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site\New folder (2)\Desktop\mr chen\"/>
    </mc:Choice>
  </mc:AlternateContent>
  <bookViews>
    <workbookView xWindow="0" yWindow="0" windowWidth="19200" windowHeight="6760" tabRatio="930" firstSheet="3" activeTab="5"/>
  </bookViews>
  <sheets>
    <sheet name="local staff april 2021" sheetId="1" state="hidden" r:id="rId1"/>
    <sheet name="chinese staff April" sheetId="2" state="hidden" r:id="rId2"/>
    <sheet name="Chart1" sheetId="3" state="hidden" r:id="rId3"/>
    <sheet name="LOCAL DECEMBER 2022" sheetId="4" r:id="rId4"/>
    <sheet name="chinese staff DECEMBER 2022 " sheetId="5" r:id="rId5"/>
    <sheet name="BANK INF DECEMBER 2022" sheetId="6" r:id="rId6"/>
    <sheet name="CHEC 03" sheetId="7" r:id="rId7"/>
    <sheet name="CHEC 01" sheetId="8" r:id="rId8"/>
    <sheet name="CHEC 02" sheetId="9" r:id="rId9"/>
    <sheet name="PAYE AND SDL SUMMARY" sheetId="10" r:id="rId10"/>
    <sheet name="NSSF &amp; WCF SUMMARY" sheetId="11" r:id="rId11"/>
    <sheet name="E-FILLING LOCAL" sheetId="12" r:id="rId12"/>
    <sheet name="E-FILLING FOR CHINESE " sheetId="13" r:id="rId13"/>
    <sheet name="BANK PAYMENT LIST - LOCAL" sheetId="14" r:id="rId14"/>
    <sheet name="LIST OF ARREARS" sheetId="15" r:id="rId15"/>
    <sheet name="ADVANCE JULY 2021" sheetId="16" state="hidden" r:id="rId16"/>
    <sheet name="SALARY ADVANCE" sheetId="17" state="hidden" r:id="rId17"/>
  </sheets>
  <externalReferences>
    <externalReference r:id="rId18"/>
  </externalReferences>
  <definedNames>
    <definedName name="_xlnm._FilterDatabase" localSheetId="15" hidden="1">'ADVANCE JULY 2021'!$A$2:$H$91</definedName>
    <definedName name="_xlnm._FilterDatabase" localSheetId="5" hidden="1">'BANK INF DECEMBER 2022'!$A$2:$X$523</definedName>
    <definedName name="_xlnm._FilterDatabase" localSheetId="6" hidden="1">'CHEC 03'!$A$3:$V$503</definedName>
    <definedName name="_xlnm._FilterDatabase" localSheetId="3" hidden="1">'LOCAL DECEMBER 2022'!$A$8:$QU$526</definedName>
    <definedName name="_xlnm.Print_Area" localSheetId="13">'BANK PAYMENT LIST - LOCAL'!$A$2:$E$523</definedName>
    <definedName name="_xlnm.Print_Area" localSheetId="14">'LIST OF ARREARS'!$A$2:$E$7</definedName>
    <definedName name="_xlnm.Print_Titles" localSheetId="6">'CHEC 03'!$1:$1</definedName>
  </definedNames>
  <calcPr calcId="162913"/>
</workbook>
</file>

<file path=xl/calcChain.xml><?xml version="1.0" encoding="utf-8"?>
<calcChain xmlns="http://schemas.openxmlformats.org/spreadsheetml/2006/main">
  <c r="D8" i="10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3" i="7"/>
  <c r="DT9" i="4"/>
  <c r="DP9" i="4"/>
  <c r="E35" i="5"/>
  <c r="E33" i="5"/>
  <c r="E31" i="5"/>
  <c r="E29" i="5"/>
  <c r="E28" i="5"/>
  <c r="E24" i="5"/>
  <c r="E23" i="5"/>
  <c r="E22" i="5"/>
  <c r="E21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T8" i="5"/>
  <c r="R8" i="5"/>
  <c r="Q8" i="5"/>
  <c r="O9" i="5"/>
  <c r="O10" i="5"/>
  <c r="O11" i="5"/>
  <c r="O12" i="5"/>
  <c r="O13" i="5"/>
  <c r="O14" i="5"/>
  <c r="M8" i="5"/>
  <c r="L8" i="5"/>
  <c r="H8" i="5"/>
  <c r="FG526" i="4"/>
  <c r="FB526" i="4"/>
  <c r="EN10" i="4"/>
  <c r="EN11" i="4"/>
  <c r="ES11" i="4" s="1"/>
  <c r="EN12" i="4"/>
  <c r="ES12" i="4" s="1"/>
  <c r="EN13" i="4"/>
  <c r="ES13" i="4" s="1"/>
  <c r="EN14" i="4"/>
  <c r="EN15" i="4"/>
  <c r="ES15" i="4" s="1"/>
  <c r="EN16" i="4"/>
  <c r="ES16" i="4" s="1"/>
  <c r="EN17" i="4"/>
  <c r="ES17" i="4" s="1"/>
  <c r="EN18" i="4"/>
  <c r="EN19" i="4"/>
  <c r="ES19" i="4" s="1"/>
  <c r="EN20" i="4"/>
  <c r="ES20" i="4" s="1"/>
  <c r="EN21" i="4"/>
  <c r="ES21" i="4" s="1"/>
  <c r="EN22" i="4"/>
  <c r="EN23" i="4"/>
  <c r="ES23" i="4" s="1"/>
  <c r="EN24" i="4"/>
  <c r="ES24" i="4" s="1"/>
  <c r="EN25" i="4"/>
  <c r="ES25" i="4" s="1"/>
  <c r="EN26" i="4"/>
  <c r="EN27" i="4"/>
  <c r="ES27" i="4" s="1"/>
  <c r="EN28" i="4"/>
  <c r="ES28" i="4" s="1"/>
  <c r="EN29" i="4"/>
  <c r="ES29" i="4" s="1"/>
  <c r="EN30" i="4"/>
  <c r="EN31" i="4"/>
  <c r="ES31" i="4" s="1"/>
  <c r="EN32" i="4"/>
  <c r="ES32" i="4" s="1"/>
  <c r="EN33" i="4"/>
  <c r="ES33" i="4" s="1"/>
  <c r="EN34" i="4"/>
  <c r="EN35" i="4"/>
  <c r="ES35" i="4" s="1"/>
  <c r="EN36" i="4"/>
  <c r="ES36" i="4" s="1"/>
  <c r="EN37" i="4"/>
  <c r="ES37" i="4" s="1"/>
  <c r="EN38" i="4"/>
  <c r="EN39" i="4"/>
  <c r="ES39" i="4" s="1"/>
  <c r="EN40" i="4"/>
  <c r="ES40" i="4" s="1"/>
  <c r="EN41" i="4"/>
  <c r="ES41" i="4" s="1"/>
  <c r="EN42" i="4"/>
  <c r="EN43" i="4"/>
  <c r="ES43" i="4" s="1"/>
  <c r="EN44" i="4"/>
  <c r="ES44" i="4" s="1"/>
  <c r="EN45" i="4"/>
  <c r="ES45" i="4" s="1"/>
  <c r="EN46" i="4"/>
  <c r="ES46" i="4" s="1"/>
  <c r="EN47" i="4"/>
  <c r="ES47" i="4" s="1"/>
  <c r="EN48" i="4"/>
  <c r="ES48" i="4" s="1"/>
  <c r="EN49" i="4"/>
  <c r="ES49" i="4" s="1"/>
  <c r="EN50" i="4"/>
  <c r="EN51" i="4"/>
  <c r="ES51" i="4" s="1"/>
  <c r="EN52" i="4"/>
  <c r="ES52" i="4" s="1"/>
  <c r="EN53" i="4"/>
  <c r="ES53" i="4" s="1"/>
  <c r="EN54" i="4"/>
  <c r="EN55" i="4"/>
  <c r="ES55" i="4" s="1"/>
  <c r="EN56" i="4"/>
  <c r="ES56" i="4" s="1"/>
  <c r="EN57" i="4"/>
  <c r="ES57" i="4" s="1"/>
  <c r="EN58" i="4"/>
  <c r="EN59" i="4"/>
  <c r="ES59" i="4" s="1"/>
  <c r="EN60" i="4"/>
  <c r="ES60" i="4" s="1"/>
  <c r="EN61" i="4"/>
  <c r="ES61" i="4" s="1"/>
  <c r="EN62" i="4"/>
  <c r="ES62" i="4" s="1"/>
  <c r="EN63" i="4"/>
  <c r="ES63" i="4" s="1"/>
  <c r="EN64" i="4"/>
  <c r="ES64" i="4" s="1"/>
  <c r="EN65" i="4"/>
  <c r="ES65" i="4" s="1"/>
  <c r="EN66" i="4"/>
  <c r="EN67" i="4"/>
  <c r="ES67" i="4" s="1"/>
  <c r="EN68" i="4"/>
  <c r="ES68" i="4" s="1"/>
  <c r="EN69" i="4"/>
  <c r="ES69" i="4" s="1"/>
  <c r="EN70" i="4"/>
  <c r="EN71" i="4"/>
  <c r="ES71" i="4" s="1"/>
  <c r="EN72" i="4"/>
  <c r="ES72" i="4" s="1"/>
  <c r="EN73" i="4"/>
  <c r="ES73" i="4" s="1"/>
  <c r="EN74" i="4"/>
  <c r="EN75" i="4"/>
  <c r="ES75" i="4" s="1"/>
  <c r="EN76" i="4"/>
  <c r="ES76" i="4" s="1"/>
  <c r="EN77" i="4"/>
  <c r="ES77" i="4" s="1"/>
  <c r="EN78" i="4"/>
  <c r="ES78" i="4" s="1"/>
  <c r="EN79" i="4"/>
  <c r="ES79" i="4" s="1"/>
  <c r="EN80" i="4"/>
  <c r="ES80" i="4" s="1"/>
  <c r="EN81" i="4"/>
  <c r="ES81" i="4" s="1"/>
  <c r="EN82" i="4"/>
  <c r="ES82" i="4" s="1"/>
  <c r="EN83" i="4"/>
  <c r="ES83" i="4" s="1"/>
  <c r="EN84" i="4"/>
  <c r="ES84" i="4" s="1"/>
  <c r="EN85" i="4"/>
  <c r="ES85" i="4" s="1"/>
  <c r="EN86" i="4"/>
  <c r="EN87" i="4"/>
  <c r="ES87" i="4" s="1"/>
  <c r="EN88" i="4"/>
  <c r="ES88" i="4" s="1"/>
  <c r="EN89" i="4"/>
  <c r="ES89" i="4" s="1"/>
  <c r="EN90" i="4"/>
  <c r="EN91" i="4"/>
  <c r="ES91" i="4" s="1"/>
  <c r="EN92" i="4"/>
  <c r="ES92" i="4" s="1"/>
  <c r="EN93" i="4"/>
  <c r="ES93" i="4" s="1"/>
  <c r="EN94" i="4"/>
  <c r="EN95" i="4"/>
  <c r="ES95" i="4" s="1"/>
  <c r="EN96" i="4"/>
  <c r="ES96" i="4" s="1"/>
  <c r="EN97" i="4"/>
  <c r="ES97" i="4" s="1"/>
  <c r="EN98" i="4"/>
  <c r="EN99" i="4"/>
  <c r="ES99" i="4" s="1"/>
  <c r="EN100" i="4"/>
  <c r="ES100" i="4" s="1"/>
  <c r="EN101" i="4"/>
  <c r="ES101" i="4" s="1"/>
  <c r="EN102" i="4"/>
  <c r="EN103" i="4"/>
  <c r="ES103" i="4" s="1"/>
  <c r="EN104" i="4"/>
  <c r="ES104" i="4" s="1"/>
  <c r="EN105" i="4"/>
  <c r="ES105" i="4" s="1"/>
  <c r="EN106" i="4"/>
  <c r="EN107" i="4"/>
  <c r="ES107" i="4" s="1"/>
  <c r="EN108" i="4"/>
  <c r="ES108" i="4" s="1"/>
  <c r="EN109" i="4"/>
  <c r="ES109" i="4" s="1"/>
  <c r="EN110" i="4"/>
  <c r="EN111" i="4"/>
  <c r="ES111" i="4" s="1"/>
  <c r="EN112" i="4"/>
  <c r="ES112" i="4" s="1"/>
  <c r="EN113" i="4"/>
  <c r="ES113" i="4" s="1"/>
  <c r="EN114" i="4"/>
  <c r="EN115" i="4"/>
  <c r="ES115" i="4" s="1"/>
  <c r="EN116" i="4"/>
  <c r="ES116" i="4" s="1"/>
  <c r="EN117" i="4"/>
  <c r="ES117" i="4" s="1"/>
  <c r="EN118" i="4"/>
  <c r="EN119" i="4"/>
  <c r="ES119" i="4" s="1"/>
  <c r="EN120" i="4"/>
  <c r="ES120" i="4" s="1"/>
  <c r="EN121" i="4"/>
  <c r="ES121" i="4" s="1"/>
  <c r="EN122" i="4"/>
  <c r="EN123" i="4"/>
  <c r="ES123" i="4" s="1"/>
  <c r="EN124" i="4"/>
  <c r="ES124" i="4" s="1"/>
  <c r="EN125" i="4"/>
  <c r="ES125" i="4" s="1"/>
  <c r="EN126" i="4"/>
  <c r="EN127" i="4"/>
  <c r="ES127" i="4" s="1"/>
  <c r="EN128" i="4"/>
  <c r="ES128" i="4" s="1"/>
  <c r="EN129" i="4"/>
  <c r="ES129" i="4" s="1"/>
  <c r="EN130" i="4"/>
  <c r="EN131" i="4"/>
  <c r="ES131" i="4" s="1"/>
  <c r="EN132" i="4"/>
  <c r="ES132" i="4" s="1"/>
  <c r="EN133" i="4"/>
  <c r="ES133" i="4" s="1"/>
  <c r="EN134" i="4"/>
  <c r="ES134" i="4" s="1"/>
  <c r="EN135" i="4"/>
  <c r="ES135" i="4" s="1"/>
  <c r="EN136" i="4"/>
  <c r="ES136" i="4" s="1"/>
  <c r="EN137" i="4"/>
  <c r="ES137" i="4" s="1"/>
  <c r="EN138" i="4"/>
  <c r="EN139" i="4"/>
  <c r="ES139" i="4" s="1"/>
  <c r="EN140" i="4"/>
  <c r="ES140" i="4" s="1"/>
  <c r="EN141" i="4"/>
  <c r="ES141" i="4" s="1"/>
  <c r="EN142" i="4"/>
  <c r="EN143" i="4"/>
  <c r="ES143" i="4" s="1"/>
  <c r="EN144" i="4"/>
  <c r="ES144" i="4" s="1"/>
  <c r="EN145" i="4"/>
  <c r="ES145" i="4" s="1"/>
  <c r="EN146" i="4"/>
  <c r="EN147" i="4"/>
  <c r="ES147" i="4" s="1"/>
  <c r="EN148" i="4"/>
  <c r="ES148" i="4" s="1"/>
  <c r="EN149" i="4"/>
  <c r="ES149" i="4" s="1"/>
  <c r="EN150" i="4"/>
  <c r="ES150" i="4" s="1"/>
  <c r="EN151" i="4"/>
  <c r="ES151" i="4" s="1"/>
  <c r="EN152" i="4"/>
  <c r="ES152" i="4" s="1"/>
  <c r="EN153" i="4"/>
  <c r="ES153" i="4" s="1"/>
  <c r="EN154" i="4"/>
  <c r="EN155" i="4"/>
  <c r="ES155" i="4" s="1"/>
  <c r="EN156" i="4"/>
  <c r="ES156" i="4" s="1"/>
  <c r="EN157" i="4"/>
  <c r="ES157" i="4" s="1"/>
  <c r="EN158" i="4"/>
  <c r="EN159" i="4"/>
  <c r="ES159" i="4" s="1"/>
  <c r="EN160" i="4"/>
  <c r="ES160" i="4" s="1"/>
  <c r="EN161" i="4"/>
  <c r="ES161" i="4" s="1"/>
  <c r="EN162" i="4"/>
  <c r="ES162" i="4" s="1"/>
  <c r="EN163" i="4"/>
  <c r="ES163" i="4" s="1"/>
  <c r="EN164" i="4"/>
  <c r="ES164" i="4" s="1"/>
  <c r="EN165" i="4"/>
  <c r="ES165" i="4" s="1"/>
  <c r="EN166" i="4"/>
  <c r="ES166" i="4" s="1"/>
  <c r="EN167" i="4"/>
  <c r="ES167" i="4" s="1"/>
  <c r="EN168" i="4"/>
  <c r="ES168" i="4" s="1"/>
  <c r="EN169" i="4"/>
  <c r="ES169" i="4" s="1"/>
  <c r="EN170" i="4"/>
  <c r="ES170" i="4" s="1"/>
  <c r="EN171" i="4"/>
  <c r="ES171" i="4" s="1"/>
  <c r="EN172" i="4"/>
  <c r="ES172" i="4" s="1"/>
  <c r="EN173" i="4"/>
  <c r="ES173" i="4" s="1"/>
  <c r="EN174" i="4"/>
  <c r="ES174" i="4" s="1"/>
  <c r="EN175" i="4"/>
  <c r="ES175" i="4" s="1"/>
  <c r="EN176" i="4"/>
  <c r="ES176" i="4" s="1"/>
  <c r="EN177" i="4"/>
  <c r="ES177" i="4" s="1"/>
  <c r="EN178" i="4"/>
  <c r="ES178" i="4" s="1"/>
  <c r="EN179" i="4"/>
  <c r="ES179" i="4" s="1"/>
  <c r="EN180" i="4"/>
  <c r="ES180" i="4" s="1"/>
  <c r="EN181" i="4"/>
  <c r="ES181" i="4" s="1"/>
  <c r="EN182" i="4"/>
  <c r="ES182" i="4" s="1"/>
  <c r="EN183" i="4"/>
  <c r="ES183" i="4" s="1"/>
  <c r="EN184" i="4"/>
  <c r="ES184" i="4" s="1"/>
  <c r="EN185" i="4"/>
  <c r="ES185" i="4" s="1"/>
  <c r="EN186" i="4"/>
  <c r="ES186" i="4" s="1"/>
  <c r="EN187" i="4"/>
  <c r="ES187" i="4" s="1"/>
  <c r="EN188" i="4"/>
  <c r="ES188" i="4" s="1"/>
  <c r="EN189" i="4"/>
  <c r="ES189" i="4" s="1"/>
  <c r="EN190" i="4"/>
  <c r="ES190" i="4" s="1"/>
  <c r="EN191" i="4"/>
  <c r="ES191" i="4" s="1"/>
  <c r="EN192" i="4"/>
  <c r="ES192" i="4" s="1"/>
  <c r="EN193" i="4"/>
  <c r="ES193" i="4" s="1"/>
  <c r="EN194" i="4"/>
  <c r="ES194" i="4" s="1"/>
  <c r="EN195" i="4"/>
  <c r="ES195" i="4" s="1"/>
  <c r="EN196" i="4"/>
  <c r="ES196" i="4" s="1"/>
  <c r="EN197" i="4"/>
  <c r="ES197" i="4" s="1"/>
  <c r="EN198" i="4"/>
  <c r="ES198" i="4" s="1"/>
  <c r="EN199" i="4"/>
  <c r="ES199" i="4" s="1"/>
  <c r="EN200" i="4"/>
  <c r="ES200" i="4" s="1"/>
  <c r="EN201" i="4"/>
  <c r="ES201" i="4" s="1"/>
  <c r="EN202" i="4"/>
  <c r="ES202" i="4" s="1"/>
  <c r="EN203" i="4"/>
  <c r="ES203" i="4" s="1"/>
  <c r="EN204" i="4"/>
  <c r="ES204" i="4" s="1"/>
  <c r="EN205" i="4"/>
  <c r="ES205" i="4" s="1"/>
  <c r="EN206" i="4"/>
  <c r="ES206" i="4" s="1"/>
  <c r="EN207" i="4"/>
  <c r="ES207" i="4" s="1"/>
  <c r="EN208" i="4"/>
  <c r="ES208" i="4" s="1"/>
  <c r="EN209" i="4"/>
  <c r="ES209" i="4" s="1"/>
  <c r="EN210" i="4"/>
  <c r="ES210" i="4" s="1"/>
  <c r="EN211" i="4"/>
  <c r="ES211" i="4" s="1"/>
  <c r="EN212" i="4"/>
  <c r="ES212" i="4" s="1"/>
  <c r="EN213" i="4"/>
  <c r="ES213" i="4" s="1"/>
  <c r="EN214" i="4"/>
  <c r="ES214" i="4" s="1"/>
  <c r="EN215" i="4"/>
  <c r="ES215" i="4" s="1"/>
  <c r="EN216" i="4"/>
  <c r="ES216" i="4" s="1"/>
  <c r="EN217" i="4"/>
  <c r="ES217" i="4" s="1"/>
  <c r="EN218" i="4"/>
  <c r="EN219" i="4"/>
  <c r="ES219" i="4" s="1"/>
  <c r="EN220" i="4"/>
  <c r="ES220" i="4" s="1"/>
  <c r="EN221" i="4"/>
  <c r="ES221" i="4" s="1"/>
  <c r="EN222" i="4"/>
  <c r="EN223" i="4"/>
  <c r="ES223" i="4" s="1"/>
  <c r="EN224" i="4"/>
  <c r="ES224" i="4" s="1"/>
  <c r="EN225" i="4"/>
  <c r="ES225" i="4" s="1"/>
  <c r="EN226" i="4"/>
  <c r="EN227" i="4"/>
  <c r="ES227" i="4" s="1"/>
  <c r="EN228" i="4"/>
  <c r="ES228" i="4" s="1"/>
  <c r="EN229" i="4"/>
  <c r="ES229" i="4" s="1"/>
  <c r="EN230" i="4"/>
  <c r="EN231" i="4"/>
  <c r="ES231" i="4" s="1"/>
  <c r="EN232" i="4"/>
  <c r="ES232" i="4" s="1"/>
  <c r="EN233" i="4"/>
  <c r="ES233" i="4" s="1"/>
  <c r="EN234" i="4"/>
  <c r="EN235" i="4"/>
  <c r="ES235" i="4" s="1"/>
  <c r="EN236" i="4"/>
  <c r="ES236" i="4" s="1"/>
  <c r="EN237" i="4"/>
  <c r="ES237" i="4" s="1"/>
  <c r="EN238" i="4"/>
  <c r="EN239" i="4"/>
  <c r="ES239" i="4" s="1"/>
  <c r="EN240" i="4"/>
  <c r="ES240" i="4" s="1"/>
  <c r="EN241" i="4"/>
  <c r="ES241" i="4" s="1"/>
  <c r="EN242" i="4"/>
  <c r="EN243" i="4"/>
  <c r="ES243" i="4" s="1"/>
  <c r="EN244" i="4"/>
  <c r="ES244" i="4" s="1"/>
  <c r="EN245" i="4"/>
  <c r="ES245" i="4" s="1"/>
  <c r="EN246" i="4"/>
  <c r="EN247" i="4"/>
  <c r="ES247" i="4" s="1"/>
  <c r="EN248" i="4"/>
  <c r="ES248" i="4" s="1"/>
  <c r="EN249" i="4"/>
  <c r="ES249" i="4" s="1"/>
  <c r="EN250" i="4"/>
  <c r="EN251" i="4"/>
  <c r="ES251" i="4" s="1"/>
  <c r="EN252" i="4"/>
  <c r="ES252" i="4" s="1"/>
  <c r="EN253" i="4"/>
  <c r="ES253" i="4" s="1"/>
  <c r="EN254" i="4"/>
  <c r="EN255" i="4"/>
  <c r="ES255" i="4" s="1"/>
  <c r="EN256" i="4"/>
  <c r="ES256" i="4" s="1"/>
  <c r="EN257" i="4"/>
  <c r="ES257" i="4" s="1"/>
  <c r="EN258" i="4"/>
  <c r="EN259" i="4"/>
  <c r="ES259" i="4" s="1"/>
  <c r="EN260" i="4"/>
  <c r="ES260" i="4" s="1"/>
  <c r="EN261" i="4"/>
  <c r="ES261" i="4" s="1"/>
  <c r="EN262" i="4"/>
  <c r="EN263" i="4"/>
  <c r="ES263" i="4" s="1"/>
  <c r="EN264" i="4"/>
  <c r="ES264" i="4" s="1"/>
  <c r="EN265" i="4"/>
  <c r="ES265" i="4" s="1"/>
  <c r="EN266" i="4"/>
  <c r="EN267" i="4"/>
  <c r="ES267" i="4" s="1"/>
  <c r="EN268" i="4"/>
  <c r="ES268" i="4" s="1"/>
  <c r="EN269" i="4"/>
  <c r="ES269" i="4" s="1"/>
  <c r="EN270" i="4"/>
  <c r="EN271" i="4"/>
  <c r="ES271" i="4" s="1"/>
  <c r="EN272" i="4"/>
  <c r="ES272" i="4" s="1"/>
  <c r="EN273" i="4"/>
  <c r="ES273" i="4" s="1"/>
  <c r="EN274" i="4"/>
  <c r="EN275" i="4"/>
  <c r="ES275" i="4" s="1"/>
  <c r="EN276" i="4"/>
  <c r="ES276" i="4" s="1"/>
  <c r="EN277" i="4"/>
  <c r="ES277" i="4" s="1"/>
  <c r="EN278" i="4"/>
  <c r="ES278" i="4" s="1"/>
  <c r="EN279" i="4"/>
  <c r="ES279" i="4" s="1"/>
  <c r="EN280" i="4"/>
  <c r="ES280" i="4" s="1"/>
  <c r="EN281" i="4"/>
  <c r="ES281" i="4" s="1"/>
  <c r="EN282" i="4"/>
  <c r="EN283" i="4"/>
  <c r="ES283" i="4" s="1"/>
  <c r="EN284" i="4"/>
  <c r="ES284" i="4" s="1"/>
  <c r="EN285" i="4"/>
  <c r="ES285" i="4" s="1"/>
  <c r="EN286" i="4"/>
  <c r="EN287" i="4"/>
  <c r="ES287" i="4" s="1"/>
  <c r="EN288" i="4"/>
  <c r="ES288" i="4" s="1"/>
  <c r="EN289" i="4"/>
  <c r="ES289" i="4" s="1"/>
  <c r="EN290" i="4"/>
  <c r="EN291" i="4"/>
  <c r="ES291" i="4" s="1"/>
  <c r="EN292" i="4"/>
  <c r="ES292" i="4" s="1"/>
  <c r="EN293" i="4"/>
  <c r="ES293" i="4" s="1"/>
  <c r="EN294" i="4"/>
  <c r="ES294" i="4" s="1"/>
  <c r="EN295" i="4"/>
  <c r="ES295" i="4" s="1"/>
  <c r="EN296" i="4"/>
  <c r="ES296" i="4" s="1"/>
  <c r="EN297" i="4"/>
  <c r="ES297" i="4" s="1"/>
  <c r="EN298" i="4"/>
  <c r="ES298" i="4" s="1"/>
  <c r="EN299" i="4"/>
  <c r="ES299" i="4" s="1"/>
  <c r="EN300" i="4"/>
  <c r="ES300" i="4" s="1"/>
  <c r="EN301" i="4"/>
  <c r="ES301" i="4" s="1"/>
  <c r="EN302" i="4"/>
  <c r="EN303" i="4"/>
  <c r="ES303" i="4" s="1"/>
  <c r="EN304" i="4"/>
  <c r="ES304" i="4" s="1"/>
  <c r="EN305" i="4"/>
  <c r="ES305" i="4" s="1"/>
  <c r="EN306" i="4"/>
  <c r="ES306" i="4" s="1"/>
  <c r="EN307" i="4"/>
  <c r="ES307" i="4" s="1"/>
  <c r="EN308" i="4"/>
  <c r="ES308" i="4" s="1"/>
  <c r="EN309" i="4"/>
  <c r="ES309" i="4" s="1"/>
  <c r="EN310" i="4"/>
  <c r="EN311" i="4"/>
  <c r="ES311" i="4" s="1"/>
  <c r="EN312" i="4"/>
  <c r="ES312" i="4" s="1"/>
  <c r="EN313" i="4"/>
  <c r="ES313" i="4" s="1"/>
  <c r="EN314" i="4"/>
  <c r="EN315" i="4"/>
  <c r="ES315" i="4" s="1"/>
  <c r="EN316" i="4"/>
  <c r="ES316" i="4" s="1"/>
  <c r="EN317" i="4"/>
  <c r="ES317" i="4" s="1"/>
  <c r="EN318" i="4"/>
  <c r="ES318" i="4" s="1"/>
  <c r="EN319" i="4"/>
  <c r="ES319" i="4" s="1"/>
  <c r="EN320" i="4"/>
  <c r="ES320" i="4" s="1"/>
  <c r="EN321" i="4"/>
  <c r="ES321" i="4" s="1"/>
  <c r="EN322" i="4"/>
  <c r="EN323" i="4"/>
  <c r="ES323" i="4" s="1"/>
  <c r="EN324" i="4"/>
  <c r="ES324" i="4" s="1"/>
  <c r="EN325" i="4"/>
  <c r="ES325" i="4" s="1"/>
  <c r="EN326" i="4"/>
  <c r="EN327" i="4"/>
  <c r="ES327" i="4" s="1"/>
  <c r="EN328" i="4"/>
  <c r="ES328" i="4" s="1"/>
  <c r="EN329" i="4"/>
  <c r="ES329" i="4" s="1"/>
  <c r="EN330" i="4"/>
  <c r="EN331" i="4"/>
  <c r="ES331" i="4" s="1"/>
  <c r="EN332" i="4"/>
  <c r="ES332" i="4" s="1"/>
  <c r="EN333" i="4"/>
  <c r="ES333" i="4" s="1"/>
  <c r="EN334" i="4"/>
  <c r="ES334" i="4" s="1"/>
  <c r="EN335" i="4"/>
  <c r="ES335" i="4" s="1"/>
  <c r="EN336" i="4"/>
  <c r="ES336" i="4" s="1"/>
  <c r="EN337" i="4"/>
  <c r="ES337" i="4" s="1"/>
  <c r="EN338" i="4"/>
  <c r="EN339" i="4"/>
  <c r="ES339" i="4" s="1"/>
  <c r="EN340" i="4"/>
  <c r="ES340" i="4" s="1"/>
  <c r="EN341" i="4"/>
  <c r="ES341" i="4" s="1"/>
  <c r="EN342" i="4"/>
  <c r="EN343" i="4"/>
  <c r="ES343" i="4" s="1"/>
  <c r="EN344" i="4"/>
  <c r="ES344" i="4" s="1"/>
  <c r="EN345" i="4"/>
  <c r="ES345" i="4" s="1"/>
  <c r="EN346" i="4"/>
  <c r="ES346" i="4" s="1"/>
  <c r="EN347" i="4"/>
  <c r="ES347" i="4" s="1"/>
  <c r="EN348" i="4"/>
  <c r="ES348" i="4" s="1"/>
  <c r="EN349" i="4"/>
  <c r="ES349" i="4" s="1"/>
  <c r="EN350" i="4"/>
  <c r="ES350" i="4" s="1"/>
  <c r="EN351" i="4"/>
  <c r="ES351" i="4" s="1"/>
  <c r="EN352" i="4"/>
  <c r="ES352" i="4" s="1"/>
  <c r="EN353" i="4"/>
  <c r="ES353" i="4" s="1"/>
  <c r="EN354" i="4"/>
  <c r="ES354" i="4" s="1"/>
  <c r="EN355" i="4"/>
  <c r="ES355" i="4" s="1"/>
  <c r="EN356" i="4"/>
  <c r="ES356" i="4" s="1"/>
  <c r="EN357" i="4"/>
  <c r="ES357" i="4" s="1"/>
  <c r="EN358" i="4"/>
  <c r="ES358" i="4" s="1"/>
  <c r="EN359" i="4"/>
  <c r="ES359" i="4" s="1"/>
  <c r="EN360" i="4"/>
  <c r="ES360" i="4" s="1"/>
  <c r="EN361" i="4"/>
  <c r="ES361" i="4" s="1"/>
  <c r="EN362" i="4"/>
  <c r="ES362" i="4" s="1"/>
  <c r="EN363" i="4"/>
  <c r="ES363" i="4" s="1"/>
  <c r="EN364" i="4"/>
  <c r="ES364" i="4" s="1"/>
  <c r="EN365" i="4"/>
  <c r="ES365" i="4" s="1"/>
  <c r="EN366" i="4"/>
  <c r="ES366" i="4" s="1"/>
  <c r="EN367" i="4"/>
  <c r="ES367" i="4" s="1"/>
  <c r="EN368" i="4"/>
  <c r="ES368" i="4" s="1"/>
  <c r="EN369" i="4"/>
  <c r="ES369" i="4" s="1"/>
  <c r="EN370" i="4"/>
  <c r="ES370" i="4" s="1"/>
  <c r="EN371" i="4"/>
  <c r="ES371" i="4" s="1"/>
  <c r="EN372" i="4"/>
  <c r="ES372" i="4" s="1"/>
  <c r="EN373" i="4"/>
  <c r="ES373" i="4" s="1"/>
  <c r="EN374" i="4"/>
  <c r="ES374" i="4" s="1"/>
  <c r="EN375" i="4"/>
  <c r="ES375" i="4" s="1"/>
  <c r="EN376" i="4"/>
  <c r="ES376" i="4" s="1"/>
  <c r="EN377" i="4"/>
  <c r="ES377" i="4" s="1"/>
  <c r="EN378" i="4"/>
  <c r="ES378" i="4" s="1"/>
  <c r="EN379" i="4"/>
  <c r="ES379" i="4" s="1"/>
  <c r="EN380" i="4"/>
  <c r="ES380" i="4" s="1"/>
  <c r="EN381" i="4"/>
  <c r="ES381" i="4" s="1"/>
  <c r="EN382" i="4"/>
  <c r="ES382" i="4" s="1"/>
  <c r="EN383" i="4"/>
  <c r="ES383" i="4" s="1"/>
  <c r="EN384" i="4"/>
  <c r="ES384" i="4" s="1"/>
  <c r="EN385" i="4"/>
  <c r="ES385" i="4" s="1"/>
  <c r="EN386" i="4"/>
  <c r="ES386" i="4" s="1"/>
  <c r="EN387" i="4"/>
  <c r="ES387" i="4" s="1"/>
  <c r="EN388" i="4"/>
  <c r="ES388" i="4" s="1"/>
  <c r="EN389" i="4"/>
  <c r="ES389" i="4" s="1"/>
  <c r="EN390" i="4"/>
  <c r="ES390" i="4" s="1"/>
  <c r="EN391" i="4"/>
  <c r="ES391" i="4" s="1"/>
  <c r="EN392" i="4"/>
  <c r="ES392" i="4" s="1"/>
  <c r="EN393" i="4"/>
  <c r="ES393" i="4" s="1"/>
  <c r="EN394" i="4"/>
  <c r="ES394" i="4" s="1"/>
  <c r="EN395" i="4"/>
  <c r="ES395" i="4" s="1"/>
  <c r="EN396" i="4"/>
  <c r="ES396" i="4" s="1"/>
  <c r="EN397" i="4"/>
  <c r="ES397" i="4" s="1"/>
  <c r="EN398" i="4"/>
  <c r="ES398" i="4" s="1"/>
  <c r="EN399" i="4"/>
  <c r="ES399" i="4" s="1"/>
  <c r="EN400" i="4"/>
  <c r="ES400" i="4" s="1"/>
  <c r="EN401" i="4"/>
  <c r="ES401" i="4" s="1"/>
  <c r="EN402" i="4"/>
  <c r="EN403" i="4"/>
  <c r="ES403" i="4" s="1"/>
  <c r="EN404" i="4"/>
  <c r="ES404" i="4" s="1"/>
  <c r="EN405" i="4"/>
  <c r="ES405" i="4" s="1"/>
  <c r="EN406" i="4"/>
  <c r="ES406" i="4" s="1"/>
  <c r="EN407" i="4"/>
  <c r="ES407" i="4" s="1"/>
  <c r="EN408" i="4"/>
  <c r="ES408" i="4" s="1"/>
  <c r="EN409" i="4"/>
  <c r="ES409" i="4" s="1"/>
  <c r="EN410" i="4"/>
  <c r="EN411" i="4"/>
  <c r="ES411" i="4" s="1"/>
  <c r="EN412" i="4"/>
  <c r="ES412" i="4" s="1"/>
  <c r="EN413" i="4"/>
  <c r="ES413" i="4" s="1"/>
  <c r="EN414" i="4"/>
  <c r="EN415" i="4"/>
  <c r="ES415" i="4" s="1"/>
  <c r="EN416" i="4"/>
  <c r="ES416" i="4" s="1"/>
  <c r="EN417" i="4"/>
  <c r="ES417" i="4" s="1"/>
  <c r="EN418" i="4"/>
  <c r="EN419" i="4"/>
  <c r="ES419" i="4" s="1"/>
  <c r="EN420" i="4"/>
  <c r="ES420" i="4" s="1"/>
  <c r="EN421" i="4"/>
  <c r="ES421" i="4" s="1"/>
  <c r="EN422" i="4"/>
  <c r="ES422" i="4" s="1"/>
  <c r="EN423" i="4"/>
  <c r="ES423" i="4" s="1"/>
  <c r="EN424" i="4"/>
  <c r="ES424" i="4" s="1"/>
  <c r="EN425" i="4"/>
  <c r="ES425" i="4" s="1"/>
  <c r="EN426" i="4"/>
  <c r="EN427" i="4"/>
  <c r="ES427" i="4" s="1"/>
  <c r="EN428" i="4"/>
  <c r="ES428" i="4" s="1"/>
  <c r="EN429" i="4"/>
  <c r="ES429" i="4" s="1"/>
  <c r="EN430" i="4"/>
  <c r="EN431" i="4"/>
  <c r="ES431" i="4" s="1"/>
  <c r="EN432" i="4"/>
  <c r="ES432" i="4" s="1"/>
  <c r="EN433" i="4"/>
  <c r="ES433" i="4" s="1"/>
  <c r="EN434" i="4"/>
  <c r="EN435" i="4"/>
  <c r="ES435" i="4" s="1"/>
  <c r="EN436" i="4"/>
  <c r="ES436" i="4" s="1"/>
  <c r="EN437" i="4"/>
  <c r="ES437" i="4" s="1"/>
  <c r="EN438" i="4"/>
  <c r="ES438" i="4" s="1"/>
  <c r="EN439" i="4"/>
  <c r="ES439" i="4" s="1"/>
  <c r="EN440" i="4"/>
  <c r="ES440" i="4" s="1"/>
  <c r="EN441" i="4"/>
  <c r="ES441" i="4" s="1"/>
  <c r="EN442" i="4"/>
  <c r="EN443" i="4"/>
  <c r="ES443" i="4" s="1"/>
  <c r="EN444" i="4"/>
  <c r="ES444" i="4" s="1"/>
  <c r="EN445" i="4"/>
  <c r="ES445" i="4" s="1"/>
  <c r="EN446" i="4"/>
  <c r="EN447" i="4"/>
  <c r="ES447" i="4" s="1"/>
  <c r="EN448" i="4"/>
  <c r="ES448" i="4" s="1"/>
  <c r="EN449" i="4"/>
  <c r="ES449" i="4" s="1"/>
  <c r="EN450" i="4"/>
  <c r="EN451" i="4"/>
  <c r="ES451" i="4" s="1"/>
  <c r="EN452" i="4"/>
  <c r="ES452" i="4" s="1"/>
  <c r="EN453" i="4"/>
  <c r="ES453" i="4" s="1"/>
  <c r="EN454" i="4"/>
  <c r="EN455" i="4"/>
  <c r="ES455" i="4" s="1"/>
  <c r="EN456" i="4"/>
  <c r="ES456" i="4" s="1"/>
  <c r="EN457" i="4"/>
  <c r="ES457" i="4" s="1"/>
  <c r="EN458" i="4"/>
  <c r="EN459" i="4"/>
  <c r="ES459" i="4" s="1"/>
  <c r="EN460" i="4"/>
  <c r="ES460" i="4" s="1"/>
  <c r="EN461" i="4"/>
  <c r="ES461" i="4" s="1"/>
  <c r="EN462" i="4"/>
  <c r="EN463" i="4"/>
  <c r="ES463" i="4" s="1"/>
  <c r="EN464" i="4"/>
  <c r="ES464" i="4" s="1"/>
  <c r="EN465" i="4"/>
  <c r="ES465" i="4" s="1"/>
  <c r="EN466" i="4"/>
  <c r="EN467" i="4"/>
  <c r="ES467" i="4" s="1"/>
  <c r="EN468" i="4"/>
  <c r="ES468" i="4" s="1"/>
  <c r="EN469" i="4"/>
  <c r="ES469" i="4" s="1"/>
  <c r="EN470" i="4"/>
  <c r="EN471" i="4"/>
  <c r="ES471" i="4" s="1"/>
  <c r="EN472" i="4"/>
  <c r="ES472" i="4" s="1"/>
  <c r="EN473" i="4"/>
  <c r="ES473" i="4" s="1"/>
  <c r="EN474" i="4"/>
  <c r="EN475" i="4"/>
  <c r="ES475" i="4" s="1"/>
  <c r="EN476" i="4"/>
  <c r="ES476" i="4" s="1"/>
  <c r="EN477" i="4"/>
  <c r="ES477" i="4" s="1"/>
  <c r="EN478" i="4"/>
  <c r="EN479" i="4"/>
  <c r="ES479" i="4" s="1"/>
  <c r="EN480" i="4"/>
  <c r="ES480" i="4" s="1"/>
  <c r="EN481" i="4"/>
  <c r="ES481" i="4" s="1"/>
  <c r="EN482" i="4"/>
  <c r="EN483" i="4"/>
  <c r="ES483" i="4" s="1"/>
  <c r="EN484" i="4"/>
  <c r="ES484" i="4" s="1"/>
  <c r="EN485" i="4"/>
  <c r="ES485" i="4" s="1"/>
  <c r="EN486" i="4"/>
  <c r="EN487" i="4"/>
  <c r="ES487" i="4" s="1"/>
  <c r="EN488" i="4"/>
  <c r="ES488" i="4" s="1"/>
  <c r="EN489" i="4"/>
  <c r="ES489" i="4" s="1"/>
  <c r="EN490" i="4"/>
  <c r="EN491" i="4"/>
  <c r="ES491" i="4" s="1"/>
  <c r="EN492" i="4"/>
  <c r="ES492" i="4" s="1"/>
  <c r="EN493" i="4"/>
  <c r="ES493" i="4" s="1"/>
  <c r="EN494" i="4"/>
  <c r="EN495" i="4"/>
  <c r="ES495" i="4" s="1"/>
  <c r="EN496" i="4"/>
  <c r="ES496" i="4" s="1"/>
  <c r="EN497" i="4"/>
  <c r="ES497" i="4" s="1"/>
  <c r="EN498" i="4"/>
  <c r="EN499" i="4"/>
  <c r="ES499" i="4" s="1"/>
  <c r="EN500" i="4"/>
  <c r="ES500" i="4" s="1"/>
  <c r="EN501" i="4"/>
  <c r="ES501" i="4" s="1"/>
  <c r="EN502" i="4"/>
  <c r="EN503" i="4"/>
  <c r="ES503" i="4" s="1"/>
  <c r="EN504" i="4"/>
  <c r="ES504" i="4" s="1"/>
  <c r="EN505" i="4"/>
  <c r="ES505" i="4" s="1"/>
  <c r="EN506" i="4"/>
  <c r="EN507" i="4"/>
  <c r="ES507" i="4" s="1"/>
  <c r="EN508" i="4"/>
  <c r="ES508" i="4" s="1"/>
  <c r="EN509" i="4"/>
  <c r="ES509" i="4" s="1"/>
  <c r="EN510" i="4"/>
  <c r="EN511" i="4"/>
  <c r="ES511" i="4" s="1"/>
  <c r="EN512" i="4"/>
  <c r="ES512" i="4" s="1"/>
  <c r="EN513" i="4"/>
  <c r="ES513" i="4" s="1"/>
  <c r="EN514" i="4"/>
  <c r="ES514" i="4" s="1"/>
  <c r="EN515" i="4"/>
  <c r="ES515" i="4" s="1"/>
  <c r="EN516" i="4"/>
  <c r="ES516" i="4" s="1"/>
  <c r="EN517" i="4"/>
  <c r="ES517" i="4" s="1"/>
  <c r="EN518" i="4"/>
  <c r="EN519" i="4"/>
  <c r="ES519" i="4" s="1"/>
  <c r="EN520" i="4"/>
  <c r="ES520" i="4" s="1"/>
  <c r="EN521" i="4"/>
  <c r="ES521" i="4" s="1"/>
  <c r="EN522" i="4"/>
  <c r="EN523" i="4"/>
  <c r="ES523" i="4" s="1"/>
  <c r="EN524" i="4"/>
  <c r="ES524" i="4" s="1"/>
  <c r="EN525" i="4"/>
  <c r="ES525" i="4" s="1"/>
  <c r="EN9" i="4"/>
  <c r="ES9" i="4" s="1"/>
  <c r="EM526" i="4"/>
  <c r="DY10" i="4"/>
  <c r="EF10" i="4" s="1"/>
  <c r="EY10" i="4" s="1"/>
  <c r="DZ10" i="4"/>
  <c r="EG10" i="4" s="1"/>
  <c r="EZ10" i="4" s="1"/>
  <c r="DY11" i="4"/>
  <c r="EF11" i="4" s="1"/>
  <c r="EY11" i="4" s="1"/>
  <c r="DZ11" i="4"/>
  <c r="EG11" i="4" s="1"/>
  <c r="EZ11" i="4" s="1"/>
  <c r="DY12" i="4"/>
  <c r="EF12" i="4" s="1"/>
  <c r="EY12" i="4" s="1"/>
  <c r="DZ12" i="4"/>
  <c r="EG12" i="4" s="1"/>
  <c r="EZ12" i="4" s="1"/>
  <c r="DY13" i="4"/>
  <c r="EF13" i="4" s="1"/>
  <c r="EY13" i="4" s="1"/>
  <c r="DZ13" i="4"/>
  <c r="EG13" i="4" s="1"/>
  <c r="EZ13" i="4" s="1"/>
  <c r="DY14" i="4"/>
  <c r="EF14" i="4" s="1"/>
  <c r="EY14" i="4" s="1"/>
  <c r="DZ14" i="4"/>
  <c r="EG14" i="4" s="1"/>
  <c r="EZ14" i="4" s="1"/>
  <c r="DY15" i="4"/>
  <c r="EF15" i="4" s="1"/>
  <c r="EY15" i="4" s="1"/>
  <c r="DZ15" i="4"/>
  <c r="EG15" i="4" s="1"/>
  <c r="EZ15" i="4" s="1"/>
  <c r="DY16" i="4"/>
  <c r="EF16" i="4" s="1"/>
  <c r="EY16" i="4" s="1"/>
  <c r="DZ16" i="4"/>
  <c r="EG16" i="4" s="1"/>
  <c r="EZ16" i="4" s="1"/>
  <c r="DY17" i="4"/>
  <c r="EF17" i="4" s="1"/>
  <c r="EY17" i="4" s="1"/>
  <c r="DZ17" i="4"/>
  <c r="EG17" i="4" s="1"/>
  <c r="EZ17" i="4" s="1"/>
  <c r="DY18" i="4"/>
  <c r="EF18" i="4" s="1"/>
  <c r="EY18" i="4" s="1"/>
  <c r="DZ18" i="4"/>
  <c r="EG18" i="4" s="1"/>
  <c r="EZ18" i="4" s="1"/>
  <c r="DY19" i="4"/>
  <c r="EF19" i="4" s="1"/>
  <c r="EY19" i="4" s="1"/>
  <c r="DZ19" i="4"/>
  <c r="EG19" i="4" s="1"/>
  <c r="EZ19" i="4" s="1"/>
  <c r="DY20" i="4"/>
  <c r="EF20" i="4" s="1"/>
  <c r="EY20" i="4" s="1"/>
  <c r="DZ20" i="4"/>
  <c r="EG20" i="4" s="1"/>
  <c r="EZ20" i="4" s="1"/>
  <c r="DY21" i="4"/>
  <c r="EF21" i="4" s="1"/>
  <c r="EY21" i="4" s="1"/>
  <c r="DZ21" i="4"/>
  <c r="EG21" i="4" s="1"/>
  <c r="EZ21" i="4" s="1"/>
  <c r="DY22" i="4"/>
  <c r="EF22" i="4" s="1"/>
  <c r="EY22" i="4" s="1"/>
  <c r="DZ22" i="4"/>
  <c r="EG22" i="4" s="1"/>
  <c r="EZ22" i="4" s="1"/>
  <c r="DY23" i="4"/>
  <c r="EF23" i="4" s="1"/>
  <c r="EY23" i="4" s="1"/>
  <c r="DZ23" i="4"/>
  <c r="EG23" i="4" s="1"/>
  <c r="EZ23" i="4" s="1"/>
  <c r="DY24" i="4"/>
  <c r="EF24" i="4" s="1"/>
  <c r="EY24" i="4" s="1"/>
  <c r="DZ24" i="4"/>
  <c r="EG24" i="4" s="1"/>
  <c r="EZ24" i="4" s="1"/>
  <c r="DY25" i="4"/>
  <c r="EF25" i="4" s="1"/>
  <c r="EY25" i="4" s="1"/>
  <c r="DZ25" i="4"/>
  <c r="EG25" i="4" s="1"/>
  <c r="EZ25" i="4" s="1"/>
  <c r="DY26" i="4"/>
  <c r="EF26" i="4" s="1"/>
  <c r="EY26" i="4" s="1"/>
  <c r="DZ26" i="4"/>
  <c r="EG26" i="4" s="1"/>
  <c r="EZ26" i="4" s="1"/>
  <c r="DY27" i="4"/>
  <c r="EF27" i="4" s="1"/>
  <c r="EY27" i="4" s="1"/>
  <c r="DZ27" i="4"/>
  <c r="EG27" i="4" s="1"/>
  <c r="EZ27" i="4" s="1"/>
  <c r="DY28" i="4"/>
  <c r="EF28" i="4" s="1"/>
  <c r="EY28" i="4" s="1"/>
  <c r="DZ28" i="4"/>
  <c r="EG28" i="4" s="1"/>
  <c r="EZ28" i="4" s="1"/>
  <c r="DY29" i="4"/>
  <c r="EF29" i="4" s="1"/>
  <c r="EY29" i="4" s="1"/>
  <c r="DZ29" i="4"/>
  <c r="EG29" i="4" s="1"/>
  <c r="EZ29" i="4" s="1"/>
  <c r="DY30" i="4"/>
  <c r="EF30" i="4" s="1"/>
  <c r="EY30" i="4" s="1"/>
  <c r="DZ30" i="4"/>
  <c r="EG30" i="4" s="1"/>
  <c r="EZ30" i="4" s="1"/>
  <c r="DY31" i="4"/>
  <c r="EF31" i="4" s="1"/>
  <c r="EY31" i="4" s="1"/>
  <c r="DZ31" i="4"/>
  <c r="EG31" i="4" s="1"/>
  <c r="EZ31" i="4" s="1"/>
  <c r="DY32" i="4"/>
  <c r="EF32" i="4" s="1"/>
  <c r="EY32" i="4" s="1"/>
  <c r="DZ32" i="4"/>
  <c r="EG32" i="4" s="1"/>
  <c r="EZ32" i="4" s="1"/>
  <c r="DY33" i="4"/>
  <c r="EF33" i="4" s="1"/>
  <c r="EY33" i="4" s="1"/>
  <c r="DZ33" i="4"/>
  <c r="EG33" i="4" s="1"/>
  <c r="EZ33" i="4" s="1"/>
  <c r="DY34" i="4"/>
  <c r="EF34" i="4" s="1"/>
  <c r="EY34" i="4" s="1"/>
  <c r="DZ34" i="4"/>
  <c r="EG34" i="4" s="1"/>
  <c r="EZ34" i="4" s="1"/>
  <c r="DY35" i="4"/>
  <c r="EF35" i="4" s="1"/>
  <c r="EY35" i="4" s="1"/>
  <c r="DZ35" i="4"/>
  <c r="EG35" i="4" s="1"/>
  <c r="EZ35" i="4" s="1"/>
  <c r="DY36" i="4"/>
  <c r="EF36" i="4" s="1"/>
  <c r="EY36" i="4" s="1"/>
  <c r="DZ36" i="4"/>
  <c r="EG36" i="4" s="1"/>
  <c r="EZ36" i="4" s="1"/>
  <c r="DY37" i="4"/>
  <c r="EF37" i="4" s="1"/>
  <c r="EY37" i="4" s="1"/>
  <c r="DZ37" i="4"/>
  <c r="EG37" i="4" s="1"/>
  <c r="EZ37" i="4" s="1"/>
  <c r="DY38" i="4"/>
  <c r="EF38" i="4" s="1"/>
  <c r="EY38" i="4" s="1"/>
  <c r="DZ38" i="4"/>
  <c r="EG38" i="4" s="1"/>
  <c r="EZ38" i="4" s="1"/>
  <c r="DY39" i="4"/>
  <c r="EF39" i="4" s="1"/>
  <c r="EY39" i="4" s="1"/>
  <c r="DZ39" i="4"/>
  <c r="EG39" i="4" s="1"/>
  <c r="EZ39" i="4" s="1"/>
  <c r="DY40" i="4"/>
  <c r="EF40" i="4" s="1"/>
  <c r="EY40" i="4" s="1"/>
  <c r="DZ40" i="4"/>
  <c r="EG40" i="4" s="1"/>
  <c r="EZ40" i="4" s="1"/>
  <c r="DY41" i="4"/>
  <c r="EF41" i="4" s="1"/>
  <c r="EY41" i="4" s="1"/>
  <c r="DZ41" i="4"/>
  <c r="EG41" i="4" s="1"/>
  <c r="EZ41" i="4" s="1"/>
  <c r="DY42" i="4"/>
  <c r="EF42" i="4" s="1"/>
  <c r="EY42" i="4" s="1"/>
  <c r="DZ42" i="4"/>
  <c r="EG42" i="4" s="1"/>
  <c r="EZ42" i="4" s="1"/>
  <c r="DY43" i="4"/>
  <c r="EF43" i="4" s="1"/>
  <c r="EY43" i="4" s="1"/>
  <c r="DZ43" i="4"/>
  <c r="EG43" i="4" s="1"/>
  <c r="EZ43" i="4" s="1"/>
  <c r="DY44" i="4"/>
  <c r="EF44" i="4" s="1"/>
  <c r="EY44" i="4" s="1"/>
  <c r="DZ44" i="4"/>
  <c r="EG44" i="4" s="1"/>
  <c r="EZ44" i="4" s="1"/>
  <c r="DY45" i="4"/>
  <c r="EF45" i="4" s="1"/>
  <c r="EY45" i="4" s="1"/>
  <c r="DZ45" i="4"/>
  <c r="EG45" i="4" s="1"/>
  <c r="EZ45" i="4" s="1"/>
  <c r="DY46" i="4"/>
  <c r="EF46" i="4" s="1"/>
  <c r="EY46" i="4" s="1"/>
  <c r="DZ46" i="4"/>
  <c r="EG46" i="4" s="1"/>
  <c r="EZ46" i="4" s="1"/>
  <c r="DY47" i="4"/>
  <c r="EF47" i="4" s="1"/>
  <c r="EY47" i="4" s="1"/>
  <c r="DZ47" i="4"/>
  <c r="EG47" i="4" s="1"/>
  <c r="EZ47" i="4" s="1"/>
  <c r="DY48" i="4"/>
  <c r="EF48" i="4" s="1"/>
  <c r="EY48" i="4" s="1"/>
  <c r="DZ48" i="4"/>
  <c r="EG48" i="4" s="1"/>
  <c r="EZ48" i="4" s="1"/>
  <c r="DY49" i="4"/>
  <c r="EF49" i="4" s="1"/>
  <c r="EY49" i="4" s="1"/>
  <c r="DZ49" i="4"/>
  <c r="EG49" i="4" s="1"/>
  <c r="EZ49" i="4" s="1"/>
  <c r="DY50" i="4"/>
  <c r="EF50" i="4" s="1"/>
  <c r="EY50" i="4" s="1"/>
  <c r="DZ50" i="4"/>
  <c r="EG50" i="4" s="1"/>
  <c r="EZ50" i="4" s="1"/>
  <c r="DY51" i="4"/>
  <c r="EF51" i="4" s="1"/>
  <c r="EY51" i="4" s="1"/>
  <c r="DZ51" i="4"/>
  <c r="EG51" i="4" s="1"/>
  <c r="EZ51" i="4" s="1"/>
  <c r="DY52" i="4"/>
  <c r="EF52" i="4" s="1"/>
  <c r="EY52" i="4" s="1"/>
  <c r="DZ52" i="4"/>
  <c r="EG52" i="4" s="1"/>
  <c r="EZ52" i="4" s="1"/>
  <c r="DY53" i="4"/>
  <c r="EF53" i="4" s="1"/>
  <c r="EY53" i="4" s="1"/>
  <c r="DZ53" i="4"/>
  <c r="EG53" i="4" s="1"/>
  <c r="EZ53" i="4" s="1"/>
  <c r="DY54" i="4"/>
  <c r="EF54" i="4" s="1"/>
  <c r="EY54" i="4" s="1"/>
  <c r="DZ54" i="4"/>
  <c r="EG54" i="4" s="1"/>
  <c r="EZ54" i="4" s="1"/>
  <c r="DY55" i="4"/>
  <c r="EF55" i="4" s="1"/>
  <c r="EY55" i="4" s="1"/>
  <c r="DZ55" i="4"/>
  <c r="EG55" i="4" s="1"/>
  <c r="EZ55" i="4" s="1"/>
  <c r="DY56" i="4"/>
  <c r="EF56" i="4" s="1"/>
  <c r="EY56" i="4" s="1"/>
  <c r="DZ56" i="4"/>
  <c r="EG56" i="4" s="1"/>
  <c r="EZ56" i="4" s="1"/>
  <c r="DY57" i="4"/>
  <c r="EF57" i="4" s="1"/>
  <c r="EY57" i="4" s="1"/>
  <c r="DZ57" i="4"/>
  <c r="EG57" i="4" s="1"/>
  <c r="EZ57" i="4" s="1"/>
  <c r="DY58" i="4"/>
  <c r="EF58" i="4" s="1"/>
  <c r="EY58" i="4" s="1"/>
  <c r="DZ58" i="4"/>
  <c r="EG58" i="4" s="1"/>
  <c r="EZ58" i="4" s="1"/>
  <c r="DY59" i="4"/>
  <c r="EF59" i="4" s="1"/>
  <c r="EY59" i="4" s="1"/>
  <c r="DZ59" i="4"/>
  <c r="EG59" i="4" s="1"/>
  <c r="EZ59" i="4" s="1"/>
  <c r="DY60" i="4"/>
  <c r="EF60" i="4" s="1"/>
  <c r="EY60" i="4" s="1"/>
  <c r="DZ60" i="4"/>
  <c r="EG60" i="4" s="1"/>
  <c r="EZ60" i="4" s="1"/>
  <c r="DY61" i="4"/>
  <c r="EF61" i="4" s="1"/>
  <c r="EY61" i="4" s="1"/>
  <c r="DZ61" i="4"/>
  <c r="EG61" i="4" s="1"/>
  <c r="EZ61" i="4" s="1"/>
  <c r="DY62" i="4"/>
  <c r="EF62" i="4" s="1"/>
  <c r="EY62" i="4" s="1"/>
  <c r="DZ62" i="4"/>
  <c r="EG62" i="4" s="1"/>
  <c r="EZ62" i="4" s="1"/>
  <c r="DY63" i="4"/>
  <c r="EF63" i="4" s="1"/>
  <c r="EY63" i="4" s="1"/>
  <c r="DZ63" i="4"/>
  <c r="EG63" i="4" s="1"/>
  <c r="EZ63" i="4" s="1"/>
  <c r="DY64" i="4"/>
  <c r="EF64" i="4" s="1"/>
  <c r="EY64" i="4" s="1"/>
  <c r="DZ64" i="4"/>
  <c r="EG64" i="4" s="1"/>
  <c r="EZ64" i="4" s="1"/>
  <c r="DY65" i="4"/>
  <c r="EF65" i="4" s="1"/>
  <c r="EY65" i="4" s="1"/>
  <c r="DZ65" i="4"/>
  <c r="EG65" i="4" s="1"/>
  <c r="EZ65" i="4" s="1"/>
  <c r="DY66" i="4"/>
  <c r="EF66" i="4" s="1"/>
  <c r="EY66" i="4" s="1"/>
  <c r="DZ66" i="4"/>
  <c r="EG66" i="4" s="1"/>
  <c r="EZ66" i="4" s="1"/>
  <c r="DY67" i="4"/>
  <c r="EF67" i="4" s="1"/>
  <c r="EY67" i="4" s="1"/>
  <c r="DZ67" i="4"/>
  <c r="EG67" i="4" s="1"/>
  <c r="EZ67" i="4" s="1"/>
  <c r="DY68" i="4"/>
  <c r="EF68" i="4" s="1"/>
  <c r="EY68" i="4" s="1"/>
  <c r="DZ68" i="4"/>
  <c r="EG68" i="4" s="1"/>
  <c r="EZ68" i="4" s="1"/>
  <c r="DY69" i="4"/>
  <c r="EF69" i="4" s="1"/>
  <c r="EY69" i="4" s="1"/>
  <c r="DZ69" i="4"/>
  <c r="EG69" i="4" s="1"/>
  <c r="EZ69" i="4" s="1"/>
  <c r="DY70" i="4"/>
  <c r="EF70" i="4" s="1"/>
  <c r="EY70" i="4" s="1"/>
  <c r="DZ70" i="4"/>
  <c r="EG70" i="4" s="1"/>
  <c r="EZ70" i="4" s="1"/>
  <c r="DY71" i="4"/>
  <c r="EF71" i="4" s="1"/>
  <c r="EY71" i="4" s="1"/>
  <c r="DZ71" i="4"/>
  <c r="EG71" i="4" s="1"/>
  <c r="EZ71" i="4" s="1"/>
  <c r="DY72" i="4"/>
  <c r="EF72" i="4" s="1"/>
  <c r="EY72" i="4" s="1"/>
  <c r="DZ72" i="4"/>
  <c r="EG72" i="4" s="1"/>
  <c r="EZ72" i="4" s="1"/>
  <c r="DY73" i="4"/>
  <c r="EF73" i="4" s="1"/>
  <c r="EY73" i="4" s="1"/>
  <c r="DZ73" i="4"/>
  <c r="EG73" i="4" s="1"/>
  <c r="EZ73" i="4" s="1"/>
  <c r="DY74" i="4"/>
  <c r="EF74" i="4" s="1"/>
  <c r="EY74" i="4" s="1"/>
  <c r="DZ74" i="4"/>
  <c r="EG74" i="4" s="1"/>
  <c r="EZ74" i="4" s="1"/>
  <c r="DY75" i="4"/>
  <c r="EF75" i="4" s="1"/>
  <c r="EY75" i="4" s="1"/>
  <c r="DZ75" i="4"/>
  <c r="EG75" i="4" s="1"/>
  <c r="EZ75" i="4" s="1"/>
  <c r="DY76" i="4"/>
  <c r="EF76" i="4" s="1"/>
  <c r="EY76" i="4" s="1"/>
  <c r="DZ76" i="4"/>
  <c r="EG76" i="4" s="1"/>
  <c r="EZ76" i="4" s="1"/>
  <c r="DY77" i="4"/>
  <c r="EF77" i="4" s="1"/>
  <c r="EY77" i="4" s="1"/>
  <c r="DZ77" i="4"/>
  <c r="EG77" i="4" s="1"/>
  <c r="EZ77" i="4" s="1"/>
  <c r="DY78" i="4"/>
  <c r="EF78" i="4" s="1"/>
  <c r="EY78" i="4" s="1"/>
  <c r="DZ78" i="4"/>
  <c r="EG78" i="4" s="1"/>
  <c r="EZ78" i="4" s="1"/>
  <c r="DY79" i="4"/>
  <c r="EF79" i="4" s="1"/>
  <c r="EY79" i="4" s="1"/>
  <c r="DZ79" i="4"/>
  <c r="EG79" i="4" s="1"/>
  <c r="EZ79" i="4" s="1"/>
  <c r="DY80" i="4"/>
  <c r="EF80" i="4" s="1"/>
  <c r="EY80" i="4" s="1"/>
  <c r="DZ80" i="4"/>
  <c r="EG80" i="4" s="1"/>
  <c r="EZ80" i="4" s="1"/>
  <c r="DY81" i="4"/>
  <c r="EF81" i="4" s="1"/>
  <c r="EY81" i="4" s="1"/>
  <c r="DZ81" i="4"/>
  <c r="EG81" i="4" s="1"/>
  <c r="EZ81" i="4" s="1"/>
  <c r="DY82" i="4"/>
  <c r="EF82" i="4" s="1"/>
  <c r="EY82" i="4" s="1"/>
  <c r="DZ82" i="4"/>
  <c r="EG82" i="4" s="1"/>
  <c r="EZ82" i="4" s="1"/>
  <c r="DY83" i="4"/>
  <c r="EF83" i="4" s="1"/>
  <c r="EY83" i="4" s="1"/>
  <c r="DZ83" i="4"/>
  <c r="EG83" i="4" s="1"/>
  <c r="EZ83" i="4" s="1"/>
  <c r="DY84" i="4"/>
  <c r="EF84" i="4" s="1"/>
  <c r="EY84" i="4" s="1"/>
  <c r="DZ84" i="4"/>
  <c r="EG84" i="4" s="1"/>
  <c r="EZ84" i="4" s="1"/>
  <c r="DY85" i="4"/>
  <c r="EF85" i="4" s="1"/>
  <c r="EY85" i="4" s="1"/>
  <c r="DZ85" i="4"/>
  <c r="EG85" i="4" s="1"/>
  <c r="EZ85" i="4" s="1"/>
  <c r="DY86" i="4"/>
  <c r="EF86" i="4" s="1"/>
  <c r="EY86" i="4" s="1"/>
  <c r="DZ86" i="4"/>
  <c r="EG86" i="4" s="1"/>
  <c r="EZ86" i="4" s="1"/>
  <c r="DY87" i="4"/>
  <c r="EF87" i="4" s="1"/>
  <c r="EY87" i="4" s="1"/>
  <c r="DZ87" i="4"/>
  <c r="EG87" i="4" s="1"/>
  <c r="EZ87" i="4" s="1"/>
  <c r="DY88" i="4"/>
  <c r="EF88" i="4" s="1"/>
  <c r="EY88" i="4" s="1"/>
  <c r="DZ88" i="4"/>
  <c r="EG88" i="4" s="1"/>
  <c r="EZ88" i="4" s="1"/>
  <c r="DY89" i="4"/>
  <c r="EF89" i="4" s="1"/>
  <c r="EY89" i="4" s="1"/>
  <c r="DZ89" i="4"/>
  <c r="EG89" i="4" s="1"/>
  <c r="EZ89" i="4" s="1"/>
  <c r="DY90" i="4"/>
  <c r="EF90" i="4" s="1"/>
  <c r="EY90" i="4" s="1"/>
  <c r="DZ90" i="4"/>
  <c r="EG90" i="4" s="1"/>
  <c r="EZ90" i="4" s="1"/>
  <c r="DY91" i="4"/>
  <c r="EF91" i="4" s="1"/>
  <c r="EY91" i="4" s="1"/>
  <c r="DZ91" i="4"/>
  <c r="EG91" i="4" s="1"/>
  <c r="EZ91" i="4" s="1"/>
  <c r="DY92" i="4"/>
  <c r="EF92" i="4" s="1"/>
  <c r="EY92" i="4" s="1"/>
  <c r="DZ92" i="4"/>
  <c r="EG92" i="4" s="1"/>
  <c r="EZ92" i="4" s="1"/>
  <c r="DY93" i="4"/>
  <c r="EF93" i="4" s="1"/>
  <c r="EY93" i="4" s="1"/>
  <c r="DZ93" i="4"/>
  <c r="EG93" i="4" s="1"/>
  <c r="EZ93" i="4" s="1"/>
  <c r="DY94" i="4"/>
  <c r="EF94" i="4" s="1"/>
  <c r="EY94" i="4" s="1"/>
  <c r="DZ94" i="4"/>
  <c r="EG94" i="4" s="1"/>
  <c r="EZ94" i="4" s="1"/>
  <c r="DY95" i="4"/>
  <c r="EF95" i="4" s="1"/>
  <c r="EY95" i="4" s="1"/>
  <c r="DZ95" i="4"/>
  <c r="EG95" i="4" s="1"/>
  <c r="EZ95" i="4" s="1"/>
  <c r="DY96" i="4"/>
  <c r="EF96" i="4" s="1"/>
  <c r="EY96" i="4" s="1"/>
  <c r="DZ96" i="4"/>
  <c r="EG96" i="4" s="1"/>
  <c r="EZ96" i="4" s="1"/>
  <c r="DY97" i="4"/>
  <c r="EF97" i="4" s="1"/>
  <c r="EY97" i="4" s="1"/>
  <c r="DZ97" i="4"/>
  <c r="EG97" i="4" s="1"/>
  <c r="EZ97" i="4" s="1"/>
  <c r="DY98" i="4"/>
  <c r="EF98" i="4" s="1"/>
  <c r="EY98" i="4" s="1"/>
  <c r="DZ98" i="4"/>
  <c r="EG98" i="4" s="1"/>
  <c r="EZ98" i="4" s="1"/>
  <c r="DY99" i="4"/>
  <c r="EF99" i="4" s="1"/>
  <c r="EY99" i="4" s="1"/>
  <c r="DZ99" i="4"/>
  <c r="EG99" i="4" s="1"/>
  <c r="EZ99" i="4" s="1"/>
  <c r="DY100" i="4"/>
  <c r="EF100" i="4" s="1"/>
  <c r="EY100" i="4" s="1"/>
  <c r="DZ100" i="4"/>
  <c r="EG100" i="4" s="1"/>
  <c r="EZ100" i="4" s="1"/>
  <c r="DY101" i="4"/>
  <c r="EF101" i="4" s="1"/>
  <c r="EY101" i="4" s="1"/>
  <c r="DZ101" i="4"/>
  <c r="EG101" i="4" s="1"/>
  <c r="EZ101" i="4" s="1"/>
  <c r="DY102" i="4"/>
  <c r="EF102" i="4" s="1"/>
  <c r="EY102" i="4" s="1"/>
  <c r="DZ102" i="4"/>
  <c r="EG102" i="4" s="1"/>
  <c r="EZ102" i="4" s="1"/>
  <c r="DY103" i="4"/>
  <c r="EF103" i="4" s="1"/>
  <c r="EY103" i="4" s="1"/>
  <c r="DZ103" i="4"/>
  <c r="EG103" i="4" s="1"/>
  <c r="EZ103" i="4" s="1"/>
  <c r="DY104" i="4"/>
  <c r="EF104" i="4" s="1"/>
  <c r="EY104" i="4" s="1"/>
  <c r="DZ104" i="4"/>
  <c r="EG104" i="4" s="1"/>
  <c r="EZ104" i="4" s="1"/>
  <c r="DY105" i="4"/>
  <c r="EF105" i="4" s="1"/>
  <c r="EY105" i="4" s="1"/>
  <c r="DZ105" i="4"/>
  <c r="EG105" i="4" s="1"/>
  <c r="EZ105" i="4" s="1"/>
  <c r="DY106" i="4"/>
  <c r="EF106" i="4" s="1"/>
  <c r="EY106" i="4" s="1"/>
  <c r="DZ106" i="4"/>
  <c r="EG106" i="4" s="1"/>
  <c r="EZ106" i="4" s="1"/>
  <c r="DY107" i="4"/>
  <c r="EF107" i="4" s="1"/>
  <c r="EY107" i="4" s="1"/>
  <c r="DZ107" i="4"/>
  <c r="EG107" i="4" s="1"/>
  <c r="EZ107" i="4" s="1"/>
  <c r="DY108" i="4"/>
  <c r="EF108" i="4" s="1"/>
  <c r="EY108" i="4" s="1"/>
  <c r="DZ108" i="4"/>
  <c r="EG108" i="4" s="1"/>
  <c r="EZ108" i="4" s="1"/>
  <c r="DY109" i="4"/>
  <c r="EF109" i="4" s="1"/>
  <c r="EY109" i="4" s="1"/>
  <c r="DZ109" i="4"/>
  <c r="EG109" i="4" s="1"/>
  <c r="EZ109" i="4" s="1"/>
  <c r="DY110" i="4"/>
  <c r="EF110" i="4" s="1"/>
  <c r="EY110" i="4" s="1"/>
  <c r="DZ110" i="4"/>
  <c r="EG110" i="4" s="1"/>
  <c r="EZ110" i="4" s="1"/>
  <c r="DY111" i="4"/>
  <c r="EF111" i="4" s="1"/>
  <c r="EY111" i="4" s="1"/>
  <c r="DZ111" i="4"/>
  <c r="EG111" i="4" s="1"/>
  <c r="EZ111" i="4" s="1"/>
  <c r="DY112" i="4"/>
  <c r="EF112" i="4" s="1"/>
  <c r="EY112" i="4" s="1"/>
  <c r="DZ112" i="4"/>
  <c r="EG112" i="4" s="1"/>
  <c r="EZ112" i="4" s="1"/>
  <c r="DY113" i="4"/>
  <c r="EF113" i="4" s="1"/>
  <c r="EY113" i="4" s="1"/>
  <c r="DZ113" i="4"/>
  <c r="EG113" i="4" s="1"/>
  <c r="EZ113" i="4" s="1"/>
  <c r="DY114" i="4"/>
  <c r="EF114" i="4" s="1"/>
  <c r="EY114" i="4" s="1"/>
  <c r="DZ114" i="4"/>
  <c r="EG114" i="4" s="1"/>
  <c r="EZ114" i="4" s="1"/>
  <c r="DY115" i="4"/>
  <c r="EF115" i="4" s="1"/>
  <c r="EY115" i="4" s="1"/>
  <c r="DZ115" i="4"/>
  <c r="EG115" i="4" s="1"/>
  <c r="EZ115" i="4" s="1"/>
  <c r="DY116" i="4"/>
  <c r="EF116" i="4" s="1"/>
  <c r="EY116" i="4" s="1"/>
  <c r="DZ116" i="4"/>
  <c r="EG116" i="4" s="1"/>
  <c r="EZ116" i="4" s="1"/>
  <c r="DY117" i="4"/>
  <c r="EF117" i="4" s="1"/>
  <c r="EY117" i="4" s="1"/>
  <c r="DZ117" i="4"/>
  <c r="EG117" i="4" s="1"/>
  <c r="EZ117" i="4" s="1"/>
  <c r="DY118" i="4"/>
  <c r="EF118" i="4" s="1"/>
  <c r="EY118" i="4" s="1"/>
  <c r="DZ118" i="4"/>
  <c r="EG118" i="4" s="1"/>
  <c r="EZ118" i="4" s="1"/>
  <c r="DY119" i="4"/>
  <c r="EF119" i="4" s="1"/>
  <c r="EY119" i="4" s="1"/>
  <c r="DZ119" i="4"/>
  <c r="EG119" i="4" s="1"/>
  <c r="EZ119" i="4" s="1"/>
  <c r="DY120" i="4"/>
  <c r="EF120" i="4" s="1"/>
  <c r="EY120" i="4" s="1"/>
  <c r="DZ120" i="4"/>
  <c r="EG120" i="4" s="1"/>
  <c r="EZ120" i="4" s="1"/>
  <c r="DY121" i="4"/>
  <c r="EF121" i="4" s="1"/>
  <c r="EY121" i="4" s="1"/>
  <c r="DZ121" i="4"/>
  <c r="EG121" i="4" s="1"/>
  <c r="EZ121" i="4" s="1"/>
  <c r="DY122" i="4"/>
  <c r="EF122" i="4" s="1"/>
  <c r="EY122" i="4" s="1"/>
  <c r="DZ122" i="4"/>
  <c r="EG122" i="4" s="1"/>
  <c r="EZ122" i="4" s="1"/>
  <c r="DY123" i="4"/>
  <c r="EF123" i="4" s="1"/>
  <c r="EY123" i="4" s="1"/>
  <c r="DZ123" i="4"/>
  <c r="EG123" i="4" s="1"/>
  <c r="EZ123" i="4" s="1"/>
  <c r="DY124" i="4"/>
  <c r="EF124" i="4" s="1"/>
  <c r="EY124" i="4" s="1"/>
  <c r="DZ124" i="4"/>
  <c r="EG124" i="4" s="1"/>
  <c r="EZ124" i="4" s="1"/>
  <c r="DY125" i="4"/>
  <c r="EF125" i="4" s="1"/>
  <c r="EY125" i="4" s="1"/>
  <c r="DZ125" i="4"/>
  <c r="EG125" i="4" s="1"/>
  <c r="EZ125" i="4" s="1"/>
  <c r="DY126" i="4"/>
  <c r="EF126" i="4" s="1"/>
  <c r="EY126" i="4" s="1"/>
  <c r="DZ126" i="4"/>
  <c r="EG126" i="4" s="1"/>
  <c r="EZ126" i="4" s="1"/>
  <c r="DY127" i="4"/>
  <c r="EF127" i="4" s="1"/>
  <c r="EY127" i="4" s="1"/>
  <c r="DZ127" i="4"/>
  <c r="EG127" i="4" s="1"/>
  <c r="EZ127" i="4" s="1"/>
  <c r="DY128" i="4"/>
  <c r="EF128" i="4" s="1"/>
  <c r="EY128" i="4" s="1"/>
  <c r="DZ128" i="4"/>
  <c r="EG128" i="4" s="1"/>
  <c r="EZ128" i="4" s="1"/>
  <c r="DY129" i="4"/>
  <c r="EF129" i="4" s="1"/>
  <c r="EY129" i="4" s="1"/>
  <c r="DZ129" i="4"/>
  <c r="EG129" i="4" s="1"/>
  <c r="EZ129" i="4" s="1"/>
  <c r="DY130" i="4"/>
  <c r="EF130" i="4" s="1"/>
  <c r="EY130" i="4" s="1"/>
  <c r="DZ130" i="4"/>
  <c r="EG130" i="4" s="1"/>
  <c r="EZ130" i="4" s="1"/>
  <c r="DY131" i="4"/>
  <c r="EF131" i="4" s="1"/>
  <c r="EY131" i="4" s="1"/>
  <c r="DZ131" i="4"/>
  <c r="EG131" i="4" s="1"/>
  <c r="EZ131" i="4" s="1"/>
  <c r="DY132" i="4"/>
  <c r="EF132" i="4" s="1"/>
  <c r="EY132" i="4" s="1"/>
  <c r="DZ132" i="4"/>
  <c r="EG132" i="4" s="1"/>
  <c r="EZ132" i="4" s="1"/>
  <c r="DY133" i="4"/>
  <c r="EF133" i="4" s="1"/>
  <c r="EY133" i="4" s="1"/>
  <c r="DZ133" i="4"/>
  <c r="EG133" i="4" s="1"/>
  <c r="EZ133" i="4" s="1"/>
  <c r="DY134" i="4"/>
  <c r="EF134" i="4" s="1"/>
  <c r="EY134" i="4" s="1"/>
  <c r="DZ134" i="4"/>
  <c r="EG134" i="4" s="1"/>
  <c r="EZ134" i="4" s="1"/>
  <c r="DY135" i="4"/>
  <c r="EF135" i="4" s="1"/>
  <c r="EY135" i="4" s="1"/>
  <c r="DZ135" i="4"/>
  <c r="EG135" i="4" s="1"/>
  <c r="EZ135" i="4" s="1"/>
  <c r="DY136" i="4"/>
  <c r="EF136" i="4" s="1"/>
  <c r="EY136" i="4" s="1"/>
  <c r="DZ136" i="4"/>
  <c r="EG136" i="4" s="1"/>
  <c r="EZ136" i="4" s="1"/>
  <c r="DY137" i="4"/>
  <c r="EF137" i="4" s="1"/>
  <c r="EY137" i="4" s="1"/>
  <c r="DZ137" i="4"/>
  <c r="EG137" i="4" s="1"/>
  <c r="EZ137" i="4" s="1"/>
  <c r="DY138" i="4"/>
  <c r="EF138" i="4" s="1"/>
  <c r="EY138" i="4" s="1"/>
  <c r="DZ138" i="4"/>
  <c r="EG138" i="4" s="1"/>
  <c r="EZ138" i="4" s="1"/>
  <c r="DY139" i="4"/>
  <c r="EF139" i="4" s="1"/>
  <c r="EY139" i="4" s="1"/>
  <c r="DZ139" i="4"/>
  <c r="EG139" i="4" s="1"/>
  <c r="EZ139" i="4" s="1"/>
  <c r="DY140" i="4"/>
  <c r="EF140" i="4" s="1"/>
  <c r="EY140" i="4" s="1"/>
  <c r="DZ140" i="4"/>
  <c r="EG140" i="4" s="1"/>
  <c r="EZ140" i="4" s="1"/>
  <c r="DY141" i="4"/>
  <c r="EF141" i="4" s="1"/>
  <c r="EY141" i="4" s="1"/>
  <c r="DZ141" i="4"/>
  <c r="EG141" i="4" s="1"/>
  <c r="EZ141" i="4" s="1"/>
  <c r="DY142" i="4"/>
  <c r="EF142" i="4" s="1"/>
  <c r="EY142" i="4" s="1"/>
  <c r="DZ142" i="4"/>
  <c r="EG142" i="4" s="1"/>
  <c r="EZ142" i="4" s="1"/>
  <c r="DY143" i="4"/>
  <c r="EF143" i="4" s="1"/>
  <c r="EY143" i="4" s="1"/>
  <c r="DZ143" i="4"/>
  <c r="EG143" i="4" s="1"/>
  <c r="EZ143" i="4" s="1"/>
  <c r="DY144" i="4"/>
  <c r="EF144" i="4" s="1"/>
  <c r="EY144" i="4" s="1"/>
  <c r="DZ144" i="4"/>
  <c r="EG144" i="4" s="1"/>
  <c r="EZ144" i="4" s="1"/>
  <c r="DY145" i="4"/>
  <c r="EF145" i="4" s="1"/>
  <c r="EY145" i="4" s="1"/>
  <c r="DZ145" i="4"/>
  <c r="EG145" i="4" s="1"/>
  <c r="EZ145" i="4" s="1"/>
  <c r="DY146" i="4"/>
  <c r="EF146" i="4" s="1"/>
  <c r="EY146" i="4" s="1"/>
  <c r="DZ146" i="4"/>
  <c r="EG146" i="4" s="1"/>
  <c r="EZ146" i="4" s="1"/>
  <c r="DY147" i="4"/>
  <c r="EF147" i="4" s="1"/>
  <c r="EY147" i="4" s="1"/>
  <c r="DZ147" i="4"/>
  <c r="EG147" i="4" s="1"/>
  <c r="EZ147" i="4" s="1"/>
  <c r="DY148" i="4"/>
  <c r="EF148" i="4" s="1"/>
  <c r="EY148" i="4" s="1"/>
  <c r="DZ148" i="4"/>
  <c r="EG148" i="4" s="1"/>
  <c r="EZ148" i="4" s="1"/>
  <c r="DY149" i="4"/>
  <c r="EF149" i="4" s="1"/>
  <c r="EY149" i="4" s="1"/>
  <c r="DZ149" i="4"/>
  <c r="EG149" i="4" s="1"/>
  <c r="EZ149" i="4" s="1"/>
  <c r="DY150" i="4"/>
  <c r="EF150" i="4" s="1"/>
  <c r="EY150" i="4" s="1"/>
  <c r="DZ150" i="4"/>
  <c r="EG150" i="4" s="1"/>
  <c r="EZ150" i="4" s="1"/>
  <c r="DY151" i="4"/>
  <c r="EF151" i="4" s="1"/>
  <c r="EY151" i="4" s="1"/>
  <c r="DZ151" i="4"/>
  <c r="EG151" i="4" s="1"/>
  <c r="EZ151" i="4" s="1"/>
  <c r="DY152" i="4"/>
  <c r="EF152" i="4" s="1"/>
  <c r="EY152" i="4" s="1"/>
  <c r="DZ152" i="4"/>
  <c r="EG152" i="4" s="1"/>
  <c r="EZ152" i="4" s="1"/>
  <c r="DY153" i="4"/>
  <c r="EF153" i="4" s="1"/>
  <c r="EY153" i="4" s="1"/>
  <c r="DZ153" i="4"/>
  <c r="EG153" i="4" s="1"/>
  <c r="EZ153" i="4" s="1"/>
  <c r="DY154" i="4"/>
  <c r="EF154" i="4" s="1"/>
  <c r="EY154" i="4" s="1"/>
  <c r="DZ154" i="4"/>
  <c r="EG154" i="4" s="1"/>
  <c r="EZ154" i="4" s="1"/>
  <c r="DY155" i="4"/>
  <c r="EF155" i="4" s="1"/>
  <c r="EY155" i="4" s="1"/>
  <c r="DZ155" i="4"/>
  <c r="EG155" i="4" s="1"/>
  <c r="EZ155" i="4" s="1"/>
  <c r="DY156" i="4"/>
  <c r="EF156" i="4" s="1"/>
  <c r="EY156" i="4" s="1"/>
  <c r="DZ156" i="4"/>
  <c r="EG156" i="4" s="1"/>
  <c r="EZ156" i="4" s="1"/>
  <c r="DY157" i="4"/>
  <c r="EF157" i="4" s="1"/>
  <c r="EY157" i="4" s="1"/>
  <c r="DZ157" i="4"/>
  <c r="EG157" i="4" s="1"/>
  <c r="EZ157" i="4" s="1"/>
  <c r="DY158" i="4"/>
  <c r="EF158" i="4" s="1"/>
  <c r="EY158" i="4" s="1"/>
  <c r="DZ158" i="4"/>
  <c r="EG158" i="4" s="1"/>
  <c r="EZ158" i="4" s="1"/>
  <c r="DY159" i="4"/>
  <c r="EF159" i="4" s="1"/>
  <c r="EY159" i="4" s="1"/>
  <c r="DZ159" i="4"/>
  <c r="EG159" i="4" s="1"/>
  <c r="EZ159" i="4" s="1"/>
  <c r="DY160" i="4"/>
  <c r="EF160" i="4" s="1"/>
  <c r="EY160" i="4" s="1"/>
  <c r="DZ160" i="4"/>
  <c r="EG160" i="4" s="1"/>
  <c r="EZ160" i="4" s="1"/>
  <c r="DY161" i="4"/>
  <c r="EF161" i="4" s="1"/>
  <c r="EY161" i="4" s="1"/>
  <c r="DZ161" i="4"/>
  <c r="EG161" i="4" s="1"/>
  <c r="EZ161" i="4" s="1"/>
  <c r="DY162" i="4"/>
  <c r="EF162" i="4" s="1"/>
  <c r="EY162" i="4" s="1"/>
  <c r="DZ162" i="4"/>
  <c r="EG162" i="4" s="1"/>
  <c r="EZ162" i="4" s="1"/>
  <c r="DY163" i="4"/>
  <c r="EF163" i="4" s="1"/>
  <c r="EY163" i="4" s="1"/>
  <c r="DZ163" i="4"/>
  <c r="EG163" i="4" s="1"/>
  <c r="EZ163" i="4" s="1"/>
  <c r="DY164" i="4"/>
  <c r="EF164" i="4" s="1"/>
  <c r="EY164" i="4" s="1"/>
  <c r="DZ164" i="4"/>
  <c r="EG164" i="4" s="1"/>
  <c r="EZ164" i="4" s="1"/>
  <c r="DY165" i="4"/>
  <c r="EF165" i="4" s="1"/>
  <c r="EY165" i="4" s="1"/>
  <c r="DZ165" i="4"/>
  <c r="EG165" i="4" s="1"/>
  <c r="EZ165" i="4" s="1"/>
  <c r="DY166" i="4"/>
  <c r="EF166" i="4" s="1"/>
  <c r="EY166" i="4" s="1"/>
  <c r="DZ166" i="4"/>
  <c r="EG166" i="4" s="1"/>
  <c r="EZ166" i="4" s="1"/>
  <c r="DY167" i="4"/>
  <c r="EF167" i="4" s="1"/>
  <c r="EY167" i="4" s="1"/>
  <c r="DZ167" i="4"/>
  <c r="EG167" i="4" s="1"/>
  <c r="EZ167" i="4" s="1"/>
  <c r="DY168" i="4"/>
  <c r="EF168" i="4" s="1"/>
  <c r="EY168" i="4" s="1"/>
  <c r="DZ168" i="4"/>
  <c r="EG168" i="4" s="1"/>
  <c r="EZ168" i="4" s="1"/>
  <c r="DY169" i="4"/>
  <c r="EF169" i="4" s="1"/>
  <c r="EY169" i="4" s="1"/>
  <c r="DZ169" i="4"/>
  <c r="EG169" i="4" s="1"/>
  <c r="EZ169" i="4" s="1"/>
  <c r="DY170" i="4"/>
  <c r="EF170" i="4" s="1"/>
  <c r="EY170" i="4" s="1"/>
  <c r="DZ170" i="4"/>
  <c r="EG170" i="4" s="1"/>
  <c r="EZ170" i="4" s="1"/>
  <c r="DY171" i="4"/>
  <c r="EF171" i="4" s="1"/>
  <c r="EY171" i="4" s="1"/>
  <c r="DZ171" i="4"/>
  <c r="EG171" i="4" s="1"/>
  <c r="EZ171" i="4" s="1"/>
  <c r="DY172" i="4"/>
  <c r="EF172" i="4" s="1"/>
  <c r="EY172" i="4" s="1"/>
  <c r="DZ172" i="4"/>
  <c r="EG172" i="4" s="1"/>
  <c r="EZ172" i="4" s="1"/>
  <c r="DY173" i="4"/>
  <c r="EF173" i="4" s="1"/>
  <c r="EY173" i="4" s="1"/>
  <c r="DZ173" i="4"/>
  <c r="EG173" i="4" s="1"/>
  <c r="EZ173" i="4" s="1"/>
  <c r="DY174" i="4"/>
  <c r="EF174" i="4" s="1"/>
  <c r="EY174" i="4" s="1"/>
  <c r="DZ174" i="4"/>
  <c r="EG174" i="4" s="1"/>
  <c r="EZ174" i="4" s="1"/>
  <c r="DY175" i="4"/>
  <c r="EF175" i="4" s="1"/>
  <c r="EY175" i="4" s="1"/>
  <c r="DZ175" i="4"/>
  <c r="EG175" i="4" s="1"/>
  <c r="EZ175" i="4" s="1"/>
  <c r="DY176" i="4"/>
  <c r="EF176" i="4" s="1"/>
  <c r="EY176" i="4" s="1"/>
  <c r="DZ176" i="4"/>
  <c r="EG176" i="4" s="1"/>
  <c r="EZ176" i="4" s="1"/>
  <c r="DY177" i="4"/>
  <c r="EF177" i="4" s="1"/>
  <c r="EY177" i="4" s="1"/>
  <c r="DZ177" i="4"/>
  <c r="EG177" i="4" s="1"/>
  <c r="EZ177" i="4" s="1"/>
  <c r="DY178" i="4"/>
  <c r="EF178" i="4" s="1"/>
  <c r="EY178" i="4" s="1"/>
  <c r="DZ178" i="4"/>
  <c r="EG178" i="4" s="1"/>
  <c r="EZ178" i="4" s="1"/>
  <c r="DY179" i="4"/>
  <c r="EF179" i="4" s="1"/>
  <c r="EY179" i="4" s="1"/>
  <c r="DZ179" i="4"/>
  <c r="EG179" i="4" s="1"/>
  <c r="EZ179" i="4" s="1"/>
  <c r="DY180" i="4"/>
  <c r="EF180" i="4" s="1"/>
  <c r="EY180" i="4" s="1"/>
  <c r="DZ180" i="4"/>
  <c r="EG180" i="4" s="1"/>
  <c r="EZ180" i="4" s="1"/>
  <c r="DY181" i="4"/>
  <c r="EF181" i="4" s="1"/>
  <c r="EY181" i="4" s="1"/>
  <c r="DZ181" i="4"/>
  <c r="EG181" i="4" s="1"/>
  <c r="EZ181" i="4" s="1"/>
  <c r="DY182" i="4"/>
  <c r="EF182" i="4" s="1"/>
  <c r="EY182" i="4" s="1"/>
  <c r="DZ182" i="4"/>
  <c r="EG182" i="4" s="1"/>
  <c r="EZ182" i="4" s="1"/>
  <c r="DY183" i="4"/>
  <c r="EF183" i="4" s="1"/>
  <c r="EY183" i="4" s="1"/>
  <c r="DZ183" i="4"/>
  <c r="EG183" i="4" s="1"/>
  <c r="EZ183" i="4" s="1"/>
  <c r="DY184" i="4"/>
  <c r="EF184" i="4" s="1"/>
  <c r="EY184" i="4" s="1"/>
  <c r="DZ184" i="4"/>
  <c r="EG184" i="4" s="1"/>
  <c r="EZ184" i="4" s="1"/>
  <c r="DY185" i="4"/>
  <c r="EF185" i="4" s="1"/>
  <c r="EY185" i="4" s="1"/>
  <c r="DZ185" i="4"/>
  <c r="EG185" i="4" s="1"/>
  <c r="EZ185" i="4" s="1"/>
  <c r="DY186" i="4"/>
  <c r="EF186" i="4" s="1"/>
  <c r="EY186" i="4" s="1"/>
  <c r="DZ186" i="4"/>
  <c r="EG186" i="4" s="1"/>
  <c r="EZ186" i="4" s="1"/>
  <c r="DY187" i="4"/>
  <c r="EF187" i="4" s="1"/>
  <c r="EY187" i="4" s="1"/>
  <c r="DZ187" i="4"/>
  <c r="EG187" i="4" s="1"/>
  <c r="EZ187" i="4" s="1"/>
  <c r="DY188" i="4"/>
  <c r="EF188" i="4" s="1"/>
  <c r="EY188" i="4" s="1"/>
  <c r="DZ188" i="4"/>
  <c r="EG188" i="4" s="1"/>
  <c r="EZ188" i="4" s="1"/>
  <c r="DY189" i="4"/>
  <c r="EF189" i="4" s="1"/>
  <c r="EY189" i="4" s="1"/>
  <c r="DZ189" i="4"/>
  <c r="EG189" i="4" s="1"/>
  <c r="EZ189" i="4" s="1"/>
  <c r="DY190" i="4"/>
  <c r="EF190" i="4" s="1"/>
  <c r="EY190" i="4" s="1"/>
  <c r="DZ190" i="4"/>
  <c r="EG190" i="4" s="1"/>
  <c r="EZ190" i="4" s="1"/>
  <c r="DY191" i="4"/>
  <c r="EF191" i="4" s="1"/>
  <c r="EY191" i="4" s="1"/>
  <c r="DZ191" i="4"/>
  <c r="EG191" i="4" s="1"/>
  <c r="EZ191" i="4" s="1"/>
  <c r="DY192" i="4"/>
  <c r="EF192" i="4" s="1"/>
  <c r="EY192" i="4" s="1"/>
  <c r="DZ192" i="4"/>
  <c r="EG192" i="4" s="1"/>
  <c r="EZ192" i="4" s="1"/>
  <c r="DY193" i="4"/>
  <c r="EF193" i="4" s="1"/>
  <c r="EY193" i="4" s="1"/>
  <c r="DZ193" i="4"/>
  <c r="EG193" i="4" s="1"/>
  <c r="EZ193" i="4" s="1"/>
  <c r="DY194" i="4"/>
  <c r="EF194" i="4" s="1"/>
  <c r="EY194" i="4" s="1"/>
  <c r="DZ194" i="4"/>
  <c r="EG194" i="4" s="1"/>
  <c r="EZ194" i="4" s="1"/>
  <c r="DY195" i="4"/>
  <c r="EF195" i="4" s="1"/>
  <c r="EY195" i="4" s="1"/>
  <c r="DZ195" i="4"/>
  <c r="EG195" i="4" s="1"/>
  <c r="EZ195" i="4" s="1"/>
  <c r="DY196" i="4"/>
  <c r="EF196" i="4" s="1"/>
  <c r="EY196" i="4" s="1"/>
  <c r="DZ196" i="4"/>
  <c r="EG196" i="4" s="1"/>
  <c r="EZ196" i="4" s="1"/>
  <c r="DY197" i="4"/>
  <c r="EF197" i="4" s="1"/>
  <c r="EY197" i="4" s="1"/>
  <c r="DZ197" i="4"/>
  <c r="EG197" i="4" s="1"/>
  <c r="EZ197" i="4" s="1"/>
  <c r="DY198" i="4"/>
  <c r="EF198" i="4" s="1"/>
  <c r="EY198" i="4" s="1"/>
  <c r="DZ198" i="4"/>
  <c r="EG198" i="4" s="1"/>
  <c r="EZ198" i="4" s="1"/>
  <c r="DY199" i="4"/>
  <c r="EF199" i="4" s="1"/>
  <c r="EY199" i="4" s="1"/>
  <c r="DZ199" i="4"/>
  <c r="EG199" i="4" s="1"/>
  <c r="EZ199" i="4" s="1"/>
  <c r="DY200" i="4"/>
  <c r="EF200" i="4" s="1"/>
  <c r="EY200" i="4" s="1"/>
  <c r="DZ200" i="4"/>
  <c r="EG200" i="4" s="1"/>
  <c r="EZ200" i="4" s="1"/>
  <c r="DY201" i="4"/>
  <c r="EF201" i="4" s="1"/>
  <c r="EY201" i="4" s="1"/>
  <c r="DZ201" i="4"/>
  <c r="EG201" i="4" s="1"/>
  <c r="EZ201" i="4" s="1"/>
  <c r="DY202" i="4"/>
  <c r="EF202" i="4" s="1"/>
  <c r="EY202" i="4" s="1"/>
  <c r="DZ202" i="4"/>
  <c r="EG202" i="4" s="1"/>
  <c r="EZ202" i="4" s="1"/>
  <c r="DY203" i="4"/>
  <c r="EF203" i="4" s="1"/>
  <c r="EY203" i="4" s="1"/>
  <c r="DZ203" i="4"/>
  <c r="EG203" i="4" s="1"/>
  <c r="EZ203" i="4" s="1"/>
  <c r="DY204" i="4"/>
  <c r="EF204" i="4" s="1"/>
  <c r="EY204" i="4" s="1"/>
  <c r="DZ204" i="4"/>
  <c r="EG204" i="4" s="1"/>
  <c r="EZ204" i="4" s="1"/>
  <c r="DY205" i="4"/>
  <c r="EF205" i="4" s="1"/>
  <c r="EY205" i="4" s="1"/>
  <c r="DZ205" i="4"/>
  <c r="EG205" i="4" s="1"/>
  <c r="EZ205" i="4" s="1"/>
  <c r="DY206" i="4"/>
  <c r="EF206" i="4" s="1"/>
  <c r="EY206" i="4" s="1"/>
  <c r="DZ206" i="4"/>
  <c r="EG206" i="4" s="1"/>
  <c r="EZ206" i="4" s="1"/>
  <c r="DY207" i="4"/>
  <c r="EF207" i="4" s="1"/>
  <c r="EY207" i="4" s="1"/>
  <c r="DZ207" i="4"/>
  <c r="EG207" i="4" s="1"/>
  <c r="EZ207" i="4" s="1"/>
  <c r="DY208" i="4"/>
  <c r="EF208" i="4" s="1"/>
  <c r="EY208" i="4" s="1"/>
  <c r="DZ208" i="4"/>
  <c r="EG208" i="4" s="1"/>
  <c r="EZ208" i="4" s="1"/>
  <c r="DY209" i="4"/>
  <c r="EF209" i="4" s="1"/>
  <c r="EY209" i="4" s="1"/>
  <c r="DZ209" i="4"/>
  <c r="EG209" i="4" s="1"/>
  <c r="EZ209" i="4" s="1"/>
  <c r="DY210" i="4"/>
  <c r="EF210" i="4" s="1"/>
  <c r="EY210" i="4" s="1"/>
  <c r="DZ210" i="4"/>
  <c r="EG210" i="4" s="1"/>
  <c r="EZ210" i="4" s="1"/>
  <c r="DY211" i="4"/>
  <c r="EF211" i="4" s="1"/>
  <c r="EY211" i="4" s="1"/>
  <c r="DZ211" i="4"/>
  <c r="EG211" i="4" s="1"/>
  <c r="EZ211" i="4" s="1"/>
  <c r="DY212" i="4"/>
  <c r="EF212" i="4" s="1"/>
  <c r="EY212" i="4" s="1"/>
  <c r="DZ212" i="4"/>
  <c r="EG212" i="4" s="1"/>
  <c r="EZ212" i="4" s="1"/>
  <c r="DY213" i="4"/>
  <c r="EF213" i="4" s="1"/>
  <c r="EY213" i="4" s="1"/>
  <c r="DZ213" i="4"/>
  <c r="EG213" i="4" s="1"/>
  <c r="EZ213" i="4" s="1"/>
  <c r="DY214" i="4"/>
  <c r="EF214" i="4" s="1"/>
  <c r="EY214" i="4" s="1"/>
  <c r="DZ214" i="4"/>
  <c r="EG214" i="4" s="1"/>
  <c r="EZ214" i="4" s="1"/>
  <c r="DY215" i="4"/>
  <c r="EF215" i="4" s="1"/>
  <c r="EY215" i="4" s="1"/>
  <c r="DZ215" i="4"/>
  <c r="EG215" i="4" s="1"/>
  <c r="EZ215" i="4" s="1"/>
  <c r="DY216" i="4"/>
  <c r="EF216" i="4" s="1"/>
  <c r="EY216" i="4" s="1"/>
  <c r="DZ216" i="4"/>
  <c r="EG216" i="4" s="1"/>
  <c r="EZ216" i="4" s="1"/>
  <c r="DY217" i="4"/>
  <c r="EF217" i="4" s="1"/>
  <c r="EY217" i="4" s="1"/>
  <c r="DZ217" i="4"/>
  <c r="EG217" i="4" s="1"/>
  <c r="EZ217" i="4" s="1"/>
  <c r="DY218" i="4"/>
  <c r="EF218" i="4" s="1"/>
  <c r="EY218" i="4" s="1"/>
  <c r="DZ218" i="4"/>
  <c r="EG218" i="4" s="1"/>
  <c r="EZ218" i="4" s="1"/>
  <c r="DY219" i="4"/>
  <c r="EF219" i="4" s="1"/>
  <c r="EY219" i="4" s="1"/>
  <c r="DZ219" i="4"/>
  <c r="EG219" i="4" s="1"/>
  <c r="EZ219" i="4" s="1"/>
  <c r="DY220" i="4"/>
  <c r="EF220" i="4" s="1"/>
  <c r="EY220" i="4" s="1"/>
  <c r="DZ220" i="4"/>
  <c r="EG220" i="4" s="1"/>
  <c r="EZ220" i="4" s="1"/>
  <c r="DY221" i="4"/>
  <c r="EF221" i="4" s="1"/>
  <c r="EY221" i="4" s="1"/>
  <c r="DZ221" i="4"/>
  <c r="EG221" i="4" s="1"/>
  <c r="EZ221" i="4" s="1"/>
  <c r="DY222" i="4"/>
  <c r="EF222" i="4" s="1"/>
  <c r="EY222" i="4" s="1"/>
  <c r="DZ222" i="4"/>
  <c r="EG222" i="4" s="1"/>
  <c r="EZ222" i="4" s="1"/>
  <c r="DY223" i="4"/>
  <c r="EF223" i="4" s="1"/>
  <c r="EY223" i="4" s="1"/>
  <c r="DZ223" i="4"/>
  <c r="EG223" i="4" s="1"/>
  <c r="EZ223" i="4" s="1"/>
  <c r="DY224" i="4"/>
  <c r="EF224" i="4" s="1"/>
  <c r="EY224" i="4" s="1"/>
  <c r="DZ224" i="4"/>
  <c r="EG224" i="4" s="1"/>
  <c r="EZ224" i="4" s="1"/>
  <c r="DY225" i="4"/>
  <c r="EF225" i="4" s="1"/>
  <c r="EY225" i="4" s="1"/>
  <c r="DZ225" i="4"/>
  <c r="EG225" i="4" s="1"/>
  <c r="EZ225" i="4" s="1"/>
  <c r="DY226" i="4"/>
  <c r="EF226" i="4" s="1"/>
  <c r="EY226" i="4" s="1"/>
  <c r="DZ226" i="4"/>
  <c r="EG226" i="4" s="1"/>
  <c r="EZ226" i="4" s="1"/>
  <c r="DY227" i="4"/>
  <c r="EF227" i="4" s="1"/>
  <c r="EY227" i="4" s="1"/>
  <c r="DZ227" i="4"/>
  <c r="EG227" i="4" s="1"/>
  <c r="EZ227" i="4" s="1"/>
  <c r="DY228" i="4"/>
  <c r="EF228" i="4" s="1"/>
  <c r="EY228" i="4" s="1"/>
  <c r="DZ228" i="4"/>
  <c r="EG228" i="4" s="1"/>
  <c r="EZ228" i="4" s="1"/>
  <c r="DY229" i="4"/>
  <c r="EF229" i="4" s="1"/>
  <c r="EY229" i="4" s="1"/>
  <c r="DZ229" i="4"/>
  <c r="EG229" i="4" s="1"/>
  <c r="EZ229" i="4" s="1"/>
  <c r="DY230" i="4"/>
  <c r="EF230" i="4" s="1"/>
  <c r="EY230" i="4" s="1"/>
  <c r="DZ230" i="4"/>
  <c r="EG230" i="4" s="1"/>
  <c r="EZ230" i="4" s="1"/>
  <c r="DY231" i="4"/>
  <c r="EF231" i="4" s="1"/>
  <c r="EY231" i="4" s="1"/>
  <c r="DZ231" i="4"/>
  <c r="EG231" i="4" s="1"/>
  <c r="EZ231" i="4" s="1"/>
  <c r="DY232" i="4"/>
  <c r="EF232" i="4" s="1"/>
  <c r="EY232" i="4" s="1"/>
  <c r="DZ232" i="4"/>
  <c r="EG232" i="4" s="1"/>
  <c r="EZ232" i="4" s="1"/>
  <c r="DY233" i="4"/>
  <c r="EF233" i="4" s="1"/>
  <c r="EY233" i="4" s="1"/>
  <c r="DZ233" i="4"/>
  <c r="EG233" i="4" s="1"/>
  <c r="EZ233" i="4" s="1"/>
  <c r="DY234" i="4"/>
  <c r="EF234" i="4" s="1"/>
  <c r="EY234" i="4" s="1"/>
  <c r="DZ234" i="4"/>
  <c r="EG234" i="4" s="1"/>
  <c r="EZ234" i="4" s="1"/>
  <c r="DY235" i="4"/>
  <c r="EF235" i="4" s="1"/>
  <c r="EY235" i="4" s="1"/>
  <c r="DZ235" i="4"/>
  <c r="EG235" i="4" s="1"/>
  <c r="EZ235" i="4" s="1"/>
  <c r="DY236" i="4"/>
  <c r="EF236" i="4" s="1"/>
  <c r="EY236" i="4" s="1"/>
  <c r="DZ236" i="4"/>
  <c r="EG236" i="4" s="1"/>
  <c r="EZ236" i="4" s="1"/>
  <c r="DY237" i="4"/>
  <c r="EF237" i="4" s="1"/>
  <c r="EY237" i="4" s="1"/>
  <c r="DZ237" i="4"/>
  <c r="EG237" i="4" s="1"/>
  <c r="EZ237" i="4" s="1"/>
  <c r="DY238" i="4"/>
  <c r="EF238" i="4" s="1"/>
  <c r="EY238" i="4" s="1"/>
  <c r="DZ238" i="4"/>
  <c r="EG238" i="4" s="1"/>
  <c r="EZ238" i="4" s="1"/>
  <c r="DY239" i="4"/>
  <c r="EF239" i="4" s="1"/>
  <c r="EY239" i="4" s="1"/>
  <c r="DZ239" i="4"/>
  <c r="EG239" i="4" s="1"/>
  <c r="EZ239" i="4" s="1"/>
  <c r="DY240" i="4"/>
  <c r="EF240" i="4" s="1"/>
  <c r="EY240" i="4" s="1"/>
  <c r="DZ240" i="4"/>
  <c r="EG240" i="4" s="1"/>
  <c r="EZ240" i="4" s="1"/>
  <c r="DY241" i="4"/>
  <c r="EF241" i="4" s="1"/>
  <c r="EY241" i="4" s="1"/>
  <c r="DZ241" i="4"/>
  <c r="EG241" i="4" s="1"/>
  <c r="EZ241" i="4" s="1"/>
  <c r="DY242" i="4"/>
  <c r="EF242" i="4" s="1"/>
  <c r="EY242" i="4" s="1"/>
  <c r="DZ242" i="4"/>
  <c r="EG242" i="4" s="1"/>
  <c r="EZ242" i="4" s="1"/>
  <c r="DY243" i="4"/>
  <c r="EF243" i="4" s="1"/>
  <c r="EY243" i="4" s="1"/>
  <c r="DZ243" i="4"/>
  <c r="EG243" i="4" s="1"/>
  <c r="EZ243" i="4" s="1"/>
  <c r="DY244" i="4"/>
  <c r="EF244" i="4" s="1"/>
  <c r="EY244" i="4" s="1"/>
  <c r="DZ244" i="4"/>
  <c r="EG244" i="4" s="1"/>
  <c r="EZ244" i="4" s="1"/>
  <c r="DY245" i="4"/>
  <c r="EF245" i="4" s="1"/>
  <c r="EY245" i="4" s="1"/>
  <c r="DZ245" i="4"/>
  <c r="EG245" i="4" s="1"/>
  <c r="EZ245" i="4" s="1"/>
  <c r="DY246" i="4"/>
  <c r="EF246" i="4" s="1"/>
  <c r="EY246" i="4" s="1"/>
  <c r="DZ246" i="4"/>
  <c r="EG246" i="4" s="1"/>
  <c r="EZ246" i="4" s="1"/>
  <c r="DY247" i="4"/>
  <c r="EF247" i="4" s="1"/>
  <c r="EY247" i="4" s="1"/>
  <c r="DZ247" i="4"/>
  <c r="EG247" i="4" s="1"/>
  <c r="EZ247" i="4" s="1"/>
  <c r="DY248" i="4"/>
  <c r="EF248" i="4" s="1"/>
  <c r="EY248" i="4" s="1"/>
  <c r="DZ248" i="4"/>
  <c r="EG248" i="4" s="1"/>
  <c r="EZ248" i="4" s="1"/>
  <c r="DY249" i="4"/>
  <c r="EF249" i="4" s="1"/>
  <c r="EY249" i="4" s="1"/>
  <c r="DZ249" i="4"/>
  <c r="EG249" i="4" s="1"/>
  <c r="EZ249" i="4" s="1"/>
  <c r="DY250" i="4"/>
  <c r="EF250" i="4" s="1"/>
  <c r="EY250" i="4" s="1"/>
  <c r="DZ250" i="4"/>
  <c r="EG250" i="4" s="1"/>
  <c r="EZ250" i="4" s="1"/>
  <c r="DY251" i="4"/>
  <c r="EF251" i="4" s="1"/>
  <c r="EY251" i="4" s="1"/>
  <c r="DZ251" i="4"/>
  <c r="EG251" i="4" s="1"/>
  <c r="EZ251" i="4" s="1"/>
  <c r="DY252" i="4"/>
  <c r="EF252" i="4" s="1"/>
  <c r="EY252" i="4" s="1"/>
  <c r="DZ252" i="4"/>
  <c r="EG252" i="4" s="1"/>
  <c r="EZ252" i="4" s="1"/>
  <c r="DY253" i="4"/>
  <c r="EF253" i="4" s="1"/>
  <c r="EY253" i="4" s="1"/>
  <c r="DZ253" i="4"/>
  <c r="EG253" i="4" s="1"/>
  <c r="EZ253" i="4" s="1"/>
  <c r="DY254" i="4"/>
  <c r="EF254" i="4" s="1"/>
  <c r="EY254" i="4" s="1"/>
  <c r="DZ254" i="4"/>
  <c r="EG254" i="4" s="1"/>
  <c r="EZ254" i="4" s="1"/>
  <c r="DY255" i="4"/>
  <c r="EF255" i="4" s="1"/>
  <c r="EY255" i="4" s="1"/>
  <c r="DZ255" i="4"/>
  <c r="EG255" i="4" s="1"/>
  <c r="EZ255" i="4" s="1"/>
  <c r="DY256" i="4"/>
  <c r="EF256" i="4" s="1"/>
  <c r="EY256" i="4" s="1"/>
  <c r="DZ256" i="4"/>
  <c r="EG256" i="4" s="1"/>
  <c r="EZ256" i="4" s="1"/>
  <c r="DY257" i="4"/>
  <c r="EF257" i="4" s="1"/>
  <c r="EY257" i="4" s="1"/>
  <c r="DZ257" i="4"/>
  <c r="EG257" i="4" s="1"/>
  <c r="EZ257" i="4" s="1"/>
  <c r="DY258" i="4"/>
  <c r="EF258" i="4" s="1"/>
  <c r="EY258" i="4" s="1"/>
  <c r="DZ258" i="4"/>
  <c r="EG258" i="4" s="1"/>
  <c r="EZ258" i="4" s="1"/>
  <c r="DY259" i="4"/>
  <c r="EF259" i="4" s="1"/>
  <c r="EY259" i="4" s="1"/>
  <c r="DZ259" i="4"/>
  <c r="EG259" i="4" s="1"/>
  <c r="EZ259" i="4" s="1"/>
  <c r="DY260" i="4"/>
  <c r="EF260" i="4" s="1"/>
  <c r="EY260" i="4" s="1"/>
  <c r="DZ260" i="4"/>
  <c r="EG260" i="4" s="1"/>
  <c r="EZ260" i="4" s="1"/>
  <c r="DY261" i="4"/>
  <c r="EF261" i="4" s="1"/>
  <c r="EY261" i="4" s="1"/>
  <c r="DZ261" i="4"/>
  <c r="EG261" i="4" s="1"/>
  <c r="EZ261" i="4" s="1"/>
  <c r="DY262" i="4"/>
  <c r="EF262" i="4" s="1"/>
  <c r="EY262" i="4" s="1"/>
  <c r="DZ262" i="4"/>
  <c r="EG262" i="4" s="1"/>
  <c r="EZ262" i="4" s="1"/>
  <c r="DY263" i="4"/>
  <c r="EF263" i="4" s="1"/>
  <c r="EY263" i="4" s="1"/>
  <c r="DZ263" i="4"/>
  <c r="EG263" i="4" s="1"/>
  <c r="EZ263" i="4" s="1"/>
  <c r="DY264" i="4"/>
  <c r="EF264" i="4" s="1"/>
  <c r="EY264" i="4" s="1"/>
  <c r="DZ264" i="4"/>
  <c r="EG264" i="4" s="1"/>
  <c r="EZ264" i="4" s="1"/>
  <c r="DY265" i="4"/>
  <c r="EF265" i="4" s="1"/>
  <c r="EY265" i="4" s="1"/>
  <c r="DZ265" i="4"/>
  <c r="EG265" i="4" s="1"/>
  <c r="EZ265" i="4" s="1"/>
  <c r="DY266" i="4"/>
  <c r="EF266" i="4" s="1"/>
  <c r="EY266" i="4" s="1"/>
  <c r="DZ266" i="4"/>
  <c r="EG266" i="4" s="1"/>
  <c r="EZ266" i="4" s="1"/>
  <c r="DY267" i="4"/>
  <c r="EF267" i="4" s="1"/>
  <c r="EY267" i="4" s="1"/>
  <c r="DZ267" i="4"/>
  <c r="EG267" i="4" s="1"/>
  <c r="EZ267" i="4" s="1"/>
  <c r="DY268" i="4"/>
  <c r="EF268" i="4" s="1"/>
  <c r="EY268" i="4" s="1"/>
  <c r="DZ268" i="4"/>
  <c r="EG268" i="4" s="1"/>
  <c r="EZ268" i="4" s="1"/>
  <c r="DY269" i="4"/>
  <c r="EF269" i="4" s="1"/>
  <c r="EY269" i="4" s="1"/>
  <c r="DZ269" i="4"/>
  <c r="EG269" i="4" s="1"/>
  <c r="EZ269" i="4" s="1"/>
  <c r="DY270" i="4"/>
  <c r="EF270" i="4" s="1"/>
  <c r="EY270" i="4" s="1"/>
  <c r="DZ270" i="4"/>
  <c r="EG270" i="4" s="1"/>
  <c r="EZ270" i="4" s="1"/>
  <c r="DY271" i="4"/>
  <c r="EF271" i="4" s="1"/>
  <c r="EY271" i="4" s="1"/>
  <c r="DZ271" i="4"/>
  <c r="EG271" i="4" s="1"/>
  <c r="EZ271" i="4" s="1"/>
  <c r="DY272" i="4"/>
  <c r="EF272" i="4" s="1"/>
  <c r="EY272" i="4" s="1"/>
  <c r="DZ272" i="4"/>
  <c r="EG272" i="4" s="1"/>
  <c r="EZ272" i="4" s="1"/>
  <c r="DY273" i="4"/>
  <c r="EF273" i="4" s="1"/>
  <c r="EY273" i="4" s="1"/>
  <c r="DZ273" i="4"/>
  <c r="EG273" i="4" s="1"/>
  <c r="EZ273" i="4" s="1"/>
  <c r="DY274" i="4"/>
  <c r="EF274" i="4" s="1"/>
  <c r="EY274" i="4" s="1"/>
  <c r="DZ274" i="4"/>
  <c r="EG274" i="4" s="1"/>
  <c r="EZ274" i="4" s="1"/>
  <c r="DY275" i="4"/>
  <c r="EF275" i="4" s="1"/>
  <c r="EY275" i="4" s="1"/>
  <c r="DZ275" i="4"/>
  <c r="EG275" i="4" s="1"/>
  <c r="EZ275" i="4" s="1"/>
  <c r="DY276" i="4"/>
  <c r="EF276" i="4" s="1"/>
  <c r="EY276" i="4" s="1"/>
  <c r="DZ276" i="4"/>
  <c r="EG276" i="4" s="1"/>
  <c r="EZ276" i="4" s="1"/>
  <c r="DY277" i="4"/>
  <c r="EF277" i="4" s="1"/>
  <c r="EY277" i="4" s="1"/>
  <c r="DZ277" i="4"/>
  <c r="EG277" i="4" s="1"/>
  <c r="EZ277" i="4" s="1"/>
  <c r="DY278" i="4"/>
  <c r="EF278" i="4" s="1"/>
  <c r="EY278" i="4" s="1"/>
  <c r="DZ278" i="4"/>
  <c r="EG278" i="4" s="1"/>
  <c r="EZ278" i="4" s="1"/>
  <c r="DY279" i="4"/>
  <c r="EF279" i="4" s="1"/>
  <c r="EY279" i="4" s="1"/>
  <c r="DZ279" i="4"/>
  <c r="EG279" i="4" s="1"/>
  <c r="EZ279" i="4" s="1"/>
  <c r="DY280" i="4"/>
  <c r="EF280" i="4" s="1"/>
  <c r="EY280" i="4" s="1"/>
  <c r="DZ280" i="4"/>
  <c r="EG280" i="4" s="1"/>
  <c r="EZ280" i="4" s="1"/>
  <c r="DY281" i="4"/>
  <c r="EF281" i="4" s="1"/>
  <c r="EY281" i="4" s="1"/>
  <c r="DZ281" i="4"/>
  <c r="EG281" i="4" s="1"/>
  <c r="EZ281" i="4" s="1"/>
  <c r="DY282" i="4"/>
  <c r="EF282" i="4" s="1"/>
  <c r="EY282" i="4" s="1"/>
  <c r="DZ282" i="4"/>
  <c r="EG282" i="4" s="1"/>
  <c r="EZ282" i="4" s="1"/>
  <c r="DY283" i="4"/>
  <c r="EF283" i="4" s="1"/>
  <c r="EY283" i="4" s="1"/>
  <c r="DZ283" i="4"/>
  <c r="EG283" i="4" s="1"/>
  <c r="EZ283" i="4" s="1"/>
  <c r="DY284" i="4"/>
  <c r="EF284" i="4" s="1"/>
  <c r="EY284" i="4" s="1"/>
  <c r="DZ284" i="4"/>
  <c r="EG284" i="4" s="1"/>
  <c r="EZ284" i="4" s="1"/>
  <c r="DY285" i="4"/>
  <c r="EF285" i="4" s="1"/>
  <c r="EY285" i="4" s="1"/>
  <c r="DZ285" i="4"/>
  <c r="EG285" i="4" s="1"/>
  <c r="EZ285" i="4" s="1"/>
  <c r="DY286" i="4"/>
  <c r="EF286" i="4" s="1"/>
  <c r="EY286" i="4" s="1"/>
  <c r="DZ286" i="4"/>
  <c r="EG286" i="4" s="1"/>
  <c r="EZ286" i="4" s="1"/>
  <c r="DY287" i="4"/>
  <c r="EF287" i="4" s="1"/>
  <c r="EY287" i="4" s="1"/>
  <c r="DZ287" i="4"/>
  <c r="EG287" i="4" s="1"/>
  <c r="EZ287" i="4" s="1"/>
  <c r="DY288" i="4"/>
  <c r="EF288" i="4" s="1"/>
  <c r="EY288" i="4" s="1"/>
  <c r="DZ288" i="4"/>
  <c r="EG288" i="4" s="1"/>
  <c r="EZ288" i="4" s="1"/>
  <c r="DY289" i="4"/>
  <c r="EF289" i="4" s="1"/>
  <c r="EY289" i="4" s="1"/>
  <c r="DZ289" i="4"/>
  <c r="EG289" i="4" s="1"/>
  <c r="EZ289" i="4" s="1"/>
  <c r="DY290" i="4"/>
  <c r="EF290" i="4" s="1"/>
  <c r="EY290" i="4" s="1"/>
  <c r="DZ290" i="4"/>
  <c r="EG290" i="4" s="1"/>
  <c r="EZ290" i="4" s="1"/>
  <c r="DY291" i="4"/>
  <c r="EF291" i="4" s="1"/>
  <c r="EY291" i="4" s="1"/>
  <c r="DZ291" i="4"/>
  <c r="EG291" i="4" s="1"/>
  <c r="EZ291" i="4" s="1"/>
  <c r="DY292" i="4"/>
  <c r="EF292" i="4" s="1"/>
  <c r="EY292" i="4" s="1"/>
  <c r="DZ292" i="4"/>
  <c r="EG292" i="4" s="1"/>
  <c r="EZ292" i="4" s="1"/>
  <c r="DY293" i="4"/>
  <c r="EF293" i="4" s="1"/>
  <c r="EY293" i="4" s="1"/>
  <c r="DZ293" i="4"/>
  <c r="EG293" i="4" s="1"/>
  <c r="EZ293" i="4" s="1"/>
  <c r="DY294" i="4"/>
  <c r="EF294" i="4" s="1"/>
  <c r="EY294" i="4" s="1"/>
  <c r="DZ294" i="4"/>
  <c r="EG294" i="4" s="1"/>
  <c r="EZ294" i="4" s="1"/>
  <c r="DY295" i="4"/>
  <c r="EF295" i="4" s="1"/>
  <c r="EY295" i="4" s="1"/>
  <c r="DZ295" i="4"/>
  <c r="EG295" i="4" s="1"/>
  <c r="EZ295" i="4" s="1"/>
  <c r="DY296" i="4"/>
  <c r="EF296" i="4" s="1"/>
  <c r="EY296" i="4" s="1"/>
  <c r="DZ296" i="4"/>
  <c r="EG296" i="4" s="1"/>
  <c r="EZ296" i="4" s="1"/>
  <c r="DY297" i="4"/>
  <c r="EF297" i="4" s="1"/>
  <c r="EY297" i="4" s="1"/>
  <c r="DZ297" i="4"/>
  <c r="EG297" i="4" s="1"/>
  <c r="EZ297" i="4" s="1"/>
  <c r="DY298" i="4"/>
  <c r="EF298" i="4" s="1"/>
  <c r="EY298" i="4" s="1"/>
  <c r="DZ298" i="4"/>
  <c r="EG298" i="4" s="1"/>
  <c r="EZ298" i="4" s="1"/>
  <c r="DY299" i="4"/>
  <c r="EF299" i="4" s="1"/>
  <c r="EY299" i="4" s="1"/>
  <c r="DZ299" i="4"/>
  <c r="EG299" i="4" s="1"/>
  <c r="EZ299" i="4" s="1"/>
  <c r="DY300" i="4"/>
  <c r="EF300" i="4" s="1"/>
  <c r="EY300" i="4" s="1"/>
  <c r="DZ300" i="4"/>
  <c r="EG300" i="4" s="1"/>
  <c r="EZ300" i="4" s="1"/>
  <c r="DY301" i="4"/>
  <c r="EF301" i="4" s="1"/>
  <c r="EY301" i="4" s="1"/>
  <c r="DZ301" i="4"/>
  <c r="EG301" i="4" s="1"/>
  <c r="EZ301" i="4" s="1"/>
  <c r="DY302" i="4"/>
  <c r="EF302" i="4" s="1"/>
  <c r="EY302" i="4" s="1"/>
  <c r="DZ302" i="4"/>
  <c r="EG302" i="4" s="1"/>
  <c r="EZ302" i="4" s="1"/>
  <c r="DY303" i="4"/>
  <c r="EF303" i="4" s="1"/>
  <c r="EY303" i="4" s="1"/>
  <c r="DZ303" i="4"/>
  <c r="EG303" i="4" s="1"/>
  <c r="EZ303" i="4" s="1"/>
  <c r="DY304" i="4"/>
  <c r="EF304" i="4" s="1"/>
  <c r="EY304" i="4" s="1"/>
  <c r="DZ304" i="4"/>
  <c r="EG304" i="4" s="1"/>
  <c r="EZ304" i="4" s="1"/>
  <c r="DY305" i="4"/>
  <c r="EF305" i="4" s="1"/>
  <c r="EY305" i="4" s="1"/>
  <c r="DZ305" i="4"/>
  <c r="EG305" i="4" s="1"/>
  <c r="EZ305" i="4" s="1"/>
  <c r="DY306" i="4"/>
  <c r="EF306" i="4" s="1"/>
  <c r="EY306" i="4" s="1"/>
  <c r="DZ306" i="4"/>
  <c r="EG306" i="4" s="1"/>
  <c r="EZ306" i="4" s="1"/>
  <c r="DY307" i="4"/>
  <c r="EF307" i="4" s="1"/>
  <c r="EY307" i="4" s="1"/>
  <c r="DZ307" i="4"/>
  <c r="EG307" i="4" s="1"/>
  <c r="EZ307" i="4" s="1"/>
  <c r="DY308" i="4"/>
  <c r="EF308" i="4" s="1"/>
  <c r="EY308" i="4" s="1"/>
  <c r="DZ308" i="4"/>
  <c r="EG308" i="4" s="1"/>
  <c r="EZ308" i="4" s="1"/>
  <c r="DY309" i="4"/>
  <c r="EF309" i="4" s="1"/>
  <c r="EY309" i="4" s="1"/>
  <c r="DZ309" i="4"/>
  <c r="EG309" i="4" s="1"/>
  <c r="EZ309" i="4" s="1"/>
  <c r="DY310" i="4"/>
  <c r="EF310" i="4" s="1"/>
  <c r="EY310" i="4" s="1"/>
  <c r="DZ310" i="4"/>
  <c r="EG310" i="4" s="1"/>
  <c r="EZ310" i="4" s="1"/>
  <c r="DY311" i="4"/>
  <c r="EF311" i="4" s="1"/>
  <c r="EY311" i="4" s="1"/>
  <c r="DZ311" i="4"/>
  <c r="EG311" i="4" s="1"/>
  <c r="EZ311" i="4" s="1"/>
  <c r="DY312" i="4"/>
  <c r="EF312" i="4" s="1"/>
  <c r="EY312" i="4" s="1"/>
  <c r="DZ312" i="4"/>
  <c r="EG312" i="4" s="1"/>
  <c r="EZ312" i="4" s="1"/>
  <c r="DY313" i="4"/>
  <c r="EF313" i="4" s="1"/>
  <c r="EY313" i="4" s="1"/>
  <c r="DZ313" i="4"/>
  <c r="EG313" i="4" s="1"/>
  <c r="EZ313" i="4" s="1"/>
  <c r="DY314" i="4"/>
  <c r="EF314" i="4" s="1"/>
  <c r="EY314" i="4" s="1"/>
  <c r="DZ314" i="4"/>
  <c r="EG314" i="4" s="1"/>
  <c r="EZ314" i="4" s="1"/>
  <c r="DY315" i="4"/>
  <c r="EF315" i="4" s="1"/>
  <c r="EY315" i="4" s="1"/>
  <c r="DZ315" i="4"/>
  <c r="EG315" i="4" s="1"/>
  <c r="EZ315" i="4" s="1"/>
  <c r="DY316" i="4"/>
  <c r="EF316" i="4" s="1"/>
  <c r="EY316" i="4" s="1"/>
  <c r="DZ316" i="4"/>
  <c r="EG316" i="4" s="1"/>
  <c r="EZ316" i="4" s="1"/>
  <c r="DY317" i="4"/>
  <c r="EF317" i="4" s="1"/>
  <c r="EY317" i="4" s="1"/>
  <c r="DZ317" i="4"/>
  <c r="EG317" i="4" s="1"/>
  <c r="EZ317" i="4" s="1"/>
  <c r="DY318" i="4"/>
  <c r="EF318" i="4" s="1"/>
  <c r="EY318" i="4" s="1"/>
  <c r="DZ318" i="4"/>
  <c r="EG318" i="4" s="1"/>
  <c r="EZ318" i="4" s="1"/>
  <c r="DY319" i="4"/>
  <c r="EF319" i="4" s="1"/>
  <c r="EY319" i="4" s="1"/>
  <c r="DZ319" i="4"/>
  <c r="EG319" i="4" s="1"/>
  <c r="EZ319" i="4" s="1"/>
  <c r="DY320" i="4"/>
  <c r="EF320" i="4" s="1"/>
  <c r="EY320" i="4" s="1"/>
  <c r="DZ320" i="4"/>
  <c r="EG320" i="4" s="1"/>
  <c r="EZ320" i="4" s="1"/>
  <c r="DY321" i="4"/>
  <c r="EF321" i="4" s="1"/>
  <c r="EY321" i="4" s="1"/>
  <c r="DZ321" i="4"/>
  <c r="EG321" i="4" s="1"/>
  <c r="EZ321" i="4" s="1"/>
  <c r="DY322" i="4"/>
  <c r="EF322" i="4" s="1"/>
  <c r="EY322" i="4" s="1"/>
  <c r="DZ322" i="4"/>
  <c r="EG322" i="4" s="1"/>
  <c r="EZ322" i="4" s="1"/>
  <c r="DY323" i="4"/>
  <c r="EF323" i="4" s="1"/>
  <c r="EY323" i="4" s="1"/>
  <c r="DZ323" i="4"/>
  <c r="EG323" i="4" s="1"/>
  <c r="EZ323" i="4" s="1"/>
  <c r="DY324" i="4"/>
  <c r="EF324" i="4" s="1"/>
  <c r="EY324" i="4" s="1"/>
  <c r="DZ324" i="4"/>
  <c r="EG324" i="4" s="1"/>
  <c r="EZ324" i="4" s="1"/>
  <c r="DY325" i="4"/>
  <c r="EF325" i="4" s="1"/>
  <c r="EY325" i="4" s="1"/>
  <c r="DZ325" i="4"/>
  <c r="EG325" i="4" s="1"/>
  <c r="EZ325" i="4" s="1"/>
  <c r="DY326" i="4"/>
  <c r="EF326" i="4" s="1"/>
  <c r="EY326" i="4" s="1"/>
  <c r="DZ326" i="4"/>
  <c r="EG326" i="4" s="1"/>
  <c r="EZ326" i="4" s="1"/>
  <c r="DY327" i="4"/>
  <c r="EF327" i="4" s="1"/>
  <c r="EY327" i="4" s="1"/>
  <c r="DZ327" i="4"/>
  <c r="EG327" i="4" s="1"/>
  <c r="EZ327" i="4" s="1"/>
  <c r="DY328" i="4"/>
  <c r="EF328" i="4" s="1"/>
  <c r="EY328" i="4" s="1"/>
  <c r="DZ328" i="4"/>
  <c r="EG328" i="4" s="1"/>
  <c r="EZ328" i="4" s="1"/>
  <c r="DY329" i="4"/>
  <c r="EF329" i="4" s="1"/>
  <c r="EY329" i="4" s="1"/>
  <c r="DZ329" i="4"/>
  <c r="EG329" i="4" s="1"/>
  <c r="EZ329" i="4" s="1"/>
  <c r="DY330" i="4"/>
  <c r="EF330" i="4" s="1"/>
  <c r="EY330" i="4" s="1"/>
  <c r="DZ330" i="4"/>
  <c r="EG330" i="4" s="1"/>
  <c r="EZ330" i="4" s="1"/>
  <c r="DY331" i="4"/>
  <c r="EF331" i="4" s="1"/>
  <c r="EY331" i="4" s="1"/>
  <c r="DZ331" i="4"/>
  <c r="EG331" i="4" s="1"/>
  <c r="EZ331" i="4" s="1"/>
  <c r="DY332" i="4"/>
  <c r="EF332" i="4" s="1"/>
  <c r="EY332" i="4" s="1"/>
  <c r="DZ332" i="4"/>
  <c r="EG332" i="4" s="1"/>
  <c r="EZ332" i="4" s="1"/>
  <c r="DY333" i="4"/>
  <c r="EF333" i="4" s="1"/>
  <c r="EY333" i="4" s="1"/>
  <c r="DZ333" i="4"/>
  <c r="EG333" i="4" s="1"/>
  <c r="EZ333" i="4" s="1"/>
  <c r="DY334" i="4"/>
  <c r="EF334" i="4" s="1"/>
  <c r="EY334" i="4" s="1"/>
  <c r="DZ334" i="4"/>
  <c r="EG334" i="4" s="1"/>
  <c r="EZ334" i="4" s="1"/>
  <c r="DY335" i="4"/>
  <c r="EF335" i="4" s="1"/>
  <c r="EY335" i="4" s="1"/>
  <c r="DZ335" i="4"/>
  <c r="EG335" i="4" s="1"/>
  <c r="EZ335" i="4" s="1"/>
  <c r="DY336" i="4"/>
  <c r="EF336" i="4" s="1"/>
  <c r="EY336" i="4" s="1"/>
  <c r="DZ336" i="4"/>
  <c r="EG336" i="4" s="1"/>
  <c r="EZ336" i="4" s="1"/>
  <c r="DY337" i="4"/>
  <c r="EF337" i="4" s="1"/>
  <c r="EY337" i="4" s="1"/>
  <c r="DZ337" i="4"/>
  <c r="EG337" i="4" s="1"/>
  <c r="EZ337" i="4" s="1"/>
  <c r="DY338" i="4"/>
  <c r="EF338" i="4" s="1"/>
  <c r="EY338" i="4" s="1"/>
  <c r="DZ338" i="4"/>
  <c r="EG338" i="4" s="1"/>
  <c r="EZ338" i="4" s="1"/>
  <c r="DY339" i="4"/>
  <c r="EF339" i="4" s="1"/>
  <c r="EY339" i="4" s="1"/>
  <c r="DZ339" i="4"/>
  <c r="EG339" i="4" s="1"/>
  <c r="EZ339" i="4" s="1"/>
  <c r="DY340" i="4"/>
  <c r="EF340" i="4" s="1"/>
  <c r="EY340" i="4" s="1"/>
  <c r="DZ340" i="4"/>
  <c r="EG340" i="4" s="1"/>
  <c r="EZ340" i="4" s="1"/>
  <c r="DY341" i="4"/>
  <c r="EF341" i="4" s="1"/>
  <c r="EY341" i="4" s="1"/>
  <c r="DZ341" i="4"/>
  <c r="EG341" i="4" s="1"/>
  <c r="EZ341" i="4" s="1"/>
  <c r="DY342" i="4"/>
  <c r="EF342" i="4" s="1"/>
  <c r="EY342" i="4" s="1"/>
  <c r="DZ342" i="4"/>
  <c r="EG342" i="4" s="1"/>
  <c r="EZ342" i="4" s="1"/>
  <c r="DY343" i="4"/>
  <c r="EF343" i="4" s="1"/>
  <c r="EY343" i="4" s="1"/>
  <c r="DZ343" i="4"/>
  <c r="EG343" i="4" s="1"/>
  <c r="EZ343" i="4" s="1"/>
  <c r="DY344" i="4"/>
  <c r="EF344" i="4" s="1"/>
  <c r="EY344" i="4" s="1"/>
  <c r="DZ344" i="4"/>
  <c r="EG344" i="4" s="1"/>
  <c r="EZ344" i="4" s="1"/>
  <c r="DY345" i="4"/>
  <c r="EF345" i="4" s="1"/>
  <c r="EY345" i="4" s="1"/>
  <c r="DZ345" i="4"/>
  <c r="EG345" i="4" s="1"/>
  <c r="EZ345" i="4" s="1"/>
  <c r="DY346" i="4"/>
  <c r="EF346" i="4" s="1"/>
  <c r="EY346" i="4" s="1"/>
  <c r="DZ346" i="4"/>
  <c r="EG346" i="4" s="1"/>
  <c r="EZ346" i="4" s="1"/>
  <c r="DY347" i="4"/>
  <c r="EF347" i="4" s="1"/>
  <c r="EY347" i="4" s="1"/>
  <c r="DZ347" i="4"/>
  <c r="EG347" i="4" s="1"/>
  <c r="EZ347" i="4" s="1"/>
  <c r="DY348" i="4"/>
  <c r="EF348" i="4" s="1"/>
  <c r="EY348" i="4" s="1"/>
  <c r="DZ348" i="4"/>
  <c r="EG348" i="4" s="1"/>
  <c r="EZ348" i="4" s="1"/>
  <c r="DY349" i="4"/>
  <c r="EF349" i="4" s="1"/>
  <c r="EY349" i="4" s="1"/>
  <c r="DZ349" i="4"/>
  <c r="EG349" i="4" s="1"/>
  <c r="EZ349" i="4" s="1"/>
  <c r="DY350" i="4"/>
  <c r="EF350" i="4" s="1"/>
  <c r="EY350" i="4" s="1"/>
  <c r="DZ350" i="4"/>
  <c r="EG350" i="4" s="1"/>
  <c r="EZ350" i="4" s="1"/>
  <c r="DY351" i="4"/>
  <c r="EF351" i="4" s="1"/>
  <c r="EY351" i="4" s="1"/>
  <c r="DZ351" i="4"/>
  <c r="EG351" i="4" s="1"/>
  <c r="EZ351" i="4" s="1"/>
  <c r="DY352" i="4"/>
  <c r="EF352" i="4" s="1"/>
  <c r="EY352" i="4" s="1"/>
  <c r="DZ352" i="4"/>
  <c r="EG352" i="4" s="1"/>
  <c r="EZ352" i="4" s="1"/>
  <c r="DY353" i="4"/>
  <c r="EF353" i="4" s="1"/>
  <c r="EY353" i="4" s="1"/>
  <c r="DZ353" i="4"/>
  <c r="EG353" i="4" s="1"/>
  <c r="EZ353" i="4" s="1"/>
  <c r="DY354" i="4"/>
  <c r="EF354" i="4" s="1"/>
  <c r="EY354" i="4" s="1"/>
  <c r="DZ354" i="4"/>
  <c r="EG354" i="4" s="1"/>
  <c r="EZ354" i="4" s="1"/>
  <c r="DY355" i="4"/>
  <c r="EF355" i="4" s="1"/>
  <c r="EY355" i="4" s="1"/>
  <c r="DZ355" i="4"/>
  <c r="EG355" i="4" s="1"/>
  <c r="EZ355" i="4" s="1"/>
  <c r="DY356" i="4"/>
  <c r="EF356" i="4" s="1"/>
  <c r="EY356" i="4" s="1"/>
  <c r="DZ356" i="4"/>
  <c r="EG356" i="4" s="1"/>
  <c r="EZ356" i="4" s="1"/>
  <c r="DY357" i="4"/>
  <c r="EF357" i="4" s="1"/>
  <c r="EY357" i="4" s="1"/>
  <c r="DZ357" i="4"/>
  <c r="EG357" i="4" s="1"/>
  <c r="EZ357" i="4" s="1"/>
  <c r="DY358" i="4"/>
  <c r="EF358" i="4" s="1"/>
  <c r="EY358" i="4" s="1"/>
  <c r="DZ358" i="4"/>
  <c r="EG358" i="4" s="1"/>
  <c r="EZ358" i="4" s="1"/>
  <c r="DY359" i="4"/>
  <c r="EF359" i="4" s="1"/>
  <c r="EY359" i="4" s="1"/>
  <c r="DZ359" i="4"/>
  <c r="EG359" i="4" s="1"/>
  <c r="EZ359" i="4" s="1"/>
  <c r="DY360" i="4"/>
  <c r="EF360" i="4" s="1"/>
  <c r="EY360" i="4" s="1"/>
  <c r="DZ360" i="4"/>
  <c r="EG360" i="4" s="1"/>
  <c r="EZ360" i="4" s="1"/>
  <c r="DY361" i="4"/>
  <c r="EF361" i="4" s="1"/>
  <c r="EY361" i="4" s="1"/>
  <c r="DZ361" i="4"/>
  <c r="EG361" i="4" s="1"/>
  <c r="EZ361" i="4" s="1"/>
  <c r="DY362" i="4"/>
  <c r="EF362" i="4" s="1"/>
  <c r="EY362" i="4" s="1"/>
  <c r="DZ362" i="4"/>
  <c r="EG362" i="4" s="1"/>
  <c r="EZ362" i="4" s="1"/>
  <c r="DY363" i="4"/>
  <c r="EF363" i="4" s="1"/>
  <c r="EY363" i="4" s="1"/>
  <c r="DZ363" i="4"/>
  <c r="EG363" i="4" s="1"/>
  <c r="EZ363" i="4" s="1"/>
  <c r="DY364" i="4"/>
  <c r="EF364" i="4" s="1"/>
  <c r="EY364" i="4" s="1"/>
  <c r="DZ364" i="4"/>
  <c r="EG364" i="4" s="1"/>
  <c r="EZ364" i="4" s="1"/>
  <c r="DY365" i="4"/>
  <c r="EF365" i="4" s="1"/>
  <c r="EY365" i="4" s="1"/>
  <c r="DZ365" i="4"/>
  <c r="EG365" i="4" s="1"/>
  <c r="EZ365" i="4" s="1"/>
  <c r="DY366" i="4"/>
  <c r="EF366" i="4" s="1"/>
  <c r="EY366" i="4" s="1"/>
  <c r="DZ366" i="4"/>
  <c r="EG366" i="4" s="1"/>
  <c r="EZ366" i="4" s="1"/>
  <c r="DY367" i="4"/>
  <c r="EF367" i="4" s="1"/>
  <c r="EY367" i="4" s="1"/>
  <c r="DZ367" i="4"/>
  <c r="EG367" i="4" s="1"/>
  <c r="EZ367" i="4" s="1"/>
  <c r="DY368" i="4"/>
  <c r="EF368" i="4" s="1"/>
  <c r="EY368" i="4" s="1"/>
  <c r="DZ368" i="4"/>
  <c r="EG368" i="4" s="1"/>
  <c r="EZ368" i="4" s="1"/>
  <c r="DY369" i="4"/>
  <c r="EF369" i="4" s="1"/>
  <c r="EY369" i="4" s="1"/>
  <c r="DZ369" i="4"/>
  <c r="EG369" i="4" s="1"/>
  <c r="EZ369" i="4" s="1"/>
  <c r="DY370" i="4"/>
  <c r="EF370" i="4" s="1"/>
  <c r="EY370" i="4" s="1"/>
  <c r="DZ370" i="4"/>
  <c r="EG370" i="4" s="1"/>
  <c r="EZ370" i="4" s="1"/>
  <c r="DY371" i="4"/>
  <c r="EF371" i="4" s="1"/>
  <c r="EY371" i="4" s="1"/>
  <c r="DZ371" i="4"/>
  <c r="EG371" i="4" s="1"/>
  <c r="EZ371" i="4" s="1"/>
  <c r="DY372" i="4"/>
  <c r="EF372" i="4" s="1"/>
  <c r="EY372" i="4" s="1"/>
  <c r="DZ372" i="4"/>
  <c r="EG372" i="4" s="1"/>
  <c r="EZ372" i="4" s="1"/>
  <c r="DY373" i="4"/>
  <c r="EF373" i="4" s="1"/>
  <c r="EY373" i="4" s="1"/>
  <c r="DZ373" i="4"/>
  <c r="EG373" i="4" s="1"/>
  <c r="EZ373" i="4" s="1"/>
  <c r="DY374" i="4"/>
  <c r="EF374" i="4" s="1"/>
  <c r="EY374" i="4" s="1"/>
  <c r="DZ374" i="4"/>
  <c r="EG374" i="4" s="1"/>
  <c r="EZ374" i="4" s="1"/>
  <c r="DY375" i="4"/>
  <c r="EF375" i="4" s="1"/>
  <c r="EY375" i="4" s="1"/>
  <c r="DZ375" i="4"/>
  <c r="EG375" i="4" s="1"/>
  <c r="EZ375" i="4" s="1"/>
  <c r="DY376" i="4"/>
  <c r="EF376" i="4" s="1"/>
  <c r="EY376" i="4" s="1"/>
  <c r="DZ376" i="4"/>
  <c r="EG376" i="4" s="1"/>
  <c r="EZ376" i="4" s="1"/>
  <c r="DY377" i="4"/>
  <c r="EF377" i="4" s="1"/>
  <c r="EY377" i="4" s="1"/>
  <c r="DZ377" i="4"/>
  <c r="EG377" i="4" s="1"/>
  <c r="EZ377" i="4" s="1"/>
  <c r="DY378" i="4"/>
  <c r="EF378" i="4" s="1"/>
  <c r="EY378" i="4" s="1"/>
  <c r="DZ378" i="4"/>
  <c r="EG378" i="4" s="1"/>
  <c r="EZ378" i="4" s="1"/>
  <c r="DY379" i="4"/>
  <c r="EF379" i="4" s="1"/>
  <c r="EY379" i="4" s="1"/>
  <c r="DZ379" i="4"/>
  <c r="EG379" i="4" s="1"/>
  <c r="EZ379" i="4" s="1"/>
  <c r="DY380" i="4"/>
  <c r="EF380" i="4" s="1"/>
  <c r="EY380" i="4" s="1"/>
  <c r="DZ380" i="4"/>
  <c r="EG380" i="4" s="1"/>
  <c r="EZ380" i="4" s="1"/>
  <c r="DY381" i="4"/>
  <c r="EF381" i="4" s="1"/>
  <c r="EY381" i="4" s="1"/>
  <c r="DZ381" i="4"/>
  <c r="EG381" i="4" s="1"/>
  <c r="EZ381" i="4" s="1"/>
  <c r="DY382" i="4"/>
  <c r="EF382" i="4" s="1"/>
  <c r="EY382" i="4" s="1"/>
  <c r="DZ382" i="4"/>
  <c r="EG382" i="4" s="1"/>
  <c r="EZ382" i="4" s="1"/>
  <c r="DY383" i="4"/>
  <c r="EF383" i="4" s="1"/>
  <c r="EY383" i="4" s="1"/>
  <c r="DZ383" i="4"/>
  <c r="EG383" i="4" s="1"/>
  <c r="EZ383" i="4" s="1"/>
  <c r="DY384" i="4"/>
  <c r="EF384" i="4" s="1"/>
  <c r="EY384" i="4" s="1"/>
  <c r="DZ384" i="4"/>
  <c r="EG384" i="4" s="1"/>
  <c r="EZ384" i="4" s="1"/>
  <c r="DY385" i="4"/>
  <c r="EF385" i="4" s="1"/>
  <c r="EY385" i="4" s="1"/>
  <c r="DZ385" i="4"/>
  <c r="EG385" i="4" s="1"/>
  <c r="EZ385" i="4" s="1"/>
  <c r="DY386" i="4"/>
  <c r="EF386" i="4" s="1"/>
  <c r="EY386" i="4" s="1"/>
  <c r="DZ386" i="4"/>
  <c r="EG386" i="4" s="1"/>
  <c r="EZ386" i="4" s="1"/>
  <c r="DY387" i="4"/>
  <c r="EF387" i="4" s="1"/>
  <c r="EY387" i="4" s="1"/>
  <c r="DZ387" i="4"/>
  <c r="EG387" i="4" s="1"/>
  <c r="EZ387" i="4" s="1"/>
  <c r="DY388" i="4"/>
  <c r="EF388" i="4" s="1"/>
  <c r="EY388" i="4" s="1"/>
  <c r="DZ388" i="4"/>
  <c r="EG388" i="4" s="1"/>
  <c r="EZ388" i="4" s="1"/>
  <c r="DY389" i="4"/>
  <c r="EF389" i="4" s="1"/>
  <c r="EY389" i="4" s="1"/>
  <c r="DZ389" i="4"/>
  <c r="EG389" i="4" s="1"/>
  <c r="EZ389" i="4" s="1"/>
  <c r="DY390" i="4"/>
  <c r="EF390" i="4" s="1"/>
  <c r="EY390" i="4" s="1"/>
  <c r="DZ390" i="4"/>
  <c r="EG390" i="4" s="1"/>
  <c r="EZ390" i="4" s="1"/>
  <c r="DY391" i="4"/>
  <c r="EF391" i="4" s="1"/>
  <c r="EY391" i="4" s="1"/>
  <c r="DZ391" i="4"/>
  <c r="EG391" i="4" s="1"/>
  <c r="EZ391" i="4" s="1"/>
  <c r="DY392" i="4"/>
  <c r="EF392" i="4" s="1"/>
  <c r="EY392" i="4" s="1"/>
  <c r="DZ392" i="4"/>
  <c r="EG392" i="4" s="1"/>
  <c r="EZ392" i="4" s="1"/>
  <c r="DY393" i="4"/>
  <c r="EF393" i="4" s="1"/>
  <c r="EY393" i="4" s="1"/>
  <c r="DZ393" i="4"/>
  <c r="EG393" i="4" s="1"/>
  <c r="EZ393" i="4" s="1"/>
  <c r="DY394" i="4"/>
  <c r="EF394" i="4" s="1"/>
  <c r="EY394" i="4" s="1"/>
  <c r="DZ394" i="4"/>
  <c r="EG394" i="4" s="1"/>
  <c r="EZ394" i="4" s="1"/>
  <c r="DY395" i="4"/>
  <c r="EF395" i="4" s="1"/>
  <c r="EY395" i="4" s="1"/>
  <c r="DZ395" i="4"/>
  <c r="EG395" i="4" s="1"/>
  <c r="EZ395" i="4" s="1"/>
  <c r="DY396" i="4"/>
  <c r="EF396" i="4" s="1"/>
  <c r="EY396" i="4" s="1"/>
  <c r="DZ396" i="4"/>
  <c r="EG396" i="4" s="1"/>
  <c r="EZ396" i="4" s="1"/>
  <c r="DY397" i="4"/>
  <c r="EF397" i="4" s="1"/>
  <c r="EY397" i="4" s="1"/>
  <c r="DZ397" i="4"/>
  <c r="EG397" i="4" s="1"/>
  <c r="EZ397" i="4" s="1"/>
  <c r="DY398" i="4"/>
  <c r="EF398" i="4" s="1"/>
  <c r="EY398" i="4" s="1"/>
  <c r="DZ398" i="4"/>
  <c r="EG398" i="4" s="1"/>
  <c r="EZ398" i="4" s="1"/>
  <c r="DY399" i="4"/>
  <c r="EF399" i="4" s="1"/>
  <c r="EY399" i="4" s="1"/>
  <c r="DZ399" i="4"/>
  <c r="EG399" i="4" s="1"/>
  <c r="EZ399" i="4" s="1"/>
  <c r="DY400" i="4"/>
  <c r="EF400" i="4" s="1"/>
  <c r="EY400" i="4" s="1"/>
  <c r="DZ400" i="4"/>
  <c r="EG400" i="4" s="1"/>
  <c r="EZ400" i="4" s="1"/>
  <c r="DY401" i="4"/>
  <c r="EF401" i="4" s="1"/>
  <c r="EY401" i="4" s="1"/>
  <c r="DZ401" i="4"/>
  <c r="EG401" i="4" s="1"/>
  <c r="EZ401" i="4" s="1"/>
  <c r="DY402" i="4"/>
  <c r="EF402" i="4" s="1"/>
  <c r="EY402" i="4" s="1"/>
  <c r="DZ402" i="4"/>
  <c r="EG402" i="4" s="1"/>
  <c r="EZ402" i="4" s="1"/>
  <c r="DY403" i="4"/>
  <c r="EF403" i="4" s="1"/>
  <c r="EY403" i="4" s="1"/>
  <c r="DZ403" i="4"/>
  <c r="EG403" i="4" s="1"/>
  <c r="EZ403" i="4" s="1"/>
  <c r="DY404" i="4"/>
  <c r="EF404" i="4" s="1"/>
  <c r="EY404" i="4" s="1"/>
  <c r="DZ404" i="4"/>
  <c r="EG404" i="4" s="1"/>
  <c r="EZ404" i="4" s="1"/>
  <c r="DY405" i="4"/>
  <c r="EF405" i="4" s="1"/>
  <c r="EY405" i="4" s="1"/>
  <c r="DZ405" i="4"/>
  <c r="EG405" i="4" s="1"/>
  <c r="EZ405" i="4" s="1"/>
  <c r="DY406" i="4"/>
  <c r="EF406" i="4" s="1"/>
  <c r="EY406" i="4" s="1"/>
  <c r="DZ406" i="4"/>
  <c r="EG406" i="4" s="1"/>
  <c r="EZ406" i="4" s="1"/>
  <c r="DY407" i="4"/>
  <c r="EF407" i="4" s="1"/>
  <c r="EY407" i="4" s="1"/>
  <c r="DZ407" i="4"/>
  <c r="EG407" i="4" s="1"/>
  <c r="EZ407" i="4" s="1"/>
  <c r="DY408" i="4"/>
  <c r="EF408" i="4" s="1"/>
  <c r="EY408" i="4" s="1"/>
  <c r="DZ408" i="4"/>
  <c r="EG408" i="4" s="1"/>
  <c r="EZ408" i="4" s="1"/>
  <c r="DY409" i="4"/>
  <c r="EF409" i="4" s="1"/>
  <c r="EY409" i="4" s="1"/>
  <c r="DZ409" i="4"/>
  <c r="EG409" i="4" s="1"/>
  <c r="EZ409" i="4" s="1"/>
  <c r="DY410" i="4"/>
  <c r="EF410" i="4" s="1"/>
  <c r="EY410" i="4" s="1"/>
  <c r="DZ410" i="4"/>
  <c r="EG410" i="4" s="1"/>
  <c r="EZ410" i="4" s="1"/>
  <c r="DY411" i="4"/>
  <c r="EF411" i="4" s="1"/>
  <c r="EY411" i="4" s="1"/>
  <c r="DZ411" i="4"/>
  <c r="EG411" i="4" s="1"/>
  <c r="EZ411" i="4" s="1"/>
  <c r="DY412" i="4"/>
  <c r="EF412" i="4" s="1"/>
  <c r="EY412" i="4" s="1"/>
  <c r="DZ412" i="4"/>
  <c r="EG412" i="4" s="1"/>
  <c r="EZ412" i="4" s="1"/>
  <c r="DY413" i="4"/>
  <c r="EF413" i="4" s="1"/>
  <c r="EY413" i="4" s="1"/>
  <c r="DZ413" i="4"/>
  <c r="EG413" i="4" s="1"/>
  <c r="EZ413" i="4" s="1"/>
  <c r="DY414" i="4"/>
  <c r="EF414" i="4" s="1"/>
  <c r="EY414" i="4" s="1"/>
  <c r="DZ414" i="4"/>
  <c r="EG414" i="4" s="1"/>
  <c r="EZ414" i="4" s="1"/>
  <c r="DY415" i="4"/>
  <c r="EF415" i="4" s="1"/>
  <c r="EY415" i="4" s="1"/>
  <c r="DZ415" i="4"/>
  <c r="EG415" i="4" s="1"/>
  <c r="EZ415" i="4" s="1"/>
  <c r="DY416" i="4"/>
  <c r="EF416" i="4" s="1"/>
  <c r="EY416" i="4" s="1"/>
  <c r="DZ416" i="4"/>
  <c r="EG416" i="4" s="1"/>
  <c r="EZ416" i="4" s="1"/>
  <c r="DY417" i="4"/>
  <c r="EF417" i="4" s="1"/>
  <c r="EY417" i="4" s="1"/>
  <c r="DZ417" i="4"/>
  <c r="EG417" i="4" s="1"/>
  <c r="EZ417" i="4" s="1"/>
  <c r="DY418" i="4"/>
  <c r="EF418" i="4" s="1"/>
  <c r="EY418" i="4" s="1"/>
  <c r="DZ418" i="4"/>
  <c r="EG418" i="4" s="1"/>
  <c r="EZ418" i="4" s="1"/>
  <c r="DY419" i="4"/>
  <c r="EF419" i="4" s="1"/>
  <c r="EY419" i="4" s="1"/>
  <c r="DZ419" i="4"/>
  <c r="EG419" i="4" s="1"/>
  <c r="EZ419" i="4" s="1"/>
  <c r="DY420" i="4"/>
  <c r="EF420" i="4" s="1"/>
  <c r="EY420" i="4" s="1"/>
  <c r="DZ420" i="4"/>
  <c r="EG420" i="4" s="1"/>
  <c r="EZ420" i="4" s="1"/>
  <c r="DY421" i="4"/>
  <c r="EF421" i="4" s="1"/>
  <c r="EY421" i="4" s="1"/>
  <c r="DZ421" i="4"/>
  <c r="EG421" i="4" s="1"/>
  <c r="EZ421" i="4" s="1"/>
  <c r="DY422" i="4"/>
  <c r="EF422" i="4" s="1"/>
  <c r="EY422" i="4" s="1"/>
  <c r="DZ422" i="4"/>
  <c r="EG422" i="4" s="1"/>
  <c r="EZ422" i="4" s="1"/>
  <c r="DY423" i="4"/>
  <c r="EF423" i="4" s="1"/>
  <c r="EY423" i="4" s="1"/>
  <c r="DZ423" i="4"/>
  <c r="EG423" i="4" s="1"/>
  <c r="EZ423" i="4" s="1"/>
  <c r="DY424" i="4"/>
  <c r="EF424" i="4" s="1"/>
  <c r="EY424" i="4" s="1"/>
  <c r="DZ424" i="4"/>
  <c r="EG424" i="4" s="1"/>
  <c r="EZ424" i="4" s="1"/>
  <c r="DY425" i="4"/>
  <c r="EF425" i="4" s="1"/>
  <c r="EY425" i="4" s="1"/>
  <c r="DZ425" i="4"/>
  <c r="EG425" i="4" s="1"/>
  <c r="EZ425" i="4" s="1"/>
  <c r="DY426" i="4"/>
  <c r="EF426" i="4" s="1"/>
  <c r="EY426" i="4" s="1"/>
  <c r="DZ426" i="4"/>
  <c r="EG426" i="4" s="1"/>
  <c r="EZ426" i="4" s="1"/>
  <c r="DY427" i="4"/>
  <c r="EF427" i="4" s="1"/>
  <c r="EY427" i="4" s="1"/>
  <c r="DZ427" i="4"/>
  <c r="EG427" i="4" s="1"/>
  <c r="EZ427" i="4" s="1"/>
  <c r="DY428" i="4"/>
  <c r="EF428" i="4" s="1"/>
  <c r="EY428" i="4" s="1"/>
  <c r="DZ428" i="4"/>
  <c r="EG428" i="4" s="1"/>
  <c r="EZ428" i="4" s="1"/>
  <c r="DY429" i="4"/>
  <c r="EF429" i="4" s="1"/>
  <c r="EY429" i="4" s="1"/>
  <c r="DZ429" i="4"/>
  <c r="EG429" i="4" s="1"/>
  <c r="EZ429" i="4" s="1"/>
  <c r="DY430" i="4"/>
  <c r="EF430" i="4" s="1"/>
  <c r="EY430" i="4" s="1"/>
  <c r="DZ430" i="4"/>
  <c r="EG430" i="4" s="1"/>
  <c r="EZ430" i="4" s="1"/>
  <c r="DY431" i="4"/>
  <c r="EF431" i="4" s="1"/>
  <c r="EY431" i="4" s="1"/>
  <c r="DZ431" i="4"/>
  <c r="EG431" i="4" s="1"/>
  <c r="EZ431" i="4" s="1"/>
  <c r="DY432" i="4"/>
  <c r="EF432" i="4" s="1"/>
  <c r="EY432" i="4" s="1"/>
  <c r="DZ432" i="4"/>
  <c r="EG432" i="4" s="1"/>
  <c r="EZ432" i="4" s="1"/>
  <c r="DY433" i="4"/>
  <c r="EF433" i="4" s="1"/>
  <c r="EY433" i="4" s="1"/>
  <c r="DZ433" i="4"/>
  <c r="EG433" i="4" s="1"/>
  <c r="EZ433" i="4" s="1"/>
  <c r="DY434" i="4"/>
  <c r="EF434" i="4" s="1"/>
  <c r="EY434" i="4" s="1"/>
  <c r="DZ434" i="4"/>
  <c r="EG434" i="4" s="1"/>
  <c r="EZ434" i="4" s="1"/>
  <c r="DY435" i="4"/>
  <c r="EF435" i="4" s="1"/>
  <c r="EY435" i="4" s="1"/>
  <c r="DZ435" i="4"/>
  <c r="EG435" i="4" s="1"/>
  <c r="EZ435" i="4" s="1"/>
  <c r="DY436" i="4"/>
  <c r="EF436" i="4" s="1"/>
  <c r="EY436" i="4" s="1"/>
  <c r="DZ436" i="4"/>
  <c r="EG436" i="4" s="1"/>
  <c r="EZ436" i="4" s="1"/>
  <c r="DY437" i="4"/>
  <c r="EF437" i="4" s="1"/>
  <c r="EY437" i="4" s="1"/>
  <c r="DZ437" i="4"/>
  <c r="EG437" i="4" s="1"/>
  <c r="EZ437" i="4" s="1"/>
  <c r="DY438" i="4"/>
  <c r="EF438" i="4" s="1"/>
  <c r="EY438" i="4" s="1"/>
  <c r="DZ438" i="4"/>
  <c r="EG438" i="4" s="1"/>
  <c r="EZ438" i="4" s="1"/>
  <c r="DY439" i="4"/>
  <c r="EF439" i="4" s="1"/>
  <c r="EY439" i="4" s="1"/>
  <c r="DZ439" i="4"/>
  <c r="EG439" i="4" s="1"/>
  <c r="EZ439" i="4" s="1"/>
  <c r="DY440" i="4"/>
  <c r="EF440" i="4" s="1"/>
  <c r="EY440" i="4" s="1"/>
  <c r="DZ440" i="4"/>
  <c r="EG440" i="4" s="1"/>
  <c r="EZ440" i="4" s="1"/>
  <c r="DY441" i="4"/>
  <c r="EF441" i="4" s="1"/>
  <c r="EY441" i="4" s="1"/>
  <c r="DZ441" i="4"/>
  <c r="EG441" i="4" s="1"/>
  <c r="EZ441" i="4" s="1"/>
  <c r="DY442" i="4"/>
  <c r="EF442" i="4" s="1"/>
  <c r="EY442" i="4" s="1"/>
  <c r="DZ442" i="4"/>
  <c r="EG442" i="4" s="1"/>
  <c r="EZ442" i="4" s="1"/>
  <c r="DY443" i="4"/>
  <c r="EF443" i="4" s="1"/>
  <c r="EY443" i="4" s="1"/>
  <c r="DZ443" i="4"/>
  <c r="EG443" i="4" s="1"/>
  <c r="EZ443" i="4" s="1"/>
  <c r="DY444" i="4"/>
  <c r="EF444" i="4" s="1"/>
  <c r="EY444" i="4" s="1"/>
  <c r="DZ444" i="4"/>
  <c r="EG444" i="4" s="1"/>
  <c r="EZ444" i="4" s="1"/>
  <c r="DY445" i="4"/>
  <c r="EF445" i="4" s="1"/>
  <c r="EY445" i="4" s="1"/>
  <c r="DZ445" i="4"/>
  <c r="EG445" i="4" s="1"/>
  <c r="EZ445" i="4" s="1"/>
  <c r="DY446" i="4"/>
  <c r="EF446" i="4" s="1"/>
  <c r="EY446" i="4" s="1"/>
  <c r="DZ446" i="4"/>
  <c r="EG446" i="4" s="1"/>
  <c r="EZ446" i="4" s="1"/>
  <c r="DY447" i="4"/>
  <c r="EF447" i="4" s="1"/>
  <c r="EY447" i="4" s="1"/>
  <c r="DZ447" i="4"/>
  <c r="EG447" i="4" s="1"/>
  <c r="EZ447" i="4" s="1"/>
  <c r="DY448" i="4"/>
  <c r="EF448" i="4" s="1"/>
  <c r="EY448" i="4" s="1"/>
  <c r="DZ448" i="4"/>
  <c r="EG448" i="4" s="1"/>
  <c r="EZ448" i="4" s="1"/>
  <c r="DY449" i="4"/>
  <c r="EF449" i="4" s="1"/>
  <c r="EY449" i="4" s="1"/>
  <c r="DZ449" i="4"/>
  <c r="EG449" i="4" s="1"/>
  <c r="EZ449" i="4" s="1"/>
  <c r="DY450" i="4"/>
  <c r="EF450" i="4" s="1"/>
  <c r="EY450" i="4" s="1"/>
  <c r="DZ450" i="4"/>
  <c r="EG450" i="4" s="1"/>
  <c r="EZ450" i="4" s="1"/>
  <c r="DY451" i="4"/>
  <c r="EF451" i="4" s="1"/>
  <c r="EY451" i="4" s="1"/>
  <c r="DZ451" i="4"/>
  <c r="EG451" i="4" s="1"/>
  <c r="EZ451" i="4" s="1"/>
  <c r="DY452" i="4"/>
  <c r="EF452" i="4" s="1"/>
  <c r="EY452" i="4" s="1"/>
  <c r="DZ452" i="4"/>
  <c r="EG452" i="4" s="1"/>
  <c r="EZ452" i="4" s="1"/>
  <c r="DY453" i="4"/>
  <c r="EF453" i="4" s="1"/>
  <c r="EY453" i="4" s="1"/>
  <c r="DZ453" i="4"/>
  <c r="EG453" i="4" s="1"/>
  <c r="EZ453" i="4" s="1"/>
  <c r="DY454" i="4"/>
  <c r="EF454" i="4" s="1"/>
  <c r="EY454" i="4" s="1"/>
  <c r="DZ454" i="4"/>
  <c r="EG454" i="4" s="1"/>
  <c r="EZ454" i="4" s="1"/>
  <c r="DY455" i="4"/>
  <c r="EF455" i="4" s="1"/>
  <c r="EY455" i="4" s="1"/>
  <c r="DZ455" i="4"/>
  <c r="EG455" i="4" s="1"/>
  <c r="EZ455" i="4" s="1"/>
  <c r="DY456" i="4"/>
  <c r="EF456" i="4" s="1"/>
  <c r="EY456" i="4" s="1"/>
  <c r="DZ456" i="4"/>
  <c r="EG456" i="4" s="1"/>
  <c r="EZ456" i="4" s="1"/>
  <c r="DY457" i="4"/>
  <c r="EF457" i="4" s="1"/>
  <c r="EY457" i="4" s="1"/>
  <c r="DZ457" i="4"/>
  <c r="EG457" i="4" s="1"/>
  <c r="EZ457" i="4" s="1"/>
  <c r="DY458" i="4"/>
  <c r="EF458" i="4" s="1"/>
  <c r="EY458" i="4" s="1"/>
  <c r="DZ458" i="4"/>
  <c r="EG458" i="4" s="1"/>
  <c r="EZ458" i="4" s="1"/>
  <c r="DY459" i="4"/>
  <c r="EF459" i="4" s="1"/>
  <c r="EY459" i="4" s="1"/>
  <c r="DZ459" i="4"/>
  <c r="EG459" i="4" s="1"/>
  <c r="EZ459" i="4" s="1"/>
  <c r="DY460" i="4"/>
  <c r="EF460" i="4" s="1"/>
  <c r="EY460" i="4" s="1"/>
  <c r="DZ460" i="4"/>
  <c r="EG460" i="4" s="1"/>
  <c r="EZ460" i="4" s="1"/>
  <c r="DY461" i="4"/>
  <c r="EF461" i="4" s="1"/>
  <c r="EY461" i="4" s="1"/>
  <c r="DZ461" i="4"/>
  <c r="EG461" i="4" s="1"/>
  <c r="EZ461" i="4" s="1"/>
  <c r="DY462" i="4"/>
  <c r="EF462" i="4" s="1"/>
  <c r="EY462" i="4" s="1"/>
  <c r="DZ462" i="4"/>
  <c r="EG462" i="4" s="1"/>
  <c r="EZ462" i="4" s="1"/>
  <c r="DY463" i="4"/>
  <c r="EF463" i="4" s="1"/>
  <c r="EY463" i="4" s="1"/>
  <c r="DZ463" i="4"/>
  <c r="EG463" i="4" s="1"/>
  <c r="EZ463" i="4" s="1"/>
  <c r="DY464" i="4"/>
  <c r="EF464" i="4" s="1"/>
  <c r="EY464" i="4" s="1"/>
  <c r="DZ464" i="4"/>
  <c r="EG464" i="4" s="1"/>
  <c r="EZ464" i="4" s="1"/>
  <c r="DY465" i="4"/>
  <c r="EF465" i="4" s="1"/>
  <c r="EY465" i="4" s="1"/>
  <c r="DZ465" i="4"/>
  <c r="EG465" i="4" s="1"/>
  <c r="EZ465" i="4" s="1"/>
  <c r="DY466" i="4"/>
  <c r="EF466" i="4" s="1"/>
  <c r="EY466" i="4" s="1"/>
  <c r="DZ466" i="4"/>
  <c r="EG466" i="4" s="1"/>
  <c r="EZ466" i="4" s="1"/>
  <c r="DY467" i="4"/>
  <c r="EF467" i="4" s="1"/>
  <c r="EY467" i="4" s="1"/>
  <c r="DZ467" i="4"/>
  <c r="EG467" i="4" s="1"/>
  <c r="EZ467" i="4" s="1"/>
  <c r="DY468" i="4"/>
  <c r="EF468" i="4" s="1"/>
  <c r="EY468" i="4" s="1"/>
  <c r="DZ468" i="4"/>
  <c r="EG468" i="4" s="1"/>
  <c r="EZ468" i="4" s="1"/>
  <c r="DY469" i="4"/>
  <c r="EF469" i="4" s="1"/>
  <c r="EY469" i="4" s="1"/>
  <c r="DZ469" i="4"/>
  <c r="EG469" i="4" s="1"/>
  <c r="EZ469" i="4" s="1"/>
  <c r="DY470" i="4"/>
  <c r="EF470" i="4" s="1"/>
  <c r="EY470" i="4" s="1"/>
  <c r="DZ470" i="4"/>
  <c r="EG470" i="4" s="1"/>
  <c r="EZ470" i="4" s="1"/>
  <c r="DY471" i="4"/>
  <c r="EF471" i="4" s="1"/>
  <c r="EY471" i="4" s="1"/>
  <c r="DZ471" i="4"/>
  <c r="EG471" i="4" s="1"/>
  <c r="EZ471" i="4" s="1"/>
  <c r="DY472" i="4"/>
  <c r="EF472" i="4" s="1"/>
  <c r="EY472" i="4" s="1"/>
  <c r="DZ472" i="4"/>
  <c r="EG472" i="4" s="1"/>
  <c r="EZ472" i="4" s="1"/>
  <c r="DY473" i="4"/>
  <c r="EF473" i="4" s="1"/>
  <c r="EY473" i="4" s="1"/>
  <c r="DZ473" i="4"/>
  <c r="EG473" i="4" s="1"/>
  <c r="EZ473" i="4" s="1"/>
  <c r="DY474" i="4"/>
  <c r="EF474" i="4" s="1"/>
  <c r="EY474" i="4" s="1"/>
  <c r="DZ474" i="4"/>
  <c r="EG474" i="4" s="1"/>
  <c r="EZ474" i="4" s="1"/>
  <c r="DY475" i="4"/>
  <c r="EF475" i="4" s="1"/>
  <c r="EY475" i="4" s="1"/>
  <c r="DZ475" i="4"/>
  <c r="EG475" i="4" s="1"/>
  <c r="EZ475" i="4" s="1"/>
  <c r="DY476" i="4"/>
  <c r="EF476" i="4" s="1"/>
  <c r="EY476" i="4" s="1"/>
  <c r="DZ476" i="4"/>
  <c r="EG476" i="4" s="1"/>
  <c r="EZ476" i="4" s="1"/>
  <c r="DY477" i="4"/>
  <c r="EF477" i="4" s="1"/>
  <c r="EY477" i="4" s="1"/>
  <c r="DZ477" i="4"/>
  <c r="EG477" i="4" s="1"/>
  <c r="EZ477" i="4" s="1"/>
  <c r="DY478" i="4"/>
  <c r="EF478" i="4" s="1"/>
  <c r="EY478" i="4" s="1"/>
  <c r="DZ478" i="4"/>
  <c r="EG478" i="4" s="1"/>
  <c r="EZ478" i="4" s="1"/>
  <c r="DY479" i="4"/>
  <c r="EF479" i="4" s="1"/>
  <c r="EY479" i="4" s="1"/>
  <c r="DZ479" i="4"/>
  <c r="EG479" i="4" s="1"/>
  <c r="EZ479" i="4" s="1"/>
  <c r="DY480" i="4"/>
  <c r="EF480" i="4" s="1"/>
  <c r="EY480" i="4" s="1"/>
  <c r="DZ480" i="4"/>
  <c r="EG480" i="4" s="1"/>
  <c r="EZ480" i="4" s="1"/>
  <c r="DY481" i="4"/>
  <c r="EF481" i="4" s="1"/>
  <c r="EY481" i="4" s="1"/>
  <c r="DZ481" i="4"/>
  <c r="EG481" i="4" s="1"/>
  <c r="EZ481" i="4" s="1"/>
  <c r="DY482" i="4"/>
  <c r="EF482" i="4" s="1"/>
  <c r="EY482" i="4" s="1"/>
  <c r="DZ482" i="4"/>
  <c r="EG482" i="4" s="1"/>
  <c r="EZ482" i="4" s="1"/>
  <c r="DY483" i="4"/>
  <c r="EF483" i="4" s="1"/>
  <c r="EY483" i="4" s="1"/>
  <c r="DZ483" i="4"/>
  <c r="EG483" i="4" s="1"/>
  <c r="EZ483" i="4" s="1"/>
  <c r="DY484" i="4"/>
  <c r="EF484" i="4" s="1"/>
  <c r="EY484" i="4" s="1"/>
  <c r="DZ484" i="4"/>
  <c r="EG484" i="4" s="1"/>
  <c r="EZ484" i="4" s="1"/>
  <c r="DY485" i="4"/>
  <c r="EF485" i="4" s="1"/>
  <c r="EY485" i="4" s="1"/>
  <c r="DZ485" i="4"/>
  <c r="EG485" i="4" s="1"/>
  <c r="EZ485" i="4" s="1"/>
  <c r="DY486" i="4"/>
  <c r="EF486" i="4" s="1"/>
  <c r="EY486" i="4" s="1"/>
  <c r="DZ486" i="4"/>
  <c r="EG486" i="4" s="1"/>
  <c r="EZ486" i="4" s="1"/>
  <c r="DY487" i="4"/>
  <c r="EF487" i="4" s="1"/>
  <c r="EY487" i="4" s="1"/>
  <c r="DZ487" i="4"/>
  <c r="EG487" i="4" s="1"/>
  <c r="EZ487" i="4" s="1"/>
  <c r="DY488" i="4"/>
  <c r="EF488" i="4" s="1"/>
  <c r="EY488" i="4" s="1"/>
  <c r="DZ488" i="4"/>
  <c r="EG488" i="4" s="1"/>
  <c r="EZ488" i="4" s="1"/>
  <c r="DY489" i="4"/>
  <c r="EF489" i="4" s="1"/>
  <c r="EY489" i="4" s="1"/>
  <c r="DZ489" i="4"/>
  <c r="EG489" i="4" s="1"/>
  <c r="EZ489" i="4" s="1"/>
  <c r="DY490" i="4"/>
  <c r="EF490" i="4" s="1"/>
  <c r="EY490" i="4" s="1"/>
  <c r="DZ490" i="4"/>
  <c r="EG490" i="4" s="1"/>
  <c r="EZ490" i="4" s="1"/>
  <c r="DY491" i="4"/>
  <c r="EF491" i="4" s="1"/>
  <c r="EY491" i="4" s="1"/>
  <c r="DZ491" i="4"/>
  <c r="EG491" i="4" s="1"/>
  <c r="EZ491" i="4" s="1"/>
  <c r="DY492" i="4"/>
  <c r="EF492" i="4" s="1"/>
  <c r="EY492" i="4" s="1"/>
  <c r="DZ492" i="4"/>
  <c r="EG492" i="4" s="1"/>
  <c r="EZ492" i="4" s="1"/>
  <c r="DY493" i="4"/>
  <c r="EF493" i="4" s="1"/>
  <c r="EY493" i="4" s="1"/>
  <c r="DZ493" i="4"/>
  <c r="EG493" i="4" s="1"/>
  <c r="EZ493" i="4" s="1"/>
  <c r="DY494" i="4"/>
  <c r="EF494" i="4" s="1"/>
  <c r="EY494" i="4" s="1"/>
  <c r="DZ494" i="4"/>
  <c r="EG494" i="4" s="1"/>
  <c r="EZ494" i="4" s="1"/>
  <c r="DY495" i="4"/>
  <c r="EF495" i="4" s="1"/>
  <c r="EY495" i="4" s="1"/>
  <c r="DZ495" i="4"/>
  <c r="EG495" i="4" s="1"/>
  <c r="EZ495" i="4" s="1"/>
  <c r="DY496" i="4"/>
  <c r="EF496" i="4" s="1"/>
  <c r="EY496" i="4" s="1"/>
  <c r="DZ496" i="4"/>
  <c r="EG496" i="4" s="1"/>
  <c r="EZ496" i="4" s="1"/>
  <c r="DY497" i="4"/>
  <c r="EF497" i="4" s="1"/>
  <c r="EY497" i="4" s="1"/>
  <c r="DZ497" i="4"/>
  <c r="EG497" i="4" s="1"/>
  <c r="EZ497" i="4" s="1"/>
  <c r="DY498" i="4"/>
  <c r="EF498" i="4" s="1"/>
  <c r="EY498" i="4" s="1"/>
  <c r="DZ498" i="4"/>
  <c r="EG498" i="4" s="1"/>
  <c r="EZ498" i="4" s="1"/>
  <c r="DY499" i="4"/>
  <c r="EF499" i="4" s="1"/>
  <c r="EY499" i="4" s="1"/>
  <c r="DZ499" i="4"/>
  <c r="EG499" i="4" s="1"/>
  <c r="EZ499" i="4" s="1"/>
  <c r="DY500" i="4"/>
  <c r="EF500" i="4" s="1"/>
  <c r="EY500" i="4" s="1"/>
  <c r="DZ500" i="4"/>
  <c r="EG500" i="4" s="1"/>
  <c r="EZ500" i="4" s="1"/>
  <c r="DY501" i="4"/>
  <c r="EF501" i="4" s="1"/>
  <c r="EY501" i="4" s="1"/>
  <c r="DZ501" i="4"/>
  <c r="EG501" i="4" s="1"/>
  <c r="EZ501" i="4" s="1"/>
  <c r="DY502" i="4"/>
  <c r="EF502" i="4" s="1"/>
  <c r="EY502" i="4" s="1"/>
  <c r="DZ502" i="4"/>
  <c r="EG502" i="4" s="1"/>
  <c r="EZ502" i="4" s="1"/>
  <c r="DY503" i="4"/>
  <c r="EF503" i="4" s="1"/>
  <c r="EY503" i="4" s="1"/>
  <c r="DZ503" i="4"/>
  <c r="EG503" i="4" s="1"/>
  <c r="EZ503" i="4" s="1"/>
  <c r="DY504" i="4"/>
  <c r="EF504" i="4" s="1"/>
  <c r="EY504" i="4" s="1"/>
  <c r="DZ504" i="4"/>
  <c r="EG504" i="4" s="1"/>
  <c r="EZ504" i="4" s="1"/>
  <c r="DY505" i="4"/>
  <c r="EF505" i="4" s="1"/>
  <c r="EY505" i="4" s="1"/>
  <c r="DZ505" i="4"/>
  <c r="EG505" i="4" s="1"/>
  <c r="EZ505" i="4" s="1"/>
  <c r="DY506" i="4"/>
  <c r="EF506" i="4" s="1"/>
  <c r="EY506" i="4" s="1"/>
  <c r="DZ506" i="4"/>
  <c r="EG506" i="4" s="1"/>
  <c r="EZ506" i="4" s="1"/>
  <c r="DY507" i="4"/>
  <c r="EF507" i="4" s="1"/>
  <c r="EY507" i="4" s="1"/>
  <c r="DZ507" i="4"/>
  <c r="EG507" i="4" s="1"/>
  <c r="EZ507" i="4" s="1"/>
  <c r="DY508" i="4"/>
  <c r="EF508" i="4" s="1"/>
  <c r="EY508" i="4" s="1"/>
  <c r="DZ508" i="4"/>
  <c r="EG508" i="4" s="1"/>
  <c r="EZ508" i="4" s="1"/>
  <c r="DY509" i="4"/>
  <c r="EF509" i="4" s="1"/>
  <c r="EY509" i="4" s="1"/>
  <c r="DZ509" i="4"/>
  <c r="EG509" i="4" s="1"/>
  <c r="EZ509" i="4" s="1"/>
  <c r="DY510" i="4"/>
  <c r="EF510" i="4" s="1"/>
  <c r="EY510" i="4" s="1"/>
  <c r="DZ510" i="4"/>
  <c r="EG510" i="4" s="1"/>
  <c r="EZ510" i="4" s="1"/>
  <c r="DY511" i="4"/>
  <c r="EF511" i="4" s="1"/>
  <c r="EY511" i="4" s="1"/>
  <c r="DZ511" i="4"/>
  <c r="EG511" i="4" s="1"/>
  <c r="EZ511" i="4" s="1"/>
  <c r="DY512" i="4"/>
  <c r="EF512" i="4" s="1"/>
  <c r="EY512" i="4" s="1"/>
  <c r="DZ512" i="4"/>
  <c r="EG512" i="4" s="1"/>
  <c r="EZ512" i="4" s="1"/>
  <c r="DY513" i="4"/>
  <c r="EF513" i="4" s="1"/>
  <c r="EY513" i="4" s="1"/>
  <c r="DZ513" i="4"/>
  <c r="EG513" i="4" s="1"/>
  <c r="EZ513" i="4" s="1"/>
  <c r="DY514" i="4"/>
  <c r="EF514" i="4" s="1"/>
  <c r="EY514" i="4" s="1"/>
  <c r="DZ514" i="4"/>
  <c r="EG514" i="4" s="1"/>
  <c r="EZ514" i="4" s="1"/>
  <c r="DY515" i="4"/>
  <c r="EF515" i="4" s="1"/>
  <c r="EY515" i="4" s="1"/>
  <c r="DZ515" i="4"/>
  <c r="EG515" i="4" s="1"/>
  <c r="EZ515" i="4" s="1"/>
  <c r="DY516" i="4"/>
  <c r="EF516" i="4" s="1"/>
  <c r="EY516" i="4" s="1"/>
  <c r="DZ516" i="4"/>
  <c r="EG516" i="4" s="1"/>
  <c r="EZ516" i="4" s="1"/>
  <c r="DY517" i="4"/>
  <c r="EF517" i="4" s="1"/>
  <c r="EY517" i="4" s="1"/>
  <c r="DZ517" i="4"/>
  <c r="EG517" i="4" s="1"/>
  <c r="EZ517" i="4" s="1"/>
  <c r="DY518" i="4"/>
  <c r="EF518" i="4" s="1"/>
  <c r="EY518" i="4" s="1"/>
  <c r="DZ518" i="4"/>
  <c r="EG518" i="4" s="1"/>
  <c r="EZ518" i="4" s="1"/>
  <c r="DY519" i="4"/>
  <c r="EF519" i="4" s="1"/>
  <c r="EY519" i="4" s="1"/>
  <c r="DZ519" i="4"/>
  <c r="EG519" i="4" s="1"/>
  <c r="EZ519" i="4" s="1"/>
  <c r="DY520" i="4"/>
  <c r="EF520" i="4" s="1"/>
  <c r="EY520" i="4" s="1"/>
  <c r="DZ520" i="4"/>
  <c r="EG520" i="4" s="1"/>
  <c r="EZ520" i="4" s="1"/>
  <c r="DY521" i="4"/>
  <c r="EF521" i="4" s="1"/>
  <c r="EY521" i="4" s="1"/>
  <c r="DZ521" i="4"/>
  <c r="EG521" i="4" s="1"/>
  <c r="EZ521" i="4" s="1"/>
  <c r="DY522" i="4"/>
  <c r="EF522" i="4" s="1"/>
  <c r="EY522" i="4" s="1"/>
  <c r="DZ522" i="4"/>
  <c r="EG522" i="4" s="1"/>
  <c r="EZ522" i="4" s="1"/>
  <c r="DY523" i="4"/>
  <c r="EF523" i="4" s="1"/>
  <c r="EY523" i="4" s="1"/>
  <c r="DZ523" i="4"/>
  <c r="EG523" i="4" s="1"/>
  <c r="EZ523" i="4" s="1"/>
  <c r="DY524" i="4"/>
  <c r="EF524" i="4" s="1"/>
  <c r="EY524" i="4" s="1"/>
  <c r="DZ524" i="4"/>
  <c r="EG524" i="4" s="1"/>
  <c r="EZ524" i="4" s="1"/>
  <c r="DY525" i="4"/>
  <c r="EF525" i="4" s="1"/>
  <c r="EY525" i="4" s="1"/>
  <c r="DZ525" i="4"/>
  <c r="EG525" i="4" s="1"/>
  <c r="EZ525" i="4" s="1"/>
  <c r="DY9" i="4"/>
  <c r="DX9" i="4"/>
  <c r="EE9" i="4" s="1"/>
  <c r="EX9" i="4" s="1"/>
  <c r="DX10" i="4"/>
  <c r="EE10" i="4" s="1"/>
  <c r="EX10" i="4" s="1"/>
  <c r="DX11" i="4"/>
  <c r="EE11" i="4" s="1"/>
  <c r="EX11" i="4" s="1"/>
  <c r="DX12" i="4"/>
  <c r="EE12" i="4" s="1"/>
  <c r="EX12" i="4" s="1"/>
  <c r="DX13" i="4"/>
  <c r="EE13" i="4" s="1"/>
  <c r="EX13" i="4" s="1"/>
  <c r="DX14" i="4"/>
  <c r="EE14" i="4" s="1"/>
  <c r="EX14" i="4" s="1"/>
  <c r="DX15" i="4"/>
  <c r="EE15" i="4" s="1"/>
  <c r="EX15" i="4" s="1"/>
  <c r="DX16" i="4"/>
  <c r="EE16" i="4" s="1"/>
  <c r="EX16" i="4" s="1"/>
  <c r="DX17" i="4"/>
  <c r="EE17" i="4" s="1"/>
  <c r="EX17" i="4" s="1"/>
  <c r="DX18" i="4"/>
  <c r="EE18" i="4" s="1"/>
  <c r="EX18" i="4" s="1"/>
  <c r="DX19" i="4"/>
  <c r="EE19" i="4" s="1"/>
  <c r="EX19" i="4" s="1"/>
  <c r="DX20" i="4"/>
  <c r="EE20" i="4" s="1"/>
  <c r="EX20" i="4" s="1"/>
  <c r="DX21" i="4"/>
  <c r="EE21" i="4" s="1"/>
  <c r="EX21" i="4" s="1"/>
  <c r="DX22" i="4"/>
  <c r="EE22" i="4" s="1"/>
  <c r="EX22" i="4" s="1"/>
  <c r="DX23" i="4"/>
  <c r="EE23" i="4" s="1"/>
  <c r="EX23" i="4" s="1"/>
  <c r="DX24" i="4"/>
  <c r="EE24" i="4" s="1"/>
  <c r="EX24" i="4" s="1"/>
  <c r="DX25" i="4"/>
  <c r="EE25" i="4" s="1"/>
  <c r="EX25" i="4" s="1"/>
  <c r="DX26" i="4"/>
  <c r="EE26" i="4" s="1"/>
  <c r="EX26" i="4" s="1"/>
  <c r="DX27" i="4"/>
  <c r="EE27" i="4" s="1"/>
  <c r="EX27" i="4" s="1"/>
  <c r="DX28" i="4"/>
  <c r="EE28" i="4" s="1"/>
  <c r="EX28" i="4" s="1"/>
  <c r="DX29" i="4"/>
  <c r="EE29" i="4" s="1"/>
  <c r="EX29" i="4" s="1"/>
  <c r="DX30" i="4"/>
  <c r="EE30" i="4" s="1"/>
  <c r="EX30" i="4" s="1"/>
  <c r="DX31" i="4"/>
  <c r="EE31" i="4" s="1"/>
  <c r="EX31" i="4" s="1"/>
  <c r="DX32" i="4"/>
  <c r="EE32" i="4" s="1"/>
  <c r="EX32" i="4" s="1"/>
  <c r="DX33" i="4"/>
  <c r="EE33" i="4" s="1"/>
  <c r="EX33" i="4" s="1"/>
  <c r="DX34" i="4"/>
  <c r="EE34" i="4" s="1"/>
  <c r="EX34" i="4" s="1"/>
  <c r="DX35" i="4"/>
  <c r="EE35" i="4" s="1"/>
  <c r="EX35" i="4" s="1"/>
  <c r="DX36" i="4"/>
  <c r="EE36" i="4" s="1"/>
  <c r="EX36" i="4" s="1"/>
  <c r="DX37" i="4"/>
  <c r="EE37" i="4" s="1"/>
  <c r="EX37" i="4" s="1"/>
  <c r="DX38" i="4"/>
  <c r="EE38" i="4" s="1"/>
  <c r="EX38" i="4" s="1"/>
  <c r="DX39" i="4"/>
  <c r="EE39" i="4" s="1"/>
  <c r="EX39" i="4" s="1"/>
  <c r="DX40" i="4"/>
  <c r="EE40" i="4" s="1"/>
  <c r="EX40" i="4" s="1"/>
  <c r="DX41" i="4"/>
  <c r="EE41" i="4" s="1"/>
  <c r="EX41" i="4" s="1"/>
  <c r="DX42" i="4"/>
  <c r="EE42" i="4" s="1"/>
  <c r="EX42" i="4" s="1"/>
  <c r="DX43" i="4"/>
  <c r="EE43" i="4" s="1"/>
  <c r="EX43" i="4" s="1"/>
  <c r="DX44" i="4"/>
  <c r="EE44" i="4" s="1"/>
  <c r="EX44" i="4" s="1"/>
  <c r="DX45" i="4"/>
  <c r="EE45" i="4" s="1"/>
  <c r="EX45" i="4" s="1"/>
  <c r="DX46" i="4"/>
  <c r="EE46" i="4" s="1"/>
  <c r="EX46" i="4" s="1"/>
  <c r="DX47" i="4"/>
  <c r="EE47" i="4" s="1"/>
  <c r="EX47" i="4" s="1"/>
  <c r="DX48" i="4"/>
  <c r="EE48" i="4" s="1"/>
  <c r="EX48" i="4" s="1"/>
  <c r="DX49" i="4"/>
  <c r="EE49" i="4" s="1"/>
  <c r="EX49" i="4" s="1"/>
  <c r="DX50" i="4"/>
  <c r="EE50" i="4" s="1"/>
  <c r="EX50" i="4" s="1"/>
  <c r="DX51" i="4"/>
  <c r="EE51" i="4" s="1"/>
  <c r="EX51" i="4" s="1"/>
  <c r="DX52" i="4"/>
  <c r="EE52" i="4" s="1"/>
  <c r="EX52" i="4" s="1"/>
  <c r="DX53" i="4"/>
  <c r="EE53" i="4" s="1"/>
  <c r="EX53" i="4" s="1"/>
  <c r="DX54" i="4"/>
  <c r="EE54" i="4" s="1"/>
  <c r="EX54" i="4" s="1"/>
  <c r="DX55" i="4"/>
  <c r="EE55" i="4" s="1"/>
  <c r="EX55" i="4" s="1"/>
  <c r="DX56" i="4"/>
  <c r="EE56" i="4" s="1"/>
  <c r="EX56" i="4" s="1"/>
  <c r="DX57" i="4"/>
  <c r="EE57" i="4" s="1"/>
  <c r="EX57" i="4" s="1"/>
  <c r="DX58" i="4"/>
  <c r="EE58" i="4" s="1"/>
  <c r="EX58" i="4" s="1"/>
  <c r="DX59" i="4"/>
  <c r="EE59" i="4" s="1"/>
  <c r="EX59" i="4" s="1"/>
  <c r="DX60" i="4"/>
  <c r="EE60" i="4" s="1"/>
  <c r="EX60" i="4" s="1"/>
  <c r="DX61" i="4"/>
  <c r="EE61" i="4" s="1"/>
  <c r="EX61" i="4" s="1"/>
  <c r="DX62" i="4"/>
  <c r="EE62" i="4" s="1"/>
  <c r="EX62" i="4" s="1"/>
  <c r="DX63" i="4"/>
  <c r="EE63" i="4" s="1"/>
  <c r="EX63" i="4" s="1"/>
  <c r="DX64" i="4"/>
  <c r="EE64" i="4" s="1"/>
  <c r="EX64" i="4" s="1"/>
  <c r="DX65" i="4"/>
  <c r="EE65" i="4" s="1"/>
  <c r="EX65" i="4" s="1"/>
  <c r="DX66" i="4"/>
  <c r="EE66" i="4" s="1"/>
  <c r="EX66" i="4" s="1"/>
  <c r="DX67" i="4"/>
  <c r="EE67" i="4" s="1"/>
  <c r="EX67" i="4" s="1"/>
  <c r="DX68" i="4"/>
  <c r="EE68" i="4" s="1"/>
  <c r="EX68" i="4" s="1"/>
  <c r="DX69" i="4"/>
  <c r="EE69" i="4" s="1"/>
  <c r="EX69" i="4" s="1"/>
  <c r="DX70" i="4"/>
  <c r="EE70" i="4" s="1"/>
  <c r="EX70" i="4" s="1"/>
  <c r="DX71" i="4"/>
  <c r="EE71" i="4" s="1"/>
  <c r="EX71" i="4" s="1"/>
  <c r="DX72" i="4"/>
  <c r="EE72" i="4" s="1"/>
  <c r="EX72" i="4" s="1"/>
  <c r="DX73" i="4"/>
  <c r="EE73" i="4" s="1"/>
  <c r="EX73" i="4" s="1"/>
  <c r="DX74" i="4"/>
  <c r="EE74" i="4" s="1"/>
  <c r="EX74" i="4" s="1"/>
  <c r="DX75" i="4"/>
  <c r="EE75" i="4" s="1"/>
  <c r="EX75" i="4" s="1"/>
  <c r="DX76" i="4"/>
  <c r="EE76" i="4" s="1"/>
  <c r="EX76" i="4" s="1"/>
  <c r="DX77" i="4"/>
  <c r="EE77" i="4" s="1"/>
  <c r="EX77" i="4" s="1"/>
  <c r="DX78" i="4"/>
  <c r="EE78" i="4" s="1"/>
  <c r="EX78" i="4" s="1"/>
  <c r="DX79" i="4"/>
  <c r="EE79" i="4" s="1"/>
  <c r="EX79" i="4" s="1"/>
  <c r="DX80" i="4"/>
  <c r="EE80" i="4" s="1"/>
  <c r="EX80" i="4" s="1"/>
  <c r="DX81" i="4"/>
  <c r="EE81" i="4" s="1"/>
  <c r="EX81" i="4" s="1"/>
  <c r="DX82" i="4"/>
  <c r="EE82" i="4" s="1"/>
  <c r="EX82" i="4" s="1"/>
  <c r="DX83" i="4"/>
  <c r="EE83" i="4" s="1"/>
  <c r="EX83" i="4" s="1"/>
  <c r="DX84" i="4"/>
  <c r="EE84" i="4" s="1"/>
  <c r="EX84" i="4" s="1"/>
  <c r="DX85" i="4"/>
  <c r="EE85" i="4" s="1"/>
  <c r="EX85" i="4" s="1"/>
  <c r="DX86" i="4"/>
  <c r="EE86" i="4" s="1"/>
  <c r="EX86" i="4" s="1"/>
  <c r="DX87" i="4"/>
  <c r="EE87" i="4" s="1"/>
  <c r="EX87" i="4" s="1"/>
  <c r="DX88" i="4"/>
  <c r="EE88" i="4" s="1"/>
  <c r="EX88" i="4" s="1"/>
  <c r="DX89" i="4"/>
  <c r="EE89" i="4" s="1"/>
  <c r="EX89" i="4" s="1"/>
  <c r="DX90" i="4"/>
  <c r="EE90" i="4" s="1"/>
  <c r="EX90" i="4" s="1"/>
  <c r="DX91" i="4"/>
  <c r="EE91" i="4" s="1"/>
  <c r="EX91" i="4" s="1"/>
  <c r="DX92" i="4"/>
  <c r="EE92" i="4" s="1"/>
  <c r="EX92" i="4" s="1"/>
  <c r="DX93" i="4"/>
  <c r="EE93" i="4" s="1"/>
  <c r="EX93" i="4" s="1"/>
  <c r="DX94" i="4"/>
  <c r="EE94" i="4" s="1"/>
  <c r="EX94" i="4" s="1"/>
  <c r="DX95" i="4"/>
  <c r="EE95" i="4" s="1"/>
  <c r="EX95" i="4" s="1"/>
  <c r="DX96" i="4"/>
  <c r="EE96" i="4" s="1"/>
  <c r="EX96" i="4" s="1"/>
  <c r="DX97" i="4"/>
  <c r="EE97" i="4" s="1"/>
  <c r="EX97" i="4" s="1"/>
  <c r="DX98" i="4"/>
  <c r="EE98" i="4" s="1"/>
  <c r="EX98" i="4" s="1"/>
  <c r="DX99" i="4"/>
  <c r="EE99" i="4" s="1"/>
  <c r="EX99" i="4" s="1"/>
  <c r="DX100" i="4"/>
  <c r="EE100" i="4" s="1"/>
  <c r="EX100" i="4" s="1"/>
  <c r="DX101" i="4"/>
  <c r="EE101" i="4" s="1"/>
  <c r="EX101" i="4" s="1"/>
  <c r="DX102" i="4"/>
  <c r="EE102" i="4" s="1"/>
  <c r="EX102" i="4" s="1"/>
  <c r="DX103" i="4"/>
  <c r="EE103" i="4" s="1"/>
  <c r="EX103" i="4" s="1"/>
  <c r="DX104" i="4"/>
  <c r="EE104" i="4" s="1"/>
  <c r="EX104" i="4" s="1"/>
  <c r="DX105" i="4"/>
  <c r="EE105" i="4" s="1"/>
  <c r="EX105" i="4" s="1"/>
  <c r="DX106" i="4"/>
  <c r="EE106" i="4" s="1"/>
  <c r="EX106" i="4" s="1"/>
  <c r="DX107" i="4"/>
  <c r="EE107" i="4" s="1"/>
  <c r="EX107" i="4" s="1"/>
  <c r="DX108" i="4"/>
  <c r="EE108" i="4" s="1"/>
  <c r="EX108" i="4" s="1"/>
  <c r="DX109" i="4"/>
  <c r="EE109" i="4" s="1"/>
  <c r="EX109" i="4" s="1"/>
  <c r="DX110" i="4"/>
  <c r="EE110" i="4" s="1"/>
  <c r="EX110" i="4" s="1"/>
  <c r="DX111" i="4"/>
  <c r="EE111" i="4" s="1"/>
  <c r="EX111" i="4" s="1"/>
  <c r="DX112" i="4"/>
  <c r="EE112" i="4" s="1"/>
  <c r="EX112" i="4" s="1"/>
  <c r="DX113" i="4"/>
  <c r="EE113" i="4" s="1"/>
  <c r="EX113" i="4" s="1"/>
  <c r="DX114" i="4"/>
  <c r="EE114" i="4" s="1"/>
  <c r="EX114" i="4" s="1"/>
  <c r="DX115" i="4"/>
  <c r="EE115" i="4" s="1"/>
  <c r="EX115" i="4" s="1"/>
  <c r="DX116" i="4"/>
  <c r="EE116" i="4" s="1"/>
  <c r="EX116" i="4" s="1"/>
  <c r="DX117" i="4"/>
  <c r="EE117" i="4" s="1"/>
  <c r="EX117" i="4" s="1"/>
  <c r="DX118" i="4"/>
  <c r="EE118" i="4" s="1"/>
  <c r="EX118" i="4" s="1"/>
  <c r="DX119" i="4"/>
  <c r="EE119" i="4" s="1"/>
  <c r="EX119" i="4" s="1"/>
  <c r="DX120" i="4"/>
  <c r="EE120" i="4" s="1"/>
  <c r="EX120" i="4" s="1"/>
  <c r="DX121" i="4"/>
  <c r="EE121" i="4" s="1"/>
  <c r="EX121" i="4" s="1"/>
  <c r="DX122" i="4"/>
  <c r="EE122" i="4" s="1"/>
  <c r="EX122" i="4" s="1"/>
  <c r="DX123" i="4"/>
  <c r="EE123" i="4" s="1"/>
  <c r="EX123" i="4" s="1"/>
  <c r="DX124" i="4"/>
  <c r="EE124" i="4" s="1"/>
  <c r="EX124" i="4" s="1"/>
  <c r="DX125" i="4"/>
  <c r="EE125" i="4" s="1"/>
  <c r="EX125" i="4" s="1"/>
  <c r="DX126" i="4"/>
  <c r="EE126" i="4" s="1"/>
  <c r="EX126" i="4" s="1"/>
  <c r="DX127" i="4"/>
  <c r="EE127" i="4" s="1"/>
  <c r="EX127" i="4" s="1"/>
  <c r="DX128" i="4"/>
  <c r="EE128" i="4" s="1"/>
  <c r="EX128" i="4" s="1"/>
  <c r="DX129" i="4"/>
  <c r="EE129" i="4" s="1"/>
  <c r="EX129" i="4" s="1"/>
  <c r="DX130" i="4"/>
  <c r="EE130" i="4" s="1"/>
  <c r="EX130" i="4" s="1"/>
  <c r="DX131" i="4"/>
  <c r="EE131" i="4" s="1"/>
  <c r="EX131" i="4" s="1"/>
  <c r="DX132" i="4"/>
  <c r="EE132" i="4" s="1"/>
  <c r="EX132" i="4" s="1"/>
  <c r="DX133" i="4"/>
  <c r="EE133" i="4" s="1"/>
  <c r="EX133" i="4" s="1"/>
  <c r="DX134" i="4"/>
  <c r="EE134" i="4" s="1"/>
  <c r="EX134" i="4" s="1"/>
  <c r="DX135" i="4"/>
  <c r="EE135" i="4" s="1"/>
  <c r="EX135" i="4" s="1"/>
  <c r="DX136" i="4"/>
  <c r="EE136" i="4" s="1"/>
  <c r="EX136" i="4" s="1"/>
  <c r="DX137" i="4"/>
  <c r="EE137" i="4" s="1"/>
  <c r="EX137" i="4" s="1"/>
  <c r="DX138" i="4"/>
  <c r="EE138" i="4" s="1"/>
  <c r="EX138" i="4" s="1"/>
  <c r="DX139" i="4"/>
  <c r="EE139" i="4" s="1"/>
  <c r="EX139" i="4" s="1"/>
  <c r="DX140" i="4"/>
  <c r="EE140" i="4" s="1"/>
  <c r="EX140" i="4" s="1"/>
  <c r="DX141" i="4"/>
  <c r="EE141" i="4" s="1"/>
  <c r="EX141" i="4" s="1"/>
  <c r="DX142" i="4"/>
  <c r="EE142" i="4" s="1"/>
  <c r="EX142" i="4" s="1"/>
  <c r="DX143" i="4"/>
  <c r="EE143" i="4" s="1"/>
  <c r="EX143" i="4" s="1"/>
  <c r="DX144" i="4"/>
  <c r="EE144" i="4" s="1"/>
  <c r="EX144" i="4" s="1"/>
  <c r="DX145" i="4"/>
  <c r="EE145" i="4" s="1"/>
  <c r="EX145" i="4" s="1"/>
  <c r="DX146" i="4"/>
  <c r="EE146" i="4" s="1"/>
  <c r="EX146" i="4" s="1"/>
  <c r="DX147" i="4"/>
  <c r="EE147" i="4" s="1"/>
  <c r="EX147" i="4" s="1"/>
  <c r="DX148" i="4"/>
  <c r="EE148" i="4" s="1"/>
  <c r="EX148" i="4" s="1"/>
  <c r="DX149" i="4"/>
  <c r="EE149" i="4" s="1"/>
  <c r="EX149" i="4" s="1"/>
  <c r="DX150" i="4"/>
  <c r="EE150" i="4" s="1"/>
  <c r="EX150" i="4" s="1"/>
  <c r="DX151" i="4"/>
  <c r="EE151" i="4" s="1"/>
  <c r="EX151" i="4" s="1"/>
  <c r="DX152" i="4"/>
  <c r="EE152" i="4" s="1"/>
  <c r="EX152" i="4" s="1"/>
  <c r="DX153" i="4"/>
  <c r="EE153" i="4" s="1"/>
  <c r="EX153" i="4" s="1"/>
  <c r="DX154" i="4"/>
  <c r="EE154" i="4" s="1"/>
  <c r="EX154" i="4" s="1"/>
  <c r="DX155" i="4"/>
  <c r="EE155" i="4" s="1"/>
  <c r="EX155" i="4" s="1"/>
  <c r="DX156" i="4"/>
  <c r="EE156" i="4" s="1"/>
  <c r="EX156" i="4" s="1"/>
  <c r="DX157" i="4"/>
  <c r="EE157" i="4" s="1"/>
  <c r="EX157" i="4" s="1"/>
  <c r="DX158" i="4"/>
  <c r="EE158" i="4" s="1"/>
  <c r="EX158" i="4" s="1"/>
  <c r="DX159" i="4"/>
  <c r="EE159" i="4" s="1"/>
  <c r="EX159" i="4" s="1"/>
  <c r="DX160" i="4"/>
  <c r="EE160" i="4" s="1"/>
  <c r="EX160" i="4" s="1"/>
  <c r="DX161" i="4"/>
  <c r="EE161" i="4" s="1"/>
  <c r="EX161" i="4" s="1"/>
  <c r="DX162" i="4"/>
  <c r="EE162" i="4" s="1"/>
  <c r="EX162" i="4" s="1"/>
  <c r="DX163" i="4"/>
  <c r="EE163" i="4" s="1"/>
  <c r="EX163" i="4" s="1"/>
  <c r="DX164" i="4"/>
  <c r="EE164" i="4" s="1"/>
  <c r="EX164" i="4" s="1"/>
  <c r="DX165" i="4"/>
  <c r="EE165" i="4" s="1"/>
  <c r="EX165" i="4" s="1"/>
  <c r="DX166" i="4"/>
  <c r="EE166" i="4" s="1"/>
  <c r="EX166" i="4" s="1"/>
  <c r="DX167" i="4"/>
  <c r="EE167" i="4" s="1"/>
  <c r="EX167" i="4" s="1"/>
  <c r="DX168" i="4"/>
  <c r="EE168" i="4" s="1"/>
  <c r="EX168" i="4" s="1"/>
  <c r="DX169" i="4"/>
  <c r="EE169" i="4" s="1"/>
  <c r="EX169" i="4" s="1"/>
  <c r="DX170" i="4"/>
  <c r="EE170" i="4" s="1"/>
  <c r="EX170" i="4" s="1"/>
  <c r="DX171" i="4"/>
  <c r="EE171" i="4" s="1"/>
  <c r="EX171" i="4" s="1"/>
  <c r="DX172" i="4"/>
  <c r="EE172" i="4" s="1"/>
  <c r="EX172" i="4" s="1"/>
  <c r="DX173" i="4"/>
  <c r="EE173" i="4" s="1"/>
  <c r="EX173" i="4" s="1"/>
  <c r="DX174" i="4"/>
  <c r="EE174" i="4" s="1"/>
  <c r="EX174" i="4" s="1"/>
  <c r="DX175" i="4"/>
  <c r="EE175" i="4" s="1"/>
  <c r="EX175" i="4" s="1"/>
  <c r="DX176" i="4"/>
  <c r="EE176" i="4" s="1"/>
  <c r="EX176" i="4" s="1"/>
  <c r="DX177" i="4"/>
  <c r="EE177" i="4" s="1"/>
  <c r="EX177" i="4" s="1"/>
  <c r="DX178" i="4"/>
  <c r="EE178" i="4" s="1"/>
  <c r="EX178" i="4" s="1"/>
  <c r="DX179" i="4"/>
  <c r="EE179" i="4" s="1"/>
  <c r="EX179" i="4" s="1"/>
  <c r="DX180" i="4"/>
  <c r="EE180" i="4" s="1"/>
  <c r="EX180" i="4" s="1"/>
  <c r="DX181" i="4"/>
  <c r="EE181" i="4" s="1"/>
  <c r="EX181" i="4" s="1"/>
  <c r="DX182" i="4"/>
  <c r="EE182" i="4" s="1"/>
  <c r="EX182" i="4" s="1"/>
  <c r="DX183" i="4"/>
  <c r="EE183" i="4" s="1"/>
  <c r="EX183" i="4" s="1"/>
  <c r="DX184" i="4"/>
  <c r="EE184" i="4" s="1"/>
  <c r="EX184" i="4" s="1"/>
  <c r="DX185" i="4"/>
  <c r="EE185" i="4" s="1"/>
  <c r="EX185" i="4" s="1"/>
  <c r="DX186" i="4"/>
  <c r="EE186" i="4" s="1"/>
  <c r="EX186" i="4" s="1"/>
  <c r="DX187" i="4"/>
  <c r="EE187" i="4" s="1"/>
  <c r="EX187" i="4" s="1"/>
  <c r="DX188" i="4"/>
  <c r="EE188" i="4" s="1"/>
  <c r="EX188" i="4" s="1"/>
  <c r="DX189" i="4"/>
  <c r="EE189" i="4" s="1"/>
  <c r="EX189" i="4" s="1"/>
  <c r="DX190" i="4"/>
  <c r="EE190" i="4" s="1"/>
  <c r="EX190" i="4" s="1"/>
  <c r="DX191" i="4"/>
  <c r="EE191" i="4" s="1"/>
  <c r="EX191" i="4" s="1"/>
  <c r="DX192" i="4"/>
  <c r="EE192" i="4" s="1"/>
  <c r="EX192" i="4" s="1"/>
  <c r="DX193" i="4"/>
  <c r="EE193" i="4" s="1"/>
  <c r="EX193" i="4" s="1"/>
  <c r="DX194" i="4"/>
  <c r="EE194" i="4" s="1"/>
  <c r="EX194" i="4" s="1"/>
  <c r="DX195" i="4"/>
  <c r="EE195" i="4" s="1"/>
  <c r="EX195" i="4" s="1"/>
  <c r="DX196" i="4"/>
  <c r="EE196" i="4" s="1"/>
  <c r="EX196" i="4" s="1"/>
  <c r="DX197" i="4"/>
  <c r="EE197" i="4" s="1"/>
  <c r="EX197" i="4" s="1"/>
  <c r="DX198" i="4"/>
  <c r="EE198" i="4" s="1"/>
  <c r="EX198" i="4" s="1"/>
  <c r="DX199" i="4"/>
  <c r="EE199" i="4" s="1"/>
  <c r="EX199" i="4" s="1"/>
  <c r="DX200" i="4"/>
  <c r="EE200" i="4" s="1"/>
  <c r="EX200" i="4" s="1"/>
  <c r="DX201" i="4"/>
  <c r="EE201" i="4" s="1"/>
  <c r="EX201" i="4" s="1"/>
  <c r="DX202" i="4"/>
  <c r="EE202" i="4" s="1"/>
  <c r="EX202" i="4" s="1"/>
  <c r="DX203" i="4"/>
  <c r="EE203" i="4" s="1"/>
  <c r="EX203" i="4" s="1"/>
  <c r="DX204" i="4"/>
  <c r="EE204" i="4" s="1"/>
  <c r="EX204" i="4" s="1"/>
  <c r="DX205" i="4"/>
  <c r="EE205" i="4" s="1"/>
  <c r="EX205" i="4" s="1"/>
  <c r="DX206" i="4"/>
  <c r="EE206" i="4" s="1"/>
  <c r="EX206" i="4" s="1"/>
  <c r="DX207" i="4"/>
  <c r="EE207" i="4" s="1"/>
  <c r="EX207" i="4" s="1"/>
  <c r="DX208" i="4"/>
  <c r="EE208" i="4" s="1"/>
  <c r="EX208" i="4" s="1"/>
  <c r="DX209" i="4"/>
  <c r="EE209" i="4" s="1"/>
  <c r="EX209" i="4" s="1"/>
  <c r="DX210" i="4"/>
  <c r="EE210" i="4" s="1"/>
  <c r="EX210" i="4" s="1"/>
  <c r="DX211" i="4"/>
  <c r="EE211" i="4" s="1"/>
  <c r="EX211" i="4" s="1"/>
  <c r="DX212" i="4"/>
  <c r="EE212" i="4" s="1"/>
  <c r="EX212" i="4" s="1"/>
  <c r="DX213" i="4"/>
  <c r="EE213" i="4" s="1"/>
  <c r="EX213" i="4" s="1"/>
  <c r="DX214" i="4"/>
  <c r="EE214" i="4" s="1"/>
  <c r="EX214" i="4" s="1"/>
  <c r="DX215" i="4"/>
  <c r="EE215" i="4" s="1"/>
  <c r="EX215" i="4" s="1"/>
  <c r="DX216" i="4"/>
  <c r="EE216" i="4" s="1"/>
  <c r="EX216" i="4" s="1"/>
  <c r="DX217" i="4"/>
  <c r="EE217" i="4" s="1"/>
  <c r="EX217" i="4" s="1"/>
  <c r="DX218" i="4"/>
  <c r="EE218" i="4" s="1"/>
  <c r="EX218" i="4" s="1"/>
  <c r="DX219" i="4"/>
  <c r="EE219" i="4" s="1"/>
  <c r="EX219" i="4" s="1"/>
  <c r="DX220" i="4"/>
  <c r="EE220" i="4" s="1"/>
  <c r="EX220" i="4" s="1"/>
  <c r="DX221" i="4"/>
  <c r="EE221" i="4" s="1"/>
  <c r="EX221" i="4" s="1"/>
  <c r="DX222" i="4"/>
  <c r="EE222" i="4" s="1"/>
  <c r="EX222" i="4" s="1"/>
  <c r="DX223" i="4"/>
  <c r="EE223" i="4" s="1"/>
  <c r="EX223" i="4" s="1"/>
  <c r="DX224" i="4"/>
  <c r="EE224" i="4" s="1"/>
  <c r="EX224" i="4" s="1"/>
  <c r="DX225" i="4"/>
  <c r="EE225" i="4" s="1"/>
  <c r="EX225" i="4" s="1"/>
  <c r="DX226" i="4"/>
  <c r="EE226" i="4" s="1"/>
  <c r="EX226" i="4" s="1"/>
  <c r="DX227" i="4"/>
  <c r="EE227" i="4" s="1"/>
  <c r="EX227" i="4" s="1"/>
  <c r="DX228" i="4"/>
  <c r="EE228" i="4" s="1"/>
  <c r="EX228" i="4" s="1"/>
  <c r="DX229" i="4"/>
  <c r="EE229" i="4" s="1"/>
  <c r="EX229" i="4" s="1"/>
  <c r="DX230" i="4"/>
  <c r="EE230" i="4" s="1"/>
  <c r="EX230" i="4" s="1"/>
  <c r="DX231" i="4"/>
  <c r="EE231" i="4" s="1"/>
  <c r="EX231" i="4" s="1"/>
  <c r="DX232" i="4"/>
  <c r="EE232" i="4" s="1"/>
  <c r="EX232" i="4" s="1"/>
  <c r="DX233" i="4"/>
  <c r="EE233" i="4" s="1"/>
  <c r="EX233" i="4" s="1"/>
  <c r="DX234" i="4"/>
  <c r="EE234" i="4" s="1"/>
  <c r="EX234" i="4" s="1"/>
  <c r="DX235" i="4"/>
  <c r="EE235" i="4" s="1"/>
  <c r="EX235" i="4" s="1"/>
  <c r="DX236" i="4"/>
  <c r="EE236" i="4" s="1"/>
  <c r="EX236" i="4" s="1"/>
  <c r="DX237" i="4"/>
  <c r="EE237" i="4" s="1"/>
  <c r="EX237" i="4" s="1"/>
  <c r="DX238" i="4"/>
  <c r="EE238" i="4" s="1"/>
  <c r="EX238" i="4" s="1"/>
  <c r="DX239" i="4"/>
  <c r="EE239" i="4" s="1"/>
  <c r="EX239" i="4" s="1"/>
  <c r="DX240" i="4"/>
  <c r="EE240" i="4" s="1"/>
  <c r="EX240" i="4" s="1"/>
  <c r="DX241" i="4"/>
  <c r="EE241" i="4" s="1"/>
  <c r="EX241" i="4" s="1"/>
  <c r="DX242" i="4"/>
  <c r="EE242" i="4" s="1"/>
  <c r="EX242" i="4" s="1"/>
  <c r="DX243" i="4"/>
  <c r="EE243" i="4" s="1"/>
  <c r="EX243" i="4" s="1"/>
  <c r="DX244" i="4"/>
  <c r="EE244" i="4" s="1"/>
  <c r="EX244" i="4" s="1"/>
  <c r="DX245" i="4"/>
  <c r="EE245" i="4" s="1"/>
  <c r="EX245" i="4" s="1"/>
  <c r="DX246" i="4"/>
  <c r="EE246" i="4" s="1"/>
  <c r="EX246" i="4" s="1"/>
  <c r="DX247" i="4"/>
  <c r="EE247" i="4" s="1"/>
  <c r="EX247" i="4" s="1"/>
  <c r="DX248" i="4"/>
  <c r="EE248" i="4" s="1"/>
  <c r="EX248" i="4" s="1"/>
  <c r="DX249" i="4"/>
  <c r="EE249" i="4" s="1"/>
  <c r="EX249" i="4" s="1"/>
  <c r="DX250" i="4"/>
  <c r="EE250" i="4" s="1"/>
  <c r="EX250" i="4" s="1"/>
  <c r="DX251" i="4"/>
  <c r="EE251" i="4" s="1"/>
  <c r="EX251" i="4" s="1"/>
  <c r="DX252" i="4"/>
  <c r="EE252" i="4" s="1"/>
  <c r="EX252" i="4" s="1"/>
  <c r="DX253" i="4"/>
  <c r="EE253" i="4" s="1"/>
  <c r="EX253" i="4" s="1"/>
  <c r="DX254" i="4"/>
  <c r="EE254" i="4" s="1"/>
  <c r="EX254" i="4" s="1"/>
  <c r="DX255" i="4"/>
  <c r="EE255" i="4" s="1"/>
  <c r="EX255" i="4" s="1"/>
  <c r="DX256" i="4"/>
  <c r="EE256" i="4" s="1"/>
  <c r="EX256" i="4" s="1"/>
  <c r="DX257" i="4"/>
  <c r="EE257" i="4" s="1"/>
  <c r="EX257" i="4" s="1"/>
  <c r="DX258" i="4"/>
  <c r="EE258" i="4" s="1"/>
  <c r="EX258" i="4" s="1"/>
  <c r="DX259" i="4"/>
  <c r="EE259" i="4" s="1"/>
  <c r="EX259" i="4" s="1"/>
  <c r="DX260" i="4"/>
  <c r="EE260" i="4" s="1"/>
  <c r="EX260" i="4" s="1"/>
  <c r="DX261" i="4"/>
  <c r="EE261" i="4" s="1"/>
  <c r="EX261" i="4" s="1"/>
  <c r="DX262" i="4"/>
  <c r="EE262" i="4" s="1"/>
  <c r="EX262" i="4" s="1"/>
  <c r="DX263" i="4"/>
  <c r="EE263" i="4" s="1"/>
  <c r="EX263" i="4" s="1"/>
  <c r="DX264" i="4"/>
  <c r="EE264" i="4" s="1"/>
  <c r="EX264" i="4" s="1"/>
  <c r="DX265" i="4"/>
  <c r="EE265" i="4" s="1"/>
  <c r="EX265" i="4" s="1"/>
  <c r="DX266" i="4"/>
  <c r="EE266" i="4" s="1"/>
  <c r="EX266" i="4" s="1"/>
  <c r="DX267" i="4"/>
  <c r="EE267" i="4" s="1"/>
  <c r="EX267" i="4" s="1"/>
  <c r="DX268" i="4"/>
  <c r="EE268" i="4" s="1"/>
  <c r="EX268" i="4" s="1"/>
  <c r="DX269" i="4"/>
  <c r="EE269" i="4" s="1"/>
  <c r="EX269" i="4" s="1"/>
  <c r="DX270" i="4"/>
  <c r="EE270" i="4" s="1"/>
  <c r="EX270" i="4" s="1"/>
  <c r="DX271" i="4"/>
  <c r="EE271" i="4" s="1"/>
  <c r="EX271" i="4" s="1"/>
  <c r="DX272" i="4"/>
  <c r="EE272" i="4" s="1"/>
  <c r="EX272" i="4" s="1"/>
  <c r="DX273" i="4"/>
  <c r="EE273" i="4" s="1"/>
  <c r="EX273" i="4" s="1"/>
  <c r="DX274" i="4"/>
  <c r="EE274" i="4" s="1"/>
  <c r="EX274" i="4" s="1"/>
  <c r="DX275" i="4"/>
  <c r="EE275" i="4" s="1"/>
  <c r="EX275" i="4" s="1"/>
  <c r="DX276" i="4"/>
  <c r="EE276" i="4" s="1"/>
  <c r="EX276" i="4" s="1"/>
  <c r="DX277" i="4"/>
  <c r="EE277" i="4" s="1"/>
  <c r="EX277" i="4" s="1"/>
  <c r="DX278" i="4"/>
  <c r="EE278" i="4" s="1"/>
  <c r="EX278" i="4" s="1"/>
  <c r="DX279" i="4"/>
  <c r="EE279" i="4" s="1"/>
  <c r="EX279" i="4" s="1"/>
  <c r="DX280" i="4"/>
  <c r="EE280" i="4" s="1"/>
  <c r="EX280" i="4" s="1"/>
  <c r="DX281" i="4"/>
  <c r="EE281" i="4" s="1"/>
  <c r="EX281" i="4" s="1"/>
  <c r="DX282" i="4"/>
  <c r="EE282" i="4" s="1"/>
  <c r="EX282" i="4" s="1"/>
  <c r="DX283" i="4"/>
  <c r="EE283" i="4" s="1"/>
  <c r="EX283" i="4" s="1"/>
  <c r="DX284" i="4"/>
  <c r="EE284" i="4" s="1"/>
  <c r="EX284" i="4" s="1"/>
  <c r="DX285" i="4"/>
  <c r="EE285" i="4" s="1"/>
  <c r="EX285" i="4" s="1"/>
  <c r="DX286" i="4"/>
  <c r="EE286" i="4" s="1"/>
  <c r="EX286" i="4" s="1"/>
  <c r="DX287" i="4"/>
  <c r="EE287" i="4" s="1"/>
  <c r="EX287" i="4" s="1"/>
  <c r="DX288" i="4"/>
  <c r="EE288" i="4" s="1"/>
  <c r="EX288" i="4" s="1"/>
  <c r="DX289" i="4"/>
  <c r="EE289" i="4" s="1"/>
  <c r="EX289" i="4" s="1"/>
  <c r="DX290" i="4"/>
  <c r="EE290" i="4" s="1"/>
  <c r="EX290" i="4" s="1"/>
  <c r="DX291" i="4"/>
  <c r="EE291" i="4" s="1"/>
  <c r="EX291" i="4" s="1"/>
  <c r="DX292" i="4"/>
  <c r="EE292" i="4" s="1"/>
  <c r="EX292" i="4" s="1"/>
  <c r="DX293" i="4"/>
  <c r="EE293" i="4" s="1"/>
  <c r="EX293" i="4" s="1"/>
  <c r="DX294" i="4"/>
  <c r="EE294" i="4" s="1"/>
  <c r="EX294" i="4" s="1"/>
  <c r="DX295" i="4"/>
  <c r="EE295" i="4" s="1"/>
  <c r="EX295" i="4" s="1"/>
  <c r="DX296" i="4"/>
  <c r="EE296" i="4" s="1"/>
  <c r="EX296" i="4" s="1"/>
  <c r="DX297" i="4"/>
  <c r="EE297" i="4" s="1"/>
  <c r="EX297" i="4" s="1"/>
  <c r="DX298" i="4"/>
  <c r="EE298" i="4" s="1"/>
  <c r="EX298" i="4" s="1"/>
  <c r="DX299" i="4"/>
  <c r="EE299" i="4" s="1"/>
  <c r="EX299" i="4" s="1"/>
  <c r="DX300" i="4"/>
  <c r="EE300" i="4" s="1"/>
  <c r="EX300" i="4" s="1"/>
  <c r="DX301" i="4"/>
  <c r="EE301" i="4" s="1"/>
  <c r="EX301" i="4" s="1"/>
  <c r="DX302" i="4"/>
  <c r="EE302" i="4" s="1"/>
  <c r="EX302" i="4" s="1"/>
  <c r="DX303" i="4"/>
  <c r="EE303" i="4" s="1"/>
  <c r="EX303" i="4" s="1"/>
  <c r="DX304" i="4"/>
  <c r="EE304" i="4" s="1"/>
  <c r="EX304" i="4" s="1"/>
  <c r="DX305" i="4"/>
  <c r="EE305" i="4" s="1"/>
  <c r="EX305" i="4" s="1"/>
  <c r="DX306" i="4"/>
  <c r="EE306" i="4" s="1"/>
  <c r="EX306" i="4" s="1"/>
  <c r="DX307" i="4"/>
  <c r="EE307" i="4" s="1"/>
  <c r="EX307" i="4" s="1"/>
  <c r="DX308" i="4"/>
  <c r="EE308" i="4" s="1"/>
  <c r="EX308" i="4" s="1"/>
  <c r="DX309" i="4"/>
  <c r="EE309" i="4" s="1"/>
  <c r="EX309" i="4" s="1"/>
  <c r="DX310" i="4"/>
  <c r="EE310" i="4" s="1"/>
  <c r="EX310" i="4" s="1"/>
  <c r="DX311" i="4"/>
  <c r="EE311" i="4" s="1"/>
  <c r="EX311" i="4" s="1"/>
  <c r="DX312" i="4"/>
  <c r="EE312" i="4" s="1"/>
  <c r="EX312" i="4" s="1"/>
  <c r="DX313" i="4"/>
  <c r="EE313" i="4" s="1"/>
  <c r="EX313" i="4" s="1"/>
  <c r="DX314" i="4"/>
  <c r="EE314" i="4" s="1"/>
  <c r="EX314" i="4" s="1"/>
  <c r="DX315" i="4"/>
  <c r="EE315" i="4" s="1"/>
  <c r="EX315" i="4" s="1"/>
  <c r="DX316" i="4"/>
  <c r="EE316" i="4" s="1"/>
  <c r="EX316" i="4" s="1"/>
  <c r="DX317" i="4"/>
  <c r="EE317" i="4" s="1"/>
  <c r="EX317" i="4" s="1"/>
  <c r="DX318" i="4"/>
  <c r="EE318" i="4" s="1"/>
  <c r="EX318" i="4" s="1"/>
  <c r="DX319" i="4"/>
  <c r="EE319" i="4" s="1"/>
  <c r="EX319" i="4" s="1"/>
  <c r="DX320" i="4"/>
  <c r="EE320" i="4" s="1"/>
  <c r="EX320" i="4" s="1"/>
  <c r="DX321" i="4"/>
  <c r="EE321" i="4" s="1"/>
  <c r="EX321" i="4" s="1"/>
  <c r="DX322" i="4"/>
  <c r="EE322" i="4" s="1"/>
  <c r="EX322" i="4" s="1"/>
  <c r="DX323" i="4"/>
  <c r="EE323" i="4" s="1"/>
  <c r="EX323" i="4" s="1"/>
  <c r="DX324" i="4"/>
  <c r="EE324" i="4" s="1"/>
  <c r="EX324" i="4" s="1"/>
  <c r="DX325" i="4"/>
  <c r="EE325" i="4" s="1"/>
  <c r="EX325" i="4" s="1"/>
  <c r="DX326" i="4"/>
  <c r="EE326" i="4" s="1"/>
  <c r="EX326" i="4" s="1"/>
  <c r="DX327" i="4"/>
  <c r="EE327" i="4" s="1"/>
  <c r="EX327" i="4" s="1"/>
  <c r="DX328" i="4"/>
  <c r="EE328" i="4" s="1"/>
  <c r="EX328" i="4" s="1"/>
  <c r="DX329" i="4"/>
  <c r="EE329" i="4" s="1"/>
  <c r="EX329" i="4" s="1"/>
  <c r="DX330" i="4"/>
  <c r="EE330" i="4" s="1"/>
  <c r="EX330" i="4" s="1"/>
  <c r="DX331" i="4"/>
  <c r="EE331" i="4" s="1"/>
  <c r="EX331" i="4" s="1"/>
  <c r="DX332" i="4"/>
  <c r="EE332" i="4" s="1"/>
  <c r="EX332" i="4" s="1"/>
  <c r="DX333" i="4"/>
  <c r="EE333" i="4" s="1"/>
  <c r="EX333" i="4" s="1"/>
  <c r="DX334" i="4"/>
  <c r="EE334" i="4" s="1"/>
  <c r="EX334" i="4" s="1"/>
  <c r="DX335" i="4"/>
  <c r="EE335" i="4" s="1"/>
  <c r="EX335" i="4" s="1"/>
  <c r="DX336" i="4"/>
  <c r="EE336" i="4" s="1"/>
  <c r="EX336" i="4" s="1"/>
  <c r="DX337" i="4"/>
  <c r="EE337" i="4" s="1"/>
  <c r="EX337" i="4" s="1"/>
  <c r="DX338" i="4"/>
  <c r="EE338" i="4" s="1"/>
  <c r="EX338" i="4" s="1"/>
  <c r="DX339" i="4"/>
  <c r="EE339" i="4" s="1"/>
  <c r="EX339" i="4" s="1"/>
  <c r="DX340" i="4"/>
  <c r="EE340" i="4" s="1"/>
  <c r="EX340" i="4" s="1"/>
  <c r="DX341" i="4"/>
  <c r="EE341" i="4" s="1"/>
  <c r="EX341" i="4" s="1"/>
  <c r="DX342" i="4"/>
  <c r="EE342" i="4" s="1"/>
  <c r="EX342" i="4" s="1"/>
  <c r="DX343" i="4"/>
  <c r="EE343" i="4" s="1"/>
  <c r="EX343" i="4" s="1"/>
  <c r="DX344" i="4"/>
  <c r="EE344" i="4" s="1"/>
  <c r="EX344" i="4" s="1"/>
  <c r="DX345" i="4"/>
  <c r="EE345" i="4" s="1"/>
  <c r="EX345" i="4" s="1"/>
  <c r="DX346" i="4"/>
  <c r="EE346" i="4" s="1"/>
  <c r="EX346" i="4" s="1"/>
  <c r="DX347" i="4"/>
  <c r="EE347" i="4" s="1"/>
  <c r="EX347" i="4" s="1"/>
  <c r="DX348" i="4"/>
  <c r="EE348" i="4" s="1"/>
  <c r="EX348" i="4" s="1"/>
  <c r="DX349" i="4"/>
  <c r="EE349" i="4" s="1"/>
  <c r="EX349" i="4" s="1"/>
  <c r="DX350" i="4"/>
  <c r="EE350" i="4" s="1"/>
  <c r="EX350" i="4" s="1"/>
  <c r="DX351" i="4"/>
  <c r="EE351" i="4" s="1"/>
  <c r="EX351" i="4" s="1"/>
  <c r="DX352" i="4"/>
  <c r="EE352" i="4" s="1"/>
  <c r="EX352" i="4" s="1"/>
  <c r="DX353" i="4"/>
  <c r="EE353" i="4" s="1"/>
  <c r="EX353" i="4" s="1"/>
  <c r="DX354" i="4"/>
  <c r="EE354" i="4" s="1"/>
  <c r="EX354" i="4" s="1"/>
  <c r="DX355" i="4"/>
  <c r="EE355" i="4" s="1"/>
  <c r="EX355" i="4" s="1"/>
  <c r="DX356" i="4"/>
  <c r="EE356" i="4" s="1"/>
  <c r="EX356" i="4" s="1"/>
  <c r="DX357" i="4"/>
  <c r="EE357" i="4" s="1"/>
  <c r="EX357" i="4" s="1"/>
  <c r="DX358" i="4"/>
  <c r="EE358" i="4" s="1"/>
  <c r="EX358" i="4" s="1"/>
  <c r="DX359" i="4"/>
  <c r="EE359" i="4" s="1"/>
  <c r="EX359" i="4" s="1"/>
  <c r="DX360" i="4"/>
  <c r="EE360" i="4" s="1"/>
  <c r="EX360" i="4" s="1"/>
  <c r="DX361" i="4"/>
  <c r="EE361" i="4" s="1"/>
  <c r="EX361" i="4" s="1"/>
  <c r="DX362" i="4"/>
  <c r="EE362" i="4" s="1"/>
  <c r="EX362" i="4" s="1"/>
  <c r="DX363" i="4"/>
  <c r="EE363" i="4" s="1"/>
  <c r="EX363" i="4" s="1"/>
  <c r="DX364" i="4"/>
  <c r="EE364" i="4" s="1"/>
  <c r="EX364" i="4" s="1"/>
  <c r="DX365" i="4"/>
  <c r="EE365" i="4" s="1"/>
  <c r="EX365" i="4" s="1"/>
  <c r="DX366" i="4"/>
  <c r="EE366" i="4" s="1"/>
  <c r="EX366" i="4" s="1"/>
  <c r="DX367" i="4"/>
  <c r="EE367" i="4" s="1"/>
  <c r="EX367" i="4" s="1"/>
  <c r="DX368" i="4"/>
  <c r="EE368" i="4" s="1"/>
  <c r="EX368" i="4" s="1"/>
  <c r="DX369" i="4"/>
  <c r="EE369" i="4" s="1"/>
  <c r="EX369" i="4" s="1"/>
  <c r="DX370" i="4"/>
  <c r="EE370" i="4" s="1"/>
  <c r="EX370" i="4" s="1"/>
  <c r="DX371" i="4"/>
  <c r="EE371" i="4" s="1"/>
  <c r="EX371" i="4" s="1"/>
  <c r="DX372" i="4"/>
  <c r="EE372" i="4" s="1"/>
  <c r="EX372" i="4" s="1"/>
  <c r="DX373" i="4"/>
  <c r="EE373" i="4" s="1"/>
  <c r="EX373" i="4" s="1"/>
  <c r="DX374" i="4"/>
  <c r="EE374" i="4" s="1"/>
  <c r="EX374" i="4" s="1"/>
  <c r="DX375" i="4"/>
  <c r="EE375" i="4" s="1"/>
  <c r="EX375" i="4" s="1"/>
  <c r="DX376" i="4"/>
  <c r="EE376" i="4" s="1"/>
  <c r="EX376" i="4" s="1"/>
  <c r="DX377" i="4"/>
  <c r="EE377" i="4" s="1"/>
  <c r="EX377" i="4" s="1"/>
  <c r="DX378" i="4"/>
  <c r="EE378" i="4" s="1"/>
  <c r="EX378" i="4" s="1"/>
  <c r="DX379" i="4"/>
  <c r="EE379" i="4" s="1"/>
  <c r="EX379" i="4" s="1"/>
  <c r="DX380" i="4"/>
  <c r="EE380" i="4" s="1"/>
  <c r="EX380" i="4" s="1"/>
  <c r="DX381" i="4"/>
  <c r="EE381" i="4" s="1"/>
  <c r="EX381" i="4" s="1"/>
  <c r="DX382" i="4"/>
  <c r="EE382" i="4" s="1"/>
  <c r="EX382" i="4" s="1"/>
  <c r="DX383" i="4"/>
  <c r="EE383" i="4" s="1"/>
  <c r="EX383" i="4" s="1"/>
  <c r="DX384" i="4"/>
  <c r="EE384" i="4" s="1"/>
  <c r="EX384" i="4" s="1"/>
  <c r="DX385" i="4"/>
  <c r="EE385" i="4" s="1"/>
  <c r="EX385" i="4" s="1"/>
  <c r="DX386" i="4"/>
  <c r="EE386" i="4" s="1"/>
  <c r="EX386" i="4" s="1"/>
  <c r="DX387" i="4"/>
  <c r="EE387" i="4" s="1"/>
  <c r="EX387" i="4" s="1"/>
  <c r="DX388" i="4"/>
  <c r="EE388" i="4" s="1"/>
  <c r="EX388" i="4" s="1"/>
  <c r="DX389" i="4"/>
  <c r="EE389" i="4" s="1"/>
  <c r="EX389" i="4" s="1"/>
  <c r="DX390" i="4"/>
  <c r="EE390" i="4" s="1"/>
  <c r="EX390" i="4" s="1"/>
  <c r="DX391" i="4"/>
  <c r="EE391" i="4" s="1"/>
  <c r="EX391" i="4" s="1"/>
  <c r="DX392" i="4"/>
  <c r="EE392" i="4" s="1"/>
  <c r="EX392" i="4" s="1"/>
  <c r="DX393" i="4"/>
  <c r="EE393" i="4" s="1"/>
  <c r="EX393" i="4" s="1"/>
  <c r="DX394" i="4"/>
  <c r="EE394" i="4" s="1"/>
  <c r="EX394" i="4" s="1"/>
  <c r="DX395" i="4"/>
  <c r="EE395" i="4" s="1"/>
  <c r="EX395" i="4" s="1"/>
  <c r="DX396" i="4"/>
  <c r="EE396" i="4" s="1"/>
  <c r="EX396" i="4" s="1"/>
  <c r="DX397" i="4"/>
  <c r="EE397" i="4" s="1"/>
  <c r="EX397" i="4" s="1"/>
  <c r="DX398" i="4"/>
  <c r="EE398" i="4" s="1"/>
  <c r="EX398" i="4" s="1"/>
  <c r="DX399" i="4"/>
  <c r="EE399" i="4" s="1"/>
  <c r="EX399" i="4" s="1"/>
  <c r="DX400" i="4"/>
  <c r="EE400" i="4" s="1"/>
  <c r="EX400" i="4" s="1"/>
  <c r="DX401" i="4"/>
  <c r="EE401" i="4" s="1"/>
  <c r="EX401" i="4" s="1"/>
  <c r="DX402" i="4"/>
  <c r="EE402" i="4" s="1"/>
  <c r="EX402" i="4" s="1"/>
  <c r="DX403" i="4"/>
  <c r="EE403" i="4" s="1"/>
  <c r="EX403" i="4" s="1"/>
  <c r="DX404" i="4"/>
  <c r="EE404" i="4" s="1"/>
  <c r="EX404" i="4" s="1"/>
  <c r="DX405" i="4"/>
  <c r="EE405" i="4" s="1"/>
  <c r="EX405" i="4" s="1"/>
  <c r="DX406" i="4"/>
  <c r="EE406" i="4" s="1"/>
  <c r="EX406" i="4" s="1"/>
  <c r="DX407" i="4"/>
  <c r="EE407" i="4" s="1"/>
  <c r="EX407" i="4" s="1"/>
  <c r="DX408" i="4"/>
  <c r="EE408" i="4" s="1"/>
  <c r="EX408" i="4" s="1"/>
  <c r="DX409" i="4"/>
  <c r="EE409" i="4" s="1"/>
  <c r="EX409" i="4" s="1"/>
  <c r="DX410" i="4"/>
  <c r="EE410" i="4" s="1"/>
  <c r="EX410" i="4" s="1"/>
  <c r="DX411" i="4"/>
  <c r="EE411" i="4" s="1"/>
  <c r="EX411" i="4" s="1"/>
  <c r="DX412" i="4"/>
  <c r="EE412" i="4" s="1"/>
  <c r="EX412" i="4" s="1"/>
  <c r="DX413" i="4"/>
  <c r="EE413" i="4" s="1"/>
  <c r="EX413" i="4" s="1"/>
  <c r="DX414" i="4"/>
  <c r="EE414" i="4" s="1"/>
  <c r="EX414" i="4" s="1"/>
  <c r="DX415" i="4"/>
  <c r="EE415" i="4" s="1"/>
  <c r="EX415" i="4" s="1"/>
  <c r="DX416" i="4"/>
  <c r="EE416" i="4" s="1"/>
  <c r="EX416" i="4" s="1"/>
  <c r="DX417" i="4"/>
  <c r="EE417" i="4" s="1"/>
  <c r="EX417" i="4" s="1"/>
  <c r="DX418" i="4"/>
  <c r="EE418" i="4" s="1"/>
  <c r="EX418" i="4" s="1"/>
  <c r="DX419" i="4"/>
  <c r="EE419" i="4" s="1"/>
  <c r="EX419" i="4" s="1"/>
  <c r="DX420" i="4"/>
  <c r="EE420" i="4" s="1"/>
  <c r="EX420" i="4" s="1"/>
  <c r="DX421" i="4"/>
  <c r="EE421" i="4" s="1"/>
  <c r="EX421" i="4" s="1"/>
  <c r="DX422" i="4"/>
  <c r="EE422" i="4" s="1"/>
  <c r="EX422" i="4" s="1"/>
  <c r="DX423" i="4"/>
  <c r="EE423" i="4" s="1"/>
  <c r="EX423" i="4" s="1"/>
  <c r="DX424" i="4"/>
  <c r="EE424" i="4" s="1"/>
  <c r="EX424" i="4" s="1"/>
  <c r="DX425" i="4"/>
  <c r="EE425" i="4" s="1"/>
  <c r="EX425" i="4" s="1"/>
  <c r="DX426" i="4"/>
  <c r="EE426" i="4" s="1"/>
  <c r="EX426" i="4" s="1"/>
  <c r="DX427" i="4"/>
  <c r="EE427" i="4" s="1"/>
  <c r="EX427" i="4" s="1"/>
  <c r="DX428" i="4"/>
  <c r="EE428" i="4" s="1"/>
  <c r="EX428" i="4" s="1"/>
  <c r="DX429" i="4"/>
  <c r="EE429" i="4" s="1"/>
  <c r="EX429" i="4" s="1"/>
  <c r="DX430" i="4"/>
  <c r="EE430" i="4" s="1"/>
  <c r="EX430" i="4" s="1"/>
  <c r="DX431" i="4"/>
  <c r="EE431" i="4" s="1"/>
  <c r="EX431" i="4" s="1"/>
  <c r="DX432" i="4"/>
  <c r="EE432" i="4" s="1"/>
  <c r="EX432" i="4" s="1"/>
  <c r="DX433" i="4"/>
  <c r="EE433" i="4" s="1"/>
  <c r="EX433" i="4" s="1"/>
  <c r="DX434" i="4"/>
  <c r="EE434" i="4" s="1"/>
  <c r="EX434" i="4" s="1"/>
  <c r="DX435" i="4"/>
  <c r="EE435" i="4" s="1"/>
  <c r="EX435" i="4" s="1"/>
  <c r="DX436" i="4"/>
  <c r="EE436" i="4" s="1"/>
  <c r="EX436" i="4" s="1"/>
  <c r="DX437" i="4"/>
  <c r="EE437" i="4" s="1"/>
  <c r="EX437" i="4" s="1"/>
  <c r="DX438" i="4"/>
  <c r="EE438" i="4" s="1"/>
  <c r="EX438" i="4" s="1"/>
  <c r="DX439" i="4"/>
  <c r="EE439" i="4" s="1"/>
  <c r="EX439" i="4" s="1"/>
  <c r="DX440" i="4"/>
  <c r="EE440" i="4" s="1"/>
  <c r="EX440" i="4" s="1"/>
  <c r="DX441" i="4"/>
  <c r="EE441" i="4" s="1"/>
  <c r="EX441" i="4" s="1"/>
  <c r="DX442" i="4"/>
  <c r="EE442" i="4" s="1"/>
  <c r="EX442" i="4" s="1"/>
  <c r="DX443" i="4"/>
  <c r="EE443" i="4" s="1"/>
  <c r="EX443" i="4" s="1"/>
  <c r="DX444" i="4"/>
  <c r="EE444" i="4" s="1"/>
  <c r="EX444" i="4" s="1"/>
  <c r="DX445" i="4"/>
  <c r="EE445" i="4" s="1"/>
  <c r="EX445" i="4" s="1"/>
  <c r="DX446" i="4"/>
  <c r="EE446" i="4" s="1"/>
  <c r="EX446" i="4" s="1"/>
  <c r="DX447" i="4"/>
  <c r="EE447" i="4" s="1"/>
  <c r="EX447" i="4" s="1"/>
  <c r="DX448" i="4"/>
  <c r="EE448" i="4" s="1"/>
  <c r="EX448" i="4" s="1"/>
  <c r="DX449" i="4"/>
  <c r="EE449" i="4" s="1"/>
  <c r="EX449" i="4" s="1"/>
  <c r="DX450" i="4"/>
  <c r="EE450" i="4" s="1"/>
  <c r="EX450" i="4" s="1"/>
  <c r="DX451" i="4"/>
  <c r="EE451" i="4" s="1"/>
  <c r="EX451" i="4" s="1"/>
  <c r="DX452" i="4"/>
  <c r="EE452" i="4" s="1"/>
  <c r="EX452" i="4" s="1"/>
  <c r="DX453" i="4"/>
  <c r="EE453" i="4" s="1"/>
  <c r="EX453" i="4" s="1"/>
  <c r="DX454" i="4"/>
  <c r="EE454" i="4" s="1"/>
  <c r="EX454" i="4" s="1"/>
  <c r="DX455" i="4"/>
  <c r="EE455" i="4" s="1"/>
  <c r="EX455" i="4" s="1"/>
  <c r="DX456" i="4"/>
  <c r="EE456" i="4" s="1"/>
  <c r="EX456" i="4" s="1"/>
  <c r="DX457" i="4"/>
  <c r="EE457" i="4" s="1"/>
  <c r="EX457" i="4" s="1"/>
  <c r="DX458" i="4"/>
  <c r="EE458" i="4" s="1"/>
  <c r="EX458" i="4" s="1"/>
  <c r="DX459" i="4"/>
  <c r="EE459" i="4" s="1"/>
  <c r="EX459" i="4" s="1"/>
  <c r="DX460" i="4"/>
  <c r="EE460" i="4" s="1"/>
  <c r="EX460" i="4" s="1"/>
  <c r="DX461" i="4"/>
  <c r="EE461" i="4" s="1"/>
  <c r="EX461" i="4" s="1"/>
  <c r="DX462" i="4"/>
  <c r="EE462" i="4" s="1"/>
  <c r="EX462" i="4" s="1"/>
  <c r="DX463" i="4"/>
  <c r="EE463" i="4" s="1"/>
  <c r="EX463" i="4" s="1"/>
  <c r="DX464" i="4"/>
  <c r="EE464" i="4" s="1"/>
  <c r="EX464" i="4" s="1"/>
  <c r="DX465" i="4"/>
  <c r="EE465" i="4" s="1"/>
  <c r="EX465" i="4" s="1"/>
  <c r="DX466" i="4"/>
  <c r="EE466" i="4" s="1"/>
  <c r="EX466" i="4" s="1"/>
  <c r="DX467" i="4"/>
  <c r="EE467" i="4" s="1"/>
  <c r="EX467" i="4" s="1"/>
  <c r="DX468" i="4"/>
  <c r="EE468" i="4" s="1"/>
  <c r="EX468" i="4" s="1"/>
  <c r="DX469" i="4"/>
  <c r="EE469" i="4" s="1"/>
  <c r="EX469" i="4" s="1"/>
  <c r="DX470" i="4"/>
  <c r="EE470" i="4" s="1"/>
  <c r="EX470" i="4" s="1"/>
  <c r="DX471" i="4"/>
  <c r="EE471" i="4" s="1"/>
  <c r="EX471" i="4" s="1"/>
  <c r="DX472" i="4"/>
  <c r="EE472" i="4" s="1"/>
  <c r="EX472" i="4" s="1"/>
  <c r="DX473" i="4"/>
  <c r="EE473" i="4" s="1"/>
  <c r="EX473" i="4" s="1"/>
  <c r="DX474" i="4"/>
  <c r="EE474" i="4" s="1"/>
  <c r="EX474" i="4" s="1"/>
  <c r="DX475" i="4"/>
  <c r="EE475" i="4" s="1"/>
  <c r="EX475" i="4" s="1"/>
  <c r="DX476" i="4"/>
  <c r="EE476" i="4" s="1"/>
  <c r="EX476" i="4" s="1"/>
  <c r="DX477" i="4"/>
  <c r="EE477" i="4" s="1"/>
  <c r="EX477" i="4" s="1"/>
  <c r="DX478" i="4"/>
  <c r="EE478" i="4" s="1"/>
  <c r="EX478" i="4" s="1"/>
  <c r="DX479" i="4"/>
  <c r="EE479" i="4" s="1"/>
  <c r="EX479" i="4" s="1"/>
  <c r="DX480" i="4"/>
  <c r="EE480" i="4" s="1"/>
  <c r="EX480" i="4" s="1"/>
  <c r="DX481" i="4"/>
  <c r="EE481" i="4" s="1"/>
  <c r="EX481" i="4" s="1"/>
  <c r="DX482" i="4"/>
  <c r="EE482" i="4" s="1"/>
  <c r="EX482" i="4" s="1"/>
  <c r="DX483" i="4"/>
  <c r="EE483" i="4" s="1"/>
  <c r="EX483" i="4" s="1"/>
  <c r="DX484" i="4"/>
  <c r="EE484" i="4" s="1"/>
  <c r="EX484" i="4" s="1"/>
  <c r="DX485" i="4"/>
  <c r="EE485" i="4" s="1"/>
  <c r="EX485" i="4" s="1"/>
  <c r="DX486" i="4"/>
  <c r="EE486" i="4" s="1"/>
  <c r="EX486" i="4" s="1"/>
  <c r="DX487" i="4"/>
  <c r="EE487" i="4" s="1"/>
  <c r="EX487" i="4" s="1"/>
  <c r="DX488" i="4"/>
  <c r="EE488" i="4" s="1"/>
  <c r="EX488" i="4" s="1"/>
  <c r="DX489" i="4"/>
  <c r="EE489" i="4" s="1"/>
  <c r="EX489" i="4" s="1"/>
  <c r="DX490" i="4"/>
  <c r="EE490" i="4" s="1"/>
  <c r="EX490" i="4" s="1"/>
  <c r="DX491" i="4"/>
  <c r="EE491" i="4" s="1"/>
  <c r="EX491" i="4" s="1"/>
  <c r="DX492" i="4"/>
  <c r="EE492" i="4" s="1"/>
  <c r="EX492" i="4" s="1"/>
  <c r="DX493" i="4"/>
  <c r="EE493" i="4" s="1"/>
  <c r="EX493" i="4" s="1"/>
  <c r="DX494" i="4"/>
  <c r="EE494" i="4" s="1"/>
  <c r="EX494" i="4" s="1"/>
  <c r="DX495" i="4"/>
  <c r="EE495" i="4" s="1"/>
  <c r="EX495" i="4" s="1"/>
  <c r="DX496" i="4"/>
  <c r="EE496" i="4" s="1"/>
  <c r="EX496" i="4" s="1"/>
  <c r="DX497" i="4"/>
  <c r="EE497" i="4" s="1"/>
  <c r="EX497" i="4" s="1"/>
  <c r="DX498" i="4"/>
  <c r="EE498" i="4" s="1"/>
  <c r="EX498" i="4" s="1"/>
  <c r="DX499" i="4"/>
  <c r="EE499" i="4" s="1"/>
  <c r="EX499" i="4" s="1"/>
  <c r="DX500" i="4"/>
  <c r="EE500" i="4" s="1"/>
  <c r="EX500" i="4" s="1"/>
  <c r="DX501" i="4"/>
  <c r="EE501" i="4" s="1"/>
  <c r="EX501" i="4" s="1"/>
  <c r="DX502" i="4"/>
  <c r="EE502" i="4" s="1"/>
  <c r="EX502" i="4" s="1"/>
  <c r="DX503" i="4"/>
  <c r="EE503" i="4" s="1"/>
  <c r="EX503" i="4" s="1"/>
  <c r="DX504" i="4"/>
  <c r="EE504" i="4" s="1"/>
  <c r="EX504" i="4" s="1"/>
  <c r="DX505" i="4"/>
  <c r="EE505" i="4" s="1"/>
  <c r="EX505" i="4" s="1"/>
  <c r="DX506" i="4"/>
  <c r="EE506" i="4" s="1"/>
  <c r="EX506" i="4" s="1"/>
  <c r="DX507" i="4"/>
  <c r="EE507" i="4" s="1"/>
  <c r="EX507" i="4" s="1"/>
  <c r="DX508" i="4"/>
  <c r="EE508" i="4" s="1"/>
  <c r="EX508" i="4" s="1"/>
  <c r="DX509" i="4"/>
  <c r="EE509" i="4" s="1"/>
  <c r="EX509" i="4" s="1"/>
  <c r="DX510" i="4"/>
  <c r="EE510" i="4" s="1"/>
  <c r="EX510" i="4" s="1"/>
  <c r="DX511" i="4"/>
  <c r="EE511" i="4" s="1"/>
  <c r="EX511" i="4" s="1"/>
  <c r="DX512" i="4"/>
  <c r="EE512" i="4" s="1"/>
  <c r="EX512" i="4" s="1"/>
  <c r="DX513" i="4"/>
  <c r="EE513" i="4" s="1"/>
  <c r="EX513" i="4" s="1"/>
  <c r="DX514" i="4"/>
  <c r="EE514" i="4" s="1"/>
  <c r="EX514" i="4" s="1"/>
  <c r="DX515" i="4"/>
  <c r="EE515" i="4" s="1"/>
  <c r="EX515" i="4" s="1"/>
  <c r="DX516" i="4"/>
  <c r="EE516" i="4" s="1"/>
  <c r="EX516" i="4" s="1"/>
  <c r="DX517" i="4"/>
  <c r="EE517" i="4" s="1"/>
  <c r="EX517" i="4" s="1"/>
  <c r="DX518" i="4"/>
  <c r="EE518" i="4" s="1"/>
  <c r="EX518" i="4" s="1"/>
  <c r="DX519" i="4"/>
  <c r="EE519" i="4" s="1"/>
  <c r="EX519" i="4" s="1"/>
  <c r="DX520" i="4"/>
  <c r="EE520" i="4" s="1"/>
  <c r="EX520" i="4" s="1"/>
  <c r="DX521" i="4"/>
  <c r="EE521" i="4" s="1"/>
  <c r="EX521" i="4" s="1"/>
  <c r="DX522" i="4"/>
  <c r="EE522" i="4" s="1"/>
  <c r="EX522" i="4" s="1"/>
  <c r="DX523" i="4"/>
  <c r="EE523" i="4" s="1"/>
  <c r="EX523" i="4" s="1"/>
  <c r="DX524" i="4"/>
  <c r="EE524" i="4" s="1"/>
  <c r="EX524" i="4" s="1"/>
  <c r="DX525" i="4"/>
  <c r="EE525" i="4" s="1"/>
  <c r="EX525" i="4" s="1"/>
  <c r="DW10" i="4"/>
  <c r="ED10" i="4" s="1"/>
  <c r="EW10" i="4" s="1"/>
  <c r="DW11" i="4"/>
  <c r="ED11" i="4" s="1"/>
  <c r="EW11" i="4" s="1"/>
  <c r="DW12" i="4"/>
  <c r="ED12" i="4" s="1"/>
  <c r="EW12" i="4" s="1"/>
  <c r="DW13" i="4"/>
  <c r="ED13" i="4" s="1"/>
  <c r="EW13" i="4" s="1"/>
  <c r="DW14" i="4"/>
  <c r="ED14" i="4" s="1"/>
  <c r="EW14" i="4" s="1"/>
  <c r="DW15" i="4"/>
  <c r="ED15" i="4" s="1"/>
  <c r="EW15" i="4" s="1"/>
  <c r="DW16" i="4"/>
  <c r="ED16" i="4" s="1"/>
  <c r="EW16" i="4" s="1"/>
  <c r="DW17" i="4"/>
  <c r="ED17" i="4" s="1"/>
  <c r="EW17" i="4" s="1"/>
  <c r="DW18" i="4"/>
  <c r="ED18" i="4" s="1"/>
  <c r="EW18" i="4" s="1"/>
  <c r="DW19" i="4"/>
  <c r="ED19" i="4" s="1"/>
  <c r="EW19" i="4" s="1"/>
  <c r="DW20" i="4"/>
  <c r="ED20" i="4" s="1"/>
  <c r="EW20" i="4" s="1"/>
  <c r="DW21" i="4"/>
  <c r="ED21" i="4" s="1"/>
  <c r="EW21" i="4" s="1"/>
  <c r="DW22" i="4"/>
  <c r="ED22" i="4" s="1"/>
  <c r="EW22" i="4" s="1"/>
  <c r="DW23" i="4"/>
  <c r="ED23" i="4" s="1"/>
  <c r="EW23" i="4" s="1"/>
  <c r="DW24" i="4"/>
  <c r="ED24" i="4" s="1"/>
  <c r="EW24" i="4" s="1"/>
  <c r="DW25" i="4"/>
  <c r="ED25" i="4" s="1"/>
  <c r="EW25" i="4" s="1"/>
  <c r="DW26" i="4"/>
  <c r="ED26" i="4" s="1"/>
  <c r="EW26" i="4" s="1"/>
  <c r="DW27" i="4"/>
  <c r="ED27" i="4" s="1"/>
  <c r="EW27" i="4" s="1"/>
  <c r="DW28" i="4"/>
  <c r="ED28" i="4" s="1"/>
  <c r="EW28" i="4" s="1"/>
  <c r="DW29" i="4"/>
  <c r="ED29" i="4" s="1"/>
  <c r="EW29" i="4" s="1"/>
  <c r="DW30" i="4"/>
  <c r="ED30" i="4" s="1"/>
  <c r="EW30" i="4" s="1"/>
  <c r="DW31" i="4"/>
  <c r="ED31" i="4" s="1"/>
  <c r="EW31" i="4" s="1"/>
  <c r="DW32" i="4"/>
  <c r="ED32" i="4" s="1"/>
  <c r="EW32" i="4" s="1"/>
  <c r="DW33" i="4"/>
  <c r="ED33" i="4" s="1"/>
  <c r="EW33" i="4" s="1"/>
  <c r="DW34" i="4"/>
  <c r="ED34" i="4" s="1"/>
  <c r="EW34" i="4" s="1"/>
  <c r="DW35" i="4"/>
  <c r="ED35" i="4" s="1"/>
  <c r="EW35" i="4" s="1"/>
  <c r="DW36" i="4"/>
  <c r="ED36" i="4" s="1"/>
  <c r="EW36" i="4" s="1"/>
  <c r="DW37" i="4"/>
  <c r="ED37" i="4" s="1"/>
  <c r="EW37" i="4" s="1"/>
  <c r="DW38" i="4"/>
  <c r="ED38" i="4" s="1"/>
  <c r="EW38" i="4" s="1"/>
  <c r="DW39" i="4"/>
  <c r="ED39" i="4" s="1"/>
  <c r="EW39" i="4" s="1"/>
  <c r="DW40" i="4"/>
  <c r="ED40" i="4" s="1"/>
  <c r="EW40" i="4" s="1"/>
  <c r="DW41" i="4"/>
  <c r="ED41" i="4" s="1"/>
  <c r="EW41" i="4" s="1"/>
  <c r="DW42" i="4"/>
  <c r="ED42" i="4" s="1"/>
  <c r="EW42" i="4" s="1"/>
  <c r="DW43" i="4"/>
  <c r="ED43" i="4" s="1"/>
  <c r="EW43" i="4" s="1"/>
  <c r="DW44" i="4"/>
  <c r="ED44" i="4" s="1"/>
  <c r="EW44" i="4" s="1"/>
  <c r="DW45" i="4"/>
  <c r="ED45" i="4" s="1"/>
  <c r="EW45" i="4" s="1"/>
  <c r="DW46" i="4"/>
  <c r="ED46" i="4" s="1"/>
  <c r="EW46" i="4" s="1"/>
  <c r="DW47" i="4"/>
  <c r="ED47" i="4" s="1"/>
  <c r="EW47" i="4" s="1"/>
  <c r="DW48" i="4"/>
  <c r="ED48" i="4" s="1"/>
  <c r="EW48" i="4" s="1"/>
  <c r="DW49" i="4"/>
  <c r="ED49" i="4" s="1"/>
  <c r="EW49" i="4" s="1"/>
  <c r="DW50" i="4"/>
  <c r="ED50" i="4" s="1"/>
  <c r="EW50" i="4" s="1"/>
  <c r="DW51" i="4"/>
  <c r="ED51" i="4" s="1"/>
  <c r="EW51" i="4" s="1"/>
  <c r="DW52" i="4"/>
  <c r="ED52" i="4" s="1"/>
  <c r="EW52" i="4" s="1"/>
  <c r="DW53" i="4"/>
  <c r="ED53" i="4" s="1"/>
  <c r="EW53" i="4" s="1"/>
  <c r="DW54" i="4"/>
  <c r="ED54" i="4" s="1"/>
  <c r="EW54" i="4" s="1"/>
  <c r="DW55" i="4"/>
  <c r="ED55" i="4" s="1"/>
  <c r="EW55" i="4" s="1"/>
  <c r="DW56" i="4"/>
  <c r="ED56" i="4" s="1"/>
  <c r="EW56" i="4" s="1"/>
  <c r="DW57" i="4"/>
  <c r="ED57" i="4" s="1"/>
  <c r="EW57" i="4" s="1"/>
  <c r="DW58" i="4"/>
  <c r="ED58" i="4" s="1"/>
  <c r="EW58" i="4" s="1"/>
  <c r="DW59" i="4"/>
  <c r="ED59" i="4" s="1"/>
  <c r="EW59" i="4" s="1"/>
  <c r="DW60" i="4"/>
  <c r="ED60" i="4" s="1"/>
  <c r="EW60" i="4" s="1"/>
  <c r="DW61" i="4"/>
  <c r="ED61" i="4" s="1"/>
  <c r="EW61" i="4" s="1"/>
  <c r="DW62" i="4"/>
  <c r="ED62" i="4" s="1"/>
  <c r="EW62" i="4" s="1"/>
  <c r="DW63" i="4"/>
  <c r="ED63" i="4" s="1"/>
  <c r="EW63" i="4" s="1"/>
  <c r="DW64" i="4"/>
  <c r="ED64" i="4" s="1"/>
  <c r="EW64" i="4" s="1"/>
  <c r="DW65" i="4"/>
  <c r="ED65" i="4" s="1"/>
  <c r="EW65" i="4" s="1"/>
  <c r="DW66" i="4"/>
  <c r="ED66" i="4" s="1"/>
  <c r="EW66" i="4" s="1"/>
  <c r="DW67" i="4"/>
  <c r="ED67" i="4" s="1"/>
  <c r="EW67" i="4" s="1"/>
  <c r="DW68" i="4"/>
  <c r="ED68" i="4" s="1"/>
  <c r="EW68" i="4" s="1"/>
  <c r="DW69" i="4"/>
  <c r="ED69" i="4" s="1"/>
  <c r="EW69" i="4" s="1"/>
  <c r="DW70" i="4"/>
  <c r="ED70" i="4" s="1"/>
  <c r="EW70" i="4" s="1"/>
  <c r="DW71" i="4"/>
  <c r="ED71" i="4" s="1"/>
  <c r="EW71" i="4" s="1"/>
  <c r="DW72" i="4"/>
  <c r="ED72" i="4" s="1"/>
  <c r="EW72" i="4" s="1"/>
  <c r="DW73" i="4"/>
  <c r="ED73" i="4" s="1"/>
  <c r="EW73" i="4" s="1"/>
  <c r="DW74" i="4"/>
  <c r="ED74" i="4" s="1"/>
  <c r="EW74" i="4" s="1"/>
  <c r="DW75" i="4"/>
  <c r="ED75" i="4" s="1"/>
  <c r="EW75" i="4" s="1"/>
  <c r="DW76" i="4"/>
  <c r="ED76" i="4" s="1"/>
  <c r="EW76" i="4" s="1"/>
  <c r="DW77" i="4"/>
  <c r="ED77" i="4" s="1"/>
  <c r="EW77" i="4" s="1"/>
  <c r="DW78" i="4"/>
  <c r="ED78" i="4" s="1"/>
  <c r="EW78" i="4" s="1"/>
  <c r="DW79" i="4"/>
  <c r="ED79" i="4" s="1"/>
  <c r="EW79" i="4" s="1"/>
  <c r="DW80" i="4"/>
  <c r="ED80" i="4" s="1"/>
  <c r="EW80" i="4" s="1"/>
  <c r="DW81" i="4"/>
  <c r="ED81" i="4" s="1"/>
  <c r="EW81" i="4" s="1"/>
  <c r="DW82" i="4"/>
  <c r="ED82" i="4" s="1"/>
  <c r="EW82" i="4" s="1"/>
  <c r="DW83" i="4"/>
  <c r="ED83" i="4" s="1"/>
  <c r="EW83" i="4" s="1"/>
  <c r="DW84" i="4"/>
  <c r="ED84" i="4" s="1"/>
  <c r="EW84" i="4" s="1"/>
  <c r="DW85" i="4"/>
  <c r="ED85" i="4" s="1"/>
  <c r="EW85" i="4" s="1"/>
  <c r="DW86" i="4"/>
  <c r="ED86" i="4" s="1"/>
  <c r="EW86" i="4" s="1"/>
  <c r="DW87" i="4"/>
  <c r="ED87" i="4" s="1"/>
  <c r="EW87" i="4" s="1"/>
  <c r="DW88" i="4"/>
  <c r="ED88" i="4" s="1"/>
  <c r="EW88" i="4" s="1"/>
  <c r="DW89" i="4"/>
  <c r="ED89" i="4" s="1"/>
  <c r="EW89" i="4" s="1"/>
  <c r="DW90" i="4"/>
  <c r="ED90" i="4" s="1"/>
  <c r="EW90" i="4" s="1"/>
  <c r="DW91" i="4"/>
  <c r="ED91" i="4" s="1"/>
  <c r="EW91" i="4" s="1"/>
  <c r="DW92" i="4"/>
  <c r="ED92" i="4" s="1"/>
  <c r="EW92" i="4" s="1"/>
  <c r="DW93" i="4"/>
  <c r="ED93" i="4" s="1"/>
  <c r="EW93" i="4" s="1"/>
  <c r="DW94" i="4"/>
  <c r="ED94" i="4" s="1"/>
  <c r="EW94" i="4" s="1"/>
  <c r="DW95" i="4"/>
  <c r="ED95" i="4" s="1"/>
  <c r="EW95" i="4" s="1"/>
  <c r="DW96" i="4"/>
  <c r="ED96" i="4" s="1"/>
  <c r="EW96" i="4" s="1"/>
  <c r="DW97" i="4"/>
  <c r="ED97" i="4" s="1"/>
  <c r="EW97" i="4" s="1"/>
  <c r="DW98" i="4"/>
  <c r="ED98" i="4" s="1"/>
  <c r="EW98" i="4" s="1"/>
  <c r="DW99" i="4"/>
  <c r="ED99" i="4" s="1"/>
  <c r="EW99" i="4" s="1"/>
  <c r="DW100" i="4"/>
  <c r="ED100" i="4" s="1"/>
  <c r="EW100" i="4" s="1"/>
  <c r="DW101" i="4"/>
  <c r="ED101" i="4" s="1"/>
  <c r="EW101" i="4" s="1"/>
  <c r="DW102" i="4"/>
  <c r="ED102" i="4" s="1"/>
  <c r="EW102" i="4" s="1"/>
  <c r="DW103" i="4"/>
  <c r="ED103" i="4" s="1"/>
  <c r="EW103" i="4" s="1"/>
  <c r="DW104" i="4"/>
  <c r="ED104" i="4" s="1"/>
  <c r="EW104" i="4" s="1"/>
  <c r="DW105" i="4"/>
  <c r="ED105" i="4" s="1"/>
  <c r="EW105" i="4" s="1"/>
  <c r="DW106" i="4"/>
  <c r="ED106" i="4" s="1"/>
  <c r="EW106" i="4" s="1"/>
  <c r="DW107" i="4"/>
  <c r="ED107" i="4" s="1"/>
  <c r="EW107" i="4" s="1"/>
  <c r="DW108" i="4"/>
  <c r="ED108" i="4" s="1"/>
  <c r="EW108" i="4" s="1"/>
  <c r="DW109" i="4"/>
  <c r="ED109" i="4" s="1"/>
  <c r="EW109" i="4" s="1"/>
  <c r="DW110" i="4"/>
  <c r="ED110" i="4" s="1"/>
  <c r="EW110" i="4" s="1"/>
  <c r="DW111" i="4"/>
  <c r="ED111" i="4" s="1"/>
  <c r="EW111" i="4" s="1"/>
  <c r="DW112" i="4"/>
  <c r="ED112" i="4" s="1"/>
  <c r="EW112" i="4" s="1"/>
  <c r="DW113" i="4"/>
  <c r="ED113" i="4" s="1"/>
  <c r="EW113" i="4" s="1"/>
  <c r="DW114" i="4"/>
  <c r="ED114" i="4" s="1"/>
  <c r="EW114" i="4" s="1"/>
  <c r="DW115" i="4"/>
  <c r="ED115" i="4" s="1"/>
  <c r="EW115" i="4" s="1"/>
  <c r="DW116" i="4"/>
  <c r="ED116" i="4" s="1"/>
  <c r="EW116" i="4" s="1"/>
  <c r="DW117" i="4"/>
  <c r="ED117" i="4" s="1"/>
  <c r="EW117" i="4" s="1"/>
  <c r="DW118" i="4"/>
  <c r="ED118" i="4" s="1"/>
  <c r="EW118" i="4" s="1"/>
  <c r="DW119" i="4"/>
  <c r="ED119" i="4" s="1"/>
  <c r="EW119" i="4" s="1"/>
  <c r="DW120" i="4"/>
  <c r="ED120" i="4" s="1"/>
  <c r="EW120" i="4" s="1"/>
  <c r="DW121" i="4"/>
  <c r="ED121" i="4" s="1"/>
  <c r="EW121" i="4" s="1"/>
  <c r="DW122" i="4"/>
  <c r="ED122" i="4" s="1"/>
  <c r="EW122" i="4" s="1"/>
  <c r="DW123" i="4"/>
  <c r="ED123" i="4" s="1"/>
  <c r="EW123" i="4" s="1"/>
  <c r="DW124" i="4"/>
  <c r="ED124" i="4" s="1"/>
  <c r="EW124" i="4" s="1"/>
  <c r="DW125" i="4"/>
  <c r="ED125" i="4" s="1"/>
  <c r="EW125" i="4" s="1"/>
  <c r="DW126" i="4"/>
  <c r="ED126" i="4" s="1"/>
  <c r="EW126" i="4" s="1"/>
  <c r="DW127" i="4"/>
  <c r="ED127" i="4" s="1"/>
  <c r="EW127" i="4" s="1"/>
  <c r="DW128" i="4"/>
  <c r="ED128" i="4" s="1"/>
  <c r="EW128" i="4" s="1"/>
  <c r="DW129" i="4"/>
  <c r="ED129" i="4" s="1"/>
  <c r="EW129" i="4" s="1"/>
  <c r="DW130" i="4"/>
  <c r="ED130" i="4" s="1"/>
  <c r="EW130" i="4" s="1"/>
  <c r="DW131" i="4"/>
  <c r="ED131" i="4" s="1"/>
  <c r="EW131" i="4" s="1"/>
  <c r="DW132" i="4"/>
  <c r="ED132" i="4" s="1"/>
  <c r="EW132" i="4" s="1"/>
  <c r="DW133" i="4"/>
  <c r="ED133" i="4" s="1"/>
  <c r="EW133" i="4" s="1"/>
  <c r="DW134" i="4"/>
  <c r="ED134" i="4" s="1"/>
  <c r="EW134" i="4" s="1"/>
  <c r="DW135" i="4"/>
  <c r="ED135" i="4" s="1"/>
  <c r="EW135" i="4" s="1"/>
  <c r="DW136" i="4"/>
  <c r="ED136" i="4" s="1"/>
  <c r="EW136" i="4" s="1"/>
  <c r="DW137" i="4"/>
  <c r="ED137" i="4" s="1"/>
  <c r="EW137" i="4" s="1"/>
  <c r="DW138" i="4"/>
  <c r="ED138" i="4" s="1"/>
  <c r="EW138" i="4" s="1"/>
  <c r="DW139" i="4"/>
  <c r="ED139" i="4" s="1"/>
  <c r="EW139" i="4" s="1"/>
  <c r="DW140" i="4"/>
  <c r="ED140" i="4" s="1"/>
  <c r="EW140" i="4" s="1"/>
  <c r="DW141" i="4"/>
  <c r="ED141" i="4" s="1"/>
  <c r="EW141" i="4" s="1"/>
  <c r="DW142" i="4"/>
  <c r="ED142" i="4" s="1"/>
  <c r="EW142" i="4" s="1"/>
  <c r="DW143" i="4"/>
  <c r="ED143" i="4" s="1"/>
  <c r="EW143" i="4" s="1"/>
  <c r="DW144" i="4"/>
  <c r="ED144" i="4" s="1"/>
  <c r="EW144" i="4" s="1"/>
  <c r="DW145" i="4"/>
  <c r="ED145" i="4" s="1"/>
  <c r="EW145" i="4" s="1"/>
  <c r="DW146" i="4"/>
  <c r="ED146" i="4" s="1"/>
  <c r="EW146" i="4" s="1"/>
  <c r="DW147" i="4"/>
  <c r="ED147" i="4" s="1"/>
  <c r="EW147" i="4" s="1"/>
  <c r="DW148" i="4"/>
  <c r="ED148" i="4" s="1"/>
  <c r="EW148" i="4" s="1"/>
  <c r="DW149" i="4"/>
  <c r="ED149" i="4" s="1"/>
  <c r="EW149" i="4" s="1"/>
  <c r="DW150" i="4"/>
  <c r="ED150" i="4" s="1"/>
  <c r="EW150" i="4" s="1"/>
  <c r="DW151" i="4"/>
  <c r="ED151" i="4" s="1"/>
  <c r="EW151" i="4" s="1"/>
  <c r="DW152" i="4"/>
  <c r="ED152" i="4" s="1"/>
  <c r="EW152" i="4" s="1"/>
  <c r="DW153" i="4"/>
  <c r="ED153" i="4" s="1"/>
  <c r="EW153" i="4" s="1"/>
  <c r="DW154" i="4"/>
  <c r="ED154" i="4" s="1"/>
  <c r="EW154" i="4" s="1"/>
  <c r="DW155" i="4"/>
  <c r="ED155" i="4" s="1"/>
  <c r="EW155" i="4" s="1"/>
  <c r="DW156" i="4"/>
  <c r="ED156" i="4" s="1"/>
  <c r="EW156" i="4" s="1"/>
  <c r="DW157" i="4"/>
  <c r="ED157" i="4" s="1"/>
  <c r="EW157" i="4" s="1"/>
  <c r="DW158" i="4"/>
  <c r="ED158" i="4" s="1"/>
  <c r="EW158" i="4" s="1"/>
  <c r="DW159" i="4"/>
  <c r="ED159" i="4" s="1"/>
  <c r="EW159" i="4" s="1"/>
  <c r="DW160" i="4"/>
  <c r="ED160" i="4" s="1"/>
  <c r="EW160" i="4" s="1"/>
  <c r="DW161" i="4"/>
  <c r="ED161" i="4" s="1"/>
  <c r="EW161" i="4" s="1"/>
  <c r="DW162" i="4"/>
  <c r="ED162" i="4" s="1"/>
  <c r="EW162" i="4" s="1"/>
  <c r="DW163" i="4"/>
  <c r="ED163" i="4" s="1"/>
  <c r="EW163" i="4" s="1"/>
  <c r="DW164" i="4"/>
  <c r="ED164" i="4" s="1"/>
  <c r="EW164" i="4" s="1"/>
  <c r="DW165" i="4"/>
  <c r="ED165" i="4" s="1"/>
  <c r="EW165" i="4" s="1"/>
  <c r="DW166" i="4"/>
  <c r="ED166" i="4" s="1"/>
  <c r="EW166" i="4" s="1"/>
  <c r="DW167" i="4"/>
  <c r="ED167" i="4" s="1"/>
  <c r="EW167" i="4" s="1"/>
  <c r="DW168" i="4"/>
  <c r="ED168" i="4" s="1"/>
  <c r="EW168" i="4" s="1"/>
  <c r="DW169" i="4"/>
  <c r="ED169" i="4" s="1"/>
  <c r="EW169" i="4" s="1"/>
  <c r="DW170" i="4"/>
  <c r="ED170" i="4" s="1"/>
  <c r="EW170" i="4" s="1"/>
  <c r="DW171" i="4"/>
  <c r="ED171" i="4" s="1"/>
  <c r="EW171" i="4" s="1"/>
  <c r="DW172" i="4"/>
  <c r="ED172" i="4" s="1"/>
  <c r="EW172" i="4" s="1"/>
  <c r="DW173" i="4"/>
  <c r="ED173" i="4" s="1"/>
  <c r="EW173" i="4" s="1"/>
  <c r="DW174" i="4"/>
  <c r="ED174" i="4" s="1"/>
  <c r="EW174" i="4" s="1"/>
  <c r="DW175" i="4"/>
  <c r="ED175" i="4" s="1"/>
  <c r="EW175" i="4" s="1"/>
  <c r="DW176" i="4"/>
  <c r="ED176" i="4" s="1"/>
  <c r="EW176" i="4" s="1"/>
  <c r="DW177" i="4"/>
  <c r="ED177" i="4" s="1"/>
  <c r="EW177" i="4" s="1"/>
  <c r="DW178" i="4"/>
  <c r="ED178" i="4" s="1"/>
  <c r="EW178" i="4" s="1"/>
  <c r="DW179" i="4"/>
  <c r="ED179" i="4" s="1"/>
  <c r="EW179" i="4" s="1"/>
  <c r="DW180" i="4"/>
  <c r="ED180" i="4" s="1"/>
  <c r="EW180" i="4" s="1"/>
  <c r="DW181" i="4"/>
  <c r="ED181" i="4" s="1"/>
  <c r="EW181" i="4" s="1"/>
  <c r="DW182" i="4"/>
  <c r="ED182" i="4" s="1"/>
  <c r="EW182" i="4" s="1"/>
  <c r="DW183" i="4"/>
  <c r="ED183" i="4" s="1"/>
  <c r="EW183" i="4" s="1"/>
  <c r="DW184" i="4"/>
  <c r="ED184" i="4" s="1"/>
  <c r="EW184" i="4" s="1"/>
  <c r="DW185" i="4"/>
  <c r="ED185" i="4" s="1"/>
  <c r="EW185" i="4" s="1"/>
  <c r="DW186" i="4"/>
  <c r="ED186" i="4" s="1"/>
  <c r="EW186" i="4" s="1"/>
  <c r="DW187" i="4"/>
  <c r="ED187" i="4" s="1"/>
  <c r="EW187" i="4" s="1"/>
  <c r="DW188" i="4"/>
  <c r="ED188" i="4" s="1"/>
  <c r="EW188" i="4" s="1"/>
  <c r="DW189" i="4"/>
  <c r="ED189" i="4" s="1"/>
  <c r="EW189" i="4" s="1"/>
  <c r="DW190" i="4"/>
  <c r="ED190" i="4" s="1"/>
  <c r="EW190" i="4" s="1"/>
  <c r="DW191" i="4"/>
  <c r="ED191" i="4" s="1"/>
  <c r="EW191" i="4" s="1"/>
  <c r="DW192" i="4"/>
  <c r="ED192" i="4" s="1"/>
  <c r="EW192" i="4" s="1"/>
  <c r="DW193" i="4"/>
  <c r="ED193" i="4" s="1"/>
  <c r="EW193" i="4" s="1"/>
  <c r="DW194" i="4"/>
  <c r="ED194" i="4" s="1"/>
  <c r="EW194" i="4" s="1"/>
  <c r="DW195" i="4"/>
  <c r="ED195" i="4" s="1"/>
  <c r="EW195" i="4" s="1"/>
  <c r="DW196" i="4"/>
  <c r="ED196" i="4" s="1"/>
  <c r="EW196" i="4" s="1"/>
  <c r="DW197" i="4"/>
  <c r="ED197" i="4" s="1"/>
  <c r="EW197" i="4" s="1"/>
  <c r="DW198" i="4"/>
  <c r="ED198" i="4" s="1"/>
  <c r="EW198" i="4" s="1"/>
  <c r="DW199" i="4"/>
  <c r="ED199" i="4" s="1"/>
  <c r="EW199" i="4" s="1"/>
  <c r="DW200" i="4"/>
  <c r="ED200" i="4" s="1"/>
  <c r="EW200" i="4" s="1"/>
  <c r="DW201" i="4"/>
  <c r="ED201" i="4" s="1"/>
  <c r="EW201" i="4" s="1"/>
  <c r="DW202" i="4"/>
  <c r="ED202" i="4" s="1"/>
  <c r="EW202" i="4" s="1"/>
  <c r="DW203" i="4"/>
  <c r="ED203" i="4" s="1"/>
  <c r="EW203" i="4" s="1"/>
  <c r="DW204" i="4"/>
  <c r="ED204" i="4" s="1"/>
  <c r="EW204" i="4" s="1"/>
  <c r="DW205" i="4"/>
  <c r="ED205" i="4" s="1"/>
  <c r="EW205" i="4" s="1"/>
  <c r="DW206" i="4"/>
  <c r="ED206" i="4" s="1"/>
  <c r="EW206" i="4" s="1"/>
  <c r="DW207" i="4"/>
  <c r="ED207" i="4" s="1"/>
  <c r="EW207" i="4" s="1"/>
  <c r="DW208" i="4"/>
  <c r="ED208" i="4" s="1"/>
  <c r="EW208" i="4" s="1"/>
  <c r="DW209" i="4"/>
  <c r="ED209" i="4" s="1"/>
  <c r="EW209" i="4" s="1"/>
  <c r="DW210" i="4"/>
  <c r="ED210" i="4" s="1"/>
  <c r="EW210" i="4" s="1"/>
  <c r="DW211" i="4"/>
  <c r="ED211" i="4" s="1"/>
  <c r="EW211" i="4" s="1"/>
  <c r="DW212" i="4"/>
  <c r="ED212" i="4" s="1"/>
  <c r="EW212" i="4" s="1"/>
  <c r="DW213" i="4"/>
  <c r="ED213" i="4" s="1"/>
  <c r="EW213" i="4" s="1"/>
  <c r="DW214" i="4"/>
  <c r="ED214" i="4" s="1"/>
  <c r="EW214" i="4" s="1"/>
  <c r="DW215" i="4"/>
  <c r="ED215" i="4" s="1"/>
  <c r="EW215" i="4" s="1"/>
  <c r="DW216" i="4"/>
  <c r="ED216" i="4" s="1"/>
  <c r="EW216" i="4" s="1"/>
  <c r="DW217" i="4"/>
  <c r="ED217" i="4" s="1"/>
  <c r="EW217" i="4" s="1"/>
  <c r="DW218" i="4"/>
  <c r="ED218" i="4" s="1"/>
  <c r="EW218" i="4" s="1"/>
  <c r="DW219" i="4"/>
  <c r="ED219" i="4" s="1"/>
  <c r="EW219" i="4" s="1"/>
  <c r="DW220" i="4"/>
  <c r="ED220" i="4" s="1"/>
  <c r="EW220" i="4" s="1"/>
  <c r="DW221" i="4"/>
  <c r="ED221" i="4" s="1"/>
  <c r="EW221" i="4" s="1"/>
  <c r="DW222" i="4"/>
  <c r="ED222" i="4" s="1"/>
  <c r="EW222" i="4" s="1"/>
  <c r="DW223" i="4"/>
  <c r="ED223" i="4" s="1"/>
  <c r="EW223" i="4" s="1"/>
  <c r="DW224" i="4"/>
  <c r="ED224" i="4" s="1"/>
  <c r="EW224" i="4" s="1"/>
  <c r="DW225" i="4"/>
  <c r="ED225" i="4" s="1"/>
  <c r="EW225" i="4" s="1"/>
  <c r="DW226" i="4"/>
  <c r="ED226" i="4" s="1"/>
  <c r="EW226" i="4" s="1"/>
  <c r="DW227" i="4"/>
  <c r="ED227" i="4" s="1"/>
  <c r="EW227" i="4" s="1"/>
  <c r="DW228" i="4"/>
  <c r="ED228" i="4" s="1"/>
  <c r="EW228" i="4" s="1"/>
  <c r="DW229" i="4"/>
  <c r="ED229" i="4" s="1"/>
  <c r="EW229" i="4" s="1"/>
  <c r="DW230" i="4"/>
  <c r="ED230" i="4" s="1"/>
  <c r="EW230" i="4" s="1"/>
  <c r="DW231" i="4"/>
  <c r="ED231" i="4" s="1"/>
  <c r="EW231" i="4" s="1"/>
  <c r="DW232" i="4"/>
  <c r="ED232" i="4" s="1"/>
  <c r="EW232" i="4" s="1"/>
  <c r="DW233" i="4"/>
  <c r="ED233" i="4" s="1"/>
  <c r="EW233" i="4" s="1"/>
  <c r="DW234" i="4"/>
  <c r="ED234" i="4" s="1"/>
  <c r="EW234" i="4" s="1"/>
  <c r="DW235" i="4"/>
  <c r="ED235" i="4" s="1"/>
  <c r="EW235" i="4" s="1"/>
  <c r="DW236" i="4"/>
  <c r="ED236" i="4" s="1"/>
  <c r="EW236" i="4" s="1"/>
  <c r="DW237" i="4"/>
  <c r="ED237" i="4" s="1"/>
  <c r="EW237" i="4" s="1"/>
  <c r="DW238" i="4"/>
  <c r="ED238" i="4" s="1"/>
  <c r="EW238" i="4" s="1"/>
  <c r="DW239" i="4"/>
  <c r="ED239" i="4" s="1"/>
  <c r="EW239" i="4" s="1"/>
  <c r="DW240" i="4"/>
  <c r="ED240" i="4" s="1"/>
  <c r="EW240" i="4" s="1"/>
  <c r="DW241" i="4"/>
  <c r="ED241" i="4" s="1"/>
  <c r="EW241" i="4" s="1"/>
  <c r="DW242" i="4"/>
  <c r="ED242" i="4" s="1"/>
  <c r="EW242" i="4" s="1"/>
  <c r="DW243" i="4"/>
  <c r="ED243" i="4" s="1"/>
  <c r="EW243" i="4" s="1"/>
  <c r="DW244" i="4"/>
  <c r="ED244" i="4" s="1"/>
  <c r="EW244" i="4" s="1"/>
  <c r="DW245" i="4"/>
  <c r="ED245" i="4" s="1"/>
  <c r="EW245" i="4" s="1"/>
  <c r="DW246" i="4"/>
  <c r="ED246" i="4" s="1"/>
  <c r="EW246" i="4" s="1"/>
  <c r="DW247" i="4"/>
  <c r="ED247" i="4" s="1"/>
  <c r="EW247" i="4" s="1"/>
  <c r="DW248" i="4"/>
  <c r="ED248" i="4" s="1"/>
  <c r="EW248" i="4" s="1"/>
  <c r="DW249" i="4"/>
  <c r="ED249" i="4" s="1"/>
  <c r="EW249" i="4" s="1"/>
  <c r="DW250" i="4"/>
  <c r="ED250" i="4" s="1"/>
  <c r="EW250" i="4" s="1"/>
  <c r="DW251" i="4"/>
  <c r="ED251" i="4" s="1"/>
  <c r="EW251" i="4" s="1"/>
  <c r="DW252" i="4"/>
  <c r="ED252" i="4" s="1"/>
  <c r="EW252" i="4" s="1"/>
  <c r="DW253" i="4"/>
  <c r="ED253" i="4" s="1"/>
  <c r="EW253" i="4" s="1"/>
  <c r="DW254" i="4"/>
  <c r="ED254" i="4" s="1"/>
  <c r="EW254" i="4" s="1"/>
  <c r="DW255" i="4"/>
  <c r="ED255" i="4" s="1"/>
  <c r="EW255" i="4" s="1"/>
  <c r="DW256" i="4"/>
  <c r="ED256" i="4" s="1"/>
  <c r="EW256" i="4" s="1"/>
  <c r="DW257" i="4"/>
  <c r="ED257" i="4" s="1"/>
  <c r="EW257" i="4" s="1"/>
  <c r="DW258" i="4"/>
  <c r="ED258" i="4" s="1"/>
  <c r="EW258" i="4" s="1"/>
  <c r="DW259" i="4"/>
  <c r="ED259" i="4" s="1"/>
  <c r="EW259" i="4" s="1"/>
  <c r="DW260" i="4"/>
  <c r="ED260" i="4" s="1"/>
  <c r="EW260" i="4" s="1"/>
  <c r="DW261" i="4"/>
  <c r="ED261" i="4" s="1"/>
  <c r="EW261" i="4" s="1"/>
  <c r="DW262" i="4"/>
  <c r="ED262" i="4" s="1"/>
  <c r="EW262" i="4" s="1"/>
  <c r="DW263" i="4"/>
  <c r="ED263" i="4" s="1"/>
  <c r="EW263" i="4" s="1"/>
  <c r="DW264" i="4"/>
  <c r="ED264" i="4" s="1"/>
  <c r="EW264" i="4" s="1"/>
  <c r="DW265" i="4"/>
  <c r="ED265" i="4" s="1"/>
  <c r="EW265" i="4" s="1"/>
  <c r="DW266" i="4"/>
  <c r="ED266" i="4" s="1"/>
  <c r="EW266" i="4" s="1"/>
  <c r="DW267" i="4"/>
  <c r="ED267" i="4" s="1"/>
  <c r="EW267" i="4" s="1"/>
  <c r="DW268" i="4"/>
  <c r="ED268" i="4" s="1"/>
  <c r="EW268" i="4" s="1"/>
  <c r="DW269" i="4"/>
  <c r="ED269" i="4" s="1"/>
  <c r="EW269" i="4" s="1"/>
  <c r="DW270" i="4"/>
  <c r="ED270" i="4" s="1"/>
  <c r="EW270" i="4" s="1"/>
  <c r="DW271" i="4"/>
  <c r="ED271" i="4" s="1"/>
  <c r="EW271" i="4" s="1"/>
  <c r="DW272" i="4"/>
  <c r="ED272" i="4" s="1"/>
  <c r="EW272" i="4" s="1"/>
  <c r="DW273" i="4"/>
  <c r="ED273" i="4" s="1"/>
  <c r="EW273" i="4" s="1"/>
  <c r="DW274" i="4"/>
  <c r="ED274" i="4" s="1"/>
  <c r="EW274" i="4" s="1"/>
  <c r="DW275" i="4"/>
  <c r="ED275" i="4" s="1"/>
  <c r="EW275" i="4" s="1"/>
  <c r="DW276" i="4"/>
  <c r="ED276" i="4" s="1"/>
  <c r="EW276" i="4" s="1"/>
  <c r="DW277" i="4"/>
  <c r="ED277" i="4" s="1"/>
  <c r="EW277" i="4" s="1"/>
  <c r="DW278" i="4"/>
  <c r="ED278" i="4" s="1"/>
  <c r="EW278" i="4" s="1"/>
  <c r="DW279" i="4"/>
  <c r="ED279" i="4" s="1"/>
  <c r="EW279" i="4" s="1"/>
  <c r="DW280" i="4"/>
  <c r="ED280" i="4" s="1"/>
  <c r="EW280" i="4" s="1"/>
  <c r="DW281" i="4"/>
  <c r="ED281" i="4" s="1"/>
  <c r="EW281" i="4" s="1"/>
  <c r="DW282" i="4"/>
  <c r="ED282" i="4" s="1"/>
  <c r="EW282" i="4" s="1"/>
  <c r="DW283" i="4"/>
  <c r="ED283" i="4" s="1"/>
  <c r="EW283" i="4" s="1"/>
  <c r="DW284" i="4"/>
  <c r="ED284" i="4" s="1"/>
  <c r="EW284" i="4" s="1"/>
  <c r="DW285" i="4"/>
  <c r="ED285" i="4" s="1"/>
  <c r="EW285" i="4" s="1"/>
  <c r="DW286" i="4"/>
  <c r="ED286" i="4" s="1"/>
  <c r="EW286" i="4" s="1"/>
  <c r="DW287" i="4"/>
  <c r="ED287" i="4" s="1"/>
  <c r="EW287" i="4" s="1"/>
  <c r="DW288" i="4"/>
  <c r="ED288" i="4" s="1"/>
  <c r="EW288" i="4" s="1"/>
  <c r="DW289" i="4"/>
  <c r="ED289" i="4" s="1"/>
  <c r="EW289" i="4" s="1"/>
  <c r="DW290" i="4"/>
  <c r="ED290" i="4" s="1"/>
  <c r="EW290" i="4" s="1"/>
  <c r="DW291" i="4"/>
  <c r="ED291" i="4" s="1"/>
  <c r="EW291" i="4" s="1"/>
  <c r="DW292" i="4"/>
  <c r="ED292" i="4" s="1"/>
  <c r="EW292" i="4" s="1"/>
  <c r="DW293" i="4"/>
  <c r="ED293" i="4" s="1"/>
  <c r="EW293" i="4" s="1"/>
  <c r="DW294" i="4"/>
  <c r="ED294" i="4" s="1"/>
  <c r="EW294" i="4" s="1"/>
  <c r="DW295" i="4"/>
  <c r="ED295" i="4" s="1"/>
  <c r="EW295" i="4" s="1"/>
  <c r="DW296" i="4"/>
  <c r="ED296" i="4" s="1"/>
  <c r="EW296" i="4" s="1"/>
  <c r="DW297" i="4"/>
  <c r="ED297" i="4" s="1"/>
  <c r="EW297" i="4" s="1"/>
  <c r="DW298" i="4"/>
  <c r="ED298" i="4" s="1"/>
  <c r="EW298" i="4" s="1"/>
  <c r="DW299" i="4"/>
  <c r="ED299" i="4" s="1"/>
  <c r="EW299" i="4" s="1"/>
  <c r="DW300" i="4"/>
  <c r="ED300" i="4" s="1"/>
  <c r="EW300" i="4" s="1"/>
  <c r="DW301" i="4"/>
  <c r="ED301" i="4" s="1"/>
  <c r="EW301" i="4" s="1"/>
  <c r="DW302" i="4"/>
  <c r="ED302" i="4" s="1"/>
  <c r="EW302" i="4" s="1"/>
  <c r="DW303" i="4"/>
  <c r="ED303" i="4" s="1"/>
  <c r="EW303" i="4" s="1"/>
  <c r="DW304" i="4"/>
  <c r="ED304" i="4" s="1"/>
  <c r="EW304" i="4" s="1"/>
  <c r="DW305" i="4"/>
  <c r="ED305" i="4" s="1"/>
  <c r="EW305" i="4" s="1"/>
  <c r="DW306" i="4"/>
  <c r="ED306" i="4" s="1"/>
  <c r="EW306" i="4" s="1"/>
  <c r="DW307" i="4"/>
  <c r="ED307" i="4" s="1"/>
  <c r="EW307" i="4" s="1"/>
  <c r="DW308" i="4"/>
  <c r="ED308" i="4" s="1"/>
  <c r="EW308" i="4" s="1"/>
  <c r="DW309" i="4"/>
  <c r="ED309" i="4" s="1"/>
  <c r="EW309" i="4" s="1"/>
  <c r="DW310" i="4"/>
  <c r="ED310" i="4" s="1"/>
  <c r="EW310" i="4" s="1"/>
  <c r="DW311" i="4"/>
  <c r="ED311" i="4" s="1"/>
  <c r="EW311" i="4" s="1"/>
  <c r="DW312" i="4"/>
  <c r="ED312" i="4" s="1"/>
  <c r="EW312" i="4" s="1"/>
  <c r="DW313" i="4"/>
  <c r="ED313" i="4" s="1"/>
  <c r="EW313" i="4" s="1"/>
  <c r="DW314" i="4"/>
  <c r="ED314" i="4" s="1"/>
  <c r="EW314" i="4" s="1"/>
  <c r="DW315" i="4"/>
  <c r="ED315" i="4" s="1"/>
  <c r="EW315" i="4" s="1"/>
  <c r="DW316" i="4"/>
  <c r="ED316" i="4" s="1"/>
  <c r="EW316" i="4" s="1"/>
  <c r="DW317" i="4"/>
  <c r="ED317" i="4" s="1"/>
  <c r="EW317" i="4" s="1"/>
  <c r="DW318" i="4"/>
  <c r="ED318" i="4" s="1"/>
  <c r="EW318" i="4" s="1"/>
  <c r="DW319" i="4"/>
  <c r="ED319" i="4" s="1"/>
  <c r="EW319" i="4" s="1"/>
  <c r="DW320" i="4"/>
  <c r="ED320" i="4" s="1"/>
  <c r="EW320" i="4" s="1"/>
  <c r="DW321" i="4"/>
  <c r="ED321" i="4" s="1"/>
  <c r="EW321" i="4" s="1"/>
  <c r="DW322" i="4"/>
  <c r="ED322" i="4" s="1"/>
  <c r="EW322" i="4" s="1"/>
  <c r="DW323" i="4"/>
  <c r="ED323" i="4" s="1"/>
  <c r="EW323" i="4" s="1"/>
  <c r="DW324" i="4"/>
  <c r="ED324" i="4" s="1"/>
  <c r="EW324" i="4" s="1"/>
  <c r="DW325" i="4"/>
  <c r="ED325" i="4" s="1"/>
  <c r="EW325" i="4" s="1"/>
  <c r="DW326" i="4"/>
  <c r="ED326" i="4" s="1"/>
  <c r="EW326" i="4" s="1"/>
  <c r="DW327" i="4"/>
  <c r="ED327" i="4" s="1"/>
  <c r="EW327" i="4" s="1"/>
  <c r="DW328" i="4"/>
  <c r="ED328" i="4" s="1"/>
  <c r="EW328" i="4" s="1"/>
  <c r="DW329" i="4"/>
  <c r="ED329" i="4" s="1"/>
  <c r="EW329" i="4" s="1"/>
  <c r="DW330" i="4"/>
  <c r="ED330" i="4" s="1"/>
  <c r="EW330" i="4" s="1"/>
  <c r="DW331" i="4"/>
  <c r="ED331" i="4" s="1"/>
  <c r="EW331" i="4" s="1"/>
  <c r="DW332" i="4"/>
  <c r="ED332" i="4" s="1"/>
  <c r="EW332" i="4" s="1"/>
  <c r="DW333" i="4"/>
  <c r="ED333" i="4" s="1"/>
  <c r="EW333" i="4" s="1"/>
  <c r="DW334" i="4"/>
  <c r="ED334" i="4" s="1"/>
  <c r="EW334" i="4" s="1"/>
  <c r="DW335" i="4"/>
  <c r="ED335" i="4" s="1"/>
  <c r="EW335" i="4" s="1"/>
  <c r="DW336" i="4"/>
  <c r="ED336" i="4" s="1"/>
  <c r="EW336" i="4" s="1"/>
  <c r="DW337" i="4"/>
  <c r="ED337" i="4" s="1"/>
  <c r="EW337" i="4" s="1"/>
  <c r="DW338" i="4"/>
  <c r="ED338" i="4" s="1"/>
  <c r="EW338" i="4" s="1"/>
  <c r="DW339" i="4"/>
  <c r="ED339" i="4" s="1"/>
  <c r="EW339" i="4" s="1"/>
  <c r="DW340" i="4"/>
  <c r="ED340" i="4" s="1"/>
  <c r="EW340" i="4" s="1"/>
  <c r="DW341" i="4"/>
  <c r="ED341" i="4" s="1"/>
  <c r="EW341" i="4" s="1"/>
  <c r="DW342" i="4"/>
  <c r="ED342" i="4" s="1"/>
  <c r="EW342" i="4" s="1"/>
  <c r="DW343" i="4"/>
  <c r="ED343" i="4" s="1"/>
  <c r="EW343" i="4" s="1"/>
  <c r="DW344" i="4"/>
  <c r="ED344" i="4" s="1"/>
  <c r="EW344" i="4" s="1"/>
  <c r="DW345" i="4"/>
  <c r="ED345" i="4" s="1"/>
  <c r="EW345" i="4" s="1"/>
  <c r="DW346" i="4"/>
  <c r="ED346" i="4" s="1"/>
  <c r="EW346" i="4" s="1"/>
  <c r="DW347" i="4"/>
  <c r="ED347" i="4" s="1"/>
  <c r="EW347" i="4" s="1"/>
  <c r="DW348" i="4"/>
  <c r="ED348" i="4" s="1"/>
  <c r="EW348" i="4" s="1"/>
  <c r="DW349" i="4"/>
  <c r="ED349" i="4" s="1"/>
  <c r="EW349" i="4" s="1"/>
  <c r="DW350" i="4"/>
  <c r="ED350" i="4" s="1"/>
  <c r="EW350" i="4" s="1"/>
  <c r="DW351" i="4"/>
  <c r="ED351" i="4" s="1"/>
  <c r="EW351" i="4" s="1"/>
  <c r="DW352" i="4"/>
  <c r="ED352" i="4" s="1"/>
  <c r="EW352" i="4" s="1"/>
  <c r="DW353" i="4"/>
  <c r="ED353" i="4" s="1"/>
  <c r="EW353" i="4" s="1"/>
  <c r="DW354" i="4"/>
  <c r="ED354" i="4" s="1"/>
  <c r="EW354" i="4" s="1"/>
  <c r="DW355" i="4"/>
  <c r="ED355" i="4" s="1"/>
  <c r="EW355" i="4" s="1"/>
  <c r="DW356" i="4"/>
  <c r="ED356" i="4" s="1"/>
  <c r="EW356" i="4" s="1"/>
  <c r="DW357" i="4"/>
  <c r="ED357" i="4" s="1"/>
  <c r="EW357" i="4" s="1"/>
  <c r="DW358" i="4"/>
  <c r="ED358" i="4" s="1"/>
  <c r="EW358" i="4" s="1"/>
  <c r="DW359" i="4"/>
  <c r="ED359" i="4" s="1"/>
  <c r="EW359" i="4" s="1"/>
  <c r="DW360" i="4"/>
  <c r="ED360" i="4" s="1"/>
  <c r="EW360" i="4" s="1"/>
  <c r="DW361" i="4"/>
  <c r="ED361" i="4" s="1"/>
  <c r="EW361" i="4" s="1"/>
  <c r="DW362" i="4"/>
  <c r="ED362" i="4" s="1"/>
  <c r="EW362" i="4" s="1"/>
  <c r="DW363" i="4"/>
  <c r="ED363" i="4" s="1"/>
  <c r="EW363" i="4" s="1"/>
  <c r="DW364" i="4"/>
  <c r="ED364" i="4" s="1"/>
  <c r="EW364" i="4" s="1"/>
  <c r="DW365" i="4"/>
  <c r="ED365" i="4" s="1"/>
  <c r="EW365" i="4" s="1"/>
  <c r="DW366" i="4"/>
  <c r="ED366" i="4" s="1"/>
  <c r="EW366" i="4" s="1"/>
  <c r="DW367" i="4"/>
  <c r="ED367" i="4" s="1"/>
  <c r="EW367" i="4" s="1"/>
  <c r="DW368" i="4"/>
  <c r="ED368" i="4" s="1"/>
  <c r="EW368" i="4" s="1"/>
  <c r="DW369" i="4"/>
  <c r="ED369" i="4" s="1"/>
  <c r="EW369" i="4" s="1"/>
  <c r="DW370" i="4"/>
  <c r="ED370" i="4" s="1"/>
  <c r="EW370" i="4" s="1"/>
  <c r="DW371" i="4"/>
  <c r="ED371" i="4" s="1"/>
  <c r="EW371" i="4" s="1"/>
  <c r="DW372" i="4"/>
  <c r="ED372" i="4" s="1"/>
  <c r="EW372" i="4" s="1"/>
  <c r="DW373" i="4"/>
  <c r="ED373" i="4" s="1"/>
  <c r="EW373" i="4" s="1"/>
  <c r="DW374" i="4"/>
  <c r="ED374" i="4" s="1"/>
  <c r="EW374" i="4" s="1"/>
  <c r="DW375" i="4"/>
  <c r="ED375" i="4" s="1"/>
  <c r="EW375" i="4" s="1"/>
  <c r="DW376" i="4"/>
  <c r="ED376" i="4" s="1"/>
  <c r="EW376" i="4" s="1"/>
  <c r="DW377" i="4"/>
  <c r="ED377" i="4" s="1"/>
  <c r="EW377" i="4" s="1"/>
  <c r="DW378" i="4"/>
  <c r="ED378" i="4" s="1"/>
  <c r="EW378" i="4" s="1"/>
  <c r="DW379" i="4"/>
  <c r="ED379" i="4" s="1"/>
  <c r="EW379" i="4" s="1"/>
  <c r="DW380" i="4"/>
  <c r="ED380" i="4" s="1"/>
  <c r="EW380" i="4" s="1"/>
  <c r="DW381" i="4"/>
  <c r="ED381" i="4" s="1"/>
  <c r="EW381" i="4" s="1"/>
  <c r="DW382" i="4"/>
  <c r="ED382" i="4" s="1"/>
  <c r="EW382" i="4" s="1"/>
  <c r="DW383" i="4"/>
  <c r="ED383" i="4" s="1"/>
  <c r="EW383" i="4" s="1"/>
  <c r="DW384" i="4"/>
  <c r="ED384" i="4" s="1"/>
  <c r="EW384" i="4" s="1"/>
  <c r="DW385" i="4"/>
  <c r="ED385" i="4" s="1"/>
  <c r="EW385" i="4" s="1"/>
  <c r="DW386" i="4"/>
  <c r="ED386" i="4" s="1"/>
  <c r="EW386" i="4" s="1"/>
  <c r="DW387" i="4"/>
  <c r="ED387" i="4" s="1"/>
  <c r="EW387" i="4" s="1"/>
  <c r="DW388" i="4"/>
  <c r="ED388" i="4" s="1"/>
  <c r="EW388" i="4" s="1"/>
  <c r="DW389" i="4"/>
  <c r="ED389" i="4" s="1"/>
  <c r="EW389" i="4" s="1"/>
  <c r="DW390" i="4"/>
  <c r="ED390" i="4" s="1"/>
  <c r="EW390" i="4" s="1"/>
  <c r="DW391" i="4"/>
  <c r="ED391" i="4" s="1"/>
  <c r="EW391" i="4" s="1"/>
  <c r="DW392" i="4"/>
  <c r="ED392" i="4" s="1"/>
  <c r="EW392" i="4" s="1"/>
  <c r="DW393" i="4"/>
  <c r="ED393" i="4" s="1"/>
  <c r="EW393" i="4" s="1"/>
  <c r="DW394" i="4"/>
  <c r="ED394" i="4" s="1"/>
  <c r="EW394" i="4" s="1"/>
  <c r="DW395" i="4"/>
  <c r="ED395" i="4" s="1"/>
  <c r="EW395" i="4" s="1"/>
  <c r="DW396" i="4"/>
  <c r="ED396" i="4" s="1"/>
  <c r="EW396" i="4" s="1"/>
  <c r="DW397" i="4"/>
  <c r="ED397" i="4" s="1"/>
  <c r="EW397" i="4" s="1"/>
  <c r="DW398" i="4"/>
  <c r="ED398" i="4" s="1"/>
  <c r="EW398" i="4" s="1"/>
  <c r="DW399" i="4"/>
  <c r="ED399" i="4" s="1"/>
  <c r="EW399" i="4" s="1"/>
  <c r="DW400" i="4"/>
  <c r="ED400" i="4" s="1"/>
  <c r="EW400" i="4" s="1"/>
  <c r="DW401" i="4"/>
  <c r="ED401" i="4" s="1"/>
  <c r="EW401" i="4" s="1"/>
  <c r="DW402" i="4"/>
  <c r="ED402" i="4" s="1"/>
  <c r="EW402" i="4" s="1"/>
  <c r="DW403" i="4"/>
  <c r="ED403" i="4" s="1"/>
  <c r="EW403" i="4" s="1"/>
  <c r="DW404" i="4"/>
  <c r="ED404" i="4" s="1"/>
  <c r="EW404" i="4" s="1"/>
  <c r="DW405" i="4"/>
  <c r="ED405" i="4" s="1"/>
  <c r="EW405" i="4" s="1"/>
  <c r="DW406" i="4"/>
  <c r="ED406" i="4" s="1"/>
  <c r="EW406" i="4" s="1"/>
  <c r="DW407" i="4"/>
  <c r="ED407" i="4" s="1"/>
  <c r="EW407" i="4" s="1"/>
  <c r="DW408" i="4"/>
  <c r="ED408" i="4" s="1"/>
  <c r="EW408" i="4" s="1"/>
  <c r="DW409" i="4"/>
  <c r="ED409" i="4" s="1"/>
  <c r="EW409" i="4" s="1"/>
  <c r="DW410" i="4"/>
  <c r="ED410" i="4" s="1"/>
  <c r="EW410" i="4" s="1"/>
  <c r="DW411" i="4"/>
  <c r="ED411" i="4" s="1"/>
  <c r="EW411" i="4" s="1"/>
  <c r="DW412" i="4"/>
  <c r="ED412" i="4" s="1"/>
  <c r="EW412" i="4" s="1"/>
  <c r="DW413" i="4"/>
  <c r="ED413" i="4" s="1"/>
  <c r="EW413" i="4" s="1"/>
  <c r="DW414" i="4"/>
  <c r="ED414" i="4" s="1"/>
  <c r="EW414" i="4" s="1"/>
  <c r="DW415" i="4"/>
  <c r="ED415" i="4" s="1"/>
  <c r="EW415" i="4" s="1"/>
  <c r="DW416" i="4"/>
  <c r="ED416" i="4" s="1"/>
  <c r="EW416" i="4" s="1"/>
  <c r="DW417" i="4"/>
  <c r="ED417" i="4" s="1"/>
  <c r="EW417" i="4" s="1"/>
  <c r="DW418" i="4"/>
  <c r="ED418" i="4" s="1"/>
  <c r="EW418" i="4" s="1"/>
  <c r="DW419" i="4"/>
  <c r="ED419" i="4" s="1"/>
  <c r="EW419" i="4" s="1"/>
  <c r="DW420" i="4"/>
  <c r="ED420" i="4" s="1"/>
  <c r="EW420" i="4" s="1"/>
  <c r="DW421" i="4"/>
  <c r="ED421" i="4" s="1"/>
  <c r="EW421" i="4" s="1"/>
  <c r="DW422" i="4"/>
  <c r="ED422" i="4" s="1"/>
  <c r="EW422" i="4" s="1"/>
  <c r="DW423" i="4"/>
  <c r="ED423" i="4" s="1"/>
  <c r="EW423" i="4" s="1"/>
  <c r="DW424" i="4"/>
  <c r="ED424" i="4" s="1"/>
  <c r="EW424" i="4" s="1"/>
  <c r="DW425" i="4"/>
  <c r="ED425" i="4" s="1"/>
  <c r="EW425" i="4" s="1"/>
  <c r="DW426" i="4"/>
  <c r="ED426" i="4" s="1"/>
  <c r="EW426" i="4" s="1"/>
  <c r="DW427" i="4"/>
  <c r="ED427" i="4" s="1"/>
  <c r="EW427" i="4" s="1"/>
  <c r="DW428" i="4"/>
  <c r="ED428" i="4" s="1"/>
  <c r="EW428" i="4" s="1"/>
  <c r="DW429" i="4"/>
  <c r="ED429" i="4" s="1"/>
  <c r="EW429" i="4" s="1"/>
  <c r="DW430" i="4"/>
  <c r="ED430" i="4" s="1"/>
  <c r="EW430" i="4" s="1"/>
  <c r="DW431" i="4"/>
  <c r="ED431" i="4" s="1"/>
  <c r="EW431" i="4" s="1"/>
  <c r="DW432" i="4"/>
  <c r="ED432" i="4" s="1"/>
  <c r="EW432" i="4" s="1"/>
  <c r="DW433" i="4"/>
  <c r="ED433" i="4" s="1"/>
  <c r="EW433" i="4" s="1"/>
  <c r="DW434" i="4"/>
  <c r="ED434" i="4" s="1"/>
  <c r="EW434" i="4" s="1"/>
  <c r="DW435" i="4"/>
  <c r="ED435" i="4" s="1"/>
  <c r="EW435" i="4" s="1"/>
  <c r="DW436" i="4"/>
  <c r="ED436" i="4" s="1"/>
  <c r="EW436" i="4" s="1"/>
  <c r="DW437" i="4"/>
  <c r="ED437" i="4" s="1"/>
  <c r="EW437" i="4" s="1"/>
  <c r="DW438" i="4"/>
  <c r="ED438" i="4" s="1"/>
  <c r="EW438" i="4" s="1"/>
  <c r="DW439" i="4"/>
  <c r="ED439" i="4" s="1"/>
  <c r="EW439" i="4" s="1"/>
  <c r="DW440" i="4"/>
  <c r="ED440" i="4" s="1"/>
  <c r="EW440" i="4" s="1"/>
  <c r="DW441" i="4"/>
  <c r="ED441" i="4" s="1"/>
  <c r="EW441" i="4" s="1"/>
  <c r="DW442" i="4"/>
  <c r="ED442" i="4" s="1"/>
  <c r="EW442" i="4" s="1"/>
  <c r="DW443" i="4"/>
  <c r="ED443" i="4" s="1"/>
  <c r="EW443" i="4" s="1"/>
  <c r="DW444" i="4"/>
  <c r="ED444" i="4" s="1"/>
  <c r="EW444" i="4" s="1"/>
  <c r="DW445" i="4"/>
  <c r="ED445" i="4" s="1"/>
  <c r="EW445" i="4" s="1"/>
  <c r="DW446" i="4"/>
  <c r="ED446" i="4" s="1"/>
  <c r="EW446" i="4" s="1"/>
  <c r="DW447" i="4"/>
  <c r="ED447" i="4" s="1"/>
  <c r="EW447" i="4" s="1"/>
  <c r="DW448" i="4"/>
  <c r="ED448" i="4" s="1"/>
  <c r="EW448" i="4" s="1"/>
  <c r="DW449" i="4"/>
  <c r="ED449" i="4" s="1"/>
  <c r="EW449" i="4" s="1"/>
  <c r="DW450" i="4"/>
  <c r="ED450" i="4" s="1"/>
  <c r="EW450" i="4" s="1"/>
  <c r="DW451" i="4"/>
  <c r="ED451" i="4" s="1"/>
  <c r="EW451" i="4" s="1"/>
  <c r="DW452" i="4"/>
  <c r="ED452" i="4" s="1"/>
  <c r="EW452" i="4" s="1"/>
  <c r="DW453" i="4"/>
  <c r="ED453" i="4" s="1"/>
  <c r="EW453" i="4" s="1"/>
  <c r="DW454" i="4"/>
  <c r="ED454" i="4" s="1"/>
  <c r="EW454" i="4" s="1"/>
  <c r="DW455" i="4"/>
  <c r="ED455" i="4" s="1"/>
  <c r="EW455" i="4" s="1"/>
  <c r="DW456" i="4"/>
  <c r="ED456" i="4" s="1"/>
  <c r="EW456" i="4" s="1"/>
  <c r="DW457" i="4"/>
  <c r="ED457" i="4" s="1"/>
  <c r="EW457" i="4" s="1"/>
  <c r="DW458" i="4"/>
  <c r="ED458" i="4" s="1"/>
  <c r="EW458" i="4" s="1"/>
  <c r="DW459" i="4"/>
  <c r="ED459" i="4" s="1"/>
  <c r="EW459" i="4" s="1"/>
  <c r="DW460" i="4"/>
  <c r="ED460" i="4" s="1"/>
  <c r="EW460" i="4" s="1"/>
  <c r="DW461" i="4"/>
  <c r="ED461" i="4" s="1"/>
  <c r="EW461" i="4" s="1"/>
  <c r="DW462" i="4"/>
  <c r="ED462" i="4" s="1"/>
  <c r="EW462" i="4" s="1"/>
  <c r="DW463" i="4"/>
  <c r="ED463" i="4" s="1"/>
  <c r="EW463" i="4" s="1"/>
  <c r="DW464" i="4"/>
  <c r="ED464" i="4" s="1"/>
  <c r="EW464" i="4" s="1"/>
  <c r="DW465" i="4"/>
  <c r="ED465" i="4" s="1"/>
  <c r="EW465" i="4" s="1"/>
  <c r="DW466" i="4"/>
  <c r="ED466" i="4" s="1"/>
  <c r="EW466" i="4" s="1"/>
  <c r="DW467" i="4"/>
  <c r="ED467" i="4" s="1"/>
  <c r="EW467" i="4" s="1"/>
  <c r="DW468" i="4"/>
  <c r="ED468" i="4" s="1"/>
  <c r="EW468" i="4" s="1"/>
  <c r="DW469" i="4"/>
  <c r="ED469" i="4" s="1"/>
  <c r="EW469" i="4" s="1"/>
  <c r="DW470" i="4"/>
  <c r="ED470" i="4" s="1"/>
  <c r="EW470" i="4" s="1"/>
  <c r="DW471" i="4"/>
  <c r="ED471" i="4" s="1"/>
  <c r="EW471" i="4" s="1"/>
  <c r="DW472" i="4"/>
  <c r="ED472" i="4" s="1"/>
  <c r="EW472" i="4" s="1"/>
  <c r="DW473" i="4"/>
  <c r="ED473" i="4" s="1"/>
  <c r="EW473" i="4" s="1"/>
  <c r="DW474" i="4"/>
  <c r="ED474" i="4" s="1"/>
  <c r="EW474" i="4" s="1"/>
  <c r="DW475" i="4"/>
  <c r="ED475" i="4" s="1"/>
  <c r="EW475" i="4" s="1"/>
  <c r="DW476" i="4"/>
  <c r="ED476" i="4" s="1"/>
  <c r="EW476" i="4" s="1"/>
  <c r="DW477" i="4"/>
  <c r="ED477" i="4" s="1"/>
  <c r="EW477" i="4" s="1"/>
  <c r="DW478" i="4"/>
  <c r="ED478" i="4" s="1"/>
  <c r="EW478" i="4" s="1"/>
  <c r="DW479" i="4"/>
  <c r="ED479" i="4" s="1"/>
  <c r="EW479" i="4" s="1"/>
  <c r="DW480" i="4"/>
  <c r="ED480" i="4" s="1"/>
  <c r="EW480" i="4" s="1"/>
  <c r="DW481" i="4"/>
  <c r="ED481" i="4" s="1"/>
  <c r="EW481" i="4" s="1"/>
  <c r="DW482" i="4"/>
  <c r="ED482" i="4" s="1"/>
  <c r="EW482" i="4" s="1"/>
  <c r="DW483" i="4"/>
  <c r="ED483" i="4" s="1"/>
  <c r="EW483" i="4" s="1"/>
  <c r="DW484" i="4"/>
  <c r="ED484" i="4" s="1"/>
  <c r="EW484" i="4" s="1"/>
  <c r="DW485" i="4"/>
  <c r="ED485" i="4" s="1"/>
  <c r="EW485" i="4" s="1"/>
  <c r="DW486" i="4"/>
  <c r="ED486" i="4" s="1"/>
  <c r="EW486" i="4" s="1"/>
  <c r="DW487" i="4"/>
  <c r="ED487" i="4" s="1"/>
  <c r="EW487" i="4" s="1"/>
  <c r="DW488" i="4"/>
  <c r="ED488" i="4" s="1"/>
  <c r="EW488" i="4" s="1"/>
  <c r="DW489" i="4"/>
  <c r="ED489" i="4" s="1"/>
  <c r="EW489" i="4" s="1"/>
  <c r="DW490" i="4"/>
  <c r="ED490" i="4" s="1"/>
  <c r="EW490" i="4" s="1"/>
  <c r="DW491" i="4"/>
  <c r="ED491" i="4" s="1"/>
  <c r="EW491" i="4" s="1"/>
  <c r="DW492" i="4"/>
  <c r="ED492" i="4" s="1"/>
  <c r="EW492" i="4" s="1"/>
  <c r="DW493" i="4"/>
  <c r="ED493" i="4" s="1"/>
  <c r="EW493" i="4" s="1"/>
  <c r="DW494" i="4"/>
  <c r="ED494" i="4" s="1"/>
  <c r="EW494" i="4" s="1"/>
  <c r="DW495" i="4"/>
  <c r="ED495" i="4" s="1"/>
  <c r="EW495" i="4" s="1"/>
  <c r="DW496" i="4"/>
  <c r="ED496" i="4" s="1"/>
  <c r="EW496" i="4" s="1"/>
  <c r="DW497" i="4"/>
  <c r="ED497" i="4" s="1"/>
  <c r="EW497" i="4" s="1"/>
  <c r="DW498" i="4"/>
  <c r="ED498" i="4" s="1"/>
  <c r="EW498" i="4" s="1"/>
  <c r="DW499" i="4"/>
  <c r="ED499" i="4" s="1"/>
  <c r="EW499" i="4" s="1"/>
  <c r="DW500" i="4"/>
  <c r="ED500" i="4" s="1"/>
  <c r="EW500" i="4" s="1"/>
  <c r="DW501" i="4"/>
  <c r="ED501" i="4" s="1"/>
  <c r="EW501" i="4" s="1"/>
  <c r="DW502" i="4"/>
  <c r="ED502" i="4" s="1"/>
  <c r="EW502" i="4" s="1"/>
  <c r="DW503" i="4"/>
  <c r="ED503" i="4" s="1"/>
  <c r="EW503" i="4" s="1"/>
  <c r="DW504" i="4"/>
  <c r="ED504" i="4" s="1"/>
  <c r="EW504" i="4" s="1"/>
  <c r="DW505" i="4"/>
  <c r="ED505" i="4" s="1"/>
  <c r="EW505" i="4" s="1"/>
  <c r="DW506" i="4"/>
  <c r="ED506" i="4" s="1"/>
  <c r="EW506" i="4" s="1"/>
  <c r="DW507" i="4"/>
  <c r="ED507" i="4" s="1"/>
  <c r="EW507" i="4" s="1"/>
  <c r="DW508" i="4"/>
  <c r="ED508" i="4" s="1"/>
  <c r="EW508" i="4" s="1"/>
  <c r="DW509" i="4"/>
  <c r="ED509" i="4" s="1"/>
  <c r="EW509" i="4" s="1"/>
  <c r="DW510" i="4"/>
  <c r="ED510" i="4" s="1"/>
  <c r="EW510" i="4" s="1"/>
  <c r="DW511" i="4"/>
  <c r="ED511" i="4" s="1"/>
  <c r="EW511" i="4" s="1"/>
  <c r="DW512" i="4"/>
  <c r="ED512" i="4" s="1"/>
  <c r="EW512" i="4" s="1"/>
  <c r="DW513" i="4"/>
  <c r="ED513" i="4" s="1"/>
  <c r="EW513" i="4" s="1"/>
  <c r="DW514" i="4"/>
  <c r="ED514" i="4" s="1"/>
  <c r="EW514" i="4" s="1"/>
  <c r="DW515" i="4"/>
  <c r="ED515" i="4" s="1"/>
  <c r="EW515" i="4" s="1"/>
  <c r="DW516" i="4"/>
  <c r="ED516" i="4" s="1"/>
  <c r="EW516" i="4" s="1"/>
  <c r="DW517" i="4"/>
  <c r="ED517" i="4" s="1"/>
  <c r="EW517" i="4" s="1"/>
  <c r="DW518" i="4"/>
  <c r="ED518" i="4" s="1"/>
  <c r="EW518" i="4" s="1"/>
  <c r="DW519" i="4"/>
  <c r="ED519" i="4" s="1"/>
  <c r="EW519" i="4" s="1"/>
  <c r="DW520" i="4"/>
  <c r="ED520" i="4" s="1"/>
  <c r="EW520" i="4" s="1"/>
  <c r="DW521" i="4"/>
  <c r="ED521" i="4" s="1"/>
  <c r="EW521" i="4" s="1"/>
  <c r="DW522" i="4"/>
  <c r="ED522" i="4" s="1"/>
  <c r="EW522" i="4" s="1"/>
  <c r="DW523" i="4"/>
  <c r="ED523" i="4" s="1"/>
  <c r="EW523" i="4" s="1"/>
  <c r="DW524" i="4"/>
  <c r="ED524" i="4" s="1"/>
  <c r="EW524" i="4" s="1"/>
  <c r="DW525" i="4"/>
  <c r="ED525" i="4" s="1"/>
  <c r="EW525" i="4" s="1"/>
  <c r="DW9" i="4"/>
  <c r="ED9" i="4" s="1"/>
  <c r="EW9" i="4" s="1"/>
  <c r="DU10" i="4"/>
  <c r="DU11" i="4"/>
  <c r="EC11" i="4" s="1"/>
  <c r="EV11" i="4" s="1"/>
  <c r="DU12" i="4"/>
  <c r="DU13" i="4"/>
  <c r="EC13" i="4" s="1"/>
  <c r="EV13" i="4" s="1"/>
  <c r="DU14" i="4"/>
  <c r="DU15" i="4"/>
  <c r="EC15" i="4" s="1"/>
  <c r="EV15" i="4" s="1"/>
  <c r="DU16" i="4"/>
  <c r="DU17" i="4"/>
  <c r="EC17" i="4" s="1"/>
  <c r="EV17" i="4" s="1"/>
  <c r="DU18" i="4"/>
  <c r="DU19" i="4"/>
  <c r="EC19" i="4" s="1"/>
  <c r="EV19" i="4" s="1"/>
  <c r="DU20" i="4"/>
  <c r="DU21" i="4"/>
  <c r="EC21" i="4" s="1"/>
  <c r="EV21" i="4" s="1"/>
  <c r="DU22" i="4"/>
  <c r="DU23" i="4"/>
  <c r="EC23" i="4" s="1"/>
  <c r="EV23" i="4" s="1"/>
  <c r="DU24" i="4"/>
  <c r="DU25" i="4"/>
  <c r="EC25" i="4" s="1"/>
  <c r="EV25" i="4" s="1"/>
  <c r="DU26" i="4"/>
  <c r="DU27" i="4"/>
  <c r="EC27" i="4" s="1"/>
  <c r="EV27" i="4" s="1"/>
  <c r="DU28" i="4"/>
  <c r="DU29" i="4"/>
  <c r="EC29" i="4" s="1"/>
  <c r="EV29" i="4" s="1"/>
  <c r="DU30" i="4"/>
  <c r="DU31" i="4"/>
  <c r="EC31" i="4" s="1"/>
  <c r="EV31" i="4" s="1"/>
  <c r="DU32" i="4"/>
  <c r="DU33" i="4"/>
  <c r="EC33" i="4" s="1"/>
  <c r="EV33" i="4" s="1"/>
  <c r="DU34" i="4"/>
  <c r="DU35" i="4"/>
  <c r="EC35" i="4" s="1"/>
  <c r="EV35" i="4" s="1"/>
  <c r="DU36" i="4"/>
  <c r="DU37" i="4"/>
  <c r="EC37" i="4" s="1"/>
  <c r="EV37" i="4" s="1"/>
  <c r="DU38" i="4"/>
  <c r="DU39" i="4"/>
  <c r="EC39" i="4" s="1"/>
  <c r="EV39" i="4" s="1"/>
  <c r="DU40" i="4"/>
  <c r="DU41" i="4"/>
  <c r="EC41" i="4" s="1"/>
  <c r="EV41" i="4" s="1"/>
  <c r="DU42" i="4"/>
  <c r="DU43" i="4"/>
  <c r="EC43" i="4" s="1"/>
  <c r="EV43" i="4" s="1"/>
  <c r="DU44" i="4"/>
  <c r="DU45" i="4"/>
  <c r="EC45" i="4" s="1"/>
  <c r="EV45" i="4" s="1"/>
  <c r="DU46" i="4"/>
  <c r="DU47" i="4"/>
  <c r="DU48" i="4"/>
  <c r="DU49" i="4"/>
  <c r="EC49" i="4" s="1"/>
  <c r="EV49" i="4" s="1"/>
  <c r="DU50" i="4"/>
  <c r="DU51" i="4"/>
  <c r="EC51" i="4" s="1"/>
  <c r="EV51" i="4" s="1"/>
  <c r="DU52" i="4"/>
  <c r="DU53" i="4"/>
  <c r="EC53" i="4" s="1"/>
  <c r="EV53" i="4" s="1"/>
  <c r="DU54" i="4"/>
  <c r="DU55" i="4"/>
  <c r="DU56" i="4"/>
  <c r="DU57" i="4"/>
  <c r="EC57" i="4" s="1"/>
  <c r="EV57" i="4" s="1"/>
  <c r="DU58" i="4"/>
  <c r="DU59" i="4"/>
  <c r="EC59" i="4" s="1"/>
  <c r="EV59" i="4" s="1"/>
  <c r="DU60" i="4"/>
  <c r="DU61" i="4"/>
  <c r="EC61" i="4" s="1"/>
  <c r="EV61" i="4" s="1"/>
  <c r="DU62" i="4"/>
  <c r="DU63" i="4"/>
  <c r="DU64" i="4"/>
  <c r="DU65" i="4"/>
  <c r="EC65" i="4" s="1"/>
  <c r="EV65" i="4" s="1"/>
  <c r="DU66" i="4"/>
  <c r="DU67" i="4"/>
  <c r="EC67" i="4" s="1"/>
  <c r="EV67" i="4" s="1"/>
  <c r="DU68" i="4"/>
  <c r="DU69" i="4"/>
  <c r="EC69" i="4" s="1"/>
  <c r="EV69" i="4" s="1"/>
  <c r="DU70" i="4"/>
  <c r="DU71" i="4"/>
  <c r="DU72" i="4"/>
  <c r="DU73" i="4"/>
  <c r="EC73" i="4" s="1"/>
  <c r="EV73" i="4" s="1"/>
  <c r="DU74" i="4"/>
  <c r="DU75" i="4"/>
  <c r="EC75" i="4" s="1"/>
  <c r="EV75" i="4" s="1"/>
  <c r="DU76" i="4"/>
  <c r="DU77" i="4"/>
  <c r="EC77" i="4" s="1"/>
  <c r="EV77" i="4" s="1"/>
  <c r="DU78" i="4"/>
  <c r="DU79" i="4"/>
  <c r="DU80" i="4"/>
  <c r="DU81" i="4"/>
  <c r="EC81" i="4" s="1"/>
  <c r="EV81" i="4" s="1"/>
  <c r="DU82" i="4"/>
  <c r="DU83" i="4"/>
  <c r="EC83" i="4" s="1"/>
  <c r="EV83" i="4" s="1"/>
  <c r="DU84" i="4"/>
  <c r="DU85" i="4"/>
  <c r="EC85" i="4" s="1"/>
  <c r="EV85" i="4" s="1"/>
  <c r="DU86" i="4"/>
  <c r="DU87" i="4"/>
  <c r="DU88" i="4"/>
  <c r="DU89" i="4"/>
  <c r="EC89" i="4" s="1"/>
  <c r="EV89" i="4" s="1"/>
  <c r="DU90" i="4"/>
  <c r="DU91" i="4"/>
  <c r="EC91" i="4" s="1"/>
  <c r="EV91" i="4" s="1"/>
  <c r="DU92" i="4"/>
  <c r="DU93" i="4"/>
  <c r="EC93" i="4" s="1"/>
  <c r="EV93" i="4" s="1"/>
  <c r="DU94" i="4"/>
  <c r="DU95" i="4"/>
  <c r="DU96" i="4"/>
  <c r="DU97" i="4"/>
  <c r="EC97" i="4" s="1"/>
  <c r="EV97" i="4" s="1"/>
  <c r="DU98" i="4"/>
  <c r="DU99" i="4"/>
  <c r="EC99" i="4" s="1"/>
  <c r="EV99" i="4" s="1"/>
  <c r="DU100" i="4"/>
  <c r="DU101" i="4"/>
  <c r="EC101" i="4" s="1"/>
  <c r="EV101" i="4" s="1"/>
  <c r="DU102" i="4"/>
  <c r="DU103" i="4"/>
  <c r="DU104" i="4"/>
  <c r="DU105" i="4"/>
  <c r="EC105" i="4" s="1"/>
  <c r="EV105" i="4" s="1"/>
  <c r="DU106" i="4"/>
  <c r="DU107" i="4"/>
  <c r="EC107" i="4" s="1"/>
  <c r="EV107" i="4" s="1"/>
  <c r="DU108" i="4"/>
  <c r="DU109" i="4"/>
  <c r="EC109" i="4" s="1"/>
  <c r="EV109" i="4" s="1"/>
  <c r="DU110" i="4"/>
  <c r="DU111" i="4"/>
  <c r="DU112" i="4"/>
  <c r="DU113" i="4"/>
  <c r="EC113" i="4" s="1"/>
  <c r="EV113" i="4" s="1"/>
  <c r="DU114" i="4"/>
  <c r="DU115" i="4"/>
  <c r="EC115" i="4" s="1"/>
  <c r="EV115" i="4" s="1"/>
  <c r="DU116" i="4"/>
  <c r="DU117" i="4"/>
  <c r="EC117" i="4" s="1"/>
  <c r="EV117" i="4" s="1"/>
  <c r="DU118" i="4"/>
  <c r="DU119" i="4"/>
  <c r="DU120" i="4"/>
  <c r="DU121" i="4"/>
  <c r="EC121" i="4" s="1"/>
  <c r="EV121" i="4" s="1"/>
  <c r="DU122" i="4"/>
  <c r="DU123" i="4"/>
  <c r="EC123" i="4" s="1"/>
  <c r="EV123" i="4" s="1"/>
  <c r="DU124" i="4"/>
  <c r="DU125" i="4"/>
  <c r="EC125" i="4" s="1"/>
  <c r="EV125" i="4" s="1"/>
  <c r="DU126" i="4"/>
  <c r="DU127" i="4"/>
  <c r="DU128" i="4"/>
  <c r="DU129" i="4"/>
  <c r="EC129" i="4" s="1"/>
  <c r="EV129" i="4" s="1"/>
  <c r="DU130" i="4"/>
  <c r="DU131" i="4"/>
  <c r="EC131" i="4" s="1"/>
  <c r="EV131" i="4" s="1"/>
  <c r="DU132" i="4"/>
  <c r="DU133" i="4"/>
  <c r="EC133" i="4" s="1"/>
  <c r="EV133" i="4" s="1"/>
  <c r="DU134" i="4"/>
  <c r="DU135" i="4"/>
  <c r="DU136" i="4"/>
  <c r="DU137" i="4"/>
  <c r="DU138" i="4"/>
  <c r="DU139" i="4"/>
  <c r="EC139" i="4" s="1"/>
  <c r="EV139" i="4" s="1"/>
  <c r="DU140" i="4"/>
  <c r="DU141" i="4"/>
  <c r="DU142" i="4"/>
  <c r="DU143" i="4"/>
  <c r="DU144" i="4"/>
  <c r="DU145" i="4"/>
  <c r="EC145" i="4" s="1"/>
  <c r="EV145" i="4" s="1"/>
  <c r="DU146" i="4"/>
  <c r="DU147" i="4"/>
  <c r="EC147" i="4" s="1"/>
  <c r="EV147" i="4" s="1"/>
  <c r="DU148" i="4"/>
  <c r="DU149" i="4"/>
  <c r="DU150" i="4"/>
  <c r="DU151" i="4"/>
  <c r="DU152" i="4"/>
  <c r="DU153" i="4"/>
  <c r="DU154" i="4"/>
  <c r="DU155" i="4"/>
  <c r="EC155" i="4" s="1"/>
  <c r="EV155" i="4" s="1"/>
  <c r="DU156" i="4"/>
  <c r="DU157" i="4"/>
  <c r="DU158" i="4"/>
  <c r="DU159" i="4"/>
  <c r="DU160" i="4"/>
  <c r="DU161" i="4"/>
  <c r="EC161" i="4" s="1"/>
  <c r="EV161" i="4" s="1"/>
  <c r="DU162" i="4"/>
  <c r="DU163" i="4"/>
  <c r="EC163" i="4" s="1"/>
  <c r="EV163" i="4" s="1"/>
  <c r="DU164" i="4"/>
  <c r="DU165" i="4"/>
  <c r="DU166" i="4"/>
  <c r="DU167" i="4"/>
  <c r="DU168" i="4"/>
  <c r="DU169" i="4"/>
  <c r="DU170" i="4"/>
  <c r="DU171" i="4"/>
  <c r="EC171" i="4" s="1"/>
  <c r="EV171" i="4" s="1"/>
  <c r="DU172" i="4"/>
  <c r="DU173" i="4"/>
  <c r="DU174" i="4"/>
  <c r="DU175" i="4"/>
  <c r="DU176" i="4"/>
  <c r="DU177" i="4"/>
  <c r="DU178" i="4"/>
  <c r="DU179" i="4"/>
  <c r="EC179" i="4" s="1"/>
  <c r="EV179" i="4" s="1"/>
  <c r="DU180" i="4"/>
  <c r="DU181" i="4"/>
  <c r="EC181" i="4" s="1"/>
  <c r="EV181" i="4" s="1"/>
  <c r="DU182" i="4"/>
  <c r="DU183" i="4"/>
  <c r="EC183" i="4" s="1"/>
  <c r="EV183" i="4" s="1"/>
  <c r="DU184" i="4"/>
  <c r="DU185" i="4"/>
  <c r="EC185" i="4" s="1"/>
  <c r="EV185" i="4" s="1"/>
  <c r="DU186" i="4"/>
  <c r="DU187" i="4"/>
  <c r="EC187" i="4" s="1"/>
  <c r="EV187" i="4" s="1"/>
  <c r="DU188" i="4"/>
  <c r="DU189" i="4"/>
  <c r="EC189" i="4" s="1"/>
  <c r="EV189" i="4" s="1"/>
  <c r="DU190" i="4"/>
  <c r="DU191" i="4"/>
  <c r="EC191" i="4" s="1"/>
  <c r="EV191" i="4" s="1"/>
  <c r="DU192" i="4"/>
  <c r="DU193" i="4"/>
  <c r="EC193" i="4" s="1"/>
  <c r="EV193" i="4" s="1"/>
  <c r="DU194" i="4"/>
  <c r="DU195" i="4"/>
  <c r="EC195" i="4" s="1"/>
  <c r="EV195" i="4" s="1"/>
  <c r="DU196" i="4"/>
  <c r="DU197" i="4"/>
  <c r="EC197" i="4" s="1"/>
  <c r="EV197" i="4" s="1"/>
  <c r="DU198" i="4"/>
  <c r="DU199" i="4"/>
  <c r="EC199" i="4" s="1"/>
  <c r="EV199" i="4" s="1"/>
  <c r="DU200" i="4"/>
  <c r="DU201" i="4"/>
  <c r="EC201" i="4" s="1"/>
  <c r="EV201" i="4" s="1"/>
  <c r="DU202" i="4"/>
  <c r="DU203" i="4"/>
  <c r="EC203" i="4" s="1"/>
  <c r="EV203" i="4" s="1"/>
  <c r="DU204" i="4"/>
  <c r="DU205" i="4"/>
  <c r="DU206" i="4"/>
  <c r="DU207" i="4"/>
  <c r="DU208" i="4"/>
  <c r="DU209" i="4"/>
  <c r="DU210" i="4"/>
  <c r="DU211" i="4"/>
  <c r="EC211" i="4" s="1"/>
  <c r="EV211" i="4" s="1"/>
  <c r="DU212" i="4"/>
  <c r="DU213" i="4"/>
  <c r="DU214" i="4"/>
  <c r="DU215" i="4"/>
  <c r="DU216" i="4"/>
  <c r="DU217" i="4"/>
  <c r="EC217" i="4" s="1"/>
  <c r="EV217" i="4" s="1"/>
  <c r="DU218" i="4"/>
  <c r="DU219" i="4"/>
  <c r="EC219" i="4" s="1"/>
  <c r="EV219" i="4" s="1"/>
  <c r="DU220" i="4"/>
  <c r="DU221" i="4"/>
  <c r="DU222" i="4"/>
  <c r="DU223" i="4"/>
  <c r="DU224" i="4"/>
  <c r="DU225" i="4"/>
  <c r="EC225" i="4" s="1"/>
  <c r="EV225" i="4" s="1"/>
  <c r="DU226" i="4"/>
  <c r="DU227" i="4"/>
  <c r="EC227" i="4" s="1"/>
  <c r="EV227" i="4" s="1"/>
  <c r="DU228" i="4"/>
  <c r="DU229" i="4"/>
  <c r="DU230" i="4"/>
  <c r="DU231" i="4"/>
  <c r="DU232" i="4"/>
  <c r="DU233" i="4"/>
  <c r="EC233" i="4" s="1"/>
  <c r="EV233" i="4" s="1"/>
  <c r="DU234" i="4"/>
  <c r="DU235" i="4"/>
  <c r="EC235" i="4" s="1"/>
  <c r="EV235" i="4" s="1"/>
  <c r="DU236" i="4"/>
  <c r="DU237" i="4"/>
  <c r="DU238" i="4"/>
  <c r="DU239" i="4"/>
  <c r="DU240" i="4"/>
  <c r="DU241" i="4"/>
  <c r="EC241" i="4" s="1"/>
  <c r="EV241" i="4" s="1"/>
  <c r="DU242" i="4"/>
  <c r="DU243" i="4"/>
  <c r="EC243" i="4" s="1"/>
  <c r="EV243" i="4" s="1"/>
  <c r="DU244" i="4"/>
  <c r="DU245" i="4"/>
  <c r="DU246" i="4"/>
  <c r="DU247" i="4"/>
  <c r="DU248" i="4"/>
  <c r="DU249" i="4"/>
  <c r="EC249" i="4" s="1"/>
  <c r="EV249" i="4" s="1"/>
  <c r="DU250" i="4"/>
  <c r="DU251" i="4"/>
  <c r="EC251" i="4" s="1"/>
  <c r="EV251" i="4" s="1"/>
  <c r="DU252" i="4"/>
  <c r="DU253" i="4"/>
  <c r="DU254" i="4"/>
  <c r="DU255" i="4"/>
  <c r="DU256" i="4"/>
  <c r="DU257" i="4"/>
  <c r="EC257" i="4" s="1"/>
  <c r="EV257" i="4" s="1"/>
  <c r="DU258" i="4"/>
  <c r="DU259" i="4"/>
  <c r="EC259" i="4" s="1"/>
  <c r="EV259" i="4" s="1"/>
  <c r="DU260" i="4"/>
  <c r="DU261" i="4"/>
  <c r="DU262" i="4"/>
  <c r="DU263" i="4"/>
  <c r="DU264" i="4"/>
  <c r="DU265" i="4"/>
  <c r="EC265" i="4" s="1"/>
  <c r="EV265" i="4" s="1"/>
  <c r="DU266" i="4"/>
  <c r="DU267" i="4"/>
  <c r="EC267" i="4" s="1"/>
  <c r="EV267" i="4" s="1"/>
  <c r="DU268" i="4"/>
  <c r="DU269" i="4"/>
  <c r="DU270" i="4"/>
  <c r="DU271" i="4"/>
  <c r="DU272" i="4"/>
  <c r="DU273" i="4"/>
  <c r="DU274" i="4"/>
  <c r="DU275" i="4"/>
  <c r="EC275" i="4" s="1"/>
  <c r="EV275" i="4" s="1"/>
  <c r="DU276" i="4"/>
  <c r="DU277" i="4"/>
  <c r="DU278" i="4"/>
  <c r="DU279" i="4"/>
  <c r="DU280" i="4"/>
  <c r="DU281" i="4"/>
  <c r="DU282" i="4"/>
  <c r="DU283" i="4"/>
  <c r="EC283" i="4" s="1"/>
  <c r="EV283" i="4" s="1"/>
  <c r="DU284" i="4"/>
  <c r="DU285" i="4"/>
  <c r="DU286" i="4"/>
  <c r="DU287" i="4"/>
  <c r="DU288" i="4"/>
  <c r="DU289" i="4"/>
  <c r="DU290" i="4"/>
  <c r="DU291" i="4"/>
  <c r="EC291" i="4" s="1"/>
  <c r="EV291" i="4" s="1"/>
  <c r="DU292" i="4"/>
  <c r="DU293" i="4"/>
  <c r="DU294" i="4"/>
  <c r="DU295" i="4"/>
  <c r="DU296" i="4"/>
  <c r="DU297" i="4"/>
  <c r="DU298" i="4"/>
  <c r="DU299" i="4"/>
  <c r="EC299" i="4" s="1"/>
  <c r="EV299" i="4" s="1"/>
  <c r="DU300" i="4"/>
  <c r="DU301" i="4"/>
  <c r="DU302" i="4"/>
  <c r="DU303" i="4"/>
  <c r="DU304" i="4"/>
  <c r="EC304" i="4" s="1"/>
  <c r="EV304" i="4" s="1"/>
  <c r="DU305" i="4"/>
  <c r="DU306" i="4"/>
  <c r="DU307" i="4"/>
  <c r="EC307" i="4" s="1"/>
  <c r="EV307" i="4" s="1"/>
  <c r="DU308" i="4"/>
  <c r="DU309" i="4"/>
  <c r="DU310" i="4"/>
  <c r="DU311" i="4"/>
  <c r="DU312" i="4"/>
  <c r="EC312" i="4" s="1"/>
  <c r="EV312" i="4" s="1"/>
  <c r="DU313" i="4"/>
  <c r="DU314" i="4"/>
  <c r="DU315" i="4"/>
  <c r="EC315" i="4" s="1"/>
  <c r="EV315" i="4" s="1"/>
  <c r="DU316" i="4"/>
  <c r="DU317" i="4"/>
  <c r="EC317" i="4" s="1"/>
  <c r="EV317" i="4" s="1"/>
  <c r="DU318" i="4"/>
  <c r="DU319" i="4"/>
  <c r="EC319" i="4" s="1"/>
  <c r="EV319" i="4" s="1"/>
  <c r="DU320" i="4"/>
  <c r="DU321" i="4"/>
  <c r="EC321" i="4" s="1"/>
  <c r="EV321" i="4" s="1"/>
  <c r="DU322" i="4"/>
  <c r="DU323" i="4"/>
  <c r="EC323" i="4" s="1"/>
  <c r="EV323" i="4" s="1"/>
  <c r="DU324" i="4"/>
  <c r="DU325" i="4"/>
  <c r="EC325" i="4" s="1"/>
  <c r="EV325" i="4" s="1"/>
  <c r="DU326" i="4"/>
  <c r="DU327" i="4"/>
  <c r="EC327" i="4" s="1"/>
  <c r="EV327" i="4" s="1"/>
  <c r="DU328" i="4"/>
  <c r="DU329" i="4"/>
  <c r="EC329" i="4" s="1"/>
  <c r="EV329" i="4" s="1"/>
  <c r="DU330" i="4"/>
  <c r="DU331" i="4"/>
  <c r="EC331" i="4" s="1"/>
  <c r="EV331" i="4" s="1"/>
  <c r="DU332" i="4"/>
  <c r="DU333" i="4"/>
  <c r="EC333" i="4" s="1"/>
  <c r="EV333" i="4" s="1"/>
  <c r="DU334" i="4"/>
  <c r="DU335" i="4"/>
  <c r="EC335" i="4" s="1"/>
  <c r="EV335" i="4" s="1"/>
  <c r="DU336" i="4"/>
  <c r="EC336" i="4" s="1"/>
  <c r="EV336" i="4" s="1"/>
  <c r="DU337" i="4"/>
  <c r="EC337" i="4" s="1"/>
  <c r="EV337" i="4" s="1"/>
  <c r="DU338" i="4"/>
  <c r="EC338" i="4" s="1"/>
  <c r="EV338" i="4" s="1"/>
  <c r="DU339" i="4"/>
  <c r="EC339" i="4" s="1"/>
  <c r="EV339" i="4" s="1"/>
  <c r="DU340" i="4"/>
  <c r="DU341" i="4"/>
  <c r="EC341" i="4" s="1"/>
  <c r="EV341" i="4" s="1"/>
  <c r="DU342" i="4"/>
  <c r="DU343" i="4"/>
  <c r="EC343" i="4" s="1"/>
  <c r="EV343" i="4" s="1"/>
  <c r="DU344" i="4"/>
  <c r="EC344" i="4" s="1"/>
  <c r="EV344" i="4" s="1"/>
  <c r="DU345" i="4"/>
  <c r="EC345" i="4" s="1"/>
  <c r="EV345" i="4" s="1"/>
  <c r="DU346" i="4"/>
  <c r="EC346" i="4" s="1"/>
  <c r="EV346" i="4" s="1"/>
  <c r="DU347" i="4"/>
  <c r="EC347" i="4" s="1"/>
  <c r="EV347" i="4" s="1"/>
  <c r="DU348" i="4"/>
  <c r="DU349" i="4"/>
  <c r="EC349" i="4" s="1"/>
  <c r="EV349" i="4" s="1"/>
  <c r="DU350" i="4"/>
  <c r="DU351" i="4"/>
  <c r="EC351" i="4" s="1"/>
  <c r="EV351" i="4" s="1"/>
  <c r="DU352" i="4"/>
  <c r="EC352" i="4" s="1"/>
  <c r="EV352" i="4" s="1"/>
  <c r="DU353" i="4"/>
  <c r="DU354" i="4"/>
  <c r="DU355" i="4"/>
  <c r="DU356" i="4"/>
  <c r="DU357" i="4"/>
  <c r="DU358" i="4"/>
  <c r="DU359" i="4"/>
  <c r="EC359" i="4" s="1"/>
  <c r="EV359" i="4" s="1"/>
  <c r="DU360" i="4"/>
  <c r="EC360" i="4" s="1"/>
  <c r="EV360" i="4" s="1"/>
  <c r="DU361" i="4"/>
  <c r="DU362" i="4"/>
  <c r="EC362" i="4" s="1"/>
  <c r="EV362" i="4" s="1"/>
  <c r="DU363" i="4"/>
  <c r="DU364" i="4"/>
  <c r="DU365" i="4"/>
  <c r="DU366" i="4"/>
  <c r="DU367" i="4"/>
  <c r="EC367" i="4" s="1"/>
  <c r="EV367" i="4" s="1"/>
  <c r="DU368" i="4"/>
  <c r="DU369" i="4"/>
  <c r="DU370" i="4"/>
  <c r="EC370" i="4" s="1"/>
  <c r="EV370" i="4" s="1"/>
  <c r="DU371" i="4"/>
  <c r="DU372" i="4"/>
  <c r="DU373" i="4"/>
  <c r="DU374" i="4"/>
  <c r="DU375" i="4"/>
  <c r="EC375" i="4" s="1"/>
  <c r="EV375" i="4" s="1"/>
  <c r="DU376" i="4"/>
  <c r="EC376" i="4" s="1"/>
  <c r="EV376" i="4" s="1"/>
  <c r="DU377" i="4"/>
  <c r="DU378" i="4"/>
  <c r="DU379" i="4"/>
  <c r="DU380" i="4"/>
  <c r="EC380" i="4" s="1"/>
  <c r="EV380" i="4" s="1"/>
  <c r="DU381" i="4"/>
  <c r="DU382" i="4"/>
  <c r="DU383" i="4"/>
  <c r="EC383" i="4" s="1"/>
  <c r="EV383" i="4" s="1"/>
  <c r="DU384" i="4"/>
  <c r="EC384" i="4" s="1"/>
  <c r="EV384" i="4" s="1"/>
  <c r="DU385" i="4"/>
  <c r="DU386" i="4"/>
  <c r="DU387" i="4"/>
  <c r="DU388" i="4"/>
  <c r="DU389" i="4"/>
  <c r="DU390" i="4"/>
  <c r="DU391" i="4"/>
  <c r="EC391" i="4" s="1"/>
  <c r="EV391" i="4" s="1"/>
  <c r="DU392" i="4"/>
  <c r="EC392" i="4" s="1"/>
  <c r="EV392" i="4" s="1"/>
  <c r="DU393" i="4"/>
  <c r="DU394" i="4"/>
  <c r="EC394" i="4" s="1"/>
  <c r="EV394" i="4" s="1"/>
  <c r="DU395" i="4"/>
  <c r="DU396" i="4"/>
  <c r="DU397" i="4"/>
  <c r="DU398" i="4"/>
  <c r="DU399" i="4"/>
  <c r="EC399" i="4" s="1"/>
  <c r="EV399" i="4" s="1"/>
  <c r="DU400" i="4"/>
  <c r="DU401" i="4"/>
  <c r="DU402" i="4"/>
  <c r="EC402" i="4" s="1"/>
  <c r="EV402" i="4" s="1"/>
  <c r="DU403" i="4"/>
  <c r="DU404" i="4"/>
  <c r="DU405" i="4"/>
  <c r="DU406" i="4"/>
  <c r="DU407" i="4"/>
  <c r="EC407" i="4" s="1"/>
  <c r="EV407" i="4" s="1"/>
  <c r="DU408" i="4"/>
  <c r="EC408" i="4" s="1"/>
  <c r="EV408" i="4" s="1"/>
  <c r="DU409" i="4"/>
  <c r="DU410" i="4"/>
  <c r="DU411" i="4"/>
  <c r="DU412" i="4"/>
  <c r="EC412" i="4" s="1"/>
  <c r="EV412" i="4" s="1"/>
  <c r="DU413" i="4"/>
  <c r="DU414" i="4"/>
  <c r="DU415" i="4"/>
  <c r="EC415" i="4" s="1"/>
  <c r="EV415" i="4" s="1"/>
  <c r="DU416" i="4"/>
  <c r="EC416" i="4" s="1"/>
  <c r="EV416" i="4" s="1"/>
  <c r="DU417" i="4"/>
  <c r="DU418" i="4"/>
  <c r="DU419" i="4"/>
  <c r="DU420" i="4"/>
  <c r="DU421" i="4"/>
  <c r="DU422" i="4"/>
  <c r="DU423" i="4"/>
  <c r="EC423" i="4" s="1"/>
  <c r="EV423" i="4" s="1"/>
  <c r="DU424" i="4"/>
  <c r="EC424" i="4" s="1"/>
  <c r="EV424" i="4" s="1"/>
  <c r="DU425" i="4"/>
  <c r="DU426" i="4"/>
  <c r="EC426" i="4" s="1"/>
  <c r="EV426" i="4" s="1"/>
  <c r="DU427" i="4"/>
  <c r="DU428" i="4"/>
  <c r="DU429" i="4"/>
  <c r="DU430" i="4"/>
  <c r="DU431" i="4"/>
  <c r="EC431" i="4" s="1"/>
  <c r="EV431" i="4" s="1"/>
  <c r="DU432" i="4"/>
  <c r="DU433" i="4"/>
  <c r="DU434" i="4"/>
  <c r="EC434" i="4" s="1"/>
  <c r="EV434" i="4" s="1"/>
  <c r="DU435" i="4"/>
  <c r="DU436" i="4"/>
  <c r="DU437" i="4"/>
  <c r="DU438" i="4"/>
  <c r="DU439" i="4"/>
  <c r="EC439" i="4" s="1"/>
  <c r="EV439" i="4" s="1"/>
  <c r="DU440" i="4"/>
  <c r="EC440" i="4" s="1"/>
  <c r="EV440" i="4" s="1"/>
  <c r="DU441" i="4"/>
  <c r="DU442" i="4"/>
  <c r="DU443" i="4"/>
  <c r="DU444" i="4"/>
  <c r="EC444" i="4" s="1"/>
  <c r="EV444" i="4" s="1"/>
  <c r="DU445" i="4"/>
  <c r="DU446" i="4"/>
  <c r="DU447" i="4"/>
  <c r="EC447" i="4" s="1"/>
  <c r="EV447" i="4" s="1"/>
  <c r="DU448" i="4"/>
  <c r="EC448" i="4" s="1"/>
  <c r="EV448" i="4" s="1"/>
  <c r="DU449" i="4"/>
  <c r="DU450" i="4"/>
  <c r="DU451" i="4"/>
  <c r="DU452" i="4"/>
  <c r="DU453" i="4"/>
  <c r="DU454" i="4"/>
  <c r="DU455" i="4"/>
  <c r="EC455" i="4" s="1"/>
  <c r="EV455" i="4" s="1"/>
  <c r="DU456" i="4"/>
  <c r="EC456" i="4" s="1"/>
  <c r="EV456" i="4" s="1"/>
  <c r="DU457" i="4"/>
  <c r="DU458" i="4"/>
  <c r="EC458" i="4" s="1"/>
  <c r="EV458" i="4" s="1"/>
  <c r="DU459" i="4"/>
  <c r="DU460" i="4"/>
  <c r="DU461" i="4"/>
  <c r="DU462" i="4"/>
  <c r="DU463" i="4"/>
  <c r="DU464" i="4"/>
  <c r="EC464" i="4" s="1"/>
  <c r="EV464" i="4" s="1"/>
  <c r="DU465" i="4"/>
  <c r="DU466" i="4"/>
  <c r="EC466" i="4" s="1"/>
  <c r="EV466" i="4" s="1"/>
  <c r="DU467" i="4"/>
  <c r="DU468" i="4"/>
  <c r="DU469" i="4"/>
  <c r="DU470" i="4"/>
  <c r="DU471" i="4"/>
  <c r="DU472" i="4"/>
  <c r="EC472" i="4" s="1"/>
  <c r="EV472" i="4" s="1"/>
  <c r="DU473" i="4"/>
  <c r="DU474" i="4"/>
  <c r="EC474" i="4" s="1"/>
  <c r="EV474" i="4" s="1"/>
  <c r="DU475" i="4"/>
  <c r="DU476" i="4"/>
  <c r="DU477" i="4"/>
  <c r="DU478" i="4"/>
  <c r="DU479" i="4"/>
  <c r="DU480" i="4"/>
  <c r="EC480" i="4" s="1"/>
  <c r="EV480" i="4" s="1"/>
  <c r="DU481" i="4"/>
  <c r="DU482" i="4"/>
  <c r="EC482" i="4" s="1"/>
  <c r="EV482" i="4" s="1"/>
  <c r="DU483" i="4"/>
  <c r="DU484" i="4"/>
  <c r="DU485" i="4"/>
  <c r="DU486" i="4"/>
  <c r="DU487" i="4"/>
  <c r="DU488" i="4"/>
  <c r="EC488" i="4" s="1"/>
  <c r="EV488" i="4" s="1"/>
  <c r="DU489" i="4"/>
  <c r="DU490" i="4"/>
  <c r="EC490" i="4" s="1"/>
  <c r="EV490" i="4" s="1"/>
  <c r="DU491" i="4"/>
  <c r="EC491" i="4" s="1"/>
  <c r="EV491" i="4" s="1"/>
  <c r="DU492" i="4"/>
  <c r="DU493" i="4"/>
  <c r="DU494" i="4"/>
  <c r="EC494" i="4" s="1"/>
  <c r="EV494" i="4" s="1"/>
  <c r="DU495" i="4"/>
  <c r="EC495" i="4" s="1"/>
  <c r="EV495" i="4" s="1"/>
  <c r="DU496" i="4"/>
  <c r="DU497" i="4"/>
  <c r="DU498" i="4"/>
  <c r="EC498" i="4" s="1"/>
  <c r="EV498" i="4" s="1"/>
  <c r="DU499" i="4"/>
  <c r="EC499" i="4" s="1"/>
  <c r="EV499" i="4" s="1"/>
  <c r="DU500" i="4"/>
  <c r="DU501" i="4"/>
  <c r="DU502" i="4"/>
  <c r="EC502" i="4" s="1"/>
  <c r="EV502" i="4" s="1"/>
  <c r="DU503" i="4"/>
  <c r="EC503" i="4" s="1"/>
  <c r="EV503" i="4" s="1"/>
  <c r="DU504" i="4"/>
  <c r="DU505" i="4"/>
  <c r="DU506" i="4"/>
  <c r="EC506" i="4" s="1"/>
  <c r="EV506" i="4" s="1"/>
  <c r="DU507" i="4"/>
  <c r="EC507" i="4" s="1"/>
  <c r="EV507" i="4" s="1"/>
  <c r="DU508" i="4"/>
  <c r="DU509" i="4"/>
  <c r="DU510" i="4"/>
  <c r="EC510" i="4" s="1"/>
  <c r="EV510" i="4" s="1"/>
  <c r="DU511" i="4"/>
  <c r="EC511" i="4" s="1"/>
  <c r="EV511" i="4" s="1"/>
  <c r="DU512" i="4"/>
  <c r="DU513" i="4"/>
  <c r="DU514" i="4"/>
  <c r="EC514" i="4" s="1"/>
  <c r="EV514" i="4" s="1"/>
  <c r="DU515" i="4"/>
  <c r="EC515" i="4" s="1"/>
  <c r="EV515" i="4" s="1"/>
  <c r="DU516" i="4"/>
  <c r="DU517" i="4"/>
  <c r="DU518" i="4"/>
  <c r="EC518" i="4" s="1"/>
  <c r="EV518" i="4" s="1"/>
  <c r="DU519" i="4"/>
  <c r="EC519" i="4" s="1"/>
  <c r="EV519" i="4" s="1"/>
  <c r="DU520" i="4"/>
  <c r="DU521" i="4"/>
  <c r="DU522" i="4"/>
  <c r="EC522" i="4" s="1"/>
  <c r="EV522" i="4" s="1"/>
  <c r="DU523" i="4"/>
  <c r="EC523" i="4" s="1"/>
  <c r="EV523" i="4" s="1"/>
  <c r="DU524" i="4"/>
  <c r="DU525" i="4"/>
  <c r="DU9" i="4"/>
  <c r="DT10" i="4"/>
  <c r="EB10" i="4" s="1"/>
  <c r="EU10" i="4" s="1"/>
  <c r="DT11" i="4"/>
  <c r="EB11" i="4" s="1"/>
  <c r="EU11" i="4" s="1"/>
  <c r="DT12" i="4"/>
  <c r="EB12" i="4" s="1"/>
  <c r="EU12" i="4" s="1"/>
  <c r="DT13" i="4"/>
  <c r="EB13" i="4" s="1"/>
  <c r="EU13" i="4" s="1"/>
  <c r="DT14" i="4"/>
  <c r="EB14" i="4" s="1"/>
  <c r="EU14" i="4" s="1"/>
  <c r="DT15" i="4"/>
  <c r="EB15" i="4" s="1"/>
  <c r="EU15" i="4" s="1"/>
  <c r="DT16" i="4"/>
  <c r="EB16" i="4" s="1"/>
  <c r="EU16" i="4" s="1"/>
  <c r="DT17" i="4"/>
  <c r="EB17" i="4" s="1"/>
  <c r="EU17" i="4" s="1"/>
  <c r="DT18" i="4"/>
  <c r="EB18" i="4" s="1"/>
  <c r="EU18" i="4" s="1"/>
  <c r="DT19" i="4"/>
  <c r="EB19" i="4" s="1"/>
  <c r="EU19" i="4" s="1"/>
  <c r="DT20" i="4"/>
  <c r="EB20" i="4" s="1"/>
  <c r="EU20" i="4" s="1"/>
  <c r="DT21" i="4"/>
  <c r="EB21" i="4" s="1"/>
  <c r="EU21" i="4" s="1"/>
  <c r="DT22" i="4"/>
  <c r="EB22" i="4" s="1"/>
  <c r="EU22" i="4" s="1"/>
  <c r="DT23" i="4"/>
  <c r="EB23" i="4" s="1"/>
  <c r="EU23" i="4" s="1"/>
  <c r="DT24" i="4"/>
  <c r="EB24" i="4" s="1"/>
  <c r="EU24" i="4" s="1"/>
  <c r="DT25" i="4"/>
  <c r="EB25" i="4" s="1"/>
  <c r="EU25" i="4" s="1"/>
  <c r="DT26" i="4"/>
  <c r="EB26" i="4" s="1"/>
  <c r="EU26" i="4" s="1"/>
  <c r="DT27" i="4"/>
  <c r="EB27" i="4" s="1"/>
  <c r="EU27" i="4" s="1"/>
  <c r="DT28" i="4"/>
  <c r="EB28" i="4" s="1"/>
  <c r="EU28" i="4" s="1"/>
  <c r="DT29" i="4"/>
  <c r="EB29" i="4" s="1"/>
  <c r="EU29" i="4" s="1"/>
  <c r="DT30" i="4"/>
  <c r="EB30" i="4" s="1"/>
  <c r="EU30" i="4" s="1"/>
  <c r="DT31" i="4"/>
  <c r="EB31" i="4" s="1"/>
  <c r="EU31" i="4" s="1"/>
  <c r="DT32" i="4"/>
  <c r="EB32" i="4" s="1"/>
  <c r="EU32" i="4" s="1"/>
  <c r="DT33" i="4"/>
  <c r="EB33" i="4" s="1"/>
  <c r="EU33" i="4" s="1"/>
  <c r="DT34" i="4"/>
  <c r="EB34" i="4" s="1"/>
  <c r="EU34" i="4" s="1"/>
  <c r="DT35" i="4"/>
  <c r="EB35" i="4" s="1"/>
  <c r="EU35" i="4" s="1"/>
  <c r="DT36" i="4"/>
  <c r="EB36" i="4" s="1"/>
  <c r="EU36" i="4" s="1"/>
  <c r="DT37" i="4"/>
  <c r="EB37" i="4" s="1"/>
  <c r="EU37" i="4" s="1"/>
  <c r="DT38" i="4"/>
  <c r="EB38" i="4" s="1"/>
  <c r="EU38" i="4" s="1"/>
  <c r="DT39" i="4"/>
  <c r="EB39" i="4" s="1"/>
  <c r="EU39" i="4" s="1"/>
  <c r="DT40" i="4"/>
  <c r="EB40" i="4" s="1"/>
  <c r="EU40" i="4" s="1"/>
  <c r="DT41" i="4"/>
  <c r="EB41" i="4" s="1"/>
  <c r="EU41" i="4" s="1"/>
  <c r="DT42" i="4"/>
  <c r="EB42" i="4" s="1"/>
  <c r="EU42" i="4" s="1"/>
  <c r="DT43" i="4"/>
  <c r="EB43" i="4" s="1"/>
  <c r="EU43" i="4" s="1"/>
  <c r="DT44" i="4"/>
  <c r="EB44" i="4" s="1"/>
  <c r="EU44" i="4" s="1"/>
  <c r="DT45" i="4"/>
  <c r="EB45" i="4" s="1"/>
  <c r="EU45" i="4" s="1"/>
  <c r="DT46" i="4"/>
  <c r="EB46" i="4" s="1"/>
  <c r="EU46" i="4" s="1"/>
  <c r="DT47" i="4"/>
  <c r="EB47" i="4" s="1"/>
  <c r="EU47" i="4" s="1"/>
  <c r="DT48" i="4"/>
  <c r="EB48" i="4" s="1"/>
  <c r="EU48" i="4" s="1"/>
  <c r="DT49" i="4"/>
  <c r="EB49" i="4" s="1"/>
  <c r="EU49" i="4" s="1"/>
  <c r="DT50" i="4"/>
  <c r="EB50" i="4" s="1"/>
  <c r="EU50" i="4" s="1"/>
  <c r="DT51" i="4"/>
  <c r="EB51" i="4" s="1"/>
  <c r="EU51" i="4" s="1"/>
  <c r="DT52" i="4"/>
  <c r="EB52" i="4" s="1"/>
  <c r="EU52" i="4" s="1"/>
  <c r="DT53" i="4"/>
  <c r="EB53" i="4" s="1"/>
  <c r="EU53" i="4" s="1"/>
  <c r="DT54" i="4"/>
  <c r="EB54" i="4" s="1"/>
  <c r="EU54" i="4" s="1"/>
  <c r="DT55" i="4"/>
  <c r="EB55" i="4" s="1"/>
  <c r="EU55" i="4" s="1"/>
  <c r="DT56" i="4"/>
  <c r="EB56" i="4" s="1"/>
  <c r="EU56" i="4" s="1"/>
  <c r="DT57" i="4"/>
  <c r="EB57" i="4" s="1"/>
  <c r="EU57" i="4" s="1"/>
  <c r="DT58" i="4"/>
  <c r="EB58" i="4" s="1"/>
  <c r="EU58" i="4" s="1"/>
  <c r="DT59" i="4"/>
  <c r="EB59" i="4" s="1"/>
  <c r="EU59" i="4" s="1"/>
  <c r="DT60" i="4"/>
  <c r="EB60" i="4" s="1"/>
  <c r="EU60" i="4" s="1"/>
  <c r="DT61" i="4"/>
  <c r="EB61" i="4" s="1"/>
  <c r="EU61" i="4" s="1"/>
  <c r="DT62" i="4"/>
  <c r="EB62" i="4" s="1"/>
  <c r="EU62" i="4" s="1"/>
  <c r="DT63" i="4"/>
  <c r="EB63" i="4" s="1"/>
  <c r="EU63" i="4" s="1"/>
  <c r="DT64" i="4"/>
  <c r="EB64" i="4" s="1"/>
  <c r="EU64" i="4" s="1"/>
  <c r="DT65" i="4"/>
  <c r="EB65" i="4" s="1"/>
  <c r="EU65" i="4" s="1"/>
  <c r="DT66" i="4"/>
  <c r="EB66" i="4" s="1"/>
  <c r="EU66" i="4" s="1"/>
  <c r="DT67" i="4"/>
  <c r="EB67" i="4" s="1"/>
  <c r="EU67" i="4" s="1"/>
  <c r="DT68" i="4"/>
  <c r="EB68" i="4" s="1"/>
  <c r="EU68" i="4" s="1"/>
  <c r="DT69" i="4"/>
  <c r="EB69" i="4" s="1"/>
  <c r="EU69" i="4" s="1"/>
  <c r="DT70" i="4"/>
  <c r="EB70" i="4" s="1"/>
  <c r="EU70" i="4" s="1"/>
  <c r="DT71" i="4"/>
  <c r="EB71" i="4" s="1"/>
  <c r="EU71" i="4" s="1"/>
  <c r="DT72" i="4"/>
  <c r="EB72" i="4" s="1"/>
  <c r="EU72" i="4" s="1"/>
  <c r="DT73" i="4"/>
  <c r="EB73" i="4" s="1"/>
  <c r="EU73" i="4" s="1"/>
  <c r="DT74" i="4"/>
  <c r="EB74" i="4" s="1"/>
  <c r="EU74" i="4" s="1"/>
  <c r="DT75" i="4"/>
  <c r="EB75" i="4" s="1"/>
  <c r="EU75" i="4" s="1"/>
  <c r="DT76" i="4"/>
  <c r="EB76" i="4" s="1"/>
  <c r="EU76" i="4" s="1"/>
  <c r="DT77" i="4"/>
  <c r="EB77" i="4" s="1"/>
  <c r="EU77" i="4" s="1"/>
  <c r="DT78" i="4"/>
  <c r="EB78" i="4" s="1"/>
  <c r="EU78" i="4" s="1"/>
  <c r="DT79" i="4"/>
  <c r="EB79" i="4" s="1"/>
  <c r="EU79" i="4" s="1"/>
  <c r="DT80" i="4"/>
  <c r="EB80" i="4" s="1"/>
  <c r="EU80" i="4" s="1"/>
  <c r="DT81" i="4"/>
  <c r="EB81" i="4" s="1"/>
  <c r="EU81" i="4" s="1"/>
  <c r="DT82" i="4"/>
  <c r="EB82" i="4" s="1"/>
  <c r="EU82" i="4" s="1"/>
  <c r="DT83" i="4"/>
  <c r="EB83" i="4" s="1"/>
  <c r="EU83" i="4" s="1"/>
  <c r="DT84" i="4"/>
  <c r="EB84" i="4" s="1"/>
  <c r="EU84" i="4" s="1"/>
  <c r="DT85" i="4"/>
  <c r="EB85" i="4" s="1"/>
  <c r="EU85" i="4" s="1"/>
  <c r="DT86" i="4"/>
  <c r="EB86" i="4" s="1"/>
  <c r="EU86" i="4" s="1"/>
  <c r="DT87" i="4"/>
  <c r="EB87" i="4" s="1"/>
  <c r="EU87" i="4" s="1"/>
  <c r="DT88" i="4"/>
  <c r="EB88" i="4" s="1"/>
  <c r="EU88" i="4" s="1"/>
  <c r="DT89" i="4"/>
  <c r="EB89" i="4" s="1"/>
  <c r="EU89" i="4" s="1"/>
  <c r="DT90" i="4"/>
  <c r="EB90" i="4" s="1"/>
  <c r="EU90" i="4" s="1"/>
  <c r="DT91" i="4"/>
  <c r="EB91" i="4" s="1"/>
  <c r="EU91" i="4" s="1"/>
  <c r="DT92" i="4"/>
  <c r="EB92" i="4" s="1"/>
  <c r="EU92" i="4" s="1"/>
  <c r="DT93" i="4"/>
  <c r="EB93" i="4" s="1"/>
  <c r="EU93" i="4" s="1"/>
  <c r="DT94" i="4"/>
  <c r="EB94" i="4" s="1"/>
  <c r="EU94" i="4" s="1"/>
  <c r="DT95" i="4"/>
  <c r="EB95" i="4" s="1"/>
  <c r="EU95" i="4" s="1"/>
  <c r="DT96" i="4"/>
  <c r="EB96" i="4" s="1"/>
  <c r="EU96" i="4" s="1"/>
  <c r="DT97" i="4"/>
  <c r="EB97" i="4" s="1"/>
  <c r="EU97" i="4" s="1"/>
  <c r="DT98" i="4"/>
  <c r="EB98" i="4" s="1"/>
  <c r="EU98" i="4" s="1"/>
  <c r="DT99" i="4"/>
  <c r="EB99" i="4" s="1"/>
  <c r="EU99" i="4" s="1"/>
  <c r="DT100" i="4"/>
  <c r="EB100" i="4" s="1"/>
  <c r="EU100" i="4" s="1"/>
  <c r="DT101" i="4"/>
  <c r="EB101" i="4" s="1"/>
  <c r="EU101" i="4" s="1"/>
  <c r="DT102" i="4"/>
  <c r="EB102" i="4" s="1"/>
  <c r="EU102" i="4" s="1"/>
  <c r="DT103" i="4"/>
  <c r="EB103" i="4" s="1"/>
  <c r="EU103" i="4" s="1"/>
  <c r="DT104" i="4"/>
  <c r="EB104" i="4" s="1"/>
  <c r="EU104" i="4" s="1"/>
  <c r="DT105" i="4"/>
  <c r="EB105" i="4" s="1"/>
  <c r="EU105" i="4" s="1"/>
  <c r="DT106" i="4"/>
  <c r="EB106" i="4" s="1"/>
  <c r="EU106" i="4" s="1"/>
  <c r="DT107" i="4"/>
  <c r="EB107" i="4" s="1"/>
  <c r="EU107" i="4" s="1"/>
  <c r="DT108" i="4"/>
  <c r="EB108" i="4" s="1"/>
  <c r="EU108" i="4" s="1"/>
  <c r="DT109" i="4"/>
  <c r="EB109" i="4" s="1"/>
  <c r="EU109" i="4" s="1"/>
  <c r="DT110" i="4"/>
  <c r="EB110" i="4" s="1"/>
  <c r="EU110" i="4" s="1"/>
  <c r="DT111" i="4"/>
  <c r="EB111" i="4" s="1"/>
  <c r="EU111" i="4" s="1"/>
  <c r="DT112" i="4"/>
  <c r="EB112" i="4" s="1"/>
  <c r="EU112" i="4" s="1"/>
  <c r="DT113" i="4"/>
  <c r="EB113" i="4" s="1"/>
  <c r="EU113" i="4" s="1"/>
  <c r="DT114" i="4"/>
  <c r="EB114" i="4" s="1"/>
  <c r="EU114" i="4" s="1"/>
  <c r="DT115" i="4"/>
  <c r="EB115" i="4" s="1"/>
  <c r="EU115" i="4" s="1"/>
  <c r="DT116" i="4"/>
  <c r="EB116" i="4" s="1"/>
  <c r="EU116" i="4" s="1"/>
  <c r="DT117" i="4"/>
  <c r="EB117" i="4" s="1"/>
  <c r="EU117" i="4" s="1"/>
  <c r="DT118" i="4"/>
  <c r="EB118" i="4" s="1"/>
  <c r="EU118" i="4" s="1"/>
  <c r="DT119" i="4"/>
  <c r="EB119" i="4" s="1"/>
  <c r="EU119" i="4" s="1"/>
  <c r="DT120" i="4"/>
  <c r="EB120" i="4" s="1"/>
  <c r="EU120" i="4" s="1"/>
  <c r="DT121" i="4"/>
  <c r="EB121" i="4" s="1"/>
  <c r="EU121" i="4" s="1"/>
  <c r="DT122" i="4"/>
  <c r="EB122" i="4" s="1"/>
  <c r="EU122" i="4" s="1"/>
  <c r="DT123" i="4"/>
  <c r="EB123" i="4" s="1"/>
  <c r="EU123" i="4" s="1"/>
  <c r="DT124" i="4"/>
  <c r="EB124" i="4" s="1"/>
  <c r="EU124" i="4" s="1"/>
  <c r="DT125" i="4"/>
  <c r="EB125" i="4" s="1"/>
  <c r="EU125" i="4" s="1"/>
  <c r="DT126" i="4"/>
  <c r="EB126" i="4" s="1"/>
  <c r="EU126" i="4" s="1"/>
  <c r="DT127" i="4"/>
  <c r="EB127" i="4" s="1"/>
  <c r="EU127" i="4" s="1"/>
  <c r="DT128" i="4"/>
  <c r="EB128" i="4" s="1"/>
  <c r="EU128" i="4" s="1"/>
  <c r="DT129" i="4"/>
  <c r="EB129" i="4" s="1"/>
  <c r="EU129" i="4" s="1"/>
  <c r="DT130" i="4"/>
  <c r="EB130" i="4" s="1"/>
  <c r="EU130" i="4" s="1"/>
  <c r="DT131" i="4"/>
  <c r="EB131" i="4" s="1"/>
  <c r="EU131" i="4" s="1"/>
  <c r="DT132" i="4"/>
  <c r="EB132" i="4" s="1"/>
  <c r="EU132" i="4" s="1"/>
  <c r="DT133" i="4"/>
  <c r="EB133" i="4" s="1"/>
  <c r="EU133" i="4" s="1"/>
  <c r="DT134" i="4"/>
  <c r="EB134" i="4" s="1"/>
  <c r="EU134" i="4" s="1"/>
  <c r="DT135" i="4"/>
  <c r="EB135" i="4" s="1"/>
  <c r="EU135" i="4" s="1"/>
  <c r="DT136" i="4"/>
  <c r="EB136" i="4" s="1"/>
  <c r="EU136" i="4" s="1"/>
  <c r="DT137" i="4"/>
  <c r="EB137" i="4" s="1"/>
  <c r="EU137" i="4" s="1"/>
  <c r="DT138" i="4"/>
  <c r="EB138" i="4" s="1"/>
  <c r="EU138" i="4" s="1"/>
  <c r="DT139" i="4"/>
  <c r="EB139" i="4" s="1"/>
  <c r="EU139" i="4" s="1"/>
  <c r="DT140" i="4"/>
  <c r="EB140" i="4" s="1"/>
  <c r="EU140" i="4" s="1"/>
  <c r="DT141" i="4"/>
  <c r="EB141" i="4" s="1"/>
  <c r="EU141" i="4" s="1"/>
  <c r="DT142" i="4"/>
  <c r="EB142" i="4" s="1"/>
  <c r="EU142" i="4" s="1"/>
  <c r="DT143" i="4"/>
  <c r="EB143" i="4" s="1"/>
  <c r="EU143" i="4" s="1"/>
  <c r="DT144" i="4"/>
  <c r="EB144" i="4" s="1"/>
  <c r="EU144" i="4" s="1"/>
  <c r="DT145" i="4"/>
  <c r="EB145" i="4" s="1"/>
  <c r="EU145" i="4" s="1"/>
  <c r="DT146" i="4"/>
  <c r="EB146" i="4" s="1"/>
  <c r="EU146" i="4" s="1"/>
  <c r="DT147" i="4"/>
  <c r="EB147" i="4" s="1"/>
  <c r="EU147" i="4" s="1"/>
  <c r="DT148" i="4"/>
  <c r="EB148" i="4" s="1"/>
  <c r="EU148" i="4" s="1"/>
  <c r="DT149" i="4"/>
  <c r="EB149" i="4" s="1"/>
  <c r="EU149" i="4" s="1"/>
  <c r="DT150" i="4"/>
  <c r="EB150" i="4" s="1"/>
  <c r="EU150" i="4" s="1"/>
  <c r="DT151" i="4"/>
  <c r="EB151" i="4" s="1"/>
  <c r="EU151" i="4" s="1"/>
  <c r="DT152" i="4"/>
  <c r="EB152" i="4" s="1"/>
  <c r="EU152" i="4" s="1"/>
  <c r="DT153" i="4"/>
  <c r="EB153" i="4" s="1"/>
  <c r="EU153" i="4" s="1"/>
  <c r="DT154" i="4"/>
  <c r="EB154" i="4" s="1"/>
  <c r="EU154" i="4" s="1"/>
  <c r="DT155" i="4"/>
  <c r="EB155" i="4" s="1"/>
  <c r="EU155" i="4" s="1"/>
  <c r="DT156" i="4"/>
  <c r="EB156" i="4" s="1"/>
  <c r="EU156" i="4" s="1"/>
  <c r="DT157" i="4"/>
  <c r="EB157" i="4" s="1"/>
  <c r="EU157" i="4" s="1"/>
  <c r="DT158" i="4"/>
  <c r="EB158" i="4" s="1"/>
  <c r="EU158" i="4" s="1"/>
  <c r="DT159" i="4"/>
  <c r="EB159" i="4" s="1"/>
  <c r="EU159" i="4" s="1"/>
  <c r="DT160" i="4"/>
  <c r="EB160" i="4" s="1"/>
  <c r="EU160" i="4" s="1"/>
  <c r="DT161" i="4"/>
  <c r="EB161" i="4" s="1"/>
  <c r="EU161" i="4" s="1"/>
  <c r="DT162" i="4"/>
  <c r="EB162" i="4" s="1"/>
  <c r="EU162" i="4" s="1"/>
  <c r="DT163" i="4"/>
  <c r="EB163" i="4" s="1"/>
  <c r="EU163" i="4" s="1"/>
  <c r="DT164" i="4"/>
  <c r="EB164" i="4" s="1"/>
  <c r="EU164" i="4" s="1"/>
  <c r="DT165" i="4"/>
  <c r="EB165" i="4" s="1"/>
  <c r="EU165" i="4" s="1"/>
  <c r="DT166" i="4"/>
  <c r="EB166" i="4" s="1"/>
  <c r="EU166" i="4" s="1"/>
  <c r="DT167" i="4"/>
  <c r="EB167" i="4" s="1"/>
  <c r="EU167" i="4" s="1"/>
  <c r="DT168" i="4"/>
  <c r="EB168" i="4" s="1"/>
  <c r="EU168" i="4" s="1"/>
  <c r="DT169" i="4"/>
  <c r="EB169" i="4" s="1"/>
  <c r="EU169" i="4" s="1"/>
  <c r="DT170" i="4"/>
  <c r="EB170" i="4" s="1"/>
  <c r="EU170" i="4" s="1"/>
  <c r="DT171" i="4"/>
  <c r="EB171" i="4" s="1"/>
  <c r="EU171" i="4" s="1"/>
  <c r="DT172" i="4"/>
  <c r="EB172" i="4" s="1"/>
  <c r="EU172" i="4" s="1"/>
  <c r="DT173" i="4"/>
  <c r="EB173" i="4" s="1"/>
  <c r="EU173" i="4" s="1"/>
  <c r="DT174" i="4"/>
  <c r="EB174" i="4" s="1"/>
  <c r="EU174" i="4" s="1"/>
  <c r="DT175" i="4"/>
  <c r="EB175" i="4" s="1"/>
  <c r="EU175" i="4" s="1"/>
  <c r="DT176" i="4"/>
  <c r="EB176" i="4" s="1"/>
  <c r="EU176" i="4" s="1"/>
  <c r="DT177" i="4"/>
  <c r="EB177" i="4" s="1"/>
  <c r="EU177" i="4" s="1"/>
  <c r="DT178" i="4"/>
  <c r="EB178" i="4" s="1"/>
  <c r="EU178" i="4" s="1"/>
  <c r="DT179" i="4"/>
  <c r="DV179" i="4" s="1"/>
  <c r="DT180" i="4"/>
  <c r="EB180" i="4" s="1"/>
  <c r="EU180" i="4" s="1"/>
  <c r="DT181" i="4"/>
  <c r="EB181" i="4" s="1"/>
  <c r="EU181" i="4" s="1"/>
  <c r="DT182" i="4"/>
  <c r="EB182" i="4" s="1"/>
  <c r="EU182" i="4" s="1"/>
  <c r="DT183" i="4"/>
  <c r="EB183" i="4" s="1"/>
  <c r="EU183" i="4" s="1"/>
  <c r="DT184" i="4"/>
  <c r="EB184" i="4" s="1"/>
  <c r="EU184" i="4" s="1"/>
  <c r="DT185" i="4"/>
  <c r="EB185" i="4" s="1"/>
  <c r="EU185" i="4" s="1"/>
  <c r="DT186" i="4"/>
  <c r="EB186" i="4" s="1"/>
  <c r="EU186" i="4" s="1"/>
  <c r="DT187" i="4"/>
  <c r="EB187" i="4" s="1"/>
  <c r="EU187" i="4" s="1"/>
  <c r="DT188" i="4"/>
  <c r="EB188" i="4" s="1"/>
  <c r="EU188" i="4" s="1"/>
  <c r="DT189" i="4"/>
  <c r="EB189" i="4" s="1"/>
  <c r="EU189" i="4" s="1"/>
  <c r="DT190" i="4"/>
  <c r="EB190" i="4" s="1"/>
  <c r="EU190" i="4" s="1"/>
  <c r="DT191" i="4"/>
  <c r="EB191" i="4" s="1"/>
  <c r="EU191" i="4" s="1"/>
  <c r="DT192" i="4"/>
  <c r="EB192" i="4" s="1"/>
  <c r="EU192" i="4" s="1"/>
  <c r="DT193" i="4"/>
  <c r="EB193" i="4" s="1"/>
  <c r="EU193" i="4" s="1"/>
  <c r="DT194" i="4"/>
  <c r="EB194" i="4" s="1"/>
  <c r="EU194" i="4" s="1"/>
  <c r="DT195" i="4"/>
  <c r="DV195" i="4" s="1"/>
  <c r="DT196" i="4"/>
  <c r="EB196" i="4" s="1"/>
  <c r="EU196" i="4" s="1"/>
  <c r="DT197" i="4"/>
  <c r="EB197" i="4" s="1"/>
  <c r="EU197" i="4" s="1"/>
  <c r="DT198" i="4"/>
  <c r="EB198" i="4" s="1"/>
  <c r="EU198" i="4" s="1"/>
  <c r="DT199" i="4"/>
  <c r="DV199" i="4" s="1"/>
  <c r="DT200" i="4"/>
  <c r="EB200" i="4" s="1"/>
  <c r="EU200" i="4" s="1"/>
  <c r="DT201" i="4"/>
  <c r="EB201" i="4" s="1"/>
  <c r="EU201" i="4" s="1"/>
  <c r="DT202" i="4"/>
  <c r="EB202" i="4" s="1"/>
  <c r="EU202" i="4" s="1"/>
  <c r="DT203" i="4"/>
  <c r="EB203" i="4" s="1"/>
  <c r="EU203" i="4" s="1"/>
  <c r="DT204" i="4"/>
  <c r="EB204" i="4" s="1"/>
  <c r="EU204" i="4" s="1"/>
  <c r="DT205" i="4"/>
  <c r="EB205" i="4" s="1"/>
  <c r="EU205" i="4" s="1"/>
  <c r="DT206" i="4"/>
  <c r="EB206" i="4" s="1"/>
  <c r="EU206" i="4" s="1"/>
  <c r="DT207" i="4"/>
  <c r="EB207" i="4" s="1"/>
  <c r="EU207" i="4" s="1"/>
  <c r="DT208" i="4"/>
  <c r="EB208" i="4" s="1"/>
  <c r="EU208" i="4" s="1"/>
  <c r="DT209" i="4"/>
  <c r="EB209" i="4" s="1"/>
  <c r="EU209" i="4" s="1"/>
  <c r="DT210" i="4"/>
  <c r="EB210" i="4" s="1"/>
  <c r="EU210" i="4" s="1"/>
  <c r="DT211" i="4"/>
  <c r="DV211" i="4" s="1"/>
  <c r="DT212" i="4"/>
  <c r="EB212" i="4" s="1"/>
  <c r="EU212" i="4" s="1"/>
  <c r="DT213" i="4"/>
  <c r="EB213" i="4" s="1"/>
  <c r="EU213" i="4" s="1"/>
  <c r="DT214" i="4"/>
  <c r="EB214" i="4" s="1"/>
  <c r="EU214" i="4" s="1"/>
  <c r="DT215" i="4"/>
  <c r="EB215" i="4" s="1"/>
  <c r="EU215" i="4" s="1"/>
  <c r="DT216" i="4"/>
  <c r="EB216" i="4" s="1"/>
  <c r="EU216" i="4" s="1"/>
  <c r="DT217" i="4"/>
  <c r="EB217" i="4" s="1"/>
  <c r="EU217" i="4" s="1"/>
  <c r="DT218" i="4"/>
  <c r="EB218" i="4" s="1"/>
  <c r="EU218" i="4" s="1"/>
  <c r="DT219" i="4"/>
  <c r="DV219" i="4" s="1"/>
  <c r="DT220" i="4"/>
  <c r="EB220" i="4" s="1"/>
  <c r="EU220" i="4" s="1"/>
  <c r="DT221" i="4"/>
  <c r="EB221" i="4" s="1"/>
  <c r="EU221" i="4" s="1"/>
  <c r="DT222" i="4"/>
  <c r="EB222" i="4" s="1"/>
  <c r="EU222" i="4" s="1"/>
  <c r="DT223" i="4"/>
  <c r="EB223" i="4" s="1"/>
  <c r="EU223" i="4" s="1"/>
  <c r="DT224" i="4"/>
  <c r="EB224" i="4" s="1"/>
  <c r="EU224" i="4" s="1"/>
  <c r="DT225" i="4"/>
  <c r="EB225" i="4" s="1"/>
  <c r="EU225" i="4" s="1"/>
  <c r="DT226" i="4"/>
  <c r="EB226" i="4" s="1"/>
  <c r="EU226" i="4" s="1"/>
  <c r="DT227" i="4"/>
  <c r="DV227" i="4" s="1"/>
  <c r="DT228" i="4"/>
  <c r="EB228" i="4" s="1"/>
  <c r="EU228" i="4" s="1"/>
  <c r="DT229" i="4"/>
  <c r="EB229" i="4" s="1"/>
  <c r="EU229" i="4" s="1"/>
  <c r="DT230" i="4"/>
  <c r="EB230" i="4" s="1"/>
  <c r="EU230" i="4" s="1"/>
  <c r="DT231" i="4"/>
  <c r="EB231" i="4" s="1"/>
  <c r="EU231" i="4" s="1"/>
  <c r="DT232" i="4"/>
  <c r="EB232" i="4" s="1"/>
  <c r="EU232" i="4" s="1"/>
  <c r="DT233" i="4"/>
  <c r="EB233" i="4" s="1"/>
  <c r="EU233" i="4" s="1"/>
  <c r="DT234" i="4"/>
  <c r="EB234" i="4" s="1"/>
  <c r="EU234" i="4" s="1"/>
  <c r="DT235" i="4"/>
  <c r="DV235" i="4" s="1"/>
  <c r="DT236" i="4"/>
  <c r="EB236" i="4" s="1"/>
  <c r="EU236" i="4" s="1"/>
  <c r="DT237" i="4"/>
  <c r="EB237" i="4" s="1"/>
  <c r="EU237" i="4" s="1"/>
  <c r="DT238" i="4"/>
  <c r="EB238" i="4" s="1"/>
  <c r="EU238" i="4" s="1"/>
  <c r="DT239" i="4"/>
  <c r="EB239" i="4" s="1"/>
  <c r="EU239" i="4" s="1"/>
  <c r="DT240" i="4"/>
  <c r="EB240" i="4" s="1"/>
  <c r="EU240" i="4" s="1"/>
  <c r="DT241" i="4"/>
  <c r="EB241" i="4" s="1"/>
  <c r="EU241" i="4" s="1"/>
  <c r="DT242" i="4"/>
  <c r="EB242" i="4" s="1"/>
  <c r="EU242" i="4" s="1"/>
  <c r="DT243" i="4"/>
  <c r="DV243" i="4" s="1"/>
  <c r="DT244" i="4"/>
  <c r="EB244" i="4" s="1"/>
  <c r="EU244" i="4" s="1"/>
  <c r="DT245" i="4"/>
  <c r="EB245" i="4" s="1"/>
  <c r="EU245" i="4" s="1"/>
  <c r="DT246" i="4"/>
  <c r="EB246" i="4" s="1"/>
  <c r="EU246" i="4" s="1"/>
  <c r="DT247" i="4"/>
  <c r="EB247" i="4" s="1"/>
  <c r="EU247" i="4" s="1"/>
  <c r="DT248" i="4"/>
  <c r="EB248" i="4" s="1"/>
  <c r="EU248" i="4" s="1"/>
  <c r="DT249" i="4"/>
  <c r="EB249" i="4" s="1"/>
  <c r="EU249" i="4" s="1"/>
  <c r="DT250" i="4"/>
  <c r="EB250" i="4" s="1"/>
  <c r="EU250" i="4" s="1"/>
  <c r="DT251" i="4"/>
  <c r="DV251" i="4" s="1"/>
  <c r="DT252" i="4"/>
  <c r="EB252" i="4" s="1"/>
  <c r="EU252" i="4" s="1"/>
  <c r="DT253" i="4"/>
  <c r="EB253" i="4" s="1"/>
  <c r="EU253" i="4" s="1"/>
  <c r="DT254" i="4"/>
  <c r="EB254" i="4" s="1"/>
  <c r="EU254" i="4" s="1"/>
  <c r="DT255" i="4"/>
  <c r="EB255" i="4" s="1"/>
  <c r="EU255" i="4" s="1"/>
  <c r="DT256" i="4"/>
  <c r="EB256" i="4" s="1"/>
  <c r="EU256" i="4" s="1"/>
  <c r="DT257" i="4"/>
  <c r="EB257" i="4" s="1"/>
  <c r="EU257" i="4" s="1"/>
  <c r="DT258" i="4"/>
  <c r="EB258" i="4" s="1"/>
  <c r="EU258" i="4" s="1"/>
  <c r="DT259" i="4"/>
  <c r="DV259" i="4" s="1"/>
  <c r="DT260" i="4"/>
  <c r="EB260" i="4" s="1"/>
  <c r="EU260" i="4" s="1"/>
  <c r="DT261" i="4"/>
  <c r="EB261" i="4" s="1"/>
  <c r="EU261" i="4" s="1"/>
  <c r="DT262" i="4"/>
  <c r="EB262" i="4" s="1"/>
  <c r="EU262" i="4" s="1"/>
  <c r="DT263" i="4"/>
  <c r="EB263" i="4" s="1"/>
  <c r="EU263" i="4" s="1"/>
  <c r="DT264" i="4"/>
  <c r="EB264" i="4" s="1"/>
  <c r="EU264" i="4" s="1"/>
  <c r="DT265" i="4"/>
  <c r="EB265" i="4" s="1"/>
  <c r="EU265" i="4" s="1"/>
  <c r="DT266" i="4"/>
  <c r="EB266" i="4" s="1"/>
  <c r="EU266" i="4" s="1"/>
  <c r="DT267" i="4"/>
  <c r="DV267" i="4" s="1"/>
  <c r="DT268" i="4"/>
  <c r="EB268" i="4" s="1"/>
  <c r="EU268" i="4" s="1"/>
  <c r="DT269" i="4"/>
  <c r="EB269" i="4" s="1"/>
  <c r="EU269" i="4" s="1"/>
  <c r="DT270" i="4"/>
  <c r="EB270" i="4" s="1"/>
  <c r="EU270" i="4" s="1"/>
  <c r="DT271" i="4"/>
  <c r="EB271" i="4" s="1"/>
  <c r="EU271" i="4" s="1"/>
  <c r="DT272" i="4"/>
  <c r="EB272" i="4" s="1"/>
  <c r="EU272" i="4" s="1"/>
  <c r="DT273" i="4"/>
  <c r="EB273" i="4" s="1"/>
  <c r="EU273" i="4" s="1"/>
  <c r="DT274" i="4"/>
  <c r="EB274" i="4" s="1"/>
  <c r="EU274" i="4" s="1"/>
  <c r="DT275" i="4"/>
  <c r="DV275" i="4" s="1"/>
  <c r="DT276" i="4"/>
  <c r="EB276" i="4" s="1"/>
  <c r="EU276" i="4" s="1"/>
  <c r="DT277" i="4"/>
  <c r="EB277" i="4" s="1"/>
  <c r="EU277" i="4" s="1"/>
  <c r="DT278" i="4"/>
  <c r="EB278" i="4" s="1"/>
  <c r="EU278" i="4" s="1"/>
  <c r="DT279" i="4"/>
  <c r="EB279" i="4" s="1"/>
  <c r="EU279" i="4" s="1"/>
  <c r="DT280" i="4"/>
  <c r="EB280" i="4" s="1"/>
  <c r="EU280" i="4" s="1"/>
  <c r="DT281" i="4"/>
  <c r="EB281" i="4" s="1"/>
  <c r="EU281" i="4" s="1"/>
  <c r="DT282" i="4"/>
  <c r="EB282" i="4" s="1"/>
  <c r="EU282" i="4" s="1"/>
  <c r="DT283" i="4"/>
  <c r="EB283" i="4" s="1"/>
  <c r="EU283" i="4" s="1"/>
  <c r="DT284" i="4"/>
  <c r="EB284" i="4" s="1"/>
  <c r="EU284" i="4" s="1"/>
  <c r="DT285" i="4"/>
  <c r="EB285" i="4" s="1"/>
  <c r="EU285" i="4" s="1"/>
  <c r="DT286" i="4"/>
  <c r="EB286" i="4" s="1"/>
  <c r="EU286" i="4" s="1"/>
  <c r="DT287" i="4"/>
  <c r="EB287" i="4" s="1"/>
  <c r="EU287" i="4" s="1"/>
  <c r="DT288" i="4"/>
  <c r="EB288" i="4" s="1"/>
  <c r="EU288" i="4" s="1"/>
  <c r="DT289" i="4"/>
  <c r="EB289" i="4" s="1"/>
  <c r="EU289" i="4" s="1"/>
  <c r="DT290" i="4"/>
  <c r="EB290" i="4" s="1"/>
  <c r="EU290" i="4" s="1"/>
  <c r="DT291" i="4"/>
  <c r="EB291" i="4" s="1"/>
  <c r="EU291" i="4" s="1"/>
  <c r="DT292" i="4"/>
  <c r="EB292" i="4" s="1"/>
  <c r="EU292" i="4" s="1"/>
  <c r="DT293" i="4"/>
  <c r="EB293" i="4" s="1"/>
  <c r="EU293" i="4" s="1"/>
  <c r="DT294" i="4"/>
  <c r="EB294" i="4" s="1"/>
  <c r="EU294" i="4" s="1"/>
  <c r="DT295" i="4"/>
  <c r="EB295" i="4" s="1"/>
  <c r="EU295" i="4" s="1"/>
  <c r="DT296" i="4"/>
  <c r="EB296" i="4" s="1"/>
  <c r="EU296" i="4" s="1"/>
  <c r="DT297" i="4"/>
  <c r="EB297" i="4" s="1"/>
  <c r="EU297" i="4" s="1"/>
  <c r="DT298" i="4"/>
  <c r="EB298" i="4" s="1"/>
  <c r="EU298" i="4" s="1"/>
  <c r="DT299" i="4"/>
  <c r="DV299" i="4" s="1"/>
  <c r="DT300" i="4"/>
  <c r="EB300" i="4" s="1"/>
  <c r="EU300" i="4" s="1"/>
  <c r="DT301" i="4"/>
  <c r="EB301" i="4" s="1"/>
  <c r="EU301" i="4" s="1"/>
  <c r="DT302" i="4"/>
  <c r="EB302" i="4" s="1"/>
  <c r="EU302" i="4" s="1"/>
  <c r="DT303" i="4"/>
  <c r="EB303" i="4" s="1"/>
  <c r="EU303" i="4" s="1"/>
  <c r="DT304" i="4"/>
  <c r="EB304" i="4" s="1"/>
  <c r="EU304" i="4" s="1"/>
  <c r="DT305" i="4"/>
  <c r="EB305" i="4" s="1"/>
  <c r="EU305" i="4" s="1"/>
  <c r="DT306" i="4"/>
  <c r="EB306" i="4" s="1"/>
  <c r="EU306" i="4" s="1"/>
  <c r="DT307" i="4"/>
  <c r="EB307" i="4" s="1"/>
  <c r="EU307" i="4" s="1"/>
  <c r="DT308" i="4"/>
  <c r="EB308" i="4" s="1"/>
  <c r="EU308" i="4" s="1"/>
  <c r="DT309" i="4"/>
  <c r="EB309" i="4" s="1"/>
  <c r="EU309" i="4" s="1"/>
  <c r="DT310" i="4"/>
  <c r="EB310" i="4" s="1"/>
  <c r="EU310" i="4" s="1"/>
  <c r="DT311" i="4"/>
  <c r="EB311" i="4" s="1"/>
  <c r="EU311" i="4" s="1"/>
  <c r="DT312" i="4"/>
  <c r="EB312" i="4" s="1"/>
  <c r="EU312" i="4" s="1"/>
  <c r="DT313" i="4"/>
  <c r="EB313" i="4" s="1"/>
  <c r="EU313" i="4" s="1"/>
  <c r="DT314" i="4"/>
  <c r="EB314" i="4" s="1"/>
  <c r="EU314" i="4" s="1"/>
  <c r="DT315" i="4"/>
  <c r="EB315" i="4" s="1"/>
  <c r="EU315" i="4" s="1"/>
  <c r="DT316" i="4"/>
  <c r="EB316" i="4" s="1"/>
  <c r="EU316" i="4" s="1"/>
  <c r="DT317" i="4"/>
  <c r="EB317" i="4" s="1"/>
  <c r="EU317" i="4" s="1"/>
  <c r="DT318" i="4"/>
  <c r="EB318" i="4" s="1"/>
  <c r="EU318" i="4" s="1"/>
  <c r="DT319" i="4"/>
  <c r="EB319" i="4" s="1"/>
  <c r="EU319" i="4" s="1"/>
  <c r="DT320" i="4"/>
  <c r="EB320" i="4" s="1"/>
  <c r="EU320" i="4" s="1"/>
  <c r="DT321" i="4"/>
  <c r="DT322" i="4"/>
  <c r="EB322" i="4" s="1"/>
  <c r="EU322" i="4" s="1"/>
  <c r="DT323" i="4"/>
  <c r="EB323" i="4" s="1"/>
  <c r="EU323" i="4" s="1"/>
  <c r="DT324" i="4"/>
  <c r="EB324" i="4" s="1"/>
  <c r="EU324" i="4" s="1"/>
  <c r="DT325" i="4"/>
  <c r="EB325" i="4" s="1"/>
  <c r="EU325" i="4" s="1"/>
  <c r="DT326" i="4"/>
  <c r="EB326" i="4" s="1"/>
  <c r="EU326" i="4" s="1"/>
  <c r="DT327" i="4"/>
  <c r="EB327" i="4" s="1"/>
  <c r="EU327" i="4" s="1"/>
  <c r="DT328" i="4"/>
  <c r="EB328" i="4" s="1"/>
  <c r="EU328" i="4" s="1"/>
  <c r="DT329" i="4"/>
  <c r="EB329" i="4" s="1"/>
  <c r="EU329" i="4" s="1"/>
  <c r="DT330" i="4"/>
  <c r="EB330" i="4" s="1"/>
  <c r="EU330" i="4" s="1"/>
  <c r="DT331" i="4"/>
  <c r="EB331" i="4" s="1"/>
  <c r="EU331" i="4" s="1"/>
  <c r="DT332" i="4"/>
  <c r="EB332" i="4" s="1"/>
  <c r="EU332" i="4" s="1"/>
  <c r="DT333" i="4"/>
  <c r="EB333" i="4" s="1"/>
  <c r="EU333" i="4" s="1"/>
  <c r="DT334" i="4"/>
  <c r="EB334" i="4" s="1"/>
  <c r="EU334" i="4" s="1"/>
  <c r="DT335" i="4"/>
  <c r="EB335" i="4" s="1"/>
  <c r="EU335" i="4" s="1"/>
  <c r="DT336" i="4"/>
  <c r="EB336" i="4" s="1"/>
  <c r="EU336" i="4" s="1"/>
  <c r="DT337" i="4"/>
  <c r="EB337" i="4" s="1"/>
  <c r="EU337" i="4" s="1"/>
  <c r="DT338" i="4"/>
  <c r="EB338" i="4" s="1"/>
  <c r="EU338" i="4" s="1"/>
  <c r="DT339" i="4"/>
  <c r="EB339" i="4" s="1"/>
  <c r="EU339" i="4" s="1"/>
  <c r="DT340" i="4"/>
  <c r="EB340" i="4" s="1"/>
  <c r="EU340" i="4" s="1"/>
  <c r="DT341" i="4"/>
  <c r="EB341" i="4" s="1"/>
  <c r="EU341" i="4" s="1"/>
  <c r="DT342" i="4"/>
  <c r="EB342" i="4" s="1"/>
  <c r="EU342" i="4" s="1"/>
  <c r="DT343" i="4"/>
  <c r="EB343" i="4" s="1"/>
  <c r="EU343" i="4" s="1"/>
  <c r="DT344" i="4"/>
  <c r="EB344" i="4" s="1"/>
  <c r="EU344" i="4" s="1"/>
  <c r="DT345" i="4"/>
  <c r="EB345" i="4" s="1"/>
  <c r="EU345" i="4" s="1"/>
  <c r="DT346" i="4"/>
  <c r="EB346" i="4" s="1"/>
  <c r="EU346" i="4" s="1"/>
  <c r="DT347" i="4"/>
  <c r="EB347" i="4" s="1"/>
  <c r="EU347" i="4" s="1"/>
  <c r="DT348" i="4"/>
  <c r="EB348" i="4" s="1"/>
  <c r="EU348" i="4" s="1"/>
  <c r="DT349" i="4"/>
  <c r="EB349" i="4" s="1"/>
  <c r="EU349" i="4" s="1"/>
  <c r="DT350" i="4"/>
  <c r="EB350" i="4" s="1"/>
  <c r="EU350" i="4" s="1"/>
  <c r="DT351" i="4"/>
  <c r="EB351" i="4" s="1"/>
  <c r="EU351" i="4" s="1"/>
  <c r="DT352" i="4"/>
  <c r="EB352" i="4" s="1"/>
  <c r="EU352" i="4" s="1"/>
  <c r="DT353" i="4"/>
  <c r="EB353" i="4" s="1"/>
  <c r="EU353" i="4" s="1"/>
  <c r="DT354" i="4"/>
  <c r="EB354" i="4" s="1"/>
  <c r="EU354" i="4" s="1"/>
  <c r="DT355" i="4"/>
  <c r="EB355" i="4" s="1"/>
  <c r="EU355" i="4" s="1"/>
  <c r="DT356" i="4"/>
  <c r="EB356" i="4" s="1"/>
  <c r="EU356" i="4" s="1"/>
  <c r="DT357" i="4"/>
  <c r="EB357" i="4" s="1"/>
  <c r="EU357" i="4" s="1"/>
  <c r="DT358" i="4"/>
  <c r="EB358" i="4" s="1"/>
  <c r="EU358" i="4" s="1"/>
  <c r="DT359" i="4"/>
  <c r="EB359" i="4" s="1"/>
  <c r="EU359" i="4" s="1"/>
  <c r="DT360" i="4"/>
  <c r="EB360" i="4" s="1"/>
  <c r="EU360" i="4" s="1"/>
  <c r="DT361" i="4"/>
  <c r="EB361" i="4" s="1"/>
  <c r="EU361" i="4" s="1"/>
  <c r="DT362" i="4"/>
  <c r="EB362" i="4" s="1"/>
  <c r="EU362" i="4" s="1"/>
  <c r="DT363" i="4"/>
  <c r="EB363" i="4" s="1"/>
  <c r="EU363" i="4" s="1"/>
  <c r="DT364" i="4"/>
  <c r="EB364" i="4" s="1"/>
  <c r="EU364" i="4" s="1"/>
  <c r="DT365" i="4"/>
  <c r="EB365" i="4" s="1"/>
  <c r="EU365" i="4" s="1"/>
  <c r="DT366" i="4"/>
  <c r="EB366" i="4" s="1"/>
  <c r="EU366" i="4" s="1"/>
  <c r="DT367" i="4"/>
  <c r="EB367" i="4" s="1"/>
  <c r="EU367" i="4" s="1"/>
  <c r="DT368" i="4"/>
  <c r="EB368" i="4" s="1"/>
  <c r="EU368" i="4" s="1"/>
  <c r="DT369" i="4"/>
  <c r="EB369" i="4" s="1"/>
  <c r="EU369" i="4" s="1"/>
  <c r="DT370" i="4"/>
  <c r="EB370" i="4" s="1"/>
  <c r="EU370" i="4" s="1"/>
  <c r="DT371" i="4"/>
  <c r="EB371" i="4" s="1"/>
  <c r="EU371" i="4" s="1"/>
  <c r="DT372" i="4"/>
  <c r="EB372" i="4" s="1"/>
  <c r="EU372" i="4" s="1"/>
  <c r="DT373" i="4"/>
  <c r="EB373" i="4" s="1"/>
  <c r="EU373" i="4" s="1"/>
  <c r="DT374" i="4"/>
  <c r="EB374" i="4" s="1"/>
  <c r="EU374" i="4" s="1"/>
  <c r="DT375" i="4"/>
  <c r="EB375" i="4" s="1"/>
  <c r="EU375" i="4" s="1"/>
  <c r="DT376" i="4"/>
  <c r="EB376" i="4" s="1"/>
  <c r="EU376" i="4" s="1"/>
  <c r="DT377" i="4"/>
  <c r="EB377" i="4" s="1"/>
  <c r="EU377" i="4" s="1"/>
  <c r="DT378" i="4"/>
  <c r="EB378" i="4" s="1"/>
  <c r="EU378" i="4" s="1"/>
  <c r="DT379" i="4"/>
  <c r="EB379" i="4" s="1"/>
  <c r="EU379" i="4" s="1"/>
  <c r="DT380" i="4"/>
  <c r="EB380" i="4" s="1"/>
  <c r="EU380" i="4" s="1"/>
  <c r="DT381" i="4"/>
  <c r="EB381" i="4" s="1"/>
  <c r="EU381" i="4" s="1"/>
  <c r="DT382" i="4"/>
  <c r="EB382" i="4" s="1"/>
  <c r="EU382" i="4" s="1"/>
  <c r="DT383" i="4"/>
  <c r="EB383" i="4" s="1"/>
  <c r="EU383" i="4" s="1"/>
  <c r="DT384" i="4"/>
  <c r="EB384" i="4" s="1"/>
  <c r="EU384" i="4" s="1"/>
  <c r="DT385" i="4"/>
  <c r="EB385" i="4" s="1"/>
  <c r="EU385" i="4" s="1"/>
  <c r="DT386" i="4"/>
  <c r="EB386" i="4" s="1"/>
  <c r="EU386" i="4" s="1"/>
  <c r="DT387" i="4"/>
  <c r="EB387" i="4" s="1"/>
  <c r="EU387" i="4" s="1"/>
  <c r="DT388" i="4"/>
  <c r="EB388" i="4" s="1"/>
  <c r="EU388" i="4" s="1"/>
  <c r="DT389" i="4"/>
  <c r="EB389" i="4" s="1"/>
  <c r="EU389" i="4" s="1"/>
  <c r="DT390" i="4"/>
  <c r="EB390" i="4" s="1"/>
  <c r="EU390" i="4" s="1"/>
  <c r="DT391" i="4"/>
  <c r="EB391" i="4" s="1"/>
  <c r="EU391" i="4" s="1"/>
  <c r="DT392" i="4"/>
  <c r="EB392" i="4" s="1"/>
  <c r="EU392" i="4" s="1"/>
  <c r="DT393" i="4"/>
  <c r="EB393" i="4" s="1"/>
  <c r="EU393" i="4" s="1"/>
  <c r="DT394" i="4"/>
  <c r="EB394" i="4" s="1"/>
  <c r="EU394" i="4" s="1"/>
  <c r="DT395" i="4"/>
  <c r="EB395" i="4" s="1"/>
  <c r="EU395" i="4" s="1"/>
  <c r="DT396" i="4"/>
  <c r="EB396" i="4" s="1"/>
  <c r="EU396" i="4" s="1"/>
  <c r="DT397" i="4"/>
  <c r="EB397" i="4" s="1"/>
  <c r="EU397" i="4" s="1"/>
  <c r="DT398" i="4"/>
  <c r="EB398" i="4" s="1"/>
  <c r="EU398" i="4" s="1"/>
  <c r="DT399" i="4"/>
  <c r="EB399" i="4" s="1"/>
  <c r="EU399" i="4" s="1"/>
  <c r="DT400" i="4"/>
  <c r="EB400" i="4" s="1"/>
  <c r="EU400" i="4" s="1"/>
  <c r="DT401" i="4"/>
  <c r="EB401" i="4" s="1"/>
  <c r="EU401" i="4" s="1"/>
  <c r="DT402" i="4"/>
  <c r="EB402" i="4" s="1"/>
  <c r="EU402" i="4" s="1"/>
  <c r="DT403" i="4"/>
  <c r="EB403" i="4" s="1"/>
  <c r="EU403" i="4" s="1"/>
  <c r="DT404" i="4"/>
  <c r="EB404" i="4" s="1"/>
  <c r="EU404" i="4" s="1"/>
  <c r="DT405" i="4"/>
  <c r="EB405" i="4" s="1"/>
  <c r="EU405" i="4" s="1"/>
  <c r="DT406" i="4"/>
  <c r="EB406" i="4" s="1"/>
  <c r="EU406" i="4" s="1"/>
  <c r="DT407" i="4"/>
  <c r="EB407" i="4" s="1"/>
  <c r="EU407" i="4" s="1"/>
  <c r="DT408" i="4"/>
  <c r="EB408" i="4" s="1"/>
  <c r="EU408" i="4" s="1"/>
  <c r="DT409" i="4"/>
  <c r="EB409" i="4" s="1"/>
  <c r="EU409" i="4" s="1"/>
  <c r="DT410" i="4"/>
  <c r="EB410" i="4" s="1"/>
  <c r="EU410" i="4" s="1"/>
  <c r="DT411" i="4"/>
  <c r="EB411" i="4" s="1"/>
  <c r="EU411" i="4" s="1"/>
  <c r="DT412" i="4"/>
  <c r="EB412" i="4" s="1"/>
  <c r="EU412" i="4" s="1"/>
  <c r="DT413" i="4"/>
  <c r="EB413" i="4" s="1"/>
  <c r="EU413" i="4" s="1"/>
  <c r="DT414" i="4"/>
  <c r="EB414" i="4" s="1"/>
  <c r="EU414" i="4" s="1"/>
  <c r="DT415" i="4"/>
  <c r="EB415" i="4" s="1"/>
  <c r="EU415" i="4" s="1"/>
  <c r="DT416" i="4"/>
  <c r="EB416" i="4" s="1"/>
  <c r="EU416" i="4" s="1"/>
  <c r="DT417" i="4"/>
  <c r="EB417" i="4" s="1"/>
  <c r="EU417" i="4" s="1"/>
  <c r="DT418" i="4"/>
  <c r="EB418" i="4" s="1"/>
  <c r="EU418" i="4" s="1"/>
  <c r="DT419" i="4"/>
  <c r="EB419" i="4" s="1"/>
  <c r="EU419" i="4" s="1"/>
  <c r="DT420" i="4"/>
  <c r="EB420" i="4" s="1"/>
  <c r="EU420" i="4" s="1"/>
  <c r="DT421" i="4"/>
  <c r="EB421" i="4" s="1"/>
  <c r="EU421" i="4" s="1"/>
  <c r="DT422" i="4"/>
  <c r="EB422" i="4" s="1"/>
  <c r="EU422" i="4" s="1"/>
  <c r="DT423" i="4"/>
  <c r="EB423" i="4" s="1"/>
  <c r="EU423" i="4" s="1"/>
  <c r="DT424" i="4"/>
  <c r="EB424" i="4" s="1"/>
  <c r="EU424" i="4" s="1"/>
  <c r="DT425" i="4"/>
  <c r="EB425" i="4" s="1"/>
  <c r="EU425" i="4" s="1"/>
  <c r="DT426" i="4"/>
  <c r="EB426" i="4" s="1"/>
  <c r="EU426" i="4" s="1"/>
  <c r="DT427" i="4"/>
  <c r="EB427" i="4" s="1"/>
  <c r="EU427" i="4" s="1"/>
  <c r="DT428" i="4"/>
  <c r="EB428" i="4" s="1"/>
  <c r="EU428" i="4" s="1"/>
  <c r="DT429" i="4"/>
  <c r="EB429" i="4" s="1"/>
  <c r="EU429" i="4" s="1"/>
  <c r="DT430" i="4"/>
  <c r="EB430" i="4" s="1"/>
  <c r="EU430" i="4" s="1"/>
  <c r="DT431" i="4"/>
  <c r="EB431" i="4" s="1"/>
  <c r="EU431" i="4" s="1"/>
  <c r="DT432" i="4"/>
  <c r="EB432" i="4" s="1"/>
  <c r="EU432" i="4" s="1"/>
  <c r="DT433" i="4"/>
  <c r="EB433" i="4" s="1"/>
  <c r="EU433" i="4" s="1"/>
  <c r="DT434" i="4"/>
  <c r="EB434" i="4" s="1"/>
  <c r="EU434" i="4" s="1"/>
  <c r="DT435" i="4"/>
  <c r="EB435" i="4" s="1"/>
  <c r="EU435" i="4" s="1"/>
  <c r="DT436" i="4"/>
  <c r="EB436" i="4" s="1"/>
  <c r="EU436" i="4" s="1"/>
  <c r="DT437" i="4"/>
  <c r="EB437" i="4" s="1"/>
  <c r="EU437" i="4" s="1"/>
  <c r="DT438" i="4"/>
  <c r="EB438" i="4" s="1"/>
  <c r="EU438" i="4" s="1"/>
  <c r="DT439" i="4"/>
  <c r="EB439" i="4" s="1"/>
  <c r="EU439" i="4" s="1"/>
  <c r="DT440" i="4"/>
  <c r="EB440" i="4" s="1"/>
  <c r="EU440" i="4" s="1"/>
  <c r="DT441" i="4"/>
  <c r="EB441" i="4" s="1"/>
  <c r="EU441" i="4" s="1"/>
  <c r="DT442" i="4"/>
  <c r="EB442" i="4" s="1"/>
  <c r="EU442" i="4" s="1"/>
  <c r="DT443" i="4"/>
  <c r="EB443" i="4" s="1"/>
  <c r="EU443" i="4" s="1"/>
  <c r="DT444" i="4"/>
  <c r="EB444" i="4" s="1"/>
  <c r="EU444" i="4" s="1"/>
  <c r="DT445" i="4"/>
  <c r="EB445" i="4" s="1"/>
  <c r="EU445" i="4" s="1"/>
  <c r="DT446" i="4"/>
  <c r="EB446" i="4" s="1"/>
  <c r="EU446" i="4" s="1"/>
  <c r="DT447" i="4"/>
  <c r="EB447" i="4" s="1"/>
  <c r="EU447" i="4" s="1"/>
  <c r="DT448" i="4"/>
  <c r="EB448" i="4" s="1"/>
  <c r="EU448" i="4" s="1"/>
  <c r="DT449" i="4"/>
  <c r="EB449" i="4" s="1"/>
  <c r="EU449" i="4" s="1"/>
  <c r="DT450" i="4"/>
  <c r="EB450" i="4" s="1"/>
  <c r="EU450" i="4" s="1"/>
  <c r="DT451" i="4"/>
  <c r="EB451" i="4" s="1"/>
  <c r="EU451" i="4" s="1"/>
  <c r="DT452" i="4"/>
  <c r="EB452" i="4" s="1"/>
  <c r="EU452" i="4" s="1"/>
  <c r="DT453" i="4"/>
  <c r="EB453" i="4" s="1"/>
  <c r="EU453" i="4" s="1"/>
  <c r="DT454" i="4"/>
  <c r="EB454" i="4" s="1"/>
  <c r="EU454" i="4" s="1"/>
  <c r="DT455" i="4"/>
  <c r="EB455" i="4" s="1"/>
  <c r="EU455" i="4" s="1"/>
  <c r="DT456" i="4"/>
  <c r="EB456" i="4" s="1"/>
  <c r="EU456" i="4" s="1"/>
  <c r="DT457" i="4"/>
  <c r="EB457" i="4" s="1"/>
  <c r="EU457" i="4" s="1"/>
  <c r="DT458" i="4"/>
  <c r="EB458" i="4" s="1"/>
  <c r="EU458" i="4" s="1"/>
  <c r="DT459" i="4"/>
  <c r="EB459" i="4" s="1"/>
  <c r="EU459" i="4" s="1"/>
  <c r="DT460" i="4"/>
  <c r="EB460" i="4" s="1"/>
  <c r="EU460" i="4" s="1"/>
  <c r="DT461" i="4"/>
  <c r="EB461" i="4" s="1"/>
  <c r="EU461" i="4" s="1"/>
  <c r="DT462" i="4"/>
  <c r="EB462" i="4" s="1"/>
  <c r="EU462" i="4" s="1"/>
  <c r="DT463" i="4"/>
  <c r="EB463" i="4" s="1"/>
  <c r="EU463" i="4" s="1"/>
  <c r="DT464" i="4"/>
  <c r="EB464" i="4" s="1"/>
  <c r="EU464" i="4" s="1"/>
  <c r="DT465" i="4"/>
  <c r="EB465" i="4" s="1"/>
  <c r="EU465" i="4" s="1"/>
  <c r="DT466" i="4"/>
  <c r="EB466" i="4" s="1"/>
  <c r="EU466" i="4" s="1"/>
  <c r="DT467" i="4"/>
  <c r="EB467" i="4" s="1"/>
  <c r="EU467" i="4" s="1"/>
  <c r="DT468" i="4"/>
  <c r="EB468" i="4" s="1"/>
  <c r="EU468" i="4" s="1"/>
  <c r="DT469" i="4"/>
  <c r="EB469" i="4" s="1"/>
  <c r="EU469" i="4" s="1"/>
  <c r="DT470" i="4"/>
  <c r="EB470" i="4" s="1"/>
  <c r="EU470" i="4" s="1"/>
  <c r="DT471" i="4"/>
  <c r="EB471" i="4" s="1"/>
  <c r="EU471" i="4" s="1"/>
  <c r="DT472" i="4"/>
  <c r="EB472" i="4" s="1"/>
  <c r="EU472" i="4" s="1"/>
  <c r="DT473" i="4"/>
  <c r="EB473" i="4" s="1"/>
  <c r="EU473" i="4" s="1"/>
  <c r="DT474" i="4"/>
  <c r="EB474" i="4" s="1"/>
  <c r="EU474" i="4" s="1"/>
  <c r="DT475" i="4"/>
  <c r="EB475" i="4" s="1"/>
  <c r="EU475" i="4" s="1"/>
  <c r="DT476" i="4"/>
  <c r="EB476" i="4" s="1"/>
  <c r="EU476" i="4" s="1"/>
  <c r="DT477" i="4"/>
  <c r="EB477" i="4" s="1"/>
  <c r="EU477" i="4" s="1"/>
  <c r="DT478" i="4"/>
  <c r="EB478" i="4" s="1"/>
  <c r="EU478" i="4" s="1"/>
  <c r="DT479" i="4"/>
  <c r="EB479" i="4" s="1"/>
  <c r="EU479" i="4" s="1"/>
  <c r="DT480" i="4"/>
  <c r="EB480" i="4" s="1"/>
  <c r="EU480" i="4" s="1"/>
  <c r="DT481" i="4"/>
  <c r="EB481" i="4" s="1"/>
  <c r="EU481" i="4" s="1"/>
  <c r="DT482" i="4"/>
  <c r="EB482" i="4" s="1"/>
  <c r="EU482" i="4" s="1"/>
  <c r="DT483" i="4"/>
  <c r="EB483" i="4" s="1"/>
  <c r="EU483" i="4" s="1"/>
  <c r="DT484" i="4"/>
  <c r="EB484" i="4" s="1"/>
  <c r="EU484" i="4" s="1"/>
  <c r="DT485" i="4"/>
  <c r="EB485" i="4" s="1"/>
  <c r="EU485" i="4" s="1"/>
  <c r="DT486" i="4"/>
  <c r="EB486" i="4" s="1"/>
  <c r="EU486" i="4" s="1"/>
  <c r="DT487" i="4"/>
  <c r="EB487" i="4" s="1"/>
  <c r="EU487" i="4" s="1"/>
  <c r="DT488" i="4"/>
  <c r="EB488" i="4" s="1"/>
  <c r="EU488" i="4" s="1"/>
  <c r="DT489" i="4"/>
  <c r="EB489" i="4" s="1"/>
  <c r="EU489" i="4" s="1"/>
  <c r="DT490" i="4"/>
  <c r="EB490" i="4" s="1"/>
  <c r="EU490" i="4" s="1"/>
  <c r="DT491" i="4"/>
  <c r="EB491" i="4" s="1"/>
  <c r="EU491" i="4" s="1"/>
  <c r="DT492" i="4"/>
  <c r="EB492" i="4" s="1"/>
  <c r="EU492" i="4" s="1"/>
  <c r="DT493" i="4"/>
  <c r="EB493" i="4" s="1"/>
  <c r="EU493" i="4" s="1"/>
  <c r="DT494" i="4"/>
  <c r="EB494" i="4" s="1"/>
  <c r="EU494" i="4" s="1"/>
  <c r="DT495" i="4"/>
  <c r="EB495" i="4" s="1"/>
  <c r="EU495" i="4" s="1"/>
  <c r="DT496" i="4"/>
  <c r="EB496" i="4" s="1"/>
  <c r="EU496" i="4" s="1"/>
  <c r="DT497" i="4"/>
  <c r="EB497" i="4" s="1"/>
  <c r="EU497" i="4" s="1"/>
  <c r="DT498" i="4"/>
  <c r="EB498" i="4" s="1"/>
  <c r="EU498" i="4" s="1"/>
  <c r="DT499" i="4"/>
  <c r="EB499" i="4" s="1"/>
  <c r="EU499" i="4" s="1"/>
  <c r="DT500" i="4"/>
  <c r="EB500" i="4" s="1"/>
  <c r="EU500" i="4" s="1"/>
  <c r="DT501" i="4"/>
  <c r="EB501" i="4" s="1"/>
  <c r="EU501" i="4" s="1"/>
  <c r="DT502" i="4"/>
  <c r="EB502" i="4" s="1"/>
  <c r="EU502" i="4" s="1"/>
  <c r="DT503" i="4"/>
  <c r="EB503" i="4" s="1"/>
  <c r="EU503" i="4" s="1"/>
  <c r="DT504" i="4"/>
  <c r="EB504" i="4" s="1"/>
  <c r="EU504" i="4" s="1"/>
  <c r="DT505" i="4"/>
  <c r="EB505" i="4" s="1"/>
  <c r="EU505" i="4" s="1"/>
  <c r="DT506" i="4"/>
  <c r="EB506" i="4" s="1"/>
  <c r="EU506" i="4" s="1"/>
  <c r="DT507" i="4"/>
  <c r="EB507" i="4" s="1"/>
  <c r="EU507" i="4" s="1"/>
  <c r="DT508" i="4"/>
  <c r="EB508" i="4" s="1"/>
  <c r="EU508" i="4" s="1"/>
  <c r="DT509" i="4"/>
  <c r="EB509" i="4" s="1"/>
  <c r="EU509" i="4" s="1"/>
  <c r="DT510" i="4"/>
  <c r="EB510" i="4" s="1"/>
  <c r="EU510" i="4" s="1"/>
  <c r="DT511" i="4"/>
  <c r="EB511" i="4" s="1"/>
  <c r="EU511" i="4" s="1"/>
  <c r="DT512" i="4"/>
  <c r="EB512" i="4" s="1"/>
  <c r="EU512" i="4" s="1"/>
  <c r="DT513" i="4"/>
  <c r="EB513" i="4" s="1"/>
  <c r="EU513" i="4" s="1"/>
  <c r="DT514" i="4"/>
  <c r="EB514" i="4" s="1"/>
  <c r="EU514" i="4" s="1"/>
  <c r="DT515" i="4"/>
  <c r="EB515" i="4" s="1"/>
  <c r="EU515" i="4" s="1"/>
  <c r="DT516" i="4"/>
  <c r="EB516" i="4" s="1"/>
  <c r="EU516" i="4" s="1"/>
  <c r="DT517" i="4"/>
  <c r="EB517" i="4" s="1"/>
  <c r="EU517" i="4" s="1"/>
  <c r="DT518" i="4"/>
  <c r="EB518" i="4" s="1"/>
  <c r="EU518" i="4" s="1"/>
  <c r="DT519" i="4"/>
  <c r="EB519" i="4" s="1"/>
  <c r="EU519" i="4" s="1"/>
  <c r="DT520" i="4"/>
  <c r="EB520" i="4" s="1"/>
  <c r="EU520" i="4" s="1"/>
  <c r="DT521" i="4"/>
  <c r="EB521" i="4" s="1"/>
  <c r="EU521" i="4" s="1"/>
  <c r="DT522" i="4"/>
  <c r="EB522" i="4" s="1"/>
  <c r="EU522" i="4" s="1"/>
  <c r="DT523" i="4"/>
  <c r="EB523" i="4" s="1"/>
  <c r="EU523" i="4" s="1"/>
  <c r="DT524" i="4"/>
  <c r="EB524" i="4" s="1"/>
  <c r="EU524" i="4" s="1"/>
  <c r="DT525" i="4"/>
  <c r="EB525" i="4" s="1"/>
  <c r="EU525" i="4" s="1"/>
  <c r="DQ10" i="4"/>
  <c r="DQ11" i="4"/>
  <c r="DQ12" i="4"/>
  <c r="DQ13" i="4"/>
  <c r="DQ14" i="4"/>
  <c r="DQ15" i="4"/>
  <c r="DQ16" i="4"/>
  <c r="DQ17" i="4"/>
  <c r="DQ18" i="4"/>
  <c r="DQ19" i="4"/>
  <c r="DQ20" i="4"/>
  <c r="DQ21" i="4"/>
  <c r="DQ22" i="4"/>
  <c r="DQ23" i="4"/>
  <c r="DQ24" i="4"/>
  <c r="DQ25" i="4"/>
  <c r="DQ26" i="4"/>
  <c r="DQ27" i="4"/>
  <c r="DQ28" i="4"/>
  <c r="DQ29" i="4"/>
  <c r="DQ30" i="4"/>
  <c r="DQ31" i="4"/>
  <c r="DQ32" i="4"/>
  <c r="DQ33" i="4"/>
  <c r="DQ34" i="4"/>
  <c r="DQ35" i="4"/>
  <c r="DQ36" i="4"/>
  <c r="DQ37" i="4"/>
  <c r="DQ38" i="4"/>
  <c r="DQ39" i="4"/>
  <c r="DQ40" i="4"/>
  <c r="DQ41" i="4"/>
  <c r="DQ42" i="4"/>
  <c r="DQ43" i="4"/>
  <c r="DQ44" i="4"/>
  <c r="DQ45" i="4"/>
  <c r="DQ46" i="4"/>
  <c r="DQ47" i="4"/>
  <c r="DQ48" i="4"/>
  <c r="DQ49" i="4"/>
  <c r="DQ50" i="4"/>
  <c r="DQ51" i="4"/>
  <c r="DQ52" i="4"/>
  <c r="DQ53" i="4"/>
  <c r="DQ54" i="4"/>
  <c r="DQ55" i="4"/>
  <c r="DQ56" i="4"/>
  <c r="DQ57" i="4"/>
  <c r="DQ58" i="4"/>
  <c r="DQ59" i="4"/>
  <c r="DQ60" i="4"/>
  <c r="DQ61" i="4"/>
  <c r="DQ62" i="4"/>
  <c r="DQ63" i="4"/>
  <c r="DQ64" i="4"/>
  <c r="DQ65" i="4"/>
  <c r="DQ66" i="4"/>
  <c r="DQ67" i="4"/>
  <c r="DQ68" i="4"/>
  <c r="DQ69" i="4"/>
  <c r="DQ70" i="4"/>
  <c r="DQ71" i="4"/>
  <c r="DQ72" i="4"/>
  <c r="DQ73" i="4"/>
  <c r="DQ74" i="4"/>
  <c r="DQ75" i="4"/>
  <c r="DQ76" i="4"/>
  <c r="DQ77" i="4"/>
  <c r="DQ78" i="4"/>
  <c r="DQ79" i="4"/>
  <c r="DQ80" i="4"/>
  <c r="DQ81" i="4"/>
  <c r="DQ82" i="4"/>
  <c r="DQ83" i="4"/>
  <c r="DQ84" i="4"/>
  <c r="DQ85" i="4"/>
  <c r="DQ86" i="4"/>
  <c r="DQ87" i="4"/>
  <c r="DQ88" i="4"/>
  <c r="DQ89" i="4"/>
  <c r="DQ90" i="4"/>
  <c r="DQ91" i="4"/>
  <c r="DQ92" i="4"/>
  <c r="DQ93" i="4"/>
  <c r="DQ94" i="4"/>
  <c r="DQ95" i="4"/>
  <c r="DQ96" i="4"/>
  <c r="DQ97" i="4"/>
  <c r="DQ98" i="4"/>
  <c r="DQ99" i="4"/>
  <c r="DQ100" i="4"/>
  <c r="DQ101" i="4"/>
  <c r="DQ102" i="4"/>
  <c r="DQ103" i="4"/>
  <c r="DQ104" i="4"/>
  <c r="DQ105" i="4"/>
  <c r="DQ106" i="4"/>
  <c r="DQ107" i="4"/>
  <c r="DQ108" i="4"/>
  <c r="DQ109" i="4"/>
  <c r="DQ110" i="4"/>
  <c r="DQ111" i="4"/>
  <c r="DQ112" i="4"/>
  <c r="DQ113" i="4"/>
  <c r="DQ114" i="4"/>
  <c r="DQ115" i="4"/>
  <c r="DQ116" i="4"/>
  <c r="DQ117" i="4"/>
  <c r="DQ118" i="4"/>
  <c r="DQ119" i="4"/>
  <c r="DQ120" i="4"/>
  <c r="DQ121" i="4"/>
  <c r="DQ122" i="4"/>
  <c r="DQ123" i="4"/>
  <c r="DQ124" i="4"/>
  <c r="DQ125" i="4"/>
  <c r="DQ126" i="4"/>
  <c r="DQ127" i="4"/>
  <c r="DQ128" i="4"/>
  <c r="DQ129" i="4"/>
  <c r="DQ130" i="4"/>
  <c r="DQ131" i="4"/>
  <c r="DQ132" i="4"/>
  <c r="DQ133" i="4"/>
  <c r="DQ134" i="4"/>
  <c r="DQ135" i="4"/>
  <c r="DQ136" i="4"/>
  <c r="DQ137" i="4"/>
  <c r="DQ138" i="4"/>
  <c r="DQ139" i="4"/>
  <c r="DQ140" i="4"/>
  <c r="DQ141" i="4"/>
  <c r="DQ142" i="4"/>
  <c r="DQ143" i="4"/>
  <c r="DQ144" i="4"/>
  <c r="DQ145" i="4"/>
  <c r="DQ146" i="4"/>
  <c r="DQ147" i="4"/>
  <c r="DQ148" i="4"/>
  <c r="DQ149" i="4"/>
  <c r="DQ150" i="4"/>
  <c r="DQ151" i="4"/>
  <c r="DQ152" i="4"/>
  <c r="DQ153" i="4"/>
  <c r="DQ154" i="4"/>
  <c r="DQ155" i="4"/>
  <c r="DQ156" i="4"/>
  <c r="DQ157" i="4"/>
  <c r="DQ158" i="4"/>
  <c r="DQ159" i="4"/>
  <c r="DQ160" i="4"/>
  <c r="DQ161" i="4"/>
  <c r="DQ162" i="4"/>
  <c r="DQ163" i="4"/>
  <c r="DQ164" i="4"/>
  <c r="DQ165" i="4"/>
  <c r="DQ166" i="4"/>
  <c r="DQ167" i="4"/>
  <c r="DQ168" i="4"/>
  <c r="DQ169" i="4"/>
  <c r="DQ170" i="4"/>
  <c r="DQ171" i="4"/>
  <c r="DQ172" i="4"/>
  <c r="DQ173" i="4"/>
  <c r="DQ174" i="4"/>
  <c r="DQ175" i="4"/>
  <c r="DQ176" i="4"/>
  <c r="DQ177" i="4"/>
  <c r="DQ178" i="4"/>
  <c r="DQ179" i="4"/>
  <c r="DQ180" i="4"/>
  <c r="DQ181" i="4"/>
  <c r="DQ182" i="4"/>
  <c r="DQ183" i="4"/>
  <c r="DQ184" i="4"/>
  <c r="DQ185" i="4"/>
  <c r="DQ186" i="4"/>
  <c r="DQ187" i="4"/>
  <c r="DQ188" i="4"/>
  <c r="DQ189" i="4"/>
  <c r="DQ190" i="4"/>
  <c r="DQ191" i="4"/>
  <c r="DQ192" i="4"/>
  <c r="DQ193" i="4"/>
  <c r="DQ194" i="4"/>
  <c r="DQ195" i="4"/>
  <c r="DQ196" i="4"/>
  <c r="DQ197" i="4"/>
  <c r="DQ198" i="4"/>
  <c r="DQ199" i="4"/>
  <c r="DQ200" i="4"/>
  <c r="DQ201" i="4"/>
  <c r="DQ202" i="4"/>
  <c r="DQ203" i="4"/>
  <c r="DQ204" i="4"/>
  <c r="DQ205" i="4"/>
  <c r="DQ206" i="4"/>
  <c r="DQ207" i="4"/>
  <c r="DQ208" i="4"/>
  <c r="DQ209" i="4"/>
  <c r="DQ210" i="4"/>
  <c r="DQ211" i="4"/>
  <c r="DQ212" i="4"/>
  <c r="DQ213" i="4"/>
  <c r="DQ214" i="4"/>
  <c r="DQ215" i="4"/>
  <c r="DQ216" i="4"/>
  <c r="DQ217" i="4"/>
  <c r="DQ218" i="4"/>
  <c r="DQ219" i="4"/>
  <c r="DQ220" i="4"/>
  <c r="DQ221" i="4"/>
  <c r="DQ222" i="4"/>
  <c r="DQ223" i="4"/>
  <c r="DQ224" i="4"/>
  <c r="DQ225" i="4"/>
  <c r="DQ226" i="4"/>
  <c r="DQ227" i="4"/>
  <c r="DQ228" i="4"/>
  <c r="DQ229" i="4"/>
  <c r="DQ230" i="4"/>
  <c r="DQ231" i="4"/>
  <c r="DQ232" i="4"/>
  <c r="DQ233" i="4"/>
  <c r="DQ234" i="4"/>
  <c r="DQ235" i="4"/>
  <c r="DQ236" i="4"/>
  <c r="DQ237" i="4"/>
  <c r="DQ238" i="4"/>
  <c r="DQ239" i="4"/>
  <c r="DQ240" i="4"/>
  <c r="DQ241" i="4"/>
  <c r="DQ242" i="4"/>
  <c r="DQ243" i="4"/>
  <c r="DQ244" i="4"/>
  <c r="DQ245" i="4"/>
  <c r="DQ246" i="4"/>
  <c r="DQ247" i="4"/>
  <c r="DQ248" i="4"/>
  <c r="DQ249" i="4"/>
  <c r="DQ250" i="4"/>
  <c r="DQ251" i="4"/>
  <c r="DQ252" i="4"/>
  <c r="DQ253" i="4"/>
  <c r="DQ254" i="4"/>
  <c r="DQ255" i="4"/>
  <c r="DQ256" i="4"/>
  <c r="DQ257" i="4"/>
  <c r="DQ258" i="4"/>
  <c r="DQ259" i="4"/>
  <c r="DQ260" i="4"/>
  <c r="DQ261" i="4"/>
  <c r="DQ262" i="4"/>
  <c r="DQ263" i="4"/>
  <c r="DQ264" i="4"/>
  <c r="DQ265" i="4"/>
  <c r="DQ266" i="4"/>
  <c r="DQ267" i="4"/>
  <c r="DQ268" i="4"/>
  <c r="DQ269" i="4"/>
  <c r="DQ270" i="4"/>
  <c r="DQ271" i="4"/>
  <c r="DQ272" i="4"/>
  <c r="DQ273" i="4"/>
  <c r="DQ274" i="4"/>
  <c r="DQ275" i="4"/>
  <c r="DQ276" i="4"/>
  <c r="DQ277" i="4"/>
  <c r="DQ278" i="4"/>
  <c r="DQ279" i="4"/>
  <c r="DQ280" i="4"/>
  <c r="DQ281" i="4"/>
  <c r="DQ282" i="4"/>
  <c r="DQ283" i="4"/>
  <c r="DQ284" i="4"/>
  <c r="DQ285" i="4"/>
  <c r="DQ286" i="4"/>
  <c r="DQ287" i="4"/>
  <c r="DQ288" i="4"/>
  <c r="DQ289" i="4"/>
  <c r="DQ290" i="4"/>
  <c r="DQ291" i="4"/>
  <c r="DQ292" i="4"/>
  <c r="DQ293" i="4"/>
  <c r="DQ294" i="4"/>
  <c r="DQ295" i="4"/>
  <c r="DQ296" i="4"/>
  <c r="DQ297" i="4"/>
  <c r="DQ298" i="4"/>
  <c r="DQ299" i="4"/>
  <c r="DQ300" i="4"/>
  <c r="DQ301" i="4"/>
  <c r="DQ302" i="4"/>
  <c r="DQ303" i="4"/>
  <c r="DQ304" i="4"/>
  <c r="DQ305" i="4"/>
  <c r="DQ306" i="4"/>
  <c r="DQ307" i="4"/>
  <c r="DQ308" i="4"/>
  <c r="DQ309" i="4"/>
  <c r="DQ310" i="4"/>
  <c r="DQ311" i="4"/>
  <c r="DQ312" i="4"/>
  <c r="DQ313" i="4"/>
  <c r="DQ314" i="4"/>
  <c r="DQ315" i="4"/>
  <c r="DQ316" i="4"/>
  <c r="DQ317" i="4"/>
  <c r="DQ318" i="4"/>
  <c r="DQ319" i="4"/>
  <c r="DQ320" i="4"/>
  <c r="DQ321" i="4"/>
  <c r="DQ322" i="4"/>
  <c r="DQ323" i="4"/>
  <c r="DQ324" i="4"/>
  <c r="DQ325" i="4"/>
  <c r="DQ326" i="4"/>
  <c r="DQ327" i="4"/>
  <c r="DQ328" i="4"/>
  <c r="DQ329" i="4"/>
  <c r="DQ330" i="4"/>
  <c r="DQ331" i="4"/>
  <c r="DQ332" i="4"/>
  <c r="DQ333" i="4"/>
  <c r="DQ334" i="4"/>
  <c r="DQ335" i="4"/>
  <c r="DQ336" i="4"/>
  <c r="DQ337" i="4"/>
  <c r="DQ338" i="4"/>
  <c r="DQ339" i="4"/>
  <c r="DQ340" i="4"/>
  <c r="DQ341" i="4"/>
  <c r="DQ342" i="4"/>
  <c r="DQ343" i="4"/>
  <c r="DQ344" i="4"/>
  <c r="DQ345" i="4"/>
  <c r="DQ346" i="4"/>
  <c r="DQ347" i="4"/>
  <c r="DQ348" i="4"/>
  <c r="DQ349" i="4"/>
  <c r="DQ350" i="4"/>
  <c r="DQ351" i="4"/>
  <c r="DQ352" i="4"/>
  <c r="DQ353" i="4"/>
  <c r="DQ354" i="4"/>
  <c r="DQ355" i="4"/>
  <c r="DQ356" i="4"/>
  <c r="DQ357" i="4"/>
  <c r="DQ358" i="4"/>
  <c r="DQ359" i="4"/>
  <c r="DQ360" i="4"/>
  <c r="DQ361" i="4"/>
  <c r="DQ362" i="4"/>
  <c r="DQ363" i="4"/>
  <c r="DQ364" i="4"/>
  <c r="DQ365" i="4"/>
  <c r="DQ366" i="4"/>
  <c r="DQ367" i="4"/>
  <c r="DQ368" i="4"/>
  <c r="DQ369" i="4"/>
  <c r="DQ370" i="4"/>
  <c r="DQ371" i="4"/>
  <c r="DQ372" i="4"/>
  <c r="DQ373" i="4"/>
  <c r="DQ374" i="4"/>
  <c r="DQ375" i="4"/>
  <c r="DQ376" i="4"/>
  <c r="DQ377" i="4"/>
  <c r="DQ378" i="4"/>
  <c r="DQ379" i="4"/>
  <c r="DQ380" i="4"/>
  <c r="DQ381" i="4"/>
  <c r="DQ382" i="4"/>
  <c r="DQ383" i="4"/>
  <c r="DQ384" i="4"/>
  <c r="DQ385" i="4"/>
  <c r="DQ386" i="4"/>
  <c r="DQ387" i="4"/>
  <c r="DQ388" i="4"/>
  <c r="DQ389" i="4"/>
  <c r="DQ390" i="4"/>
  <c r="DQ391" i="4"/>
  <c r="DQ392" i="4"/>
  <c r="DQ393" i="4"/>
  <c r="DQ394" i="4"/>
  <c r="DQ395" i="4"/>
  <c r="DQ396" i="4"/>
  <c r="DQ397" i="4"/>
  <c r="DQ398" i="4"/>
  <c r="DQ399" i="4"/>
  <c r="DQ400" i="4"/>
  <c r="DQ401" i="4"/>
  <c r="DQ402" i="4"/>
  <c r="DQ403" i="4"/>
  <c r="DQ404" i="4"/>
  <c r="DQ405" i="4"/>
  <c r="DQ406" i="4"/>
  <c r="DQ407" i="4"/>
  <c r="DQ408" i="4"/>
  <c r="DQ409" i="4"/>
  <c r="DQ410" i="4"/>
  <c r="DQ411" i="4"/>
  <c r="DQ412" i="4"/>
  <c r="DQ413" i="4"/>
  <c r="DQ414" i="4"/>
  <c r="DQ415" i="4"/>
  <c r="DQ416" i="4"/>
  <c r="DQ417" i="4"/>
  <c r="DQ418" i="4"/>
  <c r="DQ419" i="4"/>
  <c r="DQ420" i="4"/>
  <c r="DQ421" i="4"/>
  <c r="DQ422" i="4"/>
  <c r="DQ423" i="4"/>
  <c r="DQ424" i="4"/>
  <c r="DQ425" i="4"/>
  <c r="DQ426" i="4"/>
  <c r="DQ427" i="4"/>
  <c r="DQ428" i="4"/>
  <c r="DQ429" i="4"/>
  <c r="DQ430" i="4"/>
  <c r="DQ431" i="4"/>
  <c r="DQ432" i="4"/>
  <c r="DQ433" i="4"/>
  <c r="DQ434" i="4"/>
  <c r="DQ435" i="4"/>
  <c r="DQ436" i="4"/>
  <c r="DQ437" i="4"/>
  <c r="DQ438" i="4"/>
  <c r="DQ439" i="4"/>
  <c r="DQ440" i="4"/>
  <c r="DQ441" i="4"/>
  <c r="DQ442" i="4"/>
  <c r="DQ443" i="4"/>
  <c r="DQ444" i="4"/>
  <c r="DQ445" i="4"/>
  <c r="DQ446" i="4"/>
  <c r="DQ447" i="4"/>
  <c r="DQ448" i="4"/>
  <c r="DQ449" i="4"/>
  <c r="DQ450" i="4"/>
  <c r="DQ451" i="4"/>
  <c r="DQ452" i="4"/>
  <c r="DQ453" i="4"/>
  <c r="DQ454" i="4"/>
  <c r="DQ455" i="4"/>
  <c r="DQ456" i="4"/>
  <c r="DQ457" i="4"/>
  <c r="DQ458" i="4"/>
  <c r="DQ459" i="4"/>
  <c r="DQ460" i="4"/>
  <c r="DQ461" i="4"/>
  <c r="DQ462" i="4"/>
  <c r="DQ463" i="4"/>
  <c r="DQ464" i="4"/>
  <c r="DQ465" i="4"/>
  <c r="DQ466" i="4"/>
  <c r="DQ467" i="4"/>
  <c r="DQ468" i="4"/>
  <c r="DQ469" i="4"/>
  <c r="DQ470" i="4"/>
  <c r="DQ471" i="4"/>
  <c r="DQ472" i="4"/>
  <c r="DQ473" i="4"/>
  <c r="DQ474" i="4"/>
  <c r="DQ475" i="4"/>
  <c r="DQ476" i="4"/>
  <c r="DQ477" i="4"/>
  <c r="DQ478" i="4"/>
  <c r="DQ479" i="4"/>
  <c r="DQ480" i="4"/>
  <c r="DQ481" i="4"/>
  <c r="DQ482" i="4"/>
  <c r="DQ483" i="4"/>
  <c r="DQ484" i="4"/>
  <c r="DQ485" i="4"/>
  <c r="DQ486" i="4"/>
  <c r="DQ487" i="4"/>
  <c r="DQ488" i="4"/>
  <c r="DQ489" i="4"/>
  <c r="DQ490" i="4"/>
  <c r="DQ491" i="4"/>
  <c r="DQ492" i="4"/>
  <c r="DQ493" i="4"/>
  <c r="DQ494" i="4"/>
  <c r="DQ495" i="4"/>
  <c r="DQ496" i="4"/>
  <c r="DQ497" i="4"/>
  <c r="DQ498" i="4"/>
  <c r="DQ499" i="4"/>
  <c r="DQ500" i="4"/>
  <c r="DQ501" i="4"/>
  <c r="DQ502" i="4"/>
  <c r="DQ503" i="4"/>
  <c r="DQ504" i="4"/>
  <c r="DQ505" i="4"/>
  <c r="DQ506" i="4"/>
  <c r="DQ507" i="4"/>
  <c r="DQ508" i="4"/>
  <c r="DQ509" i="4"/>
  <c r="DQ510" i="4"/>
  <c r="DQ511" i="4"/>
  <c r="DQ512" i="4"/>
  <c r="DQ513" i="4"/>
  <c r="DQ514" i="4"/>
  <c r="DQ515" i="4"/>
  <c r="DQ516" i="4"/>
  <c r="DQ517" i="4"/>
  <c r="DQ518" i="4"/>
  <c r="DQ519" i="4"/>
  <c r="DQ520" i="4"/>
  <c r="DQ521" i="4"/>
  <c r="DQ522" i="4"/>
  <c r="DQ523" i="4"/>
  <c r="DQ524" i="4"/>
  <c r="DQ525" i="4"/>
  <c r="DQ9" i="4"/>
  <c r="DR9" i="4" s="1"/>
  <c r="DS9" i="4" s="1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DP45" i="4"/>
  <c r="DP46" i="4"/>
  <c r="DP47" i="4"/>
  <c r="DP48" i="4"/>
  <c r="DP49" i="4"/>
  <c r="DP50" i="4"/>
  <c r="DP51" i="4"/>
  <c r="DP52" i="4"/>
  <c r="DP53" i="4"/>
  <c r="DP54" i="4"/>
  <c r="DP55" i="4"/>
  <c r="DP56" i="4"/>
  <c r="DP57" i="4"/>
  <c r="DP58" i="4"/>
  <c r="DP59" i="4"/>
  <c r="DP60" i="4"/>
  <c r="DP61" i="4"/>
  <c r="DP62" i="4"/>
  <c r="DP63" i="4"/>
  <c r="DP64" i="4"/>
  <c r="DP65" i="4"/>
  <c r="DP66" i="4"/>
  <c r="DP67" i="4"/>
  <c r="DP68" i="4"/>
  <c r="DP69" i="4"/>
  <c r="DP70" i="4"/>
  <c r="DP71" i="4"/>
  <c r="DP72" i="4"/>
  <c r="DP73" i="4"/>
  <c r="DP74" i="4"/>
  <c r="DP75" i="4"/>
  <c r="DP76" i="4"/>
  <c r="DP77" i="4"/>
  <c r="DP78" i="4"/>
  <c r="DP79" i="4"/>
  <c r="DP80" i="4"/>
  <c r="DP81" i="4"/>
  <c r="DP82" i="4"/>
  <c r="DP83" i="4"/>
  <c r="DP84" i="4"/>
  <c r="DP85" i="4"/>
  <c r="DP86" i="4"/>
  <c r="DP87" i="4"/>
  <c r="DP88" i="4"/>
  <c r="DP89" i="4"/>
  <c r="DP90" i="4"/>
  <c r="DP91" i="4"/>
  <c r="DP92" i="4"/>
  <c r="DP93" i="4"/>
  <c r="DP94" i="4"/>
  <c r="DP95" i="4"/>
  <c r="DP96" i="4"/>
  <c r="DP97" i="4"/>
  <c r="DP98" i="4"/>
  <c r="DP99" i="4"/>
  <c r="DP100" i="4"/>
  <c r="DP101" i="4"/>
  <c r="DP102" i="4"/>
  <c r="DP103" i="4"/>
  <c r="DP104" i="4"/>
  <c r="DP105" i="4"/>
  <c r="DP106" i="4"/>
  <c r="DP107" i="4"/>
  <c r="DP108" i="4"/>
  <c r="DP109" i="4"/>
  <c r="DP110" i="4"/>
  <c r="DP111" i="4"/>
  <c r="DP112" i="4"/>
  <c r="DP113" i="4"/>
  <c r="DP114" i="4"/>
  <c r="DP115" i="4"/>
  <c r="DP116" i="4"/>
  <c r="DP117" i="4"/>
  <c r="DP118" i="4"/>
  <c r="DP119" i="4"/>
  <c r="DP120" i="4"/>
  <c r="DP121" i="4"/>
  <c r="DP122" i="4"/>
  <c r="DP123" i="4"/>
  <c r="DP124" i="4"/>
  <c r="DP125" i="4"/>
  <c r="DP126" i="4"/>
  <c r="DP127" i="4"/>
  <c r="DP128" i="4"/>
  <c r="DP129" i="4"/>
  <c r="DP130" i="4"/>
  <c r="DP131" i="4"/>
  <c r="DP132" i="4"/>
  <c r="DP133" i="4"/>
  <c r="DP134" i="4"/>
  <c r="DP135" i="4"/>
  <c r="DP136" i="4"/>
  <c r="DP137" i="4"/>
  <c r="DP138" i="4"/>
  <c r="DP139" i="4"/>
  <c r="DP140" i="4"/>
  <c r="DP141" i="4"/>
  <c r="DP142" i="4"/>
  <c r="DP143" i="4"/>
  <c r="DP144" i="4"/>
  <c r="DP145" i="4"/>
  <c r="DP146" i="4"/>
  <c r="DP147" i="4"/>
  <c r="DP148" i="4"/>
  <c r="DP149" i="4"/>
  <c r="DP150" i="4"/>
  <c r="DP151" i="4"/>
  <c r="DP152" i="4"/>
  <c r="DP153" i="4"/>
  <c r="DP154" i="4"/>
  <c r="DP155" i="4"/>
  <c r="DP156" i="4"/>
  <c r="DP157" i="4"/>
  <c r="DP158" i="4"/>
  <c r="DP159" i="4"/>
  <c r="DP160" i="4"/>
  <c r="DP161" i="4"/>
  <c r="DP162" i="4"/>
  <c r="DP163" i="4"/>
  <c r="DP164" i="4"/>
  <c r="DP165" i="4"/>
  <c r="DP166" i="4"/>
  <c r="DP167" i="4"/>
  <c r="DP168" i="4"/>
  <c r="DP169" i="4"/>
  <c r="DP170" i="4"/>
  <c r="DP171" i="4"/>
  <c r="DP172" i="4"/>
  <c r="DP173" i="4"/>
  <c r="DP174" i="4"/>
  <c r="DP175" i="4"/>
  <c r="DP176" i="4"/>
  <c r="DP177" i="4"/>
  <c r="DP178" i="4"/>
  <c r="DP179" i="4"/>
  <c r="DP180" i="4"/>
  <c r="DP181" i="4"/>
  <c r="DP182" i="4"/>
  <c r="DP183" i="4"/>
  <c r="DP184" i="4"/>
  <c r="DP185" i="4"/>
  <c r="DP186" i="4"/>
  <c r="DP187" i="4"/>
  <c r="DP188" i="4"/>
  <c r="DP189" i="4"/>
  <c r="DP190" i="4"/>
  <c r="DP191" i="4"/>
  <c r="DP192" i="4"/>
  <c r="DP193" i="4"/>
  <c r="DP194" i="4"/>
  <c r="DP195" i="4"/>
  <c r="DP196" i="4"/>
  <c r="DP197" i="4"/>
  <c r="DP198" i="4"/>
  <c r="DP199" i="4"/>
  <c r="DP200" i="4"/>
  <c r="DP201" i="4"/>
  <c r="DP202" i="4"/>
  <c r="DP203" i="4"/>
  <c r="DP204" i="4"/>
  <c r="DP205" i="4"/>
  <c r="DP206" i="4"/>
  <c r="DP207" i="4"/>
  <c r="DP208" i="4"/>
  <c r="DP209" i="4"/>
  <c r="DP210" i="4"/>
  <c r="DP211" i="4"/>
  <c r="DP212" i="4"/>
  <c r="DP213" i="4"/>
  <c r="DP214" i="4"/>
  <c r="DP215" i="4"/>
  <c r="DP216" i="4"/>
  <c r="DP217" i="4"/>
  <c r="DP218" i="4"/>
  <c r="DP219" i="4"/>
  <c r="DP220" i="4"/>
  <c r="DP221" i="4"/>
  <c r="DP222" i="4"/>
  <c r="DP223" i="4"/>
  <c r="DP224" i="4"/>
  <c r="DP225" i="4"/>
  <c r="DP226" i="4"/>
  <c r="DP227" i="4"/>
  <c r="DP228" i="4"/>
  <c r="DP229" i="4"/>
  <c r="DP230" i="4"/>
  <c r="DP231" i="4"/>
  <c r="DP232" i="4"/>
  <c r="DP233" i="4"/>
  <c r="DP234" i="4"/>
  <c r="DP235" i="4"/>
  <c r="DP236" i="4"/>
  <c r="DP237" i="4"/>
  <c r="DP238" i="4"/>
  <c r="DP239" i="4"/>
  <c r="DP240" i="4"/>
  <c r="DP241" i="4"/>
  <c r="DP242" i="4"/>
  <c r="DP243" i="4"/>
  <c r="DP244" i="4"/>
  <c r="DP245" i="4"/>
  <c r="DP246" i="4"/>
  <c r="DP247" i="4"/>
  <c r="DP248" i="4"/>
  <c r="DP249" i="4"/>
  <c r="DP250" i="4"/>
  <c r="DP251" i="4"/>
  <c r="DP252" i="4"/>
  <c r="DP253" i="4"/>
  <c r="DP254" i="4"/>
  <c r="DP255" i="4"/>
  <c r="DP256" i="4"/>
  <c r="DP257" i="4"/>
  <c r="DP258" i="4"/>
  <c r="DP259" i="4"/>
  <c r="DP260" i="4"/>
  <c r="DP261" i="4"/>
  <c r="DP262" i="4"/>
  <c r="DP263" i="4"/>
  <c r="DP264" i="4"/>
  <c r="DP265" i="4"/>
  <c r="DP266" i="4"/>
  <c r="DP267" i="4"/>
  <c r="DP268" i="4"/>
  <c r="DP269" i="4"/>
  <c r="DP270" i="4"/>
  <c r="DP271" i="4"/>
  <c r="DP272" i="4"/>
  <c r="DP273" i="4"/>
  <c r="DP274" i="4"/>
  <c r="DP275" i="4"/>
  <c r="DP276" i="4"/>
  <c r="DP277" i="4"/>
  <c r="DP278" i="4"/>
  <c r="DP279" i="4"/>
  <c r="DP280" i="4"/>
  <c r="DP281" i="4"/>
  <c r="DP282" i="4"/>
  <c r="DP283" i="4"/>
  <c r="DP284" i="4"/>
  <c r="DP285" i="4"/>
  <c r="DP286" i="4"/>
  <c r="DP287" i="4"/>
  <c r="DP288" i="4"/>
  <c r="DP289" i="4"/>
  <c r="DP290" i="4"/>
  <c r="DP291" i="4"/>
  <c r="DP292" i="4"/>
  <c r="DP293" i="4"/>
  <c r="DP294" i="4"/>
  <c r="DP295" i="4"/>
  <c r="DP296" i="4"/>
  <c r="DP297" i="4"/>
  <c r="DP298" i="4"/>
  <c r="DP299" i="4"/>
  <c r="DP300" i="4"/>
  <c r="DP301" i="4"/>
  <c r="DP302" i="4"/>
  <c r="DP303" i="4"/>
  <c r="DP304" i="4"/>
  <c r="DP305" i="4"/>
  <c r="DP306" i="4"/>
  <c r="DP307" i="4"/>
  <c r="DP308" i="4"/>
  <c r="DP309" i="4"/>
  <c r="DP310" i="4"/>
  <c r="DP311" i="4"/>
  <c r="DP312" i="4"/>
  <c r="DP313" i="4"/>
  <c r="DP314" i="4"/>
  <c r="DP315" i="4"/>
  <c r="DP316" i="4"/>
  <c r="DP317" i="4"/>
  <c r="DP318" i="4"/>
  <c r="DP319" i="4"/>
  <c r="DP320" i="4"/>
  <c r="DP321" i="4"/>
  <c r="DP322" i="4"/>
  <c r="DP323" i="4"/>
  <c r="DP324" i="4"/>
  <c r="DP325" i="4"/>
  <c r="DP326" i="4"/>
  <c r="DP327" i="4"/>
  <c r="DP328" i="4"/>
  <c r="DP329" i="4"/>
  <c r="DP330" i="4"/>
  <c r="DP331" i="4"/>
  <c r="DP332" i="4"/>
  <c r="DP333" i="4"/>
  <c r="DP334" i="4"/>
  <c r="DP335" i="4"/>
  <c r="DP336" i="4"/>
  <c r="DP337" i="4"/>
  <c r="DP338" i="4"/>
  <c r="DP339" i="4"/>
  <c r="DP340" i="4"/>
  <c r="DP341" i="4"/>
  <c r="DP342" i="4"/>
  <c r="DP343" i="4"/>
  <c r="DP344" i="4"/>
  <c r="DP345" i="4"/>
  <c r="DP346" i="4"/>
  <c r="DP347" i="4"/>
  <c r="DP348" i="4"/>
  <c r="DP349" i="4"/>
  <c r="DP350" i="4"/>
  <c r="DP351" i="4"/>
  <c r="DP352" i="4"/>
  <c r="DP353" i="4"/>
  <c r="DP354" i="4"/>
  <c r="DP355" i="4"/>
  <c r="DP356" i="4"/>
  <c r="DP357" i="4"/>
  <c r="DP358" i="4"/>
  <c r="DP359" i="4"/>
  <c r="DP360" i="4"/>
  <c r="DP361" i="4"/>
  <c r="DP362" i="4"/>
  <c r="DP363" i="4"/>
  <c r="DP364" i="4"/>
  <c r="DP365" i="4"/>
  <c r="DP366" i="4"/>
  <c r="DP367" i="4"/>
  <c r="DP368" i="4"/>
  <c r="DP369" i="4"/>
  <c r="DP370" i="4"/>
  <c r="DP371" i="4"/>
  <c r="DP372" i="4"/>
  <c r="DP373" i="4"/>
  <c r="DP374" i="4"/>
  <c r="DP375" i="4"/>
  <c r="DP376" i="4"/>
  <c r="DP377" i="4"/>
  <c r="DP378" i="4"/>
  <c r="DP379" i="4"/>
  <c r="DP380" i="4"/>
  <c r="DP381" i="4"/>
  <c r="DP382" i="4"/>
  <c r="DP383" i="4"/>
  <c r="DP384" i="4"/>
  <c r="DP385" i="4"/>
  <c r="DP386" i="4"/>
  <c r="DP387" i="4"/>
  <c r="DP388" i="4"/>
  <c r="DP389" i="4"/>
  <c r="DP390" i="4"/>
  <c r="DP391" i="4"/>
  <c r="DP392" i="4"/>
  <c r="DP393" i="4"/>
  <c r="DP394" i="4"/>
  <c r="DP395" i="4"/>
  <c r="DP396" i="4"/>
  <c r="DP397" i="4"/>
  <c r="DP398" i="4"/>
  <c r="DP399" i="4"/>
  <c r="DP400" i="4"/>
  <c r="DP401" i="4"/>
  <c r="DP402" i="4"/>
  <c r="DP403" i="4"/>
  <c r="DP404" i="4"/>
  <c r="DP405" i="4"/>
  <c r="DP406" i="4"/>
  <c r="DP407" i="4"/>
  <c r="DP408" i="4"/>
  <c r="DP409" i="4"/>
  <c r="DP410" i="4"/>
  <c r="DP411" i="4"/>
  <c r="DP412" i="4"/>
  <c r="DP413" i="4"/>
  <c r="DP414" i="4"/>
  <c r="DP415" i="4"/>
  <c r="DP416" i="4"/>
  <c r="DP417" i="4"/>
  <c r="DP418" i="4"/>
  <c r="DP419" i="4"/>
  <c r="DP420" i="4"/>
  <c r="DP421" i="4"/>
  <c r="DP422" i="4"/>
  <c r="DP423" i="4"/>
  <c r="DP424" i="4"/>
  <c r="DP425" i="4"/>
  <c r="DP426" i="4"/>
  <c r="DP427" i="4"/>
  <c r="DP428" i="4"/>
  <c r="DP429" i="4"/>
  <c r="DP430" i="4"/>
  <c r="DP431" i="4"/>
  <c r="DP432" i="4"/>
  <c r="DP433" i="4"/>
  <c r="DP434" i="4"/>
  <c r="DP435" i="4"/>
  <c r="DP436" i="4"/>
  <c r="DP437" i="4"/>
  <c r="DP438" i="4"/>
  <c r="DP439" i="4"/>
  <c r="DP440" i="4"/>
  <c r="DP441" i="4"/>
  <c r="DP442" i="4"/>
  <c r="DP443" i="4"/>
  <c r="DP444" i="4"/>
  <c r="DP445" i="4"/>
  <c r="DP446" i="4"/>
  <c r="DP447" i="4"/>
  <c r="DP448" i="4"/>
  <c r="DP449" i="4"/>
  <c r="DP450" i="4"/>
  <c r="DP451" i="4"/>
  <c r="DP452" i="4"/>
  <c r="DP453" i="4"/>
  <c r="DP454" i="4"/>
  <c r="DP455" i="4"/>
  <c r="DP456" i="4"/>
  <c r="DP457" i="4"/>
  <c r="DP458" i="4"/>
  <c r="DP459" i="4"/>
  <c r="DP460" i="4"/>
  <c r="DP461" i="4"/>
  <c r="DP462" i="4"/>
  <c r="DP463" i="4"/>
  <c r="DP464" i="4"/>
  <c r="DP465" i="4"/>
  <c r="DP466" i="4"/>
  <c r="DP467" i="4"/>
  <c r="DP468" i="4"/>
  <c r="DP469" i="4"/>
  <c r="DP470" i="4"/>
  <c r="DP471" i="4"/>
  <c r="DP472" i="4"/>
  <c r="DP473" i="4"/>
  <c r="DP474" i="4"/>
  <c r="DP475" i="4"/>
  <c r="DP476" i="4"/>
  <c r="DP477" i="4"/>
  <c r="DP478" i="4"/>
  <c r="DP479" i="4"/>
  <c r="DP480" i="4"/>
  <c r="DP481" i="4"/>
  <c r="DP482" i="4"/>
  <c r="DP483" i="4"/>
  <c r="DP484" i="4"/>
  <c r="DP485" i="4"/>
  <c r="DP486" i="4"/>
  <c r="DP487" i="4"/>
  <c r="DP488" i="4"/>
  <c r="DP489" i="4"/>
  <c r="DP490" i="4"/>
  <c r="DP491" i="4"/>
  <c r="DP492" i="4"/>
  <c r="DP493" i="4"/>
  <c r="DP494" i="4"/>
  <c r="DP495" i="4"/>
  <c r="DP496" i="4"/>
  <c r="DP497" i="4"/>
  <c r="DP498" i="4"/>
  <c r="DP499" i="4"/>
  <c r="DP500" i="4"/>
  <c r="DP501" i="4"/>
  <c r="DP502" i="4"/>
  <c r="DP503" i="4"/>
  <c r="DP504" i="4"/>
  <c r="DP505" i="4"/>
  <c r="DP506" i="4"/>
  <c r="DP507" i="4"/>
  <c r="DP508" i="4"/>
  <c r="DP509" i="4"/>
  <c r="DP510" i="4"/>
  <c r="DP511" i="4"/>
  <c r="DP512" i="4"/>
  <c r="DP513" i="4"/>
  <c r="DP514" i="4"/>
  <c r="DP515" i="4"/>
  <c r="DP516" i="4"/>
  <c r="DP517" i="4"/>
  <c r="DP518" i="4"/>
  <c r="DP519" i="4"/>
  <c r="DP520" i="4"/>
  <c r="DP521" i="4"/>
  <c r="DP522" i="4"/>
  <c r="DP523" i="4"/>
  <c r="DP524" i="4"/>
  <c r="DP525" i="4"/>
  <c r="G84" i="17"/>
  <c r="G91" i="16"/>
  <c r="D519" i="14"/>
  <c r="B519" i="14"/>
  <c r="D518" i="14"/>
  <c r="B518" i="14"/>
  <c r="D517" i="14"/>
  <c r="B517" i="14"/>
  <c r="D516" i="14"/>
  <c r="B516" i="14"/>
  <c r="D515" i="14"/>
  <c r="B515" i="14"/>
  <c r="D514" i="14"/>
  <c r="B514" i="14"/>
  <c r="D513" i="14"/>
  <c r="B513" i="14"/>
  <c r="D512" i="14"/>
  <c r="B512" i="14"/>
  <c r="D511" i="14"/>
  <c r="B511" i="14"/>
  <c r="D510" i="14"/>
  <c r="B510" i="14"/>
  <c r="D509" i="14"/>
  <c r="B509" i="14"/>
  <c r="D508" i="14"/>
  <c r="B508" i="14"/>
  <c r="D507" i="14"/>
  <c r="B507" i="14"/>
  <c r="D506" i="14"/>
  <c r="B506" i="14"/>
  <c r="D505" i="14"/>
  <c r="B505" i="14"/>
  <c r="D504" i="14"/>
  <c r="B504" i="14"/>
  <c r="D503" i="14"/>
  <c r="B503" i="14"/>
  <c r="D502" i="14"/>
  <c r="B502" i="14"/>
  <c r="D501" i="14"/>
  <c r="B501" i="14"/>
  <c r="D500" i="14"/>
  <c r="B500" i="14"/>
  <c r="D499" i="14"/>
  <c r="B499" i="14"/>
  <c r="D498" i="14"/>
  <c r="B498" i="14"/>
  <c r="D497" i="14"/>
  <c r="B497" i="14"/>
  <c r="D496" i="14"/>
  <c r="B496" i="14"/>
  <c r="D495" i="14"/>
  <c r="B495" i="14"/>
  <c r="D494" i="14"/>
  <c r="B494" i="14"/>
  <c r="D493" i="14"/>
  <c r="B493" i="14"/>
  <c r="D492" i="14"/>
  <c r="B492" i="14"/>
  <c r="D491" i="14"/>
  <c r="B491" i="14"/>
  <c r="D490" i="14"/>
  <c r="B490" i="14"/>
  <c r="D489" i="14"/>
  <c r="B489" i="14"/>
  <c r="D488" i="14"/>
  <c r="B488" i="14"/>
  <c r="D487" i="14"/>
  <c r="B487" i="14"/>
  <c r="D486" i="14"/>
  <c r="B486" i="14"/>
  <c r="D485" i="14"/>
  <c r="B485" i="14"/>
  <c r="D484" i="14"/>
  <c r="B484" i="14"/>
  <c r="D483" i="14"/>
  <c r="B483" i="14"/>
  <c r="D482" i="14"/>
  <c r="B482" i="14"/>
  <c r="D481" i="14"/>
  <c r="B481" i="14"/>
  <c r="D480" i="14"/>
  <c r="B480" i="14"/>
  <c r="D479" i="14"/>
  <c r="B479" i="14"/>
  <c r="D478" i="14"/>
  <c r="B478" i="14"/>
  <c r="D477" i="14"/>
  <c r="B477" i="14"/>
  <c r="D476" i="14"/>
  <c r="B476" i="14"/>
  <c r="D475" i="14"/>
  <c r="B475" i="14"/>
  <c r="D474" i="14"/>
  <c r="B474" i="14"/>
  <c r="D473" i="14"/>
  <c r="B473" i="14"/>
  <c r="D472" i="14"/>
  <c r="B472" i="14"/>
  <c r="D471" i="14"/>
  <c r="B471" i="14"/>
  <c r="D470" i="14"/>
  <c r="B470" i="14"/>
  <c r="D469" i="14"/>
  <c r="B469" i="14"/>
  <c r="D468" i="14"/>
  <c r="B468" i="14"/>
  <c r="D467" i="14"/>
  <c r="B467" i="14"/>
  <c r="D466" i="14"/>
  <c r="B466" i="14"/>
  <c r="D465" i="14"/>
  <c r="B465" i="14"/>
  <c r="D464" i="14"/>
  <c r="B464" i="14"/>
  <c r="D463" i="14"/>
  <c r="B463" i="14"/>
  <c r="D462" i="14"/>
  <c r="B462" i="14"/>
  <c r="D461" i="14"/>
  <c r="B461" i="14"/>
  <c r="D460" i="14"/>
  <c r="B460" i="14"/>
  <c r="D459" i="14"/>
  <c r="B459" i="14"/>
  <c r="D458" i="14"/>
  <c r="B458" i="14"/>
  <c r="D457" i="14"/>
  <c r="B457" i="14"/>
  <c r="D456" i="14"/>
  <c r="B456" i="14"/>
  <c r="D455" i="14"/>
  <c r="B455" i="14"/>
  <c r="D454" i="14"/>
  <c r="B454" i="14"/>
  <c r="D453" i="14"/>
  <c r="B453" i="14"/>
  <c r="D452" i="14"/>
  <c r="B452" i="14"/>
  <c r="D451" i="14"/>
  <c r="B451" i="14"/>
  <c r="D450" i="14"/>
  <c r="B450" i="14"/>
  <c r="D449" i="14"/>
  <c r="B449" i="14"/>
  <c r="D448" i="14"/>
  <c r="B448" i="14"/>
  <c r="D447" i="14"/>
  <c r="B447" i="14"/>
  <c r="D446" i="14"/>
  <c r="B446" i="14"/>
  <c r="D445" i="14"/>
  <c r="B445" i="14"/>
  <c r="D444" i="14"/>
  <c r="B444" i="14"/>
  <c r="D443" i="14"/>
  <c r="B443" i="14"/>
  <c r="D442" i="14"/>
  <c r="B442" i="14"/>
  <c r="D441" i="14"/>
  <c r="B441" i="14"/>
  <c r="D440" i="14"/>
  <c r="B440" i="14"/>
  <c r="D439" i="14"/>
  <c r="B439" i="14"/>
  <c r="D438" i="14"/>
  <c r="B438" i="14"/>
  <c r="D437" i="14"/>
  <c r="B437" i="14"/>
  <c r="D436" i="14"/>
  <c r="B436" i="14"/>
  <c r="D435" i="14"/>
  <c r="B435" i="14"/>
  <c r="D434" i="14"/>
  <c r="B434" i="14"/>
  <c r="D433" i="14"/>
  <c r="B433" i="14"/>
  <c r="D432" i="14"/>
  <c r="B432" i="14"/>
  <c r="D431" i="14"/>
  <c r="B431" i="14"/>
  <c r="D430" i="14"/>
  <c r="B430" i="14"/>
  <c r="D429" i="14"/>
  <c r="B429" i="14"/>
  <c r="D428" i="14"/>
  <c r="B428" i="14"/>
  <c r="D427" i="14"/>
  <c r="B427" i="14"/>
  <c r="D426" i="14"/>
  <c r="B426" i="14"/>
  <c r="D425" i="14"/>
  <c r="B425" i="14"/>
  <c r="D424" i="14"/>
  <c r="B424" i="14"/>
  <c r="D423" i="14"/>
  <c r="B423" i="14"/>
  <c r="D422" i="14"/>
  <c r="B422" i="14"/>
  <c r="D421" i="14"/>
  <c r="B421" i="14"/>
  <c r="D420" i="14"/>
  <c r="B420" i="14"/>
  <c r="D419" i="14"/>
  <c r="B419" i="14"/>
  <c r="D418" i="14"/>
  <c r="B418" i="14"/>
  <c r="D417" i="14"/>
  <c r="B417" i="14"/>
  <c r="D416" i="14"/>
  <c r="B416" i="14"/>
  <c r="D415" i="14"/>
  <c r="B415" i="14"/>
  <c r="D414" i="14"/>
  <c r="B414" i="14"/>
  <c r="D413" i="14"/>
  <c r="B413" i="14"/>
  <c r="D412" i="14"/>
  <c r="B412" i="14"/>
  <c r="D411" i="14"/>
  <c r="B411" i="14"/>
  <c r="D410" i="14"/>
  <c r="B410" i="14"/>
  <c r="D409" i="14"/>
  <c r="B409" i="14"/>
  <c r="D408" i="14"/>
  <c r="B408" i="14"/>
  <c r="D407" i="14"/>
  <c r="B407" i="14"/>
  <c r="D406" i="14"/>
  <c r="B406" i="14"/>
  <c r="D405" i="14"/>
  <c r="B405" i="14"/>
  <c r="D404" i="14"/>
  <c r="B404" i="14"/>
  <c r="D403" i="14"/>
  <c r="B403" i="14"/>
  <c r="D402" i="14"/>
  <c r="B402" i="14"/>
  <c r="D401" i="14"/>
  <c r="B401" i="14"/>
  <c r="D400" i="14"/>
  <c r="B400" i="14"/>
  <c r="D399" i="14"/>
  <c r="B399" i="14"/>
  <c r="D398" i="14"/>
  <c r="B398" i="14"/>
  <c r="D397" i="14"/>
  <c r="B397" i="14"/>
  <c r="D396" i="14"/>
  <c r="B396" i="14"/>
  <c r="D395" i="14"/>
  <c r="B395" i="14"/>
  <c r="D394" i="14"/>
  <c r="B394" i="14"/>
  <c r="D393" i="14"/>
  <c r="B393" i="14"/>
  <c r="D392" i="14"/>
  <c r="B392" i="14"/>
  <c r="D391" i="14"/>
  <c r="B391" i="14"/>
  <c r="D390" i="14"/>
  <c r="B390" i="14"/>
  <c r="D389" i="14"/>
  <c r="B389" i="14"/>
  <c r="D388" i="14"/>
  <c r="B388" i="14"/>
  <c r="D387" i="14"/>
  <c r="B387" i="14"/>
  <c r="D386" i="14"/>
  <c r="B386" i="14"/>
  <c r="D385" i="14"/>
  <c r="B385" i="14"/>
  <c r="D384" i="14"/>
  <c r="B384" i="14"/>
  <c r="D383" i="14"/>
  <c r="B383" i="14"/>
  <c r="D382" i="14"/>
  <c r="B382" i="14"/>
  <c r="D381" i="14"/>
  <c r="B381" i="14"/>
  <c r="D380" i="14"/>
  <c r="B380" i="14"/>
  <c r="D379" i="14"/>
  <c r="B379" i="14"/>
  <c r="D378" i="14"/>
  <c r="B378" i="14"/>
  <c r="D377" i="14"/>
  <c r="B377" i="14"/>
  <c r="D376" i="14"/>
  <c r="B376" i="14"/>
  <c r="D375" i="14"/>
  <c r="B375" i="14"/>
  <c r="D374" i="14"/>
  <c r="B374" i="14"/>
  <c r="D373" i="14"/>
  <c r="B373" i="14"/>
  <c r="D372" i="14"/>
  <c r="B372" i="14"/>
  <c r="D371" i="14"/>
  <c r="B371" i="14"/>
  <c r="D370" i="14"/>
  <c r="B370" i="14"/>
  <c r="D369" i="14"/>
  <c r="B369" i="14"/>
  <c r="D368" i="14"/>
  <c r="B368" i="14"/>
  <c r="D367" i="14"/>
  <c r="B367" i="14"/>
  <c r="D366" i="14"/>
  <c r="B366" i="14"/>
  <c r="D365" i="14"/>
  <c r="B365" i="14"/>
  <c r="D364" i="14"/>
  <c r="B364" i="14"/>
  <c r="D363" i="14"/>
  <c r="B363" i="14"/>
  <c r="D362" i="14"/>
  <c r="B362" i="14"/>
  <c r="D361" i="14"/>
  <c r="B361" i="14"/>
  <c r="D360" i="14"/>
  <c r="B360" i="14"/>
  <c r="D359" i="14"/>
  <c r="B359" i="14"/>
  <c r="D358" i="14"/>
  <c r="B358" i="14"/>
  <c r="D357" i="14"/>
  <c r="B357" i="14"/>
  <c r="D356" i="14"/>
  <c r="B356" i="14"/>
  <c r="D355" i="14"/>
  <c r="B355" i="14"/>
  <c r="D354" i="14"/>
  <c r="B354" i="14"/>
  <c r="D353" i="14"/>
  <c r="B353" i="14"/>
  <c r="D352" i="14"/>
  <c r="B352" i="14"/>
  <c r="D351" i="14"/>
  <c r="B351" i="14"/>
  <c r="D350" i="14"/>
  <c r="B350" i="14"/>
  <c r="D349" i="14"/>
  <c r="B349" i="14"/>
  <c r="D348" i="14"/>
  <c r="B348" i="14"/>
  <c r="D347" i="14"/>
  <c r="B347" i="14"/>
  <c r="D346" i="14"/>
  <c r="B346" i="14"/>
  <c r="D345" i="14"/>
  <c r="B345" i="14"/>
  <c r="D344" i="14"/>
  <c r="B344" i="14"/>
  <c r="D343" i="14"/>
  <c r="B343" i="14"/>
  <c r="D342" i="14"/>
  <c r="B342" i="14"/>
  <c r="D341" i="14"/>
  <c r="B341" i="14"/>
  <c r="D340" i="14"/>
  <c r="B340" i="14"/>
  <c r="D339" i="14"/>
  <c r="B339" i="14"/>
  <c r="D338" i="14"/>
  <c r="B338" i="14"/>
  <c r="D337" i="14"/>
  <c r="B337" i="14"/>
  <c r="D336" i="14"/>
  <c r="B336" i="14"/>
  <c r="D335" i="14"/>
  <c r="B335" i="14"/>
  <c r="D334" i="14"/>
  <c r="B334" i="14"/>
  <c r="D333" i="14"/>
  <c r="B333" i="14"/>
  <c r="D332" i="14"/>
  <c r="B332" i="14"/>
  <c r="D331" i="14"/>
  <c r="B331" i="14"/>
  <c r="D330" i="14"/>
  <c r="B330" i="14"/>
  <c r="D329" i="14"/>
  <c r="B329" i="14"/>
  <c r="D328" i="14"/>
  <c r="B328" i="14"/>
  <c r="D327" i="14"/>
  <c r="B327" i="14"/>
  <c r="D326" i="14"/>
  <c r="B326" i="14"/>
  <c r="D325" i="14"/>
  <c r="B325" i="14"/>
  <c r="D324" i="14"/>
  <c r="B324" i="14"/>
  <c r="D323" i="14"/>
  <c r="B323" i="14"/>
  <c r="D322" i="14"/>
  <c r="B322" i="14"/>
  <c r="D321" i="14"/>
  <c r="B321" i="14"/>
  <c r="D320" i="14"/>
  <c r="B320" i="14"/>
  <c r="D319" i="14"/>
  <c r="B319" i="14"/>
  <c r="D318" i="14"/>
  <c r="B318" i="14"/>
  <c r="D317" i="14"/>
  <c r="B317" i="14"/>
  <c r="D316" i="14"/>
  <c r="B316" i="14"/>
  <c r="D315" i="14"/>
  <c r="B315" i="14"/>
  <c r="D314" i="14"/>
  <c r="B314" i="14"/>
  <c r="D313" i="14"/>
  <c r="B313" i="14"/>
  <c r="D312" i="14"/>
  <c r="B312" i="14"/>
  <c r="D311" i="14"/>
  <c r="B311" i="14"/>
  <c r="D310" i="14"/>
  <c r="B310" i="14"/>
  <c r="D309" i="14"/>
  <c r="B309" i="14"/>
  <c r="D308" i="14"/>
  <c r="B308" i="14"/>
  <c r="D307" i="14"/>
  <c r="B307" i="14"/>
  <c r="D306" i="14"/>
  <c r="B306" i="14"/>
  <c r="D305" i="14"/>
  <c r="B305" i="14"/>
  <c r="D304" i="14"/>
  <c r="B304" i="14"/>
  <c r="D303" i="14"/>
  <c r="B303" i="14"/>
  <c r="D302" i="14"/>
  <c r="B302" i="14"/>
  <c r="D301" i="14"/>
  <c r="B301" i="14"/>
  <c r="D300" i="14"/>
  <c r="B300" i="14"/>
  <c r="D299" i="14"/>
  <c r="B299" i="14"/>
  <c r="D298" i="14"/>
  <c r="B298" i="14"/>
  <c r="D297" i="14"/>
  <c r="B297" i="14"/>
  <c r="D296" i="14"/>
  <c r="B296" i="14"/>
  <c r="D295" i="14"/>
  <c r="B295" i="14"/>
  <c r="D294" i="14"/>
  <c r="B294" i="14"/>
  <c r="D293" i="14"/>
  <c r="B293" i="14"/>
  <c r="D292" i="14"/>
  <c r="B292" i="14"/>
  <c r="D291" i="14"/>
  <c r="B291" i="14"/>
  <c r="D290" i="14"/>
  <c r="B290" i="14"/>
  <c r="D289" i="14"/>
  <c r="B289" i="14"/>
  <c r="D288" i="14"/>
  <c r="B288" i="14"/>
  <c r="D287" i="14"/>
  <c r="B287" i="14"/>
  <c r="D286" i="14"/>
  <c r="B286" i="14"/>
  <c r="D285" i="14"/>
  <c r="B285" i="14"/>
  <c r="D284" i="14"/>
  <c r="B284" i="14"/>
  <c r="D283" i="14"/>
  <c r="B283" i="14"/>
  <c r="D282" i="14"/>
  <c r="B282" i="14"/>
  <c r="D281" i="14"/>
  <c r="B281" i="14"/>
  <c r="D280" i="14"/>
  <c r="B280" i="14"/>
  <c r="D279" i="14"/>
  <c r="B279" i="14"/>
  <c r="D278" i="14"/>
  <c r="B278" i="14"/>
  <c r="D277" i="14"/>
  <c r="B277" i="14"/>
  <c r="D276" i="14"/>
  <c r="B276" i="14"/>
  <c r="D275" i="14"/>
  <c r="B275" i="14"/>
  <c r="D274" i="14"/>
  <c r="B274" i="14"/>
  <c r="D273" i="14"/>
  <c r="B273" i="14"/>
  <c r="D272" i="14"/>
  <c r="B272" i="14"/>
  <c r="D271" i="14"/>
  <c r="B271" i="14"/>
  <c r="D270" i="14"/>
  <c r="B270" i="14"/>
  <c r="D269" i="14"/>
  <c r="B269" i="14"/>
  <c r="D268" i="14"/>
  <c r="B268" i="14"/>
  <c r="D267" i="14"/>
  <c r="B267" i="14"/>
  <c r="D266" i="14"/>
  <c r="B266" i="14"/>
  <c r="D265" i="14"/>
  <c r="B265" i="14"/>
  <c r="D264" i="14"/>
  <c r="B264" i="14"/>
  <c r="D263" i="14"/>
  <c r="B263" i="14"/>
  <c r="D262" i="14"/>
  <c r="B262" i="14"/>
  <c r="D261" i="14"/>
  <c r="B261" i="14"/>
  <c r="D260" i="14"/>
  <c r="B260" i="14"/>
  <c r="D259" i="14"/>
  <c r="B259" i="14"/>
  <c r="D258" i="14"/>
  <c r="B258" i="14"/>
  <c r="D257" i="14"/>
  <c r="B257" i="14"/>
  <c r="D256" i="14"/>
  <c r="B256" i="14"/>
  <c r="D255" i="14"/>
  <c r="B255" i="14"/>
  <c r="D254" i="14"/>
  <c r="B254" i="14"/>
  <c r="D253" i="14"/>
  <c r="B253" i="14"/>
  <c r="D252" i="14"/>
  <c r="B252" i="14"/>
  <c r="D251" i="14"/>
  <c r="B251" i="14"/>
  <c r="D250" i="14"/>
  <c r="B250" i="14"/>
  <c r="D249" i="14"/>
  <c r="B249" i="14"/>
  <c r="D248" i="14"/>
  <c r="B248" i="14"/>
  <c r="D247" i="14"/>
  <c r="B247" i="14"/>
  <c r="D246" i="14"/>
  <c r="B246" i="14"/>
  <c r="D245" i="14"/>
  <c r="B245" i="14"/>
  <c r="D244" i="14"/>
  <c r="B244" i="14"/>
  <c r="D243" i="14"/>
  <c r="B243" i="14"/>
  <c r="D242" i="14"/>
  <c r="B242" i="14"/>
  <c r="D241" i="14"/>
  <c r="B241" i="14"/>
  <c r="D240" i="14"/>
  <c r="B240" i="14"/>
  <c r="D239" i="14"/>
  <c r="B239" i="14"/>
  <c r="D238" i="14"/>
  <c r="B238" i="14"/>
  <c r="D237" i="14"/>
  <c r="B237" i="14"/>
  <c r="D236" i="14"/>
  <c r="B236" i="14"/>
  <c r="D235" i="14"/>
  <c r="B235" i="14"/>
  <c r="D234" i="14"/>
  <c r="B234" i="14"/>
  <c r="D233" i="14"/>
  <c r="B233" i="14"/>
  <c r="D232" i="14"/>
  <c r="B232" i="14"/>
  <c r="D231" i="14"/>
  <c r="B231" i="14"/>
  <c r="D230" i="14"/>
  <c r="B230" i="14"/>
  <c r="D229" i="14"/>
  <c r="B229" i="14"/>
  <c r="D228" i="14"/>
  <c r="B228" i="14"/>
  <c r="D227" i="14"/>
  <c r="B227" i="14"/>
  <c r="D226" i="14"/>
  <c r="B226" i="14"/>
  <c r="D225" i="14"/>
  <c r="B225" i="14"/>
  <c r="D224" i="14"/>
  <c r="B224" i="14"/>
  <c r="D223" i="14"/>
  <c r="B223" i="14"/>
  <c r="D222" i="14"/>
  <c r="B222" i="14"/>
  <c r="D221" i="14"/>
  <c r="B221" i="14"/>
  <c r="D220" i="14"/>
  <c r="B220" i="14"/>
  <c r="D219" i="14"/>
  <c r="B219" i="14"/>
  <c r="D218" i="14"/>
  <c r="B218" i="14"/>
  <c r="D217" i="14"/>
  <c r="B217" i="14"/>
  <c r="D216" i="14"/>
  <c r="B216" i="14"/>
  <c r="D215" i="14"/>
  <c r="B215" i="14"/>
  <c r="D214" i="14"/>
  <c r="B214" i="14"/>
  <c r="D213" i="14"/>
  <c r="B213" i="14"/>
  <c r="D212" i="14"/>
  <c r="B212" i="14"/>
  <c r="D211" i="14"/>
  <c r="B211" i="14"/>
  <c r="D210" i="14"/>
  <c r="B210" i="14"/>
  <c r="D209" i="14"/>
  <c r="B209" i="14"/>
  <c r="D208" i="14"/>
  <c r="B208" i="14"/>
  <c r="D207" i="14"/>
  <c r="B207" i="14"/>
  <c r="D206" i="14"/>
  <c r="B206" i="14"/>
  <c r="D205" i="14"/>
  <c r="B205" i="14"/>
  <c r="D204" i="14"/>
  <c r="B204" i="14"/>
  <c r="D203" i="14"/>
  <c r="B203" i="14"/>
  <c r="D202" i="14"/>
  <c r="B202" i="14"/>
  <c r="D201" i="14"/>
  <c r="B201" i="14"/>
  <c r="D200" i="14"/>
  <c r="B200" i="14"/>
  <c r="D199" i="14"/>
  <c r="B199" i="14"/>
  <c r="D198" i="14"/>
  <c r="B198" i="14"/>
  <c r="D197" i="14"/>
  <c r="B197" i="14"/>
  <c r="D196" i="14"/>
  <c r="B196" i="14"/>
  <c r="D195" i="14"/>
  <c r="B195" i="14"/>
  <c r="D194" i="14"/>
  <c r="B194" i="14"/>
  <c r="D193" i="14"/>
  <c r="B193" i="14"/>
  <c r="D192" i="14"/>
  <c r="B192" i="14"/>
  <c r="D191" i="14"/>
  <c r="B191" i="14"/>
  <c r="D190" i="14"/>
  <c r="B190" i="14"/>
  <c r="D189" i="14"/>
  <c r="B189" i="14"/>
  <c r="D188" i="14"/>
  <c r="B188" i="14"/>
  <c r="D187" i="14"/>
  <c r="B187" i="14"/>
  <c r="D186" i="14"/>
  <c r="B186" i="14"/>
  <c r="D185" i="14"/>
  <c r="B185" i="14"/>
  <c r="D184" i="14"/>
  <c r="B184" i="14"/>
  <c r="D183" i="14"/>
  <c r="B183" i="14"/>
  <c r="D182" i="14"/>
  <c r="B182" i="14"/>
  <c r="D181" i="14"/>
  <c r="B181" i="14"/>
  <c r="D180" i="14"/>
  <c r="B180" i="14"/>
  <c r="D179" i="14"/>
  <c r="B179" i="14"/>
  <c r="D178" i="14"/>
  <c r="B178" i="14"/>
  <c r="D177" i="14"/>
  <c r="B177" i="14"/>
  <c r="D176" i="14"/>
  <c r="B176" i="14"/>
  <c r="D175" i="14"/>
  <c r="B175" i="14"/>
  <c r="D174" i="14"/>
  <c r="B174" i="14"/>
  <c r="D173" i="14"/>
  <c r="B173" i="14"/>
  <c r="D172" i="14"/>
  <c r="B172" i="14"/>
  <c r="D171" i="14"/>
  <c r="B171" i="14"/>
  <c r="D170" i="14"/>
  <c r="B170" i="14"/>
  <c r="D169" i="14"/>
  <c r="B169" i="14"/>
  <c r="D168" i="14"/>
  <c r="B168" i="14"/>
  <c r="D167" i="14"/>
  <c r="B167" i="14"/>
  <c r="D166" i="14"/>
  <c r="B166" i="14"/>
  <c r="D165" i="14"/>
  <c r="B165" i="14"/>
  <c r="D164" i="14"/>
  <c r="B164" i="14"/>
  <c r="D163" i="14"/>
  <c r="B163" i="14"/>
  <c r="D162" i="14"/>
  <c r="B162" i="14"/>
  <c r="D161" i="14"/>
  <c r="B161" i="14"/>
  <c r="D160" i="14"/>
  <c r="B160" i="14"/>
  <c r="D159" i="14"/>
  <c r="B159" i="14"/>
  <c r="D158" i="14"/>
  <c r="B158" i="14"/>
  <c r="D157" i="14"/>
  <c r="B157" i="14"/>
  <c r="D156" i="14"/>
  <c r="B156" i="14"/>
  <c r="D155" i="14"/>
  <c r="B155" i="14"/>
  <c r="D154" i="14"/>
  <c r="B154" i="14"/>
  <c r="D153" i="14"/>
  <c r="B153" i="14"/>
  <c r="D152" i="14"/>
  <c r="B152" i="14"/>
  <c r="D151" i="14"/>
  <c r="B151" i="14"/>
  <c r="D150" i="14"/>
  <c r="B150" i="14"/>
  <c r="D149" i="14"/>
  <c r="B149" i="14"/>
  <c r="D148" i="14"/>
  <c r="B148" i="14"/>
  <c r="D147" i="14"/>
  <c r="B147" i="14"/>
  <c r="D146" i="14"/>
  <c r="B146" i="14"/>
  <c r="D145" i="14"/>
  <c r="B145" i="14"/>
  <c r="D144" i="14"/>
  <c r="B144" i="14"/>
  <c r="D143" i="14"/>
  <c r="B143" i="14"/>
  <c r="D142" i="14"/>
  <c r="B142" i="14"/>
  <c r="D141" i="14"/>
  <c r="B141" i="14"/>
  <c r="D140" i="14"/>
  <c r="B140" i="14"/>
  <c r="D139" i="14"/>
  <c r="B139" i="14"/>
  <c r="D138" i="14"/>
  <c r="B138" i="14"/>
  <c r="D137" i="14"/>
  <c r="B137" i="14"/>
  <c r="D136" i="14"/>
  <c r="B136" i="14"/>
  <c r="D135" i="14"/>
  <c r="B135" i="14"/>
  <c r="D134" i="14"/>
  <c r="B134" i="14"/>
  <c r="D133" i="14"/>
  <c r="B133" i="14"/>
  <c r="D132" i="14"/>
  <c r="B132" i="14"/>
  <c r="D131" i="14"/>
  <c r="B131" i="14"/>
  <c r="D130" i="14"/>
  <c r="B130" i="14"/>
  <c r="D129" i="14"/>
  <c r="B129" i="14"/>
  <c r="D128" i="14"/>
  <c r="B128" i="14"/>
  <c r="D127" i="14"/>
  <c r="B127" i="14"/>
  <c r="D126" i="14"/>
  <c r="B126" i="14"/>
  <c r="D125" i="14"/>
  <c r="B125" i="14"/>
  <c r="D124" i="14"/>
  <c r="B124" i="14"/>
  <c r="D123" i="14"/>
  <c r="B123" i="14"/>
  <c r="D122" i="14"/>
  <c r="B122" i="14"/>
  <c r="D121" i="14"/>
  <c r="B121" i="14"/>
  <c r="D120" i="14"/>
  <c r="B120" i="14"/>
  <c r="D119" i="14"/>
  <c r="B119" i="14"/>
  <c r="D118" i="14"/>
  <c r="B118" i="14"/>
  <c r="D117" i="14"/>
  <c r="B117" i="14"/>
  <c r="D116" i="14"/>
  <c r="B116" i="14"/>
  <c r="D115" i="14"/>
  <c r="B115" i="14"/>
  <c r="D114" i="14"/>
  <c r="B114" i="14"/>
  <c r="D113" i="14"/>
  <c r="B113" i="14"/>
  <c r="D112" i="14"/>
  <c r="B112" i="14"/>
  <c r="D111" i="14"/>
  <c r="B111" i="14"/>
  <c r="D110" i="14"/>
  <c r="B110" i="14"/>
  <c r="D109" i="14"/>
  <c r="B109" i="14"/>
  <c r="D108" i="14"/>
  <c r="B108" i="14"/>
  <c r="D107" i="14"/>
  <c r="B107" i="14"/>
  <c r="D106" i="14"/>
  <c r="B106" i="14"/>
  <c r="D105" i="14"/>
  <c r="B105" i="14"/>
  <c r="D104" i="14"/>
  <c r="B104" i="14"/>
  <c r="D103" i="14"/>
  <c r="B103" i="14"/>
  <c r="D102" i="14"/>
  <c r="B102" i="14"/>
  <c r="D101" i="14"/>
  <c r="B101" i="14"/>
  <c r="D100" i="14"/>
  <c r="B100" i="14"/>
  <c r="D99" i="14"/>
  <c r="B99" i="14"/>
  <c r="D98" i="14"/>
  <c r="B98" i="14"/>
  <c r="D97" i="14"/>
  <c r="B97" i="14"/>
  <c r="D96" i="14"/>
  <c r="B96" i="14"/>
  <c r="D95" i="14"/>
  <c r="B95" i="14"/>
  <c r="D94" i="14"/>
  <c r="B94" i="14"/>
  <c r="D93" i="14"/>
  <c r="B93" i="14"/>
  <c r="D92" i="14"/>
  <c r="B92" i="14"/>
  <c r="D91" i="14"/>
  <c r="B91" i="14"/>
  <c r="D90" i="14"/>
  <c r="B90" i="14"/>
  <c r="D89" i="14"/>
  <c r="B89" i="14"/>
  <c r="D88" i="14"/>
  <c r="B88" i="14"/>
  <c r="D87" i="14"/>
  <c r="B87" i="14"/>
  <c r="D86" i="14"/>
  <c r="B86" i="14"/>
  <c r="D85" i="14"/>
  <c r="B85" i="14"/>
  <c r="D84" i="14"/>
  <c r="B84" i="14"/>
  <c r="D83" i="14"/>
  <c r="B83" i="14"/>
  <c r="D82" i="14"/>
  <c r="B82" i="14"/>
  <c r="D81" i="14"/>
  <c r="B81" i="14"/>
  <c r="D80" i="14"/>
  <c r="B80" i="14"/>
  <c r="D79" i="14"/>
  <c r="B79" i="14"/>
  <c r="D78" i="14"/>
  <c r="B78" i="14"/>
  <c r="D77" i="14"/>
  <c r="B77" i="14"/>
  <c r="D76" i="14"/>
  <c r="B76" i="14"/>
  <c r="D75" i="14"/>
  <c r="B75" i="14"/>
  <c r="D74" i="14"/>
  <c r="B74" i="14"/>
  <c r="D73" i="14"/>
  <c r="B73" i="14"/>
  <c r="D72" i="14"/>
  <c r="B72" i="14"/>
  <c r="D71" i="14"/>
  <c r="B71" i="14"/>
  <c r="D70" i="14"/>
  <c r="B70" i="14"/>
  <c r="D69" i="14"/>
  <c r="B69" i="14"/>
  <c r="D68" i="14"/>
  <c r="B68" i="14"/>
  <c r="D67" i="14"/>
  <c r="B67" i="14"/>
  <c r="D66" i="14"/>
  <c r="B66" i="14"/>
  <c r="D65" i="14"/>
  <c r="B65" i="14"/>
  <c r="D64" i="14"/>
  <c r="B64" i="14"/>
  <c r="D63" i="14"/>
  <c r="B63" i="14"/>
  <c r="D62" i="14"/>
  <c r="B62" i="14"/>
  <c r="D61" i="14"/>
  <c r="B61" i="14"/>
  <c r="D60" i="14"/>
  <c r="B60" i="14"/>
  <c r="D59" i="14"/>
  <c r="B59" i="14"/>
  <c r="D58" i="14"/>
  <c r="B58" i="14"/>
  <c r="D57" i="14"/>
  <c r="B57" i="14"/>
  <c r="D56" i="14"/>
  <c r="B56" i="14"/>
  <c r="D55" i="14"/>
  <c r="B55" i="14"/>
  <c r="D54" i="14"/>
  <c r="B54" i="14"/>
  <c r="D53" i="14"/>
  <c r="B53" i="14"/>
  <c r="D52" i="14"/>
  <c r="B52" i="14"/>
  <c r="D51" i="14"/>
  <c r="B51" i="14"/>
  <c r="D50" i="14"/>
  <c r="B50" i="14"/>
  <c r="D49" i="14"/>
  <c r="B49" i="14"/>
  <c r="D48" i="14"/>
  <c r="B48" i="14"/>
  <c r="D47" i="14"/>
  <c r="B47" i="14"/>
  <c r="D46" i="14"/>
  <c r="B46" i="14"/>
  <c r="D45" i="14"/>
  <c r="B45" i="14"/>
  <c r="D44" i="14"/>
  <c r="B44" i="14"/>
  <c r="D43" i="14"/>
  <c r="B43" i="14"/>
  <c r="D42" i="14"/>
  <c r="B42" i="14"/>
  <c r="D41" i="14"/>
  <c r="B41" i="14"/>
  <c r="D40" i="14"/>
  <c r="B40" i="14"/>
  <c r="D39" i="14"/>
  <c r="B39" i="14"/>
  <c r="D38" i="14"/>
  <c r="B38" i="14"/>
  <c r="D37" i="14"/>
  <c r="B37" i="14"/>
  <c r="D36" i="14"/>
  <c r="B36" i="14"/>
  <c r="D35" i="14"/>
  <c r="B35" i="14"/>
  <c r="D34" i="14"/>
  <c r="B34" i="14"/>
  <c r="D33" i="14"/>
  <c r="B33" i="14"/>
  <c r="D32" i="14"/>
  <c r="B32" i="14"/>
  <c r="D31" i="14"/>
  <c r="B31" i="14"/>
  <c r="D30" i="14"/>
  <c r="B30" i="14"/>
  <c r="D29" i="14"/>
  <c r="B29" i="14"/>
  <c r="D28" i="14"/>
  <c r="B28" i="14"/>
  <c r="D27" i="14"/>
  <c r="B27" i="14"/>
  <c r="D26" i="14"/>
  <c r="B26" i="14"/>
  <c r="D25" i="14"/>
  <c r="B25" i="14"/>
  <c r="D24" i="14"/>
  <c r="B24" i="14"/>
  <c r="D23" i="14"/>
  <c r="B23" i="14"/>
  <c r="D22" i="14"/>
  <c r="B22" i="14"/>
  <c r="D21" i="14"/>
  <c r="B21" i="14"/>
  <c r="D20" i="14"/>
  <c r="B20" i="14"/>
  <c r="D19" i="14"/>
  <c r="B19" i="14"/>
  <c r="D18" i="14"/>
  <c r="B18" i="14"/>
  <c r="D17" i="14"/>
  <c r="B17" i="14"/>
  <c r="D16" i="14"/>
  <c r="B16" i="14"/>
  <c r="D15" i="14"/>
  <c r="B15" i="14"/>
  <c r="D14" i="14"/>
  <c r="B14" i="14"/>
  <c r="D13" i="14"/>
  <c r="B13" i="14"/>
  <c r="D12" i="14"/>
  <c r="B12" i="14"/>
  <c r="D11" i="14"/>
  <c r="B11" i="14"/>
  <c r="D10" i="14"/>
  <c r="B10" i="14"/>
  <c r="D9" i="14"/>
  <c r="B9" i="14"/>
  <c r="D8" i="14"/>
  <c r="B8" i="14"/>
  <c r="D7" i="14"/>
  <c r="B7" i="14"/>
  <c r="D6" i="14"/>
  <c r="B6" i="14"/>
  <c r="D5" i="14"/>
  <c r="B5" i="14"/>
  <c r="D4" i="14"/>
  <c r="B4" i="14"/>
  <c r="D3" i="14"/>
  <c r="B3" i="14"/>
  <c r="E12" i="13"/>
  <c r="C12" i="13"/>
  <c r="D10" i="13"/>
  <c r="F10" i="13" s="1"/>
  <c r="G10" i="13" s="1"/>
  <c r="D9" i="13"/>
  <c r="F9" i="13" s="1"/>
  <c r="G9" i="13" s="1"/>
  <c r="D8" i="13"/>
  <c r="F8" i="13" s="1"/>
  <c r="G8" i="13" s="1"/>
  <c r="D7" i="13"/>
  <c r="F7" i="13" s="1"/>
  <c r="G7" i="13" s="1"/>
  <c r="D6" i="13"/>
  <c r="F6" i="13" s="1"/>
  <c r="G6" i="13" s="1"/>
  <c r="D5" i="13"/>
  <c r="F5" i="13" s="1"/>
  <c r="G5" i="13" s="1"/>
  <c r="D4" i="13"/>
  <c r="F4" i="13" s="1"/>
  <c r="G4" i="13" s="1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C390" i="12"/>
  <c r="C389" i="12"/>
  <c r="C388" i="12"/>
  <c r="C387" i="12"/>
  <c r="C386" i="12"/>
  <c r="C385" i="12"/>
  <c r="C384" i="12"/>
  <c r="C383" i="12"/>
  <c r="C382" i="12"/>
  <c r="C381" i="12"/>
  <c r="C380" i="12"/>
  <c r="C379" i="12"/>
  <c r="C378" i="12"/>
  <c r="C377" i="12"/>
  <c r="C376" i="12"/>
  <c r="C375" i="12"/>
  <c r="C374" i="12"/>
  <c r="C373" i="12"/>
  <c r="C372" i="12"/>
  <c r="C371" i="12"/>
  <c r="C370" i="12"/>
  <c r="C369" i="12"/>
  <c r="C368" i="12"/>
  <c r="C367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S503" i="7"/>
  <c r="R519" i="6"/>
  <c r="P499" i="7" s="1"/>
  <c r="P519" i="6"/>
  <c r="N499" i="7" s="1"/>
  <c r="J519" i="6"/>
  <c r="I499" i="7" s="1"/>
  <c r="R518" i="6"/>
  <c r="P498" i="7" s="1"/>
  <c r="P518" i="6"/>
  <c r="N498" i="7" s="1"/>
  <c r="J518" i="6"/>
  <c r="I498" i="7" s="1"/>
  <c r="R517" i="6"/>
  <c r="P497" i="7" s="1"/>
  <c r="P517" i="6"/>
  <c r="N497" i="7" s="1"/>
  <c r="J517" i="6"/>
  <c r="I497" i="7" s="1"/>
  <c r="R516" i="6"/>
  <c r="P496" i="7" s="1"/>
  <c r="P516" i="6"/>
  <c r="N496" i="7" s="1"/>
  <c r="J516" i="6"/>
  <c r="I496" i="7" s="1"/>
  <c r="R515" i="6"/>
  <c r="P495" i="7" s="1"/>
  <c r="P515" i="6"/>
  <c r="N495" i="7" s="1"/>
  <c r="J515" i="6"/>
  <c r="I495" i="7" s="1"/>
  <c r="R514" i="6"/>
  <c r="P494" i="7" s="1"/>
  <c r="P514" i="6"/>
  <c r="N494" i="7" s="1"/>
  <c r="J514" i="6"/>
  <c r="I494" i="7" s="1"/>
  <c r="R513" i="6"/>
  <c r="P493" i="7" s="1"/>
  <c r="P513" i="6"/>
  <c r="N493" i="7" s="1"/>
  <c r="J513" i="6"/>
  <c r="I493" i="7" s="1"/>
  <c r="R512" i="6"/>
  <c r="P492" i="7" s="1"/>
  <c r="P512" i="6"/>
  <c r="N492" i="7" s="1"/>
  <c r="J512" i="6"/>
  <c r="I492" i="7" s="1"/>
  <c r="R511" i="6"/>
  <c r="P491" i="7" s="1"/>
  <c r="P511" i="6"/>
  <c r="N491" i="7" s="1"/>
  <c r="J511" i="6"/>
  <c r="I491" i="7" s="1"/>
  <c r="R510" i="6"/>
  <c r="P490" i="7" s="1"/>
  <c r="P510" i="6"/>
  <c r="N490" i="7" s="1"/>
  <c r="J510" i="6"/>
  <c r="I490" i="7" s="1"/>
  <c r="R509" i="6"/>
  <c r="P489" i="7" s="1"/>
  <c r="P509" i="6"/>
  <c r="N489" i="7" s="1"/>
  <c r="J509" i="6"/>
  <c r="I489" i="7" s="1"/>
  <c r="R508" i="6"/>
  <c r="P488" i="7" s="1"/>
  <c r="P508" i="6"/>
  <c r="N488" i="7" s="1"/>
  <c r="J508" i="6"/>
  <c r="I488" i="7" s="1"/>
  <c r="R507" i="6"/>
  <c r="P487" i="7" s="1"/>
  <c r="P507" i="6"/>
  <c r="N487" i="7" s="1"/>
  <c r="J507" i="6"/>
  <c r="I487" i="7" s="1"/>
  <c r="R506" i="6"/>
  <c r="P486" i="7" s="1"/>
  <c r="P506" i="6"/>
  <c r="N486" i="7" s="1"/>
  <c r="J506" i="6"/>
  <c r="I486" i="7" s="1"/>
  <c r="R505" i="6"/>
  <c r="P485" i="7" s="1"/>
  <c r="P505" i="6"/>
  <c r="N485" i="7" s="1"/>
  <c r="J505" i="6"/>
  <c r="I485" i="7" s="1"/>
  <c r="R504" i="6"/>
  <c r="P484" i="7" s="1"/>
  <c r="P504" i="6"/>
  <c r="N484" i="7" s="1"/>
  <c r="J504" i="6"/>
  <c r="I484" i="7" s="1"/>
  <c r="R503" i="6"/>
  <c r="P483" i="7" s="1"/>
  <c r="P503" i="6"/>
  <c r="N483" i="7" s="1"/>
  <c r="J503" i="6"/>
  <c r="I483" i="7" s="1"/>
  <c r="R502" i="6"/>
  <c r="P482" i="7" s="1"/>
  <c r="P502" i="6"/>
  <c r="N482" i="7" s="1"/>
  <c r="J502" i="6"/>
  <c r="I482" i="7" s="1"/>
  <c r="R501" i="6"/>
  <c r="P481" i="7" s="1"/>
  <c r="P501" i="6"/>
  <c r="N481" i="7" s="1"/>
  <c r="J501" i="6"/>
  <c r="I481" i="7" s="1"/>
  <c r="R500" i="6"/>
  <c r="P480" i="7" s="1"/>
  <c r="P500" i="6"/>
  <c r="N480" i="7" s="1"/>
  <c r="J500" i="6"/>
  <c r="I480" i="7" s="1"/>
  <c r="R499" i="6"/>
  <c r="P479" i="7" s="1"/>
  <c r="P499" i="6"/>
  <c r="N479" i="7" s="1"/>
  <c r="J499" i="6"/>
  <c r="I479" i="7" s="1"/>
  <c r="R498" i="6"/>
  <c r="P478" i="7" s="1"/>
  <c r="P498" i="6"/>
  <c r="N478" i="7" s="1"/>
  <c r="J498" i="6"/>
  <c r="I478" i="7" s="1"/>
  <c r="R497" i="6"/>
  <c r="P477" i="7" s="1"/>
  <c r="P497" i="6"/>
  <c r="N477" i="7" s="1"/>
  <c r="J497" i="6"/>
  <c r="I477" i="7" s="1"/>
  <c r="R496" i="6"/>
  <c r="P476" i="7" s="1"/>
  <c r="P496" i="6"/>
  <c r="N476" i="7" s="1"/>
  <c r="J496" i="6"/>
  <c r="I476" i="7" s="1"/>
  <c r="R495" i="6"/>
  <c r="P475" i="7" s="1"/>
  <c r="P495" i="6"/>
  <c r="N475" i="7" s="1"/>
  <c r="J495" i="6"/>
  <c r="I475" i="7" s="1"/>
  <c r="R494" i="6"/>
  <c r="P474" i="7" s="1"/>
  <c r="P494" i="6"/>
  <c r="N474" i="7" s="1"/>
  <c r="J494" i="6"/>
  <c r="I474" i="7" s="1"/>
  <c r="R493" i="6"/>
  <c r="P473" i="7" s="1"/>
  <c r="P493" i="6"/>
  <c r="N473" i="7" s="1"/>
  <c r="J493" i="6"/>
  <c r="I473" i="7" s="1"/>
  <c r="R492" i="6"/>
  <c r="P472" i="7" s="1"/>
  <c r="P492" i="6"/>
  <c r="N472" i="7" s="1"/>
  <c r="J492" i="6"/>
  <c r="I472" i="7" s="1"/>
  <c r="R491" i="6"/>
  <c r="P471" i="7" s="1"/>
  <c r="P491" i="6"/>
  <c r="N471" i="7" s="1"/>
  <c r="J491" i="6"/>
  <c r="I471" i="7" s="1"/>
  <c r="R490" i="6"/>
  <c r="P470" i="7" s="1"/>
  <c r="P490" i="6"/>
  <c r="N470" i="7" s="1"/>
  <c r="J490" i="6"/>
  <c r="I470" i="7" s="1"/>
  <c r="R489" i="6"/>
  <c r="P469" i="7" s="1"/>
  <c r="P489" i="6"/>
  <c r="N469" i="7" s="1"/>
  <c r="J489" i="6"/>
  <c r="I469" i="7" s="1"/>
  <c r="R488" i="6"/>
  <c r="P468" i="7" s="1"/>
  <c r="P488" i="6"/>
  <c r="N468" i="7" s="1"/>
  <c r="J488" i="6"/>
  <c r="I468" i="7" s="1"/>
  <c r="R487" i="6"/>
  <c r="P467" i="7" s="1"/>
  <c r="P487" i="6"/>
  <c r="N467" i="7" s="1"/>
  <c r="J487" i="6"/>
  <c r="I467" i="7" s="1"/>
  <c r="R486" i="6"/>
  <c r="P466" i="7" s="1"/>
  <c r="P486" i="6"/>
  <c r="N466" i="7" s="1"/>
  <c r="J486" i="6"/>
  <c r="I466" i="7" s="1"/>
  <c r="R485" i="6"/>
  <c r="P465" i="7" s="1"/>
  <c r="P485" i="6"/>
  <c r="N465" i="7" s="1"/>
  <c r="J485" i="6"/>
  <c r="I465" i="7" s="1"/>
  <c r="R484" i="6"/>
  <c r="P464" i="7" s="1"/>
  <c r="P484" i="6"/>
  <c r="N464" i="7" s="1"/>
  <c r="J484" i="6"/>
  <c r="I464" i="7" s="1"/>
  <c r="R483" i="6"/>
  <c r="P463" i="7" s="1"/>
  <c r="P483" i="6"/>
  <c r="N463" i="7" s="1"/>
  <c r="J483" i="6"/>
  <c r="I463" i="7" s="1"/>
  <c r="R482" i="6"/>
  <c r="P462" i="7" s="1"/>
  <c r="P482" i="6"/>
  <c r="N462" i="7" s="1"/>
  <c r="J482" i="6"/>
  <c r="I462" i="7" s="1"/>
  <c r="R481" i="6"/>
  <c r="P461" i="7" s="1"/>
  <c r="P481" i="6"/>
  <c r="N461" i="7" s="1"/>
  <c r="J481" i="6"/>
  <c r="I461" i="7" s="1"/>
  <c r="R480" i="6"/>
  <c r="P460" i="7" s="1"/>
  <c r="P480" i="6"/>
  <c r="N460" i="7" s="1"/>
  <c r="J480" i="6"/>
  <c r="I460" i="7" s="1"/>
  <c r="R479" i="6"/>
  <c r="P459" i="7" s="1"/>
  <c r="P479" i="6"/>
  <c r="N459" i="7" s="1"/>
  <c r="J479" i="6"/>
  <c r="I459" i="7" s="1"/>
  <c r="R478" i="6"/>
  <c r="P458" i="7" s="1"/>
  <c r="P478" i="6"/>
  <c r="N458" i="7" s="1"/>
  <c r="J478" i="6"/>
  <c r="I458" i="7" s="1"/>
  <c r="R477" i="6"/>
  <c r="P457" i="7" s="1"/>
  <c r="P477" i="6"/>
  <c r="N457" i="7" s="1"/>
  <c r="J477" i="6"/>
  <c r="I457" i="7" s="1"/>
  <c r="R476" i="6"/>
  <c r="P456" i="7" s="1"/>
  <c r="P476" i="6"/>
  <c r="N456" i="7" s="1"/>
  <c r="J476" i="6"/>
  <c r="I456" i="7" s="1"/>
  <c r="R475" i="6"/>
  <c r="P455" i="7" s="1"/>
  <c r="P475" i="6"/>
  <c r="N455" i="7" s="1"/>
  <c r="J475" i="6"/>
  <c r="I455" i="7" s="1"/>
  <c r="R474" i="6"/>
  <c r="P454" i="7" s="1"/>
  <c r="P474" i="6"/>
  <c r="N454" i="7" s="1"/>
  <c r="J474" i="6"/>
  <c r="I454" i="7" s="1"/>
  <c r="R473" i="6"/>
  <c r="P453" i="7" s="1"/>
  <c r="P473" i="6"/>
  <c r="N453" i="7" s="1"/>
  <c r="J473" i="6"/>
  <c r="I453" i="7" s="1"/>
  <c r="R472" i="6"/>
  <c r="P452" i="7" s="1"/>
  <c r="P472" i="6"/>
  <c r="N452" i="7" s="1"/>
  <c r="J472" i="6"/>
  <c r="I452" i="7" s="1"/>
  <c r="R471" i="6"/>
  <c r="P451" i="7" s="1"/>
  <c r="P471" i="6"/>
  <c r="N451" i="7" s="1"/>
  <c r="J471" i="6"/>
  <c r="I451" i="7" s="1"/>
  <c r="R470" i="6"/>
  <c r="P450" i="7" s="1"/>
  <c r="P470" i="6"/>
  <c r="N450" i="7" s="1"/>
  <c r="J470" i="6"/>
  <c r="I450" i="7" s="1"/>
  <c r="R469" i="6"/>
  <c r="P449" i="7" s="1"/>
  <c r="P469" i="6"/>
  <c r="N449" i="7" s="1"/>
  <c r="J469" i="6"/>
  <c r="I449" i="7" s="1"/>
  <c r="R468" i="6"/>
  <c r="P448" i="7" s="1"/>
  <c r="P468" i="6"/>
  <c r="N448" i="7" s="1"/>
  <c r="J468" i="6"/>
  <c r="I448" i="7" s="1"/>
  <c r="R467" i="6"/>
  <c r="P447" i="7" s="1"/>
  <c r="P467" i="6"/>
  <c r="N447" i="7" s="1"/>
  <c r="J467" i="6"/>
  <c r="I447" i="7" s="1"/>
  <c r="R466" i="6"/>
  <c r="P446" i="7" s="1"/>
  <c r="P466" i="6"/>
  <c r="N446" i="7" s="1"/>
  <c r="J466" i="6"/>
  <c r="I446" i="7" s="1"/>
  <c r="R465" i="6"/>
  <c r="P445" i="7" s="1"/>
  <c r="P465" i="6"/>
  <c r="N445" i="7" s="1"/>
  <c r="J465" i="6"/>
  <c r="I445" i="7" s="1"/>
  <c r="R464" i="6"/>
  <c r="P444" i="7" s="1"/>
  <c r="P464" i="6"/>
  <c r="N444" i="7" s="1"/>
  <c r="J464" i="6"/>
  <c r="I444" i="7" s="1"/>
  <c r="R463" i="6"/>
  <c r="P443" i="7" s="1"/>
  <c r="P463" i="6"/>
  <c r="N443" i="7" s="1"/>
  <c r="J463" i="6"/>
  <c r="I443" i="7" s="1"/>
  <c r="R462" i="6"/>
  <c r="P442" i="7" s="1"/>
  <c r="P462" i="6"/>
  <c r="N442" i="7" s="1"/>
  <c r="J462" i="6"/>
  <c r="I442" i="7" s="1"/>
  <c r="R461" i="6"/>
  <c r="P441" i="7" s="1"/>
  <c r="P461" i="6"/>
  <c r="N441" i="7" s="1"/>
  <c r="J461" i="6"/>
  <c r="I441" i="7" s="1"/>
  <c r="R460" i="6"/>
  <c r="P440" i="7" s="1"/>
  <c r="P460" i="6"/>
  <c r="N440" i="7" s="1"/>
  <c r="J460" i="6"/>
  <c r="I440" i="7" s="1"/>
  <c r="R459" i="6"/>
  <c r="P439" i="7" s="1"/>
  <c r="P459" i="6"/>
  <c r="N439" i="7" s="1"/>
  <c r="J459" i="6"/>
  <c r="I439" i="7" s="1"/>
  <c r="R458" i="6"/>
  <c r="P438" i="7" s="1"/>
  <c r="P458" i="6"/>
  <c r="N438" i="7" s="1"/>
  <c r="J458" i="6"/>
  <c r="I438" i="7" s="1"/>
  <c r="R457" i="6"/>
  <c r="P437" i="7" s="1"/>
  <c r="P457" i="6"/>
  <c r="N437" i="7" s="1"/>
  <c r="J457" i="6"/>
  <c r="I437" i="7" s="1"/>
  <c r="R456" i="6"/>
  <c r="P436" i="7" s="1"/>
  <c r="P456" i="6"/>
  <c r="N436" i="7" s="1"/>
  <c r="J456" i="6"/>
  <c r="I436" i="7" s="1"/>
  <c r="R455" i="6"/>
  <c r="P435" i="7" s="1"/>
  <c r="P455" i="6"/>
  <c r="N435" i="7" s="1"/>
  <c r="J455" i="6"/>
  <c r="I435" i="7" s="1"/>
  <c r="R454" i="6"/>
  <c r="P434" i="7" s="1"/>
  <c r="P454" i="6"/>
  <c r="N434" i="7" s="1"/>
  <c r="J454" i="6"/>
  <c r="I434" i="7" s="1"/>
  <c r="R453" i="6"/>
  <c r="P433" i="7" s="1"/>
  <c r="P453" i="6"/>
  <c r="N433" i="7" s="1"/>
  <c r="J453" i="6"/>
  <c r="I433" i="7" s="1"/>
  <c r="R452" i="6"/>
  <c r="P432" i="7" s="1"/>
  <c r="P452" i="6"/>
  <c r="N432" i="7" s="1"/>
  <c r="J452" i="6"/>
  <c r="I432" i="7" s="1"/>
  <c r="R451" i="6"/>
  <c r="P431" i="7" s="1"/>
  <c r="P451" i="6"/>
  <c r="N431" i="7" s="1"/>
  <c r="J451" i="6"/>
  <c r="I431" i="7" s="1"/>
  <c r="R450" i="6"/>
  <c r="P430" i="7" s="1"/>
  <c r="P450" i="6"/>
  <c r="N430" i="7" s="1"/>
  <c r="J450" i="6"/>
  <c r="I430" i="7" s="1"/>
  <c r="R449" i="6"/>
  <c r="P429" i="7" s="1"/>
  <c r="P449" i="6"/>
  <c r="N429" i="7" s="1"/>
  <c r="J449" i="6"/>
  <c r="I429" i="7" s="1"/>
  <c r="R448" i="6"/>
  <c r="P428" i="7" s="1"/>
  <c r="P448" i="6"/>
  <c r="N428" i="7" s="1"/>
  <c r="J448" i="6"/>
  <c r="I428" i="7" s="1"/>
  <c r="R447" i="6"/>
  <c r="P427" i="7" s="1"/>
  <c r="P447" i="6"/>
  <c r="N427" i="7" s="1"/>
  <c r="J447" i="6"/>
  <c r="I427" i="7" s="1"/>
  <c r="R446" i="6"/>
  <c r="P426" i="7" s="1"/>
  <c r="P446" i="6"/>
  <c r="N426" i="7" s="1"/>
  <c r="J446" i="6"/>
  <c r="I426" i="7" s="1"/>
  <c r="R445" i="6"/>
  <c r="P425" i="7" s="1"/>
  <c r="P445" i="6"/>
  <c r="N425" i="7" s="1"/>
  <c r="J445" i="6"/>
  <c r="I425" i="7" s="1"/>
  <c r="R444" i="6"/>
  <c r="P424" i="7" s="1"/>
  <c r="P444" i="6"/>
  <c r="N424" i="7" s="1"/>
  <c r="J444" i="6"/>
  <c r="I424" i="7" s="1"/>
  <c r="R443" i="6"/>
  <c r="P423" i="7" s="1"/>
  <c r="P443" i="6"/>
  <c r="N423" i="7" s="1"/>
  <c r="J443" i="6"/>
  <c r="I423" i="7" s="1"/>
  <c r="R442" i="6"/>
  <c r="P422" i="7" s="1"/>
  <c r="P442" i="6"/>
  <c r="N422" i="7" s="1"/>
  <c r="J442" i="6"/>
  <c r="I422" i="7" s="1"/>
  <c r="R441" i="6"/>
  <c r="P16" i="9" s="1"/>
  <c r="P441" i="6"/>
  <c r="N16" i="9" s="1"/>
  <c r="J441" i="6"/>
  <c r="I16" i="9" s="1"/>
  <c r="R440" i="6"/>
  <c r="P421" i="7" s="1"/>
  <c r="P440" i="6"/>
  <c r="N421" i="7" s="1"/>
  <c r="J440" i="6"/>
  <c r="I421" i="7" s="1"/>
  <c r="R439" i="6"/>
  <c r="P420" i="7" s="1"/>
  <c r="P439" i="6"/>
  <c r="N420" i="7" s="1"/>
  <c r="J439" i="6"/>
  <c r="I420" i="7" s="1"/>
  <c r="R438" i="6"/>
  <c r="P419" i="7" s="1"/>
  <c r="P438" i="6"/>
  <c r="N419" i="7" s="1"/>
  <c r="J438" i="6"/>
  <c r="I419" i="7" s="1"/>
  <c r="R437" i="6"/>
  <c r="P418" i="7" s="1"/>
  <c r="P437" i="6"/>
  <c r="N418" i="7" s="1"/>
  <c r="J437" i="6"/>
  <c r="I418" i="7" s="1"/>
  <c r="R436" i="6"/>
  <c r="P417" i="7" s="1"/>
  <c r="P436" i="6"/>
  <c r="N417" i="7" s="1"/>
  <c r="J436" i="6"/>
  <c r="I417" i="7" s="1"/>
  <c r="R435" i="6"/>
  <c r="P416" i="7" s="1"/>
  <c r="P435" i="6"/>
  <c r="N416" i="7" s="1"/>
  <c r="J435" i="6"/>
  <c r="I416" i="7" s="1"/>
  <c r="R434" i="6"/>
  <c r="P415" i="7" s="1"/>
  <c r="P434" i="6"/>
  <c r="N415" i="7" s="1"/>
  <c r="J434" i="6"/>
  <c r="I415" i="7" s="1"/>
  <c r="R433" i="6"/>
  <c r="P414" i="7" s="1"/>
  <c r="P433" i="6"/>
  <c r="N414" i="7" s="1"/>
  <c r="J433" i="6"/>
  <c r="I414" i="7" s="1"/>
  <c r="R432" i="6"/>
  <c r="P413" i="7" s="1"/>
  <c r="P432" i="6"/>
  <c r="N413" i="7" s="1"/>
  <c r="J432" i="6"/>
  <c r="I413" i="7" s="1"/>
  <c r="R431" i="6"/>
  <c r="P412" i="7" s="1"/>
  <c r="P431" i="6"/>
  <c r="N412" i="7" s="1"/>
  <c r="J431" i="6"/>
  <c r="I412" i="7" s="1"/>
  <c r="R430" i="6"/>
  <c r="P411" i="7" s="1"/>
  <c r="P430" i="6"/>
  <c r="N411" i="7" s="1"/>
  <c r="J430" i="6"/>
  <c r="I411" i="7" s="1"/>
  <c r="R429" i="6"/>
  <c r="P410" i="7" s="1"/>
  <c r="P429" i="6"/>
  <c r="N410" i="7" s="1"/>
  <c r="J429" i="6"/>
  <c r="I410" i="7" s="1"/>
  <c r="R428" i="6"/>
  <c r="P409" i="7" s="1"/>
  <c r="P428" i="6"/>
  <c r="N409" i="7" s="1"/>
  <c r="J428" i="6"/>
  <c r="I409" i="7" s="1"/>
  <c r="R427" i="6"/>
  <c r="P408" i="7" s="1"/>
  <c r="P427" i="6"/>
  <c r="N408" i="7" s="1"/>
  <c r="J427" i="6"/>
  <c r="I408" i="7" s="1"/>
  <c r="R426" i="6"/>
  <c r="P407" i="7" s="1"/>
  <c r="P426" i="6"/>
  <c r="N407" i="7" s="1"/>
  <c r="J426" i="6"/>
  <c r="I407" i="7" s="1"/>
  <c r="R425" i="6"/>
  <c r="P406" i="7" s="1"/>
  <c r="P425" i="6"/>
  <c r="N406" i="7" s="1"/>
  <c r="J425" i="6"/>
  <c r="I406" i="7" s="1"/>
  <c r="R424" i="6"/>
  <c r="P405" i="7" s="1"/>
  <c r="P424" i="6"/>
  <c r="N405" i="7" s="1"/>
  <c r="J424" i="6"/>
  <c r="I405" i="7" s="1"/>
  <c r="R423" i="6"/>
  <c r="P404" i="7" s="1"/>
  <c r="P423" i="6"/>
  <c r="N404" i="7" s="1"/>
  <c r="J423" i="6"/>
  <c r="I404" i="7" s="1"/>
  <c r="R422" i="6"/>
  <c r="P403" i="7" s="1"/>
  <c r="P422" i="6"/>
  <c r="N403" i="7" s="1"/>
  <c r="J422" i="6"/>
  <c r="I403" i="7" s="1"/>
  <c r="R421" i="6"/>
  <c r="P402" i="7" s="1"/>
  <c r="P421" i="6"/>
  <c r="N402" i="7" s="1"/>
  <c r="J421" i="6"/>
  <c r="I402" i="7" s="1"/>
  <c r="R420" i="6"/>
  <c r="P401" i="7" s="1"/>
  <c r="P420" i="6"/>
  <c r="N401" i="7" s="1"/>
  <c r="J420" i="6"/>
  <c r="I401" i="7" s="1"/>
  <c r="R419" i="6"/>
  <c r="P400" i="7" s="1"/>
  <c r="P419" i="6"/>
  <c r="N400" i="7" s="1"/>
  <c r="J419" i="6"/>
  <c r="I400" i="7" s="1"/>
  <c r="R418" i="6"/>
  <c r="P399" i="7" s="1"/>
  <c r="P418" i="6"/>
  <c r="N399" i="7" s="1"/>
  <c r="J418" i="6"/>
  <c r="I399" i="7" s="1"/>
  <c r="R417" i="6"/>
  <c r="P398" i="7" s="1"/>
  <c r="P417" i="6"/>
  <c r="N398" i="7" s="1"/>
  <c r="J417" i="6"/>
  <c r="I398" i="7" s="1"/>
  <c r="R416" i="6"/>
  <c r="P397" i="7" s="1"/>
  <c r="P416" i="6"/>
  <c r="N397" i="7" s="1"/>
  <c r="J416" i="6"/>
  <c r="I397" i="7" s="1"/>
  <c r="R415" i="6"/>
  <c r="P396" i="7" s="1"/>
  <c r="P415" i="6"/>
  <c r="N396" i="7" s="1"/>
  <c r="J415" i="6"/>
  <c r="I396" i="7" s="1"/>
  <c r="R414" i="6"/>
  <c r="P395" i="7" s="1"/>
  <c r="P414" i="6"/>
  <c r="N395" i="7" s="1"/>
  <c r="J414" i="6"/>
  <c r="I395" i="7" s="1"/>
  <c r="R413" i="6"/>
  <c r="P394" i="7" s="1"/>
  <c r="P413" i="6"/>
  <c r="N394" i="7" s="1"/>
  <c r="J413" i="6"/>
  <c r="I394" i="7" s="1"/>
  <c r="R412" i="6"/>
  <c r="P393" i="7" s="1"/>
  <c r="P412" i="6"/>
  <c r="N393" i="7" s="1"/>
  <c r="J412" i="6"/>
  <c r="I393" i="7" s="1"/>
  <c r="R411" i="6"/>
  <c r="P392" i="7" s="1"/>
  <c r="P411" i="6"/>
  <c r="N392" i="7" s="1"/>
  <c r="J411" i="6"/>
  <c r="I392" i="7" s="1"/>
  <c r="R410" i="6"/>
  <c r="P391" i="7" s="1"/>
  <c r="P410" i="6"/>
  <c r="N391" i="7" s="1"/>
  <c r="J410" i="6"/>
  <c r="I391" i="7" s="1"/>
  <c r="R409" i="6"/>
  <c r="P390" i="7" s="1"/>
  <c r="P409" i="6"/>
  <c r="N390" i="7" s="1"/>
  <c r="J409" i="6"/>
  <c r="I390" i="7" s="1"/>
  <c r="R408" i="6"/>
  <c r="P389" i="7" s="1"/>
  <c r="P408" i="6"/>
  <c r="N389" i="7" s="1"/>
  <c r="J408" i="6"/>
  <c r="I389" i="7" s="1"/>
  <c r="R407" i="6"/>
  <c r="P388" i="7" s="1"/>
  <c r="P407" i="6"/>
  <c r="N388" i="7" s="1"/>
  <c r="J407" i="6"/>
  <c r="I388" i="7" s="1"/>
  <c r="R406" i="6"/>
  <c r="P387" i="7" s="1"/>
  <c r="P406" i="6"/>
  <c r="N387" i="7" s="1"/>
  <c r="J406" i="6"/>
  <c r="I387" i="7" s="1"/>
  <c r="R405" i="6"/>
  <c r="P386" i="7" s="1"/>
  <c r="P405" i="6"/>
  <c r="N386" i="7" s="1"/>
  <c r="J405" i="6"/>
  <c r="I386" i="7" s="1"/>
  <c r="R404" i="6"/>
  <c r="P385" i="7" s="1"/>
  <c r="P404" i="6"/>
  <c r="N385" i="7" s="1"/>
  <c r="J404" i="6"/>
  <c r="I385" i="7" s="1"/>
  <c r="R403" i="6"/>
  <c r="P384" i="7" s="1"/>
  <c r="P403" i="6"/>
  <c r="N384" i="7" s="1"/>
  <c r="J403" i="6"/>
  <c r="I384" i="7" s="1"/>
  <c r="R402" i="6"/>
  <c r="P383" i="7" s="1"/>
  <c r="P402" i="6"/>
  <c r="N383" i="7" s="1"/>
  <c r="J402" i="6"/>
  <c r="I383" i="7" s="1"/>
  <c r="R401" i="6"/>
  <c r="P382" i="7" s="1"/>
  <c r="P401" i="6"/>
  <c r="N382" i="7" s="1"/>
  <c r="J401" i="6"/>
  <c r="I382" i="7" s="1"/>
  <c r="R400" i="6"/>
  <c r="P381" i="7" s="1"/>
  <c r="P400" i="6"/>
  <c r="N381" i="7" s="1"/>
  <c r="J400" i="6"/>
  <c r="I381" i="7" s="1"/>
  <c r="R399" i="6"/>
  <c r="P380" i="7" s="1"/>
  <c r="P399" i="6"/>
  <c r="N380" i="7" s="1"/>
  <c r="J399" i="6"/>
  <c r="I380" i="7" s="1"/>
  <c r="R398" i="6"/>
  <c r="P379" i="7" s="1"/>
  <c r="P398" i="6"/>
  <c r="N379" i="7" s="1"/>
  <c r="J398" i="6"/>
  <c r="I379" i="7" s="1"/>
  <c r="R397" i="6"/>
  <c r="P378" i="7" s="1"/>
  <c r="P397" i="6"/>
  <c r="N378" i="7" s="1"/>
  <c r="J397" i="6"/>
  <c r="I378" i="7" s="1"/>
  <c r="R396" i="6"/>
  <c r="P377" i="7" s="1"/>
  <c r="P396" i="6"/>
  <c r="N377" i="7" s="1"/>
  <c r="J396" i="6"/>
  <c r="I377" i="7" s="1"/>
  <c r="R395" i="6"/>
  <c r="P376" i="7" s="1"/>
  <c r="P395" i="6"/>
  <c r="N376" i="7" s="1"/>
  <c r="J395" i="6"/>
  <c r="I376" i="7" s="1"/>
  <c r="R394" i="6"/>
  <c r="P375" i="7" s="1"/>
  <c r="P394" i="6"/>
  <c r="N375" i="7" s="1"/>
  <c r="J394" i="6"/>
  <c r="I375" i="7" s="1"/>
  <c r="R393" i="6"/>
  <c r="P374" i="7" s="1"/>
  <c r="P393" i="6"/>
  <c r="N374" i="7" s="1"/>
  <c r="J393" i="6"/>
  <c r="I374" i="7" s="1"/>
  <c r="R392" i="6"/>
  <c r="P373" i="7" s="1"/>
  <c r="P392" i="6"/>
  <c r="N373" i="7" s="1"/>
  <c r="J392" i="6"/>
  <c r="I373" i="7" s="1"/>
  <c r="R391" i="6"/>
  <c r="P372" i="7" s="1"/>
  <c r="P391" i="6"/>
  <c r="N372" i="7" s="1"/>
  <c r="J391" i="6"/>
  <c r="I372" i="7" s="1"/>
  <c r="R390" i="6"/>
  <c r="P371" i="7" s="1"/>
  <c r="P390" i="6"/>
  <c r="N371" i="7" s="1"/>
  <c r="J390" i="6"/>
  <c r="I371" i="7" s="1"/>
  <c r="R389" i="6"/>
  <c r="P370" i="7" s="1"/>
  <c r="P389" i="6"/>
  <c r="N370" i="7" s="1"/>
  <c r="J389" i="6"/>
  <c r="I370" i="7" s="1"/>
  <c r="R388" i="6"/>
  <c r="P369" i="7" s="1"/>
  <c r="P388" i="6"/>
  <c r="N369" i="7" s="1"/>
  <c r="J388" i="6"/>
  <c r="I369" i="7" s="1"/>
  <c r="R387" i="6"/>
  <c r="P368" i="7" s="1"/>
  <c r="P387" i="6"/>
  <c r="N368" i="7" s="1"/>
  <c r="J387" i="6"/>
  <c r="I368" i="7" s="1"/>
  <c r="R386" i="6"/>
  <c r="P367" i="7" s="1"/>
  <c r="P386" i="6"/>
  <c r="N367" i="7" s="1"/>
  <c r="J386" i="6"/>
  <c r="I367" i="7" s="1"/>
  <c r="R385" i="6"/>
  <c r="P366" i="7" s="1"/>
  <c r="P385" i="6"/>
  <c r="N366" i="7" s="1"/>
  <c r="J385" i="6"/>
  <c r="I366" i="7" s="1"/>
  <c r="R384" i="6"/>
  <c r="P365" i="7" s="1"/>
  <c r="P384" i="6"/>
  <c r="N365" i="7" s="1"/>
  <c r="J384" i="6"/>
  <c r="I365" i="7" s="1"/>
  <c r="R383" i="6"/>
  <c r="P364" i="7" s="1"/>
  <c r="P383" i="6"/>
  <c r="N364" i="7" s="1"/>
  <c r="J383" i="6"/>
  <c r="I364" i="7" s="1"/>
  <c r="R382" i="6"/>
  <c r="P363" i="7" s="1"/>
  <c r="P382" i="6"/>
  <c r="N363" i="7" s="1"/>
  <c r="J382" i="6"/>
  <c r="I363" i="7" s="1"/>
  <c r="R381" i="6"/>
  <c r="P362" i="7" s="1"/>
  <c r="P381" i="6"/>
  <c r="N362" i="7" s="1"/>
  <c r="J381" i="6"/>
  <c r="I362" i="7" s="1"/>
  <c r="R380" i="6"/>
  <c r="P361" i="7" s="1"/>
  <c r="P380" i="6"/>
  <c r="N361" i="7" s="1"/>
  <c r="J380" i="6"/>
  <c r="I361" i="7" s="1"/>
  <c r="R379" i="6"/>
  <c r="P360" i="7" s="1"/>
  <c r="P379" i="6"/>
  <c r="N360" i="7" s="1"/>
  <c r="J379" i="6"/>
  <c r="I360" i="7" s="1"/>
  <c r="R378" i="6"/>
  <c r="P359" i="7" s="1"/>
  <c r="P378" i="6"/>
  <c r="N359" i="7" s="1"/>
  <c r="J378" i="6"/>
  <c r="I359" i="7" s="1"/>
  <c r="R377" i="6"/>
  <c r="P358" i="7" s="1"/>
  <c r="P377" i="6"/>
  <c r="N358" i="7" s="1"/>
  <c r="J377" i="6"/>
  <c r="I358" i="7" s="1"/>
  <c r="R376" i="6"/>
  <c r="P357" i="7" s="1"/>
  <c r="P376" i="6"/>
  <c r="N357" i="7" s="1"/>
  <c r="J376" i="6"/>
  <c r="I357" i="7" s="1"/>
  <c r="R375" i="6"/>
  <c r="P356" i="7" s="1"/>
  <c r="P375" i="6"/>
  <c r="N356" i="7" s="1"/>
  <c r="J375" i="6"/>
  <c r="I356" i="7" s="1"/>
  <c r="R374" i="6"/>
  <c r="P355" i="7" s="1"/>
  <c r="P374" i="6"/>
  <c r="N355" i="7" s="1"/>
  <c r="J374" i="6"/>
  <c r="I355" i="7" s="1"/>
  <c r="R373" i="6"/>
  <c r="P354" i="7" s="1"/>
  <c r="P373" i="6"/>
  <c r="N354" i="7" s="1"/>
  <c r="J373" i="6"/>
  <c r="I354" i="7" s="1"/>
  <c r="R372" i="6"/>
  <c r="P353" i="7" s="1"/>
  <c r="P372" i="6"/>
  <c r="N353" i="7" s="1"/>
  <c r="J372" i="6"/>
  <c r="I353" i="7" s="1"/>
  <c r="R371" i="6"/>
  <c r="P352" i="7" s="1"/>
  <c r="P371" i="6"/>
  <c r="N352" i="7" s="1"/>
  <c r="J371" i="6"/>
  <c r="I352" i="7" s="1"/>
  <c r="R370" i="6"/>
  <c r="P351" i="7" s="1"/>
  <c r="P370" i="6"/>
  <c r="N351" i="7" s="1"/>
  <c r="J370" i="6"/>
  <c r="I351" i="7" s="1"/>
  <c r="R369" i="6"/>
  <c r="P350" i="7" s="1"/>
  <c r="P369" i="6"/>
  <c r="N350" i="7" s="1"/>
  <c r="J369" i="6"/>
  <c r="I350" i="7" s="1"/>
  <c r="R368" i="6"/>
  <c r="P349" i="7" s="1"/>
  <c r="P368" i="6"/>
  <c r="N349" i="7" s="1"/>
  <c r="J368" i="6"/>
  <c r="I349" i="7" s="1"/>
  <c r="R367" i="6"/>
  <c r="P348" i="7" s="1"/>
  <c r="P367" i="6"/>
  <c r="N348" i="7" s="1"/>
  <c r="J367" i="6"/>
  <c r="I348" i="7" s="1"/>
  <c r="R366" i="6"/>
  <c r="P347" i="7" s="1"/>
  <c r="P366" i="6"/>
  <c r="N347" i="7" s="1"/>
  <c r="J366" i="6"/>
  <c r="I347" i="7" s="1"/>
  <c r="R365" i="6"/>
  <c r="P346" i="7" s="1"/>
  <c r="P365" i="6"/>
  <c r="N346" i="7" s="1"/>
  <c r="J365" i="6"/>
  <c r="I346" i="7" s="1"/>
  <c r="R364" i="6"/>
  <c r="P345" i="7" s="1"/>
  <c r="P364" i="6"/>
  <c r="N345" i="7" s="1"/>
  <c r="J364" i="6"/>
  <c r="I345" i="7" s="1"/>
  <c r="R363" i="6"/>
  <c r="P344" i="7" s="1"/>
  <c r="P363" i="6"/>
  <c r="N344" i="7" s="1"/>
  <c r="J363" i="6"/>
  <c r="I344" i="7" s="1"/>
  <c r="R362" i="6"/>
  <c r="P343" i="7" s="1"/>
  <c r="P362" i="6"/>
  <c r="N343" i="7" s="1"/>
  <c r="J362" i="6"/>
  <c r="I343" i="7" s="1"/>
  <c r="R361" i="6"/>
  <c r="P342" i="7" s="1"/>
  <c r="P361" i="6"/>
  <c r="N342" i="7" s="1"/>
  <c r="J361" i="6"/>
  <c r="I342" i="7" s="1"/>
  <c r="R360" i="6"/>
  <c r="P341" i="7" s="1"/>
  <c r="P360" i="6"/>
  <c r="N341" i="7" s="1"/>
  <c r="J360" i="6"/>
  <c r="I341" i="7" s="1"/>
  <c r="R359" i="6"/>
  <c r="P340" i="7" s="1"/>
  <c r="P359" i="6"/>
  <c r="N340" i="7" s="1"/>
  <c r="J359" i="6"/>
  <c r="I340" i="7" s="1"/>
  <c r="R358" i="6"/>
  <c r="P339" i="7" s="1"/>
  <c r="P358" i="6"/>
  <c r="N339" i="7" s="1"/>
  <c r="J358" i="6"/>
  <c r="I339" i="7" s="1"/>
  <c r="R357" i="6"/>
  <c r="P338" i="7" s="1"/>
  <c r="P357" i="6"/>
  <c r="N338" i="7" s="1"/>
  <c r="J357" i="6"/>
  <c r="I338" i="7" s="1"/>
  <c r="R356" i="6"/>
  <c r="P337" i="7" s="1"/>
  <c r="P356" i="6"/>
  <c r="N337" i="7" s="1"/>
  <c r="J356" i="6"/>
  <c r="I337" i="7" s="1"/>
  <c r="R355" i="6"/>
  <c r="P336" i="7" s="1"/>
  <c r="P355" i="6"/>
  <c r="N336" i="7" s="1"/>
  <c r="J355" i="6"/>
  <c r="I336" i="7" s="1"/>
  <c r="R354" i="6"/>
  <c r="P335" i="7" s="1"/>
  <c r="P354" i="6"/>
  <c r="N335" i="7" s="1"/>
  <c r="J354" i="6"/>
  <c r="I335" i="7" s="1"/>
  <c r="R353" i="6"/>
  <c r="P334" i="7" s="1"/>
  <c r="P353" i="6"/>
  <c r="N334" i="7" s="1"/>
  <c r="J353" i="6"/>
  <c r="I334" i="7" s="1"/>
  <c r="R352" i="6"/>
  <c r="P333" i="7" s="1"/>
  <c r="P352" i="6"/>
  <c r="N333" i="7" s="1"/>
  <c r="J352" i="6"/>
  <c r="I333" i="7" s="1"/>
  <c r="R351" i="6"/>
  <c r="P332" i="7" s="1"/>
  <c r="P351" i="6"/>
  <c r="N332" i="7" s="1"/>
  <c r="J351" i="6"/>
  <c r="I332" i="7" s="1"/>
  <c r="R350" i="6"/>
  <c r="P331" i="7" s="1"/>
  <c r="P350" i="6"/>
  <c r="N331" i="7" s="1"/>
  <c r="J350" i="6"/>
  <c r="I331" i="7" s="1"/>
  <c r="R349" i="6"/>
  <c r="P330" i="7" s="1"/>
  <c r="P349" i="6"/>
  <c r="N330" i="7" s="1"/>
  <c r="J349" i="6"/>
  <c r="I330" i="7" s="1"/>
  <c r="R348" i="6"/>
  <c r="P329" i="7" s="1"/>
  <c r="P348" i="6"/>
  <c r="N329" i="7" s="1"/>
  <c r="J348" i="6"/>
  <c r="I329" i="7" s="1"/>
  <c r="R347" i="6"/>
  <c r="P328" i="7" s="1"/>
  <c r="P347" i="6"/>
  <c r="N328" i="7" s="1"/>
  <c r="J347" i="6"/>
  <c r="I328" i="7" s="1"/>
  <c r="R346" i="6"/>
  <c r="P327" i="7" s="1"/>
  <c r="P346" i="6"/>
  <c r="N327" i="7" s="1"/>
  <c r="J346" i="6"/>
  <c r="I327" i="7" s="1"/>
  <c r="R345" i="6"/>
  <c r="P326" i="7" s="1"/>
  <c r="P345" i="6"/>
  <c r="N326" i="7" s="1"/>
  <c r="J345" i="6"/>
  <c r="I326" i="7" s="1"/>
  <c r="R344" i="6"/>
  <c r="P325" i="7" s="1"/>
  <c r="P344" i="6"/>
  <c r="N325" i="7" s="1"/>
  <c r="J344" i="6"/>
  <c r="I325" i="7" s="1"/>
  <c r="R343" i="6"/>
  <c r="P324" i="7" s="1"/>
  <c r="P343" i="6"/>
  <c r="N324" i="7" s="1"/>
  <c r="J343" i="6"/>
  <c r="I324" i="7" s="1"/>
  <c r="R342" i="6"/>
  <c r="P323" i="7" s="1"/>
  <c r="P342" i="6"/>
  <c r="N323" i="7" s="1"/>
  <c r="J342" i="6"/>
  <c r="I323" i="7" s="1"/>
  <c r="R341" i="6"/>
  <c r="P322" i="7" s="1"/>
  <c r="P341" i="6"/>
  <c r="N322" i="7" s="1"/>
  <c r="J341" i="6"/>
  <c r="I322" i="7" s="1"/>
  <c r="R340" i="6"/>
  <c r="P321" i="7" s="1"/>
  <c r="P340" i="6"/>
  <c r="N321" i="7" s="1"/>
  <c r="J340" i="6"/>
  <c r="I321" i="7" s="1"/>
  <c r="R339" i="6"/>
  <c r="P320" i="7" s="1"/>
  <c r="P339" i="6"/>
  <c r="N320" i="7" s="1"/>
  <c r="J339" i="6"/>
  <c r="I320" i="7" s="1"/>
  <c r="R338" i="6"/>
  <c r="P319" i="7" s="1"/>
  <c r="P338" i="6"/>
  <c r="N319" i="7" s="1"/>
  <c r="J338" i="6"/>
  <c r="I319" i="7" s="1"/>
  <c r="R337" i="6"/>
  <c r="P318" i="7" s="1"/>
  <c r="P337" i="6"/>
  <c r="N318" i="7" s="1"/>
  <c r="J337" i="6"/>
  <c r="I318" i="7" s="1"/>
  <c r="R336" i="6"/>
  <c r="P317" i="7" s="1"/>
  <c r="P336" i="6"/>
  <c r="N317" i="7" s="1"/>
  <c r="J336" i="6"/>
  <c r="I317" i="7" s="1"/>
  <c r="R335" i="6"/>
  <c r="P316" i="7" s="1"/>
  <c r="P335" i="6"/>
  <c r="N316" i="7" s="1"/>
  <c r="J335" i="6"/>
  <c r="I316" i="7" s="1"/>
  <c r="R334" i="6"/>
  <c r="P315" i="7" s="1"/>
  <c r="P334" i="6"/>
  <c r="N315" i="7" s="1"/>
  <c r="J334" i="6"/>
  <c r="I315" i="7" s="1"/>
  <c r="R333" i="6"/>
  <c r="P314" i="7" s="1"/>
  <c r="P333" i="6"/>
  <c r="N314" i="7" s="1"/>
  <c r="J333" i="6"/>
  <c r="I314" i="7" s="1"/>
  <c r="R332" i="6"/>
  <c r="P313" i="7" s="1"/>
  <c r="P332" i="6"/>
  <c r="N313" i="7" s="1"/>
  <c r="J332" i="6"/>
  <c r="I313" i="7" s="1"/>
  <c r="R331" i="6"/>
  <c r="P312" i="7" s="1"/>
  <c r="P331" i="6"/>
  <c r="N312" i="7" s="1"/>
  <c r="J331" i="6"/>
  <c r="I312" i="7" s="1"/>
  <c r="R330" i="6"/>
  <c r="P311" i="7" s="1"/>
  <c r="P330" i="6"/>
  <c r="N311" i="7" s="1"/>
  <c r="J330" i="6"/>
  <c r="I311" i="7" s="1"/>
  <c r="R329" i="6"/>
  <c r="P310" i="7" s="1"/>
  <c r="P329" i="6"/>
  <c r="N310" i="7" s="1"/>
  <c r="J329" i="6"/>
  <c r="I310" i="7" s="1"/>
  <c r="R328" i="6"/>
  <c r="P309" i="7" s="1"/>
  <c r="P328" i="6"/>
  <c r="N309" i="7" s="1"/>
  <c r="J328" i="6"/>
  <c r="I309" i="7" s="1"/>
  <c r="R327" i="6"/>
  <c r="P308" i="7" s="1"/>
  <c r="P327" i="6"/>
  <c r="N308" i="7" s="1"/>
  <c r="J327" i="6"/>
  <c r="I308" i="7" s="1"/>
  <c r="R326" i="6"/>
  <c r="P307" i="7" s="1"/>
  <c r="P326" i="6"/>
  <c r="N307" i="7" s="1"/>
  <c r="J326" i="6"/>
  <c r="I307" i="7" s="1"/>
  <c r="R325" i="6"/>
  <c r="P306" i="7" s="1"/>
  <c r="P325" i="6"/>
  <c r="N306" i="7" s="1"/>
  <c r="J325" i="6"/>
  <c r="I306" i="7" s="1"/>
  <c r="R324" i="6"/>
  <c r="P305" i="7" s="1"/>
  <c r="P324" i="6"/>
  <c r="N305" i="7" s="1"/>
  <c r="J324" i="6"/>
  <c r="I305" i="7" s="1"/>
  <c r="R323" i="6"/>
  <c r="P304" i="7" s="1"/>
  <c r="P323" i="6"/>
  <c r="N304" i="7" s="1"/>
  <c r="J323" i="6"/>
  <c r="I304" i="7" s="1"/>
  <c r="R322" i="6"/>
  <c r="P303" i="7" s="1"/>
  <c r="P322" i="6"/>
  <c r="N303" i="7" s="1"/>
  <c r="J322" i="6"/>
  <c r="I303" i="7" s="1"/>
  <c r="R321" i="6"/>
  <c r="P302" i="7" s="1"/>
  <c r="P321" i="6"/>
  <c r="N302" i="7" s="1"/>
  <c r="J321" i="6"/>
  <c r="I302" i="7" s="1"/>
  <c r="R320" i="6"/>
  <c r="P301" i="7" s="1"/>
  <c r="P320" i="6"/>
  <c r="N301" i="7" s="1"/>
  <c r="J320" i="6"/>
  <c r="I301" i="7" s="1"/>
  <c r="R319" i="6"/>
  <c r="P300" i="7" s="1"/>
  <c r="P319" i="6"/>
  <c r="N300" i="7" s="1"/>
  <c r="J319" i="6"/>
  <c r="I300" i="7" s="1"/>
  <c r="R318" i="6"/>
  <c r="P299" i="7" s="1"/>
  <c r="P318" i="6"/>
  <c r="N299" i="7" s="1"/>
  <c r="J318" i="6"/>
  <c r="I299" i="7" s="1"/>
  <c r="R317" i="6"/>
  <c r="P298" i="7" s="1"/>
  <c r="P317" i="6"/>
  <c r="N298" i="7" s="1"/>
  <c r="J317" i="6"/>
  <c r="I298" i="7" s="1"/>
  <c r="R316" i="6"/>
  <c r="P297" i="7" s="1"/>
  <c r="P316" i="6"/>
  <c r="N297" i="7" s="1"/>
  <c r="J316" i="6"/>
  <c r="I297" i="7" s="1"/>
  <c r="R315" i="6"/>
  <c r="P296" i="7" s="1"/>
  <c r="P315" i="6"/>
  <c r="N296" i="7" s="1"/>
  <c r="J315" i="6"/>
  <c r="I296" i="7" s="1"/>
  <c r="R314" i="6"/>
  <c r="P295" i="7" s="1"/>
  <c r="P314" i="6"/>
  <c r="N295" i="7" s="1"/>
  <c r="J314" i="6"/>
  <c r="I295" i="7" s="1"/>
  <c r="R313" i="6"/>
  <c r="P294" i="7" s="1"/>
  <c r="P313" i="6"/>
  <c r="N294" i="7" s="1"/>
  <c r="J313" i="6"/>
  <c r="I294" i="7" s="1"/>
  <c r="R312" i="6"/>
  <c r="P293" i="7" s="1"/>
  <c r="P312" i="6"/>
  <c r="N293" i="7" s="1"/>
  <c r="J312" i="6"/>
  <c r="I293" i="7" s="1"/>
  <c r="R311" i="6"/>
  <c r="P292" i="7" s="1"/>
  <c r="P311" i="6"/>
  <c r="N292" i="7" s="1"/>
  <c r="J311" i="6"/>
  <c r="I292" i="7" s="1"/>
  <c r="R310" i="6"/>
  <c r="P291" i="7" s="1"/>
  <c r="P310" i="6"/>
  <c r="N291" i="7" s="1"/>
  <c r="J310" i="6"/>
  <c r="I291" i="7" s="1"/>
  <c r="R309" i="6"/>
  <c r="P290" i="7" s="1"/>
  <c r="P309" i="6"/>
  <c r="N290" i="7" s="1"/>
  <c r="J309" i="6"/>
  <c r="I290" i="7" s="1"/>
  <c r="R308" i="6"/>
  <c r="P289" i="7" s="1"/>
  <c r="P308" i="6"/>
  <c r="N289" i="7" s="1"/>
  <c r="J308" i="6"/>
  <c r="I289" i="7" s="1"/>
  <c r="R307" i="6"/>
  <c r="P288" i="7" s="1"/>
  <c r="P307" i="6"/>
  <c r="N288" i="7" s="1"/>
  <c r="J307" i="6"/>
  <c r="I288" i="7" s="1"/>
  <c r="R306" i="6"/>
  <c r="P287" i="7" s="1"/>
  <c r="P306" i="6"/>
  <c r="N287" i="7" s="1"/>
  <c r="J306" i="6"/>
  <c r="I287" i="7" s="1"/>
  <c r="R305" i="6"/>
  <c r="P286" i="7" s="1"/>
  <c r="P305" i="6"/>
  <c r="N286" i="7" s="1"/>
  <c r="J305" i="6"/>
  <c r="I286" i="7" s="1"/>
  <c r="R304" i="6"/>
  <c r="P285" i="7" s="1"/>
  <c r="P304" i="6"/>
  <c r="N285" i="7" s="1"/>
  <c r="J304" i="6"/>
  <c r="I285" i="7" s="1"/>
  <c r="R303" i="6"/>
  <c r="P284" i="7" s="1"/>
  <c r="P303" i="6"/>
  <c r="N284" i="7" s="1"/>
  <c r="J303" i="6"/>
  <c r="I284" i="7" s="1"/>
  <c r="R302" i="6"/>
  <c r="P283" i="7" s="1"/>
  <c r="P302" i="6"/>
  <c r="N283" i="7" s="1"/>
  <c r="J302" i="6"/>
  <c r="I283" i="7" s="1"/>
  <c r="R301" i="6"/>
  <c r="P15" i="9" s="1"/>
  <c r="P301" i="6"/>
  <c r="N15" i="9" s="1"/>
  <c r="J301" i="6"/>
  <c r="I15" i="9" s="1"/>
  <c r="R300" i="6"/>
  <c r="P282" i="7" s="1"/>
  <c r="P300" i="6"/>
  <c r="N282" i="7" s="1"/>
  <c r="J300" i="6"/>
  <c r="I282" i="7" s="1"/>
  <c r="R299" i="6"/>
  <c r="P281" i="7" s="1"/>
  <c r="P299" i="6"/>
  <c r="N281" i="7" s="1"/>
  <c r="J299" i="6"/>
  <c r="I281" i="7" s="1"/>
  <c r="R298" i="6"/>
  <c r="P280" i="7" s="1"/>
  <c r="P298" i="6"/>
  <c r="N280" i="7" s="1"/>
  <c r="J298" i="6"/>
  <c r="I280" i="7" s="1"/>
  <c r="R297" i="6"/>
  <c r="P279" i="7" s="1"/>
  <c r="P297" i="6"/>
  <c r="N279" i="7" s="1"/>
  <c r="J297" i="6"/>
  <c r="I279" i="7" s="1"/>
  <c r="R296" i="6"/>
  <c r="P278" i="7" s="1"/>
  <c r="P296" i="6"/>
  <c r="N278" i="7" s="1"/>
  <c r="J296" i="6"/>
  <c r="I278" i="7" s="1"/>
  <c r="R295" i="6"/>
  <c r="P277" i="7" s="1"/>
  <c r="P295" i="6"/>
  <c r="N277" i="7" s="1"/>
  <c r="J295" i="6"/>
  <c r="I277" i="7" s="1"/>
  <c r="R294" i="6"/>
  <c r="P276" i="7" s="1"/>
  <c r="P294" i="6"/>
  <c r="N276" i="7" s="1"/>
  <c r="J294" i="6"/>
  <c r="I276" i="7" s="1"/>
  <c r="R293" i="6"/>
  <c r="P275" i="7" s="1"/>
  <c r="P293" i="6"/>
  <c r="N275" i="7" s="1"/>
  <c r="J293" i="6"/>
  <c r="I275" i="7" s="1"/>
  <c r="R292" i="6"/>
  <c r="P14" i="9" s="1"/>
  <c r="P292" i="6"/>
  <c r="N14" i="9" s="1"/>
  <c r="J292" i="6"/>
  <c r="I14" i="9" s="1"/>
  <c r="R291" i="6"/>
  <c r="P274" i="7" s="1"/>
  <c r="P291" i="6"/>
  <c r="N274" i="7" s="1"/>
  <c r="J291" i="6"/>
  <c r="I274" i="7" s="1"/>
  <c r="R290" i="6"/>
  <c r="P273" i="7" s="1"/>
  <c r="P290" i="6"/>
  <c r="N273" i="7" s="1"/>
  <c r="J290" i="6"/>
  <c r="I273" i="7" s="1"/>
  <c r="R289" i="6"/>
  <c r="P272" i="7" s="1"/>
  <c r="P289" i="6"/>
  <c r="N272" i="7" s="1"/>
  <c r="J289" i="6"/>
  <c r="I272" i="7" s="1"/>
  <c r="R288" i="6"/>
  <c r="P271" i="7" s="1"/>
  <c r="P288" i="6"/>
  <c r="N271" i="7" s="1"/>
  <c r="J288" i="6"/>
  <c r="I271" i="7" s="1"/>
  <c r="R287" i="6"/>
  <c r="P270" i="7" s="1"/>
  <c r="P287" i="6"/>
  <c r="N270" i="7" s="1"/>
  <c r="J287" i="6"/>
  <c r="I270" i="7" s="1"/>
  <c r="R286" i="6"/>
  <c r="P269" i="7" s="1"/>
  <c r="P286" i="6"/>
  <c r="N269" i="7" s="1"/>
  <c r="J286" i="6"/>
  <c r="I269" i="7" s="1"/>
  <c r="R285" i="6"/>
  <c r="P268" i="7" s="1"/>
  <c r="P285" i="6"/>
  <c r="N268" i="7" s="1"/>
  <c r="J285" i="6"/>
  <c r="I268" i="7" s="1"/>
  <c r="R284" i="6"/>
  <c r="P267" i="7" s="1"/>
  <c r="P284" i="6"/>
  <c r="N267" i="7" s="1"/>
  <c r="J284" i="6"/>
  <c r="I267" i="7" s="1"/>
  <c r="R283" i="6"/>
  <c r="P266" i="7" s="1"/>
  <c r="P283" i="6"/>
  <c r="N266" i="7" s="1"/>
  <c r="J283" i="6"/>
  <c r="I266" i="7" s="1"/>
  <c r="R282" i="6"/>
  <c r="P265" i="7" s="1"/>
  <c r="P282" i="6"/>
  <c r="N265" i="7" s="1"/>
  <c r="J282" i="6"/>
  <c r="I265" i="7" s="1"/>
  <c r="R281" i="6"/>
  <c r="P264" i="7" s="1"/>
  <c r="P281" i="6"/>
  <c r="N264" i="7" s="1"/>
  <c r="J281" i="6"/>
  <c r="I264" i="7" s="1"/>
  <c r="R280" i="6"/>
  <c r="P263" i="7" s="1"/>
  <c r="P280" i="6"/>
  <c r="N263" i="7" s="1"/>
  <c r="J280" i="6"/>
  <c r="I263" i="7" s="1"/>
  <c r="R279" i="6"/>
  <c r="P262" i="7" s="1"/>
  <c r="P279" i="6"/>
  <c r="N262" i="7" s="1"/>
  <c r="J279" i="6"/>
  <c r="I262" i="7" s="1"/>
  <c r="R278" i="6"/>
  <c r="P261" i="7" s="1"/>
  <c r="P278" i="6"/>
  <c r="N261" i="7" s="1"/>
  <c r="J278" i="6"/>
  <c r="I261" i="7" s="1"/>
  <c r="R277" i="6"/>
  <c r="P260" i="7" s="1"/>
  <c r="P277" i="6"/>
  <c r="N260" i="7" s="1"/>
  <c r="J277" i="6"/>
  <c r="I260" i="7" s="1"/>
  <c r="R276" i="6"/>
  <c r="P259" i="7" s="1"/>
  <c r="P276" i="6"/>
  <c r="N259" i="7" s="1"/>
  <c r="J276" i="6"/>
  <c r="I259" i="7" s="1"/>
  <c r="R275" i="6"/>
  <c r="P258" i="7" s="1"/>
  <c r="P275" i="6"/>
  <c r="N258" i="7" s="1"/>
  <c r="J275" i="6"/>
  <c r="I258" i="7" s="1"/>
  <c r="R274" i="6"/>
  <c r="P257" i="7" s="1"/>
  <c r="P274" i="6"/>
  <c r="N257" i="7" s="1"/>
  <c r="J274" i="6"/>
  <c r="I257" i="7" s="1"/>
  <c r="R273" i="6"/>
  <c r="P256" i="7" s="1"/>
  <c r="P273" i="6"/>
  <c r="N256" i="7" s="1"/>
  <c r="J273" i="6"/>
  <c r="I256" i="7" s="1"/>
  <c r="R272" i="6"/>
  <c r="P255" i="7" s="1"/>
  <c r="P272" i="6"/>
  <c r="N255" i="7" s="1"/>
  <c r="J272" i="6"/>
  <c r="I255" i="7" s="1"/>
  <c r="R271" i="6"/>
  <c r="P254" i="7" s="1"/>
  <c r="P271" i="6"/>
  <c r="N254" i="7" s="1"/>
  <c r="J271" i="6"/>
  <c r="I254" i="7" s="1"/>
  <c r="R270" i="6"/>
  <c r="P253" i="7" s="1"/>
  <c r="P270" i="6"/>
  <c r="N253" i="7" s="1"/>
  <c r="J270" i="6"/>
  <c r="I253" i="7" s="1"/>
  <c r="R269" i="6"/>
  <c r="P252" i="7" s="1"/>
  <c r="P269" i="6"/>
  <c r="N252" i="7" s="1"/>
  <c r="J269" i="6"/>
  <c r="I252" i="7" s="1"/>
  <c r="R268" i="6"/>
  <c r="P251" i="7" s="1"/>
  <c r="P268" i="6"/>
  <c r="N251" i="7" s="1"/>
  <c r="J268" i="6"/>
  <c r="I251" i="7" s="1"/>
  <c r="R267" i="6"/>
  <c r="P250" i="7" s="1"/>
  <c r="P267" i="6"/>
  <c r="N250" i="7" s="1"/>
  <c r="J267" i="6"/>
  <c r="I250" i="7" s="1"/>
  <c r="R266" i="6"/>
  <c r="P249" i="7" s="1"/>
  <c r="P266" i="6"/>
  <c r="N249" i="7" s="1"/>
  <c r="J266" i="6"/>
  <c r="I249" i="7" s="1"/>
  <c r="R265" i="6"/>
  <c r="P248" i="7" s="1"/>
  <c r="P265" i="6"/>
  <c r="N248" i="7" s="1"/>
  <c r="J265" i="6"/>
  <c r="I248" i="7" s="1"/>
  <c r="R264" i="6"/>
  <c r="P247" i="7" s="1"/>
  <c r="P264" i="6"/>
  <c r="N247" i="7" s="1"/>
  <c r="J264" i="6"/>
  <c r="I247" i="7" s="1"/>
  <c r="R263" i="6"/>
  <c r="P246" i="7" s="1"/>
  <c r="P263" i="6"/>
  <c r="N246" i="7" s="1"/>
  <c r="J263" i="6"/>
  <c r="I246" i="7" s="1"/>
  <c r="R262" i="6"/>
  <c r="P245" i="7" s="1"/>
  <c r="P262" i="6"/>
  <c r="N245" i="7" s="1"/>
  <c r="J262" i="6"/>
  <c r="I245" i="7" s="1"/>
  <c r="R261" i="6"/>
  <c r="P244" i="7" s="1"/>
  <c r="P261" i="6"/>
  <c r="N244" i="7" s="1"/>
  <c r="J261" i="6"/>
  <c r="I244" i="7" s="1"/>
  <c r="R260" i="6"/>
  <c r="P243" i="7" s="1"/>
  <c r="P260" i="6"/>
  <c r="N243" i="7" s="1"/>
  <c r="J260" i="6"/>
  <c r="I243" i="7" s="1"/>
  <c r="R259" i="6"/>
  <c r="P242" i="7" s="1"/>
  <c r="P259" i="6"/>
  <c r="N242" i="7" s="1"/>
  <c r="J259" i="6"/>
  <c r="I242" i="7" s="1"/>
  <c r="R258" i="6"/>
  <c r="P241" i="7" s="1"/>
  <c r="P258" i="6"/>
  <c r="N241" i="7" s="1"/>
  <c r="J258" i="6"/>
  <c r="I241" i="7" s="1"/>
  <c r="R257" i="6"/>
  <c r="P13" i="9" s="1"/>
  <c r="P257" i="6"/>
  <c r="N13" i="9" s="1"/>
  <c r="J257" i="6"/>
  <c r="I13" i="9" s="1"/>
  <c r="R256" i="6"/>
  <c r="P240" i="7" s="1"/>
  <c r="P256" i="6"/>
  <c r="N240" i="7" s="1"/>
  <c r="J256" i="6"/>
  <c r="I240" i="7" s="1"/>
  <c r="R255" i="6"/>
  <c r="P239" i="7" s="1"/>
  <c r="P255" i="6"/>
  <c r="N239" i="7" s="1"/>
  <c r="J255" i="6"/>
  <c r="I239" i="7" s="1"/>
  <c r="R254" i="6"/>
  <c r="P238" i="7" s="1"/>
  <c r="P254" i="6"/>
  <c r="N238" i="7" s="1"/>
  <c r="J254" i="6"/>
  <c r="I238" i="7" s="1"/>
  <c r="R253" i="6"/>
  <c r="P237" i="7" s="1"/>
  <c r="P253" i="6"/>
  <c r="N237" i="7" s="1"/>
  <c r="J253" i="6"/>
  <c r="I237" i="7" s="1"/>
  <c r="R252" i="6"/>
  <c r="P236" i="7" s="1"/>
  <c r="P252" i="6"/>
  <c r="N236" i="7" s="1"/>
  <c r="J252" i="6"/>
  <c r="I236" i="7" s="1"/>
  <c r="R251" i="6"/>
  <c r="P235" i="7" s="1"/>
  <c r="P251" i="6"/>
  <c r="N235" i="7" s="1"/>
  <c r="J251" i="6"/>
  <c r="I235" i="7" s="1"/>
  <c r="R250" i="6"/>
  <c r="P234" i="7" s="1"/>
  <c r="P250" i="6"/>
  <c r="N234" i="7" s="1"/>
  <c r="J250" i="6"/>
  <c r="I234" i="7" s="1"/>
  <c r="R249" i="6"/>
  <c r="P233" i="7" s="1"/>
  <c r="P249" i="6"/>
  <c r="N233" i="7" s="1"/>
  <c r="J249" i="6"/>
  <c r="I233" i="7" s="1"/>
  <c r="R248" i="6"/>
  <c r="P232" i="7" s="1"/>
  <c r="P248" i="6"/>
  <c r="N232" i="7" s="1"/>
  <c r="J248" i="6"/>
  <c r="I232" i="7" s="1"/>
  <c r="R247" i="6"/>
  <c r="P231" i="7" s="1"/>
  <c r="P247" i="6"/>
  <c r="N231" i="7" s="1"/>
  <c r="J247" i="6"/>
  <c r="I231" i="7" s="1"/>
  <c r="R246" i="6"/>
  <c r="P230" i="7" s="1"/>
  <c r="P246" i="6"/>
  <c r="N230" i="7" s="1"/>
  <c r="J246" i="6"/>
  <c r="I230" i="7" s="1"/>
  <c r="R245" i="6"/>
  <c r="P229" i="7" s="1"/>
  <c r="P245" i="6"/>
  <c r="N229" i="7" s="1"/>
  <c r="J245" i="6"/>
  <c r="I229" i="7" s="1"/>
  <c r="R244" i="6"/>
  <c r="P228" i="7" s="1"/>
  <c r="P244" i="6"/>
  <c r="N228" i="7" s="1"/>
  <c r="J244" i="6"/>
  <c r="I228" i="7" s="1"/>
  <c r="R243" i="6"/>
  <c r="P227" i="7" s="1"/>
  <c r="P243" i="6"/>
  <c r="N227" i="7" s="1"/>
  <c r="J243" i="6"/>
  <c r="I227" i="7" s="1"/>
  <c r="R242" i="6"/>
  <c r="P226" i="7" s="1"/>
  <c r="P242" i="6"/>
  <c r="N226" i="7" s="1"/>
  <c r="J242" i="6"/>
  <c r="I226" i="7" s="1"/>
  <c r="R241" i="6"/>
  <c r="P225" i="7" s="1"/>
  <c r="P241" i="6"/>
  <c r="N225" i="7" s="1"/>
  <c r="J241" i="6"/>
  <c r="I225" i="7" s="1"/>
  <c r="R240" i="6"/>
  <c r="P224" i="7" s="1"/>
  <c r="P240" i="6"/>
  <c r="N224" i="7" s="1"/>
  <c r="J240" i="6"/>
  <c r="I224" i="7" s="1"/>
  <c r="R239" i="6"/>
  <c r="P223" i="7" s="1"/>
  <c r="P239" i="6"/>
  <c r="N223" i="7" s="1"/>
  <c r="J239" i="6"/>
  <c r="I223" i="7" s="1"/>
  <c r="R238" i="6"/>
  <c r="P222" i="7" s="1"/>
  <c r="P238" i="6"/>
  <c r="N222" i="7" s="1"/>
  <c r="J238" i="6"/>
  <c r="I222" i="7" s="1"/>
  <c r="R237" i="6"/>
  <c r="P221" i="7" s="1"/>
  <c r="P237" i="6"/>
  <c r="N221" i="7" s="1"/>
  <c r="J237" i="6"/>
  <c r="I221" i="7" s="1"/>
  <c r="R236" i="6"/>
  <c r="P220" i="7" s="1"/>
  <c r="P236" i="6"/>
  <c r="N220" i="7" s="1"/>
  <c r="J236" i="6"/>
  <c r="I220" i="7" s="1"/>
  <c r="R235" i="6"/>
  <c r="P219" i="7" s="1"/>
  <c r="P235" i="6"/>
  <c r="N219" i="7" s="1"/>
  <c r="J235" i="6"/>
  <c r="I219" i="7" s="1"/>
  <c r="R234" i="6"/>
  <c r="P218" i="7" s="1"/>
  <c r="P234" i="6"/>
  <c r="N218" i="7" s="1"/>
  <c r="J234" i="6"/>
  <c r="I218" i="7" s="1"/>
  <c r="R233" i="6"/>
  <c r="P217" i="7" s="1"/>
  <c r="P233" i="6"/>
  <c r="N217" i="7" s="1"/>
  <c r="J233" i="6"/>
  <c r="I217" i="7" s="1"/>
  <c r="R232" i="6"/>
  <c r="P216" i="7" s="1"/>
  <c r="P232" i="6"/>
  <c r="N216" i="7" s="1"/>
  <c r="J232" i="6"/>
  <c r="I216" i="7" s="1"/>
  <c r="R231" i="6"/>
  <c r="P215" i="7" s="1"/>
  <c r="P231" i="6"/>
  <c r="N215" i="7" s="1"/>
  <c r="J231" i="6"/>
  <c r="I215" i="7" s="1"/>
  <c r="R230" i="6"/>
  <c r="P214" i="7" s="1"/>
  <c r="P230" i="6"/>
  <c r="N214" i="7" s="1"/>
  <c r="J230" i="6"/>
  <c r="I214" i="7" s="1"/>
  <c r="R229" i="6"/>
  <c r="P213" i="7" s="1"/>
  <c r="P229" i="6"/>
  <c r="N213" i="7" s="1"/>
  <c r="J229" i="6"/>
  <c r="I213" i="7" s="1"/>
  <c r="R228" i="6"/>
  <c r="P212" i="7" s="1"/>
  <c r="P228" i="6"/>
  <c r="N212" i="7" s="1"/>
  <c r="J228" i="6"/>
  <c r="I212" i="7" s="1"/>
  <c r="R227" i="6"/>
  <c r="P211" i="7" s="1"/>
  <c r="P227" i="6"/>
  <c r="N211" i="7" s="1"/>
  <c r="J227" i="6"/>
  <c r="I211" i="7" s="1"/>
  <c r="R226" i="6"/>
  <c r="P210" i="7" s="1"/>
  <c r="P226" i="6"/>
  <c r="N210" i="7" s="1"/>
  <c r="J226" i="6"/>
  <c r="I210" i="7" s="1"/>
  <c r="R225" i="6"/>
  <c r="P8" i="8" s="1"/>
  <c r="P225" i="6"/>
  <c r="N8" i="8" s="1"/>
  <c r="J225" i="6"/>
  <c r="I8" i="8" s="1"/>
  <c r="R224" i="6"/>
  <c r="P209" i="7" s="1"/>
  <c r="P224" i="6"/>
  <c r="N209" i="7" s="1"/>
  <c r="J224" i="6"/>
  <c r="I209" i="7" s="1"/>
  <c r="R223" i="6"/>
  <c r="P208" i="7" s="1"/>
  <c r="P223" i="6"/>
  <c r="N208" i="7" s="1"/>
  <c r="J223" i="6"/>
  <c r="I208" i="7" s="1"/>
  <c r="R222" i="6"/>
  <c r="P207" i="7" s="1"/>
  <c r="P222" i="6"/>
  <c r="N207" i="7" s="1"/>
  <c r="J222" i="6"/>
  <c r="I207" i="7" s="1"/>
  <c r="R221" i="6"/>
  <c r="P206" i="7" s="1"/>
  <c r="P221" i="6"/>
  <c r="N206" i="7" s="1"/>
  <c r="J221" i="6"/>
  <c r="I206" i="7" s="1"/>
  <c r="R220" i="6"/>
  <c r="P205" i="7" s="1"/>
  <c r="P220" i="6"/>
  <c r="N205" i="7" s="1"/>
  <c r="J220" i="6"/>
  <c r="I205" i="7" s="1"/>
  <c r="R219" i="6"/>
  <c r="P204" i="7" s="1"/>
  <c r="P219" i="6"/>
  <c r="N204" i="7" s="1"/>
  <c r="J219" i="6"/>
  <c r="I204" i="7" s="1"/>
  <c r="R218" i="6"/>
  <c r="P203" i="7" s="1"/>
  <c r="P218" i="6"/>
  <c r="N203" i="7" s="1"/>
  <c r="J218" i="6"/>
  <c r="I203" i="7" s="1"/>
  <c r="R217" i="6"/>
  <c r="P202" i="7" s="1"/>
  <c r="P217" i="6"/>
  <c r="N202" i="7" s="1"/>
  <c r="J217" i="6"/>
  <c r="I202" i="7" s="1"/>
  <c r="R216" i="6"/>
  <c r="P201" i="7" s="1"/>
  <c r="P216" i="6"/>
  <c r="N201" i="7" s="1"/>
  <c r="J216" i="6"/>
  <c r="I201" i="7" s="1"/>
  <c r="R215" i="6"/>
  <c r="P200" i="7" s="1"/>
  <c r="P215" i="6"/>
  <c r="N200" i="7" s="1"/>
  <c r="J215" i="6"/>
  <c r="I200" i="7" s="1"/>
  <c r="R214" i="6"/>
  <c r="P199" i="7" s="1"/>
  <c r="P214" i="6"/>
  <c r="N199" i="7" s="1"/>
  <c r="J214" i="6"/>
  <c r="I199" i="7" s="1"/>
  <c r="R213" i="6"/>
  <c r="P198" i="7" s="1"/>
  <c r="P213" i="6"/>
  <c r="N198" i="7" s="1"/>
  <c r="J213" i="6"/>
  <c r="I198" i="7" s="1"/>
  <c r="R212" i="6"/>
  <c r="P197" i="7" s="1"/>
  <c r="P212" i="6"/>
  <c r="N197" i="7" s="1"/>
  <c r="J212" i="6"/>
  <c r="I197" i="7" s="1"/>
  <c r="R211" i="6"/>
  <c r="P196" i="7" s="1"/>
  <c r="P211" i="6"/>
  <c r="N196" i="7" s="1"/>
  <c r="J211" i="6"/>
  <c r="I196" i="7" s="1"/>
  <c r="R210" i="6"/>
  <c r="P195" i="7" s="1"/>
  <c r="P210" i="6"/>
  <c r="N195" i="7" s="1"/>
  <c r="J210" i="6"/>
  <c r="I195" i="7" s="1"/>
  <c r="R209" i="6"/>
  <c r="P194" i="7" s="1"/>
  <c r="P209" i="6"/>
  <c r="N194" i="7" s="1"/>
  <c r="J209" i="6"/>
  <c r="I194" i="7" s="1"/>
  <c r="R208" i="6"/>
  <c r="P193" i="7" s="1"/>
  <c r="P208" i="6"/>
  <c r="N193" i="7" s="1"/>
  <c r="J208" i="6"/>
  <c r="I193" i="7" s="1"/>
  <c r="R207" i="6"/>
  <c r="P192" i="7" s="1"/>
  <c r="P207" i="6"/>
  <c r="N192" i="7" s="1"/>
  <c r="J207" i="6"/>
  <c r="I192" i="7" s="1"/>
  <c r="R206" i="6"/>
  <c r="P191" i="7" s="1"/>
  <c r="P206" i="6"/>
  <c r="N191" i="7" s="1"/>
  <c r="J206" i="6"/>
  <c r="I191" i="7" s="1"/>
  <c r="R205" i="6"/>
  <c r="P190" i="7" s="1"/>
  <c r="P205" i="6"/>
  <c r="N190" i="7" s="1"/>
  <c r="J205" i="6"/>
  <c r="I190" i="7" s="1"/>
  <c r="R204" i="6"/>
  <c r="P189" i="7" s="1"/>
  <c r="P204" i="6"/>
  <c r="N189" i="7" s="1"/>
  <c r="J204" i="6"/>
  <c r="I189" i="7" s="1"/>
  <c r="R203" i="6"/>
  <c r="P188" i="7" s="1"/>
  <c r="P203" i="6"/>
  <c r="N188" i="7" s="1"/>
  <c r="J203" i="6"/>
  <c r="I188" i="7" s="1"/>
  <c r="R202" i="6"/>
  <c r="P187" i="7" s="1"/>
  <c r="P202" i="6"/>
  <c r="N187" i="7" s="1"/>
  <c r="J202" i="6"/>
  <c r="I187" i="7" s="1"/>
  <c r="R201" i="6"/>
  <c r="P186" i="7" s="1"/>
  <c r="P201" i="6"/>
  <c r="N186" i="7" s="1"/>
  <c r="J201" i="6"/>
  <c r="I186" i="7" s="1"/>
  <c r="R200" i="6"/>
  <c r="P185" i="7" s="1"/>
  <c r="P200" i="6"/>
  <c r="N185" i="7" s="1"/>
  <c r="J200" i="6"/>
  <c r="I185" i="7" s="1"/>
  <c r="R199" i="6"/>
  <c r="P184" i="7" s="1"/>
  <c r="P199" i="6"/>
  <c r="N184" i="7" s="1"/>
  <c r="J199" i="6"/>
  <c r="I184" i="7" s="1"/>
  <c r="R198" i="6"/>
  <c r="P183" i="7" s="1"/>
  <c r="P198" i="6"/>
  <c r="N183" i="7" s="1"/>
  <c r="J198" i="6"/>
  <c r="I183" i="7" s="1"/>
  <c r="R197" i="6"/>
  <c r="P182" i="7" s="1"/>
  <c r="P197" i="6"/>
  <c r="N182" i="7" s="1"/>
  <c r="J197" i="6"/>
  <c r="I182" i="7" s="1"/>
  <c r="R196" i="6"/>
  <c r="P181" i="7" s="1"/>
  <c r="P196" i="6"/>
  <c r="N181" i="7" s="1"/>
  <c r="J196" i="6"/>
  <c r="I181" i="7" s="1"/>
  <c r="R195" i="6"/>
  <c r="P180" i="7" s="1"/>
  <c r="P195" i="6"/>
  <c r="N180" i="7" s="1"/>
  <c r="J195" i="6"/>
  <c r="I180" i="7" s="1"/>
  <c r="R194" i="6"/>
  <c r="P179" i="7" s="1"/>
  <c r="P194" i="6"/>
  <c r="N179" i="7" s="1"/>
  <c r="J194" i="6"/>
  <c r="I179" i="7" s="1"/>
  <c r="R193" i="6"/>
  <c r="P12" i="9" s="1"/>
  <c r="P193" i="6"/>
  <c r="N12" i="9" s="1"/>
  <c r="J193" i="6"/>
  <c r="I12" i="9" s="1"/>
  <c r="R192" i="6"/>
  <c r="P178" i="7" s="1"/>
  <c r="P192" i="6"/>
  <c r="N178" i="7" s="1"/>
  <c r="J192" i="6"/>
  <c r="I178" i="7" s="1"/>
  <c r="R191" i="6"/>
  <c r="P177" i="7" s="1"/>
  <c r="P191" i="6"/>
  <c r="N177" i="7" s="1"/>
  <c r="J191" i="6"/>
  <c r="I177" i="7" s="1"/>
  <c r="R190" i="6"/>
  <c r="P176" i="7" s="1"/>
  <c r="P190" i="6"/>
  <c r="N176" i="7" s="1"/>
  <c r="J190" i="6"/>
  <c r="I176" i="7" s="1"/>
  <c r="R189" i="6"/>
  <c r="P175" i="7" s="1"/>
  <c r="P189" i="6"/>
  <c r="N175" i="7" s="1"/>
  <c r="J189" i="6"/>
  <c r="I175" i="7" s="1"/>
  <c r="R188" i="6"/>
  <c r="P174" i="7" s="1"/>
  <c r="P188" i="6"/>
  <c r="N174" i="7" s="1"/>
  <c r="J188" i="6"/>
  <c r="I174" i="7" s="1"/>
  <c r="R187" i="6"/>
  <c r="P173" i="7" s="1"/>
  <c r="P187" i="6"/>
  <c r="N173" i="7" s="1"/>
  <c r="J187" i="6"/>
  <c r="I173" i="7" s="1"/>
  <c r="R186" i="6"/>
  <c r="P172" i="7" s="1"/>
  <c r="P186" i="6"/>
  <c r="N172" i="7" s="1"/>
  <c r="J186" i="6"/>
  <c r="I172" i="7" s="1"/>
  <c r="R185" i="6"/>
  <c r="P171" i="7" s="1"/>
  <c r="P185" i="6"/>
  <c r="N171" i="7" s="1"/>
  <c r="J185" i="6"/>
  <c r="I171" i="7" s="1"/>
  <c r="R184" i="6"/>
  <c r="P170" i="7" s="1"/>
  <c r="P184" i="6"/>
  <c r="N170" i="7" s="1"/>
  <c r="J184" i="6"/>
  <c r="I170" i="7" s="1"/>
  <c r="R183" i="6"/>
  <c r="P169" i="7" s="1"/>
  <c r="P183" i="6"/>
  <c r="N169" i="7" s="1"/>
  <c r="J183" i="6"/>
  <c r="I169" i="7" s="1"/>
  <c r="R182" i="6"/>
  <c r="P168" i="7" s="1"/>
  <c r="P182" i="6"/>
  <c r="N168" i="7" s="1"/>
  <c r="J182" i="6"/>
  <c r="I168" i="7" s="1"/>
  <c r="R181" i="6"/>
  <c r="P167" i="7" s="1"/>
  <c r="P181" i="6"/>
  <c r="N167" i="7" s="1"/>
  <c r="J181" i="6"/>
  <c r="I167" i="7" s="1"/>
  <c r="R180" i="6"/>
  <c r="P166" i="7" s="1"/>
  <c r="P180" i="6"/>
  <c r="N166" i="7" s="1"/>
  <c r="J180" i="6"/>
  <c r="I166" i="7" s="1"/>
  <c r="R179" i="6"/>
  <c r="P165" i="7" s="1"/>
  <c r="P179" i="6"/>
  <c r="N165" i="7" s="1"/>
  <c r="J179" i="6"/>
  <c r="I165" i="7" s="1"/>
  <c r="R178" i="6"/>
  <c r="P164" i="7" s="1"/>
  <c r="P178" i="6"/>
  <c r="N164" i="7" s="1"/>
  <c r="J178" i="6"/>
  <c r="I164" i="7" s="1"/>
  <c r="R177" i="6"/>
  <c r="P163" i="7" s="1"/>
  <c r="P177" i="6"/>
  <c r="N163" i="7" s="1"/>
  <c r="J177" i="6"/>
  <c r="I163" i="7" s="1"/>
  <c r="R176" i="6"/>
  <c r="P162" i="7" s="1"/>
  <c r="P176" i="6"/>
  <c r="N162" i="7" s="1"/>
  <c r="J176" i="6"/>
  <c r="I162" i="7" s="1"/>
  <c r="R175" i="6"/>
  <c r="P161" i="7" s="1"/>
  <c r="P175" i="6"/>
  <c r="N161" i="7" s="1"/>
  <c r="J175" i="6"/>
  <c r="I161" i="7" s="1"/>
  <c r="R174" i="6"/>
  <c r="P160" i="7" s="1"/>
  <c r="P174" i="6"/>
  <c r="N160" i="7" s="1"/>
  <c r="J174" i="6"/>
  <c r="I160" i="7" s="1"/>
  <c r="R173" i="6"/>
  <c r="P159" i="7" s="1"/>
  <c r="P173" i="6"/>
  <c r="N159" i="7" s="1"/>
  <c r="J173" i="6"/>
  <c r="I159" i="7" s="1"/>
  <c r="R172" i="6"/>
  <c r="P158" i="7" s="1"/>
  <c r="P172" i="6"/>
  <c r="N158" i="7" s="1"/>
  <c r="J172" i="6"/>
  <c r="I158" i="7" s="1"/>
  <c r="R171" i="6"/>
  <c r="P157" i="7" s="1"/>
  <c r="P171" i="6"/>
  <c r="N157" i="7" s="1"/>
  <c r="J171" i="6"/>
  <c r="I157" i="7" s="1"/>
  <c r="R170" i="6"/>
  <c r="P156" i="7" s="1"/>
  <c r="P170" i="6"/>
  <c r="N156" i="7" s="1"/>
  <c r="J170" i="6"/>
  <c r="I156" i="7" s="1"/>
  <c r="R169" i="6"/>
  <c r="P155" i="7" s="1"/>
  <c r="P169" i="6"/>
  <c r="N155" i="7" s="1"/>
  <c r="J169" i="6"/>
  <c r="I155" i="7" s="1"/>
  <c r="R168" i="6"/>
  <c r="P154" i="7" s="1"/>
  <c r="P168" i="6"/>
  <c r="N154" i="7" s="1"/>
  <c r="J168" i="6"/>
  <c r="I154" i="7" s="1"/>
  <c r="R167" i="6"/>
  <c r="P153" i="7" s="1"/>
  <c r="P167" i="6"/>
  <c r="N153" i="7" s="1"/>
  <c r="J167" i="6"/>
  <c r="I153" i="7" s="1"/>
  <c r="R166" i="6"/>
  <c r="P152" i="7" s="1"/>
  <c r="P166" i="6"/>
  <c r="N152" i="7" s="1"/>
  <c r="J166" i="6"/>
  <c r="I152" i="7" s="1"/>
  <c r="R165" i="6"/>
  <c r="P151" i="7" s="1"/>
  <c r="P165" i="6"/>
  <c r="N151" i="7" s="1"/>
  <c r="J165" i="6"/>
  <c r="I151" i="7" s="1"/>
  <c r="R164" i="6"/>
  <c r="P150" i="7" s="1"/>
  <c r="P164" i="6"/>
  <c r="N150" i="7" s="1"/>
  <c r="J164" i="6"/>
  <c r="I150" i="7" s="1"/>
  <c r="R163" i="6"/>
  <c r="P149" i="7" s="1"/>
  <c r="P163" i="6"/>
  <c r="N149" i="7" s="1"/>
  <c r="J163" i="6"/>
  <c r="I149" i="7" s="1"/>
  <c r="R162" i="6"/>
  <c r="P148" i="7" s="1"/>
  <c r="P162" i="6"/>
  <c r="N148" i="7" s="1"/>
  <c r="J162" i="6"/>
  <c r="I148" i="7" s="1"/>
  <c r="R161" i="6"/>
  <c r="P147" i="7" s="1"/>
  <c r="P161" i="6"/>
  <c r="N147" i="7" s="1"/>
  <c r="J161" i="6"/>
  <c r="I147" i="7" s="1"/>
  <c r="R160" i="6"/>
  <c r="P146" i="7" s="1"/>
  <c r="P160" i="6"/>
  <c r="N146" i="7" s="1"/>
  <c r="J160" i="6"/>
  <c r="I146" i="7" s="1"/>
  <c r="R159" i="6"/>
  <c r="P145" i="7" s="1"/>
  <c r="P159" i="6"/>
  <c r="N145" i="7" s="1"/>
  <c r="J159" i="6"/>
  <c r="I145" i="7" s="1"/>
  <c r="R158" i="6"/>
  <c r="P144" i="7" s="1"/>
  <c r="P158" i="6"/>
  <c r="N144" i="7" s="1"/>
  <c r="J158" i="6"/>
  <c r="I144" i="7" s="1"/>
  <c r="R157" i="6"/>
  <c r="P143" i="7" s="1"/>
  <c r="P157" i="6"/>
  <c r="N143" i="7" s="1"/>
  <c r="J157" i="6"/>
  <c r="I143" i="7" s="1"/>
  <c r="R156" i="6"/>
  <c r="P142" i="7" s="1"/>
  <c r="P156" i="6"/>
  <c r="N142" i="7" s="1"/>
  <c r="J156" i="6"/>
  <c r="I142" i="7" s="1"/>
  <c r="R155" i="6"/>
  <c r="P141" i="7" s="1"/>
  <c r="P155" i="6"/>
  <c r="N141" i="7" s="1"/>
  <c r="J155" i="6"/>
  <c r="I141" i="7" s="1"/>
  <c r="R154" i="6"/>
  <c r="P11" i="9" s="1"/>
  <c r="P154" i="6"/>
  <c r="N11" i="9" s="1"/>
  <c r="J154" i="6"/>
  <c r="I11" i="9" s="1"/>
  <c r="R153" i="6"/>
  <c r="P140" i="7" s="1"/>
  <c r="P153" i="6"/>
  <c r="N140" i="7" s="1"/>
  <c r="J153" i="6"/>
  <c r="I140" i="7" s="1"/>
  <c r="R152" i="6"/>
  <c r="P139" i="7" s="1"/>
  <c r="P152" i="6"/>
  <c r="N139" i="7" s="1"/>
  <c r="J152" i="6"/>
  <c r="I139" i="7" s="1"/>
  <c r="R151" i="6"/>
  <c r="P138" i="7" s="1"/>
  <c r="P151" i="6"/>
  <c r="N138" i="7" s="1"/>
  <c r="J151" i="6"/>
  <c r="I138" i="7" s="1"/>
  <c r="R150" i="6"/>
  <c r="P137" i="7" s="1"/>
  <c r="P150" i="6"/>
  <c r="N137" i="7" s="1"/>
  <c r="J150" i="6"/>
  <c r="I137" i="7" s="1"/>
  <c r="R149" i="6"/>
  <c r="P136" i="7" s="1"/>
  <c r="P149" i="6"/>
  <c r="N136" i="7" s="1"/>
  <c r="J149" i="6"/>
  <c r="I136" i="7" s="1"/>
  <c r="R148" i="6"/>
  <c r="P135" i="7" s="1"/>
  <c r="P148" i="6"/>
  <c r="N135" i="7" s="1"/>
  <c r="J148" i="6"/>
  <c r="I135" i="7" s="1"/>
  <c r="R147" i="6"/>
  <c r="P134" i="7" s="1"/>
  <c r="P147" i="6"/>
  <c r="N134" i="7" s="1"/>
  <c r="J147" i="6"/>
  <c r="I134" i="7" s="1"/>
  <c r="R146" i="6"/>
  <c r="P10" i="9" s="1"/>
  <c r="P146" i="6"/>
  <c r="N10" i="9" s="1"/>
  <c r="J146" i="6"/>
  <c r="I10" i="9" s="1"/>
  <c r="R145" i="6"/>
  <c r="P133" i="7" s="1"/>
  <c r="P145" i="6"/>
  <c r="N133" i="7" s="1"/>
  <c r="J145" i="6"/>
  <c r="I133" i="7" s="1"/>
  <c r="R144" i="6"/>
  <c r="P132" i="7" s="1"/>
  <c r="P144" i="6"/>
  <c r="N132" i="7" s="1"/>
  <c r="J144" i="6"/>
  <c r="I132" i="7" s="1"/>
  <c r="R143" i="6"/>
  <c r="P131" i="7" s="1"/>
  <c r="P143" i="6"/>
  <c r="N131" i="7" s="1"/>
  <c r="J143" i="6"/>
  <c r="I131" i="7" s="1"/>
  <c r="R142" i="6"/>
  <c r="P130" i="7" s="1"/>
  <c r="P142" i="6"/>
  <c r="N130" i="7" s="1"/>
  <c r="J142" i="6"/>
  <c r="I130" i="7" s="1"/>
  <c r="R141" i="6"/>
  <c r="P129" i="7" s="1"/>
  <c r="P141" i="6"/>
  <c r="N129" i="7" s="1"/>
  <c r="J141" i="6"/>
  <c r="I129" i="7" s="1"/>
  <c r="R140" i="6"/>
  <c r="P128" i="7" s="1"/>
  <c r="P140" i="6"/>
  <c r="N128" i="7" s="1"/>
  <c r="J140" i="6"/>
  <c r="I128" i="7" s="1"/>
  <c r="R139" i="6"/>
  <c r="P127" i="7" s="1"/>
  <c r="P139" i="6"/>
  <c r="N127" i="7" s="1"/>
  <c r="J139" i="6"/>
  <c r="I127" i="7" s="1"/>
  <c r="R138" i="6"/>
  <c r="P126" i="7" s="1"/>
  <c r="P138" i="6"/>
  <c r="N126" i="7" s="1"/>
  <c r="J138" i="6"/>
  <c r="I126" i="7" s="1"/>
  <c r="R137" i="6"/>
  <c r="P125" i="7" s="1"/>
  <c r="P137" i="6"/>
  <c r="N125" i="7" s="1"/>
  <c r="J137" i="6"/>
  <c r="I125" i="7" s="1"/>
  <c r="R136" i="6"/>
  <c r="P124" i="7" s="1"/>
  <c r="P136" i="6"/>
  <c r="N124" i="7" s="1"/>
  <c r="J136" i="6"/>
  <c r="I124" i="7" s="1"/>
  <c r="R135" i="6"/>
  <c r="P123" i="7" s="1"/>
  <c r="P135" i="6"/>
  <c r="N123" i="7" s="1"/>
  <c r="J135" i="6"/>
  <c r="I123" i="7" s="1"/>
  <c r="R134" i="6"/>
  <c r="P122" i="7" s="1"/>
  <c r="P134" i="6"/>
  <c r="N122" i="7" s="1"/>
  <c r="J134" i="6"/>
  <c r="I122" i="7" s="1"/>
  <c r="R133" i="6"/>
  <c r="P121" i="7" s="1"/>
  <c r="P133" i="6"/>
  <c r="N121" i="7" s="1"/>
  <c r="J133" i="6"/>
  <c r="I121" i="7" s="1"/>
  <c r="R132" i="6"/>
  <c r="P120" i="7" s="1"/>
  <c r="P132" i="6"/>
  <c r="N120" i="7" s="1"/>
  <c r="J132" i="6"/>
  <c r="I120" i="7" s="1"/>
  <c r="R131" i="6"/>
  <c r="P119" i="7" s="1"/>
  <c r="P131" i="6"/>
  <c r="N119" i="7" s="1"/>
  <c r="J131" i="6"/>
  <c r="I119" i="7" s="1"/>
  <c r="R130" i="6"/>
  <c r="P118" i="7" s="1"/>
  <c r="P130" i="6"/>
  <c r="N118" i="7" s="1"/>
  <c r="J130" i="6"/>
  <c r="I118" i="7" s="1"/>
  <c r="R129" i="6"/>
  <c r="P117" i="7" s="1"/>
  <c r="P129" i="6"/>
  <c r="N117" i="7" s="1"/>
  <c r="J129" i="6"/>
  <c r="I117" i="7" s="1"/>
  <c r="R128" i="6"/>
  <c r="P116" i="7" s="1"/>
  <c r="P128" i="6"/>
  <c r="N116" i="7" s="1"/>
  <c r="J128" i="6"/>
  <c r="I116" i="7" s="1"/>
  <c r="R127" i="6"/>
  <c r="P115" i="7" s="1"/>
  <c r="P127" i="6"/>
  <c r="N115" i="7" s="1"/>
  <c r="J127" i="6"/>
  <c r="I115" i="7" s="1"/>
  <c r="R126" i="6"/>
  <c r="P114" i="7" s="1"/>
  <c r="P126" i="6"/>
  <c r="N114" i="7" s="1"/>
  <c r="J126" i="6"/>
  <c r="I114" i="7" s="1"/>
  <c r="R125" i="6"/>
  <c r="P113" i="7" s="1"/>
  <c r="P125" i="6"/>
  <c r="N113" i="7" s="1"/>
  <c r="J125" i="6"/>
  <c r="I113" i="7" s="1"/>
  <c r="R124" i="6"/>
  <c r="P112" i="7" s="1"/>
  <c r="P124" i="6"/>
  <c r="N112" i="7" s="1"/>
  <c r="J124" i="6"/>
  <c r="I112" i="7" s="1"/>
  <c r="R123" i="6"/>
  <c r="P9" i="9" s="1"/>
  <c r="P123" i="6"/>
  <c r="N9" i="9" s="1"/>
  <c r="J123" i="6"/>
  <c r="I9" i="9" s="1"/>
  <c r="R122" i="6"/>
  <c r="P111" i="7" s="1"/>
  <c r="P122" i="6"/>
  <c r="N111" i="7" s="1"/>
  <c r="J122" i="6"/>
  <c r="I111" i="7" s="1"/>
  <c r="R121" i="6"/>
  <c r="P110" i="7" s="1"/>
  <c r="P121" i="6"/>
  <c r="N110" i="7" s="1"/>
  <c r="J121" i="6"/>
  <c r="I110" i="7" s="1"/>
  <c r="R120" i="6"/>
  <c r="P109" i="7" s="1"/>
  <c r="P120" i="6"/>
  <c r="N109" i="7" s="1"/>
  <c r="J120" i="6"/>
  <c r="I109" i="7" s="1"/>
  <c r="R119" i="6"/>
  <c r="P108" i="7" s="1"/>
  <c r="P119" i="6"/>
  <c r="N108" i="7" s="1"/>
  <c r="J119" i="6"/>
  <c r="I108" i="7" s="1"/>
  <c r="R118" i="6"/>
  <c r="P107" i="7" s="1"/>
  <c r="P118" i="6"/>
  <c r="N107" i="7" s="1"/>
  <c r="J118" i="6"/>
  <c r="I107" i="7" s="1"/>
  <c r="R117" i="6"/>
  <c r="P106" i="7" s="1"/>
  <c r="P117" i="6"/>
  <c r="N106" i="7" s="1"/>
  <c r="J117" i="6"/>
  <c r="I106" i="7" s="1"/>
  <c r="R116" i="6"/>
  <c r="P105" i="7" s="1"/>
  <c r="P116" i="6"/>
  <c r="N105" i="7" s="1"/>
  <c r="J116" i="6"/>
  <c r="I105" i="7" s="1"/>
  <c r="R115" i="6"/>
  <c r="P104" i="7" s="1"/>
  <c r="P115" i="6"/>
  <c r="N104" i="7" s="1"/>
  <c r="J115" i="6"/>
  <c r="I104" i="7" s="1"/>
  <c r="R114" i="6"/>
  <c r="P103" i="7" s="1"/>
  <c r="P114" i="6"/>
  <c r="N103" i="7" s="1"/>
  <c r="J114" i="6"/>
  <c r="I103" i="7" s="1"/>
  <c r="R113" i="6"/>
  <c r="P102" i="7" s="1"/>
  <c r="P113" i="6"/>
  <c r="N102" i="7" s="1"/>
  <c r="J113" i="6"/>
  <c r="I102" i="7" s="1"/>
  <c r="R112" i="6"/>
  <c r="P101" i="7" s="1"/>
  <c r="P112" i="6"/>
  <c r="N101" i="7" s="1"/>
  <c r="J112" i="6"/>
  <c r="I101" i="7" s="1"/>
  <c r="R111" i="6"/>
  <c r="P100" i="7" s="1"/>
  <c r="P111" i="6"/>
  <c r="N100" i="7" s="1"/>
  <c r="J111" i="6"/>
  <c r="I100" i="7" s="1"/>
  <c r="R110" i="6"/>
  <c r="P99" i="7" s="1"/>
  <c r="P110" i="6"/>
  <c r="N99" i="7" s="1"/>
  <c r="J110" i="6"/>
  <c r="I99" i="7" s="1"/>
  <c r="R109" i="6"/>
  <c r="P98" i="7" s="1"/>
  <c r="P109" i="6"/>
  <c r="N98" i="7" s="1"/>
  <c r="J109" i="6"/>
  <c r="I98" i="7" s="1"/>
  <c r="R108" i="6"/>
  <c r="P97" i="7" s="1"/>
  <c r="P108" i="6"/>
  <c r="N97" i="7" s="1"/>
  <c r="J108" i="6"/>
  <c r="I97" i="7" s="1"/>
  <c r="R107" i="6"/>
  <c r="P96" i="7" s="1"/>
  <c r="P107" i="6"/>
  <c r="N96" i="7" s="1"/>
  <c r="J107" i="6"/>
  <c r="I96" i="7" s="1"/>
  <c r="R106" i="6"/>
  <c r="P95" i="7" s="1"/>
  <c r="P106" i="6"/>
  <c r="N95" i="7" s="1"/>
  <c r="J106" i="6"/>
  <c r="I95" i="7" s="1"/>
  <c r="R105" i="6"/>
  <c r="P94" i="7" s="1"/>
  <c r="P105" i="6"/>
  <c r="N94" i="7" s="1"/>
  <c r="J105" i="6"/>
  <c r="I94" i="7" s="1"/>
  <c r="R104" i="6"/>
  <c r="P93" i="7" s="1"/>
  <c r="P104" i="6"/>
  <c r="N93" i="7" s="1"/>
  <c r="J104" i="6"/>
  <c r="I93" i="7" s="1"/>
  <c r="R103" i="6"/>
  <c r="P92" i="7" s="1"/>
  <c r="P103" i="6"/>
  <c r="N92" i="7" s="1"/>
  <c r="J103" i="6"/>
  <c r="I92" i="7" s="1"/>
  <c r="R102" i="6"/>
  <c r="P91" i="7" s="1"/>
  <c r="P102" i="6"/>
  <c r="N91" i="7" s="1"/>
  <c r="J102" i="6"/>
  <c r="I91" i="7" s="1"/>
  <c r="R101" i="6"/>
  <c r="P90" i="7" s="1"/>
  <c r="P101" i="6"/>
  <c r="N90" i="7" s="1"/>
  <c r="J101" i="6"/>
  <c r="I90" i="7" s="1"/>
  <c r="R100" i="6"/>
  <c r="P89" i="7" s="1"/>
  <c r="P100" i="6"/>
  <c r="N89" i="7" s="1"/>
  <c r="J100" i="6"/>
  <c r="I89" i="7" s="1"/>
  <c r="R99" i="6"/>
  <c r="P88" i="7" s="1"/>
  <c r="P99" i="6"/>
  <c r="N88" i="7" s="1"/>
  <c r="J99" i="6"/>
  <c r="I88" i="7" s="1"/>
  <c r="R98" i="6"/>
  <c r="P87" i="7" s="1"/>
  <c r="P98" i="6"/>
  <c r="N87" i="7" s="1"/>
  <c r="J98" i="6"/>
  <c r="I87" i="7" s="1"/>
  <c r="R97" i="6"/>
  <c r="P86" i="7" s="1"/>
  <c r="P97" i="6"/>
  <c r="N86" i="7" s="1"/>
  <c r="J97" i="6"/>
  <c r="I86" i="7" s="1"/>
  <c r="R96" i="6"/>
  <c r="P85" i="7" s="1"/>
  <c r="P96" i="6"/>
  <c r="N85" i="7" s="1"/>
  <c r="J96" i="6"/>
  <c r="I85" i="7" s="1"/>
  <c r="R95" i="6"/>
  <c r="P84" i="7" s="1"/>
  <c r="P95" i="6"/>
  <c r="N84" i="7" s="1"/>
  <c r="J95" i="6"/>
  <c r="I84" i="7" s="1"/>
  <c r="R94" i="6"/>
  <c r="P83" i="7" s="1"/>
  <c r="P94" i="6"/>
  <c r="N83" i="7" s="1"/>
  <c r="J94" i="6"/>
  <c r="I83" i="7" s="1"/>
  <c r="R93" i="6"/>
  <c r="P82" i="7" s="1"/>
  <c r="P93" i="6"/>
  <c r="N82" i="7" s="1"/>
  <c r="J93" i="6"/>
  <c r="I82" i="7" s="1"/>
  <c r="R92" i="6"/>
  <c r="P81" i="7" s="1"/>
  <c r="P92" i="6"/>
  <c r="N81" i="7" s="1"/>
  <c r="J92" i="6"/>
  <c r="I81" i="7" s="1"/>
  <c r="R91" i="6"/>
  <c r="P80" i="7" s="1"/>
  <c r="P91" i="6"/>
  <c r="N80" i="7" s="1"/>
  <c r="J91" i="6"/>
  <c r="I80" i="7" s="1"/>
  <c r="R90" i="6"/>
  <c r="P79" i="7" s="1"/>
  <c r="P90" i="6"/>
  <c r="N79" i="7" s="1"/>
  <c r="J90" i="6"/>
  <c r="I79" i="7" s="1"/>
  <c r="R89" i="6"/>
  <c r="P78" i="7" s="1"/>
  <c r="P89" i="6"/>
  <c r="N78" i="7" s="1"/>
  <c r="J89" i="6"/>
  <c r="I78" i="7" s="1"/>
  <c r="R88" i="6"/>
  <c r="P77" i="7" s="1"/>
  <c r="P88" i="6"/>
  <c r="N77" i="7" s="1"/>
  <c r="J88" i="6"/>
  <c r="I77" i="7" s="1"/>
  <c r="R87" i="6"/>
  <c r="P76" i="7" s="1"/>
  <c r="P87" i="6"/>
  <c r="N76" i="7" s="1"/>
  <c r="J87" i="6"/>
  <c r="I76" i="7" s="1"/>
  <c r="R86" i="6"/>
  <c r="P75" i="7" s="1"/>
  <c r="P86" i="6"/>
  <c r="N75" i="7" s="1"/>
  <c r="J86" i="6"/>
  <c r="I75" i="7" s="1"/>
  <c r="R85" i="6"/>
  <c r="P74" i="7" s="1"/>
  <c r="P85" i="6"/>
  <c r="N74" i="7" s="1"/>
  <c r="J85" i="6"/>
  <c r="I74" i="7" s="1"/>
  <c r="R84" i="6"/>
  <c r="P73" i="7" s="1"/>
  <c r="P84" i="6"/>
  <c r="N73" i="7" s="1"/>
  <c r="J84" i="6"/>
  <c r="I73" i="7" s="1"/>
  <c r="R83" i="6"/>
  <c r="P72" i="7" s="1"/>
  <c r="P83" i="6"/>
  <c r="N72" i="7" s="1"/>
  <c r="J83" i="6"/>
  <c r="I72" i="7" s="1"/>
  <c r="R82" i="6"/>
  <c r="P71" i="7" s="1"/>
  <c r="P82" i="6"/>
  <c r="N71" i="7" s="1"/>
  <c r="J82" i="6"/>
  <c r="I71" i="7" s="1"/>
  <c r="R81" i="6"/>
  <c r="P70" i="7" s="1"/>
  <c r="P81" i="6"/>
  <c r="N70" i="7" s="1"/>
  <c r="J81" i="6"/>
  <c r="I70" i="7" s="1"/>
  <c r="R80" i="6"/>
  <c r="P69" i="7" s="1"/>
  <c r="P80" i="6"/>
  <c r="N69" i="7" s="1"/>
  <c r="J80" i="6"/>
  <c r="I69" i="7" s="1"/>
  <c r="R79" i="6"/>
  <c r="P68" i="7" s="1"/>
  <c r="P79" i="6"/>
  <c r="N68" i="7" s="1"/>
  <c r="J79" i="6"/>
  <c r="I68" i="7" s="1"/>
  <c r="R78" i="6"/>
  <c r="P67" i="7" s="1"/>
  <c r="P78" i="6"/>
  <c r="N67" i="7" s="1"/>
  <c r="J78" i="6"/>
  <c r="I67" i="7" s="1"/>
  <c r="R77" i="6"/>
  <c r="P66" i="7" s="1"/>
  <c r="P77" i="6"/>
  <c r="N66" i="7" s="1"/>
  <c r="J77" i="6"/>
  <c r="I66" i="7" s="1"/>
  <c r="R76" i="6"/>
  <c r="P76" i="6"/>
  <c r="N8" i="9" s="1"/>
  <c r="J76" i="6"/>
  <c r="I8" i="9" s="1"/>
  <c r="R75" i="6"/>
  <c r="P75" i="6"/>
  <c r="N7" i="8" s="1"/>
  <c r="J75" i="6"/>
  <c r="I7" i="8" s="1"/>
  <c r="R74" i="6"/>
  <c r="P65" i="7" s="1"/>
  <c r="P74" i="6"/>
  <c r="N65" i="7" s="1"/>
  <c r="J74" i="6"/>
  <c r="I65" i="7" s="1"/>
  <c r="R73" i="6"/>
  <c r="P64" i="7" s="1"/>
  <c r="P73" i="6"/>
  <c r="N64" i="7" s="1"/>
  <c r="J73" i="6"/>
  <c r="I64" i="7" s="1"/>
  <c r="R72" i="6"/>
  <c r="P63" i="7" s="1"/>
  <c r="P72" i="6"/>
  <c r="N63" i="7" s="1"/>
  <c r="J72" i="6"/>
  <c r="I63" i="7" s="1"/>
  <c r="R71" i="6"/>
  <c r="P7" i="9" s="1"/>
  <c r="P71" i="6"/>
  <c r="N7" i="9" s="1"/>
  <c r="J71" i="6"/>
  <c r="I7" i="9" s="1"/>
  <c r="R70" i="6"/>
  <c r="P62" i="7" s="1"/>
  <c r="P70" i="6"/>
  <c r="N62" i="7" s="1"/>
  <c r="J70" i="6"/>
  <c r="I62" i="7" s="1"/>
  <c r="R69" i="6"/>
  <c r="P61" i="7" s="1"/>
  <c r="P69" i="6"/>
  <c r="N61" i="7" s="1"/>
  <c r="J69" i="6"/>
  <c r="I61" i="7" s="1"/>
  <c r="R68" i="6"/>
  <c r="P60" i="7" s="1"/>
  <c r="P68" i="6"/>
  <c r="N60" i="7" s="1"/>
  <c r="J68" i="6"/>
  <c r="I60" i="7" s="1"/>
  <c r="R67" i="6"/>
  <c r="P59" i="7" s="1"/>
  <c r="P67" i="6"/>
  <c r="N59" i="7" s="1"/>
  <c r="J67" i="6"/>
  <c r="I59" i="7" s="1"/>
  <c r="R66" i="6"/>
  <c r="P58" i="7" s="1"/>
  <c r="P66" i="6"/>
  <c r="N58" i="7" s="1"/>
  <c r="J66" i="6"/>
  <c r="I58" i="7" s="1"/>
  <c r="R65" i="6"/>
  <c r="P57" i="7" s="1"/>
  <c r="P65" i="6"/>
  <c r="N57" i="7" s="1"/>
  <c r="J65" i="6"/>
  <c r="I57" i="7" s="1"/>
  <c r="R64" i="6"/>
  <c r="P56" i="7" s="1"/>
  <c r="P64" i="6"/>
  <c r="N56" i="7" s="1"/>
  <c r="J64" i="6"/>
  <c r="I56" i="7" s="1"/>
  <c r="R63" i="6"/>
  <c r="P55" i="7" s="1"/>
  <c r="P63" i="6"/>
  <c r="N55" i="7" s="1"/>
  <c r="J63" i="6"/>
  <c r="I55" i="7" s="1"/>
  <c r="R62" i="6"/>
  <c r="P54" i="7" s="1"/>
  <c r="P62" i="6"/>
  <c r="N54" i="7" s="1"/>
  <c r="J62" i="6"/>
  <c r="I54" i="7" s="1"/>
  <c r="R61" i="6"/>
  <c r="P53" i="7" s="1"/>
  <c r="P61" i="6"/>
  <c r="N53" i="7" s="1"/>
  <c r="J61" i="6"/>
  <c r="I53" i="7" s="1"/>
  <c r="R60" i="6"/>
  <c r="P52" i="7" s="1"/>
  <c r="P60" i="6"/>
  <c r="N52" i="7" s="1"/>
  <c r="J60" i="6"/>
  <c r="I52" i="7" s="1"/>
  <c r="R59" i="6"/>
  <c r="P51" i="7" s="1"/>
  <c r="P59" i="6"/>
  <c r="N51" i="7" s="1"/>
  <c r="J59" i="6"/>
  <c r="I51" i="7" s="1"/>
  <c r="R58" i="6"/>
  <c r="P50" i="7" s="1"/>
  <c r="P58" i="6"/>
  <c r="N50" i="7" s="1"/>
  <c r="J58" i="6"/>
  <c r="I50" i="7" s="1"/>
  <c r="R57" i="6"/>
  <c r="P49" i="7" s="1"/>
  <c r="P57" i="6"/>
  <c r="N49" i="7" s="1"/>
  <c r="J57" i="6"/>
  <c r="I49" i="7" s="1"/>
  <c r="R56" i="6"/>
  <c r="P48" i="7" s="1"/>
  <c r="P56" i="6"/>
  <c r="N48" i="7" s="1"/>
  <c r="J56" i="6"/>
  <c r="I48" i="7" s="1"/>
  <c r="R55" i="6"/>
  <c r="P47" i="7" s="1"/>
  <c r="P55" i="6"/>
  <c r="N47" i="7" s="1"/>
  <c r="J55" i="6"/>
  <c r="I47" i="7" s="1"/>
  <c r="R54" i="6"/>
  <c r="P46" i="7" s="1"/>
  <c r="P54" i="6"/>
  <c r="N46" i="7" s="1"/>
  <c r="J54" i="6"/>
  <c r="I46" i="7" s="1"/>
  <c r="R53" i="6"/>
  <c r="P45" i="7" s="1"/>
  <c r="P53" i="6"/>
  <c r="N45" i="7" s="1"/>
  <c r="J53" i="6"/>
  <c r="I45" i="7" s="1"/>
  <c r="R52" i="6"/>
  <c r="P44" i="7" s="1"/>
  <c r="P52" i="6"/>
  <c r="N44" i="7" s="1"/>
  <c r="J52" i="6"/>
  <c r="I44" i="7" s="1"/>
  <c r="R51" i="6"/>
  <c r="P43" i="7" s="1"/>
  <c r="P51" i="6"/>
  <c r="N43" i="7" s="1"/>
  <c r="J51" i="6"/>
  <c r="I43" i="7" s="1"/>
  <c r="R50" i="6"/>
  <c r="P42" i="7" s="1"/>
  <c r="P50" i="6"/>
  <c r="N42" i="7" s="1"/>
  <c r="J50" i="6"/>
  <c r="I42" i="7" s="1"/>
  <c r="R49" i="6"/>
  <c r="P41" i="7" s="1"/>
  <c r="P49" i="6"/>
  <c r="N41" i="7" s="1"/>
  <c r="J49" i="6"/>
  <c r="I41" i="7" s="1"/>
  <c r="R48" i="6"/>
  <c r="P40" i="7" s="1"/>
  <c r="P48" i="6"/>
  <c r="N40" i="7" s="1"/>
  <c r="J48" i="6"/>
  <c r="I40" i="7" s="1"/>
  <c r="R47" i="6"/>
  <c r="P39" i="7" s="1"/>
  <c r="P47" i="6"/>
  <c r="N39" i="7" s="1"/>
  <c r="J47" i="6"/>
  <c r="I39" i="7" s="1"/>
  <c r="R46" i="6"/>
  <c r="P38" i="7" s="1"/>
  <c r="P46" i="6"/>
  <c r="N38" i="7" s="1"/>
  <c r="J46" i="6"/>
  <c r="I38" i="7" s="1"/>
  <c r="R45" i="6"/>
  <c r="P37" i="7" s="1"/>
  <c r="P45" i="6"/>
  <c r="N37" i="7" s="1"/>
  <c r="J45" i="6"/>
  <c r="I37" i="7" s="1"/>
  <c r="R44" i="6"/>
  <c r="P36" i="7" s="1"/>
  <c r="P44" i="6"/>
  <c r="N36" i="7" s="1"/>
  <c r="J44" i="6"/>
  <c r="I36" i="7" s="1"/>
  <c r="R43" i="6"/>
  <c r="P35" i="7" s="1"/>
  <c r="P43" i="6"/>
  <c r="N35" i="7" s="1"/>
  <c r="J43" i="6"/>
  <c r="I35" i="7" s="1"/>
  <c r="R42" i="6"/>
  <c r="P6" i="8" s="1"/>
  <c r="P42" i="6"/>
  <c r="N6" i="8" s="1"/>
  <c r="J42" i="6"/>
  <c r="I6" i="8" s="1"/>
  <c r="R41" i="6"/>
  <c r="P34" i="7" s="1"/>
  <c r="P41" i="6"/>
  <c r="N34" i="7" s="1"/>
  <c r="J41" i="6"/>
  <c r="I34" i="7" s="1"/>
  <c r="R40" i="6"/>
  <c r="P33" i="7" s="1"/>
  <c r="P40" i="6"/>
  <c r="N33" i="7" s="1"/>
  <c r="J40" i="6"/>
  <c r="I33" i="7" s="1"/>
  <c r="R39" i="6"/>
  <c r="P32" i="7" s="1"/>
  <c r="P39" i="6"/>
  <c r="N32" i="7" s="1"/>
  <c r="J39" i="6"/>
  <c r="I32" i="7" s="1"/>
  <c r="R38" i="6"/>
  <c r="P31" i="7" s="1"/>
  <c r="P38" i="6"/>
  <c r="N31" i="7" s="1"/>
  <c r="J38" i="6"/>
  <c r="I31" i="7" s="1"/>
  <c r="R37" i="6"/>
  <c r="P30" i="7" s="1"/>
  <c r="P37" i="6"/>
  <c r="N30" i="7" s="1"/>
  <c r="J37" i="6"/>
  <c r="I30" i="7" s="1"/>
  <c r="R36" i="6"/>
  <c r="P29" i="7" s="1"/>
  <c r="P36" i="6"/>
  <c r="N29" i="7" s="1"/>
  <c r="J36" i="6"/>
  <c r="I29" i="7" s="1"/>
  <c r="R35" i="6"/>
  <c r="P35" i="6"/>
  <c r="N6" i="9" s="1"/>
  <c r="J35" i="6"/>
  <c r="I6" i="9" s="1"/>
  <c r="R34" i="6"/>
  <c r="P5" i="9" s="1"/>
  <c r="P34" i="6"/>
  <c r="N5" i="9" s="1"/>
  <c r="J34" i="6"/>
  <c r="I5" i="9" s="1"/>
  <c r="R33" i="6"/>
  <c r="P28" i="7" s="1"/>
  <c r="P33" i="6"/>
  <c r="N28" i="7" s="1"/>
  <c r="J33" i="6"/>
  <c r="I28" i="7" s="1"/>
  <c r="R32" i="6"/>
  <c r="P27" i="7" s="1"/>
  <c r="P32" i="6"/>
  <c r="N27" i="7" s="1"/>
  <c r="J32" i="6"/>
  <c r="I27" i="7" s="1"/>
  <c r="R31" i="6"/>
  <c r="P26" i="7" s="1"/>
  <c r="P31" i="6"/>
  <c r="N26" i="7" s="1"/>
  <c r="J31" i="6"/>
  <c r="I26" i="7" s="1"/>
  <c r="R30" i="6"/>
  <c r="P25" i="7" s="1"/>
  <c r="P30" i="6"/>
  <c r="N25" i="7" s="1"/>
  <c r="J30" i="6"/>
  <c r="I25" i="7" s="1"/>
  <c r="R29" i="6"/>
  <c r="P24" i="7" s="1"/>
  <c r="P29" i="6"/>
  <c r="N24" i="7" s="1"/>
  <c r="J29" i="6"/>
  <c r="I24" i="7" s="1"/>
  <c r="R28" i="6"/>
  <c r="P23" i="7" s="1"/>
  <c r="P28" i="6"/>
  <c r="N23" i="7" s="1"/>
  <c r="J28" i="6"/>
  <c r="I23" i="7" s="1"/>
  <c r="R27" i="6"/>
  <c r="P22" i="7" s="1"/>
  <c r="P27" i="6"/>
  <c r="N22" i="7" s="1"/>
  <c r="J27" i="6"/>
  <c r="I22" i="7" s="1"/>
  <c r="R26" i="6"/>
  <c r="P21" i="7" s="1"/>
  <c r="P26" i="6"/>
  <c r="N21" i="7" s="1"/>
  <c r="J26" i="6"/>
  <c r="I21" i="7" s="1"/>
  <c r="R25" i="6"/>
  <c r="P20" i="7" s="1"/>
  <c r="P25" i="6"/>
  <c r="N20" i="7" s="1"/>
  <c r="J25" i="6"/>
  <c r="I20" i="7" s="1"/>
  <c r="R24" i="6"/>
  <c r="P19" i="7" s="1"/>
  <c r="P24" i="6"/>
  <c r="N19" i="7" s="1"/>
  <c r="J24" i="6"/>
  <c r="I19" i="7" s="1"/>
  <c r="R23" i="6"/>
  <c r="P18" i="7" s="1"/>
  <c r="P23" i="6"/>
  <c r="N18" i="7" s="1"/>
  <c r="J23" i="6"/>
  <c r="I18" i="7" s="1"/>
  <c r="R22" i="6"/>
  <c r="P17" i="7" s="1"/>
  <c r="P22" i="6"/>
  <c r="N17" i="7" s="1"/>
  <c r="J22" i="6"/>
  <c r="I17" i="7" s="1"/>
  <c r="R21" i="6"/>
  <c r="P16" i="7" s="1"/>
  <c r="P21" i="6"/>
  <c r="N16" i="7" s="1"/>
  <c r="J21" i="6"/>
  <c r="I16" i="7" s="1"/>
  <c r="R20" i="6"/>
  <c r="P15" i="7" s="1"/>
  <c r="P20" i="6"/>
  <c r="N15" i="7" s="1"/>
  <c r="J20" i="6"/>
  <c r="I15" i="7" s="1"/>
  <c r="R19" i="6"/>
  <c r="P14" i="7" s="1"/>
  <c r="P19" i="6"/>
  <c r="N14" i="7" s="1"/>
  <c r="J19" i="6"/>
  <c r="I14" i="7" s="1"/>
  <c r="R18" i="6"/>
  <c r="P13" i="7" s="1"/>
  <c r="P18" i="6"/>
  <c r="N13" i="7" s="1"/>
  <c r="J18" i="6"/>
  <c r="I13" i="7" s="1"/>
  <c r="R17" i="6"/>
  <c r="P12" i="7" s="1"/>
  <c r="P17" i="6"/>
  <c r="N12" i="7" s="1"/>
  <c r="J17" i="6"/>
  <c r="I12" i="7" s="1"/>
  <c r="R16" i="6"/>
  <c r="P11" i="7" s="1"/>
  <c r="P16" i="6"/>
  <c r="N11" i="7" s="1"/>
  <c r="J16" i="6"/>
  <c r="I11" i="7" s="1"/>
  <c r="R15" i="6"/>
  <c r="P10" i="7" s="1"/>
  <c r="P15" i="6"/>
  <c r="N10" i="7" s="1"/>
  <c r="J15" i="6"/>
  <c r="I10" i="7" s="1"/>
  <c r="R14" i="6"/>
  <c r="P9" i="7" s="1"/>
  <c r="P14" i="6"/>
  <c r="N9" i="7" s="1"/>
  <c r="J14" i="6"/>
  <c r="I9" i="7" s="1"/>
  <c r="R13" i="6"/>
  <c r="P8" i="7" s="1"/>
  <c r="P13" i="6"/>
  <c r="N8" i="7" s="1"/>
  <c r="J13" i="6"/>
  <c r="I8" i="7" s="1"/>
  <c r="R12" i="6"/>
  <c r="P7" i="7" s="1"/>
  <c r="P12" i="6"/>
  <c r="N7" i="7" s="1"/>
  <c r="J12" i="6"/>
  <c r="I7" i="7" s="1"/>
  <c r="R11" i="6"/>
  <c r="P6" i="7" s="1"/>
  <c r="P11" i="6"/>
  <c r="N6" i="7" s="1"/>
  <c r="J11" i="6"/>
  <c r="I6" i="7" s="1"/>
  <c r="R10" i="6"/>
  <c r="P5" i="7" s="1"/>
  <c r="P10" i="6"/>
  <c r="N5" i="7" s="1"/>
  <c r="J10" i="6"/>
  <c r="I5" i="7" s="1"/>
  <c r="R9" i="6"/>
  <c r="P4" i="7" s="1"/>
  <c r="P9" i="6"/>
  <c r="N4" i="7" s="1"/>
  <c r="J9" i="6"/>
  <c r="I4" i="7" s="1"/>
  <c r="R8" i="6"/>
  <c r="P3" i="7" s="1"/>
  <c r="P8" i="6"/>
  <c r="N3" i="7" s="1"/>
  <c r="J8" i="6"/>
  <c r="I3" i="7" s="1"/>
  <c r="R7" i="6"/>
  <c r="P4" i="9" s="1"/>
  <c r="P7" i="6"/>
  <c r="N4" i="9" s="1"/>
  <c r="J7" i="6"/>
  <c r="I4" i="9" s="1"/>
  <c r="R6" i="6"/>
  <c r="P3" i="9" s="1"/>
  <c r="P6" i="6"/>
  <c r="N3" i="9" s="1"/>
  <c r="J6" i="6"/>
  <c r="I3" i="9" s="1"/>
  <c r="R5" i="6"/>
  <c r="P5" i="8" s="1"/>
  <c r="P5" i="6"/>
  <c r="N5" i="8" s="1"/>
  <c r="J5" i="6"/>
  <c r="I5" i="8" s="1"/>
  <c r="R4" i="6"/>
  <c r="P4" i="8" s="1"/>
  <c r="P4" i="6"/>
  <c r="N4" i="8" s="1"/>
  <c r="J4" i="6"/>
  <c r="I4" i="8" s="1"/>
  <c r="R3" i="6"/>
  <c r="P3" i="8" s="1"/>
  <c r="P3" i="6"/>
  <c r="N3" i="8" s="1"/>
  <c r="J3" i="6"/>
  <c r="H15" i="5"/>
  <c r="D14" i="5"/>
  <c r="H14" i="5" s="1"/>
  <c r="D13" i="5"/>
  <c r="H13" i="5" s="1"/>
  <c r="D12" i="5"/>
  <c r="H12" i="5" s="1"/>
  <c r="D11" i="5"/>
  <c r="H11" i="5" s="1"/>
  <c r="D10" i="5"/>
  <c r="H10" i="5" s="1"/>
  <c r="D9" i="5"/>
  <c r="H9" i="5" s="1"/>
  <c r="D8" i="5"/>
  <c r="F539" i="4"/>
  <c r="F538" i="4"/>
  <c r="F537" i="4"/>
  <c r="F535" i="4"/>
  <c r="F545" i="4" s="1"/>
  <c r="F548" i="4" s="1"/>
  <c r="FK526" i="4"/>
  <c r="FI526" i="4"/>
  <c r="E549" i="4" s="1"/>
  <c r="E548" i="4"/>
  <c r="ER526" i="4"/>
  <c r="EQ526" i="4"/>
  <c r="EP526" i="4"/>
  <c r="EO526" i="4"/>
  <c r="EH526" i="4"/>
  <c r="F526" i="4"/>
  <c r="I519" i="6"/>
  <c r="H499" i="7" s="1"/>
  <c r="I518" i="6"/>
  <c r="H498" i="7" s="1"/>
  <c r="I514" i="6"/>
  <c r="H494" i="7" s="1"/>
  <c r="I510" i="6"/>
  <c r="H490" i="7" s="1"/>
  <c r="I503" i="6"/>
  <c r="H483" i="7" s="1"/>
  <c r="I502" i="6"/>
  <c r="H482" i="7" s="1"/>
  <c r="I499" i="6"/>
  <c r="H479" i="7" s="1"/>
  <c r="I498" i="6"/>
  <c r="H478" i="7" s="1"/>
  <c r="I495" i="6"/>
  <c r="H475" i="7" s="1"/>
  <c r="I494" i="6"/>
  <c r="H474" i="7" s="1"/>
  <c r="I491" i="6"/>
  <c r="H471" i="7" s="1"/>
  <c r="I490" i="6"/>
  <c r="H470" i="7" s="1"/>
  <c r="I487" i="6"/>
  <c r="H467" i="7" s="1"/>
  <c r="I486" i="6"/>
  <c r="H466" i="7" s="1"/>
  <c r="I483" i="6"/>
  <c r="H463" i="7" s="1"/>
  <c r="I482" i="6"/>
  <c r="H462" i="7" s="1"/>
  <c r="I479" i="6"/>
  <c r="H459" i="7" s="1"/>
  <c r="I478" i="6"/>
  <c r="H458" i="7" s="1"/>
  <c r="I475" i="6"/>
  <c r="H455" i="7" s="1"/>
  <c r="I474" i="6"/>
  <c r="H454" i="7" s="1"/>
  <c r="I471" i="6"/>
  <c r="H451" i="7" s="1"/>
  <c r="I470" i="6"/>
  <c r="H450" i="7" s="1"/>
  <c r="I467" i="6"/>
  <c r="H447" i="7" s="1"/>
  <c r="I466" i="6"/>
  <c r="H446" i="7" s="1"/>
  <c r="I463" i="6"/>
  <c r="H443" i="7" s="1"/>
  <c r="I462" i="6"/>
  <c r="H442" i="7" s="1"/>
  <c r="I459" i="6"/>
  <c r="H439" i="7" s="1"/>
  <c r="I458" i="6"/>
  <c r="H438" i="7" s="1"/>
  <c r="I455" i="6"/>
  <c r="H435" i="7" s="1"/>
  <c r="I454" i="6"/>
  <c r="H434" i="7" s="1"/>
  <c r="I451" i="6"/>
  <c r="H431" i="7" s="1"/>
  <c r="I450" i="6"/>
  <c r="H430" i="7" s="1"/>
  <c r="I447" i="6"/>
  <c r="H427" i="7" s="1"/>
  <c r="I446" i="6"/>
  <c r="H426" i="7" s="1"/>
  <c r="I443" i="6"/>
  <c r="H423" i="7" s="1"/>
  <c r="I442" i="6"/>
  <c r="H422" i="7" s="1"/>
  <c r="I438" i="6"/>
  <c r="H419" i="7" s="1"/>
  <c r="I434" i="6"/>
  <c r="H415" i="7" s="1"/>
  <c r="I430" i="6"/>
  <c r="H411" i="7" s="1"/>
  <c r="I426" i="6"/>
  <c r="H407" i="7" s="1"/>
  <c r="I422" i="6"/>
  <c r="H403" i="7" s="1"/>
  <c r="I418" i="6"/>
  <c r="H399" i="7" s="1"/>
  <c r="I414" i="6"/>
  <c r="H395" i="7" s="1"/>
  <c r="I410" i="6"/>
  <c r="H391" i="7" s="1"/>
  <c r="I406" i="6"/>
  <c r="H387" i="7" s="1"/>
  <c r="I402" i="6"/>
  <c r="H383" i="7" s="1"/>
  <c r="I398" i="6"/>
  <c r="H379" i="7" s="1"/>
  <c r="I394" i="6"/>
  <c r="H375" i="7" s="1"/>
  <c r="I334" i="6"/>
  <c r="H315" i="7" s="1"/>
  <c r="I330" i="6"/>
  <c r="H311" i="7" s="1"/>
  <c r="I326" i="6"/>
  <c r="H307" i="7" s="1"/>
  <c r="I322" i="6"/>
  <c r="H303" i="7" s="1"/>
  <c r="I318" i="6"/>
  <c r="H299" i="7" s="1"/>
  <c r="I314" i="6"/>
  <c r="H295" i="7" s="1"/>
  <c r="I310" i="6"/>
  <c r="H291" i="7" s="1"/>
  <c r="I306" i="6"/>
  <c r="H287" i="7" s="1"/>
  <c r="I302" i="6"/>
  <c r="H283" i="7" s="1"/>
  <c r="I298" i="6"/>
  <c r="H280" i="7" s="1"/>
  <c r="I297" i="6"/>
  <c r="H279" i="7" s="1"/>
  <c r="I294" i="6"/>
  <c r="H276" i="7" s="1"/>
  <c r="I290" i="6"/>
  <c r="H273" i="7" s="1"/>
  <c r="I286" i="6"/>
  <c r="H269" i="7" s="1"/>
  <c r="I282" i="6"/>
  <c r="H265" i="7" s="1"/>
  <c r="I278" i="6"/>
  <c r="H261" i="7" s="1"/>
  <c r="I274" i="6"/>
  <c r="H257" i="7" s="1"/>
  <c r="I270" i="6"/>
  <c r="H253" i="7" s="1"/>
  <c r="I266" i="6"/>
  <c r="H249" i="7" s="1"/>
  <c r="I262" i="6"/>
  <c r="H245" i="7" s="1"/>
  <c r="I258" i="6"/>
  <c r="H241" i="7" s="1"/>
  <c r="I255" i="6"/>
  <c r="H239" i="7" s="1"/>
  <c r="I254" i="6"/>
  <c r="H238" i="7" s="1"/>
  <c r="I251" i="6"/>
  <c r="H235" i="7" s="1"/>
  <c r="I250" i="6"/>
  <c r="H234" i="7" s="1"/>
  <c r="I247" i="6"/>
  <c r="H231" i="7" s="1"/>
  <c r="I246" i="6"/>
  <c r="H230" i="7" s="1"/>
  <c r="I243" i="6"/>
  <c r="H227" i="7" s="1"/>
  <c r="I242" i="6"/>
  <c r="H226" i="7" s="1"/>
  <c r="I241" i="6"/>
  <c r="H225" i="7" s="1"/>
  <c r="I239" i="6"/>
  <c r="H223" i="7" s="1"/>
  <c r="I238" i="6"/>
  <c r="H222" i="7" s="1"/>
  <c r="I235" i="6"/>
  <c r="H219" i="7" s="1"/>
  <c r="I234" i="6"/>
  <c r="H218" i="7" s="1"/>
  <c r="I231" i="6"/>
  <c r="H215" i="7" s="1"/>
  <c r="I230" i="6"/>
  <c r="H214" i="7" s="1"/>
  <c r="I227" i="6"/>
  <c r="H211" i="7" s="1"/>
  <c r="I226" i="6"/>
  <c r="H210" i="7" s="1"/>
  <c r="I223" i="6"/>
  <c r="H208" i="7" s="1"/>
  <c r="I222" i="6"/>
  <c r="H207" i="7" s="1"/>
  <c r="I219" i="6"/>
  <c r="H204" i="7" s="1"/>
  <c r="I218" i="6"/>
  <c r="H203" i="7" s="1"/>
  <c r="I215" i="6"/>
  <c r="H200" i="7" s="1"/>
  <c r="I214" i="6"/>
  <c r="H199" i="7" s="1"/>
  <c r="I210" i="6"/>
  <c r="H195" i="7" s="1"/>
  <c r="I150" i="6"/>
  <c r="H137" i="7" s="1"/>
  <c r="I144" i="6"/>
  <c r="H132" i="7" s="1"/>
  <c r="I142" i="6"/>
  <c r="H130" i="7" s="1"/>
  <c r="I138" i="6"/>
  <c r="H126" i="7" s="1"/>
  <c r="I134" i="6"/>
  <c r="H122" i="7" s="1"/>
  <c r="I130" i="6"/>
  <c r="H118" i="7" s="1"/>
  <c r="I126" i="6"/>
  <c r="H114" i="7" s="1"/>
  <c r="I122" i="6"/>
  <c r="H111" i="7" s="1"/>
  <c r="I119" i="6"/>
  <c r="H108" i="7" s="1"/>
  <c r="I118" i="6"/>
  <c r="H107" i="7" s="1"/>
  <c r="I115" i="6"/>
  <c r="H104" i="7" s="1"/>
  <c r="I114" i="6"/>
  <c r="H103" i="7" s="1"/>
  <c r="I111" i="6"/>
  <c r="H100" i="7" s="1"/>
  <c r="I110" i="6"/>
  <c r="H99" i="7" s="1"/>
  <c r="I107" i="6"/>
  <c r="H96" i="7" s="1"/>
  <c r="I106" i="6"/>
  <c r="H95" i="7" s="1"/>
  <c r="I103" i="6"/>
  <c r="H92" i="7" s="1"/>
  <c r="I102" i="6"/>
  <c r="H91" i="7" s="1"/>
  <c r="I99" i="6"/>
  <c r="H88" i="7" s="1"/>
  <c r="I98" i="6"/>
  <c r="H87" i="7" s="1"/>
  <c r="I95" i="6"/>
  <c r="H84" i="7" s="1"/>
  <c r="I94" i="6"/>
  <c r="H83" i="7" s="1"/>
  <c r="I91" i="6"/>
  <c r="H80" i="7" s="1"/>
  <c r="I90" i="6"/>
  <c r="H79" i="7" s="1"/>
  <c r="I87" i="6"/>
  <c r="H76" i="7" s="1"/>
  <c r="I86" i="6"/>
  <c r="H75" i="7" s="1"/>
  <c r="I83" i="6"/>
  <c r="H72" i="7" s="1"/>
  <c r="I82" i="6"/>
  <c r="H71" i="7" s="1"/>
  <c r="I79" i="6"/>
  <c r="H68" i="7" s="1"/>
  <c r="I78" i="6"/>
  <c r="H67" i="7" s="1"/>
  <c r="I74" i="6"/>
  <c r="H65" i="7" s="1"/>
  <c r="I70" i="6"/>
  <c r="H62" i="7" s="1"/>
  <c r="I66" i="6"/>
  <c r="H58" i="7" s="1"/>
  <c r="I62" i="6"/>
  <c r="H54" i="7" s="1"/>
  <c r="I58" i="6"/>
  <c r="H50" i="7" s="1"/>
  <c r="I54" i="6"/>
  <c r="H46" i="7" s="1"/>
  <c r="I50" i="6"/>
  <c r="H42" i="7" s="1"/>
  <c r="I46" i="6"/>
  <c r="H38" i="7" s="1"/>
  <c r="I42" i="6"/>
  <c r="H6" i="8" s="1"/>
  <c r="I38" i="6"/>
  <c r="H31" i="7" s="1"/>
  <c r="I31" i="6"/>
  <c r="H26" i="7" s="1"/>
  <c r="I30" i="6"/>
  <c r="H25" i="7" s="1"/>
  <c r="I27" i="6"/>
  <c r="H22" i="7" s="1"/>
  <c r="I26" i="6"/>
  <c r="H21" i="7" s="1"/>
  <c r="I23" i="6"/>
  <c r="H18" i="7" s="1"/>
  <c r="I22" i="6"/>
  <c r="H17" i="7" s="1"/>
  <c r="I19" i="6"/>
  <c r="H14" i="7" s="1"/>
  <c r="I18" i="6"/>
  <c r="H13" i="7" s="1"/>
  <c r="I15" i="6"/>
  <c r="H10" i="7" s="1"/>
  <c r="I14" i="6"/>
  <c r="H9" i="7" s="1"/>
  <c r="I11" i="6"/>
  <c r="H6" i="7" s="1"/>
  <c r="I10" i="6"/>
  <c r="H5" i="7" s="1"/>
  <c r="I5" i="6"/>
  <c r="H5" i="8" s="1"/>
  <c r="DZ9" i="4"/>
  <c r="EG9" i="4" s="1"/>
  <c r="DP7" i="4"/>
  <c r="H29" i="2"/>
  <c r="D28" i="2"/>
  <c r="H28" i="2" s="1"/>
  <c r="D27" i="2"/>
  <c r="H27" i="2" s="1"/>
  <c r="D26" i="2"/>
  <c r="H26" i="2" s="1"/>
  <c r="D25" i="2"/>
  <c r="H25" i="2" s="1"/>
  <c r="D24" i="2"/>
  <c r="H24" i="2" s="1"/>
  <c r="D23" i="2"/>
  <c r="H23" i="2" s="1"/>
  <c r="D22" i="2"/>
  <c r="H22" i="2" s="1"/>
  <c r="D21" i="2"/>
  <c r="H21" i="2" s="1"/>
  <c r="D20" i="2"/>
  <c r="H20" i="2" s="1"/>
  <c r="D19" i="2"/>
  <c r="H19" i="2" s="1"/>
  <c r="D18" i="2"/>
  <c r="H18" i="2" s="1"/>
  <c r="D17" i="2"/>
  <c r="H17" i="2" s="1"/>
  <c r="D16" i="2"/>
  <c r="H16" i="2" s="1"/>
  <c r="D15" i="2"/>
  <c r="H15" i="2" s="1"/>
  <c r="D14" i="2"/>
  <c r="H14" i="2" s="1"/>
  <c r="D13" i="2"/>
  <c r="H13" i="2" s="1"/>
  <c r="D12" i="2"/>
  <c r="H12" i="2" s="1"/>
  <c r="D11" i="2"/>
  <c r="H11" i="2" s="1"/>
  <c r="D10" i="2"/>
  <c r="H10" i="2" s="1"/>
  <c r="D9" i="2"/>
  <c r="H9" i="2" s="1"/>
  <c r="D8" i="2"/>
  <c r="H8" i="2" s="1"/>
  <c r="CF12" i="1"/>
  <c r="BT12" i="1"/>
  <c r="BS12" i="1"/>
  <c r="BR12" i="1"/>
  <c r="BQ12" i="1"/>
  <c r="BO12" i="1"/>
  <c r="BX11" i="1"/>
  <c r="BP10" i="1"/>
  <c r="BU10" i="1" s="1"/>
  <c r="BM10" i="1"/>
  <c r="BB10" i="1"/>
  <c r="BC10" i="1" s="1"/>
  <c r="BX10" i="1" s="1"/>
  <c r="BA10" i="1"/>
  <c r="BE10" i="1" s="1"/>
  <c r="AZ10" i="1"/>
  <c r="BW10" i="1" s="1"/>
  <c r="AX10" i="1"/>
  <c r="AY10" i="1" s="1"/>
  <c r="BD10" i="1" s="1"/>
  <c r="BV10" i="1" s="1"/>
  <c r="BP9" i="1"/>
  <c r="BU9" i="1" s="1"/>
  <c r="BM9" i="1"/>
  <c r="BC9" i="1"/>
  <c r="BX9" i="1" s="1"/>
  <c r="BB9" i="1"/>
  <c r="BA9" i="1"/>
  <c r="BE9" i="1" s="1"/>
  <c r="AZ9" i="1"/>
  <c r="BW9" i="1" s="1"/>
  <c r="AY9" i="1"/>
  <c r="BD9" i="1" s="1"/>
  <c r="BV9" i="1" s="1"/>
  <c r="AX9" i="1"/>
  <c r="BU8" i="1"/>
  <c r="BP8" i="1"/>
  <c r="BM8" i="1"/>
  <c r="BB8" i="1"/>
  <c r="BA8" i="1"/>
  <c r="BE8" i="1" s="1"/>
  <c r="AZ8" i="1"/>
  <c r="BW8" i="1" s="1"/>
  <c r="AX8" i="1"/>
  <c r="AY8" i="1" s="1"/>
  <c r="BD8" i="1" s="1"/>
  <c r="BV8" i="1" s="1"/>
  <c r="BP7" i="1"/>
  <c r="BU7" i="1" s="1"/>
  <c r="BM7" i="1"/>
  <c r="BB7" i="1"/>
  <c r="BA7" i="1"/>
  <c r="AZ7" i="1"/>
  <c r="BW7" i="1" s="1"/>
  <c r="AX7" i="1"/>
  <c r="AY7" i="1" s="1"/>
  <c r="BD7" i="1" s="1"/>
  <c r="BV7" i="1" s="1"/>
  <c r="BU6" i="1"/>
  <c r="BP6" i="1"/>
  <c r="BM6" i="1"/>
  <c r="BB6" i="1"/>
  <c r="BA6" i="1"/>
  <c r="BE6" i="1" s="1"/>
  <c r="AZ6" i="1"/>
  <c r="BW6" i="1" s="1"/>
  <c r="AX6" i="1"/>
  <c r="AY6" i="1" s="1"/>
  <c r="BD6" i="1" s="1"/>
  <c r="BV6" i="1" s="1"/>
  <c r="BP5" i="1"/>
  <c r="BU5" i="1" s="1"/>
  <c r="BM5" i="1"/>
  <c r="BB5" i="1"/>
  <c r="BC5" i="1" s="1"/>
  <c r="BX5" i="1" s="1"/>
  <c r="BA5" i="1"/>
  <c r="BE5" i="1" s="1"/>
  <c r="AZ5" i="1"/>
  <c r="BW5" i="1" s="1"/>
  <c r="AX5" i="1"/>
  <c r="AY5" i="1" s="1"/>
  <c r="BD5" i="1" s="1"/>
  <c r="BV5" i="1" s="1"/>
  <c r="BP4" i="1"/>
  <c r="BM4" i="1"/>
  <c r="BB4" i="1"/>
  <c r="BA4" i="1"/>
  <c r="BE4" i="1" s="1"/>
  <c r="AZ4" i="1"/>
  <c r="BW4" i="1" s="1"/>
  <c r="AX4" i="1"/>
  <c r="AY4" i="1" s="1"/>
  <c r="BD4" i="1" s="1"/>
  <c r="BV4" i="1" s="1"/>
  <c r="AX2" i="1"/>
  <c r="I288" i="6" l="1"/>
  <c r="H271" i="7" s="1"/>
  <c r="I416" i="6"/>
  <c r="H397" i="7" s="1"/>
  <c r="E3" i="15"/>
  <c r="E4" i="15" s="1"/>
  <c r="I501" i="6"/>
  <c r="H481" i="7" s="1"/>
  <c r="I500" i="7"/>
  <c r="P500" i="7"/>
  <c r="DR524" i="4"/>
  <c r="DS524" i="4" s="1"/>
  <c r="EA524" i="4" s="1"/>
  <c r="ET524" i="4" s="1"/>
  <c r="H518" i="6" s="1"/>
  <c r="G498" i="7" s="1"/>
  <c r="DR520" i="4"/>
  <c r="DS520" i="4" s="1"/>
  <c r="EA520" i="4" s="1"/>
  <c r="ET520" i="4" s="1"/>
  <c r="H514" i="6" s="1"/>
  <c r="G494" i="7" s="1"/>
  <c r="DR516" i="4"/>
  <c r="DS516" i="4" s="1"/>
  <c r="EA516" i="4" s="1"/>
  <c r="ET516" i="4" s="1"/>
  <c r="H510" i="6" s="1"/>
  <c r="G490" i="7" s="1"/>
  <c r="DR512" i="4"/>
  <c r="DS512" i="4" s="1"/>
  <c r="EA512" i="4" s="1"/>
  <c r="ET512" i="4" s="1"/>
  <c r="H506" i="6" s="1"/>
  <c r="G486" i="7" s="1"/>
  <c r="DR508" i="4"/>
  <c r="DS508" i="4" s="1"/>
  <c r="EA508" i="4" s="1"/>
  <c r="ET508" i="4" s="1"/>
  <c r="H502" i="6" s="1"/>
  <c r="G482" i="7" s="1"/>
  <c r="DR504" i="4"/>
  <c r="DS504" i="4" s="1"/>
  <c r="EA504" i="4" s="1"/>
  <c r="ET504" i="4" s="1"/>
  <c r="H498" i="6" s="1"/>
  <c r="G478" i="7" s="1"/>
  <c r="DR500" i="4"/>
  <c r="DS500" i="4" s="1"/>
  <c r="EA500" i="4" s="1"/>
  <c r="ET500" i="4" s="1"/>
  <c r="H494" i="6" s="1"/>
  <c r="G474" i="7" s="1"/>
  <c r="DR496" i="4"/>
  <c r="DS496" i="4" s="1"/>
  <c r="EA496" i="4" s="1"/>
  <c r="ET496" i="4" s="1"/>
  <c r="H490" i="6" s="1"/>
  <c r="G470" i="7" s="1"/>
  <c r="DR492" i="4"/>
  <c r="DS492" i="4" s="1"/>
  <c r="EA492" i="4" s="1"/>
  <c r="ET492" i="4" s="1"/>
  <c r="H486" i="6" s="1"/>
  <c r="G466" i="7" s="1"/>
  <c r="DR488" i="4"/>
  <c r="DS488" i="4" s="1"/>
  <c r="EA488" i="4" s="1"/>
  <c r="ET488" i="4" s="1"/>
  <c r="H482" i="6" s="1"/>
  <c r="G462" i="7" s="1"/>
  <c r="DR484" i="4"/>
  <c r="DS484" i="4" s="1"/>
  <c r="EA484" i="4" s="1"/>
  <c r="ET484" i="4" s="1"/>
  <c r="H478" i="6" s="1"/>
  <c r="G458" i="7" s="1"/>
  <c r="DR480" i="4"/>
  <c r="DS480" i="4" s="1"/>
  <c r="EA480" i="4" s="1"/>
  <c r="ET480" i="4" s="1"/>
  <c r="H474" i="6" s="1"/>
  <c r="G454" i="7" s="1"/>
  <c r="DR476" i="4"/>
  <c r="DS476" i="4" s="1"/>
  <c r="EA476" i="4" s="1"/>
  <c r="ET476" i="4" s="1"/>
  <c r="H470" i="6" s="1"/>
  <c r="G450" i="7" s="1"/>
  <c r="DR472" i="4"/>
  <c r="DS472" i="4" s="1"/>
  <c r="EA472" i="4" s="1"/>
  <c r="ET472" i="4" s="1"/>
  <c r="H466" i="6" s="1"/>
  <c r="G446" i="7" s="1"/>
  <c r="DR468" i="4"/>
  <c r="DS468" i="4" s="1"/>
  <c r="EA468" i="4" s="1"/>
  <c r="ET468" i="4" s="1"/>
  <c r="H462" i="6" s="1"/>
  <c r="G442" i="7" s="1"/>
  <c r="DR464" i="4"/>
  <c r="DS464" i="4" s="1"/>
  <c r="EA464" i="4" s="1"/>
  <c r="ET464" i="4" s="1"/>
  <c r="H458" i="6" s="1"/>
  <c r="G438" i="7" s="1"/>
  <c r="DR460" i="4"/>
  <c r="DS460" i="4" s="1"/>
  <c r="EA460" i="4" s="1"/>
  <c r="ET460" i="4" s="1"/>
  <c r="H454" i="6" s="1"/>
  <c r="G434" i="7" s="1"/>
  <c r="DR456" i="4"/>
  <c r="DS456" i="4" s="1"/>
  <c r="EA456" i="4" s="1"/>
  <c r="ET456" i="4" s="1"/>
  <c r="H450" i="6" s="1"/>
  <c r="G430" i="7" s="1"/>
  <c r="DR452" i="4"/>
  <c r="DS452" i="4" s="1"/>
  <c r="EA452" i="4" s="1"/>
  <c r="ET452" i="4" s="1"/>
  <c r="H446" i="6" s="1"/>
  <c r="G426" i="7" s="1"/>
  <c r="DR448" i="4"/>
  <c r="DS448" i="4" s="1"/>
  <c r="EA448" i="4" s="1"/>
  <c r="ET448" i="4" s="1"/>
  <c r="H442" i="6" s="1"/>
  <c r="G422" i="7" s="1"/>
  <c r="DR444" i="4"/>
  <c r="DS444" i="4" s="1"/>
  <c r="EA444" i="4" s="1"/>
  <c r="ET444" i="4" s="1"/>
  <c r="H438" i="6" s="1"/>
  <c r="G419" i="7" s="1"/>
  <c r="DR440" i="4"/>
  <c r="DS440" i="4" s="1"/>
  <c r="EA440" i="4" s="1"/>
  <c r="ET440" i="4" s="1"/>
  <c r="H434" i="6" s="1"/>
  <c r="G415" i="7" s="1"/>
  <c r="DR436" i="4"/>
  <c r="DS436" i="4" s="1"/>
  <c r="EA436" i="4" s="1"/>
  <c r="ET436" i="4" s="1"/>
  <c r="H430" i="6" s="1"/>
  <c r="G411" i="7" s="1"/>
  <c r="DR432" i="4"/>
  <c r="DS432" i="4" s="1"/>
  <c r="EA432" i="4" s="1"/>
  <c r="ET432" i="4" s="1"/>
  <c r="H426" i="6" s="1"/>
  <c r="G407" i="7" s="1"/>
  <c r="DR428" i="4"/>
  <c r="DS428" i="4" s="1"/>
  <c r="EA428" i="4" s="1"/>
  <c r="ET428" i="4" s="1"/>
  <c r="H422" i="6" s="1"/>
  <c r="G403" i="7" s="1"/>
  <c r="DR424" i="4"/>
  <c r="DS424" i="4" s="1"/>
  <c r="EA424" i="4" s="1"/>
  <c r="ET424" i="4" s="1"/>
  <c r="H418" i="6" s="1"/>
  <c r="G399" i="7" s="1"/>
  <c r="DR420" i="4"/>
  <c r="DS420" i="4" s="1"/>
  <c r="EA420" i="4" s="1"/>
  <c r="ET420" i="4" s="1"/>
  <c r="H414" i="6" s="1"/>
  <c r="G395" i="7" s="1"/>
  <c r="DR416" i="4"/>
  <c r="DS416" i="4" s="1"/>
  <c r="EA416" i="4" s="1"/>
  <c r="ET416" i="4" s="1"/>
  <c r="H410" i="6" s="1"/>
  <c r="G391" i="7" s="1"/>
  <c r="DR412" i="4"/>
  <c r="DS412" i="4" s="1"/>
  <c r="EA412" i="4" s="1"/>
  <c r="ET412" i="4" s="1"/>
  <c r="H406" i="6" s="1"/>
  <c r="G387" i="7" s="1"/>
  <c r="DR408" i="4"/>
  <c r="DS408" i="4" s="1"/>
  <c r="EA408" i="4" s="1"/>
  <c r="ET408" i="4" s="1"/>
  <c r="H402" i="6" s="1"/>
  <c r="G383" i="7" s="1"/>
  <c r="DR404" i="4"/>
  <c r="DS404" i="4" s="1"/>
  <c r="EA404" i="4" s="1"/>
  <c r="ET404" i="4" s="1"/>
  <c r="H398" i="6" s="1"/>
  <c r="G379" i="7" s="1"/>
  <c r="DR400" i="4"/>
  <c r="DS400" i="4" s="1"/>
  <c r="EA400" i="4" s="1"/>
  <c r="ET400" i="4" s="1"/>
  <c r="H394" i="6" s="1"/>
  <c r="G375" i="7" s="1"/>
  <c r="DR396" i="4"/>
  <c r="DS396" i="4" s="1"/>
  <c r="EA396" i="4" s="1"/>
  <c r="ET396" i="4" s="1"/>
  <c r="H390" i="6" s="1"/>
  <c r="G371" i="7" s="1"/>
  <c r="DR392" i="4"/>
  <c r="DS392" i="4" s="1"/>
  <c r="EA392" i="4" s="1"/>
  <c r="ET392" i="4" s="1"/>
  <c r="H386" i="6" s="1"/>
  <c r="G367" i="7" s="1"/>
  <c r="DR388" i="4"/>
  <c r="DS388" i="4" s="1"/>
  <c r="EA388" i="4" s="1"/>
  <c r="ET388" i="4" s="1"/>
  <c r="H382" i="6" s="1"/>
  <c r="G363" i="7" s="1"/>
  <c r="DR384" i="4"/>
  <c r="DS384" i="4" s="1"/>
  <c r="EA384" i="4" s="1"/>
  <c r="ET384" i="4" s="1"/>
  <c r="H378" i="6" s="1"/>
  <c r="G359" i="7" s="1"/>
  <c r="DR380" i="4"/>
  <c r="DS380" i="4" s="1"/>
  <c r="EA380" i="4" s="1"/>
  <c r="ET380" i="4" s="1"/>
  <c r="H374" i="6" s="1"/>
  <c r="G355" i="7" s="1"/>
  <c r="DR376" i="4"/>
  <c r="DS376" i="4" s="1"/>
  <c r="EA376" i="4" s="1"/>
  <c r="ET376" i="4" s="1"/>
  <c r="H370" i="6" s="1"/>
  <c r="G351" i="7" s="1"/>
  <c r="DR372" i="4"/>
  <c r="DS372" i="4" s="1"/>
  <c r="EA372" i="4" s="1"/>
  <c r="ET372" i="4" s="1"/>
  <c r="H366" i="6" s="1"/>
  <c r="G347" i="7" s="1"/>
  <c r="DR368" i="4"/>
  <c r="DS368" i="4" s="1"/>
  <c r="EA368" i="4" s="1"/>
  <c r="ET368" i="4" s="1"/>
  <c r="H362" i="6" s="1"/>
  <c r="G343" i="7" s="1"/>
  <c r="DR364" i="4"/>
  <c r="DS364" i="4" s="1"/>
  <c r="EA364" i="4" s="1"/>
  <c r="ET364" i="4" s="1"/>
  <c r="H358" i="6" s="1"/>
  <c r="G339" i="7" s="1"/>
  <c r="DR360" i="4"/>
  <c r="DS360" i="4" s="1"/>
  <c r="EA360" i="4" s="1"/>
  <c r="ET360" i="4" s="1"/>
  <c r="H354" i="6" s="1"/>
  <c r="G335" i="7" s="1"/>
  <c r="DR356" i="4"/>
  <c r="DS356" i="4" s="1"/>
  <c r="EA356" i="4" s="1"/>
  <c r="ET356" i="4" s="1"/>
  <c r="H350" i="6" s="1"/>
  <c r="G331" i="7" s="1"/>
  <c r="DR352" i="4"/>
  <c r="DS352" i="4" s="1"/>
  <c r="EA352" i="4" s="1"/>
  <c r="ET352" i="4" s="1"/>
  <c r="H346" i="6" s="1"/>
  <c r="G327" i="7" s="1"/>
  <c r="DR348" i="4"/>
  <c r="DS348" i="4" s="1"/>
  <c r="EA348" i="4" s="1"/>
  <c r="ET348" i="4" s="1"/>
  <c r="H342" i="6" s="1"/>
  <c r="G323" i="7" s="1"/>
  <c r="I53" i="6"/>
  <c r="H45" i="7" s="1"/>
  <c r="I109" i="6"/>
  <c r="H98" i="7" s="1"/>
  <c r="I433" i="6"/>
  <c r="H414" i="7" s="1"/>
  <c r="I61" i="6"/>
  <c r="H53" i="7" s="1"/>
  <c r="I29" i="6"/>
  <c r="H24" i="7" s="1"/>
  <c r="I485" i="6"/>
  <c r="H465" i="7" s="1"/>
  <c r="DR525" i="4"/>
  <c r="DS525" i="4" s="1"/>
  <c r="EA525" i="4" s="1"/>
  <c r="ET525" i="4" s="1"/>
  <c r="H519" i="6" s="1"/>
  <c r="G499" i="7" s="1"/>
  <c r="DR521" i="4"/>
  <c r="DS521" i="4" s="1"/>
  <c r="EA521" i="4" s="1"/>
  <c r="ET521" i="4" s="1"/>
  <c r="H515" i="6" s="1"/>
  <c r="G495" i="7" s="1"/>
  <c r="DR517" i="4"/>
  <c r="DS517" i="4" s="1"/>
  <c r="EA517" i="4" s="1"/>
  <c r="ET517" i="4" s="1"/>
  <c r="H511" i="6" s="1"/>
  <c r="G491" i="7" s="1"/>
  <c r="DR513" i="4"/>
  <c r="DS513" i="4" s="1"/>
  <c r="EA513" i="4" s="1"/>
  <c r="ET513" i="4" s="1"/>
  <c r="H507" i="6" s="1"/>
  <c r="G487" i="7" s="1"/>
  <c r="DR509" i="4"/>
  <c r="DS509" i="4" s="1"/>
  <c r="EA509" i="4" s="1"/>
  <c r="ET509" i="4" s="1"/>
  <c r="H503" i="6" s="1"/>
  <c r="G483" i="7" s="1"/>
  <c r="DR505" i="4"/>
  <c r="DS505" i="4" s="1"/>
  <c r="EA505" i="4" s="1"/>
  <c r="ET505" i="4" s="1"/>
  <c r="H499" i="6" s="1"/>
  <c r="G479" i="7" s="1"/>
  <c r="DR501" i="4"/>
  <c r="DS501" i="4" s="1"/>
  <c r="EA501" i="4" s="1"/>
  <c r="ET501" i="4" s="1"/>
  <c r="H495" i="6" s="1"/>
  <c r="G475" i="7" s="1"/>
  <c r="DR497" i="4"/>
  <c r="DS497" i="4" s="1"/>
  <c r="EA497" i="4" s="1"/>
  <c r="ET497" i="4" s="1"/>
  <c r="H491" i="6" s="1"/>
  <c r="G471" i="7" s="1"/>
  <c r="DR493" i="4"/>
  <c r="DS493" i="4" s="1"/>
  <c r="EA493" i="4" s="1"/>
  <c r="ET493" i="4" s="1"/>
  <c r="H487" i="6" s="1"/>
  <c r="G467" i="7" s="1"/>
  <c r="DR489" i="4"/>
  <c r="DS489" i="4" s="1"/>
  <c r="EA489" i="4" s="1"/>
  <c r="ET489" i="4" s="1"/>
  <c r="H483" i="6" s="1"/>
  <c r="G463" i="7" s="1"/>
  <c r="DR485" i="4"/>
  <c r="DS485" i="4" s="1"/>
  <c r="EA485" i="4" s="1"/>
  <c r="ET485" i="4" s="1"/>
  <c r="H479" i="6" s="1"/>
  <c r="G459" i="7" s="1"/>
  <c r="DR481" i="4"/>
  <c r="DS481" i="4" s="1"/>
  <c r="EA481" i="4" s="1"/>
  <c r="ET481" i="4" s="1"/>
  <c r="H475" i="6" s="1"/>
  <c r="G455" i="7" s="1"/>
  <c r="DR477" i="4"/>
  <c r="DS477" i="4" s="1"/>
  <c r="EA477" i="4" s="1"/>
  <c r="ET477" i="4" s="1"/>
  <c r="H471" i="6" s="1"/>
  <c r="G451" i="7" s="1"/>
  <c r="DR473" i="4"/>
  <c r="DS473" i="4" s="1"/>
  <c r="EA473" i="4" s="1"/>
  <c r="ET473" i="4" s="1"/>
  <c r="H467" i="6" s="1"/>
  <c r="G447" i="7" s="1"/>
  <c r="DR469" i="4"/>
  <c r="DS469" i="4" s="1"/>
  <c r="EA469" i="4" s="1"/>
  <c r="ET469" i="4" s="1"/>
  <c r="H463" i="6" s="1"/>
  <c r="G443" i="7" s="1"/>
  <c r="DR465" i="4"/>
  <c r="DS465" i="4" s="1"/>
  <c r="EA465" i="4" s="1"/>
  <c r="ET465" i="4" s="1"/>
  <c r="H459" i="6" s="1"/>
  <c r="G439" i="7" s="1"/>
  <c r="DR461" i="4"/>
  <c r="DS461" i="4" s="1"/>
  <c r="EA461" i="4" s="1"/>
  <c r="ET461" i="4" s="1"/>
  <c r="H455" i="6" s="1"/>
  <c r="G435" i="7" s="1"/>
  <c r="DR457" i="4"/>
  <c r="DS457" i="4" s="1"/>
  <c r="EA457" i="4" s="1"/>
  <c r="ET457" i="4" s="1"/>
  <c r="H451" i="6" s="1"/>
  <c r="G431" i="7" s="1"/>
  <c r="DR453" i="4"/>
  <c r="DS453" i="4" s="1"/>
  <c r="EA453" i="4" s="1"/>
  <c r="ET453" i="4" s="1"/>
  <c r="H447" i="6" s="1"/>
  <c r="G427" i="7" s="1"/>
  <c r="DR449" i="4"/>
  <c r="DS449" i="4" s="1"/>
  <c r="EA449" i="4" s="1"/>
  <c r="ET449" i="4" s="1"/>
  <c r="H443" i="6" s="1"/>
  <c r="G423" i="7" s="1"/>
  <c r="DR445" i="4"/>
  <c r="DS445" i="4" s="1"/>
  <c r="EA445" i="4" s="1"/>
  <c r="ET445" i="4" s="1"/>
  <c r="H439" i="6" s="1"/>
  <c r="G420" i="7" s="1"/>
  <c r="DR441" i="4"/>
  <c r="DS441" i="4" s="1"/>
  <c r="EA441" i="4" s="1"/>
  <c r="ET441" i="4" s="1"/>
  <c r="H435" i="6" s="1"/>
  <c r="G416" i="7" s="1"/>
  <c r="DR437" i="4"/>
  <c r="DS437" i="4" s="1"/>
  <c r="EA437" i="4" s="1"/>
  <c r="ET437" i="4" s="1"/>
  <c r="H431" i="6" s="1"/>
  <c r="G412" i="7" s="1"/>
  <c r="DR433" i="4"/>
  <c r="DS433" i="4" s="1"/>
  <c r="EA433" i="4" s="1"/>
  <c r="ET433" i="4" s="1"/>
  <c r="H427" i="6" s="1"/>
  <c r="G408" i="7" s="1"/>
  <c r="DR429" i="4"/>
  <c r="DS429" i="4" s="1"/>
  <c r="EA429" i="4" s="1"/>
  <c r="ET429" i="4" s="1"/>
  <c r="H423" i="6" s="1"/>
  <c r="G404" i="7" s="1"/>
  <c r="DR425" i="4"/>
  <c r="DS425" i="4" s="1"/>
  <c r="EA425" i="4" s="1"/>
  <c r="ET425" i="4" s="1"/>
  <c r="H419" i="6" s="1"/>
  <c r="G400" i="7" s="1"/>
  <c r="DR421" i="4"/>
  <c r="DS421" i="4" s="1"/>
  <c r="EA421" i="4" s="1"/>
  <c r="ET421" i="4" s="1"/>
  <c r="H415" i="6" s="1"/>
  <c r="G396" i="7" s="1"/>
  <c r="DR417" i="4"/>
  <c r="DS417" i="4" s="1"/>
  <c r="EA417" i="4" s="1"/>
  <c r="ET417" i="4" s="1"/>
  <c r="H411" i="6" s="1"/>
  <c r="G392" i="7" s="1"/>
  <c r="DR413" i="4"/>
  <c r="DS413" i="4" s="1"/>
  <c r="EA413" i="4" s="1"/>
  <c r="ET413" i="4" s="1"/>
  <c r="H407" i="6" s="1"/>
  <c r="G388" i="7" s="1"/>
  <c r="DR409" i="4"/>
  <c r="DS409" i="4" s="1"/>
  <c r="EA409" i="4" s="1"/>
  <c r="ET409" i="4" s="1"/>
  <c r="H403" i="6" s="1"/>
  <c r="G384" i="7" s="1"/>
  <c r="DR405" i="4"/>
  <c r="DS405" i="4" s="1"/>
  <c r="EA405" i="4" s="1"/>
  <c r="ET405" i="4" s="1"/>
  <c r="H399" i="6" s="1"/>
  <c r="G380" i="7" s="1"/>
  <c r="DR401" i="4"/>
  <c r="DS401" i="4" s="1"/>
  <c r="EA401" i="4" s="1"/>
  <c r="ET401" i="4" s="1"/>
  <c r="H395" i="6" s="1"/>
  <c r="G376" i="7" s="1"/>
  <c r="DR397" i="4"/>
  <c r="DS397" i="4" s="1"/>
  <c r="EA397" i="4" s="1"/>
  <c r="ET397" i="4" s="1"/>
  <c r="H391" i="6" s="1"/>
  <c r="G372" i="7" s="1"/>
  <c r="DR393" i="4"/>
  <c r="DS393" i="4" s="1"/>
  <c r="EA393" i="4" s="1"/>
  <c r="ET393" i="4" s="1"/>
  <c r="H387" i="6" s="1"/>
  <c r="G368" i="7" s="1"/>
  <c r="DR389" i="4"/>
  <c r="DS389" i="4" s="1"/>
  <c r="EA389" i="4" s="1"/>
  <c r="ET389" i="4" s="1"/>
  <c r="H383" i="6" s="1"/>
  <c r="G364" i="7" s="1"/>
  <c r="DR385" i="4"/>
  <c r="DS385" i="4" s="1"/>
  <c r="EA385" i="4" s="1"/>
  <c r="ET385" i="4" s="1"/>
  <c r="H379" i="6" s="1"/>
  <c r="G360" i="7" s="1"/>
  <c r="DR381" i="4"/>
  <c r="DS381" i="4" s="1"/>
  <c r="EA381" i="4" s="1"/>
  <c r="ET381" i="4" s="1"/>
  <c r="H375" i="6" s="1"/>
  <c r="G356" i="7" s="1"/>
  <c r="DR377" i="4"/>
  <c r="DS377" i="4" s="1"/>
  <c r="EA377" i="4" s="1"/>
  <c r="ET377" i="4" s="1"/>
  <c r="H371" i="6" s="1"/>
  <c r="G352" i="7" s="1"/>
  <c r="DR373" i="4"/>
  <c r="DS373" i="4" s="1"/>
  <c r="EA373" i="4" s="1"/>
  <c r="ET373" i="4" s="1"/>
  <c r="H367" i="6" s="1"/>
  <c r="G348" i="7" s="1"/>
  <c r="DR369" i="4"/>
  <c r="DS369" i="4" s="1"/>
  <c r="EA369" i="4" s="1"/>
  <c r="ET369" i="4" s="1"/>
  <c r="H363" i="6" s="1"/>
  <c r="G344" i="7" s="1"/>
  <c r="DR365" i="4"/>
  <c r="DS365" i="4" s="1"/>
  <c r="EA365" i="4" s="1"/>
  <c r="ET365" i="4" s="1"/>
  <c r="H359" i="6" s="1"/>
  <c r="G340" i="7" s="1"/>
  <c r="DR361" i="4"/>
  <c r="DS361" i="4" s="1"/>
  <c r="EA361" i="4" s="1"/>
  <c r="ET361" i="4" s="1"/>
  <c r="H355" i="6" s="1"/>
  <c r="G336" i="7" s="1"/>
  <c r="DR357" i="4"/>
  <c r="DS357" i="4" s="1"/>
  <c r="EA357" i="4" s="1"/>
  <c r="ET357" i="4" s="1"/>
  <c r="H351" i="6" s="1"/>
  <c r="G332" i="7" s="1"/>
  <c r="DR353" i="4"/>
  <c r="DS353" i="4" s="1"/>
  <c r="EA353" i="4" s="1"/>
  <c r="ET353" i="4" s="1"/>
  <c r="H347" i="6" s="1"/>
  <c r="G328" i="7" s="1"/>
  <c r="DR349" i="4"/>
  <c r="DS349" i="4" s="1"/>
  <c r="EA349" i="4" s="1"/>
  <c r="ET349" i="4" s="1"/>
  <c r="H343" i="6" s="1"/>
  <c r="G324" i="7" s="1"/>
  <c r="DR345" i="4"/>
  <c r="DS345" i="4" s="1"/>
  <c r="EA345" i="4" s="1"/>
  <c r="ET345" i="4" s="1"/>
  <c r="H339" i="6" s="1"/>
  <c r="G320" i="7" s="1"/>
  <c r="DR341" i="4"/>
  <c r="DS341" i="4" s="1"/>
  <c r="EA341" i="4" s="1"/>
  <c r="ET341" i="4" s="1"/>
  <c r="H335" i="6" s="1"/>
  <c r="G316" i="7" s="1"/>
  <c r="DR337" i="4"/>
  <c r="DS337" i="4" s="1"/>
  <c r="EA337" i="4" s="1"/>
  <c r="ET337" i="4" s="1"/>
  <c r="H331" i="6" s="1"/>
  <c r="G312" i="7" s="1"/>
  <c r="DR333" i="4"/>
  <c r="DS333" i="4" s="1"/>
  <c r="EA333" i="4" s="1"/>
  <c r="ET333" i="4" s="1"/>
  <c r="H327" i="6" s="1"/>
  <c r="G308" i="7" s="1"/>
  <c r="DR329" i="4"/>
  <c r="DS329" i="4" s="1"/>
  <c r="EA329" i="4" s="1"/>
  <c r="ET329" i="4" s="1"/>
  <c r="DR325" i="4"/>
  <c r="DS325" i="4" s="1"/>
  <c r="EA325" i="4" s="1"/>
  <c r="ET325" i="4" s="1"/>
  <c r="H319" i="6" s="1"/>
  <c r="G300" i="7" s="1"/>
  <c r="DR321" i="4"/>
  <c r="DS321" i="4" s="1"/>
  <c r="EA321" i="4" s="1"/>
  <c r="ET321" i="4" s="1"/>
  <c r="H315" i="6" s="1"/>
  <c r="G296" i="7" s="1"/>
  <c r="DR317" i="4"/>
  <c r="DS317" i="4" s="1"/>
  <c r="EA317" i="4" s="1"/>
  <c r="ET317" i="4" s="1"/>
  <c r="H311" i="6" s="1"/>
  <c r="G292" i="7" s="1"/>
  <c r="DR313" i="4"/>
  <c r="DS313" i="4" s="1"/>
  <c r="EA313" i="4" s="1"/>
  <c r="ET313" i="4" s="1"/>
  <c r="DR309" i="4"/>
  <c r="DS309" i="4" s="1"/>
  <c r="EA309" i="4" s="1"/>
  <c r="ET309" i="4" s="1"/>
  <c r="H303" i="6" s="1"/>
  <c r="G284" i="7" s="1"/>
  <c r="DR305" i="4"/>
  <c r="DS305" i="4" s="1"/>
  <c r="EA305" i="4" s="1"/>
  <c r="ET305" i="4" s="1"/>
  <c r="H299" i="6" s="1"/>
  <c r="G281" i="7" s="1"/>
  <c r="DR301" i="4"/>
  <c r="DS301" i="4" s="1"/>
  <c r="EA301" i="4" s="1"/>
  <c r="ET301" i="4" s="1"/>
  <c r="H295" i="6" s="1"/>
  <c r="G277" i="7" s="1"/>
  <c r="DR297" i="4"/>
  <c r="DS297" i="4" s="1"/>
  <c r="EA297" i="4" s="1"/>
  <c r="ET297" i="4" s="1"/>
  <c r="H291" i="6" s="1"/>
  <c r="G274" i="7" s="1"/>
  <c r="DR293" i="4"/>
  <c r="DS293" i="4" s="1"/>
  <c r="EA293" i="4" s="1"/>
  <c r="ET293" i="4" s="1"/>
  <c r="H287" i="6" s="1"/>
  <c r="G270" i="7" s="1"/>
  <c r="DR289" i="4"/>
  <c r="DS289" i="4" s="1"/>
  <c r="EA289" i="4" s="1"/>
  <c r="ET289" i="4" s="1"/>
  <c r="H283" i="6" s="1"/>
  <c r="G266" i="7" s="1"/>
  <c r="DR285" i="4"/>
  <c r="DS285" i="4" s="1"/>
  <c r="EA285" i="4" s="1"/>
  <c r="ET285" i="4" s="1"/>
  <c r="H279" i="6" s="1"/>
  <c r="G262" i="7" s="1"/>
  <c r="DR281" i="4"/>
  <c r="DS281" i="4" s="1"/>
  <c r="EA281" i="4" s="1"/>
  <c r="ET281" i="4" s="1"/>
  <c r="H275" i="6" s="1"/>
  <c r="G258" i="7" s="1"/>
  <c r="DR277" i="4"/>
  <c r="DS277" i="4" s="1"/>
  <c r="EA277" i="4" s="1"/>
  <c r="ET277" i="4" s="1"/>
  <c r="H271" i="6" s="1"/>
  <c r="G254" i="7" s="1"/>
  <c r="DR273" i="4"/>
  <c r="DS273" i="4" s="1"/>
  <c r="EA273" i="4" s="1"/>
  <c r="ET273" i="4" s="1"/>
  <c r="H267" i="6" s="1"/>
  <c r="G250" i="7" s="1"/>
  <c r="DR269" i="4"/>
  <c r="DS269" i="4" s="1"/>
  <c r="EA269" i="4" s="1"/>
  <c r="ET269" i="4" s="1"/>
  <c r="H263" i="6" s="1"/>
  <c r="G246" i="7" s="1"/>
  <c r="DR265" i="4"/>
  <c r="DS265" i="4" s="1"/>
  <c r="EA265" i="4" s="1"/>
  <c r="ET265" i="4" s="1"/>
  <c r="H259" i="6" s="1"/>
  <c r="G242" i="7" s="1"/>
  <c r="DR261" i="4"/>
  <c r="DS261" i="4" s="1"/>
  <c r="EA261" i="4" s="1"/>
  <c r="ET261" i="4" s="1"/>
  <c r="H255" i="6" s="1"/>
  <c r="G239" i="7" s="1"/>
  <c r="DR257" i="4"/>
  <c r="DS257" i="4" s="1"/>
  <c r="EA257" i="4" s="1"/>
  <c r="ET257" i="4" s="1"/>
  <c r="H251" i="6" s="1"/>
  <c r="G235" i="7" s="1"/>
  <c r="DR253" i="4"/>
  <c r="DS253" i="4" s="1"/>
  <c r="EA253" i="4" s="1"/>
  <c r="ET253" i="4" s="1"/>
  <c r="H247" i="6" s="1"/>
  <c r="G231" i="7" s="1"/>
  <c r="DR249" i="4"/>
  <c r="DS249" i="4" s="1"/>
  <c r="EA249" i="4" s="1"/>
  <c r="ET249" i="4" s="1"/>
  <c r="DR245" i="4"/>
  <c r="DS245" i="4" s="1"/>
  <c r="EA245" i="4" s="1"/>
  <c r="ET245" i="4" s="1"/>
  <c r="H239" i="6" s="1"/>
  <c r="G223" i="7" s="1"/>
  <c r="DR241" i="4"/>
  <c r="DS241" i="4" s="1"/>
  <c r="EA241" i="4" s="1"/>
  <c r="ET241" i="4" s="1"/>
  <c r="H235" i="6" s="1"/>
  <c r="G219" i="7" s="1"/>
  <c r="DR237" i="4"/>
  <c r="DS237" i="4" s="1"/>
  <c r="EA237" i="4" s="1"/>
  <c r="ET237" i="4" s="1"/>
  <c r="H231" i="6" s="1"/>
  <c r="G215" i="7" s="1"/>
  <c r="DR233" i="4"/>
  <c r="DS233" i="4" s="1"/>
  <c r="EA233" i="4" s="1"/>
  <c r="ET233" i="4" s="1"/>
  <c r="H227" i="6" s="1"/>
  <c r="G211" i="7" s="1"/>
  <c r="DR229" i="4"/>
  <c r="DS229" i="4" s="1"/>
  <c r="EA229" i="4" s="1"/>
  <c r="ET229" i="4" s="1"/>
  <c r="H223" i="6" s="1"/>
  <c r="G208" i="7" s="1"/>
  <c r="DR225" i="4"/>
  <c r="DS225" i="4" s="1"/>
  <c r="EA225" i="4" s="1"/>
  <c r="ET225" i="4" s="1"/>
  <c r="H219" i="6" s="1"/>
  <c r="G204" i="7" s="1"/>
  <c r="DR221" i="4"/>
  <c r="DS221" i="4" s="1"/>
  <c r="EA221" i="4" s="1"/>
  <c r="ET221" i="4" s="1"/>
  <c r="H215" i="6" s="1"/>
  <c r="G200" i="7" s="1"/>
  <c r="DR217" i="4"/>
  <c r="DS217" i="4" s="1"/>
  <c r="EA217" i="4" s="1"/>
  <c r="ET217" i="4" s="1"/>
  <c r="DR213" i="4"/>
  <c r="DS213" i="4" s="1"/>
  <c r="EA213" i="4" s="1"/>
  <c r="ET213" i="4" s="1"/>
  <c r="H207" i="6" s="1"/>
  <c r="G192" i="7" s="1"/>
  <c r="DR209" i="4"/>
  <c r="DS209" i="4" s="1"/>
  <c r="EA209" i="4" s="1"/>
  <c r="ET209" i="4" s="1"/>
  <c r="H203" i="6" s="1"/>
  <c r="G188" i="7" s="1"/>
  <c r="DR205" i="4"/>
  <c r="DS205" i="4" s="1"/>
  <c r="EA205" i="4" s="1"/>
  <c r="ET205" i="4" s="1"/>
  <c r="H199" i="6" s="1"/>
  <c r="G184" i="7" s="1"/>
  <c r="DR201" i="4"/>
  <c r="DS201" i="4" s="1"/>
  <c r="EA201" i="4" s="1"/>
  <c r="ET201" i="4" s="1"/>
  <c r="H195" i="6" s="1"/>
  <c r="G180" i="7" s="1"/>
  <c r="DR197" i="4"/>
  <c r="DS197" i="4" s="1"/>
  <c r="EA197" i="4" s="1"/>
  <c r="ET197" i="4" s="1"/>
  <c r="H191" i="6" s="1"/>
  <c r="G177" i="7" s="1"/>
  <c r="DR193" i="4"/>
  <c r="DS193" i="4" s="1"/>
  <c r="EA193" i="4" s="1"/>
  <c r="ET193" i="4" s="1"/>
  <c r="H187" i="6" s="1"/>
  <c r="G173" i="7" s="1"/>
  <c r="DR189" i="4"/>
  <c r="DS189" i="4" s="1"/>
  <c r="EA189" i="4" s="1"/>
  <c r="ET189" i="4" s="1"/>
  <c r="H183" i="6" s="1"/>
  <c r="G169" i="7" s="1"/>
  <c r="DR185" i="4"/>
  <c r="DS185" i="4" s="1"/>
  <c r="EA185" i="4" s="1"/>
  <c r="ET185" i="4" s="1"/>
  <c r="H179" i="6" s="1"/>
  <c r="G165" i="7" s="1"/>
  <c r="DR181" i="4"/>
  <c r="DS181" i="4" s="1"/>
  <c r="EA181" i="4" s="1"/>
  <c r="ET181" i="4" s="1"/>
  <c r="H175" i="6" s="1"/>
  <c r="G161" i="7" s="1"/>
  <c r="DR177" i="4"/>
  <c r="DS177" i="4" s="1"/>
  <c r="EA177" i="4" s="1"/>
  <c r="ET177" i="4" s="1"/>
  <c r="H171" i="6" s="1"/>
  <c r="G157" i="7" s="1"/>
  <c r="DR173" i="4"/>
  <c r="DS173" i="4" s="1"/>
  <c r="EA173" i="4" s="1"/>
  <c r="ET173" i="4" s="1"/>
  <c r="H167" i="6" s="1"/>
  <c r="G153" i="7" s="1"/>
  <c r="DR169" i="4"/>
  <c r="DS169" i="4" s="1"/>
  <c r="EA169" i="4" s="1"/>
  <c r="ET169" i="4" s="1"/>
  <c r="H163" i="6" s="1"/>
  <c r="G149" i="7" s="1"/>
  <c r="DR165" i="4"/>
  <c r="DS165" i="4" s="1"/>
  <c r="EA165" i="4" s="1"/>
  <c r="ET165" i="4" s="1"/>
  <c r="H159" i="6" s="1"/>
  <c r="G145" i="7" s="1"/>
  <c r="DR161" i="4"/>
  <c r="DS161" i="4" s="1"/>
  <c r="EA161" i="4" s="1"/>
  <c r="ET161" i="4" s="1"/>
  <c r="H155" i="6" s="1"/>
  <c r="G141" i="7" s="1"/>
  <c r="DR157" i="4"/>
  <c r="DS157" i="4" s="1"/>
  <c r="EA157" i="4" s="1"/>
  <c r="ET157" i="4" s="1"/>
  <c r="H151" i="6" s="1"/>
  <c r="G138" i="7" s="1"/>
  <c r="DR153" i="4"/>
  <c r="DS153" i="4" s="1"/>
  <c r="EA153" i="4" s="1"/>
  <c r="ET153" i="4" s="1"/>
  <c r="H147" i="6" s="1"/>
  <c r="G134" i="7" s="1"/>
  <c r="DR149" i="4"/>
  <c r="DS149" i="4" s="1"/>
  <c r="EA149" i="4" s="1"/>
  <c r="ET149" i="4" s="1"/>
  <c r="H143" i="6" s="1"/>
  <c r="G131" i="7" s="1"/>
  <c r="DR145" i="4"/>
  <c r="DS145" i="4" s="1"/>
  <c r="EA145" i="4" s="1"/>
  <c r="ET145" i="4" s="1"/>
  <c r="H139" i="6" s="1"/>
  <c r="G127" i="7" s="1"/>
  <c r="DR141" i="4"/>
  <c r="DS141" i="4" s="1"/>
  <c r="EA141" i="4" s="1"/>
  <c r="ET141" i="4" s="1"/>
  <c r="H135" i="6" s="1"/>
  <c r="G123" i="7" s="1"/>
  <c r="DR137" i="4"/>
  <c r="DS137" i="4" s="1"/>
  <c r="EA137" i="4" s="1"/>
  <c r="ET137" i="4" s="1"/>
  <c r="H131" i="6" s="1"/>
  <c r="G119" i="7" s="1"/>
  <c r="DR133" i="4"/>
  <c r="DS133" i="4" s="1"/>
  <c r="EA133" i="4" s="1"/>
  <c r="ET133" i="4" s="1"/>
  <c r="H127" i="6" s="1"/>
  <c r="G115" i="7" s="1"/>
  <c r="DR129" i="4"/>
  <c r="DS129" i="4" s="1"/>
  <c r="EA129" i="4" s="1"/>
  <c r="ET129" i="4" s="1"/>
  <c r="H123" i="6" s="1"/>
  <c r="DR125" i="4"/>
  <c r="DS125" i="4" s="1"/>
  <c r="EA125" i="4" s="1"/>
  <c r="ET125" i="4" s="1"/>
  <c r="H119" i="6" s="1"/>
  <c r="G108" i="7" s="1"/>
  <c r="DR121" i="4"/>
  <c r="DS121" i="4" s="1"/>
  <c r="EA121" i="4" s="1"/>
  <c r="ET121" i="4" s="1"/>
  <c r="H115" i="6" s="1"/>
  <c r="G104" i="7" s="1"/>
  <c r="DR117" i="4"/>
  <c r="DS117" i="4" s="1"/>
  <c r="EA117" i="4" s="1"/>
  <c r="ET117" i="4" s="1"/>
  <c r="H111" i="6" s="1"/>
  <c r="G100" i="7" s="1"/>
  <c r="DR113" i="4"/>
  <c r="DS113" i="4" s="1"/>
  <c r="EA113" i="4" s="1"/>
  <c r="ET113" i="4" s="1"/>
  <c r="H107" i="6" s="1"/>
  <c r="G96" i="7" s="1"/>
  <c r="DR109" i="4"/>
  <c r="DS109" i="4" s="1"/>
  <c r="EA109" i="4" s="1"/>
  <c r="ET109" i="4" s="1"/>
  <c r="H103" i="6" s="1"/>
  <c r="G92" i="7" s="1"/>
  <c r="DR105" i="4"/>
  <c r="DS105" i="4" s="1"/>
  <c r="EA105" i="4" s="1"/>
  <c r="ET105" i="4" s="1"/>
  <c r="H99" i="6" s="1"/>
  <c r="G88" i="7" s="1"/>
  <c r="DR101" i="4"/>
  <c r="DS101" i="4" s="1"/>
  <c r="EA101" i="4" s="1"/>
  <c r="ET101" i="4" s="1"/>
  <c r="H95" i="6" s="1"/>
  <c r="G84" i="7" s="1"/>
  <c r="DR97" i="4"/>
  <c r="DS97" i="4" s="1"/>
  <c r="EA97" i="4" s="1"/>
  <c r="ET97" i="4" s="1"/>
  <c r="H91" i="6" s="1"/>
  <c r="G80" i="7" s="1"/>
  <c r="DR93" i="4"/>
  <c r="DS93" i="4" s="1"/>
  <c r="EA93" i="4" s="1"/>
  <c r="ET93" i="4" s="1"/>
  <c r="H87" i="6" s="1"/>
  <c r="G76" i="7" s="1"/>
  <c r="DR89" i="4"/>
  <c r="DS89" i="4" s="1"/>
  <c r="EA89" i="4" s="1"/>
  <c r="ET89" i="4" s="1"/>
  <c r="H83" i="6" s="1"/>
  <c r="G72" i="7" s="1"/>
  <c r="DR85" i="4"/>
  <c r="DS85" i="4" s="1"/>
  <c r="EA85" i="4" s="1"/>
  <c r="ET85" i="4" s="1"/>
  <c r="H79" i="6" s="1"/>
  <c r="G68" i="7" s="1"/>
  <c r="DR81" i="4"/>
  <c r="DS81" i="4" s="1"/>
  <c r="EA81" i="4" s="1"/>
  <c r="ET81" i="4" s="1"/>
  <c r="H75" i="6" s="1"/>
  <c r="DR77" i="4"/>
  <c r="DS77" i="4" s="1"/>
  <c r="EA77" i="4" s="1"/>
  <c r="ET77" i="4" s="1"/>
  <c r="H71" i="6" s="1"/>
  <c r="DR73" i="4"/>
  <c r="DS73" i="4" s="1"/>
  <c r="EA73" i="4" s="1"/>
  <c r="ET73" i="4" s="1"/>
  <c r="DR69" i="4"/>
  <c r="DS69" i="4" s="1"/>
  <c r="EA69" i="4" s="1"/>
  <c r="ET69" i="4" s="1"/>
  <c r="H63" i="6" s="1"/>
  <c r="G55" i="7" s="1"/>
  <c r="DR65" i="4"/>
  <c r="DS65" i="4" s="1"/>
  <c r="EA65" i="4" s="1"/>
  <c r="ET65" i="4" s="1"/>
  <c r="H59" i="6" s="1"/>
  <c r="G51" i="7" s="1"/>
  <c r="DR61" i="4"/>
  <c r="DS61" i="4" s="1"/>
  <c r="EA61" i="4" s="1"/>
  <c r="ET61" i="4" s="1"/>
  <c r="H55" i="6" s="1"/>
  <c r="G47" i="7" s="1"/>
  <c r="DR57" i="4"/>
  <c r="DS57" i="4" s="1"/>
  <c r="EA57" i="4" s="1"/>
  <c r="ET57" i="4" s="1"/>
  <c r="DR53" i="4"/>
  <c r="DS53" i="4" s="1"/>
  <c r="EA53" i="4" s="1"/>
  <c r="ET53" i="4" s="1"/>
  <c r="H47" i="6" s="1"/>
  <c r="G39" i="7" s="1"/>
  <c r="DR49" i="4"/>
  <c r="DS49" i="4" s="1"/>
  <c r="EA49" i="4" s="1"/>
  <c r="ET49" i="4" s="1"/>
  <c r="H43" i="6" s="1"/>
  <c r="G35" i="7" s="1"/>
  <c r="DR45" i="4"/>
  <c r="DS45" i="4" s="1"/>
  <c r="EA45" i="4" s="1"/>
  <c r="ET45" i="4" s="1"/>
  <c r="H39" i="6" s="1"/>
  <c r="G32" i="7" s="1"/>
  <c r="DR41" i="4"/>
  <c r="DS41" i="4" s="1"/>
  <c r="EA41" i="4" s="1"/>
  <c r="ET41" i="4" s="1"/>
  <c r="DR37" i="4"/>
  <c r="DS37" i="4" s="1"/>
  <c r="EA37" i="4" s="1"/>
  <c r="ET37" i="4" s="1"/>
  <c r="H31" i="6" s="1"/>
  <c r="G26" i="7" s="1"/>
  <c r="DR33" i="4"/>
  <c r="DS33" i="4" s="1"/>
  <c r="EA33" i="4" s="1"/>
  <c r="ET33" i="4" s="1"/>
  <c r="H27" i="6" s="1"/>
  <c r="G22" i="7" s="1"/>
  <c r="DR29" i="4"/>
  <c r="DS29" i="4" s="1"/>
  <c r="EA29" i="4" s="1"/>
  <c r="ET29" i="4" s="1"/>
  <c r="H23" i="6" s="1"/>
  <c r="G18" i="7" s="1"/>
  <c r="DR25" i="4"/>
  <c r="DS25" i="4" s="1"/>
  <c r="EA25" i="4" s="1"/>
  <c r="ET25" i="4" s="1"/>
  <c r="H19" i="6" s="1"/>
  <c r="G14" i="7" s="1"/>
  <c r="DR21" i="4"/>
  <c r="DS21" i="4" s="1"/>
  <c r="EA21" i="4" s="1"/>
  <c r="ET21" i="4" s="1"/>
  <c r="H15" i="6" s="1"/>
  <c r="G10" i="7" s="1"/>
  <c r="DR17" i="4"/>
  <c r="DS17" i="4" s="1"/>
  <c r="EA17" i="4" s="1"/>
  <c r="ET17" i="4" s="1"/>
  <c r="H11" i="6" s="1"/>
  <c r="G6" i="7" s="1"/>
  <c r="DR13" i="4"/>
  <c r="DS13" i="4" s="1"/>
  <c r="EA13" i="4" s="1"/>
  <c r="ET13" i="4" s="1"/>
  <c r="H7" i="6" s="1"/>
  <c r="I289" i="6"/>
  <c r="H272" i="7" s="1"/>
  <c r="I453" i="6"/>
  <c r="H433" i="7" s="1"/>
  <c r="EC9" i="4"/>
  <c r="EV9" i="4" s="1"/>
  <c r="DV9" i="4"/>
  <c r="I45" i="6"/>
  <c r="H37" i="7" s="1"/>
  <c r="I77" i="6"/>
  <c r="H66" i="7" s="1"/>
  <c r="I425" i="6"/>
  <c r="H406" i="7" s="1"/>
  <c r="I13" i="6"/>
  <c r="H8" i="7" s="1"/>
  <c r="I37" i="6"/>
  <c r="H30" i="7" s="1"/>
  <c r="I69" i="6"/>
  <c r="H61" i="7" s="1"/>
  <c r="I93" i="6"/>
  <c r="H82" i="7" s="1"/>
  <c r="I165" i="6"/>
  <c r="H151" i="7" s="1"/>
  <c r="I225" i="6"/>
  <c r="H8" i="8" s="1"/>
  <c r="I417" i="6"/>
  <c r="H398" i="7" s="1"/>
  <c r="I469" i="6"/>
  <c r="H449" i="7" s="1"/>
  <c r="DR344" i="4"/>
  <c r="DS344" i="4" s="1"/>
  <c r="EA344" i="4" s="1"/>
  <c r="ET344" i="4" s="1"/>
  <c r="H338" i="6" s="1"/>
  <c r="G319" i="7" s="1"/>
  <c r="DR340" i="4"/>
  <c r="DS340" i="4" s="1"/>
  <c r="EA340" i="4" s="1"/>
  <c r="ET340" i="4" s="1"/>
  <c r="DR336" i="4"/>
  <c r="DS336" i="4" s="1"/>
  <c r="EA336" i="4" s="1"/>
  <c r="ET336" i="4" s="1"/>
  <c r="H330" i="6" s="1"/>
  <c r="G311" i="7" s="1"/>
  <c r="DR332" i="4"/>
  <c r="DS332" i="4" s="1"/>
  <c r="EA332" i="4" s="1"/>
  <c r="ET332" i="4" s="1"/>
  <c r="H326" i="6" s="1"/>
  <c r="G307" i="7" s="1"/>
  <c r="DR328" i="4"/>
  <c r="DS328" i="4" s="1"/>
  <c r="EA328" i="4" s="1"/>
  <c r="ET328" i="4" s="1"/>
  <c r="H322" i="6" s="1"/>
  <c r="G303" i="7" s="1"/>
  <c r="DR324" i="4"/>
  <c r="DS324" i="4" s="1"/>
  <c r="EA324" i="4" s="1"/>
  <c r="ET324" i="4" s="1"/>
  <c r="DR320" i="4"/>
  <c r="DS320" i="4" s="1"/>
  <c r="EA320" i="4" s="1"/>
  <c r="ET320" i="4" s="1"/>
  <c r="H314" i="6" s="1"/>
  <c r="G295" i="7" s="1"/>
  <c r="DR316" i="4"/>
  <c r="DS316" i="4" s="1"/>
  <c r="EA316" i="4" s="1"/>
  <c r="ET316" i="4" s="1"/>
  <c r="H310" i="6" s="1"/>
  <c r="G291" i="7" s="1"/>
  <c r="DR312" i="4"/>
  <c r="DS312" i="4" s="1"/>
  <c r="EA312" i="4" s="1"/>
  <c r="ET312" i="4" s="1"/>
  <c r="H306" i="6" s="1"/>
  <c r="G287" i="7" s="1"/>
  <c r="DR308" i="4"/>
  <c r="DS308" i="4" s="1"/>
  <c r="EA308" i="4" s="1"/>
  <c r="ET308" i="4" s="1"/>
  <c r="H302" i="6" s="1"/>
  <c r="G283" i="7" s="1"/>
  <c r="DR304" i="4"/>
  <c r="DS304" i="4" s="1"/>
  <c r="EA304" i="4" s="1"/>
  <c r="ET304" i="4" s="1"/>
  <c r="H298" i="6" s="1"/>
  <c r="G280" i="7" s="1"/>
  <c r="DR300" i="4"/>
  <c r="DS300" i="4" s="1"/>
  <c r="EA300" i="4" s="1"/>
  <c r="ET300" i="4" s="1"/>
  <c r="H294" i="6" s="1"/>
  <c r="G276" i="7" s="1"/>
  <c r="DR296" i="4"/>
  <c r="DS296" i="4" s="1"/>
  <c r="EA296" i="4" s="1"/>
  <c r="ET296" i="4" s="1"/>
  <c r="H290" i="6" s="1"/>
  <c r="G273" i="7" s="1"/>
  <c r="DR292" i="4"/>
  <c r="DS292" i="4" s="1"/>
  <c r="EA292" i="4" s="1"/>
  <c r="ET292" i="4" s="1"/>
  <c r="DR288" i="4"/>
  <c r="DS288" i="4" s="1"/>
  <c r="EA288" i="4" s="1"/>
  <c r="ET288" i="4" s="1"/>
  <c r="H282" i="6" s="1"/>
  <c r="G265" i="7" s="1"/>
  <c r="DR284" i="4"/>
  <c r="DS284" i="4" s="1"/>
  <c r="EA284" i="4" s="1"/>
  <c r="ET284" i="4" s="1"/>
  <c r="H278" i="6" s="1"/>
  <c r="G261" i="7" s="1"/>
  <c r="DR280" i="4"/>
  <c r="DS280" i="4" s="1"/>
  <c r="EA280" i="4" s="1"/>
  <c r="ET280" i="4" s="1"/>
  <c r="H274" i="6" s="1"/>
  <c r="G257" i="7" s="1"/>
  <c r="DR276" i="4"/>
  <c r="DS276" i="4" s="1"/>
  <c r="EA276" i="4" s="1"/>
  <c r="ET276" i="4" s="1"/>
  <c r="H270" i="6" s="1"/>
  <c r="G253" i="7" s="1"/>
  <c r="DR272" i="4"/>
  <c r="DS272" i="4" s="1"/>
  <c r="EA272" i="4" s="1"/>
  <c r="ET272" i="4" s="1"/>
  <c r="H266" i="6" s="1"/>
  <c r="G249" i="7" s="1"/>
  <c r="DR268" i="4"/>
  <c r="DS268" i="4" s="1"/>
  <c r="EA268" i="4" s="1"/>
  <c r="ET268" i="4" s="1"/>
  <c r="H262" i="6" s="1"/>
  <c r="G245" i="7" s="1"/>
  <c r="DR264" i="4"/>
  <c r="DS264" i="4" s="1"/>
  <c r="EA264" i="4" s="1"/>
  <c r="ET264" i="4" s="1"/>
  <c r="H258" i="6" s="1"/>
  <c r="G241" i="7" s="1"/>
  <c r="DR260" i="4"/>
  <c r="DS260" i="4" s="1"/>
  <c r="EA260" i="4" s="1"/>
  <c r="ET260" i="4" s="1"/>
  <c r="DR256" i="4"/>
  <c r="DS256" i="4" s="1"/>
  <c r="EA256" i="4" s="1"/>
  <c r="ET256" i="4" s="1"/>
  <c r="H250" i="6" s="1"/>
  <c r="G234" i="7" s="1"/>
  <c r="DR252" i="4"/>
  <c r="DS252" i="4" s="1"/>
  <c r="EA252" i="4" s="1"/>
  <c r="ET252" i="4" s="1"/>
  <c r="H246" i="6" s="1"/>
  <c r="G230" i="7" s="1"/>
  <c r="DR248" i="4"/>
  <c r="DS248" i="4" s="1"/>
  <c r="EA248" i="4" s="1"/>
  <c r="ET248" i="4" s="1"/>
  <c r="H242" i="6" s="1"/>
  <c r="G226" i="7" s="1"/>
  <c r="DR244" i="4"/>
  <c r="DS244" i="4" s="1"/>
  <c r="EA244" i="4" s="1"/>
  <c r="ET244" i="4" s="1"/>
  <c r="H238" i="6" s="1"/>
  <c r="G222" i="7" s="1"/>
  <c r="DR240" i="4"/>
  <c r="DS240" i="4" s="1"/>
  <c r="EA240" i="4" s="1"/>
  <c r="ET240" i="4" s="1"/>
  <c r="H234" i="6" s="1"/>
  <c r="G218" i="7" s="1"/>
  <c r="DR236" i="4"/>
  <c r="DS236" i="4" s="1"/>
  <c r="EA236" i="4" s="1"/>
  <c r="ET236" i="4" s="1"/>
  <c r="H230" i="6" s="1"/>
  <c r="G214" i="7" s="1"/>
  <c r="DR232" i="4"/>
  <c r="DS232" i="4" s="1"/>
  <c r="EA232" i="4" s="1"/>
  <c r="ET232" i="4" s="1"/>
  <c r="H226" i="6" s="1"/>
  <c r="G210" i="7" s="1"/>
  <c r="DR228" i="4"/>
  <c r="DS228" i="4" s="1"/>
  <c r="EA228" i="4" s="1"/>
  <c r="ET228" i="4" s="1"/>
  <c r="DR224" i="4"/>
  <c r="DS224" i="4" s="1"/>
  <c r="EA224" i="4" s="1"/>
  <c r="ET224" i="4" s="1"/>
  <c r="H218" i="6" s="1"/>
  <c r="G203" i="7" s="1"/>
  <c r="DR220" i="4"/>
  <c r="DS220" i="4" s="1"/>
  <c r="EA220" i="4" s="1"/>
  <c r="ET220" i="4" s="1"/>
  <c r="H214" i="6" s="1"/>
  <c r="G199" i="7" s="1"/>
  <c r="DR216" i="4"/>
  <c r="DS216" i="4" s="1"/>
  <c r="EA216" i="4" s="1"/>
  <c r="ET216" i="4" s="1"/>
  <c r="H210" i="6" s="1"/>
  <c r="G195" i="7" s="1"/>
  <c r="DR212" i="4"/>
  <c r="DS212" i="4" s="1"/>
  <c r="EA212" i="4" s="1"/>
  <c r="ET212" i="4" s="1"/>
  <c r="H206" i="6" s="1"/>
  <c r="G191" i="7" s="1"/>
  <c r="DR208" i="4"/>
  <c r="DS208" i="4" s="1"/>
  <c r="EA208" i="4" s="1"/>
  <c r="ET208" i="4" s="1"/>
  <c r="H202" i="6" s="1"/>
  <c r="G187" i="7" s="1"/>
  <c r="DR204" i="4"/>
  <c r="DS204" i="4" s="1"/>
  <c r="EA204" i="4" s="1"/>
  <c r="ET204" i="4" s="1"/>
  <c r="H198" i="6" s="1"/>
  <c r="G183" i="7" s="1"/>
  <c r="DR200" i="4"/>
  <c r="DS200" i="4" s="1"/>
  <c r="EA200" i="4" s="1"/>
  <c r="ET200" i="4" s="1"/>
  <c r="H194" i="6" s="1"/>
  <c r="G179" i="7" s="1"/>
  <c r="DR196" i="4"/>
  <c r="DS196" i="4" s="1"/>
  <c r="EA196" i="4" s="1"/>
  <c r="ET196" i="4" s="1"/>
  <c r="DR192" i="4"/>
  <c r="DS192" i="4" s="1"/>
  <c r="EA192" i="4" s="1"/>
  <c r="ET192" i="4" s="1"/>
  <c r="H186" i="6" s="1"/>
  <c r="G172" i="7" s="1"/>
  <c r="DR188" i="4"/>
  <c r="DS188" i="4" s="1"/>
  <c r="EA188" i="4" s="1"/>
  <c r="ET188" i="4" s="1"/>
  <c r="H182" i="6" s="1"/>
  <c r="G168" i="7" s="1"/>
  <c r="DR184" i="4"/>
  <c r="DS184" i="4" s="1"/>
  <c r="EA184" i="4" s="1"/>
  <c r="ET184" i="4" s="1"/>
  <c r="H178" i="6" s="1"/>
  <c r="G164" i="7" s="1"/>
  <c r="DR180" i="4"/>
  <c r="DS180" i="4" s="1"/>
  <c r="EA180" i="4" s="1"/>
  <c r="ET180" i="4" s="1"/>
  <c r="H174" i="6" s="1"/>
  <c r="G160" i="7" s="1"/>
  <c r="DR176" i="4"/>
  <c r="DS176" i="4" s="1"/>
  <c r="EA176" i="4" s="1"/>
  <c r="ET176" i="4" s="1"/>
  <c r="H170" i="6" s="1"/>
  <c r="G156" i="7" s="1"/>
  <c r="DR172" i="4"/>
  <c r="DS172" i="4" s="1"/>
  <c r="EA172" i="4" s="1"/>
  <c r="ET172" i="4" s="1"/>
  <c r="H166" i="6" s="1"/>
  <c r="G152" i="7" s="1"/>
  <c r="DR168" i="4"/>
  <c r="DS168" i="4" s="1"/>
  <c r="EA168" i="4" s="1"/>
  <c r="ET168" i="4" s="1"/>
  <c r="H162" i="6" s="1"/>
  <c r="G148" i="7" s="1"/>
  <c r="DR164" i="4"/>
  <c r="DS164" i="4" s="1"/>
  <c r="EA164" i="4" s="1"/>
  <c r="ET164" i="4" s="1"/>
  <c r="H158" i="6" s="1"/>
  <c r="G144" i="7" s="1"/>
  <c r="DR160" i="4"/>
  <c r="DS160" i="4" s="1"/>
  <c r="EA160" i="4" s="1"/>
  <c r="ET160" i="4" s="1"/>
  <c r="H154" i="6" s="1"/>
  <c r="DR156" i="4"/>
  <c r="DS156" i="4" s="1"/>
  <c r="EA156" i="4" s="1"/>
  <c r="ET156" i="4" s="1"/>
  <c r="H150" i="6" s="1"/>
  <c r="G137" i="7" s="1"/>
  <c r="DR152" i="4"/>
  <c r="DS152" i="4" s="1"/>
  <c r="EA152" i="4" s="1"/>
  <c r="ET152" i="4" s="1"/>
  <c r="H146" i="6" s="1"/>
  <c r="DR148" i="4"/>
  <c r="DS148" i="4" s="1"/>
  <c r="EA148" i="4" s="1"/>
  <c r="ET148" i="4" s="1"/>
  <c r="H142" i="6" s="1"/>
  <c r="G130" i="7" s="1"/>
  <c r="DR144" i="4"/>
  <c r="DS144" i="4" s="1"/>
  <c r="EA144" i="4" s="1"/>
  <c r="ET144" i="4" s="1"/>
  <c r="H138" i="6" s="1"/>
  <c r="G126" i="7" s="1"/>
  <c r="DR140" i="4"/>
  <c r="DS140" i="4" s="1"/>
  <c r="EA140" i="4" s="1"/>
  <c r="ET140" i="4" s="1"/>
  <c r="H134" i="6" s="1"/>
  <c r="G122" i="7" s="1"/>
  <c r="DR136" i="4"/>
  <c r="DS136" i="4" s="1"/>
  <c r="EA136" i="4" s="1"/>
  <c r="ET136" i="4" s="1"/>
  <c r="H130" i="6" s="1"/>
  <c r="G118" i="7" s="1"/>
  <c r="DR132" i="4"/>
  <c r="DS132" i="4" s="1"/>
  <c r="EA132" i="4" s="1"/>
  <c r="ET132" i="4" s="1"/>
  <c r="H126" i="6" s="1"/>
  <c r="G114" i="7" s="1"/>
  <c r="DR128" i="4"/>
  <c r="DS128" i="4" s="1"/>
  <c r="EA128" i="4" s="1"/>
  <c r="ET128" i="4" s="1"/>
  <c r="H122" i="6" s="1"/>
  <c r="G111" i="7" s="1"/>
  <c r="DR124" i="4"/>
  <c r="DS124" i="4" s="1"/>
  <c r="EA124" i="4" s="1"/>
  <c r="ET124" i="4" s="1"/>
  <c r="H118" i="6" s="1"/>
  <c r="G107" i="7" s="1"/>
  <c r="DR120" i="4"/>
  <c r="DS120" i="4" s="1"/>
  <c r="EA120" i="4" s="1"/>
  <c r="ET120" i="4" s="1"/>
  <c r="H114" i="6" s="1"/>
  <c r="G103" i="7" s="1"/>
  <c r="DR116" i="4"/>
  <c r="DS116" i="4" s="1"/>
  <c r="EA116" i="4" s="1"/>
  <c r="ET116" i="4" s="1"/>
  <c r="H110" i="6" s="1"/>
  <c r="G99" i="7" s="1"/>
  <c r="DR112" i="4"/>
  <c r="DS112" i="4" s="1"/>
  <c r="EA112" i="4" s="1"/>
  <c r="ET112" i="4" s="1"/>
  <c r="H106" i="6" s="1"/>
  <c r="G95" i="7" s="1"/>
  <c r="DR108" i="4"/>
  <c r="DS108" i="4" s="1"/>
  <c r="EA108" i="4" s="1"/>
  <c r="ET108" i="4" s="1"/>
  <c r="H102" i="6" s="1"/>
  <c r="G91" i="7" s="1"/>
  <c r="DR104" i="4"/>
  <c r="DS104" i="4" s="1"/>
  <c r="EA104" i="4" s="1"/>
  <c r="ET104" i="4" s="1"/>
  <c r="H98" i="6" s="1"/>
  <c r="G87" i="7" s="1"/>
  <c r="DR100" i="4"/>
  <c r="DS100" i="4" s="1"/>
  <c r="EA100" i="4" s="1"/>
  <c r="ET100" i="4" s="1"/>
  <c r="H94" i="6" s="1"/>
  <c r="G83" i="7" s="1"/>
  <c r="DR96" i="4"/>
  <c r="DS96" i="4" s="1"/>
  <c r="EA96" i="4" s="1"/>
  <c r="ET96" i="4" s="1"/>
  <c r="H90" i="6" s="1"/>
  <c r="G79" i="7" s="1"/>
  <c r="DR92" i="4"/>
  <c r="DS92" i="4" s="1"/>
  <c r="EA92" i="4" s="1"/>
  <c r="ET92" i="4" s="1"/>
  <c r="H86" i="6" s="1"/>
  <c r="G75" i="7" s="1"/>
  <c r="DR88" i="4"/>
  <c r="DS88" i="4" s="1"/>
  <c r="EA88" i="4" s="1"/>
  <c r="ET88" i="4" s="1"/>
  <c r="H82" i="6" s="1"/>
  <c r="G71" i="7" s="1"/>
  <c r="DR84" i="4"/>
  <c r="DS84" i="4" s="1"/>
  <c r="EA84" i="4" s="1"/>
  <c r="ET84" i="4" s="1"/>
  <c r="H78" i="6" s="1"/>
  <c r="G67" i="7" s="1"/>
  <c r="DR80" i="4"/>
  <c r="DS80" i="4" s="1"/>
  <c r="EA80" i="4" s="1"/>
  <c r="ET80" i="4" s="1"/>
  <c r="H74" i="6" s="1"/>
  <c r="G65" i="7" s="1"/>
  <c r="DR76" i="4"/>
  <c r="DS76" i="4" s="1"/>
  <c r="EA76" i="4" s="1"/>
  <c r="ET76" i="4" s="1"/>
  <c r="H70" i="6" s="1"/>
  <c r="G62" i="7" s="1"/>
  <c r="DR72" i="4"/>
  <c r="DS72" i="4" s="1"/>
  <c r="EA72" i="4" s="1"/>
  <c r="ET72" i="4" s="1"/>
  <c r="H66" i="6" s="1"/>
  <c r="G58" i="7" s="1"/>
  <c r="DR68" i="4"/>
  <c r="DS68" i="4" s="1"/>
  <c r="EA68" i="4" s="1"/>
  <c r="ET68" i="4" s="1"/>
  <c r="H62" i="6" s="1"/>
  <c r="G54" i="7" s="1"/>
  <c r="DR64" i="4"/>
  <c r="DS64" i="4" s="1"/>
  <c r="EA64" i="4" s="1"/>
  <c r="ET64" i="4" s="1"/>
  <c r="H58" i="6" s="1"/>
  <c r="G50" i="7" s="1"/>
  <c r="DR60" i="4"/>
  <c r="DS60" i="4" s="1"/>
  <c r="EA60" i="4" s="1"/>
  <c r="ET60" i="4" s="1"/>
  <c r="H54" i="6" s="1"/>
  <c r="G46" i="7" s="1"/>
  <c r="DR56" i="4"/>
  <c r="DS56" i="4" s="1"/>
  <c r="EA56" i="4" s="1"/>
  <c r="ET56" i="4" s="1"/>
  <c r="H50" i="6" s="1"/>
  <c r="G42" i="7" s="1"/>
  <c r="DR52" i="4"/>
  <c r="DS52" i="4" s="1"/>
  <c r="EA52" i="4" s="1"/>
  <c r="ET52" i="4" s="1"/>
  <c r="H46" i="6" s="1"/>
  <c r="G38" i="7" s="1"/>
  <c r="DR48" i="4"/>
  <c r="DS48" i="4" s="1"/>
  <c r="EA48" i="4" s="1"/>
  <c r="ET48" i="4" s="1"/>
  <c r="H42" i="6" s="1"/>
  <c r="DR44" i="4"/>
  <c r="DS44" i="4" s="1"/>
  <c r="EA44" i="4" s="1"/>
  <c r="ET44" i="4" s="1"/>
  <c r="H38" i="6" s="1"/>
  <c r="G31" i="7" s="1"/>
  <c r="DR40" i="4"/>
  <c r="DS40" i="4" s="1"/>
  <c r="EA40" i="4" s="1"/>
  <c r="ET40" i="4" s="1"/>
  <c r="H34" i="6" s="1"/>
  <c r="G5" i="9" s="1"/>
  <c r="DR36" i="4"/>
  <c r="DS36" i="4" s="1"/>
  <c r="EA36" i="4" s="1"/>
  <c r="ET36" i="4" s="1"/>
  <c r="H30" i="6" s="1"/>
  <c r="G25" i="7" s="1"/>
  <c r="DR32" i="4"/>
  <c r="DS32" i="4" s="1"/>
  <c r="EA32" i="4" s="1"/>
  <c r="ET32" i="4" s="1"/>
  <c r="H26" i="6" s="1"/>
  <c r="G21" i="7" s="1"/>
  <c r="DR28" i="4"/>
  <c r="DS28" i="4" s="1"/>
  <c r="EA28" i="4" s="1"/>
  <c r="ET28" i="4" s="1"/>
  <c r="H22" i="6" s="1"/>
  <c r="G17" i="7" s="1"/>
  <c r="DR24" i="4"/>
  <c r="DS24" i="4" s="1"/>
  <c r="EA24" i="4" s="1"/>
  <c r="ET24" i="4" s="1"/>
  <c r="H18" i="6" s="1"/>
  <c r="G13" i="7" s="1"/>
  <c r="DR20" i="4"/>
  <c r="DS20" i="4" s="1"/>
  <c r="EA20" i="4" s="1"/>
  <c r="ET20" i="4" s="1"/>
  <c r="H14" i="6" s="1"/>
  <c r="G9" i="7" s="1"/>
  <c r="DR16" i="4"/>
  <c r="DS16" i="4" s="1"/>
  <c r="EA16" i="4" s="1"/>
  <c r="ET16" i="4" s="1"/>
  <c r="H10" i="6" s="1"/>
  <c r="G5" i="7" s="1"/>
  <c r="DR12" i="4"/>
  <c r="DS12" i="4" s="1"/>
  <c r="EA12" i="4" s="1"/>
  <c r="ET12" i="4" s="1"/>
  <c r="H6" i="6" s="1"/>
  <c r="I25" i="6"/>
  <c r="H20" i="7" s="1"/>
  <c r="I105" i="6"/>
  <c r="H94" i="7" s="1"/>
  <c r="I153" i="6"/>
  <c r="H140" i="7" s="1"/>
  <c r="I169" i="6"/>
  <c r="H155" i="7" s="1"/>
  <c r="I221" i="6"/>
  <c r="H206" i="7" s="1"/>
  <c r="I253" i="6"/>
  <c r="H237" i="7" s="1"/>
  <c r="I269" i="6"/>
  <c r="H252" i="7" s="1"/>
  <c r="I285" i="6"/>
  <c r="H268" i="7" s="1"/>
  <c r="I325" i="6"/>
  <c r="H306" i="7" s="1"/>
  <c r="I397" i="6"/>
  <c r="H378" i="7" s="1"/>
  <c r="I413" i="6"/>
  <c r="H394" i="7" s="1"/>
  <c r="I465" i="6"/>
  <c r="H445" i="7" s="1"/>
  <c r="I9" i="6"/>
  <c r="H4" i="7" s="1"/>
  <c r="I89" i="6"/>
  <c r="H78" i="7" s="1"/>
  <c r="I121" i="6"/>
  <c r="H110" i="7" s="1"/>
  <c r="I129" i="6"/>
  <c r="H117" i="7" s="1"/>
  <c r="I137" i="6"/>
  <c r="H125" i="7" s="1"/>
  <c r="I237" i="6"/>
  <c r="H221" i="7" s="1"/>
  <c r="I261" i="6"/>
  <c r="H244" i="7" s="1"/>
  <c r="I277" i="6"/>
  <c r="H260" i="7" s="1"/>
  <c r="I309" i="6"/>
  <c r="H290" i="7" s="1"/>
  <c r="I317" i="6"/>
  <c r="H298" i="7" s="1"/>
  <c r="I333" i="6"/>
  <c r="H314" i="7" s="1"/>
  <c r="I405" i="6"/>
  <c r="H386" i="7" s="1"/>
  <c r="I449" i="6"/>
  <c r="H429" i="7" s="1"/>
  <c r="I481" i="6"/>
  <c r="H461" i="7" s="1"/>
  <c r="I497" i="6"/>
  <c r="H477" i="7" s="1"/>
  <c r="I517" i="6"/>
  <c r="H497" i="7" s="1"/>
  <c r="I21" i="6"/>
  <c r="H16" i="7" s="1"/>
  <c r="I41" i="6"/>
  <c r="H34" i="7" s="1"/>
  <c r="I49" i="6"/>
  <c r="H41" i="7" s="1"/>
  <c r="I57" i="6"/>
  <c r="H49" i="7" s="1"/>
  <c r="I65" i="6"/>
  <c r="H57" i="7" s="1"/>
  <c r="I73" i="6"/>
  <c r="H64" i="7" s="1"/>
  <c r="I85" i="6"/>
  <c r="H74" i="7" s="1"/>
  <c r="I101" i="6"/>
  <c r="H90" i="7" s="1"/>
  <c r="I117" i="6"/>
  <c r="H106" i="7" s="1"/>
  <c r="I145" i="6"/>
  <c r="H133" i="7" s="1"/>
  <c r="I157" i="6"/>
  <c r="H143" i="7" s="1"/>
  <c r="I173" i="6"/>
  <c r="H159" i="7" s="1"/>
  <c r="I217" i="6"/>
  <c r="H202" i="7" s="1"/>
  <c r="I233" i="6"/>
  <c r="H217" i="7" s="1"/>
  <c r="I249" i="6"/>
  <c r="H233" i="7" s="1"/>
  <c r="I293" i="6"/>
  <c r="H275" i="7" s="1"/>
  <c r="I421" i="6"/>
  <c r="H402" i="7" s="1"/>
  <c r="I429" i="6"/>
  <c r="H410" i="7" s="1"/>
  <c r="I437" i="6"/>
  <c r="H418" i="7" s="1"/>
  <c r="I445" i="6"/>
  <c r="H425" i="7" s="1"/>
  <c r="I461" i="6"/>
  <c r="H441" i="7" s="1"/>
  <c r="I477" i="6"/>
  <c r="H457" i="7" s="1"/>
  <c r="I493" i="6"/>
  <c r="H473" i="7" s="1"/>
  <c r="I17" i="6"/>
  <c r="H12" i="7" s="1"/>
  <c r="I33" i="6"/>
  <c r="H28" i="7" s="1"/>
  <c r="I81" i="6"/>
  <c r="H70" i="7" s="1"/>
  <c r="I97" i="6"/>
  <c r="H86" i="7" s="1"/>
  <c r="I113" i="6"/>
  <c r="H102" i="7" s="1"/>
  <c r="I125" i="6"/>
  <c r="H113" i="7" s="1"/>
  <c r="I133" i="6"/>
  <c r="H121" i="7" s="1"/>
  <c r="I141" i="6"/>
  <c r="H129" i="7" s="1"/>
  <c r="I149" i="6"/>
  <c r="H136" i="7" s="1"/>
  <c r="I161" i="6"/>
  <c r="H147" i="7" s="1"/>
  <c r="I229" i="6"/>
  <c r="H213" i="7" s="1"/>
  <c r="I245" i="6"/>
  <c r="H229" i="7" s="1"/>
  <c r="I265" i="6"/>
  <c r="H248" i="7" s="1"/>
  <c r="I273" i="6"/>
  <c r="H256" i="7" s="1"/>
  <c r="I281" i="6"/>
  <c r="H264" i="7" s="1"/>
  <c r="I305" i="6"/>
  <c r="H286" i="7" s="1"/>
  <c r="I313" i="6"/>
  <c r="H294" i="7" s="1"/>
  <c r="I321" i="6"/>
  <c r="H302" i="7" s="1"/>
  <c r="I329" i="6"/>
  <c r="H310" i="7" s="1"/>
  <c r="I393" i="6"/>
  <c r="H374" i="7" s="1"/>
  <c r="I401" i="6"/>
  <c r="H382" i="7" s="1"/>
  <c r="I409" i="6"/>
  <c r="H390" i="7" s="1"/>
  <c r="I457" i="6"/>
  <c r="H437" i="7" s="1"/>
  <c r="I473" i="6"/>
  <c r="H453" i="7" s="1"/>
  <c r="I489" i="6"/>
  <c r="H469" i="7" s="1"/>
  <c r="DR522" i="4"/>
  <c r="DS522" i="4" s="1"/>
  <c r="EA522" i="4" s="1"/>
  <c r="ET522" i="4" s="1"/>
  <c r="H516" i="6" s="1"/>
  <c r="G496" i="7" s="1"/>
  <c r="DR518" i="4"/>
  <c r="DS518" i="4" s="1"/>
  <c r="EA518" i="4" s="1"/>
  <c r="ET518" i="4" s="1"/>
  <c r="H512" i="6" s="1"/>
  <c r="G492" i="7" s="1"/>
  <c r="DR514" i="4"/>
  <c r="DS514" i="4" s="1"/>
  <c r="EA514" i="4" s="1"/>
  <c r="ET514" i="4" s="1"/>
  <c r="H508" i="6" s="1"/>
  <c r="G488" i="7" s="1"/>
  <c r="DR510" i="4"/>
  <c r="DS510" i="4" s="1"/>
  <c r="EA510" i="4" s="1"/>
  <c r="ET510" i="4" s="1"/>
  <c r="H504" i="6" s="1"/>
  <c r="G484" i="7" s="1"/>
  <c r="DR506" i="4"/>
  <c r="DS506" i="4" s="1"/>
  <c r="EA506" i="4" s="1"/>
  <c r="ET506" i="4" s="1"/>
  <c r="H500" i="6" s="1"/>
  <c r="G480" i="7" s="1"/>
  <c r="DR502" i="4"/>
  <c r="DS502" i="4" s="1"/>
  <c r="EA502" i="4" s="1"/>
  <c r="ET502" i="4" s="1"/>
  <c r="H496" i="6" s="1"/>
  <c r="G476" i="7" s="1"/>
  <c r="DR498" i="4"/>
  <c r="DS498" i="4" s="1"/>
  <c r="EA498" i="4" s="1"/>
  <c r="ET498" i="4" s="1"/>
  <c r="H492" i="6" s="1"/>
  <c r="G472" i="7" s="1"/>
  <c r="DR494" i="4"/>
  <c r="DS494" i="4" s="1"/>
  <c r="EA494" i="4" s="1"/>
  <c r="ET494" i="4" s="1"/>
  <c r="H488" i="6" s="1"/>
  <c r="G468" i="7" s="1"/>
  <c r="DR490" i="4"/>
  <c r="DS490" i="4" s="1"/>
  <c r="EA490" i="4" s="1"/>
  <c r="ET490" i="4" s="1"/>
  <c r="H484" i="6" s="1"/>
  <c r="G464" i="7" s="1"/>
  <c r="DR486" i="4"/>
  <c r="DS486" i="4" s="1"/>
  <c r="EA486" i="4" s="1"/>
  <c r="ET486" i="4" s="1"/>
  <c r="H480" i="6" s="1"/>
  <c r="G460" i="7" s="1"/>
  <c r="DR482" i="4"/>
  <c r="DS482" i="4" s="1"/>
  <c r="EA482" i="4" s="1"/>
  <c r="ET482" i="4" s="1"/>
  <c r="H476" i="6" s="1"/>
  <c r="G456" i="7" s="1"/>
  <c r="DR478" i="4"/>
  <c r="DS478" i="4" s="1"/>
  <c r="EA478" i="4" s="1"/>
  <c r="ET478" i="4" s="1"/>
  <c r="H472" i="6" s="1"/>
  <c r="G452" i="7" s="1"/>
  <c r="DR474" i="4"/>
  <c r="DS474" i="4" s="1"/>
  <c r="EA474" i="4" s="1"/>
  <c r="ET474" i="4" s="1"/>
  <c r="H468" i="6" s="1"/>
  <c r="G448" i="7" s="1"/>
  <c r="DR470" i="4"/>
  <c r="DS470" i="4" s="1"/>
  <c r="EA470" i="4" s="1"/>
  <c r="ET470" i="4" s="1"/>
  <c r="H464" i="6" s="1"/>
  <c r="G444" i="7" s="1"/>
  <c r="DR466" i="4"/>
  <c r="DS466" i="4" s="1"/>
  <c r="EA466" i="4" s="1"/>
  <c r="ET466" i="4" s="1"/>
  <c r="H460" i="6" s="1"/>
  <c r="G440" i="7" s="1"/>
  <c r="DR462" i="4"/>
  <c r="DS462" i="4" s="1"/>
  <c r="EA462" i="4" s="1"/>
  <c r="ET462" i="4" s="1"/>
  <c r="H456" i="6" s="1"/>
  <c r="G436" i="7" s="1"/>
  <c r="DR458" i="4"/>
  <c r="DS458" i="4" s="1"/>
  <c r="EA458" i="4" s="1"/>
  <c r="ET458" i="4" s="1"/>
  <c r="H452" i="6" s="1"/>
  <c r="G432" i="7" s="1"/>
  <c r="DR454" i="4"/>
  <c r="DS454" i="4" s="1"/>
  <c r="EA454" i="4" s="1"/>
  <c r="ET454" i="4" s="1"/>
  <c r="H448" i="6" s="1"/>
  <c r="G428" i="7" s="1"/>
  <c r="DR450" i="4"/>
  <c r="DS450" i="4" s="1"/>
  <c r="EA450" i="4" s="1"/>
  <c r="ET450" i="4" s="1"/>
  <c r="H444" i="6" s="1"/>
  <c r="G424" i="7" s="1"/>
  <c r="DR446" i="4"/>
  <c r="DS446" i="4" s="1"/>
  <c r="EA446" i="4" s="1"/>
  <c r="ET446" i="4" s="1"/>
  <c r="H440" i="6" s="1"/>
  <c r="G421" i="7" s="1"/>
  <c r="DR442" i="4"/>
  <c r="DS442" i="4" s="1"/>
  <c r="EA442" i="4" s="1"/>
  <c r="ET442" i="4" s="1"/>
  <c r="H436" i="6" s="1"/>
  <c r="G417" i="7" s="1"/>
  <c r="DR438" i="4"/>
  <c r="DS438" i="4" s="1"/>
  <c r="EA438" i="4" s="1"/>
  <c r="ET438" i="4" s="1"/>
  <c r="H432" i="6" s="1"/>
  <c r="G413" i="7" s="1"/>
  <c r="DR434" i="4"/>
  <c r="DS434" i="4" s="1"/>
  <c r="EA434" i="4" s="1"/>
  <c r="ET434" i="4" s="1"/>
  <c r="H428" i="6" s="1"/>
  <c r="G409" i="7" s="1"/>
  <c r="DR430" i="4"/>
  <c r="DS430" i="4" s="1"/>
  <c r="EA430" i="4" s="1"/>
  <c r="ET430" i="4" s="1"/>
  <c r="H424" i="6" s="1"/>
  <c r="G405" i="7" s="1"/>
  <c r="DR426" i="4"/>
  <c r="DS426" i="4" s="1"/>
  <c r="EA426" i="4" s="1"/>
  <c r="ET426" i="4" s="1"/>
  <c r="H420" i="6" s="1"/>
  <c r="G401" i="7" s="1"/>
  <c r="DR422" i="4"/>
  <c r="DS422" i="4" s="1"/>
  <c r="EA422" i="4" s="1"/>
  <c r="ET422" i="4" s="1"/>
  <c r="H416" i="6" s="1"/>
  <c r="G397" i="7" s="1"/>
  <c r="DR418" i="4"/>
  <c r="DS418" i="4" s="1"/>
  <c r="EA418" i="4" s="1"/>
  <c r="ET418" i="4" s="1"/>
  <c r="H412" i="6" s="1"/>
  <c r="G393" i="7" s="1"/>
  <c r="DR414" i="4"/>
  <c r="DS414" i="4" s="1"/>
  <c r="EA414" i="4" s="1"/>
  <c r="ET414" i="4" s="1"/>
  <c r="H408" i="6" s="1"/>
  <c r="G389" i="7" s="1"/>
  <c r="DR410" i="4"/>
  <c r="DS410" i="4" s="1"/>
  <c r="EA410" i="4" s="1"/>
  <c r="ET410" i="4" s="1"/>
  <c r="H404" i="6" s="1"/>
  <c r="G385" i="7" s="1"/>
  <c r="DR406" i="4"/>
  <c r="DS406" i="4" s="1"/>
  <c r="EA406" i="4" s="1"/>
  <c r="ET406" i="4" s="1"/>
  <c r="H400" i="6" s="1"/>
  <c r="G381" i="7" s="1"/>
  <c r="DR402" i="4"/>
  <c r="DS402" i="4" s="1"/>
  <c r="EA402" i="4" s="1"/>
  <c r="ET402" i="4" s="1"/>
  <c r="H396" i="6" s="1"/>
  <c r="G377" i="7" s="1"/>
  <c r="DR398" i="4"/>
  <c r="DS398" i="4" s="1"/>
  <c r="EA398" i="4" s="1"/>
  <c r="ET398" i="4" s="1"/>
  <c r="H392" i="6" s="1"/>
  <c r="G373" i="7" s="1"/>
  <c r="DR394" i="4"/>
  <c r="DS394" i="4" s="1"/>
  <c r="EA394" i="4" s="1"/>
  <c r="ET394" i="4" s="1"/>
  <c r="H388" i="6" s="1"/>
  <c r="G369" i="7" s="1"/>
  <c r="DR390" i="4"/>
  <c r="DS390" i="4" s="1"/>
  <c r="EA390" i="4" s="1"/>
  <c r="ET390" i="4" s="1"/>
  <c r="H384" i="6" s="1"/>
  <c r="G365" i="7" s="1"/>
  <c r="DR386" i="4"/>
  <c r="DS386" i="4" s="1"/>
  <c r="EA386" i="4" s="1"/>
  <c r="ET386" i="4" s="1"/>
  <c r="H380" i="6" s="1"/>
  <c r="G361" i="7" s="1"/>
  <c r="DR382" i="4"/>
  <c r="DS382" i="4" s="1"/>
  <c r="EA382" i="4" s="1"/>
  <c r="ET382" i="4" s="1"/>
  <c r="H376" i="6" s="1"/>
  <c r="G357" i="7" s="1"/>
  <c r="DR378" i="4"/>
  <c r="DS378" i="4" s="1"/>
  <c r="EA378" i="4" s="1"/>
  <c r="ET378" i="4" s="1"/>
  <c r="H372" i="6" s="1"/>
  <c r="G353" i="7" s="1"/>
  <c r="DR374" i="4"/>
  <c r="DS374" i="4" s="1"/>
  <c r="EA374" i="4" s="1"/>
  <c r="ET374" i="4" s="1"/>
  <c r="H368" i="6" s="1"/>
  <c r="G349" i="7" s="1"/>
  <c r="DR370" i="4"/>
  <c r="DS370" i="4" s="1"/>
  <c r="EA370" i="4" s="1"/>
  <c r="ET370" i="4" s="1"/>
  <c r="H364" i="6" s="1"/>
  <c r="G345" i="7" s="1"/>
  <c r="DR366" i="4"/>
  <c r="DS366" i="4" s="1"/>
  <c r="EA366" i="4" s="1"/>
  <c r="ET366" i="4" s="1"/>
  <c r="H360" i="6" s="1"/>
  <c r="G341" i="7" s="1"/>
  <c r="DR362" i="4"/>
  <c r="DS362" i="4" s="1"/>
  <c r="EA362" i="4" s="1"/>
  <c r="ET362" i="4" s="1"/>
  <c r="H356" i="6" s="1"/>
  <c r="G337" i="7" s="1"/>
  <c r="DR358" i="4"/>
  <c r="DS358" i="4" s="1"/>
  <c r="EA358" i="4" s="1"/>
  <c r="ET358" i="4" s="1"/>
  <c r="H352" i="6" s="1"/>
  <c r="G333" i="7" s="1"/>
  <c r="DR354" i="4"/>
  <c r="DS354" i="4" s="1"/>
  <c r="EA354" i="4" s="1"/>
  <c r="ET354" i="4" s="1"/>
  <c r="H348" i="6" s="1"/>
  <c r="G329" i="7" s="1"/>
  <c r="DR350" i="4"/>
  <c r="DS350" i="4" s="1"/>
  <c r="EA350" i="4" s="1"/>
  <c r="ET350" i="4" s="1"/>
  <c r="H344" i="6" s="1"/>
  <c r="G325" i="7" s="1"/>
  <c r="DR346" i="4"/>
  <c r="DS346" i="4" s="1"/>
  <c r="EA346" i="4" s="1"/>
  <c r="ET346" i="4" s="1"/>
  <c r="H340" i="6" s="1"/>
  <c r="G321" i="7" s="1"/>
  <c r="DR342" i="4"/>
  <c r="DS342" i="4" s="1"/>
  <c r="EA342" i="4" s="1"/>
  <c r="ET342" i="4" s="1"/>
  <c r="H336" i="6" s="1"/>
  <c r="G317" i="7" s="1"/>
  <c r="DR338" i="4"/>
  <c r="DS338" i="4" s="1"/>
  <c r="EA338" i="4" s="1"/>
  <c r="ET338" i="4" s="1"/>
  <c r="H332" i="6" s="1"/>
  <c r="G313" i="7" s="1"/>
  <c r="DR334" i="4"/>
  <c r="DS334" i="4" s="1"/>
  <c r="EA334" i="4" s="1"/>
  <c r="ET334" i="4" s="1"/>
  <c r="H328" i="6" s="1"/>
  <c r="G309" i="7" s="1"/>
  <c r="DR330" i="4"/>
  <c r="DS330" i="4" s="1"/>
  <c r="EA330" i="4" s="1"/>
  <c r="ET330" i="4" s="1"/>
  <c r="H324" i="6" s="1"/>
  <c r="G305" i="7" s="1"/>
  <c r="DR326" i="4"/>
  <c r="DS326" i="4" s="1"/>
  <c r="EA326" i="4" s="1"/>
  <c r="ET326" i="4" s="1"/>
  <c r="H320" i="6" s="1"/>
  <c r="G301" i="7" s="1"/>
  <c r="DR322" i="4"/>
  <c r="DS322" i="4" s="1"/>
  <c r="EA322" i="4" s="1"/>
  <c r="ET322" i="4" s="1"/>
  <c r="H316" i="6" s="1"/>
  <c r="G297" i="7" s="1"/>
  <c r="DR318" i="4"/>
  <c r="DS318" i="4" s="1"/>
  <c r="EA318" i="4" s="1"/>
  <c r="ET318" i="4" s="1"/>
  <c r="H312" i="6" s="1"/>
  <c r="G293" i="7" s="1"/>
  <c r="DR314" i="4"/>
  <c r="DS314" i="4" s="1"/>
  <c r="EA314" i="4" s="1"/>
  <c r="ET314" i="4" s="1"/>
  <c r="H308" i="6" s="1"/>
  <c r="G289" i="7" s="1"/>
  <c r="DR310" i="4"/>
  <c r="DS310" i="4" s="1"/>
  <c r="EA310" i="4" s="1"/>
  <c r="ET310" i="4" s="1"/>
  <c r="H304" i="6" s="1"/>
  <c r="G285" i="7" s="1"/>
  <c r="DR306" i="4"/>
  <c r="DS306" i="4" s="1"/>
  <c r="EA306" i="4" s="1"/>
  <c r="ET306" i="4" s="1"/>
  <c r="H300" i="6" s="1"/>
  <c r="G282" i="7" s="1"/>
  <c r="DR302" i="4"/>
  <c r="DS302" i="4" s="1"/>
  <c r="EA302" i="4" s="1"/>
  <c r="ET302" i="4" s="1"/>
  <c r="H296" i="6" s="1"/>
  <c r="G278" i="7" s="1"/>
  <c r="DR298" i="4"/>
  <c r="DS298" i="4" s="1"/>
  <c r="EA298" i="4" s="1"/>
  <c r="ET298" i="4" s="1"/>
  <c r="H292" i="6" s="1"/>
  <c r="DR294" i="4"/>
  <c r="DS294" i="4" s="1"/>
  <c r="EA294" i="4" s="1"/>
  <c r="ET294" i="4" s="1"/>
  <c r="DR290" i="4"/>
  <c r="DS290" i="4" s="1"/>
  <c r="EA290" i="4" s="1"/>
  <c r="ET290" i="4" s="1"/>
  <c r="H284" i="6" s="1"/>
  <c r="G267" i="7" s="1"/>
  <c r="DR286" i="4"/>
  <c r="DS286" i="4" s="1"/>
  <c r="EA286" i="4" s="1"/>
  <c r="ET286" i="4" s="1"/>
  <c r="H280" i="6" s="1"/>
  <c r="G263" i="7" s="1"/>
  <c r="DR282" i="4"/>
  <c r="DS282" i="4" s="1"/>
  <c r="EA282" i="4" s="1"/>
  <c r="ET282" i="4" s="1"/>
  <c r="H276" i="6" s="1"/>
  <c r="G259" i="7" s="1"/>
  <c r="DR278" i="4"/>
  <c r="DS278" i="4" s="1"/>
  <c r="EA278" i="4" s="1"/>
  <c r="ET278" i="4" s="1"/>
  <c r="DR274" i="4"/>
  <c r="DS274" i="4" s="1"/>
  <c r="EA274" i="4" s="1"/>
  <c r="ET274" i="4" s="1"/>
  <c r="H268" i="6" s="1"/>
  <c r="G251" i="7" s="1"/>
  <c r="DR270" i="4"/>
  <c r="DS270" i="4" s="1"/>
  <c r="EA270" i="4" s="1"/>
  <c r="ET270" i="4" s="1"/>
  <c r="H264" i="6" s="1"/>
  <c r="G247" i="7" s="1"/>
  <c r="DR266" i="4"/>
  <c r="DS266" i="4" s="1"/>
  <c r="EA266" i="4" s="1"/>
  <c r="ET266" i="4" s="1"/>
  <c r="H260" i="6" s="1"/>
  <c r="G243" i="7" s="1"/>
  <c r="DR262" i="4"/>
  <c r="DS262" i="4" s="1"/>
  <c r="EA262" i="4" s="1"/>
  <c r="ET262" i="4" s="1"/>
  <c r="H256" i="6" s="1"/>
  <c r="G240" i="7" s="1"/>
  <c r="DR258" i="4"/>
  <c r="DS258" i="4" s="1"/>
  <c r="EA258" i="4" s="1"/>
  <c r="ET258" i="4" s="1"/>
  <c r="H252" i="6" s="1"/>
  <c r="G236" i="7" s="1"/>
  <c r="DR254" i="4"/>
  <c r="DS254" i="4" s="1"/>
  <c r="EA254" i="4" s="1"/>
  <c r="ET254" i="4" s="1"/>
  <c r="H248" i="6" s="1"/>
  <c r="G232" i="7" s="1"/>
  <c r="DR250" i="4"/>
  <c r="DS250" i="4" s="1"/>
  <c r="EA250" i="4" s="1"/>
  <c r="ET250" i="4" s="1"/>
  <c r="H244" i="6" s="1"/>
  <c r="G228" i="7" s="1"/>
  <c r="DR246" i="4"/>
  <c r="DS246" i="4" s="1"/>
  <c r="EA246" i="4" s="1"/>
  <c r="ET246" i="4" s="1"/>
  <c r="H240" i="6" s="1"/>
  <c r="G224" i="7" s="1"/>
  <c r="DR242" i="4"/>
  <c r="DS242" i="4" s="1"/>
  <c r="EA242" i="4" s="1"/>
  <c r="ET242" i="4" s="1"/>
  <c r="H236" i="6" s="1"/>
  <c r="G220" i="7" s="1"/>
  <c r="DR238" i="4"/>
  <c r="DS238" i="4" s="1"/>
  <c r="EA238" i="4" s="1"/>
  <c r="ET238" i="4" s="1"/>
  <c r="H232" i="6" s="1"/>
  <c r="G216" i="7" s="1"/>
  <c r="DR234" i="4"/>
  <c r="DS234" i="4" s="1"/>
  <c r="EA234" i="4" s="1"/>
  <c r="ET234" i="4" s="1"/>
  <c r="H228" i="6" s="1"/>
  <c r="G212" i="7" s="1"/>
  <c r="DR230" i="4"/>
  <c r="DS230" i="4" s="1"/>
  <c r="EA230" i="4" s="1"/>
  <c r="ET230" i="4" s="1"/>
  <c r="H224" i="6" s="1"/>
  <c r="G209" i="7" s="1"/>
  <c r="DR226" i="4"/>
  <c r="DS226" i="4" s="1"/>
  <c r="EA226" i="4" s="1"/>
  <c r="ET226" i="4" s="1"/>
  <c r="H220" i="6" s="1"/>
  <c r="G205" i="7" s="1"/>
  <c r="DR222" i="4"/>
  <c r="DS222" i="4" s="1"/>
  <c r="EA222" i="4" s="1"/>
  <c r="ET222" i="4" s="1"/>
  <c r="H216" i="6" s="1"/>
  <c r="G201" i="7" s="1"/>
  <c r="DR218" i="4"/>
  <c r="DS218" i="4" s="1"/>
  <c r="EA218" i="4" s="1"/>
  <c r="ET218" i="4" s="1"/>
  <c r="H212" i="6" s="1"/>
  <c r="G197" i="7" s="1"/>
  <c r="DR214" i="4"/>
  <c r="DS214" i="4" s="1"/>
  <c r="EA214" i="4" s="1"/>
  <c r="ET214" i="4" s="1"/>
  <c r="H208" i="6" s="1"/>
  <c r="G193" i="7" s="1"/>
  <c r="DR210" i="4"/>
  <c r="DS210" i="4" s="1"/>
  <c r="EA210" i="4" s="1"/>
  <c r="ET210" i="4" s="1"/>
  <c r="H204" i="6" s="1"/>
  <c r="G189" i="7" s="1"/>
  <c r="DR206" i="4"/>
  <c r="DS206" i="4" s="1"/>
  <c r="EA206" i="4" s="1"/>
  <c r="ET206" i="4" s="1"/>
  <c r="H200" i="6" s="1"/>
  <c r="G185" i="7" s="1"/>
  <c r="DR202" i="4"/>
  <c r="DS202" i="4" s="1"/>
  <c r="EA202" i="4" s="1"/>
  <c r="ET202" i="4" s="1"/>
  <c r="H196" i="6" s="1"/>
  <c r="G181" i="7" s="1"/>
  <c r="DR198" i="4"/>
  <c r="DS198" i="4" s="1"/>
  <c r="EA198" i="4" s="1"/>
  <c r="ET198" i="4" s="1"/>
  <c r="H192" i="6" s="1"/>
  <c r="G178" i="7" s="1"/>
  <c r="DR194" i="4"/>
  <c r="DS194" i="4" s="1"/>
  <c r="EA194" i="4" s="1"/>
  <c r="ET194" i="4" s="1"/>
  <c r="H188" i="6" s="1"/>
  <c r="G174" i="7" s="1"/>
  <c r="DR190" i="4"/>
  <c r="DS190" i="4" s="1"/>
  <c r="EA190" i="4" s="1"/>
  <c r="ET190" i="4" s="1"/>
  <c r="H184" i="6" s="1"/>
  <c r="G170" i="7" s="1"/>
  <c r="DR186" i="4"/>
  <c r="DS186" i="4" s="1"/>
  <c r="EA186" i="4" s="1"/>
  <c r="ET186" i="4" s="1"/>
  <c r="H180" i="6" s="1"/>
  <c r="G166" i="7" s="1"/>
  <c r="DR182" i="4"/>
  <c r="DS182" i="4" s="1"/>
  <c r="EA182" i="4" s="1"/>
  <c r="ET182" i="4" s="1"/>
  <c r="H176" i="6" s="1"/>
  <c r="G162" i="7" s="1"/>
  <c r="DR178" i="4"/>
  <c r="DS178" i="4" s="1"/>
  <c r="EA178" i="4" s="1"/>
  <c r="ET178" i="4" s="1"/>
  <c r="H172" i="6" s="1"/>
  <c r="G158" i="7" s="1"/>
  <c r="DR174" i="4"/>
  <c r="DS174" i="4" s="1"/>
  <c r="EA174" i="4" s="1"/>
  <c r="ET174" i="4" s="1"/>
  <c r="H168" i="6" s="1"/>
  <c r="G154" i="7" s="1"/>
  <c r="DR170" i="4"/>
  <c r="DS170" i="4" s="1"/>
  <c r="EA170" i="4" s="1"/>
  <c r="ET170" i="4" s="1"/>
  <c r="H164" i="6" s="1"/>
  <c r="G150" i="7" s="1"/>
  <c r="DR166" i="4"/>
  <c r="DS166" i="4" s="1"/>
  <c r="EA166" i="4" s="1"/>
  <c r="ET166" i="4" s="1"/>
  <c r="H160" i="6" s="1"/>
  <c r="G146" i="7" s="1"/>
  <c r="DR162" i="4"/>
  <c r="DS162" i="4" s="1"/>
  <c r="EA162" i="4" s="1"/>
  <c r="ET162" i="4" s="1"/>
  <c r="H156" i="6" s="1"/>
  <c r="G142" i="7" s="1"/>
  <c r="DR158" i="4"/>
  <c r="DS158" i="4" s="1"/>
  <c r="EA158" i="4" s="1"/>
  <c r="ET158" i="4" s="1"/>
  <c r="H152" i="6" s="1"/>
  <c r="G139" i="7" s="1"/>
  <c r="DR154" i="4"/>
  <c r="DS154" i="4" s="1"/>
  <c r="EA154" i="4" s="1"/>
  <c r="ET154" i="4" s="1"/>
  <c r="H148" i="6" s="1"/>
  <c r="G135" i="7" s="1"/>
  <c r="DR150" i="4"/>
  <c r="DS150" i="4" s="1"/>
  <c r="EA150" i="4" s="1"/>
  <c r="ET150" i="4" s="1"/>
  <c r="H144" i="6" s="1"/>
  <c r="G132" i="7" s="1"/>
  <c r="DR146" i="4"/>
  <c r="DS146" i="4" s="1"/>
  <c r="EA146" i="4" s="1"/>
  <c r="ET146" i="4" s="1"/>
  <c r="H140" i="6" s="1"/>
  <c r="G128" i="7" s="1"/>
  <c r="DR142" i="4"/>
  <c r="DS142" i="4" s="1"/>
  <c r="EA142" i="4" s="1"/>
  <c r="ET142" i="4" s="1"/>
  <c r="H136" i="6" s="1"/>
  <c r="G124" i="7" s="1"/>
  <c r="DR138" i="4"/>
  <c r="DS138" i="4" s="1"/>
  <c r="EA138" i="4" s="1"/>
  <c r="ET138" i="4" s="1"/>
  <c r="H132" i="6" s="1"/>
  <c r="G120" i="7" s="1"/>
  <c r="DR134" i="4"/>
  <c r="DS134" i="4" s="1"/>
  <c r="EA134" i="4" s="1"/>
  <c r="ET134" i="4" s="1"/>
  <c r="H128" i="6" s="1"/>
  <c r="G116" i="7" s="1"/>
  <c r="DR130" i="4"/>
  <c r="DS130" i="4" s="1"/>
  <c r="EA130" i="4" s="1"/>
  <c r="ET130" i="4" s="1"/>
  <c r="H124" i="6" s="1"/>
  <c r="G112" i="7" s="1"/>
  <c r="DR126" i="4"/>
  <c r="DS126" i="4" s="1"/>
  <c r="EA126" i="4" s="1"/>
  <c r="ET126" i="4" s="1"/>
  <c r="H120" i="6" s="1"/>
  <c r="G109" i="7" s="1"/>
  <c r="DR122" i="4"/>
  <c r="DS122" i="4" s="1"/>
  <c r="EA122" i="4" s="1"/>
  <c r="ET122" i="4" s="1"/>
  <c r="H116" i="6" s="1"/>
  <c r="G105" i="7" s="1"/>
  <c r="DR118" i="4"/>
  <c r="DS118" i="4" s="1"/>
  <c r="EA118" i="4" s="1"/>
  <c r="ET118" i="4" s="1"/>
  <c r="H112" i="6" s="1"/>
  <c r="G101" i="7" s="1"/>
  <c r="DR114" i="4"/>
  <c r="DS114" i="4" s="1"/>
  <c r="EA114" i="4" s="1"/>
  <c r="ET114" i="4" s="1"/>
  <c r="H108" i="6" s="1"/>
  <c r="G97" i="7" s="1"/>
  <c r="DR110" i="4"/>
  <c r="DS110" i="4" s="1"/>
  <c r="EA110" i="4" s="1"/>
  <c r="ET110" i="4" s="1"/>
  <c r="H104" i="6" s="1"/>
  <c r="G93" i="7" s="1"/>
  <c r="DR106" i="4"/>
  <c r="DS106" i="4" s="1"/>
  <c r="EA106" i="4" s="1"/>
  <c r="ET106" i="4" s="1"/>
  <c r="H100" i="6" s="1"/>
  <c r="G89" i="7" s="1"/>
  <c r="DR102" i="4"/>
  <c r="DS102" i="4" s="1"/>
  <c r="EA102" i="4" s="1"/>
  <c r="ET102" i="4" s="1"/>
  <c r="H96" i="6" s="1"/>
  <c r="G85" i="7" s="1"/>
  <c r="DR98" i="4"/>
  <c r="DS98" i="4" s="1"/>
  <c r="EA98" i="4" s="1"/>
  <c r="ET98" i="4" s="1"/>
  <c r="H92" i="6" s="1"/>
  <c r="G81" i="7" s="1"/>
  <c r="DR94" i="4"/>
  <c r="DS94" i="4" s="1"/>
  <c r="EA94" i="4" s="1"/>
  <c r="ET94" i="4" s="1"/>
  <c r="H88" i="6" s="1"/>
  <c r="G77" i="7" s="1"/>
  <c r="DR90" i="4"/>
  <c r="DS90" i="4" s="1"/>
  <c r="EA90" i="4" s="1"/>
  <c r="ET90" i="4" s="1"/>
  <c r="H84" i="6" s="1"/>
  <c r="G73" i="7" s="1"/>
  <c r="DR86" i="4"/>
  <c r="DS86" i="4" s="1"/>
  <c r="EA86" i="4" s="1"/>
  <c r="ET86" i="4" s="1"/>
  <c r="H80" i="6" s="1"/>
  <c r="G69" i="7" s="1"/>
  <c r="DR82" i="4"/>
  <c r="DS82" i="4" s="1"/>
  <c r="EA82" i="4" s="1"/>
  <c r="ET82" i="4" s="1"/>
  <c r="H76" i="6" s="1"/>
  <c r="G8" i="9" s="1"/>
  <c r="DR78" i="4"/>
  <c r="DS78" i="4" s="1"/>
  <c r="EA78" i="4" s="1"/>
  <c r="ET78" i="4" s="1"/>
  <c r="H72" i="6" s="1"/>
  <c r="G63" i="7" s="1"/>
  <c r="DR74" i="4"/>
  <c r="DS74" i="4" s="1"/>
  <c r="EA74" i="4" s="1"/>
  <c r="ET74" i="4" s="1"/>
  <c r="H68" i="6" s="1"/>
  <c r="G60" i="7" s="1"/>
  <c r="DR70" i="4"/>
  <c r="DS70" i="4" s="1"/>
  <c r="EA70" i="4" s="1"/>
  <c r="ET70" i="4" s="1"/>
  <c r="H64" i="6" s="1"/>
  <c r="G56" i="7" s="1"/>
  <c r="DR66" i="4"/>
  <c r="DS66" i="4" s="1"/>
  <c r="EA66" i="4" s="1"/>
  <c r="ET66" i="4" s="1"/>
  <c r="H60" i="6" s="1"/>
  <c r="G52" i="7" s="1"/>
  <c r="DR62" i="4"/>
  <c r="DS62" i="4" s="1"/>
  <c r="EA62" i="4" s="1"/>
  <c r="ET62" i="4" s="1"/>
  <c r="H56" i="6" s="1"/>
  <c r="G48" i="7" s="1"/>
  <c r="DR58" i="4"/>
  <c r="DS58" i="4" s="1"/>
  <c r="EA58" i="4" s="1"/>
  <c r="ET58" i="4" s="1"/>
  <c r="H52" i="6" s="1"/>
  <c r="G44" i="7" s="1"/>
  <c r="DR54" i="4"/>
  <c r="DS54" i="4" s="1"/>
  <c r="EA54" i="4" s="1"/>
  <c r="ET54" i="4" s="1"/>
  <c r="H48" i="6" s="1"/>
  <c r="G40" i="7" s="1"/>
  <c r="DR50" i="4"/>
  <c r="DS50" i="4" s="1"/>
  <c r="EA50" i="4" s="1"/>
  <c r="ET50" i="4" s="1"/>
  <c r="H44" i="6" s="1"/>
  <c r="G36" i="7" s="1"/>
  <c r="DR46" i="4"/>
  <c r="DS46" i="4" s="1"/>
  <c r="EA46" i="4" s="1"/>
  <c r="ET46" i="4" s="1"/>
  <c r="H40" i="6" s="1"/>
  <c r="G33" i="7" s="1"/>
  <c r="DR42" i="4"/>
  <c r="DS42" i="4" s="1"/>
  <c r="EA42" i="4" s="1"/>
  <c r="ET42" i="4" s="1"/>
  <c r="H36" i="6" s="1"/>
  <c r="G29" i="7" s="1"/>
  <c r="DR38" i="4"/>
  <c r="DS38" i="4" s="1"/>
  <c r="EA38" i="4" s="1"/>
  <c r="ET38" i="4" s="1"/>
  <c r="H32" i="6" s="1"/>
  <c r="G27" i="7" s="1"/>
  <c r="DR34" i="4"/>
  <c r="DS34" i="4" s="1"/>
  <c r="EA34" i="4" s="1"/>
  <c r="ET34" i="4" s="1"/>
  <c r="H28" i="6" s="1"/>
  <c r="G23" i="7" s="1"/>
  <c r="DR30" i="4"/>
  <c r="DS30" i="4" s="1"/>
  <c r="EA30" i="4" s="1"/>
  <c r="ET30" i="4" s="1"/>
  <c r="H24" i="6" s="1"/>
  <c r="G19" i="7" s="1"/>
  <c r="DR26" i="4"/>
  <c r="DS26" i="4" s="1"/>
  <c r="EA26" i="4" s="1"/>
  <c r="ET26" i="4" s="1"/>
  <c r="H20" i="6" s="1"/>
  <c r="G15" i="7" s="1"/>
  <c r="DR22" i="4"/>
  <c r="DS22" i="4" s="1"/>
  <c r="EA22" i="4" s="1"/>
  <c r="ET22" i="4" s="1"/>
  <c r="H16" i="6" s="1"/>
  <c r="G11" i="7" s="1"/>
  <c r="DR18" i="4"/>
  <c r="DS18" i="4" s="1"/>
  <c r="EA18" i="4" s="1"/>
  <c r="ET18" i="4" s="1"/>
  <c r="H12" i="6" s="1"/>
  <c r="G7" i="7" s="1"/>
  <c r="DR14" i="4"/>
  <c r="DS14" i="4" s="1"/>
  <c r="EA14" i="4" s="1"/>
  <c r="ET14" i="4" s="1"/>
  <c r="H8" i="6" s="1"/>
  <c r="G3" i="7" s="1"/>
  <c r="DR10" i="4"/>
  <c r="DS10" i="4" s="1"/>
  <c r="EA10" i="4" s="1"/>
  <c r="ET10" i="4" s="1"/>
  <c r="H4" i="6" s="1"/>
  <c r="G4" i="8" s="1"/>
  <c r="ES498" i="4"/>
  <c r="I492" i="6"/>
  <c r="H472" i="7" s="1"/>
  <c r="ES490" i="4"/>
  <c r="I484" i="6"/>
  <c r="H464" i="7" s="1"/>
  <c r="ES482" i="4"/>
  <c r="I476" i="6"/>
  <c r="H456" i="7" s="1"/>
  <c r="ES474" i="4"/>
  <c r="I468" i="6"/>
  <c r="H448" i="7" s="1"/>
  <c r="ES470" i="4"/>
  <c r="I464" i="6"/>
  <c r="H444" i="7" s="1"/>
  <c r="ES462" i="4"/>
  <c r="I456" i="6"/>
  <c r="H436" i="7" s="1"/>
  <c r="ES454" i="4"/>
  <c r="I448" i="6"/>
  <c r="H428" i="7" s="1"/>
  <c r="ES450" i="4"/>
  <c r="I444" i="6"/>
  <c r="H424" i="7" s="1"/>
  <c r="ES442" i="4"/>
  <c r="I436" i="6"/>
  <c r="H417" i="7" s="1"/>
  <c r="ES430" i="4"/>
  <c r="I424" i="6"/>
  <c r="H405" i="7" s="1"/>
  <c r="ES414" i="4"/>
  <c r="I408" i="6"/>
  <c r="H389" i="7" s="1"/>
  <c r="ES410" i="4"/>
  <c r="I404" i="6"/>
  <c r="H385" i="7" s="1"/>
  <c r="ES402" i="4"/>
  <c r="I396" i="6"/>
  <c r="H377" i="7" s="1"/>
  <c r="ES342" i="4"/>
  <c r="I336" i="6"/>
  <c r="H317" i="7" s="1"/>
  <c r="ES338" i="4"/>
  <c r="I332" i="6"/>
  <c r="H313" i="7" s="1"/>
  <c r="ES330" i="4"/>
  <c r="I324" i="6"/>
  <c r="H305" i="7" s="1"/>
  <c r="ES326" i="4"/>
  <c r="D321" i="12" s="1"/>
  <c r="I320" i="6"/>
  <c r="H301" i="7" s="1"/>
  <c r="ES322" i="4"/>
  <c r="I316" i="6"/>
  <c r="H297" i="7" s="1"/>
  <c r="ES310" i="4"/>
  <c r="I304" i="6"/>
  <c r="H285" i="7" s="1"/>
  <c r="ES222" i="4"/>
  <c r="I216" i="6"/>
  <c r="H201" i="7" s="1"/>
  <c r="ES218" i="4"/>
  <c r="I212" i="6"/>
  <c r="H197" i="7" s="1"/>
  <c r="ES118" i="4"/>
  <c r="I112" i="6"/>
  <c r="H101" i="7" s="1"/>
  <c r="I40" i="6"/>
  <c r="H33" i="7" s="1"/>
  <c r="I312" i="6"/>
  <c r="H293" i="7" s="1"/>
  <c r="I432" i="6"/>
  <c r="H413" i="7" s="1"/>
  <c r="I56" i="6"/>
  <c r="H48" i="7" s="1"/>
  <c r="I208" i="6"/>
  <c r="H193" i="7" s="1"/>
  <c r="I328" i="6"/>
  <c r="H309" i="7" s="1"/>
  <c r="ES522" i="4"/>
  <c r="I516" i="6"/>
  <c r="H496" i="7" s="1"/>
  <c r="ES518" i="4"/>
  <c r="I512" i="6"/>
  <c r="H492" i="7" s="1"/>
  <c r="ES510" i="4"/>
  <c r="I504" i="6"/>
  <c r="H484" i="7" s="1"/>
  <c r="ES506" i="4"/>
  <c r="I500" i="6"/>
  <c r="H480" i="7" s="1"/>
  <c r="ES502" i="4"/>
  <c r="I496" i="6"/>
  <c r="H476" i="7" s="1"/>
  <c r="ES494" i="4"/>
  <c r="I488" i="6"/>
  <c r="H468" i="7" s="1"/>
  <c r="ES486" i="4"/>
  <c r="I480" i="6"/>
  <c r="H460" i="7" s="1"/>
  <c r="ES478" i="4"/>
  <c r="I472" i="6"/>
  <c r="H452" i="7" s="1"/>
  <c r="ES466" i="4"/>
  <c r="I460" i="6"/>
  <c r="H440" i="7" s="1"/>
  <c r="ES458" i="4"/>
  <c r="I452" i="6"/>
  <c r="H432" i="7" s="1"/>
  <c r="ES446" i="4"/>
  <c r="I440" i="6"/>
  <c r="H421" i="7" s="1"/>
  <c r="ES434" i="4"/>
  <c r="I428" i="6"/>
  <c r="H409" i="7" s="1"/>
  <c r="ES426" i="4"/>
  <c r="I420" i="6"/>
  <c r="H401" i="7" s="1"/>
  <c r="ES418" i="4"/>
  <c r="I412" i="6"/>
  <c r="H393" i="7" s="1"/>
  <c r="ES314" i="4"/>
  <c r="I308" i="6"/>
  <c r="H289" i="7" s="1"/>
  <c r="ES302" i="4"/>
  <c r="I296" i="6"/>
  <c r="H278" i="7" s="1"/>
  <c r="ES290" i="4"/>
  <c r="I284" i="6"/>
  <c r="H267" i="7" s="1"/>
  <c r="ES286" i="4"/>
  <c r="I280" i="6"/>
  <c r="H263" i="7" s="1"/>
  <c r="ES282" i="4"/>
  <c r="I276" i="6"/>
  <c r="H259" i="7" s="1"/>
  <c r="ES274" i="4"/>
  <c r="I268" i="6"/>
  <c r="H251" i="7" s="1"/>
  <c r="ES270" i="4"/>
  <c r="I264" i="6"/>
  <c r="H247" i="7" s="1"/>
  <c r="ES266" i="4"/>
  <c r="I260" i="6"/>
  <c r="H243" i="7" s="1"/>
  <c r="ES262" i="4"/>
  <c r="I256" i="6"/>
  <c r="H240" i="7" s="1"/>
  <c r="ES258" i="4"/>
  <c r="I252" i="6"/>
  <c r="H236" i="7" s="1"/>
  <c r="ES254" i="4"/>
  <c r="I248" i="6"/>
  <c r="H232" i="7" s="1"/>
  <c r="ES250" i="4"/>
  <c r="I244" i="6"/>
  <c r="H228" i="7" s="1"/>
  <c r="ES246" i="4"/>
  <c r="I240" i="6"/>
  <c r="H224" i="7" s="1"/>
  <c r="ES242" i="4"/>
  <c r="I236" i="6"/>
  <c r="H220" i="7" s="1"/>
  <c r="ES238" i="4"/>
  <c r="I232" i="6"/>
  <c r="H216" i="7" s="1"/>
  <c r="ES234" i="4"/>
  <c r="I228" i="6"/>
  <c r="H212" i="7" s="1"/>
  <c r="ES230" i="4"/>
  <c r="I224" i="6"/>
  <c r="H209" i="7" s="1"/>
  <c r="ES226" i="4"/>
  <c r="I220" i="6"/>
  <c r="H205" i="7" s="1"/>
  <c r="ES158" i="4"/>
  <c r="I152" i="6"/>
  <c r="H139" i="7" s="1"/>
  <c r="ES154" i="4"/>
  <c r="I148" i="6"/>
  <c r="H135" i="7" s="1"/>
  <c r="ES146" i="4"/>
  <c r="I140" i="6"/>
  <c r="H128" i="7" s="1"/>
  <c r="ES142" i="4"/>
  <c r="I136" i="6"/>
  <c r="H124" i="7" s="1"/>
  <c r="ES138" i="4"/>
  <c r="I132" i="6"/>
  <c r="H120" i="7" s="1"/>
  <c r="ES130" i="4"/>
  <c r="I124" i="6"/>
  <c r="H112" i="7" s="1"/>
  <c r="ES126" i="4"/>
  <c r="I120" i="6"/>
  <c r="H109" i="7" s="1"/>
  <c r="ES122" i="4"/>
  <c r="I116" i="6"/>
  <c r="H105" i="7" s="1"/>
  <c r="ES114" i="4"/>
  <c r="I108" i="6"/>
  <c r="H97" i="7" s="1"/>
  <c r="ES110" i="4"/>
  <c r="I104" i="6"/>
  <c r="H93" i="7" s="1"/>
  <c r="ES106" i="4"/>
  <c r="I100" i="6"/>
  <c r="H89" i="7" s="1"/>
  <c r="ES102" i="4"/>
  <c r="I96" i="6"/>
  <c r="H85" i="7" s="1"/>
  <c r="ES98" i="4"/>
  <c r="I92" i="6"/>
  <c r="H81" i="7" s="1"/>
  <c r="ES94" i="4"/>
  <c r="I88" i="6"/>
  <c r="H77" i="7" s="1"/>
  <c r="ES90" i="4"/>
  <c r="I84" i="6"/>
  <c r="H73" i="7" s="1"/>
  <c r="ES86" i="4"/>
  <c r="I80" i="6"/>
  <c r="H69" i="7" s="1"/>
  <c r="ES74" i="4"/>
  <c r="I68" i="6"/>
  <c r="H60" i="7" s="1"/>
  <c r="ES70" i="4"/>
  <c r="I64" i="6"/>
  <c r="H56" i="7" s="1"/>
  <c r="ES66" i="4"/>
  <c r="I60" i="6"/>
  <c r="H52" i="7" s="1"/>
  <c r="ES58" i="4"/>
  <c r="I52" i="6"/>
  <c r="H44" i="7" s="1"/>
  <c r="ES54" i="4"/>
  <c r="I48" i="6"/>
  <c r="H40" i="7" s="1"/>
  <c r="ES50" i="4"/>
  <c r="I44" i="6"/>
  <c r="H36" i="7" s="1"/>
  <c r="ES42" i="4"/>
  <c r="I36" i="6"/>
  <c r="H29" i="7" s="1"/>
  <c r="ES38" i="4"/>
  <c r="I32" i="6"/>
  <c r="H27" i="7" s="1"/>
  <c r="ES34" i="4"/>
  <c r="I28" i="6"/>
  <c r="H23" i="7" s="1"/>
  <c r="ES30" i="4"/>
  <c r="I24" i="6"/>
  <c r="H19" i="7" s="1"/>
  <c r="ES26" i="4"/>
  <c r="I20" i="6"/>
  <c r="H15" i="7" s="1"/>
  <c r="ES22" i="4"/>
  <c r="I16" i="6"/>
  <c r="H11" i="7" s="1"/>
  <c r="ES18" i="4"/>
  <c r="I12" i="6"/>
  <c r="H7" i="7" s="1"/>
  <c r="ES14" i="4"/>
  <c r="I8" i="6"/>
  <c r="H3" i="7" s="1"/>
  <c r="ES10" i="4"/>
  <c r="I4" i="6"/>
  <c r="H4" i="8" s="1"/>
  <c r="I72" i="6"/>
  <c r="H63" i="7" s="1"/>
  <c r="I128" i="6"/>
  <c r="H116" i="7" s="1"/>
  <c r="I272" i="6"/>
  <c r="H255" i="7" s="1"/>
  <c r="I300" i="6"/>
  <c r="H282" i="7" s="1"/>
  <c r="I400" i="6"/>
  <c r="H381" i="7" s="1"/>
  <c r="FA291" i="4"/>
  <c r="FA283" i="4"/>
  <c r="FA203" i="4"/>
  <c r="FA191" i="4"/>
  <c r="FA187" i="4"/>
  <c r="FA183" i="4"/>
  <c r="FA171" i="4"/>
  <c r="FA163" i="4"/>
  <c r="FA155" i="4"/>
  <c r="FA147" i="4"/>
  <c r="FA139" i="4"/>
  <c r="FA131" i="4"/>
  <c r="FA123" i="4"/>
  <c r="FA115" i="4"/>
  <c r="FA107" i="4"/>
  <c r="FA99" i="4"/>
  <c r="FA91" i="4"/>
  <c r="FA83" i="4"/>
  <c r="FA75" i="4"/>
  <c r="FA67" i="4"/>
  <c r="FA59" i="4"/>
  <c r="FA51" i="4"/>
  <c r="FA43" i="4"/>
  <c r="FA39" i="4"/>
  <c r="FA35" i="4"/>
  <c r="FA31" i="4"/>
  <c r="FA27" i="4"/>
  <c r="FA23" i="4"/>
  <c r="FA19" i="4"/>
  <c r="FA15" i="4"/>
  <c r="FA11" i="4"/>
  <c r="I3" i="8"/>
  <c r="I9" i="8" s="1"/>
  <c r="J520" i="6"/>
  <c r="DR523" i="4"/>
  <c r="DS523" i="4" s="1"/>
  <c r="EA523" i="4" s="1"/>
  <c r="ET523" i="4" s="1"/>
  <c r="H517" i="6" s="1"/>
  <c r="G497" i="7" s="1"/>
  <c r="DR519" i="4"/>
  <c r="DS519" i="4" s="1"/>
  <c r="EA519" i="4" s="1"/>
  <c r="ET519" i="4" s="1"/>
  <c r="H513" i="6" s="1"/>
  <c r="G493" i="7" s="1"/>
  <c r="DR515" i="4"/>
  <c r="DS515" i="4" s="1"/>
  <c r="EA515" i="4" s="1"/>
  <c r="ET515" i="4" s="1"/>
  <c r="DR511" i="4"/>
  <c r="DS511" i="4" s="1"/>
  <c r="EA511" i="4" s="1"/>
  <c r="ET511" i="4" s="1"/>
  <c r="H505" i="6" s="1"/>
  <c r="G485" i="7" s="1"/>
  <c r="DR507" i="4"/>
  <c r="DS507" i="4" s="1"/>
  <c r="EA507" i="4" s="1"/>
  <c r="ET507" i="4" s="1"/>
  <c r="H501" i="6" s="1"/>
  <c r="G481" i="7" s="1"/>
  <c r="DR503" i="4"/>
  <c r="DS503" i="4" s="1"/>
  <c r="EA503" i="4" s="1"/>
  <c r="ET503" i="4" s="1"/>
  <c r="H497" i="6" s="1"/>
  <c r="G477" i="7" s="1"/>
  <c r="DR499" i="4"/>
  <c r="DS499" i="4" s="1"/>
  <c r="EA499" i="4" s="1"/>
  <c r="ET499" i="4" s="1"/>
  <c r="H493" i="6" s="1"/>
  <c r="G473" i="7" s="1"/>
  <c r="DR495" i="4"/>
  <c r="DS495" i="4" s="1"/>
  <c r="EA495" i="4" s="1"/>
  <c r="ET495" i="4" s="1"/>
  <c r="H489" i="6" s="1"/>
  <c r="G469" i="7" s="1"/>
  <c r="DR491" i="4"/>
  <c r="DS491" i="4" s="1"/>
  <c r="EA491" i="4" s="1"/>
  <c r="ET491" i="4" s="1"/>
  <c r="H485" i="6" s="1"/>
  <c r="G465" i="7" s="1"/>
  <c r="DR487" i="4"/>
  <c r="DS487" i="4" s="1"/>
  <c r="EA487" i="4" s="1"/>
  <c r="ET487" i="4" s="1"/>
  <c r="H481" i="6" s="1"/>
  <c r="G461" i="7" s="1"/>
  <c r="DR483" i="4"/>
  <c r="DS483" i="4" s="1"/>
  <c r="EA483" i="4" s="1"/>
  <c r="ET483" i="4" s="1"/>
  <c r="H477" i="6" s="1"/>
  <c r="G457" i="7" s="1"/>
  <c r="DR479" i="4"/>
  <c r="DS479" i="4" s="1"/>
  <c r="EA479" i="4" s="1"/>
  <c r="ET479" i="4" s="1"/>
  <c r="H473" i="6" s="1"/>
  <c r="G453" i="7" s="1"/>
  <c r="DR475" i="4"/>
  <c r="DS475" i="4" s="1"/>
  <c r="EA475" i="4" s="1"/>
  <c r="ET475" i="4" s="1"/>
  <c r="H469" i="6" s="1"/>
  <c r="G449" i="7" s="1"/>
  <c r="DR471" i="4"/>
  <c r="DS471" i="4" s="1"/>
  <c r="EA471" i="4" s="1"/>
  <c r="ET471" i="4" s="1"/>
  <c r="H465" i="6" s="1"/>
  <c r="G445" i="7" s="1"/>
  <c r="DR467" i="4"/>
  <c r="DS467" i="4" s="1"/>
  <c r="EA467" i="4" s="1"/>
  <c r="ET467" i="4" s="1"/>
  <c r="H461" i="6" s="1"/>
  <c r="G441" i="7" s="1"/>
  <c r="DR463" i="4"/>
  <c r="DS463" i="4" s="1"/>
  <c r="EA463" i="4" s="1"/>
  <c r="ET463" i="4" s="1"/>
  <c r="H457" i="6" s="1"/>
  <c r="G437" i="7" s="1"/>
  <c r="DR459" i="4"/>
  <c r="DS459" i="4" s="1"/>
  <c r="EA459" i="4" s="1"/>
  <c r="ET459" i="4" s="1"/>
  <c r="H453" i="6" s="1"/>
  <c r="G433" i="7" s="1"/>
  <c r="DR455" i="4"/>
  <c r="DS455" i="4" s="1"/>
  <c r="EA455" i="4" s="1"/>
  <c r="ET455" i="4" s="1"/>
  <c r="H449" i="6" s="1"/>
  <c r="G429" i="7" s="1"/>
  <c r="DR451" i="4"/>
  <c r="DS451" i="4" s="1"/>
  <c r="EA451" i="4" s="1"/>
  <c r="ET451" i="4" s="1"/>
  <c r="H445" i="6" s="1"/>
  <c r="G425" i="7" s="1"/>
  <c r="DR447" i="4"/>
  <c r="DS447" i="4" s="1"/>
  <c r="EA447" i="4" s="1"/>
  <c r="ET447" i="4" s="1"/>
  <c r="H441" i="6" s="1"/>
  <c r="G16" i="9" s="1"/>
  <c r="DR443" i="4"/>
  <c r="DS443" i="4" s="1"/>
  <c r="EA443" i="4" s="1"/>
  <c r="ET443" i="4" s="1"/>
  <c r="H437" i="6" s="1"/>
  <c r="G418" i="7" s="1"/>
  <c r="DR439" i="4"/>
  <c r="DS439" i="4" s="1"/>
  <c r="EA439" i="4" s="1"/>
  <c r="ET439" i="4" s="1"/>
  <c r="H433" i="6" s="1"/>
  <c r="G414" i="7" s="1"/>
  <c r="DR435" i="4"/>
  <c r="DS435" i="4" s="1"/>
  <c r="EA435" i="4" s="1"/>
  <c r="ET435" i="4" s="1"/>
  <c r="H429" i="6" s="1"/>
  <c r="G410" i="7" s="1"/>
  <c r="DR431" i="4"/>
  <c r="DS431" i="4" s="1"/>
  <c r="EA431" i="4" s="1"/>
  <c r="ET431" i="4" s="1"/>
  <c r="H425" i="6" s="1"/>
  <c r="G406" i="7" s="1"/>
  <c r="DR427" i="4"/>
  <c r="DS427" i="4" s="1"/>
  <c r="EA427" i="4" s="1"/>
  <c r="ET427" i="4" s="1"/>
  <c r="H421" i="6" s="1"/>
  <c r="G402" i="7" s="1"/>
  <c r="DR423" i="4"/>
  <c r="DS423" i="4" s="1"/>
  <c r="EA423" i="4" s="1"/>
  <c r="ET423" i="4" s="1"/>
  <c r="H417" i="6" s="1"/>
  <c r="G398" i="7" s="1"/>
  <c r="DR419" i="4"/>
  <c r="DS419" i="4" s="1"/>
  <c r="EA419" i="4" s="1"/>
  <c r="ET419" i="4" s="1"/>
  <c r="H413" i="6" s="1"/>
  <c r="G394" i="7" s="1"/>
  <c r="DR415" i="4"/>
  <c r="DS415" i="4" s="1"/>
  <c r="EA415" i="4" s="1"/>
  <c r="ET415" i="4" s="1"/>
  <c r="H409" i="6" s="1"/>
  <c r="G390" i="7" s="1"/>
  <c r="DR411" i="4"/>
  <c r="DS411" i="4" s="1"/>
  <c r="EA411" i="4" s="1"/>
  <c r="ET411" i="4" s="1"/>
  <c r="H405" i="6" s="1"/>
  <c r="G386" i="7" s="1"/>
  <c r="DR407" i="4"/>
  <c r="DS407" i="4" s="1"/>
  <c r="EA407" i="4" s="1"/>
  <c r="ET407" i="4" s="1"/>
  <c r="H401" i="6" s="1"/>
  <c r="G382" i="7" s="1"/>
  <c r="DR403" i="4"/>
  <c r="DS403" i="4" s="1"/>
  <c r="EA403" i="4" s="1"/>
  <c r="ET403" i="4" s="1"/>
  <c r="H397" i="6" s="1"/>
  <c r="G378" i="7" s="1"/>
  <c r="DR399" i="4"/>
  <c r="DS399" i="4" s="1"/>
  <c r="EA399" i="4" s="1"/>
  <c r="ET399" i="4" s="1"/>
  <c r="H393" i="6" s="1"/>
  <c r="G374" i="7" s="1"/>
  <c r="DR395" i="4"/>
  <c r="DS395" i="4" s="1"/>
  <c r="EA395" i="4" s="1"/>
  <c r="ET395" i="4" s="1"/>
  <c r="H389" i="6" s="1"/>
  <c r="G370" i="7" s="1"/>
  <c r="DR391" i="4"/>
  <c r="DS391" i="4" s="1"/>
  <c r="EA391" i="4" s="1"/>
  <c r="ET391" i="4" s="1"/>
  <c r="H385" i="6" s="1"/>
  <c r="G366" i="7" s="1"/>
  <c r="DR387" i="4"/>
  <c r="DS387" i="4" s="1"/>
  <c r="EA387" i="4" s="1"/>
  <c r="ET387" i="4" s="1"/>
  <c r="H381" i="6" s="1"/>
  <c r="G362" i="7" s="1"/>
  <c r="DR383" i="4"/>
  <c r="DS383" i="4" s="1"/>
  <c r="EA383" i="4" s="1"/>
  <c r="ET383" i="4" s="1"/>
  <c r="H377" i="6" s="1"/>
  <c r="G358" i="7" s="1"/>
  <c r="DR379" i="4"/>
  <c r="DS379" i="4" s="1"/>
  <c r="EA379" i="4" s="1"/>
  <c r="ET379" i="4" s="1"/>
  <c r="H373" i="6" s="1"/>
  <c r="G354" i="7" s="1"/>
  <c r="DR375" i="4"/>
  <c r="DS375" i="4" s="1"/>
  <c r="EA375" i="4" s="1"/>
  <c r="ET375" i="4" s="1"/>
  <c r="H369" i="6" s="1"/>
  <c r="G350" i="7" s="1"/>
  <c r="DR371" i="4"/>
  <c r="DS371" i="4" s="1"/>
  <c r="EA371" i="4" s="1"/>
  <c r="ET371" i="4" s="1"/>
  <c r="H365" i="6" s="1"/>
  <c r="G346" i="7" s="1"/>
  <c r="DR367" i="4"/>
  <c r="DS367" i="4" s="1"/>
  <c r="EA367" i="4" s="1"/>
  <c r="ET367" i="4" s="1"/>
  <c r="H361" i="6" s="1"/>
  <c r="G342" i="7" s="1"/>
  <c r="DR363" i="4"/>
  <c r="DS363" i="4" s="1"/>
  <c r="EA363" i="4" s="1"/>
  <c r="ET363" i="4" s="1"/>
  <c r="H357" i="6" s="1"/>
  <c r="G338" i="7" s="1"/>
  <c r="DR359" i="4"/>
  <c r="DS359" i="4" s="1"/>
  <c r="EA359" i="4" s="1"/>
  <c r="ET359" i="4" s="1"/>
  <c r="H353" i="6" s="1"/>
  <c r="G334" i="7" s="1"/>
  <c r="DR355" i="4"/>
  <c r="DS355" i="4" s="1"/>
  <c r="EA355" i="4" s="1"/>
  <c r="ET355" i="4" s="1"/>
  <c r="H349" i="6" s="1"/>
  <c r="G330" i="7" s="1"/>
  <c r="DR351" i="4"/>
  <c r="DS351" i="4" s="1"/>
  <c r="EA351" i="4" s="1"/>
  <c r="ET351" i="4" s="1"/>
  <c r="H345" i="6" s="1"/>
  <c r="G326" i="7" s="1"/>
  <c r="DR347" i="4"/>
  <c r="DS347" i="4" s="1"/>
  <c r="EA347" i="4" s="1"/>
  <c r="ET347" i="4" s="1"/>
  <c r="H341" i="6" s="1"/>
  <c r="G322" i="7" s="1"/>
  <c r="DR343" i="4"/>
  <c r="DS343" i="4" s="1"/>
  <c r="EA343" i="4" s="1"/>
  <c r="ET343" i="4" s="1"/>
  <c r="H337" i="6" s="1"/>
  <c r="G318" i="7" s="1"/>
  <c r="DR339" i="4"/>
  <c r="DS339" i="4" s="1"/>
  <c r="EA339" i="4" s="1"/>
  <c r="ET339" i="4" s="1"/>
  <c r="H333" i="6" s="1"/>
  <c r="G314" i="7" s="1"/>
  <c r="DR335" i="4"/>
  <c r="DS335" i="4" s="1"/>
  <c r="EA335" i="4" s="1"/>
  <c r="ET335" i="4" s="1"/>
  <c r="H329" i="6" s="1"/>
  <c r="G310" i="7" s="1"/>
  <c r="DR331" i="4"/>
  <c r="DS331" i="4" s="1"/>
  <c r="EA331" i="4" s="1"/>
  <c r="ET331" i="4" s="1"/>
  <c r="H325" i="6" s="1"/>
  <c r="G306" i="7" s="1"/>
  <c r="DR327" i="4"/>
  <c r="DS327" i="4" s="1"/>
  <c r="EA327" i="4" s="1"/>
  <c r="ET327" i="4" s="1"/>
  <c r="H321" i="6" s="1"/>
  <c r="G302" i="7" s="1"/>
  <c r="DR323" i="4"/>
  <c r="DS323" i="4" s="1"/>
  <c r="EA323" i="4" s="1"/>
  <c r="ET323" i="4" s="1"/>
  <c r="H317" i="6" s="1"/>
  <c r="G298" i="7" s="1"/>
  <c r="DR319" i="4"/>
  <c r="DS319" i="4" s="1"/>
  <c r="EA319" i="4" s="1"/>
  <c r="ET319" i="4" s="1"/>
  <c r="H313" i="6" s="1"/>
  <c r="G294" i="7" s="1"/>
  <c r="DR315" i="4"/>
  <c r="DS315" i="4" s="1"/>
  <c r="EA315" i="4" s="1"/>
  <c r="ET315" i="4" s="1"/>
  <c r="H309" i="6" s="1"/>
  <c r="G290" i="7" s="1"/>
  <c r="DR311" i="4"/>
  <c r="DS311" i="4" s="1"/>
  <c r="EA311" i="4" s="1"/>
  <c r="ET311" i="4" s="1"/>
  <c r="H305" i="6" s="1"/>
  <c r="G286" i="7" s="1"/>
  <c r="DR307" i="4"/>
  <c r="DS307" i="4" s="1"/>
  <c r="EA307" i="4" s="1"/>
  <c r="ET307" i="4" s="1"/>
  <c r="DR303" i="4"/>
  <c r="DS303" i="4" s="1"/>
  <c r="EA303" i="4" s="1"/>
  <c r="ET303" i="4" s="1"/>
  <c r="H297" i="6" s="1"/>
  <c r="G279" i="7" s="1"/>
  <c r="DR299" i="4"/>
  <c r="DS299" i="4" s="1"/>
  <c r="EA299" i="4" s="1"/>
  <c r="ET299" i="4" s="1"/>
  <c r="H293" i="6" s="1"/>
  <c r="G275" i="7" s="1"/>
  <c r="DR295" i="4"/>
  <c r="DS295" i="4" s="1"/>
  <c r="EA295" i="4" s="1"/>
  <c r="ET295" i="4" s="1"/>
  <c r="H289" i="6" s="1"/>
  <c r="G272" i="7" s="1"/>
  <c r="R520" i="6"/>
  <c r="P520" i="6"/>
  <c r="I163" i="6"/>
  <c r="H149" i="7" s="1"/>
  <c r="I319" i="6"/>
  <c r="H300" i="7" s="1"/>
  <c r="I395" i="6"/>
  <c r="H376" i="7" s="1"/>
  <c r="I419" i="6"/>
  <c r="H400" i="7" s="1"/>
  <c r="I75" i="6"/>
  <c r="H7" i="8" s="1"/>
  <c r="I155" i="6"/>
  <c r="H141" i="7" s="1"/>
  <c r="I171" i="6"/>
  <c r="H157" i="7" s="1"/>
  <c r="I303" i="6"/>
  <c r="H284" i="7" s="1"/>
  <c r="I311" i="6"/>
  <c r="H292" i="7" s="1"/>
  <c r="I323" i="6"/>
  <c r="H304" i="7" s="1"/>
  <c r="I331" i="6"/>
  <c r="H312" i="7" s="1"/>
  <c r="I399" i="6"/>
  <c r="H380" i="7" s="1"/>
  <c r="I407" i="6"/>
  <c r="H388" i="7" s="1"/>
  <c r="I415" i="6"/>
  <c r="H396" i="7" s="1"/>
  <c r="I427" i="6"/>
  <c r="H408" i="7" s="1"/>
  <c r="I435" i="6"/>
  <c r="H416" i="7" s="1"/>
  <c r="I439" i="6"/>
  <c r="H420" i="7" s="1"/>
  <c r="I39" i="6"/>
  <c r="H32" i="7" s="1"/>
  <c r="I47" i="6"/>
  <c r="H39" i="7" s="1"/>
  <c r="I55" i="6"/>
  <c r="H47" i="7" s="1"/>
  <c r="I67" i="6"/>
  <c r="H59" i="7" s="1"/>
  <c r="I299" i="6"/>
  <c r="H281" i="7" s="1"/>
  <c r="DQ526" i="4"/>
  <c r="FA315" i="4"/>
  <c r="DV436" i="4"/>
  <c r="DV432" i="4"/>
  <c r="DV404" i="4"/>
  <c r="DV400" i="4"/>
  <c r="DV372" i="4"/>
  <c r="DV368" i="4"/>
  <c r="DV348" i="4"/>
  <c r="DV340" i="4"/>
  <c r="I307" i="6"/>
  <c r="H288" i="7" s="1"/>
  <c r="I315" i="6"/>
  <c r="H296" i="7" s="1"/>
  <c r="I327" i="6"/>
  <c r="H308" i="7" s="1"/>
  <c r="I335" i="6"/>
  <c r="H316" i="7" s="1"/>
  <c r="I403" i="6"/>
  <c r="H384" i="7" s="1"/>
  <c r="I411" i="6"/>
  <c r="H392" i="7" s="1"/>
  <c r="I423" i="6"/>
  <c r="H404" i="7" s="1"/>
  <c r="I431" i="6"/>
  <c r="H412" i="7" s="1"/>
  <c r="I43" i="6"/>
  <c r="H35" i="7" s="1"/>
  <c r="I51" i="6"/>
  <c r="H43" i="7" s="1"/>
  <c r="I59" i="6"/>
  <c r="H51" i="7" s="1"/>
  <c r="I63" i="6"/>
  <c r="H55" i="7" s="1"/>
  <c r="I147" i="6"/>
  <c r="H134" i="7" s="1"/>
  <c r="I151" i="6"/>
  <c r="H138" i="7" s="1"/>
  <c r="I295" i="6"/>
  <c r="H277" i="7" s="1"/>
  <c r="I127" i="6"/>
  <c r="H115" i="7" s="1"/>
  <c r="I131" i="6"/>
  <c r="H119" i="7" s="1"/>
  <c r="I135" i="6"/>
  <c r="H123" i="7" s="1"/>
  <c r="I139" i="6"/>
  <c r="H127" i="7" s="1"/>
  <c r="I143" i="6"/>
  <c r="H131" i="7" s="1"/>
  <c r="I159" i="6"/>
  <c r="H145" i="7" s="1"/>
  <c r="I167" i="6"/>
  <c r="H153" i="7" s="1"/>
  <c r="I175" i="6"/>
  <c r="H161" i="7" s="1"/>
  <c r="I259" i="6"/>
  <c r="H242" i="7" s="1"/>
  <c r="I263" i="6"/>
  <c r="H246" i="7" s="1"/>
  <c r="I267" i="6"/>
  <c r="H250" i="7" s="1"/>
  <c r="I271" i="6"/>
  <c r="H254" i="7" s="1"/>
  <c r="I275" i="6"/>
  <c r="H258" i="7" s="1"/>
  <c r="I279" i="6"/>
  <c r="H262" i="7" s="1"/>
  <c r="I283" i="6"/>
  <c r="H266" i="7" s="1"/>
  <c r="I287" i="6"/>
  <c r="H270" i="7" s="1"/>
  <c r="I291" i="6"/>
  <c r="H274" i="7" s="1"/>
  <c r="DR291" i="4"/>
  <c r="DS291" i="4" s="1"/>
  <c r="EA291" i="4" s="1"/>
  <c r="ET291" i="4" s="1"/>
  <c r="H285" i="6" s="1"/>
  <c r="G268" i="7" s="1"/>
  <c r="DR287" i="4"/>
  <c r="DS287" i="4" s="1"/>
  <c r="EA287" i="4" s="1"/>
  <c r="ET287" i="4" s="1"/>
  <c r="H281" i="6" s="1"/>
  <c r="G264" i="7" s="1"/>
  <c r="DR283" i="4"/>
  <c r="DS283" i="4" s="1"/>
  <c r="EA283" i="4" s="1"/>
  <c r="ET283" i="4" s="1"/>
  <c r="H277" i="6" s="1"/>
  <c r="G260" i="7" s="1"/>
  <c r="DR279" i="4"/>
  <c r="DS279" i="4" s="1"/>
  <c r="EA279" i="4" s="1"/>
  <c r="ET279" i="4" s="1"/>
  <c r="DR275" i="4"/>
  <c r="DS275" i="4" s="1"/>
  <c r="EA275" i="4" s="1"/>
  <c r="ET275" i="4" s="1"/>
  <c r="H269" i="6" s="1"/>
  <c r="G252" i="7" s="1"/>
  <c r="DR271" i="4"/>
  <c r="DS271" i="4" s="1"/>
  <c r="EA271" i="4" s="1"/>
  <c r="ET271" i="4" s="1"/>
  <c r="H265" i="6" s="1"/>
  <c r="G248" i="7" s="1"/>
  <c r="DR267" i="4"/>
  <c r="DS267" i="4" s="1"/>
  <c r="EA267" i="4" s="1"/>
  <c r="ET267" i="4" s="1"/>
  <c r="H261" i="6" s="1"/>
  <c r="G244" i="7" s="1"/>
  <c r="DR263" i="4"/>
  <c r="DS263" i="4" s="1"/>
  <c r="EA263" i="4" s="1"/>
  <c r="ET263" i="4" s="1"/>
  <c r="DR259" i="4"/>
  <c r="DS259" i="4" s="1"/>
  <c r="EA259" i="4" s="1"/>
  <c r="ET259" i="4" s="1"/>
  <c r="H253" i="6" s="1"/>
  <c r="G237" i="7" s="1"/>
  <c r="DR255" i="4"/>
  <c r="DS255" i="4" s="1"/>
  <c r="EA255" i="4" s="1"/>
  <c r="ET255" i="4" s="1"/>
  <c r="H249" i="6" s="1"/>
  <c r="G233" i="7" s="1"/>
  <c r="DR251" i="4"/>
  <c r="DS251" i="4" s="1"/>
  <c r="EA251" i="4" s="1"/>
  <c r="ET251" i="4" s="1"/>
  <c r="H245" i="6" s="1"/>
  <c r="G229" i="7" s="1"/>
  <c r="DR247" i="4"/>
  <c r="DS247" i="4" s="1"/>
  <c r="EA247" i="4" s="1"/>
  <c r="ET247" i="4" s="1"/>
  <c r="DR243" i="4"/>
  <c r="DS243" i="4" s="1"/>
  <c r="EA243" i="4" s="1"/>
  <c r="ET243" i="4" s="1"/>
  <c r="H237" i="6" s="1"/>
  <c r="G221" i="7" s="1"/>
  <c r="DR239" i="4"/>
  <c r="DS239" i="4" s="1"/>
  <c r="EA239" i="4" s="1"/>
  <c r="ET239" i="4" s="1"/>
  <c r="H233" i="6" s="1"/>
  <c r="G217" i="7" s="1"/>
  <c r="DR235" i="4"/>
  <c r="DS235" i="4" s="1"/>
  <c r="EA235" i="4" s="1"/>
  <c r="ET235" i="4" s="1"/>
  <c r="H229" i="6" s="1"/>
  <c r="G213" i="7" s="1"/>
  <c r="DR231" i="4"/>
  <c r="DS231" i="4" s="1"/>
  <c r="EA231" i="4" s="1"/>
  <c r="ET231" i="4" s="1"/>
  <c r="H225" i="6" s="1"/>
  <c r="G8" i="8" s="1"/>
  <c r="DR227" i="4"/>
  <c r="DS227" i="4" s="1"/>
  <c r="EA227" i="4" s="1"/>
  <c r="ET227" i="4" s="1"/>
  <c r="H221" i="6" s="1"/>
  <c r="G206" i="7" s="1"/>
  <c r="DR223" i="4"/>
  <c r="DS223" i="4" s="1"/>
  <c r="EA223" i="4" s="1"/>
  <c r="ET223" i="4" s="1"/>
  <c r="H217" i="6" s="1"/>
  <c r="G202" i="7" s="1"/>
  <c r="DR219" i="4"/>
  <c r="DS219" i="4" s="1"/>
  <c r="EA219" i="4" s="1"/>
  <c r="ET219" i="4" s="1"/>
  <c r="DR215" i="4"/>
  <c r="DS215" i="4" s="1"/>
  <c r="EA215" i="4" s="1"/>
  <c r="ET215" i="4" s="1"/>
  <c r="DR211" i="4"/>
  <c r="DS211" i="4" s="1"/>
  <c r="EA211" i="4" s="1"/>
  <c r="ET211" i="4" s="1"/>
  <c r="H205" i="6" s="1"/>
  <c r="G190" i="7" s="1"/>
  <c r="DR207" i="4"/>
  <c r="DS207" i="4" s="1"/>
  <c r="EA207" i="4" s="1"/>
  <c r="ET207" i="4" s="1"/>
  <c r="H201" i="6" s="1"/>
  <c r="G186" i="7" s="1"/>
  <c r="DR203" i="4"/>
  <c r="DS203" i="4" s="1"/>
  <c r="EA203" i="4" s="1"/>
  <c r="ET203" i="4" s="1"/>
  <c r="H197" i="6" s="1"/>
  <c r="G182" i="7" s="1"/>
  <c r="DR199" i="4"/>
  <c r="DS199" i="4" s="1"/>
  <c r="EA199" i="4" s="1"/>
  <c r="ET199" i="4" s="1"/>
  <c r="DR195" i="4"/>
  <c r="DS195" i="4" s="1"/>
  <c r="EA195" i="4" s="1"/>
  <c r="ET195" i="4" s="1"/>
  <c r="H189" i="6" s="1"/>
  <c r="G175" i="7" s="1"/>
  <c r="DR191" i="4"/>
  <c r="DS191" i="4" s="1"/>
  <c r="EA191" i="4" s="1"/>
  <c r="ET191" i="4" s="1"/>
  <c r="H185" i="6" s="1"/>
  <c r="G171" i="7" s="1"/>
  <c r="DR187" i="4"/>
  <c r="DS187" i="4" s="1"/>
  <c r="EA187" i="4" s="1"/>
  <c r="ET187" i="4" s="1"/>
  <c r="H181" i="6" s="1"/>
  <c r="G167" i="7" s="1"/>
  <c r="DR183" i="4"/>
  <c r="DS183" i="4" s="1"/>
  <c r="EA183" i="4" s="1"/>
  <c r="ET183" i="4" s="1"/>
  <c r="DR179" i="4"/>
  <c r="DS179" i="4" s="1"/>
  <c r="EA179" i="4" s="1"/>
  <c r="ET179" i="4" s="1"/>
  <c r="H173" i="6" s="1"/>
  <c r="G159" i="7" s="1"/>
  <c r="DR175" i="4"/>
  <c r="DS175" i="4" s="1"/>
  <c r="EA175" i="4" s="1"/>
  <c r="ET175" i="4" s="1"/>
  <c r="H169" i="6" s="1"/>
  <c r="G155" i="7" s="1"/>
  <c r="DR171" i="4"/>
  <c r="DS171" i="4" s="1"/>
  <c r="EA171" i="4" s="1"/>
  <c r="ET171" i="4" s="1"/>
  <c r="H165" i="6" s="1"/>
  <c r="G151" i="7" s="1"/>
  <c r="DR167" i="4"/>
  <c r="DS167" i="4" s="1"/>
  <c r="EA167" i="4" s="1"/>
  <c r="ET167" i="4" s="1"/>
  <c r="H161" i="6" s="1"/>
  <c r="G147" i="7" s="1"/>
  <c r="DR163" i="4"/>
  <c r="DS163" i="4" s="1"/>
  <c r="EA163" i="4" s="1"/>
  <c r="ET163" i="4" s="1"/>
  <c r="H157" i="6" s="1"/>
  <c r="G143" i="7" s="1"/>
  <c r="DR159" i="4"/>
  <c r="DS159" i="4" s="1"/>
  <c r="EA159" i="4" s="1"/>
  <c r="ET159" i="4" s="1"/>
  <c r="H153" i="6" s="1"/>
  <c r="G140" i="7" s="1"/>
  <c r="DR155" i="4"/>
  <c r="DS155" i="4" s="1"/>
  <c r="EA155" i="4" s="1"/>
  <c r="ET155" i="4" s="1"/>
  <c r="DR151" i="4"/>
  <c r="DS151" i="4" s="1"/>
  <c r="EA151" i="4" s="1"/>
  <c r="ET151" i="4" s="1"/>
  <c r="DR147" i="4"/>
  <c r="DS147" i="4" s="1"/>
  <c r="EA147" i="4" s="1"/>
  <c r="ET147" i="4" s="1"/>
  <c r="H141" i="6" s="1"/>
  <c r="G129" i="7" s="1"/>
  <c r="DR143" i="4"/>
  <c r="DS143" i="4" s="1"/>
  <c r="EA143" i="4" s="1"/>
  <c r="ET143" i="4" s="1"/>
  <c r="H137" i="6" s="1"/>
  <c r="G125" i="7" s="1"/>
  <c r="DR139" i="4"/>
  <c r="DS139" i="4" s="1"/>
  <c r="EA139" i="4" s="1"/>
  <c r="ET139" i="4" s="1"/>
  <c r="H133" i="6" s="1"/>
  <c r="G121" i="7" s="1"/>
  <c r="DR135" i="4"/>
  <c r="DS135" i="4" s="1"/>
  <c r="EA135" i="4" s="1"/>
  <c r="ET135" i="4" s="1"/>
  <c r="DR131" i="4"/>
  <c r="DS131" i="4" s="1"/>
  <c r="EA131" i="4" s="1"/>
  <c r="ET131" i="4" s="1"/>
  <c r="H125" i="6" s="1"/>
  <c r="G113" i="7" s="1"/>
  <c r="DR127" i="4"/>
  <c r="DS127" i="4" s="1"/>
  <c r="EA127" i="4" s="1"/>
  <c r="ET127" i="4" s="1"/>
  <c r="H121" i="6" s="1"/>
  <c r="G110" i="7" s="1"/>
  <c r="DR123" i="4"/>
  <c r="DS123" i="4" s="1"/>
  <c r="EA123" i="4" s="1"/>
  <c r="ET123" i="4" s="1"/>
  <c r="DR119" i="4"/>
  <c r="DS119" i="4" s="1"/>
  <c r="EA119" i="4" s="1"/>
  <c r="ET119" i="4" s="1"/>
  <c r="DR115" i="4"/>
  <c r="DS115" i="4" s="1"/>
  <c r="EA115" i="4" s="1"/>
  <c r="ET115" i="4" s="1"/>
  <c r="H109" i="6" s="1"/>
  <c r="G98" i="7" s="1"/>
  <c r="DR111" i="4"/>
  <c r="DS111" i="4" s="1"/>
  <c r="EA111" i="4" s="1"/>
  <c r="ET111" i="4" s="1"/>
  <c r="H105" i="6" s="1"/>
  <c r="G94" i="7" s="1"/>
  <c r="DR107" i="4"/>
  <c r="DS107" i="4" s="1"/>
  <c r="EA107" i="4" s="1"/>
  <c r="ET107" i="4" s="1"/>
  <c r="H101" i="6" s="1"/>
  <c r="G90" i="7" s="1"/>
  <c r="DR103" i="4"/>
  <c r="DS103" i="4" s="1"/>
  <c r="EA103" i="4" s="1"/>
  <c r="ET103" i="4" s="1"/>
  <c r="H97" i="6" s="1"/>
  <c r="G86" i="7" s="1"/>
  <c r="DR99" i="4"/>
  <c r="DS99" i="4" s="1"/>
  <c r="EA99" i="4" s="1"/>
  <c r="ET99" i="4" s="1"/>
  <c r="H93" i="6" s="1"/>
  <c r="G82" i="7" s="1"/>
  <c r="DR95" i="4"/>
  <c r="DS95" i="4" s="1"/>
  <c r="EA95" i="4" s="1"/>
  <c r="ET95" i="4" s="1"/>
  <c r="H89" i="6" s="1"/>
  <c r="G78" i="7" s="1"/>
  <c r="DR91" i="4"/>
  <c r="DS91" i="4" s="1"/>
  <c r="EA91" i="4" s="1"/>
  <c r="ET91" i="4" s="1"/>
  <c r="DR87" i="4"/>
  <c r="DS87" i="4" s="1"/>
  <c r="EA87" i="4" s="1"/>
  <c r="ET87" i="4" s="1"/>
  <c r="DR83" i="4"/>
  <c r="DS83" i="4" s="1"/>
  <c r="EA83" i="4" s="1"/>
  <c r="ET83" i="4" s="1"/>
  <c r="H77" i="6" s="1"/>
  <c r="G66" i="7" s="1"/>
  <c r="DR79" i="4"/>
  <c r="DS79" i="4" s="1"/>
  <c r="EA79" i="4" s="1"/>
  <c r="ET79" i="4" s="1"/>
  <c r="H73" i="6" s="1"/>
  <c r="G64" i="7" s="1"/>
  <c r="DR75" i="4"/>
  <c r="DS75" i="4" s="1"/>
  <c r="EA75" i="4" s="1"/>
  <c r="ET75" i="4" s="1"/>
  <c r="H69" i="6" s="1"/>
  <c r="G61" i="7" s="1"/>
  <c r="DR71" i="4"/>
  <c r="DS71" i="4" s="1"/>
  <c r="EA71" i="4" s="1"/>
  <c r="ET71" i="4" s="1"/>
  <c r="DR67" i="4"/>
  <c r="DS67" i="4" s="1"/>
  <c r="EA67" i="4" s="1"/>
  <c r="ET67" i="4" s="1"/>
  <c r="H61" i="6" s="1"/>
  <c r="G53" i="7" s="1"/>
  <c r="DR63" i="4"/>
  <c r="DS63" i="4" s="1"/>
  <c r="EA63" i="4" s="1"/>
  <c r="ET63" i="4" s="1"/>
  <c r="H57" i="6" s="1"/>
  <c r="G49" i="7" s="1"/>
  <c r="DR59" i="4"/>
  <c r="DS59" i="4" s="1"/>
  <c r="EA59" i="4" s="1"/>
  <c r="ET59" i="4" s="1"/>
  <c r="H53" i="6" s="1"/>
  <c r="G45" i="7" s="1"/>
  <c r="DR55" i="4"/>
  <c r="DS55" i="4" s="1"/>
  <c r="EA55" i="4" s="1"/>
  <c r="ET55" i="4" s="1"/>
  <c r="DR51" i="4"/>
  <c r="DS51" i="4" s="1"/>
  <c r="EA51" i="4" s="1"/>
  <c r="ET51" i="4" s="1"/>
  <c r="H45" i="6" s="1"/>
  <c r="G37" i="7" s="1"/>
  <c r="DR47" i="4"/>
  <c r="DS47" i="4" s="1"/>
  <c r="EA47" i="4" s="1"/>
  <c r="ET47" i="4" s="1"/>
  <c r="H41" i="6" s="1"/>
  <c r="G34" i="7" s="1"/>
  <c r="DR43" i="4"/>
  <c r="DS43" i="4" s="1"/>
  <c r="EA43" i="4" s="1"/>
  <c r="ET43" i="4" s="1"/>
  <c r="H37" i="6" s="1"/>
  <c r="G30" i="7" s="1"/>
  <c r="DR39" i="4"/>
  <c r="DS39" i="4" s="1"/>
  <c r="EA39" i="4" s="1"/>
  <c r="ET39" i="4" s="1"/>
  <c r="H33" i="6" s="1"/>
  <c r="G28" i="7" s="1"/>
  <c r="DR35" i="4"/>
  <c r="DS35" i="4" s="1"/>
  <c r="EA35" i="4" s="1"/>
  <c r="ET35" i="4" s="1"/>
  <c r="H29" i="6" s="1"/>
  <c r="G24" i="7" s="1"/>
  <c r="DR31" i="4"/>
  <c r="DS31" i="4" s="1"/>
  <c r="EA31" i="4" s="1"/>
  <c r="ET31" i="4" s="1"/>
  <c r="H25" i="6" s="1"/>
  <c r="G20" i="7" s="1"/>
  <c r="DR27" i="4"/>
  <c r="DS27" i="4" s="1"/>
  <c r="EA27" i="4" s="1"/>
  <c r="ET27" i="4" s="1"/>
  <c r="DR23" i="4"/>
  <c r="DS23" i="4" s="1"/>
  <c r="EA23" i="4" s="1"/>
  <c r="ET23" i="4" s="1"/>
  <c r="DR19" i="4"/>
  <c r="DS19" i="4" s="1"/>
  <c r="EA19" i="4" s="1"/>
  <c r="ET19" i="4" s="1"/>
  <c r="H13" i="6" s="1"/>
  <c r="G8" i="7" s="1"/>
  <c r="DR15" i="4"/>
  <c r="DS15" i="4" s="1"/>
  <c r="EA15" i="4" s="1"/>
  <c r="ET15" i="4" s="1"/>
  <c r="H9" i="6" s="1"/>
  <c r="G4" i="7" s="1"/>
  <c r="DR11" i="4"/>
  <c r="DS11" i="4" s="1"/>
  <c r="EA11" i="4" s="1"/>
  <c r="ET11" i="4" s="1"/>
  <c r="H5" i="6" s="1"/>
  <c r="G5" i="8" s="1"/>
  <c r="FA349" i="4"/>
  <c r="FC349" i="4" s="1"/>
  <c r="FA341" i="4"/>
  <c r="FA333" i="4"/>
  <c r="FC333" i="4" s="1"/>
  <c r="FA329" i="4"/>
  <c r="DV321" i="4"/>
  <c r="FA189" i="4"/>
  <c r="FC189" i="4" s="1"/>
  <c r="FA133" i="4"/>
  <c r="FA125" i="4"/>
  <c r="FC125" i="4" s="1"/>
  <c r="FA121" i="4"/>
  <c r="DY526" i="4"/>
  <c r="FA117" i="4"/>
  <c r="FA109" i="4"/>
  <c r="FC109" i="4" s="1"/>
  <c r="FA101" i="4"/>
  <c r="FC101" i="4" s="1"/>
  <c r="FA93" i="4"/>
  <c r="FC93" i="4" s="1"/>
  <c r="FA89" i="4"/>
  <c r="FA85" i="4"/>
  <c r="FA77" i="4"/>
  <c r="FC77" i="4" s="1"/>
  <c r="FA69" i="4"/>
  <c r="FA61" i="4"/>
  <c r="FC61" i="4" s="1"/>
  <c r="FA57" i="4"/>
  <c r="FA53" i="4"/>
  <c r="FC53" i="4" s="1"/>
  <c r="FA49" i="4"/>
  <c r="FC49" i="4" s="1"/>
  <c r="FA45" i="4"/>
  <c r="FC45" i="4" s="1"/>
  <c r="FA41" i="4"/>
  <c r="FA37" i="4"/>
  <c r="FC37" i="4" s="1"/>
  <c r="FA33" i="4"/>
  <c r="FC33" i="4" s="1"/>
  <c r="FA29" i="4"/>
  <c r="FC29" i="4" s="1"/>
  <c r="FA25" i="4"/>
  <c r="FA21" i="4"/>
  <c r="FC21" i="4" s="1"/>
  <c r="FA17" i="4"/>
  <c r="FC17" i="4" s="1"/>
  <c r="FA13" i="4"/>
  <c r="FC13" i="4" s="1"/>
  <c r="DV454" i="4"/>
  <c r="DV450" i="4"/>
  <c r="DV422" i="4"/>
  <c r="DV418" i="4"/>
  <c r="DV390" i="4"/>
  <c r="DV386" i="4"/>
  <c r="DV358" i="4"/>
  <c r="DV354" i="4"/>
  <c r="DV14" i="4"/>
  <c r="EF9" i="4"/>
  <c r="EF526" i="4" s="1"/>
  <c r="FA444" i="4"/>
  <c r="FA412" i="4"/>
  <c r="EW526" i="4"/>
  <c r="FA515" i="4"/>
  <c r="FA455" i="4"/>
  <c r="FA407" i="4"/>
  <c r="FA383" i="4"/>
  <c r="FA367" i="4"/>
  <c r="FC367" i="4" s="1"/>
  <c r="FA345" i="4"/>
  <c r="FA339" i="4"/>
  <c r="FA327" i="4"/>
  <c r="FA197" i="4"/>
  <c r="FC197" i="4" s="1"/>
  <c r="FA113" i="4"/>
  <c r="FC113" i="4" s="1"/>
  <c r="FA105" i="4"/>
  <c r="FA73" i="4"/>
  <c r="DV525" i="4"/>
  <c r="DV517" i="4"/>
  <c r="DV505" i="4"/>
  <c r="DV493" i="4"/>
  <c r="DV481" i="4"/>
  <c r="EC481" i="4"/>
  <c r="EV481" i="4" s="1"/>
  <c r="FA481" i="4" s="1"/>
  <c r="FC481" i="4" s="1"/>
  <c r="DV469" i="4"/>
  <c r="EC469" i="4"/>
  <c r="EV469" i="4" s="1"/>
  <c r="FA469" i="4" s="1"/>
  <c r="DV457" i="4"/>
  <c r="EC457" i="4"/>
  <c r="EV457" i="4" s="1"/>
  <c r="FA457" i="4" s="1"/>
  <c r="DV429" i="4"/>
  <c r="EC429" i="4"/>
  <c r="EV429" i="4" s="1"/>
  <c r="FA429" i="4" s="1"/>
  <c r="FC429" i="4" s="1"/>
  <c r="DV397" i="4"/>
  <c r="EC397" i="4"/>
  <c r="EV397" i="4" s="1"/>
  <c r="FA397" i="4" s="1"/>
  <c r="FC397" i="4" s="1"/>
  <c r="DV365" i="4"/>
  <c r="EC365" i="4"/>
  <c r="EV365" i="4" s="1"/>
  <c r="FA365" i="4" s="1"/>
  <c r="FC365" i="4" s="1"/>
  <c r="DV332" i="4"/>
  <c r="EC332" i="4"/>
  <c r="EV332" i="4" s="1"/>
  <c r="FA332" i="4" s="1"/>
  <c r="FC332" i="4" s="1"/>
  <c r="DV329" i="4"/>
  <c r="DV313" i="4"/>
  <c r="EC313" i="4"/>
  <c r="EV313" i="4" s="1"/>
  <c r="FA313" i="4" s="1"/>
  <c r="DV302" i="4"/>
  <c r="EC302" i="4"/>
  <c r="EV302" i="4" s="1"/>
  <c r="FA302" i="4" s="1"/>
  <c r="DV291" i="4"/>
  <c r="DV274" i="4"/>
  <c r="EC274" i="4"/>
  <c r="EV274" i="4" s="1"/>
  <c r="FA274" i="4" s="1"/>
  <c r="DV260" i="4"/>
  <c r="EC260" i="4"/>
  <c r="EV260" i="4" s="1"/>
  <c r="FA260" i="4" s="1"/>
  <c r="DV244" i="4"/>
  <c r="EC244" i="4"/>
  <c r="EV244" i="4" s="1"/>
  <c r="FA244" i="4" s="1"/>
  <c r="DV228" i="4"/>
  <c r="EC228" i="4"/>
  <c r="EV228" i="4" s="1"/>
  <c r="FA228" i="4" s="1"/>
  <c r="DV225" i="4"/>
  <c r="DV205" i="4"/>
  <c r="EC205" i="4"/>
  <c r="EV205" i="4" s="1"/>
  <c r="FA205" i="4" s="1"/>
  <c r="FC205" i="4" s="1"/>
  <c r="DV194" i="4"/>
  <c r="EC194" i="4"/>
  <c r="EV194" i="4" s="1"/>
  <c r="DV191" i="4"/>
  <c r="DV183" i="4"/>
  <c r="DV174" i="4"/>
  <c r="EC174" i="4"/>
  <c r="EV174" i="4" s="1"/>
  <c r="FA174" i="4" s="1"/>
  <c r="DV150" i="4"/>
  <c r="EC150" i="4"/>
  <c r="EV150" i="4" s="1"/>
  <c r="FA150" i="4" s="1"/>
  <c r="DV119" i="4"/>
  <c r="EC119" i="4"/>
  <c r="EV119" i="4" s="1"/>
  <c r="FA119" i="4" s="1"/>
  <c r="DV113" i="4"/>
  <c r="DV96" i="4"/>
  <c r="EC96" i="4"/>
  <c r="EV96" i="4" s="1"/>
  <c r="FA96" i="4" s="1"/>
  <c r="DV78" i="4"/>
  <c r="EC78" i="4"/>
  <c r="EV78" i="4" s="1"/>
  <c r="FA78" i="4" s="1"/>
  <c r="FC78" i="4" s="1"/>
  <c r="DV46" i="4"/>
  <c r="EC46" i="4"/>
  <c r="EV46" i="4" s="1"/>
  <c r="FA46" i="4" s="1"/>
  <c r="DV19" i="4"/>
  <c r="DV11" i="4"/>
  <c r="EC432" i="4"/>
  <c r="EV432" i="4" s="1"/>
  <c r="FA432" i="4" s="1"/>
  <c r="FC432" i="4" s="1"/>
  <c r="EC400" i="4"/>
  <c r="EV400" i="4" s="1"/>
  <c r="FA400" i="4" s="1"/>
  <c r="FC400" i="4" s="1"/>
  <c r="EC368" i="4"/>
  <c r="EV368" i="4" s="1"/>
  <c r="FA368" i="4" s="1"/>
  <c r="FC368" i="4" s="1"/>
  <c r="EB275" i="4"/>
  <c r="EU275" i="4" s="1"/>
  <c r="FA275" i="4" s="1"/>
  <c r="EB259" i="4"/>
  <c r="EU259" i="4" s="1"/>
  <c r="FA259" i="4" s="1"/>
  <c r="EB243" i="4"/>
  <c r="EU243" i="4" s="1"/>
  <c r="FA243" i="4" s="1"/>
  <c r="EB227" i="4"/>
  <c r="EU227" i="4" s="1"/>
  <c r="FA227" i="4" s="1"/>
  <c r="EB211" i="4"/>
  <c r="EU211" i="4" s="1"/>
  <c r="FA211" i="4" s="1"/>
  <c r="EB195" i="4"/>
  <c r="EU195" i="4" s="1"/>
  <c r="FA195" i="4" s="1"/>
  <c r="EB179" i="4"/>
  <c r="EU179" i="4" s="1"/>
  <c r="FA179" i="4" s="1"/>
  <c r="EC14" i="4"/>
  <c r="EV14" i="4" s="1"/>
  <c r="FA14" i="4" s="1"/>
  <c r="DP526" i="4"/>
  <c r="DV524" i="4"/>
  <c r="DV520" i="4"/>
  <c r="DV516" i="4"/>
  <c r="DV512" i="4"/>
  <c r="DV508" i="4"/>
  <c r="DV504" i="4"/>
  <c r="DV500" i="4"/>
  <c r="DV496" i="4"/>
  <c r="DV492" i="4"/>
  <c r="DV488" i="4"/>
  <c r="DV484" i="4"/>
  <c r="DV480" i="4"/>
  <c r="DV476" i="4"/>
  <c r="DV472" i="4"/>
  <c r="DV468" i="4"/>
  <c r="DV464" i="4"/>
  <c r="DV460" i="4"/>
  <c r="DV456" i="4"/>
  <c r="DV453" i="4"/>
  <c r="EC453" i="4"/>
  <c r="EV453" i="4" s="1"/>
  <c r="FA453" i="4" s="1"/>
  <c r="FC453" i="4" s="1"/>
  <c r="DV449" i="4"/>
  <c r="EC449" i="4"/>
  <c r="EV449" i="4" s="1"/>
  <c r="FA449" i="4" s="1"/>
  <c r="FC449" i="4" s="1"/>
  <c r="DV446" i="4"/>
  <c r="DV442" i="4"/>
  <c r="DV435" i="4"/>
  <c r="EC435" i="4"/>
  <c r="EV435" i="4" s="1"/>
  <c r="FA435" i="4" s="1"/>
  <c r="FC435" i="4" s="1"/>
  <c r="DV431" i="4"/>
  <c r="DV428" i="4"/>
  <c r="DV424" i="4"/>
  <c r="DV421" i="4"/>
  <c r="EC421" i="4"/>
  <c r="EV421" i="4" s="1"/>
  <c r="FA421" i="4" s="1"/>
  <c r="FC421" i="4" s="1"/>
  <c r="DV417" i="4"/>
  <c r="EC417" i="4"/>
  <c r="EV417" i="4" s="1"/>
  <c r="DV414" i="4"/>
  <c r="DV410" i="4"/>
  <c r="DV403" i="4"/>
  <c r="EC403" i="4"/>
  <c r="EV403" i="4" s="1"/>
  <c r="FA403" i="4" s="1"/>
  <c r="DV399" i="4"/>
  <c r="DV396" i="4"/>
  <c r="DV392" i="4"/>
  <c r="DV389" i="4"/>
  <c r="EC389" i="4"/>
  <c r="EV389" i="4" s="1"/>
  <c r="FA389" i="4" s="1"/>
  <c r="DV385" i="4"/>
  <c r="EC385" i="4"/>
  <c r="EV385" i="4" s="1"/>
  <c r="FA385" i="4" s="1"/>
  <c r="FC385" i="4" s="1"/>
  <c r="DV382" i="4"/>
  <c r="DV378" i="4"/>
  <c r="DV371" i="4"/>
  <c r="EC371" i="4"/>
  <c r="EV371" i="4" s="1"/>
  <c r="FA371" i="4" s="1"/>
  <c r="DV367" i="4"/>
  <c r="DV364" i="4"/>
  <c r="DV360" i="4"/>
  <c r="DV357" i="4"/>
  <c r="EC357" i="4"/>
  <c r="EV357" i="4" s="1"/>
  <c r="FA357" i="4" s="1"/>
  <c r="DV353" i="4"/>
  <c r="EC353" i="4"/>
  <c r="EV353" i="4" s="1"/>
  <c r="FA353" i="4" s="1"/>
  <c r="FC353" i="4" s="1"/>
  <c r="DV350" i="4"/>
  <c r="DV347" i="4"/>
  <c r="DV342" i="4"/>
  <c r="DV339" i="4"/>
  <c r="DV334" i="4"/>
  <c r="DV331" i="4"/>
  <c r="DV326" i="4"/>
  <c r="EC326" i="4"/>
  <c r="EV326" i="4" s="1"/>
  <c r="FA326" i="4" s="1"/>
  <c r="DV323" i="4"/>
  <c r="DV318" i="4"/>
  <c r="EC318" i="4"/>
  <c r="EV318" i="4" s="1"/>
  <c r="FA318" i="4" s="1"/>
  <c r="DV315" i="4"/>
  <c r="DV312" i="4"/>
  <c r="DV308" i="4"/>
  <c r="EC308" i="4"/>
  <c r="EV308" i="4" s="1"/>
  <c r="FA308" i="4" s="1"/>
  <c r="FC308" i="4" s="1"/>
  <c r="DV305" i="4"/>
  <c r="EC305" i="4"/>
  <c r="EV305" i="4" s="1"/>
  <c r="FA305" i="4" s="1"/>
  <c r="FC305" i="4" s="1"/>
  <c r="DV301" i="4"/>
  <c r="EC301" i="4"/>
  <c r="EV301" i="4" s="1"/>
  <c r="FA301" i="4" s="1"/>
  <c r="FC301" i="4" s="1"/>
  <c r="DV298" i="4"/>
  <c r="EC298" i="4"/>
  <c r="EV298" i="4" s="1"/>
  <c r="FA298" i="4" s="1"/>
  <c r="DV294" i="4"/>
  <c r="EC294" i="4"/>
  <c r="EV294" i="4" s="1"/>
  <c r="FA294" i="4" s="1"/>
  <c r="DV287" i="4"/>
  <c r="EC287" i="4"/>
  <c r="EV287" i="4" s="1"/>
  <c r="FA287" i="4" s="1"/>
  <c r="DV283" i="4"/>
  <c r="DV280" i="4"/>
  <c r="EC280" i="4"/>
  <c r="EV280" i="4" s="1"/>
  <c r="FA280" i="4" s="1"/>
  <c r="DV276" i="4"/>
  <c r="EC276" i="4"/>
  <c r="EV276" i="4" s="1"/>
  <c r="FA276" i="4" s="1"/>
  <c r="DV273" i="4"/>
  <c r="EC273" i="4"/>
  <c r="EV273" i="4" s="1"/>
  <c r="FA273" i="4" s="1"/>
  <c r="FC273" i="4" s="1"/>
  <c r="DV269" i="4"/>
  <c r="EC269" i="4"/>
  <c r="EV269" i="4" s="1"/>
  <c r="FA269" i="4" s="1"/>
  <c r="FC269" i="4" s="1"/>
  <c r="DV266" i="4"/>
  <c r="EC266" i="4"/>
  <c r="EV266" i="4" s="1"/>
  <c r="FA266" i="4" s="1"/>
  <c r="DV263" i="4"/>
  <c r="EC263" i="4"/>
  <c r="EV263" i="4" s="1"/>
  <c r="FA263" i="4" s="1"/>
  <c r="DV253" i="4"/>
  <c r="EC253" i="4"/>
  <c r="EV253" i="4" s="1"/>
  <c r="FA253" i="4" s="1"/>
  <c r="FC253" i="4" s="1"/>
  <c r="DV250" i="4"/>
  <c r="EC250" i="4"/>
  <c r="EV250" i="4" s="1"/>
  <c r="FA250" i="4" s="1"/>
  <c r="DV247" i="4"/>
  <c r="EC247" i="4"/>
  <c r="EV247" i="4" s="1"/>
  <c r="FA247" i="4" s="1"/>
  <c r="DV237" i="4"/>
  <c r="EC237" i="4"/>
  <c r="EV237" i="4" s="1"/>
  <c r="FA237" i="4" s="1"/>
  <c r="FC237" i="4" s="1"/>
  <c r="DV234" i="4"/>
  <c r="EC234" i="4"/>
  <c r="EV234" i="4" s="1"/>
  <c r="FA234" i="4" s="1"/>
  <c r="DV231" i="4"/>
  <c r="EC231" i="4"/>
  <c r="EV231" i="4" s="1"/>
  <c r="FA231" i="4" s="1"/>
  <c r="DV221" i="4"/>
  <c r="EC221" i="4"/>
  <c r="EV221" i="4" s="1"/>
  <c r="FA221" i="4" s="1"/>
  <c r="FC221" i="4" s="1"/>
  <c r="DV218" i="4"/>
  <c r="EC218" i="4"/>
  <c r="EV218" i="4" s="1"/>
  <c r="FA218" i="4" s="1"/>
  <c r="DV215" i="4"/>
  <c r="EC215" i="4"/>
  <c r="EV215" i="4" s="1"/>
  <c r="FA215" i="4" s="1"/>
  <c r="DV208" i="4"/>
  <c r="EC208" i="4"/>
  <c r="EV208" i="4" s="1"/>
  <c r="FA208" i="4" s="1"/>
  <c r="DV204" i="4"/>
  <c r="EC204" i="4"/>
  <c r="EV204" i="4" s="1"/>
  <c r="FA204" i="4" s="1"/>
  <c r="FC204" i="4" s="1"/>
  <c r="DV201" i="4"/>
  <c r="DV196" i="4"/>
  <c r="EC196" i="4"/>
  <c r="EV196" i="4" s="1"/>
  <c r="FA196" i="4" s="1"/>
  <c r="DV193" i="4"/>
  <c r="DV188" i="4"/>
  <c r="EC188" i="4"/>
  <c r="EV188" i="4" s="1"/>
  <c r="FA188" i="4" s="1"/>
  <c r="FC188" i="4" s="1"/>
  <c r="DV185" i="4"/>
  <c r="DV180" i="4"/>
  <c r="EC180" i="4"/>
  <c r="EV180" i="4" s="1"/>
  <c r="FA180" i="4" s="1"/>
  <c r="DV177" i="4"/>
  <c r="EC177" i="4"/>
  <c r="EV177" i="4" s="1"/>
  <c r="FA177" i="4" s="1"/>
  <c r="FC177" i="4" s="1"/>
  <c r="DV173" i="4"/>
  <c r="EC173" i="4"/>
  <c r="EV173" i="4" s="1"/>
  <c r="FA173" i="4" s="1"/>
  <c r="FC173" i="4" s="1"/>
  <c r="DV170" i="4"/>
  <c r="EC170" i="4"/>
  <c r="EV170" i="4" s="1"/>
  <c r="FA170" i="4" s="1"/>
  <c r="DV166" i="4"/>
  <c r="EC166" i="4"/>
  <c r="EV166" i="4" s="1"/>
  <c r="FA166" i="4" s="1"/>
  <c r="DV160" i="4"/>
  <c r="EC160" i="4"/>
  <c r="EV160" i="4" s="1"/>
  <c r="FA160" i="4" s="1"/>
  <c r="DV156" i="4"/>
  <c r="EC156" i="4"/>
  <c r="EV156" i="4" s="1"/>
  <c r="FA156" i="4" s="1"/>
  <c r="FC156" i="4" s="1"/>
  <c r="DV153" i="4"/>
  <c r="EC153" i="4"/>
  <c r="EV153" i="4" s="1"/>
  <c r="FA153" i="4" s="1"/>
  <c r="FC153" i="4" s="1"/>
  <c r="DV149" i="4"/>
  <c r="EC149" i="4"/>
  <c r="EV149" i="4" s="1"/>
  <c r="FA149" i="4" s="1"/>
  <c r="FC149" i="4" s="1"/>
  <c r="DV146" i="4"/>
  <c r="EC146" i="4"/>
  <c r="EV146" i="4" s="1"/>
  <c r="FA146" i="4" s="1"/>
  <c r="DV143" i="4"/>
  <c r="EC143" i="4"/>
  <c r="EV143" i="4" s="1"/>
  <c r="FA143" i="4" s="1"/>
  <c r="DV139" i="4"/>
  <c r="DV136" i="4"/>
  <c r="EC136" i="4"/>
  <c r="EV136" i="4" s="1"/>
  <c r="FA136" i="4" s="1"/>
  <c r="FC136" i="4" s="1"/>
  <c r="DV130" i="4"/>
  <c r="EC130" i="4"/>
  <c r="EV130" i="4" s="1"/>
  <c r="FA130" i="4" s="1"/>
  <c r="DV127" i="4"/>
  <c r="EC127" i="4"/>
  <c r="EV127" i="4" s="1"/>
  <c r="FA127" i="4" s="1"/>
  <c r="DV124" i="4"/>
  <c r="EC124" i="4"/>
  <c r="EV124" i="4" s="1"/>
  <c r="FA124" i="4" s="1"/>
  <c r="FC124" i="4" s="1"/>
  <c r="DV121" i="4"/>
  <c r="DV118" i="4"/>
  <c r="EC118" i="4"/>
  <c r="EV118" i="4" s="1"/>
  <c r="FA118" i="4" s="1"/>
  <c r="DV115" i="4"/>
  <c r="DV109" i="4"/>
  <c r="DV104" i="4"/>
  <c r="EC104" i="4"/>
  <c r="EV104" i="4" s="1"/>
  <c r="FA104" i="4" s="1"/>
  <c r="DV98" i="4"/>
  <c r="EC98" i="4"/>
  <c r="EV98" i="4" s="1"/>
  <c r="FA98" i="4" s="1"/>
  <c r="DV95" i="4"/>
  <c r="EC95" i="4"/>
  <c r="EV95" i="4" s="1"/>
  <c r="FA95" i="4" s="1"/>
  <c r="DV92" i="4"/>
  <c r="EC92" i="4"/>
  <c r="EV92" i="4" s="1"/>
  <c r="FA92" i="4" s="1"/>
  <c r="FC92" i="4" s="1"/>
  <c r="DV89" i="4"/>
  <c r="DV86" i="4"/>
  <c r="EC86" i="4"/>
  <c r="EV86" i="4" s="1"/>
  <c r="DV83" i="4"/>
  <c r="DV77" i="4"/>
  <c r="DV72" i="4"/>
  <c r="EC72" i="4"/>
  <c r="EV72" i="4" s="1"/>
  <c r="FA72" i="4" s="1"/>
  <c r="FC72" i="4" s="1"/>
  <c r="DV66" i="4"/>
  <c r="EC66" i="4"/>
  <c r="EV66" i="4" s="1"/>
  <c r="FA66" i="4" s="1"/>
  <c r="DV63" i="4"/>
  <c r="EC63" i="4"/>
  <c r="EV63" i="4" s="1"/>
  <c r="FA63" i="4" s="1"/>
  <c r="DV60" i="4"/>
  <c r="EC60" i="4"/>
  <c r="EV60" i="4" s="1"/>
  <c r="FA60" i="4" s="1"/>
  <c r="FC60" i="4" s="1"/>
  <c r="DV57" i="4"/>
  <c r="DV54" i="4"/>
  <c r="EC54" i="4"/>
  <c r="EV54" i="4" s="1"/>
  <c r="FA54" i="4" s="1"/>
  <c r="DV51" i="4"/>
  <c r="DV45" i="4"/>
  <c r="DV40" i="4"/>
  <c r="EC40" i="4"/>
  <c r="EV40" i="4" s="1"/>
  <c r="FA40" i="4" s="1"/>
  <c r="FC40" i="4" s="1"/>
  <c r="DV37" i="4"/>
  <c r="DV32" i="4"/>
  <c r="EC32" i="4"/>
  <c r="EV32" i="4" s="1"/>
  <c r="FA32" i="4" s="1"/>
  <c r="DV29" i="4"/>
  <c r="DV24" i="4"/>
  <c r="EC24" i="4"/>
  <c r="EV24" i="4" s="1"/>
  <c r="FA24" i="4" s="1"/>
  <c r="DV21" i="4"/>
  <c r="DV16" i="4"/>
  <c r="EC16" i="4"/>
  <c r="EV16" i="4" s="1"/>
  <c r="FA16" i="4" s="1"/>
  <c r="FC16" i="4" s="1"/>
  <c r="DV13" i="4"/>
  <c r="EC450" i="4"/>
  <c r="EV450" i="4" s="1"/>
  <c r="FA450" i="4" s="1"/>
  <c r="EC442" i="4"/>
  <c r="EV442" i="4" s="1"/>
  <c r="FA442" i="4" s="1"/>
  <c r="EC418" i="4"/>
  <c r="EV418" i="4" s="1"/>
  <c r="FA418" i="4" s="1"/>
  <c r="EC410" i="4"/>
  <c r="EV410" i="4" s="1"/>
  <c r="FA410" i="4" s="1"/>
  <c r="EC386" i="4"/>
  <c r="EV386" i="4" s="1"/>
  <c r="FA386" i="4" s="1"/>
  <c r="EC378" i="4"/>
  <c r="EV378" i="4" s="1"/>
  <c r="FA378" i="4" s="1"/>
  <c r="FC378" i="4" s="1"/>
  <c r="EC354" i="4"/>
  <c r="EV354" i="4" s="1"/>
  <c r="FA354" i="4" s="1"/>
  <c r="FC354" i="4" s="1"/>
  <c r="EB199" i="4"/>
  <c r="EU199" i="4" s="1"/>
  <c r="FA199" i="4" s="1"/>
  <c r="FA519" i="4"/>
  <c r="FC519" i="4" s="1"/>
  <c r="FA503" i="4"/>
  <c r="FA491" i="4"/>
  <c r="FA447" i="4"/>
  <c r="FA431" i="4"/>
  <c r="FA423" i="4"/>
  <c r="FA415" i="4"/>
  <c r="FC415" i="4" s="1"/>
  <c r="FA399" i="4"/>
  <c r="FA351" i="4"/>
  <c r="FA335" i="4"/>
  <c r="FA325" i="4"/>
  <c r="FC325" i="4" s="1"/>
  <c r="FA317" i="4"/>
  <c r="FC317" i="4" s="1"/>
  <c r="FA265" i="4"/>
  <c r="FA257" i="4"/>
  <c r="FA249" i="4"/>
  <c r="FA241" i="4"/>
  <c r="FA233" i="4"/>
  <c r="FA225" i="4"/>
  <c r="FC225" i="4" s="1"/>
  <c r="FA217" i="4"/>
  <c r="FA185" i="4"/>
  <c r="FA97" i="4"/>
  <c r="FC97" i="4" s="1"/>
  <c r="FA81" i="4"/>
  <c r="FC81" i="4" s="1"/>
  <c r="FA65" i="4"/>
  <c r="FC65" i="4" s="1"/>
  <c r="DT526" i="4"/>
  <c r="DV521" i="4"/>
  <c r="DV513" i="4"/>
  <c r="DV509" i="4"/>
  <c r="DV501" i="4"/>
  <c r="DV497" i="4"/>
  <c r="DV489" i="4"/>
  <c r="EC489" i="4"/>
  <c r="EV489" i="4" s="1"/>
  <c r="FA489" i="4" s="1"/>
  <c r="DV485" i="4"/>
  <c r="EC485" i="4"/>
  <c r="EV485" i="4" s="1"/>
  <c r="FA485" i="4" s="1"/>
  <c r="DV477" i="4"/>
  <c r="EC477" i="4"/>
  <c r="EV477" i="4" s="1"/>
  <c r="FA477" i="4" s="1"/>
  <c r="FC477" i="4" s="1"/>
  <c r="DV473" i="4"/>
  <c r="EC473" i="4"/>
  <c r="EV473" i="4" s="1"/>
  <c r="FA473" i="4" s="1"/>
  <c r="DV465" i="4"/>
  <c r="EC465" i="4"/>
  <c r="EV465" i="4" s="1"/>
  <c r="FA465" i="4" s="1"/>
  <c r="FC465" i="4" s="1"/>
  <c r="DV461" i="4"/>
  <c r="EC461" i="4"/>
  <c r="EV461" i="4" s="1"/>
  <c r="FA461" i="4" s="1"/>
  <c r="FC461" i="4" s="1"/>
  <c r="DV443" i="4"/>
  <c r="EC443" i="4"/>
  <c r="EV443" i="4" s="1"/>
  <c r="FA443" i="4" s="1"/>
  <c r="DV439" i="4"/>
  <c r="DV425" i="4"/>
  <c r="EC425" i="4"/>
  <c r="EV425" i="4" s="1"/>
  <c r="FA425" i="4" s="1"/>
  <c r="DV411" i="4"/>
  <c r="EC411" i="4"/>
  <c r="EV411" i="4" s="1"/>
  <c r="FA411" i="4" s="1"/>
  <c r="FC411" i="4" s="1"/>
  <c r="DV407" i="4"/>
  <c r="DV393" i="4"/>
  <c r="EC393" i="4"/>
  <c r="EV393" i="4" s="1"/>
  <c r="FA393" i="4" s="1"/>
  <c r="DV379" i="4"/>
  <c r="EC379" i="4"/>
  <c r="EV379" i="4" s="1"/>
  <c r="FA379" i="4" s="1"/>
  <c r="DV375" i="4"/>
  <c r="DV361" i="4"/>
  <c r="EC361" i="4"/>
  <c r="EV361" i="4" s="1"/>
  <c r="FA361" i="4" s="1"/>
  <c r="DV324" i="4"/>
  <c r="EC324" i="4"/>
  <c r="EV324" i="4" s="1"/>
  <c r="FA324" i="4" s="1"/>
  <c r="DV309" i="4"/>
  <c r="EC309" i="4"/>
  <c r="EV309" i="4" s="1"/>
  <c r="FA309" i="4" s="1"/>
  <c r="FC309" i="4" s="1"/>
  <c r="DV288" i="4"/>
  <c r="EC288" i="4"/>
  <c r="EV288" i="4" s="1"/>
  <c r="FA288" i="4" s="1"/>
  <c r="DV281" i="4"/>
  <c r="EC281" i="4"/>
  <c r="EV281" i="4" s="1"/>
  <c r="FA281" i="4" s="1"/>
  <c r="DV270" i="4"/>
  <c r="EC270" i="4"/>
  <c r="EV270" i="4" s="1"/>
  <c r="FA270" i="4" s="1"/>
  <c r="DV264" i="4"/>
  <c r="EC264" i="4"/>
  <c r="EV264" i="4" s="1"/>
  <c r="FA264" i="4" s="1"/>
  <c r="DV257" i="4"/>
  <c r="DV238" i="4"/>
  <c r="EC238" i="4"/>
  <c r="EV238" i="4" s="1"/>
  <c r="FA238" i="4" s="1"/>
  <c r="DV232" i="4"/>
  <c r="EC232" i="4"/>
  <c r="EV232" i="4" s="1"/>
  <c r="FA232" i="4" s="1"/>
  <c r="FC232" i="4" s="1"/>
  <c r="DV212" i="4"/>
  <c r="EC212" i="4"/>
  <c r="EV212" i="4" s="1"/>
  <c r="FA212" i="4" s="1"/>
  <c r="DV202" i="4"/>
  <c r="EC202" i="4"/>
  <c r="EV202" i="4" s="1"/>
  <c r="FA202" i="4" s="1"/>
  <c r="FC202" i="4" s="1"/>
  <c r="DV154" i="4"/>
  <c r="EC154" i="4"/>
  <c r="EV154" i="4" s="1"/>
  <c r="FA154" i="4" s="1"/>
  <c r="DV144" i="4"/>
  <c r="EC144" i="4"/>
  <c r="EV144" i="4" s="1"/>
  <c r="FA144" i="4" s="1"/>
  <c r="DV137" i="4"/>
  <c r="EC137" i="4"/>
  <c r="EV137" i="4" s="1"/>
  <c r="FA137" i="4" s="1"/>
  <c r="DV128" i="4"/>
  <c r="EC128" i="4"/>
  <c r="EV128" i="4" s="1"/>
  <c r="FA128" i="4" s="1"/>
  <c r="DV122" i="4"/>
  <c r="EC122" i="4"/>
  <c r="EV122" i="4" s="1"/>
  <c r="FA122" i="4" s="1"/>
  <c r="DV110" i="4"/>
  <c r="EC110" i="4"/>
  <c r="EV110" i="4" s="1"/>
  <c r="FA110" i="4" s="1"/>
  <c r="DV107" i="4"/>
  <c r="DV90" i="4"/>
  <c r="EC90" i="4"/>
  <c r="EV90" i="4" s="1"/>
  <c r="FA90" i="4" s="1"/>
  <c r="DV84" i="4"/>
  <c r="EC84" i="4"/>
  <c r="EV84" i="4" s="1"/>
  <c r="FA84" i="4" s="1"/>
  <c r="DV69" i="4"/>
  <c r="DV64" i="4"/>
  <c r="EC64" i="4"/>
  <c r="EV64" i="4" s="1"/>
  <c r="FA64" i="4" s="1"/>
  <c r="DV55" i="4"/>
  <c r="EC55" i="4"/>
  <c r="EV55" i="4" s="1"/>
  <c r="FA55" i="4" s="1"/>
  <c r="DV22" i="4"/>
  <c r="EC22" i="4"/>
  <c r="EV22" i="4" s="1"/>
  <c r="FA22" i="4" s="1"/>
  <c r="FA522" i="4"/>
  <c r="FA518" i="4"/>
  <c r="FA514" i="4"/>
  <c r="FA510" i="4"/>
  <c r="FA506" i="4"/>
  <c r="FA502" i="4"/>
  <c r="FA498" i="4"/>
  <c r="FA494" i="4"/>
  <c r="FA490" i="4"/>
  <c r="FA488" i="4"/>
  <c r="FC488" i="4" s="1"/>
  <c r="FA482" i="4"/>
  <c r="FA480" i="4"/>
  <c r="FC480" i="4" s="1"/>
  <c r="FA474" i="4"/>
  <c r="FA472" i="4"/>
  <c r="FC472" i="4" s="1"/>
  <c r="FA466" i="4"/>
  <c r="FA464" i="4"/>
  <c r="FC464" i="4" s="1"/>
  <c r="FA458" i="4"/>
  <c r="FA456" i="4"/>
  <c r="FC456" i="4" s="1"/>
  <c r="FA448" i="4"/>
  <c r="FA440" i="4"/>
  <c r="FA434" i="4"/>
  <c r="FA426" i="4"/>
  <c r="FA424" i="4"/>
  <c r="FC424" i="4" s="1"/>
  <c r="FA416" i="4"/>
  <c r="FC416" i="4" s="1"/>
  <c r="FA408" i="4"/>
  <c r="FA402" i="4"/>
  <c r="FA394" i="4"/>
  <c r="FA392" i="4"/>
  <c r="FA384" i="4"/>
  <c r="FA380" i="4"/>
  <c r="FA376" i="4"/>
  <c r="FC376" i="4" s="1"/>
  <c r="FA370" i="4"/>
  <c r="FA362" i="4"/>
  <c r="FA360" i="4"/>
  <c r="FC360" i="4" s="1"/>
  <c r="FA352" i="4"/>
  <c r="FC352" i="4" s="1"/>
  <c r="FA346" i="4"/>
  <c r="FA344" i="4"/>
  <c r="FC344" i="4" s="1"/>
  <c r="FA338" i="4"/>
  <c r="FA336" i="4"/>
  <c r="FC336" i="4" s="1"/>
  <c r="FA312" i="4"/>
  <c r="FC312" i="4" s="1"/>
  <c r="FA304" i="4"/>
  <c r="FA194" i="4"/>
  <c r="FC194" i="4" s="1"/>
  <c r="FA86" i="4"/>
  <c r="DV523" i="4"/>
  <c r="DV519" i="4"/>
  <c r="DV515" i="4"/>
  <c r="DV511" i="4"/>
  <c r="DV507" i="4"/>
  <c r="DV503" i="4"/>
  <c r="DV499" i="4"/>
  <c r="DV495" i="4"/>
  <c r="DV491" i="4"/>
  <c r="DV487" i="4"/>
  <c r="EC487" i="4"/>
  <c r="EV487" i="4" s="1"/>
  <c r="FA487" i="4" s="1"/>
  <c r="DV483" i="4"/>
  <c r="EC483" i="4"/>
  <c r="EV483" i="4" s="1"/>
  <c r="FA483" i="4" s="1"/>
  <c r="DV479" i="4"/>
  <c r="EC479" i="4"/>
  <c r="EV479" i="4" s="1"/>
  <c r="FA479" i="4" s="1"/>
  <c r="DV475" i="4"/>
  <c r="EC475" i="4"/>
  <c r="EV475" i="4" s="1"/>
  <c r="FA475" i="4" s="1"/>
  <c r="DV471" i="4"/>
  <c r="EC471" i="4"/>
  <c r="EV471" i="4" s="1"/>
  <c r="DV467" i="4"/>
  <c r="EC467" i="4"/>
  <c r="EV467" i="4" s="1"/>
  <c r="FA467" i="4" s="1"/>
  <c r="DV463" i="4"/>
  <c r="EC463" i="4"/>
  <c r="EV463" i="4" s="1"/>
  <c r="FA463" i="4" s="1"/>
  <c r="DV459" i="4"/>
  <c r="EC459" i="4"/>
  <c r="EV459" i="4" s="1"/>
  <c r="FA459" i="4" s="1"/>
  <c r="DV455" i="4"/>
  <c r="DV452" i="4"/>
  <c r="DV448" i="4"/>
  <c r="DV445" i="4"/>
  <c r="EC445" i="4"/>
  <c r="EV445" i="4" s="1"/>
  <c r="FA445" i="4" s="1"/>
  <c r="FC445" i="4" s="1"/>
  <c r="DV441" i="4"/>
  <c r="EC441" i="4"/>
  <c r="EV441" i="4" s="1"/>
  <c r="FA441" i="4" s="1"/>
  <c r="DV438" i="4"/>
  <c r="DV434" i="4"/>
  <c r="DV427" i="4"/>
  <c r="EC427" i="4"/>
  <c r="EV427" i="4" s="1"/>
  <c r="FA427" i="4" s="1"/>
  <c r="DV423" i="4"/>
  <c r="DV420" i="4"/>
  <c r="DV416" i="4"/>
  <c r="DV413" i="4"/>
  <c r="EC413" i="4"/>
  <c r="EV413" i="4" s="1"/>
  <c r="FA413" i="4" s="1"/>
  <c r="FC413" i="4" s="1"/>
  <c r="DV409" i="4"/>
  <c r="EC409" i="4"/>
  <c r="EV409" i="4" s="1"/>
  <c r="FA409" i="4" s="1"/>
  <c r="DV406" i="4"/>
  <c r="DV402" i="4"/>
  <c r="DV395" i="4"/>
  <c r="EC395" i="4"/>
  <c r="EV395" i="4" s="1"/>
  <c r="FA395" i="4" s="1"/>
  <c r="DV391" i="4"/>
  <c r="DV388" i="4"/>
  <c r="DV384" i="4"/>
  <c r="DV381" i="4"/>
  <c r="EC381" i="4"/>
  <c r="EV381" i="4" s="1"/>
  <c r="FA381" i="4" s="1"/>
  <c r="FC381" i="4" s="1"/>
  <c r="DV377" i="4"/>
  <c r="EC377" i="4"/>
  <c r="EV377" i="4" s="1"/>
  <c r="FA377" i="4" s="1"/>
  <c r="DV374" i="4"/>
  <c r="DV370" i="4"/>
  <c r="DV363" i="4"/>
  <c r="EC363" i="4"/>
  <c r="EV363" i="4" s="1"/>
  <c r="FA363" i="4" s="1"/>
  <c r="DV359" i="4"/>
  <c r="DV356" i="4"/>
  <c r="DV352" i="4"/>
  <c r="DV349" i="4"/>
  <c r="DV344" i="4"/>
  <c r="DV341" i="4"/>
  <c r="DV336" i="4"/>
  <c r="DV333" i="4"/>
  <c r="DV328" i="4"/>
  <c r="DV325" i="4"/>
  <c r="DV320" i="4"/>
  <c r="DV317" i="4"/>
  <c r="DV311" i="4"/>
  <c r="EC311" i="4"/>
  <c r="EV311" i="4" s="1"/>
  <c r="FA311" i="4" s="1"/>
  <c r="DV307" i="4"/>
  <c r="DV304" i="4"/>
  <c r="DV300" i="4"/>
  <c r="EC300" i="4"/>
  <c r="EV300" i="4" s="1"/>
  <c r="FA300" i="4" s="1"/>
  <c r="FC300" i="4" s="1"/>
  <c r="DV297" i="4"/>
  <c r="EC297" i="4"/>
  <c r="EV297" i="4" s="1"/>
  <c r="FA297" i="4" s="1"/>
  <c r="DV293" i="4"/>
  <c r="EC293" i="4"/>
  <c r="EV293" i="4" s="1"/>
  <c r="FA293" i="4" s="1"/>
  <c r="DV290" i="4"/>
  <c r="EC290" i="4"/>
  <c r="EV290" i="4" s="1"/>
  <c r="FA290" i="4" s="1"/>
  <c r="DV286" i="4"/>
  <c r="EC286" i="4"/>
  <c r="EV286" i="4" s="1"/>
  <c r="FA286" i="4" s="1"/>
  <c r="DV279" i="4"/>
  <c r="EC279" i="4"/>
  <c r="EV279" i="4" s="1"/>
  <c r="FA279" i="4" s="1"/>
  <c r="DV272" i="4"/>
  <c r="EC272" i="4"/>
  <c r="EV272" i="4" s="1"/>
  <c r="FA272" i="4" s="1"/>
  <c r="DV268" i="4"/>
  <c r="EC268" i="4"/>
  <c r="EV268" i="4" s="1"/>
  <c r="FA268" i="4" s="1"/>
  <c r="FC268" i="4" s="1"/>
  <c r="DV265" i="4"/>
  <c r="DV262" i="4"/>
  <c r="EC262" i="4"/>
  <c r="EV262" i="4" s="1"/>
  <c r="FA262" i="4" s="1"/>
  <c r="DV256" i="4"/>
  <c r="EC256" i="4"/>
  <c r="EV256" i="4" s="1"/>
  <c r="FA256" i="4" s="1"/>
  <c r="DV252" i="4"/>
  <c r="EC252" i="4"/>
  <c r="EV252" i="4" s="1"/>
  <c r="FA252" i="4" s="1"/>
  <c r="FC252" i="4" s="1"/>
  <c r="DV249" i="4"/>
  <c r="DV246" i="4"/>
  <c r="EC246" i="4"/>
  <c r="EV246" i="4" s="1"/>
  <c r="FA246" i="4" s="1"/>
  <c r="DV240" i="4"/>
  <c r="EC240" i="4"/>
  <c r="EV240" i="4" s="1"/>
  <c r="FA240" i="4" s="1"/>
  <c r="FC240" i="4" s="1"/>
  <c r="DV236" i="4"/>
  <c r="EC236" i="4"/>
  <c r="EV236" i="4" s="1"/>
  <c r="FA236" i="4" s="1"/>
  <c r="DV233" i="4"/>
  <c r="DV230" i="4"/>
  <c r="EC230" i="4"/>
  <c r="EV230" i="4" s="1"/>
  <c r="FA230" i="4" s="1"/>
  <c r="DV224" i="4"/>
  <c r="EC224" i="4"/>
  <c r="EV224" i="4" s="1"/>
  <c r="FA224" i="4" s="1"/>
  <c r="FC224" i="4" s="1"/>
  <c r="DV220" i="4"/>
  <c r="EC220" i="4"/>
  <c r="EV220" i="4" s="1"/>
  <c r="FA220" i="4" s="1"/>
  <c r="FC220" i="4" s="1"/>
  <c r="DV217" i="4"/>
  <c r="DV214" i="4"/>
  <c r="EC214" i="4"/>
  <c r="EV214" i="4" s="1"/>
  <c r="FA214" i="4" s="1"/>
  <c r="DV207" i="4"/>
  <c r="EC207" i="4"/>
  <c r="EV207" i="4" s="1"/>
  <c r="FA207" i="4" s="1"/>
  <c r="DV203" i="4"/>
  <c r="DV198" i="4"/>
  <c r="EC198" i="4"/>
  <c r="EV198" i="4" s="1"/>
  <c r="FA198" i="4" s="1"/>
  <c r="DV190" i="4"/>
  <c r="EC190" i="4"/>
  <c r="EV190" i="4" s="1"/>
  <c r="FA190" i="4" s="1"/>
  <c r="DV187" i="4"/>
  <c r="DV182" i="4"/>
  <c r="EC182" i="4"/>
  <c r="EV182" i="4" s="1"/>
  <c r="FA182" i="4" s="1"/>
  <c r="DV176" i="4"/>
  <c r="EC176" i="4"/>
  <c r="EV176" i="4" s="1"/>
  <c r="FA176" i="4" s="1"/>
  <c r="FC176" i="4" s="1"/>
  <c r="DV172" i="4"/>
  <c r="EC172" i="4"/>
  <c r="EV172" i="4" s="1"/>
  <c r="FA172" i="4" s="1"/>
  <c r="FC172" i="4" s="1"/>
  <c r="DV169" i="4"/>
  <c r="EC169" i="4"/>
  <c r="EV169" i="4" s="1"/>
  <c r="FA169" i="4" s="1"/>
  <c r="DV165" i="4"/>
  <c r="EC165" i="4"/>
  <c r="EV165" i="4" s="1"/>
  <c r="FA165" i="4" s="1"/>
  <c r="DV162" i="4"/>
  <c r="EC162" i="4"/>
  <c r="EV162" i="4" s="1"/>
  <c r="FA162" i="4" s="1"/>
  <c r="DV159" i="4"/>
  <c r="EC159" i="4"/>
  <c r="EV159" i="4" s="1"/>
  <c r="FA159" i="4" s="1"/>
  <c r="DV155" i="4"/>
  <c r="DV152" i="4"/>
  <c r="EC152" i="4"/>
  <c r="EV152" i="4" s="1"/>
  <c r="FA152" i="4" s="1"/>
  <c r="DV148" i="4"/>
  <c r="EC148" i="4"/>
  <c r="EV148" i="4" s="1"/>
  <c r="FA148" i="4" s="1"/>
  <c r="DV145" i="4"/>
  <c r="DV142" i="4"/>
  <c r="EC142" i="4"/>
  <c r="EV142" i="4" s="1"/>
  <c r="FA142" i="4" s="1"/>
  <c r="DV135" i="4"/>
  <c r="EC135" i="4"/>
  <c r="EV135" i="4" s="1"/>
  <c r="FA135" i="4" s="1"/>
  <c r="DV132" i="4"/>
  <c r="EC132" i="4"/>
  <c r="EV132" i="4" s="1"/>
  <c r="FA132" i="4" s="1"/>
  <c r="DV129" i="4"/>
  <c r="DV126" i="4"/>
  <c r="EC126" i="4"/>
  <c r="EV126" i="4" s="1"/>
  <c r="FA126" i="4" s="1"/>
  <c r="DV123" i="4"/>
  <c r="DV117" i="4"/>
  <c r="DV112" i="4"/>
  <c r="EC112" i="4"/>
  <c r="EV112" i="4" s="1"/>
  <c r="FA112" i="4" s="1"/>
  <c r="DV106" i="4"/>
  <c r="EC106" i="4"/>
  <c r="EV106" i="4" s="1"/>
  <c r="FA106" i="4" s="1"/>
  <c r="DV103" i="4"/>
  <c r="EC103" i="4"/>
  <c r="EV103" i="4" s="1"/>
  <c r="FA103" i="4" s="1"/>
  <c r="DV100" i="4"/>
  <c r="EC100" i="4"/>
  <c r="EV100" i="4" s="1"/>
  <c r="FA100" i="4" s="1"/>
  <c r="DV97" i="4"/>
  <c r="DV94" i="4"/>
  <c r="EC94" i="4"/>
  <c r="EV94" i="4" s="1"/>
  <c r="FA94" i="4" s="1"/>
  <c r="DV91" i="4"/>
  <c r="DV85" i="4"/>
  <c r="DV80" i="4"/>
  <c r="EC80" i="4"/>
  <c r="EV80" i="4" s="1"/>
  <c r="FA80" i="4" s="1"/>
  <c r="DV74" i="4"/>
  <c r="EC74" i="4"/>
  <c r="EV74" i="4" s="1"/>
  <c r="FA74" i="4" s="1"/>
  <c r="DV71" i="4"/>
  <c r="EC71" i="4"/>
  <c r="EV71" i="4" s="1"/>
  <c r="FA71" i="4" s="1"/>
  <c r="DV68" i="4"/>
  <c r="EC68" i="4"/>
  <c r="EV68" i="4" s="1"/>
  <c r="FA68" i="4" s="1"/>
  <c r="DV65" i="4"/>
  <c r="DV62" i="4"/>
  <c r="EC62" i="4"/>
  <c r="EV62" i="4" s="1"/>
  <c r="FA62" i="4" s="1"/>
  <c r="DV59" i="4"/>
  <c r="DV53" i="4"/>
  <c r="DV48" i="4"/>
  <c r="EC48" i="4"/>
  <c r="EV48" i="4" s="1"/>
  <c r="FA48" i="4" s="1"/>
  <c r="FC48" i="4" s="1"/>
  <c r="DV42" i="4"/>
  <c r="EC42" i="4"/>
  <c r="EV42" i="4" s="1"/>
  <c r="FA42" i="4" s="1"/>
  <c r="DV39" i="4"/>
  <c r="DV34" i="4"/>
  <c r="EC34" i="4"/>
  <c r="EV34" i="4" s="1"/>
  <c r="FA34" i="4" s="1"/>
  <c r="DV31" i="4"/>
  <c r="DV26" i="4"/>
  <c r="EC26" i="4"/>
  <c r="EV26" i="4" s="1"/>
  <c r="FA26" i="4" s="1"/>
  <c r="DV23" i="4"/>
  <c r="DV18" i="4"/>
  <c r="EC18" i="4"/>
  <c r="EV18" i="4" s="1"/>
  <c r="FA18" i="4" s="1"/>
  <c r="DV15" i="4"/>
  <c r="DV10" i="4"/>
  <c r="EC10" i="4"/>
  <c r="EV10" i="4" s="1"/>
  <c r="FA10" i="4" s="1"/>
  <c r="DW526" i="4"/>
  <c r="EB9" i="4"/>
  <c r="EU9" i="4" s="1"/>
  <c r="EC524" i="4"/>
  <c r="EV524" i="4" s="1"/>
  <c r="FA524" i="4" s="1"/>
  <c r="FC524" i="4" s="1"/>
  <c r="EC520" i="4"/>
  <c r="EV520" i="4" s="1"/>
  <c r="FA520" i="4" s="1"/>
  <c r="FC520" i="4" s="1"/>
  <c r="EC516" i="4"/>
  <c r="EV516" i="4" s="1"/>
  <c r="FA516" i="4" s="1"/>
  <c r="FC516" i="4" s="1"/>
  <c r="EC512" i="4"/>
  <c r="EV512" i="4" s="1"/>
  <c r="FA512" i="4" s="1"/>
  <c r="FC512" i="4" s="1"/>
  <c r="EC508" i="4"/>
  <c r="EV508" i="4" s="1"/>
  <c r="FA508" i="4" s="1"/>
  <c r="EC504" i="4"/>
  <c r="EV504" i="4" s="1"/>
  <c r="FA504" i="4" s="1"/>
  <c r="FC504" i="4" s="1"/>
  <c r="EC500" i="4"/>
  <c r="EV500" i="4" s="1"/>
  <c r="FA500" i="4" s="1"/>
  <c r="FC500" i="4" s="1"/>
  <c r="EC496" i="4"/>
  <c r="EV496" i="4" s="1"/>
  <c r="FA496" i="4" s="1"/>
  <c r="FC496" i="4" s="1"/>
  <c r="EC492" i="4"/>
  <c r="EV492" i="4" s="1"/>
  <c r="FA492" i="4" s="1"/>
  <c r="FC492" i="4" s="1"/>
  <c r="EC484" i="4"/>
  <c r="EV484" i="4" s="1"/>
  <c r="FA484" i="4" s="1"/>
  <c r="FC484" i="4" s="1"/>
  <c r="EC476" i="4"/>
  <c r="EV476" i="4" s="1"/>
  <c r="FA476" i="4" s="1"/>
  <c r="EC468" i="4"/>
  <c r="EV468" i="4" s="1"/>
  <c r="FA468" i="4" s="1"/>
  <c r="FC468" i="4" s="1"/>
  <c r="EC460" i="4"/>
  <c r="EV460" i="4" s="1"/>
  <c r="FA460" i="4" s="1"/>
  <c r="FC460" i="4" s="1"/>
  <c r="EC452" i="4"/>
  <c r="EV452" i="4" s="1"/>
  <c r="FA452" i="4" s="1"/>
  <c r="FC452" i="4" s="1"/>
  <c r="EC436" i="4"/>
  <c r="EV436" i="4" s="1"/>
  <c r="FA436" i="4" s="1"/>
  <c r="FC436" i="4" s="1"/>
  <c r="EC428" i="4"/>
  <c r="EV428" i="4" s="1"/>
  <c r="FA428" i="4" s="1"/>
  <c r="EC420" i="4"/>
  <c r="EV420" i="4" s="1"/>
  <c r="FA420" i="4" s="1"/>
  <c r="FC420" i="4" s="1"/>
  <c r="EC404" i="4"/>
  <c r="EV404" i="4" s="1"/>
  <c r="FA404" i="4" s="1"/>
  <c r="FC404" i="4" s="1"/>
  <c r="EC396" i="4"/>
  <c r="EV396" i="4" s="1"/>
  <c r="FA396" i="4" s="1"/>
  <c r="EC388" i="4"/>
  <c r="EV388" i="4" s="1"/>
  <c r="FA388" i="4" s="1"/>
  <c r="FC388" i="4" s="1"/>
  <c r="EC372" i="4"/>
  <c r="EV372" i="4" s="1"/>
  <c r="FA372" i="4" s="1"/>
  <c r="FC372" i="4" s="1"/>
  <c r="EC364" i="4"/>
  <c r="EV364" i="4" s="1"/>
  <c r="FA364" i="4" s="1"/>
  <c r="FC364" i="4" s="1"/>
  <c r="EC356" i="4"/>
  <c r="EV356" i="4" s="1"/>
  <c r="FA356" i="4" s="1"/>
  <c r="FC356" i="4" s="1"/>
  <c r="EC348" i="4"/>
  <c r="EV348" i="4" s="1"/>
  <c r="FA348" i="4" s="1"/>
  <c r="EC340" i="4"/>
  <c r="EV340" i="4" s="1"/>
  <c r="FA340" i="4" s="1"/>
  <c r="EC328" i="4"/>
  <c r="EV328" i="4" s="1"/>
  <c r="FA328" i="4" s="1"/>
  <c r="EB321" i="4"/>
  <c r="EU321" i="4" s="1"/>
  <c r="FA321" i="4" s="1"/>
  <c r="FC321" i="4" s="1"/>
  <c r="EB299" i="4"/>
  <c r="EU299" i="4" s="1"/>
  <c r="FA299" i="4" s="1"/>
  <c r="EB267" i="4"/>
  <c r="EU267" i="4" s="1"/>
  <c r="FA267" i="4" s="1"/>
  <c r="EB251" i="4"/>
  <c r="EU251" i="4" s="1"/>
  <c r="FA251" i="4" s="1"/>
  <c r="EB235" i="4"/>
  <c r="EU235" i="4" s="1"/>
  <c r="FA235" i="4" s="1"/>
  <c r="EB219" i="4"/>
  <c r="EU219" i="4" s="1"/>
  <c r="FA219" i="4" s="1"/>
  <c r="FA523" i="4"/>
  <c r="FA511" i="4"/>
  <c r="FA507" i="4"/>
  <c r="FA499" i="4"/>
  <c r="FA495" i="4"/>
  <c r="FA471" i="4"/>
  <c r="FA439" i="4"/>
  <c r="FC439" i="4" s="1"/>
  <c r="FA417" i="4"/>
  <c r="FC417" i="4" s="1"/>
  <c r="FA391" i="4"/>
  <c r="FA375" i="4"/>
  <c r="FA359" i="4"/>
  <c r="FA347" i="4"/>
  <c r="FA343" i="4"/>
  <c r="FA337" i="4"/>
  <c r="FC337" i="4" s="1"/>
  <c r="FA331" i="4"/>
  <c r="FA323" i="4"/>
  <c r="FA319" i="4"/>
  <c r="FA307" i="4"/>
  <c r="FA201" i="4"/>
  <c r="FC201" i="4" s="1"/>
  <c r="FA193" i="4"/>
  <c r="FC193" i="4" s="1"/>
  <c r="FA181" i="4"/>
  <c r="FC181" i="4" s="1"/>
  <c r="FA161" i="4"/>
  <c r="FC161" i="4" s="1"/>
  <c r="FA145" i="4"/>
  <c r="FC145" i="4" s="1"/>
  <c r="FA129" i="4"/>
  <c r="DV345" i="4"/>
  <c r="DV337" i="4"/>
  <c r="DV316" i="4"/>
  <c r="EC316" i="4"/>
  <c r="EV316" i="4" s="1"/>
  <c r="FA316" i="4" s="1"/>
  <c r="FC316" i="4" s="1"/>
  <c r="DV306" i="4"/>
  <c r="EC306" i="4"/>
  <c r="EV306" i="4" s="1"/>
  <c r="FA306" i="4" s="1"/>
  <c r="DV295" i="4"/>
  <c r="EC295" i="4"/>
  <c r="EV295" i="4" s="1"/>
  <c r="FA295" i="4" s="1"/>
  <c r="DV284" i="4"/>
  <c r="EC284" i="4"/>
  <c r="EV284" i="4" s="1"/>
  <c r="FA284" i="4" s="1"/>
  <c r="FC284" i="4" s="1"/>
  <c r="DV277" i="4"/>
  <c r="EC277" i="4"/>
  <c r="EV277" i="4" s="1"/>
  <c r="FA277" i="4" s="1"/>
  <c r="FC277" i="4" s="1"/>
  <c r="DV254" i="4"/>
  <c r="EC254" i="4"/>
  <c r="EV254" i="4" s="1"/>
  <c r="FA254" i="4" s="1"/>
  <c r="DV248" i="4"/>
  <c r="EC248" i="4"/>
  <c r="EV248" i="4" s="1"/>
  <c r="FA248" i="4" s="1"/>
  <c r="DV241" i="4"/>
  <c r="DV222" i="4"/>
  <c r="EC222" i="4"/>
  <c r="EV222" i="4" s="1"/>
  <c r="FA222" i="4" s="1"/>
  <c r="DV216" i="4"/>
  <c r="EC216" i="4"/>
  <c r="EV216" i="4" s="1"/>
  <c r="FA216" i="4" s="1"/>
  <c r="DV209" i="4"/>
  <c r="EC209" i="4"/>
  <c r="EV209" i="4" s="1"/>
  <c r="FA209" i="4" s="1"/>
  <c r="FC209" i="4" s="1"/>
  <c r="DV186" i="4"/>
  <c r="EC186" i="4"/>
  <c r="EV186" i="4" s="1"/>
  <c r="FA186" i="4" s="1"/>
  <c r="DV178" i="4"/>
  <c r="EC178" i="4"/>
  <c r="EV178" i="4" s="1"/>
  <c r="FA178" i="4" s="1"/>
  <c r="DV167" i="4"/>
  <c r="EC167" i="4"/>
  <c r="EV167" i="4" s="1"/>
  <c r="FA167" i="4" s="1"/>
  <c r="DV163" i="4"/>
  <c r="DV157" i="4"/>
  <c r="EC157" i="4"/>
  <c r="EV157" i="4" s="1"/>
  <c r="FA157" i="4" s="1"/>
  <c r="FC157" i="4" s="1"/>
  <c r="DV140" i="4"/>
  <c r="EC140" i="4"/>
  <c r="EV140" i="4" s="1"/>
  <c r="FA140" i="4" s="1"/>
  <c r="FC140" i="4" s="1"/>
  <c r="DV133" i="4"/>
  <c r="DV116" i="4"/>
  <c r="EC116" i="4"/>
  <c r="EV116" i="4" s="1"/>
  <c r="FA116" i="4" s="1"/>
  <c r="DV101" i="4"/>
  <c r="DV87" i="4"/>
  <c r="EC87" i="4"/>
  <c r="EV87" i="4" s="1"/>
  <c r="FA87" i="4" s="1"/>
  <c r="DV81" i="4"/>
  <c r="DV75" i="4"/>
  <c r="DV58" i="4"/>
  <c r="EC58" i="4"/>
  <c r="EV58" i="4" s="1"/>
  <c r="FA58" i="4" s="1"/>
  <c r="DV52" i="4"/>
  <c r="EC52" i="4"/>
  <c r="EV52" i="4" s="1"/>
  <c r="FA52" i="4" s="1"/>
  <c r="DV49" i="4"/>
  <c r="DV43" i="4"/>
  <c r="DV38" i="4"/>
  <c r="EC38" i="4"/>
  <c r="EV38" i="4" s="1"/>
  <c r="FA38" i="4" s="1"/>
  <c r="DV35" i="4"/>
  <c r="DV30" i="4"/>
  <c r="EC30" i="4"/>
  <c r="EV30" i="4" s="1"/>
  <c r="FA30" i="4" s="1"/>
  <c r="DV27" i="4"/>
  <c r="EX526" i="4"/>
  <c r="DV522" i="4"/>
  <c r="DV518" i="4"/>
  <c r="DV514" i="4"/>
  <c r="DV510" i="4"/>
  <c r="DV506" i="4"/>
  <c r="DV502" i="4"/>
  <c r="DV498" i="4"/>
  <c r="DV494" i="4"/>
  <c r="DV490" i="4"/>
  <c r="DV486" i="4"/>
  <c r="DV482" i="4"/>
  <c r="DV478" i="4"/>
  <c r="DV474" i="4"/>
  <c r="DV470" i="4"/>
  <c r="DV466" i="4"/>
  <c r="DV462" i="4"/>
  <c r="DV458" i="4"/>
  <c r="DV451" i="4"/>
  <c r="EC451" i="4"/>
  <c r="EV451" i="4" s="1"/>
  <c r="FA451" i="4" s="1"/>
  <c r="DV447" i="4"/>
  <c r="DV444" i="4"/>
  <c r="DV440" i="4"/>
  <c r="DV437" i="4"/>
  <c r="EC437" i="4"/>
  <c r="EV437" i="4" s="1"/>
  <c r="FA437" i="4" s="1"/>
  <c r="DV433" i="4"/>
  <c r="EC433" i="4"/>
  <c r="EV433" i="4" s="1"/>
  <c r="FA433" i="4" s="1"/>
  <c r="FC433" i="4" s="1"/>
  <c r="DV430" i="4"/>
  <c r="DV426" i="4"/>
  <c r="DV419" i="4"/>
  <c r="EC419" i="4"/>
  <c r="EV419" i="4" s="1"/>
  <c r="FA419" i="4" s="1"/>
  <c r="DV415" i="4"/>
  <c r="DV412" i="4"/>
  <c r="DV408" i="4"/>
  <c r="DV405" i="4"/>
  <c r="EC405" i="4"/>
  <c r="EV405" i="4" s="1"/>
  <c r="FA405" i="4" s="1"/>
  <c r="FC405" i="4" s="1"/>
  <c r="DV401" i="4"/>
  <c r="EC401" i="4"/>
  <c r="EV401" i="4" s="1"/>
  <c r="FA401" i="4" s="1"/>
  <c r="FC401" i="4" s="1"/>
  <c r="DV398" i="4"/>
  <c r="DV394" i="4"/>
  <c r="DV387" i="4"/>
  <c r="EC387" i="4"/>
  <c r="EV387" i="4" s="1"/>
  <c r="FA387" i="4" s="1"/>
  <c r="DV383" i="4"/>
  <c r="DV380" i="4"/>
  <c r="DV376" i="4"/>
  <c r="DV373" i="4"/>
  <c r="EC373" i="4"/>
  <c r="EV373" i="4" s="1"/>
  <c r="FA373" i="4" s="1"/>
  <c r="FC373" i="4" s="1"/>
  <c r="DV369" i="4"/>
  <c r="EC369" i="4"/>
  <c r="EV369" i="4" s="1"/>
  <c r="FA369" i="4" s="1"/>
  <c r="FC369" i="4" s="1"/>
  <c r="DV366" i="4"/>
  <c r="DV362" i="4"/>
  <c r="DV355" i="4"/>
  <c r="EC355" i="4"/>
  <c r="EV355" i="4" s="1"/>
  <c r="FA355" i="4" s="1"/>
  <c r="FC355" i="4" s="1"/>
  <c r="DV351" i="4"/>
  <c r="DV346" i="4"/>
  <c r="DV343" i="4"/>
  <c r="DV338" i="4"/>
  <c r="DV335" i="4"/>
  <c r="DV330" i="4"/>
  <c r="EC330" i="4"/>
  <c r="EV330" i="4" s="1"/>
  <c r="FA330" i="4" s="1"/>
  <c r="DV327" i="4"/>
  <c r="DV322" i="4"/>
  <c r="EC322" i="4"/>
  <c r="EV322" i="4" s="1"/>
  <c r="FA322" i="4" s="1"/>
  <c r="DV319" i="4"/>
  <c r="DV314" i="4"/>
  <c r="EC314" i="4"/>
  <c r="EV314" i="4" s="1"/>
  <c r="FA314" i="4" s="1"/>
  <c r="DV310" i="4"/>
  <c r="EC310" i="4"/>
  <c r="EV310" i="4" s="1"/>
  <c r="FA310" i="4" s="1"/>
  <c r="DV303" i="4"/>
  <c r="EC303" i="4"/>
  <c r="EV303" i="4" s="1"/>
  <c r="FA303" i="4" s="1"/>
  <c r="DV296" i="4"/>
  <c r="EC296" i="4"/>
  <c r="EV296" i="4" s="1"/>
  <c r="FA296" i="4" s="1"/>
  <c r="FC296" i="4" s="1"/>
  <c r="DV292" i="4"/>
  <c r="EC292" i="4"/>
  <c r="EV292" i="4" s="1"/>
  <c r="FA292" i="4" s="1"/>
  <c r="DV289" i="4"/>
  <c r="EC289" i="4"/>
  <c r="EV289" i="4" s="1"/>
  <c r="FA289" i="4" s="1"/>
  <c r="FC289" i="4" s="1"/>
  <c r="DV285" i="4"/>
  <c r="EC285" i="4"/>
  <c r="EV285" i="4" s="1"/>
  <c r="FA285" i="4" s="1"/>
  <c r="FC285" i="4" s="1"/>
  <c r="DV282" i="4"/>
  <c r="EC282" i="4"/>
  <c r="EV282" i="4" s="1"/>
  <c r="FA282" i="4" s="1"/>
  <c r="DV278" i="4"/>
  <c r="EC278" i="4"/>
  <c r="EV278" i="4" s="1"/>
  <c r="FA278" i="4" s="1"/>
  <c r="DV271" i="4"/>
  <c r="EC271" i="4"/>
  <c r="EV271" i="4" s="1"/>
  <c r="FA271" i="4" s="1"/>
  <c r="FC271" i="4" s="1"/>
  <c r="DV261" i="4"/>
  <c r="EC261" i="4"/>
  <c r="EV261" i="4" s="1"/>
  <c r="FA261" i="4" s="1"/>
  <c r="FC261" i="4" s="1"/>
  <c r="DV258" i="4"/>
  <c r="EC258" i="4"/>
  <c r="EV258" i="4" s="1"/>
  <c r="FA258" i="4" s="1"/>
  <c r="DV255" i="4"/>
  <c r="EC255" i="4"/>
  <c r="EV255" i="4" s="1"/>
  <c r="FA255" i="4" s="1"/>
  <c r="DV245" i="4"/>
  <c r="EC245" i="4"/>
  <c r="EV245" i="4" s="1"/>
  <c r="FA245" i="4" s="1"/>
  <c r="FC245" i="4" s="1"/>
  <c r="DV242" i="4"/>
  <c r="EC242" i="4"/>
  <c r="EV242" i="4" s="1"/>
  <c r="FA242" i="4" s="1"/>
  <c r="DV239" i="4"/>
  <c r="EC239" i="4"/>
  <c r="EV239" i="4" s="1"/>
  <c r="FA239" i="4" s="1"/>
  <c r="FC239" i="4" s="1"/>
  <c r="DV229" i="4"/>
  <c r="EC229" i="4"/>
  <c r="EV229" i="4" s="1"/>
  <c r="FA229" i="4" s="1"/>
  <c r="FC229" i="4" s="1"/>
  <c r="DV226" i="4"/>
  <c r="EC226" i="4"/>
  <c r="EV226" i="4" s="1"/>
  <c r="FA226" i="4" s="1"/>
  <c r="DV223" i="4"/>
  <c r="EC223" i="4"/>
  <c r="EV223" i="4" s="1"/>
  <c r="FA223" i="4" s="1"/>
  <c r="FC223" i="4" s="1"/>
  <c r="DV213" i="4"/>
  <c r="EC213" i="4"/>
  <c r="EV213" i="4" s="1"/>
  <c r="FA213" i="4" s="1"/>
  <c r="FC213" i="4" s="1"/>
  <c r="DV210" i="4"/>
  <c r="EC210" i="4"/>
  <c r="EV210" i="4" s="1"/>
  <c r="FA210" i="4" s="1"/>
  <c r="FC210" i="4" s="1"/>
  <c r="DV206" i="4"/>
  <c r="EC206" i="4"/>
  <c r="EV206" i="4" s="1"/>
  <c r="FA206" i="4" s="1"/>
  <c r="DV200" i="4"/>
  <c r="EC200" i="4"/>
  <c r="EV200" i="4" s="1"/>
  <c r="FA200" i="4" s="1"/>
  <c r="FC200" i="4" s="1"/>
  <c r="DV197" i="4"/>
  <c r="DV192" i="4"/>
  <c r="EC192" i="4"/>
  <c r="EV192" i="4" s="1"/>
  <c r="FA192" i="4" s="1"/>
  <c r="DV189" i="4"/>
  <c r="DV184" i="4"/>
  <c r="EC184" i="4"/>
  <c r="EV184" i="4" s="1"/>
  <c r="FA184" i="4" s="1"/>
  <c r="FC184" i="4" s="1"/>
  <c r="DV181" i="4"/>
  <c r="DV175" i="4"/>
  <c r="EC175" i="4"/>
  <c r="EV175" i="4" s="1"/>
  <c r="FA175" i="4" s="1"/>
  <c r="DV171" i="4"/>
  <c r="DV168" i="4"/>
  <c r="EC168" i="4"/>
  <c r="EV168" i="4" s="1"/>
  <c r="FA168" i="4" s="1"/>
  <c r="DV164" i="4"/>
  <c r="EC164" i="4"/>
  <c r="EV164" i="4" s="1"/>
  <c r="FA164" i="4" s="1"/>
  <c r="DV161" i="4"/>
  <c r="DV158" i="4"/>
  <c r="EC158" i="4"/>
  <c r="EV158" i="4" s="1"/>
  <c r="FA158" i="4" s="1"/>
  <c r="DV151" i="4"/>
  <c r="EC151" i="4"/>
  <c r="EV151" i="4" s="1"/>
  <c r="FA151" i="4" s="1"/>
  <c r="DV147" i="4"/>
  <c r="DV141" i="4"/>
  <c r="EC141" i="4"/>
  <c r="EV141" i="4" s="1"/>
  <c r="FA141" i="4" s="1"/>
  <c r="FC141" i="4" s="1"/>
  <c r="DV138" i="4"/>
  <c r="EC138" i="4"/>
  <c r="EV138" i="4" s="1"/>
  <c r="FA138" i="4" s="1"/>
  <c r="DV134" i="4"/>
  <c r="EC134" i="4"/>
  <c r="EV134" i="4" s="1"/>
  <c r="FA134" i="4" s="1"/>
  <c r="DV131" i="4"/>
  <c r="DV125" i="4"/>
  <c r="DV120" i="4"/>
  <c r="EC120" i="4"/>
  <c r="EV120" i="4" s="1"/>
  <c r="FA120" i="4" s="1"/>
  <c r="FC120" i="4" s="1"/>
  <c r="DV114" i="4"/>
  <c r="EC114" i="4"/>
  <c r="EV114" i="4" s="1"/>
  <c r="FA114" i="4" s="1"/>
  <c r="DV111" i="4"/>
  <c r="EC111" i="4"/>
  <c r="EV111" i="4" s="1"/>
  <c r="FA111" i="4" s="1"/>
  <c r="FC111" i="4" s="1"/>
  <c r="DV108" i="4"/>
  <c r="EC108" i="4"/>
  <c r="EV108" i="4" s="1"/>
  <c r="FA108" i="4" s="1"/>
  <c r="FC108" i="4" s="1"/>
  <c r="DV105" i="4"/>
  <c r="DV102" i="4"/>
  <c r="EC102" i="4"/>
  <c r="EV102" i="4" s="1"/>
  <c r="FA102" i="4" s="1"/>
  <c r="FC102" i="4" s="1"/>
  <c r="DV99" i="4"/>
  <c r="DV93" i="4"/>
  <c r="DV88" i="4"/>
  <c r="EC88" i="4"/>
  <c r="EV88" i="4" s="1"/>
  <c r="FA88" i="4" s="1"/>
  <c r="DV82" i="4"/>
  <c r="EC82" i="4"/>
  <c r="EV82" i="4" s="1"/>
  <c r="FA82" i="4" s="1"/>
  <c r="DV79" i="4"/>
  <c r="EC79" i="4"/>
  <c r="EV79" i="4" s="1"/>
  <c r="FA79" i="4" s="1"/>
  <c r="DV76" i="4"/>
  <c r="EC76" i="4"/>
  <c r="EV76" i="4" s="1"/>
  <c r="FA76" i="4" s="1"/>
  <c r="FC76" i="4" s="1"/>
  <c r="DV73" i="4"/>
  <c r="DV70" i="4"/>
  <c r="EC70" i="4"/>
  <c r="EV70" i="4" s="1"/>
  <c r="FA70" i="4" s="1"/>
  <c r="DV67" i="4"/>
  <c r="DV61" i="4"/>
  <c r="DV56" i="4"/>
  <c r="EC56" i="4"/>
  <c r="EV56" i="4" s="1"/>
  <c r="FA56" i="4" s="1"/>
  <c r="DV50" i="4"/>
  <c r="EC50" i="4"/>
  <c r="EV50" i="4" s="1"/>
  <c r="FA50" i="4" s="1"/>
  <c r="DV47" i="4"/>
  <c r="EC47" i="4"/>
  <c r="EV47" i="4" s="1"/>
  <c r="FA47" i="4" s="1"/>
  <c r="DV44" i="4"/>
  <c r="EC44" i="4"/>
  <c r="EV44" i="4" s="1"/>
  <c r="FA44" i="4" s="1"/>
  <c r="FC44" i="4" s="1"/>
  <c r="DV41" i="4"/>
  <c r="DV36" i="4"/>
  <c r="EC36" i="4"/>
  <c r="EV36" i="4" s="1"/>
  <c r="FA36" i="4" s="1"/>
  <c r="DV33" i="4"/>
  <c r="DV28" i="4"/>
  <c r="EC28" i="4"/>
  <c r="EV28" i="4" s="1"/>
  <c r="FA28" i="4" s="1"/>
  <c r="FC28" i="4" s="1"/>
  <c r="DV25" i="4"/>
  <c r="DV20" i="4"/>
  <c r="EC20" i="4"/>
  <c r="EV20" i="4" s="1"/>
  <c r="FA20" i="4" s="1"/>
  <c r="FC20" i="4" s="1"/>
  <c r="DV17" i="4"/>
  <c r="DV12" i="4"/>
  <c r="EC12" i="4"/>
  <c r="EV12" i="4" s="1"/>
  <c r="FA12" i="4" s="1"/>
  <c r="FC12" i="4" s="1"/>
  <c r="DU526" i="4"/>
  <c r="DX526" i="4"/>
  <c r="DZ526" i="4"/>
  <c r="EC525" i="4"/>
  <c r="EV525" i="4" s="1"/>
  <c r="FA525" i="4" s="1"/>
  <c r="FC525" i="4" s="1"/>
  <c r="EC521" i="4"/>
  <c r="EV521" i="4" s="1"/>
  <c r="FA521" i="4" s="1"/>
  <c r="FC521" i="4" s="1"/>
  <c r="EC517" i="4"/>
  <c r="EV517" i="4" s="1"/>
  <c r="FA517" i="4" s="1"/>
  <c r="FC517" i="4" s="1"/>
  <c r="EC513" i="4"/>
  <c r="EV513" i="4" s="1"/>
  <c r="FA513" i="4" s="1"/>
  <c r="FC513" i="4" s="1"/>
  <c r="EC509" i="4"/>
  <c r="EV509" i="4" s="1"/>
  <c r="FA509" i="4" s="1"/>
  <c r="FC509" i="4" s="1"/>
  <c r="EC505" i="4"/>
  <c r="EV505" i="4" s="1"/>
  <c r="FA505" i="4" s="1"/>
  <c r="FC505" i="4" s="1"/>
  <c r="EC501" i="4"/>
  <c r="EV501" i="4" s="1"/>
  <c r="FA501" i="4" s="1"/>
  <c r="FC501" i="4" s="1"/>
  <c r="EC497" i="4"/>
  <c r="EV497" i="4" s="1"/>
  <c r="FA497" i="4" s="1"/>
  <c r="FC497" i="4" s="1"/>
  <c r="EC493" i="4"/>
  <c r="EV493" i="4" s="1"/>
  <c r="FA493" i="4" s="1"/>
  <c r="FC493" i="4" s="1"/>
  <c r="EC486" i="4"/>
  <c r="EV486" i="4" s="1"/>
  <c r="FA486" i="4" s="1"/>
  <c r="EC478" i="4"/>
  <c r="EV478" i="4" s="1"/>
  <c r="FA478" i="4" s="1"/>
  <c r="EC470" i="4"/>
  <c r="EV470" i="4" s="1"/>
  <c r="FA470" i="4" s="1"/>
  <c r="EC462" i="4"/>
  <c r="EV462" i="4" s="1"/>
  <c r="FA462" i="4" s="1"/>
  <c r="EC454" i="4"/>
  <c r="EV454" i="4" s="1"/>
  <c r="FA454" i="4" s="1"/>
  <c r="FC454" i="4" s="1"/>
  <c r="EC446" i="4"/>
  <c r="EV446" i="4" s="1"/>
  <c r="FA446" i="4" s="1"/>
  <c r="EC438" i="4"/>
  <c r="EV438" i="4" s="1"/>
  <c r="FA438" i="4" s="1"/>
  <c r="EC430" i="4"/>
  <c r="EV430" i="4" s="1"/>
  <c r="FA430" i="4" s="1"/>
  <c r="EC422" i="4"/>
  <c r="EV422" i="4" s="1"/>
  <c r="FA422" i="4" s="1"/>
  <c r="FC422" i="4" s="1"/>
  <c r="EC414" i="4"/>
  <c r="EV414" i="4" s="1"/>
  <c r="FA414" i="4" s="1"/>
  <c r="EC406" i="4"/>
  <c r="EV406" i="4" s="1"/>
  <c r="FA406" i="4" s="1"/>
  <c r="EC398" i="4"/>
  <c r="EV398" i="4" s="1"/>
  <c r="FA398" i="4" s="1"/>
  <c r="EC390" i="4"/>
  <c r="EV390" i="4" s="1"/>
  <c r="FA390" i="4" s="1"/>
  <c r="FC390" i="4" s="1"/>
  <c r="EC382" i="4"/>
  <c r="EV382" i="4" s="1"/>
  <c r="FA382" i="4" s="1"/>
  <c r="EC374" i="4"/>
  <c r="EV374" i="4" s="1"/>
  <c r="FA374" i="4" s="1"/>
  <c r="EC366" i="4"/>
  <c r="EV366" i="4" s="1"/>
  <c r="FA366" i="4" s="1"/>
  <c r="EC358" i="4"/>
  <c r="EV358" i="4" s="1"/>
  <c r="FA358" i="4" s="1"/>
  <c r="FC358" i="4" s="1"/>
  <c r="EC350" i="4"/>
  <c r="EV350" i="4" s="1"/>
  <c r="FA350" i="4" s="1"/>
  <c r="EC342" i="4"/>
  <c r="EV342" i="4" s="1"/>
  <c r="FA342" i="4" s="1"/>
  <c r="EC334" i="4"/>
  <c r="EV334" i="4" s="1"/>
  <c r="FA334" i="4" s="1"/>
  <c r="EC320" i="4"/>
  <c r="EV320" i="4" s="1"/>
  <c r="FA320" i="4" s="1"/>
  <c r="FC147" i="4"/>
  <c r="FC257" i="4"/>
  <c r="FC241" i="4"/>
  <c r="FC129" i="4"/>
  <c r="FC25" i="4"/>
  <c r="EN526" i="4"/>
  <c r="FC47" i="4"/>
  <c r="FC448" i="4"/>
  <c r="FC384" i="4"/>
  <c r="FC236" i="4"/>
  <c r="FC80" i="4"/>
  <c r="FC103" i="4"/>
  <c r="D296" i="12"/>
  <c r="P9" i="8"/>
  <c r="N17" i="9"/>
  <c r="BP12" i="1"/>
  <c r="BU4" i="1"/>
  <c r="BU12" i="1" s="1"/>
  <c r="BC6" i="1"/>
  <c r="BX6" i="1" s="1"/>
  <c r="BC7" i="1"/>
  <c r="BX7" i="1" s="1"/>
  <c r="D504" i="12"/>
  <c r="P17" i="9"/>
  <c r="F540" i="4"/>
  <c r="N9" i="8"/>
  <c r="I17" i="9"/>
  <c r="N18" i="2"/>
  <c r="P18" i="2"/>
  <c r="O18" i="2"/>
  <c r="K18" i="2"/>
  <c r="I18" i="2" s="1"/>
  <c r="J18" i="2" s="1"/>
  <c r="L18" i="2" s="1"/>
  <c r="M18" i="2" s="1"/>
  <c r="T18" i="2" s="1"/>
  <c r="G3" i="9"/>
  <c r="P19" i="2"/>
  <c r="K19" i="2"/>
  <c r="N19" i="2"/>
  <c r="I19" i="2"/>
  <c r="J19" i="2" s="1"/>
  <c r="L19" i="2" s="1"/>
  <c r="M19" i="2" s="1"/>
  <c r="T19" i="2" s="1"/>
  <c r="O19" i="2"/>
  <c r="N14" i="2"/>
  <c r="P14" i="2"/>
  <c r="K14" i="2"/>
  <c r="I14" i="2" s="1"/>
  <c r="J14" i="2" s="1"/>
  <c r="L14" i="2" s="1"/>
  <c r="M14" i="2" s="1"/>
  <c r="T14" i="2" s="1"/>
  <c r="O14" i="2"/>
  <c r="N26" i="2"/>
  <c r="P26" i="2"/>
  <c r="K26" i="2"/>
  <c r="I26" i="2"/>
  <c r="J26" i="2" s="1"/>
  <c r="L26" i="2" s="1"/>
  <c r="M26" i="2" s="1"/>
  <c r="T26" i="2" s="1"/>
  <c r="O26" i="2"/>
  <c r="BV12" i="1"/>
  <c r="BY9" i="1"/>
  <c r="BZ9" i="1" s="1"/>
  <c r="P11" i="2"/>
  <c r="K11" i="2"/>
  <c r="I11" i="2" s="1"/>
  <c r="J11" i="2" s="1"/>
  <c r="L11" i="2" s="1"/>
  <c r="M11" i="2" s="1"/>
  <c r="T11" i="2" s="1"/>
  <c r="N11" i="2"/>
  <c r="Q11" i="2" s="1"/>
  <c r="R11" i="2" s="1"/>
  <c r="S11" i="2" s="1"/>
  <c r="O11" i="2"/>
  <c r="P15" i="2"/>
  <c r="K15" i="2"/>
  <c r="I15" i="2" s="1"/>
  <c r="J15" i="2" s="1"/>
  <c r="L15" i="2" s="1"/>
  <c r="M15" i="2" s="1"/>
  <c r="T15" i="2" s="1"/>
  <c r="N15" i="2"/>
  <c r="O15" i="2"/>
  <c r="P23" i="2"/>
  <c r="N23" i="2"/>
  <c r="O23" i="2"/>
  <c r="K23" i="2"/>
  <c r="I23" i="2" s="1"/>
  <c r="J23" i="2" s="1"/>
  <c r="L23" i="2" s="1"/>
  <c r="M23" i="2" s="1"/>
  <c r="T23" i="2" s="1"/>
  <c r="P27" i="2"/>
  <c r="N27" i="2"/>
  <c r="Q27" i="2" s="1"/>
  <c r="R27" i="2" s="1"/>
  <c r="S27" i="2" s="1"/>
  <c r="O27" i="2"/>
  <c r="K27" i="2"/>
  <c r="I27" i="2"/>
  <c r="J27" i="2" s="1"/>
  <c r="L27" i="2" s="1"/>
  <c r="M27" i="2" s="1"/>
  <c r="T27" i="2" s="1"/>
  <c r="G4" i="9"/>
  <c r="BW12" i="1"/>
  <c r="BY5" i="1"/>
  <c r="BZ5" i="1" s="1"/>
  <c r="BY10" i="1"/>
  <c r="H30" i="2"/>
  <c r="E41" i="2" s="1"/>
  <c r="N8" i="2"/>
  <c r="P8" i="2"/>
  <c r="O8" i="2"/>
  <c r="K8" i="2"/>
  <c r="I8" i="2" s="1"/>
  <c r="N12" i="2"/>
  <c r="P12" i="2"/>
  <c r="K12" i="2"/>
  <c r="I12" i="2" s="1"/>
  <c r="J12" i="2" s="1"/>
  <c r="L12" i="2" s="1"/>
  <c r="M12" i="2" s="1"/>
  <c r="T12" i="2" s="1"/>
  <c r="O12" i="2"/>
  <c r="N16" i="2"/>
  <c r="P16" i="2"/>
  <c r="K16" i="2"/>
  <c r="I16" i="2"/>
  <c r="J16" i="2" s="1"/>
  <c r="L16" i="2" s="1"/>
  <c r="M16" i="2" s="1"/>
  <c r="T16" i="2" s="1"/>
  <c r="O16" i="2"/>
  <c r="N20" i="2"/>
  <c r="P20" i="2"/>
  <c r="O20" i="2"/>
  <c r="K20" i="2"/>
  <c r="I20" i="2" s="1"/>
  <c r="J20" i="2" s="1"/>
  <c r="L20" i="2" s="1"/>
  <c r="M20" i="2" s="1"/>
  <c r="T20" i="2" s="1"/>
  <c r="N24" i="2"/>
  <c r="P24" i="2"/>
  <c r="K24" i="2"/>
  <c r="I24" i="2" s="1"/>
  <c r="J24" i="2" s="1"/>
  <c r="L24" i="2" s="1"/>
  <c r="M24" i="2" s="1"/>
  <c r="T24" i="2" s="1"/>
  <c r="O24" i="2"/>
  <c r="N28" i="2"/>
  <c r="P28" i="2"/>
  <c r="O28" i="2"/>
  <c r="K28" i="2"/>
  <c r="I28" i="2" s="1"/>
  <c r="J28" i="2" s="1"/>
  <c r="L28" i="2" s="1"/>
  <c r="M28" i="2" s="1"/>
  <c r="T28" i="2" s="1"/>
  <c r="G7" i="9"/>
  <c r="BY6" i="1"/>
  <c r="BY7" i="1"/>
  <c r="BZ10" i="1"/>
  <c r="P9" i="2"/>
  <c r="O9" i="2"/>
  <c r="N9" i="2"/>
  <c r="K9" i="2"/>
  <c r="I9" i="2" s="1"/>
  <c r="J9" i="2" s="1"/>
  <c r="L9" i="2" s="1"/>
  <c r="M9" i="2" s="1"/>
  <c r="T9" i="2" s="1"/>
  <c r="P13" i="2"/>
  <c r="O13" i="2"/>
  <c r="N13" i="2"/>
  <c r="K13" i="2"/>
  <c r="I13" i="2"/>
  <c r="J13" i="2" s="1"/>
  <c r="L13" i="2" s="1"/>
  <c r="M13" i="2" s="1"/>
  <c r="T13" i="2" s="1"/>
  <c r="P17" i="2"/>
  <c r="O17" i="2"/>
  <c r="N17" i="2"/>
  <c r="K17" i="2"/>
  <c r="I17" i="2" s="1"/>
  <c r="J17" i="2" s="1"/>
  <c r="L17" i="2" s="1"/>
  <c r="M17" i="2" s="1"/>
  <c r="T17" i="2" s="1"/>
  <c r="P21" i="2"/>
  <c r="O21" i="2"/>
  <c r="N21" i="2"/>
  <c r="I21" i="2"/>
  <c r="J21" i="2" s="1"/>
  <c r="L21" i="2" s="1"/>
  <c r="M21" i="2" s="1"/>
  <c r="T21" i="2" s="1"/>
  <c r="K21" i="2"/>
  <c r="P25" i="2"/>
  <c r="N25" i="2"/>
  <c r="O25" i="2"/>
  <c r="K25" i="2"/>
  <c r="I25" i="2" s="1"/>
  <c r="J25" i="2" s="1"/>
  <c r="L25" i="2" s="1"/>
  <c r="M25" i="2" s="1"/>
  <c r="T25" i="2" s="1"/>
  <c r="G10" i="9"/>
  <c r="G11" i="9"/>
  <c r="BZ6" i="1"/>
  <c r="N10" i="2"/>
  <c r="P10" i="2"/>
  <c r="K10" i="2"/>
  <c r="I10" i="2" s="1"/>
  <c r="J10" i="2" s="1"/>
  <c r="L10" i="2" s="1"/>
  <c r="M10" i="2" s="1"/>
  <c r="T10" i="2" s="1"/>
  <c r="O10" i="2"/>
  <c r="N22" i="2"/>
  <c r="P22" i="2"/>
  <c r="K22" i="2"/>
  <c r="I22" i="2"/>
  <c r="J22" i="2" s="1"/>
  <c r="L22" i="2" s="1"/>
  <c r="M22" i="2" s="1"/>
  <c r="T22" i="2" s="1"/>
  <c r="O22" i="2"/>
  <c r="G6" i="8"/>
  <c r="G7" i="8"/>
  <c r="G9" i="9"/>
  <c r="H6" i="9"/>
  <c r="I35" i="6"/>
  <c r="H7" i="9"/>
  <c r="I71" i="6"/>
  <c r="H9" i="9"/>
  <c r="I123" i="6"/>
  <c r="I178" i="6"/>
  <c r="H164" i="7" s="1"/>
  <c r="I180" i="6"/>
  <c r="H166" i="7" s="1"/>
  <c r="I182" i="6"/>
  <c r="H168" i="7" s="1"/>
  <c r="I184" i="6"/>
  <c r="H170" i="7" s="1"/>
  <c r="I186" i="6"/>
  <c r="H172" i="7" s="1"/>
  <c r="I188" i="6"/>
  <c r="H174" i="7" s="1"/>
  <c r="I190" i="6"/>
  <c r="H176" i="7" s="1"/>
  <c r="I192" i="6"/>
  <c r="H178" i="7" s="1"/>
  <c r="I194" i="6"/>
  <c r="H179" i="7" s="1"/>
  <c r="I196" i="6"/>
  <c r="H181" i="7" s="1"/>
  <c r="I198" i="6"/>
  <c r="H183" i="7" s="1"/>
  <c r="I200" i="6"/>
  <c r="H185" i="7" s="1"/>
  <c r="I202" i="6"/>
  <c r="H187" i="7" s="1"/>
  <c r="I204" i="6"/>
  <c r="H189" i="7" s="1"/>
  <c r="I206" i="6"/>
  <c r="H191" i="7" s="1"/>
  <c r="I209" i="6"/>
  <c r="H194" i="7" s="1"/>
  <c r="BE7" i="1"/>
  <c r="I3" i="6"/>
  <c r="H4" i="9"/>
  <c r="I7" i="6"/>
  <c r="BC4" i="1"/>
  <c r="BX4" i="1" s="1"/>
  <c r="BC8" i="1"/>
  <c r="BX8" i="1" s="1"/>
  <c r="BY8" i="1" s="1"/>
  <c r="BZ8" i="1" s="1"/>
  <c r="I207" i="6"/>
  <c r="H192" i="7" s="1"/>
  <c r="G14" i="9"/>
  <c r="H5" i="9"/>
  <c r="I34" i="6"/>
  <c r="H8" i="9"/>
  <c r="I76" i="6"/>
  <c r="H10" i="9"/>
  <c r="I146" i="6"/>
  <c r="H11" i="9"/>
  <c r="I154" i="6"/>
  <c r="I177" i="6"/>
  <c r="H163" i="7" s="1"/>
  <c r="I179" i="6"/>
  <c r="H165" i="7" s="1"/>
  <c r="I181" i="6"/>
  <c r="H167" i="7" s="1"/>
  <c r="I183" i="6"/>
  <c r="H169" i="7" s="1"/>
  <c r="I185" i="6"/>
  <c r="H171" i="7" s="1"/>
  <c r="I187" i="6"/>
  <c r="H173" i="7" s="1"/>
  <c r="I189" i="6"/>
  <c r="H175" i="7" s="1"/>
  <c r="I191" i="6"/>
  <c r="H177" i="7" s="1"/>
  <c r="H12" i="9"/>
  <c r="I193" i="6"/>
  <c r="I195" i="6"/>
  <c r="H180" i="7" s="1"/>
  <c r="I197" i="6"/>
  <c r="H182" i="7" s="1"/>
  <c r="I199" i="6"/>
  <c r="H184" i="7" s="1"/>
  <c r="I201" i="6"/>
  <c r="H186" i="7" s="1"/>
  <c r="I203" i="6"/>
  <c r="H188" i="7" s="1"/>
  <c r="I205" i="6"/>
  <c r="H190" i="7" s="1"/>
  <c r="I213" i="6"/>
  <c r="H198" i="7" s="1"/>
  <c r="D315" i="12"/>
  <c r="H3" i="9"/>
  <c r="I6" i="6"/>
  <c r="I156" i="6"/>
  <c r="H142" i="7" s="1"/>
  <c r="I158" i="6"/>
  <c r="H144" i="7" s="1"/>
  <c r="I160" i="6"/>
  <c r="H146" i="7" s="1"/>
  <c r="I162" i="6"/>
  <c r="H148" i="7" s="1"/>
  <c r="I164" i="6"/>
  <c r="H150" i="7" s="1"/>
  <c r="I166" i="6"/>
  <c r="H152" i="7" s="1"/>
  <c r="I168" i="6"/>
  <c r="H154" i="7" s="1"/>
  <c r="I170" i="6"/>
  <c r="H156" i="7" s="1"/>
  <c r="I172" i="6"/>
  <c r="H158" i="7" s="1"/>
  <c r="I174" i="6"/>
  <c r="H160" i="7" s="1"/>
  <c r="I176" i="6"/>
  <c r="H162" i="7" s="1"/>
  <c r="I211" i="6"/>
  <c r="H196" i="7" s="1"/>
  <c r="H14" i="9"/>
  <c r="I292" i="6"/>
  <c r="D311" i="12"/>
  <c r="D327" i="12"/>
  <c r="I338" i="6"/>
  <c r="H319" i="7" s="1"/>
  <c r="I340" i="6"/>
  <c r="H321" i="7" s="1"/>
  <c r="I342" i="6"/>
  <c r="H323" i="7" s="1"/>
  <c r="I344" i="6"/>
  <c r="H325" i="7" s="1"/>
  <c r="I346" i="6"/>
  <c r="H327" i="7" s="1"/>
  <c r="I348" i="6"/>
  <c r="H329" i="7" s="1"/>
  <c r="I350" i="6"/>
  <c r="H331" i="7" s="1"/>
  <c r="I352" i="6"/>
  <c r="H333" i="7" s="1"/>
  <c r="I354" i="6"/>
  <c r="H335" i="7" s="1"/>
  <c r="I356" i="6"/>
  <c r="H337" i="7" s="1"/>
  <c r="I358" i="6"/>
  <c r="H339" i="7" s="1"/>
  <c r="I360" i="6"/>
  <c r="H341" i="7" s="1"/>
  <c r="I362" i="6"/>
  <c r="H343" i="7" s="1"/>
  <c r="I364" i="6"/>
  <c r="H345" i="7" s="1"/>
  <c r="I366" i="6"/>
  <c r="H347" i="7" s="1"/>
  <c r="I368" i="6"/>
  <c r="H349" i="7" s="1"/>
  <c r="I370" i="6"/>
  <c r="H351" i="7" s="1"/>
  <c r="I372" i="6"/>
  <c r="H353" i="7" s="1"/>
  <c r="I374" i="6"/>
  <c r="H355" i="7" s="1"/>
  <c r="I376" i="6"/>
  <c r="H357" i="7" s="1"/>
  <c r="I378" i="6"/>
  <c r="H359" i="7" s="1"/>
  <c r="I380" i="6"/>
  <c r="H361" i="7" s="1"/>
  <c r="I382" i="6"/>
  <c r="H363" i="7" s="1"/>
  <c r="I384" i="6"/>
  <c r="H365" i="7" s="1"/>
  <c r="I386" i="6"/>
  <c r="H367" i="7" s="1"/>
  <c r="I388" i="6"/>
  <c r="H369" i="7" s="1"/>
  <c r="I390" i="6"/>
  <c r="H371" i="7" s="1"/>
  <c r="I392" i="6"/>
  <c r="H373" i="7" s="1"/>
  <c r="H13" i="9"/>
  <c r="I257" i="6"/>
  <c r="H15" i="9"/>
  <c r="I301" i="6"/>
  <c r="D280" i="12"/>
  <c r="D284" i="12"/>
  <c r="D288" i="12"/>
  <c r="D300" i="12"/>
  <c r="D304" i="12"/>
  <c r="D312" i="12"/>
  <c r="D320" i="12"/>
  <c r="D328" i="12"/>
  <c r="D336" i="12"/>
  <c r="I337" i="6"/>
  <c r="H318" i="7" s="1"/>
  <c r="I339" i="6"/>
  <c r="H320" i="7" s="1"/>
  <c r="I341" i="6"/>
  <c r="H322" i="7" s="1"/>
  <c r="I343" i="6"/>
  <c r="H324" i="7" s="1"/>
  <c r="I345" i="6"/>
  <c r="H326" i="7" s="1"/>
  <c r="I347" i="6"/>
  <c r="H328" i="7" s="1"/>
  <c r="I349" i="6"/>
  <c r="H330" i="7" s="1"/>
  <c r="I351" i="6"/>
  <c r="H332" i="7" s="1"/>
  <c r="I353" i="6"/>
  <c r="H334" i="7" s="1"/>
  <c r="I355" i="6"/>
  <c r="H336" i="7" s="1"/>
  <c r="I357" i="6"/>
  <c r="H338" i="7" s="1"/>
  <c r="I359" i="6"/>
  <c r="H340" i="7" s="1"/>
  <c r="I361" i="6"/>
  <c r="H342" i="7" s="1"/>
  <c r="I363" i="6"/>
  <c r="H344" i="7" s="1"/>
  <c r="I365" i="6"/>
  <c r="H346" i="7" s="1"/>
  <c r="I367" i="6"/>
  <c r="H348" i="7" s="1"/>
  <c r="I369" i="6"/>
  <c r="H350" i="7" s="1"/>
  <c r="I371" i="6"/>
  <c r="H352" i="7" s="1"/>
  <c r="I373" i="6"/>
  <c r="H354" i="7" s="1"/>
  <c r="I375" i="6"/>
  <c r="H356" i="7" s="1"/>
  <c r="I377" i="6"/>
  <c r="H358" i="7" s="1"/>
  <c r="I379" i="6"/>
  <c r="H360" i="7" s="1"/>
  <c r="I381" i="6"/>
  <c r="H362" i="7" s="1"/>
  <c r="I383" i="6"/>
  <c r="H364" i="7" s="1"/>
  <c r="I385" i="6"/>
  <c r="H366" i="7" s="1"/>
  <c r="I387" i="6"/>
  <c r="H368" i="7" s="1"/>
  <c r="I389" i="6"/>
  <c r="H370" i="7" s="1"/>
  <c r="I391" i="6"/>
  <c r="H372" i="7" s="1"/>
  <c r="H16" i="9"/>
  <c r="I441" i="6"/>
  <c r="I513" i="6"/>
  <c r="H493" i="7" s="1"/>
  <c r="N10" i="5"/>
  <c r="I10" i="5"/>
  <c r="J10" i="5" s="1"/>
  <c r="L10" i="5" s="1"/>
  <c r="M10" i="5" s="1"/>
  <c r="T10" i="5" s="1"/>
  <c r="P10" i="5"/>
  <c r="K10" i="5"/>
  <c r="N14" i="5"/>
  <c r="P14" i="5"/>
  <c r="K14" i="5"/>
  <c r="I14" i="5" s="1"/>
  <c r="J14" i="5" s="1"/>
  <c r="L14" i="5" s="1"/>
  <c r="M14" i="5" s="1"/>
  <c r="T14" i="5" s="1"/>
  <c r="I506" i="6"/>
  <c r="H486" i="7" s="1"/>
  <c r="I508" i="6"/>
  <c r="H488" i="7" s="1"/>
  <c r="I511" i="6"/>
  <c r="H491" i="7" s="1"/>
  <c r="P11" i="5"/>
  <c r="K11" i="5"/>
  <c r="I11" i="5" s="1"/>
  <c r="J11" i="5" s="1"/>
  <c r="L11" i="5" s="1"/>
  <c r="M11" i="5" s="1"/>
  <c r="T11" i="5" s="1"/>
  <c r="N11" i="5"/>
  <c r="I509" i="6"/>
  <c r="H489" i="7" s="1"/>
  <c r="E27" i="5"/>
  <c r="N8" i="5"/>
  <c r="P8" i="5"/>
  <c r="O8" i="5"/>
  <c r="K8" i="5"/>
  <c r="I8" i="5" s="1"/>
  <c r="N12" i="5"/>
  <c r="I12" i="5"/>
  <c r="J12" i="5" s="1"/>
  <c r="L12" i="5" s="1"/>
  <c r="M12" i="5" s="1"/>
  <c r="T12" i="5" s="1"/>
  <c r="P12" i="5"/>
  <c r="K12" i="5"/>
  <c r="I505" i="6"/>
  <c r="H485" i="7" s="1"/>
  <c r="I507" i="6"/>
  <c r="H487" i="7" s="1"/>
  <c r="I515" i="6"/>
  <c r="H495" i="7" s="1"/>
  <c r="D519" i="12"/>
  <c r="P9" i="5"/>
  <c r="K9" i="5"/>
  <c r="I9" i="5" s="1"/>
  <c r="J9" i="5" s="1"/>
  <c r="L9" i="5" s="1"/>
  <c r="M9" i="5" s="1"/>
  <c r="T9" i="5" s="1"/>
  <c r="N9" i="5"/>
  <c r="P13" i="5"/>
  <c r="K13" i="5"/>
  <c r="I13" i="5" s="1"/>
  <c r="J13" i="5" s="1"/>
  <c r="L13" i="5" s="1"/>
  <c r="M13" i="5" s="1"/>
  <c r="T13" i="5" s="1"/>
  <c r="N13" i="5"/>
  <c r="N500" i="7"/>
  <c r="G12" i="13"/>
  <c r="F12" i="13"/>
  <c r="D12" i="13"/>
  <c r="D331" i="12" l="1"/>
  <c r="FC231" i="4"/>
  <c r="FC165" i="4"/>
  <c r="FC320" i="4"/>
  <c r="FC192" i="4"/>
  <c r="FC437" i="4"/>
  <c r="FC178" i="4"/>
  <c r="FC272" i="4"/>
  <c r="FC293" i="4"/>
  <c r="FC304" i="4"/>
  <c r="FC408" i="4"/>
  <c r="FC288" i="4"/>
  <c r="FC335" i="4"/>
  <c r="FC160" i="4"/>
  <c r="FC389" i="4"/>
  <c r="FC96" i="4"/>
  <c r="FC469" i="4"/>
  <c r="FC383" i="4"/>
  <c r="FC85" i="4"/>
  <c r="D333" i="12"/>
  <c r="D298" i="12"/>
  <c r="FC306" i="4"/>
  <c r="FC511" i="4"/>
  <c r="FC112" i="4"/>
  <c r="FC256" i="4"/>
  <c r="FC463" i="4"/>
  <c r="FC479" i="4"/>
  <c r="FC370" i="4"/>
  <c r="FC392" i="4"/>
  <c r="FC440" i="4"/>
  <c r="FC64" i="4"/>
  <c r="FC128" i="4"/>
  <c r="FC144" i="4"/>
  <c r="FC485" i="4"/>
  <c r="FC32" i="4"/>
  <c r="FC208" i="4"/>
  <c r="FC357" i="4"/>
  <c r="FC117" i="4"/>
  <c r="FC133" i="4"/>
  <c r="FC82" i="4"/>
  <c r="FC319" i="4"/>
  <c r="FC495" i="4"/>
  <c r="FC162" i="4"/>
  <c r="FC514" i="4"/>
  <c r="FC69" i="4"/>
  <c r="FC341" i="4"/>
  <c r="FC508" i="4"/>
  <c r="EY9" i="4"/>
  <c r="EY526" i="4" s="1"/>
  <c r="FC303" i="4"/>
  <c r="FC348" i="4"/>
  <c r="FC428" i="4"/>
  <c r="FC431" i="4"/>
  <c r="FC386" i="4"/>
  <c r="FC412" i="4"/>
  <c r="D503" i="12"/>
  <c r="FC187" i="4"/>
  <c r="FC351" i="4"/>
  <c r="FC396" i="4"/>
  <c r="FC476" i="4"/>
  <c r="FC380" i="4"/>
  <c r="FC399" i="4"/>
  <c r="FC447" i="4"/>
  <c r="FC444" i="4"/>
  <c r="D317" i="12"/>
  <c r="FC39" i="4"/>
  <c r="FC86" i="4"/>
  <c r="FC402" i="4"/>
  <c r="H500" i="7"/>
  <c r="H117" i="6"/>
  <c r="G106" i="7" s="1"/>
  <c r="FC123" i="4"/>
  <c r="H149" i="6"/>
  <c r="G136" i="7" s="1"/>
  <c r="FC155" i="4"/>
  <c r="H213" i="6"/>
  <c r="G198" i="7" s="1"/>
  <c r="FC219" i="4"/>
  <c r="H272" i="6"/>
  <c r="G255" i="7" s="1"/>
  <c r="FC278" i="4"/>
  <c r="H190" i="6"/>
  <c r="G176" i="7" s="1"/>
  <c r="FC196" i="4"/>
  <c r="H254" i="6"/>
  <c r="G238" i="7" s="1"/>
  <c r="FC260" i="4"/>
  <c r="H286" i="6"/>
  <c r="G269" i="7" s="1"/>
  <c r="FC292" i="4"/>
  <c r="H318" i="6"/>
  <c r="G299" i="7" s="1"/>
  <c r="FC324" i="4"/>
  <c r="H334" i="6"/>
  <c r="G315" i="7" s="1"/>
  <c r="D335" i="12"/>
  <c r="H35" i="6"/>
  <c r="G6" i="9" s="1"/>
  <c r="FC41" i="4"/>
  <c r="H243" i="6"/>
  <c r="G227" i="7" s="1"/>
  <c r="FC249" i="4"/>
  <c r="H307" i="6"/>
  <c r="G288" i="7" s="1"/>
  <c r="D308" i="12"/>
  <c r="H288" i="6"/>
  <c r="G271" i="7" s="1"/>
  <c r="FC294" i="4"/>
  <c r="D318" i="12"/>
  <c r="D319" i="12"/>
  <c r="H21" i="6"/>
  <c r="G16" i="7" s="1"/>
  <c r="FC27" i="4"/>
  <c r="H85" i="6"/>
  <c r="G74" i="7" s="1"/>
  <c r="FC91" i="4"/>
  <c r="H301" i="6"/>
  <c r="G15" i="9" s="1"/>
  <c r="D302" i="12"/>
  <c r="H509" i="6"/>
  <c r="G489" i="7" s="1"/>
  <c r="FC515" i="4"/>
  <c r="H222" i="6"/>
  <c r="G207" i="7" s="1"/>
  <c r="FC228" i="4"/>
  <c r="H51" i="6"/>
  <c r="G43" i="7" s="1"/>
  <c r="FC57" i="4"/>
  <c r="H67" i="6"/>
  <c r="G59" i="7" s="1"/>
  <c r="FC73" i="4"/>
  <c r="H211" i="6"/>
  <c r="G196" i="7" s="1"/>
  <c r="FC217" i="4"/>
  <c r="H323" i="6"/>
  <c r="G304" i="7" s="1"/>
  <c r="FC329" i="4"/>
  <c r="D324" i="12"/>
  <c r="D334" i="12"/>
  <c r="D292" i="12"/>
  <c r="D278" i="12"/>
  <c r="D276" i="12"/>
  <c r="FC185" i="4"/>
  <c r="FL185" i="4" s="1"/>
  <c r="FC338" i="4"/>
  <c r="FC84" i="4"/>
  <c r="FC425" i="4"/>
  <c r="FC59" i="4"/>
  <c r="FC116" i="4"/>
  <c r="FC121" i="4"/>
  <c r="FC251" i="4"/>
  <c r="FC198" i="4"/>
  <c r="FC409" i="4"/>
  <c r="FC50" i="4"/>
  <c r="FC134" i="4"/>
  <c r="FC164" i="4"/>
  <c r="FC226" i="4"/>
  <c r="FC258" i="4"/>
  <c r="FC310" i="4"/>
  <c r="FC451" i="4"/>
  <c r="FC38" i="4"/>
  <c r="FC52" i="4"/>
  <c r="FC323" i="4"/>
  <c r="FC267" i="4"/>
  <c r="FC340" i="4"/>
  <c r="FC68" i="4"/>
  <c r="FC169" i="4"/>
  <c r="FC214" i="4"/>
  <c r="FN214" i="4" s="1"/>
  <c r="FC297" i="4"/>
  <c r="FL297" i="4" s="1"/>
  <c r="FC377" i="4"/>
  <c r="FC22" i="4"/>
  <c r="FC473" i="4"/>
  <c r="FC130" i="4"/>
  <c r="FC218" i="4"/>
  <c r="FC250" i="4"/>
  <c r="FC276" i="4"/>
  <c r="FC403" i="4"/>
  <c r="FC150" i="4"/>
  <c r="FC105" i="4"/>
  <c r="FC339" i="4"/>
  <c r="FC89" i="4"/>
  <c r="FN89" i="4" s="1"/>
  <c r="FC11" i="4"/>
  <c r="FC43" i="4"/>
  <c r="FM43" i="4" s="1"/>
  <c r="FC75" i="4"/>
  <c r="FC107" i="4"/>
  <c r="FL107" i="4" s="1"/>
  <c r="FC139" i="4"/>
  <c r="FC171" i="4"/>
  <c r="FC203" i="4"/>
  <c r="FC374" i="4"/>
  <c r="FC406" i="4"/>
  <c r="FC438" i="4"/>
  <c r="FC470" i="4"/>
  <c r="FC36" i="4"/>
  <c r="FC419" i="4"/>
  <c r="FC499" i="4"/>
  <c r="FC100" i="4"/>
  <c r="FC148" i="4"/>
  <c r="FC467" i="4"/>
  <c r="FC483" i="4"/>
  <c r="FC266" i="4"/>
  <c r="FC482" i="4"/>
  <c r="FC498" i="4"/>
  <c r="FC281" i="4"/>
  <c r="FC361" i="4"/>
  <c r="FC233" i="4"/>
  <c r="FC265" i="4"/>
  <c r="FC118" i="4"/>
  <c r="FC166" i="4"/>
  <c r="FC180" i="4"/>
  <c r="FC371" i="4"/>
  <c r="FC244" i="4"/>
  <c r="FC274" i="4"/>
  <c r="FM274" i="4" s="1"/>
  <c r="FC457" i="4"/>
  <c r="FC345" i="4"/>
  <c r="ES526" i="4"/>
  <c r="D497" i="12"/>
  <c r="D337" i="12"/>
  <c r="FC70" i="4"/>
  <c r="FC242" i="4"/>
  <c r="FC387" i="4"/>
  <c r="FC307" i="4"/>
  <c r="FC235" i="4"/>
  <c r="FC132" i="4"/>
  <c r="FC182" i="4"/>
  <c r="FL182" i="4" s="1"/>
  <c r="FC441" i="4"/>
  <c r="FC434" i="4"/>
  <c r="FC518" i="4"/>
  <c r="FC137" i="4"/>
  <c r="FC212" i="4"/>
  <c r="FC393" i="4"/>
  <c r="FC489" i="4"/>
  <c r="FC418" i="4"/>
  <c r="FC326" i="4"/>
  <c r="FC313" i="4"/>
  <c r="FC295" i="4"/>
  <c r="FC471" i="4"/>
  <c r="FC56" i="4"/>
  <c r="FC63" i="4"/>
  <c r="FC255" i="4"/>
  <c r="FM255" i="4" s="1"/>
  <c r="FC170" i="4"/>
  <c r="FC442" i="4"/>
  <c r="FC175" i="4"/>
  <c r="FC186" i="4"/>
  <c r="FC216" i="4"/>
  <c r="FL216" i="4" s="1"/>
  <c r="FC359" i="4"/>
  <c r="FC280" i="4"/>
  <c r="FC362" i="4"/>
  <c r="FC264" i="4"/>
  <c r="FF264" i="4" s="1"/>
  <c r="FD264" i="4" s="1"/>
  <c r="FE264" i="4" s="1"/>
  <c r="FH264" i="4" s="1"/>
  <c r="FC410" i="4"/>
  <c r="FC24" i="4"/>
  <c r="FC95" i="4"/>
  <c r="FC104" i="4"/>
  <c r="FC143" i="4"/>
  <c r="FC287" i="4"/>
  <c r="FC298" i="4"/>
  <c r="FC455" i="4"/>
  <c r="FC15" i="4"/>
  <c r="FC283" i="4"/>
  <c r="FC146" i="4"/>
  <c r="FC246" i="4"/>
  <c r="FC510" i="4"/>
  <c r="FC522" i="4"/>
  <c r="D325" i="12"/>
  <c r="FC474" i="4"/>
  <c r="FC490" i="4"/>
  <c r="D323" i="12"/>
  <c r="FC375" i="4"/>
  <c r="FC503" i="4"/>
  <c r="FC168" i="4"/>
  <c r="FC127" i="4"/>
  <c r="FC346" i="4"/>
  <c r="FC458" i="4"/>
  <c r="FC58" i="4"/>
  <c r="FC159" i="4"/>
  <c r="FC207" i="4"/>
  <c r="FC311" i="4"/>
  <c r="FM311" i="4" s="1"/>
  <c r="FC122" i="4"/>
  <c r="FC154" i="4"/>
  <c r="FC423" i="4"/>
  <c r="FC234" i="4"/>
  <c r="FC407" i="4"/>
  <c r="FN407" i="4" s="1"/>
  <c r="FC248" i="4"/>
  <c r="FC31" i="4"/>
  <c r="FC191" i="4"/>
  <c r="FC394" i="4"/>
  <c r="FC506" i="4"/>
  <c r="FC79" i="4"/>
  <c r="FC88" i="4"/>
  <c r="FN88" i="4" s="1"/>
  <c r="FC343" i="4"/>
  <c r="FC391" i="4"/>
  <c r="FC328" i="4"/>
  <c r="FM328" i="4" s="1"/>
  <c r="FC152" i="4"/>
  <c r="FC487" i="4"/>
  <c r="FL487" i="4" s="1"/>
  <c r="FC327" i="4"/>
  <c r="FC90" i="4"/>
  <c r="FN90" i="4" s="1"/>
  <c r="FC230" i="4"/>
  <c r="FC426" i="4"/>
  <c r="FF426" i="4" s="1"/>
  <c r="FD426" i="4" s="1"/>
  <c r="FE426" i="4" s="1"/>
  <c r="FH426" i="4" s="1"/>
  <c r="FJ426" i="4" s="1"/>
  <c r="FC466" i="4"/>
  <c r="FC523" i="4"/>
  <c r="FC227" i="4"/>
  <c r="FC66" i="4"/>
  <c r="FC238" i="4"/>
  <c r="FC443" i="4"/>
  <c r="FC19" i="4"/>
  <c r="FC342" i="4"/>
  <c r="FC158" i="4"/>
  <c r="FC322" i="4"/>
  <c r="FC30" i="4"/>
  <c r="FC167" i="4"/>
  <c r="FC54" i="4"/>
  <c r="FC98" i="4"/>
  <c r="FC331" i="4"/>
  <c r="FN331" i="4" s="1"/>
  <c r="U325" i="6" s="1"/>
  <c r="S306" i="7" s="1"/>
  <c r="FC83" i="4"/>
  <c r="FC507" i="4"/>
  <c r="FC18" i="4"/>
  <c r="FC94" i="4"/>
  <c r="FC142" i="4"/>
  <c r="FC286" i="4"/>
  <c r="D310" i="12"/>
  <c r="FC363" i="4"/>
  <c r="FC427" i="4"/>
  <c r="FC174" i="4"/>
  <c r="FC502" i="4"/>
  <c r="FC35" i="4"/>
  <c r="FC99" i="4"/>
  <c r="FC163" i="4"/>
  <c r="FC243" i="4"/>
  <c r="FC350" i="4"/>
  <c r="FC382" i="4"/>
  <c r="FC414" i="4"/>
  <c r="FC446" i="4"/>
  <c r="FC478" i="4"/>
  <c r="FC114" i="4"/>
  <c r="FC138" i="4"/>
  <c r="FC314" i="4"/>
  <c r="FC347" i="4"/>
  <c r="FM347" i="4" s="1"/>
  <c r="FC10" i="4"/>
  <c r="FC42" i="4"/>
  <c r="FC126" i="4"/>
  <c r="FC270" i="4"/>
  <c r="FC315" i="4"/>
  <c r="D286" i="12"/>
  <c r="D313" i="12"/>
  <c r="FC379" i="4"/>
  <c r="FC475" i="4"/>
  <c r="FC14" i="4"/>
  <c r="FC318" i="4"/>
  <c r="FC51" i="4"/>
  <c r="FC115" i="4"/>
  <c r="FC179" i="4"/>
  <c r="FC275" i="4"/>
  <c r="FC486" i="4"/>
  <c r="FC222" i="4"/>
  <c r="FC34" i="4"/>
  <c r="FC74" i="4"/>
  <c r="FC290" i="4"/>
  <c r="FC110" i="4"/>
  <c r="D502" i="12"/>
  <c r="D326" i="12"/>
  <c r="D294" i="12"/>
  <c r="D329" i="12"/>
  <c r="FC395" i="4"/>
  <c r="FC491" i="4"/>
  <c r="FN491" i="4" s="1"/>
  <c r="FC46" i="4"/>
  <c r="FC494" i="4"/>
  <c r="FL494" i="4" s="1"/>
  <c r="FC67" i="4"/>
  <c r="FC131" i="4"/>
  <c r="FC211" i="4"/>
  <c r="FN211" i="4" s="1"/>
  <c r="FC291" i="4"/>
  <c r="FN291" i="4" s="1"/>
  <c r="U285" i="6" s="1"/>
  <c r="S268" i="7" s="1"/>
  <c r="FC334" i="4"/>
  <c r="FC366" i="4"/>
  <c r="FL366" i="4" s="1"/>
  <c r="FC398" i="4"/>
  <c r="FL398" i="4" s="1"/>
  <c r="FC430" i="4"/>
  <c r="FL430" i="4" s="1"/>
  <c r="FC462" i="4"/>
  <c r="FC206" i="4"/>
  <c r="FC282" i="4"/>
  <c r="FL282" i="4" s="1"/>
  <c r="FC330" i="4"/>
  <c r="FC254" i="4"/>
  <c r="FC299" i="4"/>
  <c r="FC26" i="4"/>
  <c r="FC62" i="4"/>
  <c r="FC106" i="4"/>
  <c r="FC190" i="4"/>
  <c r="FC262" i="4"/>
  <c r="FC459" i="4"/>
  <c r="FC450" i="4"/>
  <c r="FC195" i="4"/>
  <c r="FC259" i="4"/>
  <c r="FC302" i="4"/>
  <c r="FL507" i="4"/>
  <c r="FN507" i="4"/>
  <c r="FM507" i="4"/>
  <c r="FL396" i="4"/>
  <c r="FM396" i="4"/>
  <c r="FN396" i="4"/>
  <c r="FF149" i="4"/>
  <c r="FD149" i="4" s="1"/>
  <c r="FE149" i="4" s="1"/>
  <c r="FH149" i="4" s="1"/>
  <c r="FM149" i="4"/>
  <c r="FL149" i="4"/>
  <c r="FN149" i="4"/>
  <c r="FJ149" i="4"/>
  <c r="FF156" i="4"/>
  <c r="FD156" i="4" s="1"/>
  <c r="FE156" i="4" s="1"/>
  <c r="FH156" i="4" s="1"/>
  <c r="FL156" i="4"/>
  <c r="FN156" i="4"/>
  <c r="FM156" i="4"/>
  <c r="FJ156" i="4"/>
  <c r="FF274" i="4"/>
  <c r="FD274" i="4" s="1"/>
  <c r="FE274" i="4" s="1"/>
  <c r="FH274" i="4" s="1"/>
  <c r="FJ274" i="4" s="1"/>
  <c r="FF332" i="4"/>
  <c r="FD332" i="4" s="1"/>
  <c r="FE332" i="4" s="1"/>
  <c r="FH332" i="4" s="1"/>
  <c r="FJ332" i="4" s="1"/>
  <c r="FL332" i="4"/>
  <c r="FM332" i="4"/>
  <c r="FN332" i="4"/>
  <c r="FM193" i="4"/>
  <c r="FN193" i="4"/>
  <c r="FL193" i="4"/>
  <c r="FL404" i="4"/>
  <c r="FM404" i="4"/>
  <c r="FN404" i="4"/>
  <c r="FL235" i="4"/>
  <c r="FM235" i="4"/>
  <c r="FN235" i="4"/>
  <c r="FL321" i="4"/>
  <c r="FM321" i="4"/>
  <c r="FN321" i="4"/>
  <c r="FL356" i="4"/>
  <c r="FM356" i="4"/>
  <c r="FN356" i="4"/>
  <c r="FL436" i="4"/>
  <c r="FM436" i="4"/>
  <c r="FN436" i="4"/>
  <c r="FL516" i="4"/>
  <c r="FM516" i="4"/>
  <c r="FN516" i="4"/>
  <c r="FM182" i="4"/>
  <c r="FF477" i="4"/>
  <c r="FD477" i="4" s="1"/>
  <c r="FE477" i="4" s="1"/>
  <c r="FH477" i="4" s="1"/>
  <c r="FM477" i="4"/>
  <c r="FN477" i="4"/>
  <c r="FL477" i="4"/>
  <c r="FJ477" i="4"/>
  <c r="FN24" i="4"/>
  <c r="FL24" i="4"/>
  <c r="FM24" i="4"/>
  <c r="FF385" i="4"/>
  <c r="FD385" i="4" s="1"/>
  <c r="FE385" i="4" s="1"/>
  <c r="FH385" i="4" s="1"/>
  <c r="FM385" i="4"/>
  <c r="FN385" i="4"/>
  <c r="FL385" i="4"/>
  <c r="FJ385" i="4"/>
  <c r="FN20" i="4"/>
  <c r="FL20" i="4"/>
  <c r="FM20" i="4"/>
  <c r="FM209" i="4"/>
  <c r="FN209" i="4"/>
  <c r="FL209" i="4"/>
  <c r="FF202" i="4"/>
  <c r="FD202" i="4" s="1"/>
  <c r="FE202" i="4" s="1"/>
  <c r="FH202" i="4" s="1"/>
  <c r="FN202" i="4"/>
  <c r="FL202" i="4"/>
  <c r="FM202" i="4"/>
  <c r="FJ202" i="4"/>
  <c r="FF232" i="4"/>
  <c r="FD232" i="4" s="1"/>
  <c r="FE232" i="4" s="1"/>
  <c r="FH232" i="4" s="1"/>
  <c r="FL232" i="4"/>
  <c r="FM232" i="4"/>
  <c r="FN232" i="4"/>
  <c r="FJ232" i="4"/>
  <c r="FF389" i="4"/>
  <c r="FD389" i="4" s="1"/>
  <c r="FE389" i="4" s="1"/>
  <c r="FH389" i="4" s="1"/>
  <c r="FJ389" i="4" s="1"/>
  <c r="FM389" i="4"/>
  <c r="FN389" i="4"/>
  <c r="FL389" i="4"/>
  <c r="FM103" i="4"/>
  <c r="FL103" i="4"/>
  <c r="FN103" i="4"/>
  <c r="FL311" i="4"/>
  <c r="FL43" i="4"/>
  <c r="FN43" i="4"/>
  <c r="FM107" i="4"/>
  <c r="FM171" i="4"/>
  <c r="FL171" i="4"/>
  <c r="FN171" i="4"/>
  <c r="FL395" i="4"/>
  <c r="FN395" i="4"/>
  <c r="FM395" i="4"/>
  <c r="FF60" i="4"/>
  <c r="FD60" i="4" s="1"/>
  <c r="FE60" i="4" s="1"/>
  <c r="FH60" i="4" s="1"/>
  <c r="FL60" i="4"/>
  <c r="FN60" i="4"/>
  <c r="FM60" i="4"/>
  <c r="FJ60" i="4"/>
  <c r="FF80" i="4"/>
  <c r="FD80" i="4" s="1"/>
  <c r="FE80" i="4" s="1"/>
  <c r="FH80" i="4" s="1"/>
  <c r="FL80" i="4"/>
  <c r="FN80" i="4"/>
  <c r="FM80" i="4"/>
  <c r="FJ80" i="4"/>
  <c r="FF112" i="4"/>
  <c r="FD112" i="4" s="1"/>
  <c r="FE112" i="4" s="1"/>
  <c r="FH112" i="4" s="1"/>
  <c r="FL112" i="4"/>
  <c r="FN112" i="4"/>
  <c r="FM112" i="4"/>
  <c r="FJ112" i="4"/>
  <c r="FF144" i="4"/>
  <c r="FD144" i="4" s="1"/>
  <c r="FE144" i="4" s="1"/>
  <c r="FH144" i="4" s="1"/>
  <c r="FL144" i="4"/>
  <c r="FN144" i="4"/>
  <c r="FM144" i="4"/>
  <c r="FJ144" i="4"/>
  <c r="FF176" i="4"/>
  <c r="FD176" i="4" s="1"/>
  <c r="FE176" i="4" s="1"/>
  <c r="FH176" i="4" s="1"/>
  <c r="FL176" i="4"/>
  <c r="FN176" i="4"/>
  <c r="FM176" i="4"/>
  <c r="FJ176" i="4"/>
  <c r="FF216" i="4"/>
  <c r="FD216" i="4" s="1"/>
  <c r="FE216" i="4" s="1"/>
  <c r="FH216" i="4" s="1"/>
  <c r="FJ216" i="4"/>
  <c r="FF240" i="4"/>
  <c r="FD240" i="4" s="1"/>
  <c r="FE240" i="4" s="1"/>
  <c r="FH240" i="4" s="1"/>
  <c r="FL240" i="4"/>
  <c r="FM240" i="4"/>
  <c r="FN240" i="4"/>
  <c r="FJ240" i="4"/>
  <c r="FF288" i="4"/>
  <c r="FD288" i="4" s="1"/>
  <c r="FE288" i="4" s="1"/>
  <c r="FH288" i="4" s="1"/>
  <c r="FM288" i="4"/>
  <c r="FN288" i="4"/>
  <c r="FL288" i="4"/>
  <c r="FJ288" i="4"/>
  <c r="FF308" i="4"/>
  <c r="FD308" i="4" s="1"/>
  <c r="FE308" i="4" s="1"/>
  <c r="FH308" i="4" s="1"/>
  <c r="FJ308" i="4" s="1"/>
  <c r="FM308" i="4"/>
  <c r="FN308" i="4"/>
  <c r="FL308" i="4"/>
  <c r="FF328" i="4"/>
  <c r="FD328" i="4" s="1"/>
  <c r="FE328" i="4" s="1"/>
  <c r="FH328" i="4" s="1"/>
  <c r="FJ328" i="4" s="1"/>
  <c r="FN328" i="4"/>
  <c r="FF352" i="4"/>
  <c r="FD352" i="4" s="1"/>
  <c r="FE352" i="4" s="1"/>
  <c r="FH352" i="4" s="1"/>
  <c r="FJ352" i="4" s="1"/>
  <c r="FL352" i="4"/>
  <c r="FM352" i="4"/>
  <c r="FN352" i="4"/>
  <c r="FL376" i="4"/>
  <c r="FM376" i="4"/>
  <c r="FN376" i="4"/>
  <c r="FL460" i="4"/>
  <c r="FM460" i="4"/>
  <c r="FN460" i="4"/>
  <c r="FL480" i="4"/>
  <c r="FM480" i="4"/>
  <c r="FN480" i="4"/>
  <c r="FL504" i="4"/>
  <c r="FM504" i="4"/>
  <c r="FN504" i="4"/>
  <c r="FL524" i="4"/>
  <c r="FM524" i="4"/>
  <c r="FN524" i="4"/>
  <c r="FM63" i="4"/>
  <c r="FL63" i="4"/>
  <c r="FN63" i="4"/>
  <c r="FM175" i="4"/>
  <c r="FL175" i="4"/>
  <c r="FN175" i="4"/>
  <c r="FL255" i="4"/>
  <c r="FN255" i="4"/>
  <c r="FL351" i="4"/>
  <c r="FM351" i="4"/>
  <c r="FN351" i="4"/>
  <c r="FL431" i="4"/>
  <c r="FM431" i="4"/>
  <c r="FN431" i="4"/>
  <c r="FL511" i="4"/>
  <c r="FM511" i="4"/>
  <c r="FN511" i="4"/>
  <c r="FF25" i="4"/>
  <c r="FD25" i="4" s="1"/>
  <c r="FE25" i="4" s="1"/>
  <c r="FH25" i="4" s="1"/>
  <c r="FM25" i="4"/>
  <c r="FL25" i="4"/>
  <c r="FN25" i="4"/>
  <c r="FJ25" i="4"/>
  <c r="FF45" i="4"/>
  <c r="FD45" i="4" s="1"/>
  <c r="FE45" i="4" s="1"/>
  <c r="FH45" i="4" s="1"/>
  <c r="FM45" i="4"/>
  <c r="FL45" i="4"/>
  <c r="FN45" i="4"/>
  <c r="FJ45" i="4"/>
  <c r="FF69" i="4"/>
  <c r="FD69" i="4" s="1"/>
  <c r="FE69" i="4" s="1"/>
  <c r="FH69" i="4" s="1"/>
  <c r="FM69" i="4"/>
  <c r="FL69" i="4"/>
  <c r="FN69" i="4"/>
  <c r="FJ69" i="4"/>
  <c r="FF89" i="4"/>
  <c r="FD89" i="4" s="1"/>
  <c r="FE89" i="4" s="1"/>
  <c r="FH89" i="4" s="1"/>
  <c r="FJ89" i="4" s="1"/>
  <c r="FM89" i="4"/>
  <c r="FL89" i="4"/>
  <c r="FF109" i="4"/>
  <c r="FD109" i="4" s="1"/>
  <c r="FE109" i="4" s="1"/>
  <c r="FH109" i="4" s="1"/>
  <c r="FM109" i="4"/>
  <c r="FL109" i="4"/>
  <c r="FN109" i="4"/>
  <c r="FJ109" i="4"/>
  <c r="FF125" i="4"/>
  <c r="FD125" i="4" s="1"/>
  <c r="FE125" i="4" s="1"/>
  <c r="FH125" i="4" s="1"/>
  <c r="FM125" i="4"/>
  <c r="FL125" i="4"/>
  <c r="FN125" i="4"/>
  <c r="FJ125" i="4"/>
  <c r="FF153" i="4"/>
  <c r="FD153" i="4" s="1"/>
  <c r="FE153" i="4" s="1"/>
  <c r="FH153" i="4" s="1"/>
  <c r="FM153" i="4"/>
  <c r="FN153" i="4"/>
  <c r="FL153" i="4"/>
  <c r="FJ153" i="4"/>
  <c r="FF185" i="4"/>
  <c r="FD185" i="4" s="1"/>
  <c r="FE185" i="4" s="1"/>
  <c r="FH185" i="4" s="1"/>
  <c r="FM185" i="4"/>
  <c r="FN185" i="4"/>
  <c r="FJ185" i="4"/>
  <c r="FM201" i="4"/>
  <c r="FN201" i="4"/>
  <c r="FL201" i="4"/>
  <c r="FM221" i="4"/>
  <c r="FN221" i="4"/>
  <c r="FL221" i="4"/>
  <c r="FM249" i="4"/>
  <c r="FN249" i="4"/>
  <c r="FL249" i="4"/>
  <c r="FM273" i="4"/>
  <c r="FN273" i="4"/>
  <c r="FL273" i="4"/>
  <c r="FL317" i="4"/>
  <c r="FM317" i="4"/>
  <c r="V311" i="6" s="1"/>
  <c r="T292" i="7" s="1"/>
  <c r="FN317" i="4"/>
  <c r="FL333" i="4"/>
  <c r="FM333" i="4"/>
  <c r="FN333" i="4"/>
  <c r="U327" i="6" s="1"/>
  <c r="S308" i="7" s="1"/>
  <c r="FF365" i="4"/>
  <c r="FD365" i="4" s="1"/>
  <c r="FE365" i="4" s="1"/>
  <c r="FH365" i="4" s="1"/>
  <c r="FM365" i="4"/>
  <c r="FN365" i="4"/>
  <c r="FL365" i="4"/>
  <c r="FJ365" i="4"/>
  <c r="FF421" i="4"/>
  <c r="FD421" i="4" s="1"/>
  <c r="FE421" i="4" s="1"/>
  <c r="FH421" i="4" s="1"/>
  <c r="FJ421" i="4" s="1"/>
  <c r="FM421" i="4"/>
  <c r="FN421" i="4"/>
  <c r="FL421" i="4"/>
  <c r="FF461" i="4"/>
  <c r="FD461" i="4" s="1"/>
  <c r="FE461" i="4" s="1"/>
  <c r="FH461" i="4" s="1"/>
  <c r="FM461" i="4"/>
  <c r="FN461" i="4"/>
  <c r="FL461" i="4"/>
  <c r="FJ461" i="4"/>
  <c r="FF14" i="4"/>
  <c r="FD14" i="4" s="1"/>
  <c r="FE14" i="4" s="1"/>
  <c r="FH14" i="4" s="1"/>
  <c r="FL14" i="4"/>
  <c r="FN14" i="4"/>
  <c r="FM14" i="4"/>
  <c r="FJ14" i="4"/>
  <c r="FF90" i="4"/>
  <c r="FD90" i="4" s="1"/>
  <c r="FE90" i="4" s="1"/>
  <c r="FH90" i="4" s="1"/>
  <c r="FL90" i="4"/>
  <c r="FM90" i="4"/>
  <c r="FJ90" i="4"/>
  <c r="FF214" i="4"/>
  <c r="FD214" i="4" s="1"/>
  <c r="FE214" i="4" s="1"/>
  <c r="FH214" i="4" s="1"/>
  <c r="FL214" i="4"/>
  <c r="FM214" i="4"/>
  <c r="FJ214" i="4"/>
  <c r="FF278" i="4"/>
  <c r="FD278" i="4" s="1"/>
  <c r="FE278" i="4" s="1"/>
  <c r="FH278" i="4" s="1"/>
  <c r="FL278" i="4"/>
  <c r="FM278" i="4"/>
  <c r="FN278" i="4"/>
  <c r="FJ278" i="4"/>
  <c r="FF338" i="4"/>
  <c r="FD338" i="4" s="1"/>
  <c r="FE338" i="4" s="1"/>
  <c r="FH338" i="4" s="1"/>
  <c r="FN338" i="4"/>
  <c r="FL338" i="4"/>
  <c r="FM338" i="4"/>
  <c r="FJ338" i="4"/>
  <c r="FF378" i="4"/>
  <c r="FD378" i="4" s="1"/>
  <c r="FE378" i="4" s="1"/>
  <c r="FH378" i="4" s="1"/>
  <c r="FJ378" i="4" s="1"/>
  <c r="FN378" i="4"/>
  <c r="FL378" i="4"/>
  <c r="FM378" i="4"/>
  <c r="FN426" i="4"/>
  <c r="FL426" i="4"/>
  <c r="FM426" i="4"/>
  <c r="FF466" i="4"/>
  <c r="FD466" i="4" s="1"/>
  <c r="FE466" i="4" s="1"/>
  <c r="FH466" i="4" s="1"/>
  <c r="FN466" i="4"/>
  <c r="FL466" i="4"/>
  <c r="FM466" i="4"/>
  <c r="FJ466" i="4"/>
  <c r="FF494" i="4"/>
  <c r="FD494" i="4" s="1"/>
  <c r="FE494" i="4" s="1"/>
  <c r="FH494" i="4" s="1"/>
  <c r="FJ494" i="4" s="1"/>
  <c r="FM494" i="4"/>
  <c r="FF510" i="4"/>
  <c r="FD510" i="4" s="1"/>
  <c r="FE510" i="4" s="1"/>
  <c r="FH510" i="4" s="1"/>
  <c r="FJ510" i="4" s="1"/>
  <c r="FN510" i="4"/>
  <c r="FM510" i="4"/>
  <c r="FL510" i="4"/>
  <c r="FM67" i="4"/>
  <c r="FL67" i="4"/>
  <c r="FN67" i="4"/>
  <c r="FM131" i="4"/>
  <c r="FL131" i="4"/>
  <c r="FN131" i="4"/>
  <c r="FL211" i="4"/>
  <c r="FM211" i="4"/>
  <c r="FL291" i="4"/>
  <c r="FF334" i="4"/>
  <c r="FD334" i="4" s="1"/>
  <c r="FE334" i="4" s="1"/>
  <c r="FH334" i="4" s="1"/>
  <c r="FJ334" i="4" s="1"/>
  <c r="FM334" i="4"/>
  <c r="FN334" i="4"/>
  <c r="FL334" i="4"/>
  <c r="FF366" i="4"/>
  <c r="FD366" i="4" s="1"/>
  <c r="FE366" i="4" s="1"/>
  <c r="FH366" i="4" s="1"/>
  <c r="FJ366" i="4" s="1"/>
  <c r="FN366" i="4"/>
  <c r="FM366" i="4"/>
  <c r="FF398" i="4"/>
  <c r="FD398" i="4" s="1"/>
  <c r="FE398" i="4" s="1"/>
  <c r="FH398" i="4" s="1"/>
  <c r="FJ398" i="4" s="1"/>
  <c r="FN398" i="4"/>
  <c r="FM398" i="4"/>
  <c r="FF430" i="4"/>
  <c r="FD430" i="4" s="1"/>
  <c r="FE430" i="4" s="1"/>
  <c r="FH430" i="4" s="1"/>
  <c r="FJ430" i="4" s="1"/>
  <c r="FN430" i="4"/>
  <c r="FM430" i="4"/>
  <c r="FF462" i="4"/>
  <c r="FD462" i="4" s="1"/>
  <c r="FE462" i="4" s="1"/>
  <c r="FH462" i="4" s="1"/>
  <c r="FJ462" i="4" s="1"/>
  <c r="FN462" i="4"/>
  <c r="FM462" i="4"/>
  <c r="FL462" i="4"/>
  <c r="FF493" i="4"/>
  <c r="FD493" i="4" s="1"/>
  <c r="FE493" i="4" s="1"/>
  <c r="FH493" i="4" s="1"/>
  <c r="FM493" i="4"/>
  <c r="FN493" i="4"/>
  <c r="FL493" i="4"/>
  <c r="FJ493" i="4"/>
  <c r="FF509" i="4"/>
  <c r="FD509" i="4" s="1"/>
  <c r="FE509" i="4" s="1"/>
  <c r="FH509" i="4" s="1"/>
  <c r="FM509" i="4"/>
  <c r="FN509" i="4"/>
  <c r="FL509" i="4"/>
  <c r="FJ509" i="4"/>
  <c r="FN12" i="4"/>
  <c r="FL12" i="4"/>
  <c r="FM12" i="4"/>
  <c r="FL44" i="4"/>
  <c r="FN44" i="4"/>
  <c r="FM44" i="4"/>
  <c r="FF50" i="4"/>
  <c r="FD50" i="4" s="1"/>
  <c r="FE50" i="4" s="1"/>
  <c r="FH50" i="4" s="1"/>
  <c r="FN50" i="4"/>
  <c r="FL50" i="4"/>
  <c r="FM50" i="4"/>
  <c r="FJ50" i="4"/>
  <c r="FM111" i="4"/>
  <c r="FL111" i="4"/>
  <c r="FN111" i="4"/>
  <c r="FF120" i="4"/>
  <c r="FD120" i="4" s="1"/>
  <c r="FE120" i="4" s="1"/>
  <c r="FH120" i="4" s="1"/>
  <c r="FL120" i="4"/>
  <c r="FN120" i="4"/>
  <c r="FM120" i="4"/>
  <c r="FJ120" i="4"/>
  <c r="FF134" i="4"/>
  <c r="FD134" i="4" s="1"/>
  <c r="FE134" i="4" s="1"/>
  <c r="FH134" i="4" s="1"/>
  <c r="FN134" i="4"/>
  <c r="FL134" i="4"/>
  <c r="FM134" i="4"/>
  <c r="FJ134" i="4"/>
  <c r="FF141" i="4"/>
  <c r="FD141" i="4" s="1"/>
  <c r="FE141" i="4" s="1"/>
  <c r="FH141" i="4" s="1"/>
  <c r="FM141" i="4"/>
  <c r="FL141" i="4"/>
  <c r="FN141" i="4"/>
  <c r="FJ141" i="4"/>
  <c r="FF164" i="4"/>
  <c r="FD164" i="4" s="1"/>
  <c r="FE164" i="4" s="1"/>
  <c r="FH164" i="4" s="1"/>
  <c r="FL164" i="4"/>
  <c r="FN164" i="4"/>
  <c r="FM164" i="4"/>
  <c r="FJ164" i="4"/>
  <c r="FL184" i="4"/>
  <c r="FN184" i="4"/>
  <c r="FM184" i="4"/>
  <c r="FF206" i="4"/>
  <c r="FD206" i="4" s="1"/>
  <c r="FE206" i="4" s="1"/>
  <c r="FH206" i="4" s="1"/>
  <c r="FN206" i="4"/>
  <c r="FL206" i="4"/>
  <c r="FM206" i="4"/>
  <c r="FJ206" i="4"/>
  <c r="FM213" i="4"/>
  <c r="FN213" i="4"/>
  <c r="FL213" i="4"/>
  <c r="FF226" i="4"/>
  <c r="FD226" i="4" s="1"/>
  <c r="FE226" i="4" s="1"/>
  <c r="FH226" i="4" s="1"/>
  <c r="FN226" i="4"/>
  <c r="FL226" i="4"/>
  <c r="FM226" i="4"/>
  <c r="FJ226" i="4"/>
  <c r="FM245" i="4"/>
  <c r="FN245" i="4"/>
  <c r="FL245" i="4"/>
  <c r="FF258" i="4"/>
  <c r="FD258" i="4" s="1"/>
  <c r="FE258" i="4" s="1"/>
  <c r="FH258" i="4" s="1"/>
  <c r="FN258" i="4"/>
  <c r="FL258" i="4"/>
  <c r="FM258" i="4"/>
  <c r="FJ258" i="4"/>
  <c r="FL271" i="4"/>
  <c r="FM271" i="4"/>
  <c r="FN271" i="4"/>
  <c r="FF282" i="4"/>
  <c r="FD282" i="4" s="1"/>
  <c r="FE282" i="4" s="1"/>
  <c r="FH282" i="4" s="1"/>
  <c r="FM282" i="4"/>
  <c r="FN282" i="4"/>
  <c r="FJ282" i="4"/>
  <c r="FN289" i="4"/>
  <c r="FL289" i="4"/>
  <c r="FM289" i="4"/>
  <c r="FF296" i="4"/>
  <c r="FD296" i="4" s="1"/>
  <c r="FE296" i="4" s="1"/>
  <c r="FH296" i="4" s="1"/>
  <c r="FM296" i="4"/>
  <c r="FN296" i="4"/>
  <c r="FL296" i="4"/>
  <c r="FJ296" i="4"/>
  <c r="FF330" i="4"/>
  <c r="FD330" i="4" s="1"/>
  <c r="FE330" i="4" s="1"/>
  <c r="FH330" i="4" s="1"/>
  <c r="FJ330" i="4" s="1"/>
  <c r="FM330" i="4"/>
  <c r="FN330" i="4"/>
  <c r="FL330" i="4"/>
  <c r="FF405" i="4"/>
  <c r="FD405" i="4" s="1"/>
  <c r="FE405" i="4" s="1"/>
  <c r="FH405" i="4" s="1"/>
  <c r="FJ405" i="4" s="1"/>
  <c r="FM405" i="4"/>
  <c r="FN405" i="4"/>
  <c r="FL405" i="4"/>
  <c r="FL451" i="4"/>
  <c r="FN451" i="4"/>
  <c r="FM451" i="4"/>
  <c r="FF38" i="4"/>
  <c r="FD38" i="4" s="1"/>
  <c r="FE38" i="4" s="1"/>
  <c r="FH38" i="4" s="1"/>
  <c r="FN38" i="4"/>
  <c r="FL38" i="4"/>
  <c r="FM38" i="4"/>
  <c r="FJ38" i="4"/>
  <c r="FF52" i="4"/>
  <c r="FD52" i="4" s="1"/>
  <c r="FE52" i="4" s="1"/>
  <c r="FH52" i="4" s="1"/>
  <c r="FL52" i="4"/>
  <c r="FN52" i="4"/>
  <c r="FM52" i="4"/>
  <c r="FJ52" i="4"/>
  <c r="FF140" i="4"/>
  <c r="FD140" i="4" s="1"/>
  <c r="FE140" i="4" s="1"/>
  <c r="FH140" i="4" s="1"/>
  <c r="FL140" i="4"/>
  <c r="FN140" i="4"/>
  <c r="FM140" i="4"/>
  <c r="FJ140" i="4"/>
  <c r="FF254" i="4"/>
  <c r="FD254" i="4" s="1"/>
  <c r="FE254" i="4" s="1"/>
  <c r="FH254" i="4" s="1"/>
  <c r="FN254" i="4"/>
  <c r="FL254" i="4"/>
  <c r="FM254" i="4"/>
  <c r="FJ254" i="4"/>
  <c r="FF284" i="4"/>
  <c r="FD284" i="4" s="1"/>
  <c r="FE284" i="4" s="1"/>
  <c r="FH284" i="4" s="1"/>
  <c r="FJ284" i="4" s="1"/>
  <c r="FM284" i="4"/>
  <c r="FN284" i="4"/>
  <c r="FL284" i="4"/>
  <c r="FF306" i="4"/>
  <c r="FD306" i="4" s="1"/>
  <c r="FE306" i="4" s="1"/>
  <c r="FH306" i="4" s="1"/>
  <c r="FL306" i="4"/>
  <c r="FM306" i="4"/>
  <c r="FN306" i="4"/>
  <c r="FJ306" i="4"/>
  <c r="FL391" i="4"/>
  <c r="FM391" i="4"/>
  <c r="FN391" i="4"/>
  <c r="FL364" i="4"/>
  <c r="FM364" i="4"/>
  <c r="FN364" i="4"/>
  <c r="FF10" i="4"/>
  <c r="FD10" i="4" s="1"/>
  <c r="FE10" i="4" s="1"/>
  <c r="FH10" i="4" s="1"/>
  <c r="FL10" i="4"/>
  <c r="FN10" i="4"/>
  <c r="FM10" i="4"/>
  <c r="FJ10" i="4"/>
  <c r="FF42" i="4"/>
  <c r="FD42" i="4" s="1"/>
  <c r="FE42" i="4" s="1"/>
  <c r="FH42" i="4" s="1"/>
  <c r="FN42" i="4"/>
  <c r="FL42" i="4"/>
  <c r="FM42" i="4"/>
  <c r="FJ42" i="4"/>
  <c r="FF126" i="4"/>
  <c r="FD126" i="4" s="1"/>
  <c r="FE126" i="4" s="1"/>
  <c r="FH126" i="4" s="1"/>
  <c r="FN126" i="4"/>
  <c r="FL126" i="4"/>
  <c r="FM126" i="4"/>
  <c r="FJ126" i="4"/>
  <c r="FF152" i="4"/>
  <c r="FD152" i="4" s="1"/>
  <c r="FE152" i="4" s="1"/>
  <c r="FH152" i="4" s="1"/>
  <c r="FL152" i="4"/>
  <c r="FN152" i="4"/>
  <c r="FM152" i="4"/>
  <c r="FJ152" i="4"/>
  <c r="FF409" i="4"/>
  <c r="FD409" i="4" s="1"/>
  <c r="FE409" i="4" s="1"/>
  <c r="FH409" i="4" s="1"/>
  <c r="FM409" i="4"/>
  <c r="FN409" i="4"/>
  <c r="FL409" i="4"/>
  <c r="FJ409" i="4"/>
  <c r="FL463" i="4"/>
  <c r="FM463" i="4"/>
  <c r="FN463" i="4"/>
  <c r="FF66" i="4"/>
  <c r="FD66" i="4" s="1"/>
  <c r="FE66" i="4" s="1"/>
  <c r="FH66" i="4" s="1"/>
  <c r="FN66" i="4"/>
  <c r="FL66" i="4"/>
  <c r="FM66" i="4"/>
  <c r="FJ66" i="4"/>
  <c r="FF354" i="4"/>
  <c r="FD354" i="4" s="1"/>
  <c r="FE354" i="4" s="1"/>
  <c r="FH354" i="4" s="1"/>
  <c r="FN354" i="4"/>
  <c r="FL354" i="4"/>
  <c r="FM354" i="4"/>
  <c r="FJ354" i="4"/>
  <c r="FL440" i="4"/>
  <c r="FM440" i="4"/>
  <c r="FN440" i="4"/>
  <c r="FF84" i="4"/>
  <c r="FD84" i="4" s="1"/>
  <c r="FE84" i="4" s="1"/>
  <c r="FH84" i="4" s="1"/>
  <c r="FL84" i="4"/>
  <c r="FN84" i="4"/>
  <c r="FM84" i="4"/>
  <c r="FJ84" i="4"/>
  <c r="FF270" i="4"/>
  <c r="FD270" i="4" s="1"/>
  <c r="FE270" i="4" s="1"/>
  <c r="FH270" i="4" s="1"/>
  <c r="FN270" i="4"/>
  <c r="FL270" i="4"/>
  <c r="FM270" i="4"/>
  <c r="FJ270" i="4"/>
  <c r="FF425" i="4"/>
  <c r="FD425" i="4" s="1"/>
  <c r="FE425" i="4" s="1"/>
  <c r="FH425" i="4" s="1"/>
  <c r="FM425" i="4"/>
  <c r="FN425" i="4"/>
  <c r="FL425" i="4"/>
  <c r="FJ425" i="4"/>
  <c r="FN313" i="4"/>
  <c r="FL313" i="4"/>
  <c r="FM313" i="4"/>
  <c r="FL455" i="4"/>
  <c r="FM455" i="4"/>
  <c r="FN455" i="4"/>
  <c r="FM167" i="4"/>
  <c r="FL167" i="4"/>
  <c r="FN167" i="4"/>
  <c r="FL343" i="4"/>
  <c r="FM343" i="4"/>
  <c r="FN343" i="4"/>
  <c r="FL423" i="4"/>
  <c r="FM423" i="4"/>
  <c r="FN423" i="4"/>
  <c r="FL503" i="4"/>
  <c r="FM503" i="4"/>
  <c r="FN503" i="4"/>
  <c r="FM59" i="4"/>
  <c r="FL59" i="4"/>
  <c r="FN59" i="4"/>
  <c r="FM123" i="4"/>
  <c r="FL123" i="4"/>
  <c r="FN123" i="4"/>
  <c r="FF187" i="4"/>
  <c r="FD187" i="4" s="1"/>
  <c r="FE187" i="4" s="1"/>
  <c r="FH187" i="4" s="1"/>
  <c r="FL187" i="4"/>
  <c r="FM187" i="4"/>
  <c r="FN187" i="4"/>
  <c r="FJ187" i="4"/>
  <c r="FL251" i="4"/>
  <c r="FM251" i="4"/>
  <c r="FN251" i="4"/>
  <c r="FL411" i="4"/>
  <c r="FN411" i="4"/>
  <c r="FM411" i="4"/>
  <c r="FF64" i="4"/>
  <c r="FD64" i="4" s="1"/>
  <c r="FE64" i="4" s="1"/>
  <c r="FH64" i="4" s="1"/>
  <c r="FL64" i="4"/>
  <c r="FN64" i="4"/>
  <c r="FM64" i="4"/>
  <c r="FJ64" i="4"/>
  <c r="FF116" i="4"/>
  <c r="FD116" i="4" s="1"/>
  <c r="FE116" i="4" s="1"/>
  <c r="FH116" i="4" s="1"/>
  <c r="FJ116" i="4" s="1"/>
  <c r="FL116" i="4"/>
  <c r="FN116" i="4"/>
  <c r="FM116" i="4"/>
  <c r="FL188" i="4"/>
  <c r="FM188" i="4"/>
  <c r="FN188" i="4"/>
  <c r="FF228" i="4"/>
  <c r="FD228" i="4" s="1"/>
  <c r="FE228" i="4" s="1"/>
  <c r="FH228" i="4" s="1"/>
  <c r="FL228" i="4"/>
  <c r="FM228" i="4"/>
  <c r="FN228" i="4"/>
  <c r="FJ228" i="4"/>
  <c r="FF248" i="4"/>
  <c r="FD248" i="4" s="1"/>
  <c r="FE248" i="4" s="1"/>
  <c r="FH248" i="4" s="1"/>
  <c r="FL248" i="4"/>
  <c r="FM248" i="4"/>
  <c r="FN248" i="4"/>
  <c r="FJ248" i="4"/>
  <c r="FF268" i="4"/>
  <c r="FD268" i="4" s="1"/>
  <c r="FE268" i="4" s="1"/>
  <c r="FH268" i="4" s="1"/>
  <c r="FL268" i="4"/>
  <c r="FM268" i="4"/>
  <c r="FN268" i="4"/>
  <c r="FJ268" i="4"/>
  <c r="FF292" i="4"/>
  <c r="FD292" i="4" s="1"/>
  <c r="FE292" i="4" s="1"/>
  <c r="FH292" i="4" s="1"/>
  <c r="FJ292" i="4" s="1"/>
  <c r="FM292" i="4"/>
  <c r="FN292" i="4"/>
  <c r="FL292" i="4"/>
  <c r="FF312" i="4"/>
  <c r="FD312" i="4" s="1"/>
  <c r="FE312" i="4" s="1"/>
  <c r="FH312" i="4" s="1"/>
  <c r="FM312" i="4"/>
  <c r="FN312" i="4"/>
  <c r="FL312" i="4"/>
  <c r="FJ312" i="4"/>
  <c r="FL384" i="4"/>
  <c r="FM384" i="4"/>
  <c r="FN384" i="4"/>
  <c r="FL408" i="4"/>
  <c r="FM408" i="4"/>
  <c r="FN408" i="4"/>
  <c r="FL444" i="4"/>
  <c r="FM444" i="4"/>
  <c r="FN444" i="4"/>
  <c r="FL464" i="4"/>
  <c r="FM464" i="4"/>
  <c r="FN464" i="4"/>
  <c r="FL484" i="4"/>
  <c r="FM484" i="4"/>
  <c r="FN484" i="4"/>
  <c r="FL508" i="4"/>
  <c r="FM508" i="4"/>
  <c r="FN508" i="4"/>
  <c r="FM15" i="4"/>
  <c r="FL15" i="4"/>
  <c r="FN15" i="4"/>
  <c r="FM95" i="4"/>
  <c r="FL95" i="4"/>
  <c r="FN95" i="4"/>
  <c r="FL191" i="4"/>
  <c r="FM191" i="4"/>
  <c r="FN191" i="4"/>
  <c r="FL287" i="4"/>
  <c r="FM287" i="4"/>
  <c r="FN287" i="4"/>
  <c r="FL367" i="4"/>
  <c r="FM367" i="4"/>
  <c r="FN367" i="4"/>
  <c r="FL447" i="4"/>
  <c r="FM447" i="4"/>
  <c r="FN447" i="4"/>
  <c r="FF29" i="4"/>
  <c r="FD29" i="4" s="1"/>
  <c r="FE29" i="4" s="1"/>
  <c r="FH29" i="4" s="1"/>
  <c r="FM29" i="4"/>
  <c r="FN29" i="4"/>
  <c r="FL29" i="4"/>
  <c r="FJ29" i="4"/>
  <c r="FF49" i="4"/>
  <c r="FD49" i="4" s="1"/>
  <c r="FE49" i="4" s="1"/>
  <c r="FH49" i="4" s="1"/>
  <c r="FJ49" i="4" s="1"/>
  <c r="FM49" i="4"/>
  <c r="FN49" i="4"/>
  <c r="FL49" i="4"/>
  <c r="FF73" i="4"/>
  <c r="FD73" i="4" s="1"/>
  <c r="FE73" i="4" s="1"/>
  <c r="FH73" i="4" s="1"/>
  <c r="FM73" i="4"/>
  <c r="FN73" i="4"/>
  <c r="FL73" i="4"/>
  <c r="FJ73" i="4"/>
  <c r="FF93" i="4"/>
  <c r="FD93" i="4" s="1"/>
  <c r="FE93" i="4" s="1"/>
  <c r="FH93" i="4" s="1"/>
  <c r="FM93" i="4"/>
  <c r="FL93" i="4"/>
  <c r="FN93" i="4"/>
  <c r="FJ93" i="4"/>
  <c r="FF113" i="4"/>
  <c r="FD113" i="4" s="1"/>
  <c r="FE113" i="4" s="1"/>
  <c r="FH113" i="4" s="1"/>
  <c r="FJ113" i="4" s="1"/>
  <c r="FM113" i="4"/>
  <c r="FN113" i="4"/>
  <c r="FL113" i="4"/>
  <c r="FF129" i="4"/>
  <c r="FD129" i="4" s="1"/>
  <c r="FE129" i="4" s="1"/>
  <c r="FH129" i="4" s="1"/>
  <c r="FM129" i="4"/>
  <c r="FN129" i="4"/>
  <c r="FL129" i="4"/>
  <c r="FJ129" i="4"/>
  <c r="FF157" i="4"/>
  <c r="FD157" i="4" s="1"/>
  <c r="FE157" i="4" s="1"/>
  <c r="FH157" i="4" s="1"/>
  <c r="FM157" i="4"/>
  <c r="FL157" i="4"/>
  <c r="FN157" i="4"/>
  <c r="FJ157" i="4"/>
  <c r="FM189" i="4"/>
  <c r="FN189" i="4"/>
  <c r="FL189" i="4"/>
  <c r="FM205" i="4"/>
  <c r="FN205" i="4"/>
  <c r="FL205" i="4"/>
  <c r="FM225" i="4"/>
  <c r="FN225" i="4"/>
  <c r="FL225" i="4"/>
  <c r="FM253" i="4"/>
  <c r="FN253" i="4"/>
  <c r="FL253" i="4"/>
  <c r="FN285" i="4"/>
  <c r="FL285" i="4"/>
  <c r="FM285" i="4"/>
  <c r="FM341" i="4"/>
  <c r="FN341" i="4"/>
  <c r="FL341" i="4"/>
  <c r="FF429" i="4"/>
  <c r="FD429" i="4" s="1"/>
  <c r="FE429" i="4" s="1"/>
  <c r="FH429" i="4" s="1"/>
  <c r="FM429" i="4"/>
  <c r="FN429" i="4"/>
  <c r="FL429" i="4"/>
  <c r="FJ429" i="4"/>
  <c r="FF469" i="4"/>
  <c r="FD469" i="4" s="1"/>
  <c r="FE469" i="4" s="1"/>
  <c r="FH469" i="4" s="1"/>
  <c r="FJ469" i="4" s="1"/>
  <c r="FM469" i="4"/>
  <c r="FN469" i="4"/>
  <c r="FL469" i="4"/>
  <c r="FF46" i="4"/>
  <c r="FD46" i="4" s="1"/>
  <c r="FE46" i="4" s="1"/>
  <c r="FH46" i="4" s="1"/>
  <c r="FN46" i="4"/>
  <c r="FL46" i="4"/>
  <c r="FM46" i="4"/>
  <c r="FJ46" i="4"/>
  <c r="FF146" i="4"/>
  <c r="FD146" i="4" s="1"/>
  <c r="FE146" i="4" s="1"/>
  <c r="FH146" i="4" s="1"/>
  <c r="FN146" i="4"/>
  <c r="FL146" i="4"/>
  <c r="FM146" i="4"/>
  <c r="FJ146" i="4"/>
  <c r="FF194" i="4"/>
  <c r="FD194" i="4" s="1"/>
  <c r="FE194" i="4" s="1"/>
  <c r="FH194" i="4" s="1"/>
  <c r="FN194" i="4"/>
  <c r="FL194" i="4"/>
  <c r="FM194" i="4"/>
  <c r="FJ194" i="4"/>
  <c r="FF230" i="4"/>
  <c r="FD230" i="4" s="1"/>
  <c r="FE230" i="4" s="1"/>
  <c r="FH230" i="4" s="1"/>
  <c r="FN230" i="4"/>
  <c r="FL230" i="4"/>
  <c r="FM230" i="4"/>
  <c r="FJ230" i="4"/>
  <c r="FF294" i="4"/>
  <c r="FD294" i="4" s="1"/>
  <c r="FE294" i="4" s="1"/>
  <c r="FH294" i="4" s="1"/>
  <c r="FL294" i="4"/>
  <c r="FM294" i="4"/>
  <c r="FN294" i="4"/>
  <c r="FJ294" i="4"/>
  <c r="FF346" i="4"/>
  <c r="FD346" i="4" s="1"/>
  <c r="FE346" i="4" s="1"/>
  <c r="FH346" i="4" s="1"/>
  <c r="FJ346" i="4" s="1"/>
  <c r="FN346" i="4"/>
  <c r="FL346" i="4"/>
  <c r="FM346" i="4"/>
  <c r="FF394" i="4"/>
  <c r="FD394" i="4" s="1"/>
  <c r="FE394" i="4" s="1"/>
  <c r="FH394" i="4" s="1"/>
  <c r="FJ394" i="4" s="1"/>
  <c r="FN394" i="4"/>
  <c r="FL394" i="4"/>
  <c r="FM394" i="4"/>
  <c r="FF434" i="4"/>
  <c r="FD434" i="4" s="1"/>
  <c r="FE434" i="4" s="1"/>
  <c r="FH434" i="4" s="1"/>
  <c r="FN434" i="4"/>
  <c r="FL434" i="4"/>
  <c r="FM434" i="4"/>
  <c r="FJ434" i="4"/>
  <c r="FF474" i="4"/>
  <c r="FD474" i="4" s="1"/>
  <c r="FE474" i="4" s="1"/>
  <c r="FH474" i="4" s="1"/>
  <c r="FJ474" i="4" s="1"/>
  <c r="FN474" i="4"/>
  <c r="FL474" i="4"/>
  <c r="FM474" i="4"/>
  <c r="FF498" i="4"/>
  <c r="FD498" i="4" s="1"/>
  <c r="FE498" i="4" s="1"/>
  <c r="FH498" i="4" s="1"/>
  <c r="FN498" i="4"/>
  <c r="FL498" i="4"/>
  <c r="FM498" i="4"/>
  <c r="FJ498" i="4"/>
  <c r="FF514" i="4"/>
  <c r="FD514" i="4" s="1"/>
  <c r="FE514" i="4" s="1"/>
  <c r="FH514" i="4" s="1"/>
  <c r="FN514" i="4"/>
  <c r="FL514" i="4"/>
  <c r="FM514" i="4"/>
  <c r="FJ514" i="4"/>
  <c r="FM19" i="4"/>
  <c r="FL19" i="4"/>
  <c r="FN19" i="4"/>
  <c r="FM83" i="4"/>
  <c r="FL83" i="4"/>
  <c r="FN83" i="4"/>
  <c r="FM147" i="4"/>
  <c r="FL147" i="4"/>
  <c r="FN147" i="4"/>
  <c r="FL227" i="4"/>
  <c r="FM227" i="4"/>
  <c r="FN227" i="4"/>
  <c r="FL339" i="4"/>
  <c r="FN339" i="4"/>
  <c r="FM339" i="4"/>
  <c r="FF342" i="4"/>
  <c r="FD342" i="4" s="1"/>
  <c r="FE342" i="4" s="1"/>
  <c r="FH342" i="4" s="1"/>
  <c r="FN342" i="4"/>
  <c r="FM342" i="4"/>
  <c r="FL342" i="4"/>
  <c r="FJ342" i="4"/>
  <c r="FF374" i="4"/>
  <c r="FD374" i="4" s="1"/>
  <c r="FE374" i="4" s="1"/>
  <c r="FH374" i="4" s="1"/>
  <c r="FN374" i="4"/>
  <c r="FM374" i="4"/>
  <c r="FL374" i="4"/>
  <c r="FJ374" i="4"/>
  <c r="FF406" i="4"/>
  <c r="FD406" i="4" s="1"/>
  <c r="FE406" i="4" s="1"/>
  <c r="FH406" i="4" s="1"/>
  <c r="FN406" i="4"/>
  <c r="FM406" i="4"/>
  <c r="FL406" i="4"/>
  <c r="FJ406" i="4"/>
  <c r="FF438" i="4"/>
  <c r="FD438" i="4" s="1"/>
  <c r="FE438" i="4" s="1"/>
  <c r="FH438" i="4" s="1"/>
  <c r="FJ438" i="4" s="1"/>
  <c r="FN438" i="4"/>
  <c r="FM438" i="4"/>
  <c r="FL438" i="4"/>
  <c r="FF470" i="4"/>
  <c r="FD470" i="4" s="1"/>
  <c r="FE470" i="4" s="1"/>
  <c r="FH470" i="4" s="1"/>
  <c r="FN470" i="4"/>
  <c r="FM470" i="4"/>
  <c r="FL470" i="4"/>
  <c r="FJ470" i="4"/>
  <c r="FF497" i="4"/>
  <c r="FD497" i="4" s="1"/>
  <c r="FE497" i="4" s="1"/>
  <c r="FH497" i="4" s="1"/>
  <c r="FM497" i="4"/>
  <c r="FN497" i="4"/>
  <c r="FL497" i="4"/>
  <c r="FJ497" i="4"/>
  <c r="FF513" i="4"/>
  <c r="FD513" i="4" s="1"/>
  <c r="FE513" i="4" s="1"/>
  <c r="FH513" i="4" s="1"/>
  <c r="FM513" i="4"/>
  <c r="FN513" i="4"/>
  <c r="FL513" i="4"/>
  <c r="FJ513" i="4"/>
  <c r="FF82" i="4"/>
  <c r="FD82" i="4" s="1"/>
  <c r="FE82" i="4" s="1"/>
  <c r="FH82" i="4" s="1"/>
  <c r="FN82" i="4"/>
  <c r="FL82" i="4"/>
  <c r="FM82" i="4"/>
  <c r="FJ82" i="4"/>
  <c r="FF158" i="4"/>
  <c r="FD158" i="4" s="1"/>
  <c r="FE158" i="4" s="1"/>
  <c r="FH158" i="4" s="1"/>
  <c r="FN158" i="4"/>
  <c r="FL158" i="4"/>
  <c r="FM158" i="4"/>
  <c r="FJ158" i="4"/>
  <c r="FF322" i="4"/>
  <c r="FD322" i="4" s="1"/>
  <c r="FE322" i="4" s="1"/>
  <c r="FH322" i="4" s="1"/>
  <c r="FM322" i="4"/>
  <c r="FN322" i="4"/>
  <c r="FL322" i="4"/>
  <c r="FJ322" i="4"/>
  <c r="FF373" i="4"/>
  <c r="FD373" i="4" s="1"/>
  <c r="FE373" i="4" s="1"/>
  <c r="FH373" i="4" s="1"/>
  <c r="FJ373" i="4" s="1"/>
  <c r="FM373" i="4"/>
  <c r="FN373" i="4"/>
  <c r="FL373" i="4"/>
  <c r="FL419" i="4"/>
  <c r="FN419" i="4"/>
  <c r="FM419" i="4"/>
  <c r="FF433" i="4"/>
  <c r="FD433" i="4" s="1"/>
  <c r="FE433" i="4" s="1"/>
  <c r="FH433" i="4" s="1"/>
  <c r="FM433" i="4"/>
  <c r="FN433" i="4"/>
  <c r="FL433" i="4"/>
  <c r="FJ433" i="4"/>
  <c r="FF30" i="4"/>
  <c r="FD30" i="4" s="1"/>
  <c r="FE30" i="4" s="1"/>
  <c r="FH30" i="4" s="1"/>
  <c r="FL30" i="4"/>
  <c r="FN30" i="4"/>
  <c r="FM30" i="4"/>
  <c r="FJ30" i="4"/>
  <c r="FF186" i="4"/>
  <c r="FD186" i="4" s="1"/>
  <c r="FE186" i="4" s="1"/>
  <c r="FH186" i="4" s="1"/>
  <c r="FN186" i="4"/>
  <c r="FL186" i="4"/>
  <c r="FM186" i="4"/>
  <c r="FJ186" i="4"/>
  <c r="FL307" i="4"/>
  <c r="FM307" i="4"/>
  <c r="V301" i="6" s="1"/>
  <c r="T15" i="9" s="1"/>
  <c r="FN307" i="4"/>
  <c r="U301" i="6" s="1"/>
  <c r="S15" i="9" s="1"/>
  <c r="FL337" i="4"/>
  <c r="FM337" i="4"/>
  <c r="FN337" i="4"/>
  <c r="FF34" i="4"/>
  <c r="FD34" i="4" s="1"/>
  <c r="FE34" i="4" s="1"/>
  <c r="FH34" i="4" s="1"/>
  <c r="FL34" i="4"/>
  <c r="FN34" i="4"/>
  <c r="FM34" i="4"/>
  <c r="FJ34" i="4"/>
  <c r="FF74" i="4"/>
  <c r="FD74" i="4" s="1"/>
  <c r="FE74" i="4" s="1"/>
  <c r="FH74" i="4" s="1"/>
  <c r="FN74" i="4"/>
  <c r="FL74" i="4"/>
  <c r="FM74" i="4"/>
  <c r="FJ74" i="4"/>
  <c r="FF162" i="4"/>
  <c r="FD162" i="4" s="1"/>
  <c r="FE162" i="4" s="1"/>
  <c r="FH162" i="4" s="1"/>
  <c r="FN162" i="4"/>
  <c r="FL162" i="4"/>
  <c r="FM162" i="4"/>
  <c r="FJ162" i="4"/>
  <c r="FF169" i="4"/>
  <c r="FD169" i="4" s="1"/>
  <c r="FE169" i="4" s="1"/>
  <c r="FH169" i="4" s="1"/>
  <c r="FM169" i="4"/>
  <c r="FN169" i="4"/>
  <c r="FL169" i="4"/>
  <c r="FJ169" i="4"/>
  <c r="FF290" i="4"/>
  <c r="FD290" i="4" s="1"/>
  <c r="FE290" i="4" s="1"/>
  <c r="FH290" i="4" s="1"/>
  <c r="FL290" i="4"/>
  <c r="FM290" i="4"/>
  <c r="FN290" i="4"/>
  <c r="FJ290" i="4"/>
  <c r="FF377" i="4"/>
  <c r="FD377" i="4" s="1"/>
  <c r="FE377" i="4" s="1"/>
  <c r="FH377" i="4" s="1"/>
  <c r="FM377" i="4"/>
  <c r="FN377" i="4"/>
  <c r="FL377" i="4"/>
  <c r="FJ377" i="4"/>
  <c r="FF22" i="4"/>
  <c r="FD22" i="4" s="1"/>
  <c r="FE22" i="4" s="1"/>
  <c r="FH22" i="4" s="1"/>
  <c r="FL22" i="4"/>
  <c r="FN22" i="4"/>
  <c r="FM22" i="4"/>
  <c r="FJ22" i="4"/>
  <c r="FF98" i="4"/>
  <c r="FD98" i="4" s="1"/>
  <c r="FE98" i="4" s="1"/>
  <c r="FH98" i="4" s="1"/>
  <c r="FN98" i="4"/>
  <c r="FL98" i="4"/>
  <c r="FM98" i="4"/>
  <c r="FJ98" i="4"/>
  <c r="FF204" i="4"/>
  <c r="FD204" i="4" s="1"/>
  <c r="FE204" i="4" s="1"/>
  <c r="FH204" i="4" s="1"/>
  <c r="FL204" i="4"/>
  <c r="FM204" i="4"/>
  <c r="FN204" i="4"/>
  <c r="FJ204" i="4"/>
  <c r="FF234" i="4"/>
  <c r="FD234" i="4" s="1"/>
  <c r="FE234" i="4" s="1"/>
  <c r="FH234" i="4" s="1"/>
  <c r="FJ234" i="4" s="1"/>
  <c r="FN234" i="4"/>
  <c r="FL234" i="4"/>
  <c r="FM234" i="4"/>
  <c r="FF266" i="4"/>
  <c r="FD266" i="4" s="1"/>
  <c r="FE266" i="4" s="1"/>
  <c r="FH266" i="4" s="1"/>
  <c r="FN266" i="4"/>
  <c r="FL266" i="4"/>
  <c r="FM266" i="4"/>
  <c r="FJ266" i="4"/>
  <c r="FF326" i="4"/>
  <c r="FD326" i="4" s="1"/>
  <c r="FE326" i="4" s="1"/>
  <c r="FH326" i="4" s="1"/>
  <c r="FM326" i="4"/>
  <c r="FN326" i="4"/>
  <c r="FL326" i="4"/>
  <c r="FJ326" i="4"/>
  <c r="FF344" i="4"/>
  <c r="FD344" i="4" s="1"/>
  <c r="FE344" i="4" s="1"/>
  <c r="FH344" i="4" s="1"/>
  <c r="FJ344" i="4" s="1"/>
  <c r="FL344" i="4"/>
  <c r="FM344" i="4"/>
  <c r="FN344" i="4"/>
  <c r="FL392" i="4"/>
  <c r="FM392" i="4"/>
  <c r="FN392" i="4"/>
  <c r="FL424" i="4"/>
  <c r="FM424" i="4"/>
  <c r="FN424" i="4"/>
  <c r="FF473" i="4"/>
  <c r="FD473" i="4" s="1"/>
  <c r="FE473" i="4" s="1"/>
  <c r="FH473" i="4" s="1"/>
  <c r="FM473" i="4"/>
  <c r="FN473" i="4"/>
  <c r="FL473" i="4"/>
  <c r="FJ473" i="4"/>
  <c r="FF485" i="4"/>
  <c r="FD485" i="4" s="1"/>
  <c r="FE485" i="4" s="1"/>
  <c r="FH485" i="4" s="1"/>
  <c r="FJ485" i="4" s="1"/>
  <c r="FM485" i="4"/>
  <c r="FN485" i="4"/>
  <c r="FL485" i="4"/>
  <c r="FL435" i="4"/>
  <c r="FN435" i="4"/>
  <c r="FM435" i="4"/>
  <c r="FF449" i="4"/>
  <c r="FD449" i="4" s="1"/>
  <c r="FE449" i="4" s="1"/>
  <c r="FH449" i="4" s="1"/>
  <c r="FM449" i="4"/>
  <c r="FN449" i="4"/>
  <c r="FL449" i="4"/>
  <c r="FJ449" i="4"/>
  <c r="FN327" i="4"/>
  <c r="FL327" i="4"/>
  <c r="FM327" i="4"/>
  <c r="FF21" i="4"/>
  <c r="FD21" i="4" s="1"/>
  <c r="FE21" i="4" s="1"/>
  <c r="FH21" i="4" s="1"/>
  <c r="FM21" i="4"/>
  <c r="FN21" i="4"/>
  <c r="FL21" i="4"/>
  <c r="FJ21" i="4"/>
  <c r="FF37" i="4"/>
  <c r="FD37" i="4" s="1"/>
  <c r="FE37" i="4" s="1"/>
  <c r="FH37" i="4" s="1"/>
  <c r="FJ37" i="4" s="1"/>
  <c r="FM37" i="4"/>
  <c r="FL37" i="4"/>
  <c r="FN37" i="4"/>
  <c r="FF53" i="4"/>
  <c r="FD53" i="4" s="1"/>
  <c r="FE53" i="4" s="1"/>
  <c r="FH53" i="4" s="1"/>
  <c r="FM53" i="4"/>
  <c r="FL53" i="4"/>
  <c r="FN53" i="4"/>
  <c r="FJ53" i="4"/>
  <c r="FF77" i="4"/>
  <c r="FD77" i="4" s="1"/>
  <c r="FE77" i="4" s="1"/>
  <c r="FH77" i="4" s="1"/>
  <c r="FJ77" i="4" s="1"/>
  <c r="FM77" i="4"/>
  <c r="FL77" i="4"/>
  <c r="FN77" i="4"/>
  <c r="FF101" i="4"/>
  <c r="FD101" i="4" s="1"/>
  <c r="FE101" i="4" s="1"/>
  <c r="FH101" i="4" s="1"/>
  <c r="FM101" i="4"/>
  <c r="FL101" i="4"/>
  <c r="FN101" i="4"/>
  <c r="FJ101" i="4"/>
  <c r="FM349" i="4"/>
  <c r="FN349" i="4"/>
  <c r="FL349" i="4"/>
  <c r="FC23" i="4"/>
  <c r="H17" i="6"/>
  <c r="G12" i="7" s="1"/>
  <c r="FC55" i="4"/>
  <c r="FF55" i="4" s="1"/>
  <c r="FD55" i="4" s="1"/>
  <c r="FE55" i="4" s="1"/>
  <c r="FH55" i="4" s="1"/>
  <c r="H49" i="6"/>
  <c r="G41" i="7" s="1"/>
  <c r="FC71" i="4"/>
  <c r="H65" i="6"/>
  <c r="G57" i="7" s="1"/>
  <c r="FC87" i="4"/>
  <c r="FF87" i="4" s="1"/>
  <c r="FD87" i="4" s="1"/>
  <c r="FE87" i="4" s="1"/>
  <c r="FH87" i="4" s="1"/>
  <c r="H81" i="6"/>
  <c r="G70" i="7" s="1"/>
  <c r="FC119" i="4"/>
  <c r="H113" i="6"/>
  <c r="G102" i="7" s="1"/>
  <c r="FC135" i="4"/>
  <c r="H129" i="6"/>
  <c r="G117" i="7" s="1"/>
  <c r="FC151" i="4"/>
  <c r="H145" i="6"/>
  <c r="G133" i="7" s="1"/>
  <c r="FC183" i="4"/>
  <c r="FF183" i="4" s="1"/>
  <c r="FD183" i="4" s="1"/>
  <c r="FE183" i="4" s="1"/>
  <c r="FH183" i="4" s="1"/>
  <c r="H177" i="6"/>
  <c r="G163" i="7" s="1"/>
  <c r="FC199" i="4"/>
  <c r="H193" i="6"/>
  <c r="G12" i="9" s="1"/>
  <c r="FC215" i="4"/>
  <c r="H209" i="6"/>
  <c r="G194" i="7" s="1"/>
  <c r="FC247" i="4"/>
  <c r="H241" i="6"/>
  <c r="G225" i="7" s="1"/>
  <c r="FC263" i="4"/>
  <c r="FF263" i="4" s="1"/>
  <c r="FD263" i="4" s="1"/>
  <c r="FE263" i="4" s="1"/>
  <c r="FH263" i="4" s="1"/>
  <c r="H257" i="6"/>
  <c r="G13" i="9" s="1"/>
  <c r="FC279" i="4"/>
  <c r="H273" i="6"/>
  <c r="G256" i="7" s="1"/>
  <c r="FL315" i="4"/>
  <c r="FM315" i="4"/>
  <c r="FN315" i="4"/>
  <c r="FL231" i="4"/>
  <c r="FM231" i="4"/>
  <c r="FN231" i="4"/>
  <c r="FL359" i="4"/>
  <c r="FM359" i="4"/>
  <c r="FN359" i="4"/>
  <c r="FL439" i="4"/>
  <c r="FM439" i="4"/>
  <c r="FN439" i="4"/>
  <c r="FM11" i="4"/>
  <c r="FL11" i="4"/>
  <c r="FN11" i="4"/>
  <c r="FM75" i="4"/>
  <c r="FL75" i="4"/>
  <c r="FN75" i="4"/>
  <c r="FM139" i="4"/>
  <c r="FL139" i="4"/>
  <c r="FN139" i="4"/>
  <c r="FL203" i="4"/>
  <c r="FM203" i="4"/>
  <c r="FN203" i="4"/>
  <c r="FL267" i="4"/>
  <c r="FM267" i="4"/>
  <c r="FN267" i="4"/>
  <c r="FL363" i="4"/>
  <c r="FN363" i="4"/>
  <c r="FM363" i="4"/>
  <c r="FL427" i="4"/>
  <c r="FN427" i="4"/>
  <c r="FM427" i="4"/>
  <c r="FL523" i="4"/>
  <c r="FN523" i="4"/>
  <c r="FM523" i="4"/>
  <c r="FN36" i="4"/>
  <c r="FL36" i="4"/>
  <c r="FM36" i="4"/>
  <c r="FF68" i="4"/>
  <c r="FD68" i="4" s="1"/>
  <c r="FE68" i="4" s="1"/>
  <c r="FH68" i="4" s="1"/>
  <c r="FL68" i="4"/>
  <c r="FN68" i="4"/>
  <c r="FM68" i="4"/>
  <c r="FJ68" i="4"/>
  <c r="FF92" i="4"/>
  <c r="FD92" i="4" s="1"/>
  <c r="FE92" i="4" s="1"/>
  <c r="FH92" i="4" s="1"/>
  <c r="FL92" i="4"/>
  <c r="FN92" i="4"/>
  <c r="FM92" i="4"/>
  <c r="FJ92" i="4"/>
  <c r="FF124" i="4"/>
  <c r="FD124" i="4" s="1"/>
  <c r="FE124" i="4" s="1"/>
  <c r="FH124" i="4" s="1"/>
  <c r="FL124" i="4"/>
  <c r="FN124" i="4"/>
  <c r="FM124" i="4"/>
  <c r="FJ124" i="4"/>
  <c r="FF160" i="4"/>
  <c r="FD160" i="4" s="1"/>
  <c r="FE160" i="4" s="1"/>
  <c r="FH160" i="4" s="1"/>
  <c r="FJ160" i="4" s="1"/>
  <c r="FL160" i="4"/>
  <c r="FN160" i="4"/>
  <c r="FM160" i="4"/>
  <c r="FF196" i="4"/>
  <c r="FD196" i="4" s="1"/>
  <c r="FE196" i="4" s="1"/>
  <c r="FH196" i="4" s="1"/>
  <c r="FL196" i="4"/>
  <c r="FM196" i="4"/>
  <c r="FN196" i="4"/>
  <c r="FJ196" i="4"/>
  <c r="FF256" i="4"/>
  <c r="FD256" i="4" s="1"/>
  <c r="FE256" i="4" s="1"/>
  <c r="FH256" i="4" s="1"/>
  <c r="FL256" i="4"/>
  <c r="FM256" i="4"/>
  <c r="FN256" i="4"/>
  <c r="FJ256" i="4"/>
  <c r="FF272" i="4"/>
  <c r="FD272" i="4" s="1"/>
  <c r="FE272" i="4" s="1"/>
  <c r="FH272" i="4" s="1"/>
  <c r="FL272" i="4"/>
  <c r="FM272" i="4"/>
  <c r="FN272" i="4"/>
  <c r="FJ272" i="4"/>
  <c r="FF300" i="4"/>
  <c r="FD300" i="4" s="1"/>
  <c r="FE300" i="4" s="1"/>
  <c r="FH300" i="4" s="1"/>
  <c r="FJ300" i="4" s="1"/>
  <c r="FM300" i="4"/>
  <c r="FN300" i="4"/>
  <c r="FL300" i="4"/>
  <c r="FF316" i="4"/>
  <c r="FD316" i="4" s="1"/>
  <c r="FE316" i="4" s="1"/>
  <c r="FH316" i="4" s="1"/>
  <c r="FJ316" i="4" s="1"/>
  <c r="FM316" i="4"/>
  <c r="FN316" i="4"/>
  <c r="FL316" i="4"/>
  <c r="FF336" i="4"/>
  <c r="FD336" i="4" s="1"/>
  <c r="FE336" i="4" s="1"/>
  <c r="FH336" i="4" s="1"/>
  <c r="FJ336" i="4" s="1"/>
  <c r="FL336" i="4"/>
  <c r="FM336" i="4"/>
  <c r="FN336" i="4"/>
  <c r="FL360" i="4"/>
  <c r="FM360" i="4"/>
  <c r="FN360" i="4"/>
  <c r="FL416" i="4"/>
  <c r="FM416" i="4"/>
  <c r="FN416" i="4"/>
  <c r="FL448" i="4"/>
  <c r="FM448" i="4"/>
  <c r="FN448" i="4"/>
  <c r="FL468" i="4"/>
  <c r="FM468" i="4"/>
  <c r="FN468" i="4"/>
  <c r="FL492" i="4"/>
  <c r="FM492" i="4"/>
  <c r="FN492" i="4"/>
  <c r="FM31" i="4"/>
  <c r="FN31" i="4"/>
  <c r="FL31" i="4"/>
  <c r="FM127" i="4"/>
  <c r="FL127" i="4"/>
  <c r="FN127" i="4"/>
  <c r="FL223" i="4"/>
  <c r="FM223" i="4"/>
  <c r="FN223" i="4"/>
  <c r="FL303" i="4"/>
  <c r="FM303" i="4"/>
  <c r="FN303" i="4"/>
  <c r="FL383" i="4"/>
  <c r="FM383" i="4"/>
  <c r="FN383" i="4"/>
  <c r="FL479" i="4"/>
  <c r="FM479" i="4"/>
  <c r="FN479" i="4"/>
  <c r="FF13" i="4"/>
  <c r="FD13" i="4" s="1"/>
  <c r="FE13" i="4" s="1"/>
  <c r="FH13" i="4" s="1"/>
  <c r="FM13" i="4"/>
  <c r="FN13" i="4"/>
  <c r="FL13" i="4"/>
  <c r="FJ13" i="4"/>
  <c r="FF33" i="4"/>
  <c r="FD33" i="4" s="1"/>
  <c r="FE33" i="4" s="1"/>
  <c r="FH33" i="4" s="1"/>
  <c r="FJ33" i="4" s="1"/>
  <c r="FM33" i="4"/>
  <c r="FN33" i="4"/>
  <c r="FL33" i="4"/>
  <c r="FF57" i="4"/>
  <c r="FD57" i="4" s="1"/>
  <c r="FE57" i="4" s="1"/>
  <c r="FH57" i="4" s="1"/>
  <c r="FM57" i="4"/>
  <c r="FN57" i="4"/>
  <c r="FL57" i="4"/>
  <c r="FJ57" i="4"/>
  <c r="FF81" i="4"/>
  <c r="FD81" i="4" s="1"/>
  <c r="FE81" i="4" s="1"/>
  <c r="FH81" i="4" s="1"/>
  <c r="FJ81" i="4" s="1"/>
  <c r="FM81" i="4"/>
  <c r="FN81" i="4"/>
  <c r="FL81" i="4"/>
  <c r="FF97" i="4"/>
  <c r="FD97" i="4" s="1"/>
  <c r="FE97" i="4" s="1"/>
  <c r="FH97" i="4" s="1"/>
  <c r="FJ97" i="4" s="1"/>
  <c r="FM97" i="4"/>
  <c r="FN97" i="4"/>
  <c r="FL97" i="4"/>
  <c r="FF117" i="4"/>
  <c r="FD117" i="4" s="1"/>
  <c r="FE117" i="4" s="1"/>
  <c r="FH117" i="4" s="1"/>
  <c r="FJ117" i="4" s="1"/>
  <c r="FM117" i="4"/>
  <c r="FL117" i="4"/>
  <c r="FN117" i="4"/>
  <c r="FF133" i="4"/>
  <c r="FD133" i="4" s="1"/>
  <c r="FE133" i="4" s="1"/>
  <c r="FH133" i="4" s="1"/>
  <c r="FM133" i="4"/>
  <c r="FL133" i="4"/>
  <c r="FN133" i="4"/>
  <c r="FJ133" i="4"/>
  <c r="FF161" i="4"/>
  <c r="FD161" i="4" s="1"/>
  <c r="FE161" i="4" s="1"/>
  <c r="FH161" i="4" s="1"/>
  <c r="FM161" i="4"/>
  <c r="FN161" i="4"/>
  <c r="FL161" i="4"/>
  <c r="FJ161" i="4"/>
  <c r="FM229" i="4"/>
  <c r="FN229" i="4"/>
  <c r="FL229" i="4"/>
  <c r="FM257" i="4"/>
  <c r="FN257" i="4"/>
  <c r="FL257" i="4"/>
  <c r="FL325" i="4"/>
  <c r="FM325" i="4"/>
  <c r="FN325" i="4"/>
  <c r="FM345" i="4"/>
  <c r="FN345" i="4"/>
  <c r="FL345" i="4"/>
  <c r="FF445" i="4"/>
  <c r="FD445" i="4" s="1"/>
  <c r="FE445" i="4" s="1"/>
  <c r="FH445" i="4" s="1"/>
  <c r="FM445" i="4"/>
  <c r="FN445" i="4"/>
  <c r="FL445" i="4"/>
  <c r="FJ445" i="4"/>
  <c r="FF54" i="4"/>
  <c r="FD54" i="4" s="1"/>
  <c r="FE54" i="4" s="1"/>
  <c r="FH54" i="4" s="1"/>
  <c r="FJ54" i="4" s="1"/>
  <c r="FN54" i="4"/>
  <c r="FL54" i="4"/>
  <c r="FM54" i="4"/>
  <c r="FF170" i="4"/>
  <c r="FD170" i="4" s="1"/>
  <c r="FE170" i="4" s="1"/>
  <c r="FH170" i="4" s="1"/>
  <c r="FN170" i="4"/>
  <c r="FL170" i="4"/>
  <c r="FM170" i="4"/>
  <c r="FJ170" i="4"/>
  <c r="FF198" i="4"/>
  <c r="FD198" i="4" s="1"/>
  <c r="FE198" i="4" s="1"/>
  <c r="FH198" i="4" s="1"/>
  <c r="FN198" i="4"/>
  <c r="FL198" i="4"/>
  <c r="FM198" i="4"/>
  <c r="FJ198" i="4"/>
  <c r="FF246" i="4"/>
  <c r="FD246" i="4" s="1"/>
  <c r="FE246" i="4" s="1"/>
  <c r="FH246" i="4" s="1"/>
  <c r="FN246" i="4"/>
  <c r="FL246" i="4"/>
  <c r="FM246" i="4"/>
  <c r="FJ246" i="4"/>
  <c r="FF310" i="4"/>
  <c r="FD310" i="4" s="1"/>
  <c r="FE310" i="4" s="1"/>
  <c r="FH310" i="4" s="1"/>
  <c r="FJ310" i="4" s="1"/>
  <c r="FL310" i="4"/>
  <c r="FM310" i="4"/>
  <c r="FN310" i="4"/>
  <c r="FF362" i="4"/>
  <c r="FD362" i="4" s="1"/>
  <c r="FE362" i="4" s="1"/>
  <c r="FH362" i="4" s="1"/>
  <c r="FJ362" i="4" s="1"/>
  <c r="FN362" i="4"/>
  <c r="FL362" i="4"/>
  <c r="FM362" i="4"/>
  <c r="FF402" i="4"/>
  <c r="FD402" i="4" s="1"/>
  <c r="FE402" i="4" s="1"/>
  <c r="FH402" i="4" s="1"/>
  <c r="FJ402" i="4" s="1"/>
  <c r="FN402" i="4"/>
  <c r="FL402" i="4"/>
  <c r="FM402" i="4"/>
  <c r="FF442" i="4"/>
  <c r="FD442" i="4" s="1"/>
  <c r="FE442" i="4" s="1"/>
  <c r="FH442" i="4" s="1"/>
  <c r="FJ442" i="4" s="1"/>
  <c r="FN442" i="4"/>
  <c r="FL442" i="4"/>
  <c r="FM442" i="4"/>
  <c r="FF482" i="4"/>
  <c r="FD482" i="4" s="1"/>
  <c r="FE482" i="4" s="1"/>
  <c r="FH482" i="4" s="1"/>
  <c r="FJ482" i="4" s="1"/>
  <c r="FN482" i="4"/>
  <c r="FL482" i="4"/>
  <c r="FM482" i="4"/>
  <c r="FF502" i="4"/>
  <c r="FD502" i="4" s="1"/>
  <c r="FE502" i="4" s="1"/>
  <c r="FH502" i="4" s="1"/>
  <c r="FJ502" i="4" s="1"/>
  <c r="FN502" i="4"/>
  <c r="FM502" i="4"/>
  <c r="FL502" i="4"/>
  <c r="FF518" i="4"/>
  <c r="FD518" i="4" s="1"/>
  <c r="FE518" i="4" s="1"/>
  <c r="FH518" i="4" s="1"/>
  <c r="FN518" i="4"/>
  <c r="FM518" i="4"/>
  <c r="FL518" i="4"/>
  <c r="FJ518" i="4"/>
  <c r="FM35" i="4"/>
  <c r="FL35" i="4"/>
  <c r="FN35" i="4"/>
  <c r="FM99" i="4"/>
  <c r="FL99" i="4"/>
  <c r="FN99" i="4"/>
  <c r="FM163" i="4"/>
  <c r="FL163" i="4"/>
  <c r="FN163" i="4"/>
  <c r="FL243" i="4"/>
  <c r="FM243" i="4"/>
  <c r="FN243" i="4"/>
  <c r="FL515" i="4"/>
  <c r="FN515" i="4"/>
  <c r="FM515" i="4"/>
  <c r="FF350" i="4"/>
  <c r="FD350" i="4" s="1"/>
  <c r="FE350" i="4" s="1"/>
  <c r="FH350" i="4" s="1"/>
  <c r="FJ350" i="4" s="1"/>
  <c r="FN350" i="4"/>
  <c r="FM350" i="4"/>
  <c r="FL350" i="4"/>
  <c r="FF382" i="4"/>
  <c r="FD382" i="4" s="1"/>
  <c r="FE382" i="4" s="1"/>
  <c r="FH382" i="4" s="1"/>
  <c r="FJ382" i="4" s="1"/>
  <c r="FN382" i="4"/>
  <c r="FM382" i="4"/>
  <c r="FL382" i="4"/>
  <c r="FF414" i="4"/>
  <c r="FD414" i="4" s="1"/>
  <c r="FE414" i="4" s="1"/>
  <c r="FH414" i="4" s="1"/>
  <c r="FJ414" i="4" s="1"/>
  <c r="FN414" i="4"/>
  <c r="FM414" i="4"/>
  <c r="FL414" i="4"/>
  <c r="FF446" i="4"/>
  <c r="FD446" i="4" s="1"/>
  <c r="FE446" i="4" s="1"/>
  <c r="FH446" i="4" s="1"/>
  <c r="FJ446" i="4" s="1"/>
  <c r="FN446" i="4"/>
  <c r="FM446" i="4"/>
  <c r="FL446" i="4"/>
  <c r="FF478" i="4"/>
  <c r="FD478" i="4" s="1"/>
  <c r="FE478" i="4" s="1"/>
  <c r="FH478" i="4" s="1"/>
  <c r="FJ478" i="4" s="1"/>
  <c r="FN478" i="4"/>
  <c r="FM478" i="4"/>
  <c r="FL478" i="4"/>
  <c r="FF501" i="4"/>
  <c r="FD501" i="4" s="1"/>
  <c r="FE501" i="4" s="1"/>
  <c r="FH501" i="4" s="1"/>
  <c r="FJ501" i="4" s="1"/>
  <c r="FM501" i="4"/>
  <c r="FN501" i="4"/>
  <c r="FL501" i="4"/>
  <c r="FF517" i="4"/>
  <c r="FD517" i="4" s="1"/>
  <c r="FE517" i="4" s="1"/>
  <c r="FH517" i="4" s="1"/>
  <c r="FJ517" i="4" s="1"/>
  <c r="FM517" i="4"/>
  <c r="FN517" i="4"/>
  <c r="FL517" i="4"/>
  <c r="FN28" i="4"/>
  <c r="FL28" i="4"/>
  <c r="FM28" i="4"/>
  <c r="FF70" i="4"/>
  <c r="FD70" i="4" s="1"/>
  <c r="FE70" i="4" s="1"/>
  <c r="FH70" i="4" s="1"/>
  <c r="FJ70" i="4" s="1"/>
  <c r="FN70" i="4"/>
  <c r="FL70" i="4"/>
  <c r="FM70" i="4"/>
  <c r="FF108" i="4"/>
  <c r="FD108" i="4" s="1"/>
  <c r="FE108" i="4" s="1"/>
  <c r="FH108" i="4" s="1"/>
  <c r="FL108" i="4"/>
  <c r="FN108" i="4"/>
  <c r="FM108" i="4"/>
  <c r="FJ108" i="4"/>
  <c r="FF114" i="4"/>
  <c r="FD114" i="4" s="1"/>
  <c r="FE114" i="4" s="1"/>
  <c r="FH114" i="4" s="1"/>
  <c r="FJ114" i="4" s="1"/>
  <c r="FN114" i="4"/>
  <c r="FL114" i="4"/>
  <c r="FM114" i="4"/>
  <c r="FF138" i="4"/>
  <c r="FD138" i="4" s="1"/>
  <c r="FE138" i="4" s="1"/>
  <c r="FH138" i="4" s="1"/>
  <c r="FN138" i="4"/>
  <c r="FL138" i="4"/>
  <c r="FM138" i="4"/>
  <c r="FJ138" i="4"/>
  <c r="FF210" i="4"/>
  <c r="FD210" i="4" s="1"/>
  <c r="FE210" i="4" s="1"/>
  <c r="FH210" i="4" s="1"/>
  <c r="FN210" i="4"/>
  <c r="FL210" i="4"/>
  <c r="FM210" i="4"/>
  <c r="FJ210" i="4"/>
  <c r="FF242" i="4"/>
  <c r="FD242" i="4" s="1"/>
  <c r="FE242" i="4" s="1"/>
  <c r="FH242" i="4" s="1"/>
  <c r="FN242" i="4"/>
  <c r="FL242" i="4"/>
  <c r="FM242" i="4"/>
  <c r="FJ242" i="4"/>
  <c r="FF314" i="4"/>
  <c r="FD314" i="4" s="1"/>
  <c r="FE314" i="4" s="1"/>
  <c r="FH314" i="4" s="1"/>
  <c r="FJ314" i="4" s="1"/>
  <c r="FL314" i="4"/>
  <c r="FM314" i="4"/>
  <c r="FN314" i="4"/>
  <c r="FL387" i="4"/>
  <c r="FN387" i="4"/>
  <c r="FM387" i="4"/>
  <c r="FF401" i="4"/>
  <c r="FD401" i="4" s="1"/>
  <c r="FE401" i="4" s="1"/>
  <c r="FH401" i="4" s="1"/>
  <c r="FM401" i="4"/>
  <c r="FN401" i="4"/>
  <c r="FL401" i="4"/>
  <c r="FJ401" i="4"/>
  <c r="FF58" i="4"/>
  <c r="FD58" i="4" s="1"/>
  <c r="FE58" i="4" s="1"/>
  <c r="FH58" i="4" s="1"/>
  <c r="FN58" i="4"/>
  <c r="FL58" i="4"/>
  <c r="FM58" i="4"/>
  <c r="FJ58" i="4"/>
  <c r="FN277" i="4"/>
  <c r="FL277" i="4"/>
  <c r="FM277" i="4"/>
  <c r="FM181" i="4"/>
  <c r="FL181" i="4"/>
  <c r="FN181" i="4"/>
  <c r="FL499" i="4"/>
  <c r="FN499" i="4"/>
  <c r="FM499" i="4"/>
  <c r="FL299" i="4"/>
  <c r="FM299" i="4"/>
  <c r="V293" i="6" s="1"/>
  <c r="T275" i="7" s="1"/>
  <c r="FN299" i="4"/>
  <c r="FF348" i="4"/>
  <c r="FD348" i="4" s="1"/>
  <c r="FE348" i="4" s="1"/>
  <c r="FH348" i="4" s="1"/>
  <c r="FJ348" i="4" s="1"/>
  <c r="FL348" i="4"/>
  <c r="FM348" i="4"/>
  <c r="FN348" i="4"/>
  <c r="FL388" i="4"/>
  <c r="FM388" i="4"/>
  <c r="FN388" i="4"/>
  <c r="FL428" i="4"/>
  <c r="FM428" i="4"/>
  <c r="FN428" i="4"/>
  <c r="FL496" i="4"/>
  <c r="FM496" i="4"/>
  <c r="FN496" i="4"/>
  <c r="FL512" i="4"/>
  <c r="FM512" i="4"/>
  <c r="FN512" i="4"/>
  <c r="FF26" i="4"/>
  <c r="FD26" i="4" s="1"/>
  <c r="FE26" i="4" s="1"/>
  <c r="FH26" i="4" s="1"/>
  <c r="FJ26" i="4" s="1"/>
  <c r="FL26" i="4"/>
  <c r="FN26" i="4"/>
  <c r="FM26" i="4"/>
  <c r="FL48" i="4"/>
  <c r="FN48" i="4"/>
  <c r="FM48" i="4"/>
  <c r="FF62" i="4"/>
  <c r="FD62" i="4" s="1"/>
  <c r="FE62" i="4" s="1"/>
  <c r="FH62" i="4" s="1"/>
  <c r="FJ62" i="4" s="1"/>
  <c r="FN62" i="4"/>
  <c r="FL62" i="4"/>
  <c r="FM62" i="4"/>
  <c r="FF100" i="4"/>
  <c r="FD100" i="4" s="1"/>
  <c r="FE100" i="4" s="1"/>
  <c r="FH100" i="4" s="1"/>
  <c r="FL100" i="4"/>
  <c r="FN100" i="4"/>
  <c r="FM100" i="4"/>
  <c r="FJ100" i="4"/>
  <c r="FF106" i="4"/>
  <c r="FD106" i="4" s="1"/>
  <c r="FE106" i="4" s="1"/>
  <c r="FH106" i="4" s="1"/>
  <c r="FJ106" i="4" s="1"/>
  <c r="FN106" i="4"/>
  <c r="FL106" i="4"/>
  <c r="FM106" i="4"/>
  <c r="FF148" i="4"/>
  <c r="FD148" i="4" s="1"/>
  <c r="FE148" i="4" s="1"/>
  <c r="FH148" i="4" s="1"/>
  <c r="FL148" i="4"/>
  <c r="FN148" i="4"/>
  <c r="FM148" i="4"/>
  <c r="FJ148" i="4"/>
  <c r="FF190" i="4"/>
  <c r="FD190" i="4" s="1"/>
  <c r="FE190" i="4" s="1"/>
  <c r="FH190" i="4" s="1"/>
  <c r="FN190" i="4"/>
  <c r="FL190" i="4"/>
  <c r="FM190" i="4"/>
  <c r="FJ190" i="4"/>
  <c r="FF224" i="4"/>
  <c r="FD224" i="4" s="1"/>
  <c r="FE224" i="4" s="1"/>
  <c r="FH224" i="4" s="1"/>
  <c r="FJ224" i="4" s="1"/>
  <c r="FL224" i="4"/>
  <c r="FM224" i="4"/>
  <c r="FN224" i="4"/>
  <c r="FF252" i="4"/>
  <c r="FD252" i="4" s="1"/>
  <c r="FE252" i="4" s="1"/>
  <c r="FH252" i="4" s="1"/>
  <c r="FJ252" i="4" s="1"/>
  <c r="FL252" i="4"/>
  <c r="FM252" i="4"/>
  <c r="FN252" i="4"/>
  <c r="FF262" i="4"/>
  <c r="FD262" i="4" s="1"/>
  <c r="FE262" i="4" s="1"/>
  <c r="FH262" i="4" s="1"/>
  <c r="FN262" i="4"/>
  <c r="FL262" i="4"/>
  <c r="FM262" i="4"/>
  <c r="FJ262" i="4"/>
  <c r="FF413" i="4"/>
  <c r="FD413" i="4" s="1"/>
  <c r="FE413" i="4" s="1"/>
  <c r="FH413" i="4" s="1"/>
  <c r="FM413" i="4"/>
  <c r="FN413" i="4"/>
  <c r="FL413" i="4"/>
  <c r="FJ413" i="4"/>
  <c r="FL459" i="4"/>
  <c r="FN459" i="4"/>
  <c r="FM459" i="4"/>
  <c r="FL467" i="4"/>
  <c r="FN467" i="4"/>
  <c r="FM467" i="4"/>
  <c r="FL483" i="4"/>
  <c r="FN483" i="4"/>
  <c r="FM483" i="4"/>
  <c r="FF110" i="4"/>
  <c r="FD110" i="4" s="1"/>
  <c r="FE110" i="4" s="1"/>
  <c r="FH110" i="4" s="1"/>
  <c r="FJ110" i="4" s="1"/>
  <c r="FN110" i="4"/>
  <c r="FL110" i="4"/>
  <c r="FM110" i="4"/>
  <c r="FF136" i="4"/>
  <c r="FD136" i="4" s="1"/>
  <c r="FE136" i="4" s="1"/>
  <c r="FH136" i="4" s="1"/>
  <c r="FJ136" i="4" s="1"/>
  <c r="FL136" i="4"/>
  <c r="FN136" i="4"/>
  <c r="FM136" i="4"/>
  <c r="FF220" i="4"/>
  <c r="FD220" i="4" s="1"/>
  <c r="FE220" i="4" s="1"/>
  <c r="FH220" i="4" s="1"/>
  <c r="FL220" i="4"/>
  <c r="FM220" i="4"/>
  <c r="FN220" i="4"/>
  <c r="FJ220" i="4"/>
  <c r="FN281" i="4"/>
  <c r="FL281" i="4"/>
  <c r="FM281" i="4"/>
  <c r="FN309" i="4"/>
  <c r="FL309" i="4"/>
  <c r="FM309" i="4"/>
  <c r="V303" i="6" s="1"/>
  <c r="T284" i="7" s="1"/>
  <c r="FF361" i="4"/>
  <c r="FD361" i="4" s="1"/>
  <c r="FE361" i="4" s="1"/>
  <c r="FH361" i="4" s="1"/>
  <c r="FJ361" i="4" s="1"/>
  <c r="FM361" i="4"/>
  <c r="FN361" i="4"/>
  <c r="FL361" i="4"/>
  <c r="FL399" i="4"/>
  <c r="FM399" i="4"/>
  <c r="FN399" i="4"/>
  <c r="FL519" i="4"/>
  <c r="FM519" i="4"/>
  <c r="FN519" i="4"/>
  <c r="FF386" i="4"/>
  <c r="FD386" i="4" s="1"/>
  <c r="FE386" i="4" s="1"/>
  <c r="FH386" i="4" s="1"/>
  <c r="FN386" i="4"/>
  <c r="FL386" i="4"/>
  <c r="FM386" i="4"/>
  <c r="FJ386" i="4"/>
  <c r="FF450" i="4"/>
  <c r="FD450" i="4" s="1"/>
  <c r="FE450" i="4" s="1"/>
  <c r="FH450" i="4" s="1"/>
  <c r="FJ450" i="4" s="1"/>
  <c r="FN450" i="4"/>
  <c r="FL450" i="4"/>
  <c r="FM450" i="4"/>
  <c r="FN32" i="4"/>
  <c r="FL32" i="4"/>
  <c r="FM32" i="4"/>
  <c r="FF72" i="4"/>
  <c r="FD72" i="4" s="1"/>
  <c r="FE72" i="4" s="1"/>
  <c r="FH72" i="4" s="1"/>
  <c r="FL72" i="4"/>
  <c r="FN72" i="4"/>
  <c r="FM72" i="4"/>
  <c r="FJ72" i="4"/>
  <c r="FF130" i="4"/>
  <c r="FD130" i="4" s="1"/>
  <c r="FE130" i="4" s="1"/>
  <c r="FH130" i="4" s="1"/>
  <c r="FJ130" i="4" s="1"/>
  <c r="FN130" i="4"/>
  <c r="FL130" i="4"/>
  <c r="FM130" i="4"/>
  <c r="FF208" i="4"/>
  <c r="FD208" i="4" s="1"/>
  <c r="FE208" i="4" s="1"/>
  <c r="FH208" i="4" s="1"/>
  <c r="FL208" i="4"/>
  <c r="FM208" i="4"/>
  <c r="FN208" i="4"/>
  <c r="FJ208" i="4"/>
  <c r="FF218" i="4"/>
  <c r="FD218" i="4" s="1"/>
  <c r="FE218" i="4" s="1"/>
  <c r="FH218" i="4" s="1"/>
  <c r="FJ218" i="4" s="1"/>
  <c r="FN218" i="4"/>
  <c r="FL218" i="4"/>
  <c r="FM218" i="4"/>
  <c r="FM237" i="4"/>
  <c r="FN237" i="4"/>
  <c r="FL237" i="4"/>
  <c r="FF250" i="4"/>
  <c r="FD250" i="4" s="1"/>
  <c r="FE250" i="4" s="1"/>
  <c r="FH250" i="4" s="1"/>
  <c r="FN250" i="4"/>
  <c r="FL250" i="4"/>
  <c r="FM250" i="4"/>
  <c r="FJ250" i="4"/>
  <c r="FM269" i="4"/>
  <c r="FN269" i="4"/>
  <c r="FL269" i="4"/>
  <c r="FF276" i="4"/>
  <c r="FD276" i="4" s="1"/>
  <c r="FE276" i="4" s="1"/>
  <c r="FH276" i="4" s="1"/>
  <c r="FJ276" i="4" s="1"/>
  <c r="FM276" i="4"/>
  <c r="FN276" i="4"/>
  <c r="FL276" i="4"/>
  <c r="FF357" i="4"/>
  <c r="FD357" i="4" s="1"/>
  <c r="FE357" i="4" s="1"/>
  <c r="FH357" i="4" s="1"/>
  <c r="FJ357" i="4" s="1"/>
  <c r="FM357" i="4"/>
  <c r="FN357" i="4"/>
  <c r="FL357" i="4"/>
  <c r="FL403" i="4"/>
  <c r="FN403" i="4"/>
  <c r="FM403" i="4"/>
  <c r="FL195" i="4"/>
  <c r="FM195" i="4"/>
  <c r="FN195" i="4"/>
  <c r="FL259" i="4"/>
  <c r="FM259" i="4"/>
  <c r="FN259" i="4"/>
  <c r="FL432" i="4"/>
  <c r="FM432" i="4"/>
  <c r="FN432" i="4"/>
  <c r="FF150" i="4"/>
  <c r="FD150" i="4" s="1"/>
  <c r="FE150" i="4" s="1"/>
  <c r="FH150" i="4" s="1"/>
  <c r="FJ150" i="4" s="1"/>
  <c r="FN150" i="4"/>
  <c r="FL150" i="4"/>
  <c r="FM150" i="4"/>
  <c r="FF302" i="4"/>
  <c r="FD302" i="4" s="1"/>
  <c r="FE302" i="4" s="1"/>
  <c r="FH302" i="4" s="1"/>
  <c r="FL302" i="4"/>
  <c r="FM302" i="4"/>
  <c r="FN302" i="4"/>
  <c r="FJ302" i="4"/>
  <c r="FN39" i="4"/>
  <c r="FL39" i="4"/>
  <c r="FM39" i="4"/>
  <c r="FL295" i="4"/>
  <c r="FM295" i="4"/>
  <c r="FN295" i="4"/>
  <c r="FL375" i="4"/>
  <c r="FM375" i="4"/>
  <c r="FN375" i="4"/>
  <c r="FL471" i="4"/>
  <c r="FM471" i="4"/>
  <c r="FN471" i="4"/>
  <c r="FM27" i="4"/>
  <c r="FL27" i="4"/>
  <c r="FN27" i="4"/>
  <c r="FM91" i="4"/>
  <c r="FL91" i="4"/>
  <c r="FN91" i="4"/>
  <c r="FM155" i="4"/>
  <c r="FL155" i="4"/>
  <c r="FN155" i="4"/>
  <c r="FL219" i="4"/>
  <c r="FM219" i="4"/>
  <c r="FN219" i="4"/>
  <c r="FL283" i="4"/>
  <c r="FM283" i="4"/>
  <c r="V277" i="6" s="1"/>
  <c r="T260" i="7" s="1"/>
  <c r="FN283" i="4"/>
  <c r="U277" i="6" s="1"/>
  <c r="S260" i="7" s="1"/>
  <c r="FL379" i="4"/>
  <c r="FN379" i="4"/>
  <c r="FM379" i="4"/>
  <c r="FL475" i="4"/>
  <c r="FN475" i="4"/>
  <c r="FM475" i="4"/>
  <c r="FN16" i="4"/>
  <c r="FL16" i="4"/>
  <c r="FM16" i="4"/>
  <c r="FF56" i="4"/>
  <c r="FD56" i="4" s="1"/>
  <c r="FE56" i="4" s="1"/>
  <c r="FH56" i="4" s="1"/>
  <c r="FL56" i="4"/>
  <c r="FN56" i="4"/>
  <c r="FM56" i="4"/>
  <c r="FJ56" i="4"/>
  <c r="FF76" i="4"/>
  <c r="FD76" i="4" s="1"/>
  <c r="FE76" i="4" s="1"/>
  <c r="FH76" i="4" s="1"/>
  <c r="FJ76" i="4" s="1"/>
  <c r="FL76" i="4"/>
  <c r="FN76" i="4"/>
  <c r="FM76" i="4"/>
  <c r="FF96" i="4"/>
  <c r="FD96" i="4" s="1"/>
  <c r="FE96" i="4" s="1"/>
  <c r="FH96" i="4" s="1"/>
  <c r="FJ96" i="4" s="1"/>
  <c r="FL96" i="4"/>
  <c r="FN96" i="4"/>
  <c r="FM96" i="4"/>
  <c r="FF128" i="4"/>
  <c r="FD128" i="4" s="1"/>
  <c r="FE128" i="4" s="1"/>
  <c r="FH128" i="4" s="1"/>
  <c r="FL128" i="4"/>
  <c r="FN128" i="4"/>
  <c r="FM128" i="4"/>
  <c r="FJ128" i="4"/>
  <c r="FF168" i="4"/>
  <c r="FD168" i="4" s="1"/>
  <c r="FE168" i="4" s="1"/>
  <c r="FH168" i="4" s="1"/>
  <c r="FL168" i="4"/>
  <c r="FN168" i="4"/>
  <c r="FM168" i="4"/>
  <c r="FJ168" i="4"/>
  <c r="FF200" i="4"/>
  <c r="FD200" i="4" s="1"/>
  <c r="FE200" i="4" s="1"/>
  <c r="FH200" i="4" s="1"/>
  <c r="FL200" i="4"/>
  <c r="FM200" i="4"/>
  <c r="FN200" i="4"/>
  <c r="FJ200" i="4"/>
  <c r="FF236" i="4"/>
  <c r="FD236" i="4" s="1"/>
  <c r="FE236" i="4" s="1"/>
  <c r="FH236" i="4" s="1"/>
  <c r="FJ236" i="4" s="1"/>
  <c r="FL236" i="4"/>
  <c r="FM236" i="4"/>
  <c r="FN236" i="4"/>
  <c r="FF260" i="4"/>
  <c r="FD260" i="4" s="1"/>
  <c r="FE260" i="4" s="1"/>
  <c r="FH260" i="4" s="1"/>
  <c r="FJ260" i="4" s="1"/>
  <c r="FL260" i="4"/>
  <c r="FM260" i="4"/>
  <c r="FN260" i="4"/>
  <c r="FF280" i="4"/>
  <c r="FD280" i="4" s="1"/>
  <c r="FE280" i="4" s="1"/>
  <c r="FH280" i="4" s="1"/>
  <c r="FM280" i="4"/>
  <c r="FN280" i="4"/>
  <c r="FL280" i="4"/>
  <c r="FJ280" i="4"/>
  <c r="FF304" i="4"/>
  <c r="FD304" i="4" s="1"/>
  <c r="FE304" i="4" s="1"/>
  <c r="FH304" i="4" s="1"/>
  <c r="FM304" i="4"/>
  <c r="FN304" i="4"/>
  <c r="FL304" i="4"/>
  <c r="FJ304" i="4"/>
  <c r="FF324" i="4"/>
  <c r="FD324" i="4" s="1"/>
  <c r="FE324" i="4" s="1"/>
  <c r="FH324" i="4" s="1"/>
  <c r="FJ324" i="4" s="1"/>
  <c r="FL324" i="4"/>
  <c r="FM324" i="4"/>
  <c r="FN324" i="4"/>
  <c r="FF340" i="4"/>
  <c r="FD340" i="4" s="1"/>
  <c r="FE340" i="4" s="1"/>
  <c r="FH340" i="4" s="1"/>
  <c r="FJ340" i="4" s="1"/>
  <c r="FL340" i="4"/>
  <c r="FM340" i="4"/>
  <c r="FN340" i="4"/>
  <c r="FL372" i="4"/>
  <c r="FM372" i="4"/>
  <c r="FN372" i="4"/>
  <c r="FL400" i="4"/>
  <c r="FM400" i="4"/>
  <c r="FN400" i="4"/>
  <c r="FL420" i="4"/>
  <c r="FM420" i="4"/>
  <c r="FN420" i="4"/>
  <c r="FL452" i="4"/>
  <c r="FM452" i="4"/>
  <c r="FN452" i="4"/>
  <c r="FL476" i="4"/>
  <c r="FM476" i="4"/>
  <c r="FN476" i="4"/>
  <c r="FL500" i="4"/>
  <c r="FM500" i="4"/>
  <c r="FN500" i="4"/>
  <c r="FL520" i="4"/>
  <c r="FM520" i="4"/>
  <c r="FN520" i="4"/>
  <c r="FM47" i="4"/>
  <c r="FL47" i="4"/>
  <c r="FN47" i="4"/>
  <c r="FM159" i="4"/>
  <c r="FL159" i="4"/>
  <c r="FN159" i="4"/>
  <c r="FL239" i="4"/>
  <c r="FM239" i="4"/>
  <c r="FN239" i="4"/>
  <c r="FN319" i="4"/>
  <c r="FL319" i="4"/>
  <c r="FM319" i="4"/>
  <c r="V313" i="6" s="1"/>
  <c r="T294" i="7" s="1"/>
  <c r="FL415" i="4"/>
  <c r="FM415" i="4"/>
  <c r="FN415" i="4"/>
  <c r="FL495" i="4"/>
  <c r="FM495" i="4"/>
  <c r="FN495" i="4"/>
  <c r="FF17" i="4"/>
  <c r="FD17" i="4" s="1"/>
  <c r="FE17" i="4" s="1"/>
  <c r="FH17" i="4" s="1"/>
  <c r="FM17" i="4"/>
  <c r="FN17" i="4"/>
  <c r="FL17" i="4"/>
  <c r="FJ17" i="4"/>
  <c r="FF41" i="4"/>
  <c r="FD41" i="4" s="1"/>
  <c r="FE41" i="4" s="1"/>
  <c r="FH41" i="4" s="1"/>
  <c r="FM41" i="4"/>
  <c r="FN41" i="4"/>
  <c r="FL41" i="4"/>
  <c r="FJ41" i="4"/>
  <c r="FF61" i="4"/>
  <c r="FD61" i="4" s="1"/>
  <c r="FE61" i="4" s="1"/>
  <c r="FH61" i="4" s="1"/>
  <c r="FJ61" i="4" s="1"/>
  <c r="FM61" i="4"/>
  <c r="FL61" i="4"/>
  <c r="FN61" i="4"/>
  <c r="FF85" i="4"/>
  <c r="FD85" i="4" s="1"/>
  <c r="FE85" i="4" s="1"/>
  <c r="FH85" i="4" s="1"/>
  <c r="FJ85" i="4" s="1"/>
  <c r="FM85" i="4"/>
  <c r="FL85" i="4"/>
  <c r="FN85" i="4"/>
  <c r="FF105" i="4"/>
  <c r="FD105" i="4" s="1"/>
  <c r="FE105" i="4" s="1"/>
  <c r="FH105" i="4" s="1"/>
  <c r="FM105" i="4"/>
  <c r="FN105" i="4"/>
  <c r="FL105" i="4"/>
  <c r="FJ105" i="4"/>
  <c r="FF121" i="4"/>
  <c r="FD121" i="4" s="1"/>
  <c r="FE121" i="4" s="1"/>
  <c r="FH121" i="4" s="1"/>
  <c r="FM121" i="4"/>
  <c r="FN121" i="4"/>
  <c r="FL121" i="4"/>
  <c r="FJ121" i="4"/>
  <c r="FF165" i="4"/>
  <c r="FD165" i="4" s="1"/>
  <c r="FE165" i="4" s="1"/>
  <c r="FH165" i="4" s="1"/>
  <c r="FJ165" i="4" s="1"/>
  <c r="FM165" i="4"/>
  <c r="FL165" i="4"/>
  <c r="FN165" i="4"/>
  <c r="FM197" i="4"/>
  <c r="FN197" i="4"/>
  <c r="FL197" i="4"/>
  <c r="FM217" i="4"/>
  <c r="FN217" i="4"/>
  <c r="FL217" i="4"/>
  <c r="FM241" i="4"/>
  <c r="FN241" i="4"/>
  <c r="FL241" i="4"/>
  <c r="FM261" i="4"/>
  <c r="FN261" i="4"/>
  <c r="FL261" i="4"/>
  <c r="FN301" i="4"/>
  <c r="U295" i="6" s="1"/>
  <c r="S277" i="7" s="1"/>
  <c r="FL301" i="4"/>
  <c r="FM301" i="4"/>
  <c r="FL329" i="4"/>
  <c r="FM329" i="4"/>
  <c r="FN329" i="4"/>
  <c r="FF353" i="4"/>
  <c r="FD353" i="4" s="1"/>
  <c r="FE353" i="4" s="1"/>
  <c r="FH353" i="4" s="1"/>
  <c r="FM353" i="4"/>
  <c r="FN353" i="4"/>
  <c r="FL353" i="4"/>
  <c r="FJ353" i="4"/>
  <c r="FF397" i="4"/>
  <c r="FD397" i="4" s="1"/>
  <c r="FE397" i="4" s="1"/>
  <c r="FH397" i="4" s="1"/>
  <c r="FM397" i="4"/>
  <c r="FN397" i="4"/>
  <c r="FL397" i="4"/>
  <c r="FJ397" i="4"/>
  <c r="FF457" i="4"/>
  <c r="FD457" i="4" s="1"/>
  <c r="FE457" i="4" s="1"/>
  <c r="FH457" i="4" s="1"/>
  <c r="FM457" i="4"/>
  <c r="FN457" i="4"/>
  <c r="FL457" i="4"/>
  <c r="FJ457" i="4"/>
  <c r="FM525" i="4"/>
  <c r="FN525" i="4"/>
  <c r="FL525" i="4"/>
  <c r="FF86" i="4"/>
  <c r="FD86" i="4" s="1"/>
  <c r="FE86" i="4" s="1"/>
  <c r="FH86" i="4" s="1"/>
  <c r="FJ86" i="4" s="1"/>
  <c r="FN86" i="4"/>
  <c r="FL86" i="4"/>
  <c r="FM86" i="4"/>
  <c r="FF174" i="4"/>
  <c r="FD174" i="4" s="1"/>
  <c r="FE174" i="4" s="1"/>
  <c r="FH174" i="4" s="1"/>
  <c r="FN174" i="4"/>
  <c r="FL174" i="4"/>
  <c r="FM174" i="4"/>
  <c r="FJ174" i="4"/>
  <c r="FF318" i="4"/>
  <c r="FD318" i="4" s="1"/>
  <c r="FE318" i="4" s="1"/>
  <c r="FH318" i="4" s="1"/>
  <c r="FJ318" i="4" s="1"/>
  <c r="FM318" i="4"/>
  <c r="FN318" i="4"/>
  <c r="FL318" i="4"/>
  <c r="FF370" i="4"/>
  <c r="FD370" i="4" s="1"/>
  <c r="FE370" i="4" s="1"/>
  <c r="FH370" i="4" s="1"/>
  <c r="FJ370" i="4" s="1"/>
  <c r="FN370" i="4"/>
  <c r="FL370" i="4"/>
  <c r="FM370" i="4"/>
  <c r="FF418" i="4"/>
  <c r="FD418" i="4" s="1"/>
  <c r="FE418" i="4" s="1"/>
  <c r="FH418" i="4" s="1"/>
  <c r="FJ418" i="4" s="1"/>
  <c r="FN418" i="4"/>
  <c r="FL418" i="4"/>
  <c r="FM418" i="4"/>
  <c r="FF458" i="4"/>
  <c r="FD458" i="4" s="1"/>
  <c r="FE458" i="4" s="1"/>
  <c r="FH458" i="4" s="1"/>
  <c r="FJ458" i="4" s="1"/>
  <c r="FN458" i="4"/>
  <c r="FL458" i="4"/>
  <c r="FM458" i="4"/>
  <c r="FF490" i="4"/>
  <c r="FD490" i="4" s="1"/>
  <c r="FE490" i="4" s="1"/>
  <c r="FH490" i="4" s="1"/>
  <c r="FJ490" i="4" s="1"/>
  <c r="FN490" i="4"/>
  <c r="FL490" i="4"/>
  <c r="FM490" i="4"/>
  <c r="FF506" i="4"/>
  <c r="FD506" i="4" s="1"/>
  <c r="FE506" i="4" s="1"/>
  <c r="FH506" i="4" s="1"/>
  <c r="FJ506" i="4" s="1"/>
  <c r="FN506" i="4"/>
  <c r="FL506" i="4"/>
  <c r="FM506" i="4"/>
  <c r="FF522" i="4"/>
  <c r="FD522" i="4" s="1"/>
  <c r="FE522" i="4" s="1"/>
  <c r="FH522" i="4" s="1"/>
  <c r="FJ522" i="4" s="1"/>
  <c r="FN522" i="4"/>
  <c r="FL522" i="4"/>
  <c r="FM522" i="4"/>
  <c r="FM51" i="4"/>
  <c r="FL51" i="4"/>
  <c r="FN51" i="4"/>
  <c r="FM115" i="4"/>
  <c r="FL115" i="4"/>
  <c r="FN115" i="4"/>
  <c r="FM179" i="4"/>
  <c r="FL179" i="4"/>
  <c r="FN179" i="4"/>
  <c r="FL275" i="4"/>
  <c r="FM275" i="4"/>
  <c r="FN275" i="4"/>
  <c r="FF320" i="4"/>
  <c r="FD320" i="4" s="1"/>
  <c r="FE320" i="4" s="1"/>
  <c r="FH320" i="4" s="1"/>
  <c r="FJ320" i="4" s="1"/>
  <c r="FL320" i="4"/>
  <c r="FM320" i="4"/>
  <c r="FN320" i="4"/>
  <c r="FF358" i="4"/>
  <c r="FD358" i="4" s="1"/>
  <c r="FE358" i="4" s="1"/>
  <c r="FH358" i="4" s="1"/>
  <c r="FN358" i="4"/>
  <c r="FM358" i="4"/>
  <c r="FL358" i="4"/>
  <c r="FJ358" i="4"/>
  <c r="FF390" i="4"/>
  <c r="FD390" i="4" s="1"/>
  <c r="FE390" i="4" s="1"/>
  <c r="FH390" i="4" s="1"/>
  <c r="FN390" i="4"/>
  <c r="FM390" i="4"/>
  <c r="FL390" i="4"/>
  <c r="FJ390" i="4"/>
  <c r="FF422" i="4"/>
  <c r="FD422" i="4" s="1"/>
  <c r="FE422" i="4" s="1"/>
  <c r="FH422" i="4" s="1"/>
  <c r="FJ422" i="4" s="1"/>
  <c r="FN422" i="4"/>
  <c r="FM422" i="4"/>
  <c r="FL422" i="4"/>
  <c r="FF454" i="4"/>
  <c r="FD454" i="4" s="1"/>
  <c r="FE454" i="4" s="1"/>
  <c r="FH454" i="4" s="1"/>
  <c r="FJ454" i="4" s="1"/>
  <c r="FN454" i="4"/>
  <c r="FM454" i="4"/>
  <c r="FL454" i="4"/>
  <c r="FF486" i="4"/>
  <c r="FD486" i="4" s="1"/>
  <c r="FE486" i="4" s="1"/>
  <c r="FH486" i="4" s="1"/>
  <c r="FN486" i="4"/>
  <c r="FM486" i="4"/>
  <c r="FL486" i="4"/>
  <c r="FJ486" i="4"/>
  <c r="FF505" i="4"/>
  <c r="FD505" i="4" s="1"/>
  <c r="FE505" i="4" s="1"/>
  <c r="FH505" i="4" s="1"/>
  <c r="FM505" i="4"/>
  <c r="FN505" i="4"/>
  <c r="FL505" i="4"/>
  <c r="FJ505" i="4"/>
  <c r="FF521" i="4"/>
  <c r="FD521" i="4" s="1"/>
  <c r="FE521" i="4" s="1"/>
  <c r="FH521" i="4" s="1"/>
  <c r="FJ521" i="4" s="1"/>
  <c r="FM521" i="4"/>
  <c r="FN521" i="4"/>
  <c r="FL521" i="4"/>
  <c r="FM79" i="4"/>
  <c r="FL79" i="4"/>
  <c r="FN79" i="4"/>
  <c r="FF102" i="4"/>
  <c r="FD102" i="4" s="1"/>
  <c r="FE102" i="4" s="1"/>
  <c r="FH102" i="4" s="1"/>
  <c r="FN102" i="4"/>
  <c r="FL102" i="4"/>
  <c r="FM102" i="4"/>
  <c r="FJ102" i="4"/>
  <c r="FF192" i="4"/>
  <c r="FD192" i="4" s="1"/>
  <c r="FE192" i="4" s="1"/>
  <c r="FH192" i="4" s="1"/>
  <c r="FL192" i="4"/>
  <c r="FM192" i="4"/>
  <c r="FN192" i="4"/>
  <c r="FJ192" i="4"/>
  <c r="FL355" i="4"/>
  <c r="FN355" i="4"/>
  <c r="FM355" i="4"/>
  <c r="FF369" i="4"/>
  <c r="FD369" i="4" s="1"/>
  <c r="FE369" i="4" s="1"/>
  <c r="FH369" i="4" s="1"/>
  <c r="FM369" i="4"/>
  <c r="FN369" i="4"/>
  <c r="FL369" i="4"/>
  <c r="FJ369" i="4"/>
  <c r="FF437" i="4"/>
  <c r="FD437" i="4" s="1"/>
  <c r="FE437" i="4" s="1"/>
  <c r="FH437" i="4" s="1"/>
  <c r="FJ437" i="4" s="1"/>
  <c r="FM437" i="4"/>
  <c r="FN437" i="4"/>
  <c r="FL437" i="4"/>
  <c r="FF178" i="4"/>
  <c r="FD178" i="4" s="1"/>
  <c r="FE178" i="4" s="1"/>
  <c r="FH178" i="4" s="1"/>
  <c r="FJ178" i="4" s="1"/>
  <c r="FN178" i="4"/>
  <c r="FL178" i="4"/>
  <c r="FM178" i="4"/>
  <c r="FF222" i="4"/>
  <c r="FD222" i="4" s="1"/>
  <c r="FE222" i="4" s="1"/>
  <c r="FH222" i="4" s="1"/>
  <c r="FN222" i="4"/>
  <c r="FL222" i="4"/>
  <c r="FM222" i="4"/>
  <c r="FJ222" i="4"/>
  <c r="FF145" i="4"/>
  <c r="FD145" i="4" s="1"/>
  <c r="FE145" i="4" s="1"/>
  <c r="FH145" i="4" s="1"/>
  <c r="FJ145" i="4" s="1"/>
  <c r="FM145" i="4"/>
  <c r="FN145" i="4"/>
  <c r="FL145" i="4"/>
  <c r="FN323" i="4"/>
  <c r="FL323" i="4"/>
  <c r="FM323" i="4"/>
  <c r="V317" i="6" s="1"/>
  <c r="T298" i="7" s="1"/>
  <c r="FF417" i="4"/>
  <c r="FD417" i="4" s="1"/>
  <c r="FE417" i="4" s="1"/>
  <c r="FH417" i="4" s="1"/>
  <c r="FJ417" i="4" s="1"/>
  <c r="FM417" i="4"/>
  <c r="FN417" i="4"/>
  <c r="FL417" i="4"/>
  <c r="FF18" i="4"/>
  <c r="FD18" i="4" s="1"/>
  <c r="FE18" i="4" s="1"/>
  <c r="FH18" i="4" s="1"/>
  <c r="FL18" i="4"/>
  <c r="FN18" i="4"/>
  <c r="FM18" i="4"/>
  <c r="FJ18" i="4"/>
  <c r="FF94" i="4"/>
  <c r="FD94" i="4" s="1"/>
  <c r="FE94" i="4" s="1"/>
  <c r="FH94" i="4" s="1"/>
  <c r="FN94" i="4"/>
  <c r="FL94" i="4"/>
  <c r="FM94" i="4"/>
  <c r="FJ94" i="4"/>
  <c r="FF132" i="4"/>
  <c r="FD132" i="4" s="1"/>
  <c r="FE132" i="4" s="1"/>
  <c r="FH132" i="4" s="1"/>
  <c r="FL132" i="4"/>
  <c r="FN132" i="4"/>
  <c r="FM132" i="4"/>
  <c r="FJ132" i="4"/>
  <c r="FF142" i="4"/>
  <c r="FD142" i="4" s="1"/>
  <c r="FE142" i="4" s="1"/>
  <c r="FH142" i="4" s="1"/>
  <c r="FJ142" i="4" s="1"/>
  <c r="FN142" i="4"/>
  <c r="FL142" i="4"/>
  <c r="FM142" i="4"/>
  <c r="FF172" i="4"/>
  <c r="FD172" i="4" s="1"/>
  <c r="FE172" i="4" s="1"/>
  <c r="FH172" i="4" s="1"/>
  <c r="FJ172" i="4" s="1"/>
  <c r="FL172" i="4"/>
  <c r="FN172" i="4"/>
  <c r="FM172" i="4"/>
  <c r="FL207" i="4"/>
  <c r="FM207" i="4"/>
  <c r="FN207" i="4"/>
  <c r="FF286" i="4"/>
  <c r="FD286" i="4" s="1"/>
  <c r="FE286" i="4" s="1"/>
  <c r="FH286" i="4" s="1"/>
  <c r="FJ286" i="4" s="1"/>
  <c r="FL286" i="4"/>
  <c r="FM286" i="4"/>
  <c r="FN286" i="4"/>
  <c r="FN293" i="4"/>
  <c r="FL293" i="4"/>
  <c r="FM293" i="4"/>
  <c r="V287" i="6" s="1"/>
  <c r="T270" i="7" s="1"/>
  <c r="FF381" i="4"/>
  <c r="FD381" i="4" s="1"/>
  <c r="FE381" i="4" s="1"/>
  <c r="FH381" i="4" s="1"/>
  <c r="FJ381" i="4" s="1"/>
  <c r="FM381" i="4"/>
  <c r="FN381" i="4"/>
  <c r="FL381" i="4"/>
  <c r="FF441" i="4"/>
  <c r="FD441" i="4" s="1"/>
  <c r="FE441" i="4" s="1"/>
  <c r="FH441" i="4" s="1"/>
  <c r="FJ441" i="4" s="1"/>
  <c r="FM441" i="4"/>
  <c r="FN441" i="4"/>
  <c r="FL441" i="4"/>
  <c r="FL40" i="4"/>
  <c r="FN40" i="4"/>
  <c r="FM40" i="4"/>
  <c r="FL368" i="4"/>
  <c r="FM368" i="4"/>
  <c r="FN368" i="4"/>
  <c r="FL380" i="4"/>
  <c r="FM380" i="4"/>
  <c r="FN380" i="4"/>
  <c r="FL456" i="4"/>
  <c r="FM456" i="4"/>
  <c r="FN456" i="4"/>
  <c r="FL472" i="4"/>
  <c r="FM472" i="4"/>
  <c r="FN472" i="4"/>
  <c r="FL488" i="4"/>
  <c r="FM488" i="4"/>
  <c r="FN488" i="4"/>
  <c r="FF122" i="4"/>
  <c r="FD122" i="4" s="1"/>
  <c r="FE122" i="4" s="1"/>
  <c r="FH122" i="4" s="1"/>
  <c r="FN122" i="4"/>
  <c r="FL122" i="4"/>
  <c r="FM122" i="4"/>
  <c r="FJ122" i="4"/>
  <c r="FF137" i="4"/>
  <c r="FD137" i="4" s="1"/>
  <c r="FE137" i="4" s="1"/>
  <c r="FH137" i="4" s="1"/>
  <c r="FJ137" i="4" s="1"/>
  <c r="FM137" i="4"/>
  <c r="FN137" i="4"/>
  <c r="FL137" i="4"/>
  <c r="FF154" i="4"/>
  <c r="FD154" i="4" s="1"/>
  <c r="FE154" i="4" s="1"/>
  <c r="FH154" i="4" s="1"/>
  <c r="FN154" i="4"/>
  <c r="FL154" i="4"/>
  <c r="FM154" i="4"/>
  <c r="FJ154" i="4"/>
  <c r="FF212" i="4"/>
  <c r="FD212" i="4" s="1"/>
  <c r="FE212" i="4" s="1"/>
  <c r="FH212" i="4" s="1"/>
  <c r="FJ212" i="4" s="1"/>
  <c r="FL212" i="4"/>
  <c r="FM212" i="4"/>
  <c r="FN212" i="4"/>
  <c r="FF238" i="4"/>
  <c r="FD238" i="4" s="1"/>
  <c r="FE238" i="4" s="1"/>
  <c r="FH238" i="4" s="1"/>
  <c r="FN238" i="4"/>
  <c r="FL238" i="4"/>
  <c r="FM238" i="4"/>
  <c r="FJ238" i="4"/>
  <c r="FF393" i="4"/>
  <c r="FD393" i="4" s="1"/>
  <c r="FE393" i="4" s="1"/>
  <c r="FH393" i="4" s="1"/>
  <c r="FM393" i="4"/>
  <c r="FN393" i="4"/>
  <c r="FL393" i="4"/>
  <c r="FJ393" i="4"/>
  <c r="FL443" i="4"/>
  <c r="FN443" i="4"/>
  <c r="FM443" i="4"/>
  <c r="FF465" i="4"/>
  <c r="FD465" i="4" s="1"/>
  <c r="FE465" i="4" s="1"/>
  <c r="FH465" i="4" s="1"/>
  <c r="FM465" i="4"/>
  <c r="FN465" i="4"/>
  <c r="FL465" i="4"/>
  <c r="FJ465" i="4"/>
  <c r="FF489" i="4"/>
  <c r="FD489" i="4" s="1"/>
  <c r="FE489" i="4" s="1"/>
  <c r="FH489" i="4" s="1"/>
  <c r="FJ489" i="4" s="1"/>
  <c r="FM489" i="4"/>
  <c r="FN489" i="4"/>
  <c r="FL489" i="4"/>
  <c r="FF65" i="4"/>
  <c r="FD65" i="4" s="1"/>
  <c r="FE65" i="4" s="1"/>
  <c r="FH65" i="4" s="1"/>
  <c r="FJ65" i="4" s="1"/>
  <c r="FM65" i="4"/>
  <c r="FN65" i="4"/>
  <c r="FL65" i="4"/>
  <c r="FF177" i="4"/>
  <c r="FD177" i="4" s="1"/>
  <c r="FE177" i="4" s="1"/>
  <c r="FH177" i="4" s="1"/>
  <c r="FJ177" i="4" s="1"/>
  <c r="FM177" i="4"/>
  <c r="FN177" i="4"/>
  <c r="FL177" i="4"/>
  <c r="FM233" i="4"/>
  <c r="FN233" i="4"/>
  <c r="FL233" i="4"/>
  <c r="FM265" i="4"/>
  <c r="FN265" i="4"/>
  <c r="FL265" i="4"/>
  <c r="FN335" i="4"/>
  <c r="FL335" i="4"/>
  <c r="FM335" i="4"/>
  <c r="FF410" i="4"/>
  <c r="FD410" i="4" s="1"/>
  <c r="FE410" i="4" s="1"/>
  <c r="FH410" i="4" s="1"/>
  <c r="FJ410" i="4" s="1"/>
  <c r="FN410" i="4"/>
  <c r="FL410" i="4"/>
  <c r="FM410" i="4"/>
  <c r="FF104" i="4"/>
  <c r="FD104" i="4" s="1"/>
  <c r="FE104" i="4" s="1"/>
  <c r="FH104" i="4" s="1"/>
  <c r="FJ104" i="4" s="1"/>
  <c r="FL104" i="4"/>
  <c r="FN104" i="4"/>
  <c r="FM104" i="4"/>
  <c r="FF118" i="4"/>
  <c r="FD118" i="4" s="1"/>
  <c r="FE118" i="4" s="1"/>
  <c r="FH118" i="4" s="1"/>
  <c r="FN118" i="4"/>
  <c r="FL118" i="4"/>
  <c r="FM118" i="4"/>
  <c r="FJ118" i="4"/>
  <c r="FM143" i="4"/>
  <c r="FL143" i="4"/>
  <c r="FN143" i="4"/>
  <c r="FF166" i="4"/>
  <c r="FD166" i="4" s="1"/>
  <c r="FE166" i="4" s="1"/>
  <c r="FH166" i="4" s="1"/>
  <c r="FJ166" i="4" s="1"/>
  <c r="FN166" i="4"/>
  <c r="FL166" i="4"/>
  <c r="FM166" i="4"/>
  <c r="FF173" i="4"/>
  <c r="FD173" i="4" s="1"/>
  <c r="FE173" i="4" s="1"/>
  <c r="FH173" i="4" s="1"/>
  <c r="FM173" i="4"/>
  <c r="FL173" i="4"/>
  <c r="FN173" i="4"/>
  <c r="FJ173" i="4"/>
  <c r="FF180" i="4"/>
  <c r="FD180" i="4" s="1"/>
  <c r="FE180" i="4" s="1"/>
  <c r="FH180" i="4" s="1"/>
  <c r="FJ180" i="4" s="1"/>
  <c r="FL180" i="4"/>
  <c r="FN180" i="4"/>
  <c r="FM180" i="4"/>
  <c r="FF298" i="4"/>
  <c r="FD298" i="4" s="1"/>
  <c r="FE298" i="4" s="1"/>
  <c r="FH298" i="4" s="1"/>
  <c r="FJ298" i="4" s="1"/>
  <c r="FL298" i="4"/>
  <c r="FM298" i="4"/>
  <c r="FN298" i="4"/>
  <c r="FN305" i="4"/>
  <c r="FL305" i="4"/>
  <c r="FM305" i="4"/>
  <c r="FL371" i="4"/>
  <c r="FN371" i="4"/>
  <c r="FM371" i="4"/>
  <c r="FF453" i="4"/>
  <c r="FD453" i="4" s="1"/>
  <c r="FE453" i="4" s="1"/>
  <c r="FH453" i="4" s="1"/>
  <c r="FJ453" i="4" s="1"/>
  <c r="FM453" i="4"/>
  <c r="FN453" i="4"/>
  <c r="FL453" i="4"/>
  <c r="FF78" i="4"/>
  <c r="FD78" i="4" s="1"/>
  <c r="FE78" i="4" s="1"/>
  <c r="FH78" i="4" s="1"/>
  <c r="FN78" i="4"/>
  <c r="FL78" i="4"/>
  <c r="FM78" i="4"/>
  <c r="FJ78" i="4"/>
  <c r="FF244" i="4"/>
  <c r="FD244" i="4" s="1"/>
  <c r="FE244" i="4" s="1"/>
  <c r="FH244" i="4" s="1"/>
  <c r="FJ244" i="4" s="1"/>
  <c r="FL244" i="4"/>
  <c r="FM244" i="4"/>
  <c r="FN244" i="4"/>
  <c r="FF481" i="4"/>
  <c r="FD481" i="4" s="1"/>
  <c r="FE481" i="4" s="1"/>
  <c r="FH481" i="4" s="1"/>
  <c r="FJ481" i="4" s="1"/>
  <c r="FM481" i="4"/>
  <c r="FN481" i="4"/>
  <c r="FL481" i="4"/>
  <c r="FL412" i="4"/>
  <c r="FM412" i="4"/>
  <c r="FN412" i="4"/>
  <c r="H3" i="8"/>
  <c r="H9" i="8" s="1"/>
  <c r="I520" i="6"/>
  <c r="DR526" i="4"/>
  <c r="EV526" i="4"/>
  <c r="DV526" i="4"/>
  <c r="DS526" i="4"/>
  <c r="FF39" i="4"/>
  <c r="FD39" i="4" s="1"/>
  <c r="FE39" i="4" s="1"/>
  <c r="FH39" i="4" s="1"/>
  <c r="FJ39" i="4" s="1"/>
  <c r="FF103" i="4"/>
  <c r="FD103" i="4" s="1"/>
  <c r="FE103" i="4" s="1"/>
  <c r="FH103" i="4" s="1"/>
  <c r="FJ103" i="4" s="1"/>
  <c r="FF167" i="4"/>
  <c r="FD167" i="4" s="1"/>
  <c r="FE167" i="4" s="1"/>
  <c r="FH167" i="4" s="1"/>
  <c r="FJ167" i="4" s="1"/>
  <c r="FF231" i="4"/>
  <c r="FD231" i="4" s="1"/>
  <c r="FE231" i="4" s="1"/>
  <c r="FH231" i="4" s="1"/>
  <c r="FJ231" i="4" s="1"/>
  <c r="FF295" i="4"/>
  <c r="FD295" i="4" s="1"/>
  <c r="FE295" i="4" s="1"/>
  <c r="FH295" i="4" s="1"/>
  <c r="FJ295" i="4" s="1"/>
  <c r="FF359" i="4"/>
  <c r="FD359" i="4" s="1"/>
  <c r="FE359" i="4" s="1"/>
  <c r="FH359" i="4" s="1"/>
  <c r="FJ359" i="4" s="1"/>
  <c r="FF423" i="4"/>
  <c r="FD423" i="4" s="1"/>
  <c r="FE423" i="4" s="1"/>
  <c r="FH423" i="4" s="1"/>
  <c r="FJ423" i="4" s="1"/>
  <c r="FF487" i="4"/>
  <c r="FD487" i="4" s="1"/>
  <c r="FE487" i="4" s="1"/>
  <c r="FH487" i="4" s="1"/>
  <c r="FJ487" i="4" s="1"/>
  <c r="FF27" i="4"/>
  <c r="FD27" i="4" s="1"/>
  <c r="FE27" i="4" s="1"/>
  <c r="FH27" i="4" s="1"/>
  <c r="FJ27" i="4" s="1"/>
  <c r="FF91" i="4"/>
  <c r="FD91" i="4" s="1"/>
  <c r="FE91" i="4" s="1"/>
  <c r="FH91" i="4" s="1"/>
  <c r="FJ91" i="4" s="1"/>
  <c r="FF155" i="4"/>
  <c r="FD155" i="4" s="1"/>
  <c r="FE155" i="4" s="1"/>
  <c r="FH155" i="4" s="1"/>
  <c r="FJ155" i="4" s="1"/>
  <c r="FF219" i="4"/>
  <c r="FD219" i="4" s="1"/>
  <c r="FE219" i="4" s="1"/>
  <c r="FH219" i="4" s="1"/>
  <c r="FJ219" i="4" s="1"/>
  <c r="FF283" i="4"/>
  <c r="FD283" i="4" s="1"/>
  <c r="FE283" i="4" s="1"/>
  <c r="FH283" i="4" s="1"/>
  <c r="FJ283" i="4" s="1"/>
  <c r="FF347" i="4"/>
  <c r="FD347" i="4" s="1"/>
  <c r="FE347" i="4" s="1"/>
  <c r="FH347" i="4" s="1"/>
  <c r="FJ347" i="4" s="1"/>
  <c r="FF411" i="4"/>
  <c r="FD411" i="4" s="1"/>
  <c r="FE411" i="4" s="1"/>
  <c r="FH411" i="4" s="1"/>
  <c r="FJ411" i="4" s="1"/>
  <c r="FF475" i="4"/>
  <c r="FD475" i="4" s="1"/>
  <c r="FE475" i="4" s="1"/>
  <c r="FH475" i="4" s="1"/>
  <c r="FJ475" i="4" s="1"/>
  <c r="FF12" i="4"/>
  <c r="FD12" i="4" s="1"/>
  <c r="FE12" i="4" s="1"/>
  <c r="FH12" i="4" s="1"/>
  <c r="FJ12" i="4" s="1"/>
  <c r="FF28" i="4"/>
  <c r="FD28" i="4" s="1"/>
  <c r="FE28" i="4" s="1"/>
  <c r="FH28" i="4" s="1"/>
  <c r="FJ28" i="4" s="1"/>
  <c r="FF44" i="4"/>
  <c r="FD44" i="4" s="1"/>
  <c r="FE44" i="4" s="1"/>
  <c r="FH44" i="4" s="1"/>
  <c r="FJ44" i="4" s="1"/>
  <c r="FF188" i="4"/>
  <c r="FD188" i="4" s="1"/>
  <c r="FE188" i="4" s="1"/>
  <c r="FH188" i="4" s="1"/>
  <c r="FJ188" i="4" s="1"/>
  <c r="FF364" i="4"/>
  <c r="FD364" i="4" s="1"/>
  <c r="FE364" i="4" s="1"/>
  <c r="FH364" i="4" s="1"/>
  <c r="FJ364" i="4" s="1"/>
  <c r="FF380" i="4"/>
  <c r="FD380" i="4" s="1"/>
  <c r="FE380" i="4" s="1"/>
  <c r="FH380" i="4" s="1"/>
  <c r="FJ380" i="4" s="1"/>
  <c r="FF396" i="4"/>
  <c r="FD396" i="4" s="1"/>
  <c r="FE396" i="4" s="1"/>
  <c r="FH396" i="4" s="1"/>
  <c r="FJ396" i="4" s="1"/>
  <c r="FF412" i="4"/>
  <c r="FD412" i="4" s="1"/>
  <c r="FE412" i="4" s="1"/>
  <c r="FH412" i="4" s="1"/>
  <c r="FJ412" i="4" s="1"/>
  <c r="FF428" i="4"/>
  <c r="FD428" i="4" s="1"/>
  <c r="FE428" i="4" s="1"/>
  <c r="FH428" i="4" s="1"/>
  <c r="FJ428" i="4" s="1"/>
  <c r="FF444" i="4"/>
  <c r="FD444" i="4" s="1"/>
  <c r="FE444" i="4" s="1"/>
  <c r="FH444" i="4" s="1"/>
  <c r="FJ444" i="4" s="1"/>
  <c r="FF460" i="4"/>
  <c r="FD460" i="4" s="1"/>
  <c r="FE460" i="4" s="1"/>
  <c r="FH460" i="4" s="1"/>
  <c r="FJ460" i="4" s="1"/>
  <c r="FF476" i="4"/>
  <c r="FD476" i="4" s="1"/>
  <c r="FE476" i="4" s="1"/>
  <c r="FH476" i="4" s="1"/>
  <c r="FJ476" i="4" s="1"/>
  <c r="FF492" i="4"/>
  <c r="FD492" i="4" s="1"/>
  <c r="FE492" i="4" s="1"/>
  <c r="FH492" i="4" s="1"/>
  <c r="FJ492" i="4" s="1"/>
  <c r="FF516" i="4"/>
  <c r="FD516" i="4" s="1"/>
  <c r="FE516" i="4" s="1"/>
  <c r="FH516" i="4" s="1"/>
  <c r="FJ516" i="4" s="1"/>
  <c r="FF31" i="4"/>
  <c r="FD31" i="4" s="1"/>
  <c r="FE31" i="4" s="1"/>
  <c r="FH31" i="4" s="1"/>
  <c r="FJ31" i="4" s="1"/>
  <c r="FF111" i="4"/>
  <c r="FD111" i="4" s="1"/>
  <c r="FE111" i="4" s="1"/>
  <c r="FH111" i="4" s="1"/>
  <c r="FJ111" i="4" s="1"/>
  <c r="FF191" i="4"/>
  <c r="FD191" i="4" s="1"/>
  <c r="FE191" i="4" s="1"/>
  <c r="FH191" i="4" s="1"/>
  <c r="FJ191" i="4" s="1"/>
  <c r="FF287" i="4"/>
  <c r="FD287" i="4" s="1"/>
  <c r="FE287" i="4" s="1"/>
  <c r="FH287" i="4" s="1"/>
  <c r="FJ287" i="4" s="1"/>
  <c r="FF351" i="4"/>
  <c r="FD351" i="4" s="1"/>
  <c r="FE351" i="4" s="1"/>
  <c r="FH351" i="4" s="1"/>
  <c r="FJ351" i="4" s="1"/>
  <c r="FF415" i="4"/>
  <c r="FD415" i="4" s="1"/>
  <c r="FE415" i="4" s="1"/>
  <c r="FH415" i="4" s="1"/>
  <c r="FJ415" i="4" s="1"/>
  <c r="FF495" i="4"/>
  <c r="FD495" i="4" s="1"/>
  <c r="FE495" i="4" s="1"/>
  <c r="FH495" i="4" s="1"/>
  <c r="FJ495" i="4" s="1"/>
  <c r="FF181" i="4"/>
  <c r="FD181" i="4" s="1"/>
  <c r="FE181" i="4" s="1"/>
  <c r="FH181" i="4" s="1"/>
  <c r="FJ181" i="4" s="1"/>
  <c r="FF197" i="4"/>
  <c r="FD197" i="4" s="1"/>
  <c r="FE197" i="4" s="1"/>
  <c r="FH197" i="4" s="1"/>
  <c r="FJ197" i="4" s="1"/>
  <c r="FF213" i="4"/>
  <c r="FD213" i="4" s="1"/>
  <c r="FE213" i="4" s="1"/>
  <c r="FH213" i="4" s="1"/>
  <c r="FJ213" i="4" s="1"/>
  <c r="FF229" i="4"/>
  <c r="FD229" i="4" s="1"/>
  <c r="FE229" i="4" s="1"/>
  <c r="FH229" i="4" s="1"/>
  <c r="FJ229" i="4" s="1"/>
  <c r="FF245" i="4"/>
  <c r="FD245" i="4" s="1"/>
  <c r="FE245" i="4" s="1"/>
  <c r="FH245" i="4" s="1"/>
  <c r="FJ245" i="4" s="1"/>
  <c r="FF261" i="4"/>
  <c r="FD261" i="4" s="1"/>
  <c r="FE261" i="4" s="1"/>
  <c r="FH261" i="4" s="1"/>
  <c r="FJ261" i="4" s="1"/>
  <c r="FF285" i="4"/>
  <c r="FD285" i="4" s="1"/>
  <c r="FE285" i="4" s="1"/>
  <c r="FH285" i="4" s="1"/>
  <c r="FJ285" i="4" s="1"/>
  <c r="FF271" i="4"/>
  <c r="FD271" i="4" s="1"/>
  <c r="FE271" i="4" s="1"/>
  <c r="FH271" i="4" s="1"/>
  <c r="FJ271" i="4" s="1"/>
  <c r="FF289" i="4"/>
  <c r="FD289" i="4" s="1"/>
  <c r="FE289" i="4" s="1"/>
  <c r="FH289" i="4" s="1"/>
  <c r="FJ289" i="4" s="1"/>
  <c r="FF451" i="4"/>
  <c r="FD451" i="4" s="1"/>
  <c r="FE451" i="4" s="1"/>
  <c r="FH451" i="4" s="1"/>
  <c r="FJ451" i="4" s="1"/>
  <c r="FF496" i="4"/>
  <c r="FD496" i="4" s="1"/>
  <c r="FE496" i="4" s="1"/>
  <c r="FH496" i="4" s="1"/>
  <c r="FJ496" i="4" s="1"/>
  <c r="FF512" i="4"/>
  <c r="FD512" i="4" s="1"/>
  <c r="FE512" i="4" s="1"/>
  <c r="FH512" i="4" s="1"/>
  <c r="FJ512" i="4" s="1"/>
  <c r="FF467" i="4"/>
  <c r="FD467" i="4" s="1"/>
  <c r="FE467" i="4" s="1"/>
  <c r="FH467" i="4" s="1"/>
  <c r="FJ467" i="4" s="1"/>
  <c r="FF403" i="4"/>
  <c r="FD403" i="4" s="1"/>
  <c r="FE403" i="4" s="1"/>
  <c r="FH403" i="4" s="1"/>
  <c r="FJ403" i="4" s="1"/>
  <c r="FF119" i="4"/>
  <c r="FD119" i="4" s="1"/>
  <c r="FE119" i="4" s="1"/>
  <c r="FH119" i="4" s="1"/>
  <c r="FF247" i="4"/>
  <c r="FD247" i="4" s="1"/>
  <c r="FE247" i="4" s="1"/>
  <c r="FH247" i="4" s="1"/>
  <c r="FF311" i="4"/>
  <c r="FD311" i="4" s="1"/>
  <c r="FE311" i="4" s="1"/>
  <c r="FH311" i="4" s="1"/>
  <c r="FJ311" i="4" s="1"/>
  <c r="FF375" i="4"/>
  <c r="FD375" i="4" s="1"/>
  <c r="FE375" i="4" s="1"/>
  <c r="FH375" i="4" s="1"/>
  <c r="FJ375" i="4" s="1"/>
  <c r="FF439" i="4"/>
  <c r="FD439" i="4" s="1"/>
  <c r="FE439" i="4" s="1"/>
  <c r="FH439" i="4" s="1"/>
  <c r="FJ439" i="4" s="1"/>
  <c r="FF503" i="4"/>
  <c r="FD503" i="4" s="1"/>
  <c r="FE503" i="4" s="1"/>
  <c r="FH503" i="4" s="1"/>
  <c r="FJ503" i="4" s="1"/>
  <c r="FF43" i="4"/>
  <c r="FD43" i="4" s="1"/>
  <c r="FE43" i="4" s="1"/>
  <c r="FH43" i="4" s="1"/>
  <c r="FJ43" i="4" s="1"/>
  <c r="FF107" i="4"/>
  <c r="FD107" i="4" s="1"/>
  <c r="FE107" i="4" s="1"/>
  <c r="FH107" i="4" s="1"/>
  <c r="FJ107" i="4" s="1"/>
  <c r="FF171" i="4"/>
  <c r="FD171" i="4" s="1"/>
  <c r="FE171" i="4" s="1"/>
  <c r="FH171" i="4" s="1"/>
  <c r="FJ171" i="4" s="1"/>
  <c r="FF235" i="4"/>
  <c r="FD235" i="4" s="1"/>
  <c r="FE235" i="4" s="1"/>
  <c r="FH235" i="4" s="1"/>
  <c r="FJ235" i="4" s="1"/>
  <c r="FF299" i="4"/>
  <c r="FD299" i="4" s="1"/>
  <c r="FE299" i="4" s="1"/>
  <c r="FH299" i="4" s="1"/>
  <c r="FJ299" i="4" s="1"/>
  <c r="FF363" i="4"/>
  <c r="FD363" i="4" s="1"/>
  <c r="FE363" i="4" s="1"/>
  <c r="FH363" i="4" s="1"/>
  <c r="FJ363" i="4" s="1"/>
  <c r="FF427" i="4"/>
  <c r="FD427" i="4" s="1"/>
  <c r="FE427" i="4" s="1"/>
  <c r="FH427" i="4" s="1"/>
  <c r="FJ427" i="4" s="1"/>
  <c r="FF491" i="4"/>
  <c r="FD491" i="4" s="1"/>
  <c r="FE491" i="4" s="1"/>
  <c r="FH491" i="4" s="1"/>
  <c r="FJ491" i="4" s="1"/>
  <c r="FF16" i="4"/>
  <c r="FD16" i="4" s="1"/>
  <c r="FE16" i="4" s="1"/>
  <c r="FH16" i="4" s="1"/>
  <c r="FJ16" i="4" s="1"/>
  <c r="FF32" i="4"/>
  <c r="FD32" i="4" s="1"/>
  <c r="FE32" i="4" s="1"/>
  <c r="FH32" i="4" s="1"/>
  <c r="FJ32" i="4" s="1"/>
  <c r="FF48" i="4"/>
  <c r="FD48" i="4" s="1"/>
  <c r="FE48" i="4" s="1"/>
  <c r="FH48" i="4" s="1"/>
  <c r="FJ48" i="4" s="1"/>
  <c r="FF500" i="4"/>
  <c r="FD500" i="4" s="1"/>
  <c r="FE500" i="4" s="1"/>
  <c r="FH500" i="4" s="1"/>
  <c r="FJ500" i="4" s="1"/>
  <c r="FF520" i="4"/>
  <c r="FD520" i="4" s="1"/>
  <c r="FE520" i="4" s="1"/>
  <c r="FH520" i="4" s="1"/>
  <c r="FJ520" i="4" s="1"/>
  <c r="FF47" i="4"/>
  <c r="FD47" i="4" s="1"/>
  <c r="FE47" i="4" s="1"/>
  <c r="FH47" i="4" s="1"/>
  <c r="FJ47" i="4" s="1"/>
  <c r="FF127" i="4"/>
  <c r="FD127" i="4" s="1"/>
  <c r="FE127" i="4" s="1"/>
  <c r="FH127" i="4" s="1"/>
  <c r="FJ127" i="4" s="1"/>
  <c r="FF223" i="4"/>
  <c r="FD223" i="4" s="1"/>
  <c r="FE223" i="4" s="1"/>
  <c r="FH223" i="4" s="1"/>
  <c r="FJ223" i="4" s="1"/>
  <c r="FF303" i="4"/>
  <c r="FD303" i="4" s="1"/>
  <c r="FE303" i="4" s="1"/>
  <c r="FH303" i="4" s="1"/>
  <c r="FJ303" i="4" s="1"/>
  <c r="FF367" i="4"/>
  <c r="FD367" i="4" s="1"/>
  <c r="FE367" i="4" s="1"/>
  <c r="FH367" i="4" s="1"/>
  <c r="FJ367" i="4" s="1"/>
  <c r="FF431" i="4"/>
  <c r="FD431" i="4" s="1"/>
  <c r="FE431" i="4" s="1"/>
  <c r="FH431" i="4" s="1"/>
  <c r="FJ431" i="4" s="1"/>
  <c r="FF511" i="4"/>
  <c r="FD511" i="4" s="1"/>
  <c r="FE511" i="4" s="1"/>
  <c r="FH511" i="4" s="1"/>
  <c r="FJ511" i="4" s="1"/>
  <c r="FF419" i="4"/>
  <c r="FD419" i="4" s="1"/>
  <c r="FE419" i="4" s="1"/>
  <c r="FH419" i="4" s="1"/>
  <c r="FJ419" i="4" s="1"/>
  <c r="FF207" i="4"/>
  <c r="FD207" i="4" s="1"/>
  <c r="FE207" i="4" s="1"/>
  <c r="FH207" i="4" s="1"/>
  <c r="FJ207" i="4" s="1"/>
  <c r="FF293" i="4"/>
  <c r="FD293" i="4" s="1"/>
  <c r="FE293" i="4" s="1"/>
  <c r="FH293" i="4" s="1"/>
  <c r="FJ293" i="4" s="1"/>
  <c r="FF143" i="4"/>
  <c r="FD143" i="4" s="1"/>
  <c r="FE143" i="4" s="1"/>
  <c r="FH143" i="4" s="1"/>
  <c r="FJ143" i="4" s="1"/>
  <c r="FF305" i="4"/>
  <c r="FD305" i="4" s="1"/>
  <c r="FE305" i="4" s="1"/>
  <c r="FH305" i="4" s="1"/>
  <c r="FJ305" i="4" s="1"/>
  <c r="FF371" i="4"/>
  <c r="FD371" i="4" s="1"/>
  <c r="FE371" i="4" s="1"/>
  <c r="FH371" i="4" s="1"/>
  <c r="FJ371" i="4" s="1"/>
  <c r="FF71" i="4"/>
  <c r="FD71" i="4" s="1"/>
  <c r="FE71" i="4" s="1"/>
  <c r="FH71" i="4" s="1"/>
  <c r="FF135" i="4"/>
  <c r="FD135" i="4" s="1"/>
  <c r="FE135" i="4" s="1"/>
  <c r="FH135" i="4" s="1"/>
  <c r="FF199" i="4"/>
  <c r="FD199" i="4" s="1"/>
  <c r="FE199" i="4" s="1"/>
  <c r="FH199" i="4" s="1"/>
  <c r="FF327" i="4"/>
  <c r="FD327" i="4" s="1"/>
  <c r="FE327" i="4" s="1"/>
  <c r="FH327" i="4" s="1"/>
  <c r="FJ327" i="4" s="1"/>
  <c r="FF391" i="4"/>
  <c r="FD391" i="4" s="1"/>
  <c r="FE391" i="4" s="1"/>
  <c r="FH391" i="4" s="1"/>
  <c r="FJ391" i="4" s="1"/>
  <c r="FF455" i="4"/>
  <c r="FD455" i="4" s="1"/>
  <c r="FE455" i="4" s="1"/>
  <c r="FH455" i="4" s="1"/>
  <c r="FJ455" i="4" s="1"/>
  <c r="FF519" i="4"/>
  <c r="FD519" i="4" s="1"/>
  <c r="FE519" i="4" s="1"/>
  <c r="FH519" i="4" s="1"/>
  <c r="FJ519" i="4" s="1"/>
  <c r="FF59" i="4"/>
  <c r="FD59" i="4" s="1"/>
  <c r="FE59" i="4" s="1"/>
  <c r="FH59" i="4" s="1"/>
  <c r="FJ59" i="4" s="1"/>
  <c r="FF123" i="4"/>
  <c r="FD123" i="4" s="1"/>
  <c r="FE123" i="4" s="1"/>
  <c r="FH123" i="4" s="1"/>
  <c r="FJ123" i="4" s="1"/>
  <c r="FF251" i="4"/>
  <c r="FD251" i="4" s="1"/>
  <c r="FE251" i="4" s="1"/>
  <c r="FH251" i="4" s="1"/>
  <c r="FJ251" i="4" s="1"/>
  <c r="FF315" i="4"/>
  <c r="FD315" i="4" s="1"/>
  <c r="FE315" i="4" s="1"/>
  <c r="FH315" i="4" s="1"/>
  <c r="FJ315" i="4" s="1"/>
  <c r="FF379" i="4"/>
  <c r="FD379" i="4" s="1"/>
  <c r="FE379" i="4" s="1"/>
  <c r="FH379" i="4" s="1"/>
  <c r="FJ379" i="4" s="1"/>
  <c r="FF443" i="4"/>
  <c r="FD443" i="4" s="1"/>
  <c r="FE443" i="4" s="1"/>
  <c r="FH443" i="4" s="1"/>
  <c r="FJ443" i="4" s="1"/>
  <c r="FF507" i="4"/>
  <c r="FD507" i="4" s="1"/>
  <c r="FE507" i="4" s="1"/>
  <c r="FH507" i="4" s="1"/>
  <c r="FJ507" i="4" s="1"/>
  <c r="FF20" i="4"/>
  <c r="FD20" i="4" s="1"/>
  <c r="FE20" i="4" s="1"/>
  <c r="FH20" i="4" s="1"/>
  <c r="FJ20" i="4" s="1"/>
  <c r="FF36" i="4"/>
  <c r="FD36" i="4" s="1"/>
  <c r="FE36" i="4" s="1"/>
  <c r="FH36" i="4" s="1"/>
  <c r="FJ36" i="4" s="1"/>
  <c r="FF356" i="4"/>
  <c r="FD356" i="4" s="1"/>
  <c r="FE356" i="4" s="1"/>
  <c r="FH356" i="4" s="1"/>
  <c r="FJ356" i="4" s="1"/>
  <c r="FF372" i="4"/>
  <c r="FD372" i="4" s="1"/>
  <c r="FE372" i="4" s="1"/>
  <c r="FH372" i="4" s="1"/>
  <c r="FJ372" i="4" s="1"/>
  <c r="FF388" i="4"/>
  <c r="FD388" i="4" s="1"/>
  <c r="FE388" i="4" s="1"/>
  <c r="FH388" i="4" s="1"/>
  <c r="FJ388" i="4" s="1"/>
  <c r="FF404" i="4"/>
  <c r="FD404" i="4" s="1"/>
  <c r="FE404" i="4" s="1"/>
  <c r="FH404" i="4" s="1"/>
  <c r="FJ404" i="4" s="1"/>
  <c r="FF420" i="4"/>
  <c r="FD420" i="4" s="1"/>
  <c r="FE420" i="4" s="1"/>
  <c r="FH420" i="4" s="1"/>
  <c r="FJ420" i="4" s="1"/>
  <c r="FF436" i="4"/>
  <c r="FD436" i="4" s="1"/>
  <c r="FE436" i="4" s="1"/>
  <c r="FH436" i="4" s="1"/>
  <c r="FJ436" i="4" s="1"/>
  <c r="FF452" i="4"/>
  <c r="FD452" i="4" s="1"/>
  <c r="FE452" i="4" s="1"/>
  <c r="FH452" i="4" s="1"/>
  <c r="FJ452" i="4" s="1"/>
  <c r="FF468" i="4"/>
  <c r="FD468" i="4" s="1"/>
  <c r="FE468" i="4" s="1"/>
  <c r="FH468" i="4" s="1"/>
  <c r="FJ468" i="4" s="1"/>
  <c r="FF484" i="4"/>
  <c r="FD484" i="4" s="1"/>
  <c r="FE484" i="4" s="1"/>
  <c r="FH484" i="4" s="1"/>
  <c r="FJ484" i="4" s="1"/>
  <c r="FF504" i="4"/>
  <c r="FD504" i="4" s="1"/>
  <c r="FE504" i="4" s="1"/>
  <c r="FH504" i="4" s="1"/>
  <c r="FJ504" i="4" s="1"/>
  <c r="FF524" i="4"/>
  <c r="FD524" i="4" s="1"/>
  <c r="FE524" i="4" s="1"/>
  <c r="FH524" i="4" s="1"/>
  <c r="FJ524" i="4" s="1"/>
  <c r="FF63" i="4"/>
  <c r="FD63" i="4" s="1"/>
  <c r="FE63" i="4" s="1"/>
  <c r="FH63" i="4" s="1"/>
  <c r="FJ63" i="4" s="1"/>
  <c r="FF159" i="4"/>
  <c r="FD159" i="4" s="1"/>
  <c r="FE159" i="4" s="1"/>
  <c r="FH159" i="4" s="1"/>
  <c r="FJ159" i="4" s="1"/>
  <c r="FF239" i="4"/>
  <c r="FD239" i="4" s="1"/>
  <c r="FE239" i="4" s="1"/>
  <c r="FH239" i="4" s="1"/>
  <c r="FJ239" i="4" s="1"/>
  <c r="FF319" i="4"/>
  <c r="FD319" i="4" s="1"/>
  <c r="FE319" i="4" s="1"/>
  <c r="FH319" i="4" s="1"/>
  <c r="FJ319" i="4" s="1"/>
  <c r="FF383" i="4"/>
  <c r="FD383" i="4" s="1"/>
  <c r="FE383" i="4" s="1"/>
  <c r="FH383" i="4" s="1"/>
  <c r="FJ383" i="4" s="1"/>
  <c r="FF447" i="4"/>
  <c r="FD447" i="4" s="1"/>
  <c r="FE447" i="4" s="1"/>
  <c r="FH447" i="4" s="1"/>
  <c r="FJ447" i="4" s="1"/>
  <c r="FF189" i="4"/>
  <c r="FD189" i="4" s="1"/>
  <c r="FE189" i="4" s="1"/>
  <c r="FH189" i="4" s="1"/>
  <c r="FJ189" i="4" s="1"/>
  <c r="FF205" i="4"/>
  <c r="FD205" i="4" s="1"/>
  <c r="FE205" i="4" s="1"/>
  <c r="FH205" i="4" s="1"/>
  <c r="FJ205" i="4" s="1"/>
  <c r="FF221" i="4"/>
  <c r="FD221" i="4" s="1"/>
  <c r="FE221" i="4" s="1"/>
  <c r="FH221" i="4" s="1"/>
  <c r="FJ221" i="4" s="1"/>
  <c r="FF237" i="4"/>
  <c r="FD237" i="4" s="1"/>
  <c r="FE237" i="4" s="1"/>
  <c r="FH237" i="4" s="1"/>
  <c r="FJ237" i="4" s="1"/>
  <c r="FF253" i="4"/>
  <c r="FD253" i="4" s="1"/>
  <c r="FE253" i="4" s="1"/>
  <c r="FH253" i="4" s="1"/>
  <c r="FJ253" i="4" s="1"/>
  <c r="FF269" i="4"/>
  <c r="FD269" i="4" s="1"/>
  <c r="FE269" i="4" s="1"/>
  <c r="FH269" i="4" s="1"/>
  <c r="FJ269" i="4" s="1"/>
  <c r="FF301" i="4"/>
  <c r="FD301" i="4" s="1"/>
  <c r="FE301" i="4" s="1"/>
  <c r="FH301" i="4" s="1"/>
  <c r="FJ301" i="4" s="1"/>
  <c r="FF525" i="4"/>
  <c r="FD525" i="4" s="1"/>
  <c r="FE525" i="4" s="1"/>
  <c r="FH525" i="4" s="1"/>
  <c r="FJ525" i="4" s="1"/>
  <c r="FF387" i="4"/>
  <c r="FD387" i="4" s="1"/>
  <c r="FE387" i="4" s="1"/>
  <c r="FH387" i="4" s="1"/>
  <c r="FJ387" i="4" s="1"/>
  <c r="FF277" i="4"/>
  <c r="FD277" i="4" s="1"/>
  <c r="FE277" i="4" s="1"/>
  <c r="FH277" i="4" s="1"/>
  <c r="FJ277" i="4" s="1"/>
  <c r="FF323" i="4"/>
  <c r="FD323" i="4" s="1"/>
  <c r="FE323" i="4" s="1"/>
  <c r="FH323" i="4" s="1"/>
  <c r="FJ323" i="4" s="1"/>
  <c r="FF463" i="4"/>
  <c r="FD463" i="4" s="1"/>
  <c r="FE463" i="4" s="1"/>
  <c r="FH463" i="4" s="1"/>
  <c r="FJ463" i="4" s="1"/>
  <c r="FF313" i="4"/>
  <c r="FD313" i="4" s="1"/>
  <c r="FE313" i="4" s="1"/>
  <c r="FH313" i="4" s="1"/>
  <c r="FJ313" i="4" s="1"/>
  <c r="FF23" i="4"/>
  <c r="FD23" i="4" s="1"/>
  <c r="FE23" i="4" s="1"/>
  <c r="FH23" i="4" s="1"/>
  <c r="FF151" i="4"/>
  <c r="FD151" i="4" s="1"/>
  <c r="FE151" i="4" s="1"/>
  <c r="FH151" i="4" s="1"/>
  <c r="FF215" i="4"/>
  <c r="FD215" i="4" s="1"/>
  <c r="FE215" i="4" s="1"/>
  <c r="FH215" i="4" s="1"/>
  <c r="FF279" i="4"/>
  <c r="FD279" i="4" s="1"/>
  <c r="FE279" i="4" s="1"/>
  <c r="FH279" i="4" s="1"/>
  <c r="FF343" i="4"/>
  <c r="FD343" i="4" s="1"/>
  <c r="FE343" i="4" s="1"/>
  <c r="FH343" i="4" s="1"/>
  <c r="FJ343" i="4" s="1"/>
  <c r="FF407" i="4"/>
  <c r="FD407" i="4" s="1"/>
  <c r="FE407" i="4" s="1"/>
  <c r="FH407" i="4" s="1"/>
  <c r="FJ407" i="4" s="1"/>
  <c r="FF471" i="4"/>
  <c r="FD471" i="4" s="1"/>
  <c r="FE471" i="4" s="1"/>
  <c r="FH471" i="4" s="1"/>
  <c r="FJ471" i="4" s="1"/>
  <c r="FF11" i="4"/>
  <c r="FD11" i="4" s="1"/>
  <c r="FE11" i="4" s="1"/>
  <c r="FH11" i="4" s="1"/>
  <c r="FJ11" i="4" s="1"/>
  <c r="FF75" i="4"/>
  <c r="FD75" i="4" s="1"/>
  <c r="FE75" i="4" s="1"/>
  <c r="FH75" i="4" s="1"/>
  <c r="FJ75" i="4" s="1"/>
  <c r="FF139" i="4"/>
  <c r="FD139" i="4" s="1"/>
  <c r="FE139" i="4" s="1"/>
  <c r="FH139" i="4" s="1"/>
  <c r="FJ139" i="4" s="1"/>
  <c r="FF203" i="4"/>
  <c r="FD203" i="4" s="1"/>
  <c r="FE203" i="4" s="1"/>
  <c r="FH203" i="4" s="1"/>
  <c r="FJ203" i="4" s="1"/>
  <c r="FF267" i="4"/>
  <c r="FD267" i="4" s="1"/>
  <c r="FE267" i="4" s="1"/>
  <c r="FH267" i="4" s="1"/>
  <c r="FJ267" i="4" s="1"/>
  <c r="FF331" i="4"/>
  <c r="FD331" i="4" s="1"/>
  <c r="FE331" i="4" s="1"/>
  <c r="FH331" i="4" s="1"/>
  <c r="FJ331" i="4" s="1"/>
  <c r="FF395" i="4"/>
  <c r="FD395" i="4" s="1"/>
  <c r="FE395" i="4" s="1"/>
  <c r="FH395" i="4" s="1"/>
  <c r="FJ395" i="4" s="1"/>
  <c r="FF459" i="4"/>
  <c r="FD459" i="4" s="1"/>
  <c r="FE459" i="4" s="1"/>
  <c r="FH459" i="4" s="1"/>
  <c r="FJ459" i="4" s="1"/>
  <c r="FF523" i="4"/>
  <c r="FD523" i="4" s="1"/>
  <c r="FE523" i="4" s="1"/>
  <c r="FH523" i="4" s="1"/>
  <c r="FJ523" i="4" s="1"/>
  <c r="FF24" i="4"/>
  <c r="FD24" i="4" s="1"/>
  <c r="FE24" i="4" s="1"/>
  <c r="FH24" i="4" s="1"/>
  <c r="FJ24" i="4" s="1"/>
  <c r="FF40" i="4"/>
  <c r="FD40" i="4" s="1"/>
  <c r="FE40" i="4" s="1"/>
  <c r="FH40" i="4" s="1"/>
  <c r="FJ40" i="4" s="1"/>
  <c r="FF184" i="4"/>
  <c r="FD184" i="4" s="1"/>
  <c r="FE184" i="4" s="1"/>
  <c r="FH184" i="4" s="1"/>
  <c r="FJ184" i="4" s="1"/>
  <c r="FF360" i="4"/>
  <c r="FD360" i="4" s="1"/>
  <c r="FE360" i="4" s="1"/>
  <c r="FH360" i="4" s="1"/>
  <c r="FJ360" i="4" s="1"/>
  <c r="FF376" i="4"/>
  <c r="FD376" i="4" s="1"/>
  <c r="FE376" i="4" s="1"/>
  <c r="FH376" i="4" s="1"/>
  <c r="FJ376" i="4" s="1"/>
  <c r="FF392" i="4"/>
  <c r="FD392" i="4" s="1"/>
  <c r="FE392" i="4" s="1"/>
  <c r="FH392" i="4" s="1"/>
  <c r="FJ392" i="4" s="1"/>
  <c r="FF408" i="4"/>
  <c r="FD408" i="4" s="1"/>
  <c r="FE408" i="4" s="1"/>
  <c r="FH408" i="4" s="1"/>
  <c r="FJ408" i="4" s="1"/>
  <c r="FF424" i="4"/>
  <c r="FD424" i="4" s="1"/>
  <c r="FE424" i="4" s="1"/>
  <c r="FH424" i="4" s="1"/>
  <c r="FJ424" i="4" s="1"/>
  <c r="FF440" i="4"/>
  <c r="FD440" i="4" s="1"/>
  <c r="FE440" i="4" s="1"/>
  <c r="FH440" i="4" s="1"/>
  <c r="FJ440" i="4" s="1"/>
  <c r="FF456" i="4"/>
  <c r="FD456" i="4" s="1"/>
  <c r="FE456" i="4" s="1"/>
  <c r="FH456" i="4" s="1"/>
  <c r="FJ456" i="4" s="1"/>
  <c r="FF472" i="4"/>
  <c r="FD472" i="4" s="1"/>
  <c r="FE472" i="4" s="1"/>
  <c r="FH472" i="4" s="1"/>
  <c r="FJ472" i="4" s="1"/>
  <c r="FF488" i="4"/>
  <c r="FD488" i="4" s="1"/>
  <c r="FE488" i="4" s="1"/>
  <c r="FH488" i="4" s="1"/>
  <c r="FJ488" i="4" s="1"/>
  <c r="FF508" i="4"/>
  <c r="FD508" i="4" s="1"/>
  <c r="FE508" i="4" s="1"/>
  <c r="FH508" i="4" s="1"/>
  <c r="FJ508" i="4" s="1"/>
  <c r="FF95" i="4"/>
  <c r="FD95" i="4" s="1"/>
  <c r="FE95" i="4" s="1"/>
  <c r="FH95" i="4" s="1"/>
  <c r="FJ95" i="4" s="1"/>
  <c r="FF175" i="4"/>
  <c r="FD175" i="4" s="1"/>
  <c r="FE175" i="4" s="1"/>
  <c r="FH175" i="4" s="1"/>
  <c r="FJ175" i="4" s="1"/>
  <c r="FF255" i="4"/>
  <c r="FD255" i="4" s="1"/>
  <c r="FE255" i="4" s="1"/>
  <c r="FH255" i="4" s="1"/>
  <c r="FJ255" i="4" s="1"/>
  <c r="FF479" i="4"/>
  <c r="FD479" i="4" s="1"/>
  <c r="FE479" i="4" s="1"/>
  <c r="FH479" i="4" s="1"/>
  <c r="FJ479" i="4" s="1"/>
  <c r="FF193" i="4"/>
  <c r="FD193" i="4" s="1"/>
  <c r="FE193" i="4" s="1"/>
  <c r="FH193" i="4" s="1"/>
  <c r="FJ193" i="4" s="1"/>
  <c r="FF209" i="4"/>
  <c r="FD209" i="4" s="1"/>
  <c r="FE209" i="4" s="1"/>
  <c r="FH209" i="4" s="1"/>
  <c r="FJ209" i="4" s="1"/>
  <c r="FF317" i="4"/>
  <c r="FD317" i="4" s="1"/>
  <c r="FE317" i="4" s="1"/>
  <c r="FH317" i="4" s="1"/>
  <c r="FJ317" i="4" s="1"/>
  <c r="FF333" i="4"/>
  <c r="O327" i="6" s="1"/>
  <c r="M308" i="7" s="1"/>
  <c r="FF349" i="4"/>
  <c r="FD349" i="4" s="1"/>
  <c r="FE349" i="4" s="1"/>
  <c r="FH349" i="4" s="1"/>
  <c r="FJ349" i="4" s="1"/>
  <c r="FF79" i="4"/>
  <c r="FD79" i="4" s="1"/>
  <c r="FE79" i="4" s="1"/>
  <c r="FH79" i="4" s="1"/>
  <c r="FJ79" i="4" s="1"/>
  <c r="FF355" i="4"/>
  <c r="FD355" i="4" s="1"/>
  <c r="FE355" i="4" s="1"/>
  <c r="FH355" i="4" s="1"/>
  <c r="FJ355" i="4" s="1"/>
  <c r="FF281" i="4"/>
  <c r="FD281" i="4" s="1"/>
  <c r="FE281" i="4" s="1"/>
  <c r="FH281" i="4" s="1"/>
  <c r="FJ281" i="4" s="1"/>
  <c r="FF309" i="4"/>
  <c r="FD309" i="4" s="1"/>
  <c r="FE309" i="4" s="1"/>
  <c r="FH309" i="4" s="1"/>
  <c r="FJ309" i="4" s="1"/>
  <c r="FF325" i="4"/>
  <c r="FD325" i="4" s="1"/>
  <c r="FE325" i="4" s="1"/>
  <c r="FH325" i="4" s="1"/>
  <c r="FJ325" i="4" s="1"/>
  <c r="FF341" i="4"/>
  <c r="FD341" i="4" s="1"/>
  <c r="FE341" i="4" s="1"/>
  <c r="FH341" i="4" s="1"/>
  <c r="FJ341" i="4" s="1"/>
  <c r="FF51" i="4"/>
  <c r="FD51" i="4" s="1"/>
  <c r="FE51" i="4" s="1"/>
  <c r="FH51" i="4" s="1"/>
  <c r="FJ51" i="4" s="1"/>
  <c r="FF115" i="4"/>
  <c r="FD115" i="4" s="1"/>
  <c r="FE115" i="4" s="1"/>
  <c r="FH115" i="4" s="1"/>
  <c r="FJ115" i="4" s="1"/>
  <c r="FF179" i="4"/>
  <c r="FD179" i="4" s="1"/>
  <c r="FE179" i="4" s="1"/>
  <c r="FH179" i="4" s="1"/>
  <c r="FJ179" i="4" s="1"/>
  <c r="FF243" i="4"/>
  <c r="FD243" i="4" s="1"/>
  <c r="FE243" i="4" s="1"/>
  <c r="FH243" i="4" s="1"/>
  <c r="FJ243" i="4" s="1"/>
  <c r="FF307" i="4"/>
  <c r="FD307" i="4" s="1"/>
  <c r="FE307" i="4" s="1"/>
  <c r="FH307" i="4" s="1"/>
  <c r="FJ307" i="4" s="1"/>
  <c r="FF435" i="4"/>
  <c r="FD435" i="4" s="1"/>
  <c r="FE435" i="4" s="1"/>
  <c r="FH435" i="4" s="1"/>
  <c r="FJ435" i="4" s="1"/>
  <c r="FF499" i="4"/>
  <c r="FD499" i="4" s="1"/>
  <c r="FE499" i="4" s="1"/>
  <c r="FH499" i="4" s="1"/>
  <c r="FJ499" i="4" s="1"/>
  <c r="FF368" i="4"/>
  <c r="FD368" i="4" s="1"/>
  <c r="FE368" i="4" s="1"/>
  <c r="FH368" i="4" s="1"/>
  <c r="FJ368" i="4" s="1"/>
  <c r="FF384" i="4"/>
  <c r="FD384" i="4" s="1"/>
  <c r="FE384" i="4" s="1"/>
  <c r="FH384" i="4" s="1"/>
  <c r="FJ384" i="4" s="1"/>
  <c r="FF400" i="4"/>
  <c r="FD400" i="4" s="1"/>
  <c r="FE400" i="4" s="1"/>
  <c r="FH400" i="4" s="1"/>
  <c r="FJ400" i="4" s="1"/>
  <c r="FF416" i="4"/>
  <c r="FD416" i="4" s="1"/>
  <c r="FE416" i="4" s="1"/>
  <c r="FH416" i="4" s="1"/>
  <c r="FJ416" i="4" s="1"/>
  <c r="FF432" i="4"/>
  <c r="FD432" i="4" s="1"/>
  <c r="FE432" i="4" s="1"/>
  <c r="FH432" i="4" s="1"/>
  <c r="FJ432" i="4" s="1"/>
  <c r="FF448" i="4"/>
  <c r="FD448" i="4" s="1"/>
  <c r="FE448" i="4" s="1"/>
  <c r="FH448" i="4" s="1"/>
  <c r="FJ448" i="4" s="1"/>
  <c r="FF464" i="4"/>
  <c r="FD464" i="4" s="1"/>
  <c r="FE464" i="4" s="1"/>
  <c r="FH464" i="4" s="1"/>
  <c r="FJ464" i="4" s="1"/>
  <c r="FF480" i="4"/>
  <c r="FD480" i="4" s="1"/>
  <c r="FE480" i="4" s="1"/>
  <c r="FH480" i="4" s="1"/>
  <c r="FJ480" i="4" s="1"/>
  <c r="FF15" i="4"/>
  <c r="FD15" i="4" s="1"/>
  <c r="FE15" i="4" s="1"/>
  <c r="FH15" i="4" s="1"/>
  <c r="FJ15" i="4" s="1"/>
  <c r="FF335" i="4"/>
  <c r="FD335" i="4" s="1"/>
  <c r="FE335" i="4" s="1"/>
  <c r="FH335" i="4" s="1"/>
  <c r="FJ335" i="4" s="1"/>
  <c r="FF399" i="4"/>
  <c r="FD399" i="4" s="1"/>
  <c r="FE399" i="4" s="1"/>
  <c r="FH399" i="4" s="1"/>
  <c r="FJ399" i="4" s="1"/>
  <c r="FF201" i="4"/>
  <c r="FD201" i="4" s="1"/>
  <c r="FE201" i="4" s="1"/>
  <c r="FH201" i="4" s="1"/>
  <c r="FJ201" i="4" s="1"/>
  <c r="FF217" i="4"/>
  <c r="FD217" i="4" s="1"/>
  <c r="FE217" i="4" s="1"/>
  <c r="FH217" i="4" s="1"/>
  <c r="FJ217" i="4" s="1"/>
  <c r="FF233" i="4"/>
  <c r="FD233" i="4" s="1"/>
  <c r="FE233" i="4" s="1"/>
  <c r="FH233" i="4" s="1"/>
  <c r="FJ233" i="4" s="1"/>
  <c r="FF249" i="4"/>
  <c r="FD249" i="4" s="1"/>
  <c r="FE249" i="4" s="1"/>
  <c r="FH249" i="4" s="1"/>
  <c r="FJ249" i="4" s="1"/>
  <c r="FF265" i="4"/>
  <c r="FD265" i="4" s="1"/>
  <c r="FE265" i="4" s="1"/>
  <c r="FH265" i="4" s="1"/>
  <c r="FJ265" i="4" s="1"/>
  <c r="FF297" i="4"/>
  <c r="FD297" i="4" s="1"/>
  <c r="FE297" i="4" s="1"/>
  <c r="FH297" i="4" s="1"/>
  <c r="FJ297" i="4" s="1"/>
  <c r="FF329" i="4"/>
  <c r="FD329" i="4" s="1"/>
  <c r="FE329" i="4" s="1"/>
  <c r="FH329" i="4" s="1"/>
  <c r="FJ329" i="4" s="1"/>
  <c r="FF345" i="4"/>
  <c r="FD345" i="4" s="1"/>
  <c r="FE345" i="4" s="1"/>
  <c r="FH345" i="4" s="1"/>
  <c r="FJ345" i="4" s="1"/>
  <c r="FF67" i="4"/>
  <c r="FD67" i="4" s="1"/>
  <c r="FE67" i="4" s="1"/>
  <c r="FH67" i="4" s="1"/>
  <c r="FJ67" i="4" s="1"/>
  <c r="FF131" i="4"/>
  <c r="FD131" i="4" s="1"/>
  <c r="FE131" i="4" s="1"/>
  <c r="FH131" i="4" s="1"/>
  <c r="FJ131" i="4" s="1"/>
  <c r="FF195" i="4"/>
  <c r="FD195" i="4" s="1"/>
  <c r="FE195" i="4" s="1"/>
  <c r="FH195" i="4" s="1"/>
  <c r="FJ195" i="4" s="1"/>
  <c r="FF259" i="4"/>
  <c r="FD259" i="4" s="1"/>
  <c r="FE259" i="4" s="1"/>
  <c r="FH259" i="4" s="1"/>
  <c r="FJ259" i="4" s="1"/>
  <c r="FF515" i="4"/>
  <c r="FD515" i="4" s="1"/>
  <c r="FE515" i="4" s="1"/>
  <c r="FH515" i="4" s="1"/>
  <c r="FJ515" i="4" s="1"/>
  <c r="FF19" i="4"/>
  <c r="FD19" i="4" s="1"/>
  <c r="FE19" i="4" s="1"/>
  <c r="FH19" i="4" s="1"/>
  <c r="FJ19" i="4" s="1"/>
  <c r="FF83" i="4"/>
  <c r="FD83" i="4" s="1"/>
  <c r="FE83" i="4" s="1"/>
  <c r="FH83" i="4" s="1"/>
  <c r="FJ83" i="4" s="1"/>
  <c r="FF147" i="4"/>
  <c r="FD147" i="4" s="1"/>
  <c r="FE147" i="4" s="1"/>
  <c r="FH147" i="4" s="1"/>
  <c r="FJ147" i="4" s="1"/>
  <c r="FF211" i="4"/>
  <c r="FD211" i="4" s="1"/>
  <c r="FE211" i="4" s="1"/>
  <c r="FH211" i="4" s="1"/>
  <c r="FJ211" i="4" s="1"/>
  <c r="FF275" i="4"/>
  <c r="FD275" i="4" s="1"/>
  <c r="FE275" i="4" s="1"/>
  <c r="FH275" i="4" s="1"/>
  <c r="FJ275" i="4" s="1"/>
  <c r="FF339" i="4"/>
  <c r="FD339" i="4" s="1"/>
  <c r="FE339" i="4" s="1"/>
  <c r="FH339" i="4" s="1"/>
  <c r="FJ339" i="4" s="1"/>
  <c r="FF225" i="4"/>
  <c r="FD225" i="4" s="1"/>
  <c r="FE225" i="4" s="1"/>
  <c r="FH225" i="4" s="1"/>
  <c r="FJ225" i="4" s="1"/>
  <c r="FF241" i="4"/>
  <c r="FD241" i="4" s="1"/>
  <c r="FE241" i="4" s="1"/>
  <c r="FH241" i="4" s="1"/>
  <c r="FJ241" i="4" s="1"/>
  <c r="FF257" i="4"/>
  <c r="FD257" i="4" s="1"/>
  <c r="FE257" i="4" s="1"/>
  <c r="FH257" i="4" s="1"/>
  <c r="FJ257" i="4" s="1"/>
  <c r="FF273" i="4"/>
  <c r="FD273" i="4" s="1"/>
  <c r="FE273" i="4" s="1"/>
  <c r="FH273" i="4" s="1"/>
  <c r="FJ273" i="4" s="1"/>
  <c r="FF321" i="4"/>
  <c r="FD321" i="4" s="1"/>
  <c r="FE321" i="4" s="1"/>
  <c r="FH321" i="4" s="1"/>
  <c r="FJ321" i="4" s="1"/>
  <c r="FF337" i="4"/>
  <c r="FD337" i="4" s="1"/>
  <c r="FE337" i="4" s="1"/>
  <c r="FH337" i="4" s="1"/>
  <c r="FJ337" i="4" s="1"/>
  <c r="FF35" i="4"/>
  <c r="FD35" i="4" s="1"/>
  <c r="FE35" i="4" s="1"/>
  <c r="FH35" i="4" s="1"/>
  <c r="FJ35" i="4" s="1"/>
  <c r="FF99" i="4"/>
  <c r="FD99" i="4" s="1"/>
  <c r="FE99" i="4" s="1"/>
  <c r="FH99" i="4" s="1"/>
  <c r="FJ99" i="4" s="1"/>
  <c r="FF163" i="4"/>
  <c r="FD163" i="4" s="1"/>
  <c r="FE163" i="4" s="1"/>
  <c r="FH163" i="4" s="1"/>
  <c r="FJ163" i="4" s="1"/>
  <c r="FF227" i="4"/>
  <c r="FD227" i="4" s="1"/>
  <c r="FE227" i="4" s="1"/>
  <c r="FH227" i="4" s="1"/>
  <c r="FJ227" i="4" s="1"/>
  <c r="FF291" i="4"/>
  <c r="FD291" i="4" s="1"/>
  <c r="FE291" i="4" s="1"/>
  <c r="FH291" i="4" s="1"/>
  <c r="FJ291" i="4" s="1"/>
  <c r="FF483" i="4"/>
  <c r="FD483" i="4" s="1"/>
  <c r="FE483" i="4" s="1"/>
  <c r="FH483" i="4" s="1"/>
  <c r="FJ483" i="4" s="1"/>
  <c r="EU526" i="4"/>
  <c r="D501" i="12"/>
  <c r="Q22" i="2"/>
  <c r="R22" i="2" s="1"/>
  <c r="S22" i="2" s="1"/>
  <c r="Q16" i="2"/>
  <c r="R16" i="2" s="1"/>
  <c r="S16" i="2" s="1"/>
  <c r="D316" i="12"/>
  <c r="D499" i="12"/>
  <c r="D332" i="12"/>
  <c r="L333" i="6"/>
  <c r="J314" i="7" s="1"/>
  <c r="Q13" i="5"/>
  <c r="R13" i="5" s="1"/>
  <c r="S13" i="5" s="1"/>
  <c r="D505" i="12"/>
  <c r="D330" i="12"/>
  <c r="D322" i="12"/>
  <c r="D314" i="12"/>
  <c r="D306" i="12"/>
  <c r="F306" i="12" s="1"/>
  <c r="D290" i="12"/>
  <c r="D282" i="12"/>
  <c r="O287" i="6"/>
  <c r="M270" i="7" s="1"/>
  <c r="Q9" i="2"/>
  <c r="R9" i="2" s="1"/>
  <c r="S9" i="2" s="1"/>
  <c r="BZ7" i="1"/>
  <c r="Q24" i="2"/>
  <c r="R24" i="2" s="1"/>
  <c r="S24" i="2" s="1"/>
  <c r="Q26" i="2"/>
  <c r="R26" i="2" s="1"/>
  <c r="S26" i="2" s="1"/>
  <c r="Q18" i="2"/>
  <c r="R18" i="2" s="1"/>
  <c r="S18" i="2" s="1"/>
  <c r="E480" i="12"/>
  <c r="K479" i="6"/>
  <c r="E448" i="12"/>
  <c r="K447" i="6"/>
  <c r="E416" i="12"/>
  <c r="K415" i="6"/>
  <c r="E400" i="12"/>
  <c r="K399" i="6"/>
  <c r="J8" i="5"/>
  <c r="E490" i="12"/>
  <c r="K489" i="6"/>
  <c r="E482" i="12"/>
  <c r="K481" i="6"/>
  <c r="E474" i="12"/>
  <c r="K473" i="6"/>
  <c r="E466" i="12"/>
  <c r="K465" i="6"/>
  <c r="E458" i="12"/>
  <c r="K457" i="6"/>
  <c r="E450" i="12"/>
  <c r="K449" i="6"/>
  <c r="E442" i="12"/>
  <c r="K441" i="6"/>
  <c r="E434" i="12"/>
  <c r="K433" i="6"/>
  <c r="E426" i="12"/>
  <c r="K425" i="6"/>
  <c r="E418" i="12"/>
  <c r="K417" i="6"/>
  <c r="E410" i="12"/>
  <c r="K409" i="6"/>
  <c r="E402" i="12"/>
  <c r="K401" i="6"/>
  <c r="E500" i="12"/>
  <c r="K499" i="6"/>
  <c r="E382" i="12"/>
  <c r="K381" i="6"/>
  <c r="E350" i="12"/>
  <c r="K349" i="6"/>
  <c r="E337" i="12"/>
  <c r="K336" i="6"/>
  <c r="E324" i="12"/>
  <c r="K323" i="6"/>
  <c r="E298" i="12"/>
  <c r="K297" i="6"/>
  <c r="E289" i="12"/>
  <c r="K288" i="6"/>
  <c r="E254" i="12"/>
  <c r="K253" i="6"/>
  <c r="E250" i="12"/>
  <c r="K249" i="6"/>
  <c r="E246" i="12"/>
  <c r="K245" i="6"/>
  <c r="E242" i="12"/>
  <c r="K241" i="6"/>
  <c r="E238" i="12"/>
  <c r="K237" i="6"/>
  <c r="E234" i="12"/>
  <c r="K233" i="6"/>
  <c r="E230" i="12"/>
  <c r="K229" i="6"/>
  <c r="E226" i="12"/>
  <c r="K225" i="6"/>
  <c r="E222" i="12"/>
  <c r="K221" i="6"/>
  <c r="E218" i="12"/>
  <c r="K217" i="6"/>
  <c r="E210" i="12"/>
  <c r="K209" i="6"/>
  <c r="E368" i="12"/>
  <c r="K367" i="6"/>
  <c r="O319" i="6"/>
  <c r="M300" i="7" s="1"/>
  <c r="E315" i="12"/>
  <c r="K314" i="6"/>
  <c r="E307" i="12"/>
  <c r="K306" i="6"/>
  <c r="E283" i="12"/>
  <c r="K282" i="6"/>
  <c r="E271" i="12"/>
  <c r="K270" i="6"/>
  <c r="E201" i="12"/>
  <c r="K200" i="6"/>
  <c r="E181" i="12"/>
  <c r="K180" i="6"/>
  <c r="E176" i="12"/>
  <c r="K175" i="6"/>
  <c r="E167" i="12"/>
  <c r="K166" i="6"/>
  <c r="E154" i="12"/>
  <c r="K153" i="6"/>
  <c r="E146" i="12"/>
  <c r="K145" i="6"/>
  <c r="E138" i="12"/>
  <c r="K137" i="6"/>
  <c r="E130" i="12"/>
  <c r="K129" i="6"/>
  <c r="E122" i="12"/>
  <c r="K121" i="6"/>
  <c r="E114" i="12"/>
  <c r="K113" i="6"/>
  <c r="E106" i="12"/>
  <c r="K105" i="6"/>
  <c r="E98" i="12"/>
  <c r="K97" i="6"/>
  <c r="E90" i="12"/>
  <c r="K89" i="6"/>
  <c r="E82" i="12"/>
  <c r="K81" i="6"/>
  <c r="E75" i="12"/>
  <c r="K74" i="6"/>
  <c r="E203" i="12"/>
  <c r="K202" i="6"/>
  <c r="E9" i="12"/>
  <c r="K8" i="6"/>
  <c r="E157" i="12"/>
  <c r="K156" i="6"/>
  <c r="CH5" i="1"/>
  <c r="CC5" i="1"/>
  <c r="CA5" i="1" s="1"/>
  <c r="CB5" i="1" s="1"/>
  <c r="CD5" i="1" s="1"/>
  <c r="CE5" i="1" s="1"/>
  <c r="CG5" i="1"/>
  <c r="CI5" i="1"/>
  <c r="E41" i="12"/>
  <c r="K40" i="6"/>
  <c r="E33" i="12"/>
  <c r="K32" i="6"/>
  <c r="E25" i="12"/>
  <c r="K24" i="6"/>
  <c r="E498" i="12"/>
  <c r="K497" i="6"/>
  <c r="E456" i="12"/>
  <c r="K455" i="6"/>
  <c r="E424" i="12"/>
  <c r="K423" i="6"/>
  <c r="E518" i="12"/>
  <c r="K517" i="6"/>
  <c r="E492" i="12"/>
  <c r="K491" i="6"/>
  <c r="E484" i="12"/>
  <c r="K483" i="6"/>
  <c r="E476" i="12"/>
  <c r="K475" i="6"/>
  <c r="E468" i="12"/>
  <c r="K467" i="6"/>
  <c r="E460" i="12"/>
  <c r="K459" i="6"/>
  <c r="E452" i="12"/>
  <c r="K451" i="6"/>
  <c r="E444" i="12"/>
  <c r="K443" i="6"/>
  <c r="E436" i="12"/>
  <c r="K435" i="6"/>
  <c r="E428" i="12"/>
  <c r="K427" i="6"/>
  <c r="E420" i="12"/>
  <c r="K419" i="6"/>
  <c r="E412" i="12"/>
  <c r="K411" i="6"/>
  <c r="E404" i="12"/>
  <c r="K403" i="6"/>
  <c r="E390" i="12"/>
  <c r="K389" i="6"/>
  <c r="E358" i="12"/>
  <c r="K357" i="6"/>
  <c r="E332" i="12"/>
  <c r="K331" i="6"/>
  <c r="E321" i="12"/>
  <c r="F321" i="12" s="1"/>
  <c r="K320" i="6"/>
  <c r="E306" i="12"/>
  <c r="K305" i="6"/>
  <c r="E297" i="12"/>
  <c r="K296" i="6"/>
  <c r="E376" i="12"/>
  <c r="K375" i="6"/>
  <c r="E344" i="12"/>
  <c r="K343" i="6"/>
  <c r="E291" i="12"/>
  <c r="K290" i="6"/>
  <c r="E267" i="12"/>
  <c r="K266" i="6"/>
  <c r="L321" i="6"/>
  <c r="J302" i="7" s="1"/>
  <c r="V321" i="6"/>
  <c r="T302" i="7" s="1"/>
  <c r="U321" i="6"/>
  <c r="S302" i="7" s="1"/>
  <c r="CI8" i="1"/>
  <c r="CH8" i="1"/>
  <c r="CC8" i="1"/>
  <c r="CA8" i="1" s="1"/>
  <c r="CB8" i="1" s="1"/>
  <c r="CD8" i="1" s="1"/>
  <c r="CE8" i="1" s="1"/>
  <c r="CG8" i="1"/>
  <c r="E185" i="12"/>
  <c r="K184" i="6"/>
  <c r="E148" i="12"/>
  <c r="K147" i="6"/>
  <c r="E140" i="12"/>
  <c r="K139" i="6"/>
  <c r="E132" i="12"/>
  <c r="K131" i="6"/>
  <c r="E124" i="12"/>
  <c r="K123" i="6"/>
  <c r="E116" i="12"/>
  <c r="K115" i="6"/>
  <c r="E108" i="12"/>
  <c r="K107" i="6"/>
  <c r="E100" i="12"/>
  <c r="K99" i="6"/>
  <c r="E92" i="12"/>
  <c r="K91" i="6"/>
  <c r="E84" i="12"/>
  <c r="K83" i="6"/>
  <c r="E76" i="12"/>
  <c r="K75" i="6"/>
  <c r="E55" i="12"/>
  <c r="K54" i="6"/>
  <c r="E49" i="12"/>
  <c r="K48" i="6"/>
  <c r="E43" i="12"/>
  <c r="K42" i="6"/>
  <c r="E27" i="12"/>
  <c r="K26" i="6"/>
  <c r="E19" i="12"/>
  <c r="K18" i="6"/>
  <c r="E59" i="12"/>
  <c r="K58" i="6"/>
  <c r="E488" i="12"/>
  <c r="K487" i="6"/>
  <c r="E464" i="12"/>
  <c r="K463" i="6"/>
  <c r="E432" i="12"/>
  <c r="K431" i="6"/>
  <c r="E408" i="12"/>
  <c r="K407" i="6"/>
  <c r="E510" i="12"/>
  <c r="K509" i="6"/>
  <c r="E499" i="12"/>
  <c r="K498" i="6"/>
  <c r="E494" i="12"/>
  <c r="K493" i="6"/>
  <c r="E486" i="12"/>
  <c r="K485" i="6"/>
  <c r="E478" i="12"/>
  <c r="K477" i="6"/>
  <c r="E470" i="12"/>
  <c r="K469" i="6"/>
  <c r="E462" i="12"/>
  <c r="K461" i="6"/>
  <c r="E454" i="12"/>
  <c r="K453" i="6"/>
  <c r="E446" i="12"/>
  <c r="K445" i="6"/>
  <c r="E438" i="12"/>
  <c r="K437" i="6"/>
  <c r="E430" i="12"/>
  <c r="K429" i="6"/>
  <c r="E422" i="12"/>
  <c r="K421" i="6"/>
  <c r="E414" i="12"/>
  <c r="K413" i="6"/>
  <c r="E406" i="12"/>
  <c r="K405" i="6"/>
  <c r="E505" i="12"/>
  <c r="K504" i="6"/>
  <c r="E398" i="12"/>
  <c r="K397" i="6"/>
  <c r="E397" i="12"/>
  <c r="K396" i="6"/>
  <c r="E366" i="12"/>
  <c r="K365" i="6"/>
  <c r="E329" i="12"/>
  <c r="K328" i="6"/>
  <c r="E316" i="12"/>
  <c r="K315" i="6"/>
  <c r="E305" i="12"/>
  <c r="K304" i="6"/>
  <c r="E282" i="12"/>
  <c r="K281" i="6"/>
  <c r="E256" i="12"/>
  <c r="K255" i="6"/>
  <c r="E252" i="12"/>
  <c r="K251" i="6"/>
  <c r="E248" i="12"/>
  <c r="K247" i="6"/>
  <c r="E244" i="12"/>
  <c r="K243" i="6"/>
  <c r="E240" i="12"/>
  <c r="K239" i="6"/>
  <c r="E236" i="12"/>
  <c r="K235" i="6"/>
  <c r="E232" i="12"/>
  <c r="K231" i="6"/>
  <c r="E228" i="12"/>
  <c r="K227" i="6"/>
  <c r="E224" i="12"/>
  <c r="K223" i="6"/>
  <c r="E220" i="12"/>
  <c r="K219" i="6"/>
  <c r="E216" i="12"/>
  <c r="K215" i="6"/>
  <c r="E384" i="12"/>
  <c r="K383" i="6"/>
  <c r="E352" i="12"/>
  <c r="K351" i="6"/>
  <c r="E323" i="12"/>
  <c r="K322" i="6"/>
  <c r="E263" i="12"/>
  <c r="K262" i="6"/>
  <c r="E189" i="12"/>
  <c r="K188" i="6"/>
  <c r="E175" i="12"/>
  <c r="K174" i="6"/>
  <c r="E168" i="12"/>
  <c r="K167" i="6"/>
  <c r="E156" i="12"/>
  <c r="K155" i="6"/>
  <c r="E150" i="12"/>
  <c r="K149" i="6"/>
  <c r="E142" i="12"/>
  <c r="K141" i="6"/>
  <c r="E134" i="12"/>
  <c r="K133" i="6"/>
  <c r="E126" i="12"/>
  <c r="K125" i="6"/>
  <c r="E118" i="12"/>
  <c r="K117" i="6"/>
  <c r="E110" i="12"/>
  <c r="K109" i="6"/>
  <c r="E102" i="12"/>
  <c r="K101" i="6"/>
  <c r="E94" i="12"/>
  <c r="K93" i="6"/>
  <c r="E86" i="12"/>
  <c r="K85" i="6"/>
  <c r="E78" i="12"/>
  <c r="K77" i="6"/>
  <c r="E65" i="12"/>
  <c r="K64" i="6"/>
  <c r="E21" i="12"/>
  <c r="K20" i="6"/>
  <c r="E5" i="12"/>
  <c r="K4" i="6"/>
  <c r="E45" i="12"/>
  <c r="K44" i="6"/>
  <c r="E37" i="12"/>
  <c r="K36" i="6"/>
  <c r="E29" i="12"/>
  <c r="K28" i="6"/>
  <c r="E15" i="12"/>
  <c r="K14" i="6"/>
  <c r="E472" i="12"/>
  <c r="K471" i="6"/>
  <c r="E440" i="12"/>
  <c r="K439" i="6"/>
  <c r="E374" i="12"/>
  <c r="K373" i="6"/>
  <c r="E342" i="12"/>
  <c r="K341" i="6"/>
  <c r="L317" i="6"/>
  <c r="J298" i="7" s="1"/>
  <c r="U317" i="6"/>
  <c r="S298" i="7" s="1"/>
  <c r="E313" i="12"/>
  <c r="K312" i="6"/>
  <c r="E290" i="12"/>
  <c r="K289" i="6"/>
  <c r="E281" i="12"/>
  <c r="K280" i="6"/>
  <c r="E392" i="12"/>
  <c r="K391" i="6"/>
  <c r="E360" i="12"/>
  <c r="K359" i="6"/>
  <c r="L335" i="6"/>
  <c r="J316" i="7" s="1"/>
  <c r="V335" i="6"/>
  <c r="T316" i="7" s="1"/>
  <c r="O335" i="6"/>
  <c r="M316" i="7" s="1"/>
  <c r="U335" i="6"/>
  <c r="S316" i="7" s="1"/>
  <c r="E331" i="12"/>
  <c r="F331" i="12" s="1"/>
  <c r="G331" i="12" s="1"/>
  <c r="K330" i="6"/>
  <c r="E299" i="12"/>
  <c r="K298" i="6"/>
  <c r="E275" i="12"/>
  <c r="K274" i="6"/>
  <c r="E259" i="12"/>
  <c r="K258" i="6"/>
  <c r="L295" i="6"/>
  <c r="J277" i="7" s="1"/>
  <c r="V295" i="6"/>
  <c r="T277" i="7" s="1"/>
  <c r="E330" i="12"/>
  <c r="K329" i="6"/>
  <c r="E274" i="12"/>
  <c r="K273" i="6"/>
  <c r="E258" i="12"/>
  <c r="K257" i="6"/>
  <c r="E193" i="12"/>
  <c r="K192" i="6"/>
  <c r="E152" i="12"/>
  <c r="K151" i="6"/>
  <c r="E144" i="12"/>
  <c r="K143" i="6"/>
  <c r="E136" i="12"/>
  <c r="K135" i="6"/>
  <c r="E128" i="12"/>
  <c r="K127" i="6"/>
  <c r="E120" i="12"/>
  <c r="K119" i="6"/>
  <c r="E112" i="12"/>
  <c r="K111" i="6"/>
  <c r="E104" i="12"/>
  <c r="K103" i="6"/>
  <c r="E96" i="12"/>
  <c r="K95" i="6"/>
  <c r="E88" i="12"/>
  <c r="K87" i="6"/>
  <c r="E80" i="12"/>
  <c r="K79" i="6"/>
  <c r="E64" i="12"/>
  <c r="K63" i="6"/>
  <c r="E53" i="12"/>
  <c r="K52" i="6"/>
  <c r="E47" i="12"/>
  <c r="K46" i="6"/>
  <c r="E31" i="12"/>
  <c r="K30" i="6"/>
  <c r="E23" i="12"/>
  <c r="K22" i="6"/>
  <c r="E13" i="12"/>
  <c r="K12" i="6"/>
  <c r="E195" i="12"/>
  <c r="K194" i="6"/>
  <c r="E162" i="12"/>
  <c r="K161" i="6"/>
  <c r="E73" i="12"/>
  <c r="K72" i="6"/>
  <c r="E62" i="12"/>
  <c r="K61" i="6"/>
  <c r="CH7" i="1"/>
  <c r="CC7" i="1"/>
  <c r="CA7" i="1" s="1"/>
  <c r="CB7" i="1" s="1"/>
  <c r="CD7" i="1" s="1"/>
  <c r="CE7" i="1" s="1"/>
  <c r="CG7" i="1"/>
  <c r="CI7" i="1"/>
  <c r="CH9" i="1"/>
  <c r="CC9" i="1"/>
  <c r="CA9" i="1" s="1"/>
  <c r="CB9" i="1" s="1"/>
  <c r="CD9" i="1" s="1"/>
  <c r="CE9" i="1" s="1"/>
  <c r="CG9" i="1"/>
  <c r="CI9" i="1"/>
  <c r="D518" i="12"/>
  <c r="F518" i="12" s="1"/>
  <c r="D511" i="12"/>
  <c r="E517" i="12"/>
  <c r="K516" i="6"/>
  <c r="D506" i="12"/>
  <c r="D493" i="12"/>
  <c r="D485" i="12"/>
  <c r="F485" i="12" s="1"/>
  <c r="D477" i="12"/>
  <c r="D469" i="12"/>
  <c r="F469" i="12" s="1"/>
  <c r="D461" i="12"/>
  <c r="D453" i="12"/>
  <c r="F453" i="12" s="1"/>
  <c r="D445" i="12"/>
  <c r="D437" i="12"/>
  <c r="F437" i="12" s="1"/>
  <c r="D429" i="12"/>
  <c r="D421" i="12"/>
  <c r="F421" i="12" s="1"/>
  <c r="D413" i="12"/>
  <c r="D405" i="12"/>
  <c r="F405" i="12" s="1"/>
  <c r="D397" i="12"/>
  <c r="E507" i="12"/>
  <c r="K506" i="6"/>
  <c r="Q11" i="5"/>
  <c r="R11" i="5" s="1"/>
  <c r="S11" i="5" s="1"/>
  <c r="D494" i="12"/>
  <c r="D486" i="12"/>
  <c r="D478" i="12"/>
  <c r="D470" i="12"/>
  <c r="F470" i="12" s="1"/>
  <c r="D462" i="12"/>
  <c r="D454" i="12"/>
  <c r="D446" i="12"/>
  <c r="D438" i="12"/>
  <c r="F438" i="12" s="1"/>
  <c r="D430" i="12"/>
  <c r="D422" i="12"/>
  <c r="D414" i="12"/>
  <c r="D406" i="12"/>
  <c r="F406" i="12" s="1"/>
  <c r="D398" i="12"/>
  <c r="Q14" i="5"/>
  <c r="R14" i="5" s="1"/>
  <c r="S14" i="5" s="1"/>
  <c r="E501" i="12"/>
  <c r="K500" i="6"/>
  <c r="E493" i="12"/>
  <c r="K492" i="6"/>
  <c r="E485" i="12"/>
  <c r="K484" i="6"/>
  <c r="E477" i="12"/>
  <c r="K476" i="6"/>
  <c r="E469" i="12"/>
  <c r="K468" i="6"/>
  <c r="E461" i="12"/>
  <c r="K460" i="6"/>
  <c r="E453" i="12"/>
  <c r="K452" i="6"/>
  <c r="E445" i="12"/>
  <c r="K444" i="6"/>
  <c r="E437" i="12"/>
  <c r="K436" i="6"/>
  <c r="E429" i="12"/>
  <c r="K428" i="6"/>
  <c r="E421" i="12"/>
  <c r="K420" i="6"/>
  <c r="E413" i="12"/>
  <c r="K412" i="6"/>
  <c r="E405" i="12"/>
  <c r="K404" i="6"/>
  <c r="D392" i="12"/>
  <c r="D388" i="12"/>
  <c r="D384" i="12"/>
  <c r="D380" i="12"/>
  <c r="D376" i="12"/>
  <c r="D372" i="12"/>
  <c r="D368" i="12"/>
  <c r="D364" i="12"/>
  <c r="D360" i="12"/>
  <c r="D356" i="12"/>
  <c r="D352" i="12"/>
  <c r="D348" i="12"/>
  <c r="D344" i="12"/>
  <c r="F344" i="12" s="1"/>
  <c r="D340" i="12"/>
  <c r="D272" i="12"/>
  <c r="D264" i="12"/>
  <c r="D256" i="12"/>
  <c r="D248" i="12"/>
  <c r="D240" i="12"/>
  <c r="D232" i="12"/>
  <c r="F232" i="12" s="1"/>
  <c r="D224" i="12"/>
  <c r="D216" i="12"/>
  <c r="E391" i="12"/>
  <c r="K390" i="6"/>
  <c r="E387" i="12"/>
  <c r="K386" i="6"/>
  <c r="E383" i="12"/>
  <c r="K382" i="6"/>
  <c r="E379" i="12"/>
  <c r="K378" i="6"/>
  <c r="E375" i="12"/>
  <c r="K374" i="6"/>
  <c r="E371" i="12"/>
  <c r="K370" i="6"/>
  <c r="E367" i="12"/>
  <c r="K366" i="6"/>
  <c r="E363" i="12"/>
  <c r="K362" i="6"/>
  <c r="E359" i="12"/>
  <c r="K358" i="6"/>
  <c r="E355" i="12"/>
  <c r="K354" i="6"/>
  <c r="E351" i="12"/>
  <c r="K350" i="6"/>
  <c r="E347" i="12"/>
  <c r="K346" i="6"/>
  <c r="E343" i="12"/>
  <c r="K342" i="6"/>
  <c r="E339" i="12"/>
  <c r="K338" i="6"/>
  <c r="E395" i="12"/>
  <c r="K394" i="6"/>
  <c r="D303" i="12"/>
  <c r="D295" i="12"/>
  <c r="D287" i="12"/>
  <c r="D279" i="12"/>
  <c r="D271" i="12"/>
  <c r="D263" i="12"/>
  <c r="F263" i="12" s="1"/>
  <c r="D255" i="12"/>
  <c r="D247" i="12"/>
  <c r="D239" i="12"/>
  <c r="D231" i="12"/>
  <c r="D223" i="12"/>
  <c r="D215" i="12"/>
  <c r="E370" i="12"/>
  <c r="K369" i="6"/>
  <c r="E333" i="12"/>
  <c r="F333" i="12" s="1"/>
  <c r="K332" i="6"/>
  <c r="E309" i="12"/>
  <c r="K308" i="6"/>
  <c r="E300" i="12"/>
  <c r="K299" i="6"/>
  <c r="L285" i="6"/>
  <c r="J268" i="7" s="1"/>
  <c r="E277" i="12"/>
  <c r="K276" i="6"/>
  <c r="E264" i="12"/>
  <c r="K263" i="6"/>
  <c r="E212" i="12"/>
  <c r="K211" i="6"/>
  <c r="E206" i="12"/>
  <c r="K205" i="6"/>
  <c r="E202" i="12"/>
  <c r="K201" i="6"/>
  <c r="E198" i="12"/>
  <c r="K197" i="6"/>
  <c r="E194" i="12"/>
  <c r="K193" i="6"/>
  <c r="E190" i="12"/>
  <c r="K189" i="6"/>
  <c r="E186" i="12"/>
  <c r="K185" i="6"/>
  <c r="E182" i="12"/>
  <c r="K181" i="6"/>
  <c r="E178" i="12"/>
  <c r="K177" i="6"/>
  <c r="D175" i="12"/>
  <c r="D170" i="12"/>
  <c r="D167" i="12"/>
  <c r="D162" i="12"/>
  <c r="D159" i="12"/>
  <c r="D151" i="12"/>
  <c r="D143" i="12"/>
  <c r="D135" i="12"/>
  <c r="D127" i="12"/>
  <c r="D119" i="12"/>
  <c r="D111" i="12"/>
  <c r="D103" i="12"/>
  <c r="D95" i="12"/>
  <c r="D87" i="12"/>
  <c r="D79" i="12"/>
  <c r="D71" i="12"/>
  <c r="D63" i="12"/>
  <c r="D55" i="12"/>
  <c r="D47" i="12"/>
  <c r="D39" i="12"/>
  <c r="D31" i="12"/>
  <c r="D23" i="12"/>
  <c r="D15" i="12"/>
  <c r="D7" i="12"/>
  <c r="EC526" i="4"/>
  <c r="E364" i="12"/>
  <c r="K363" i="6"/>
  <c r="E335" i="12"/>
  <c r="K334" i="6"/>
  <c r="E312" i="12"/>
  <c r="K311" i="6"/>
  <c r="E303" i="12"/>
  <c r="K302" i="6"/>
  <c r="E294" i="12"/>
  <c r="K293" i="6"/>
  <c r="L279" i="6"/>
  <c r="J262" i="7" s="1"/>
  <c r="V279" i="6"/>
  <c r="T262" i="7" s="1"/>
  <c r="O279" i="6"/>
  <c r="M262" i="7" s="1"/>
  <c r="U279" i="6"/>
  <c r="S262" i="7" s="1"/>
  <c r="E269" i="12"/>
  <c r="K268" i="6"/>
  <c r="E253" i="12"/>
  <c r="K252" i="6"/>
  <c r="E245" i="12"/>
  <c r="K244" i="6"/>
  <c r="E237" i="12"/>
  <c r="K236" i="6"/>
  <c r="E229" i="12"/>
  <c r="K228" i="6"/>
  <c r="E221" i="12"/>
  <c r="K220" i="6"/>
  <c r="D214" i="12"/>
  <c r="D204" i="12"/>
  <c r="D200" i="12"/>
  <c r="D196" i="12"/>
  <c r="E304" i="12"/>
  <c r="K303" i="6"/>
  <c r="E266" i="12"/>
  <c r="K265" i="6"/>
  <c r="D208" i="12"/>
  <c r="D150" i="12"/>
  <c r="F150" i="12" s="1"/>
  <c r="D142" i="12"/>
  <c r="D134" i="12"/>
  <c r="D126" i="12"/>
  <c r="D118" i="12"/>
  <c r="F118" i="12" s="1"/>
  <c r="D110" i="12"/>
  <c r="D102" i="12"/>
  <c r="D94" i="12"/>
  <c r="D86" i="12"/>
  <c r="F86" i="12" s="1"/>
  <c r="D78" i="12"/>
  <c r="D70" i="12"/>
  <c r="D62" i="12"/>
  <c r="D54" i="12"/>
  <c r="D46" i="12"/>
  <c r="D38" i="12"/>
  <c r="D30" i="12"/>
  <c r="D22" i="12"/>
  <c r="D14" i="12"/>
  <c r="D6" i="12"/>
  <c r="BX12" i="1"/>
  <c r="D210" i="12"/>
  <c r="F210" i="12" s="1"/>
  <c r="E205" i="12"/>
  <c r="K204" i="6"/>
  <c r="E183" i="12"/>
  <c r="K182" i="6"/>
  <c r="E177" i="12"/>
  <c r="K176" i="6"/>
  <c r="E153" i="12"/>
  <c r="K152" i="6"/>
  <c r="E145" i="12"/>
  <c r="K144" i="6"/>
  <c r="E137" i="12"/>
  <c r="K136" i="6"/>
  <c r="E129" i="12"/>
  <c r="K128" i="6"/>
  <c r="E121" i="12"/>
  <c r="K120" i="6"/>
  <c r="E113" i="12"/>
  <c r="K112" i="6"/>
  <c r="E105" i="12"/>
  <c r="K104" i="6"/>
  <c r="E97" i="12"/>
  <c r="K96" i="6"/>
  <c r="E89" i="12"/>
  <c r="K88" i="6"/>
  <c r="E81" i="12"/>
  <c r="K80" i="6"/>
  <c r="E72" i="12"/>
  <c r="K71" i="6"/>
  <c r="E60" i="12"/>
  <c r="K59" i="6"/>
  <c r="CG6" i="1"/>
  <c r="CI6" i="1"/>
  <c r="CC6" i="1"/>
  <c r="CA6" i="1" s="1"/>
  <c r="CB6" i="1" s="1"/>
  <c r="CD6" i="1" s="1"/>
  <c r="CE6" i="1" s="1"/>
  <c r="CH6" i="1"/>
  <c r="E199" i="12"/>
  <c r="K198" i="6"/>
  <c r="E163" i="12"/>
  <c r="K162" i="6"/>
  <c r="E61" i="12"/>
  <c r="K60" i="6"/>
  <c r="E52" i="12"/>
  <c r="K51" i="6"/>
  <c r="E44" i="12"/>
  <c r="K43" i="6"/>
  <c r="E36" i="12"/>
  <c r="K35" i="6"/>
  <c r="E28" i="12"/>
  <c r="K27" i="6"/>
  <c r="E20" i="12"/>
  <c r="K19" i="6"/>
  <c r="E12" i="12"/>
  <c r="K11" i="6"/>
  <c r="Q25" i="2"/>
  <c r="R25" i="2" s="1"/>
  <c r="S25" i="2" s="1"/>
  <c r="Q13" i="2"/>
  <c r="R13" i="2" s="1"/>
  <c r="S13" i="2" s="1"/>
  <c r="E165" i="12"/>
  <c r="K164" i="6"/>
  <c r="Q20" i="2"/>
  <c r="R20" i="2" s="1"/>
  <c r="S20" i="2" s="1"/>
  <c r="K30" i="2"/>
  <c r="E11" i="12"/>
  <c r="K10" i="6"/>
  <c r="Q23" i="2"/>
  <c r="R23" i="2" s="1"/>
  <c r="S23" i="2" s="1"/>
  <c r="Q14" i="2"/>
  <c r="R14" i="2" s="1"/>
  <c r="S14" i="2" s="1"/>
  <c r="E519" i="12"/>
  <c r="K518" i="6"/>
  <c r="D516" i="12"/>
  <c r="D491" i="12"/>
  <c r="D483" i="12"/>
  <c r="D475" i="12"/>
  <c r="D467" i="12"/>
  <c r="D459" i="12"/>
  <c r="D451" i="12"/>
  <c r="D443" i="12"/>
  <c r="D435" i="12"/>
  <c r="D427" i="12"/>
  <c r="D419" i="12"/>
  <c r="D411" i="12"/>
  <c r="D403" i="12"/>
  <c r="D395" i="12"/>
  <c r="F395" i="12" s="1"/>
  <c r="E511" i="12"/>
  <c r="K510" i="6"/>
  <c r="E506" i="12"/>
  <c r="K505" i="6"/>
  <c r="E512" i="12"/>
  <c r="K511" i="6"/>
  <c r="D507" i="12"/>
  <c r="D500" i="12"/>
  <c r="D492" i="12"/>
  <c r="D484" i="12"/>
  <c r="F484" i="12" s="1"/>
  <c r="D476" i="12"/>
  <c r="D468" i="12"/>
  <c r="F468" i="12" s="1"/>
  <c r="D460" i="12"/>
  <c r="D452" i="12"/>
  <c r="F452" i="12" s="1"/>
  <c r="D444" i="12"/>
  <c r="D436" i="12"/>
  <c r="F436" i="12" s="1"/>
  <c r="D428" i="12"/>
  <c r="D420" i="12"/>
  <c r="F420" i="12" s="1"/>
  <c r="D412" i="12"/>
  <c r="D404" i="12"/>
  <c r="F404" i="12" s="1"/>
  <c r="D396" i="12"/>
  <c r="E520" i="12"/>
  <c r="K519" i="6"/>
  <c r="E514" i="12"/>
  <c r="K513" i="6"/>
  <c r="L502" i="6"/>
  <c r="J482" i="7" s="1"/>
  <c r="V502" i="6"/>
  <c r="T482" i="7" s="1"/>
  <c r="O502" i="6"/>
  <c r="M482" i="7" s="1"/>
  <c r="U502" i="6"/>
  <c r="S482" i="7" s="1"/>
  <c r="E495" i="12"/>
  <c r="K494" i="6"/>
  <c r="E487" i="12"/>
  <c r="K486" i="6"/>
  <c r="E479" i="12"/>
  <c r="K478" i="6"/>
  <c r="E471" i="12"/>
  <c r="K470" i="6"/>
  <c r="E463" i="12"/>
  <c r="K462" i="6"/>
  <c r="E455" i="12"/>
  <c r="K454" i="6"/>
  <c r="E447" i="12"/>
  <c r="K446" i="6"/>
  <c r="E439" i="12"/>
  <c r="K438" i="6"/>
  <c r="E431" i="12"/>
  <c r="K430" i="6"/>
  <c r="E423" i="12"/>
  <c r="K422" i="6"/>
  <c r="E415" i="12"/>
  <c r="K414" i="6"/>
  <c r="E407" i="12"/>
  <c r="K406" i="6"/>
  <c r="E399" i="12"/>
  <c r="K398" i="6"/>
  <c r="D270" i="12"/>
  <c r="D262" i="12"/>
  <c r="D254" i="12"/>
  <c r="F254" i="12" s="1"/>
  <c r="D246" i="12"/>
  <c r="D238" i="12"/>
  <c r="D230" i="12"/>
  <c r="D222" i="12"/>
  <c r="F222" i="12" s="1"/>
  <c r="D391" i="12"/>
  <c r="F391" i="12" s="1"/>
  <c r="D387" i="12"/>
  <c r="F387" i="12" s="1"/>
  <c r="D383" i="12"/>
  <c r="F383" i="12" s="1"/>
  <c r="D379" i="12"/>
  <c r="F379" i="12" s="1"/>
  <c r="D375" i="12"/>
  <c r="F375" i="12" s="1"/>
  <c r="D371" i="12"/>
  <c r="F371" i="12" s="1"/>
  <c r="D367" i="12"/>
  <c r="F367" i="12" s="1"/>
  <c r="D363" i="12"/>
  <c r="F363" i="12" s="1"/>
  <c r="D359" i="12"/>
  <c r="F359" i="12" s="1"/>
  <c r="D355" i="12"/>
  <c r="F355" i="12" s="1"/>
  <c r="D351" i="12"/>
  <c r="F351" i="12" s="1"/>
  <c r="D347" i="12"/>
  <c r="F347" i="12" s="1"/>
  <c r="D343" i="12"/>
  <c r="F343" i="12" s="1"/>
  <c r="D339" i="12"/>
  <c r="F339" i="12" s="1"/>
  <c r="D309" i="12"/>
  <c r="F309" i="12" s="1"/>
  <c r="D301" i="12"/>
  <c r="D293" i="12"/>
  <c r="D285" i="12"/>
  <c r="D277" i="12"/>
  <c r="D269" i="12"/>
  <c r="D261" i="12"/>
  <c r="D253" i="12"/>
  <c r="D245" i="12"/>
  <c r="F245" i="12" s="1"/>
  <c r="D237" i="12"/>
  <c r="D229" i="12"/>
  <c r="F229" i="12" s="1"/>
  <c r="D221" i="12"/>
  <c r="D213" i="12"/>
  <c r="E378" i="12"/>
  <c r="K377" i="6"/>
  <c r="E346" i="12"/>
  <c r="K345" i="6"/>
  <c r="L325" i="6"/>
  <c r="J306" i="7" s="1"/>
  <c r="E318" i="12"/>
  <c r="K317" i="6"/>
  <c r="E308" i="12"/>
  <c r="K307" i="6"/>
  <c r="L293" i="6"/>
  <c r="J275" i="7" s="1"/>
  <c r="U293" i="6"/>
  <c r="S275" i="7" s="1"/>
  <c r="E285" i="12"/>
  <c r="K284" i="6"/>
  <c r="E276" i="12"/>
  <c r="K275" i="6"/>
  <c r="E260" i="12"/>
  <c r="K259" i="6"/>
  <c r="E213" i="12"/>
  <c r="K212" i="6"/>
  <c r="D177" i="12"/>
  <c r="F177" i="12" s="1"/>
  <c r="D172" i="12"/>
  <c r="D169" i="12"/>
  <c r="D164" i="12"/>
  <c r="D161" i="12"/>
  <c r="D156" i="12"/>
  <c r="F156" i="12" s="1"/>
  <c r="D149" i="12"/>
  <c r="D141" i="12"/>
  <c r="D133" i="12"/>
  <c r="D125" i="12"/>
  <c r="D117" i="12"/>
  <c r="D109" i="12"/>
  <c r="D101" i="12"/>
  <c r="D93" i="12"/>
  <c r="D85" i="12"/>
  <c r="D77" i="12"/>
  <c r="D69" i="12"/>
  <c r="D61" i="12"/>
  <c r="D53" i="12"/>
  <c r="D45" i="12"/>
  <c r="F45" i="12" s="1"/>
  <c r="D37" i="12"/>
  <c r="D29" i="12"/>
  <c r="F29" i="12" s="1"/>
  <c r="D21" i="12"/>
  <c r="D13" i="12"/>
  <c r="F13" i="12" s="1"/>
  <c r="D5" i="12"/>
  <c r="E372" i="12"/>
  <c r="K371" i="6"/>
  <c r="E340" i="12"/>
  <c r="K339" i="6"/>
  <c r="L327" i="6"/>
  <c r="J308" i="7" s="1"/>
  <c r="V327" i="6"/>
  <c r="T308" i="7" s="1"/>
  <c r="E320" i="12"/>
  <c r="F320" i="12" s="1"/>
  <c r="K319" i="6"/>
  <c r="E311" i="12"/>
  <c r="K310" i="6"/>
  <c r="E302" i="12"/>
  <c r="K301" i="6"/>
  <c r="E279" i="12"/>
  <c r="K278" i="6"/>
  <c r="E265" i="12"/>
  <c r="K264" i="6"/>
  <c r="E251" i="12"/>
  <c r="K250" i="6"/>
  <c r="E243" i="12"/>
  <c r="K242" i="6"/>
  <c r="E235" i="12"/>
  <c r="K234" i="6"/>
  <c r="E227" i="12"/>
  <c r="K226" i="6"/>
  <c r="E219" i="12"/>
  <c r="K218" i="6"/>
  <c r="D192" i="12"/>
  <c r="D188" i="12"/>
  <c r="D184" i="12"/>
  <c r="D180" i="12"/>
  <c r="EB526" i="4"/>
  <c r="E338" i="12"/>
  <c r="K337" i="6"/>
  <c r="L313" i="6"/>
  <c r="J294" i="7" s="1"/>
  <c r="O313" i="6"/>
  <c r="M294" i="7" s="1"/>
  <c r="U313" i="6"/>
  <c r="S294" i="7" s="1"/>
  <c r="E280" i="12"/>
  <c r="F280" i="12" s="1"/>
  <c r="K279" i="6"/>
  <c r="E262" i="12"/>
  <c r="K261" i="6"/>
  <c r="D148" i="12"/>
  <c r="F148" i="12" s="1"/>
  <c r="D140" i="12"/>
  <c r="D132" i="12"/>
  <c r="F132" i="12" s="1"/>
  <c r="D124" i="12"/>
  <c r="D116" i="12"/>
  <c r="F116" i="12" s="1"/>
  <c r="D108" i="12"/>
  <c r="D100" i="12"/>
  <c r="F100" i="12" s="1"/>
  <c r="D92" i="12"/>
  <c r="D84" i="12"/>
  <c r="F84" i="12" s="1"/>
  <c r="D76" i="12"/>
  <c r="D68" i="12"/>
  <c r="D60" i="12"/>
  <c r="F60" i="12" s="1"/>
  <c r="D52" i="12"/>
  <c r="D44" i="12"/>
  <c r="F44" i="12" s="1"/>
  <c r="D36" i="12"/>
  <c r="F36" i="12" s="1"/>
  <c r="D28" i="12"/>
  <c r="F28" i="12" s="1"/>
  <c r="D20" i="12"/>
  <c r="D12" i="12"/>
  <c r="F12" i="12" s="1"/>
  <c r="D207" i="12"/>
  <c r="D203" i="12"/>
  <c r="D199" i="12"/>
  <c r="D195" i="12"/>
  <c r="D191" i="12"/>
  <c r="D187" i="12"/>
  <c r="D183" i="12"/>
  <c r="D179" i="12"/>
  <c r="E187" i="12"/>
  <c r="K186" i="6"/>
  <c r="E170" i="12"/>
  <c r="K169" i="6"/>
  <c r="E155" i="12"/>
  <c r="K154" i="6"/>
  <c r="E147" i="12"/>
  <c r="K146" i="6"/>
  <c r="E139" i="12"/>
  <c r="K138" i="6"/>
  <c r="E131" i="12"/>
  <c r="K130" i="6"/>
  <c r="E123" i="12"/>
  <c r="K122" i="6"/>
  <c r="E115" i="12"/>
  <c r="K114" i="6"/>
  <c r="E107" i="12"/>
  <c r="K106" i="6"/>
  <c r="E99" i="12"/>
  <c r="K98" i="6"/>
  <c r="E91" i="12"/>
  <c r="K90" i="6"/>
  <c r="E83" i="12"/>
  <c r="K82" i="6"/>
  <c r="E70" i="12"/>
  <c r="K69" i="6"/>
  <c r="E57" i="12"/>
  <c r="K56" i="6"/>
  <c r="E207" i="12"/>
  <c r="K206" i="6"/>
  <c r="E172" i="12"/>
  <c r="K171" i="6"/>
  <c r="E58" i="12"/>
  <c r="K57" i="6"/>
  <c r="E50" i="12"/>
  <c r="K49" i="6"/>
  <c r="E42" i="12"/>
  <c r="K41" i="6"/>
  <c r="E34" i="12"/>
  <c r="K33" i="6"/>
  <c r="E26" i="12"/>
  <c r="K25" i="6"/>
  <c r="E18" i="12"/>
  <c r="K17" i="6"/>
  <c r="E10" i="12"/>
  <c r="K9" i="6"/>
  <c r="Q17" i="2"/>
  <c r="R17" i="2" s="1"/>
  <c r="S17" i="2" s="1"/>
  <c r="E174" i="12"/>
  <c r="K173" i="6"/>
  <c r="E67" i="12"/>
  <c r="K66" i="6"/>
  <c r="J8" i="2"/>
  <c r="I30" i="2"/>
  <c r="N30" i="2"/>
  <c r="E43" i="2" s="1"/>
  <c r="Q8" i="2"/>
  <c r="E39" i="12"/>
  <c r="K38" i="6"/>
  <c r="E7" i="12"/>
  <c r="K6" i="6"/>
  <c r="D515" i="12"/>
  <c r="Q9" i="5"/>
  <c r="R9" i="5" s="1"/>
  <c r="S9" i="5" s="1"/>
  <c r="D508" i="12"/>
  <c r="D489" i="12"/>
  <c r="D481" i="12"/>
  <c r="D473" i="12"/>
  <c r="D465" i="12"/>
  <c r="D457" i="12"/>
  <c r="D449" i="12"/>
  <c r="D441" i="12"/>
  <c r="D433" i="12"/>
  <c r="D425" i="12"/>
  <c r="D417" i="12"/>
  <c r="D409" i="12"/>
  <c r="D401" i="12"/>
  <c r="D510" i="12"/>
  <c r="F510" i="12" s="1"/>
  <c r="E509" i="12"/>
  <c r="K508" i="6"/>
  <c r="E513" i="12"/>
  <c r="K512" i="6"/>
  <c r="D498" i="12"/>
  <c r="D490" i="12"/>
  <c r="F490" i="12" s="1"/>
  <c r="D482" i="12"/>
  <c r="F482" i="12" s="1"/>
  <c r="D474" i="12"/>
  <c r="D466" i="12"/>
  <c r="F466" i="12" s="1"/>
  <c r="D458" i="12"/>
  <c r="F458" i="12" s="1"/>
  <c r="D450" i="12"/>
  <c r="F450" i="12" s="1"/>
  <c r="D442" i="12"/>
  <c r="D434" i="12"/>
  <c r="F434" i="12" s="1"/>
  <c r="D426" i="12"/>
  <c r="F426" i="12" s="1"/>
  <c r="D418" i="12"/>
  <c r="F418" i="12" s="1"/>
  <c r="D410" i="12"/>
  <c r="D402" i="12"/>
  <c r="F402" i="12" s="1"/>
  <c r="D394" i="12"/>
  <c r="E515" i="12"/>
  <c r="K514" i="6"/>
  <c r="E503" i="12"/>
  <c r="K502" i="6"/>
  <c r="E489" i="12"/>
  <c r="K488" i="6"/>
  <c r="E481" i="12"/>
  <c r="K480" i="6"/>
  <c r="E473" i="12"/>
  <c r="K472" i="6"/>
  <c r="E465" i="12"/>
  <c r="K464" i="6"/>
  <c r="E457" i="12"/>
  <c r="K456" i="6"/>
  <c r="E449" i="12"/>
  <c r="K448" i="6"/>
  <c r="E441" i="12"/>
  <c r="K440" i="6"/>
  <c r="E433" i="12"/>
  <c r="K432" i="6"/>
  <c r="E425" i="12"/>
  <c r="K424" i="6"/>
  <c r="E417" i="12"/>
  <c r="K416" i="6"/>
  <c r="E409" i="12"/>
  <c r="K408" i="6"/>
  <c r="E401" i="12"/>
  <c r="K400" i="6"/>
  <c r="E396" i="12"/>
  <c r="K395" i="6"/>
  <c r="D390" i="12"/>
  <c r="D386" i="12"/>
  <c r="D382" i="12"/>
  <c r="F382" i="12" s="1"/>
  <c r="D378" i="12"/>
  <c r="D374" i="12"/>
  <c r="D370" i="12"/>
  <c r="F370" i="12" s="1"/>
  <c r="D366" i="12"/>
  <c r="D362" i="12"/>
  <c r="D358" i="12"/>
  <c r="F358" i="12" s="1"/>
  <c r="D354" i="12"/>
  <c r="D350" i="12"/>
  <c r="D346" i="12"/>
  <c r="F346" i="12" s="1"/>
  <c r="D342" i="12"/>
  <c r="D338" i="12"/>
  <c r="D268" i="12"/>
  <c r="D260" i="12"/>
  <c r="F260" i="12" s="1"/>
  <c r="D252" i="12"/>
  <c r="D244" i="12"/>
  <c r="F244" i="12" s="1"/>
  <c r="D236" i="12"/>
  <c r="D228" i="12"/>
  <c r="D220" i="12"/>
  <c r="L496" i="6"/>
  <c r="J476" i="7" s="1"/>
  <c r="V496" i="6"/>
  <c r="T476" i="7" s="1"/>
  <c r="U496" i="6"/>
  <c r="S476" i="7" s="1"/>
  <c r="E393" i="12"/>
  <c r="K392" i="6"/>
  <c r="E389" i="12"/>
  <c r="K388" i="6"/>
  <c r="E385" i="12"/>
  <c r="K384" i="6"/>
  <c r="E381" i="12"/>
  <c r="K380" i="6"/>
  <c r="E377" i="12"/>
  <c r="K376" i="6"/>
  <c r="E373" i="12"/>
  <c r="K372" i="6"/>
  <c r="E369" i="12"/>
  <c r="K368" i="6"/>
  <c r="E365" i="12"/>
  <c r="K364" i="6"/>
  <c r="E361" i="12"/>
  <c r="K360" i="6"/>
  <c r="E357" i="12"/>
  <c r="K356" i="6"/>
  <c r="E353" i="12"/>
  <c r="K352" i="6"/>
  <c r="E349" i="12"/>
  <c r="K348" i="6"/>
  <c r="E345" i="12"/>
  <c r="K344" i="6"/>
  <c r="E341" i="12"/>
  <c r="K340" i="6"/>
  <c r="D307" i="12"/>
  <c r="D299" i="12"/>
  <c r="F299" i="12" s="1"/>
  <c r="D291" i="12"/>
  <c r="D283" i="12"/>
  <c r="F283" i="12" s="1"/>
  <c r="D275" i="12"/>
  <c r="D267" i="12"/>
  <c r="F267" i="12" s="1"/>
  <c r="D259" i="12"/>
  <c r="D251" i="12"/>
  <c r="F251" i="12" s="1"/>
  <c r="D243" i="12"/>
  <c r="D235" i="12"/>
  <c r="F235" i="12" s="1"/>
  <c r="D227" i="12"/>
  <c r="D219" i="12"/>
  <c r="F219" i="12" s="1"/>
  <c r="D211" i="12"/>
  <c r="E386" i="12"/>
  <c r="K385" i="6"/>
  <c r="E354" i="12"/>
  <c r="K353" i="6"/>
  <c r="E326" i="12"/>
  <c r="K325" i="6"/>
  <c r="E317" i="12"/>
  <c r="K316" i="6"/>
  <c r="L301" i="6"/>
  <c r="O301" i="6"/>
  <c r="M15" i="9" s="1"/>
  <c r="E293" i="12"/>
  <c r="K292" i="6"/>
  <c r="E284" i="12"/>
  <c r="K283" i="6"/>
  <c r="E272" i="12"/>
  <c r="K271" i="6"/>
  <c r="E257" i="12"/>
  <c r="K256" i="6"/>
  <c r="D212" i="12"/>
  <c r="E204" i="12"/>
  <c r="K203" i="6"/>
  <c r="E200" i="12"/>
  <c r="K199" i="6"/>
  <c r="E196" i="12"/>
  <c r="K195" i="6"/>
  <c r="E192" i="12"/>
  <c r="K191" i="6"/>
  <c r="E188" i="12"/>
  <c r="K187" i="6"/>
  <c r="E184" i="12"/>
  <c r="K183" i="6"/>
  <c r="E180" i="12"/>
  <c r="K179" i="6"/>
  <c r="D174" i="12"/>
  <c r="F174" i="12" s="1"/>
  <c r="D171" i="12"/>
  <c r="D166" i="12"/>
  <c r="D163" i="12"/>
  <c r="F163" i="12" s="1"/>
  <c r="D158" i="12"/>
  <c r="D155" i="12"/>
  <c r="D147" i="12"/>
  <c r="D139" i="12"/>
  <c r="F139" i="12" s="1"/>
  <c r="D131" i="12"/>
  <c r="D123" i="12"/>
  <c r="D115" i="12"/>
  <c r="D107" i="12"/>
  <c r="F107" i="12" s="1"/>
  <c r="D99" i="12"/>
  <c r="D91" i="12"/>
  <c r="D83" i="12"/>
  <c r="D75" i="12"/>
  <c r="F75" i="12" s="1"/>
  <c r="D67" i="12"/>
  <c r="F67" i="12" s="1"/>
  <c r="D59" i="12"/>
  <c r="D51" i="12"/>
  <c r="D43" i="12"/>
  <c r="F43" i="12" s="1"/>
  <c r="D35" i="12"/>
  <c r="D27" i="12"/>
  <c r="D19" i="12"/>
  <c r="D11" i="12"/>
  <c r="F11" i="12" s="1"/>
  <c r="E380" i="12"/>
  <c r="K379" i="6"/>
  <c r="E348" i="12"/>
  <c r="K347" i="6"/>
  <c r="E328" i="12"/>
  <c r="K327" i="6"/>
  <c r="E319" i="12"/>
  <c r="K318" i="6"/>
  <c r="E310" i="12"/>
  <c r="K309" i="6"/>
  <c r="E287" i="12"/>
  <c r="K286" i="6"/>
  <c r="E278" i="12"/>
  <c r="K277" i="6"/>
  <c r="E261" i="12"/>
  <c r="K260" i="6"/>
  <c r="E249" i="12"/>
  <c r="K248" i="6"/>
  <c r="E241" i="12"/>
  <c r="K240" i="6"/>
  <c r="E233" i="12"/>
  <c r="K232" i="6"/>
  <c r="E225" i="12"/>
  <c r="K224" i="6"/>
  <c r="E217" i="12"/>
  <c r="K216" i="6"/>
  <c r="E214" i="12"/>
  <c r="K213" i="6"/>
  <c r="D206" i="12"/>
  <c r="D202" i="12"/>
  <c r="F202" i="12" s="1"/>
  <c r="D198" i="12"/>
  <c r="D194" i="12"/>
  <c r="E314" i="12"/>
  <c r="K313" i="6"/>
  <c r="E288" i="12"/>
  <c r="K287" i="6"/>
  <c r="E208" i="12"/>
  <c r="K207" i="6"/>
  <c r="D154" i="12"/>
  <c r="F154" i="12" s="1"/>
  <c r="D146" i="12"/>
  <c r="D138" i="12"/>
  <c r="F138" i="12" s="1"/>
  <c r="D130" i="12"/>
  <c r="D122" i="12"/>
  <c r="F122" i="12" s="1"/>
  <c r="D114" i="12"/>
  <c r="D106" i="12"/>
  <c r="F106" i="12" s="1"/>
  <c r="D98" i="12"/>
  <c r="D90" i="12"/>
  <c r="F90" i="12" s="1"/>
  <c r="D82" i="12"/>
  <c r="D74" i="12"/>
  <c r="D66" i="12"/>
  <c r="D58" i="12"/>
  <c r="D50" i="12"/>
  <c r="F50" i="12" s="1"/>
  <c r="D42" i="12"/>
  <c r="D34" i="12"/>
  <c r="F34" i="12" s="1"/>
  <c r="D26" i="12"/>
  <c r="D18" i="12"/>
  <c r="F18" i="12" s="1"/>
  <c r="D10" i="12"/>
  <c r="EE526" i="4"/>
  <c r="E191" i="12"/>
  <c r="K190" i="6"/>
  <c r="E169" i="12"/>
  <c r="K168" i="6"/>
  <c r="E160" i="12"/>
  <c r="K159" i="6"/>
  <c r="E149" i="12"/>
  <c r="K148" i="6"/>
  <c r="E141" i="12"/>
  <c r="K140" i="6"/>
  <c r="E133" i="12"/>
  <c r="K132" i="6"/>
  <c r="E125" i="12"/>
  <c r="K124" i="6"/>
  <c r="E117" i="12"/>
  <c r="K116" i="6"/>
  <c r="E109" i="12"/>
  <c r="K108" i="6"/>
  <c r="E101" i="12"/>
  <c r="K100" i="6"/>
  <c r="E93" i="12"/>
  <c r="K92" i="6"/>
  <c r="E85" i="12"/>
  <c r="K84" i="6"/>
  <c r="E77" i="12"/>
  <c r="K76" i="6"/>
  <c r="E68" i="12"/>
  <c r="K67" i="6"/>
  <c r="Q10" i="2"/>
  <c r="R10" i="2" s="1"/>
  <c r="S10" i="2" s="1"/>
  <c r="E171" i="12"/>
  <c r="K170" i="6"/>
  <c r="E158" i="12"/>
  <c r="K157" i="6"/>
  <c r="E56" i="12"/>
  <c r="K55" i="6"/>
  <c r="E48" i="12"/>
  <c r="K47" i="6"/>
  <c r="E40" i="12"/>
  <c r="K39" i="6"/>
  <c r="E32" i="12"/>
  <c r="K31" i="6"/>
  <c r="E24" i="12"/>
  <c r="K23" i="6"/>
  <c r="E16" i="12"/>
  <c r="K15" i="6"/>
  <c r="E8" i="12"/>
  <c r="K7" i="6"/>
  <c r="Q21" i="2"/>
  <c r="R21" i="2" s="1"/>
  <c r="S21" i="2" s="1"/>
  <c r="E173" i="12"/>
  <c r="K172" i="6"/>
  <c r="E69" i="12"/>
  <c r="K68" i="6"/>
  <c r="Q28" i="2"/>
  <c r="R28" i="2" s="1"/>
  <c r="S28" i="2" s="1"/>
  <c r="Q12" i="2"/>
  <c r="R12" i="2" s="1"/>
  <c r="S12" i="2" s="1"/>
  <c r="O30" i="2"/>
  <c r="E44" i="2" s="1"/>
  <c r="Q15" i="2"/>
  <c r="R15" i="2" s="1"/>
  <c r="S15" i="2" s="1"/>
  <c r="E17" i="12"/>
  <c r="K16" i="6"/>
  <c r="D520" i="12"/>
  <c r="D513" i="12"/>
  <c r="F513" i="12" s="1"/>
  <c r="E516" i="12"/>
  <c r="K515" i="6"/>
  <c r="D495" i="12"/>
  <c r="D487" i="12"/>
  <c r="F487" i="12" s="1"/>
  <c r="D479" i="12"/>
  <c r="D471" i="12"/>
  <c r="F471" i="12" s="1"/>
  <c r="D463" i="12"/>
  <c r="D455" i="12"/>
  <c r="F455" i="12" s="1"/>
  <c r="D447" i="12"/>
  <c r="D439" i="12"/>
  <c r="F439" i="12" s="1"/>
  <c r="D431" i="12"/>
  <c r="D423" i="12"/>
  <c r="F423" i="12" s="1"/>
  <c r="D415" i="12"/>
  <c r="D407" i="12"/>
  <c r="F407" i="12" s="1"/>
  <c r="D399" i="12"/>
  <c r="Q12" i="5"/>
  <c r="R12" i="5" s="1"/>
  <c r="S12" i="5" s="1"/>
  <c r="D512" i="12"/>
  <c r="F512" i="12" s="1"/>
  <c r="D509" i="12"/>
  <c r="F509" i="12" s="1"/>
  <c r="D496" i="12"/>
  <c r="D488" i="12"/>
  <c r="F488" i="12" s="1"/>
  <c r="D480" i="12"/>
  <c r="F480" i="12" s="1"/>
  <c r="D472" i="12"/>
  <c r="F472" i="12" s="1"/>
  <c r="D464" i="12"/>
  <c r="D456" i="12"/>
  <c r="F456" i="12" s="1"/>
  <c r="D448" i="12"/>
  <c r="F448" i="12" s="1"/>
  <c r="D440" i="12"/>
  <c r="F440" i="12" s="1"/>
  <c r="D432" i="12"/>
  <c r="F432" i="12" s="1"/>
  <c r="D424" i="12"/>
  <c r="D416" i="12"/>
  <c r="F416" i="12" s="1"/>
  <c r="D408" i="12"/>
  <c r="F408" i="12" s="1"/>
  <c r="D400" i="12"/>
  <c r="F400" i="12" s="1"/>
  <c r="Q10" i="5"/>
  <c r="R10" i="5" s="1"/>
  <c r="S10" i="5" s="1"/>
  <c r="D514" i="12"/>
  <c r="E508" i="12"/>
  <c r="K507" i="6"/>
  <c r="E502" i="12"/>
  <c r="K501" i="6"/>
  <c r="E491" i="12"/>
  <c r="K490" i="6"/>
  <c r="E483" i="12"/>
  <c r="K482" i="6"/>
  <c r="E475" i="12"/>
  <c r="K474" i="6"/>
  <c r="E467" i="12"/>
  <c r="K466" i="6"/>
  <c r="E459" i="12"/>
  <c r="K458" i="6"/>
  <c r="E451" i="12"/>
  <c r="K450" i="6"/>
  <c r="E443" i="12"/>
  <c r="K442" i="6"/>
  <c r="E435" i="12"/>
  <c r="K434" i="6"/>
  <c r="E427" i="12"/>
  <c r="K426" i="6"/>
  <c r="E419" i="12"/>
  <c r="K418" i="6"/>
  <c r="E411" i="12"/>
  <c r="K410" i="6"/>
  <c r="E403" i="12"/>
  <c r="K402" i="6"/>
  <c r="E394" i="12"/>
  <c r="K393" i="6"/>
  <c r="D274" i="12"/>
  <c r="F274" i="12" s="1"/>
  <c r="D266" i="12"/>
  <c r="F266" i="12" s="1"/>
  <c r="D258" i="12"/>
  <c r="F258" i="12" s="1"/>
  <c r="D250" i="12"/>
  <c r="D242" i="12"/>
  <c r="F242" i="12" s="1"/>
  <c r="D234" i="12"/>
  <c r="D226" i="12"/>
  <c r="F226" i="12" s="1"/>
  <c r="D218" i="12"/>
  <c r="E504" i="12"/>
  <c r="K503" i="6"/>
  <c r="E496" i="12"/>
  <c r="K495" i="6"/>
  <c r="E497" i="12"/>
  <c r="K496" i="6"/>
  <c r="D393" i="12"/>
  <c r="F393" i="12" s="1"/>
  <c r="D389" i="12"/>
  <c r="F389" i="12" s="1"/>
  <c r="D385" i="12"/>
  <c r="F385" i="12" s="1"/>
  <c r="D381" i="12"/>
  <c r="F381" i="12" s="1"/>
  <c r="D377" i="12"/>
  <c r="F377" i="12" s="1"/>
  <c r="D373" i="12"/>
  <c r="F373" i="12" s="1"/>
  <c r="D369" i="12"/>
  <c r="F369" i="12" s="1"/>
  <c r="D365" i="12"/>
  <c r="F365" i="12" s="1"/>
  <c r="D361" i="12"/>
  <c r="F361" i="12" s="1"/>
  <c r="D357" i="12"/>
  <c r="F357" i="12" s="1"/>
  <c r="D353" i="12"/>
  <c r="F353" i="12" s="1"/>
  <c r="D349" i="12"/>
  <c r="F349" i="12" s="1"/>
  <c r="D345" i="12"/>
  <c r="F345" i="12" s="1"/>
  <c r="D341" i="12"/>
  <c r="F341" i="12" s="1"/>
  <c r="G321" i="12"/>
  <c r="D305" i="12"/>
  <c r="F305" i="12" s="1"/>
  <c r="D297" i="12"/>
  <c r="F297" i="12" s="1"/>
  <c r="D289" i="12"/>
  <c r="D281" i="12"/>
  <c r="D273" i="12"/>
  <c r="D265" i="12"/>
  <c r="F265" i="12" s="1"/>
  <c r="D257" i="12"/>
  <c r="D249" i="12"/>
  <c r="F249" i="12" s="1"/>
  <c r="D241" i="12"/>
  <c r="D233" i="12"/>
  <c r="F233" i="12" s="1"/>
  <c r="D225" i="12"/>
  <c r="F225" i="12" s="1"/>
  <c r="D217" i="12"/>
  <c r="F217" i="12" s="1"/>
  <c r="D209" i="12"/>
  <c r="E362" i="12"/>
  <c r="K361" i="6"/>
  <c r="E334" i="12"/>
  <c r="K333" i="6"/>
  <c r="E325" i="12"/>
  <c r="K324" i="6"/>
  <c r="E301" i="12"/>
  <c r="K300" i="6"/>
  <c r="E292" i="12"/>
  <c r="K291" i="6"/>
  <c r="L277" i="6"/>
  <c r="J260" i="7" s="1"/>
  <c r="O277" i="6"/>
  <c r="M260" i="7" s="1"/>
  <c r="E268" i="12"/>
  <c r="K267" i="6"/>
  <c r="D176" i="12"/>
  <c r="F176" i="12" s="1"/>
  <c r="D173" i="12"/>
  <c r="D168" i="12"/>
  <c r="F168" i="12" s="1"/>
  <c r="D165" i="12"/>
  <c r="D160" i="12"/>
  <c r="F160" i="12" s="1"/>
  <c r="D157" i="12"/>
  <c r="D153" i="12"/>
  <c r="F153" i="12" s="1"/>
  <c r="D145" i="12"/>
  <c r="D137" i="12"/>
  <c r="F137" i="12" s="1"/>
  <c r="D129" i="12"/>
  <c r="F129" i="12" s="1"/>
  <c r="D121" i="12"/>
  <c r="F121" i="12" s="1"/>
  <c r="D113" i="12"/>
  <c r="D105" i="12"/>
  <c r="F105" i="12" s="1"/>
  <c r="D97" i="12"/>
  <c r="F97" i="12" s="1"/>
  <c r="D89" i="12"/>
  <c r="F89" i="12" s="1"/>
  <c r="D81" i="12"/>
  <c r="D73" i="12"/>
  <c r="D65" i="12"/>
  <c r="D57" i="12"/>
  <c r="F57" i="12" s="1"/>
  <c r="D49" i="12"/>
  <c r="D41" i="12"/>
  <c r="F41" i="12" s="1"/>
  <c r="D33" i="12"/>
  <c r="D25" i="12"/>
  <c r="F25" i="12" s="1"/>
  <c r="D17" i="12"/>
  <c r="F17" i="12" s="1"/>
  <c r="D9" i="12"/>
  <c r="F9" i="12" s="1"/>
  <c r="EG526" i="4"/>
  <c r="EZ9" i="4"/>
  <c r="EZ526" i="4" s="1"/>
  <c r="H17" i="9"/>
  <c r="E388" i="12"/>
  <c r="K387" i="6"/>
  <c r="E356" i="12"/>
  <c r="K355" i="6"/>
  <c r="E336" i="12"/>
  <c r="K335" i="6"/>
  <c r="E327" i="12"/>
  <c r="K326" i="6"/>
  <c r="L311" i="6"/>
  <c r="J292" i="7" s="1"/>
  <c r="O311" i="6"/>
  <c r="M292" i="7" s="1"/>
  <c r="U311" i="6"/>
  <c r="S292" i="7" s="1"/>
  <c r="L303" i="6"/>
  <c r="J284" i="7" s="1"/>
  <c r="U303" i="6"/>
  <c r="S284" i="7" s="1"/>
  <c r="E295" i="12"/>
  <c r="K294" i="6"/>
  <c r="E286" i="12"/>
  <c r="K285" i="6"/>
  <c r="E273" i="12"/>
  <c r="K272" i="6"/>
  <c r="E255" i="12"/>
  <c r="K254" i="6"/>
  <c r="E247" i="12"/>
  <c r="K246" i="6"/>
  <c r="E239" i="12"/>
  <c r="K238" i="6"/>
  <c r="E231" i="12"/>
  <c r="K230" i="6"/>
  <c r="E223" i="12"/>
  <c r="K222" i="6"/>
  <c r="E215" i="12"/>
  <c r="K214" i="6"/>
  <c r="D190" i="12"/>
  <c r="D186" i="12"/>
  <c r="D182" i="12"/>
  <c r="D178" i="12"/>
  <c r="E322" i="12"/>
  <c r="K321" i="6"/>
  <c r="E296" i="12"/>
  <c r="K295" i="6"/>
  <c r="E270" i="12"/>
  <c r="K269" i="6"/>
  <c r="D152" i="12"/>
  <c r="D144" i="12"/>
  <c r="F144" i="12" s="1"/>
  <c r="D136" i="12"/>
  <c r="D128" i="12"/>
  <c r="F128" i="12" s="1"/>
  <c r="D120" i="12"/>
  <c r="D112" i="12"/>
  <c r="F112" i="12" s="1"/>
  <c r="D104" i="12"/>
  <c r="D96" i="12"/>
  <c r="F96" i="12" s="1"/>
  <c r="D88" i="12"/>
  <c r="D80" i="12"/>
  <c r="F80" i="12" s="1"/>
  <c r="D72" i="12"/>
  <c r="F72" i="12" s="1"/>
  <c r="D64" i="12"/>
  <c r="F64" i="12" s="1"/>
  <c r="D56" i="12"/>
  <c r="D48" i="12"/>
  <c r="F48" i="12" s="1"/>
  <c r="D40" i="12"/>
  <c r="D32" i="12"/>
  <c r="F32" i="12" s="1"/>
  <c r="D24" i="12"/>
  <c r="D16" i="12"/>
  <c r="F16" i="12" s="1"/>
  <c r="D8" i="12"/>
  <c r="E211" i="12"/>
  <c r="K210" i="6"/>
  <c r="D205" i="12"/>
  <c r="F205" i="12" s="1"/>
  <c r="D201" i="12"/>
  <c r="F201" i="12" s="1"/>
  <c r="D197" i="12"/>
  <c r="F197" i="12" s="1"/>
  <c r="D193" i="12"/>
  <c r="F193" i="12" s="1"/>
  <c r="D189" i="12"/>
  <c r="F189" i="12" s="1"/>
  <c r="D185" i="12"/>
  <c r="D181" i="12"/>
  <c r="E197" i="12"/>
  <c r="K196" i="6"/>
  <c r="E179" i="12"/>
  <c r="K178" i="6"/>
  <c r="E161" i="12"/>
  <c r="K160" i="6"/>
  <c r="E151" i="12"/>
  <c r="K150" i="6"/>
  <c r="E143" i="12"/>
  <c r="K142" i="6"/>
  <c r="E135" i="12"/>
  <c r="K134" i="6"/>
  <c r="E127" i="12"/>
  <c r="K126" i="6"/>
  <c r="E119" i="12"/>
  <c r="K118" i="6"/>
  <c r="E111" i="12"/>
  <c r="K110" i="6"/>
  <c r="E103" i="12"/>
  <c r="K102" i="6"/>
  <c r="E95" i="12"/>
  <c r="K94" i="6"/>
  <c r="E87" i="12"/>
  <c r="K86" i="6"/>
  <c r="E79" i="12"/>
  <c r="K78" i="6"/>
  <c r="E74" i="12"/>
  <c r="K73" i="6"/>
  <c r="E63" i="12"/>
  <c r="K62" i="6"/>
  <c r="E164" i="12"/>
  <c r="K163" i="6"/>
  <c r="E159" i="12"/>
  <c r="K158" i="6"/>
  <c r="E66" i="12"/>
  <c r="K65" i="6"/>
  <c r="E54" i="12"/>
  <c r="K53" i="6"/>
  <c r="E46" i="12"/>
  <c r="K45" i="6"/>
  <c r="E38" i="12"/>
  <c r="K37" i="6"/>
  <c r="E30" i="12"/>
  <c r="K29" i="6"/>
  <c r="E22" i="12"/>
  <c r="K21" i="6"/>
  <c r="E14" i="12"/>
  <c r="K13" i="6"/>
  <c r="E6" i="12"/>
  <c r="K5" i="6"/>
  <c r="CG10" i="1"/>
  <c r="CI10" i="1"/>
  <c r="CH10" i="1"/>
  <c r="CC10" i="1"/>
  <c r="CA10" i="1" s="1"/>
  <c r="CB10" i="1" s="1"/>
  <c r="CD10" i="1" s="1"/>
  <c r="CE10" i="1" s="1"/>
  <c r="E166" i="12"/>
  <c r="K165" i="6"/>
  <c r="E71" i="12"/>
  <c r="K70" i="6"/>
  <c r="P30" i="2"/>
  <c r="E38" i="2"/>
  <c r="E36" i="2"/>
  <c r="E42" i="2" s="1"/>
  <c r="E45" i="2" s="1"/>
  <c r="E37" i="2"/>
  <c r="BY4" i="1"/>
  <c r="E51" i="12"/>
  <c r="K50" i="6"/>
  <c r="E35" i="12"/>
  <c r="K34" i="6"/>
  <c r="Q19" i="2"/>
  <c r="R19" i="2" s="1"/>
  <c r="S19" i="2" s="1"/>
  <c r="G500" i="7" l="1"/>
  <c r="F386" i="12"/>
  <c r="F264" i="12"/>
  <c r="F234" i="12"/>
  <c r="F514" i="12"/>
  <c r="G514" i="12" s="1"/>
  <c r="F415" i="12"/>
  <c r="F447" i="12"/>
  <c r="F479" i="12"/>
  <c r="F26" i="12"/>
  <c r="G26" i="12" s="1"/>
  <c r="F58" i="12"/>
  <c r="F198" i="12"/>
  <c r="F83" i="12"/>
  <c r="F115" i="12"/>
  <c r="F147" i="12"/>
  <c r="F243" i="12"/>
  <c r="F220" i="12"/>
  <c r="F252" i="12"/>
  <c r="G252" i="12" s="1"/>
  <c r="F342" i="12"/>
  <c r="F195" i="12"/>
  <c r="F21" i="12"/>
  <c r="F53" i="12"/>
  <c r="G53" i="12" s="1"/>
  <c r="F230" i="12"/>
  <c r="F262" i="12"/>
  <c r="F62" i="12"/>
  <c r="F162" i="12"/>
  <c r="G162" i="12" s="1"/>
  <c r="FN216" i="4"/>
  <c r="FM331" i="4"/>
  <c r="V325" i="6" s="1"/>
  <c r="T306" i="7" s="1"/>
  <c r="FM88" i="4"/>
  <c r="FN182" i="4"/>
  <c r="FO182" i="4" s="1"/>
  <c r="FN347" i="4"/>
  <c r="FN264" i="4"/>
  <c r="F123" i="12"/>
  <c r="F378" i="12"/>
  <c r="G378" i="12" s="1"/>
  <c r="F410" i="12"/>
  <c r="F500" i="12"/>
  <c r="F422" i="12"/>
  <c r="F454" i="12"/>
  <c r="G454" i="12" s="1"/>
  <c r="F486" i="12"/>
  <c r="FM216" i="4"/>
  <c r="FL331" i="4"/>
  <c r="FN487" i="4"/>
  <c r="FL88" i="4"/>
  <c r="FF182" i="4"/>
  <c r="FD182" i="4" s="1"/>
  <c r="FE182" i="4" s="1"/>
  <c r="FH182" i="4" s="1"/>
  <c r="FJ182" i="4" s="1"/>
  <c r="FL347" i="4"/>
  <c r="FL274" i="4"/>
  <c r="FO274" i="4" s="1"/>
  <c r="FM264" i="4"/>
  <c r="F73" i="12"/>
  <c r="F281" i="12"/>
  <c r="F91" i="12"/>
  <c r="G91" i="12" s="1"/>
  <c r="F155" i="12"/>
  <c r="F228" i="12"/>
  <c r="F442" i="12"/>
  <c r="F474" i="12"/>
  <c r="G474" i="12" s="1"/>
  <c r="F8" i="12"/>
  <c r="F40" i="12"/>
  <c r="F104" i="12"/>
  <c r="F136" i="12"/>
  <c r="G136" i="12" s="1"/>
  <c r="F190" i="12"/>
  <c r="F257" i="12"/>
  <c r="F399" i="12"/>
  <c r="F431" i="12"/>
  <c r="G431" i="12" s="1"/>
  <c r="F463" i="12"/>
  <c r="F495" i="12"/>
  <c r="F520" i="12"/>
  <c r="F10" i="12"/>
  <c r="F42" i="12"/>
  <c r="F99" i="12"/>
  <c r="F131" i="12"/>
  <c r="F158" i="12"/>
  <c r="F227" i="12"/>
  <c r="F259" i="12"/>
  <c r="F236" i="12"/>
  <c r="F350" i="12"/>
  <c r="F187" i="12"/>
  <c r="F92" i="12"/>
  <c r="F124" i="12"/>
  <c r="F5" i="12"/>
  <c r="G5" i="12" s="1"/>
  <c r="F37" i="12"/>
  <c r="F246" i="12"/>
  <c r="F507" i="12"/>
  <c r="F78" i="12"/>
  <c r="G78" i="12" s="1"/>
  <c r="F110" i="12"/>
  <c r="F142" i="12"/>
  <c r="F23" i="12"/>
  <c r="F55" i="12"/>
  <c r="G55" i="12" s="1"/>
  <c r="FN311" i="4"/>
  <c r="FF88" i="4"/>
  <c r="FD88" i="4" s="1"/>
  <c r="FE88" i="4" s="1"/>
  <c r="FH88" i="4" s="1"/>
  <c r="FJ88" i="4" s="1"/>
  <c r="FN274" i="4"/>
  <c r="F181" i="12"/>
  <c r="G181" i="12" s="1"/>
  <c r="F185" i="12"/>
  <c r="G185" i="12" s="1"/>
  <c r="G49" i="12"/>
  <c r="F49" i="12"/>
  <c r="F81" i="12"/>
  <c r="G81" i="12" s="1"/>
  <c r="F113" i="12"/>
  <c r="G113" i="12" s="1"/>
  <c r="F145" i="12"/>
  <c r="G145" i="12" s="1"/>
  <c r="G165" i="12"/>
  <c r="F165" i="12"/>
  <c r="F289" i="12"/>
  <c r="G289" i="12" s="1"/>
  <c r="F218" i="12"/>
  <c r="G218" i="12" s="1"/>
  <c r="F250" i="12"/>
  <c r="G250" i="12" s="1"/>
  <c r="F424" i="12"/>
  <c r="G424" i="12" s="1"/>
  <c r="F464" i="12"/>
  <c r="G464" i="12" s="1"/>
  <c r="F496" i="12"/>
  <c r="G496" i="12" s="1"/>
  <c r="F74" i="12"/>
  <c r="F206" i="12"/>
  <c r="G206" i="12" s="1"/>
  <c r="F328" i="12"/>
  <c r="G328" i="12" s="1"/>
  <c r="F35" i="12"/>
  <c r="F327" i="12"/>
  <c r="G327" i="12" s="1"/>
  <c r="F24" i="12"/>
  <c r="G24" i="12" s="1"/>
  <c r="F56" i="12"/>
  <c r="G56" i="12" s="1"/>
  <c r="F88" i="12"/>
  <c r="G88" i="12" s="1"/>
  <c r="F120" i="12"/>
  <c r="G120" i="12" s="1"/>
  <c r="F152" i="12"/>
  <c r="G152" i="12" s="1"/>
  <c r="F296" i="12"/>
  <c r="G296" i="12" s="1"/>
  <c r="F182" i="12"/>
  <c r="G182" i="12" s="1"/>
  <c r="F33" i="12"/>
  <c r="G33" i="12" s="1"/>
  <c r="F65" i="12"/>
  <c r="G65" i="12" s="1"/>
  <c r="F157" i="12"/>
  <c r="G157" i="12" s="1"/>
  <c r="F173" i="12"/>
  <c r="G173" i="12" s="1"/>
  <c r="F178" i="12"/>
  <c r="G178" i="12" s="1"/>
  <c r="F186" i="12"/>
  <c r="G186" i="12" s="1"/>
  <c r="G336" i="12"/>
  <c r="F336" i="12"/>
  <c r="G504" i="12"/>
  <c r="F504" i="12"/>
  <c r="F288" i="12"/>
  <c r="G288" i="12" s="1"/>
  <c r="F19" i="12"/>
  <c r="G19" i="12" s="1"/>
  <c r="F51" i="12"/>
  <c r="F166" i="12"/>
  <c r="F291" i="12"/>
  <c r="G291" i="12" s="1"/>
  <c r="F374" i="12"/>
  <c r="G374" i="12" s="1"/>
  <c r="F390" i="12"/>
  <c r="G390" i="12" s="1"/>
  <c r="F498" i="12"/>
  <c r="G498" i="12" s="1"/>
  <c r="F417" i="12"/>
  <c r="F449" i="12"/>
  <c r="F481" i="12"/>
  <c r="F515" i="12"/>
  <c r="F179" i="12"/>
  <c r="F76" i="12"/>
  <c r="G76" i="12" s="1"/>
  <c r="F108" i="12"/>
  <c r="G108" i="12" s="1"/>
  <c r="F140" i="12"/>
  <c r="G140" i="12" s="1"/>
  <c r="F180" i="12"/>
  <c r="F85" i="12"/>
  <c r="F117" i="12"/>
  <c r="F149" i="12"/>
  <c r="G149" i="12" s="1"/>
  <c r="F169" i="12"/>
  <c r="F213" i="12"/>
  <c r="F277" i="12"/>
  <c r="G277" i="12" s="1"/>
  <c r="F396" i="12"/>
  <c r="F428" i="12"/>
  <c r="G428" i="12" s="1"/>
  <c r="F460" i="12"/>
  <c r="G460" i="12" s="1"/>
  <c r="G492" i="12"/>
  <c r="F492" i="12"/>
  <c r="F419" i="12"/>
  <c r="F451" i="12"/>
  <c r="F483" i="12"/>
  <c r="F30" i="12"/>
  <c r="F94" i="12"/>
  <c r="G94" i="12" s="1"/>
  <c r="F126" i="12"/>
  <c r="G126" i="12" s="1"/>
  <c r="F208" i="12"/>
  <c r="F214" i="12"/>
  <c r="F7" i="12"/>
  <c r="F39" i="12"/>
  <c r="F71" i="12"/>
  <c r="F103" i="12"/>
  <c r="F135" i="12"/>
  <c r="F215" i="12"/>
  <c r="F247" i="12"/>
  <c r="G247" i="12" s="1"/>
  <c r="F279" i="12"/>
  <c r="F348" i="12"/>
  <c r="F364" i="12"/>
  <c r="F380" i="12"/>
  <c r="F506" i="12"/>
  <c r="G313" i="12"/>
  <c r="F282" i="12"/>
  <c r="F322" i="12"/>
  <c r="G322" i="12" s="1"/>
  <c r="F326" i="12"/>
  <c r="G326" i="12" s="1"/>
  <c r="F313" i="12"/>
  <c r="F310" i="12"/>
  <c r="G310" i="12" s="1"/>
  <c r="F325" i="12"/>
  <c r="G325" i="12" s="1"/>
  <c r="F276" i="12"/>
  <c r="G276" i="12" s="1"/>
  <c r="F324" i="12"/>
  <c r="G324" i="12" s="1"/>
  <c r="F318" i="12"/>
  <c r="G318" i="12" s="1"/>
  <c r="F503" i="12"/>
  <c r="G503" i="12" s="1"/>
  <c r="F241" i="12"/>
  <c r="F273" i="12"/>
  <c r="G82" i="12"/>
  <c r="F82" i="12"/>
  <c r="F114" i="12"/>
  <c r="G114" i="12" s="1"/>
  <c r="F146" i="12"/>
  <c r="G146" i="12" s="1"/>
  <c r="F194" i="12"/>
  <c r="G194" i="12" s="1"/>
  <c r="F268" i="12"/>
  <c r="G268" i="12" s="1"/>
  <c r="F362" i="12"/>
  <c r="F425" i="12"/>
  <c r="F457" i="12"/>
  <c r="F489" i="12"/>
  <c r="F183" i="12"/>
  <c r="F199" i="12"/>
  <c r="F20" i="12"/>
  <c r="F52" i="12"/>
  <c r="G52" i="12" s="1"/>
  <c r="G280" i="12"/>
  <c r="F184" i="12"/>
  <c r="F61" i="12"/>
  <c r="F93" i="12"/>
  <c r="F125" i="12"/>
  <c r="F172" i="12"/>
  <c r="F221" i="12"/>
  <c r="F253" i="12"/>
  <c r="F285" i="12"/>
  <c r="G238" i="12"/>
  <c r="F238" i="12"/>
  <c r="F270" i="12"/>
  <c r="G270" i="12" s="1"/>
  <c r="F427" i="12"/>
  <c r="F459" i="12"/>
  <c r="F491" i="12"/>
  <c r="F6" i="12"/>
  <c r="G6" i="12" s="1"/>
  <c r="F38" i="12"/>
  <c r="F70" i="12"/>
  <c r="F102" i="12"/>
  <c r="F134" i="12"/>
  <c r="G134" i="12" s="1"/>
  <c r="F196" i="12"/>
  <c r="F15" i="12"/>
  <c r="F47" i="12"/>
  <c r="F79" i="12"/>
  <c r="F111" i="12"/>
  <c r="F143" i="12"/>
  <c r="F167" i="12"/>
  <c r="G167" i="12" s="1"/>
  <c r="G333" i="12"/>
  <c r="F223" i="12"/>
  <c r="F255" i="12"/>
  <c r="F287" i="12"/>
  <c r="F240" i="12"/>
  <c r="G240" i="12" s="1"/>
  <c r="F272" i="12"/>
  <c r="F352" i="12"/>
  <c r="F368" i="12"/>
  <c r="F384" i="12"/>
  <c r="G384" i="12" s="1"/>
  <c r="F414" i="12"/>
  <c r="F446" i="12"/>
  <c r="F478" i="12"/>
  <c r="F413" i="12"/>
  <c r="F445" i="12"/>
  <c r="F477" i="12"/>
  <c r="F290" i="12"/>
  <c r="G290" i="12" s="1"/>
  <c r="F330" i="12"/>
  <c r="G330" i="12" s="1"/>
  <c r="F332" i="12"/>
  <c r="G332" i="12" s="1"/>
  <c r="FM291" i="4"/>
  <c r="V285" i="6" s="1"/>
  <c r="T268" i="7" s="1"/>
  <c r="FN494" i="4"/>
  <c r="FL328" i="4"/>
  <c r="FN107" i="4"/>
  <c r="FN297" i="4"/>
  <c r="FL264" i="4"/>
  <c r="FO264" i="4" s="1"/>
  <c r="F502" i="12"/>
  <c r="G502" i="12" s="1"/>
  <c r="F286" i="12"/>
  <c r="G286" i="12" s="1"/>
  <c r="F323" i="12"/>
  <c r="G323" i="12" s="1"/>
  <c r="F278" i="12"/>
  <c r="G278" i="12" s="1"/>
  <c r="F302" i="12"/>
  <c r="F335" i="12"/>
  <c r="G335" i="12" s="1"/>
  <c r="F300" i="12"/>
  <c r="G300" i="12" s="1"/>
  <c r="F284" i="12"/>
  <c r="G284" i="12" s="1"/>
  <c r="F519" i="12"/>
  <c r="G519" i="12" s="1"/>
  <c r="F311" i="12"/>
  <c r="G311" i="12" s="1"/>
  <c r="F211" i="12"/>
  <c r="G275" i="12"/>
  <c r="F275" i="12"/>
  <c r="F307" i="12"/>
  <c r="G307" i="12" s="1"/>
  <c r="F366" i="12"/>
  <c r="G366" i="12" s="1"/>
  <c r="F401" i="12"/>
  <c r="F433" i="12"/>
  <c r="F465" i="12"/>
  <c r="F508" i="12"/>
  <c r="F203" i="12"/>
  <c r="G203" i="12" s="1"/>
  <c r="F188" i="12"/>
  <c r="F69" i="12"/>
  <c r="F101" i="12"/>
  <c r="G101" i="12" s="1"/>
  <c r="F133" i="12"/>
  <c r="F161" i="12"/>
  <c r="F261" i="12"/>
  <c r="F293" i="12"/>
  <c r="G412" i="12"/>
  <c r="F412" i="12"/>
  <c r="F444" i="12"/>
  <c r="G444" i="12" s="1"/>
  <c r="G476" i="12"/>
  <c r="F476" i="12"/>
  <c r="F403" i="12"/>
  <c r="F435" i="12"/>
  <c r="F467" i="12"/>
  <c r="G467" i="12" s="1"/>
  <c r="F516" i="12"/>
  <c r="F14" i="12"/>
  <c r="F46" i="12"/>
  <c r="F200" i="12"/>
  <c r="F87" i="12"/>
  <c r="F119" i="12"/>
  <c r="F151" i="12"/>
  <c r="F170" i="12"/>
  <c r="G170" i="12" s="1"/>
  <c r="F231" i="12"/>
  <c r="F295" i="12"/>
  <c r="F216" i="12"/>
  <c r="G216" i="12" s="1"/>
  <c r="G248" i="12"/>
  <c r="F248" i="12"/>
  <c r="F340" i="12"/>
  <c r="F356" i="12"/>
  <c r="F372" i="12"/>
  <c r="G372" i="12" s="1"/>
  <c r="F388" i="12"/>
  <c r="G337" i="12"/>
  <c r="F505" i="12"/>
  <c r="F499" i="12"/>
  <c r="G499" i="12" s="1"/>
  <c r="F501" i="12"/>
  <c r="F329" i="12"/>
  <c r="G329" i="12" s="1"/>
  <c r="F337" i="12"/>
  <c r="F292" i="12"/>
  <c r="G292" i="12" s="1"/>
  <c r="F304" i="12"/>
  <c r="G304" i="12" s="1"/>
  <c r="F66" i="12"/>
  <c r="F98" i="12"/>
  <c r="G98" i="12" s="1"/>
  <c r="F130" i="12"/>
  <c r="G130" i="12" s="1"/>
  <c r="G27" i="12"/>
  <c r="F27" i="12"/>
  <c r="F59" i="12"/>
  <c r="G59" i="12" s="1"/>
  <c r="F171" i="12"/>
  <c r="F212" i="12"/>
  <c r="G212" i="12" s="1"/>
  <c r="F338" i="12"/>
  <c r="F354" i="12"/>
  <c r="F394" i="12"/>
  <c r="F409" i="12"/>
  <c r="F441" i="12"/>
  <c r="F473" i="12"/>
  <c r="F191" i="12"/>
  <c r="F207" i="12"/>
  <c r="F68" i="12"/>
  <c r="F192" i="12"/>
  <c r="G302" i="12"/>
  <c r="G320" i="12"/>
  <c r="F77" i="12"/>
  <c r="F109" i="12"/>
  <c r="F141" i="12"/>
  <c r="F164" i="12"/>
  <c r="F237" i="12"/>
  <c r="G237" i="12" s="1"/>
  <c r="F269" i="12"/>
  <c r="F301" i="12"/>
  <c r="F411" i="12"/>
  <c r="F443" i="12"/>
  <c r="F475" i="12"/>
  <c r="F22" i="12"/>
  <c r="F54" i="12"/>
  <c r="F204" i="12"/>
  <c r="F31" i="12"/>
  <c r="F63" i="12"/>
  <c r="F95" i="12"/>
  <c r="F127" i="12"/>
  <c r="F159" i="12"/>
  <c r="F175" i="12"/>
  <c r="F239" i="12"/>
  <c r="G271" i="12"/>
  <c r="F271" i="12"/>
  <c r="F303" i="12"/>
  <c r="F224" i="12"/>
  <c r="F256" i="12"/>
  <c r="G256" i="12" s="1"/>
  <c r="F360" i="12"/>
  <c r="F376" i="12"/>
  <c r="G376" i="12" s="1"/>
  <c r="F392" i="12"/>
  <c r="G392" i="12" s="1"/>
  <c r="F398" i="12"/>
  <c r="G398" i="12" s="1"/>
  <c r="F430" i="12"/>
  <c r="F462" i="12"/>
  <c r="F494" i="12"/>
  <c r="F397" i="12"/>
  <c r="F429" i="12"/>
  <c r="F461" i="12"/>
  <c r="F493" i="12"/>
  <c r="F511" i="12"/>
  <c r="F314" i="12"/>
  <c r="G314" i="12" s="1"/>
  <c r="F316" i="12"/>
  <c r="FM491" i="4"/>
  <c r="FO491" i="4" s="1"/>
  <c r="FL407" i="4"/>
  <c r="F294" i="12"/>
  <c r="G294" i="12" s="1"/>
  <c r="F497" i="12"/>
  <c r="G497" i="12" s="1"/>
  <c r="F334" i="12"/>
  <c r="G334" i="12" s="1"/>
  <c r="F319" i="12"/>
  <c r="G319" i="12" s="1"/>
  <c r="F308" i="12"/>
  <c r="G308" i="12" s="1"/>
  <c r="F317" i="12"/>
  <c r="G317" i="12" s="1"/>
  <c r="F298" i="12"/>
  <c r="G298" i="12" s="1"/>
  <c r="F315" i="12"/>
  <c r="G315" i="12" s="1"/>
  <c r="F312" i="12"/>
  <c r="G312" i="12" s="1"/>
  <c r="G229" i="12"/>
  <c r="FO508" i="4"/>
  <c r="FL491" i="4"/>
  <c r="FM407" i="4"/>
  <c r="FO407" i="4" s="1"/>
  <c r="FM297" i="4"/>
  <c r="FM487" i="4"/>
  <c r="V481" i="6" s="1"/>
  <c r="T461" i="7" s="1"/>
  <c r="G189" i="12"/>
  <c r="G104" i="12"/>
  <c r="G234" i="12"/>
  <c r="G266" i="12"/>
  <c r="G408" i="12"/>
  <c r="G83" i="12"/>
  <c r="G115" i="12"/>
  <c r="G147" i="12"/>
  <c r="G60" i="12"/>
  <c r="G92" i="12"/>
  <c r="G124" i="12"/>
  <c r="G309" i="12"/>
  <c r="FO353" i="4"/>
  <c r="G500" i="12"/>
  <c r="G395" i="12"/>
  <c r="G23" i="12"/>
  <c r="FO259" i="4"/>
  <c r="FO502" i="4"/>
  <c r="FJ264" i="4"/>
  <c r="FO402" i="4"/>
  <c r="FO346" i="4"/>
  <c r="FO189" i="4"/>
  <c r="FO15" i="4"/>
  <c r="G32" i="12"/>
  <c r="G64" i="12"/>
  <c r="G57" i="12"/>
  <c r="G18" i="12"/>
  <c r="G50" i="12"/>
  <c r="G246" i="12"/>
  <c r="O285" i="6"/>
  <c r="M268" i="7" s="1"/>
  <c r="O317" i="6"/>
  <c r="M298" i="7" s="1"/>
  <c r="FO222" i="4"/>
  <c r="FO437" i="4"/>
  <c r="G513" i="12"/>
  <c r="G402" i="12"/>
  <c r="G466" i="12"/>
  <c r="FO231" i="4"/>
  <c r="FO123" i="4"/>
  <c r="FO66" i="4"/>
  <c r="FO254" i="4"/>
  <c r="FO258" i="4"/>
  <c r="G99" i="12"/>
  <c r="G131" i="12"/>
  <c r="G434" i="12"/>
  <c r="G73" i="12"/>
  <c r="G345" i="12"/>
  <c r="G361" i="12"/>
  <c r="G377" i="12"/>
  <c r="G393" i="12"/>
  <c r="G258" i="12"/>
  <c r="G399" i="12"/>
  <c r="G463" i="12"/>
  <c r="G495" i="12"/>
  <c r="G34" i="12"/>
  <c r="G243" i="12"/>
  <c r="G195" i="12"/>
  <c r="G368" i="12"/>
  <c r="O295" i="6"/>
  <c r="M277" i="7" s="1"/>
  <c r="O321" i="6"/>
  <c r="M302" i="7" s="1"/>
  <c r="FO501" i="4"/>
  <c r="FO308" i="4"/>
  <c r="G225" i="12"/>
  <c r="G257" i="12"/>
  <c r="FO244" i="4"/>
  <c r="FO293" i="4"/>
  <c r="FO432" i="4"/>
  <c r="FO269" i="4"/>
  <c r="FO181" i="4"/>
  <c r="FO314" i="4"/>
  <c r="FO108" i="4"/>
  <c r="FO70" i="4"/>
  <c r="FO124" i="4"/>
  <c r="FO427" i="4"/>
  <c r="FO359" i="4"/>
  <c r="FO485" i="4"/>
  <c r="FO30" i="4"/>
  <c r="FO153" i="4"/>
  <c r="FO480" i="4"/>
  <c r="FO329" i="4"/>
  <c r="FO272" i="4"/>
  <c r="FO439" i="4"/>
  <c r="FO464" i="4"/>
  <c r="FO248" i="4"/>
  <c r="FO440" i="4"/>
  <c r="FO211" i="4"/>
  <c r="G47" i="12"/>
  <c r="FO104" i="4"/>
  <c r="FO335" i="4"/>
  <c r="FO197" i="4"/>
  <c r="FO236" i="4"/>
  <c r="FO76" i="4"/>
  <c r="FO208" i="4"/>
  <c r="FO496" i="4"/>
  <c r="FO517" i="4"/>
  <c r="FO316" i="4"/>
  <c r="FO22" i="4"/>
  <c r="FO484" i="4"/>
  <c r="FO144" i="4"/>
  <c r="FO200" i="4"/>
  <c r="FO224" i="4"/>
  <c r="FO512" i="4"/>
  <c r="G17" i="9"/>
  <c r="FO460" i="4"/>
  <c r="FO209" i="4"/>
  <c r="FO156" i="4"/>
  <c r="G423" i="12"/>
  <c r="G455" i="12"/>
  <c r="G487" i="12"/>
  <c r="FO40" i="4"/>
  <c r="FO454" i="4"/>
  <c r="FO422" i="4"/>
  <c r="FO275" i="4"/>
  <c r="FO403" i="4"/>
  <c r="FO136" i="4"/>
  <c r="FA9" i="4"/>
  <c r="FO210" i="4"/>
  <c r="FO35" i="4"/>
  <c r="FO57" i="4"/>
  <c r="FO300" i="4"/>
  <c r="FO523" i="4"/>
  <c r="FO449" i="4"/>
  <c r="FO169" i="4"/>
  <c r="FO19" i="4"/>
  <c r="FO514" i="4"/>
  <c r="FO205" i="4"/>
  <c r="FO129" i="4"/>
  <c r="FO95" i="4"/>
  <c r="FO408" i="4"/>
  <c r="FO384" i="4"/>
  <c r="FO251" i="4"/>
  <c r="FO187" i="4"/>
  <c r="FO313" i="4"/>
  <c r="FO282" i="4"/>
  <c r="FO184" i="4"/>
  <c r="FO164" i="4"/>
  <c r="FO141" i="4"/>
  <c r="FO291" i="4"/>
  <c r="FO63" i="4"/>
  <c r="FO524" i="4"/>
  <c r="FO376" i="4"/>
  <c r="FO352" i="4"/>
  <c r="FO395" i="4"/>
  <c r="FO232" i="4"/>
  <c r="FO202" i="4"/>
  <c r="FO193" i="4"/>
  <c r="G36" i="12"/>
  <c r="G406" i="12"/>
  <c r="G438" i="12"/>
  <c r="G470" i="12"/>
  <c r="FO481" i="4"/>
  <c r="FO180" i="4"/>
  <c r="FO65" i="4"/>
  <c r="FO212" i="4"/>
  <c r="FO132" i="4"/>
  <c r="FO94" i="4"/>
  <c r="FO96" i="4"/>
  <c r="FO195" i="4"/>
  <c r="FO252" i="4"/>
  <c r="FO100" i="4"/>
  <c r="FO62" i="4"/>
  <c r="FO414" i="4"/>
  <c r="FO99" i="4"/>
  <c r="FO310" i="4"/>
  <c r="FO160" i="4"/>
  <c r="FO267" i="4"/>
  <c r="FO203" i="4"/>
  <c r="FO315" i="4"/>
  <c r="FO101" i="4"/>
  <c r="FO326" i="4"/>
  <c r="FO82" i="4"/>
  <c r="FO513" i="4"/>
  <c r="FO406" i="4"/>
  <c r="FO83" i="4"/>
  <c r="FO225" i="4"/>
  <c r="FO444" i="4"/>
  <c r="FO411" i="4"/>
  <c r="FO12" i="4"/>
  <c r="FO493" i="4"/>
  <c r="FO462" i="4"/>
  <c r="FO338" i="4"/>
  <c r="FO461" i="4"/>
  <c r="FO421" i="4"/>
  <c r="FO175" i="4"/>
  <c r="FO311" i="4"/>
  <c r="FO389" i="4"/>
  <c r="G17" i="12"/>
  <c r="FO166" i="4"/>
  <c r="FO490" i="4"/>
  <c r="FO261" i="4"/>
  <c r="FO130" i="4"/>
  <c r="FO190" i="4"/>
  <c r="FO428" i="4"/>
  <c r="FO388" i="4"/>
  <c r="FO348" i="4"/>
  <c r="FO277" i="4"/>
  <c r="FO58" i="4"/>
  <c r="FO401" i="4"/>
  <c r="FO382" i="4"/>
  <c r="FO163" i="4"/>
  <c r="FO198" i="4"/>
  <c r="FO127" i="4"/>
  <c r="FO322" i="4"/>
  <c r="FO497" i="4"/>
  <c r="FO374" i="4"/>
  <c r="FO147" i="4"/>
  <c r="FO394" i="4"/>
  <c r="FO194" i="4"/>
  <c r="FO253" i="4"/>
  <c r="FO93" i="4"/>
  <c r="FO73" i="4"/>
  <c r="FO49" i="4"/>
  <c r="FO59" i="4"/>
  <c r="FO167" i="4"/>
  <c r="FO409" i="4"/>
  <c r="FO42" i="4"/>
  <c r="FO296" i="4"/>
  <c r="FO245" i="4"/>
  <c r="FO213" i="4"/>
  <c r="FO334" i="4"/>
  <c r="FO504" i="4"/>
  <c r="FO149" i="4"/>
  <c r="G224" i="12"/>
  <c r="G360" i="12"/>
  <c r="FO339" i="4"/>
  <c r="FO227" i="4"/>
  <c r="FO498" i="4"/>
  <c r="FO146" i="4"/>
  <c r="FO469" i="4"/>
  <c r="FO285" i="4"/>
  <c r="FO157" i="4"/>
  <c r="FO113" i="4"/>
  <c r="FO447" i="4"/>
  <c r="FO367" i="4"/>
  <c r="FO287" i="4"/>
  <c r="FO191" i="4"/>
  <c r="FO228" i="4"/>
  <c r="FO503" i="4"/>
  <c r="FO423" i="4"/>
  <c r="FO343" i="4"/>
  <c r="FO455" i="4"/>
  <c r="FO270" i="4"/>
  <c r="FO284" i="4"/>
  <c r="FO451" i="4"/>
  <c r="FO271" i="4"/>
  <c r="FO226" i="4"/>
  <c r="FO134" i="4"/>
  <c r="FO44" i="4"/>
  <c r="FO430" i="4"/>
  <c r="FO510" i="4"/>
  <c r="FO466" i="4"/>
  <c r="FO14" i="4"/>
  <c r="FO333" i="4"/>
  <c r="FO317" i="4"/>
  <c r="FO69" i="4"/>
  <c r="FO511" i="4"/>
  <c r="FO431" i="4"/>
  <c r="FO351" i="4"/>
  <c r="FO255" i="4"/>
  <c r="FO240" i="4"/>
  <c r="FO112" i="4"/>
  <c r="G175" i="12"/>
  <c r="G344" i="12"/>
  <c r="G205" i="12"/>
  <c r="G8" i="12"/>
  <c r="G40" i="12"/>
  <c r="G190" i="12"/>
  <c r="G353" i="12"/>
  <c r="G369" i="12"/>
  <c r="G385" i="12"/>
  <c r="G472" i="12"/>
  <c r="G509" i="12"/>
  <c r="G407" i="12"/>
  <c r="G439" i="12"/>
  <c r="G471" i="12"/>
  <c r="G58" i="12"/>
  <c r="G382" i="12"/>
  <c r="G418" i="12"/>
  <c r="G450" i="12"/>
  <c r="G482" i="12"/>
  <c r="G21" i="12"/>
  <c r="O293" i="6"/>
  <c r="M275" i="7" s="1"/>
  <c r="O325" i="6"/>
  <c r="M306" i="7" s="1"/>
  <c r="G245" i="12"/>
  <c r="G347" i="12"/>
  <c r="G363" i="12"/>
  <c r="G379" i="12"/>
  <c r="G222" i="12"/>
  <c r="G254" i="12"/>
  <c r="G210" i="12"/>
  <c r="G110" i="12"/>
  <c r="G142" i="12"/>
  <c r="G282" i="12"/>
  <c r="FO305" i="4"/>
  <c r="FO143" i="4"/>
  <c r="FO118" i="4"/>
  <c r="FO489" i="4"/>
  <c r="FO443" i="4"/>
  <c r="FO238" i="4"/>
  <c r="FO122" i="4"/>
  <c r="FO441" i="4"/>
  <c r="FO286" i="4"/>
  <c r="FO417" i="4"/>
  <c r="FO145" i="4"/>
  <c r="FO178" i="4"/>
  <c r="FO355" i="4"/>
  <c r="FO192" i="4"/>
  <c r="FO102" i="4"/>
  <c r="FO521" i="4"/>
  <c r="FO458" i="4"/>
  <c r="FO174" i="4"/>
  <c r="FO241" i="4"/>
  <c r="FO217" i="4"/>
  <c r="FO85" i="4"/>
  <c r="FO319" i="4"/>
  <c r="FO159" i="4"/>
  <c r="FO47" i="4"/>
  <c r="FO168" i="4"/>
  <c r="FO56" i="4"/>
  <c r="FO16" i="4"/>
  <c r="FO155" i="4"/>
  <c r="FO91" i="4"/>
  <c r="FO27" i="4"/>
  <c r="FO39" i="4"/>
  <c r="FO357" i="4"/>
  <c r="FO250" i="4"/>
  <c r="FO237" i="4"/>
  <c r="FO519" i="4"/>
  <c r="FO399" i="4"/>
  <c r="FO309" i="4"/>
  <c r="FO281" i="4"/>
  <c r="FO483" i="4"/>
  <c r="FO467" i="4"/>
  <c r="FO459" i="4"/>
  <c r="FO262" i="4"/>
  <c r="FO299" i="4"/>
  <c r="FO499" i="4"/>
  <c r="FO138" i="4"/>
  <c r="FO28" i="4"/>
  <c r="FO478" i="4"/>
  <c r="FO350" i="4"/>
  <c r="FO515" i="4"/>
  <c r="FO243" i="4"/>
  <c r="FO362" i="4"/>
  <c r="FO170" i="4"/>
  <c r="FO325" i="4"/>
  <c r="FO133" i="4"/>
  <c r="FO33" i="4"/>
  <c r="FO479" i="4"/>
  <c r="FO383" i="4"/>
  <c r="FO303" i="4"/>
  <c r="FO223" i="4"/>
  <c r="FO492" i="4"/>
  <c r="FO468" i="4"/>
  <c r="FO448" i="4"/>
  <c r="FO416" i="4"/>
  <c r="FO360" i="4"/>
  <c r="FO336" i="4"/>
  <c r="FO256" i="4"/>
  <c r="FO92" i="4"/>
  <c r="FL279" i="4"/>
  <c r="FM279" i="4"/>
  <c r="FN279" i="4"/>
  <c r="FJ279" i="4"/>
  <c r="FL247" i="4"/>
  <c r="FM247" i="4"/>
  <c r="FN247" i="4"/>
  <c r="FJ247" i="4"/>
  <c r="FL199" i="4"/>
  <c r="FM199" i="4"/>
  <c r="FN199" i="4"/>
  <c r="FJ199" i="4"/>
  <c r="FM151" i="4"/>
  <c r="FL151" i="4"/>
  <c r="FN151" i="4"/>
  <c r="FJ151" i="4"/>
  <c r="FM119" i="4"/>
  <c r="FL119" i="4"/>
  <c r="FN119" i="4"/>
  <c r="FJ119" i="4"/>
  <c r="FM71" i="4"/>
  <c r="FL71" i="4"/>
  <c r="FN71" i="4"/>
  <c r="FJ71" i="4"/>
  <c r="FM23" i="4"/>
  <c r="FL23" i="4"/>
  <c r="FN23" i="4"/>
  <c r="FJ23" i="4"/>
  <c r="FO77" i="4"/>
  <c r="FO327" i="4"/>
  <c r="FO424" i="4"/>
  <c r="FO392" i="4"/>
  <c r="FO344" i="4"/>
  <c r="FO204" i="4"/>
  <c r="FO98" i="4"/>
  <c r="FO290" i="4"/>
  <c r="FO34" i="4"/>
  <c r="FO186" i="4"/>
  <c r="FO419" i="4"/>
  <c r="FO470" i="4"/>
  <c r="FO438" i="4"/>
  <c r="FO342" i="4"/>
  <c r="FO474" i="4"/>
  <c r="FO46" i="4"/>
  <c r="FO29" i="4"/>
  <c r="FO188" i="4"/>
  <c r="FO116" i="4"/>
  <c r="FO463" i="4"/>
  <c r="FO10" i="4"/>
  <c r="FO140" i="4"/>
  <c r="FO405" i="4"/>
  <c r="FO206" i="4"/>
  <c r="FO398" i="4"/>
  <c r="FO494" i="4"/>
  <c r="FO426" i="4"/>
  <c r="FO278" i="4"/>
  <c r="FO214" i="4"/>
  <c r="FO365" i="4"/>
  <c r="FO125" i="4"/>
  <c r="FO45" i="4"/>
  <c r="FO328" i="4"/>
  <c r="FO288" i="4"/>
  <c r="FO216" i="4"/>
  <c r="FO80" i="4"/>
  <c r="FO385" i="4"/>
  <c r="G45" i="12"/>
  <c r="G97" i="12"/>
  <c r="G129" i="12"/>
  <c r="O309" i="6"/>
  <c r="M290" i="7" s="1"/>
  <c r="G305" i="12"/>
  <c r="G416" i="12"/>
  <c r="G480" i="12"/>
  <c r="G198" i="12"/>
  <c r="G163" i="12"/>
  <c r="O496" i="6"/>
  <c r="M476" i="7" s="1"/>
  <c r="G20" i="12"/>
  <c r="G29" i="12"/>
  <c r="G156" i="12"/>
  <c r="G230" i="12"/>
  <c r="G263" i="12"/>
  <c r="G352" i="12"/>
  <c r="G501" i="12"/>
  <c r="G306" i="12"/>
  <c r="FO412" i="4"/>
  <c r="FO453" i="4"/>
  <c r="FO371" i="4"/>
  <c r="FO298" i="4"/>
  <c r="FO177" i="4"/>
  <c r="FO465" i="4"/>
  <c r="FO381" i="4"/>
  <c r="FO207" i="4"/>
  <c r="FO172" i="4"/>
  <c r="FO142" i="4"/>
  <c r="FO18" i="4"/>
  <c r="FO369" i="4"/>
  <c r="FO79" i="4"/>
  <c r="FO505" i="4"/>
  <c r="FO390" i="4"/>
  <c r="FO320" i="4"/>
  <c r="FO179" i="4"/>
  <c r="FO115" i="4"/>
  <c r="FO51" i="4"/>
  <c r="FO522" i="4"/>
  <c r="FO418" i="4"/>
  <c r="FO318" i="4"/>
  <c r="FO86" i="4"/>
  <c r="FO525" i="4"/>
  <c r="FO457" i="4"/>
  <c r="FO301" i="4"/>
  <c r="FO165" i="4"/>
  <c r="FO121" i="4"/>
  <c r="FO61" i="4"/>
  <c r="FO41" i="4"/>
  <c r="FO495" i="4"/>
  <c r="FO415" i="4"/>
  <c r="FO239" i="4"/>
  <c r="FO520" i="4"/>
  <c r="FO500" i="4"/>
  <c r="FO476" i="4"/>
  <c r="FO452" i="4"/>
  <c r="FO420" i="4"/>
  <c r="FO400" i="4"/>
  <c r="FO372" i="4"/>
  <c r="FO340" i="4"/>
  <c r="FO304" i="4"/>
  <c r="FO260" i="4"/>
  <c r="FO128" i="4"/>
  <c r="FO475" i="4"/>
  <c r="FO379" i="4"/>
  <c r="FO283" i="4"/>
  <c r="FO219" i="4"/>
  <c r="FO471" i="4"/>
  <c r="FO375" i="4"/>
  <c r="FO295" i="4"/>
  <c r="FO302" i="4"/>
  <c r="FO150" i="4"/>
  <c r="FO276" i="4"/>
  <c r="FO218" i="4"/>
  <c r="FO72" i="4"/>
  <c r="FO32" i="4"/>
  <c r="FO450" i="4"/>
  <c r="FO220" i="4"/>
  <c r="FO148" i="4"/>
  <c r="FO106" i="4"/>
  <c r="FO48" i="4"/>
  <c r="FO26" i="4"/>
  <c r="FO114" i="4"/>
  <c r="FO446" i="4"/>
  <c r="FO482" i="4"/>
  <c r="FO54" i="4"/>
  <c r="FO445" i="4"/>
  <c r="FO117" i="4"/>
  <c r="FO97" i="4"/>
  <c r="FO81" i="4"/>
  <c r="FO13" i="4"/>
  <c r="FO196" i="4"/>
  <c r="FO68" i="4"/>
  <c r="FO36" i="4"/>
  <c r="FO139" i="4"/>
  <c r="FO75" i="4"/>
  <c r="FO11" i="4"/>
  <c r="FO53" i="4"/>
  <c r="FO473" i="4"/>
  <c r="FO266" i="4"/>
  <c r="FO377" i="4"/>
  <c r="FO162" i="4"/>
  <c r="FO337" i="4"/>
  <c r="FO307" i="4"/>
  <c r="FO433" i="4"/>
  <c r="FO373" i="4"/>
  <c r="FO158" i="4"/>
  <c r="FO434" i="4"/>
  <c r="FO294" i="4"/>
  <c r="FO230" i="4"/>
  <c r="FO429" i="4"/>
  <c r="FO341" i="4"/>
  <c r="FO312" i="4"/>
  <c r="FO292" i="4"/>
  <c r="FO268" i="4"/>
  <c r="FO64" i="4"/>
  <c r="FO425" i="4"/>
  <c r="FO84" i="4"/>
  <c r="FO354" i="4"/>
  <c r="FO152" i="4"/>
  <c r="FO126" i="4"/>
  <c r="FO364" i="4"/>
  <c r="FO391" i="4"/>
  <c r="FO306" i="4"/>
  <c r="FO52" i="4"/>
  <c r="FO38" i="4"/>
  <c r="FO330" i="4"/>
  <c r="FO289" i="4"/>
  <c r="FO120" i="4"/>
  <c r="FO111" i="4"/>
  <c r="FO50" i="4"/>
  <c r="FO509" i="4"/>
  <c r="FO366" i="4"/>
  <c r="FO131" i="4"/>
  <c r="FO67" i="4"/>
  <c r="FO378" i="4"/>
  <c r="FO90" i="4"/>
  <c r="FO273" i="4"/>
  <c r="FO249" i="4"/>
  <c r="FO221" i="4"/>
  <c r="FO201" i="4"/>
  <c r="FO185" i="4"/>
  <c r="FO109" i="4"/>
  <c r="FO89" i="4"/>
  <c r="FO25" i="4"/>
  <c r="FO176" i="4"/>
  <c r="FO60" i="4"/>
  <c r="FO331" i="4"/>
  <c r="FO171" i="4"/>
  <c r="FO107" i="4"/>
  <c r="FO43" i="4"/>
  <c r="FO103" i="4"/>
  <c r="FO88" i="4"/>
  <c r="FO20" i="4"/>
  <c r="FO477" i="4"/>
  <c r="FO516" i="4"/>
  <c r="FO436" i="4"/>
  <c r="FO356" i="4"/>
  <c r="FO321" i="4"/>
  <c r="FO235" i="4"/>
  <c r="FO404" i="4"/>
  <c r="FO347" i="4"/>
  <c r="FO332" i="4"/>
  <c r="FO396" i="4"/>
  <c r="FO507" i="4"/>
  <c r="FO78" i="4"/>
  <c r="FO173" i="4"/>
  <c r="FO410" i="4"/>
  <c r="FO265" i="4"/>
  <c r="FO233" i="4"/>
  <c r="FO393" i="4"/>
  <c r="FO154" i="4"/>
  <c r="FO137" i="4"/>
  <c r="FO488" i="4"/>
  <c r="FO472" i="4"/>
  <c r="FO456" i="4"/>
  <c r="FO380" i="4"/>
  <c r="FO368" i="4"/>
  <c r="FO323" i="4"/>
  <c r="FO486" i="4"/>
  <c r="FO358" i="4"/>
  <c r="FO506" i="4"/>
  <c r="FO370" i="4"/>
  <c r="FO397" i="4"/>
  <c r="FO105" i="4"/>
  <c r="FO17" i="4"/>
  <c r="FO324" i="4"/>
  <c r="FO280" i="4"/>
  <c r="FO386" i="4"/>
  <c r="FO361" i="4"/>
  <c r="FO110" i="4"/>
  <c r="FO413" i="4"/>
  <c r="FO387" i="4"/>
  <c r="FO242" i="4"/>
  <c r="FO518" i="4"/>
  <c r="FO442" i="4"/>
  <c r="FO246" i="4"/>
  <c r="FO345" i="4"/>
  <c r="FO257" i="4"/>
  <c r="FO229" i="4"/>
  <c r="FO161" i="4"/>
  <c r="FO31" i="4"/>
  <c r="FO363" i="4"/>
  <c r="FL263" i="4"/>
  <c r="FM263" i="4"/>
  <c r="FN263" i="4"/>
  <c r="FJ263" i="4"/>
  <c r="FL215" i="4"/>
  <c r="FM215" i="4"/>
  <c r="FN215" i="4"/>
  <c r="FJ215" i="4"/>
  <c r="FM183" i="4"/>
  <c r="V177" i="6" s="1"/>
  <c r="T163" i="7" s="1"/>
  <c r="FL183" i="4"/>
  <c r="FN183" i="4"/>
  <c r="FJ183" i="4"/>
  <c r="FM135" i="4"/>
  <c r="FL135" i="4"/>
  <c r="FN135" i="4"/>
  <c r="FJ135" i="4"/>
  <c r="FM87" i="4"/>
  <c r="FL87" i="4"/>
  <c r="FN87" i="4"/>
  <c r="FJ87" i="4"/>
  <c r="FM55" i="4"/>
  <c r="FL55" i="4"/>
  <c r="FN55" i="4"/>
  <c r="FJ55" i="4"/>
  <c r="FO349" i="4"/>
  <c r="FO37" i="4"/>
  <c r="FO21" i="4"/>
  <c r="FO435" i="4"/>
  <c r="FO234" i="4"/>
  <c r="FO74" i="4"/>
  <c r="FO297" i="4"/>
  <c r="FO24" i="4"/>
  <c r="G62" i="12"/>
  <c r="FD333" i="4"/>
  <c r="FE333" i="4" s="1"/>
  <c r="FH333" i="4" s="1"/>
  <c r="FJ333" i="4" s="1"/>
  <c r="G201" i="12"/>
  <c r="G96" i="12"/>
  <c r="G128" i="12"/>
  <c r="G25" i="12"/>
  <c r="G90" i="12"/>
  <c r="G122" i="12"/>
  <c r="G154" i="12"/>
  <c r="G67" i="12"/>
  <c r="G13" i="12"/>
  <c r="G221" i="12"/>
  <c r="G452" i="12"/>
  <c r="G265" i="12"/>
  <c r="G297" i="12"/>
  <c r="G274" i="12"/>
  <c r="G456" i="12"/>
  <c r="G415" i="12"/>
  <c r="G447" i="12"/>
  <c r="G479" i="12"/>
  <c r="G75" i="12"/>
  <c r="G227" i="12"/>
  <c r="G259" i="12"/>
  <c r="G358" i="12"/>
  <c r="G339" i="12"/>
  <c r="G355" i="12"/>
  <c r="G371" i="12"/>
  <c r="G387" i="12"/>
  <c r="G518" i="12"/>
  <c r="G283" i="12"/>
  <c r="G260" i="12"/>
  <c r="G28" i="12"/>
  <c r="G253" i="12"/>
  <c r="G420" i="12"/>
  <c r="G484" i="12"/>
  <c r="G72" i="12"/>
  <c r="G193" i="12"/>
  <c r="G80" i="12"/>
  <c r="G112" i="12"/>
  <c r="G144" i="12"/>
  <c r="O303" i="6"/>
  <c r="M284" i="7" s="1"/>
  <c r="G9" i="12"/>
  <c r="G41" i="12"/>
  <c r="G176" i="12"/>
  <c r="G10" i="12"/>
  <c r="G42" i="12"/>
  <c r="G106" i="12"/>
  <c r="G138" i="12"/>
  <c r="G202" i="12"/>
  <c r="G267" i="12"/>
  <c r="G299" i="12"/>
  <c r="G12" i="12"/>
  <c r="G44" i="12"/>
  <c r="G61" i="12"/>
  <c r="G404" i="12"/>
  <c r="G436" i="12"/>
  <c r="G468" i="12"/>
  <c r="G422" i="12"/>
  <c r="G486" i="12"/>
  <c r="G505" i="12"/>
  <c r="G16" i="12"/>
  <c r="G48" i="12"/>
  <c r="G241" i="12"/>
  <c r="G232" i="12"/>
  <c r="G397" i="12"/>
  <c r="FA526" i="4"/>
  <c r="G316" i="12"/>
  <c r="G440" i="12"/>
  <c r="G219" i="12"/>
  <c r="G235" i="12"/>
  <c r="G251" i="12"/>
  <c r="G220" i="12"/>
  <c r="G236" i="12"/>
  <c r="G338" i="12"/>
  <c r="G346" i="12"/>
  <c r="G370" i="12"/>
  <c r="G183" i="12"/>
  <c r="G199" i="12"/>
  <c r="U287" i="6"/>
  <c r="S270" i="7" s="1"/>
  <c r="L287" i="6"/>
  <c r="J270" i="7" s="1"/>
  <c r="G343" i="12"/>
  <c r="G351" i="12"/>
  <c r="G359" i="12"/>
  <c r="G367" i="12"/>
  <c r="G375" i="12"/>
  <c r="G383" i="12"/>
  <c r="G391" i="12"/>
  <c r="G414" i="12"/>
  <c r="G430" i="12"/>
  <c r="G446" i="12"/>
  <c r="G462" i="12"/>
  <c r="G478" i="12"/>
  <c r="G494" i="12"/>
  <c r="O333" i="6"/>
  <c r="M314" i="7" s="1"/>
  <c r="V319" i="6"/>
  <c r="T300" i="7" s="1"/>
  <c r="V309" i="6"/>
  <c r="T290" i="7" s="1"/>
  <c r="G89" i="12"/>
  <c r="G105" i="12"/>
  <c r="G121" i="12"/>
  <c r="G137" i="12"/>
  <c r="G153" i="12"/>
  <c r="G160" i="12"/>
  <c r="G168" i="12"/>
  <c r="U309" i="6"/>
  <c r="S290" i="7" s="1"/>
  <c r="L309" i="6"/>
  <c r="J290" i="7" s="1"/>
  <c r="G281" i="12"/>
  <c r="G341" i="12"/>
  <c r="G349" i="12"/>
  <c r="G357" i="12"/>
  <c r="G365" i="12"/>
  <c r="G373" i="12"/>
  <c r="G381" i="12"/>
  <c r="G389" i="12"/>
  <c r="G226" i="12"/>
  <c r="G242" i="12"/>
  <c r="G520" i="12"/>
  <c r="G11" i="12"/>
  <c r="G43" i="12"/>
  <c r="G107" i="12"/>
  <c r="G123" i="12"/>
  <c r="G139" i="12"/>
  <c r="G155" i="12"/>
  <c r="G84" i="12"/>
  <c r="G100" i="12"/>
  <c r="G116" i="12"/>
  <c r="G132" i="12"/>
  <c r="G148" i="12"/>
  <c r="T287" i="6"/>
  <c r="R270" i="7" s="1"/>
  <c r="G37" i="12"/>
  <c r="G269" i="12"/>
  <c r="G507" i="12"/>
  <c r="V333" i="6"/>
  <c r="T314" i="7" s="1"/>
  <c r="U319" i="6"/>
  <c r="S300" i="7" s="1"/>
  <c r="L319" i="6"/>
  <c r="J300" i="7" s="1"/>
  <c r="G488" i="12"/>
  <c r="G400" i="12"/>
  <c r="G432" i="12"/>
  <c r="G448" i="12"/>
  <c r="G512" i="12"/>
  <c r="G228" i="12"/>
  <c r="G244" i="12"/>
  <c r="G342" i="12"/>
  <c r="G350" i="12"/>
  <c r="G410" i="12"/>
  <c r="G426" i="12"/>
  <c r="G442" i="12"/>
  <c r="G458" i="12"/>
  <c r="G490" i="12"/>
  <c r="G510" i="12"/>
  <c r="G86" i="12"/>
  <c r="G102" i="12"/>
  <c r="G118" i="12"/>
  <c r="G150" i="12"/>
  <c r="G15" i="12"/>
  <c r="G31" i="12"/>
  <c r="U333" i="6"/>
  <c r="S314" i="7" s="1"/>
  <c r="G172" i="12"/>
  <c r="M293" i="6"/>
  <c r="K275" i="7" s="1"/>
  <c r="E209" i="12"/>
  <c r="F209" i="12" s="1"/>
  <c r="G209" i="12" s="1"/>
  <c r="K208" i="6"/>
  <c r="O208" i="6"/>
  <c r="M193" i="7" s="1"/>
  <c r="G174" i="12"/>
  <c r="G197" i="12"/>
  <c r="G217" i="12"/>
  <c r="G233" i="12"/>
  <c r="G249" i="12"/>
  <c r="D517" i="12"/>
  <c r="L196" i="6"/>
  <c r="J181" i="7" s="1"/>
  <c r="V196" i="6"/>
  <c r="T181" i="7" s="1"/>
  <c r="O196" i="6"/>
  <c r="M181" i="7" s="1"/>
  <c r="U196" i="6"/>
  <c r="S181" i="7" s="1"/>
  <c r="T277" i="6"/>
  <c r="R260" i="7" s="1"/>
  <c r="U260" i="7" s="1"/>
  <c r="V260" i="7" s="1"/>
  <c r="L224" i="6"/>
  <c r="J209" i="7" s="1"/>
  <c r="U224" i="6"/>
  <c r="S209" i="7" s="1"/>
  <c r="V224" i="6"/>
  <c r="T209" i="7" s="1"/>
  <c r="O224" i="6"/>
  <c r="M209" i="7" s="1"/>
  <c r="L240" i="6"/>
  <c r="J224" i="7" s="1"/>
  <c r="U240" i="6"/>
  <c r="S224" i="7" s="1"/>
  <c r="V240" i="6"/>
  <c r="T224" i="7" s="1"/>
  <c r="O240" i="6"/>
  <c r="M224" i="7" s="1"/>
  <c r="L256" i="6"/>
  <c r="J240" i="7" s="1"/>
  <c r="U256" i="6"/>
  <c r="S240" i="7" s="1"/>
  <c r="V256" i="6"/>
  <c r="T240" i="7" s="1"/>
  <c r="O256" i="6"/>
  <c r="M240" i="7" s="1"/>
  <c r="L272" i="6"/>
  <c r="J255" i="7" s="1"/>
  <c r="U272" i="6"/>
  <c r="S255" i="7" s="1"/>
  <c r="V272" i="6"/>
  <c r="T255" i="7" s="1"/>
  <c r="O272" i="6"/>
  <c r="M255" i="7" s="1"/>
  <c r="L288" i="6"/>
  <c r="J271" i="7" s="1"/>
  <c r="U288" i="6"/>
  <c r="S271" i="7" s="1"/>
  <c r="V288" i="6"/>
  <c r="T271" i="7" s="1"/>
  <c r="O288" i="6"/>
  <c r="M271" i="7" s="1"/>
  <c r="L304" i="6"/>
  <c r="J285" i="7" s="1"/>
  <c r="U304" i="6"/>
  <c r="S285" i="7" s="1"/>
  <c r="V304" i="6"/>
  <c r="T285" i="7" s="1"/>
  <c r="O304" i="6"/>
  <c r="M285" i="7" s="1"/>
  <c r="L344" i="6"/>
  <c r="J325" i="7" s="1"/>
  <c r="V344" i="6"/>
  <c r="T325" i="7" s="1"/>
  <c r="O344" i="6"/>
  <c r="M325" i="7" s="1"/>
  <c r="U344" i="6"/>
  <c r="S325" i="7" s="1"/>
  <c r="L352" i="6"/>
  <c r="J333" i="7" s="1"/>
  <c r="V352" i="6"/>
  <c r="T333" i="7" s="1"/>
  <c r="O352" i="6"/>
  <c r="M333" i="7" s="1"/>
  <c r="U352" i="6"/>
  <c r="S333" i="7" s="1"/>
  <c r="L360" i="6"/>
  <c r="J341" i="7" s="1"/>
  <c r="V360" i="6"/>
  <c r="T341" i="7" s="1"/>
  <c r="O360" i="6"/>
  <c r="M341" i="7" s="1"/>
  <c r="U360" i="6"/>
  <c r="S341" i="7" s="1"/>
  <c r="L368" i="6"/>
  <c r="J349" i="7" s="1"/>
  <c r="V368" i="6"/>
  <c r="T349" i="7" s="1"/>
  <c r="O368" i="6"/>
  <c r="M349" i="7" s="1"/>
  <c r="U368" i="6"/>
  <c r="S349" i="7" s="1"/>
  <c r="L376" i="6"/>
  <c r="J357" i="7" s="1"/>
  <c r="V376" i="6"/>
  <c r="T357" i="7" s="1"/>
  <c r="O376" i="6"/>
  <c r="M357" i="7" s="1"/>
  <c r="U376" i="6"/>
  <c r="S357" i="7" s="1"/>
  <c r="L384" i="6"/>
  <c r="J365" i="7" s="1"/>
  <c r="V384" i="6"/>
  <c r="T365" i="7" s="1"/>
  <c r="O384" i="6"/>
  <c r="M365" i="7" s="1"/>
  <c r="U384" i="6"/>
  <c r="S365" i="7" s="1"/>
  <c r="L392" i="6"/>
  <c r="J373" i="7" s="1"/>
  <c r="V392" i="6"/>
  <c r="T373" i="7" s="1"/>
  <c r="O392" i="6"/>
  <c r="M373" i="7" s="1"/>
  <c r="U392" i="6"/>
  <c r="S373" i="7" s="1"/>
  <c r="L217" i="6"/>
  <c r="J202" i="7" s="1"/>
  <c r="V217" i="6"/>
  <c r="T202" i="7" s="1"/>
  <c r="O217" i="6"/>
  <c r="M202" i="7" s="1"/>
  <c r="U217" i="6"/>
  <c r="S202" i="7" s="1"/>
  <c r="L233" i="6"/>
  <c r="J217" i="7" s="1"/>
  <c r="V233" i="6"/>
  <c r="T217" i="7" s="1"/>
  <c r="O233" i="6"/>
  <c r="M217" i="7" s="1"/>
  <c r="U233" i="6"/>
  <c r="S217" i="7" s="1"/>
  <c r="L249" i="6"/>
  <c r="J233" i="7" s="1"/>
  <c r="V249" i="6"/>
  <c r="T233" i="7" s="1"/>
  <c r="O249" i="6"/>
  <c r="M233" i="7" s="1"/>
  <c r="U249" i="6"/>
  <c r="S233" i="7" s="1"/>
  <c r="L265" i="6"/>
  <c r="J248" i="7" s="1"/>
  <c r="V265" i="6"/>
  <c r="T248" i="7" s="1"/>
  <c r="O265" i="6"/>
  <c r="M248" i="7" s="1"/>
  <c r="U265" i="6"/>
  <c r="S248" i="7" s="1"/>
  <c r="L399" i="6"/>
  <c r="J380" i="7" s="1"/>
  <c r="U399" i="6"/>
  <c r="S380" i="7" s="1"/>
  <c r="V399" i="6"/>
  <c r="T380" i="7" s="1"/>
  <c r="O399" i="6"/>
  <c r="M380" i="7" s="1"/>
  <c r="L415" i="6"/>
  <c r="J396" i="7" s="1"/>
  <c r="U415" i="6"/>
  <c r="S396" i="7" s="1"/>
  <c r="V415" i="6"/>
  <c r="T396" i="7" s="1"/>
  <c r="O415" i="6"/>
  <c r="M396" i="7" s="1"/>
  <c r="L431" i="6"/>
  <c r="J412" i="7" s="1"/>
  <c r="U431" i="6"/>
  <c r="S412" i="7" s="1"/>
  <c r="V431" i="6"/>
  <c r="T412" i="7" s="1"/>
  <c r="O431" i="6"/>
  <c r="M412" i="7" s="1"/>
  <c r="L447" i="6"/>
  <c r="J427" i="7" s="1"/>
  <c r="U447" i="6"/>
  <c r="S427" i="7" s="1"/>
  <c r="V447" i="6"/>
  <c r="T427" i="7" s="1"/>
  <c r="O447" i="6"/>
  <c r="M427" i="7" s="1"/>
  <c r="L463" i="6"/>
  <c r="J443" i="7" s="1"/>
  <c r="U463" i="6"/>
  <c r="S443" i="7" s="1"/>
  <c r="V463" i="6"/>
  <c r="T443" i="7" s="1"/>
  <c r="O463" i="6"/>
  <c r="M443" i="7" s="1"/>
  <c r="L479" i="6"/>
  <c r="J459" i="7" s="1"/>
  <c r="U479" i="6"/>
  <c r="S459" i="7" s="1"/>
  <c r="V479" i="6"/>
  <c r="T459" i="7" s="1"/>
  <c r="O479" i="6"/>
  <c r="M459" i="7" s="1"/>
  <c r="L495" i="6"/>
  <c r="J475" i="7" s="1"/>
  <c r="U495" i="6"/>
  <c r="S475" i="7" s="1"/>
  <c r="V495" i="6"/>
  <c r="T475" i="7" s="1"/>
  <c r="O495" i="6"/>
  <c r="M475" i="7" s="1"/>
  <c r="L519" i="6"/>
  <c r="J499" i="7" s="1"/>
  <c r="U519" i="6"/>
  <c r="S499" i="7" s="1"/>
  <c r="V519" i="6"/>
  <c r="T499" i="7" s="1"/>
  <c r="O519" i="6"/>
  <c r="M499" i="7" s="1"/>
  <c r="G74" i="12"/>
  <c r="L332" i="6"/>
  <c r="J313" i="7" s="1"/>
  <c r="U332" i="6"/>
  <c r="S313" i="7" s="1"/>
  <c r="V332" i="6"/>
  <c r="T313" i="7" s="1"/>
  <c r="O332" i="6"/>
  <c r="M313" i="7" s="1"/>
  <c r="L197" i="6"/>
  <c r="J182" i="7" s="1"/>
  <c r="V197" i="6"/>
  <c r="T182" i="7" s="1"/>
  <c r="O197" i="6"/>
  <c r="M182" i="7" s="1"/>
  <c r="U197" i="6"/>
  <c r="S182" i="7" s="1"/>
  <c r="L205" i="6"/>
  <c r="J190" i="7" s="1"/>
  <c r="V205" i="6"/>
  <c r="T190" i="7" s="1"/>
  <c r="O205" i="6"/>
  <c r="M190" i="7" s="1"/>
  <c r="U205" i="6"/>
  <c r="S190" i="7" s="1"/>
  <c r="L10" i="6"/>
  <c r="J5" i="7" s="1"/>
  <c r="V10" i="6"/>
  <c r="T5" i="7" s="1"/>
  <c r="O10" i="6"/>
  <c r="M5" i="7" s="1"/>
  <c r="U10" i="6"/>
  <c r="S5" i="7" s="1"/>
  <c r="L26" i="6"/>
  <c r="J21" i="7" s="1"/>
  <c r="V26" i="6"/>
  <c r="T21" i="7" s="1"/>
  <c r="O26" i="6"/>
  <c r="M21" i="7" s="1"/>
  <c r="U26" i="6"/>
  <c r="S21" i="7" s="1"/>
  <c r="L42" i="6"/>
  <c r="V42" i="6"/>
  <c r="T6" i="8" s="1"/>
  <c r="O42" i="6"/>
  <c r="M6" i="8" s="1"/>
  <c r="U42" i="6"/>
  <c r="S6" i="8" s="1"/>
  <c r="L58" i="6"/>
  <c r="J50" i="7" s="1"/>
  <c r="V58" i="6"/>
  <c r="T50" i="7" s="1"/>
  <c r="O58" i="6"/>
  <c r="M50" i="7" s="1"/>
  <c r="U58" i="6"/>
  <c r="S50" i="7" s="1"/>
  <c r="L74" i="6"/>
  <c r="J65" i="7" s="1"/>
  <c r="V74" i="6"/>
  <c r="T65" i="7" s="1"/>
  <c r="O74" i="6"/>
  <c r="M65" i="7" s="1"/>
  <c r="U74" i="6"/>
  <c r="S65" i="7" s="1"/>
  <c r="L90" i="6"/>
  <c r="J79" i="7" s="1"/>
  <c r="V90" i="6"/>
  <c r="T79" i="7" s="1"/>
  <c r="O90" i="6"/>
  <c r="M79" i="7" s="1"/>
  <c r="U90" i="6"/>
  <c r="S79" i="7" s="1"/>
  <c r="L106" i="6"/>
  <c r="J95" i="7" s="1"/>
  <c r="V106" i="6"/>
  <c r="T95" i="7" s="1"/>
  <c r="O106" i="6"/>
  <c r="M95" i="7" s="1"/>
  <c r="U106" i="6"/>
  <c r="S95" i="7" s="1"/>
  <c r="L122" i="6"/>
  <c r="J111" i="7" s="1"/>
  <c r="V122" i="6"/>
  <c r="T111" i="7" s="1"/>
  <c r="O122" i="6"/>
  <c r="M111" i="7" s="1"/>
  <c r="U122" i="6"/>
  <c r="S111" i="7" s="1"/>
  <c r="L138" i="6"/>
  <c r="J126" i="7" s="1"/>
  <c r="V138" i="6"/>
  <c r="T126" i="7" s="1"/>
  <c r="O138" i="6"/>
  <c r="M126" i="7" s="1"/>
  <c r="U138" i="6"/>
  <c r="S126" i="7" s="1"/>
  <c r="L154" i="6"/>
  <c r="V154" i="6"/>
  <c r="T11" i="9" s="1"/>
  <c r="O154" i="6"/>
  <c r="M11" i="9" s="1"/>
  <c r="U154" i="6"/>
  <c r="S11" i="9" s="1"/>
  <c r="L162" i="6"/>
  <c r="J148" i="7" s="1"/>
  <c r="V162" i="6"/>
  <c r="T148" i="7" s="1"/>
  <c r="O162" i="6"/>
  <c r="M148" i="7" s="1"/>
  <c r="U162" i="6"/>
  <c r="S148" i="7" s="1"/>
  <c r="L170" i="6"/>
  <c r="J156" i="7" s="1"/>
  <c r="V170" i="6"/>
  <c r="T156" i="7" s="1"/>
  <c r="O170" i="6"/>
  <c r="M156" i="7" s="1"/>
  <c r="U170" i="6"/>
  <c r="S156" i="7" s="1"/>
  <c r="G211" i="12"/>
  <c r="G394" i="12"/>
  <c r="L400" i="6"/>
  <c r="J381" i="7" s="1"/>
  <c r="V400" i="6"/>
  <c r="T381" i="7" s="1"/>
  <c r="O400" i="6"/>
  <c r="M381" i="7" s="1"/>
  <c r="U400" i="6"/>
  <c r="S381" i="7" s="1"/>
  <c r="L416" i="6"/>
  <c r="J397" i="7" s="1"/>
  <c r="V416" i="6"/>
  <c r="T397" i="7" s="1"/>
  <c r="O416" i="6"/>
  <c r="M397" i="7" s="1"/>
  <c r="U416" i="6"/>
  <c r="S397" i="7" s="1"/>
  <c r="L432" i="6"/>
  <c r="J413" i="7" s="1"/>
  <c r="V432" i="6"/>
  <c r="T413" i="7" s="1"/>
  <c r="O432" i="6"/>
  <c r="M413" i="7" s="1"/>
  <c r="U432" i="6"/>
  <c r="S413" i="7" s="1"/>
  <c r="L448" i="6"/>
  <c r="J428" i="7" s="1"/>
  <c r="V448" i="6"/>
  <c r="T428" i="7" s="1"/>
  <c r="O448" i="6"/>
  <c r="M428" i="7" s="1"/>
  <c r="U448" i="6"/>
  <c r="S428" i="7" s="1"/>
  <c r="L464" i="6"/>
  <c r="J444" i="7" s="1"/>
  <c r="V464" i="6"/>
  <c r="T444" i="7" s="1"/>
  <c r="O464" i="6"/>
  <c r="M444" i="7" s="1"/>
  <c r="U464" i="6"/>
  <c r="S444" i="7" s="1"/>
  <c r="L480" i="6"/>
  <c r="J460" i="7" s="1"/>
  <c r="V480" i="6"/>
  <c r="T460" i="7" s="1"/>
  <c r="O480" i="6"/>
  <c r="M460" i="7" s="1"/>
  <c r="U480" i="6"/>
  <c r="S460" i="7" s="1"/>
  <c r="L518" i="6"/>
  <c r="J498" i="7" s="1"/>
  <c r="U518" i="6"/>
  <c r="S498" i="7" s="1"/>
  <c r="V518" i="6"/>
  <c r="T498" i="7" s="1"/>
  <c r="O518" i="6"/>
  <c r="M498" i="7" s="1"/>
  <c r="G515" i="12"/>
  <c r="J30" i="2"/>
  <c r="E35" i="2" s="1"/>
  <c r="E39" i="2" s="1"/>
  <c r="E48" i="2" s="1"/>
  <c r="L8" i="2"/>
  <c r="L178" i="6"/>
  <c r="J164" i="7" s="1"/>
  <c r="V178" i="6"/>
  <c r="T164" i="7" s="1"/>
  <c r="O178" i="6"/>
  <c r="M164" i="7" s="1"/>
  <c r="U178" i="6"/>
  <c r="S164" i="7" s="1"/>
  <c r="L186" i="6"/>
  <c r="J172" i="7" s="1"/>
  <c r="V186" i="6"/>
  <c r="T172" i="7" s="1"/>
  <c r="O186" i="6"/>
  <c r="M172" i="7" s="1"/>
  <c r="U186" i="6"/>
  <c r="S172" i="7" s="1"/>
  <c r="L194" i="6"/>
  <c r="J179" i="7" s="1"/>
  <c r="V194" i="6"/>
  <c r="T179" i="7" s="1"/>
  <c r="O194" i="6"/>
  <c r="M179" i="7" s="1"/>
  <c r="U194" i="6"/>
  <c r="S179" i="7" s="1"/>
  <c r="L202" i="6"/>
  <c r="J187" i="7" s="1"/>
  <c r="V202" i="6"/>
  <c r="T187" i="7" s="1"/>
  <c r="O202" i="6"/>
  <c r="M187" i="7" s="1"/>
  <c r="U202" i="6"/>
  <c r="S187" i="7" s="1"/>
  <c r="L283" i="6"/>
  <c r="J266" i="7" s="1"/>
  <c r="V283" i="6"/>
  <c r="T266" i="7" s="1"/>
  <c r="O283" i="6"/>
  <c r="M266" i="7" s="1"/>
  <c r="U283" i="6"/>
  <c r="S266" i="7" s="1"/>
  <c r="G184" i="12"/>
  <c r="G192" i="12"/>
  <c r="G69" i="12"/>
  <c r="G85" i="12"/>
  <c r="G117" i="12"/>
  <c r="G133" i="12"/>
  <c r="G161" i="12"/>
  <c r="G169" i="12"/>
  <c r="G177" i="12"/>
  <c r="T293" i="6"/>
  <c r="R275" i="7" s="1"/>
  <c r="U275" i="7" s="1"/>
  <c r="V275" i="7" s="1"/>
  <c r="G285" i="12"/>
  <c r="G301" i="12"/>
  <c r="L342" i="6"/>
  <c r="J323" i="7" s="1"/>
  <c r="V342" i="6"/>
  <c r="T323" i="7" s="1"/>
  <c r="O342" i="6"/>
  <c r="M323" i="7" s="1"/>
  <c r="U342" i="6"/>
  <c r="S323" i="7" s="1"/>
  <c r="L350" i="6"/>
  <c r="J331" i="7" s="1"/>
  <c r="V350" i="6"/>
  <c r="T331" i="7" s="1"/>
  <c r="O350" i="6"/>
  <c r="M331" i="7" s="1"/>
  <c r="U350" i="6"/>
  <c r="S331" i="7" s="1"/>
  <c r="L358" i="6"/>
  <c r="J339" i="7" s="1"/>
  <c r="V358" i="6"/>
  <c r="T339" i="7" s="1"/>
  <c r="O358" i="6"/>
  <c r="M339" i="7" s="1"/>
  <c r="U358" i="6"/>
  <c r="S339" i="7" s="1"/>
  <c r="L366" i="6"/>
  <c r="J347" i="7" s="1"/>
  <c r="V366" i="6"/>
  <c r="T347" i="7" s="1"/>
  <c r="O366" i="6"/>
  <c r="M347" i="7" s="1"/>
  <c r="U366" i="6"/>
  <c r="S347" i="7" s="1"/>
  <c r="L374" i="6"/>
  <c r="J355" i="7" s="1"/>
  <c r="V374" i="6"/>
  <c r="T355" i="7" s="1"/>
  <c r="O374" i="6"/>
  <c r="M355" i="7" s="1"/>
  <c r="U374" i="6"/>
  <c r="S355" i="7" s="1"/>
  <c r="L382" i="6"/>
  <c r="J363" i="7" s="1"/>
  <c r="V382" i="6"/>
  <c r="T363" i="7" s="1"/>
  <c r="O382" i="6"/>
  <c r="M363" i="7" s="1"/>
  <c r="U382" i="6"/>
  <c r="S363" i="7" s="1"/>
  <c r="L390" i="6"/>
  <c r="J371" i="7" s="1"/>
  <c r="V390" i="6"/>
  <c r="T371" i="7" s="1"/>
  <c r="O390" i="6"/>
  <c r="M371" i="7" s="1"/>
  <c r="U390" i="6"/>
  <c r="S371" i="7" s="1"/>
  <c r="L403" i="6"/>
  <c r="J384" i="7" s="1"/>
  <c r="U403" i="6"/>
  <c r="S384" i="7" s="1"/>
  <c r="V403" i="6"/>
  <c r="T384" i="7" s="1"/>
  <c r="O403" i="6"/>
  <c r="M384" i="7" s="1"/>
  <c r="L419" i="6"/>
  <c r="J400" i="7" s="1"/>
  <c r="U419" i="6"/>
  <c r="S400" i="7" s="1"/>
  <c r="V419" i="6"/>
  <c r="T400" i="7" s="1"/>
  <c r="O419" i="6"/>
  <c r="M400" i="7" s="1"/>
  <c r="L435" i="6"/>
  <c r="J416" i="7" s="1"/>
  <c r="U435" i="6"/>
  <c r="S416" i="7" s="1"/>
  <c r="V435" i="6"/>
  <c r="T416" i="7" s="1"/>
  <c r="O435" i="6"/>
  <c r="M416" i="7" s="1"/>
  <c r="L451" i="6"/>
  <c r="J431" i="7" s="1"/>
  <c r="U451" i="6"/>
  <c r="S431" i="7" s="1"/>
  <c r="V451" i="6"/>
  <c r="T431" i="7" s="1"/>
  <c r="O451" i="6"/>
  <c r="M431" i="7" s="1"/>
  <c r="L467" i="6"/>
  <c r="J447" i="7" s="1"/>
  <c r="U467" i="6"/>
  <c r="S447" i="7" s="1"/>
  <c r="V467" i="6"/>
  <c r="T447" i="7" s="1"/>
  <c r="O467" i="6"/>
  <c r="M447" i="7" s="1"/>
  <c r="L483" i="6"/>
  <c r="J463" i="7" s="1"/>
  <c r="U483" i="6"/>
  <c r="S463" i="7" s="1"/>
  <c r="V483" i="6"/>
  <c r="T463" i="7" s="1"/>
  <c r="O483" i="6"/>
  <c r="M463" i="7" s="1"/>
  <c r="L499" i="6"/>
  <c r="J479" i="7" s="1"/>
  <c r="U499" i="6"/>
  <c r="S479" i="7" s="1"/>
  <c r="V499" i="6"/>
  <c r="T479" i="7" s="1"/>
  <c r="O499" i="6"/>
  <c r="M479" i="7" s="1"/>
  <c r="L402" i="6"/>
  <c r="J383" i="7" s="1"/>
  <c r="V402" i="6"/>
  <c r="T383" i="7" s="1"/>
  <c r="O402" i="6"/>
  <c r="M383" i="7" s="1"/>
  <c r="U402" i="6"/>
  <c r="S383" i="7" s="1"/>
  <c r="L418" i="6"/>
  <c r="J399" i="7" s="1"/>
  <c r="V418" i="6"/>
  <c r="T399" i="7" s="1"/>
  <c r="O418" i="6"/>
  <c r="M399" i="7" s="1"/>
  <c r="U418" i="6"/>
  <c r="S399" i="7" s="1"/>
  <c r="L434" i="6"/>
  <c r="J415" i="7" s="1"/>
  <c r="V434" i="6"/>
  <c r="T415" i="7" s="1"/>
  <c r="O434" i="6"/>
  <c r="M415" i="7" s="1"/>
  <c r="U434" i="6"/>
  <c r="S415" i="7" s="1"/>
  <c r="L450" i="6"/>
  <c r="J430" i="7" s="1"/>
  <c r="V450" i="6"/>
  <c r="T430" i="7" s="1"/>
  <c r="O450" i="6"/>
  <c r="M430" i="7" s="1"/>
  <c r="U450" i="6"/>
  <c r="S430" i="7" s="1"/>
  <c r="L466" i="6"/>
  <c r="J446" i="7" s="1"/>
  <c r="V466" i="6"/>
  <c r="T446" i="7" s="1"/>
  <c r="O466" i="6"/>
  <c r="M446" i="7" s="1"/>
  <c r="U466" i="6"/>
  <c r="S446" i="7" s="1"/>
  <c r="L482" i="6"/>
  <c r="J462" i="7" s="1"/>
  <c r="V482" i="6"/>
  <c r="T462" i="7" s="1"/>
  <c r="O482" i="6"/>
  <c r="M462" i="7" s="1"/>
  <c r="U482" i="6"/>
  <c r="S462" i="7" s="1"/>
  <c r="CJ6" i="1"/>
  <c r="L5" i="6"/>
  <c r="U5" i="6"/>
  <c r="S5" i="8" s="1"/>
  <c r="V5" i="6"/>
  <c r="T5" i="8" s="1"/>
  <c r="O5" i="6"/>
  <c r="M5" i="8" s="1"/>
  <c r="L21" i="6"/>
  <c r="J16" i="7" s="1"/>
  <c r="U21" i="6"/>
  <c r="S16" i="7" s="1"/>
  <c r="V21" i="6"/>
  <c r="T16" i="7" s="1"/>
  <c r="O21" i="6"/>
  <c r="M16" i="7" s="1"/>
  <c r="L37" i="6"/>
  <c r="J30" i="7" s="1"/>
  <c r="U37" i="6"/>
  <c r="S30" i="7" s="1"/>
  <c r="V37" i="6"/>
  <c r="T30" i="7" s="1"/>
  <c r="O37" i="6"/>
  <c r="M30" i="7" s="1"/>
  <c r="L53" i="6"/>
  <c r="J45" i="7" s="1"/>
  <c r="U53" i="6"/>
  <c r="S45" i="7" s="1"/>
  <c r="V53" i="6"/>
  <c r="T45" i="7" s="1"/>
  <c r="O53" i="6"/>
  <c r="M45" i="7" s="1"/>
  <c r="L69" i="6"/>
  <c r="J61" i="7" s="1"/>
  <c r="U69" i="6"/>
  <c r="S61" i="7" s="1"/>
  <c r="V69" i="6"/>
  <c r="T61" i="7" s="1"/>
  <c r="O69" i="6"/>
  <c r="M61" i="7" s="1"/>
  <c r="L85" i="6"/>
  <c r="J74" i="7" s="1"/>
  <c r="U85" i="6"/>
  <c r="S74" i="7" s="1"/>
  <c r="V85" i="6"/>
  <c r="T74" i="7" s="1"/>
  <c r="O85" i="6"/>
  <c r="M74" i="7" s="1"/>
  <c r="L101" i="6"/>
  <c r="J90" i="7" s="1"/>
  <c r="U101" i="6"/>
  <c r="S90" i="7" s="1"/>
  <c r="V101" i="6"/>
  <c r="T90" i="7" s="1"/>
  <c r="O101" i="6"/>
  <c r="M90" i="7" s="1"/>
  <c r="L117" i="6"/>
  <c r="J106" i="7" s="1"/>
  <c r="U117" i="6"/>
  <c r="S106" i="7" s="1"/>
  <c r="V117" i="6"/>
  <c r="T106" i="7" s="1"/>
  <c r="O117" i="6"/>
  <c r="M106" i="7" s="1"/>
  <c r="L133" i="6"/>
  <c r="J121" i="7" s="1"/>
  <c r="U133" i="6"/>
  <c r="S121" i="7" s="1"/>
  <c r="V133" i="6"/>
  <c r="T121" i="7" s="1"/>
  <c r="O133" i="6"/>
  <c r="M121" i="7" s="1"/>
  <c r="L149" i="6"/>
  <c r="J136" i="7" s="1"/>
  <c r="U149" i="6"/>
  <c r="S136" i="7" s="1"/>
  <c r="V149" i="6"/>
  <c r="T136" i="7" s="1"/>
  <c r="O149" i="6"/>
  <c r="M136" i="7" s="1"/>
  <c r="G196" i="12"/>
  <c r="G204" i="12"/>
  <c r="L330" i="6"/>
  <c r="J311" i="7" s="1"/>
  <c r="U330" i="6"/>
  <c r="S311" i="7" s="1"/>
  <c r="V330" i="6"/>
  <c r="T311" i="7" s="1"/>
  <c r="O330" i="6"/>
  <c r="M311" i="7" s="1"/>
  <c r="L6" i="6"/>
  <c r="V6" i="6"/>
  <c r="T3" i="9" s="1"/>
  <c r="O6" i="6"/>
  <c r="M3" i="9" s="1"/>
  <c r="U6" i="6"/>
  <c r="S3" i="9" s="1"/>
  <c r="L22" i="6"/>
  <c r="J17" i="7" s="1"/>
  <c r="V22" i="6"/>
  <c r="T17" i="7" s="1"/>
  <c r="O22" i="6"/>
  <c r="M17" i="7" s="1"/>
  <c r="U22" i="6"/>
  <c r="S17" i="7" s="1"/>
  <c r="L38" i="6"/>
  <c r="J31" i="7" s="1"/>
  <c r="V38" i="6"/>
  <c r="T31" i="7" s="1"/>
  <c r="O38" i="6"/>
  <c r="M31" i="7" s="1"/>
  <c r="U38" i="6"/>
  <c r="S31" i="7" s="1"/>
  <c r="L54" i="6"/>
  <c r="J46" i="7" s="1"/>
  <c r="V54" i="6"/>
  <c r="T46" i="7" s="1"/>
  <c r="O54" i="6"/>
  <c r="M46" i="7" s="1"/>
  <c r="U54" i="6"/>
  <c r="S46" i="7" s="1"/>
  <c r="L70" i="6"/>
  <c r="J62" i="7" s="1"/>
  <c r="V70" i="6"/>
  <c r="T62" i="7" s="1"/>
  <c r="O70" i="6"/>
  <c r="M62" i="7" s="1"/>
  <c r="U70" i="6"/>
  <c r="S62" i="7" s="1"/>
  <c r="L86" i="6"/>
  <c r="J75" i="7" s="1"/>
  <c r="V86" i="6"/>
  <c r="T75" i="7" s="1"/>
  <c r="O86" i="6"/>
  <c r="M75" i="7" s="1"/>
  <c r="U86" i="6"/>
  <c r="S75" i="7" s="1"/>
  <c r="L102" i="6"/>
  <c r="J91" i="7" s="1"/>
  <c r="V102" i="6"/>
  <c r="T91" i="7" s="1"/>
  <c r="O102" i="6"/>
  <c r="M91" i="7" s="1"/>
  <c r="U102" i="6"/>
  <c r="S91" i="7" s="1"/>
  <c r="L118" i="6"/>
  <c r="J107" i="7" s="1"/>
  <c r="V118" i="6"/>
  <c r="T107" i="7" s="1"/>
  <c r="O118" i="6"/>
  <c r="M107" i="7" s="1"/>
  <c r="U118" i="6"/>
  <c r="S107" i="7" s="1"/>
  <c r="L134" i="6"/>
  <c r="J122" i="7" s="1"/>
  <c r="V134" i="6"/>
  <c r="T122" i="7" s="1"/>
  <c r="O134" i="6"/>
  <c r="M122" i="7" s="1"/>
  <c r="U134" i="6"/>
  <c r="S122" i="7" s="1"/>
  <c r="L150" i="6"/>
  <c r="J137" i="7" s="1"/>
  <c r="V150" i="6"/>
  <c r="T137" i="7" s="1"/>
  <c r="O150" i="6"/>
  <c r="M137" i="7" s="1"/>
  <c r="U150" i="6"/>
  <c r="S137" i="7" s="1"/>
  <c r="L161" i="6"/>
  <c r="J147" i="7" s="1"/>
  <c r="V161" i="6"/>
  <c r="T147" i="7" s="1"/>
  <c r="U161" i="6"/>
  <c r="S147" i="7" s="1"/>
  <c r="O161" i="6"/>
  <c r="M147" i="7" s="1"/>
  <c r="L169" i="6"/>
  <c r="J155" i="7" s="1"/>
  <c r="V169" i="6"/>
  <c r="T155" i="7" s="1"/>
  <c r="U169" i="6"/>
  <c r="S155" i="7" s="1"/>
  <c r="O169" i="6"/>
  <c r="M155" i="7" s="1"/>
  <c r="G215" i="12"/>
  <c r="G231" i="12"/>
  <c r="G279" i="12"/>
  <c r="G295" i="12"/>
  <c r="G264" i="12"/>
  <c r="G340" i="12"/>
  <c r="G348" i="12"/>
  <c r="G356" i="12"/>
  <c r="G364" i="12"/>
  <c r="G380" i="12"/>
  <c r="G388" i="12"/>
  <c r="L405" i="6"/>
  <c r="J386" i="7" s="1"/>
  <c r="U405" i="6"/>
  <c r="S386" i="7" s="1"/>
  <c r="V405" i="6"/>
  <c r="T386" i="7" s="1"/>
  <c r="O405" i="6"/>
  <c r="M386" i="7" s="1"/>
  <c r="L421" i="6"/>
  <c r="J402" i="7" s="1"/>
  <c r="U421" i="6"/>
  <c r="S402" i="7" s="1"/>
  <c r="V421" i="6"/>
  <c r="T402" i="7" s="1"/>
  <c r="O421" i="6"/>
  <c r="M402" i="7" s="1"/>
  <c r="L437" i="6"/>
  <c r="J418" i="7" s="1"/>
  <c r="U437" i="6"/>
  <c r="S418" i="7" s="1"/>
  <c r="V437" i="6"/>
  <c r="T418" i="7" s="1"/>
  <c r="O437" i="6"/>
  <c r="M418" i="7" s="1"/>
  <c r="L453" i="6"/>
  <c r="J433" i="7" s="1"/>
  <c r="U453" i="6"/>
  <c r="S433" i="7" s="1"/>
  <c r="V453" i="6"/>
  <c r="T433" i="7" s="1"/>
  <c r="O453" i="6"/>
  <c r="M433" i="7" s="1"/>
  <c r="L469" i="6"/>
  <c r="J449" i="7" s="1"/>
  <c r="U469" i="6"/>
  <c r="S449" i="7" s="1"/>
  <c r="V469" i="6"/>
  <c r="T449" i="7" s="1"/>
  <c r="O469" i="6"/>
  <c r="M449" i="7" s="1"/>
  <c r="L485" i="6"/>
  <c r="J465" i="7" s="1"/>
  <c r="U485" i="6"/>
  <c r="S465" i="7" s="1"/>
  <c r="V485" i="6"/>
  <c r="T465" i="7" s="1"/>
  <c r="O485" i="6"/>
  <c r="M465" i="7" s="1"/>
  <c r="D5" i="11"/>
  <c r="L404" i="6"/>
  <c r="J385" i="7" s="1"/>
  <c r="V404" i="6"/>
  <c r="T385" i="7" s="1"/>
  <c r="O404" i="6"/>
  <c r="M385" i="7" s="1"/>
  <c r="U404" i="6"/>
  <c r="S385" i="7" s="1"/>
  <c r="L420" i="6"/>
  <c r="J401" i="7" s="1"/>
  <c r="V420" i="6"/>
  <c r="T401" i="7" s="1"/>
  <c r="O420" i="6"/>
  <c r="M401" i="7" s="1"/>
  <c r="U420" i="6"/>
  <c r="S401" i="7" s="1"/>
  <c r="L436" i="6"/>
  <c r="J417" i="7" s="1"/>
  <c r="V436" i="6"/>
  <c r="T417" i="7" s="1"/>
  <c r="O436" i="6"/>
  <c r="M417" i="7" s="1"/>
  <c r="U436" i="6"/>
  <c r="S417" i="7" s="1"/>
  <c r="L452" i="6"/>
  <c r="J432" i="7" s="1"/>
  <c r="V452" i="6"/>
  <c r="T432" i="7" s="1"/>
  <c r="O452" i="6"/>
  <c r="M432" i="7" s="1"/>
  <c r="U452" i="6"/>
  <c r="S432" i="7" s="1"/>
  <c r="L468" i="6"/>
  <c r="J448" i="7" s="1"/>
  <c r="V468" i="6"/>
  <c r="T448" i="7" s="1"/>
  <c r="O468" i="6"/>
  <c r="M448" i="7" s="1"/>
  <c r="U468" i="6"/>
  <c r="S448" i="7" s="1"/>
  <c r="L484" i="6"/>
  <c r="J464" i="7" s="1"/>
  <c r="V484" i="6"/>
  <c r="T464" i="7" s="1"/>
  <c r="O484" i="6"/>
  <c r="M464" i="7" s="1"/>
  <c r="U484" i="6"/>
  <c r="S464" i="7" s="1"/>
  <c r="L517" i="6"/>
  <c r="J497" i="7" s="1"/>
  <c r="U517" i="6"/>
  <c r="S497" i="7" s="1"/>
  <c r="V517" i="6"/>
  <c r="T497" i="7" s="1"/>
  <c r="O517" i="6"/>
  <c r="M497" i="7" s="1"/>
  <c r="L329" i="6"/>
  <c r="J310" i="7" s="1"/>
  <c r="V329" i="6"/>
  <c r="T310" i="7" s="1"/>
  <c r="O329" i="6"/>
  <c r="M310" i="7" s="1"/>
  <c r="U329" i="6"/>
  <c r="S310" i="7" s="1"/>
  <c r="M317" i="6"/>
  <c r="K298" i="7" s="1"/>
  <c r="T319" i="6"/>
  <c r="R300" i="7" s="1"/>
  <c r="U300" i="7" s="1"/>
  <c r="V300" i="7" s="1"/>
  <c r="L177" i="6"/>
  <c r="J163" i="7" s="1"/>
  <c r="O177" i="6"/>
  <c r="M163" i="7" s="1"/>
  <c r="U177" i="6"/>
  <c r="S163" i="7" s="1"/>
  <c r="L185" i="6"/>
  <c r="J171" i="7" s="1"/>
  <c r="V185" i="6"/>
  <c r="T171" i="7" s="1"/>
  <c r="O185" i="6"/>
  <c r="M171" i="7" s="1"/>
  <c r="U185" i="6"/>
  <c r="S171" i="7" s="1"/>
  <c r="T311" i="6"/>
  <c r="R292" i="7" s="1"/>
  <c r="U292" i="7" s="1"/>
  <c r="V292" i="7" s="1"/>
  <c r="L322" i="6"/>
  <c r="J303" i="7" s="1"/>
  <c r="U322" i="6"/>
  <c r="S303" i="7" s="1"/>
  <c r="V322" i="6"/>
  <c r="T303" i="7" s="1"/>
  <c r="O322" i="6"/>
  <c r="M303" i="7" s="1"/>
  <c r="CJ10" i="1"/>
  <c r="L310" i="6"/>
  <c r="J291" i="7" s="1"/>
  <c r="U310" i="6"/>
  <c r="S291" i="7" s="1"/>
  <c r="V310" i="6"/>
  <c r="T291" i="7" s="1"/>
  <c r="O310" i="6"/>
  <c r="M291" i="7" s="1"/>
  <c r="L7" i="6"/>
  <c r="U7" i="6"/>
  <c r="S4" i="9" s="1"/>
  <c r="V7" i="6"/>
  <c r="T4" i="9" s="1"/>
  <c r="O7" i="6"/>
  <c r="M4" i="9" s="1"/>
  <c r="L23" i="6"/>
  <c r="J18" i="7" s="1"/>
  <c r="U23" i="6"/>
  <c r="S18" i="7" s="1"/>
  <c r="V23" i="6"/>
  <c r="T18" i="7" s="1"/>
  <c r="O23" i="6"/>
  <c r="M18" i="7" s="1"/>
  <c r="L39" i="6"/>
  <c r="J32" i="7" s="1"/>
  <c r="U39" i="6"/>
  <c r="S32" i="7" s="1"/>
  <c r="V39" i="6"/>
  <c r="T32" i="7" s="1"/>
  <c r="O39" i="6"/>
  <c r="M32" i="7" s="1"/>
  <c r="L55" i="6"/>
  <c r="J47" i="7" s="1"/>
  <c r="U55" i="6"/>
  <c r="S47" i="7" s="1"/>
  <c r="V55" i="6"/>
  <c r="T47" i="7" s="1"/>
  <c r="O55" i="6"/>
  <c r="M47" i="7" s="1"/>
  <c r="L71" i="6"/>
  <c r="U71" i="6"/>
  <c r="S7" i="9" s="1"/>
  <c r="V71" i="6"/>
  <c r="T7" i="9" s="1"/>
  <c r="O71" i="6"/>
  <c r="M7" i="9" s="1"/>
  <c r="L87" i="6"/>
  <c r="J76" i="7" s="1"/>
  <c r="U87" i="6"/>
  <c r="S76" i="7" s="1"/>
  <c r="V87" i="6"/>
  <c r="T76" i="7" s="1"/>
  <c r="O87" i="6"/>
  <c r="M76" i="7" s="1"/>
  <c r="L103" i="6"/>
  <c r="J92" i="7" s="1"/>
  <c r="U103" i="6"/>
  <c r="S92" i="7" s="1"/>
  <c r="V103" i="6"/>
  <c r="T92" i="7" s="1"/>
  <c r="O103" i="6"/>
  <c r="M92" i="7" s="1"/>
  <c r="L119" i="6"/>
  <c r="J108" i="7" s="1"/>
  <c r="U119" i="6"/>
  <c r="S108" i="7" s="1"/>
  <c r="V119" i="6"/>
  <c r="T108" i="7" s="1"/>
  <c r="O119" i="6"/>
  <c r="M108" i="7" s="1"/>
  <c r="L135" i="6"/>
  <c r="J123" i="7" s="1"/>
  <c r="U135" i="6"/>
  <c r="S123" i="7" s="1"/>
  <c r="V135" i="6"/>
  <c r="T123" i="7" s="1"/>
  <c r="O135" i="6"/>
  <c r="M123" i="7" s="1"/>
  <c r="L151" i="6"/>
  <c r="J138" i="7" s="1"/>
  <c r="U151" i="6"/>
  <c r="S138" i="7" s="1"/>
  <c r="V151" i="6"/>
  <c r="T138" i="7" s="1"/>
  <c r="O151" i="6"/>
  <c r="M138" i="7" s="1"/>
  <c r="T303" i="6"/>
  <c r="R284" i="7" s="1"/>
  <c r="U284" i="7" s="1"/>
  <c r="V284" i="7" s="1"/>
  <c r="L8" i="6"/>
  <c r="J3" i="7" s="1"/>
  <c r="V8" i="6"/>
  <c r="T3" i="7" s="1"/>
  <c r="O8" i="6"/>
  <c r="M3" i="7" s="1"/>
  <c r="U8" i="6"/>
  <c r="S3" i="7" s="1"/>
  <c r="L24" i="6"/>
  <c r="J19" i="7" s="1"/>
  <c r="V24" i="6"/>
  <c r="T19" i="7" s="1"/>
  <c r="O24" i="6"/>
  <c r="M19" i="7" s="1"/>
  <c r="U24" i="6"/>
  <c r="S19" i="7" s="1"/>
  <c r="L40" i="6"/>
  <c r="J33" i="7" s="1"/>
  <c r="V40" i="6"/>
  <c r="T33" i="7" s="1"/>
  <c r="O40" i="6"/>
  <c r="M33" i="7" s="1"/>
  <c r="U40" i="6"/>
  <c r="S33" i="7" s="1"/>
  <c r="L56" i="6"/>
  <c r="J48" i="7" s="1"/>
  <c r="V56" i="6"/>
  <c r="T48" i="7" s="1"/>
  <c r="O56" i="6"/>
  <c r="M48" i="7" s="1"/>
  <c r="U56" i="6"/>
  <c r="S48" i="7" s="1"/>
  <c r="L72" i="6"/>
  <c r="J63" i="7" s="1"/>
  <c r="V72" i="6"/>
  <c r="T63" i="7" s="1"/>
  <c r="O72" i="6"/>
  <c r="M63" i="7" s="1"/>
  <c r="U72" i="6"/>
  <c r="S63" i="7" s="1"/>
  <c r="L88" i="6"/>
  <c r="J77" i="7" s="1"/>
  <c r="V88" i="6"/>
  <c r="T77" i="7" s="1"/>
  <c r="O88" i="6"/>
  <c r="M77" i="7" s="1"/>
  <c r="U88" i="6"/>
  <c r="S77" i="7" s="1"/>
  <c r="L104" i="6"/>
  <c r="J93" i="7" s="1"/>
  <c r="V104" i="6"/>
  <c r="T93" i="7" s="1"/>
  <c r="O104" i="6"/>
  <c r="M93" i="7" s="1"/>
  <c r="U104" i="6"/>
  <c r="S93" i="7" s="1"/>
  <c r="L120" i="6"/>
  <c r="J109" i="7" s="1"/>
  <c r="V120" i="6"/>
  <c r="T109" i="7" s="1"/>
  <c r="O120" i="6"/>
  <c r="M109" i="7" s="1"/>
  <c r="U120" i="6"/>
  <c r="S109" i="7" s="1"/>
  <c r="L136" i="6"/>
  <c r="J124" i="7" s="1"/>
  <c r="V136" i="6"/>
  <c r="T124" i="7" s="1"/>
  <c r="O136" i="6"/>
  <c r="M124" i="7" s="1"/>
  <c r="U136" i="6"/>
  <c r="S124" i="7" s="1"/>
  <c r="L152" i="6"/>
  <c r="J139" i="7" s="1"/>
  <c r="V152" i="6"/>
  <c r="T139" i="7" s="1"/>
  <c r="O152" i="6"/>
  <c r="M139" i="7" s="1"/>
  <c r="U152" i="6"/>
  <c r="S139" i="7" s="1"/>
  <c r="L159" i="6"/>
  <c r="J145" i="7" s="1"/>
  <c r="V159" i="6"/>
  <c r="T145" i="7" s="1"/>
  <c r="U159" i="6"/>
  <c r="S145" i="7" s="1"/>
  <c r="O159" i="6"/>
  <c r="M145" i="7" s="1"/>
  <c r="L167" i="6"/>
  <c r="J153" i="7" s="1"/>
  <c r="V167" i="6"/>
  <c r="T153" i="7" s="1"/>
  <c r="U167" i="6"/>
  <c r="S153" i="7" s="1"/>
  <c r="O167" i="6"/>
  <c r="M153" i="7" s="1"/>
  <c r="L175" i="6"/>
  <c r="J161" i="7" s="1"/>
  <c r="V175" i="6"/>
  <c r="T161" i="7" s="1"/>
  <c r="U175" i="6"/>
  <c r="S161" i="7" s="1"/>
  <c r="O175" i="6"/>
  <c r="M161" i="7" s="1"/>
  <c r="G273" i="12"/>
  <c r="L513" i="6"/>
  <c r="J493" i="7" s="1"/>
  <c r="U513" i="6"/>
  <c r="S493" i="7" s="1"/>
  <c r="V513" i="6"/>
  <c r="T493" i="7" s="1"/>
  <c r="O513" i="6"/>
  <c r="M493" i="7" s="1"/>
  <c r="L511" i="6"/>
  <c r="J491" i="7" s="1"/>
  <c r="U511" i="6"/>
  <c r="S491" i="7" s="1"/>
  <c r="V511" i="6"/>
  <c r="T491" i="7" s="1"/>
  <c r="O511" i="6"/>
  <c r="M491" i="7" s="1"/>
  <c r="L398" i="6"/>
  <c r="J379" i="7" s="1"/>
  <c r="V398" i="6"/>
  <c r="T379" i="7" s="1"/>
  <c r="O398" i="6"/>
  <c r="M379" i="7" s="1"/>
  <c r="U398" i="6"/>
  <c r="S379" i="7" s="1"/>
  <c r="L414" i="6"/>
  <c r="J395" i="7" s="1"/>
  <c r="V414" i="6"/>
  <c r="T395" i="7" s="1"/>
  <c r="O414" i="6"/>
  <c r="M395" i="7" s="1"/>
  <c r="U414" i="6"/>
  <c r="S395" i="7" s="1"/>
  <c r="L430" i="6"/>
  <c r="J411" i="7" s="1"/>
  <c r="V430" i="6"/>
  <c r="T411" i="7" s="1"/>
  <c r="O430" i="6"/>
  <c r="M411" i="7" s="1"/>
  <c r="U430" i="6"/>
  <c r="S411" i="7" s="1"/>
  <c r="L446" i="6"/>
  <c r="J426" i="7" s="1"/>
  <c r="V446" i="6"/>
  <c r="T426" i="7" s="1"/>
  <c r="O446" i="6"/>
  <c r="M426" i="7" s="1"/>
  <c r="U446" i="6"/>
  <c r="S426" i="7" s="1"/>
  <c r="L462" i="6"/>
  <c r="J442" i="7" s="1"/>
  <c r="V462" i="6"/>
  <c r="T442" i="7" s="1"/>
  <c r="O462" i="6"/>
  <c r="M442" i="7" s="1"/>
  <c r="U462" i="6"/>
  <c r="S442" i="7" s="1"/>
  <c r="L478" i="6"/>
  <c r="J458" i="7" s="1"/>
  <c r="V478" i="6"/>
  <c r="T458" i="7" s="1"/>
  <c r="O478" i="6"/>
  <c r="M458" i="7" s="1"/>
  <c r="U478" i="6"/>
  <c r="S458" i="7" s="1"/>
  <c r="L494" i="6"/>
  <c r="J474" i="7" s="1"/>
  <c r="V494" i="6"/>
  <c r="T474" i="7" s="1"/>
  <c r="O494" i="6"/>
  <c r="M474" i="7" s="1"/>
  <c r="U494" i="6"/>
  <c r="S474" i="7" s="1"/>
  <c r="L291" i="6"/>
  <c r="J274" i="7" s="1"/>
  <c r="V291" i="6"/>
  <c r="T274" i="7" s="1"/>
  <c r="O291" i="6"/>
  <c r="M274" i="7" s="1"/>
  <c r="U291" i="6"/>
  <c r="S274" i="7" s="1"/>
  <c r="L17" i="6"/>
  <c r="J12" i="7" s="1"/>
  <c r="U17" i="6"/>
  <c r="S12" i="7" s="1"/>
  <c r="V17" i="6"/>
  <c r="T12" i="7" s="1"/>
  <c r="O17" i="6"/>
  <c r="M12" i="7" s="1"/>
  <c r="L33" i="6"/>
  <c r="J28" i="7" s="1"/>
  <c r="U33" i="6"/>
  <c r="S28" i="7" s="1"/>
  <c r="V33" i="6"/>
  <c r="T28" i="7" s="1"/>
  <c r="O33" i="6"/>
  <c r="M28" i="7" s="1"/>
  <c r="L49" i="6"/>
  <c r="J41" i="7" s="1"/>
  <c r="U49" i="6"/>
  <c r="S41" i="7" s="1"/>
  <c r="V49" i="6"/>
  <c r="T41" i="7" s="1"/>
  <c r="O49" i="6"/>
  <c r="M41" i="7" s="1"/>
  <c r="L65" i="6"/>
  <c r="J57" i="7" s="1"/>
  <c r="U65" i="6"/>
  <c r="S57" i="7" s="1"/>
  <c r="V65" i="6"/>
  <c r="T57" i="7" s="1"/>
  <c r="O65" i="6"/>
  <c r="M57" i="7" s="1"/>
  <c r="L81" i="6"/>
  <c r="J70" i="7" s="1"/>
  <c r="U81" i="6"/>
  <c r="S70" i="7" s="1"/>
  <c r="V81" i="6"/>
  <c r="T70" i="7" s="1"/>
  <c r="O81" i="6"/>
  <c r="M70" i="7" s="1"/>
  <c r="L97" i="6"/>
  <c r="J86" i="7" s="1"/>
  <c r="U97" i="6"/>
  <c r="S86" i="7" s="1"/>
  <c r="V97" i="6"/>
  <c r="T86" i="7" s="1"/>
  <c r="O97" i="6"/>
  <c r="M86" i="7" s="1"/>
  <c r="L113" i="6"/>
  <c r="J102" i="7" s="1"/>
  <c r="U113" i="6"/>
  <c r="S102" i="7" s="1"/>
  <c r="V113" i="6"/>
  <c r="T102" i="7" s="1"/>
  <c r="O113" i="6"/>
  <c r="M102" i="7" s="1"/>
  <c r="L129" i="6"/>
  <c r="J117" i="7" s="1"/>
  <c r="U129" i="6"/>
  <c r="S117" i="7" s="1"/>
  <c r="V129" i="6"/>
  <c r="T117" i="7" s="1"/>
  <c r="O129" i="6"/>
  <c r="M117" i="7" s="1"/>
  <c r="L145" i="6"/>
  <c r="J133" i="7" s="1"/>
  <c r="U145" i="6"/>
  <c r="S133" i="7" s="1"/>
  <c r="V145" i="6"/>
  <c r="T133" i="7" s="1"/>
  <c r="O145" i="6"/>
  <c r="M133" i="7" s="1"/>
  <c r="L305" i="6"/>
  <c r="J286" i="7" s="1"/>
  <c r="V305" i="6"/>
  <c r="T286" i="7" s="1"/>
  <c r="O305" i="6"/>
  <c r="M286" i="7" s="1"/>
  <c r="U305" i="6"/>
  <c r="S286" i="7" s="1"/>
  <c r="G171" i="12"/>
  <c r="L503" i="6"/>
  <c r="J483" i="7" s="1"/>
  <c r="V503" i="6"/>
  <c r="T483" i="7" s="1"/>
  <c r="O503" i="6"/>
  <c r="M483" i="7" s="1"/>
  <c r="U503" i="6"/>
  <c r="S483" i="7" s="1"/>
  <c r="L218" i="6"/>
  <c r="J203" i="7" s="1"/>
  <c r="U218" i="6"/>
  <c r="S203" i="7" s="1"/>
  <c r="V218" i="6"/>
  <c r="T203" i="7" s="1"/>
  <c r="O218" i="6"/>
  <c r="M203" i="7" s="1"/>
  <c r="L234" i="6"/>
  <c r="J218" i="7" s="1"/>
  <c r="U234" i="6"/>
  <c r="S218" i="7" s="1"/>
  <c r="V234" i="6"/>
  <c r="T218" i="7" s="1"/>
  <c r="O234" i="6"/>
  <c r="M218" i="7" s="1"/>
  <c r="L250" i="6"/>
  <c r="J234" i="7" s="1"/>
  <c r="U250" i="6"/>
  <c r="S234" i="7" s="1"/>
  <c r="V250" i="6"/>
  <c r="T234" i="7" s="1"/>
  <c r="O250" i="6"/>
  <c r="M234" i="7" s="1"/>
  <c r="L266" i="6"/>
  <c r="J249" i="7" s="1"/>
  <c r="U266" i="6"/>
  <c r="S249" i="7" s="1"/>
  <c r="V266" i="6"/>
  <c r="T249" i="7" s="1"/>
  <c r="O266" i="6"/>
  <c r="M249" i="7" s="1"/>
  <c r="L282" i="6"/>
  <c r="J265" i="7" s="1"/>
  <c r="U282" i="6"/>
  <c r="S265" i="7" s="1"/>
  <c r="V282" i="6"/>
  <c r="T265" i="7" s="1"/>
  <c r="O282" i="6"/>
  <c r="M265" i="7" s="1"/>
  <c r="L298" i="6"/>
  <c r="J280" i="7" s="1"/>
  <c r="U298" i="6"/>
  <c r="S280" i="7" s="1"/>
  <c r="V298" i="6"/>
  <c r="T280" i="7" s="1"/>
  <c r="O298" i="6"/>
  <c r="M280" i="7" s="1"/>
  <c r="L227" i="6"/>
  <c r="J211" i="7" s="1"/>
  <c r="V227" i="6"/>
  <c r="T211" i="7" s="1"/>
  <c r="O227" i="6"/>
  <c r="M211" i="7" s="1"/>
  <c r="U227" i="6"/>
  <c r="S211" i="7" s="1"/>
  <c r="L243" i="6"/>
  <c r="J227" i="7" s="1"/>
  <c r="V243" i="6"/>
  <c r="T227" i="7" s="1"/>
  <c r="O243" i="6"/>
  <c r="M227" i="7" s="1"/>
  <c r="U243" i="6"/>
  <c r="S227" i="7" s="1"/>
  <c r="L259" i="6"/>
  <c r="J242" i="7" s="1"/>
  <c r="V259" i="6"/>
  <c r="T242" i="7" s="1"/>
  <c r="O259" i="6"/>
  <c r="M242" i="7" s="1"/>
  <c r="U259" i="6"/>
  <c r="S242" i="7" s="1"/>
  <c r="L337" i="6"/>
  <c r="J318" i="7" s="1"/>
  <c r="V337" i="6"/>
  <c r="T318" i="7" s="1"/>
  <c r="O337" i="6"/>
  <c r="M318" i="7" s="1"/>
  <c r="U337" i="6"/>
  <c r="S318" i="7" s="1"/>
  <c r="L345" i="6"/>
  <c r="J326" i="7" s="1"/>
  <c r="V345" i="6"/>
  <c r="T326" i="7" s="1"/>
  <c r="O345" i="6"/>
  <c r="M326" i="7" s="1"/>
  <c r="U345" i="6"/>
  <c r="S326" i="7" s="1"/>
  <c r="L353" i="6"/>
  <c r="J334" i="7" s="1"/>
  <c r="V353" i="6"/>
  <c r="T334" i="7" s="1"/>
  <c r="O353" i="6"/>
  <c r="M334" i="7" s="1"/>
  <c r="U353" i="6"/>
  <c r="S334" i="7" s="1"/>
  <c r="L361" i="6"/>
  <c r="J342" i="7" s="1"/>
  <c r="V361" i="6"/>
  <c r="T342" i="7" s="1"/>
  <c r="O361" i="6"/>
  <c r="M342" i="7" s="1"/>
  <c r="U361" i="6"/>
  <c r="S342" i="7" s="1"/>
  <c r="L369" i="6"/>
  <c r="J350" i="7" s="1"/>
  <c r="V369" i="6"/>
  <c r="T350" i="7" s="1"/>
  <c r="O369" i="6"/>
  <c r="M350" i="7" s="1"/>
  <c r="U369" i="6"/>
  <c r="S350" i="7" s="1"/>
  <c r="L377" i="6"/>
  <c r="J358" i="7" s="1"/>
  <c r="V377" i="6"/>
  <c r="T358" i="7" s="1"/>
  <c r="O377" i="6"/>
  <c r="M358" i="7" s="1"/>
  <c r="U377" i="6"/>
  <c r="S358" i="7" s="1"/>
  <c r="L385" i="6"/>
  <c r="J366" i="7" s="1"/>
  <c r="V385" i="6"/>
  <c r="T366" i="7" s="1"/>
  <c r="O385" i="6"/>
  <c r="M366" i="7" s="1"/>
  <c r="U385" i="6"/>
  <c r="S366" i="7" s="1"/>
  <c r="L401" i="6"/>
  <c r="J382" i="7" s="1"/>
  <c r="U401" i="6"/>
  <c r="S382" i="7" s="1"/>
  <c r="V401" i="6"/>
  <c r="T382" i="7" s="1"/>
  <c r="O401" i="6"/>
  <c r="M382" i="7" s="1"/>
  <c r="L417" i="6"/>
  <c r="J398" i="7" s="1"/>
  <c r="U417" i="6"/>
  <c r="S398" i="7" s="1"/>
  <c r="V417" i="6"/>
  <c r="T398" i="7" s="1"/>
  <c r="O417" i="6"/>
  <c r="M398" i="7" s="1"/>
  <c r="L433" i="6"/>
  <c r="J414" i="7" s="1"/>
  <c r="U433" i="6"/>
  <c r="S414" i="7" s="1"/>
  <c r="V433" i="6"/>
  <c r="T414" i="7" s="1"/>
  <c r="O433" i="6"/>
  <c r="M414" i="7" s="1"/>
  <c r="L449" i="6"/>
  <c r="J429" i="7" s="1"/>
  <c r="U449" i="6"/>
  <c r="S429" i="7" s="1"/>
  <c r="V449" i="6"/>
  <c r="T429" i="7" s="1"/>
  <c r="O449" i="6"/>
  <c r="M429" i="7" s="1"/>
  <c r="L465" i="6"/>
  <c r="J445" i="7" s="1"/>
  <c r="U465" i="6"/>
  <c r="S445" i="7" s="1"/>
  <c r="V465" i="6"/>
  <c r="T445" i="7" s="1"/>
  <c r="O465" i="6"/>
  <c r="M445" i="7" s="1"/>
  <c r="L481" i="6"/>
  <c r="J461" i="7" s="1"/>
  <c r="U481" i="6"/>
  <c r="S461" i="7" s="1"/>
  <c r="O481" i="6"/>
  <c r="M461" i="7" s="1"/>
  <c r="L497" i="6"/>
  <c r="J477" i="7" s="1"/>
  <c r="U497" i="6"/>
  <c r="S477" i="7" s="1"/>
  <c r="V497" i="6"/>
  <c r="T477" i="7" s="1"/>
  <c r="O497" i="6"/>
  <c r="M477" i="7" s="1"/>
  <c r="D6" i="10"/>
  <c r="G401" i="12"/>
  <c r="G417" i="12"/>
  <c r="G433" i="12"/>
  <c r="G449" i="12"/>
  <c r="G465" i="12"/>
  <c r="G481" i="12"/>
  <c r="Q30" i="2"/>
  <c r="R8" i="2"/>
  <c r="G179" i="12"/>
  <c r="G187" i="12"/>
  <c r="L315" i="6"/>
  <c r="J296" i="7" s="1"/>
  <c r="V315" i="6"/>
  <c r="T296" i="7" s="1"/>
  <c r="O315" i="6"/>
  <c r="M296" i="7" s="1"/>
  <c r="U315" i="6"/>
  <c r="S296" i="7" s="1"/>
  <c r="L19" i="6"/>
  <c r="J14" i="7" s="1"/>
  <c r="U19" i="6"/>
  <c r="S14" i="7" s="1"/>
  <c r="V19" i="6"/>
  <c r="T14" i="7" s="1"/>
  <c r="O19" i="6"/>
  <c r="M14" i="7" s="1"/>
  <c r="L35" i="6"/>
  <c r="U35" i="6"/>
  <c r="S6" i="9" s="1"/>
  <c r="V35" i="6"/>
  <c r="T6" i="9" s="1"/>
  <c r="O35" i="6"/>
  <c r="M6" i="9" s="1"/>
  <c r="L51" i="6"/>
  <c r="J43" i="7" s="1"/>
  <c r="U51" i="6"/>
  <c r="S43" i="7" s="1"/>
  <c r="V51" i="6"/>
  <c r="T43" i="7" s="1"/>
  <c r="O51" i="6"/>
  <c r="M43" i="7" s="1"/>
  <c r="L67" i="6"/>
  <c r="J59" i="7" s="1"/>
  <c r="U67" i="6"/>
  <c r="S59" i="7" s="1"/>
  <c r="V67" i="6"/>
  <c r="T59" i="7" s="1"/>
  <c r="O67" i="6"/>
  <c r="M59" i="7" s="1"/>
  <c r="L83" i="6"/>
  <c r="J72" i="7" s="1"/>
  <c r="U83" i="6"/>
  <c r="S72" i="7" s="1"/>
  <c r="V83" i="6"/>
  <c r="T72" i="7" s="1"/>
  <c r="O83" i="6"/>
  <c r="M72" i="7" s="1"/>
  <c r="L99" i="6"/>
  <c r="J88" i="7" s="1"/>
  <c r="U99" i="6"/>
  <c r="S88" i="7" s="1"/>
  <c r="V99" i="6"/>
  <c r="T88" i="7" s="1"/>
  <c r="O99" i="6"/>
  <c r="M88" i="7" s="1"/>
  <c r="L115" i="6"/>
  <c r="J104" i="7" s="1"/>
  <c r="U115" i="6"/>
  <c r="S104" i="7" s="1"/>
  <c r="V115" i="6"/>
  <c r="T104" i="7" s="1"/>
  <c r="O115" i="6"/>
  <c r="M104" i="7" s="1"/>
  <c r="L131" i="6"/>
  <c r="J119" i="7" s="1"/>
  <c r="U131" i="6"/>
  <c r="S119" i="7" s="1"/>
  <c r="V131" i="6"/>
  <c r="T119" i="7" s="1"/>
  <c r="O131" i="6"/>
  <c r="M119" i="7" s="1"/>
  <c r="L147" i="6"/>
  <c r="J134" i="7" s="1"/>
  <c r="U147" i="6"/>
  <c r="S134" i="7" s="1"/>
  <c r="V147" i="6"/>
  <c r="T134" i="7" s="1"/>
  <c r="O147" i="6"/>
  <c r="M134" i="7" s="1"/>
  <c r="L179" i="6"/>
  <c r="J165" i="7" s="1"/>
  <c r="V179" i="6"/>
  <c r="T165" i="7" s="1"/>
  <c r="O179" i="6"/>
  <c r="M165" i="7" s="1"/>
  <c r="U179" i="6"/>
  <c r="S165" i="7" s="1"/>
  <c r="L187" i="6"/>
  <c r="J173" i="7" s="1"/>
  <c r="V187" i="6"/>
  <c r="T173" i="7" s="1"/>
  <c r="O187" i="6"/>
  <c r="M173" i="7" s="1"/>
  <c r="U187" i="6"/>
  <c r="S173" i="7" s="1"/>
  <c r="M327" i="6"/>
  <c r="K308" i="7" s="1"/>
  <c r="L12" i="6"/>
  <c r="J7" i="7" s="1"/>
  <c r="V12" i="6"/>
  <c r="T7" i="7" s="1"/>
  <c r="O12" i="6"/>
  <c r="M7" i="7" s="1"/>
  <c r="U12" i="6"/>
  <c r="S7" i="7" s="1"/>
  <c r="L28" i="6"/>
  <c r="J23" i="7" s="1"/>
  <c r="V28" i="6"/>
  <c r="T23" i="7" s="1"/>
  <c r="O28" i="6"/>
  <c r="M23" i="7" s="1"/>
  <c r="U28" i="6"/>
  <c r="S23" i="7" s="1"/>
  <c r="L44" i="6"/>
  <c r="J36" i="7" s="1"/>
  <c r="V44" i="6"/>
  <c r="T36" i="7" s="1"/>
  <c r="O44" i="6"/>
  <c r="M36" i="7" s="1"/>
  <c r="U44" i="6"/>
  <c r="S36" i="7" s="1"/>
  <c r="L60" i="6"/>
  <c r="J52" i="7" s="1"/>
  <c r="V60" i="6"/>
  <c r="T52" i="7" s="1"/>
  <c r="O60" i="6"/>
  <c r="M52" i="7" s="1"/>
  <c r="U60" i="6"/>
  <c r="S52" i="7" s="1"/>
  <c r="L76" i="6"/>
  <c r="V76" i="6"/>
  <c r="T8" i="9" s="1"/>
  <c r="O76" i="6"/>
  <c r="M8" i="9" s="1"/>
  <c r="U76" i="6"/>
  <c r="S8" i="9" s="1"/>
  <c r="L92" i="6"/>
  <c r="J81" i="7" s="1"/>
  <c r="V92" i="6"/>
  <c r="T81" i="7" s="1"/>
  <c r="O92" i="6"/>
  <c r="M81" i="7" s="1"/>
  <c r="U92" i="6"/>
  <c r="S81" i="7" s="1"/>
  <c r="L108" i="6"/>
  <c r="J97" i="7" s="1"/>
  <c r="V108" i="6"/>
  <c r="T97" i="7" s="1"/>
  <c r="O108" i="6"/>
  <c r="M97" i="7" s="1"/>
  <c r="U108" i="6"/>
  <c r="S97" i="7" s="1"/>
  <c r="L124" i="6"/>
  <c r="J112" i="7" s="1"/>
  <c r="V124" i="6"/>
  <c r="T112" i="7" s="1"/>
  <c r="O124" i="6"/>
  <c r="M112" i="7" s="1"/>
  <c r="U124" i="6"/>
  <c r="S112" i="7" s="1"/>
  <c r="L140" i="6"/>
  <c r="J128" i="7" s="1"/>
  <c r="V140" i="6"/>
  <c r="T128" i="7" s="1"/>
  <c r="O140" i="6"/>
  <c r="M128" i="7" s="1"/>
  <c r="U140" i="6"/>
  <c r="S128" i="7" s="1"/>
  <c r="L155" i="6"/>
  <c r="J141" i="7" s="1"/>
  <c r="V155" i="6"/>
  <c r="T141" i="7" s="1"/>
  <c r="U155" i="6"/>
  <c r="S141" i="7" s="1"/>
  <c r="O155" i="6"/>
  <c r="M141" i="7" s="1"/>
  <c r="L163" i="6"/>
  <c r="J149" i="7" s="1"/>
  <c r="V163" i="6"/>
  <c r="T149" i="7" s="1"/>
  <c r="U163" i="6"/>
  <c r="S149" i="7" s="1"/>
  <c r="O163" i="6"/>
  <c r="M149" i="7" s="1"/>
  <c r="L171" i="6"/>
  <c r="J157" i="7" s="1"/>
  <c r="V171" i="6"/>
  <c r="T157" i="7" s="1"/>
  <c r="U171" i="6"/>
  <c r="S157" i="7" s="1"/>
  <c r="O171" i="6"/>
  <c r="M157" i="7" s="1"/>
  <c r="L212" i="6"/>
  <c r="J197" i="7" s="1"/>
  <c r="V212" i="6"/>
  <c r="T197" i="7" s="1"/>
  <c r="O212" i="6"/>
  <c r="M197" i="7" s="1"/>
  <c r="U212" i="6"/>
  <c r="S197" i="7" s="1"/>
  <c r="L228" i="6"/>
  <c r="J212" i="7" s="1"/>
  <c r="U228" i="6"/>
  <c r="S212" i="7" s="1"/>
  <c r="V228" i="6"/>
  <c r="T212" i="7" s="1"/>
  <c r="O228" i="6"/>
  <c r="M212" i="7" s="1"/>
  <c r="L244" i="6"/>
  <c r="J228" i="7" s="1"/>
  <c r="U244" i="6"/>
  <c r="S228" i="7" s="1"/>
  <c r="V244" i="6"/>
  <c r="T228" i="7" s="1"/>
  <c r="O244" i="6"/>
  <c r="M228" i="7" s="1"/>
  <c r="L260" i="6"/>
  <c r="J243" i="7" s="1"/>
  <c r="U260" i="6"/>
  <c r="S243" i="7" s="1"/>
  <c r="V260" i="6"/>
  <c r="T243" i="7" s="1"/>
  <c r="O260" i="6"/>
  <c r="M243" i="7" s="1"/>
  <c r="L276" i="6"/>
  <c r="J259" i="7" s="1"/>
  <c r="U276" i="6"/>
  <c r="S259" i="7" s="1"/>
  <c r="V276" i="6"/>
  <c r="T259" i="7" s="1"/>
  <c r="O276" i="6"/>
  <c r="M259" i="7" s="1"/>
  <c r="L292" i="6"/>
  <c r="U292" i="6"/>
  <c r="S14" i="9" s="1"/>
  <c r="V292" i="6"/>
  <c r="T14" i="9" s="1"/>
  <c r="O292" i="6"/>
  <c r="M14" i="9" s="1"/>
  <c r="L308" i="6"/>
  <c r="J289" i="7" s="1"/>
  <c r="U308" i="6"/>
  <c r="S289" i="7" s="1"/>
  <c r="V308" i="6"/>
  <c r="T289" i="7" s="1"/>
  <c r="O308" i="6"/>
  <c r="M289" i="7" s="1"/>
  <c r="L229" i="6"/>
  <c r="J213" i="7" s="1"/>
  <c r="V229" i="6"/>
  <c r="T213" i="7" s="1"/>
  <c r="O229" i="6"/>
  <c r="M213" i="7" s="1"/>
  <c r="U229" i="6"/>
  <c r="S213" i="7" s="1"/>
  <c r="L245" i="6"/>
  <c r="J229" i="7" s="1"/>
  <c r="V245" i="6"/>
  <c r="T229" i="7" s="1"/>
  <c r="O245" i="6"/>
  <c r="M229" i="7" s="1"/>
  <c r="U245" i="6"/>
  <c r="S229" i="7" s="1"/>
  <c r="L261" i="6"/>
  <c r="J244" i="7" s="1"/>
  <c r="V261" i="6"/>
  <c r="T244" i="7" s="1"/>
  <c r="O261" i="6"/>
  <c r="M244" i="7" s="1"/>
  <c r="U261" i="6"/>
  <c r="S244" i="7" s="1"/>
  <c r="G403" i="12"/>
  <c r="G419" i="12"/>
  <c r="G435" i="12"/>
  <c r="G451" i="12"/>
  <c r="G483" i="12"/>
  <c r="L515" i="6"/>
  <c r="J495" i="7" s="1"/>
  <c r="U515" i="6"/>
  <c r="S495" i="7" s="1"/>
  <c r="V515" i="6"/>
  <c r="T495" i="7" s="1"/>
  <c r="O515" i="6"/>
  <c r="M495" i="7" s="1"/>
  <c r="L275" i="6"/>
  <c r="J258" i="7" s="1"/>
  <c r="V275" i="6"/>
  <c r="T258" i="7" s="1"/>
  <c r="O275" i="6"/>
  <c r="M258" i="7" s="1"/>
  <c r="U275" i="6"/>
  <c r="S258" i="7" s="1"/>
  <c r="EA9" i="4"/>
  <c r="ET9" i="4" s="1"/>
  <c r="G22" i="12"/>
  <c r="G38" i="12"/>
  <c r="G54" i="12"/>
  <c r="G70" i="12"/>
  <c r="L316" i="6"/>
  <c r="J297" i="7" s="1"/>
  <c r="U316" i="6"/>
  <c r="S297" i="7" s="1"/>
  <c r="V316" i="6"/>
  <c r="T297" i="7" s="1"/>
  <c r="O316" i="6"/>
  <c r="M297" i="7" s="1"/>
  <c r="L199" i="6"/>
  <c r="J184" i="7" s="1"/>
  <c r="V199" i="6"/>
  <c r="T184" i="7" s="1"/>
  <c r="O199" i="6"/>
  <c r="M184" i="7" s="1"/>
  <c r="U199" i="6"/>
  <c r="S184" i="7" s="1"/>
  <c r="L213" i="6"/>
  <c r="J198" i="7" s="1"/>
  <c r="V213" i="6"/>
  <c r="T198" i="7" s="1"/>
  <c r="O213" i="6"/>
  <c r="M198" i="7" s="1"/>
  <c r="U213" i="6"/>
  <c r="S198" i="7" s="1"/>
  <c r="G7" i="12"/>
  <c r="G39" i="12"/>
  <c r="G71" i="12"/>
  <c r="G87" i="12"/>
  <c r="G103" i="12"/>
  <c r="G119" i="12"/>
  <c r="G135" i="12"/>
  <c r="G151" i="12"/>
  <c r="T285" i="6"/>
  <c r="R268" i="7" s="1"/>
  <c r="U268" i="7" s="1"/>
  <c r="V268" i="7" s="1"/>
  <c r="L328" i="6"/>
  <c r="J309" i="7" s="1"/>
  <c r="U328" i="6"/>
  <c r="S309" i="7" s="1"/>
  <c r="V328" i="6"/>
  <c r="T309" i="7" s="1"/>
  <c r="O328" i="6"/>
  <c r="M309" i="7" s="1"/>
  <c r="L222" i="6"/>
  <c r="J207" i="7" s="1"/>
  <c r="U222" i="6"/>
  <c r="S207" i="7" s="1"/>
  <c r="V222" i="6"/>
  <c r="T207" i="7" s="1"/>
  <c r="O222" i="6"/>
  <c r="M207" i="7" s="1"/>
  <c r="L238" i="6"/>
  <c r="J222" i="7" s="1"/>
  <c r="U238" i="6"/>
  <c r="S222" i="7" s="1"/>
  <c r="V238" i="6"/>
  <c r="T222" i="7" s="1"/>
  <c r="O238" i="6"/>
  <c r="M222" i="7" s="1"/>
  <c r="L254" i="6"/>
  <c r="J238" i="7" s="1"/>
  <c r="U254" i="6"/>
  <c r="S238" i="7" s="1"/>
  <c r="V254" i="6"/>
  <c r="T238" i="7" s="1"/>
  <c r="O254" i="6"/>
  <c r="M238" i="7" s="1"/>
  <c r="L270" i="6"/>
  <c r="J253" i="7" s="1"/>
  <c r="U270" i="6"/>
  <c r="S253" i="7" s="1"/>
  <c r="V270" i="6"/>
  <c r="T253" i="7" s="1"/>
  <c r="O270" i="6"/>
  <c r="M253" i="7" s="1"/>
  <c r="L286" i="6"/>
  <c r="J269" i="7" s="1"/>
  <c r="U286" i="6"/>
  <c r="S269" i="7" s="1"/>
  <c r="V286" i="6"/>
  <c r="T269" i="7" s="1"/>
  <c r="O286" i="6"/>
  <c r="M269" i="7" s="1"/>
  <c r="L302" i="6"/>
  <c r="J283" i="7" s="1"/>
  <c r="U302" i="6"/>
  <c r="S283" i="7" s="1"/>
  <c r="V302" i="6"/>
  <c r="T283" i="7" s="1"/>
  <c r="O302" i="6"/>
  <c r="M283" i="7" s="1"/>
  <c r="L501" i="6"/>
  <c r="J481" i="7" s="1"/>
  <c r="U501" i="6"/>
  <c r="S481" i="7" s="1"/>
  <c r="V501" i="6"/>
  <c r="T481" i="7" s="1"/>
  <c r="O501" i="6"/>
  <c r="M481" i="7" s="1"/>
  <c r="L223" i="6"/>
  <c r="J208" i="7" s="1"/>
  <c r="V223" i="6"/>
  <c r="T208" i="7" s="1"/>
  <c r="O223" i="6"/>
  <c r="M208" i="7" s="1"/>
  <c r="U223" i="6"/>
  <c r="S208" i="7" s="1"/>
  <c r="L239" i="6"/>
  <c r="J223" i="7" s="1"/>
  <c r="V239" i="6"/>
  <c r="T223" i="7" s="1"/>
  <c r="O239" i="6"/>
  <c r="M223" i="7" s="1"/>
  <c r="U239" i="6"/>
  <c r="S223" i="7" s="1"/>
  <c r="L255" i="6"/>
  <c r="J239" i="7" s="1"/>
  <c r="V255" i="6"/>
  <c r="T239" i="7" s="1"/>
  <c r="O255" i="6"/>
  <c r="M239" i="7" s="1"/>
  <c r="U255" i="6"/>
  <c r="S239" i="7" s="1"/>
  <c r="L271" i="6"/>
  <c r="J254" i="7" s="1"/>
  <c r="V271" i="6"/>
  <c r="T254" i="7" s="1"/>
  <c r="O271" i="6"/>
  <c r="M254" i="7" s="1"/>
  <c r="U271" i="6"/>
  <c r="S254" i="7" s="1"/>
  <c r="L343" i="6"/>
  <c r="J324" i="7" s="1"/>
  <c r="V343" i="6"/>
  <c r="T324" i="7" s="1"/>
  <c r="O343" i="6"/>
  <c r="M324" i="7" s="1"/>
  <c r="U343" i="6"/>
  <c r="S324" i="7" s="1"/>
  <c r="L351" i="6"/>
  <c r="J332" i="7" s="1"/>
  <c r="V351" i="6"/>
  <c r="T332" i="7" s="1"/>
  <c r="O351" i="6"/>
  <c r="M332" i="7" s="1"/>
  <c r="U351" i="6"/>
  <c r="S332" i="7" s="1"/>
  <c r="L359" i="6"/>
  <c r="J340" i="7" s="1"/>
  <c r="V359" i="6"/>
  <c r="T340" i="7" s="1"/>
  <c r="O359" i="6"/>
  <c r="M340" i="7" s="1"/>
  <c r="U359" i="6"/>
  <c r="S340" i="7" s="1"/>
  <c r="L367" i="6"/>
  <c r="J348" i="7" s="1"/>
  <c r="V367" i="6"/>
  <c r="T348" i="7" s="1"/>
  <c r="O367" i="6"/>
  <c r="M348" i="7" s="1"/>
  <c r="U367" i="6"/>
  <c r="S348" i="7" s="1"/>
  <c r="L375" i="6"/>
  <c r="J356" i="7" s="1"/>
  <c r="V375" i="6"/>
  <c r="T356" i="7" s="1"/>
  <c r="O375" i="6"/>
  <c r="M356" i="7" s="1"/>
  <c r="U375" i="6"/>
  <c r="S356" i="7" s="1"/>
  <c r="L383" i="6"/>
  <c r="J364" i="7" s="1"/>
  <c r="V383" i="6"/>
  <c r="T364" i="7" s="1"/>
  <c r="O383" i="6"/>
  <c r="M364" i="7" s="1"/>
  <c r="U383" i="6"/>
  <c r="S364" i="7" s="1"/>
  <c r="L391" i="6"/>
  <c r="J372" i="7" s="1"/>
  <c r="V391" i="6"/>
  <c r="T372" i="7" s="1"/>
  <c r="O391" i="6"/>
  <c r="M372" i="7" s="1"/>
  <c r="U391" i="6"/>
  <c r="S372" i="7" s="1"/>
  <c r="G405" i="12"/>
  <c r="G421" i="12"/>
  <c r="G437" i="12"/>
  <c r="G453" i="12"/>
  <c r="G469" i="12"/>
  <c r="G485" i="12"/>
  <c r="L505" i="6"/>
  <c r="J485" i="7" s="1"/>
  <c r="V505" i="6"/>
  <c r="T485" i="7" s="1"/>
  <c r="O505" i="6"/>
  <c r="M485" i="7" s="1"/>
  <c r="U505" i="6"/>
  <c r="S485" i="7" s="1"/>
  <c r="L510" i="6"/>
  <c r="J490" i="7" s="1"/>
  <c r="V510" i="6"/>
  <c r="T490" i="7" s="1"/>
  <c r="O510" i="6"/>
  <c r="M490" i="7" s="1"/>
  <c r="U510" i="6"/>
  <c r="S490" i="7" s="1"/>
  <c r="CJ9" i="1"/>
  <c r="CJ7" i="1"/>
  <c r="T335" i="6"/>
  <c r="R316" i="7" s="1"/>
  <c r="U316" i="7" s="1"/>
  <c r="V316" i="7" s="1"/>
  <c r="T333" i="6"/>
  <c r="R314" i="7" s="1"/>
  <c r="U314" i="7" s="1"/>
  <c r="V314" i="7" s="1"/>
  <c r="T321" i="6"/>
  <c r="R302" i="7" s="1"/>
  <c r="U302" i="7" s="1"/>
  <c r="V302" i="7" s="1"/>
  <c r="L180" i="6"/>
  <c r="J166" i="7" s="1"/>
  <c r="V180" i="6"/>
  <c r="T166" i="7" s="1"/>
  <c r="O180" i="6"/>
  <c r="M166" i="7" s="1"/>
  <c r="U180" i="6"/>
  <c r="S166" i="7" s="1"/>
  <c r="L204" i="6"/>
  <c r="J189" i="7" s="1"/>
  <c r="V204" i="6"/>
  <c r="T189" i="7" s="1"/>
  <c r="O204" i="6"/>
  <c r="M189" i="7" s="1"/>
  <c r="U204" i="6"/>
  <c r="S189" i="7" s="1"/>
  <c r="BY12" i="1"/>
  <c r="BZ4" i="1"/>
  <c r="L184" i="6"/>
  <c r="J170" i="7" s="1"/>
  <c r="V184" i="6"/>
  <c r="T170" i="7" s="1"/>
  <c r="O184" i="6"/>
  <c r="M170" i="7" s="1"/>
  <c r="U184" i="6"/>
  <c r="S170" i="7" s="1"/>
  <c r="L200" i="6"/>
  <c r="J185" i="7" s="1"/>
  <c r="V200" i="6"/>
  <c r="T185" i="7" s="1"/>
  <c r="O200" i="6"/>
  <c r="M185" i="7" s="1"/>
  <c r="U200" i="6"/>
  <c r="S185" i="7" s="1"/>
  <c r="L189" i="6"/>
  <c r="J175" i="7" s="1"/>
  <c r="V189" i="6"/>
  <c r="T175" i="7" s="1"/>
  <c r="O189" i="6"/>
  <c r="M175" i="7" s="1"/>
  <c r="U189" i="6"/>
  <c r="S175" i="7" s="1"/>
  <c r="M311" i="6"/>
  <c r="K292" i="7" s="1"/>
  <c r="M277" i="6"/>
  <c r="K260" i="7" s="1"/>
  <c r="L216" i="6"/>
  <c r="J201" i="7" s="1"/>
  <c r="U216" i="6"/>
  <c r="S201" i="7" s="1"/>
  <c r="V216" i="6"/>
  <c r="T201" i="7" s="1"/>
  <c r="O216" i="6"/>
  <c r="M201" i="7" s="1"/>
  <c r="L232" i="6"/>
  <c r="J216" i="7" s="1"/>
  <c r="U232" i="6"/>
  <c r="S216" i="7" s="1"/>
  <c r="V232" i="6"/>
  <c r="T216" i="7" s="1"/>
  <c r="O232" i="6"/>
  <c r="M216" i="7" s="1"/>
  <c r="L248" i="6"/>
  <c r="J232" i="7" s="1"/>
  <c r="U248" i="6"/>
  <c r="S232" i="7" s="1"/>
  <c r="V248" i="6"/>
  <c r="T232" i="7" s="1"/>
  <c r="O248" i="6"/>
  <c r="M232" i="7" s="1"/>
  <c r="L264" i="6"/>
  <c r="J247" i="7" s="1"/>
  <c r="U264" i="6"/>
  <c r="S247" i="7" s="1"/>
  <c r="V264" i="6"/>
  <c r="T247" i="7" s="1"/>
  <c r="O264" i="6"/>
  <c r="M247" i="7" s="1"/>
  <c r="L280" i="6"/>
  <c r="J263" i="7" s="1"/>
  <c r="U280" i="6"/>
  <c r="S263" i="7" s="1"/>
  <c r="V280" i="6"/>
  <c r="T263" i="7" s="1"/>
  <c r="O280" i="6"/>
  <c r="M263" i="7" s="1"/>
  <c r="L296" i="6"/>
  <c r="J278" i="7" s="1"/>
  <c r="U296" i="6"/>
  <c r="S278" i="7" s="1"/>
  <c r="V296" i="6"/>
  <c r="T278" i="7" s="1"/>
  <c r="O296" i="6"/>
  <c r="M278" i="7" s="1"/>
  <c r="L340" i="6"/>
  <c r="J321" i="7" s="1"/>
  <c r="V340" i="6"/>
  <c r="T321" i="7" s="1"/>
  <c r="O340" i="6"/>
  <c r="M321" i="7" s="1"/>
  <c r="U340" i="6"/>
  <c r="S321" i="7" s="1"/>
  <c r="L348" i="6"/>
  <c r="J329" i="7" s="1"/>
  <c r="V348" i="6"/>
  <c r="T329" i="7" s="1"/>
  <c r="O348" i="6"/>
  <c r="M329" i="7" s="1"/>
  <c r="U348" i="6"/>
  <c r="S329" i="7" s="1"/>
  <c r="L356" i="6"/>
  <c r="J337" i="7" s="1"/>
  <c r="V356" i="6"/>
  <c r="T337" i="7" s="1"/>
  <c r="O356" i="6"/>
  <c r="M337" i="7" s="1"/>
  <c r="U356" i="6"/>
  <c r="S337" i="7" s="1"/>
  <c r="L364" i="6"/>
  <c r="J345" i="7" s="1"/>
  <c r="V364" i="6"/>
  <c r="T345" i="7" s="1"/>
  <c r="O364" i="6"/>
  <c r="M345" i="7" s="1"/>
  <c r="U364" i="6"/>
  <c r="S345" i="7" s="1"/>
  <c r="L372" i="6"/>
  <c r="J353" i="7" s="1"/>
  <c r="V372" i="6"/>
  <c r="T353" i="7" s="1"/>
  <c r="O372" i="6"/>
  <c r="M353" i="7" s="1"/>
  <c r="U372" i="6"/>
  <c r="S353" i="7" s="1"/>
  <c r="L380" i="6"/>
  <c r="J361" i="7" s="1"/>
  <c r="V380" i="6"/>
  <c r="T361" i="7" s="1"/>
  <c r="O380" i="6"/>
  <c r="M361" i="7" s="1"/>
  <c r="U380" i="6"/>
  <c r="S361" i="7" s="1"/>
  <c r="L388" i="6"/>
  <c r="J369" i="7" s="1"/>
  <c r="V388" i="6"/>
  <c r="T369" i="7" s="1"/>
  <c r="O388" i="6"/>
  <c r="M369" i="7" s="1"/>
  <c r="U388" i="6"/>
  <c r="S369" i="7" s="1"/>
  <c r="L225" i="6"/>
  <c r="V225" i="6"/>
  <c r="T8" i="8" s="1"/>
  <c r="O225" i="6"/>
  <c r="M8" i="8" s="1"/>
  <c r="U225" i="6"/>
  <c r="S8" i="8" s="1"/>
  <c r="L241" i="6"/>
  <c r="J225" i="7" s="1"/>
  <c r="V241" i="6"/>
  <c r="T225" i="7" s="1"/>
  <c r="O241" i="6"/>
  <c r="M225" i="7" s="1"/>
  <c r="U241" i="6"/>
  <c r="S225" i="7" s="1"/>
  <c r="L257" i="6"/>
  <c r="V257" i="6"/>
  <c r="T13" i="9" s="1"/>
  <c r="O257" i="6"/>
  <c r="M13" i="9" s="1"/>
  <c r="U257" i="6"/>
  <c r="S13" i="9" s="1"/>
  <c r="L273" i="6"/>
  <c r="J256" i="7" s="1"/>
  <c r="V273" i="6"/>
  <c r="T256" i="7" s="1"/>
  <c r="O273" i="6"/>
  <c r="M256" i="7" s="1"/>
  <c r="U273" i="6"/>
  <c r="S256" i="7" s="1"/>
  <c r="L407" i="6"/>
  <c r="J388" i="7" s="1"/>
  <c r="U407" i="6"/>
  <c r="S388" i="7" s="1"/>
  <c r="V407" i="6"/>
  <c r="T388" i="7" s="1"/>
  <c r="O407" i="6"/>
  <c r="M388" i="7" s="1"/>
  <c r="L423" i="6"/>
  <c r="J404" i="7" s="1"/>
  <c r="U423" i="6"/>
  <c r="S404" i="7" s="1"/>
  <c r="V423" i="6"/>
  <c r="T404" i="7" s="1"/>
  <c r="O423" i="6"/>
  <c r="M404" i="7" s="1"/>
  <c r="L439" i="6"/>
  <c r="J420" i="7" s="1"/>
  <c r="U439" i="6"/>
  <c r="S420" i="7" s="1"/>
  <c r="V439" i="6"/>
  <c r="T420" i="7" s="1"/>
  <c r="O439" i="6"/>
  <c r="M420" i="7" s="1"/>
  <c r="L455" i="6"/>
  <c r="J435" i="7" s="1"/>
  <c r="U455" i="6"/>
  <c r="S435" i="7" s="1"/>
  <c r="V455" i="6"/>
  <c r="T435" i="7" s="1"/>
  <c r="O455" i="6"/>
  <c r="M435" i="7" s="1"/>
  <c r="L471" i="6"/>
  <c r="J451" i="7" s="1"/>
  <c r="U471" i="6"/>
  <c r="S451" i="7" s="1"/>
  <c r="V471" i="6"/>
  <c r="T451" i="7" s="1"/>
  <c r="O471" i="6"/>
  <c r="M451" i="7" s="1"/>
  <c r="L487" i="6"/>
  <c r="J467" i="7" s="1"/>
  <c r="U487" i="6"/>
  <c r="S467" i="7" s="1"/>
  <c r="V487" i="6"/>
  <c r="T467" i="7" s="1"/>
  <c r="O487" i="6"/>
  <c r="M467" i="7" s="1"/>
  <c r="L512" i="6"/>
  <c r="J492" i="7" s="1"/>
  <c r="V512" i="6"/>
  <c r="T492" i="7" s="1"/>
  <c r="O512" i="6"/>
  <c r="M492" i="7" s="1"/>
  <c r="U512" i="6"/>
  <c r="S492" i="7" s="1"/>
  <c r="L323" i="6"/>
  <c r="J304" i="7" s="1"/>
  <c r="V323" i="6"/>
  <c r="T304" i="7" s="1"/>
  <c r="O323" i="6"/>
  <c r="M304" i="7" s="1"/>
  <c r="U323" i="6"/>
  <c r="S304" i="7" s="1"/>
  <c r="G66" i="12"/>
  <c r="L193" i="6"/>
  <c r="V193" i="6"/>
  <c r="T12" i="9" s="1"/>
  <c r="O193" i="6"/>
  <c r="M12" i="9" s="1"/>
  <c r="U193" i="6"/>
  <c r="S12" i="9" s="1"/>
  <c r="L201" i="6"/>
  <c r="J186" i="7" s="1"/>
  <c r="V201" i="6"/>
  <c r="T186" i="7" s="1"/>
  <c r="O201" i="6"/>
  <c r="M186" i="7" s="1"/>
  <c r="U201" i="6"/>
  <c r="S186" i="7" s="1"/>
  <c r="L314" i="6"/>
  <c r="J295" i="7" s="1"/>
  <c r="U314" i="6"/>
  <c r="S295" i="7" s="1"/>
  <c r="V314" i="6"/>
  <c r="T295" i="7" s="1"/>
  <c r="O314" i="6"/>
  <c r="M295" i="7" s="1"/>
  <c r="L18" i="6"/>
  <c r="J13" i="7" s="1"/>
  <c r="V18" i="6"/>
  <c r="T13" i="7" s="1"/>
  <c r="O18" i="6"/>
  <c r="M13" i="7" s="1"/>
  <c r="U18" i="6"/>
  <c r="S13" i="7" s="1"/>
  <c r="L34" i="6"/>
  <c r="V34" i="6"/>
  <c r="T5" i="9" s="1"/>
  <c r="O34" i="6"/>
  <c r="M5" i="9" s="1"/>
  <c r="U34" i="6"/>
  <c r="S5" i="9" s="1"/>
  <c r="L50" i="6"/>
  <c r="J42" i="7" s="1"/>
  <c r="V50" i="6"/>
  <c r="T42" i="7" s="1"/>
  <c r="O50" i="6"/>
  <c r="M42" i="7" s="1"/>
  <c r="U50" i="6"/>
  <c r="S42" i="7" s="1"/>
  <c r="L66" i="6"/>
  <c r="J58" i="7" s="1"/>
  <c r="V66" i="6"/>
  <c r="T58" i="7" s="1"/>
  <c r="O66" i="6"/>
  <c r="M58" i="7" s="1"/>
  <c r="U66" i="6"/>
  <c r="S58" i="7" s="1"/>
  <c r="L82" i="6"/>
  <c r="J71" i="7" s="1"/>
  <c r="V82" i="6"/>
  <c r="T71" i="7" s="1"/>
  <c r="O82" i="6"/>
  <c r="M71" i="7" s="1"/>
  <c r="U82" i="6"/>
  <c r="S71" i="7" s="1"/>
  <c r="L98" i="6"/>
  <c r="J87" i="7" s="1"/>
  <c r="V98" i="6"/>
  <c r="T87" i="7" s="1"/>
  <c r="O98" i="6"/>
  <c r="M87" i="7" s="1"/>
  <c r="U98" i="6"/>
  <c r="S87" i="7" s="1"/>
  <c r="L114" i="6"/>
  <c r="J103" i="7" s="1"/>
  <c r="V114" i="6"/>
  <c r="T103" i="7" s="1"/>
  <c r="O114" i="6"/>
  <c r="M103" i="7" s="1"/>
  <c r="U114" i="6"/>
  <c r="S103" i="7" s="1"/>
  <c r="L130" i="6"/>
  <c r="J118" i="7" s="1"/>
  <c r="V130" i="6"/>
  <c r="T118" i="7" s="1"/>
  <c r="O130" i="6"/>
  <c r="M118" i="7" s="1"/>
  <c r="U130" i="6"/>
  <c r="S118" i="7" s="1"/>
  <c r="L146" i="6"/>
  <c r="V146" i="6"/>
  <c r="T10" i="9" s="1"/>
  <c r="O146" i="6"/>
  <c r="M10" i="9" s="1"/>
  <c r="U146" i="6"/>
  <c r="S10" i="9" s="1"/>
  <c r="L157" i="6"/>
  <c r="J143" i="7" s="1"/>
  <c r="V157" i="6"/>
  <c r="T143" i="7" s="1"/>
  <c r="U157" i="6"/>
  <c r="S143" i="7" s="1"/>
  <c r="O157" i="6"/>
  <c r="M143" i="7" s="1"/>
  <c r="L165" i="6"/>
  <c r="J151" i="7" s="1"/>
  <c r="V165" i="6"/>
  <c r="T151" i="7" s="1"/>
  <c r="U165" i="6"/>
  <c r="S151" i="7" s="1"/>
  <c r="O165" i="6"/>
  <c r="M151" i="7" s="1"/>
  <c r="L173" i="6"/>
  <c r="J159" i="7" s="1"/>
  <c r="V173" i="6"/>
  <c r="T159" i="7" s="1"/>
  <c r="U173" i="6"/>
  <c r="S159" i="7" s="1"/>
  <c r="O173" i="6"/>
  <c r="M159" i="7" s="1"/>
  <c r="L211" i="6"/>
  <c r="J196" i="7" s="1"/>
  <c r="V211" i="6"/>
  <c r="T196" i="7" s="1"/>
  <c r="O211" i="6"/>
  <c r="M196" i="7" s="1"/>
  <c r="U211" i="6"/>
  <c r="S196" i="7" s="1"/>
  <c r="J15" i="9"/>
  <c r="G354" i="12"/>
  <c r="G362" i="12"/>
  <c r="G386" i="12"/>
  <c r="L408" i="6"/>
  <c r="J389" i="7" s="1"/>
  <c r="V408" i="6"/>
  <c r="T389" i="7" s="1"/>
  <c r="O408" i="6"/>
  <c r="M389" i="7" s="1"/>
  <c r="U408" i="6"/>
  <c r="S389" i="7" s="1"/>
  <c r="L424" i="6"/>
  <c r="J405" i="7" s="1"/>
  <c r="V424" i="6"/>
  <c r="T405" i="7" s="1"/>
  <c r="O424" i="6"/>
  <c r="M405" i="7" s="1"/>
  <c r="U424" i="6"/>
  <c r="S405" i="7" s="1"/>
  <c r="L440" i="6"/>
  <c r="J421" i="7" s="1"/>
  <c r="V440" i="6"/>
  <c r="T421" i="7" s="1"/>
  <c r="O440" i="6"/>
  <c r="M421" i="7" s="1"/>
  <c r="U440" i="6"/>
  <c r="S421" i="7" s="1"/>
  <c r="L456" i="6"/>
  <c r="J436" i="7" s="1"/>
  <c r="V456" i="6"/>
  <c r="T436" i="7" s="1"/>
  <c r="O456" i="6"/>
  <c r="M436" i="7" s="1"/>
  <c r="U456" i="6"/>
  <c r="S436" i="7" s="1"/>
  <c r="L472" i="6"/>
  <c r="J452" i="7" s="1"/>
  <c r="V472" i="6"/>
  <c r="T452" i="7" s="1"/>
  <c r="O472" i="6"/>
  <c r="M452" i="7" s="1"/>
  <c r="U472" i="6"/>
  <c r="S452" i="7" s="1"/>
  <c r="L488" i="6"/>
  <c r="J468" i="7" s="1"/>
  <c r="V488" i="6"/>
  <c r="T468" i="7" s="1"/>
  <c r="O488" i="6"/>
  <c r="M468" i="7" s="1"/>
  <c r="U488" i="6"/>
  <c r="S468" i="7" s="1"/>
  <c r="L507" i="6"/>
  <c r="J487" i="7" s="1"/>
  <c r="V507" i="6"/>
  <c r="T487" i="7" s="1"/>
  <c r="O507" i="6"/>
  <c r="M487" i="7" s="1"/>
  <c r="U507" i="6"/>
  <c r="S487" i="7" s="1"/>
  <c r="L182" i="6"/>
  <c r="J168" i="7" s="1"/>
  <c r="V182" i="6"/>
  <c r="T168" i="7" s="1"/>
  <c r="O182" i="6"/>
  <c r="M168" i="7" s="1"/>
  <c r="U182" i="6"/>
  <c r="S168" i="7" s="1"/>
  <c r="L190" i="6"/>
  <c r="J176" i="7" s="1"/>
  <c r="V190" i="6"/>
  <c r="T176" i="7" s="1"/>
  <c r="O190" i="6"/>
  <c r="M176" i="7" s="1"/>
  <c r="U190" i="6"/>
  <c r="S176" i="7" s="1"/>
  <c r="L198" i="6"/>
  <c r="J183" i="7" s="1"/>
  <c r="V198" i="6"/>
  <c r="T183" i="7" s="1"/>
  <c r="O198" i="6"/>
  <c r="M183" i="7" s="1"/>
  <c r="U198" i="6"/>
  <c r="S183" i="7" s="1"/>
  <c r="L206" i="6"/>
  <c r="J191" i="7" s="1"/>
  <c r="V206" i="6"/>
  <c r="T191" i="7" s="1"/>
  <c r="O206" i="6"/>
  <c r="M191" i="7" s="1"/>
  <c r="U206" i="6"/>
  <c r="S191" i="7" s="1"/>
  <c r="L326" i="6"/>
  <c r="J307" i="7" s="1"/>
  <c r="U326" i="6"/>
  <c r="S307" i="7" s="1"/>
  <c r="V326" i="6"/>
  <c r="T307" i="7" s="1"/>
  <c r="O326" i="6"/>
  <c r="M307" i="7" s="1"/>
  <c r="G68" i="12"/>
  <c r="G180" i="12"/>
  <c r="G188" i="12"/>
  <c r="G77" i="12"/>
  <c r="G93" i="12"/>
  <c r="G109" i="12"/>
  <c r="G125" i="12"/>
  <c r="G141" i="12"/>
  <c r="G164" i="12"/>
  <c r="G213" i="12"/>
  <c r="G261" i="12"/>
  <c r="G293" i="12"/>
  <c r="L338" i="6"/>
  <c r="J319" i="7" s="1"/>
  <c r="V338" i="6"/>
  <c r="T319" i="7" s="1"/>
  <c r="O338" i="6"/>
  <c r="M319" i="7" s="1"/>
  <c r="U338" i="6"/>
  <c r="S319" i="7" s="1"/>
  <c r="L346" i="6"/>
  <c r="J327" i="7" s="1"/>
  <c r="V346" i="6"/>
  <c r="T327" i="7" s="1"/>
  <c r="O346" i="6"/>
  <c r="M327" i="7" s="1"/>
  <c r="U346" i="6"/>
  <c r="S327" i="7" s="1"/>
  <c r="L354" i="6"/>
  <c r="J335" i="7" s="1"/>
  <c r="V354" i="6"/>
  <c r="T335" i="7" s="1"/>
  <c r="O354" i="6"/>
  <c r="M335" i="7" s="1"/>
  <c r="U354" i="6"/>
  <c r="S335" i="7" s="1"/>
  <c r="L362" i="6"/>
  <c r="J343" i="7" s="1"/>
  <c r="V362" i="6"/>
  <c r="T343" i="7" s="1"/>
  <c r="O362" i="6"/>
  <c r="M343" i="7" s="1"/>
  <c r="U362" i="6"/>
  <c r="S343" i="7" s="1"/>
  <c r="L370" i="6"/>
  <c r="J351" i="7" s="1"/>
  <c r="V370" i="6"/>
  <c r="T351" i="7" s="1"/>
  <c r="O370" i="6"/>
  <c r="M351" i="7" s="1"/>
  <c r="U370" i="6"/>
  <c r="S351" i="7" s="1"/>
  <c r="L378" i="6"/>
  <c r="J359" i="7" s="1"/>
  <c r="V378" i="6"/>
  <c r="T359" i="7" s="1"/>
  <c r="O378" i="6"/>
  <c r="M359" i="7" s="1"/>
  <c r="U378" i="6"/>
  <c r="S359" i="7" s="1"/>
  <c r="L386" i="6"/>
  <c r="J367" i="7" s="1"/>
  <c r="V386" i="6"/>
  <c r="T367" i="7" s="1"/>
  <c r="O386" i="6"/>
  <c r="M367" i="7" s="1"/>
  <c r="U386" i="6"/>
  <c r="S367" i="7" s="1"/>
  <c r="L498" i="6"/>
  <c r="J478" i="7" s="1"/>
  <c r="V498" i="6"/>
  <c r="T478" i="7" s="1"/>
  <c r="O498" i="6"/>
  <c r="M478" i="7" s="1"/>
  <c r="U498" i="6"/>
  <c r="S478" i="7" s="1"/>
  <c r="G262" i="12"/>
  <c r="T502" i="6"/>
  <c r="R482" i="7" s="1"/>
  <c r="U482" i="7" s="1"/>
  <c r="V482" i="7" s="1"/>
  <c r="L395" i="6"/>
  <c r="J376" i="7" s="1"/>
  <c r="U395" i="6"/>
  <c r="S376" i="7" s="1"/>
  <c r="V395" i="6"/>
  <c r="T376" i="7" s="1"/>
  <c r="O395" i="6"/>
  <c r="M376" i="7" s="1"/>
  <c r="L411" i="6"/>
  <c r="J392" i="7" s="1"/>
  <c r="U411" i="6"/>
  <c r="S392" i="7" s="1"/>
  <c r="V411" i="6"/>
  <c r="T392" i="7" s="1"/>
  <c r="O411" i="6"/>
  <c r="M392" i="7" s="1"/>
  <c r="L427" i="6"/>
  <c r="J408" i="7" s="1"/>
  <c r="U427" i="6"/>
  <c r="S408" i="7" s="1"/>
  <c r="V427" i="6"/>
  <c r="T408" i="7" s="1"/>
  <c r="O427" i="6"/>
  <c r="M408" i="7" s="1"/>
  <c r="L443" i="6"/>
  <c r="J423" i="7" s="1"/>
  <c r="U443" i="6"/>
  <c r="S423" i="7" s="1"/>
  <c r="V443" i="6"/>
  <c r="T423" i="7" s="1"/>
  <c r="O443" i="6"/>
  <c r="M423" i="7" s="1"/>
  <c r="L459" i="6"/>
  <c r="J439" i="7" s="1"/>
  <c r="U459" i="6"/>
  <c r="S439" i="7" s="1"/>
  <c r="V459" i="6"/>
  <c r="T439" i="7" s="1"/>
  <c r="O459" i="6"/>
  <c r="M439" i="7" s="1"/>
  <c r="L475" i="6"/>
  <c r="J455" i="7" s="1"/>
  <c r="U475" i="6"/>
  <c r="S455" i="7" s="1"/>
  <c r="V475" i="6"/>
  <c r="T455" i="7" s="1"/>
  <c r="O475" i="6"/>
  <c r="M455" i="7" s="1"/>
  <c r="L491" i="6"/>
  <c r="J471" i="7" s="1"/>
  <c r="U491" i="6"/>
  <c r="S471" i="7" s="1"/>
  <c r="V491" i="6"/>
  <c r="T471" i="7" s="1"/>
  <c r="O491" i="6"/>
  <c r="M471" i="7" s="1"/>
  <c r="L506" i="6"/>
  <c r="J486" i="7" s="1"/>
  <c r="V506" i="6"/>
  <c r="T486" i="7" s="1"/>
  <c r="O506" i="6"/>
  <c r="M486" i="7" s="1"/>
  <c r="U506" i="6"/>
  <c r="S486" i="7" s="1"/>
  <c r="L394" i="6"/>
  <c r="J375" i="7" s="1"/>
  <c r="V394" i="6"/>
  <c r="T375" i="7" s="1"/>
  <c r="O394" i="6"/>
  <c r="M375" i="7" s="1"/>
  <c r="U394" i="6"/>
  <c r="S375" i="7" s="1"/>
  <c r="L410" i="6"/>
  <c r="J391" i="7" s="1"/>
  <c r="V410" i="6"/>
  <c r="T391" i="7" s="1"/>
  <c r="O410" i="6"/>
  <c r="M391" i="7" s="1"/>
  <c r="U410" i="6"/>
  <c r="S391" i="7" s="1"/>
  <c r="L426" i="6"/>
  <c r="J407" i="7" s="1"/>
  <c r="V426" i="6"/>
  <c r="T407" i="7" s="1"/>
  <c r="O426" i="6"/>
  <c r="M407" i="7" s="1"/>
  <c r="U426" i="6"/>
  <c r="S407" i="7" s="1"/>
  <c r="L442" i="6"/>
  <c r="J422" i="7" s="1"/>
  <c r="V442" i="6"/>
  <c r="T422" i="7" s="1"/>
  <c r="O442" i="6"/>
  <c r="M422" i="7" s="1"/>
  <c r="U442" i="6"/>
  <c r="S422" i="7" s="1"/>
  <c r="L458" i="6"/>
  <c r="J438" i="7" s="1"/>
  <c r="V458" i="6"/>
  <c r="T438" i="7" s="1"/>
  <c r="O458" i="6"/>
  <c r="M438" i="7" s="1"/>
  <c r="U458" i="6"/>
  <c r="S438" i="7" s="1"/>
  <c r="L474" i="6"/>
  <c r="J454" i="7" s="1"/>
  <c r="V474" i="6"/>
  <c r="T454" i="7" s="1"/>
  <c r="O474" i="6"/>
  <c r="M454" i="7" s="1"/>
  <c r="U474" i="6"/>
  <c r="S454" i="7" s="1"/>
  <c r="L490" i="6"/>
  <c r="J470" i="7" s="1"/>
  <c r="V490" i="6"/>
  <c r="T470" i="7" s="1"/>
  <c r="O490" i="6"/>
  <c r="M470" i="7" s="1"/>
  <c r="U490" i="6"/>
  <c r="S470" i="7" s="1"/>
  <c r="G516" i="12"/>
  <c r="L307" i="6"/>
  <c r="J288" i="7" s="1"/>
  <c r="V307" i="6"/>
  <c r="T288" i="7" s="1"/>
  <c r="O307" i="6"/>
  <c r="M288" i="7" s="1"/>
  <c r="U307" i="6"/>
  <c r="S288" i="7" s="1"/>
  <c r="L13" i="6"/>
  <c r="J8" i="7" s="1"/>
  <c r="U13" i="6"/>
  <c r="S8" i="7" s="1"/>
  <c r="V13" i="6"/>
  <c r="T8" i="7" s="1"/>
  <c r="O13" i="6"/>
  <c r="M8" i="7" s="1"/>
  <c r="L29" i="6"/>
  <c r="J24" i="7" s="1"/>
  <c r="U29" i="6"/>
  <c r="S24" i="7" s="1"/>
  <c r="V29" i="6"/>
  <c r="T24" i="7" s="1"/>
  <c r="O29" i="6"/>
  <c r="M24" i="7" s="1"/>
  <c r="L45" i="6"/>
  <c r="J37" i="7" s="1"/>
  <c r="U45" i="6"/>
  <c r="S37" i="7" s="1"/>
  <c r="V45" i="6"/>
  <c r="T37" i="7" s="1"/>
  <c r="O45" i="6"/>
  <c r="M37" i="7" s="1"/>
  <c r="L61" i="6"/>
  <c r="J53" i="7" s="1"/>
  <c r="U61" i="6"/>
  <c r="S53" i="7" s="1"/>
  <c r="V61" i="6"/>
  <c r="T53" i="7" s="1"/>
  <c r="O61" i="6"/>
  <c r="M53" i="7" s="1"/>
  <c r="L77" i="6"/>
  <c r="J66" i="7" s="1"/>
  <c r="U77" i="6"/>
  <c r="S66" i="7" s="1"/>
  <c r="V77" i="6"/>
  <c r="T66" i="7" s="1"/>
  <c r="O77" i="6"/>
  <c r="M66" i="7" s="1"/>
  <c r="L93" i="6"/>
  <c r="J82" i="7" s="1"/>
  <c r="U93" i="6"/>
  <c r="S82" i="7" s="1"/>
  <c r="V93" i="6"/>
  <c r="T82" i="7" s="1"/>
  <c r="O93" i="6"/>
  <c r="M82" i="7" s="1"/>
  <c r="L109" i="6"/>
  <c r="J98" i="7" s="1"/>
  <c r="U109" i="6"/>
  <c r="S98" i="7" s="1"/>
  <c r="V109" i="6"/>
  <c r="T98" i="7" s="1"/>
  <c r="O109" i="6"/>
  <c r="M98" i="7" s="1"/>
  <c r="L125" i="6"/>
  <c r="J113" i="7" s="1"/>
  <c r="U125" i="6"/>
  <c r="S113" i="7" s="1"/>
  <c r="V125" i="6"/>
  <c r="T113" i="7" s="1"/>
  <c r="O125" i="6"/>
  <c r="M113" i="7" s="1"/>
  <c r="L141" i="6"/>
  <c r="J129" i="7" s="1"/>
  <c r="U141" i="6"/>
  <c r="S129" i="7" s="1"/>
  <c r="V141" i="6"/>
  <c r="T129" i="7" s="1"/>
  <c r="O141" i="6"/>
  <c r="M129" i="7" s="1"/>
  <c r="L207" i="6"/>
  <c r="J192" i="7" s="1"/>
  <c r="V207" i="6"/>
  <c r="T192" i="7" s="1"/>
  <c r="O207" i="6"/>
  <c r="M192" i="7" s="1"/>
  <c r="U207" i="6"/>
  <c r="S192" i="7" s="1"/>
  <c r="L289" i="6"/>
  <c r="J272" i="7" s="1"/>
  <c r="V289" i="6"/>
  <c r="T272" i="7" s="1"/>
  <c r="O289" i="6"/>
  <c r="M272" i="7" s="1"/>
  <c r="U289" i="6"/>
  <c r="S272" i="7" s="1"/>
  <c r="G200" i="12"/>
  <c r="G214" i="12"/>
  <c r="T279" i="6"/>
  <c r="R262" i="7" s="1"/>
  <c r="U262" i="7" s="1"/>
  <c r="V262" i="7" s="1"/>
  <c r="L14" i="6"/>
  <c r="J9" i="7" s="1"/>
  <c r="V14" i="6"/>
  <c r="T9" i="7" s="1"/>
  <c r="O14" i="6"/>
  <c r="M9" i="7" s="1"/>
  <c r="U14" i="6"/>
  <c r="S9" i="7" s="1"/>
  <c r="L30" i="6"/>
  <c r="J25" i="7" s="1"/>
  <c r="V30" i="6"/>
  <c r="T25" i="7" s="1"/>
  <c r="O30" i="6"/>
  <c r="M25" i="7" s="1"/>
  <c r="U30" i="6"/>
  <c r="S25" i="7" s="1"/>
  <c r="L46" i="6"/>
  <c r="J38" i="7" s="1"/>
  <c r="V46" i="6"/>
  <c r="T38" i="7" s="1"/>
  <c r="O46" i="6"/>
  <c r="M38" i="7" s="1"/>
  <c r="U46" i="6"/>
  <c r="S38" i="7" s="1"/>
  <c r="L62" i="6"/>
  <c r="J54" i="7" s="1"/>
  <c r="V62" i="6"/>
  <c r="T54" i="7" s="1"/>
  <c r="O62" i="6"/>
  <c r="M54" i="7" s="1"/>
  <c r="U62" i="6"/>
  <c r="S54" i="7" s="1"/>
  <c r="L78" i="6"/>
  <c r="J67" i="7" s="1"/>
  <c r="V78" i="6"/>
  <c r="T67" i="7" s="1"/>
  <c r="O78" i="6"/>
  <c r="M67" i="7" s="1"/>
  <c r="U78" i="6"/>
  <c r="S67" i="7" s="1"/>
  <c r="L94" i="6"/>
  <c r="J83" i="7" s="1"/>
  <c r="V94" i="6"/>
  <c r="T83" i="7" s="1"/>
  <c r="O94" i="6"/>
  <c r="M83" i="7" s="1"/>
  <c r="U94" i="6"/>
  <c r="S83" i="7" s="1"/>
  <c r="L110" i="6"/>
  <c r="J99" i="7" s="1"/>
  <c r="V110" i="6"/>
  <c r="T99" i="7" s="1"/>
  <c r="O110" i="6"/>
  <c r="M99" i="7" s="1"/>
  <c r="U110" i="6"/>
  <c r="S99" i="7" s="1"/>
  <c r="L126" i="6"/>
  <c r="J114" i="7" s="1"/>
  <c r="V126" i="6"/>
  <c r="T114" i="7" s="1"/>
  <c r="O126" i="6"/>
  <c r="M114" i="7" s="1"/>
  <c r="U126" i="6"/>
  <c r="S114" i="7" s="1"/>
  <c r="L142" i="6"/>
  <c r="J130" i="7" s="1"/>
  <c r="V142" i="6"/>
  <c r="T130" i="7" s="1"/>
  <c r="O142" i="6"/>
  <c r="M130" i="7" s="1"/>
  <c r="U142" i="6"/>
  <c r="S130" i="7" s="1"/>
  <c r="L158" i="6"/>
  <c r="J144" i="7" s="1"/>
  <c r="V158" i="6"/>
  <c r="T144" i="7" s="1"/>
  <c r="O158" i="6"/>
  <c r="M144" i="7" s="1"/>
  <c r="U158" i="6"/>
  <c r="S144" i="7" s="1"/>
  <c r="L166" i="6"/>
  <c r="J152" i="7" s="1"/>
  <c r="V166" i="6"/>
  <c r="T152" i="7" s="1"/>
  <c r="O166" i="6"/>
  <c r="M152" i="7" s="1"/>
  <c r="U166" i="6"/>
  <c r="S152" i="7" s="1"/>
  <c r="L174" i="6"/>
  <c r="J160" i="7" s="1"/>
  <c r="V174" i="6"/>
  <c r="T160" i="7" s="1"/>
  <c r="O174" i="6"/>
  <c r="M160" i="7" s="1"/>
  <c r="U174" i="6"/>
  <c r="S160" i="7" s="1"/>
  <c r="G223" i="12"/>
  <c r="G239" i="12"/>
  <c r="G255" i="12"/>
  <c r="G287" i="12"/>
  <c r="G303" i="12"/>
  <c r="G272" i="12"/>
  <c r="L397" i="6"/>
  <c r="J378" i="7" s="1"/>
  <c r="U397" i="6"/>
  <c r="S378" i="7" s="1"/>
  <c r="V397" i="6"/>
  <c r="T378" i="7" s="1"/>
  <c r="O397" i="6"/>
  <c r="M378" i="7" s="1"/>
  <c r="L413" i="6"/>
  <c r="J394" i="7" s="1"/>
  <c r="U413" i="6"/>
  <c r="S394" i="7" s="1"/>
  <c r="V413" i="6"/>
  <c r="T394" i="7" s="1"/>
  <c r="O413" i="6"/>
  <c r="M394" i="7" s="1"/>
  <c r="L429" i="6"/>
  <c r="J410" i="7" s="1"/>
  <c r="U429" i="6"/>
  <c r="S410" i="7" s="1"/>
  <c r="V429" i="6"/>
  <c r="T410" i="7" s="1"/>
  <c r="O429" i="6"/>
  <c r="M410" i="7" s="1"/>
  <c r="L445" i="6"/>
  <c r="J425" i="7" s="1"/>
  <c r="U445" i="6"/>
  <c r="S425" i="7" s="1"/>
  <c r="V445" i="6"/>
  <c r="T425" i="7" s="1"/>
  <c r="O445" i="6"/>
  <c r="M425" i="7" s="1"/>
  <c r="L461" i="6"/>
  <c r="J441" i="7" s="1"/>
  <c r="U461" i="6"/>
  <c r="S441" i="7" s="1"/>
  <c r="V461" i="6"/>
  <c r="T441" i="7" s="1"/>
  <c r="O461" i="6"/>
  <c r="M441" i="7" s="1"/>
  <c r="L477" i="6"/>
  <c r="J457" i="7" s="1"/>
  <c r="U477" i="6"/>
  <c r="S457" i="7" s="1"/>
  <c r="V477" i="6"/>
  <c r="T457" i="7" s="1"/>
  <c r="O477" i="6"/>
  <c r="M457" i="7" s="1"/>
  <c r="L493" i="6"/>
  <c r="J473" i="7" s="1"/>
  <c r="U493" i="6"/>
  <c r="S473" i="7" s="1"/>
  <c r="V493" i="6"/>
  <c r="T473" i="7" s="1"/>
  <c r="O493" i="6"/>
  <c r="M473" i="7" s="1"/>
  <c r="L396" i="6"/>
  <c r="J377" i="7" s="1"/>
  <c r="V396" i="6"/>
  <c r="T377" i="7" s="1"/>
  <c r="O396" i="6"/>
  <c r="M377" i="7" s="1"/>
  <c r="U396" i="6"/>
  <c r="S377" i="7" s="1"/>
  <c r="L412" i="6"/>
  <c r="J393" i="7" s="1"/>
  <c r="V412" i="6"/>
  <c r="T393" i="7" s="1"/>
  <c r="O412" i="6"/>
  <c r="M393" i="7" s="1"/>
  <c r="U412" i="6"/>
  <c r="S393" i="7" s="1"/>
  <c r="L428" i="6"/>
  <c r="J409" i="7" s="1"/>
  <c r="V428" i="6"/>
  <c r="T409" i="7" s="1"/>
  <c r="O428" i="6"/>
  <c r="M409" i="7" s="1"/>
  <c r="U428" i="6"/>
  <c r="S409" i="7" s="1"/>
  <c r="L444" i="6"/>
  <c r="J424" i="7" s="1"/>
  <c r="V444" i="6"/>
  <c r="T424" i="7" s="1"/>
  <c r="O444" i="6"/>
  <c r="M424" i="7" s="1"/>
  <c r="U444" i="6"/>
  <c r="S424" i="7" s="1"/>
  <c r="L460" i="6"/>
  <c r="J440" i="7" s="1"/>
  <c r="V460" i="6"/>
  <c r="T440" i="7" s="1"/>
  <c r="O460" i="6"/>
  <c r="M440" i="7" s="1"/>
  <c r="U460" i="6"/>
  <c r="S440" i="7" s="1"/>
  <c r="L476" i="6"/>
  <c r="J456" i="7" s="1"/>
  <c r="V476" i="6"/>
  <c r="T456" i="7" s="1"/>
  <c r="O476" i="6"/>
  <c r="M456" i="7" s="1"/>
  <c r="U476" i="6"/>
  <c r="S456" i="7" s="1"/>
  <c r="L492" i="6"/>
  <c r="J472" i="7" s="1"/>
  <c r="V492" i="6"/>
  <c r="T472" i="7" s="1"/>
  <c r="O492" i="6"/>
  <c r="M472" i="7" s="1"/>
  <c r="U492" i="6"/>
  <c r="S472" i="7" s="1"/>
  <c r="G506" i="12"/>
  <c r="G511" i="12"/>
  <c r="T295" i="6"/>
  <c r="R277" i="7" s="1"/>
  <c r="U277" i="7" s="1"/>
  <c r="V277" i="7" s="1"/>
  <c r="T317" i="6"/>
  <c r="R298" i="7" s="1"/>
  <c r="U298" i="7" s="1"/>
  <c r="V298" i="7" s="1"/>
  <c r="CJ8" i="1"/>
  <c r="CJ5" i="1"/>
  <c r="M319" i="6"/>
  <c r="K300" i="7" s="1"/>
  <c r="L188" i="6"/>
  <c r="J174" i="7" s="1"/>
  <c r="V188" i="6"/>
  <c r="T174" i="7" s="1"/>
  <c r="O188" i="6"/>
  <c r="M174" i="7" s="1"/>
  <c r="U188" i="6"/>
  <c r="S174" i="7" s="1"/>
  <c r="L299" i="6"/>
  <c r="J281" i="7" s="1"/>
  <c r="V299" i="6"/>
  <c r="T281" i="7" s="1"/>
  <c r="O299" i="6"/>
  <c r="M281" i="7" s="1"/>
  <c r="U299" i="6"/>
  <c r="S281" i="7" s="1"/>
  <c r="L192" i="6"/>
  <c r="J178" i="7" s="1"/>
  <c r="V192" i="6"/>
  <c r="T178" i="7" s="1"/>
  <c r="O192" i="6"/>
  <c r="M178" i="7" s="1"/>
  <c r="U192" i="6"/>
  <c r="S178" i="7" s="1"/>
  <c r="L181" i="6"/>
  <c r="J167" i="7" s="1"/>
  <c r="V181" i="6"/>
  <c r="T167" i="7" s="1"/>
  <c r="O181" i="6"/>
  <c r="M167" i="7" s="1"/>
  <c r="U181" i="6"/>
  <c r="S167" i="7" s="1"/>
  <c r="L331" i="6"/>
  <c r="J312" i="7" s="1"/>
  <c r="V331" i="6"/>
  <c r="T312" i="7" s="1"/>
  <c r="O331" i="6"/>
  <c r="M312" i="7" s="1"/>
  <c r="U331" i="6"/>
  <c r="S312" i="7" s="1"/>
  <c r="L15" i="6"/>
  <c r="J10" i="7" s="1"/>
  <c r="U15" i="6"/>
  <c r="S10" i="7" s="1"/>
  <c r="V15" i="6"/>
  <c r="T10" i="7" s="1"/>
  <c r="O15" i="6"/>
  <c r="M10" i="7" s="1"/>
  <c r="L31" i="6"/>
  <c r="J26" i="7" s="1"/>
  <c r="U31" i="6"/>
  <c r="S26" i="7" s="1"/>
  <c r="V31" i="6"/>
  <c r="T26" i="7" s="1"/>
  <c r="O31" i="6"/>
  <c r="M26" i="7" s="1"/>
  <c r="L47" i="6"/>
  <c r="J39" i="7" s="1"/>
  <c r="U47" i="6"/>
  <c r="S39" i="7" s="1"/>
  <c r="V47" i="6"/>
  <c r="T39" i="7" s="1"/>
  <c r="O47" i="6"/>
  <c r="M39" i="7" s="1"/>
  <c r="L63" i="6"/>
  <c r="J55" i="7" s="1"/>
  <c r="U63" i="6"/>
  <c r="S55" i="7" s="1"/>
  <c r="V63" i="6"/>
  <c r="T55" i="7" s="1"/>
  <c r="O63" i="6"/>
  <c r="M55" i="7" s="1"/>
  <c r="L79" i="6"/>
  <c r="J68" i="7" s="1"/>
  <c r="U79" i="6"/>
  <c r="S68" i="7" s="1"/>
  <c r="V79" i="6"/>
  <c r="T68" i="7" s="1"/>
  <c r="O79" i="6"/>
  <c r="M68" i="7" s="1"/>
  <c r="L95" i="6"/>
  <c r="J84" i="7" s="1"/>
  <c r="U95" i="6"/>
  <c r="S84" i="7" s="1"/>
  <c r="V95" i="6"/>
  <c r="T84" i="7" s="1"/>
  <c r="O95" i="6"/>
  <c r="M84" i="7" s="1"/>
  <c r="L111" i="6"/>
  <c r="J100" i="7" s="1"/>
  <c r="U111" i="6"/>
  <c r="S100" i="7" s="1"/>
  <c r="V111" i="6"/>
  <c r="T100" i="7" s="1"/>
  <c r="O111" i="6"/>
  <c r="M100" i="7" s="1"/>
  <c r="L127" i="6"/>
  <c r="J115" i="7" s="1"/>
  <c r="U127" i="6"/>
  <c r="S115" i="7" s="1"/>
  <c r="V127" i="6"/>
  <c r="T115" i="7" s="1"/>
  <c r="O127" i="6"/>
  <c r="M115" i="7" s="1"/>
  <c r="L143" i="6"/>
  <c r="J131" i="7" s="1"/>
  <c r="U143" i="6"/>
  <c r="S131" i="7" s="1"/>
  <c r="V143" i="6"/>
  <c r="T131" i="7" s="1"/>
  <c r="O143" i="6"/>
  <c r="M131" i="7" s="1"/>
  <c r="L281" i="6"/>
  <c r="J264" i="7" s="1"/>
  <c r="V281" i="6"/>
  <c r="T264" i="7" s="1"/>
  <c r="O281" i="6"/>
  <c r="M264" i="7" s="1"/>
  <c r="U281" i="6"/>
  <c r="S264" i="7" s="1"/>
  <c r="L16" i="6"/>
  <c r="J11" i="7" s="1"/>
  <c r="V16" i="6"/>
  <c r="T11" i="7" s="1"/>
  <c r="O16" i="6"/>
  <c r="M11" i="7" s="1"/>
  <c r="U16" i="6"/>
  <c r="S11" i="7" s="1"/>
  <c r="L32" i="6"/>
  <c r="J27" i="7" s="1"/>
  <c r="V32" i="6"/>
  <c r="T27" i="7" s="1"/>
  <c r="O32" i="6"/>
  <c r="M27" i="7" s="1"/>
  <c r="U32" i="6"/>
  <c r="S27" i="7" s="1"/>
  <c r="L48" i="6"/>
  <c r="J40" i="7" s="1"/>
  <c r="V48" i="6"/>
  <c r="T40" i="7" s="1"/>
  <c r="O48" i="6"/>
  <c r="M40" i="7" s="1"/>
  <c r="U48" i="6"/>
  <c r="S40" i="7" s="1"/>
  <c r="L64" i="6"/>
  <c r="J56" i="7" s="1"/>
  <c r="V64" i="6"/>
  <c r="T56" i="7" s="1"/>
  <c r="O64" i="6"/>
  <c r="M56" i="7" s="1"/>
  <c r="U64" i="6"/>
  <c r="S56" i="7" s="1"/>
  <c r="L80" i="6"/>
  <c r="J69" i="7" s="1"/>
  <c r="V80" i="6"/>
  <c r="T69" i="7" s="1"/>
  <c r="O80" i="6"/>
  <c r="M69" i="7" s="1"/>
  <c r="U80" i="6"/>
  <c r="S69" i="7" s="1"/>
  <c r="L96" i="6"/>
  <c r="J85" i="7" s="1"/>
  <c r="V96" i="6"/>
  <c r="T85" i="7" s="1"/>
  <c r="O96" i="6"/>
  <c r="M85" i="7" s="1"/>
  <c r="U96" i="6"/>
  <c r="S85" i="7" s="1"/>
  <c r="L112" i="6"/>
  <c r="J101" i="7" s="1"/>
  <c r="V112" i="6"/>
  <c r="T101" i="7" s="1"/>
  <c r="O112" i="6"/>
  <c r="M101" i="7" s="1"/>
  <c r="U112" i="6"/>
  <c r="S101" i="7" s="1"/>
  <c r="L128" i="6"/>
  <c r="J116" i="7" s="1"/>
  <c r="V128" i="6"/>
  <c r="T116" i="7" s="1"/>
  <c r="O128" i="6"/>
  <c r="M116" i="7" s="1"/>
  <c r="U128" i="6"/>
  <c r="S116" i="7" s="1"/>
  <c r="L144" i="6"/>
  <c r="J132" i="7" s="1"/>
  <c r="V144" i="6"/>
  <c r="T132" i="7" s="1"/>
  <c r="O144" i="6"/>
  <c r="M132" i="7" s="1"/>
  <c r="U144" i="6"/>
  <c r="S132" i="7" s="1"/>
  <c r="L156" i="6"/>
  <c r="J142" i="7" s="1"/>
  <c r="V156" i="6"/>
  <c r="T142" i="7" s="1"/>
  <c r="O156" i="6"/>
  <c r="M142" i="7" s="1"/>
  <c r="U156" i="6"/>
  <c r="S142" i="7" s="1"/>
  <c r="L164" i="6"/>
  <c r="J150" i="7" s="1"/>
  <c r="V164" i="6"/>
  <c r="T150" i="7" s="1"/>
  <c r="O164" i="6"/>
  <c r="M150" i="7" s="1"/>
  <c r="U164" i="6"/>
  <c r="S150" i="7" s="1"/>
  <c r="L172" i="6"/>
  <c r="J158" i="7" s="1"/>
  <c r="V172" i="6"/>
  <c r="T158" i="7" s="1"/>
  <c r="O172" i="6"/>
  <c r="M158" i="7" s="1"/>
  <c r="U172" i="6"/>
  <c r="S158" i="7" s="1"/>
  <c r="T309" i="6"/>
  <c r="R290" i="7" s="1"/>
  <c r="U290" i="7" s="1"/>
  <c r="V290" i="7" s="1"/>
  <c r="L320" i="6"/>
  <c r="J301" i="7" s="1"/>
  <c r="U320" i="6"/>
  <c r="S301" i="7" s="1"/>
  <c r="V320" i="6"/>
  <c r="T301" i="7" s="1"/>
  <c r="O320" i="6"/>
  <c r="M301" i="7" s="1"/>
  <c r="L500" i="6"/>
  <c r="J480" i="7" s="1"/>
  <c r="V500" i="6"/>
  <c r="T480" i="7" s="1"/>
  <c r="O500" i="6"/>
  <c r="M480" i="7" s="1"/>
  <c r="U500" i="6"/>
  <c r="S480" i="7" s="1"/>
  <c r="L508" i="6"/>
  <c r="J488" i="7" s="1"/>
  <c r="V508" i="6"/>
  <c r="T488" i="7" s="1"/>
  <c r="O508" i="6"/>
  <c r="M488" i="7" s="1"/>
  <c r="U508" i="6"/>
  <c r="S488" i="7" s="1"/>
  <c r="L406" i="6"/>
  <c r="J387" i="7" s="1"/>
  <c r="V406" i="6"/>
  <c r="T387" i="7" s="1"/>
  <c r="O406" i="6"/>
  <c r="M387" i="7" s="1"/>
  <c r="U406" i="6"/>
  <c r="S387" i="7" s="1"/>
  <c r="L422" i="6"/>
  <c r="J403" i="7" s="1"/>
  <c r="V422" i="6"/>
  <c r="T403" i="7" s="1"/>
  <c r="O422" i="6"/>
  <c r="M403" i="7" s="1"/>
  <c r="U422" i="6"/>
  <c r="S403" i="7" s="1"/>
  <c r="L438" i="6"/>
  <c r="J419" i="7" s="1"/>
  <c r="V438" i="6"/>
  <c r="T419" i="7" s="1"/>
  <c r="O438" i="6"/>
  <c r="M419" i="7" s="1"/>
  <c r="U438" i="6"/>
  <c r="S419" i="7" s="1"/>
  <c r="L454" i="6"/>
  <c r="J434" i="7" s="1"/>
  <c r="V454" i="6"/>
  <c r="T434" i="7" s="1"/>
  <c r="O454" i="6"/>
  <c r="M434" i="7" s="1"/>
  <c r="U454" i="6"/>
  <c r="S434" i="7" s="1"/>
  <c r="L470" i="6"/>
  <c r="J450" i="7" s="1"/>
  <c r="V470" i="6"/>
  <c r="T450" i="7" s="1"/>
  <c r="O470" i="6"/>
  <c r="M450" i="7" s="1"/>
  <c r="U470" i="6"/>
  <c r="S450" i="7" s="1"/>
  <c r="L486" i="6"/>
  <c r="J466" i="7" s="1"/>
  <c r="V486" i="6"/>
  <c r="T466" i="7" s="1"/>
  <c r="O486" i="6"/>
  <c r="M466" i="7" s="1"/>
  <c r="U486" i="6"/>
  <c r="S466" i="7" s="1"/>
  <c r="L334" i="6"/>
  <c r="J315" i="7" s="1"/>
  <c r="U334" i="6"/>
  <c r="S315" i="7" s="1"/>
  <c r="V334" i="6"/>
  <c r="T315" i="7" s="1"/>
  <c r="O334" i="6"/>
  <c r="M315" i="7" s="1"/>
  <c r="L9" i="6"/>
  <c r="J4" i="7" s="1"/>
  <c r="U9" i="6"/>
  <c r="S4" i="7" s="1"/>
  <c r="V9" i="6"/>
  <c r="T4" i="7" s="1"/>
  <c r="O9" i="6"/>
  <c r="M4" i="7" s="1"/>
  <c r="L25" i="6"/>
  <c r="J20" i="7" s="1"/>
  <c r="U25" i="6"/>
  <c r="S20" i="7" s="1"/>
  <c r="V25" i="6"/>
  <c r="T20" i="7" s="1"/>
  <c r="O25" i="6"/>
  <c r="M20" i="7" s="1"/>
  <c r="L41" i="6"/>
  <c r="J34" i="7" s="1"/>
  <c r="U41" i="6"/>
  <c r="S34" i="7" s="1"/>
  <c r="V41" i="6"/>
  <c r="T34" i="7" s="1"/>
  <c r="O41" i="6"/>
  <c r="M34" i="7" s="1"/>
  <c r="L57" i="6"/>
  <c r="J49" i="7" s="1"/>
  <c r="U57" i="6"/>
  <c r="S49" i="7" s="1"/>
  <c r="V57" i="6"/>
  <c r="T49" i="7" s="1"/>
  <c r="O57" i="6"/>
  <c r="M49" i="7" s="1"/>
  <c r="L73" i="6"/>
  <c r="J64" i="7" s="1"/>
  <c r="U73" i="6"/>
  <c r="S64" i="7" s="1"/>
  <c r="V73" i="6"/>
  <c r="T64" i="7" s="1"/>
  <c r="O73" i="6"/>
  <c r="M64" i="7" s="1"/>
  <c r="L89" i="6"/>
  <c r="J78" i="7" s="1"/>
  <c r="U89" i="6"/>
  <c r="S78" i="7" s="1"/>
  <c r="V89" i="6"/>
  <c r="T78" i="7" s="1"/>
  <c r="O89" i="6"/>
  <c r="M78" i="7" s="1"/>
  <c r="L105" i="6"/>
  <c r="J94" i="7" s="1"/>
  <c r="U105" i="6"/>
  <c r="S94" i="7" s="1"/>
  <c r="V105" i="6"/>
  <c r="T94" i="7" s="1"/>
  <c r="O105" i="6"/>
  <c r="M94" i="7" s="1"/>
  <c r="L121" i="6"/>
  <c r="J110" i="7" s="1"/>
  <c r="U121" i="6"/>
  <c r="S110" i="7" s="1"/>
  <c r="V121" i="6"/>
  <c r="T110" i="7" s="1"/>
  <c r="O121" i="6"/>
  <c r="M110" i="7" s="1"/>
  <c r="L137" i="6"/>
  <c r="J125" i="7" s="1"/>
  <c r="U137" i="6"/>
  <c r="S125" i="7" s="1"/>
  <c r="V137" i="6"/>
  <c r="T125" i="7" s="1"/>
  <c r="O137" i="6"/>
  <c r="M125" i="7" s="1"/>
  <c r="L153" i="6"/>
  <c r="J140" i="7" s="1"/>
  <c r="U153" i="6"/>
  <c r="S140" i="7" s="1"/>
  <c r="V153" i="6"/>
  <c r="T140" i="7" s="1"/>
  <c r="O153" i="6"/>
  <c r="M140" i="7" s="1"/>
  <c r="G35" i="12"/>
  <c r="G51" i="12"/>
  <c r="G158" i="12"/>
  <c r="G166" i="12"/>
  <c r="T301" i="6"/>
  <c r="L312" i="6"/>
  <c r="J293" i="7" s="1"/>
  <c r="U312" i="6"/>
  <c r="S293" i="7" s="1"/>
  <c r="V312" i="6"/>
  <c r="T293" i="7" s="1"/>
  <c r="O312" i="6"/>
  <c r="M293" i="7" s="1"/>
  <c r="L210" i="6"/>
  <c r="J195" i="7" s="1"/>
  <c r="V210" i="6"/>
  <c r="T195" i="7" s="1"/>
  <c r="O210" i="6"/>
  <c r="M195" i="7" s="1"/>
  <c r="U210" i="6"/>
  <c r="S195" i="7" s="1"/>
  <c r="L226" i="6"/>
  <c r="J210" i="7" s="1"/>
  <c r="U226" i="6"/>
  <c r="S210" i="7" s="1"/>
  <c r="V226" i="6"/>
  <c r="T210" i="7" s="1"/>
  <c r="O226" i="6"/>
  <c r="M210" i="7" s="1"/>
  <c r="L242" i="6"/>
  <c r="J226" i="7" s="1"/>
  <c r="U242" i="6"/>
  <c r="S226" i="7" s="1"/>
  <c r="V242" i="6"/>
  <c r="T226" i="7" s="1"/>
  <c r="O242" i="6"/>
  <c r="M226" i="7" s="1"/>
  <c r="L258" i="6"/>
  <c r="J241" i="7" s="1"/>
  <c r="U258" i="6"/>
  <c r="S241" i="7" s="1"/>
  <c r="V258" i="6"/>
  <c r="T241" i="7" s="1"/>
  <c r="O258" i="6"/>
  <c r="M241" i="7" s="1"/>
  <c r="L274" i="6"/>
  <c r="J257" i="7" s="1"/>
  <c r="U274" i="6"/>
  <c r="S257" i="7" s="1"/>
  <c r="V274" i="6"/>
  <c r="T257" i="7" s="1"/>
  <c r="O274" i="6"/>
  <c r="M257" i="7" s="1"/>
  <c r="L290" i="6"/>
  <c r="J273" i="7" s="1"/>
  <c r="U290" i="6"/>
  <c r="S273" i="7" s="1"/>
  <c r="V290" i="6"/>
  <c r="T273" i="7" s="1"/>
  <c r="O290" i="6"/>
  <c r="M273" i="7" s="1"/>
  <c r="L306" i="6"/>
  <c r="J287" i="7" s="1"/>
  <c r="U306" i="6"/>
  <c r="S287" i="7" s="1"/>
  <c r="V306" i="6"/>
  <c r="T287" i="7" s="1"/>
  <c r="O306" i="6"/>
  <c r="M287" i="7" s="1"/>
  <c r="T496" i="6"/>
  <c r="R476" i="7" s="1"/>
  <c r="U476" i="7" s="1"/>
  <c r="V476" i="7" s="1"/>
  <c r="L219" i="6"/>
  <c r="J204" i="7" s="1"/>
  <c r="V219" i="6"/>
  <c r="T204" i="7" s="1"/>
  <c r="O219" i="6"/>
  <c r="M204" i="7" s="1"/>
  <c r="U219" i="6"/>
  <c r="S204" i="7" s="1"/>
  <c r="L235" i="6"/>
  <c r="J219" i="7" s="1"/>
  <c r="V235" i="6"/>
  <c r="T219" i="7" s="1"/>
  <c r="O235" i="6"/>
  <c r="M219" i="7" s="1"/>
  <c r="U235" i="6"/>
  <c r="S219" i="7" s="1"/>
  <c r="L251" i="6"/>
  <c r="J235" i="7" s="1"/>
  <c r="V251" i="6"/>
  <c r="T235" i="7" s="1"/>
  <c r="O251" i="6"/>
  <c r="M235" i="7" s="1"/>
  <c r="U251" i="6"/>
  <c r="S235" i="7" s="1"/>
  <c r="L267" i="6"/>
  <c r="J250" i="7" s="1"/>
  <c r="V267" i="6"/>
  <c r="T250" i="7" s="1"/>
  <c r="O267" i="6"/>
  <c r="M250" i="7" s="1"/>
  <c r="U267" i="6"/>
  <c r="S250" i="7" s="1"/>
  <c r="L341" i="6"/>
  <c r="J322" i="7" s="1"/>
  <c r="V341" i="6"/>
  <c r="T322" i="7" s="1"/>
  <c r="O341" i="6"/>
  <c r="M322" i="7" s="1"/>
  <c r="U341" i="6"/>
  <c r="S322" i="7" s="1"/>
  <c r="L349" i="6"/>
  <c r="J330" i="7" s="1"/>
  <c r="V349" i="6"/>
  <c r="T330" i="7" s="1"/>
  <c r="O349" i="6"/>
  <c r="M330" i="7" s="1"/>
  <c r="U349" i="6"/>
  <c r="S330" i="7" s="1"/>
  <c r="L357" i="6"/>
  <c r="J338" i="7" s="1"/>
  <c r="V357" i="6"/>
  <c r="T338" i="7" s="1"/>
  <c r="O357" i="6"/>
  <c r="M338" i="7" s="1"/>
  <c r="U357" i="6"/>
  <c r="S338" i="7" s="1"/>
  <c r="L365" i="6"/>
  <c r="J346" i="7" s="1"/>
  <c r="V365" i="6"/>
  <c r="T346" i="7" s="1"/>
  <c r="O365" i="6"/>
  <c r="M346" i="7" s="1"/>
  <c r="U365" i="6"/>
  <c r="S346" i="7" s="1"/>
  <c r="L373" i="6"/>
  <c r="J354" i="7" s="1"/>
  <c r="V373" i="6"/>
  <c r="T354" i="7" s="1"/>
  <c r="O373" i="6"/>
  <c r="M354" i="7" s="1"/>
  <c r="U373" i="6"/>
  <c r="S354" i="7" s="1"/>
  <c r="L381" i="6"/>
  <c r="J362" i="7" s="1"/>
  <c r="V381" i="6"/>
  <c r="T362" i="7" s="1"/>
  <c r="O381" i="6"/>
  <c r="M362" i="7" s="1"/>
  <c r="U381" i="6"/>
  <c r="S362" i="7" s="1"/>
  <c r="L389" i="6"/>
  <c r="J370" i="7" s="1"/>
  <c r="V389" i="6"/>
  <c r="T370" i="7" s="1"/>
  <c r="O389" i="6"/>
  <c r="M370" i="7" s="1"/>
  <c r="U389" i="6"/>
  <c r="S370" i="7" s="1"/>
  <c r="L393" i="6"/>
  <c r="J374" i="7" s="1"/>
  <c r="U393" i="6"/>
  <c r="S374" i="7" s="1"/>
  <c r="V393" i="6"/>
  <c r="T374" i="7" s="1"/>
  <c r="O393" i="6"/>
  <c r="M374" i="7" s="1"/>
  <c r="L409" i="6"/>
  <c r="J390" i="7" s="1"/>
  <c r="U409" i="6"/>
  <c r="S390" i="7" s="1"/>
  <c r="V409" i="6"/>
  <c r="T390" i="7" s="1"/>
  <c r="O409" i="6"/>
  <c r="M390" i="7" s="1"/>
  <c r="L425" i="6"/>
  <c r="J406" i="7" s="1"/>
  <c r="U425" i="6"/>
  <c r="S406" i="7" s="1"/>
  <c r="V425" i="6"/>
  <c r="T406" i="7" s="1"/>
  <c r="O425" i="6"/>
  <c r="M406" i="7" s="1"/>
  <c r="L441" i="6"/>
  <c r="U441" i="6"/>
  <c r="S16" i="9" s="1"/>
  <c r="V441" i="6"/>
  <c r="T16" i="9" s="1"/>
  <c r="O441" i="6"/>
  <c r="M16" i="9" s="1"/>
  <c r="L457" i="6"/>
  <c r="J437" i="7" s="1"/>
  <c r="U457" i="6"/>
  <c r="S437" i="7" s="1"/>
  <c r="V457" i="6"/>
  <c r="T437" i="7" s="1"/>
  <c r="O457" i="6"/>
  <c r="M437" i="7" s="1"/>
  <c r="L473" i="6"/>
  <c r="J453" i="7" s="1"/>
  <c r="U473" i="6"/>
  <c r="S453" i="7" s="1"/>
  <c r="V473" i="6"/>
  <c r="T453" i="7" s="1"/>
  <c r="O473" i="6"/>
  <c r="M453" i="7" s="1"/>
  <c r="L489" i="6"/>
  <c r="J469" i="7" s="1"/>
  <c r="U489" i="6"/>
  <c r="S469" i="7" s="1"/>
  <c r="V489" i="6"/>
  <c r="T469" i="7" s="1"/>
  <c r="O489" i="6"/>
  <c r="M469" i="7" s="1"/>
  <c r="L509" i="6"/>
  <c r="J489" i="7" s="1"/>
  <c r="U509" i="6"/>
  <c r="S489" i="7" s="1"/>
  <c r="V509" i="6"/>
  <c r="T489" i="7" s="1"/>
  <c r="O509" i="6"/>
  <c r="M489" i="7" s="1"/>
  <c r="D6" i="11"/>
  <c r="E30" i="5"/>
  <c r="G409" i="12"/>
  <c r="G425" i="12"/>
  <c r="G441" i="12"/>
  <c r="G457" i="12"/>
  <c r="G473" i="12"/>
  <c r="G489" i="12"/>
  <c r="G508" i="12"/>
  <c r="L514" i="6"/>
  <c r="J494" i="7" s="1"/>
  <c r="V514" i="6"/>
  <c r="T494" i="7" s="1"/>
  <c r="O514" i="6"/>
  <c r="M494" i="7" s="1"/>
  <c r="U514" i="6"/>
  <c r="S494" i="7" s="1"/>
  <c r="G191" i="12"/>
  <c r="G207" i="12"/>
  <c r="L11" i="6"/>
  <c r="J6" i="7" s="1"/>
  <c r="U11" i="6"/>
  <c r="S6" i="7" s="1"/>
  <c r="V11" i="6"/>
  <c r="T6" i="7" s="1"/>
  <c r="O11" i="6"/>
  <c r="M6" i="7" s="1"/>
  <c r="L27" i="6"/>
  <c r="J22" i="7" s="1"/>
  <c r="U27" i="6"/>
  <c r="S22" i="7" s="1"/>
  <c r="V27" i="6"/>
  <c r="T22" i="7" s="1"/>
  <c r="O27" i="6"/>
  <c r="M22" i="7" s="1"/>
  <c r="L43" i="6"/>
  <c r="J35" i="7" s="1"/>
  <c r="U43" i="6"/>
  <c r="S35" i="7" s="1"/>
  <c r="V43" i="6"/>
  <c r="T35" i="7" s="1"/>
  <c r="O43" i="6"/>
  <c r="M35" i="7" s="1"/>
  <c r="L59" i="6"/>
  <c r="J51" i="7" s="1"/>
  <c r="U59" i="6"/>
  <c r="S51" i="7" s="1"/>
  <c r="V59" i="6"/>
  <c r="T51" i="7" s="1"/>
  <c r="O59" i="6"/>
  <c r="M51" i="7" s="1"/>
  <c r="L75" i="6"/>
  <c r="U75" i="6"/>
  <c r="S7" i="8" s="1"/>
  <c r="V75" i="6"/>
  <c r="T7" i="8" s="1"/>
  <c r="O75" i="6"/>
  <c r="M7" i="8" s="1"/>
  <c r="L91" i="6"/>
  <c r="J80" i="7" s="1"/>
  <c r="U91" i="6"/>
  <c r="S80" i="7" s="1"/>
  <c r="V91" i="6"/>
  <c r="T80" i="7" s="1"/>
  <c r="O91" i="6"/>
  <c r="M80" i="7" s="1"/>
  <c r="L107" i="6"/>
  <c r="J96" i="7" s="1"/>
  <c r="U107" i="6"/>
  <c r="S96" i="7" s="1"/>
  <c r="V107" i="6"/>
  <c r="T96" i="7" s="1"/>
  <c r="O107" i="6"/>
  <c r="M96" i="7" s="1"/>
  <c r="L123" i="6"/>
  <c r="U123" i="6"/>
  <c r="S9" i="9" s="1"/>
  <c r="V123" i="6"/>
  <c r="T9" i="9" s="1"/>
  <c r="O123" i="6"/>
  <c r="M9" i="9" s="1"/>
  <c r="L139" i="6"/>
  <c r="J127" i="7" s="1"/>
  <c r="U139" i="6"/>
  <c r="S127" i="7" s="1"/>
  <c r="V139" i="6"/>
  <c r="T127" i="7" s="1"/>
  <c r="O139" i="6"/>
  <c r="M127" i="7" s="1"/>
  <c r="L297" i="6"/>
  <c r="J279" i="7" s="1"/>
  <c r="V297" i="6"/>
  <c r="T279" i="7" s="1"/>
  <c r="O297" i="6"/>
  <c r="M279" i="7" s="1"/>
  <c r="U297" i="6"/>
  <c r="S279" i="7" s="1"/>
  <c r="T313" i="6"/>
  <c r="R294" i="7" s="1"/>
  <c r="U294" i="7" s="1"/>
  <c r="V294" i="7" s="1"/>
  <c r="L324" i="6"/>
  <c r="J305" i="7" s="1"/>
  <c r="U324" i="6"/>
  <c r="S305" i="7" s="1"/>
  <c r="V324" i="6"/>
  <c r="T305" i="7" s="1"/>
  <c r="O324" i="6"/>
  <c r="M305" i="7" s="1"/>
  <c r="L183" i="6"/>
  <c r="J169" i="7" s="1"/>
  <c r="V183" i="6"/>
  <c r="T169" i="7" s="1"/>
  <c r="O183" i="6"/>
  <c r="M169" i="7" s="1"/>
  <c r="U183" i="6"/>
  <c r="S169" i="7" s="1"/>
  <c r="L191" i="6"/>
  <c r="J177" i="7" s="1"/>
  <c r="V191" i="6"/>
  <c r="T177" i="7" s="1"/>
  <c r="O191" i="6"/>
  <c r="M177" i="7" s="1"/>
  <c r="U191" i="6"/>
  <c r="S177" i="7" s="1"/>
  <c r="T327" i="6"/>
  <c r="R308" i="7" s="1"/>
  <c r="U308" i="7" s="1"/>
  <c r="V308" i="7" s="1"/>
  <c r="L4" i="6"/>
  <c r="V4" i="6"/>
  <c r="T4" i="8" s="1"/>
  <c r="O4" i="6"/>
  <c r="M4" i="8" s="1"/>
  <c r="U4" i="6"/>
  <c r="S4" i="8" s="1"/>
  <c r="L20" i="6"/>
  <c r="J15" i="7" s="1"/>
  <c r="V20" i="6"/>
  <c r="T15" i="7" s="1"/>
  <c r="O20" i="6"/>
  <c r="M15" i="7" s="1"/>
  <c r="U20" i="6"/>
  <c r="S15" i="7" s="1"/>
  <c r="L36" i="6"/>
  <c r="J29" i="7" s="1"/>
  <c r="V36" i="6"/>
  <c r="T29" i="7" s="1"/>
  <c r="O36" i="6"/>
  <c r="M29" i="7" s="1"/>
  <c r="U36" i="6"/>
  <c r="S29" i="7" s="1"/>
  <c r="L52" i="6"/>
  <c r="J44" i="7" s="1"/>
  <c r="V52" i="6"/>
  <c r="T44" i="7" s="1"/>
  <c r="O52" i="6"/>
  <c r="M44" i="7" s="1"/>
  <c r="U52" i="6"/>
  <c r="S44" i="7" s="1"/>
  <c r="L68" i="6"/>
  <c r="J60" i="7" s="1"/>
  <c r="V68" i="6"/>
  <c r="T60" i="7" s="1"/>
  <c r="O68" i="6"/>
  <c r="M60" i="7" s="1"/>
  <c r="U68" i="6"/>
  <c r="S60" i="7" s="1"/>
  <c r="L84" i="6"/>
  <c r="J73" i="7" s="1"/>
  <c r="V84" i="6"/>
  <c r="T73" i="7" s="1"/>
  <c r="O84" i="6"/>
  <c r="M73" i="7" s="1"/>
  <c r="U84" i="6"/>
  <c r="S73" i="7" s="1"/>
  <c r="L100" i="6"/>
  <c r="J89" i="7" s="1"/>
  <c r="V100" i="6"/>
  <c r="T89" i="7" s="1"/>
  <c r="O100" i="6"/>
  <c r="M89" i="7" s="1"/>
  <c r="U100" i="6"/>
  <c r="S89" i="7" s="1"/>
  <c r="L116" i="6"/>
  <c r="J105" i="7" s="1"/>
  <c r="V116" i="6"/>
  <c r="T105" i="7" s="1"/>
  <c r="O116" i="6"/>
  <c r="M105" i="7" s="1"/>
  <c r="U116" i="6"/>
  <c r="S105" i="7" s="1"/>
  <c r="L132" i="6"/>
  <c r="J120" i="7" s="1"/>
  <c r="V132" i="6"/>
  <c r="T120" i="7" s="1"/>
  <c r="O132" i="6"/>
  <c r="M120" i="7" s="1"/>
  <c r="U132" i="6"/>
  <c r="S120" i="7" s="1"/>
  <c r="L148" i="6"/>
  <c r="J135" i="7" s="1"/>
  <c r="V148" i="6"/>
  <c r="T135" i="7" s="1"/>
  <c r="O148" i="6"/>
  <c r="M135" i="7" s="1"/>
  <c r="U148" i="6"/>
  <c r="S135" i="7" s="1"/>
  <c r="L160" i="6"/>
  <c r="J146" i="7" s="1"/>
  <c r="V160" i="6"/>
  <c r="T146" i="7" s="1"/>
  <c r="O160" i="6"/>
  <c r="M146" i="7" s="1"/>
  <c r="U160" i="6"/>
  <c r="S146" i="7" s="1"/>
  <c r="L168" i="6"/>
  <c r="J154" i="7" s="1"/>
  <c r="V168" i="6"/>
  <c r="T154" i="7" s="1"/>
  <c r="O168" i="6"/>
  <c r="M154" i="7" s="1"/>
  <c r="U168" i="6"/>
  <c r="S154" i="7" s="1"/>
  <c r="L176" i="6"/>
  <c r="J162" i="7" s="1"/>
  <c r="V176" i="6"/>
  <c r="T162" i="7" s="1"/>
  <c r="O176" i="6"/>
  <c r="M162" i="7" s="1"/>
  <c r="U176" i="6"/>
  <c r="S162" i="7" s="1"/>
  <c r="T325" i="6"/>
  <c r="R306" i="7" s="1"/>
  <c r="U306" i="7" s="1"/>
  <c r="V306" i="7" s="1"/>
  <c r="L336" i="6"/>
  <c r="J317" i="7" s="1"/>
  <c r="U336" i="6"/>
  <c r="S317" i="7" s="1"/>
  <c r="V336" i="6"/>
  <c r="T317" i="7" s="1"/>
  <c r="O336" i="6"/>
  <c r="M317" i="7" s="1"/>
  <c r="L220" i="6"/>
  <c r="J205" i="7" s="1"/>
  <c r="U220" i="6"/>
  <c r="S205" i="7" s="1"/>
  <c r="V220" i="6"/>
  <c r="T205" i="7" s="1"/>
  <c r="O220" i="6"/>
  <c r="M205" i="7" s="1"/>
  <c r="L236" i="6"/>
  <c r="J220" i="7" s="1"/>
  <c r="U236" i="6"/>
  <c r="S220" i="7" s="1"/>
  <c r="V236" i="6"/>
  <c r="T220" i="7" s="1"/>
  <c r="O236" i="6"/>
  <c r="M220" i="7" s="1"/>
  <c r="L252" i="6"/>
  <c r="J236" i="7" s="1"/>
  <c r="U252" i="6"/>
  <c r="S236" i="7" s="1"/>
  <c r="V252" i="6"/>
  <c r="T236" i="7" s="1"/>
  <c r="O252" i="6"/>
  <c r="M236" i="7" s="1"/>
  <c r="L268" i="6"/>
  <c r="J251" i="7" s="1"/>
  <c r="U268" i="6"/>
  <c r="S251" i="7" s="1"/>
  <c r="V268" i="6"/>
  <c r="T251" i="7" s="1"/>
  <c r="O268" i="6"/>
  <c r="M251" i="7" s="1"/>
  <c r="L284" i="6"/>
  <c r="J267" i="7" s="1"/>
  <c r="U284" i="6"/>
  <c r="S267" i="7" s="1"/>
  <c r="V284" i="6"/>
  <c r="T267" i="7" s="1"/>
  <c r="O284" i="6"/>
  <c r="M267" i="7" s="1"/>
  <c r="L300" i="6"/>
  <c r="J282" i="7" s="1"/>
  <c r="U300" i="6"/>
  <c r="S282" i="7" s="1"/>
  <c r="V300" i="6"/>
  <c r="T282" i="7" s="1"/>
  <c r="O300" i="6"/>
  <c r="M282" i="7" s="1"/>
  <c r="L221" i="6"/>
  <c r="J206" i="7" s="1"/>
  <c r="V221" i="6"/>
  <c r="T206" i="7" s="1"/>
  <c r="O221" i="6"/>
  <c r="M206" i="7" s="1"/>
  <c r="U221" i="6"/>
  <c r="S206" i="7" s="1"/>
  <c r="L237" i="6"/>
  <c r="J221" i="7" s="1"/>
  <c r="V237" i="6"/>
  <c r="T221" i="7" s="1"/>
  <c r="O237" i="6"/>
  <c r="M221" i="7" s="1"/>
  <c r="U237" i="6"/>
  <c r="S221" i="7" s="1"/>
  <c r="L253" i="6"/>
  <c r="J237" i="7" s="1"/>
  <c r="V253" i="6"/>
  <c r="T237" i="7" s="1"/>
  <c r="O253" i="6"/>
  <c r="M237" i="7" s="1"/>
  <c r="U253" i="6"/>
  <c r="S237" i="7" s="1"/>
  <c r="L269" i="6"/>
  <c r="J252" i="7" s="1"/>
  <c r="V269" i="6"/>
  <c r="T252" i="7" s="1"/>
  <c r="O269" i="6"/>
  <c r="M252" i="7" s="1"/>
  <c r="U269" i="6"/>
  <c r="S252" i="7" s="1"/>
  <c r="G396" i="12"/>
  <c r="G411" i="12"/>
  <c r="G427" i="12"/>
  <c r="G443" i="12"/>
  <c r="G459" i="12"/>
  <c r="G475" i="12"/>
  <c r="G491" i="12"/>
  <c r="L209" i="6"/>
  <c r="J194" i="7" s="1"/>
  <c r="V209" i="6"/>
  <c r="T194" i="7" s="1"/>
  <c r="O209" i="6"/>
  <c r="M194" i="7" s="1"/>
  <c r="U209" i="6"/>
  <c r="S194" i="7" s="1"/>
  <c r="L318" i="6"/>
  <c r="J299" i="7" s="1"/>
  <c r="U318" i="6"/>
  <c r="S299" i="7" s="1"/>
  <c r="V318" i="6"/>
  <c r="T299" i="7" s="1"/>
  <c r="O318" i="6"/>
  <c r="M299" i="7" s="1"/>
  <c r="G14" i="12"/>
  <c r="G30" i="12"/>
  <c r="G46" i="12"/>
  <c r="G208" i="12"/>
  <c r="L195" i="6"/>
  <c r="J180" i="7" s="1"/>
  <c r="V195" i="6"/>
  <c r="T180" i="7" s="1"/>
  <c r="O195" i="6"/>
  <c r="M180" i="7" s="1"/>
  <c r="U195" i="6"/>
  <c r="S180" i="7" s="1"/>
  <c r="L203" i="6"/>
  <c r="J188" i="7" s="1"/>
  <c r="V203" i="6"/>
  <c r="T188" i="7" s="1"/>
  <c r="O203" i="6"/>
  <c r="M188" i="7" s="1"/>
  <c r="U203" i="6"/>
  <c r="S188" i="7" s="1"/>
  <c r="G63" i="12"/>
  <c r="G79" i="12"/>
  <c r="G95" i="12"/>
  <c r="G111" i="12"/>
  <c r="G127" i="12"/>
  <c r="G143" i="12"/>
  <c r="G159" i="12"/>
  <c r="L214" i="6"/>
  <c r="J199" i="7" s="1"/>
  <c r="U214" i="6"/>
  <c r="S199" i="7" s="1"/>
  <c r="V214" i="6"/>
  <c r="T199" i="7" s="1"/>
  <c r="O214" i="6"/>
  <c r="M199" i="7" s="1"/>
  <c r="L230" i="6"/>
  <c r="J214" i="7" s="1"/>
  <c r="U230" i="6"/>
  <c r="S214" i="7" s="1"/>
  <c r="V230" i="6"/>
  <c r="T214" i="7" s="1"/>
  <c r="O230" i="6"/>
  <c r="M214" i="7" s="1"/>
  <c r="L246" i="6"/>
  <c r="J230" i="7" s="1"/>
  <c r="U246" i="6"/>
  <c r="S230" i="7" s="1"/>
  <c r="V246" i="6"/>
  <c r="T230" i="7" s="1"/>
  <c r="O246" i="6"/>
  <c r="M230" i="7" s="1"/>
  <c r="L262" i="6"/>
  <c r="J245" i="7" s="1"/>
  <c r="U262" i="6"/>
  <c r="S245" i="7" s="1"/>
  <c r="V262" i="6"/>
  <c r="T245" i="7" s="1"/>
  <c r="O262" i="6"/>
  <c r="M245" i="7" s="1"/>
  <c r="L278" i="6"/>
  <c r="J261" i="7" s="1"/>
  <c r="U278" i="6"/>
  <c r="S261" i="7" s="1"/>
  <c r="V278" i="6"/>
  <c r="T261" i="7" s="1"/>
  <c r="O278" i="6"/>
  <c r="M261" i="7" s="1"/>
  <c r="L294" i="6"/>
  <c r="J276" i="7" s="1"/>
  <c r="U294" i="6"/>
  <c r="S276" i="7" s="1"/>
  <c r="V294" i="6"/>
  <c r="T276" i="7" s="1"/>
  <c r="O294" i="6"/>
  <c r="M276" i="7" s="1"/>
  <c r="L215" i="6"/>
  <c r="J200" i="7" s="1"/>
  <c r="V215" i="6"/>
  <c r="T200" i="7" s="1"/>
  <c r="O215" i="6"/>
  <c r="M200" i="7" s="1"/>
  <c r="U215" i="6"/>
  <c r="S200" i="7" s="1"/>
  <c r="L231" i="6"/>
  <c r="J215" i="7" s="1"/>
  <c r="V231" i="6"/>
  <c r="T215" i="7" s="1"/>
  <c r="O231" i="6"/>
  <c r="M215" i="7" s="1"/>
  <c r="U231" i="6"/>
  <c r="S215" i="7" s="1"/>
  <c r="L247" i="6"/>
  <c r="J231" i="7" s="1"/>
  <c r="V247" i="6"/>
  <c r="T231" i="7" s="1"/>
  <c r="O247" i="6"/>
  <c r="M231" i="7" s="1"/>
  <c r="U247" i="6"/>
  <c r="S231" i="7" s="1"/>
  <c r="L263" i="6"/>
  <c r="J246" i="7" s="1"/>
  <c r="V263" i="6"/>
  <c r="T246" i="7" s="1"/>
  <c r="O263" i="6"/>
  <c r="M246" i="7" s="1"/>
  <c r="U263" i="6"/>
  <c r="S246" i="7" s="1"/>
  <c r="L339" i="6"/>
  <c r="J320" i="7" s="1"/>
  <c r="V339" i="6"/>
  <c r="T320" i="7" s="1"/>
  <c r="O339" i="6"/>
  <c r="M320" i="7" s="1"/>
  <c r="U339" i="6"/>
  <c r="S320" i="7" s="1"/>
  <c r="L347" i="6"/>
  <c r="J328" i="7" s="1"/>
  <c r="V347" i="6"/>
  <c r="T328" i="7" s="1"/>
  <c r="O347" i="6"/>
  <c r="M328" i="7" s="1"/>
  <c r="U347" i="6"/>
  <c r="S328" i="7" s="1"/>
  <c r="L355" i="6"/>
  <c r="J336" i="7" s="1"/>
  <c r="V355" i="6"/>
  <c r="T336" i="7" s="1"/>
  <c r="O355" i="6"/>
  <c r="M336" i="7" s="1"/>
  <c r="U355" i="6"/>
  <c r="S336" i="7" s="1"/>
  <c r="L363" i="6"/>
  <c r="J344" i="7" s="1"/>
  <c r="V363" i="6"/>
  <c r="T344" i="7" s="1"/>
  <c r="O363" i="6"/>
  <c r="M344" i="7" s="1"/>
  <c r="U363" i="6"/>
  <c r="S344" i="7" s="1"/>
  <c r="L371" i="6"/>
  <c r="J352" i="7" s="1"/>
  <c r="V371" i="6"/>
  <c r="T352" i="7" s="1"/>
  <c r="O371" i="6"/>
  <c r="M352" i="7" s="1"/>
  <c r="U371" i="6"/>
  <c r="S352" i="7" s="1"/>
  <c r="L379" i="6"/>
  <c r="J360" i="7" s="1"/>
  <c r="V379" i="6"/>
  <c r="T360" i="7" s="1"/>
  <c r="O379" i="6"/>
  <c r="M360" i="7" s="1"/>
  <c r="U379" i="6"/>
  <c r="S360" i="7" s="1"/>
  <c r="L387" i="6"/>
  <c r="J368" i="7" s="1"/>
  <c r="V387" i="6"/>
  <c r="T368" i="7" s="1"/>
  <c r="O387" i="6"/>
  <c r="M368" i="7" s="1"/>
  <c r="U387" i="6"/>
  <c r="S368" i="7" s="1"/>
  <c r="G413" i="12"/>
  <c r="G429" i="12"/>
  <c r="G445" i="12"/>
  <c r="G461" i="12"/>
  <c r="G477" i="12"/>
  <c r="G493" i="12"/>
  <c r="M333" i="6"/>
  <c r="K314" i="7" s="1"/>
  <c r="L504" i="6"/>
  <c r="J484" i="7" s="1"/>
  <c r="V504" i="6"/>
  <c r="T484" i="7" s="1"/>
  <c r="U504" i="6"/>
  <c r="S484" i="7" s="1"/>
  <c r="O504" i="6"/>
  <c r="M484" i="7" s="1"/>
  <c r="M321" i="6"/>
  <c r="K302" i="7" s="1"/>
  <c r="U270" i="7" l="1"/>
  <c r="V270" i="7" s="1"/>
  <c r="FO487" i="4"/>
  <c r="F517" i="12"/>
  <c r="G517" i="12" s="1"/>
  <c r="FO199" i="4"/>
  <c r="FO247" i="4"/>
  <c r="FO279" i="4"/>
  <c r="FO215" i="4"/>
  <c r="FO263" i="4"/>
  <c r="FO23" i="4"/>
  <c r="FO71" i="4"/>
  <c r="FO119" i="4"/>
  <c r="FO151" i="4"/>
  <c r="H3" i="6"/>
  <c r="H520" i="6" s="1"/>
  <c r="FC9" i="4"/>
  <c r="FO55" i="4"/>
  <c r="FO87" i="4"/>
  <c r="FO135" i="4"/>
  <c r="FO183" i="4"/>
  <c r="ET526" i="4"/>
  <c r="V208" i="6"/>
  <c r="T193" i="7" s="1"/>
  <c r="M295" i="6"/>
  <c r="K277" i="7" s="1"/>
  <c r="U208" i="6"/>
  <c r="S193" i="7" s="1"/>
  <c r="L208" i="6"/>
  <c r="J193" i="7" s="1"/>
  <c r="M43" i="6"/>
  <c r="K35" i="7" s="1"/>
  <c r="M519" i="6"/>
  <c r="K499" i="7" s="1"/>
  <c r="M454" i="6"/>
  <c r="K434" i="7" s="1"/>
  <c r="M215" i="6"/>
  <c r="K200" i="7" s="1"/>
  <c r="M189" i="6"/>
  <c r="K175" i="7" s="1"/>
  <c r="M350" i="6"/>
  <c r="K331" i="7" s="1"/>
  <c r="M247" i="6"/>
  <c r="K231" i="7" s="1"/>
  <c r="M248" i="6"/>
  <c r="K232" i="7" s="1"/>
  <c r="M185" i="6"/>
  <c r="K171" i="7" s="1"/>
  <c r="M139" i="6"/>
  <c r="K127" i="7" s="1"/>
  <c r="M143" i="6"/>
  <c r="K131" i="7" s="1"/>
  <c r="M390" i="6"/>
  <c r="K371" i="7" s="1"/>
  <c r="M45" i="6"/>
  <c r="K37" i="7" s="1"/>
  <c r="M33" i="6"/>
  <c r="K28" i="7" s="1"/>
  <c r="M220" i="6"/>
  <c r="K205" i="7" s="1"/>
  <c r="M425" i="6"/>
  <c r="K406" i="7" s="1"/>
  <c r="M314" i="6"/>
  <c r="K295" i="7" s="1"/>
  <c r="M430" i="6"/>
  <c r="K411" i="7" s="1"/>
  <c r="M506" i="6"/>
  <c r="K486" i="7" s="1"/>
  <c r="M286" i="6"/>
  <c r="K269" i="7" s="1"/>
  <c r="M209" i="6"/>
  <c r="K194" i="7" s="1"/>
  <c r="M79" i="6"/>
  <c r="K68" i="7" s="1"/>
  <c r="M468" i="6"/>
  <c r="K448" i="7" s="1"/>
  <c r="M106" i="6"/>
  <c r="K95" i="7" s="1"/>
  <c r="M39" i="6"/>
  <c r="K32" i="7" s="1"/>
  <c r="M358" i="6"/>
  <c r="K339" i="7" s="1"/>
  <c r="M272" i="6"/>
  <c r="K255" i="7" s="1"/>
  <c r="L516" i="6"/>
  <c r="J496" i="7" s="1"/>
  <c r="U516" i="6"/>
  <c r="S496" i="7" s="1"/>
  <c r="V516" i="6"/>
  <c r="T496" i="7" s="1"/>
  <c r="M32" i="6"/>
  <c r="K27" i="7" s="1"/>
  <c r="M78" i="6"/>
  <c r="K67" i="7" s="1"/>
  <c r="M156" i="6"/>
  <c r="K142" i="7" s="1"/>
  <c r="M92" i="6"/>
  <c r="K81" i="7" s="1"/>
  <c r="M371" i="6"/>
  <c r="K352" i="7" s="1"/>
  <c r="M457" i="6"/>
  <c r="K437" i="7" s="1"/>
  <c r="M64" i="6"/>
  <c r="K56" i="7" s="1"/>
  <c r="M477" i="6"/>
  <c r="K457" i="7" s="1"/>
  <c r="M394" i="6"/>
  <c r="K375" i="7" s="1"/>
  <c r="M351" i="6"/>
  <c r="K332" i="7" s="1"/>
  <c r="M212" i="6"/>
  <c r="K197" i="7" s="1"/>
  <c r="M417" i="6"/>
  <c r="K398" i="7" s="1"/>
  <c r="N333" i="6"/>
  <c r="L314" i="7" s="1"/>
  <c r="O314" i="7" s="1"/>
  <c r="Q314" i="7" s="1"/>
  <c r="T371" i="6"/>
  <c r="R352" i="7" s="1"/>
  <c r="U352" i="7" s="1"/>
  <c r="V352" i="7" s="1"/>
  <c r="T379" i="6"/>
  <c r="R360" i="7" s="1"/>
  <c r="U360" i="7" s="1"/>
  <c r="V360" i="7" s="1"/>
  <c r="T347" i="6"/>
  <c r="R328" i="7" s="1"/>
  <c r="U328" i="7" s="1"/>
  <c r="V328" i="7" s="1"/>
  <c r="T263" i="6"/>
  <c r="R246" i="7" s="1"/>
  <c r="U246" i="7" s="1"/>
  <c r="V246" i="7" s="1"/>
  <c r="T278" i="6"/>
  <c r="R261" i="7" s="1"/>
  <c r="U261" i="7" s="1"/>
  <c r="V261" i="7" s="1"/>
  <c r="T214" i="6"/>
  <c r="R199" i="7" s="1"/>
  <c r="U199" i="7" s="1"/>
  <c r="V199" i="7" s="1"/>
  <c r="T209" i="6"/>
  <c r="R194" i="7" s="1"/>
  <c r="U194" i="7" s="1"/>
  <c r="V194" i="7" s="1"/>
  <c r="T221" i="6"/>
  <c r="R206" i="7" s="1"/>
  <c r="U206" i="7" s="1"/>
  <c r="V206" i="7" s="1"/>
  <c r="T300" i="6"/>
  <c r="R282" i="7" s="1"/>
  <c r="U282" i="7" s="1"/>
  <c r="V282" i="7" s="1"/>
  <c r="T236" i="6"/>
  <c r="R220" i="7" s="1"/>
  <c r="U220" i="7" s="1"/>
  <c r="V220" i="7" s="1"/>
  <c r="T168" i="6"/>
  <c r="R154" i="7" s="1"/>
  <c r="U154" i="7" s="1"/>
  <c r="V154" i="7" s="1"/>
  <c r="T116" i="6"/>
  <c r="R105" i="7" s="1"/>
  <c r="U105" i="7" s="1"/>
  <c r="V105" i="7" s="1"/>
  <c r="T52" i="6"/>
  <c r="R44" i="7" s="1"/>
  <c r="U44" i="7" s="1"/>
  <c r="V44" i="7" s="1"/>
  <c r="J4" i="8"/>
  <c r="J9" i="9"/>
  <c r="T91" i="6"/>
  <c r="R80" i="7" s="1"/>
  <c r="U80" i="7" s="1"/>
  <c r="V80" i="7" s="1"/>
  <c r="T27" i="6"/>
  <c r="R22" i="7" s="1"/>
  <c r="U22" i="7" s="1"/>
  <c r="V22" i="7" s="1"/>
  <c r="T509" i="6"/>
  <c r="R489" i="7" s="1"/>
  <c r="U489" i="7" s="1"/>
  <c r="V489" i="7" s="1"/>
  <c r="T441" i="6"/>
  <c r="T381" i="6"/>
  <c r="R362" i="7" s="1"/>
  <c r="U362" i="7" s="1"/>
  <c r="V362" i="7" s="1"/>
  <c r="T349" i="6"/>
  <c r="R330" i="7" s="1"/>
  <c r="U330" i="7" s="1"/>
  <c r="V330" i="7" s="1"/>
  <c r="T267" i="6"/>
  <c r="R250" i="7" s="1"/>
  <c r="U250" i="7" s="1"/>
  <c r="V250" i="7" s="1"/>
  <c r="T258" i="6"/>
  <c r="R241" i="7" s="1"/>
  <c r="U241" i="7" s="1"/>
  <c r="V241" i="7" s="1"/>
  <c r="T312" i="6"/>
  <c r="R293" i="7" s="1"/>
  <c r="U293" i="7" s="1"/>
  <c r="V293" i="7" s="1"/>
  <c r="R15" i="9"/>
  <c r="W301" i="6"/>
  <c r="T137" i="6"/>
  <c r="R125" i="7" s="1"/>
  <c r="U125" i="7" s="1"/>
  <c r="V125" i="7" s="1"/>
  <c r="T73" i="6"/>
  <c r="R64" i="7" s="1"/>
  <c r="U64" i="7" s="1"/>
  <c r="V64" i="7" s="1"/>
  <c r="T9" i="6"/>
  <c r="R4" i="7" s="1"/>
  <c r="U4" i="7" s="1"/>
  <c r="V4" i="7" s="1"/>
  <c r="T470" i="6"/>
  <c r="R450" i="7" s="1"/>
  <c r="U450" i="7" s="1"/>
  <c r="V450" i="7" s="1"/>
  <c r="T406" i="6"/>
  <c r="R387" i="7" s="1"/>
  <c r="U387" i="7" s="1"/>
  <c r="V387" i="7" s="1"/>
  <c r="T508" i="6"/>
  <c r="R488" i="7" s="1"/>
  <c r="U488" i="7" s="1"/>
  <c r="V488" i="7" s="1"/>
  <c r="T164" i="6"/>
  <c r="R150" i="7" s="1"/>
  <c r="U150" i="7" s="1"/>
  <c r="V150" i="7" s="1"/>
  <c r="T112" i="6"/>
  <c r="R101" i="7" s="1"/>
  <c r="U101" i="7" s="1"/>
  <c r="V101" i="7" s="1"/>
  <c r="T48" i="6"/>
  <c r="R40" i="7" s="1"/>
  <c r="U40" i="7" s="1"/>
  <c r="V40" i="7" s="1"/>
  <c r="T127" i="6"/>
  <c r="R115" i="7" s="1"/>
  <c r="U115" i="7" s="1"/>
  <c r="V115" i="7" s="1"/>
  <c r="T63" i="6"/>
  <c r="R55" i="7" s="1"/>
  <c r="U55" i="7" s="1"/>
  <c r="V55" i="7" s="1"/>
  <c r="T299" i="6"/>
  <c r="R281" i="7" s="1"/>
  <c r="U281" i="7" s="1"/>
  <c r="V281" i="7" s="1"/>
  <c r="T188" i="6"/>
  <c r="R174" i="7" s="1"/>
  <c r="U174" i="7" s="1"/>
  <c r="V174" i="7" s="1"/>
  <c r="W317" i="6"/>
  <c r="X317" i="6" s="1"/>
  <c r="T492" i="6"/>
  <c r="R472" i="7" s="1"/>
  <c r="U472" i="7" s="1"/>
  <c r="V472" i="7" s="1"/>
  <c r="T428" i="6"/>
  <c r="R409" i="7" s="1"/>
  <c r="U409" i="7" s="1"/>
  <c r="V409" i="7" s="1"/>
  <c r="T461" i="6"/>
  <c r="R441" i="7" s="1"/>
  <c r="U441" i="7" s="1"/>
  <c r="V441" i="7" s="1"/>
  <c r="T397" i="6"/>
  <c r="R378" i="7" s="1"/>
  <c r="U378" i="7" s="1"/>
  <c r="V378" i="7" s="1"/>
  <c r="T174" i="6"/>
  <c r="R160" i="7" s="1"/>
  <c r="U160" i="7" s="1"/>
  <c r="V160" i="7" s="1"/>
  <c r="T126" i="6"/>
  <c r="R114" i="7" s="1"/>
  <c r="U114" i="7" s="1"/>
  <c r="V114" i="7" s="1"/>
  <c r="T62" i="6"/>
  <c r="R54" i="7" s="1"/>
  <c r="U54" i="7" s="1"/>
  <c r="V54" i="7" s="1"/>
  <c r="T289" i="6"/>
  <c r="R272" i="7" s="1"/>
  <c r="U272" i="7" s="1"/>
  <c r="V272" i="7" s="1"/>
  <c r="T207" i="6"/>
  <c r="R192" i="7" s="1"/>
  <c r="U192" i="7" s="1"/>
  <c r="V192" i="7" s="1"/>
  <c r="T93" i="6"/>
  <c r="R82" i="7" s="1"/>
  <c r="U82" i="7" s="1"/>
  <c r="V82" i="7" s="1"/>
  <c r="T29" i="6"/>
  <c r="R24" i="7" s="1"/>
  <c r="U24" i="7" s="1"/>
  <c r="V24" i="7" s="1"/>
  <c r="T474" i="6"/>
  <c r="R454" i="7" s="1"/>
  <c r="U454" i="7" s="1"/>
  <c r="V454" i="7" s="1"/>
  <c r="T410" i="6"/>
  <c r="R391" i="7" s="1"/>
  <c r="U391" i="7" s="1"/>
  <c r="V391" i="7" s="1"/>
  <c r="T459" i="6"/>
  <c r="R439" i="7" s="1"/>
  <c r="U439" i="7" s="1"/>
  <c r="V439" i="7" s="1"/>
  <c r="T395" i="6"/>
  <c r="R376" i="7" s="1"/>
  <c r="U376" i="7" s="1"/>
  <c r="V376" i="7" s="1"/>
  <c r="W502" i="6"/>
  <c r="X502" i="6" s="1"/>
  <c r="T378" i="6"/>
  <c r="R359" i="7" s="1"/>
  <c r="U359" i="7" s="1"/>
  <c r="V359" i="7" s="1"/>
  <c r="T346" i="6"/>
  <c r="R327" i="7" s="1"/>
  <c r="U327" i="7" s="1"/>
  <c r="V327" i="7" s="1"/>
  <c r="N293" i="6"/>
  <c r="L275" i="7" s="1"/>
  <c r="O275" i="7" s="1"/>
  <c r="Q275" i="7" s="1"/>
  <c r="W287" i="6"/>
  <c r="X287" i="6" s="1"/>
  <c r="T190" i="6"/>
  <c r="R176" i="7" s="1"/>
  <c r="U176" i="7" s="1"/>
  <c r="V176" i="7" s="1"/>
  <c r="T488" i="6"/>
  <c r="R468" i="7" s="1"/>
  <c r="U468" i="7" s="1"/>
  <c r="V468" i="7" s="1"/>
  <c r="T424" i="6"/>
  <c r="R405" i="7" s="1"/>
  <c r="U405" i="7" s="1"/>
  <c r="V405" i="7" s="1"/>
  <c r="J10" i="9"/>
  <c r="T130" i="6"/>
  <c r="R118" i="7" s="1"/>
  <c r="U118" i="7" s="1"/>
  <c r="V118" i="7" s="1"/>
  <c r="T66" i="6"/>
  <c r="R58" i="7" s="1"/>
  <c r="U58" i="7" s="1"/>
  <c r="V58" i="7" s="1"/>
  <c r="T201" i="6"/>
  <c r="R186" i="7" s="1"/>
  <c r="U186" i="7" s="1"/>
  <c r="V186" i="7" s="1"/>
  <c r="T471" i="6"/>
  <c r="R451" i="7" s="1"/>
  <c r="U451" i="7" s="1"/>
  <c r="V451" i="7" s="1"/>
  <c r="T407" i="6"/>
  <c r="R388" i="7" s="1"/>
  <c r="U388" i="7" s="1"/>
  <c r="V388" i="7" s="1"/>
  <c r="J13" i="9"/>
  <c r="T241" i="6"/>
  <c r="R225" i="7" s="1"/>
  <c r="U225" i="7" s="1"/>
  <c r="V225" i="7" s="1"/>
  <c r="T364" i="6"/>
  <c r="R345" i="7" s="1"/>
  <c r="U345" i="7" s="1"/>
  <c r="V345" i="7" s="1"/>
  <c r="T296" i="6"/>
  <c r="R278" i="7" s="1"/>
  <c r="U278" i="7" s="1"/>
  <c r="V278" i="7" s="1"/>
  <c r="T232" i="6"/>
  <c r="R216" i="7" s="1"/>
  <c r="U216" i="7" s="1"/>
  <c r="V216" i="7" s="1"/>
  <c r="T200" i="6"/>
  <c r="R185" i="7" s="1"/>
  <c r="U185" i="7" s="1"/>
  <c r="V185" i="7" s="1"/>
  <c r="T204" i="6"/>
  <c r="R189" i="7" s="1"/>
  <c r="U189" i="7" s="1"/>
  <c r="V189" i="7" s="1"/>
  <c r="T505" i="6"/>
  <c r="R485" i="7" s="1"/>
  <c r="U485" i="7" s="1"/>
  <c r="V485" i="7" s="1"/>
  <c r="T383" i="6"/>
  <c r="R364" i="7" s="1"/>
  <c r="U364" i="7" s="1"/>
  <c r="V364" i="7" s="1"/>
  <c r="T351" i="6"/>
  <c r="R332" i="7" s="1"/>
  <c r="U332" i="7" s="1"/>
  <c r="V332" i="7" s="1"/>
  <c r="T271" i="6"/>
  <c r="R254" i="7" s="1"/>
  <c r="U254" i="7" s="1"/>
  <c r="V254" i="7" s="1"/>
  <c r="T302" i="6"/>
  <c r="R283" i="7" s="1"/>
  <c r="U283" i="7" s="1"/>
  <c r="V283" i="7" s="1"/>
  <c r="T238" i="6"/>
  <c r="R222" i="7" s="1"/>
  <c r="U222" i="7" s="1"/>
  <c r="V222" i="7" s="1"/>
  <c r="T229" i="6"/>
  <c r="R213" i="7" s="1"/>
  <c r="U213" i="7" s="1"/>
  <c r="V213" i="7" s="1"/>
  <c r="T308" i="6"/>
  <c r="R289" i="7" s="1"/>
  <c r="U289" i="7" s="1"/>
  <c r="V289" i="7" s="1"/>
  <c r="T244" i="6"/>
  <c r="R228" i="7" s="1"/>
  <c r="U228" i="7" s="1"/>
  <c r="V228" i="7" s="1"/>
  <c r="T171" i="6"/>
  <c r="R157" i="7" s="1"/>
  <c r="U157" i="7" s="1"/>
  <c r="V157" i="7" s="1"/>
  <c r="T108" i="6"/>
  <c r="R97" i="7" s="1"/>
  <c r="U97" i="7" s="1"/>
  <c r="V97" i="7" s="1"/>
  <c r="T44" i="6"/>
  <c r="R36" i="7" s="1"/>
  <c r="U36" i="7" s="1"/>
  <c r="V36" i="7" s="1"/>
  <c r="M179" i="6"/>
  <c r="K165" i="7" s="1"/>
  <c r="T115" i="6"/>
  <c r="R104" i="7" s="1"/>
  <c r="U104" i="7" s="1"/>
  <c r="V104" i="7" s="1"/>
  <c r="T51" i="6"/>
  <c r="R43" i="7" s="1"/>
  <c r="U43" i="7" s="1"/>
  <c r="V43" i="7" s="1"/>
  <c r="T315" i="6"/>
  <c r="R296" i="7" s="1"/>
  <c r="U296" i="7" s="1"/>
  <c r="V296" i="7" s="1"/>
  <c r="T497" i="6"/>
  <c r="R477" i="7" s="1"/>
  <c r="U477" i="7" s="1"/>
  <c r="V477" i="7" s="1"/>
  <c r="T433" i="6"/>
  <c r="R414" i="7" s="1"/>
  <c r="U414" i="7" s="1"/>
  <c r="V414" i="7" s="1"/>
  <c r="T369" i="6"/>
  <c r="R350" i="7" s="1"/>
  <c r="U350" i="7" s="1"/>
  <c r="V350" i="7" s="1"/>
  <c r="T337" i="6"/>
  <c r="R318" i="7" s="1"/>
  <c r="U318" i="7" s="1"/>
  <c r="V318" i="7" s="1"/>
  <c r="T243" i="6"/>
  <c r="R227" i="7" s="1"/>
  <c r="U227" i="7" s="1"/>
  <c r="V227" i="7" s="1"/>
  <c r="T298" i="6"/>
  <c r="R280" i="7" s="1"/>
  <c r="U280" i="7" s="1"/>
  <c r="V280" i="7" s="1"/>
  <c r="T234" i="6"/>
  <c r="R218" i="7" s="1"/>
  <c r="U218" i="7" s="1"/>
  <c r="V218" i="7" s="1"/>
  <c r="M503" i="6"/>
  <c r="K483" i="7" s="1"/>
  <c r="T113" i="6"/>
  <c r="R102" i="7" s="1"/>
  <c r="U102" i="7" s="1"/>
  <c r="V102" i="7" s="1"/>
  <c r="T49" i="6"/>
  <c r="R41" i="7" s="1"/>
  <c r="U41" i="7" s="1"/>
  <c r="V41" i="7" s="1"/>
  <c r="T291" i="6"/>
  <c r="R274" i="7" s="1"/>
  <c r="U274" i="7" s="1"/>
  <c r="V274" i="7" s="1"/>
  <c r="T446" i="6"/>
  <c r="R426" i="7" s="1"/>
  <c r="U426" i="7" s="1"/>
  <c r="V426" i="7" s="1"/>
  <c r="T167" i="6"/>
  <c r="R153" i="7" s="1"/>
  <c r="U153" i="7" s="1"/>
  <c r="V153" i="7" s="1"/>
  <c r="T104" i="6"/>
  <c r="R93" i="7" s="1"/>
  <c r="U93" i="7" s="1"/>
  <c r="V93" i="7" s="1"/>
  <c r="T40" i="6"/>
  <c r="R33" i="7" s="1"/>
  <c r="U33" i="7" s="1"/>
  <c r="V33" i="7" s="1"/>
  <c r="T151" i="6"/>
  <c r="R138" i="7" s="1"/>
  <c r="U138" i="7" s="1"/>
  <c r="V138" i="7" s="1"/>
  <c r="T87" i="6"/>
  <c r="R76" i="7" s="1"/>
  <c r="U76" i="7" s="1"/>
  <c r="V76" i="7" s="1"/>
  <c r="T23" i="6"/>
  <c r="R18" i="7" s="1"/>
  <c r="U18" i="7" s="1"/>
  <c r="V18" i="7" s="1"/>
  <c r="N317" i="6"/>
  <c r="L298" i="7" s="1"/>
  <c r="O298" i="7" s="1"/>
  <c r="Q298" i="7" s="1"/>
  <c r="T517" i="6"/>
  <c r="T484" i="6"/>
  <c r="R464" i="7" s="1"/>
  <c r="U464" i="7" s="1"/>
  <c r="V464" i="7" s="1"/>
  <c r="T420" i="6"/>
  <c r="R401" i="7" s="1"/>
  <c r="U401" i="7" s="1"/>
  <c r="V401" i="7" s="1"/>
  <c r="D8" i="11"/>
  <c r="T469" i="6"/>
  <c r="R449" i="7" s="1"/>
  <c r="U449" i="7" s="1"/>
  <c r="V449" i="7" s="1"/>
  <c r="T405" i="6"/>
  <c r="R386" i="7" s="1"/>
  <c r="U386" i="7" s="1"/>
  <c r="V386" i="7" s="1"/>
  <c r="T161" i="6"/>
  <c r="R147" i="7" s="1"/>
  <c r="U147" i="7" s="1"/>
  <c r="V147" i="7" s="1"/>
  <c r="T150" i="6"/>
  <c r="R137" i="7" s="1"/>
  <c r="U137" i="7" s="1"/>
  <c r="V137" i="7" s="1"/>
  <c r="T86" i="6"/>
  <c r="R75" i="7" s="1"/>
  <c r="U75" i="7" s="1"/>
  <c r="V75" i="7" s="1"/>
  <c r="T22" i="6"/>
  <c r="R17" i="7" s="1"/>
  <c r="U17" i="7" s="1"/>
  <c r="V17" i="7" s="1"/>
  <c r="S17" i="9"/>
  <c r="M17" i="9"/>
  <c r="T133" i="6"/>
  <c r="R121" i="7" s="1"/>
  <c r="U121" i="7" s="1"/>
  <c r="V121" i="7" s="1"/>
  <c r="T69" i="6"/>
  <c r="R61" i="7" s="1"/>
  <c r="U61" i="7" s="1"/>
  <c r="V61" i="7" s="1"/>
  <c r="T5" i="6"/>
  <c r="T434" i="6"/>
  <c r="R415" i="7" s="1"/>
  <c r="U415" i="7" s="1"/>
  <c r="V415" i="7" s="1"/>
  <c r="T483" i="6"/>
  <c r="R463" i="7" s="1"/>
  <c r="U463" i="7" s="1"/>
  <c r="V463" i="7" s="1"/>
  <c r="T419" i="6"/>
  <c r="R400" i="7" s="1"/>
  <c r="U400" i="7" s="1"/>
  <c r="V400" i="7" s="1"/>
  <c r="T390" i="6"/>
  <c r="R371" i="7" s="1"/>
  <c r="U371" i="7" s="1"/>
  <c r="V371" i="7" s="1"/>
  <c r="T358" i="6"/>
  <c r="R339" i="7" s="1"/>
  <c r="U339" i="7" s="1"/>
  <c r="V339" i="7" s="1"/>
  <c r="W293" i="6"/>
  <c r="X293" i="6" s="1"/>
  <c r="T283" i="6"/>
  <c r="R266" i="7" s="1"/>
  <c r="U266" i="7" s="1"/>
  <c r="V266" i="7" s="1"/>
  <c r="T202" i="6"/>
  <c r="R187" i="7" s="1"/>
  <c r="U187" i="7" s="1"/>
  <c r="V187" i="7" s="1"/>
  <c r="L30" i="2"/>
  <c r="M8" i="2"/>
  <c r="T518" i="6"/>
  <c r="R498" i="7" s="1"/>
  <c r="U498" i="7" s="1"/>
  <c r="V498" i="7" s="1"/>
  <c r="T464" i="6"/>
  <c r="R444" i="7" s="1"/>
  <c r="U444" i="7" s="1"/>
  <c r="V444" i="7" s="1"/>
  <c r="T400" i="6"/>
  <c r="R381" i="7" s="1"/>
  <c r="U381" i="7" s="1"/>
  <c r="V381" i="7" s="1"/>
  <c r="T154" i="6"/>
  <c r="T90" i="6"/>
  <c r="R79" i="7" s="1"/>
  <c r="U79" i="7" s="1"/>
  <c r="V79" i="7" s="1"/>
  <c r="J6" i="8"/>
  <c r="T26" i="6"/>
  <c r="R21" i="7" s="1"/>
  <c r="U21" i="7" s="1"/>
  <c r="V21" i="7" s="1"/>
  <c r="M197" i="6"/>
  <c r="K182" i="7" s="1"/>
  <c r="T495" i="6"/>
  <c r="R475" i="7" s="1"/>
  <c r="U475" i="7" s="1"/>
  <c r="V475" i="7" s="1"/>
  <c r="T431" i="6"/>
  <c r="R412" i="7" s="1"/>
  <c r="U412" i="7" s="1"/>
  <c r="V412" i="7" s="1"/>
  <c r="M431" i="6"/>
  <c r="K412" i="7" s="1"/>
  <c r="T265" i="6"/>
  <c r="R248" i="7" s="1"/>
  <c r="U248" i="7" s="1"/>
  <c r="V248" i="7" s="1"/>
  <c r="M233" i="6"/>
  <c r="K217" i="7" s="1"/>
  <c r="T384" i="6"/>
  <c r="R365" i="7" s="1"/>
  <c r="U365" i="7" s="1"/>
  <c r="V365" i="7" s="1"/>
  <c r="M368" i="6"/>
  <c r="K349" i="7" s="1"/>
  <c r="T352" i="6"/>
  <c r="R333" i="7" s="1"/>
  <c r="U333" i="7" s="1"/>
  <c r="V333" i="7" s="1"/>
  <c r="T272" i="6"/>
  <c r="R255" i="7" s="1"/>
  <c r="U255" i="7" s="1"/>
  <c r="V255" i="7" s="1"/>
  <c r="W277" i="6"/>
  <c r="X277" i="6" s="1"/>
  <c r="T355" i="6"/>
  <c r="R336" i="7" s="1"/>
  <c r="U336" i="7" s="1"/>
  <c r="V336" i="7" s="1"/>
  <c r="T215" i="6"/>
  <c r="R200" i="7" s="1"/>
  <c r="U200" i="7" s="1"/>
  <c r="V200" i="7" s="1"/>
  <c r="T294" i="6"/>
  <c r="R276" i="7" s="1"/>
  <c r="U276" i="7" s="1"/>
  <c r="V276" i="7" s="1"/>
  <c r="M294" i="6"/>
  <c r="K276" i="7" s="1"/>
  <c r="T230" i="6"/>
  <c r="R214" i="7" s="1"/>
  <c r="U214" i="7" s="1"/>
  <c r="V214" i="7" s="1"/>
  <c r="M230" i="6"/>
  <c r="K214" i="7" s="1"/>
  <c r="T318" i="6"/>
  <c r="R299" i="7" s="1"/>
  <c r="U299" i="7" s="1"/>
  <c r="V299" i="7" s="1"/>
  <c r="M318" i="6"/>
  <c r="K299" i="7" s="1"/>
  <c r="M269" i="6"/>
  <c r="K252" i="7" s="1"/>
  <c r="T237" i="6"/>
  <c r="R221" i="7" s="1"/>
  <c r="U221" i="7" s="1"/>
  <c r="V221" i="7" s="1"/>
  <c r="T252" i="6"/>
  <c r="R236" i="7" s="1"/>
  <c r="U236" i="7" s="1"/>
  <c r="V236" i="7" s="1"/>
  <c r="M252" i="6"/>
  <c r="K236" i="7" s="1"/>
  <c r="T176" i="6"/>
  <c r="R162" i="7" s="1"/>
  <c r="U162" i="7" s="1"/>
  <c r="V162" i="7" s="1"/>
  <c r="T132" i="6"/>
  <c r="R120" i="7" s="1"/>
  <c r="U120" i="7" s="1"/>
  <c r="V120" i="7" s="1"/>
  <c r="M100" i="6"/>
  <c r="K89" i="7" s="1"/>
  <c r="T68" i="6"/>
  <c r="R60" i="7" s="1"/>
  <c r="U60" i="7" s="1"/>
  <c r="V60" i="7" s="1"/>
  <c r="M36" i="6"/>
  <c r="K29" i="7" s="1"/>
  <c r="T4" i="6"/>
  <c r="M191" i="6"/>
  <c r="K177" i="7" s="1"/>
  <c r="M297" i="6"/>
  <c r="K279" i="7" s="1"/>
  <c r="T107" i="6"/>
  <c r="R96" i="7" s="1"/>
  <c r="U96" i="7" s="1"/>
  <c r="V96" i="7" s="1"/>
  <c r="M107" i="6"/>
  <c r="K96" i="7" s="1"/>
  <c r="J7" i="8"/>
  <c r="T43" i="6"/>
  <c r="R35" i="7" s="1"/>
  <c r="U35" i="7" s="1"/>
  <c r="V35" i="7" s="1"/>
  <c r="T514" i="6"/>
  <c r="R494" i="7" s="1"/>
  <c r="U494" i="7" s="1"/>
  <c r="V494" i="7" s="1"/>
  <c r="M509" i="6"/>
  <c r="K489" i="7" s="1"/>
  <c r="T457" i="6"/>
  <c r="R437" i="7" s="1"/>
  <c r="U437" i="7" s="1"/>
  <c r="V437" i="7" s="1"/>
  <c r="T393" i="6"/>
  <c r="R374" i="7" s="1"/>
  <c r="U374" i="7" s="1"/>
  <c r="V374" i="7" s="1"/>
  <c r="M393" i="6"/>
  <c r="K374" i="7" s="1"/>
  <c r="T389" i="6"/>
  <c r="R370" i="7" s="1"/>
  <c r="U370" i="7" s="1"/>
  <c r="V370" i="7" s="1"/>
  <c r="M365" i="6"/>
  <c r="K346" i="7" s="1"/>
  <c r="T357" i="6"/>
  <c r="R338" i="7" s="1"/>
  <c r="U338" i="7" s="1"/>
  <c r="V338" i="7" s="1"/>
  <c r="M251" i="6"/>
  <c r="K235" i="7" s="1"/>
  <c r="T219" i="6"/>
  <c r="R204" i="7" s="1"/>
  <c r="U204" i="7" s="1"/>
  <c r="V204" i="7" s="1"/>
  <c r="T274" i="6"/>
  <c r="R257" i="7" s="1"/>
  <c r="U257" i="7" s="1"/>
  <c r="V257" i="7" s="1"/>
  <c r="M274" i="6"/>
  <c r="K257" i="7" s="1"/>
  <c r="M210" i="6"/>
  <c r="K195" i="7" s="1"/>
  <c r="T153" i="6"/>
  <c r="R140" i="7" s="1"/>
  <c r="U140" i="7" s="1"/>
  <c r="V140" i="7" s="1"/>
  <c r="M153" i="6"/>
  <c r="K140" i="7" s="1"/>
  <c r="T89" i="6"/>
  <c r="R78" i="7" s="1"/>
  <c r="U78" i="7" s="1"/>
  <c r="V78" i="7" s="1"/>
  <c r="M89" i="6"/>
  <c r="K78" i="7" s="1"/>
  <c r="T25" i="6"/>
  <c r="R20" i="7" s="1"/>
  <c r="U20" i="7" s="1"/>
  <c r="V20" i="7" s="1"/>
  <c r="M25" i="6"/>
  <c r="K20" i="7" s="1"/>
  <c r="T486" i="6"/>
  <c r="R466" i="7" s="1"/>
  <c r="U466" i="7" s="1"/>
  <c r="V466" i="7" s="1"/>
  <c r="T422" i="6"/>
  <c r="R403" i="7" s="1"/>
  <c r="U403" i="7" s="1"/>
  <c r="V403" i="7" s="1"/>
  <c r="T172" i="6"/>
  <c r="R158" i="7" s="1"/>
  <c r="U158" i="7" s="1"/>
  <c r="V158" i="7" s="1"/>
  <c r="T128" i="6"/>
  <c r="R116" i="7" s="1"/>
  <c r="U116" i="7" s="1"/>
  <c r="V116" i="7" s="1"/>
  <c r="M96" i="6"/>
  <c r="K85" i="7" s="1"/>
  <c r="T64" i="6"/>
  <c r="R56" i="7" s="1"/>
  <c r="U56" i="7" s="1"/>
  <c r="V56" i="7" s="1"/>
  <c r="M303" i="6"/>
  <c r="K284" i="7" s="1"/>
  <c r="T281" i="6"/>
  <c r="R264" i="7" s="1"/>
  <c r="U264" i="7" s="1"/>
  <c r="V264" i="7" s="1"/>
  <c r="T143" i="6"/>
  <c r="R131" i="7" s="1"/>
  <c r="U131" i="7" s="1"/>
  <c r="V131" i="7" s="1"/>
  <c r="T79" i="6"/>
  <c r="R68" i="7" s="1"/>
  <c r="U68" i="7" s="1"/>
  <c r="V68" i="7" s="1"/>
  <c r="T15" i="6"/>
  <c r="R10" i="7" s="1"/>
  <c r="U10" i="7" s="1"/>
  <c r="V10" i="7" s="1"/>
  <c r="M15" i="6"/>
  <c r="K10" i="7" s="1"/>
  <c r="M331" i="6"/>
  <c r="K312" i="7" s="1"/>
  <c r="M181" i="6"/>
  <c r="K167" i="7" s="1"/>
  <c r="M476" i="6"/>
  <c r="K456" i="7" s="1"/>
  <c r="T444" i="6"/>
  <c r="R424" i="7" s="1"/>
  <c r="U424" i="7" s="1"/>
  <c r="V424" i="7" s="1"/>
  <c r="M412" i="6"/>
  <c r="K393" i="7" s="1"/>
  <c r="T477" i="6"/>
  <c r="R457" i="7" s="1"/>
  <c r="U457" i="7" s="1"/>
  <c r="V457" i="7" s="1"/>
  <c r="T413" i="6"/>
  <c r="R394" i="7" s="1"/>
  <c r="U394" i="7" s="1"/>
  <c r="V394" i="7" s="1"/>
  <c r="M413" i="6"/>
  <c r="K394" i="7" s="1"/>
  <c r="M158" i="6"/>
  <c r="K144" i="7" s="1"/>
  <c r="T142" i="6"/>
  <c r="R130" i="7" s="1"/>
  <c r="U130" i="7" s="1"/>
  <c r="V130" i="7" s="1"/>
  <c r="M110" i="6"/>
  <c r="K99" i="7" s="1"/>
  <c r="T78" i="6"/>
  <c r="R67" i="7" s="1"/>
  <c r="U67" i="7" s="1"/>
  <c r="V67" i="7" s="1"/>
  <c r="M46" i="6"/>
  <c r="K38" i="7" s="1"/>
  <c r="T14" i="6"/>
  <c r="R9" i="7" s="1"/>
  <c r="U9" i="7" s="1"/>
  <c r="V9" i="7" s="1"/>
  <c r="T109" i="6"/>
  <c r="R98" i="7" s="1"/>
  <c r="U98" i="7" s="1"/>
  <c r="V98" i="7" s="1"/>
  <c r="M109" i="6"/>
  <c r="K98" i="7" s="1"/>
  <c r="T45" i="6"/>
  <c r="R37" i="7" s="1"/>
  <c r="U37" i="7" s="1"/>
  <c r="V37" i="7" s="1"/>
  <c r="T307" i="6"/>
  <c r="R288" i="7" s="1"/>
  <c r="U288" i="7" s="1"/>
  <c r="V288" i="7" s="1"/>
  <c r="T490" i="6"/>
  <c r="R470" i="7" s="1"/>
  <c r="U470" i="7" s="1"/>
  <c r="V470" i="7" s="1"/>
  <c r="M458" i="6"/>
  <c r="K438" i="7" s="1"/>
  <c r="T426" i="6"/>
  <c r="R407" i="7" s="1"/>
  <c r="U407" i="7" s="1"/>
  <c r="V407" i="7" s="1"/>
  <c r="T475" i="6"/>
  <c r="R455" i="7" s="1"/>
  <c r="U455" i="7" s="1"/>
  <c r="V455" i="7" s="1"/>
  <c r="M475" i="6"/>
  <c r="K455" i="7" s="1"/>
  <c r="T411" i="6"/>
  <c r="R392" i="7" s="1"/>
  <c r="U392" i="7" s="1"/>
  <c r="V392" i="7" s="1"/>
  <c r="M411" i="6"/>
  <c r="K392" i="7" s="1"/>
  <c r="T498" i="6"/>
  <c r="R478" i="7" s="1"/>
  <c r="U478" i="7" s="1"/>
  <c r="V478" i="7" s="1"/>
  <c r="T386" i="6"/>
  <c r="R367" i="7" s="1"/>
  <c r="U367" i="7" s="1"/>
  <c r="V367" i="7" s="1"/>
  <c r="T354" i="6"/>
  <c r="R335" i="7" s="1"/>
  <c r="U335" i="7" s="1"/>
  <c r="V335" i="7" s="1"/>
  <c r="T198" i="6"/>
  <c r="R183" i="7" s="1"/>
  <c r="U183" i="7" s="1"/>
  <c r="V183" i="7" s="1"/>
  <c r="M472" i="6"/>
  <c r="K452" i="7" s="1"/>
  <c r="T440" i="6"/>
  <c r="R421" i="7" s="1"/>
  <c r="U421" i="7" s="1"/>
  <c r="V421" i="7" s="1"/>
  <c r="M408" i="6"/>
  <c r="K389" i="7" s="1"/>
  <c r="T157" i="6"/>
  <c r="R143" i="7" s="1"/>
  <c r="U143" i="7" s="1"/>
  <c r="V143" i="7" s="1"/>
  <c r="T146" i="6"/>
  <c r="M114" i="6"/>
  <c r="K103" i="7" s="1"/>
  <c r="T82" i="6"/>
  <c r="R71" i="7" s="1"/>
  <c r="U71" i="7" s="1"/>
  <c r="V71" i="7" s="1"/>
  <c r="M50" i="6"/>
  <c r="K42" i="7" s="1"/>
  <c r="J5" i="9"/>
  <c r="T18" i="6"/>
  <c r="R13" i="7" s="1"/>
  <c r="U13" i="7" s="1"/>
  <c r="V13" i="7" s="1"/>
  <c r="T314" i="6"/>
  <c r="R295" i="7" s="1"/>
  <c r="U295" i="7" s="1"/>
  <c r="V295" i="7" s="1"/>
  <c r="J12" i="9"/>
  <c r="T487" i="6"/>
  <c r="R467" i="7" s="1"/>
  <c r="U467" i="7" s="1"/>
  <c r="V467" i="7" s="1"/>
  <c r="M487" i="6"/>
  <c r="K467" i="7" s="1"/>
  <c r="T423" i="6"/>
  <c r="R404" i="7" s="1"/>
  <c r="U404" i="7" s="1"/>
  <c r="V404" i="7" s="1"/>
  <c r="M423" i="6"/>
  <c r="K404" i="7" s="1"/>
  <c r="T257" i="6"/>
  <c r="M225" i="6"/>
  <c r="K8" i="8" s="1"/>
  <c r="T372" i="6"/>
  <c r="R353" i="7" s="1"/>
  <c r="U353" i="7" s="1"/>
  <c r="V353" i="7" s="1"/>
  <c r="T340" i="6"/>
  <c r="R321" i="7" s="1"/>
  <c r="U321" i="7" s="1"/>
  <c r="V321" i="7" s="1"/>
  <c r="T248" i="6"/>
  <c r="R232" i="7" s="1"/>
  <c r="U232" i="7" s="1"/>
  <c r="V232" i="7" s="1"/>
  <c r="N277" i="6"/>
  <c r="L260" i="7" s="1"/>
  <c r="O260" i="7" s="1"/>
  <c r="Q260" i="7" s="1"/>
  <c r="T189" i="6"/>
  <c r="R175" i="7" s="1"/>
  <c r="U175" i="7" s="1"/>
  <c r="V175" i="7" s="1"/>
  <c r="W333" i="6"/>
  <c r="X333" i="6" s="1"/>
  <c r="T510" i="6"/>
  <c r="R490" i="7" s="1"/>
  <c r="U490" i="7" s="1"/>
  <c r="V490" i="7" s="1"/>
  <c r="T391" i="6"/>
  <c r="R372" i="7" s="1"/>
  <c r="U372" i="7" s="1"/>
  <c r="V372" i="7" s="1"/>
  <c r="T359" i="6"/>
  <c r="R340" i="7" s="1"/>
  <c r="U340" i="7" s="1"/>
  <c r="V340" i="7" s="1"/>
  <c r="M255" i="6"/>
  <c r="K239" i="7" s="1"/>
  <c r="T223" i="6"/>
  <c r="R208" i="7" s="1"/>
  <c r="U208" i="7" s="1"/>
  <c r="V208" i="7" s="1"/>
  <c r="T501" i="6"/>
  <c r="R481" i="7" s="1"/>
  <c r="U481" i="7" s="1"/>
  <c r="V481" i="7" s="1"/>
  <c r="M501" i="6"/>
  <c r="K481" i="7" s="1"/>
  <c r="T254" i="6"/>
  <c r="R238" i="7" s="1"/>
  <c r="U238" i="7" s="1"/>
  <c r="V238" i="7" s="1"/>
  <c r="M254" i="6"/>
  <c r="K238" i="7" s="1"/>
  <c r="T316" i="6"/>
  <c r="R297" i="7" s="1"/>
  <c r="U297" i="7" s="1"/>
  <c r="V297" i="7" s="1"/>
  <c r="M316" i="6"/>
  <c r="K297" i="7" s="1"/>
  <c r="EA526" i="4"/>
  <c r="T245" i="6"/>
  <c r="R229" i="7" s="1"/>
  <c r="U229" i="7" s="1"/>
  <c r="V229" i="7" s="1"/>
  <c r="J14" i="9"/>
  <c r="T260" i="6"/>
  <c r="R243" i="7" s="1"/>
  <c r="U243" i="7" s="1"/>
  <c r="V243" i="7" s="1"/>
  <c r="M260" i="6"/>
  <c r="K243" i="7" s="1"/>
  <c r="M325" i="6"/>
  <c r="K306" i="7" s="1"/>
  <c r="T124" i="6"/>
  <c r="R112" i="7" s="1"/>
  <c r="U112" i="7" s="1"/>
  <c r="V112" i="7" s="1"/>
  <c r="J8" i="9"/>
  <c r="T60" i="6"/>
  <c r="R52" i="7" s="1"/>
  <c r="U52" i="7" s="1"/>
  <c r="V52" i="7" s="1"/>
  <c r="M28" i="6"/>
  <c r="K23" i="7" s="1"/>
  <c r="M187" i="6"/>
  <c r="K173" i="7" s="1"/>
  <c r="M313" i="6"/>
  <c r="K294" i="7" s="1"/>
  <c r="T131" i="6"/>
  <c r="R119" i="7" s="1"/>
  <c r="U119" i="7" s="1"/>
  <c r="V119" i="7" s="1"/>
  <c r="M131" i="6"/>
  <c r="K119" i="7" s="1"/>
  <c r="T67" i="6"/>
  <c r="R59" i="7" s="1"/>
  <c r="U59" i="7" s="1"/>
  <c r="V59" i="7" s="1"/>
  <c r="M67" i="6"/>
  <c r="K59" i="7" s="1"/>
  <c r="J6" i="9"/>
  <c r="T449" i="6"/>
  <c r="R429" i="7" s="1"/>
  <c r="U429" i="7" s="1"/>
  <c r="V429" i="7" s="1"/>
  <c r="M449" i="6"/>
  <c r="K429" i="7" s="1"/>
  <c r="M385" i="6"/>
  <c r="K366" i="7" s="1"/>
  <c r="T377" i="6"/>
  <c r="R358" i="7" s="1"/>
  <c r="U358" i="7" s="1"/>
  <c r="V358" i="7" s="1"/>
  <c r="M353" i="6"/>
  <c r="K334" i="7" s="1"/>
  <c r="T345" i="6"/>
  <c r="R326" i="7" s="1"/>
  <c r="U326" i="7" s="1"/>
  <c r="V326" i="7" s="1"/>
  <c r="T259" i="6"/>
  <c r="R242" i="7" s="1"/>
  <c r="U242" i="7" s="1"/>
  <c r="V242" i="7" s="1"/>
  <c r="M227" i="6"/>
  <c r="K211" i="7" s="1"/>
  <c r="T250" i="6"/>
  <c r="R234" i="7" s="1"/>
  <c r="U234" i="7" s="1"/>
  <c r="V234" i="7" s="1"/>
  <c r="M250" i="6"/>
  <c r="K234" i="7" s="1"/>
  <c r="T503" i="6"/>
  <c r="R483" i="7" s="1"/>
  <c r="U483" i="7" s="1"/>
  <c r="V483" i="7" s="1"/>
  <c r="M301" i="6"/>
  <c r="K15" i="9" s="1"/>
  <c r="T129" i="6"/>
  <c r="R117" i="7" s="1"/>
  <c r="U117" i="7" s="1"/>
  <c r="V117" i="7" s="1"/>
  <c r="M129" i="6"/>
  <c r="K117" i="7" s="1"/>
  <c r="T65" i="6"/>
  <c r="R57" i="7" s="1"/>
  <c r="U57" i="7" s="1"/>
  <c r="V57" i="7" s="1"/>
  <c r="M65" i="6"/>
  <c r="K57" i="7" s="1"/>
  <c r="M494" i="6"/>
  <c r="K474" i="7" s="1"/>
  <c r="T462" i="6"/>
  <c r="R442" i="7" s="1"/>
  <c r="U442" i="7" s="1"/>
  <c r="V442" i="7" s="1"/>
  <c r="T398" i="6"/>
  <c r="R379" i="7" s="1"/>
  <c r="U379" i="7" s="1"/>
  <c r="V379" i="7" s="1"/>
  <c r="T511" i="6"/>
  <c r="R491" i="7" s="1"/>
  <c r="U491" i="7" s="1"/>
  <c r="V491" i="7" s="1"/>
  <c r="T513" i="6"/>
  <c r="R493" i="7" s="1"/>
  <c r="U493" i="7" s="1"/>
  <c r="V493" i="7" s="1"/>
  <c r="T175" i="6"/>
  <c r="R161" i="7" s="1"/>
  <c r="U161" i="7" s="1"/>
  <c r="V161" i="7" s="1"/>
  <c r="M152" i="6"/>
  <c r="K139" i="7" s="1"/>
  <c r="T120" i="6"/>
  <c r="R109" i="7" s="1"/>
  <c r="U109" i="7" s="1"/>
  <c r="V109" i="7" s="1"/>
  <c r="M88" i="6"/>
  <c r="K77" i="7" s="1"/>
  <c r="T56" i="6"/>
  <c r="R48" i="7" s="1"/>
  <c r="U48" i="7" s="1"/>
  <c r="V48" i="7" s="1"/>
  <c r="M24" i="6"/>
  <c r="K19" i="7" s="1"/>
  <c r="T103" i="6"/>
  <c r="R92" i="7" s="1"/>
  <c r="U92" i="7" s="1"/>
  <c r="V92" i="7" s="1"/>
  <c r="M103" i="6"/>
  <c r="K92" i="7" s="1"/>
  <c r="J7" i="9"/>
  <c r="T39" i="6"/>
  <c r="R32" i="7" s="1"/>
  <c r="U32" i="7" s="1"/>
  <c r="V32" i="7" s="1"/>
  <c r="J4" i="9"/>
  <c r="T177" i="6"/>
  <c r="R163" i="7" s="1"/>
  <c r="U163" i="7" s="1"/>
  <c r="V163" i="7" s="1"/>
  <c r="W319" i="6"/>
  <c r="X319" i="6" s="1"/>
  <c r="N295" i="6"/>
  <c r="L277" i="7" s="1"/>
  <c r="O277" i="7" s="1"/>
  <c r="Q277" i="7" s="1"/>
  <c r="T436" i="6"/>
  <c r="R417" i="7" s="1"/>
  <c r="U417" i="7" s="1"/>
  <c r="V417" i="7" s="1"/>
  <c r="M404" i="6"/>
  <c r="K385" i="7" s="1"/>
  <c r="T485" i="6"/>
  <c r="R465" i="7" s="1"/>
  <c r="U465" i="7" s="1"/>
  <c r="V465" i="7" s="1"/>
  <c r="M485" i="6"/>
  <c r="K465" i="7" s="1"/>
  <c r="T421" i="6"/>
  <c r="R402" i="7" s="1"/>
  <c r="U402" i="7" s="1"/>
  <c r="V402" i="7" s="1"/>
  <c r="M421" i="6"/>
  <c r="K402" i="7" s="1"/>
  <c r="T169" i="6"/>
  <c r="R155" i="7" s="1"/>
  <c r="U155" i="7" s="1"/>
  <c r="V155" i="7" s="1"/>
  <c r="M134" i="6"/>
  <c r="K122" i="7" s="1"/>
  <c r="T102" i="6"/>
  <c r="R91" i="7" s="1"/>
  <c r="U91" i="7" s="1"/>
  <c r="V91" i="7" s="1"/>
  <c r="M70" i="6"/>
  <c r="K62" i="7" s="1"/>
  <c r="T38" i="6"/>
  <c r="R31" i="7" s="1"/>
  <c r="U31" i="7" s="1"/>
  <c r="V31" i="7" s="1"/>
  <c r="M6" i="6"/>
  <c r="K3" i="9" s="1"/>
  <c r="T17" i="9"/>
  <c r="T149" i="6"/>
  <c r="R136" i="7" s="1"/>
  <c r="U136" i="7" s="1"/>
  <c r="V136" i="7" s="1"/>
  <c r="M149" i="6"/>
  <c r="K136" i="7" s="1"/>
  <c r="T85" i="6"/>
  <c r="R74" i="7" s="1"/>
  <c r="U74" i="7" s="1"/>
  <c r="V74" i="7" s="1"/>
  <c r="M85" i="6"/>
  <c r="K74" i="7" s="1"/>
  <c r="T21" i="6"/>
  <c r="R16" i="7" s="1"/>
  <c r="U16" i="7" s="1"/>
  <c r="V16" i="7" s="1"/>
  <c r="M21" i="6"/>
  <c r="K16" i="7" s="1"/>
  <c r="M482" i="6"/>
  <c r="K462" i="7" s="1"/>
  <c r="T450" i="6"/>
  <c r="R430" i="7" s="1"/>
  <c r="U430" i="7" s="1"/>
  <c r="V430" i="7" s="1"/>
  <c r="M418" i="6"/>
  <c r="K399" i="7" s="1"/>
  <c r="T499" i="6"/>
  <c r="R479" i="7" s="1"/>
  <c r="U479" i="7" s="1"/>
  <c r="V479" i="7" s="1"/>
  <c r="M499" i="6"/>
  <c r="K479" i="7" s="1"/>
  <c r="T435" i="6"/>
  <c r="R416" i="7" s="1"/>
  <c r="U416" i="7" s="1"/>
  <c r="V416" i="7" s="1"/>
  <c r="M435" i="6"/>
  <c r="K416" i="7" s="1"/>
  <c r="M382" i="6"/>
  <c r="K363" i="7" s="1"/>
  <c r="T366" i="6"/>
  <c r="R347" i="7" s="1"/>
  <c r="U347" i="7" s="1"/>
  <c r="V347" i="7" s="1"/>
  <c r="T178" i="6"/>
  <c r="R164" i="7" s="1"/>
  <c r="U164" i="7" s="1"/>
  <c r="V164" i="7" s="1"/>
  <c r="M178" i="6"/>
  <c r="K164" i="7" s="1"/>
  <c r="T480" i="6"/>
  <c r="R460" i="7" s="1"/>
  <c r="U460" i="7" s="1"/>
  <c r="V460" i="7" s="1"/>
  <c r="M448" i="6"/>
  <c r="K428" i="7" s="1"/>
  <c r="T416" i="6"/>
  <c r="R397" i="7" s="1"/>
  <c r="U397" i="7" s="1"/>
  <c r="V397" i="7" s="1"/>
  <c r="M170" i="6"/>
  <c r="K156" i="7" s="1"/>
  <c r="T162" i="6"/>
  <c r="R148" i="7" s="1"/>
  <c r="U148" i="7" s="1"/>
  <c r="V148" i="7" s="1"/>
  <c r="M138" i="6"/>
  <c r="K126" i="7" s="1"/>
  <c r="T106" i="6"/>
  <c r="R95" i="7" s="1"/>
  <c r="U95" i="7" s="1"/>
  <c r="V95" i="7" s="1"/>
  <c r="T42" i="6"/>
  <c r="T332" i="6"/>
  <c r="R313" i="7" s="1"/>
  <c r="U313" i="7" s="1"/>
  <c r="V313" i="7" s="1"/>
  <c r="M332" i="6"/>
  <c r="K313" i="7" s="1"/>
  <c r="T447" i="6"/>
  <c r="R427" i="7" s="1"/>
  <c r="U427" i="7" s="1"/>
  <c r="V427" i="7" s="1"/>
  <c r="M447" i="6"/>
  <c r="K427" i="7" s="1"/>
  <c r="T217" i="6"/>
  <c r="R202" i="7" s="1"/>
  <c r="U202" i="7" s="1"/>
  <c r="V202" i="7" s="1"/>
  <c r="T392" i="6"/>
  <c r="R373" i="7" s="1"/>
  <c r="U373" i="7" s="1"/>
  <c r="V373" i="7" s="1"/>
  <c r="T360" i="6"/>
  <c r="R341" i="7" s="1"/>
  <c r="U341" i="7" s="1"/>
  <c r="V341" i="7" s="1"/>
  <c r="T288" i="6"/>
  <c r="R271" i="7" s="1"/>
  <c r="U271" i="7" s="1"/>
  <c r="V271" i="7" s="1"/>
  <c r="T224" i="6"/>
  <c r="R209" i="7" s="1"/>
  <c r="U209" i="7" s="1"/>
  <c r="V209" i="7" s="1"/>
  <c r="T208" i="6"/>
  <c r="R193" i="7" s="1"/>
  <c r="U193" i="7" s="1"/>
  <c r="T196" i="6"/>
  <c r="R181" i="7" s="1"/>
  <c r="U181" i="7" s="1"/>
  <c r="V181" i="7" s="1"/>
  <c r="M335" i="6"/>
  <c r="K316" i="7" s="1"/>
  <c r="T387" i="6"/>
  <c r="R368" i="7" s="1"/>
  <c r="U368" i="7" s="1"/>
  <c r="V368" i="7" s="1"/>
  <c r="M363" i="6"/>
  <c r="K344" i="7" s="1"/>
  <c r="D5" i="10"/>
  <c r="E25" i="5"/>
  <c r="E34" i="5" s="1"/>
  <c r="N321" i="6"/>
  <c r="L302" i="7" s="1"/>
  <c r="O302" i="7" s="1"/>
  <c r="Q302" i="7" s="1"/>
  <c r="T504" i="6"/>
  <c r="R484" i="7" s="1"/>
  <c r="U484" i="7" s="1"/>
  <c r="V484" i="7" s="1"/>
  <c r="T363" i="6"/>
  <c r="R344" i="7" s="1"/>
  <c r="U344" i="7" s="1"/>
  <c r="V344" i="7" s="1"/>
  <c r="M339" i="6"/>
  <c r="K320" i="7" s="1"/>
  <c r="T231" i="6"/>
  <c r="R215" i="7" s="1"/>
  <c r="U215" i="7" s="1"/>
  <c r="V215" i="7" s="1"/>
  <c r="T246" i="6"/>
  <c r="R230" i="7" s="1"/>
  <c r="U230" i="7" s="1"/>
  <c r="V230" i="7" s="1"/>
  <c r="T195" i="6"/>
  <c r="R180" i="7" s="1"/>
  <c r="U180" i="7" s="1"/>
  <c r="V180" i="7" s="1"/>
  <c r="T253" i="6"/>
  <c r="R237" i="7" s="1"/>
  <c r="U237" i="7" s="1"/>
  <c r="V237" i="7" s="1"/>
  <c r="T268" i="6"/>
  <c r="R251" i="7" s="1"/>
  <c r="U251" i="7" s="1"/>
  <c r="V251" i="7" s="1"/>
  <c r="T336" i="6"/>
  <c r="R317" i="7" s="1"/>
  <c r="U317" i="7" s="1"/>
  <c r="V317" i="7" s="1"/>
  <c r="W325" i="6"/>
  <c r="X325" i="6" s="1"/>
  <c r="M160" i="6"/>
  <c r="K146" i="7" s="1"/>
  <c r="T148" i="6"/>
  <c r="R135" i="7" s="1"/>
  <c r="U135" i="7" s="1"/>
  <c r="V135" i="7" s="1"/>
  <c r="T84" i="6"/>
  <c r="R73" i="7" s="1"/>
  <c r="U73" i="7" s="1"/>
  <c r="V73" i="7" s="1"/>
  <c r="T20" i="6"/>
  <c r="R15" i="7" s="1"/>
  <c r="U15" i="7" s="1"/>
  <c r="V15" i="7" s="1"/>
  <c r="W327" i="6"/>
  <c r="X327" i="6" s="1"/>
  <c r="T183" i="6"/>
  <c r="R169" i="7" s="1"/>
  <c r="U169" i="7" s="1"/>
  <c r="V169" i="7" s="1"/>
  <c r="T123" i="6"/>
  <c r="T59" i="6"/>
  <c r="R51" i="7" s="1"/>
  <c r="U51" i="7" s="1"/>
  <c r="V51" i="7" s="1"/>
  <c r="T473" i="6"/>
  <c r="R453" i="7" s="1"/>
  <c r="U453" i="7" s="1"/>
  <c r="V453" i="7" s="1"/>
  <c r="J16" i="9"/>
  <c r="T409" i="6"/>
  <c r="R390" i="7" s="1"/>
  <c r="U390" i="7" s="1"/>
  <c r="V390" i="7" s="1"/>
  <c r="M373" i="6"/>
  <c r="K354" i="7" s="1"/>
  <c r="T365" i="6"/>
  <c r="R346" i="7" s="1"/>
  <c r="U346" i="7" s="1"/>
  <c r="V346" i="7" s="1"/>
  <c r="M341" i="6"/>
  <c r="K322" i="7" s="1"/>
  <c r="T235" i="6"/>
  <c r="R219" i="7" s="1"/>
  <c r="U219" i="7" s="1"/>
  <c r="V219" i="7" s="1"/>
  <c r="W496" i="6"/>
  <c r="X496" i="6" s="1"/>
  <c r="T290" i="6"/>
  <c r="R273" i="7" s="1"/>
  <c r="U273" i="7" s="1"/>
  <c r="V273" i="7" s="1"/>
  <c r="T226" i="6"/>
  <c r="R210" i="7" s="1"/>
  <c r="U210" i="7" s="1"/>
  <c r="V210" i="7" s="1"/>
  <c r="T210" i="6"/>
  <c r="R195" i="7" s="1"/>
  <c r="U195" i="7" s="1"/>
  <c r="V195" i="7" s="1"/>
  <c r="T105" i="6"/>
  <c r="R94" i="7" s="1"/>
  <c r="U94" i="7" s="1"/>
  <c r="V94" i="7" s="1"/>
  <c r="T41" i="6"/>
  <c r="R34" i="7" s="1"/>
  <c r="U34" i="7" s="1"/>
  <c r="V34" i="7" s="1"/>
  <c r="T438" i="6"/>
  <c r="R419" i="7" s="1"/>
  <c r="U419" i="7" s="1"/>
  <c r="V419" i="7" s="1"/>
  <c r="T500" i="6"/>
  <c r="T320" i="6"/>
  <c r="R301" i="7" s="1"/>
  <c r="U301" i="7" s="1"/>
  <c r="V301" i="7" s="1"/>
  <c r="W309" i="6"/>
  <c r="X309" i="6" s="1"/>
  <c r="T144" i="6"/>
  <c r="R132" i="7" s="1"/>
  <c r="U132" i="7" s="1"/>
  <c r="V132" i="7" s="1"/>
  <c r="T80" i="6"/>
  <c r="R69" i="7" s="1"/>
  <c r="U69" i="7" s="1"/>
  <c r="V69" i="7" s="1"/>
  <c r="T16" i="6"/>
  <c r="R11" i="7" s="1"/>
  <c r="U11" i="7" s="1"/>
  <c r="V11" i="7" s="1"/>
  <c r="T95" i="6"/>
  <c r="R84" i="7" s="1"/>
  <c r="U84" i="7" s="1"/>
  <c r="V84" i="7" s="1"/>
  <c r="T31" i="6"/>
  <c r="R26" i="7" s="1"/>
  <c r="U26" i="7" s="1"/>
  <c r="V26" i="7" s="1"/>
  <c r="T192" i="6"/>
  <c r="R178" i="7" s="1"/>
  <c r="U178" i="7" s="1"/>
  <c r="V178" i="7" s="1"/>
  <c r="M192" i="6"/>
  <c r="K178" i="7" s="1"/>
  <c r="W295" i="6"/>
  <c r="X295" i="6" s="1"/>
  <c r="T460" i="6"/>
  <c r="R440" i="7" s="1"/>
  <c r="U440" i="7" s="1"/>
  <c r="V440" i="7" s="1"/>
  <c r="T396" i="6"/>
  <c r="R377" i="7" s="1"/>
  <c r="U377" i="7" s="1"/>
  <c r="V377" i="7" s="1"/>
  <c r="T493" i="6"/>
  <c r="R473" i="7" s="1"/>
  <c r="U473" i="7" s="1"/>
  <c r="V473" i="7" s="1"/>
  <c r="T429" i="6"/>
  <c r="R410" i="7" s="1"/>
  <c r="U410" i="7" s="1"/>
  <c r="V410" i="7" s="1"/>
  <c r="M166" i="6"/>
  <c r="K152" i="7" s="1"/>
  <c r="T158" i="6"/>
  <c r="R144" i="7" s="1"/>
  <c r="U144" i="7" s="1"/>
  <c r="V144" i="7" s="1"/>
  <c r="T94" i="6"/>
  <c r="R83" i="7" s="1"/>
  <c r="U83" i="7" s="1"/>
  <c r="V83" i="7" s="1"/>
  <c r="T30" i="6"/>
  <c r="R25" i="7" s="1"/>
  <c r="U25" i="7" s="1"/>
  <c r="V25" i="7" s="1"/>
  <c r="W279" i="6"/>
  <c r="X279" i="6" s="1"/>
  <c r="M207" i="6"/>
  <c r="K192" i="7" s="1"/>
  <c r="T125" i="6"/>
  <c r="R113" i="7" s="1"/>
  <c r="U113" i="7" s="1"/>
  <c r="V113" i="7" s="1"/>
  <c r="T61" i="6"/>
  <c r="R53" i="7" s="1"/>
  <c r="U53" i="7" s="1"/>
  <c r="V53" i="7" s="1"/>
  <c r="T442" i="6"/>
  <c r="R422" i="7" s="1"/>
  <c r="U422" i="7" s="1"/>
  <c r="V422" i="7" s="1"/>
  <c r="T491" i="6"/>
  <c r="R471" i="7" s="1"/>
  <c r="U471" i="7" s="1"/>
  <c r="V471" i="7" s="1"/>
  <c r="T427" i="6"/>
  <c r="R408" i="7" s="1"/>
  <c r="U408" i="7" s="1"/>
  <c r="V408" i="7" s="1"/>
  <c r="M378" i="6"/>
  <c r="K359" i="7" s="1"/>
  <c r="T362" i="6"/>
  <c r="R343" i="7" s="1"/>
  <c r="U343" i="7" s="1"/>
  <c r="V343" i="7" s="1"/>
  <c r="M346" i="6"/>
  <c r="K327" i="7" s="1"/>
  <c r="T206" i="6"/>
  <c r="R191" i="7" s="1"/>
  <c r="U191" i="7" s="1"/>
  <c r="V191" i="7" s="1"/>
  <c r="M206" i="6"/>
  <c r="K191" i="7" s="1"/>
  <c r="T456" i="6"/>
  <c r="R436" i="7" s="1"/>
  <c r="U436" i="7" s="1"/>
  <c r="V436" i="7" s="1"/>
  <c r="T211" i="6"/>
  <c r="R196" i="7" s="1"/>
  <c r="U196" i="7" s="1"/>
  <c r="V196" i="7" s="1"/>
  <c r="T165" i="6"/>
  <c r="R151" i="7" s="1"/>
  <c r="U151" i="7" s="1"/>
  <c r="V151" i="7" s="1"/>
  <c r="T98" i="6"/>
  <c r="R87" i="7" s="1"/>
  <c r="U87" i="7" s="1"/>
  <c r="V87" i="7" s="1"/>
  <c r="T34" i="6"/>
  <c r="M201" i="6"/>
  <c r="K186" i="7" s="1"/>
  <c r="T323" i="6"/>
  <c r="R304" i="7" s="1"/>
  <c r="U304" i="7" s="1"/>
  <c r="V304" i="7" s="1"/>
  <c r="T439" i="6"/>
  <c r="R420" i="7" s="1"/>
  <c r="U420" i="7" s="1"/>
  <c r="V420" i="7" s="1"/>
  <c r="T273" i="6"/>
  <c r="R256" i="7" s="1"/>
  <c r="U256" i="7" s="1"/>
  <c r="V256" i="7" s="1"/>
  <c r="J8" i="8"/>
  <c r="T380" i="6"/>
  <c r="R361" i="7" s="1"/>
  <c r="U361" i="7" s="1"/>
  <c r="V361" i="7" s="1"/>
  <c r="M364" i="6"/>
  <c r="K345" i="7" s="1"/>
  <c r="T348" i="6"/>
  <c r="R329" i="7" s="1"/>
  <c r="U329" i="7" s="1"/>
  <c r="V329" i="7" s="1"/>
  <c r="T264" i="6"/>
  <c r="R247" i="7" s="1"/>
  <c r="U247" i="7" s="1"/>
  <c r="V247" i="7" s="1"/>
  <c r="BZ12" i="1"/>
  <c r="CI4" i="1"/>
  <c r="CI12" i="1" s="1"/>
  <c r="CG4" i="1"/>
  <c r="CH4" i="1"/>
  <c r="CH12" i="1" s="1"/>
  <c r="E18" i="1" s="1"/>
  <c r="E24" i="1" s="1"/>
  <c r="CC4" i="1"/>
  <c r="CC12" i="1" s="1"/>
  <c r="E16" i="1" s="1"/>
  <c r="E22" i="1" s="1"/>
  <c r="W335" i="6"/>
  <c r="X335" i="6" s="1"/>
  <c r="M375" i="6"/>
  <c r="K356" i="7" s="1"/>
  <c r="T367" i="6"/>
  <c r="R348" i="7" s="1"/>
  <c r="U348" i="7" s="1"/>
  <c r="V348" i="7" s="1"/>
  <c r="M343" i="6"/>
  <c r="K324" i="7" s="1"/>
  <c r="T239" i="6"/>
  <c r="R223" i="7" s="1"/>
  <c r="U223" i="7" s="1"/>
  <c r="V223" i="7" s="1"/>
  <c r="T270" i="6"/>
  <c r="R253" i="7" s="1"/>
  <c r="U253" i="7" s="1"/>
  <c r="V253" i="7" s="1"/>
  <c r="T328" i="6"/>
  <c r="R309" i="7" s="1"/>
  <c r="U309" i="7" s="1"/>
  <c r="V309" i="7" s="1"/>
  <c r="W285" i="6"/>
  <c r="X285" i="6" s="1"/>
  <c r="T213" i="6"/>
  <c r="R198" i="7" s="1"/>
  <c r="U198" i="7" s="1"/>
  <c r="V198" i="7" s="1"/>
  <c r="T199" i="6"/>
  <c r="R184" i="7" s="1"/>
  <c r="U184" i="7" s="1"/>
  <c r="V184" i="7" s="1"/>
  <c r="T275" i="6"/>
  <c r="R258" i="7" s="1"/>
  <c r="U258" i="7" s="1"/>
  <c r="V258" i="7" s="1"/>
  <c r="T515" i="6"/>
  <c r="R495" i="7" s="1"/>
  <c r="U495" i="7" s="1"/>
  <c r="V495" i="7" s="1"/>
  <c r="T261" i="6"/>
  <c r="R244" i="7" s="1"/>
  <c r="U244" i="7" s="1"/>
  <c r="V244" i="7" s="1"/>
  <c r="T276" i="6"/>
  <c r="R259" i="7" s="1"/>
  <c r="U259" i="7" s="1"/>
  <c r="V259" i="7" s="1"/>
  <c r="T155" i="6"/>
  <c r="R141" i="7" s="1"/>
  <c r="U141" i="7" s="1"/>
  <c r="V141" i="7" s="1"/>
  <c r="T140" i="6"/>
  <c r="R128" i="7" s="1"/>
  <c r="U128" i="7" s="1"/>
  <c r="V128" i="7" s="1"/>
  <c r="T76" i="6"/>
  <c r="T12" i="6"/>
  <c r="R7" i="7" s="1"/>
  <c r="U7" i="7" s="1"/>
  <c r="V7" i="7" s="1"/>
  <c r="N327" i="6"/>
  <c r="L308" i="7" s="1"/>
  <c r="O308" i="7" s="1"/>
  <c r="Q308" i="7" s="1"/>
  <c r="T179" i="6"/>
  <c r="R165" i="7" s="1"/>
  <c r="U165" i="7" s="1"/>
  <c r="V165" i="7" s="1"/>
  <c r="T147" i="6"/>
  <c r="R134" i="7" s="1"/>
  <c r="U134" i="7" s="1"/>
  <c r="V134" i="7" s="1"/>
  <c r="T83" i="6"/>
  <c r="R72" i="7" s="1"/>
  <c r="U72" i="7" s="1"/>
  <c r="V72" i="7" s="1"/>
  <c r="T19" i="6"/>
  <c r="R14" i="7" s="1"/>
  <c r="U14" i="7" s="1"/>
  <c r="V14" i="7" s="1"/>
  <c r="R30" i="2"/>
  <c r="S8" i="2"/>
  <c r="S30" i="2" s="1"/>
  <c r="T465" i="6"/>
  <c r="R445" i="7" s="1"/>
  <c r="U445" i="7" s="1"/>
  <c r="V445" i="7" s="1"/>
  <c r="T401" i="6"/>
  <c r="R382" i="7" s="1"/>
  <c r="U382" i="7" s="1"/>
  <c r="V382" i="7" s="1"/>
  <c r="T385" i="6"/>
  <c r="R366" i="7" s="1"/>
  <c r="U366" i="7" s="1"/>
  <c r="V366" i="7" s="1"/>
  <c r="M361" i="6"/>
  <c r="K342" i="7" s="1"/>
  <c r="T353" i="6"/>
  <c r="R334" i="7" s="1"/>
  <c r="U334" i="7" s="1"/>
  <c r="V334" i="7" s="1"/>
  <c r="T266" i="6"/>
  <c r="R249" i="7" s="1"/>
  <c r="U249" i="7" s="1"/>
  <c r="V249" i="7" s="1"/>
  <c r="T305" i="6"/>
  <c r="R286" i="7" s="1"/>
  <c r="U286" i="7" s="1"/>
  <c r="V286" i="7" s="1"/>
  <c r="T145" i="6"/>
  <c r="R133" i="7" s="1"/>
  <c r="U133" i="7" s="1"/>
  <c r="V133" i="7" s="1"/>
  <c r="T81" i="6"/>
  <c r="R70" i="7" s="1"/>
  <c r="U70" i="7" s="1"/>
  <c r="V70" i="7" s="1"/>
  <c r="T17" i="6"/>
  <c r="R12" i="7" s="1"/>
  <c r="U12" i="7" s="1"/>
  <c r="V12" i="7" s="1"/>
  <c r="T478" i="6"/>
  <c r="R458" i="7" s="1"/>
  <c r="U458" i="7" s="1"/>
  <c r="V458" i="7" s="1"/>
  <c r="T414" i="6"/>
  <c r="R395" i="7" s="1"/>
  <c r="U395" i="7" s="1"/>
  <c r="V395" i="7" s="1"/>
  <c r="M309" i="6"/>
  <c r="K290" i="7" s="1"/>
  <c r="T136" i="6"/>
  <c r="R124" i="7" s="1"/>
  <c r="U124" i="7" s="1"/>
  <c r="V124" i="7" s="1"/>
  <c r="T72" i="6"/>
  <c r="R63" i="7" s="1"/>
  <c r="U63" i="7" s="1"/>
  <c r="V63" i="7" s="1"/>
  <c r="T8" i="6"/>
  <c r="R3" i="7" s="1"/>
  <c r="T119" i="6"/>
  <c r="R108" i="7" s="1"/>
  <c r="U108" i="7" s="1"/>
  <c r="V108" i="7" s="1"/>
  <c r="T55" i="6"/>
  <c r="R47" i="7" s="1"/>
  <c r="U47" i="7" s="1"/>
  <c r="V47" i="7" s="1"/>
  <c r="T310" i="6"/>
  <c r="R291" i="7" s="1"/>
  <c r="U291" i="7" s="1"/>
  <c r="V291" i="7" s="1"/>
  <c r="T322" i="6"/>
  <c r="R303" i="7" s="1"/>
  <c r="U303" i="7" s="1"/>
  <c r="V303" i="7" s="1"/>
  <c r="W311" i="6"/>
  <c r="X311" i="6" s="1"/>
  <c r="T185" i="6"/>
  <c r="R171" i="7" s="1"/>
  <c r="U171" i="7" s="1"/>
  <c r="V171" i="7" s="1"/>
  <c r="T329" i="6"/>
  <c r="R310" i="7" s="1"/>
  <c r="U310" i="7" s="1"/>
  <c r="V310" i="7" s="1"/>
  <c r="T452" i="6"/>
  <c r="R432" i="7" s="1"/>
  <c r="U432" i="7" s="1"/>
  <c r="V432" i="7" s="1"/>
  <c r="T437" i="6"/>
  <c r="R418" i="7" s="1"/>
  <c r="U418" i="7" s="1"/>
  <c r="V418" i="7" s="1"/>
  <c r="T118" i="6"/>
  <c r="R107" i="7" s="1"/>
  <c r="U107" i="7" s="1"/>
  <c r="V107" i="7" s="1"/>
  <c r="T54" i="6"/>
  <c r="R46" i="7" s="1"/>
  <c r="U46" i="7" s="1"/>
  <c r="V46" i="7" s="1"/>
  <c r="J3" i="9"/>
  <c r="M279" i="6"/>
  <c r="K262" i="7" s="1"/>
  <c r="T101" i="6"/>
  <c r="R90" i="7" s="1"/>
  <c r="U90" i="7" s="1"/>
  <c r="V90" i="7" s="1"/>
  <c r="T37" i="6"/>
  <c r="R30" i="7" s="1"/>
  <c r="U30" i="7" s="1"/>
  <c r="V30" i="7" s="1"/>
  <c r="J5" i="8"/>
  <c r="T466" i="6"/>
  <c r="R446" i="7" s="1"/>
  <c r="U446" i="7" s="1"/>
  <c r="V446" i="7" s="1"/>
  <c r="T402" i="6"/>
  <c r="R383" i="7" s="1"/>
  <c r="U383" i="7" s="1"/>
  <c r="V383" i="7" s="1"/>
  <c r="T451" i="6"/>
  <c r="R431" i="7" s="1"/>
  <c r="U431" i="7" s="1"/>
  <c r="V431" i="7" s="1"/>
  <c r="M502" i="6"/>
  <c r="K482" i="7" s="1"/>
  <c r="T374" i="6"/>
  <c r="R355" i="7" s="1"/>
  <c r="U355" i="7" s="1"/>
  <c r="V355" i="7" s="1"/>
  <c r="T342" i="6"/>
  <c r="R323" i="7" s="1"/>
  <c r="U323" i="7" s="1"/>
  <c r="V323" i="7" s="1"/>
  <c r="M287" i="6"/>
  <c r="K270" i="7" s="1"/>
  <c r="T186" i="6"/>
  <c r="R172" i="7" s="1"/>
  <c r="U172" i="7" s="1"/>
  <c r="V172" i="7" s="1"/>
  <c r="M186" i="6"/>
  <c r="K172" i="7" s="1"/>
  <c r="T432" i="6"/>
  <c r="R413" i="7" s="1"/>
  <c r="U413" i="7" s="1"/>
  <c r="V413" i="7" s="1"/>
  <c r="T170" i="6"/>
  <c r="R156" i="7" s="1"/>
  <c r="U156" i="7" s="1"/>
  <c r="V156" i="7" s="1"/>
  <c r="M154" i="6"/>
  <c r="K11" i="9" s="1"/>
  <c r="T122" i="6"/>
  <c r="R111" i="7" s="1"/>
  <c r="U111" i="7" s="1"/>
  <c r="V111" i="7" s="1"/>
  <c r="M90" i="6"/>
  <c r="K79" i="7" s="1"/>
  <c r="T58" i="6"/>
  <c r="R50" i="7" s="1"/>
  <c r="U50" i="7" s="1"/>
  <c r="V50" i="7" s="1"/>
  <c r="T197" i="6"/>
  <c r="R182" i="7" s="1"/>
  <c r="U182" i="7" s="1"/>
  <c r="V182" i="7" s="1"/>
  <c r="T463" i="6"/>
  <c r="R443" i="7" s="1"/>
  <c r="U443" i="7" s="1"/>
  <c r="V443" i="7" s="1"/>
  <c r="T399" i="6"/>
  <c r="R380" i="7" s="1"/>
  <c r="U380" i="7" s="1"/>
  <c r="V380" i="7" s="1"/>
  <c r="M265" i="6"/>
  <c r="K248" i="7" s="1"/>
  <c r="T233" i="6"/>
  <c r="R217" i="7" s="1"/>
  <c r="U217" i="7" s="1"/>
  <c r="V217" i="7" s="1"/>
  <c r="T368" i="6"/>
  <c r="R349" i="7" s="1"/>
  <c r="U349" i="7" s="1"/>
  <c r="V349" i="7" s="1"/>
  <c r="T304" i="6"/>
  <c r="R285" i="7" s="1"/>
  <c r="U285" i="7" s="1"/>
  <c r="V285" i="7" s="1"/>
  <c r="T240" i="6"/>
  <c r="R224" i="7" s="1"/>
  <c r="U224" i="7" s="1"/>
  <c r="V224" i="7" s="1"/>
  <c r="T339" i="6"/>
  <c r="R320" i="7" s="1"/>
  <c r="U320" i="7" s="1"/>
  <c r="V320" i="7" s="1"/>
  <c r="T247" i="6"/>
  <c r="R231" i="7" s="1"/>
  <c r="U231" i="7" s="1"/>
  <c r="V231" i="7" s="1"/>
  <c r="T262" i="6"/>
  <c r="R245" i="7" s="1"/>
  <c r="U245" i="7" s="1"/>
  <c r="V245" i="7" s="1"/>
  <c r="M262" i="6"/>
  <c r="K245" i="7" s="1"/>
  <c r="M285" i="6"/>
  <c r="K268" i="7" s="1"/>
  <c r="T203" i="6"/>
  <c r="R188" i="7" s="1"/>
  <c r="U188" i="7" s="1"/>
  <c r="V188" i="7" s="1"/>
  <c r="T269" i="6"/>
  <c r="R252" i="7" s="1"/>
  <c r="U252" i="7" s="1"/>
  <c r="V252" i="7" s="1"/>
  <c r="M237" i="6"/>
  <c r="K221" i="7" s="1"/>
  <c r="T284" i="6"/>
  <c r="R267" i="7" s="1"/>
  <c r="U267" i="7" s="1"/>
  <c r="V267" i="7" s="1"/>
  <c r="M284" i="6"/>
  <c r="K267" i="7" s="1"/>
  <c r="T220" i="6"/>
  <c r="R205" i="7" s="1"/>
  <c r="U205" i="7" s="1"/>
  <c r="V205" i="7" s="1"/>
  <c r="M168" i="6"/>
  <c r="K154" i="7" s="1"/>
  <c r="T160" i="6"/>
  <c r="R146" i="7" s="1"/>
  <c r="U146" i="7" s="1"/>
  <c r="V146" i="7" s="1"/>
  <c r="M132" i="6"/>
  <c r="K120" i="7" s="1"/>
  <c r="T100" i="6"/>
  <c r="R89" i="7" s="1"/>
  <c r="U89" i="7" s="1"/>
  <c r="V89" i="7" s="1"/>
  <c r="M68" i="6"/>
  <c r="K60" i="7" s="1"/>
  <c r="T36" i="6"/>
  <c r="R29" i="7" s="1"/>
  <c r="U29" i="7" s="1"/>
  <c r="V29" i="7" s="1"/>
  <c r="M4" i="6"/>
  <c r="K4" i="8" s="1"/>
  <c r="T191" i="6"/>
  <c r="R177" i="7" s="1"/>
  <c r="U177" i="7" s="1"/>
  <c r="V177" i="7" s="1"/>
  <c r="T324" i="6"/>
  <c r="R305" i="7" s="1"/>
  <c r="U305" i="7" s="1"/>
  <c r="V305" i="7" s="1"/>
  <c r="M324" i="6"/>
  <c r="K305" i="7" s="1"/>
  <c r="W313" i="6"/>
  <c r="X313" i="6" s="1"/>
  <c r="T297" i="6"/>
  <c r="R279" i="7" s="1"/>
  <c r="U279" i="7" s="1"/>
  <c r="V279" i="7" s="1"/>
  <c r="T139" i="6"/>
  <c r="R127" i="7" s="1"/>
  <c r="U127" i="7" s="1"/>
  <c r="V127" i="7" s="1"/>
  <c r="T75" i="6"/>
  <c r="M75" i="6"/>
  <c r="K7" i="8" s="1"/>
  <c r="T11" i="6"/>
  <c r="R6" i="7" s="1"/>
  <c r="U6" i="7" s="1"/>
  <c r="V6" i="7" s="1"/>
  <c r="M11" i="6"/>
  <c r="K6" i="7" s="1"/>
  <c r="T489" i="6"/>
  <c r="R469" i="7" s="1"/>
  <c r="U469" i="7" s="1"/>
  <c r="V469" i="7" s="1"/>
  <c r="M489" i="6"/>
  <c r="K469" i="7" s="1"/>
  <c r="T425" i="6"/>
  <c r="R406" i="7" s="1"/>
  <c r="U406" i="7" s="1"/>
  <c r="V406" i="7" s="1"/>
  <c r="T373" i="6"/>
  <c r="R354" i="7" s="1"/>
  <c r="U354" i="7" s="1"/>
  <c r="V354" i="7" s="1"/>
  <c r="T341" i="6"/>
  <c r="R322" i="7" s="1"/>
  <c r="U322" i="7" s="1"/>
  <c r="V322" i="7" s="1"/>
  <c r="T251" i="6"/>
  <c r="R235" i="7" s="1"/>
  <c r="U235" i="7" s="1"/>
  <c r="V235" i="7" s="1"/>
  <c r="M219" i="6"/>
  <c r="K204" i="7" s="1"/>
  <c r="T306" i="6"/>
  <c r="R287" i="7" s="1"/>
  <c r="U287" i="7" s="1"/>
  <c r="V287" i="7" s="1"/>
  <c r="M306" i="6"/>
  <c r="K287" i="7" s="1"/>
  <c r="T242" i="6"/>
  <c r="R226" i="7" s="1"/>
  <c r="U226" i="7" s="1"/>
  <c r="V226" i="7" s="1"/>
  <c r="M242" i="6"/>
  <c r="K226" i="7" s="1"/>
  <c r="T121" i="6"/>
  <c r="R110" i="7" s="1"/>
  <c r="U110" i="7" s="1"/>
  <c r="V110" i="7" s="1"/>
  <c r="M121" i="6"/>
  <c r="K110" i="7" s="1"/>
  <c r="T57" i="6"/>
  <c r="R49" i="7" s="1"/>
  <c r="U49" i="7" s="1"/>
  <c r="V49" i="7" s="1"/>
  <c r="M57" i="6"/>
  <c r="K49" i="7" s="1"/>
  <c r="T334" i="6"/>
  <c r="R315" i="7" s="1"/>
  <c r="U315" i="7" s="1"/>
  <c r="V315" i="7" s="1"/>
  <c r="M334" i="6"/>
  <c r="K315" i="7" s="1"/>
  <c r="M486" i="6"/>
  <c r="K466" i="7" s="1"/>
  <c r="T454" i="6"/>
  <c r="R434" i="7" s="1"/>
  <c r="U434" i="7" s="1"/>
  <c r="V434" i="7" s="1"/>
  <c r="M422" i="6"/>
  <c r="K403" i="7" s="1"/>
  <c r="T156" i="6"/>
  <c r="R142" i="7" s="1"/>
  <c r="U142" i="7" s="1"/>
  <c r="V142" i="7" s="1"/>
  <c r="M128" i="6"/>
  <c r="K116" i="7" s="1"/>
  <c r="T96" i="6"/>
  <c r="R85" i="7" s="1"/>
  <c r="U85" i="7" s="1"/>
  <c r="V85" i="7" s="1"/>
  <c r="T32" i="6"/>
  <c r="R27" i="7" s="1"/>
  <c r="U27" i="7" s="1"/>
  <c r="V27" i="7" s="1"/>
  <c r="M281" i="6"/>
  <c r="K264" i="7" s="1"/>
  <c r="T111" i="6"/>
  <c r="R100" i="7" s="1"/>
  <c r="U100" i="7" s="1"/>
  <c r="V100" i="7" s="1"/>
  <c r="M111" i="6"/>
  <c r="K100" i="7" s="1"/>
  <c r="T47" i="6"/>
  <c r="R39" i="7" s="1"/>
  <c r="U39" i="7" s="1"/>
  <c r="V39" i="7" s="1"/>
  <c r="M47" i="6"/>
  <c r="K39" i="7" s="1"/>
  <c r="T331" i="6"/>
  <c r="R312" i="7" s="1"/>
  <c r="U312" i="7" s="1"/>
  <c r="V312" i="7" s="1"/>
  <c r="T181" i="6"/>
  <c r="R167" i="7" s="1"/>
  <c r="U167" i="7" s="1"/>
  <c r="V167" i="7" s="1"/>
  <c r="N319" i="6"/>
  <c r="L300" i="7" s="1"/>
  <c r="O300" i="7" s="1"/>
  <c r="Q300" i="7" s="1"/>
  <c r="T476" i="6"/>
  <c r="R456" i="7" s="1"/>
  <c r="U456" i="7" s="1"/>
  <c r="V456" i="7" s="1"/>
  <c r="M444" i="6"/>
  <c r="K424" i="7" s="1"/>
  <c r="T412" i="6"/>
  <c r="R393" i="7" s="1"/>
  <c r="U393" i="7" s="1"/>
  <c r="V393" i="7" s="1"/>
  <c r="T445" i="6"/>
  <c r="R425" i="7" s="1"/>
  <c r="U425" i="7" s="1"/>
  <c r="V425" i="7" s="1"/>
  <c r="M445" i="6"/>
  <c r="K425" i="7" s="1"/>
  <c r="T166" i="6"/>
  <c r="R152" i="7" s="1"/>
  <c r="U152" i="7" s="1"/>
  <c r="V152" i="7" s="1"/>
  <c r="M142" i="6"/>
  <c r="K130" i="7" s="1"/>
  <c r="T110" i="6"/>
  <c r="R99" i="7" s="1"/>
  <c r="U99" i="7" s="1"/>
  <c r="V99" i="7" s="1"/>
  <c r="T46" i="6"/>
  <c r="R38" i="7" s="1"/>
  <c r="U38" i="7" s="1"/>
  <c r="V38" i="7" s="1"/>
  <c r="M14" i="6"/>
  <c r="K9" i="7" s="1"/>
  <c r="T141" i="6"/>
  <c r="R129" i="7" s="1"/>
  <c r="U129" i="7" s="1"/>
  <c r="V129" i="7" s="1"/>
  <c r="M141" i="6"/>
  <c r="K129" i="7" s="1"/>
  <c r="T77" i="6"/>
  <c r="R66" i="7" s="1"/>
  <c r="U66" i="7" s="1"/>
  <c r="V66" i="7" s="1"/>
  <c r="M77" i="6"/>
  <c r="K66" i="7" s="1"/>
  <c r="T13" i="6"/>
  <c r="R8" i="7" s="1"/>
  <c r="U8" i="7" s="1"/>
  <c r="V8" i="7" s="1"/>
  <c r="M13" i="6"/>
  <c r="K8" i="7" s="1"/>
  <c r="M307" i="6"/>
  <c r="K288" i="7" s="1"/>
  <c r="M490" i="6"/>
  <c r="K470" i="7" s="1"/>
  <c r="T458" i="6"/>
  <c r="R438" i="7" s="1"/>
  <c r="U438" i="7" s="1"/>
  <c r="V438" i="7" s="1"/>
  <c r="M426" i="6"/>
  <c r="K407" i="7" s="1"/>
  <c r="T394" i="6"/>
  <c r="R375" i="7" s="1"/>
  <c r="U375" i="7" s="1"/>
  <c r="V375" i="7" s="1"/>
  <c r="T506" i="6"/>
  <c r="R486" i="7" s="1"/>
  <c r="U486" i="7" s="1"/>
  <c r="V486" i="7" s="1"/>
  <c r="T443" i="6"/>
  <c r="R423" i="7" s="1"/>
  <c r="U423" i="7" s="1"/>
  <c r="V423" i="7" s="1"/>
  <c r="M443" i="6"/>
  <c r="K423" i="7" s="1"/>
  <c r="M498" i="6"/>
  <c r="K478" i="7" s="1"/>
  <c r="M386" i="6"/>
  <c r="K367" i="7" s="1"/>
  <c r="T370" i="6"/>
  <c r="R351" i="7" s="1"/>
  <c r="U351" i="7" s="1"/>
  <c r="V351" i="7" s="1"/>
  <c r="M354" i="6"/>
  <c r="K335" i="7" s="1"/>
  <c r="T338" i="6"/>
  <c r="R319" i="7" s="1"/>
  <c r="U319" i="7" s="1"/>
  <c r="V319" i="7" s="1"/>
  <c r="T326" i="6"/>
  <c r="R307" i="7" s="1"/>
  <c r="U307" i="7" s="1"/>
  <c r="V307" i="7" s="1"/>
  <c r="M326" i="6"/>
  <c r="K307" i="7" s="1"/>
  <c r="T182" i="6"/>
  <c r="R168" i="7" s="1"/>
  <c r="U168" i="7" s="1"/>
  <c r="V168" i="7" s="1"/>
  <c r="M182" i="6"/>
  <c r="K168" i="7" s="1"/>
  <c r="T507" i="6"/>
  <c r="R487" i="7" s="1"/>
  <c r="U487" i="7" s="1"/>
  <c r="V487" i="7" s="1"/>
  <c r="T472" i="6"/>
  <c r="R452" i="7" s="1"/>
  <c r="U452" i="7" s="1"/>
  <c r="V452" i="7" s="1"/>
  <c r="M440" i="6"/>
  <c r="K421" i="7" s="1"/>
  <c r="T408" i="6"/>
  <c r="R389" i="7" s="1"/>
  <c r="U389" i="7" s="1"/>
  <c r="V389" i="7" s="1"/>
  <c r="S8" i="5"/>
  <c r="T173" i="6"/>
  <c r="R159" i="7" s="1"/>
  <c r="U159" i="7" s="1"/>
  <c r="V159" i="7" s="1"/>
  <c r="M146" i="6"/>
  <c r="K10" i="9" s="1"/>
  <c r="T114" i="6"/>
  <c r="R103" i="7" s="1"/>
  <c r="U103" i="7" s="1"/>
  <c r="V103" i="7" s="1"/>
  <c r="M82" i="6"/>
  <c r="K71" i="7" s="1"/>
  <c r="T50" i="6"/>
  <c r="R42" i="7" s="1"/>
  <c r="U42" i="7" s="1"/>
  <c r="V42" i="7" s="1"/>
  <c r="M18" i="6"/>
  <c r="K13" i="7" s="1"/>
  <c r="T193" i="6"/>
  <c r="T512" i="6"/>
  <c r="R492" i="7" s="1"/>
  <c r="U492" i="7" s="1"/>
  <c r="V492" i="7" s="1"/>
  <c r="T455" i="6"/>
  <c r="R435" i="7" s="1"/>
  <c r="U435" i="7" s="1"/>
  <c r="V435" i="7" s="1"/>
  <c r="M455" i="6"/>
  <c r="K435" i="7" s="1"/>
  <c r="M257" i="6"/>
  <c r="K13" i="9" s="1"/>
  <c r="T225" i="6"/>
  <c r="T388" i="6"/>
  <c r="R369" i="7" s="1"/>
  <c r="U369" i="7" s="1"/>
  <c r="V369" i="7" s="1"/>
  <c r="T356" i="6"/>
  <c r="R337" i="7" s="1"/>
  <c r="U337" i="7" s="1"/>
  <c r="V337" i="7" s="1"/>
  <c r="T280" i="6"/>
  <c r="R263" i="7" s="1"/>
  <c r="U263" i="7" s="1"/>
  <c r="V263" i="7" s="1"/>
  <c r="M280" i="6"/>
  <c r="K263" i="7" s="1"/>
  <c r="T216" i="6"/>
  <c r="R201" i="7" s="1"/>
  <c r="U201" i="7" s="1"/>
  <c r="V201" i="7" s="1"/>
  <c r="M216" i="6"/>
  <c r="K201" i="7" s="1"/>
  <c r="N311" i="6"/>
  <c r="L292" i="7" s="1"/>
  <c r="O292" i="7" s="1"/>
  <c r="Q292" i="7" s="1"/>
  <c r="T184" i="6"/>
  <c r="R170" i="7" s="1"/>
  <c r="U170" i="7" s="1"/>
  <c r="V170" i="7" s="1"/>
  <c r="M184" i="6"/>
  <c r="K170" i="7" s="1"/>
  <c r="T180" i="6"/>
  <c r="R166" i="7" s="1"/>
  <c r="U166" i="7" s="1"/>
  <c r="V166" i="7" s="1"/>
  <c r="M180" i="6"/>
  <c r="K166" i="7" s="1"/>
  <c r="W321" i="6"/>
  <c r="X321" i="6" s="1"/>
  <c r="M510" i="6"/>
  <c r="K490" i="7" s="1"/>
  <c r="M383" i="6"/>
  <c r="K364" i="7" s="1"/>
  <c r="T375" i="6"/>
  <c r="R356" i="7" s="1"/>
  <c r="U356" i="7" s="1"/>
  <c r="V356" i="7" s="1"/>
  <c r="T343" i="6"/>
  <c r="R324" i="7" s="1"/>
  <c r="U324" i="7" s="1"/>
  <c r="V324" i="7" s="1"/>
  <c r="T255" i="6"/>
  <c r="R239" i="7" s="1"/>
  <c r="U239" i="7" s="1"/>
  <c r="V239" i="7" s="1"/>
  <c r="M223" i="6"/>
  <c r="K208" i="7" s="1"/>
  <c r="T286" i="6"/>
  <c r="R269" i="7" s="1"/>
  <c r="U269" i="7" s="1"/>
  <c r="V269" i="7" s="1"/>
  <c r="T222" i="6"/>
  <c r="R207" i="7" s="1"/>
  <c r="U207" i="7" s="1"/>
  <c r="V207" i="7" s="1"/>
  <c r="M222" i="6"/>
  <c r="K207" i="7" s="1"/>
  <c r="M245" i="6"/>
  <c r="K229" i="7" s="1"/>
  <c r="T292" i="6"/>
  <c r="M292" i="6"/>
  <c r="K14" i="9" s="1"/>
  <c r="T228" i="6"/>
  <c r="R212" i="7" s="1"/>
  <c r="U212" i="7" s="1"/>
  <c r="V212" i="7" s="1"/>
  <c r="M228" i="6"/>
  <c r="K212" i="7" s="1"/>
  <c r="T212" i="6"/>
  <c r="R197" i="7" s="1"/>
  <c r="U197" i="7" s="1"/>
  <c r="V197" i="7" s="1"/>
  <c r="T163" i="6"/>
  <c r="R149" i="7" s="1"/>
  <c r="U149" i="7" s="1"/>
  <c r="V149" i="7" s="1"/>
  <c r="M124" i="6"/>
  <c r="K112" i="7" s="1"/>
  <c r="T92" i="6"/>
  <c r="R81" i="7" s="1"/>
  <c r="U81" i="7" s="1"/>
  <c r="V81" i="7" s="1"/>
  <c r="M60" i="6"/>
  <c r="K52" i="7" s="1"/>
  <c r="T28" i="6"/>
  <c r="R23" i="7" s="1"/>
  <c r="U23" i="7" s="1"/>
  <c r="V23" i="7" s="1"/>
  <c r="T187" i="6"/>
  <c r="R173" i="7" s="1"/>
  <c r="U173" i="7" s="1"/>
  <c r="V173" i="7" s="1"/>
  <c r="T99" i="6"/>
  <c r="R88" i="7" s="1"/>
  <c r="U88" i="7" s="1"/>
  <c r="V88" i="7" s="1"/>
  <c r="M99" i="6"/>
  <c r="K88" i="7" s="1"/>
  <c r="T35" i="6"/>
  <c r="M35" i="6"/>
  <c r="K6" i="9" s="1"/>
  <c r="T481" i="6"/>
  <c r="R461" i="7" s="1"/>
  <c r="U461" i="7" s="1"/>
  <c r="V461" i="7" s="1"/>
  <c r="M481" i="6"/>
  <c r="K461" i="7" s="1"/>
  <c r="T417" i="6"/>
  <c r="R398" i="7" s="1"/>
  <c r="U398" i="7" s="1"/>
  <c r="V398" i="7" s="1"/>
  <c r="T361" i="6"/>
  <c r="R342" i="7" s="1"/>
  <c r="U342" i="7" s="1"/>
  <c r="V342" i="7" s="1"/>
  <c r="M259" i="6"/>
  <c r="K242" i="7" s="1"/>
  <c r="T227" i="6"/>
  <c r="R211" i="7" s="1"/>
  <c r="U211" i="7" s="1"/>
  <c r="V211" i="7" s="1"/>
  <c r="M496" i="6"/>
  <c r="K476" i="7" s="1"/>
  <c r="T282" i="6"/>
  <c r="R265" i="7" s="1"/>
  <c r="U265" i="7" s="1"/>
  <c r="V265" i="7" s="1"/>
  <c r="M282" i="6"/>
  <c r="K265" i="7" s="1"/>
  <c r="T218" i="6"/>
  <c r="R203" i="7" s="1"/>
  <c r="U203" i="7" s="1"/>
  <c r="V203" i="7" s="1"/>
  <c r="M218" i="6"/>
  <c r="K203" i="7" s="1"/>
  <c r="T97" i="6"/>
  <c r="R86" i="7" s="1"/>
  <c r="U86" i="7" s="1"/>
  <c r="V86" i="7" s="1"/>
  <c r="M97" i="6"/>
  <c r="K86" i="7" s="1"/>
  <c r="T33" i="6"/>
  <c r="R28" i="7" s="1"/>
  <c r="U28" i="7" s="1"/>
  <c r="V28" i="7" s="1"/>
  <c r="T494" i="6"/>
  <c r="R474" i="7" s="1"/>
  <c r="U474" i="7" s="1"/>
  <c r="V474" i="7" s="1"/>
  <c r="M462" i="6"/>
  <c r="K442" i="7" s="1"/>
  <c r="T430" i="6"/>
  <c r="R411" i="7" s="1"/>
  <c r="U411" i="7" s="1"/>
  <c r="V411" i="7" s="1"/>
  <c r="M398" i="6"/>
  <c r="K379" i="7" s="1"/>
  <c r="T159" i="6"/>
  <c r="R145" i="7" s="1"/>
  <c r="U145" i="7" s="1"/>
  <c r="V145" i="7" s="1"/>
  <c r="T152" i="6"/>
  <c r="R139" i="7" s="1"/>
  <c r="U139" i="7" s="1"/>
  <c r="V139" i="7" s="1"/>
  <c r="M120" i="6"/>
  <c r="K109" i="7" s="1"/>
  <c r="T88" i="6"/>
  <c r="R77" i="7" s="1"/>
  <c r="U77" i="7" s="1"/>
  <c r="V77" i="7" s="1"/>
  <c r="M56" i="6"/>
  <c r="K48" i="7" s="1"/>
  <c r="T24" i="6"/>
  <c r="R19" i="7" s="1"/>
  <c r="U19" i="7" s="1"/>
  <c r="V19" i="7" s="1"/>
  <c r="W303" i="6"/>
  <c r="X303" i="6" s="1"/>
  <c r="T135" i="6"/>
  <c r="R123" i="7" s="1"/>
  <c r="U123" i="7" s="1"/>
  <c r="V123" i="7" s="1"/>
  <c r="M135" i="6"/>
  <c r="K123" i="7" s="1"/>
  <c r="T71" i="6"/>
  <c r="M71" i="6"/>
  <c r="K7" i="9" s="1"/>
  <c r="T7" i="6"/>
  <c r="M7" i="6"/>
  <c r="K4" i="9" s="1"/>
  <c r="T468" i="6"/>
  <c r="R448" i="7" s="1"/>
  <c r="U448" i="7" s="1"/>
  <c r="V448" i="7" s="1"/>
  <c r="M436" i="6"/>
  <c r="K417" i="7" s="1"/>
  <c r="T404" i="6"/>
  <c r="R385" i="7" s="1"/>
  <c r="U385" i="7" s="1"/>
  <c r="V385" i="7" s="1"/>
  <c r="T453" i="6"/>
  <c r="R433" i="7" s="1"/>
  <c r="U433" i="7" s="1"/>
  <c r="V433" i="7" s="1"/>
  <c r="M453" i="6"/>
  <c r="K433" i="7" s="1"/>
  <c r="T134" i="6"/>
  <c r="R122" i="7" s="1"/>
  <c r="U122" i="7" s="1"/>
  <c r="V122" i="7" s="1"/>
  <c r="M102" i="6"/>
  <c r="K91" i="7" s="1"/>
  <c r="T70" i="6"/>
  <c r="R62" i="7" s="1"/>
  <c r="U62" i="7" s="1"/>
  <c r="V62" i="7" s="1"/>
  <c r="M38" i="6"/>
  <c r="K31" i="7" s="1"/>
  <c r="T6" i="6"/>
  <c r="T330" i="6"/>
  <c r="R311" i="7" s="1"/>
  <c r="U311" i="7" s="1"/>
  <c r="V311" i="7" s="1"/>
  <c r="M330" i="6"/>
  <c r="K311" i="7" s="1"/>
  <c r="T117" i="6"/>
  <c r="R106" i="7" s="1"/>
  <c r="U106" i="7" s="1"/>
  <c r="V106" i="7" s="1"/>
  <c r="M117" i="6"/>
  <c r="K106" i="7" s="1"/>
  <c r="T53" i="6"/>
  <c r="R45" i="7" s="1"/>
  <c r="U45" i="7" s="1"/>
  <c r="V45" i="7" s="1"/>
  <c r="M53" i="6"/>
  <c r="K45" i="7" s="1"/>
  <c r="T482" i="6"/>
  <c r="R462" i="7" s="1"/>
  <c r="U462" i="7" s="1"/>
  <c r="V462" i="7" s="1"/>
  <c r="M450" i="6"/>
  <c r="K430" i="7" s="1"/>
  <c r="T418" i="6"/>
  <c r="R399" i="7" s="1"/>
  <c r="U399" i="7" s="1"/>
  <c r="V399" i="7" s="1"/>
  <c r="T467" i="6"/>
  <c r="R447" i="7" s="1"/>
  <c r="U447" i="7" s="1"/>
  <c r="V447" i="7" s="1"/>
  <c r="M467" i="6"/>
  <c r="K447" i="7" s="1"/>
  <c r="T403" i="6"/>
  <c r="R384" i="7" s="1"/>
  <c r="U384" i="7" s="1"/>
  <c r="V384" i="7" s="1"/>
  <c r="M403" i="6"/>
  <c r="K384" i="7" s="1"/>
  <c r="T382" i="6"/>
  <c r="R363" i="7" s="1"/>
  <c r="U363" i="7" s="1"/>
  <c r="V363" i="7" s="1"/>
  <c r="T350" i="6"/>
  <c r="R331" i="7" s="1"/>
  <c r="U331" i="7" s="1"/>
  <c r="V331" i="7" s="1"/>
  <c r="T194" i="6"/>
  <c r="R179" i="7" s="1"/>
  <c r="U179" i="7" s="1"/>
  <c r="V179" i="7" s="1"/>
  <c r="M480" i="6"/>
  <c r="K460" i="7" s="1"/>
  <c r="T448" i="6"/>
  <c r="R428" i="7" s="1"/>
  <c r="U428" i="7" s="1"/>
  <c r="V428" i="7" s="1"/>
  <c r="M416" i="6"/>
  <c r="K397" i="7" s="1"/>
  <c r="J11" i="9"/>
  <c r="T138" i="6"/>
  <c r="R126" i="7" s="1"/>
  <c r="U126" i="7" s="1"/>
  <c r="V126" i="7" s="1"/>
  <c r="T74" i="6"/>
  <c r="R65" i="7" s="1"/>
  <c r="U65" i="7" s="1"/>
  <c r="V65" i="7" s="1"/>
  <c r="M42" i="6"/>
  <c r="K6" i="8" s="1"/>
  <c r="T10" i="6"/>
  <c r="R5" i="7" s="1"/>
  <c r="U5" i="7" s="1"/>
  <c r="V5" i="7" s="1"/>
  <c r="T205" i="6"/>
  <c r="R190" i="7" s="1"/>
  <c r="U190" i="7" s="1"/>
  <c r="V190" i="7" s="1"/>
  <c r="T519" i="6"/>
  <c r="R499" i="7" s="1"/>
  <c r="U499" i="7" s="1"/>
  <c r="V499" i="7" s="1"/>
  <c r="T479" i="6"/>
  <c r="R459" i="7" s="1"/>
  <c r="U459" i="7" s="1"/>
  <c r="V459" i="7" s="1"/>
  <c r="T415" i="6"/>
  <c r="R396" i="7" s="1"/>
  <c r="U396" i="7" s="1"/>
  <c r="V396" i="7" s="1"/>
  <c r="T249" i="6"/>
  <c r="R233" i="7" s="1"/>
  <c r="U233" i="7" s="1"/>
  <c r="V233" i="7" s="1"/>
  <c r="M217" i="6"/>
  <c r="K202" i="7" s="1"/>
  <c r="M392" i="6"/>
  <c r="K373" i="7" s="1"/>
  <c r="T376" i="6"/>
  <c r="R357" i="7" s="1"/>
  <c r="U357" i="7" s="1"/>
  <c r="V357" i="7" s="1"/>
  <c r="M360" i="6"/>
  <c r="K341" i="7" s="1"/>
  <c r="T344" i="6"/>
  <c r="R325" i="7" s="1"/>
  <c r="U325" i="7" s="1"/>
  <c r="V325" i="7" s="1"/>
  <c r="T256" i="6"/>
  <c r="R240" i="7" s="1"/>
  <c r="U240" i="7" s="1"/>
  <c r="V240" i="7" s="1"/>
  <c r="M256" i="6"/>
  <c r="K240" i="7" s="1"/>
  <c r="T500" i="7" l="1"/>
  <c r="S500" i="7"/>
  <c r="W500" i="6"/>
  <c r="X500" i="6" s="1"/>
  <c r="R480" i="7"/>
  <c r="U480" i="7" s="1"/>
  <c r="V480" i="7" s="1"/>
  <c r="V193" i="7"/>
  <c r="J500" i="7"/>
  <c r="W517" i="6"/>
  <c r="X517" i="6" s="1"/>
  <c r="R497" i="7"/>
  <c r="U497" i="7" s="1"/>
  <c r="V497" i="7" s="1"/>
  <c r="U3" i="7"/>
  <c r="FL9" i="4"/>
  <c r="FC526" i="4"/>
  <c r="FF9" i="4"/>
  <c r="N390" i="6"/>
  <c r="L371" i="7" s="1"/>
  <c r="O371" i="7" s="1"/>
  <c r="Q371" i="7" s="1"/>
  <c r="N350" i="6"/>
  <c r="L331" i="7" s="1"/>
  <c r="O331" i="7" s="1"/>
  <c r="Q331" i="7" s="1"/>
  <c r="N457" i="6"/>
  <c r="L437" i="7" s="1"/>
  <c r="O437" i="7" s="1"/>
  <c r="Q437" i="7" s="1"/>
  <c r="CA4" i="1"/>
  <c r="O516" i="6"/>
  <c r="T516" i="6"/>
  <c r="R496" i="7" s="1"/>
  <c r="U496" i="7" s="1"/>
  <c r="V496" i="7" s="1"/>
  <c r="W249" i="6"/>
  <c r="X249" i="6" s="1"/>
  <c r="W448" i="6"/>
  <c r="X448" i="6" s="1"/>
  <c r="W350" i="6"/>
  <c r="X350" i="6" s="1"/>
  <c r="W135" i="6"/>
  <c r="X135" i="6" s="1"/>
  <c r="W24" i="6"/>
  <c r="X24" i="6" s="1"/>
  <c r="N56" i="6"/>
  <c r="L48" i="7" s="1"/>
  <c r="O48" i="7" s="1"/>
  <c r="Q48" i="7" s="1"/>
  <c r="M175" i="6"/>
  <c r="K161" i="7" s="1"/>
  <c r="W33" i="6"/>
  <c r="X33" i="6" s="1"/>
  <c r="N97" i="6"/>
  <c r="L86" i="7" s="1"/>
  <c r="O86" i="7" s="1"/>
  <c r="Q86" i="7" s="1"/>
  <c r="W361" i="6"/>
  <c r="X361" i="6" s="1"/>
  <c r="W417" i="6"/>
  <c r="X417" i="6" s="1"/>
  <c r="N481" i="6"/>
  <c r="L461" i="7" s="1"/>
  <c r="O461" i="7" s="1"/>
  <c r="Q461" i="7" s="1"/>
  <c r="W28" i="6"/>
  <c r="X28" i="6" s="1"/>
  <c r="N60" i="6"/>
  <c r="L52" i="7" s="1"/>
  <c r="O52" i="7" s="1"/>
  <c r="Q52" i="7" s="1"/>
  <c r="N228" i="6"/>
  <c r="L212" i="7" s="1"/>
  <c r="O212" i="7" s="1"/>
  <c r="Q212" i="7" s="1"/>
  <c r="W286" i="6"/>
  <c r="X286" i="6" s="1"/>
  <c r="N223" i="6"/>
  <c r="L208" i="7" s="1"/>
  <c r="O208" i="7" s="1"/>
  <c r="Q208" i="7" s="1"/>
  <c r="W343" i="6"/>
  <c r="X343" i="6" s="1"/>
  <c r="N383" i="6"/>
  <c r="L364" i="7" s="1"/>
  <c r="O364" i="7" s="1"/>
  <c r="Q364" i="7" s="1"/>
  <c r="Q311" i="6"/>
  <c r="S311" i="6" s="1"/>
  <c r="W216" i="6"/>
  <c r="X216" i="6" s="1"/>
  <c r="N280" i="6"/>
  <c r="L263" i="7" s="1"/>
  <c r="O263" i="7" s="1"/>
  <c r="Q263" i="7" s="1"/>
  <c r="R12" i="9"/>
  <c r="W193" i="6"/>
  <c r="N18" i="6"/>
  <c r="L13" i="7" s="1"/>
  <c r="O13" i="7" s="1"/>
  <c r="Q13" i="7" s="1"/>
  <c r="M157" i="6"/>
  <c r="K143" i="7" s="1"/>
  <c r="W472" i="6"/>
  <c r="X472" i="6" s="1"/>
  <c r="W326" i="6"/>
  <c r="X326" i="6" s="1"/>
  <c r="N498" i="6"/>
  <c r="L478" i="7" s="1"/>
  <c r="O478" i="7" s="1"/>
  <c r="Q478" i="7" s="1"/>
  <c r="W443" i="6"/>
  <c r="X443" i="6" s="1"/>
  <c r="N506" i="6"/>
  <c r="L486" i="7" s="1"/>
  <c r="O486" i="7" s="1"/>
  <c r="Q486" i="7" s="1"/>
  <c r="W458" i="6"/>
  <c r="X458" i="6" s="1"/>
  <c r="N490" i="6"/>
  <c r="L470" i="7" s="1"/>
  <c r="O470" i="7" s="1"/>
  <c r="Q470" i="7" s="1"/>
  <c r="N13" i="6"/>
  <c r="L8" i="7" s="1"/>
  <c r="O8" i="7" s="1"/>
  <c r="Q8" i="7" s="1"/>
  <c r="W46" i="6"/>
  <c r="X46" i="6" s="1"/>
  <c r="N78" i="6"/>
  <c r="L67" i="7" s="1"/>
  <c r="O67" i="7" s="1"/>
  <c r="Q67" i="7" s="1"/>
  <c r="W47" i="6"/>
  <c r="X47" i="6" s="1"/>
  <c r="N111" i="6"/>
  <c r="L100" i="7" s="1"/>
  <c r="O100" i="7" s="1"/>
  <c r="Q100" i="7" s="1"/>
  <c r="W156" i="6"/>
  <c r="X156" i="6" s="1"/>
  <c r="M164" i="6"/>
  <c r="K150" i="7" s="1"/>
  <c r="N422" i="6"/>
  <c r="L403" i="7" s="1"/>
  <c r="O403" i="7" s="1"/>
  <c r="Q403" i="7" s="1"/>
  <c r="W334" i="6"/>
  <c r="X334" i="6" s="1"/>
  <c r="N57" i="6"/>
  <c r="L49" i="7" s="1"/>
  <c r="O49" i="7" s="1"/>
  <c r="Q49" i="7" s="1"/>
  <c r="W242" i="6"/>
  <c r="X242" i="6" s="1"/>
  <c r="N306" i="6"/>
  <c r="L287" i="7" s="1"/>
  <c r="O287" i="7" s="1"/>
  <c r="Q287" i="7" s="1"/>
  <c r="N219" i="6"/>
  <c r="L204" i="7" s="1"/>
  <c r="O204" i="7" s="1"/>
  <c r="Q204" i="7" s="1"/>
  <c r="W341" i="6"/>
  <c r="X341" i="6" s="1"/>
  <c r="W139" i="6"/>
  <c r="X139" i="6" s="1"/>
  <c r="W324" i="6"/>
  <c r="X324" i="6" s="1"/>
  <c r="W160" i="6"/>
  <c r="X160" i="6" s="1"/>
  <c r="N168" i="6"/>
  <c r="L154" i="7" s="1"/>
  <c r="O154" i="7" s="1"/>
  <c r="Q154" i="7" s="1"/>
  <c r="W284" i="6"/>
  <c r="X284" i="6" s="1"/>
  <c r="N237" i="6"/>
  <c r="L221" i="7" s="1"/>
  <c r="O221" i="7" s="1"/>
  <c r="Q221" i="7" s="1"/>
  <c r="W203" i="6"/>
  <c r="X203" i="6" s="1"/>
  <c r="W247" i="6"/>
  <c r="X247" i="6" s="1"/>
  <c r="W197" i="6"/>
  <c r="X197" i="6" s="1"/>
  <c r="M26" i="6"/>
  <c r="K21" i="7" s="1"/>
  <c r="W170" i="6"/>
  <c r="X170" i="6" s="1"/>
  <c r="M518" i="6"/>
  <c r="K498" i="7" s="1"/>
  <c r="W186" i="6"/>
  <c r="X186" i="6" s="1"/>
  <c r="M283" i="6"/>
  <c r="K266" i="7" s="1"/>
  <c r="W342" i="6"/>
  <c r="X342" i="6" s="1"/>
  <c r="N358" i="6"/>
  <c r="L339" i="7" s="1"/>
  <c r="O339" i="7" s="1"/>
  <c r="Q339" i="7" s="1"/>
  <c r="W451" i="6"/>
  <c r="X451" i="6" s="1"/>
  <c r="W37" i="6"/>
  <c r="X37" i="6" s="1"/>
  <c r="M101" i="6"/>
  <c r="K90" i="7" s="1"/>
  <c r="M161" i="6"/>
  <c r="K147" i="7" s="1"/>
  <c r="W452" i="6"/>
  <c r="X452" i="6" s="1"/>
  <c r="M484" i="6"/>
  <c r="K464" i="7" s="1"/>
  <c r="M322" i="6"/>
  <c r="K303" i="7" s="1"/>
  <c r="W72" i="6"/>
  <c r="X72" i="6" s="1"/>
  <c r="M104" i="6"/>
  <c r="K93" i="7" s="1"/>
  <c r="W414" i="6"/>
  <c r="X414" i="6" s="1"/>
  <c r="M446" i="6"/>
  <c r="K426" i="7" s="1"/>
  <c r="M243" i="6"/>
  <c r="K227" i="7" s="1"/>
  <c r="W385" i="6"/>
  <c r="X385" i="6" s="1"/>
  <c r="M19" i="6"/>
  <c r="K14" i="7" s="1"/>
  <c r="W83" i="6"/>
  <c r="X83" i="6" s="1"/>
  <c r="M147" i="6"/>
  <c r="K134" i="7" s="1"/>
  <c r="W179" i="6"/>
  <c r="X179" i="6" s="1"/>
  <c r="N212" i="6"/>
  <c r="L197" i="7" s="1"/>
  <c r="O197" i="7" s="1"/>
  <c r="Q197" i="7" s="1"/>
  <c r="W515" i="6"/>
  <c r="X515" i="6" s="1"/>
  <c r="W199" i="6"/>
  <c r="X199" i="6" s="1"/>
  <c r="W328" i="6"/>
  <c r="X328" i="6" s="1"/>
  <c r="M270" i="6"/>
  <c r="K253" i="7" s="1"/>
  <c r="N343" i="6"/>
  <c r="L324" i="7" s="1"/>
  <c r="O324" i="7" s="1"/>
  <c r="Q324" i="7" s="1"/>
  <c r="CB4" i="1"/>
  <c r="CA12" i="1"/>
  <c r="CG12" i="1"/>
  <c r="E17" i="1" s="1"/>
  <c r="E23" i="1" s="1"/>
  <c r="CJ4" i="1"/>
  <c r="CJ12" i="1" s="1"/>
  <c r="W348" i="6"/>
  <c r="X348" i="6" s="1"/>
  <c r="N364" i="6"/>
  <c r="L345" i="7" s="1"/>
  <c r="O345" i="7" s="1"/>
  <c r="Q345" i="7" s="1"/>
  <c r="W323" i="6"/>
  <c r="X323" i="6" s="1"/>
  <c r="N201" i="6"/>
  <c r="L186" i="7" s="1"/>
  <c r="O186" i="7" s="1"/>
  <c r="Q186" i="7" s="1"/>
  <c r="W211" i="6"/>
  <c r="X211" i="6" s="1"/>
  <c r="M429" i="6"/>
  <c r="K410" i="7" s="1"/>
  <c r="W493" i="6"/>
  <c r="X493" i="6" s="1"/>
  <c r="W460" i="6"/>
  <c r="X460" i="6" s="1"/>
  <c r="M492" i="6"/>
  <c r="K472" i="7" s="1"/>
  <c r="W31" i="6"/>
  <c r="X31" i="6" s="1"/>
  <c r="M95" i="6"/>
  <c r="K84" i="7" s="1"/>
  <c r="W226" i="6"/>
  <c r="X226" i="6" s="1"/>
  <c r="M290" i="6"/>
  <c r="K273" i="7" s="1"/>
  <c r="W84" i="6"/>
  <c r="X84" i="6" s="1"/>
  <c r="M116" i="6"/>
  <c r="K105" i="7" s="1"/>
  <c r="W336" i="6"/>
  <c r="X336" i="6" s="1"/>
  <c r="M268" i="6"/>
  <c r="K251" i="7" s="1"/>
  <c r="W253" i="6"/>
  <c r="X253" i="6" s="1"/>
  <c r="W195" i="6"/>
  <c r="X195" i="6" s="1"/>
  <c r="M246" i="6"/>
  <c r="K230" i="7" s="1"/>
  <c r="N339" i="6"/>
  <c r="L320" i="7" s="1"/>
  <c r="O320" i="7" s="1"/>
  <c r="Q320" i="7" s="1"/>
  <c r="W504" i="6"/>
  <c r="X504" i="6" s="1"/>
  <c r="N335" i="6"/>
  <c r="L316" i="7" s="1"/>
  <c r="O316" i="7" s="1"/>
  <c r="Q316" i="7" s="1"/>
  <c r="W196" i="6"/>
  <c r="X196" i="6" s="1"/>
  <c r="W447" i="6"/>
  <c r="X447" i="6" s="1"/>
  <c r="N519" i="6"/>
  <c r="L499" i="7" s="1"/>
  <c r="O499" i="7" s="1"/>
  <c r="Q499" i="7" s="1"/>
  <c r="R6" i="8"/>
  <c r="U6" i="8" s="1"/>
  <c r="W42" i="6"/>
  <c r="X42" i="6" s="1"/>
  <c r="M74" i="6"/>
  <c r="K65" i="7" s="1"/>
  <c r="W416" i="6"/>
  <c r="X416" i="6" s="1"/>
  <c r="N448" i="6"/>
  <c r="L428" i="7" s="1"/>
  <c r="O428" i="7" s="1"/>
  <c r="Q428" i="7" s="1"/>
  <c r="W366" i="6"/>
  <c r="X366" i="6" s="1"/>
  <c r="N382" i="6"/>
  <c r="L363" i="7" s="1"/>
  <c r="O363" i="7" s="1"/>
  <c r="Q363" i="7" s="1"/>
  <c r="W435" i="6"/>
  <c r="X435" i="6" s="1"/>
  <c r="N499" i="6"/>
  <c r="L479" i="7" s="1"/>
  <c r="O479" i="7" s="1"/>
  <c r="Q479" i="7" s="1"/>
  <c r="N21" i="6"/>
  <c r="L16" i="7" s="1"/>
  <c r="O16" i="7" s="1"/>
  <c r="Q16" i="7" s="1"/>
  <c r="W102" i="6"/>
  <c r="X102" i="6" s="1"/>
  <c r="N134" i="6"/>
  <c r="L122" i="7" s="1"/>
  <c r="O122" i="7" s="1"/>
  <c r="Q122" i="7" s="1"/>
  <c r="N39" i="6"/>
  <c r="L32" i="7" s="1"/>
  <c r="O32" i="7" s="1"/>
  <c r="Q32" i="7" s="1"/>
  <c r="W120" i="6"/>
  <c r="X120" i="6" s="1"/>
  <c r="N152" i="6"/>
  <c r="L139" i="7" s="1"/>
  <c r="O139" i="7" s="1"/>
  <c r="Q139" i="7" s="1"/>
  <c r="W462" i="6"/>
  <c r="X462" i="6" s="1"/>
  <c r="N494" i="6"/>
  <c r="L474" i="7" s="1"/>
  <c r="O474" i="7" s="1"/>
  <c r="Q474" i="7" s="1"/>
  <c r="W65" i="6"/>
  <c r="X65" i="6" s="1"/>
  <c r="N129" i="6"/>
  <c r="L117" i="7" s="1"/>
  <c r="O117" i="7" s="1"/>
  <c r="Q117" i="7" s="1"/>
  <c r="W259" i="6"/>
  <c r="X259" i="6" s="1"/>
  <c r="W377" i="6"/>
  <c r="X377" i="6" s="1"/>
  <c r="N67" i="6"/>
  <c r="L59" i="7" s="1"/>
  <c r="O59" i="7" s="1"/>
  <c r="Q59" i="7" s="1"/>
  <c r="N187" i="6"/>
  <c r="L173" i="7" s="1"/>
  <c r="O173" i="7" s="1"/>
  <c r="Q173" i="7" s="1"/>
  <c r="W60" i="6"/>
  <c r="X60" i="6" s="1"/>
  <c r="N92" i="6"/>
  <c r="L81" i="7" s="1"/>
  <c r="O81" i="7" s="1"/>
  <c r="Q81" i="7" s="1"/>
  <c r="N325" i="6"/>
  <c r="L306" i="7" s="1"/>
  <c r="O306" i="7" s="1"/>
  <c r="Q306" i="7" s="1"/>
  <c r="W260" i="6"/>
  <c r="X260" i="6" s="1"/>
  <c r="W254" i="6"/>
  <c r="X254" i="6" s="1"/>
  <c r="N501" i="6"/>
  <c r="L481" i="7" s="1"/>
  <c r="O481" i="7" s="1"/>
  <c r="Q481" i="7" s="1"/>
  <c r="M367" i="6"/>
  <c r="K348" i="7" s="1"/>
  <c r="Q277" i="6"/>
  <c r="S277" i="6" s="1"/>
  <c r="N248" i="6"/>
  <c r="L232" i="7" s="1"/>
  <c r="O232" i="7" s="1"/>
  <c r="Q232" i="7" s="1"/>
  <c r="W340" i="6"/>
  <c r="X340" i="6" s="1"/>
  <c r="M356" i="6"/>
  <c r="K337" i="7" s="1"/>
  <c r="W487" i="6"/>
  <c r="X487" i="6" s="1"/>
  <c r="M193" i="6"/>
  <c r="K12" i="9" s="1"/>
  <c r="W314" i="6"/>
  <c r="X314" i="6" s="1"/>
  <c r="R10" i="9"/>
  <c r="W146" i="6"/>
  <c r="W440" i="6"/>
  <c r="X440" i="6" s="1"/>
  <c r="N472" i="6"/>
  <c r="L452" i="7" s="1"/>
  <c r="O452" i="7" s="1"/>
  <c r="Q452" i="7" s="1"/>
  <c r="W475" i="6"/>
  <c r="X475" i="6" s="1"/>
  <c r="N394" i="6"/>
  <c r="L375" i="7" s="1"/>
  <c r="O375" i="7" s="1"/>
  <c r="Q375" i="7" s="1"/>
  <c r="W307" i="6"/>
  <c r="X307" i="6" s="1"/>
  <c r="N45" i="6"/>
  <c r="L37" i="7" s="1"/>
  <c r="O37" i="7" s="1"/>
  <c r="Q37" i="7" s="1"/>
  <c r="W444" i="6"/>
  <c r="X444" i="6" s="1"/>
  <c r="N476" i="6"/>
  <c r="L456" i="7" s="1"/>
  <c r="O456" i="7" s="1"/>
  <c r="Q456" i="7" s="1"/>
  <c r="W15" i="6"/>
  <c r="X15" i="6" s="1"/>
  <c r="N79" i="6"/>
  <c r="L68" i="7" s="1"/>
  <c r="O68" i="7" s="1"/>
  <c r="Q68" i="7" s="1"/>
  <c r="W281" i="6"/>
  <c r="X281" i="6" s="1"/>
  <c r="W128" i="6"/>
  <c r="X128" i="6" s="1"/>
  <c r="W25" i="6"/>
  <c r="X25" i="6" s="1"/>
  <c r="N89" i="6"/>
  <c r="L78" i="7" s="1"/>
  <c r="O78" i="7" s="1"/>
  <c r="Q78" i="7" s="1"/>
  <c r="N274" i="6"/>
  <c r="L257" i="7" s="1"/>
  <c r="O257" i="7" s="1"/>
  <c r="Q257" i="7" s="1"/>
  <c r="W219" i="6"/>
  <c r="X219" i="6" s="1"/>
  <c r="N251" i="6"/>
  <c r="L235" i="7" s="1"/>
  <c r="O235" i="7" s="1"/>
  <c r="Q235" i="7" s="1"/>
  <c r="W457" i="6"/>
  <c r="X457" i="6" s="1"/>
  <c r="N509" i="6"/>
  <c r="L489" i="7" s="1"/>
  <c r="O489" i="7" s="1"/>
  <c r="Q489" i="7" s="1"/>
  <c r="R4" i="8"/>
  <c r="U4" i="8" s="1"/>
  <c r="W4" i="6"/>
  <c r="X4" i="6" s="1"/>
  <c r="N36" i="6"/>
  <c r="L29" i="7" s="1"/>
  <c r="O29" i="7" s="1"/>
  <c r="Q29" i="7" s="1"/>
  <c r="N252" i="6"/>
  <c r="L236" i="7" s="1"/>
  <c r="O236" i="7" s="1"/>
  <c r="Q236" i="7" s="1"/>
  <c r="W237" i="6"/>
  <c r="X237" i="6" s="1"/>
  <c r="N269" i="6"/>
  <c r="L252" i="7" s="1"/>
  <c r="O252" i="7" s="1"/>
  <c r="Q252" i="7" s="1"/>
  <c r="W294" i="6"/>
  <c r="X294" i="6" s="1"/>
  <c r="W355" i="6"/>
  <c r="X355" i="6" s="1"/>
  <c r="M208" i="6"/>
  <c r="K193" i="7" s="1"/>
  <c r="N272" i="6"/>
  <c r="L255" i="7" s="1"/>
  <c r="O255" i="7" s="1"/>
  <c r="Q255" i="7" s="1"/>
  <c r="W352" i="6"/>
  <c r="X352" i="6" s="1"/>
  <c r="N368" i="6"/>
  <c r="L349" i="7" s="1"/>
  <c r="O349" i="7" s="1"/>
  <c r="Q349" i="7" s="1"/>
  <c r="W90" i="6"/>
  <c r="X90" i="6" s="1"/>
  <c r="M122" i="6"/>
  <c r="K111" i="7" s="1"/>
  <c r="W400" i="6"/>
  <c r="X400" i="6" s="1"/>
  <c r="M432" i="6"/>
  <c r="K413" i="7" s="1"/>
  <c r="T8" i="2"/>
  <c r="T30" i="2" s="1"/>
  <c r="M30" i="2"/>
  <c r="E47" i="2" s="1"/>
  <c r="E49" i="2" s="1"/>
  <c r="M419" i="6"/>
  <c r="K400" i="7" s="1"/>
  <c r="W483" i="6"/>
  <c r="X483" i="6" s="1"/>
  <c r="W434" i="6"/>
  <c r="X434" i="6" s="1"/>
  <c r="M466" i="6"/>
  <c r="K446" i="7" s="1"/>
  <c r="W161" i="6"/>
  <c r="X161" i="6" s="1"/>
  <c r="W420" i="6"/>
  <c r="X420" i="6" s="1"/>
  <c r="M452" i="6"/>
  <c r="K432" i="7" s="1"/>
  <c r="M329" i="6"/>
  <c r="K310" i="7" s="1"/>
  <c r="N185" i="6"/>
  <c r="L171" i="7" s="1"/>
  <c r="O171" i="7" s="1"/>
  <c r="Q171" i="7" s="1"/>
  <c r="M23" i="6"/>
  <c r="K18" i="7" s="1"/>
  <c r="W87" i="6"/>
  <c r="X87" i="6" s="1"/>
  <c r="M151" i="6"/>
  <c r="K138" i="7" s="1"/>
  <c r="W446" i="6"/>
  <c r="X446" i="6" s="1"/>
  <c r="M478" i="6"/>
  <c r="K458" i="7" s="1"/>
  <c r="W49" i="6"/>
  <c r="X49" i="6" s="1"/>
  <c r="M113" i="6"/>
  <c r="K102" i="7" s="1"/>
  <c r="M234" i="6"/>
  <c r="K218" i="7" s="1"/>
  <c r="W298" i="6"/>
  <c r="X298" i="6" s="1"/>
  <c r="M345" i="6"/>
  <c r="K326" i="7" s="1"/>
  <c r="W433" i="6"/>
  <c r="X433" i="6" s="1"/>
  <c r="M497" i="6"/>
  <c r="K477" i="7" s="1"/>
  <c r="W315" i="6"/>
  <c r="X315" i="6" s="1"/>
  <c r="M51" i="6"/>
  <c r="K43" i="7" s="1"/>
  <c r="W115" i="6"/>
  <c r="X115" i="6" s="1"/>
  <c r="W238" i="6"/>
  <c r="X238" i="6" s="1"/>
  <c r="M302" i="6"/>
  <c r="K283" i="7" s="1"/>
  <c r="W271" i="6"/>
  <c r="X271" i="6" s="1"/>
  <c r="M391" i="6"/>
  <c r="K372" i="7" s="1"/>
  <c r="M204" i="6"/>
  <c r="K189" i="7" s="1"/>
  <c r="M407" i="6"/>
  <c r="K388" i="7" s="1"/>
  <c r="W471" i="6"/>
  <c r="X471" i="6" s="1"/>
  <c r="M323" i="6"/>
  <c r="K304" i="7" s="1"/>
  <c r="W66" i="6"/>
  <c r="X66" i="6" s="1"/>
  <c r="M98" i="6"/>
  <c r="K87" i="7" s="1"/>
  <c r="W424" i="6"/>
  <c r="X424" i="6" s="1"/>
  <c r="M456" i="6"/>
  <c r="K436" i="7" s="1"/>
  <c r="Q293" i="6"/>
  <c r="S293" i="6" s="1"/>
  <c r="W378" i="6"/>
  <c r="X378" i="6" s="1"/>
  <c r="W395" i="6"/>
  <c r="X395" i="6" s="1"/>
  <c r="M459" i="6"/>
  <c r="K439" i="7" s="1"/>
  <c r="M29" i="6"/>
  <c r="K24" i="7" s="1"/>
  <c r="W93" i="6"/>
  <c r="X93" i="6" s="1"/>
  <c r="W174" i="6"/>
  <c r="X174" i="6" s="1"/>
  <c r="M188" i="6"/>
  <c r="K174" i="7" s="1"/>
  <c r="W299" i="6"/>
  <c r="X299" i="6" s="1"/>
  <c r="M16" i="6"/>
  <c r="K11" i="7" s="1"/>
  <c r="W112" i="6"/>
  <c r="X112" i="6" s="1"/>
  <c r="M144" i="6"/>
  <c r="K132" i="7" s="1"/>
  <c r="U15" i="9"/>
  <c r="V15" i="9" s="1"/>
  <c r="X301" i="6"/>
  <c r="W312" i="6"/>
  <c r="X312" i="6" s="1"/>
  <c r="M258" i="6"/>
  <c r="K241" i="7" s="1"/>
  <c r="W349" i="6"/>
  <c r="X349" i="6" s="1"/>
  <c r="W52" i="6"/>
  <c r="X52" i="6" s="1"/>
  <c r="M84" i="6"/>
  <c r="K73" i="7" s="1"/>
  <c r="W168" i="6"/>
  <c r="X168" i="6" s="1"/>
  <c r="M176" i="6"/>
  <c r="K162" i="7" s="1"/>
  <c r="M236" i="6"/>
  <c r="K220" i="7" s="1"/>
  <c r="W300" i="6"/>
  <c r="X300" i="6" s="1"/>
  <c r="W209" i="6"/>
  <c r="X209" i="6" s="1"/>
  <c r="M195" i="6"/>
  <c r="K180" i="7" s="1"/>
  <c r="W347" i="6"/>
  <c r="X347" i="6" s="1"/>
  <c r="M504" i="6"/>
  <c r="K484" i="7" s="1"/>
  <c r="N360" i="6"/>
  <c r="L341" i="7" s="1"/>
  <c r="O341" i="7" s="1"/>
  <c r="Q341" i="7" s="1"/>
  <c r="N42" i="6"/>
  <c r="N480" i="6"/>
  <c r="L460" i="7" s="1"/>
  <c r="O460" i="7" s="1"/>
  <c r="Q460" i="7" s="1"/>
  <c r="N117" i="6"/>
  <c r="L106" i="7" s="1"/>
  <c r="O106" i="7" s="1"/>
  <c r="Q106" i="7" s="1"/>
  <c r="R3" i="9"/>
  <c r="W6" i="6"/>
  <c r="N416" i="6"/>
  <c r="L397" i="7" s="1"/>
  <c r="O397" i="7" s="1"/>
  <c r="Q397" i="7" s="1"/>
  <c r="M194" i="6"/>
  <c r="K179" i="7" s="1"/>
  <c r="W467" i="6"/>
  <c r="X467" i="6" s="1"/>
  <c r="W482" i="6"/>
  <c r="X482" i="6" s="1"/>
  <c r="N53" i="6"/>
  <c r="L45" i="7" s="1"/>
  <c r="O45" i="7" s="1"/>
  <c r="Q45" i="7" s="1"/>
  <c r="W453" i="6"/>
  <c r="X453" i="6" s="1"/>
  <c r="R7" i="9"/>
  <c r="W71" i="6"/>
  <c r="N135" i="6"/>
  <c r="L123" i="7" s="1"/>
  <c r="O123" i="7" s="1"/>
  <c r="Q123" i="7" s="1"/>
  <c r="W494" i="6"/>
  <c r="X494" i="6" s="1"/>
  <c r="N33" i="6"/>
  <c r="L28" i="7" s="1"/>
  <c r="O28" i="7" s="1"/>
  <c r="Q28" i="7" s="1"/>
  <c r="W282" i="6"/>
  <c r="X282" i="6" s="1"/>
  <c r="W227" i="6"/>
  <c r="X227" i="6" s="1"/>
  <c r="N259" i="6"/>
  <c r="L242" i="7" s="1"/>
  <c r="O242" i="7" s="1"/>
  <c r="Q242" i="7" s="1"/>
  <c r="M369" i="6"/>
  <c r="K350" i="7" s="1"/>
  <c r="N417" i="6"/>
  <c r="L398" i="7" s="1"/>
  <c r="O398" i="7" s="1"/>
  <c r="Q398" i="7" s="1"/>
  <c r="W99" i="6"/>
  <c r="X99" i="6" s="1"/>
  <c r="W163" i="6"/>
  <c r="X163" i="6" s="1"/>
  <c r="W222" i="6"/>
  <c r="X222" i="6" s="1"/>
  <c r="N286" i="6"/>
  <c r="L269" i="7" s="1"/>
  <c r="O269" i="7" s="1"/>
  <c r="Q269" i="7" s="1"/>
  <c r="N351" i="6"/>
  <c r="L332" i="7" s="1"/>
  <c r="O332" i="7" s="1"/>
  <c r="Q332" i="7" s="1"/>
  <c r="W180" i="6"/>
  <c r="X180" i="6" s="1"/>
  <c r="W184" i="6"/>
  <c r="X184" i="6" s="1"/>
  <c r="N189" i="6"/>
  <c r="L175" i="7" s="1"/>
  <c r="O175" i="7" s="1"/>
  <c r="Q175" i="7" s="1"/>
  <c r="N216" i="6"/>
  <c r="L201" i="7" s="1"/>
  <c r="O201" i="7" s="1"/>
  <c r="Q201" i="7" s="1"/>
  <c r="W356" i="6"/>
  <c r="X356" i="6" s="1"/>
  <c r="M372" i="6"/>
  <c r="K353" i="7" s="1"/>
  <c r="R8" i="8"/>
  <c r="U8" i="8" s="1"/>
  <c r="V8" i="8" s="1"/>
  <c r="W225" i="6"/>
  <c r="X225" i="6" s="1"/>
  <c r="N257" i="6"/>
  <c r="W455" i="6"/>
  <c r="X455" i="6" s="1"/>
  <c r="W173" i="6"/>
  <c r="X173" i="6" s="1"/>
  <c r="W408" i="6"/>
  <c r="X408" i="6" s="1"/>
  <c r="N440" i="6"/>
  <c r="L421" i="7" s="1"/>
  <c r="O421" i="7" s="1"/>
  <c r="Q421" i="7" s="1"/>
  <c r="W507" i="6"/>
  <c r="X507" i="6" s="1"/>
  <c r="W182" i="6"/>
  <c r="X182" i="6" s="1"/>
  <c r="N326" i="6"/>
  <c r="L307" i="7" s="1"/>
  <c r="O307" i="7" s="1"/>
  <c r="Q307" i="7" s="1"/>
  <c r="N443" i="6"/>
  <c r="L423" i="7" s="1"/>
  <c r="O423" i="7" s="1"/>
  <c r="Q423" i="7" s="1"/>
  <c r="W394" i="6"/>
  <c r="X394" i="6" s="1"/>
  <c r="N426" i="6"/>
  <c r="L407" i="7" s="1"/>
  <c r="O407" i="7" s="1"/>
  <c r="Q407" i="7" s="1"/>
  <c r="W141" i="6"/>
  <c r="X141" i="6" s="1"/>
  <c r="N14" i="6"/>
  <c r="L9" i="7" s="1"/>
  <c r="O9" i="7" s="1"/>
  <c r="Q9" i="7" s="1"/>
  <c r="W445" i="6"/>
  <c r="X445" i="6" s="1"/>
  <c r="W476" i="6"/>
  <c r="X476" i="6" s="1"/>
  <c r="W331" i="6"/>
  <c r="X331" i="6" s="1"/>
  <c r="N47" i="6"/>
  <c r="L39" i="7" s="1"/>
  <c r="O39" i="7" s="1"/>
  <c r="Q39" i="7" s="1"/>
  <c r="W96" i="6"/>
  <c r="X96" i="6" s="1"/>
  <c r="N128" i="6"/>
  <c r="L116" i="7" s="1"/>
  <c r="O116" i="7" s="1"/>
  <c r="Q116" i="7" s="1"/>
  <c r="N334" i="6"/>
  <c r="L315" i="7" s="1"/>
  <c r="O315" i="7" s="1"/>
  <c r="Q315" i="7" s="1"/>
  <c r="N242" i="6"/>
  <c r="L226" i="7" s="1"/>
  <c r="O226" i="7" s="1"/>
  <c r="Q226" i="7" s="1"/>
  <c r="M349" i="6"/>
  <c r="K330" i="7" s="1"/>
  <c r="W489" i="6"/>
  <c r="X489" i="6" s="1"/>
  <c r="R7" i="8"/>
  <c r="U7" i="8" s="1"/>
  <c r="V7" i="8" s="1"/>
  <c r="W75" i="6"/>
  <c r="X75" i="6" s="1"/>
  <c r="N139" i="6"/>
  <c r="L127" i="7" s="1"/>
  <c r="O127" i="7" s="1"/>
  <c r="Q127" i="7" s="1"/>
  <c r="N324" i="6"/>
  <c r="L305" i="7" s="1"/>
  <c r="O305" i="7" s="1"/>
  <c r="Q305" i="7" s="1"/>
  <c r="W100" i="6"/>
  <c r="X100" i="6" s="1"/>
  <c r="N132" i="6"/>
  <c r="L120" i="7" s="1"/>
  <c r="O120" i="7" s="1"/>
  <c r="Q120" i="7" s="1"/>
  <c r="W220" i="6"/>
  <c r="X220" i="6" s="1"/>
  <c r="N284" i="6"/>
  <c r="L267" i="7" s="1"/>
  <c r="O267" i="7" s="1"/>
  <c r="Q267" i="7" s="1"/>
  <c r="N285" i="6"/>
  <c r="L268" i="7" s="1"/>
  <c r="O268" i="7" s="1"/>
  <c r="Q268" i="7" s="1"/>
  <c r="W262" i="6"/>
  <c r="X262" i="6" s="1"/>
  <c r="N215" i="6"/>
  <c r="L200" i="7" s="1"/>
  <c r="O200" i="7" s="1"/>
  <c r="Q200" i="7" s="1"/>
  <c r="W339" i="6"/>
  <c r="X339" i="6" s="1"/>
  <c r="M240" i="6"/>
  <c r="K224" i="7" s="1"/>
  <c r="W304" i="6"/>
  <c r="X304" i="6" s="1"/>
  <c r="M352" i="6"/>
  <c r="K333" i="7" s="1"/>
  <c r="W233" i="6"/>
  <c r="X233" i="6" s="1"/>
  <c r="N265" i="6"/>
  <c r="L248" i="7" s="1"/>
  <c r="O248" i="7" s="1"/>
  <c r="Q248" i="7" s="1"/>
  <c r="W399" i="6"/>
  <c r="X399" i="6" s="1"/>
  <c r="M463" i="6"/>
  <c r="K443" i="7" s="1"/>
  <c r="W122" i="6"/>
  <c r="X122" i="6" s="1"/>
  <c r="N154" i="6"/>
  <c r="M400" i="6"/>
  <c r="K381" i="7" s="1"/>
  <c r="N186" i="6"/>
  <c r="L172" i="7" s="1"/>
  <c r="O172" i="7" s="1"/>
  <c r="Q172" i="7" s="1"/>
  <c r="N287" i="6"/>
  <c r="L270" i="7" s="1"/>
  <c r="O270" i="7" s="1"/>
  <c r="Q270" i="7" s="1"/>
  <c r="N502" i="6"/>
  <c r="L482" i="7" s="1"/>
  <c r="O482" i="7" s="1"/>
  <c r="Q482" i="7" s="1"/>
  <c r="W402" i="6"/>
  <c r="X402" i="6" s="1"/>
  <c r="M434" i="6"/>
  <c r="K415" i="7" s="1"/>
  <c r="W54" i="6"/>
  <c r="X54" i="6" s="1"/>
  <c r="M86" i="6"/>
  <c r="K75" i="7" s="1"/>
  <c r="M437" i="6"/>
  <c r="K418" i="7" s="1"/>
  <c r="M517" i="6"/>
  <c r="K497" i="7" s="1"/>
  <c r="W185" i="6"/>
  <c r="X185" i="6" s="1"/>
  <c r="W310" i="6"/>
  <c r="X310" i="6" s="1"/>
  <c r="M55" i="6"/>
  <c r="K47" i="7" s="1"/>
  <c r="W119" i="6"/>
  <c r="X119" i="6" s="1"/>
  <c r="M513" i="6"/>
  <c r="K493" i="7" s="1"/>
  <c r="W17" i="6"/>
  <c r="X17" i="6" s="1"/>
  <c r="M81" i="6"/>
  <c r="K70" i="7" s="1"/>
  <c r="W145" i="6"/>
  <c r="X145" i="6" s="1"/>
  <c r="W266" i="6"/>
  <c r="X266" i="6" s="1"/>
  <c r="W353" i="6"/>
  <c r="X353" i="6" s="1"/>
  <c r="M401" i="6"/>
  <c r="K382" i="7" s="1"/>
  <c r="W465" i="6"/>
  <c r="X465" i="6" s="1"/>
  <c r="W12" i="6"/>
  <c r="X12" i="6" s="1"/>
  <c r="M44" i="6"/>
  <c r="K36" i="7" s="1"/>
  <c r="W140" i="6"/>
  <c r="X140" i="6" s="1"/>
  <c r="M276" i="6"/>
  <c r="K259" i="7" s="1"/>
  <c r="W261" i="6"/>
  <c r="X261" i="6" s="1"/>
  <c r="M264" i="6"/>
  <c r="K247" i="7" s="1"/>
  <c r="W273" i="6"/>
  <c r="X273" i="6" s="1"/>
  <c r="M439" i="6"/>
  <c r="K420" i="7" s="1"/>
  <c r="W98" i="6"/>
  <c r="X98" i="6" s="1"/>
  <c r="M130" i="6"/>
  <c r="K118" i="7" s="1"/>
  <c r="M424" i="6"/>
  <c r="K405" i="7" s="1"/>
  <c r="W427" i="6"/>
  <c r="X427" i="6" s="1"/>
  <c r="M491" i="6"/>
  <c r="K471" i="7" s="1"/>
  <c r="W442" i="6"/>
  <c r="X442" i="6" s="1"/>
  <c r="M474" i="6"/>
  <c r="K454" i="7" s="1"/>
  <c r="M61" i="6"/>
  <c r="K53" i="7" s="1"/>
  <c r="W125" i="6"/>
  <c r="X125" i="6" s="1"/>
  <c r="N207" i="6"/>
  <c r="L192" i="7" s="1"/>
  <c r="O192" i="7" s="1"/>
  <c r="Q192" i="7" s="1"/>
  <c r="W94" i="6"/>
  <c r="X94" i="6" s="1"/>
  <c r="M126" i="6"/>
  <c r="K114" i="7" s="1"/>
  <c r="W80" i="6"/>
  <c r="X80" i="6" s="1"/>
  <c r="M112" i="6"/>
  <c r="K101" i="7" s="1"/>
  <c r="W320" i="6"/>
  <c r="X320" i="6" s="1"/>
  <c r="W438" i="6"/>
  <c r="X438" i="6" s="1"/>
  <c r="M470" i="6"/>
  <c r="K450" i="7" s="1"/>
  <c r="M41" i="6"/>
  <c r="K34" i="7" s="1"/>
  <c r="W105" i="6"/>
  <c r="X105" i="6" s="1"/>
  <c r="W210" i="6"/>
  <c r="X210" i="6" s="1"/>
  <c r="W365" i="6"/>
  <c r="X365" i="6" s="1"/>
  <c r="W409" i="6"/>
  <c r="X409" i="6" s="1"/>
  <c r="M473" i="6"/>
  <c r="K453" i="7" s="1"/>
  <c r="M59" i="6"/>
  <c r="K51" i="7" s="1"/>
  <c r="R9" i="9"/>
  <c r="W123" i="6"/>
  <c r="N209" i="6"/>
  <c r="L194" i="7" s="1"/>
  <c r="O194" i="7" s="1"/>
  <c r="Q194" i="7" s="1"/>
  <c r="N363" i="6"/>
  <c r="L344" i="7" s="1"/>
  <c r="O344" i="7" s="1"/>
  <c r="Q344" i="7" s="1"/>
  <c r="W224" i="6"/>
  <c r="X224" i="6" s="1"/>
  <c r="M288" i="6"/>
  <c r="K271" i="7" s="1"/>
  <c r="W360" i="6"/>
  <c r="X360" i="6" s="1"/>
  <c r="M376" i="6"/>
  <c r="K357" i="7" s="1"/>
  <c r="W217" i="6"/>
  <c r="X217" i="6" s="1"/>
  <c r="M249" i="6"/>
  <c r="K233" i="7" s="1"/>
  <c r="N447" i="6"/>
  <c r="L427" i="7" s="1"/>
  <c r="O427" i="7" s="1"/>
  <c r="Q427" i="7" s="1"/>
  <c r="W332" i="6"/>
  <c r="X332" i="6" s="1"/>
  <c r="M205" i="6"/>
  <c r="K190" i="7" s="1"/>
  <c r="W162" i="6"/>
  <c r="X162" i="6" s="1"/>
  <c r="N170" i="6"/>
  <c r="L156" i="7" s="1"/>
  <c r="O156" i="7" s="1"/>
  <c r="Q156" i="7" s="1"/>
  <c r="N435" i="6"/>
  <c r="L416" i="7" s="1"/>
  <c r="O416" i="7" s="1"/>
  <c r="Q416" i="7" s="1"/>
  <c r="W149" i="6"/>
  <c r="X149" i="6" s="1"/>
  <c r="W38" i="6"/>
  <c r="X38" i="6" s="1"/>
  <c r="N70" i="6"/>
  <c r="L62" i="7" s="1"/>
  <c r="O62" i="7" s="1"/>
  <c r="Q62" i="7" s="1"/>
  <c r="W485" i="6"/>
  <c r="X485" i="6" s="1"/>
  <c r="W436" i="6"/>
  <c r="X436" i="6" s="1"/>
  <c r="N468" i="6"/>
  <c r="L448" i="7" s="1"/>
  <c r="O448" i="7" s="1"/>
  <c r="Q448" i="7" s="1"/>
  <c r="W56" i="6"/>
  <c r="X56" i="6" s="1"/>
  <c r="N88" i="6"/>
  <c r="L77" i="7" s="1"/>
  <c r="O77" i="7" s="1"/>
  <c r="Q77" i="7" s="1"/>
  <c r="W513" i="6"/>
  <c r="X513" i="6" s="1"/>
  <c r="W398" i="6"/>
  <c r="X398" i="6" s="1"/>
  <c r="N430" i="6"/>
  <c r="L411" i="7" s="1"/>
  <c r="O411" i="7" s="1"/>
  <c r="Q411" i="7" s="1"/>
  <c r="N65" i="6"/>
  <c r="L57" i="7" s="1"/>
  <c r="O57" i="7" s="1"/>
  <c r="Q57" i="7" s="1"/>
  <c r="W250" i="6"/>
  <c r="X250" i="6" s="1"/>
  <c r="N227" i="6"/>
  <c r="L211" i="7" s="1"/>
  <c r="O211" i="7" s="1"/>
  <c r="Q211" i="7" s="1"/>
  <c r="W345" i="6"/>
  <c r="X345" i="6" s="1"/>
  <c r="N385" i="6"/>
  <c r="L366" i="7" s="1"/>
  <c r="O366" i="7" s="1"/>
  <c r="Q366" i="7" s="1"/>
  <c r="W449" i="6"/>
  <c r="X449" i="6" s="1"/>
  <c r="N28" i="6"/>
  <c r="L23" i="7" s="1"/>
  <c r="O23" i="7" s="1"/>
  <c r="Q23" i="7" s="1"/>
  <c r="N260" i="6"/>
  <c r="L243" i="7" s="1"/>
  <c r="O243" i="7" s="1"/>
  <c r="Q243" i="7" s="1"/>
  <c r="W245" i="6"/>
  <c r="X245" i="6" s="1"/>
  <c r="D4" i="12"/>
  <c r="N254" i="6"/>
  <c r="L238" i="7" s="1"/>
  <c r="O238" i="7" s="1"/>
  <c r="Q238" i="7" s="1"/>
  <c r="W223" i="6"/>
  <c r="X223" i="6" s="1"/>
  <c r="N255" i="6"/>
  <c r="L239" i="7" s="1"/>
  <c r="O239" i="7" s="1"/>
  <c r="Q239" i="7" s="1"/>
  <c r="W391" i="6"/>
  <c r="X391" i="6" s="1"/>
  <c r="M505" i="6"/>
  <c r="K485" i="7" s="1"/>
  <c r="W423" i="6"/>
  <c r="X423" i="6" s="1"/>
  <c r="N487" i="6"/>
  <c r="L467" i="7" s="1"/>
  <c r="O467" i="7" s="1"/>
  <c r="Q467" i="7" s="1"/>
  <c r="M512" i="6"/>
  <c r="K492" i="7" s="1"/>
  <c r="N314" i="6"/>
  <c r="L295" i="7" s="1"/>
  <c r="O295" i="7" s="1"/>
  <c r="Q295" i="7" s="1"/>
  <c r="W82" i="6"/>
  <c r="X82" i="6" s="1"/>
  <c r="N114" i="6"/>
  <c r="L103" i="7" s="1"/>
  <c r="O103" i="7" s="1"/>
  <c r="Q103" i="7" s="1"/>
  <c r="W157" i="6"/>
  <c r="X157" i="6" s="1"/>
  <c r="N408" i="6"/>
  <c r="L389" i="7" s="1"/>
  <c r="O389" i="7" s="1"/>
  <c r="Q389" i="7" s="1"/>
  <c r="M198" i="6"/>
  <c r="K183" i="7" s="1"/>
  <c r="W354" i="6"/>
  <c r="X354" i="6" s="1"/>
  <c r="M370" i="6"/>
  <c r="K351" i="7" s="1"/>
  <c r="W498" i="6"/>
  <c r="X498" i="6" s="1"/>
  <c r="W411" i="6"/>
  <c r="X411" i="6" s="1"/>
  <c r="N475" i="6"/>
  <c r="L455" i="7" s="1"/>
  <c r="O455" i="7" s="1"/>
  <c r="Q455" i="7" s="1"/>
  <c r="W142" i="6"/>
  <c r="X142" i="6" s="1"/>
  <c r="N158" i="6"/>
  <c r="L144" i="7" s="1"/>
  <c r="O144" i="7" s="1"/>
  <c r="Q144" i="7" s="1"/>
  <c r="W477" i="6"/>
  <c r="X477" i="6" s="1"/>
  <c r="N412" i="6"/>
  <c r="L393" i="7" s="1"/>
  <c r="O393" i="7" s="1"/>
  <c r="Q393" i="7" s="1"/>
  <c r="N181" i="6"/>
  <c r="L167" i="7" s="1"/>
  <c r="O167" i="7" s="1"/>
  <c r="Q167" i="7" s="1"/>
  <c r="N15" i="6"/>
  <c r="L10" i="7" s="1"/>
  <c r="O10" i="7" s="1"/>
  <c r="Q10" i="7" s="1"/>
  <c r="N303" i="6"/>
  <c r="L284" i="7" s="1"/>
  <c r="O284" i="7" s="1"/>
  <c r="Q284" i="7" s="1"/>
  <c r="W64" i="6"/>
  <c r="X64" i="6" s="1"/>
  <c r="N96" i="6"/>
  <c r="L85" i="7" s="1"/>
  <c r="O85" i="7" s="1"/>
  <c r="Q85" i="7" s="1"/>
  <c r="W172" i="6"/>
  <c r="X172" i="6" s="1"/>
  <c r="W486" i="6"/>
  <c r="X486" i="6" s="1"/>
  <c r="N25" i="6"/>
  <c r="L20" i="7" s="1"/>
  <c r="O20" i="7" s="1"/>
  <c r="Q20" i="7" s="1"/>
  <c r="W389" i="6"/>
  <c r="X389" i="6" s="1"/>
  <c r="W393" i="6"/>
  <c r="X393" i="6" s="1"/>
  <c r="W107" i="6"/>
  <c r="X107" i="6" s="1"/>
  <c r="N297" i="6"/>
  <c r="L279" i="7" s="1"/>
  <c r="O279" i="7" s="1"/>
  <c r="Q279" i="7" s="1"/>
  <c r="N191" i="6"/>
  <c r="L177" i="7" s="1"/>
  <c r="O177" i="7" s="1"/>
  <c r="Q177" i="7" s="1"/>
  <c r="W318" i="6"/>
  <c r="X318" i="6" s="1"/>
  <c r="M203" i="6"/>
  <c r="K188" i="7" s="1"/>
  <c r="W230" i="6"/>
  <c r="X230" i="6" s="1"/>
  <c r="N294" i="6"/>
  <c r="L276" i="7" s="1"/>
  <c r="O276" i="7" s="1"/>
  <c r="Q276" i="7" s="1"/>
  <c r="W431" i="6"/>
  <c r="X431" i="6" s="1"/>
  <c r="M495" i="6"/>
  <c r="K475" i="7" s="1"/>
  <c r="V6" i="8"/>
  <c r="M202" i="6"/>
  <c r="K187" i="7" s="1"/>
  <c r="W283" i="6"/>
  <c r="X283" i="6" s="1"/>
  <c r="W358" i="6"/>
  <c r="X358" i="6" s="1"/>
  <c r="M374" i="6"/>
  <c r="K355" i="7" s="1"/>
  <c r="M5" i="6"/>
  <c r="K5" i="8" s="1"/>
  <c r="W69" i="6"/>
  <c r="X69" i="6" s="1"/>
  <c r="M133" i="6"/>
  <c r="K121" i="7" s="1"/>
  <c r="W86" i="6"/>
  <c r="X86" i="6" s="1"/>
  <c r="M118" i="6"/>
  <c r="K107" i="7" s="1"/>
  <c r="M405" i="6"/>
  <c r="K386" i="7" s="1"/>
  <c r="W469" i="6"/>
  <c r="X469" i="6" s="1"/>
  <c r="W104" i="6"/>
  <c r="X104" i="6" s="1"/>
  <c r="M136" i="6"/>
  <c r="K124" i="7" s="1"/>
  <c r="W369" i="6"/>
  <c r="X369" i="6" s="1"/>
  <c r="M12" i="6"/>
  <c r="K7" i="7" s="1"/>
  <c r="W108" i="6"/>
  <c r="X108" i="6" s="1"/>
  <c r="M140" i="6"/>
  <c r="K128" i="7" s="1"/>
  <c r="W244" i="6"/>
  <c r="X244" i="6" s="1"/>
  <c r="M308" i="6"/>
  <c r="K289" i="7" s="1"/>
  <c r="W229" i="6"/>
  <c r="X229" i="6" s="1"/>
  <c r="M261" i="6"/>
  <c r="K244" i="7" s="1"/>
  <c r="M275" i="6"/>
  <c r="K258" i="7" s="1"/>
  <c r="M199" i="6"/>
  <c r="K184" i="7" s="1"/>
  <c r="W351" i="6"/>
  <c r="X351" i="6" s="1"/>
  <c r="W200" i="6"/>
  <c r="X200" i="6" s="1"/>
  <c r="W232" i="6"/>
  <c r="X232" i="6" s="1"/>
  <c r="M296" i="6"/>
  <c r="K278" i="7" s="1"/>
  <c r="W364" i="6"/>
  <c r="X364" i="6" s="1"/>
  <c r="M380" i="6"/>
  <c r="K361" i="7" s="1"/>
  <c r="W190" i="6"/>
  <c r="X190" i="6" s="1"/>
  <c r="W474" i="6"/>
  <c r="X474" i="6" s="1"/>
  <c r="W207" i="6"/>
  <c r="X207" i="6" s="1"/>
  <c r="W62" i="6"/>
  <c r="X62" i="6" s="1"/>
  <c r="M94" i="6"/>
  <c r="K83" i="7" s="1"/>
  <c r="M397" i="6"/>
  <c r="K378" i="7" s="1"/>
  <c r="W461" i="6"/>
  <c r="X461" i="6" s="1"/>
  <c r="M396" i="6"/>
  <c r="K377" i="7" s="1"/>
  <c r="W492" i="6"/>
  <c r="X492" i="6" s="1"/>
  <c r="W63" i="6"/>
  <c r="X63" i="6" s="1"/>
  <c r="M127" i="6"/>
  <c r="K115" i="7" s="1"/>
  <c r="W508" i="6"/>
  <c r="X508" i="6" s="1"/>
  <c r="W470" i="6"/>
  <c r="X470" i="6" s="1"/>
  <c r="M9" i="6"/>
  <c r="K4" i="7" s="1"/>
  <c r="W73" i="6"/>
  <c r="X73" i="6" s="1"/>
  <c r="M137" i="6"/>
  <c r="K125" i="7" s="1"/>
  <c r="M235" i="6"/>
  <c r="K219" i="7" s="1"/>
  <c r="M357" i="6"/>
  <c r="K338" i="7" s="1"/>
  <c r="R16" i="9"/>
  <c r="W441" i="6"/>
  <c r="W27" i="6"/>
  <c r="X27" i="6" s="1"/>
  <c r="M91" i="6"/>
  <c r="K80" i="7" s="1"/>
  <c r="V4" i="8"/>
  <c r="M214" i="6"/>
  <c r="K199" i="7" s="1"/>
  <c r="W278" i="6"/>
  <c r="X278" i="6" s="1"/>
  <c r="M231" i="6"/>
  <c r="K215" i="7" s="1"/>
  <c r="M355" i="6"/>
  <c r="K336" i="7" s="1"/>
  <c r="M347" i="6"/>
  <c r="K328" i="7" s="1"/>
  <c r="Q333" i="6"/>
  <c r="S333" i="6" s="1"/>
  <c r="W479" i="6"/>
  <c r="X479" i="6" s="1"/>
  <c r="W10" i="6"/>
  <c r="X10" i="6" s="1"/>
  <c r="M366" i="6"/>
  <c r="K347" i="7" s="1"/>
  <c r="N38" i="6"/>
  <c r="L31" i="7" s="1"/>
  <c r="O31" i="7" s="1"/>
  <c r="Q31" i="7" s="1"/>
  <c r="N217" i="6"/>
  <c r="L202" i="7" s="1"/>
  <c r="O202" i="7" s="1"/>
  <c r="Q202" i="7" s="1"/>
  <c r="W519" i="6"/>
  <c r="X519" i="6" s="1"/>
  <c r="M479" i="6"/>
  <c r="K459" i="7" s="1"/>
  <c r="W382" i="6"/>
  <c r="X382" i="6" s="1"/>
  <c r="N467" i="6"/>
  <c r="L447" i="7" s="1"/>
  <c r="O447" i="7" s="1"/>
  <c r="Q447" i="7" s="1"/>
  <c r="W330" i="6"/>
  <c r="X330" i="6" s="1"/>
  <c r="W134" i="6"/>
  <c r="X134" i="6" s="1"/>
  <c r="N453" i="6"/>
  <c r="L433" i="7" s="1"/>
  <c r="O433" i="7" s="1"/>
  <c r="Q433" i="7" s="1"/>
  <c r="W468" i="6"/>
  <c r="X468" i="6" s="1"/>
  <c r="M177" i="6"/>
  <c r="K163" i="7" s="1"/>
  <c r="R4" i="9"/>
  <c r="W7" i="6"/>
  <c r="N71" i="6"/>
  <c r="W152" i="6"/>
  <c r="X152" i="6" s="1"/>
  <c r="W430" i="6"/>
  <c r="X430" i="6" s="1"/>
  <c r="N462" i="6"/>
  <c r="L442" i="7" s="1"/>
  <c r="O442" i="7" s="1"/>
  <c r="Q442" i="7" s="1"/>
  <c r="W218" i="6"/>
  <c r="X218" i="6" s="1"/>
  <c r="N282" i="6"/>
  <c r="L265" i="7" s="1"/>
  <c r="O265" i="7" s="1"/>
  <c r="Q265" i="7" s="1"/>
  <c r="N496" i="6"/>
  <c r="L476" i="7" s="1"/>
  <c r="O476" i="7" s="1"/>
  <c r="Q476" i="7" s="1"/>
  <c r="R6" i="9"/>
  <c r="W35" i="6"/>
  <c r="N99" i="6"/>
  <c r="L88" i="7" s="1"/>
  <c r="O88" i="7" s="1"/>
  <c r="Q88" i="7" s="1"/>
  <c r="W187" i="6"/>
  <c r="X187" i="6" s="1"/>
  <c r="R14" i="9"/>
  <c r="W292" i="6"/>
  <c r="N245" i="6"/>
  <c r="L229" i="7" s="1"/>
  <c r="O229" i="7" s="1"/>
  <c r="Q229" i="7" s="1"/>
  <c r="M515" i="6"/>
  <c r="K495" i="7" s="1"/>
  <c r="N222" i="6"/>
  <c r="L207" i="7" s="1"/>
  <c r="O207" i="7" s="1"/>
  <c r="Q207" i="7" s="1"/>
  <c r="N510" i="6"/>
  <c r="L490" i="7" s="1"/>
  <c r="O490" i="7" s="1"/>
  <c r="Q490" i="7" s="1"/>
  <c r="N180" i="6"/>
  <c r="L166" i="7" s="1"/>
  <c r="O166" i="7" s="1"/>
  <c r="Q166" i="7" s="1"/>
  <c r="N184" i="6"/>
  <c r="L170" i="7" s="1"/>
  <c r="O170" i="7" s="1"/>
  <c r="Q170" i="7" s="1"/>
  <c r="N455" i="6"/>
  <c r="L435" i="7" s="1"/>
  <c r="O435" i="7" s="1"/>
  <c r="Q435" i="7" s="1"/>
  <c r="W512" i="6"/>
  <c r="X512" i="6" s="1"/>
  <c r="W114" i="6"/>
  <c r="X114" i="6" s="1"/>
  <c r="N146" i="6"/>
  <c r="N182" i="6"/>
  <c r="L168" i="7" s="1"/>
  <c r="O168" i="7" s="1"/>
  <c r="Q168" i="7" s="1"/>
  <c r="W370" i="6"/>
  <c r="X370" i="6" s="1"/>
  <c r="N386" i="6"/>
  <c r="L367" i="7" s="1"/>
  <c r="O367" i="7" s="1"/>
  <c r="Q367" i="7" s="1"/>
  <c r="N307" i="6"/>
  <c r="L288" i="7" s="1"/>
  <c r="O288" i="7" s="1"/>
  <c r="Q288" i="7" s="1"/>
  <c r="W77" i="6"/>
  <c r="X77" i="6" s="1"/>
  <c r="N141" i="6"/>
  <c r="L129" i="7" s="1"/>
  <c r="O129" i="7" s="1"/>
  <c r="Q129" i="7" s="1"/>
  <c r="W166" i="6"/>
  <c r="X166" i="6" s="1"/>
  <c r="M174" i="6"/>
  <c r="K160" i="7" s="1"/>
  <c r="N445" i="6"/>
  <c r="L425" i="7" s="1"/>
  <c r="O425" i="7" s="1"/>
  <c r="Q425" i="7" s="1"/>
  <c r="W412" i="6"/>
  <c r="X412" i="6" s="1"/>
  <c r="N444" i="6"/>
  <c r="L424" i="7" s="1"/>
  <c r="O424" i="7" s="1"/>
  <c r="Q424" i="7" s="1"/>
  <c r="Q319" i="6"/>
  <c r="S319" i="6" s="1"/>
  <c r="W32" i="6"/>
  <c r="X32" i="6" s="1"/>
  <c r="N64" i="6"/>
  <c r="L56" i="7" s="1"/>
  <c r="O56" i="7" s="1"/>
  <c r="Q56" i="7" s="1"/>
  <c r="W121" i="6"/>
  <c r="X121" i="6" s="1"/>
  <c r="W373" i="6"/>
  <c r="X373" i="6" s="1"/>
  <c r="W425" i="6"/>
  <c r="X425" i="6" s="1"/>
  <c r="N489" i="6"/>
  <c r="L469" i="7" s="1"/>
  <c r="O469" i="7" s="1"/>
  <c r="Q469" i="7" s="1"/>
  <c r="M514" i="6"/>
  <c r="K494" i="7" s="1"/>
  <c r="W11" i="6"/>
  <c r="X11" i="6" s="1"/>
  <c r="N75" i="6"/>
  <c r="W297" i="6"/>
  <c r="X297" i="6" s="1"/>
  <c r="W191" i="6"/>
  <c r="X191" i="6" s="1"/>
  <c r="W36" i="6"/>
  <c r="X36" i="6" s="1"/>
  <c r="N68" i="6"/>
  <c r="L60" i="7" s="1"/>
  <c r="O60" i="7" s="1"/>
  <c r="Q60" i="7" s="1"/>
  <c r="N220" i="6"/>
  <c r="L205" i="7" s="1"/>
  <c r="O205" i="7" s="1"/>
  <c r="Q205" i="7" s="1"/>
  <c r="N262" i="6"/>
  <c r="L245" i="7" s="1"/>
  <c r="O245" i="7" s="1"/>
  <c r="Q245" i="7" s="1"/>
  <c r="W58" i="6"/>
  <c r="X58" i="6" s="1"/>
  <c r="N90" i="6"/>
  <c r="L79" i="7" s="1"/>
  <c r="O79" i="7" s="1"/>
  <c r="Q79" i="7" s="1"/>
  <c r="M451" i="6"/>
  <c r="K431" i="7" s="1"/>
  <c r="M37" i="6"/>
  <c r="K30" i="7" s="1"/>
  <c r="W101" i="6"/>
  <c r="X101" i="6" s="1"/>
  <c r="N279" i="6"/>
  <c r="L262" i="7" s="1"/>
  <c r="O262" i="7" s="1"/>
  <c r="Q262" i="7" s="1"/>
  <c r="J17" i="9"/>
  <c r="M420" i="6"/>
  <c r="K401" i="7" s="1"/>
  <c r="W322" i="6"/>
  <c r="X322" i="6" s="1"/>
  <c r="W8" i="6"/>
  <c r="X8" i="6" s="1"/>
  <c r="M40" i="6"/>
  <c r="K33" i="7" s="1"/>
  <c r="W136" i="6"/>
  <c r="X136" i="6" s="1"/>
  <c r="M167" i="6"/>
  <c r="K153" i="7" s="1"/>
  <c r="M511" i="6"/>
  <c r="K491" i="7" s="1"/>
  <c r="W478" i="6"/>
  <c r="X478" i="6" s="1"/>
  <c r="M291" i="6"/>
  <c r="K274" i="7" s="1"/>
  <c r="N361" i="6"/>
  <c r="L342" i="7" s="1"/>
  <c r="O342" i="7" s="1"/>
  <c r="Q342" i="7" s="1"/>
  <c r="W19" i="6"/>
  <c r="X19" i="6" s="1"/>
  <c r="M83" i="6"/>
  <c r="K72" i="7" s="1"/>
  <c r="W147" i="6"/>
  <c r="X147" i="6" s="1"/>
  <c r="W155" i="6"/>
  <c r="X155" i="6" s="1"/>
  <c r="W275" i="6"/>
  <c r="X275" i="6" s="1"/>
  <c r="W213" i="6"/>
  <c r="X213" i="6" s="1"/>
  <c r="M328" i="6"/>
  <c r="K309" i="7" s="1"/>
  <c r="W270" i="6"/>
  <c r="X270" i="6" s="1"/>
  <c r="W367" i="6"/>
  <c r="X367" i="6" s="1"/>
  <c r="BY15" i="1"/>
  <c r="E21" i="1"/>
  <c r="E25" i="1" s="1"/>
  <c r="W165" i="6"/>
  <c r="X165" i="6" s="1"/>
  <c r="W206" i="6"/>
  <c r="X206" i="6" s="1"/>
  <c r="W362" i="6"/>
  <c r="X362" i="6" s="1"/>
  <c r="N378" i="6"/>
  <c r="L359" i="7" s="1"/>
  <c r="O359" i="7" s="1"/>
  <c r="Q359" i="7" s="1"/>
  <c r="W429" i="6"/>
  <c r="X429" i="6" s="1"/>
  <c r="M493" i="6"/>
  <c r="K473" i="7" s="1"/>
  <c r="W396" i="6"/>
  <c r="X396" i="6" s="1"/>
  <c r="M428" i="6"/>
  <c r="K409" i="7" s="1"/>
  <c r="M299" i="6"/>
  <c r="K281" i="7" s="1"/>
  <c r="W192" i="6"/>
  <c r="X192" i="6" s="1"/>
  <c r="M31" i="6"/>
  <c r="K26" i="7" s="1"/>
  <c r="W95" i="6"/>
  <c r="X95" i="6" s="1"/>
  <c r="M226" i="6"/>
  <c r="K210" i="7" s="1"/>
  <c r="W290" i="6"/>
  <c r="X290" i="6" s="1"/>
  <c r="W235" i="6"/>
  <c r="X235" i="6" s="1"/>
  <c r="M267" i="6"/>
  <c r="K250" i="7" s="1"/>
  <c r="N373" i="6"/>
  <c r="L354" i="7" s="1"/>
  <c r="O354" i="7" s="1"/>
  <c r="Q354" i="7" s="1"/>
  <c r="W183" i="6"/>
  <c r="X183" i="6" s="1"/>
  <c r="W20" i="6"/>
  <c r="X20" i="6" s="1"/>
  <c r="M52" i="6"/>
  <c r="K44" i="7" s="1"/>
  <c r="W148" i="6"/>
  <c r="X148" i="6" s="1"/>
  <c r="N160" i="6"/>
  <c r="L146" i="7" s="1"/>
  <c r="O146" i="7" s="1"/>
  <c r="Q146" i="7" s="1"/>
  <c r="M336" i="6"/>
  <c r="K317" i="7" s="1"/>
  <c r="W268" i="6"/>
  <c r="X268" i="6" s="1"/>
  <c r="M221" i="6"/>
  <c r="K206" i="7" s="1"/>
  <c r="W246" i="6"/>
  <c r="X246" i="6" s="1"/>
  <c r="W363" i="6"/>
  <c r="X363" i="6" s="1"/>
  <c r="Q321" i="6"/>
  <c r="S321" i="6" s="1"/>
  <c r="M196" i="6"/>
  <c r="K181" i="7" s="1"/>
  <c r="W208" i="6"/>
  <c r="X208" i="6" s="1"/>
  <c r="N332" i="6"/>
  <c r="L313" i="7" s="1"/>
  <c r="O313" i="7" s="1"/>
  <c r="Q313" i="7" s="1"/>
  <c r="M10" i="6"/>
  <c r="K5" i="7" s="1"/>
  <c r="W106" i="6"/>
  <c r="X106" i="6" s="1"/>
  <c r="N138" i="6"/>
  <c r="L126" i="7" s="1"/>
  <c r="O126" i="7" s="1"/>
  <c r="Q126" i="7" s="1"/>
  <c r="W178" i="6"/>
  <c r="X178" i="6" s="1"/>
  <c r="W450" i="6"/>
  <c r="X450" i="6" s="1"/>
  <c r="N482" i="6"/>
  <c r="L462" i="7" s="1"/>
  <c r="O462" i="7" s="1"/>
  <c r="Q462" i="7" s="1"/>
  <c r="W85" i="6"/>
  <c r="X85" i="6" s="1"/>
  <c r="N149" i="6"/>
  <c r="L136" i="7" s="1"/>
  <c r="O136" i="7" s="1"/>
  <c r="Q136" i="7" s="1"/>
  <c r="N6" i="6"/>
  <c r="W169" i="6"/>
  <c r="X169" i="6" s="1"/>
  <c r="W421" i="6"/>
  <c r="X421" i="6" s="1"/>
  <c r="N485" i="6"/>
  <c r="L465" i="7" s="1"/>
  <c r="O465" i="7" s="1"/>
  <c r="Q465" i="7" s="1"/>
  <c r="N404" i="6"/>
  <c r="L385" i="7" s="1"/>
  <c r="O385" i="7" s="1"/>
  <c r="Q385" i="7" s="1"/>
  <c r="W103" i="6"/>
  <c r="X103" i="6" s="1"/>
  <c r="N24" i="6"/>
  <c r="L19" i="7" s="1"/>
  <c r="O19" i="7" s="1"/>
  <c r="Q19" i="7" s="1"/>
  <c r="M159" i="6"/>
  <c r="K145" i="7" s="1"/>
  <c r="W503" i="6"/>
  <c r="X503" i="6" s="1"/>
  <c r="N250" i="6"/>
  <c r="L234" i="7" s="1"/>
  <c r="O234" i="7" s="1"/>
  <c r="Q234" i="7" s="1"/>
  <c r="N353" i="6"/>
  <c r="L334" i="7" s="1"/>
  <c r="O334" i="7" s="1"/>
  <c r="Q334" i="7" s="1"/>
  <c r="N449" i="6"/>
  <c r="L429" i="7" s="1"/>
  <c r="O429" i="7" s="1"/>
  <c r="Q429" i="7" s="1"/>
  <c r="W131" i="6"/>
  <c r="X131" i="6" s="1"/>
  <c r="W316" i="6"/>
  <c r="X316" i="6" s="1"/>
  <c r="W189" i="6"/>
  <c r="X189" i="6" s="1"/>
  <c r="W372" i="6"/>
  <c r="X372" i="6" s="1"/>
  <c r="M388" i="6"/>
  <c r="K369" i="7" s="1"/>
  <c r="R13" i="9"/>
  <c r="W257" i="6"/>
  <c r="N423" i="6"/>
  <c r="L404" i="7" s="1"/>
  <c r="O404" i="7" s="1"/>
  <c r="Q404" i="7" s="1"/>
  <c r="W18" i="6"/>
  <c r="X18" i="6" s="1"/>
  <c r="N50" i="6"/>
  <c r="L42" i="7" s="1"/>
  <c r="O42" i="7" s="1"/>
  <c r="Q42" i="7" s="1"/>
  <c r="M173" i="6"/>
  <c r="K159" i="7" s="1"/>
  <c r="N411" i="6"/>
  <c r="L392" i="7" s="1"/>
  <c r="O392" i="7" s="1"/>
  <c r="Q392" i="7" s="1"/>
  <c r="W490" i="6"/>
  <c r="X490" i="6" s="1"/>
  <c r="W109" i="6"/>
  <c r="X109" i="6" s="1"/>
  <c r="W78" i="6"/>
  <c r="X78" i="6" s="1"/>
  <c r="N110" i="6"/>
  <c r="L99" i="7" s="1"/>
  <c r="O99" i="7" s="1"/>
  <c r="Q99" i="7" s="1"/>
  <c r="W413" i="6"/>
  <c r="X413" i="6" s="1"/>
  <c r="N477" i="6"/>
  <c r="L457" i="7" s="1"/>
  <c r="O457" i="7" s="1"/>
  <c r="Q457" i="7" s="1"/>
  <c r="W143" i="6"/>
  <c r="X143" i="6" s="1"/>
  <c r="N32" i="6"/>
  <c r="L27" i="7" s="1"/>
  <c r="O27" i="7" s="1"/>
  <c r="Q27" i="7" s="1"/>
  <c r="W422" i="6"/>
  <c r="X422" i="6" s="1"/>
  <c r="N454" i="6"/>
  <c r="L434" i="7" s="1"/>
  <c r="O434" i="7" s="1"/>
  <c r="Q434" i="7" s="1"/>
  <c r="W153" i="6"/>
  <c r="X153" i="6" s="1"/>
  <c r="W357" i="6"/>
  <c r="X357" i="6" s="1"/>
  <c r="N393" i="6"/>
  <c r="L374" i="7" s="1"/>
  <c r="O374" i="7" s="1"/>
  <c r="Q374" i="7" s="1"/>
  <c r="W43" i="6"/>
  <c r="X43" i="6" s="1"/>
  <c r="N107" i="6"/>
  <c r="L96" i="7" s="1"/>
  <c r="O96" i="7" s="1"/>
  <c r="Q96" i="7" s="1"/>
  <c r="W132" i="6"/>
  <c r="X132" i="6" s="1"/>
  <c r="N318" i="6"/>
  <c r="L299" i="7" s="1"/>
  <c r="O299" i="7" s="1"/>
  <c r="Q299" i="7" s="1"/>
  <c r="N230" i="6"/>
  <c r="L214" i="7" s="1"/>
  <c r="O214" i="7" s="1"/>
  <c r="Q214" i="7" s="1"/>
  <c r="W215" i="6"/>
  <c r="X215" i="6" s="1"/>
  <c r="N247" i="6"/>
  <c r="L231" i="7" s="1"/>
  <c r="O231" i="7" s="1"/>
  <c r="Q231" i="7" s="1"/>
  <c r="W265" i="6"/>
  <c r="X265" i="6" s="1"/>
  <c r="N431" i="6"/>
  <c r="L412" i="7" s="1"/>
  <c r="O412" i="7" s="1"/>
  <c r="Q412" i="7" s="1"/>
  <c r="W26" i="6"/>
  <c r="X26" i="6" s="1"/>
  <c r="M58" i="6"/>
  <c r="K50" i="7" s="1"/>
  <c r="R11" i="9"/>
  <c r="W154" i="6"/>
  <c r="M162" i="6"/>
  <c r="K148" i="7" s="1"/>
  <c r="W464" i="6"/>
  <c r="X464" i="6" s="1"/>
  <c r="W419" i="6"/>
  <c r="X419" i="6" s="1"/>
  <c r="M483" i="6"/>
  <c r="K463" i="7" s="1"/>
  <c r="M402" i="6"/>
  <c r="K383" i="7" s="1"/>
  <c r="W484" i="6"/>
  <c r="X484" i="6" s="1"/>
  <c r="W23" i="6"/>
  <c r="X23" i="6" s="1"/>
  <c r="M87" i="6"/>
  <c r="K76" i="7" s="1"/>
  <c r="W151" i="6"/>
  <c r="X151" i="6" s="1"/>
  <c r="W167" i="6"/>
  <c r="X167" i="6" s="1"/>
  <c r="M414" i="6"/>
  <c r="K395" i="7" s="1"/>
  <c r="W291" i="6"/>
  <c r="X291" i="6" s="1"/>
  <c r="M49" i="6"/>
  <c r="K41" i="7" s="1"/>
  <c r="W113" i="6"/>
  <c r="X113" i="6" s="1"/>
  <c r="M305" i="6"/>
  <c r="K286" i="7" s="1"/>
  <c r="N503" i="6"/>
  <c r="L483" i="7" s="1"/>
  <c r="O483" i="7" s="1"/>
  <c r="Q483" i="7" s="1"/>
  <c r="W234" i="6"/>
  <c r="X234" i="6" s="1"/>
  <c r="M298" i="6"/>
  <c r="K280" i="7" s="1"/>
  <c r="W243" i="6"/>
  <c r="X243" i="6" s="1"/>
  <c r="M377" i="6"/>
  <c r="K358" i="7" s="1"/>
  <c r="M433" i="6"/>
  <c r="K414" i="7" s="1"/>
  <c r="W497" i="6"/>
  <c r="X497" i="6" s="1"/>
  <c r="W51" i="6"/>
  <c r="X51" i="6" s="1"/>
  <c r="M115" i="6"/>
  <c r="K104" i="7" s="1"/>
  <c r="M155" i="6"/>
  <c r="K141" i="7" s="1"/>
  <c r="M213" i="6"/>
  <c r="K198" i="7" s="1"/>
  <c r="M238" i="6"/>
  <c r="K222" i="7" s="1"/>
  <c r="W302" i="6"/>
  <c r="X302" i="6" s="1"/>
  <c r="M239" i="6"/>
  <c r="K223" i="7" s="1"/>
  <c r="M359" i="6"/>
  <c r="K340" i="7" s="1"/>
  <c r="W505" i="6"/>
  <c r="X505" i="6" s="1"/>
  <c r="W204" i="6"/>
  <c r="X204" i="6" s="1"/>
  <c r="W407" i="6"/>
  <c r="X407" i="6" s="1"/>
  <c r="M471" i="6"/>
  <c r="K451" i="7" s="1"/>
  <c r="W201" i="6"/>
  <c r="X201" i="6" s="1"/>
  <c r="M34" i="6"/>
  <c r="K5" i="9" s="1"/>
  <c r="W130" i="6"/>
  <c r="X130" i="6" s="1"/>
  <c r="M165" i="6"/>
  <c r="K151" i="7" s="1"/>
  <c r="M211" i="6"/>
  <c r="K196" i="7" s="1"/>
  <c r="W488" i="6"/>
  <c r="X488" i="6" s="1"/>
  <c r="M507" i="6"/>
  <c r="K487" i="7" s="1"/>
  <c r="W346" i="6"/>
  <c r="X346" i="6" s="1"/>
  <c r="M362" i="6"/>
  <c r="K343" i="7" s="1"/>
  <c r="M395" i="6"/>
  <c r="K376" i="7" s="1"/>
  <c r="W459" i="6"/>
  <c r="X459" i="6" s="1"/>
  <c r="W29" i="6"/>
  <c r="X29" i="6" s="1"/>
  <c r="M93" i="6"/>
  <c r="K82" i="7" s="1"/>
  <c r="W188" i="6"/>
  <c r="X188" i="6" s="1"/>
  <c r="W48" i="6"/>
  <c r="X48" i="6" s="1"/>
  <c r="M80" i="6"/>
  <c r="K69" i="7" s="1"/>
  <c r="W164" i="6"/>
  <c r="X164" i="6" s="1"/>
  <c r="M172" i="6"/>
  <c r="K158" i="7" s="1"/>
  <c r="M500" i="6"/>
  <c r="K480" i="7" s="1"/>
  <c r="M312" i="6"/>
  <c r="K293" i="7" s="1"/>
  <c r="W258" i="6"/>
  <c r="X258" i="6" s="1"/>
  <c r="W381" i="6"/>
  <c r="X381" i="6" s="1"/>
  <c r="W509" i="6"/>
  <c r="X509" i="6" s="1"/>
  <c r="M183" i="6"/>
  <c r="K169" i="7" s="1"/>
  <c r="M20" i="6"/>
  <c r="K15" i="7" s="1"/>
  <c r="W116" i="6"/>
  <c r="X116" i="6" s="1"/>
  <c r="M148" i="6"/>
  <c r="K135" i="7" s="1"/>
  <c r="W236" i="6"/>
  <c r="X236" i="6" s="1"/>
  <c r="M300" i="6"/>
  <c r="K282" i="7" s="1"/>
  <c r="W221" i="6"/>
  <c r="X221" i="6" s="1"/>
  <c r="M253" i="6"/>
  <c r="K237" i="7" s="1"/>
  <c r="W379" i="6"/>
  <c r="X379" i="6" s="1"/>
  <c r="W371" i="6"/>
  <c r="X371" i="6" s="1"/>
  <c r="N256" i="6"/>
  <c r="L240" i="7" s="1"/>
  <c r="O240" i="7" s="1"/>
  <c r="Q240" i="7" s="1"/>
  <c r="W344" i="6"/>
  <c r="X344" i="6" s="1"/>
  <c r="M415" i="6"/>
  <c r="K396" i="7" s="1"/>
  <c r="W53" i="6"/>
  <c r="X53" i="6" s="1"/>
  <c r="W415" i="6"/>
  <c r="X415" i="6" s="1"/>
  <c r="W205" i="6"/>
  <c r="X205" i="6" s="1"/>
  <c r="W138" i="6"/>
  <c r="X138" i="6" s="1"/>
  <c r="W403" i="6"/>
  <c r="X403" i="6" s="1"/>
  <c r="W418" i="6"/>
  <c r="X418" i="6" s="1"/>
  <c r="N450" i="6"/>
  <c r="L430" i="7" s="1"/>
  <c r="O430" i="7" s="1"/>
  <c r="Q430" i="7" s="1"/>
  <c r="M169" i="6"/>
  <c r="K155" i="7" s="1"/>
  <c r="W256" i="6"/>
  <c r="X256" i="6" s="1"/>
  <c r="W376" i="6"/>
  <c r="X376" i="6" s="1"/>
  <c r="N392" i="6"/>
  <c r="L373" i="7" s="1"/>
  <c r="O373" i="7" s="1"/>
  <c r="Q373" i="7" s="1"/>
  <c r="W74" i="6"/>
  <c r="X74" i="6" s="1"/>
  <c r="N106" i="6"/>
  <c r="L95" i="7" s="1"/>
  <c r="O95" i="7" s="1"/>
  <c r="Q95" i="7" s="1"/>
  <c r="W194" i="6"/>
  <c r="X194" i="6" s="1"/>
  <c r="N403" i="6"/>
  <c r="L384" i="7" s="1"/>
  <c r="O384" i="7" s="1"/>
  <c r="Q384" i="7" s="1"/>
  <c r="W117" i="6"/>
  <c r="X117" i="6" s="1"/>
  <c r="N330" i="6"/>
  <c r="L311" i="7" s="1"/>
  <c r="O311" i="7" s="1"/>
  <c r="Q311" i="7" s="1"/>
  <c r="W70" i="6"/>
  <c r="X70" i="6" s="1"/>
  <c r="N102" i="6"/>
  <c r="L91" i="7" s="1"/>
  <c r="O91" i="7" s="1"/>
  <c r="Q91" i="7" s="1"/>
  <c r="W404" i="6"/>
  <c r="X404" i="6" s="1"/>
  <c r="N436" i="6"/>
  <c r="L417" i="7" s="1"/>
  <c r="O417" i="7" s="1"/>
  <c r="Q417" i="7" s="1"/>
  <c r="N7" i="6"/>
  <c r="W88" i="6"/>
  <c r="X88" i="6" s="1"/>
  <c r="N120" i="6"/>
  <c r="L109" i="7" s="1"/>
  <c r="O109" i="7" s="1"/>
  <c r="Q109" i="7" s="1"/>
  <c r="W159" i="6"/>
  <c r="X159" i="6" s="1"/>
  <c r="N398" i="6"/>
  <c r="L379" i="7" s="1"/>
  <c r="O379" i="7" s="1"/>
  <c r="Q379" i="7" s="1"/>
  <c r="W97" i="6"/>
  <c r="X97" i="6" s="1"/>
  <c r="N218" i="6"/>
  <c r="L203" i="7" s="1"/>
  <c r="O203" i="7" s="1"/>
  <c r="Q203" i="7" s="1"/>
  <c r="M337" i="6"/>
  <c r="K318" i="7" s="1"/>
  <c r="W481" i="6"/>
  <c r="X481" i="6" s="1"/>
  <c r="N35" i="6"/>
  <c r="W92" i="6"/>
  <c r="X92" i="6" s="1"/>
  <c r="N124" i="6"/>
  <c r="L112" i="7" s="1"/>
  <c r="O112" i="7" s="1"/>
  <c r="Q112" i="7" s="1"/>
  <c r="W212" i="6"/>
  <c r="X212" i="6" s="1"/>
  <c r="W228" i="6"/>
  <c r="X228" i="6" s="1"/>
  <c r="N292" i="6"/>
  <c r="W255" i="6"/>
  <c r="X255" i="6" s="1"/>
  <c r="W375" i="6"/>
  <c r="X375" i="6" s="1"/>
  <c r="W280" i="6"/>
  <c r="X280" i="6" s="1"/>
  <c r="M340" i="6"/>
  <c r="K321" i="7" s="1"/>
  <c r="W388" i="6"/>
  <c r="X388" i="6" s="1"/>
  <c r="W50" i="6"/>
  <c r="X50" i="6" s="1"/>
  <c r="N82" i="6"/>
  <c r="L71" i="7" s="1"/>
  <c r="O71" i="7" s="1"/>
  <c r="Q71" i="7" s="1"/>
  <c r="W338" i="6"/>
  <c r="X338" i="6" s="1"/>
  <c r="N354" i="6"/>
  <c r="L335" i="7" s="1"/>
  <c r="O335" i="7" s="1"/>
  <c r="Q335" i="7" s="1"/>
  <c r="W506" i="6"/>
  <c r="X506" i="6" s="1"/>
  <c r="W13" i="6"/>
  <c r="X13" i="6" s="1"/>
  <c r="N77" i="6"/>
  <c r="L66" i="7" s="1"/>
  <c r="O66" i="7" s="1"/>
  <c r="Q66" i="7" s="1"/>
  <c r="W110" i="6"/>
  <c r="X110" i="6" s="1"/>
  <c r="N142" i="6"/>
  <c r="L130" i="7" s="1"/>
  <c r="O130" i="7" s="1"/>
  <c r="Q130" i="7" s="1"/>
  <c r="W181" i="6"/>
  <c r="X181" i="6" s="1"/>
  <c r="W111" i="6"/>
  <c r="X111" i="6" s="1"/>
  <c r="N281" i="6"/>
  <c r="L264" i="7" s="1"/>
  <c r="O264" i="7" s="1"/>
  <c r="Q264" i="7" s="1"/>
  <c r="W454" i="6"/>
  <c r="X454" i="6" s="1"/>
  <c r="N486" i="6"/>
  <c r="L466" i="7" s="1"/>
  <c r="O466" i="7" s="1"/>
  <c r="Q466" i="7" s="1"/>
  <c r="W57" i="6"/>
  <c r="X57" i="6" s="1"/>
  <c r="N121" i="6"/>
  <c r="L110" i="7" s="1"/>
  <c r="O110" i="7" s="1"/>
  <c r="Q110" i="7" s="1"/>
  <c r="W306" i="6"/>
  <c r="X306" i="6" s="1"/>
  <c r="W251" i="6"/>
  <c r="X251" i="6" s="1"/>
  <c r="M381" i="6"/>
  <c r="K362" i="7" s="1"/>
  <c r="N425" i="6"/>
  <c r="L406" i="7" s="1"/>
  <c r="O406" i="7" s="1"/>
  <c r="Q406" i="7" s="1"/>
  <c r="N11" i="6"/>
  <c r="L6" i="7" s="1"/>
  <c r="O6" i="7" s="1"/>
  <c r="Q6" i="7" s="1"/>
  <c r="N4" i="6"/>
  <c r="W269" i="6"/>
  <c r="X269" i="6" s="1"/>
  <c r="W240" i="6"/>
  <c r="X240" i="6" s="1"/>
  <c r="M304" i="6"/>
  <c r="K285" i="7" s="1"/>
  <c r="W368" i="6"/>
  <c r="X368" i="6" s="1"/>
  <c r="M384" i="6"/>
  <c r="K365" i="7" s="1"/>
  <c r="M399" i="6"/>
  <c r="K380" i="7" s="1"/>
  <c r="W463" i="6"/>
  <c r="X463" i="6" s="1"/>
  <c r="W432" i="6"/>
  <c r="X432" i="6" s="1"/>
  <c r="M464" i="6"/>
  <c r="K444" i="7" s="1"/>
  <c r="W374" i="6"/>
  <c r="X374" i="6" s="1"/>
  <c r="W466" i="6"/>
  <c r="X466" i="6" s="1"/>
  <c r="M22" i="6"/>
  <c r="K17" i="7" s="1"/>
  <c r="W118" i="6"/>
  <c r="X118" i="6" s="1"/>
  <c r="M150" i="6"/>
  <c r="K137" i="7" s="1"/>
  <c r="W437" i="6"/>
  <c r="X437" i="6" s="1"/>
  <c r="W329" i="6"/>
  <c r="X329" i="6" s="1"/>
  <c r="M310" i="6"/>
  <c r="K291" i="7" s="1"/>
  <c r="W55" i="6"/>
  <c r="X55" i="6" s="1"/>
  <c r="M119" i="6"/>
  <c r="K108" i="7" s="1"/>
  <c r="N309" i="6"/>
  <c r="L290" i="7" s="1"/>
  <c r="O290" i="7" s="1"/>
  <c r="Q290" i="7" s="1"/>
  <c r="M17" i="6"/>
  <c r="K12" i="7" s="1"/>
  <c r="W81" i="6"/>
  <c r="X81" i="6" s="1"/>
  <c r="M145" i="6"/>
  <c r="K133" i="7" s="1"/>
  <c r="W305" i="6"/>
  <c r="X305" i="6" s="1"/>
  <c r="M266" i="6"/>
  <c r="K249" i="7" s="1"/>
  <c r="W401" i="6"/>
  <c r="X401" i="6" s="1"/>
  <c r="M465" i="6"/>
  <c r="K445" i="7" s="1"/>
  <c r="M315" i="6"/>
  <c r="K296" i="7" s="1"/>
  <c r="Q327" i="6"/>
  <c r="S327" i="6" s="1"/>
  <c r="R8" i="9"/>
  <c r="W76" i="6"/>
  <c r="M108" i="6"/>
  <c r="K97" i="7" s="1"/>
  <c r="M171" i="6"/>
  <c r="K157" i="7" s="1"/>
  <c r="W276" i="6"/>
  <c r="X276" i="6" s="1"/>
  <c r="M229" i="6"/>
  <c r="K213" i="7" s="1"/>
  <c r="W239" i="6"/>
  <c r="X239" i="6" s="1"/>
  <c r="M271" i="6"/>
  <c r="K254" i="7" s="1"/>
  <c r="N375" i="6"/>
  <c r="L356" i="7" s="1"/>
  <c r="O356" i="7" s="1"/>
  <c r="Q356" i="7" s="1"/>
  <c r="W264" i="6"/>
  <c r="X264" i="6" s="1"/>
  <c r="W380" i="6"/>
  <c r="X380" i="6" s="1"/>
  <c r="M241" i="6"/>
  <c r="K225" i="7" s="1"/>
  <c r="W439" i="6"/>
  <c r="X439" i="6" s="1"/>
  <c r="R5" i="9"/>
  <c r="W34" i="6"/>
  <c r="M66" i="6"/>
  <c r="K58" i="7" s="1"/>
  <c r="W456" i="6"/>
  <c r="X456" i="6" s="1"/>
  <c r="M488" i="6"/>
  <c r="K468" i="7" s="1"/>
  <c r="N206" i="6"/>
  <c r="L191" i="7" s="1"/>
  <c r="O191" i="7" s="1"/>
  <c r="Q191" i="7" s="1"/>
  <c r="N346" i="6"/>
  <c r="L327" i="7" s="1"/>
  <c r="O327" i="7" s="1"/>
  <c r="Q327" i="7" s="1"/>
  <c r="M427" i="6"/>
  <c r="K408" i="7" s="1"/>
  <c r="W491" i="6"/>
  <c r="X491" i="6" s="1"/>
  <c r="M410" i="6"/>
  <c r="K391" i="7" s="1"/>
  <c r="W61" i="6"/>
  <c r="X61" i="6" s="1"/>
  <c r="M125" i="6"/>
  <c r="K113" i="7" s="1"/>
  <c r="M289" i="6"/>
  <c r="K272" i="7" s="1"/>
  <c r="W30" i="6"/>
  <c r="X30" i="6" s="1"/>
  <c r="M62" i="6"/>
  <c r="K54" i="7" s="1"/>
  <c r="W158" i="6"/>
  <c r="X158" i="6" s="1"/>
  <c r="N166" i="6"/>
  <c r="L152" i="7" s="1"/>
  <c r="O152" i="7" s="1"/>
  <c r="Q152" i="7" s="1"/>
  <c r="N192" i="6"/>
  <c r="L178" i="7" s="1"/>
  <c r="O178" i="7" s="1"/>
  <c r="Q178" i="7" s="1"/>
  <c r="W16" i="6"/>
  <c r="X16" i="6" s="1"/>
  <c r="M48" i="6"/>
  <c r="K40" i="7" s="1"/>
  <c r="W144" i="6"/>
  <c r="X144" i="6" s="1"/>
  <c r="N156" i="6"/>
  <c r="L142" i="7" s="1"/>
  <c r="O142" i="7" s="1"/>
  <c r="Q142" i="7" s="1"/>
  <c r="M320" i="6"/>
  <c r="K301" i="7" s="1"/>
  <c r="M406" i="6"/>
  <c r="K387" i="7" s="1"/>
  <c r="W41" i="6"/>
  <c r="X41" i="6" s="1"/>
  <c r="M105" i="6"/>
  <c r="K94" i="7" s="1"/>
  <c r="N341" i="6"/>
  <c r="L322" i="7" s="1"/>
  <c r="O322" i="7" s="1"/>
  <c r="Q322" i="7" s="1"/>
  <c r="M409" i="6"/>
  <c r="K390" i="7" s="1"/>
  <c r="W473" i="6"/>
  <c r="X473" i="6" s="1"/>
  <c r="W59" i="6"/>
  <c r="X59" i="6" s="1"/>
  <c r="M123" i="6"/>
  <c r="K9" i="9" s="1"/>
  <c r="W231" i="6"/>
  <c r="X231" i="6" s="1"/>
  <c r="M263" i="6"/>
  <c r="K246" i="7" s="1"/>
  <c r="N371" i="6"/>
  <c r="L352" i="7" s="1"/>
  <c r="O352" i="7" s="1"/>
  <c r="Q352" i="7" s="1"/>
  <c r="W387" i="6"/>
  <c r="X387" i="6" s="1"/>
  <c r="M224" i="6"/>
  <c r="K209" i="7" s="1"/>
  <c r="W288" i="6"/>
  <c r="X288" i="6" s="1"/>
  <c r="M344" i="6"/>
  <c r="K325" i="7" s="1"/>
  <c r="W392" i="6"/>
  <c r="X392" i="6" s="1"/>
  <c r="W480" i="6"/>
  <c r="X480" i="6" s="1"/>
  <c r="N178" i="6"/>
  <c r="L164" i="7" s="1"/>
  <c r="O164" i="7" s="1"/>
  <c r="Q164" i="7" s="1"/>
  <c r="W499" i="6"/>
  <c r="X499" i="6" s="1"/>
  <c r="N418" i="6"/>
  <c r="L399" i="7" s="1"/>
  <c r="O399" i="7" s="1"/>
  <c r="Q399" i="7" s="1"/>
  <c r="W21" i="6"/>
  <c r="X21" i="6" s="1"/>
  <c r="N85" i="6"/>
  <c r="L74" i="7" s="1"/>
  <c r="O74" i="7" s="1"/>
  <c r="Q74" i="7" s="1"/>
  <c r="N421" i="6"/>
  <c r="L402" i="7" s="1"/>
  <c r="O402" i="7" s="1"/>
  <c r="Q402" i="7" s="1"/>
  <c r="Q295" i="6"/>
  <c r="S295" i="6" s="1"/>
  <c r="W177" i="6"/>
  <c r="X177" i="6" s="1"/>
  <c r="W39" i="6"/>
  <c r="X39" i="6" s="1"/>
  <c r="N103" i="6"/>
  <c r="L92" i="7" s="1"/>
  <c r="O92" i="7" s="1"/>
  <c r="Q92" i="7" s="1"/>
  <c r="W175" i="6"/>
  <c r="X175" i="6" s="1"/>
  <c r="W511" i="6"/>
  <c r="X511" i="6" s="1"/>
  <c r="W129" i="6"/>
  <c r="X129" i="6" s="1"/>
  <c r="N301" i="6"/>
  <c r="W67" i="6"/>
  <c r="X67" i="6" s="1"/>
  <c r="N131" i="6"/>
  <c r="L119" i="7" s="1"/>
  <c r="O119" i="7" s="1"/>
  <c r="Q119" i="7" s="1"/>
  <c r="N313" i="6"/>
  <c r="L294" i="7" s="1"/>
  <c r="O294" i="7" s="1"/>
  <c r="Q294" i="7" s="1"/>
  <c r="W124" i="6"/>
  <c r="X124" i="6" s="1"/>
  <c r="M163" i="6"/>
  <c r="K149" i="7" s="1"/>
  <c r="N316" i="6"/>
  <c r="L297" i="7" s="1"/>
  <c r="O297" i="7" s="1"/>
  <c r="Q297" i="7" s="1"/>
  <c r="W501" i="6"/>
  <c r="X501" i="6" s="1"/>
  <c r="W359" i="6"/>
  <c r="X359" i="6" s="1"/>
  <c r="W510" i="6"/>
  <c r="X510" i="6" s="1"/>
  <c r="W248" i="6"/>
  <c r="X248" i="6" s="1"/>
  <c r="N225" i="6"/>
  <c r="W198" i="6"/>
  <c r="X198" i="6" s="1"/>
  <c r="M338" i="6"/>
  <c r="K319" i="7" s="1"/>
  <c r="W386" i="6"/>
  <c r="X386" i="6" s="1"/>
  <c r="W426" i="6"/>
  <c r="X426" i="6" s="1"/>
  <c r="N458" i="6"/>
  <c r="L438" i="7" s="1"/>
  <c r="O438" i="7" s="1"/>
  <c r="Q438" i="7" s="1"/>
  <c r="W45" i="6"/>
  <c r="X45" i="6" s="1"/>
  <c r="N109" i="6"/>
  <c r="L98" i="7" s="1"/>
  <c r="O98" i="7" s="1"/>
  <c r="Q98" i="7" s="1"/>
  <c r="W14" i="6"/>
  <c r="X14" i="6" s="1"/>
  <c r="N46" i="6"/>
  <c r="L38" i="7" s="1"/>
  <c r="O38" i="7" s="1"/>
  <c r="Q38" i="7" s="1"/>
  <c r="N413" i="6"/>
  <c r="L394" i="7" s="1"/>
  <c r="O394" i="7" s="1"/>
  <c r="Q394" i="7" s="1"/>
  <c r="N331" i="6"/>
  <c r="L312" i="7" s="1"/>
  <c r="O312" i="7" s="1"/>
  <c r="Q312" i="7" s="1"/>
  <c r="W79" i="6"/>
  <c r="X79" i="6" s="1"/>
  <c r="N143" i="6"/>
  <c r="L131" i="7" s="1"/>
  <c r="O131" i="7" s="1"/>
  <c r="Q131" i="7" s="1"/>
  <c r="W89" i="6"/>
  <c r="X89" i="6" s="1"/>
  <c r="N153" i="6"/>
  <c r="L140" i="7" s="1"/>
  <c r="O140" i="7" s="1"/>
  <c r="Q140" i="7" s="1"/>
  <c r="N210" i="6"/>
  <c r="L195" i="7" s="1"/>
  <c r="O195" i="7" s="1"/>
  <c r="Q195" i="7" s="1"/>
  <c r="W274" i="6"/>
  <c r="X274" i="6" s="1"/>
  <c r="N365" i="6"/>
  <c r="L346" i="7" s="1"/>
  <c r="O346" i="7" s="1"/>
  <c r="Q346" i="7" s="1"/>
  <c r="W514" i="6"/>
  <c r="X514" i="6" s="1"/>
  <c r="N43" i="6"/>
  <c r="L35" i="7" s="1"/>
  <c r="O35" i="7" s="1"/>
  <c r="Q35" i="7" s="1"/>
  <c r="W68" i="6"/>
  <c r="X68" i="6" s="1"/>
  <c r="N100" i="6"/>
  <c r="L89" i="7" s="1"/>
  <c r="O89" i="7" s="1"/>
  <c r="Q89" i="7" s="1"/>
  <c r="W176" i="6"/>
  <c r="X176" i="6" s="1"/>
  <c r="W252" i="6"/>
  <c r="X252" i="6" s="1"/>
  <c r="W272" i="6"/>
  <c r="X272" i="6" s="1"/>
  <c r="W384" i="6"/>
  <c r="X384" i="6" s="1"/>
  <c r="N233" i="6"/>
  <c r="L217" i="7" s="1"/>
  <c r="O217" i="7" s="1"/>
  <c r="Q217" i="7" s="1"/>
  <c r="W495" i="6"/>
  <c r="X495" i="6" s="1"/>
  <c r="N197" i="6"/>
  <c r="L182" i="7" s="1"/>
  <c r="O182" i="7" s="1"/>
  <c r="Q182" i="7" s="1"/>
  <c r="W518" i="6"/>
  <c r="X518" i="6" s="1"/>
  <c r="W202" i="6"/>
  <c r="X202" i="6" s="1"/>
  <c r="M342" i="6"/>
  <c r="K323" i="7" s="1"/>
  <c r="W390" i="6"/>
  <c r="X390" i="6" s="1"/>
  <c r="R5" i="8"/>
  <c r="U5" i="8" s="1"/>
  <c r="V5" i="8" s="1"/>
  <c r="W5" i="6"/>
  <c r="X5" i="6" s="1"/>
  <c r="M69" i="6"/>
  <c r="K61" i="7" s="1"/>
  <c r="W133" i="6"/>
  <c r="X133" i="6" s="1"/>
  <c r="W22" i="6"/>
  <c r="X22" i="6" s="1"/>
  <c r="M54" i="6"/>
  <c r="K46" i="7" s="1"/>
  <c r="W150" i="6"/>
  <c r="X150" i="6" s="1"/>
  <c r="W405" i="6"/>
  <c r="X405" i="6" s="1"/>
  <c r="M469" i="6"/>
  <c r="K449" i="7" s="1"/>
  <c r="Q317" i="6"/>
  <c r="S317" i="6" s="1"/>
  <c r="M8" i="6"/>
  <c r="K3" i="7" s="1"/>
  <c r="W40" i="6"/>
  <c r="X40" i="6" s="1"/>
  <c r="M72" i="6"/>
  <c r="K63" i="7" s="1"/>
  <c r="W337" i="6"/>
  <c r="X337" i="6" s="1"/>
  <c r="N179" i="6"/>
  <c r="L165" i="7" s="1"/>
  <c r="O165" i="7" s="1"/>
  <c r="Q165" i="7" s="1"/>
  <c r="W44" i="6"/>
  <c r="X44" i="6" s="1"/>
  <c r="M76" i="6"/>
  <c r="K8" i="9" s="1"/>
  <c r="W171" i="6"/>
  <c r="X171" i="6" s="1"/>
  <c r="M244" i="6"/>
  <c r="K228" i="7" s="1"/>
  <c r="W308" i="6"/>
  <c r="X308" i="6" s="1"/>
  <c r="W383" i="6"/>
  <c r="X383" i="6" s="1"/>
  <c r="M200" i="6"/>
  <c r="K185" i="7" s="1"/>
  <c r="M232" i="6"/>
  <c r="K216" i="7" s="1"/>
  <c r="W296" i="6"/>
  <c r="X296" i="6" s="1"/>
  <c r="M348" i="6"/>
  <c r="K329" i="7" s="1"/>
  <c r="W241" i="6"/>
  <c r="X241" i="6" s="1"/>
  <c r="M273" i="6"/>
  <c r="K256" i="7" s="1"/>
  <c r="M190" i="6"/>
  <c r="K176" i="7" s="1"/>
  <c r="W410" i="6"/>
  <c r="X410" i="6" s="1"/>
  <c r="M442" i="6"/>
  <c r="K422" i="7" s="1"/>
  <c r="W289" i="6"/>
  <c r="X289" i="6" s="1"/>
  <c r="M30" i="6"/>
  <c r="K25" i="7" s="1"/>
  <c r="W126" i="6"/>
  <c r="X126" i="6" s="1"/>
  <c r="W397" i="6"/>
  <c r="X397" i="6" s="1"/>
  <c r="M461" i="6"/>
  <c r="K441" i="7" s="1"/>
  <c r="W428" i="6"/>
  <c r="X428" i="6" s="1"/>
  <c r="M460" i="6"/>
  <c r="K440" i="7" s="1"/>
  <c r="M63" i="6"/>
  <c r="K55" i="7" s="1"/>
  <c r="W127" i="6"/>
  <c r="X127" i="6" s="1"/>
  <c r="M508" i="6"/>
  <c r="K488" i="7" s="1"/>
  <c r="W406" i="6"/>
  <c r="X406" i="6" s="1"/>
  <c r="M438" i="6"/>
  <c r="K419" i="7" s="1"/>
  <c r="W9" i="6"/>
  <c r="X9" i="6" s="1"/>
  <c r="M73" i="6"/>
  <c r="K64" i="7" s="1"/>
  <c r="W137" i="6"/>
  <c r="X137" i="6" s="1"/>
  <c r="W267" i="6"/>
  <c r="X267" i="6" s="1"/>
  <c r="M389" i="6"/>
  <c r="K370" i="7" s="1"/>
  <c r="M441" i="6"/>
  <c r="K16" i="9" s="1"/>
  <c r="M27" i="6"/>
  <c r="K22" i="7" s="1"/>
  <c r="W91" i="6"/>
  <c r="X91" i="6" s="1"/>
  <c r="W214" i="6"/>
  <c r="X214" i="6" s="1"/>
  <c r="M278" i="6"/>
  <c r="K261" i="7" s="1"/>
  <c r="W263" i="6"/>
  <c r="X263" i="6" s="1"/>
  <c r="M387" i="6"/>
  <c r="K368" i="7" s="1"/>
  <c r="M379" i="6"/>
  <c r="K360" i="7" s="1"/>
  <c r="M500" i="7" l="1"/>
  <c r="M496" i="7"/>
  <c r="U500" i="7"/>
  <c r="V3" i="7"/>
  <c r="V500" i="7" s="1"/>
  <c r="R500" i="7"/>
  <c r="FL526" i="4"/>
  <c r="E533" i="4" s="1"/>
  <c r="G3" i="8"/>
  <c r="G9" i="8" s="1"/>
  <c r="FD9" i="4"/>
  <c r="FD526" i="4" s="1"/>
  <c r="FF526" i="4"/>
  <c r="E532" i="4" s="1"/>
  <c r="E539" i="4" s="1"/>
  <c r="W516" i="6"/>
  <c r="X516" i="6" s="1"/>
  <c r="M516" i="6"/>
  <c r="K17" i="9"/>
  <c r="N442" i="6"/>
  <c r="L422" i="7" s="1"/>
  <c r="O422" i="7" s="1"/>
  <c r="Q422" i="7" s="1"/>
  <c r="N379" i="6"/>
  <c r="L360" i="7" s="1"/>
  <c r="O360" i="7" s="1"/>
  <c r="Q360" i="7" s="1"/>
  <c r="N76" i="6"/>
  <c r="N30" i="6"/>
  <c r="L25" i="7" s="1"/>
  <c r="O25" i="7" s="1"/>
  <c r="Q25" i="7" s="1"/>
  <c r="N190" i="6"/>
  <c r="L176" i="7" s="1"/>
  <c r="O176" i="7" s="1"/>
  <c r="Q176" i="7" s="1"/>
  <c r="Q179" i="6"/>
  <c r="S179" i="6" s="1"/>
  <c r="N387" i="6"/>
  <c r="L368" i="7" s="1"/>
  <c r="O368" i="7" s="1"/>
  <c r="Q368" i="7" s="1"/>
  <c r="N278" i="6"/>
  <c r="L261" i="7" s="1"/>
  <c r="O261" i="7" s="1"/>
  <c r="Q261" i="7" s="1"/>
  <c r="N441" i="6"/>
  <c r="N273" i="6"/>
  <c r="L256" i="7" s="1"/>
  <c r="O256" i="7" s="1"/>
  <c r="Q256" i="7" s="1"/>
  <c r="N348" i="6"/>
  <c r="L329" i="7" s="1"/>
  <c r="O329" i="7" s="1"/>
  <c r="Q329" i="7" s="1"/>
  <c r="N232" i="6"/>
  <c r="L216" i="7" s="1"/>
  <c r="O216" i="7" s="1"/>
  <c r="Q216" i="7" s="1"/>
  <c r="N72" i="6"/>
  <c r="L63" i="7" s="1"/>
  <c r="O63" i="7" s="1"/>
  <c r="Q63" i="7" s="1"/>
  <c r="N8" i="6"/>
  <c r="L3" i="7" s="1"/>
  <c r="O3" i="7" s="1"/>
  <c r="Q3" i="7" s="1"/>
  <c r="N54" i="6"/>
  <c r="L46" i="7" s="1"/>
  <c r="O46" i="7" s="1"/>
  <c r="Q46" i="7" s="1"/>
  <c r="Q100" i="6"/>
  <c r="S100" i="6" s="1"/>
  <c r="Q458" i="6"/>
  <c r="S458" i="6" s="1"/>
  <c r="Q421" i="6"/>
  <c r="S421" i="6" s="1"/>
  <c r="Q85" i="6"/>
  <c r="S85" i="6" s="1"/>
  <c r="Q418" i="6"/>
  <c r="S418" i="6" s="1"/>
  <c r="Q371" i="6"/>
  <c r="S371" i="6" s="1"/>
  <c r="N320" i="6"/>
  <c r="L301" i="7" s="1"/>
  <c r="O301" i="7" s="1"/>
  <c r="Q301" i="7" s="1"/>
  <c r="Q192" i="6"/>
  <c r="S192" i="6" s="1"/>
  <c r="Q166" i="6"/>
  <c r="S166" i="6" s="1"/>
  <c r="Q346" i="6"/>
  <c r="S346" i="6" s="1"/>
  <c r="Q375" i="6"/>
  <c r="S375" i="6" s="1"/>
  <c r="N108" i="6"/>
  <c r="L97" i="7" s="1"/>
  <c r="O97" i="7" s="1"/>
  <c r="Q97" i="7" s="1"/>
  <c r="E327" i="14"/>
  <c r="N150" i="6"/>
  <c r="L137" i="7" s="1"/>
  <c r="O137" i="7" s="1"/>
  <c r="Q137" i="7" s="1"/>
  <c r="N22" i="6"/>
  <c r="L17" i="7" s="1"/>
  <c r="O17" i="7" s="1"/>
  <c r="Q17" i="7" s="1"/>
  <c r="N464" i="6"/>
  <c r="L444" i="7" s="1"/>
  <c r="O444" i="7" s="1"/>
  <c r="Q444" i="7" s="1"/>
  <c r="N381" i="6"/>
  <c r="L362" i="7" s="1"/>
  <c r="O362" i="7" s="1"/>
  <c r="Q362" i="7" s="1"/>
  <c r="Q121" i="6"/>
  <c r="S121" i="6" s="1"/>
  <c r="L4" i="9"/>
  <c r="O4" i="9" s="1"/>
  <c r="Q4" i="9" s="1"/>
  <c r="Q7" i="6"/>
  <c r="S7" i="6" s="1"/>
  <c r="E7" i="14" s="1"/>
  <c r="Q403" i="6"/>
  <c r="S403" i="6" s="1"/>
  <c r="N169" i="6"/>
  <c r="L155" i="7" s="1"/>
  <c r="O155" i="7" s="1"/>
  <c r="Q155" i="7" s="1"/>
  <c r="N415" i="6"/>
  <c r="L396" i="7" s="1"/>
  <c r="O396" i="7" s="1"/>
  <c r="Q396" i="7" s="1"/>
  <c r="N183" i="6"/>
  <c r="L169" i="7" s="1"/>
  <c r="O169" i="7" s="1"/>
  <c r="Q169" i="7" s="1"/>
  <c r="N312" i="6"/>
  <c r="L293" i="7" s="1"/>
  <c r="O293" i="7" s="1"/>
  <c r="Q293" i="7" s="1"/>
  <c r="N500" i="6"/>
  <c r="N359" i="6"/>
  <c r="L340" i="7" s="1"/>
  <c r="O340" i="7" s="1"/>
  <c r="Q340" i="7" s="1"/>
  <c r="N213" i="6"/>
  <c r="L198" i="7" s="1"/>
  <c r="O198" i="7" s="1"/>
  <c r="Q198" i="7" s="1"/>
  <c r="Q503" i="6"/>
  <c r="S503" i="6" s="1"/>
  <c r="N87" i="6"/>
  <c r="L76" i="7" s="1"/>
  <c r="O76" i="7" s="1"/>
  <c r="Q76" i="7" s="1"/>
  <c r="N483" i="6"/>
  <c r="L463" i="7" s="1"/>
  <c r="O463" i="7" s="1"/>
  <c r="Q463" i="7" s="1"/>
  <c r="Q247" i="6"/>
  <c r="S247" i="6" s="1"/>
  <c r="Q230" i="6"/>
  <c r="S230" i="6" s="1"/>
  <c r="Q107" i="6"/>
  <c r="S107" i="6" s="1"/>
  <c r="N173" i="6"/>
  <c r="L159" i="7" s="1"/>
  <c r="O159" i="7" s="1"/>
  <c r="Q159" i="7" s="1"/>
  <c r="U13" i="9"/>
  <c r="V13" i="9" s="1"/>
  <c r="X257" i="6"/>
  <c r="Q449" i="6"/>
  <c r="S449" i="6" s="1"/>
  <c r="Q24" i="6"/>
  <c r="S24" i="6" s="1"/>
  <c r="Q485" i="6"/>
  <c r="S485" i="6" s="1"/>
  <c r="Q149" i="6"/>
  <c r="S149" i="6" s="1"/>
  <c r="N10" i="6"/>
  <c r="L5" i="7" s="1"/>
  <c r="O5" i="7" s="1"/>
  <c r="Q5" i="7" s="1"/>
  <c r="Q160" i="6"/>
  <c r="S160" i="6" s="1"/>
  <c r="N226" i="6"/>
  <c r="L210" i="7" s="1"/>
  <c r="O210" i="7" s="1"/>
  <c r="Q210" i="7" s="1"/>
  <c r="N31" i="6"/>
  <c r="L26" i="7" s="1"/>
  <c r="O26" i="7" s="1"/>
  <c r="Q26" i="7" s="1"/>
  <c r="N299" i="6"/>
  <c r="L281" i="7" s="1"/>
  <c r="O281" i="7" s="1"/>
  <c r="Q281" i="7" s="1"/>
  <c r="Q378" i="6"/>
  <c r="S378" i="6" s="1"/>
  <c r="N451" i="6"/>
  <c r="L431" i="7" s="1"/>
  <c r="O431" i="7" s="1"/>
  <c r="Q431" i="7" s="1"/>
  <c r="Q262" i="6"/>
  <c r="S262" i="6" s="1"/>
  <c r="N514" i="6"/>
  <c r="L494" i="7" s="1"/>
  <c r="O494" i="7" s="1"/>
  <c r="Q494" i="7" s="1"/>
  <c r="Q386" i="6"/>
  <c r="S386" i="6" s="1"/>
  <c r="Q222" i="6"/>
  <c r="S222" i="6" s="1"/>
  <c r="Q245" i="6"/>
  <c r="S245" i="6" s="1"/>
  <c r="Q99" i="6"/>
  <c r="S99" i="6" s="1"/>
  <c r="Q282" i="6"/>
  <c r="S282" i="6" s="1"/>
  <c r="N177" i="6"/>
  <c r="L163" i="7" s="1"/>
  <c r="O163" i="7" s="1"/>
  <c r="Q163" i="7" s="1"/>
  <c r="Q467" i="6"/>
  <c r="S467" i="6" s="1"/>
  <c r="Q217" i="6"/>
  <c r="S217" i="6" s="1"/>
  <c r="N347" i="6"/>
  <c r="L328" i="7" s="1"/>
  <c r="O328" i="7" s="1"/>
  <c r="Q328" i="7" s="1"/>
  <c r="N231" i="6"/>
  <c r="L215" i="7" s="1"/>
  <c r="O215" i="7" s="1"/>
  <c r="Q215" i="7" s="1"/>
  <c r="N214" i="6"/>
  <c r="L199" i="7" s="1"/>
  <c r="O199" i="7" s="1"/>
  <c r="Q199" i="7" s="1"/>
  <c r="N91" i="6"/>
  <c r="L80" i="7" s="1"/>
  <c r="O80" i="7" s="1"/>
  <c r="Q80" i="7" s="1"/>
  <c r="U16" i="9"/>
  <c r="V16" i="9" s="1"/>
  <c r="X441" i="6"/>
  <c r="N235" i="6"/>
  <c r="L219" i="7" s="1"/>
  <c r="O219" i="7" s="1"/>
  <c r="Q219" i="7" s="1"/>
  <c r="N127" i="6"/>
  <c r="L115" i="7" s="1"/>
  <c r="O115" i="7" s="1"/>
  <c r="Q115" i="7" s="1"/>
  <c r="N94" i="6"/>
  <c r="L83" i="7" s="1"/>
  <c r="O83" i="7" s="1"/>
  <c r="Q83" i="7" s="1"/>
  <c r="N275" i="6"/>
  <c r="L258" i="7" s="1"/>
  <c r="O258" i="7" s="1"/>
  <c r="Q258" i="7" s="1"/>
  <c r="N374" i="6"/>
  <c r="L355" i="7" s="1"/>
  <c r="O355" i="7" s="1"/>
  <c r="Q355" i="7" s="1"/>
  <c r="N495" i="6"/>
  <c r="L475" i="7" s="1"/>
  <c r="O475" i="7" s="1"/>
  <c r="Q475" i="7" s="1"/>
  <c r="Q191" i="6"/>
  <c r="S191" i="6" s="1"/>
  <c r="Q475" i="6"/>
  <c r="S475" i="6" s="1"/>
  <c r="Q408" i="6"/>
  <c r="S408" i="6" s="1"/>
  <c r="Q114" i="6"/>
  <c r="S114" i="6" s="1"/>
  <c r="N505" i="6"/>
  <c r="L485" i="7" s="1"/>
  <c r="O485" i="7" s="1"/>
  <c r="Q485" i="7" s="1"/>
  <c r="Q88" i="6"/>
  <c r="S88" i="6" s="1"/>
  <c r="N249" i="6"/>
  <c r="L233" i="7" s="1"/>
  <c r="O233" i="7" s="1"/>
  <c r="Q233" i="7" s="1"/>
  <c r="N376" i="6"/>
  <c r="L357" i="7" s="1"/>
  <c r="O357" i="7" s="1"/>
  <c r="Q357" i="7" s="1"/>
  <c r="N288" i="6"/>
  <c r="L271" i="7" s="1"/>
  <c r="O271" i="7" s="1"/>
  <c r="Q271" i="7" s="1"/>
  <c r="N474" i="6"/>
  <c r="L454" i="7" s="1"/>
  <c r="O454" i="7" s="1"/>
  <c r="Q454" i="7" s="1"/>
  <c r="N491" i="6"/>
  <c r="L471" i="7" s="1"/>
  <c r="O471" i="7" s="1"/>
  <c r="Q471" i="7" s="1"/>
  <c r="N401" i="6"/>
  <c r="L382" i="7" s="1"/>
  <c r="O382" i="7" s="1"/>
  <c r="Q382" i="7" s="1"/>
  <c r="N81" i="6"/>
  <c r="L70" i="7" s="1"/>
  <c r="O70" i="7" s="1"/>
  <c r="Q70" i="7" s="1"/>
  <c r="N55" i="6"/>
  <c r="L47" i="7" s="1"/>
  <c r="O47" i="7" s="1"/>
  <c r="Q47" i="7" s="1"/>
  <c r="Q502" i="6"/>
  <c r="S502" i="6" s="1"/>
  <c r="Q186" i="6"/>
  <c r="S186" i="6" s="1"/>
  <c r="L11" i="9"/>
  <c r="O11" i="9" s="1"/>
  <c r="Q11" i="9" s="1"/>
  <c r="Q154" i="6"/>
  <c r="S154" i="6" s="1"/>
  <c r="E154" i="14" s="1"/>
  <c r="N463" i="6"/>
  <c r="L443" i="7" s="1"/>
  <c r="O443" i="7" s="1"/>
  <c r="Q443" i="7" s="1"/>
  <c r="N352" i="6"/>
  <c r="L333" i="7" s="1"/>
  <c r="O333" i="7" s="1"/>
  <c r="Q333" i="7" s="1"/>
  <c r="N240" i="6"/>
  <c r="L224" i="7" s="1"/>
  <c r="O224" i="7" s="1"/>
  <c r="Q224" i="7" s="1"/>
  <c r="Q284" i="6"/>
  <c r="S284" i="6" s="1"/>
  <c r="Q132" i="6"/>
  <c r="S132" i="6" s="1"/>
  <c r="Q334" i="6"/>
  <c r="S334" i="6" s="1"/>
  <c r="Q426" i="6"/>
  <c r="S426" i="6" s="1"/>
  <c r="Q443" i="6"/>
  <c r="S443" i="6" s="1"/>
  <c r="Q351" i="6"/>
  <c r="S351" i="6" s="1"/>
  <c r="Q33" i="6"/>
  <c r="S33" i="6" s="1"/>
  <c r="N194" i="6"/>
  <c r="L179" i="7" s="1"/>
  <c r="O179" i="7" s="1"/>
  <c r="Q179" i="7" s="1"/>
  <c r="R17" i="9"/>
  <c r="N391" i="6"/>
  <c r="L372" i="7" s="1"/>
  <c r="O372" i="7" s="1"/>
  <c r="Q372" i="7" s="1"/>
  <c r="N302" i="6"/>
  <c r="L283" i="7" s="1"/>
  <c r="O283" i="7" s="1"/>
  <c r="Q283" i="7" s="1"/>
  <c r="N329" i="6"/>
  <c r="L310" i="7" s="1"/>
  <c r="O310" i="7" s="1"/>
  <c r="Q310" i="7" s="1"/>
  <c r="N419" i="6"/>
  <c r="L400" i="7" s="1"/>
  <c r="O400" i="7" s="1"/>
  <c r="Q400" i="7" s="1"/>
  <c r="Q368" i="6"/>
  <c r="S368" i="6" s="1"/>
  <c r="Q272" i="6"/>
  <c r="S272" i="6" s="1"/>
  <c r="Q36" i="6"/>
  <c r="S36" i="6" s="1"/>
  <c r="Q251" i="6"/>
  <c r="S251" i="6" s="1"/>
  <c r="Q274" i="6"/>
  <c r="S274" i="6" s="1"/>
  <c r="Q79" i="6"/>
  <c r="S79" i="6" s="1"/>
  <c r="N356" i="6"/>
  <c r="L337" i="7" s="1"/>
  <c r="O337" i="7" s="1"/>
  <c r="Q337" i="7" s="1"/>
  <c r="Q187" i="6"/>
  <c r="S187" i="6" s="1"/>
  <c r="Q152" i="6"/>
  <c r="S152" i="6" s="1"/>
  <c r="Q21" i="6"/>
  <c r="S21" i="6" s="1"/>
  <c r="Q448" i="6"/>
  <c r="S448" i="6" s="1"/>
  <c r="N74" i="6"/>
  <c r="L65" i="7" s="1"/>
  <c r="O65" i="7" s="1"/>
  <c r="Q65" i="7" s="1"/>
  <c r="Q335" i="6"/>
  <c r="S335" i="6" s="1"/>
  <c r="Q201" i="6"/>
  <c r="S201" i="6" s="1"/>
  <c r="CD4" i="1"/>
  <c r="CB12" i="1"/>
  <c r="E15" i="1" s="1"/>
  <c r="E19" i="1" s="1"/>
  <c r="E28" i="1" s="1"/>
  <c r="N270" i="6"/>
  <c r="L253" i="7" s="1"/>
  <c r="O253" i="7" s="1"/>
  <c r="Q253" i="7" s="1"/>
  <c r="N243" i="6"/>
  <c r="L227" i="7" s="1"/>
  <c r="O227" i="7" s="1"/>
  <c r="Q227" i="7" s="1"/>
  <c r="N446" i="6"/>
  <c r="L426" i="7" s="1"/>
  <c r="O426" i="7" s="1"/>
  <c r="Q426" i="7" s="1"/>
  <c r="N104" i="6"/>
  <c r="L93" i="7" s="1"/>
  <c r="O93" i="7" s="1"/>
  <c r="Q93" i="7" s="1"/>
  <c r="N484" i="6"/>
  <c r="L464" i="7" s="1"/>
  <c r="O464" i="7" s="1"/>
  <c r="Q464" i="7" s="1"/>
  <c r="N101" i="6"/>
  <c r="L90" i="7" s="1"/>
  <c r="O90" i="7" s="1"/>
  <c r="Q90" i="7" s="1"/>
  <c r="Q358" i="6"/>
  <c r="S358" i="6" s="1"/>
  <c r="N26" i="6"/>
  <c r="L21" i="7" s="1"/>
  <c r="O21" i="7" s="1"/>
  <c r="Q21" i="7" s="1"/>
  <c r="Q219" i="6"/>
  <c r="S219" i="6" s="1"/>
  <c r="N164" i="6"/>
  <c r="L150" i="7" s="1"/>
  <c r="O150" i="7" s="1"/>
  <c r="Q150" i="7" s="1"/>
  <c r="Q490" i="6"/>
  <c r="S490" i="6" s="1"/>
  <c r="Q18" i="6"/>
  <c r="S18" i="6" s="1"/>
  <c r="Q481" i="6"/>
  <c r="S481" i="6" s="1"/>
  <c r="Q97" i="6"/>
  <c r="S97" i="6" s="1"/>
  <c r="N175" i="6"/>
  <c r="L161" i="7" s="1"/>
  <c r="O161" i="7" s="1"/>
  <c r="Q161" i="7" s="1"/>
  <c r="N508" i="6"/>
  <c r="L488" i="7" s="1"/>
  <c r="O488" i="7" s="1"/>
  <c r="Q488" i="7" s="1"/>
  <c r="E317" i="14"/>
  <c r="N342" i="6"/>
  <c r="L323" i="7" s="1"/>
  <c r="O323" i="7" s="1"/>
  <c r="Q323" i="7" s="1"/>
  <c r="Q43" i="6"/>
  <c r="S43" i="6" s="1"/>
  <c r="Q210" i="6"/>
  <c r="S210" i="6" s="1"/>
  <c r="Q143" i="6"/>
  <c r="S143" i="6" s="1"/>
  <c r="Q413" i="6"/>
  <c r="S413" i="6" s="1"/>
  <c r="Q316" i="6"/>
  <c r="S316" i="6" s="1"/>
  <c r="N163" i="6"/>
  <c r="L149" i="7" s="1"/>
  <c r="O149" i="7" s="1"/>
  <c r="Q149" i="7" s="1"/>
  <c r="Q313" i="6"/>
  <c r="S313" i="6" s="1"/>
  <c r="E295" i="14"/>
  <c r="N263" i="6"/>
  <c r="L246" i="7" s="1"/>
  <c r="O246" i="7" s="1"/>
  <c r="Q246" i="7" s="1"/>
  <c r="N123" i="6"/>
  <c r="N125" i="6"/>
  <c r="L113" i="7" s="1"/>
  <c r="O113" i="7" s="1"/>
  <c r="Q113" i="7" s="1"/>
  <c r="N410" i="6"/>
  <c r="L391" i="7" s="1"/>
  <c r="O391" i="7" s="1"/>
  <c r="Q391" i="7" s="1"/>
  <c r="N427" i="6"/>
  <c r="L408" i="7" s="1"/>
  <c r="O408" i="7" s="1"/>
  <c r="Q408" i="7" s="1"/>
  <c r="U5" i="9"/>
  <c r="V5" i="9" s="1"/>
  <c r="X34" i="6"/>
  <c r="N271" i="6"/>
  <c r="L254" i="7" s="1"/>
  <c r="O254" i="7" s="1"/>
  <c r="Q254" i="7" s="1"/>
  <c r="N465" i="6"/>
  <c r="L445" i="7" s="1"/>
  <c r="O445" i="7" s="1"/>
  <c r="Q445" i="7" s="1"/>
  <c r="N119" i="6"/>
  <c r="L108" i="7" s="1"/>
  <c r="O108" i="7" s="1"/>
  <c r="Q108" i="7" s="1"/>
  <c r="N310" i="6"/>
  <c r="L291" i="7" s="1"/>
  <c r="O291" i="7" s="1"/>
  <c r="Q291" i="7" s="1"/>
  <c r="N384" i="6"/>
  <c r="L365" i="7" s="1"/>
  <c r="O365" i="7" s="1"/>
  <c r="Q365" i="7" s="1"/>
  <c r="N304" i="6"/>
  <c r="L285" i="7" s="1"/>
  <c r="O285" i="7" s="1"/>
  <c r="Q285" i="7" s="1"/>
  <c r="Q11" i="6"/>
  <c r="S11" i="6" s="1"/>
  <c r="Q486" i="6"/>
  <c r="S486" i="6" s="1"/>
  <c r="Q82" i="6"/>
  <c r="S82" i="6" s="1"/>
  <c r="Q124" i="6"/>
  <c r="S124" i="6" s="1"/>
  <c r="Q218" i="6"/>
  <c r="S218" i="6" s="1"/>
  <c r="Q392" i="6"/>
  <c r="S392" i="6" s="1"/>
  <c r="Q450" i="6"/>
  <c r="S450" i="6" s="1"/>
  <c r="Q256" i="6"/>
  <c r="S256" i="6" s="1"/>
  <c r="N395" i="6"/>
  <c r="L376" i="7" s="1"/>
  <c r="O376" i="7" s="1"/>
  <c r="Q376" i="7" s="1"/>
  <c r="N165" i="6"/>
  <c r="L151" i="7" s="1"/>
  <c r="O151" i="7" s="1"/>
  <c r="Q151" i="7" s="1"/>
  <c r="N34" i="6"/>
  <c r="N471" i="6"/>
  <c r="L451" i="7" s="1"/>
  <c r="O451" i="7" s="1"/>
  <c r="Q451" i="7" s="1"/>
  <c r="N433" i="6"/>
  <c r="L414" i="7" s="1"/>
  <c r="O414" i="7" s="1"/>
  <c r="Q414" i="7" s="1"/>
  <c r="N305" i="6"/>
  <c r="L286" i="7" s="1"/>
  <c r="O286" i="7" s="1"/>
  <c r="Q286" i="7" s="1"/>
  <c r="N49" i="6"/>
  <c r="L41" i="7" s="1"/>
  <c r="O41" i="7" s="1"/>
  <c r="Q41" i="7" s="1"/>
  <c r="N414" i="6"/>
  <c r="L395" i="7" s="1"/>
  <c r="O395" i="7" s="1"/>
  <c r="Q395" i="7" s="1"/>
  <c r="U11" i="9"/>
  <c r="V11" i="9" s="1"/>
  <c r="X154" i="6"/>
  <c r="Q431" i="6"/>
  <c r="S431" i="6" s="1"/>
  <c r="Q393" i="6"/>
  <c r="S393" i="6" s="1"/>
  <c r="Q454" i="6"/>
  <c r="S454" i="6" s="1"/>
  <c r="Q32" i="6"/>
  <c r="S32" i="6" s="1"/>
  <c r="Q411" i="6"/>
  <c r="S411" i="6" s="1"/>
  <c r="Q250" i="6"/>
  <c r="S250" i="6" s="1"/>
  <c r="N159" i="6"/>
  <c r="L145" i="7" s="1"/>
  <c r="O145" i="7" s="1"/>
  <c r="Q145" i="7" s="1"/>
  <c r="Q482" i="6"/>
  <c r="S482" i="6" s="1"/>
  <c r="Q138" i="6"/>
  <c r="S138" i="6" s="1"/>
  <c r="E321" i="14"/>
  <c r="N221" i="6"/>
  <c r="L206" i="7" s="1"/>
  <c r="O206" i="7" s="1"/>
  <c r="Q206" i="7" s="1"/>
  <c r="N336" i="6"/>
  <c r="L317" i="7" s="1"/>
  <c r="O317" i="7" s="1"/>
  <c r="Q317" i="7" s="1"/>
  <c r="Q373" i="6"/>
  <c r="S373" i="6" s="1"/>
  <c r="N291" i="6"/>
  <c r="L274" i="7" s="1"/>
  <c r="O274" i="7" s="1"/>
  <c r="Q274" i="7" s="1"/>
  <c r="N511" i="6"/>
  <c r="L491" i="7" s="1"/>
  <c r="O491" i="7" s="1"/>
  <c r="Q491" i="7" s="1"/>
  <c r="N37" i="6"/>
  <c r="L30" i="7" s="1"/>
  <c r="O30" i="7" s="1"/>
  <c r="Q30" i="7" s="1"/>
  <c r="Q90" i="6"/>
  <c r="S90" i="6" s="1"/>
  <c r="Q68" i="6"/>
  <c r="S68" i="6" s="1"/>
  <c r="L7" i="8"/>
  <c r="O7" i="8" s="1"/>
  <c r="Q7" i="8" s="1"/>
  <c r="Q75" i="6"/>
  <c r="S75" i="6" s="1"/>
  <c r="E75" i="14" s="1"/>
  <c r="Q141" i="6"/>
  <c r="S141" i="6" s="1"/>
  <c r="Q182" i="6"/>
  <c r="S182" i="6" s="1"/>
  <c r="Q184" i="6"/>
  <c r="S184" i="6" s="1"/>
  <c r="Q510" i="6"/>
  <c r="S510" i="6" s="1"/>
  <c r="N515" i="6"/>
  <c r="L495" i="7" s="1"/>
  <c r="O495" i="7" s="1"/>
  <c r="Q495" i="7" s="1"/>
  <c r="U14" i="9"/>
  <c r="V14" i="9" s="1"/>
  <c r="X292" i="6"/>
  <c r="U6" i="9"/>
  <c r="V6" i="9" s="1"/>
  <c r="X35" i="6"/>
  <c r="Q462" i="6"/>
  <c r="S462" i="6" s="1"/>
  <c r="L7" i="9"/>
  <c r="O7" i="9" s="1"/>
  <c r="Q7" i="9" s="1"/>
  <c r="Q71" i="6"/>
  <c r="S71" i="6" s="1"/>
  <c r="E71" i="14" s="1"/>
  <c r="N118" i="6"/>
  <c r="L107" i="7" s="1"/>
  <c r="O107" i="7" s="1"/>
  <c r="Q107" i="7" s="1"/>
  <c r="N133" i="6"/>
  <c r="L121" i="7" s="1"/>
  <c r="O121" i="7" s="1"/>
  <c r="Q121" i="7" s="1"/>
  <c r="N5" i="6"/>
  <c r="Q457" i="6"/>
  <c r="S457" i="6" s="1"/>
  <c r="Q15" i="6"/>
  <c r="S15" i="6" s="1"/>
  <c r="Q412" i="6"/>
  <c r="S412" i="6" s="1"/>
  <c r="N370" i="6"/>
  <c r="L351" i="7" s="1"/>
  <c r="O351" i="7" s="1"/>
  <c r="Q351" i="7" s="1"/>
  <c r="N198" i="6"/>
  <c r="L183" i="7" s="1"/>
  <c r="O183" i="7" s="1"/>
  <c r="Q183" i="7" s="1"/>
  <c r="D521" i="12"/>
  <c r="Q28" i="6"/>
  <c r="S28" i="6" s="1"/>
  <c r="Q430" i="6"/>
  <c r="S430" i="6" s="1"/>
  <c r="Q70" i="6"/>
  <c r="S70" i="6" s="1"/>
  <c r="Q435" i="6"/>
  <c r="S435" i="6" s="1"/>
  <c r="Q209" i="6"/>
  <c r="S209" i="6" s="1"/>
  <c r="U9" i="9"/>
  <c r="V9" i="9" s="1"/>
  <c r="X123" i="6"/>
  <c r="N41" i="6"/>
  <c r="L34" i="7" s="1"/>
  <c r="O34" i="7" s="1"/>
  <c r="Q34" i="7" s="1"/>
  <c r="N112" i="6"/>
  <c r="L101" i="7" s="1"/>
  <c r="O101" i="7" s="1"/>
  <c r="Q101" i="7" s="1"/>
  <c r="N424" i="6"/>
  <c r="L405" i="7" s="1"/>
  <c r="O405" i="7" s="1"/>
  <c r="Q405" i="7" s="1"/>
  <c r="N276" i="6"/>
  <c r="L259" i="7" s="1"/>
  <c r="O259" i="7" s="1"/>
  <c r="Q259" i="7" s="1"/>
  <c r="N44" i="6"/>
  <c r="L36" i="7" s="1"/>
  <c r="O36" i="7" s="1"/>
  <c r="Q36" i="7" s="1"/>
  <c r="N513" i="6"/>
  <c r="L493" i="7" s="1"/>
  <c r="O493" i="7" s="1"/>
  <c r="Q493" i="7" s="1"/>
  <c r="N437" i="6"/>
  <c r="L418" i="7" s="1"/>
  <c r="O418" i="7" s="1"/>
  <c r="Q418" i="7" s="1"/>
  <c r="N400" i="6"/>
  <c r="L381" i="7" s="1"/>
  <c r="O381" i="7" s="1"/>
  <c r="Q381" i="7" s="1"/>
  <c r="Q265" i="6"/>
  <c r="S265" i="6" s="1"/>
  <c r="Q215" i="6"/>
  <c r="S215" i="6" s="1"/>
  <c r="Q324" i="6"/>
  <c r="S324" i="6" s="1"/>
  <c r="Q242" i="6"/>
  <c r="S242" i="6" s="1"/>
  <c r="Q440" i="6"/>
  <c r="S440" i="6" s="1"/>
  <c r="Q189" i="6"/>
  <c r="S189" i="6" s="1"/>
  <c r="Q417" i="6"/>
  <c r="S417" i="6" s="1"/>
  <c r="Q259" i="6"/>
  <c r="S259" i="6" s="1"/>
  <c r="Q53" i="6"/>
  <c r="S53" i="6" s="1"/>
  <c r="Q480" i="6"/>
  <c r="S480" i="6" s="1"/>
  <c r="N504" i="6"/>
  <c r="L484" i="7" s="1"/>
  <c r="O484" i="7" s="1"/>
  <c r="Q484" i="7" s="1"/>
  <c r="N236" i="6"/>
  <c r="L220" i="7" s="1"/>
  <c r="O220" i="7" s="1"/>
  <c r="Q220" i="7" s="1"/>
  <c r="N258" i="6"/>
  <c r="L241" i="7" s="1"/>
  <c r="O241" i="7" s="1"/>
  <c r="Q241" i="7" s="1"/>
  <c r="N144" i="6"/>
  <c r="L132" i="7" s="1"/>
  <c r="O132" i="7" s="1"/>
  <c r="Q132" i="7" s="1"/>
  <c r="N16" i="6"/>
  <c r="L11" i="7" s="1"/>
  <c r="O11" i="7" s="1"/>
  <c r="Q11" i="7" s="1"/>
  <c r="N459" i="6"/>
  <c r="L439" i="7" s="1"/>
  <c r="O439" i="7" s="1"/>
  <c r="Q439" i="7" s="1"/>
  <c r="N113" i="6"/>
  <c r="L102" i="7" s="1"/>
  <c r="O102" i="7" s="1"/>
  <c r="Q102" i="7" s="1"/>
  <c r="N478" i="6"/>
  <c r="L458" i="7" s="1"/>
  <c r="O458" i="7" s="1"/>
  <c r="Q458" i="7" s="1"/>
  <c r="N208" i="6"/>
  <c r="L193" i="7" s="1"/>
  <c r="O193" i="7" s="1"/>
  <c r="Q193" i="7" s="1"/>
  <c r="Q476" i="6"/>
  <c r="S476" i="6" s="1"/>
  <c r="U10" i="9"/>
  <c r="V10" i="9" s="1"/>
  <c r="X146" i="6"/>
  <c r="Q248" i="6"/>
  <c r="S248" i="6" s="1"/>
  <c r="Q325" i="6"/>
  <c r="S325" i="6" s="1"/>
  <c r="Q339" i="6"/>
  <c r="S339" i="6" s="1"/>
  <c r="N268" i="6"/>
  <c r="L251" i="7" s="1"/>
  <c r="O251" i="7" s="1"/>
  <c r="Q251" i="7" s="1"/>
  <c r="N116" i="6"/>
  <c r="L105" i="7" s="1"/>
  <c r="O105" i="7" s="1"/>
  <c r="Q105" i="7" s="1"/>
  <c r="N290" i="6"/>
  <c r="L273" i="7" s="1"/>
  <c r="O273" i="7" s="1"/>
  <c r="Q273" i="7" s="1"/>
  <c r="N95" i="6"/>
  <c r="L84" i="7" s="1"/>
  <c r="O84" i="7" s="1"/>
  <c r="Q84" i="7" s="1"/>
  <c r="N492" i="6"/>
  <c r="L472" i="7" s="1"/>
  <c r="O472" i="7" s="1"/>
  <c r="Q472" i="7" s="1"/>
  <c r="Q364" i="6"/>
  <c r="S364" i="6" s="1"/>
  <c r="N161" i="6"/>
  <c r="L147" i="7" s="1"/>
  <c r="O147" i="7" s="1"/>
  <c r="Q147" i="7" s="1"/>
  <c r="Q78" i="6"/>
  <c r="S78" i="6" s="1"/>
  <c r="Q506" i="6"/>
  <c r="S506" i="6" s="1"/>
  <c r="N157" i="6"/>
  <c r="L143" i="7" s="1"/>
  <c r="O143" i="7" s="1"/>
  <c r="Q143" i="7" s="1"/>
  <c r="U12" i="9"/>
  <c r="V12" i="9" s="1"/>
  <c r="X193" i="6"/>
  <c r="Q228" i="6"/>
  <c r="S228" i="6" s="1"/>
  <c r="N73" i="6"/>
  <c r="L64" i="7" s="1"/>
  <c r="O64" i="7" s="1"/>
  <c r="Q64" i="7" s="1"/>
  <c r="N460" i="6"/>
  <c r="L440" i="7" s="1"/>
  <c r="O440" i="7" s="1"/>
  <c r="Q440" i="7" s="1"/>
  <c r="N389" i="6"/>
  <c r="L370" i="7" s="1"/>
  <c r="O370" i="7" s="1"/>
  <c r="Q370" i="7" s="1"/>
  <c r="N63" i="6"/>
  <c r="L55" i="7" s="1"/>
  <c r="O55" i="7" s="1"/>
  <c r="Q55" i="7" s="1"/>
  <c r="N200" i="6"/>
  <c r="L185" i="7" s="1"/>
  <c r="O185" i="7" s="1"/>
  <c r="Q185" i="7" s="1"/>
  <c r="N469" i="6"/>
  <c r="L449" i="7" s="1"/>
  <c r="O449" i="7" s="1"/>
  <c r="Q449" i="7" s="1"/>
  <c r="N69" i="6"/>
  <c r="L61" i="7" s="1"/>
  <c r="O61" i="7" s="1"/>
  <c r="Q61" i="7" s="1"/>
  <c r="Q197" i="6"/>
  <c r="S197" i="6" s="1"/>
  <c r="Q331" i="6"/>
  <c r="S331" i="6" s="1"/>
  <c r="N338" i="6"/>
  <c r="L319" i="7" s="1"/>
  <c r="O319" i="7" s="1"/>
  <c r="Q319" i="7" s="1"/>
  <c r="L15" i="9"/>
  <c r="O15" i="9" s="1"/>
  <c r="Q15" i="9" s="1"/>
  <c r="Q301" i="6"/>
  <c r="S301" i="6" s="1"/>
  <c r="E301" i="14" s="1"/>
  <c r="Q103" i="6"/>
  <c r="S103" i="6" s="1"/>
  <c r="Q178" i="6"/>
  <c r="S178" i="6" s="1"/>
  <c r="N344" i="6"/>
  <c r="L325" i="7" s="1"/>
  <c r="O325" i="7" s="1"/>
  <c r="Q325" i="7" s="1"/>
  <c r="N224" i="6"/>
  <c r="L209" i="7" s="1"/>
  <c r="O209" i="7" s="1"/>
  <c r="Q209" i="7" s="1"/>
  <c r="N105" i="6"/>
  <c r="L94" i="7" s="1"/>
  <c r="O94" i="7" s="1"/>
  <c r="Q94" i="7" s="1"/>
  <c r="N406" i="6"/>
  <c r="L387" i="7" s="1"/>
  <c r="O387" i="7" s="1"/>
  <c r="Q387" i="7" s="1"/>
  <c r="N48" i="6"/>
  <c r="L40" i="7" s="1"/>
  <c r="O40" i="7" s="1"/>
  <c r="Q40" i="7" s="1"/>
  <c r="Q206" i="6"/>
  <c r="S206" i="6" s="1"/>
  <c r="N241" i="6"/>
  <c r="L225" i="7" s="1"/>
  <c r="O225" i="7" s="1"/>
  <c r="Q225" i="7" s="1"/>
  <c r="N229" i="6"/>
  <c r="L213" i="7" s="1"/>
  <c r="O213" i="7" s="1"/>
  <c r="Q213" i="7" s="1"/>
  <c r="N171" i="6"/>
  <c r="L157" i="7" s="1"/>
  <c r="O157" i="7" s="1"/>
  <c r="Q157" i="7" s="1"/>
  <c r="U8" i="9"/>
  <c r="V8" i="9" s="1"/>
  <c r="X76" i="6"/>
  <c r="Q142" i="6"/>
  <c r="S142" i="6" s="1"/>
  <c r="L14" i="9"/>
  <c r="O14" i="9" s="1"/>
  <c r="Q14" i="9" s="1"/>
  <c r="Q292" i="6"/>
  <c r="S292" i="6" s="1"/>
  <c r="E292" i="14" s="1"/>
  <c r="L6" i="9"/>
  <c r="O6" i="9" s="1"/>
  <c r="Q6" i="9" s="1"/>
  <c r="Q35" i="6"/>
  <c r="S35" i="6" s="1"/>
  <c r="E35" i="14" s="1"/>
  <c r="N337" i="6"/>
  <c r="L318" i="7" s="1"/>
  <c r="O318" i="7" s="1"/>
  <c r="Q318" i="7" s="1"/>
  <c r="Q398" i="6"/>
  <c r="S398" i="6" s="1"/>
  <c r="Q436" i="6"/>
  <c r="S436" i="6" s="1"/>
  <c r="Q102" i="6"/>
  <c r="S102" i="6" s="1"/>
  <c r="Q106" i="6"/>
  <c r="S106" i="6" s="1"/>
  <c r="N253" i="6"/>
  <c r="L237" i="7" s="1"/>
  <c r="O237" i="7" s="1"/>
  <c r="Q237" i="7" s="1"/>
  <c r="N300" i="6"/>
  <c r="L282" i="7" s="1"/>
  <c r="O282" i="7" s="1"/>
  <c r="Q282" i="7" s="1"/>
  <c r="N148" i="6"/>
  <c r="L135" i="7" s="1"/>
  <c r="O135" i="7" s="1"/>
  <c r="Q135" i="7" s="1"/>
  <c r="N20" i="6"/>
  <c r="L15" i="7" s="1"/>
  <c r="O15" i="7" s="1"/>
  <c r="Q15" i="7" s="1"/>
  <c r="N172" i="6"/>
  <c r="L158" i="7" s="1"/>
  <c r="O158" i="7" s="1"/>
  <c r="Q158" i="7" s="1"/>
  <c r="N80" i="6"/>
  <c r="L69" i="7" s="1"/>
  <c r="O69" i="7" s="1"/>
  <c r="Q69" i="7" s="1"/>
  <c r="N93" i="6"/>
  <c r="L82" i="7" s="1"/>
  <c r="O82" i="7" s="1"/>
  <c r="Q82" i="7" s="1"/>
  <c r="N239" i="6"/>
  <c r="L223" i="7" s="1"/>
  <c r="O223" i="7" s="1"/>
  <c r="Q223" i="7" s="1"/>
  <c r="N238" i="6"/>
  <c r="L222" i="7" s="1"/>
  <c r="O222" i="7" s="1"/>
  <c r="Q222" i="7" s="1"/>
  <c r="N402" i="6"/>
  <c r="L383" i="7" s="1"/>
  <c r="O383" i="7" s="1"/>
  <c r="Q383" i="7" s="1"/>
  <c r="Q318" i="6"/>
  <c r="S318" i="6" s="1"/>
  <c r="Q477" i="6"/>
  <c r="S477" i="6" s="1"/>
  <c r="Q110" i="6"/>
  <c r="S110" i="6" s="1"/>
  <c r="N388" i="6"/>
  <c r="L369" i="7" s="1"/>
  <c r="O369" i="7" s="1"/>
  <c r="Q369" i="7" s="1"/>
  <c r="Q404" i="6"/>
  <c r="S404" i="6" s="1"/>
  <c r="L3" i="9"/>
  <c r="Q6" i="6"/>
  <c r="S6" i="6" s="1"/>
  <c r="E6" i="14" s="1"/>
  <c r="N267" i="6"/>
  <c r="L250" i="7" s="1"/>
  <c r="O250" i="7" s="1"/>
  <c r="Q250" i="7" s="1"/>
  <c r="N428" i="6"/>
  <c r="L409" i="7" s="1"/>
  <c r="O409" i="7" s="1"/>
  <c r="Q409" i="7" s="1"/>
  <c r="N493" i="6"/>
  <c r="L473" i="7" s="1"/>
  <c r="O473" i="7" s="1"/>
  <c r="Q473" i="7" s="1"/>
  <c r="Q361" i="6"/>
  <c r="S361" i="6" s="1"/>
  <c r="N420" i="6"/>
  <c r="L401" i="7" s="1"/>
  <c r="O401" i="7" s="1"/>
  <c r="Q401" i="7" s="1"/>
  <c r="Q279" i="6"/>
  <c r="S279" i="6" s="1"/>
  <c r="Q444" i="6"/>
  <c r="S444" i="6" s="1"/>
  <c r="Q445" i="6"/>
  <c r="S445" i="6" s="1"/>
  <c r="Q307" i="6"/>
  <c r="S307" i="6" s="1"/>
  <c r="Q455" i="6"/>
  <c r="S455" i="6" s="1"/>
  <c r="Q496" i="6"/>
  <c r="S496" i="6" s="1"/>
  <c r="U4" i="9"/>
  <c r="V4" i="9" s="1"/>
  <c r="X7" i="6"/>
  <c r="Q453" i="6"/>
  <c r="S453" i="6" s="1"/>
  <c r="Q38" i="6"/>
  <c r="S38" i="6" s="1"/>
  <c r="E333" i="14"/>
  <c r="N355" i="6"/>
  <c r="L336" i="7" s="1"/>
  <c r="O336" i="7" s="1"/>
  <c r="Q336" i="7" s="1"/>
  <c r="N357" i="6"/>
  <c r="L338" i="7" s="1"/>
  <c r="O338" i="7" s="1"/>
  <c r="Q338" i="7" s="1"/>
  <c r="N396" i="6"/>
  <c r="L377" i="7" s="1"/>
  <c r="O377" i="7" s="1"/>
  <c r="Q377" i="7" s="1"/>
  <c r="N397" i="6"/>
  <c r="L378" i="7" s="1"/>
  <c r="O378" i="7" s="1"/>
  <c r="Q378" i="7" s="1"/>
  <c r="N199" i="6"/>
  <c r="L184" i="7" s="1"/>
  <c r="O184" i="7" s="1"/>
  <c r="Q184" i="7" s="1"/>
  <c r="N261" i="6"/>
  <c r="L244" i="7" s="1"/>
  <c r="O244" i="7" s="1"/>
  <c r="Q244" i="7" s="1"/>
  <c r="N308" i="6"/>
  <c r="L289" i="7" s="1"/>
  <c r="O289" i="7" s="1"/>
  <c r="Q289" i="7" s="1"/>
  <c r="N202" i="6"/>
  <c r="L187" i="7" s="1"/>
  <c r="O187" i="7" s="1"/>
  <c r="Q187" i="7" s="1"/>
  <c r="N203" i="6"/>
  <c r="L188" i="7" s="1"/>
  <c r="O188" i="7" s="1"/>
  <c r="Q188" i="7" s="1"/>
  <c r="Q96" i="6"/>
  <c r="S96" i="6" s="1"/>
  <c r="Q158" i="6"/>
  <c r="S158" i="6" s="1"/>
  <c r="Q314" i="6"/>
  <c r="S314" i="6" s="1"/>
  <c r="Q487" i="6"/>
  <c r="S487" i="6" s="1"/>
  <c r="Q255" i="6"/>
  <c r="S255" i="6" s="1"/>
  <c r="Q254" i="6"/>
  <c r="S254" i="6" s="1"/>
  <c r="Q385" i="6"/>
  <c r="S385" i="6" s="1"/>
  <c r="Q227" i="6"/>
  <c r="S227" i="6" s="1"/>
  <c r="Q468" i="6"/>
  <c r="S468" i="6" s="1"/>
  <c r="Q170" i="6"/>
  <c r="S170" i="6" s="1"/>
  <c r="N205" i="6"/>
  <c r="L190" i="7" s="1"/>
  <c r="O190" i="7" s="1"/>
  <c r="Q190" i="7" s="1"/>
  <c r="Q363" i="6"/>
  <c r="S363" i="6" s="1"/>
  <c r="N473" i="6"/>
  <c r="L453" i="7" s="1"/>
  <c r="O453" i="7" s="1"/>
  <c r="Q453" i="7" s="1"/>
  <c r="N126" i="6"/>
  <c r="L114" i="7" s="1"/>
  <c r="O114" i="7" s="1"/>
  <c r="Q114" i="7" s="1"/>
  <c r="N61" i="6"/>
  <c r="L53" i="7" s="1"/>
  <c r="O53" i="7" s="1"/>
  <c r="Q53" i="7" s="1"/>
  <c r="N517" i="6"/>
  <c r="L497" i="7" s="1"/>
  <c r="O497" i="7" s="1"/>
  <c r="Q497" i="7" s="1"/>
  <c r="N434" i="6"/>
  <c r="L415" i="7" s="1"/>
  <c r="O415" i="7" s="1"/>
  <c r="Q415" i="7" s="1"/>
  <c r="Q287" i="6"/>
  <c r="S287" i="6" s="1"/>
  <c r="Q285" i="6"/>
  <c r="S285" i="6" s="1"/>
  <c r="N349" i="6"/>
  <c r="L330" i="7" s="1"/>
  <c r="O330" i="7" s="1"/>
  <c r="Q330" i="7" s="1"/>
  <c r="Q128" i="6"/>
  <c r="S128" i="6" s="1"/>
  <c r="N372" i="6"/>
  <c r="L353" i="7" s="1"/>
  <c r="O353" i="7" s="1"/>
  <c r="Q353" i="7" s="1"/>
  <c r="Q286" i="6"/>
  <c r="S286" i="6" s="1"/>
  <c r="N369" i="6"/>
  <c r="L350" i="7" s="1"/>
  <c r="O350" i="7" s="1"/>
  <c r="Q350" i="7" s="1"/>
  <c r="Q135" i="6"/>
  <c r="S135" i="6" s="1"/>
  <c r="Q117" i="6"/>
  <c r="S117" i="6" s="1"/>
  <c r="Q360" i="6"/>
  <c r="S360" i="6" s="1"/>
  <c r="N188" i="6"/>
  <c r="L174" i="7" s="1"/>
  <c r="O174" i="7" s="1"/>
  <c r="Q174" i="7" s="1"/>
  <c r="N29" i="6"/>
  <c r="L24" i="7" s="1"/>
  <c r="O24" i="7" s="1"/>
  <c r="Q24" i="7" s="1"/>
  <c r="N456" i="6"/>
  <c r="L436" i="7" s="1"/>
  <c r="O436" i="7" s="1"/>
  <c r="Q436" i="7" s="1"/>
  <c r="N98" i="6"/>
  <c r="L87" i="7" s="1"/>
  <c r="O87" i="7" s="1"/>
  <c r="Q87" i="7" s="1"/>
  <c r="N323" i="6"/>
  <c r="L304" i="7" s="1"/>
  <c r="O304" i="7" s="1"/>
  <c r="Q304" i="7" s="1"/>
  <c r="N407" i="6"/>
  <c r="L388" i="7" s="1"/>
  <c r="O388" i="7" s="1"/>
  <c r="Q388" i="7" s="1"/>
  <c r="N204" i="6"/>
  <c r="L189" i="7" s="1"/>
  <c r="O189" i="7" s="1"/>
  <c r="Q189" i="7" s="1"/>
  <c r="N452" i="6"/>
  <c r="L432" i="7" s="1"/>
  <c r="O432" i="7" s="1"/>
  <c r="Q432" i="7" s="1"/>
  <c r="N466" i="6"/>
  <c r="L446" i="7" s="1"/>
  <c r="O446" i="7" s="1"/>
  <c r="Q446" i="7" s="1"/>
  <c r="N432" i="6"/>
  <c r="L413" i="7" s="1"/>
  <c r="O413" i="7" s="1"/>
  <c r="Q413" i="7" s="1"/>
  <c r="N122" i="6"/>
  <c r="L111" i="7" s="1"/>
  <c r="O111" i="7" s="1"/>
  <c r="Q111" i="7" s="1"/>
  <c r="Q269" i="6"/>
  <c r="S269" i="6" s="1"/>
  <c r="Q252" i="6"/>
  <c r="S252" i="6" s="1"/>
  <c r="Q509" i="6"/>
  <c r="S509" i="6" s="1"/>
  <c r="Q89" i="6"/>
  <c r="S89" i="6" s="1"/>
  <c r="Q472" i="6"/>
  <c r="S472" i="6" s="1"/>
  <c r="N193" i="6"/>
  <c r="E277" i="14"/>
  <c r="N367" i="6"/>
  <c r="L348" i="7" s="1"/>
  <c r="O348" i="7" s="1"/>
  <c r="Q348" i="7" s="1"/>
  <c r="Q501" i="6"/>
  <c r="S501" i="6" s="1"/>
  <c r="ED526" i="4"/>
  <c r="Q67" i="6"/>
  <c r="S67" i="6" s="1"/>
  <c r="Q129" i="6"/>
  <c r="S129" i="6" s="1"/>
  <c r="Q39" i="6"/>
  <c r="S39" i="6" s="1"/>
  <c r="Q134" i="6"/>
  <c r="S134" i="6" s="1"/>
  <c r="Q499" i="6"/>
  <c r="S499" i="6" s="1"/>
  <c r="Q519" i="6"/>
  <c r="S519" i="6" s="1"/>
  <c r="N246" i="6"/>
  <c r="L230" i="7" s="1"/>
  <c r="O230" i="7" s="1"/>
  <c r="Q230" i="7" s="1"/>
  <c r="Q212" i="6"/>
  <c r="S212" i="6" s="1"/>
  <c r="N322" i="6"/>
  <c r="L303" i="7" s="1"/>
  <c r="O303" i="7" s="1"/>
  <c r="Q303" i="7" s="1"/>
  <c r="Q237" i="6"/>
  <c r="S237" i="6" s="1"/>
  <c r="Q306" i="6"/>
  <c r="S306" i="6" s="1"/>
  <c r="Q111" i="6"/>
  <c r="S111" i="6" s="1"/>
  <c r="Q13" i="6"/>
  <c r="S13" i="6" s="1"/>
  <c r="Q498" i="6"/>
  <c r="S498" i="6" s="1"/>
  <c r="E311" i="14"/>
  <c r="Q383" i="6"/>
  <c r="S383" i="6" s="1"/>
  <c r="Q223" i="6"/>
  <c r="S223" i="6" s="1"/>
  <c r="N438" i="6"/>
  <c r="L419" i="7" s="1"/>
  <c r="O419" i="7" s="1"/>
  <c r="Q419" i="7" s="1"/>
  <c r="N461" i="6"/>
  <c r="L441" i="7" s="1"/>
  <c r="O441" i="7" s="1"/>
  <c r="Q441" i="7" s="1"/>
  <c r="N27" i="6"/>
  <c r="L22" i="7" s="1"/>
  <c r="O22" i="7" s="1"/>
  <c r="Q22" i="7" s="1"/>
  <c r="N244" i="6"/>
  <c r="L228" i="7" s="1"/>
  <c r="O228" i="7" s="1"/>
  <c r="Q228" i="7" s="1"/>
  <c r="Q233" i="6"/>
  <c r="S233" i="6" s="1"/>
  <c r="Q365" i="6"/>
  <c r="S365" i="6" s="1"/>
  <c r="Q153" i="6"/>
  <c r="S153" i="6" s="1"/>
  <c r="Q46" i="6"/>
  <c r="S46" i="6" s="1"/>
  <c r="Q109" i="6"/>
  <c r="S109" i="6" s="1"/>
  <c r="L8" i="8"/>
  <c r="O8" i="8" s="1"/>
  <c r="Q8" i="8" s="1"/>
  <c r="Q225" i="6"/>
  <c r="S225" i="6" s="1"/>
  <c r="E225" i="14" s="1"/>
  <c r="Q131" i="6"/>
  <c r="S131" i="6" s="1"/>
  <c r="N409" i="6"/>
  <c r="L390" i="7" s="1"/>
  <c r="O390" i="7" s="1"/>
  <c r="Q390" i="7" s="1"/>
  <c r="Q341" i="6"/>
  <c r="S341" i="6" s="1"/>
  <c r="Q156" i="6"/>
  <c r="S156" i="6" s="1"/>
  <c r="N62" i="6"/>
  <c r="L54" i="7" s="1"/>
  <c r="O54" i="7" s="1"/>
  <c r="Q54" i="7" s="1"/>
  <c r="N289" i="6"/>
  <c r="L272" i="7" s="1"/>
  <c r="O272" i="7" s="1"/>
  <c r="Q272" i="7" s="1"/>
  <c r="N488" i="6"/>
  <c r="L468" i="7" s="1"/>
  <c r="O468" i="7" s="1"/>
  <c r="Q468" i="7" s="1"/>
  <c r="N66" i="6"/>
  <c r="L58" i="7" s="1"/>
  <c r="O58" i="7" s="1"/>
  <c r="Q58" i="7" s="1"/>
  <c r="N315" i="6"/>
  <c r="L296" i="7" s="1"/>
  <c r="O296" i="7" s="1"/>
  <c r="Q296" i="7" s="1"/>
  <c r="N266" i="6"/>
  <c r="L249" i="7" s="1"/>
  <c r="O249" i="7" s="1"/>
  <c r="Q249" i="7" s="1"/>
  <c r="N145" i="6"/>
  <c r="L133" i="7" s="1"/>
  <c r="O133" i="7" s="1"/>
  <c r="Q133" i="7" s="1"/>
  <c r="N17" i="6"/>
  <c r="L12" i="7" s="1"/>
  <c r="O12" i="7" s="1"/>
  <c r="Q12" i="7" s="1"/>
  <c r="Q309" i="6"/>
  <c r="S309" i="6" s="1"/>
  <c r="Q390" i="6"/>
  <c r="S390" i="6" s="1"/>
  <c r="N399" i="6"/>
  <c r="L380" i="7" s="1"/>
  <c r="O380" i="7" s="1"/>
  <c r="Q380" i="7" s="1"/>
  <c r="L4" i="8"/>
  <c r="O4" i="8" s="1"/>
  <c r="Q4" i="8" s="1"/>
  <c r="Q4" i="6"/>
  <c r="S4" i="6" s="1"/>
  <c r="E4" i="14" s="1"/>
  <c r="Q425" i="6"/>
  <c r="S425" i="6" s="1"/>
  <c r="Q281" i="6"/>
  <c r="S281" i="6" s="1"/>
  <c r="Q77" i="6"/>
  <c r="S77" i="6" s="1"/>
  <c r="Q354" i="6"/>
  <c r="S354" i="6" s="1"/>
  <c r="N340" i="6"/>
  <c r="L321" i="7" s="1"/>
  <c r="O321" i="7" s="1"/>
  <c r="Q321" i="7" s="1"/>
  <c r="Q120" i="6"/>
  <c r="S120" i="6" s="1"/>
  <c r="Q330" i="6"/>
  <c r="S330" i="6" s="1"/>
  <c r="N362" i="6"/>
  <c r="L343" i="7" s="1"/>
  <c r="O343" i="7" s="1"/>
  <c r="Q343" i="7" s="1"/>
  <c r="N507" i="6"/>
  <c r="L487" i="7" s="1"/>
  <c r="O487" i="7" s="1"/>
  <c r="Q487" i="7" s="1"/>
  <c r="N211" i="6"/>
  <c r="L196" i="7" s="1"/>
  <c r="O196" i="7" s="1"/>
  <c r="Q196" i="7" s="1"/>
  <c r="N155" i="6"/>
  <c r="L141" i="7" s="1"/>
  <c r="O141" i="7" s="1"/>
  <c r="Q141" i="7" s="1"/>
  <c r="N115" i="6"/>
  <c r="L104" i="7" s="1"/>
  <c r="O104" i="7" s="1"/>
  <c r="Q104" i="7" s="1"/>
  <c r="N377" i="6"/>
  <c r="L358" i="7" s="1"/>
  <c r="O358" i="7" s="1"/>
  <c r="Q358" i="7" s="1"/>
  <c r="N298" i="6"/>
  <c r="L280" i="7" s="1"/>
  <c r="O280" i="7" s="1"/>
  <c r="Q280" i="7" s="1"/>
  <c r="N162" i="6"/>
  <c r="L148" i="7" s="1"/>
  <c r="O148" i="7" s="1"/>
  <c r="Q148" i="7" s="1"/>
  <c r="N58" i="6"/>
  <c r="L50" i="7" s="1"/>
  <c r="O50" i="7" s="1"/>
  <c r="Q50" i="7" s="1"/>
  <c r="Q50" i="6"/>
  <c r="S50" i="6" s="1"/>
  <c r="Q423" i="6"/>
  <c r="S423" i="6" s="1"/>
  <c r="Q353" i="6"/>
  <c r="S353" i="6" s="1"/>
  <c r="Q332" i="6"/>
  <c r="S332" i="6" s="1"/>
  <c r="N196" i="6"/>
  <c r="L181" i="7" s="1"/>
  <c r="O181" i="7" s="1"/>
  <c r="Q181" i="7" s="1"/>
  <c r="N52" i="6"/>
  <c r="L44" i="7" s="1"/>
  <c r="O44" i="7" s="1"/>
  <c r="Q44" i="7" s="1"/>
  <c r="N328" i="6"/>
  <c r="L309" i="7" s="1"/>
  <c r="O309" i="7" s="1"/>
  <c r="Q309" i="7" s="1"/>
  <c r="N83" i="6"/>
  <c r="L72" i="7" s="1"/>
  <c r="O72" i="7" s="1"/>
  <c r="Q72" i="7" s="1"/>
  <c r="N167" i="6"/>
  <c r="L153" i="7" s="1"/>
  <c r="O153" i="7" s="1"/>
  <c r="Q153" i="7" s="1"/>
  <c r="N40" i="6"/>
  <c r="L33" i="7" s="1"/>
  <c r="O33" i="7" s="1"/>
  <c r="Q33" i="7" s="1"/>
  <c r="Q220" i="6"/>
  <c r="S220" i="6" s="1"/>
  <c r="Q489" i="6"/>
  <c r="S489" i="6" s="1"/>
  <c r="Q64" i="6"/>
  <c r="S64" i="6" s="1"/>
  <c r="E319" i="14"/>
  <c r="N174" i="6"/>
  <c r="L160" i="7" s="1"/>
  <c r="O160" i="7" s="1"/>
  <c r="Q160" i="7" s="1"/>
  <c r="L10" i="9"/>
  <c r="O10" i="9" s="1"/>
  <c r="Q10" i="9" s="1"/>
  <c r="Q146" i="6"/>
  <c r="S146" i="6" s="1"/>
  <c r="E146" i="14" s="1"/>
  <c r="Q180" i="6"/>
  <c r="S180" i="6" s="1"/>
  <c r="N479" i="6"/>
  <c r="L459" i="7" s="1"/>
  <c r="O459" i="7" s="1"/>
  <c r="Q459" i="7" s="1"/>
  <c r="N366" i="6"/>
  <c r="L347" i="7" s="1"/>
  <c r="O347" i="7" s="1"/>
  <c r="Q347" i="7" s="1"/>
  <c r="N137" i="6"/>
  <c r="L125" i="7" s="1"/>
  <c r="O125" i="7" s="1"/>
  <c r="Q125" i="7" s="1"/>
  <c r="N9" i="6"/>
  <c r="L4" i="7" s="1"/>
  <c r="O4" i="7" s="1"/>
  <c r="Q4" i="7" s="1"/>
  <c r="N380" i="6"/>
  <c r="L361" i="7" s="1"/>
  <c r="O361" i="7" s="1"/>
  <c r="Q361" i="7" s="1"/>
  <c r="N296" i="6"/>
  <c r="L278" i="7" s="1"/>
  <c r="O278" i="7" s="1"/>
  <c r="Q278" i="7" s="1"/>
  <c r="N140" i="6"/>
  <c r="L128" i="7" s="1"/>
  <c r="O128" i="7" s="1"/>
  <c r="Q128" i="7" s="1"/>
  <c r="N12" i="6"/>
  <c r="L7" i="7" s="1"/>
  <c r="O7" i="7" s="1"/>
  <c r="Q7" i="7" s="1"/>
  <c r="N136" i="6"/>
  <c r="L124" i="7" s="1"/>
  <c r="O124" i="7" s="1"/>
  <c r="Q124" i="7" s="1"/>
  <c r="N405" i="6"/>
  <c r="L386" i="7" s="1"/>
  <c r="O386" i="7" s="1"/>
  <c r="Q386" i="7" s="1"/>
  <c r="Q294" i="6"/>
  <c r="S294" i="6" s="1"/>
  <c r="Q297" i="6"/>
  <c r="S297" i="6" s="1"/>
  <c r="Q25" i="6"/>
  <c r="S25" i="6" s="1"/>
  <c r="Q303" i="6"/>
  <c r="S303" i="6" s="1"/>
  <c r="Q181" i="6"/>
  <c r="S181" i="6" s="1"/>
  <c r="N512" i="6"/>
  <c r="L492" i="7" s="1"/>
  <c r="O492" i="7" s="1"/>
  <c r="Q492" i="7" s="1"/>
  <c r="Q260" i="6"/>
  <c r="S260" i="6" s="1"/>
  <c r="Q65" i="6"/>
  <c r="S65" i="6" s="1"/>
  <c r="Q350" i="6"/>
  <c r="S350" i="6" s="1"/>
  <c r="Q447" i="6"/>
  <c r="S447" i="6" s="1"/>
  <c r="N59" i="6"/>
  <c r="L51" i="7" s="1"/>
  <c r="O51" i="7" s="1"/>
  <c r="Q51" i="7" s="1"/>
  <c r="N470" i="6"/>
  <c r="L450" i="7" s="1"/>
  <c r="O450" i="7" s="1"/>
  <c r="Q450" i="7" s="1"/>
  <c r="Q207" i="6"/>
  <c r="S207" i="6" s="1"/>
  <c r="N130" i="6"/>
  <c r="L118" i="7" s="1"/>
  <c r="O118" i="7" s="1"/>
  <c r="Q118" i="7" s="1"/>
  <c r="N439" i="6"/>
  <c r="L420" i="7" s="1"/>
  <c r="O420" i="7" s="1"/>
  <c r="Q420" i="7" s="1"/>
  <c r="N264" i="6"/>
  <c r="L247" i="7" s="1"/>
  <c r="O247" i="7" s="1"/>
  <c r="Q247" i="7" s="1"/>
  <c r="N86" i="6"/>
  <c r="L75" i="7" s="1"/>
  <c r="O75" i="7" s="1"/>
  <c r="Q75" i="7" s="1"/>
  <c r="Q139" i="6"/>
  <c r="S139" i="6" s="1"/>
  <c r="Q47" i="6"/>
  <c r="S47" i="6" s="1"/>
  <c r="Q14" i="6"/>
  <c r="S14" i="6" s="1"/>
  <c r="Q326" i="6"/>
  <c r="S326" i="6" s="1"/>
  <c r="L13" i="9"/>
  <c r="O13" i="9" s="1"/>
  <c r="Q13" i="9" s="1"/>
  <c r="Q257" i="6"/>
  <c r="S257" i="6" s="1"/>
  <c r="E257" i="14" s="1"/>
  <c r="Q216" i="6"/>
  <c r="S216" i="6" s="1"/>
  <c r="U7" i="9"/>
  <c r="V7" i="9" s="1"/>
  <c r="X71" i="6"/>
  <c r="Q416" i="6"/>
  <c r="S416" i="6" s="1"/>
  <c r="U3" i="9"/>
  <c r="X6" i="6"/>
  <c r="L6" i="8"/>
  <c r="O6" i="8" s="1"/>
  <c r="Q6" i="8" s="1"/>
  <c r="Q42" i="6"/>
  <c r="S42" i="6" s="1"/>
  <c r="E42" i="14" s="1"/>
  <c r="N195" i="6"/>
  <c r="L180" i="7" s="1"/>
  <c r="O180" i="7" s="1"/>
  <c r="Q180" i="7" s="1"/>
  <c r="N176" i="6"/>
  <c r="L162" i="7" s="1"/>
  <c r="O162" i="7" s="1"/>
  <c r="Q162" i="7" s="1"/>
  <c r="N84" i="6"/>
  <c r="L73" i="7" s="1"/>
  <c r="O73" i="7" s="1"/>
  <c r="Q73" i="7" s="1"/>
  <c r="E293" i="14"/>
  <c r="N51" i="6"/>
  <c r="L43" i="7" s="1"/>
  <c r="O43" i="7" s="1"/>
  <c r="Q43" i="7" s="1"/>
  <c r="N497" i="6"/>
  <c r="L477" i="7" s="1"/>
  <c r="O477" i="7" s="1"/>
  <c r="Q477" i="7" s="1"/>
  <c r="N345" i="6"/>
  <c r="L326" i="7" s="1"/>
  <c r="O326" i="7" s="1"/>
  <c r="Q326" i="7" s="1"/>
  <c r="N234" i="6"/>
  <c r="L218" i="7" s="1"/>
  <c r="O218" i="7" s="1"/>
  <c r="Q218" i="7" s="1"/>
  <c r="N151" i="6"/>
  <c r="L138" i="7" s="1"/>
  <c r="O138" i="7" s="1"/>
  <c r="Q138" i="7" s="1"/>
  <c r="N23" i="6"/>
  <c r="L18" i="7" s="1"/>
  <c r="O18" i="7" s="1"/>
  <c r="Q18" i="7" s="1"/>
  <c r="Q185" i="6"/>
  <c r="S185" i="6" s="1"/>
  <c r="Q45" i="6"/>
  <c r="S45" i="6" s="1"/>
  <c r="Q394" i="6"/>
  <c r="S394" i="6" s="1"/>
  <c r="Q92" i="6"/>
  <c r="S92" i="6" s="1"/>
  <c r="Q494" i="6"/>
  <c r="S494" i="6" s="1"/>
  <c r="Q382" i="6"/>
  <c r="S382" i="6" s="1"/>
  <c r="N429" i="6"/>
  <c r="L410" i="7" s="1"/>
  <c r="O410" i="7" s="1"/>
  <c r="Q410" i="7" s="1"/>
  <c r="Q343" i="6"/>
  <c r="S343" i="6" s="1"/>
  <c r="N147" i="6"/>
  <c r="L134" i="7" s="1"/>
  <c r="O134" i="7" s="1"/>
  <c r="Q134" i="7" s="1"/>
  <c r="N19" i="6"/>
  <c r="L14" i="7" s="1"/>
  <c r="O14" i="7" s="1"/>
  <c r="Q14" i="7" s="1"/>
  <c r="N283" i="6"/>
  <c r="L266" i="7" s="1"/>
  <c r="O266" i="7" s="1"/>
  <c r="Q266" i="7" s="1"/>
  <c r="N518" i="6"/>
  <c r="L498" i="7" s="1"/>
  <c r="O498" i="7" s="1"/>
  <c r="Q498" i="7" s="1"/>
  <c r="Q168" i="6"/>
  <c r="S168" i="6" s="1"/>
  <c r="Q57" i="6"/>
  <c r="S57" i="6" s="1"/>
  <c r="Q422" i="6"/>
  <c r="S422" i="6" s="1"/>
  <c r="Q280" i="6"/>
  <c r="S280" i="6" s="1"/>
  <c r="Q60" i="6"/>
  <c r="S60" i="6" s="1"/>
  <c r="Q56" i="6"/>
  <c r="S56" i="6" s="1"/>
  <c r="K500" i="7" l="1"/>
  <c r="K496" i="7"/>
  <c r="Q500" i="6"/>
  <c r="S500" i="6" s="1"/>
  <c r="E500" i="14" s="1"/>
  <c r="L480" i="7"/>
  <c r="O480" i="7" s="1"/>
  <c r="Q480" i="7" s="1"/>
  <c r="N516" i="6"/>
  <c r="L496" i="7" s="1"/>
  <c r="O496" i="7" s="1"/>
  <c r="Q496" i="7" s="1"/>
  <c r="Q283" i="6"/>
  <c r="S283" i="6" s="1"/>
  <c r="Q151" i="6"/>
  <c r="S151" i="6" s="1"/>
  <c r="Q345" i="6"/>
  <c r="S345" i="6" s="1"/>
  <c r="Q51" i="6"/>
  <c r="S51" i="6" s="1"/>
  <c r="Q84" i="6"/>
  <c r="S84" i="6" s="1"/>
  <c r="U17" i="9"/>
  <c r="V3" i="9"/>
  <c r="V17" i="9" s="1"/>
  <c r="Q12" i="6"/>
  <c r="S12" i="6" s="1"/>
  <c r="Q9" i="6"/>
  <c r="S9" i="6" s="1"/>
  <c r="Q162" i="6"/>
  <c r="S162" i="6" s="1"/>
  <c r="Q155" i="6"/>
  <c r="S155" i="6" s="1"/>
  <c r="Q340" i="6"/>
  <c r="S340" i="6" s="1"/>
  <c r="Q315" i="6"/>
  <c r="S315" i="6" s="1"/>
  <c r="Q62" i="6"/>
  <c r="S62" i="6" s="1"/>
  <c r="Q23" i="6"/>
  <c r="S23" i="6" s="1"/>
  <c r="Q497" i="6"/>
  <c r="S497" i="6" s="1"/>
  <c r="Q59" i="6"/>
  <c r="S59" i="6" s="1"/>
  <c r="Q40" i="6"/>
  <c r="S40" i="6" s="1"/>
  <c r="Q52" i="6"/>
  <c r="S52" i="6" s="1"/>
  <c r="Q298" i="6"/>
  <c r="S298" i="6" s="1"/>
  <c r="Q211" i="6"/>
  <c r="S211" i="6" s="1"/>
  <c r="Q362" i="6"/>
  <c r="S362" i="6" s="1"/>
  <c r="Q17" i="6"/>
  <c r="S17" i="6" s="1"/>
  <c r="Q266" i="6"/>
  <c r="S266" i="6" s="1"/>
  <c r="Q66" i="6"/>
  <c r="S66" i="6" s="1"/>
  <c r="Q289" i="6"/>
  <c r="S289" i="6" s="1"/>
  <c r="Q409" i="6"/>
  <c r="S409" i="6" s="1"/>
  <c r="Q244" i="6"/>
  <c r="S244" i="6" s="1"/>
  <c r="Q461" i="6"/>
  <c r="S461" i="6" s="1"/>
  <c r="Q322" i="6"/>
  <c r="S322" i="6" s="1"/>
  <c r="Q246" i="6"/>
  <c r="S246" i="6" s="1"/>
  <c r="Q432" i="6"/>
  <c r="S432" i="6" s="1"/>
  <c r="Q452" i="6"/>
  <c r="S452" i="6" s="1"/>
  <c r="Q407" i="6"/>
  <c r="S407" i="6" s="1"/>
  <c r="Q98" i="6"/>
  <c r="S98" i="6" s="1"/>
  <c r="Q29" i="6"/>
  <c r="S29" i="6" s="1"/>
  <c r="Q434" i="6"/>
  <c r="S434" i="6" s="1"/>
  <c r="Q61" i="6"/>
  <c r="S61" i="6" s="1"/>
  <c r="Q473" i="6"/>
  <c r="S473" i="6" s="1"/>
  <c r="Q205" i="6"/>
  <c r="S205" i="6" s="1"/>
  <c r="Q202" i="6"/>
  <c r="S202" i="6" s="1"/>
  <c r="Q261" i="6"/>
  <c r="S261" i="6" s="1"/>
  <c r="Q397" i="6"/>
  <c r="S397" i="6" s="1"/>
  <c r="Q357" i="6"/>
  <c r="S357" i="6" s="1"/>
  <c r="Q420" i="6"/>
  <c r="S420" i="6" s="1"/>
  <c r="Q493" i="6"/>
  <c r="S493" i="6" s="1"/>
  <c r="Q267" i="6"/>
  <c r="S267" i="6" s="1"/>
  <c r="Q238" i="6"/>
  <c r="S238" i="6" s="1"/>
  <c r="Q93" i="6"/>
  <c r="S93" i="6" s="1"/>
  <c r="Q172" i="6"/>
  <c r="S172" i="6" s="1"/>
  <c r="Q148" i="6"/>
  <c r="S148" i="6" s="1"/>
  <c r="Q253" i="6"/>
  <c r="S253" i="6" s="1"/>
  <c r="Q171" i="6"/>
  <c r="S171" i="6" s="1"/>
  <c r="Q241" i="6"/>
  <c r="S241" i="6" s="1"/>
  <c r="Q48" i="6"/>
  <c r="S48" i="6" s="1"/>
  <c r="Q105" i="6"/>
  <c r="S105" i="6" s="1"/>
  <c r="Q344" i="6"/>
  <c r="S344" i="6" s="1"/>
  <c r="Q338" i="6"/>
  <c r="S338" i="6" s="1"/>
  <c r="Q469" i="6"/>
  <c r="S469" i="6" s="1"/>
  <c r="Q63" i="6"/>
  <c r="S63" i="6" s="1"/>
  <c r="Q460" i="6"/>
  <c r="S460" i="6" s="1"/>
  <c r="Q161" i="6"/>
  <c r="S161" i="6" s="1"/>
  <c r="Q492" i="6"/>
  <c r="S492" i="6" s="1"/>
  <c r="Q290" i="6"/>
  <c r="S290" i="6" s="1"/>
  <c r="Q268" i="6"/>
  <c r="S268" i="6" s="1"/>
  <c r="Q208" i="6"/>
  <c r="S208" i="6" s="1"/>
  <c r="Q113" i="6"/>
  <c r="S113" i="6" s="1"/>
  <c r="Q16" i="6"/>
  <c r="S16" i="6" s="1"/>
  <c r="Q258" i="6"/>
  <c r="S258" i="6" s="1"/>
  <c r="Q504" i="6"/>
  <c r="S504" i="6" s="1"/>
  <c r="Q437" i="6"/>
  <c r="S437" i="6" s="1"/>
  <c r="Q44" i="6"/>
  <c r="S44" i="6" s="1"/>
  <c r="Q424" i="6"/>
  <c r="S424" i="6" s="1"/>
  <c r="Q41" i="6"/>
  <c r="S41" i="6" s="1"/>
  <c r="Q198" i="6"/>
  <c r="S198" i="6" s="1"/>
  <c r="Q133" i="6"/>
  <c r="S133" i="6" s="1"/>
  <c r="Q515" i="6"/>
  <c r="S515" i="6" s="1"/>
  <c r="Q37" i="6"/>
  <c r="S37" i="6" s="1"/>
  <c r="Q291" i="6"/>
  <c r="S291" i="6" s="1"/>
  <c r="Q336" i="6"/>
  <c r="S336" i="6" s="1"/>
  <c r="Q49" i="6"/>
  <c r="S49" i="6" s="1"/>
  <c r="Q433" i="6"/>
  <c r="S433" i="6" s="1"/>
  <c r="L5" i="9"/>
  <c r="O5" i="9" s="1"/>
  <c r="Q5" i="9" s="1"/>
  <c r="Q34" i="6"/>
  <c r="S34" i="6" s="1"/>
  <c r="E34" i="14" s="1"/>
  <c r="Q395" i="6"/>
  <c r="S395" i="6" s="1"/>
  <c r="Q384" i="6"/>
  <c r="S384" i="6" s="1"/>
  <c r="Q119" i="6"/>
  <c r="S119" i="6" s="1"/>
  <c r="Q271" i="6"/>
  <c r="S271" i="6" s="1"/>
  <c r="Q427" i="6"/>
  <c r="S427" i="6" s="1"/>
  <c r="Q125" i="6"/>
  <c r="S125" i="6" s="1"/>
  <c r="Q263" i="6"/>
  <c r="S263" i="6" s="1"/>
  <c r="Q175" i="6"/>
  <c r="S175" i="6" s="1"/>
  <c r="Q484" i="6"/>
  <c r="S484" i="6" s="1"/>
  <c r="Q446" i="6"/>
  <c r="S446" i="6" s="1"/>
  <c r="Q270" i="6"/>
  <c r="S270" i="6" s="1"/>
  <c r="Q74" i="6"/>
  <c r="S74" i="6" s="1"/>
  <c r="Q419" i="6"/>
  <c r="S419" i="6" s="1"/>
  <c r="Q302" i="6"/>
  <c r="S302" i="6" s="1"/>
  <c r="E351" i="14"/>
  <c r="E426" i="14"/>
  <c r="E132" i="14"/>
  <c r="E186" i="14"/>
  <c r="E88" i="14"/>
  <c r="E114" i="14"/>
  <c r="E475" i="14"/>
  <c r="E467" i="14"/>
  <c r="E282" i="14"/>
  <c r="E245" i="14"/>
  <c r="E386" i="14"/>
  <c r="E262" i="14"/>
  <c r="E378" i="14"/>
  <c r="E160" i="14"/>
  <c r="E149" i="14"/>
  <c r="E24" i="14"/>
  <c r="E107" i="14"/>
  <c r="E247" i="14"/>
  <c r="E375" i="14"/>
  <c r="E166" i="14"/>
  <c r="E418" i="14"/>
  <c r="E421" i="14"/>
  <c r="E100" i="14"/>
  <c r="E179" i="14"/>
  <c r="Q264" i="6"/>
  <c r="S264" i="6" s="1"/>
  <c r="Q130" i="6"/>
  <c r="S130" i="6" s="1"/>
  <c r="Q512" i="6"/>
  <c r="S512" i="6" s="1"/>
  <c r="Q405" i="6"/>
  <c r="S405" i="6" s="1"/>
  <c r="Q174" i="6"/>
  <c r="S174" i="6" s="1"/>
  <c r="Q167" i="6"/>
  <c r="S167" i="6" s="1"/>
  <c r="Q377" i="6"/>
  <c r="S377" i="6" s="1"/>
  <c r="Q507" i="6"/>
  <c r="S507" i="6" s="1"/>
  <c r="Q145" i="6"/>
  <c r="S145" i="6" s="1"/>
  <c r="Q518" i="6"/>
  <c r="S518" i="6" s="1"/>
  <c r="Q19" i="6"/>
  <c r="S19" i="6" s="1"/>
  <c r="Q234" i="6"/>
  <c r="S234" i="6" s="1"/>
  <c r="Q176" i="6"/>
  <c r="S176" i="6" s="1"/>
  <c r="Q86" i="6"/>
  <c r="S86" i="6" s="1"/>
  <c r="Q439" i="6"/>
  <c r="S439" i="6" s="1"/>
  <c r="Q136" i="6"/>
  <c r="S136" i="6" s="1"/>
  <c r="Q140" i="6"/>
  <c r="S140" i="6" s="1"/>
  <c r="Q380" i="6"/>
  <c r="S380" i="6" s="1"/>
  <c r="Q137" i="6"/>
  <c r="S137" i="6" s="1"/>
  <c r="Q479" i="6"/>
  <c r="S479" i="6" s="1"/>
  <c r="Q83" i="6"/>
  <c r="S83" i="6" s="1"/>
  <c r="Q58" i="6"/>
  <c r="S58" i="6" s="1"/>
  <c r="Q115" i="6"/>
  <c r="S115" i="6" s="1"/>
  <c r="E56" i="14"/>
  <c r="E422" i="14"/>
  <c r="E168" i="14"/>
  <c r="E494" i="14"/>
  <c r="E394" i="14"/>
  <c r="E185" i="14"/>
  <c r="E14" i="14"/>
  <c r="E139" i="14"/>
  <c r="E447" i="14"/>
  <c r="E65" i="14"/>
  <c r="E303" i="14"/>
  <c r="E297" i="14"/>
  <c r="E180" i="14"/>
  <c r="E64" i="14"/>
  <c r="E220" i="14"/>
  <c r="E353" i="14"/>
  <c r="E50" i="14"/>
  <c r="E330" i="14"/>
  <c r="E77" i="14"/>
  <c r="E425" i="14"/>
  <c r="E309" i="14"/>
  <c r="E341" i="14"/>
  <c r="E131" i="14"/>
  <c r="E109" i="14"/>
  <c r="E153" i="14"/>
  <c r="E233" i="14"/>
  <c r="E383" i="14"/>
  <c r="E498" i="14"/>
  <c r="E111" i="14"/>
  <c r="E237" i="14"/>
  <c r="E212" i="14"/>
  <c r="E519" i="14"/>
  <c r="E134" i="14"/>
  <c r="E129" i="14"/>
  <c r="E89" i="14"/>
  <c r="E252" i="14"/>
  <c r="E117" i="14"/>
  <c r="E287" i="14"/>
  <c r="E363" i="14"/>
  <c r="E170" i="14"/>
  <c r="E227" i="14"/>
  <c r="E254" i="14"/>
  <c r="E487" i="14"/>
  <c r="E158" i="14"/>
  <c r="E38" i="14"/>
  <c r="E455" i="14"/>
  <c r="E445" i="14"/>
  <c r="E279" i="14"/>
  <c r="E361" i="14"/>
  <c r="E477" i="14"/>
  <c r="E106" i="14"/>
  <c r="E436" i="14"/>
  <c r="E206" i="14"/>
  <c r="E178" i="14"/>
  <c r="E331" i="14"/>
  <c r="E228" i="14"/>
  <c r="E78" i="14"/>
  <c r="E364" i="14"/>
  <c r="E339" i="14"/>
  <c r="E248" i="14"/>
  <c r="E476" i="14"/>
  <c r="E480" i="14"/>
  <c r="E259" i="14"/>
  <c r="E189" i="14"/>
  <c r="E242" i="14"/>
  <c r="E215" i="14"/>
  <c r="E435" i="14"/>
  <c r="E430" i="14"/>
  <c r="E15" i="14"/>
  <c r="E462" i="14"/>
  <c r="E510" i="14"/>
  <c r="E182" i="14"/>
  <c r="E90" i="14"/>
  <c r="E373" i="14"/>
  <c r="E138" i="14"/>
  <c r="E411" i="14"/>
  <c r="E454" i="14"/>
  <c r="E431" i="14"/>
  <c r="E256" i="14"/>
  <c r="E392" i="14"/>
  <c r="E124" i="14"/>
  <c r="E486" i="14"/>
  <c r="E413" i="14"/>
  <c r="E210" i="14"/>
  <c r="E97" i="14"/>
  <c r="E18" i="14"/>
  <c r="E335" i="14"/>
  <c r="E448" i="14"/>
  <c r="E152" i="14"/>
  <c r="E274" i="14"/>
  <c r="E36" i="14"/>
  <c r="E368" i="14"/>
  <c r="Q194" i="6"/>
  <c r="S194" i="6" s="1"/>
  <c r="Q240" i="6"/>
  <c r="S240" i="6" s="1"/>
  <c r="Q463" i="6"/>
  <c r="S463" i="6" s="1"/>
  <c r="Q55" i="6"/>
  <c r="S55" i="6" s="1"/>
  <c r="Q401" i="6"/>
  <c r="S401" i="6" s="1"/>
  <c r="Q474" i="6"/>
  <c r="S474" i="6" s="1"/>
  <c r="Q376" i="6"/>
  <c r="S376" i="6" s="1"/>
  <c r="Q495" i="6"/>
  <c r="S495" i="6" s="1"/>
  <c r="Q275" i="6"/>
  <c r="S275" i="6" s="1"/>
  <c r="Q127" i="6"/>
  <c r="S127" i="6" s="1"/>
  <c r="Q214" i="6"/>
  <c r="S214" i="6" s="1"/>
  <c r="Q347" i="6"/>
  <c r="S347" i="6" s="1"/>
  <c r="Q31" i="6"/>
  <c r="S31" i="6" s="1"/>
  <c r="Q87" i="6"/>
  <c r="S87" i="6" s="1"/>
  <c r="Q213" i="6"/>
  <c r="S213" i="6" s="1"/>
  <c r="Q183" i="6"/>
  <c r="S183" i="6" s="1"/>
  <c r="Q169" i="6"/>
  <c r="S169" i="6" s="1"/>
  <c r="Q381" i="6"/>
  <c r="S381" i="6" s="1"/>
  <c r="Q22" i="6"/>
  <c r="S22" i="6" s="1"/>
  <c r="Q320" i="6"/>
  <c r="S320" i="6" s="1"/>
  <c r="Q8" i="6"/>
  <c r="S8" i="6" s="1"/>
  <c r="Q232" i="6"/>
  <c r="S232" i="6" s="1"/>
  <c r="Q273" i="6"/>
  <c r="S273" i="6" s="1"/>
  <c r="Q278" i="6"/>
  <c r="S278" i="6" s="1"/>
  <c r="Q30" i="6"/>
  <c r="S30" i="6" s="1"/>
  <c r="Q379" i="6"/>
  <c r="S379" i="6" s="1"/>
  <c r="Q429" i="6"/>
  <c r="S429" i="6" s="1"/>
  <c r="Q470" i="6"/>
  <c r="S470" i="6" s="1"/>
  <c r="Q296" i="6"/>
  <c r="S296" i="6" s="1"/>
  <c r="Q366" i="6"/>
  <c r="S366" i="6" s="1"/>
  <c r="Q328" i="6"/>
  <c r="S328" i="6" s="1"/>
  <c r="Q196" i="6"/>
  <c r="S196" i="6" s="1"/>
  <c r="Q399" i="6"/>
  <c r="S399" i="6" s="1"/>
  <c r="Q488" i="6"/>
  <c r="S488" i="6" s="1"/>
  <c r="Q27" i="6"/>
  <c r="S27" i="6" s="1"/>
  <c r="Q438" i="6"/>
  <c r="S438" i="6" s="1"/>
  <c r="Q367" i="6"/>
  <c r="S367" i="6" s="1"/>
  <c r="Q122" i="6"/>
  <c r="S122" i="6" s="1"/>
  <c r="Q204" i="6"/>
  <c r="S204" i="6" s="1"/>
  <c r="Q456" i="6"/>
  <c r="S456" i="6" s="1"/>
  <c r="Q369" i="6"/>
  <c r="S369" i="6" s="1"/>
  <c r="Q372" i="6"/>
  <c r="S372" i="6" s="1"/>
  <c r="Q349" i="6"/>
  <c r="S349" i="6" s="1"/>
  <c r="Q517" i="6"/>
  <c r="S517" i="6" s="1"/>
  <c r="Q126" i="6"/>
  <c r="S126" i="6" s="1"/>
  <c r="Q203" i="6"/>
  <c r="S203" i="6" s="1"/>
  <c r="Q308" i="6"/>
  <c r="S308" i="6" s="1"/>
  <c r="Q199" i="6"/>
  <c r="S199" i="6" s="1"/>
  <c r="Q396" i="6"/>
  <c r="S396" i="6" s="1"/>
  <c r="Q355" i="6"/>
  <c r="S355" i="6" s="1"/>
  <c r="Q428" i="6"/>
  <c r="S428" i="6" s="1"/>
  <c r="O3" i="9"/>
  <c r="Q388" i="6"/>
  <c r="S388" i="6" s="1"/>
  <c r="Q402" i="6"/>
  <c r="S402" i="6" s="1"/>
  <c r="Q239" i="6"/>
  <c r="S239" i="6" s="1"/>
  <c r="Q80" i="6"/>
  <c r="S80" i="6" s="1"/>
  <c r="Q20" i="6"/>
  <c r="S20" i="6" s="1"/>
  <c r="Q300" i="6"/>
  <c r="S300" i="6" s="1"/>
  <c r="Q337" i="6"/>
  <c r="S337" i="6" s="1"/>
  <c r="Q229" i="6"/>
  <c r="S229" i="6" s="1"/>
  <c r="Q406" i="6"/>
  <c r="S406" i="6" s="1"/>
  <c r="Q224" i="6"/>
  <c r="S224" i="6" s="1"/>
  <c r="Q69" i="6"/>
  <c r="S69" i="6" s="1"/>
  <c r="Q200" i="6"/>
  <c r="S200" i="6" s="1"/>
  <c r="Q389" i="6"/>
  <c r="S389" i="6" s="1"/>
  <c r="Q73" i="6"/>
  <c r="S73" i="6" s="1"/>
  <c r="Q157" i="6"/>
  <c r="S157" i="6" s="1"/>
  <c r="Q95" i="6"/>
  <c r="S95" i="6" s="1"/>
  <c r="Q116" i="6"/>
  <c r="S116" i="6" s="1"/>
  <c r="Q478" i="6"/>
  <c r="S478" i="6" s="1"/>
  <c r="Q459" i="6"/>
  <c r="S459" i="6" s="1"/>
  <c r="Q144" i="6"/>
  <c r="S144" i="6" s="1"/>
  <c r="Q236" i="6"/>
  <c r="S236" i="6" s="1"/>
  <c r="Q400" i="6"/>
  <c r="S400" i="6" s="1"/>
  <c r="Q513" i="6"/>
  <c r="S513" i="6" s="1"/>
  <c r="Q276" i="6"/>
  <c r="S276" i="6" s="1"/>
  <c r="Q112" i="6"/>
  <c r="S112" i="6" s="1"/>
  <c r="Q370" i="6"/>
  <c r="S370" i="6" s="1"/>
  <c r="L5" i="8"/>
  <c r="O5" i="8" s="1"/>
  <c r="Q5" i="8" s="1"/>
  <c r="Q5" i="6"/>
  <c r="S5" i="6" s="1"/>
  <c r="E5" i="14" s="1"/>
  <c r="Q118" i="6"/>
  <c r="S118" i="6" s="1"/>
  <c r="Q511" i="6"/>
  <c r="S511" i="6" s="1"/>
  <c r="Q221" i="6"/>
  <c r="S221" i="6" s="1"/>
  <c r="Q159" i="6"/>
  <c r="S159" i="6" s="1"/>
  <c r="Q414" i="6"/>
  <c r="S414" i="6" s="1"/>
  <c r="Q305" i="6"/>
  <c r="S305" i="6" s="1"/>
  <c r="Q471" i="6"/>
  <c r="S471" i="6" s="1"/>
  <c r="Q165" i="6"/>
  <c r="S165" i="6" s="1"/>
  <c r="Q304" i="6"/>
  <c r="S304" i="6" s="1"/>
  <c r="Q310" i="6"/>
  <c r="S310" i="6" s="1"/>
  <c r="Q465" i="6"/>
  <c r="S465" i="6" s="1"/>
  <c r="Q410" i="6"/>
  <c r="S410" i="6" s="1"/>
  <c r="L9" i="9"/>
  <c r="O9" i="9" s="1"/>
  <c r="Q9" i="9" s="1"/>
  <c r="Q123" i="6"/>
  <c r="S123" i="6" s="1"/>
  <c r="E123" i="14" s="1"/>
  <c r="Q163" i="6"/>
  <c r="S163" i="6" s="1"/>
  <c r="Q342" i="6"/>
  <c r="S342" i="6" s="1"/>
  <c r="Q508" i="6"/>
  <c r="S508" i="6" s="1"/>
  <c r="Q164" i="6"/>
  <c r="S164" i="6" s="1"/>
  <c r="Q26" i="6"/>
  <c r="S26" i="6" s="1"/>
  <c r="Q101" i="6"/>
  <c r="S101" i="6" s="1"/>
  <c r="Q104" i="6"/>
  <c r="S104" i="6" s="1"/>
  <c r="Q243" i="6"/>
  <c r="S243" i="6" s="1"/>
  <c r="CD12" i="1"/>
  <c r="CE4" i="1"/>
  <c r="CE12" i="1" s="1"/>
  <c r="E27" i="1" s="1"/>
  <c r="E29" i="1" s="1"/>
  <c r="Q356" i="6"/>
  <c r="S356" i="6" s="1"/>
  <c r="Q329" i="6"/>
  <c r="S329" i="6" s="1"/>
  <c r="Q391" i="6"/>
  <c r="S391" i="6" s="1"/>
  <c r="E33" i="14"/>
  <c r="E443" i="14"/>
  <c r="E334" i="14"/>
  <c r="E284" i="14"/>
  <c r="E502" i="14"/>
  <c r="E408" i="14"/>
  <c r="E191" i="14"/>
  <c r="E217" i="14"/>
  <c r="E99" i="14"/>
  <c r="E222" i="14"/>
  <c r="E485" i="14"/>
  <c r="E449" i="14"/>
  <c r="E230" i="14"/>
  <c r="E503" i="14"/>
  <c r="E403" i="14"/>
  <c r="E121" i="14"/>
  <c r="E346" i="14"/>
  <c r="E192" i="14"/>
  <c r="E371" i="14"/>
  <c r="E85" i="14"/>
  <c r="E458" i="14"/>
  <c r="Q147" i="6"/>
  <c r="S147" i="6" s="1"/>
  <c r="Q195" i="6"/>
  <c r="S195" i="6" s="1"/>
  <c r="L12" i="9"/>
  <c r="O12" i="9" s="1"/>
  <c r="Q12" i="9" s="1"/>
  <c r="Q193" i="6"/>
  <c r="S193" i="6" s="1"/>
  <c r="E193" i="14" s="1"/>
  <c r="Q466" i="6"/>
  <c r="S466" i="6" s="1"/>
  <c r="Q323" i="6"/>
  <c r="S323" i="6" s="1"/>
  <c r="Q188" i="6"/>
  <c r="S188" i="6" s="1"/>
  <c r="E60" i="14"/>
  <c r="E280" i="14"/>
  <c r="E57" i="14"/>
  <c r="E343" i="14"/>
  <c r="E382" i="14"/>
  <c r="E92" i="14"/>
  <c r="E45" i="14"/>
  <c r="E416" i="14"/>
  <c r="E216" i="14"/>
  <c r="E326" i="14"/>
  <c r="E47" i="14"/>
  <c r="E207" i="14"/>
  <c r="E350" i="14"/>
  <c r="E260" i="14"/>
  <c r="E181" i="14"/>
  <c r="E25" i="14"/>
  <c r="E294" i="14"/>
  <c r="E489" i="14"/>
  <c r="E332" i="14"/>
  <c r="E423" i="14"/>
  <c r="E120" i="14"/>
  <c r="E354" i="14"/>
  <c r="E281" i="14"/>
  <c r="E390" i="14"/>
  <c r="E156" i="14"/>
  <c r="E46" i="14"/>
  <c r="E365" i="14"/>
  <c r="E223" i="14"/>
  <c r="E13" i="14"/>
  <c r="E306" i="14"/>
  <c r="E499" i="14"/>
  <c r="E39" i="14"/>
  <c r="E67" i="14"/>
  <c r="E501" i="14"/>
  <c r="E472" i="14"/>
  <c r="E509" i="14"/>
  <c r="E269" i="14"/>
  <c r="E360" i="14"/>
  <c r="E135" i="14"/>
  <c r="E286" i="14"/>
  <c r="E128" i="14"/>
  <c r="E285" i="14"/>
  <c r="E468" i="14"/>
  <c r="E385" i="14"/>
  <c r="E255" i="14"/>
  <c r="E314" i="14"/>
  <c r="E96" i="14"/>
  <c r="E453" i="14"/>
  <c r="E496" i="14"/>
  <c r="E307" i="14"/>
  <c r="E444" i="14"/>
  <c r="E404" i="14"/>
  <c r="E110" i="14"/>
  <c r="E318" i="14"/>
  <c r="E102" i="14"/>
  <c r="E398" i="14"/>
  <c r="E142" i="14"/>
  <c r="E103" i="14"/>
  <c r="E197" i="14"/>
  <c r="E506" i="14"/>
  <c r="E325" i="14"/>
  <c r="E53" i="14"/>
  <c r="E417" i="14"/>
  <c r="E440" i="14"/>
  <c r="E324" i="14"/>
  <c r="E265" i="14"/>
  <c r="E209" i="14"/>
  <c r="E70" i="14"/>
  <c r="E28" i="14"/>
  <c r="E412" i="14"/>
  <c r="E457" i="14"/>
  <c r="E184" i="14"/>
  <c r="E141" i="14"/>
  <c r="E68" i="14"/>
  <c r="E482" i="14"/>
  <c r="E250" i="14"/>
  <c r="E32" i="14"/>
  <c r="E393" i="14"/>
  <c r="E450" i="14"/>
  <c r="E218" i="14"/>
  <c r="E82" i="14"/>
  <c r="E11" i="14"/>
  <c r="E313" i="14"/>
  <c r="E316" i="14"/>
  <c r="E143" i="14"/>
  <c r="E43" i="14"/>
  <c r="E481" i="14"/>
  <c r="E490" i="14"/>
  <c r="E219" i="14"/>
  <c r="E358" i="14"/>
  <c r="E201" i="14"/>
  <c r="E21" i="14"/>
  <c r="E187" i="14"/>
  <c r="E79" i="14"/>
  <c r="E251" i="14"/>
  <c r="E272" i="14"/>
  <c r="Q352" i="6"/>
  <c r="S352" i="6" s="1"/>
  <c r="Q81" i="6"/>
  <c r="S81" i="6" s="1"/>
  <c r="Q491" i="6"/>
  <c r="S491" i="6" s="1"/>
  <c r="Q288" i="6"/>
  <c r="S288" i="6" s="1"/>
  <c r="Q249" i="6"/>
  <c r="S249" i="6" s="1"/>
  <c r="Q505" i="6"/>
  <c r="S505" i="6" s="1"/>
  <c r="Q374" i="6"/>
  <c r="S374" i="6" s="1"/>
  <c r="Q94" i="6"/>
  <c r="S94" i="6" s="1"/>
  <c r="Q235" i="6"/>
  <c r="S235" i="6" s="1"/>
  <c r="Q91" i="6"/>
  <c r="S91" i="6" s="1"/>
  <c r="Q231" i="6"/>
  <c r="S231" i="6" s="1"/>
  <c r="Q177" i="6"/>
  <c r="S177" i="6" s="1"/>
  <c r="Q514" i="6"/>
  <c r="S514" i="6" s="1"/>
  <c r="Q451" i="6"/>
  <c r="S451" i="6" s="1"/>
  <c r="Q299" i="6"/>
  <c r="S299" i="6" s="1"/>
  <c r="Q226" i="6"/>
  <c r="S226" i="6" s="1"/>
  <c r="Q10" i="6"/>
  <c r="S10" i="6" s="1"/>
  <c r="Q173" i="6"/>
  <c r="S173" i="6" s="1"/>
  <c r="Q483" i="6"/>
  <c r="S483" i="6" s="1"/>
  <c r="Q359" i="6"/>
  <c r="S359" i="6" s="1"/>
  <c r="Q312" i="6"/>
  <c r="S312" i="6" s="1"/>
  <c r="Q415" i="6"/>
  <c r="S415" i="6" s="1"/>
  <c r="Q464" i="6"/>
  <c r="S464" i="6" s="1"/>
  <c r="Q150" i="6"/>
  <c r="S150" i="6" s="1"/>
  <c r="Q108" i="6"/>
  <c r="S108" i="6" s="1"/>
  <c r="Q54" i="6"/>
  <c r="S54" i="6" s="1"/>
  <c r="Q72" i="6"/>
  <c r="S72" i="6" s="1"/>
  <c r="Q348" i="6"/>
  <c r="S348" i="6" s="1"/>
  <c r="L16" i="9"/>
  <c r="O16" i="9" s="1"/>
  <c r="Q16" i="9" s="1"/>
  <c r="Q441" i="6"/>
  <c r="S441" i="6" s="1"/>
  <c r="E441" i="14" s="1"/>
  <c r="Q387" i="6"/>
  <c r="S387" i="6" s="1"/>
  <c r="Q190" i="6"/>
  <c r="S190" i="6" s="1"/>
  <c r="L8" i="9"/>
  <c r="O8" i="9" s="1"/>
  <c r="Q8" i="9" s="1"/>
  <c r="Q76" i="6"/>
  <c r="S76" i="6" s="1"/>
  <c r="E76" i="14" s="1"/>
  <c r="Q442" i="6"/>
  <c r="S442" i="6" s="1"/>
  <c r="Q500" i="7" l="1"/>
  <c r="O500" i="7"/>
  <c r="Q516" i="6"/>
  <c r="S516" i="6" s="1"/>
  <c r="E387" i="14"/>
  <c r="E348" i="14"/>
  <c r="E54" i="14"/>
  <c r="E150" i="14"/>
  <c r="E415" i="14"/>
  <c r="E359" i="14"/>
  <c r="E173" i="14"/>
  <c r="E226" i="14"/>
  <c r="E451" i="14"/>
  <c r="E177" i="14"/>
  <c r="E91" i="14"/>
  <c r="E94" i="14"/>
  <c r="E505" i="14"/>
  <c r="E288" i="14"/>
  <c r="E81" i="14"/>
  <c r="E323" i="14"/>
  <c r="E147" i="14"/>
  <c r="E391" i="14"/>
  <c r="E356" i="14"/>
  <c r="E243" i="14"/>
  <c r="E101" i="14"/>
  <c r="E164" i="14"/>
  <c r="E342" i="14"/>
  <c r="E465" i="14"/>
  <c r="E304" i="14"/>
  <c r="E471" i="14"/>
  <c r="E414" i="14"/>
  <c r="E221" i="14"/>
  <c r="E118" i="14"/>
  <c r="E370" i="14"/>
  <c r="E276" i="14"/>
  <c r="E400" i="14"/>
  <c r="E144" i="14"/>
  <c r="E478" i="14"/>
  <c r="E95" i="14"/>
  <c r="E73" i="14"/>
  <c r="E200" i="14"/>
  <c r="E224" i="14"/>
  <c r="E229" i="14"/>
  <c r="E300" i="14"/>
  <c r="E80" i="14"/>
  <c r="E402" i="14"/>
  <c r="O17" i="9"/>
  <c r="Q3" i="9"/>
  <c r="Q17" i="9" s="1"/>
  <c r="E355" i="14"/>
  <c r="E199" i="14"/>
  <c r="E203" i="14"/>
  <c r="E517" i="14"/>
  <c r="E372" i="14"/>
  <c r="E456" i="14"/>
  <c r="E122" i="14"/>
  <c r="E438" i="14"/>
  <c r="E488" i="14"/>
  <c r="E196" i="14"/>
  <c r="E366" i="14"/>
  <c r="E470" i="14"/>
  <c r="E379" i="14"/>
  <c r="E278" i="14"/>
  <c r="E232" i="14"/>
  <c r="E320" i="14"/>
  <c r="E381" i="14"/>
  <c r="E183" i="14"/>
  <c r="E87" i="14"/>
  <c r="E31" i="14"/>
  <c r="E214" i="14"/>
  <c r="E275" i="14"/>
  <c r="E376" i="14"/>
  <c r="E401" i="14"/>
  <c r="E463" i="14"/>
  <c r="E194" i="14"/>
  <c r="E58" i="14"/>
  <c r="E479" i="14"/>
  <c r="E380" i="14"/>
  <c r="E136" i="14"/>
  <c r="E86" i="14"/>
  <c r="E234" i="14"/>
  <c r="E518" i="14"/>
  <c r="E507" i="14"/>
  <c r="E167" i="14"/>
  <c r="E405" i="14"/>
  <c r="E130" i="14"/>
  <c r="E302" i="14"/>
  <c r="E74" i="14"/>
  <c r="E446" i="14"/>
  <c r="E175" i="14"/>
  <c r="E125" i="14"/>
  <c r="E271" i="14"/>
  <c r="E384" i="14"/>
  <c r="E49" i="14"/>
  <c r="E291" i="14"/>
  <c r="E515" i="14"/>
  <c r="E198" i="14"/>
  <c r="E424" i="14"/>
  <c r="E437" i="14"/>
  <c r="E258" i="14"/>
  <c r="E113" i="14"/>
  <c r="E268" i="14"/>
  <c r="E492" i="14"/>
  <c r="E460" i="14"/>
  <c r="E469" i="14"/>
  <c r="E344" i="14"/>
  <c r="E48" i="14"/>
  <c r="E171" i="14"/>
  <c r="E148" i="14"/>
  <c r="E93" i="14"/>
  <c r="E267" i="14"/>
  <c r="E420" i="14"/>
  <c r="E397" i="14"/>
  <c r="E202" i="14"/>
  <c r="E473" i="14"/>
  <c r="E434" i="14"/>
  <c r="E98" i="14"/>
  <c r="E452" i="14"/>
  <c r="E246" i="14"/>
  <c r="E461" i="14"/>
  <c r="E409" i="14"/>
  <c r="E66" i="14"/>
  <c r="E17" i="14"/>
  <c r="E211" i="14"/>
  <c r="E52" i="14"/>
  <c r="E59" i="14"/>
  <c r="E23" i="14"/>
  <c r="E315" i="14"/>
  <c r="E155" i="14"/>
  <c r="E9" i="14"/>
  <c r="E51" i="14"/>
  <c r="E151" i="14"/>
  <c r="L17" i="9"/>
  <c r="E442" i="14"/>
  <c r="E190" i="14"/>
  <c r="E72" i="14"/>
  <c r="E108" i="14"/>
  <c r="E464" i="14"/>
  <c r="E312" i="14"/>
  <c r="E483" i="14"/>
  <c r="E10" i="14"/>
  <c r="E299" i="14"/>
  <c r="E514" i="14"/>
  <c r="E231" i="14"/>
  <c r="E235" i="14"/>
  <c r="E374" i="14"/>
  <c r="E249" i="14"/>
  <c r="E491" i="14"/>
  <c r="E352" i="14"/>
  <c r="E188" i="14"/>
  <c r="E466" i="14"/>
  <c r="E195" i="14"/>
  <c r="E329" i="14"/>
  <c r="E104" i="14"/>
  <c r="E26" i="14"/>
  <c r="E508" i="14"/>
  <c r="E163" i="14"/>
  <c r="E410" i="14"/>
  <c r="E310" i="14"/>
  <c r="E165" i="14"/>
  <c r="E305" i="14"/>
  <c r="E159" i="14"/>
  <c r="E511" i="14"/>
  <c r="E112" i="14"/>
  <c r="E513" i="14"/>
  <c r="E236" i="14"/>
  <c r="E459" i="14"/>
  <c r="E116" i="14"/>
  <c r="E157" i="14"/>
  <c r="E389" i="14"/>
  <c r="E69" i="14"/>
  <c r="E406" i="14"/>
  <c r="E337" i="14"/>
  <c r="E20" i="14"/>
  <c r="E239" i="14"/>
  <c r="E388" i="14"/>
  <c r="E428" i="14"/>
  <c r="E396" i="14"/>
  <c r="E308" i="14"/>
  <c r="E126" i="14"/>
  <c r="E349" i="14"/>
  <c r="E369" i="14"/>
  <c r="E204" i="14"/>
  <c r="E367" i="14"/>
  <c r="E27" i="14"/>
  <c r="E399" i="14"/>
  <c r="E328" i="14"/>
  <c r="E296" i="14"/>
  <c r="E429" i="14"/>
  <c r="E30" i="14"/>
  <c r="E273" i="14"/>
  <c r="E8" i="14"/>
  <c r="E22" i="14"/>
  <c r="E169" i="14"/>
  <c r="E213" i="14"/>
  <c r="E347" i="14"/>
  <c r="E127" i="14"/>
  <c r="E495" i="14"/>
  <c r="E474" i="14"/>
  <c r="E55" i="14"/>
  <c r="E240" i="14"/>
  <c r="E4" i="12"/>
  <c r="F4" i="12" s="1"/>
  <c r="F521" i="12" s="1"/>
  <c r="K3" i="6"/>
  <c r="K520" i="6" s="1"/>
  <c r="E115" i="14"/>
  <c r="E83" i="14"/>
  <c r="E137" i="14"/>
  <c r="E140" i="14"/>
  <c r="E439" i="14"/>
  <c r="E176" i="14"/>
  <c r="E19" i="14"/>
  <c r="E145" i="14"/>
  <c r="E377" i="14"/>
  <c r="E174" i="14"/>
  <c r="E512" i="14"/>
  <c r="E264" i="14"/>
  <c r="E419" i="14"/>
  <c r="E270" i="14"/>
  <c r="E484" i="14"/>
  <c r="E263" i="14"/>
  <c r="E427" i="14"/>
  <c r="E119" i="14"/>
  <c r="E395" i="14"/>
  <c r="E433" i="14"/>
  <c r="E336" i="14"/>
  <c r="E37" i="14"/>
  <c r="E133" i="14"/>
  <c r="E41" i="14"/>
  <c r="E44" i="14"/>
  <c r="E504" i="14"/>
  <c r="E16" i="14"/>
  <c r="E208" i="14"/>
  <c r="E290" i="14"/>
  <c r="E161" i="14"/>
  <c r="E63" i="14"/>
  <c r="E338" i="14"/>
  <c r="E105" i="14"/>
  <c r="E241" i="14"/>
  <c r="E253" i="14"/>
  <c r="E172" i="14"/>
  <c r="E238" i="14"/>
  <c r="E493" i="14"/>
  <c r="E357" i="14"/>
  <c r="E261" i="14"/>
  <c r="E205" i="14"/>
  <c r="E61" i="14"/>
  <c r="E29" i="14"/>
  <c r="E407" i="14"/>
  <c r="E432" i="14"/>
  <c r="E322" i="14"/>
  <c r="E244" i="14"/>
  <c r="E289" i="14"/>
  <c r="E266" i="14"/>
  <c r="E362" i="14"/>
  <c r="E298" i="14"/>
  <c r="E40" i="14"/>
  <c r="E497" i="14"/>
  <c r="E62" i="14"/>
  <c r="E340" i="14"/>
  <c r="E162" i="14"/>
  <c r="E12" i="14"/>
  <c r="E84" i="14"/>
  <c r="E345" i="14"/>
  <c r="E283" i="14"/>
  <c r="L500" i="7" l="1"/>
  <c r="E516" i="14"/>
  <c r="L3" i="6"/>
  <c r="L520" i="6" s="1"/>
  <c r="E538" i="4"/>
  <c r="FN9" i="4"/>
  <c r="FN526" i="4" s="1"/>
  <c r="FM9" i="4"/>
  <c r="E521" i="12"/>
  <c r="FM526" i="4" l="1"/>
  <c r="FO9" i="4"/>
  <c r="FO526" i="4" s="1"/>
  <c r="M3" i="6"/>
  <c r="FE9" i="4"/>
  <c r="V3" i="6"/>
  <c r="T3" i="6"/>
  <c r="T520" i="6" s="1"/>
  <c r="O3" i="6"/>
  <c r="G4" i="12"/>
  <c r="G521" i="12" s="1"/>
  <c r="U3" i="6"/>
  <c r="C5" i="11"/>
  <c r="J3" i="8"/>
  <c r="E5" i="11" l="1"/>
  <c r="S3" i="8"/>
  <c r="S9" i="8" s="1"/>
  <c r="U520" i="6"/>
  <c r="M3" i="8"/>
  <c r="M9" i="8" s="1"/>
  <c r="O520" i="6"/>
  <c r="K3" i="8"/>
  <c r="K9" i="8" s="1"/>
  <c r="M520" i="6"/>
  <c r="T3" i="8"/>
  <c r="T9" i="8" s="1"/>
  <c r="V520" i="6"/>
  <c r="FE526" i="4"/>
  <c r="E531" i="4" s="1"/>
  <c r="FH9" i="4"/>
  <c r="FJ9" i="4" s="1"/>
  <c r="J9" i="8"/>
  <c r="R3" i="8"/>
  <c r="W3" i="6"/>
  <c r="N3" i="6"/>
  <c r="N520" i="6" s="1"/>
  <c r="C6" i="10"/>
  <c r="E6" i="10" s="1"/>
  <c r="E540" i="4"/>
  <c r="C6" i="11"/>
  <c r="E6" i="11" s="1"/>
  <c r="E534" i="4"/>
  <c r="E541" i="4" s="1"/>
  <c r="C8" i="11" l="1"/>
  <c r="E8" i="11" s="1"/>
  <c r="E535" i="4"/>
  <c r="E547" i="4" s="1"/>
  <c r="X3" i="6"/>
  <c r="X520" i="6" s="1"/>
  <c r="W520" i="6"/>
  <c r="FH526" i="4"/>
  <c r="FJ526" i="4"/>
  <c r="E546" i="4" s="1"/>
  <c r="E542" i="4"/>
  <c r="L3" i="8"/>
  <c r="Q3" i="6"/>
  <c r="R9" i="8"/>
  <c r="U3" i="8"/>
  <c r="C5" i="10"/>
  <c r="C8" i="10" l="1"/>
  <c r="E5" i="10"/>
  <c r="E8" i="10" s="1"/>
  <c r="S3" i="6"/>
  <c r="S520" i="6" s="1"/>
  <c r="Q520" i="6"/>
  <c r="E550" i="4"/>
  <c r="U9" i="8"/>
  <c r="V3" i="8"/>
  <c r="V9" i="8" s="1"/>
  <c r="L9" i="8"/>
  <c r="O3" i="8"/>
  <c r="E3" i="14" l="1"/>
  <c r="E520" i="14" s="1"/>
  <c r="O9" i="8"/>
  <c r="Q3" i="8"/>
  <c r="Q9" i="8" s="1"/>
</calcChain>
</file>

<file path=xl/sharedStrings.xml><?xml version="1.0" encoding="utf-8"?>
<sst xmlns="http://schemas.openxmlformats.org/spreadsheetml/2006/main" count="9060" uniqueCount="2348">
  <si>
    <t>CHEC TANGA-SITE: LOCAL STAFF ATTENDENCE FOR  APRIL 2021</t>
  </si>
  <si>
    <r>
      <rPr>
        <sz val="11"/>
        <rFont val="宋体"/>
        <charset val="134"/>
      </rPr>
      <t>white 白----normal working 正常上班,</t>
    </r>
    <r>
      <rPr>
        <sz val="11"/>
        <rFont val="宋体"/>
        <charset val="134"/>
      </rPr>
      <t xml:space="preserve"> </t>
    </r>
    <r>
      <rPr>
        <sz val="11"/>
        <color rgb="FF00B0F0"/>
        <rFont val="宋体"/>
        <charset val="134"/>
      </rPr>
      <t xml:space="preserve"> blue蓝---normal overtime 一般加班,   </t>
    </r>
    <r>
      <rPr>
        <sz val="11"/>
        <color rgb="FF548235"/>
        <rFont val="宋体"/>
        <charset val="134"/>
      </rPr>
      <t xml:space="preserve">green绿--night晚班,   </t>
    </r>
    <r>
      <rPr>
        <sz val="11"/>
        <color rgb="FF757070"/>
        <rFont val="宋体"/>
        <charset val="134"/>
      </rPr>
      <t xml:space="preserve">blue gray兰灰-night overtime晚班加班, </t>
    </r>
    <r>
      <rPr>
        <sz val="11"/>
        <rFont val="宋体"/>
        <charset val="134"/>
      </rPr>
      <t xml:space="preserve">  </t>
    </r>
    <r>
      <rPr>
        <sz val="11"/>
        <color rgb="FFBF8F00"/>
        <rFont val="宋体"/>
        <charset val="134"/>
      </rPr>
      <t xml:space="preserve">yellow黄---Sunday and holiday周日和节假日,   </t>
    </r>
    <r>
      <rPr>
        <sz val="11"/>
        <color rgb="FFFF0000"/>
        <rFont val="宋体"/>
        <charset val="134"/>
      </rPr>
      <t>red红---saterday周六</t>
    </r>
  </si>
  <si>
    <t>Thusday                        1</t>
  </si>
  <si>
    <t>Friday           2             HOLIDAY</t>
  </si>
  <si>
    <t>Saturday        3</t>
  </si>
  <si>
    <t>Sunday                    4</t>
  </si>
  <si>
    <t>Monday           5             HOLIDAY</t>
  </si>
  <si>
    <t>Tuesday                         6</t>
  </si>
  <si>
    <t>Wednesday                    7             HOLIDAY</t>
  </si>
  <si>
    <t>Thusday               8</t>
  </si>
  <si>
    <t>Friday                 9</t>
  </si>
  <si>
    <t>Saturday                 10</t>
  </si>
  <si>
    <t>Sunday              11</t>
  </si>
  <si>
    <t>Monday                12</t>
  </si>
  <si>
    <t>over time and holyday 加班及节日</t>
  </si>
  <si>
    <t>No.</t>
  </si>
  <si>
    <t>Employee Name姓名</t>
  </si>
  <si>
    <t>position          职位</t>
  </si>
  <si>
    <t>BASIC SALARY (monthly)月工资标准</t>
  </si>
  <si>
    <t>BASIC SALARY (DAILY)日工资标准</t>
  </si>
  <si>
    <t>ALLOWANCE DAILY日补贴</t>
  </si>
  <si>
    <t>GROSS PAY(DAILY)日毛工资</t>
  </si>
  <si>
    <t>WORKING DAYS 工作天数</t>
  </si>
  <si>
    <t>OVERTIME 加班时间</t>
  </si>
  <si>
    <t>GROSS PAY(MONTHLY) 月毛收入</t>
  </si>
  <si>
    <t>TAXABLE INCOME纳税工资</t>
  </si>
  <si>
    <t>PAYE 个税</t>
  </si>
  <si>
    <t>SOCIAL SECURITY社保</t>
  </si>
  <si>
    <t>TOTAL DEDUCTIONS 总扣除</t>
  </si>
  <si>
    <t>NET PAY 净收入</t>
  </si>
  <si>
    <t>SIGNATURE签名</t>
  </si>
  <si>
    <t>COMPANY COST公司成本</t>
  </si>
  <si>
    <t>s/no.</t>
  </si>
  <si>
    <t>姓名NAME</t>
  </si>
  <si>
    <t>position    职位</t>
  </si>
  <si>
    <t xml:space="preserve"> 工号</t>
  </si>
  <si>
    <t>basic salary 基本工资</t>
  </si>
  <si>
    <t>day</t>
  </si>
  <si>
    <t>O/T</t>
  </si>
  <si>
    <t>night</t>
  </si>
  <si>
    <t>Day</t>
  </si>
  <si>
    <t>Night</t>
  </si>
  <si>
    <t>出勤时数 working hrs</t>
  </si>
  <si>
    <t xml:space="preserve">working days 工作天数 </t>
  </si>
  <si>
    <t>加班时数 overtime hrs 1.5</t>
  </si>
  <si>
    <t>节日加班  holiday overtime</t>
  </si>
  <si>
    <t>周日加班 Sunday overtime</t>
  </si>
  <si>
    <t>总节假日加班total overtime 2.0</t>
  </si>
  <si>
    <t>出勤天数 working days</t>
  </si>
  <si>
    <t>节日无加班   no over time holyday as basic pay</t>
  </si>
  <si>
    <t>工伤天数及其他 sick day</t>
  </si>
  <si>
    <t>Transport交通费</t>
  </si>
  <si>
    <t>Lunch餐补</t>
  </si>
  <si>
    <t>Telephone话补</t>
  </si>
  <si>
    <t>House 房补</t>
  </si>
  <si>
    <t>NORMAL HRS平时</t>
  </si>
  <si>
    <t>HOLIDAY HRS节假日</t>
  </si>
  <si>
    <t>TOTAL PAY 加班费</t>
  </si>
  <si>
    <t>SDL技能税</t>
  </si>
  <si>
    <t>WCF员工意外伤害险</t>
  </si>
  <si>
    <t>SOCIAL SECURITY 社保</t>
  </si>
  <si>
    <t>TOTAL DEDUCTIONS FOR EMPLOYER 公司成本</t>
  </si>
  <si>
    <t>RAMADHANI MOHAMED OMARI</t>
  </si>
  <si>
    <t>Driver</t>
  </si>
  <si>
    <t>AMINA SADICK BAYA</t>
  </si>
  <si>
    <t>Cleaner</t>
  </si>
  <si>
    <t>MOHAMED ALLY ABDALLAH</t>
  </si>
  <si>
    <t>DANIEL JEREMIA MKONDO</t>
  </si>
  <si>
    <t>DRIVER</t>
  </si>
  <si>
    <t>AlLLY SAIDI KIANGIO</t>
  </si>
  <si>
    <t>COORDINATOR</t>
  </si>
  <si>
    <t>ABDALLAH MUSA TWAHA</t>
  </si>
  <si>
    <t>KITCHEN HAND</t>
  </si>
  <si>
    <t>SAUMU HANAF RAMADHAN</t>
  </si>
  <si>
    <t xml:space="preserve">SECRETARY </t>
  </si>
  <si>
    <t>TOTAL</t>
  </si>
  <si>
    <t>Statutory Deductions payable</t>
  </si>
  <si>
    <t>TZS</t>
  </si>
  <si>
    <t>PAYE个税</t>
  </si>
  <si>
    <t>NSSF社保</t>
  </si>
  <si>
    <t>Skills and Development Levy(SDL)教育基金</t>
  </si>
  <si>
    <t>WCF意外险</t>
  </si>
  <si>
    <t>Total</t>
  </si>
  <si>
    <t>COST TO THE COMPANY公司总成本</t>
  </si>
  <si>
    <t>Gross Pay 员工毛工资</t>
  </si>
  <si>
    <t>NSSF-Employer Contribution 公司负担的员工社保</t>
  </si>
  <si>
    <t>Skills and Development Levy(SDL) 公司负担的教育税</t>
  </si>
  <si>
    <t>WCF公司负担的员工意外险</t>
  </si>
  <si>
    <t>Distributions</t>
  </si>
  <si>
    <t xml:space="preserve">Staff Payments </t>
  </si>
  <si>
    <t xml:space="preserve">Statutory Deductions </t>
  </si>
  <si>
    <t>CHEC CHINESE TANGA PROJECT PAYROLL FOR APRIL 2021</t>
  </si>
  <si>
    <t xml:space="preserve">   </t>
  </si>
  <si>
    <t>员工扣除employee deduction</t>
  </si>
  <si>
    <t>公司总扣除 EMPLOYER COST</t>
  </si>
  <si>
    <t>项目</t>
  </si>
  <si>
    <t>NAME姓名</t>
  </si>
  <si>
    <t>Basic Salary基本工资</t>
  </si>
  <si>
    <t>Allowance补贴</t>
  </si>
  <si>
    <t>Gross Pay毛收入</t>
  </si>
  <si>
    <t>Taxable Income纳税工资</t>
  </si>
  <si>
    <t>PAYE个人所得税</t>
  </si>
  <si>
    <t>SOCIAL SECURITY FUND社保</t>
  </si>
  <si>
    <t>Total deduction 扣除总额</t>
  </si>
  <si>
    <t>SDL 技能发展税</t>
  </si>
  <si>
    <t>NSSF 社保</t>
  </si>
  <si>
    <t>Total Deductions扣除总额</t>
  </si>
  <si>
    <t>STAFF NET PAY 员工净收入</t>
  </si>
  <si>
    <t>职位position</t>
  </si>
  <si>
    <t>Basic Salary(per day) 日基本工资</t>
  </si>
  <si>
    <t>working days</t>
  </si>
  <si>
    <t>Tzs</t>
  </si>
  <si>
    <t>美元</t>
  </si>
  <si>
    <t>$  美元</t>
  </si>
  <si>
    <t>BIAN LIANG</t>
  </si>
  <si>
    <t>expert</t>
  </si>
  <si>
    <t>XIA JIN SHENG</t>
  </si>
  <si>
    <t>YANG HAI</t>
  </si>
  <si>
    <t xml:space="preserve">OU BO </t>
  </si>
  <si>
    <t>ZHAO CUN ZENG</t>
  </si>
  <si>
    <t>ZHAO RUIDONG</t>
  </si>
  <si>
    <t>ZHEN YUHE</t>
  </si>
  <si>
    <t>GAN FUHUA</t>
  </si>
  <si>
    <t>ZHEN CONG</t>
  </si>
  <si>
    <t>JIANG XU</t>
  </si>
  <si>
    <t>PAN YUEPENG</t>
  </si>
  <si>
    <t>RAJENDHAR KATIPELLY</t>
  </si>
  <si>
    <t>WU HUATAO</t>
  </si>
  <si>
    <t>CHEN HUANLIANG</t>
  </si>
  <si>
    <t>GUO HUI</t>
  </si>
  <si>
    <t>WANG CHAO</t>
  </si>
  <si>
    <t>ZHONG YONGHUAI</t>
  </si>
  <si>
    <t>ZENG LIANHUI</t>
  </si>
  <si>
    <t>LI ZHEN</t>
  </si>
  <si>
    <t>XU RIBIAO</t>
  </si>
  <si>
    <t>MA ZENGGUANG</t>
  </si>
  <si>
    <t>Skills and Development Levy(SDL)教育发展税</t>
  </si>
  <si>
    <t>COST TO THE COMPANY公司成本</t>
  </si>
  <si>
    <t>Gross Pay员工毛工资</t>
  </si>
  <si>
    <t>NSSF-Employer Contribution公司负担的员工社保</t>
  </si>
  <si>
    <t>Skills and Development Levy(SDL)公司负担的教育发展税</t>
  </si>
  <si>
    <t>Staff Payments</t>
  </si>
  <si>
    <t>Statutory Deductions</t>
  </si>
  <si>
    <t>CHEC TANGA-SITE: LOCAL STAFF ATTENDENCE FOR  JUNE 2021</t>
  </si>
  <si>
    <t xml:space="preserve">                 CHEC TANGA-SITE: LOCAL STAFF ATTENDENCE FOR  DECEMBER 2022</t>
  </si>
  <si>
    <t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t>
  </si>
  <si>
    <t>MONDAY</t>
  </si>
  <si>
    <t>TUESDAY</t>
  </si>
  <si>
    <t>WEDNESDAY</t>
  </si>
  <si>
    <t>THURSDAY</t>
  </si>
  <si>
    <t>FRIDAY</t>
  </si>
  <si>
    <t>SATURDAY</t>
  </si>
  <si>
    <t>SUNDAY</t>
  </si>
  <si>
    <t xml:space="preserve">MONDAY </t>
  </si>
  <si>
    <t>ADVANCE SALARY</t>
  </si>
  <si>
    <t>ARREARS</t>
  </si>
  <si>
    <t>GRP/N</t>
  </si>
  <si>
    <t>position</t>
  </si>
  <si>
    <t>Basic Salary</t>
  </si>
  <si>
    <t>DAY</t>
  </si>
  <si>
    <t>NIGHT</t>
  </si>
  <si>
    <t>Working Day</t>
  </si>
  <si>
    <t>Sunday</t>
  </si>
  <si>
    <t>Holiday</t>
  </si>
  <si>
    <t>出勤时数 working hrs (day)</t>
  </si>
  <si>
    <t>working hrs (night)</t>
  </si>
  <si>
    <t>Total working hrs (day &amp; night)</t>
  </si>
  <si>
    <t xml:space="preserve">实际工作天数 working days </t>
  </si>
  <si>
    <t>加班时数 overtime hrs 1.5 (day)</t>
  </si>
  <si>
    <t>加班时数 overtime hrs 1.5 (night) + 5% of the basic Salary</t>
  </si>
  <si>
    <t>加班时数 Total overtime hrs 2.0</t>
  </si>
  <si>
    <t>周日加班 Sunday overtime (day)</t>
  </si>
  <si>
    <t>周日加班 Sunday overtime (night)</t>
  </si>
  <si>
    <t>节日加班  holiday overtime (Day)</t>
  </si>
  <si>
    <t>节日加班  holiday overtime (Night)</t>
  </si>
  <si>
    <t>加班时数 OT DAY HRS</t>
  </si>
  <si>
    <t>OT NIGHT HRS + 5% of the basic salary</t>
  </si>
  <si>
    <t>SUNDAY HRS DAY</t>
  </si>
  <si>
    <t>节假日及加班日Sunday  HRS Night + 5% of the basic salary</t>
  </si>
  <si>
    <t>Holiday HRS (Day)</t>
  </si>
  <si>
    <t>Holiday HRS (Night) + 5% of the basic Salary</t>
  </si>
  <si>
    <t>NORMAL HRS NIGHT 平时晚班</t>
  </si>
  <si>
    <t>SUNDAY HRS DAY周日</t>
  </si>
  <si>
    <t>SUNDAY HRS NIGHT周日晚班</t>
  </si>
  <si>
    <t>HOLIDAY HRS DAY</t>
  </si>
  <si>
    <t>HOLIDAY HRS NIGHT</t>
  </si>
  <si>
    <t>CHEC-01</t>
  </si>
  <si>
    <t>CHEC-02</t>
  </si>
  <si>
    <t>ALLY SAIDI KIANGIO</t>
  </si>
  <si>
    <t>PETER MATHIAS MSHITI</t>
  </si>
  <si>
    <t>CHEC-03</t>
  </si>
  <si>
    <t>STELLA JEREMIA MADUHU</t>
  </si>
  <si>
    <t>ASST. COOK</t>
  </si>
  <si>
    <t>SAID SHABANI SAID</t>
  </si>
  <si>
    <t>HELPER</t>
  </si>
  <si>
    <t>EMMANUEL PETER SIMBA</t>
  </si>
  <si>
    <t>SUPERVISOR</t>
  </si>
  <si>
    <t>JOSHWA DANIEL MWABE</t>
  </si>
  <si>
    <t>YUSUPH MAKOYE MASANJA</t>
  </si>
  <si>
    <t>ALOYCE LAWRENCE KANYIKA</t>
  </si>
  <si>
    <t>FOREMAN</t>
  </si>
  <si>
    <t>SHABANI BAKARI WASIA</t>
  </si>
  <si>
    <t>MUSSA SAID NDIWATE</t>
  </si>
  <si>
    <t>FRANK MALIMA MAKOYE</t>
  </si>
  <si>
    <t>WELDER</t>
  </si>
  <si>
    <t>JOEL MARTINI PETRO</t>
  </si>
  <si>
    <t>HANGA NICOLAUS STANSLAUS</t>
  </si>
  <si>
    <t>KITWANA KOMBOZA OMARI</t>
  </si>
  <si>
    <t>JUMA AYUBU MACHONGE</t>
  </si>
  <si>
    <t>SURVEYOR</t>
  </si>
  <si>
    <t>SALUM SELEMANI SHOKA</t>
  </si>
  <si>
    <t>NOEL GERVAS EMMANUEL</t>
  </si>
  <si>
    <t>ISSA ABDALLAH MWAHEZI</t>
  </si>
  <si>
    <t>RAJABU ATHUMANI HUSSEIN</t>
  </si>
  <si>
    <t>KASSIM MAHAMUD MALAPA</t>
  </si>
  <si>
    <t>AHMADI HASSAN CHINAMMENGA</t>
  </si>
  <si>
    <t>DIVER</t>
  </si>
  <si>
    <t>AHMADI BAKARI BWASHOKA</t>
  </si>
  <si>
    <t>Omary Ramadhani Ndeterani</t>
  </si>
  <si>
    <t>MECHANICAL TECH</t>
  </si>
  <si>
    <t>Yusuph Rajabu Mkaluma</t>
  </si>
  <si>
    <t xml:space="preserve">Hussein Issa Chinganga </t>
  </si>
  <si>
    <t xml:space="preserve">Musa Laiton Adam </t>
  </si>
  <si>
    <t>STEEL FIXER</t>
  </si>
  <si>
    <t>Rajabu Semvua Msangi</t>
  </si>
  <si>
    <t xml:space="preserve">Zainab Mohamed Ally </t>
  </si>
  <si>
    <t xml:space="preserve">Kiyungi  Shangali </t>
  </si>
  <si>
    <t>CIVIL ENGINEER</t>
  </si>
  <si>
    <t>Alfani Amiri Zuberi</t>
  </si>
  <si>
    <t>Mohamed Makala Shabani</t>
  </si>
  <si>
    <t>KELVIN IMANI MBISE</t>
  </si>
  <si>
    <t>RIGGER OPERATOR</t>
  </si>
  <si>
    <t>JOHN GELARD APOLONAL</t>
  </si>
  <si>
    <t>AMANI JOSHUA ENDRU</t>
  </si>
  <si>
    <t>MUSA DICKSON MAKANG'A</t>
  </si>
  <si>
    <t>TRANSLATOR</t>
  </si>
  <si>
    <t>JOHN BALYESELE KAZIMILI</t>
  </si>
  <si>
    <t>HSE OFFICER</t>
  </si>
  <si>
    <t>CHARLES JOHN CHILAMBO</t>
  </si>
  <si>
    <t>ELECTRICIAN</t>
  </si>
  <si>
    <t>KASSIM MOHAMED KASSIM</t>
  </si>
  <si>
    <t>HASSAN ATHUMAN SALUMU</t>
  </si>
  <si>
    <t>HAMIDU SIMON ALPHONCE</t>
  </si>
  <si>
    <t>ABDUL SAID BAKARI</t>
  </si>
  <si>
    <t>MAKENGA L.CHALE</t>
  </si>
  <si>
    <t>OPERATOR</t>
  </si>
  <si>
    <t>ELIYA MARKO PALLANJO</t>
  </si>
  <si>
    <t>MUSSA RASHID KOPLO</t>
  </si>
  <si>
    <t>CHARLES SEBASTIAN MTOO</t>
  </si>
  <si>
    <t>MIX TRUCK OPERATOR</t>
  </si>
  <si>
    <t>MICHAEL JOHN MLINGI</t>
  </si>
  <si>
    <t>MAGIDA MUSSA SAMBIKA</t>
  </si>
  <si>
    <t>MOHAMED KASSIM KIJONJOO</t>
  </si>
  <si>
    <t>CRANE OPERATOR</t>
  </si>
  <si>
    <t>MISRI DAUDI MACHIBYA</t>
  </si>
  <si>
    <t>ABEID ATHUMANI CHITANDA</t>
  </si>
  <si>
    <t>NURSE</t>
  </si>
  <si>
    <t>EMAMO KARATA MSWAKI</t>
  </si>
  <si>
    <t>FEROOZI KASSIM NAMKANANDA</t>
  </si>
  <si>
    <t>ISSA SAID MAJALI</t>
  </si>
  <si>
    <t>HASSAN RASHID CHONDE</t>
  </si>
  <si>
    <t>EFREM CHERLO KIKOTI</t>
  </si>
  <si>
    <t>SELEMANI RASHIDI AMRI</t>
  </si>
  <si>
    <t>SAID ALLY MBUTA</t>
  </si>
  <si>
    <t>BAKARI HASSAN MSAGATI</t>
  </si>
  <si>
    <t>ELIASA ABEDI NANKANDA</t>
  </si>
  <si>
    <t>SHAZILIA SALUM KHATIBU</t>
  </si>
  <si>
    <t>RASHID JUMA LADA</t>
  </si>
  <si>
    <t>JOSHUA GOODNESS LYANDA</t>
  </si>
  <si>
    <t>LAURENT DELVIN KISAKA</t>
  </si>
  <si>
    <t>MOBILE CRANE OP</t>
  </si>
  <si>
    <t>ASHA BAKARI ISSA</t>
  </si>
  <si>
    <t>OFFICE CLERK</t>
  </si>
  <si>
    <t>CHRISTOPHER GERVAS MASUMBUKO</t>
  </si>
  <si>
    <t>CLEANER</t>
  </si>
  <si>
    <t>SAUMU KASSIM ALLY</t>
  </si>
  <si>
    <t>WILLIAM DOUGLAS KIONDO</t>
  </si>
  <si>
    <t>JOYCE KRAY NYAGALA</t>
  </si>
  <si>
    <t>COOK</t>
  </si>
  <si>
    <t>KORNELI PHILIP SHIRIMA</t>
  </si>
  <si>
    <t>JAMAL MWALIMU ALLY</t>
  </si>
  <si>
    <t>RAJABU RAMADHANI MOHAMED</t>
  </si>
  <si>
    <t>SALUM NAKUMBA AWADH</t>
  </si>
  <si>
    <t>SCAVETOR OPERATOR</t>
  </si>
  <si>
    <t>STELLA DAWILISON SWAI</t>
  </si>
  <si>
    <t>AMOSI YONA YOEN</t>
  </si>
  <si>
    <t>ISSA ADAM MSAMBWA</t>
  </si>
  <si>
    <t>JUMAA KASSIM JUMAA</t>
  </si>
  <si>
    <t>SAID IBRAHIM MLELA</t>
  </si>
  <si>
    <t>DADY SHAIBU FADHILI</t>
  </si>
  <si>
    <t>MASUDI HAMIS SAMPURI</t>
  </si>
  <si>
    <t>MAXIMILLIANI MUGANYINZI MUSSALI</t>
  </si>
  <si>
    <t>JUMA MAGWI MGOSI</t>
  </si>
  <si>
    <t>MOHAMEDI HALFANI KIJIWE</t>
  </si>
  <si>
    <t>HASSANI IBRAHIM KILONGO</t>
  </si>
  <si>
    <t>HONESTI PIUS RIMOY</t>
  </si>
  <si>
    <t>INNOCENT CHARLES MKINI</t>
  </si>
  <si>
    <t>SEIF HAMADI JUMA</t>
  </si>
  <si>
    <t>HASSAN ALLY HAMISI</t>
  </si>
  <si>
    <t>IDDI SALIMU MBWETO</t>
  </si>
  <si>
    <t>MOBILE CRANE OPERATOR</t>
  </si>
  <si>
    <t>ABDI NURDINI MBWAMBO</t>
  </si>
  <si>
    <t>JERRY BROWN KANDOLO</t>
  </si>
  <si>
    <t>RAZAKI ABDALLAH MIKIDADI</t>
  </si>
  <si>
    <t>MASON</t>
  </si>
  <si>
    <t>ALLY MASUDI FUNDI</t>
  </si>
  <si>
    <t>HAMIS HAMIS WALES</t>
  </si>
  <si>
    <t>ALLY HASSAN MARERO</t>
  </si>
  <si>
    <t>SIMON MACHUNGWA MAYOGE</t>
  </si>
  <si>
    <t>HASSAN HAMIS GUMBO</t>
  </si>
  <si>
    <t>RICHARD JACOB SIMBA</t>
  </si>
  <si>
    <t>EMMANUEL CHARLES MMANGA</t>
  </si>
  <si>
    <t>FOREMAN STEEL FIXER</t>
  </si>
  <si>
    <t>ALFAYO YOHANA EDWARD</t>
  </si>
  <si>
    <t>JAMALI HOSSEIN RAJABU</t>
  </si>
  <si>
    <t>HASSAN MOHAMEDI NAMKULUMUKILA</t>
  </si>
  <si>
    <t>CHUO HASSAN CHUO</t>
  </si>
  <si>
    <t xml:space="preserve">OTHUMAN HOSSEIN  CHAMWANA </t>
  </si>
  <si>
    <t>SAIDI BAKARI WAZIRI</t>
  </si>
  <si>
    <t>MBWANA MSIASI MBWANA</t>
  </si>
  <si>
    <t>VESO ALLY MBWANA</t>
  </si>
  <si>
    <t>SALIM TOBA MHANDO</t>
  </si>
  <si>
    <t>RAMADHANI AMANI PONELA</t>
  </si>
  <si>
    <t>CONSOLATHA STEPHEN GAUDENCE</t>
  </si>
  <si>
    <t>HAMAD WAZIRI HAMAD</t>
  </si>
  <si>
    <t>JAMAR SHAFII ALLY</t>
  </si>
  <si>
    <t>SHAKURU ALLY KADEGE</t>
  </si>
  <si>
    <t>KHATIBU DAUD PARA</t>
  </si>
  <si>
    <t>CHARLES HEBET ATHUMAN</t>
  </si>
  <si>
    <t>ALEX STEPHANO MAPUNDA</t>
  </si>
  <si>
    <t>RAPHAEL DAUDI RAPHAEL</t>
  </si>
  <si>
    <t>ALOYCE STEPHAN NDALI</t>
  </si>
  <si>
    <t>APOLINARY THOMAS PANGA</t>
  </si>
  <si>
    <t>EVIDENCE EMILY MARTINE</t>
  </si>
  <si>
    <t>YUSUPH MOHAMEDI MDAM</t>
  </si>
  <si>
    <t>SALIMU MOHAMED HUSEN</t>
  </si>
  <si>
    <t>SALIMU HARUNI KILENGA</t>
  </si>
  <si>
    <t>SALUMU AHMADI MAWAZO</t>
  </si>
  <si>
    <t xml:space="preserve">MECHANIC </t>
  </si>
  <si>
    <t xml:space="preserve">RAJABU SHAIBU KUMTWANGA </t>
  </si>
  <si>
    <t>HUSSEIN RASHIDI MAKAO</t>
  </si>
  <si>
    <t>MANENO FURAHA MUODE</t>
  </si>
  <si>
    <t>FIKIRI TWAHIRU ALLY</t>
  </si>
  <si>
    <t>SAIMON GIDION MONISSY</t>
  </si>
  <si>
    <t>ABDALLAH OMARY MHANDO</t>
  </si>
  <si>
    <t>ALLY OMARI BAKARI</t>
  </si>
  <si>
    <t>FRANSIS BAKARI HASHIMU</t>
  </si>
  <si>
    <t>BAKARI KIBAGA BAKARI</t>
  </si>
  <si>
    <t>OMBENI ELITABU MOSES</t>
  </si>
  <si>
    <t>GRACE MSETH MANG'ANA</t>
  </si>
  <si>
    <t>GROOVY MASUE OBEY</t>
  </si>
  <si>
    <t>ISAYA AMBONISYE SWILA</t>
  </si>
  <si>
    <t>ABDALLAH SHABANI KIHIYO</t>
  </si>
  <si>
    <t>MOHAMMED ALLY SALEHE</t>
  </si>
  <si>
    <t>GODLOVE JOEL MTALI</t>
  </si>
  <si>
    <t>ELIUD YORAM MBEMBELA</t>
  </si>
  <si>
    <t>WILSON PASCHAEL TEMU</t>
  </si>
  <si>
    <t>ELETRICIAN</t>
  </si>
  <si>
    <t>MAANYA AMOS BWIRE</t>
  </si>
  <si>
    <t>OMARY FRANCIS KAMOTE</t>
  </si>
  <si>
    <t>RAMADHANI A SIMWINGA</t>
  </si>
  <si>
    <t>MABULA MADENI SONDA</t>
  </si>
  <si>
    <t>JAMHURI ATHUMANI HAJI</t>
  </si>
  <si>
    <t>PONGWE JUMAA IDDI</t>
  </si>
  <si>
    <t>MOSES ROGASIAN MASSAWE</t>
  </si>
  <si>
    <t>OMARI JAFARI RASHIDI</t>
  </si>
  <si>
    <t>FATTAH SHABANI HARIRI</t>
  </si>
  <si>
    <t>THEOFAN ALBANO ADRIAN</t>
  </si>
  <si>
    <t>CRISPINA WILLIUM MONDI</t>
  </si>
  <si>
    <t>EXCAVATOR OPERATOR</t>
  </si>
  <si>
    <t>JAFARI KARIM EMANUEL</t>
  </si>
  <si>
    <t>QUALITY CONTROL ENGINEER</t>
  </si>
  <si>
    <t>AGATHA MAURUS MBUNDA</t>
  </si>
  <si>
    <t>SITE ENGINEER</t>
  </si>
  <si>
    <t>DIDAS KATANYUKWILE DESDERY</t>
  </si>
  <si>
    <t>JUMA ISSA NAMANGA</t>
  </si>
  <si>
    <t>JACKSON DANIEL NJANIMBO</t>
  </si>
  <si>
    <t>ATHUMANI ALLY OMARY</t>
  </si>
  <si>
    <t>LOVENESS MHINA MICHAEL</t>
  </si>
  <si>
    <t>SARVEYOR</t>
  </si>
  <si>
    <t>EDIMUNDI MODEST KORONEL</t>
  </si>
  <si>
    <t>PETER JOHN PETER</t>
  </si>
  <si>
    <t>RASHIDI MUHIBU NDUVA</t>
  </si>
  <si>
    <t>MOHAMEDI RASHIDI CHAMWENE</t>
  </si>
  <si>
    <t>RASHIDI MNGUMI CHAMZIMU</t>
  </si>
  <si>
    <t xml:space="preserve">OPERATOR </t>
  </si>
  <si>
    <t>YUSUFU HENRY DARU</t>
  </si>
  <si>
    <t>CRAWLER CRANE OPERATOR</t>
  </si>
  <si>
    <t>AVUNILWA JULIUS SHEKIGHENDA</t>
  </si>
  <si>
    <t>BAHATI TEWA AHMAD</t>
  </si>
  <si>
    <t>MTANGI MUSSA JOSEPH</t>
  </si>
  <si>
    <t>WALLES SAMWELI DAUDI</t>
  </si>
  <si>
    <t>WILLIAM SOLOMON MSAGATI</t>
  </si>
  <si>
    <t>ELISAFI ANDASON MTAITA</t>
  </si>
  <si>
    <t>SAID RAMADHANI AHMAD</t>
  </si>
  <si>
    <t>MTIYA GUYANA MTIYA</t>
  </si>
  <si>
    <t>KOMBO OMARY MWABOTA</t>
  </si>
  <si>
    <t>NIKUNDIWE JOHN SEKIMBOTA</t>
  </si>
  <si>
    <t>HUSSEIN RAMADHANI SECHAMBA</t>
  </si>
  <si>
    <t>SAID OMARY MUSSA</t>
  </si>
  <si>
    <t>ABIRIA JEMEMIA KAYUNI</t>
  </si>
  <si>
    <t>YASSIN IMAMU MOHAMMEDI</t>
  </si>
  <si>
    <t>BAKARI ALLY SAMADANI</t>
  </si>
  <si>
    <t>BAKARI ANAFI MUHIDINI</t>
  </si>
  <si>
    <t>MOHAMEDI TWAHIRANI MUSSA</t>
  </si>
  <si>
    <t>STEPHEN MICHAEL MUNDI</t>
  </si>
  <si>
    <t>IMANI JUNGA MBULI</t>
  </si>
  <si>
    <t>OMARI KASALAMA RASHIDI</t>
  </si>
  <si>
    <t>RAJABU MUSSA ABUBAKARI</t>
  </si>
  <si>
    <t>DONALD G MBAKILWA</t>
  </si>
  <si>
    <t>HAMISI AHMAD GAMBA</t>
  </si>
  <si>
    <t>FRED MAIKO HAHUNGA</t>
  </si>
  <si>
    <t>ALLY MWINYI AMANI</t>
  </si>
  <si>
    <t>MUSSA HAMIS MUSSA</t>
  </si>
  <si>
    <t>MUHALAMI SHAIBU NJEKA</t>
  </si>
  <si>
    <t>SAIDI HASHIMU MBETENI</t>
  </si>
  <si>
    <t>ELLY JOHN WILLIAM</t>
  </si>
  <si>
    <t>MKUVASA GODFREY JOHN</t>
  </si>
  <si>
    <t>FADHILI MFAUME OMARY</t>
  </si>
  <si>
    <t>YASSINI HASSAN LIPAMBILA</t>
  </si>
  <si>
    <t>WILSON JAMES KIMARO</t>
  </si>
  <si>
    <t>DITHA JOSEPH NINDI</t>
  </si>
  <si>
    <t>JAFARI ADAM ATHUMANI</t>
  </si>
  <si>
    <t>ISSA AMRI MPONDOMOKA</t>
  </si>
  <si>
    <t>MIRAJI SHABAN SALUMBO</t>
  </si>
  <si>
    <t>CARPENTER</t>
  </si>
  <si>
    <t>NURDIN HUSSEIN KAPYONGO</t>
  </si>
  <si>
    <t>MAHAMUDU ATHUMANI NAMBOMO</t>
  </si>
  <si>
    <t>DEO MHINA HATIBU</t>
  </si>
  <si>
    <t>HASHIMU AHMADI KIPOZI</t>
  </si>
  <si>
    <t>HAMIMU KHALID PATAKULA</t>
  </si>
  <si>
    <t>YUSUPH HASSAN FAKIHI</t>
  </si>
  <si>
    <t>IDDI OMARY LALY</t>
  </si>
  <si>
    <t>OBEDI JACKSON MKAHALA</t>
  </si>
  <si>
    <t>GEORGE CHARLES MWENA</t>
  </si>
  <si>
    <t>JOEL HURUMA JAMES</t>
  </si>
  <si>
    <t>WILLIAM VIDELIS JUMA</t>
  </si>
  <si>
    <t>SHABANI SAIDI YUSUFU</t>
  </si>
  <si>
    <t>PLUMBER</t>
  </si>
  <si>
    <t>VICTOR TIMOTH EMMANUEL</t>
  </si>
  <si>
    <t>COJACK RASHIDI MWANGAMA</t>
  </si>
  <si>
    <t xml:space="preserve">MECHANICS </t>
  </si>
  <si>
    <t>ABEL JOSEPHATH CHANG'A</t>
  </si>
  <si>
    <t>SEKISU MOHAMEDI SAIDI</t>
  </si>
  <si>
    <t>ABRAHAM JOSEPH MITONDA</t>
  </si>
  <si>
    <t>SALIMU ALPHANI JUMA</t>
  </si>
  <si>
    <t>YAHAYA SALUM NAMMAYA</t>
  </si>
  <si>
    <t>ANTHONY MATHIAS WANII</t>
  </si>
  <si>
    <t>BOAT DRIVER</t>
  </si>
  <si>
    <t>YASINI M YASINI</t>
  </si>
  <si>
    <t>FAISAL A ABDALLAH</t>
  </si>
  <si>
    <t>MOHAMEDI DADI MNALIDI</t>
  </si>
  <si>
    <t xml:space="preserve">DAVID VINUGA CHARLES </t>
  </si>
  <si>
    <t>HATIBU SHABANI UGOMBA</t>
  </si>
  <si>
    <t>NEVIN EFESS KABUKA</t>
  </si>
  <si>
    <t>OSCAR CHARLES MAPUNDA</t>
  </si>
  <si>
    <t>HAMISI ISSA MNAMBA</t>
  </si>
  <si>
    <t>FRANK YOHANA GEORGE</t>
  </si>
  <si>
    <t>SUMAILI ALLY LASULI</t>
  </si>
  <si>
    <t>RASHIDI ZAKARIA RASHIDI</t>
  </si>
  <si>
    <t>SHABANI MOHAMEDI ALLY</t>
  </si>
  <si>
    <t>SAULUS SEVERIN ANTHONI</t>
  </si>
  <si>
    <t>HAMISI MOHAMEDI MKWENDA</t>
  </si>
  <si>
    <t>ROBERT STEVEN MAGWAZA</t>
  </si>
  <si>
    <t>DICKSON SELEMANI FABIAN</t>
  </si>
  <si>
    <t>ZUBERI RAJABU LUBULI</t>
  </si>
  <si>
    <t>HASHIMU HASSANI HASSANI</t>
  </si>
  <si>
    <t>BONIFACE COSMAS MILANGO</t>
  </si>
  <si>
    <t>HERI HAMISI ALLY</t>
  </si>
  <si>
    <t>SALIMU JUMA BAKARI</t>
  </si>
  <si>
    <t>JUMA JUMA DADI</t>
  </si>
  <si>
    <t>IBRAHIM FADHIL AKRAM</t>
  </si>
  <si>
    <t>BOAT DIVER</t>
  </si>
  <si>
    <t>KUDRA ATHUMANI MAYUNGA</t>
  </si>
  <si>
    <t>ALLY HAMISI MTAMWA</t>
  </si>
  <si>
    <t>GODIWINI ADAEL PALLANJO</t>
  </si>
  <si>
    <t>ANDREA JOSEPH WEISO</t>
  </si>
  <si>
    <t>RAJABU SAID MOHAMED</t>
  </si>
  <si>
    <t xml:space="preserve">WALLACE JUSTINE RUGALEMA </t>
  </si>
  <si>
    <t xml:space="preserve">ATHUMANI SHABANI NGEREZA </t>
  </si>
  <si>
    <t>SALIMU IBRAHIMU MHANDO</t>
  </si>
  <si>
    <t>ABDULAZIZI SALUMU ABDALLAH</t>
  </si>
  <si>
    <t>EDGAR YANAS CHINYAMA</t>
  </si>
  <si>
    <t>BARAKA LEKSON SUDAI</t>
  </si>
  <si>
    <t>ABDILLAH ALLY MJEMA</t>
  </si>
  <si>
    <t>JUMA ABASI ABDULLEHMANI</t>
  </si>
  <si>
    <t>ASHIRAFU MUSSA SHABANI</t>
  </si>
  <si>
    <t>ADAM GRANWELL KAYUNI</t>
  </si>
  <si>
    <t>HAMIDU ALPHANI SHEMSHI</t>
  </si>
  <si>
    <t>KOMBO KASSIM JUMA</t>
  </si>
  <si>
    <t>SHABANI ISSA SAID</t>
  </si>
  <si>
    <t>SALVATORY ROBERT MUNGURE</t>
  </si>
  <si>
    <t>OSIMAN J RUNGWE</t>
  </si>
  <si>
    <t>YUSUPH RAMADHANI MKUNA</t>
  </si>
  <si>
    <t>BASHIRU HUSSEIN LUSHINO</t>
  </si>
  <si>
    <t>ALLI SAIDI MKONDOA</t>
  </si>
  <si>
    <t>ROCHALD ALKADO KAZUMBA</t>
  </si>
  <si>
    <t>OBADIA JEREMIA KAYUNI</t>
  </si>
  <si>
    <t>JUMA HASSAN ZUBERI</t>
  </si>
  <si>
    <t>RASHIDI MIRAJI KARATA</t>
  </si>
  <si>
    <t>ATHUMANI JAMALY NALYANA</t>
  </si>
  <si>
    <t>MASOUD RAMADHANI KASEMBO</t>
  </si>
  <si>
    <t>MIRAJI ALLY CHAUSA</t>
  </si>
  <si>
    <t>SHOMARY SAID ATHUMANI</t>
  </si>
  <si>
    <t>ABAS WAZIRI MDEE</t>
  </si>
  <si>
    <t>BOSCO MICHAEL MKONDA</t>
  </si>
  <si>
    <t>FRANK SIMON MZIRAY</t>
  </si>
  <si>
    <t>SAMWEL SIMON ALEX</t>
  </si>
  <si>
    <t>SHABANI SWAHIBU MOHAMEDI</t>
  </si>
  <si>
    <t>MBARAKA MALIKI BOZI</t>
  </si>
  <si>
    <t>MUSSA ELFURAHA MUSHI</t>
  </si>
  <si>
    <t xml:space="preserve">ROLLER OPERATOR </t>
  </si>
  <si>
    <t>RODGER EDWARD MTEMBEI</t>
  </si>
  <si>
    <t>HASHIMU RAMADHANI SELEMANI</t>
  </si>
  <si>
    <t>PATRICK JUDE MKAI</t>
  </si>
  <si>
    <t>HSE MANAGER</t>
  </si>
  <si>
    <t>FIDELIS PAUL LYMO</t>
  </si>
  <si>
    <t>SAIDI HASSAN MUSSA</t>
  </si>
  <si>
    <t>MOHAMED MHANDO ALLY</t>
  </si>
  <si>
    <t>PETER OBADIA NYOGOTO</t>
  </si>
  <si>
    <t>MOSES MEZA THADEO</t>
  </si>
  <si>
    <t>AMANI IDRISA NZORI</t>
  </si>
  <si>
    <t>ARON DAMIAN CHIPOLA</t>
  </si>
  <si>
    <t>ADAM JUMANNE GOMA</t>
  </si>
  <si>
    <t>FATMA HASSAN MZUKA</t>
  </si>
  <si>
    <t>PERSONAL SECRETARY</t>
  </si>
  <si>
    <t>MBARAKA AMIRI WAZIRI</t>
  </si>
  <si>
    <t>BAKARI SAID KACHELENGA</t>
  </si>
  <si>
    <t>ALLY JUMA ALLY</t>
  </si>
  <si>
    <t>OMARY JUMANNE BAKARI</t>
  </si>
  <si>
    <t>EMMANUEL RAJABU NGUNYALI</t>
  </si>
  <si>
    <t>IBRAHIM KIRIAN SAMBARA</t>
  </si>
  <si>
    <t>MEDDY BUNDALA MWAVAZA</t>
  </si>
  <si>
    <t>MAHAMUDU ALLY DADI</t>
  </si>
  <si>
    <t>MUSTAFA HASANI MBARAKA</t>
  </si>
  <si>
    <t>MAULID WAZIRI TANGULA</t>
  </si>
  <si>
    <t>YUSUPH WILLIAM JAMES</t>
  </si>
  <si>
    <t>CHRISTPHER NESONI MWITO</t>
  </si>
  <si>
    <t xml:space="preserve">JOSEPH MWAKA MWAKALUNGWA </t>
  </si>
  <si>
    <t>FADHILI BENEDICTO UNGANI</t>
  </si>
  <si>
    <t>IDRISA MOHAMEDI MALUMA</t>
  </si>
  <si>
    <t>SIMON ABDALLAH NG'ULALI</t>
  </si>
  <si>
    <t>ABAS ALLY JUMA</t>
  </si>
  <si>
    <t>DAUDI HAMADI MGOBA</t>
  </si>
  <si>
    <t>MALIMA NYAGA PASTOR</t>
  </si>
  <si>
    <t>HAMISI JUMA KINGALU</t>
  </si>
  <si>
    <t>DAUSON MGANYIZI EZEKIELY</t>
  </si>
  <si>
    <t>HAMISI MOHAMEDI SAGARA</t>
  </si>
  <si>
    <t>ADAMU WEBI MELIKIADI</t>
  </si>
  <si>
    <t>NASSORO TWALIBU MWEMBE</t>
  </si>
  <si>
    <t>ISSA HASSANI MGONDA</t>
  </si>
  <si>
    <t>DEUS TOTO KUSAGA</t>
  </si>
  <si>
    <t>SHAFII ABDALLAH ISMAIL</t>
  </si>
  <si>
    <t>MOHAMEDI ALLY SWALEHE</t>
  </si>
  <si>
    <t>YONA ANDESONI PALLANGYO</t>
  </si>
  <si>
    <t>MASHAKA CRYWELLO HAONGA</t>
  </si>
  <si>
    <t>MUWEZA ULEDI MKWENDA</t>
  </si>
  <si>
    <t>KASIMU ALLI NANGUMBI</t>
  </si>
  <si>
    <t xml:space="preserve">EMMANUEL FRANK MEENA </t>
  </si>
  <si>
    <t>RUDISHA SIMAITON MWASHITETE</t>
  </si>
  <si>
    <t xml:space="preserve">SAMSONI JEMSI SIMOVE </t>
  </si>
  <si>
    <t>IDDI SALUMU NAMIYUNDU</t>
  </si>
  <si>
    <t>MBARUKU MUSA MALENDA</t>
  </si>
  <si>
    <t>TEGEMEA LAGIWELO KIBONA</t>
  </si>
  <si>
    <t>SWALEHE BASHA YUSUFU</t>
  </si>
  <si>
    <t>EZEKIA JOSEPH KIBONA</t>
  </si>
  <si>
    <t>RAMADHANI MOHAMEDI NAMKULALA</t>
  </si>
  <si>
    <t>ALLY HAMADI FUSI</t>
  </si>
  <si>
    <t>MUSTAFA ISMAILI NAMWELENU</t>
  </si>
  <si>
    <t>SELEMANI JUMA SABAYA</t>
  </si>
  <si>
    <t>EMANUEL JOHN MAUNGU</t>
  </si>
  <si>
    <t>HAKIKA SABIHI NAMTUBWI</t>
  </si>
  <si>
    <t>KIZANGO ABDI SAMAHAMBA</t>
  </si>
  <si>
    <t>KASSIM IBRAHIM MUSSA</t>
  </si>
  <si>
    <t>SHAFII HASSANI MOHAMEDI</t>
  </si>
  <si>
    <t>ROBART RAUREN MYABA</t>
  </si>
  <si>
    <t>SAIDI RAMADHANI SAIDI</t>
  </si>
  <si>
    <t>ABRAHAM TITI MAMBOSHO</t>
  </si>
  <si>
    <t>ISAYA GIDION MWAKAPIJILA</t>
  </si>
  <si>
    <t>JUMA RASHIDI DHAHABU</t>
  </si>
  <si>
    <t>FORMEN</t>
  </si>
  <si>
    <t>ZAWADI FRANCSON MWASHITETE</t>
  </si>
  <si>
    <t>JAMALI ISSA LUKINDO</t>
  </si>
  <si>
    <t>SELEMANI HUSENI MPINGO</t>
  </si>
  <si>
    <t>JOSEPH RAPHAEL KAMFITIE</t>
  </si>
  <si>
    <t>HUSSEIN KONDO MATATA</t>
  </si>
  <si>
    <t>JACKSON OSIAH SIMBEYE</t>
  </si>
  <si>
    <t>MBEZI PETER CHARLES</t>
  </si>
  <si>
    <t xml:space="preserve">EPHRAIM BRINGTON MKUMBWA </t>
  </si>
  <si>
    <t>FRANCE JOHN KESSY</t>
  </si>
  <si>
    <t>MASOLWA PASCHAL BOGOHE</t>
  </si>
  <si>
    <t>DANIEL M KESHIMBO</t>
  </si>
  <si>
    <t>JAMES ALLENI BAKARI</t>
  </si>
  <si>
    <t xml:space="preserve">MFAUME ABDALLAH ISSA </t>
  </si>
  <si>
    <t>BAKARI RASHIDI MAKAO</t>
  </si>
  <si>
    <t>KARIMU RASHIDI KIPINGU</t>
  </si>
  <si>
    <t>TOGOLAI HANCE SHEKALAGHE</t>
  </si>
  <si>
    <t>PAULO LESLLIE BRAIRE</t>
  </si>
  <si>
    <t>LAZARO JOHN MLUNGU</t>
  </si>
  <si>
    <t>VICTA JASTINI KAMAGE</t>
  </si>
  <si>
    <t>DAVID WILLIAM JOSHAM</t>
  </si>
  <si>
    <t>MILITONI RUBENI MYABA</t>
  </si>
  <si>
    <t>MAONYESHO WATSON MWAMPASHI</t>
  </si>
  <si>
    <t>RAMADHANI ABDALLAH LUHIZO</t>
  </si>
  <si>
    <t>ERICK MAJULA TURU</t>
  </si>
  <si>
    <t>MAISHA SASTON SIMCHIMBA</t>
  </si>
  <si>
    <t>SELEMANI MOHAMEDI SAGARA</t>
  </si>
  <si>
    <t>FRANK MUSHI SALUTARI</t>
  </si>
  <si>
    <t>ZAWADI RASHIDI MBUBA</t>
  </si>
  <si>
    <t>DEUS JOSEPH PETRO</t>
  </si>
  <si>
    <t>DAUDI JONAS SIMKOKO</t>
  </si>
  <si>
    <t>MICHAEL STEPHANO RAPHAEL</t>
  </si>
  <si>
    <t>SADIKI ROBERT MSOMBA</t>
  </si>
  <si>
    <t>EMMANUEL MATHAYO SINKALA</t>
  </si>
  <si>
    <t>ASAJILE ABONIKE KAJUNI</t>
  </si>
  <si>
    <t>FAHADY ATHUMANI MACHELA</t>
  </si>
  <si>
    <t>RICHARD A SHESHE</t>
  </si>
  <si>
    <t>GODFREY JONAS SIMKOKO</t>
  </si>
  <si>
    <t>BARAKA RAMSON MWAMPASHI</t>
  </si>
  <si>
    <t>BARAKA AMOSI KALENGE</t>
  </si>
  <si>
    <t>SHADRACK SAMSON CHISUNGA</t>
  </si>
  <si>
    <t>OMARY MOHAMEDI OMARY</t>
  </si>
  <si>
    <t>SKOZI ANTHONY SWILA</t>
  </si>
  <si>
    <t>TOMASI JICKSONI MWASHILINDI</t>
  </si>
  <si>
    <t>CHRISPIN SULTANI SATMA</t>
  </si>
  <si>
    <t>FINIAS AMON MSANZU</t>
  </si>
  <si>
    <t>VICENT MARO ALEX</t>
  </si>
  <si>
    <t>FURAHIN MARKO PALLANGYO</t>
  </si>
  <si>
    <t>BURANIHAM MAKISON SIMOVWE</t>
  </si>
  <si>
    <t>TITUS MAGALIA WILLIAM</t>
  </si>
  <si>
    <t>JACOBO AUGUSTINO NDAUKA</t>
  </si>
  <si>
    <t>MALANDA A CHIBOLO</t>
  </si>
  <si>
    <t>SELEMANI MOHAMEDI OMAR</t>
  </si>
  <si>
    <t>AHMADI JUMA NAMALENGA</t>
  </si>
  <si>
    <t>EDIGA IMANI MWASHITETE</t>
  </si>
  <si>
    <t>MAULIDI MARTIN DERMADO</t>
  </si>
  <si>
    <t>SHABANI OMARY SEMIONO</t>
  </si>
  <si>
    <t>SELEMANI MUSA SHOMARY</t>
  </si>
  <si>
    <t>BAKARI JUMA RASHIDI</t>
  </si>
  <si>
    <t>PHILIMAT NISETASY MTEGO</t>
  </si>
  <si>
    <t>MOHAMEDI OMARY HAMADI</t>
  </si>
  <si>
    <t>YUSUPH ABAS MSIGWA</t>
  </si>
  <si>
    <t>RAJABU ZUBERY MASUDI</t>
  </si>
  <si>
    <t>GODFREY ENOCK MAKOGA</t>
  </si>
  <si>
    <t>ABILAH MUSSA MMOLE</t>
  </si>
  <si>
    <t>MURTAZI BAKARI MAUPA</t>
  </si>
  <si>
    <t xml:space="preserve">AUTO MOBILE MECHANICS </t>
  </si>
  <si>
    <t>IDD HASSANI ZUBERI</t>
  </si>
  <si>
    <t>HAMISI RATIFU FARAJI</t>
  </si>
  <si>
    <t>ISAYA EMANUEL MARTINI</t>
  </si>
  <si>
    <t>AFIZI ABDALLAH MUSSA</t>
  </si>
  <si>
    <t>VICTOR MAPOGO ELIAS</t>
  </si>
  <si>
    <t>PETRO EDWARD SABIYANKA</t>
  </si>
  <si>
    <t>OMARY MAULID UBEGETE</t>
  </si>
  <si>
    <t>FATUMA ABDALLAH HABIBU</t>
  </si>
  <si>
    <t>MUSTAPHA SAIDI MAMBE</t>
  </si>
  <si>
    <t>SHADRACK SWALEHE MBIKA</t>
  </si>
  <si>
    <t>STEPHEN JULIUS MNYIKA</t>
  </si>
  <si>
    <t>YOHANA ELIAKIMU JOHN</t>
  </si>
  <si>
    <t>SIRI HAMISI SALUMU</t>
  </si>
  <si>
    <t>ALLY OMARY BULIYA</t>
  </si>
  <si>
    <t>LUCAS FABIAN MROPE</t>
  </si>
  <si>
    <t>CLINTONI NICHOLASI MWENDA</t>
  </si>
  <si>
    <t>DAVID IBRAHIM SAMBALA</t>
  </si>
  <si>
    <t>HASSANI STAMBULI MBUGUNI</t>
  </si>
  <si>
    <t>HASSANI JAFARI KINDAMI</t>
  </si>
  <si>
    <t>ABDALLAH OMARY MSEKENI</t>
  </si>
  <si>
    <t>ISMAIL SAIDI KIANGIO</t>
  </si>
  <si>
    <t>HUSSEIN RAMADHANI AMIRI</t>
  </si>
  <si>
    <t>ALLY ABDALLAH MARWA</t>
  </si>
  <si>
    <t>HOSSENI JUMA LUKUNI</t>
  </si>
  <si>
    <t>EMANUELY OMBENI RATERAEL</t>
  </si>
  <si>
    <t>EMANUELY 0MBENI RATERAEL</t>
  </si>
  <si>
    <t>SALIMU YAHAYA SHEHIZA</t>
  </si>
  <si>
    <t>RAMADHANI ABASI MSHASHI</t>
  </si>
  <si>
    <t>JUMA KOJA MOHAMEDI</t>
  </si>
  <si>
    <t>ABUTWALIB MSIRA NYAMLIGA</t>
  </si>
  <si>
    <t>EMMANUEL FEDRICK THOBIAS</t>
  </si>
  <si>
    <t>ABUBAKARY KHALIFA MWANAKATWE</t>
  </si>
  <si>
    <t>OMARY ATHUMANI OMARY</t>
  </si>
  <si>
    <t>ATHANAS ATHANAS TAWETE</t>
  </si>
  <si>
    <t>DASTAN LUCAS BAKARI</t>
  </si>
  <si>
    <t>NELSON ANYELWISYE MWAKYUSA</t>
  </si>
  <si>
    <t>ADAM ABASI MTANGA</t>
  </si>
  <si>
    <t>SALIMU ALLY SALIMU</t>
  </si>
  <si>
    <t>EZEKIELI KILEY NYAGARA</t>
  </si>
  <si>
    <t>STEVEN ELIAS NZIKU</t>
  </si>
  <si>
    <t>JAMES SAMWEL JAMES</t>
  </si>
  <si>
    <t>NURU SALEHE MADETE</t>
  </si>
  <si>
    <t>CLERK OFFICER</t>
  </si>
  <si>
    <t>MUSA MASUDI NANG'ONDI</t>
  </si>
  <si>
    <t>ELIUD KILEOPA ENEZA</t>
  </si>
  <si>
    <t>JUMAA ALLY HUSSEIN</t>
  </si>
  <si>
    <t>NASSORO SEFU OMARI</t>
  </si>
  <si>
    <t>OMARY ABAS RAMADHANI</t>
  </si>
  <si>
    <t>ALLY MOHAMMEDI ATHUMANI</t>
  </si>
  <si>
    <t>MUKSIMI ALLY MTUNGATA</t>
  </si>
  <si>
    <t>FURAHA HAMISI MWACHALE</t>
  </si>
  <si>
    <t>SHABANI YOHANA DASTANI</t>
  </si>
  <si>
    <t>KULWA MUSSA MUSTAPHA</t>
  </si>
  <si>
    <t>RAJABU ABDI KWARO</t>
  </si>
  <si>
    <t>ABDALLAH MWIHAJI HATIBU</t>
  </si>
  <si>
    <t>AWADH PETER MICHAEL</t>
  </si>
  <si>
    <t>ABISAI DANIELI SHENKAWA</t>
  </si>
  <si>
    <t>GODFREY PETER KINYOWA</t>
  </si>
  <si>
    <t>OMARI JUMA MCHANKA</t>
  </si>
  <si>
    <t>SELEMANI SALEHE MADENGE</t>
  </si>
  <si>
    <t>RAMADHAN AMAN JOHN</t>
  </si>
  <si>
    <t>MSAFIRI FERUZI RASHID</t>
  </si>
  <si>
    <t>MAHAMUDU RAMADHANI MKONO</t>
  </si>
  <si>
    <t>ATHUMANI SALIMU NG'ANZI</t>
  </si>
  <si>
    <t>MWAGIMEMBE JUSTINE INNOCENT</t>
  </si>
  <si>
    <t>DANIEL GADSON TITO</t>
  </si>
  <si>
    <t>NDEWA HASSAN ALEX</t>
  </si>
  <si>
    <t>DANIEL SAIMONI PASTORY</t>
  </si>
  <si>
    <t>BONAVENTURA HIERONUS NIKATA</t>
  </si>
  <si>
    <t>BARAKA OSMUND SAMBALA</t>
  </si>
  <si>
    <t>JOSEPH CHRISTOPHER KABONDO</t>
  </si>
  <si>
    <t>MOHAMEDI HAMISI SALUMU</t>
  </si>
  <si>
    <t>EDSSON ELLIA MWAMGIGA</t>
  </si>
  <si>
    <t>ALLY SHESHE NYANGE</t>
  </si>
  <si>
    <t>ISSA HUSSEIN MATUJA</t>
  </si>
  <si>
    <t>SHAKIRA OMARI NAMBALI</t>
  </si>
  <si>
    <t>PAULINA DONALD YORAM</t>
  </si>
  <si>
    <t>SHENI FRANK KIDEHILE</t>
  </si>
  <si>
    <t>KHALFANI JUMA MADETE</t>
  </si>
  <si>
    <t>RAJABU JUMA SALEHE</t>
  </si>
  <si>
    <t>ATHUMANI YAHAYA MAULID</t>
  </si>
  <si>
    <t>HAMISI HAMISI MOHAMEDI</t>
  </si>
  <si>
    <t>ELIUD MVUKIYE KABAYA</t>
  </si>
  <si>
    <t>PAULO GODLOVE MUNGURE</t>
  </si>
  <si>
    <t>JUMBE SAIDI ABDALLAH</t>
  </si>
  <si>
    <t>NYAHEGA M THOMAS</t>
  </si>
  <si>
    <t>YAHAYA ABDULRAHAMAN ALLY</t>
  </si>
  <si>
    <t>HAMAD PASKAL LYAPA</t>
  </si>
  <si>
    <t>MWARAMI HAMIDU MBURUNGANYI</t>
  </si>
  <si>
    <t>EMMANUEL KENETH MKUYA</t>
  </si>
  <si>
    <t>MICHAEL MARTIN MJAWA</t>
  </si>
  <si>
    <t>FREDY MOSHI NSABI</t>
  </si>
  <si>
    <t>SHABANI HAMADI KHALFANI</t>
  </si>
  <si>
    <t>SWALEHE DAUDI ABDALLAH</t>
  </si>
  <si>
    <t>MIRAJI ABDALLAH MALINDA</t>
  </si>
  <si>
    <t>KARIMU ABUSHEE BANGA</t>
  </si>
  <si>
    <t>HALFAN MHINA MDOE</t>
  </si>
  <si>
    <t>GADAFI ATHUMANI MTWEKA</t>
  </si>
  <si>
    <t>DAUDI AWAZI JUMA</t>
  </si>
  <si>
    <t>THOBIAS MARTINI AVIAS</t>
  </si>
  <si>
    <t>JOSEPHATI VYOSENA MSANGI</t>
  </si>
  <si>
    <t>Other Deductions (Salary Advance)</t>
  </si>
  <si>
    <t>Arrears</t>
  </si>
  <si>
    <t>CHEC CHINESE TANGA PROJECT PAYROLL FOR  DECEMBER 2022</t>
  </si>
  <si>
    <t>XIONG JIALE</t>
  </si>
  <si>
    <t>FINANCIAL MANAGER</t>
  </si>
  <si>
    <t>DEPUTY PROJECT MANAGER</t>
  </si>
  <si>
    <t>XIA JINSHENG</t>
  </si>
  <si>
    <t>Q/A Q/C MANAGER</t>
  </si>
  <si>
    <t>ZHAO  CUNZENG</t>
  </si>
  <si>
    <t>DEPUTY ADMIN MANAGER</t>
  </si>
  <si>
    <t>CONSTRUCTION MANAGER</t>
  </si>
  <si>
    <t>ZHENG YUHE</t>
  </si>
  <si>
    <t>DEPUTY CONSTRUCTION MANAGER</t>
  </si>
  <si>
    <t>PORT CONSTRUCTION SUPERINTENDENT</t>
  </si>
  <si>
    <t>CHEC LOCAL TANGA PROJECT PAYROLL SALARY PAYMENT FOR DECEMBER 2022（项目部）</t>
  </si>
  <si>
    <t>TOTAL DEDUCTIONS (EMPLOYEE)员工扣除</t>
  </si>
  <si>
    <t>STATUTORY DEDUCTIONS (EMPLOYER)公司扣除</t>
  </si>
  <si>
    <t>COMPANY'S COST</t>
  </si>
  <si>
    <r>
      <rPr>
        <b/>
        <sz val="12"/>
        <color rgb="FF000000"/>
        <rFont val="Arial Narrow"/>
        <charset val="134"/>
      </rPr>
      <t xml:space="preserve">EMPLOYEE CODE NUMBER
</t>
    </r>
    <r>
      <rPr>
        <b/>
        <sz val="12"/>
        <color rgb="FF000000"/>
        <rFont val="宋体"/>
        <charset val="134"/>
      </rPr>
      <t>工号</t>
    </r>
  </si>
  <si>
    <r>
      <rPr>
        <b/>
        <sz val="12"/>
        <color rgb="FF000000"/>
        <rFont val="Arial Narrow"/>
        <charset val="134"/>
      </rPr>
      <t xml:space="preserve">EMPLOYEE NAME
</t>
    </r>
    <r>
      <rPr>
        <b/>
        <sz val="12"/>
        <color rgb="FF000000"/>
        <rFont val="宋体"/>
        <charset val="134"/>
      </rPr>
      <t>姓名</t>
    </r>
  </si>
  <si>
    <t>NSSF NO</t>
  </si>
  <si>
    <t>BANK NAME</t>
  </si>
  <si>
    <t>BANK ACCOUNT</t>
  </si>
  <si>
    <t>POSITION</t>
  </si>
  <si>
    <t>TOTAL WORKING DAYS</t>
  </si>
  <si>
    <t>BASIC SALARY PER DAY</t>
  </si>
  <si>
    <t>BASIC SALARY PER MONTH</t>
  </si>
  <si>
    <t>TOTAL OVERTIME 
PER MONTH</t>
  </si>
  <si>
    <r>
      <rPr>
        <b/>
        <sz val="12"/>
        <color rgb="FF000000"/>
        <rFont val="Arial Narrow"/>
        <charset val="134"/>
      </rPr>
      <t xml:space="preserve"> GROSS PAY MONTHLY 
</t>
    </r>
    <r>
      <rPr>
        <b/>
        <sz val="12"/>
        <color rgb="FF000000"/>
        <rFont val="宋体"/>
        <charset val="134"/>
      </rPr>
      <t>月毛收入</t>
    </r>
  </si>
  <si>
    <r>
      <rPr>
        <b/>
        <sz val="12"/>
        <color rgb="FF000000"/>
        <rFont val="Arial Narrow"/>
        <charset val="134"/>
      </rPr>
      <t xml:space="preserve">TAXABLE INCOME
</t>
    </r>
    <r>
      <rPr>
        <b/>
        <sz val="12"/>
        <color rgb="FF000000"/>
        <rFont val="宋体"/>
        <charset val="134"/>
      </rPr>
      <t>纳税工资</t>
    </r>
  </si>
  <si>
    <t>NSSF (10%)社保</t>
  </si>
  <si>
    <t>ADVANCE SALARY工资预扣</t>
  </si>
  <si>
    <r>
      <rPr>
        <b/>
        <sz val="12"/>
        <color rgb="FF000000"/>
        <rFont val="Arial Narrow"/>
        <charset val="134"/>
      </rPr>
      <t>TOTAL DEDUCTIONS 员工</t>
    </r>
    <r>
      <rPr>
        <b/>
        <sz val="12"/>
        <color rgb="FF000000"/>
        <rFont val="宋体"/>
        <charset val="134"/>
      </rPr>
      <t>总扣除</t>
    </r>
  </si>
  <si>
    <r>
      <rPr>
        <b/>
        <sz val="12"/>
        <color rgb="FF000000"/>
        <rFont val="Arial Narrow"/>
        <charset val="134"/>
      </rPr>
      <t xml:space="preserve">NET PAY </t>
    </r>
    <r>
      <rPr>
        <b/>
        <sz val="12"/>
        <color rgb="FF000000"/>
        <rFont val="宋体"/>
        <charset val="134"/>
      </rPr>
      <t>净收入</t>
    </r>
  </si>
  <si>
    <t>SDL教育基金</t>
  </si>
  <si>
    <t>TOTAL STATUTORY DEDUCTIONS EMPLOYER 公司总扣除</t>
  </si>
  <si>
    <t>TOTAL COMPANY'S COST公司总成本</t>
  </si>
  <si>
    <t>T-044</t>
  </si>
  <si>
    <t>40924599</t>
  </si>
  <si>
    <t>CRDB BANK</t>
  </si>
  <si>
    <t>0152576010300</t>
  </si>
  <si>
    <t>T-438</t>
  </si>
  <si>
    <t>45239843</t>
  </si>
  <si>
    <t>0152576005900</t>
  </si>
  <si>
    <t>T-433</t>
  </si>
  <si>
    <t>45239769</t>
  </si>
  <si>
    <t>0112445959900</t>
  </si>
  <si>
    <t>T-003</t>
  </si>
  <si>
    <t>64107027</t>
  </si>
  <si>
    <t>0152575988600</t>
  </si>
  <si>
    <t>T-016</t>
  </si>
  <si>
    <t>45240064</t>
  </si>
  <si>
    <t>0152318996400</t>
  </si>
  <si>
    <t>T-134</t>
  </si>
  <si>
    <t>45251222</t>
  </si>
  <si>
    <t>0152583660900</t>
  </si>
  <si>
    <t>T-</t>
  </si>
  <si>
    <t>45251191</t>
  </si>
  <si>
    <t>0152583996900</t>
  </si>
  <si>
    <t>T-033</t>
  </si>
  <si>
    <t>45246414</t>
  </si>
  <si>
    <t>0152578563400</t>
  </si>
  <si>
    <t>T-709</t>
  </si>
  <si>
    <t>45239801</t>
  </si>
  <si>
    <t>0152576381500</t>
  </si>
  <si>
    <t>T-056</t>
  </si>
  <si>
    <t>45239908</t>
  </si>
  <si>
    <t>0152576388100</t>
  </si>
  <si>
    <t>T-145</t>
  </si>
  <si>
    <t>45240127</t>
  </si>
  <si>
    <t>0152576385400</t>
  </si>
  <si>
    <t>T-176</t>
  </si>
  <si>
    <t>0152576387600</t>
  </si>
  <si>
    <t>T-051</t>
  </si>
  <si>
    <t>45033230</t>
  </si>
  <si>
    <t>0152576751800</t>
  </si>
  <si>
    <t>T-104</t>
  </si>
  <si>
    <t>45183387</t>
  </si>
  <si>
    <t>0152576396900</t>
  </si>
  <si>
    <t>T-127</t>
  </si>
  <si>
    <t>45239820</t>
  </si>
  <si>
    <t>0152576378400</t>
  </si>
  <si>
    <t>T-074</t>
  </si>
  <si>
    <t>45284199</t>
  </si>
  <si>
    <t>0152514894700</t>
  </si>
  <si>
    <t>T-080</t>
  </si>
  <si>
    <t>61611751</t>
  </si>
  <si>
    <t>0152583673200</t>
  </si>
  <si>
    <t>T-078</t>
  </si>
  <si>
    <t>61744492</t>
  </si>
  <si>
    <t>0152583670600</t>
  </si>
  <si>
    <t>T-092</t>
  </si>
  <si>
    <t>66186757</t>
  </si>
  <si>
    <t>0152587267800</t>
  </si>
  <si>
    <t>T-091</t>
  </si>
  <si>
    <t>64325784</t>
  </si>
  <si>
    <t>0152588448600</t>
  </si>
  <si>
    <t>T-083</t>
  </si>
  <si>
    <t>62641646</t>
  </si>
  <si>
    <t>0152583941200</t>
  </si>
  <si>
    <t>T-128</t>
  </si>
  <si>
    <t>45283121</t>
  </si>
  <si>
    <t>0152583940200</t>
  </si>
  <si>
    <t>T-087</t>
  </si>
  <si>
    <t>58073116</t>
  </si>
  <si>
    <t>0152583839000</t>
  </si>
  <si>
    <t>T-090</t>
  </si>
  <si>
    <t>45321884</t>
  </si>
  <si>
    <t>0152583939000</t>
  </si>
  <si>
    <t>T-071</t>
  </si>
  <si>
    <t>66424518</t>
  </si>
  <si>
    <t>0152398349300</t>
  </si>
  <si>
    <t>T-070</t>
  </si>
  <si>
    <t>59762209</t>
  </si>
  <si>
    <t>0152441449000</t>
  </si>
  <si>
    <t>66411416</t>
  </si>
  <si>
    <t>0152459391900</t>
  </si>
  <si>
    <t>T-095</t>
  </si>
  <si>
    <t>66427444</t>
  </si>
  <si>
    <t>0152459404500</t>
  </si>
  <si>
    <t>T-094</t>
  </si>
  <si>
    <t>66449251</t>
  </si>
  <si>
    <t>0152398354700</t>
  </si>
  <si>
    <t>T-144</t>
  </si>
  <si>
    <t>58850414</t>
  </si>
  <si>
    <t>0152587852300</t>
  </si>
  <si>
    <t>T-133</t>
  </si>
  <si>
    <t>45283099</t>
  </si>
  <si>
    <t>0152587986800</t>
  </si>
  <si>
    <t>T-434</t>
  </si>
  <si>
    <t>45002055</t>
  </si>
  <si>
    <t>0152588311100</t>
  </si>
  <si>
    <t>T-099</t>
  </si>
  <si>
    <t>61331260</t>
  </si>
  <si>
    <t>0152588294300</t>
  </si>
  <si>
    <t>T-126</t>
  </si>
  <si>
    <t>45283054</t>
  </si>
  <si>
    <t>0152519445200</t>
  </si>
  <si>
    <t>T-139</t>
  </si>
  <si>
    <t>45159083</t>
  </si>
  <si>
    <t>0152589416100</t>
  </si>
  <si>
    <t>T-130</t>
  </si>
  <si>
    <t>45072672</t>
  </si>
  <si>
    <t>0152587863000</t>
  </si>
  <si>
    <t>T-241</t>
  </si>
  <si>
    <t>62882228</t>
  </si>
  <si>
    <t>0152590074300</t>
  </si>
  <si>
    <t>T-498</t>
  </si>
  <si>
    <t>65358449</t>
  </si>
  <si>
    <t>0152549589600</t>
  </si>
  <si>
    <t>T-136</t>
  </si>
  <si>
    <t>0152233685300</t>
  </si>
  <si>
    <t>T-116</t>
  </si>
  <si>
    <t>50347195</t>
  </si>
  <si>
    <t>0152303040600</t>
  </si>
  <si>
    <t>T-117</t>
  </si>
  <si>
    <t>45000186</t>
  </si>
  <si>
    <t>0152388707400</t>
  </si>
  <si>
    <t>T-111</t>
  </si>
  <si>
    <t>63015579</t>
  </si>
  <si>
    <t>0152398351000</t>
  </si>
  <si>
    <t>T-108</t>
  </si>
  <si>
    <t>45345776</t>
  </si>
  <si>
    <t>0152592560200</t>
  </si>
  <si>
    <t>T-124</t>
  </si>
  <si>
    <t>66402352</t>
  </si>
  <si>
    <t>0152441447500</t>
  </si>
  <si>
    <t>T-123</t>
  </si>
  <si>
    <t>45005220</t>
  </si>
  <si>
    <t>0152459394100</t>
  </si>
  <si>
    <t>T-121</t>
  </si>
  <si>
    <t>65358120</t>
  </si>
  <si>
    <t>0152398351500</t>
  </si>
  <si>
    <t>T-106</t>
  </si>
  <si>
    <t>64054594</t>
  </si>
  <si>
    <t>0152347526900</t>
  </si>
  <si>
    <t>T-122</t>
  </si>
  <si>
    <t>45006110</t>
  </si>
  <si>
    <t>0152584158500</t>
  </si>
  <si>
    <t>59911077</t>
  </si>
  <si>
    <t>0152590722400</t>
  </si>
  <si>
    <t>T-119</t>
  </si>
  <si>
    <t>45345770</t>
  </si>
  <si>
    <t>0152439284100</t>
  </si>
  <si>
    <t>T-190</t>
  </si>
  <si>
    <t>0152595205000</t>
  </si>
  <si>
    <t>T-142</t>
  </si>
  <si>
    <t>45283113</t>
  </si>
  <si>
    <t>0152387933600</t>
  </si>
  <si>
    <t>T-172</t>
  </si>
  <si>
    <t>66764432</t>
  </si>
  <si>
    <t>0152459376500</t>
  </si>
  <si>
    <t>T-152</t>
  </si>
  <si>
    <t>45322327</t>
  </si>
  <si>
    <t>0152330110400</t>
  </si>
  <si>
    <t>T-155</t>
  </si>
  <si>
    <t>0152228481800</t>
  </si>
  <si>
    <t>T-182</t>
  </si>
  <si>
    <t>45062995</t>
  </si>
  <si>
    <t>0152474587500</t>
  </si>
  <si>
    <t>T-161</t>
  </si>
  <si>
    <t>62820435</t>
  </si>
  <si>
    <t>0152228477500</t>
  </si>
  <si>
    <t>T-166</t>
  </si>
  <si>
    <t>66320437</t>
  </si>
  <si>
    <t>0152459390500</t>
  </si>
  <si>
    <t>T-167</t>
  </si>
  <si>
    <t>45074660</t>
  </si>
  <si>
    <t>0152505787900</t>
  </si>
  <si>
    <t>T-230</t>
  </si>
  <si>
    <t>45014125</t>
  </si>
  <si>
    <t>0152459405000</t>
  </si>
  <si>
    <t>T-184</t>
  </si>
  <si>
    <t>66188555</t>
  </si>
  <si>
    <t>0152330242200</t>
  </si>
  <si>
    <t>T-187</t>
  </si>
  <si>
    <t>45322251</t>
  </si>
  <si>
    <t>0152593002900</t>
  </si>
  <si>
    <t>T-197</t>
  </si>
  <si>
    <t>45322193</t>
  </si>
  <si>
    <t>0152595629900</t>
  </si>
  <si>
    <t>T-221</t>
  </si>
  <si>
    <t>58254323</t>
  </si>
  <si>
    <t>0152398304600</t>
  </si>
  <si>
    <t>T-208</t>
  </si>
  <si>
    <t>66424313</t>
  </si>
  <si>
    <t>0152559038300</t>
  </si>
  <si>
    <t>T-203</t>
  </si>
  <si>
    <t>64619206</t>
  </si>
  <si>
    <t>0152593546800</t>
  </si>
  <si>
    <t>T-205</t>
  </si>
  <si>
    <t>45195125</t>
  </si>
  <si>
    <t>0152212606800</t>
  </si>
  <si>
    <t>T-181</t>
  </si>
  <si>
    <t>61027510</t>
  </si>
  <si>
    <t>0152593328000</t>
  </si>
  <si>
    <t>T-440</t>
  </si>
  <si>
    <t>45322352</t>
  </si>
  <si>
    <t>0152594348200</t>
  </si>
  <si>
    <t>T-179</t>
  </si>
  <si>
    <t>45322214</t>
  </si>
  <si>
    <t>0152595100200</t>
  </si>
  <si>
    <t>T-211</t>
  </si>
  <si>
    <t>45941877</t>
  </si>
  <si>
    <t>0152535968800</t>
  </si>
  <si>
    <t>T-210</t>
  </si>
  <si>
    <t>61250953</t>
  </si>
  <si>
    <t>0152597575600</t>
  </si>
  <si>
    <t>T-199</t>
  </si>
  <si>
    <t>63987929</t>
  </si>
  <si>
    <t>0152318030700</t>
  </si>
  <si>
    <t>T-242</t>
  </si>
  <si>
    <t>45322334</t>
  </si>
  <si>
    <t>0152598613500</t>
  </si>
  <si>
    <t>T-200</t>
  </si>
  <si>
    <t>45132211</t>
  </si>
  <si>
    <t>0152510788300</t>
  </si>
  <si>
    <t>T-239</t>
  </si>
  <si>
    <t>63949105</t>
  </si>
  <si>
    <t>0152361796400</t>
  </si>
  <si>
    <t>T-362</t>
  </si>
  <si>
    <t>45942056</t>
  </si>
  <si>
    <t>0152604839600</t>
  </si>
  <si>
    <t>T-265</t>
  </si>
  <si>
    <t>45800538</t>
  </si>
  <si>
    <t>0152604036500</t>
  </si>
  <si>
    <t>T-258</t>
  </si>
  <si>
    <t>45799942</t>
  </si>
  <si>
    <t>0152594067800</t>
  </si>
  <si>
    <t>T-257</t>
  </si>
  <si>
    <t>46078973</t>
  </si>
  <si>
    <t>0152605704700</t>
  </si>
  <si>
    <t>T-256</t>
  </si>
  <si>
    <t>60350628</t>
  </si>
  <si>
    <t>0152601811000</t>
  </si>
  <si>
    <t>T-252</t>
  </si>
  <si>
    <t>66170699</t>
  </si>
  <si>
    <t>0152398354500</t>
  </si>
  <si>
    <t>T-270</t>
  </si>
  <si>
    <t>45800499</t>
  </si>
  <si>
    <t>0152605551500</t>
  </si>
  <si>
    <t>T-269</t>
  </si>
  <si>
    <t>50335057</t>
  </si>
  <si>
    <t>0152510775400</t>
  </si>
  <si>
    <t>T-253</t>
  </si>
  <si>
    <t>62817523</t>
  </si>
  <si>
    <t>0152228470100</t>
  </si>
  <si>
    <t>T-353</t>
  </si>
  <si>
    <t>57799644</t>
  </si>
  <si>
    <t>0152606954700</t>
  </si>
  <si>
    <t>T-367</t>
  </si>
  <si>
    <t>57803511</t>
  </si>
  <si>
    <t>0152607179200</t>
  </si>
  <si>
    <t>T-365</t>
  </si>
  <si>
    <t>45799905</t>
  </si>
  <si>
    <t>0152606818600</t>
  </si>
  <si>
    <t>T-366</t>
  </si>
  <si>
    <t>0152612034500</t>
  </si>
  <si>
    <t>T-351</t>
  </si>
  <si>
    <t>45022563</t>
  </si>
  <si>
    <t>0152606556500</t>
  </si>
  <si>
    <t>T-191</t>
  </si>
  <si>
    <t>45309713</t>
  </si>
  <si>
    <t>0152592742300</t>
  </si>
  <si>
    <t>T-348</t>
  </si>
  <si>
    <t>45934558</t>
  </si>
  <si>
    <t>0152347501200</t>
  </si>
  <si>
    <t>T-388</t>
  </si>
  <si>
    <t>45104044</t>
  </si>
  <si>
    <t>0152518731700</t>
  </si>
  <si>
    <t>T-347</t>
  </si>
  <si>
    <t>57607990</t>
  </si>
  <si>
    <t>0152613256400</t>
  </si>
  <si>
    <t>T-359</t>
  </si>
  <si>
    <t>45082730</t>
  </si>
  <si>
    <t>0152559776100</t>
  </si>
  <si>
    <t>T-357</t>
  </si>
  <si>
    <t>45099661</t>
  </si>
  <si>
    <t>0152526478500</t>
  </si>
  <si>
    <t>T-346</t>
  </si>
  <si>
    <t>45091411</t>
  </si>
  <si>
    <t>0152459351100</t>
  </si>
  <si>
    <t>T-360</t>
  </si>
  <si>
    <t>45800285</t>
  </si>
  <si>
    <t>0152607773600</t>
  </si>
  <si>
    <t>T-355</t>
  </si>
  <si>
    <t>45799876</t>
  </si>
  <si>
    <t>0152607286100</t>
  </si>
  <si>
    <t>T-336</t>
  </si>
  <si>
    <t>56992114</t>
  </si>
  <si>
    <t>0152556063100</t>
  </si>
  <si>
    <t>T-300</t>
  </si>
  <si>
    <t>58033955</t>
  </si>
  <si>
    <t>0152387732600</t>
  </si>
  <si>
    <t>T-281</t>
  </si>
  <si>
    <t>65127536</t>
  </si>
  <si>
    <t>0152504708500</t>
  </si>
  <si>
    <t>T-321</t>
  </si>
  <si>
    <t>65355261</t>
  </si>
  <si>
    <t>0152614040700</t>
  </si>
  <si>
    <t>T-326</t>
  </si>
  <si>
    <t>0152607740600</t>
  </si>
  <si>
    <t>T-283</t>
  </si>
  <si>
    <t>66749832</t>
  </si>
  <si>
    <t>0152505777000</t>
  </si>
  <si>
    <t>T-323</t>
  </si>
  <si>
    <t>45941380</t>
  </si>
  <si>
    <t>0152594111200</t>
  </si>
  <si>
    <t>T-436</t>
  </si>
  <si>
    <t>64303489</t>
  </si>
  <si>
    <t>0152526396900</t>
  </si>
  <si>
    <t>T-406</t>
  </si>
  <si>
    <t>56797257</t>
  </si>
  <si>
    <t>0152274784300</t>
  </si>
  <si>
    <t>T-314</t>
  </si>
  <si>
    <t>40925978</t>
  </si>
  <si>
    <t>0152610792100</t>
  </si>
  <si>
    <t>T-318</t>
  </si>
  <si>
    <t>45939459</t>
  </si>
  <si>
    <t>0152613801000</t>
  </si>
  <si>
    <t>T-317</t>
  </si>
  <si>
    <t>62521535</t>
  </si>
  <si>
    <t>0152241173700</t>
  </si>
  <si>
    <t>T-315</t>
  </si>
  <si>
    <t>45804137</t>
  </si>
  <si>
    <t>0152400640200</t>
  </si>
  <si>
    <t>T-310</t>
  </si>
  <si>
    <t>45806741</t>
  </si>
  <si>
    <t>0152607290400</t>
  </si>
  <si>
    <t>T-272</t>
  </si>
  <si>
    <t>45939156</t>
  </si>
  <si>
    <t>0152606559500</t>
  </si>
  <si>
    <t>T-391</t>
  </si>
  <si>
    <t>62971360</t>
  </si>
  <si>
    <t>0152613587500</t>
  </si>
  <si>
    <t>T-460</t>
  </si>
  <si>
    <t>66877539</t>
  </si>
  <si>
    <t>0152526461000</t>
  </si>
  <si>
    <t>T-432</t>
  </si>
  <si>
    <t>66579376</t>
  </si>
  <si>
    <t>0152474578100</t>
  </si>
  <si>
    <t>T-307</t>
  </si>
  <si>
    <t>66574188</t>
  </si>
  <si>
    <t>0152606944500</t>
  </si>
  <si>
    <t>T-291</t>
  </si>
  <si>
    <t>66884888</t>
  </si>
  <si>
    <t>0152600811800</t>
  </si>
  <si>
    <t>T-296</t>
  </si>
  <si>
    <t>57087555</t>
  </si>
  <si>
    <t>0152626437600</t>
  </si>
  <si>
    <t>T-337</t>
  </si>
  <si>
    <t>66135117</t>
  </si>
  <si>
    <t>0152606539400</t>
  </si>
  <si>
    <t>T-288</t>
  </si>
  <si>
    <t>59704853</t>
  </si>
  <si>
    <t>0152274062600</t>
  </si>
  <si>
    <t>T-282</t>
  </si>
  <si>
    <t>59807504</t>
  </si>
  <si>
    <t>0152541027800</t>
  </si>
  <si>
    <t>T-379</t>
  </si>
  <si>
    <t>45319783</t>
  </si>
  <si>
    <t>0152602298100</t>
  </si>
  <si>
    <t>T-449</t>
  </si>
  <si>
    <t>45939149</t>
  </si>
  <si>
    <t>0152610786000</t>
  </si>
  <si>
    <t>T-394</t>
  </si>
  <si>
    <t>45799979</t>
  </si>
  <si>
    <t>0152602808000</t>
  </si>
  <si>
    <t>T-287</t>
  </si>
  <si>
    <t>64638979</t>
  </si>
  <si>
    <t>0152398507300</t>
  </si>
  <si>
    <t>T-389</t>
  </si>
  <si>
    <t>45062166</t>
  </si>
  <si>
    <t>0152459375700</t>
  </si>
  <si>
    <t>T-393</t>
  </si>
  <si>
    <t>45807074</t>
  </si>
  <si>
    <t>0152381767000</t>
  </si>
  <si>
    <t>T-400</t>
  </si>
  <si>
    <t>45973021</t>
  </si>
  <si>
    <t>0152614213100</t>
  </si>
  <si>
    <t>T-377</t>
  </si>
  <si>
    <t>64179702</t>
  </si>
  <si>
    <t>0152613566200</t>
  </si>
  <si>
    <t>T-401</t>
  </si>
  <si>
    <t>58711694</t>
  </si>
  <si>
    <t>0152274706300</t>
  </si>
  <si>
    <t>T-427</t>
  </si>
  <si>
    <t>45660168</t>
  </si>
  <si>
    <t>0152610825100</t>
  </si>
  <si>
    <t>T-430</t>
  </si>
  <si>
    <t>46078997</t>
  </si>
  <si>
    <t>0152612193200</t>
  </si>
  <si>
    <t>T-408</t>
  </si>
  <si>
    <t>45100380</t>
  </si>
  <si>
    <t>0152614195200</t>
  </si>
  <si>
    <t>T-429</t>
  </si>
  <si>
    <t>62864882</t>
  </si>
  <si>
    <t>0152612192400</t>
  </si>
  <si>
    <t>T-395</t>
  </si>
  <si>
    <t>0152611849800</t>
  </si>
  <si>
    <t>T-339</t>
  </si>
  <si>
    <t>45806718</t>
  </si>
  <si>
    <t>0152613583000</t>
  </si>
  <si>
    <t>T-415</t>
  </si>
  <si>
    <t>45807042</t>
  </si>
  <si>
    <t>0152230806800</t>
  </si>
  <si>
    <t>T-396</t>
  </si>
  <si>
    <t>45806506</t>
  </si>
  <si>
    <t>0152611825200</t>
  </si>
  <si>
    <t>T-589</t>
  </si>
  <si>
    <t>45997563</t>
  </si>
  <si>
    <t>0152611958200</t>
  </si>
  <si>
    <t>T-371</t>
  </si>
  <si>
    <t>0152611600500</t>
  </si>
  <si>
    <t>T-403</t>
  </si>
  <si>
    <t>46048696</t>
  </si>
  <si>
    <t>0152614495900</t>
  </si>
  <si>
    <t>T-338</t>
  </si>
  <si>
    <t>46056465</t>
  </si>
  <si>
    <t>0152610801000</t>
  </si>
  <si>
    <t>T-397</t>
  </si>
  <si>
    <t>45333131</t>
  </si>
  <si>
    <t>0152612193400</t>
  </si>
  <si>
    <t>T-412</t>
  </si>
  <si>
    <t>61017043</t>
  </si>
  <si>
    <t>0152614422000</t>
  </si>
  <si>
    <t>T-407</t>
  </si>
  <si>
    <t>62665958</t>
  </si>
  <si>
    <t>0152330770300</t>
  </si>
  <si>
    <t>T-358</t>
  </si>
  <si>
    <t>64484211</t>
  </si>
  <si>
    <t>0152614340400</t>
  </si>
  <si>
    <t>T-386</t>
  </si>
  <si>
    <t>66418070</t>
  </si>
  <si>
    <t>0152473314900</t>
  </si>
  <si>
    <t>T-370</t>
  </si>
  <si>
    <t>45799868</t>
  </si>
  <si>
    <t>0152609593700</t>
  </si>
  <si>
    <t>T-380</t>
  </si>
  <si>
    <t>45935056</t>
  </si>
  <si>
    <t>0152612180500</t>
  </si>
  <si>
    <t>T-340</t>
  </si>
  <si>
    <t>45257293</t>
  </si>
  <si>
    <t>0152277117000</t>
  </si>
  <si>
    <t>T-202</t>
  </si>
  <si>
    <t>45197505</t>
  </si>
  <si>
    <t>0152533094500</t>
  </si>
  <si>
    <t>T-276</t>
  </si>
  <si>
    <t>66017238</t>
  </si>
  <si>
    <t>0152619774200</t>
  </si>
  <si>
    <t>T-437</t>
  </si>
  <si>
    <t>65358112</t>
  </si>
  <si>
    <t>0152398335900</t>
  </si>
  <si>
    <t>T-446</t>
  </si>
  <si>
    <t>45808778</t>
  </si>
  <si>
    <t>0152593474300</t>
  </si>
  <si>
    <t>T-448</t>
  </si>
  <si>
    <t>66029627</t>
  </si>
  <si>
    <t>0152452166100</t>
  </si>
  <si>
    <t>T-444</t>
  </si>
  <si>
    <t>45939405</t>
  </si>
  <si>
    <t>0152619786000</t>
  </si>
  <si>
    <t>T-447</t>
  </si>
  <si>
    <t>61221635</t>
  </si>
  <si>
    <t>0152371486700</t>
  </si>
  <si>
    <t>T-468</t>
  </si>
  <si>
    <t>0152459391500</t>
  </si>
  <si>
    <t>T-467</t>
  </si>
  <si>
    <t>66791251</t>
  </si>
  <si>
    <t>0152505770800</t>
  </si>
  <si>
    <t>T-739</t>
  </si>
  <si>
    <t>46658547</t>
  </si>
  <si>
    <t>0152656500600</t>
  </si>
  <si>
    <t>T-471</t>
  </si>
  <si>
    <t>45939437</t>
  </si>
  <si>
    <t>0152620187600</t>
  </si>
  <si>
    <t>T-469</t>
  </si>
  <si>
    <t>45098001</t>
  </si>
  <si>
    <t>0152527181900</t>
  </si>
  <si>
    <t>T-462</t>
  </si>
  <si>
    <t>64855112</t>
  </si>
  <si>
    <t>0152605062700</t>
  </si>
  <si>
    <t>T-461</t>
  </si>
  <si>
    <t>45062804</t>
  </si>
  <si>
    <t>0152459377100</t>
  </si>
  <si>
    <t>T-464</t>
  </si>
  <si>
    <t>46289705</t>
  </si>
  <si>
    <t>0152519449100</t>
  </si>
  <si>
    <t>T-452</t>
  </si>
  <si>
    <t>45040749</t>
  </si>
  <si>
    <t>0152620385900</t>
  </si>
  <si>
    <t>T-477</t>
  </si>
  <si>
    <t>45193814</t>
  </si>
  <si>
    <t>0152518152500</t>
  </si>
  <si>
    <t>T-489</t>
  </si>
  <si>
    <t>45939184</t>
  </si>
  <si>
    <t>0152620711900</t>
  </si>
  <si>
    <t>T-549</t>
  </si>
  <si>
    <t>66739217</t>
  </si>
  <si>
    <t>0152505774800</t>
  </si>
  <si>
    <t>T-480</t>
  </si>
  <si>
    <t>45939358</t>
  </si>
  <si>
    <t>0152620573300</t>
  </si>
  <si>
    <t>T-486</t>
  </si>
  <si>
    <t>66516668</t>
  </si>
  <si>
    <t>0152621387500</t>
  </si>
  <si>
    <t>T-524</t>
  </si>
  <si>
    <t>45997606</t>
  </si>
  <si>
    <t>0152403408800</t>
  </si>
  <si>
    <t>T-493</t>
  </si>
  <si>
    <t>66726700</t>
  </si>
  <si>
    <t>0152549754500</t>
  </si>
  <si>
    <t>T-481</t>
  </si>
  <si>
    <t>66427436</t>
  </si>
  <si>
    <t>0152398305300</t>
  </si>
  <si>
    <t>T-482</t>
  </si>
  <si>
    <t>45227462</t>
  </si>
  <si>
    <t>0152438899600</t>
  </si>
  <si>
    <t>T-506</t>
  </si>
  <si>
    <t>58062289</t>
  </si>
  <si>
    <t>0152622234900</t>
  </si>
  <si>
    <t>T-511</t>
  </si>
  <si>
    <t>0152519422300</t>
  </si>
  <si>
    <t>T-485</t>
  </si>
  <si>
    <t>45201450</t>
  </si>
  <si>
    <t>0152621249200</t>
  </si>
  <si>
    <t>T-530</t>
  </si>
  <si>
    <t>66415799</t>
  </si>
  <si>
    <t>0152459390300</t>
  </si>
  <si>
    <t>T-536</t>
  </si>
  <si>
    <t>40796590</t>
  </si>
  <si>
    <t>0152624290900</t>
  </si>
  <si>
    <t>T-483</t>
  </si>
  <si>
    <t>45079205</t>
  </si>
  <si>
    <t>0152622899700</t>
  </si>
  <si>
    <t>T-517</t>
  </si>
  <si>
    <t>0152505795700</t>
  </si>
  <si>
    <t>T-513</t>
  </si>
  <si>
    <t>45100123</t>
  </si>
  <si>
    <t>0152459378200</t>
  </si>
  <si>
    <t>T-520</t>
  </si>
  <si>
    <t>65844815</t>
  </si>
  <si>
    <t>0152622895000</t>
  </si>
  <si>
    <t>T-514</t>
  </si>
  <si>
    <t>46312265</t>
  </si>
  <si>
    <t>0152624995300</t>
  </si>
  <si>
    <t>T-352</t>
  </si>
  <si>
    <t>46454368</t>
  </si>
  <si>
    <t>0152608382900</t>
  </si>
  <si>
    <t>T-526</t>
  </si>
  <si>
    <t>0152606870200</t>
  </si>
  <si>
    <t>T-528</t>
  </si>
  <si>
    <t>0152622896900</t>
  </si>
  <si>
    <t>T-502</t>
  </si>
  <si>
    <t>45082732</t>
  </si>
  <si>
    <t>0152203681300</t>
  </si>
  <si>
    <t>T-545</t>
  </si>
  <si>
    <t>65397223</t>
  </si>
  <si>
    <t>0152398355300</t>
  </si>
  <si>
    <t>T-547</t>
  </si>
  <si>
    <t>66662877</t>
  </si>
  <si>
    <t>0152624435300</t>
  </si>
  <si>
    <t>T-544</t>
  </si>
  <si>
    <t>63062666</t>
  </si>
  <si>
    <t>0152514969400</t>
  </si>
  <si>
    <t>T-543</t>
  </si>
  <si>
    <t>45007479</t>
  </si>
  <si>
    <t>0152459400900</t>
  </si>
  <si>
    <t>0152474541700</t>
  </si>
  <si>
    <t>T-550</t>
  </si>
  <si>
    <t>66682754</t>
  </si>
  <si>
    <t>0152514968700</t>
  </si>
  <si>
    <t>T-557</t>
  </si>
  <si>
    <t>0152624305600</t>
  </si>
  <si>
    <t>T-563</t>
  </si>
  <si>
    <t>46057280</t>
  </si>
  <si>
    <t>0152624319700</t>
  </si>
  <si>
    <t>T-558</t>
  </si>
  <si>
    <t>46159571</t>
  </si>
  <si>
    <t>0152541670100</t>
  </si>
  <si>
    <t>T-562</t>
  </si>
  <si>
    <t>64853349</t>
  </si>
  <si>
    <t>0152514968400</t>
  </si>
  <si>
    <t>T-559</t>
  </si>
  <si>
    <t>66153182</t>
  </si>
  <si>
    <t>0152514968800</t>
  </si>
  <si>
    <t>T-560</t>
  </si>
  <si>
    <t>65640047</t>
  </si>
  <si>
    <t>0152514969000</t>
  </si>
  <si>
    <t>T-556</t>
  </si>
  <si>
    <t>0152573203700</t>
  </si>
  <si>
    <t>T-570</t>
  </si>
  <si>
    <t>45050842</t>
  </si>
  <si>
    <t>0152474493500</t>
  </si>
  <si>
    <t>T-568</t>
  </si>
  <si>
    <t>63466783</t>
  </si>
  <si>
    <t>0152412125900</t>
  </si>
  <si>
    <t>T-565</t>
  </si>
  <si>
    <t>65988914</t>
  </si>
  <si>
    <t>0152505773300</t>
  </si>
  <si>
    <t>T-555</t>
  </si>
  <si>
    <t>45041604</t>
  </si>
  <si>
    <t>0152627819500</t>
  </si>
  <si>
    <t>T-518</t>
  </si>
  <si>
    <t>46048669</t>
  </si>
  <si>
    <t>0152468297500</t>
  </si>
  <si>
    <t>T-548</t>
  </si>
  <si>
    <t>46865858</t>
  </si>
  <si>
    <t>0152624499200</t>
  </si>
  <si>
    <t>T-494</t>
  </si>
  <si>
    <t>64889637</t>
  </si>
  <si>
    <t>0152474586300</t>
  </si>
  <si>
    <t>T-496</t>
  </si>
  <si>
    <t>46333010</t>
  </si>
  <si>
    <t>0152570438700</t>
  </si>
  <si>
    <t>T-255</t>
  </si>
  <si>
    <t>0152558289500</t>
  </si>
  <si>
    <t>61744956</t>
  </si>
  <si>
    <t>0152471134500</t>
  </si>
  <si>
    <t>T-593</t>
  </si>
  <si>
    <t>0152471135600</t>
  </si>
  <si>
    <t>T-588</t>
  </si>
  <si>
    <t>0152410650100</t>
  </si>
  <si>
    <t>T-580</t>
  </si>
  <si>
    <t>0152571501100</t>
  </si>
  <si>
    <t>56037902</t>
  </si>
  <si>
    <t>0152630067200</t>
  </si>
  <si>
    <t>T-579</t>
  </si>
  <si>
    <t>0152627853000</t>
  </si>
  <si>
    <t>T-586</t>
  </si>
  <si>
    <t>0152487574400</t>
  </si>
  <si>
    <t>T-585</t>
  </si>
  <si>
    <t>0152630456000</t>
  </si>
  <si>
    <t>T-385</t>
  </si>
  <si>
    <t>45206857</t>
  </si>
  <si>
    <t>0152649346600</t>
  </si>
  <si>
    <t>T-584</t>
  </si>
  <si>
    <t>46159524</t>
  </si>
  <si>
    <t>0152543367800</t>
  </si>
  <si>
    <t>T-175</t>
  </si>
  <si>
    <t>33747016</t>
  </si>
  <si>
    <t>0152573384700</t>
  </si>
  <si>
    <t>T-603</t>
  </si>
  <si>
    <t>46332962</t>
  </si>
  <si>
    <t>0152621541700</t>
  </si>
  <si>
    <t>T-592</t>
  </si>
  <si>
    <t>61615099</t>
  </si>
  <si>
    <t>0152398344800</t>
  </si>
  <si>
    <t>T-594</t>
  </si>
  <si>
    <t>66654025</t>
  </si>
  <si>
    <t>0152474497400</t>
  </si>
  <si>
    <t>T-597</t>
  </si>
  <si>
    <t>0152637007100</t>
  </si>
  <si>
    <t>T-606</t>
  </si>
  <si>
    <t>46289537</t>
  </si>
  <si>
    <t>0152633535600</t>
  </si>
  <si>
    <t>45287234</t>
  </si>
  <si>
    <t>0152540063700</t>
  </si>
  <si>
    <t>T-620</t>
  </si>
  <si>
    <t>46414558</t>
  </si>
  <si>
    <t>0152642193900</t>
  </si>
  <si>
    <t>T-624</t>
  </si>
  <si>
    <t>0152643363700</t>
  </si>
  <si>
    <t>T-629</t>
  </si>
  <si>
    <t>45026002</t>
  </si>
  <si>
    <t>0152459429800</t>
  </si>
  <si>
    <t>T-627</t>
  </si>
  <si>
    <t>66872421</t>
  </si>
  <si>
    <t>0152526424500</t>
  </si>
  <si>
    <t>T-628</t>
  </si>
  <si>
    <t>0152656994100</t>
  </si>
  <si>
    <t>T-625</t>
  </si>
  <si>
    <t>45069643</t>
  </si>
  <si>
    <t>0152459367800</t>
  </si>
  <si>
    <t>T-660</t>
  </si>
  <si>
    <t>46038051</t>
  </si>
  <si>
    <t>0152648827000</t>
  </si>
  <si>
    <t>T-662</t>
  </si>
  <si>
    <t>46595591</t>
  </si>
  <si>
    <t>0152649336200</t>
  </si>
  <si>
    <t>T-650</t>
  </si>
  <si>
    <t>46414656</t>
  </si>
  <si>
    <t>0152648718900</t>
  </si>
  <si>
    <t>T-649</t>
  </si>
  <si>
    <t>46670233</t>
  </si>
  <si>
    <t>0152514926200</t>
  </si>
  <si>
    <t>T-655</t>
  </si>
  <si>
    <t>58062254</t>
  </si>
  <si>
    <t>0152648886900</t>
  </si>
  <si>
    <t>T-644</t>
  </si>
  <si>
    <t>45342285</t>
  </si>
  <si>
    <t>0152648835700</t>
  </si>
  <si>
    <t>T-636</t>
  </si>
  <si>
    <t>66279852</t>
  </si>
  <si>
    <t>0152648831800</t>
  </si>
  <si>
    <t>T-656</t>
  </si>
  <si>
    <t>46452896</t>
  </si>
  <si>
    <t>0152514969300</t>
  </si>
  <si>
    <t>T-661</t>
  </si>
  <si>
    <t>58078576</t>
  </si>
  <si>
    <t>0152474581600</t>
  </si>
  <si>
    <t>T-638</t>
  </si>
  <si>
    <t>45305036</t>
  </si>
  <si>
    <t>0152649641300</t>
  </si>
  <si>
    <t>T-676</t>
  </si>
  <si>
    <t>0152649165700</t>
  </si>
  <si>
    <t>T-682</t>
  </si>
  <si>
    <t>63267837</t>
  </si>
  <si>
    <t>0152514908100</t>
  </si>
  <si>
    <t>T-623</t>
  </si>
  <si>
    <t/>
  </si>
  <si>
    <t>0152647591900</t>
  </si>
  <si>
    <t>47136620</t>
  </si>
  <si>
    <t>0152514927900</t>
  </si>
  <si>
    <t>T-691</t>
  </si>
  <si>
    <t>46078839</t>
  </si>
  <si>
    <t>0152356327000</t>
  </si>
  <si>
    <t>T-639</t>
  </si>
  <si>
    <t>34395391</t>
  </si>
  <si>
    <t>0152347526200</t>
  </si>
  <si>
    <t>T-670</t>
  </si>
  <si>
    <t>45323705</t>
  </si>
  <si>
    <t>0152631296900</t>
  </si>
  <si>
    <t>T-634</t>
  </si>
  <si>
    <t>45076271</t>
  </si>
  <si>
    <t>0152505775800</t>
  </si>
  <si>
    <t>T-688</t>
  </si>
  <si>
    <t>45027757</t>
  </si>
  <si>
    <t>0152650543800</t>
  </si>
  <si>
    <t>T-690</t>
  </si>
  <si>
    <t>61977101</t>
  </si>
  <si>
    <t>0152649337000</t>
  </si>
  <si>
    <t>T-696</t>
  </si>
  <si>
    <t>0152650377400</t>
  </si>
  <si>
    <t>T-715</t>
  </si>
  <si>
    <t>0152649646800</t>
  </si>
  <si>
    <t>T-711</t>
  </si>
  <si>
    <t>66830907</t>
  </si>
  <si>
    <t>0152450862800</t>
  </si>
  <si>
    <t>T-705</t>
  </si>
  <si>
    <t>60392789</t>
  </si>
  <si>
    <t>0152314585900</t>
  </si>
  <si>
    <t>T-716</t>
  </si>
  <si>
    <t>45243724</t>
  </si>
  <si>
    <t>0152651488800</t>
  </si>
  <si>
    <t>T-695</t>
  </si>
  <si>
    <t>66290813</t>
  </si>
  <si>
    <t>0152651709900</t>
  </si>
  <si>
    <t>T-706</t>
  </si>
  <si>
    <t>45071591</t>
  </si>
  <si>
    <t>0152511572200</t>
  </si>
  <si>
    <t>T-701</t>
  </si>
  <si>
    <t>59071028</t>
  </si>
  <si>
    <t>0152651000600</t>
  </si>
  <si>
    <t>T-699</t>
  </si>
  <si>
    <t>0152651348700</t>
  </si>
  <si>
    <t>T-707</t>
  </si>
  <si>
    <t>46814158</t>
  </si>
  <si>
    <t>0152651657300</t>
  </si>
  <si>
    <t>T-710</t>
  </si>
  <si>
    <t>65058429</t>
  </si>
  <si>
    <t>0152638348200</t>
  </si>
  <si>
    <t>T-630</t>
  </si>
  <si>
    <t>46662040</t>
  </si>
  <si>
    <t>0152230631000</t>
  </si>
  <si>
    <t>T-708</t>
  </si>
  <si>
    <t>46822397</t>
  </si>
  <si>
    <t>0152652311500</t>
  </si>
  <si>
    <t>T-713</t>
  </si>
  <si>
    <t>58075372</t>
  </si>
  <si>
    <t>0152645413800</t>
  </si>
  <si>
    <t>T-712</t>
  </si>
  <si>
    <t>56857731</t>
  </si>
  <si>
    <t>0152652695200</t>
  </si>
  <si>
    <t>T-731</t>
  </si>
  <si>
    <t>66778743</t>
  </si>
  <si>
    <t>0152459426500</t>
  </si>
  <si>
    <t>T-727</t>
  </si>
  <si>
    <t>65749898</t>
  </si>
  <si>
    <t>0152653932600</t>
  </si>
  <si>
    <t>T-732</t>
  </si>
  <si>
    <t>62809795</t>
  </si>
  <si>
    <t>0152653913500</t>
  </si>
  <si>
    <t>T-722</t>
  </si>
  <si>
    <t>0152655931200</t>
  </si>
  <si>
    <t>T-740</t>
  </si>
  <si>
    <t>46656006</t>
  </si>
  <si>
    <t>0152654188400</t>
  </si>
  <si>
    <t>T-719</t>
  </si>
  <si>
    <t>66630517</t>
  </si>
  <si>
    <t>0152474615000</t>
  </si>
  <si>
    <t>T-737</t>
  </si>
  <si>
    <t>0152657244000</t>
  </si>
  <si>
    <t>T-736</t>
  </si>
  <si>
    <t>46596558</t>
  </si>
  <si>
    <t>0152657445800</t>
  </si>
  <si>
    <t>T-746</t>
  </si>
  <si>
    <t>66739233</t>
  </si>
  <si>
    <t>0152505774700</t>
  </si>
  <si>
    <t>T-742</t>
  </si>
  <si>
    <t>56000235</t>
  </si>
  <si>
    <t>0152656034800</t>
  </si>
  <si>
    <t>T-665</t>
  </si>
  <si>
    <t>64064395</t>
  </si>
  <si>
    <t>0152291575900</t>
  </si>
  <si>
    <t>T-725</t>
  </si>
  <si>
    <t>65820495</t>
  </si>
  <si>
    <t>0152657061300</t>
  </si>
  <si>
    <t>T-780</t>
  </si>
  <si>
    <t>45118930</t>
  </si>
  <si>
    <t>0152523578200</t>
  </si>
  <si>
    <t>T-756</t>
  </si>
  <si>
    <t>45022538</t>
  </si>
  <si>
    <t>0152656846400</t>
  </si>
  <si>
    <t>T-785</t>
  </si>
  <si>
    <t>61614459</t>
  </si>
  <si>
    <t>0152228477800</t>
  </si>
  <si>
    <t>T-717</t>
  </si>
  <si>
    <t>46650687</t>
  </si>
  <si>
    <t>0152655144400</t>
  </si>
  <si>
    <t>T-794</t>
  </si>
  <si>
    <t>46596757</t>
  </si>
  <si>
    <t>0152657247700</t>
  </si>
  <si>
    <t>T-760</t>
  </si>
  <si>
    <t>46658532</t>
  </si>
  <si>
    <t>0152657051000</t>
  </si>
  <si>
    <t>T-795</t>
  </si>
  <si>
    <t>0152656614800</t>
  </si>
  <si>
    <t>T-786</t>
  </si>
  <si>
    <t>66550467</t>
  </si>
  <si>
    <t>0152657066000</t>
  </si>
  <si>
    <t>T-753</t>
  </si>
  <si>
    <t>46846875</t>
  </si>
  <si>
    <t>0152657120900</t>
  </si>
  <si>
    <t>T-776</t>
  </si>
  <si>
    <t>45056362</t>
  </si>
  <si>
    <t>0152657249100</t>
  </si>
  <si>
    <t>T-796</t>
  </si>
  <si>
    <t>45253366</t>
  </si>
  <si>
    <t>0152610837100</t>
  </si>
  <si>
    <t>T-790</t>
  </si>
  <si>
    <t>38575671</t>
  </si>
  <si>
    <t>0152657607500</t>
  </si>
  <si>
    <t>T-745</t>
  </si>
  <si>
    <t>64557316</t>
  </si>
  <si>
    <t>0152656417400</t>
  </si>
  <si>
    <t>T-774</t>
  </si>
  <si>
    <t>46658471</t>
  </si>
  <si>
    <t>0152656912200</t>
  </si>
  <si>
    <t>T-769</t>
  </si>
  <si>
    <t>46595605</t>
  </si>
  <si>
    <t>0152657735600</t>
  </si>
  <si>
    <t>0152625198500</t>
  </si>
  <si>
    <t>T-755</t>
  </si>
  <si>
    <t>58108701</t>
  </si>
  <si>
    <t>0152657934400</t>
  </si>
  <si>
    <t>T-762</t>
  </si>
  <si>
    <t>45063312</t>
  </si>
  <si>
    <t>0152474587200</t>
  </si>
  <si>
    <t>T-793</t>
  </si>
  <si>
    <t>66325870</t>
  </si>
  <si>
    <t>0152592699900</t>
  </si>
  <si>
    <t>T-804</t>
  </si>
  <si>
    <t>46728218</t>
  </si>
  <si>
    <t>0152424695700</t>
  </si>
  <si>
    <t>T-748</t>
  </si>
  <si>
    <t>45092807</t>
  </si>
  <si>
    <t>0152525924900</t>
  </si>
  <si>
    <t>T-812</t>
  </si>
  <si>
    <t>61736155</t>
  </si>
  <si>
    <t>0152438229100</t>
  </si>
  <si>
    <t>T-807</t>
  </si>
  <si>
    <t>47009403</t>
  </si>
  <si>
    <t>0152657721200</t>
  </si>
  <si>
    <t>T-814</t>
  </si>
  <si>
    <t>66756065</t>
  </si>
  <si>
    <t>0152541670300</t>
  </si>
  <si>
    <t>T-813</t>
  </si>
  <si>
    <t>60386797</t>
  </si>
  <si>
    <t>0152459335300</t>
  </si>
  <si>
    <t>T-817</t>
  </si>
  <si>
    <t>59414960</t>
  </si>
  <si>
    <t>0152425414900</t>
  </si>
  <si>
    <t>T-815</t>
  </si>
  <si>
    <t>66143063</t>
  </si>
  <si>
    <t>0152626435500</t>
  </si>
  <si>
    <t>T-810</t>
  </si>
  <si>
    <t>45258495</t>
  </si>
  <si>
    <t>0152584185000</t>
  </si>
  <si>
    <t>T-787</t>
  </si>
  <si>
    <t>0152657908500</t>
  </si>
  <si>
    <t>T-764</t>
  </si>
  <si>
    <t>57066140</t>
  </si>
  <si>
    <t>0152551884900</t>
  </si>
  <si>
    <t>T-816</t>
  </si>
  <si>
    <t>0152398339300</t>
  </si>
  <si>
    <t>T-819</t>
  </si>
  <si>
    <t>64912582</t>
  </si>
  <si>
    <t>0152589295400</t>
  </si>
  <si>
    <t>T-828</t>
  </si>
  <si>
    <t>45131912</t>
  </si>
  <si>
    <t>0152623802800</t>
  </si>
  <si>
    <t>T-829</t>
  </si>
  <si>
    <t>59394102</t>
  </si>
  <si>
    <t>0152660698100</t>
  </si>
  <si>
    <t>T-821</t>
  </si>
  <si>
    <t>64317900</t>
  </si>
  <si>
    <t>0152371599000</t>
  </si>
  <si>
    <t>T-831</t>
  </si>
  <si>
    <t>46658461</t>
  </si>
  <si>
    <t>0152657180100</t>
  </si>
  <si>
    <t>T-830</t>
  </si>
  <si>
    <t>46083663</t>
  </si>
  <si>
    <t>0152662350100</t>
  </si>
  <si>
    <t>T-832</t>
  </si>
  <si>
    <t>46658583</t>
  </si>
  <si>
    <t>0152662157200</t>
  </si>
  <si>
    <t>T-833</t>
  </si>
  <si>
    <t>46728199</t>
  </si>
  <si>
    <t>0152662612900</t>
  </si>
  <si>
    <t>T-823</t>
  </si>
  <si>
    <t>45065787</t>
  </si>
  <si>
    <t>0152518838600</t>
  </si>
  <si>
    <t>T-834</t>
  </si>
  <si>
    <t>65773292</t>
  </si>
  <si>
    <t>0152332579600</t>
  </si>
  <si>
    <t>T-835</t>
  </si>
  <si>
    <t>46728240</t>
  </si>
  <si>
    <t>0152341913200</t>
  </si>
  <si>
    <t>T-844</t>
  </si>
  <si>
    <t>66255481</t>
  </si>
  <si>
    <t>0152453950000</t>
  </si>
  <si>
    <t>T-845</t>
  </si>
  <si>
    <t>46595774</t>
  </si>
  <si>
    <t>0152650955800</t>
  </si>
  <si>
    <t>T-836</t>
  </si>
  <si>
    <t>45002265</t>
  </si>
  <si>
    <t>0152668257100</t>
  </si>
  <si>
    <t>T-837</t>
  </si>
  <si>
    <t>57785031</t>
  </si>
  <si>
    <t>0152692762700</t>
  </si>
  <si>
    <t>T-843</t>
  </si>
  <si>
    <t>58798587</t>
  </si>
  <si>
    <t>0152664648400</t>
  </si>
  <si>
    <t>T-863</t>
  </si>
  <si>
    <t>46728242</t>
  </si>
  <si>
    <t>0152613800100</t>
  </si>
  <si>
    <t>T-859</t>
  </si>
  <si>
    <t>64055426</t>
  </si>
  <si>
    <t>0152666280300</t>
  </si>
  <si>
    <t>T-857</t>
  </si>
  <si>
    <t>47009423</t>
  </si>
  <si>
    <t>0152656123600</t>
  </si>
  <si>
    <t>T-858</t>
  </si>
  <si>
    <t>47009434</t>
  </si>
  <si>
    <t>0152667209900</t>
  </si>
  <si>
    <t>T-865</t>
  </si>
  <si>
    <t>0152667146900</t>
  </si>
  <si>
    <t>T-870</t>
  </si>
  <si>
    <t>0152661422900</t>
  </si>
  <si>
    <t>T-885</t>
  </si>
  <si>
    <t>46806595</t>
  </si>
  <si>
    <t>0152668121100</t>
  </si>
  <si>
    <t>T-866</t>
  </si>
  <si>
    <t>46787483</t>
  </si>
  <si>
    <t>0152667330200</t>
  </si>
  <si>
    <t>T-892</t>
  </si>
  <si>
    <t>66819320</t>
  </si>
  <si>
    <t>0152667705800</t>
  </si>
  <si>
    <t>T-846</t>
  </si>
  <si>
    <t>46728313</t>
  </si>
  <si>
    <t>0152666391700</t>
  </si>
  <si>
    <t>T-880</t>
  </si>
  <si>
    <t>61594067</t>
  </si>
  <si>
    <t>0152314582200</t>
  </si>
  <si>
    <t>T-871</t>
  </si>
  <si>
    <t>66752612</t>
  </si>
  <si>
    <t>0152474540100</t>
  </si>
  <si>
    <t>T-895</t>
  </si>
  <si>
    <t>57022321</t>
  </si>
  <si>
    <t>0152668153100</t>
  </si>
  <si>
    <t>T-899</t>
  </si>
  <si>
    <t>45238831</t>
  </si>
  <si>
    <t>0152669403100</t>
  </si>
  <si>
    <t>T-879</t>
  </si>
  <si>
    <t>46806579</t>
  </si>
  <si>
    <t>0152669726600</t>
  </si>
  <si>
    <t>T-861</t>
  </si>
  <si>
    <t>0152669676900</t>
  </si>
  <si>
    <t>T-672</t>
  </si>
  <si>
    <t>45080361</t>
  </si>
  <si>
    <t>0152466923800</t>
  </si>
  <si>
    <t>T-883</t>
  </si>
  <si>
    <t>0152655974900</t>
  </si>
  <si>
    <t>T-877</t>
  </si>
  <si>
    <t>0152669998900</t>
  </si>
  <si>
    <t>T-878</t>
  </si>
  <si>
    <t>0152669187700</t>
  </si>
  <si>
    <t>T-887</t>
  </si>
  <si>
    <t>66103533</t>
  </si>
  <si>
    <t>0152609789800</t>
  </si>
  <si>
    <t>T-855</t>
  </si>
  <si>
    <t>45189994</t>
  </si>
  <si>
    <t>0152667296600</t>
  </si>
  <si>
    <t>T-864</t>
  </si>
  <si>
    <t>47179395</t>
  </si>
  <si>
    <t>0152667783300</t>
  </si>
  <si>
    <t>T-853</t>
  </si>
  <si>
    <t>45258511</t>
  </si>
  <si>
    <t>0152584186500</t>
  </si>
  <si>
    <t>T-872</t>
  </si>
  <si>
    <t>46728168</t>
  </si>
  <si>
    <t>0152667480700</t>
  </si>
  <si>
    <t>T-848</t>
  </si>
  <si>
    <t>0152669314800</t>
  </si>
  <si>
    <t>T-904</t>
  </si>
  <si>
    <t>59258640</t>
  </si>
  <si>
    <t>0152673720300</t>
  </si>
  <si>
    <t>T-911</t>
  </si>
  <si>
    <t>0152425419300</t>
  </si>
  <si>
    <t>T-915</t>
  </si>
  <si>
    <t>0152677203000</t>
  </si>
  <si>
    <t>T-914</t>
  </si>
  <si>
    <t>45955635</t>
  </si>
  <si>
    <t>0152451786700</t>
  </si>
  <si>
    <t>T-917</t>
  </si>
  <si>
    <t>0152677240300</t>
  </si>
  <si>
    <t>T-903</t>
  </si>
  <si>
    <t>46867270</t>
  </si>
  <si>
    <t>0152677496500</t>
  </si>
  <si>
    <t>T-902</t>
  </si>
  <si>
    <t>45207281</t>
  </si>
  <si>
    <t>0152326412300</t>
  </si>
  <si>
    <t>T-893</t>
  </si>
  <si>
    <t>0152396594400</t>
  </si>
  <si>
    <t>T-909</t>
  </si>
  <si>
    <t>47174040</t>
  </si>
  <si>
    <t>0152675969700</t>
  </si>
  <si>
    <t>T-908</t>
  </si>
  <si>
    <t>0152676519900</t>
  </si>
  <si>
    <t>T-788</t>
  </si>
  <si>
    <t>46172730</t>
  </si>
  <si>
    <t>0152657068600</t>
  </si>
  <si>
    <t>T-894</t>
  </si>
  <si>
    <t>47099982</t>
  </si>
  <si>
    <t>0152623817000</t>
  </si>
  <si>
    <t>T-906</t>
  </si>
  <si>
    <t>0152676472800</t>
  </si>
  <si>
    <t>64835694</t>
  </si>
  <si>
    <t>0152672725500</t>
  </si>
  <si>
    <t>T-910</t>
  </si>
  <si>
    <t>46772849</t>
  </si>
  <si>
    <t>0152678971500</t>
  </si>
  <si>
    <t>T-933</t>
  </si>
  <si>
    <t>45345766</t>
  </si>
  <si>
    <t>0152456244700</t>
  </si>
  <si>
    <t>T-934</t>
  </si>
  <si>
    <t>47009383</t>
  </si>
  <si>
    <t>0152456356900</t>
  </si>
  <si>
    <t>T-938</t>
  </si>
  <si>
    <t>46867273</t>
  </si>
  <si>
    <t>0152680865400</t>
  </si>
  <si>
    <t>T-937</t>
  </si>
  <si>
    <t>45279506</t>
  </si>
  <si>
    <t>0152680832000</t>
  </si>
  <si>
    <t>T-968</t>
  </si>
  <si>
    <t>46875974</t>
  </si>
  <si>
    <t>0152683148300</t>
  </si>
  <si>
    <t>T-959</t>
  </si>
  <si>
    <t>0152593082600</t>
  </si>
  <si>
    <t>T-940</t>
  </si>
  <si>
    <t>46901574</t>
  </si>
  <si>
    <t>0152682618500</t>
  </si>
  <si>
    <t>T-944</t>
  </si>
  <si>
    <t>46876108</t>
  </si>
  <si>
    <t>0152681399800</t>
  </si>
  <si>
    <t>T-898</t>
  </si>
  <si>
    <t>47009443</t>
  </si>
  <si>
    <t>0152683219600</t>
  </si>
  <si>
    <t>T-929</t>
  </si>
  <si>
    <t>0152682338500</t>
  </si>
  <si>
    <t>T-930</t>
  </si>
  <si>
    <t>0152682930800</t>
  </si>
  <si>
    <t>T-955</t>
  </si>
  <si>
    <t>46877905</t>
  </si>
  <si>
    <t>0152683174300</t>
  </si>
  <si>
    <t>T-922</t>
  </si>
  <si>
    <t>46868986</t>
  </si>
  <si>
    <t>0152680468800</t>
  </si>
  <si>
    <t>T-963</t>
  </si>
  <si>
    <t>47100049</t>
  </si>
  <si>
    <t>0152683634300</t>
  </si>
  <si>
    <t>T-946</t>
  </si>
  <si>
    <t>47009378</t>
  </si>
  <si>
    <t>0152666143400</t>
  </si>
  <si>
    <t>T-949</t>
  </si>
  <si>
    <t>46877828</t>
  </si>
  <si>
    <t>0152683134000</t>
  </si>
  <si>
    <t>T-921</t>
  </si>
  <si>
    <t>46662624</t>
  </si>
  <si>
    <t>0152679042700</t>
  </si>
  <si>
    <t>T-948</t>
  </si>
  <si>
    <t>46877417</t>
  </si>
  <si>
    <t>0152682506000</t>
  </si>
  <si>
    <t>T-942</t>
  </si>
  <si>
    <t>46875961</t>
  </si>
  <si>
    <t>0152683845300</t>
  </si>
  <si>
    <t>T-945</t>
  </si>
  <si>
    <t>46876124</t>
  </si>
  <si>
    <t>0152683879000</t>
  </si>
  <si>
    <t>T-941</t>
  </si>
  <si>
    <t>46876071</t>
  </si>
  <si>
    <t>0152684075700</t>
  </si>
  <si>
    <t>T-950</t>
  </si>
  <si>
    <t>46896619</t>
  </si>
  <si>
    <t>0152680150900</t>
  </si>
  <si>
    <t>T-969</t>
  </si>
  <si>
    <t>57286647</t>
  </si>
  <si>
    <t>0152395367500</t>
  </si>
  <si>
    <t>T-966</t>
  </si>
  <si>
    <t>46906151</t>
  </si>
  <si>
    <t>0152684043200</t>
  </si>
  <si>
    <t>T-967</t>
  </si>
  <si>
    <t>45258514</t>
  </si>
  <si>
    <t>0152584124900</t>
  </si>
  <si>
    <t>T-633</t>
  </si>
  <si>
    <t>66758076</t>
  </si>
  <si>
    <t>0152505773200</t>
  </si>
  <si>
    <t>T-928</t>
  </si>
  <si>
    <t>46915218</t>
  </si>
  <si>
    <t>0152679510700</t>
  </si>
  <si>
    <t>T-954</t>
  </si>
  <si>
    <t>46896099</t>
  </si>
  <si>
    <t>0152685101700</t>
  </si>
  <si>
    <t>T-932</t>
  </si>
  <si>
    <t>47173177</t>
  </si>
  <si>
    <t>0152686159000</t>
  </si>
  <si>
    <t>47100006</t>
  </si>
  <si>
    <t>0152623827400</t>
  </si>
  <si>
    <t>T-962</t>
  </si>
  <si>
    <t>46542454</t>
  </si>
  <si>
    <t>0152586438800</t>
  </si>
  <si>
    <t>T-960</t>
  </si>
  <si>
    <t>0152684837500</t>
  </si>
  <si>
    <t>T-972</t>
  </si>
  <si>
    <t>0152689425000</t>
  </si>
  <si>
    <t>T-971</t>
  </si>
  <si>
    <t>46906155</t>
  </si>
  <si>
    <t>0152684838600</t>
  </si>
  <si>
    <t>T-979</t>
  </si>
  <si>
    <t>0152684304500</t>
  </si>
  <si>
    <t>T-973</t>
  </si>
  <si>
    <t>46919676</t>
  </si>
  <si>
    <t>0152684388700</t>
  </si>
  <si>
    <t>T-943</t>
  </si>
  <si>
    <t>0152589643300</t>
  </si>
  <si>
    <t>T-970</t>
  </si>
  <si>
    <t>47171506</t>
  </si>
  <si>
    <t>0152695300300</t>
  </si>
  <si>
    <t>T-986</t>
  </si>
  <si>
    <t>47135925</t>
  </si>
  <si>
    <t>0152686496800</t>
  </si>
  <si>
    <t>T-988</t>
  </si>
  <si>
    <t>66658179</t>
  </si>
  <si>
    <t>0152465900300</t>
  </si>
  <si>
    <t>T-992</t>
  </si>
  <si>
    <t>58830545</t>
  </si>
  <si>
    <t>0152425413700</t>
  </si>
  <si>
    <t>T-987</t>
  </si>
  <si>
    <t>47144475</t>
  </si>
  <si>
    <t>0152687101300</t>
  </si>
  <si>
    <t>T-997</t>
  </si>
  <si>
    <t>45270989</t>
  </si>
  <si>
    <t>0152384868600</t>
  </si>
  <si>
    <t>T-990</t>
  </si>
  <si>
    <t>61195979</t>
  </si>
  <si>
    <t>0152687940600</t>
  </si>
  <si>
    <t>T-993</t>
  </si>
  <si>
    <t>47009414</t>
  </si>
  <si>
    <t>0152685631400</t>
  </si>
  <si>
    <t>T-996</t>
  </si>
  <si>
    <t>59853921</t>
  </si>
  <si>
    <t>0152688169400</t>
  </si>
  <si>
    <t>T-983</t>
  </si>
  <si>
    <t>47009462</t>
  </si>
  <si>
    <t>0152686955900</t>
  </si>
  <si>
    <t>T-981</t>
  </si>
  <si>
    <t>60493836</t>
  </si>
  <si>
    <t>0152688055400</t>
  </si>
  <si>
    <t>T-984</t>
  </si>
  <si>
    <t>47009411</t>
  </si>
  <si>
    <t>0152596342900</t>
  </si>
  <si>
    <t>T-991</t>
  </si>
  <si>
    <t>47009392</t>
  </si>
  <si>
    <t>0152687951900</t>
  </si>
  <si>
    <t>T-982</t>
  </si>
  <si>
    <t>0152474578200</t>
  </si>
  <si>
    <t>T-974</t>
  </si>
  <si>
    <t>65648464</t>
  </si>
  <si>
    <t>0152688142800</t>
  </si>
  <si>
    <t>T-1002</t>
  </si>
  <si>
    <t>46851411</t>
  </si>
  <si>
    <t>0152684966200</t>
  </si>
  <si>
    <t>T-989</t>
  </si>
  <si>
    <t>45175016</t>
  </si>
  <si>
    <t>0152689444200</t>
  </si>
  <si>
    <t>46907516</t>
  </si>
  <si>
    <t>0152686204900</t>
  </si>
  <si>
    <t>45957551</t>
  </si>
  <si>
    <t>0152690108200</t>
  </si>
  <si>
    <t>T-1008</t>
  </si>
  <si>
    <t>47099993</t>
  </si>
  <si>
    <t>0152689715400</t>
  </si>
  <si>
    <t>T-1007</t>
  </si>
  <si>
    <t>0152690197600</t>
  </si>
  <si>
    <t>T-1014</t>
  </si>
  <si>
    <t>45638263</t>
  </si>
  <si>
    <t>0152689948600</t>
  </si>
  <si>
    <t>T-1001</t>
  </si>
  <si>
    <t>47099972</t>
  </si>
  <si>
    <t>0152690605300</t>
  </si>
  <si>
    <t>T-1005</t>
  </si>
  <si>
    <t>47099937</t>
  </si>
  <si>
    <t>0152690598800</t>
  </si>
  <si>
    <t>T-645</t>
  </si>
  <si>
    <t>57829561</t>
  </si>
  <si>
    <t>0152650541200</t>
  </si>
  <si>
    <t>T-192</t>
  </si>
  <si>
    <t>45309719</t>
  </si>
  <si>
    <t>0152592158200</t>
  </si>
  <si>
    <t>0152592978000</t>
  </si>
  <si>
    <t>T-1016</t>
  </si>
  <si>
    <t>47099843</t>
  </si>
  <si>
    <t>0152690621500</t>
  </si>
  <si>
    <t>T-1009</t>
  </si>
  <si>
    <t>47022206</t>
  </si>
  <si>
    <t>0152690182500</t>
  </si>
  <si>
    <t>T-1010</t>
  </si>
  <si>
    <t>47099884</t>
  </si>
  <si>
    <t>0152690541700</t>
  </si>
  <si>
    <t>47173934</t>
  </si>
  <si>
    <t>0152694368000</t>
  </si>
  <si>
    <t>T-978</t>
  </si>
  <si>
    <t>0152687771700</t>
  </si>
  <si>
    <t>T-1021</t>
  </si>
  <si>
    <t>45296372</t>
  </si>
  <si>
    <t>0152527729300</t>
  </si>
  <si>
    <t>0152692111000</t>
  </si>
  <si>
    <t>0152380724500</t>
  </si>
  <si>
    <t>T-1036</t>
  </si>
  <si>
    <t>47173189</t>
  </si>
  <si>
    <t>0152703581200</t>
  </si>
  <si>
    <t>T-1042</t>
  </si>
  <si>
    <t>47176623</t>
  </si>
  <si>
    <t>0152545019400</t>
  </si>
  <si>
    <t>T-1040</t>
  </si>
  <si>
    <t>45016886</t>
  </si>
  <si>
    <t>0152703734200</t>
  </si>
  <si>
    <t>T-1045</t>
  </si>
  <si>
    <t>66029449</t>
  </si>
  <si>
    <t>0152280586000</t>
  </si>
  <si>
    <t>T-1041</t>
  </si>
  <si>
    <t>47173891</t>
  </si>
  <si>
    <t>0152699170600</t>
  </si>
  <si>
    <t>T-1038</t>
  </si>
  <si>
    <t>45008594</t>
  </si>
  <si>
    <t>0152708016000</t>
  </si>
  <si>
    <t>T-1046</t>
  </si>
  <si>
    <t>0152702742700</t>
  </si>
  <si>
    <t>T-1039</t>
  </si>
  <si>
    <t>47173868</t>
  </si>
  <si>
    <t>0152684461700</t>
  </si>
  <si>
    <t>T-1037</t>
  </si>
  <si>
    <t>47173244</t>
  </si>
  <si>
    <t>0152703696600</t>
  </si>
  <si>
    <t>T-1051</t>
  </si>
  <si>
    <t>0152703375500</t>
  </si>
  <si>
    <t>T-1029</t>
  </si>
  <si>
    <t>0152701945800</t>
  </si>
  <si>
    <t>T-1034</t>
  </si>
  <si>
    <t>47173195</t>
  </si>
  <si>
    <t>0152701256200</t>
  </si>
  <si>
    <t>T-1060</t>
  </si>
  <si>
    <t>0152703423400</t>
  </si>
  <si>
    <t>T-1049</t>
  </si>
  <si>
    <t>63055821</t>
  </si>
  <si>
    <t>0152703383600</t>
  </si>
  <si>
    <t>T-1047</t>
  </si>
  <si>
    <t>47153065</t>
  </si>
  <si>
    <t>0152703388700</t>
  </si>
  <si>
    <t>T-1033</t>
  </si>
  <si>
    <t>50538452</t>
  </si>
  <si>
    <t>0152667822900</t>
  </si>
  <si>
    <t>T-1063</t>
  </si>
  <si>
    <t>0152584623600</t>
  </si>
  <si>
    <t>T-1053</t>
  </si>
  <si>
    <t>0152703370300</t>
  </si>
  <si>
    <t>T-1048</t>
  </si>
  <si>
    <t>0152703557400</t>
  </si>
  <si>
    <t>T-1035</t>
  </si>
  <si>
    <t>0152698698700</t>
  </si>
  <si>
    <t>T-1066</t>
  </si>
  <si>
    <t>47173876</t>
  </si>
  <si>
    <t>0152704473800</t>
  </si>
  <si>
    <t>T-1070</t>
  </si>
  <si>
    <t>0152704542100</t>
  </si>
  <si>
    <t>0152704472200</t>
  </si>
  <si>
    <t>T-1067</t>
  </si>
  <si>
    <t>0152704474900</t>
  </si>
  <si>
    <t>T-1061</t>
  </si>
  <si>
    <t>47173233</t>
  </si>
  <si>
    <t>0152704316900</t>
  </si>
  <si>
    <t>T-1058</t>
  </si>
  <si>
    <t>0152703781700</t>
  </si>
  <si>
    <t>T-1043</t>
  </si>
  <si>
    <t>0152703730100</t>
  </si>
  <si>
    <t>0152207330800</t>
  </si>
  <si>
    <t>T-1071</t>
  </si>
  <si>
    <t>47187673</t>
  </si>
  <si>
    <t>0152704769600</t>
  </si>
  <si>
    <t>T-1055</t>
  </si>
  <si>
    <t>0152704402900</t>
  </si>
  <si>
    <t>T-1054</t>
  </si>
  <si>
    <t>0152704978900</t>
  </si>
  <si>
    <t>T-1056</t>
  </si>
  <si>
    <t>45171925</t>
  </si>
  <si>
    <t>0152468293900</t>
  </si>
  <si>
    <t>T-1064</t>
  </si>
  <si>
    <t>0152494671400</t>
  </si>
  <si>
    <t>64677273</t>
  </si>
  <si>
    <t>0152419479300</t>
  </si>
  <si>
    <t>T-1052</t>
  </si>
  <si>
    <t>50486683</t>
  </si>
  <si>
    <t>0152640222500</t>
  </si>
  <si>
    <t>T-1057</t>
  </si>
  <si>
    <t>0152707864200</t>
  </si>
  <si>
    <t>0152658986000</t>
  </si>
  <si>
    <t>T-1032</t>
  </si>
  <si>
    <t>0152466798500</t>
  </si>
  <si>
    <t>T-1059</t>
  </si>
  <si>
    <t>45300320</t>
  </si>
  <si>
    <t>0152657177300</t>
  </si>
  <si>
    <t>47157896</t>
  </si>
  <si>
    <t>0152705523300</t>
  </si>
  <si>
    <t>0152708371500</t>
  </si>
  <si>
    <t>47174202</t>
  </si>
  <si>
    <t>0152632689000</t>
  </si>
  <si>
    <t>0152704774800</t>
  </si>
  <si>
    <t>0152705060500</t>
  </si>
  <si>
    <t>0152705794000</t>
  </si>
  <si>
    <t>0152593960200</t>
  </si>
  <si>
    <t>0152707052400</t>
  </si>
  <si>
    <t>0152541950900</t>
  </si>
  <si>
    <t>0152707892500</t>
  </si>
  <si>
    <t>0152707892100</t>
  </si>
  <si>
    <t>0152707278800</t>
  </si>
  <si>
    <t>0152709640500</t>
  </si>
  <si>
    <t>0152709634100</t>
  </si>
  <si>
    <t>0152709622200</t>
  </si>
  <si>
    <t>0152320039800</t>
  </si>
  <si>
    <t>0152707447500</t>
  </si>
  <si>
    <t>55942830</t>
  </si>
  <si>
    <t>0152603153000</t>
  </si>
  <si>
    <t>0152705543600</t>
  </si>
  <si>
    <t>0152324348200</t>
  </si>
  <si>
    <t>0152710059200</t>
  </si>
  <si>
    <t>0152704644500</t>
  </si>
  <si>
    <t>0152709627100</t>
  </si>
  <si>
    <t>0152710292700</t>
  </si>
  <si>
    <t>0152710280000</t>
  </si>
  <si>
    <t>0152710289900</t>
  </si>
  <si>
    <t>Checked by</t>
  </si>
  <si>
    <t>Aproved by</t>
  </si>
  <si>
    <t>……………..………..</t>
  </si>
  <si>
    <t>…………………….</t>
  </si>
  <si>
    <t>TOTAL DEDUCTIONS EMPLOYEE员工扣除</t>
  </si>
  <si>
    <t>COMPANY'S COST公司总成本</t>
  </si>
  <si>
    <t>FELIX GEORGE MARANDU</t>
  </si>
  <si>
    <t>0152576375200</t>
  </si>
  <si>
    <t>0152576383600</t>
  </si>
  <si>
    <t>0152474615300</t>
  </si>
  <si>
    <t>STATUTORY DEDUCTIONS (EMPLOYER) 公司扣除</t>
  </si>
  <si>
    <t>PAYE员工个税</t>
  </si>
  <si>
    <t>NSSF员工社保</t>
  </si>
  <si>
    <t>ADVANCE SALARY工资预付</t>
  </si>
  <si>
    <r>
      <rPr>
        <b/>
        <sz val="12"/>
        <color rgb="FF000000"/>
        <rFont val="Arial Narrow"/>
        <charset val="134"/>
      </rPr>
      <t xml:space="preserve">TOTAL DEDUCTIONS (EMPLOYEE) </t>
    </r>
    <r>
      <rPr>
        <b/>
        <sz val="12"/>
        <color rgb="FF000000"/>
        <rFont val="宋体"/>
        <charset val="134"/>
      </rPr>
      <t>总扣除</t>
    </r>
  </si>
  <si>
    <t>TOTAL STATUTORY DEDUCTIONS EMPLOYER公司扣除</t>
  </si>
  <si>
    <t>Prepared by</t>
  </si>
  <si>
    <t>…………………………………………….</t>
  </si>
  <si>
    <r>
      <rPr>
        <b/>
        <sz val="12"/>
        <color rgb="FF000000"/>
        <rFont val="Arial Narrow"/>
        <charset val="134"/>
      </rPr>
      <t>TOTAL DEDUCTIONS (EMPLOYEE) 员工</t>
    </r>
    <r>
      <rPr>
        <b/>
        <sz val="12"/>
        <color rgb="FF000000"/>
        <rFont val="宋体"/>
        <charset val="134"/>
      </rPr>
      <t>总扣除</t>
    </r>
  </si>
  <si>
    <t>SDL教育基金税</t>
  </si>
  <si>
    <t>NSSF (10%)员工社保</t>
  </si>
  <si>
    <t>WCF员工意外险</t>
  </si>
  <si>
    <t xml:space="preserve">PERSONAL SECRETARY </t>
  </si>
  <si>
    <t>SUMMARY OF TAXES FOR DECEMBER PAYROLL 2022</t>
  </si>
  <si>
    <t>TAX TYPE</t>
  </si>
  <si>
    <t>LOCAL STAFF</t>
  </si>
  <si>
    <t>CHINESE</t>
  </si>
  <si>
    <t>PAYE</t>
  </si>
  <si>
    <t>SDL</t>
  </si>
  <si>
    <t>SUMMARY OF CONTRIBUTIONS FOR DECEMBER PAYROLL 2022</t>
  </si>
  <si>
    <t>NSSF (EMPLOYER &amp; EMPLOYEE) 20%</t>
  </si>
  <si>
    <t>WCF</t>
  </si>
  <si>
    <t>E-FILLING SUMMARY LOCAL</t>
  </si>
  <si>
    <t>S/N</t>
  </si>
  <si>
    <t>NAME</t>
  </si>
  <si>
    <t>BASIC</t>
  </si>
  <si>
    <t>ALLOWANCE</t>
  </si>
  <si>
    <t>GROSS SALARY</t>
  </si>
  <si>
    <t>扣除deduction(NSSF)</t>
  </si>
  <si>
    <t>E-FILLING SUMMARY - CHINESE</t>
  </si>
  <si>
    <t>DEDUCTIONS</t>
  </si>
  <si>
    <t>ARREARS AMOUNT</t>
  </si>
  <si>
    <t>TOTAL AMOUNT</t>
  </si>
  <si>
    <t>CHEC LOCAL MID-MONTH PAYMENT FOR THE MONTH OF JULY,2021 (From 26-14/07/2021)</t>
  </si>
  <si>
    <t>S/NO</t>
  </si>
  <si>
    <t>BELONGING</t>
  </si>
  <si>
    <t>ATTENDANCE DAYS</t>
  </si>
  <si>
    <t>ACCOUNT NO. CRDB</t>
  </si>
  <si>
    <t>AMOUNT</t>
  </si>
  <si>
    <t>SIGNATURE</t>
  </si>
  <si>
    <t>司机 DRIVER</t>
  </si>
  <si>
    <t>CHEC</t>
  </si>
  <si>
    <t>保洁员 CLEANER</t>
  </si>
  <si>
    <t>帮厨 KITCHEN HAND</t>
  </si>
  <si>
    <t>FHDI</t>
  </si>
  <si>
    <t>0152575993800</t>
  </si>
  <si>
    <t>协调员/司机COORDINATOR</t>
  </si>
  <si>
    <t>文员 SECRETARY</t>
  </si>
  <si>
    <t>0152575986100</t>
  </si>
  <si>
    <t>YONA DAVID CHOMBE</t>
  </si>
  <si>
    <t>QS ENGINEER</t>
  </si>
  <si>
    <t>0152450307100</t>
  </si>
  <si>
    <t>Grace Jasper Munuo</t>
  </si>
  <si>
    <t>QC ENGINEER</t>
  </si>
  <si>
    <t>0152212369900</t>
  </si>
  <si>
    <t>KIYUNGI SHANGALI</t>
  </si>
  <si>
    <t>PAULINA MARTINE MARWA</t>
  </si>
  <si>
    <t>ASS HSE OFFICER</t>
  </si>
  <si>
    <t>0152580605300</t>
  </si>
  <si>
    <t>MUSSA SAID NDIBWALE</t>
  </si>
  <si>
    <t>EMMANUEL JOHN MRENGA</t>
  </si>
  <si>
    <t>JD</t>
  </si>
  <si>
    <t>0152576514700</t>
  </si>
  <si>
    <t>ALOYCE L. KANYIKA</t>
  </si>
  <si>
    <t>OSCAR PETER RAPHAEL</t>
  </si>
  <si>
    <t>0152426855600</t>
  </si>
  <si>
    <t>RAJABU MSANGI</t>
  </si>
  <si>
    <t>LIBERATUS HORORATH LYIMO</t>
  </si>
  <si>
    <t>0152371640200</t>
  </si>
  <si>
    <t>NOEL GERVAS</t>
  </si>
  <si>
    <t>RAJABU ATHUMAN HUSSEIN</t>
  </si>
  <si>
    <t>KASSIM M MALAPA</t>
  </si>
  <si>
    <t>SALEHE SAID NYAGA</t>
  </si>
  <si>
    <t>0152514895200</t>
  </si>
  <si>
    <t>KITWANA KOMBOZA</t>
  </si>
  <si>
    <t>ROBERT J SINGANO</t>
  </si>
  <si>
    <t>0152590871300</t>
  </si>
  <si>
    <t>SHABAN JUMA MACHAKU</t>
  </si>
  <si>
    <t>0152332147800</t>
  </si>
  <si>
    <t>JUMA ALLY ABDALLAH</t>
  </si>
  <si>
    <t>0152583943500</t>
  </si>
  <si>
    <t>ABDALLAH ALLY MAKANJILA</t>
  </si>
  <si>
    <t>WHEEL LOADER OPERATOR</t>
  </si>
  <si>
    <t>01J2017498900</t>
  </si>
  <si>
    <t>MUSSA MZIRAI RASHID</t>
  </si>
  <si>
    <t>0152576400500</t>
  </si>
  <si>
    <t>YUSUPH MAKOYE</t>
  </si>
  <si>
    <t>SHABAN BAKARI</t>
  </si>
  <si>
    <t>SALUMU SELEMAN SHOKA</t>
  </si>
  <si>
    <t>MAHAFUDHI A CHAI</t>
  </si>
  <si>
    <t>SAMWEL S. TUSHABE</t>
  </si>
  <si>
    <t>0152420088100</t>
  </si>
  <si>
    <t>HUSSEIN KHALIFANI</t>
  </si>
  <si>
    <t>0152587855300</t>
  </si>
  <si>
    <t>MUSSA LAITON</t>
  </si>
  <si>
    <t>KIBADENI OSIA SWILA</t>
  </si>
  <si>
    <t>0152592466000</t>
  </si>
  <si>
    <t>SHEFA MUSSA MKOKOTO</t>
  </si>
  <si>
    <t>0152459368800</t>
  </si>
  <si>
    <t>HAIDARI SHARIFU</t>
  </si>
  <si>
    <t>0152592727800</t>
  </si>
  <si>
    <t>JAMES MARWA</t>
  </si>
  <si>
    <t>0112495818700</t>
  </si>
  <si>
    <t>SALUMU ALLY</t>
  </si>
  <si>
    <t>0152505772100</t>
  </si>
  <si>
    <t>MFAUME MUSSA</t>
  </si>
  <si>
    <t>0152319747600</t>
  </si>
  <si>
    <t>RICHARD JERARD CHANIMBAGA</t>
  </si>
  <si>
    <t>0152344031500</t>
  </si>
  <si>
    <t>HAMISI ISSA NYUMBU</t>
  </si>
  <si>
    <t>0152441447400</t>
  </si>
  <si>
    <t>SAID SHABAN KAGOMA</t>
  </si>
  <si>
    <t>ABDALLAH MOHAMEDI MAGOGO</t>
  </si>
  <si>
    <t>KOMBO OMARY TUWA</t>
  </si>
  <si>
    <t>0152576380100</t>
  </si>
  <si>
    <t xml:space="preserve">FADHILI BARAKA MASSAWE </t>
  </si>
  <si>
    <t>0152576388800</t>
  </si>
  <si>
    <t>IBRAHIM SHAIBU ABUBAKARI</t>
  </si>
  <si>
    <t>0152576395200</t>
  </si>
  <si>
    <t>FAUSTINE CHRISTOPHER LUHENDE</t>
  </si>
  <si>
    <t>0152316279700</t>
  </si>
  <si>
    <t>MIRAJI JUMA NURU</t>
  </si>
  <si>
    <t>0152590736100</t>
  </si>
  <si>
    <t>JOEL MARTIN PETRO</t>
  </si>
  <si>
    <t>ALLY SAID KULEGA</t>
  </si>
  <si>
    <t>0152459403500</t>
  </si>
  <si>
    <t>KIZITO S. MTANDA</t>
  </si>
  <si>
    <t>0152398342900</t>
  </si>
  <si>
    <t>AHMAD BARAKA BWASHOKA</t>
  </si>
  <si>
    <t>HUSSEIN ISSA CHIGANGA</t>
  </si>
  <si>
    <t>MECHANICS</t>
  </si>
  <si>
    <t>OMARY RAMADHANI NDETELANI</t>
  </si>
  <si>
    <t>YUSUPHRAJABU MKALUMA</t>
  </si>
  <si>
    <t>JUMA AYUBU KIPINGU</t>
  </si>
  <si>
    <t>DANFORD LAZARO NYENYE</t>
  </si>
  <si>
    <t>0152280572300</t>
  </si>
  <si>
    <t xml:space="preserve">SIJAONA HUSSEIN SAID </t>
  </si>
  <si>
    <t>0152424445100</t>
  </si>
  <si>
    <t>MOHAMED SAID KILANGO</t>
  </si>
  <si>
    <t>0152587850900</t>
  </si>
  <si>
    <t>MUSSA HUSSEIN MOHAMED</t>
  </si>
  <si>
    <t>0152514894900</t>
  </si>
  <si>
    <t>AHMAD HASSAN CHINAMMENGA</t>
  </si>
  <si>
    <t>STEPHANO LAZARO LUKUMAI</t>
  </si>
  <si>
    <t>0152401083300</t>
  </si>
  <si>
    <t>JOHN GERARD APOLONARY</t>
  </si>
  <si>
    <t>MOSES ADON MWANGABULA</t>
  </si>
  <si>
    <t>0152587862900</t>
  </si>
  <si>
    <t>AMANI JOSHUA ANDREW</t>
  </si>
  <si>
    <t>ABDUL SAID BARAKA</t>
  </si>
  <si>
    <t>OGA MOHAMEDI RASHID</t>
  </si>
  <si>
    <t>0152459404100</t>
  </si>
  <si>
    <t>MUKHISIN ATHUMAN MAKUNULA</t>
  </si>
  <si>
    <t>0152459235700</t>
  </si>
  <si>
    <t>AMANI ABDU MATENDEHU</t>
  </si>
  <si>
    <t>0152410440000</t>
  </si>
  <si>
    <t>ASS COOK</t>
  </si>
  <si>
    <t>MARTHA JOSHUA NZIGE</t>
  </si>
  <si>
    <t>0152590679200</t>
  </si>
  <si>
    <t>ZAITUNI SEIF MOHAMED</t>
  </si>
  <si>
    <t>0152590764700</t>
  </si>
  <si>
    <t xml:space="preserve">                     CHINA HARBOUR ENGINEERING COMPANY LTD                                                                                                                           
                                         </t>
  </si>
  <si>
    <t>SALARY ADVANCE - 11.07.2021</t>
  </si>
  <si>
    <t>ID NO</t>
  </si>
  <si>
    <t>SEX</t>
  </si>
  <si>
    <t xml:space="preserve">POSITION </t>
  </si>
  <si>
    <t>CRDB A/C NO</t>
  </si>
  <si>
    <t>SITE</t>
  </si>
  <si>
    <t>FEMALE</t>
  </si>
  <si>
    <t>BATCHING SITE</t>
  </si>
  <si>
    <t>MALE</t>
  </si>
  <si>
    <t>JOSEPH AMOS MUHANDO</t>
  </si>
  <si>
    <t>0152590389600</t>
  </si>
  <si>
    <t>CAMP SITE</t>
  </si>
  <si>
    <t>PORT SITE</t>
  </si>
  <si>
    <t>ALFAN AMIRI ZUBERI</t>
  </si>
  <si>
    <t>0152579445200</t>
  </si>
  <si>
    <t>ADMINISTRATION</t>
  </si>
  <si>
    <t>T-1085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</si>
</sst>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.0"/>
  </numFmts>
  <fonts count="57">
    <font>
      <sz val="12"/>
      <name val="宋体"/>
      <charset val="134"/>
    </font>
    <font>
      <sz val="11"/>
      <color rgb="FF000000"/>
      <name val="等线"/>
      <charset val="134"/>
    </font>
    <font>
      <b/>
      <sz val="14"/>
      <name val="Cambria"/>
      <charset val="134"/>
    </font>
    <font>
      <sz val="11"/>
      <color rgb="FF000000"/>
      <name val="Cambria"/>
      <charset val="134"/>
    </font>
    <font>
      <sz val="10"/>
      <name val="Cambria"/>
      <charset val="134"/>
    </font>
    <font>
      <sz val="12"/>
      <name val="Cambria"/>
      <charset val="134"/>
    </font>
    <font>
      <sz val="10"/>
      <color rgb="FF000000"/>
      <name val="Cambria"/>
      <charset val="134"/>
    </font>
    <font>
      <b/>
      <sz val="10"/>
      <name val="Cambria"/>
      <charset val="134"/>
    </font>
    <font>
      <b/>
      <sz val="11"/>
      <color rgb="FF000000"/>
      <name val="等线"/>
      <charset val="134"/>
    </font>
    <font>
      <b/>
      <sz val="16"/>
      <color rgb="FF000000"/>
      <name val="等线"/>
      <charset val="134"/>
    </font>
    <font>
      <b/>
      <sz val="14"/>
      <color rgb="FF000000"/>
      <name val="等线"/>
      <charset val="134"/>
    </font>
    <font>
      <sz val="11"/>
      <name val="Cambria"/>
      <charset val="134"/>
    </font>
    <font>
      <sz val="11"/>
      <name val="Arial"/>
      <charset val="134"/>
    </font>
    <font>
      <b/>
      <sz val="20"/>
      <color rgb="FF000000"/>
      <name val="等线"/>
      <charset val="134"/>
    </font>
    <font>
      <b/>
      <sz val="12"/>
      <color rgb="FF000000"/>
      <name val="Arial Narrow"/>
      <charset val="134"/>
    </font>
    <font>
      <b/>
      <sz val="12"/>
      <name val="宋体"/>
      <charset val="134"/>
    </font>
    <font>
      <b/>
      <sz val="12"/>
      <color rgb="FF000000"/>
      <name val="等线"/>
      <charset val="134"/>
    </font>
    <font>
      <b/>
      <sz val="16"/>
      <name val="宋体"/>
      <charset val="134"/>
    </font>
    <font>
      <sz val="16"/>
      <name val="宋体"/>
      <charset val="134"/>
    </font>
    <font>
      <sz val="11"/>
      <name val="宋体"/>
      <charset val="134"/>
    </font>
    <font>
      <sz val="11"/>
      <name val="等线"/>
      <charset val="134"/>
    </font>
    <font>
      <sz val="12"/>
      <color rgb="FF000000"/>
      <name val="宋体"/>
      <charset val="134"/>
    </font>
    <font>
      <sz val="10"/>
      <name val="Arial"/>
      <charset val="134"/>
    </font>
    <font>
      <sz val="9"/>
      <name val="宋体"/>
      <charset val="134"/>
    </font>
    <font>
      <b/>
      <sz val="9"/>
      <color rgb="FF000000"/>
      <name val="等线"/>
      <charset val="134"/>
    </font>
    <font>
      <b/>
      <sz val="14"/>
      <color rgb="FF000000"/>
      <name val="Cambria"/>
      <charset val="134"/>
    </font>
    <font>
      <b/>
      <sz val="12"/>
      <color rgb="FF000000"/>
      <name val="Cambria"/>
      <charset val="134"/>
    </font>
    <font>
      <sz val="11"/>
      <name val="Times New Roman"/>
      <charset val="134"/>
    </font>
    <font>
      <b/>
      <sz val="11"/>
      <color rgb="FF000000"/>
      <name val="Cambria"/>
      <charset val="134"/>
    </font>
    <font>
      <sz val="11"/>
      <color theme="1"/>
      <name val="Cambria"/>
      <charset val="134"/>
    </font>
    <font>
      <sz val="12"/>
      <color rgb="FF000000"/>
      <name val="Cambria"/>
      <charset val="134"/>
    </font>
    <font>
      <b/>
      <sz val="12"/>
      <name val="Times New Roman"/>
      <charset val="134"/>
    </font>
    <font>
      <sz val="12"/>
      <name val="Times New Roman"/>
      <charset val="134"/>
    </font>
    <font>
      <sz val="22"/>
      <name val="等线"/>
      <charset val="134"/>
    </font>
    <font>
      <b/>
      <sz val="11"/>
      <name val="宋体"/>
      <charset val="134"/>
    </font>
    <font>
      <sz val="12"/>
      <name val="等线"/>
      <charset val="134"/>
    </font>
    <font>
      <b/>
      <sz val="8"/>
      <name val="等线"/>
      <charset val="134"/>
    </font>
    <font>
      <sz val="10"/>
      <name val="宋体"/>
      <charset val="134"/>
    </font>
    <font>
      <b/>
      <sz val="10"/>
      <name val="等线"/>
      <charset val="134"/>
    </font>
    <font>
      <b/>
      <sz val="12"/>
      <name val="等线 Light"/>
      <charset val="134"/>
    </font>
    <font>
      <sz val="14"/>
      <color rgb="FF000000"/>
      <name val="Calibri"/>
      <charset val="134"/>
    </font>
    <font>
      <sz val="11"/>
      <color rgb="FF000000"/>
      <name val="宋体"/>
      <charset val="134"/>
    </font>
    <font>
      <b/>
      <sz val="11"/>
      <name val="等线"/>
      <charset val="134"/>
    </font>
    <font>
      <b/>
      <u/>
      <sz val="11"/>
      <name val="等线"/>
      <charset val="134"/>
    </font>
    <font>
      <b/>
      <sz val="11"/>
      <color rgb="FF000000"/>
      <name val="宋体"/>
      <charset val="134"/>
    </font>
    <font>
      <sz val="12"/>
      <color rgb="FF002060"/>
      <name val="宋体"/>
      <charset val="134"/>
    </font>
    <font>
      <sz val="12"/>
      <color rgb="FFFFFFFF"/>
      <name val="宋体"/>
      <charset val="134"/>
    </font>
    <font>
      <b/>
      <sz val="14"/>
      <color rgb="FF000000"/>
      <name val="Calibri"/>
      <charset val="134"/>
    </font>
    <font>
      <sz val="11"/>
      <color rgb="FF000000"/>
      <name val="Calibri"/>
      <charset val="134"/>
    </font>
    <font>
      <b/>
      <sz val="12"/>
      <color rgb="FF000000"/>
      <name val="宋体"/>
      <charset val="134"/>
    </font>
    <font>
      <sz val="11"/>
      <color rgb="FF00B0F0"/>
      <name val="宋体"/>
      <charset val="134"/>
    </font>
    <font>
      <sz val="11"/>
      <color rgb="FF548235"/>
      <name val="宋体"/>
      <charset val="134"/>
    </font>
    <font>
      <sz val="11"/>
      <color rgb="FF757070"/>
      <name val="宋体"/>
      <charset val="134"/>
    </font>
    <font>
      <sz val="11"/>
      <color rgb="FFBF8F00"/>
      <name val="宋体"/>
      <charset val="134"/>
    </font>
    <font>
      <sz val="11"/>
      <color rgb="FFFF0000"/>
      <name val="宋体"/>
      <charset val="134"/>
    </font>
    <font>
      <sz val="12"/>
      <name val="宋体"/>
      <charset val="134"/>
    </font>
    <font>
      <b/>
      <sz val="12"/>
      <name val="宋体"/>
    </font>
  </fonts>
  <fills count="3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FFF2C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FFE598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DC2E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7999206518753624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rgb="FFB4C7E7"/>
        <bgColor indexed="64"/>
      </patternFill>
    </fill>
    <fill>
      <patternFill patternType="solid">
        <fgColor rgb="FF757070"/>
        <bgColor indexed="64"/>
      </patternFill>
    </fill>
    <fill>
      <patternFill patternType="solid">
        <fgColor rgb="FF8396B0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F4B083"/>
        <bgColor indexed="64"/>
      </patternFill>
    </fill>
  </fills>
  <borders count="7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10">
    <xf numFmtId="0" fontId="0" fillId="0" borderId="0">
      <alignment vertical="center"/>
    </xf>
    <xf numFmtId="43" fontId="55" fillId="0" borderId="0">
      <alignment vertical="top"/>
      <protection locked="0"/>
    </xf>
    <xf numFmtId="43" fontId="1" fillId="0" borderId="0">
      <alignment vertical="top"/>
      <protection locked="0"/>
    </xf>
    <xf numFmtId="43" fontId="1" fillId="0" borderId="0">
      <alignment vertical="top"/>
      <protection locked="0"/>
    </xf>
    <xf numFmtId="43" fontId="22" fillId="0" borderId="0">
      <alignment vertical="top"/>
      <protection locked="0"/>
    </xf>
    <xf numFmtId="0" fontId="55" fillId="0" borderId="0">
      <protection locked="0"/>
    </xf>
    <xf numFmtId="0" fontId="55" fillId="0" borderId="0">
      <protection locked="0"/>
    </xf>
    <xf numFmtId="0" fontId="1" fillId="0" borderId="0">
      <protection locked="0"/>
    </xf>
    <xf numFmtId="43" fontId="1" fillId="0" borderId="0">
      <alignment vertical="top"/>
      <protection locked="0"/>
    </xf>
    <xf numFmtId="0" fontId="1" fillId="0" borderId="0">
      <protection locked="0"/>
    </xf>
  </cellStyleXfs>
  <cellXfs count="918">
    <xf numFmtId="0" fontId="0" fillId="0" borderId="0" xfId="0">
      <alignment vertical="center"/>
    </xf>
    <xf numFmtId="0" fontId="1" fillId="0" borderId="0" xfId="9" applyProtection="1"/>
    <xf numFmtId="0" fontId="3" fillId="0" borderId="4" xfId="9" applyFont="1" applyBorder="1" applyAlignment="1" applyProtection="1">
      <alignment horizontal="center"/>
    </xf>
    <xf numFmtId="0" fontId="3" fillId="0" borderId="5" xfId="9" applyFont="1" applyBorder="1" applyAlignment="1" applyProtection="1">
      <alignment horizontal="center"/>
    </xf>
    <xf numFmtId="0" fontId="3" fillId="0" borderId="5" xfId="9" applyFont="1" applyBorder="1" applyAlignment="1" applyProtection="1">
      <alignment horizontal="center" vertical="center"/>
    </xf>
    <xf numFmtId="0" fontId="3" fillId="0" borderId="6" xfId="9" applyFont="1" applyBorder="1" applyAlignment="1" applyProtection="1">
      <alignment horizontal="center" vertical="center"/>
    </xf>
    <xf numFmtId="0" fontId="3" fillId="0" borderId="7" xfId="9" applyFont="1" applyBorder="1" applyProtection="1"/>
    <xf numFmtId="0" fontId="3" fillId="0" borderId="8" xfId="9" applyFont="1" applyBorder="1" applyProtection="1"/>
    <xf numFmtId="164" fontId="3" fillId="0" borderId="8" xfId="4" applyNumberFormat="1" applyFont="1" applyBorder="1" applyAlignment="1" applyProtection="1">
      <alignment vertical="center"/>
    </xf>
    <xf numFmtId="0" fontId="4" fillId="2" borderId="8" xfId="9" applyFont="1" applyFill="1" applyBorder="1" applyAlignment="1" applyProtection="1">
      <alignment horizontal="center" vertical="center"/>
    </xf>
    <xf numFmtId="0" fontId="4" fillId="0" borderId="8" xfId="9" applyFont="1" applyBorder="1" applyAlignment="1" applyProtection="1">
      <alignment horizontal="center"/>
    </xf>
    <xf numFmtId="43" fontId="3" fillId="0" borderId="8" xfId="3" applyFont="1" applyBorder="1" applyAlignment="1" applyProtection="1">
      <alignment vertical="center"/>
    </xf>
    <xf numFmtId="0" fontId="3" fillId="0" borderId="9" xfId="9" applyFont="1" applyBorder="1" applyProtection="1"/>
    <xf numFmtId="0" fontId="4" fillId="2" borderId="9" xfId="9" applyFont="1" applyFill="1" applyBorder="1" applyAlignment="1" applyProtection="1">
      <alignment horizontal="center" vertical="center"/>
    </xf>
    <xf numFmtId="43" fontId="3" fillId="0" borderId="9" xfId="3" applyFont="1" applyBorder="1" applyAlignment="1" applyProtection="1">
      <alignment vertical="center"/>
    </xf>
    <xf numFmtId="0" fontId="1" fillId="0" borderId="9" xfId="9" applyBorder="1" applyProtection="1"/>
    <xf numFmtId="0" fontId="1" fillId="0" borderId="9" xfId="9" applyBorder="1" applyAlignment="1" applyProtection="1">
      <alignment horizontal="center"/>
    </xf>
    <xf numFmtId="164" fontId="0" fillId="0" borderId="9" xfId="4" applyNumberFormat="1" applyFont="1" applyBorder="1" applyAlignment="1" applyProtection="1">
      <alignment horizontal="center" wrapText="1"/>
    </xf>
    <xf numFmtId="43" fontId="3" fillId="0" borderId="9" xfId="3" applyFont="1" applyBorder="1" applyAlignment="1" applyProtection="1"/>
    <xf numFmtId="0" fontId="3" fillId="0" borderId="12" xfId="9" applyFont="1" applyBorder="1" applyAlignment="1" applyProtection="1">
      <alignment horizontal="center"/>
    </xf>
    <xf numFmtId="0" fontId="3" fillId="0" borderId="13" xfId="9" applyFont="1" applyBorder="1" applyProtection="1"/>
    <xf numFmtId="0" fontId="3" fillId="0" borderId="14" xfId="9" applyFont="1" applyBorder="1" applyProtection="1"/>
    <xf numFmtId="0" fontId="1" fillId="0" borderId="14" xfId="9" applyBorder="1" applyProtection="1"/>
    <xf numFmtId="164" fontId="5" fillId="0" borderId="9" xfId="4" applyNumberFormat="1" applyFont="1" applyBorder="1" applyAlignment="1" applyProtection="1">
      <alignment vertical="center"/>
    </xf>
    <xf numFmtId="0" fontId="6" fillId="0" borderId="9" xfId="9" applyFont="1" applyBorder="1" applyAlignment="1" applyProtection="1">
      <alignment horizontal="center"/>
    </xf>
    <xf numFmtId="43" fontId="6" fillId="0" borderId="9" xfId="3" applyFont="1" applyBorder="1" applyAlignment="1" applyProtection="1">
      <alignment horizontal="center"/>
    </xf>
    <xf numFmtId="0" fontId="6" fillId="0" borderId="9" xfId="9" applyFont="1" applyBorder="1" applyProtection="1"/>
    <xf numFmtId="164" fontId="6" fillId="0" borderId="9" xfId="4" applyNumberFormat="1" applyFont="1" applyBorder="1" applyAlignment="1" applyProtection="1">
      <alignment horizontal="center" vertical="center"/>
    </xf>
    <xf numFmtId="0" fontId="7" fillId="2" borderId="9" xfId="9" applyFont="1" applyFill="1" applyBorder="1" applyAlignment="1" applyProtection="1">
      <alignment horizontal="center" vertical="center"/>
    </xf>
    <xf numFmtId="43" fontId="6" fillId="0" borderId="9" xfId="3" applyFont="1" applyBorder="1" applyAlignment="1" applyProtection="1"/>
    <xf numFmtId="0" fontId="6" fillId="0" borderId="15" xfId="9" applyFont="1" applyBorder="1" applyProtection="1"/>
    <xf numFmtId="164" fontId="6" fillId="0" borderId="15" xfId="4" applyNumberFormat="1" applyFont="1" applyBorder="1" applyAlignment="1" applyProtection="1">
      <alignment horizontal="center" vertical="center"/>
    </xf>
    <xf numFmtId="0" fontId="7" fillId="2" borderId="15" xfId="9" applyFont="1" applyFill="1" applyBorder="1" applyAlignment="1" applyProtection="1">
      <alignment horizontal="center" vertical="center"/>
    </xf>
    <xf numFmtId="0" fontId="6" fillId="0" borderId="15" xfId="9" applyFont="1" applyBorder="1" applyAlignment="1" applyProtection="1">
      <alignment horizontal="center" vertical="center"/>
    </xf>
    <xf numFmtId="43" fontId="6" fillId="0" borderId="15" xfId="3" applyFont="1" applyBorder="1" applyAlignment="1" applyProtection="1"/>
    <xf numFmtId="0" fontId="6" fillId="0" borderId="15" xfId="9" applyFont="1" applyBorder="1" applyAlignment="1" applyProtection="1">
      <alignment horizontal="center"/>
    </xf>
    <xf numFmtId="43" fontId="8" fillId="0" borderId="0" xfId="9" applyNumberFormat="1" applyFont="1" applyProtection="1"/>
    <xf numFmtId="0" fontId="1" fillId="0" borderId="16" xfId="9" applyBorder="1" applyProtection="1"/>
    <xf numFmtId="0" fontId="1" fillId="0" borderId="0" xfId="7" applyAlignment="1" applyProtection="1">
      <alignment horizontal="center"/>
    </xf>
    <xf numFmtId="0" fontId="1" fillId="0" borderId="0" xfId="7" applyProtection="1"/>
    <xf numFmtId="0" fontId="10" fillId="0" borderId="20" xfId="7" applyFont="1" applyBorder="1" applyAlignment="1" applyProtection="1">
      <alignment horizontal="center" wrapText="1"/>
    </xf>
    <xf numFmtId="0" fontId="10" fillId="0" borderId="21" xfId="7" applyFont="1" applyBorder="1" applyAlignment="1" applyProtection="1">
      <alignment horizontal="center" wrapText="1"/>
    </xf>
    <xf numFmtId="0" fontId="10" fillId="0" borderId="22" xfId="7" applyFont="1" applyBorder="1" applyAlignment="1" applyProtection="1">
      <alignment horizontal="center" wrapText="1"/>
    </xf>
    <xf numFmtId="0" fontId="1" fillId="0" borderId="7" xfId="7" applyBorder="1" applyProtection="1"/>
    <xf numFmtId="0" fontId="0" fillId="0" borderId="9" xfId="0" applyBorder="1" applyAlignment="1">
      <alignment horizontal="left"/>
    </xf>
    <xf numFmtId="0" fontId="11" fillId="0" borderId="8" xfId="7" applyFont="1" applyBorder="1" applyAlignment="1">
      <alignment horizontal="center" vertical="center"/>
      <protection locked="0"/>
    </xf>
    <xf numFmtId="0" fontId="12" fillId="0" borderId="8" xfId="7" applyFont="1" applyBorder="1" applyAlignment="1">
      <alignment horizontal="left" vertical="center"/>
      <protection locked="0"/>
    </xf>
    <xf numFmtId="49" fontId="3" fillId="0" borderId="8" xfId="7" applyNumberFormat="1" applyFont="1" applyBorder="1" applyAlignment="1" applyProtection="1">
      <alignment horizontal="center" vertical="center"/>
    </xf>
    <xf numFmtId="43" fontId="3" fillId="0" borderId="8" xfId="1" applyFont="1" applyBorder="1" applyAlignment="1" applyProtection="1">
      <alignment horizontal="center" vertical="center"/>
    </xf>
    <xf numFmtId="0" fontId="1" fillId="0" borderId="13" xfId="7" applyBorder="1" applyProtection="1"/>
    <xf numFmtId="0" fontId="11" fillId="0" borderId="9" xfId="7" applyFont="1" applyBorder="1" applyAlignment="1">
      <alignment horizontal="center" vertical="center"/>
      <protection locked="0"/>
    </xf>
    <xf numFmtId="0" fontId="12" fillId="0" borderId="9" xfId="7" applyFont="1" applyBorder="1" applyAlignment="1">
      <alignment horizontal="left" vertical="center"/>
      <protection locked="0"/>
    </xf>
    <xf numFmtId="49" fontId="3" fillId="0" borderId="9" xfId="7" applyNumberFormat="1" applyFont="1" applyBorder="1" applyAlignment="1" applyProtection="1">
      <alignment horizontal="center" vertical="center"/>
    </xf>
    <xf numFmtId="43" fontId="3" fillId="0" borderId="9" xfId="1" applyFont="1" applyBorder="1" applyAlignment="1" applyProtection="1">
      <alignment horizontal="center" vertical="center"/>
    </xf>
    <xf numFmtId="0" fontId="1" fillId="0" borderId="14" xfId="7" applyBorder="1" applyProtection="1"/>
    <xf numFmtId="0" fontId="3" fillId="0" borderId="9" xfId="7" applyFont="1" applyBorder="1" applyAlignment="1" applyProtection="1">
      <alignment horizontal="center" vertical="center"/>
    </xf>
    <xf numFmtId="0" fontId="11" fillId="0" borderId="9" xfId="7" applyFont="1" applyBorder="1" applyAlignment="1" applyProtection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4" applyNumberFormat="1" applyFont="1" applyBorder="1" applyAlignment="1" applyProtection="1">
      <alignment horizontal="center" vertical="center" wrapText="1"/>
    </xf>
    <xf numFmtId="0" fontId="1" fillId="0" borderId="9" xfId="7" applyBorder="1" applyProtection="1"/>
    <xf numFmtId="0" fontId="1" fillId="0" borderId="23" xfId="7" applyBorder="1" applyProtection="1"/>
    <xf numFmtId="0" fontId="1" fillId="0" borderId="15" xfId="7" applyBorder="1" applyProtection="1"/>
    <xf numFmtId="43" fontId="8" fillId="0" borderId="15" xfId="7" applyNumberFormat="1" applyFont="1" applyBorder="1" applyProtection="1"/>
    <xf numFmtId="0" fontId="1" fillId="0" borderId="16" xfId="7" applyBorder="1" applyProtection="1"/>
    <xf numFmtId="0" fontId="0" fillId="0" borderId="0" xfId="0" applyAlignment="1">
      <alignment horizontal="center"/>
    </xf>
    <xf numFmtId="0" fontId="13" fillId="0" borderId="0" xfId="0" applyFont="1" applyAlignment="1"/>
    <xf numFmtId="0" fontId="14" fillId="3" borderId="1" xfId="0" applyFont="1" applyFill="1" applyBorder="1" applyAlignment="1">
      <alignment horizontal="center" vertical="center" wrapText="1"/>
    </xf>
    <xf numFmtId="0" fontId="14" fillId="3" borderId="27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 wrapText="1"/>
    </xf>
    <xf numFmtId="1" fontId="14" fillId="3" borderId="27" xfId="0" applyNumberFormat="1" applyFont="1" applyFill="1" applyBorder="1" applyAlignment="1">
      <alignment horizontal="center" vertical="center" wrapText="1"/>
    </xf>
    <xf numFmtId="0" fontId="14" fillId="3" borderId="10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27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0" fillId="4" borderId="27" xfId="0" applyFill="1" applyBorder="1" applyAlignment="1">
      <alignment horizontal="left" vertical="center"/>
    </xf>
    <xf numFmtId="43" fontId="55" fillId="0" borderId="10" xfId="1" applyBorder="1">
      <alignment vertical="top"/>
      <protection locked="0"/>
    </xf>
    <xf numFmtId="0" fontId="0" fillId="0" borderId="29" xfId="0" applyBorder="1" applyAlignment="1">
      <alignment horizontal="center" vertical="center"/>
    </xf>
    <xf numFmtId="43" fontId="15" fillId="0" borderId="19" xfId="1" applyFont="1" applyBorder="1" applyAlignment="1">
      <alignment vertical="center"/>
      <protection locked="0"/>
    </xf>
    <xf numFmtId="43" fontId="0" fillId="0" borderId="0" xfId="0" applyNumberFormat="1">
      <alignment vertical="center"/>
    </xf>
    <xf numFmtId="0" fontId="0" fillId="0" borderId="3" xfId="0" applyBorder="1" applyAlignment="1">
      <alignment horizontal="center"/>
    </xf>
    <xf numFmtId="0" fontId="0" fillId="0" borderId="0" xfId="0" applyAlignment="1"/>
    <xf numFmtId="164" fontId="0" fillId="0" borderId="11" xfId="1" applyNumberFormat="1" applyFont="1" applyBorder="1" applyAlignment="1" applyProtection="1"/>
    <xf numFmtId="0" fontId="16" fillId="0" borderId="0" xfId="0" applyFont="1" applyAlignment="1"/>
    <xf numFmtId="43" fontId="0" fillId="0" borderId="11" xfId="1" applyFont="1" applyBorder="1" applyAlignment="1" applyProtection="1"/>
    <xf numFmtId="0" fontId="0" fillId="0" borderId="30" xfId="0" applyBorder="1" applyAlignment="1">
      <alignment horizontal="center"/>
    </xf>
    <xf numFmtId="0" fontId="0" fillId="0" borderId="31" xfId="0" applyBorder="1" applyAlignment="1"/>
    <xf numFmtId="0" fontId="16" fillId="0" borderId="31" xfId="0" applyFont="1" applyBorder="1" applyAlignment="1"/>
    <xf numFmtId="0" fontId="0" fillId="0" borderId="32" xfId="0" applyBorder="1" applyAlignment="1"/>
    <xf numFmtId="43" fontId="0" fillId="0" borderId="0" xfId="0" applyNumberFormat="1" applyAlignment="1"/>
    <xf numFmtId="1" fontId="13" fillId="0" borderId="0" xfId="0" applyNumberFormat="1" applyFont="1" applyAlignment="1"/>
    <xf numFmtId="1" fontId="14" fillId="0" borderId="0" xfId="0" applyNumberFormat="1" applyFont="1" applyAlignment="1">
      <alignment horizontal="center" vertical="center"/>
    </xf>
    <xf numFmtId="0" fontId="14" fillId="3" borderId="33" xfId="0" applyFont="1" applyFill="1" applyBorder="1" applyAlignment="1">
      <alignment horizontal="center" vertical="center" wrapText="1"/>
    </xf>
    <xf numFmtId="0" fontId="14" fillId="3" borderId="34" xfId="0" applyFont="1" applyFill="1" applyBorder="1" applyAlignment="1">
      <alignment horizontal="center" vertical="center" wrapText="1"/>
    </xf>
    <xf numFmtId="1" fontId="14" fillId="3" borderId="34" xfId="0" applyNumberFormat="1" applyFont="1" applyFill="1" applyBorder="1" applyAlignment="1">
      <alignment horizontal="center" vertical="center" wrapText="1"/>
    </xf>
    <xf numFmtId="0" fontId="0" fillId="0" borderId="35" xfId="0" applyBorder="1" applyAlignment="1"/>
    <xf numFmtId="0" fontId="0" fillId="2" borderId="36" xfId="0" applyFill="1" applyBorder="1" applyAlignment="1">
      <alignment horizontal="left"/>
    </xf>
    <xf numFmtId="0" fontId="0" fillId="4" borderId="36" xfId="0" applyFill="1" applyBorder="1" applyAlignment="1">
      <alignment horizontal="left"/>
    </xf>
    <xf numFmtId="164" fontId="0" fillId="0" borderId="36" xfId="1" applyNumberFormat="1" applyFont="1" applyBorder="1" applyAlignment="1" applyProtection="1"/>
    <xf numFmtId="0" fontId="0" fillId="2" borderId="37" xfId="0" applyFill="1" applyBorder="1" applyAlignment="1">
      <alignment horizontal="left"/>
    </xf>
    <xf numFmtId="0" fontId="0" fillId="0" borderId="1" xfId="0" applyBorder="1" applyAlignment="1"/>
    <xf numFmtId="0" fontId="0" fillId="0" borderId="2" xfId="0" applyBorder="1" applyAlignment="1"/>
    <xf numFmtId="164" fontId="0" fillId="0" borderId="10" xfId="1" applyNumberFormat="1" applyFont="1" applyBorder="1" applyAlignment="1" applyProtection="1"/>
    <xf numFmtId="0" fontId="0" fillId="0" borderId="3" xfId="0" applyBorder="1" applyAlignment="1"/>
    <xf numFmtId="0" fontId="0" fillId="0" borderId="30" xfId="0" applyBorder="1" applyAlignment="1"/>
    <xf numFmtId="43" fontId="0" fillId="0" borderId="0" xfId="1" applyFont="1" applyAlignment="1" applyProtection="1"/>
    <xf numFmtId="0" fontId="15" fillId="0" borderId="34" xfId="0" applyFont="1" applyBorder="1" applyAlignment="1">
      <alignment horizontal="center"/>
    </xf>
    <xf numFmtId="0" fontId="15" fillId="0" borderId="34" xfId="0" applyFont="1" applyBorder="1" applyAlignment="1"/>
    <xf numFmtId="43" fontId="15" fillId="0" borderId="34" xfId="1" applyFont="1" applyBorder="1" applyAlignment="1" applyProtection="1">
      <alignment horizontal="center"/>
    </xf>
    <xf numFmtId="0" fontId="0" fillId="0" borderId="38" xfId="0" applyBorder="1" applyAlignment="1"/>
    <xf numFmtId="0" fontId="0" fillId="0" borderId="36" xfId="0" applyBorder="1" applyAlignment="1"/>
    <xf numFmtId="164" fontId="0" fillId="0" borderId="36" xfId="0" applyNumberFormat="1" applyBorder="1" applyAlignment="1"/>
    <xf numFmtId="164" fontId="0" fillId="0" borderId="39" xfId="0" applyNumberFormat="1" applyBorder="1" applyAlignment="1"/>
    <xf numFmtId="164" fontId="0" fillId="0" borderId="40" xfId="0" applyNumberFormat="1" applyBorder="1" applyAlignment="1"/>
    <xf numFmtId="164" fontId="0" fillId="0" borderId="9" xfId="1" applyNumberFormat="1" applyFont="1" applyBorder="1" applyAlignment="1" applyProtection="1"/>
    <xf numFmtId="164" fontId="0" fillId="0" borderId="38" xfId="0" applyNumberFormat="1" applyBorder="1" applyAlignment="1"/>
    <xf numFmtId="164" fontId="0" fillId="0" borderId="38" xfId="1" applyNumberFormat="1" applyFont="1" applyBorder="1" applyAlignment="1" applyProtection="1"/>
    <xf numFmtId="164" fontId="15" fillId="0" borderId="34" xfId="0" applyNumberFormat="1" applyFont="1" applyBorder="1" applyAlignment="1"/>
    <xf numFmtId="0" fontId="0" fillId="2" borderId="0" xfId="0" applyFill="1" applyAlignment="1"/>
    <xf numFmtId="0" fontId="15" fillId="0" borderId="1" xfId="0" applyFont="1" applyBorder="1" applyAlignment="1">
      <alignment horizontal="center"/>
    </xf>
    <xf numFmtId="0" fontId="15" fillId="0" borderId="27" xfId="0" applyFont="1" applyBorder="1" applyAlignment="1">
      <alignment horizontal="center"/>
    </xf>
    <xf numFmtId="0" fontId="15" fillId="2" borderId="27" xfId="0" applyFont="1" applyFill="1" applyBorder="1" applyAlignment="1">
      <alignment horizontal="center" wrapText="1"/>
    </xf>
    <xf numFmtId="0" fontId="0" fillId="0" borderId="41" xfId="0" applyBorder="1" applyAlignment="1"/>
    <xf numFmtId="0" fontId="0" fillId="2" borderId="33" xfId="0" applyFill="1" applyBorder="1" applyAlignment="1">
      <alignment horizontal="left"/>
    </xf>
    <xf numFmtId="164" fontId="0" fillId="0" borderId="42" xfId="0" applyNumberFormat="1" applyBorder="1" applyAlignment="1"/>
    <xf numFmtId="164" fontId="0" fillId="0" borderId="28" xfId="0" applyNumberFormat="1" applyBorder="1" applyAlignment="1"/>
    <xf numFmtId="0" fontId="0" fillId="2" borderId="35" xfId="0" applyFill="1" applyBorder="1" applyAlignment="1">
      <alignment horizontal="left"/>
    </xf>
    <xf numFmtId="164" fontId="0" fillId="0" borderId="43" xfId="0" applyNumberFormat="1" applyBorder="1" applyAlignment="1"/>
    <xf numFmtId="164" fontId="0" fillId="0" borderId="44" xfId="0" applyNumberFormat="1" applyBorder="1" applyAlignment="1"/>
    <xf numFmtId="164" fontId="0" fillId="0" borderId="0" xfId="0" applyNumberFormat="1" applyAlignment="1"/>
    <xf numFmtId="164" fontId="0" fillId="2" borderId="0" xfId="0" applyNumberFormat="1" applyFill="1" applyAlignment="1"/>
    <xf numFmtId="164" fontId="0" fillId="0" borderId="0" xfId="0" applyNumberFormat="1">
      <alignment vertical="center"/>
    </xf>
    <xf numFmtId="43" fontId="0" fillId="2" borderId="0" xfId="0" applyNumberFormat="1" applyFill="1" applyAlignment="1"/>
    <xf numFmtId="0" fontId="15" fillId="0" borderId="17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45" xfId="0" applyFont="1" applyBorder="1" applyAlignment="1">
      <alignment horizontal="center"/>
    </xf>
    <xf numFmtId="0" fontId="15" fillId="0" borderId="19" xfId="0" applyFont="1" applyBorder="1" applyAlignment="1">
      <alignment horizontal="center"/>
    </xf>
    <xf numFmtId="0" fontId="0" fillId="0" borderId="46" xfId="0" applyBorder="1" applyAlignment="1">
      <alignment horizontal="left"/>
    </xf>
    <xf numFmtId="164" fontId="0" fillId="0" borderId="47" xfId="1" applyNumberFormat="1" applyFont="1" applyBorder="1" applyAlignment="1" applyProtection="1"/>
    <xf numFmtId="164" fontId="0" fillId="0" borderId="48" xfId="1" applyNumberFormat="1" applyFont="1" applyBorder="1" applyAlignment="1" applyProtection="1"/>
    <xf numFmtId="164" fontId="15" fillId="0" borderId="49" xfId="1" applyNumberFormat="1" applyFont="1" applyBorder="1" applyAlignment="1" applyProtection="1"/>
    <xf numFmtId="0" fontId="0" fillId="0" borderId="50" xfId="0" applyBorder="1" applyAlignment="1">
      <alignment horizontal="left"/>
    </xf>
    <xf numFmtId="0" fontId="0" fillId="0" borderId="51" xfId="0" applyBorder="1" applyAlignment="1">
      <alignment horizontal="center"/>
    </xf>
    <xf numFmtId="164" fontId="0" fillId="0" borderId="52" xfId="1" applyNumberFormat="1" applyFont="1" applyBorder="1" applyAlignment="1" applyProtection="1"/>
    <xf numFmtId="164" fontId="0" fillId="0" borderId="53" xfId="1" applyNumberFormat="1" applyFont="1" applyBorder="1" applyAlignment="1" applyProtection="1"/>
    <xf numFmtId="164" fontId="15" fillId="0" borderId="54" xfId="1" applyNumberFormat="1" applyFont="1" applyBorder="1" applyAlignment="1" applyProtection="1"/>
    <xf numFmtId="0" fontId="15" fillId="0" borderId="17" xfId="0" applyFont="1" applyBorder="1" applyAlignment="1"/>
    <xf numFmtId="164" fontId="15" fillId="0" borderId="18" xfId="1" applyNumberFormat="1" applyFont="1" applyBorder="1" applyAlignment="1" applyProtection="1"/>
    <xf numFmtId="164" fontId="15" fillId="0" borderId="19" xfId="1" applyNumberFormat="1" applyFont="1" applyBorder="1" applyAlignment="1" applyProtection="1"/>
    <xf numFmtId="4" fontId="0" fillId="0" borderId="0" xfId="0" applyNumberFormat="1">
      <alignment vertical="center"/>
    </xf>
    <xf numFmtId="0" fontId="0" fillId="0" borderId="46" xfId="0" applyBorder="1" applyAlignment="1">
      <alignment horizontal="center"/>
    </xf>
    <xf numFmtId="0" fontId="0" fillId="0" borderId="50" xfId="0" applyBorder="1" applyAlignment="1">
      <alignment horizontal="center"/>
    </xf>
    <xf numFmtId="0" fontId="13" fillId="0" borderId="28" xfId="0" applyFont="1" applyBorder="1" applyAlignment="1"/>
    <xf numFmtId="0" fontId="13" fillId="0" borderId="42" xfId="0" applyFont="1" applyBorder="1" applyAlignment="1"/>
    <xf numFmtId="0" fontId="14" fillId="3" borderId="51" xfId="0" applyFont="1" applyFill="1" applyBorder="1" applyAlignment="1">
      <alignment horizontal="center" wrapText="1"/>
    </xf>
    <xf numFmtId="0" fontId="14" fillId="3" borderId="52" xfId="0" applyFont="1" applyFill="1" applyBorder="1" applyAlignment="1">
      <alignment horizontal="center" wrapText="1"/>
    </xf>
    <xf numFmtId="1" fontId="14" fillId="3" borderId="52" xfId="0" applyNumberFormat="1" applyFont="1" applyFill="1" applyBorder="1" applyAlignment="1">
      <alignment horizontal="center" wrapText="1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164" fontId="0" fillId="0" borderId="8" xfId="1" applyNumberFormat="1" applyFont="1" applyBorder="1" applyAlignment="1" applyProtection="1">
      <alignment vertical="center"/>
    </xf>
    <xf numFmtId="0" fontId="0" fillId="0" borderId="50" xfId="0" applyBorder="1">
      <alignment vertical="center"/>
    </xf>
    <xf numFmtId="0" fontId="0" fillId="0" borderId="9" xfId="0" applyBorder="1">
      <alignment vertical="center"/>
    </xf>
    <xf numFmtId="164" fontId="0" fillId="0" borderId="9" xfId="1" applyNumberFormat="1" applyFont="1" applyBorder="1" applyAlignment="1" applyProtection="1">
      <alignment vertical="center"/>
    </xf>
    <xf numFmtId="0" fontId="0" fillId="2" borderId="9" xfId="0" applyFill="1" applyBorder="1">
      <alignment vertical="center"/>
    </xf>
    <xf numFmtId="0" fontId="0" fillId="0" borderId="51" xfId="0" applyBorder="1">
      <alignment vertical="center"/>
    </xf>
    <xf numFmtId="0" fontId="0" fillId="0" borderId="52" xfId="0" applyBorder="1">
      <alignment vertical="center"/>
    </xf>
    <xf numFmtId="0" fontId="0" fillId="2" borderId="52" xfId="0" applyFill="1" applyBorder="1">
      <alignment vertical="center"/>
    </xf>
    <xf numFmtId="164" fontId="0" fillId="0" borderId="52" xfId="1" applyNumberFormat="1" applyFont="1" applyBorder="1" applyAlignment="1" applyProtection="1">
      <alignment vertical="center"/>
    </xf>
    <xf numFmtId="164" fontId="8" fillId="0" borderId="26" xfId="0" applyNumberFormat="1" applyFont="1" applyBorder="1" applyAlignment="1"/>
    <xf numFmtId="43" fontId="0" fillId="0" borderId="8" xfId="1" applyFont="1" applyBorder="1" applyAlignment="1" applyProtection="1">
      <alignment vertical="center"/>
    </xf>
    <xf numFmtId="43" fontId="0" fillId="0" borderId="9" xfId="1" applyFont="1" applyBorder="1" applyAlignment="1" applyProtection="1">
      <alignment vertical="center"/>
    </xf>
    <xf numFmtId="43" fontId="0" fillId="0" borderId="52" xfId="1" applyFont="1" applyBorder="1" applyAlignment="1" applyProtection="1">
      <alignment vertical="center"/>
    </xf>
    <xf numFmtId="43" fontId="16" fillId="0" borderId="0" xfId="0" applyNumberFormat="1" applyFont="1" applyAlignment="1"/>
    <xf numFmtId="0" fontId="13" fillId="0" borderId="0" xfId="0" applyFont="1" applyAlignment="1">
      <alignment wrapText="1"/>
    </xf>
    <xf numFmtId="0" fontId="14" fillId="0" borderId="0" xfId="0" applyFont="1" applyAlignment="1">
      <alignment horizontal="center"/>
    </xf>
    <xf numFmtId="43" fontId="0" fillId="0" borderId="13" xfId="1" applyFont="1" applyBorder="1" applyAlignment="1" applyProtection="1">
      <alignment vertical="center"/>
    </xf>
    <xf numFmtId="43" fontId="0" fillId="0" borderId="0" xfId="1" applyFont="1" applyAlignment="1" applyProtection="1">
      <alignment vertical="center"/>
    </xf>
    <xf numFmtId="43" fontId="0" fillId="0" borderId="14" xfId="1" applyFont="1" applyBorder="1" applyAlignment="1" applyProtection="1">
      <alignment vertical="center"/>
    </xf>
    <xf numFmtId="43" fontId="0" fillId="0" borderId="54" xfId="1" applyFont="1" applyBorder="1" applyAlignment="1" applyProtection="1">
      <alignment vertical="center"/>
    </xf>
    <xf numFmtId="164" fontId="0" fillId="0" borderId="0" xfId="1" applyNumberFormat="1" applyFont="1" applyAlignment="1" applyProtection="1"/>
    <xf numFmtId="164" fontId="0" fillId="0" borderId="31" xfId="0" applyNumberFormat="1" applyBorder="1" applyAlignment="1"/>
    <xf numFmtId="164" fontId="0" fillId="0" borderId="31" xfId="1" applyNumberFormat="1" applyFont="1" applyBorder="1" applyAlignment="1" applyProtection="1"/>
    <xf numFmtId="1" fontId="14" fillId="0" borderId="0" xfId="0" applyNumberFormat="1" applyFont="1" applyAlignment="1">
      <alignment horizontal="center"/>
    </xf>
    <xf numFmtId="0" fontId="14" fillId="3" borderId="50" xfId="0" applyFont="1" applyFill="1" applyBorder="1" applyAlignment="1">
      <alignment horizontal="center" wrapText="1"/>
    </xf>
    <xf numFmtId="0" fontId="14" fillId="3" borderId="9" xfId="0" applyFont="1" applyFill="1" applyBorder="1" applyAlignment="1">
      <alignment horizontal="center" wrapText="1"/>
    </xf>
    <xf numFmtId="1" fontId="14" fillId="3" borderId="9" xfId="0" applyNumberFormat="1" applyFont="1" applyFill="1" applyBorder="1" applyAlignment="1">
      <alignment horizontal="center" wrapText="1"/>
    </xf>
    <xf numFmtId="164" fontId="0" fillId="0" borderId="9" xfId="4" applyNumberFormat="1" applyFont="1" applyBorder="1" applyAlignment="1" applyProtection="1">
      <alignment vertical="center"/>
    </xf>
    <xf numFmtId="49" fontId="0" fillId="0" borderId="9" xfId="0" applyNumberFormat="1" applyBorder="1">
      <alignment vertical="center"/>
    </xf>
    <xf numFmtId="164" fontId="0" fillId="0" borderId="9" xfId="4" applyNumberFormat="1" applyFont="1" applyBorder="1" applyAlignment="1" applyProtection="1">
      <alignment horizontal="left" vertical="center" wrapText="1"/>
    </xf>
    <xf numFmtId="0" fontId="0" fillId="0" borderId="55" xfId="0" applyBorder="1">
      <alignment vertical="center"/>
    </xf>
    <xf numFmtId="164" fontId="10" fillId="0" borderId="26" xfId="0" applyNumberFormat="1" applyFont="1" applyBorder="1" applyAlignment="1"/>
    <xf numFmtId="43" fontId="10" fillId="0" borderId="26" xfId="0" applyNumberFormat="1" applyFont="1" applyBorder="1" applyAlignment="1"/>
    <xf numFmtId="0" fontId="19" fillId="0" borderId="0" xfId="0" applyFont="1">
      <alignment vertical="center"/>
    </xf>
    <xf numFmtId="0" fontId="19" fillId="0" borderId="0" xfId="0" applyFont="1" applyAlignment="1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19" fillId="2" borderId="8" xfId="0" applyFont="1" applyFill="1" applyBorder="1" applyAlignment="1">
      <alignment horizontal="center" vertical="center"/>
    </xf>
    <xf numFmtId="164" fontId="19" fillId="2" borderId="8" xfId="4" applyNumberFormat="1" applyFont="1" applyFill="1" applyBorder="1" applyAlignment="1" applyProtection="1">
      <alignment horizontal="center" vertical="center" wrapText="1"/>
    </xf>
    <xf numFmtId="0" fontId="20" fillId="2" borderId="9" xfId="0" applyFont="1" applyFill="1" applyBorder="1" applyAlignment="1">
      <alignment horizontal="center" vertical="center"/>
    </xf>
    <xf numFmtId="0" fontId="19" fillId="2" borderId="9" xfId="0" applyFont="1" applyFill="1" applyBorder="1" applyAlignment="1">
      <alignment horizontal="center" vertical="center"/>
    </xf>
    <xf numFmtId="164" fontId="19" fillId="2" borderId="9" xfId="4" applyNumberFormat="1" applyFont="1" applyFill="1" applyBorder="1" applyAlignment="1" applyProtection="1">
      <alignment horizontal="center" vertical="center" wrapText="1"/>
    </xf>
    <xf numFmtId="0" fontId="0" fillId="5" borderId="9" xfId="0" applyFill="1" applyBorder="1">
      <alignment vertical="center"/>
    </xf>
    <xf numFmtId="0" fontId="20" fillId="2" borderId="0" xfId="0" applyFont="1" applyFill="1" applyAlignment="1">
      <alignment horizontal="center" vertical="center"/>
    </xf>
    <xf numFmtId="0" fontId="13" fillId="0" borderId="42" xfId="0" applyFont="1" applyBorder="1" applyAlignment="1">
      <alignment horizontal="center"/>
    </xf>
    <xf numFmtId="164" fontId="13" fillId="0" borderId="42" xfId="0" applyNumberFormat="1" applyFont="1" applyBorder="1" applyAlignment="1">
      <alignment horizontal="center"/>
    </xf>
    <xf numFmtId="0" fontId="13" fillId="0" borderId="10" xfId="0" applyFont="1" applyBorder="1" applyAlignment="1">
      <alignment horizontal="center" wrapText="1"/>
    </xf>
    <xf numFmtId="43" fontId="19" fillId="2" borderId="9" xfId="1" applyFont="1" applyFill="1" applyBorder="1" applyAlignment="1" applyProtection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2" borderId="56" xfId="0" applyFont="1" applyFill="1" applyBorder="1" applyAlignment="1">
      <alignment horizontal="center" vertical="center"/>
    </xf>
    <xf numFmtId="0" fontId="8" fillId="6" borderId="31" xfId="0" applyFont="1" applyFill="1" applyBorder="1" applyAlignment="1">
      <alignment horizontal="center" vertical="center" wrapText="1"/>
    </xf>
    <xf numFmtId="0" fontId="19" fillId="2" borderId="37" xfId="0" applyFont="1" applyFill="1" applyBorder="1" applyAlignment="1">
      <alignment horizontal="center" vertical="center"/>
    </xf>
    <xf numFmtId="164" fontId="8" fillId="0" borderId="32" xfId="0" applyNumberFormat="1" applyFont="1" applyBorder="1" applyAlignment="1">
      <alignment horizontal="center" vertical="center"/>
    </xf>
    <xf numFmtId="0" fontId="23" fillId="0" borderId="3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23" fillId="2" borderId="0" xfId="0" applyFont="1" applyFill="1" applyAlignment="1">
      <alignment horizontal="center" vertical="center"/>
    </xf>
    <xf numFmtId="0" fontId="19" fillId="2" borderId="33" xfId="0" applyFont="1" applyFill="1" applyBorder="1" applyAlignment="1">
      <alignment horizontal="center" vertical="center"/>
    </xf>
    <xf numFmtId="0" fontId="23" fillId="2" borderId="0" xfId="0" applyFont="1" applyFill="1" applyAlignment="1">
      <alignment horizontal="center"/>
    </xf>
    <xf numFmtId="43" fontId="23" fillId="0" borderId="0" xfId="1" applyFont="1" applyAlignment="1" applyProtection="1">
      <alignment horizontal="center"/>
    </xf>
    <xf numFmtId="43" fontId="23" fillId="0" borderId="0" xfId="0" applyNumberFormat="1" applyFont="1" applyAlignment="1">
      <alignment horizontal="center"/>
    </xf>
    <xf numFmtId="0" fontId="23" fillId="0" borderId="11" xfId="0" applyFont="1" applyBorder="1" applyAlignment="1">
      <alignment horizontal="center"/>
    </xf>
    <xf numFmtId="164" fontId="23" fillId="2" borderId="0" xfId="4" applyNumberFormat="1" applyFont="1" applyFill="1" applyAlignment="1" applyProtection="1">
      <alignment horizontal="center" vertical="center"/>
    </xf>
    <xf numFmtId="0" fontId="19" fillId="2" borderId="35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/>
    </xf>
    <xf numFmtId="164" fontId="23" fillId="0" borderId="0" xfId="4" applyNumberFormat="1" applyFont="1" applyAlignment="1" applyProtection="1">
      <alignment horizontal="center" vertical="center" wrapText="1"/>
    </xf>
    <xf numFmtId="0" fontId="23" fillId="0" borderId="30" xfId="0" applyFont="1" applyBorder="1" applyAlignment="1">
      <alignment horizontal="center"/>
    </xf>
    <xf numFmtId="0" fontId="23" fillId="0" borderId="31" xfId="0" applyFont="1" applyBorder="1" applyAlignment="1">
      <alignment horizontal="center"/>
    </xf>
    <xf numFmtId="164" fontId="23" fillId="2" borderId="31" xfId="4" applyNumberFormat="1" applyFont="1" applyFill="1" applyBorder="1" applyAlignment="1" applyProtection="1">
      <alignment horizontal="center" vertical="center"/>
    </xf>
    <xf numFmtId="0" fontId="24" fillId="2" borderId="31" xfId="0" applyFont="1" applyFill="1" applyBorder="1" applyAlignment="1">
      <alignment horizontal="center"/>
    </xf>
    <xf numFmtId="164" fontId="23" fillId="0" borderId="31" xfId="4" applyNumberFormat="1" applyFont="1" applyBorder="1" applyAlignment="1" applyProtection="1">
      <alignment horizontal="center" vertical="center" wrapText="1"/>
    </xf>
    <xf numFmtId="43" fontId="0" fillId="2" borderId="0" xfId="0" applyNumberFormat="1" applyFill="1" applyAlignment="1">
      <alignment horizontal="center" vertical="center"/>
    </xf>
    <xf numFmtId="43" fontId="0" fillId="0" borderId="0" xfId="0" applyNumberFormat="1" applyAlignment="1">
      <alignment horizontal="center"/>
    </xf>
    <xf numFmtId="43" fontId="24" fillId="0" borderId="0" xfId="0" applyNumberFormat="1" applyFont="1" applyAlignment="1">
      <alignment horizontal="center"/>
    </xf>
    <xf numFmtId="0" fontId="24" fillId="0" borderId="31" xfId="0" applyFont="1" applyBorder="1" applyAlignment="1">
      <alignment horizontal="center"/>
    </xf>
    <xf numFmtId="43" fontId="23" fillId="0" borderId="31" xfId="0" applyNumberFormat="1" applyFont="1" applyBorder="1" applyAlignment="1">
      <alignment horizontal="center"/>
    </xf>
    <xf numFmtId="43" fontId="23" fillId="0" borderId="31" xfId="1" applyFont="1" applyBorder="1" applyAlignment="1" applyProtection="1">
      <alignment horizontal="center"/>
    </xf>
    <xf numFmtId="0" fontId="23" fillId="0" borderId="32" xfId="0" applyFont="1" applyBorder="1" applyAlignment="1">
      <alignment horizontal="center"/>
    </xf>
    <xf numFmtId="0" fontId="14" fillId="3" borderId="4" xfId="0" applyFont="1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 wrapText="1"/>
    </xf>
    <xf numFmtId="1" fontId="14" fillId="3" borderId="6" xfId="0" applyNumberFormat="1" applyFont="1" applyFill="1" applyBorder="1" applyAlignment="1">
      <alignment horizontal="center" vertical="center" wrapText="1"/>
    </xf>
    <xf numFmtId="0" fontId="14" fillId="3" borderId="58" xfId="0" applyFont="1" applyFill="1" applyBorder="1" applyAlignment="1">
      <alignment horizontal="center" vertical="center" wrapText="1"/>
    </xf>
    <xf numFmtId="0" fontId="0" fillId="2" borderId="33" xfId="0" applyFill="1" applyBorder="1" applyAlignment="1">
      <alignment horizontal="center"/>
    </xf>
    <xf numFmtId="0" fontId="20" fillId="7" borderId="42" xfId="0" applyFont="1" applyFill="1" applyBorder="1" applyAlignment="1"/>
    <xf numFmtId="0" fontId="0" fillId="6" borderId="33" xfId="0" applyFill="1" applyBorder="1" applyAlignment="1">
      <alignment horizontal="left"/>
    </xf>
    <xf numFmtId="0" fontId="0" fillId="2" borderId="59" xfId="0" applyFill="1" applyBorder="1" applyAlignment="1">
      <alignment horizontal="left"/>
    </xf>
    <xf numFmtId="0" fontId="0" fillId="7" borderId="42" xfId="0" applyFill="1" applyBorder="1" applyAlignment="1">
      <alignment horizontal="left"/>
    </xf>
    <xf numFmtId="0" fontId="0" fillId="2" borderId="28" xfId="0" applyFill="1" applyBorder="1" applyAlignment="1">
      <alignment horizontal="left"/>
    </xf>
    <xf numFmtId="0" fontId="0" fillId="2" borderId="35" xfId="0" applyFill="1" applyBorder="1" applyAlignment="1">
      <alignment horizontal="center"/>
    </xf>
    <xf numFmtId="0" fontId="20" fillId="7" borderId="43" xfId="0" applyFont="1" applyFill="1" applyBorder="1" applyAlignment="1"/>
    <xf numFmtId="0" fontId="0" fillId="6" borderId="35" xfId="0" applyFill="1" applyBorder="1" applyAlignment="1">
      <alignment horizontal="left"/>
    </xf>
    <xf numFmtId="0" fontId="0" fillId="7" borderId="35" xfId="0" applyFill="1" applyBorder="1" applyAlignment="1">
      <alignment horizontal="center"/>
    </xf>
    <xf numFmtId="0" fontId="0" fillId="2" borderId="60" xfId="0" applyFill="1" applyBorder="1" applyAlignment="1">
      <alignment horizontal="left"/>
    </xf>
    <xf numFmtId="0" fontId="0" fillId="7" borderId="43" xfId="0" applyFill="1" applyBorder="1" applyAlignment="1">
      <alignment horizontal="left"/>
    </xf>
    <xf numFmtId="0" fontId="0" fillId="2" borderId="44" xfId="0" applyFill="1" applyBorder="1" applyAlignment="1">
      <alignment horizontal="left"/>
    </xf>
    <xf numFmtId="164" fontId="0" fillId="2" borderId="8" xfId="1" applyNumberFormat="1" applyFont="1" applyFill="1" applyBorder="1" applyAlignment="1" applyProtection="1"/>
    <xf numFmtId="164" fontId="0" fillId="2" borderId="9" xfId="1" applyNumberFormat="1" applyFont="1" applyFill="1" applyBorder="1" applyAlignment="1" applyProtection="1"/>
    <xf numFmtId="0" fontId="13" fillId="0" borderId="2" xfId="0" applyFont="1" applyBorder="1" applyAlignment="1"/>
    <xf numFmtId="0" fontId="13" fillId="0" borderId="10" xfId="0" applyFont="1" applyBorder="1" applyAlignment="1">
      <alignment wrapText="1"/>
    </xf>
    <xf numFmtId="0" fontId="14" fillId="3" borderId="12" xfId="0" applyFont="1" applyFill="1" applyBorder="1" applyAlignment="1">
      <alignment horizontal="center" vertical="center" wrapText="1"/>
    </xf>
    <xf numFmtId="164" fontId="0" fillId="2" borderId="13" xfId="1" applyNumberFormat="1" applyFont="1" applyFill="1" applyBorder="1" applyAlignment="1" applyProtection="1"/>
    <xf numFmtId="164" fontId="0" fillId="2" borderId="14" xfId="1" applyNumberFormat="1" applyFont="1" applyFill="1" applyBorder="1" applyAlignment="1" applyProtection="1"/>
    <xf numFmtId="43" fontId="0" fillId="2" borderId="0" xfId="1" applyFont="1" applyFill="1" applyAlignment="1" applyProtection="1"/>
    <xf numFmtId="0" fontId="0" fillId="7" borderId="43" xfId="0" applyFill="1" applyBorder="1" applyAlignment="1"/>
    <xf numFmtId="0" fontId="0" fillId="7" borderId="35" xfId="0" applyFill="1" applyBorder="1" applyAlignment="1">
      <alignment horizontal="center" vertical="center"/>
    </xf>
    <xf numFmtId="0" fontId="0" fillId="2" borderId="44" xfId="0" applyFill="1" applyBorder="1" applyAlignment="1">
      <alignment horizontal="left" vertical="center"/>
    </xf>
    <xf numFmtId="0" fontId="21" fillId="2" borderId="44" xfId="6" applyFont="1" applyFill="1" applyBorder="1" applyAlignment="1" applyProtection="1">
      <alignment horizontal="left" vertical="center" wrapText="1"/>
    </xf>
    <xf numFmtId="0" fontId="21" fillId="2" borderId="44" xfId="0" applyFont="1" applyFill="1" applyBorder="1" applyAlignment="1">
      <alignment horizontal="left"/>
    </xf>
    <xf numFmtId="0" fontId="0" fillId="6" borderId="35" xfId="0" applyFill="1" applyBorder="1" applyAlignment="1"/>
    <xf numFmtId="0" fontId="0" fillId="0" borderId="44" xfId="0" applyBorder="1" applyAlignment="1">
      <alignment horizontal="left"/>
    </xf>
    <xf numFmtId="0" fontId="0" fillId="0" borderId="44" xfId="0" applyBorder="1" applyAlignment="1"/>
    <xf numFmtId="0" fontId="20" fillId="7" borderId="61" xfId="0" applyFont="1" applyFill="1" applyBorder="1" applyAlignment="1"/>
    <xf numFmtId="0" fontId="0" fillId="6" borderId="39" xfId="0" applyFill="1" applyBorder="1" applyAlignment="1"/>
    <xf numFmtId="0" fontId="0" fillId="7" borderId="39" xfId="0" applyFill="1" applyBorder="1" applyAlignment="1">
      <alignment horizontal="center"/>
    </xf>
    <xf numFmtId="0" fontId="0" fillId="7" borderId="61" xfId="0" applyFill="1" applyBorder="1" applyAlignment="1">
      <alignment horizontal="left"/>
    </xf>
    <xf numFmtId="0" fontId="0" fillId="2" borderId="40" xfId="0" applyFill="1" applyBorder="1" applyAlignment="1">
      <alignment horizontal="left"/>
    </xf>
    <xf numFmtId="0" fontId="0" fillId="2" borderId="62" xfId="0" applyFill="1" applyBorder="1" applyAlignment="1">
      <alignment horizontal="left"/>
    </xf>
    <xf numFmtId="0" fontId="20" fillId="7" borderId="55" xfId="0" applyFont="1" applyFill="1" applyBorder="1" applyAlignment="1"/>
    <xf numFmtId="0" fontId="0" fillId="6" borderId="9" xfId="0" applyFill="1" applyBorder="1" applyAlignment="1"/>
    <xf numFmtId="0" fontId="0" fillId="7" borderId="9" xfId="0" applyFill="1" applyBorder="1" applyAlignment="1">
      <alignment horizontal="center"/>
    </xf>
    <xf numFmtId="0" fontId="0" fillId="7" borderId="9" xfId="0" applyFill="1" applyBorder="1" applyAlignment="1">
      <alignment horizontal="left"/>
    </xf>
    <xf numFmtId="0" fontId="0" fillId="2" borderId="41" xfId="0" applyFill="1" applyBorder="1" applyAlignment="1">
      <alignment horizontal="left"/>
    </xf>
    <xf numFmtId="0" fontId="0" fillId="2" borderId="38" xfId="0" applyFill="1" applyBorder="1" applyAlignment="1">
      <alignment horizontal="left"/>
    </xf>
    <xf numFmtId="0" fontId="0" fillId="2" borderId="31" xfId="0" applyFill="1" applyBorder="1" applyAlignment="1">
      <alignment horizontal="center"/>
    </xf>
    <xf numFmtId="0" fontId="16" fillId="2" borderId="31" xfId="0" applyFont="1" applyFill="1" applyBorder="1" applyAlignment="1"/>
    <xf numFmtId="164" fontId="0" fillId="2" borderId="47" xfId="1" applyNumberFormat="1" applyFont="1" applyFill="1" applyBorder="1" applyAlignment="1" applyProtection="1"/>
    <xf numFmtId="164" fontId="0" fillId="2" borderId="15" xfId="1" applyNumberFormat="1" applyFont="1" applyFill="1" applyBorder="1" applyAlignment="1" applyProtection="1"/>
    <xf numFmtId="3" fontId="0" fillId="0" borderId="0" xfId="0" applyNumberFormat="1" applyAlignment="1"/>
    <xf numFmtId="164" fontId="0" fillId="2" borderId="49" xfId="1" applyNumberFormat="1" applyFont="1" applyFill="1" applyBorder="1" applyAlignment="1" applyProtection="1"/>
    <xf numFmtId="164" fontId="0" fillId="2" borderId="16" xfId="1" applyNumberFormat="1" applyFont="1" applyFill="1" applyBorder="1" applyAlignment="1" applyProtection="1"/>
    <xf numFmtId="0" fontId="3" fillId="0" borderId="0" xfId="0" applyFont="1" applyAlignment="1"/>
    <xf numFmtId="0" fontId="26" fillId="8" borderId="52" xfId="0" applyFont="1" applyFill="1" applyBorder="1" applyAlignment="1">
      <alignment horizontal="center" wrapText="1"/>
    </xf>
    <xf numFmtId="0" fontId="26" fillId="8" borderId="47" xfId="0" applyFont="1" applyFill="1" applyBorder="1" applyAlignment="1">
      <alignment horizontal="center" wrapText="1"/>
    </xf>
    <xf numFmtId="0" fontId="3" fillId="0" borderId="9" xfId="0" applyFont="1" applyBorder="1" applyAlignment="1"/>
    <xf numFmtId="164" fontId="27" fillId="0" borderId="9" xfId="4" applyNumberFormat="1" applyFont="1" applyBorder="1" applyAlignment="1" applyProtection="1">
      <alignment horizontal="left" vertical="center"/>
    </xf>
    <xf numFmtId="0" fontId="28" fillId="0" borderId="9" xfId="0" applyFont="1" applyBorder="1" applyAlignment="1">
      <alignment horizontal="center"/>
    </xf>
    <xf numFmtId="0" fontId="28" fillId="0" borderId="9" xfId="0" applyFont="1" applyBorder="1" applyAlignment="1">
      <alignment horizontal="center" vertical="center"/>
    </xf>
    <xf numFmtId="0" fontId="3" fillId="2" borderId="9" xfId="0" applyFont="1" applyFill="1" applyBorder="1" applyAlignment="1"/>
    <xf numFmtId="164" fontId="27" fillId="2" borderId="9" xfId="4" applyNumberFormat="1" applyFont="1" applyFill="1" applyBorder="1" applyAlignment="1" applyProtection="1">
      <alignment horizontal="left" vertical="center"/>
    </xf>
    <xf numFmtId="164" fontId="27" fillId="2" borderId="9" xfId="4" applyNumberFormat="1" applyFont="1" applyFill="1" applyBorder="1" applyAlignment="1" applyProtection="1">
      <alignment horizontal="left" vertical="center" wrapText="1"/>
    </xf>
    <xf numFmtId="43" fontId="3" fillId="2" borderId="9" xfId="0" applyNumberFormat="1" applyFont="1" applyFill="1" applyBorder="1" applyAlignment="1"/>
    <xf numFmtId="43" fontId="3" fillId="2" borderId="9" xfId="1" applyFont="1" applyFill="1" applyBorder="1" applyAlignment="1" applyProtection="1"/>
    <xf numFmtId="43" fontId="3" fillId="0" borderId="9" xfId="1" applyFont="1" applyBorder="1" applyAlignment="1" applyProtection="1"/>
    <xf numFmtId="43" fontId="3" fillId="0" borderId="9" xfId="0" applyNumberFormat="1" applyFont="1" applyBorder="1">
      <alignment vertical="center"/>
    </xf>
    <xf numFmtId="164" fontId="27" fillId="6" borderId="9" xfId="4" applyNumberFormat="1" applyFont="1" applyFill="1" applyBorder="1" applyAlignment="1" applyProtection="1">
      <alignment horizontal="left" vertical="center"/>
    </xf>
    <xf numFmtId="164" fontId="27" fillId="6" borderId="9" xfId="4" applyNumberFormat="1" applyFont="1" applyFill="1" applyBorder="1" applyAlignment="1" applyProtection="1">
      <alignment horizontal="left" vertical="center" wrapText="1"/>
    </xf>
    <xf numFmtId="43" fontId="29" fillId="6" borderId="9" xfId="0" applyNumberFormat="1" applyFont="1" applyFill="1" applyBorder="1" applyAlignment="1"/>
    <xf numFmtId="43" fontId="29" fillId="6" borderId="9" xfId="1" applyFont="1" applyFill="1" applyBorder="1" applyAlignment="1" applyProtection="1"/>
    <xf numFmtId="43" fontId="29" fillId="0" borderId="9" xfId="1" applyFont="1" applyBorder="1" applyAlignment="1" applyProtection="1"/>
    <xf numFmtId="43" fontId="29" fillId="0" borderId="9" xfId="0" applyNumberFormat="1" applyFont="1" applyBorder="1">
      <alignment vertical="center"/>
    </xf>
    <xf numFmtId="0" fontId="30" fillId="2" borderId="9" xfId="0" applyFont="1" applyFill="1" applyBorder="1" applyAlignment="1"/>
    <xf numFmtId="0" fontId="26" fillId="0" borderId="43" xfId="0" applyFont="1" applyBorder="1" applyAlignment="1"/>
    <xf numFmtId="0" fontId="26" fillId="0" borderId="60" xfId="0" applyFont="1" applyBorder="1" applyAlignment="1"/>
    <xf numFmtId="43" fontId="26" fillId="0" borderId="34" xfId="0" applyNumberFormat="1" applyFont="1" applyBorder="1" applyAlignment="1"/>
    <xf numFmtId="0" fontId="3" fillId="2" borderId="0" xfId="0" applyFont="1" applyFill="1" applyAlignment="1"/>
    <xf numFmtId="43" fontId="3" fillId="0" borderId="0" xfId="1" applyFont="1" applyAlignment="1" applyProtection="1"/>
    <xf numFmtId="0" fontId="32" fillId="2" borderId="9" xfId="0" applyFont="1" applyFill="1" applyBorder="1" applyAlignment="1">
      <alignment wrapText="1"/>
    </xf>
    <xf numFmtId="0" fontId="32" fillId="2" borderId="41" xfId="0" applyFont="1" applyFill="1" applyBorder="1" applyAlignment="1">
      <alignment horizontal="left" wrapText="1"/>
    </xf>
    <xf numFmtId="0" fontId="32" fillId="2" borderId="43" xfId="0" applyFont="1" applyFill="1" applyBorder="1" applyAlignment="1">
      <alignment horizontal="left" wrapText="1"/>
    </xf>
    <xf numFmtId="0" fontId="32" fillId="2" borderId="55" xfId="0" applyFont="1" applyFill="1" applyBorder="1" applyAlignment="1">
      <alignment horizontal="left" wrapText="1"/>
    </xf>
    <xf numFmtId="4" fontId="32" fillId="2" borderId="9" xfId="0" applyNumberFormat="1" applyFont="1" applyFill="1" applyBorder="1" applyAlignment="1"/>
    <xf numFmtId="0" fontId="32" fillId="2" borderId="9" xfId="0" applyFont="1" applyFill="1" applyBorder="1" applyAlignment="1">
      <alignment horizontal="left" wrapText="1"/>
    </xf>
    <xf numFmtId="0" fontId="31" fillId="2" borderId="9" xfId="0" applyFont="1" applyFill="1" applyBorder="1" applyAlignment="1">
      <alignment horizontal="left" wrapText="1"/>
    </xf>
    <xf numFmtId="4" fontId="31" fillId="2" borderId="9" xfId="0" applyNumberFormat="1" applyFont="1" applyFill="1" applyBorder="1" applyAlignment="1"/>
    <xf numFmtId="0" fontId="31" fillId="2" borderId="9" xfId="0" applyFont="1" applyFill="1" applyBorder="1" applyAlignment="1">
      <alignment horizontal="center" wrapText="1"/>
    </xf>
    <xf numFmtId="4" fontId="32" fillId="2" borderId="9" xfId="0" applyNumberFormat="1" applyFont="1" applyFill="1" applyBorder="1" applyAlignment="1">
      <alignment wrapText="1"/>
    </xf>
    <xf numFmtId="0" fontId="31" fillId="2" borderId="9" xfId="0" applyFont="1" applyFill="1" applyBorder="1" applyAlignment="1">
      <alignment wrapText="1"/>
    </xf>
    <xf numFmtId="0" fontId="28" fillId="0" borderId="0" xfId="0" applyFont="1" applyAlignment="1"/>
    <xf numFmtId="0" fontId="3" fillId="0" borderId="52" xfId="0" applyFont="1" applyBorder="1" applyAlignment="1"/>
    <xf numFmtId="0" fontId="15" fillId="0" borderId="0" xfId="0" applyFont="1" applyAlignment="1"/>
    <xf numFmtId="0" fontId="33" fillId="2" borderId="0" xfId="0" applyFont="1" applyFill="1" applyAlignment="1"/>
    <xf numFmtId="0" fontId="0" fillId="2" borderId="0" xfId="0" applyFill="1">
      <alignment vertical="center"/>
    </xf>
    <xf numFmtId="0" fontId="15" fillId="0" borderId="9" xfId="0" applyFont="1" applyBorder="1" applyAlignment="1"/>
    <xf numFmtId="0" fontId="0" fillId="5" borderId="0" xfId="0" applyFill="1" applyAlignment="1"/>
    <xf numFmtId="0" fontId="0" fillId="11" borderId="0" xfId="0" applyFill="1">
      <alignment vertical="center"/>
    </xf>
    <xf numFmtId="0" fontId="0" fillId="6" borderId="0" xfId="0" applyFill="1">
      <alignment vertical="center"/>
    </xf>
    <xf numFmtId="0" fontId="0" fillId="0" borderId="0" xfId="0" applyAlignment="1">
      <alignment horizontal="right" vertical="center"/>
    </xf>
    <xf numFmtId="0" fontId="17" fillId="5" borderId="52" xfId="0" applyFont="1" applyFill="1" applyBorder="1" applyAlignment="1">
      <alignment horizontal="center"/>
    </xf>
    <xf numFmtId="0" fontId="17" fillId="2" borderId="52" xfId="0" applyFont="1" applyFill="1" applyBorder="1" applyAlignment="1"/>
    <xf numFmtId="0" fontId="17" fillId="2" borderId="52" xfId="0" applyFont="1" applyFill="1" applyBorder="1" applyAlignment="1">
      <alignment horizontal="center"/>
    </xf>
    <xf numFmtId="0" fontId="17" fillId="5" borderId="52" xfId="0" applyFont="1" applyFill="1" applyBorder="1" applyAlignment="1">
      <alignment horizontal="left"/>
    </xf>
    <xf numFmtId="0" fontId="17" fillId="2" borderId="52" xfId="0" applyFont="1" applyFill="1" applyBorder="1" applyAlignment="1">
      <alignment horizontal="left"/>
    </xf>
    <xf numFmtId="0" fontId="33" fillId="2" borderId="34" xfId="0" applyFont="1" applyFill="1" applyBorder="1" applyAlignment="1">
      <alignment horizontal="center" vertical="top" wrapText="1"/>
    </xf>
    <xf numFmtId="0" fontId="34" fillId="2" borderId="5" xfId="0" applyFont="1" applyFill="1" applyBorder="1" applyAlignment="1">
      <alignment horizontal="center" vertical="center" wrapText="1"/>
    </xf>
    <xf numFmtId="0" fontId="15" fillId="2" borderId="27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15" fillId="6" borderId="27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vertical="center" wrapText="1"/>
    </xf>
    <xf numFmtId="0" fontId="36" fillId="2" borderId="17" xfId="0" applyFont="1" applyFill="1" applyBorder="1" applyAlignment="1">
      <alignment horizontal="center" vertical="center"/>
    </xf>
    <xf numFmtId="0" fontId="36" fillId="2" borderId="18" xfId="0" applyFont="1" applyFill="1" applyBorder="1">
      <alignment vertical="center"/>
    </xf>
    <xf numFmtId="0" fontId="20" fillId="2" borderId="33" xfId="0" applyFont="1" applyFill="1" applyBorder="1" applyAlignment="1">
      <alignment horizontal="center" vertical="center"/>
    </xf>
    <xf numFmtId="0" fontId="20" fillId="2" borderId="42" xfId="0" applyFont="1" applyFill="1" applyBorder="1" applyAlignment="1">
      <alignment horizontal="center" vertical="center"/>
    </xf>
    <xf numFmtId="0" fontId="0" fillId="5" borderId="28" xfId="0" applyFill="1" applyBorder="1" applyAlignment="1"/>
    <xf numFmtId="0" fontId="0" fillId="2" borderId="28" xfId="0" applyFill="1" applyBorder="1" applyAlignment="1">
      <alignment horizontal="center" vertical="center"/>
    </xf>
    <xf numFmtId="3" fontId="19" fillId="2" borderId="33" xfId="4" applyNumberFormat="1" applyFont="1" applyFill="1" applyBorder="1" applyAlignment="1" applyProtection="1">
      <alignment horizontal="left" vertical="center" wrapText="1"/>
    </xf>
    <xf numFmtId="165" fontId="37" fillId="2" borderId="67" xfId="0" applyNumberFormat="1" applyFont="1" applyFill="1" applyBorder="1">
      <alignment vertical="center"/>
    </xf>
    <xf numFmtId="165" fontId="37" fillId="12" borderId="8" xfId="0" applyNumberFormat="1" applyFont="1" applyFill="1" applyBorder="1">
      <alignment vertical="center"/>
    </xf>
    <xf numFmtId="0" fontId="20" fillId="2" borderId="35" xfId="0" applyFont="1" applyFill="1" applyBorder="1" applyAlignment="1">
      <alignment horizontal="center" vertical="center"/>
    </xf>
    <xf numFmtId="0" fontId="20" fillId="2" borderId="43" xfId="0" applyFont="1" applyFill="1" applyBorder="1" applyAlignment="1">
      <alignment horizontal="center" vertical="center"/>
    </xf>
    <xf numFmtId="0" fontId="0" fillId="5" borderId="44" xfId="0" applyFill="1" applyBorder="1" applyAlignment="1"/>
    <xf numFmtId="0" fontId="0" fillId="2" borderId="44" xfId="0" applyFill="1" applyBorder="1" applyAlignment="1">
      <alignment horizontal="center" vertical="center"/>
    </xf>
    <xf numFmtId="3" fontId="19" fillId="2" borderId="35" xfId="4" applyNumberFormat="1" applyFont="1" applyFill="1" applyBorder="1" applyAlignment="1" applyProtection="1">
      <alignment horizontal="left" vertical="center" wrapText="1"/>
    </xf>
    <xf numFmtId="165" fontId="37" fillId="2" borderId="55" xfId="0" applyNumberFormat="1" applyFont="1" applyFill="1" applyBorder="1">
      <alignment vertical="center"/>
    </xf>
    <xf numFmtId="165" fontId="37" fillId="12" borderId="9" xfId="0" applyNumberFormat="1" applyFont="1" applyFill="1" applyBorder="1">
      <alignment vertical="center"/>
    </xf>
    <xf numFmtId="3" fontId="19" fillId="2" borderId="35" xfId="0" applyNumberFormat="1" applyFont="1" applyFill="1" applyBorder="1" applyAlignment="1">
      <alignment horizontal="left" vertical="center"/>
    </xf>
    <xf numFmtId="0" fontId="36" fillId="2" borderId="18" xfId="0" applyFont="1" applyFill="1" applyBorder="1" applyAlignment="1">
      <alignment horizontal="center" vertical="center"/>
    </xf>
    <xf numFmtId="0" fontId="36" fillId="2" borderId="19" xfId="0" applyFont="1" applyFill="1" applyBorder="1">
      <alignment vertical="center"/>
    </xf>
    <xf numFmtId="165" fontId="37" fillId="13" borderId="8" xfId="0" applyNumberFormat="1" applyFont="1" applyFill="1" applyBorder="1">
      <alignment vertical="center"/>
    </xf>
    <xf numFmtId="165" fontId="37" fillId="14" borderId="13" xfId="0" applyNumberFormat="1" applyFont="1" applyFill="1" applyBorder="1">
      <alignment vertical="center"/>
    </xf>
    <xf numFmtId="165" fontId="37" fillId="2" borderId="7" xfId="0" applyNumberFormat="1" applyFont="1" applyFill="1" applyBorder="1">
      <alignment vertical="center"/>
    </xf>
    <xf numFmtId="165" fontId="37" fillId="13" borderId="9" xfId="0" applyNumberFormat="1" applyFont="1" applyFill="1" applyBorder="1">
      <alignment vertical="center"/>
    </xf>
    <xf numFmtId="165" fontId="37" fillId="14" borderId="14" xfId="0" applyNumberFormat="1" applyFont="1" applyFill="1" applyBorder="1">
      <alignment vertical="center"/>
    </xf>
    <xf numFmtId="165" fontId="37" fillId="2" borderId="50" xfId="0" applyNumberFormat="1" applyFont="1" applyFill="1" applyBorder="1">
      <alignment vertical="center"/>
    </xf>
    <xf numFmtId="0" fontId="36" fillId="2" borderId="45" xfId="0" applyFont="1" applyFill="1" applyBorder="1">
      <alignment vertical="center"/>
    </xf>
    <xf numFmtId="0" fontId="36" fillId="5" borderId="7" xfId="0" applyFont="1" applyFill="1" applyBorder="1">
      <alignment vertical="center"/>
    </xf>
    <xf numFmtId="0" fontId="36" fillId="5" borderId="13" xfId="0" applyFont="1" applyFill="1" applyBorder="1">
      <alignment vertical="center"/>
    </xf>
    <xf numFmtId="165" fontId="37" fillId="14" borderId="68" xfId="0" applyNumberFormat="1" applyFont="1" applyFill="1" applyBorder="1">
      <alignment vertical="center"/>
    </xf>
    <xf numFmtId="165" fontId="37" fillId="5" borderId="50" xfId="0" applyNumberFormat="1" applyFont="1" applyFill="1" applyBorder="1">
      <alignment vertical="center"/>
    </xf>
    <xf numFmtId="165" fontId="37" fillId="5" borderId="14" xfId="0" applyNumberFormat="1" applyFont="1" applyFill="1" applyBorder="1">
      <alignment vertical="center"/>
    </xf>
    <xf numFmtId="165" fontId="37" fillId="14" borderId="41" xfId="0" applyNumberFormat="1" applyFont="1" applyFill="1" applyBorder="1">
      <alignment vertical="center"/>
    </xf>
    <xf numFmtId="0" fontId="36" fillId="2" borderId="69" xfId="0" applyFont="1" applyFill="1" applyBorder="1" applyAlignment="1">
      <alignment horizontal="center" vertical="center"/>
    </xf>
    <xf numFmtId="0" fontId="36" fillId="16" borderId="17" xfId="0" applyFont="1" applyFill="1" applyBorder="1" applyAlignment="1">
      <alignment horizontal="center" vertical="center"/>
    </xf>
    <xf numFmtId="0" fontId="36" fillId="16" borderId="19" xfId="0" applyFont="1" applyFill="1" applyBorder="1">
      <alignment vertical="center"/>
    </xf>
    <xf numFmtId="165" fontId="37" fillId="16" borderId="7" xfId="0" applyNumberFormat="1" applyFont="1" applyFill="1" applyBorder="1">
      <alignment vertical="center"/>
    </xf>
    <xf numFmtId="165" fontId="37" fillId="16" borderId="13" xfId="0" applyNumberFormat="1" applyFont="1" applyFill="1" applyBorder="1">
      <alignment vertical="center"/>
    </xf>
    <xf numFmtId="165" fontId="37" fillId="16" borderId="50" xfId="0" applyNumberFormat="1" applyFont="1" applyFill="1" applyBorder="1">
      <alignment vertical="center"/>
    </xf>
    <xf numFmtId="165" fontId="37" fillId="16" borderId="14" xfId="0" applyNumberFormat="1" applyFont="1" applyFill="1" applyBorder="1">
      <alignment vertical="center"/>
    </xf>
    <xf numFmtId="0" fontId="0" fillId="6" borderId="0" xfId="0" applyFill="1" applyAlignment="1"/>
    <xf numFmtId="0" fontId="17" fillId="6" borderId="52" xfId="0" applyFont="1" applyFill="1" applyBorder="1" applyAlignment="1">
      <alignment horizontal="left"/>
    </xf>
    <xf numFmtId="0" fontId="36" fillId="6" borderId="25" xfId="0" applyFont="1" applyFill="1" applyBorder="1">
      <alignment vertical="center"/>
    </xf>
    <xf numFmtId="0" fontId="36" fillId="6" borderId="18" xfId="0" applyFont="1" applyFill="1" applyBorder="1">
      <alignment vertical="center"/>
    </xf>
    <xf numFmtId="0" fontId="36" fillId="6" borderId="18" xfId="0" applyFont="1" applyFill="1" applyBorder="1" applyAlignment="1">
      <alignment horizontal="center" vertical="center"/>
    </xf>
    <xf numFmtId="0" fontId="36" fillId="6" borderId="19" xfId="0" applyFont="1" applyFill="1" applyBorder="1">
      <alignment vertical="center"/>
    </xf>
    <xf numFmtId="165" fontId="37" fillId="6" borderId="67" xfId="0" applyNumberFormat="1" applyFont="1" applyFill="1" applyBorder="1">
      <alignment vertical="center"/>
    </xf>
    <xf numFmtId="165" fontId="37" fillId="17" borderId="13" xfId="0" applyNumberFormat="1" applyFont="1" applyFill="1" applyBorder="1">
      <alignment vertical="center"/>
    </xf>
    <xf numFmtId="165" fontId="37" fillId="6" borderId="55" xfId="0" applyNumberFormat="1" applyFont="1" applyFill="1" applyBorder="1">
      <alignment vertical="center"/>
    </xf>
    <xf numFmtId="165" fontId="37" fillId="17" borderId="14" xfId="0" applyNumberFormat="1" applyFont="1" applyFill="1" applyBorder="1">
      <alignment vertical="center"/>
    </xf>
    <xf numFmtId="0" fontId="36" fillId="6" borderId="17" xfId="0" applyFont="1" applyFill="1" applyBorder="1">
      <alignment vertical="center"/>
    </xf>
    <xf numFmtId="165" fontId="37" fillId="6" borderId="7" xfId="0" applyNumberFormat="1" applyFont="1" applyFill="1" applyBorder="1">
      <alignment vertical="center"/>
    </xf>
    <xf numFmtId="165" fontId="37" fillId="6" borderId="50" xfId="0" applyNumberFormat="1" applyFont="1" applyFill="1" applyBorder="1">
      <alignment vertical="center"/>
    </xf>
    <xf numFmtId="0" fontId="36" fillId="6" borderId="45" xfId="0" applyFont="1" applyFill="1" applyBorder="1">
      <alignment vertical="center"/>
    </xf>
    <xf numFmtId="165" fontId="37" fillId="18" borderId="8" xfId="0" applyNumberFormat="1" applyFont="1" applyFill="1" applyBorder="1">
      <alignment vertical="center"/>
    </xf>
    <xf numFmtId="165" fontId="37" fillId="19" borderId="13" xfId="0" applyNumberFormat="1" applyFont="1" applyFill="1" applyBorder="1">
      <alignment vertical="center"/>
    </xf>
    <xf numFmtId="165" fontId="37" fillId="20" borderId="8" xfId="0" applyNumberFormat="1" applyFont="1" applyFill="1" applyBorder="1">
      <alignment vertical="center"/>
    </xf>
    <xf numFmtId="165" fontId="37" fillId="19" borderId="68" xfId="0" applyNumberFormat="1" applyFont="1" applyFill="1" applyBorder="1">
      <alignment vertical="center"/>
    </xf>
    <xf numFmtId="165" fontId="37" fillId="18" borderId="9" xfId="0" applyNumberFormat="1" applyFont="1" applyFill="1" applyBorder="1">
      <alignment vertical="center"/>
    </xf>
    <xf numFmtId="165" fontId="37" fillId="19" borderId="14" xfId="0" applyNumberFormat="1" applyFont="1" applyFill="1" applyBorder="1">
      <alignment vertical="center"/>
    </xf>
    <xf numFmtId="165" fontId="37" fillId="20" borderId="9" xfId="0" applyNumberFormat="1" applyFont="1" applyFill="1" applyBorder="1">
      <alignment vertical="center"/>
    </xf>
    <xf numFmtId="165" fontId="37" fillId="19" borderId="41" xfId="0" applyNumberFormat="1" applyFont="1" applyFill="1" applyBorder="1">
      <alignment vertical="center"/>
    </xf>
    <xf numFmtId="0" fontId="36" fillId="6" borderId="69" xfId="0" applyFont="1" applyFill="1" applyBorder="1">
      <alignment vertical="center"/>
    </xf>
    <xf numFmtId="165" fontId="37" fillId="21" borderId="8" xfId="0" applyNumberFormat="1" applyFont="1" applyFill="1" applyBorder="1">
      <alignment vertical="center"/>
    </xf>
    <xf numFmtId="165" fontId="37" fillId="22" borderId="8" xfId="0" applyNumberFormat="1" applyFont="1" applyFill="1" applyBorder="1">
      <alignment vertical="center"/>
    </xf>
    <xf numFmtId="165" fontId="37" fillId="21" borderId="9" xfId="0" applyNumberFormat="1" applyFont="1" applyFill="1" applyBorder="1">
      <alignment vertical="center"/>
    </xf>
    <xf numFmtId="165" fontId="37" fillId="22" borderId="9" xfId="0" applyNumberFormat="1" applyFont="1" applyFill="1" applyBorder="1">
      <alignment vertical="center"/>
    </xf>
    <xf numFmtId="17" fontId="35" fillId="2" borderId="58" xfId="0" applyNumberFormat="1" applyFont="1" applyFill="1" applyBorder="1" applyAlignment="1">
      <alignment horizontal="center" vertical="top"/>
    </xf>
    <xf numFmtId="0" fontId="33" fillId="2" borderId="5" xfId="0" applyFont="1" applyFill="1" applyBorder="1" applyAlignment="1">
      <alignment horizontal="center" vertical="top" wrapText="1"/>
    </xf>
    <xf numFmtId="0" fontId="34" fillId="2" borderId="58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/>
    <xf numFmtId="0" fontId="38" fillId="2" borderId="58" xfId="0" applyFont="1" applyFill="1" applyBorder="1" applyAlignment="1">
      <alignment vertical="center" wrapText="1"/>
    </xf>
    <xf numFmtId="0" fontId="38" fillId="2" borderId="5" xfId="0" applyFont="1" applyFill="1" applyBorder="1">
      <alignment vertical="center"/>
    </xf>
    <xf numFmtId="0" fontId="15" fillId="2" borderId="5" xfId="0" applyFont="1" applyFill="1" applyBorder="1" applyAlignment="1">
      <alignment horizontal="center" vertical="center" wrapText="1"/>
    </xf>
    <xf numFmtId="0" fontId="36" fillId="23" borderId="9" xfId="0" applyFont="1" applyFill="1" applyBorder="1">
      <alignment vertical="center"/>
    </xf>
    <xf numFmtId="3" fontId="0" fillId="0" borderId="9" xfId="0" applyNumberFormat="1" applyBorder="1">
      <alignment vertical="center"/>
    </xf>
    <xf numFmtId="0" fontId="15" fillId="2" borderId="5" xfId="0" applyFont="1" applyFill="1" applyBorder="1" applyAlignment="1">
      <alignment vertical="center" wrapText="1"/>
    </xf>
    <xf numFmtId="1" fontId="0" fillId="0" borderId="9" xfId="0" applyNumberFormat="1" applyBorder="1">
      <alignment vertical="center"/>
    </xf>
    <xf numFmtId="0" fontId="15" fillId="24" borderId="9" xfId="0" applyFont="1" applyFill="1" applyBorder="1">
      <alignment vertical="center"/>
    </xf>
    <xf numFmtId="1" fontId="15" fillId="24" borderId="9" xfId="0" applyNumberFormat="1" applyFont="1" applyFill="1" applyBorder="1">
      <alignment vertical="center"/>
    </xf>
    <xf numFmtId="0" fontId="17" fillId="0" borderId="8" xfId="0" applyFont="1" applyBorder="1" applyAlignment="1"/>
    <xf numFmtId="0" fontId="17" fillId="0" borderId="8" xfId="0" applyFont="1" applyBorder="1" applyAlignment="1">
      <alignment horizontal="center"/>
    </xf>
    <xf numFmtId="0" fontId="17" fillId="0" borderId="8" xfId="0" applyFont="1" applyBorder="1" applyAlignment="1">
      <alignment horizontal="right" vertical="center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right" vertical="center"/>
    </xf>
    <xf numFmtId="0" fontId="33" fillId="2" borderId="2" xfId="0" applyFont="1" applyFill="1" applyBorder="1" applyAlignment="1"/>
    <xf numFmtId="0" fontId="33" fillId="2" borderId="2" xfId="0" applyFont="1" applyFill="1" applyBorder="1" applyAlignment="1">
      <alignment horizontal="center"/>
    </xf>
    <xf numFmtId="0" fontId="33" fillId="2" borderId="2" xfId="0" applyFont="1" applyFill="1" applyBorder="1" applyAlignment="1">
      <alignment horizontal="right" vertical="center"/>
    </xf>
    <xf numFmtId="0" fontId="0" fillId="2" borderId="1" xfId="0" applyFill="1" applyBorder="1" applyAlignment="1"/>
    <xf numFmtId="0" fontId="15" fillId="2" borderId="12" xfId="0" applyFont="1" applyFill="1" applyBorder="1" applyAlignment="1">
      <alignment vertical="center" wrapText="1"/>
    </xf>
    <xf numFmtId="0" fontId="0" fillId="2" borderId="30" xfId="0" applyFill="1" applyBorder="1">
      <alignment vertical="center"/>
    </xf>
    <xf numFmtId="0" fontId="0" fillId="15" borderId="9" xfId="0" applyFill="1" applyBorder="1">
      <alignment vertical="center"/>
    </xf>
    <xf numFmtId="0" fontId="0" fillId="0" borderId="2" xfId="0" applyBorder="1">
      <alignment vertical="center"/>
    </xf>
    <xf numFmtId="0" fontId="20" fillId="0" borderId="9" xfId="0" applyFont="1" applyBorder="1" applyAlignment="1">
      <alignment horizontal="center" vertical="center"/>
    </xf>
    <xf numFmtId="0" fontId="0" fillId="0" borderId="67" xfId="0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164" fontId="0" fillId="2" borderId="8" xfId="4" applyNumberFormat="1" applyFont="1" applyFill="1" applyBorder="1" applyAlignment="1" applyProtection="1">
      <alignment horizontal="right" vertical="center" wrapText="1"/>
    </xf>
    <xf numFmtId="164" fontId="0" fillId="2" borderId="9" xfId="0" applyNumberFormat="1" applyFill="1" applyBorder="1">
      <alignment vertical="center"/>
    </xf>
    <xf numFmtId="0" fontId="0" fillId="0" borderId="55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164" fontId="0" fillId="2" borderId="9" xfId="4" applyNumberFormat="1" applyFont="1" applyFill="1" applyBorder="1" applyAlignment="1" applyProtection="1">
      <alignment horizontal="right" vertical="center" wrapText="1"/>
    </xf>
    <xf numFmtId="0" fontId="0" fillId="2" borderId="55" xfId="0" applyFill="1" applyBorder="1" applyAlignment="1">
      <alignment horizontal="left" vertical="center"/>
    </xf>
    <xf numFmtId="0" fontId="39" fillId="2" borderId="52" xfId="0" applyFont="1" applyFill="1" applyBorder="1" applyAlignment="1">
      <alignment horizontal="center" vertical="center" wrapText="1"/>
    </xf>
    <xf numFmtId="43" fontId="0" fillId="2" borderId="9" xfId="1" applyFont="1" applyFill="1" applyBorder="1" applyAlignment="1" applyProtection="1">
      <alignment vertical="center"/>
    </xf>
    <xf numFmtId="43" fontId="0" fillId="2" borderId="9" xfId="1" applyFont="1" applyFill="1" applyBorder="1" applyAlignment="1" applyProtection="1">
      <alignment horizontal="left" vertical="center" wrapText="1"/>
    </xf>
    <xf numFmtId="43" fontId="40" fillId="2" borderId="9" xfId="1" applyFont="1" applyFill="1" applyBorder="1" applyAlignment="1" applyProtection="1">
      <alignment vertical="center" wrapText="1"/>
    </xf>
    <xf numFmtId="43" fontId="0" fillId="2" borderId="9" xfId="0" applyNumberFormat="1" applyFill="1" applyBorder="1">
      <alignment vertical="center"/>
    </xf>
    <xf numFmtId="43" fontId="33" fillId="2" borderId="2" xfId="0" applyNumberFormat="1" applyFont="1" applyFill="1" applyBorder="1" applyAlignment="1"/>
    <xf numFmtId="0" fontId="39" fillId="26" borderId="52" xfId="0" applyFont="1" applyFill="1" applyBorder="1" applyAlignment="1">
      <alignment horizontal="center" vertical="center" wrapText="1"/>
    </xf>
    <xf numFmtId="0" fontId="39" fillId="2" borderId="52" xfId="0" applyFont="1" applyFill="1" applyBorder="1" applyAlignment="1">
      <alignment vertical="center" wrapText="1"/>
    </xf>
    <xf numFmtId="43" fontId="0" fillId="26" borderId="9" xfId="0" applyNumberFormat="1" applyFill="1" applyBorder="1">
      <alignment vertical="center"/>
    </xf>
    <xf numFmtId="0" fontId="33" fillId="2" borderId="10" xfId="0" applyFont="1" applyFill="1" applyBorder="1" applyAlignment="1"/>
    <xf numFmtId="0" fontId="39" fillId="2" borderId="65" xfId="0" applyFont="1" applyFill="1" applyBorder="1" applyAlignment="1">
      <alignment horizontal="center" vertical="center"/>
    </xf>
    <xf numFmtId="43" fontId="41" fillId="2" borderId="9" xfId="2" applyFont="1" applyFill="1" applyBorder="1" applyAlignment="1" applyProtection="1">
      <alignment vertical="center" wrapText="1"/>
    </xf>
    <xf numFmtId="43" fontId="1" fillId="2" borderId="9" xfId="2" applyFill="1" applyBorder="1" applyAlignment="1" applyProtection="1">
      <alignment vertical="center" wrapText="1"/>
    </xf>
    <xf numFmtId="0" fontId="17" fillId="0" borderId="13" xfId="0" applyFont="1" applyBorder="1" applyAlignment="1"/>
    <xf numFmtId="0" fontId="17" fillId="0" borderId="0" xfId="0" applyFont="1" applyAlignment="1"/>
    <xf numFmtId="0" fontId="15" fillId="0" borderId="11" xfId="0" applyFont="1" applyBorder="1" applyAlignment="1"/>
    <xf numFmtId="0" fontId="33" fillId="2" borderId="11" xfId="0" applyFont="1" applyFill="1" applyBorder="1" applyAlignment="1"/>
    <xf numFmtId="0" fontId="0" fillId="2" borderId="35" xfId="0" applyFill="1" applyBorder="1" applyAlignment="1">
      <alignment horizontal="center" vertical="center"/>
    </xf>
    <xf numFmtId="164" fontId="0" fillId="2" borderId="44" xfId="4" applyNumberFormat="1" applyFont="1" applyFill="1" applyBorder="1" applyAlignment="1" applyProtection="1">
      <alignment horizontal="center" vertical="center" wrapText="1"/>
    </xf>
    <xf numFmtId="0" fontId="21" fillId="2" borderId="44" xfId="6" applyFont="1" applyFill="1" applyBorder="1" applyAlignment="1" applyProtection="1">
      <alignment horizontal="center" vertical="center" wrapText="1"/>
    </xf>
    <xf numFmtId="0" fontId="0" fillId="2" borderId="9" xfId="0" applyFill="1" applyBorder="1" applyAlignment="1">
      <alignment horizontal="center" vertical="center"/>
    </xf>
    <xf numFmtId="164" fontId="0" fillId="2" borderId="55" xfId="4" applyNumberFormat="1" applyFont="1" applyFill="1" applyBorder="1" applyAlignment="1" applyProtection="1">
      <alignment horizontal="left" vertical="center"/>
    </xf>
    <xf numFmtId="164" fontId="0" fillId="0" borderId="9" xfId="4" applyNumberFormat="1" applyFont="1" applyBorder="1" applyAlignment="1" applyProtection="1">
      <alignment horizontal="center" vertical="center" wrapText="1"/>
    </xf>
    <xf numFmtId="0" fontId="21" fillId="2" borderId="9" xfId="6" applyFont="1" applyFill="1" applyBorder="1" applyAlignment="1" applyProtection="1">
      <alignment horizontal="center" vertical="center" wrapText="1"/>
    </xf>
    <xf numFmtId="0" fontId="21" fillId="0" borderId="55" xfId="0" applyFont="1" applyBorder="1" applyAlignment="1">
      <alignment horizontal="left" vertical="center"/>
    </xf>
    <xf numFmtId="0" fontId="21" fillId="2" borderId="44" xfId="0" applyFont="1" applyFill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0" fillId="0" borderId="43" xfId="0" applyBorder="1">
      <alignment vertical="center"/>
    </xf>
    <xf numFmtId="0" fontId="22" fillId="2" borderId="55" xfId="0" applyFont="1" applyFill="1" applyBorder="1" applyAlignment="1">
      <alignment horizontal="left" vertical="center"/>
    </xf>
    <xf numFmtId="0" fontId="0" fillId="2" borderId="55" xfId="0" applyFill="1" applyBorder="1">
      <alignment vertical="center"/>
    </xf>
    <xf numFmtId="0" fontId="0" fillId="6" borderId="44" xfId="0" applyFill="1" applyBorder="1" applyAlignment="1">
      <alignment horizontal="center" vertical="center"/>
    </xf>
    <xf numFmtId="0" fontId="19" fillId="6" borderId="35" xfId="0" applyFont="1" applyFill="1" applyBorder="1" applyAlignment="1">
      <alignment horizontal="center" vertical="center"/>
    </xf>
    <xf numFmtId="3" fontId="19" fillId="6" borderId="35" xfId="0" applyNumberFormat="1" applyFont="1" applyFill="1" applyBorder="1" applyAlignment="1">
      <alignment horizontal="left" vertical="center"/>
    </xf>
    <xf numFmtId="165" fontId="37" fillId="2" borderId="65" xfId="0" applyNumberFormat="1" applyFont="1" applyFill="1" applyBorder="1">
      <alignment vertical="center"/>
    </xf>
    <xf numFmtId="165" fontId="37" fillId="12" borderId="52" xfId="0" applyNumberFormat="1" applyFont="1" applyFill="1" applyBorder="1">
      <alignment vertical="center"/>
    </xf>
    <xf numFmtId="0" fontId="0" fillId="6" borderId="44" xfId="0" applyFill="1" applyBorder="1" applyAlignment="1">
      <alignment horizontal="center"/>
    </xf>
    <xf numFmtId="165" fontId="37" fillId="13" borderId="52" xfId="0" applyNumberFormat="1" applyFont="1" applyFill="1" applyBorder="1">
      <alignment vertical="center"/>
    </xf>
    <xf numFmtId="165" fontId="37" fillId="14" borderId="54" xfId="0" applyNumberFormat="1" applyFont="1" applyFill="1" applyBorder="1">
      <alignment vertical="center"/>
    </xf>
    <xf numFmtId="165" fontId="37" fillId="2" borderId="51" xfId="0" applyNumberFormat="1" applyFont="1" applyFill="1" applyBorder="1">
      <alignment vertical="center"/>
    </xf>
    <xf numFmtId="165" fontId="37" fillId="14" borderId="9" xfId="0" applyNumberFormat="1" applyFont="1" applyFill="1" applyBorder="1">
      <alignment vertical="center"/>
    </xf>
    <xf numFmtId="165" fontId="37" fillId="2" borderId="9" xfId="0" applyNumberFormat="1" applyFont="1" applyFill="1" applyBorder="1">
      <alignment vertical="center"/>
    </xf>
    <xf numFmtId="165" fontId="37" fillId="14" borderId="52" xfId="0" applyNumberFormat="1" applyFont="1" applyFill="1" applyBorder="1">
      <alignment vertical="center"/>
    </xf>
    <xf numFmtId="165" fontId="37" fillId="2" borderId="52" xfId="0" applyNumberFormat="1" applyFont="1" applyFill="1" applyBorder="1">
      <alignment vertical="center"/>
    </xf>
    <xf numFmtId="165" fontId="37" fillId="14" borderId="53" xfId="0" applyNumberFormat="1" applyFont="1" applyFill="1" applyBorder="1">
      <alignment vertical="center"/>
    </xf>
    <xf numFmtId="165" fontId="37" fillId="16" borderId="51" xfId="0" applyNumberFormat="1" applyFont="1" applyFill="1" applyBorder="1">
      <alignment vertical="center"/>
    </xf>
    <xf numFmtId="165" fontId="37" fillId="16" borderId="54" xfId="0" applyNumberFormat="1" applyFont="1" applyFill="1" applyBorder="1">
      <alignment vertical="center"/>
    </xf>
    <xf numFmtId="165" fontId="37" fillId="16" borderId="9" xfId="0" applyNumberFormat="1" applyFont="1" applyFill="1" applyBorder="1">
      <alignment vertical="center"/>
    </xf>
    <xf numFmtId="165" fontId="37" fillId="16" borderId="52" xfId="0" applyNumberFormat="1" applyFont="1" applyFill="1" applyBorder="1">
      <alignment vertical="center"/>
    </xf>
    <xf numFmtId="164" fontId="55" fillId="0" borderId="9" xfId="1" applyNumberFormat="1" applyBorder="1">
      <alignment vertical="top"/>
      <protection locked="0"/>
    </xf>
    <xf numFmtId="0" fontId="0" fillId="0" borderId="70" xfId="0" applyBorder="1">
      <alignment vertical="center"/>
    </xf>
    <xf numFmtId="0" fontId="20" fillId="2" borderId="61" xfId="0" applyFont="1" applyFill="1" applyBorder="1" applyAlignment="1">
      <alignment horizontal="center" vertical="center"/>
    </xf>
    <xf numFmtId="0" fontId="0" fillId="5" borderId="40" xfId="0" applyFill="1" applyBorder="1" applyAlignment="1"/>
    <xf numFmtId="0" fontId="0" fillId="2" borderId="40" xfId="0" applyFill="1" applyBorder="1" applyAlignment="1">
      <alignment horizontal="center" vertical="center"/>
    </xf>
    <xf numFmtId="3" fontId="19" fillId="2" borderId="39" xfId="0" applyNumberFormat="1" applyFont="1" applyFill="1" applyBorder="1" applyAlignment="1">
      <alignment horizontal="left" vertical="center"/>
    </xf>
    <xf numFmtId="165" fontId="37" fillId="5" borderId="51" xfId="0" applyNumberFormat="1" applyFont="1" applyFill="1" applyBorder="1">
      <alignment vertical="center"/>
    </xf>
    <xf numFmtId="165" fontId="37" fillId="5" borderId="54" xfId="0" applyNumberFormat="1" applyFont="1" applyFill="1" applyBorder="1">
      <alignment vertical="center"/>
    </xf>
    <xf numFmtId="165" fontId="37" fillId="5" borderId="9" xfId="0" applyNumberFormat="1" applyFont="1" applyFill="1" applyBorder="1">
      <alignment vertical="center"/>
    </xf>
    <xf numFmtId="165" fontId="37" fillId="6" borderId="65" xfId="0" applyNumberFormat="1" applyFont="1" applyFill="1" applyBorder="1">
      <alignment vertical="center"/>
    </xf>
    <xf numFmtId="165" fontId="37" fillId="17" borderId="54" xfId="0" applyNumberFormat="1" applyFont="1" applyFill="1" applyBorder="1">
      <alignment vertical="center"/>
    </xf>
    <xf numFmtId="165" fontId="37" fillId="6" borderId="9" xfId="0" applyNumberFormat="1" applyFont="1" applyFill="1" applyBorder="1">
      <alignment vertical="center"/>
    </xf>
    <xf numFmtId="165" fontId="37" fillId="17" borderId="9" xfId="0" applyNumberFormat="1" applyFont="1" applyFill="1" applyBorder="1">
      <alignment vertical="center"/>
    </xf>
    <xf numFmtId="165" fontId="37" fillId="6" borderId="51" xfId="0" applyNumberFormat="1" applyFont="1" applyFill="1" applyBorder="1">
      <alignment vertical="center"/>
    </xf>
    <xf numFmtId="165" fontId="37" fillId="18" borderId="52" xfId="0" applyNumberFormat="1" applyFont="1" applyFill="1" applyBorder="1">
      <alignment vertical="center"/>
    </xf>
    <xf numFmtId="165" fontId="37" fillId="19" borderId="54" xfId="0" applyNumberFormat="1" applyFont="1" applyFill="1" applyBorder="1">
      <alignment vertical="center"/>
    </xf>
    <xf numFmtId="165" fontId="37" fillId="20" borderId="52" xfId="0" applyNumberFormat="1" applyFont="1" applyFill="1" applyBorder="1">
      <alignment vertical="center"/>
    </xf>
    <xf numFmtId="165" fontId="37" fillId="19" borderId="53" xfId="0" applyNumberFormat="1" applyFont="1" applyFill="1" applyBorder="1">
      <alignment vertical="center"/>
    </xf>
    <xf numFmtId="165" fontId="37" fillId="19" borderId="9" xfId="0" applyNumberFormat="1" applyFont="1" applyFill="1" applyBorder="1">
      <alignment vertical="center"/>
    </xf>
    <xf numFmtId="165" fontId="37" fillId="21" borderId="52" xfId="0" applyNumberFormat="1" applyFont="1" applyFill="1" applyBorder="1">
      <alignment vertical="center"/>
    </xf>
    <xf numFmtId="165" fontId="37" fillId="22" borderId="52" xfId="0" applyNumberFormat="1" applyFont="1" applyFill="1" applyBorder="1">
      <alignment vertical="center"/>
    </xf>
    <xf numFmtId="0" fontId="0" fillId="2" borderId="65" xfId="0" applyFill="1" applyBorder="1">
      <alignment vertical="center"/>
    </xf>
    <xf numFmtId="0" fontId="0" fillId="0" borderId="52" xfId="0" applyBorder="1" applyAlignment="1">
      <alignment horizontal="center" vertical="center"/>
    </xf>
    <xf numFmtId="164" fontId="55" fillId="0" borderId="52" xfId="1" applyNumberFormat="1" applyBorder="1">
      <alignment vertical="top"/>
      <protection locked="0"/>
    </xf>
    <xf numFmtId="0" fontId="15" fillId="2" borderId="0" xfId="0" applyFont="1" applyFill="1" applyAlignment="1"/>
    <xf numFmtId="0" fontId="19" fillId="2" borderId="0" xfId="0" applyFont="1" applyFill="1" applyAlignment="1">
      <alignment horizontal="center"/>
    </xf>
    <xf numFmtId="3" fontId="15" fillId="2" borderId="0" xfId="0" applyNumberFormat="1" applyFont="1" applyFill="1" applyAlignment="1"/>
    <xf numFmtId="0" fontId="42" fillId="2" borderId="9" xfId="0" applyFont="1" applyFill="1" applyBorder="1" applyAlignment="1">
      <alignment wrapText="1"/>
    </xf>
    <xf numFmtId="0" fontId="20" fillId="2" borderId="9" xfId="0" applyFont="1" applyFill="1" applyBorder="1" applyAlignment="1">
      <alignment horizontal="center" wrapText="1"/>
    </xf>
    <xf numFmtId="0" fontId="19" fillId="2" borderId="9" xfId="0" applyFont="1" applyFill="1" applyBorder="1" applyAlignment="1">
      <alignment horizontal="center"/>
    </xf>
    <xf numFmtId="0" fontId="43" fillId="2" borderId="9" xfId="0" applyFont="1" applyFill="1" applyBorder="1" applyAlignment="1">
      <alignment horizontal="center"/>
    </xf>
    <xf numFmtId="0" fontId="20" fillId="2" borderId="9" xfId="0" applyFont="1" applyFill="1" applyBorder="1" applyAlignment="1">
      <alignment wrapText="1"/>
    </xf>
    <xf numFmtId="164" fontId="19" fillId="2" borderId="9" xfId="0" applyNumberFormat="1" applyFont="1" applyFill="1" applyBorder="1" applyAlignment="1">
      <alignment horizontal="center" wrapText="1"/>
    </xf>
    <xf numFmtId="4" fontId="20" fillId="2" borderId="9" xfId="0" applyNumberFormat="1" applyFont="1" applyFill="1" applyBorder="1" applyAlignment="1">
      <alignment wrapText="1"/>
    </xf>
    <xf numFmtId="3" fontId="15" fillId="2" borderId="9" xfId="0" applyNumberFormat="1" applyFont="1" applyFill="1" applyBorder="1" applyAlignment="1">
      <alignment horizontal="center"/>
    </xf>
    <xf numFmtId="4" fontId="42" fillId="2" borderId="9" xfId="0" applyNumberFormat="1" applyFont="1" applyFill="1" applyBorder="1" applyAlignment="1">
      <alignment wrapText="1"/>
    </xf>
    <xf numFmtId="0" fontId="42" fillId="2" borderId="9" xfId="0" applyFont="1" applyFill="1" applyBorder="1" applyAlignment="1">
      <alignment horizontal="center" wrapText="1"/>
    </xf>
    <xf numFmtId="0" fontId="34" fillId="2" borderId="9" xfId="0" applyFont="1" applyFill="1" applyBorder="1" applyAlignment="1">
      <alignment horizontal="center" wrapText="1"/>
    </xf>
    <xf numFmtId="0" fontId="42" fillId="2" borderId="9" xfId="0" applyFont="1" applyFill="1" applyBorder="1" applyAlignment="1"/>
    <xf numFmtId="164" fontId="34" fillId="2" borderId="9" xfId="0" applyNumberFormat="1" applyFont="1" applyFill="1" applyBorder="1" applyAlignment="1">
      <alignment horizontal="center" wrapText="1"/>
    </xf>
    <xf numFmtId="164" fontId="0" fillId="2" borderId="9" xfId="0" applyNumberFormat="1" applyFill="1" applyBorder="1" applyAlignment="1">
      <alignment horizontal="center"/>
    </xf>
    <xf numFmtId="0" fontId="0" fillId="2" borderId="9" xfId="0" applyFill="1" applyBorder="1" applyAlignment="1"/>
    <xf numFmtId="164" fontId="15" fillId="2" borderId="9" xfId="0" applyNumberFormat="1" applyFont="1" applyFill="1" applyBorder="1" applyAlignment="1">
      <alignment horizontal="center"/>
    </xf>
    <xf numFmtId="43" fontId="0" fillId="2" borderId="0" xfId="0" applyNumberFormat="1" applyFill="1" applyAlignment="1">
      <alignment horizontal="center"/>
    </xf>
    <xf numFmtId="3" fontId="15" fillId="6" borderId="0" xfId="0" applyNumberFormat="1" applyFont="1" applyFill="1" applyAlignment="1"/>
    <xf numFmtId="3" fontId="15" fillId="2" borderId="0" xfId="0" applyNumberFormat="1" applyFont="1" applyFill="1" applyAlignment="1">
      <alignment horizontal="center"/>
    </xf>
    <xf numFmtId="3" fontId="15" fillId="2" borderId="0" xfId="0" applyNumberFormat="1" applyFont="1" applyFill="1" applyAlignment="1">
      <alignment horizontal="right"/>
    </xf>
    <xf numFmtId="164" fontId="0" fillId="0" borderId="0" xfId="0" applyNumberFormat="1" applyAlignment="1">
      <alignment horizontal="right" vertical="center"/>
    </xf>
    <xf numFmtId="43" fontId="44" fillId="2" borderId="0" xfId="2" applyFont="1" applyFill="1" applyAlignment="1" applyProtection="1">
      <alignment wrapText="1"/>
    </xf>
    <xf numFmtId="43" fontId="41" fillId="2" borderId="0" xfId="2" applyFont="1" applyFill="1" applyAlignment="1" applyProtection="1">
      <alignment wrapText="1"/>
    </xf>
    <xf numFmtId="4" fontId="0" fillId="0" borderId="0" xfId="0" applyNumberFormat="1" applyAlignment="1"/>
    <xf numFmtId="43" fontId="3" fillId="0" borderId="9" xfId="0" applyNumberFormat="1" applyFont="1" applyBorder="1" applyAlignment="1"/>
    <xf numFmtId="43" fontId="3" fillId="0" borderId="9" xfId="1" applyFont="1" applyBorder="1" applyAlignment="1" applyProtection="1">
      <alignment vertical="center"/>
    </xf>
    <xf numFmtId="0" fontId="30" fillId="0" borderId="9" xfId="0" applyFont="1" applyBorder="1" applyAlignment="1"/>
    <xf numFmtId="43" fontId="30" fillId="0" borderId="9" xfId="0" applyNumberFormat="1" applyFont="1" applyBorder="1">
      <alignment vertical="center"/>
    </xf>
    <xf numFmtId="0" fontId="20" fillId="0" borderId="0" xfId="0" applyFont="1" applyAlignment="1"/>
    <xf numFmtId="0" fontId="0" fillId="21" borderId="0" xfId="0" applyFill="1">
      <alignment vertical="center"/>
    </xf>
    <xf numFmtId="0" fontId="0" fillId="27" borderId="0" xfId="0" applyFill="1">
      <alignment vertical="center"/>
    </xf>
    <xf numFmtId="0" fontId="0" fillId="28" borderId="0" xfId="0" applyFill="1">
      <alignment vertical="center"/>
    </xf>
    <xf numFmtId="0" fontId="15" fillId="0" borderId="9" xfId="0" applyFont="1" applyBorder="1" applyAlignment="1">
      <alignment wrapText="1"/>
    </xf>
    <xf numFmtId="0" fontId="15" fillId="2" borderId="9" xfId="0" applyFont="1" applyFill="1" applyBorder="1" applyAlignment="1">
      <alignment wrapText="1"/>
    </xf>
    <xf numFmtId="0" fontId="15" fillId="8" borderId="9" xfId="0" applyFont="1" applyFill="1" applyBorder="1" applyAlignment="1">
      <alignment wrapText="1"/>
    </xf>
    <xf numFmtId="0" fontId="36" fillId="0" borderId="9" xfId="0" applyFont="1" applyBorder="1" applyAlignment="1">
      <alignment horizontal="center"/>
    </xf>
    <xf numFmtId="0" fontId="36" fillId="11" borderId="9" xfId="0" applyFont="1" applyFill="1" applyBorder="1" applyAlignment="1"/>
    <xf numFmtId="0" fontId="36" fillId="21" borderId="9" xfId="0" applyFont="1" applyFill="1" applyBorder="1" applyAlignment="1"/>
    <xf numFmtId="0" fontId="0" fillId="0" borderId="9" xfId="0" applyBorder="1" applyAlignment="1"/>
    <xf numFmtId="164" fontId="0" fillId="8" borderId="9" xfId="4" applyNumberFormat="1" applyFont="1" applyFill="1" applyBorder="1" applyAlignment="1" applyProtection="1">
      <alignment horizontal="left" vertical="center" wrapText="1"/>
    </xf>
    <xf numFmtId="0" fontId="0" fillId="11" borderId="9" xfId="0" applyFill="1" applyBorder="1">
      <alignment vertical="center"/>
    </xf>
    <xf numFmtId="0" fontId="0" fillId="21" borderId="9" xfId="0" applyFill="1" applyBorder="1">
      <alignment vertical="center"/>
    </xf>
    <xf numFmtId="0" fontId="0" fillId="0" borderId="52" xfId="0" applyBorder="1" applyAlignment="1"/>
    <xf numFmtId="164" fontId="0" fillId="0" borderId="52" xfId="4" applyNumberFormat="1" applyFont="1" applyBorder="1" applyAlignment="1" applyProtection="1">
      <alignment horizontal="left" vertical="center" wrapText="1"/>
    </xf>
    <xf numFmtId="0" fontId="0" fillId="2" borderId="52" xfId="0" applyFill="1" applyBorder="1" applyAlignment="1"/>
    <xf numFmtId="164" fontId="0" fillId="8" borderId="52" xfId="4" applyNumberFormat="1" applyFont="1" applyFill="1" applyBorder="1" applyAlignment="1" applyProtection="1">
      <alignment horizontal="left" vertical="center" wrapText="1"/>
    </xf>
    <xf numFmtId="0" fontId="0" fillId="11" borderId="52" xfId="0" applyFill="1" applyBorder="1">
      <alignment vertical="center"/>
    </xf>
    <xf numFmtId="0" fontId="0" fillId="21" borderId="52" xfId="0" applyFill="1" applyBorder="1">
      <alignment vertical="center"/>
    </xf>
    <xf numFmtId="0" fontId="0" fillId="0" borderId="61" xfId="0" applyBorder="1" applyAlignment="1"/>
    <xf numFmtId="0" fontId="36" fillId="28" borderId="9" xfId="0" applyFont="1" applyFill="1" applyBorder="1" applyAlignment="1"/>
    <xf numFmtId="0" fontId="36" fillId="5" borderId="9" xfId="0" applyFont="1" applyFill="1" applyBorder="1" applyAlignment="1">
      <alignment horizontal="center"/>
    </xf>
    <xf numFmtId="0" fontId="36" fillId="15" borderId="9" xfId="0" applyFont="1" applyFill="1" applyBorder="1" applyAlignment="1">
      <alignment horizontal="center"/>
    </xf>
    <xf numFmtId="0" fontId="36" fillId="15" borderId="9" xfId="0" applyFont="1" applyFill="1" applyBorder="1" applyAlignment="1"/>
    <xf numFmtId="0" fontId="0" fillId="28" borderId="9" xfId="0" applyFill="1" applyBorder="1">
      <alignment vertical="center"/>
    </xf>
    <xf numFmtId="0" fontId="0" fillId="28" borderId="52" xfId="0" applyFill="1" applyBorder="1">
      <alignment vertical="center"/>
    </xf>
    <xf numFmtId="0" fontId="0" fillId="5" borderId="52" xfId="0" applyFill="1" applyBorder="1">
      <alignment vertical="center"/>
    </xf>
    <xf numFmtId="0" fontId="15" fillId="5" borderId="9" xfId="0" applyFont="1" applyFill="1" applyBorder="1" applyAlignment="1"/>
    <xf numFmtId="0" fontId="45" fillId="5" borderId="9" xfId="0" applyFont="1" applyFill="1" applyBorder="1">
      <alignment vertical="center"/>
    </xf>
    <xf numFmtId="0" fontId="0" fillId="29" borderId="9" xfId="0" applyFill="1" applyBorder="1">
      <alignment vertical="center"/>
    </xf>
    <xf numFmtId="0" fontId="0" fillId="9" borderId="9" xfId="0" applyFill="1" applyBorder="1">
      <alignment vertical="center"/>
    </xf>
    <xf numFmtId="0" fontId="0" fillId="9" borderId="52" xfId="0" applyFill="1" applyBorder="1">
      <alignment vertical="center"/>
    </xf>
    <xf numFmtId="0" fontId="0" fillId="29" borderId="52" xfId="0" applyFill="1" applyBorder="1">
      <alignment vertical="center"/>
    </xf>
    <xf numFmtId="0" fontId="15" fillId="0" borderId="43" xfId="0" applyFont="1" applyBorder="1" applyAlignment="1">
      <alignment horizontal="center"/>
    </xf>
    <xf numFmtId="0" fontId="15" fillId="30" borderId="9" xfId="0" applyFont="1" applyFill="1" applyBorder="1" applyAlignment="1">
      <alignment horizontal="center" wrapText="1"/>
    </xf>
    <xf numFmtId="0" fontId="15" fillId="30" borderId="9" xfId="0" applyFont="1" applyFill="1" applyBorder="1" applyAlignment="1">
      <alignment wrapText="1"/>
    </xf>
    <xf numFmtId="0" fontId="15" fillId="30" borderId="9" xfId="0" applyFont="1" applyFill="1" applyBorder="1" applyAlignment="1">
      <alignment vertical="center" wrapText="1"/>
    </xf>
    <xf numFmtId="0" fontId="15" fillId="31" borderId="9" xfId="0" applyFont="1" applyFill="1" applyBorder="1" applyAlignment="1">
      <alignment vertical="center" wrapText="1"/>
    </xf>
    <xf numFmtId="0" fontId="0" fillId="30" borderId="9" xfId="0" applyFill="1" applyBorder="1" applyAlignment="1"/>
    <xf numFmtId="0" fontId="15" fillId="30" borderId="9" xfId="0" applyFont="1" applyFill="1" applyBorder="1">
      <alignment vertical="center"/>
    </xf>
    <xf numFmtId="0" fontId="15" fillId="31" borderId="9" xfId="0" applyFont="1" applyFill="1" applyBorder="1">
      <alignment vertical="center"/>
    </xf>
    <xf numFmtId="0" fontId="0" fillId="30" borderId="52" xfId="0" applyFill="1" applyBorder="1" applyAlignment="1"/>
    <xf numFmtId="0" fontId="15" fillId="30" borderId="52" xfId="0" applyFont="1" applyFill="1" applyBorder="1">
      <alignment vertical="center"/>
    </xf>
    <xf numFmtId="0" fontId="15" fillId="31" borderId="52" xfId="0" applyFont="1" applyFill="1" applyBorder="1">
      <alignment vertical="center"/>
    </xf>
    <xf numFmtId="0" fontId="15" fillId="0" borderId="0" xfId="0" applyFont="1" applyAlignment="1">
      <alignment wrapText="1"/>
    </xf>
    <xf numFmtId="0" fontId="15" fillId="0" borderId="43" xfId="0" applyFont="1" applyBorder="1" applyAlignment="1"/>
    <xf numFmtId="0" fontId="15" fillId="31" borderId="41" xfId="0" applyFont="1" applyFill="1" applyBorder="1" applyAlignment="1">
      <alignment vertical="center" wrapText="1"/>
    </xf>
    <xf numFmtId="2" fontId="15" fillId="31" borderId="9" xfId="0" applyNumberFormat="1" applyFont="1" applyFill="1" applyBorder="1">
      <alignment vertical="center"/>
    </xf>
    <xf numFmtId="0" fontId="0" fillId="31" borderId="41" xfId="0" applyFill="1" applyBorder="1">
      <alignment vertical="center"/>
    </xf>
    <xf numFmtId="0" fontId="0" fillId="31" borderId="53" xfId="0" applyFill="1" applyBorder="1">
      <alignment vertical="center"/>
    </xf>
    <xf numFmtId="0" fontId="46" fillId="2" borderId="0" xfId="0" applyFont="1" applyFill="1" applyAlignment="1"/>
    <xf numFmtId="164" fontId="40" fillId="2" borderId="9" xfId="2" applyNumberFormat="1" applyFont="1" applyFill="1" applyBorder="1" applyAlignment="1" applyProtection="1">
      <alignment wrapText="1"/>
    </xf>
    <xf numFmtId="164" fontId="40" fillId="2" borderId="0" xfId="2" applyNumberFormat="1" applyFont="1" applyFill="1" applyAlignment="1" applyProtection="1">
      <alignment wrapText="1"/>
    </xf>
    <xf numFmtId="0" fontId="20" fillId="2" borderId="0" xfId="0" applyFont="1" applyFill="1">
      <alignment vertical="center"/>
    </xf>
    <xf numFmtId="0" fontId="39" fillId="25" borderId="9" xfId="0" applyFont="1" applyFill="1" applyBorder="1" applyAlignment="1">
      <alignment horizontal="center" wrapText="1"/>
    </xf>
    <xf numFmtId="164" fontId="0" fillId="2" borderId="9" xfId="4" applyNumberFormat="1" applyFont="1" applyFill="1" applyBorder="1" applyAlignment="1" applyProtection="1">
      <alignment horizontal="left" vertical="center" wrapText="1"/>
    </xf>
    <xf numFmtId="164" fontId="0" fillId="2" borderId="9" xfId="0" applyNumberFormat="1" applyFill="1" applyBorder="1" applyAlignment="1"/>
    <xf numFmtId="43" fontId="40" fillId="2" borderId="9" xfId="2" applyFont="1" applyFill="1" applyBorder="1" applyAlignment="1" applyProtection="1">
      <alignment wrapText="1"/>
    </xf>
    <xf numFmtId="164" fontId="0" fillId="2" borderId="52" xfId="4" applyNumberFormat="1" applyFont="1" applyFill="1" applyBorder="1" applyAlignment="1" applyProtection="1">
      <alignment horizontal="left" vertical="center" wrapText="1"/>
    </xf>
    <xf numFmtId="164" fontId="0" fillId="2" borderId="52" xfId="0" applyNumberFormat="1" applyFill="1" applyBorder="1" applyAlignment="1"/>
    <xf numFmtId="43" fontId="40" fillId="2" borderId="52" xfId="2" applyFont="1" applyFill="1" applyBorder="1" applyAlignment="1" applyProtection="1">
      <alignment wrapText="1"/>
    </xf>
    <xf numFmtId="0" fontId="40" fillId="2" borderId="9" xfId="5" applyFont="1" applyFill="1" applyBorder="1" applyAlignment="1" applyProtection="1">
      <alignment horizontal="center" vertical="center" wrapText="1"/>
    </xf>
    <xf numFmtId="0" fontId="40" fillId="2" borderId="9" xfId="5" applyFont="1" applyFill="1" applyBorder="1" applyAlignment="1" applyProtection="1">
      <alignment horizontal="left" vertical="center" wrapText="1"/>
    </xf>
    <xf numFmtId="0" fontId="40" fillId="2" borderId="71" xfId="5" applyFont="1" applyFill="1" applyBorder="1" applyAlignment="1" applyProtection="1">
      <alignment horizontal="left" vertical="center" wrapText="1"/>
    </xf>
    <xf numFmtId="0" fontId="40" fillId="2" borderId="15" xfId="5" applyFont="1" applyFill="1" applyBorder="1" applyAlignment="1" applyProtection="1">
      <alignment horizontal="left" vertical="center" wrapText="1"/>
    </xf>
    <xf numFmtId="43" fontId="40" fillId="2" borderId="15" xfId="2" applyFont="1" applyFill="1" applyBorder="1" applyAlignment="1" applyProtection="1">
      <alignment wrapText="1"/>
    </xf>
    <xf numFmtId="164" fontId="47" fillId="2" borderId="26" xfId="5" applyNumberFormat="1" applyFont="1" applyFill="1" applyBorder="1" applyAlignment="1" applyProtection="1">
      <alignment horizontal="left" vertical="center" wrapText="1"/>
    </xf>
    <xf numFmtId="164" fontId="47" fillId="2" borderId="34" xfId="5" applyNumberFormat="1" applyFont="1" applyFill="1" applyBorder="1" applyAlignment="1" applyProtection="1">
      <alignment horizontal="left" vertical="center" wrapText="1"/>
    </xf>
    <xf numFmtId="0" fontId="40" fillId="2" borderId="0" xfId="5" applyFont="1" applyFill="1" applyAlignment="1" applyProtection="1">
      <alignment horizontal="center" vertical="center" wrapText="1"/>
    </xf>
    <xf numFmtId="0" fontId="40" fillId="2" borderId="0" xfId="5" applyFont="1" applyFill="1" applyAlignment="1" applyProtection="1">
      <alignment horizontal="left" vertical="center" wrapText="1"/>
    </xf>
    <xf numFmtId="43" fontId="40" fillId="2" borderId="0" xfId="2" applyFont="1" applyFill="1" applyAlignment="1" applyProtection="1">
      <alignment wrapText="1"/>
    </xf>
    <xf numFmtId="0" fontId="39" fillId="25" borderId="9" xfId="0" applyFont="1" applyFill="1" applyBorder="1" applyAlignment="1">
      <alignment horizontal="center"/>
    </xf>
    <xf numFmtId="0" fontId="39" fillId="25" borderId="9" xfId="0" applyFont="1" applyFill="1" applyBorder="1" applyAlignment="1">
      <alignment wrapText="1"/>
    </xf>
    <xf numFmtId="4" fontId="48" fillId="2" borderId="9" xfId="2" applyNumberFormat="1" applyFont="1" applyFill="1" applyBorder="1" applyAlignment="1" applyProtection="1">
      <alignment wrapText="1"/>
    </xf>
    <xf numFmtId="43" fontId="48" fillId="2" borderId="9" xfId="2" applyFont="1" applyFill="1" applyBorder="1" applyAlignment="1" applyProtection="1">
      <alignment wrapText="1"/>
    </xf>
    <xf numFmtId="41" fontId="20" fillId="0" borderId="47" xfId="0" applyNumberFormat="1" applyFont="1" applyBorder="1" applyAlignment="1">
      <alignment wrapText="1"/>
    </xf>
    <xf numFmtId="43" fontId="1" fillId="2" borderId="9" xfId="2" applyFill="1" applyBorder="1" applyAlignment="1" applyProtection="1">
      <alignment wrapText="1"/>
    </xf>
    <xf numFmtId="43" fontId="1" fillId="2" borderId="9" xfId="8" applyFill="1" applyBorder="1" applyAlignment="1" applyProtection="1">
      <alignment wrapText="1"/>
    </xf>
    <xf numFmtId="4" fontId="48" fillId="2" borderId="52" xfId="2" applyNumberFormat="1" applyFont="1" applyFill="1" applyBorder="1" applyAlignment="1" applyProtection="1">
      <alignment wrapText="1"/>
    </xf>
    <xf numFmtId="43" fontId="48" fillId="2" borderId="52" xfId="2" applyFont="1" applyFill="1" applyBorder="1" applyAlignment="1" applyProtection="1">
      <alignment wrapText="1"/>
    </xf>
    <xf numFmtId="4" fontId="40" fillId="2" borderId="15" xfId="2" applyNumberFormat="1" applyFont="1" applyFill="1" applyBorder="1" applyAlignment="1" applyProtection="1">
      <alignment wrapText="1"/>
    </xf>
    <xf numFmtId="43" fontId="48" fillId="2" borderId="15" xfId="2" applyFont="1" applyFill="1" applyBorder="1" applyAlignment="1" applyProtection="1">
      <alignment wrapText="1"/>
    </xf>
    <xf numFmtId="4" fontId="40" fillId="2" borderId="0" xfId="2" applyNumberFormat="1" applyFont="1" applyFill="1" applyAlignment="1" applyProtection="1">
      <alignment wrapText="1"/>
    </xf>
    <xf numFmtId="43" fontId="48" fillId="2" borderId="0" xfId="2" applyFont="1" applyFill="1" applyAlignment="1" applyProtection="1">
      <alignment wrapText="1"/>
    </xf>
    <xf numFmtId="164" fontId="20" fillId="0" borderId="0" xfId="0" applyNumberFormat="1" applyFont="1" applyAlignment="1"/>
    <xf numFmtId="43" fontId="1" fillId="2" borderId="52" xfId="2" applyFill="1" applyBorder="1" applyAlignment="1" applyProtection="1">
      <alignment wrapText="1"/>
    </xf>
    <xf numFmtId="0" fontId="0" fillId="7" borderId="33" xfId="0" quotePrefix="1" applyFill="1" applyBorder="1" applyAlignment="1">
      <alignment horizontal="center"/>
    </xf>
    <xf numFmtId="0" fontId="0" fillId="7" borderId="35" xfId="0" quotePrefix="1" applyFill="1" applyBorder="1" applyAlignment="1">
      <alignment horizontal="center"/>
    </xf>
    <xf numFmtId="0" fontId="0" fillId="7" borderId="43" xfId="0" quotePrefix="1" applyFill="1" applyBorder="1" applyAlignment="1">
      <alignment horizontal="left"/>
    </xf>
    <xf numFmtId="0" fontId="0" fillId="7" borderId="43" xfId="0" quotePrefix="1" applyFill="1" applyBorder="1" applyAlignment="1"/>
    <xf numFmtId="0" fontId="0" fillId="7" borderId="35" xfId="0" quotePrefix="1" applyFill="1" applyBorder="1" applyAlignment="1">
      <alignment horizontal="center" vertical="center"/>
    </xf>
    <xf numFmtId="0" fontId="21" fillId="7" borderId="35" xfId="0" quotePrefix="1" applyFont="1" applyFill="1" applyBorder="1" applyAlignment="1">
      <alignment horizontal="center" vertical="center"/>
    </xf>
    <xf numFmtId="0" fontId="21" fillId="7" borderId="35" xfId="0" quotePrefix="1" applyFont="1" applyFill="1" applyBorder="1" applyAlignment="1">
      <alignment horizontal="center"/>
    </xf>
    <xf numFmtId="0" fontId="0" fillId="2" borderId="44" xfId="0" quotePrefix="1" applyFill="1" applyBorder="1" applyAlignment="1">
      <alignment horizontal="left"/>
    </xf>
    <xf numFmtId="0" fontId="0" fillId="7" borderId="61" xfId="0" quotePrefix="1" applyFill="1" applyBorder="1" applyAlignment="1">
      <alignment horizontal="left"/>
    </xf>
    <xf numFmtId="0" fontId="0" fillId="7" borderId="39" xfId="0" quotePrefix="1" applyFill="1" applyBorder="1" applyAlignment="1">
      <alignment horizontal="center"/>
    </xf>
    <xf numFmtId="0" fontId="0" fillId="7" borderId="9" xfId="0" quotePrefix="1" applyFill="1" applyBorder="1" applyAlignment="1">
      <alignment horizontal="left"/>
    </xf>
    <xf numFmtId="0" fontId="0" fillId="7" borderId="9" xfId="0" quotePrefix="1" applyFill="1" applyBorder="1" applyAlignment="1">
      <alignment horizontal="center"/>
    </xf>
    <xf numFmtId="0" fontId="0" fillId="6" borderId="9" xfId="0" quotePrefix="1" applyFill="1" applyBorder="1" applyAlignment="1">
      <alignment horizontal="left"/>
    </xf>
    <xf numFmtId="0" fontId="0" fillId="0" borderId="9" xfId="0" quotePrefix="1" applyBorder="1">
      <alignment vertical="center"/>
    </xf>
    <xf numFmtId="0" fontId="0" fillId="0" borderId="52" xfId="0" quotePrefix="1" applyBorder="1">
      <alignment vertical="center"/>
    </xf>
    <xf numFmtId="0" fontId="11" fillId="0" borderId="9" xfId="7" quotePrefix="1" applyFont="1" applyBorder="1" applyAlignment="1">
      <alignment horizontal="center" vertical="center"/>
      <protection locked="0"/>
    </xf>
    <xf numFmtId="0" fontId="11" fillId="2" borderId="9" xfId="0" quotePrefix="1" applyFont="1" applyFill="1" applyBorder="1" applyAlignment="1">
      <alignment horizontal="center" vertical="center"/>
    </xf>
    <xf numFmtId="0" fontId="3" fillId="0" borderId="9" xfId="0" quotePrefix="1" applyFont="1" applyBorder="1" applyAlignment="1">
      <alignment horizontal="center" vertical="center"/>
    </xf>
    <xf numFmtId="49" fontId="11" fillId="2" borderId="9" xfId="0" quotePrefix="1" applyNumberFormat="1" applyFont="1" applyFill="1" applyBorder="1" applyAlignment="1">
      <alignment horizontal="center" vertical="center"/>
    </xf>
    <xf numFmtId="0" fontId="4" fillId="2" borderId="9" xfId="9" quotePrefix="1" applyFont="1" applyFill="1" applyBorder="1" applyAlignment="1" applyProtection="1">
      <alignment horizontal="center" vertical="center"/>
    </xf>
    <xf numFmtId="0" fontId="1" fillId="0" borderId="9" xfId="9" quotePrefix="1" applyBorder="1" applyAlignment="1" applyProtection="1">
      <alignment horizontal="center" vertical="center"/>
    </xf>
    <xf numFmtId="49" fontId="4" fillId="2" borderId="9" xfId="9" quotePrefix="1" applyNumberFormat="1" applyFont="1" applyFill="1" applyBorder="1" applyAlignment="1" applyProtection="1">
      <alignment horizontal="center" vertical="center"/>
    </xf>
    <xf numFmtId="0" fontId="3" fillId="0" borderId="9" xfId="9" quotePrefix="1" applyFont="1" applyBorder="1" applyAlignment="1" applyProtection="1">
      <alignment horizontal="center" vertical="center"/>
    </xf>
    <xf numFmtId="0" fontId="6" fillId="0" borderId="9" xfId="9" quotePrefix="1" applyFont="1" applyBorder="1" applyAlignment="1" applyProtection="1">
      <alignment horizontal="center" vertical="center"/>
    </xf>
    <xf numFmtId="0" fontId="6" fillId="0" borderId="15" xfId="9" quotePrefix="1" applyFont="1" applyBorder="1" applyAlignment="1" applyProtection="1">
      <alignment horizontal="center" vertical="center"/>
    </xf>
    <xf numFmtId="0" fontId="0" fillId="2" borderId="57" xfId="0" applyFill="1" applyBorder="1" applyAlignment="1">
      <alignment horizontal="center"/>
    </xf>
    <xf numFmtId="0" fontId="20" fillId="7" borderId="71" xfId="0" applyFont="1" applyFill="1" applyBorder="1" applyAlignment="1"/>
    <xf numFmtId="0" fontId="0" fillId="6" borderId="15" xfId="0" applyFill="1" applyBorder="1" applyAlignment="1"/>
    <xf numFmtId="0" fontId="0" fillId="7" borderId="15" xfId="0" applyFill="1" applyBorder="1" applyAlignment="1">
      <alignment horizontal="center"/>
    </xf>
    <xf numFmtId="0" fontId="0" fillId="2" borderId="72" xfId="0" applyFill="1" applyBorder="1" applyAlignment="1">
      <alignment horizontal="left"/>
    </xf>
    <xf numFmtId="0" fontId="0" fillId="7" borderId="15" xfId="0" applyFill="1" applyBorder="1" applyAlignment="1">
      <alignment horizontal="left"/>
    </xf>
    <xf numFmtId="0" fontId="0" fillId="2" borderId="73" xfId="0" applyFill="1" applyBorder="1" applyAlignment="1">
      <alignment horizontal="left"/>
    </xf>
    <xf numFmtId="0" fontId="20" fillId="2" borderId="39" xfId="0" applyFont="1" applyFill="1" applyBorder="1" applyAlignment="1">
      <alignment horizontal="center" vertical="center"/>
    </xf>
    <xf numFmtId="0" fontId="19" fillId="2" borderId="39" xfId="0" applyFont="1" applyFill="1" applyBorder="1" applyAlignment="1">
      <alignment horizontal="center" vertical="center"/>
    </xf>
    <xf numFmtId="165" fontId="37" fillId="5" borderId="52" xfId="0" applyNumberFormat="1" applyFont="1" applyFill="1" applyBorder="1">
      <alignment vertical="center"/>
    </xf>
    <xf numFmtId="165" fontId="37" fillId="6" borderId="52" xfId="0" applyNumberFormat="1" applyFont="1" applyFill="1" applyBorder="1">
      <alignment vertical="center"/>
    </xf>
    <xf numFmtId="165" fontId="37" fillId="17" borderId="52" xfId="0" applyNumberFormat="1" applyFont="1" applyFill="1" applyBorder="1">
      <alignment vertical="center"/>
    </xf>
    <xf numFmtId="165" fontId="37" fillId="19" borderId="52" xfId="0" applyNumberFormat="1" applyFont="1" applyFill="1" applyBorder="1">
      <alignment vertical="center"/>
    </xf>
    <xf numFmtId="0" fontId="36" fillId="23" borderId="52" xfId="0" applyFont="1" applyFill="1" applyBorder="1">
      <alignment vertical="center"/>
    </xf>
    <xf numFmtId="0" fontId="0" fillId="15" borderId="52" xfId="0" applyFill="1" applyBorder="1">
      <alignment vertical="center"/>
    </xf>
    <xf numFmtId="0" fontId="0" fillId="0" borderId="61" xfId="0" applyBorder="1">
      <alignment vertical="center"/>
    </xf>
    <xf numFmtId="0" fontId="20" fillId="0" borderId="52" xfId="0" applyFont="1" applyBorder="1" applyAlignment="1">
      <alignment horizontal="center" vertical="center"/>
    </xf>
    <xf numFmtId="164" fontId="0" fillId="2" borderId="52" xfId="0" applyNumberFormat="1" applyFill="1" applyBorder="1">
      <alignment vertical="center"/>
    </xf>
    <xf numFmtId="43" fontId="0" fillId="2" borderId="52" xfId="1" applyFont="1" applyFill="1" applyBorder="1" applyAlignment="1" applyProtection="1">
      <alignment vertical="center"/>
    </xf>
    <xf numFmtId="43" fontId="0" fillId="2" borderId="52" xfId="1" applyFont="1" applyFill="1" applyBorder="1" applyAlignment="1" applyProtection="1">
      <alignment horizontal="left" vertical="center" wrapText="1"/>
    </xf>
    <xf numFmtId="43" fontId="40" fillId="2" borderId="52" xfId="1" applyFont="1" applyFill="1" applyBorder="1" applyAlignment="1" applyProtection="1">
      <alignment vertical="center" wrapText="1"/>
    </xf>
    <xf numFmtId="43" fontId="41" fillId="2" borderId="52" xfId="2" applyFont="1" applyFill="1" applyBorder="1" applyAlignment="1" applyProtection="1">
      <alignment vertical="center" wrapText="1"/>
    </xf>
    <xf numFmtId="43" fontId="1" fillId="2" borderId="52" xfId="2" applyFill="1" applyBorder="1" applyAlignment="1" applyProtection="1">
      <alignment vertical="center" wrapText="1"/>
    </xf>
    <xf numFmtId="0" fontId="15" fillId="0" borderId="24" xfId="0" applyFont="1" applyBorder="1" applyAlignment="1">
      <alignment horizontal="center"/>
    </xf>
    <xf numFmtId="0" fontId="15" fillId="6" borderId="17" xfId="0" applyFont="1" applyFill="1" applyBorder="1" applyAlignment="1"/>
    <xf numFmtId="0" fontId="19" fillId="2" borderId="18" xfId="0" applyFont="1" applyFill="1" applyBorder="1" applyAlignment="1">
      <alignment horizontal="center"/>
    </xf>
    <xf numFmtId="3" fontId="15" fillId="2" borderId="19" xfId="0" applyNumberFormat="1" applyFont="1" applyFill="1" applyBorder="1" applyAlignment="1"/>
    <xf numFmtId="3" fontId="15" fillId="2" borderId="69" xfId="0" applyNumberFormat="1" applyFont="1" applyFill="1" applyBorder="1" applyAlignment="1"/>
    <xf numFmtId="3" fontId="15" fillId="2" borderId="18" xfId="0" applyNumberFormat="1" applyFont="1" applyFill="1" applyBorder="1" applyAlignment="1"/>
    <xf numFmtId="3" fontId="15" fillId="6" borderId="18" xfId="0" applyNumberFormat="1" applyFont="1" applyFill="1" applyBorder="1" applyAlignment="1"/>
    <xf numFmtId="3" fontId="15" fillId="2" borderId="18" xfId="0" applyNumberFormat="1" applyFont="1" applyFill="1" applyBorder="1" applyAlignment="1">
      <alignment horizontal="center"/>
    </xf>
    <xf numFmtId="0" fontId="0" fillId="0" borderId="53" xfId="0" applyBorder="1" applyAlignment="1"/>
    <xf numFmtId="0" fontId="0" fillId="2" borderId="39" xfId="0" applyFill="1" applyBorder="1" applyAlignment="1">
      <alignment horizontal="left"/>
    </xf>
    <xf numFmtId="164" fontId="0" fillId="0" borderId="61" xfId="0" applyNumberFormat="1" applyBorder="1" applyAlignment="1"/>
    <xf numFmtId="0" fontId="0" fillId="0" borderId="24" xfId="0" applyBorder="1" applyAlignment="1"/>
    <xf numFmtId="0" fontId="0" fillId="0" borderId="34" xfId="0" applyBorder="1" applyAlignment="1"/>
    <xf numFmtId="0" fontId="0" fillId="2" borderId="34" xfId="0" applyFill="1" applyBorder="1" applyAlignment="1">
      <alignment horizontal="left"/>
    </xf>
    <xf numFmtId="0" fontId="0" fillId="0" borderId="39" xfId="0" applyBorder="1" applyAlignment="1"/>
    <xf numFmtId="0" fontId="0" fillId="4" borderId="38" xfId="0" applyFill="1" applyBorder="1" applyAlignment="1">
      <alignment horizontal="left"/>
    </xf>
    <xf numFmtId="0" fontId="0" fillId="0" borderId="17" xfId="0" applyBorder="1" applyAlignment="1"/>
    <xf numFmtId="0" fontId="0" fillId="0" borderId="34" xfId="0" applyBorder="1" applyAlignment="1">
      <alignment horizontal="left"/>
    </xf>
    <xf numFmtId="0" fontId="8" fillId="0" borderId="25" xfId="0" applyFont="1" applyBorder="1" applyAlignment="1">
      <alignment wrapText="1"/>
    </xf>
    <xf numFmtId="164" fontId="8" fillId="0" borderId="34" xfId="0" applyNumberFormat="1" applyFont="1" applyBorder="1" applyAlignment="1"/>
    <xf numFmtId="0" fontId="19" fillId="2" borderId="9" xfId="0" applyFont="1" applyFill="1" applyBorder="1" applyAlignment="1">
      <alignment horizontal="left" vertical="center"/>
    </xf>
    <xf numFmtId="43" fontId="55" fillId="0" borderId="0" xfId="1">
      <alignment vertical="top"/>
      <protection locked="0"/>
    </xf>
    <xf numFmtId="164" fontId="0" fillId="2" borderId="59" xfId="0" applyNumberFormat="1" applyFill="1" applyBorder="1" applyAlignment="1"/>
    <xf numFmtId="164" fontId="0" fillId="2" borderId="60" xfId="0" applyNumberFormat="1" applyFill="1" applyBorder="1" applyAlignment="1"/>
    <xf numFmtId="164" fontId="0" fillId="2" borderId="62" xfId="0" applyNumberFormat="1" applyFill="1" applyBorder="1" applyAlignment="1"/>
    <xf numFmtId="164" fontId="15" fillId="0" borderId="37" xfId="0" applyNumberFormat="1" applyFont="1" applyBorder="1" applyAlignment="1"/>
    <xf numFmtId="164" fontId="0" fillId="0" borderId="9" xfId="0" applyNumberFormat="1" applyBorder="1" applyAlignment="1"/>
    <xf numFmtId="0" fontId="0" fillId="2" borderId="39" xfId="0" applyFill="1" applyBorder="1" applyAlignment="1">
      <alignment horizontal="center"/>
    </xf>
    <xf numFmtId="0" fontId="20" fillId="7" borderId="65" xfId="0" applyFont="1" applyFill="1" applyBorder="1" applyAlignment="1"/>
    <xf numFmtId="0" fontId="0" fillId="6" borderId="52" xfId="0" applyFill="1" applyBorder="1" applyAlignment="1"/>
    <xf numFmtId="0" fontId="0" fillId="7" borderId="52" xfId="0" applyFill="1" applyBorder="1" applyAlignment="1">
      <alignment horizontal="center"/>
    </xf>
    <xf numFmtId="0" fontId="0" fillId="7" borderId="52" xfId="0" applyFill="1" applyBorder="1" applyAlignment="1">
      <alignment horizontal="left"/>
    </xf>
    <xf numFmtId="0" fontId="0" fillId="2" borderId="53" xfId="0" applyFill="1" applyBorder="1" applyAlignment="1">
      <alignment horizontal="left"/>
    </xf>
    <xf numFmtId="164" fontId="56" fillId="2" borderId="51" xfId="1" applyNumberFormat="1" applyFont="1" applyFill="1" applyBorder="1" applyAlignment="1" applyProtection="1"/>
    <xf numFmtId="0" fontId="0" fillId="6" borderId="2" xfId="0" applyFill="1" applyBorder="1" applyAlignment="1"/>
    <xf numFmtId="0" fontId="0" fillId="2" borderId="0" xfId="0" applyFill="1" applyBorder="1" applyAlignment="1">
      <alignment horizontal="center"/>
    </xf>
    <xf numFmtId="0" fontId="16" fillId="2" borderId="0" xfId="0" applyFont="1" applyFill="1" applyBorder="1" applyAlignment="1"/>
    <xf numFmtId="43" fontId="16" fillId="2" borderId="0" xfId="0" applyNumberFormat="1" applyFont="1" applyFill="1" applyBorder="1" applyAlignment="1"/>
    <xf numFmtId="0" fontId="17" fillId="2" borderId="9" xfId="0" applyFont="1" applyFill="1" applyBorder="1" applyAlignment="1">
      <alignment horizontal="left"/>
    </xf>
    <xf numFmtId="0" fontId="17" fillId="2" borderId="41" xfId="0" applyFont="1" applyFill="1" applyBorder="1" applyAlignment="1">
      <alignment horizontal="left"/>
    </xf>
    <xf numFmtId="0" fontId="19" fillId="0" borderId="41" xfId="0" applyFont="1" applyBorder="1" applyAlignment="1">
      <alignment horizontal="left" vertical="center" wrapText="1"/>
    </xf>
    <xf numFmtId="0" fontId="19" fillId="0" borderId="43" xfId="0" applyFont="1" applyBorder="1" applyAlignment="1">
      <alignment horizontal="left" vertical="center" wrapText="1"/>
    </xf>
    <xf numFmtId="0" fontId="19" fillId="0" borderId="55" xfId="0" applyFont="1" applyBorder="1" applyAlignment="1">
      <alignment horizontal="left" vertical="center" wrapText="1"/>
    </xf>
    <xf numFmtId="0" fontId="34" fillId="2" borderId="9" xfId="0" applyFont="1" applyFill="1" applyBorder="1" applyAlignment="1">
      <alignment horizontal="center" vertical="top" wrapText="1"/>
    </xf>
    <xf numFmtId="0" fontId="34" fillId="2" borderId="41" xfId="0" applyFont="1" applyFill="1" applyBorder="1" applyAlignment="1">
      <alignment horizontal="center" vertical="top" wrapText="1"/>
    </xf>
    <xf numFmtId="0" fontId="34" fillId="2" borderId="43" xfId="0" applyFont="1" applyFill="1" applyBorder="1" applyAlignment="1">
      <alignment horizontal="center" vertical="top" wrapText="1"/>
    </xf>
    <xf numFmtId="0" fontId="34" fillId="2" borderId="55" xfId="0" applyFont="1" applyFill="1" applyBorder="1" applyAlignment="1">
      <alignment horizontal="center" vertical="top" wrapText="1"/>
    </xf>
    <xf numFmtId="0" fontId="15" fillId="2" borderId="41" xfId="0" applyFont="1" applyFill="1" applyBorder="1" applyAlignment="1">
      <alignment horizontal="center" wrapText="1"/>
    </xf>
    <xf numFmtId="0" fontId="15" fillId="2" borderId="55" xfId="0" applyFont="1" applyFill="1" applyBorder="1" applyAlignment="1">
      <alignment horizontal="center" wrapText="1"/>
    </xf>
    <xf numFmtId="0" fontId="15" fillId="0" borderId="9" xfId="0" applyFont="1" applyBorder="1" applyAlignment="1">
      <alignment horizontal="center"/>
    </xf>
    <xf numFmtId="0" fontId="39" fillId="25" borderId="9" xfId="0" applyFont="1" applyFill="1" applyBorder="1" applyAlignment="1">
      <alignment horizontal="center"/>
    </xf>
    <xf numFmtId="0" fontId="40" fillId="2" borderId="41" xfId="5" applyFont="1" applyFill="1" applyBorder="1" applyAlignment="1" applyProtection="1">
      <alignment horizontal="center" vertical="center" wrapText="1"/>
    </xf>
    <xf numFmtId="0" fontId="40" fillId="2" borderId="55" xfId="5" applyFont="1" applyFill="1" applyBorder="1" applyAlignment="1" applyProtection="1">
      <alignment horizontal="center" vertical="center" wrapText="1"/>
    </xf>
    <xf numFmtId="0" fontId="20" fillId="2" borderId="41" xfId="0" applyFont="1" applyFill="1" applyBorder="1" applyAlignment="1">
      <alignment horizontal="left" wrapText="1"/>
    </xf>
    <xf numFmtId="0" fontId="20" fillId="2" borderId="55" xfId="0" applyFont="1" applyFill="1" applyBorder="1" applyAlignment="1">
      <alignment horizontal="left" wrapText="1"/>
    </xf>
    <xf numFmtId="0" fontId="15" fillId="25" borderId="21" xfId="0" applyFont="1" applyFill="1" applyBorder="1" applyAlignment="1">
      <alignment horizontal="center" vertical="center" wrapText="1"/>
    </xf>
    <xf numFmtId="0" fontId="15" fillId="25" borderId="47" xfId="0" applyFont="1" applyFill="1" applyBorder="1" applyAlignment="1">
      <alignment horizontal="center" vertical="center" wrapText="1"/>
    </xf>
    <xf numFmtId="0" fontId="39" fillId="25" borderId="52" xfId="0" applyFont="1" applyFill="1" applyBorder="1" applyAlignment="1">
      <alignment horizontal="center" vertical="center" wrapText="1"/>
    </xf>
    <xf numFmtId="0" fontId="39" fillId="25" borderId="47" xfId="0" applyFont="1" applyFill="1" applyBorder="1" applyAlignment="1">
      <alignment horizontal="center" vertical="center" wrapText="1"/>
    </xf>
    <xf numFmtId="0" fontId="39" fillId="25" borderId="9" xfId="0" applyFont="1" applyFill="1" applyBorder="1" applyAlignment="1">
      <alignment horizontal="center" wrapText="1"/>
    </xf>
    <xf numFmtId="0" fontId="39" fillId="25" borderId="52" xfId="0" applyFont="1" applyFill="1" applyBorder="1" applyAlignment="1">
      <alignment horizontal="center" wrapText="1"/>
    </xf>
    <xf numFmtId="0" fontId="39" fillId="25" borderId="47" xfId="0" applyFont="1" applyFill="1" applyBorder="1" applyAlignment="1">
      <alignment horizontal="center" wrapText="1"/>
    </xf>
    <xf numFmtId="0" fontId="39" fillId="25" borderId="41" xfId="0" applyFont="1" applyFill="1" applyBorder="1" applyAlignment="1">
      <alignment horizontal="center"/>
    </xf>
    <xf numFmtId="0" fontId="39" fillId="25" borderId="43" xfId="0" applyFont="1" applyFill="1" applyBorder="1" applyAlignment="1">
      <alignment horizontal="center"/>
    </xf>
    <xf numFmtId="0" fontId="39" fillId="25" borderId="55" xfId="0" applyFont="1" applyFill="1" applyBorder="1" applyAlignment="1">
      <alignment horizontal="center"/>
    </xf>
    <xf numFmtId="0" fontId="42" fillId="2" borderId="41" xfId="0" applyFont="1" applyFill="1" applyBorder="1" applyAlignment="1">
      <alignment horizontal="left" wrapText="1"/>
    </xf>
    <xf numFmtId="0" fontId="42" fillId="2" borderId="55" xfId="0" applyFont="1" applyFill="1" applyBorder="1" applyAlignment="1">
      <alignment horizontal="left" wrapText="1"/>
    </xf>
    <xf numFmtId="0" fontId="39" fillId="25" borderId="9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26" fillId="9" borderId="9" xfId="0" applyFont="1" applyFill="1" applyBorder="1" applyAlignment="1">
      <alignment horizontal="center" wrapText="1"/>
    </xf>
    <xf numFmtId="0" fontId="28" fillId="10" borderId="41" xfId="0" applyFont="1" applyFill="1" applyBorder="1" applyAlignment="1">
      <alignment horizontal="center" wrapText="1"/>
    </xf>
    <xf numFmtId="0" fontId="28" fillId="10" borderId="43" xfId="0" applyFont="1" applyFill="1" applyBorder="1" applyAlignment="1">
      <alignment horizontal="center" wrapText="1"/>
    </xf>
    <xf numFmtId="0" fontId="28" fillId="10" borderId="55" xfId="0" applyFont="1" applyFill="1" applyBorder="1" applyAlignment="1">
      <alignment horizontal="center" wrapText="1"/>
    </xf>
    <xf numFmtId="0" fontId="26" fillId="0" borderId="41" xfId="0" applyFont="1" applyBorder="1" applyAlignment="1">
      <alignment horizontal="center" wrapText="1"/>
    </xf>
    <xf numFmtId="0" fontId="26" fillId="0" borderId="43" xfId="0" applyFont="1" applyBorder="1" applyAlignment="1">
      <alignment horizontal="center" wrapText="1"/>
    </xf>
    <xf numFmtId="0" fontId="26" fillId="0" borderId="60" xfId="0" applyFont="1" applyBorder="1" applyAlignment="1">
      <alignment horizontal="center" wrapText="1"/>
    </xf>
    <xf numFmtId="0" fontId="31" fillId="2" borderId="41" xfId="0" applyFont="1" applyFill="1" applyBorder="1" applyAlignment="1">
      <alignment horizontal="left" wrapText="1"/>
    </xf>
    <xf numFmtId="0" fontId="31" fillId="2" borderId="43" xfId="0" applyFont="1" applyFill="1" applyBorder="1" applyAlignment="1">
      <alignment horizontal="left" wrapText="1"/>
    </xf>
    <xf numFmtId="0" fontId="31" fillId="2" borderId="55" xfId="0" applyFont="1" applyFill="1" applyBorder="1" applyAlignment="1">
      <alignment horizontal="left" wrapText="1"/>
    </xf>
    <xf numFmtId="0" fontId="26" fillId="8" borderId="52" xfId="0" applyFont="1" applyFill="1" applyBorder="1" applyAlignment="1">
      <alignment horizontal="center" vertical="center" wrapText="1"/>
    </xf>
    <xf numFmtId="0" fontId="26" fillId="8" borderId="47" xfId="0" applyFont="1" applyFill="1" applyBorder="1" applyAlignment="1">
      <alignment horizontal="center" vertical="center" wrapText="1"/>
    </xf>
    <xf numFmtId="0" fontId="26" fillId="8" borderId="52" xfId="0" applyFont="1" applyFill="1" applyBorder="1" applyAlignment="1">
      <alignment horizontal="center" wrapText="1"/>
    </xf>
    <xf numFmtId="0" fontId="26" fillId="8" borderId="47" xfId="0" applyFont="1" applyFill="1" applyBorder="1" applyAlignment="1">
      <alignment horizontal="center" wrapText="1"/>
    </xf>
    <xf numFmtId="0" fontId="32" fillId="2" borderId="9" xfId="0" applyFont="1" applyFill="1" applyBorder="1" applyAlignment="1">
      <alignment wrapText="1"/>
    </xf>
    <xf numFmtId="4" fontId="32" fillId="2" borderId="9" xfId="0" applyNumberFormat="1" applyFont="1" applyFill="1" applyBorder="1" applyAlignment="1">
      <alignment horizontal="center" wrapText="1"/>
    </xf>
    <xf numFmtId="0" fontId="32" fillId="2" borderId="9" xfId="0" applyFont="1" applyFill="1" applyBorder="1" applyAlignment="1">
      <alignment horizontal="left" wrapText="1"/>
    </xf>
    <xf numFmtId="0" fontId="31" fillId="2" borderId="9" xfId="0" applyFont="1" applyFill="1" applyBorder="1" applyAlignment="1">
      <alignment horizontal="left" wrapText="1"/>
    </xf>
    <xf numFmtId="4" fontId="31" fillId="2" borderId="9" xfId="0" applyNumberFormat="1" applyFont="1" applyFill="1" applyBorder="1" applyAlignment="1">
      <alignment horizontal="center" wrapText="1"/>
    </xf>
    <xf numFmtId="0" fontId="26" fillId="8" borderId="53" xfId="0" applyFont="1" applyFill="1" applyBorder="1" applyAlignment="1">
      <alignment horizontal="center" vertical="center" wrapText="1"/>
    </xf>
    <xf numFmtId="0" fontId="26" fillId="8" borderId="65" xfId="0" applyFont="1" applyFill="1" applyBorder="1" applyAlignment="1">
      <alignment horizontal="center" vertical="center" wrapText="1"/>
    </xf>
    <xf numFmtId="0" fontId="26" fillId="8" borderId="48" xfId="0" applyFont="1" applyFill="1" applyBorder="1" applyAlignment="1">
      <alignment horizontal="center" vertical="center" wrapText="1"/>
    </xf>
    <xf numFmtId="0" fontId="26" fillId="8" borderId="66" xfId="0" applyFont="1" applyFill="1" applyBorder="1" applyAlignment="1">
      <alignment horizontal="center" vertical="center" wrapText="1"/>
    </xf>
    <xf numFmtId="0" fontId="31" fillId="2" borderId="9" xfId="0" applyFont="1" applyFill="1" applyBorder="1" applyAlignment="1">
      <alignment horizontal="center" wrapText="1"/>
    </xf>
    <xf numFmtId="0" fontId="32" fillId="2" borderId="41" xfId="0" applyFont="1" applyFill="1" applyBorder="1" applyAlignment="1">
      <alignment horizontal="left" wrapText="1"/>
    </xf>
    <xf numFmtId="0" fontId="32" fillId="2" borderId="43" xfId="0" applyFont="1" applyFill="1" applyBorder="1" applyAlignment="1">
      <alignment horizontal="left" wrapText="1"/>
    </xf>
    <xf numFmtId="0" fontId="32" fillId="2" borderId="55" xfId="0" applyFont="1" applyFill="1" applyBorder="1" applyAlignment="1">
      <alignment horizontal="left" wrapText="1"/>
    </xf>
    <xf numFmtId="0" fontId="17" fillId="5" borderId="9" xfId="0" applyFont="1" applyFill="1" applyBorder="1" applyAlignment="1">
      <alignment horizontal="left"/>
    </xf>
    <xf numFmtId="0" fontId="17" fillId="5" borderId="1" xfId="0" applyFont="1" applyFill="1" applyBorder="1" applyAlignment="1">
      <alignment horizontal="left"/>
    </xf>
    <xf numFmtId="0" fontId="17" fillId="5" borderId="2" xfId="0" applyFont="1" applyFill="1" applyBorder="1" applyAlignment="1">
      <alignment horizontal="left"/>
    </xf>
    <xf numFmtId="0" fontId="17" fillId="5" borderId="42" xfId="0" applyFont="1" applyFill="1" applyBorder="1" applyAlignment="1">
      <alignment horizontal="left"/>
    </xf>
    <xf numFmtId="0" fontId="17" fillId="5" borderId="67" xfId="0" applyFont="1" applyFill="1" applyBorder="1" applyAlignment="1">
      <alignment horizontal="left"/>
    </xf>
    <xf numFmtId="0" fontId="34" fillId="2" borderId="24" xfId="0" applyFont="1" applyFill="1" applyBorder="1" applyAlignment="1">
      <alignment horizontal="left" vertical="top" wrapText="1"/>
    </xf>
    <xf numFmtId="0" fontId="34" fillId="2" borderId="25" xfId="0" applyFont="1" applyFill="1" applyBorder="1" applyAlignment="1">
      <alignment horizontal="left" vertical="top" wrapText="1"/>
    </xf>
    <xf numFmtId="0" fontId="34" fillId="2" borderId="26" xfId="0" applyFont="1" applyFill="1" applyBorder="1" applyAlignment="1">
      <alignment horizontal="left" vertical="top" wrapText="1"/>
    </xf>
    <xf numFmtId="0" fontId="34" fillId="2" borderId="61" xfId="0" applyFont="1" applyFill="1" applyBorder="1" applyAlignment="1">
      <alignment horizontal="center" vertical="top" wrapText="1"/>
    </xf>
    <xf numFmtId="0" fontId="34" fillId="2" borderId="65" xfId="0" applyFont="1" applyFill="1" applyBorder="1" applyAlignment="1">
      <alignment horizontal="center" vertical="top" wrapText="1"/>
    </xf>
    <xf numFmtId="0" fontId="33" fillId="2" borderId="1" xfId="0" applyFont="1" applyFill="1" applyBorder="1" applyAlignment="1">
      <alignment horizontal="center" vertical="top" wrapText="1"/>
    </xf>
    <xf numFmtId="0" fontId="33" fillId="2" borderId="2" xfId="0" applyFont="1" applyFill="1" applyBorder="1" applyAlignment="1">
      <alignment horizontal="center" vertical="top" wrapText="1"/>
    </xf>
    <xf numFmtId="17" fontId="35" fillId="2" borderId="4" xfId="0" applyNumberFormat="1" applyFont="1" applyFill="1" applyBorder="1" applyAlignment="1">
      <alignment horizontal="center" vertical="top"/>
    </xf>
    <xf numFmtId="17" fontId="35" fillId="2" borderId="5" xfId="0" applyNumberFormat="1" applyFont="1" applyFill="1" applyBorder="1" applyAlignment="1">
      <alignment horizontal="center" vertical="top"/>
    </xf>
    <xf numFmtId="17" fontId="35" fillId="2" borderId="12" xfId="0" applyNumberFormat="1" applyFont="1" applyFill="1" applyBorder="1" applyAlignment="1">
      <alignment horizontal="center" vertical="top"/>
    </xf>
    <xf numFmtId="17" fontId="35" fillId="6" borderId="17" xfId="0" applyNumberFormat="1" applyFont="1" applyFill="1" applyBorder="1" applyAlignment="1">
      <alignment horizontal="center" vertical="top"/>
    </xf>
    <xf numFmtId="17" fontId="35" fillId="6" borderId="18" xfId="0" applyNumberFormat="1" applyFont="1" applyFill="1" applyBorder="1" applyAlignment="1">
      <alignment horizontal="center" vertical="top"/>
    </xf>
    <xf numFmtId="17" fontId="35" fillId="6" borderId="19" xfId="0" applyNumberFormat="1" applyFont="1" applyFill="1" applyBorder="1" applyAlignment="1">
      <alignment horizontal="center" vertical="top"/>
    </xf>
    <xf numFmtId="17" fontId="35" fillId="2" borderId="2" xfId="0" applyNumberFormat="1" applyFont="1" applyFill="1" applyBorder="1" applyAlignment="1">
      <alignment horizontal="center" vertical="top"/>
    </xf>
    <xf numFmtId="17" fontId="35" fillId="2" borderId="1" xfId="0" applyNumberFormat="1" applyFont="1" applyFill="1" applyBorder="1" applyAlignment="1">
      <alignment horizontal="center" vertical="top"/>
    </xf>
    <xf numFmtId="17" fontId="35" fillId="2" borderId="10" xfId="0" applyNumberFormat="1" applyFont="1" applyFill="1" applyBorder="1" applyAlignment="1">
      <alignment horizontal="center" vertical="top"/>
    </xf>
    <xf numFmtId="17" fontId="35" fillId="15" borderId="1" xfId="0" applyNumberFormat="1" applyFont="1" applyFill="1" applyBorder="1" applyAlignment="1">
      <alignment horizontal="center" vertical="top"/>
    </xf>
    <xf numFmtId="17" fontId="35" fillId="15" borderId="2" xfId="0" applyNumberFormat="1" applyFont="1" applyFill="1" applyBorder="1" applyAlignment="1">
      <alignment horizontal="center" vertical="top"/>
    </xf>
    <xf numFmtId="17" fontId="35" fillId="15" borderId="10" xfId="0" applyNumberFormat="1" applyFont="1" applyFill="1" applyBorder="1" applyAlignment="1">
      <alignment horizontal="center" vertical="top"/>
    </xf>
    <xf numFmtId="17" fontId="35" fillId="5" borderId="24" xfId="0" applyNumberFormat="1" applyFont="1" applyFill="1" applyBorder="1" applyAlignment="1">
      <alignment horizontal="center" vertical="top"/>
    </xf>
    <xf numFmtId="17" fontId="35" fillId="5" borderId="26" xfId="0" applyNumberFormat="1" applyFont="1" applyFill="1" applyBorder="1" applyAlignment="1">
      <alignment horizontal="center" vertical="top"/>
    </xf>
    <xf numFmtId="17" fontId="35" fillId="6" borderId="1" xfId="0" applyNumberFormat="1" applyFont="1" applyFill="1" applyBorder="1" applyAlignment="1">
      <alignment horizontal="center" vertical="top"/>
    </xf>
    <xf numFmtId="17" fontId="35" fillId="6" borderId="2" xfId="0" applyNumberFormat="1" applyFont="1" applyFill="1" applyBorder="1" applyAlignment="1">
      <alignment horizontal="center" vertical="top"/>
    </xf>
    <xf numFmtId="17" fontId="35" fillId="6" borderId="10" xfId="0" applyNumberFormat="1" applyFont="1" applyFill="1" applyBorder="1" applyAlignment="1">
      <alignment horizontal="center" vertical="top"/>
    </xf>
    <xf numFmtId="17" fontId="35" fillId="6" borderId="24" xfId="0" applyNumberFormat="1" applyFont="1" applyFill="1" applyBorder="1" applyAlignment="1">
      <alignment horizontal="center" vertical="top"/>
    </xf>
    <xf numFmtId="17" fontId="35" fillId="6" borderId="25" xfId="0" applyNumberFormat="1" applyFont="1" applyFill="1" applyBorder="1" applyAlignment="1">
      <alignment horizontal="center" vertical="top"/>
    </xf>
    <xf numFmtId="17" fontId="35" fillId="6" borderId="26" xfId="0" applyNumberFormat="1" applyFont="1" applyFill="1" applyBorder="1" applyAlignment="1">
      <alignment horizontal="center" vertical="top"/>
    </xf>
    <xf numFmtId="17" fontId="35" fillId="16" borderId="2" xfId="0" applyNumberFormat="1" applyFont="1" applyFill="1" applyBorder="1" applyAlignment="1">
      <alignment horizontal="center" vertical="top"/>
    </xf>
    <xf numFmtId="17" fontId="35" fillId="15" borderId="24" xfId="0" applyNumberFormat="1" applyFont="1" applyFill="1" applyBorder="1" applyAlignment="1">
      <alignment horizontal="center" vertical="top"/>
    </xf>
    <xf numFmtId="17" fontId="35" fillId="15" borderId="25" xfId="0" applyNumberFormat="1" applyFont="1" applyFill="1" applyBorder="1" applyAlignment="1">
      <alignment horizontal="center" vertical="top"/>
    </xf>
    <xf numFmtId="17" fontId="35" fillId="15" borderId="26" xfId="0" applyNumberFormat="1" applyFont="1" applyFill="1" applyBorder="1" applyAlignment="1">
      <alignment horizontal="center" vertical="top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34" fillId="2" borderId="4" xfId="0" applyFont="1" applyFill="1" applyBorder="1" applyAlignment="1">
      <alignment horizontal="center" vertical="center" wrapText="1"/>
    </xf>
    <xf numFmtId="0" fontId="34" fillId="2" borderId="5" xfId="0" applyFont="1" applyFill="1" applyBorder="1" applyAlignment="1">
      <alignment horizontal="center" vertical="center" wrapText="1"/>
    </xf>
    <xf numFmtId="0" fontId="34" fillId="2" borderId="12" xfId="0" applyFont="1" applyFill="1" applyBorder="1" applyAlignment="1">
      <alignment horizontal="center" vertical="center" wrapText="1"/>
    </xf>
    <xf numFmtId="0" fontId="34" fillId="6" borderId="17" xfId="0" applyFont="1" applyFill="1" applyBorder="1" applyAlignment="1">
      <alignment horizontal="center" vertical="center" wrapText="1"/>
    </xf>
    <xf numFmtId="0" fontId="34" fillId="6" borderId="18" xfId="0" applyFont="1" applyFill="1" applyBorder="1" applyAlignment="1">
      <alignment horizontal="center" vertical="center" wrapText="1"/>
    </xf>
    <xf numFmtId="0" fontId="34" fillId="6" borderId="19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 wrapText="1"/>
    </xf>
    <xf numFmtId="0" fontId="34" fillId="2" borderId="10" xfId="0" applyFont="1" applyFill="1" applyBorder="1" applyAlignment="1">
      <alignment horizontal="center" vertical="center" wrapText="1"/>
    </xf>
    <xf numFmtId="0" fontId="34" fillId="15" borderId="4" xfId="0" applyFont="1" applyFill="1" applyBorder="1" applyAlignment="1">
      <alignment horizontal="center" vertical="center" wrapText="1"/>
    </xf>
    <xf numFmtId="0" fontId="34" fillId="15" borderId="5" xfId="0" applyFont="1" applyFill="1" applyBorder="1" applyAlignment="1">
      <alignment horizontal="center" vertical="center" wrapText="1"/>
    </xf>
    <xf numFmtId="0" fontId="34" fillId="15" borderId="12" xfId="0" applyFont="1" applyFill="1" applyBorder="1" applyAlignment="1">
      <alignment horizontal="center" vertical="center" wrapText="1"/>
    </xf>
    <xf numFmtId="0" fontId="34" fillId="5" borderId="1" xfId="0" applyFont="1" applyFill="1" applyBorder="1" applyAlignment="1">
      <alignment horizontal="center" vertical="center" wrapText="1"/>
    </xf>
    <xf numFmtId="0" fontId="34" fillId="5" borderId="10" xfId="0" applyFont="1" applyFill="1" applyBorder="1" applyAlignment="1">
      <alignment horizontal="center" vertical="center" wrapText="1"/>
    </xf>
    <xf numFmtId="0" fontId="34" fillId="6" borderId="1" xfId="0" applyFont="1" applyFill="1" applyBorder="1" applyAlignment="1">
      <alignment horizontal="center" vertical="center" wrapText="1"/>
    </xf>
    <xf numFmtId="0" fontId="34" fillId="6" borderId="2" xfId="0" applyFont="1" applyFill="1" applyBorder="1" applyAlignment="1">
      <alignment horizontal="center" vertical="center" wrapText="1"/>
    </xf>
    <xf numFmtId="0" fontId="34" fillId="6" borderId="10" xfId="0" applyFont="1" applyFill="1" applyBorder="1" applyAlignment="1">
      <alignment horizontal="center" vertical="center" wrapText="1"/>
    </xf>
    <xf numFmtId="0" fontId="34" fillId="15" borderId="2" xfId="0" applyFont="1" applyFill="1" applyBorder="1" applyAlignment="1">
      <alignment horizontal="center" vertical="center" wrapText="1"/>
    </xf>
    <xf numFmtId="0" fontId="34" fillId="6" borderId="24" xfId="0" applyFont="1" applyFill="1" applyBorder="1" applyAlignment="1">
      <alignment horizontal="center" vertical="center" wrapText="1"/>
    </xf>
    <xf numFmtId="0" fontId="34" fillId="6" borderId="25" xfId="0" applyFont="1" applyFill="1" applyBorder="1" applyAlignment="1">
      <alignment horizontal="center" vertical="center" wrapText="1"/>
    </xf>
    <xf numFmtId="0" fontId="34" fillId="6" borderId="26" xfId="0" applyFont="1" applyFill="1" applyBorder="1" applyAlignment="1">
      <alignment horizontal="center" vertical="center" wrapText="1"/>
    </xf>
    <xf numFmtId="0" fontId="34" fillId="16" borderId="2" xfId="0" applyFont="1" applyFill="1" applyBorder="1" applyAlignment="1">
      <alignment horizontal="center" vertical="center" wrapText="1"/>
    </xf>
    <xf numFmtId="0" fontId="34" fillId="15" borderId="1" xfId="0" applyFont="1" applyFill="1" applyBorder="1" applyAlignment="1">
      <alignment horizontal="center" vertical="center" wrapText="1"/>
    </xf>
    <xf numFmtId="0" fontId="34" fillId="15" borderId="10" xfId="0" applyFont="1" applyFill="1" applyBorder="1" applyAlignment="1">
      <alignment horizontal="center" vertical="center" wrapText="1"/>
    </xf>
    <xf numFmtId="0" fontId="39" fillId="25" borderId="5" xfId="0" applyFont="1" applyFill="1" applyBorder="1" applyAlignment="1">
      <alignment horizontal="center" wrapText="1"/>
    </xf>
    <xf numFmtId="0" fontId="39" fillId="25" borderId="21" xfId="0" applyFont="1" applyFill="1" applyBorder="1" applyAlignment="1">
      <alignment horizontal="center" wrapText="1"/>
    </xf>
    <xf numFmtId="0" fontId="15" fillId="2" borderId="5" xfId="0" applyFont="1" applyFill="1" applyBorder="1" applyAlignment="1">
      <alignment horizontal="center"/>
    </xf>
    <xf numFmtId="0" fontId="15" fillId="2" borderId="6" xfId="0" applyFont="1" applyFill="1" applyBorder="1" applyAlignment="1">
      <alignment horizontal="center"/>
    </xf>
    <xf numFmtId="0" fontId="15" fillId="25" borderId="5" xfId="0" applyFont="1" applyFill="1" applyBorder="1" applyAlignment="1">
      <alignment horizontal="center" wrapText="1"/>
    </xf>
    <xf numFmtId="0" fontId="15" fillId="25" borderId="21" xfId="0" applyFont="1" applyFill="1" applyBorder="1" applyAlignment="1">
      <alignment horizontal="center" wrapText="1"/>
    </xf>
    <xf numFmtId="0" fontId="39" fillId="25" borderId="12" xfId="0" applyFont="1" applyFill="1" applyBorder="1" applyAlignment="1">
      <alignment horizontal="center" wrapText="1"/>
    </xf>
    <xf numFmtId="0" fontId="39" fillId="25" borderId="22" xfId="0" applyFont="1" applyFill="1" applyBorder="1" applyAlignment="1">
      <alignment horizontal="center" wrapText="1"/>
    </xf>
    <xf numFmtId="0" fontId="20" fillId="2" borderId="9" xfId="0" applyFont="1" applyFill="1" applyBorder="1" applyAlignment="1">
      <alignment horizontal="left" wrapText="1"/>
    </xf>
    <xf numFmtId="0" fontId="39" fillId="25" borderId="5" xfId="0" applyFont="1" applyFill="1" applyBorder="1" applyAlignment="1">
      <alignment horizontal="center"/>
    </xf>
    <xf numFmtId="0" fontId="39" fillId="25" borderId="21" xfId="0" applyFont="1" applyFill="1" applyBorder="1" applyAlignment="1">
      <alignment horizontal="center"/>
    </xf>
    <xf numFmtId="0" fontId="39" fillId="25" borderId="56" xfId="0" applyFont="1" applyFill="1" applyBorder="1" applyAlignment="1">
      <alignment horizontal="center" wrapText="1"/>
    </xf>
    <xf numFmtId="0" fontId="15" fillId="25" borderId="56" xfId="0" applyFont="1" applyFill="1" applyBorder="1" applyAlignment="1">
      <alignment horizontal="center" wrapText="1"/>
    </xf>
    <xf numFmtId="0" fontId="39" fillId="25" borderId="5" xfId="0" applyFont="1" applyFill="1" applyBorder="1" applyAlignment="1">
      <alignment horizontal="right" vertical="center" wrapText="1"/>
    </xf>
    <xf numFmtId="0" fontId="39" fillId="25" borderId="56" xfId="0" applyFont="1" applyFill="1" applyBorder="1" applyAlignment="1">
      <alignment horizontal="right" vertical="center" wrapText="1"/>
    </xf>
    <xf numFmtId="0" fontId="39" fillId="2" borderId="68" xfId="0" applyFont="1" applyFill="1" applyBorder="1" applyAlignment="1">
      <alignment horizontal="center" wrapText="1"/>
    </xf>
    <xf numFmtId="0" fontId="39" fillId="2" borderId="42" xfId="0" applyFont="1" applyFill="1" applyBorder="1" applyAlignment="1">
      <alignment horizontal="center" wrapText="1"/>
    </xf>
    <xf numFmtId="0" fontId="39" fillId="2" borderId="67" xfId="0" applyFont="1" applyFill="1" applyBorder="1" applyAlignment="1">
      <alignment horizontal="center" wrapText="1"/>
    </xf>
    <xf numFmtId="0" fontId="42" fillId="2" borderId="9" xfId="0" applyFont="1" applyFill="1" applyBorder="1" applyAlignment="1">
      <alignment horizontal="left" wrapText="1"/>
    </xf>
    <xf numFmtId="0" fontId="39" fillId="25" borderId="5" xfId="0" applyFont="1" applyFill="1" applyBorder="1" applyAlignment="1">
      <alignment horizontal="center" vertical="center" wrapText="1"/>
    </xf>
    <xf numFmtId="0" fontId="39" fillId="25" borderId="21" xfId="0" applyFont="1" applyFill="1" applyBorder="1" applyAlignment="1">
      <alignment horizontal="center" vertical="center" wrapText="1"/>
    </xf>
    <xf numFmtId="0" fontId="26" fillId="2" borderId="41" xfId="0" applyFont="1" applyFill="1" applyBorder="1" applyAlignment="1">
      <alignment horizontal="center" wrapText="1"/>
    </xf>
    <xf numFmtId="0" fontId="26" fillId="2" borderId="43" xfId="0" applyFont="1" applyFill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13" fillId="0" borderId="2" xfId="0" applyFont="1" applyBorder="1" applyAlignment="1">
      <alignment horizontal="center" wrapText="1"/>
    </xf>
    <xf numFmtId="164" fontId="0" fillId="2" borderId="0" xfId="1" applyNumberFormat="1" applyFont="1" applyFill="1" applyBorder="1" applyAlignment="1" applyProtection="1">
      <alignment horizontal="center"/>
    </xf>
    <xf numFmtId="164" fontId="0" fillId="2" borderId="63" xfId="1" applyNumberFormat="1" applyFont="1" applyFill="1" applyBorder="1" applyAlignment="1" applyProtection="1">
      <alignment horizontal="center"/>
    </xf>
    <xf numFmtId="164" fontId="0" fillId="2" borderId="31" xfId="1" applyNumberFormat="1" applyFont="1" applyFill="1" applyBorder="1" applyAlignment="1" applyProtection="1">
      <alignment horizontal="center"/>
    </xf>
    <xf numFmtId="164" fontId="0" fillId="2" borderId="64" xfId="1" applyNumberFormat="1" applyFont="1" applyFill="1" applyBorder="1" applyAlignment="1" applyProtection="1">
      <alignment horizontal="center"/>
    </xf>
    <xf numFmtId="0" fontId="13" fillId="0" borderId="42" xfId="0" applyFont="1" applyBorder="1" applyAlignment="1">
      <alignment horizontal="center" wrapText="1"/>
    </xf>
    <xf numFmtId="0" fontId="8" fillId="0" borderId="30" xfId="0" applyFont="1" applyBorder="1" applyAlignment="1">
      <alignment horizontal="center" vertical="center" wrapText="1"/>
    </xf>
    <xf numFmtId="0" fontId="8" fillId="0" borderId="31" xfId="0" applyFont="1" applyBorder="1" applyAlignment="1">
      <alignment horizontal="center" vertical="center" wrapText="1"/>
    </xf>
    <xf numFmtId="0" fontId="8" fillId="0" borderId="32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wrapText="1"/>
    </xf>
    <xf numFmtId="0" fontId="8" fillId="0" borderId="25" xfId="0" applyFont="1" applyBorder="1" applyAlignment="1">
      <alignment horizontal="center" wrapText="1"/>
    </xf>
    <xf numFmtId="0" fontId="15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7" fillId="0" borderId="31" xfId="0" applyFont="1" applyBorder="1" applyAlignment="1">
      <alignment horizontal="center"/>
    </xf>
    <xf numFmtId="0" fontId="13" fillId="0" borderId="3" xfId="0" applyFont="1" applyBorder="1" applyAlignment="1">
      <alignment horizontal="center" wrapText="1"/>
    </xf>
    <xf numFmtId="0" fontId="13" fillId="0" borderId="0" xfId="0" applyFont="1" applyBorder="1" applyAlignment="1">
      <alignment horizontal="center" wrapText="1"/>
    </xf>
    <xf numFmtId="0" fontId="13" fillId="0" borderId="24" xfId="0" applyFont="1" applyBorder="1" applyAlignment="1">
      <alignment horizontal="center" wrapText="1"/>
    </xf>
    <xf numFmtId="0" fontId="13" fillId="0" borderId="25" xfId="0" applyFont="1" applyBorder="1" applyAlignment="1">
      <alignment horizontal="center" wrapText="1"/>
    </xf>
    <xf numFmtId="0" fontId="13" fillId="0" borderId="26" xfId="0" applyFont="1" applyBorder="1" applyAlignment="1">
      <alignment horizontal="center" wrapText="1"/>
    </xf>
    <xf numFmtId="0" fontId="15" fillId="2" borderId="17" xfId="0" applyFont="1" applyFill="1" applyBorder="1" applyAlignment="1">
      <alignment horizontal="center" vertical="center"/>
    </xf>
    <xf numFmtId="0" fontId="15" fillId="2" borderId="18" xfId="0" applyFont="1" applyFill="1" applyBorder="1" applyAlignment="1">
      <alignment horizontal="center" vertical="center"/>
    </xf>
    <xf numFmtId="0" fontId="9" fillId="0" borderId="17" xfId="7" applyFont="1" applyBorder="1" applyAlignment="1" applyProtection="1">
      <alignment horizontal="center"/>
    </xf>
    <xf numFmtId="0" fontId="9" fillId="0" borderId="18" xfId="7" applyFont="1" applyBorder="1" applyAlignment="1" applyProtection="1">
      <alignment horizontal="center"/>
    </xf>
    <xf numFmtId="0" fontId="9" fillId="0" borderId="19" xfId="7" applyFont="1" applyBorder="1" applyAlignment="1" applyProtection="1">
      <alignment horizontal="center"/>
    </xf>
    <xf numFmtId="0" fontId="2" fillId="2" borderId="1" xfId="9" applyFont="1" applyFill="1" applyBorder="1" applyAlignment="1" applyProtection="1">
      <alignment horizontal="center" vertical="center" wrapText="1"/>
    </xf>
    <xf numFmtId="0" fontId="2" fillId="2" borderId="2" xfId="9" applyFont="1" applyFill="1" applyBorder="1" applyAlignment="1" applyProtection="1">
      <alignment horizontal="center" vertical="center" wrapText="1"/>
    </xf>
    <xf numFmtId="0" fontId="2" fillId="2" borderId="10" xfId="9" applyFont="1" applyFill="1" applyBorder="1" applyAlignment="1" applyProtection="1">
      <alignment horizontal="center" vertical="center" wrapText="1"/>
    </xf>
    <xf numFmtId="0" fontId="2" fillId="2" borderId="3" xfId="9" applyFont="1" applyFill="1" applyBorder="1" applyAlignment="1" applyProtection="1">
      <alignment horizontal="center" vertical="top" wrapText="1"/>
    </xf>
    <xf numFmtId="0" fontId="2" fillId="2" borderId="0" xfId="9" applyFont="1" applyFill="1" applyAlignment="1" applyProtection="1">
      <alignment horizontal="center" vertical="top" wrapText="1"/>
    </xf>
    <xf numFmtId="0" fontId="2" fillId="2" borderId="11" xfId="9" applyFont="1" applyFill="1" applyBorder="1" applyAlignment="1" applyProtection="1">
      <alignment horizontal="center" vertical="top" wrapText="1"/>
    </xf>
    <xf numFmtId="0" fontId="0" fillId="6" borderId="1" xfId="0" applyFill="1" applyBorder="1" applyAlignment="1">
      <alignment horizontal="center"/>
    </xf>
    <xf numFmtId="0" fontId="20" fillId="6" borderId="2" xfId="0" applyFont="1" applyFill="1" applyBorder="1" applyAlignment="1"/>
    <xf numFmtId="0" fontId="0" fillId="6" borderId="2" xfId="0" applyFill="1" applyBorder="1" applyAlignment="1">
      <alignment horizontal="center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164" fontId="56" fillId="6" borderId="2" xfId="1" applyNumberFormat="1" applyFont="1" applyFill="1" applyBorder="1" applyAlignment="1" applyProtection="1"/>
    <xf numFmtId="164" fontId="56" fillId="6" borderId="58" xfId="1" applyNumberFormat="1" applyFont="1" applyFill="1" applyBorder="1" applyAlignment="1" applyProtection="1"/>
    <xf numFmtId="164" fontId="56" fillId="6" borderId="67" xfId="1" applyNumberFormat="1" applyFont="1" applyFill="1" applyBorder="1" applyAlignment="1" applyProtection="1"/>
    <xf numFmtId="164" fontId="56" fillId="6" borderId="59" xfId="1" applyNumberFormat="1" applyFont="1" applyFill="1" applyBorder="1" applyAlignment="1" applyProtection="1"/>
    <xf numFmtId="43" fontId="0" fillId="6" borderId="0" xfId="1" applyFont="1" applyFill="1" applyAlignment="1" applyProtection="1"/>
    <xf numFmtId="43" fontId="0" fillId="6" borderId="0" xfId="0" applyNumberFormat="1" applyFill="1" applyAlignment="1"/>
    <xf numFmtId="0" fontId="0" fillId="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31" xfId="0" applyFill="1" applyBorder="1" applyAlignment="1">
      <alignment horizontal="center"/>
    </xf>
  </cellXfs>
  <cellStyles count="10">
    <cellStyle name="Comma" xfId="1" builtinId="3"/>
    <cellStyle name="Comma 2" xfId="3"/>
    <cellStyle name="Comma 3" xfId="2"/>
    <cellStyle name="Comma 3 3" xfId="8"/>
    <cellStyle name="Comma 4" xfId="4"/>
    <cellStyle name="Normal" xfId="0" builtinId="0"/>
    <cellStyle name="Normal 2" xfId="6"/>
    <cellStyle name="Normal 2 2" xfId="5"/>
    <cellStyle name="Normal 4" xfId="7"/>
    <cellStyle name="Normal 5" xfId="9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'LOCAL DECEMBER 2022'!$A$4:$A$8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4">
                  <c:v>s/no.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'LOCAL DECEMBER 2022'!$A$9:$A$526</c:f>
              <c:numCache>
                <c:formatCode>General</c:formatCode>
                <c:ptCount val="5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7-4EDF-98B3-3F11C2A208D3}"/>
            </c:ext>
          </c:extLst>
        </c:ser>
        <c:ser>
          <c:idx val="1"/>
          <c:order val="1"/>
          <c:tx>
            <c:strRef>
              <c:f>'LOCAL DECEMBER 2022'!$B$4:$B$8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4">
                  <c:v>GRP/N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'LOCAL DECEMBER 2022'!$B$9:$B$526</c:f>
              <c:numCache>
                <c:formatCode>General</c:formatCode>
                <c:ptCount val="518"/>
                <c:pt idx="5">
                  <c:v>6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7</c:v>
                </c:pt>
                <c:pt idx="27">
                  <c:v>7</c:v>
                </c:pt>
                <c:pt idx="28">
                  <c:v>3</c:v>
                </c:pt>
                <c:pt idx="29">
                  <c:v>5</c:v>
                </c:pt>
                <c:pt idx="30">
                  <c:v>6</c:v>
                </c:pt>
                <c:pt idx="33">
                  <c:v>7</c:v>
                </c:pt>
                <c:pt idx="34">
                  <c:v>7</c:v>
                </c:pt>
                <c:pt idx="35">
                  <c:v>4</c:v>
                </c:pt>
                <c:pt idx="36">
                  <c:v>7</c:v>
                </c:pt>
                <c:pt idx="37">
                  <c:v>2</c:v>
                </c:pt>
                <c:pt idx="38">
                  <c:v>6</c:v>
                </c:pt>
                <c:pt idx="40">
                  <c:v>3</c:v>
                </c:pt>
                <c:pt idx="41">
                  <c:v>4</c:v>
                </c:pt>
                <c:pt idx="42">
                  <c:v>7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3</c:v>
                </c:pt>
                <c:pt idx="54">
                  <c:v>4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4</c:v>
                </c:pt>
                <c:pt idx="59">
                  <c:v>6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7</c:v>
                </c:pt>
                <c:pt idx="65">
                  <c:v>4</c:v>
                </c:pt>
                <c:pt idx="66">
                  <c:v>6</c:v>
                </c:pt>
                <c:pt idx="67">
                  <c:v>3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4">
                  <c:v>4</c:v>
                </c:pt>
                <c:pt idx="75">
                  <c:v>7</c:v>
                </c:pt>
                <c:pt idx="76">
                  <c:v>3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4</c:v>
                </c:pt>
                <c:pt idx="81">
                  <c:v>3</c:v>
                </c:pt>
                <c:pt idx="82">
                  <c:v>6</c:v>
                </c:pt>
                <c:pt idx="83">
                  <c:v>7</c:v>
                </c:pt>
                <c:pt idx="84">
                  <c:v>7</c:v>
                </c:pt>
                <c:pt idx="85">
                  <c:v>4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5</c:v>
                </c:pt>
                <c:pt idx="90">
                  <c:v>3</c:v>
                </c:pt>
                <c:pt idx="91">
                  <c:v>6</c:v>
                </c:pt>
                <c:pt idx="92">
                  <c:v>6</c:v>
                </c:pt>
                <c:pt idx="93">
                  <c:v>4</c:v>
                </c:pt>
                <c:pt idx="94">
                  <c:v>5</c:v>
                </c:pt>
                <c:pt idx="95">
                  <c:v>6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4</c:v>
                </c:pt>
                <c:pt idx="100">
                  <c:v>4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6</c:v>
                </c:pt>
                <c:pt idx="107">
                  <c:v>7</c:v>
                </c:pt>
                <c:pt idx="108">
                  <c:v>1</c:v>
                </c:pt>
                <c:pt idx="109">
                  <c:v>1</c:v>
                </c:pt>
                <c:pt idx="110">
                  <c:v>7</c:v>
                </c:pt>
                <c:pt idx="111">
                  <c:v>1</c:v>
                </c:pt>
                <c:pt idx="112">
                  <c:v>1</c:v>
                </c:pt>
                <c:pt idx="113">
                  <c:v>3</c:v>
                </c:pt>
                <c:pt idx="114">
                  <c:v>5</c:v>
                </c:pt>
                <c:pt idx="115">
                  <c:v>5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6</c:v>
                </c:pt>
                <c:pt idx="124">
                  <c:v>7</c:v>
                </c:pt>
                <c:pt idx="125">
                  <c:v>5</c:v>
                </c:pt>
                <c:pt idx="126">
                  <c:v>3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7</c:v>
                </c:pt>
                <c:pt idx="132">
                  <c:v>1</c:v>
                </c:pt>
                <c:pt idx="133">
                  <c:v>7</c:v>
                </c:pt>
                <c:pt idx="134">
                  <c:v>5</c:v>
                </c:pt>
                <c:pt idx="135">
                  <c:v>5</c:v>
                </c:pt>
                <c:pt idx="136">
                  <c:v>7</c:v>
                </c:pt>
                <c:pt idx="137">
                  <c:v>5</c:v>
                </c:pt>
                <c:pt idx="138">
                  <c:v>5</c:v>
                </c:pt>
                <c:pt idx="139">
                  <c:v>7</c:v>
                </c:pt>
                <c:pt idx="140">
                  <c:v>6</c:v>
                </c:pt>
                <c:pt idx="141">
                  <c:v>7</c:v>
                </c:pt>
                <c:pt idx="142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5</c:v>
                </c:pt>
                <c:pt idx="149">
                  <c:v>3</c:v>
                </c:pt>
                <c:pt idx="150">
                  <c:v>7</c:v>
                </c:pt>
                <c:pt idx="152">
                  <c:v>4</c:v>
                </c:pt>
                <c:pt idx="153">
                  <c:v>5</c:v>
                </c:pt>
                <c:pt idx="154">
                  <c:v>6</c:v>
                </c:pt>
                <c:pt idx="155">
                  <c:v>6</c:v>
                </c:pt>
                <c:pt idx="156">
                  <c:v>4</c:v>
                </c:pt>
                <c:pt idx="157">
                  <c:v>3</c:v>
                </c:pt>
                <c:pt idx="158">
                  <c:v>1</c:v>
                </c:pt>
                <c:pt idx="159">
                  <c:v>6</c:v>
                </c:pt>
                <c:pt idx="160">
                  <c:v>7</c:v>
                </c:pt>
                <c:pt idx="161">
                  <c:v>8</c:v>
                </c:pt>
                <c:pt idx="162">
                  <c:v>3</c:v>
                </c:pt>
                <c:pt idx="163">
                  <c:v>7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6</c:v>
                </c:pt>
                <c:pt idx="173">
                  <c:v>2</c:v>
                </c:pt>
                <c:pt idx="174">
                  <c:v>7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7</c:v>
                </c:pt>
                <c:pt idx="180">
                  <c:v>7</c:v>
                </c:pt>
                <c:pt idx="181">
                  <c:v>4</c:v>
                </c:pt>
                <c:pt idx="182">
                  <c:v>3</c:v>
                </c:pt>
                <c:pt idx="183">
                  <c:v>5</c:v>
                </c:pt>
                <c:pt idx="184">
                  <c:v>8</c:v>
                </c:pt>
                <c:pt idx="185">
                  <c:v>5</c:v>
                </c:pt>
                <c:pt idx="186">
                  <c:v>7</c:v>
                </c:pt>
                <c:pt idx="187">
                  <c:v>4</c:v>
                </c:pt>
                <c:pt idx="188">
                  <c:v>6</c:v>
                </c:pt>
                <c:pt idx="189">
                  <c:v>5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8</c:v>
                </c:pt>
                <c:pt idx="206">
                  <c:v>8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7</c:v>
                </c:pt>
                <c:pt idx="213">
                  <c:v>7</c:v>
                </c:pt>
                <c:pt idx="214">
                  <c:v>6</c:v>
                </c:pt>
                <c:pt idx="215">
                  <c:v>7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7</c:v>
                </c:pt>
                <c:pt idx="221">
                  <c:v>2</c:v>
                </c:pt>
                <c:pt idx="223">
                  <c:v>4</c:v>
                </c:pt>
                <c:pt idx="224">
                  <c:v>7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2</c:v>
                </c:pt>
                <c:pt idx="229">
                  <c:v>7</c:v>
                </c:pt>
                <c:pt idx="230">
                  <c:v>6</c:v>
                </c:pt>
                <c:pt idx="231">
                  <c:v>5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7</c:v>
                </c:pt>
                <c:pt idx="237">
                  <c:v>3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7</c:v>
                </c:pt>
                <c:pt idx="242">
                  <c:v>7</c:v>
                </c:pt>
                <c:pt idx="243">
                  <c:v>8</c:v>
                </c:pt>
                <c:pt idx="244">
                  <c:v>8</c:v>
                </c:pt>
                <c:pt idx="245">
                  <c:v>4</c:v>
                </c:pt>
                <c:pt idx="246">
                  <c:v>7</c:v>
                </c:pt>
                <c:pt idx="247">
                  <c:v>4</c:v>
                </c:pt>
                <c:pt idx="248">
                  <c:v>4</c:v>
                </c:pt>
                <c:pt idx="249">
                  <c:v>6</c:v>
                </c:pt>
                <c:pt idx="250">
                  <c:v>3</c:v>
                </c:pt>
                <c:pt idx="251">
                  <c:v>7</c:v>
                </c:pt>
                <c:pt idx="252">
                  <c:v>7</c:v>
                </c:pt>
                <c:pt idx="253">
                  <c:v>6</c:v>
                </c:pt>
                <c:pt idx="255">
                  <c:v>5</c:v>
                </c:pt>
                <c:pt idx="256">
                  <c:v>6</c:v>
                </c:pt>
                <c:pt idx="257">
                  <c:v>5</c:v>
                </c:pt>
                <c:pt idx="258">
                  <c:v>4</c:v>
                </c:pt>
                <c:pt idx="259">
                  <c:v>7</c:v>
                </c:pt>
                <c:pt idx="260">
                  <c:v>6</c:v>
                </c:pt>
                <c:pt idx="261">
                  <c:v>7</c:v>
                </c:pt>
                <c:pt idx="262">
                  <c:v>6</c:v>
                </c:pt>
                <c:pt idx="263">
                  <c:v>6</c:v>
                </c:pt>
                <c:pt idx="264">
                  <c:v>7</c:v>
                </c:pt>
                <c:pt idx="265">
                  <c:v>1</c:v>
                </c:pt>
                <c:pt idx="266">
                  <c:v>4</c:v>
                </c:pt>
                <c:pt idx="267">
                  <c:v>7</c:v>
                </c:pt>
                <c:pt idx="268">
                  <c:v>6</c:v>
                </c:pt>
                <c:pt idx="269">
                  <c:v>2</c:v>
                </c:pt>
                <c:pt idx="270">
                  <c:v>7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4</c:v>
                </c:pt>
                <c:pt idx="275">
                  <c:v>6</c:v>
                </c:pt>
                <c:pt idx="276">
                  <c:v>6</c:v>
                </c:pt>
                <c:pt idx="277">
                  <c:v>7</c:v>
                </c:pt>
                <c:pt idx="278">
                  <c:v>6</c:v>
                </c:pt>
                <c:pt idx="279">
                  <c:v>6</c:v>
                </c:pt>
                <c:pt idx="280">
                  <c:v>7</c:v>
                </c:pt>
                <c:pt idx="281">
                  <c:v>6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6</c:v>
                </c:pt>
                <c:pt idx="286">
                  <c:v>8</c:v>
                </c:pt>
                <c:pt idx="287">
                  <c:v>3</c:v>
                </c:pt>
                <c:pt idx="288">
                  <c:v>8</c:v>
                </c:pt>
                <c:pt idx="290">
                  <c:v>7</c:v>
                </c:pt>
                <c:pt idx="291">
                  <c:v>4</c:v>
                </c:pt>
                <c:pt idx="292">
                  <c:v>5</c:v>
                </c:pt>
                <c:pt idx="293">
                  <c:v>4</c:v>
                </c:pt>
                <c:pt idx="294">
                  <c:v>2</c:v>
                </c:pt>
                <c:pt idx="295">
                  <c:v>7</c:v>
                </c:pt>
                <c:pt idx="296">
                  <c:v>7</c:v>
                </c:pt>
                <c:pt idx="297">
                  <c:v>5</c:v>
                </c:pt>
                <c:pt idx="299">
                  <c:v>6</c:v>
                </c:pt>
                <c:pt idx="300">
                  <c:v>5</c:v>
                </c:pt>
                <c:pt idx="301">
                  <c:v>5</c:v>
                </c:pt>
                <c:pt idx="302">
                  <c:v>6</c:v>
                </c:pt>
                <c:pt idx="303">
                  <c:v>7</c:v>
                </c:pt>
                <c:pt idx="304">
                  <c:v>6</c:v>
                </c:pt>
                <c:pt idx="305">
                  <c:v>7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8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3</c:v>
                </c:pt>
                <c:pt idx="315">
                  <c:v>6</c:v>
                </c:pt>
                <c:pt idx="316">
                  <c:v>6</c:v>
                </c:pt>
                <c:pt idx="317">
                  <c:v>3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6</c:v>
                </c:pt>
                <c:pt idx="323">
                  <c:v>6</c:v>
                </c:pt>
                <c:pt idx="324">
                  <c:v>1</c:v>
                </c:pt>
                <c:pt idx="325">
                  <c:v>4</c:v>
                </c:pt>
                <c:pt idx="326">
                  <c:v>4</c:v>
                </c:pt>
                <c:pt idx="327">
                  <c:v>7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1</c:v>
                </c:pt>
                <c:pt idx="335">
                  <c:v>1</c:v>
                </c:pt>
                <c:pt idx="336">
                  <c:v>7</c:v>
                </c:pt>
                <c:pt idx="337">
                  <c:v>1</c:v>
                </c:pt>
                <c:pt idx="338">
                  <c:v>4</c:v>
                </c:pt>
                <c:pt idx="339">
                  <c:v>3</c:v>
                </c:pt>
                <c:pt idx="340">
                  <c:v>4</c:v>
                </c:pt>
                <c:pt idx="341">
                  <c:v>1</c:v>
                </c:pt>
                <c:pt idx="342">
                  <c:v>4</c:v>
                </c:pt>
                <c:pt idx="343">
                  <c:v>2</c:v>
                </c:pt>
                <c:pt idx="344">
                  <c:v>7</c:v>
                </c:pt>
                <c:pt idx="345">
                  <c:v>3</c:v>
                </c:pt>
                <c:pt idx="346">
                  <c:v>2</c:v>
                </c:pt>
                <c:pt idx="347">
                  <c:v>4</c:v>
                </c:pt>
                <c:pt idx="348">
                  <c:v>7</c:v>
                </c:pt>
                <c:pt idx="349">
                  <c:v>7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1</c:v>
                </c:pt>
                <c:pt idx="355">
                  <c:v>1</c:v>
                </c:pt>
                <c:pt idx="356">
                  <c:v>4</c:v>
                </c:pt>
                <c:pt idx="357">
                  <c:v>7</c:v>
                </c:pt>
                <c:pt idx="358">
                  <c:v>6</c:v>
                </c:pt>
                <c:pt idx="359">
                  <c:v>7</c:v>
                </c:pt>
                <c:pt idx="360">
                  <c:v>6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3</c:v>
                </c:pt>
                <c:pt idx="366">
                  <c:v>4</c:v>
                </c:pt>
                <c:pt idx="367">
                  <c:v>6</c:v>
                </c:pt>
                <c:pt idx="368">
                  <c:v>6</c:v>
                </c:pt>
                <c:pt idx="369">
                  <c:v>3</c:v>
                </c:pt>
                <c:pt idx="370">
                  <c:v>7</c:v>
                </c:pt>
                <c:pt idx="371">
                  <c:v>7</c:v>
                </c:pt>
                <c:pt idx="372">
                  <c:v>4</c:v>
                </c:pt>
                <c:pt idx="373">
                  <c:v>7</c:v>
                </c:pt>
                <c:pt idx="374">
                  <c:v>7</c:v>
                </c:pt>
                <c:pt idx="375">
                  <c:v>6</c:v>
                </c:pt>
                <c:pt idx="376">
                  <c:v>7</c:v>
                </c:pt>
                <c:pt idx="377">
                  <c:v>7</c:v>
                </c:pt>
                <c:pt idx="378">
                  <c:v>6</c:v>
                </c:pt>
                <c:pt idx="379">
                  <c:v>7</c:v>
                </c:pt>
                <c:pt idx="380">
                  <c:v>6</c:v>
                </c:pt>
                <c:pt idx="381">
                  <c:v>6</c:v>
                </c:pt>
                <c:pt idx="382">
                  <c:v>7</c:v>
                </c:pt>
                <c:pt idx="383">
                  <c:v>4</c:v>
                </c:pt>
                <c:pt idx="384">
                  <c:v>6</c:v>
                </c:pt>
                <c:pt idx="385">
                  <c:v>8</c:v>
                </c:pt>
                <c:pt idx="386">
                  <c:v>5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3</c:v>
                </c:pt>
                <c:pt idx="393">
                  <c:v>8</c:v>
                </c:pt>
                <c:pt idx="394">
                  <c:v>6</c:v>
                </c:pt>
                <c:pt idx="395">
                  <c:v>3</c:v>
                </c:pt>
                <c:pt idx="396">
                  <c:v>6</c:v>
                </c:pt>
                <c:pt idx="397">
                  <c:v>6</c:v>
                </c:pt>
                <c:pt idx="398">
                  <c:v>3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6</c:v>
                </c:pt>
                <c:pt idx="403">
                  <c:v>3</c:v>
                </c:pt>
                <c:pt idx="404">
                  <c:v>6</c:v>
                </c:pt>
                <c:pt idx="405">
                  <c:v>6</c:v>
                </c:pt>
                <c:pt idx="406">
                  <c:v>3</c:v>
                </c:pt>
                <c:pt idx="407">
                  <c:v>3</c:v>
                </c:pt>
                <c:pt idx="408">
                  <c:v>5</c:v>
                </c:pt>
                <c:pt idx="409">
                  <c:v>3</c:v>
                </c:pt>
                <c:pt idx="410">
                  <c:v>3</c:v>
                </c:pt>
                <c:pt idx="411">
                  <c:v>5</c:v>
                </c:pt>
                <c:pt idx="412">
                  <c:v>3</c:v>
                </c:pt>
                <c:pt idx="413">
                  <c:v>3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3</c:v>
                </c:pt>
                <c:pt idx="418">
                  <c:v>1</c:v>
                </c:pt>
                <c:pt idx="419">
                  <c:v>3</c:v>
                </c:pt>
                <c:pt idx="420">
                  <c:v>1</c:v>
                </c:pt>
                <c:pt idx="421">
                  <c:v>1</c:v>
                </c:pt>
                <c:pt idx="422">
                  <c:v>5</c:v>
                </c:pt>
                <c:pt idx="423">
                  <c:v>6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3</c:v>
                </c:pt>
                <c:pt idx="432">
                  <c:v>7</c:v>
                </c:pt>
                <c:pt idx="433">
                  <c:v>7</c:v>
                </c:pt>
                <c:pt idx="434">
                  <c:v>3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9">
                  <c:v>6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4</c:v>
                </c:pt>
                <c:pt idx="447">
                  <c:v>7</c:v>
                </c:pt>
                <c:pt idx="448">
                  <c:v>7</c:v>
                </c:pt>
                <c:pt idx="449">
                  <c:v>4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1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6</c:v>
                </c:pt>
                <c:pt idx="459">
                  <c:v>4</c:v>
                </c:pt>
                <c:pt idx="460">
                  <c:v>7</c:v>
                </c:pt>
                <c:pt idx="461">
                  <c:v>4</c:v>
                </c:pt>
                <c:pt idx="462">
                  <c:v>4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3</c:v>
                </c:pt>
                <c:pt idx="468">
                  <c:v>3</c:v>
                </c:pt>
                <c:pt idx="469">
                  <c:v>6</c:v>
                </c:pt>
                <c:pt idx="470">
                  <c:v>1</c:v>
                </c:pt>
                <c:pt idx="471">
                  <c:v>5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8</c:v>
                </c:pt>
                <c:pt idx="476">
                  <c:v>6</c:v>
                </c:pt>
                <c:pt idx="477">
                  <c:v>6</c:v>
                </c:pt>
                <c:pt idx="478">
                  <c:v>7</c:v>
                </c:pt>
                <c:pt idx="479">
                  <c:v>4</c:v>
                </c:pt>
                <c:pt idx="480">
                  <c:v>6</c:v>
                </c:pt>
                <c:pt idx="481">
                  <c:v>4</c:v>
                </c:pt>
                <c:pt idx="482">
                  <c:v>6</c:v>
                </c:pt>
                <c:pt idx="483">
                  <c:v>1</c:v>
                </c:pt>
                <c:pt idx="484">
                  <c:v>6</c:v>
                </c:pt>
                <c:pt idx="485">
                  <c:v>6</c:v>
                </c:pt>
                <c:pt idx="486">
                  <c:v>4</c:v>
                </c:pt>
                <c:pt idx="487">
                  <c:v>5</c:v>
                </c:pt>
                <c:pt idx="488">
                  <c:v>1</c:v>
                </c:pt>
                <c:pt idx="489">
                  <c:v>4</c:v>
                </c:pt>
                <c:pt idx="490">
                  <c:v>1</c:v>
                </c:pt>
                <c:pt idx="491">
                  <c:v>3</c:v>
                </c:pt>
                <c:pt idx="492">
                  <c:v>3</c:v>
                </c:pt>
                <c:pt idx="493">
                  <c:v>1</c:v>
                </c:pt>
                <c:pt idx="494">
                  <c:v>5</c:v>
                </c:pt>
                <c:pt idx="495">
                  <c:v>5</c:v>
                </c:pt>
                <c:pt idx="496">
                  <c:v>3</c:v>
                </c:pt>
                <c:pt idx="497">
                  <c:v>7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4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27-4EDF-98B3-3F11C2A208D3}"/>
            </c:ext>
          </c:extLst>
        </c:ser>
        <c:ser>
          <c:idx val="2"/>
          <c:order val="2"/>
          <c:tx>
            <c:strRef>
              <c:f>'LOCAL DECEMBER 2022'!$C$4:$C$8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4">
                  <c:v>姓名NAME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'LOCAL DECEMBER 2022'!$C$9:$C$526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27-4EDF-98B3-3F11C2A208D3}"/>
            </c:ext>
          </c:extLst>
        </c:ser>
        <c:ser>
          <c:idx val="3"/>
          <c:order val="3"/>
          <c:tx>
            <c:strRef>
              <c:f>'LOCAL DECEMBER 2022'!$D$4:$D$8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4">
                  <c:v>position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'LOCAL DECEMBER 2022'!$D$9:$D$526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 formatCode="_(* #,##0_);_(* \(#,##0\);_(* &quot;-&quot;??_);_(@_)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27-4EDF-98B3-3F11C2A208D3}"/>
            </c:ext>
          </c:extLst>
        </c:ser>
        <c:ser>
          <c:idx val="4"/>
          <c:order val="4"/>
          <c:tx>
            <c:strRef>
              <c:f>'LOCAL DECEMBER 2022'!$E$4:$E$8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4">
                  <c:v> 工号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'LOCAL DECEMBER 2022'!$E$9:$E$526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27-4EDF-98B3-3F11C2A208D3}"/>
            </c:ext>
          </c:extLst>
        </c:ser>
        <c:ser>
          <c:idx val="5"/>
          <c:order val="5"/>
          <c:tx>
            <c:strRef>
              <c:f>'LOCAL DECEMBER 2022'!$F$4:$F$8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4">
                  <c:v>Basic Salary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'LOCAL DECEMBER 2022'!$F$9:$F$526</c:f>
              <c:numCache>
                <c:formatCode>#,##0</c:formatCode>
                <c:ptCount val="518"/>
                <c:pt idx="0">
                  <c:v>353600</c:v>
                </c:pt>
                <c:pt idx="1">
                  <c:v>353600</c:v>
                </c:pt>
                <c:pt idx="2">
                  <c:v>353600</c:v>
                </c:pt>
                <c:pt idx="3">
                  <c:v>347360</c:v>
                </c:pt>
                <c:pt idx="4">
                  <c:v>600000</c:v>
                </c:pt>
                <c:pt idx="5">
                  <c:v>390000</c:v>
                </c:pt>
                <c:pt idx="6">
                  <c:v>325000</c:v>
                </c:pt>
                <c:pt idx="7">
                  <c:v>351000</c:v>
                </c:pt>
                <c:pt idx="8">
                  <c:v>468000</c:v>
                </c:pt>
                <c:pt idx="9">
                  <c:v>325000</c:v>
                </c:pt>
                <c:pt idx="10">
                  <c:v>325000</c:v>
                </c:pt>
                <c:pt idx="11">
                  <c:v>325000</c:v>
                </c:pt>
                <c:pt idx="12">
                  <c:v>325000</c:v>
                </c:pt>
                <c:pt idx="13">
                  <c:v>325000</c:v>
                </c:pt>
                <c:pt idx="14">
                  <c:v>390000</c:v>
                </c:pt>
                <c:pt idx="15">
                  <c:v>364000</c:v>
                </c:pt>
                <c:pt idx="16">
                  <c:v>325000</c:v>
                </c:pt>
                <c:pt idx="17">
                  <c:v>325000</c:v>
                </c:pt>
                <c:pt idx="18">
                  <c:v>364000</c:v>
                </c:pt>
                <c:pt idx="19">
                  <c:v>325000</c:v>
                </c:pt>
                <c:pt idx="20">
                  <c:v>325000</c:v>
                </c:pt>
                <c:pt idx="21">
                  <c:v>325000</c:v>
                </c:pt>
                <c:pt idx="22">
                  <c:v>325000</c:v>
                </c:pt>
                <c:pt idx="23">
                  <c:v>325000</c:v>
                </c:pt>
                <c:pt idx="24">
                  <c:v>700000</c:v>
                </c:pt>
                <c:pt idx="25">
                  <c:v>700000</c:v>
                </c:pt>
                <c:pt idx="26">
                  <c:v>390000</c:v>
                </c:pt>
                <c:pt idx="27">
                  <c:v>390000</c:v>
                </c:pt>
                <c:pt idx="28">
                  <c:v>390000</c:v>
                </c:pt>
                <c:pt idx="29">
                  <c:v>468000</c:v>
                </c:pt>
                <c:pt idx="30">
                  <c:v>390000</c:v>
                </c:pt>
                <c:pt idx="31">
                  <c:v>325000</c:v>
                </c:pt>
                <c:pt idx="32">
                  <c:v>1500000</c:v>
                </c:pt>
                <c:pt idx="33">
                  <c:v>390000</c:v>
                </c:pt>
                <c:pt idx="34">
                  <c:v>390000</c:v>
                </c:pt>
                <c:pt idx="35">
                  <c:v>390000</c:v>
                </c:pt>
                <c:pt idx="36">
                  <c:v>390000</c:v>
                </c:pt>
                <c:pt idx="37">
                  <c:v>390000</c:v>
                </c:pt>
                <c:pt idx="38">
                  <c:v>1000000</c:v>
                </c:pt>
                <c:pt idx="39">
                  <c:v>720000</c:v>
                </c:pt>
                <c:pt idx="40">
                  <c:v>390000</c:v>
                </c:pt>
                <c:pt idx="41">
                  <c:v>400000</c:v>
                </c:pt>
                <c:pt idx="42">
                  <c:v>325000</c:v>
                </c:pt>
                <c:pt idx="43">
                  <c:v>351000</c:v>
                </c:pt>
                <c:pt idx="44">
                  <c:v>351000</c:v>
                </c:pt>
                <c:pt idx="45">
                  <c:v>520000</c:v>
                </c:pt>
                <c:pt idx="46">
                  <c:v>390000</c:v>
                </c:pt>
                <c:pt idx="47">
                  <c:v>390000</c:v>
                </c:pt>
                <c:pt idx="48">
                  <c:v>390000</c:v>
                </c:pt>
                <c:pt idx="49">
                  <c:v>325000</c:v>
                </c:pt>
                <c:pt idx="50">
                  <c:v>351000</c:v>
                </c:pt>
                <c:pt idx="51">
                  <c:v>520000</c:v>
                </c:pt>
                <c:pt idx="52">
                  <c:v>364000</c:v>
                </c:pt>
                <c:pt idx="53">
                  <c:v>650000</c:v>
                </c:pt>
                <c:pt idx="54">
                  <c:v>390000</c:v>
                </c:pt>
                <c:pt idx="55">
                  <c:v>364000</c:v>
                </c:pt>
                <c:pt idx="56">
                  <c:v>364000</c:v>
                </c:pt>
                <c:pt idx="57">
                  <c:v>390000</c:v>
                </c:pt>
                <c:pt idx="58">
                  <c:v>364000</c:v>
                </c:pt>
                <c:pt idx="59">
                  <c:v>325000</c:v>
                </c:pt>
                <c:pt idx="60">
                  <c:v>351000</c:v>
                </c:pt>
                <c:pt idx="61">
                  <c:v>325000</c:v>
                </c:pt>
                <c:pt idx="62">
                  <c:v>364000</c:v>
                </c:pt>
                <c:pt idx="63">
                  <c:v>390000</c:v>
                </c:pt>
                <c:pt idx="64">
                  <c:v>520000</c:v>
                </c:pt>
                <c:pt idx="65">
                  <c:v>325000</c:v>
                </c:pt>
                <c:pt idx="66">
                  <c:v>520000</c:v>
                </c:pt>
                <c:pt idx="67">
                  <c:v>600000</c:v>
                </c:pt>
                <c:pt idx="68">
                  <c:v>325000</c:v>
                </c:pt>
                <c:pt idx="69">
                  <c:v>325000</c:v>
                </c:pt>
                <c:pt idx="70">
                  <c:v>750000</c:v>
                </c:pt>
                <c:pt idx="71">
                  <c:v>390000</c:v>
                </c:pt>
                <c:pt idx="72">
                  <c:v>720000</c:v>
                </c:pt>
                <c:pt idx="73">
                  <c:v>350000</c:v>
                </c:pt>
                <c:pt idx="74">
                  <c:v>520000</c:v>
                </c:pt>
                <c:pt idx="75">
                  <c:v>520000</c:v>
                </c:pt>
                <c:pt idx="76">
                  <c:v>390000</c:v>
                </c:pt>
                <c:pt idx="77">
                  <c:v>390000</c:v>
                </c:pt>
                <c:pt idx="78">
                  <c:v>390000</c:v>
                </c:pt>
                <c:pt idx="79">
                  <c:v>325000</c:v>
                </c:pt>
                <c:pt idx="80">
                  <c:v>325000</c:v>
                </c:pt>
                <c:pt idx="81">
                  <c:v>325000</c:v>
                </c:pt>
                <c:pt idx="82">
                  <c:v>325000</c:v>
                </c:pt>
                <c:pt idx="83">
                  <c:v>390000</c:v>
                </c:pt>
                <c:pt idx="84">
                  <c:v>390000</c:v>
                </c:pt>
                <c:pt idx="85">
                  <c:v>390000</c:v>
                </c:pt>
                <c:pt idx="86">
                  <c:v>390000</c:v>
                </c:pt>
                <c:pt idx="87">
                  <c:v>390000</c:v>
                </c:pt>
                <c:pt idx="88">
                  <c:v>390000</c:v>
                </c:pt>
                <c:pt idx="89">
                  <c:v>390000</c:v>
                </c:pt>
                <c:pt idx="90">
                  <c:v>438000</c:v>
                </c:pt>
                <c:pt idx="91">
                  <c:v>520000</c:v>
                </c:pt>
                <c:pt idx="92">
                  <c:v>390000</c:v>
                </c:pt>
                <c:pt idx="93">
                  <c:v>390000</c:v>
                </c:pt>
                <c:pt idx="94">
                  <c:v>325000</c:v>
                </c:pt>
                <c:pt idx="95">
                  <c:v>377000</c:v>
                </c:pt>
                <c:pt idx="96">
                  <c:v>351000</c:v>
                </c:pt>
                <c:pt idx="97">
                  <c:v>390000</c:v>
                </c:pt>
                <c:pt idx="98">
                  <c:v>600000</c:v>
                </c:pt>
                <c:pt idx="99">
                  <c:v>390000</c:v>
                </c:pt>
                <c:pt idx="100">
                  <c:v>390000</c:v>
                </c:pt>
                <c:pt idx="101">
                  <c:v>520000</c:v>
                </c:pt>
                <c:pt idx="102">
                  <c:v>390000</c:v>
                </c:pt>
                <c:pt idx="103">
                  <c:v>390000</c:v>
                </c:pt>
                <c:pt idx="104">
                  <c:v>325000</c:v>
                </c:pt>
                <c:pt idx="105">
                  <c:v>442000</c:v>
                </c:pt>
                <c:pt idx="106">
                  <c:v>390000</c:v>
                </c:pt>
                <c:pt idx="107">
                  <c:v>390000</c:v>
                </c:pt>
                <c:pt idx="108">
                  <c:v>325000</c:v>
                </c:pt>
                <c:pt idx="109">
                  <c:v>325000</c:v>
                </c:pt>
                <c:pt idx="110">
                  <c:v>390000</c:v>
                </c:pt>
                <c:pt idx="111">
                  <c:v>325000</c:v>
                </c:pt>
                <c:pt idx="112">
                  <c:v>600000</c:v>
                </c:pt>
                <c:pt idx="113">
                  <c:v>390000</c:v>
                </c:pt>
                <c:pt idx="114">
                  <c:v>325000</c:v>
                </c:pt>
                <c:pt idx="115">
                  <c:v>325000</c:v>
                </c:pt>
                <c:pt idx="116">
                  <c:v>325000</c:v>
                </c:pt>
                <c:pt idx="117">
                  <c:v>390000</c:v>
                </c:pt>
                <c:pt idx="118">
                  <c:v>390000</c:v>
                </c:pt>
                <c:pt idx="119">
                  <c:v>325000</c:v>
                </c:pt>
                <c:pt idx="120">
                  <c:v>500000</c:v>
                </c:pt>
                <c:pt idx="121">
                  <c:v>364000</c:v>
                </c:pt>
                <c:pt idx="122">
                  <c:v>390000</c:v>
                </c:pt>
                <c:pt idx="123">
                  <c:v>351000</c:v>
                </c:pt>
                <c:pt idx="124">
                  <c:v>390000</c:v>
                </c:pt>
                <c:pt idx="125">
                  <c:v>390000</c:v>
                </c:pt>
                <c:pt idx="126">
                  <c:v>390000</c:v>
                </c:pt>
                <c:pt idx="127">
                  <c:v>325000</c:v>
                </c:pt>
                <c:pt idx="128">
                  <c:v>325000</c:v>
                </c:pt>
                <c:pt idx="129">
                  <c:v>364000</c:v>
                </c:pt>
                <c:pt idx="130">
                  <c:v>390000</c:v>
                </c:pt>
                <c:pt idx="131">
                  <c:v>390000</c:v>
                </c:pt>
                <c:pt idx="132">
                  <c:v>325000</c:v>
                </c:pt>
                <c:pt idx="133">
                  <c:v>325000</c:v>
                </c:pt>
                <c:pt idx="134">
                  <c:v>325000</c:v>
                </c:pt>
                <c:pt idx="135">
                  <c:v>325000</c:v>
                </c:pt>
                <c:pt idx="136">
                  <c:v>325000</c:v>
                </c:pt>
                <c:pt idx="137">
                  <c:v>600000</c:v>
                </c:pt>
                <c:pt idx="138">
                  <c:v>600000</c:v>
                </c:pt>
                <c:pt idx="139">
                  <c:v>390000</c:v>
                </c:pt>
                <c:pt idx="140">
                  <c:v>325000</c:v>
                </c:pt>
                <c:pt idx="141">
                  <c:v>325000</c:v>
                </c:pt>
                <c:pt idx="142">
                  <c:v>600000</c:v>
                </c:pt>
                <c:pt idx="143">
                  <c:v>900000</c:v>
                </c:pt>
                <c:pt idx="144">
                  <c:v>390000</c:v>
                </c:pt>
                <c:pt idx="145">
                  <c:v>390000</c:v>
                </c:pt>
                <c:pt idx="146">
                  <c:v>390000</c:v>
                </c:pt>
                <c:pt idx="147">
                  <c:v>390000</c:v>
                </c:pt>
                <c:pt idx="148">
                  <c:v>338000</c:v>
                </c:pt>
                <c:pt idx="149">
                  <c:v>442000</c:v>
                </c:pt>
                <c:pt idx="150">
                  <c:v>325000</c:v>
                </c:pt>
                <c:pt idx="151">
                  <c:v>900000</c:v>
                </c:pt>
                <c:pt idx="152">
                  <c:v>520000</c:v>
                </c:pt>
                <c:pt idx="153">
                  <c:v>325000</c:v>
                </c:pt>
                <c:pt idx="154">
                  <c:v>520000</c:v>
                </c:pt>
                <c:pt idx="155">
                  <c:v>520000</c:v>
                </c:pt>
                <c:pt idx="156">
                  <c:v>910000</c:v>
                </c:pt>
                <c:pt idx="157">
                  <c:v>800000</c:v>
                </c:pt>
                <c:pt idx="158">
                  <c:v>325000</c:v>
                </c:pt>
                <c:pt idx="159">
                  <c:v>390000</c:v>
                </c:pt>
                <c:pt idx="160">
                  <c:v>390000</c:v>
                </c:pt>
                <c:pt idx="161">
                  <c:v>325000</c:v>
                </c:pt>
                <c:pt idx="162">
                  <c:v>525980</c:v>
                </c:pt>
                <c:pt idx="163">
                  <c:v>390000</c:v>
                </c:pt>
                <c:pt idx="164">
                  <c:v>468000</c:v>
                </c:pt>
                <c:pt idx="165">
                  <c:v>390000</c:v>
                </c:pt>
                <c:pt idx="166">
                  <c:v>325000</c:v>
                </c:pt>
                <c:pt idx="167">
                  <c:v>520000</c:v>
                </c:pt>
                <c:pt idx="168">
                  <c:v>520000</c:v>
                </c:pt>
                <c:pt idx="169">
                  <c:v>325000</c:v>
                </c:pt>
                <c:pt idx="170">
                  <c:v>390000</c:v>
                </c:pt>
                <c:pt idx="171">
                  <c:v>390000</c:v>
                </c:pt>
                <c:pt idx="172">
                  <c:v>390000</c:v>
                </c:pt>
                <c:pt idx="173">
                  <c:v>390000</c:v>
                </c:pt>
                <c:pt idx="174">
                  <c:v>390000</c:v>
                </c:pt>
                <c:pt idx="175">
                  <c:v>325000</c:v>
                </c:pt>
                <c:pt idx="176">
                  <c:v>390000</c:v>
                </c:pt>
                <c:pt idx="177">
                  <c:v>390000</c:v>
                </c:pt>
                <c:pt idx="178">
                  <c:v>390000</c:v>
                </c:pt>
                <c:pt idx="179">
                  <c:v>390000</c:v>
                </c:pt>
                <c:pt idx="180">
                  <c:v>325000</c:v>
                </c:pt>
                <c:pt idx="181">
                  <c:v>325000</c:v>
                </c:pt>
                <c:pt idx="182">
                  <c:v>351000</c:v>
                </c:pt>
                <c:pt idx="183">
                  <c:v>325000</c:v>
                </c:pt>
                <c:pt idx="184">
                  <c:v>325000</c:v>
                </c:pt>
                <c:pt idx="185">
                  <c:v>325000</c:v>
                </c:pt>
                <c:pt idx="186">
                  <c:v>325000</c:v>
                </c:pt>
                <c:pt idx="187">
                  <c:v>325000</c:v>
                </c:pt>
                <c:pt idx="188">
                  <c:v>325000</c:v>
                </c:pt>
                <c:pt idx="189">
                  <c:v>325000</c:v>
                </c:pt>
                <c:pt idx="190">
                  <c:v>880000</c:v>
                </c:pt>
                <c:pt idx="191">
                  <c:v>325000</c:v>
                </c:pt>
                <c:pt idx="192">
                  <c:v>325000</c:v>
                </c:pt>
                <c:pt idx="193">
                  <c:v>325000</c:v>
                </c:pt>
                <c:pt idx="194">
                  <c:v>325000</c:v>
                </c:pt>
                <c:pt idx="195">
                  <c:v>325000</c:v>
                </c:pt>
                <c:pt idx="196">
                  <c:v>325000</c:v>
                </c:pt>
                <c:pt idx="197">
                  <c:v>325000</c:v>
                </c:pt>
                <c:pt idx="198">
                  <c:v>325000</c:v>
                </c:pt>
                <c:pt idx="199">
                  <c:v>390000</c:v>
                </c:pt>
                <c:pt idx="200">
                  <c:v>325000</c:v>
                </c:pt>
                <c:pt idx="201">
                  <c:v>325000</c:v>
                </c:pt>
                <c:pt idx="202">
                  <c:v>390000</c:v>
                </c:pt>
                <c:pt idx="203">
                  <c:v>325000</c:v>
                </c:pt>
                <c:pt idx="204">
                  <c:v>325000</c:v>
                </c:pt>
                <c:pt idx="205">
                  <c:v>325000</c:v>
                </c:pt>
                <c:pt idx="206">
                  <c:v>325000</c:v>
                </c:pt>
                <c:pt idx="207">
                  <c:v>390000</c:v>
                </c:pt>
                <c:pt idx="208">
                  <c:v>325000</c:v>
                </c:pt>
                <c:pt idx="209">
                  <c:v>325000</c:v>
                </c:pt>
                <c:pt idx="210">
                  <c:v>390000</c:v>
                </c:pt>
                <c:pt idx="211">
                  <c:v>390000</c:v>
                </c:pt>
                <c:pt idx="212">
                  <c:v>325000</c:v>
                </c:pt>
                <c:pt idx="213">
                  <c:v>390000</c:v>
                </c:pt>
                <c:pt idx="214">
                  <c:v>325000</c:v>
                </c:pt>
                <c:pt idx="215">
                  <c:v>520000</c:v>
                </c:pt>
                <c:pt idx="216">
                  <c:v>390000</c:v>
                </c:pt>
                <c:pt idx="217">
                  <c:v>390000</c:v>
                </c:pt>
                <c:pt idx="218">
                  <c:v>390000</c:v>
                </c:pt>
                <c:pt idx="219">
                  <c:v>390000</c:v>
                </c:pt>
                <c:pt idx="220">
                  <c:v>325000</c:v>
                </c:pt>
                <c:pt idx="221">
                  <c:v>390000</c:v>
                </c:pt>
                <c:pt idx="222">
                  <c:v>325000</c:v>
                </c:pt>
                <c:pt idx="223">
                  <c:v>400000</c:v>
                </c:pt>
                <c:pt idx="224">
                  <c:v>390000</c:v>
                </c:pt>
                <c:pt idx="225">
                  <c:v>390000</c:v>
                </c:pt>
                <c:pt idx="226">
                  <c:v>390000</c:v>
                </c:pt>
                <c:pt idx="227">
                  <c:v>390000</c:v>
                </c:pt>
                <c:pt idx="228">
                  <c:v>325000</c:v>
                </c:pt>
                <c:pt idx="229">
                  <c:v>520000</c:v>
                </c:pt>
                <c:pt idx="230">
                  <c:v>390000</c:v>
                </c:pt>
                <c:pt idx="231">
                  <c:v>600000</c:v>
                </c:pt>
                <c:pt idx="232">
                  <c:v>325000</c:v>
                </c:pt>
                <c:pt idx="233">
                  <c:v>325000</c:v>
                </c:pt>
                <c:pt idx="234">
                  <c:v>325000</c:v>
                </c:pt>
                <c:pt idx="235">
                  <c:v>325000</c:v>
                </c:pt>
                <c:pt idx="236">
                  <c:v>390000</c:v>
                </c:pt>
                <c:pt idx="237">
                  <c:v>390000</c:v>
                </c:pt>
                <c:pt idx="238">
                  <c:v>325000</c:v>
                </c:pt>
                <c:pt idx="239">
                  <c:v>325000</c:v>
                </c:pt>
                <c:pt idx="240">
                  <c:v>325000</c:v>
                </c:pt>
                <c:pt idx="241">
                  <c:v>390000</c:v>
                </c:pt>
                <c:pt idx="242">
                  <c:v>390000</c:v>
                </c:pt>
                <c:pt idx="243">
                  <c:v>325000</c:v>
                </c:pt>
                <c:pt idx="244">
                  <c:v>325000</c:v>
                </c:pt>
                <c:pt idx="245">
                  <c:v>325000</c:v>
                </c:pt>
                <c:pt idx="246">
                  <c:v>325000</c:v>
                </c:pt>
                <c:pt idx="247">
                  <c:v>325000</c:v>
                </c:pt>
                <c:pt idx="248">
                  <c:v>325000</c:v>
                </c:pt>
                <c:pt idx="249">
                  <c:v>390000</c:v>
                </c:pt>
                <c:pt idx="250">
                  <c:v>390000</c:v>
                </c:pt>
                <c:pt idx="251">
                  <c:v>390000</c:v>
                </c:pt>
                <c:pt idx="252">
                  <c:v>325000</c:v>
                </c:pt>
                <c:pt idx="253">
                  <c:v>390000</c:v>
                </c:pt>
                <c:pt idx="254">
                  <c:v>1400000</c:v>
                </c:pt>
                <c:pt idx="255">
                  <c:v>325000</c:v>
                </c:pt>
                <c:pt idx="256">
                  <c:v>325000</c:v>
                </c:pt>
                <c:pt idx="257">
                  <c:v>325000</c:v>
                </c:pt>
                <c:pt idx="258">
                  <c:v>390000</c:v>
                </c:pt>
                <c:pt idx="259">
                  <c:v>390000</c:v>
                </c:pt>
                <c:pt idx="260">
                  <c:v>390000</c:v>
                </c:pt>
                <c:pt idx="261">
                  <c:v>390000</c:v>
                </c:pt>
                <c:pt idx="262">
                  <c:v>390000</c:v>
                </c:pt>
                <c:pt idx="263">
                  <c:v>325000</c:v>
                </c:pt>
                <c:pt idx="264">
                  <c:v>390000</c:v>
                </c:pt>
                <c:pt idx="265">
                  <c:v>390000</c:v>
                </c:pt>
                <c:pt idx="266">
                  <c:v>390000</c:v>
                </c:pt>
                <c:pt idx="267">
                  <c:v>600000</c:v>
                </c:pt>
                <c:pt idx="268">
                  <c:v>390000</c:v>
                </c:pt>
                <c:pt idx="269">
                  <c:v>390000</c:v>
                </c:pt>
                <c:pt idx="270">
                  <c:v>325000</c:v>
                </c:pt>
                <c:pt idx="271">
                  <c:v>325000</c:v>
                </c:pt>
                <c:pt idx="272">
                  <c:v>520000</c:v>
                </c:pt>
                <c:pt idx="273">
                  <c:v>325000</c:v>
                </c:pt>
                <c:pt idx="274">
                  <c:v>390000</c:v>
                </c:pt>
                <c:pt idx="275">
                  <c:v>390000</c:v>
                </c:pt>
                <c:pt idx="276">
                  <c:v>390000</c:v>
                </c:pt>
                <c:pt idx="277">
                  <c:v>390000</c:v>
                </c:pt>
                <c:pt idx="278">
                  <c:v>325000</c:v>
                </c:pt>
                <c:pt idx="279">
                  <c:v>390000</c:v>
                </c:pt>
                <c:pt idx="280">
                  <c:v>325000</c:v>
                </c:pt>
                <c:pt idx="281">
                  <c:v>650000</c:v>
                </c:pt>
                <c:pt idx="282">
                  <c:v>390000</c:v>
                </c:pt>
                <c:pt idx="283">
                  <c:v>390000</c:v>
                </c:pt>
                <c:pt idx="284">
                  <c:v>390000</c:v>
                </c:pt>
                <c:pt idx="285">
                  <c:v>390000</c:v>
                </c:pt>
                <c:pt idx="286">
                  <c:v>390000</c:v>
                </c:pt>
                <c:pt idx="287">
                  <c:v>390000</c:v>
                </c:pt>
                <c:pt idx="288">
                  <c:v>325000</c:v>
                </c:pt>
                <c:pt idx="289">
                  <c:v>1300000</c:v>
                </c:pt>
                <c:pt idx="290">
                  <c:v>390000</c:v>
                </c:pt>
                <c:pt idx="291">
                  <c:v>390000</c:v>
                </c:pt>
                <c:pt idx="292">
                  <c:v>325000</c:v>
                </c:pt>
                <c:pt idx="293">
                  <c:v>390000</c:v>
                </c:pt>
                <c:pt idx="294">
                  <c:v>390000</c:v>
                </c:pt>
                <c:pt idx="295">
                  <c:v>390000</c:v>
                </c:pt>
                <c:pt idx="296">
                  <c:v>325000</c:v>
                </c:pt>
                <c:pt idx="297">
                  <c:v>325000</c:v>
                </c:pt>
                <c:pt idx="298">
                  <c:v>400000</c:v>
                </c:pt>
                <c:pt idx="299">
                  <c:v>390000</c:v>
                </c:pt>
                <c:pt idx="300">
                  <c:v>325000</c:v>
                </c:pt>
                <c:pt idx="301">
                  <c:v>325000</c:v>
                </c:pt>
                <c:pt idx="302">
                  <c:v>390000</c:v>
                </c:pt>
                <c:pt idx="303">
                  <c:v>390000</c:v>
                </c:pt>
                <c:pt idx="304">
                  <c:v>390000</c:v>
                </c:pt>
                <c:pt idx="305">
                  <c:v>390000</c:v>
                </c:pt>
                <c:pt idx="306">
                  <c:v>325000</c:v>
                </c:pt>
                <c:pt idx="307">
                  <c:v>325000</c:v>
                </c:pt>
                <c:pt idx="308">
                  <c:v>390000</c:v>
                </c:pt>
                <c:pt idx="309">
                  <c:v>390000</c:v>
                </c:pt>
                <c:pt idx="310">
                  <c:v>325000</c:v>
                </c:pt>
                <c:pt idx="311">
                  <c:v>325000</c:v>
                </c:pt>
                <c:pt idx="312">
                  <c:v>325000</c:v>
                </c:pt>
                <c:pt idx="313">
                  <c:v>390000</c:v>
                </c:pt>
                <c:pt idx="314">
                  <c:v>325000</c:v>
                </c:pt>
                <c:pt idx="315">
                  <c:v>390000</c:v>
                </c:pt>
                <c:pt idx="316">
                  <c:v>390000</c:v>
                </c:pt>
                <c:pt idx="317">
                  <c:v>325000</c:v>
                </c:pt>
                <c:pt idx="318">
                  <c:v>325000</c:v>
                </c:pt>
                <c:pt idx="319">
                  <c:v>325000</c:v>
                </c:pt>
                <c:pt idx="320">
                  <c:v>325000</c:v>
                </c:pt>
                <c:pt idx="321">
                  <c:v>325000</c:v>
                </c:pt>
                <c:pt idx="322">
                  <c:v>390000</c:v>
                </c:pt>
                <c:pt idx="323">
                  <c:v>390000</c:v>
                </c:pt>
                <c:pt idx="324">
                  <c:v>600000</c:v>
                </c:pt>
                <c:pt idx="325">
                  <c:v>325000</c:v>
                </c:pt>
                <c:pt idx="326">
                  <c:v>325000</c:v>
                </c:pt>
                <c:pt idx="327">
                  <c:v>390000</c:v>
                </c:pt>
                <c:pt idx="328">
                  <c:v>325000</c:v>
                </c:pt>
                <c:pt idx="329">
                  <c:v>325000</c:v>
                </c:pt>
                <c:pt idx="330">
                  <c:v>325000</c:v>
                </c:pt>
                <c:pt idx="331">
                  <c:v>325000</c:v>
                </c:pt>
                <c:pt idx="332">
                  <c:v>325000</c:v>
                </c:pt>
                <c:pt idx="333">
                  <c:v>325000</c:v>
                </c:pt>
                <c:pt idx="334">
                  <c:v>325000</c:v>
                </c:pt>
                <c:pt idx="335">
                  <c:v>325000</c:v>
                </c:pt>
                <c:pt idx="336">
                  <c:v>390000</c:v>
                </c:pt>
                <c:pt idx="337">
                  <c:v>325000</c:v>
                </c:pt>
                <c:pt idx="338">
                  <c:v>325000</c:v>
                </c:pt>
                <c:pt idx="339">
                  <c:v>325000</c:v>
                </c:pt>
                <c:pt idx="340">
                  <c:v>390000</c:v>
                </c:pt>
                <c:pt idx="341">
                  <c:v>325000</c:v>
                </c:pt>
                <c:pt idx="342">
                  <c:v>325000</c:v>
                </c:pt>
                <c:pt idx="343">
                  <c:v>390000</c:v>
                </c:pt>
                <c:pt idx="344">
                  <c:v>390000</c:v>
                </c:pt>
                <c:pt idx="345">
                  <c:v>325000</c:v>
                </c:pt>
                <c:pt idx="346">
                  <c:v>390000</c:v>
                </c:pt>
                <c:pt idx="347">
                  <c:v>325000</c:v>
                </c:pt>
                <c:pt idx="348">
                  <c:v>325000</c:v>
                </c:pt>
                <c:pt idx="349">
                  <c:v>325000</c:v>
                </c:pt>
                <c:pt idx="350">
                  <c:v>390000</c:v>
                </c:pt>
                <c:pt idx="351">
                  <c:v>325000</c:v>
                </c:pt>
                <c:pt idx="352">
                  <c:v>390000</c:v>
                </c:pt>
                <c:pt idx="353">
                  <c:v>325000</c:v>
                </c:pt>
                <c:pt idx="354">
                  <c:v>325000</c:v>
                </c:pt>
                <c:pt idx="355">
                  <c:v>325000</c:v>
                </c:pt>
                <c:pt idx="356">
                  <c:v>390000</c:v>
                </c:pt>
                <c:pt idx="357">
                  <c:v>325000</c:v>
                </c:pt>
                <c:pt idx="358">
                  <c:v>325000</c:v>
                </c:pt>
                <c:pt idx="359">
                  <c:v>325000</c:v>
                </c:pt>
                <c:pt idx="360">
                  <c:v>325000</c:v>
                </c:pt>
                <c:pt idx="361">
                  <c:v>390000</c:v>
                </c:pt>
                <c:pt idx="362">
                  <c:v>390000</c:v>
                </c:pt>
                <c:pt idx="363">
                  <c:v>500000</c:v>
                </c:pt>
                <c:pt idx="364">
                  <c:v>325000</c:v>
                </c:pt>
                <c:pt idx="365">
                  <c:v>325000</c:v>
                </c:pt>
                <c:pt idx="366">
                  <c:v>390000</c:v>
                </c:pt>
                <c:pt idx="367">
                  <c:v>325000</c:v>
                </c:pt>
                <c:pt idx="368">
                  <c:v>325000</c:v>
                </c:pt>
                <c:pt idx="369">
                  <c:v>390000</c:v>
                </c:pt>
                <c:pt idx="370">
                  <c:v>325000</c:v>
                </c:pt>
                <c:pt idx="371">
                  <c:v>650000</c:v>
                </c:pt>
                <c:pt idx="372">
                  <c:v>600000</c:v>
                </c:pt>
                <c:pt idx="373">
                  <c:v>325000</c:v>
                </c:pt>
                <c:pt idx="374">
                  <c:v>325000</c:v>
                </c:pt>
                <c:pt idx="375">
                  <c:v>325000</c:v>
                </c:pt>
                <c:pt idx="376">
                  <c:v>325000</c:v>
                </c:pt>
                <c:pt idx="377">
                  <c:v>325000</c:v>
                </c:pt>
                <c:pt idx="378">
                  <c:v>325000</c:v>
                </c:pt>
                <c:pt idx="379">
                  <c:v>390000</c:v>
                </c:pt>
                <c:pt idx="380">
                  <c:v>325000</c:v>
                </c:pt>
                <c:pt idx="381">
                  <c:v>325000</c:v>
                </c:pt>
                <c:pt idx="382">
                  <c:v>390000</c:v>
                </c:pt>
                <c:pt idx="383">
                  <c:v>325000</c:v>
                </c:pt>
                <c:pt idx="384">
                  <c:v>325000</c:v>
                </c:pt>
                <c:pt idx="385">
                  <c:v>325000</c:v>
                </c:pt>
                <c:pt idx="386">
                  <c:v>325000</c:v>
                </c:pt>
                <c:pt idx="387">
                  <c:v>325000</c:v>
                </c:pt>
                <c:pt idx="388">
                  <c:v>325000</c:v>
                </c:pt>
                <c:pt idx="389">
                  <c:v>325000</c:v>
                </c:pt>
                <c:pt idx="390">
                  <c:v>325000</c:v>
                </c:pt>
                <c:pt idx="391">
                  <c:v>390000</c:v>
                </c:pt>
                <c:pt idx="392">
                  <c:v>390000</c:v>
                </c:pt>
                <c:pt idx="393">
                  <c:v>325000</c:v>
                </c:pt>
                <c:pt idx="394">
                  <c:v>325000</c:v>
                </c:pt>
                <c:pt idx="395">
                  <c:v>325000</c:v>
                </c:pt>
                <c:pt idx="396">
                  <c:v>390000</c:v>
                </c:pt>
                <c:pt idx="397">
                  <c:v>325000</c:v>
                </c:pt>
                <c:pt idx="398">
                  <c:v>325000</c:v>
                </c:pt>
                <c:pt idx="399">
                  <c:v>325000</c:v>
                </c:pt>
                <c:pt idx="400">
                  <c:v>325000</c:v>
                </c:pt>
                <c:pt idx="401">
                  <c:v>325000</c:v>
                </c:pt>
                <c:pt idx="402">
                  <c:v>390000</c:v>
                </c:pt>
                <c:pt idx="403">
                  <c:v>325000</c:v>
                </c:pt>
                <c:pt idx="404">
                  <c:v>325000</c:v>
                </c:pt>
                <c:pt idx="405">
                  <c:v>325000</c:v>
                </c:pt>
                <c:pt idx="406">
                  <c:v>325000</c:v>
                </c:pt>
                <c:pt idx="407">
                  <c:v>325000</c:v>
                </c:pt>
                <c:pt idx="408">
                  <c:v>325000</c:v>
                </c:pt>
                <c:pt idx="409">
                  <c:v>325000</c:v>
                </c:pt>
                <c:pt idx="410">
                  <c:v>325000</c:v>
                </c:pt>
                <c:pt idx="411">
                  <c:v>325000</c:v>
                </c:pt>
                <c:pt idx="412">
                  <c:v>325000</c:v>
                </c:pt>
                <c:pt idx="413">
                  <c:v>520000</c:v>
                </c:pt>
                <c:pt idx="414">
                  <c:v>325000</c:v>
                </c:pt>
                <c:pt idx="415">
                  <c:v>325000</c:v>
                </c:pt>
                <c:pt idx="416">
                  <c:v>325000</c:v>
                </c:pt>
                <c:pt idx="417">
                  <c:v>390000</c:v>
                </c:pt>
                <c:pt idx="418">
                  <c:v>325000</c:v>
                </c:pt>
                <c:pt idx="419">
                  <c:v>390000</c:v>
                </c:pt>
                <c:pt idx="420">
                  <c:v>325000</c:v>
                </c:pt>
                <c:pt idx="421">
                  <c:v>325000</c:v>
                </c:pt>
                <c:pt idx="422">
                  <c:v>325000</c:v>
                </c:pt>
                <c:pt idx="423">
                  <c:v>325000</c:v>
                </c:pt>
                <c:pt idx="424">
                  <c:v>325000</c:v>
                </c:pt>
                <c:pt idx="425">
                  <c:v>600000</c:v>
                </c:pt>
                <c:pt idx="426">
                  <c:v>325000</c:v>
                </c:pt>
                <c:pt idx="427">
                  <c:v>325000</c:v>
                </c:pt>
                <c:pt idx="428">
                  <c:v>325000</c:v>
                </c:pt>
                <c:pt idx="429">
                  <c:v>325000</c:v>
                </c:pt>
                <c:pt idx="430">
                  <c:v>325000</c:v>
                </c:pt>
                <c:pt idx="431">
                  <c:v>325000</c:v>
                </c:pt>
                <c:pt idx="432">
                  <c:v>390000</c:v>
                </c:pt>
                <c:pt idx="433">
                  <c:v>390000</c:v>
                </c:pt>
                <c:pt idx="434">
                  <c:v>390000</c:v>
                </c:pt>
                <c:pt idx="435">
                  <c:v>325000</c:v>
                </c:pt>
                <c:pt idx="436">
                  <c:v>325000</c:v>
                </c:pt>
                <c:pt idx="437">
                  <c:v>325000</c:v>
                </c:pt>
                <c:pt idx="438">
                  <c:v>325000</c:v>
                </c:pt>
                <c:pt idx="439">
                  <c:v>325000</c:v>
                </c:pt>
                <c:pt idx="440">
                  <c:v>325000</c:v>
                </c:pt>
                <c:pt idx="441">
                  <c:v>390000</c:v>
                </c:pt>
                <c:pt idx="442">
                  <c:v>390000</c:v>
                </c:pt>
                <c:pt idx="443">
                  <c:v>325000</c:v>
                </c:pt>
                <c:pt idx="444">
                  <c:v>325000</c:v>
                </c:pt>
                <c:pt idx="445">
                  <c:v>325000</c:v>
                </c:pt>
                <c:pt idx="446">
                  <c:v>325000</c:v>
                </c:pt>
                <c:pt idx="447">
                  <c:v>390000</c:v>
                </c:pt>
                <c:pt idx="448">
                  <c:v>325000</c:v>
                </c:pt>
                <c:pt idx="449">
                  <c:v>390000</c:v>
                </c:pt>
                <c:pt idx="450">
                  <c:v>325000</c:v>
                </c:pt>
                <c:pt idx="451">
                  <c:v>325000</c:v>
                </c:pt>
                <c:pt idx="452">
                  <c:v>325000</c:v>
                </c:pt>
                <c:pt idx="453">
                  <c:v>325000</c:v>
                </c:pt>
                <c:pt idx="454">
                  <c:v>325000</c:v>
                </c:pt>
                <c:pt idx="455">
                  <c:v>325000</c:v>
                </c:pt>
                <c:pt idx="456">
                  <c:v>325000</c:v>
                </c:pt>
                <c:pt idx="457">
                  <c:v>325000</c:v>
                </c:pt>
                <c:pt idx="458">
                  <c:v>400000</c:v>
                </c:pt>
                <c:pt idx="459">
                  <c:v>390000</c:v>
                </c:pt>
                <c:pt idx="460">
                  <c:v>325000</c:v>
                </c:pt>
                <c:pt idx="461">
                  <c:v>325000</c:v>
                </c:pt>
                <c:pt idx="462">
                  <c:v>325000</c:v>
                </c:pt>
                <c:pt idx="463">
                  <c:v>325000</c:v>
                </c:pt>
                <c:pt idx="464">
                  <c:v>325000</c:v>
                </c:pt>
                <c:pt idx="465">
                  <c:v>325000</c:v>
                </c:pt>
                <c:pt idx="466">
                  <c:v>325000</c:v>
                </c:pt>
                <c:pt idx="467">
                  <c:v>390000</c:v>
                </c:pt>
                <c:pt idx="468">
                  <c:v>325000</c:v>
                </c:pt>
                <c:pt idx="469">
                  <c:v>325000</c:v>
                </c:pt>
                <c:pt idx="470">
                  <c:v>325000</c:v>
                </c:pt>
                <c:pt idx="471">
                  <c:v>325000</c:v>
                </c:pt>
                <c:pt idx="472">
                  <c:v>325000</c:v>
                </c:pt>
                <c:pt idx="473">
                  <c:v>325000</c:v>
                </c:pt>
                <c:pt idx="474">
                  <c:v>325000</c:v>
                </c:pt>
                <c:pt idx="475">
                  <c:v>325000</c:v>
                </c:pt>
                <c:pt idx="476">
                  <c:v>325000</c:v>
                </c:pt>
                <c:pt idx="477">
                  <c:v>325000</c:v>
                </c:pt>
                <c:pt idx="478">
                  <c:v>325000</c:v>
                </c:pt>
                <c:pt idx="479">
                  <c:v>325000</c:v>
                </c:pt>
                <c:pt idx="480">
                  <c:v>390000</c:v>
                </c:pt>
                <c:pt idx="481">
                  <c:v>325000</c:v>
                </c:pt>
                <c:pt idx="482">
                  <c:v>390000</c:v>
                </c:pt>
                <c:pt idx="483">
                  <c:v>325000</c:v>
                </c:pt>
                <c:pt idx="484">
                  <c:v>325000</c:v>
                </c:pt>
                <c:pt idx="485">
                  <c:v>390000</c:v>
                </c:pt>
                <c:pt idx="486">
                  <c:v>325000</c:v>
                </c:pt>
                <c:pt idx="487">
                  <c:v>325000</c:v>
                </c:pt>
                <c:pt idx="488">
                  <c:v>325000</c:v>
                </c:pt>
                <c:pt idx="489">
                  <c:v>325000</c:v>
                </c:pt>
                <c:pt idx="490">
                  <c:v>325000</c:v>
                </c:pt>
                <c:pt idx="491">
                  <c:v>325000</c:v>
                </c:pt>
                <c:pt idx="492">
                  <c:v>325000</c:v>
                </c:pt>
                <c:pt idx="493">
                  <c:v>325000</c:v>
                </c:pt>
                <c:pt idx="494">
                  <c:v>325000</c:v>
                </c:pt>
                <c:pt idx="495">
                  <c:v>325000</c:v>
                </c:pt>
                <c:pt idx="496">
                  <c:v>325000</c:v>
                </c:pt>
                <c:pt idx="497">
                  <c:v>325000</c:v>
                </c:pt>
                <c:pt idx="498">
                  <c:v>390000</c:v>
                </c:pt>
                <c:pt idx="499">
                  <c:v>390000</c:v>
                </c:pt>
                <c:pt idx="500">
                  <c:v>325000</c:v>
                </c:pt>
                <c:pt idx="501">
                  <c:v>325000</c:v>
                </c:pt>
                <c:pt idx="502">
                  <c:v>325000</c:v>
                </c:pt>
                <c:pt idx="503">
                  <c:v>325000</c:v>
                </c:pt>
                <c:pt idx="504">
                  <c:v>325000</c:v>
                </c:pt>
                <c:pt idx="505">
                  <c:v>325000</c:v>
                </c:pt>
                <c:pt idx="506">
                  <c:v>325000</c:v>
                </c:pt>
                <c:pt idx="507">
                  <c:v>325000</c:v>
                </c:pt>
                <c:pt idx="508">
                  <c:v>325000</c:v>
                </c:pt>
                <c:pt idx="509">
                  <c:v>325000</c:v>
                </c:pt>
                <c:pt idx="510">
                  <c:v>325000</c:v>
                </c:pt>
                <c:pt idx="511">
                  <c:v>325000</c:v>
                </c:pt>
                <c:pt idx="512">
                  <c:v>325000</c:v>
                </c:pt>
                <c:pt idx="513">
                  <c:v>325000</c:v>
                </c:pt>
                <c:pt idx="514">
                  <c:v>325000</c:v>
                </c:pt>
                <c:pt idx="515">
                  <c:v>325000</c:v>
                </c:pt>
                <c:pt idx="516">
                  <c:v>325000</c:v>
                </c:pt>
                <c:pt idx="517">
                  <c:v>197224140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27-4EDF-98B3-3F11C2A208D3}"/>
            </c:ext>
          </c:extLst>
        </c:ser>
        <c:ser>
          <c:idx val="6"/>
          <c:order val="6"/>
          <c:tx>
            <c:strRef>
              <c:f>#REF!</c:f>
              <c:strCache>
                <c:ptCount val="1"/>
                <c:pt idx="0">
                  <c:v>                 CHEC TANGA-SITE: LOCAL STAFF ATTENDENCE FOR  SEPTEMBER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SUNDAY 21 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648"/>
              </c:numCache>
            </c:numRef>
          </c:val>
          <c:extLst>
            <c:ext xmlns:c16="http://schemas.microsoft.com/office/drawing/2014/chart" uri="{C3380CC4-5D6E-409C-BE32-E72D297353CC}">
              <c16:uniqueId val="{00000006-7F27-4EDF-98B3-3F11C2A208D3}"/>
            </c:ext>
          </c:extLst>
        </c:ser>
        <c:ser>
          <c:idx val="7"/>
          <c:order val="7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27-4EDF-98B3-3F11C2A208D3}"/>
            </c:ext>
          </c:extLst>
        </c:ser>
        <c:ser>
          <c:idx val="8"/>
          <c:order val="8"/>
          <c:tx>
            <c:strRef>
              <c:f>#REF!</c:f>
              <c:strCache>
                <c:ptCount val="1"/>
                <c:pt idx="0">
                  <c:v>                 CHEC TANGA-SITE: LOCAL STAFF ATTENDENCE FOR  SEPTEMBER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SUNDAY 21 NIGHT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648"/>
              </c:numCache>
            </c:numRef>
          </c:val>
          <c:extLst>
            <c:ext xmlns:c16="http://schemas.microsoft.com/office/drawing/2014/chart" uri="{C3380CC4-5D6E-409C-BE32-E72D297353CC}">
              <c16:uniqueId val="{00000008-7F27-4EDF-98B3-3F11C2A208D3}"/>
            </c:ext>
          </c:extLst>
        </c:ser>
        <c:ser>
          <c:idx val="9"/>
          <c:order val="9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27-4EDF-98B3-3F11C2A208D3}"/>
            </c:ext>
          </c:extLst>
        </c:ser>
        <c:ser>
          <c:idx val="10"/>
          <c:order val="10"/>
          <c:tx>
            <c:strRef>
              <c:f>#REF!</c:f>
              <c:strCache>
                <c:ptCount val="1"/>
                <c:pt idx="0">
                  <c:v>                 CHEC TANGA-SITE: LOCAL STAFF ATTENDENCE FOR  OCTOBER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WEDNESDAY 21 DAY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0.0</c:formatCode>
                <c:ptCount val="58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5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5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5</c:v>
                </c:pt>
                <c:pt idx="43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6">
                  <c:v>8</c:v>
                </c:pt>
                <c:pt idx="67">
                  <c:v>8</c:v>
                </c:pt>
                <c:pt idx="69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5</c:v>
                </c:pt>
                <c:pt idx="101">
                  <c:v>8</c:v>
                </c:pt>
                <c:pt idx="102">
                  <c:v>8</c:v>
                </c:pt>
                <c:pt idx="103">
                  <c:v>5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6">
                  <c:v>8</c:v>
                </c:pt>
                <c:pt idx="127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5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3">
                  <c:v>8</c:v>
                </c:pt>
                <c:pt idx="144">
                  <c:v>5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1">
                  <c:v>8</c:v>
                </c:pt>
                <c:pt idx="153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5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1">
                  <c:v>8</c:v>
                </c:pt>
                <c:pt idx="202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5</c:v>
                </c:pt>
                <c:pt idx="214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4">
                  <c:v>7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7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3">
                  <c:v>8</c:v>
                </c:pt>
                <c:pt idx="264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5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3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5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20">
                  <c:v>8</c:v>
                </c:pt>
                <c:pt idx="323">
                  <c:v>8</c:v>
                </c:pt>
                <c:pt idx="324">
                  <c:v>8</c:v>
                </c:pt>
                <c:pt idx="327">
                  <c:v>7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4">
                  <c:v>8</c:v>
                </c:pt>
                <c:pt idx="345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9">
                  <c:v>8</c:v>
                </c:pt>
                <c:pt idx="360">
                  <c:v>5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6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6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8">
                  <c:v>8</c:v>
                </c:pt>
                <c:pt idx="419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7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4</c:v>
                </c:pt>
                <c:pt idx="451">
                  <c:v>8</c:v>
                </c:pt>
                <c:pt idx="452">
                  <c:v>4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5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7</c:v>
                </c:pt>
                <c:pt idx="503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7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7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7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5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4">
                  <c:v>8</c:v>
                </c:pt>
                <c:pt idx="576">
                  <c:v>4</c:v>
                </c:pt>
                <c:pt idx="57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27-4EDF-98B3-3F11C2A208D3}"/>
            </c:ext>
          </c:extLst>
        </c:ser>
        <c:ser>
          <c:idx val="11"/>
          <c:order val="11"/>
          <c:tx>
            <c:strRef>
              <c:f>#REF!</c:f>
              <c:strCache>
                <c:ptCount val="1"/>
                <c:pt idx="0">
                  <c:v>                 CHEC TANGA-SITE: LOCAL STAFF ATTENDENCE FOR  OCTOBER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WEDNESDAY 21 O/T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0.0</c:formatCode>
                <c:ptCount val="584"/>
                <c:pt idx="1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1">
                  <c:v>6</c:v>
                </c:pt>
                <c:pt idx="12">
                  <c:v>4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7">
                  <c:v>1</c:v>
                </c:pt>
                <c:pt idx="18">
                  <c:v>3</c:v>
                </c:pt>
                <c:pt idx="20">
                  <c:v>1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1</c:v>
                </c:pt>
                <c:pt idx="25">
                  <c:v>4</c:v>
                </c:pt>
                <c:pt idx="26">
                  <c:v>2</c:v>
                </c:pt>
                <c:pt idx="27">
                  <c:v>4</c:v>
                </c:pt>
                <c:pt idx="28">
                  <c:v>1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7">
                  <c:v>3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2</c:v>
                </c:pt>
                <c:pt idx="45">
                  <c:v>4</c:v>
                </c:pt>
                <c:pt idx="46">
                  <c:v>1</c:v>
                </c:pt>
                <c:pt idx="47">
                  <c:v>3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5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6">
                  <c:v>3</c:v>
                </c:pt>
                <c:pt idx="67">
                  <c:v>3</c:v>
                </c:pt>
                <c:pt idx="69">
                  <c:v>1</c:v>
                </c:pt>
                <c:pt idx="71">
                  <c:v>3</c:v>
                </c:pt>
                <c:pt idx="72">
                  <c:v>3</c:v>
                </c:pt>
                <c:pt idx="74">
                  <c:v>3</c:v>
                </c:pt>
                <c:pt idx="76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3">
                  <c:v>3</c:v>
                </c:pt>
                <c:pt idx="84">
                  <c:v>3</c:v>
                </c:pt>
                <c:pt idx="85">
                  <c:v>1</c:v>
                </c:pt>
                <c:pt idx="86">
                  <c:v>3</c:v>
                </c:pt>
                <c:pt idx="88">
                  <c:v>1</c:v>
                </c:pt>
                <c:pt idx="90">
                  <c:v>2</c:v>
                </c:pt>
                <c:pt idx="92">
                  <c:v>1</c:v>
                </c:pt>
                <c:pt idx="93">
                  <c:v>3</c:v>
                </c:pt>
                <c:pt idx="94">
                  <c:v>4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101">
                  <c:v>1</c:v>
                </c:pt>
                <c:pt idx="102">
                  <c:v>1</c:v>
                </c:pt>
                <c:pt idx="104">
                  <c:v>4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4</c:v>
                </c:pt>
                <c:pt idx="109">
                  <c:v>4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3</c:v>
                </c:pt>
                <c:pt idx="118">
                  <c:v>3</c:v>
                </c:pt>
                <c:pt idx="119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6">
                  <c:v>2</c:v>
                </c:pt>
                <c:pt idx="127">
                  <c:v>2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5">
                  <c:v>4</c:v>
                </c:pt>
                <c:pt idx="137">
                  <c:v>4</c:v>
                </c:pt>
                <c:pt idx="140">
                  <c:v>4</c:v>
                </c:pt>
                <c:pt idx="141">
                  <c:v>4</c:v>
                </c:pt>
                <c:pt idx="143">
                  <c:v>1</c:v>
                </c:pt>
                <c:pt idx="145">
                  <c:v>3</c:v>
                </c:pt>
                <c:pt idx="146">
                  <c:v>1</c:v>
                </c:pt>
                <c:pt idx="148">
                  <c:v>3</c:v>
                </c:pt>
                <c:pt idx="149">
                  <c:v>2</c:v>
                </c:pt>
                <c:pt idx="151">
                  <c:v>1</c:v>
                </c:pt>
                <c:pt idx="153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1">
                  <c:v>4</c:v>
                </c:pt>
                <c:pt idx="163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70">
                  <c:v>2</c:v>
                </c:pt>
                <c:pt idx="171">
                  <c:v>2</c:v>
                </c:pt>
                <c:pt idx="172">
                  <c:v>4</c:v>
                </c:pt>
                <c:pt idx="173">
                  <c:v>4</c:v>
                </c:pt>
                <c:pt idx="174">
                  <c:v>1</c:v>
                </c:pt>
                <c:pt idx="175">
                  <c:v>4</c:v>
                </c:pt>
                <c:pt idx="176">
                  <c:v>4</c:v>
                </c:pt>
                <c:pt idx="177">
                  <c:v>1</c:v>
                </c:pt>
                <c:pt idx="178">
                  <c:v>1</c:v>
                </c:pt>
                <c:pt idx="179">
                  <c:v>3</c:v>
                </c:pt>
                <c:pt idx="180">
                  <c:v>1</c:v>
                </c:pt>
                <c:pt idx="181">
                  <c:v>3</c:v>
                </c:pt>
                <c:pt idx="182">
                  <c:v>4.5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4</c:v>
                </c:pt>
                <c:pt idx="190">
                  <c:v>4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4</c:v>
                </c:pt>
                <c:pt idx="201">
                  <c:v>2</c:v>
                </c:pt>
                <c:pt idx="202">
                  <c:v>4</c:v>
                </c:pt>
                <c:pt idx="204">
                  <c:v>4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3</c:v>
                </c:pt>
                <c:pt idx="223">
                  <c:v>3</c:v>
                </c:pt>
                <c:pt idx="225">
                  <c:v>1</c:v>
                </c:pt>
                <c:pt idx="226">
                  <c:v>1</c:v>
                </c:pt>
                <c:pt idx="227">
                  <c:v>1.5</c:v>
                </c:pt>
                <c:pt idx="228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4</c:v>
                </c:pt>
                <c:pt idx="235">
                  <c:v>1</c:v>
                </c:pt>
                <c:pt idx="236">
                  <c:v>4</c:v>
                </c:pt>
                <c:pt idx="237">
                  <c:v>4.5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2</c:v>
                </c:pt>
                <c:pt idx="246">
                  <c:v>1</c:v>
                </c:pt>
                <c:pt idx="247">
                  <c:v>3</c:v>
                </c:pt>
                <c:pt idx="248">
                  <c:v>1</c:v>
                </c:pt>
                <c:pt idx="249">
                  <c:v>4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5">
                  <c:v>1</c:v>
                </c:pt>
                <c:pt idx="256">
                  <c:v>1.5</c:v>
                </c:pt>
                <c:pt idx="257">
                  <c:v>1</c:v>
                </c:pt>
                <c:pt idx="258">
                  <c:v>1</c:v>
                </c:pt>
                <c:pt idx="259">
                  <c:v>3</c:v>
                </c:pt>
                <c:pt idx="260">
                  <c:v>3</c:v>
                </c:pt>
                <c:pt idx="263">
                  <c:v>1</c:v>
                </c:pt>
                <c:pt idx="266">
                  <c:v>1</c:v>
                </c:pt>
                <c:pt idx="267">
                  <c:v>1.5</c:v>
                </c:pt>
                <c:pt idx="268">
                  <c:v>4</c:v>
                </c:pt>
                <c:pt idx="269">
                  <c:v>1</c:v>
                </c:pt>
                <c:pt idx="270">
                  <c:v>4</c:v>
                </c:pt>
                <c:pt idx="271">
                  <c:v>1</c:v>
                </c:pt>
                <c:pt idx="272">
                  <c:v>1</c:v>
                </c:pt>
                <c:pt idx="275">
                  <c:v>3</c:v>
                </c:pt>
                <c:pt idx="276">
                  <c:v>1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1</c:v>
                </c:pt>
                <c:pt idx="284">
                  <c:v>3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300">
                  <c:v>3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5">
                  <c:v>2</c:v>
                </c:pt>
                <c:pt idx="307">
                  <c:v>3</c:v>
                </c:pt>
                <c:pt idx="308">
                  <c:v>1</c:v>
                </c:pt>
                <c:pt idx="309">
                  <c:v>1</c:v>
                </c:pt>
                <c:pt idx="310">
                  <c:v>4</c:v>
                </c:pt>
                <c:pt idx="311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4</c:v>
                </c:pt>
                <c:pt idx="323">
                  <c:v>3</c:v>
                </c:pt>
                <c:pt idx="324">
                  <c:v>3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2">
                  <c:v>3</c:v>
                </c:pt>
                <c:pt idx="333">
                  <c:v>1</c:v>
                </c:pt>
                <c:pt idx="334">
                  <c:v>1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4">
                  <c:v>1</c:v>
                </c:pt>
                <c:pt idx="345">
                  <c:v>3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2</c:v>
                </c:pt>
                <c:pt idx="351">
                  <c:v>3</c:v>
                </c:pt>
                <c:pt idx="352">
                  <c:v>2</c:v>
                </c:pt>
                <c:pt idx="353">
                  <c:v>3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9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1.5</c:v>
                </c:pt>
                <c:pt idx="364">
                  <c:v>1</c:v>
                </c:pt>
                <c:pt idx="366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6">
                  <c:v>1</c:v>
                </c:pt>
                <c:pt idx="378">
                  <c:v>3</c:v>
                </c:pt>
                <c:pt idx="379">
                  <c:v>2</c:v>
                </c:pt>
                <c:pt idx="380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3">
                  <c:v>2</c:v>
                </c:pt>
                <c:pt idx="394">
                  <c:v>4</c:v>
                </c:pt>
                <c:pt idx="396">
                  <c:v>1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2</c:v>
                </c:pt>
                <c:pt idx="403">
                  <c:v>1</c:v>
                </c:pt>
                <c:pt idx="408">
                  <c:v>2</c:v>
                </c:pt>
                <c:pt idx="409">
                  <c:v>8</c:v>
                </c:pt>
                <c:pt idx="410">
                  <c:v>4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8">
                  <c:v>4</c:v>
                </c:pt>
                <c:pt idx="419">
                  <c:v>2</c:v>
                </c:pt>
                <c:pt idx="421">
                  <c:v>4</c:v>
                </c:pt>
                <c:pt idx="422">
                  <c:v>4</c:v>
                </c:pt>
                <c:pt idx="423">
                  <c:v>1</c:v>
                </c:pt>
                <c:pt idx="425">
                  <c:v>3</c:v>
                </c:pt>
                <c:pt idx="426">
                  <c:v>4</c:v>
                </c:pt>
                <c:pt idx="427">
                  <c:v>4</c:v>
                </c:pt>
                <c:pt idx="428">
                  <c:v>5</c:v>
                </c:pt>
                <c:pt idx="429">
                  <c:v>1</c:v>
                </c:pt>
                <c:pt idx="430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4</c:v>
                </c:pt>
                <c:pt idx="440">
                  <c:v>4</c:v>
                </c:pt>
                <c:pt idx="441">
                  <c:v>2</c:v>
                </c:pt>
                <c:pt idx="442">
                  <c:v>4</c:v>
                </c:pt>
                <c:pt idx="446">
                  <c:v>4</c:v>
                </c:pt>
                <c:pt idx="447">
                  <c:v>4</c:v>
                </c:pt>
                <c:pt idx="451">
                  <c:v>4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4</c:v>
                </c:pt>
                <c:pt idx="464">
                  <c:v>4</c:v>
                </c:pt>
                <c:pt idx="465">
                  <c:v>2</c:v>
                </c:pt>
                <c:pt idx="466">
                  <c:v>3</c:v>
                </c:pt>
                <c:pt idx="467">
                  <c:v>3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3</c:v>
                </c:pt>
                <c:pt idx="473">
                  <c:v>2</c:v>
                </c:pt>
                <c:pt idx="474">
                  <c:v>2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3</c:v>
                </c:pt>
                <c:pt idx="483">
                  <c:v>4</c:v>
                </c:pt>
                <c:pt idx="484">
                  <c:v>1</c:v>
                </c:pt>
                <c:pt idx="487">
                  <c:v>3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6">
                  <c:v>1</c:v>
                </c:pt>
                <c:pt idx="497">
                  <c:v>2</c:v>
                </c:pt>
                <c:pt idx="499">
                  <c:v>1</c:v>
                </c:pt>
                <c:pt idx="500">
                  <c:v>4</c:v>
                </c:pt>
                <c:pt idx="503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4</c:v>
                </c:pt>
                <c:pt idx="514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3</c:v>
                </c:pt>
                <c:pt idx="523">
                  <c:v>2</c:v>
                </c:pt>
                <c:pt idx="524">
                  <c:v>2</c:v>
                </c:pt>
                <c:pt idx="525">
                  <c:v>4</c:v>
                </c:pt>
                <c:pt idx="526">
                  <c:v>2</c:v>
                </c:pt>
                <c:pt idx="527">
                  <c:v>1</c:v>
                </c:pt>
                <c:pt idx="528">
                  <c:v>4</c:v>
                </c:pt>
                <c:pt idx="530">
                  <c:v>1</c:v>
                </c:pt>
                <c:pt idx="531">
                  <c:v>3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1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3</c:v>
                </c:pt>
                <c:pt idx="553">
                  <c:v>4</c:v>
                </c:pt>
                <c:pt idx="556">
                  <c:v>4</c:v>
                </c:pt>
                <c:pt idx="557">
                  <c:v>3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2</c:v>
                </c:pt>
                <c:pt idx="566">
                  <c:v>1</c:v>
                </c:pt>
                <c:pt idx="567">
                  <c:v>4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27-4EDF-98B3-3F11C2A208D3}"/>
            </c:ext>
          </c:extLst>
        </c:ser>
        <c:ser>
          <c:idx val="12"/>
          <c:order val="12"/>
          <c:tx>
            <c:strRef>
              <c:f>#REF!</c:f>
              <c:strCache>
                <c:ptCount val="1"/>
                <c:pt idx="0">
                  <c:v>                 CHEC TANGA-SITE: LOCAL STAFF ATTENDENCE FOR  OCTOBER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WEDNESDAY 21 NIGHT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584"/>
                <c:pt idx="44" formatCode="0.0">
                  <c:v>8</c:v>
                </c:pt>
                <c:pt idx="53" formatCode="0.0">
                  <c:v>8</c:v>
                </c:pt>
                <c:pt idx="120" formatCode="0.0">
                  <c:v>8</c:v>
                </c:pt>
                <c:pt idx="136" formatCode="0.0">
                  <c:v>8</c:v>
                </c:pt>
                <c:pt idx="229" formatCode="0.0">
                  <c:v>8</c:v>
                </c:pt>
                <c:pt idx="262" formatCode="0.0">
                  <c:v>8</c:v>
                </c:pt>
                <c:pt idx="397" formatCode="0.0">
                  <c:v>8</c:v>
                </c:pt>
                <c:pt idx="485" formatCode="0.0">
                  <c:v>8</c:v>
                </c:pt>
                <c:pt idx="486" formatCode="0.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27-4EDF-98B3-3F11C2A208D3}"/>
            </c:ext>
          </c:extLst>
        </c:ser>
        <c:ser>
          <c:idx val="13"/>
          <c:order val="13"/>
          <c:tx>
            <c:strRef>
              <c:f>#REF!</c:f>
              <c:strCache>
                <c:ptCount val="1"/>
                <c:pt idx="0">
                  <c:v>                 CHEC TANGA-SITE: LOCAL STAFF ATTENDENCE FOR  OCTOBER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WEDNESDAY 21 O/T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584"/>
                <c:pt idx="44" formatCode="0.0">
                  <c:v>2</c:v>
                </c:pt>
                <c:pt idx="53" formatCode="0.0">
                  <c:v>3</c:v>
                </c:pt>
                <c:pt idx="120" formatCode="0.0">
                  <c:v>4</c:v>
                </c:pt>
                <c:pt idx="136" formatCode="0.0">
                  <c:v>4</c:v>
                </c:pt>
                <c:pt idx="229" formatCode="0.0">
                  <c:v>4</c:v>
                </c:pt>
                <c:pt idx="262" formatCode="0.0">
                  <c:v>4</c:v>
                </c:pt>
                <c:pt idx="397" formatCode="0.0">
                  <c:v>1</c:v>
                </c:pt>
                <c:pt idx="485" formatCode="0.0">
                  <c:v>3</c:v>
                </c:pt>
                <c:pt idx="486" formatCode="0.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27-4EDF-98B3-3F11C2A208D3}"/>
            </c:ext>
          </c:extLst>
        </c:ser>
        <c:ser>
          <c:idx val="14"/>
          <c:order val="14"/>
          <c:tx>
            <c:strRef>
              <c:f>#REF!</c:f>
              <c:strCache>
                <c:ptCount val="1"/>
                <c:pt idx="0">
                  <c:v>                 CHEC TANGA-SITE: LOCAL STAFF ATTENDENCE FOR  SEPTEMBER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TUESDAY 23 DAY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648"/>
              </c:numCache>
            </c:numRef>
          </c:val>
          <c:extLst>
            <c:ext xmlns:c16="http://schemas.microsoft.com/office/drawing/2014/chart" uri="{C3380CC4-5D6E-409C-BE32-E72D297353CC}">
              <c16:uniqueId val="{0000000E-7F27-4EDF-98B3-3F11C2A208D3}"/>
            </c:ext>
          </c:extLst>
        </c:ser>
        <c:ser>
          <c:idx val="15"/>
          <c:order val="15"/>
          <c:tx>
            <c:strRef>
              <c:f>#REF!</c:f>
              <c:strCache>
                <c:ptCount val="1"/>
                <c:pt idx="0">
                  <c:v>                 CHEC TANGA-SITE: LOCAL STAFF ATTENDENCE FOR  SEPTEMBER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TUESDAY 23 NIGHT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648"/>
              </c:numCache>
            </c:numRef>
          </c:val>
          <c:extLst>
            <c:ext xmlns:c16="http://schemas.microsoft.com/office/drawing/2014/chart" uri="{C3380CC4-5D6E-409C-BE32-E72D297353CC}">
              <c16:uniqueId val="{0000000F-7F27-4EDF-98B3-3F11C2A208D3}"/>
            </c:ext>
          </c:extLst>
        </c:ser>
        <c:ser>
          <c:idx val="16"/>
          <c:order val="16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27-4EDF-98B3-3F11C2A208D3}"/>
            </c:ext>
          </c:extLst>
        </c:ser>
        <c:ser>
          <c:idx val="17"/>
          <c:order val="17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27-4EDF-98B3-3F11C2A208D3}"/>
            </c:ext>
          </c:extLst>
        </c:ser>
        <c:ser>
          <c:idx val="18"/>
          <c:order val="18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F27-4EDF-98B3-3F11C2A208D3}"/>
            </c:ext>
          </c:extLst>
        </c:ser>
        <c:ser>
          <c:idx val="19"/>
          <c:order val="19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F27-4EDF-98B3-3F11C2A208D3}"/>
            </c:ext>
          </c:extLst>
        </c:ser>
        <c:ser>
          <c:idx val="20"/>
          <c:order val="20"/>
          <c:tx>
            <c:strRef>
              <c:f>#REF!</c:f>
              <c:strCache>
                <c:ptCount val="1"/>
                <c:pt idx="0">
                  <c:v>                 CHEC TANGA-SITE: LOCAL STAFF ATTENDENCE FOR  OCTOBER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THURSDAY 22 DAY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0.0</c:formatCode>
                <c:ptCount val="58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5">
                  <c:v>8</c:v>
                </c:pt>
                <c:pt idx="17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3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5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4</c:v>
                </c:pt>
                <c:pt idx="59">
                  <c:v>7</c:v>
                </c:pt>
                <c:pt idx="60">
                  <c:v>8</c:v>
                </c:pt>
                <c:pt idx="61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5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3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5</c:v>
                </c:pt>
                <c:pt idx="104">
                  <c:v>8</c:v>
                </c:pt>
                <c:pt idx="105">
                  <c:v>8</c:v>
                </c:pt>
                <c:pt idx="107">
                  <c:v>8</c:v>
                </c:pt>
                <c:pt idx="108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7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50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3">
                  <c:v>8</c:v>
                </c:pt>
                <c:pt idx="164">
                  <c:v>8</c:v>
                </c:pt>
                <c:pt idx="166">
                  <c:v>8</c:v>
                </c:pt>
                <c:pt idx="168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5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1">
                  <c:v>8</c:v>
                </c:pt>
                <c:pt idx="263">
                  <c:v>4</c:v>
                </c:pt>
                <c:pt idx="264">
                  <c:v>8</c:v>
                </c:pt>
                <c:pt idx="265">
                  <c:v>8</c:v>
                </c:pt>
                <c:pt idx="266">
                  <c:v>5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5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9">
                  <c:v>8</c:v>
                </c:pt>
                <c:pt idx="311">
                  <c:v>8</c:v>
                </c:pt>
                <c:pt idx="312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1">
                  <c:v>8</c:v>
                </c:pt>
                <c:pt idx="323">
                  <c:v>8</c:v>
                </c:pt>
                <c:pt idx="324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5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5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5</c:v>
                </c:pt>
                <c:pt idx="381">
                  <c:v>5</c:v>
                </c:pt>
                <c:pt idx="382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5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5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5</c:v>
                </c:pt>
                <c:pt idx="492">
                  <c:v>8</c:v>
                </c:pt>
                <c:pt idx="493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7">
                  <c:v>8</c:v>
                </c:pt>
                <c:pt idx="518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4">
                  <c:v>8</c:v>
                </c:pt>
                <c:pt idx="576">
                  <c:v>8</c:v>
                </c:pt>
                <c:pt idx="57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F27-4EDF-98B3-3F11C2A208D3}"/>
            </c:ext>
          </c:extLst>
        </c:ser>
        <c:ser>
          <c:idx val="21"/>
          <c:order val="21"/>
          <c:tx>
            <c:strRef>
              <c:f>#REF!</c:f>
              <c:strCache>
                <c:ptCount val="1"/>
                <c:pt idx="0">
                  <c:v>                 CHEC TANGA-SITE: LOCAL STAFF ATTENDENCE FOR  OCTOBER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THURSDAY 22 O/T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0.0</c:formatCode>
                <c:ptCount val="584"/>
                <c:pt idx="1">
                  <c:v>1</c:v>
                </c:pt>
                <c:pt idx="2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6</c:v>
                </c:pt>
                <c:pt idx="12">
                  <c:v>4</c:v>
                </c:pt>
                <c:pt idx="13">
                  <c:v>1</c:v>
                </c:pt>
                <c:pt idx="17">
                  <c:v>1</c:v>
                </c:pt>
                <c:pt idx="20">
                  <c:v>1</c:v>
                </c:pt>
                <c:pt idx="21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6</c:v>
                </c:pt>
                <c:pt idx="26">
                  <c:v>2</c:v>
                </c:pt>
                <c:pt idx="27">
                  <c:v>6</c:v>
                </c:pt>
                <c:pt idx="28">
                  <c:v>1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1.5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3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3</c:v>
                </c:pt>
                <c:pt idx="48">
                  <c:v>3</c:v>
                </c:pt>
                <c:pt idx="50">
                  <c:v>3</c:v>
                </c:pt>
                <c:pt idx="51">
                  <c:v>1</c:v>
                </c:pt>
                <c:pt idx="52">
                  <c:v>2</c:v>
                </c:pt>
                <c:pt idx="55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4</c:v>
                </c:pt>
                <c:pt idx="67">
                  <c:v>4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4</c:v>
                </c:pt>
                <c:pt idx="72">
                  <c:v>4</c:v>
                </c:pt>
                <c:pt idx="74">
                  <c:v>4</c:v>
                </c:pt>
                <c:pt idx="77">
                  <c:v>4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3</c:v>
                </c:pt>
                <c:pt idx="94">
                  <c:v>4</c:v>
                </c:pt>
                <c:pt idx="95">
                  <c:v>2</c:v>
                </c:pt>
                <c:pt idx="96">
                  <c:v>3</c:v>
                </c:pt>
                <c:pt idx="97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1</c:v>
                </c:pt>
                <c:pt idx="102">
                  <c:v>1</c:v>
                </c:pt>
                <c:pt idx="104">
                  <c:v>3</c:v>
                </c:pt>
                <c:pt idx="105">
                  <c:v>2</c:v>
                </c:pt>
                <c:pt idx="107">
                  <c:v>3</c:v>
                </c:pt>
                <c:pt idx="108">
                  <c:v>3</c:v>
                </c:pt>
                <c:pt idx="110">
                  <c:v>3</c:v>
                </c:pt>
                <c:pt idx="111">
                  <c:v>2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3</c:v>
                </c:pt>
                <c:pt idx="121">
                  <c:v>3</c:v>
                </c:pt>
                <c:pt idx="122">
                  <c:v>6</c:v>
                </c:pt>
                <c:pt idx="123">
                  <c:v>3</c:v>
                </c:pt>
                <c:pt idx="124">
                  <c:v>2</c:v>
                </c:pt>
                <c:pt idx="127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1</c:v>
                </c:pt>
                <c:pt idx="134">
                  <c:v>4</c:v>
                </c:pt>
                <c:pt idx="135">
                  <c:v>4</c:v>
                </c:pt>
                <c:pt idx="137">
                  <c:v>4</c:v>
                </c:pt>
                <c:pt idx="140">
                  <c:v>4</c:v>
                </c:pt>
                <c:pt idx="141">
                  <c:v>4</c:v>
                </c:pt>
                <c:pt idx="143">
                  <c:v>3</c:v>
                </c:pt>
                <c:pt idx="144">
                  <c:v>1.5</c:v>
                </c:pt>
                <c:pt idx="145">
                  <c:v>3</c:v>
                </c:pt>
                <c:pt idx="146">
                  <c:v>1</c:v>
                </c:pt>
                <c:pt idx="147">
                  <c:v>3</c:v>
                </c:pt>
                <c:pt idx="148">
                  <c:v>3</c:v>
                </c:pt>
                <c:pt idx="150">
                  <c:v>3</c:v>
                </c:pt>
                <c:pt idx="153">
                  <c:v>1</c:v>
                </c:pt>
                <c:pt idx="154">
                  <c:v>4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4</c:v>
                </c:pt>
                <c:pt idx="163">
                  <c:v>3</c:v>
                </c:pt>
                <c:pt idx="164">
                  <c:v>1</c:v>
                </c:pt>
                <c:pt idx="166">
                  <c:v>2</c:v>
                </c:pt>
                <c:pt idx="168">
                  <c:v>3</c:v>
                </c:pt>
                <c:pt idx="170">
                  <c:v>2</c:v>
                </c:pt>
                <c:pt idx="171">
                  <c:v>2</c:v>
                </c:pt>
                <c:pt idx="172">
                  <c:v>4</c:v>
                </c:pt>
                <c:pt idx="173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1</c:v>
                </c:pt>
                <c:pt idx="178">
                  <c:v>1</c:v>
                </c:pt>
                <c:pt idx="179">
                  <c:v>3</c:v>
                </c:pt>
                <c:pt idx="180">
                  <c:v>1</c:v>
                </c:pt>
                <c:pt idx="181">
                  <c:v>3</c:v>
                </c:pt>
                <c:pt idx="182">
                  <c:v>4.5</c:v>
                </c:pt>
                <c:pt idx="185">
                  <c:v>1</c:v>
                </c:pt>
                <c:pt idx="186">
                  <c:v>1.5</c:v>
                </c:pt>
                <c:pt idx="187">
                  <c:v>1</c:v>
                </c:pt>
                <c:pt idx="188">
                  <c:v>3</c:v>
                </c:pt>
                <c:pt idx="189">
                  <c:v>4</c:v>
                </c:pt>
                <c:pt idx="190">
                  <c:v>4</c:v>
                </c:pt>
                <c:pt idx="191">
                  <c:v>1</c:v>
                </c:pt>
                <c:pt idx="192">
                  <c:v>2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4</c:v>
                </c:pt>
                <c:pt idx="199">
                  <c:v>3</c:v>
                </c:pt>
                <c:pt idx="200">
                  <c:v>1</c:v>
                </c:pt>
                <c:pt idx="201">
                  <c:v>2</c:v>
                </c:pt>
                <c:pt idx="203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3</c:v>
                </c:pt>
                <c:pt idx="210">
                  <c:v>1</c:v>
                </c:pt>
                <c:pt idx="211">
                  <c:v>1</c:v>
                </c:pt>
                <c:pt idx="213">
                  <c:v>1.5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20">
                  <c:v>1</c:v>
                </c:pt>
                <c:pt idx="221">
                  <c:v>1</c:v>
                </c:pt>
                <c:pt idx="223">
                  <c:v>1</c:v>
                </c:pt>
                <c:pt idx="225">
                  <c:v>1</c:v>
                </c:pt>
                <c:pt idx="226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6</c:v>
                </c:pt>
                <c:pt idx="235">
                  <c:v>1</c:v>
                </c:pt>
                <c:pt idx="237">
                  <c:v>4.5</c:v>
                </c:pt>
                <c:pt idx="238">
                  <c:v>2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1</c:v>
                </c:pt>
                <c:pt idx="243">
                  <c:v>1</c:v>
                </c:pt>
                <c:pt idx="246">
                  <c:v>1</c:v>
                </c:pt>
                <c:pt idx="247">
                  <c:v>3</c:v>
                </c:pt>
                <c:pt idx="249">
                  <c:v>4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1">
                  <c:v>3</c:v>
                </c:pt>
                <c:pt idx="264">
                  <c:v>4</c:v>
                </c:pt>
                <c:pt idx="265">
                  <c:v>1</c:v>
                </c:pt>
                <c:pt idx="267">
                  <c:v>1</c:v>
                </c:pt>
                <c:pt idx="268">
                  <c:v>4</c:v>
                </c:pt>
                <c:pt idx="269">
                  <c:v>1</c:v>
                </c:pt>
                <c:pt idx="270">
                  <c:v>4</c:v>
                </c:pt>
                <c:pt idx="271">
                  <c:v>2</c:v>
                </c:pt>
                <c:pt idx="272">
                  <c:v>1</c:v>
                </c:pt>
                <c:pt idx="275">
                  <c:v>4</c:v>
                </c:pt>
                <c:pt idx="276">
                  <c:v>2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1</c:v>
                </c:pt>
                <c:pt idx="284">
                  <c:v>3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9">
                  <c:v>4</c:v>
                </c:pt>
                <c:pt idx="311">
                  <c:v>1</c:v>
                </c:pt>
                <c:pt idx="312">
                  <c:v>3</c:v>
                </c:pt>
                <c:pt idx="314">
                  <c:v>1</c:v>
                </c:pt>
                <c:pt idx="315">
                  <c:v>1</c:v>
                </c:pt>
                <c:pt idx="316">
                  <c:v>4</c:v>
                </c:pt>
                <c:pt idx="317">
                  <c:v>2</c:v>
                </c:pt>
                <c:pt idx="318">
                  <c:v>4</c:v>
                </c:pt>
                <c:pt idx="319">
                  <c:v>2</c:v>
                </c:pt>
                <c:pt idx="321">
                  <c:v>1</c:v>
                </c:pt>
                <c:pt idx="323">
                  <c:v>3</c:v>
                </c:pt>
                <c:pt idx="324">
                  <c:v>3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3</c:v>
                </c:pt>
                <c:pt idx="331">
                  <c:v>3</c:v>
                </c:pt>
                <c:pt idx="332">
                  <c:v>4</c:v>
                </c:pt>
                <c:pt idx="333">
                  <c:v>1</c:v>
                </c:pt>
                <c:pt idx="334">
                  <c:v>1</c:v>
                </c:pt>
                <c:pt idx="335">
                  <c:v>4</c:v>
                </c:pt>
                <c:pt idx="336">
                  <c:v>2</c:v>
                </c:pt>
                <c:pt idx="337">
                  <c:v>4</c:v>
                </c:pt>
                <c:pt idx="338">
                  <c:v>3</c:v>
                </c:pt>
                <c:pt idx="339">
                  <c:v>2</c:v>
                </c:pt>
                <c:pt idx="340">
                  <c:v>1</c:v>
                </c:pt>
                <c:pt idx="341">
                  <c:v>3</c:v>
                </c:pt>
                <c:pt idx="342">
                  <c:v>1.5</c:v>
                </c:pt>
                <c:pt idx="343">
                  <c:v>1</c:v>
                </c:pt>
                <c:pt idx="344">
                  <c:v>2</c:v>
                </c:pt>
                <c:pt idx="345">
                  <c:v>4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4</c:v>
                </c:pt>
                <c:pt idx="352">
                  <c:v>3</c:v>
                </c:pt>
                <c:pt idx="353">
                  <c:v>1</c:v>
                </c:pt>
                <c:pt idx="354">
                  <c:v>3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2</c:v>
                </c:pt>
                <c:pt idx="361">
                  <c:v>3</c:v>
                </c:pt>
                <c:pt idx="362">
                  <c:v>2</c:v>
                </c:pt>
                <c:pt idx="364">
                  <c:v>3</c:v>
                </c:pt>
                <c:pt idx="365">
                  <c:v>1</c:v>
                </c:pt>
                <c:pt idx="366">
                  <c:v>3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3</c:v>
                </c:pt>
                <c:pt idx="382">
                  <c:v>2</c:v>
                </c:pt>
                <c:pt idx="384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2</c:v>
                </c:pt>
                <c:pt idx="391">
                  <c:v>2</c:v>
                </c:pt>
                <c:pt idx="393">
                  <c:v>3</c:v>
                </c:pt>
                <c:pt idx="394">
                  <c:v>1</c:v>
                </c:pt>
                <c:pt idx="395">
                  <c:v>3</c:v>
                </c:pt>
                <c:pt idx="396">
                  <c:v>3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3</c:v>
                </c:pt>
                <c:pt idx="413">
                  <c:v>3</c:v>
                </c:pt>
                <c:pt idx="414">
                  <c:v>2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3</c:v>
                </c:pt>
                <c:pt idx="421">
                  <c:v>4</c:v>
                </c:pt>
                <c:pt idx="422">
                  <c:v>4</c:v>
                </c:pt>
                <c:pt idx="423">
                  <c:v>2</c:v>
                </c:pt>
                <c:pt idx="425">
                  <c:v>4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30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2</c:v>
                </c:pt>
                <c:pt idx="442">
                  <c:v>4</c:v>
                </c:pt>
                <c:pt idx="445">
                  <c:v>2</c:v>
                </c:pt>
                <c:pt idx="446">
                  <c:v>4</c:v>
                </c:pt>
                <c:pt idx="447">
                  <c:v>4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3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2</c:v>
                </c:pt>
                <c:pt idx="466">
                  <c:v>3</c:v>
                </c:pt>
                <c:pt idx="467">
                  <c:v>3</c:v>
                </c:pt>
                <c:pt idx="468">
                  <c:v>2</c:v>
                </c:pt>
                <c:pt idx="469">
                  <c:v>1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2">
                  <c:v>2</c:v>
                </c:pt>
                <c:pt idx="493">
                  <c:v>2</c:v>
                </c:pt>
                <c:pt idx="495">
                  <c:v>3</c:v>
                </c:pt>
                <c:pt idx="496">
                  <c:v>1</c:v>
                </c:pt>
                <c:pt idx="497">
                  <c:v>2</c:v>
                </c:pt>
                <c:pt idx="498">
                  <c:v>1.5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4</c:v>
                </c:pt>
                <c:pt idx="514">
                  <c:v>1</c:v>
                </c:pt>
                <c:pt idx="517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4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5">
                  <c:v>2</c:v>
                </c:pt>
                <c:pt idx="526">
                  <c:v>3</c:v>
                </c:pt>
                <c:pt idx="527">
                  <c:v>1</c:v>
                </c:pt>
                <c:pt idx="530">
                  <c:v>1</c:v>
                </c:pt>
                <c:pt idx="531">
                  <c:v>3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1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1</c:v>
                </c:pt>
                <c:pt idx="556">
                  <c:v>4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2</c:v>
                </c:pt>
                <c:pt idx="566">
                  <c:v>3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7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F27-4EDF-98B3-3F11C2A208D3}"/>
            </c:ext>
          </c:extLst>
        </c:ser>
        <c:ser>
          <c:idx val="22"/>
          <c:order val="22"/>
          <c:tx>
            <c:strRef>
              <c:f>#REF!</c:f>
              <c:strCache>
                <c:ptCount val="1"/>
                <c:pt idx="0">
                  <c:v>                 CHEC TANGA-SITE: LOCAL STAFF ATTENDENCE FOR  OCTOBER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THURSDAY 22 NIGHT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584"/>
                <c:pt idx="44" formatCode="0.0">
                  <c:v>8</c:v>
                </c:pt>
                <c:pt idx="120" formatCode="0.0">
                  <c:v>8</c:v>
                </c:pt>
                <c:pt idx="136" formatCode="0.0">
                  <c:v>8</c:v>
                </c:pt>
                <c:pt idx="229" formatCode="0.0">
                  <c:v>8</c:v>
                </c:pt>
                <c:pt idx="262" formatCode="0.0">
                  <c:v>8</c:v>
                </c:pt>
                <c:pt idx="397" formatCode="0.0">
                  <c:v>8</c:v>
                </c:pt>
                <c:pt idx="486" formatCode="0.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F27-4EDF-98B3-3F11C2A208D3}"/>
            </c:ext>
          </c:extLst>
        </c:ser>
        <c:ser>
          <c:idx val="23"/>
          <c:order val="23"/>
          <c:tx>
            <c:strRef>
              <c:f>#REF!</c:f>
              <c:strCache>
                <c:ptCount val="1"/>
                <c:pt idx="0">
                  <c:v>                 CHEC TANGA-SITE: LOCAL STAFF ATTENDENCE FOR  OCTOBER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THURSDAY 22 O/T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584"/>
                <c:pt idx="44" formatCode="0.0">
                  <c:v>2</c:v>
                </c:pt>
                <c:pt idx="120" formatCode="0.0">
                  <c:v>4</c:v>
                </c:pt>
                <c:pt idx="136" formatCode="0.0">
                  <c:v>3</c:v>
                </c:pt>
                <c:pt idx="229" formatCode="0.0">
                  <c:v>3</c:v>
                </c:pt>
                <c:pt idx="262" formatCode="0.0">
                  <c:v>3</c:v>
                </c:pt>
                <c:pt idx="397" formatCode="0.0">
                  <c:v>3</c:v>
                </c:pt>
                <c:pt idx="486" formatCode="0.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F27-4EDF-98B3-3F11C2A208D3}"/>
            </c:ext>
          </c:extLst>
        </c:ser>
        <c:ser>
          <c:idx val="24"/>
          <c:order val="24"/>
          <c:tx>
            <c:strRef>
              <c:f>#REF!</c:f>
              <c:strCache>
                <c:ptCount val="1"/>
                <c:pt idx="0">
                  <c:v>                 CHEC TANGA-SITE: LOCAL STAFF ATTENDENCE FOR  SEPTEMBER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THURSADY 25 DAY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648"/>
              </c:numCache>
            </c:numRef>
          </c:val>
          <c:extLst>
            <c:ext xmlns:c16="http://schemas.microsoft.com/office/drawing/2014/chart" uri="{C3380CC4-5D6E-409C-BE32-E72D297353CC}">
              <c16:uniqueId val="{00000018-7F27-4EDF-98B3-3F11C2A208D3}"/>
            </c:ext>
          </c:extLst>
        </c:ser>
        <c:ser>
          <c:idx val="25"/>
          <c:order val="25"/>
          <c:tx>
            <c:strRef>
              <c:f>#REF!</c:f>
              <c:strCache>
                <c:ptCount val="1"/>
                <c:pt idx="0">
                  <c:v>                 CHEC TANGA-SITE: LOCAL STAFF ATTENDENCE FOR  SEPTEMBER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THURSADY 25 O/T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648"/>
              </c:numCache>
            </c:numRef>
          </c:val>
          <c:extLst>
            <c:ext xmlns:c16="http://schemas.microsoft.com/office/drawing/2014/chart" uri="{C3380CC4-5D6E-409C-BE32-E72D297353CC}">
              <c16:uniqueId val="{00000019-7F27-4EDF-98B3-3F11C2A208D3}"/>
            </c:ext>
          </c:extLst>
        </c:ser>
        <c:ser>
          <c:idx val="26"/>
          <c:order val="26"/>
          <c:tx>
            <c:strRef>
              <c:f>#REF!</c:f>
              <c:strCache>
                <c:ptCount val="1"/>
                <c:pt idx="0">
                  <c:v>                 CHEC TANGA-SITE: LOCAL STAFF ATTENDENCE FOR  SEPTEMBER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THURSADY 25 NIGHT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648"/>
              </c:numCache>
            </c:numRef>
          </c:val>
          <c:extLst>
            <c:ext xmlns:c16="http://schemas.microsoft.com/office/drawing/2014/chart" uri="{C3380CC4-5D6E-409C-BE32-E72D297353CC}">
              <c16:uniqueId val="{0000001A-7F27-4EDF-98B3-3F11C2A208D3}"/>
            </c:ext>
          </c:extLst>
        </c:ser>
        <c:ser>
          <c:idx val="27"/>
          <c:order val="27"/>
          <c:tx>
            <c:strRef>
              <c:f>#REF!</c:f>
              <c:strCache>
                <c:ptCount val="1"/>
                <c:pt idx="0">
                  <c:v>                 CHEC TANGA-SITE: LOCAL STAFF ATTENDENCE FOR  SEPTEMBER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THURSADY 25 O/T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648"/>
              </c:numCache>
            </c:numRef>
          </c:val>
          <c:extLst>
            <c:ext xmlns:c16="http://schemas.microsoft.com/office/drawing/2014/chart" uri="{C3380CC4-5D6E-409C-BE32-E72D297353CC}">
              <c16:uniqueId val="{0000001B-7F27-4EDF-98B3-3F11C2A208D3}"/>
            </c:ext>
          </c:extLst>
        </c:ser>
        <c:ser>
          <c:idx val="28"/>
          <c:order val="28"/>
          <c:tx>
            <c:strRef>
              <c:f>'LOCAL DECEMBER 2022'!$G$4:$G$8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</c:v>
                </c:pt>
                <c:pt idx="3">
                  <c:v>21</c:v>
                </c:pt>
                <c:pt idx="4">
                  <c:v>DAY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2022'!$G$9:$G$526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40">
                  <c:v>8</c:v>
                </c:pt>
                <c:pt idx="41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8</c:v>
                </c:pt>
                <c:pt idx="53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7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5">
                  <c:v>8</c:v>
                </c:pt>
                <c:pt idx="87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9">
                  <c:v>8</c:v>
                </c:pt>
                <c:pt idx="120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4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50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5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4">
                  <c:v>8</c:v>
                </c:pt>
                <c:pt idx="255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2">
                  <c:v>8</c:v>
                </c:pt>
                <c:pt idx="263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70">
                  <c:v>8</c:v>
                </c:pt>
                <c:pt idx="271">
                  <c:v>5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1">
                  <c:v>5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8</c:v>
                </c:pt>
                <c:pt idx="349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9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6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9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6">
                  <c:v>8</c:v>
                </c:pt>
                <c:pt idx="437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5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1">
                  <c:v>8</c:v>
                </c:pt>
                <c:pt idx="475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9">
                  <c:v>8</c:v>
                </c:pt>
                <c:pt idx="50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F27-4EDF-98B3-3F11C2A208D3}"/>
            </c:ext>
          </c:extLst>
        </c:ser>
        <c:ser>
          <c:idx val="29"/>
          <c:order val="29"/>
          <c:tx>
            <c:strRef>
              <c:f>'LOCAL DECEMBER 2022'!$H$4:$H$8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</c:v>
                </c:pt>
                <c:pt idx="3">
                  <c:v>21</c:v>
                </c:pt>
                <c:pt idx="4">
                  <c:v>O/T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2022'!$H$9:$H$526</c:f>
              <c:numCache>
                <c:formatCode>0.0</c:formatCode>
                <c:ptCount val="518"/>
                <c:pt idx="1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2">
                  <c:v>1</c:v>
                </c:pt>
                <c:pt idx="13">
                  <c:v>2</c:v>
                </c:pt>
                <c:pt idx="15">
                  <c:v>2</c:v>
                </c:pt>
                <c:pt idx="16">
                  <c:v>1</c:v>
                </c:pt>
                <c:pt idx="18">
                  <c:v>1</c:v>
                </c:pt>
                <c:pt idx="19">
                  <c:v>4</c:v>
                </c:pt>
                <c:pt idx="21">
                  <c:v>4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52">
                  <c:v>1</c:v>
                </c:pt>
                <c:pt idx="53">
                  <c:v>1</c:v>
                </c:pt>
                <c:pt idx="55">
                  <c:v>2</c:v>
                </c:pt>
                <c:pt idx="56">
                  <c:v>4</c:v>
                </c:pt>
                <c:pt idx="57">
                  <c:v>2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2">
                  <c:v>4</c:v>
                </c:pt>
                <c:pt idx="65">
                  <c:v>1</c:v>
                </c:pt>
                <c:pt idx="66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5</c:v>
                </c:pt>
                <c:pt idx="71">
                  <c:v>3</c:v>
                </c:pt>
                <c:pt idx="72">
                  <c:v>1</c:v>
                </c:pt>
                <c:pt idx="74">
                  <c:v>1</c:v>
                </c:pt>
                <c:pt idx="76">
                  <c:v>5</c:v>
                </c:pt>
                <c:pt idx="78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1</c:v>
                </c:pt>
                <c:pt idx="85">
                  <c:v>1</c:v>
                </c:pt>
                <c:pt idx="87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100">
                  <c:v>2</c:v>
                </c:pt>
                <c:pt idx="104">
                  <c:v>2</c:v>
                </c:pt>
                <c:pt idx="107">
                  <c:v>1</c:v>
                </c:pt>
                <c:pt idx="108">
                  <c:v>4</c:v>
                </c:pt>
                <c:pt idx="109">
                  <c:v>3</c:v>
                </c:pt>
                <c:pt idx="110">
                  <c:v>3</c:v>
                </c:pt>
                <c:pt idx="112">
                  <c:v>4</c:v>
                </c:pt>
                <c:pt idx="113">
                  <c:v>1</c:v>
                </c:pt>
                <c:pt idx="115">
                  <c:v>4</c:v>
                </c:pt>
                <c:pt idx="116">
                  <c:v>1</c:v>
                </c:pt>
                <c:pt idx="117">
                  <c:v>1</c:v>
                </c:pt>
                <c:pt idx="119">
                  <c:v>2</c:v>
                </c:pt>
                <c:pt idx="120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4</c:v>
                </c:pt>
                <c:pt idx="134">
                  <c:v>1</c:v>
                </c:pt>
                <c:pt idx="136">
                  <c:v>2</c:v>
                </c:pt>
                <c:pt idx="137">
                  <c:v>3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2">
                  <c:v>4</c:v>
                </c:pt>
                <c:pt idx="143">
                  <c:v>3.5</c:v>
                </c:pt>
                <c:pt idx="144">
                  <c:v>1.5</c:v>
                </c:pt>
                <c:pt idx="145">
                  <c:v>4</c:v>
                </c:pt>
                <c:pt idx="146">
                  <c:v>4</c:v>
                </c:pt>
                <c:pt idx="147">
                  <c:v>1</c:v>
                </c:pt>
                <c:pt idx="148">
                  <c:v>1</c:v>
                </c:pt>
                <c:pt idx="152">
                  <c:v>4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61">
                  <c:v>1</c:v>
                </c:pt>
                <c:pt idx="162">
                  <c:v>1</c:v>
                </c:pt>
                <c:pt idx="163">
                  <c:v>2.5</c:v>
                </c:pt>
                <c:pt idx="165">
                  <c:v>4</c:v>
                </c:pt>
                <c:pt idx="166">
                  <c:v>4</c:v>
                </c:pt>
                <c:pt idx="167">
                  <c:v>3</c:v>
                </c:pt>
                <c:pt idx="168">
                  <c:v>4</c:v>
                </c:pt>
                <c:pt idx="169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4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4</c:v>
                </c:pt>
                <c:pt idx="191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4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3">
                  <c:v>3</c:v>
                </c:pt>
                <c:pt idx="214">
                  <c:v>1</c:v>
                </c:pt>
                <c:pt idx="215">
                  <c:v>2</c:v>
                </c:pt>
                <c:pt idx="216">
                  <c:v>4</c:v>
                </c:pt>
                <c:pt idx="217">
                  <c:v>1.5</c:v>
                </c:pt>
                <c:pt idx="218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4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4</c:v>
                </c:pt>
                <c:pt idx="233">
                  <c:v>4</c:v>
                </c:pt>
                <c:pt idx="235">
                  <c:v>4</c:v>
                </c:pt>
                <c:pt idx="236">
                  <c:v>2</c:v>
                </c:pt>
                <c:pt idx="237">
                  <c:v>4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2.5</c:v>
                </c:pt>
                <c:pt idx="242">
                  <c:v>2.5</c:v>
                </c:pt>
                <c:pt idx="245">
                  <c:v>3</c:v>
                </c:pt>
                <c:pt idx="247">
                  <c:v>3</c:v>
                </c:pt>
                <c:pt idx="248">
                  <c:v>1</c:v>
                </c:pt>
                <c:pt idx="249">
                  <c:v>2</c:v>
                </c:pt>
                <c:pt idx="250">
                  <c:v>4</c:v>
                </c:pt>
                <c:pt idx="254">
                  <c:v>3.5</c:v>
                </c:pt>
                <c:pt idx="255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2">
                  <c:v>1</c:v>
                </c:pt>
                <c:pt idx="263">
                  <c:v>3</c:v>
                </c:pt>
                <c:pt idx="265">
                  <c:v>1</c:v>
                </c:pt>
                <c:pt idx="266">
                  <c:v>3</c:v>
                </c:pt>
                <c:pt idx="267">
                  <c:v>2</c:v>
                </c:pt>
                <c:pt idx="268">
                  <c:v>2</c:v>
                </c:pt>
                <c:pt idx="270">
                  <c:v>1</c:v>
                </c:pt>
                <c:pt idx="272">
                  <c:v>1</c:v>
                </c:pt>
                <c:pt idx="273">
                  <c:v>4</c:v>
                </c:pt>
                <c:pt idx="274">
                  <c:v>1</c:v>
                </c:pt>
                <c:pt idx="275">
                  <c:v>2</c:v>
                </c:pt>
                <c:pt idx="276">
                  <c:v>3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2.5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4">
                  <c:v>3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2">
                  <c:v>1</c:v>
                </c:pt>
                <c:pt idx="313">
                  <c:v>2</c:v>
                </c:pt>
                <c:pt idx="315">
                  <c:v>1</c:v>
                </c:pt>
                <c:pt idx="316">
                  <c:v>1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0.5</c:v>
                </c:pt>
                <c:pt idx="322">
                  <c:v>3</c:v>
                </c:pt>
                <c:pt idx="323">
                  <c:v>3</c:v>
                </c:pt>
                <c:pt idx="326">
                  <c:v>2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4</c:v>
                </c:pt>
                <c:pt idx="335">
                  <c:v>4</c:v>
                </c:pt>
                <c:pt idx="336">
                  <c:v>1</c:v>
                </c:pt>
                <c:pt idx="337">
                  <c:v>4</c:v>
                </c:pt>
                <c:pt idx="340">
                  <c:v>1</c:v>
                </c:pt>
                <c:pt idx="341">
                  <c:v>4</c:v>
                </c:pt>
                <c:pt idx="343">
                  <c:v>1</c:v>
                </c:pt>
                <c:pt idx="346">
                  <c:v>1</c:v>
                </c:pt>
                <c:pt idx="348">
                  <c:v>1</c:v>
                </c:pt>
                <c:pt idx="349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5">
                  <c:v>4</c:v>
                </c:pt>
                <c:pt idx="356">
                  <c:v>2</c:v>
                </c:pt>
                <c:pt idx="357">
                  <c:v>2</c:v>
                </c:pt>
                <c:pt idx="359">
                  <c:v>1</c:v>
                </c:pt>
                <c:pt idx="361">
                  <c:v>2.5</c:v>
                </c:pt>
                <c:pt idx="362">
                  <c:v>2.5</c:v>
                </c:pt>
                <c:pt idx="365">
                  <c:v>1</c:v>
                </c:pt>
                <c:pt idx="366">
                  <c:v>3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8">
                  <c:v>1</c:v>
                </c:pt>
                <c:pt idx="379">
                  <c:v>1</c:v>
                </c:pt>
                <c:pt idx="382">
                  <c:v>1</c:v>
                </c:pt>
                <c:pt idx="383">
                  <c:v>3</c:v>
                </c:pt>
                <c:pt idx="385">
                  <c:v>1</c:v>
                </c:pt>
                <c:pt idx="386">
                  <c:v>1</c:v>
                </c:pt>
                <c:pt idx="387">
                  <c:v>2.5</c:v>
                </c:pt>
                <c:pt idx="388">
                  <c:v>1</c:v>
                </c:pt>
                <c:pt idx="389">
                  <c:v>2</c:v>
                </c:pt>
                <c:pt idx="391">
                  <c:v>3</c:v>
                </c:pt>
                <c:pt idx="392">
                  <c:v>2</c:v>
                </c:pt>
                <c:pt idx="393">
                  <c:v>4</c:v>
                </c:pt>
                <c:pt idx="394">
                  <c:v>4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1</c:v>
                </c:pt>
                <c:pt idx="419">
                  <c:v>1</c:v>
                </c:pt>
                <c:pt idx="420">
                  <c:v>4</c:v>
                </c:pt>
                <c:pt idx="421">
                  <c:v>4</c:v>
                </c:pt>
                <c:pt idx="422">
                  <c:v>3</c:v>
                </c:pt>
                <c:pt idx="423">
                  <c:v>4</c:v>
                </c:pt>
                <c:pt idx="424">
                  <c:v>4</c:v>
                </c:pt>
                <c:pt idx="426">
                  <c:v>4</c:v>
                </c:pt>
                <c:pt idx="427">
                  <c:v>2</c:v>
                </c:pt>
                <c:pt idx="431">
                  <c:v>1</c:v>
                </c:pt>
                <c:pt idx="432">
                  <c:v>2.5</c:v>
                </c:pt>
                <c:pt idx="433">
                  <c:v>1</c:v>
                </c:pt>
                <c:pt idx="436">
                  <c:v>2</c:v>
                </c:pt>
                <c:pt idx="437">
                  <c:v>2</c:v>
                </c:pt>
                <c:pt idx="439">
                  <c:v>1</c:v>
                </c:pt>
                <c:pt idx="440">
                  <c:v>3</c:v>
                </c:pt>
                <c:pt idx="441">
                  <c:v>1.5</c:v>
                </c:pt>
                <c:pt idx="442">
                  <c:v>1</c:v>
                </c:pt>
                <c:pt idx="444">
                  <c:v>4</c:v>
                </c:pt>
                <c:pt idx="445">
                  <c:v>4</c:v>
                </c:pt>
                <c:pt idx="447">
                  <c:v>1</c:v>
                </c:pt>
                <c:pt idx="448">
                  <c:v>1</c:v>
                </c:pt>
                <c:pt idx="449">
                  <c:v>3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1</c:v>
                </c:pt>
                <c:pt idx="469">
                  <c:v>4</c:v>
                </c:pt>
                <c:pt idx="471">
                  <c:v>2</c:v>
                </c:pt>
                <c:pt idx="475">
                  <c:v>1</c:v>
                </c:pt>
                <c:pt idx="478">
                  <c:v>1</c:v>
                </c:pt>
                <c:pt idx="479">
                  <c:v>3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5">
                  <c:v>1</c:v>
                </c:pt>
                <c:pt idx="486">
                  <c:v>3</c:v>
                </c:pt>
                <c:pt idx="487">
                  <c:v>2</c:v>
                </c:pt>
                <c:pt idx="489">
                  <c:v>3</c:v>
                </c:pt>
                <c:pt idx="50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F27-4EDF-98B3-3F11C2A208D3}"/>
            </c:ext>
          </c:extLst>
        </c:ser>
        <c:ser>
          <c:idx val="30"/>
          <c:order val="30"/>
          <c:tx>
            <c:strRef>
              <c:f>'LOCAL DECEMBER 2022'!$I$4:$I$8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</c:v>
                </c:pt>
                <c:pt idx="3">
                  <c:v>21</c:v>
                </c:pt>
                <c:pt idx="4">
                  <c:v>NIGHT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2022'!$I$9:$I$526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39">
                  <c:v>8</c:v>
                </c:pt>
                <c:pt idx="42">
                  <c:v>8</c:v>
                </c:pt>
                <c:pt idx="51">
                  <c:v>8</c:v>
                </c:pt>
                <c:pt idx="75">
                  <c:v>8</c:v>
                </c:pt>
                <c:pt idx="98">
                  <c:v>8</c:v>
                </c:pt>
                <c:pt idx="133">
                  <c:v>8</c:v>
                </c:pt>
                <c:pt idx="151">
                  <c:v>8</c:v>
                </c:pt>
                <c:pt idx="212">
                  <c:v>8</c:v>
                </c:pt>
                <c:pt idx="220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F27-4EDF-98B3-3F11C2A208D3}"/>
            </c:ext>
          </c:extLst>
        </c:ser>
        <c:ser>
          <c:idx val="31"/>
          <c:order val="31"/>
          <c:tx>
            <c:strRef>
              <c:f>'LOCAL DECEMBER 2022'!$J$4:$J$8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</c:v>
                </c:pt>
                <c:pt idx="3">
                  <c:v>21</c:v>
                </c:pt>
                <c:pt idx="4">
                  <c:v>O/T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2022'!$J$9:$J$526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39">
                  <c:v>2</c:v>
                </c:pt>
                <c:pt idx="42">
                  <c:v>3</c:v>
                </c:pt>
                <c:pt idx="51">
                  <c:v>1</c:v>
                </c:pt>
                <c:pt idx="75">
                  <c:v>2</c:v>
                </c:pt>
                <c:pt idx="98">
                  <c:v>4</c:v>
                </c:pt>
                <c:pt idx="133">
                  <c:v>4</c:v>
                </c:pt>
                <c:pt idx="151">
                  <c:v>4.5</c:v>
                </c:pt>
                <c:pt idx="212">
                  <c:v>4</c:v>
                </c:pt>
                <c:pt idx="220">
                  <c:v>3</c:v>
                </c:pt>
                <c:pt idx="363">
                  <c:v>2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F27-4EDF-98B3-3F11C2A208D3}"/>
            </c:ext>
          </c:extLst>
        </c:ser>
        <c:ser>
          <c:idx val="32"/>
          <c:order val="32"/>
          <c:tx>
            <c:strRef>
              <c:f>'LOCAL DECEMBER 2022'!$K$4:$K$8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22</c:v>
                </c:pt>
                <c:pt idx="4">
                  <c:v>DAY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2022'!$K$9:$K$526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29">
                  <c:v>5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40">
                  <c:v>8</c:v>
                </c:pt>
                <c:pt idx="41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5</c:v>
                </c:pt>
                <c:pt idx="116">
                  <c:v>8</c:v>
                </c:pt>
                <c:pt idx="117">
                  <c:v>8</c:v>
                </c:pt>
                <c:pt idx="119">
                  <c:v>8</c:v>
                </c:pt>
                <c:pt idx="120">
                  <c:v>8</c:v>
                </c:pt>
                <c:pt idx="122">
                  <c:v>8</c:v>
                </c:pt>
                <c:pt idx="125">
                  <c:v>5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4">
                  <c:v>8</c:v>
                </c:pt>
                <c:pt idx="136">
                  <c:v>8</c:v>
                </c:pt>
                <c:pt idx="137">
                  <c:v>8</c:v>
                </c:pt>
                <c:pt idx="139">
                  <c:v>8</c:v>
                </c:pt>
                <c:pt idx="142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50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7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5">
                  <c:v>5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5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5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6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7">
                  <c:v>8</c:v>
                </c:pt>
                <c:pt idx="308">
                  <c:v>5</c:v>
                </c:pt>
                <c:pt idx="309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6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7</c:v>
                </c:pt>
                <c:pt idx="359">
                  <c:v>8</c:v>
                </c:pt>
                <c:pt idx="360">
                  <c:v>7</c:v>
                </c:pt>
                <c:pt idx="361">
                  <c:v>8</c:v>
                </c:pt>
                <c:pt idx="362">
                  <c:v>8</c:v>
                </c:pt>
                <c:pt idx="365">
                  <c:v>5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6">
                  <c:v>8</c:v>
                </c:pt>
                <c:pt idx="398">
                  <c:v>8</c:v>
                </c:pt>
                <c:pt idx="399">
                  <c:v>6</c:v>
                </c:pt>
                <c:pt idx="400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1">
                  <c:v>5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6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6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6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8</c:v>
                </c:pt>
                <c:pt idx="476">
                  <c:v>7</c:v>
                </c:pt>
                <c:pt idx="477">
                  <c:v>7</c:v>
                </c:pt>
                <c:pt idx="478">
                  <c:v>5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9">
                  <c:v>8</c:v>
                </c:pt>
                <c:pt idx="50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F27-4EDF-98B3-3F11C2A208D3}"/>
            </c:ext>
          </c:extLst>
        </c:ser>
        <c:ser>
          <c:idx val="33"/>
          <c:order val="33"/>
          <c:tx>
            <c:strRef>
              <c:f>'LOCAL DECEMBER 2022'!$L$4:$L$8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22</c:v>
                </c:pt>
                <c:pt idx="4">
                  <c:v>O/T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2022'!$L$9:$L$526</c:f>
              <c:numCache>
                <c:formatCode>0.0</c:formatCode>
                <c:ptCount val="518"/>
                <c:pt idx="1">
                  <c:v>1</c:v>
                </c:pt>
                <c:pt idx="2">
                  <c:v>1</c:v>
                </c:pt>
                <c:pt idx="5">
                  <c:v>2</c:v>
                </c:pt>
                <c:pt idx="6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20">
                  <c:v>2</c:v>
                </c:pt>
                <c:pt idx="21">
                  <c:v>4</c:v>
                </c:pt>
                <c:pt idx="22">
                  <c:v>1</c:v>
                </c:pt>
                <c:pt idx="24">
                  <c:v>1</c:v>
                </c:pt>
                <c:pt idx="25">
                  <c:v>4</c:v>
                </c:pt>
                <c:pt idx="28">
                  <c:v>1</c:v>
                </c:pt>
                <c:pt idx="30">
                  <c:v>1</c:v>
                </c:pt>
                <c:pt idx="32">
                  <c:v>2.5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4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50">
                  <c:v>1</c:v>
                </c:pt>
                <c:pt idx="52">
                  <c:v>1</c:v>
                </c:pt>
                <c:pt idx="53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3</c:v>
                </c:pt>
                <c:pt idx="70">
                  <c:v>1</c:v>
                </c:pt>
                <c:pt idx="71">
                  <c:v>3</c:v>
                </c:pt>
                <c:pt idx="72">
                  <c:v>1</c:v>
                </c:pt>
                <c:pt idx="74">
                  <c:v>1</c:v>
                </c:pt>
                <c:pt idx="76">
                  <c:v>3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7">
                  <c:v>3</c:v>
                </c:pt>
                <c:pt idx="99">
                  <c:v>2</c:v>
                </c:pt>
                <c:pt idx="100">
                  <c:v>6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4</c:v>
                </c:pt>
                <c:pt idx="112">
                  <c:v>4</c:v>
                </c:pt>
                <c:pt idx="116">
                  <c:v>1</c:v>
                </c:pt>
                <c:pt idx="117">
                  <c:v>1</c:v>
                </c:pt>
                <c:pt idx="120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4</c:v>
                </c:pt>
                <c:pt idx="134">
                  <c:v>1</c:v>
                </c:pt>
                <c:pt idx="137">
                  <c:v>3</c:v>
                </c:pt>
                <c:pt idx="142">
                  <c:v>2</c:v>
                </c:pt>
                <c:pt idx="144">
                  <c:v>1.5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2</c:v>
                </c:pt>
                <c:pt idx="157">
                  <c:v>4</c:v>
                </c:pt>
                <c:pt idx="158">
                  <c:v>4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6">
                  <c:v>4</c:v>
                </c:pt>
                <c:pt idx="167">
                  <c:v>2</c:v>
                </c:pt>
                <c:pt idx="168">
                  <c:v>4</c:v>
                </c:pt>
                <c:pt idx="169">
                  <c:v>1</c:v>
                </c:pt>
                <c:pt idx="173">
                  <c:v>1</c:v>
                </c:pt>
                <c:pt idx="174">
                  <c:v>4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4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3.5</c:v>
                </c:pt>
                <c:pt idx="191">
                  <c:v>2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2">
                  <c:v>4</c:v>
                </c:pt>
                <c:pt idx="203">
                  <c:v>1</c:v>
                </c:pt>
                <c:pt idx="204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3">
                  <c:v>3</c:v>
                </c:pt>
                <c:pt idx="214">
                  <c:v>2</c:v>
                </c:pt>
                <c:pt idx="216">
                  <c:v>4</c:v>
                </c:pt>
                <c:pt idx="217">
                  <c:v>1</c:v>
                </c:pt>
                <c:pt idx="218">
                  <c:v>2</c:v>
                </c:pt>
                <c:pt idx="221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6">
                  <c:v>1</c:v>
                </c:pt>
                <c:pt idx="237">
                  <c:v>4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7">
                  <c:v>3</c:v>
                </c:pt>
                <c:pt idx="249">
                  <c:v>1</c:v>
                </c:pt>
                <c:pt idx="250">
                  <c:v>4</c:v>
                </c:pt>
                <c:pt idx="251">
                  <c:v>2</c:v>
                </c:pt>
                <c:pt idx="255">
                  <c:v>1</c:v>
                </c:pt>
                <c:pt idx="257">
                  <c:v>1</c:v>
                </c:pt>
                <c:pt idx="258">
                  <c:v>1</c:v>
                </c:pt>
                <c:pt idx="263">
                  <c:v>4</c:v>
                </c:pt>
                <c:pt idx="265">
                  <c:v>1</c:v>
                </c:pt>
                <c:pt idx="266">
                  <c:v>1</c:v>
                </c:pt>
                <c:pt idx="268">
                  <c:v>2</c:v>
                </c:pt>
                <c:pt idx="269">
                  <c:v>2</c:v>
                </c:pt>
                <c:pt idx="270">
                  <c:v>1</c:v>
                </c:pt>
                <c:pt idx="272">
                  <c:v>1</c:v>
                </c:pt>
                <c:pt idx="273">
                  <c:v>4</c:v>
                </c:pt>
                <c:pt idx="274">
                  <c:v>1</c:v>
                </c:pt>
                <c:pt idx="275">
                  <c:v>3</c:v>
                </c:pt>
                <c:pt idx="276">
                  <c:v>3</c:v>
                </c:pt>
                <c:pt idx="277">
                  <c:v>1</c:v>
                </c:pt>
                <c:pt idx="278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3</c:v>
                </c:pt>
                <c:pt idx="284">
                  <c:v>1</c:v>
                </c:pt>
                <c:pt idx="288">
                  <c:v>1</c:v>
                </c:pt>
                <c:pt idx="289">
                  <c:v>2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301">
                  <c:v>1</c:v>
                </c:pt>
                <c:pt idx="302">
                  <c:v>4</c:v>
                </c:pt>
                <c:pt idx="304">
                  <c:v>3</c:v>
                </c:pt>
                <c:pt idx="305">
                  <c:v>3</c:v>
                </c:pt>
                <c:pt idx="307">
                  <c:v>4</c:v>
                </c:pt>
                <c:pt idx="309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4</c:v>
                </c:pt>
                <c:pt idx="315">
                  <c:v>1</c:v>
                </c:pt>
                <c:pt idx="316">
                  <c:v>1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1</c:v>
                </c:pt>
                <c:pt idx="323">
                  <c:v>1</c:v>
                </c:pt>
                <c:pt idx="328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3</c:v>
                </c:pt>
                <c:pt idx="333">
                  <c:v>2</c:v>
                </c:pt>
                <c:pt idx="334">
                  <c:v>4</c:v>
                </c:pt>
                <c:pt idx="335">
                  <c:v>4</c:v>
                </c:pt>
                <c:pt idx="336">
                  <c:v>2</c:v>
                </c:pt>
                <c:pt idx="337">
                  <c:v>4</c:v>
                </c:pt>
                <c:pt idx="340">
                  <c:v>1</c:v>
                </c:pt>
                <c:pt idx="341">
                  <c:v>4</c:v>
                </c:pt>
                <c:pt idx="344">
                  <c:v>2</c:v>
                </c:pt>
                <c:pt idx="346">
                  <c:v>2</c:v>
                </c:pt>
                <c:pt idx="349">
                  <c:v>1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5">
                  <c:v>4</c:v>
                </c:pt>
                <c:pt idx="356">
                  <c:v>2</c:v>
                </c:pt>
                <c:pt idx="359">
                  <c:v>1</c:v>
                </c:pt>
                <c:pt idx="361">
                  <c:v>2</c:v>
                </c:pt>
                <c:pt idx="362">
                  <c:v>2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1.5</c:v>
                </c:pt>
                <c:pt idx="371">
                  <c:v>3</c:v>
                </c:pt>
                <c:pt idx="372">
                  <c:v>1</c:v>
                </c:pt>
                <c:pt idx="375">
                  <c:v>1</c:v>
                </c:pt>
                <c:pt idx="378">
                  <c:v>1</c:v>
                </c:pt>
                <c:pt idx="379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9">
                  <c:v>1</c:v>
                </c:pt>
                <c:pt idx="391">
                  <c:v>4</c:v>
                </c:pt>
                <c:pt idx="392">
                  <c:v>1</c:v>
                </c:pt>
                <c:pt idx="393">
                  <c:v>2</c:v>
                </c:pt>
                <c:pt idx="394">
                  <c:v>4</c:v>
                </c:pt>
                <c:pt idx="398">
                  <c:v>1</c:v>
                </c:pt>
                <c:pt idx="400">
                  <c:v>1</c:v>
                </c:pt>
                <c:pt idx="402">
                  <c:v>2</c:v>
                </c:pt>
                <c:pt idx="404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1</c:v>
                </c:pt>
                <c:pt idx="418">
                  <c:v>4</c:v>
                </c:pt>
                <c:pt idx="419">
                  <c:v>1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6">
                  <c:v>4</c:v>
                </c:pt>
                <c:pt idx="427">
                  <c:v>1</c:v>
                </c:pt>
                <c:pt idx="432">
                  <c:v>2</c:v>
                </c:pt>
                <c:pt idx="436">
                  <c:v>1</c:v>
                </c:pt>
                <c:pt idx="439">
                  <c:v>1</c:v>
                </c:pt>
                <c:pt idx="440">
                  <c:v>3</c:v>
                </c:pt>
                <c:pt idx="441">
                  <c:v>1</c:v>
                </c:pt>
                <c:pt idx="442">
                  <c:v>2</c:v>
                </c:pt>
                <c:pt idx="444">
                  <c:v>4</c:v>
                </c:pt>
                <c:pt idx="445">
                  <c:v>4</c:v>
                </c:pt>
                <c:pt idx="446">
                  <c:v>2</c:v>
                </c:pt>
                <c:pt idx="447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4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8">
                  <c:v>1</c:v>
                </c:pt>
                <c:pt idx="459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2</c:v>
                </c:pt>
                <c:pt idx="467">
                  <c:v>1</c:v>
                </c:pt>
                <c:pt idx="469">
                  <c:v>4</c:v>
                </c:pt>
                <c:pt idx="470">
                  <c:v>4</c:v>
                </c:pt>
                <c:pt idx="471">
                  <c:v>2</c:v>
                </c:pt>
                <c:pt idx="475">
                  <c:v>2</c:v>
                </c:pt>
                <c:pt idx="479">
                  <c:v>1</c:v>
                </c:pt>
                <c:pt idx="480">
                  <c:v>1</c:v>
                </c:pt>
                <c:pt idx="482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9">
                  <c:v>1</c:v>
                </c:pt>
                <c:pt idx="50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F27-4EDF-98B3-3F11C2A208D3}"/>
            </c:ext>
          </c:extLst>
        </c:ser>
        <c:ser>
          <c:idx val="34"/>
          <c:order val="34"/>
          <c:tx>
            <c:strRef>
              <c:f>'LOCAL DECEMBER 2022'!$M$4:$M$8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22</c:v>
                </c:pt>
                <c:pt idx="4">
                  <c:v>NIGHT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2022'!$M$9:$M$526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39">
                  <c:v>8</c:v>
                </c:pt>
                <c:pt idx="42">
                  <c:v>8</c:v>
                </c:pt>
                <c:pt idx="51">
                  <c:v>8</c:v>
                </c:pt>
                <c:pt idx="75">
                  <c:v>8</c:v>
                </c:pt>
                <c:pt idx="98">
                  <c:v>8</c:v>
                </c:pt>
                <c:pt idx="133">
                  <c:v>8</c:v>
                </c:pt>
                <c:pt idx="143">
                  <c:v>8</c:v>
                </c:pt>
                <c:pt idx="170">
                  <c:v>8</c:v>
                </c:pt>
                <c:pt idx="212">
                  <c:v>8</c:v>
                </c:pt>
                <c:pt idx="220">
                  <c:v>8</c:v>
                </c:pt>
                <c:pt idx="254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7</c:v>
                </c:pt>
                <c:pt idx="430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F27-4EDF-98B3-3F11C2A208D3}"/>
            </c:ext>
          </c:extLst>
        </c:ser>
        <c:ser>
          <c:idx val="35"/>
          <c:order val="35"/>
          <c:tx>
            <c:strRef>
              <c:f>'LOCAL DECEMBER 2022'!$N$4:$N$8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22</c:v>
                </c:pt>
                <c:pt idx="4">
                  <c:v>O/T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2022'!$N$9:$N$526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39">
                  <c:v>2</c:v>
                </c:pt>
                <c:pt idx="42">
                  <c:v>3</c:v>
                </c:pt>
                <c:pt idx="51">
                  <c:v>2</c:v>
                </c:pt>
                <c:pt idx="98">
                  <c:v>4</c:v>
                </c:pt>
                <c:pt idx="133">
                  <c:v>4</c:v>
                </c:pt>
                <c:pt idx="143">
                  <c:v>4.5</c:v>
                </c:pt>
                <c:pt idx="170">
                  <c:v>4</c:v>
                </c:pt>
                <c:pt idx="212">
                  <c:v>4</c:v>
                </c:pt>
                <c:pt idx="220">
                  <c:v>3</c:v>
                </c:pt>
                <c:pt idx="254">
                  <c:v>4.5</c:v>
                </c:pt>
                <c:pt idx="363">
                  <c:v>2</c:v>
                </c:pt>
                <c:pt idx="430">
                  <c:v>4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F27-4EDF-98B3-3F11C2A208D3}"/>
            </c:ext>
          </c:extLst>
        </c:ser>
        <c:ser>
          <c:idx val="36"/>
          <c:order val="36"/>
          <c:tx>
            <c:strRef>
              <c:f>'LOCAL DECEMBER 2022'!$O$4:$O$8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WEDNESDAY</c:v>
                </c:pt>
                <c:pt idx="3">
                  <c:v>23</c:v>
                </c:pt>
                <c:pt idx="4">
                  <c:v>DAY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2022'!$O$9:$O$526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31">
                  <c:v>8</c:v>
                </c:pt>
                <c:pt idx="32">
                  <c:v>8</c:v>
                </c:pt>
                <c:pt idx="34">
                  <c:v>8</c:v>
                </c:pt>
                <c:pt idx="35">
                  <c:v>8</c:v>
                </c:pt>
                <c:pt idx="37">
                  <c:v>8</c:v>
                </c:pt>
                <c:pt idx="38">
                  <c:v>8</c:v>
                </c:pt>
                <c:pt idx="40">
                  <c:v>8</c:v>
                </c:pt>
                <c:pt idx="41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6">
                  <c:v>8</c:v>
                </c:pt>
                <c:pt idx="58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9">
                  <c:v>8</c:v>
                </c:pt>
                <c:pt idx="120">
                  <c:v>8</c:v>
                </c:pt>
                <c:pt idx="122">
                  <c:v>8</c:v>
                </c:pt>
                <c:pt idx="123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30">
                  <c:v>8</c:v>
                </c:pt>
                <c:pt idx="132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72">
                  <c:v>8</c:v>
                </c:pt>
                <c:pt idx="173">
                  <c:v>8</c:v>
                </c:pt>
                <c:pt idx="175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5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7">
                  <c:v>8</c:v>
                </c:pt>
                <c:pt idx="188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5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7</c:v>
                </c:pt>
                <c:pt idx="253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5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4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5</c:v>
                </c:pt>
                <c:pt idx="461">
                  <c:v>8</c:v>
                </c:pt>
                <c:pt idx="462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9">
                  <c:v>8</c:v>
                </c:pt>
                <c:pt idx="500">
                  <c:v>8</c:v>
                </c:pt>
                <c:pt idx="504">
                  <c:v>8</c:v>
                </c:pt>
                <c:pt idx="50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F27-4EDF-98B3-3F11C2A208D3}"/>
            </c:ext>
          </c:extLst>
        </c:ser>
        <c:ser>
          <c:idx val="37"/>
          <c:order val="37"/>
          <c:tx>
            <c:strRef>
              <c:f>'LOCAL DECEMBER 2022'!$P$4:$P$8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WEDNESDAY</c:v>
                </c:pt>
                <c:pt idx="3">
                  <c:v>23</c:v>
                </c:pt>
                <c:pt idx="4">
                  <c:v>O/T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2022'!$P$9:$P$526</c:f>
              <c:numCache>
                <c:formatCode>0.0</c:formatCode>
                <c:ptCount val="518"/>
                <c:pt idx="1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6</c:v>
                </c:pt>
                <c:pt idx="12">
                  <c:v>1</c:v>
                </c:pt>
                <c:pt idx="13">
                  <c:v>6</c:v>
                </c:pt>
                <c:pt idx="15">
                  <c:v>2</c:v>
                </c:pt>
                <c:pt idx="16">
                  <c:v>1</c:v>
                </c:pt>
                <c:pt idx="18">
                  <c:v>2</c:v>
                </c:pt>
                <c:pt idx="19">
                  <c:v>4</c:v>
                </c:pt>
                <c:pt idx="21">
                  <c:v>4</c:v>
                </c:pt>
                <c:pt idx="22">
                  <c:v>1</c:v>
                </c:pt>
                <c:pt idx="23">
                  <c:v>6</c:v>
                </c:pt>
                <c:pt idx="24">
                  <c:v>4</c:v>
                </c:pt>
                <c:pt idx="25">
                  <c:v>1</c:v>
                </c:pt>
                <c:pt idx="28">
                  <c:v>1</c:v>
                </c:pt>
                <c:pt idx="32">
                  <c:v>3.5</c:v>
                </c:pt>
                <c:pt idx="34">
                  <c:v>1</c:v>
                </c:pt>
                <c:pt idx="35">
                  <c:v>1</c:v>
                </c:pt>
                <c:pt idx="37">
                  <c:v>2</c:v>
                </c:pt>
                <c:pt idx="38">
                  <c:v>2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6</c:v>
                </c:pt>
                <c:pt idx="56">
                  <c:v>4</c:v>
                </c:pt>
                <c:pt idx="58">
                  <c:v>4</c:v>
                </c:pt>
                <c:pt idx="60">
                  <c:v>4</c:v>
                </c:pt>
                <c:pt idx="61">
                  <c:v>2</c:v>
                </c:pt>
                <c:pt idx="62">
                  <c:v>4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3</c:v>
                </c:pt>
                <c:pt idx="72">
                  <c:v>1</c:v>
                </c:pt>
                <c:pt idx="74">
                  <c:v>1</c:v>
                </c:pt>
                <c:pt idx="76">
                  <c:v>3</c:v>
                </c:pt>
                <c:pt idx="78">
                  <c:v>1</c:v>
                </c:pt>
                <c:pt idx="79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1.5</c:v>
                </c:pt>
                <c:pt idx="94">
                  <c:v>4</c:v>
                </c:pt>
                <c:pt idx="95">
                  <c:v>6</c:v>
                </c:pt>
                <c:pt idx="97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5">
                  <c:v>4</c:v>
                </c:pt>
                <c:pt idx="107">
                  <c:v>1</c:v>
                </c:pt>
                <c:pt idx="108">
                  <c:v>4</c:v>
                </c:pt>
                <c:pt idx="109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1</c:v>
                </c:pt>
                <c:pt idx="120">
                  <c:v>3</c:v>
                </c:pt>
                <c:pt idx="123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2">
                  <c:v>4</c:v>
                </c:pt>
                <c:pt idx="134">
                  <c:v>1</c:v>
                </c:pt>
                <c:pt idx="135">
                  <c:v>1</c:v>
                </c:pt>
                <c:pt idx="137">
                  <c:v>3</c:v>
                </c:pt>
                <c:pt idx="140">
                  <c:v>1</c:v>
                </c:pt>
                <c:pt idx="141">
                  <c:v>4</c:v>
                </c:pt>
                <c:pt idx="142">
                  <c:v>4</c:v>
                </c:pt>
                <c:pt idx="144">
                  <c:v>1</c:v>
                </c:pt>
                <c:pt idx="145">
                  <c:v>4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51">
                  <c:v>1</c:v>
                </c:pt>
                <c:pt idx="152">
                  <c:v>4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7">
                  <c:v>4</c:v>
                </c:pt>
                <c:pt idx="158">
                  <c:v>4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2</c:v>
                </c:pt>
                <c:pt idx="168">
                  <c:v>4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7">
                  <c:v>1</c:v>
                </c:pt>
                <c:pt idx="178">
                  <c:v>1</c:v>
                </c:pt>
                <c:pt idx="181">
                  <c:v>6</c:v>
                </c:pt>
                <c:pt idx="182">
                  <c:v>1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8">
                  <c:v>4</c:v>
                </c:pt>
                <c:pt idx="190">
                  <c:v>2</c:v>
                </c:pt>
                <c:pt idx="191">
                  <c:v>6</c:v>
                </c:pt>
                <c:pt idx="193">
                  <c:v>6</c:v>
                </c:pt>
                <c:pt idx="195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4">
                  <c:v>1</c:v>
                </c:pt>
                <c:pt idx="215">
                  <c:v>1</c:v>
                </c:pt>
                <c:pt idx="216">
                  <c:v>4</c:v>
                </c:pt>
                <c:pt idx="217">
                  <c:v>1</c:v>
                </c:pt>
                <c:pt idx="218">
                  <c:v>1</c:v>
                </c:pt>
                <c:pt idx="223">
                  <c:v>4</c:v>
                </c:pt>
                <c:pt idx="224">
                  <c:v>4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6">
                  <c:v>2</c:v>
                </c:pt>
                <c:pt idx="237">
                  <c:v>4</c:v>
                </c:pt>
                <c:pt idx="238">
                  <c:v>2</c:v>
                </c:pt>
                <c:pt idx="239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7">
                  <c:v>3</c:v>
                </c:pt>
                <c:pt idx="248">
                  <c:v>1.5</c:v>
                </c:pt>
                <c:pt idx="249">
                  <c:v>1</c:v>
                </c:pt>
                <c:pt idx="250">
                  <c:v>4</c:v>
                </c:pt>
                <c:pt idx="251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1.5</c:v>
                </c:pt>
                <c:pt idx="259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4</c:v>
                </c:pt>
                <c:pt idx="265">
                  <c:v>1</c:v>
                </c:pt>
                <c:pt idx="266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3</c:v>
                </c:pt>
                <c:pt idx="278">
                  <c:v>2</c:v>
                </c:pt>
                <c:pt idx="280">
                  <c:v>4</c:v>
                </c:pt>
                <c:pt idx="281">
                  <c:v>1</c:v>
                </c:pt>
                <c:pt idx="282">
                  <c:v>1</c:v>
                </c:pt>
                <c:pt idx="283">
                  <c:v>3</c:v>
                </c:pt>
                <c:pt idx="285">
                  <c:v>3</c:v>
                </c:pt>
                <c:pt idx="286">
                  <c:v>1</c:v>
                </c:pt>
                <c:pt idx="288">
                  <c:v>6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1</c:v>
                </c:pt>
                <c:pt idx="294">
                  <c:v>2</c:v>
                </c:pt>
                <c:pt idx="295">
                  <c:v>2</c:v>
                </c:pt>
                <c:pt idx="296">
                  <c:v>4</c:v>
                </c:pt>
                <c:pt idx="297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1">
                  <c:v>1</c:v>
                </c:pt>
                <c:pt idx="312">
                  <c:v>1</c:v>
                </c:pt>
                <c:pt idx="313">
                  <c:v>3</c:v>
                </c:pt>
                <c:pt idx="315">
                  <c:v>1</c:v>
                </c:pt>
                <c:pt idx="316">
                  <c:v>1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1</c:v>
                </c:pt>
                <c:pt idx="323">
                  <c:v>3</c:v>
                </c:pt>
                <c:pt idx="325">
                  <c:v>6</c:v>
                </c:pt>
                <c:pt idx="326">
                  <c:v>6</c:v>
                </c:pt>
                <c:pt idx="327">
                  <c:v>4</c:v>
                </c:pt>
                <c:pt idx="328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4</c:v>
                </c:pt>
                <c:pt idx="335">
                  <c:v>4</c:v>
                </c:pt>
                <c:pt idx="336">
                  <c:v>2</c:v>
                </c:pt>
                <c:pt idx="337">
                  <c:v>4</c:v>
                </c:pt>
                <c:pt idx="340">
                  <c:v>1</c:v>
                </c:pt>
                <c:pt idx="341">
                  <c:v>4</c:v>
                </c:pt>
                <c:pt idx="344">
                  <c:v>2</c:v>
                </c:pt>
                <c:pt idx="346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5">
                  <c:v>3</c:v>
                </c:pt>
                <c:pt idx="359">
                  <c:v>1</c:v>
                </c:pt>
                <c:pt idx="360">
                  <c:v>4</c:v>
                </c:pt>
                <c:pt idx="361">
                  <c:v>2</c:v>
                </c:pt>
                <c:pt idx="362">
                  <c:v>2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1">
                  <c:v>4</c:v>
                </c:pt>
                <c:pt idx="372">
                  <c:v>2</c:v>
                </c:pt>
                <c:pt idx="375">
                  <c:v>2</c:v>
                </c:pt>
                <c:pt idx="377">
                  <c:v>4</c:v>
                </c:pt>
                <c:pt idx="378">
                  <c:v>1</c:v>
                </c:pt>
                <c:pt idx="379">
                  <c:v>2</c:v>
                </c:pt>
                <c:pt idx="380">
                  <c:v>4</c:v>
                </c:pt>
                <c:pt idx="382">
                  <c:v>1</c:v>
                </c:pt>
                <c:pt idx="383">
                  <c:v>2</c:v>
                </c:pt>
                <c:pt idx="384">
                  <c:v>6</c:v>
                </c:pt>
                <c:pt idx="385">
                  <c:v>6</c:v>
                </c:pt>
                <c:pt idx="386">
                  <c:v>1</c:v>
                </c:pt>
                <c:pt idx="387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4</c:v>
                </c:pt>
                <c:pt idx="392">
                  <c:v>1</c:v>
                </c:pt>
                <c:pt idx="393">
                  <c:v>4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4">
                  <c:v>1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1</c:v>
                </c:pt>
                <c:pt idx="418">
                  <c:v>4</c:v>
                </c:pt>
                <c:pt idx="419">
                  <c:v>1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6">
                  <c:v>4</c:v>
                </c:pt>
                <c:pt idx="427">
                  <c:v>1</c:v>
                </c:pt>
                <c:pt idx="429">
                  <c:v>4</c:v>
                </c:pt>
                <c:pt idx="431">
                  <c:v>1</c:v>
                </c:pt>
                <c:pt idx="432">
                  <c:v>2</c:v>
                </c:pt>
                <c:pt idx="433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1</c:v>
                </c:pt>
                <c:pt idx="439">
                  <c:v>1</c:v>
                </c:pt>
                <c:pt idx="440">
                  <c:v>3</c:v>
                </c:pt>
                <c:pt idx="441">
                  <c:v>1</c:v>
                </c:pt>
                <c:pt idx="442">
                  <c:v>1</c:v>
                </c:pt>
                <c:pt idx="444">
                  <c:v>3</c:v>
                </c:pt>
                <c:pt idx="446">
                  <c:v>2</c:v>
                </c:pt>
                <c:pt idx="447">
                  <c:v>1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4</c:v>
                </c:pt>
                <c:pt idx="454">
                  <c:v>1</c:v>
                </c:pt>
                <c:pt idx="457">
                  <c:v>6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9">
                  <c:v>3</c:v>
                </c:pt>
                <c:pt idx="470">
                  <c:v>4</c:v>
                </c:pt>
                <c:pt idx="471">
                  <c:v>1</c:v>
                </c:pt>
                <c:pt idx="475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6</c:v>
                </c:pt>
                <c:pt idx="482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1</c:v>
                </c:pt>
                <c:pt idx="489">
                  <c:v>2</c:v>
                </c:pt>
                <c:pt idx="500">
                  <c:v>1</c:v>
                </c:pt>
                <c:pt idx="504">
                  <c:v>4</c:v>
                </c:pt>
                <c:pt idx="50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F27-4EDF-98B3-3F11C2A208D3}"/>
            </c:ext>
          </c:extLst>
        </c:ser>
        <c:ser>
          <c:idx val="38"/>
          <c:order val="38"/>
          <c:tx>
            <c:strRef>
              <c:f>'LOCAL DECEMBER 2022'!$Q$4:$Q$8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WEDNESDAY</c:v>
                </c:pt>
                <c:pt idx="3">
                  <c:v>23</c:v>
                </c:pt>
                <c:pt idx="4">
                  <c:v>NIGHT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2022'!$Q$9:$Q$526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39">
                  <c:v>8</c:v>
                </c:pt>
                <c:pt idx="42">
                  <c:v>8</c:v>
                </c:pt>
                <c:pt idx="51">
                  <c:v>8</c:v>
                </c:pt>
                <c:pt idx="75">
                  <c:v>8</c:v>
                </c:pt>
                <c:pt idx="98">
                  <c:v>8</c:v>
                </c:pt>
                <c:pt idx="133">
                  <c:v>8</c:v>
                </c:pt>
                <c:pt idx="143">
                  <c:v>8</c:v>
                </c:pt>
                <c:pt idx="212">
                  <c:v>8</c:v>
                </c:pt>
                <c:pt idx="220">
                  <c:v>8</c:v>
                </c:pt>
                <c:pt idx="254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0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F27-4EDF-98B3-3F11C2A208D3}"/>
            </c:ext>
          </c:extLst>
        </c:ser>
        <c:ser>
          <c:idx val="39"/>
          <c:order val="39"/>
          <c:tx>
            <c:strRef>
              <c:f>'LOCAL DECEMBER 2022'!$R$4:$R$8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WEDNESDAY</c:v>
                </c:pt>
                <c:pt idx="3">
                  <c:v>23</c:v>
                </c:pt>
                <c:pt idx="4">
                  <c:v>O/T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2022'!$R$9:$R$526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39">
                  <c:v>2</c:v>
                </c:pt>
                <c:pt idx="42">
                  <c:v>3</c:v>
                </c:pt>
                <c:pt idx="51">
                  <c:v>1</c:v>
                </c:pt>
                <c:pt idx="75">
                  <c:v>1</c:v>
                </c:pt>
                <c:pt idx="98">
                  <c:v>4</c:v>
                </c:pt>
                <c:pt idx="133">
                  <c:v>4</c:v>
                </c:pt>
                <c:pt idx="143">
                  <c:v>4.5</c:v>
                </c:pt>
                <c:pt idx="212">
                  <c:v>4</c:v>
                </c:pt>
                <c:pt idx="220">
                  <c:v>3</c:v>
                </c:pt>
                <c:pt idx="254">
                  <c:v>4</c:v>
                </c:pt>
                <c:pt idx="363">
                  <c:v>2</c:v>
                </c:pt>
                <c:pt idx="376">
                  <c:v>4</c:v>
                </c:pt>
                <c:pt idx="430">
                  <c:v>4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7F27-4EDF-98B3-3F11C2A208D3}"/>
            </c:ext>
          </c:extLst>
        </c:ser>
        <c:ser>
          <c:idx val="40"/>
          <c:order val="40"/>
          <c:tx>
            <c:strRef>
              <c:f>'LOCAL DECEMBER 2022'!$S$4:$S$8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THURSDAY</c:v>
                </c:pt>
                <c:pt idx="3">
                  <c:v>24</c:v>
                </c:pt>
                <c:pt idx="4">
                  <c:v>DAY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2022'!$S$9:$S$526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40">
                  <c:v>8</c:v>
                </c:pt>
                <c:pt idx="41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5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2">
                  <c:v>8</c:v>
                </c:pt>
                <c:pt idx="123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30">
                  <c:v>8</c:v>
                </c:pt>
                <c:pt idx="132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5">
                  <c:v>8</c:v>
                </c:pt>
                <c:pt idx="187">
                  <c:v>8</c:v>
                </c:pt>
                <c:pt idx="188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21">
                  <c:v>8</c:v>
                </c:pt>
                <c:pt idx="222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3">
                  <c:v>8</c:v>
                </c:pt>
                <c:pt idx="255">
                  <c:v>8</c:v>
                </c:pt>
                <c:pt idx="257">
                  <c:v>5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6">
                  <c:v>8</c:v>
                </c:pt>
                <c:pt idx="437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9">
                  <c:v>8</c:v>
                </c:pt>
                <c:pt idx="500">
                  <c:v>8</c:v>
                </c:pt>
                <c:pt idx="504">
                  <c:v>8</c:v>
                </c:pt>
                <c:pt idx="50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7F27-4EDF-98B3-3F11C2A208D3}"/>
            </c:ext>
          </c:extLst>
        </c:ser>
        <c:ser>
          <c:idx val="41"/>
          <c:order val="41"/>
          <c:tx>
            <c:strRef>
              <c:f>'LOCAL DECEMBER 2022'!$T$4:$T$8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THURSDAY</c:v>
                </c:pt>
                <c:pt idx="3">
                  <c:v>24</c:v>
                </c:pt>
                <c:pt idx="4">
                  <c:v>O/T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2022'!$T$9:$T$526</c:f>
              <c:numCache>
                <c:formatCode>0.0</c:formatCode>
                <c:ptCount val="518"/>
                <c:pt idx="1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4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40">
                  <c:v>2</c:v>
                </c:pt>
                <c:pt idx="41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2</c:v>
                </c:pt>
                <c:pt idx="58">
                  <c:v>4</c:v>
                </c:pt>
                <c:pt idx="59">
                  <c:v>2</c:v>
                </c:pt>
                <c:pt idx="60">
                  <c:v>4</c:v>
                </c:pt>
                <c:pt idx="61">
                  <c:v>3</c:v>
                </c:pt>
                <c:pt idx="62">
                  <c:v>4</c:v>
                </c:pt>
                <c:pt idx="64">
                  <c:v>1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5</c:v>
                </c:pt>
                <c:pt idx="71">
                  <c:v>3</c:v>
                </c:pt>
                <c:pt idx="72">
                  <c:v>1</c:v>
                </c:pt>
                <c:pt idx="74">
                  <c:v>3</c:v>
                </c:pt>
                <c:pt idx="76">
                  <c:v>3</c:v>
                </c:pt>
                <c:pt idx="78">
                  <c:v>1</c:v>
                </c:pt>
                <c:pt idx="81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1</c:v>
                </c:pt>
                <c:pt idx="95">
                  <c:v>6</c:v>
                </c:pt>
                <c:pt idx="97">
                  <c:v>3</c:v>
                </c:pt>
                <c:pt idx="100">
                  <c:v>2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5">
                  <c:v>4</c:v>
                </c:pt>
                <c:pt idx="106">
                  <c:v>1</c:v>
                </c:pt>
                <c:pt idx="107">
                  <c:v>1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16">
                  <c:v>3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  <c:pt idx="123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30">
                  <c:v>1</c:v>
                </c:pt>
                <c:pt idx="132">
                  <c:v>4</c:v>
                </c:pt>
                <c:pt idx="134">
                  <c:v>1</c:v>
                </c:pt>
                <c:pt idx="135">
                  <c:v>2</c:v>
                </c:pt>
                <c:pt idx="137">
                  <c:v>2</c:v>
                </c:pt>
                <c:pt idx="140">
                  <c:v>1</c:v>
                </c:pt>
                <c:pt idx="141">
                  <c:v>4</c:v>
                </c:pt>
                <c:pt idx="142">
                  <c:v>4</c:v>
                </c:pt>
                <c:pt idx="144">
                  <c:v>2</c:v>
                </c:pt>
                <c:pt idx="145">
                  <c:v>4</c:v>
                </c:pt>
                <c:pt idx="146">
                  <c:v>2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7">
                  <c:v>2</c:v>
                </c:pt>
                <c:pt idx="158">
                  <c:v>4</c:v>
                </c:pt>
                <c:pt idx="161">
                  <c:v>1</c:v>
                </c:pt>
                <c:pt idx="162">
                  <c:v>1</c:v>
                </c:pt>
                <c:pt idx="163">
                  <c:v>4</c:v>
                </c:pt>
                <c:pt idx="164">
                  <c:v>1</c:v>
                </c:pt>
                <c:pt idx="165">
                  <c:v>3</c:v>
                </c:pt>
                <c:pt idx="166">
                  <c:v>4</c:v>
                </c:pt>
                <c:pt idx="167">
                  <c:v>1</c:v>
                </c:pt>
                <c:pt idx="168">
                  <c:v>4</c:v>
                </c:pt>
                <c:pt idx="169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4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81">
                  <c:v>4</c:v>
                </c:pt>
                <c:pt idx="182">
                  <c:v>2</c:v>
                </c:pt>
                <c:pt idx="183">
                  <c:v>1</c:v>
                </c:pt>
                <c:pt idx="185">
                  <c:v>1</c:v>
                </c:pt>
                <c:pt idx="188">
                  <c:v>1</c:v>
                </c:pt>
                <c:pt idx="191">
                  <c:v>4</c:v>
                </c:pt>
                <c:pt idx="193">
                  <c:v>4</c:v>
                </c:pt>
                <c:pt idx="195">
                  <c:v>3</c:v>
                </c:pt>
                <c:pt idx="196">
                  <c:v>1</c:v>
                </c:pt>
                <c:pt idx="197">
                  <c:v>3</c:v>
                </c:pt>
                <c:pt idx="198">
                  <c:v>3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3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3</c:v>
                </c:pt>
                <c:pt idx="209">
                  <c:v>3</c:v>
                </c:pt>
                <c:pt idx="210">
                  <c:v>2</c:v>
                </c:pt>
                <c:pt idx="211">
                  <c:v>2</c:v>
                </c:pt>
                <c:pt idx="213">
                  <c:v>4</c:v>
                </c:pt>
                <c:pt idx="214">
                  <c:v>1</c:v>
                </c:pt>
                <c:pt idx="215">
                  <c:v>1</c:v>
                </c:pt>
                <c:pt idx="216">
                  <c:v>4</c:v>
                </c:pt>
                <c:pt idx="217">
                  <c:v>3</c:v>
                </c:pt>
                <c:pt idx="218">
                  <c:v>2</c:v>
                </c:pt>
                <c:pt idx="221">
                  <c:v>1</c:v>
                </c:pt>
                <c:pt idx="224">
                  <c:v>4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6">
                  <c:v>3</c:v>
                </c:pt>
                <c:pt idx="237">
                  <c:v>4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4</c:v>
                </c:pt>
                <c:pt idx="242">
                  <c:v>4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7">
                  <c:v>3</c:v>
                </c:pt>
                <c:pt idx="248">
                  <c:v>2</c:v>
                </c:pt>
                <c:pt idx="249">
                  <c:v>2</c:v>
                </c:pt>
                <c:pt idx="253">
                  <c:v>1</c:v>
                </c:pt>
                <c:pt idx="255">
                  <c:v>3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4</c:v>
                </c:pt>
                <c:pt idx="262">
                  <c:v>1</c:v>
                </c:pt>
                <c:pt idx="264">
                  <c:v>2</c:v>
                </c:pt>
                <c:pt idx="265">
                  <c:v>4</c:v>
                </c:pt>
                <c:pt idx="266">
                  <c:v>1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3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1</c:v>
                </c:pt>
                <c:pt idx="288">
                  <c:v>6</c:v>
                </c:pt>
                <c:pt idx="289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5">
                  <c:v>1</c:v>
                </c:pt>
                <c:pt idx="296">
                  <c:v>4</c:v>
                </c:pt>
                <c:pt idx="297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4">
                  <c:v>3</c:v>
                </c:pt>
                <c:pt idx="305">
                  <c:v>4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4</c:v>
                </c:pt>
                <c:pt idx="312">
                  <c:v>1</c:v>
                </c:pt>
                <c:pt idx="313">
                  <c:v>3</c:v>
                </c:pt>
                <c:pt idx="315">
                  <c:v>1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2">
                  <c:v>1</c:v>
                </c:pt>
                <c:pt idx="323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3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4</c:v>
                </c:pt>
                <c:pt idx="335">
                  <c:v>4</c:v>
                </c:pt>
                <c:pt idx="336">
                  <c:v>1</c:v>
                </c:pt>
                <c:pt idx="337">
                  <c:v>4</c:v>
                </c:pt>
                <c:pt idx="340">
                  <c:v>1</c:v>
                </c:pt>
                <c:pt idx="341">
                  <c:v>4</c:v>
                </c:pt>
                <c:pt idx="343">
                  <c:v>1</c:v>
                </c:pt>
                <c:pt idx="344">
                  <c:v>2</c:v>
                </c:pt>
                <c:pt idx="346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61">
                  <c:v>3</c:v>
                </c:pt>
                <c:pt idx="362">
                  <c:v>4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1">
                  <c:v>4</c:v>
                </c:pt>
                <c:pt idx="372">
                  <c:v>1</c:v>
                </c:pt>
                <c:pt idx="374">
                  <c:v>3</c:v>
                </c:pt>
                <c:pt idx="375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2">
                  <c:v>1</c:v>
                </c:pt>
                <c:pt idx="383">
                  <c:v>1</c:v>
                </c:pt>
                <c:pt idx="384">
                  <c:v>6</c:v>
                </c:pt>
                <c:pt idx="385">
                  <c:v>6</c:v>
                </c:pt>
                <c:pt idx="386">
                  <c:v>3</c:v>
                </c:pt>
                <c:pt idx="387">
                  <c:v>3</c:v>
                </c:pt>
                <c:pt idx="389">
                  <c:v>3</c:v>
                </c:pt>
                <c:pt idx="390">
                  <c:v>2</c:v>
                </c:pt>
                <c:pt idx="391">
                  <c:v>3</c:v>
                </c:pt>
                <c:pt idx="392">
                  <c:v>2</c:v>
                </c:pt>
                <c:pt idx="393">
                  <c:v>6</c:v>
                </c:pt>
                <c:pt idx="394">
                  <c:v>1</c:v>
                </c:pt>
                <c:pt idx="396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1</c:v>
                </c:pt>
                <c:pt idx="418">
                  <c:v>4</c:v>
                </c:pt>
                <c:pt idx="419">
                  <c:v>1</c:v>
                </c:pt>
                <c:pt idx="420">
                  <c:v>4</c:v>
                </c:pt>
                <c:pt idx="421">
                  <c:v>4</c:v>
                </c:pt>
                <c:pt idx="422">
                  <c:v>1</c:v>
                </c:pt>
                <c:pt idx="423">
                  <c:v>4</c:v>
                </c:pt>
                <c:pt idx="424">
                  <c:v>4</c:v>
                </c:pt>
                <c:pt idx="426">
                  <c:v>4</c:v>
                </c:pt>
                <c:pt idx="427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6">
                  <c:v>2</c:v>
                </c:pt>
                <c:pt idx="437">
                  <c:v>1</c:v>
                </c:pt>
                <c:pt idx="439">
                  <c:v>1</c:v>
                </c:pt>
                <c:pt idx="440">
                  <c:v>3</c:v>
                </c:pt>
                <c:pt idx="441">
                  <c:v>2</c:v>
                </c:pt>
                <c:pt idx="442">
                  <c:v>2</c:v>
                </c:pt>
                <c:pt idx="443">
                  <c:v>4</c:v>
                </c:pt>
                <c:pt idx="444">
                  <c:v>4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4</c:v>
                </c:pt>
                <c:pt idx="454">
                  <c:v>1</c:v>
                </c:pt>
                <c:pt idx="457">
                  <c:v>4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4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9">
                  <c:v>4</c:v>
                </c:pt>
                <c:pt idx="470">
                  <c:v>4</c:v>
                </c:pt>
                <c:pt idx="471">
                  <c:v>1</c:v>
                </c:pt>
                <c:pt idx="475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4</c:v>
                </c:pt>
                <c:pt idx="482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9">
                  <c:v>1</c:v>
                </c:pt>
                <c:pt idx="500">
                  <c:v>1</c:v>
                </c:pt>
                <c:pt idx="504">
                  <c:v>4</c:v>
                </c:pt>
                <c:pt idx="50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F27-4EDF-98B3-3F11C2A208D3}"/>
            </c:ext>
          </c:extLst>
        </c:ser>
        <c:ser>
          <c:idx val="42"/>
          <c:order val="42"/>
          <c:tx>
            <c:strRef>
              <c:f>'LOCAL DECEMBER 2022'!$U$4:$U$8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THURSDAY</c:v>
                </c:pt>
                <c:pt idx="3">
                  <c:v>24</c:v>
                </c:pt>
                <c:pt idx="4">
                  <c:v>NIGHT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2022'!$U$9:$U$526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42">
                  <c:v>8</c:v>
                </c:pt>
                <c:pt idx="51">
                  <c:v>8</c:v>
                </c:pt>
                <c:pt idx="75">
                  <c:v>8</c:v>
                </c:pt>
                <c:pt idx="98">
                  <c:v>8</c:v>
                </c:pt>
                <c:pt idx="133">
                  <c:v>8</c:v>
                </c:pt>
                <c:pt idx="143">
                  <c:v>8</c:v>
                </c:pt>
                <c:pt idx="170">
                  <c:v>8</c:v>
                </c:pt>
                <c:pt idx="212">
                  <c:v>8</c:v>
                </c:pt>
                <c:pt idx="220">
                  <c:v>8</c:v>
                </c:pt>
                <c:pt idx="254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0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7F27-4EDF-98B3-3F11C2A208D3}"/>
            </c:ext>
          </c:extLst>
        </c:ser>
        <c:ser>
          <c:idx val="43"/>
          <c:order val="43"/>
          <c:tx>
            <c:strRef>
              <c:f>'LOCAL DECEMBER 2022'!$V$4:$V$8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THURSDAY</c:v>
                </c:pt>
                <c:pt idx="3">
                  <c:v>24</c:v>
                </c:pt>
                <c:pt idx="4">
                  <c:v>O/T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2022'!$V$9:$V$526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42">
                  <c:v>3</c:v>
                </c:pt>
                <c:pt idx="51">
                  <c:v>1</c:v>
                </c:pt>
                <c:pt idx="75">
                  <c:v>1</c:v>
                </c:pt>
                <c:pt idx="98">
                  <c:v>4</c:v>
                </c:pt>
                <c:pt idx="133">
                  <c:v>4</c:v>
                </c:pt>
                <c:pt idx="143">
                  <c:v>4.5</c:v>
                </c:pt>
                <c:pt idx="170">
                  <c:v>4</c:v>
                </c:pt>
                <c:pt idx="212">
                  <c:v>4</c:v>
                </c:pt>
                <c:pt idx="220">
                  <c:v>3</c:v>
                </c:pt>
                <c:pt idx="254">
                  <c:v>4.5</c:v>
                </c:pt>
                <c:pt idx="363">
                  <c:v>2</c:v>
                </c:pt>
                <c:pt idx="376">
                  <c:v>4</c:v>
                </c:pt>
                <c:pt idx="430">
                  <c:v>4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7F27-4EDF-98B3-3F11C2A208D3}"/>
            </c:ext>
          </c:extLst>
        </c:ser>
        <c:ser>
          <c:idx val="44"/>
          <c:order val="4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7F27-4EDF-98B3-3F11C2A208D3}"/>
            </c:ext>
          </c:extLst>
        </c:ser>
        <c:ser>
          <c:idx val="45"/>
          <c:order val="45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7F27-4EDF-98B3-3F11C2A208D3}"/>
            </c:ext>
          </c:extLst>
        </c:ser>
        <c:ser>
          <c:idx val="46"/>
          <c:order val="46"/>
          <c:tx>
            <c:strRef>
              <c:f>'LOCAL DECEMBER 2022'!$W$4:$W$8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FRIDAY</c:v>
                </c:pt>
                <c:pt idx="3">
                  <c:v>25</c:v>
                </c:pt>
                <c:pt idx="4">
                  <c:v>DAY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2022'!$W$9:$W$526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4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5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5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3">
                  <c:v>8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79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9">
                  <c:v>8</c:v>
                </c:pt>
                <c:pt idx="120">
                  <c:v>8</c:v>
                </c:pt>
                <c:pt idx="122">
                  <c:v>8</c:v>
                </c:pt>
                <c:pt idx="123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4">
                  <c:v>8</c:v>
                </c:pt>
                <c:pt idx="136">
                  <c:v>8</c:v>
                </c:pt>
                <c:pt idx="137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5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5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8">
                  <c:v>8</c:v>
                </c:pt>
                <c:pt idx="249">
                  <c:v>8</c:v>
                </c:pt>
                <c:pt idx="251">
                  <c:v>8</c:v>
                </c:pt>
                <c:pt idx="253">
                  <c:v>8</c:v>
                </c:pt>
                <c:pt idx="255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2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8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6">
                  <c:v>8</c:v>
                </c:pt>
                <c:pt idx="437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6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9">
                  <c:v>8</c:v>
                </c:pt>
                <c:pt idx="492">
                  <c:v>8</c:v>
                </c:pt>
                <c:pt idx="500">
                  <c:v>8</c:v>
                </c:pt>
                <c:pt idx="501">
                  <c:v>8</c:v>
                </c:pt>
                <c:pt idx="504">
                  <c:v>8</c:v>
                </c:pt>
                <c:pt idx="50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7F27-4EDF-98B3-3F11C2A208D3}"/>
            </c:ext>
          </c:extLst>
        </c:ser>
        <c:ser>
          <c:idx val="47"/>
          <c:order val="47"/>
          <c:tx>
            <c:strRef>
              <c:f>'LOCAL DECEMBER 2022'!$X$4:$X$8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FRIDAY</c:v>
                </c:pt>
                <c:pt idx="3">
                  <c:v>25</c:v>
                </c:pt>
                <c:pt idx="4">
                  <c:v>O/T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2022'!$X$9:$X$526</c:f>
              <c:numCache>
                <c:formatCode>0.0</c:formatCode>
                <c:ptCount val="518"/>
                <c:pt idx="1">
                  <c:v>1</c:v>
                </c:pt>
                <c:pt idx="2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6</c:v>
                </c:pt>
                <c:pt idx="12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1</c:v>
                </c:pt>
                <c:pt idx="21">
                  <c:v>4</c:v>
                </c:pt>
                <c:pt idx="23">
                  <c:v>4</c:v>
                </c:pt>
                <c:pt idx="24">
                  <c:v>1</c:v>
                </c:pt>
                <c:pt idx="25">
                  <c:v>4</c:v>
                </c:pt>
                <c:pt idx="28">
                  <c:v>1</c:v>
                </c:pt>
                <c:pt idx="29">
                  <c:v>1</c:v>
                </c:pt>
                <c:pt idx="32">
                  <c:v>3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52">
                  <c:v>1</c:v>
                </c:pt>
                <c:pt idx="53">
                  <c:v>1</c:v>
                </c:pt>
                <c:pt idx="55">
                  <c:v>2</c:v>
                </c:pt>
                <c:pt idx="56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2</c:v>
                </c:pt>
                <c:pt idx="71">
                  <c:v>4</c:v>
                </c:pt>
                <c:pt idx="74">
                  <c:v>2</c:v>
                </c:pt>
                <c:pt idx="76">
                  <c:v>4</c:v>
                </c:pt>
                <c:pt idx="78">
                  <c:v>1</c:v>
                </c:pt>
                <c:pt idx="79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4">
                  <c:v>2</c:v>
                </c:pt>
                <c:pt idx="95">
                  <c:v>6</c:v>
                </c:pt>
                <c:pt idx="96">
                  <c:v>1</c:v>
                </c:pt>
                <c:pt idx="97">
                  <c:v>1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1</c:v>
                </c:pt>
                <c:pt idx="115">
                  <c:v>4</c:v>
                </c:pt>
                <c:pt idx="116">
                  <c:v>3</c:v>
                </c:pt>
                <c:pt idx="117">
                  <c:v>1</c:v>
                </c:pt>
                <c:pt idx="119">
                  <c:v>1</c:v>
                </c:pt>
                <c:pt idx="120">
                  <c:v>3</c:v>
                </c:pt>
                <c:pt idx="122">
                  <c:v>1</c:v>
                </c:pt>
                <c:pt idx="123">
                  <c:v>1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4</c:v>
                </c:pt>
                <c:pt idx="134">
                  <c:v>1</c:v>
                </c:pt>
                <c:pt idx="136">
                  <c:v>1</c:v>
                </c:pt>
                <c:pt idx="137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3</c:v>
                </c:pt>
                <c:pt idx="142">
                  <c:v>3</c:v>
                </c:pt>
                <c:pt idx="144">
                  <c:v>1</c:v>
                </c:pt>
                <c:pt idx="145">
                  <c:v>3</c:v>
                </c:pt>
                <c:pt idx="146">
                  <c:v>2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7">
                  <c:v>3</c:v>
                </c:pt>
                <c:pt idx="158">
                  <c:v>4</c:v>
                </c:pt>
                <c:pt idx="160">
                  <c:v>1</c:v>
                </c:pt>
                <c:pt idx="162">
                  <c:v>1</c:v>
                </c:pt>
                <c:pt idx="163">
                  <c:v>4.5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3</c:v>
                </c:pt>
                <c:pt idx="168">
                  <c:v>3</c:v>
                </c:pt>
                <c:pt idx="169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3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1</c:v>
                </c:pt>
                <c:pt idx="181">
                  <c:v>3</c:v>
                </c:pt>
                <c:pt idx="182">
                  <c:v>1</c:v>
                </c:pt>
                <c:pt idx="183">
                  <c:v>4</c:v>
                </c:pt>
                <c:pt idx="185">
                  <c:v>2</c:v>
                </c:pt>
                <c:pt idx="186">
                  <c:v>1</c:v>
                </c:pt>
                <c:pt idx="187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4</c:v>
                </c:pt>
                <c:pt idx="193">
                  <c:v>4</c:v>
                </c:pt>
                <c:pt idx="194">
                  <c:v>1</c:v>
                </c:pt>
                <c:pt idx="195">
                  <c:v>3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7">
                  <c:v>1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3">
                  <c:v>4</c:v>
                </c:pt>
                <c:pt idx="214">
                  <c:v>2</c:v>
                </c:pt>
                <c:pt idx="215">
                  <c:v>1</c:v>
                </c:pt>
                <c:pt idx="216">
                  <c:v>4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1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3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6">
                  <c:v>1</c:v>
                </c:pt>
                <c:pt idx="237">
                  <c:v>4</c:v>
                </c:pt>
                <c:pt idx="238">
                  <c:v>3</c:v>
                </c:pt>
                <c:pt idx="240">
                  <c:v>3</c:v>
                </c:pt>
                <c:pt idx="241">
                  <c:v>4.5</c:v>
                </c:pt>
                <c:pt idx="242">
                  <c:v>4.5</c:v>
                </c:pt>
                <c:pt idx="243">
                  <c:v>1</c:v>
                </c:pt>
                <c:pt idx="244">
                  <c:v>1</c:v>
                </c:pt>
                <c:pt idx="248">
                  <c:v>3</c:v>
                </c:pt>
                <c:pt idx="249">
                  <c:v>1</c:v>
                </c:pt>
                <c:pt idx="251">
                  <c:v>1</c:v>
                </c:pt>
                <c:pt idx="253">
                  <c:v>1</c:v>
                </c:pt>
                <c:pt idx="255">
                  <c:v>3</c:v>
                </c:pt>
                <c:pt idx="257">
                  <c:v>1</c:v>
                </c:pt>
                <c:pt idx="258">
                  <c:v>3</c:v>
                </c:pt>
                <c:pt idx="259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3</c:v>
                </c:pt>
                <c:pt idx="264">
                  <c:v>1</c:v>
                </c:pt>
                <c:pt idx="265">
                  <c:v>4</c:v>
                </c:pt>
                <c:pt idx="266">
                  <c:v>3</c:v>
                </c:pt>
                <c:pt idx="267">
                  <c:v>1</c:v>
                </c:pt>
                <c:pt idx="268">
                  <c:v>2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1</c:v>
                </c:pt>
                <c:pt idx="288">
                  <c:v>2</c:v>
                </c:pt>
                <c:pt idx="289">
                  <c:v>2</c:v>
                </c:pt>
                <c:pt idx="290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4.5</c:v>
                </c:pt>
                <c:pt idx="297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1</c:v>
                </c:pt>
                <c:pt idx="302">
                  <c:v>4</c:v>
                </c:pt>
                <c:pt idx="303">
                  <c:v>1</c:v>
                </c:pt>
                <c:pt idx="304">
                  <c:v>3</c:v>
                </c:pt>
                <c:pt idx="305">
                  <c:v>4</c:v>
                </c:pt>
                <c:pt idx="306">
                  <c:v>3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5">
                  <c:v>1</c:v>
                </c:pt>
                <c:pt idx="316">
                  <c:v>1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1</c:v>
                </c:pt>
                <c:pt idx="323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1</c:v>
                </c:pt>
                <c:pt idx="328">
                  <c:v>1</c:v>
                </c:pt>
                <c:pt idx="330">
                  <c:v>1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4</c:v>
                </c:pt>
                <c:pt idx="335">
                  <c:v>4</c:v>
                </c:pt>
                <c:pt idx="336">
                  <c:v>3</c:v>
                </c:pt>
                <c:pt idx="337">
                  <c:v>4</c:v>
                </c:pt>
                <c:pt idx="340">
                  <c:v>1</c:v>
                </c:pt>
                <c:pt idx="341">
                  <c:v>4</c:v>
                </c:pt>
                <c:pt idx="343">
                  <c:v>2</c:v>
                </c:pt>
                <c:pt idx="344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7">
                  <c:v>1</c:v>
                </c:pt>
                <c:pt idx="359">
                  <c:v>1</c:v>
                </c:pt>
                <c:pt idx="361">
                  <c:v>4.5</c:v>
                </c:pt>
                <c:pt idx="362">
                  <c:v>4.5</c:v>
                </c:pt>
                <c:pt idx="365">
                  <c:v>1</c:v>
                </c:pt>
                <c:pt idx="366">
                  <c:v>3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4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7">
                  <c:v>1</c:v>
                </c:pt>
                <c:pt idx="378">
                  <c:v>6</c:v>
                </c:pt>
                <c:pt idx="379">
                  <c:v>1</c:v>
                </c:pt>
                <c:pt idx="382">
                  <c:v>3</c:v>
                </c:pt>
                <c:pt idx="383">
                  <c:v>2</c:v>
                </c:pt>
                <c:pt idx="384">
                  <c:v>6</c:v>
                </c:pt>
                <c:pt idx="385">
                  <c:v>6</c:v>
                </c:pt>
                <c:pt idx="386">
                  <c:v>1</c:v>
                </c:pt>
                <c:pt idx="387">
                  <c:v>4.5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3</c:v>
                </c:pt>
                <c:pt idx="392">
                  <c:v>2</c:v>
                </c:pt>
                <c:pt idx="393">
                  <c:v>6</c:v>
                </c:pt>
                <c:pt idx="394">
                  <c:v>4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2">
                  <c:v>3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1</c:v>
                </c:pt>
                <c:pt idx="418">
                  <c:v>4</c:v>
                </c:pt>
                <c:pt idx="419">
                  <c:v>1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6">
                  <c:v>4</c:v>
                </c:pt>
                <c:pt idx="428">
                  <c:v>1</c:v>
                </c:pt>
                <c:pt idx="431">
                  <c:v>1</c:v>
                </c:pt>
                <c:pt idx="432">
                  <c:v>4</c:v>
                </c:pt>
                <c:pt idx="433">
                  <c:v>1</c:v>
                </c:pt>
                <c:pt idx="436">
                  <c:v>3</c:v>
                </c:pt>
                <c:pt idx="437">
                  <c:v>3</c:v>
                </c:pt>
                <c:pt idx="439">
                  <c:v>1</c:v>
                </c:pt>
                <c:pt idx="440">
                  <c:v>3</c:v>
                </c:pt>
                <c:pt idx="441">
                  <c:v>1</c:v>
                </c:pt>
                <c:pt idx="442">
                  <c:v>2</c:v>
                </c:pt>
                <c:pt idx="443">
                  <c:v>4</c:v>
                </c:pt>
                <c:pt idx="444">
                  <c:v>4</c:v>
                </c:pt>
                <c:pt idx="448">
                  <c:v>1</c:v>
                </c:pt>
                <c:pt idx="449">
                  <c:v>3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4</c:v>
                </c:pt>
                <c:pt idx="454">
                  <c:v>1</c:v>
                </c:pt>
                <c:pt idx="455">
                  <c:v>4</c:v>
                </c:pt>
                <c:pt idx="457">
                  <c:v>3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3">
                  <c:v>3</c:v>
                </c:pt>
                <c:pt idx="464">
                  <c:v>2</c:v>
                </c:pt>
                <c:pt idx="465">
                  <c:v>3</c:v>
                </c:pt>
                <c:pt idx="467">
                  <c:v>1</c:v>
                </c:pt>
                <c:pt idx="469">
                  <c:v>4</c:v>
                </c:pt>
                <c:pt idx="470">
                  <c:v>4</c:v>
                </c:pt>
                <c:pt idx="471">
                  <c:v>3</c:v>
                </c:pt>
                <c:pt idx="475">
                  <c:v>1</c:v>
                </c:pt>
                <c:pt idx="478">
                  <c:v>1</c:v>
                </c:pt>
                <c:pt idx="479">
                  <c:v>3</c:v>
                </c:pt>
                <c:pt idx="480">
                  <c:v>3</c:v>
                </c:pt>
                <c:pt idx="481">
                  <c:v>4</c:v>
                </c:pt>
                <c:pt idx="482">
                  <c:v>1</c:v>
                </c:pt>
                <c:pt idx="484">
                  <c:v>4</c:v>
                </c:pt>
                <c:pt idx="485">
                  <c:v>1</c:v>
                </c:pt>
                <c:pt idx="486">
                  <c:v>3</c:v>
                </c:pt>
                <c:pt idx="487">
                  <c:v>3</c:v>
                </c:pt>
                <c:pt idx="489">
                  <c:v>3</c:v>
                </c:pt>
                <c:pt idx="492">
                  <c:v>2</c:v>
                </c:pt>
                <c:pt idx="500">
                  <c:v>1</c:v>
                </c:pt>
                <c:pt idx="501">
                  <c:v>1</c:v>
                </c:pt>
                <c:pt idx="504">
                  <c:v>4</c:v>
                </c:pt>
                <c:pt idx="50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7F27-4EDF-98B3-3F11C2A208D3}"/>
            </c:ext>
          </c:extLst>
        </c:ser>
        <c:ser>
          <c:idx val="48"/>
          <c:order val="48"/>
          <c:tx>
            <c:strRef>
              <c:f>'LOCAL DECEMBER 2022'!$Y$4:$Y$8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FRIDAY</c:v>
                </c:pt>
                <c:pt idx="3">
                  <c:v>25</c:v>
                </c:pt>
                <c:pt idx="4">
                  <c:v>NIGHT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2022'!$Y$9:$Y$526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42">
                  <c:v>8</c:v>
                </c:pt>
                <c:pt idx="51">
                  <c:v>8</c:v>
                </c:pt>
                <c:pt idx="75">
                  <c:v>8</c:v>
                </c:pt>
                <c:pt idx="77">
                  <c:v>8</c:v>
                </c:pt>
                <c:pt idx="98">
                  <c:v>8</c:v>
                </c:pt>
                <c:pt idx="133">
                  <c:v>8</c:v>
                </c:pt>
                <c:pt idx="143">
                  <c:v>8</c:v>
                </c:pt>
                <c:pt idx="170">
                  <c:v>8</c:v>
                </c:pt>
                <c:pt idx="212">
                  <c:v>8</c:v>
                </c:pt>
                <c:pt idx="220">
                  <c:v>8</c:v>
                </c:pt>
                <c:pt idx="254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0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F27-4EDF-98B3-3F11C2A208D3}"/>
            </c:ext>
          </c:extLst>
        </c:ser>
        <c:ser>
          <c:idx val="49"/>
          <c:order val="49"/>
          <c:tx>
            <c:strRef>
              <c:f>'LOCAL DECEMBER 2022'!$Z$4:$Z$8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FRIDAY</c:v>
                </c:pt>
                <c:pt idx="3">
                  <c:v>25</c:v>
                </c:pt>
                <c:pt idx="4">
                  <c:v>O/T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2022'!$Z$9:$Z$526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42">
                  <c:v>3</c:v>
                </c:pt>
                <c:pt idx="51">
                  <c:v>2</c:v>
                </c:pt>
                <c:pt idx="75">
                  <c:v>1</c:v>
                </c:pt>
                <c:pt idx="77">
                  <c:v>3</c:v>
                </c:pt>
                <c:pt idx="98">
                  <c:v>4</c:v>
                </c:pt>
                <c:pt idx="133">
                  <c:v>3</c:v>
                </c:pt>
                <c:pt idx="143">
                  <c:v>4.5</c:v>
                </c:pt>
                <c:pt idx="170">
                  <c:v>3</c:v>
                </c:pt>
                <c:pt idx="212">
                  <c:v>3</c:v>
                </c:pt>
                <c:pt idx="220">
                  <c:v>3</c:v>
                </c:pt>
                <c:pt idx="254">
                  <c:v>4.5</c:v>
                </c:pt>
                <c:pt idx="363">
                  <c:v>2</c:v>
                </c:pt>
                <c:pt idx="376">
                  <c:v>4</c:v>
                </c:pt>
                <c:pt idx="430">
                  <c:v>3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7F27-4EDF-98B3-3F11C2A208D3}"/>
            </c:ext>
          </c:extLst>
        </c:ser>
        <c:ser>
          <c:idx val="50"/>
          <c:order val="50"/>
          <c:tx>
            <c:strRef>
              <c:f>'LOCAL DECEMBER 2022'!$AA$4:$AA$8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SATURDAY</c:v>
                </c:pt>
                <c:pt idx="3">
                  <c:v>26</c:v>
                </c:pt>
                <c:pt idx="4">
                  <c:v>DAY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2022'!$AA$9:$AA$526</c:f>
              <c:numCache>
                <c:formatCode>0.0</c:formatCode>
                <c:ptCount val="518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8">
                  <c:v>5</c:v>
                </c:pt>
                <c:pt idx="29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9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3">
                  <c:v>5</c:v>
                </c:pt>
                <c:pt idx="74">
                  <c:v>5</c:v>
                </c:pt>
                <c:pt idx="76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2">
                  <c:v>5</c:v>
                </c:pt>
                <c:pt idx="123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4">
                  <c:v>5</c:v>
                </c:pt>
                <c:pt idx="136">
                  <c:v>5</c:v>
                </c:pt>
                <c:pt idx="137">
                  <c:v>5</c:v>
                </c:pt>
                <c:pt idx="139">
                  <c:v>5</c:v>
                </c:pt>
                <c:pt idx="142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3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1.5</c:v>
                </c:pt>
                <c:pt idx="299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1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1.5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8">
                  <c:v>5</c:v>
                </c:pt>
                <c:pt idx="349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6">
                  <c:v>5</c:v>
                </c:pt>
                <c:pt idx="437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9">
                  <c:v>5</c:v>
                </c:pt>
                <c:pt idx="492">
                  <c:v>5</c:v>
                </c:pt>
                <c:pt idx="500">
                  <c:v>5</c:v>
                </c:pt>
                <c:pt idx="501">
                  <c:v>5</c:v>
                </c:pt>
                <c:pt idx="504">
                  <c:v>5</c:v>
                </c:pt>
                <c:pt idx="50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7F27-4EDF-98B3-3F11C2A208D3}"/>
            </c:ext>
          </c:extLst>
        </c:ser>
        <c:ser>
          <c:idx val="51"/>
          <c:order val="51"/>
          <c:tx>
            <c:strRef>
              <c:f>'LOCAL DECEMBER 2022'!$AB$4:$AB$8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SATURDAY</c:v>
                </c:pt>
                <c:pt idx="3">
                  <c:v>26</c:v>
                </c:pt>
                <c:pt idx="4">
                  <c:v>O/T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2022'!$AB$9:$AB$526</c:f>
              <c:numCache>
                <c:formatCode>0.0</c:formatCode>
                <c:ptCount val="518"/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5</c:v>
                </c:pt>
                <c:pt idx="20">
                  <c:v>3</c:v>
                </c:pt>
                <c:pt idx="21">
                  <c:v>7</c:v>
                </c:pt>
                <c:pt idx="22">
                  <c:v>4</c:v>
                </c:pt>
                <c:pt idx="23">
                  <c:v>5</c:v>
                </c:pt>
                <c:pt idx="24">
                  <c:v>4</c:v>
                </c:pt>
                <c:pt idx="25">
                  <c:v>7</c:v>
                </c:pt>
                <c:pt idx="28">
                  <c:v>4</c:v>
                </c:pt>
                <c:pt idx="29">
                  <c:v>4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5</c:v>
                </c:pt>
                <c:pt idx="41">
                  <c:v>4</c:v>
                </c:pt>
                <c:pt idx="43">
                  <c:v>5</c:v>
                </c:pt>
                <c:pt idx="44">
                  <c:v>5</c:v>
                </c:pt>
                <c:pt idx="45">
                  <c:v>6</c:v>
                </c:pt>
                <c:pt idx="47">
                  <c:v>6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4</c:v>
                </c:pt>
                <c:pt idx="56">
                  <c:v>5</c:v>
                </c:pt>
                <c:pt idx="57">
                  <c:v>6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3</c:v>
                </c:pt>
                <c:pt idx="62">
                  <c:v>6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3</c:v>
                </c:pt>
                <c:pt idx="68">
                  <c:v>8</c:v>
                </c:pt>
                <c:pt idx="69">
                  <c:v>6</c:v>
                </c:pt>
                <c:pt idx="71">
                  <c:v>6</c:v>
                </c:pt>
                <c:pt idx="73">
                  <c:v>3</c:v>
                </c:pt>
                <c:pt idx="74">
                  <c:v>4</c:v>
                </c:pt>
                <c:pt idx="76">
                  <c:v>6</c:v>
                </c:pt>
                <c:pt idx="78">
                  <c:v>4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5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9">
                  <c:v>4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6</c:v>
                </c:pt>
                <c:pt idx="94">
                  <c:v>7</c:v>
                </c:pt>
                <c:pt idx="95">
                  <c:v>9</c:v>
                </c:pt>
                <c:pt idx="96">
                  <c:v>5</c:v>
                </c:pt>
                <c:pt idx="99">
                  <c:v>3</c:v>
                </c:pt>
                <c:pt idx="100">
                  <c:v>6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5</c:v>
                </c:pt>
                <c:pt idx="105">
                  <c:v>4</c:v>
                </c:pt>
                <c:pt idx="107">
                  <c:v>4</c:v>
                </c:pt>
                <c:pt idx="108">
                  <c:v>7</c:v>
                </c:pt>
                <c:pt idx="109">
                  <c:v>7</c:v>
                </c:pt>
                <c:pt idx="110">
                  <c:v>4</c:v>
                </c:pt>
                <c:pt idx="111">
                  <c:v>7</c:v>
                </c:pt>
                <c:pt idx="112">
                  <c:v>7</c:v>
                </c:pt>
                <c:pt idx="114">
                  <c:v>4</c:v>
                </c:pt>
                <c:pt idx="115">
                  <c:v>7</c:v>
                </c:pt>
                <c:pt idx="116">
                  <c:v>6</c:v>
                </c:pt>
                <c:pt idx="117">
                  <c:v>4</c:v>
                </c:pt>
                <c:pt idx="118">
                  <c:v>4</c:v>
                </c:pt>
                <c:pt idx="119">
                  <c:v>5</c:v>
                </c:pt>
                <c:pt idx="120">
                  <c:v>4</c:v>
                </c:pt>
                <c:pt idx="122">
                  <c:v>5</c:v>
                </c:pt>
                <c:pt idx="123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6</c:v>
                </c:pt>
                <c:pt idx="128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7</c:v>
                </c:pt>
                <c:pt idx="134">
                  <c:v>4</c:v>
                </c:pt>
                <c:pt idx="136">
                  <c:v>5</c:v>
                </c:pt>
                <c:pt idx="137">
                  <c:v>5</c:v>
                </c:pt>
                <c:pt idx="139">
                  <c:v>5</c:v>
                </c:pt>
                <c:pt idx="142">
                  <c:v>6</c:v>
                </c:pt>
                <c:pt idx="144">
                  <c:v>5</c:v>
                </c:pt>
                <c:pt idx="145">
                  <c:v>5</c:v>
                </c:pt>
                <c:pt idx="146">
                  <c:v>6</c:v>
                </c:pt>
                <c:pt idx="147">
                  <c:v>4</c:v>
                </c:pt>
                <c:pt idx="148">
                  <c:v>5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4</c:v>
                </c:pt>
                <c:pt idx="154">
                  <c:v>6</c:v>
                </c:pt>
                <c:pt idx="155">
                  <c:v>6</c:v>
                </c:pt>
                <c:pt idx="157">
                  <c:v>5</c:v>
                </c:pt>
                <c:pt idx="158">
                  <c:v>7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5</c:v>
                </c:pt>
                <c:pt idx="163">
                  <c:v>6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6</c:v>
                </c:pt>
                <c:pt idx="168">
                  <c:v>6</c:v>
                </c:pt>
                <c:pt idx="169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6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80">
                  <c:v>5</c:v>
                </c:pt>
                <c:pt idx="181">
                  <c:v>5</c:v>
                </c:pt>
                <c:pt idx="182">
                  <c:v>6</c:v>
                </c:pt>
                <c:pt idx="183">
                  <c:v>7</c:v>
                </c:pt>
                <c:pt idx="185">
                  <c:v>7</c:v>
                </c:pt>
                <c:pt idx="186">
                  <c:v>3</c:v>
                </c:pt>
                <c:pt idx="187">
                  <c:v>3</c:v>
                </c:pt>
                <c:pt idx="188">
                  <c:v>6</c:v>
                </c:pt>
                <c:pt idx="189">
                  <c:v>5</c:v>
                </c:pt>
                <c:pt idx="190">
                  <c:v>4</c:v>
                </c:pt>
                <c:pt idx="191">
                  <c:v>5</c:v>
                </c:pt>
                <c:pt idx="192">
                  <c:v>4</c:v>
                </c:pt>
                <c:pt idx="193">
                  <c:v>5</c:v>
                </c:pt>
                <c:pt idx="194">
                  <c:v>3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7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6</c:v>
                </c:pt>
                <c:pt idx="209">
                  <c:v>4</c:v>
                </c:pt>
                <c:pt idx="210">
                  <c:v>6</c:v>
                </c:pt>
                <c:pt idx="211">
                  <c:v>6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7</c:v>
                </c:pt>
                <c:pt idx="217">
                  <c:v>4</c:v>
                </c:pt>
                <c:pt idx="218">
                  <c:v>5</c:v>
                </c:pt>
                <c:pt idx="219">
                  <c:v>4</c:v>
                </c:pt>
                <c:pt idx="221">
                  <c:v>5</c:v>
                </c:pt>
                <c:pt idx="222">
                  <c:v>3</c:v>
                </c:pt>
                <c:pt idx="223">
                  <c:v>5</c:v>
                </c:pt>
                <c:pt idx="224">
                  <c:v>4</c:v>
                </c:pt>
                <c:pt idx="225">
                  <c:v>4</c:v>
                </c:pt>
                <c:pt idx="226">
                  <c:v>6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5</c:v>
                </c:pt>
                <c:pt idx="232">
                  <c:v>6</c:v>
                </c:pt>
                <c:pt idx="233">
                  <c:v>7</c:v>
                </c:pt>
                <c:pt idx="234">
                  <c:v>3</c:v>
                </c:pt>
                <c:pt idx="235">
                  <c:v>7</c:v>
                </c:pt>
                <c:pt idx="236">
                  <c:v>4</c:v>
                </c:pt>
                <c:pt idx="237">
                  <c:v>7</c:v>
                </c:pt>
                <c:pt idx="238">
                  <c:v>6</c:v>
                </c:pt>
                <c:pt idx="239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4</c:v>
                </c:pt>
                <c:pt idx="244">
                  <c:v>4</c:v>
                </c:pt>
                <c:pt idx="245">
                  <c:v>6</c:v>
                </c:pt>
                <c:pt idx="246">
                  <c:v>3</c:v>
                </c:pt>
                <c:pt idx="247">
                  <c:v>6</c:v>
                </c:pt>
                <c:pt idx="248">
                  <c:v>6</c:v>
                </c:pt>
                <c:pt idx="249">
                  <c:v>4</c:v>
                </c:pt>
                <c:pt idx="250">
                  <c:v>7</c:v>
                </c:pt>
                <c:pt idx="253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4</c:v>
                </c:pt>
                <c:pt idx="258">
                  <c:v>6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6</c:v>
                </c:pt>
                <c:pt idx="264">
                  <c:v>3</c:v>
                </c:pt>
                <c:pt idx="265">
                  <c:v>7</c:v>
                </c:pt>
                <c:pt idx="266">
                  <c:v>4</c:v>
                </c:pt>
                <c:pt idx="267">
                  <c:v>5</c:v>
                </c:pt>
                <c:pt idx="268">
                  <c:v>6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6</c:v>
                </c:pt>
                <c:pt idx="277">
                  <c:v>4</c:v>
                </c:pt>
                <c:pt idx="278">
                  <c:v>6</c:v>
                </c:pt>
                <c:pt idx="279">
                  <c:v>4</c:v>
                </c:pt>
                <c:pt idx="280">
                  <c:v>3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4</c:v>
                </c:pt>
                <c:pt idx="285">
                  <c:v>6</c:v>
                </c:pt>
                <c:pt idx="286">
                  <c:v>4</c:v>
                </c:pt>
                <c:pt idx="287">
                  <c:v>3</c:v>
                </c:pt>
                <c:pt idx="288">
                  <c:v>4</c:v>
                </c:pt>
                <c:pt idx="289">
                  <c:v>5</c:v>
                </c:pt>
                <c:pt idx="290">
                  <c:v>4</c:v>
                </c:pt>
                <c:pt idx="291">
                  <c:v>5</c:v>
                </c:pt>
                <c:pt idx="292">
                  <c:v>4</c:v>
                </c:pt>
                <c:pt idx="293">
                  <c:v>4</c:v>
                </c:pt>
                <c:pt idx="294">
                  <c:v>5</c:v>
                </c:pt>
                <c:pt idx="296">
                  <c:v>3</c:v>
                </c:pt>
                <c:pt idx="297">
                  <c:v>4</c:v>
                </c:pt>
                <c:pt idx="299">
                  <c:v>4</c:v>
                </c:pt>
                <c:pt idx="301">
                  <c:v>4</c:v>
                </c:pt>
                <c:pt idx="302">
                  <c:v>6</c:v>
                </c:pt>
                <c:pt idx="303">
                  <c:v>4</c:v>
                </c:pt>
                <c:pt idx="304">
                  <c:v>6</c:v>
                </c:pt>
                <c:pt idx="305">
                  <c:v>4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4</c:v>
                </c:pt>
                <c:pt idx="311">
                  <c:v>4</c:v>
                </c:pt>
                <c:pt idx="313">
                  <c:v>4</c:v>
                </c:pt>
                <c:pt idx="314">
                  <c:v>3</c:v>
                </c:pt>
                <c:pt idx="315">
                  <c:v>5</c:v>
                </c:pt>
                <c:pt idx="316">
                  <c:v>5</c:v>
                </c:pt>
                <c:pt idx="317">
                  <c:v>3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6</c:v>
                </c:pt>
                <c:pt idx="323">
                  <c:v>6</c:v>
                </c:pt>
                <c:pt idx="325">
                  <c:v>5</c:v>
                </c:pt>
                <c:pt idx="326">
                  <c:v>5</c:v>
                </c:pt>
                <c:pt idx="327">
                  <c:v>7</c:v>
                </c:pt>
                <c:pt idx="328">
                  <c:v>4</c:v>
                </c:pt>
                <c:pt idx="329">
                  <c:v>3</c:v>
                </c:pt>
                <c:pt idx="330">
                  <c:v>4</c:v>
                </c:pt>
                <c:pt idx="331">
                  <c:v>6</c:v>
                </c:pt>
                <c:pt idx="332">
                  <c:v>6</c:v>
                </c:pt>
                <c:pt idx="334">
                  <c:v>7</c:v>
                </c:pt>
                <c:pt idx="335">
                  <c:v>7</c:v>
                </c:pt>
                <c:pt idx="336">
                  <c:v>4</c:v>
                </c:pt>
                <c:pt idx="337">
                  <c:v>7</c:v>
                </c:pt>
                <c:pt idx="338">
                  <c:v>3</c:v>
                </c:pt>
                <c:pt idx="340">
                  <c:v>4</c:v>
                </c:pt>
                <c:pt idx="341">
                  <c:v>5</c:v>
                </c:pt>
                <c:pt idx="342">
                  <c:v>3</c:v>
                </c:pt>
                <c:pt idx="343">
                  <c:v>4</c:v>
                </c:pt>
                <c:pt idx="344">
                  <c:v>4</c:v>
                </c:pt>
                <c:pt idx="345">
                  <c:v>3</c:v>
                </c:pt>
                <c:pt idx="346">
                  <c:v>4</c:v>
                </c:pt>
                <c:pt idx="348">
                  <c:v>4</c:v>
                </c:pt>
                <c:pt idx="349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7</c:v>
                </c:pt>
                <c:pt idx="356">
                  <c:v>3</c:v>
                </c:pt>
                <c:pt idx="357">
                  <c:v>5</c:v>
                </c:pt>
                <c:pt idx="358">
                  <c:v>3</c:v>
                </c:pt>
                <c:pt idx="359">
                  <c:v>4</c:v>
                </c:pt>
                <c:pt idx="360">
                  <c:v>6</c:v>
                </c:pt>
                <c:pt idx="361">
                  <c:v>6</c:v>
                </c:pt>
                <c:pt idx="362">
                  <c:v>7</c:v>
                </c:pt>
                <c:pt idx="366">
                  <c:v>6</c:v>
                </c:pt>
                <c:pt idx="367">
                  <c:v>4</c:v>
                </c:pt>
                <c:pt idx="368">
                  <c:v>4</c:v>
                </c:pt>
                <c:pt idx="369">
                  <c:v>4.5</c:v>
                </c:pt>
                <c:pt idx="370">
                  <c:v>5</c:v>
                </c:pt>
                <c:pt idx="371">
                  <c:v>4</c:v>
                </c:pt>
                <c:pt idx="372">
                  <c:v>6</c:v>
                </c:pt>
                <c:pt idx="373">
                  <c:v>3</c:v>
                </c:pt>
                <c:pt idx="374">
                  <c:v>3</c:v>
                </c:pt>
                <c:pt idx="375">
                  <c:v>6</c:v>
                </c:pt>
                <c:pt idx="377">
                  <c:v>3</c:v>
                </c:pt>
                <c:pt idx="378">
                  <c:v>4</c:v>
                </c:pt>
                <c:pt idx="379">
                  <c:v>4</c:v>
                </c:pt>
                <c:pt idx="380">
                  <c:v>6</c:v>
                </c:pt>
                <c:pt idx="381">
                  <c:v>6</c:v>
                </c:pt>
                <c:pt idx="382">
                  <c:v>4</c:v>
                </c:pt>
                <c:pt idx="383">
                  <c:v>6</c:v>
                </c:pt>
                <c:pt idx="384">
                  <c:v>4</c:v>
                </c:pt>
                <c:pt idx="385">
                  <c:v>9</c:v>
                </c:pt>
                <c:pt idx="386">
                  <c:v>4</c:v>
                </c:pt>
                <c:pt idx="387">
                  <c:v>6</c:v>
                </c:pt>
                <c:pt idx="388">
                  <c:v>3</c:v>
                </c:pt>
                <c:pt idx="389">
                  <c:v>4</c:v>
                </c:pt>
                <c:pt idx="390">
                  <c:v>3</c:v>
                </c:pt>
                <c:pt idx="391">
                  <c:v>7</c:v>
                </c:pt>
                <c:pt idx="392">
                  <c:v>5</c:v>
                </c:pt>
                <c:pt idx="393">
                  <c:v>9</c:v>
                </c:pt>
                <c:pt idx="394">
                  <c:v>7</c:v>
                </c:pt>
                <c:pt idx="395">
                  <c:v>3</c:v>
                </c:pt>
                <c:pt idx="396">
                  <c:v>4</c:v>
                </c:pt>
                <c:pt idx="397">
                  <c:v>4</c:v>
                </c:pt>
                <c:pt idx="398">
                  <c:v>5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6</c:v>
                </c:pt>
                <c:pt idx="403">
                  <c:v>3</c:v>
                </c:pt>
                <c:pt idx="404">
                  <c:v>6</c:v>
                </c:pt>
                <c:pt idx="405">
                  <c:v>7</c:v>
                </c:pt>
                <c:pt idx="406">
                  <c:v>5</c:v>
                </c:pt>
                <c:pt idx="407">
                  <c:v>5</c:v>
                </c:pt>
                <c:pt idx="408">
                  <c:v>4</c:v>
                </c:pt>
                <c:pt idx="409">
                  <c:v>5</c:v>
                </c:pt>
                <c:pt idx="410">
                  <c:v>5</c:v>
                </c:pt>
                <c:pt idx="411">
                  <c:v>4</c:v>
                </c:pt>
                <c:pt idx="412">
                  <c:v>5</c:v>
                </c:pt>
                <c:pt idx="413">
                  <c:v>4</c:v>
                </c:pt>
                <c:pt idx="415">
                  <c:v>7</c:v>
                </c:pt>
                <c:pt idx="416">
                  <c:v>7</c:v>
                </c:pt>
                <c:pt idx="417">
                  <c:v>4</c:v>
                </c:pt>
                <c:pt idx="418">
                  <c:v>7</c:v>
                </c:pt>
                <c:pt idx="419">
                  <c:v>4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6">
                  <c:v>7</c:v>
                </c:pt>
                <c:pt idx="427">
                  <c:v>6</c:v>
                </c:pt>
                <c:pt idx="428">
                  <c:v>3</c:v>
                </c:pt>
                <c:pt idx="429">
                  <c:v>3</c:v>
                </c:pt>
                <c:pt idx="431">
                  <c:v>4</c:v>
                </c:pt>
                <c:pt idx="432">
                  <c:v>6</c:v>
                </c:pt>
                <c:pt idx="433">
                  <c:v>4</c:v>
                </c:pt>
                <c:pt idx="434">
                  <c:v>3</c:v>
                </c:pt>
                <c:pt idx="436">
                  <c:v>6</c:v>
                </c:pt>
                <c:pt idx="437">
                  <c:v>6</c:v>
                </c:pt>
                <c:pt idx="439">
                  <c:v>4</c:v>
                </c:pt>
                <c:pt idx="440">
                  <c:v>6</c:v>
                </c:pt>
                <c:pt idx="441">
                  <c:v>4.5</c:v>
                </c:pt>
                <c:pt idx="442">
                  <c:v>4.5</c:v>
                </c:pt>
                <c:pt idx="443">
                  <c:v>7</c:v>
                </c:pt>
                <c:pt idx="444">
                  <c:v>7</c:v>
                </c:pt>
                <c:pt idx="446">
                  <c:v>5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4">
                  <c:v>4</c:v>
                </c:pt>
                <c:pt idx="455">
                  <c:v>3</c:v>
                </c:pt>
                <c:pt idx="456">
                  <c:v>3</c:v>
                </c:pt>
                <c:pt idx="457">
                  <c:v>5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3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4</c:v>
                </c:pt>
                <c:pt idx="467">
                  <c:v>4</c:v>
                </c:pt>
                <c:pt idx="468">
                  <c:v>3</c:v>
                </c:pt>
                <c:pt idx="469">
                  <c:v>7</c:v>
                </c:pt>
                <c:pt idx="470">
                  <c:v>7</c:v>
                </c:pt>
                <c:pt idx="471">
                  <c:v>6</c:v>
                </c:pt>
                <c:pt idx="472">
                  <c:v>3</c:v>
                </c:pt>
                <c:pt idx="473">
                  <c:v>6</c:v>
                </c:pt>
                <c:pt idx="474">
                  <c:v>3</c:v>
                </c:pt>
                <c:pt idx="475">
                  <c:v>4</c:v>
                </c:pt>
                <c:pt idx="477">
                  <c:v>3</c:v>
                </c:pt>
                <c:pt idx="478">
                  <c:v>4</c:v>
                </c:pt>
                <c:pt idx="479">
                  <c:v>6</c:v>
                </c:pt>
                <c:pt idx="480">
                  <c:v>6</c:v>
                </c:pt>
                <c:pt idx="481">
                  <c:v>5</c:v>
                </c:pt>
                <c:pt idx="482">
                  <c:v>4</c:v>
                </c:pt>
                <c:pt idx="484">
                  <c:v>6</c:v>
                </c:pt>
                <c:pt idx="485">
                  <c:v>4</c:v>
                </c:pt>
                <c:pt idx="486">
                  <c:v>6</c:v>
                </c:pt>
                <c:pt idx="487">
                  <c:v>6</c:v>
                </c:pt>
                <c:pt idx="489">
                  <c:v>6</c:v>
                </c:pt>
                <c:pt idx="492">
                  <c:v>5</c:v>
                </c:pt>
                <c:pt idx="500">
                  <c:v>4</c:v>
                </c:pt>
                <c:pt idx="501">
                  <c:v>4</c:v>
                </c:pt>
                <c:pt idx="504">
                  <c:v>7</c:v>
                </c:pt>
                <c:pt idx="50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7F27-4EDF-98B3-3F11C2A208D3}"/>
            </c:ext>
          </c:extLst>
        </c:ser>
        <c:ser>
          <c:idx val="52"/>
          <c:order val="52"/>
          <c:tx>
            <c:strRef>
              <c:f>'LOCAL DECEMBER 2022'!$AC$4:$AC$8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SATURDAY</c:v>
                </c:pt>
                <c:pt idx="3">
                  <c:v>26</c:v>
                </c:pt>
                <c:pt idx="4">
                  <c:v>NIGHT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2022'!$AC$9:$AC$526</c:f>
              <c:numCache>
                <c:formatCode>0.0</c:formatCode>
                <c:ptCount val="518"/>
                <c:pt idx="26">
                  <c:v>5</c:v>
                </c:pt>
                <c:pt idx="27">
                  <c:v>5</c:v>
                </c:pt>
                <c:pt idx="42">
                  <c:v>5</c:v>
                </c:pt>
                <c:pt idx="51">
                  <c:v>5</c:v>
                </c:pt>
                <c:pt idx="72">
                  <c:v>5</c:v>
                </c:pt>
                <c:pt idx="75">
                  <c:v>5</c:v>
                </c:pt>
                <c:pt idx="77">
                  <c:v>5</c:v>
                </c:pt>
                <c:pt idx="98">
                  <c:v>5</c:v>
                </c:pt>
                <c:pt idx="133">
                  <c:v>5</c:v>
                </c:pt>
                <c:pt idx="143">
                  <c:v>5</c:v>
                </c:pt>
                <c:pt idx="170">
                  <c:v>5</c:v>
                </c:pt>
                <c:pt idx="212">
                  <c:v>5</c:v>
                </c:pt>
                <c:pt idx="220">
                  <c:v>5</c:v>
                </c:pt>
                <c:pt idx="254">
                  <c:v>5</c:v>
                </c:pt>
                <c:pt idx="347">
                  <c:v>5</c:v>
                </c:pt>
                <c:pt idx="363">
                  <c:v>5</c:v>
                </c:pt>
                <c:pt idx="364">
                  <c:v>5</c:v>
                </c:pt>
                <c:pt idx="376">
                  <c:v>5</c:v>
                </c:pt>
                <c:pt idx="430">
                  <c:v>5</c:v>
                </c:pt>
                <c:pt idx="4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7F27-4EDF-98B3-3F11C2A208D3}"/>
            </c:ext>
          </c:extLst>
        </c:ser>
        <c:ser>
          <c:idx val="53"/>
          <c:order val="53"/>
          <c:tx>
            <c:strRef>
              <c:f>'LOCAL DECEMBER 2022'!$AD$4:$AD$8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SATURDAY</c:v>
                </c:pt>
                <c:pt idx="3">
                  <c:v>26</c:v>
                </c:pt>
                <c:pt idx="4">
                  <c:v>O/T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2022'!$AD$9:$AD$526</c:f>
              <c:numCache>
                <c:formatCode>0.0</c:formatCode>
                <c:ptCount val="518"/>
                <c:pt idx="26">
                  <c:v>7</c:v>
                </c:pt>
                <c:pt idx="27">
                  <c:v>7</c:v>
                </c:pt>
                <c:pt idx="42">
                  <c:v>6</c:v>
                </c:pt>
                <c:pt idx="51">
                  <c:v>9</c:v>
                </c:pt>
                <c:pt idx="72">
                  <c:v>5</c:v>
                </c:pt>
                <c:pt idx="75">
                  <c:v>7</c:v>
                </c:pt>
                <c:pt idx="77">
                  <c:v>6</c:v>
                </c:pt>
                <c:pt idx="98">
                  <c:v>7</c:v>
                </c:pt>
                <c:pt idx="133">
                  <c:v>6</c:v>
                </c:pt>
                <c:pt idx="143">
                  <c:v>7.5</c:v>
                </c:pt>
                <c:pt idx="170">
                  <c:v>6</c:v>
                </c:pt>
                <c:pt idx="212">
                  <c:v>6</c:v>
                </c:pt>
                <c:pt idx="220">
                  <c:v>6</c:v>
                </c:pt>
                <c:pt idx="254">
                  <c:v>7</c:v>
                </c:pt>
                <c:pt idx="347">
                  <c:v>3</c:v>
                </c:pt>
                <c:pt idx="363">
                  <c:v>5</c:v>
                </c:pt>
                <c:pt idx="364">
                  <c:v>3</c:v>
                </c:pt>
                <c:pt idx="376">
                  <c:v>7</c:v>
                </c:pt>
                <c:pt idx="430">
                  <c:v>6</c:v>
                </c:pt>
                <c:pt idx="4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7F27-4EDF-98B3-3F11C2A208D3}"/>
            </c:ext>
          </c:extLst>
        </c:ser>
        <c:ser>
          <c:idx val="54"/>
          <c:order val="54"/>
          <c:tx>
            <c:strRef>
              <c:f>'LOCAL DECEMBER 2022'!$AG$4:$AG$8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 </c:v>
                </c:pt>
                <c:pt idx="3">
                  <c:v>28</c:v>
                </c:pt>
                <c:pt idx="4">
                  <c:v>DAY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'LOCAL DECEMBER 2022'!$AG$9:$AG$526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3">
                  <c:v>5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3">
                  <c:v>8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31">
                  <c:v>8</c:v>
                </c:pt>
                <c:pt idx="132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1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1">
                  <c:v>8</c:v>
                </c:pt>
                <c:pt idx="172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3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3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70">
                  <c:v>8</c:v>
                </c:pt>
                <c:pt idx="271">
                  <c:v>5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3">
                  <c:v>5</c:v>
                </c:pt>
                <c:pt idx="284">
                  <c:v>8</c:v>
                </c:pt>
                <c:pt idx="285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5">
                  <c:v>8</c:v>
                </c:pt>
                <c:pt idx="338">
                  <c:v>8</c:v>
                </c:pt>
                <c:pt idx="339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5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6">
                  <c:v>8</c:v>
                </c:pt>
                <c:pt idx="437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3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9">
                  <c:v>8</c:v>
                </c:pt>
                <c:pt idx="492">
                  <c:v>8</c:v>
                </c:pt>
                <c:pt idx="500">
                  <c:v>8</c:v>
                </c:pt>
                <c:pt idx="501">
                  <c:v>8</c:v>
                </c:pt>
                <c:pt idx="503">
                  <c:v>8</c:v>
                </c:pt>
                <c:pt idx="504">
                  <c:v>8</c:v>
                </c:pt>
                <c:pt idx="50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7F27-4EDF-98B3-3F11C2A208D3}"/>
            </c:ext>
          </c:extLst>
        </c:ser>
        <c:ser>
          <c:idx val="55"/>
          <c:order val="55"/>
          <c:tx>
            <c:strRef>
              <c:f>'LOCAL DECEMBER 2022'!$AH$4:$AH$8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 </c:v>
                </c:pt>
                <c:pt idx="3">
                  <c:v>28</c:v>
                </c:pt>
                <c:pt idx="4">
                  <c:v>O/T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'LOCAL DECEMBER 2022'!$AH$9:$AH$526</c:f>
              <c:numCache>
                <c:formatCode>0.0</c:formatCode>
                <c:ptCount val="518"/>
                <c:pt idx="0">
                  <c:v>1.5</c:v>
                </c:pt>
                <c:pt idx="1">
                  <c:v>1</c:v>
                </c:pt>
                <c:pt idx="2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2">
                  <c:v>1</c:v>
                </c:pt>
                <c:pt idx="13">
                  <c:v>6</c:v>
                </c:pt>
                <c:pt idx="15">
                  <c:v>3</c:v>
                </c:pt>
                <c:pt idx="16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2</c:v>
                </c:pt>
                <c:pt idx="21">
                  <c:v>4</c:v>
                </c:pt>
                <c:pt idx="22">
                  <c:v>1</c:v>
                </c:pt>
                <c:pt idx="23">
                  <c:v>6</c:v>
                </c:pt>
                <c:pt idx="24">
                  <c:v>4</c:v>
                </c:pt>
                <c:pt idx="25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2">
                  <c:v>2</c:v>
                </c:pt>
                <c:pt idx="33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2</c:v>
                </c:pt>
                <c:pt idx="44">
                  <c:v>4</c:v>
                </c:pt>
                <c:pt idx="45">
                  <c:v>3</c:v>
                </c:pt>
                <c:pt idx="46">
                  <c:v>1</c:v>
                </c:pt>
                <c:pt idx="47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6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5</c:v>
                </c:pt>
                <c:pt idx="71">
                  <c:v>3</c:v>
                </c:pt>
                <c:pt idx="74">
                  <c:v>2</c:v>
                </c:pt>
                <c:pt idx="76">
                  <c:v>3</c:v>
                </c:pt>
                <c:pt idx="78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1</c:v>
                </c:pt>
                <c:pt idx="84">
                  <c:v>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4</c:v>
                </c:pt>
                <c:pt idx="95">
                  <c:v>6</c:v>
                </c:pt>
                <c:pt idx="96">
                  <c:v>1</c:v>
                </c:pt>
                <c:pt idx="97">
                  <c:v>3</c:v>
                </c:pt>
                <c:pt idx="99">
                  <c:v>6</c:v>
                </c:pt>
                <c:pt idx="100">
                  <c:v>6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1</c:v>
                </c:pt>
                <c:pt idx="105">
                  <c:v>4</c:v>
                </c:pt>
                <c:pt idx="107">
                  <c:v>1</c:v>
                </c:pt>
                <c:pt idx="108">
                  <c:v>4</c:v>
                </c:pt>
                <c:pt idx="109">
                  <c:v>4</c:v>
                </c:pt>
                <c:pt idx="110">
                  <c:v>1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16">
                  <c:v>3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31">
                  <c:v>4</c:v>
                </c:pt>
                <c:pt idx="132">
                  <c:v>4</c:v>
                </c:pt>
                <c:pt idx="134">
                  <c:v>1</c:v>
                </c:pt>
                <c:pt idx="135">
                  <c:v>3</c:v>
                </c:pt>
                <c:pt idx="136">
                  <c:v>1</c:v>
                </c:pt>
                <c:pt idx="137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4</c:v>
                </c:pt>
                <c:pt idx="142">
                  <c:v>4</c:v>
                </c:pt>
                <c:pt idx="144">
                  <c:v>1</c:v>
                </c:pt>
                <c:pt idx="145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1">
                  <c:v>1</c:v>
                </c:pt>
                <c:pt idx="153">
                  <c:v>1</c:v>
                </c:pt>
                <c:pt idx="154">
                  <c:v>4</c:v>
                </c:pt>
                <c:pt idx="155">
                  <c:v>1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4</c:v>
                </c:pt>
                <c:pt idx="164">
                  <c:v>3</c:v>
                </c:pt>
                <c:pt idx="165">
                  <c:v>4</c:v>
                </c:pt>
                <c:pt idx="166">
                  <c:v>4</c:v>
                </c:pt>
                <c:pt idx="167">
                  <c:v>1</c:v>
                </c:pt>
                <c:pt idx="168">
                  <c:v>4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4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80">
                  <c:v>1</c:v>
                </c:pt>
                <c:pt idx="181">
                  <c:v>6</c:v>
                </c:pt>
                <c:pt idx="182">
                  <c:v>1</c:v>
                </c:pt>
                <c:pt idx="183">
                  <c:v>4</c:v>
                </c:pt>
                <c:pt idx="184">
                  <c:v>4</c:v>
                </c:pt>
                <c:pt idx="185">
                  <c:v>3</c:v>
                </c:pt>
                <c:pt idx="186">
                  <c:v>1</c:v>
                </c:pt>
                <c:pt idx="188">
                  <c:v>4</c:v>
                </c:pt>
                <c:pt idx="189">
                  <c:v>3</c:v>
                </c:pt>
                <c:pt idx="191">
                  <c:v>6</c:v>
                </c:pt>
                <c:pt idx="192">
                  <c:v>1</c:v>
                </c:pt>
                <c:pt idx="193">
                  <c:v>6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4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3</c:v>
                </c:pt>
                <c:pt idx="214">
                  <c:v>1</c:v>
                </c:pt>
                <c:pt idx="215">
                  <c:v>4</c:v>
                </c:pt>
                <c:pt idx="216">
                  <c:v>4</c:v>
                </c:pt>
                <c:pt idx="217">
                  <c:v>2</c:v>
                </c:pt>
                <c:pt idx="218">
                  <c:v>2</c:v>
                </c:pt>
                <c:pt idx="219">
                  <c:v>1</c:v>
                </c:pt>
                <c:pt idx="221">
                  <c:v>1</c:v>
                </c:pt>
                <c:pt idx="223">
                  <c:v>4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3</c:v>
                </c:pt>
                <c:pt idx="228">
                  <c:v>1</c:v>
                </c:pt>
                <c:pt idx="229">
                  <c:v>4</c:v>
                </c:pt>
                <c:pt idx="230">
                  <c:v>1</c:v>
                </c:pt>
                <c:pt idx="231">
                  <c:v>2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3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4</c:v>
                </c:pt>
                <c:pt idx="242">
                  <c:v>4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3</c:v>
                </c:pt>
                <c:pt idx="248">
                  <c:v>2</c:v>
                </c:pt>
                <c:pt idx="249">
                  <c:v>3</c:v>
                </c:pt>
                <c:pt idx="250">
                  <c:v>4</c:v>
                </c:pt>
                <c:pt idx="253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4</c:v>
                </c:pt>
                <c:pt idx="264">
                  <c:v>1</c:v>
                </c:pt>
                <c:pt idx="265">
                  <c:v>4</c:v>
                </c:pt>
                <c:pt idx="266">
                  <c:v>1</c:v>
                </c:pt>
                <c:pt idx="267">
                  <c:v>1</c:v>
                </c:pt>
                <c:pt idx="268">
                  <c:v>4</c:v>
                </c:pt>
                <c:pt idx="270">
                  <c:v>1</c:v>
                </c:pt>
                <c:pt idx="273">
                  <c:v>4</c:v>
                </c:pt>
                <c:pt idx="274">
                  <c:v>1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4">
                  <c:v>1</c:v>
                </c:pt>
                <c:pt idx="285">
                  <c:v>3</c:v>
                </c:pt>
                <c:pt idx="288">
                  <c:v>6</c:v>
                </c:pt>
                <c:pt idx="289">
                  <c:v>2</c:v>
                </c:pt>
                <c:pt idx="290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6">
                  <c:v>4</c:v>
                </c:pt>
                <c:pt idx="297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5">
                  <c:v>1</c:v>
                </c:pt>
                <c:pt idx="306">
                  <c:v>4</c:v>
                </c:pt>
                <c:pt idx="307">
                  <c:v>3</c:v>
                </c:pt>
                <c:pt idx="308">
                  <c:v>3</c:v>
                </c:pt>
                <c:pt idx="309">
                  <c:v>4</c:v>
                </c:pt>
                <c:pt idx="311">
                  <c:v>1</c:v>
                </c:pt>
                <c:pt idx="312">
                  <c:v>1</c:v>
                </c:pt>
                <c:pt idx="313">
                  <c:v>3</c:v>
                </c:pt>
                <c:pt idx="315">
                  <c:v>1</c:v>
                </c:pt>
                <c:pt idx="316">
                  <c:v>1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3</c:v>
                </c:pt>
                <c:pt idx="323">
                  <c:v>3</c:v>
                </c:pt>
                <c:pt idx="325">
                  <c:v>6</c:v>
                </c:pt>
                <c:pt idx="326">
                  <c:v>6</c:v>
                </c:pt>
                <c:pt idx="327">
                  <c:v>3</c:v>
                </c:pt>
                <c:pt idx="328">
                  <c:v>1</c:v>
                </c:pt>
                <c:pt idx="330">
                  <c:v>1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5">
                  <c:v>4</c:v>
                </c:pt>
                <c:pt idx="338">
                  <c:v>1</c:v>
                </c:pt>
                <c:pt idx="341">
                  <c:v>4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6">
                  <c:v>1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5">
                  <c:v>4</c:v>
                </c:pt>
                <c:pt idx="356">
                  <c:v>1</c:v>
                </c:pt>
                <c:pt idx="357">
                  <c:v>1</c:v>
                </c:pt>
                <c:pt idx="361">
                  <c:v>4</c:v>
                </c:pt>
                <c:pt idx="362">
                  <c:v>3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6</c:v>
                </c:pt>
                <c:pt idx="387">
                  <c:v>4</c:v>
                </c:pt>
                <c:pt idx="388">
                  <c:v>1</c:v>
                </c:pt>
                <c:pt idx="389">
                  <c:v>3</c:v>
                </c:pt>
                <c:pt idx="390">
                  <c:v>1</c:v>
                </c:pt>
                <c:pt idx="391">
                  <c:v>3</c:v>
                </c:pt>
                <c:pt idx="392">
                  <c:v>3</c:v>
                </c:pt>
                <c:pt idx="393">
                  <c:v>6</c:v>
                </c:pt>
                <c:pt idx="394">
                  <c:v>4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1</c:v>
                </c:pt>
                <c:pt idx="401">
                  <c:v>4</c:v>
                </c:pt>
                <c:pt idx="402">
                  <c:v>3</c:v>
                </c:pt>
                <c:pt idx="404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1</c:v>
                </c:pt>
                <c:pt idx="410">
                  <c:v>3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5">
                  <c:v>4</c:v>
                </c:pt>
                <c:pt idx="416">
                  <c:v>4</c:v>
                </c:pt>
                <c:pt idx="417">
                  <c:v>3</c:v>
                </c:pt>
                <c:pt idx="418">
                  <c:v>4</c:v>
                </c:pt>
                <c:pt idx="419">
                  <c:v>1</c:v>
                </c:pt>
                <c:pt idx="420">
                  <c:v>4</c:v>
                </c:pt>
                <c:pt idx="421">
                  <c:v>4</c:v>
                </c:pt>
                <c:pt idx="422">
                  <c:v>3</c:v>
                </c:pt>
                <c:pt idx="423">
                  <c:v>4</c:v>
                </c:pt>
                <c:pt idx="424">
                  <c:v>4</c:v>
                </c:pt>
                <c:pt idx="426">
                  <c:v>4</c:v>
                </c:pt>
                <c:pt idx="427">
                  <c:v>3</c:v>
                </c:pt>
                <c:pt idx="428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2</c:v>
                </c:pt>
                <c:pt idx="433">
                  <c:v>1</c:v>
                </c:pt>
                <c:pt idx="436">
                  <c:v>3</c:v>
                </c:pt>
                <c:pt idx="437">
                  <c:v>3</c:v>
                </c:pt>
                <c:pt idx="439">
                  <c:v>1</c:v>
                </c:pt>
                <c:pt idx="440">
                  <c:v>3</c:v>
                </c:pt>
                <c:pt idx="441">
                  <c:v>1</c:v>
                </c:pt>
                <c:pt idx="442">
                  <c:v>2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2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4</c:v>
                </c:pt>
                <c:pt idx="455">
                  <c:v>2</c:v>
                </c:pt>
                <c:pt idx="456">
                  <c:v>2</c:v>
                </c:pt>
                <c:pt idx="457">
                  <c:v>6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6</c:v>
                </c:pt>
                <c:pt idx="462">
                  <c:v>2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1</c:v>
                </c:pt>
                <c:pt idx="469">
                  <c:v>4</c:v>
                </c:pt>
                <c:pt idx="470">
                  <c:v>4</c:v>
                </c:pt>
                <c:pt idx="471">
                  <c:v>3</c:v>
                </c:pt>
                <c:pt idx="475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6</c:v>
                </c:pt>
                <c:pt idx="482">
                  <c:v>1</c:v>
                </c:pt>
                <c:pt idx="484">
                  <c:v>2</c:v>
                </c:pt>
                <c:pt idx="485">
                  <c:v>1</c:v>
                </c:pt>
                <c:pt idx="486">
                  <c:v>1</c:v>
                </c:pt>
                <c:pt idx="487">
                  <c:v>3</c:v>
                </c:pt>
                <c:pt idx="489">
                  <c:v>1</c:v>
                </c:pt>
                <c:pt idx="492">
                  <c:v>2</c:v>
                </c:pt>
                <c:pt idx="500">
                  <c:v>1</c:v>
                </c:pt>
                <c:pt idx="501">
                  <c:v>1</c:v>
                </c:pt>
                <c:pt idx="503">
                  <c:v>4</c:v>
                </c:pt>
                <c:pt idx="504">
                  <c:v>4</c:v>
                </c:pt>
                <c:pt idx="50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7F27-4EDF-98B3-3F11C2A208D3}"/>
            </c:ext>
          </c:extLst>
        </c:ser>
        <c:ser>
          <c:idx val="56"/>
          <c:order val="56"/>
          <c:tx>
            <c:strRef>
              <c:f>'LOCAL DECEMBER 2022'!$AI$4:$AI$8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 </c:v>
                </c:pt>
                <c:pt idx="3">
                  <c:v>28</c:v>
                </c:pt>
                <c:pt idx="4">
                  <c:v>NIGHT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'LOCAL DECEMBER 2022'!$AI$9:$AI$526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42">
                  <c:v>8</c:v>
                </c:pt>
                <c:pt idx="51">
                  <c:v>8</c:v>
                </c:pt>
                <c:pt idx="72">
                  <c:v>8</c:v>
                </c:pt>
                <c:pt idx="75">
                  <c:v>8</c:v>
                </c:pt>
                <c:pt idx="77">
                  <c:v>8</c:v>
                </c:pt>
                <c:pt idx="98">
                  <c:v>8</c:v>
                </c:pt>
                <c:pt idx="133">
                  <c:v>8</c:v>
                </c:pt>
                <c:pt idx="143">
                  <c:v>8</c:v>
                </c:pt>
                <c:pt idx="170">
                  <c:v>8</c:v>
                </c:pt>
                <c:pt idx="212">
                  <c:v>8</c:v>
                </c:pt>
                <c:pt idx="220">
                  <c:v>8</c:v>
                </c:pt>
                <c:pt idx="254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0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7F27-4EDF-98B3-3F11C2A208D3}"/>
            </c:ext>
          </c:extLst>
        </c:ser>
        <c:ser>
          <c:idx val="57"/>
          <c:order val="57"/>
          <c:tx>
            <c:strRef>
              <c:f>'LOCAL DECEMBER 2022'!$AJ$4:$AJ$8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 </c:v>
                </c:pt>
                <c:pt idx="3">
                  <c:v>28</c:v>
                </c:pt>
                <c:pt idx="4">
                  <c:v>O/T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'LOCAL DECEMBER 2022'!$AJ$9:$AJ$526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42">
                  <c:v>3</c:v>
                </c:pt>
                <c:pt idx="51">
                  <c:v>1</c:v>
                </c:pt>
                <c:pt idx="72">
                  <c:v>2</c:v>
                </c:pt>
                <c:pt idx="75">
                  <c:v>3</c:v>
                </c:pt>
                <c:pt idx="77">
                  <c:v>4</c:v>
                </c:pt>
                <c:pt idx="98">
                  <c:v>4</c:v>
                </c:pt>
                <c:pt idx="133">
                  <c:v>4</c:v>
                </c:pt>
                <c:pt idx="143">
                  <c:v>45</c:v>
                </c:pt>
                <c:pt idx="170">
                  <c:v>4</c:v>
                </c:pt>
                <c:pt idx="212">
                  <c:v>4</c:v>
                </c:pt>
                <c:pt idx="220">
                  <c:v>3</c:v>
                </c:pt>
                <c:pt idx="254">
                  <c:v>4.5</c:v>
                </c:pt>
                <c:pt idx="347">
                  <c:v>1</c:v>
                </c:pt>
                <c:pt idx="363">
                  <c:v>2</c:v>
                </c:pt>
                <c:pt idx="430">
                  <c:v>4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7F27-4EDF-98B3-3F11C2A208D3}"/>
            </c:ext>
          </c:extLst>
        </c:ser>
        <c:ser>
          <c:idx val="58"/>
          <c:order val="58"/>
          <c:tx>
            <c:strRef>
              <c:f>'LOCAL DECEMBER 2022'!$AK$4:$AK$8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29</c:v>
                </c:pt>
                <c:pt idx="4">
                  <c:v>DAY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'LOCAL DECEMBER 2022'!$AK$9:$AK$526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5</c:v>
                </c:pt>
                <c:pt idx="47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3">
                  <c:v>8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5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5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5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70">
                  <c:v>8</c:v>
                </c:pt>
                <c:pt idx="271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5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5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5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9">
                  <c:v>8</c:v>
                </c:pt>
                <c:pt idx="492">
                  <c:v>8</c:v>
                </c:pt>
                <c:pt idx="500">
                  <c:v>8</c:v>
                </c:pt>
                <c:pt idx="501">
                  <c:v>8</c:v>
                </c:pt>
                <c:pt idx="503">
                  <c:v>8</c:v>
                </c:pt>
                <c:pt idx="504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7F27-4EDF-98B3-3F11C2A208D3}"/>
            </c:ext>
          </c:extLst>
        </c:ser>
        <c:ser>
          <c:idx val="59"/>
          <c:order val="59"/>
          <c:tx>
            <c:strRef>
              <c:f>'LOCAL DECEMBER 2022'!$AL$4:$AL$8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29</c:v>
                </c:pt>
                <c:pt idx="4">
                  <c:v>O/T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'LOCAL DECEMBER 2022'!$AL$9:$AL$526</c:f>
              <c:numCache>
                <c:formatCode>0.0</c:formatCode>
                <c:ptCount val="518"/>
                <c:pt idx="1">
                  <c:v>1</c:v>
                </c:pt>
                <c:pt idx="2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5</c:v>
                </c:pt>
                <c:pt idx="15">
                  <c:v>3</c:v>
                </c:pt>
                <c:pt idx="16">
                  <c:v>2</c:v>
                </c:pt>
                <c:pt idx="18">
                  <c:v>2</c:v>
                </c:pt>
                <c:pt idx="19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5</c:v>
                </c:pt>
                <c:pt idx="24">
                  <c:v>1</c:v>
                </c:pt>
                <c:pt idx="25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2">
                  <c:v>3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7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4</c:v>
                </c:pt>
                <c:pt idx="62">
                  <c:v>3</c:v>
                </c:pt>
                <c:pt idx="64">
                  <c:v>3</c:v>
                </c:pt>
                <c:pt idx="65">
                  <c:v>1</c:v>
                </c:pt>
                <c:pt idx="66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4">
                  <c:v>1</c:v>
                </c:pt>
                <c:pt idx="76">
                  <c:v>3</c:v>
                </c:pt>
                <c:pt idx="78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1</c:v>
                </c:pt>
                <c:pt idx="90">
                  <c:v>3</c:v>
                </c:pt>
                <c:pt idx="91">
                  <c:v>4</c:v>
                </c:pt>
                <c:pt idx="92">
                  <c:v>1</c:v>
                </c:pt>
                <c:pt idx="93">
                  <c:v>3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1</c:v>
                </c:pt>
                <c:pt idx="115">
                  <c:v>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4</c:v>
                </c:pt>
                <c:pt idx="122">
                  <c:v>2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4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3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2</c:v>
                </c:pt>
                <c:pt idx="144">
                  <c:v>1.5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1">
                  <c:v>2.5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  <c:pt idx="158">
                  <c:v>4</c:v>
                </c:pt>
                <c:pt idx="159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1</c:v>
                </c:pt>
                <c:pt idx="168">
                  <c:v>4</c:v>
                </c:pt>
                <c:pt idx="169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4</c:v>
                </c:pt>
                <c:pt idx="175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1</c:v>
                </c:pt>
                <c:pt idx="185">
                  <c:v>4</c:v>
                </c:pt>
                <c:pt idx="186">
                  <c:v>1</c:v>
                </c:pt>
                <c:pt idx="189">
                  <c:v>4</c:v>
                </c:pt>
                <c:pt idx="190">
                  <c:v>1</c:v>
                </c:pt>
                <c:pt idx="191">
                  <c:v>2</c:v>
                </c:pt>
                <c:pt idx="193">
                  <c:v>5</c:v>
                </c:pt>
                <c:pt idx="194">
                  <c:v>6</c:v>
                </c:pt>
                <c:pt idx="195">
                  <c:v>2</c:v>
                </c:pt>
                <c:pt idx="196">
                  <c:v>1</c:v>
                </c:pt>
                <c:pt idx="197">
                  <c:v>3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4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3</c:v>
                </c:pt>
                <c:pt idx="211">
                  <c:v>1</c:v>
                </c:pt>
                <c:pt idx="213">
                  <c:v>3</c:v>
                </c:pt>
                <c:pt idx="214">
                  <c:v>1</c:v>
                </c:pt>
                <c:pt idx="215">
                  <c:v>3</c:v>
                </c:pt>
                <c:pt idx="216">
                  <c:v>4</c:v>
                </c:pt>
                <c:pt idx="217">
                  <c:v>1</c:v>
                </c:pt>
                <c:pt idx="218">
                  <c:v>1.5</c:v>
                </c:pt>
                <c:pt idx="219">
                  <c:v>1</c:v>
                </c:pt>
                <c:pt idx="221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4</c:v>
                </c:pt>
                <c:pt idx="251">
                  <c:v>2</c:v>
                </c:pt>
                <c:pt idx="255">
                  <c:v>3</c:v>
                </c:pt>
                <c:pt idx="256">
                  <c:v>3</c:v>
                </c:pt>
                <c:pt idx="257">
                  <c:v>1</c:v>
                </c:pt>
                <c:pt idx="258">
                  <c:v>3</c:v>
                </c:pt>
                <c:pt idx="259">
                  <c:v>3</c:v>
                </c:pt>
                <c:pt idx="262">
                  <c:v>2</c:v>
                </c:pt>
                <c:pt idx="263">
                  <c:v>4</c:v>
                </c:pt>
                <c:pt idx="265">
                  <c:v>4</c:v>
                </c:pt>
                <c:pt idx="266">
                  <c:v>3</c:v>
                </c:pt>
                <c:pt idx="267">
                  <c:v>2</c:v>
                </c:pt>
                <c:pt idx="268">
                  <c:v>2</c:v>
                </c:pt>
                <c:pt idx="270">
                  <c:v>1</c:v>
                </c:pt>
                <c:pt idx="271">
                  <c:v>1</c:v>
                </c:pt>
                <c:pt idx="273">
                  <c:v>3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81">
                  <c:v>1</c:v>
                </c:pt>
                <c:pt idx="282">
                  <c:v>2</c:v>
                </c:pt>
                <c:pt idx="284">
                  <c:v>1</c:v>
                </c:pt>
                <c:pt idx="285">
                  <c:v>3</c:v>
                </c:pt>
                <c:pt idx="286">
                  <c:v>1</c:v>
                </c:pt>
                <c:pt idx="288">
                  <c:v>4</c:v>
                </c:pt>
                <c:pt idx="289">
                  <c:v>2</c:v>
                </c:pt>
                <c:pt idx="290">
                  <c:v>1</c:v>
                </c:pt>
                <c:pt idx="291">
                  <c:v>3</c:v>
                </c:pt>
                <c:pt idx="292">
                  <c:v>2</c:v>
                </c:pt>
                <c:pt idx="293">
                  <c:v>2</c:v>
                </c:pt>
                <c:pt idx="294">
                  <c:v>1</c:v>
                </c:pt>
                <c:pt idx="296">
                  <c:v>4</c:v>
                </c:pt>
                <c:pt idx="297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1</c:v>
                </c:pt>
                <c:pt idx="302">
                  <c:v>3</c:v>
                </c:pt>
                <c:pt idx="303">
                  <c:v>3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10">
                  <c:v>1</c:v>
                </c:pt>
                <c:pt idx="311">
                  <c:v>4</c:v>
                </c:pt>
                <c:pt idx="312">
                  <c:v>1</c:v>
                </c:pt>
                <c:pt idx="313">
                  <c:v>3</c:v>
                </c:pt>
                <c:pt idx="315">
                  <c:v>3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2</c:v>
                </c:pt>
                <c:pt idx="323">
                  <c:v>3</c:v>
                </c:pt>
                <c:pt idx="326">
                  <c:v>5</c:v>
                </c:pt>
                <c:pt idx="327">
                  <c:v>4</c:v>
                </c:pt>
                <c:pt idx="328">
                  <c:v>1</c:v>
                </c:pt>
                <c:pt idx="329">
                  <c:v>6</c:v>
                </c:pt>
                <c:pt idx="330">
                  <c:v>1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4</c:v>
                </c:pt>
                <c:pt idx="335">
                  <c:v>4</c:v>
                </c:pt>
                <c:pt idx="336">
                  <c:v>1</c:v>
                </c:pt>
                <c:pt idx="337">
                  <c:v>4</c:v>
                </c:pt>
                <c:pt idx="338">
                  <c:v>1</c:v>
                </c:pt>
                <c:pt idx="340">
                  <c:v>2</c:v>
                </c:pt>
                <c:pt idx="341">
                  <c:v>4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6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5">
                  <c:v>4</c:v>
                </c:pt>
                <c:pt idx="357">
                  <c:v>2</c:v>
                </c:pt>
                <c:pt idx="358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3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1.5</c:v>
                </c:pt>
                <c:pt idx="370">
                  <c:v>2</c:v>
                </c:pt>
                <c:pt idx="371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1</c:v>
                </c:pt>
                <c:pt idx="387">
                  <c:v>3</c:v>
                </c:pt>
                <c:pt idx="389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2</c:v>
                </c:pt>
                <c:pt idx="394">
                  <c:v>4</c:v>
                </c:pt>
                <c:pt idx="396">
                  <c:v>2</c:v>
                </c:pt>
                <c:pt idx="397">
                  <c:v>2</c:v>
                </c:pt>
                <c:pt idx="398">
                  <c:v>3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3</c:v>
                </c:pt>
                <c:pt idx="404">
                  <c:v>3</c:v>
                </c:pt>
                <c:pt idx="405">
                  <c:v>4</c:v>
                </c:pt>
                <c:pt idx="406">
                  <c:v>2</c:v>
                </c:pt>
                <c:pt idx="407">
                  <c:v>3</c:v>
                </c:pt>
                <c:pt idx="408">
                  <c:v>1</c:v>
                </c:pt>
                <c:pt idx="410">
                  <c:v>3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5">
                  <c:v>4</c:v>
                </c:pt>
                <c:pt idx="416">
                  <c:v>4</c:v>
                </c:pt>
                <c:pt idx="417">
                  <c:v>1</c:v>
                </c:pt>
                <c:pt idx="418">
                  <c:v>4</c:v>
                </c:pt>
                <c:pt idx="419">
                  <c:v>1</c:v>
                </c:pt>
                <c:pt idx="420">
                  <c:v>4</c:v>
                </c:pt>
                <c:pt idx="421">
                  <c:v>4</c:v>
                </c:pt>
                <c:pt idx="423">
                  <c:v>3</c:v>
                </c:pt>
                <c:pt idx="424">
                  <c:v>4</c:v>
                </c:pt>
                <c:pt idx="427">
                  <c:v>3</c:v>
                </c:pt>
                <c:pt idx="431">
                  <c:v>1</c:v>
                </c:pt>
                <c:pt idx="432">
                  <c:v>3</c:v>
                </c:pt>
                <c:pt idx="433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9">
                  <c:v>1</c:v>
                </c:pt>
                <c:pt idx="440">
                  <c:v>3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4</c:v>
                </c:pt>
                <c:pt idx="454">
                  <c:v>2</c:v>
                </c:pt>
                <c:pt idx="455">
                  <c:v>6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5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1</c:v>
                </c:pt>
                <c:pt idx="469">
                  <c:v>3</c:v>
                </c:pt>
                <c:pt idx="470">
                  <c:v>4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1</c:v>
                </c:pt>
                <c:pt idx="479">
                  <c:v>3</c:v>
                </c:pt>
                <c:pt idx="480">
                  <c:v>1</c:v>
                </c:pt>
                <c:pt idx="482">
                  <c:v>1</c:v>
                </c:pt>
                <c:pt idx="484">
                  <c:v>3</c:v>
                </c:pt>
                <c:pt idx="485">
                  <c:v>1</c:v>
                </c:pt>
                <c:pt idx="486">
                  <c:v>1</c:v>
                </c:pt>
                <c:pt idx="487">
                  <c:v>3</c:v>
                </c:pt>
                <c:pt idx="489">
                  <c:v>1</c:v>
                </c:pt>
                <c:pt idx="492">
                  <c:v>2</c:v>
                </c:pt>
                <c:pt idx="500">
                  <c:v>1</c:v>
                </c:pt>
                <c:pt idx="501">
                  <c:v>1</c:v>
                </c:pt>
                <c:pt idx="503">
                  <c:v>4</c:v>
                </c:pt>
                <c:pt idx="504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7F27-4EDF-98B3-3F11C2A208D3}"/>
            </c:ext>
          </c:extLst>
        </c:ser>
        <c:ser>
          <c:idx val="60"/>
          <c:order val="60"/>
          <c:tx>
            <c:strRef>
              <c:f>'LOCAL DECEMBER 2022'!$AM$4:$AM$8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29</c:v>
                </c:pt>
                <c:pt idx="4">
                  <c:v>NIGHT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2022'!$AM$9:$AM$526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42">
                  <c:v>8</c:v>
                </c:pt>
                <c:pt idx="51">
                  <c:v>8</c:v>
                </c:pt>
                <c:pt idx="72">
                  <c:v>8</c:v>
                </c:pt>
                <c:pt idx="75">
                  <c:v>8</c:v>
                </c:pt>
                <c:pt idx="98">
                  <c:v>8</c:v>
                </c:pt>
                <c:pt idx="133">
                  <c:v>8</c:v>
                </c:pt>
                <c:pt idx="143">
                  <c:v>8</c:v>
                </c:pt>
                <c:pt idx="170">
                  <c:v>8</c:v>
                </c:pt>
                <c:pt idx="220">
                  <c:v>8</c:v>
                </c:pt>
                <c:pt idx="254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7F27-4EDF-98B3-3F11C2A208D3}"/>
            </c:ext>
          </c:extLst>
        </c:ser>
        <c:ser>
          <c:idx val="61"/>
          <c:order val="61"/>
          <c:tx>
            <c:strRef>
              <c:f>'LOCAL DECEMBER 2022'!$AN$4:$AN$8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29</c:v>
                </c:pt>
                <c:pt idx="4">
                  <c:v>O/T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2022'!$AN$9:$AN$526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42">
                  <c:v>3</c:v>
                </c:pt>
                <c:pt idx="51">
                  <c:v>1</c:v>
                </c:pt>
                <c:pt idx="72">
                  <c:v>2</c:v>
                </c:pt>
                <c:pt idx="98">
                  <c:v>4</c:v>
                </c:pt>
                <c:pt idx="133">
                  <c:v>4</c:v>
                </c:pt>
                <c:pt idx="143">
                  <c:v>4.5</c:v>
                </c:pt>
                <c:pt idx="170">
                  <c:v>4</c:v>
                </c:pt>
                <c:pt idx="220">
                  <c:v>3</c:v>
                </c:pt>
                <c:pt idx="254">
                  <c:v>2</c:v>
                </c:pt>
                <c:pt idx="347">
                  <c:v>1</c:v>
                </c:pt>
                <c:pt idx="363">
                  <c:v>2</c:v>
                </c:pt>
                <c:pt idx="376">
                  <c:v>2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7F27-4EDF-98B3-3F11C2A208D3}"/>
            </c:ext>
          </c:extLst>
        </c:ser>
        <c:ser>
          <c:idx val="62"/>
          <c:order val="62"/>
          <c:tx>
            <c:strRef>
              <c:f>'LOCAL DECEMBER 2022'!$AO$4:$AO$8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WEDNESDAY</c:v>
                </c:pt>
                <c:pt idx="3">
                  <c:v>30</c:v>
                </c:pt>
                <c:pt idx="4">
                  <c:v>DAY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2022'!$AO$9:$AO$526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30">
                  <c:v>5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9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3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3">
                  <c:v>8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2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5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1">
                  <c:v>8</c:v>
                </c:pt>
                <c:pt idx="253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5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4">
                  <c:v>6.5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5">
                  <c:v>8</c:v>
                </c:pt>
                <c:pt idx="416">
                  <c:v>6.5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7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2">
                  <c:v>8</c:v>
                </c:pt>
                <c:pt idx="500">
                  <c:v>8</c:v>
                </c:pt>
                <c:pt idx="501">
                  <c:v>8</c:v>
                </c:pt>
                <c:pt idx="503">
                  <c:v>8</c:v>
                </c:pt>
                <c:pt idx="504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7F27-4EDF-98B3-3F11C2A208D3}"/>
            </c:ext>
          </c:extLst>
        </c:ser>
        <c:ser>
          <c:idx val="63"/>
          <c:order val="63"/>
          <c:tx>
            <c:strRef>
              <c:f>'LOCAL DECEMBER 2022'!$AP$4:$AP$8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WEDNESDAY</c:v>
                </c:pt>
                <c:pt idx="3">
                  <c:v>30</c:v>
                </c:pt>
                <c:pt idx="4">
                  <c:v>O/T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2022'!$AP$9:$AP$526</c:f>
              <c:numCache>
                <c:formatCode>0.0</c:formatCode>
                <c:ptCount val="518"/>
                <c:pt idx="1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1</c:v>
                </c:pt>
                <c:pt idx="25">
                  <c:v>4</c:v>
                </c:pt>
                <c:pt idx="28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1.5</c:v>
                </c:pt>
                <c:pt idx="41">
                  <c:v>2</c:v>
                </c:pt>
                <c:pt idx="43">
                  <c:v>1</c:v>
                </c:pt>
                <c:pt idx="44">
                  <c:v>4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4</c:v>
                </c:pt>
                <c:pt idx="56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8">
                  <c:v>2</c:v>
                </c:pt>
                <c:pt idx="69">
                  <c:v>3</c:v>
                </c:pt>
                <c:pt idx="70">
                  <c:v>6</c:v>
                </c:pt>
                <c:pt idx="71">
                  <c:v>3</c:v>
                </c:pt>
                <c:pt idx="74">
                  <c:v>2</c:v>
                </c:pt>
                <c:pt idx="76">
                  <c:v>3</c:v>
                </c:pt>
                <c:pt idx="78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4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9">
                  <c:v>4</c:v>
                </c:pt>
                <c:pt idx="110">
                  <c:v>2</c:v>
                </c:pt>
                <c:pt idx="112">
                  <c:v>4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1</c:v>
                </c:pt>
                <c:pt idx="121">
                  <c:v>2</c:v>
                </c:pt>
                <c:pt idx="122">
                  <c:v>3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4">
                  <c:v>1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1</c:v>
                </c:pt>
                <c:pt idx="142">
                  <c:v>1</c:v>
                </c:pt>
                <c:pt idx="144">
                  <c:v>4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3</c:v>
                </c:pt>
                <c:pt idx="151">
                  <c:v>2.5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9">
                  <c:v>2</c:v>
                </c:pt>
                <c:pt idx="160">
                  <c:v>3</c:v>
                </c:pt>
                <c:pt idx="161">
                  <c:v>1</c:v>
                </c:pt>
                <c:pt idx="162">
                  <c:v>1</c:v>
                </c:pt>
                <c:pt idx="163">
                  <c:v>3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1</c:v>
                </c:pt>
                <c:pt idx="171">
                  <c:v>1</c:v>
                </c:pt>
                <c:pt idx="173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3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3.5</c:v>
                </c:pt>
                <c:pt idx="191">
                  <c:v>2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3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2</c:v>
                </c:pt>
                <c:pt idx="217">
                  <c:v>2</c:v>
                </c:pt>
                <c:pt idx="218">
                  <c:v>4</c:v>
                </c:pt>
                <c:pt idx="219">
                  <c:v>1</c:v>
                </c:pt>
                <c:pt idx="221">
                  <c:v>1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4</c:v>
                </c:pt>
                <c:pt idx="234">
                  <c:v>4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7">
                  <c:v>3</c:v>
                </c:pt>
                <c:pt idx="248">
                  <c:v>2</c:v>
                </c:pt>
                <c:pt idx="249">
                  <c:v>3</c:v>
                </c:pt>
                <c:pt idx="251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1">
                  <c:v>1</c:v>
                </c:pt>
                <c:pt idx="263">
                  <c:v>4</c:v>
                </c:pt>
                <c:pt idx="265">
                  <c:v>4</c:v>
                </c:pt>
                <c:pt idx="266">
                  <c:v>2</c:v>
                </c:pt>
                <c:pt idx="267">
                  <c:v>3</c:v>
                </c:pt>
                <c:pt idx="268">
                  <c:v>2</c:v>
                </c:pt>
                <c:pt idx="270">
                  <c:v>1</c:v>
                </c:pt>
                <c:pt idx="271">
                  <c:v>3</c:v>
                </c:pt>
                <c:pt idx="272">
                  <c:v>1</c:v>
                </c:pt>
                <c:pt idx="273">
                  <c:v>4</c:v>
                </c:pt>
                <c:pt idx="274">
                  <c:v>1</c:v>
                </c:pt>
                <c:pt idx="275">
                  <c:v>3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81">
                  <c:v>1</c:v>
                </c:pt>
                <c:pt idx="282">
                  <c:v>1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1</c:v>
                </c:pt>
                <c:pt idx="288">
                  <c:v>2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6">
                  <c:v>2</c:v>
                </c:pt>
                <c:pt idx="297">
                  <c:v>1</c:v>
                </c:pt>
                <c:pt idx="300">
                  <c:v>3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10">
                  <c:v>3</c:v>
                </c:pt>
                <c:pt idx="311">
                  <c:v>2</c:v>
                </c:pt>
                <c:pt idx="312">
                  <c:v>2</c:v>
                </c:pt>
                <c:pt idx="313">
                  <c:v>3</c:v>
                </c:pt>
                <c:pt idx="315">
                  <c:v>1</c:v>
                </c:pt>
                <c:pt idx="316">
                  <c:v>1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3</c:v>
                </c:pt>
                <c:pt idx="323">
                  <c:v>2</c:v>
                </c:pt>
                <c:pt idx="325">
                  <c:v>2</c:v>
                </c:pt>
                <c:pt idx="326">
                  <c:v>3</c:v>
                </c:pt>
                <c:pt idx="328">
                  <c:v>1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3</c:v>
                </c:pt>
                <c:pt idx="335">
                  <c:v>4</c:v>
                </c:pt>
                <c:pt idx="336">
                  <c:v>2</c:v>
                </c:pt>
                <c:pt idx="337">
                  <c:v>4</c:v>
                </c:pt>
                <c:pt idx="338">
                  <c:v>2</c:v>
                </c:pt>
                <c:pt idx="340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6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3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3</c:v>
                </c:pt>
                <c:pt idx="371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1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3</c:v>
                </c:pt>
                <c:pt idx="388">
                  <c:v>4</c:v>
                </c:pt>
                <c:pt idx="389">
                  <c:v>3</c:v>
                </c:pt>
                <c:pt idx="391">
                  <c:v>3</c:v>
                </c:pt>
                <c:pt idx="392">
                  <c:v>1</c:v>
                </c:pt>
                <c:pt idx="393">
                  <c:v>3</c:v>
                </c:pt>
                <c:pt idx="394">
                  <c:v>2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3</c:v>
                </c:pt>
                <c:pt idx="404">
                  <c:v>2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7">
                  <c:v>1</c:v>
                </c:pt>
                <c:pt idx="419">
                  <c:v>1</c:v>
                </c:pt>
                <c:pt idx="420">
                  <c:v>4</c:v>
                </c:pt>
                <c:pt idx="423">
                  <c:v>1</c:v>
                </c:pt>
                <c:pt idx="430">
                  <c:v>2</c:v>
                </c:pt>
                <c:pt idx="431">
                  <c:v>1</c:v>
                </c:pt>
                <c:pt idx="432">
                  <c:v>3</c:v>
                </c:pt>
                <c:pt idx="433">
                  <c:v>1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9">
                  <c:v>1</c:v>
                </c:pt>
                <c:pt idx="440">
                  <c:v>3</c:v>
                </c:pt>
                <c:pt idx="441">
                  <c:v>1.5</c:v>
                </c:pt>
                <c:pt idx="442">
                  <c:v>2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4</c:v>
                </c:pt>
                <c:pt idx="454">
                  <c:v>2</c:v>
                </c:pt>
                <c:pt idx="455">
                  <c:v>3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3</c:v>
                </c:pt>
                <c:pt idx="462">
                  <c:v>2</c:v>
                </c:pt>
                <c:pt idx="463">
                  <c:v>3</c:v>
                </c:pt>
                <c:pt idx="464">
                  <c:v>3</c:v>
                </c:pt>
                <c:pt idx="467">
                  <c:v>1</c:v>
                </c:pt>
                <c:pt idx="469">
                  <c:v>1</c:v>
                </c:pt>
                <c:pt idx="471">
                  <c:v>3</c:v>
                </c:pt>
                <c:pt idx="475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4">
                  <c:v>2</c:v>
                </c:pt>
                <c:pt idx="485">
                  <c:v>1</c:v>
                </c:pt>
                <c:pt idx="486">
                  <c:v>2</c:v>
                </c:pt>
                <c:pt idx="487">
                  <c:v>3</c:v>
                </c:pt>
                <c:pt idx="488">
                  <c:v>4</c:v>
                </c:pt>
                <c:pt idx="489">
                  <c:v>2</c:v>
                </c:pt>
                <c:pt idx="492">
                  <c:v>2</c:v>
                </c:pt>
                <c:pt idx="500">
                  <c:v>1</c:v>
                </c:pt>
                <c:pt idx="501">
                  <c:v>1</c:v>
                </c:pt>
                <c:pt idx="503">
                  <c:v>4</c:v>
                </c:pt>
                <c:pt idx="504">
                  <c:v>4</c:v>
                </c:pt>
                <c:pt idx="507">
                  <c:v>4</c:v>
                </c:pt>
                <c:pt idx="50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7F27-4EDF-98B3-3F11C2A208D3}"/>
            </c:ext>
          </c:extLst>
        </c:ser>
        <c:ser>
          <c:idx val="64"/>
          <c:order val="64"/>
          <c:tx>
            <c:strRef>
              <c:f>'LOCAL DECEMBER 2022'!$AQ$4:$AQ$8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WEDNESDAY</c:v>
                </c:pt>
                <c:pt idx="3">
                  <c:v>30</c:v>
                </c:pt>
                <c:pt idx="4">
                  <c:v>NIGHT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2022'!$AQ$9:$AQ$526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42">
                  <c:v>8</c:v>
                </c:pt>
                <c:pt idx="51">
                  <c:v>8</c:v>
                </c:pt>
                <c:pt idx="72">
                  <c:v>8</c:v>
                </c:pt>
                <c:pt idx="75">
                  <c:v>8</c:v>
                </c:pt>
                <c:pt idx="77">
                  <c:v>8</c:v>
                </c:pt>
                <c:pt idx="98">
                  <c:v>8</c:v>
                </c:pt>
                <c:pt idx="133">
                  <c:v>8</c:v>
                </c:pt>
                <c:pt idx="143">
                  <c:v>8</c:v>
                </c:pt>
                <c:pt idx="220">
                  <c:v>8</c:v>
                </c:pt>
                <c:pt idx="254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7F27-4EDF-98B3-3F11C2A208D3}"/>
            </c:ext>
          </c:extLst>
        </c:ser>
        <c:ser>
          <c:idx val="65"/>
          <c:order val="65"/>
          <c:tx>
            <c:strRef>
              <c:f>'LOCAL DECEMBER 2022'!$AR$4:$AR$8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WEDNESDAY</c:v>
                </c:pt>
                <c:pt idx="3">
                  <c:v>30</c:v>
                </c:pt>
                <c:pt idx="4">
                  <c:v>O/T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2022'!$AR$9:$AR$526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42">
                  <c:v>3</c:v>
                </c:pt>
                <c:pt idx="51">
                  <c:v>1</c:v>
                </c:pt>
                <c:pt idx="72">
                  <c:v>2</c:v>
                </c:pt>
                <c:pt idx="77">
                  <c:v>4</c:v>
                </c:pt>
                <c:pt idx="98">
                  <c:v>4</c:v>
                </c:pt>
                <c:pt idx="133">
                  <c:v>2</c:v>
                </c:pt>
                <c:pt idx="143">
                  <c:v>4.5</c:v>
                </c:pt>
                <c:pt idx="220">
                  <c:v>3</c:v>
                </c:pt>
                <c:pt idx="254">
                  <c:v>3</c:v>
                </c:pt>
                <c:pt idx="347">
                  <c:v>2</c:v>
                </c:pt>
                <c:pt idx="363">
                  <c:v>2</c:v>
                </c:pt>
                <c:pt idx="376">
                  <c:v>2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7F27-4EDF-98B3-3F11C2A208D3}"/>
            </c:ext>
          </c:extLst>
        </c:ser>
        <c:ser>
          <c:idx val="66"/>
          <c:order val="66"/>
          <c:tx>
            <c:strRef>
              <c:f>'LOCAL DECEMBER 2022'!$AS$4:$AS$8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THURSDAY</c:v>
                </c:pt>
                <c:pt idx="3">
                  <c:v>1</c:v>
                </c:pt>
                <c:pt idx="4">
                  <c:v>DAY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2022'!$AS$9:$AS$526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3">
                  <c:v>8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2">
                  <c:v>7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5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3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6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1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8">
                  <c:v>8</c:v>
                </c:pt>
                <c:pt idx="429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5</c:v>
                </c:pt>
                <c:pt idx="436">
                  <c:v>8</c:v>
                </c:pt>
                <c:pt idx="437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2">
                  <c:v>8</c:v>
                </c:pt>
                <c:pt idx="493">
                  <c:v>8</c:v>
                </c:pt>
                <c:pt idx="497">
                  <c:v>8</c:v>
                </c:pt>
                <c:pt idx="500">
                  <c:v>8</c:v>
                </c:pt>
                <c:pt idx="501">
                  <c:v>8</c:v>
                </c:pt>
                <c:pt idx="503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7F27-4EDF-98B3-3F11C2A208D3}"/>
            </c:ext>
          </c:extLst>
        </c:ser>
        <c:ser>
          <c:idx val="67"/>
          <c:order val="67"/>
          <c:tx>
            <c:strRef>
              <c:f>'LOCAL DECEMBER 2022'!$AT$4:$AT$8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THURSDAY</c:v>
                </c:pt>
                <c:pt idx="3">
                  <c:v>1</c:v>
                </c:pt>
                <c:pt idx="4">
                  <c:v>O/T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2022'!$AT$9:$AT$526</c:f>
              <c:numCache>
                <c:formatCode>0.0</c:formatCode>
                <c:ptCount val="518"/>
                <c:pt idx="1">
                  <c:v>1</c:v>
                </c:pt>
                <c:pt idx="2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6</c:v>
                </c:pt>
                <c:pt idx="12">
                  <c:v>1</c:v>
                </c:pt>
                <c:pt idx="13">
                  <c:v>1</c:v>
                </c:pt>
                <c:pt idx="15">
                  <c:v>3</c:v>
                </c:pt>
                <c:pt idx="16">
                  <c:v>2</c:v>
                </c:pt>
                <c:pt idx="18">
                  <c:v>2</c:v>
                </c:pt>
                <c:pt idx="19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8">
                  <c:v>1</c:v>
                </c:pt>
                <c:pt idx="29">
                  <c:v>1</c:v>
                </c:pt>
                <c:pt idx="32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1.5</c:v>
                </c:pt>
                <c:pt idx="41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2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4">
                  <c:v>1</c:v>
                </c:pt>
                <c:pt idx="76">
                  <c:v>3</c:v>
                </c:pt>
                <c:pt idx="78">
                  <c:v>3</c:v>
                </c:pt>
                <c:pt idx="79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9">
                  <c:v>1</c:v>
                </c:pt>
                <c:pt idx="100">
                  <c:v>1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4</c:v>
                </c:pt>
                <c:pt idx="107">
                  <c:v>1</c:v>
                </c:pt>
                <c:pt idx="108">
                  <c:v>4</c:v>
                </c:pt>
                <c:pt idx="109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1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4</c:v>
                </c:pt>
                <c:pt idx="122">
                  <c:v>3</c:v>
                </c:pt>
                <c:pt idx="124">
                  <c:v>3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4</c:v>
                </c:pt>
                <c:pt idx="134">
                  <c:v>1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2">
                  <c:v>1</c:v>
                </c:pt>
                <c:pt idx="144">
                  <c:v>4</c:v>
                </c:pt>
                <c:pt idx="145">
                  <c:v>3</c:v>
                </c:pt>
                <c:pt idx="146">
                  <c:v>2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3</c:v>
                </c:pt>
                <c:pt idx="151">
                  <c:v>1</c:v>
                </c:pt>
                <c:pt idx="152">
                  <c:v>2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2">
                  <c:v>1</c:v>
                </c:pt>
                <c:pt idx="163">
                  <c:v>4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4</c:v>
                </c:pt>
                <c:pt idx="169">
                  <c:v>3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4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2">
                  <c:v>3</c:v>
                </c:pt>
                <c:pt idx="184">
                  <c:v>4</c:v>
                </c:pt>
                <c:pt idx="185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5">
                  <c:v>1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3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4</c:v>
                </c:pt>
                <c:pt idx="219">
                  <c:v>1</c:v>
                </c:pt>
                <c:pt idx="221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1</c:v>
                </c:pt>
                <c:pt idx="231">
                  <c:v>2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4</c:v>
                </c:pt>
                <c:pt idx="242">
                  <c:v>4</c:v>
                </c:pt>
                <c:pt idx="243">
                  <c:v>1</c:v>
                </c:pt>
                <c:pt idx="245">
                  <c:v>2</c:v>
                </c:pt>
                <c:pt idx="247">
                  <c:v>3</c:v>
                </c:pt>
                <c:pt idx="248">
                  <c:v>1</c:v>
                </c:pt>
                <c:pt idx="249">
                  <c:v>3</c:v>
                </c:pt>
                <c:pt idx="253">
                  <c:v>1</c:v>
                </c:pt>
                <c:pt idx="255">
                  <c:v>2</c:v>
                </c:pt>
                <c:pt idx="257">
                  <c:v>1</c:v>
                </c:pt>
                <c:pt idx="258">
                  <c:v>1</c:v>
                </c:pt>
                <c:pt idx="259">
                  <c:v>3</c:v>
                </c:pt>
                <c:pt idx="261">
                  <c:v>3</c:v>
                </c:pt>
                <c:pt idx="262">
                  <c:v>1</c:v>
                </c:pt>
                <c:pt idx="263">
                  <c:v>3</c:v>
                </c:pt>
                <c:pt idx="266">
                  <c:v>2</c:v>
                </c:pt>
                <c:pt idx="267">
                  <c:v>3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5">
                  <c:v>3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1">
                  <c:v>1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1</c:v>
                </c:pt>
                <c:pt idx="288">
                  <c:v>4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3</c:v>
                </c:pt>
                <c:pt idx="294">
                  <c:v>1</c:v>
                </c:pt>
                <c:pt idx="296">
                  <c:v>4</c:v>
                </c:pt>
                <c:pt idx="297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1</c:v>
                </c:pt>
                <c:pt idx="302">
                  <c:v>3</c:v>
                </c:pt>
                <c:pt idx="304">
                  <c:v>3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3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1</c:v>
                </c:pt>
                <c:pt idx="323">
                  <c:v>2</c:v>
                </c:pt>
                <c:pt idx="326">
                  <c:v>1</c:v>
                </c:pt>
                <c:pt idx="327">
                  <c:v>4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3</c:v>
                </c:pt>
                <c:pt idx="332">
                  <c:v>3</c:v>
                </c:pt>
                <c:pt idx="335">
                  <c:v>4</c:v>
                </c:pt>
                <c:pt idx="336">
                  <c:v>3</c:v>
                </c:pt>
                <c:pt idx="337">
                  <c:v>4</c:v>
                </c:pt>
                <c:pt idx="338">
                  <c:v>3</c:v>
                </c:pt>
                <c:pt idx="340">
                  <c:v>3</c:v>
                </c:pt>
                <c:pt idx="341">
                  <c:v>4</c:v>
                </c:pt>
                <c:pt idx="342">
                  <c:v>3</c:v>
                </c:pt>
                <c:pt idx="343">
                  <c:v>1</c:v>
                </c:pt>
                <c:pt idx="344">
                  <c:v>3</c:v>
                </c:pt>
                <c:pt idx="346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7">
                  <c:v>3</c:v>
                </c:pt>
                <c:pt idx="358">
                  <c:v>1</c:v>
                </c:pt>
                <c:pt idx="359">
                  <c:v>4</c:v>
                </c:pt>
                <c:pt idx="361">
                  <c:v>4</c:v>
                </c:pt>
                <c:pt idx="362">
                  <c:v>4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3</c:v>
                </c:pt>
                <c:pt idx="370">
                  <c:v>3</c:v>
                </c:pt>
                <c:pt idx="375">
                  <c:v>2</c:v>
                </c:pt>
                <c:pt idx="378">
                  <c:v>1</c:v>
                </c:pt>
                <c:pt idx="379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9">
                  <c:v>3</c:v>
                </c:pt>
                <c:pt idx="391">
                  <c:v>3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1</c:v>
                </c:pt>
                <c:pt idx="418">
                  <c:v>4</c:v>
                </c:pt>
                <c:pt idx="419">
                  <c:v>1</c:v>
                </c:pt>
                <c:pt idx="421">
                  <c:v>4</c:v>
                </c:pt>
                <c:pt idx="423">
                  <c:v>1</c:v>
                </c:pt>
                <c:pt idx="424">
                  <c:v>4</c:v>
                </c:pt>
                <c:pt idx="426">
                  <c:v>4</c:v>
                </c:pt>
                <c:pt idx="431">
                  <c:v>1</c:v>
                </c:pt>
                <c:pt idx="432">
                  <c:v>4</c:v>
                </c:pt>
                <c:pt idx="433">
                  <c:v>3</c:v>
                </c:pt>
                <c:pt idx="436">
                  <c:v>3</c:v>
                </c:pt>
                <c:pt idx="437">
                  <c:v>3</c:v>
                </c:pt>
                <c:pt idx="439">
                  <c:v>1</c:v>
                </c:pt>
                <c:pt idx="440">
                  <c:v>3</c:v>
                </c:pt>
                <c:pt idx="441">
                  <c:v>1.5</c:v>
                </c:pt>
                <c:pt idx="442">
                  <c:v>3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4</c:v>
                </c:pt>
                <c:pt idx="454">
                  <c:v>1</c:v>
                </c:pt>
                <c:pt idx="455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3">
                  <c:v>3</c:v>
                </c:pt>
                <c:pt idx="464">
                  <c:v>3</c:v>
                </c:pt>
                <c:pt idx="466">
                  <c:v>3</c:v>
                </c:pt>
                <c:pt idx="467">
                  <c:v>1</c:v>
                </c:pt>
                <c:pt idx="469">
                  <c:v>1</c:v>
                </c:pt>
                <c:pt idx="470">
                  <c:v>4</c:v>
                </c:pt>
                <c:pt idx="471">
                  <c:v>3</c:v>
                </c:pt>
                <c:pt idx="475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2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3</c:v>
                </c:pt>
                <c:pt idx="488">
                  <c:v>4</c:v>
                </c:pt>
                <c:pt idx="489">
                  <c:v>2</c:v>
                </c:pt>
                <c:pt idx="490">
                  <c:v>4</c:v>
                </c:pt>
                <c:pt idx="492">
                  <c:v>2</c:v>
                </c:pt>
                <c:pt idx="493">
                  <c:v>4</c:v>
                </c:pt>
                <c:pt idx="497">
                  <c:v>4</c:v>
                </c:pt>
                <c:pt idx="500">
                  <c:v>1</c:v>
                </c:pt>
                <c:pt idx="501">
                  <c:v>1</c:v>
                </c:pt>
                <c:pt idx="503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7F27-4EDF-98B3-3F11C2A208D3}"/>
            </c:ext>
          </c:extLst>
        </c:ser>
        <c:ser>
          <c:idx val="68"/>
          <c:order val="68"/>
          <c:tx>
            <c:strRef>
              <c:f>'LOCAL DECEMBER 2022'!$AU$4:$AU$8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THURSDAY</c:v>
                </c:pt>
                <c:pt idx="3">
                  <c:v>1</c:v>
                </c:pt>
                <c:pt idx="4">
                  <c:v>NIGHT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2022'!$AU$9:$AU$526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42">
                  <c:v>8</c:v>
                </c:pt>
                <c:pt idx="51">
                  <c:v>8</c:v>
                </c:pt>
                <c:pt idx="72">
                  <c:v>8</c:v>
                </c:pt>
                <c:pt idx="75">
                  <c:v>8</c:v>
                </c:pt>
                <c:pt idx="77">
                  <c:v>8</c:v>
                </c:pt>
                <c:pt idx="98">
                  <c:v>8</c:v>
                </c:pt>
                <c:pt idx="133">
                  <c:v>8</c:v>
                </c:pt>
                <c:pt idx="143">
                  <c:v>8</c:v>
                </c:pt>
                <c:pt idx="170">
                  <c:v>8</c:v>
                </c:pt>
                <c:pt idx="212">
                  <c:v>8</c:v>
                </c:pt>
                <c:pt idx="220">
                  <c:v>8</c:v>
                </c:pt>
                <c:pt idx="254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0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7F27-4EDF-98B3-3F11C2A208D3}"/>
            </c:ext>
          </c:extLst>
        </c:ser>
        <c:ser>
          <c:idx val="69"/>
          <c:order val="69"/>
          <c:tx>
            <c:strRef>
              <c:f>'LOCAL DECEMBER 2022'!$AV$4:$AV$8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THURSDAY</c:v>
                </c:pt>
                <c:pt idx="3">
                  <c:v>1</c:v>
                </c:pt>
                <c:pt idx="4">
                  <c:v>O/T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2022'!$AV$9:$AV$526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42">
                  <c:v>3</c:v>
                </c:pt>
                <c:pt idx="51">
                  <c:v>1</c:v>
                </c:pt>
                <c:pt idx="72">
                  <c:v>2</c:v>
                </c:pt>
                <c:pt idx="75">
                  <c:v>2</c:v>
                </c:pt>
                <c:pt idx="77">
                  <c:v>4</c:v>
                </c:pt>
                <c:pt idx="98">
                  <c:v>4</c:v>
                </c:pt>
                <c:pt idx="133">
                  <c:v>4</c:v>
                </c:pt>
                <c:pt idx="143">
                  <c:v>4.5</c:v>
                </c:pt>
                <c:pt idx="170">
                  <c:v>1</c:v>
                </c:pt>
                <c:pt idx="212">
                  <c:v>4</c:v>
                </c:pt>
                <c:pt idx="220">
                  <c:v>3</c:v>
                </c:pt>
                <c:pt idx="254">
                  <c:v>1</c:v>
                </c:pt>
                <c:pt idx="347">
                  <c:v>3</c:v>
                </c:pt>
                <c:pt idx="363">
                  <c:v>2</c:v>
                </c:pt>
                <c:pt idx="376">
                  <c:v>1</c:v>
                </c:pt>
                <c:pt idx="430">
                  <c:v>4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7F27-4EDF-98B3-3F11C2A208D3}"/>
            </c:ext>
          </c:extLst>
        </c:ser>
        <c:ser>
          <c:idx val="70"/>
          <c:order val="7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7F27-4EDF-98B3-3F11C2A208D3}"/>
            </c:ext>
          </c:extLst>
        </c:ser>
        <c:ser>
          <c:idx val="71"/>
          <c:order val="7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7F27-4EDF-98B3-3F11C2A208D3}"/>
            </c:ext>
          </c:extLst>
        </c:ser>
        <c:ser>
          <c:idx val="72"/>
          <c:order val="7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7F27-4EDF-98B3-3F11C2A208D3}"/>
            </c:ext>
          </c:extLst>
        </c:ser>
        <c:ser>
          <c:idx val="73"/>
          <c:order val="73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7F27-4EDF-98B3-3F11C2A208D3}"/>
            </c:ext>
          </c:extLst>
        </c:ser>
        <c:ser>
          <c:idx val="74"/>
          <c:order val="74"/>
          <c:tx>
            <c:strRef>
              <c:f>'LOCAL DECEMBER 2022'!$AW$4:$AW$8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FRIDAY</c:v>
                </c:pt>
                <c:pt idx="3">
                  <c:v>2</c:v>
                </c:pt>
                <c:pt idx="4">
                  <c:v>DAY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2022'!$AW$9:$AW$526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5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3">
                  <c:v>8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79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4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4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4">
                  <c:v>8</c:v>
                </c:pt>
                <c:pt idx="145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6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5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5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1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9">
                  <c:v>8</c:v>
                </c:pt>
                <c:pt idx="431">
                  <c:v>8</c:v>
                </c:pt>
                <c:pt idx="432">
                  <c:v>8</c:v>
                </c:pt>
                <c:pt idx="434">
                  <c:v>8</c:v>
                </c:pt>
                <c:pt idx="436">
                  <c:v>8</c:v>
                </c:pt>
                <c:pt idx="437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7">
                  <c:v>8</c:v>
                </c:pt>
                <c:pt idx="500">
                  <c:v>8</c:v>
                </c:pt>
                <c:pt idx="501">
                  <c:v>8</c:v>
                </c:pt>
                <c:pt idx="503">
                  <c:v>8</c:v>
                </c:pt>
                <c:pt idx="504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7F27-4EDF-98B3-3F11C2A208D3}"/>
            </c:ext>
          </c:extLst>
        </c:ser>
        <c:ser>
          <c:idx val="75"/>
          <c:order val="75"/>
          <c:tx>
            <c:strRef>
              <c:f>'LOCAL DECEMBER 2022'!$AX$4:$AX$8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FRIDAY</c:v>
                </c:pt>
                <c:pt idx="3">
                  <c:v>2</c:v>
                </c:pt>
                <c:pt idx="4">
                  <c:v>O/T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2022'!$AX$9:$AX$526</c:f>
              <c:numCache>
                <c:formatCode>0.0</c:formatCode>
                <c:ptCount val="518"/>
                <c:pt idx="1">
                  <c:v>1</c:v>
                </c:pt>
                <c:pt idx="2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2</c:v>
                </c:pt>
                <c:pt idx="19">
                  <c:v>4</c:v>
                </c:pt>
                <c:pt idx="21">
                  <c:v>4</c:v>
                </c:pt>
                <c:pt idx="22">
                  <c:v>1</c:v>
                </c:pt>
                <c:pt idx="24">
                  <c:v>4</c:v>
                </c:pt>
                <c:pt idx="25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5">
                  <c:v>1</c:v>
                </c:pt>
                <c:pt idx="37">
                  <c:v>3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4</c:v>
                </c:pt>
                <c:pt idx="46">
                  <c:v>1</c:v>
                </c:pt>
                <c:pt idx="47">
                  <c:v>2</c:v>
                </c:pt>
                <c:pt idx="52">
                  <c:v>1</c:v>
                </c:pt>
                <c:pt idx="53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3</c:v>
                </c:pt>
                <c:pt idx="58">
                  <c:v>4</c:v>
                </c:pt>
                <c:pt idx="59">
                  <c:v>2</c:v>
                </c:pt>
                <c:pt idx="60">
                  <c:v>4</c:v>
                </c:pt>
                <c:pt idx="62">
                  <c:v>4</c:v>
                </c:pt>
                <c:pt idx="64">
                  <c:v>1</c:v>
                </c:pt>
                <c:pt idx="65">
                  <c:v>1</c:v>
                </c:pt>
                <c:pt idx="66">
                  <c:v>4</c:v>
                </c:pt>
                <c:pt idx="68">
                  <c:v>2</c:v>
                </c:pt>
                <c:pt idx="69">
                  <c:v>3</c:v>
                </c:pt>
                <c:pt idx="70">
                  <c:v>5</c:v>
                </c:pt>
                <c:pt idx="71">
                  <c:v>3</c:v>
                </c:pt>
                <c:pt idx="74">
                  <c:v>1</c:v>
                </c:pt>
                <c:pt idx="76">
                  <c:v>4</c:v>
                </c:pt>
                <c:pt idx="78">
                  <c:v>1</c:v>
                </c:pt>
                <c:pt idx="79">
                  <c:v>2</c:v>
                </c:pt>
                <c:pt idx="81">
                  <c:v>1</c:v>
                </c:pt>
                <c:pt idx="82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3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7">
                  <c:v>3</c:v>
                </c:pt>
                <c:pt idx="107">
                  <c:v>1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2</c:v>
                </c:pt>
                <c:pt idx="112">
                  <c:v>4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3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  <c:pt idx="123">
                  <c:v>1</c:v>
                </c:pt>
                <c:pt idx="124">
                  <c:v>1</c:v>
                </c:pt>
                <c:pt idx="126">
                  <c:v>1</c:v>
                </c:pt>
                <c:pt idx="127">
                  <c:v>3</c:v>
                </c:pt>
                <c:pt idx="128">
                  <c:v>3</c:v>
                </c:pt>
                <c:pt idx="130">
                  <c:v>1</c:v>
                </c:pt>
                <c:pt idx="131">
                  <c:v>2</c:v>
                </c:pt>
                <c:pt idx="132">
                  <c:v>4</c:v>
                </c:pt>
                <c:pt idx="134">
                  <c:v>3</c:v>
                </c:pt>
                <c:pt idx="137">
                  <c:v>4</c:v>
                </c:pt>
                <c:pt idx="138">
                  <c:v>3</c:v>
                </c:pt>
                <c:pt idx="140">
                  <c:v>1</c:v>
                </c:pt>
                <c:pt idx="142">
                  <c:v>4</c:v>
                </c:pt>
                <c:pt idx="144">
                  <c:v>4</c:v>
                </c:pt>
                <c:pt idx="145">
                  <c:v>4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1">
                  <c:v>1</c:v>
                </c:pt>
                <c:pt idx="152">
                  <c:v>4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3</c:v>
                </c:pt>
                <c:pt idx="175">
                  <c:v>1</c:v>
                </c:pt>
                <c:pt idx="176">
                  <c:v>1</c:v>
                </c:pt>
                <c:pt idx="178">
                  <c:v>1</c:v>
                </c:pt>
                <c:pt idx="179">
                  <c:v>1</c:v>
                </c:pt>
                <c:pt idx="182">
                  <c:v>2</c:v>
                </c:pt>
                <c:pt idx="184">
                  <c:v>4</c:v>
                </c:pt>
                <c:pt idx="185">
                  <c:v>1</c:v>
                </c:pt>
                <c:pt idx="186">
                  <c:v>4</c:v>
                </c:pt>
                <c:pt idx="188">
                  <c:v>1</c:v>
                </c:pt>
                <c:pt idx="189">
                  <c:v>1</c:v>
                </c:pt>
                <c:pt idx="191">
                  <c:v>2</c:v>
                </c:pt>
                <c:pt idx="193">
                  <c:v>3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1</c:v>
                </c:pt>
                <c:pt idx="199">
                  <c:v>3</c:v>
                </c:pt>
                <c:pt idx="200">
                  <c:v>1</c:v>
                </c:pt>
                <c:pt idx="201">
                  <c:v>3</c:v>
                </c:pt>
                <c:pt idx="202">
                  <c:v>2</c:v>
                </c:pt>
                <c:pt idx="203">
                  <c:v>3</c:v>
                </c:pt>
                <c:pt idx="205">
                  <c:v>2</c:v>
                </c:pt>
                <c:pt idx="207">
                  <c:v>1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3">
                  <c:v>4</c:v>
                </c:pt>
                <c:pt idx="214">
                  <c:v>1</c:v>
                </c:pt>
                <c:pt idx="215">
                  <c:v>3</c:v>
                </c:pt>
                <c:pt idx="216">
                  <c:v>1</c:v>
                </c:pt>
                <c:pt idx="217">
                  <c:v>1</c:v>
                </c:pt>
                <c:pt idx="218">
                  <c:v>4</c:v>
                </c:pt>
                <c:pt idx="219">
                  <c:v>1</c:v>
                </c:pt>
                <c:pt idx="221">
                  <c:v>1</c:v>
                </c:pt>
                <c:pt idx="223">
                  <c:v>4</c:v>
                </c:pt>
                <c:pt idx="224">
                  <c:v>2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3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3</c:v>
                </c:pt>
                <c:pt idx="237">
                  <c:v>1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50">
                  <c:v>4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5">
                  <c:v>3</c:v>
                </c:pt>
                <c:pt idx="256">
                  <c:v>1</c:v>
                </c:pt>
                <c:pt idx="257">
                  <c:v>3</c:v>
                </c:pt>
                <c:pt idx="258">
                  <c:v>2</c:v>
                </c:pt>
                <c:pt idx="259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4</c:v>
                </c:pt>
                <c:pt idx="266">
                  <c:v>2</c:v>
                </c:pt>
                <c:pt idx="268">
                  <c:v>4</c:v>
                </c:pt>
                <c:pt idx="269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3</c:v>
                </c:pt>
                <c:pt idx="276">
                  <c:v>3</c:v>
                </c:pt>
                <c:pt idx="277">
                  <c:v>1</c:v>
                </c:pt>
                <c:pt idx="278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4">
                  <c:v>3</c:v>
                </c:pt>
                <c:pt idx="297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3</c:v>
                </c:pt>
                <c:pt idx="305">
                  <c:v>4</c:v>
                </c:pt>
                <c:pt idx="306">
                  <c:v>2</c:v>
                </c:pt>
                <c:pt idx="307">
                  <c:v>1</c:v>
                </c:pt>
                <c:pt idx="308">
                  <c:v>3</c:v>
                </c:pt>
                <c:pt idx="310">
                  <c:v>1.5</c:v>
                </c:pt>
                <c:pt idx="311">
                  <c:v>1</c:v>
                </c:pt>
                <c:pt idx="312">
                  <c:v>1</c:v>
                </c:pt>
                <c:pt idx="313">
                  <c:v>3</c:v>
                </c:pt>
                <c:pt idx="315">
                  <c:v>1</c:v>
                </c:pt>
                <c:pt idx="316">
                  <c:v>1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2</c:v>
                </c:pt>
                <c:pt idx="327">
                  <c:v>3</c:v>
                </c:pt>
                <c:pt idx="328">
                  <c:v>3</c:v>
                </c:pt>
                <c:pt idx="330">
                  <c:v>3</c:v>
                </c:pt>
                <c:pt idx="331">
                  <c:v>2</c:v>
                </c:pt>
                <c:pt idx="332">
                  <c:v>2</c:v>
                </c:pt>
                <c:pt idx="334">
                  <c:v>4</c:v>
                </c:pt>
                <c:pt idx="335">
                  <c:v>4</c:v>
                </c:pt>
                <c:pt idx="336">
                  <c:v>1</c:v>
                </c:pt>
                <c:pt idx="337">
                  <c:v>4</c:v>
                </c:pt>
                <c:pt idx="340">
                  <c:v>1</c:v>
                </c:pt>
                <c:pt idx="341">
                  <c:v>2</c:v>
                </c:pt>
                <c:pt idx="343">
                  <c:v>1</c:v>
                </c:pt>
                <c:pt idx="344">
                  <c:v>1</c:v>
                </c:pt>
                <c:pt idx="346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8">
                  <c:v>1</c:v>
                </c:pt>
                <c:pt idx="360">
                  <c:v>1</c:v>
                </c:pt>
                <c:pt idx="361">
                  <c:v>3</c:v>
                </c:pt>
                <c:pt idx="362">
                  <c:v>3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3">
                  <c:v>4</c:v>
                </c:pt>
                <c:pt idx="374">
                  <c:v>4</c:v>
                </c:pt>
                <c:pt idx="375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2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3</c:v>
                </c:pt>
                <c:pt idx="389">
                  <c:v>3</c:v>
                </c:pt>
                <c:pt idx="391">
                  <c:v>3</c:v>
                </c:pt>
                <c:pt idx="392">
                  <c:v>1</c:v>
                </c:pt>
                <c:pt idx="393">
                  <c:v>1.5</c:v>
                </c:pt>
                <c:pt idx="394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4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1</c:v>
                </c:pt>
                <c:pt idx="418">
                  <c:v>4</c:v>
                </c:pt>
                <c:pt idx="419">
                  <c:v>1</c:v>
                </c:pt>
                <c:pt idx="421">
                  <c:v>4</c:v>
                </c:pt>
                <c:pt idx="423">
                  <c:v>2</c:v>
                </c:pt>
                <c:pt idx="424">
                  <c:v>4</c:v>
                </c:pt>
                <c:pt idx="426">
                  <c:v>4</c:v>
                </c:pt>
                <c:pt idx="427">
                  <c:v>3</c:v>
                </c:pt>
                <c:pt idx="431">
                  <c:v>1</c:v>
                </c:pt>
                <c:pt idx="432">
                  <c:v>3</c:v>
                </c:pt>
                <c:pt idx="436">
                  <c:v>3</c:v>
                </c:pt>
                <c:pt idx="437">
                  <c:v>3</c:v>
                </c:pt>
                <c:pt idx="439">
                  <c:v>1</c:v>
                </c:pt>
                <c:pt idx="440">
                  <c:v>3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4</c:v>
                </c:pt>
                <c:pt idx="454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1</c:v>
                </c:pt>
                <c:pt idx="469">
                  <c:v>2</c:v>
                </c:pt>
                <c:pt idx="470">
                  <c:v>4</c:v>
                </c:pt>
                <c:pt idx="471">
                  <c:v>3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80">
                  <c:v>1</c:v>
                </c:pt>
                <c:pt idx="482">
                  <c:v>1</c:v>
                </c:pt>
                <c:pt idx="484">
                  <c:v>4</c:v>
                </c:pt>
                <c:pt idx="485">
                  <c:v>1</c:v>
                </c:pt>
                <c:pt idx="486">
                  <c:v>2</c:v>
                </c:pt>
                <c:pt idx="487">
                  <c:v>3</c:v>
                </c:pt>
                <c:pt idx="488">
                  <c:v>4</c:v>
                </c:pt>
                <c:pt idx="489">
                  <c:v>1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4</c:v>
                </c:pt>
                <c:pt idx="500">
                  <c:v>1</c:v>
                </c:pt>
                <c:pt idx="501">
                  <c:v>1</c:v>
                </c:pt>
                <c:pt idx="503">
                  <c:v>4</c:v>
                </c:pt>
                <c:pt idx="504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7F27-4EDF-98B3-3F11C2A208D3}"/>
            </c:ext>
          </c:extLst>
        </c:ser>
        <c:ser>
          <c:idx val="76"/>
          <c:order val="76"/>
          <c:tx>
            <c:strRef>
              <c:f>'LOCAL DECEMBER 2022'!$AY$4:$AY$8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FRIDAY</c:v>
                </c:pt>
                <c:pt idx="3">
                  <c:v>2</c:v>
                </c:pt>
                <c:pt idx="4">
                  <c:v>NIGHT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2022'!$AY$9:$AY$526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42">
                  <c:v>8</c:v>
                </c:pt>
                <c:pt idx="51">
                  <c:v>8</c:v>
                </c:pt>
                <c:pt idx="72">
                  <c:v>8</c:v>
                </c:pt>
                <c:pt idx="75">
                  <c:v>8</c:v>
                </c:pt>
                <c:pt idx="77">
                  <c:v>8</c:v>
                </c:pt>
                <c:pt idx="98">
                  <c:v>8</c:v>
                </c:pt>
                <c:pt idx="133">
                  <c:v>8</c:v>
                </c:pt>
                <c:pt idx="143">
                  <c:v>8</c:v>
                </c:pt>
                <c:pt idx="170">
                  <c:v>8</c:v>
                </c:pt>
                <c:pt idx="212">
                  <c:v>8</c:v>
                </c:pt>
                <c:pt idx="220">
                  <c:v>8</c:v>
                </c:pt>
                <c:pt idx="254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0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7F27-4EDF-98B3-3F11C2A208D3}"/>
            </c:ext>
          </c:extLst>
        </c:ser>
        <c:ser>
          <c:idx val="77"/>
          <c:order val="77"/>
          <c:tx>
            <c:strRef>
              <c:f>'LOCAL DECEMBER 2022'!$AZ$4:$AZ$8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FRIDAY</c:v>
                </c:pt>
                <c:pt idx="3">
                  <c:v>2</c:v>
                </c:pt>
                <c:pt idx="4">
                  <c:v>O/T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2022'!$AZ$9:$AZ$526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42">
                  <c:v>3</c:v>
                </c:pt>
                <c:pt idx="51">
                  <c:v>1</c:v>
                </c:pt>
                <c:pt idx="72">
                  <c:v>2</c:v>
                </c:pt>
                <c:pt idx="77">
                  <c:v>3</c:v>
                </c:pt>
                <c:pt idx="98">
                  <c:v>4</c:v>
                </c:pt>
                <c:pt idx="133">
                  <c:v>3</c:v>
                </c:pt>
                <c:pt idx="143">
                  <c:v>4.5</c:v>
                </c:pt>
                <c:pt idx="170">
                  <c:v>3</c:v>
                </c:pt>
                <c:pt idx="212">
                  <c:v>3</c:v>
                </c:pt>
                <c:pt idx="220">
                  <c:v>3</c:v>
                </c:pt>
                <c:pt idx="254">
                  <c:v>3</c:v>
                </c:pt>
                <c:pt idx="363">
                  <c:v>2</c:v>
                </c:pt>
                <c:pt idx="376">
                  <c:v>3</c:v>
                </c:pt>
                <c:pt idx="430">
                  <c:v>3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7F27-4EDF-98B3-3F11C2A208D3}"/>
            </c:ext>
          </c:extLst>
        </c:ser>
        <c:ser>
          <c:idx val="78"/>
          <c:order val="78"/>
          <c:tx>
            <c:strRef>
              <c:f>'LOCAL DECEMBER 2022'!$BA$4:$BA$8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SATURDAY</c:v>
                </c:pt>
                <c:pt idx="3">
                  <c:v>3</c:v>
                </c:pt>
                <c:pt idx="4">
                  <c:v>DAY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2022'!$BA$9:$BA$526</c:f>
              <c:numCache>
                <c:formatCode>0.0</c:formatCode>
                <c:ptCount val="518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8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9">
                  <c:v>5</c:v>
                </c:pt>
                <c:pt idx="50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8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3">
                  <c:v>5</c:v>
                </c:pt>
                <c:pt idx="74">
                  <c:v>5</c:v>
                </c:pt>
                <c:pt idx="76">
                  <c:v>5</c:v>
                </c:pt>
                <c:pt idx="78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5">
                  <c:v>5</c:v>
                </c:pt>
                <c:pt idx="126">
                  <c:v>5</c:v>
                </c:pt>
                <c:pt idx="128">
                  <c:v>5</c:v>
                </c:pt>
                <c:pt idx="130">
                  <c:v>5</c:v>
                </c:pt>
                <c:pt idx="132">
                  <c:v>5</c:v>
                </c:pt>
                <c:pt idx="134">
                  <c:v>5</c:v>
                </c:pt>
                <c:pt idx="135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2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2">
                  <c:v>5</c:v>
                </c:pt>
                <c:pt idx="163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7">
                  <c:v>5</c:v>
                </c:pt>
                <c:pt idx="181">
                  <c:v>5</c:v>
                </c:pt>
                <c:pt idx="182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9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2">
                  <c:v>5</c:v>
                </c:pt>
                <c:pt idx="294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7">
                  <c:v>5</c:v>
                </c:pt>
                <c:pt idx="308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9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3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31">
                  <c:v>5</c:v>
                </c:pt>
                <c:pt idx="432">
                  <c:v>5</c:v>
                </c:pt>
                <c:pt idx="434">
                  <c:v>5</c:v>
                </c:pt>
                <c:pt idx="436">
                  <c:v>5</c:v>
                </c:pt>
                <c:pt idx="437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8">
                  <c:v>5</c:v>
                </c:pt>
                <c:pt idx="489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7">
                  <c:v>5</c:v>
                </c:pt>
                <c:pt idx="500">
                  <c:v>5</c:v>
                </c:pt>
                <c:pt idx="501">
                  <c:v>5</c:v>
                </c:pt>
                <c:pt idx="503">
                  <c:v>5</c:v>
                </c:pt>
                <c:pt idx="504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7F27-4EDF-98B3-3F11C2A208D3}"/>
            </c:ext>
          </c:extLst>
        </c:ser>
        <c:ser>
          <c:idx val="79"/>
          <c:order val="79"/>
          <c:tx>
            <c:strRef>
              <c:f>'LOCAL DECEMBER 2022'!$BB$4:$BB$8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SATURDAY</c:v>
                </c:pt>
                <c:pt idx="3">
                  <c:v>3</c:v>
                </c:pt>
                <c:pt idx="4">
                  <c:v>O/T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2022'!$BB$9:$BB$526</c:f>
              <c:numCache>
                <c:formatCode>0.0</c:formatCode>
                <c:ptCount val="518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  <c:pt idx="12">
                  <c:v>4</c:v>
                </c:pt>
                <c:pt idx="13">
                  <c:v>2</c:v>
                </c:pt>
                <c:pt idx="14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5</c:v>
                </c:pt>
                <c:pt idx="19">
                  <c:v>5</c:v>
                </c:pt>
                <c:pt idx="20">
                  <c:v>3</c:v>
                </c:pt>
                <c:pt idx="21">
                  <c:v>7</c:v>
                </c:pt>
                <c:pt idx="22">
                  <c:v>4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8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5</c:v>
                </c:pt>
                <c:pt idx="35">
                  <c:v>4</c:v>
                </c:pt>
                <c:pt idx="37">
                  <c:v>6</c:v>
                </c:pt>
                <c:pt idx="38">
                  <c:v>5</c:v>
                </c:pt>
                <c:pt idx="39">
                  <c:v>4</c:v>
                </c:pt>
                <c:pt idx="40">
                  <c:v>4.5</c:v>
                </c:pt>
                <c:pt idx="41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6</c:v>
                </c:pt>
                <c:pt idx="46">
                  <c:v>4</c:v>
                </c:pt>
                <c:pt idx="47">
                  <c:v>5</c:v>
                </c:pt>
                <c:pt idx="49">
                  <c:v>3</c:v>
                </c:pt>
                <c:pt idx="53">
                  <c:v>4</c:v>
                </c:pt>
                <c:pt idx="54">
                  <c:v>2</c:v>
                </c:pt>
                <c:pt idx="55">
                  <c:v>4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3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3</c:v>
                </c:pt>
                <c:pt idx="68">
                  <c:v>8</c:v>
                </c:pt>
                <c:pt idx="69">
                  <c:v>6</c:v>
                </c:pt>
                <c:pt idx="70">
                  <c:v>3</c:v>
                </c:pt>
                <c:pt idx="71">
                  <c:v>6</c:v>
                </c:pt>
                <c:pt idx="73">
                  <c:v>3</c:v>
                </c:pt>
                <c:pt idx="76">
                  <c:v>6</c:v>
                </c:pt>
                <c:pt idx="78">
                  <c:v>6</c:v>
                </c:pt>
                <c:pt idx="80">
                  <c:v>3</c:v>
                </c:pt>
                <c:pt idx="81">
                  <c:v>4</c:v>
                </c:pt>
                <c:pt idx="82">
                  <c:v>5</c:v>
                </c:pt>
                <c:pt idx="83">
                  <c:v>4</c:v>
                </c:pt>
                <c:pt idx="84">
                  <c:v>4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4</c:v>
                </c:pt>
                <c:pt idx="94">
                  <c:v>4</c:v>
                </c:pt>
                <c:pt idx="95">
                  <c:v>5</c:v>
                </c:pt>
                <c:pt idx="96">
                  <c:v>4</c:v>
                </c:pt>
                <c:pt idx="97">
                  <c:v>6</c:v>
                </c:pt>
                <c:pt idx="99">
                  <c:v>2</c:v>
                </c:pt>
                <c:pt idx="100">
                  <c:v>2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4</c:v>
                </c:pt>
                <c:pt idx="105">
                  <c:v>3</c:v>
                </c:pt>
                <c:pt idx="107">
                  <c:v>4</c:v>
                </c:pt>
                <c:pt idx="108">
                  <c:v>7</c:v>
                </c:pt>
                <c:pt idx="109">
                  <c:v>7</c:v>
                </c:pt>
                <c:pt idx="110">
                  <c:v>3</c:v>
                </c:pt>
                <c:pt idx="111">
                  <c:v>7</c:v>
                </c:pt>
                <c:pt idx="112">
                  <c:v>7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6</c:v>
                </c:pt>
                <c:pt idx="117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3</c:v>
                </c:pt>
                <c:pt idx="122">
                  <c:v>4</c:v>
                </c:pt>
                <c:pt idx="125">
                  <c:v>4</c:v>
                </c:pt>
                <c:pt idx="126">
                  <c:v>4</c:v>
                </c:pt>
                <c:pt idx="128">
                  <c:v>4</c:v>
                </c:pt>
                <c:pt idx="130">
                  <c:v>5</c:v>
                </c:pt>
                <c:pt idx="132">
                  <c:v>7</c:v>
                </c:pt>
                <c:pt idx="134">
                  <c:v>4</c:v>
                </c:pt>
                <c:pt idx="135">
                  <c:v>5</c:v>
                </c:pt>
                <c:pt idx="137">
                  <c:v>7</c:v>
                </c:pt>
                <c:pt idx="138">
                  <c:v>5</c:v>
                </c:pt>
                <c:pt idx="139">
                  <c:v>4</c:v>
                </c:pt>
                <c:pt idx="140">
                  <c:v>3</c:v>
                </c:pt>
                <c:pt idx="142">
                  <c:v>5</c:v>
                </c:pt>
                <c:pt idx="144">
                  <c:v>7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5</c:v>
                </c:pt>
                <c:pt idx="149">
                  <c:v>1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6</c:v>
                </c:pt>
                <c:pt idx="155">
                  <c:v>4</c:v>
                </c:pt>
                <c:pt idx="156">
                  <c:v>3</c:v>
                </c:pt>
                <c:pt idx="157">
                  <c:v>7</c:v>
                </c:pt>
                <c:pt idx="158">
                  <c:v>7</c:v>
                </c:pt>
                <c:pt idx="159">
                  <c:v>5</c:v>
                </c:pt>
                <c:pt idx="160">
                  <c:v>4</c:v>
                </c:pt>
                <c:pt idx="162">
                  <c:v>5</c:v>
                </c:pt>
                <c:pt idx="163">
                  <c:v>6</c:v>
                </c:pt>
                <c:pt idx="165">
                  <c:v>4</c:v>
                </c:pt>
                <c:pt idx="166">
                  <c:v>7</c:v>
                </c:pt>
                <c:pt idx="167">
                  <c:v>5</c:v>
                </c:pt>
                <c:pt idx="168">
                  <c:v>7</c:v>
                </c:pt>
                <c:pt idx="169">
                  <c:v>4</c:v>
                </c:pt>
                <c:pt idx="171">
                  <c:v>5</c:v>
                </c:pt>
                <c:pt idx="172">
                  <c:v>4</c:v>
                </c:pt>
                <c:pt idx="173">
                  <c:v>4</c:v>
                </c:pt>
                <c:pt idx="174">
                  <c:v>7</c:v>
                </c:pt>
                <c:pt idx="177">
                  <c:v>4</c:v>
                </c:pt>
                <c:pt idx="182">
                  <c:v>5</c:v>
                </c:pt>
                <c:pt idx="184">
                  <c:v>5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4</c:v>
                </c:pt>
                <c:pt idx="193">
                  <c:v>2</c:v>
                </c:pt>
                <c:pt idx="194">
                  <c:v>2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5</c:v>
                </c:pt>
                <c:pt idx="208">
                  <c:v>6</c:v>
                </c:pt>
                <c:pt idx="209">
                  <c:v>4</c:v>
                </c:pt>
                <c:pt idx="211">
                  <c:v>5</c:v>
                </c:pt>
                <c:pt idx="213">
                  <c:v>3</c:v>
                </c:pt>
                <c:pt idx="214">
                  <c:v>5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7</c:v>
                </c:pt>
                <c:pt idx="219">
                  <c:v>4</c:v>
                </c:pt>
                <c:pt idx="221">
                  <c:v>6</c:v>
                </c:pt>
                <c:pt idx="222">
                  <c:v>3</c:v>
                </c:pt>
                <c:pt idx="223">
                  <c:v>5</c:v>
                </c:pt>
                <c:pt idx="224">
                  <c:v>4</c:v>
                </c:pt>
                <c:pt idx="225">
                  <c:v>6</c:v>
                </c:pt>
                <c:pt idx="226">
                  <c:v>5</c:v>
                </c:pt>
                <c:pt idx="227">
                  <c:v>4</c:v>
                </c:pt>
                <c:pt idx="229">
                  <c:v>4</c:v>
                </c:pt>
                <c:pt idx="230">
                  <c:v>4</c:v>
                </c:pt>
                <c:pt idx="232">
                  <c:v>7</c:v>
                </c:pt>
                <c:pt idx="233">
                  <c:v>7</c:v>
                </c:pt>
                <c:pt idx="235">
                  <c:v>7</c:v>
                </c:pt>
                <c:pt idx="236">
                  <c:v>6</c:v>
                </c:pt>
                <c:pt idx="237">
                  <c:v>4.5</c:v>
                </c:pt>
                <c:pt idx="239">
                  <c:v>5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4">
                  <c:v>4</c:v>
                </c:pt>
                <c:pt idx="245">
                  <c:v>4</c:v>
                </c:pt>
                <c:pt idx="246">
                  <c:v>3</c:v>
                </c:pt>
                <c:pt idx="248">
                  <c:v>5</c:v>
                </c:pt>
                <c:pt idx="249">
                  <c:v>6</c:v>
                </c:pt>
                <c:pt idx="250">
                  <c:v>7</c:v>
                </c:pt>
                <c:pt idx="251">
                  <c:v>4</c:v>
                </c:pt>
                <c:pt idx="252">
                  <c:v>6</c:v>
                </c:pt>
                <c:pt idx="253">
                  <c:v>4</c:v>
                </c:pt>
                <c:pt idx="255">
                  <c:v>4</c:v>
                </c:pt>
                <c:pt idx="256">
                  <c:v>3</c:v>
                </c:pt>
                <c:pt idx="257">
                  <c:v>4</c:v>
                </c:pt>
                <c:pt idx="259">
                  <c:v>6</c:v>
                </c:pt>
                <c:pt idx="261">
                  <c:v>6</c:v>
                </c:pt>
                <c:pt idx="262">
                  <c:v>4</c:v>
                </c:pt>
                <c:pt idx="263">
                  <c:v>5</c:v>
                </c:pt>
                <c:pt idx="264">
                  <c:v>3</c:v>
                </c:pt>
                <c:pt idx="266">
                  <c:v>6</c:v>
                </c:pt>
                <c:pt idx="267">
                  <c:v>4</c:v>
                </c:pt>
                <c:pt idx="268">
                  <c:v>6</c:v>
                </c:pt>
                <c:pt idx="269">
                  <c:v>5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5</c:v>
                </c:pt>
                <c:pt idx="275">
                  <c:v>5</c:v>
                </c:pt>
                <c:pt idx="276">
                  <c:v>6</c:v>
                </c:pt>
                <c:pt idx="278">
                  <c:v>4</c:v>
                </c:pt>
                <c:pt idx="280">
                  <c:v>3</c:v>
                </c:pt>
                <c:pt idx="281">
                  <c:v>4</c:v>
                </c:pt>
                <c:pt idx="282">
                  <c:v>5</c:v>
                </c:pt>
                <c:pt idx="283">
                  <c:v>6</c:v>
                </c:pt>
                <c:pt idx="284">
                  <c:v>4</c:v>
                </c:pt>
                <c:pt idx="285">
                  <c:v>6</c:v>
                </c:pt>
                <c:pt idx="286">
                  <c:v>4</c:v>
                </c:pt>
                <c:pt idx="287">
                  <c:v>3</c:v>
                </c:pt>
                <c:pt idx="288">
                  <c:v>5</c:v>
                </c:pt>
                <c:pt idx="289">
                  <c:v>5</c:v>
                </c:pt>
                <c:pt idx="292">
                  <c:v>4</c:v>
                </c:pt>
                <c:pt idx="294">
                  <c:v>6</c:v>
                </c:pt>
                <c:pt idx="296">
                  <c:v>3</c:v>
                </c:pt>
                <c:pt idx="297">
                  <c:v>4</c:v>
                </c:pt>
                <c:pt idx="299">
                  <c:v>4</c:v>
                </c:pt>
                <c:pt idx="301">
                  <c:v>4</c:v>
                </c:pt>
                <c:pt idx="302">
                  <c:v>5</c:v>
                </c:pt>
                <c:pt idx="303">
                  <c:v>6</c:v>
                </c:pt>
                <c:pt idx="304">
                  <c:v>6</c:v>
                </c:pt>
                <c:pt idx="305">
                  <c:v>3</c:v>
                </c:pt>
                <c:pt idx="307">
                  <c:v>4</c:v>
                </c:pt>
                <c:pt idx="308">
                  <c:v>4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4</c:v>
                </c:pt>
                <c:pt idx="323">
                  <c:v>5</c:v>
                </c:pt>
                <c:pt idx="326">
                  <c:v>2</c:v>
                </c:pt>
                <c:pt idx="327">
                  <c:v>6</c:v>
                </c:pt>
                <c:pt idx="328">
                  <c:v>4</c:v>
                </c:pt>
                <c:pt idx="329">
                  <c:v>2</c:v>
                </c:pt>
                <c:pt idx="330">
                  <c:v>6</c:v>
                </c:pt>
                <c:pt idx="331">
                  <c:v>5</c:v>
                </c:pt>
                <c:pt idx="332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4</c:v>
                </c:pt>
                <c:pt idx="337">
                  <c:v>7</c:v>
                </c:pt>
                <c:pt idx="339">
                  <c:v>3</c:v>
                </c:pt>
                <c:pt idx="341">
                  <c:v>7</c:v>
                </c:pt>
                <c:pt idx="342">
                  <c:v>3</c:v>
                </c:pt>
                <c:pt idx="343">
                  <c:v>5</c:v>
                </c:pt>
                <c:pt idx="344">
                  <c:v>4</c:v>
                </c:pt>
                <c:pt idx="345">
                  <c:v>3</c:v>
                </c:pt>
                <c:pt idx="346">
                  <c:v>5</c:v>
                </c:pt>
                <c:pt idx="349">
                  <c:v>4</c:v>
                </c:pt>
                <c:pt idx="350">
                  <c:v>6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7</c:v>
                </c:pt>
                <c:pt idx="355">
                  <c:v>7</c:v>
                </c:pt>
                <c:pt idx="356">
                  <c:v>3</c:v>
                </c:pt>
                <c:pt idx="357">
                  <c:v>4</c:v>
                </c:pt>
                <c:pt idx="358">
                  <c:v>3</c:v>
                </c:pt>
                <c:pt idx="359">
                  <c:v>4</c:v>
                </c:pt>
                <c:pt idx="360">
                  <c:v>5</c:v>
                </c:pt>
                <c:pt idx="361">
                  <c:v>6</c:v>
                </c:pt>
                <c:pt idx="362">
                  <c:v>6</c:v>
                </c:pt>
                <c:pt idx="366">
                  <c:v>6</c:v>
                </c:pt>
                <c:pt idx="367">
                  <c:v>4</c:v>
                </c:pt>
                <c:pt idx="368">
                  <c:v>4</c:v>
                </c:pt>
                <c:pt idx="369">
                  <c:v>4.5</c:v>
                </c:pt>
                <c:pt idx="370">
                  <c:v>4</c:v>
                </c:pt>
                <c:pt idx="373">
                  <c:v>3</c:v>
                </c:pt>
                <c:pt idx="374">
                  <c:v>3</c:v>
                </c:pt>
                <c:pt idx="377">
                  <c:v>3</c:v>
                </c:pt>
                <c:pt idx="378">
                  <c:v>5</c:v>
                </c:pt>
                <c:pt idx="379">
                  <c:v>4</c:v>
                </c:pt>
                <c:pt idx="380">
                  <c:v>5</c:v>
                </c:pt>
                <c:pt idx="381">
                  <c:v>5</c:v>
                </c:pt>
                <c:pt idx="382">
                  <c:v>4</c:v>
                </c:pt>
                <c:pt idx="383">
                  <c:v>6</c:v>
                </c:pt>
                <c:pt idx="384">
                  <c:v>5</c:v>
                </c:pt>
                <c:pt idx="385">
                  <c:v>5</c:v>
                </c:pt>
                <c:pt idx="386">
                  <c:v>4</c:v>
                </c:pt>
                <c:pt idx="387">
                  <c:v>6</c:v>
                </c:pt>
                <c:pt idx="389">
                  <c:v>6</c:v>
                </c:pt>
                <c:pt idx="390">
                  <c:v>3</c:v>
                </c:pt>
                <c:pt idx="391">
                  <c:v>6</c:v>
                </c:pt>
                <c:pt idx="392">
                  <c:v>4</c:v>
                </c:pt>
                <c:pt idx="393">
                  <c:v>5</c:v>
                </c:pt>
                <c:pt idx="394">
                  <c:v>4</c:v>
                </c:pt>
                <c:pt idx="395">
                  <c:v>3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2">
                  <c:v>5</c:v>
                </c:pt>
                <c:pt idx="403">
                  <c:v>3</c:v>
                </c:pt>
                <c:pt idx="404">
                  <c:v>5</c:v>
                </c:pt>
                <c:pt idx="405">
                  <c:v>4</c:v>
                </c:pt>
                <c:pt idx="406">
                  <c:v>5</c:v>
                </c:pt>
                <c:pt idx="407">
                  <c:v>6</c:v>
                </c:pt>
                <c:pt idx="408">
                  <c:v>4</c:v>
                </c:pt>
                <c:pt idx="409">
                  <c:v>5</c:v>
                </c:pt>
                <c:pt idx="410">
                  <c:v>5</c:v>
                </c:pt>
                <c:pt idx="411">
                  <c:v>4</c:v>
                </c:pt>
                <c:pt idx="412">
                  <c:v>5</c:v>
                </c:pt>
                <c:pt idx="413">
                  <c:v>4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4</c:v>
                </c:pt>
                <c:pt idx="418">
                  <c:v>7</c:v>
                </c:pt>
                <c:pt idx="419">
                  <c:v>4</c:v>
                </c:pt>
                <c:pt idx="420">
                  <c:v>7</c:v>
                </c:pt>
                <c:pt idx="421">
                  <c:v>7</c:v>
                </c:pt>
                <c:pt idx="423">
                  <c:v>5</c:v>
                </c:pt>
                <c:pt idx="426">
                  <c:v>7</c:v>
                </c:pt>
                <c:pt idx="427">
                  <c:v>5</c:v>
                </c:pt>
                <c:pt idx="428">
                  <c:v>3</c:v>
                </c:pt>
                <c:pt idx="431">
                  <c:v>4</c:v>
                </c:pt>
                <c:pt idx="432">
                  <c:v>6</c:v>
                </c:pt>
                <c:pt idx="434">
                  <c:v>3</c:v>
                </c:pt>
                <c:pt idx="436">
                  <c:v>5</c:v>
                </c:pt>
                <c:pt idx="437">
                  <c:v>5</c:v>
                </c:pt>
                <c:pt idx="439">
                  <c:v>4</c:v>
                </c:pt>
                <c:pt idx="440">
                  <c:v>6</c:v>
                </c:pt>
                <c:pt idx="441">
                  <c:v>4</c:v>
                </c:pt>
                <c:pt idx="442">
                  <c:v>4.5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3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7</c:v>
                </c:pt>
                <c:pt idx="454">
                  <c:v>4</c:v>
                </c:pt>
                <c:pt idx="455">
                  <c:v>2</c:v>
                </c:pt>
                <c:pt idx="456">
                  <c:v>3</c:v>
                </c:pt>
                <c:pt idx="457">
                  <c:v>3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2</c:v>
                </c:pt>
                <c:pt idx="462">
                  <c:v>3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4</c:v>
                </c:pt>
                <c:pt idx="468">
                  <c:v>3</c:v>
                </c:pt>
                <c:pt idx="469">
                  <c:v>5</c:v>
                </c:pt>
                <c:pt idx="470">
                  <c:v>7</c:v>
                </c:pt>
                <c:pt idx="471">
                  <c:v>5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4</c:v>
                </c:pt>
                <c:pt idx="476">
                  <c:v>3</c:v>
                </c:pt>
                <c:pt idx="477">
                  <c:v>3</c:v>
                </c:pt>
                <c:pt idx="478">
                  <c:v>4</c:v>
                </c:pt>
                <c:pt idx="479">
                  <c:v>6</c:v>
                </c:pt>
                <c:pt idx="480">
                  <c:v>5</c:v>
                </c:pt>
                <c:pt idx="481">
                  <c:v>3</c:v>
                </c:pt>
                <c:pt idx="482">
                  <c:v>4</c:v>
                </c:pt>
                <c:pt idx="484">
                  <c:v>5</c:v>
                </c:pt>
                <c:pt idx="485">
                  <c:v>4</c:v>
                </c:pt>
                <c:pt idx="486">
                  <c:v>4</c:v>
                </c:pt>
                <c:pt idx="488">
                  <c:v>7</c:v>
                </c:pt>
                <c:pt idx="489">
                  <c:v>4</c:v>
                </c:pt>
                <c:pt idx="491">
                  <c:v>5</c:v>
                </c:pt>
                <c:pt idx="492">
                  <c:v>5</c:v>
                </c:pt>
                <c:pt idx="493">
                  <c:v>7</c:v>
                </c:pt>
                <c:pt idx="497">
                  <c:v>3</c:v>
                </c:pt>
                <c:pt idx="500">
                  <c:v>4</c:v>
                </c:pt>
                <c:pt idx="501">
                  <c:v>1</c:v>
                </c:pt>
                <c:pt idx="503">
                  <c:v>7</c:v>
                </c:pt>
                <c:pt idx="504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7F27-4EDF-98B3-3F11C2A208D3}"/>
            </c:ext>
          </c:extLst>
        </c:ser>
        <c:ser>
          <c:idx val="80"/>
          <c:order val="80"/>
          <c:tx>
            <c:strRef>
              <c:f>'LOCAL DECEMBER 2022'!$BC$4:$BC$8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SATURDAY</c:v>
                </c:pt>
                <c:pt idx="3">
                  <c:v>3</c:v>
                </c:pt>
                <c:pt idx="4">
                  <c:v>NIGHT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2022'!$BC$9:$BC$526</c:f>
              <c:numCache>
                <c:formatCode>0.0</c:formatCode>
                <c:ptCount val="518"/>
                <c:pt idx="26">
                  <c:v>5</c:v>
                </c:pt>
                <c:pt idx="27">
                  <c:v>5</c:v>
                </c:pt>
                <c:pt idx="42">
                  <c:v>5</c:v>
                </c:pt>
                <c:pt idx="51">
                  <c:v>5</c:v>
                </c:pt>
                <c:pt idx="72">
                  <c:v>5</c:v>
                </c:pt>
                <c:pt idx="75">
                  <c:v>5</c:v>
                </c:pt>
                <c:pt idx="98">
                  <c:v>5</c:v>
                </c:pt>
                <c:pt idx="133">
                  <c:v>5</c:v>
                </c:pt>
                <c:pt idx="143">
                  <c:v>5</c:v>
                </c:pt>
                <c:pt idx="170">
                  <c:v>5</c:v>
                </c:pt>
                <c:pt idx="220">
                  <c:v>5</c:v>
                </c:pt>
                <c:pt idx="254">
                  <c:v>5</c:v>
                </c:pt>
                <c:pt idx="347">
                  <c:v>5</c:v>
                </c:pt>
                <c:pt idx="363">
                  <c:v>5</c:v>
                </c:pt>
                <c:pt idx="364">
                  <c:v>5</c:v>
                </c:pt>
                <c:pt idx="376">
                  <c:v>5</c:v>
                </c:pt>
                <c:pt idx="4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7F27-4EDF-98B3-3F11C2A208D3}"/>
            </c:ext>
          </c:extLst>
        </c:ser>
        <c:ser>
          <c:idx val="81"/>
          <c:order val="81"/>
          <c:tx>
            <c:strRef>
              <c:f>'LOCAL DECEMBER 2022'!$BD$4:$BD$8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SATURDAY</c:v>
                </c:pt>
                <c:pt idx="3">
                  <c:v>3</c:v>
                </c:pt>
                <c:pt idx="4">
                  <c:v>O/T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2022'!$BD$9:$BD$526</c:f>
              <c:numCache>
                <c:formatCode>0.0</c:formatCode>
                <c:ptCount val="518"/>
                <c:pt idx="26">
                  <c:v>7</c:v>
                </c:pt>
                <c:pt idx="27">
                  <c:v>7</c:v>
                </c:pt>
                <c:pt idx="42">
                  <c:v>6</c:v>
                </c:pt>
                <c:pt idx="51">
                  <c:v>5</c:v>
                </c:pt>
                <c:pt idx="72">
                  <c:v>5</c:v>
                </c:pt>
                <c:pt idx="75">
                  <c:v>5</c:v>
                </c:pt>
                <c:pt idx="98">
                  <c:v>7</c:v>
                </c:pt>
                <c:pt idx="133">
                  <c:v>7</c:v>
                </c:pt>
                <c:pt idx="143">
                  <c:v>7</c:v>
                </c:pt>
                <c:pt idx="170">
                  <c:v>7</c:v>
                </c:pt>
                <c:pt idx="220">
                  <c:v>6</c:v>
                </c:pt>
                <c:pt idx="254">
                  <c:v>4</c:v>
                </c:pt>
                <c:pt idx="347">
                  <c:v>3</c:v>
                </c:pt>
                <c:pt idx="363">
                  <c:v>5</c:v>
                </c:pt>
                <c:pt idx="364">
                  <c:v>3</c:v>
                </c:pt>
                <c:pt idx="376">
                  <c:v>3</c:v>
                </c:pt>
                <c:pt idx="4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7F27-4EDF-98B3-3F11C2A208D3}"/>
            </c:ext>
          </c:extLst>
        </c:ser>
        <c:ser>
          <c:idx val="82"/>
          <c:order val="82"/>
          <c:tx>
            <c:strRef>
              <c:f>'LOCAL DECEMBER 2022'!$BG$4:$BG$8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</c:v>
                </c:pt>
                <c:pt idx="3">
                  <c:v>5</c:v>
                </c:pt>
                <c:pt idx="4">
                  <c:v>DAY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2022'!$BG$9:$BG$526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5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1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3">
                  <c:v>8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5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9">
                  <c:v>8</c:v>
                </c:pt>
                <c:pt idx="100">
                  <c:v>8</c:v>
                </c:pt>
                <c:pt idx="105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20">
                  <c:v>8</c:v>
                </c:pt>
                <c:pt idx="121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5">
                  <c:v>8</c:v>
                </c:pt>
                <c:pt idx="176">
                  <c:v>8</c:v>
                </c:pt>
                <c:pt idx="179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7">
                  <c:v>8</c:v>
                </c:pt>
                <c:pt idx="199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6">
                  <c:v>8</c:v>
                </c:pt>
                <c:pt idx="228">
                  <c:v>8</c:v>
                </c:pt>
                <c:pt idx="230">
                  <c:v>8</c:v>
                </c:pt>
                <c:pt idx="231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7">
                  <c:v>8</c:v>
                </c:pt>
                <c:pt idx="250">
                  <c:v>8</c:v>
                </c:pt>
                <c:pt idx="252">
                  <c:v>8</c:v>
                </c:pt>
                <c:pt idx="255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4">
                  <c:v>8</c:v>
                </c:pt>
                <c:pt idx="265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5</c:v>
                </c:pt>
                <c:pt idx="278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1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5</c:v>
                </c:pt>
                <c:pt idx="310">
                  <c:v>8</c:v>
                </c:pt>
                <c:pt idx="311">
                  <c:v>5</c:v>
                </c:pt>
                <c:pt idx="312">
                  <c:v>5</c:v>
                </c:pt>
                <c:pt idx="314">
                  <c:v>8</c:v>
                </c:pt>
                <c:pt idx="315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5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8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3">
                  <c:v>8</c:v>
                </c:pt>
                <c:pt idx="425">
                  <c:v>8</c:v>
                </c:pt>
                <c:pt idx="426">
                  <c:v>8</c:v>
                </c:pt>
                <c:pt idx="428">
                  <c:v>8</c:v>
                </c:pt>
                <c:pt idx="429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2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71">
                  <c:v>5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9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1">
                  <c:v>8</c:v>
                </c:pt>
                <c:pt idx="492">
                  <c:v>8</c:v>
                </c:pt>
                <c:pt idx="497">
                  <c:v>8</c:v>
                </c:pt>
                <c:pt idx="500">
                  <c:v>8</c:v>
                </c:pt>
                <c:pt idx="501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7F27-4EDF-98B3-3F11C2A208D3}"/>
            </c:ext>
          </c:extLst>
        </c:ser>
        <c:ser>
          <c:idx val="83"/>
          <c:order val="83"/>
          <c:tx>
            <c:strRef>
              <c:f>'LOCAL DECEMBER 2022'!$BH$4:$BH$8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</c:v>
                </c:pt>
                <c:pt idx="3">
                  <c:v>5</c:v>
                </c:pt>
                <c:pt idx="4">
                  <c:v>O/T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2022'!$BH$9:$BH$526</c:f>
              <c:numCache>
                <c:formatCode>0.0</c:formatCode>
                <c:ptCount val="518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5">
                  <c:v>2</c:v>
                </c:pt>
                <c:pt idx="6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6</c:v>
                </c:pt>
                <c:pt idx="12">
                  <c:v>1</c:v>
                </c:pt>
                <c:pt idx="13">
                  <c:v>5</c:v>
                </c:pt>
                <c:pt idx="16">
                  <c:v>1</c:v>
                </c:pt>
                <c:pt idx="18">
                  <c:v>1</c:v>
                </c:pt>
                <c:pt idx="19">
                  <c:v>4</c:v>
                </c:pt>
                <c:pt idx="21">
                  <c:v>2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8">
                  <c:v>1</c:v>
                </c:pt>
                <c:pt idx="29">
                  <c:v>1</c:v>
                </c:pt>
                <c:pt idx="32">
                  <c:v>2</c:v>
                </c:pt>
                <c:pt idx="36">
                  <c:v>1</c:v>
                </c:pt>
                <c:pt idx="37">
                  <c:v>3</c:v>
                </c:pt>
                <c:pt idx="38">
                  <c:v>2</c:v>
                </c:pt>
                <c:pt idx="39">
                  <c:v>1</c:v>
                </c:pt>
                <c:pt idx="41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50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4</c:v>
                </c:pt>
                <c:pt idx="55">
                  <c:v>1</c:v>
                </c:pt>
                <c:pt idx="56">
                  <c:v>4</c:v>
                </c:pt>
                <c:pt idx="57">
                  <c:v>2</c:v>
                </c:pt>
                <c:pt idx="58">
                  <c:v>4</c:v>
                </c:pt>
                <c:pt idx="60">
                  <c:v>4</c:v>
                </c:pt>
                <c:pt idx="61">
                  <c:v>2</c:v>
                </c:pt>
                <c:pt idx="62">
                  <c:v>4</c:v>
                </c:pt>
                <c:pt idx="65">
                  <c:v>1</c:v>
                </c:pt>
                <c:pt idx="66">
                  <c:v>3</c:v>
                </c:pt>
                <c:pt idx="68">
                  <c:v>2.5</c:v>
                </c:pt>
                <c:pt idx="69">
                  <c:v>3</c:v>
                </c:pt>
                <c:pt idx="70">
                  <c:v>5</c:v>
                </c:pt>
                <c:pt idx="71">
                  <c:v>3</c:v>
                </c:pt>
                <c:pt idx="74">
                  <c:v>1</c:v>
                </c:pt>
                <c:pt idx="76">
                  <c:v>3</c:v>
                </c:pt>
                <c:pt idx="79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3</c:v>
                </c:pt>
                <c:pt idx="88">
                  <c:v>3</c:v>
                </c:pt>
                <c:pt idx="89">
                  <c:v>1</c:v>
                </c:pt>
                <c:pt idx="90">
                  <c:v>4</c:v>
                </c:pt>
                <c:pt idx="91">
                  <c:v>2</c:v>
                </c:pt>
                <c:pt idx="92">
                  <c:v>1</c:v>
                </c:pt>
                <c:pt idx="93">
                  <c:v>3</c:v>
                </c:pt>
                <c:pt idx="95">
                  <c:v>1</c:v>
                </c:pt>
                <c:pt idx="97">
                  <c:v>3</c:v>
                </c:pt>
                <c:pt idx="99">
                  <c:v>5</c:v>
                </c:pt>
                <c:pt idx="100">
                  <c:v>6</c:v>
                </c:pt>
                <c:pt idx="105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2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  <c:pt idx="121">
                  <c:v>3</c:v>
                </c:pt>
                <c:pt idx="125">
                  <c:v>1</c:v>
                </c:pt>
                <c:pt idx="126">
                  <c:v>3</c:v>
                </c:pt>
                <c:pt idx="127">
                  <c:v>2</c:v>
                </c:pt>
                <c:pt idx="128">
                  <c:v>1</c:v>
                </c:pt>
                <c:pt idx="130">
                  <c:v>1</c:v>
                </c:pt>
                <c:pt idx="131">
                  <c:v>4</c:v>
                </c:pt>
                <c:pt idx="132">
                  <c:v>4</c:v>
                </c:pt>
                <c:pt idx="137">
                  <c:v>3</c:v>
                </c:pt>
                <c:pt idx="138">
                  <c:v>2</c:v>
                </c:pt>
                <c:pt idx="141">
                  <c:v>3</c:v>
                </c:pt>
                <c:pt idx="142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3</c:v>
                </c:pt>
                <c:pt idx="151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1</c:v>
                </c:pt>
                <c:pt idx="156">
                  <c:v>3</c:v>
                </c:pt>
                <c:pt idx="157">
                  <c:v>4</c:v>
                </c:pt>
                <c:pt idx="158">
                  <c:v>4</c:v>
                </c:pt>
                <c:pt idx="161">
                  <c:v>4</c:v>
                </c:pt>
                <c:pt idx="162">
                  <c:v>1</c:v>
                </c:pt>
                <c:pt idx="163">
                  <c:v>4</c:v>
                </c:pt>
                <c:pt idx="165">
                  <c:v>4</c:v>
                </c:pt>
                <c:pt idx="166">
                  <c:v>1</c:v>
                </c:pt>
                <c:pt idx="167">
                  <c:v>2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9">
                  <c:v>1</c:v>
                </c:pt>
                <c:pt idx="182">
                  <c:v>1</c:v>
                </c:pt>
                <c:pt idx="183">
                  <c:v>4</c:v>
                </c:pt>
                <c:pt idx="184">
                  <c:v>4</c:v>
                </c:pt>
                <c:pt idx="185">
                  <c:v>2</c:v>
                </c:pt>
                <c:pt idx="186">
                  <c:v>2</c:v>
                </c:pt>
                <c:pt idx="188">
                  <c:v>1</c:v>
                </c:pt>
                <c:pt idx="189">
                  <c:v>4</c:v>
                </c:pt>
                <c:pt idx="190">
                  <c:v>1</c:v>
                </c:pt>
                <c:pt idx="191">
                  <c:v>1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2</c:v>
                </c:pt>
                <c:pt idx="197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4</c:v>
                </c:pt>
                <c:pt idx="203">
                  <c:v>1</c:v>
                </c:pt>
                <c:pt idx="204">
                  <c:v>1</c:v>
                </c:pt>
                <c:pt idx="205">
                  <c:v>4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3">
                  <c:v>2</c:v>
                </c:pt>
                <c:pt idx="214">
                  <c:v>1</c:v>
                </c:pt>
                <c:pt idx="215">
                  <c:v>4</c:v>
                </c:pt>
                <c:pt idx="217">
                  <c:v>1</c:v>
                </c:pt>
                <c:pt idx="218">
                  <c:v>4</c:v>
                </c:pt>
                <c:pt idx="219">
                  <c:v>1</c:v>
                </c:pt>
                <c:pt idx="221">
                  <c:v>3</c:v>
                </c:pt>
                <c:pt idx="223">
                  <c:v>4</c:v>
                </c:pt>
                <c:pt idx="224">
                  <c:v>1</c:v>
                </c:pt>
                <c:pt idx="226">
                  <c:v>2</c:v>
                </c:pt>
                <c:pt idx="228">
                  <c:v>4</c:v>
                </c:pt>
                <c:pt idx="230">
                  <c:v>1</c:v>
                </c:pt>
                <c:pt idx="231">
                  <c:v>2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1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2</c:v>
                </c:pt>
                <c:pt idx="247">
                  <c:v>3</c:v>
                </c:pt>
                <c:pt idx="250">
                  <c:v>4</c:v>
                </c:pt>
                <c:pt idx="255">
                  <c:v>2</c:v>
                </c:pt>
                <c:pt idx="257">
                  <c:v>1</c:v>
                </c:pt>
                <c:pt idx="258">
                  <c:v>3</c:v>
                </c:pt>
                <c:pt idx="260">
                  <c:v>1</c:v>
                </c:pt>
                <c:pt idx="262">
                  <c:v>1</c:v>
                </c:pt>
                <c:pt idx="264">
                  <c:v>1</c:v>
                </c:pt>
                <c:pt idx="265">
                  <c:v>4</c:v>
                </c:pt>
                <c:pt idx="268">
                  <c:v>3</c:v>
                </c:pt>
                <c:pt idx="269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3</c:v>
                </c:pt>
                <c:pt idx="276">
                  <c:v>3</c:v>
                </c:pt>
                <c:pt idx="278">
                  <c:v>3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3</c:v>
                </c:pt>
                <c:pt idx="288">
                  <c:v>4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1</c:v>
                </c:pt>
                <c:pt idx="294">
                  <c:v>3</c:v>
                </c:pt>
                <c:pt idx="296">
                  <c:v>3</c:v>
                </c:pt>
                <c:pt idx="297">
                  <c:v>1</c:v>
                </c:pt>
                <c:pt idx="299">
                  <c:v>1</c:v>
                </c:pt>
                <c:pt idx="301">
                  <c:v>1</c:v>
                </c:pt>
                <c:pt idx="304">
                  <c:v>3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1.5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3</c:v>
                </c:pt>
                <c:pt idx="323">
                  <c:v>3</c:v>
                </c:pt>
                <c:pt idx="326">
                  <c:v>5</c:v>
                </c:pt>
                <c:pt idx="327">
                  <c:v>4</c:v>
                </c:pt>
                <c:pt idx="328">
                  <c:v>1</c:v>
                </c:pt>
                <c:pt idx="329">
                  <c:v>4</c:v>
                </c:pt>
                <c:pt idx="330">
                  <c:v>1</c:v>
                </c:pt>
                <c:pt idx="331">
                  <c:v>3</c:v>
                </c:pt>
                <c:pt idx="332">
                  <c:v>3</c:v>
                </c:pt>
                <c:pt idx="335">
                  <c:v>4</c:v>
                </c:pt>
                <c:pt idx="336">
                  <c:v>1</c:v>
                </c:pt>
                <c:pt idx="337">
                  <c:v>4</c:v>
                </c:pt>
                <c:pt idx="341">
                  <c:v>4</c:v>
                </c:pt>
                <c:pt idx="343">
                  <c:v>1</c:v>
                </c:pt>
                <c:pt idx="346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5">
                  <c:v>4</c:v>
                </c:pt>
                <c:pt idx="358">
                  <c:v>2</c:v>
                </c:pt>
                <c:pt idx="359">
                  <c:v>1</c:v>
                </c:pt>
                <c:pt idx="360">
                  <c:v>2</c:v>
                </c:pt>
                <c:pt idx="361">
                  <c:v>4</c:v>
                </c:pt>
                <c:pt idx="362">
                  <c:v>4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5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4</c:v>
                </c:pt>
                <c:pt idx="389">
                  <c:v>4</c:v>
                </c:pt>
                <c:pt idx="390">
                  <c:v>1</c:v>
                </c:pt>
                <c:pt idx="391">
                  <c:v>4</c:v>
                </c:pt>
                <c:pt idx="392">
                  <c:v>3</c:v>
                </c:pt>
                <c:pt idx="394">
                  <c:v>1</c:v>
                </c:pt>
                <c:pt idx="396">
                  <c:v>1</c:v>
                </c:pt>
                <c:pt idx="398">
                  <c:v>3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5">
                  <c:v>4</c:v>
                </c:pt>
                <c:pt idx="416">
                  <c:v>4</c:v>
                </c:pt>
                <c:pt idx="417">
                  <c:v>1</c:v>
                </c:pt>
                <c:pt idx="418">
                  <c:v>4</c:v>
                </c:pt>
                <c:pt idx="419">
                  <c:v>1</c:v>
                </c:pt>
                <c:pt idx="420">
                  <c:v>4</c:v>
                </c:pt>
                <c:pt idx="421">
                  <c:v>4</c:v>
                </c:pt>
                <c:pt idx="423">
                  <c:v>3</c:v>
                </c:pt>
                <c:pt idx="426">
                  <c:v>4</c:v>
                </c:pt>
                <c:pt idx="428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4</c:v>
                </c:pt>
                <c:pt idx="439">
                  <c:v>1</c:v>
                </c:pt>
                <c:pt idx="440">
                  <c:v>3</c:v>
                </c:pt>
                <c:pt idx="441">
                  <c:v>1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2</c:v>
                </c:pt>
                <c:pt idx="447">
                  <c:v>1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5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5</c:v>
                </c:pt>
                <c:pt idx="463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1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4</c:v>
                </c:pt>
                <c:pt idx="476">
                  <c:v>2</c:v>
                </c:pt>
                <c:pt idx="477">
                  <c:v>2</c:v>
                </c:pt>
                <c:pt idx="479">
                  <c:v>2</c:v>
                </c:pt>
                <c:pt idx="482">
                  <c:v>3</c:v>
                </c:pt>
                <c:pt idx="483">
                  <c:v>4</c:v>
                </c:pt>
                <c:pt idx="484">
                  <c:v>3</c:v>
                </c:pt>
                <c:pt idx="485">
                  <c:v>1</c:v>
                </c:pt>
                <c:pt idx="486">
                  <c:v>2</c:v>
                </c:pt>
                <c:pt idx="487">
                  <c:v>4</c:v>
                </c:pt>
                <c:pt idx="488">
                  <c:v>4</c:v>
                </c:pt>
                <c:pt idx="489">
                  <c:v>2</c:v>
                </c:pt>
                <c:pt idx="491">
                  <c:v>2</c:v>
                </c:pt>
                <c:pt idx="492">
                  <c:v>2</c:v>
                </c:pt>
                <c:pt idx="497">
                  <c:v>3</c:v>
                </c:pt>
                <c:pt idx="500">
                  <c:v>1</c:v>
                </c:pt>
                <c:pt idx="501">
                  <c:v>1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7F27-4EDF-98B3-3F11C2A208D3}"/>
            </c:ext>
          </c:extLst>
        </c:ser>
        <c:ser>
          <c:idx val="84"/>
          <c:order val="84"/>
          <c:tx>
            <c:strRef>
              <c:f>'LOCAL DECEMBER 2022'!$BI$4:$BI$8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</c:v>
                </c:pt>
                <c:pt idx="3">
                  <c:v>5</c:v>
                </c:pt>
                <c:pt idx="4">
                  <c:v>NIGHT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2022'!$BI$9:$BI$526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42">
                  <c:v>8</c:v>
                </c:pt>
                <c:pt idx="51">
                  <c:v>8</c:v>
                </c:pt>
                <c:pt idx="72">
                  <c:v>8</c:v>
                </c:pt>
                <c:pt idx="75">
                  <c:v>8</c:v>
                </c:pt>
                <c:pt idx="77">
                  <c:v>8</c:v>
                </c:pt>
                <c:pt idx="98">
                  <c:v>8</c:v>
                </c:pt>
                <c:pt idx="133">
                  <c:v>8</c:v>
                </c:pt>
                <c:pt idx="143">
                  <c:v>8</c:v>
                </c:pt>
                <c:pt idx="170">
                  <c:v>8</c:v>
                </c:pt>
                <c:pt idx="212">
                  <c:v>8</c:v>
                </c:pt>
                <c:pt idx="220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0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7F27-4EDF-98B3-3F11C2A208D3}"/>
            </c:ext>
          </c:extLst>
        </c:ser>
        <c:ser>
          <c:idx val="85"/>
          <c:order val="85"/>
          <c:tx>
            <c:strRef>
              <c:f>'LOCAL DECEMBER 2022'!$BJ$4:$BJ$8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</c:v>
                </c:pt>
                <c:pt idx="3">
                  <c:v>5</c:v>
                </c:pt>
                <c:pt idx="4">
                  <c:v>O/T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2022'!$BJ$9:$BJ$526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42">
                  <c:v>3</c:v>
                </c:pt>
                <c:pt idx="51">
                  <c:v>1</c:v>
                </c:pt>
                <c:pt idx="72">
                  <c:v>2</c:v>
                </c:pt>
                <c:pt idx="77">
                  <c:v>4</c:v>
                </c:pt>
                <c:pt idx="98">
                  <c:v>4</c:v>
                </c:pt>
                <c:pt idx="133">
                  <c:v>4</c:v>
                </c:pt>
                <c:pt idx="143">
                  <c:v>4.5</c:v>
                </c:pt>
                <c:pt idx="170">
                  <c:v>4</c:v>
                </c:pt>
                <c:pt idx="212">
                  <c:v>4</c:v>
                </c:pt>
                <c:pt idx="220">
                  <c:v>3</c:v>
                </c:pt>
                <c:pt idx="363">
                  <c:v>2</c:v>
                </c:pt>
                <c:pt idx="376">
                  <c:v>2</c:v>
                </c:pt>
                <c:pt idx="430">
                  <c:v>4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7F27-4EDF-98B3-3F11C2A208D3}"/>
            </c:ext>
          </c:extLst>
        </c:ser>
        <c:ser>
          <c:idx val="86"/>
          <c:order val="86"/>
          <c:tx>
            <c:strRef>
              <c:f>'LOCAL DECEMBER 2022'!$BK$4:$BK$8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6</c:v>
                </c:pt>
                <c:pt idx="4">
                  <c:v>DAY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2022'!$BK$9:$BK$526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5">
                  <c:v>8</c:v>
                </c:pt>
                <c:pt idx="6">
                  <c:v>7</c:v>
                </c:pt>
                <c:pt idx="8">
                  <c:v>8</c:v>
                </c:pt>
                <c:pt idx="9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8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3">
                  <c:v>8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5">
                  <c:v>8</c:v>
                </c:pt>
                <c:pt idx="97">
                  <c:v>8</c:v>
                </c:pt>
                <c:pt idx="99">
                  <c:v>8</c:v>
                </c:pt>
                <c:pt idx="100">
                  <c:v>8</c:v>
                </c:pt>
                <c:pt idx="102">
                  <c:v>8</c:v>
                </c:pt>
                <c:pt idx="105">
                  <c:v>8</c:v>
                </c:pt>
                <c:pt idx="106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4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1">
                  <c:v>8</c:v>
                </c:pt>
                <c:pt idx="142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60">
                  <c:v>3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71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5</c:v>
                </c:pt>
                <c:pt idx="186">
                  <c:v>8</c:v>
                </c:pt>
                <c:pt idx="187">
                  <c:v>8</c:v>
                </c:pt>
                <c:pt idx="189">
                  <c:v>5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3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7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4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5</c:v>
                </c:pt>
                <c:pt idx="312">
                  <c:v>5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5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5</c:v>
                </c:pt>
                <c:pt idx="392">
                  <c:v>8</c:v>
                </c:pt>
                <c:pt idx="395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5">
                  <c:v>8</c:v>
                </c:pt>
                <c:pt idx="427">
                  <c:v>8</c:v>
                </c:pt>
                <c:pt idx="429">
                  <c:v>8</c:v>
                </c:pt>
                <c:pt idx="431">
                  <c:v>8</c:v>
                </c:pt>
                <c:pt idx="432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7">
                  <c:v>8</c:v>
                </c:pt>
                <c:pt idx="498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7F27-4EDF-98B3-3F11C2A208D3}"/>
            </c:ext>
          </c:extLst>
        </c:ser>
        <c:ser>
          <c:idx val="87"/>
          <c:order val="87"/>
          <c:tx>
            <c:strRef>
              <c:f>'LOCAL DECEMBER 2022'!$BL$4:$BL$8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6</c:v>
                </c:pt>
                <c:pt idx="4">
                  <c:v>O/T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2022'!$BL$9:$BL$526</c:f>
              <c:numCache>
                <c:formatCode>0.0</c:formatCode>
                <c:ptCount val="518"/>
                <c:pt idx="1">
                  <c:v>1</c:v>
                </c:pt>
                <c:pt idx="2">
                  <c:v>3</c:v>
                </c:pt>
                <c:pt idx="5">
                  <c:v>2</c:v>
                </c:pt>
                <c:pt idx="8">
                  <c:v>2</c:v>
                </c:pt>
                <c:pt idx="9">
                  <c:v>3</c:v>
                </c:pt>
                <c:pt idx="11">
                  <c:v>4</c:v>
                </c:pt>
                <c:pt idx="12">
                  <c:v>1</c:v>
                </c:pt>
                <c:pt idx="13">
                  <c:v>6</c:v>
                </c:pt>
                <c:pt idx="14">
                  <c:v>2</c:v>
                </c:pt>
                <c:pt idx="19">
                  <c:v>4</c:v>
                </c:pt>
                <c:pt idx="20">
                  <c:v>2</c:v>
                </c:pt>
                <c:pt idx="21">
                  <c:v>4</c:v>
                </c:pt>
                <c:pt idx="22">
                  <c:v>1</c:v>
                </c:pt>
                <c:pt idx="23">
                  <c:v>6</c:v>
                </c:pt>
                <c:pt idx="24">
                  <c:v>4</c:v>
                </c:pt>
                <c:pt idx="25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3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4</c:v>
                </c:pt>
                <c:pt idx="58">
                  <c:v>4</c:v>
                </c:pt>
                <c:pt idx="60">
                  <c:v>4</c:v>
                </c:pt>
                <c:pt idx="61">
                  <c:v>2</c:v>
                </c:pt>
                <c:pt idx="62">
                  <c:v>4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6</c:v>
                </c:pt>
                <c:pt idx="71">
                  <c:v>4</c:v>
                </c:pt>
                <c:pt idx="74">
                  <c:v>2</c:v>
                </c:pt>
                <c:pt idx="76">
                  <c:v>4</c:v>
                </c:pt>
                <c:pt idx="78">
                  <c:v>1</c:v>
                </c:pt>
                <c:pt idx="79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4</c:v>
                </c:pt>
                <c:pt idx="95">
                  <c:v>1</c:v>
                </c:pt>
                <c:pt idx="97">
                  <c:v>1</c:v>
                </c:pt>
                <c:pt idx="99">
                  <c:v>6</c:v>
                </c:pt>
                <c:pt idx="100">
                  <c:v>6</c:v>
                </c:pt>
                <c:pt idx="106">
                  <c:v>1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1</c:v>
                </c:pt>
                <c:pt idx="115">
                  <c:v>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1</c:v>
                </c:pt>
                <c:pt idx="131">
                  <c:v>1</c:v>
                </c:pt>
                <c:pt idx="132">
                  <c:v>4</c:v>
                </c:pt>
                <c:pt idx="134">
                  <c:v>3</c:v>
                </c:pt>
                <c:pt idx="137">
                  <c:v>2</c:v>
                </c:pt>
                <c:pt idx="138">
                  <c:v>2</c:v>
                </c:pt>
                <c:pt idx="142">
                  <c:v>4</c:v>
                </c:pt>
                <c:pt idx="144">
                  <c:v>1</c:v>
                </c:pt>
                <c:pt idx="145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53">
                  <c:v>1</c:v>
                </c:pt>
                <c:pt idx="154">
                  <c:v>4</c:v>
                </c:pt>
                <c:pt idx="155">
                  <c:v>3</c:v>
                </c:pt>
                <c:pt idx="156">
                  <c:v>2</c:v>
                </c:pt>
                <c:pt idx="157">
                  <c:v>4</c:v>
                </c:pt>
                <c:pt idx="158">
                  <c:v>4</c:v>
                </c:pt>
                <c:pt idx="161">
                  <c:v>1</c:v>
                </c:pt>
                <c:pt idx="162">
                  <c:v>1</c:v>
                </c:pt>
                <c:pt idx="163">
                  <c:v>3</c:v>
                </c:pt>
                <c:pt idx="165">
                  <c:v>1</c:v>
                </c:pt>
                <c:pt idx="166">
                  <c:v>4</c:v>
                </c:pt>
                <c:pt idx="167">
                  <c:v>1</c:v>
                </c:pt>
                <c:pt idx="168">
                  <c:v>4</c:v>
                </c:pt>
                <c:pt idx="171">
                  <c:v>1</c:v>
                </c:pt>
                <c:pt idx="173">
                  <c:v>1</c:v>
                </c:pt>
                <c:pt idx="174">
                  <c:v>4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4</c:v>
                </c:pt>
                <c:pt idx="186">
                  <c:v>1</c:v>
                </c:pt>
                <c:pt idx="187">
                  <c:v>2</c:v>
                </c:pt>
                <c:pt idx="191">
                  <c:v>6</c:v>
                </c:pt>
                <c:pt idx="192">
                  <c:v>2</c:v>
                </c:pt>
                <c:pt idx="193">
                  <c:v>6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1">
                  <c:v>3</c:v>
                </c:pt>
                <c:pt idx="202">
                  <c:v>4</c:v>
                </c:pt>
                <c:pt idx="203">
                  <c:v>3</c:v>
                </c:pt>
                <c:pt idx="204">
                  <c:v>3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3">
                  <c:v>4</c:v>
                </c:pt>
                <c:pt idx="214">
                  <c:v>1</c:v>
                </c:pt>
                <c:pt idx="215">
                  <c:v>4</c:v>
                </c:pt>
                <c:pt idx="216">
                  <c:v>1.5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1">
                  <c:v>2</c:v>
                </c:pt>
                <c:pt idx="222">
                  <c:v>1.5</c:v>
                </c:pt>
                <c:pt idx="223">
                  <c:v>4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4</c:v>
                </c:pt>
                <c:pt idx="233">
                  <c:v>4</c:v>
                </c:pt>
                <c:pt idx="234">
                  <c:v>2</c:v>
                </c:pt>
                <c:pt idx="235">
                  <c:v>4</c:v>
                </c:pt>
                <c:pt idx="236">
                  <c:v>3</c:v>
                </c:pt>
                <c:pt idx="237">
                  <c:v>5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3</c:v>
                </c:pt>
                <c:pt idx="242">
                  <c:v>3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3</c:v>
                </c:pt>
                <c:pt idx="248">
                  <c:v>1</c:v>
                </c:pt>
                <c:pt idx="250">
                  <c:v>4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4</c:v>
                </c:pt>
                <c:pt idx="255">
                  <c:v>3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3">
                  <c:v>4</c:v>
                </c:pt>
                <c:pt idx="265">
                  <c:v>4</c:v>
                </c:pt>
                <c:pt idx="266">
                  <c:v>1</c:v>
                </c:pt>
                <c:pt idx="268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5">
                  <c:v>1</c:v>
                </c:pt>
                <c:pt idx="286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4">
                  <c:v>2</c:v>
                </c:pt>
                <c:pt idx="297">
                  <c:v>1</c:v>
                </c:pt>
                <c:pt idx="299">
                  <c:v>1</c:v>
                </c:pt>
                <c:pt idx="301">
                  <c:v>1</c:v>
                </c:pt>
                <c:pt idx="302">
                  <c:v>4</c:v>
                </c:pt>
                <c:pt idx="303">
                  <c:v>1</c:v>
                </c:pt>
                <c:pt idx="304">
                  <c:v>1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4</c:v>
                </c:pt>
                <c:pt idx="320">
                  <c:v>4</c:v>
                </c:pt>
                <c:pt idx="321">
                  <c:v>4</c:v>
                </c:pt>
                <c:pt idx="323">
                  <c:v>3</c:v>
                </c:pt>
                <c:pt idx="325">
                  <c:v>1</c:v>
                </c:pt>
                <c:pt idx="326">
                  <c:v>6</c:v>
                </c:pt>
                <c:pt idx="327">
                  <c:v>4</c:v>
                </c:pt>
                <c:pt idx="328">
                  <c:v>3</c:v>
                </c:pt>
                <c:pt idx="329">
                  <c:v>2</c:v>
                </c:pt>
                <c:pt idx="330">
                  <c:v>1</c:v>
                </c:pt>
                <c:pt idx="331">
                  <c:v>3</c:v>
                </c:pt>
                <c:pt idx="332">
                  <c:v>3</c:v>
                </c:pt>
                <c:pt idx="335">
                  <c:v>4</c:v>
                </c:pt>
                <c:pt idx="336">
                  <c:v>1</c:v>
                </c:pt>
                <c:pt idx="337">
                  <c:v>4</c:v>
                </c:pt>
                <c:pt idx="340">
                  <c:v>1</c:v>
                </c:pt>
                <c:pt idx="343">
                  <c:v>1</c:v>
                </c:pt>
                <c:pt idx="344">
                  <c:v>1</c:v>
                </c:pt>
                <c:pt idx="346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5">
                  <c:v>4</c:v>
                </c:pt>
                <c:pt idx="356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3</c:v>
                </c:pt>
                <c:pt idx="362">
                  <c:v>3</c:v>
                </c:pt>
                <c:pt idx="365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4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4</c:v>
                </c:pt>
                <c:pt idx="388">
                  <c:v>1</c:v>
                </c:pt>
                <c:pt idx="389">
                  <c:v>3</c:v>
                </c:pt>
                <c:pt idx="391">
                  <c:v>1</c:v>
                </c:pt>
                <c:pt idx="392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4</c:v>
                </c:pt>
                <c:pt idx="416">
                  <c:v>4</c:v>
                </c:pt>
                <c:pt idx="417">
                  <c:v>1</c:v>
                </c:pt>
                <c:pt idx="418">
                  <c:v>4</c:v>
                </c:pt>
                <c:pt idx="419">
                  <c:v>3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7">
                  <c:v>2</c:v>
                </c:pt>
                <c:pt idx="431">
                  <c:v>1</c:v>
                </c:pt>
                <c:pt idx="432">
                  <c:v>3</c:v>
                </c:pt>
                <c:pt idx="435">
                  <c:v>2</c:v>
                </c:pt>
                <c:pt idx="436">
                  <c:v>2</c:v>
                </c:pt>
                <c:pt idx="439">
                  <c:v>1</c:v>
                </c:pt>
                <c:pt idx="440">
                  <c:v>3</c:v>
                </c:pt>
                <c:pt idx="441">
                  <c:v>1.5</c:v>
                </c:pt>
                <c:pt idx="444">
                  <c:v>4</c:v>
                </c:pt>
                <c:pt idx="445">
                  <c:v>2</c:v>
                </c:pt>
                <c:pt idx="446">
                  <c:v>2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2">
                  <c:v>1</c:v>
                </c:pt>
                <c:pt idx="453">
                  <c:v>4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1</c:v>
                </c:pt>
                <c:pt idx="469">
                  <c:v>4</c:v>
                </c:pt>
                <c:pt idx="470">
                  <c:v>4</c:v>
                </c:pt>
                <c:pt idx="471">
                  <c:v>2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4</c:v>
                </c:pt>
                <c:pt idx="490">
                  <c:v>4</c:v>
                </c:pt>
                <c:pt idx="491">
                  <c:v>3</c:v>
                </c:pt>
                <c:pt idx="492">
                  <c:v>3</c:v>
                </c:pt>
                <c:pt idx="493">
                  <c:v>4</c:v>
                </c:pt>
                <c:pt idx="497">
                  <c:v>1</c:v>
                </c:pt>
                <c:pt idx="498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7F27-4EDF-98B3-3F11C2A208D3}"/>
            </c:ext>
          </c:extLst>
        </c:ser>
        <c:ser>
          <c:idx val="88"/>
          <c:order val="88"/>
          <c:tx>
            <c:strRef>
              <c:f>'LOCAL DECEMBER 2022'!$BM$4:$BM$8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6</c:v>
                </c:pt>
                <c:pt idx="4">
                  <c:v>NIGHT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2022'!$BM$9:$BM$526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42">
                  <c:v>8</c:v>
                </c:pt>
                <c:pt idx="51">
                  <c:v>8</c:v>
                </c:pt>
                <c:pt idx="72">
                  <c:v>8</c:v>
                </c:pt>
                <c:pt idx="75">
                  <c:v>8</c:v>
                </c:pt>
                <c:pt idx="77">
                  <c:v>8</c:v>
                </c:pt>
                <c:pt idx="98">
                  <c:v>8</c:v>
                </c:pt>
                <c:pt idx="133">
                  <c:v>8</c:v>
                </c:pt>
                <c:pt idx="151">
                  <c:v>8</c:v>
                </c:pt>
                <c:pt idx="170">
                  <c:v>8</c:v>
                </c:pt>
                <c:pt idx="190">
                  <c:v>8</c:v>
                </c:pt>
                <c:pt idx="220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0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7F27-4EDF-98B3-3F11C2A208D3}"/>
            </c:ext>
          </c:extLst>
        </c:ser>
        <c:ser>
          <c:idx val="89"/>
          <c:order val="89"/>
          <c:tx>
            <c:strRef>
              <c:f>'LOCAL DECEMBER 2022'!$BN$4:$BN$8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6</c:v>
                </c:pt>
                <c:pt idx="4">
                  <c:v>O/T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2022'!$BN$9:$BN$526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42">
                  <c:v>3</c:v>
                </c:pt>
                <c:pt idx="51">
                  <c:v>1</c:v>
                </c:pt>
                <c:pt idx="72">
                  <c:v>2</c:v>
                </c:pt>
                <c:pt idx="77">
                  <c:v>4</c:v>
                </c:pt>
                <c:pt idx="98">
                  <c:v>4</c:v>
                </c:pt>
                <c:pt idx="133">
                  <c:v>4</c:v>
                </c:pt>
                <c:pt idx="151">
                  <c:v>4.5</c:v>
                </c:pt>
                <c:pt idx="170">
                  <c:v>4</c:v>
                </c:pt>
                <c:pt idx="190">
                  <c:v>4.5</c:v>
                </c:pt>
                <c:pt idx="220">
                  <c:v>3</c:v>
                </c:pt>
                <c:pt idx="363">
                  <c:v>2</c:v>
                </c:pt>
                <c:pt idx="376">
                  <c:v>1</c:v>
                </c:pt>
                <c:pt idx="430">
                  <c:v>4</c:v>
                </c:pt>
                <c:pt idx="4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7F27-4EDF-98B3-3F11C2A208D3}"/>
            </c:ext>
          </c:extLst>
        </c:ser>
        <c:ser>
          <c:idx val="90"/>
          <c:order val="90"/>
          <c:tx>
            <c:strRef>
              <c:f>'LOCAL DECEMBER 2022'!$BO$4:$BO$8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WEDNESDAY</c:v>
                </c:pt>
                <c:pt idx="3">
                  <c:v>7</c:v>
                </c:pt>
                <c:pt idx="4">
                  <c:v>DAY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2022'!$BO$9:$BO$526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3">
                  <c:v>8</c:v>
                </c:pt>
                <c:pt idx="76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5">
                  <c:v>8</c:v>
                </c:pt>
                <c:pt idx="96">
                  <c:v>8</c:v>
                </c:pt>
                <c:pt idx="99">
                  <c:v>8</c:v>
                </c:pt>
                <c:pt idx="100">
                  <c:v>8</c:v>
                </c:pt>
                <c:pt idx="102">
                  <c:v>8</c:v>
                </c:pt>
                <c:pt idx="103">
                  <c:v>8</c:v>
                </c:pt>
                <c:pt idx="105">
                  <c:v>8</c:v>
                </c:pt>
                <c:pt idx="106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1">
                  <c:v>8</c:v>
                </c:pt>
                <c:pt idx="123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2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50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5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5</c:v>
                </c:pt>
                <c:pt idx="178">
                  <c:v>8</c:v>
                </c:pt>
                <c:pt idx="179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9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5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2</c:v>
                </c:pt>
                <c:pt idx="292">
                  <c:v>8</c:v>
                </c:pt>
                <c:pt idx="293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5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7</c:v>
                </c:pt>
                <c:pt idx="332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5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7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7">
                  <c:v>8</c:v>
                </c:pt>
                <c:pt idx="498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7F27-4EDF-98B3-3F11C2A208D3}"/>
            </c:ext>
          </c:extLst>
        </c:ser>
        <c:ser>
          <c:idx val="91"/>
          <c:order val="91"/>
          <c:tx>
            <c:strRef>
              <c:f>'LOCAL DECEMBER 2022'!$BP$4:$BP$8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WEDNESDAY</c:v>
                </c:pt>
                <c:pt idx="3">
                  <c:v>7</c:v>
                </c:pt>
                <c:pt idx="4">
                  <c:v>O/T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2022'!$BP$9:$BP$526</c:f>
              <c:numCache>
                <c:formatCode>0.0</c:formatCode>
                <c:ptCount val="518"/>
                <c:pt idx="1">
                  <c:v>1</c:v>
                </c:pt>
                <c:pt idx="2">
                  <c:v>2</c:v>
                </c:pt>
                <c:pt idx="5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5</c:v>
                </c:pt>
                <c:pt idx="12">
                  <c:v>1</c:v>
                </c:pt>
                <c:pt idx="13">
                  <c:v>5</c:v>
                </c:pt>
                <c:pt idx="15">
                  <c:v>3</c:v>
                </c:pt>
                <c:pt idx="16">
                  <c:v>1</c:v>
                </c:pt>
                <c:pt idx="19">
                  <c:v>2</c:v>
                </c:pt>
                <c:pt idx="21">
                  <c:v>4</c:v>
                </c:pt>
                <c:pt idx="22">
                  <c:v>1</c:v>
                </c:pt>
                <c:pt idx="23">
                  <c:v>5</c:v>
                </c:pt>
                <c:pt idx="24">
                  <c:v>1</c:v>
                </c:pt>
                <c:pt idx="25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3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3</c:v>
                </c:pt>
                <c:pt idx="48">
                  <c:v>4</c:v>
                </c:pt>
                <c:pt idx="52">
                  <c:v>1</c:v>
                </c:pt>
                <c:pt idx="53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8">
                  <c:v>7.5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6">
                  <c:v>3</c:v>
                </c:pt>
                <c:pt idx="78">
                  <c:v>1</c:v>
                </c:pt>
                <c:pt idx="79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4</c:v>
                </c:pt>
                <c:pt idx="95">
                  <c:v>1</c:v>
                </c:pt>
                <c:pt idx="99">
                  <c:v>6</c:v>
                </c:pt>
                <c:pt idx="100">
                  <c:v>5</c:v>
                </c:pt>
                <c:pt idx="106">
                  <c:v>1</c:v>
                </c:pt>
                <c:pt idx="108">
                  <c:v>4</c:v>
                </c:pt>
                <c:pt idx="109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2</c:v>
                </c:pt>
                <c:pt idx="115">
                  <c:v>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3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4</c:v>
                </c:pt>
                <c:pt idx="130">
                  <c:v>1</c:v>
                </c:pt>
                <c:pt idx="132">
                  <c:v>4</c:v>
                </c:pt>
                <c:pt idx="134">
                  <c:v>1</c:v>
                </c:pt>
                <c:pt idx="135">
                  <c:v>1</c:v>
                </c:pt>
                <c:pt idx="137">
                  <c:v>3</c:v>
                </c:pt>
                <c:pt idx="138">
                  <c:v>1</c:v>
                </c:pt>
                <c:pt idx="140">
                  <c:v>1</c:v>
                </c:pt>
                <c:pt idx="142">
                  <c:v>2</c:v>
                </c:pt>
                <c:pt idx="143">
                  <c:v>3.5</c:v>
                </c:pt>
                <c:pt idx="144">
                  <c:v>4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1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61">
                  <c:v>1</c:v>
                </c:pt>
                <c:pt idx="162">
                  <c:v>1</c:v>
                </c:pt>
                <c:pt idx="163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1</c:v>
                </c:pt>
                <c:pt idx="168">
                  <c:v>4</c:v>
                </c:pt>
                <c:pt idx="171">
                  <c:v>1</c:v>
                </c:pt>
                <c:pt idx="172">
                  <c:v>1</c:v>
                </c:pt>
                <c:pt idx="174">
                  <c:v>4</c:v>
                </c:pt>
                <c:pt idx="175">
                  <c:v>1</c:v>
                </c:pt>
                <c:pt idx="176">
                  <c:v>2</c:v>
                </c:pt>
                <c:pt idx="178">
                  <c:v>1</c:v>
                </c:pt>
                <c:pt idx="179">
                  <c:v>1</c:v>
                </c:pt>
                <c:pt idx="181">
                  <c:v>5</c:v>
                </c:pt>
                <c:pt idx="182">
                  <c:v>2</c:v>
                </c:pt>
                <c:pt idx="183">
                  <c:v>4</c:v>
                </c:pt>
                <c:pt idx="184">
                  <c:v>1</c:v>
                </c:pt>
                <c:pt idx="185">
                  <c:v>4</c:v>
                </c:pt>
                <c:pt idx="189">
                  <c:v>4</c:v>
                </c:pt>
                <c:pt idx="191">
                  <c:v>5</c:v>
                </c:pt>
                <c:pt idx="192">
                  <c:v>1</c:v>
                </c:pt>
                <c:pt idx="193">
                  <c:v>5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3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1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1.5</c:v>
                </c:pt>
                <c:pt idx="218">
                  <c:v>1</c:v>
                </c:pt>
                <c:pt idx="219">
                  <c:v>3</c:v>
                </c:pt>
                <c:pt idx="221">
                  <c:v>2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3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6">
                  <c:v>3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3</c:v>
                </c:pt>
                <c:pt idx="242">
                  <c:v>3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7">
                  <c:v>3</c:v>
                </c:pt>
                <c:pt idx="248">
                  <c:v>1</c:v>
                </c:pt>
                <c:pt idx="249">
                  <c:v>3</c:v>
                </c:pt>
                <c:pt idx="252">
                  <c:v>1</c:v>
                </c:pt>
                <c:pt idx="253">
                  <c:v>1</c:v>
                </c:pt>
                <c:pt idx="254">
                  <c:v>3.5</c:v>
                </c:pt>
                <c:pt idx="255">
                  <c:v>2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4</c:v>
                </c:pt>
                <c:pt idx="265">
                  <c:v>4</c:v>
                </c:pt>
                <c:pt idx="266">
                  <c:v>1</c:v>
                </c:pt>
                <c:pt idx="268">
                  <c:v>3</c:v>
                </c:pt>
                <c:pt idx="269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4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1">
                  <c:v>1</c:v>
                </c:pt>
                <c:pt idx="282">
                  <c:v>2</c:v>
                </c:pt>
                <c:pt idx="285">
                  <c:v>3</c:v>
                </c:pt>
                <c:pt idx="286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2">
                  <c:v>1</c:v>
                </c:pt>
                <c:pt idx="293">
                  <c:v>1</c:v>
                </c:pt>
                <c:pt idx="297">
                  <c:v>1</c:v>
                </c:pt>
                <c:pt idx="299">
                  <c:v>1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4">
                  <c:v>3</c:v>
                </c:pt>
                <c:pt idx="307">
                  <c:v>4</c:v>
                </c:pt>
                <c:pt idx="308">
                  <c:v>3</c:v>
                </c:pt>
                <c:pt idx="309">
                  <c:v>4</c:v>
                </c:pt>
                <c:pt idx="310">
                  <c:v>1.5</c:v>
                </c:pt>
                <c:pt idx="311">
                  <c:v>1</c:v>
                </c:pt>
                <c:pt idx="312">
                  <c:v>1</c:v>
                </c:pt>
                <c:pt idx="313">
                  <c:v>3</c:v>
                </c:pt>
                <c:pt idx="316">
                  <c:v>1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1</c:v>
                </c:pt>
                <c:pt idx="323">
                  <c:v>3</c:v>
                </c:pt>
                <c:pt idx="326">
                  <c:v>5</c:v>
                </c:pt>
                <c:pt idx="327">
                  <c:v>4</c:v>
                </c:pt>
                <c:pt idx="328">
                  <c:v>1</c:v>
                </c:pt>
                <c:pt idx="330">
                  <c:v>1</c:v>
                </c:pt>
                <c:pt idx="332">
                  <c:v>3</c:v>
                </c:pt>
                <c:pt idx="334">
                  <c:v>4</c:v>
                </c:pt>
                <c:pt idx="335">
                  <c:v>4</c:v>
                </c:pt>
                <c:pt idx="336">
                  <c:v>1</c:v>
                </c:pt>
                <c:pt idx="337">
                  <c:v>4</c:v>
                </c:pt>
                <c:pt idx="340">
                  <c:v>1</c:v>
                </c:pt>
                <c:pt idx="341">
                  <c:v>4</c:v>
                </c:pt>
                <c:pt idx="343">
                  <c:v>2</c:v>
                </c:pt>
                <c:pt idx="346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9">
                  <c:v>1</c:v>
                </c:pt>
                <c:pt idx="361">
                  <c:v>3</c:v>
                </c:pt>
                <c:pt idx="362">
                  <c:v>3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5">
                  <c:v>1</c:v>
                </c:pt>
                <c:pt idx="378">
                  <c:v>1</c:v>
                </c:pt>
                <c:pt idx="379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4</c:v>
                </c:pt>
                <c:pt idx="389">
                  <c:v>3</c:v>
                </c:pt>
                <c:pt idx="391">
                  <c:v>3</c:v>
                </c:pt>
                <c:pt idx="392">
                  <c:v>1</c:v>
                </c:pt>
                <c:pt idx="394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4">
                  <c:v>3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3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1</c:v>
                </c:pt>
                <c:pt idx="418">
                  <c:v>4</c:v>
                </c:pt>
                <c:pt idx="419">
                  <c:v>1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2</c:v>
                </c:pt>
                <c:pt idx="424">
                  <c:v>4</c:v>
                </c:pt>
                <c:pt idx="427">
                  <c:v>1</c:v>
                </c:pt>
                <c:pt idx="431">
                  <c:v>1</c:v>
                </c:pt>
                <c:pt idx="432">
                  <c:v>3</c:v>
                </c:pt>
                <c:pt idx="433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3</c:v>
                </c:pt>
                <c:pt idx="441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4</c:v>
                </c:pt>
                <c:pt idx="454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9">
                  <c:v>2</c:v>
                </c:pt>
                <c:pt idx="470">
                  <c:v>4</c:v>
                </c:pt>
                <c:pt idx="471">
                  <c:v>1</c:v>
                </c:pt>
                <c:pt idx="475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3</c:v>
                </c:pt>
                <c:pt idx="482">
                  <c:v>1</c:v>
                </c:pt>
                <c:pt idx="483">
                  <c:v>4</c:v>
                </c:pt>
                <c:pt idx="484">
                  <c:v>2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4</c:v>
                </c:pt>
                <c:pt idx="489">
                  <c:v>1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4</c:v>
                </c:pt>
                <c:pt idx="498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7F27-4EDF-98B3-3F11C2A208D3}"/>
            </c:ext>
          </c:extLst>
        </c:ser>
        <c:ser>
          <c:idx val="92"/>
          <c:order val="92"/>
          <c:tx>
            <c:strRef>
              <c:f>'LOCAL DECEMBER 2022'!$BQ$4:$BQ$8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WEDNESDAY</c:v>
                </c:pt>
                <c:pt idx="3">
                  <c:v>7</c:v>
                </c:pt>
                <c:pt idx="4">
                  <c:v>NIGHT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2022'!$BQ$9:$BQ$526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42">
                  <c:v>8</c:v>
                </c:pt>
                <c:pt idx="51">
                  <c:v>8</c:v>
                </c:pt>
                <c:pt idx="72">
                  <c:v>8</c:v>
                </c:pt>
                <c:pt idx="75">
                  <c:v>8</c:v>
                </c:pt>
                <c:pt idx="77">
                  <c:v>8</c:v>
                </c:pt>
                <c:pt idx="98">
                  <c:v>8</c:v>
                </c:pt>
                <c:pt idx="120">
                  <c:v>8</c:v>
                </c:pt>
                <c:pt idx="133">
                  <c:v>8</c:v>
                </c:pt>
                <c:pt idx="151">
                  <c:v>8</c:v>
                </c:pt>
                <c:pt idx="170">
                  <c:v>8</c:v>
                </c:pt>
                <c:pt idx="190">
                  <c:v>8</c:v>
                </c:pt>
                <c:pt idx="212">
                  <c:v>8</c:v>
                </c:pt>
                <c:pt idx="220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7F27-4EDF-98B3-3F11C2A208D3}"/>
            </c:ext>
          </c:extLst>
        </c:ser>
        <c:ser>
          <c:idx val="93"/>
          <c:order val="93"/>
          <c:tx>
            <c:strRef>
              <c:f>'LOCAL DECEMBER 2022'!$BR$4:$BR$8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WEDNESDAY</c:v>
                </c:pt>
                <c:pt idx="3">
                  <c:v>7</c:v>
                </c:pt>
                <c:pt idx="4">
                  <c:v>O/T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2022'!$BR$9:$BR$526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42">
                  <c:v>3</c:v>
                </c:pt>
                <c:pt idx="51">
                  <c:v>2</c:v>
                </c:pt>
                <c:pt idx="72">
                  <c:v>2</c:v>
                </c:pt>
                <c:pt idx="77">
                  <c:v>4</c:v>
                </c:pt>
                <c:pt idx="98">
                  <c:v>4</c:v>
                </c:pt>
                <c:pt idx="120">
                  <c:v>2</c:v>
                </c:pt>
                <c:pt idx="133">
                  <c:v>4</c:v>
                </c:pt>
                <c:pt idx="151">
                  <c:v>4.5</c:v>
                </c:pt>
                <c:pt idx="170">
                  <c:v>4</c:v>
                </c:pt>
                <c:pt idx="190">
                  <c:v>4.5</c:v>
                </c:pt>
                <c:pt idx="212">
                  <c:v>4</c:v>
                </c:pt>
                <c:pt idx="220">
                  <c:v>3</c:v>
                </c:pt>
                <c:pt idx="363">
                  <c:v>2</c:v>
                </c:pt>
                <c:pt idx="376">
                  <c:v>4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7F27-4EDF-98B3-3F11C2A208D3}"/>
            </c:ext>
          </c:extLst>
        </c:ser>
        <c:ser>
          <c:idx val="94"/>
          <c:order val="9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7F27-4EDF-98B3-3F11C2A208D3}"/>
            </c:ext>
          </c:extLst>
        </c:ser>
        <c:ser>
          <c:idx val="95"/>
          <c:order val="95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7F27-4EDF-98B3-3F11C2A208D3}"/>
            </c:ext>
          </c:extLst>
        </c:ser>
        <c:ser>
          <c:idx val="96"/>
          <c:order val="96"/>
          <c:tx>
            <c:strRef>
              <c:f>'LOCAL DECEMBER 2022'!$BS$4:$BS$8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THURSDAY</c:v>
                </c:pt>
                <c:pt idx="3">
                  <c:v>8</c:v>
                </c:pt>
                <c:pt idx="4">
                  <c:v>DAY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2022'!$BS$9:$BS$526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5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5">
                  <c:v>8</c:v>
                </c:pt>
                <c:pt idx="36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3">
                  <c:v>8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79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2">
                  <c:v>8</c:v>
                </c:pt>
                <c:pt idx="93">
                  <c:v>8</c:v>
                </c:pt>
                <c:pt idx="95">
                  <c:v>8</c:v>
                </c:pt>
                <c:pt idx="96">
                  <c:v>8</c:v>
                </c:pt>
                <c:pt idx="99">
                  <c:v>8</c:v>
                </c:pt>
                <c:pt idx="100">
                  <c:v>8</c:v>
                </c:pt>
                <c:pt idx="102">
                  <c:v>8</c:v>
                </c:pt>
                <c:pt idx="103">
                  <c:v>8</c:v>
                </c:pt>
                <c:pt idx="105">
                  <c:v>8</c:v>
                </c:pt>
                <c:pt idx="106">
                  <c:v>8</c:v>
                </c:pt>
                <c:pt idx="108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21">
                  <c:v>8</c:v>
                </c:pt>
                <c:pt idx="123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2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5</c:v>
                </c:pt>
                <c:pt idx="167">
                  <c:v>8</c:v>
                </c:pt>
                <c:pt idx="168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8">
                  <c:v>3</c:v>
                </c:pt>
                <c:pt idx="179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4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9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9">
                  <c:v>8</c:v>
                </c:pt>
                <c:pt idx="440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7">
                  <c:v>8</c:v>
                </c:pt>
                <c:pt idx="498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7F27-4EDF-98B3-3F11C2A208D3}"/>
            </c:ext>
          </c:extLst>
        </c:ser>
        <c:ser>
          <c:idx val="97"/>
          <c:order val="97"/>
          <c:tx>
            <c:strRef>
              <c:f>'LOCAL DECEMBER 2022'!$BT$4:$BT$8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THURSDAY</c:v>
                </c:pt>
                <c:pt idx="3">
                  <c:v>8</c:v>
                </c:pt>
                <c:pt idx="4">
                  <c:v>O/T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2022'!$BT$9:$BT$526</c:f>
              <c:numCache>
                <c:formatCode>0.0</c:formatCode>
                <c:ptCount val="518"/>
                <c:pt idx="1">
                  <c:v>1</c:v>
                </c:pt>
                <c:pt idx="2">
                  <c:v>1</c:v>
                </c:pt>
                <c:pt idx="5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2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3</c:v>
                </c:pt>
                <c:pt idx="19">
                  <c:v>2</c:v>
                </c:pt>
                <c:pt idx="22">
                  <c:v>1</c:v>
                </c:pt>
                <c:pt idx="24">
                  <c:v>1</c:v>
                </c:pt>
                <c:pt idx="25">
                  <c:v>4</c:v>
                </c:pt>
                <c:pt idx="29">
                  <c:v>2</c:v>
                </c:pt>
                <c:pt idx="30">
                  <c:v>1</c:v>
                </c:pt>
                <c:pt idx="32">
                  <c:v>2</c:v>
                </c:pt>
                <c:pt idx="33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52">
                  <c:v>1</c:v>
                </c:pt>
                <c:pt idx="53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1</c:v>
                </c:pt>
                <c:pt idx="68">
                  <c:v>3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4">
                  <c:v>1</c:v>
                </c:pt>
                <c:pt idx="76">
                  <c:v>3</c:v>
                </c:pt>
                <c:pt idx="78">
                  <c:v>1</c:v>
                </c:pt>
                <c:pt idx="79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4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9">
                  <c:v>2</c:v>
                </c:pt>
                <c:pt idx="106">
                  <c:v>1</c:v>
                </c:pt>
                <c:pt idx="108">
                  <c:v>4</c:v>
                </c:pt>
                <c:pt idx="110">
                  <c:v>1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3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4</c:v>
                </c:pt>
                <c:pt idx="130">
                  <c:v>1</c:v>
                </c:pt>
                <c:pt idx="132">
                  <c:v>4</c:v>
                </c:pt>
                <c:pt idx="134">
                  <c:v>1</c:v>
                </c:pt>
                <c:pt idx="135">
                  <c:v>1</c:v>
                </c:pt>
                <c:pt idx="137">
                  <c:v>3</c:v>
                </c:pt>
                <c:pt idx="138">
                  <c:v>2</c:v>
                </c:pt>
                <c:pt idx="140">
                  <c:v>1</c:v>
                </c:pt>
                <c:pt idx="142">
                  <c:v>3</c:v>
                </c:pt>
                <c:pt idx="143">
                  <c:v>3.5</c:v>
                </c:pt>
                <c:pt idx="144">
                  <c:v>4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61">
                  <c:v>1</c:v>
                </c:pt>
                <c:pt idx="162">
                  <c:v>1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7">
                  <c:v>1</c:v>
                </c:pt>
                <c:pt idx="168">
                  <c:v>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4</c:v>
                </c:pt>
                <c:pt idx="175">
                  <c:v>1</c:v>
                </c:pt>
                <c:pt idx="176">
                  <c:v>5</c:v>
                </c:pt>
                <c:pt idx="179">
                  <c:v>1</c:v>
                </c:pt>
                <c:pt idx="182">
                  <c:v>1</c:v>
                </c:pt>
                <c:pt idx="183">
                  <c:v>4</c:v>
                </c:pt>
                <c:pt idx="184">
                  <c:v>1</c:v>
                </c:pt>
                <c:pt idx="185">
                  <c:v>4</c:v>
                </c:pt>
                <c:pt idx="186">
                  <c:v>1</c:v>
                </c:pt>
                <c:pt idx="188">
                  <c:v>1</c:v>
                </c:pt>
                <c:pt idx="189">
                  <c:v>4</c:v>
                </c:pt>
                <c:pt idx="193">
                  <c:v>3</c:v>
                </c:pt>
                <c:pt idx="195">
                  <c:v>3</c:v>
                </c:pt>
                <c:pt idx="196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4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4</c:v>
                </c:pt>
                <c:pt idx="234">
                  <c:v>4</c:v>
                </c:pt>
                <c:pt idx="236">
                  <c:v>4</c:v>
                </c:pt>
                <c:pt idx="237">
                  <c:v>1</c:v>
                </c:pt>
                <c:pt idx="238">
                  <c:v>2</c:v>
                </c:pt>
                <c:pt idx="239">
                  <c:v>2</c:v>
                </c:pt>
                <c:pt idx="241">
                  <c:v>4</c:v>
                </c:pt>
                <c:pt idx="242">
                  <c:v>4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3</c:v>
                </c:pt>
                <c:pt idx="248">
                  <c:v>1</c:v>
                </c:pt>
                <c:pt idx="249">
                  <c:v>4</c:v>
                </c:pt>
                <c:pt idx="250">
                  <c:v>4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3.5</c:v>
                </c:pt>
                <c:pt idx="255">
                  <c:v>2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2">
                  <c:v>1</c:v>
                </c:pt>
                <c:pt idx="263">
                  <c:v>4</c:v>
                </c:pt>
                <c:pt idx="265">
                  <c:v>4</c:v>
                </c:pt>
                <c:pt idx="266">
                  <c:v>1</c:v>
                </c:pt>
                <c:pt idx="268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3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4</c:v>
                </c:pt>
                <c:pt idx="284">
                  <c:v>1</c:v>
                </c:pt>
                <c:pt idx="285">
                  <c:v>4</c:v>
                </c:pt>
                <c:pt idx="286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4">
                  <c:v>2</c:v>
                </c:pt>
                <c:pt idx="296">
                  <c:v>4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4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3</c:v>
                </c:pt>
                <c:pt idx="309">
                  <c:v>4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4</c:v>
                </c:pt>
                <c:pt idx="315">
                  <c:v>1</c:v>
                </c:pt>
                <c:pt idx="316">
                  <c:v>1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2">
                  <c:v>1</c:v>
                </c:pt>
                <c:pt idx="323">
                  <c:v>2</c:v>
                </c:pt>
                <c:pt idx="327">
                  <c:v>4</c:v>
                </c:pt>
                <c:pt idx="328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2</c:v>
                </c:pt>
                <c:pt idx="334">
                  <c:v>4</c:v>
                </c:pt>
                <c:pt idx="335">
                  <c:v>4</c:v>
                </c:pt>
                <c:pt idx="336">
                  <c:v>1</c:v>
                </c:pt>
                <c:pt idx="337">
                  <c:v>4</c:v>
                </c:pt>
                <c:pt idx="338">
                  <c:v>4</c:v>
                </c:pt>
                <c:pt idx="340">
                  <c:v>1</c:v>
                </c:pt>
                <c:pt idx="341">
                  <c:v>4</c:v>
                </c:pt>
                <c:pt idx="342">
                  <c:v>4</c:v>
                </c:pt>
                <c:pt idx="343">
                  <c:v>1</c:v>
                </c:pt>
                <c:pt idx="344">
                  <c:v>1</c:v>
                </c:pt>
                <c:pt idx="346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4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5">
                  <c:v>4</c:v>
                </c:pt>
                <c:pt idx="359">
                  <c:v>1</c:v>
                </c:pt>
                <c:pt idx="361">
                  <c:v>4</c:v>
                </c:pt>
                <c:pt idx="362">
                  <c:v>4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8">
                  <c:v>1</c:v>
                </c:pt>
                <c:pt idx="379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1">
                  <c:v>4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3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1</c:v>
                </c:pt>
                <c:pt idx="418">
                  <c:v>4</c:v>
                </c:pt>
                <c:pt idx="419">
                  <c:v>1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6">
                  <c:v>4</c:v>
                </c:pt>
                <c:pt idx="427">
                  <c:v>1</c:v>
                </c:pt>
                <c:pt idx="432">
                  <c:v>4</c:v>
                </c:pt>
                <c:pt idx="433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1</c:v>
                </c:pt>
                <c:pt idx="439">
                  <c:v>1</c:v>
                </c:pt>
                <c:pt idx="440">
                  <c:v>3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4</c:v>
                </c:pt>
                <c:pt idx="454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9">
                  <c:v>4</c:v>
                </c:pt>
                <c:pt idx="470">
                  <c:v>4</c:v>
                </c:pt>
                <c:pt idx="471">
                  <c:v>1</c:v>
                </c:pt>
                <c:pt idx="475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2">
                  <c:v>1</c:v>
                </c:pt>
                <c:pt idx="483">
                  <c:v>4</c:v>
                </c:pt>
                <c:pt idx="484">
                  <c:v>3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4</c:v>
                </c:pt>
                <c:pt idx="489">
                  <c:v>1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4</c:v>
                </c:pt>
                <c:pt idx="497">
                  <c:v>4</c:v>
                </c:pt>
                <c:pt idx="498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7F27-4EDF-98B3-3F11C2A208D3}"/>
            </c:ext>
          </c:extLst>
        </c:ser>
        <c:ser>
          <c:idx val="98"/>
          <c:order val="98"/>
          <c:tx>
            <c:strRef>
              <c:f>'LOCAL DECEMBER 2022'!$BU$4:$BU$8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THURSDAY</c:v>
                </c:pt>
                <c:pt idx="3">
                  <c:v>8</c:v>
                </c:pt>
                <c:pt idx="4">
                  <c:v>NIGHT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2022'!$BU$9:$BU$526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42">
                  <c:v>8</c:v>
                </c:pt>
                <c:pt idx="51">
                  <c:v>8</c:v>
                </c:pt>
                <c:pt idx="72">
                  <c:v>8</c:v>
                </c:pt>
                <c:pt idx="75">
                  <c:v>8</c:v>
                </c:pt>
                <c:pt idx="77">
                  <c:v>8</c:v>
                </c:pt>
                <c:pt idx="98">
                  <c:v>8</c:v>
                </c:pt>
                <c:pt idx="120">
                  <c:v>8</c:v>
                </c:pt>
                <c:pt idx="133">
                  <c:v>8</c:v>
                </c:pt>
                <c:pt idx="151">
                  <c:v>8</c:v>
                </c:pt>
                <c:pt idx="170">
                  <c:v>8</c:v>
                </c:pt>
                <c:pt idx="190">
                  <c:v>8</c:v>
                </c:pt>
                <c:pt idx="212">
                  <c:v>8</c:v>
                </c:pt>
                <c:pt idx="220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7F27-4EDF-98B3-3F11C2A208D3}"/>
            </c:ext>
          </c:extLst>
        </c:ser>
        <c:ser>
          <c:idx val="99"/>
          <c:order val="99"/>
          <c:tx>
            <c:strRef>
              <c:f>'LOCAL DECEMBER 2022'!$BV$4:$BV$8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THURSDAY</c:v>
                </c:pt>
                <c:pt idx="3">
                  <c:v>8</c:v>
                </c:pt>
                <c:pt idx="4">
                  <c:v>O/T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2022'!$BV$9:$BV$526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42">
                  <c:v>3</c:v>
                </c:pt>
                <c:pt idx="51">
                  <c:v>1</c:v>
                </c:pt>
                <c:pt idx="72">
                  <c:v>2</c:v>
                </c:pt>
                <c:pt idx="77">
                  <c:v>4</c:v>
                </c:pt>
                <c:pt idx="98">
                  <c:v>4</c:v>
                </c:pt>
                <c:pt idx="120">
                  <c:v>2</c:v>
                </c:pt>
                <c:pt idx="133">
                  <c:v>4</c:v>
                </c:pt>
                <c:pt idx="151">
                  <c:v>3.5</c:v>
                </c:pt>
                <c:pt idx="170">
                  <c:v>4</c:v>
                </c:pt>
                <c:pt idx="190">
                  <c:v>4.5</c:v>
                </c:pt>
                <c:pt idx="220">
                  <c:v>3</c:v>
                </c:pt>
                <c:pt idx="363">
                  <c:v>2</c:v>
                </c:pt>
                <c:pt idx="376">
                  <c:v>4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7F27-4EDF-98B3-3F11C2A208D3}"/>
            </c:ext>
          </c:extLst>
        </c:ser>
        <c:ser>
          <c:idx val="100"/>
          <c:order val="100"/>
          <c:tx>
            <c:strRef>
              <c:f>'LOCAL DECEMBER 2022'!$BW$4:$BW$8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FRIDAY</c:v>
                </c:pt>
                <c:pt idx="3">
                  <c:v>9</c:v>
                </c:pt>
                <c:pt idx="4">
                  <c:v>DAY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2022'!$BW$9:$BW$526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10.5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12</c:v>
                </c:pt>
                <c:pt idx="12">
                  <c:v>9</c:v>
                </c:pt>
                <c:pt idx="13">
                  <c:v>13</c:v>
                </c:pt>
                <c:pt idx="14">
                  <c:v>8</c:v>
                </c:pt>
                <c:pt idx="15">
                  <c:v>11</c:v>
                </c:pt>
                <c:pt idx="16">
                  <c:v>9</c:v>
                </c:pt>
                <c:pt idx="17">
                  <c:v>8</c:v>
                </c:pt>
                <c:pt idx="18">
                  <c:v>10</c:v>
                </c:pt>
                <c:pt idx="19">
                  <c:v>12</c:v>
                </c:pt>
                <c:pt idx="20">
                  <c:v>8</c:v>
                </c:pt>
                <c:pt idx="21">
                  <c:v>12</c:v>
                </c:pt>
                <c:pt idx="22">
                  <c:v>9</c:v>
                </c:pt>
                <c:pt idx="23">
                  <c:v>13</c:v>
                </c:pt>
                <c:pt idx="24">
                  <c:v>12</c:v>
                </c:pt>
                <c:pt idx="25">
                  <c:v>10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9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9</c:v>
                </c:pt>
                <c:pt idx="37">
                  <c:v>10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9</c:v>
                </c:pt>
                <c:pt idx="47">
                  <c:v>10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13</c:v>
                </c:pt>
                <c:pt idx="55">
                  <c:v>10</c:v>
                </c:pt>
                <c:pt idx="56">
                  <c:v>12</c:v>
                </c:pt>
                <c:pt idx="57">
                  <c:v>10</c:v>
                </c:pt>
                <c:pt idx="58">
                  <c:v>12</c:v>
                </c:pt>
                <c:pt idx="59">
                  <c:v>10</c:v>
                </c:pt>
                <c:pt idx="60">
                  <c:v>12</c:v>
                </c:pt>
                <c:pt idx="61">
                  <c:v>11</c:v>
                </c:pt>
                <c:pt idx="62">
                  <c:v>12</c:v>
                </c:pt>
                <c:pt idx="63">
                  <c:v>8</c:v>
                </c:pt>
                <c:pt idx="64">
                  <c:v>9</c:v>
                </c:pt>
                <c:pt idx="65">
                  <c:v>10</c:v>
                </c:pt>
                <c:pt idx="66">
                  <c:v>11</c:v>
                </c:pt>
                <c:pt idx="67">
                  <c:v>8</c:v>
                </c:pt>
                <c:pt idx="68">
                  <c:v>11</c:v>
                </c:pt>
                <c:pt idx="69">
                  <c:v>12</c:v>
                </c:pt>
                <c:pt idx="70">
                  <c:v>8</c:v>
                </c:pt>
                <c:pt idx="71">
                  <c:v>12</c:v>
                </c:pt>
                <c:pt idx="73">
                  <c:v>8</c:v>
                </c:pt>
                <c:pt idx="74">
                  <c:v>10.5</c:v>
                </c:pt>
                <c:pt idx="76">
                  <c:v>12</c:v>
                </c:pt>
                <c:pt idx="78">
                  <c:v>9</c:v>
                </c:pt>
                <c:pt idx="79">
                  <c:v>10</c:v>
                </c:pt>
                <c:pt idx="80">
                  <c:v>8</c:v>
                </c:pt>
                <c:pt idx="81">
                  <c:v>9</c:v>
                </c:pt>
                <c:pt idx="82">
                  <c:v>12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12</c:v>
                </c:pt>
                <c:pt idx="87">
                  <c:v>11</c:v>
                </c:pt>
                <c:pt idx="88">
                  <c:v>12</c:v>
                </c:pt>
                <c:pt idx="89">
                  <c:v>9</c:v>
                </c:pt>
                <c:pt idx="90">
                  <c:v>10</c:v>
                </c:pt>
                <c:pt idx="91">
                  <c:v>10</c:v>
                </c:pt>
                <c:pt idx="92">
                  <c:v>9</c:v>
                </c:pt>
                <c:pt idx="93">
                  <c:v>9</c:v>
                </c:pt>
                <c:pt idx="95">
                  <c:v>5</c:v>
                </c:pt>
                <c:pt idx="96">
                  <c:v>8</c:v>
                </c:pt>
                <c:pt idx="99">
                  <c:v>13</c:v>
                </c:pt>
                <c:pt idx="100">
                  <c:v>13</c:v>
                </c:pt>
                <c:pt idx="102">
                  <c:v>9</c:v>
                </c:pt>
                <c:pt idx="103">
                  <c:v>9</c:v>
                </c:pt>
                <c:pt idx="105">
                  <c:v>9</c:v>
                </c:pt>
                <c:pt idx="106">
                  <c:v>9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11.5</c:v>
                </c:pt>
                <c:pt idx="112">
                  <c:v>12</c:v>
                </c:pt>
                <c:pt idx="113">
                  <c:v>9</c:v>
                </c:pt>
                <c:pt idx="114">
                  <c:v>11</c:v>
                </c:pt>
                <c:pt idx="115">
                  <c:v>11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8</c:v>
                </c:pt>
                <c:pt idx="121">
                  <c:v>9</c:v>
                </c:pt>
                <c:pt idx="122">
                  <c:v>8</c:v>
                </c:pt>
                <c:pt idx="123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10</c:v>
                </c:pt>
                <c:pt idx="128">
                  <c:v>9</c:v>
                </c:pt>
                <c:pt idx="129">
                  <c:v>12</c:v>
                </c:pt>
                <c:pt idx="130">
                  <c:v>9</c:v>
                </c:pt>
                <c:pt idx="131">
                  <c:v>10</c:v>
                </c:pt>
                <c:pt idx="132">
                  <c:v>12</c:v>
                </c:pt>
                <c:pt idx="134">
                  <c:v>9</c:v>
                </c:pt>
                <c:pt idx="136">
                  <c:v>8</c:v>
                </c:pt>
                <c:pt idx="137">
                  <c:v>10</c:v>
                </c:pt>
                <c:pt idx="138">
                  <c:v>9</c:v>
                </c:pt>
                <c:pt idx="139">
                  <c:v>8</c:v>
                </c:pt>
                <c:pt idx="140">
                  <c:v>9</c:v>
                </c:pt>
                <c:pt idx="141">
                  <c:v>9</c:v>
                </c:pt>
                <c:pt idx="142">
                  <c:v>12</c:v>
                </c:pt>
                <c:pt idx="143">
                  <c:v>11</c:v>
                </c:pt>
                <c:pt idx="144">
                  <c:v>12</c:v>
                </c:pt>
                <c:pt idx="145">
                  <c:v>12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8</c:v>
                </c:pt>
                <c:pt idx="152">
                  <c:v>12</c:v>
                </c:pt>
                <c:pt idx="153">
                  <c:v>13</c:v>
                </c:pt>
                <c:pt idx="154">
                  <c:v>10</c:v>
                </c:pt>
                <c:pt idx="155">
                  <c:v>11</c:v>
                </c:pt>
                <c:pt idx="156">
                  <c:v>8</c:v>
                </c:pt>
                <c:pt idx="157">
                  <c:v>12</c:v>
                </c:pt>
                <c:pt idx="158">
                  <c:v>12</c:v>
                </c:pt>
                <c:pt idx="159">
                  <c:v>9</c:v>
                </c:pt>
                <c:pt idx="160">
                  <c:v>8</c:v>
                </c:pt>
                <c:pt idx="161">
                  <c:v>9</c:v>
                </c:pt>
                <c:pt idx="162">
                  <c:v>9</c:v>
                </c:pt>
                <c:pt idx="163">
                  <c:v>12.5</c:v>
                </c:pt>
                <c:pt idx="164">
                  <c:v>12</c:v>
                </c:pt>
                <c:pt idx="165">
                  <c:v>12</c:v>
                </c:pt>
                <c:pt idx="166">
                  <c:v>11</c:v>
                </c:pt>
                <c:pt idx="167">
                  <c:v>9</c:v>
                </c:pt>
                <c:pt idx="168">
                  <c:v>11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11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5</c:v>
                </c:pt>
                <c:pt idx="181">
                  <c:v>13</c:v>
                </c:pt>
                <c:pt idx="182">
                  <c:v>9</c:v>
                </c:pt>
                <c:pt idx="183">
                  <c:v>12</c:v>
                </c:pt>
                <c:pt idx="184">
                  <c:v>9</c:v>
                </c:pt>
                <c:pt idx="185">
                  <c:v>12</c:v>
                </c:pt>
                <c:pt idx="186">
                  <c:v>9</c:v>
                </c:pt>
                <c:pt idx="187">
                  <c:v>8</c:v>
                </c:pt>
                <c:pt idx="188">
                  <c:v>9</c:v>
                </c:pt>
                <c:pt idx="189">
                  <c:v>12</c:v>
                </c:pt>
                <c:pt idx="191">
                  <c:v>13</c:v>
                </c:pt>
                <c:pt idx="192">
                  <c:v>8</c:v>
                </c:pt>
                <c:pt idx="193">
                  <c:v>13</c:v>
                </c:pt>
                <c:pt idx="194">
                  <c:v>10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11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3">
                  <c:v>12</c:v>
                </c:pt>
                <c:pt idx="214">
                  <c:v>11</c:v>
                </c:pt>
                <c:pt idx="215">
                  <c:v>11</c:v>
                </c:pt>
                <c:pt idx="216">
                  <c:v>9.5</c:v>
                </c:pt>
                <c:pt idx="217">
                  <c:v>9.5</c:v>
                </c:pt>
                <c:pt idx="218">
                  <c:v>10</c:v>
                </c:pt>
                <c:pt idx="219">
                  <c:v>9</c:v>
                </c:pt>
                <c:pt idx="221">
                  <c:v>10</c:v>
                </c:pt>
                <c:pt idx="222">
                  <c:v>8</c:v>
                </c:pt>
                <c:pt idx="223">
                  <c:v>12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11</c:v>
                </c:pt>
                <c:pt idx="228">
                  <c:v>11</c:v>
                </c:pt>
                <c:pt idx="229">
                  <c:v>12</c:v>
                </c:pt>
                <c:pt idx="230">
                  <c:v>11</c:v>
                </c:pt>
                <c:pt idx="231">
                  <c:v>9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10</c:v>
                </c:pt>
                <c:pt idx="238">
                  <c:v>9</c:v>
                </c:pt>
                <c:pt idx="239">
                  <c:v>10</c:v>
                </c:pt>
                <c:pt idx="240">
                  <c:v>9</c:v>
                </c:pt>
                <c:pt idx="241">
                  <c:v>12</c:v>
                </c:pt>
                <c:pt idx="242">
                  <c:v>12</c:v>
                </c:pt>
                <c:pt idx="243">
                  <c:v>9</c:v>
                </c:pt>
                <c:pt idx="244">
                  <c:v>9</c:v>
                </c:pt>
                <c:pt idx="245">
                  <c:v>11</c:v>
                </c:pt>
                <c:pt idx="246">
                  <c:v>9</c:v>
                </c:pt>
                <c:pt idx="247">
                  <c:v>11</c:v>
                </c:pt>
                <c:pt idx="248">
                  <c:v>9</c:v>
                </c:pt>
                <c:pt idx="249">
                  <c:v>11</c:v>
                </c:pt>
                <c:pt idx="250">
                  <c:v>12</c:v>
                </c:pt>
                <c:pt idx="251">
                  <c:v>11</c:v>
                </c:pt>
                <c:pt idx="252">
                  <c:v>9</c:v>
                </c:pt>
                <c:pt idx="253">
                  <c:v>9</c:v>
                </c:pt>
                <c:pt idx="254">
                  <c:v>11.5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7">
                  <c:v>8</c:v>
                </c:pt>
                <c:pt idx="268">
                  <c:v>10</c:v>
                </c:pt>
                <c:pt idx="270">
                  <c:v>9</c:v>
                </c:pt>
                <c:pt idx="271">
                  <c:v>10</c:v>
                </c:pt>
                <c:pt idx="272">
                  <c:v>9</c:v>
                </c:pt>
                <c:pt idx="273">
                  <c:v>11</c:v>
                </c:pt>
                <c:pt idx="274">
                  <c:v>9</c:v>
                </c:pt>
                <c:pt idx="275">
                  <c:v>11</c:v>
                </c:pt>
                <c:pt idx="276">
                  <c:v>11</c:v>
                </c:pt>
                <c:pt idx="277">
                  <c:v>9</c:v>
                </c:pt>
                <c:pt idx="278">
                  <c:v>11</c:v>
                </c:pt>
                <c:pt idx="279">
                  <c:v>9</c:v>
                </c:pt>
                <c:pt idx="280">
                  <c:v>12</c:v>
                </c:pt>
                <c:pt idx="281">
                  <c:v>9</c:v>
                </c:pt>
                <c:pt idx="282">
                  <c:v>9</c:v>
                </c:pt>
                <c:pt idx="283">
                  <c:v>13</c:v>
                </c:pt>
                <c:pt idx="284">
                  <c:v>9</c:v>
                </c:pt>
                <c:pt idx="285">
                  <c:v>13</c:v>
                </c:pt>
                <c:pt idx="286">
                  <c:v>9</c:v>
                </c:pt>
                <c:pt idx="287">
                  <c:v>8</c:v>
                </c:pt>
                <c:pt idx="288">
                  <c:v>9</c:v>
                </c:pt>
                <c:pt idx="289">
                  <c:v>10</c:v>
                </c:pt>
                <c:pt idx="290">
                  <c:v>9</c:v>
                </c:pt>
                <c:pt idx="291">
                  <c:v>11</c:v>
                </c:pt>
                <c:pt idx="292">
                  <c:v>9</c:v>
                </c:pt>
                <c:pt idx="293">
                  <c:v>9</c:v>
                </c:pt>
                <c:pt idx="294">
                  <c:v>10</c:v>
                </c:pt>
                <c:pt idx="296">
                  <c:v>9</c:v>
                </c:pt>
                <c:pt idx="297">
                  <c:v>9</c:v>
                </c:pt>
                <c:pt idx="298">
                  <c:v>8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11</c:v>
                </c:pt>
                <c:pt idx="303">
                  <c:v>9</c:v>
                </c:pt>
                <c:pt idx="304">
                  <c:v>13</c:v>
                </c:pt>
                <c:pt idx="305">
                  <c:v>12</c:v>
                </c:pt>
                <c:pt idx="306">
                  <c:v>11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9</c:v>
                </c:pt>
                <c:pt idx="311">
                  <c:v>10</c:v>
                </c:pt>
                <c:pt idx="312">
                  <c:v>10</c:v>
                </c:pt>
                <c:pt idx="313">
                  <c:v>11</c:v>
                </c:pt>
                <c:pt idx="314">
                  <c:v>8</c:v>
                </c:pt>
                <c:pt idx="315">
                  <c:v>9</c:v>
                </c:pt>
                <c:pt idx="316">
                  <c:v>9</c:v>
                </c:pt>
                <c:pt idx="317">
                  <c:v>8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11</c:v>
                </c:pt>
                <c:pt idx="323">
                  <c:v>11</c:v>
                </c:pt>
                <c:pt idx="325">
                  <c:v>10</c:v>
                </c:pt>
                <c:pt idx="326">
                  <c:v>13</c:v>
                </c:pt>
                <c:pt idx="327">
                  <c:v>12</c:v>
                </c:pt>
                <c:pt idx="328">
                  <c:v>9</c:v>
                </c:pt>
                <c:pt idx="329">
                  <c:v>8</c:v>
                </c:pt>
                <c:pt idx="330">
                  <c:v>9</c:v>
                </c:pt>
                <c:pt idx="331">
                  <c:v>11</c:v>
                </c:pt>
                <c:pt idx="332">
                  <c:v>11</c:v>
                </c:pt>
                <c:pt idx="334">
                  <c:v>11.5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8</c:v>
                </c:pt>
                <c:pt idx="339">
                  <c:v>8</c:v>
                </c:pt>
                <c:pt idx="340">
                  <c:v>9</c:v>
                </c:pt>
                <c:pt idx="341">
                  <c:v>12</c:v>
                </c:pt>
                <c:pt idx="342">
                  <c:v>8</c:v>
                </c:pt>
                <c:pt idx="343">
                  <c:v>11</c:v>
                </c:pt>
                <c:pt idx="344">
                  <c:v>12</c:v>
                </c:pt>
                <c:pt idx="345">
                  <c:v>8</c:v>
                </c:pt>
                <c:pt idx="346">
                  <c:v>11</c:v>
                </c:pt>
                <c:pt idx="348">
                  <c:v>9</c:v>
                </c:pt>
                <c:pt idx="349">
                  <c:v>9</c:v>
                </c:pt>
                <c:pt idx="350">
                  <c:v>13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12</c:v>
                </c:pt>
                <c:pt idx="355">
                  <c:v>12</c:v>
                </c:pt>
                <c:pt idx="356">
                  <c:v>8</c:v>
                </c:pt>
                <c:pt idx="357">
                  <c:v>8</c:v>
                </c:pt>
                <c:pt idx="358">
                  <c:v>9</c:v>
                </c:pt>
                <c:pt idx="360">
                  <c:v>9</c:v>
                </c:pt>
                <c:pt idx="361">
                  <c:v>12</c:v>
                </c:pt>
                <c:pt idx="362">
                  <c:v>12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10</c:v>
                </c:pt>
                <c:pt idx="370">
                  <c:v>8</c:v>
                </c:pt>
                <c:pt idx="371">
                  <c:v>12</c:v>
                </c:pt>
                <c:pt idx="373">
                  <c:v>9</c:v>
                </c:pt>
                <c:pt idx="374">
                  <c:v>9</c:v>
                </c:pt>
                <c:pt idx="375">
                  <c:v>5</c:v>
                </c:pt>
                <c:pt idx="378">
                  <c:v>10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10</c:v>
                </c:pt>
                <c:pt idx="383">
                  <c:v>11</c:v>
                </c:pt>
                <c:pt idx="384">
                  <c:v>11</c:v>
                </c:pt>
                <c:pt idx="385">
                  <c:v>9</c:v>
                </c:pt>
                <c:pt idx="386">
                  <c:v>9</c:v>
                </c:pt>
                <c:pt idx="387">
                  <c:v>12</c:v>
                </c:pt>
                <c:pt idx="389">
                  <c:v>12</c:v>
                </c:pt>
                <c:pt idx="391">
                  <c:v>12</c:v>
                </c:pt>
                <c:pt idx="392">
                  <c:v>11</c:v>
                </c:pt>
                <c:pt idx="393">
                  <c:v>9</c:v>
                </c:pt>
                <c:pt idx="394">
                  <c:v>9</c:v>
                </c:pt>
                <c:pt idx="395">
                  <c:v>8</c:v>
                </c:pt>
                <c:pt idx="396">
                  <c:v>9</c:v>
                </c:pt>
                <c:pt idx="397">
                  <c:v>9</c:v>
                </c:pt>
                <c:pt idx="398">
                  <c:v>10</c:v>
                </c:pt>
                <c:pt idx="399">
                  <c:v>9</c:v>
                </c:pt>
                <c:pt idx="400">
                  <c:v>9</c:v>
                </c:pt>
                <c:pt idx="401">
                  <c:v>12</c:v>
                </c:pt>
                <c:pt idx="402">
                  <c:v>11</c:v>
                </c:pt>
                <c:pt idx="403">
                  <c:v>8</c:v>
                </c:pt>
                <c:pt idx="404">
                  <c:v>11</c:v>
                </c:pt>
                <c:pt idx="405">
                  <c:v>9</c:v>
                </c:pt>
                <c:pt idx="406">
                  <c:v>10</c:v>
                </c:pt>
                <c:pt idx="407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9</c:v>
                </c:pt>
                <c:pt idx="412">
                  <c:v>10</c:v>
                </c:pt>
                <c:pt idx="413">
                  <c:v>9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11</c:v>
                </c:pt>
                <c:pt idx="418">
                  <c:v>12</c:v>
                </c:pt>
                <c:pt idx="419">
                  <c:v>9</c:v>
                </c:pt>
                <c:pt idx="420">
                  <c:v>12</c:v>
                </c:pt>
                <c:pt idx="421">
                  <c:v>11.5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10</c:v>
                </c:pt>
                <c:pt idx="428">
                  <c:v>12</c:v>
                </c:pt>
                <c:pt idx="429">
                  <c:v>12</c:v>
                </c:pt>
                <c:pt idx="431">
                  <c:v>9</c:v>
                </c:pt>
                <c:pt idx="432">
                  <c:v>12</c:v>
                </c:pt>
                <c:pt idx="433">
                  <c:v>9</c:v>
                </c:pt>
                <c:pt idx="434">
                  <c:v>8</c:v>
                </c:pt>
                <c:pt idx="435">
                  <c:v>10</c:v>
                </c:pt>
                <c:pt idx="436">
                  <c:v>9</c:v>
                </c:pt>
                <c:pt idx="437">
                  <c:v>9</c:v>
                </c:pt>
                <c:pt idx="439">
                  <c:v>9</c:v>
                </c:pt>
                <c:pt idx="440">
                  <c:v>11</c:v>
                </c:pt>
                <c:pt idx="441">
                  <c:v>10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8</c:v>
                </c:pt>
                <c:pt idx="447">
                  <c:v>9</c:v>
                </c:pt>
                <c:pt idx="448">
                  <c:v>9</c:v>
                </c:pt>
                <c:pt idx="449">
                  <c:v>11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12</c:v>
                </c:pt>
                <c:pt idx="454">
                  <c:v>9</c:v>
                </c:pt>
                <c:pt idx="455">
                  <c:v>8</c:v>
                </c:pt>
                <c:pt idx="456">
                  <c:v>8</c:v>
                </c:pt>
                <c:pt idx="457">
                  <c:v>13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8</c:v>
                </c:pt>
                <c:pt idx="462">
                  <c:v>8</c:v>
                </c:pt>
                <c:pt idx="463">
                  <c:v>10</c:v>
                </c:pt>
                <c:pt idx="464">
                  <c:v>9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8</c:v>
                </c:pt>
                <c:pt idx="469">
                  <c:v>12</c:v>
                </c:pt>
                <c:pt idx="470">
                  <c:v>12</c:v>
                </c:pt>
                <c:pt idx="471">
                  <c:v>10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11</c:v>
                </c:pt>
                <c:pt idx="480">
                  <c:v>9</c:v>
                </c:pt>
                <c:pt idx="481">
                  <c:v>13</c:v>
                </c:pt>
                <c:pt idx="482">
                  <c:v>9</c:v>
                </c:pt>
                <c:pt idx="483">
                  <c:v>12</c:v>
                </c:pt>
                <c:pt idx="484">
                  <c:v>11</c:v>
                </c:pt>
                <c:pt idx="485">
                  <c:v>9</c:v>
                </c:pt>
                <c:pt idx="486">
                  <c:v>11</c:v>
                </c:pt>
                <c:pt idx="487">
                  <c:v>9</c:v>
                </c:pt>
                <c:pt idx="488">
                  <c:v>12</c:v>
                </c:pt>
                <c:pt idx="489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12</c:v>
                </c:pt>
                <c:pt idx="498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7F27-4EDF-98B3-3F11C2A208D3}"/>
            </c:ext>
          </c:extLst>
        </c:ser>
        <c:ser>
          <c:idx val="101"/>
          <c:order val="101"/>
          <c:tx>
            <c:strRef>
              <c:f>'LOCAL DECEMBER 2022'!#REF!</c:f>
              <c:strCache>
                <c:ptCount val="1"/>
                <c:pt idx="0">
                  <c:v>                 CHEC TANGA-SITE: LOCAL STAFF ATTENDENCE FOR  DECEMBER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FRIDAY 9 O/T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2022'!#REF!</c:f>
              <c:numCache>
                <c:formatCode>General</c:formatCode>
                <c:ptCount val="520"/>
              </c:numCache>
            </c:numRef>
          </c:val>
          <c:extLst>
            <c:ext xmlns:c16="http://schemas.microsoft.com/office/drawing/2014/chart" uri="{C3380CC4-5D6E-409C-BE32-E72D297353CC}">
              <c16:uniqueId val="{00000065-7F27-4EDF-98B3-3F11C2A208D3}"/>
            </c:ext>
          </c:extLst>
        </c:ser>
        <c:ser>
          <c:idx val="102"/>
          <c:order val="102"/>
          <c:tx>
            <c:strRef>
              <c:f>'LOCAL DECEMBER 2022'!#REF!</c:f>
              <c:strCache>
                <c:ptCount val="1"/>
                <c:pt idx="0">
                  <c:v>                 CHEC TANGA-SITE: LOCAL STAFF ATTENDENCE FOR  DECEMBER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FRIDAY 9 NIGHT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2022'!#REF!</c:f>
              <c:numCache>
                <c:formatCode>General</c:formatCode>
                <c:ptCount val="520"/>
              </c:numCache>
            </c:numRef>
          </c:val>
          <c:extLst>
            <c:ext xmlns:c16="http://schemas.microsoft.com/office/drawing/2014/chart" uri="{C3380CC4-5D6E-409C-BE32-E72D297353CC}">
              <c16:uniqueId val="{00000066-7F27-4EDF-98B3-3F11C2A208D3}"/>
            </c:ext>
          </c:extLst>
        </c:ser>
        <c:ser>
          <c:idx val="103"/>
          <c:order val="103"/>
          <c:tx>
            <c:strRef>
              <c:f>'LOCAL DECEMBER 2022'!$BX$4:$BX$8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FRIDAY</c:v>
                </c:pt>
                <c:pt idx="3">
                  <c:v>9</c:v>
                </c:pt>
                <c:pt idx="4">
                  <c:v>NIGHT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2022'!$BX$9:$BX$526</c:f>
              <c:numCache>
                <c:formatCode>0.0</c:formatCode>
                <c:ptCount val="518"/>
                <c:pt idx="26">
                  <c:v>12</c:v>
                </c:pt>
                <c:pt idx="27">
                  <c:v>12</c:v>
                </c:pt>
                <c:pt idx="42">
                  <c:v>11</c:v>
                </c:pt>
                <c:pt idx="51">
                  <c:v>11</c:v>
                </c:pt>
                <c:pt idx="75">
                  <c:v>8</c:v>
                </c:pt>
                <c:pt idx="98">
                  <c:v>12</c:v>
                </c:pt>
                <c:pt idx="120">
                  <c:v>10</c:v>
                </c:pt>
                <c:pt idx="133">
                  <c:v>11</c:v>
                </c:pt>
                <c:pt idx="151">
                  <c:v>11.5</c:v>
                </c:pt>
                <c:pt idx="170">
                  <c:v>11</c:v>
                </c:pt>
                <c:pt idx="190">
                  <c:v>12.5</c:v>
                </c:pt>
                <c:pt idx="212">
                  <c:v>11</c:v>
                </c:pt>
                <c:pt idx="220">
                  <c:v>11</c:v>
                </c:pt>
                <c:pt idx="347">
                  <c:v>8</c:v>
                </c:pt>
                <c:pt idx="363">
                  <c:v>10</c:v>
                </c:pt>
                <c:pt idx="364">
                  <c:v>8</c:v>
                </c:pt>
                <c:pt idx="376">
                  <c:v>11</c:v>
                </c:pt>
                <c:pt idx="430">
                  <c:v>11</c:v>
                </c:pt>
                <c:pt idx="43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7F27-4EDF-98B3-3F11C2A208D3}"/>
            </c:ext>
          </c:extLst>
        </c:ser>
        <c:ser>
          <c:idx val="104"/>
          <c:order val="104"/>
          <c:tx>
            <c:strRef>
              <c:f>'LOCAL DECEMBER 2022'!$BY$4:$BY$8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SATURDAY</c:v>
                </c:pt>
                <c:pt idx="3">
                  <c:v>10</c:v>
                </c:pt>
                <c:pt idx="4">
                  <c:v>DAY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2022'!$BY$9:$BY$526</c:f>
              <c:numCache>
                <c:formatCode>0.0</c:formatCode>
                <c:ptCount val="518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2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40">
                  <c:v>5</c:v>
                </c:pt>
                <c:pt idx="41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6">
                  <c:v>5</c:v>
                </c:pt>
                <c:pt idx="78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4">
                  <c:v>5</c:v>
                </c:pt>
                <c:pt idx="96">
                  <c:v>5</c:v>
                </c:pt>
                <c:pt idx="97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5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9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1">
                  <c:v>5</c:v>
                </c:pt>
                <c:pt idx="172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81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8">
                  <c:v>5</c:v>
                </c:pt>
                <c:pt idx="189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1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1">
                  <c:v>5</c:v>
                </c:pt>
                <c:pt idx="362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3">
                  <c:v>5</c:v>
                </c:pt>
                <c:pt idx="374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1">
                  <c:v>5</c:v>
                </c:pt>
                <c:pt idx="492">
                  <c:v>5</c:v>
                </c:pt>
                <c:pt idx="498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7F27-4EDF-98B3-3F11C2A208D3}"/>
            </c:ext>
          </c:extLst>
        </c:ser>
        <c:ser>
          <c:idx val="105"/>
          <c:order val="105"/>
          <c:tx>
            <c:strRef>
              <c:f>'LOCAL DECEMBER 2022'!$BZ$4:$BZ$8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SATURDAY</c:v>
                </c:pt>
                <c:pt idx="3">
                  <c:v>10</c:v>
                </c:pt>
                <c:pt idx="4">
                  <c:v>O/T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2022'!$BZ$9:$BZ$526</c:f>
              <c:numCache>
                <c:formatCode>0.0</c:formatCode>
                <c:ptCount val="518"/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6</c:v>
                </c:pt>
                <c:pt idx="7">
                  <c:v>4</c:v>
                </c:pt>
                <c:pt idx="8">
                  <c:v>4</c:v>
                </c:pt>
                <c:pt idx="9">
                  <c:v>6</c:v>
                </c:pt>
                <c:pt idx="10">
                  <c:v>7</c:v>
                </c:pt>
                <c:pt idx="11">
                  <c:v>6</c:v>
                </c:pt>
                <c:pt idx="12">
                  <c:v>4</c:v>
                </c:pt>
                <c:pt idx="13">
                  <c:v>6</c:v>
                </c:pt>
                <c:pt idx="14">
                  <c:v>3</c:v>
                </c:pt>
                <c:pt idx="15">
                  <c:v>6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6</c:v>
                </c:pt>
                <c:pt idx="24">
                  <c:v>7</c:v>
                </c:pt>
                <c:pt idx="25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5</c:v>
                </c:pt>
                <c:pt idx="38">
                  <c:v>4</c:v>
                </c:pt>
                <c:pt idx="40">
                  <c:v>4</c:v>
                </c:pt>
                <c:pt idx="41">
                  <c:v>4</c:v>
                </c:pt>
                <c:pt idx="43">
                  <c:v>4</c:v>
                </c:pt>
                <c:pt idx="44">
                  <c:v>7</c:v>
                </c:pt>
                <c:pt idx="45">
                  <c:v>6</c:v>
                </c:pt>
                <c:pt idx="46">
                  <c:v>4</c:v>
                </c:pt>
                <c:pt idx="47">
                  <c:v>5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6</c:v>
                </c:pt>
                <c:pt idx="55">
                  <c:v>5</c:v>
                </c:pt>
                <c:pt idx="56">
                  <c:v>7</c:v>
                </c:pt>
                <c:pt idx="57">
                  <c:v>4</c:v>
                </c:pt>
                <c:pt idx="58">
                  <c:v>7</c:v>
                </c:pt>
                <c:pt idx="59">
                  <c:v>5</c:v>
                </c:pt>
                <c:pt idx="60">
                  <c:v>7</c:v>
                </c:pt>
                <c:pt idx="61">
                  <c:v>3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3</c:v>
                </c:pt>
                <c:pt idx="68">
                  <c:v>8</c:v>
                </c:pt>
                <c:pt idx="69">
                  <c:v>7</c:v>
                </c:pt>
                <c:pt idx="70">
                  <c:v>3</c:v>
                </c:pt>
                <c:pt idx="71">
                  <c:v>8</c:v>
                </c:pt>
                <c:pt idx="72">
                  <c:v>4</c:v>
                </c:pt>
                <c:pt idx="73">
                  <c:v>3</c:v>
                </c:pt>
                <c:pt idx="74">
                  <c:v>4</c:v>
                </c:pt>
                <c:pt idx="76">
                  <c:v>8</c:v>
                </c:pt>
                <c:pt idx="78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6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4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4">
                  <c:v>7</c:v>
                </c:pt>
                <c:pt idx="96">
                  <c:v>4</c:v>
                </c:pt>
                <c:pt idx="97">
                  <c:v>7</c:v>
                </c:pt>
                <c:pt idx="99">
                  <c:v>6</c:v>
                </c:pt>
                <c:pt idx="100">
                  <c:v>7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5">
                  <c:v>4</c:v>
                </c:pt>
                <c:pt idx="108">
                  <c:v>7</c:v>
                </c:pt>
                <c:pt idx="109">
                  <c:v>7</c:v>
                </c:pt>
                <c:pt idx="110">
                  <c:v>5</c:v>
                </c:pt>
                <c:pt idx="111">
                  <c:v>7</c:v>
                </c:pt>
                <c:pt idx="113">
                  <c:v>4</c:v>
                </c:pt>
                <c:pt idx="114">
                  <c:v>5</c:v>
                </c:pt>
                <c:pt idx="115">
                  <c:v>7</c:v>
                </c:pt>
                <c:pt idx="116">
                  <c:v>4</c:v>
                </c:pt>
                <c:pt idx="117">
                  <c:v>4</c:v>
                </c:pt>
                <c:pt idx="119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7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6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3">
                  <c:v>6</c:v>
                </c:pt>
                <c:pt idx="144">
                  <c:v>6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5</c:v>
                </c:pt>
                <c:pt idx="149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6</c:v>
                </c:pt>
                <c:pt idx="155">
                  <c:v>4</c:v>
                </c:pt>
                <c:pt idx="156">
                  <c:v>3</c:v>
                </c:pt>
                <c:pt idx="157">
                  <c:v>7</c:v>
                </c:pt>
                <c:pt idx="158">
                  <c:v>7</c:v>
                </c:pt>
                <c:pt idx="161">
                  <c:v>4</c:v>
                </c:pt>
                <c:pt idx="162">
                  <c:v>5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6</c:v>
                </c:pt>
                <c:pt idx="168">
                  <c:v>7</c:v>
                </c:pt>
                <c:pt idx="169">
                  <c:v>1</c:v>
                </c:pt>
                <c:pt idx="171">
                  <c:v>4</c:v>
                </c:pt>
                <c:pt idx="172">
                  <c:v>6</c:v>
                </c:pt>
                <c:pt idx="174">
                  <c:v>7</c:v>
                </c:pt>
                <c:pt idx="175">
                  <c:v>4</c:v>
                </c:pt>
                <c:pt idx="177">
                  <c:v>4</c:v>
                </c:pt>
                <c:pt idx="181">
                  <c:v>6</c:v>
                </c:pt>
                <c:pt idx="183">
                  <c:v>6</c:v>
                </c:pt>
                <c:pt idx="185">
                  <c:v>7</c:v>
                </c:pt>
                <c:pt idx="186">
                  <c:v>3</c:v>
                </c:pt>
                <c:pt idx="188">
                  <c:v>6</c:v>
                </c:pt>
                <c:pt idx="189">
                  <c:v>4</c:v>
                </c:pt>
                <c:pt idx="191">
                  <c:v>6</c:v>
                </c:pt>
                <c:pt idx="192">
                  <c:v>3</c:v>
                </c:pt>
                <c:pt idx="193">
                  <c:v>6</c:v>
                </c:pt>
                <c:pt idx="194">
                  <c:v>3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7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1">
                  <c:v>4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4</c:v>
                </c:pt>
                <c:pt idx="221">
                  <c:v>5</c:v>
                </c:pt>
                <c:pt idx="222">
                  <c:v>3</c:v>
                </c:pt>
                <c:pt idx="223">
                  <c:v>7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5</c:v>
                </c:pt>
                <c:pt idx="230">
                  <c:v>4</c:v>
                </c:pt>
                <c:pt idx="231">
                  <c:v>5</c:v>
                </c:pt>
                <c:pt idx="233">
                  <c:v>4</c:v>
                </c:pt>
                <c:pt idx="234">
                  <c:v>7</c:v>
                </c:pt>
                <c:pt idx="235">
                  <c:v>7</c:v>
                </c:pt>
                <c:pt idx="236">
                  <c:v>7.5</c:v>
                </c:pt>
                <c:pt idx="237">
                  <c:v>5</c:v>
                </c:pt>
                <c:pt idx="238">
                  <c:v>4</c:v>
                </c:pt>
                <c:pt idx="239">
                  <c:v>4</c:v>
                </c:pt>
                <c:pt idx="241">
                  <c:v>7.5</c:v>
                </c:pt>
                <c:pt idx="242">
                  <c:v>7.5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3</c:v>
                </c:pt>
                <c:pt idx="247">
                  <c:v>6</c:v>
                </c:pt>
                <c:pt idx="248">
                  <c:v>4</c:v>
                </c:pt>
                <c:pt idx="249">
                  <c:v>7</c:v>
                </c:pt>
                <c:pt idx="250">
                  <c:v>7</c:v>
                </c:pt>
                <c:pt idx="251">
                  <c:v>4</c:v>
                </c:pt>
                <c:pt idx="254">
                  <c:v>6.5</c:v>
                </c:pt>
                <c:pt idx="255">
                  <c:v>5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60">
                  <c:v>6</c:v>
                </c:pt>
                <c:pt idx="261">
                  <c:v>4</c:v>
                </c:pt>
                <c:pt idx="262">
                  <c:v>6</c:v>
                </c:pt>
                <c:pt idx="264">
                  <c:v>3</c:v>
                </c:pt>
                <c:pt idx="265">
                  <c:v>7</c:v>
                </c:pt>
                <c:pt idx="266">
                  <c:v>4</c:v>
                </c:pt>
                <c:pt idx="267">
                  <c:v>4</c:v>
                </c:pt>
                <c:pt idx="268">
                  <c:v>6</c:v>
                </c:pt>
                <c:pt idx="269">
                  <c:v>4</c:v>
                </c:pt>
                <c:pt idx="270">
                  <c:v>4</c:v>
                </c:pt>
                <c:pt idx="271">
                  <c:v>5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6</c:v>
                </c:pt>
                <c:pt idx="277">
                  <c:v>4</c:v>
                </c:pt>
                <c:pt idx="278">
                  <c:v>6</c:v>
                </c:pt>
                <c:pt idx="280">
                  <c:v>3</c:v>
                </c:pt>
                <c:pt idx="281">
                  <c:v>6</c:v>
                </c:pt>
                <c:pt idx="282">
                  <c:v>4</c:v>
                </c:pt>
                <c:pt idx="283">
                  <c:v>7</c:v>
                </c:pt>
                <c:pt idx="284">
                  <c:v>4</c:v>
                </c:pt>
                <c:pt idx="285">
                  <c:v>7</c:v>
                </c:pt>
                <c:pt idx="286">
                  <c:v>4</c:v>
                </c:pt>
                <c:pt idx="287">
                  <c:v>3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5</c:v>
                </c:pt>
                <c:pt idx="292">
                  <c:v>4</c:v>
                </c:pt>
                <c:pt idx="293">
                  <c:v>4</c:v>
                </c:pt>
                <c:pt idx="294">
                  <c:v>5</c:v>
                </c:pt>
                <c:pt idx="296">
                  <c:v>4</c:v>
                </c:pt>
                <c:pt idx="297">
                  <c:v>4</c:v>
                </c:pt>
                <c:pt idx="299">
                  <c:v>6</c:v>
                </c:pt>
                <c:pt idx="300">
                  <c:v>4</c:v>
                </c:pt>
                <c:pt idx="301">
                  <c:v>4</c:v>
                </c:pt>
                <c:pt idx="302">
                  <c:v>6</c:v>
                </c:pt>
                <c:pt idx="303">
                  <c:v>4</c:v>
                </c:pt>
                <c:pt idx="304">
                  <c:v>7</c:v>
                </c:pt>
                <c:pt idx="305">
                  <c:v>5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4</c:v>
                </c:pt>
                <c:pt idx="311">
                  <c:v>5</c:v>
                </c:pt>
                <c:pt idx="313">
                  <c:v>7</c:v>
                </c:pt>
                <c:pt idx="314">
                  <c:v>3</c:v>
                </c:pt>
                <c:pt idx="315">
                  <c:v>4</c:v>
                </c:pt>
                <c:pt idx="317">
                  <c:v>3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6</c:v>
                </c:pt>
                <c:pt idx="323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7.5</c:v>
                </c:pt>
                <c:pt idx="328">
                  <c:v>4</c:v>
                </c:pt>
                <c:pt idx="329">
                  <c:v>3</c:v>
                </c:pt>
                <c:pt idx="330">
                  <c:v>4</c:v>
                </c:pt>
                <c:pt idx="331">
                  <c:v>6</c:v>
                </c:pt>
                <c:pt idx="332">
                  <c:v>6</c:v>
                </c:pt>
                <c:pt idx="334">
                  <c:v>7</c:v>
                </c:pt>
                <c:pt idx="335">
                  <c:v>7</c:v>
                </c:pt>
                <c:pt idx="336">
                  <c:v>5</c:v>
                </c:pt>
                <c:pt idx="337">
                  <c:v>7</c:v>
                </c:pt>
                <c:pt idx="338">
                  <c:v>3</c:v>
                </c:pt>
                <c:pt idx="339">
                  <c:v>3</c:v>
                </c:pt>
                <c:pt idx="340">
                  <c:v>4</c:v>
                </c:pt>
                <c:pt idx="341">
                  <c:v>7</c:v>
                </c:pt>
                <c:pt idx="342">
                  <c:v>3</c:v>
                </c:pt>
                <c:pt idx="343">
                  <c:v>4</c:v>
                </c:pt>
                <c:pt idx="344">
                  <c:v>5</c:v>
                </c:pt>
                <c:pt idx="345">
                  <c:v>3</c:v>
                </c:pt>
                <c:pt idx="346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7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7</c:v>
                </c:pt>
                <c:pt idx="356">
                  <c:v>3</c:v>
                </c:pt>
                <c:pt idx="357">
                  <c:v>4</c:v>
                </c:pt>
                <c:pt idx="358">
                  <c:v>4</c:v>
                </c:pt>
                <c:pt idx="359">
                  <c:v>1</c:v>
                </c:pt>
                <c:pt idx="361">
                  <c:v>7.5</c:v>
                </c:pt>
                <c:pt idx="362">
                  <c:v>7.5</c:v>
                </c:pt>
                <c:pt idx="365">
                  <c:v>4</c:v>
                </c:pt>
                <c:pt idx="366">
                  <c:v>6</c:v>
                </c:pt>
                <c:pt idx="367">
                  <c:v>4</c:v>
                </c:pt>
                <c:pt idx="368">
                  <c:v>4</c:v>
                </c:pt>
                <c:pt idx="369">
                  <c:v>5</c:v>
                </c:pt>
                <c:pt idx="370">
                  <c:v>4</c:v>
                </c:pt>
                <c:pt idx="371">
                  <c:v>5</c:v>
                </c:pt>
                <c:pt idx="373">
                  <c:v>5</c:v>
                </c:pt>
                <c:pt idx="374">
                  <c:v>3</c:v>
                </c:pt>
                <c:pt idx="377">
                  <c:v>3</c:v>
                </c:pt>
                <c:pt idx="378">
                  <c:v>5</c:v>
                </c:pt>
                <c:pt idx="379">
                  <c:v>5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6</c:v>
                </c:pt>
                <c:pt idx="385">
                  <c:v>4</c:v>
                </c:pt>
                <c:pt idx="386">
                  <c:v>4</c:v>
                </c:pt>
                <c:pt idx="387">
                  <c:v>7.5</c:v>
                </c:pt>
                <c:pt idx="388">
                  <c:v>3</c:v>
                </c:pt>
                <c:pt idx="389">
                  <c:v>7.5</c:v>
                </c:pt>
                <c:pt idx="390">
                  <c:v>3</c:v>
                </c:pt>
                <c:pt idx="391">
                  <c:v>7.5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3</c:v>
                </c:pt>
                <c:pt idx="396">
                  <c:v>6</c:v>
                </c:pt>
                <c:pt idx="397">
                  <c:v>6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2">
                  <c:v>6</c:v>
                </c:pt>
                <c:pt idx="403">
                  <c:v>3</c:v>
                </c:pt>
                <c:pt idx="404">
                  <c:v>6</c:v>
                </c:pt>
                <c:pt idx="406">
                  <c:v>5</c:v>
                </c:pt>
                <c:pt idx="407">
                  <c:v>5</c:v>
                </c:pt>
                <c:pt idx="408">
                  <c:v>4</c:v>
                </c:pt>
                <c:pt idx="409">
                  <c:v>5</c:v>
                </c:pt>
                <c:pt idx="410">
                  <c:v>5</c:v>
                </c:pt>
                <c:pt idx="411">
                  <c:v>4</c:v>
                </c:pt>
                <c:pt idx="412">
                  <c:v>5</c:v>
                </c:pt>
                <c:pt idx="413">
                  <c:v>4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4</c:v>
                </c:pt>
                <c:pt idx="418">
                  <c:v>7</c:v>
                </c:pt>
                <c:pt idx="419">
                  <c:v>4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6</c:v>
                </c:pt>
                <c:pt idx="424">
                  <c:v>7</c:v>
                </c:pt>
                <c:pt idx="426">
                  <c:v>7</c:v>
                </c:pt>
                <c:pt idx="427">
                  <c:v>4</c:v>
                </c:pt>
                <c:pt idx="428">
                  <c:v>3</c:v>
                </c:pt>
                <c:pt idx="429">
                  <c:v>3</c:v>
                </c:pt>
                <c:pt idx="431">
                  <c:v>4</c:v>
                </c:pt>
                <c:pt idx="432">
                  <c:v>7.5</c:v>
                </c:pt>
                <c:pt idx="433">
                  <c:v>6</c:v>
                </c:pt>
                <c:pt idx="434">
                  <c:v>3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9">
                  <c:v>4</c:v>
                </c:pt>
                <c:pt idx="440">
                  <c:v>6</c:v>
                </c:pt>
                <c:pt idx="441">
                  <c:v>4</c:v>
                </c:pt>
                <c:pt idx="442">
                  <c:v>7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3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7</c:v>
                </c:pt>
                <c:pt idx="454">
                  <c:v>4</c:v>
                </c:pt>
                <c:pt idx="455">
                  <c:v>3</c:v>
                </c:pt>
                <c:pt idx="456">
                  <c:v>3</c:v>
                </c:pt>
                <c:pt idx="457">
                  <c:v>6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3</c:v>
                </c:pt>
                <c:pt idx="462">
                  <c:v>3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3</c:v>
                </c:pt>
                <c:pt idx="469">
                  <c:v>6</c:v>
                </c:pt>
                <c:pt idx="470">
                  <c:v>7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6</c:v>
                </c:pt>
                <c:pt idx="481">
                  <c:v>6</c:v>
                </c:pt>
                <c:pt idx="482">
                  <c:v>4</c:v>
                </c:pt>
                <c:pt idx="483">
                  <c:v>7</c:v>
                </c:pt>
                <c:pt idx="484">
                  <c:v>6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7</c:v>
                </c:pt>
                <c:pt idx="489">
                  <c:v>4</c:v>
                </c:pt>
                <c:pt idx="491">
                  <c:v>7</c:v>
                </c:pt>
                <c:pt idx="492">
                  <c:v>6</c:v>
                </c:pt>
                <c:pt idx="498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6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7F27-4EDF-98B3-3F11C2A208D3}"/>
            </c:ext>
          </c:extLst>
        </c:ser>
        <c:ser>
          <c:idx val="106"/>
          <c:order val="106"/>
          <c:tx>
            <c:strRef>
              <c:f>'LOCAL DECEMBER 2022'!$CA$4:$CA$8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SATURDAY</c:v>
                </c:pt>
                <c:pt idx="3">
                  <c:v>10</c:v>
                </c:pt>
                <c:pt idx="4">
                  <c:v>NIGHT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2022'!$CA$9:$CA$526</c:f>
              <c:numCache>
                <c:formatCode>0.0</c:formatCode>
                <c:ptCount val="518"/>
                <c:pt idx="26">
                  <c:v>5</c:v>
                </c:pt>
                <c:pt idx="27">
                  <c:v>5</c:v>
                </c:pt>
                <c:pt idx="39">
                  <c:v>5</c:v>
                </c:pt>
                <c:pt idx="42">
                  <c:v>5</c:v>
                </c:pt>
                <c:pt idx="51">
                  <c:v>5</c:v>
                </c:pt>
                <c:pt idx="75">
                  <c:v>5</c:v>
                </c:pt>
                <c:pt idx="77">
                  <c:v>5</c:v>
                </c:pt>
                <c:pt idx="98">
                  <c:v>5</c:v>
                </c:pt>
                <c:pt idx="120">
                  <c:v>5</c:v>
                </c:pt>
                <c:pt idx="151">
                  <c:v>8</c:v>
                </c:pt>
                <c:pt idx="170">
                  <c:v>5</c:v>
                </c:pt>
                <c:pt idx="190">
                  <c:v>5</c:v>
                </c:pt>
                <c:pt idx="212">
                  <c:v>5</c:v>
                </c:pt>
                <c:pt idx="220">
                  <c:v>5</c:v>
                </c:pt>
                <c:pt idx="347">
                  <c:v>5</c:v>
                </c:pt>
                <c:pt idx="363">
                  <c:v>5</c:v>
                </c:pt>
                <c:pt idx="364">
                  <c:v>5</c:v>
                </c:pt>
                <c:pt idx="376">
                  <c:v>5</c:v>
                </c:pt>
                <c:pt idx="430">
                  <c:v>5</c:v>
                </c:pt>
                <c:pt idx="4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7F27-4EDF-98B3-3F11C2A208D3}"/>
            </c:ext>
          </c:extLst>
        </c:ser>
        <c:ser>
          <c:idx val="107"/>
          <c:order val="107"/>
          <c:tx>
            <c:strRef>
              <c:f>'LOCAL DECEMBER 2022'!$CB$4:$CB$8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SATURDAY</c:v>
                </c:pt>
                <c:pt idx="3">
                  <c:v>10</c:v>
                </c:pt>
                <c:pt idx="4">
                  <c:v>O/T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2022'!$CB$9:$CB$526</c:f>
              <c:numCache>
                <c:formatCode>0.0</c:formatCode>
                <c:ptCount val="518"/>
                <c:pt idx="26">
                  <c:v>7</c:v>
                </c:pt>
                <c:pt idx="27">
                  <c:v>7</c:v>
                </c:pt>
                <c:pt idx="39">
                  <c:v>5</c:v>
                </c:pt>
                <c:pt idx="42">
                  <c:v>6</c:v>
                </c:pt>
                <c:pt idx="51">
                  <c:v>4</c:v>
                </c:pt>
                <c:pt idx="75">
                  <c:v>3</c:v>
                </c:pt>
                <c:pt idx="77">
                  <c:v>7</c:v>
                </c:pt>
                <c:pt idx="98">
                  <c:v>7</c:v>
                </c:pt>
                <c:pt idx="120">
                  <c:v>5</c:v>
                </c:pt>
                <c:pt idx="151">
                  <c:v>4.5</c:v>
                </c:pt>
                <c:pt idx="170">
                  <c:v>7</c:v>
                </c:pt>
                <c:pt idx="190">
                  <c:v>7.5</c:v>
                </c:pt>
                <c:pt idx="212">
                  <c:v>7</c:v>
                </c:pt>
                <c:pt idx="220">
                  <c:v>6</c:v>
                </c:pt>
                <c:pt idx="347">
                  <c:v>3</c:v>
                </c:pt>
                <c:pt idx="363">
                  <c:v>5</c:v>
                </c:pt>
                <c:pt idx="364">
                  <c:v>3</c:v>
                </c:pt>
                <c:pt idx="376">
                  <c:v>6</c:v>
                </c:pt>
                <c:pt idx="430">
                  <c:v>7</c:v>
                </c:pt>
                <c:pt idx="4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7F27-4EDF-98B3-3F11C2A208D3}"/>
            </c:ext>
          </c:extLst>
        </c:ser>
        <c:ser>
          <c:idx val="108"/>
          <c:order val="108"/>
          <c:tx>
            <c:strRef>
              <c:f>'LOCAL DECEMBER 2022'!$CG$4:$CG$8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</c:v>
                </c:pt>
                <c:pt idx="3">
                  <c:v>12</c:v>
                </c:pt>
                <c:pt idx="4">
                  <c:v>NIGHT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'LOCAL DECEMBER 2022'!$CG$9:$CG$526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39">
                  <c:v>8</c:v>
                </c:pt>
                <c:pt idx="42">
                  <c:v>8</c:v>
                </c:pt>
                <c:pt idx="51">
                  <c:v>8</c:v>
                </c:pt>
                <c:pt idx="75">
                  <c:v>8</c:v>
                </c:pt>
                <c:pt idx="77">
                  <c:v>8</c:v>
                </c:pt>
                <c:pt idx="98">
                  <c:v>8</c:v>
                </c:pt>
                <c:pt idx="120">
                  <c:v>8</c:v>
                </c:pt>
                <c:pt idx="133">
                  <c:v>8</c:v>
                </c:pt>
                <c:pt idx="151">
                  <c:v>8</c:v>
                </c:pt>
                <c:pt idx="170">
                  <c:v>8</c:v>
                </c:pt>
                <c:pt idx="190">
                  <c:v>8</c:v>
                </c:pt>
                <c:pt idx="212">
                  <c:v>8</c:v>
                </c:pt>
                <c:pt idx="220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0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7F27-4EDF-98B3-3F11C2A208D3}"/>
            </c:ext>
          </c:extLst>
        </c:ser>
        <c:ser>
          <c:idx val="109"/>
          <c:order val="109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7F27-4EDF-98B3-3F11C2A208D3}"/>
            </c:ext>
          </c:extLst>
        </c:ser>
        <c:ser>
          <c:idx val="110"/>
          <c:order val="11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7F27-4EDF-98B3-3F11C2A208D3}"/>
            </c:ext>
          </c:extLst>
        </c:ser>
        <c:ser>
          <c:idx val="111"/>
          <c:order val="111"/>
          <c:tx>
            <c:strRef>
              <c:f>'LOCAL DECEMBER 2022'!$CH$4:$CH$8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MONDAY</c:v>
                </c:pt>
                <c:pt idx="3">
                  <c:v>12</c:v>
                </c:pt>
                <c:pt idx="4">
                  <c:v>O/T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'LOCAL DECEMBER 2022'!$CH$9:$CH$526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39">
                  <c:v>2</c:v>
                </c:pt>
                <c:pt idx="42">
                  <c:v>3</c:v>
                </c:pt>
                <c:pt idx="51">
                  <c:v>3</c:v>
                </c:pt>
                <c:pt idx="77">
                  <c:v>4</c:v>
                </c:pt>
                <c:pt idx="98">
                  <c:v>4</c:v>
                </c:pt>
                <c:pt idx="120">
                  <c:v>2</c:v>
                </c:pt>
                <c:pt idx="133">
                  <c:v>4</c:v>
                </c:pt>
                <c:pt idx="151">
                  <c:v>4.5</c:v>
                </c:pt>
                <c:pt idx="170">
                  <c:v>4</c:v>
                </c:pt>
                <c:pt idx="190">
                  <c:v>4.5</c:v>
                </c:pt>
                <c:pt idx="212">
                  <c:v>4</c:v>
                </c:pt>
                <c:pt idx="220">
                  <c:v>3</c:v>
                </c:pt>
                <c:pt idx="363">
                  <c:v>2</c:v>
                </c:pt>
                <c:pt idx="376">
                  <c:v>4</c:v>
                </c:pt>
                <c:pt idx="430">
                  <c:v>4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7F27-4EDF-98B3-3F11C2A208D3}"/>
            </c:ext>
          </c:extLst>
        </c:ser>
        <c:ser>
          <c:idx val="112"/>
          <c:order val="112"/>
          <c:tx>
            <c:strRef>
              <c:f>'LOCAL DECEMBER 2022'!$CI$4:$CI$8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13</c:v>
                </c:pt>
                <c:pt idx="4">
                  <c:v>DAY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'LOCAL DECEMBER 2022'!$CI$9:$CI$526</c:f>
              <c:numCache>
                <c:formatCode>0.0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40">
                  <c:v>8</c:v>
                </c:pt>
                <c:pt idx="41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5</c:v>
                </c:pt>
                <c:pt idx="74">
                  <c:v>8</c:v>
                </c:pt>
                <c:pt idx="76">
                  <c:v>8</c:v>
                </c:pt>
                <c:pt idx="78">
                  <c:v>8</c:v>
                </c:pt>
                <c:pt idx="79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5">
                  <c:v>8</c:v>
                </c:pt>
                <c:pt idx="86">
                  <c:v>5</c:v>
                </c:pt>
                <c:pt idx="87">
                  <c:v>8</c:v>
                </c:pt>
                <c:pt idx="88">
                  <c:v>5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9">
                  <c:v>8</c:v>
                </c:pt>
                <c:pt idx="100">
                  <c:v>7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3">
                  <c:v>8</c:v>
                </c:pt>
                <c:pt idx="254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2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7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4</c:v>
                </c:pt>
                <c:pt idx="495">
                  <c:v>4</c:v>
                </c:pt>
                <c:pt idx="497">
                  <c:v>8</c:v>
                </c:pt>
                <c:pt idx="498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7F27-4EDF-98B3-3F11C2A208D3}"/>
            </c:ext>
          </c:extLst>
        </c:ser>
        <c:ser>
          <c:idx val="113"/>
          <c:order val="113"/>
          <c:tx>
            <c:strRef>
              <c:f>'LOCAL DECEMBER 2022'!$CJ$4:$CJ$8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13</c:v>
                </c:pt>
                <c:pt idx="4">
                  <c:v>O/T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'LOCAL DECEMBER 2022'!$CJ$9:$CJ$526</c:f>
              <c:numCache>
                <c:formatCode>0.0</c:formatCode>
                <c:ptCount val="518"/>
                <c:pt idx="1">
                  <c:v>1</c:v>
                </c:pt>
                <c:pt idx="2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1</c:v>
                </c:pt>
                <c:pt idx="13">
                  <c:v>6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4</c:v>
                </c:pt>
                <c:pt idx="22">
                  <c:v>4</c:v>
                </c:pt>
                <c:pt idx="23">
                  <c:v>6</c:v>
                </c:pt>
                <c:pt idx="24">
                  <c:v>4</c:v>
                </c:pt>
                <c:pt idx="25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4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5</c:v>
                </c:pt>
                <c:pt idx="53">
                  <c:v>1</c:v>
                </c:pt>
                <c:pt idx="54">
                  <c:v>1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2</c:v>
                </c:pt>
                <c:pt idx="62">
                  <c:v>4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1</c:v>
                </c:pt>
                <c:pt idx="74">
                  <c:v>1</c:v>
                </c:pt>
                <c:pt idx="76">
                  <c:v>4</c:v>
                </c:pt>
                <c:pt idx="78">
                  <c:v>1</c:v>
                </c:pt>
                <c:pt idx="79">
                  <c:v>3</c:v>
                </c:pt>
                <c:pt idx="81">
                  <c:v>1</c:v>
                </c:pt>
                <c:pt idx="82">
                  <c:v>3</c:v>
                </c:pt>
                <c:pt idx="83">
                  <c:v>4</c:v>
                </c:pt>
                <c:pt idx="85">
                  <c:v>1</c:v>
                </c:pt>
                <c:pt idx="87">
                  <c:v>3</c:v>
                </c:pt>
                <c:pt idx="89">
                  <c:v>1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3</c:v>
                </c:pt>
                <c:pt idx="97">
                  <c:v>3</c:v>
                </c:pt>
                <c:pt idx="99">
                  <c:v>6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5">
                  <c:v>4</c:v>
                </c:pt>
                <c:pt idx="106">
                  <c:v>1</c:v>
                </c:pt>
                <c:pt idx="107">
                  <c:v>1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5">
                  <c:v>3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3</c:v>
                </c:pt>
                <c:pt idx="132">
                  <c:v>4</c:v>
                </c:pt>
                <c:pt idx="134">
                  <c:v>1</c:v>
                </c:pt>
                <c:pt idx="135">
                  <c:v>1</c:v>
                </c:pt>
                <c:pt idx="137">
                  <c:v>2</c:v>
                </c:pt>
                <c:pt idx="138">
                  <c:v>3</c:v>
                </c:pt>
                <c:pt idx="140">
                  <c:v>1</c:v>
                </c:pt>
                <c:pt idx="141">
                  <c:v>4</c:v>
                </c:pt>
                <c:pt idx="142">
                  <c:v>4</c:v>
                </c:pt>
                <c:pt idx="143">
                  <c:v>3.5</c:v>
                </c:pt>
                <c:pt idx="144">
                  <c:v>4</c:v>
                </c:pt>
                <c:pt idx="145">
                  <c:v>4</c:v>
                </c:pt>
                <c:pt idx="146">
                  <c:v>2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3</c:v>
                </c:pt>
                <c:pt idx="156">
                  <c:v>1</c:v>
                </c:pt>
                <c:pt idx="157">
                  <c:v>4</c:v>
                </c:pt>
                <c:pt idx="158">
                  <c:v>4</c:v>
                </c:pt>
                <c:pt idx="159">
                  <c:v>2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4</c:v>
                </c:pt>
                <c:pt idx="168">
                  <c:v>4</c:v>
                </c:pt>
                <c:pt idx="169">
                  <c:v>1</c:v>
                </c:pt>
                <c:pt idx="171">
                  <c:v>4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2</c:v>
                </c:pt>
                <c:pt idx="191">
                  <c:v>1</c:v>
                </c:pt>
                <c:pt idx="192">
                  <c:v>3</c:v>
                </c:pt>
                <c:pt idx="193">
                  <c:v>6</c:v>
                </c:pt>
                <c:pt idx="194">
                  <c:v>6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3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3">
                  <c:v>3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1.5</c:v>
                </c:pt>
                <c:pt idx="218">
                  <c:v>2.5</c:v>
                </c:pt>
                <c:pt idx="219">
                  <c:v>1</c:v>
                </c:pt>
                <c:pt idx="221">
                  <c:v>2</c:v>
                </c:pt>
                <c:pt idx="223">
                  <c:v>4</c:v>
                </c:pt>
                <c:pt idx="224">
                  <c:v>4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4</c:v>
                </c:pt>
                <c:pt idx="230">
                  <c:v>1</c:v>
                </c:pt>
                <c:pt idx="231">
                  <c:v>2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2.5</c:v>
                </c:pt>
                <c:pt idx="239">
                  <c:v>1</c:v>
                </c:pt>
                <c:pt idx="240">
                  <c:v>1</c:v>
                </c:pt>
                <c:pt idx="241">
                  <c:v>4</c:v>
                </c:pt>
                <c:pt idx="242">
                  <c:v>4</c:v>
                </c:pt>
                <c:pt idx="243">
                  <c:v>3</c:v>
                </c:pt>
                <c:pt idx="244">
                  <c:v>3</c:v>
                </c:pt>
                <c:pt idx="247">
                  <c:v>3</c:v>
                </c:pt>
                <c:pt idx="248">
                  <c:v>1</c:v>
                </c:pt>
                <c:pt idx="249">
                  <c:v>3</c:v>
                </c:pt>
                <c:pt idx="250">
                  <c:v>4</c:v>
                </c:pt>
                <c:pt idx="251">
                  <c:v>1</c:v>
                </c:pt>
                <c:pt idx="253">
                  <c:v>1</c:v>
                </c:pt>
                <c:pt idx="254">
                  <c:v>3.5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4</c:v>
                </c:pt>
                <c:pt idx="264">
                  <c:v>3</c:v>
                </c:pt>
                <c:pt idx="265">
                  <c:v>1</c:v>
                </c:pt>
                <c:pt idx="266">
                  <c:v>1</c:v>
                </c:pt>
                <c:pt idx="268">
                  <c:v>3</c:v>
                </c:pt>
                <c:pt idx="269">
                  <c:v>1</c:v>
                </c:pt>
                <c:pt idx="270">
                  <c:v>2</c:v>
                </c:pt>
                <c:pt idx="272">
                  <c:v>1</c:v>
                </c:pt>
                <c:pt idx="273">
                  <c:v>4</c:v>
                </c:pt>
                <c:pt idx="274">
                  <c:v>1</c:v>
                </c:pt>
                <c:pt idx="275">
                  <c:v>3</c:v>
                </c:pt>
                <c:pt idx="276">
                  <c:v>2</c:v>
                </c:pt>
                <c:pt idx="277">
                  <c:v>3</c:v>
                </c:pt>
                <c:pt idx="278">
                  <c:v>3</c:v>
                </c:pt>
                <c:pt idx="279">
                  <c:v>1</c:v>
                </c:pt>
                <c:pt idx="280">
                  <c:v>3</c:v>
                </c:pt>
                <c:pt idx="281">
                  <c:v>3</c:v>
                </c:pt>
                <c:pt idx="282">
                  <c:v>1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9">
                  <c:v>1</c:v>
                </c:pt>
                <c:pt idx="290">
                  <c:v>1</c:v>
                </c:pt>
                <c:pt idx="291">
                  <c:v>2</c:v>
                </c:pt>
                <c:pt idx="292">
                  <c:v>3</c:v>
                </c:pt>
                <c:pt idx="293">
                  <c:v>1</c:v>
                </c:pt>
                <c:pt idx="294">
                  <c:v>2</c:v>
                </c:pt>
                <c:pt idx="296">
                  <c:v>4</c:v>
                </c:pt>
                <c:pt idx="297">
                  <c:v>4</c:v>
                </c:pt>
                <c:pt idx="300">
                  <c:v>1</c:v>
                </c:pt>
                <c:pt idx="301">
                  <c:v>1</c:v>
                </c:pt>
                <c:pt idx="302">
                  <c:v>4</c:v>
                </c:pt>
                <c:pt idx="303">
                  <c:v>1</c:v>
                </c:pt>
                <c:pt idx="304">
                  <c:v>3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5">
                  <c:v>1</c:v>
                </c:pt>
                <c:pt idx="316">
                  <c:v>1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3</c:v>
                </c:pt>
                <c:pt idx="323">
                  <c:v>4</c:v>
                </c:pt>
                <c:pt idx="325">
                  <c:v>1</c:v>
                </c:pt>
                <c:pt idx="326">
                  <c:v>6</c:v>
                </c:pt>
                <c:pt idx="327">
                  <c:v>4</c:v>
                </c:pt>
                <c:pt idx="328">
                  <c:v>2</c:v>
                </c:pt>
                <c:pt idx="329">
                  <c:v>6</c:v>
                </c:pt>
                <c:pt idx="330">
                  <c:v>1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1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40">
                  <c:v>1</c:v>
                </c:pt>
                <c:pt idx="341">
                  <c:v>4</c:v>
                </c:pt>
                <c:pt idx="343">
                  <c:v>1</c:v>
                </c:pt>
                <c:pt idx="344">
                  <c:v>4</c:v>
                </c:pt>
                <c:pt idx="346">
                  <c:v>1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4</c:v>
                </c:pt>
                <c:pt idx="356">
                  <c:v>1</c:v>
                </c:pt>
                <c:pt idx="358">
                  <c:v>2</c:v>
                </c:pt>
                <c:pt idx="360">
                  <c:v>2</c:v>
                </c:pt>
                <c:pt idx="361">
                  <c:v>4</c:v>
                </c:pt>
                <c:pt idx="362">
                  <c:v>4</c:v>
                </c:pt>
                <c:pt idx="365">
                  <c:v>1</c:v>
                </c:pt>
                <c:pt idx="366">
                  <c:v>3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1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1</c:v>
                </c:pt>
                <c:pt idx="377">
                  <c:v>3</c:v>
                </c:pt>
                <c:pt idx="378">
                  <c:v>3</c:v>
                </c:pt>
                <c:pt idx="379">
                  <c:v>1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1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4</c:v>
                </c:pt>
                <c:pt idx="390">
                  <c:v>3</c:v>
                </c:pt>
                <c:pt idx="391">
                  <c:v>4</c:v>
                </c:pt>
                <c:pt idx="392">
                  <c:v>1</c:v>
                </c:pt>
                <c:pt idx="393">
                  <c:v>1</c:v>
                </c:pt>
                <c:pt idx="394">
                  <c:v>4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4</c:v>
                </c:pt>
                <c:pt idx="402">
                  <c:v>4</c:v>
                </c:pt>
                <c:pt idx="404">
                  <c:v>3</c:v>
                </c:pt>
                <c:pt idx="406">
                  <c:v>2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4</c:v>
                </c:pt>
                <c:pt idx="412">
                  <c:v>3</c:v>
                </c:pt>
                <c:pt idx="413">
                  <c:v>1</c:v>
                </c:pt>
                <c:pt idx="414">
                  <c:v>4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4</c:v>
                </c:pt>
                <c:pt idx="421">
                  <c:v>1</c:v>
                </c:pt>
                <c:pt idx="422">
                  <c:v>2</c:v>
                </c:pt>
                <c:pt idx="423">
                  <c:v>3</c:v>
                </c:pt>
                <c:pt idx="424">
                  <c:v>3</c:v>
                </c:pt>
                <c:pt idx="426">
                  <c:v>4</c:v>
                </c:pt>
                <c:pt idx="427">
                  <c:v>1</c:v>
                </c:pt>
                <c:pt idx="428">
                  <c:v>3</c:v>
                </c:pt>
                <c:pt idx="429">
                  <c:v>3</c:v>
                </c:pt>
                <c:pt idx="431">
                  <c:v>1</c:v>
                </c:pt>
                <c:pt idx="432">
                  <c:v>4</c:v>
                </c:pt>
                <c:pt idx="433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3</c:v>
                </c:pt>
                <c:pt idx="441">
                  <c:v>2</c:v>
                </c:pt>
                <c:pt idx="442">
                  <c:v>4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7">
                  <c:v>1</c:v>
                </c:pt>
                <c:pt idx="448">
                  <c:v>1</c:v>
                </c:pt>
                <c:pt idx="449">
                  <c:v>3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6</c:v>
                </c:pt>
                <c:pt idx="456">
                  <c:v>2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6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9">
                  <c:v>3</c:v>
                </c:pt>
                <c:pt idx="470">
                  <c:v>4</c:v>
                </c:pt>
                <c:pt idx="471">
                  <c:v>1</c:v>
                </c:pt>
                <c:pt idx="475">
                  <c:v>1</c:v>
                </c:pt>
                <c:pt idx="476">
                  <c:v>2</c:v>
                </c:pt>
                <c:pt idx="478">
                  <c:v>1</c:v>
                </c:pt>
                <c:pt idx="479">
                  <c:v>3</c:v>
                </c:pt>
                <c:pt idx="480">
                  <c:v>2</c:v>
                </c:pt>
                <c:pt idx="483">
                  <c:v>4</c:v>
                </c:pt>
                <c:pt idx="484">
                  <c:v>4</c:v>
                </c:pt>
                <c:pt idx="485">
                  <c:v>3</c:v>
                </c:pt>
                <c:pt idx="486">
                  <c:v>3</c:v>
                </c:pt>
                <c:pt idx="487">
                  <c:v>1</c:v>
                </c:pt>
                <c:pt idx="488">
                  <c:v>4</c:v>
                </c:pt>
                <c:pt idx="489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4</c:v>
                </c:pt>
                <c:pt idx="494">
                  <c:v>1</c:v>
                </c:pt>
                <c:pt idx="495">
                  <c:v>1</c:v>
                </c:pt>
                <c:pt idx="497">
                  <c:v>4</c:v>
                </c:pt>
                <c:pt idx="498">
                  <c:v>3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7F27-4EDF-98B3-3F11C2A208D3}"/>
            </c:ext>
          </c:extLst>
        </c:ser>
        <c:ser>
          <c:idx val="114"/>
          <c:order val="114"/>
          <c:tx>
            <c:strRef>
              <c:f>'LOCAL DECEMBER 2022'!$CK$4:$CK$8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13</c:v>
                </c:pt>
                <c:pt idx="4">
                  <c:v>NIGHT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2022'!$CK$9:$CK$526</c:f>
              <c:numCache>
                <c:formatCode>0.0</c:formatCode>
                <c:ptCount val="518"/>
                <c:pt idx="26">
                  <c:v>8</c:v>
                </c:pt>
                <c:pt idx="27">
                  <c:v>8</c:v>
                </c:pt>
                <c:pt idx="39">
                  <c:v>8</c:v>
                </c:pt>
                <c:pt idx="42">
                  <c:v>8</c:v>
                </c:pt>
                <c:pt idx="51">
                  <c:v>8</c:v>
                </c:pt>
                <c:pt idx="75">
                  <c:v>8</c:v>
                </c:pt>
                <c:pt idx="77">
                  <c:v>8</c:v>
                </c:pt>
                <c:pt idx="98">
                  <c:v>8</c:v>
                </c:pt>
                <c:pt idx="120">
                  <c:v>8</c:v>
                </c:pt>
                <c:pt idx="133">
                  <c:v>8</c:v>
                </c:pt>
                <c:pt idx="151">
                  <c:v>8</c:v>
                </c:pt>
                <c:pt idx="170">
                  <c:v>3</c:v>
                </c:pt>
                <c:pt idx="190">
                  <c:v>8</c:v>
                </c:pt>
                <c:pt idx="212">
                  <c:v>8</c:v>
                </c:pt>
                <c:pt idx="220">
                  <c:v>8</c:v>
                </c:pt>
                <c:pt idx="347">
                  <c:v>8</c:v>
                </c:pt>
                <c:pt idx="363">
                  <c:v>8</c:v>
                </c:pt>
                <c:pt idx="364">
                  <c:v>8</c:v>
                </c:pt>
                <c:pt idx="376">
                  <c:v>8</c:v>
                </c:pt>
                <c:pt idx="430">
                  <c:v>8</c:v>
                </c:pt>
                <c:pt idx="4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7F27-4EDF-98B3-3F11C2A208D3}"/>
            </c:ext>
          </c:extLst>
        </c:ser>
        <c:ser>
          <c:idx val="115"/>
          <c:order val="115"/>
          <c:tx>
            <c:strRef>
              <c:f>'LOCAL DECEMBER 2022'!$CL$4:$CL$8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13</c:v>
                </c:pt>
                <c:pt idx="4">
                  <c:v>O/T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2022'!$CL$9:$CL$526</c:f>
              <c:numCache>
                <c:formatCode>0.0</c:formatCode>
                <c:ptCount val="518"/>
                <c:pt idx="26">
                  <c:v>4</c:v>
                </c:pt>
                <c:pt idx="27">
                  <c:v>4</c:v>
                </c:pt>
                <c:pt idx="39">
                  <c:v>2</c:v>
                </c:pt>
                <c:pt idx="42">
                  <c:v>3</c:v>
                </c:pt>
                <c:pt idx="51">
                  <c:v>1</c:v>
                </c:pt>
                <c:pt idx="77">
                  <c:v>4</c:v>
                </c:pt>
                <c:pt idx="98">
                  <c:v>4</c:v>
                </c:pt>
                <c:pt idx="120">
                  <c:v>2</c:v>
                </c:pt>
                <c:pt idx="133">
                  <c:v>4</c:v>
                </c:pt>
                <c:pt idx="151">
                  <c:v>4.5</c:v>
                </c:pt>
                <c:pt idx="190">
                  <c:v>4.5</c:v>
                </c:pt>
                <c:pt idx="212">
                  <c:v>4</c:v>
                </c:pt>
                <c:pt idx="220">
                  <c:v>3</c:v>
                </c:pt>
                <c:pt idx="363">
                  <c:v>2</c:v>
                </c:pt>
                <c:pt idx="376">
                  <c:v>4</c:v>
                </c:pt>
                <c:pt idx="430">
                  <c:v>4</c:v>
                </c:pt>
                <c:pt idx="4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7F27-4EDF-98B3-3F11C2A208D3}"/>
            </c:ext>
          </c:extLst>
        </c:ser>
        <c:ser>
          <c:idx val="116"/>
          <c:order val="116"/>
          <c:tx>
            <c:strRef>
              <c:f>'LOCAL DECEMBER 2022'!#REF!</c:f>
              <c:strCache>
                <c:ptCount val="1"/>
                <c:pt idx="0">
                  <c:v>                 CHEC TANGA-SITE: LOCAL STAFF ATTENDENCE FOR  DECEMBER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SUNDAY 20 DAY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2022'!#REF!</c:f>
              <c:numCache>
                <c:formatCode>General</c:formatCode>
                <c:ptCount val="520"/>
              </c:numCache>
            </c:numRef>
          </c:val>
          <c:extLst>
            <c:ext xmlns:c16="http://schemas.microsoft.com/office/drawing/2014/chart" uri="{C3380CC4-5D6E-409C-BE32-E72D297353CC}">
              <c16:uniqueId val="{00000074-7F27-4EDF-98B3-3F11C2A208D3}"/>
            </c:ext>
          </c:extLst>
        </c:ser>
        <c:ser>
          <c:idx val="117"/>
          <c:order val="117"/>
          <c:tx>
            <c:strRef>
              <c:f>#REF!</c:f>
              <c:strCache>
                <c:ptCount val="1"/>
                <c:pt idx="0">
                  <c:v>                 CHEC TANGA-SITE: LOCAL STAFF ATTENDENCE FOR  OCTOBER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THURSDAY 20 O/T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0.0</c:formatCode>
                <c:ptCount val="584"/>
                <c:pt idx="1">
                  <c:v>6</c:v>
                </c:pt>
                <c:pt idx="4">
                  <c:v>2</c:v>
                </c:pt>
                <c:pt idx="5">
                  <c:v>1.5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6</c:v>
                </c:pt>
                <c:pt idx="12">
                  <c:v>2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20">
                  <c:v>2</c:v>
                </c:pt>
                <c:pt idx="21">
                  <c:v>4</c:v>
                </c:pt>
                <c:pt idx="23">
                  <c:v>4</c:v>
                </c:pt>
                <c:pt idx="24">
                  <c:v>1</c:v>
                </c:pt>
                <c:pt idx="26">
                  <c:v>1</c:v>
                </c:pt>
                <c:pt idx="28">
                  <c:v>1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5">
                  <c:v>1</c:v>
                </c:pt>
                <c:pt idx="37">
                  <c:v>3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5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4">
                  <c:v>1</c:v>
                </c:pt>
                <c:pt idx="65">
                  <c:v>4</c:v>
                </c:pt>
                <c:pt idx="66">
                  <c:v>1</c:v>
                </c:pt>
                <c:pt idx="67">
                  <c:v>4</c:v>
                </c:pt>
                <c:pt idx="69">
                  <c:v>1</c:v>
                </c:pt>
                <c:pt idx="71">
                  <c:v>4</c:v>
                </c:pt>
                <c:pt idx="72">
                  <c:v>4</c:v>
                </c:pt>
                <c:pt idx="74">
                  <c:v>4</c:v>
                </c:pt>
                <c:pt idx="77">
                  <c:v>4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8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3</c:v>
                </c:pt>
                <c:pt idx="94">
                  <c:v>4</c:v>
                </c:pt>
                <c:pt idx="96">
                  <c:v>4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2">
                  <c:v>1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9">
                  <c:v>3</c:v>
                </c:pt>
                <c:pt idx="121">
                  <c:v>1</c:v>
                </c:pt>
                <c:pt idx="123">
                  <c:v>1</c:v>
                </c:pt>
                <c:pt idx="131">
                  <c:v>1</c:v>
                </c:pt>
                <c:pt idx="133">
                  <c:v>1</c:v>
                </c:pt>
                <c:pt idx="134">
                  <c:v>4</c:v>
                </c:pt>
                <c:pt idx="135">
                  <c:v>2</c:v>
                </c:pt>
                <c:pt idx="137">
                  <c:v>4</c:v>
                </c:pt>
                <c:pt idx="139">
                  <c:v>1</c:v>
                </c:pt>
                <c:pt idx="140">
                  <c:v>1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6">
                  <c:v>2</c:v>
                </c:pt>
                <c:pt idx="149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4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1">
                  <c:v>4</c:v>
                </c:pt>
                <c:pt idx="163">
                  <c:v>1</c:v>
                </c:pt>
                <c:pt idx="164">
                  <c:v>1</c:v>
                </c:pt>
                <c:pt idx="166">
                  <c:v>3</c:v>
                </c:pt>
                <c:pt idx="167">
                  <c:v>1</c:v>
                </c:pt>
                <c:pt idx="172">
                  <c:v>4</c:v>
                </c:pt>
                <c:pt idx="174">
                  <c:v>2</c:v>
                </c:pt>
                <c:pt idx="175">
                  <c:v>1</c:v>
                </c:pt>
                <c:pt idx="176">
                  <c:v>3</c:v>
                </c:pt>
                <c:pt idx="177">
                  <c:v>1</c:v>
                </c:pt>
                <c:pt idx="178">
                  <c:v>3</c:v>
                </c:pt>
                <c:pt idx="179">
                  <c:v>1</c:v>
                </c:pt>
                <c:pt idx="180">
                  <c:v>1</c:v>
                </c:pt>
                <c:pt idx="182">
                  <c:v>4.5</c:v>
                </c:pt>
                <c:pt idx="183">
                  <c:v>4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4</c:v>
                </c:pt>
                <c:pt idx="190">
                  <c:v>4</c:v>
                </c:pt>
                <c:pt idx="191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1</c:v>
                </c:pt>
                <c:pt idx="202">
                  <c:v>4</c:v>
                </c:pt>
                <c:pt idx="203">
                  <c:v>1</c:v>
                </c:pt>
                <c:pt idx="205">
                  <c:v>1</c:v>
                </c:pt>
                <c:pt idx="207">
                  <c:v>1</c:v>
                </c:pt>
                <c:pt idx="208">
                  <c:v>4</c:v>
                </c:pt>
                <c:pt idx="210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22">
                  <c:v>1</c:v>
                </c:pt>
                <c:pt idx="223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3</c:v>
                </c:pt>
                <c:pt idx="230">
                  <c:v>1</c:v>
                </c:pt>
                <c:pt idx="235">
                  <c:v>1</c:v>
                </c:pt>
                <c:pt idx="236">
                  <c:v>3</c:v>
                </c:pt>
                <c:pt idx="237">
                  <c:v>4.5</c:v>
                </c:pt>
                <c:pt idx="242">
                  <c:v>2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3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4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4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2">
                  <c:v>1</c:v>
                </c:pt>
                <c:pt idx="275">
                  <c:v>4</c:v>
                </c:pt>
                <c:pt idx="276">
                  <c:v>1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3">
                  <c:v>1</c:v>
                </c:pt>
                <c:pt idx="285">
                  <c:v>1</c:v>
                </c:pt>
                <c:pt idx="286">
                  <c:v>4</c:v>
                </c:pt>
                <c:pt idx="287">
                  <c:v>2</c:v>
                </c:pt>
                <c:pt idx="288">
                  <c:v>4</c:v>
                </c:pt>
                <c:pt idx="289">
                  <c:v>4</c:v>
                </c:pt>
                <c:pt idx="290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7">
                  <c:v>3</c:v>
                </c:pt>
                <c:pt idx="308">
                  <c:v>1</c:v>
                </c:pt>
                <c:pt idx="315">
                  <c:v>1</c:v>
                </c:pt>
                <c:pt idx="317">
                  <c:v>1</c:v>
                </c:pt>
                <c:pt idx="318">
                  <c:v>4</c:v>
                </c:pt>
                <c:pt idx="320">
                  <c:v>1</c:v>
                </c:pt>
                <c:pt idx="323">
                  <c:v>1</c:v>
                </c:pt>
                <c:pt idx="324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2">
                  <c:v>4</c:v>
                </c:pt>
                <c:pt idx="333">
                  <c:v>1</c:v>
                </c:pt>
                <c:pt idx="335">
                  <c:v>4</c:v>
                </c:pt>
                <c:pt idx="336">
                  <c:v>1</c:v>
                </c:pt>
                <c:pt idx="337">
                  <c:v>2</c:v>
                </c:pt>
                <c:pt idx="339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4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2</c:v>
                </c:pt>
                <c:pt idx="351">
                  <c:v>3</c:v>
                </c:pt>
                <c:pt idx="352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3</c:v>
                </c:pt>
                <c:pt idx="361">
                  <c:v>1</c:v>
                </c:pt>
                <c:pt idx="364">
                  <c:v>3</c:v>
                </c:pt>
                <c:pt idx="365">
                  <c:v>1</c:v>
                </c:pt>
                <c:pt idx="366">
                  <c:v>3</c:v>
                </c:pt>
                <c:pt idx="367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2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1</c:v>
                </c:pt>
                <c:pt idx="405">
                  <c:v>1</c:v>
                </c:pt>
                <c:pt idx="406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4</c:v>
                </c:pt>
                <c:pt idx="411">
                  <c:v>2</c:v>
                </c:pt>
                <c:pt idx="415">
                  <c:v>4</c:v>
                </c:pt>
                <c:pt idx="416">
                  <c:v>2</c:v>
                </c:pt>
                <c:pt idx="417">
                  <c:v>4</c:v>
                </c:pt>
                <c:pt idx="418">
                  <c:v>4</c:v>
                </c:pt>
                <c:pt idx="419">
                  <c:v>2</c:v>
                </c:pt>
                <c:pt idx="421">
                  <c:v>4</c:v>
                </c:pt>
                <c:pt idx="422">
                  <c:v>4</c:v>
                </c:pt>
                <c:pt idx="423">
                  <c:v>1</c:v>
                </c:pt>
                <c:pt idx="425">
                  <c:v>3</c:v>
                </c:pt>
                <c:pt idx="429">
                  <c:v>1</c:v>
                </c:pt>
                <c:pt idx="430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9">
                  <c:v>4</c:v>
                </c:pt>
                <c:pt idx="440">
                  <c:v>4</c:v>
                </c:pt>
                <c:pt idx="442">
                  <c:v>4</c:v>
                </c:pt>
                <c:pt idx="445">
                  <c:v>1</c:v>
                </c:pt>
                <c:pt idx="446">
                  <c:v>4</c:v>
                </c:pt>
                <c:pt idx="447">
                  <c:v>2</c:v>
                </c:pt>
                <c:pt idx="449">
                  <c:v>2</c:v>
                </c:pt>
                <c:pt idx="451">
                  <c:v>4</c:v>
                </c:pt>
                <c:pt idx="452">
                  <c:v>2</c:v>
                </c:pt>
                <c:pt idx="454">
                  <c:v>2</c:v>
                </c:pt>
                <c:pt idx="455">
                  <c:v>1</c:v>
                </c:pt>
                <c:pt idx="458">
                  <c:v>3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1</c:v>
                </c:pt>
                <c:pt idx="474">
                  <c:v>2</c:v>
                </c:pt>
                <c:pt idx="476">
                  <c:v>1</c:v>
                </c:pt>
                <c:pt idx="477">
                  <c:v>1</c:v>
                </c:pt>
                <c:pt idx="478">
                  <c:v>3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3</c:v>
                </c:pt>
                <c:pt idx="484">
                  <c:v>3</c:v>
                </c:pt>
                <c:pt idx="488">
                  <c:v>1</c:v>
                </c:pt>
                <c:pt idx="489">
                  <c:v>2</c:v>
                </c:pt>
                <c:pt idx="493">
                  <c:v>2</c:v>
                </c:pt>
                <c:pt idx="495">
                  <c:v>1</c:v>
                </c:pt>
                <c:pt idx="498">
                  <c:v>3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3</c:v>
                </c:pt>
                <c:pt idx="514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4</c:v>
                </c:pt>
                <c:pt idx="524">
                  <c:v>1</c:v>
                </c:pt>
                <c:pt idx="525">
                  <c:v>4</c:v>
                </c:pt>
                <c:pt idx="526">
                  <c:v>2</c:v>
                </c:pt>
                <c:pt idx="528">
                  <c:v>3</c:v>
                </c:pt>
                <c:pt idx="530">
                  <c:v>1</c:v>
                </c:pt>
                <c:pt idx="531">
                  <c:v>3</c:v>
                </c:pt>
                <c:pt idx="533">
                  <c:v>3</c:v>
                </c:pt>
                <c:pt idx="534">
                  <c:v>1</c:v>
                </c:pt>
                <c:pt idx="535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1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3</c:v>
                </c:pt>
                <c:pt idx="551">
                  <c:v>3</c:v>
                </c:pt>
                <c:pt idx="552">
                  <c:v>4</c:v>
                </c:pt>
                <c:pt idx="553">
                  <c:v>4</c:v>
                </c:pt>
                <c:pt idx="554">
                  <c:v>1</c:v>
                </c:pt>
                <c:pt idx="556">
                  <c:v>4</c:v>
                </c:pt>
                <c:pt idx="557">
                  <c:v>1</c:v>
                </c:pt>
                <c:pt idx="558">
                  <c:v>1</c:v>
                </c:pt>
                <c:pt idx="560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3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7F27-4EDF-98B3-3F11C2A208D3}"/>
            </c:ext>
          </c:extLst>
        </c:ser>
        <c:ser>
          <c:idx val="118"/>
          <c:order val="118"/>
          <c:tx>
            <c:strRef>
              <c:f>#REF!</c:f>
              <c:strCache>
                <c:ptCount val="1"/>
                <c:pt idx="0">
                  <c:v>                 CHEC TANGA-SITE: LOCAL STAFF ATTENDENCE FOR  OCTOBER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THURSDAY 20 NIGHT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584"/>
                <c:pt idx="44" formatCode="0.0">
                  <c:v>8</c:v>
                </c:pt>
                <c:pt idx="53" formatCode="0.0">
                  <c:v>8</c:v>
                </c:pt>
                <c:pt idx="120" formatCode="0.0">
                  <c:v>8</c:v>
                </c:pt>
                <c:pt idx="136" formatCode="0.0">
                  <c:v>8</c:v>
                </c:pt>
                <c:pt idx="173" formatCode="0.0">
                  <c:v>8</c:v>
                </c:pt>
                <c:pt idx="262" formatCode="0.0">
                  <c:v>8</c:v>
                </c:pt>
                <c:pt idx="397" formatCode="0.0">
                  <c:v>8</c:v>
                </c:pt>
                <c:pt idx="485" formatCode="0.0">
                  <c:v>8</c:v>
                </c:pt>
                <c:pt idx="486" formatCode="0.0">
                  <c:v>8</c:v>
                </c:pt>
                <c:pt idx="516" formatCode="0.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7F27-4EDF-98B3-3F11C2A208D3}"/>
            </c:ext>
          </c:extLst>
        </c:ser>
        <c:ser>
          <c:idx val="119"/>
          <c:order val="119"/>
          <c:tx>
            <c:strRef>
              <c:f>'LOCAL DECEMBER 2022'!#REF!</c:f>
              <c:strCache>
                <c:ptCount val="1"/>
                <c:pt idx="0">
                  <c:v>                 CHEC TANGA-SITE: LOCAL STAFF ATTENDENCE FOR  DECEMBER 2022 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 SUNDAY 20 O/T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2022'!#REF!</c:f>
              <c:numCache>
                <c:formatCode>General</c:formatCode>
                <c:ptCount val="520"/>
              </c:numCache>
            </c:numRef>
          </c:val>
          <c:extLst>
            <c:ext xmlns:c16="http://schemas.microsoft.com/office/drawing/2014/chart" uri="{C3380CC4-5D6E-409C-BE32-E72D297353CC}">
              <c16:uniqueId val="{00000077-7F27-4EDF-98B3-3F11C2A208D3}"/>
            </c:ext>
          </c:extLst>
        </c:ser>
        <c:ser>
          <c:idx val="120"/>
          <c:order val="120"/>
          <c:tx>
            <c:strRef>
              <c:f>'LOCAL DECEMBER 2022'!$DM$4:$DM$8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20</c:v>
                </c:pt>
                <c:pt idx="4">
                  <c:v>Working Day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2022'!$DM$9:$DM$526</c:f>
              <c:numCache>
                <c:formatCode>General</c:formatCode>
                <c:ptCount val="518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25</c:v>
                </c:pt>
                <c:pt idx="493">
                  <c:v>25</c:v>
                </c:pt>
                <c:pt idx="494">
                  <c:v>25</c:v>
                </c:pt>
                <c:pt idx="495">
                  <c:v>25</c:v>
                </c:pt>
                <c:pt idx="496">
                  <c:v>25</c:v>
                </c:pt>
                <c:pt idx="497">
                  <c:v>25</c:v>
                </c:pt>
                <c:pt idx="498">
                  <c:v>25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25</c:v>
                </c:pt>
                <c:pt idx="507">
                  <c:v>25</c:v>
                </c:pt>
                <c:pt idx="508">
                  <c:v>25</c:v>
                </c:pt>
                <c:pt idx="509">
                  <c:v>25</c:v>
                </c:pt>
                <c:pt idx="510">
                  <c:v>25</c:v>
                </c:pt>
                <c:pt idx="511">
                  <c:v>25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7F27-4EDF-98B3-3F11C2A208D3}"/>
            </c:ext>
          </c:extLst>
        </c:ser>
        <c:ser>
          <c:idx val="121"/>
          <c:order val="121"/>
          <c:tx>
            <c:strRef>
              <c:f>'LOCAL DECEMBER 2022'!$DN$4:$DN$8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20</c:v>
                </c:pt>
                <c:pt idx="4">
                  <c:v>Sunday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2022'!$DN$9:$DN$526</c:f>
              <c:numCache>
                <c:formatCode>General</c:formatCode>
                <c:ptCount val="51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7F27-4EDF-98B3-3F11C2A208D3}"/>
            </c:ext>
          </c:extLst>
        </c:ser>
        <c:ser>
          <c:idx val="122"/>
          <c:order val="122"/>
          <c:tx>
            <c:strRef>
              <c:f>'LOCAL DECEMBER 2022'!$DO$4:$DO$8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20</c:v>
                </c:pt>
                <c:pt idx="4">
                  <c:v>Holiday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2022'!$DO$9:$DO$526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7F27-4EDF-98B3-3F11C2A208D3}"/>
            </c:ext>
          </c:extLst>
        </c:ser>
        <c:ser>
          <c:idx val="123"/>
          <c:order val="123"/>
          <c:tx>
            <c:strRef>
              <c:f>'LOCAL DECEMBER 2022'!$DP$4:$DP$8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出勤时数 working hrs (day)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2022'!$DP$9:$DP$526</c:f>
              <c:numCache>
                <c:formatCode>#,##0</c:formatCode>
                <c:ptCount val="518"/>
                <c:pt idx="0">
                  <c:v>186</c:v>
                </c:pt>
                <c:pt idx="1">
                  <c:v>188</c:v>
                </c:pt>
                <c:pt idx="2">
                  <c:v>180</c:v>
                </c:pt>
                <c:pt idx="3">
                  <c:v>188</c:v>
                </c:pt>
                <c:pt idx="4">
                  <c:v>180</c:v>
                </c:pt>
                <c:pt idx="5">
                  <c:v>188</c:v>
                </c:pt>
                <c:pt idx="6">
                  <c:v>171</c:v>
                </c:pt>
                <c:pt idx="7">
                  <c:v>143</c:v>
                </c:pt>
                <c:pt idx="8">
                  <c:v>188</c:v>
                </c:pt>
                <c:pt idx="9">
                  <c:v>188</c:v>
                </c:pt>
                <c:pt idx="10">
                  <c:v>172</c:v>
                </c:pt>
                <c:pt idx="11">
                  <c:v>188</c:v>
                </c:pt>
                <c:pt idx="12">
                  <c:v>188</c:v>
                </c:pt>
                <c:pt idx="13">
                  <c:v>180</c:v>
                </c:pt>
                <c:pt idx="14">
                  <c:v>180</c:v>
                </c:pt>
                <c:pt idx="15">
                  <c:v>172</c:v>
                </c:pt>
                <c:pt idx="16">
                  <c:v>180</c:v>
                </c:pt>
                <c:pt idx="17">
                  <c:v>188</c:v>
                </c:pt>
                <c:pt idx="18">
                  <c:v>188</c:v>
                </c:pt>
                <c:pt idx="19">
                  <c:v>188</c:v>
                </c:pt>
                <c:pt idx="20">
                  <c:v>188</c:v>
                </c:pt>
                <c:pt idx="21">
                  <c:v>180</c:v>
                </c:pt>
                <c:pt idx="22">
                  <c:v>172</c:v>
                </c:pt>
                <c:pt idx="23">
                  <c:v>188</c:v>
                </c:pt>
                <c:pt idx="24">
                  <c:v>188</c:v>
                </c:pt>
                <c:pt idx="25">
                  <c:v>188</c:v>
                </c:pt>
                <c:pt idx="26">
                  <c:v>0</c:v>
                </c:pt>
                <c:pt idx="27">
                  <c:v>0</c:v>
                </c:pt>
                <c:pt idx="28">
                  <c:v>177</c:v>
                </c:pt>
                <c:pt idx="29">
                  <c:v>164</c:v>
                </c:pt>
                <c:pt idx="30">
                  <c:v>168</c:v>
                </c:pt>
                <c:pt idx="31">
                  <c:v>188</c:v>
                </c:pt>
                <c:pt idx="32">
                  <c:v>188</c:v>
                </c:pt>
                <c:pt idx="33">
                  <c:v>156</c:v>
                </c:pt>
                <c:pt idx="34">
                  <c:v>161</c:v>
                </c:pt>
                <c:pt idx="35">
                  <c:v>180</c:v>
                </c:pt>
                <c:pt idx="36">
                  <c:v>159</c:v>
                </c:pt>
                <c:pt idx="37">
                  <c:v>148</c:v>
                </c:pt>
                <c:pt idx="38">
                  <c:v>188</c:v>
                </c:pt>
                <c:pt idx="39">
                  <c:v>90</c:v>
                </c:pt>
                <c:pt idx="40">
                  <c:v>180</c:v>
                </c:pt>
                <c:pt idx="41">
                  <c:v>180</c:v>
                </c:pt>
                <c:pt idx="42">
                  <c:v>0</c:v>
                </c:pt>
                <c:pt idx="43">
                  <c:v>145</c:v>
                </c:pt>
                <c:pt idx="44">
                  <c:v>188</c:v>
                </c:pt>
                <c:pt idx="45">
                  <c:v>188</c:v>
                </c:pt>
                <c:pt idx="46">
                  <c:v>186</c:v>
                </c:pt>
                <c:pt idx="47">
                  <c:v>188</c:v>
                </c:pt>
                <c:pt idx="48">
                  <c:v>143</c:v>
                </c:pt>
                <c:pt idx="49">
                  <c:v>188</c:v>
                </c:pt>
                <c:pt idx="50">
                  <c:v>180</c:v>
                </c:pt>
                <c:pt idx="51">
                  <c:v>0</c:v>
                </c:pt>
                <c:pt idx="52">
                  <c:v>180</c:v>
                </c:pt>
                <c:pt idx="53">
                  <c:v>188</c:v>
                </c:pt>
                <c:pt idx="54">
                  <c:v>180</c:v>
                </c:pt>
                <c:pt idx="55">
                  <c:v>180</c:v>
                </c:pt>
                <c:pt idx="56">
                  <c:v>188</c:v>
                </c:pt>
                <c:pt idx="57">
                  <c:v>159</c:v>
                </c:pt>
                <c:pt idx="58">
                  <c:v>188</c:v>
                </c:pt>
                <c:pt idx="59">
                  <c:v>164</c:v>
                </c:pt>
                <c:pt idx="60">
                  <c:v>188</c:v>
                </c:pt>
                <c:pt idx="61">
                  <c:v>188</c:v>
                </c:pt>
                <c:pt idx="62">
                  <c:v>188</c:v>
                </c:pt>
                <c:pt idx="63">
                  <c:v>191</c:v>
                </c:pt>
                <c:pt idx="64">
                  <c:v>175</c:v>
                </c:pt>
                <c:pt idx="65">
                  <c:v>188</c:v>
                </c:pt>
                <c:pt idx="66">
                  <c:v>188</c:v>
                </c:pt>
                <c:pt idx="67">
                  <c:v>185</c:v>
                </c:pt>
                <c:pt idx="68">
                  <c:v>188</c:v>
                </c:pt>
                <c:pt idx="69">
                  <c:v>188</c:v>
                </c:pt>
                <c:pt idx="70">
                  <c:v>188</c:v>
                </c:pt>
                <c:pt idx="71">
                  <c:v>188</c:v>
                </c:pt>
                <c:pt idx="72">
                  <c:v>98</c:v>
                </c:pt>
                <c:pt idx="73">
                  <c:v>177</c:v>
                </c:pt>
                <c:pt idx="74">
                  <c:v>180</c:v>
                </c:pt>
                <c:pt idx="75">
                  <c:v>0</c:v>
                </c:pt>
                <c:pt idx="76">
                  <c:v>188</c:v>
                </c:pt>
                <c:pt idx="77">
                  <c:v>0</c:v>
                </c:pt>
                <c:pt idx="78">
                  <c:v>188</c:v>
                </c:pt>
                <c:pt idx="79">
                  <c:v>130</c:v>
                </c:pt>
                <c:pt idx="80">
                  <c:v>140</c:v>
                </c:pt>
                <c:pt idx="81">
                  <c:v>188</c:v>
                </c:pt>
                <c:pt idx="82">
                  <c:v>185</c:v>
                </c:pt>
                <c:pt idx="83">
                  <c:v>180</c:v>
                </c:pt>
                <c:pt idx="84">
                  <c:v>148</c:v>
                </c:pt>
                <c:pt idx="85">
                  <c:v>180</c:v>
                </c:pt>
                <c:pt idx="86">
                  <c:v>163</c:v>
                </c:pt>
                <c:pt idx="87">
                  <c:v>180</c:v>
                </c:pt>
                <c:pt idx="88">
                  <c:v>172</c:v>
                </c:pt>
                <c:pt idx="89">
                  <c:v>188</c:v>
                </c:pt>
                <c:pt idx="90">
                  <c:v>188</c:v>
                </c:pt>
                <c:pt idx="91">
                  <c:v>180</c:v>
                </c:pt>
                <c:pt idx="92">
                  <c:v>172</c:v>
                </c:pt>
                <c:pt idx="93">
                  <c:v>135</c:v>
                </c:pt>
                <c:pt idx="94">
                  <c:v>148</c:v>
                </c:pt>
                <c:pt idx="95">
                  <c:v>183</c:v>
                </c:pt>
                <c:pt idx="96">
                  <c:v>180</c:v>
                </c:pt>
                <c:pt idx="97">
                  <c:v>159</c:v>
                </c:pt>
                <c:pt idx="98">
                  <c:v>0</c:v>
                </c:pt>
                <c:pt idx="99">
                  <c:v>188</c:v>
                </c:pt>
                <c:pt idx="100">
                  <c:v>187</c:v>
                </c:pt>
                <c:pt idx="101">
                  <c:v>156</c:v>
                </c:pt>
                <c:pt idx="102">
                  <c:v>180</c:v>
                </c:pt>
                <c:pt idx="103">
                  <c:v>164</c:v>
                </c:pt>
                <c:pt idx="104">
                  <c:v>90</c:v>
                </c:pt>
                <c:pt idx="105">
                  <c:v>188</c:v>
                </c:pt>
                <c:pt idx="106">
                  <c:v>129</c:v>
                </c:pt>
                <c:pt idx="107">
                  <c:v>156</c:v>
                </c:pt>
                <c:pt idx="108">
                  <c:v>156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183</c:v>
                </c:pt>
                <c:pt idx="113">
                  <c:v>180</c:v>
                </c:pt>
                <c:pt idx="114">
                  <c:v>180</c:v>
                </c:pt>
                <c:pt idx="115">
                  <c:v>172</c:v>
                </c:pt>
                <c:pt idx="116">
                  <c:v>188</c:v>
                </c:pt>
                <c:pt idx="117">
                  <c:v>188</c:v>
                </c:pt>
                <c:pt idx="118">
                  <c:v>151</c:v>
                </c:pt>
                <c:pt idx="119">
                  <c:v>164</c:v>
                </c:pt>
                <c:pt idx="120">
                  <c:v>106</c:v>
                </c:pt>
                <c:pt idx="121">
                  <c:v>143</c:v>
                </c:pt>
                <c:pt idx="122">
                  <c:v>156</c:v>
                </c:pt>
                <c:pt idx="123">
                  <c:v>156</c:v>
                </c:pt>
                <c:pt idx="124">
                  <c:v>72</c:v>
                </c:pt>
                <c:pt idx="125">
                  <c:v>145</c:v>
                </c:pt>
                <c:pt idx="126">
                  <c:v>188</c:v>
                </c:pt>
                <c:pt idx="127">
                  <c:v>175</c:v>
                </c:pt>
                <c:pt idx="128">
                  <c:v>188</c:v>
                </c:pt>
                <c:pt idx="129">
                  <c:v>101</c:v>
                </c:pt>
                <c:pt idx="130">
                  <c:v>180</c:v>
                </c:pt>
                <c:pt idx="131">
                  <c:v>143</c:v>
                </c:pt>
                <c:pt idx="132">
                  <c:v>183</c:v>
                </c:pt>
                <c:pt idx="133">
                  <c:v>0</c:v>
                </c:pt>
                <c:pt idx="134">
                  <c:v>180</c:v>
                </c:pt>
                <c:pt idx="135">
                  <c:v>132</c:v>
                </c:pt>
                <c:pt idx="136">
                  <c:v>175</c:v>
                </c:pt>
                <c:pt idx="137">
                  <c:v>188</c:v>
                </c:pt>
                <c:pt idx="138">
                  <c:v>135</c:v>
                </c:pt>
                <c:pt idx="139">
                  <c:v>188</c:v>
                </c:pt>
                <c:pt idx="140">
                  <c:v>151</c:v>
                </c:pt>
                <c:pt idx="141">
                  <c:v>130</c:v>
                </c:pt>
                <c:pt idx="142">
                  <c:v>188</c:v>
                </c:pt>
                <c:pt idx="143">
                  <c:v>82</c:v>
                </c:pt>
                <c:pt idx="144">
                  <c:v>159</c:v>
                </c:pt>
                <c:pt idx="145">
                  <c:v>180</c:v>
                </c:pt>
                <c:pt idx="146">
                  <c:v>172</c:v>
                </c:pt>
                <c:pt idx="147">
                  <c:v>188</c:v>
                </c:pt>
                <c:pt idx="148">
                  <c:v>188</c:v>
                </c:pt>
                <c:pt idx="149">
                  <c:v>148</c:v>
                </c:pt>
                <c:pt idx="150">
                  <c:v>135</c:v>
                </c:pt>
                <c:pt idx="151">
                  <c:v>82</c:v>
                </c:pt>
                <c:pt idx="152">
                  <c:v>164</c:v>
                </c:pt>
                <c:pt idx="153">
                  <c:v>188</c:v>
                </c:pt>
                <c:pt idx="154">
                  <c:v>188</c:v>
                </c:pt>
                <c:pt idx="155">
                  <c:v>188</c:v>
                </c:pt>
                <c:pt idx="156">
                  <c:v>175</c:v>
                </c:pt>
                <c:pt idx="157">
                  <c:v>175</c:v>
                </c:pt>
                <c:pt idx="158">
                  <c:v>178</c:v>
                </c:pt>
                <c:pt idx="159">
                  <c:v>150</c:v>
                </c:pt>
                <c:pt idx="160">
                  <c:v>178</c:v>
                </c:pt>
                <c:pt idx="161">
                  <c:v>175</c:v>
                </c:pt>
                <c:pt idx="162">
                  <c:v>188</c:v>
                </c:pt>
                <c:pt idx="163">
                  <c:v>188</c:v>
                </c:pt>
                <c:pt idx="164">
                  <c:v>124</c:v>
                </c:pt>
                <c:pt idx="165">
                  <c:v>185</c:v>
                </c:pt>
                <c:pt idx="166">
                  <c:v>185</c:v>
                </c:pt>
                <c:pt idx="167">
                  <c:v>188</c:v>
                </c:pt>
                <c:pt idx="168">
                  <c:v>188</c:v>
                </c:pt>
                <c:pt idx="169">
                  <c:v>148</c:v>
                </c:pt>
                <c:pt idx="170">
                  <c:v>0</c:v>
                </c:pt>
                <c:pt idx="171">
                  <c:v>143</c:v>
                </c:pt>
                <c:pt idx="172">
                  <c:v>171</c:v>
                </c:pt>
                <c:pt idx="173">
                  <c:v>156</c:v>
                </c:pt>
                <c:pt idx="174">
                  <c:v>164</c:v>
                </c:pt>
                <c:pt idx="175">
                  <c:v>188</c:v>
                </c:pt>
                <c:pt idx="176">
                  <c:v>164</c:v>
                </c:pt>
                <c:pt idx="177">
                  <c:v>167</c:v>
                </c:pt>
                <c:pt idx="178">
                  <c:v>150</c:v>
                </c:pt>
                <c:pt idx="179">
                  <c:v>127</c:v>
                </c:pt>
                <c:pt idx="180">
                  <c:v>82</c:v>
                </c:pt>
                <c:pt idx="181">
                  <c:v>188</c:v>
                </c:pt>
                <c:pt idx="182">
                  <c:v>183</c:v>
                </c:pt>
                <c:pt idx="183">
                  <c:v>162</c:v>
                </c:pt>
                <c:pt idx="184">
                  <c:v>156</c:v>
                </c:pt>
                <c:pt idx="185">
                  <c:v>172</c:v>
                </c:pt>
                <c:pt idx="186">
                  <c:v>164</c:v>
                </c:pt>
                <c:pt idx="187">
                  <c:v>183</c:v>
                </c:pt>
                <c:pt idx="188">
                  <c:v>156</c:v>
                </c:pt>
                <c:pt idx="189">
                  <c:v>169</c:v>
                </c:pt>
                <c:pt idx="190">
                  <c:v>98</c:v>
                </c:pt>
                <c:pt idx="191">
                  <c:v>175</c:v>
                </c:pt>
                <c:pt idx="192">
                  <c:v>166</c:v>
                </c:pt>
                <c:pt idx="193">
                  <c:v>188</c:v>
                </c:pt>
                <c:pt idx="194">
                  <c:v>188</c:v>
                </c:pt>
                <c:pt idx="195">
                  <c:v>188</c:v>
                </c:pt>
                <c:pt idx="196">
                  <c:v>172</c:v>
                </c:pt>
                <c:pt idx="197">
                  <c:v>172</c:v>
                </c:pt>
                <c:pt idx="198">
                  <c:v>180</c:v>
                </c:pt>
                <c:pt idx="199">
                  <c:v>169</c:v>
                </c:pt>
                <c:pt idx="200">
                  <c:v>148</c:v>
                </c:pt>
                <c:pt idx="201">
                  <c:v>180</c:v>
                </c:pt>
                <c:pt idx="202">
                  <c:v>188</c:v>
                </c:pt>
                <c:pt idx="203">
                  <c:v>188</c:v>
                </c:pt>
                <c:pt idx="204">
                  <c:v>172</c:v>
                </c:pt>
                <c:pt idx="205">
                  <c:v>180</c:v>
                </c:pt>
                <c:pt idx="206">
                  <c:v>161</c:v>
                </c:pt>
                <c:pt idx="207">
                  <c:v>188</c:v>
                </c:pt>
                <c:pt idx="208">
                  <c:v>188</c:v>
                </c:pt>
                <c:pt idx="209">
                  <c:v>188</c:v>
                </c:pt>
                <c:pt idx="210">
                  <c:v>167</c:v>
                </c:pt>
                <c:pt idx="211">
                  <c:v>164</c:v>
                </c:pt>
                <c:pt idx="212">
                  <c:v>0</c:v>
                </c:pt>
                <c:pt idx="213">
                  <c:v>188</c:v>
                </c:pt>
                <c:pt idx="214">
                  <c:v>188</c:v>
                </c:pt>
                <c:pt idx="215">
                  <c:v>188</c:v>
                </c:pt>
                <c:pt idx="216">
                  <c:v>180</c:v>
                </c:pt>
                <c:pt idx="217">
                  <c:v>188</c:v>
                </c:pt>
                <c:pt idx="218">
                  <c:v>188</c:v>
                </c:pt>
                <c:pt idx="219">
                  <c:v>156</c:v>
                </c:pt>
                <c:pt idx="220">
                  <c:v>0</c:v>
                </c:pt>
                <c:pt idx="221">
                  <c:v>156</c:v>
                </c:pt>
                <c:pt idx="222">
                  <c:v>187</c:v>
                </c:pt>
                <c:pt idx="223">
                  <c:v>180</c:v>
                </c:pt>
                <c:pt idx="224">
                  <c:v>188</c:v>
                </c:pt>
                <c:pt idx="225">
                  <c:v>180</c:v>
                </c:pt>
                <c:pt idx="226">
                  <c:v>164</c:v>
                </c:pt>
                <c:pt idx="227">
                  <c:v>172</c:v>
                </c:pt>
                <c:pt idx="228">
                  <c:v>167</c:v>
                </c:pt>
                <c:pt idx="229">
                  <c:v>180</c:v>
                </c:pt>
                <c:pt idx="230">
                  <c:v>188</c:v>
                </c:pt>
                <c:pt idx="231">
                  <c:v>180</c:v>
                </c:pt>
                <c:pt idx="232">
                  <c:v>167</c:v>
                </c:pt>
                <c:pt idx="233">
                  <c:v>188</c:v>
                </c:pt>
                <c:pt idx="234">
                  <c:v>183</c:v>
                </c:pt>
                <c:pt idx="235">
                  <c:v>148</c:v>
                </c:pt>
                <c:pt idx="236">
                  <c:v>188</c:v>
                </c:pt>
                <c:pt idx="237">
                  <c:v>188</c:v>
                </c:pt>
                <c:pt idx="238">
                  <c:v>180</c:v>
                </c:pt>
                <c:pt idx="239">
                  <c:v>185</c:v>
                </c:pt>
                <c:pt idx="240">
                  <c:v>138</c:v>
                </c:pt>
                <c:pt idx="241">
                  <c:v>188</c:v>
                </c:pt>
                <c:pt idx="242">
                  <c:v>188</c:v>
                </c:pt>
                <c:pt idx="243">
                  <c:v>175</c:v>
                </c:pt>
                <c:pt idx="244">
                  <c:v>164</c:v>
                </c:pt>
                <c:pt idx="245">
                  <c:v>172</c:v>
                </c:pt>
                <c:pt idx="246">
                  <c:v>129</c:v>
                </c:pt>
                <c:pt idx="247">
                  <c:v>175</c:v>
                </c:pt>
                <c:pt idx="248">
                  <c:v>177</c:v>
                </c:pt>
                <c:pt idx="249">
                  <c:v>156</c:v>
                </c:pt>
                <c:pt idx="250">
                  <c:v>148</c:v>
                </c:pt>
                <c:pt idx="251">
                  <c:v>135</c:v>
                </c:pt>
                <c:pt idx="252">
                  <c:v>97</c:v>
                </c:pt>
                <c:pt idx="253">
                  <c:v>159</c:v>
                </c:pt>
                <c:pt idx="254">
                  <c:v>90</c:v>
                </c:pt>
                <c:pt idx="255">
                  <c:v>172</c:v>
                </c:pt>
                <c:pt idx="256">
                  <c:v>124</c:v>
                </c:pt>
                <c:pt idx="257">
                  <c:v>185</c:v>
                </c:pt>
                <c:pt idx="258">
                  <c:v>183</c:v>
                </c:pt>
                <c:pt idx="259">
                  <c:v>183</c:v>
                </c:pt>
                <c:pt idx="260">
                  <c:v>87</c:v>
                </c:pt>
                <c:pt idx="261">
                  <c:v>156</c:v>
                </c:pt>
                <c:pt idx="262">
                  <c:v>179</c:v>
                </c:pt>
                <c:pt idx="263">
                  <c:v>156</c:v>
                </c:pt>
                <c:pt idx="264">
                  <c:v>172</c:v>
                </c:pt>
                <c:pt idx="265">
                  <c:v>167</c:v>
                </c:pt>
                <c:pt idx="266">
                  <c:v>180</c:v>
                </c:pt>
                <c:pt idx="267">
                  <c:v>172</c:v>
                </c:pt>
                <c:pt idx="268">
                  <c:v>188</c:v>
                </c:pt>
                <c:pt idx="269">
                  <c:v>147</c:v>
                </c:pt>
                <c:pt idx="270">
                  <c:v>172</c:v>
                </c:pt>
                <c:pt idx="271">
                  <c:v>141</c:v>
                </c:pt>
                <c:pt idx="272">
                  <c:v>159</c:v>
                </c:pt>
                <c:pt idx="273">
                  <c:v>164</c:v>
                </c:pt>
                <c:pt idx="274">
                  <c:v>148</c:v>
                </c:pt>
                <c:pt idx="275">
                  <c:v>164</c:v>
                </c:pt>
                <c:pt idx="276">
                  <c:v>180</c:v>
                </c:pt>
                <c:pt idx="277">
                  <c:v>182</c:v>
                </c:pt>
                <c:pt idx="278">
                  <c:v>188</c:v>
                </c:pt>
                <c:pt idx="279">
                  <c:v>142</c:v>
                </c:pt>
                <c:pt idx="280">
                  <c:v>188</c:v>
                </c:pt>
                <c:pt idx="281">
                  <c:v>188</c:v>
                </c:pt>
                <c:pt idx="282">
                  <c:v>180</c:v>
                </c:pt>
                <c:pt idx="283">
                  <c:v>161</c:v>
                </c:pt>
                <c:pt idx="284">
                  <c:v>156</c:v>
                </c:pt>
                <c:pt idx="285">
                  <c:v>172</c:v>
                </c:pt>
                <c:pt idx="286">
                  <c:v>148</c:v>
                </c:pt>
                <c:pt idx="287">
                  <c:v>188</c:v>
                </c:pt>
                <c:pt idx="288">
                  <c:v>164</c:v>
                </c:pt>
                <c:pt idx="289">
                  <c:v>188</c:v>
                </c:pt>
                <c:pt idx="290">
                  <c:v>172</c:v>
                </c:pt>
                <c:pt idx="291">
                  <c:v>158</c:v>
                </c:pt>
                <c:pt idx="292">
                  <c:v>188</c:v>
                </c:pt>
                <c:pt idx="293">
                  <c:v>122</c:v>
                </c:pt>
                <c:pt idx="294">
                  <c:v>164</c:v>
                </c:pt>
                <c:pt idx="295">
                  <c:v>40</c:v>
                </c:pt>
                <c:pt idx="296">
                  <c:v>164</c:v>
                </c:pt>
                <c:pt idx="297">
                  <c:v>188</c:v>
                </c:pt>
                <c:pt idx="298">
                  <c:v>184.5</c:v>
                </c:pt>
                <c:pt idx="299">
                  <c:v>180</c:v>
                </c:pt>
                <c:pt idx="300">
                  <c:v>151</c:v>
                </c:pt>
                <c:pt idx="301">
                  <c:v>188</c:v>
                </c:pt>
                <c:pt idx="302">
                  <c:v>172</c:v>
                </c:pt>
                <c:pt idx="303">
                  <c:v>180</c:v>
                </c:pt>
                <c:pt idx="304">
                  <c:v>164</c:v>
                </c:pt>
                <c:pt idx="305">
                  <c:v>180</c:v>
                </c:pt>
                <c:pt idx="306">
                  <c:v>167</c:v>
                </c:pt>
                <c:pt idx="307">
                  <c:v>188</c:v>
                </c:pt>
                <c:pt idx="308">
                  <c:v>177</c:v>
                </c:pt>
                <c:pt idx="309">
                  <c:v>153</c:v>
                </c:pt>
                <c:pt idx="310">
                  <c:v>127</c:v>
                </c:pt>
                <c:pt idx="311">
                  <c:v>176</c:v>
                </c:pt>
                <c:pt idx="312">
                  <c:v>164</c:v>
                </c:pt>
                <c:pt idx="313">
                  <c:v>180</c:v>
                </c:pt>
                <c:pt idx="314">
                  <c:v>188</c:v>
                </c:pt>
                <c:pt idx="315">
                  <c:v>180</c:v>
                </c:pt>
                <c:pt idx="316">
                  <c:v>148</c:v>
                </c:pt>
                <c:pt idx="317">
                  <c:v>188</c:v>
                </c:pt>
                <c:pt idx="318">
                  <c:v>168.5</c:v>
                </c:pt>
                <c:pt idx="319">
                  <c:v>180</c:v>
                </c:pt>
                <c:pt idx="320">
                  <c:v>188</c:v>
                </c:pt>
                <c:pt idx="321">
                  <c:v>172</c:v>
                </c:pt>
                <c:pt idx="322">
                  <c:v>169</c:v>
                </c:pt>
                <c:pt idx="323">
                  <c:v>164</c:v>
                </c:pt>
                <c:pt idx="324">
                  <c:v>188</c:v>
                </c:pt>
                <c:pt idx="325">
                  <c:v>188</c:v>
                </c:pt>
                <c:pt idx="326">
                  <c:v>188</c:v>
                </c:pt>
                <c:pt idx="327">
                  <c:v>172</c:v>
                </c:pt>
                <c:pt idx="328">
                  <c:v>188</c:v>
                </c:pt>
                <c:pt idx="329">
                  <c:v>188</c:v>
                </c:pt>
                <c:pt idx="330">
                  <c:v>188</c:v>
                </c:pt>
                <c:pt idx="331">
                  <c:v>187</c:v>
                </c:pt>
                <c:pt idx="332">
                  <c:v>188</c:v>
                </c:pt>
                <c:pt idx="333">
                  <c:v>117</c:v>
                </c:pt>
                <c:pt idx="334">
                  <c:v>170.5</c:v>
                </c:pt>
                <c:pt idx="335">
                  <c:v>188</c:v>
                </c:pt>
                <c:pt idx="336">
                  <c:v>180</c:v>
                </c:pt>
                <c:pt idx="337">
                  <c:v>180</c:v>
                </c:pt>
                <c:pt idx="338">
                  <c:v>183</c:v>
                </c:pt>
                <c:pt idx="339">
                  <c:v>156</c:v>
                </c:pt>
                <c:pt idx="340">
                  <c:v>159</c:v>
                </c:pt>
                <c:pt idx="341">
                  <c:v>172</c:v>
                </c:pt>
                <c:pt idx="342">
                  <c:v>188</c:v>
                </c:pt>
                <c:pt idx="343">
                  <c:v>164</c:v>
                </c:pt>
                <c:pt idx="344">
                  <c:v>164</c:v>
                </c:pt>
                <c:pt idx="345">
                  <c:v>188</c:v>
                </c:pt>
                <c:pt idx="346">
                  <c:v>180</c:v>
                </c:pt>
                <c:pt idx="347">
                  <c:v>0</c:v>
                </c:pt>
                <c:pt idx="348">
                  <c:v>178</c:v>
                </c:pt>
                <c:pt idx="349">
                  <c:v>188</c:v>
                </c:pt>
                <c:pt idx="350">
                  <c:v>151</c:v>
                </c:pt>
                <c:pt idx="351">
                  <c:v>188</c:v>
                </c:pt>
                <c:pt idx="352">
                  <c:v>188</c:v>
                </c:pt>
                <c:pt idx="353">
                  <c:v>188</c:v>
                </c:pt>
                <c:pt idx="354">
                  <c:v>180</c:v>
                </c:pt>
                <c:pt idx="355">
                  <c:v>130</c:v>
                </c:pt>
                <c:pt idx="356">
                  <c:v>188</c:v>
                </c:pt>
                <c:pt idx="357">
                  <c:v>188</c:v>
                </c:pt>
                <c:pt idx="358">
                  <c:v>179</c:v>
                </c:pt>
                <c:pt idx="359">
                  <c:v>156</c:v>
                </c:pt>
                <c:pt idx="360">
                  <c:v>174</c:v>
                </c:pt>
                <c:pt idx="361">
                  <c:v>188</c:v>
                </c:pt>
                <c:pt idx="362">
                  <c:v>188</c:v>
                </c:pt>
                <c:pt idx="363">
                  <c:v>0</c:v>
                </c:pt>
                <c:pt idx="364">
                  <c:v>0</c:v>
                </c:pt>
                <c:pt idx="365">
                  <c:v>180</c:v>
                </c:pt>
                <c:pt idx="366">
                  <c:v>172</c:v>
                </c:pt>
                <c:pt idx="367">
                  <c:v>188</c:v>
                </c:pt>
                <c:pt idx="368">
                  <c:v>188</c:v>
                </c:pt>
                <c:pt idx="369">
                  <c:v>188</c:v>
                </c:pt>
                <c:pt idx="370">
                  <c:v>188</c:v>
                </c:pt>
                <c:pt idx="371">
                  <c:v>167</c:v>
                </c:pt>
                <c:pt idx="372">
                  <c:v>111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0</c:v>
                </c:pt>
                <c:pt idx="377">
                  <c:v>188</c:v>
                </c:pt>
                <c:pt idx="378">
                  <c:v>188</c:v>
                </c:pt>
                <c:pt idx="379">
                  <c:v>188</c:v>
                </c:pt>
                <c:pt idx="380">
                  <c:v>164</c:v>
                </c:pt>
                <c:pt idx="381">
                  <c:v>68</c:v>
                </c:pt>
                <c:pt idx="382">
                  <c:v>180</c:v>
                </c:pt>
                <c:pt idx="383">
                  <c:v>188</c:v>
                </c:pt>
                <c:pt idx="384">
                  <c:v>186</c:v>
                </c:pt>
                <c:pt idx="385">
                  <c:v>185</c:v>
                </c:pt>
                <c:pt idx="386">
                  <c:v>172</c:v>
                </c:pt>
                <c:pt idx="387">
                  <c:v>188</c:v>
                </c:pt>
                <c:pt idx="388">
                  <c:v>143</c:v>
                </c:pt>
                <c:pt idx="389">
                  <c:v>188</c:v>
                </c:pt>
                <c:pt idx="390">
                  <c:v>188</c:v>
                </c:pt>
                <c:pt idx="391">
                  <c:v>185</c:v>
                </c:pt>
                <c:pt idx="392">
                  <c:v>188</c:v>
                </c:pt>
                <c:pt idx="393">
                  <c:v>169</c:v>
                </c:pt>
                <c:pt idx="394">
                  <c:v>172</c:v>
                </c:pt>
                <c:pt idx="395">
                  <c:v>164</c:v>
                </c:pt>
                <c:pt idx="396">
                  <c:v>148</c:v>
                </c:pt>
                <c:pt idx="397">
                  <c:v>156</c:v>
                </c:pt>
                <c:pt idx="398">
                  <c:v>188</c:v>
                </c:pt>
                <c:pt idx="399">
                  <c:v>164</c:v>
                </c:pt>
                <c:pt idx="400">
                  <c:v>188</c:v>
                </c:pt>
                <c:pt idx="401">
                  <c:v>132</c:v>
                </c:pt>
                <c:pt idx="402">
                  <c:v>183</c:v>
                </c:pt>
                <c:pt idx="403">
                  <c:v>188</c:v>
                </c:pt>
                <c:pt idx="404">
                  <c:v>182</c:v>
                </c:pt>
                <c:pt idx="405">
                  <c:v>148</c:v>
                </c:pt>
                <c:pt idx="406">
                  <c:v>188</c:v>
                </c:pt>
                <c:pt idx="407">
                  <c:v>188</c:v>
                </c:pt>
                <c:pt idx="408">
                  <c:v>188</c:v>
                </c:pt>
                <c:pt idx="409">
                  <c:v>172</c:v>
                </c:pt>
                <c:pt idx="410">
                  <c:v>188</c:v>
                </c:pt>
                <c:pt idx="411">
                  <c:v>188</c:v>
                </c:pt>
                <c:pt idx="412">
                  <c:v>180</c:v>
                </c:pt>
                <c:pt idx="413">
                  <c:v>188</c:v>
                </c:pt>
                <c:pt idx="414">
                  <c:v>151</c:v>
                </c:pt>
                <c:pt idx="415">
                  <c:v>172</c:v>
                </c:pt>
                <c:pt idx="416">
                  <c:v>186.5</c:v>
                </c:pt>
                <c:pt idx="417">
                  <c:v>188</c:v>
                </c:pt>
                <c:pt idx="418">
                  <c:v>180</c:v>
                </c:pt>
                <c:pt idx="419">
                  <c:v>188</c:v>
                </c:pt>
                <c:pt idx="420">
                  <c:v>172</c:v>
                </c:pt>
                <c:pt idx="421">
                  <c:v>188</c:v>
                </c:pt>
                <c:pt idx="422">
                  <c:v>143</c:v>
                </c:pt>
                <c:pt idx="423">
                  <c:v>188</c:v>
                </c:pt>
                <c:pt idx="424">
                  <c:v>146</c:v>
                </c:pt>
                <c:pt idx="425">
                  <c:v>188</c:v>
                </c:pt>
                <c:pt idx="426">
                  <c:v>159</c:v>
                </c:pt>
                <c:pt idx="427">
                  <c:v>143</c:v>
                </c:pt>
                <c:pt idx="428">
                  <c:v>156</c:v>
                </c:pt>
                <c:pt idx="429">
                  <c:v>175</c:v>
                </c:pt>
                <c:pt idx="430">
                  <c:v>8</c:v>
                </c:pt>
                <c:pt idx="431">
                  <c:v>164</c:v>
                </c:pt>
                <c:pt idx="432">
                  <c:v>188</c:v>
                </c:pt>
                <c:pt idx="433">
                  <c:v>146</c:v>
                </c:pt>
                <c:pt idx="434">
                  <c:v>188</c:v>
                </c:pt>
                <c:pt idx="435">
                  <c:v>108</c:v>
                </c:pt>
                <c:pt idx="436">
                  <c:v>180</c:v>
                </c:pt>
                <c:pt idx="437">
                  <c:v>164</c:v>
                </c:pt>
                <c:pt idx="438">
                  <c:v>0</c:v>
                </c:pt>
                <c:pt idx="439">
                  <c:v>188</c:v>
                </c:pt>
                <c:pt idx="440">
                  <c:v>185</c:v>
                </c:pt>
                <c:pt idx="441">
                  <c:v>180</c:v>
                </c:pt>
                <c:pt idx="442">
                  <c:v>171</c:v>
                </c:pt>
                <c:pt idx="443">
                  <c:v>156</c:v>
                </c:pt>
                <c:pt idx="444">
                  <c:v>188</c:v>
                </c:pt>
                <c:pt idx="445">
                  <c:v>151</c:v>
                </c:pt>
                <c:pt idx="446">
                  <c:v>188</c:v>
                </c:pt>
                <c:pt idx="447">
                  <c:v>180</c:v>
                </c:pt>
                <c:pt idx="448">
                  <c:v>186</c:v>
                </c:pt>
                <c:pt idx="449">
                  <c:v>188</c:v>
                </c:pt>
                <c:pt idx="450">
                  <c:v>180</c:v>
                </c:pt>
                <c:pt idx="451">
                  <c:v>180</c:v>
                </c:pt>
                <c:pt idx="452">
                  <c:v>188</c:v>
                </c:pt>
                <c:pt idx="453">
                  <c:v>172</c:v>
                </c:pt>
                <c:pt idx="454">
                  <c:v>183</c:v>
                </c:pt>
                <c:pt idx="455">
                  <c:v>188</c:v>
                </c:pt>
                <c:pt idx="456">
                  <c:v>188</c:v>
                </c:pt>
                <c:pt idx="457">
                  <c:v>188</c:v>
                </c:pt>
                <c:pt idx="458">
                  <c:v>188</c:v>
                </c:pt>
                <c:pt idx="459">
                  <c:v>188</c:v>
                </c:pt>
                <c:pt idx="460">
                  <c:v>175</c:v>
                </c:pt>
                <c:pt idx="461">
                  <c:v>188</c:v>
                </c:pt>
                <c:pt idx="462">
                  <c:v>188</c:v>
                </c:pt>
                <c:pt idx="463">
                  <c:v>166</c:v>
                </c:pt>
                <c:pt idx="464">
                  <c:v>182</c:v>
                </c:pt>
                <c:pt idx="465">
                  <c:v>179</c:v>
                </c:pt>
                <c:pt idx="466">
                  <c:v>172</c:v>
                </c:pt>
                <c:pt idx="467">
                  <c:v>188</c:v>
                </c:pt>
                <c:pt idx="468">
                  <c:v>188</c:v>
                </c:pt>
                <c:pt idx="469">
                  <c:v>180</c:v>
                </c:pt>
                <c:pt idx="470">
                  <c:v>164</c:v>
                </c:pt>
                <c:pt idx="471">
                  <c:v>185</c:v>
                </c:pt>
                <c:pt idx="472">
                  <c:v>179</c:v>
                </c:pt>
                <c:pt idx="473">
                  <c:v>163</c:v>
                </c:pt>
                <c:pt idx="474">
                  <c:v>171</c:v>
                </c:pt>
                <c:pt idx="475">
                  <c:v>180</c:v>
                </c:pt>
                <c:pt idx="476">
                  <c:v>174</c:v>
                </c:pt>
                <c:pt idx="477">
                  <c:v>179</c:v>
                </c:pt>
                <c:pt idx="478">
                  <c:v>161</c:v>
                </c:pt>
                <c:pt idx="479">
                  <c:v>180</c:v>
                </c:pt>
                <c:pt idx="480">
                  <c:v>164</c:v>
                </c:pt>
                <c:pt idx="481">
                  <c:v>172</c:v>
                </c:pt>
                <c:pt idx="482">
                  <c:v>172</c:v>
                </c:pt>
                <c:pt idx="483">
                  <c:v>98</c:v>
                </c:pt>
                <c:pt idx="484">
                  <c:v>164</c:v>
                </c:pt>
                <c:pt idx="485">
                  <c:v>188</c:v>
                </c:pt>
                <c:pt idx="486">
                  <c:v>188</c:v>
                </c:pt>
                <c:pt idx="487">
                  <c:v>183</c:v>
                </c:pt>
                <c:pt idx="488">
                  <c:v>119</c:v>
                </c:pt>
                <c:pt idx="489">
                  <c:v>159</c:v>
                </c:pt>
                <c:pt idx="490">
                  <c:v>69</c:v>
                </c:pt>
                <c:pt idx="491">
                  <c:v>111</c:v>
                </c:pt>
                <c:pt idx="492">
                  <c:v>156</c:v>
                </c:pt>
                <c:pt idx="493">
                  <c:v>106</c:v>
                </c:pt>
                <c:pt idx="494">
                  <c:v>49</c:v>
                </c:pt>
                <c:pt idx="495">
                  <c:v>49</c:v>
                </c:pt>
                <c:pt idx="496">
                  <c:v>37</c:v>
                </c:pt>
                <c:pt idx="497">
                  <c:v>114</c:v>
                </c:pt>
                <c:pt idx="498">
                  <c:v>90</c:v>
                </c:pt>
                <c:pt idx="499">
                  <c:v>29</c:v>
                </c:pt>
                <c:pt idx="500">
                  <c:v>172</c:v>
                </c:pt>
                <c:pt idx="501">
                  <c:v>156</c:v>
                </c:pt>
                <c:pt idx="502">
                  <c:v>82</c:v>
                </c:pt>
                <c:pt idx="503">
                  <c:v>135</c:v>
                </c:pt>
                <c:pt idx="504">
                  <c:v>148</c:v>
                </c:pt>
                <c:pt idx="505">
                  <c:v>90</c:v>
                </c:pt>
                <c:pt idx="506">
                  <c:v>98</c:v>
                </c:pt>
                <c:pt idx="507">
                  <c:v>109.5</c:v>
                </c:pt>
                <c:pt idx="508">
                  <c:v>127</c:v>
                </c:pt>
                <c:pt idx="509">
                  <c:v>172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82998.5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7F27-4EDF-98B3-3F11C2A208D3}"/>
            </c:ext>
          </c:extLst>
        </c:ser>
        <c:ser>
          <c:idx val="124"/>
          <c:order val="124"/>
          <c:tx>
            <c:strRef>
              <c:f>'LOCAL DECEMBER 2022'!$DQ$4:$DQ$8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working hrs (night)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2022'!$DQ$9:$DQ$526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188</c:v>
                </c:pt>
                <c:pt idx="27">
                  <c:v>188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90</c:v>
                </c:pt>
                <c:pt idx="40">
                  <c:v>0</c:v>
                </c:pt>
                <c:pt idx="41">
                  <c:v>0</c:v>
                </c:pt>
                <c:pt idx="42">
                  <c:v>188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188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82</c:v>
                </c:pt>
                <c:pt idx="73">
                  <c:v>0</c:v>
                </c:pt>
                <c:pt idx="74">
                  <c:v>0</c:v>
                </c:pt>
                <c:pt idx="75">
                  <c:v>188</c:v>
                </c:pt>
                <c:pt idx="76">
                  <c:v>0</c:v>
                </c:pt>
                <c:pt idx="77">
                  <c:v>138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188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82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183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90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114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74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151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188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90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188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183</c:v>
                </c:pt>
                <c:pt idx="364">
                  <c:v>188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179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143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188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 formatCode="#,##0">
                  <c:v>3572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7F27-4EDF-98B3-3F11C2A208D3}"/>
            </c:ext>
          </c:extLst>
        </c:ser>
        <c:ser>
          <c:idx val="125"/>
          <c:order val="125"/>
          <c:tx>
            <c:strRef>
              <c:f>'LOCAL DECEMBER 2022'!$DR$4:$DR$8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Total working hrs (day &amp; night)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2022'!$DR$9:$DR$526</c:f>
              <c:numCache>
                <c:formatCode>#,##0</c:formatCode>
                <c:ptCount val="518"/>
                <c:pt idx="0">
                  <c:v>186</c:v>
                </c:pt>
                <c:pt idx="1">
                  <c:v>188</c:v>
                </c:pt>
                <c:pt idx="2">
                  <c:v>180</c:v>
                </c:pt>
                <c:pt idx="3">
                  <c:v>188</c:v>
                </c:pt>
                <c:pt idx="4">
                  <c:v>180</c:v>
                </c:pt>
                <c:pt idx="5">
                  <c:v>188</c:v>
                </c:pt>
                <c:pt idx="6">
                  <c:v>171</c:v>
                </c:pt>
                <c:pt idx="7">
                  <c:v>143</c:v>
                </c:pt>
                <c:pt idx="8">
                  <c:v>188</c:v>
                </c:pt>
                <c:pt idx="9">
                  <c:v>188</c:v>
                </c:pt>
                <c:pt idx="10">
                  <c:v>172</c:v>
                </c:pt>
                <c:pt idx="11">
                  <c:v>188</c:v>
                </c:pt>
                <c:pt idx="12">
                  <c:v>188</c:v>
                </c:pt>
                <c:pt idx="13">
                  <c:v>180</c:v>
                </c:pt>
                <c:pt idx="14">
                  <c:v>180</c:v>
                </c:pt>
                <c:pt idx="15">
                  <c:v>172</c:v>
                </c:pt>
                <c:pt idx="16">
                  <c:v>180</c:v>
                </c:pt>
                <c:pt idx="17">
                  <c:v>188</c:v>
                </c:pt>
                <c:pt idx="18">
                  <c:v>188</c:v>
                </c:pt>
                <c:pt idx="19">
                  <c:v>188</c:v>
                </c:pt>
                <c:pt idx="20">
                  <c:v>188</c:v>
                </c:pt>
                <c:pt idx="21">
                  <c:v>180</c:v>
                </c:pt>
                <c:pt idx="22">
                  <c:v>172</c:v>
                </c:pt>
                <c:pt idx="23">
                  <c:v>188</c:v>
                </c:pt>
                <c:pt idx="24">
                  <c:v>188</c:v>
                </c:pt>
                <c:pt idx="25">
                  <c:v>188</c:v>
                </c:pt>
                <c:pt idx="26">
                  <c:v>188</c:v>
                </c:pt>
                <c:pt idx="27">
                  <c:v>188</c:v>
                </c:pt>
                <c:pt idx="28">
                  <c:v>177</c:v>
                </c:pt>
                <c:pt idx="29">
                  <c:v>164</c:v>
                </c:pt>
                <c:pt idx="30">
                  <c:v>168</c:v>
                </c:pt>
                <c:pt idx="31">
                  <c:v>188</c:v>
                </c:pt>
                <c:pt idx="32">
                  <c:v>188</c:v>
                </c:pt>
                <c:pt idx="33">
                  <c:v>156</c:v>
                </c:pt>
                <c:pt idx="34">
                  <c:v>161</c:v>
                </c:pt>
                <c:pt idx="35">
                  <c:v>180</c:v>
                </c:pt>
                <c:pt idx="36">
                  <c:v>159</c:v>
                </c:pt>
                <c:pt idx="37">
                  <c:v>148</c:v>
                </c:pt>
                <c:pt idx="38">
                  <c:v>188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188</c:v>
                </c:pt>
                <c:pt idx="43">
                  <c:v>145</c:v>
                </c:pt>
                <c:pt idx="44">
                  <c:v>188</c:v>
                </c:pt>
                <c:pt idx="45">
                  <c:v>188</c:v>
                </c:pt>
                <c:pt idx="46">
                  <c:v>186</c:v>
                </c:pt>
                <c:pt idx="47">
                  <c:v>188</c:v>
                </c:pt>
                <c:pt idx="48">
                  <c:v>143</c:v>
                </c:pt>
                <c:pt idx="49">
                  <c:v>188</c:v>
                </c:pt>
                <c:pt idx="50">
                  <c:v>180</c:v>
                </c:pt>
                <c:pt idx="51">
                  <c:v>188</c:v>
                </c:pt>
                <c:pt idx="52">
                  <c:v>180</c:v>
                </c:pt>
                <c:pt idx="53">
                  <c:v>188</c:v>
                </c:pt>
                <c:pt idx="54">
                  <c:v>180</c:v>
                </c:pt>
                <c:pt idx="55">
                  <c:v>180</c:v>
                </c:pt>
                <c:pt idx="56">
                  <c:v>188</c:v>
                </c:pt>
                <c:pt idx="57">
                  <c:v>159</c:v>
                </c:pt>
                <c:pt idx="58">
                  <c:v>188</c:v>
                </c:pt>
                <c:pt idx="59">
                  <c:v>164</c:v>
                </c:pt>
                <c:pt idx="60">
                  <c:v>188</c:v>
                </c:pt>
                <c:pt idx="61">
                  <c:v>188</c:v>
                </c:pt>
                <c:pt idx="62">
                  <c:v>188</c:v>
                </c:pt>
                <c:pt idx="63">
                  <c:v>191</c:v>
                </c:pt>
                <c:pt idx="64">
                  <c:v>175</c:v>
                </c:pt>
                <c:pt idx="65">
                  <c:v>188</c:v>
                </c:pt>
                <c:pt idx="66">
                  <c:v>188</c:v>
                </c:pt>
                <c:pt idx="67">
                  <c:v>185</c:v>
                </c:pt>
                <c:pt idx="68">
                  <c:v>188</c:v>
                </c:pt>
                <c:pt idx="69">
                  <c:v>188</c:v>
                </c:pt>
                <c:pt idx="70">
                  <c:v>188</c:v>
                </c:pt>
                <c:pt idx="71">
                  <c:v>188</c:v>
                </c:pt>
                <c:pt idx="72">
                  <c:v>180</c:v>
                </c:pt>
                <c:pt idx="73">
                  <c:v>177</c:v>
                </c:pt>
                <c:pt idx="74">
                  <c:v>180</c:v>
                </c:pt>
                <c:pt idx="75">
                  <c:v>188</c:v>
                </c:pt>
                <c:pt idx="76">
                  <c:v>188</c:v>
                </c:pt>
                <c:pt idx="77">
                  <c:v>138</c:v>
                </c:pt>
                <c:pt idx="78">
                  <c:v>188</c:v>
                </c:pt>
                <c:pt idx="79">
                  <c:v>130</c:v>
                </c:pt>
                <c:pt idx="80">
                  <c:v>140</c:v>
                </c:pt>
                <c:pt idx="81">
                  <c:v>188</c:v>
                </c:pt>
                <c:pt idx="82">
                  <c:v>185</c:v>
                </c:pt>
                <c:pt idx="83">
                  <c:v>180</c:v>
                </c:pt>
                <c:pt idx="84">
                  <c:v>148</c:v>
                </c:pt>
                <c:pt idx="85">
                  <c:v>180</c:v>
                </c:pt>
                <c:pt idx="86">
                  <c:v>163</c:v>
                </c:pt>
                <c:pt idx="87">
                  <c:v>180</c:v>
                </c:pt>
                <c:pt idx="88">
                  <c:v>172</c:v>
                </c:pt>
                <c:pt idx="89">
                  <c:v>188</c:v>
                </c:pt>
                <c:pt idx="90">
                  <c:v>188</c:v>
                </c:pt>
                <c:pt idx="91">
                  <c:v>180</c:v>
                </c:pt>
                <c:pt idx="92">
                  <c:v>172</c:v>
                </c:pt>
                <c:pt idx="93">
                  <c:v>135</c:v>
                </c:pt>
                <c:pt idx="94">
                  <c:v>148</c:v>
                </c:pt>
                <c:pt idx="95">
                  <c:v>183</c:v>
                </c:pt>
                <c:pt idx="96">
                  <c:v>180</c:v>
                </c:pt>
                <c:pt idx="97">
                  <c:v>159</c:v>
                </c:pt>
                <c:pt idx="98">
                  <c:v>188</c:v>
                </c:pt>
                <c:pt idx="99">
                  <c:v>188</c:v>
                </c:pt>
                <c:pt idx="100">
                  <c:v>187</c:v>
                </c:pt>
                <c:pt idx="101">
                  <c:v>156</c:v>
                </c:pt>
                <c:pt idx="102">
                  <c:v>180</c:v>
                </c:pt>
                <c:pt idx="103">
                  <c:v>164</c:v>
                </c:pt>
                <c:pt idx="104">
                  <c:v>90</c:v>
                </c:pt>
                <c:pt idx="105">
                  <c:v>188</c:v>
                </c:pt>
                <c:pt idx="106">
                  <c:v>129</c:v>
                </c:pt>
                <c:pt idx="107">
                  <c:v>156</c:v>
                </c:pt>
                <c:pt idx="108">
                  <c:v>156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183</c:v>
                </c:pt>
                <c:pt idx="113">
                  <c:v>180</c:v>
                </c:pt>
                <c:pt idx="114">
                  <c:v>180</c:v>
                </c:pt>
                <c:pt idx="115">
                  <c:v>172</c:v>
                </c:pt>
                <c:pt idx="116">
                  <c:v>188</c:v>
                </c:pt>
                <c:pt idx="117">
                  <c:v>188</c:v>
                </c:pt>
                <c:pt idx="118">
                  <c:v>151</c:v>
                </c:pt>
                <c:pt idx="119">
                  <c:v>164</c:v>
                </c:pt>
                <c:pt idx="120">
                  <c:v>188</c:v>
                </c:pt>
                <c:pt idx="121">
                  <c:v>143</c:v>
                </c:pt>
                <c:pt idx="122">
                  <c:v>156</c:v>
                </c:pt>
                <c:pt idx="123">
                  <c:v>156</c:v>
                </c:pt>
                <c:pt idx="124">
                  <c:v>72</c:v>
                </c:pt>
                <c:pt idx="125">
                  <c:v>145</c:v>
                </c:pt>
                <c:pt idx="126">
                  <c:v>188</c:v>
                </c:pt>
                <c:pt idx="127">
                  <c:v>175</c:v>
                </c:pt>
                <c:pt idx="128">
                  <c:v>188</c:v>
                </c:pt>
                <c:pt idx="129">
                  <c:v>101</c:v>
                </c:pt>
                <c:pt idx="130">
                  <c:v>180</c:v>
                </c:pt>
                <c:pt idx="131">
                  <c:v>143</c:v>
                </c:pt>
                <c:pt idx="132">
                  <c:v>183</c:v>
                </c:pt>
                <c:pt idx="133">
                  <c:v>183</c:v>
                </c:pt>
                <c:pt idx="134">
                  <c:v>180</c:v>
                </c:pt>
                <c:pt idx="135">
                  <c:v>132</c:v>
                </c:pt>
                <c:pt idx="136">
                  <c:v>175</c:v>
                </c:pt>
                <c:pt idx="137">
                  <c:v>188</c:v>
                </c:pt>
                <c:pt idx="138">
                  <c:v>135</c:v>
                </c:pt>
                <c:pt idx="139">
                  <c:v>188</c:v>
                </c:pt>
                <c:pt idx="140">
                  <c:v>151</c:v>
                </c:pt>
                <c:pt idx="141">
                  <c:v>130</c:v>
                </c:pt>
                <c:pt idx="142">
                  <c:v>188</c:v>
                </c:pt>
                <c:pt idx="143">
                  <c:v>172</c:v>
                </c:pt>
                <c:pt idx="144">
                  <c:v>159</c:v>
                </c:pt>
                <c:pt idx="145">
                  <c:v>180</c:v>
                </c:pt>
                <c:pt idx="146">
                  <c:v>172</c:v>
                </c:pt>
                <c:pt idx="147">
                  <c:v>188</c:v>
                </c:pt>
                <c:pt idx="148">
                  <c:v>188</c:v>
                </c:pt>
                <c:pt idx="149">
                  <c:v>148</c:v>
                </c:pt>
                <c:pt idx="150">
                  <c:v>135</c:v>
                </c:pt>
                <c:pt idx="151">
                  <c:v>175</c:v>
                </c:pt>
                <c:pt idx="152">
                  <c:v>164</c:v>
                </c:pt>
                <c:pt idx="153">
                  <c:v>188</c:v>
                </c:pt>
                <c:pt idx="154">
                  <c:v>188</c:v>
                </c:pt>
                <c:pt idx="155">
                  <c:v>188</c:v>
                </c:pt>
                <c:pt idx="156">
                  <c:v>175</c:v>
                </c:pt>
                <c:pt idx="157">
                  <c:v>175</c:v>
                </c:pt>
                <c:pt idx="158">
                  <c:v>178</c:v>
                </c:pt>
                <c:pt idx="159">
                  <c:v>150</c:v>
                </c:pt>
                <c:pt idx="160">
                  <c:v>178</c:v>
                </c:pt>
                <c:pt idx="161">
                  <c:v>175</c:v>
                </c:pt>
                <c:pt idx="162">
                  <c:v>188</c:v>
                </c:pt>
                <c:pt idx="163">
                  <c:v>188</c:v>
                </c:pt>
                <c:pt idx="164">
                  <c:v>124</c:v>
                </c:pt>
                <c:pt idx="165">
                  <c:v>185</c:v>
                </c:pt>
                <c:pt idx="166">
                  <c:v>185</c:v>
                </c:pt>
                <c:pt idx="167">
                  <c:v>188</c:v>
                </c:pt>
                <c:pt idx="168">
                  <c:v>188</c:v>
                </c:pt>
                <c:pt idx="169">
                  <c:v>148</c:v>
                </c:pt>
                <c:pt idx="170">
                  <c:v>114</c:v>
                </c:pt>
                <c:pt idx="171">
                  <c:v>143</c:v>
                </c:pt>
                <c:pt idx="172">
                  <c:v>171</c:v>
                </c:pt>
                <c:pt idx="173">
                  <c:v>156</c:v>
                </c:pt>
                <c:pt idx="174">
                  <c:v>164</c:v>
                </c:pt>
                <c:pt idx="175">
                  <c:v>188</c:v>
                </c:pt>
                <c:pt idx="176">
                  <c:v>164</c:v>
                </c:pt>
                <c:pt idx="177">
                  <c:v>167</c:v>
                </c:pt>
                <c:pt idx="178">
                  <c:v>150</c:v>
                </c:pt>
                <c:pt idx="179">
                  <c:v>127</c:v>
                </c:pt>
                <c:pt idx="180">
                  <c:v>82</c:v>
                </c:pt>
                <c:pt idx="181">
                  <c:v>188</c:v>
                </c:pt>
                <c:pt idx="182">
                  <c:v>183</c:v>
                </c:pt>
                <c:pt idx="183">
                  <c:v>162</c:v>
                </c:pt>
                <c:pt idx="184">
                  <c:v>156</c:v>
                </c:pt>
                <c:pt idx="185">
                  <c:v>172</c:v>
                </c:pt>
                <c:pt idx="186">
                  <c:v>164</c:v>
                </c:pt>
                <c:pt idx="187">
                  <c:v>183</c:v>
                </c:pt>
                <c:pt idx="188">
                  <c:v>156</c:v>
                </c:pt>
                <c:pt idx="189">
                  <c:v>169</c:v>
                </c:pt>
                <c:pt idx="190">
                  <c:v>172</c:v>
                </c:pt>
                <c:pt idx="191">
                  <c:v>175</c:v>
                </c:pt>
                <c:pt idx="192">
                  <c:v>166</c:v>
                </c:pt>
                <c:pt idx="193">
                  <c:v>188</c:v>
                </c:pt>
                <c:pt idx="194">
                  <c:v>188</c:v>
                </c:pt>
                <c:pt idx="195">
                  <c:v>188</c:v>
                </c:pt>
                <c:pt idx="196">
                  <c:v>172</c:v>
                </c:pt>
                <c:pt idx="197">
                  <c:v>172</c:v>
                </c:pt>
                <c:pt idx="198">
                  <c:v>180</c:v>
                </c:pt>
                <c:pt idx="199">
                  <c:v>169</c:v>
                </c:pt>
                <c:pt idx="200">
                  <c:v>148</c:v>
                </c:pt>
                <c:pt idx="201">
                  <c:v>180</c:v>
                </c:pt>
                <c:pt idx="202">
                  <c:v>188</c:v>
                </c:pt>
                <c:pt idx="203">
                  <c:v>188</c:v>
                </c:pt>
                <c:pt idx="204">
                  <c:v>172</c:v>
                </c:pt>
                <c:pt idx="205">
                  <c:v>180</c:v>
                </c:pt>
                <c:pt idx="206">
                  <c:v>161</c:v>
                </c:pt>
                <c:pt idx="207">
                  <c:v>188</c:v>
                </c:pt>
                <c:pt idx="208">
                  <c:v>188</c:v>
                </c:pt>
                <c:pt idx="209">
                  <c:v>188</c:v>
                </c:pt>
                <c:pt idx="210">
                  <c:v>167</c:v>
                </c:pt>
                <c:pt idx="211">
                  <c:v>164</c:v>
                </c:pt>
                <c:pt idx="212">
                  <c:v>151</c:v>
                </c:pt>
                <c:pt idx="213">
                  <c:v>188</c:v>
                </c:pt>
                <c:pt idx="214">
                  <c:v>188</c:v>
                </c:pt>
                <c:pt idx="215">
                  <c:v>188</c:v>
                </c:pt>
                <c:pt idx="216">
                  <c:v>180</c:v>
                </c:pt>
                <c:pt idx="217">
                  <c:v>188</c:v>
                </c:pt>
                <c:pt idx="218">
                  <c:v>188</c:v>
                </c:pt>
                <c:pt idx="219">
                  <c:v>156</c:v>
                </c:pt>
                <c:pt idx="220">
                  <c:v>188</c:v>
                </c:pt>
                <c:pt idx="221">
                  <c:v>156</c:v>
                </c:pt>
                <c:pt idx="222">
                  <c:v>187</c:v>
                </c:pt>
                <c:pt idx="223">
                  <c:v>180</c:v>
                </c:pt>
                <c:pt idx="224">
                  <c:v>188</c:v>
                </c:pt>
                <c:pt idx="225">
                  <c:v>180</c:v>
                </c:pt>
                <c:pt idx="226">
                  <c:v>164</c:v>
                </c:pt>
                <c:pt idx="227">
                  <c:v>172</c:v>
                </c:pt>
                <c:pt idx="228">
                  <c:v>167</c:v>
                </c:pt>
                <c:pt idx="229">
                  <c:v>180</c:v>
                </c:pt>
                <c:pt idx="230">
                  <c:v>188</c:v>
                </c:pt>
                <c:pt idx="231">
                  <c:v>180</c:v>
                </c:pt>
                <c:pt idx="232">
                  <c:v>167</c:v>
                </c:pt>
                <c:pt idx="233">
                  <c:v>188</c:v>
                </c:pt>
                <c:pt idx="234">
                  <c:v>183</c:v>
                </c:pt>
                <c:pt idx="235">
                  <c:v>148</c:v>
                </c:pt>
                <c:pt idx="236">
                  <c:v>188</c:v>
                </c:pt>
                <c:pt idx="237">
                  <c:v>188</c:v>
                </c:pt>
                <c:pt idx="238">
                  <c:v>180</c:v>
                </c:pt>
                <c:pt idx="239">
                  <c:v>185</c:v>
                </c:pt>
                <c:pt idx="240">
                  <c:v>138</c:v>
                </c:pt>
                <c:pt idx="241">
                  <c:v>188</c:v>
                </c:pt>
                <c:pt idx="242">
                  <c:v>188</c:v>
                </c:pt>
                <c:pt idx="243">
                  <c:v>175</c:v>
                </c:pt>
                <c:pt idx="244">
                  <c:v>164</c:v>
                </c:pt>
                <c:pt idx="245">
                  <c:v>172</c:v>
                </c:pt>
                <c:pt idx="246">
                  <c:v>129</c:v>
                </c:pt>
                <c:pt idx="247">
                  <c:v>175</c:v>
                </c:pt>
                <c:pt idx="248">
                  <c:v>177</c:v>
                </c:pt>
                <c:pt idx="249">
                  <c:v>156</c:v>
                </c:pt>
                <c:pt idx="250">
                  <c:v>148</c:v>
                </c:pt>
                <c:pt idx="251">
                  <c:v>135</c:v>
                </c:pt>
                <c:pt idx="252">
                  <c:v>97</c:v>
                </c:pt>
                <c:pt idx="253">
                  <c:v>159</c:v>
                </c:pt>
                <c:pt idx="254">
                  <c:v>180</c:v>
                </c:pt>
                <c:pt idx="255">
                  <c:v>172</c:v>
                </c:pt>
                <c:pt idx="256">
                  <c:v>124</c:v>
                </c:pt>
                <c:pt idx="257">
                  <c:v>185</c:v>
                </c:pt>
                <c:pt idx="258">
                  <c:v>183</c:v>
                </c:pt>
                <c:pt idx="259">
                  <c:v>183</c:v>
                </c:pt>
                <c:pt idx="260">
                  <c:v>87</c:v>
                </c:pt>
                <c:pt idx="261">
                  <c:v>156</c:v>
                </c:pt>
                <c:pt idx="262">
                  <c:v>179</c:v>
                </c:pt>
                <c:pt idx="263">
                  <c:v>156</c:v>
                </c:pt>
                <c:pt idx="264">
                  <c:v>172</c:v>
                </c:pt>
                <c:pt idx="265">
                  <c:v>167</c:v>
                </c:pt>
                <c:pt idx="266">
                  <c:v>180</c:v>
                </c:pt>
                <c:pt idx="267">
                  <c:v>172</c:v>
                </c:pt>
                <c:pt idx="268">
                  <c:v>188</c:v>
                </c:pt>
                <c:pt idx="269">
                  <c:v>147</c:v>
                </c:pt>
                <c:pt idx="270">
                  <c:v>172</c:v>
                </c:pt>
                <c:pt idx="271">
                  <c:v>141</c:v>
                </c:pt>
                <c:pt idx="272">
                  <c:v>159</c:v>
                </c:pt>
                <c:pt idx="273">
                  <c:v>164</c:v>
                </c:pt>
                <c:pt idx="274">
                  <c:v>148</c:v>
                </c:pt>
                <c:pt idx="275">
                  <c:v>164</c:v>
                </c:pt>
                <c:pt idx="276">
                  <c:v>180</c:v>
                </c:pt>
                <c:pt idx="277">
                  <c:v>182</c:v>
                </c:pt>
                <c:pt idx="278">
                  <c:v>188</c:v>
                </c:pt>
                <c:pt idx="279">
                  <c:v>142</c:v>
                </c:pt>
                <c:pt idx="280">
                  <c:v>188</c:v>
                </c:pt>
                <c:pt idx="281">
                  <c:v>188</c:v>
                </c:pt>
                <c:pt idx="282">
                  <c:v>180</c:v>
                </c:pt>
                <c:pt idx="283">
                  <c:v>161</c:v>
                </c:pt>
                <c:pt idx="284">
                  <c:v>156</c:v>
                </c:pt>
                <c:pt idx="285">
                  <c:v>172</c:v>
                </c:pt>
                <c:pt idx="286">
                  <c:v>148</c:v>
                </c:pt>
                <c:pt idx="287">
                  <c:v>188</c:v>
                </c:pt>
                <c:pt idx="288">
                  <c:v>164</c:v>
                </c:pt>
                <c:pt idx="289">
                  <c:v>188</c:v>
                </c:pt>
                <c:pt idx="290">
                  <c:v>172</c:v>
                </c:pt>
                <c:pt idx="291">
                  <c:v>158</c:v>
                </c:pt>
                <c:pt idx="292">
                  <c:v>188</c:v>
                </c:pt>
                <c:pt idx="293">
                  <c:v>122</c:v>
                </c:pt>
                <c:pt idx="294">
                  <c:v>164</c:v>
                </c:pt>
                <c:pt idx="295">
                  <c:v>40</c:v>
                </c:pt>
                <c:pt idx="296">
                  <c:v>164</c:v>
                </c:pt>
                <c:pt idx="297">
                  <c:v>188</c:v>
                </c:pt>
                <c:pt idx="298">
                  <c:v>185</c:v>
                </c:pt>
                <c:pt idx="299">
                  <c:v>180</c:v>
                </c:pt>
                <c:pt idx="300">
                  <c:v>151</c:v>
                </c:pt>
                <c:pt idx="301">
                  <c:v>188</c:v>
                </c:pt>
                <c:pt idx="302">
                  <c:v>172</c:v>
                </c:pt>
                <c:pt idx="303">
                  <c:v>180</c:v>
                </c:pt>
                <c:pt idx="304">
                  <c:v>164</c:v>
                </c:pt>
                <c:pt idx="305">
                  <c:v>180</c:v>
                </c:pt>
                <c:pt idx="306">
                  <c:v>167</c:v>
                </c:pt>
                <c:pt idx="307">
                  <c:v>188</c:v>
                </c:pt>
                <c:pt idx="308">
                  <c:v>177</c:v>
                </c:pt>
                <c:pt idx="309">
                  <c:v>153</c:v>
                </c:pt>
                <c:pt idx="310">
                  <c:v>127</c:v>
                </c:pt>
                <c:pt idx="311">
                  <c:v>176</c:v>
                </c:pt>
                <c:pt idx="312">
                  <c:v>164</c:v>
                </c:pt>
                <c:pt idx="313">
                  <c:v>180</c:v>
                </c:pt>
                <c:pt idx="314">
                  <c:v>188</c:v>
                </c:pt>
                <c:pt idx="315">
                  <c:v>180</c:v>
                </c:pt>
                <c:pt idx="316">
                  <c:v>148</c:v>
                </c:pt>
                <c:pt idx="317">
                  <c:v>188</c:v>
                </c:pt>
                <c:pt idx="318">
                  <c:v>169</c:v>
                </c:pt>
                <c:pt idx="319">
                  <c:v>180</c:v>
                </c:pt>
                <c:pt idx="320">
                  <c:v>188</c:v>
                </c:pt>
                <c:pt idx="321">
                  <c:v>172</c:v>
                </c:pt>
                <c:pt idx="322">
                  <c:v>169</c:v>
                </c:pt>
                <c:pt idx="323">
                  <c:v>164</c:v>
                </c:pt>
                <c:pt idx="324">
                  <c:v>188</c:v>
                </c:pt>
                <c:pt idx="325">
                  <c:v>188</c:v>
                </c:pt>
                <c:pt idx="326">
                  <c:v>188</c:v>
                </c:pt>
                <c:pt idx="327">
                  <c:v>172</c:v>
                </c:pt>
                <c:pt idx="328">
                  <c:v>188</c:v>
                </c:pt>
                <c:pt idx="329">
                  <c:v>188</c:v>
                </c:pt>
                <c:pt idx="330">
                  <c:v>188</c:v>
                </c:pt>
                <c:pt idx="331">
                  <c:v>187</c:v>
                </c:pt>
                <c:pt idx="332">
                  <c:v>188</c:v>
                </c:pt>
                <c:pt idx="333">
                  <c:v>117</c:v>
                </c:pt>
                <c:pt idx="334">
                  <c:v>171</c:v>
                </c:pt>
                <c:pt idx="335">
                  <c:v>188</c:v>
                </c:pt>
                <c:pt idx="336">
                  <c:v>180</c:v>
                </c:pt>
                <c:pt idx="337">
                  <c:v>180</c:v>
                </c:pt>
                <c:pt idx="338">
                  <c:v>183</c:v>
                </c:pt>
                <c:pt idx="339">
                  <c:v>156</c:v>
                </c:pt>
                <c:pt idx="340">
                  <c:v>159</c:v>
                </c:pt>
                <c:pt idx="341">
                  <c:v>172</c:v>
                </c:pt>
                <c:pt idx="342">
                  <c:v>188</c:v>
                </c:pt>
                <c:pt idx="343">
                  <c:v>164</c:v>
                </c:pt>
                <c:pt idx="344">
                  <c:v>164</c:v>
                </c:pt>
                <c:pt idx="345">
                  <c:v>188</c:v>
                </c:pt>
                <c:pt idx="346">
                  <c:v>180</c:v>
                </c:pt>
                <c:pt idx="347">
                  <c:v>188</c:v>
                </c:pt>
                <c:pt idx="348">
                  <c:v>178</c:v>
                </c:pt>
                <c:pt idx="349">
                  <c:v>188</c:v>
                </c:pt>
                <c:pt idx="350">
                  <c:v>151</c:v>
                </c:pt>
                <c:pt idx="351">
                  <c:v>188</c:v>
                </c:pt>
                <c:pt idx="352">
                  <c:v>188</c:v>
                </c:pt>
                <c:pt idx="353">
                  <c:v>188</c:v>
                </c:pt>
                <c:pt idx="354">
                  <c:v>180</c:v>
                </c:pt>
                <c:pt idx="355">
                  <c:v>130</c:v>
                </c:pt>
                <c:pt idx="356">
                  <c:v>188</c:v>
                </c:pt>
                <c:pt idx="357">
                  <c:v>188</c:v>
                </c:pt>
                <c:pt idx="358">
                  <c:v>179</c:v>
                </c:pt>
                <c:pt idx="359">
                  <c:v>156</c:v>
                </c:pt>
                <c:pt idx="360">
                  <c:v>174</c:v>
                </c:pt>
                <c:pt idx="361">
                  <c:v>188</c:v>
                </c:pt>
                <c:pt idx="362">
                  <c:v>188</c:v>
                </c:pt>
                <c:pt idx="363">
                  <c:v>183</c:v>
                </c:pt>
                <c:pt idx="364">
                  <c:v>188</c:v>
                </c:pt>
                <c:pt idx="365">
                  <c:v>180</c:v>
                </c:pt>
                <c:pt idx="366">
                  <c:v>172</c:v>
                </c:pt>
                <c:pt idx="367">
                  <c:v>188</c:v>
                </c:pt>
                <c:pt idx="368">
                  <c:v>188</c:v>
                </c:pt>
                <c:pt idx="369">
                  <c:v>188</c:v>
                </c:pt>
                <c:pt idx="370">
                  <c:v>188</c:v>
                </c:pt>
                <c:pt idx="371">
                  <c:v>167</c:v>
                </c:pt>
                <c:pt idx="372">
                  <c:v>111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179</c:v>
                </c:pt>
                <c:pt idx="377">
                  <c:v>188</c:v>
                </c:pt>
                <c:pt idx="378">
                  <c:v>188</c:v>
                </c:pt>
                <c:pt idx="379">
                  <c:v>188</c:v>
                </c:pt>
                <c:pt idx="380">
                  <c:v>164</c:v>
                </c:pt>
                <c:pt idx="381">
                  <c:v>68</c:v>
                </c:pt>
                <c:pt idx="382">
                  <c:v>180</c:v>
                </c:pt>
                <c:pt idx="383">
                  <c:v>188</c:v>
                </c:pt>
                <c:pt idx="384">
                  <c:v>186</c:v>
                </c:pt>
                <c:pt idx="385">
                  <c:v>185</c:v>
                </c:pt>
                <c:pt idx="386">
                  <c:v>172</c:v>
                </c:pt>
                <c:pt idx="387">
                  <c:v>188</c:v>
                </c:pt>
                <c:pt idx="388">
                  <c:v>143</c:v>
                </c:pt>
                <c:pt idx="389">
                  <c:v>188</c:v>
                </c:pt>
                <c:pt idx="390">
                  <c:v>188</c:v>
                </c:pt>
                <c:pt idx="391">
                  <c:v>185</c:v>
                </c:pt>
                <c:pt idx="392">
                  <c:v>188</c:v>
                </c:pt>
                <c:pt idx="393">
                  <c:v>169</c:v>
                </c:pt>
                <c:pt idx="394">
                  <c:v>172</c:v>
                </c:pt>
                <c:pt idx="395">
                  <c:v>164</c:v>
                </c:pt>
                <c:pt idx="396">
                  <c:v>148</c:v>
                </c:pt>
                <c:pt idx="397">
                  <c:v>156</c:v>
                </c:pt>
                <c:pt idx="398">
                  <c:v>188</c:v>
                </c:pt>
                <c:pt idx="399">
                  <c:v>164</c:v>
                </c:pt>
                <c:pt idx="400">
                  <c:v>188</c:v>
                </c:pt>
                <c:pt idx="401">
                  <c:v>132</c:v>
                </c:pt>
                <c:pt idx="402">
                  <c:v>183</c:v>
                </c:pt>
                <c:pt idx="403">
                  <c:v>188</c:v>
                </c:pt>
                <c:pt idx="404">
                  <c:v>182</c:v>
                </c:pt>
                <c:pt idx="405">
                  <c:v>148</c:v>
                </c:pt>
                <c:pt idx="406">
                  <c:v>188</c:v>
                </c:pt>
                <c:pt idx="407">
                  <c:v>188</c:v>
                </c:pt>
                <c:pt idx="408">
                  <c:v>188</c:v>
                </c:pt>
                <c:pt idx="409">
                  <c:v>172</c:v>
                </c:pt>
                <c:pt idx="410">
                  <c:v>188</c:v>
                </c:pt>
                <c:pt idx="411">
                  <c:v>188</c:v>
                </c:pt>
                <c:pt idx="412">
                  <c:v>180</c:v>
                </c:pt>
                <c:pt idx="413">
                  <c:v>188</c:v>
                </c:pt>
                <c:pt idx="414">
                  <c:v>151</c:v>
                </c:pt>
                <c:pt idx="415">
                  <c:v>172</c:v>
                </c:pt>
                <c:pt idx="416">
                  <c:v>187</c:v>
                </c:pt>
                <c:pt idx="417">
                  <c:v>188</c:v>
                </c:pt>
                <c:pt idx="418">
                  <c:v>180</c:v>
                </c:pt>
                <c:pt idx="419">
                  <c:v>188</c:v>
                </c:pt>
                <c:pt idx="420">
                  <c:v>172</c:v>
                </c:pt>
                <c:pt idx="421">
                  <c:v>188</c:v>
                </c:pt>
                <c:pt idx="422">
                  <c:v>143</c:v>
                </c:pt>
                <c:pt idx="423">
                  <c:v>188</c:v>
                </c:pt>
                <c:pt idx="424">
                  <c:v>146</c:v>
                </c:pt>
                <c:pt idx="425">
                  <c:v>188</c:v>
                </c:pt>
                <c:pt idx="426">
                  <c:v>159</c:v>
                </c:pt>
                <c:pt idx="427">
                  <c:v>143</c:v>
                </c:pt>
                <c:pt idx="428">
                  <c:v>156</c:v>
                </c:pt>
                <c:pt idx="429">
                  <c:v>175</c:v>
                </c:pt>
                <c:pt idx="430">
                  <c:v>151</c:v>
                </c:pt>
                <c:pt idx="431">
                  <c:v>164</c:v>
                </c:pt>
                <c:pt idx="432">
                  <c:v>188</c:v>
                </c:pt>
                <c:pt idx="433">
                  <c:v>146</c:v>
                </c:pt>
                <c:pt idx="434">
                  <c:v>188</c:v>
                </c:pt>
                <c:pt idx="435">
                  <c:v>108</c:v>
                </c:pt>
                <c:pt idx="436">
                  <c:v>180</c:v>
                </c:pt>
                <c:pt idx="437">
                  <c:v>164</c:v>
                </c:pt>
                <c:pt idx="438">
                  <c:v>188</c:v>
                </c:pt>
                <c:pt idx="439">
                  <c:v>188</c:v>
                </c:pt>
                <c:pt idx="440">
                  <c:v>185</c:v>
                </c:pt>
                <c:pt idx="441">
                  <c:v>180</c:v>
                </c:pt>
                <c:pt idx="442">
                  <c:v>171</c:v>
                </c:pt>
                <c:pt idx="443">
                  <c:v>156</c:v>
                </c:pt>
                <c:pt idx="444">
                  <c:v>188</c:v>
                </c:pt>
                <c:pt idx="445">
                  <c:v>151</c:v>
                </c:pt>
                <c:pt idx="446">
                  <c:v>188</c:v>
                </c:pt>
                <c:pt idx="447">
                  <c:v>180</c:v>
                </c:pt>
                <c:pt idx="448">
                  <c:v>186</c:v>
                </c:pt>
                <c:pt idx="449">
                  <c:v>188</c:v>
                </c:pt>
                <c:pt idx="450">
                  <c:v>180</c:v>
                </c:pt>
                <c:pt idx="451">
                  <c:v>180</c:v>
                </c:pt>
                <c:pt idx="452">
                  <c:v>188</c:v>
                </c:pt>
                <c:pt idx="453">
                  <c:v>172</c:v>
                </c:pt>
                <c:pt idx="454">
                  <c:v>183</c:v>
                </c:pt>
                <c:pt idx="455">
                  <c:v>188</c:v>
                </c:pt>
                <c:pt idx="456">
                  <c:v>188</c:v>
                </c:pt>
                <c:pt idx="457">
                  <c:v>188</c:v>
                </c:pt>
                <c:pt idx="458">
                  <c:v>188</c:v>
                </c:pt>
                <c:pt idx="459">
                  <c:v>188</c:v>
                </c:pt>
                <c:pt idx="460">
                  <c:v>175</c:v>
                </c:pt>
                <c:pt idx="461">
                  <c:v>188</c:v>
                </c:pt>
                <c:pt idx="462">
                  <c:v>188</c:v>
                </c:pt>
                <c:pt idx="463">
                  <c:v>166</c:v>
                </c:pt>
                <c:pt idx="464">
                  <c:v>182</c:v>
                </c:pt>
                <c:pt idx="465">
                  <c:v>179</c:v>
                </c:pt>
                <c:pt idx="466">
                  <c:v>172</c:v>
                </c:pt>
                <c:pt idx="467">
                  <c:v>188</c:v>
                </c:pt>
                <c:pt idx="468">
                  <c:v>188</c:v>
                </c:pt>
                <c:pt idx="469">
                  <c:v>180</c:v>
                </c:pt>
                <c:pt idx="470">
                  <c:v>164</c:v>
                </c:pt>
                <c:pt idx="471">
                  <c:v>185</c:v>
                </c:pt>
                <c:pt idx="472">
                  <c:v>179</c:v>
                </c:pt>
                <c:pt idx="473">
                  <c:v>163</c:v>
                </c:pt>
                <c:pt idx="474">
                  <c:v>171</c:v>
                </c:pt>
                <c:pt idx="475">
                  <c:v>180</c:v>
                </c:pt>
                <c:pt idx="476">
                  <c:v>174</c:v>
                </c:pt>
                <c:pt idx="477">
                  <c:v>179</c:v>
                </c:pt>
                <c:pt idx="478">
                  <c:v>161</c:v>
                </c:pt>
                <c:pt idx="479">
                  <c:v>180</c:v>
                </c:pt>
                <c:pt idx="480">
                  <c:v>164</c:v>
                </c:pt>
                <c:pt idx="481">
                  <c:v>172</c:v>
                </c:pt>
                <c:pt idx="482">
                  <c:v>172</c:v>
                </c:pt>
                <c:pt idx="483">
                  <c:v>98</c:v>
                </c:pt>
                <c:pt idx="484">
                  <c:v>164</c:v>
                </c:pt>
                <c:pt idx="485">
                  <c:v>188</c:v>
                </c:pt>
                <c:pt idx="486">
                  <c:v>188</c:v>
                </c:pt>
                <c:pt idx="487">
                  <c:v>183</c:v>
                </c:pt>
                <c:pt idx="488">
                  <c:v>119</c:v>
                </c:pt>
                <c:pt idx="489">
                  <c:v>159</c:v>
                </c:pt>
                <c:pt idx="490">
                  <c:v>69</c:v>
                </c:pt>
                <c:pt idx="491">
                  <c:v>111</c:v>
                </c:pt>
                <c:pt idx="492">
                  <c:v>156</c:v>
                </c:pt>
                <c:pt idx="493">
                  <c:v>106</c:v>
                </c:pt>
                <c:pt idx="494">
                  <c:v>49</c:v>
                </c:pt>
                <c:pt idx="495">
                  <c:v>49</c:v>
                </c:pt>
                <c:pt idx="496">
                  <c:v>37</c:v>
                </c:pt>
                <c:pt idx="497">
                  <c:v>114</c:v>
                </c:pt>
                <c:pt idx="498">
                  <c:v>90</c:v>
                </c:pt>
                <c:pt idx="499">
                  <c:v>29</c:v>
                </c:pt>
                <c:pt idx="500">
                  <c:v>172</c:v>
                </c:pt>
                <c:pt idx="501">
                  <c:v>156</c:v>
                </c:pt>
                <c:pt idx="502">
                  <c:v>82</c:v>
                </c:pt>
                <c:pt idx="503">
                  <c:v>135</c:v>
                </c:pt>
                <c:pt idx="504">
                  <c:v>148</c:v>
                </c:pt>
                <c:pt idx="505">
                  <c:v>90</c:v>
                </c:pt>
                <c:pt idx="506">
                  <c:v>98</c:v>
                </c:pt>
                <c:pt idx="507">
                  <c:v>110</c:v>
                </c:pt>
                <c:pt idx="508">
                  <c:v>127</c:v>
                </c:pt>
                <c:pt idx="509">
                  <c:v>172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86573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7F27-4EDF-98B3-3F11C2A208D3}"/>
            </c:ext>
          </c:extLst>
        </c:ser>
        <c:ser>
          <c:idx val="126"/>
          <c:order val="126"/>
          <c:tx>
            <c:strRef>
              <c:f>'LOCAL DECEMBER 2022'!$DS$4:$DS$8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实际工作天数 working days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2022'!$DS$9:$DS$526</c:f>
              <c:numCache>
                <c:formatCode>General</c:formatCode>
                <c:ptCount val="518"/>
                <c:pt idx="0">
                  <c:v>25</c:v>
                </c:pt>
                <c:pt idx="1">
                  <c:v>25</c:v>
                </c:pt>
                <c:pt idx="2">
                  <c:v>24</c:v>
                </c:pt>
                <c:pt idx="3">
                  <c:v>25</c:v>
                </c:pt>
                <c:pt idx="4">
                  <c:v>24</c:v>
                </c:pt>
                <c:pt idx="5">
                  <c:v>25</c:v>
                </c:pt>
                <c:pt idx="6">
                  <c:v>23</c:v>
                </c:pt>
                <c:pt idx="7">
                  <c:v>19</c:v>
                </c:pt>
                <c:pt idx="8">
                  <c:v>25</c:v>
                </c:pt>
                <c:pt idx="9">
                  <c:v>25</c:v>
                </c:pt>
                <c:pt idx="10">
                  <c:v>23</c:v>
                </c:pt>
                <c:pt idx="11">
                  <c:v>25</c:v>
                </c:pt>
                <c:pt idx="12">
                  <c:v>25</c:v>
                </c:pt>
                <c:pt idx="13">
                  <c:v>24</c:v>
                </c:pt>
                <c:pt idx="14">
                  <c:v>24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24</c:v>
                </c:pt>
                <c:pt idx="22">
                  <c:v>23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24</c:v>
                </c:pt>
                <c:pt idx="29">
                  <c:v>22</c:v>
                </c:pt>
                <c:pt idx="30">
                  <c:v>22</c:v>
                </c:pt>
                <c:pt idx="31">
                  <c:v>25</c:v>
                </c:pt>
                <c:pt idx="32">
                  <c:v>25</c:v>
                </c:pt>
                <c:pt idx="33">
                  <c:v>21</c:v>
                </c:pt>
                <c:pt idx="34">
                  <c:v>21</c:v>
                </c:pt>
                <c:pt idx="35">
                  <c:v>24</c:v>
                </c:pt>
                <c:pt idx="36">
                  <c:v>21</c:v>
                </c:pt>
                <c:pt idx="37">
                  <c:v>20</c:v>
                </c:pt>
                <c:pt idx="38">
                  <c:v>25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25</c:v>
                </c:pt>
                <c:pt idx="43">
                  <c:v>19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19</c:v>
                </c:pt>
                <c:pt idx="49">
                  <c:v>25</c:v>
                </c:pt>
                <c:pt idx="50">
                  <c:v>24</c:v>
                </c:pt>
                <c:pt idx="51">
                  <c:v>25</c:v>
                </c:pt>
                <c:pt idx="52">
                  <c:v>24</c:v>
                </c:pt>
                <c:pt idx="53">
                  <c:v>25</c:v>
                </c:pt>
                <c:pt idx="54">
                  <c:v>24</c:v>
                </c:pt>
                <c:pt idx="55">
                  <c:v>24</c:v>
                </c:pt>
                <c:pt idx="56">
                  <c:v>25</c:v>
                </c:pt>
                <c:pt idx="57">
                  <c:v>21</c:v>
                </c:pt>
                <c:pt idx="58">
                  <c:v>25</c:v>
                </c:pt>
                <c:pt idx="59">
                  <c:v>22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23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25</c:v>
                </c:pt>
                <c:pt idx="76">
                  <c:v>25</c:v>
                </c:pt>
                <c:pt idx="77">
                  <c:v>18</c:v>
                </c:pt>
                <c:pt idx="78">
                  <c:v>25</c:v>
                </c:pt>
                <c:pt idx="79">
                  <c:v>17</c:v>
                </c:pt>
                <c:pt idx="80">
                  <c:v>19</c:v>
                </c:pt>
                <c:pt idx="81">
                  <c:v>25</c:v>
                </c:pt>
                <c:pt idx="82">
                  <c:v>25</c:v>
                </c:pt>
                <c:pt idx="83">
                  <c:v>24</c:v>
                </c:pt>
                <c:pt idx="84">
                  <c:v>20</c:v>
                </c:pt>
                <c:pt idx="85">
                  <c:v>24</c:v>
                </c:pt>
                <c:pt idx="86">
                  <c:v>22</c:v>
                </c:pt>
                <c:pt idx="87">
                  <c:v>24</c:v>
                </c:pt>
                <c:pt idx="88">
                  <c:v>23</c:v>
                </c:pt>
                <c:pt idx="89">
                  <c:v>25</c:v>
                </c:pt>
                <c:pt idx="90">
                  <c:v>25</c:v>
                </c:pt>
                <c:pt idx="91">
                  <c:v>24</c:v>
                </c:pt>
                <c:pt idx="92">
                  <c:v>23</c:v>
                </c:pt>
                <c:pt idx="93">
                  <c:v>18</c:v>
                </c:pt>
                <c:pt idx="94">
                  <c:v>20</c:v>
                </c:pt>
                <c:pt idx="95">
                  <c:v>24</c:v>
                </c:pt>
                <c:pt idx="96">
                  <c:v>24</c:v>
                </c:pt>
                <c:pt idx="97">
                  <c:v>21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21</c:v>
                </c:pt>
                <c:pt idx="102">
                  <c:v>24</c:v>
                </c:pt>
                <c:pt idx="103">
                  <c:v>22</c:v>
                </c:pt>
                <c:pt idx="104">
                  <c:v>12</c:v>
                </c:pt>
                <c:pt idx="105">
                  <c:v>25</c:v>
                </c:pt>
                <c:pt idx="106">
                  <c:v>17</c:v>
                </c:pt>
                <c:pt idx="107">
                  <c:v>21</c:v>
                </c:pt>
                <c:pt idx="108">
                  <c:v>21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23</c:v>
                </c:pt>
                <c:pt idx="116">
                  <c:v>25</c:v>
                </c:pt>
                <c:pt idx="117">
                  <c:v>25</c:v>
                </c:pt>
                <c:pt idx="118">
                  <c:v>20</c:v>
                </c:pt>
                <c:pt idx="119">
                  <c:v>22</c:v>
                </c:pt>
                <c:pt idx="120">
                  <c:v>25</c:v>
                </c:pt>
                <c:pt idx="121">
                  <c:v>19</c:v>
                </c:pt>
                <c:pt idx="122">
                  <c:v>21</c:v>
                </c:pt>
                <c:pt idx="123">
                  <c:v>21</c:v>
                </c:pt>
                <c:pt idx="124">
                  <c:v>10</c:v>
                </c:pt>
                <c:pt idx="125">
                  <c:v>19</c:v>
                </c:pt>
                <c:pt idx="126">
                  <c:v>25</c:v>
                </c:pt>
                <c:pt idx="127">
                  <c:v>23</c:v>
                </c:pt>
                <c:pt idx="128">
                  <c:v>25</c:v>
                </c:pt>
                <c:pt idx="129">
                  <c:v>13</c:v>
                </c:pt>
                <c:pt idx="130">
                  <c:v>24</c:v>
                </c:pt>
                <c:pt idx="131">
                  <c:v>19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18</c:v>
                </c:pt>
                <c:pt idx="136">
                  <c:v>23</c:v>
                </c:pt>
                <c:pt idx="137">
                  <c:v>25</c:v>
                </c:pt>
                <c:pt idx="138">
                  <c:v>18</c:v>
                </c:pt>
                <c:pt idx="139">
                  <c:v>25</c:v>
                </c:pt>
                <c:pt idx="140">
                  <c:v>20</c:v>
                </c:pt>
                <c:pt idx="141">
                  <c:v>17</c:v>
                </c:pt>
                <c:pt idx="142">
                  <c:v>25</c:v>
                </c:pt>
                <c:pt idx="143">
                  <c:v>23</c:v>
                </c:pt>
                <c:pt idx="144">
                  <c:v>21</c:v>
                </c:pt>
                <c:pt idx="145">
                  <c:v>24</c:v>
                </c:pt>
                <c:pt idx="146">
                  <c:v>23</c:v>
                </c:pt>
                <c:pt idx="147">
                  <c:v>25</c:v>
                </c:pt>
                <c:pt idx="148">
                  <c:v>25</c:v>
                </c:pt>
                <c:pt idx="149">
                  <c:v>20</c:v>
                </c:pt>
                <c:pt idx="150">
                  <c:v>18</c:v>
                </c:pt>
                <c:pt idx="151">
                  <c:v>23</c:v>
                </c:pt>
                <c:pt idx="152">
                  <c:v>22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23</c:v>
                </c:pt>
                <c:pt idx="157">
                  <c:v>23</c:v>
                </c:pt>
                <c:pt idx="158">
                  <c:v>24</c:v>
                </c:pt>
                <c:pt idx="159">
                  <c:v>20</c:v>
                </c:pt>
                <c:pt idx="160">
                  <c:v>24</c:v>
                </c:pt>
                <c:pt idx="161">
                  <c:v>23</c:v>
                </c:pt>
                <c:pt idx="162">
                  <c:v>25</c:v>
                </c:pt>
                <c:pt idx="163">
                  <c:v>25</c:v>
                </c:pt>
                <c:pt idx="164">
                  <c:v>16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20</c:v>
                </c:pt>
                <c:pt idx="170">
                  <c:v>15</c:v>
                </c:pt>
                <c:pt idx="171">
                  <c:v>19</c:v>
                </c:pt>
                <c:pt idx="172">
                  <c:v>23</c:v>
                </c:pt>
                <c:pt idx="173">
                  <c:v>21</c:v>
                </c:pt>
                <c:pt idx="174">
                  <c:v>22</c:v>
                </c:pt>
                <c:pt idx="175">
                  <c:v>25</c:v>
                </c:pt>
                <c:pt idx="176">
                  <c:v>22</c:v>
                </c:pt>
                <c:pt idx="177">
                  <c:v>22</c:v>
                </c:pt>
                <c:pt idx="178">
                  <c:v>20</c:v>
                </c:pt>
                <c:pt idx="179">
                  <c:v>17</c:v>
                </c:pt>
                <c:pt idx="180">
                  <c:v>11</c:v>
                </c:pt>
                <c:pt idx="181">
                  <c:v>25</c:v>
                </c:pt>
                <c:pt idx="182">
                  <c:v>24</c:v>
                </c:pt>
                <c:pt idx="183">
                  <c:v>22</c:v>
                </c:pt>
                <c:pt idx="184">
                  <c:v>21</c:v>
                </c:pt>
                <c:pt idx="185">
                  <c:v>23</c:v>
                </c:pt>
                <c:pt idx="186">
                  <c:v>22</c:v>
                </c:pt>
                <c:pt idx="187">
                  <c:v>24</c:v>
                </c:pt>
                <c:pt idx="188">
                  <c:v>21</c:v>
                </c:pt>
                <c:pt idx="189">
                  <c:v>22</c:v>
                </c:pt>
                <c:pt idx="190">
                  <c:v>23</c:v>
                </c:pt>
                <c:pt idx="191">
                  <c:v>23</c:v>
                </c:pt>
                <c:pt idx="192">
                  <c:v>22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23</c:v>
                </c:pt>
                <c:pt idx="197">
                  <c:v>23</c:v>
                </c:pt>
                <c:pt idx="198">
                  <c:v>24</c:v>
                </c:pt>
                <c:pt idx="199">
                  <c:v>22</c:v>
                </c:pt>
                <c:pt idx="200">
                  <c:v>20</c:v>
                </c:pt>
                <c:pt idx="201">
                  <c:v>24</c:v>
                </c:pt>
                <c:pt idx="202">
                  <c:v>25</c:v>
                </c:pt>
                <c:pt idx="203">
                  <c:v>25</c:v>
                </c:pt>
                <c:pt idx="204">
                  <c:v>23</c:v>
                </c:pt>
                <c:pt idx="205">
                  <c:v>24</c:v>
                </c:pt>
                <c:pt idx="206">
                  <c:v>21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22</c:v>
                </c:pt>
                <c:pt idx="211">
                  <c:v>22</c:v>
                </c:pt>
                <c:pt idx="212">
                  <c:v>20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24</c:v>
                </c:pt>
                <c:pt idx="217">
                  <c:v>25</c:v>
                </c:pt>
                <c:pt idx="218">
                  <c:v>25</c:v>
                </c:pt>
                <c:pt idx="219">
                  <c:v>21</c:v>
                </c:pt>
                <c:pt idx="220">
                  <c:v>25</c:v>
                </c:pt>
                <c:pt idx="221">
                  <c:v>21</c:v>
                </c:pt>
                <c:pt idx="222">
                  <c:v>25</c:v>
                </c:pt>
                <c:pt idx="223">
                  <c:v>24</c:v>
                </c:pt>
                <c:pt idx="224">
                  <c:v>25</c:v>
                </c:pt>
                <c:pt idx="225">
                  <c:v>24</c:v>
                </c:pt>
                <c:pt idx="226">
                  <c:v>22</c:v>
                </c:pt>
                <c:pt idx="227">
                  <c:v>23</c:v>
                </c:pt>
                <c:pt idx="228">
                  <c:v>22</c:v>
                </c:pt>
                <c:pt idx="229">
                  <c:v>24</c:v>
                </c:pt>
                <c:pt idx="230">
                  <c:v>25</c:v>
                </c:pt>
                <c:pt idx="231">
                  <c:v>24</c:v>
                </c:pt>
                <c:pt idx="232">
                  <c:v>22</c:v>
                </c:pt>
                <c:pt idx="233">
                  <c:v>25</c:v>
                </c:pt>
                <c:pt idx="234">
                  <c:v>24</c:v>
                </c:pt>
                <c:pt idx="235">
                  <c:v>20</c:v>
                </c:pt>
                <c:pt idx="236">
                  <c:v>25</c:v>
                </c:pt>
                <c:pt idx="237">
                  <c:v>25</c:v>
                </c:pt>
                <c:pt idx="238">
                  <c:v>24</c:v>
                </c:pt>
                <c:pt idx="239">
                  <c:v>25</c:v>
                </c:pt>
                <c:pt idx="240">
                  <c:v>18</c:v>
                </c:pt>
                <c:pt idx="241">
                  <c:v>25</c:v>
                </c:pt>
                <c:pt idx="242">
                  <c:v>25</c:v>
                </c:pt>
                <c:pt idx="243">
                  <c:v>23</c:v>
                </c:pt>
                <c:pt idx="244">
                  <c:v>22</c:v>
                </c:pt>
                <c:pt idx="245">
                  <c:v>23</c:v>
                </c:pt>
                <c:pt idx="246">
                  <c:v>17</c:v>
                </c:pt>
                <c:pt idx="247">
                  <c:v>23</c:v>
                </c:pt>
                <c:pt idx="248">
                  <c:v>24</c:v>
                </c:pt>
                <c:pt idx="249">
                  <c:v>21</c:v>
                </c:pt>
                <c:pt idx="250">
                  <c:v>20</c:v>
                </c:pt>
                <c:pt idx="251">
                  <c:v>18</c:v>
                </c:pt>
                <c:pt idx="252">
                  <c:v>13</c:v>
                </c:pt>
                <c:pt idx="253">
                  <c:v>21</c:v>
                </c:pt>
                <c:pt idx="254">
                  <c:v>24</c:v>
                </c:pt>
                <c:pt idx="255">
                  <c:v>23</c:v>
                </c:pt>
                <c:pt idx="256">
                  <c:v>16</c:v>
                </c:pt>
                <c:pt idx="257">
                  <c:v>25</c:v>
                </c:pt>
                <c:pt idx="258">
                  <c:v>24</c:v>
                </c:pt>
                <c:pt idx="259">
                  <c:v>24</c:v>
                </c:pt>
                <c:pt idx="260">
                  <c:v>12</c:v>
                </c:pt>
                <c:pt idx="261">
                  <c:v>21</c:v>
                </c:pt>
                <c:pt idx="262">
                  <c:v>24</c:v>
                </c:pt>
                <c:pt idx="263">
                  <c:v>21</c:v>
                </c:pt>
                <c:pt idx="264">
                  <c:v>23</c:v>
                </c:pt>
                <c:pt idx="265">
                  <c:v>22</c:v>
                </c:pt>
                <c:pt idx="266">
                  <c:v>24</c:v>
                </c:pt>
                <c:pt idx="267">
                  <c:v>23</c:v>
                </c:pt>
                <c:pt idx="268">
                  <c:v>25</c:v>
                </c:pt>
                <c:pt idx="269">
                  <c:v>20</c:v>
                </c:pt>
                <c:pt idx="270">
                  <c:v>23</c:v>
                </c:pt>
                <c:pt idx="271">
                  <c:v>19</c:v>
                </c:pt>
                <c:pt idx="272">
                  <c:v>21</c:v>
                </c:pt>
                <c:pt idx="273">
                  <c:v>22</c:v>
                </c:pt>
                <c:pt idx="274">
                  <c:v>20</c:v>
                </c:pt>
                <c:pt idx="275">
                  <c:v>22</c:v>
                </c:pt>
                <c:pt idx="276">
                  <c:v>24</c:v>
                </c:pt>
                <c:pt idx="277">
                  <c:v>24</c:v>
                </c:pt>
                <c:pt idx="278">
                  <c:v>25</c:v>
                </c:pt>
                <c:pt idx="279">
                  <c:v>19</c:v>
                </c:pt>
                <c:pt idx="280">
                  <c:v>25</c:v>
                </c:pt>
                <c:pt idx="281">
                  <c:v>25</c:v>
                </c:pt>
                <c:pt idx="282">
                  <c:v>24</c:v>
                </c:pt>
                <c:pt idx="283">
                  <c:v>21</c:v>
                </c:pt>
                <c:pt idx="284">
                  <c:v>21</c:v>
                </c:pt>
                <c:pt idx="285">
                  <c:v>23</c:v>
                </c:pt>
                <c:pt idx="286">
                  <c:v>20</c:v>
                </c:pt>
                <c:pt idx="287">
                  <c:v>25</c:v>
                </c:pt>
                <c:pt idx="288">
                  <c:v>22</c:v>
                </c:pt>
                <c:pt idx="289">
                  <c:v>25</c:v>
                </c:pt>
                <c:pt idx="290">
                  <c:v>23</c:v>
                </c:pt>
                <c:pt idx="291">
                  <c:v>21</c:v>
                </c:pt>
                <c:pt idx="292">
                  <c:v>25</c:v>
                </c:pt>
                <c:pt idx="293">
                  <c:v>16</c:v>
                </c:pt>
                <c:pt idx="294">
                  <c:v>22</c:v>
                </c:pt>
                <c:pt idx="295">
                  <c:v>5</c:v>
                </c:pt>
                <c:pt idx="296">
                  <c:v>22</c:v>
                </c:pt>
                <c:pt idx="297">
                  <c:v>25</c:v>
                </c:pt>
                <c:pt idx="298">
                  <c:v>25</c:v>
                </c:pt>
                <c:pt idx="299">
                  <c:v>24</c:v>
                </c:pt>
                <c:pt idx="300">
                  <c:v>20</c:v>
                </c:pt>
                <c:pt idx="301">
                  <c:v>25</c:v>
                </c:pt>
                <c:pt idx="302">
                  <c:v>23</c:v>
                </c:pt>
                <c:pt idx="303">
                  <c:v>24</c:v>
                </c:pt>
                <c:pt idx="304">
                  <c:v>22</c:v>
                </c:pt>
                <c:pt idx="305">
                  <c:v>24</c:v>
                </c:pt>
                <c:pt idx="306">
                  <c:v>22</c:v>
                </c:pt>
                <c:pt idx="307">
                  <c:v>25</c:v>
                </c:pt>
                <c:pt idx="308">
                  <c:v>24</c:v>
                </c:pt>
                <c:pt idx="309">
                  <c:v>20</c:v>
                </c:pt>
                <c:pt idx="310">
                  <c:v>17</c:v>
                </c:pt>
                <c:pt idx="311">
                  <c:v>23</c:v>
                </c:pt>
                <c:pt idx="312">
                  <c:v>22</c:v>
                </c:pt>
                <c:pt idx="313">
                  <c:v>24</c:v>
                </c:pt>
                <c:pt idx="314">
                  <c:v>25</c:v>
                </c:pt>
                <c:pt idx="315">
                  <c:v>24</c:v>
                </c:pt>
                <c:pt idx="316">
                  <c:v>20</c:v>
                </c:pt>
                <c:pt idx="317">
                  <c:v>25</c:v>
                </c:pt>
                <c:pt idx="318">
                  <c:v>22</c:v>
                </c:pt>
                <c:pt idx="319">
                  <c:v>24</c:v>
                </c:pt>
                <c:pt idx="320">
                  <c:v>25</c:v>
                </c:pt>
                <c:pt idx="321">
                  <c:v>23</c:v>
                </c:pt>
                <c:pt idx="322">
                  <c:v>22</c:v>
                </c:pt>
                <c:pt idx="323">
                  <c:v>22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23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16</c:v>
                </c:pt>
                <c:pt idx="334">
                  <c:v>23</c:v>
                </c:pt>
                <c:pt idx="335">
                  <c:v>25</c:v>
                </c:pt>
                <c:pt idx="336">
                  <c:v>24</c:v>
                </c:pt>
                <c:pt idx="337">
                  <c:v>24</c:v>
                </c:pt>
                <c:pt idx="338">
                  <c:v>24</c:v>
                </c:pt>
                <c:pt idx="339">
                  <c:v>21</c:v>
                </c:pt>
                <c:pt idx="340">
                  <c:v>21</c:v>
                </c:pt>
                <c:pt idx="341">
                  <c:v>23</c:v>
                </c:pt>
                <c:pt idx="342">
                  <c:v>25</c:v>
                </c:pt>
                <c:pt idx="343">
                  <c:v>22</c:v>
                </c:pt>
                <c:pt idx="344">
                  <c:v>22</c:v>
                </c:pt>
                <c:pt idx="345">
                  <c:v>25</c:v>
                </c:pt>
                <c:pt idx="346">
                  <c:v>24</c:v>
                </c:pt>
                <c:pt idx="347">
                  <c:v>25</c:v>
                </c:pt>
                <c:pt idx="348">
                  <c:v>24</c:v>
                </c:pt>
                <c:pt idx="349">
                  <c:v>25</c:v>
                </c:pt>
                <c:pt idx="350">
                  <c:v>20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24</c:v>
                </c:pt>
                <c:pt idx="355">
                  <c:v>17</c:v>
                </c:pt>
                <c:pt idx="356">
                  <c:v>25</c:v>
                </c:pt>
                <c:pt idx="357">
                  <c:v>25</c:v>
                </c:pt>
                <c:pt idx="358">
                  <c:v>24</c:v>
                </c:pt>
                <c:pt idx="359">
                  <c:v>21</c:v>
                </c:pt>
                <c:pt idx="360">
                  <c:v>23</c:v>
                </c:pt>
                <c:pt idx="361">
                  <c:v>25</c:v>
                </c:pt>
                <c:pt idx="362">
                  <c:v>25</c:v>
                </c:pt>
                <c:pt idx="363">
                  <c:v>24</c:v>
                </c:pt>
                <c:pt idx="364">
                  <c:v>25</c:v>
                </c:pt>
                <c:pt idx="365">
                  <c:v>24</c:v>
                </c:pt>
                <c:pt idx="366">
                  <c:v>23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22</c:v>
                </c:pt>
                <c:pt idx="372">
                  <c:v>15</c:v>
                </c:pt>
                <c:pt idx="373">
                  <c:v>24</c:v>
                </c:pt>
                <c:pt idx="374">
                  <c:v>24</c:v>
                </c:pt>
                <c:pt idx="375">
                  <c:v>24</c:v>
                </c:pt>
                <c:pt idx="376">
                  <c:v>24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22</c:v>
                </c:pt>
                <c:pt idx="381">
                  <c:v>9</c:v>
                </c:pt>
                <c:pt idx="382">
                  <c:v>24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23</c:v>
                </c:pt>
                <c:pt idx="387">
                  <c:v>25</c:v>
                </c:pt>
                <c:pt idx="388">
                  <c:v>19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22</c:v>
                </c:pt>
                <c:pt idx="394">
                  <c:v>23</c:v>
                </c:pt>
                <c:pt idx="395">
                  <c:v>22</c:v>
                </c:pt>
                <c:pt idx="396">
                  <c:v>20</c:v>
                </c:pt>
                <c:pt idx="397">
                  <c:v>21</c:v>
                </c:pt>
                <c:pt idx="398">
                  <c:v>25</c:v>
                </c:pt>
                <c:pt idx="399">
                  <c:v>22</c:v>
                </c:pt>
                <c:pt idx="400">
                  <c:v>25</c:v>
                </c:pt>
                <c:pt idx="401">
                  <c:v>18</c:v>
                </c:pt>
                <c:pt idx="402">
                  <c:v>24</c:v>
                </c:pt>
                <c:pt idx="403">
                  <c:v>25</c:v>
                </c:pt>
                <c:pt idx="404">
                  <c:v>24</c:v>
                </c:pt>
                <c:pt idx="405">
                  <c:v>20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23</c:v>
                </c:pt>
                <c:pt idx="410">
                  <c:v>25</c:v>
                </c:pt>
                <c:pt idx="411">
                  <c:v>25</c:v>
                </c:pt>
                <c:pt idx="412">
                  <c:v>24</c:v>
                </c:pt>
                <c:pt idx="413">
                  <c:v>25</c:v>
                </c:pt>
                <c:pt idx="414">
                  <c:v>20</c:v>
                </c:pt>
                <c:pt idx="415">
                  <c:v>23</c:v>
                </c:pt>
                <c:pt idx="416">
                  <c:v>25</c:v>
                </c:pt>
                <c:pt idx="417">
                  <c:v>25</c:v>
                </c:pt>
                <c:pt idx="418">
                  <c:v>24</c:v>
                </c:pt>
                <c:pt idx="419">
                  <c:v>25</c:v>
                </c:pt>
                <c:pt idx="420">
                  <c:v>23</c:v>
                </c:pt>
                <c:pt idx="421">
                  <c:v>25</c:v>
                </c:pt>
                <c:pt idx="422">
                  <c:v>19</c:v>
                </c:pt>
                <c:pt idx="423">
                  <c:v>25</c:v>
                </c:pt>
                <c:pt idx="424">
                  <c:v>19</c:v>
                </c:pt>
                <c:pt idx="425">
                  <c:v>25</c:v>
                </c:pt>
                <c:pt idx="426">
                  <c:v>21</c:v>
                </c:pt>
                <c:pt idx="427">
                  <c:v>19</c:v>
                </c:pt>
                <c:pt idx="428">
                  <c:v>21</c:v>
                </c:pt>
                <c:pt idx="429">
                  <c:v>23</c:v>
                </c:pt>
                <c:pt idx="430">
                  <c:v>20</c:v>
                </c:pt>
                <c:pt idx="431">
                  <c:v>22</c:v>
                </c:pt>
                <c:pt idx="432">
                  <c:v>25</c:v>
                </c:pt>
                <c:pt idx="433">
                  <c:v>19</c:v>
                </c:pt>
                <c:pt idx="434">
                  <c:v>25</c:v>
                </c:pt>
                <c:pt idx="435">
                  <c:v>14</c:v>
                </c:pt>
                <c:pt idx="436">
                  <c:v>24</c:v>
                </c:pt>
                <c:pt idx="437">
                  <c:v>22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24</c:v>
                </c:pt>
                <c:pt idx="442">
                  <c:v>23</c:v>
                </c:pt>
                <c:pt idx="443">
                  <c:v>21</c:v>
                </c:pt>
                <c:pt idx="444">
                  <c:v>25</c:v>
                </c:pt>
                <c:pt idx="445">
                  <c:v>20</c:v>
                </c:pt>
                <c:pt idx="446">
                  <c:v>25</c:v>
                </c:pt>
                <c:pt idx="447">
                  <c:v>24</c:v>
                </c:pt>
                <c:pt idx="448">
                  <c:v>25</c:v>
                </c:pt>
                <c:pt idx="449">
                  <c:v>25</c:v>
                </c:pt>
                <c:pt idx="450">
                  <c:v>24</c:v>
                </c:pt>
                <c:pt idx="451">
                  <c:v>24</c:v>
                </c:pt>
                <c:pt idx="452">
                  <c:v>25</c:v>
                </c:pt>
                <c:pt idx="453">
                  <c:v>23</c:v>
                </c:pt>
                <c:pt idx="454">
                  <c:v>24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23</c:v>
                </c:pt>
                <c:pt idx="461">
                  <c:v>25</c:v>
                </c:pt>
                <c:pt idx="462">
                  <c:v>25</c:v>
                </c:pt>
                <c:pt idx="463">
                  <c:v>22</c:v>
                </c:pt>
                <c:pt idx="464">
                  <c:v>24</c:v>
                </c:pt>
                <c:pt idx="465">
                  <c:v>24</c:v>
                </c:pt>
                <c:pt idx="466">
                  <c:v>23</c:v>
                </c:pt>
                <c:pt idx="467">
                  <c:v>25</c:v>
                </c:pt>
                <c:pt idx="468">
                  <c:v>25</c:v>
                </c:pt>
                <c:pt idx="469">
                  <c:v>24</c:v>
                </c:pt>
                <c:pt idx="470">
                  <c:v>22</c:v>
                </c:pt>
                <c:pt idx="471">
                  <c:v>25</c:v>
                </c:pt>
                <c:pt idx="472">
                  <c:v>24</c:v>
                </c:pt>
                <c:pt idx="473">
                  <c:v>22</c:v>
                </c:pt>
                <c:pt idx="474">
                  <c:v>23</c:v>
                </c:pt>
                <c:pt idx="475">
                  <c:v>24</c:v>
                </c:pt>
                <c:pt idx="476">
                  <c:v>23</c:v>
                </c:pt>
                <c:pt idx="477">
                  <c:v>24</c:v>
                </c:pt>
                <c:pt idx="478">
                  <c:v>21</c:v>
                </c:pt>
                <c:pt idx="479">
                  <c:v>24</c:v>
                </c:pt>
                <c:pt idx="480">
                  <c:v>22</c:v>
                </c:pt>
                <c:pt idx="481">
                  <c:v>23</c:v>
                </c:pt>
                <c:pt idx="482">
                  <c:v>23</c:v>
                </c:pt>
                <c:pt idx="483">
                  <c:v>13</c:v>
                </c:pt>
                <c:pt idx="484">
                  <c:v>22</c:v>
                </c:pt>
                <c:pt idx="485">
                  <c:v>25</c:v>
                </c:pt>
                <c:pt idx="486">
                  <c:v>25</c:v>
                </c:pt>
                <c:pt idx="487">
                  <c:v>24</c:v>
                </c:pt>
                <c:pt idx="488">
                  <c:v>16</c:v>
                </c:pt>
                <c:pt idx="489">
                  <c:v>21</c:v>
                </c:pt>
                <c:pt idx="490">
                  <c:v>9</c:v>
                </c:pt>
                <c:pt idx="491">
                  <c:v>15</c:v>
                </c:pt>
                <c:pt idx="492">
                  <c:v>21</c:v>
                </c:pt>
                <c:pt idx="493">
                  <c:v>14</c:v>
                </c:pt>
                <c:pt idx="494">
                  <c:v>7</c:v>
                </c:pt>
                <c:pt idx="495">
                  <c:v>7</c:v>
                </c:pt>
                <c:pt idx="496">
                  <c:v>5</c:v>
                </c:pt>
                <c:pt idx="497">
                  <c:v>15</c:v>
                </c:pt>
                <c:pt idx="498">
                  <c:v>12</c:v>
                </c:pt>
                <c:pt idx="499">
                  <c:v>4</c:v>
                </c:pt>
                <c:pt idx="500">
                  <c:v>23</c:v>
                </c:pt>
                <c:pt idx="501">
                  <c:v>21</c:v>
                </c:pt>
                <c:pt idx="502">
                  <c:v>11</c:v>
                </c:pt>
                <c:pt idx="503">
                  <c:v>18</c:v>
                </c:pt>
                <c:pt idx="504">
                  <c:v>20</c:v>
                </c:pt>
                <c:pt idx="505">
                  <c:v>12</c:v>
                </c:pt>
                <c:pt idx="506">
                  <c:v>13</c:v>
                </c:pt>
                <c:pt idx="507">
                  <c:v>15</c:v>
                </c:pt>
                <c:pt idx="508">
                  <c:v>17</c:v>
                </c:pt>
                <c:pt idx="509">
                  <c:v>23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 formatCode="#,##0">
                  <c:v>11531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7F27-4EDF-98B3-3F11C2A208D3}"/>
            </c:ext>
          </c:extLst>
        </c:ser>
        <c:ser>
          <c:idx val="127"/>
          <c:order val="127"/>
          <c:tx>
            <c:strRef>
              <c:f>'LOCAL DECEMBER 2022'!$DT$4:$DT$8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加班时数 overtime hrs 1.5 (day)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2022'!$DT$9:$DT$526</c:f>
              <c:numCache>
                <c:formatCode>#,##0</c:formatCode>
                <c:ptCount val="518"/>
                <c:pt idx="0">
                  <c:v>19.5</c:v>
                </c:pt>
                <c:pt idx="1">
                  <c:v>37</c:v>
                </c:pt>
                <c:pt idx="2">
                  <c:v>40</c:v>
                </c:pt>
                <c:pt idx="3">
                  <c:v>13</c:v>
                </c:pt>
                <c:pt idx="4">
                  <c:v>13</c:v>
                </c:pt>
                <c:pt idx="5">
                  <c:v>69</c:v>
                </c:pt>
                <c:pt idx="6">
                  <c:v>81</c:v>
                </c:pt>
                <c:pt idx="7">
                  <c:v>24</c:v>
                </c:pt>
                <c:pt idx="8">
                  <c:v>60</c:v>
                </c:pt>
                <c:pt idx="9">
                  <c:v>89</c:v>
                </c:pt>
                <c:pt idx="10">
                  <c:v>56</c:v>
                </c:pt>
                <c:pt idx="11">
                  <c:v>101</c:v>
                </c:pt>
                <c:pt idx="12">
                  <c:v>37</c:v>
                </c:pt>
                <c:pt idx="13">
                  <c:v>88</c:v>
                </c:pt>
                <c:pt idx="14">
                  <c:v>27</c:v>
                </c:pt>
                <c:pt idx="15">
                  <c:v>65</c:v>
                </c:pt>
                <c:pt idx="16">
                  <c:v>41</c:v>
                </c:pt>
                <c:pt idx="17">
                  <c:v>22</c:v>
                </c:pt>
                <c:pt idx="18">
                  <c:v>53</c:v>
                </c:pt>
                <c:pt idx="19">
                  <c:v>81</c:v>
                </c:pt>
                <c:pt idx="20">
                  <c:v>29</c:v>
                </c:pt>
                <c:pt idx="21">
                  <c:v>99</c:v>
                </c:pt>
                <c:pt idx="22">
                  <c:v>61</c:v>
                </c:pt>
                <c:pt idx="23">
                  <c:v>92</c:v>
                </c:pt>
                <c:pt idx="24">
                  <c:v>71</c:v>
                </c:pt>
                <c:pt idx="25">
                  <c:v>73</c:v>
                </c:pt>
                <c:pt idx="26">
                  <c:v>0</c:v>
                </c:pt>
                <c:pt idx="27">
                  <c:v>0</c:v>
                </c:pt>
                <c:pt idx="28">
                  <c:v>35</c:v>
                </c:pt>
                <c:pt idx="29">
                  <c:v>32</c:v>
                </c:pt>
                <c:pt idx="30">
                  <c:v>34</c:v>
                </c:pt>
                <c:pt idx="31">
                  <c:v>12</c:v>
                </c:pt>
                <c:pt idx="32">
                  <c:v>64</c:v>
                </c:pt>
                <c:pt idx="33">
                  <c:v>33</c:v>
                </c:pt>
                <c:pt idx="34">
                  <c:v>36</c:v>
                </c:pt>
                <c:pt idx="35">
                  <c:v>48</c:v>
                </c:pt>
                <c:pt idx="36">
                  <c:v>30</c:v>
                </c:pt>
                <c:pt idx="37">
                  <c:v>41</c:v>
                </c:pt>
                <c:pt idx="38">
                  <c:v>63</c:v>
                </c:pt>
                <c:pt idx="39">
                  <c:v>18</c:v>
                </c:pt>
                <c:pt idx="40">
                  <c:v>56</c:v>
                </c:pt>
                <c:pt idx="41">
                  <c:v>40</c:v>
                </c:pt>
                <c:pt idx="42">
                  <c:v>0</c:v>
                </c:pt>
                <c:pt idx="43">
                  <c:v>37</c:v>
                </c:pt>
                <c:pt idx="44">
                  <c:v>72</c:v>
                </c:pt>
                <c:pt idx="45">
                  <c:v>74</c:v>
                </c:pt>
                <c:pt idx="46">
                  <c:v>36</c:v>
                </c:pt>
                <c:pt idx="47">
                  <c:v>69</c:v>
                </c:pt>
                <c:pt idx="48">
                  <c:v>26</c:v>
                </c:pt>
                <c:pt idx="49">
                  <c:v>12</c:v>
                </c:pt>
                <c:pt idx="50">
                  <c:v>12</c:v>
                </c:pt>
                <c:pt idx="51">
                  <c:v>0</c:v>
                </c:pt>
                <c:pt idx="52">
                  <c:v>36</c:v>
                </c:pt>
                <c:pt idx="53">
                  <c:v>37</c:v>
                </c:pt>
                <c:pt idx="54">
                  <c:v>67</c:v>
                </c:pt>
                <c:pt idx="55">
                  <c:v>58</c:v>
                </c:pt>
                <c:pt idx="56">
                  <c:v>83</c:v>
                </c:pt>
                <c:pt idx="57">
                  <c:v>49</c:v>
                </c:pt>
                <c:pt idx="58">
                  <c:v>83</c:v>
                </c:pt>
                <c:pt idx="59">
                  <c:v>57</c:v>
                </c:pt>
                <c:pt idx="60">
                  <c:v>86</c:v>
                </c:pt>
                <c:pt idx="61">
                  <c:v>57</c:v>
                </c:pt>
                <c:pt idx="62">
                  <c:v>84</c:v>
                </c:pt>
                <c:pt idx="63">
                  <c:v>28</c:v>
                </c:pt>
                <c:pt idx="64">
                  <c:v>37</c:v>
                </c:pt>
                <c:pt idx="65">
                  <c:v>50</c:v>
                </c:pt>
                <c:pt idx="66">
                  <c:v>77</c:v>
                </c:pt>
                <c:pt idx="67">
                  <c:v>22</c:v>
                </c:pt>
                <c:pt idx="68">
                  <c:v>96</c:v>
                </c:pt>
                <c:pt idx="69">
                  <c:v>96</c:v>
                </c:pt>
                <c:pt idx="70">
                  <c:v>98</c:v>
                </c:pt>
                <c:pt idx="71">
                  <c:v>97</c:v>
                </c:pt>
                <c:pt idx="72">
                  <c:v>20</c:v>
                </c:pt>
                <c:pt idx="73">
                  <c:v>12</c:v>
                </c:pt>
                <c:pt idx="74">
                  <c:v>44</c:v>
                </c:pt>
                <c:pt idx="75">
                  <c:v>0</c:v>
                </c:pt>
                <c:pt idx="76">
                  <c:v>96</c:v>
                </c:pt>
                <c:pt idx="77">
                  <c:v>0</c:v>
                </c:pt>
                <c:pt idx="78">
                  <c:v>46</c:v>
                </c:pt>
                <c:pt idx="79">
                  <c:v>35</c:v>
                </c:pt>
                <c:pt idx="80">
                  <c:v>16</c:v>
                </c:pt>
                <c:pt idx="81">
                  <c:v>39</c:v>
                </c:pt>
                <c:pt idx="82">
                  <c:v>71</c:v>
                </c:pt>
                <c:pt idx="83">
                  <c:v>48</c:v>
                </c:pt>
                <c:pt idx="84">
                  <c:v>35</c:v>
                </c:pt>
                <c:pt idx="85">
                  <c:v>43</c:v>
                </c:pt>
                <c:pt idx="86">
                  <c:v>60</c:v>
                </c:pt>
                <c:pt idx="87">
                  <c:v>71</c:v>
                </c:pt>
                <c:pt idx="88">
                  <c:v>62</c:v>
                </c:pt>
                <c:pt idx="89">
                  <c:v>40</c:v>
                </c:pt>
                <c:pt idx="90">
                  <c:v>59</c:v>
                </c:pt>
                <c:pt idx="91">
                  <c:v>68</c:v>
                </c:pt>
                <c:pt idx="92">
                  <c:v>43</c:v>
                </c:pt>
                <c:pt idx="93">
                  <c:v>42.5</c:v>
                </c:pt>
                <c:pt idx="94">
                  <c:v>54</c:v>
                </c:pt>
                <c:pt idx="95">
                  <c:v>75</c:v>
                </c:pt>
                <c:pt idx="96">
                  <c:v>33</c:v>
                </c:pt>
                <c:pt idx="97">
                  <c:v>68</c:v>
                </c:pt>
                <c:pt idx="98">
                  <c:v>0</c:v>
                </c:pt>
                <c:pt idx="99">
                  <c:v>76</c:v>
                </c:pt>
                <c:pt idx="100">
                  <c:v>84</c:v>
                </c:pt>
                <c:pt idx="101">
                  <c:v>50</c:v>
                </c:pt>
                <c:pt idx="102">
                  <c:v>51</c:v>
                </c:pt>
                <c:pt idx="103">
                  <c:v>49</c:v>
                </c:pt>
                <c:pt idx="104">
                  <c:v>21</c:v>
                </c:pt>
                <c:pt idx="105">
                  <c:v>54</c:v>
                </c:pt>
                <c:pt idx="106">
                  <c:v>25</c:v>
                </c:pt>
                <c:pt idx="107">
                  <c:v>34</c:v>
                </c:pt>
                <c:pt idx="108">
                  <c:v>96</c:v>
                </c:pt>
                <c:pt idx="109">
                  <c:v>107</c:v>
                </c:pt>
                <c:pt idx="110">
                  <c:v>66</c:v>
                </c:pt>
                <c:pt idx="111">
                  <c:v>102</c:v>
                </c:pt>
                <c:pt idx="112">
                  <c:v>105</c:v>
                </c:pt>
                <c:pt idx="113">
                  <c:v>32</c:v>
                </c:pt>
                <c:pt idx="114">
                  <c:v>52</c:v>
                </c:pt>
                <c:pt idx="115">
                  <c:v>72</c:v>
                </c:pt>
                <c:pt idx="116">
                  <c:v>63</c:v>
                </c:pt>
                <c:pt idx="117">
                  <c:v>45</c:v>
                </c:pt>
                <c:pt idx="118">
                  <c:v>27</c:v>
                </c:pt>
                <c:pt idx="119">
                  <c:v>32</c:v>
                </c:pt>
                <c:pt idx="120">
                  <c:v>26</c:v>
                </c:pt>
                <c:pt idx="121">
                  <c:v>39</c:v>
                </c:pt>
                <c:pt idx="122">
                  <c:v>34</c:v>
                </c:pt>
                <c:pt idx="123">
                  <c:v>33</c:v>
                </c:pt>
                <c:pt idx="124">
                  <c:v>11</c:v>
                </c:pt>
                <c:pt idx="125">
                  <c:v>37</c:v>
                </c:pt>
                <c:pt idx="126">
                  <c:v>39</c:v>
                </c:pt>
                <c:pt idx="127">
                  <c:v>49</c:v>
                </c:pt>
                <c:pt idx="128">
                  <c:v>42</c:v>
                </c:pt>
                <c:pt idx="129">
                  <c:v>30</c:v>
                </c:pt>
                <c:pt idx="130">
                  <c:v>38</c:v>
                </c:pt>
                <c:pt idx="131">
                  <c:v>46</c:v>
                </c:pt>
                <c:pt idx="132">
                  <c:v>101</c:v>
                </c:pt>
                <c:pt idx="133">
                  <c:v>0</c:v>
                </c:pt>
                <c:pt idx="134">
                  <c:v>41</c:v>
                </c:pt>
                <c:pt idx="135">
                  <c:v>33</c:v>
                </c:pt>
                <c:pt idx="136">
                  <c:v>28</c:v>
                </c:pt>
                <c:pt idx="137">
                  <c:v>76</c:v>
                </c:pt>
                <c:pt idx="138">
                  <c:v>42</c:v>
                </c:pt>
                <c:pt idx="139">
                  <c:v>33</c:v>
                </c:pt>
                <c:pt idx="140">
                  <c:v>31</c:v>
                </c:pt>
                <c:pt idx="141">
                  <c:v>38</c:v>
                </c:pt>
                <c:pt idx="142">
                  <c:v>80</c:v>
                </c:pt>
                <c:pt idx="143">
                  <c:v>43.5</c:v>
                </c:pt>
                <c:pt idx="144">
                  <c:v>68</c:v>
                </c:pt>
                <c:pt idx="145">
                  <c:v>82</c:v>
                </c:pt>
                <c:pt idx="146">
                  <c:v>48</c:v>
                </c:pt>
                <c:pt idx="147">
                  <c:v>41</c:v>
                </c:pt>
                <c:pt idx="148">
                  <c:v>63</c:v>
                </c:pt>
                <c:pt idx="149">
                  <c:v>32</c:v>
                </c:pt>
                <c:pt idx="150">
                  <c:v>21</c:v>
                </c:pt>
                <c:pt idx="151">
                  <c:v>21</c:v>
                </c:pt>
                <c:pt idx="152">
                  <c:v>53</c:v>
                </c:pt>
                <c:pt idx="153">
                  <c:v>60</c:v>
                </c:pt>
                <c:pt idx="154">
                  <c:v>80</c:v>
                </c:pt>
                <c:pt idx="155">
                  <c:v>55</c:v>
                </c:pt>
                <c:pt idx="156">
                  <c:v>57</c:v>
                </c:pt>
                <c:pt idx="157">
                  <c:v>85</c:v>
                </c:pt>
                <c:pt idx="158">
                  <c:v>106</c:v>
                </c:pt>
                <c:pt idx="159">
                  <c:v>25</c:v>
                </c:pt>
                <c:pt idx="160">
                  <c:v>23</c:v>
                </c:pt>
                <c:pt idx="161">
                  <c:v>45</c:v>
                </c:pt>
                <c:pt idx="162">
                  <c:v>43</c:v>
                </c:pt>
                <c:pt idx="163">
                  <c:v>98</c:v>
                </c:pt>
                <c:pt idx="164">
                  <c:v>51</c:v>
                </c:pt>
                <c:pt idx="165">
                  <c:v>76</c:v>
                </c:pt>
                <c:pt idx="166">
                  <c:v>77</c:v>
                </c:pt>
                <c:pt idx="167">
                  <c:v>59</c:v>
                </c:pt>
                <c:pt idx="168">
                  <c:v>86</c:v>
                </c:pt>
                <c:pt idx="169">
                  <c:v>30</c:v>
                </c:pt>
                <c:pt idx="170">
                  <c:v>0</c:v>
                </c:pt>
                <c:pt idx="171">
                  <c:v>33</c:v>
                </c:pt>
                <c:pt idx="172">
                  <c:v>35</c:v>
                </c:pt>
                <c:pt idx="173">
                  <c:v>31</c:v>
                </c:pt>
                <c:pt idx="174">
                  <c:v>82</c:v>
                </c:pt>
                <c:pt idx="175">
                  <c:v>39</c:v>
                </c:pt>
                <c:pt idx="176">
                  <c:v>32</c:v>
                </c:pt>
                <c:pt idx="177">
                  <c:v>33</c:v>
                </c:pt>
                <c:pt idx="178">
                  <c:v>20</c:v>
                </c:pt>
                <c:pt idx="179">
                  <c:v>22</c:v>
                </c:pt>
                <c:pt idx="180">
                  <c:v>15</c:v>
                </c:pt>
                <c:pt idx="181">
                  <c:v>49</c:v>
                </c:pt>
                <c:pt idx="182">
                  <c:v>50</c:v>
                </c:pt>
                <c:pt idx="183">
                  <c:v>71</c:v>
                </c:pt>
                <c:pt idx="184">
                  <c:v>44</c:v>
                </c:pt>
                <c:pt idx="185">
                  <c:v>67</c:v>
                </c:pt>
                <c:pt idx="186">
                  <c:v>37</c:v>
                </c:pt>
                <c:pt idx="187">
                  <c:v>23</c:v>
                </c:pt>
                <c:pt idx="188">
                  <c:v>45</c:v>
                </c:pt>
                <c:pt idx="189">
                  <c:v>64</c:v>
                </c:pt>
                <c:pt idx="190">
                  <c:v>25.5</c:v>
                </c:pt>
                <c:pt idx="191">
                  <c:v>74</c:v>
                </c:pt>
                <c:pt idx="192">
                  <c:v>41</c:v>
                </c:pt>
                <c:pt idx="193">
                  <c:v>101</c:v>
                </c:pt>
                <c:pt idx="194">
                  <c:v>58</c:v>
                </c:pt>
                <c:pt idx="195">
                  <c:v>53</c:v>
                </c:pt>
                <c:pt idx="196">
                  <c:v>44</c:v>
                </c:pt>
                <c:pt idx="197">
                  <c:v>44</c:v>
                </c:pt>
                <c:pt idx="198">
                  <c:v>41</c:v>
                </c:pt>
                <c:pt idx="199">
                  <c:v>40</c:v>
                </c:pt>
                <c:pt idx="200">
                  <c:v>33</c:v>
                </c:pt>
                <c:pt idx="201">
                  <c:v>41</c:v>
                </c:pt>
                <c:pt idx="202">
                  <c:v>71</c:v>
                </c:pt>
                <c:pt idx="203">
                  <c:v>42</c:v>
                </c:pt>
                <c:pt idx="204">
                  <c:v>40</c:v>
                </c:pt>
                <c:pt idx="205">
                  <c:v>48</c:v>
                </c:pt>
                <c:pt idx="206">
                  <c:v>37</c:v>
                </c:pt>
                <c:pt idx="207">
                  <c:v>44</c:v>
                </c:pt>
                <c:pt idx="208">
                  <c:v>59</c:v>
                </c:pt>
                <c:pt idx="209">
                  <c:v>42</c:v>
                </c:pt>
                <c:pt idx="210">
                  <c:v>49</c:v>
                </c:pt>
                <c:pt idx="211">
                  <c:v>52</c:v>
                </c:pt>
                <c:pt idx="212">
                  <c:v>0</c:v>
                </c:pt>
                <c:pt idx="213">
                  <c:v>67</c:v>
                </c:pt>
                <c:pt idx="214">
                  <c:v>49</c:v>
                </c:pt>
                <c:pt idx="215">
                  <c:v>49</c:v>
                </c:pt>
                <c:pt idx="216">
                  <c:v>67.5</c:v>
                </c:pt>
                <c:pt idx="217">
                  <c:v>52.5</c:v>
                </c:pt>
                <c:pt idx="218">
                  <c:v>64.5</c:v>
                </c:pt>
                <c:pt idx="219">
                  <c:v>35</c:v>
                </c:pt>
                <c:pt idx="220">
                  <c:v>0</c:v>
                </c:pt>
                <c:pt idx="221">
                  <c:v>45</c:v>
                </c:pt>
                <c:pt idx="222">
                  <c:v>13.5</c:v>
                </c:pt>
                <c:pt idx="223">
                  <c:v>80</c:v>
                </c:pt>
                <c:pt idx="224">
                  <c:v>50</c:v>
                </c:pt>
                <c:pt idx="225">
                  <c:v>39</c:v>
                </c:pt>
                <c:pt idx="226">
                  <c:v>50</c:v>
                </c:pt>
                <c:pt idx="227">
                  <c:v>37</c:v>
                </c:pt>
                <c:pt idx="228">
                  <c:v>41</c:v>
                </c:pt>
                <c:pt idx="229">
                  <c:v>51</c:v>
                </c:pt>
                <c:pt idx="230">
                  <c:v>37</c:v>
                </c:pt>
                <c:pt idx="231">
                  <c:v>57</c:v>
                </c:pt>
                <c:pt idx="232">
                  <c:v>86</c:v>
                </c:pt>
                <c:pt idx="233">
                  <c:v>109</c:v>
                </c:pt>
                <c:pt idx="234">
                  <c:v>96</c:v>
                </c:pt>
                <c:pt idx="235">
                  <c:v>84</c:v>
                </c:pt>
                <c:pt idx="236">
                  <c:v>88</c:v>
                </c:pt>
                <c:pt idx="237">
                  <c:v>75</c:v>
                </c:pt>
                <c:pt idx="238">
                  <c:v>52</c:v>
                </c:pt>
                <c:pt idx="239">
                  <c:v>56</c:v>
                </c:pt>
                <c:pt idx="240">
                  <c:v>39</c:v>
                </c:pt>
                <c:pt idx="241">
                  <c:v>97.5</c:v>
                </c:pt>
                <c:pt idx="242">
                  <c:v>95.5</c:v>
                </c:pt>
                <c:pt idx="243">
                  <c:v>39</c:v>
                </c:pt>
                <c:pt idx="244">
                  <c:v>42</c:v>
                </c:pt>
                <c:pt idx="245">
                  <c:v>49</c:v>
                </c:pt>
                <c:pt idx="246">
                  <c:v>24</c:v>
                </c:pt>
                <c:pt idx="247">
                  <c:v>78</c:v>
                </c:pt>
                <c:pt idx="248">
                  <c:v>52.5</c:v>
                </c:pt>
                <c:pt idx="249">
                  <c:v>68</c:v>
                </c:pt>
                <c:pt idx="250">
                  <c:v>92</c:v>
                </c:pt>
                <c:pt idx="251">
                  <c:v>28</c:v>
                </c:pt>
                <c:pt idx="252">
                  <c:v>25</c:v>
                </c:pt>
                <c:pt idx="253">
                  <c:v>27</c:v>
                </c:pt>
                <c:pt idx="254">
                  <c:v>39</c:v>
                </c:pt>
                <c:pt idx="255">
                  <c:v>58</c:v>
                </c:pt>
                <c:pt idx="256">
                  <c:v>33</c:v>
                </c:pt>
                <c:pt idx="257">
                  <c:v>42</c:v>
                </c:pt>
                <c:pt idx="258">
                  <c:v>49.5</c:v>
                </c:pt>
                <c:pt idx="259">
                  <c:v>44</c:v>
                </c:pt>
                <c:pt idx="260">
                  <c:v>24</c:v>
                </c:pt>
                <c:pt idx="261">
                  <c:v>44</c:v>
                </c:pt>
                <c:pt idx="262">
                  <c:v>38</c:v>
                </c:pt>
                <c:pt idx="263">
                  <c:v>79</c:v>
                </c:pt>
                <c:pt idx="264">
                  <c:v>25</c:v>
                </c:pt>
                <c:pt idx="265">
                  <c:v>69</c:v>
                </c:pt>
                <c:pt idx="266">
                  <c:v>54</c:v>
                </c:pt>
                <c:pt idx="267">
                  <c:v>32</c:v>
                </c:pt>
                <c:pt idx="268">
                  <c:v>77</c:v>
                </c:pt>
                <c:pt idx="269">
                  <c:v>41</c:v>
                </c:pt>
                <c:pt idx="270">
                  <c:v>36</c:v>
                </c:pt>
                <c:pt idx="271">
                  <c:v>37</c:v>
                </c:pt>
                <c:pt idx="272">
                  <c:v>30</c:v>
                </c:pt>
                <c:pt idx="273">
                  <c:v>75</c:v>
                </c:pt>
                <c:pt idx="274">
                  <c:v>32</c:v>
                </c:pt>
                <c:pt idx="275">
                  <c:v>73</c:v>
                </c:pt>
                <c:pt idx="276">
                  <c:v>83</c:v>
                </c:pt>
                <c:pt idx="277">
                  <c:v>46</c:v>
                </c:pt>
                <c:pt idx="278">
                  <c:v>77</c:v>
                </c:pt>
                <c:pt idx="279">
                  <c:v>20</c:v>
                </c:pt>
                <c:pt idx="280">
                  <c:v>25</c:v>
                </c:pt>
                <c:pt idx="281">
                  <c:v>41</c:v>
                </c:pt>
                <c:pt idx="282">
                  <c:v>43</c:v>
                </c:pt>
                <c:pt idx="283">
                  <c:v>76</c:v>
                </c:pt>
                <c:pt idx="284">
                  <c:v>33</c:v>
                </c:pt>
                <c:pt idx="285">
                  <c:v>82</c:v>
                </c:pt>
                <c:pt idx="286">
                  <c:v>33</c:v>
                </c:pt>
                <c:pt idx="287">
                  <c:v>12</c:v>
                </c:pt>
                <c:pt idx="288">
                  <c:v>61</c:v>
                </c:pt>
                <c:pt idx="289">
                  <c:v>52</c:v>
                </c:pt>
                <c:pt idx="290">
                  <c:v>31</c:v>
                </c:pt>
                <c:pt idx="291">
                  <c:v>53</c:v>
                </c:pt>
                <c:pt idx="292">
                  <c:v>41</c:v>
                </c:pt>
                <c:pt idx="293">
                  <c:v>26</c:v>
                </c:pt>
                <c:pt idx="294">
                  <c:v>48</c:v>
                </c:pt>
                <c:pt idx="295">
                  <c:v>12</c:v>
                </c:pt>
                <c:pt idx="296">
                  <c:v>58</c:v>
                </c:pt>
                <c:pt idx="297">
                  <c:v>61</c:v>
                </c:pt>
                <c:pt idx="298">
                  <c:v>0</c:v>
                </c:pt>
                <c:pt idx="299">
                  <c:v>38</c:v>
                </c:pt>
                <c:pt idx="300">
                  <c:v>40</c:v>
                </c:pt>
                <c:pt idx="301">
                  <c:v>37</c:v>
                </c:pt>
                <c:pt idx="302">
                  <c:v>77</c:v>
                </c:pt>
                <c:pt idx="303">
                  <c:v>45</c:v>
                </c:pt>
                <c:pt idx="304">
                  <c:v>79</c:v>
                </c:pt>
                <c:pt idx="305">
                  <c:v>64</c:v>
                </c:pt>
                <c:pt idx="306">
                  <c:v>60</c:v>
                </c:pt>
                <c:pt idx="307">
                  <c:v>77</c:v>
                </c:pt>
                <c:pt idx="308">
                  <c:v>73</c:v>
                </c:pt>
                <c:pt idx="309">
                  <c:v>60</c:v>
                </c:pt>
                <c:pt idx="310">
                  <c:v>33.5</c:v>
                </c:pt>
                <c:pt idx="311">
                  <c:v>55</c:v>
                </c:pt>
                <c:pt idx="312">
                  <c:v>42</c:v>
                </c:pt>
                <c:pt idx="313">
                  <c:v>79</c:v>
                </c:pt>
                <c:pt idx="314">
                  <c:v>12</c:v>
                </c:pt>
                <c:pt idx="315">
                  <c:v>41</c:v>
                </c:pt>
                <c:pt idx="316">
                  <c:v>32</c:v>
                </c:pt>
                <c:pt idx="317">
                  <c:v>12</c:v>
                </c:pt>
                <c:pt idx="318">
                  <c:v>93</c:v>
                </c:pt>
                <c:pt idx="319">
                  <c:v>108</c:v>
                </c:pt>
                <c:pt idx="320">
                  <c:v>111</c:v>
                </c:pt>
                <c:pt idx="321">
                  <c:v>100.5</c:v>
                </c:pt>
                <c:pt idx="322">
                  <c:v>64</c:v>
                </c:pt>
                <c:pt idx="323">
                  <c:v>72</c:v>
                </c:pt>
                <c:pt idx="324">
                  <c:v>0</c:v>
                </c:pt>
                <c:pt idx="325">
                  <c:v>47</c:v>
                </c:pt>
                <c:pt idx="326">
                  <c:v>82</c:v>
                </c:pt>
                <c:pt idx="327">
                  <c:v>92.5</c:v>
                </c:pt>
                <c:pt idx="328">
                  <c:v>46</c:v>
                </c:pt>
                <c:pt idx="329">
                  <c:v>51</c:v>
                </c:pt>
                <c:pt idx="330">
                  <c:v>42</c:v>
                </c:pt>
                <c:pt idx="331">
                  <c:v>76</c:v>
                </c:pt>
                <c:pt idx="332">
                  <c:v>80</c:v>
                </c:pt>
                <c:pt idx="333">
                  <c:v>43</c:v>
                </c:pt>
                <c:pt idx="334">
                  <c:v>89</c:v>
                </c:pt>
                <c:pt idx="335">
                  <c:v>111</c:v>
                </c:pt>
                <c:pt idx="336">
                  <c:v>50</c:v>
                </c:pt>
                <c:pt idx="337">
                  <c:v>108</c:v>
                </c:pt>
                <c:pt idx="338">
                  <c:v>20</c:v>
                </c:pt>
                <c:pt idx="339">
                  <c:v>9</c:v>
                </c:pt>
                <c:pt idx="340">
                  <c:v>35</c:v>
                </c:pt>
                <c:pt idx="341">
                  <c:v>96</c:v>
                </c:pt>
                <c:pt idx="342">
                  <c:v>31</c:v>
                </c:pt>
                <c:pt idx="343">
                  <c:v>44</c:v>
                </c:pt>
                <c:pt idx="344">
                  <c:v>47</c:v>
                </c:pt>
                <c:pt idx="345">
                  <c:v>12</c:v>
                </c:pt>
                <c:pt idx="346">
                  <c:v>46</c:v>
                </c:pt>
                <c:pt idx="347">
                  <c:v>0</c:v>
                </c:pt>
                <c:pt idx="348">
                  <c:v>41</c:v>
                </c:pt>
                <c:pt idx="349">
                  <c:v>50</c:v>
                </c:pt>
                <c:pt idx="350">
                  <c:v>70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101</c:v>
                </c:pt>
                <c:pt idx="355">
                  <c:v>73</c:v>
                </c:pt>
                <c:pt idx="356">
                  <c:v>36</c:v>
                </c:pt>
                <c:pt idx="357">
                  <c:v>33</c:v>
                </c:pt>
                <c:pt idx="358">
                  <c:v>27</c:v>
                </c:pt>
                <c:pt idx="359">
                  <c:v>31</c:v>
                </c:pt>
                <c:pt idx="360">
                  <c:v>31</c:v>
                </c:pt>
                <c:pt idx="361">
                  <c:v>96.5</c:v>
                </c:pt>
                <c:pt idx="362">
                  <c:v>96.5</c:v>
                </c:pt>
                <c:pt idx="363">
                  <c:v>0</c:v>
                </c:pt>
                <c:pt idx="364">
                  <c:v>0</c:v>
                </c:pt>
                <c:pt idx="365">
                  <c:v>28</c:v>
                </c:pt>
                <c:pt idx="366">
                  <c:v>55</c:v>
                </c:pt>
                <c:pt idx="367">
                  <c:v>38</c:v>
                </c:pt>
                <c:pt idx="368">
                  <c:v>37</c:v>
                </c:pt>
                <c:pt idx="369">
                  <c:v>63</c:v>
                </c:pt>
                <c:pt idx="370">
                  <c:v>33</c:v>
                </c:pt>
                <c:pt idx="371">
                  <c:v>66</c:v>
                </c:pt>
                <c:pt idx="372">
                  <c:v>32</c:v>
                </c:pt>
                <c:pt idx="373">
                  <c:v>38</c:v>
                </c:pt>
                <c:pt idx="374">
                  <c:v>38</c:v>
                </c:pt>
                <c:pt idx="375">
                  <c:v>48</c:v>
                </c:pt>
                <c:pt idx="376">
                  <c:v>0</c:v>
                </c:pt>
                <c:pt idx="377">
                  <c:v>28</c:v>
                </c:pt>
                <c:pt idx="378">
                  <c:v>61</c:v>
                </c:pt>
                <c:pt idx="379">
                  <c:v>43</c:v>
                </c:pt>
                <c:pt idx="380">
                  <c:v>30</c:v>
                </c:pt>
                <c:pt idx="381">
                  <c:v>20</c:v>
                </c:pt>
                <c:pt idx="382">
                  <c:v>48</c:v>
                </c:pt>
                <c:pt idx="383">
                  <c:v>55</c:v>
                </c:pt>
                <c:pt idx="384">
                  <c:v>73</c:v>
                </c:pt>
                <c:pt idx="385">
                  <c:v>63</c:v>
                </c:pt>
                <c:pt idx="386">
                  <c:v>42</c:v>
                </c:pt>
                <c:pt idx="387">
                  <c:v>98.5</c:v>
                </c:pt>
                <c:pt idx="388">
                  <c:v>28</c:v>
                </c:pt>
                <c:pt idx="389">
                  <c:v>87.5</c:v>
                </c:pt>
                <c:pt idx="390">
                  <c:v>28</c:v>
                </c:pt>
                <c:pt idx="391">
                  <c:v>95.5</c:v>
                </c:pt>
                <c:pt idx="392">
                  <c:v>58</c:v>
                </c:pt>
                <c:pt idx="393">
                  <c:v>68.5</c:v>
                </c:pt>
                <c:pt idx="394">
                  <c:v>62</c:v>
                </c:pt>
                <c:pt idx="395">
                  <c:v>12</c:v>
                </c:pt>
                <c:pt idx="396">
                  <c:v>27</c:v>
                </c:pt>
                <c:pt idx="397">
                  <c:v>34</c:v>
                </c:pt>
                <c:pt idx="398">
                  <c:v>51</c:v>
                </c:pt>
                <c:pt idx="399">
                  <c:v>36</c:v>
                </c:pt>
                <c:pt idx="400">
                  <c:v>40</c:v>
                </c:pt>
                <c:pt idx="401">
                  <c:v>35</c:v>
                </c:pt>
                <c:pt idx="402">
                  <c:v>70</c:v>
                </c:pt>
                <c:pt idx="403">
                  <c:v>12</c:v>
                </c:pt>
                <c:pt idx="404">
                  <c:v>56</c:v>
                </c:pt>
                <c:pt idx="405">
                  <c:v>47</c:v>
                </c:pt>
                <c:pt idx="406">
                  <c:v>62</c:v>
                </c:pt>
                <c:pt idx="407">
                  <c:v>71</c:v>
                </c:pt>
                <c:pt idx="408">
                  <c:v>44</c:v>
                </c:pt>
                <c:pt idx="409">
                  <c:v>48</c:v>
                </c:pt>
                <c:pt idx="410">
                  <c:v>63</c:v>
                </c:pt>
                <c:pt idx="411">
                  <c:v>61</c:v>
                </c:pt>
                <c:pt idx="412">
                  <c:v>66</c:v>
                </c:pt>
                <c:pt idx="413">
                  <c:v>37</c:v>
                </c:pt>
                <c:pt idx="414">
                  <c:v>89</c:v>
                </c:pt>
                <c:pt idx="415">
                  <c:v>97</c:v>
                </c:pt>
                <c:pt idx="416">
                  <c:v>105</c:v>
                </c:pt>
                <c:pt idx="417">
                  <c:v>39</c:v>
                </c:pt>
                <c:pt idx="418">
                  <c:v>101</c:v>
                </c:pt>
                <c:pt idx="419">
                  <c:v>39</c:v>
                </c:pt>
                <c:pt idx="420">
                  <c:v>104</c:v>
                </c:pt>
                <c:pt idx="421">
                  <c:v>105</c:v>
                </c:pt>
                <c:pt idx="422">
                  <c:v>61</c:v>
                </c:pt>
                <c:pt idx="423">
                  <c:v>84</c:v>
                </c:pt>
                <c:pt idx="424">
                  <c:v>77</c:v>
                </c:pt>
                <c:pt idx="425">
                  <c:v>0</c:v>
                </c:pt>
                <c:pt idx="426">
                  <c:v>89</c:v>
                </c:pt>
                <c:pt idx="427">
                  <c:v>39</c:v>
                </c:pt>
                <c:pt idx="428">
                  <c:v>19</c:v>
                </c:pt>
                <c:pt idx="429">
                  <c:v>19</c:v>
                </c:pt>
                <c:pt idx="430">
                  <c:v>2</c:v>
                </c:pt>
                <c:pt idx="431">
                  <c:v>30</c:v>
                </c:pt>
                <c:pt idx="432">
                  <c:v>92</c:v>
                </c:pt>
                <c:pt idx="433">
                  <c:v>33</c:v>
                </c:pt>
                <c:pt idx="434">
                  <c:v>12</c:v>
                </c:pt>
                <c:pt idx="435">
                  <c:v>24</c:v>
                </c:pt>
                <c:pt idx="436">
                  <c:v>57</c:v>
                </c:pt>
                <c:pt idx="437">
                  <c:v>50</c:v>
                </c:pt>
                <c:pt idx="438">
                  <c:v>0</c:v>
                </c:pt>
                <c:pt idx="439">
                  <c:v>37</c:v>
                </c:pt>
                <c:pt idx="440">
                  <c:v>79</c:v>
                </c:pt>
                <c:pt idx="441">
                  <c:v>47.5</c:v>
                </c:pt>
                <c:pt idx="442">
                  <c:v>61.5</c:v>
                </c:pt>
                <c:pt idx="443">
                  <c:v>75</c:v>
                </c:pt>
                <c:pt idx="444">
                  <c:v>90</c:v>
                </c:pt>
                <c:pt idx="445">
                  <c:v>66</c:v>
                </c:pt>
                <c:pt idx="446">
                  <c:v>46</c:v>
                </c:pt>
                <c:pt idx="447">
                  <c:v>42</c:v>
                </c:pt>
                <c:pt idx="448">
                  <c:v>42</c:v>
                </c:pt>
                <c:pt idx="449">
                  <c:v>51</c:v>
                </c:pt>
                <c:pt idx="450">
                  <c:v>42</c:v>
                </c:pt>
                <c:pt idx="451">
                  <c:v>38</c:v>
                </c:pt>
                <c:pt idx="452">
                  <c:v>43</c:v>
                </c:pt>
                <c:pt idx="453">
                  <c:v>65</c:v>
                </c:pt>
                <c:pt idx="454">
                  <c:v>41</c:v>
                </c:pt>
                <c:pt idx="455">
                  <c:v>62</c:v>
                </c:pt>
                <c:pt idx="456">
                  <c:v>34</c:v>
                </c:pt>
                <c:pt idx="457">
                  <c:v>51</c:v>
                </c:pt>
                <c:pt idx="458">
                  <c:v>37</c:v>
                </c:pt>
                <c:pt idx="459">
                  <c:v>37</c:v>
                </c:pt>
                <c:pt idx="460">
                  <c:v>38</c:v>
                </c:pt>
                <c:pt idx="461">
                  <c:v>64</c:v>
                </c:pt>
                <c:pt idx="462">
                  <c:v>28</c:v>
                </c:pt>
                <c:pt idx="463">
                  <c:v>54</c:v>
                </c:pt>
                <c:pt idx="464">
                  <c:v>53</c:v>
                </c:pt>
                <c:pt idx="465">
                  <c:v>52</c:v>
                </c:pt>
                <c:pt idx="466">
                  <c:v>48</c:v>
                </c:pt>
                <c:pt idx="467">
                  <c:v>40</c:v>
                </c:pt>
                <c:pt idx="468">
                  <c:v>12</c:v>
                </c:pt>
                <c:pt idx="469">
                  <c:v>87</c:v>
                </c:pt>
                <c:pt idx="470">
                  <c:v>100</c:v>
                </c:pt>
                <c:pt idx="471">
                  <c:v>55</c:v>
                </c:pt>
                <c:pt idx="472">
                  <c:v>20</c:v>
                </c:pt>
                <c:pt idx="473">
                  <c:v>23</c:v>
                </c:pt>
                <c:pt idx="474">
                  <c:v>21</c:v>
                </c:pt>
                <c:pt idx="475">
                  <c:v>41</c:v>
                </c:pt>
                <c:pt idx="476">
                  <c:v>21</c:v>
                </c:pt>
                <c:pt idx="477">
                  <c:v>20</c:v>
                </c:pt>
                <c:pt idx="478">
                  <c:v>39</c:v>
                </c:pt>
                <c:pt idx="479">
                  <c:v>59</c:v>
                </c:pt>
                <c:pt idx="480">
                  <c:v>45</c:v>
                </c:pt>
                <c:pt idx="481">
                  <c:v>46</c:v>
                </c:pt>
                <c:pt idx="482">
                  <c:v>38</c:v>
                </c:pt>
                <c:pt idx="483">
                  <c:v>58</c:v>
                </c:pt>
                <c:pt idx="484">
                  <c:v>67</c:v>
                </c:pt>
                <c:pt idx="485">
                  <c:v>39</c:v>
                </c:pt>
                <c:pt idx="486">
                  <c:v>55</c:v>
                </c:pt>
                <c:pt idx="487">
                  <c:v>55</c:v>
                </c:pt>
                <c:pt idx="488">
                  <c:v>73</c:v>
                </c:pt>
                <c:pt idx="489">
                  <c:v>45</c:v>
                </c:pt>
                <c:pt idx="490">
                  <c:v>30</c:v>
                </c:pt>
                <c:pt idx="491">
                  <c:v>43</c:v>
                </c:pt>
                <c:pt idx="492">
                  <c:v>57</c:v>
                </c:pt>
                <c:pt idx="493">
                  <c:v>62</c:v>
                </c:pt>
                <c:pt idx="494">
                  <c:v>12</c:v>
                </c:pt>
                <c:pt idx="495">
                  <c:v>12</c:v>
                </c:pt>
                <c:pt idx="496">
                  <c:v>8</c:v>
                </c:pt>
                <c:pt idx="497">
                  <c:v>30</c:v>
                </c:pt>
                <c:pt idx="498">
                  <c:v>20</c:v>
                </c:pt>
                <c:pt idx="499">
                  <c:v>7</c:v>
                </c:pt>
                <c:pt idx="500">
                  <c:v>35</c:v>
                </c:pt>
                <c:pt idx="501">
                  <c:v>30</c:v>
                </c:pt>
                <c:pt idx="502">
                  <c:v>17</c:v>
                </c:pt>
                <c:pt idx="503">
                  <c:v>80</c:v>
                </c:pt>
                <c:pt idx="504">
                  <c:v>92</c:v>
                </c:pt>
                <c:pt idx="505">
                  <c:v>51</c:v>
                </c:pt>
                <c:pt idx="506">
                  <c:v>55</c:v>
                </c:pt>
                <c:pt idx="507">
                  <c:v>59</c:v>
                </c:pt>
                <c:pt idx="508">
                  <c:v>74</c:v>
                </c:pt>
                <c:pt idx="509">
                  <c:v>100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25358.5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7F27-4EDF-98B3-3F11C2A208D3}"/>
            </c:ext>
          </c:extLst>
        </c:ser>
        <c:ser>
          <c:idx val="128"/>
          <c:order val="128"/>
          <c:tx>
            <c:strRef>
              <c:f>'LOCAL DECEMBER 2022'!$DU$4:$DU$8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加班时数 overtime hrs 1.5 (night) + 5% of the basic Salary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2022'!$DU$9:$DU$526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112</c:v>
                </c:pt>
                <c:pt idx="27">
                  <c:v>112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30</c:v>
                </c:pt>
                <c:pt idx="40">
                  <c:v>0</c:v>
                </c:pt>
                <c:pt idx="41">
                  <c:v>0</c:v>
                </c:pt>
                <c:pt idx="42">
                  <c:v>78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28</c:v>
                </c:pt>
                <c:pt idx="73">
                  <c:v>0</c:v>
                </c:pt>
                <c:pt idx="74">
                  <c:v>0</c:v>
                </c:pt>
                <c:pt idx="75">
                  <c:v>31</c:v>
                </c:pt>
                <c:pt idx="76">
                  <c:v>0</c:v>
                </c:pt>
                <c:pt idx="77">
                  <c:v>69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112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92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51.5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63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51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78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87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47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19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53</c:v>
                </c:pt>
                <c:pt idx="364">
                  <c:v>16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74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74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65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 formatCode="#,##0">
                  <c:v>1522.5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7F27-4EDF-98B3-3F11C2A208D3}"/>
            </c:ext>
          </c:extLst>
        </c:ser>
        <c:ser>
          <c:idx val="129"/>
          <c:order val="129"/>
          <c:tx>
            <c:strRef>
              <c:f>'LOCAL DECEMBER 2022'!$DV$4:$DV$8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加班时数 Total overtime hrs 2.0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2022'!$DV$9:$DV$526</c:f>
              <c:numCache>
                <c:formatCode>0</c:formatCode>
                <c:ptCount val="518"/>
                <c:pt idx="0">
                  <c:v>19.5</c:v>
                </c:pt>
                <c:pt idx="1">
                  <c:v>37</c:v>
                </c:pt>
                <c:pt idx="2">
                  <c:v>40</c:v>
                </c:pt>
                <c:pt idx="3">
                  <c:v>13</c:v>
                </c:pt>
                <c:pt idx="4">
                  <c:v>13</c:v>
                </c:pt>
                <c:pt idx="5">
                  <c:v>69</c:v>
                </c:pt>
                <c:pt idx="6">
                  <c:v>81</c:v>
                </c:pt>
                <c:pt idx="7">
                  <c:v>24</c:v>
                </c:pt>
                <c:pt idx="8">
                  <c:v>60</c:v>
                </c:pt>
                <c:pt idx="9">
                  <c:v>89</c:v>
                </c:pt>
                <c:pt idx="10">
                  <c:v>56</c:v>
                </c:pt>
                <c:pt idx="11">
                  <c:v>101</c:v>
                </c:pt>
                <c:pt idx="12">
                  <c:v>37</c:v>
                </c:pt>
                <c:pt idx="13">
                  <c:v>88</c:v>
                </c:pt>
                <c:pt idx="14">
                  <c:v>27</c:v>
                </c:pt>
                <c:pt idx="15">
                  <c:v>65</c:v>
                </c:pt>
                <c:pt idx="16">
                  <c:v>41</c:v>
                </c:pt>
                <c:pt idx="17">
                  <c:v>22</c:v>
                </c:pt>
                <c:pt idx="18">
                  <c:v>53</c:v>
                </c:pt>
                <c:pt idx="19">
                  <c:v>81</c:v>
                </c:pt>
                <c:pt idx="20">
                  <c:v>29</c:v>
                </c:pt>
                <c:pt idx="21">
                  <c:v>99</c:v>
                </c:pt>
                <c:pt idx="22">
                  <c:v>61</c:v>
                </c:pt>
                <c:pt idx="23">
                  <c:v>92</c:v>
                </c:pt>
                <c:pt idx="24">
                  <c:v>71</c:v>
                </c:pt>
                <c:pt idx="25">
                  <c:v>73</c:v>
                </c:pt>
                <c:pt idx="26">
                  <c:v>112</c:v>
                </c:pt>
                <c:pt idx="27">
                  <c:v>112</c:v>
                </c:pt>
                <c:pt idx="28">
                  <c:v>35</c:v>
                </c:pt>
                <c:pt idx="29">
                  <c:v>32</c:v>
                </c:pt>
                <c:pt idx="30">
                  <c:v>34</c:v>
                </c:pt>
                <c:pt idx="31">
                  <c:v>12</c:v>
                </c:pt>
                <c:pt idx="32">
                  <c:v>64</c:v>
                </c:pt>
                <c:pt idx="33">
                  <c:v>33</c:v>
                </c:pt>
                <c:pt idx="34">
                  <c:v>36</c:v>
                </c:pt>
                <c:pt idx="35">
                  <c:v>48</c:v>
                </c:pt>
                <c:pt idx="36">
                  <c:v>30</c:v>
                </c:pt>
                <c:pt idx="37">
                  <c:v>41</c:v>
                </c:pt>
                <c:pt idx="38">
                  <c:v>63</c:v>
                </c:pt>
                <c:pt idx="39">
                  <c:v>48</c:v>
                </c:pt>
                <c:pt idx="40">
                  <c:v>56</c:v>
                </c:pt>
                <c:pt idx="41">
                  <c:v>40</c:v>
                </c:pt>
                <c:pt idx="42">
                  <c:v>78</c:v>
                </c:pt>
                <c:pt idx="43">
                  <c:v>37</c:v>
                </c:pt>
                <c:pt idx="44">
                  <c:v>72</c:v>
                </c:pt>
                <c:pt idx="45">
                  <c:v>74</c:v>
                </c:pt>
                <c:pt idx="46">
                  <c:v>36</c:v>
                </c:pt>
                <c:pt idx="47">
                  <c:v>69</c:v>
                </c:pt>
                <c:pt idx="48">
                  <c:v>26</c:v>
                </c:pt>
                <c:pt idx="49">
                  <c:v>12</c:v>
                </c:pt>
                <c:pt idx="50">
                  <c:v>12</c:v>
                </c:pt>
                <c:pt idx="51">
                  <c:v>52</c:v>
                </c:pt>
                <c:pt idx="52">
                  <c:v>36</c:v>
                </c:pt>
                <c:pt idx="53">
                  <c:v>37</c:v>
                </c:pt>
                <c:pt idx="54">
                  <c:v>67</c:v>
                </c:pt>
                <c:pt idx="55">
                  <c:v>58</c:v>
                </c:pt>
                <c:pt idx="56">
                  <c:v>83</c:v>
                </c:pt>
                <c:pt idx="57">
                  <c:v>49</c:v>
                </c:pt>
                <c:pt idx="58">
                  <c:v>83</c:v>
                </c:pt>
                <c:pt idx="59">
                  <c:v>57</c:v>
                </c:pt>
                <c:pt idx="60">
                  <c:v>86</c:v>
                </c:pt>
                <c:pt idx="61">
                  <c:v>57</c:v>
                </c:pt>
                <c:pt idx="62">
                  <c:v>84</c:v>
                </c:pt>
                <c:pt idx="63">
                  <c:v>28</c:v>
                </c:pt>
                <c:pt idx="64">
                  <c:v>37</c:v>
                </c:pt>
                <c:pt idx="65">
                  <c:v>50</c:v>
                </c:pt>
                <c:pt idx="66">
                  <c:v>77</c:v>
                </c:pt>
                <c:pt idx="67">
                  <c:v>22</c:v>
                </c:pt>
                <c:pt idx="68">
                  <c:v>96</c:v>
                </c:pt>
                <c:pt idx="69">
                  <c:v>96</c:v>
                </c:pt>
                <c:pt idx="70">
                  <c:v>98</c:v>
                </c:pt>
                <c:pt idx="71">
                  <c:v>97</c:v>
                </c:pt>
                <c:pt idx="72">
                  <c:v>48</c:v>
                </c:pt>
                <c:pt idx="73">
                  <c:v>12</c:v>
                </c:pt>
                <c:pt idx="74">
                  <c:v>44</c:v>
                </c:pt>
                <c:pt idx="75">
                  <c:v>31</c:v>
                </c:pt>
                <c:pt idx="76">
                  <c:v>96</c:v>
                </c:pt>
                <c:pt idx="77">
                  <c:v>69</c:v>
                </c:pt>
                <c:pt idx="78">
                  <c:v>46</c:v>
                </c:pt>
                <c:pt idx="79">
                  <c:v>35</c:v>
                </c:pt>
                <c:pt idx="80">
                  <c:v>16</c:v>
                </c:pt>
                <c:pt idx="81">
                  <c:v>39</c:v>
                </c:pt>
                <c:pt idx="82">
                  <c:v>71</c:v>
                </c:pt>
                <c:pt idx="83">
                  <c:v>48</c:v>
                </c:pt>
                <c:pt idx="84">
                  <c:v>35</c:v>
                </c:pt>
                <c:pt idx="85">
                  <c:v>43</c:v>
                </c:pt>
                <c:pt idx="86">
                  <c:v>60</c:v>
                </c:pt>
                <c:pt idx="87">
                  <c:v>71</c:v>
                </c:pt>
                <c:pt idx="88">
                  <c:v>62</c:v>
                </c:pt>
                <c:pt idx="89">
                  <c:v>40</c:v>
                </c:pt>
                <c:pt idx="90">
                  <c:v>59</c:v>
                </c:pt>
                <c:pt idx="91">
                  <c:v>68</c:v>
                </c:pt>
                <c:pt idx="92">
                  <c:v>43</c:v>
                </c:pt>
                <c:pt idx="93">
                  <c:v>42.5</c:v>
                </c:pt>
                <c:pt idx="94">
                  <c:v>54</c:v>
                </c:pt>
                <c:pt idx="95">
                  <c:v>75</c:v>
                </c:pt>
                <c:pt idx="96">
                  <c:v>33</c:v>
                </c:pt>
                <c:pt idx="97">
                  <c:v>68</c:v>
                </c:pt>
                <c:pt idx="98">
                  <c:v>112</c:v>
                </c:pt>
                <c:pt idx="99">
                  <c:v>76</c:v>
                </c:pt>
                <c:pt idx="100">
                  <c:v>84</c:v>
                </c:pt>
                <c:pt idx="101">
                  <c:v>50</c:v>
                </c:pt>
                <c:pt idx="102">
                  <c:v>51</c:v>
                </c:pt>
                <c:pt idx="103">
                  <c:v>49</c:v>
                </c:pt>
                <c:pt idx="104">
                  <c:v>21</c:v>
                </c:pt>
                <c:pt idx="105">
                  <c:v>54</c:v>
                </c:pt>
                <c:pt idx="106">
                  <c:v>25</c:v>
                </c:pt>
                <c:pt idx="107">
                  <c:v>34</c:v>
                </c:pt>
                <c:pt idx="108">
                  <c:v>96</c:v>
                </c:pt>
                <c:pt idx="109">
                  <c:v>107</c:v>
                </c:pt>
                <c:pt idx="110">
                  <c:v>66</c:v>
                </c:pt>
                <c:pt idx="111">
                  <c:v>102</c:v>
                </c:pt>
                <c:pt idx="112">
                  <c:v>105</c:v>
                </c:pt>
                <c:pt idx="113">
                  <c:v>32</c:v>
                </c:pt>
                <c:pt idx="114">
                  <c:v>52</c:v>
                </c:pt>
                <c:pt idx="115">
                  <c:v>72</c:v>
                </c:pt>
                <c:pt idx="116">
                  <c:v>63</c:v>
                </c:pt>
                <c:pt idx="117">
                  <c:v>45</c:v>
                </c:pt>
                <c:pt idx="118">
                  <c:v>27</c:v>
                </c:pt>
                <c:pt idx="119">
                  <c:v>32</c:v>
                </c:pt>
                <c:pt idx="120">
                  <c:v>54</c:v>
                </c:pt>
                <c:pt idx="121">
                  <c:v>39</c:v>
                </c:pt>
                <c:pt idx="122">
                  <c:v>34</c:v>
                </c:pt>
                <c:pt idx="123">
                  <c:v>33</c:v>
                </c:pt>
                <c:pt idx="124">
                  <c:v>11</c:v>
                </c:pt>
                <c:pt idx="125">
                  <c:v>37</c:v>
                </c:pt>
                <c:pt idx="126">
                  <c:v>39</c:v>
                </c:pt>
                <c:pt idx="127">
                  <c:v>49</c:v>
                </c:pt>
                <c:pt idx="128">
                  <c:v>42</c:v>
                </c:pt>
                <c:pt idx="129">
                  <c:v>30</c:v>
                </c:pt>
                <c:pt idx="130">
                  <c:v>38</c:v>
                </c:pt>
                <c:pt idx="131">
                  <c:v>46</c:v>
                </c:pt>
                <c:pt idx="132">
                  <c:v>101</c:v>
                </c:pt>
                <c:pt idx="133">
                  <c:v>92</c:v>
                </c:pt>
                <c:pt idx="134">
                  <c:v>41</c:v>
                </c:pt>
                <c:pt idx="135">
                  <c:v>33</c:v>
                </c:pt>
                <c:pt idx="136">
                  <c:v>28</c:v>
                </c:pt>
                <c:pt idx="137">
                  <c:v>76</c:v>
                </c:pt>
                <c:pt idx="138">
                  <c:v>42</c:v>
                </c:pt>
                <c:pt idx="139">
                  <c:v>33</c:v>
                </c:pt>
                <c:pt idx="140">
                  <c:v>31</c:v>
                </c:pt>
                <c:pt idx="141">
                  <c:v>38</c:v>
                </c:pt>
                <c:pt idx="142">
                  <c:v>80</c:v>
                </c:pt>
                <c:pt idx="143">
                  <c:v>143.5</c:v>
                </c:pt>
                <c:pt idx="144">
                  <c:v>68</c:v>
                </c:pt>
                <c:pt idx="145">
                  <c:v>82</c:v>
                </c:pt>
                <c:pt idx="146">
                  <c:v>48</c:v>
                </c:pt>
                <c:pt idx="147">
                  <c:v>41</c:v>
                </c:pt>
                <c:pt idx="148">
                  <c:v>63</c:v>
                </c:pt>
                <c:pt idx="149">
                  <c:v>32</c:v>
                </c:pt>
                <c:pt idx="150">
                  <c:v>21</c:v>
                </c:pt>
                <c:pt idx="151">
                  <c:v>72.5</c:v>
                </c:pt>
                <c:pt idx="152">
                  <c:v>53</c:v>
                </c:pt>
                <c:pt idx="153">
                  <c:v>60</c:v>
                </c:pt>
                <c:pt idx="154">
                  <c:v>80</c:v>
                </c:pt>
                <c:pt idx="155">
                  <c:v>55</c:v>
                </c:pt>
                <c:pt idx="156">
                  <c:v>57</c:v>
                </c:pt>
                <c:pt idx="157">
                  <c:v>85</c:v>
                </c:pt>
                <c:pt idx="158">
                  <c:v>106</c:v>
                </c:pt>
                <c:pt idx="159">
                  <c:v>25</c:v>
                </c:pt>
                <c:pt idx="160">
                  <c:v>23</c:v>
                </c:pt>
                <c:pt idx="161">
                  <c:v>45</c:v>
                </c:pt>
                <c:pt idx="162">
                  <c:v>43</c:v>
                </c:pt>
                <c:pt idx="163">
                  <c:v>98</c:v>
                </c:pt>
                <c:pt idx="164">
                  <c:v>51</c:v>
                </c:pt>
                <c:pt idx="165">
                  <c:v>76</c:v>
                </c:pt>
                <c:pt idx="166">
                  <c:v>77</c:v>
                </c:pt>
                <c:pt idx="167">
                  <c:v>59</c:v>
                </c:pt>
                <c:pt idx="168">
                  <c:v>86</c:v>
                </c:pt>
                <c:pt idx="169">
                  <c:v>30</c:v>
                </c:pt>
                <c:pt idx="170">
                  <c:v>63</c:v>
                </c:pt>
                <c:pt idx="171">
                  <c:v>33</c:v>
                </c:pt>
                <c:pt idx="172">
                  <c:v>35</c:v>
                </c:pt>
                <c:pt idx="173">
                  <c:v>31</c:v>
                </c:pt>
                <c:pt idx="174">
                  <c:v>82</c:v>
                </c:pt>
                <c:pt idx="175">
                  <c:v>39</c:v>
                </c:pt>
                <c:pt idx="176">
                  <c:v>32</c:v>
                </c:pt>
                <c:pt idx="177">
                  <c:v>33</c:v>
                </c:pt>
                <c:pt idx="178">
                  <c:v>20</c:v>
                </c:pt>
                <c:pt idx="179">
                  <c:v>22</c:v>
                </c:pt>
                <c:pt idx="180">
                  <c:v>15</c:v>
                </c:pt>
                <c:pt idx="181">
                  <c:v>49</c:v>
                </c:pt>
                <c:pt idx="182">
                  <c:v>50</c:v>
                </c:pt>
                <c:pt idx="183">
                  <c:v>71</c:v>
                </c:pt>
                <c:pt idx="184">
                  <c:v>44</c:v>
                </c:pt>
                <c:pt idx="185">
                  <c:v>67</c:v>
                </c:pt>
                <c:pt idx="186">
                  <c:v>37</c:v>
                </c:pt>
                <c:pt idx="187">
                  <c:v>23</c:v>
                </c:pt>
                <c:pt idx="188">
                  <c:v>45</c:v>
                </c:pt>
                <c:pt idx="189">
                  <c:v>64</c:v>
                </c:pt>
                <c:pt idx="190">
                  <c:v>76.5</c:v>
                </c:pt>
                <c:pt idx="191">
                  <c:v>74</c:v>
                </c:pt>
                <c:pt idx="192">
                  <c:v>41</c:v>
                </c:pt>
                <c:pt idx="193">
                  <c:v>101</c:v>
                </c:pt>
                <c:pt idx="194">
                  <c:v>58</c:v>
                </c:pt>
                <c:pt idx="195">
                  <c:v>53</c:v>
                </c:pt>
                <c:pt idx="196">
                  <c:v>44</c:v>
                </c:pt>
                <c:pt idx="197">
                  <c:v>44</c:v>
                </c:pt>
                <c:pt idx="198">
                  <c:v>41</c:v>
                </c:pt>
                <c:pt idx="199">
                  <c:v>40</c:v>
                </c:pt>
                <c:pt idx="200">
                  <c:v>33</c:v>
                </c:pt>
                <c:pt idx="201">
                  <c:v>41</c:v>
                </c:pt>
                <c:pt idx="202">
                  <c:v>71</c:v>
                </c:pt>
                <c:pt idx="203">
                  <c:v>42</c:v>
                </c:pt>
                <c:pt idx="204">
                  <c:v>40</c:v>
                </c:pt>
                <c:pt idx="205">
                  <c:v>48</c:v>
                </c:pt>
                <c:pt idx="206">
                  <c:v>37</c:v>
                </c:pt>
                <c:pt idx="207">
                  <c:v>44</c:v>
                </c:pt>
                <c:pt idx="208">
                  <c:v>59</c:v>
                </c:pt>
                <c:pt idx="209">
                  <c:v>42</c:v>
                </c:pt>
                <c:pt idx="210">
                  <c:v>49</c:v>
                </c:pt>
                <c:pt idx="211">
                  <c:v>52</c:v>
                </c:pt>
                <c:pt idx="212">
                  <c:v>78</c:v>
                </c:pt>
                <c:pt idx="213">
                  <c:v>67</c:v>
                </c:pt>
                <c:pt idx="214">
                  <c:v>49</c:v>
                </c:pt>
                <c:pt idx="215">
                  <c:v>49</c:v>
                </c:pt>
                <c:pt idx="216">
                  <c:v>67.5</c:v>
                </c:pt>
                <c:pt idx="217">
                  <c:v>52.5</c:v>
                </c:pt>
                <c:pt idx="218">
                  <c:v>64.5</c:v>
                </c:pt>
                <c:pt idx="219">
                  <c:v>35</c:v>
                </c:pt>
                <c:pt idx="220">
                  <c:v>87</c:v>
                </c:pt>
                <c:pt idx="221">
                  <c:v>45</c:v>
                </c:pt>
                <c:pt idx="222">
                  <c:v>13.5</c:v>
                </c:pt>
                <c:pt idx="223">
                  <c:v>80</c:v>
                </c:pt>
                <c:pt idx="224">
                  <c:v>50</c:v>
                </c:pt>
                <c:pt idx="225">
                  <c:v>39</c:v>
                </c:pt>
                <c:pt idx="226">
                  <c:v>50</c:v>
                </c:pt>
                <c:pt idx="227">
                  <c:v>37</c:v>
                </c:pt>
                <c:pt idx="228">
                  <c:v>41</c:v>
                </c:pt>
                <c:pt idx="229">
                  <c:v>51</c:v>
                </c:pt>
                <c:pt idx="230">
                  <c:v>37</c:v>
                </c:pt>
                <c:pt idx="231">
                  <c:v>57</c:v>
                </c:pt>
                <c:pt idx="232">
                  <c:v>86</c:v>
                </c:pt>
                <c:pt idx="233">
                  <c:v>109</c:v>
                </c:pt>
                <c:pt idx="234">
                  <c:v>96</c:v>
                </c:pt>
                <c:pt idx="235">
                  <c:v>84</c:v>
                </c:pt>
                <c:pt idx="236">
                  <c:v>88</c:v>
                </c:pt>
                <c:pt idx="237">
                  <c:v>75</c:v>
                </c:pt>
                <c:pt idx="238">
                  <c:v>52</c:v>
                </c:pt>
                <c:pt idx="239">
                  <c:v>56</c:v>
                </c:pt>
                <c:pt idx="240">
                  <c:v>39</c:v>
                </c:pt>
                <c:pt idx="241">
                  <c:v>97.5</c:v>
                </c:pt>
                <c:pt idx="242">
                  <c:v>95.5</c:v>
                </c:pt>
                <c:pt idx="243">
                  <c:v>39</c:v>
                </c:pt>
                <c:pt idx="244">
                  <c:v>42</c:v>
                </c:pt>
                <c:pt idx="245">
                  <c:v>49</c:v>
                </c:pt>
                <c:pt idx="246">
                  <c:v>24</c:v>
                </c:pt>
                <c:pt idx="247">
                  <c:v>78</c:v>
                </c:pt>
                <c:pt idx="248">
                  <c:v>52.5</c:v>
                </c:pt>
                <c:pt idx="249">
                  <c:v>68</c:v>
                </c:pt>
                <c:pt idx="250">
                  <c:v>92</c:v>
                </c:pt>
                <c:pt idx="251">
                  <c:v>28</c:v>
                </c:pt>
                <c:pt idx="252">
                  <c:v>25</c:v>
                </c:pt>
                <c:pt idx="253">
                  <c:v>27</c:v>
                </c:pt>
                <c:pt idx="254">
                  <c:v>86</c:v>
                </c:pt>
                <c:pt idx="255">
                  <c:v>58</c:v>
                </c:pt>
                <c:pt idx="256">
                  <c:v>33</c:v>
                </c:pt>
                <c:pt idx="257">
                  <c:v>42</c:v>
                </c:pt>
                <c:pt idx="258">
                  <c:v>49.5</c:v>
                </c:pt>
                <c:pt idx="259">
                  <c:v>44</c:v>
                </c:pt>
                <c:pt idx="260">
                  <c:v>24</c:v>
                </c:pt>
                <c:pt idx="261">
                  <c:v>44</c:v>
                </c:pt>
                <c:pt idx="262">
                  <c:v>38</c:v>
                </c:pt>
                <c:pt idx="263">
                  <c:v>79</c:v>
                </c:pt>
                <c:pt idx="264">
                  <c:v>25</c:v>
                </c:pt>
                <c:pt idx="265">
                  <c:v>69</c:v>
                </c:pt>
                <c:pt idx="266">
                  <c:v>54</c:v>
                </c:pt>
                <c:pt idx="267">
                  <c:v>32</c:v>
                </c:pt>
                <c:pt idx="268">
                  <c:v>77</c:v>
                </c:pt>
                <c:pt idx="269">
                  <c:v>41</c:v>
                </c:pt>
                <c:pt idx="270">
                  <c:v>36</c:v>
                </c:pt>
                <c:pt idx="271">
                  <c:v>37</c:v>
                </c:pt>
                <c:pt idx="272">
                  <c:v>30</c:v>
                </c:pt>
                <c:pt idx="273">
                  <c:v>75</c:v>
                </c:pt>
                <c:pt idx="274">
                  <c:v>32</c:v>
                </c:pt>
                <c:pt idx="275">
                  <c:v>73</c:v>
                </c:pt>
                <c:pt idx="276">
                  <c:v>83</c:v>
                </c:pt>
                <c:pt idx="277">
                  <c:v>46</c:v>
                </c:pt>
                <c:pt idx="278">
                  <c:v>77</c:v>
                </c:pt>
                <c:pt idx="279">
                  <c:v>20</c:v>
                </c:pt>
                <c:pt idx="280">
                  <c:v>25</c:v>
                </c:pt>
                <c:pt idx="281">
                  <c:v>41</c:v>
                </c:pt>
                <c:pt idx="282">
                  <c:v>43</c:v>
                </c:pt>
                <c:pt idx="283">
                  <c:v>76</c:v>
                </c:pt>
                <c:pt idx="284">
                  <c:v>33</c:v>
                </c:pt>
                <c:pt idx="285">
                  <c:v>82</c:v>
                </c:pt>
                <c:pt idx="286">
                  <c:v>33</c:v>
                </c:pt>
                <c:pt idx="287">
                  <c:v>12</c:v>
                </c:pt>
                <c:pt idx="288">
                  <c:v>61</c:v>
                </c:pt>
                <c:pt idx="289">
                  <c:v>52</c:v>
                </c:pt>
                <c:pt idx="290">
                  <c:v>31</c:v>
                </c:pt>
                <c:pt idx="291">
                  <c:v>53</c:v>
                </c:pt>
                <c:pt idx="292">
                  <c:v>41</c:v>
                </c:pt>
                <c:pt idx="293">
                  <c:v>26</c:v>
                </c:pt>
                <c:pt idx="294">
                  <c:v>48</c:v>
                </c:pt>
                <c:pt idx="295">
                  <c:v>12</c:v>
                </c:pt>
                <c:pt idx="296">
                  <c:v>58</c:v>
                </c:pt>
                <c:pt idx="297">
                  <c:v>61</c:v>
                </c:pt>
                <c:pt idx="298">
                  <c:v>0</c:v>
                </c:pt>
                <c:pt idx="299">
                  <c:v>38</c:v>
                </c:pt>
                <c:pt idx="300">
                  <c:v>40</c:v>
                </c:pt>
                <c:pt idx="301">
                  <c:v>37</c:v>
                </c:pt>
                <c:pt idx="302">
                  <c:v>77</c:v>
                </c:pt>
                <c:pt idx="303">
                  <c:v>45</c:v>
                </c:pt>
                <c:pt idx="304">
                  <c:v>79</c:v>
                </c:pt>
                <c:pt idx="305">
                  <c:v>64</c:v>
                </c:pt>
                <c:pt idx="306">
                  <c:v>60</c:v>
                </c:pt>
                <c:pt idx="307">
                  <c:v>77</c:v>
                </c:pt>
                <c:pt idx="308">
                  <c:v>73</c:v>
                </c:pt>
                <c:pt idx="309">
                  <c:v>60</c:v>
                </c:pt>
                <c:pt idx="310">
                  <c:v>33.5</c:v>
                </c:pt>
                <c:pt idx="311">
                  <c:v>55</c:v>
                </c:pt>
                <c:pt idx="312">
                  <c:v>42</c:v>
                </c:pt>
                <c:pt idx="313">
                  <c:v>79</c:v>
                </c:pt>
                <c:pt idx="314">
                  <c:v>12</c:v>
                </c:pt>
                <c:pt idx="315">
                  <c:v>41</c:v>
                </c:pt>
                <c:pt idx="316">
                  <c:v>32</c:v>
                </c:pt>
                <c:pt idx="317">
                  <c:v>12</c:v>
                </c:pt>
                <c:pt idx="318">
                  <c:v>93</c:v>
                </c:pt>
                <c:pt idx="319">
                  <c:v>108</c:v>
                </c:pt>
                <c:pt idx="320">
                  <c:v>111</c:v>
                </c:pt>
                <c:pt idx="321">
                  <c:v>100.5</c:v>
                </c:pt>
                <c:pt idx="322">
                  <c:v>64</c:v>
                </c:pt>
                <c:pt idx="323">
                  <c:v>72</c:v>
                </c:pt>
                <c:pt idx="324">
                  <c:v>0</c:v>
                </c:pt>
                <c:pt idx="325">
                  <c:v>47</c:v>
                </c:pt>
                <c:pt idx="326">
                  <c:v>82</c:v>
                </c:pt>
                <c:pt idx="327">
                  <c:v>92.5</c:v>
                </c:pt>
                <c:pt idx="328">
                  <c:v>46</c:v>
                </c:pt>
                <c:pt idx="329">
                  <c:v>51</c:v>
                </c:pt>
                <c:pt idx="330">
                  <c:v>42</c:v>
                </c:pt>
                <c:pt idx="331">
                  <c:v>76</c:v>
                </c:pt>
                <c:pt idx="332">
                  <c:v>80</c:v>
                </c:pt>
                <c:pt idx="333">
                  <c:v>43</c:v>
                </c:pt>
                <c:pt idx="334">
                  <c:v>89</c:v>
                </c:pt>
                <c:pt idx="335">
                  <c:v>111</c:v>
                </c:pt>
                <c:pt idx="336">
                  <c:v>50</c:v>
                </c:pt>
                <c:pt idx="337">
                  <c:v>108</c:v>
                </c:pt>
                <c:pt idx="338">
                  <c:v>20</c:v>
                </c:pt>
                <c:pt idx="339">
                  <c:v>9</c:v>
                </c:pt>
                <c:pt idx="340">
                  <c:v>35</c:v>
                </c:pt>
                <c:pt idx="341">
                  <c:v>96</c:v>
                </c:pt>
                <c:pt idx="342">
                  <c:v>31</c:v>
                </c:pt>
                <c:pt idx="343">
                  <c:v>44</c:v>
                </c:pt>
                <c:pt idx="344">
                  <c:v>47</c:v>
                </c:pt>
                <c:pt idx="345">
                  <c:v>12</c:v>
                </c:pt>
                <c:pt idx="346">
                  <c:v>46</c:v>
                </c:pt>
                <c:pt idx="347">
                  <c:v>19</c:v>
                </c:pt>
                <c:pt idx="348">
                  <c:v>41</c:v>
                </c:pt>
                <c:pt idx="349">
                  <c:v>50</c:v>
                </c:pt>
                <c:pt idx="350">
                  <c:v>70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101</c:v>
                </c:pt>
                <c:pt idx="355">
                  <c:v>73</c:v>
                </c:pt>
                <c:pt idx="356">
                  <c:v>36</c:v>
                </c:pt>
                <c:pt idx="357">
                  <c:v>33</c:v>
                </c:pt>
                <c:pt idx="358">
                  <c:v>27</c:v>
                </c:pt>
                <c:pt idx="359">
                  <c:v>31</c:v>
                </c:pt>
                <c:pt idx="360">
                  <c:v>31</c:v>
                </c:pt>
                <c:pt idx="361">
                  <c:v>96.5</c:v>
                </c:pt>
                <c:pt idx="362">
                  <c:v>96.5</c:v>
                </c:pt>
                <c:pt idx="363">
                  <c:v>53</c:v>
                </c:pt>
                <c:pt idx="364">
                  <c:v>16</c:v>
                </c:pt>
                <c:pt idx="365">
                  <c:v>28</c:v>
                </c:pt>
                <c:pt idx="366">
                  <c:v>55</c:v>
                </c:pt>
                <c:pt idx="367">
                  <c:v>38</c:v>
                </c:pt>
                <c:pt idx="368">
                  <c:v>37</c:v>
                </c:pt>
                <c:pt idx="369">
                  <c:v>63</c:v>
                </c:pt>
                <c:pt idx="370">
                  <c:v>33</c:v>
                </c:pt>
                <c:pt idx="371">
                  <c:v>66</c:v>
                </c:pt>
                <c:pt idx="372">
                  <c:v>32</c:v>
                </c:pt>
                <c:pt idx="373">
                  <c:v>38</c:v>
                </c:pt>
                <c:pt idx="374">
                  <c:v>38</c:v>
                </c:pt>
                <c:pt idx="375">
                  <c:v>48</c:v>
                </c:pt>
                <c:pt idx="376">
                  <c:v>74</c:v>
                </c:pt>
                <c:pt idx="377">
                  <c:v>28</c:v>
                </c:pt>
                <c:pt idx="378">
                  <c:v>61</c:v>
                </c:pt>
                <c:pt idx="379">
                  <c:v>43</c:v>
                </c:pt>
                <c:pt idx="380">
                  <c:v>30</c:v>
                </c:pt>
                <c:pt idx="381">
                  <c:v>20</c:v>
                </c:pt>
                <c:pt idx="382">
                  <c:v>48</c:v>
                </c:pt>
                <c:pt idx="383">
                  <c:v>55</c:v>
                </c:pt>
                <c:pt idx="384">
                  <c:v>73</c:v>
                </c:pt>
                <c:pt idx="385">
                  <c:v>63</c:v>
                </c:pt>
                <c:pt idx="386">
                  <c:v>42</c:v>
                </c:pt>
                <c:pt idx="387">
                  <c:v>98.5</c:v>
                </c:pt>
                <c:pt idx="388">
                  <c:v>28</c:v>
                </c:pt>
                <c:pt idx="389">
                  <c:v>87.5</c:v>
                </c:pt>
                <c:pt idx="390">
                  <c:v>28</c:v>
                </c:pt>
                <c:pt idx="391">
                  <c:v>95.5</c:v>
                </c:pt>
                <c:pt idx="392">
                  <c:v>58</c:v>
                </c:pt>
                <c:pt idx="393">
                  <c:v>68.5</c:v>
                </c:pt>
                <c:pt idx="394">
                  <c:v>62</c:v>
                </c:pt>
                <c:pt idx="395">
                  <c:v>12</c:v>
                </c:pt>
                <c:pt idx="396">
                  <c:v>27</c:v>
                </c:pt>
                <c:pt idx="397">
                  <c:v>34</c:v>
                </c:pt>
                <c:pt idx="398">
                  <c:v>51</c:v>
                </c:pt>
                <c:pt idx="399">
                  <c:v>36</c:v>
                </c:pt>
                <c:pt idx="400">
                  <c:v>40</c:v>
                </c:pt>
                <c:pt idx="401">
                  <c:v>35</c:v>
                </c:pt>
                <c:pt idx="402">
                  <c:v>70</c:v>
                </c:pt>
                <c:pt idx="403">
                  <c:v>12</c:v>
                </c:pt>
                <c:pt idx="404">
                  <c:v>56</c:v>
                </c:pt>
                <c:pt idx="405">
                  <c:v>47</c:v>
                </c:pt>
                <c:pt idx="406">
                  <c:v>62</c:v>
                </c:pt>
                <c:pt idx="407">
                  <c:v>71</c:v>
                </c:pt>
                <c:pt idx="408">
                  <c:v>44</c:v>
                </c:pt>
                <c:pt idx="409">
                  <c:v>48</c:v>
                </c:pt>
                <c:pt idx="410">
                  <c:v>63</c:v>
                </c:pt>
                <c:pt idx="411">
                  <c:v>61</c:v>
                </c:pt>
                <c:pt idx="412">
                  <c:v>66</c:v>
                </c:pt>
                <c:pt idx="413">
                  <c:v>37</c:v>
                </c:pt>
                <c:pt idx="414">
                  <c:v>89</c:v>
                </c:pt>
                <c:pt idx="415">
                  <c:v>97</c:v>
                </c:pt>
                <c:pt idx="416">
                  <c:v>105</c:v>
                </c:pt>
                <c:pt idx="417">
                  <c:v>39</c:v>
                </c:pt>
                <c:pt idx="418">
                  <c:v>101</c:v>
                </c:pt>
                <c:pt idx="419">
                  <c:v>39</c:v>
                </c:pt>
                <c:pt idx="420">
                  <c:v>104</c:v>
                </c:pt>
                <c:pt idx="421">
                  <c:v>105</c:v>
                </c:pt>
                <c:pt idx="422">
                  <c:v>61</c:v>
                </c:pt>
                <c:pt idx="423">
                  <c:v>84</c:v>
                </c:pt>
                <c:pt idx="424">
                  <c:v>77</c:v>
                </c:pt>
                <c:pt idx="425">
                  <c:v>0</c:v>
                </c:pt>
                <c:pt idx="426">
                  <c:v>89</c:v>
                </c:pt>
                <c:pt idx="427">
                  <c:v>39</c:v>
                </c:pt>
                <c:pt idx="428">
                  <c:v>19</c:v>
                </c:pt>
                <c:pt idx="429">
                  <c:v>19</c:v>
                </c:pt>
                <c:pt idx="430">
                  <c:v>76</c:v>
                </c:pt>
                <c:pt idx="431">
                  <c:v>30</c:v>
                </c:pt>
                <c:pt idx="432">
                  <c:v>92</c:v>
                </c:pt>
                <c:pt idx="433">
                  <c:v>33</c:v>
                </c:pt>
                <c:pt idx="434">
                  <c:v>12</c:v>
                </c:pt>
                <c:pt idx="435">
                  <c:v>24</c:v>
                </c:pt>
                <c:pt idx="436">
                  <c:v>57</c:v>
                </c:pt>
                <c:pt idx="437">
                  <c:v>50</c:v>
                </c:pt>
                <c:pt idx="438">
                  <c:v>65</c:v>
                </c:pt>
                <c:pt idx="439">
                  <c:v>37</c:v>
                </c:pt>
                <c:pt idx="440">
                  <c:v>79</c:v>
                </c:pt>
                <c:pt idx="441">
                  <c:v>47.5</c:v>
                </c:pt>
                <c:pt idx="442">
                  <c:v>61.5</c:v>
                </c:pt>
                <c:pt idx="443">
                  <c:v>75</c:v>
                </c:pt>
                <c:pt idx="444">
                  <c:v>90</c:v>
                </c:pt>
                <c:pt idx="445">
                  <c:v>66</c:v>
                </c:pt>
                <c:pt idx="446">
                  <c:v>46</c:v>
                </c:pt>
                <c:pt idx="447">
                  <c:v>42</c:v>
                </c:pt>
                <c:pt idx="448">
                  <c:v>42</c:v>
                </c:pt>
                <c:pt idx="449">
                  <c:v>51</c:v>
                </c:pt>
                <c:pt idx="450">
                  <c:v>42</c:v>
                </c:pt>
                <c:pt idx="451">
                  <c:v>38</c:v>
                </c:pt>
                <c:pt idx="452">
                  <c:v>43</c:v>
                </c:pt>
                <c:pt idx="453">
                  <c:v>65</c:v>
                </c:pt>
                <c:pt idx="454">
                  <c:v>41</c:v>
                </c:pt>
                <c:pt idx="455">
                  <c:v>62</c:v>
                </c:pt>
                <c:pt idx="456">
                  <c:v>34</c:v>
                </c:pt>
                <c:pt idx="457">
                  <c:v>51</c:v>
                </c:pt>
                <c:pt idx="458">
                  <c:v>37</c:v>
                </c:pt>
                <c:pt idx="459">
                  <c:v>37</c:v>
                </c:pt>
                <c:pt idx="460">
                  <c:v>38</c:v>
                </c:pt>
                <c:pt idx="461">
                  <c:v>64</c:v>
                </c:pt>
                <c:pt idx="462">
                  <c:v>28</c:v>
                </c:pt>
                <c:pt idx="463">
                  <c:v>54</c:v>
                </c:pt>
                <c:pt idx="464">
                  <c:v>53</c:v>
                </c:pt>
                <c:pt idx="465">
                  <c:v>52</c:v>
                </c:pt>
                <c:pt idx="466">
                  <c:v>48</c:v>
                </c:pt>
                <c:pt idx="467">
                  <c:v>40</c:v>
                </c:pt>
                <c:pt idx="468">
                  <c:v>12</c:v>
                </c:pt>
                <c:pt idx="469">
                  <c:v>87</c:v>
                </c:pt>
                <c:pt idx="470">
                  <c:v>100</c:v>
                </c:pt>
                <c:pt idx="471">
                  <c:v>55</c:v>
                </c:pt>
                <c:pt idx="472">
                  <c:v>20</c:v>
                </c:pt>
                <c:pt idx="473">
                  <c:v>23</c:v>
                </c:pt>
                <c:pt idx="474">
                  <c:v>21</c:v>
                </c:pt>
                <c:pt idx="475">
                  <c:v>41</c:v>
                </c:pt>
                <c:pt idx="476">
                  <c:v>21</c:v>
                </c:pt>
                <c:pt idx="477">
                  <c:v>20</c:v>
                </c:pt>
                <c:pt idx="478">
                  <c:v>39</c:v>
                </c:pt>
                <c:pt idx="479">
                  <c:v>59</c:v>
                </c:pt>
                <c:pt idx="480">
                  <c:v>45</c:v>
                </c:pt>
                <c:pt idx="481">
                  <c:v>46</c:v>
                </c:pt>
                <c:pt idx="482">
                  <c:v>38</c:v>
                </c:pt>
                <c:pt idx="483">
                  <c:v>58</c:v>
                </c:pt>
                <c:pt idx="484">
                  <c:v>67</c:v>
                </c:pt>
                <c:pt idx="485">
                  <c:v>39</c:v>
                </c:pt>
                <c:pt idx="486">
                  <c:v>55</c:v>
                </c:pt>
                <c:pt idx="487">
                  <c:v>55</c:v>
                </c:pt>
                <c:pt idx="488">
                  <c:v>73</c:v>
                </c:pt>
                <c:pt idx="489">
                  <c:v>45</c:v>
                </c:pt>
                <c:pt idx="490">
                  <c:v>30</c:v>
                </c:pt>
                <c:pt idx="491">
                  <c:v>43</c:v>
                </c:pt>
                <c:pt idx="492">
                  <c:v>57</c:v>
                </c:pt>
                <c:pt idx="493">
                  <c:v>62</c:v>
                </c:pt>
                <c:pt idx="494">
                  <c:v>12</c:v>
                </c:pt>
                <c:pt idx="495">
                  <c:v>12</c:v>
                </c:pt>
                <c:pt idx="496">
                  <c:v>8</c:v>
                </c:pt>
                <c:pt idx="497">
                  <c:v>30</c:v>
                </c:pt>
                <c:pt idx="498">
                  <c:v>20</c:v>
                </c:pt>
                <c:pt idx="499">
                  <c:v>7</c:v>
                </c:pt>
                <c:pt idx="500">
                  <c:v>35</c:v>
                </c:pt>
                <c:pt idx="501">
                  <c:v>30</c:v>
                </c:pt>
                <c:pt idx="502">
                  <c:v>17</c:v>
                </c:pt>
                <c:pt idx="503">
                  <c:v>80</c:v>
                </c:pt>
                <c:pt idx="504">
                  <c:v>92</c:v>
                </c:pt>
                <c:pt idx="505">
                  <c:v>51</c:v>
                </c:pt>
                <c:pt idx="506">
                  <c:v>55</c:v>
                </c:pt>
                <c:pt idx="507">
                  <c:v>59</c:v>
                </c:pt>
                <c:pt idx="508">
                  <c:v>74</c:v>
                </c:pt>
                <c:pt idx="509">
                  <c:v>100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 formatCode="#,##0">
                  <c:v>26881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7F27-4EDF-98B3-3F11C2A208D3}"/>
            </c:ext>
          </c:extLst>
        </c:ser>
        <c:ser>
          <c:idx val="130"/>
          <c:order val="130"/>
          <c:tx>
            <c:strRef>
              <c:f>'LOCAL DECEMBER 2022'!$DW$4:$DW$8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周日加班 Sunday overtime (day)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2022'!$DW$9:$DW$526</c:f>
              <c:numCache>
                <c:formatCode>0</c:formatCode>
                <c:ptCount val="518"/>
                <c:pt idx="0">
                  <c:v>19.5</c:v>
                </c:pt>
                <c:pt idx="1">
                  <c:v>0</c:v>
                </c:pt>
                <c:pt idx="2">
                  <c:v>8</c:v>
                </c:pt>
                <c:pt idx="3">
                  <c:v>30</c:v>
                </c:pt>
                <c:pt idx="4">
                  <c:v>27.5</c:v>
                </c:pt>
                <c:pt idx="5">
                  <c:v>41</c:v>
                </c:pt>
                <c:pt idx="6">
                  <c:v>41</c:v>
                </c:pt>
                <c:pt idx="7">
                  <c:v>36</c:v>
                </c:pt>
                <c:pt idx="8">
                  <c:v>36</c:v>
                </c:pt>
                <c:pt idx="9">
                  <c:v>44</c:v>
                </c:pt>
                <c:pt idx="10">
                  <c:v>39</c:v>
                </c:pt>
                <c:pt idx="11">
                  <c:v>42</c:v>
                </c:pt>
                <c:pt idx="12">
                  <c:v>36</c:v>
                </c:pt>
                <c:pt idx="13">
                  <c:v>38</c:v>
                </c:pt>
                <c:pt idx="14">
                  <c:v>34</c:v>
                </c:pt>
                <c:pt idx="15">
                  <c:v>33</c:v>
                </c:pt>
                <c:pt idx="16">
                  <c:v>27</c:v>
                </c:pt>
                <c:pt idx="17">
                  <c:v>34</c:v>
                </c:pt>
                <c:pt idx="18">
                  <c:v>36</c:v>
                </c:pt>
                <c:pt idx="19">
                  <c:v>43</c:v>
                </c:pt>
                <c:pt idx="20">
                  <c:v>34</c:v>
                </c:pt>
                <c:pt idx="21">
                  <c:v>44</c:v>
                </c:pt>
                <c:pt idx="22">
                  <c:v>43</c:v>
                </c:pt>
                <c:pt idx="23">
                  <c:v>38</c:v>
                </c:pt>
                <c:pt idx="24">
                  <c:v>42</c:v>
                </c:pt>
                <c:pt idx="25">
                  <c:v>42</c:v>
                </c:pt>
                <c:pt idx="26">
                  <c:v>0</c:v>
                </c:pt>
                <c:pt idx="27">
                  <c:v>0</c:v>
                </c:pt>
                <c:pt idx="28">
                  <c:v>36</c:v>
                </c:pt>
                <c:pt idx="29">
                  <c:v>27</c:v>
                </c:pt>
                <c:pt idx="30">
                  <c:v>38</c:v>
                </c:pt>
                <c:pt idx="31">
                  <c:v>32</c:v>
                </c:pt>
                <c:pt idx="32">
                  <c:v>21</c:v>
                </c:pt>
                <c:pt idx="33">
                  <c:v>35</c:v>
                </c:pt>
                <c:pt idx="34">
                  <c:v>27</c:v>
                </c:pt>
                <c:pt idx="35">
                  <c:v>40</c:v>
                </c:pt>
                <c:pt idx="36">
                  <c:v>37</c:v>
                </c:pt>
                <c:pt idx="37">
                  <c:v>38</c:v>
                </c:pt>
                <c:pt idx="38">
                  <c:v>37</c:v>
                </c:pt>
                <c:pt idx="39">
                  <c:v>18</c:v>
                </c:pt>
                <c:pt idx="40">
                  <c:v>39</c:v>
                </c:pt>
                <c:pt idx="41">
                  <c:v>27</c:v>
                </c:pt>
                <c:pt idx="42">
                  <c:v>0</c:v>
                </c:pt>
                <c:pt idx="43">
                  <c:v>38</c:v>
                </c:pt>
                <c:pt idx="44">
                  <c:v>40</c:v>
                </c:pt>
                <c:pt idx="45">
                  <c:v>43</c:v>
                </c:pt>
                <c:pt idx="46">
                  <c:v>36</c:v>
                </c:pt>
                <c:pt idx="47">
                  <c:v>41</c:v>
                </c:pt>
                <c:pt idx="48">
                  <c:v>26</c:v>
                </c:pt>
                <c:pt idx="49">
                  <c:v>32</c:v>
                </c:pt>
                <c:pt idx="50">
                  <c:v>25</c:v>
                </c:pt>
                <c:pt idx="51">
                  <c:v>0</c:v>
                </c:pt>
                <c:pt idx="52">
                  <c:v>36</c:v>
                </c:pt>
                <c:pt idx="53">
                  <c:v>36</c:v>
                </c:pt>
                <c:pt idx="54">
                  <c:v>38</c:v>
                </c:pt>
                <c:pt idx="55">
                  <c:v>29</c:v>
                </c:pt>
                <c:pt idx="56">
                  <c:v>44</c:v>
                </c:pt>
                <c:pt idx="57">
                  <c:v>30</c:v>
                </c:pt>
                <c:pt idx="58">
                  <c:v>44</c:v>
                </c:pt>
                <c:pt idx="59">
                  <c:v>38</c:v>
                </c:pt>
                <c:pt idx="60">
                  <c:v>44</c:v>
                </c:pt>
                <c:pt idx="61">
                  <c:v>34</c:v>
                </c:pt>
                <c:pt idx="62">
                  <c:v>44</c:v>
                </c:pt>
                <c:pt idx="63">
                  <c:v>34</c:v>
                </c:pt>
                <c:pt idx="64">
                  <c:v>37</c:v>
                </c:pt>
                <c:pt idx="65">
                  <c:v>40</c:v>
                </c:pt>
                <c:pt idx="66">
                  <c:v>43</c:v>
                </c:pt>
                <c:pt idx="67">
                  <c:v>32</c:v>
                </c:pt>
                <c:pt idx="68">
                  <c:v>30</c:v>
                </c:pt>
                <c:pt idx="69">
                  <c:v>45</c:v>
                </c:pt>
                <c:pt idx="70">
                  <c:v>30</c:v>
                </c:pt>
                <c:pt idx="71">
                  <c:v>46</c:v>
                </c:pt>
                <c:pt idx="72">
                  <c:v>18</c:v>
                </c:pt>
                <c:pt idx="73">
                  <c:v>28</c:v>
                </c:pt>
                <c:pt idx="74">
                  <c:v>40</c:v>
                </c:pt>
                <c:pt idx="75">
                  <c:v>0</c:v>
                </c:pt>
                <c:pt idx="76">
                  <c:v>46</c:v>
                </c:pt>
                <c:pt idx="77">
                  <c:v>0</c:v>
                </c:pt>
                <c:pt idx="78">
                  <c:v>32</c:v>
                </c:pt>
                <c:pt idx="79">
                  <c:v>37</c:v>
                </c:pt>
                <c:pt idx="80">
                  <c:v>32</c:v>
                </c:pt>
                <c:pt idx="81">
                  <c:v>36</c:v>
                </c:pt>
                <c:pt idx="82">
                  <c:v>42</c:v>
                </c:pt>
                <c:pt idx="83">
                  <c:v>36</c:v>
                </c:pt>
                <c:pt idx="84">
                  <c:v>36</c:v>
                </c:pt>
                <c:pt idx="85">
                  <c:v>37</c:v>
                </c:pt>
                <c:pt idx="86">
                  <c:v>32</c:v>
                </c:pt>
                <c:pt idx="87">
                  <c:v>32</c:v>
                </c:pt>
                <c:pt idx="88">
                  <c:v>42</c:v>
                </c:pt>
                <c:pt idx="89">
                  <c:v>36</c:v>
                </c:pt>
                <c:pt idx="90">
                  <c:v>41</c:v>
                </c:pt>
                <c:pt idx="91">
                  <c:v>43</c:v>
                </c:pt>
                <c:pt idx="92">
                  <c:v>37</c:v>
                </c:pt>
                <c:pt idx="93">
                  <c:v>29</c:v>
                </c:pt>
                <c:pt idx="94">
                  <c:v>40</c:v>
                </c:pt>
                <c:pt idx="95">
                  <c:v>34</c:v>
                </c:pt>
                <c:pt idx="96">
                  <c:v>36</c:v>
                </c:pt>
                <c:pt idx="97">
                  <c:v>44</c:v>
                </c:pt>
                <c:pt idx="98">
                  <c:v>0</c:v>
                </c:pt>
                <c:pt idx="99">
                  <c:v>40</c:v>
                </c:pt>
                <c:pt idx="100">
                  <c:v>35</c:v>
                </c:pt>
                <c:pt idx="101">
                  <c:v>34</c:v>
                </c:pt>
                <c:pt idx="102">
                  <c:v>33</c:v>
                </c:pt>
                <c:pt idx="103">
                  <c:v>34</c:v>
                </c:pt>
                <c:pt idx="104">
                  <c:v>18</c:v>
                </c:pt>
                <c:pt idx="105">
                  <c:v>34</c:v>
                </c:pt>
                <c:pt idx="106">
                  <c:v>28</c:v>
                </c:pt>
                <c:pt idx="107">
                  <c:v>37</c:v>
                </c:pt>
                <c:pt idx="108">
                  <c:v>48</c:v>
                </c:pt>
                <c:pt idx="109">
                  <c:v>44</c:v>
                </c:pt>
                <c:pt idx="110">
                  <c:v>39</c:v>
                </c:pt>
                <c:pt idx="111">
                  <c:v>44</c:v>
                </c:pt>
                <c:pt idx="112">
                  <c:v>29</c:v>
                </c:pt>
                <c:pt idx="113">
                  <c:v>36</c:v>
                </c:pt>
                <c:pt idx="114">
                  <c:v>39</c:v>
                </c:pt>
                <c:pt idx="115">
                  <c:v>41</c:v>
                </c:pt>
                <c:pt idx="116">
                  <c:v>40</c:v>
                </c:pt>
                <c:pt idx="117">
                  <c:v>36</c:v>
                </c:pt>
                <c:pt idx="118">
                  <c:v>27</c:v>
                </c:pt>
                <c:pt idx="119">
                  <c:v>36</c:v>
                </c:pt>
                <c:pt idx="120">
                  <c:v>19</c:v>
                </c:pt>
                <c:pt idx="121">
                  <c:v>34</c:v>
                </c:pt>
                <c:pt idx="122">
                  <c:v>36</c:v>
                </c:pt>
                <c:pt idx="123">
                  <c:v>29</c:v>
                </c:pt>
                <c:pt idx="124">
                  <c:v>0</c:v>
                </c:pt>
                <c:pt idx="125">
                  <c:v>36</c:v>
                </c:pt>
                <c:pt idx="126">
                  <c:v>36</c:v>
                </c:pt>
                <c:pt idx="127">
                  <c:v>39</c:v>
                </c:pt>
                <c:pt idx="128">
                  <c:v>36</c:v>
                </c:pt>
                <c:pt idx="129">
                  <c:v>26</c:v>
                </c:pt>
                <c:pt idx="130">
                  <c:v>35</c:v>
                </c:pt>
                <c:pt idx="131">
                  <c:v>35</c:v>
                </c:pt>
                <c:pt idx="132">
                  <c:v>48</c:v>
                </c:pt>
                <c:pt idx="133">
                  <c:v>0</c:v>
                </c:pt>
                <c:pt idx="134">
                  <c:v>36</c:v>
                </c:pt>
                <c:pt idx="135">
                  <c:v>38</c:v>
                </c:pt>
                <c:pt idx="136">
                  <c:v>28</c:v>
                </c:pt>
                <c:pt idx="137">
                  <c:v>40</c:v>
                </c:pt>
                <c:pt idx="138">
                  <c:v>29</c:v>
                </c:pt>
                <c:pt idx="139">
                  <c:v>36</c:v>
                </c:pt>
                <c:pt idx="140">
                  <c:v>29</c:v>
                </c:pt>
                <c:pt idx="141">
                  <c:v>34</c:v>
                </c:pt>
                <c:pt idx="142">
                  <c:v>44</c:v>
                </c:pt>
                <c:pt idx="143">
                  <c:v>22</c:v>
                </c:pt>
                <c:pt idx="144">
                  <c:v>42</c:v>
                </c:pt>
                <c:pt idx="145">
                  <c:v>44</c:v>
                </c:pt>
                <c:pt idx="146">
                  <c:v>36</c:v>
                </c:pt>
                <c:pt idx="147">
                  <c:v>36</c:v>
                </c:pt>
                <c:pt idx="148">
                  <c:v>40</c:v>
                </c:pt>
                <c:pt idx="149">
                  <c:v>36</c:v>
                </c:pt>
                <c:pt idx="150">
                  <c:v>15</c:v>
                </c:pt>
                <c:pt idx="151">
                  <c:v>22.5</c:v>
                </c:pt>
                <c:pt idx="152">
                  <c:v>38</c:v>
                </c:pt>
                <c:pt idx="153">
                  <c:v>39</c:v>
                </c:pt>
                <c:pt idx="154">
                  <c:v>43</c:v>
                </c:pt>
                <c:pt idx="155">
                  <c:v>44</c:v>
                </c:pt>
                <c:pt idx="156">
                  <c:v>26</c:v>
                </c:pt>
                <c:pt idx="157">
                  <c:v>43</c:v>
                </c:pt>
                <c:pt idx="158">
                  <c:v>42</c:v>
                </c:pt>
                <c:pt idx="159">
                  <c:v>33</c:v>
                </c:pt>
                <c:pt idx="160">
                  <c:v>36</c:v>
                </c:pt>
                <c:pt idx="161">
                  <c:v>40</c:v>
                </c:pt>
                <c:pt idx="162">
                  <c:v>36</c:v>
                </c:pt>
                <c:pt idx="163">
                  <c:v>46</c:v>
                </c:pt>
                <c:pt idx="164">
                  <c:v>33</c:v>
                </c:pt>
                <c:pt idx="165">
                  <c:v>41</c:v>
                </c:pt>
                <c:pt idx="166">
                  <c:v>44</c:v>
                </c:pt>
                <c:pt idx="167">
                  <c:v>39</c:v>
                </c:pt>
                <c:pt idx="168">
                  <c:v>45</c:v>
                </c:pt>
                <c:pt idx="169">
                  <c:v>36</c:v>
                </c:pt>
                <c:pt idx="170">
                  <c:v>0</c:v>
                </c:pt>
                <c:pt idx="171">
                  <c:v>36</c:v>
                </c:pt>
                <c:pt idx="172">
                  <c:v>36</c:v>
                </c:pt>
                <c:pt idx="173">
                  <c:v>37</c:v>
                </c:pt>
                <c:pt idx="174">
                  <c:v>33</c:v>
                </c:pt>
                <c:pt idx="175">
                  <c:v>27</c:v>
                </c:pt>
                <c:pt idx="176">
                  <c:v>18</c:v>
                </c:pt>
                <c:pt idx="177">
                  <c:v>34</c:v>
                </c:pt>
                <c:pt idx="178">
                  <c:v>27</c:v>
                </c:pt>
                <c:pt idx="179">
                  <c:v>18</c:v>
                </c:pt>
                <c:pt idx="180">
                  <c:v>18</c:v>
                </c:pt>
                <c:pt idx="181">
                  <c:v>41</c:v>
                </c:pt>
                <c:pt idx="182">
                  <c:v>28</c:v>
                </c:pt>
                <c:pt idx="183">
                  <c:v>42</c:v>
                </c:pt>
                <c:pt idx="184">
                  <c:v>32</c:v>
                </c:pt>
                <c:pt idx="185">
                  <c:v>42</c:v>
                </c:pt>
                <c:pt idx="186">
                  <c:v>33</c:v>
                </c:pt>
                <c:pt idx="187">
                  <c:v>26</c:v>
                </c:pt>
                <c:pt idx="188">
                  <c:v>42</c:v>
                </c:pt>
                <c:pt idx="189">
                  <c:v>42</c:v>
                </c:pt>
                <c:pt idx="190">
                  <c:v>20</c:v>
                </c:pt>
                <c:pt idx="191">
                  <c:v>43</c:v>
                </c:pt>
                <c:pt idx="192">
                  <c:v>23</c:v>
                </c:pt>
                <c:pt idx="193">
                  <c:v>39</c:v>
                </c:pt>
                <c:pt idx="194">
                  <c:v>31</c:v>
                </c:pt>
                <c:pt idx="195">
                  <c:v>36</c:v>
                </c:pt>
                <c:pt idx="196">
                  <c:v>27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</c:v>
                </c:pt>
                <c:pt idx="202">
                  <c:v>39</c:v>
                </c:pt>
                <c:pt idx="203">
                  <c:v>36</c:v>
                </c:pt>
                <c:pt idx="204">
                  <c:v>36</c:v>
                </c:pt>
                <c:pt idx="205">
                  <c:v>40</c:v>
                </c:pt>
                <c:pt idx="206">
                  <c:v>36</c:v>
                </c:pt>
                <c:pt idx="207">
                  <c:v>37</c:v>
                </c:pt>
                <c:pt idx="208">
                  <c:v>40</c:v>
                </c:pt>
                <c:pt idx="209">
                  <c:v>36</c:v>
                </c:pt>
                <c:pt idx="210">
                  <c:v>39</c:v>
                </c:pt>
                <c:pt idx="211">
                  <c:v>40</c:v>
                </c:pt>
                <c:pt idx="212">
                  <c:v>0</c:v>
                </c:pt>
                <c:pt idx="213">
                  <c:v>38</c:v>
                </c:pt>
                <c:pt idx="214">
                  <c:v>36</c:v>
                </c:pt>
                <c:pt idx="215">
                  <c:v>39</c:v>
                </c:pt>
                <c:pt idx="216">
                  <c:v>39</c:v>
                </c:pt>
                <c:pt idx="217">
                  <c:v>36</c:v>
                </c:pt>
                <c:pt idx="218">
                  <c:v>39</c:v>
                </c:pt>
                <c:pt idx="219">
                  <c:v>36</c:v>
                </c:pt>
                <c:pt idx="220">
                  <c:v>0</c:v>
                </c:pt>
                <c:pt idx="221">
                  <c:v>38</c:v>
                </c:pt>
                <c:pt idx="222">
                  <c:v>8</c:v>
                </c:pt>
                <c:pt idx="223">
                  <c:v>43</c:v>
                </c:pt>
                <c:pt idx="224">
                  <c:v>37</c:v>
                </c:pt>
                <c:pt idx="225">
                  <c:v>36</c:v>
                </c:pt>
                <c:pt idx="226">
                  <c:v>39</c:v>
                </c:pt>
                <c:pt idx="227">
                  <c:v>36</c:v>
                </c:pt>
                <c:pt idx="228">
                  <c:v>27</c:v>
                </c:pt>
                <c:pt idx="229">
                  <c:v>38</c:v>
                </c:pt>
                <c:pt idx="230">
                  <c:v>39</c:v>
                </c:pt>
                <c:pt idx="231">
                  <c:v>40</c:v>
                </c:pt>
                <c:pt idx="232">
                  <c:v>16</c:v>
                </c:pt>
                <c:pt idx="233">
                  <c:v>41</c:v>
                </c:pt>
                <c:pt idx="234">
                  <c:v>42</c:v>
                </c:pt>
                <c:pt idx="235">
                  <c:v>48</c:v>
                </c:pt>
                <c:pt idx="236">
                  <c:v>43</c:v>
                </c:pt>
                <c:pt idx="237">
                  <c:v>39</c:v>
                </c:pt>
                <c:pt idx="238">
                  <c:v>40</c:v>
                </c:pt>
                <c:pt idx="239">
                  <c:v>39</c:v>
                </c:pt>
                <c:pt idx="240">
                  <c:v>29</c:v>
                </c:pt>
                <c:pt idx="241">
                  <c:v>46</c:v>
                </c:pt>
                <c:pt idx="242">
                  <c:v>46</c:v>
                </c:pt>
                <c:pt idx="243">
                  <c:v>27</c:v>
                </c:pt>
                <c:pt idx="244">
                  <c:v>37</c:v>
                </c:pt>
                <c:pt idx="245">
                  <c:v>37</c:v>
                </c:pt>
                <c:pt idx="246">
                  <c:v>31</c:v>
                </c:pt>
                <c:pt idx="247">
                  <c:v>44</c:v>
                </c:pt>
                <c:pt idx="248">
                  <c:v>38</c:v>
                </c:pt>
                <c:pt idx="249">
                  <c:v>36</c:v>
                </c:pt>
                <c:pt idx="250">
                  <c:v>48</c:v>
                </c:pt>
                <c:pt idx="251">
                  <c:v>28</c:v>
                </c:pt>
                <c:pt idx="252">
                  <c:v>9</c:v>
                </c:pt>
                <c:pt idx="253">
                  <c:v>38</c:v>
                </c:pt>
                <c:pt idx="254">
                  <c:v>10.5</c:v>
                </c:pt>
                <c:pt idx="255">
                  <c:v>39</c:v>
                </c:pt>
                <c:pt idx="256">
                  <c:v>38</c:v>
                </c:pt>
                <c:pt idx="257">
                  <c:v>36</c:v>
                </c:pt>
                <c:pt idx="258">
                  <c:v>38</c:v>
                </c:pt>
                <c:pt idx="259">
                  <c:v>41</c:v>
                </c:pt>
                <c:pt idx="260">
                  <c:v>36</c:v>
                </c:pt>
                <c:pt idx="261">
                  <c:v>41</c:v>
                </c:pt>
                <c:pt idx="262">
                  <c:v>38</c:v>
                </c:pt>
                <c:pt idx="263">
                  <c:v>43</c:v>
                </c:pt>
                <c:pt idx="264">
                  <c:v>32</c:v>
                </c:pt>
                <c:pt idx="265">
                  <c:v>39</c:v>
                </c:pt>
                <c:pt idx="266">
                  <c:v>40</c:v>
                </c:pt>
                <c:pt idx="267">
                  <c:v>28</c:v>
                </c:pt>
                <c:pt idx="268">
                  <c:v>42</c:v>
                </c:pt>
                <c:pt idx="269">
                  <c:v>27</c:v>
                </c:pt>
                <c:pt idx="270">
                  <c:v>28</c:v>
                </c:pt>
                <c:pt idx="271">
                  <c:v>28</c:v>
                </c:pt>
                <c:pt idx="272">
                  <c:v>27</c:v>
                </c:pt>
                <c:pt idx="273">
                  <c:v>40</c:v>
                </c:pt>
                <c:pt idx="274">
                  <c:v>28</c:v>
                </c:pt>
                <c:pt idx="275">
                  <c:v>44</c:v>
                </c:pt>
                <c:pt idx="276">
                  <c:v>45</c:v>
                </c:pt>
                <c:pt idx="277">
                  <c:v>40</c:v>
                </c:pt>
                <c:pt idx="278">
                  <c:v>44</c:v>
                </c:pt>
                <c:pt idx="279">
                  <c:v>23</c:v>
                </c:pt>
                <c:pt idx="280">
                  <c:v>16</c:v>
                </c:pt>
                <c:pt idx="281">
                  <c:v>36</c:v>
                </c:pt>
                <c:pt idx="282">
                  <c:v>37</c:v>
                </c:pt>
                <c:pt idx="283">
                  <c:v>45</c:v>
                </c:pt>
                <c:pt idx="284">
                  <c:v>36</c:v>
                </c:pt>
                <c:pt idx="285">
                  <c:v>36</c:v>
                </c:pt>
                <c:pt idx="286">
                  <c:v>39</c:v>
                </c:pt>
                <c:pt idx="287">
                  <c:v>32</c:v>
                </c:pt>
                <c:pt idx="288">
                  <c:v>32</c:v>
                </c:pt>
                <c:pt idx="289">
                  <c:v>40</c:v>
                </c:pt>
                <c:pt idx="290">
                  <c:v>31</c:v>
                </c:pt>
                <c:pt idx="291">
                  <c:v>40</c:v>
                </c:pt>
                <c:pt idx="292">
                  <c:v>36</c:v>
                </c:pt>
                <c:pt idx="293">
                  <c:v>28</c:v>
                </c:pt>
                <c:pt idx="294">
                  <c:v>38</c:v>
                </c:pt>
                <c:pt idx="295">
                  <c:v>0</c:v>
                </c:pt>
                <c:pt idx="296">
                  <c:v>34</c:v>
                </c:pt>
                <c:pt idx="297">
                  <c:v>43</c:v>
                </c:pt>
                <c:pt idx="298">
                  <c:v>0</c:v>
                </c:pt>
                <c:pt idx="299">
                  <c:v>38</c:v>
                </c:pt>
                <c:pt idx="300">
                  <c:v>28</c:v>
                </c:pt>
                <c:pt idx="301">
                  <c:v>36</c:v>
                </c:pt>
                <c:pt idx="302">
                  <c:v>41</c:v>
                </c:pt>
                <c:pt idx="303">
                  <c:v>41</c:v>
                </c:pt>
                <c:pt idx="304">
                  <c:v>44</c:v>
                </c:pt>
                <c:pt idx="305">
                  <c:v>39</c:v>
                </c:pt>
                <c:pt idx="306">
                  <c:v>41</c:v>
                </c:pt>
                <c:pt idx="307">
                  <c:v>41</c:v>
                </c:pt>
                <c:pt idx="308">
                  <c:v>42</c:v>
                </c:pt>
                <c:pt idx="309">
                  <c:v>32</c:v>
                </c:pt>
                <c:pt idx="310">
                  <c:v>28</c:v>
                </c:pt>
                <c:pt idx="311">
                  <c:v>34</c:v>
                </c:pt>
                <c:pt idx="312">
                  <c:v>34</c:v>
                </c:pt>
                <c:pt idx="313">
                  <c:v>24</c:v>
                </c:pt>
                <c:pt idx="314">
                  <c:v>32</c:v>
                </c:pt>
                <c:pt idx="315">
                  <c:v>29</c:v>
                </c:pt>
                <c:pt idx="316">
                  <c:v>28</c:v>
                </c:pt>
                <c:pt idx="317">
                  <c:v>32</c:v>
                </c:pt>
                <c:pt idx="318">
                  <c:v>23</c:v>
                </c:pt>
                <c:pt idx="319">
                  <c:v>45</c:v>
                </c:pt>
                <c:pt idx="320">
                  <c:v>44</c:v>
                </c:pt>
                <c:pt idx="321">
                  <c:v>41</c:v>
                </c:pt>
                <c:pt idx="322">
                  <c:v>41</c:v>
                </c:pt>
                <c:pt idx="323">
                  <c:v>45</c:v>
                </c:pt>
                <c:pt idx="324">
                  <c:v>0</c:v>
                </c:pt>
                <c:pt idx="325">
                  <c:v>33</c:v>
                </c:pt>
                <c:pt idx="326">
                  <c:v>38</c:v>
                </c:pt>
                <c:pt idx="327">
                  <c:v>45.5</c:v>
                </c:pt>
                <c:pt idx="328">
                  <c:v>37</c:v>
                </c:pt>
                <c:pt idx="329">
                  <c:v>30</c:v>
                </c:pt>
                <c:pt idx="330">
                  <c:v>37</c:v>
                </c:pt>
                <c:pt idx="331">
                  <c:v>43</c:v>
                </c:pt>
                <c:pt idx="332">
                  <c:v>44</c:v>
                </c:pt>
                <c:pt idx="333">
                  <c:v>23</c:v>
                </c:pt>
                <c:pt idx="334">
                  <c:v>47</c:v>
                </c:pt>
                <c:pt idx="335">
                  <c:v>44</c:v>
                </c:pt>
                <c:pt idx="336">
                  <c:v>38</c:v>
                </c:pt>
                <c:pt idx="337">
                  <c:v>48</c:v>
                </c:pt>
                <c:pt idx="338">
                  <c:v>32</c:v>
                </c:pt>
                <c:pt idx="339">
                  <c:v>32</c:v>
                </c:pt>
                <c:pt idx="340">
                  <c:v>37</c:v>
                </c:pt>
                <c:pt idx="341">
                  <c:v>37</c:v>
                </c:pt>
                <c:pt idx="342">
                  <c:v>32</c:v>
                </c:pt>
                <c:pt idx="343">
                  <c:v>36</c:v>
                </c:pt>
                <c:pt idx="344">
                  <c:v>37</c:v>
                </c:pt>
                <c:pt idx="345">
                  <c:v>32</c:v>
                </c:pt>
                <c:pt idx="346">
                  <c:v>36</c:v>
                </c:pt>
                <c:pt idx="347">
                  <c:v>0</c:v>
                </c:pt>
                <c:pt idx="348">
                  <c:v>40</c:v>
                </c:pt>
                <c:pt idx="349">
                  <c:v>40</c:v>
                </c:pt>
                <c:pt idx="350">
                  <c:v>32</c:v>
                </c:pt>
                <c:pt idx="351">
                  <c:v>36</c:v>
                </c:pt>
                <c:pt idx="352">
                  <c:v>36</c:v>
                </c:pt>
                <c:pt idx="353">
                  <c:v>36</c:v>
                </c:pt>
                <c:pt idx="354">
                  <c:v>47</c:v>
                </c:pt>
                <c:pt idx="355">
                  <c:v>42</c:v>
                </c:pt>
                <c:pt idx="356">
                  <c:v>34</c:v>
                </c:pt>
                <c:pt idx="357">
                  <c:v>36</c:v>
                </c:pt>
                <c:pt idx="358">
                  <c:v>34</c:v>
                </c:pt>
                <c:pt idx="359">
                  <c:v>27</c:v>
                </c:pt>
                <c:pt idx="360">
                  <c:v>34</c:v>
                </c:pt>
                <c:pt idx="361">
                  <c:v>46</c:v>
                </c:pt>
                <c:pt idx="362">
                  <c:v>46</c:v>
                </c:pt>
                <c:pt idx="363">
                  <c:v>0</c:v>
                </c:pt>
                <c:pt idx="364">
                  <c:v>0</c:v>
                </c:pt>
                <c:pt idx="365">
                  <c:v>36</c:v>
                </c:pt>
                <c:pt idx="366">
                  <c:v>39</c:v>
                </c:pt>
                <c:pt idx="367">
                  <c:v>36</c:v>
                </c:pt>
                <c:pt idx="368">
                  <c:v>36</c:v>
                </c:pt>
                <c:pt idx="369">
                  <c:v>39</c:v>
                </c:pt>
                <c:pt idx="370">
                  <c:v>36</c:v>
                </c:pt>
                <c:pt idx="371">
                  <c:v>39</c:v>
                </c:pt>
                <c:pt idx="372">
                  <c:v>20</c:v>
                </c:pt>
                <c:pt idx="373">
                  <c:v>37</c:v>
                </c:pt>
                <c:pt idx="374">
                  <c:v>33</c:v>
                </c:pt>
                <c:pt idx="375">
                  <c:v>37</c:v>
                </c:pt>
                <c:pt idx="376">
                  <c:v>0</c:v>
                </c:pt>
                <c:pt idx="377">
                  <c:v>32</c:v>
                </c:pt>
                <c:pt idx="378">
                  <c:v>42</c:v>
                </c:pt>
                <c:pt idx="379">
                  <c:v>36</c:v>
                </c:pt>
                <c:pt idx="380">
                  <c:v>34</c:v>
                </c:pt>
                <c:pt idx="381">
                  <c:v>29</c:v>
                </c:pt>
                <c:pt idx="382">
                  <c:v>36</c:v>
                </c:pt>
                <c:pt idx="383">
                  <c:v>39</c:v>
                </c:pt>
                <c:pt idx="384">
                  <c:v>34</c:v>
                </c:pt>
                <c:pt idx="385">
                  <c:v>41</c:v>
                </c:pt>
                <c:pt idx="386">
                  <c:v>36</c:v>
                </c:pt>
                <c:pt idx="387">
                  <c:v>46</c:v>
                </c:pt>
                <c:pt idx="388">
                  <c:v>17</c:v>
                </c:pt>
                <c:pt idx="389">
                  <c:v>45</c:v>
                </c:pt>
                <c:pt idx="390">
                  <c:v>34</c:v>
                </c:pt>
                <c:pt idx="391">
                  <c:v>45</c:v>
                </c:pt>
                <c:pt idx="392">
                  <c:v>40</c:v>
                </c:pt>
                <c:pt idx="393">
                  <c:v>42</c:v>
                </c:pt>
                <c:pt idx="394">
                  <c:v>42</c:v>
                </c:pt>
                <c:pt idx="395">
                  <c:v>32</c:v>
                </c:pt>
                <c:pt idx="396">
                  <c:v>18</c:v>
                </c:pt>
                <c:pt idx="397">
                  <c:v>29</c:v>
                </c:pt>
                <c:pt idx="398">
                  <c:v>41</c:v>
                </c:pt>
                <c:pt idx="399">
                  <c:v>40</c:v>
                </c:pt>
                <c:pt idx="400">
                  <c:v>40</c:v>
                </c:pt>
                <c:pt idx="401">
                  <c:v>37</c:v>
                </c:pt>
                <c:pt idx="402">
                  <c:v>42</c:v>
                </c:pt>
                <c:pt idx="403">
                  <c:v>32</c:v>
                </c:pt>
                <c:pt idx="404">
                  <c:v>39</c:v>
                </c:pt>
                <c:pt idx="405">
                  <c:v>42</c:v>
                </c:pt>
                <c:pt idx="406">
                  <c:v>40</c:v>
                </c:pt>
                <c:pt idx="407">
                  <c:v>30</c:v>
                </c:pt>
                <c:pt idx="408">
                  <c:v>36</c:v>
                </c:pt>
                <c:pt idx="409">
                  <c:v>39</c:v>
                </c:pt>
                <c:pt idx="410">
                  <c:v>40</c:v>
                </c:pt>
                <c:pt idx="411">
                  <c:v>43</c:v>
                </c:pt>
                <c:pt idx="412">
                  <c:v>40</c:v>
                </c:pt>
                <c:pt idx="413">
                  <c:v>36</c:v>
                </c:pt>
                <c:pt idx="414">
                  <c:v>30</c:v>
                </c:pt>
                <c:pt idx="415">
                  <c:v>47</c:v>
                </c:pt>
                <c:pt idx="416">
                  <c:v>48</c:v>
                </c:pt>
                <c:pt idx="417">
                  <c:v>36</c:v>
                </c:pt>
                <c:pt idx="418">
                  <c:v>47</c:v>
                </c:pt>
                <c:pt idx="419">
                  <c:v>36</c:v>
                </c:pt>
                <c:pt idx="420">
                  <c:v>40</c:v>
                </c:pt>
                <c:pt idx="421">
                  <c:v>47</c:v>
                </c:pt>
                <c:pt idx="422">
                  <c:v>33</c:v>
                </c:pt>
                <c:pt idx="423">
                  <c:v>43</c:v>
                </c:pt>
                <c:pt idx="424">
                  <c:v>35</c:v>
                </c:pt>
                <c:pt idx="425">
                  <c:v>0</c:v>
                </c:pt>
                <c:pt idx="426">
                  <c:v>48</c:v>
                </c:pt>
                <c:pt idx="427">
                  <c:v>38</c:v>
                </c:pt>
                <c:pt idx="428">
                  <c:v>32</c:v>
                </c:pt>
                <c:pt idx="429">
                  <c:v>34</c:v>
                </c:pt>
                <c:pt idx="430">
                  <c:v>0</c:v>
                </c:pt>
                <c:pt idx="431">
                  <c:v>36</c:v>
                </c:pt>
                <c:pt idx="432">
                  <c:v>42</c:v>
                </c:pt>
                <c:pt idx="433">
                  <c:v>26</c:v>
                </c:pt>
                <c:pt idx="434">
                  <c:v>32</c:v>
                </c:pt>
                <c:pt idx="435">
                  <c:v>9</c:v>
                </c:pt>
                <c:pt idx="436">
                  <c:v>40</c:v>
                </c:pt>
                <c:pt idx="437">
                  <c:v>29</c:v>
                </c:pt>
                <c:pt idx="438">
                  <c:v>0</c:v>
                </c:pt>
                <c:pt idx="439">
                  <c:v>36</c:v>
                </c:pt>
                <c:pt idx="440">
                  <c:v>42</c:v>
                </c:pt>
                <c:pt idx="441">
                  <c:v>36</c:v>
                </c:pt>
                <c:pt idx="442">
                  <c:v>39</c:v>
                </c:pt>
                <c:pt idx="443">
                  <c:v>43</c:v>
                </c:pt>
                <c:pt idx="444">
                  <c:v>42</c:v>
                </c:pt>
                <c:pt idx="445">
                  <c:v>43</c:v>
                </c:pt>
                <c:pt idx="446">
                  <c:v>34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31</c:v>
                </c:pt>
                <c:pt idx="452">
                  <c:v>40</c:v>
                </c:pt>
                <c:pt idx="453">
                  <c:v>32</c:v>
                </c:pt>
                <c:pt idx="454">
                  <c:v>36</c:v>
                </c:pt>
                <c:pt idx="455">
                  <c:v>30</c:v>
                </c:pt>
                <c:pt idx="456">
                  <c:v>34</c:v>
                </c:pt>
                <c:pt idx="457">
                  <c:v>41</c:v>
                </c:pt>
                <c:pt idx="458">
                  <c:v>36</c:v>
                </c:pt>
                <c:pt idx="459">
                  <c:v>36</c:v>
                </c:pt>
                <c:pt idx="460">
                  <c:v>40</c:v>
                </c:pt>
                <c:pt idx="461">
                  <c:v>30</c:v>
                </c:pt>
                <c:pt idx="462">
                  <c:v>24</c:v>
                </c:pt>
                <c:pt idx="463">
                  <c:v>38</c:v>
                </c:pt>
                <c:pt idx="464">
                  <c:v>39</c:v>
                </c:pt>
                <c:pt idx="465">
                  <c:v>39</c:v>
                </c:pt>
                <c:pt idx="466">
                  <c:v>29</c:v>
                </c:pt>
                <c:pt idx="467">
                  <c:v>36</c:v>
                </c:pt>
                <c:pt idx="468">
                  <c:v>32</c:v>
                </c:pt>
                <c:pt idx="469">
                  <c:v>33</c:v>
                </c:pt>
                <c:pt idx="470">
                  <c:v>48</c:v>
                </c:pt>
                <c:pt idx="471">
                  <c:v>28</c:v>
                </c:pt>
                <c:pt idx="472">
                  <c:v>35</c:v>
                </c:pt>
                <c:pt idx="473">
                  <c:v>34</c:v>
                </c:pt>
                <c:pt idx="474">
                  <c:v>34</c:v>
                </c:pt>
                <c:pt idx="475">
                  <c:v>37</c:v>
                </c:pt>
                <c:pt idx="476">
                  <c:v>34</c:v>
                </c:pt>
                <c:pt idx="477">
                  <c:v>41</c:v>
                </c:pt>
                <c:pt idx="478">
                  <c:v>40</c:v>
                </c:pt>
                <c:pt idx="479">
                  <c:v>40</c:v>
                </c:pt>
                <c:pt idx="480">
                  <c:v>37</c:v>
                </c:pt>
                <c:pt idx="481">
                  <c:v>27</c:v>
                </c:pt>
                <c:pt idx="482">
                  <c:v>36</c:v>
                </c:pt>
                <c:pt idx="483">
                  <c:v>36</c:v>
                </c:pt>
                <c:pt idx="484">
                  <c:v>41</c:v>
                </c:pt>
                <c:pt idx="485">
                  <c:v>36</c:v>
                </c:pt>
                <c:pt idx="486">
                  <c:v>39</c:v>
                </c:pt>
                <c:pt idx="487">
                  <c:v>40</c:v>
                </c:pt>
                <c:pt idx="488">
                  <c:v>35</c:v>
                </c:pt>
                <c:pt idx="489">
                  <c:v>39</c:v>
                </c:pt>
                <c:pt idx="490">
                  <c:v>1</c:v>
                </c:pt>
                <c:pt idx="491">
                  <c:v>32</c:v>
                </c:pt>
                <c:pt idx="492">
                  <c:v>41</c:v>
                </c:pt>
                <c:pt idx="493">
                  <c:v>30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8</c:v>
                </c:pt>
                <c:pt idx="498">
                  <c:v>18</c:v>
                </c:pt>
                <c:pt idx="499">
                  <c:v>9</c:v>
                </c:pt>
                <c:pt idx="500">
                  <c:v>38</c:v>
                </c:pt>
                <c:pt idx="501">
                  <c:v>36</c:v>
                </c:pt>
                <c:pt idx="502">
                  <c:v>18</c:v>
                </c:pt>
                <c:pt idx="503">
                  <c:v>41</c:v>
                </c:pt>
                <c:pt idx="504">
                  <c:v>42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48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 formatCode="#,##0">
                  <c:v>17266.5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7F27-4EDF-98B3-3F11C2A208D3}"/>
            </c:ext>
          </c:extLst>
        </c:ser>
        <c:ser>
          <c:idx val="131"/>
          <c:order val="131"/>
          <c:tx>
            <c:strRef>
              <c:f>'LOCAL DECEMBER 2022'!$DX$4:$DX$8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周日加班 Sunday overtime (night)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2022'!$DX$9:$DX$526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47</c:v>
                </c:pt>
                <c:pt idx="27">
                  <c:v>47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20</c:v>
                </c:pt>
                <c:pt idx="40">
                  <c:v>0</c:v>
                </c:pt>
                <c:pt idx="41">
                  <c:v>0</c:v>
                </c:pt>
                <c:pt idx="42">
                  <c:v>41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20</c:v>
                </c:pt>
                <c:pt idx="73">
                  <c:v>0</c:v>
                </c:pt>
                <c:pt idx="74">
                  <c:v>0</c:v>
                </c:pt>
                <c:pt idx="75">
                  <c:v>34</c:v>
                </c:pt>
                <c:pt idx="76">
                  <c:v>0</c:v>
                </c:pt>
                <c:pt idx="77">
                  <c:v>48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24.5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36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21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23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38</c:v>
                </c:pt>
                <c:pt idx="364">
                  <c:v>32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44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48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40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 formatCode="#,##0">
                  <c:v>862.5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7F27-4EDF-98B3-3F11C2A208D3}"/>
            </c:ext>
          </c:extLst>
        </c:ser>
        <c:ser>
          <c:idx val="132"/>
          <c:order val="132"/>
          <c:tx>
            <c:strRef>
              <c:f>'LOCAL DECEMBER 2022'!$DY$4:$DY$8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节日加班  holiday overtime (Day)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2022'!$DY$9:$DY$526</c:f>
              <c:numCache>
                <c:formatCode>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10.5</c:v>
                </c:pt>
                <c:pt idx="6">
                  <c:v>0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12</c:v>
                </c:pt>
                <c:pt idx="12">
                  <c:v>9</c:v>
                </c:pt>
                <c:pt idx="13">
                  <c:v>13</c:v>
                </c:pt>
                <c:pt idx="14">
                  <c:v>8</c:v>
                </c:pt>
                <c:pt idx="15">
                  <c:v>11</c:v>
                </c:pt>
                <c:pt idx="16">
                  <c:v>9</c:v>
                </c:pt>
                <c:pt idx="17">
                  <c:v>8</c:v>
                </c:pt>
                <c:pt idx="18">
                  <c:v>10</c:v>
                </c:pt>
                <c:pt idx="19">
                  <c:v>12</c:v>
                </c:pt>
                <c:pt idx="20">
                  <c:v>8</c:v>
                </c:pt>
                <c:pt idx="21">
                  <c:v>12</c:v>
                </c:pt>
                <c:pt idx="22">
                  <c:v>9</c:v>
                </c:pt>
                <c:pt idx="23">
                  <c:v>13</c:v>
                </c:pt>
                <c:pt idx="24">
                  <c:v>12</c:v>
                </c:pt>
                <c:pt idx="25">
                  <c:v>10</c:v>
                </c:pt>
                <c:pt idx="26">
                  <c:v>0</c:v>
                </c:pt>
                <c:pt idx="27">
                  <c:v>0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9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9</c:v>
                </c:pt>
                <c:pt idx="37">
                  <c:v>10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0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9</c:v>
                </c:pt>
                <c:pt idx="47">
                  <c:v>10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0</c:v>
                </c:pt>
                <c:pt idx="52">
                  <c:v>9</c:v>
                </c:pt>
                <c:pt idx="53">
                  <c:v>9</c:v>
                </c:pt>
                <c:pt idx="54">
                  <c:v>13</c:v>
                </c:pt>
                <c:pt idx="55">
                  <c:v>10</c:v>
                </c:pt>
                <c:pt idx="56">
                  <c:v>12</c:v>
                </c:pt>
                <c:pt idx="57">
                  <c:v>10</c:v>
                </c:pt>
                <c:pt idx="58">
                  <c:v>12</c:v>
                </c:pt>
                <c:pt idx="59">
                  <c:v>10</c:v>
                </c:pt>
                <c:pt idx="60">
                  <c:v>12</c:v>
                </c:pt>
                <c:pt idx="61">
                  <c:v>11</c:v>
                </c:pt>
                <c:pt idx="62">
                  <c:v>12</c:v>
                </c:pt>
                <c:pt idx="63">
                  <c:v>8</c:v>
                </c:pt>
                <c:pt idx="64">
                  <c:v>9</c:v>
                </c:pt>
                <c:pt idx="65">
                  <c:v>10</c:v>
                </c:pt>
                <c:pt idx="66">
                  <c:v>11</c:v>
                </c:pt>
                <c:pt idx="67">
                  <c:v>8</c:v>
                </c:pt>
                <c:pt idx="68">
                  <c:v>11</c:v>
                </c:pt>
                <c:pt idx="69">
                  <c:v>12</c:v>
                </c:pt>
                <c:pt idx="70">
                  <c:v>8</c:v>
                </c:pt>
                <c:pt idx="71">
                  <c:v>12</c:v>
                </c:pt>
                <c:pt idx="72">
                  <c:v>0</c:v>
                </c:pt>
                <c:pt idx="73">
                  <c:v>8</c:v>
                </c:pt>
                <c:pt idx="74">
                  <c:v>10.5</c:v>
                </c:pt>
                <c:pt idx="75">
                  <c:v>0</c:v>
                </c:pt>
                <c:pt idx="76">
                  <c:v>12</c:v>
                </c:pt>
                <c:pt idx="77">
                  <c:v>0</c:v>
                </c:pt>
                <c:pt idx="78">
                  <c:v>9</c:v>
                </c:pt>
                <c:pt idx="79">
                  <c:v>10</c:v>
                </c:pt>
                <c:pt idx="80">
                  <c:v>8</c:v>
                </c:pt>
                <c:pt idx="81">
                  <c:v>9</c:v>
                </c:pt>
                <c:pt idx="82">
                  <c:v>12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12</c:v>
                </c:pt>
                <c:pt idx="87">
                  <c:v>11</c:v>
                </c:pt>
                <c:pt idx="88">
                  <c:v>12</c:v>
                </c:pt>
                <c:pt idx="89">
                  <c:v>9</c:v>
                </c:pt>
                <c:pt idx="90">
                  <c:v>10</c:v>
                </c:pt>
                <c:pt idx="91">
                  <c:v>10</c:v>
                </c:pt>
                <c:pt idx="92">
                  <c:v>9</c:v>
                </c:pt>
                <c:pt idx="93">
                  <c:v>9</c:v>
                </c:pt>
                <c:pt idx="94">
                  <c:v>0</c:v>
                </c:pt>
                <c:pt idx="95">
                  <c:v>5</c:v>
                </c:pt>
                <c:pt idx="96">
                  <c:v>8</c:v>
                </c:pt>
                <c:pt idx="97">
                  <c:v>0</c:v>
                </c:pt>
                <c:pt idx="98">
                  <c:v>0</c:v>
                </c:pt>
                <c:pt idx="99">
                  <c:v>13</c:v>
                </c:pt>
                <c:pt idx="100">
                  <c:v>13</c:v>
                </c:pt>
                <c:pt idx="101">
                  <c:v>0</c:v>
                </c:pt>
                <c:pt idx="102">
                  <c:v>9</c:v>
                </c:pt>
                <c:pt idx="103">
                  <c:v>9</c:v>
                </c:pt>
                <c:pt idx="104">
                  <c:v>0</c:v>
                </c:pt>
                <c:pt idx="105">
                  <c:v>9</c:v>
                </c:pt>
                <c:pt idx="106">
                  <c:v>9</c:v>
                </c:pt>
                <c:pt idx="107">
                  <c:v>0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11.5</c:v>
                </c:pt>
                <c:pt idx="112">
                  <c:v>12</c:v>
                </c:pt>
                <c:pt idx="113">
                  <c:v>9</c:v>
                </c:pt>
                <c:pt idx="114">
                  <c:v>11</c:v>
                </c:pt>
                <c:pt idx="115">
                  <c:v>11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8</c:v>
                </c:pt>
                <c:pt idx="120">
                  <c:v>0</c:v>
                </c:pt>
                <c:pt idx="121">
                  <c:v>9</c:v>
                </c:pt>
                <c:pt idx="122">
                  <c:v>8</c:v>
                </c:pt>
                <c:pt idx="123">
                  <c:v>9</c:v>
                </c:pt>
                <c:pt idx="124">
                  <c:v>0</c:v>
                </c:pt>
                <c:pt idx="125">
                  <c:v>9</c:v>
                </c:pt>
                <c:pt idx="126">
                  <c:v>9</c:v>
                </c:pt>
                <c:pt idx="127">
                  <c:v>10</c:v>
                </c:pt>
                <c:pt idx="128">
                  <c:v>9</c:v>
                </c:pt>
                <c:pt idx="129">
                  <c:v>12</c:v>
                </c:pt>
                <c:pt idx="130">
                  <c:v>9</c:v>
                </c:pt>
                <c:pt idx="131">
                  <c:v>10</c:v>
                </c:pt>
                <c:pt idx="132">
                  <c:v>12</c:v>
                </c:pt>
                <c:pt idx="133">
                  <c:v>0</c:v>
                </c:pt>
                <c:pt idx="134">
                  <c:v>9</c:v>
                </c:pt>
                <c:pt idx="135">
                  <c:v>0</c:v>
                </c:pt>
                <c:pt idx="136">
                  <c:v>8</c:v>
                </c:pt>
                <c:pt idx="137">
                  <c:v>10</c:v>
                </c:pt>
                <c:pt idx="138">
                  <c:v>9</c:v>
                </c:pt>
                <c:pt idx="139">
                  <c:v>8</c:v>
                </c:pt>
                <c:pt idx="140">
                  <c:v>9</c:v>
                </c:pt>
                <c:pt idx="141">
                  <c:v>9</c:v>
                </c:pt>
                <c:pt idx="142">
                  <c:v>12</c:v>
                </c:pt>
                <c:pt idx="143">
                  <c:v>11</c:v>
                </c:pt>
                <c:pt idx="144">
                  <c:v>12</c:v>
                </c:pt>
                <c:pt idx="145">
                  <c:v>12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8</c:v>
                </c:pt>
                <c:pt idx="151">
                  <c:v>0</c:v>
                </c:pt>
                <c:pt idx="152">
                  <c:v>12</c:v>
                </c:pt>
                <c:pt idx="153">
                  <c:v>13</c:v>
                </c:pt>
                <c:pt idx="154">
                  <c:v>10</c:v>
                </c:pt>
                <c:pt idx="155">
                  <c:v>11</c:v>
                </c:pt>
                <c:pt idx="156">
                  <c:v>8</c:v>
                </c:pt>
                <c:pt idx="157">
                  <c:v>12</c:v>
                </c:pt>
                <c:pt idx="158">
                  <c:v>12</c:v>
                </c:pt>
                <c:pt idx="159">
                  <c:v>9</c:v>
                </c:pt>
                <c:pt idx="160">
                  <c:v>8</c:v>
                </c:pt>
                <c:pt idx="161">
                  <c:v>9</c:v>
                </c:pt>
                <c:pt idx="162">
                  <c:v>9</c:v>
                </c:pt>
                <c:pt idx="163">
                  <c:v>12.5</c:v>
                </c:pt>
                <c:pt idx="164">
                  <c:v>12</c:v>
                </c:pt>
                <c:pt idx="165">
                  <c:v>12</c:v>
                </c:pt>
                <c:pt idx="166">
                  <c:v>11</c:v>
                </c:pt>
                <c:pt idx="167">
                  <c:v>9</c:v>
                </c:pt>
                <c:pt idx="168">
                  <c:v>11</c:v>
                </c:pt>
                <c:pt idx="169">
                  <c:v>0</c:v>
                </c:pt>
                <c:pt idx="170">
                  <c:v>0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11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5</c:v>
                </c:pt>
                <c:pt idx="180">
                  <c:v>0</c:v>
                </c:pt>
                <c:pt idx="181">
                  <c:v>13</c:v>
                </c:pt>
                <c:pt idx="182">
                  <c:v>9</c:v>
                </c:pt>
                <c:pt idx="183">
                  <c:v>12</c:v>
                </c:pt>
                <c:pt idx="184">
                  <c:v>9</c:v>
                </c:pt>
                <c:pt idx="185">
                  <c:v>12</c:v>
                </c:pt>
                <c:pt idx="186">
                  <c:v>9</c:v>
                </c:pt>
                <c:pt idx="187">
                  <c:v>8</c:v>
                </c:pt>
                <c:pt idx="188">
                  <c:v>9</c:v>
                </c:pt>
                <c:pt idx="189">
                  <c:v>12</c:v>
                </c:pt>
                <c:pt idx="190">
                  <c:v>0</c:v>
                </c:pt>
                <c:pt idx="191">
                  <c:v>13</c:v>
                </c:pt>
                <c:pt idx="192">
                  <c:v>8</c:v>
                </c:pt>
                <c:pt idx="193">
                  <c:v>13</c:v>
                </c:pt>
                <c:pt idx="194">
                  <c:v>10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11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0</c:v>
                </c:pt>
                <c:pt idx="213">
                  <c:v>12</c:v>
                </c:pt>
                <c:pt idx="214">
                  <c:v>11</c:v>
                </c:pt>
                <c:pt idx="215">
                  <c:v>11</c:v>
                </c:pt>
                <c:pt idx="216">
                  <c:v>9.5</c:v>
                </c:pt>
                <c:pt idx="217">
                  <c:v>9.5</c:v>
                </c:pt>
                <c:pt idx="218">
                  <c:v>10</c:v>
                </c:pt>
                <c:pt idx="219">
                  <c:v>9</c:v>
                </c:pt>
                <c:pt idx="220">
                  <c:v>0</c:v>
                </c:pt>
                <c:pt idx="221">
                  <c:v>10</c:v>
                </c:pt>
                <c:pt idx="222">
                  <c:v>8</c:v>
                </c:pt>
                <c:pt idx="223">
                  <c:v>12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11</c:v>
                </c:pt>
                <c:pt idx="228">
                  <c:v>11</c:v>
                </c:pt>
                <c:pt idx="229">
                  <c:v>12</c:v>
                </c:pt>
                <c:pt idx="230">
                  <c:v>11</c:v>
                </c:pt>
                <c:pt idx="231">
                  <c:v>9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10</c:v>
                </c:pt>
                <c:pt idx="238">
                  <c:v>9</c:v>
                </c:pt>
                <c:pt idx="239">
                  <c:v>10</c:v>
                </c:pt>
                <c:pt idx="240">
                  <c:v>9</c:v>
                </c:pt>
                <c:pt idx="241">
                  <c:v>12</c:v>
                </c:pt>
                <c:pt idx="242">
                  <c:v>12</c:v>
                </c:pt>
                <c:pt idx="243">
                  <c:v>9</c:v>
                </c:pt>
                <c:pt idx="244">
                  <c:v>9</c:v>
                </c:pt>
                <c:pt idx="245">
                  <c:v>11</c:v>
                </c:pt>
                <c:pt idx="246">
                  <c:v>9</c:v>
                </c:pt>
                <c:pt idx="247">
                  <c:v>11</c:v>
                </c:pt>
                <c:pt idx="248">
                  <c:v>9</c:v>
                </c:pt>
                <c:pt idx="249">
                  <c:v>11</c:v>
                </c:pt>
                <c:pt idx="250">
                  <c:v>12</c:v>
                </c:pt>
                <c:pt idx="251">
                  <c:v>11</c:v>
                </c:pt>
                <c:pt idx="252">
                  <c:v>9</c:v>
                </c:pt>
                <c:pt idx="253">
                  <c:v>9</c:v>
                </c:pt>
                <c:pt idx="254">
                  <c:v>11.5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0</c:v>
                </c:pt>
                <c:pt idx="267">
                  <c:v>8</c:v>
                </c:pt>
                <c:pt idx="268">
                  <c:v>10</c:v>
                </c:pt>
                <c:pt idx="269">
                  <c:v>0</c:v>
                </c:pt>
                <c:pt idx="270">
                  <c:v>9</c:v>
                </c:pt>
                <c:pt idx="271">
                  <c:v>10</c:v>
                </c:pt>
                <c:pt idx="272">
                  <c:v>9</c:v>
                </c:pt>
                <c:pt idx="273">
                  <c:v>11</c:v>
                </c:pt>
                <c:pt idx="274">
                  <c:v>9</c:v>
                </c:pt>
                <c:pt idx="275">
                  <c:v>11</c:v>
                </c:pt>
                <c:pt idx="276">
                  <c:v>11</c:v>
                </c:pt>
                <c:pt idx="277">
                  <c:v>9</c:v>
                </c:pt>
                <c:pt idx="278">
                  <c:v>11</c:v>
                </c:pt>
                <c:pt idx="279">
                  <c:v>9</c:v>
                </c:pt>
                <c:pt idx="280">
                  <c:v>12</c:v>
                </c:pt>
                <c:pt idx="281">
                  <c:v>9</c:v>
                </c:pt>
                <c:pt idx="282">
                  <c:v>9</c:v>
                </c:pt>
                <c:pt idx="283">
                  <c:v>13</c:v>
                </c:pt>
                <c:pt idx="284">
                  <c:v>9</c:v>
                </c:pt>
                <c:pt idx="285">
                  <c:v>13</c:v>
                </c:pt>
                <c:pt idx="286">
                  <c:v>9</c:v>
                </c:pt>
                <c:pt idx="287">
                  <c:v>8</c:v>
                </c:pt>
                <c:pt idx="288">
                  <c:v>9</c:v>
                </c:pt>
                <c:pt idx="289">
                  <c:v>10</c:v>
                </c:pt>
                <c:pt idx="290">
                  <c:v>9</c:v>
                </c:pt>
                <c:pt idx="291">
                  <c:v>11</c:v>
                </c:pt>
                <c:pt idx="292">
                  <c:v>9</c:v>
                </c:pt>
                <c:pt idx="293">
                  <c:v>9</c:v>
                </c:pt>
                <c:pt idx="294">
                  <c:v>10</c:v>
                </c:pt>
                <c:pt idx="295">
                  <c:v>0</c:v>
                </c:pt>
                <c:pt idx="296">
                  <c:v>9</c:v>
                </c:pt>
                <c:pt idx="297">
                  <c:v>9</c:v>
                </c:pt>
                <c:pt idx="298">
                  <c:v>8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11</c:v>
                </c:pt>
                <c:pt idx="303">
                  <c:v>9</c:v>
                </c:pt>
                <c:pt idx="304">
                  <c:v>13</c:v>
                </c:pt>
                <c:pt idx="305">
                  <c:v>12</c:v>
                </c:pt>
                <c:pt idx="306">
                  <c:v>11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9</c:v>
                </c:pt>
                <c:pt idx="311">
                  <c:v>10</c:v>
                </c:pt>
                <c:pt idx="312">
                  <c:v>10</c:v>
                </c:pt>
                <c:pt idx="313">
                  <c:v>11</c:v>
                </c:pt>
                <c:pt idx="314">
                  <c:v>8</c:v>
                </c:pt>
                <c:pt idx="315">
                  <c:v>9</c:v>
                </c:pt>
                <c:pt idx="316">
                  <c:v>9</c:v>
                </c:pt>
                <c:pt idx="317">
                  <c:v>8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11</c:v>
                </c:pt>
                <c:pt idx="323">
                  <c:v>11</c:v>
                </c:pt>
                <c:pt idx="324">
                  <c:v>0</c:v>
                </c:pt>
                <c:pt idx="325">
                  <c:v>10</c:v>
                </c:pt>
                <c:pt idx="326">
                  <c:v>13</c:v>
                </c:pt>
                <c:pt idx="327">
                  <c:v>12</c:v>
                </c:pt>
                <c:pt idx="328">
                  <c:v>9</c:v>
                </c:pt>
                <c:pt idx="329">
                  <c:v>8</c:v>
                </c:pt>
                <c:pt idx="330">
                  <c:v>9</c:v>
                </c:pt>
                <c:pt idx="331">
                  <c:v>11</c:v>
                </c:pt>
                <c:pt idx="332">
                  <c:v>11</c:v>
                </c:pt>
                <c:pt idx="333">
                  <c:v>0</c:v>
                </c:pt>
                <c:pt idx="334">
                  <c:v>11.5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8</c:v>
                </c:pt>
                <c:pt idx="339">
                  <c:v>8</c:v>
                </c:pt>
                <c:pt idx="340">
                  <c:v>9</c:v>
                </c:pt>
                <c:pt idx="341">
                  <c:v>12</c:v>
                </c:pt>
                <c:pt idx="342">
                  <c:v>8</c:v>
                </c:pt>
                <c:pt idx="343">
                  <c:v>11</c:v>
                </c:pt>
                <c:pt idx="344">
                  <c:v>12</c:v>
                </c:pt>
                <c:pt idx="345">
                  <c:v>8</c:v>
                </c:pt>
                <c:pt idx="346">
                  <c:v>11</c:v>
                </c:pt>
                <c:pt idx="347">
                  <c:v>0</c:v>
                </c:pt>
                <c:pt idx="348">
                  <c:v>9</c:v>
                </c:pt>
                <c:pt idx="349">
                  <c:v>9</c:v>
                </c:pt>
                <c:pt idx="350">
                  <c:v>13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12</c:v>
                </c:pt>
                <c:pt idx="355">
                  <c:v>12</c:v>
                </c:pt>
                <c:pt idx="356">
                  <c:v>8</c:v>
                </c:pt>
                <c:pt idx="357">
                  <c:v>8</c:v>
                </c:pt>
                <c:pt idx="358">
                  <c:v>9</c:v>
                </c:pt>
                <c:pt idx="359">
                  <c:v>0</c:v>
                </c:pt>
                <c:pt idx="360">
                  <c:v>9</c:v>
                </c:pt>
                <c:pt idx="361">
                  <c:v>12</c:v>
                </c:pt>
                <c:pt idx="362">
                  <c:v>12</c:v>
                </c:pt>
                <c:pt idx="363">
                  <c:v>0</c:v>
                </c:pt>
                <c:pt idx="364">
                  <c:v>0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10</c:v>
                </c:pt>
                <c:pt idx="370">
                  <c:v>8</c:v>
                </c:pt>
                <c:pt idx="371">
                  <c:v>12</c:v>
                </c:pt>
                <c:pt idx="372">
                  <c:v>0</c:v>
                </c:pt>
                <c:pt idx="373">
                  <c:v>9</c:v>
                </c:pt>
                <c:pt idx="374">
                  <c:v>9</c:v>
                </c:pt>
                <c:pt idx="375">
                  <c:v>5</c:v>
                </c:pt>
                <c:pt idx="376">
                  <c:v>0</c:v>
                </c:pt>
                <c:pt idx="377">
                  <c:v>0</c:v>
                </c:pt>
                <c:pt idx="378">
                  <c:v>10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10</c:v>
                </c:pt>
                <c:pt idx="383">
                  <c:v>11</c:v>
                </c:pt>
                <c:pt idx="384">
                  <c:v>11</c:v>
                </c:pt>
                <c:pt idx="385">
                  <c:v>9</c:v>
                </c:pt>
                <c:pt idx="386">
                  <c:v>9</c:v>
                </c:pt>
                <c:pt idx="387">
                  <c:v>12</c:v>
                </c:pt>
                <c:pt idx="388">
                  <c:v>0</c:v>
                </c:pt>
                <c:pt idx="389">
                  <c:v>12</c:v>
                </c:pt>
                <c:pt idx="390">
                  <c:v>0</c:v>
                </c:pt>
                <c:pt idx="391">
                  <c:v>12</c:v>
                </c:pt>
                <c:pt idx="392">
                  <c:v>11</c:v>
                </c:pt>
                <c:pt idx="393">
                  <c:v>9</c:v>
                </c:pt>
                <c:pt idx="394">
                  <c:v>9</c:v>
                </c:pt>
                <c:pt idx="395">
                  <c:v>8</c:v>
                </c:pt>
                <c:pt idx="396">
                  <c:v>9</c:v>
                </c:pt>
                <c:pt idx="397">
                  <c:v>9</c:v>
                </c:pt>
                <c:pt idx="398">
                  <c:v>10</c:v>
                </c:pt>
                <c:pt idx="399">
                  <c:v>9</c:v>
                </c:pt>
                <c:pt idx="400">
                  <c:v>9</c:v>
                </c:pt>
                <c:pt idx="401">
                  <c:v>12</c:v>
                </c:pt>
                <c:pt idx="402">
                  <c:v>11</c:v>
                </c:pt>
                <c:pt idx="403">
                  <c:v>8</c:v>
                </c:pt>
                <c:pt idx="404">
                  <c:v>11</c:v>
                </c:pt>
                <c:pt idx="405">
                  <c:v>9</c:v>
                </c:pt>
                <c:pt idx="406">
                  <c:v>10</c:v>
                </c:pt>
                <c:pt idx="407">
                  <c:v>10</c:v>
                </c:pt>
                <c:pt idx="408">
                  <c:v>0</c:v>
                </c:pt>
                <c:pt idx="409">
                  <c:v>10</c:v>
                </c:pt>
                <c:pt idx="410">
                  <c:v>10</c:v>
                </c:pt>
                <c:pt idx="411">
                  <c:v>9</c:v>
                </c:pt>
                <c:pt idx="412">
                  <c:v>10</c:v>
                </c:pt>
                <c:pt idx="413">
                  <c:v>9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11</c:v>
                </c:pt>
                <c:pt idx="418">
                  <c:v>12</c:v>
                </c:pt>
                <c:pt idx="419">
                  <c:v>9</c:v>
                </c:pt>
                <c:pt idx="420">
                  <c:v>12</c:v>
                </c:pt>
                <c:pt idx="421">
                  <c:v>11.5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10</c:v>
                </c:pt>
                <c:pt idx="428">
                  <c:v>12</c:v>
                </c:pt>
                <c:pt idx="429">
                  <c:v>12</c:v>
                </c:pt>
                <c:pt idx="430">
                  <c:v>0</c:v>
                </c:pt>
                <c:pt idx="431">
                  <c:v>9</c:v>
                </c:pt>
                <c:pt idx="432">
                  <c:v>12</c:v>
                </c:pt>
                <c:pt idx="433">
                  <c:v>9</c:v>
                </c:pt>
                <c:pt idx="434">
                  <c:v>8</c:v>
                </c:pt>
                <c:pt idx="435">
                  <c:v>10</c:v>
                </c:pt>
                <c:pt idx="436">
                  <c:v>9</c:v>
                </c:pt>
                <c:pt idx="437">
                  <c:v>9</c:v>
                </c:pt>
                <c:pt idx="438">
                  <c:v>0</c:v>
                </c:pt>
                <c:pt idx="439">
                  <c:v>9</c:v>
                </c:pt>
                <c:pt idx="440">
                  <c:v>11</c:v>
                </c:pt>
                <c:pt idx="441">
                  <c:v>10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8</c:v>
                </c:pt>
                <c:pt idx="447">
                  <c:v>9</c:v>
                </c:pt>
                <c:pt idx="448">
                  <c:v>9</c:v>
                </c:pt>
                <c:pt idx="449">
                  <c:v>11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12</c:v>
                </c:pt>
                <c:pt idx="454">
                  <c:v>9</c:v>
                </c:pt>
                <c:pt idx="455">
                  <c:v>8</c:v>
                </c:pt>
                <c:pt idx="456">
                  <c:v>8</c:v>
                </c:pt>
                <c:pt idx="457">
                  <c:v>13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8</c:v>
                </c:pt>
                <c:pt idx="462">
                  <c:v>8</c:v>
                </c:pt>
                <c:pt idx="463">
                  <c:v>10</c:v>
                </c:pt>
                <c:pt idx="464">
                  <c:v>9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8</c:v>
                </c:pt>
                <c:pt idx="469">
                  <c:v>12</c:v>
                </c:pt>
                <c:pt idx="470">
                  <c:v>12</c:v>
                </c:pt>
                <c:pt idx="471">
                  <c:v>10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11</c:v>
                </c:pt>
                <c:pt idx="480">
                  <c:v>9</c:v>
                </c:pt>
                <c:pt idx="481">
                  <c:v>13</c:v>
                </c:pt>
                <c:pt idx="482">
                  <c:v>9</c:v>
                </c:pt>
                <c:pt idx="483">
                  <c:v>12</c:v>
                </c:pt>
                <c:pt idx="484">
                  <c:v>11</c:v>
                </c:pt>
                <c:pt idx="485">
                  <c:v>9</c:v>
                </c:pt>
                <c:pt idx="486">
                  <c:v>11</c:v>
                </c:pt>
                <c:pt idx="487">
                  <c:v>9</c:v>
                </c:pt>
                <c:pt idx="488">
                  <c:v>12</c:v>
                </c:pt>
                <c:pt idx="489">
                  <c:v>11</c:v>
                </c:pt>
                <c:pt idx="490">
                  <c:v>0</c:v>
                </c:pt>
                <c:pt idx="491">
                  <c:v>11</c:v>
                </c:pt>
                <c:pt idx="492">
                  <c:v>11</c:v>
                </c:pt>
                <c:pt idx="493">
                  <c:v>12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9</c:v>
                </c:pt>
                <c:pt idx="499">
                  <c:v>0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12</c:v>
                </c:pt>
                <c:pt idx="504">
                  <c:v>0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 formatCode="#,##0">
                  <c:v>4611.5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7F27-4EDF-98B3-3F11C2A208D3}"/>
            </c:ext>
          </c:extLst>
        </c:ser>
        <c:ser>
          <c:idx val="133"/>
          <c:order val="133"/>
          <c:tx>
            <c:strRef>
              <c:f>'LOCAL DECEMBER 2022'!$DZ$4:$DZ$8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节日加班  holiday overtime (Night)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2022'!$DZ$9:$DZ$526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12</c:v>
                </c:pt>
                <c:pt idx="27">
                  <c:v>12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11.5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12.5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10</c:v>
                </c:pt>
                <c:pt idx="364">
                  <c:v>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 formatCode="#,##0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7F27-4EDF-98B3-3F11C2A208D3}"/>
            </c:ext>
          </c:extLst>
        </c:ser>
        <c:ser>
          <c:idx val="134"/>
          <c:order val="134"/>
          <c:tx>
            <c:strRef>
              <c:f>'LOCAL DECEMBER 2022'!$EA$4:$EA$8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出勤天数 working days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2022'!$EA$9:$EA$526</c:f>
              <c:numCache>
                <c:formatCode>General</c:formatCode>
                <c:ptCount val="518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25</c:v>
                </c:pt>
                <c:pt idx="5">
                  <c:v>26</c:v>
                </c:pt>
                <c:pt idx="6">
                  <c:v>24</c:v>
                </c:pt>
                <c:pt idx="7">
                  <c:v>20</c:v>
                </c:pt>
                <c:pt idx="8">
                  <c:v>26</c:v>
                </c:pt>
                <c:pt idx="9">
                  <c:v>26</c:v>
                </c:pt>
                <c:pt idx="10">
                  <c:v>24</c:v>
                </c:pt>
                <c:pt idx="11">
                  <c:v>26</c:v>
                </c:pt>
                <c:pt idx="12">
                  <c:v>26</c:v>
                </c:pt>
                <c:pt idx="13">
                  <c:v>25</c:v>
                </c:pt>
                <c:pt idx="14">
                  <c:v>25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25</c:v>
                </c:pt>
                <c:pt idx="22">
                  <c:v>24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25</c:v>
                </c:pt>
                <c:pt idx="29">
                  <c:v>23</c:v>
                </c:pt>
                <c:pt idx="30">
                  <c:v>23</c:v>
                </c:pt>
                <c:pt idx="31">
                  <c:v>26</c:v>
                </c:pt>
                <c:pt idx="32">
                  <c:v>26</c:v>
                </c:pt>
                <c:pt idx="33">
                  <c:v>22</c:v>
                </c:pt>
                <c:pt idx="34">
                  <c:v>22</c:v>
                </c:pt>
                <c:pt idx="35">
                  <c:v>25</c:v>
                </c:pt>
                <c:pt idx="36">
                  <c:v>22</c:v>
                </c:pt>
                <c:pt idx="37">
                  <c:v>21</c:v>
                </c:pt>
                <c:pt idx="38">
                  <c:v>26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26</c:v>
                </c:pt>
                <c:pt idx="43">
                  <c:v>20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20</c:v>
                </c:pt>
                <c:pt idx="49">
                  <c:v>26</c:v>
                </c:pt>
                <c:pt idx="50">
                  <c:v>25</c:v>
                </c:pt>
                <c:pt idx="51">
                  <c:v>26</c:v>
                </c:pt>
                <c:pt idx="52">
                  <c:v>25</c:v>
                </c:pt>
                <c:pt idx="53">
                  <c:v>26</c:v>
                </c:pt>
                <c:pt idx="54">
                  <c:v>25</c:v>
                </c:pt>
                <c:pt idx="55">
                  <c:v>25</c:v>
                </c:pt>
                <c:pt idx="56">
                  <c:v>26</c:v>
                </c:pt>
                <c:pt idx="57">
                  <c:v>22</c:v>
                </c:pt>
                <c:pt idx="58">
                  <c:v>26</c:v>
                </c:pt>
                <c:pt idx="59">
                  <c:v>23</c:v>
                </c:pt>
                <c:pt idx="60">
                  <c:v>26</c:v>
                </c:pt>
                <c:pt idx="61">
                  <c:v>26</c:v>
                </c:pt>
                <c:pt idx="62">
                  <c:v>26</c:v>
                </c:pt>
                <c:pt idx="63">
                  <c:v>26</c:v>
                </c:pt>
                <c:pt idx="64">
                  <c:v>24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26</c:v>
                </c:pt>
                <c:pt idx="69">
                  <c:v>26</c:v>
                </c:pt>
                <c:pt idx="70">
                  <c:v>26</c:v>
                </c:pt>
                <c:pt idx="71">
                  <c:v>26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26</c:v>
                </c:pt>
                <c:pt idx="76">
                  <c:v>26</c:v>
                </c:pt>
                <c:pt idx="77">
                  <c:v>19</c:v>
                </c:pt>
                <c:pt idx="78">
                  <c:v>26</c:v>
                </c:pt>
                <c:pt idx="79">
                  <c:v>18</c:v>
                </c:pt>
                <c:pt idx="80">
                  <c:v>20</c:v>
                </c:pt>
                <c:pt idx="81">
                  <c:v>26</c:v>
                </c:pt>
                <c:pt idx="82">
                  <c:v>26</c:v>
                </c:pt>
                <c:pt idx="83">
                  <c:v>25</c:v>
                </c:pt>
                <c:pt idx="84">
                  <c:v>21</c:v>
                </c:pt>
                <c:pt idx="85">
                  <c:v>25</c:v>
                </c:pt>
                <c:pt idx="86">
                  <c:v>23</c:v>
                </c:pt>
                <c:pt idx="87">
                  <c:v>25</c:v>
                </c:pt>
                <c:pt idx="88">
                  <c:v>24</c:v>
                </c:pt>
                <c:pt idx="89">
                  <c:v>26</c:v>
                </c:pt>
                <c:pt idx="90">
                  <c:v>26</c:v>
                </c:pt>
                <c:pt idx="91">
                  <c:v>25</c:v>
                </c:pt>
                <c:pt idx="92">
                  <c:v>24</c:v>
                </c:pt>
                <c:pt idx="93">
                  <c:v>19</c:v>
                </c:pt>
                <c:pt idx="94">
                  <c:v>21</c:v>
                </c:pt>
                <c:pt idx="95">
                  <c:v>25</c:v>
                </c:pt>
                <c:pt idx="96">
                  <c:v>25</c:v>
                </c:pt>
                <c:pt idx="97">
                  <c:v>22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22</c:v>
                </c:pt>
                <c:pt idx="102">
                  <c:v>25</c:v>
                </c:pt>
                <c:pt idx="103">
                  <c:v>23</c:v>
                </c:pt>
                <c:pt idx="104">
                  <c:v>13</c:v>
                </c:pt>
                <c:pt idx="105">
                  <c:v>26</c:v>
                </c:pt>
                <c:pt idx="106">
                  <c:v>18</c:v>
                </c:pt>
                <c:pt idx="107">
                  <c:v>22</c:v>
                </c:pt>
                <c:pt idx="108">
                  <c:v>22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24</c:v>
                </c:pt>
                <c:pt idx="116">
                  <c:v>26</c:v>
                </c:pt>
                <c:pt idx="117">
                  <c:v>26</c:v>
                </c:pt>
                <c:pt idx="118">
                  <c:v>21</c:v>
                </c:pt>
                <c:pt idx="119">
                  <c:v>23</c:v>
                </c:pt>
                <c:pt idx="120">
                  <c:v>26</c:v>
                </c:pt>
                <c:pt idx="121">
                  <c:v>20</c:v>
                </c:pt>
                <c:pt idx="122">
                  <c:v>22</c:v>
                </c:pt>
                <c:pt idx="123">
                  <c:v>22</c:v>
                </c:pt>
                <c:pt idx="124">
                  <c:v>11</c:v>
                </c:pt>
                <c:pt idx="125">
                  <c:v>20</c:v>
                </c:pt>
                <c:pt idx="126">
                  <c:v>26</c:v>
                </c:pt>
                <c:pt idx="127">
                  <c:v>24</c:v>
                </c:pt>
                <c:pt idx="128">
                  <c:v>26</c:v>
                </c:pt>
                <c:pt idx="129">
                  <c:v>14</c:v>
                </c:pt>
                <c:pt idx="130">
                  <c:v>25</c:v>
                </c:pt>
                <c:pt idx="131">
                  <c:v>20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19</c:v>
                </c:pt>
                <c:pt idx="136">
                  <c:v>24</c:v>
                </c:pt>
                <c:pt idx="137">
                  <c:v>26</c:v>
                </c:pt>
                <c:pt idx="138">
                  <c:v>19</c:v>
                </c:pt>
                <c:pt idx="139">
                  <c:v>26</c:v>
                </c:pt>
                <c:pt idx="140">
                  <c:v>21</c:v>
                </c:pt>
                <c:pt idx="141">
                  <c:v>18</c:v>
                </c:pt>
                <c:pt idx="142">
                  <c:v>26</c:v>
                </c:pt>
                <c:pt idx="143">
                  <c:v>24</c:v>
                </c:pt>
                <c:pt idx="144">
                  <c:v>22</c:v>
                </c:pt>
                <c:pt idx="145">
                  <c:v>25</c:v>
                </c:pt>
                <c:pt idx="146">
                  <c:v>24</c:v>
                </c:pt>
                <c:pt idx="147">
                  <c:v>26</c:v>
                </c:pt>
                <c:pt idx="148">
                  <c:v>26</c:v>
                </c:pt>
                <c:pt idx="149">
                  <c:v>21</c:v>
                </c:pt>
                <c:pt idx="150">
                  <c:v>19</c:v>
                </c:pt>
                <c:pt idx="151">
                  <c:v>24</c:v>
                </c:pt>
                <c:pt idx="152">
                  <c:v>23</c:v>
                </c:pt>
                <c:pt idx="153">
                  <c:v>26</c:v>
                </c:pt>
                <c:pt idx="154">
                  <c:v>26</c:v>
                </c:pt>
                <c:pt idx="155">
                  <c:v>26</c:v>
                </c:pt>
                <c:pt idx="156">
                  <c:v>24</c:v>
                </c:pt>
                <c:pt idx="157">
                  <c:v>24</c:v>
                </c:pt>
                <c:pt idx="158">
                  <c:v>25</c:v>
                </c:pt>
                <c:pt idx="159">
                  <c:v>21</c:v>
                </c:pt>
                <c:pt idx="160">
                  <c:v>25</c:v>
                </c:pt>
                <c:pt idx="161">
                  <c:v>24</c:v>
                </c:pt>
                <c:pt idx="162">
                  <c:v>26</c:v>
                </c:pt>
                <c:pt idx="163">
                  <c:v>26</c:v>
                </c:pt>
                <c:pt idx="164">
                  <c:v>17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26</c:v>
                </c:pt>
                <c:pt idx="169">
                  <c:v>21</c:v>
                </c:pt>
                <c:pt idx="170">
                  <c:v>16</c:v>
                </c:pt>
                <c:pt idx="171">
                  <c:v>20</c:v>
                </c:pt>
                <c:pt idx="172">
                  <c:v>24</c:v>
                </c:pt>
                <c:pt idx="173">
                  <c:v>22</c:v>
                </c:pt>
                <c:pt idx="174">
                  <c:v>23</c:v>
                </c:pt>
                <c:pt idx="175">
                  <c:v>26</c:v>
                </c:pt>
                <c:pt idx="176">
                  <c:v>23</c:v>
                </c:pt>
                <c:pt idx="177">
                  <c:v>23</c:v>
                </c:pt>
                <c:pt idx="178">
                  <c:v>21</c:v>
                </c:pt>
                <c:pt idx="179">
                  <c:v>18</c:v>
                </c:pt>
                <c:pt idx="180">
                  <c:v>12</c:v>
                </c:pt>
                <c:pt idx="181">
                  <c:v>26</c:v>
                </c:pt>
                <c:pt idx="182">
                  <c:v>25</c:v>
                </c:pt>
                <c:pt idx="183">
                  <c:v>23</c:v>
                </c:pt>
                <c:pt idx="184">
                  <c:v>22</c:v>
                </c:pt>
                <c:pt idx="185">
                  <c:v>24</c:v>
                </c:pt>
                <c:pt idx="186">
                  <c:v>23</c:v>
                </c:pt>
                <c:pt idx="187">
                  <c:v>25</c:v>
                </c:pt>
                <c:pt idx="188">
                  <c:v>22</c:v>
                </c:pt>
                <c:pt idx="189">
                  <c:v>23</c:v>
                </c:pt>
                <c:pt idx="190">
                  <c:v>24</c:v>
                </c:pt>
                <c:pt idx="191">
                  <c:v>24</c:v>
                </c:pt>
                <c:pt idx="192">
                  <c:v>23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24</c:v>
                </c:pt>
                <c:pt idx="197">
                  <c:v>24</c:v>
                </c:pt>
                <c:pt idx="198">
                  <c:v>25</c:v>
                </c:pt>
                <c:pt idx="199">
                  <c:v>23</c:v>
                </c:pt>
                <c:pt idx="200">
                  <c:v>21</c:v>
                </c:pt>
                <c:pt idx="201">
                  <c:v>25</c:v>
                </c:pt>
                <c:pt idx="202">
                  <c:v>26</c:v>
                </c:pt>
                <c:pt idx="203">
                  <c:v>26</c:v>
                </c:pt>
                <c:pt idx="204">
                  <c:v>24</c:v>
                </c:pt>
                <c:pt idx="205">
                  <c:v>25</c:v>
                </c:pt>
                <c:pt idx="206">
                  <c:v>22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23</c:v>
                </c:pt>
                <c:pt idx="211">
                  <c:v>23</c:v>
                </c:pt>
                <c:pt idx="212">
                  <c:v>21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25</c:v>
                </c:pt>
                <c:pt idx="217">
                  <c:v>26</c:v>
                </c:pt>
                <c:pt idx="218">
                  <c:v>26</c:v>
                </c:pt>
                <c:pt idx="219">
                  <c:v>22</c:v>
                </c:pt>
                <c:pt idx="220">
                  <c:v>26</c:v>
                </c:pt>
                <c:pt idx="221">
                  <c:v>22</c:v>
                </c:pt>
                <c:pt idx="222">
                  <c:v>26</c:v>
                </c:pt>
                <c:pt idx="223">
                  <c:v>25</c:v>
                </c:pt>
                <c:pt idx="224">
                  <c:v>26</c:v>
                </c:pt>
                <c:pt idx="225">
                  <c:v>25</c:v>
                </c:pt>
                <c:pt idx="226">
                  <c:v>23</c:v>
                </c:pt>
                <c:pt idx="227">
                  <c:v>24</c:v>
                </c:pt>
                <c:pt idx="228">
                  <c:v>23</c:v>
                </c:pt>
                <c:pt idx="229">
                  <c:v>25</c:v>
                </c:pt>
                <c:pt idx="230">
                  <c:v>26</c:v>
                </c:pt>
                <c:pt idx="231">
                  <c:v>25</c:v>
                </c:pt>
                <c:pt idx="232">
                  <c:v>23</c:v>
                </c:pt>
                <c:pt idx="233">
                  <c:v>26</c:v>
                </c:pt>
                <c:pt idx="234">
                  <c:v>25</c:v>
                </c:pt>
                <c:pt idx="235">
                  <c:v>21</c:v>
                </c:pt>
                <c:pt idx="236">
                  <c:v>26</c:v>
                </c:pt>
                <c:pt idx="237">
                  <c:v>26</c:v>
                </c:pt>
                <c:pt idx="238">
                  <c:v>25</c:v>
                </c:pt>
                <c:pt idx="239">
                  <c:v>26</c:v>
                </c:pt>
                <c:pt idx="240">
                  <c:v>19</c:v>
                </c:pt>
                <c:pt idx="241">
                  <c:v>26</c:v>
                </c:pt>
                <c:pt idx="242">
                  <c:v>26</c:v>
                </c:pt>
                <c:pt idx="243">
                  <c:v>24</c:v>
                </c:pt>
                <c:pt idx="244">
                  <c:v>23</c:v>
                </c:pt>
                <c:pt idx="245">
                  <c:v>24</c:v>
                </c:pt>
                <c:pt idx="246">
                  <c:v>18</c:v>
                </c:pt>
                <c:pt idx="247">
                  <c:v>24</c:v>
                </c:pt>
                <c:pt idx="248">
                  <c:v>25</c:v>
                </c:pt>
                <c:pt idx="249">
                  <c:v>22</c:v>
                </c:pt>
                <c:pt idx="250">
                  <c:v>21</c:v>
                </c:pt>
                <c:pt idx="251">
                  <c:v>19</c:v>
                </c:pt>
                <c:pt idx="252">
                  <c:v>14</c:v>
                </c:pt>
                <c:pt idx="253">
                  <c:v>22</c:v>
                </c:pt>
                <c:pt idx="254">
                  <c:v>25</c:v>
                </c:pt>
                <c:pt idx="255">
                  <c:v>24</c:v>
                </c:pt>
                <c:pt idx="256">
                  <c:v>17</c:v>
                </c:pt>
                <c:pt idx="257">
                  <c:v>26</c:v>
                </c:pt>
                <c:pt idx="258">
                  <c:v>25</c:v>
                </c:pt>
                <c:pt idx="259">
                  <c:v>25</c:v>
                </c:pt>
                <c:pt idx="260">
                  <c:v>13</c:v>
                </c:pt>
                <c:pt idx="261">
                  <c:v>22</c:v>
                </c:pt>
                <c:pt idx="262">
                  <c:v>25</c:v>
                </c:pt>
                <c:pt idx="263">
                  <c:v>22</c:v>
                </c:pt>
                <c:pt idx="264">
                  <c:v>24</c:v>
                </c:pt>
                <c:pt idx="265">
                  <c:v>23</c:v>
                </c:pt>
                <c:pt idx="266">
                  <c:v>25</c:v>
                </c:pt>
                <c:pt idx="267">
                  <c:v>24</c:v>
                </c:pt>
                <c:pt idx="268">
                  <c:v>26</c:v>
                </c:pt>
                <c:pt idx="269">
                  <c:v>21</c:v>
                </c:pt>
                <c:pt idx="270">
                  <c:v>24</c:v>
                </c:pt>
                <c:pt idx="271">
                  <c:v>20</c:v>
                </c:pt>
                <c:pt idx="272">
                  <c:v>22</c:v>
                </c:pt>
                <c:pt idx="273">
                  <c:v>23</c:v>
                </c:pt>
                <c:pt idx="274">
                  <c:v>21</c:v>
                </c:pt>
                <c:pt idx="275">
                  <c:v>23</c:v>
                </c:pt>
                <c:pt idx="276">
                  <c:v>25</c:v>
                </c:pt>
                <c:pt idx="277">
                  <c:v>25</c:v>
                </c:pt>
                <c:pt idx="278">
                  <c:v>26</c:v>
                </c:pt>
                <c:pt idx="279">
                  <c:v>20</c:v>
                </c:pt>
                <c:pt idx="280">
                  <c:v>26</c:v>
                </c:pt>
                <c:pt idx="281">
                  <c:v>26</c:v>
                </c:pt>
                <c:pt idx="282">
                  <c:v>25</c:v>
                </c:pt>
                <c:pt idx="283">
                  <c:v>22</c:v>
                </c:pt>
                <c:pt idx="284">
                  <c:v>22</c:v>
                </c:pt>
                <c:pt idx="285">
                  <c:v>24</c:v>
                </c:pt>
                <c:pt idx="286">
                  <c:v>21</c:v>
                </c:pt>
                <c:pt idx="287">
                  <c:v>26</c:v>
                </c:pt>
                <c:pt idx="288">
                  <c:v>23</c:v>
                </c:pt>
                <c:pt idx="289">
                  <c:v>26</c:v>
                </c:pt>
                <c:pt idx="290">
                  <c:v>24</c:v>
                </c:pt>
                <c:pt idx="291">
                  <c:v>22</c:v>
                </c:pt>
                <c:pt idx="292">
                  <c:v>26</c:v>
                </c:pt>
                <c:pt idx="293">
                  <c:v>17</c:v>
                </c:pt>
                <c:pt idx="294">
                  <c:v>23</c:v>
                </c:pt>
                <c:pt idx="295">
                  <c:v>6</c:v>
                </c:pt>
                <c:pt idx="296">
                  <c:v>23</c:v>
                </c:pt>
                <c:pt idx="297">
                  <c:v>26</c:v>
                </c:pt>
                <c:pt idx="298">
                  <c:v>26</c:v>
                </c:pt>
                <c:pt idx="299">
                  <c:v>25</c:v>
                </c:pt>
                <c:pt idx="300">
                  <c:v>21</c:v>
                </c:pt>
                <c:pt idx="301">
                  <c:v>26</c:v>
                </c:pt>
                <c:pt idx="302">
                  <c:v>24</c:v>
                </c:pt>
                <c:pt idx="303">
                  <c:v>25</c:v>
                </c:pt>
                <c:pt idx="304">
                  <c:v>23</c:v>
                </c:pt>
                <c:pt idx="305">
                  <c:v>25</c:v>
                </c:pt>
                <c:pt idx="306">
                  <c:v>23</c:v>
                </c:pt>
                <c:pt idx="307">
                  <c:v>26</c:v>
                </c:pt>
                <c:pt idx="308">
                  <c:v>25</c:v>
                </c:pt>
                <c:pt idx="309">
                  <c:v>21</c:v>
                </c:pt>
                <c:pt idx="310">
                  <c:v>18</c:v>
                </c:pt>
                <c:pt idx="311">
                  <c:v>24</c:v>
                </c:pt>
                <c:pt idx="312">
                  <c:v>23</c:v>
                </c:pt>
                <c:pt idx="313">
                  <c:v>25</c:v>
                </c:pt>
                <c:pt idx="314">
                  <c:v>26</c:v>
                </c:pt>
                <c:pt idx="315">
                  <c:v>25</c:v>
                </c:pt>
                <c:pt idx="316">
                  <c:v>21</c:v>
                </c:pt>
                <c:pt idx="317">
                  <c:v>26</c:v>
                </c:pt>
                <c:pt idx="318">
                  <c:v>23</c:v>
                </c:pt>
                <c:pt idx="319">
                  <c:v>25</c:v>
                </c:pt>
                <c:pt idx="320">
                  <c:v>26</c:v>
                </c:pt>
                <c:pt idx="321">
                  <c:v>24</c:v>
                </c:pt>
                <c:pt idx="322">
                  <c:v>23</c:v>
                </c:pt>
                <c:pt idx="323">
                  <c:v>23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24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17</c:v>
                </c:pt>
                <c:pt idx="334">
                  <c:v>24</c:v>
                </c:pt>
                <c:pt idx="335">
                  <c:v>26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22</c:v>
                </c:pt>
                <c:pt idx="340">
                  <c:v>22</c:v>
                </c:pt>
                <c:pt idx="341">
                  <c:v>24</c:v>
                </c:pt>
                <c:pt idx="342">
                  <c:v>26</c:v>
                </c:pt>
                <c:pt idx="343">
                  <c:v>23</c:v>
                </c:pt>
                <c:pt idx="344">
                  <c:v>23</c:v>
                </c:pt>
                <c:pt idx="345">
                  <c:v>26</c:v>
                </c:pt>
                <c:pt idx="346">
                  <c:v>25</c:v>
                </c:pt>
                <c:pt idx="347">
                  <c:v>26</c:v>
                </c:pt>
                <c:pt idx="348">
                  <c:v>25</c:v>
                </c:pt>
                <c:pt idx="349">
                  <c:v>26</c:v>
                </c:pt>
                <c:pt idx="350">
                  <c:v>21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25</c:v>
                </c:pt>
                <c:pt idx="355">
                  <c:v>18</c:v>
                </c:pt>
                <c:pt idx="356">
                  <c:v>26</c:v>
                </c:pt>
                <c:pt idx="357">
                  <c:v>26</c:v>
                </c:pt>
                <c:pt idx="358">
                  <c:v>25</c:v>
                </c:pt>
                <c:pt idx="359">
                  <c:v>22</c:v>
                </c:pt>
                <c:pt idx="360">
                  <c:v>24</c:v>
                </c:pt>
                <c:pt idx="361">
                  <c:v>26</c:v>
                </c:pt>
                <c:pt idx="362">
                  <c:v>26</c:v>
                </c:pt>
                <c:pt idx="363">
                  <c:v>25</c:v>
                </c:pt>
                <c:pt idx="364">
                  <c:v>26</c:v>
                </c:pt>
                <c:pt idx="365">
                  <c:v>25</c:v>
                </c:pt>
                <c:pt idx="366">
                  <c:v>24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23</c:v>
                </c:pt>
                <c:pt idx="372">
                  <c:v>16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23</c:v>
                </c:pt>
                <c:pt idx="381">
                  <c:v>10</c:v>
                </c:pt>
                <c:pt idx="382">
                  <c:v>25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24</c:v>
                </c:pt>
                <c:pt idx="387">
                  <c:v>26</c:v>
                </c:pt>
                <c:pt idx="388">
                  <c:v>20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23</c:v>
                </c:pt>
                <c:pt idx="394">
                  <c:v>24</c:v>
                </c:pt>
                <c:pt idx="395">
                  <c:v>23</c:v>
                </c:pt>
                <c:pt idx="396">
                  <c:v>21</c:v>
                </c:pt>
                <c:pt idx="397">
                  <c:v>22</c:v>
                </c:pt>
                <c:pt idx="398">
                  <c:v>26</c:v>
                </c:pt>
                <c:pt idx="399">
                  <c:v>23</c:v>
                </c:pt>
                <c:pt idx="400">
                  <c:v>26</c:v>
                </c:pt>
                <c:pt idx="401">
                  <c:v>19</c:v>
                </c:pt>
                <c:pt idx="402">
                  <c:v>25</c:v>
                </c:pt>
                <c:pt idx="403">
                  <c:v>26</c:v>
                </c:pt>
                <c:pt idx="404">
                  <c:v>25</c:v>
                </c:pt>
                <c:pt idx="405">
                  <c:v>21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24</c:v>
                </c:pt>
                <c:pt idx="410">
                  <c:v>26</c:v>
                </c:pt>
                <c:pt idx="411">
                  <c:v>26</c:v>
                </c:pt>
                <c:pt idx="412">
                  <c:v>25</c:v>
                </c:pt>
                <c:pt idx="413">
                  <c:v>26</c:v>
                </c:pt>
                <c:pt idx="414">
                  <c:v>21</c:v>
                </c:pt>
                <c:pt idx="415">
                  <c:v>24</c:v>
                </c:pt>
                <c:pt idx="416">
                  <c:v>26</c:v>
                </c:pt>
                <c:pt idx="417">
                  <c:v>26</c:v>
                </c:pt>
                <c:pt idx="418">
                  <c:v>25</c:v>
                </c:pt>
                <c:pt idx="419">
                  <c:v>26</c:v>
                </c:pt>
                <c:pt idx="420">
                  <c:v>24</c:v>
                </c:pt>
                <c:pt idx="421">
                  <c:v>26</c:v>
                </c:pt>
                <c:pt idx="422">
                  <c:v>20</c:v>
                </c:pt>
                <c:pt idx="423">
                  <c:v>26</c:v>
                </c:pt>
                <c:pt idx="424">
                  <c:v>20</c:v>
                </c:pt>
                <c:pt idx="425">
                  <c:v>26</c:v>
                </c:pt>
                <c:pt idx="426">
                  <c:v>22</c:v>
                </c:pt>
                <c:pt idx="427">
                  <c:v>20</c:v>
                </c:pt>
                <c:pt idx="428">
                  <c:v>22</c:v>
                </c:pt>
                <c:pt idx="429">
                  <c:v>24</c:v>
                </c:pt>
                <c:pt idx="430">
                  <c:v>21</c:v>
                </c:pt>
                <c:pt idx="431">
                  <c:v>23</c:v>
                </c:pt>
                <c:pt idx="432">
                  <c:v>26</c:v>
                </c:pt>
                <c:pt idx="433">
                  <c:v>20</c:v>
                </c:pt>
                <c:pt idx="434">
                  <c:v>26</c:v>
                </c:pt>
                <c:pt idx="435">
                  <c:v>15</c:v>
                </c:pt>
                <c:pt idx="436">
                  <c:v>25</c:v>
                </c:pt>
                <c:pt idx="437">
                  <c:v>23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25</c:v>
                </c:pt>
                <c:pt idx="442">
                  <c:v>24</c:v>
                </c:pt>
                <c:pt idx="443">
                  <c:v>22</c:v>
                </c:pt>
                <c:pt idx="444">
                  <c:v>26</c:v>
                </c:pt>
                <c:pt idx="445">
                  <c:v>21</c:v>
                </c:pt>
                <c:pt idx="446">
                  <c:v>26</c:v>
                </c:pt>
                <c:pt idx="447">
                  <c:v>25</c:v>
                </c:pt>
                <c:pt idx="448">
                  <c:v>26</c:v>
                </c:pt>
                <c:pt idx="449">
                  <c:v>26</c:v>
                </c:pt>
                <c:pt idx="450">
                  <c:v>25</c:v>
                </c:pt>
                <c:pt idx="451">
                  <c:v>25</c:v>
                </c:pt>
                <c:pt idx="452">
                  <c:v>26</c:v>
                </c:pt>
                <c:pt idx="453">
                  <c:v>24</c:v>
                </c:pt>
                <c:pt idx="454">
                  <c:v>25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24</c:v>
                </c:pt>
                <c:pt idx="461">
                  <c:v>26</c:v>
                </c:pt>
                <c:pt idx="462">
                  <c:v>26</c:v>
                </c:pt>
                <c:pt idx="463">
                  <c:v>23</c:v>
                </c:pt>
                <c:pt idx="464">
                  <c:v>25</c:v>
                </c:pt>
                <c:pt idx="465">
                  <c:v>25</c:v>
                </c:pt>
                <c:pt idx="466">
                  <c:v>24</c:v>
                </c:pt>
                <c:pt idx="467">
                  <c:v>26</c:v>
                </c:pt>
                <c:pt idx="468">
                  <c:v>26</c:v>
                </c:pt>
                <c:pt idx="469">
                  <c:v>25</c:v>
                </c:pt>
                <c:pt idx="470">
                  <c:v>23</c:v>
                </c:pt>
                <c:pt idx="471">
                  <c:v>26</c:v>
                </c:pt>
                <c:pt idx="472">
                  <c:v>25</c:v>
                </c:pt>
                <c:pt idx="473">
                  <c:v>23</c:v>
                </c:pt>
                <c:pt idx="474">
                  <c:v>24</c:v>
                </c:pt>
                <c:pt idx="475">
                  <c:v>25</c:v>
                </c:pt>
                <c:pt idx="476">
                  <c:v>24</c:v>
                </c:pt>
                <c:pt idx="477">
                  <c:v>25</c:v>
                </c:pt>
                <c:pt idx="478">
                  <c:v>22</c:v>
                </c:pt>
                <c:pt idx="479">
                  <c:v>25</c:v>
                </c:pt>
                <c:pt idx="480">
                  <c:v>23</c:v>
                </c:pt>
                <c:pt idx="481">
                  <c:v>24</c:v>
                </c:pt>
                <c:pt idx="482">
                  <c:v>24</c:v>
                </c:pt>
                <c:pt idx="483">
                  <c:v>14</c:v>
                </c:pt>
                <c:pt idx="484">
                  <c:v>23</c:v>
                </c:pt>
                <c:pt idx="485">
                  <c:v>26</c:v>
                </c:pt>
                <c:pt idx="486">
                  <c:v>26</c:v>
                </c:pt>
                <c:pt idx="487">
                  <c:v>25</c:v>
                </c:pt>
                <c:pt idx="488">
                  <c:v>17</c:v>
                </c:pt>
                <c:pt idx="489">
                  <c:v>22</c:v>
                </c:pt>
                <c:pt idx="490">
                  <c:v>10</c:v>
                </c:pt>
                <c:pt idx="491">
                  <c:v>16</c:v>
                </c:pt>
                <c:pt idx="492">
                  <c:v>22</c:v>
                </c:pt>
                <c:pt idx="493">
                  <c:v>15</c:v>
                </c:pt>
                <c:pt idx="494">
                  <c:v>8</c:v>
                </c:pt>
                <c:pt idx="495">
                  <c:v>8</c:v>
                </c:pt>
                <c:pt idx="496">
                  <c:v>6</c:v>
                </c:pt>
                <c:pt idx="497">
                  <c:v>16</c:v>
                </c:pt>
                <c:pt idx="498">
                  <c:v>13</c:v>
                </c:pt>
                <c:pt idx="499">
                  <c:v>5</c:v>
                </c:pt>
                <c:pt idx="500">
                  <c:v>24</c:v>
                </c:pt>
                <c:pt idx="501">
                  <c:v>22</c:v>
                </c:pt>
                <c:pt idx="502">
                  <c:v>12</c:v>
                </c:pt>
                <c:pt idx="503">
                  <c:v>19</c:v>
                </c:pt>
                <c:pt idx="504">
                  <c:v>21</c:v>
                </c:pt>
                <c:pt idx="505">
                  <c:v>13</c:v>
                </c:pt>
                <c:pt idx="506">
                  <c:v>14</c:v>
                </c:pt>
                <c:pt idx="507">
                  <c:v>16</c:v>
                </c:pt>
                <c:pt idx="508">
                  <c:v>18</c:v>
                </c:pt>
                <c:pt idx="509">
                  <c:v>24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 formatCode="#,##0">
                  <c:v>12048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7F27-4EDF-98B3-3F11C2A208D3}"/>
            </c:ext>
          </c:extLst>
        </c:ser>
        <c:ser>
          <c:idx val="135"/>
          <c:order val="135"/>
          <c:tx>
            <c:strRef>
              <c:f>'LOCAL DECEMBER 2022'!$EB$4:$EB$8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加班时数 OT DAY HRS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2022'!$EB$9:$EB$526</c:f>
              <c:numCache>
                <c:formatCode>0</c:formatCode>
                <c:ptCount val="518"/>
                <c:pt idx="0">
                  <c:v>19.5</c:v>
                </c:pt>
                <c:pt idx="1">
                  <c:v>37</c:v>
                </c:pt>
                <c:pt idx="2">
                  <c:v>40</c:v>
                </c:pt>
                <c:pt idx="3">
                  <c:v>13</c:v>
                </c:pt>
                <c:pt idx="4">
                  <c:v>13</c:v>
                </c:pt>
                <c:pt idx="5">
                  <c:v>69</c:v>
                </c:pt>
                <c:pt idx="6">
                  <c:v>81</c:v>
                </c:pt>
                <c:pt idx="7">
                  <c:v>24</c:v>
                </c:pt>
                <c:pt idx="8">
                  <c:v>60</c:v>
                </c:pt>
                <c:pt idx="9">
                  <c:v>89</c:v>
                </c:pt>
                <c:pt idx="10">
                  <c:v>56</c:v>
                </c:pt>
                <c:pt idx="11">
                  <c:v>101</c:v>
                </c:pt>
                <c:pt idx="12">
                  <c:v>37</c:v>
                </c:pt>
                <c:pt idx="13">
                  <c:v>88</c:v>
                </c:pt>
                <c:pt idx="14">
                  <c:v>27</c:v>
                </c:pt>
                <c:pt idx="15">
                  <c:v>65</c:v>
                </c:pt>
                <c:pt idx="16">
                  <c:v>41</c:v>
                </c:pt>
                <c:pt idx="17">
                  <c:v>22</c:v>
                </c:pt>
                <c:pt idx="18">
                  <c:v>53</c:v>
                </c:pt>
                <c:pt idx="19">
                  <c:v>81</c:v>
                </c:pt>
                <c:pt idx="20">
                  <c:v>29</c:v>
                </c:pt>
                <c:pt idx="21">
                  <c:v>99</c:v>
                </c:pt>
                <c:pt idx="22">
                  <c:v>61</c:v>
                </c:pt>
                <c:pt idx="23">
                  <c:v>92</c:v>
                </c:pt>
                <c:pt idx="24">
                  <c:v>71</c:v>
                </c:pt>
                <c:pt idx="25">
                  <c:v>73</c:v>
                </c:pt>
                <c:pt idx="26">
                  <c:v>0</c:v>
                </c:pt>
                <c:pt idx="27">
                  <c:v>0</c:v>
                </c:pt>
                <c:pt idx="28">
                  <c:v>35</c:v>
                </c:pt>
                <c:pt idx="29">
                  <c:v>32</c:v>
                </c:pt>
                <c:pt idx="30">
                  <c:v>34</c:v>
                </c:pt>
                <c:pt idx="31">
                  <c:v>12</c:v>
                </c:pt>
                <c:pt idx="32">
                  <c:v>64</c:v>
                </c:pt>
                <c:pt idx="33">
                  <c:v>33</c:v>
                </c:pt>
                <c:pt idx="34">
                  <c:v>36</c:v>
                </c:pt>
                <c:pt idx="35">
                  <c:v>48</c:v>
                </c:pt>
                <c:pt idx="36">
                  <c:v>30</c:v>
                </c:pt>
                <c:pt idx="37">
                  <c:v>41</c:v>
                </c:pt>
                <c:pt idx="38">
                  <c:v>63</c:v>
                </c:pt>
                <c:pt idx="39">
                  <c:v>18</c:v>
                </c:pt>
                <c:pt idx="40">
                  <c:v>56</c:v>
                </c:pt>
                <c:pt idx="41">
                  <c:v>40</c:v>
                </c:pt>
                <c:pt idx="42">
                  <c:v>0</c:v>
                </c:pt>
                <c:pt idx="43">
                  <c:v>37</c:v>
                </c:pt>
                <c:pt idx="44">
                  <c:v>72</c:v>
                </c:pt>
                <c:pt idx="45">
                  <c:v>74</c:v>
                </c:pt>
                <c:pt idx="46">
                  <c:v>36</c:v>
                </c:pt>
                <c:pt idx="47">
                  <c:v>69</c:v>
                </c:pt>
                <c:pt idx="48">
                  <c:v>26</c:v>
                </c:pt>
                <c:pt idx="49">
                  <c:v>12</c:v>
                </c:pt>
                <c:pt idx="50">
                  <c:v>12</c:v>
                </c:pt>
                <c:pt idx="51">
                  <c:v>0</c:v>
                </c:pt>
                <c:pt idx="52">
                  <c:v>36</c:v>
                </c:pt>
                <c:pt idx="53">
                  <c:v>37</c:v>
                </c:pt>
                <c:pt idx="54">
                  <c:v>67</c:v>
                </c:pt>
                <c:pt idx="55">
                  <c:v>58</c:v>
                </c:pt>
                <c:pt idx="56">
                  <c:v>83</c:v>
                </c:pt>
                <c:pt idx="57">
                  <c:v>49</c:v>
                </c:pt>
                <c:pt idx="58">
                  <c:v>83</c:v>
                </c:pt>
                <c:pt idx="59">
                  <c:v>57</c:v>
                </c:pt>
                <c:pt idx="60">
                  <c:v>86</c:v>
                </c:pt>
                <c:pt idx="61">
                  <c:v>57</c:v>
                </c:pt>
                <c:pt idx="62">
                  <c:v>84</c:v>
                </c:pt>
                <c:pt idx="63">
                  <c:v>28</c:v>
                </c:pt>
                <c:pt idx="64">
                  <c:v>37</c:v>
                </c:pt>
                <c:pt idx="65">
                  <c:v>50</c:v>
                </c:pt>
                <c:pt idx="66">
                  <c:v>77</c:v>
                </c:pt>
                <c:pt idx="67">
                  <c:v>22</c:v>
                </c:pt>
                <c:pt idx="68">
                  <c:v>96</c:v>
                </c:pt>
                <c:pt idx="69">
                  <c:v>96</c:v>
                </c:pt>
                <c:pt idx="70">
                  <c:v>98</c:v>
                </c:pt>
                <c:pt idx="71">
                  <c:v>97</c:v>
                </c:pt>
                <c:pt idx="72">
                  <c:v>20</c:v>
                </c:pt>
                <c:pt idx="73">
                  <c:v>12</c:v>
                </c:pt>
                <c:pt idx="74">
                  <c:v>44</c:v>
                </c:pt>
                <c:pt idx="75">
                  <c:v>0</c:v>
                </c:pt>
                <c:pt idx="76">
                  <c:v>96</c:v>
                </c:pt>
                <c:pt idx="77">
                  <c:v>0</c:v>
                </c:pt>
                <c:pt idx="78">
                  <c:v>46</c:v>
                </c:pt>
                <c:pt idx="79">
                  <c:v>35</c:v>
                </c:pt>
                <c:pt idx="80">
                  <c:v>16</c:v>
                </c:pt>
                <c:pt idx="81">
                  <c:v>39</c:v>
                </c:pt>
                <c:pt idx="82">
                  <c:v>71</c:v>
                </c:pt>
                <c:pt idx="83">
                  <c:v>48</c:v>
                </c:pt>
                <c:pt idx="84">
                  <c:v>35</c:v>
                </c:pt>
                <c:pt idx="85">
                  <c:v>43</c:v>
                </c:pt>
                <c:pt idx="86">
                  <c:v>60</c:v>
                </c:pt>
                <c:pt idx="87">
                  <c:v>71</c:v>
                </c:pt>
                <c:pt idx="88">
                  <c:v>62</c:v>
                </c:pt>
                <c:pt idx="89">
                  <c:v>40</c:v>
                </c:pt>
                <c:pt idx="90">
                  <c:v>59</c:v>
                </c:pt>
                <c:pt idx="91">
                  <c:v>68</c:v>
                </c:pt>
                <c:pt idx="92">
                  <c:v>43</c:v>
                </c:pt>
                <c:pt idx="93">
                  <c:v>42.5</c:v>
                </c:pt>
                <c:pt idx="94">
                  <c:v>54</c:v>
                </c:pt>
                <c:pt idx="95">
                  <c:v>75</c:v>
                </c:pt>
                <c:pt idx="96">
                  <c:v>33</c:v>
                </c:pt>
                <c:pt idx="97">
                  <c:v>68</c:v>
                </c:pt>
                <c:pt idx="98">
                  <c:v>0</c:v>
                </c:pt>
                <c:pt idx="99">
                  <c:v>76</c:v>
                </c:pt>
                <c:pt idx="100">
                  <c:v>84</c:v>
                </c:pt>
                <c:pt idx="101">
                  <c:v>50</c:v>
                </c:pt>
                <c:pt idx="102">
                  <c:v>51</c:v>
                </c:pt>
                <c:pt idx="103">
                  <c:v>49</c:v>
                </c:pt>
                <c:pt idx="104">
                  <c:v>21</c:v>
                </c:pt>
                <c:pt idx="105">
                  <c:v>54</c:v>
                </c:pt>
                <c:pt idx="106">
                  <c:v>25</c:v>
                </c:pt>
                <c:pt idx="107">
                  <c:v>34</c:v>
                </c:pt>
                <c:pt idx="108">
                  <c:v>96</c:v>
                </c:pt>
                <c:pt idx="109">
                  <c:v>107</c:v>
                </c:pt>
                <c:pt idx="110">
                  <c:v>66</c:v>
                </c:pt>
                <c:pt idx="111">
                  <c:v>102</c:v>
                </c:pt>
                <c:pt idx="112">
                  <c:v>105</c:v>
                </c:pt>
                <c:pt idx="113">
                  <c:v>32</c:v>
                </c:pt>
                <c:pt idx="114">
                  <c:v>52</c:v>
                </c:pt>
                <c:pt idx="115">
                  <c:v>72</c:v>
                </c:pt>
                <c:pt idx="116">
                  <c:v>63</c:v>
                </c:pt>
                <c:pt idx="117">
                  <c:v>45</c:v>
                </c:pt>
                <c:pt idx="118">
                  <c:v>27</c:v>
                </c:pt>
                <c:pt idx="119">
                  <c:v>32</c:v>
                </c:pt>
                <c:pt idx="120">
                  <c:v>26</c:v>
                </c:pt>
                <c:pt idx="121">
                  <c:v>39</c:v>
                </c:pt>
                <c:pt idx="122">
                  <c:v>34</c:v>
                </c:pt>
                <c:pt idx="123">
                  <c:v>33</c:v>
                </c:pt>
                <c:pt idx="124">
                  <c:v>11</c:v>
                </c:pt>
                <c:pt idx="125">
                  <c:v>37</c:v>
                </c:pt>
                <c:pt idx="126">
                  <c:v>39</c:v>
                </c:pt>
                <c:pt idx="127">
                  <c:v>49</c:v>
                </c:pt>
                <c:pt idx="128">
                  <c:v>42</c:v>
                </c:pt>
                <c:pt idx="129">
                  <c:v>30</c:v>
                </c:pt>
                <c:pt idx="130">
                  <c:v>38</c:v>
                </c:pt>
                <c:pt idx="131">
                  <c:v>46</c:v>
                </c:pt>
                <c:pt idx="132">
                  <c:v>101</c:v>
                </c:pt>
                <c:pt idx="133">
                  <c:v>0</c:v>
                </c:pt>
                <c:pt idx="134">
                  <c:v>41</c:v>
                </c:pt>
                <c:pt idx="135">
                  <c:v>33</c:v>
                </c:pt>
                <c:pt idx="136">
                  <c:v>28</c:v>
                </c:pt>
                <c:pt idx="137">
                  <c:v>76</c:v>
                </c:pt>
                <c:pt idx="138">
                  <c:v>42</c:v>
                </c:pt>
                <c:pt idx="139">
                  <c:v>33</c:v>
                </c:pt>
                <c:pt idx="140">
                  <c:v>31</c:v>
                </c:pt>
                <c:pt idx="141">
                  <c:v>38</c:v>
                </c:pt>
                <c:pt idx="142">
                  <c:v>80</c:v>
                </c:pt>
                <c:pt idx="143">
                  <c:v>43.5</c:v>
                </c:pt>
                <c:pt idx="144">
                  <c:v>68</c:v>
                </c:pt>
                <c:pt idx="145">
                  <c:v>82</c:v>
                </c:pt>
                <c:pt idx="146">
                  <c:v>48</c:v>
                </c:pt>
                <c:pt idx="147">
                  <c:v>41</c:v>
                </c:pt>
                <c:pt idx="148">
                  <c:v>63</c:v>
                </c:pt>
                <c:pt idx="149">
                  <c:v>32</c:v>
                </c:pt>
                <c:pt idx="150">
                  <c:v>21</c:v>
                </c:pt>
                <c:pt idx="151">
                  <c:v>21</c:v>
                </c:pt>
                <c:pt idx="152">
                  <c:v>53</c:v>
                </c:pt>
                <c:pt idx="153">
                  <c:v>60</c:v>
                </c:pt>
                <c:pt idx="154">
                  <c:v>80</c:v>
                </c:pt>
                <c:pt idx="155">
                  <c:v>55</c:v>
                </c:pt>
                <c:pt idx="156">
                  <c:v>57</c:v>
                </c:pt>
                <c:pt idx="157">
                  <c:v>85</c:v>
                </c:pt>
                <c:pt idx="158">
                  <c:v>106</c:v>
                </c:pt>
                <c:pt idx="159">
                  <c:v>25</c:v>
                </c:pt>
                <c:pt idx="160">
                  <c:v>23</c:v>
                </c:pt>
                <c:pt idx="161">
                  <c:v>45</c:v>
                </c:pt>
                <c:pt idx="162">
                  <c:v>43</c:v>
                </c:pt>
                <c:pt idx="163">
                  <c:v>98</c:v>
                </c:pt>
                <c:pt idx="164">
                  <c:v>51</c:v>
                </c:pt>
                <c:pt idx="165">
                  <c:v>76</c:v>
                </c:pt>
                <c:pt idx="166">
                  <c:v>77</c:v>
                </c:pt>
                <c:pt idx="167">
                  <c:v>59</c:v>
                </c:pt>
                <c:pt idx="168">
                  <c:v>86</c:v>
                </c:pt>
                <c:pt idx="169">
                  <c:v>30</c:v>
                </c:pt>
                <c:pt idx="170">
                  <c:v>0</c:v>
                </c:pt>
                <c:pt idx="171">
                  <c:v>33</c:v>
                </c:pt>
                <c:pt idx="172">
                  <c:v>35</c:v>
                </c:pt>
                <c:pt idx="173">
                  <c:v>31</c:v>
                </c:pt>
                <c:pt idx="174">
                  <c:v>82</c:v>
                </c:pt>
                <c:pt idx="175">
                  <c:v>39</c:v>
                </c:pt>
                <c:pt idx="176">
                  <c:v>32</c:v>
                </c:pt>
                <c:pt idx="177">
                  <c:v>33</c:v>
                </c:pt>
                <c:pt idx="178">
                  <c:v>20</c:v>
                </c:pt>
                <c:pt idx="179">
                  <c:v>22</c:v>
                </c:pt>
                <c:pt idx="180">
                  <c:v>15</c:v>
                </c:pt>
                <c:pt idx="181">
                  <c:v>49</c:v>
                </c:pt>
                <c:pt idx="182">
                  <c:v>50</c:v>
                </c:pt>
                <c:pt idx="183">
                  <c:v>71</c:v>
                </c:pt>
                <c:pt idx="184">
                  <c:v>44</c:v>
                </c:pt>
                <c:pt idx="185">
                  <c:v>67</c:v>
                </c:pt>
                <c:pt idx="186">
                  <c:v>37</c:v>
                </c:pt>
                <c:pt idx="187">
                  <c:v>23</c:v>
                </c:pt>
                <c:pt idx="188">
                  <c:v>45</c:v>
                </c:pt>
                <c:pt idx="189">
                  <c:v>64</c:v>
                </c:pt>
                <c:pt idx="190">
                  <c:v>25.5</c:v>
                </c:pt>
                <c:pt idx="191">
                  <c:v>74</c:v>
                </c:pt>
                <c:pt idx="192">
                  <c:v>41</c:v>
                </c:pt>
                <c:pt idx="193">
                  <c:v>101</c:v>
                </c:pt>
                <c:pt idx="194">
                  <c:v>58</c:v>
                </c:pt>
                <c:pt idx="195">
                  <c:v>53</c:v>
                </c:pt>
                <c:pt idx="196">
                  <c:v>44</c:v>
                </c:pt>
                <c:pt idx="197">
                  <c:v>44</c:v>
                </c:pt>
                <c:pt idx="198">
                  <c:v>41</c:v>
                </c:pt>
                <c:pt idx="199">
                  <c:v>40</c:v>
                </c:pt>
                <c:pt idx="200">
                  <c:v>33</c:v>
                </c:pt>
                <c:pt idx="201">
                  <c:v>41</c:v>
                </c:pt>
                <c:pt idx="202">
                  <c:v>71</c:v>
                </c:pt>
                <c:pt idx="203">
                  <c:v>42</c:v>
                </c:pt>
                <c:pt idx="204">
                  <c:v>40</c:v>
                </c:pt>
                <c:pt idx="205">
                  <c:v>48</c:v>
                </c:pt>
                <c:pt idx="206">
                  <c:v>37</c:v>
                </c:pt>
                <c:pt idx="207">
                  <c:v>44</c:v>
                </c:pt>
                <c:pt idx="208">
                  <c:v>59</c:v>
                </c:pt>
                <c:pt idx="209">
                  <c:v>42</c:v>
                </c:pt>
                <c:pt idx="210">
                  <c:v>49</c:v>
                </c:pt>
                <c:pt idx="211">
                  <c:v>52</c:v>
                </c:pt>
                <c:pt idx="212">
                  <c:v>0</c:v>
                </c:pt>
                <c:pt idx="213">
                  <c:v>67</c:v>
                </c:pt>
                <c:pt idx="214">
                  <c:v>49</c:v>
                </c:pt>
                <c:pt idx="215">
                  <c:v>49</c:v>
                </c:pt>
                <c:pt idx="216">
                  <c:v>67.5</c:v>
                </c:pt>
                <c:pt idx="217">
                  <c:v>52.5</c:v>
                </c:pt>
                <c:pt idx="218">
                  <c:v>64.5</c:v>
                </c:pt>
                <c:pt idx="219">
                  <c:v>35</c:v>
                </c:pt>
                <c:pt idx="220">
                  <c:v>0</c:v>
                </c:pt>
                <c:pt idx="221">
                  <c:v>45</c:v>
                </c:pt>
                <c:pt idx="222">
                  <c:v>13.5</c:v>
                </c:pt>
                <c:pt idx="223">
                  <c:v>80</c:v>
                </c:pt>
                <c:pt idx="224">
                  <c:v>50</c:v>
                </c:pt>
                <c:pt idx="225">
                  <c:v>39</c:v>
                </c:pt>
                <c:pt idx="226">
                  <c:v>50</c:v>
                </c:pt>
                <c:pt idx="227">
                  <c:v>37</c:v>
                </c:pt>
                <c:pt idx="228">
                  <c:v>41</c:v>
                </c:pt>
                <c:pt idx="229">
                  <c:v>51</c:v>
                </c:pt>
                <c:pt idx="230">
                  <c:v>37</c:v>
                </c:pt>
                <c:pt idx="231">
                  <c:v>57</c:v>
                </c:pt>
                <c:pt idx="232">
                  <c:v>86</c:v>
                </c:pt>
                <c:pt idx="233">
                  <c:v>109</c:v>
                </c:pt>
                <c:pt idx="234">
                  <c:v>96</c:v>
                </c:pt>
                <c:pt idx="235">
                  <c:v>84</c:v>
                </c:pt>
                <c:pt idx="236">
                  <c:v>88</c:v>
                </c:pt>
                <c:pt idx="237">
                  <c:v>75</c:v>
                </c:pt>
                <c:pt idx="238">
                  <c:v>52</c:v>
                </c:pt>
                <c:pt idx="239">
                  <c:v>56</c:v>
                </c:pt>
                <c:pt idx="240">
                  <c:v>39</c:v>
                </c:pt>
                <c:pt idx="241">
                  <c:v>97.5</c:v>
                </c:pt>
                <c:pt idx="242">
                  <c:v>95.5</c:v>
                </c:pt>
                <c:pt idx="243">
                  <c:v>39</c:v>
                </c:pt>
                <c:pt idx="244">
                  <c:v>42</c:v>
                </c:pt>
                <c:pt idx="245">
                  <c:v>49</c:v>
                </c:pt>
                <c:pt idx="246">
                  <c:v>24</c:v>
                </c:pt>
                <c:pt idx="247">
                  <c:v>78</c:v>
                </c:pt>
                <c:pt idx="248">
                  <c:v>52.5</c:v>
                </c:pt>
                <c:pt idx="249">
                  <c:v>68</c:v>
                </c:pt>
                <c:pt idx="250">
                  <c:v>92</c:v>
                </c:pt>
                <c:pt idx="251">
                  <c:v>28</c:v>
                </c:pt>
                <c:pt idx="252">
                  <c:v>25</c:v>
                </c:pt>
                <c:pt idx="253">
                  <c:v>27</c:v>
                </c:pt>
                <c:pt idx="254">
                  <c:v>39</c:v>
                </c:pt>
                <c:pt idx="255">
                  <c:v>58</c:v>
                </c:pt>
                <c:pt idx="256">
                  <c:v>33</c:v>
                </c:pt>
                <c:pt idx="257">
                  <c:v>42</c:v>
                </c:pt>
                <c:pt idx="258">
                  <c:v>49.5</c:v>
                </c:pt>
                <c:pt idx="259">
                  <c:v>44</c:v>
                </c:pt>
                <c:pt idx="260">
                  <c:v>24</c:v>
                </c:pt>
                <c:pt idx="261">
                  <c:v>44</c:v>
                </c:pt>
                <c:pt idx="262">
                  <c:v>38</c:v>
                </c:pt>
                <c:pt idx="263">
                  <c:v>79</c:v>
                </c:pt>
                <c:pt idx="264">
                  <c:v>25</c:v>
                </c:pt>
                <c:pt idx="265">
                  <c:v>69</c:v>
                </c:pt>
                <c:pt idx="266">
                  <c:v>54</c:v>
                </c:pt>
                <c:pt idx="267">
                  <c:v>32</c:v>
                </c:pt>
                <c:pt idx="268">
                  <c:v>77</c:v>
                </c:pt>
                <c:pt idx="269">
                  <c:v>41</c:v>
                </c:pt>
                <c:pt idx="270">
                  <c:v>36</c:v>
                </c:pt>
                <c:pt idx="271">
                  <c:v>37</c:v>
                </c:pt>
                <c:pt idx="272">
                  <c:v>30</c:v>
                </c:pt>
                <c:pt idx="273">
                  <c:v>75</c:v>
                </c:pt>
                <c:pt idx="274">
                  <c:v>32</c:v>
                </c:pt>
                <c:pt idx="275">
                  <c:v>73</c:v>
                </c:pt>
                <c:pt idx="276">
                  <c:v>83</c:v>
                </c:pt>
                <c:pt idx="277">
                  <c:v>46</c:v>
                </c:pt>
                <c:pt idx="278">
                  <c:v>77</c:v>
                </c:pt>
                <c:pt idx="279">
                  <c:v>20</c:v>
                </c:pt>
                <c:pt idx="280">
                  <c:v>25</c:v>
                </c:pt>
                <c:pt idx="281">
                  <c:v>41</c:v>
                </c:pt>
                <c:pt idx="282">
                  <c:v>43</c:v>
                </c:pt>
                <c:pt idx="283">
                  <c:v>76</c:v>
                </c:pt>
                <c:pt idx="284">
                  <c:v>33</c:v>
                </c:pt>
                <c:pt idx="285">
                  <c:v>82</c:v>
                </c:pt>
                <c:pt idx="286">
                  <c:v>33</c:v>
                </c:pt>
                <c:pt idx="287">
                  <c:v>12</c:v>
                </c:pt>
                <c:pt idx="288">
                  <c:v>61</c:v>
                </c:pt>
                <c:pt idx="289">
                  <c:v>52</c:v>
                </c:pt>
                <c:pt idx="290">
                  <c:v>31</c:v>
                </c:pt>
                <c:pt idx="291">
                  <c:v>53</c:v>
                </c:pt>
                <c:pt idx="292">
                  <c:v>41</c:v>
                </c:pt>
                <c:pt idx="293">
                  <c:v>26</c:v>
                </c:pt>
                <c:pt idx="294">
                  <c:v>48</c:v>
                </c:pt>
                <c:pt idx="295">
                  <c:v>12</c:v>
                </c:pt>
                <c:pt idx="296">
                  <c:v>58</c:v>
                </c:pt>
                <c:pt idx="297">
                  <c:v>61</c:v>
                </c:pt>
                <c:pt idx="298">
                  <c:v>0</c:v>
                </c:pt>
                <c:pt idx="299">
                  <c:v>38</c:v>
                </c:pt>
                <c:pt idx="300">
                  <c:v>40</c:v>
                </c:pt>
                <c:pt idx="301">
                  <c:v>37</c:v>
                </c:pt>
                <c:pt idx="302">
                  <c:v>77</c:v>
                </c:pt>
                <c:pt idx="303">
                  <c:v>45</c:v>
                </c:pt>
                <c:pt idx="304">
                  <c:v>79</c:v>
                </c:pt>
                <c:pt idx="305">
                  <c:v>64</c:v>
                </c:pt>
                <c:pt idx="306">
                  <c:v>60</c:v>
                </c:pt>
                <c:pt idx="307">
                  <c:v>77</c:v>
                </c:pt>
                <c:pt idx="308">
                  <c:v>73</c:v>
                </c:pt>
                <c:pt idx="309">
                  <c:v>60</c:v>
                </c:pt>
                <c:pt idx="310">
                  <c:v>33.5</c:v>
                </c:pt>
                <c:pt idx="311">
                  <c:v>55</c:v>
                </c:pt>
                <c:pt idx="312">
                  <c:v>42</c:v>
                </c:pt>
                <c:pt idx="313">
                  <c:v>79</c:v>
                </c:pt>
                <c:pt idx="314">
                  <c:v>12</c:v>
                </c:pt>
                <c:pt idx="315">
                  <c:v>41</c:v>
                </c:pt>
                <c:pt idx="316">
                  <c:v>32</c:v>
                </c:pt>
                <c:pt idx="317">
                  <c:v>12</c:v>
                </c:pt>
                <c:pt idx="318">
                  <c:v>93</c:v>
                </c:pt>
                <c:pt idx="319">
                  <c:v>108</c:v>
                </c:pt>
                <c:pt idx="320">
                  <c:v>111</c:v>
                </c:pt>
                <c:pt idx="321">
                  <c:v>100.5</c:v>
                </c:pt>
                <c:pt idx="322">
                  <c:v>64</c:v>
                </c:pt>
                <c:pt idx="323">
                  <c:v>72</c:v>
                </c:pt>
                <c:pt idx="324">
                  <c:v>0</c:v>
                </c:pt>
                <c:pt idx="325">
                  <c:v>47</c:v>
                </c:pt>
                <c:pt idx="326">
                  <c:v>82</c:v>
                </c:pt>
                <c:pt idx="327">
                  <c:v>92.5</c:v>
                </c:pt>
                <c:pt idx="328">
                  <c:v>46</c:v>
                </c:pt>
                <c:pt idx="329">
                  <c:v>51</c:v>
                </c:pt>
                <c:pt idx="330">
                  <c:v>42</c:v>
                </c:pt>
                <c:pt idx="331">
                  <c:v>76</c:v>
                </c:pt>
                <c:pt idx="332">
                  <c:v>80</c:v>
                </c:pt>
                <c:pt idx="333">
                  <c:v>43</c:v>
                </c:pt>
                <c:pt idx="334">
                  <c:v>89</c:v>
                </c:pt>
                <c:pt idx="335">
                  <c:v>111</c:v>
                </c:pt>
                <c:pt idx="336">
                  <c:v>50</c:v>
                </c:pt>
                <c:pt idx="337">
                  <c:v>108</c:v>
                </c:pt>
                <c:pt idx="338">
                  <c:v>20</c:v>
                </c:pt>
                <c:pt idx="339">
                  <c:v>9</c:v>
                </c:pt>
                <c:pt idx="340">
                  <c:v>35</c:v>
                </c:pt>
                <c:pt idx="341">
                  <c:v>96</c:v>
                </c:pt>
                <c:pt idx="342">
                  <c:v>31</c:v>
                </c:pt>
                <c:pt idx="343">
                  <c:v>44</c:v>
                </c:pt>
                <c:pt idx="344">
                  <c:v>47</c:v>
                </c:pt>
                <c:pt idx="345">
                  <c:v>12</c:v>
                </c:pt>
                <c:pt idx="346">
                  <c:v>46</c:v>
                </c:pt>
                <c:pt idx="347">
                  <c:v>0</c:v>
                </c:pt>
                <c:pt idx="348">
                  <c:v>41</c:v>
                </c:pt>
                <c:pt idx="349">
                  <c:v>50</c:v>
                </c:pt>
                <c:pt idx="350">
                  <c:v>70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101</c:v>
                </c:pt>
                <c:pt idx="355">
                  <c:v>73</c:v>
                </c:pt>
                <c:pt idx="356">
                  <c:v>36</c:v>
                </c:pt>
                <c:pt idx="357">
                  <c:v>33</c:v>
                </c:pt>
                <c:pt idx="358">
                  <c:v>27</c:v>
                </c:pt>
                <c:pt idx="359">
                  <c:v>31</c:v>
                </c:pt>
                <c:pt idx="360">
                  <c:v>31</c:v>
                </c:pt>
                <c:pt idx="361">
                  <c:v>96.5</c:v>
                </c:pt>
                <c:pt idx="362">
                  <c:v>96.5</c:v>
                </c:pt>
                <c:pt idx="363">
                  <c:v>0</c:v>
                </c:pt>
                <c:pt idx="364">
                  <c:v>0</c:v>
                </c:pt>
                <c:pt idx="365">
                  <c:v>28</c:v>
                </c:pt>
                <c:pt idx="366">
                  <c:v>55</c:v>
                </c:pt>
                <c:pt idx="367">
                  <c:v>38</c:v>
                </c:pt>
                <c:pt idx="368">
                  <c:v>37</c:v>
                </c:pt>
                <c:pt idx="369">
                  <c:v>63</c:v>
                </c:pt>
                <c:pt idx="370">
                  <c:v>33</c:v>
                </c:pt>
                <c:pt idx="371">
                  <c:v>66</c:v>
                </c:pt>
                <c:pt idx="372">
                  <c:v>32</c:v>
                </c:pt>
                <c:pt idx="373">
                  <c:v>38</c:v>
                </c:pt>
                <c:pt idx="374">
                  <c:v>38</c:v>
                </c:pt>
                <c:pt idx="375">
                  <c:v>48</c:v>
                </c:pt>
                <c:pt idx="376">
                  <c:v>0</c:v>
                </c:pt>
                <c:pt idx="377">
                  <c:v>28</c:v>
                </c:pt>
                <c:pt idx="378">
                  <c:v>61</c:v>
                </c:pt>
                <c:pt idx="379">
                  <c:v>43</c:v>
                </c:pt>
                <c:pt idx="380">
                  <c:v>30</c:v>
                </c:pt>
                <c:pt idx="381">
                  <c:v>20</c:v>
                </c:pt>
                <c:pt idx="382">
                  <c:v>48</c:v>
                </c:pt>
                <c:pt idx="383">
                  <c:v>55</c:v>
                </c:pt>
                <c:pt idx="384">
                  <c:v>73</c:v>
                </c:pt>
                <c:pt idx="385">
                  <c:v>63</c:v>
                </c:pt>
                <c:pt idx="386">
                  <c:v>42</c:v>
                </c:pt>
                <c:pt idx="387">
                  <c:v>98.5</c:v>
                </c:pt>
                <c:pt idx="388">
                  <c:v>28</c:v>
                </c:pt>
                <c:pt idx="389">
                  <c:v>87.5</c:v>
                </c:pt>
                <c:pt idx="390">
                  <c:v>28</c:v>
                </c:pt>
                <c:pt idx="391">
                  <c:v>95.5</c:v>
                </c:pt>
                <c:pt idx="392">
                  <c:v>58</c:v>
                </c:pt>
                <c:pt idx="393">
                  <c:v>68.5</c:v>
                </c:pt>
                <c:pt idx="394">
                  <c:v>62</c:v>
                </c:pt>
                <c:pt idx="395">
                  <c:v>12</c:v>
                </c:pt>
                <c:pt idx="396">
                  <c:v>27</c:v>
                </c:pt>
                <c:pt idx="397">
                  <c:v>34</c:v>
                </c:pt>
                <c:pt idx="398">
                  <c:v>51</c:v>
                </c:pt>
                <c:pt idx="399">
                  <c:v>36</c:v>
                </c:pt>
                <c:pt idx="400">
                  <c:v>40</c:v>
                </c:pt>
                <c:pt idx="401">
                  <c:v>35</c:v>
                </c:pt>
                <c:pt idx="402">
                  <c:v>70</c:v>
                </c:pt>
                <c:pt idx="403">
                  <c:v>12</c:v>
                </c:pt>
                <c:pt idx="404">
                  <c:v>56</c:v>
                </c:pt>
                <c:pt idx="405">
                  <c:v>47</c:v>
                </c:pt>
                <c:pt idx="406">
                  <c:v>62</c:v>
                </c:pt>
                <c:pt idx="407">
                  <c:v>71</c:v>
                </c:pt>
                <c:pt idx="408">
                  <c:v>44</c:v>
                </c:pt>
                <c:pt idx="409">
                  <c:v>48</c:v>
                </c:pt>
                <c:pt idx="410">
                  <c:v>63</c:v>
                </c:pt>
                <c:pt idx="411">
                  <c:v>61</c:v>
                </c:pt>
                <c:pt idx="412">
                  <c:v>66</c:v>
                </c:pt>
                <c:pt idx="413">
                  <c:v>37</c:v>
                </c:pt>
                <c:pt idx="414">
                  <c:v>89</c:v>
                </c:pt>
                <c:pt idx="415">
                  <c:v>97</c:v>
                </c:pt>
                <c:pt idx="416">
                  <c:v>105</c:v>
                </c:pt>
                <c:pt idx="417">
                  <c:v>39</c:v>
                </c:pt>
                <c:pt idx="418">
                  <c:v>101</c:v>
                </c:pt>
                <c:pt idx="419">
                  <c:v>39</c:v>
                </c:pt>
                <c:pt idx="420">
                  <c:v>104</c:v>
                </c:pt>
                <c:pt idx="421">
                  <c:v>105</c:v>
                </c:pt>
                <c:pt idx="422">
                  <c:v>61</c:v>
                </c:pt>
                <c:pt idx="423">
                  <c:v>84</c:v>
                </c:pt>
                <c:pt idx="424">
                  <c:v>77</c:v>
                </c:pt>
                <c:pt idx="425">
                  <c:v>0</c:v>
                </c:pt>
                <c:pt idx="426">
                  <c:v>89</c:v>
                </c:pt>
                <c:pt idx="427">
                  <c:v>39</c:v>
                </c:pt>
                <c:pt idx="428">
                  <c:v>19</c:v>
                </c:pt>
                <c:pt idx="429">
                  <c:v>19</c:v>
                </c:pt>
                <c:pt idx="430">
                  <c:v>2</c:v>
                </c:pt>
                <c:pt idx="431">
                  <c:v>30</c:v>
                </c:pt>
                <c:pt idx="432">
                  <c:v>92</c:v>
                </c:pt>
                <c:pt idx="433">
                  <c:v>33</c:v>
                </c:pt>
                <c:pt idx="434">
                  <c:v>12</c:v>
                </c:pt>
                <c:pt idx="435">
                  <c:v>24</c:v>
                </c:pt>
                <c:pt idx="436">
                  <c:v>57</c:v>
                </c:pt>
                <c:pt idx="437">
                  <c:v>50</c:v>
                </c:pt>
                <c:pt idx="438">
                  <c:v>0</c:v>
                </c:pt>
                <c:pt idx="439">
                  <c:v>37</c:v>
                </c:pt>
                <c:pt idx="440">
                  <c:v>79</c:v>
                </c:pt>
                <c:pt idx="441">
                  <c:v>47.5</c:v>
                </c:pt>
                <c:pt idx="442">
                  <c:v>61.5</c:v>
                </c:pt>
                <c:pt idx="443">
                  <c:v>75</c:v>
                </c:pt>
                <c:pt idx="444">
                  <c:v>90</c:v>
                </c:pt>
                <c:pt idx="445">
                  <c:v>66</c:v>
                </c:pt>
                <c:pt idx="446">
                  <c:v>46</c:v>
                </c:pt>
                <c:pt idx="447">
                  <c:v>42</c:v>
                </c:pt>
                <c:pt idx="448">
                  <c:v>42</c:v>
                </c:pt>
                <c:pt idx="449">
                  <c:v>51</c:v>
                </c:pt>
                <c:pt idx="450">
                  <c:v>42</c:v>
                </c:pt>
                <c:pt idx="451">
                  <c:v>38</c:v>
                </c:pt>
                <c:pt idx="452">
                  <c:v>43</c:v>
                </c:pt>
                <c:pt idx="453">
                  <c:v>65</c:v>
                </c:pt>
                <c:pt idx="454">
                  <c:v>41</c:v>
                </c:pt>
                <c:pt idx="455">
                  <c:v>62</c:v>
                </c:pt>
                <c:pt idx="456">
                  <c:v>34</c:v>
                </c:pt>
                <c:pt idx="457">
                  <c:v>51</c:v>
                </c:pt>
                <c:pt idx="458">
                  <c:v>37</c:v>
                </c:pt>
                <c:pt idx="459">
                  <c:v>37</c:v>
                </c:pt>
                <c:pt idx="460">
                  <c:v>38</c:v>
                </c:pt>
                <c:pt idx="461">
                  <c:v>64</c:v>
                </c:pt>
                <c:pt idx="462">
                  <c:v>28</c:v>
                </c:pt>
                <c:pt idx="463">
                  <c:v>54</c:v>
                </c:pt>
                <c:pt idx="464">
                  <c:v>53</c:v>
                </c:pt>
                <c:pt idx="465">
                  <c:v>52</c:v>
                </c:pt>
                <c:pt idx="466">
                  <c:v>48</c:v>
                </c:pt>
                <c:pt idx="467">
                  <c:v>40</c:v>
                </c:pt>
                <c:pt idx="468">
                  <c:v>12</c:v>
                </c:pt>
                <c:pt idx="469">
                  <c:v>87</c:v>
                </c:pt>
                <c:pt idx="470">
                  <c:v>100</c:v>
                </c:pt>
                <c:pt idx="471">
                  <c:v>55</c:v>
                </c:pt>
                <c:pt idx="472">
                  <c:v>20</c:v>
                </c:pt>
                <c:pt idx="473">
                  <c:v>23</c:v>
                </c:pt>
                <c:pt idx="474">
                  <c:v>21</c:v>
                </c:pt>
                <c:pt idx="475">
                  <c:v>41</c:v>
                </c:pt>
                <c:pt idx="476">
                  <c:v>21</c:v>
                </c:pt>
                <c:pt idx="477">
                  <c:v>20</c:v>
                </c:pt>
                <c:pt idx="478">
                  <c:v>39</c:v>
                </c:pt>
                <c:pt idx="479">
                  <c:v>59</c:v>
                </c:pt>
                <c:pt idx="480">
                  <c:v>45</c:v>
                </c:pt>
                <c:pt idx="481">
                  <c:v>46</c:v>
                </c:pt>
                <c:pt idx="482">
                  <c:v>38</c:v>
                </c:pt>
                <c:pt idx="483">
                  <c:v>58</c:v>
                </c:pt>
                <c:pt idx="484">
                  <c:v>67</c:v>
                </c:pt>
                <c:pt idx="485">
                  <c:v>39</c:v>
                </c:pt>
                <c:pt idx="486">
                  <c:v>55</c:v>
                </c:pt>
                <c:pt idx="487">
                  <c:v>55</c:v>
                </c:pt>
                <c:pt idx="488">
                  <c:v>73</c:v>
                </c:pt>
                <c:pt idx="489">
                  <c:v>45</c:v>
                </c:pt>
                <c:pt idx="490">
                  <c:v>30</c:v>
                </c:pt>
                <c:pt idx="491">
                  <c:v>43</c:v>
                </c:pt>
                <c:pt idx="492">
                  <c:v>57</c:v>
                </c:pt>
                <c:pt idx="493">
                  <c:v>62</c:v>
                </c:pt>
                <c:pt idx="494">
                  <c:v>12</c:v>
                </c:pt>
                <c:pt idx="495">
                  <c:v>12</c:v>
                </c:pt>
                <c:pt idx="496">
                  <c:v>8</c:v>
                </c:pt>
                <c:pt idx="497">
                  <c:v>30</c:v>
                </c:pt>
                <c:pt idx="498">
                  <c:v>20</c:v>
                </c:pt>
                <c:pt idx="499">
                  <c:v>7</c:v>
                </c:pt>
                <c:pt idx="500">
                  <c:v>35</c:v>
                </c:pt>
                <c:pt idx="501">
                  <c:v>30</c:v>
                </c:pt>
                <c:pt idx="502">
                  <c:v>17</c:v>
                </c:pt>
                <c:pt idx="503">
                  <c:v>80</c:v>
                </c:pt>
                <c:pt idx="504">
                  <c:v>92</c:v>
                </c:pt>
                <c:pt idx="505">
                  <c:v>51</c:v>
                </c:pt>
                <c:pt idx="506">
                  <c:v>55</c:v>
                </c:pt>
                <c:pt idx="507">
                  <c:v>59</c:v>
                </c:pt>
                <c:pt idx="508">
                  <c:v>74</c:v>
                </c:pt>
                <c:pt idx="509">
                  <c:v>100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 formatCode="#,##0">
                  <c:v>25358.5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7F27-4EDF-98B3-3F11C2A208D3}"/>
            </c:ext>
          </c:extLst>
        </c:ser>
        <c:ser>
          <c:idx val="136"/>
          <c:order val="136"/>
          <c:tx>
            <c:strRef>
              <c:f>'LOCAL DECEMBER 2022'!$EC$4:$EC$8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OT NIGHT HRS + 5% of the basic salary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2022'!$EC$9:$EC$526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112</c:v>
                </c:pt>
                <c:pt idx="27">
                  <c:v>112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30</c:v>
                </c:pt>
                <c:pt idx="40">
                  <c:v>0</c:v>
                </c:pt>
                <c:pt idx="41">
                  <c:v>0</c:v>
                </c:pt>
                <c:pt idx="42">
                  <c:v>78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28</c:v>
                </c:pt>
                <c:pt idx="73">
                  <c:v>0</c:v>
                </c:pt>
                <c:pt idx="74">
                  <c:v>0</c:v>
                </c:pt>
                <c:pt idx="75">
                  <c:v>31</c:v>
                </c:pt>
                <c:pt idx="76">
                  <c:v>0</c:v>
                </c:pt>
                <c:pt idx="77">
                  <c:v>69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112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92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51.5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63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51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78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87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47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19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53</c:v>
                </c:pt>
                <c:pt idx="364">
                  <c:v>16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74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74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65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 formatCode="#,##0">
                  <c:v>1522.5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7F27-4EDF-98B3-3F11C2A208D3}"/>
            </c:ext>
          </c:extLst>
        </c:ser>
        <c:ser>
          <c:idx val="137"/>
          <c:order val="137"/>
          <c:tx>
            <c:strRef>
              <c:f>'LOCAL DECEMBER 2022'!$ED$4:$ED$8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SUNDAY HRS DAY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2022'!$ED$9:$ED$526</c:f>
              <c:numCache>
                <c:formatCode>0</c:formatCode>
                <c:ptCount val="518"/>
                <c:pt idx="0">
                  <c:v>19.5</c:v>
                </c:pt>
                <c:pt idx="1">
                  <c:v>0</c:v>
                </c:pt>
                <c:pt idx="2">
                  <c:v>8</c:v>
                </c:pt>
                <c:pt idx="3">
                  <c:v>30</c:v>
                </c:pt>
                <c:pt idx="4">
                  <c:v>27.5</c:v>
                </c:pt>
                <c:pt idx="5">
                  <c:v>41</c:v>
                </c:pt>
                <c:pt idx="6">
                  <c:v>41</c:v>
                </c:pt>
                <c:pt idx="7">
                  <c:v>36</c:v>
                </c:pt>
                <c:pt idx="8">
                  <c:v>36</c:v>
                </c:pt>
                <c:pt idx="9">
                  <c:v>44</c:v>
                </c:pt>
                <c:pt idx="10">
                  <c:v>39</c:v>
                </c:pt>
                <c:pt idx="11">
                  <c:v>42</c:v>
                </c:pt>
                <c:pt idx="12">
                  <c:v>36</c:v>
                </c:pt>
                <c:pt idx="13">
                  <c:v>38</c:v>
                </c:pt>
                <c:pt idx="14">
                  <c:v>34</c:v>
                </c:pt>
                <c:pt idx="15">
                  <c:v>33</c:v>
                </c:pt>
                <c:pt idx="16">
                  <c:v>27</c:v>
                </c:pt>
                <c:pt idx="17">
                  <c:v>34</c:v>
                </c:pt>
                <c:pt idx="18">
                  <c:v>36</c:v>
                </c:pt>
                <c:pt idx="19">
                  <c:v>43</c:v>
                </c:pt>
                <c:pt idx="20">
                  <c:v>34</c:v>
                </c:pt>
                <c:pt idx="21">
                  <c:v>44</c:v>
                </c:pt>
                <c:pt idx="22">
                  <c:v>43</c:v>
                </c:pt>
                <c:pt idx="23">
                  <c:v>38</c:v>
                </c:pt>
                <c:pt idx="24">
                  <c:v>42</c:v>
                </c:pt>
                <c:pt idx="25">
                  <c:v>42</c:v>
                </c:pt>
                <c:pt idx="26">
                  <c:v>0</c:v>
                </c:pt>
                <c:pt idx="27">
                  <c:v>0</c:v>
                </c:pt>
                <c:pt idx="28">
                  <c:v>36</c:v>
                </c:pt>
                <c:pt idx="29">
                  <c:v>27</c:v>
                </c:pt>
                <c:pt idx="30">
                  <c:v>38</c:v>
                </c:pt>
                <c:pt idx="31">
                  <c:v>32</c:v>
                </c:pt>
                <c:pt idx="32">
                  <c:v>21</c:v>
                </c:pt>
                <c:pt idx="33">
                  <c:v>35</c:v>
                </c:pt>
                <c:pt idx="34">
                  <c:v>27</c:v>
                </c:pt>
                <c:pt idx="35">
                  <c:v>40</c:v>
                </c:pt>
                <c:pt idx="36">
                  <c:v>37</c:v>
                </c:pt>
                <c:pt idx="37">
                  <c:v>38</c:v>
                </c:pt>
                <c:pt idx="38">
                  <c:v>37</c:v>
                </c:pt>
                <c:pt idx="39">
                  <c:v>18</c:v>
                </c:pt>
                <c:pt idx="40">
                  <c:v>39</c:v>
                </c:pt>
                <c:pt idx="41">
                  <c:v>27</c:v>
                </c:pt>
                <c:pt idx="42">
                  <c:v>0</c:v>
                </c:pt>
                <c:pt idx="43">
                  <c:v>38</c:v>
                </c:pt>
                <c:pt idx="44">
                  <c:v>40</c:v>
                </c:pt>
                <c:pt idx="45">
                  <c:v>43</c:v>
                </c:pt>
                <c:pt idx="46">
                  <c:v>36</c:v>
                </c:pt>
                <c:pt idx="47">
                  <c:v>41</c:v>
                </c:pt>
                <c:pt idx="48">
                  <c:v>26</c:v>
                </c:pt>
                <c:pt idx="49">
                  <c:v>32</c:v>
                </c:pt>
                <c:pt idx="50">
                  <c:v>25</c:v>
                </c:pt>
                <c:pt idx="51">
                  <c:v>0</c:v>
                </c:pt>
                <c:pt idx="52">
                  <c:v>36</c:v>
                </c:pt>
                <c:pt idx="53">
                  <c:v>36</c:v>
                </c:pt>
                <c:pt idx="54">
                  <c:v>38</c:v>
                </c:pt>
                <c:pt idx="55">
                  <c:v>29</c:v>
                </c:pt>
                <c:pt idx="56">
                  <c:v>44</c:v>
                </c:pt>
                <c:pt idx="57">
                  <c:v>30</c:v>
                </c:pt>
                <c:pt idx="58">
                  <c:v>44</c:v>
                </c:pt>
                <c:pt idx="59">
                  <c:v>38</c:v>
                </c:pt>
                <c:pt idx="60">
                  <c:v>44</c:v>
                </c:pt>
                <c:pt idx="61">
                  <c:v>34</c:v>
                </c:pt>
                <c:pt idx="62">
                  <c:v>44</c:v>
                </c:pt>
                <c:pt idx="63">
                  <c:v>34</c:v>
                </c:pt>
                <c:pt idx="64">
                  <c:v>37</c:v>
                </c:pt>
                <c:pt idx="65">
                  <c:v>40</c:v>
                </c:pt>
                <c:pt idx="66">
                  <c:v>43</c:v>
                </c:pt>
                <c:pt idx="67">
                  <c:v>32</c:v>
                </c:pt>
                <c:pt idx="68">
                  <c:v>30</c:v>
                </c:pt>
                <c:pt idx="69">
                  <c:v>45</c:v>
                </c:pt>
                <c:pt idx="70">
                  <c:v>30</c:v>
                </c:pt>
                <c:pt idx="71">
                  <c:v>46</c:v>
                </c:pt>
                <c:pt idx="72">
                  <c:v>18</c:v>
                </c:pt>
                <c:pt idx="73">
                  <c:v>28</c:v>
                </c:pt>
                <c:pt idx="74">
                  <c:v>40</c:v>
                </c:pt>
                <c:pt idx="75">
                  <c:v>0</c:v>
                </c:pt>
                <c:pt idx="76">
                  <c:v>46</c:v>
                </c:pt>
                <c:pt idx="77">
                  <c:v>0</c:v>
                </c:pt>
                <c:pt idx="78">
                  <c:v>32</c:v>
                </c:pt>
                <c:pt idx="79">
                  <c:v>37</c:v>
                </c:pt>
                <c:pt idx="80">
                  <c:v>32</c:v>
                </c:pt>
                <c:pt idx="81">
                  <c:v>36</c:v>
                </c:pt>
                <c:pt idx="82">
                  <c:v>42</c:v>
                </c:pt>
                <c:pt idx="83">
                  <c:v>36</c:v>
                </c:pt>
                <c:pt idx="84">
                  <c:v>36</c:v>
                </c:pt>
                <c:pt idx="85">
                  <c:v>37</c:v>
                </c:pt>
                <c:pt idx="86">
                  <c:v>32</c:v>
                </c:pt>
                <c:pt idx="87">
                  <c:v>32</c:v>
                </c:pt>
                <c:pt idx="88">
                  <c:v>42</c:v>
                </c:pt>
                <c:pt idx="89">
                  <c:v>36</c:v>
                </c:pt>
                <c:pt idx="90">
                  <c:v>41</c:v>
                </c:pt>
                <c:pt idx="91">
                  <c:v>43</c:v>
                </c:pt>
                <c:pt idx="92">
                  <c:v>37</c:v>
                </c:pt>
                <c:pt idx="93">
                  <c:v>29</c:v>
                </c:pt>
                <c:pt idx="94">
                  <c:v>40</c:v>
                </c:pt>
                <c:pt idx="95">
                  <c:v>34</c:v>
                </c:pt>
                <c:pt idx="96">
                  <c:v>36</c:v>
                </c:pt>
                <c:pt idx="97">
                  <c:v>44</c:v>
                </c:pt>
                <c:pt idx="98">
                  <c:v>0</c:v>
                </c:pt>
                <c:pt idx="99">
                  <c:v>40</c:v>
                </c:pt>
                <c:pt idx="100">
                  <c:v>35</c:v>
                </c:pt>
                <c:pt idx="101">
                  <c:v>34</c:v>
                </c:pt>
                <c:pt idx="102">
                  <c:v>33</c:v>
                </c:pt>
                <c:pt idx="103">
                  <c:v>34</c:v>
                </c:pt>
                <c:pt idx="104">
                  <c:v>18</c:v>
                </c:pt>
                <c:pt idx="105">
                  <c:v>34</c:v>
                </c:pt>
                <c:pt idx="106">
                  <c:v>28</c:v>
                </c:pt>
                <c:pt idx="107">
                  <c:v>37</c:v>
                </c:pt>
                <c:pt idx="108">
                  <c:v>48</c:v>
                </c:pt>
                <c:pt idx="109">
                  <c:v>44</c:v>
                </c:pt>
                <c:pt idx="110">
                  <c:v>39</c:v>
                </c:pt>
                <c:pt idx="111">
                  <c:v>44</c:v>
                </c:pt>
                <c:pt idx="112">
                  <c:v>29</c:v>
                </c:pt>
                <c:pt idx="113">
                  <c:v>36</c:v>
                </c:pt>
                <c:pt idx="114">
                  <c:v>39</c:v>
                </c:pt>
                <c:pt idx="115">
                  <c:v>41</c:v>
                </c:pt>
                <c:pt idx="116">
                  <c:v>40</c:v>
                </c:pt>
                <c:pt idx="117">
                  <c:v>36</c:v>
                </c:pt>
                <c:pt idx="118">
                  <c:v>27</c:v>
                </c:pt>
                <c:pt idx="119">
                  <c:v>36</c:v>
                </c:pt>
                <c:pt idx="120">
                  <c:v>19</c:v>
                </c:pt>
                <c:pt idx="121">
                  <c:v>34</c:v>
                </c:pt>
                <c:pt idx="122">
                  <c:v>36</c:v>
                </c:pt>
                <c:pt idx="123">
                  <c:v>29</c:v>
                </c:pt>
                <c:pt idx="124">
                  <c:v>0</c:v>
                </c:pt>
                <c:pt idx="125">
                  <c:v>36</c:v>
                </c:pt>
                <c:pt idx="126">
                  <c:v>36</c:v>
                </c:pt>
                <c:pt idx="127">
                  <c:v>39</c:v>
                </c:pt>
                <c:pt idx="128">
                  <c:v>36</c:v>
                </c:pt>
                <c:pt idx="129">
                  <c:v>26</c:v>
                </c:pt>
                <c:pt idx="130">
                  <c:v>35</c:v>
                </c:pt>
                <c:pt idx="131">
                  <c:v>35</c:v>
                </c:pt>
                <c:pt idx="132">
                  <c:v>48</c:v>
                </c:pt>
                <c:pt idx="133">
                  <c:v>0</c:v>
                </c:pt>
                <c:pt idx="134">
                  <c:v>36</c:v>
                </c:pt>
                <c:pt idx="135">
                  <c:v>38</c:v>
                </c:pt>
                <c:pt idx="136">
                  <c:v>28</c:v>
                </c:pt>
                <c:pt idx="137">
                  <c:v>40</c:v>
                </c:pt>
                <c:pt idx="138">
                  <c:v>29</c:v>
                </c:pt>
                <c:pt idx="139">
                  <c:v>36</c:v>
                </c:pt>
                <c:pt idx="140">
                  <c:v>29</c:v>
                </c:pt>
                <c:pt idx="141">
                  <c:v>34</c:v>
                </c:pt>
                <c:pt idx="142">
                  <c:v>44</c:v>
                </c:pt>
                <c:pt idx="143">
                  <c:v>22</c:v>
                </c:pt>
                <c:pt idx="144">
                  <c:v>42</c:v>
                </c:pt>
                <c:pt idx="145">
                  <c:v>44</c:v>
                </c:pt>
                <c:pt idx="146">
                  <c:v>36</c:v>
                </c:pt>
                <c:pt idx="147">
                  <c:v>36</c:v>
                </c:pt>
                <c:pt idx="148">
                  <c:v>40</c:v>
                </c:pt>
                <c:pt idx="149">
                  <c:v>36</c:v>
                </c:pt>
                <c:pt idx="150">
                  <c:v>15</c:v>
                </c:pt>
                <c:pt idx="151">
                  <c:v>22.5</c:v>
                </c:pt>
                <c:pt idx="152">
                  <c:v>38</c:v>
                </c:pt>
                <c:pt idx="153">
                  <c:v>39</c:v>
                </c:pt>
                <c:pt idx="154">
                  <c:v>43</c:v>
                </c:pt>
                <c:pt idx="155">
                  <c:v>44</c:v>
                </c:pt>
                <c:pt idx="156">
                  <c:v>26</c:v>
                </c:pt>
                <c:pt idx="157">
                  <c:v>43</c:v>
                </c:pt>
                <c:pt idx="158">
                  <c:v>42</c:v>
                </c:pt>
                <c:pt idx="159">
                  <c:v>33</c:v>
                </c:pt>
                <c:pt idx="160">
                  <c:v>36</c:v>
                </c:pt>
                <c:pt idx="161">
                  <c:v>40</c:v>
                </c:pt>
                <c:pt idx="162">
                  <c:v>36</c:v>
                </c:pt>
                <c:pt idx="163">
                  <c:v>46</c:v>
                </c:pt>
                <c:pt idx="164">
                  <c:v>33</c:v>
                </c:pt>
                <c:pt idx="165">
                  <c:v>41</c:v>
                </c:pt>
                <c:pt idx="166">
                  <c:v>44</c:v>
                </c:pt>
                <c:pt idx="167">
                  <c:v>39</c:v>
                </c:pt>
                <c:pt idx="168">
                  <c:v>45</c:v>
                </c:pt>
                <c:pt idx="169">
                  <c:v>36</c:v>
                </c:pt>
                <c:pt idx="170">
                  <c:v>0</c:v>
                </c:pt>
                <c:pt idx="171">
                  <c:v>36</c:v>
                </c:pt>
                <c:pt idx="172">
                  <c:v>36</c:v>
                </c:pt>
                <c:pt idx="173">
                  <c:v>37</c:v>
                </c:pt>
                <c:pt idx="174">
                  <c:v>33</c:v>
                </c:pt>
                <c:pt idx="175">
                  <c:v>27</c:v>
                </c:pt>
                <c:pt idx="176">
                  <c:v>18</c:v>
                </c:pt>
                <c:pt idx="177">
                  <c:v>34</c:v>
                </c:pt>
                <c:pt idx="178">
                  <c:v>27</c:v>
                </c:pt>
                <c:pt idx="179">
                  <c:v>18</c:v>
                </c:pt>
                <c:pt idx="180">
                  <c:v>18</c:v>
                </c:pt>
                <c:pt idx="181">
                  <c:v>41</c:v>
                </c:pt>
                <c:pt idx="182">
                  <c:v>28</c:v>
                </c:pt>
                <c:pt idx="183">
                  <c:v>42</c:v>
                </c:pt>
                <c:pt idx="184">
                  <c:v>32</c:v>
                </c:pt>
                <c:pt idx="185">
                  <c:v>42</c:v>
                </c:pt>
                <c:pt idx="186">
                  <c:v>33</c:v>
                </c:pt>
                <c:pt idx="187">
                  <c:v>26</c:v>
                </c:pt>
                <c:pt idx="188">
                  <c:v>42</c:v>
                </c:pt>
                <c:pt idx="189">
                  <c:v>42</c:v>
                </c:pt>
                <c:pt idx="190">
                  <c:v>20</c:v>
                </c:pt>
                <c:pt idx="191">
                  <c:v>43</c:v>
                </c:pt>
                <c:pt idx="192">
                  <c:v>23</c:v>
                </c:pt>
                <c:pt idx="193">
                  <c:v>39</c:v>
                </c:pt>
                <c:pt idx="194">
                  <c:v>31</c:v>
                </c:pt>
                <c:pt idx="195">
                  <c:v>36</c:v>
                </c:pt>
                <c:pt idx="196">
                  <c:v>27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</c:v>
                </c:pt>
                <c:pt idx="202">
                  <c:v>39</c:v>
                </c:pt>
                <c:pt idx="203">
                  <c:v>36</c:v>
                </c:pt>
                <c:pt idx="204">
                  <c:v>36</c:v>
                </c:pt>
                <c:pt idx="205">
                  <c:v>40</c:v>
                </c:pt>
                <c:pt idx="206">
                  <c:v>36</c:v>
                </c:pt>
                <c:pt idx="207">
                  <c:v>37</c:v>
                </c:pt>
                <c:pt idx="208">
                  <c:v>40</c:v>
                </c:pt>
                <c:pt idx="209">
                  <c:v>36</c:v>
                </c:pt>
                <c:pt idx="210">
                  <c:v>39</c:v>
                </c:pt>
                <c:pt idx="211">
                  <c:v>40</c:v>
                </c:pt>
                <c:pt idx="212">
                  <c:v>0</c:v>
                </c:pt>
                <c:pt idx="213">
                  <c:v>38</c:v>
                </c:pt>
                <c:pt idx="214">
                  <c:v>36</c:v>
                </c:pt>
                <c:pt idx="215">
                  <c:v>39</c:v>
                </c:pt>
                <c:pt idx="216">
                  <c:v>39</c:v>
                </c:pt>
                <c:pt idx="217">
                  <c:v>36</c:v>
                </c:pt>
                <c:pt idx="218">
                  <c:v>39</c:v>
                </c:pt>
                <c:pt idx="219">
                  <c:v>36</c:v>
                </c:pt>
                <c:pt idx="220">
                  <c:v>0</c:v>
                </c:pt>
                <c:pt idx="221">
                  <c:v>38</c:v>
                </c:pt>
                <c:pt idx="222">
                  <c:v>8</c:v>
                </c:pt>
                <c:pt idx="223">
                  <c:v>43</c:v>
                </c:pt>
                <c:pt idx="224">
                  <c:v>37</c:v>
                </c:pt>
                <c:pt idx="225">
                  <c:v>36</c:v>
                </c:pt>
                <c:pt idx="226">
                  <c:v>39</c:v>
                </c:pt>
                <c:pt idx="227">
                  <c:v>36</c:v>
                </c:pt>
                <c:pt idx="228">
                  <c:v>27</c:v>
                </c:pt>
                <c:pt idx="229">
                  <c:v>38</c:v>
                </c:pt>
                <c:pt idx="230">
                  <c:v>39</c:v>
                </c:pt>
                <c:pt idx="231">
                  <c:v>40</c:v>
                </c:pt>
                <c:pt idx="232">
                  <c:v>16</c:v>
                </c:pt>
                <c:pt idx="233">
                  <c:v>41</c:v>
                </c:pt>
                <c:pt idx="234">
                  <c:v>42</c:v>
                </c:pt>
                <c:pt idx="235">
                  <c:v>48</c:v>
                </c:pt>
                <c:pt idx="236">
                  <c:v>43</c:v>
                </c:pt>
                <c:pt idx="237">
                  <c:v>39</c:v>
                </c:pt>
                <c:pt idx="238">
                  <c:v>40</c:v>
                </c:pt>
                <c:pt idx="239">
                  <c:v>39</c:v>
                </c:pt>
                <c:pt idx="240">
                  <c:v>29</c:v>
                </c:pt>
                <c:pt idx="241">
                  <c:v>46</c:v>
                </c:pt>
                <c:pt idx="242">
                  <c:v>46</c:v>
                </c:pt>
                <c:pt idx="243">
                  <c:v>27</c:v>
                </c:pt>
                <c:pt idx="244">
                  <c:v>37</c:v>
                </c:pt>
                <c:pt idx="245">
                  <c:v>37</c:v>
                </c:pt>
                <c:pt idx="246">
                  <c:v>31</c:v>
                </c:pt>
                <c:pt idx="247">
                  <c:v>44</c:v>
                </c:pt>
                <c:pt idx="248">
                  <c:v>38</c:v>
                </c:pt>
                <c:pt idx="249">
                  <c:v>36</c:v>
                </c:pt>
                <c:pt idx="250">
                  <c:v>48</c:v>
                </c:pt>
                <c:pt idx="251">
                  <c:v>28</c:v>
                </c:pt>
                <c:pt idx="252">
                  <c:v>9</c:v>
                </c:pt>
                <c:pt idx="253">
                  <c:v>38</c:v>
                </c:pt>
                <c:pt idx="254">
                  <c:v>10.5</c:v>
                </c:pt>
                <c:pt idx="255">
                  <c:v>39</c:v>
                </c:pt>
                <c:pt idx="256">
                  <c:v>38</c:v>
                </c:pt>
                <c:pt idx="257">
                  <c:v>36</c:v>
                </c:pt>
                <c:pt idx="258">
                  <c:v>38</c:v>
                </c:pt>
                <c:pt idx="259">
                  <c:v>41</c:v>
                </c:pt>
                <c:pt idx="260">
                  <c:v>36</c:v>
                </c:pt>
                <c:pt idx="261">
                  <c:v>41</c:v>
                </c:pt>
                <c:pt idx="262">
                  <c:v>38</c:v>
                </c:pt>
                <c:pt idx="263">
                  <c:v>43</c:v>
                </c:pt>
                <c:pt idx="264">
                  <c:v>32</c:v>
                </c:pt>
                <c:pt idx="265">
                  <c:v>39</c:v>
                </c:pt>
                <c:pt idx="266">
                  <c:v>40</c:v>
                </c:pt>
                <c:pt idx="267">
                  <c:v>28</c:v>
                </c:pt>
                <c:pt idx="268">
                  <c:v>42</c:v>
                </c:pt>
                <c:pt idx="269">
                  <c:v>27</c:v>
                </c:pt>
                <c:pt idx="270">
                  <c:v>28</c:v>
                </c:pt>
                <c:pt idx="271">
                  <c:v>28</c:v>
                </c:pt>
                <c:pt idx="272">
                  <c:v>27</c:v>
                </c:pt>
                <c:pt idx="273">
                  <c:v>40</c:v>
                </c:pt>
                <c:pt idx="274">
                  <c:v>28</c:v>
                </c:pt>
                <c:pt idx="275">
                  <c:v>44</c:v>
                </c:pt>
                <c:pt idx="276">
                  <c:v>45</c:v>
                </c:pt>
                <c:pt idx="277">
                  <c:v>40</c:v>
                </c:pt>
                <c:pt idx="278">
                  <c:v>44</c:v>
                </c:pt>
                <c:pt idx="279">
                  <c:v>23</c:v>
                </c:pt>
                <c:pt idx="280">
                  <c:v>16</c:v>
                </c:pt>
                <c:pt idx="281">
                  <c:v>36</c:v>
                </c:pt>
                <c:pt idx="282">
                  <c:v>37</c:v>
                </c:pt>
                <c:pt idx="283">
                  <c:v>45</c:v>
                </c:pt>
                <c:pt idx="284">
                  <c:v>36</c:v>
                </c:pt>
                <c:pt idx="285">
                  <c:v>36</c:v>
                </c:pt>
                <c:pt idx="286">
                  <c:v>39</c:v>
                </c:pt>
                <c:pt idx="287">
                  <c:v>32</c:v>
                </c:pt>
                <c:pt idx="288">
                  <c:v>32</c:v>
                </c:pt>
                <c:pt idx="289">
                  <c:v>40</c:v>
                </c:pt>
                <c:pt idx="290">
                  <c:v>31</c:v>
                </c:pt>
                <c:pt idx="291">
                  <c:v>40</c:v>
                </c:pt>
                <c:pt idx="292">
                  <c:v>36</c:v>
                </c:pt>
                <c:pt idx="293">
                  <c:v>28</c:v>
                </c:pt>
                <c:pt idx="294">
                  <c:v>38</c:v>
                </c:pt>
                <c:pt idx="295">
                  <c:v>0</c:v>
                </c:pt>
                <c:pt idx="296">
                  <c:v>34</c:v>
                </c:pt>
                <c:pt idx="297">
                  <c:v>43</c:v>
                </c:pt>
                <c:pt idx="298">
                  <c:v>0</c:v>
                </c:pt>
                <c:pt idx="299">
                  <c:v>38</c:v>
                </c:pt>
                <c:pt idx="300">
                  <c:v>28</c:v>
                </c:pt>
                <c:pt idx="301">
                  <c:v>36</c:v>
                </c:pt>
                <c:pt idx="302">
                  <c:v>41</c:v>
                </c:pt>
                <c:pt idx="303">
                  <c:v>41</c:v>
                </c:pt>
                <c:pt idx="304">
                  <c:v>44</c:v>
                </c:pt>
                <c:pt idx="305">
                  <c:v>39</c:v>
                </c:pt>
                <c:pt idx="306">
                  <c:v>41</c:v>
                </c:pt>
                <c:pt idx="307">
                  <c:v>41</c:v>
                </c:pt>
                <c:pt idx="308">
                  <c:v>42</c:v>
                </c:pt>
                <c:pt idx="309">
                  <c:v>32</c:v>
                </c:pt>
                <c:pt idx="310">
                  <c:v>28</c:v>
                </c:pt>
                <c:pt idx="311">
                  <c:v>34</c:v>
                </c:pt>
                <c:pt idx="312">
                  <c:v>34</c:v>
                </c:pt>
                <c:pt idx="313">
                  <c:v>24</c:v>
                </c:pt>
                <c:pt idx="314">
                  <c:v>32</c:v>
                </c:pt>
                <c:pt idx="315">
                  <c:v>29</c:v>
                </c:pt>
                <c:pt idx="316">
                  <c:v>28</c:v>
                </c:pt>
                <c:pt idx="317">
                  <c:v>32</c:v>
                </c:pt>
                <c:pt idx="318">
                  <c:v>23</c:v>
                </c:pt>
                <c:pt idx="319">
                  <c:v>45</c:v>
                </c:pt>
                <c:pt idx="320">
                  <c:v>44</c:v>
                </c:pt>
                <c:pt idx="321">
                  <c:v>41</c:v>
                </c:pt>
                <c:pt idx="322">
                  <c:v>41</c:v>
                </c:pt>
                <c:pt idx="323">
                  <c:v>45</c:v>
                </c:pt>
                <c:pt idx="324">
                  <c:v>0</c:v>
                </c:pt>
                <c:pt idx="325">
                  <c:v>33</c:v>
                </c:pt>
                <c:pt idx="326">
                  <c:v>38</c:v>
                </c:pt>
                <c:pt idx="327">
                  <c:v>45.5</c:v>
                </c:pt>
                <c:pt idx="328">
                  <c:v>37</c:v>
                </c:pt>
                <c:pt idx="329">
                  <c:v>30</c:v>
                </c:pt>
                <c:pt idx="330">
                  <c:v>37</c:v>
                </c:pt>
                <c:pt idx="331">
                  <c:v>43</c:v>
                </c:pt>
                <c:pt idx="332">
                  <c:v>44</c:v>
                </c:pt>
                <c:pt idx="333">
                  <c:v>23</c:v>
                </c:pt>
                <c:pt idx="334">
                  <c:v>47</c:v>
                </c:pt>
                <c:pt idx="335">
                  <c:v>44</c:v>
                </c:pt>
                <c:pt idx="336">
                  <c:v>38</c:v>
                </c:pt>
                <c:pt idx="337">
                  <c:v>48</c:v>
                </c:pt>
                <c:pt idx="338">
                  <c:v>32</c:v>
                </c:pt>
                <c:pt idx="339">
                  <c:v>32</c:v>
                </c:pt>
                <c:pt idx="340">
                  <c:v>37</c:v>
                </c:pt>
                <c:pt idx="341">
                  <c:v>37</c:v>
                </c:pt>
                <c:pt idx="342">
                  <c:v>32</c:v>
                </c:pt>
                <c:pt idx="343">
                  <c:v>36</c:v>
                </c:pt>
                <c:pt idx="344">
                  <c:v>37</c:v>
                </c:pt>
                <c:pt idx="345">
                  <c:v>32</c:v>
                </c:pt>
                <c:pt idx="346">
                  <c:v>36</c:v>
                </c:pt>
                <c:pt idx="347">
                  <c:v>0</c:v>
                </c:pt>
                <c:pt idx="348">
                  <c:v>40</c:v>
                </c:pt>
                <c:pt idx="349">
                  <c:v>40</c:v>
                </c:pt>
                <c:pt idx="350">
                  <c:v>32</c:v>
                </c:pt>
                <c:pt idx="351">
                  <c:v>36</c:v>
                </c:pt>
                <c:pt idx="352">
                  <c:v>36</c:v>
                </c:pt>
                <c:pt idx="353">
                  <c:v>36</c:v>
                </c:pt>
                <c:pt idx="354">
                  <c:v>47</c:v>
                </c:pt>
                <c:pt idx="355">
                  <c:v>42</c:v>
                </c:pt>
                <c:pt idx="356">
                  <c:v>34</c:v>
                </c:pt>
                <c:pt idx="357">
                  <c:v>36</c:v>
                </c:pt>
                <c:pt idx="358">
                  <c:v>34</c:v>
                </c:pt>
                <c:pt idx="359">
                  <c:v>27</c:v>
                </c:pt>
                <c:pt idx="360">
                  <c:v>34</c:v>
                </c:pt>
                <c:pt idx="361">
                  <c:v>46</c:v>
                </c:pt>
                <c:pt idx="362">
                  <c:v>46</c:v>
                </c:pt>
                <c:pt idx="363">
                  <c:v>0</c:v>
                </c:pt>
                <c:pt idx="364">
                  <c:v>0</c:v>
                </c:pt>
                <c:pt idx="365">
                  <c:v>36</c:v>
                </c:pt>
                <c:pt idx="366">
                  <c:v>39</c:v>
                </c:pt>
                <c:pt idx="367">
                  <c:v>36</c:v>
                </c:pt>
                <c:pt idx="368">
                  <c:v>36</c:v>
                </c:pt>
                <c:pt idx="369">
                  <c:v>39</c:v>
                </c:pt>
                <c:pt idx="370">
                  <c:v>36</c:v>
                </c:pt>
                <c:pt idx="371">
                  <c:v>39</c:v>
                </c:pt>
                <c:pt idx="372">
                  <c:v>20</c:v>
                </c:pt>
                <c:pt idx="373">
                  <c:v>37</c:v>
                </c:pt>
                <c:pt idx="374">
                  <c:v>33</c:v>
                </c:pt>
                <c:pt idx="375">
                  <c:v>37</c:v>
                </c:pt>
                <c:pt idx="376">
                  <c:v>0</c:v>
                </c:pt>
                <c:pt idx="377">
                  <c:v>32</c:v>
                </c:pt>
                <c:pt idx="378">
                  <c:v>42</c:v>
                </c:pt>
                <c:pt idx="379">
                  <c:v>36</c:v>
                </c:pt>
                <c:pt idx="380">
                  <c:v>34</c:v>
                </c:pt>
                <c:pt idx="381">
                  <c:v>29</c:v>
                </c:pt>
                <c:pt idx="382">
                  <c:v>36</c:v>
                </c:pt>
                <c:pt idx="383">
                  <c:v>39</c:v>
                </c:pt>
                <c:pt idx="384">
                  <c:v>34</c:v>
                </c:pt>
                <c:pt idx="385">
                  <c:v>41</c:v>
                </c:pt>
                <c:pt idx="386">
                  <c:v>36</c:v>
                </c:pt>
                <c:pt idx="387">
                  <c:v>46</c:v>
                </c:pt>
                <c:pt idx="388">
                  <c:v>17</c:v>
                </c:pt>
                <c:pt idx="389">
                  <c:v>45</c:v>
                </c:pt>
                <c:pt idx="390">
                  <c:v>34</c:v>
                </c:pt>
                <c:pt idx="391">
                  <c:v>45</c:v>
                </c:pt>
                <c:pt idx="392">
                  <c:v>40</c:v>
                </c:pt>
                <c:pt idx="393">
                  <c:v>42</c:v>
                </c:pt>
                <c:pt idx="394">
                  <c:v>42</c:v>
                </c:pt>
                <c:pt idx="395">
                  <c:v>32</c:v>
                </c:pt>
                <c:pt idx="396">
                  <c:v>18</c:v>
                </c:pt>
                <c:pt idx="397">
                  <c:v>29</c:v>
                </c:pt>
                <c:pt idx="398">
                  <c:v>41</c:v>
                </c:pt>
                <c:pt idx="399">
                  <c:v>40</c:v>
                </c:pt>
                <c:pt idx="400">
                  <c:v>40</c:v>
                </c:pt>
                <c:pt idx="401">
                  <c:v>37</c:v>
                </c:pt>
                <c:pt idx="402">
                  <c:v>42</c:v>
                </c:pt>
                <c:pt idx="403">
                  <c:v>32</c:v>
                </c:pt>
                <c:pt idx="404">
                  <c:v>39</c:v>
                </c:pt>
                <c:pt idx="405">
                  <c:v>42</c:v>
                </c:pt>
                <c:pt idx="406">
                  <c:v>40</c:v>
                </c:pt>
                <c:pt idx="407">
                  <c:v>30</c:v>
                </c:pt>
                <c:pt idx="408">
                  <c:v>36</c:v>
                </c:pt>
                <c:pt idx="409">
                  <c:v>39</c:v>
                </c:pt>
                <c:pt idx="410">
                  <c:v>40</c:v>
                </c:pt>
                <c:pt idx="411">
                  <c:v>43</c:v>
                </c:pt>
                <c:pt idx="412">
                  <c:v>40</c:v>
                </c:pt>
                <c:pt idx="413">
                  <c:v>36</c:v>
                </c:pt>
                <c:pt idx="414">
                  <c:v>30</c:v>
                </c:pt>
                <c:pt idx="415">
                  <c:v>47</c:v>
                </c:pt>
                <c:pt idx="416">
                  <c:v>48</c:v>
                </c:pt>
                <c:pt idx="417">
                  <c:v>36</c:v>
                </c:pt>
                <c:pt idx="418">
                  <c:v>47</c:v>
                </c:pt>
                <c:pt idx="419">
                  <c:v>36</c:v>
                </c:pt>
                <c:pt idx="420">
                  <c:v>40</c:v>
                </c:pt>
                <c:pt idx="421">
                  <c:v>47</c:v>
                </c:pt>
                <c:pt idx="422">
                  <c:v>33</c:v>
                </c:pt>
                <c:pt idx="423">
                  <c:v>43</c:v>
                </c:pt>
                <c:pt idx="424">
                  <c:v>35</c:v>
                </c:pt>
                <c:pt idx="425">
                  <c:v>0</c:v>
                </c:pt>
                <c:pt idx="426">
                  <c:v>48</c:v>
                </c:pt>
                <c:pt idx="427">
                  <c:v>38</c:v>
                </c:pt>
                <c:pt idx="428">
                  <c:v>32</c:v>
                </c:pt>
                <c:pt idx="429">
                  <c:v>34</c:v>
                </c:pt>
                <c:pt idx="430">
                  <c:v>0</c:v>
                </c:pt>
                <c:pt idx="431">
                  <c:v>36</c:v>
                </c:pt>
                <c:pt idx="432">
                  <c:v>42</c:v>
                </c:pt>
                <c:pt idx="433">
                  <c:v>26</c:v>
                </c:pt>
                <c:pt idx="434">
                  <c:v>32</c:v>
                </c:pt>
                <c:pt idx="435">
                  <c:v>9</c:v>
                </c:pt>
                <c:pt idx="436">
                  <c:v>40</c:v>
                </c:pt>
                <c:pt idx="437">
                  <c:v>29</c:v>
                </c:pt>
                <c:pt idx="438">
                  <c:v>0</c:v>
                </c:pt>
                <c:pt idx="439">
                  <c:v>36</c:v>
                </c:pt>
                <c:pt idx="440">
                  <c:v>42</c:v>
                </c:pt>
                <c:pt idx="441">
                  <c:v>36</c:v>
                </c:pt>
                <c:pt idx="442">
                  <c:v>39</c:v>
                </c:pt>
                <c:pt idx="443">
                  <c:v>43</c:v>
                </c:pt>
                <c:pt idx="444">
                  <c:v>42</c:v>
                </c:pt>
                <c:pt idx="445">
                  <c:v>43</c:v>
                </c:pt>
                <c:pt idx="446">
                  <c:v>34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31</c:v>
                </c:pt>
                <c:pt idx="452">
                  <c:v>40</c:v>
                </c:pt>
                <c:pt idx="453">
                  <c:v>32</c:v>
                </c:pt>
                <c:pt idx="454">
                  <c:v>36</c:v>
                </c:pt>
                <c:pt idx="455">
                  <c:v>30</c:v>
                </c:pt>
                <c:pt idx="456">
                  <c:v>34</c:v>
                </c:pt>
                <c:pt idx="457">
                  <c:v>41</c:v>
                </c:pt>
                <c:pt idx="458">
                  <c:v>36</c:v>
                </c:pt>
                <c:pt idx="459">
                  <c:v>36</c:v>
                </c:pt>
                <c:pt idx="460">
                  <c:v>40</c:v>
                </c:pt>
                <c:pt idx="461">
                  <c:v>30</c:v>
                </c:pt>
                <c:pt idx="462">
                  <c:v>24</c:v>
                </c:pt>
                <c:pt idx="463">
                  <c:v>38</c:v>
                </c:pt>
                <c:pt idx="464">
                  <c:v>39</c:v>
                </c:pt>
                <c:pt idx="465">
                  <c:v>39</c:v>
                </c:pt>
                <c:pt idx="466">
                  <c:v>29</c:v>
                </c:pt>
                <c:pt idx="467">
                  <c:v>36</c:v>
                </c:pt>
                <c:pt idx="468">
                  <c:v>32</c:v>
                </c:pt>
                <c:pt idx="469">
                  <c:v>33</c:v>
                </c:pt>
                <c:pt idx="470">
                  <c:v>48</c:v>
                </c:pt>
                <c:pt idx="471">
                  <c:v>28</c:v>
                </c:pt>
                <c:pt idx="472">
                  <c:v>35</c:v>
                </c:pt>
                <c:pt idx="473">
                  <c:v>34</c:v>
                </c:pt>
                <c:pt idx="474">
                  <c:v>34</c:v>
                </c:pt>
                <c:pt idx="475">
                  <c:v>37</c:v>
                </c:pt>
                <c:pt idx="476">
                  <c:v>34</c:v>
                </c:pt>
                <c:pt idx="477">
                  <c:v>41</c:v>
                </c:pt>
                <c:pt idx="478">
                  <c:v>40</c:v>
                </c:pt>
                <c:pt idx="479">
                  <c:v>40</c:v>
                </c:pt>
                <c:pt idx="480">
                  <c:v>37</c:v>
                </c:pt>
                <c:pt idx="481">
                  <c:v>27</c:v>
                </c:pt>
                <c:pt idx="482">
                  <c:v>36</c:v>
                </c:pt>
                <c:pt idx="483">
                  <c:v>36</c:v>
                </c:pt>
                <c:pt idx="484">
                  <c:v>41</c:v>
                </c:pt>
                <c:pt idx="485">
                  <c:v>36</c:v>
                </c:pt>
                <c:pt idx="486">
                  <c:v>39</c:v>
                </c:pt>
                <c:pt idx="487">
                  <c:v>40</c:v>
                </c:pt>
                <c:pt idx="488">
                  <c:v>35</c:v>
                </c:pt>
                <c:pt idx="489">
                  <c:v>39</c:v>
                </c:pt>
                <c:pt idx="490">
                  <c:v>1</c:v>
                </c:pt>
                <c:pt idx="491">
                  <c:v>32</c:v>
                </c:pt>
                <c:pt idx="492">
                  <c:v>41</c:v>
                </c:pt>
                <c:pt idx="493">
                  <c:v>30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8</c:v>
                </c:pt>
                <c:pt idx="498">
                  <c:v>18</c:v>
                </c:pt>
                <c:pt idx="499">
                  <c:v>9</c:v>
                </c:pt>
                <c:pt idx="500">
                  <c:v>38</c:v>
                </c:pt>
                <c:pt idx="501">
                  <c:v>36</c:v>
                </c:pt>
                <c:pt idx="502">
                  <c:v>18</c:v>
                </c:pt>
                <c:pt idx="503">
                  <c:v>41</c:v>
                </c:pt>
                <c:pt idx="504">
                  <c:v>42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48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 formatCode="#,##0">
                  <c:v>17266.5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7F27-4EDF-98B3-3F11C2A208D3}"/>
            </c:ext>
          </c:extLst>
        </c:ser>
        <c:ser>
          <c:idx val="138"/>
          <c:order val="138"/>
          <c:tx>
            <c:strRef>
              <c:f>'LOCAL DECEMBER 2022'!$EE$4:$EE$8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节假日及加班日Sunday  HRS Night + 5% of the basic salary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2022'!$EE$9:$EE$526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47</c:v>
                </c:pt>
                <c:pt idx="27">
                  <c:v>47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20</c:v>
                </c:pt>
                <c:pt idx="40">
                  <c:v>0</c:v>
                </c:pt>
                <c:pt idx="41">
                  <c:v>0</c:v>
                </c:pt>
                <c:pt idx="42">
                  <c:v>41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20</c:v>
                </c:pt>
                <c:pt idx="73">
                  <c:v>0</c:v>
                </c:pt>
                <c:pt idx="74">
                  <c:v>0</c:v>
                </c:pt>
                <c:pt idx="75">
                  <c:v>34</c:v>
                </c:pt>
                <c:pt idx="76">
                  <c:v>0</c:v>
                </c:pt>
                <c:pt idx="77">
                  <c:v>48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24.5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36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21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23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38</c:v>
                </c:pt>
                <c:pt idx="364">
                  <c:v>32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44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48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40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 formatCode="#,##0">
                  <c:v>862.5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7F27-4EDF-98B3-3F11C2A208D3}"/>
            </c:ext>
          </c:extLst>
        </c:ser>
        <c:ser>
          <c:idx val="139"/>
          <c:order val="139"/>
          <c:tx>
            <c:strRef>
              <c:f>'LOCAL DECEMBER 2022'!$EF$4:$EF$8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Holiday HRS (Day)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2022'!$EF$9:$EF$526</c:f>
              <c:numCache>
                <c:formatCode>0</c:formatCode>
                <c:ptCount val="5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10.5</c:v>
                </c:pt>
                <c:pt idx="6">
                  <c:v>0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12</c:v>
                </c:pt>
                <c:pt idx="12">
                  <c:v>9</c:v>
                </c:pt>
                <c:pt idx="13">
                  <c:v>13</c:v>
                </c:pt>
                <c:pt idx="14">
                  <c:v>8</c:v>
                </c:pt>
                <c:pt idx="15">
                  <c:v>11</c:v>
                </c:pt>
                <c:pt idx="16">
                  <c:v>9</c:v>
                </c:pt>
                <c:pt idx="17">
                  <c:v>8</c:v>
                </c:pt>
                <c:pt idx="18">
                  <c:v>10</c:v>
                </c:pt>
                <c:pt idx="19">
                  <c:v>12</c:v>
                </c:pt>
                <c:pt idx="20">
                  <c:v>8</c:v>
                </c:pt>
                <c:pt idx="21">
                  <c:v>12</c:v>
                </c:pt>
                <c:pt idx="22">
                  <c:v>9</c:v>
                </c:pt>
                <c:pt idx="23">
                  <c:v>13</c:v>
                </c:pt>
                <c:pt idx="24">
                  <c:v>12</c:v>
                </c:pt>
                <c:pt idx="25">
                  <c:v>10</c:v>
                </c:pt>
                <c:pt idx="26">
                  <c:v>0</c:v>
                </c:pt>
                <c:pt idx="27">
                  <c:v>0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9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9</c:v>
                </c:pt>
                <c:pt idx="37">
                  <c:v>10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0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9</c:v>
                </c:pt>
                <c:pt idx="47">
                  <c:v>10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0</c:v>
                </c:pt>
                <c:pt idx="52">
                  <c:v>9</c:v>
                </c:pt>
                <c:pt idx="53">
                  <c:v>9</c:v>
                </c:pt>
                <c:pt idx="54">
                  <c:v>13</c:v>
                </c:pt>
                <c:pt idx="55">
                  <c:v>10</c:v>
                </c:pt>
                <c:pt idx="56">
                  <c:v>12</c:v>
                </c:pt>
                <c:pt idx="57">
                  <c:v>10</c:v>
                </c:pt>
                <c:pt idx="58">
                  <c:v>12</c:v>
                </c:pt>
                <c:pt idx="59">
                  <c:v>10</c:v>
                </c:pt>
                <c:pt idx="60">
                  <c:v>12</c:v>
                </c:pt>
                <c:pt idx="61">
                  <c:v>11</c:v>
                </c:pt>
                <c:pt idx="62">
                  <c:v>12</c:v>
                </c:pt>
                <c:pt idx="63">
                  <c:v>8</c:v>
                </c:pt>
                <c:pt idx="64">
                  <c:v>9</c:v>
                </c:pt>
                <c:pt idx="65">
                  <c:v>10</c:v>
                </c:pt>
                <c:pt idx="66">
                  <c:v>11</c:v>
                </c:pt>
                <c:pt idx="67">
                  <c:v>8</c:v>
                </c:pt>
                <c:pt idx="68">
                  <c:v>11</c:v>
                </c:pt>
                <c:pt idx="69">
                  <c:v>12</c:v>
                </c:pt>
                <c:pt idx="70">
                  <c:v>8</c:v>
                </c:pt>
                <c:pt idx="71">
                  <c:v>12</c:v>
                </c:pt>
                <c:pt idx="72">
                  <c:v>0</c:v>
                </c:pt>
                <c:pt idx="73">
                  <c:v>8</c:v>
                </c:pt>
                <c:pt idx="74">
                  <c:v>10.5</c:v>
                </c:pt>
                <c:pt idx="75">
                  <c:v>0</c:v>
                </c:pt>
                <c:pt idx="76">
                  <c:v>12</c:v>
                </c:pt>
                <c:pt idx="77">
                  <c:v>0</c:v>
                </c:pt>
                <c:pt idx="78">
                  <c:v>9</c:v>
                </c:pt>
                <c:pt idx="79">
                  <c:v>10</c:v>
                </c:pt>
                <c:pt idx="80">
                  <c:v>8</c:v>
                </c:pt>
                <c:pt idx="81">
                  <c:v>9</c:v>
                </c:pt>
                <c:pt idx="82">
                  <c:v>12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12</c:v>
                </c:pt>
                <c:pt idx="87">
                  <c:v>11</c:v>
                </c:pt>
                <c:pt idx="88">
                  <c:v>12</c:v>
                </c:pt>
                <c:pt idx="89">
                  <c:v>9</c:v>
                </c:pt>
                <c:pt idx="90">
                  <c:v>10</c:v>
                </c:pt>
                <c:pt idx="91">
                  <c:v>10</c:v>
                </c:pt>
                <c:pt idx="92">
                  <c:v>9</c:v>
                </c:pt>
                <c:pt idx="93">
                  <c:v>9</c:v>
                </c:pt>
                <c:pt idx="94">
                  <c:v>0</c:v>
                </c:pt>
                <c:pt idx="95">
                  <c:v>5</c:v>
                </c:pt>
                <c:pt idx="96">
                  <c:v>8</c:v>
                </c:pt>
                <c:pt idx="97">
                  <c:v>0</c:v>
                </c:pt>
                <c:pt idx="98">
                  <c:v>0</c:v>
                </c:pt>
                <c:pt idx="99">
                  <c:v>13</c:v>
                </c:pt>
                <c:pt idx="100">
                  <c:v>13</c:v>
                </c:pt>
                <c:pt idx="101">
                  <c:v>0</c:v>
                </c:pt>
                <c:pt idx="102">
                  <c:v>9</c:v>
                </c:pt>
                <c:pt idx="103">
                  <c:v>9</c:v>
                </c:pt>
                <c:pt idx="104">
                  <c:v>0</c:v>
                </c:pt>
                <c:pt idx="105">
                  <c:v>9</c:v>
                </c:pt>
                <c:pt idx="106">
                  <c:v>9</c:v>
                </c:pt>
                <c:pt idx="107">
                  <c:v>0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11.5</c:v>
                </c:pt>
                <c:pt idx="112">
                  <c:v>12</c:v>
                </c:pt>
                <c:pt idx="113">
                  <c:v>9</c:v>
                </c:pt>
                <c:pt idx="114">
                  <c:v>11</c:v>
                </c:pt>
                <c:pt idx="115">
                  <c:v>11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8</c:v>
                </c:pt>
                <c:pt idx="120">
                  <c:v>0</c:v>
                </c:pt>
                <c:pt idx="121">
                  <c:v>9</c:v>
                </c:pt>
                <c:pt idx="122">
                  <c:v>8</c:v>
                </c:pt>
                <c:pt idx="123">
                  <c:v>9</c:v>
                </c:pt>
                <c:pt idx="124">
                  <c:v>0</c:v>
                </c:pt>
                <c:pt idx="125">
                  <c:v>9</c:v>
                </c:pt>
                <c:pt idx="126">
                  <c:v>9</c:v>
                </c:pt>
                <c:pt idx="127">
                  <c:v>10</c:v>
                </c:pt>
                <c:pt idx="128">
                  <c:v>9</c:v>
                </c:pt>
                <c:pt idx="129">
                  <c:v>12</c:v>
                </c:pt>
                <c:pt idx="130">
                  <c:v>9</c:v>
                </c:pt>
                <c:pt idx="131">
                  <c:v>10</c:v>
                </c:pt>
                <c:pt idx="132">
                  <c:v>12</c:v>
                </c:pt>
                <c:pt idx="133">
                  <c:v>0</c:v>
                </c:pt>
                <c:pt idx="134">
                  <c:v>9</c:v>
                </c:pt>
                <c:pt idx="135">
                  <c:v>0</c:v>
                </c:pt>
                <c:pt idx="136">
                  <c:v>8</c:v>
                </c:pt>
                <c:pt idx="137">
                  <c:v>10</c:v>
                </c:pt>
                <c:pt idx="138">
                  <c:v>9</c:v>
                </c:pt>
                <c:pt idx="139">
                  <c:v>8</c:v>
                </c:pt>
                <c:pt idx="140">
                  <c:v>9</c:v>
                </c:pt>
                <c:pt idx="141">
                  <c:v>9</c:v>
                </c:pt>
                <c:pt idx="142">
                  <c:v>12</c:v>
                </c:pt>
                <c:pt idx="143">
                  <c:v>11</c:v>
                </c:pt>
                <c:pt idx="144">
                  <c:v>12</c:v>
                </c:pt>
                <c:pt idx="145">
                  <c:v>12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8</c:v>
                </c:pt>
                <c:pt idx="151">
                  <c:v>0</c:v>
                </c:pt>
                <c:pt idx="152">
                  <c:v>12</c:v>
                </c:pt>
                <c:pt idx="153">
                  <c:v>13</c:v>
                </c:pt>
                <c:pt idx="154">
                  <c:v>10</c:v>
                </c:pt>
                <c:pt idx="155">
                  <c:v>11</c:v>
                </c:pt>
                <c:pt idx="156">
                  <c:v>8</c:v>
                </c:pt>
                <c:pt idx="157">
                  <c:v>12</c:v>
                </c:pt>
                <c:pt idx="158">
                  <c:v>12</c:v>
                </c:pt>
                <c:pt idx="159">
                  <c:v>9</c:v>
                </c:pt>
                <c:pt idx="160">
                  <c:v>8</c:v>
                </c:pt>
                <c:pt idx="161">
                  <c:v>9</c:v>
                </c:pt>
                <c:pt idx="162">
                  <c:v>9</c:v>
                </c:pt>
                <c:pt idx="163">
                  <c:v>12.5</c:v>
                </c:pt>
                <c:pt idx="164">
                  <c:v>12</c:v>
                </c:pt>
                <c:pt idx="165">
                  <c:v>12</c:v>
                </c:pt>
                <c:pt idx="166">
                  <c:v>11</c:v>
                </c:pt>
                <c:pt idx="167">
                  <c:v>9</c:v>
                </c:pt>
                <c:pt idx="168">
                  <c:v>11</c:v>
                </c:pt>
                <c:pt idx="169">
                  <c:v>0</c:v>
                </c:pt>
                <c:pt idx="170">
                  <c:v>0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11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5</c:v>
                </c:pt>
                <c:pt idx="180">
                  <c:v>0</c:v>
                </c:pt>
                <c:pt idx="181">
                  <c:v>13</c:v>
                </c:pt>
                <c:pt idx="182">
                  <c:v>9</c:v>
                </c:pt>
                <c:pt idx="183">
                  <c:v>12</c:v>
                </c:pt>
                <c:pt idx="184">
                  <c:v>9</c:v>
                </c:pt>
                <c:pt idx="185">
                  <c:v>12</c:v>
                </c:pt>
                <c:pt idx="186">
                  <c:v>9</c:v>
                </c:pt>
                <c:pt idx="187">
                  <c:v>8</c:v>
                </c:pt>
                <c:pt idx="188">
                  <c:v>9</c:v>
                </c:pt>
                <c:pt idx="189">
                  <c:v>12</c:v>
                </c:pt>
                <c:pt idx="190">
                  <c:v>0</c:v>
                </c:pt>
                <c:pt idx="191">
                  <c:v>13</c:v>
                </c:pt>
                <c:pt idx="192">
                  <c:v>8</c:v>
                </c:pt>
                <c:pt idx="193">
                  <c:v>13</c:v>
                </c:pt>
                <c:pt idx="194">
                  <c:v>10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11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0</c:v>
                </c:pt>
                <c:pt idx="213">
                  <c:v>12</c:v>
                </c:pt>
                <c:pt idx="214">
                  <c:v>11</c:v>
                </c:pt>
                <c:pt idx="215">
                  <c:v>11</c:v>
                </c:pt>
                <c:pt idx="216">
                  <c:v>9.5</c:v>
                </c:pt>
                <c:pt idx="217">
                  <c:v>9.5</c:v>
                </c:pt>
                <c:pt idx="218">
                  <c:v>10</c:v>
                </c:pt>
                <c:pt idx="219">
                  <c:v>9</c:v>
                </c:pt>
                <c:pt idx="220">
                  <c:v>0</c:v>
                </c:pt>
                <c:pt idx="221">
                  <c:v>10</c:v>
                </c:pt>
                <c:pt idx="222">
                  <c:v>8</c:v>
                </c:pt>
                <c:pt idx="223">
                  <c:v>12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11</c:v>
                </c:pt>
                <c:pt idx="228">
                  <c:v>11</c:v>
                </c:pt>
                <c:pt idx="229">
                  <c:v>12</c:v>
                </c:pt>
                <c:pt idx="230">
                  <c:v>11</c:v>
                </c:pt>
                <c:pt idx="231">
                  <c:v>9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10</c:v>
                </c:pt>
                <c:pt idx="238">
                  <c:v>9</c:v>
                </c:pt>
                <c:pt idx="239">
                  <c:v>10</c:v>
                </c:pt>
                <c:pt idx="240">
                  <c:v>9</c:v>
                </c:pt>
                <c:pt idx="241">
                  <c:v>12</c:v>
                </c:pt>
                <c:pt idx="242">
                  <c:v>12</c:v>
                </c:pt>
                <c:pt idx="243">
                  <c:v>9</c:v>
                </c:pt>
                <c:pt idx="244">
                  <c:v>9</c:v>
                </c:pt>
                <c:pt idx="245">
                  <c:v>11</c:v>
                </c:pt>
                <c:pt idx="246">
                  <c:v>9</c:v>
                </c:pt>
                <c:pt idx="247">
                  <c:v>11</c:v>
                </c:pt>
                <c:pt idx="248">
                  <c:v>9</c:v>
                </c:pt>
                <c:pt idx="249">
                  <c:v>11</c:v>
                </c:pt>
                <c:pt idx="250">
                  <c:v>12</c:v>
                </c:pt>
                <c:pt idx="251">
                  <c:v>11</c:v>
                </c:pt>
                <c:pt idx="252">
                  <c:v>9</c:v>
                </c:pt>
                <c:pt idx="253">
                  <c:v>9</c:v>
                </c:pt>
                <c:pt idx="254">
                  <c:v>11.5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0</c:v>
                </c:pt>
                <c:pt idx="267">
                  <c:v>8</c:v>
                </c:pt>
                <c:pt idx="268">
                  <c:v>10</c:v>
                </c:pt>
                <c:pt idx="269">
                  <c:v>0</c:v>
                </c:pt>
                <c:pt idx="270">
                  <c:v>9</c:v>
                </c:pt>
                <c:pt idx="271">
                  <c:v>10</c:v>
                </c:pt>
                <c:pt idx="272">
                  <c:v>9</c:v>
                </c:pt>
                <c:pt idx="273">
                  <c:v>11</c:v>
                </c:pt>
                <c:pt idx="274">
                  <c:v>9</c:v>
                </c:pt>
                <c:pt idx="275">
                  <c:v>11</c:v>
                </c:pt>
                <c:pt idx="276">
                  <c:v>11</c:v>
                </c:pt>
                <c:pt idx="277">
                  <c:v>9</c:v>
                </c:pt>
                <c:pt idx="278">
                  <c:v>11</c:v>
                </c:pt>
                <c:pt idx="279">
                  <c:v>9</c:v>
                </c:pt>
                <c:pt idx="280">
                  <c:v>12</c:v>
                </c:pt>
                <c:pt idx="281">
                  <c:v>9</c:v>
                </c:pt>
                <c:pt idx="282">
                  <c:v>9</c:v>
                </c:pt>
                <c:pt idx="283">
                  <c:v>13</c:v>
                </c:pt>
                <c:pt idx="284">
                  <c:v>9</c:v>
                </c:pt>
                <c:pt idx="285">
                  <c:v>13</c:v>
                </c:pt>
                <c:pt idx="286">
                  <c:v>9</c:v>
                </c:pt>
                <c:pt idx="287">
                  <c:v>8</c:v>
                </c:pt>
                <c:pt idx="288">
                  <c:v>9</c:v>
                </c:pt>
                <c:pt idx="289">
                  <c:v>10</c:v>
                </c:pt>
                <c:pt idx="290">
                  <c:v>9</c:v>
                </c:pt>
                <c:pt idx="291">
                  <c:v>11</c:v>
                </c:pt>
                <c:pt idx="292">
                  <c:v>9</c:v>
                </c:pt>
                <c:pt idx="293">
                  <c:v>9</c:v>
                </c:pt>
                <c:pt idx="294">
                  <c:v>10</c:v>
                </c:pt>
                <c:pt idx="295">
                  <c:v>0</c:v>
                </c:pt>
                <c:pt idx="296">
                  <c:v>9</c:v>
                </c:pt>
                <c:pt idx="297">
                  <c:v>9</c:v>
                </c:pt>
                <c:pt idx="298">
                  <c:v>8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11</c:v>
                </c:pt>
                <c:pt idx="303">
                  <c:v>9</c:v>
                </c:pt>
                <c:pt idx="304">
                  <c:v>13</c:v>
                </c:pt>
                <c:pt idx="305">
                  <c:v>12</c:v>
                </c:pt>
                <c:pt idx="306">
                  <c:v>11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9</c:v>
                </c:pt>
                <c:pt idx="311">
                  <c:v>10</c:v>
                </c:pt>
                <c:pt idx="312">
                  <c:v>10</c:v>
                </c:pt>
                <c:pt idx="313">
                  <c:v>11</c:v>
                </c:pt>
                <c:pt idx="314">
                  <c:v>8</c:v>
                </c:pt>
                <c:pt idx="315">
                  <c:v>9</c:v>
                </c:pt>
                <c:pt idx="316">
                  <c:v>9</c:v>
                </c:pt>
                <c:pt idx="317">
                  <c:v>8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11</c:v>
                </c:pt>
                <c:pt idx="323">
                  <c:v>11</c:v>
                </c:pt>
                <c:pt idx="324">
                  <c:v>0</c:v>
                </c:pt>
                <c:pt idx="325">
                  <c:v>10</c:v>
                </c:pt>
                <c:pt idx="326">
                  <c:v>13</c:v>
                </c:pt>
                <c:pt idx="327">
                  <c:v>12</c:v>
                </c:pt>
                <c:pt idx="328">
                  <c:v>9</c:v>
                </c:pt>
                <c:pt idx="329">
                  <c:v>8</c:v>
                </c:pt>
                <c:pt idx="330">
                  <c:v>9</c:v>
                </c:pt>
                <c:pt idx="331">
                  <c:v>11</c:v>
                </c:pt>
                <c:pt idx="332">
                  <c:v>11</c:v>
                </c:pt>
                <c:pt idx="333">
                  <c:v>0</c:v>
                </c:pt>
                <c:pt idx="334">
                  <c:v>11.5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8</c:v>
                </c:pt>
                <c:pt idx="339">
                  <c:v>8</c:v>
                </c:pt>
                <c:pt idx="340">
                  <c:v>9</c:v>
                </c:pt>
                <c:pt idx="341">
                  <c:v>12</c:v>
                </c:pt>
                <c:pt idx="342">
                  <c:v>8</c:v>
                </c:pt>
                <c:pt idx="343">
                  <c:v>11</c:v>
                </c:pt>
                <c:pt idx="344">
                  <c:v>12</c:v>
                </c:pt>
                <c:pt idx="345">
                  <c:v>8</c:v>
                </c:pt>
                <c:pt idx="346">
                  <c:v>11</c:v>
                </c:pt>
                <c:pt idx="347">
                  <c:v>0</c:v>
                </c:pt>
                <c:pt idx="348">
                  <c:v>9</c:v>
                </c:pt>
                <c:pt idx="349">
                  <c:v>9</c:v>
                </c:pt>
                <c:pt idx="350">
                  <c:v>13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12</c:v>
                </c:pt>
                <c:pt idx="355">
                  <c:v>12</c:v>
                </c:pt>
                <c:pt idx="356">
                  <c:v>8</c:v>
                </c:pt>
                <c:pt idx="357">
                  <c:v>8</c:v>
                </c:pt>
                <c:pt idx="358">
                  <c:v>9</c:v>
                </c:pt>
                <c:pt idx="359">
                  <c:v>0</c:v>
                </c:pt>
                <c:pt idx="360">
                  <c:v>9</c:v>
                </c:pt>
                <c:pt idx="361">
                  <c:v>12</c:v>
                </c:pt>
                <c:pt idx="362">
                  <c:v>12</c:v>
                </c:pt>
                <c:pt idx="363">
                  <c:v>0</c:v>
                </c:pt>
                <c:pt idx="364">
                  <c:v>0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10</c:v>
                </c:pt>
                <c:pt idx="370">
                  <c:v>8</c:v>
                </c:pt>
                <c:pt idx="371">
                  <c:v>12</c:v>
                </c:pt>
                <c:pt idx="372">
                  <c:v>0</c:v>
                </c:pt>
                <c:pt idx="373">
                  <c:v>9</c:v>
                </c:pt>
                <c:pt idx="374">
                  <c:v>9</c:v>
                </c:pt>
                <c:pt idx="375">
                  <c:v>5</c:v>
                </c:pt>
                <c:pt idx="376">
                  <c:v>0</c:v>
                </c:pt>
                <c:pt idx="377">
                  <c:v>0</c:v>
                </c:pt>
                <c:pt idx="378">
                  <c:v>10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10</c:v>
                </c:pt>
                <c:pt idx="383">
                  <c:v>11</c:v>
                </c:pt>
                <c:pt idx="384">
                  <c:v>11</c:v>
                </c:pt>
                <c:pt idx="385">
                  <c:v>9</c:v>
                </c:pt>
                <c:pt idx="386">
                  <c:v>9</c:v>
                </c:pt>
                <c:pt idx="387">
                  <c:v>12</c:v>
                </c:pt>
                <c:pt idx="388">
                  <c:v>0</c:v>
                </c:pt>
                <c:pt idx="389">
                  <c:v>12</c:v>
                </c:pt>
                <c:pt idx="390">
                  <c:v>0</c:v>
                </c:pt>
                <c:pt idx="391">
                  <c:v>12</c:v>
                </c:pt>
                <c:pt idx="392">
                  <c:v>11</c:v>
                </c:pt>
                <c:pt idx="393">
                  <c:v>9</c:v>
                </c:pt>
                <c:pt idx="394">
                  <c:v>9</c:v>
                </c:pt>
                <c:pt idx="395">
                  <c:v>8</c:v>
                </c:pt>
                <c:pt idx="396">
                  <c:v>9</c:v>
                </c:pt>
                <c:pt idx="397">
                  <c:v>9</c:v>
                </c:pt>
                <c:pt idx="398">
                  <c:v>10</c:v>
                </c:pt>
                <c:pt idx="399">
                  <c:v>9</c:v>
                </c:pt>
                <c:pt idx="400">
                  <c:v>9</c:v>
                </c:pt>
                <c:pt idx="401">
                  <c:v>12</c:v>
                </c:pt>
                <c:pt idx="402">
                  <c:v>11</c:v>
                </c:pt>
                <c:pt idx="403">
                  <c:v>8</c:v>
                </c:pt>
                <c:pt idx="404">
                  <c:v>11</c:v>
                </c:pt>
                <c:pt idx="405">
                  <c:v>9</c:v>
                </c:pt>
                <c:pt idx="406">
                  <c:v>10</c:v>
                </c:pt>
                <c:pt idx="407">
                  <c:v>10</c:v>
                </c:pt>
                <c:pt idx="408">
                  <c:v>0</c:v>
                </c:pt>
                <c:pt idx="409">
                  <c:v>10</c:v>
                </c:pt>
                <c:pt idx="410">
                  <c:v>10</c:v>
                </c:pt>
                <c:pt idx="411">
                  <c:v>9</c:v>
                </c:pt>
                <c:pt idx="412">
                  <c:v>10</c:v>
                </c:pt>
                <c:pt idx="413">
                  <c:v>9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11</c:v>
                </c:pt>
                <c:pt idx="418">
                  <c:v>12</c:v>
                </c:pt>
                <c:pt idx="419">
                  <c:v>9</c:v>
                </c:pt>
                <c:pt idx="420">
                  <c:v>12</c:v>
                </c:pt>
                <c:pt idx="421">
                  <c:v>11.5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10</c:v>
                </c:pt>
                <c:pt idx="428">
                  <c:v>12</c:v>
                </c:pt>
                <c:pt idx="429">
                  <c:v>12</c:v>
                </c:pt>
                <c:pt idx="430">
                  <c:v>0</c:v>
                </c:pt>
                <c:pt idx="431">
                  <c:v>9</c:v>
                </c:pt>
                <c:pt idx="432">
                  <c:v>12</c:v>
                </c:pt>
                <c:pt idx="433">
                  <c:v>9</c:v>
                </c:pt>
                <c:pt idx="434">
                  <c:v>8</c:v>
                </c:pt>
                <c:pt idx="435">
                  <c:v>10</c:v>
                </c:pt>
                <c:pt idx="436">
                  <c:v>9</c:v>
                </c:pt>
                <c:pt idx="437">
                  <c:v>9</c:v>
                </c:pt>
                <c:pt idx="438">
                  <c:v>0</c:v>
                </c:pt>
                <c:pt idx="439">
                  <c:v>9</c:v>
                </c:pt>
                <c:pt idx="440">
                  <c:v>11</c:v>
                </c:pt>
                <c:pt idx="441">
                  <c:v>10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8</c:v>
                </c:pt>
                <c:pt idx="447">
                  <c:v>9</c:v>
                </c:pt>
                <c:pt idx="448">
                  <c:v>9</c:v>
                </c:pt>
                <c:pt idx="449">
                  <c:v>11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12</c:v>
                </c:pt>
                <c:pt idx="454">
                  <c:v>9</c:v>
                </c:pt>
                <c:pt idx="455">
                  <c:v>8</c:v>
                </c:pt>
                <c:pt idx="456">
                  <c:v>8</c:v>
                </c:pt>
                <c:pt idx="457">
                  <c:v>13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8</c:v>
                </c:pt>
                <c:pt idx="462">
                  <c:v>8</c:v>
                </c:pt>
                <c:pt idx="463">
                  <c:v>10</c:v>
                </c:pt>
                <c:pt idx="464">
                  <c:v>9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8</c:v>
                </c:pt>
                <c:pt idx="469">
                  <c:v>12</c:v>
                </c:pt>
                <c:pt idx="470">
                  <c:v>12</c:v>
                </c:pt>
                <c:pt idx="471">
                  <c:v>10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11</c:v>
                </c:pt>
                <c:pt idx="480">
                  <c:v>9</c:v>
                </c:pt>
                <c:pt idx="481">
                  <c:v>13</c:v>
                </c:pt>
                <c:pt idx="482">
                  <c:v>9</c:v>
                </c:pt>
                <c:pt idx="483">
                  <c:v>12</c:v>
                </c:pt>
                <c:pt idx="484">
                  <c:v>11</c:v>
                </c:pt>
                <c:pt idx="485">
                  <c:v>9</c:v>
                </c:pt>
                <c:pt idx="486">
                  <c:v>11</c:v>
                </c:pt>
                <c:pt idx="487">
                  <c:v>9</c:v>
                </c:pt>
                <c:pt idx="488">
                  <c:v>12</c:v>
                </c:pt>
                <c:pt idx="489">
                  <c:v>11</c:v>
                </c:pt>
                <c:pt idx="490">
                  <c:v>0</c:v>
                </c:pt>
                <c:pt idx="491">
                  <c:v>11</c:v>
                </c:pt>
                <c:pt idx="492">
                  <c:v>11</c:v>
                </c:pt>
                <c:pt idx="493">
                  <c:v>12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9</c:v>
                </c:pt>
                <c:pt idx="499">
                  <c:v>0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12</c:v>
                </c:pt>
                <c:pt idx="504">
                  <c:v>0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 formatCode="#,##0">
                  <c:v>4611.5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7F27-4EDF-98B3-3F11C2A208D3}"/>
            </c:ext>
          </c:extLst>
        </c:ser>
        <c:ser>
          <c:idx val="140"/>
          <c:order val="140"/>
          <c:tx>
            <c:strRef>
              <c:f>'LOCAL DECEMBER 2022'!$EG$4:$EG$8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Holiday HRS (Night) + 5% of the basic Salary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2022'!$EG$9:$EG$526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12</c:v>
                </c:pt>
                <c:pt idx="27">
                  <c:v>12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11.5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12.5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10</c:v>
                </c:pt>
                <c:pt idx="364">
                  <c:v>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 formatCode="#,##0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7F27-4EDF-98B3-3F11C2A208D3}"/>
            </c:ext>
          </c:extLst>
        </c:ser>
        <c:ser>
          <c:idx val="141"/>
          <c:order val="141"/>
          <c:tx>
            <c:strRef>
              <c:f>'LOCAL DECEMBER 2022'!$EH$4:$EH$8</c:f>
              <c:strCache>
                <c:ptCount val="5"/>
                <c:pt idx="0">
                  <c:v>                 CHEC TANGA-SITE: LOCAL STAFF ATTENDENCE FOR  DECEMBER 2022</c:v>
                </c:pt>
                <c:pt idx="1">
                  <c:v>备注:                                                                       白色栏为正常工作时间white nomal working hrs,   2:蓝色栏为加班时间light blue over time,   3:红色为周六red,sat,   4:黄色为周日和节假日sunday   5: 该考勤没有设置晚班加班  6:该考勤只是样本,仅供参考</c:v>
                </c:pt>
                <c:pt idx="2">
                  <c:v>TUESDAY</c:v>
                </c:pt>
                <c:pt idx="3">
                  <c:v>出勤时数 working hrs (day)</c:v>
                </c:pt>
                <c:pt idx="4">
                  <c:v>工伤天数及其他 sick day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'LOCAL DECEMBER 2022'!$EH$9:$EH$526</c:f>
              <c:numCache>
                <c:formatCode>General</c:formatCode>
                <c:ptCount val="518"/>
                <c:pt idx="517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7F27-4EDF-98B3-3F11C2A2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167488"/>
        <c:axId val="383173376"/>
      </c:barChart>
      <c:catAx>
        <c:axId val="383167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173376"/>
        <c:crosses val="autoZero"/>
        <c:auto val="1"/>
        <c:lblAlgn val="ctr"/>
        <c:lblOffset val="100"/>
        <c:noMultiLvlLbl val="0"/>
      </c:catAx>
      <c:valAx>
        <c:axId val="38317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16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431718</xdr:colOff>
      <xdr:row>34</xdr:row>
      <xdr:rowOff>126920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79020</xdr:colOff>
      <xdr:row>3</xdr:row>
      <xdr:rowOff>12650</xdr:rowOff>
    </xdr:from>
    <xdr:to>
      <xdr:col>2</xdr:col>
      <xdr:colOff>193072</xdr:colOff>
      <xdr:row>4</xdr:row>
      <xdr:rowOff>37236</xdr:rowOff>
    </xdr:to>
    <xdr:pic>
      <xdr:nvPicPr>
        <xdr:cNvPr id="2" name="图片 2" descr="司标失量图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8740" y="1219835"/>
          <a:ext cx="1066800" cy="3486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494024</xdr:colOff>
      <xdr:row>0</xdr:row>
      <xdr:rowOff>100994</xdr:rowOff>
    </xdr:from>
    <xdr:to>
      <xdr:col>1</xdr:col>
      <xdr:colOff>1570556</xdr:colOff>
      <xdr:row>3</xdr:row>
      <xdr:rowOff>0</xdr:rowOff>
    </xdr:to>
    <xdr:pic>
      <xdr:nvPicPr>
        <xdr:cNvPr id="2" name="图片 2" descr="司标失量图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179195" y="100965"/>
          <a:ext cx="1076960" cy="51625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56835</xdr:colOff>
      <xdr:row>0</xdr:row>
      <xdr:rowOff>75009</xdr:rowOff>
    </xdr:from>
    <xdr:to>
      <xdr:col>1</xdr:col>
      <xdr:colOff>418610</xdr:colOff>
      <xdr:row>0</xdr:row>
      <xdr:rowOff>457088</xdr:rowOff>
    </xdr:to>
    <xdr:pic>
      <xdr:nvPicPr>
        <xdr:cNvPr id="2" name="图片 2" descr="司标失量图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6515" y="74930"/>
          <a:ext cx="933450" cy="38163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12631</xdr:colOff>
      <xdr:row>0</xdr:row>
      <xdr:rowOff>213903</xdr:rowOff>
    </xdr:from>
    <xdr:to>
      <xdr:col>1</xdr:col>
      <xdr:colOff>239104</xdr:colOff>
      <xdr:row>0</xdr:row>
      <xdr:rowOff>570197</xdr:rowOff>
    </xdr:to>
    <xdr:pic>
      <xdr:nvPicPr>
        <xdr:cNvPr id="2" name="图片 2" descr="司标失量图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2065" y="213360"/>
          <a:ext cx="575945" cy="35623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57081</xdr:colOff>
      <xdr:row>0</xdr:row>
      <xdr:rowOff>175803</xdr:rowOff>
    </xdr:from>
    <xdr:to>
      <xdr:col>1</xdr:col>
      <xdr:colOff>283554</xdr:colOff>
      <xdr:row>0</xdr:row>
      <xdr:rowOff>532097</xdr:rowOff>
    </xdr:to>
    <xdr:pic>
      <xdr:nvPicPr>
        <xdr:cNvPr id="2" name="图片 2" descr="司标失量图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6515" y="175260"/>
          <a:ext cx="575945" cy="35623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142695</xdr:colOff>
      <xdr:row>0</xdr:row>
      <xdr:rowOff>36909</xdr:rowOff>
    </xdr:from>
    <xdr:to>
      <xdr:col>1</xdr:col>
      <xdr:colOff>725595</xdr:colOff>
      <xdr:row>0</xdr:row>
      <xdr:rowOff>532879</xdr:rowOff>
    </xdr:to>
    <xdr:pic>
      <xdr:nvPicPr>
        <xdr:cNvPr id="2" name="图片 2" descr="司标失量图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42240" y="36830"/>
          <a:ext cx="1078230" cy="49593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132890</xdr:colOff>
      <xdr:row>0</xdr:row>
      <xdr:rowOff>0</xdr:rowOff>
    </xdr:from>
    <xdr:to>
      <xdr:col>1</xdr:col>
      <xdr:colOff>361941</xdr:colOff>
      <xdr:row>1</xdr:row>
      <xdr:rowOff>176956</xdr:rowOff>
    </xdr:to>
    <xdr:pic>
      <xdr:nvPicPr>
        <xdr:cNvPr id="2" name="Picture 1" descr=" 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2715" y="0"/>
          <a:ext cx="914400" cy="39751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IPAJI%20INC/CHINA%20CHECK/TANGA%20PROJECT/PAYROLL%20MAY%2031-05-2020%20-%20final%20final%20up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cal staff april 2021"/>
      <sheetName val="chinese staff April"/>
      <sheetName val="LOCAL MAY 2021"/>
      <sheetName val="chinese staff MAY (2)"/>
      <sheetName val="BANK INF MAY 2021"/>
      <sheetName val="CHEC"/>
      <sheetName val="FDHI"/>
      <sheetName val="JINDONG"/>
      <sheetName val="PAYE AND SDL SUMMARY"/>
      <sheetName val="E-FILING FOR LOCAL"/>
      <sheetName val="E-FILLING FOR CHINESE "/>
    </sheetNames>
    <sheetDataSet>
      <sheetData sheetId="0"/>
      <sheetData sheetId="1"/>
      <sheetData sheetId="2"/>
      <sheetData sheetId="3">
        <row r="30">
          <cell r="B30" t="str">
            <v>TOTAL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604"/>
  <sheetViews>
    <sheetView workbookViewId="0">
      <pane xSplit="4" topLeftCell="AT1" activePane="topRight" state="frozen"/>
      <selection pane="topRight" sqref="A1:BF1"/>
    </sheetView>
  </sheetViews>
  <sheetFormatPr defaultColWidth="9" defaultRowHeight="15"/>
  <cols>
    <col min="1" max="1" width="5.75" customWidth="1"/>
    <col min="2" max="2" width="25.25" customWidth="1"/>
    <col min="3" max="3" width="14" customWidth="1"/>
    <col min="4" max="4" width="5.75" style="335" customWidth="1"/>
    <col min="5" max="5" width="13" style="335" customWidth="1"/>
    <col min="6" max="6" width="3.58203125" style="556" customWidth="1"/>
    <col min="7" max="7" width="3.58203125" style="336" customWidth="1"/>
    <col min="8" max="8" width="3.75" style="557" customWidth="1"/>
    <col min="9" max="9" width="2.75" style="558" customWidth="1"/>
    <col min="10" max="10" width="3.75" style="333" customWidth="1"/>
    <col min="11" max="11" width="3.75" style="336" customWidth="1"/>
    <col min="12" max="12" width="4.25" style="333" customWidth="1"/>
    <col min="13" max="13" width="3.58203125" style="333" customWidth="1"/>
    <col min="14" max="14" width="4.08203125" style="333" customWidth="1"/>
    <col min="15" max="15" width="4.58203125" style="336" customWidth="1"/>
    <col min="16" max="16" width="4" style="333" customWidth="1"/>
    <col min="17" max="17" width="4.08203125" style="336" customWidth="1"/>
    <col min="18" max="18" width="3.75" style="333" customWidth="1"/>
    <col min="19" max="19" width="3.58203125" style="336" customWidth="1"/>
    <col min="20" max="20" width="4.58203125" style="333" customWidth="1"/>
    <col min="21" max="21" width="4" style="336" customWidth="1"/>
    <col min="22" max="22" width="4.08203125" style="333" customWidth="1"/>
    <col min="23" max="23" width="4.08203125" style="336" customWidth="1"/>
    <col min="24" max="24" width="4" style="333" customWidth="1"/>
    <col min="25" max="25" width="4.5" style="333" customWidth="1"/>
    <col min="26" max="26" width="4" style="333" customWidth="1"/>
    <col min="27" max="27" width="4.58203125" style="336" customWidth="1"/>
    <col min="28" max="28" width="4.08203125" style="333" customWidth="1"/>
    <col min="29" max="29" width="4.58203125" style="336" customWidth="1"/>
    <col min="30" max="30" width="4.08203125" style="333" customWidth="1"/>
    <col min="31" max="31" width="4.75" style="336" customWidth="1"/>
    <col min="32" max="32" width="4.08203125" style="333" customWidth="1"/>
    <col min="33" max="33" width="3.75" style="336" customWidth="1"/>
    <col min="34" max="34" width="4" style="333" customWidth="1"/>
    <col min="35" max="35" width="3.58203125" style="333" customWidth="1"/>
    <col min="36" max="36" width="4" style="333" customWidth="1"/>
    <col min="37" max="37" width="4.75" style="333" customWidth="1"/>
    <col min="38" max="38" width="4" style="333" customWidth="1"/>
    <col min="39" max="39" width="4.25" style="336" customWidth="1"/>
    <col min="40" max="40" width="3.58203125" style="333" customWidth="1"/>
    <col min="41" max="41" width="3.75" style="336" customWidth="1"/>
    <col min="42" max="42" width="4" style="333" customWidth="1"/>
    <col min="43" max="43" width="3.75" style="333" customWidth="1"/>
    <col min="44" max="44" width="4" style="333" customWidth="1"/>
    <col min="45" max="45" width="5.5" style="336" customWidth="1"/>
    <col min="46" max="46" width="4.5" style="333" customWidth="1"/>
    <col min="47" max="47" width="4.5" style="336" customWidth="1"/>
    <col min="48" max="48" width="3.58203125" style="333" customWidth="1"/>
    <col min="49" max="49" width="3.75" style="336" customWidth="1"/>
    <col min="50" max="50" width="14" customWidth="1"/>
    <col min="51" max="51" width="9.25" customWidth="1"/>
    <col min="52" max="52" width="11" customWidth="1"/>
    <col min="53" max="53" width="13.5" customWidth="1"/>
    <col min="54" max="54" width="13.08203125" customWidth="1"/>
    <col min="55" max="56" width="11" customWidth="1"/>
    <col min="57" max="57" width="13" customWidth="1"/>
    <col min="58" max="58" width="12.25" style="333" customWidth="1"/>
    <col min="59" max="63" width="3.08203125" customWidth="1"/>
    <col min="65" max="65" width="24.58203125" customWidth="1"/>
    <col min="66" max="66" width="13" customWidth="1"/>
    <col min="67" max="67" width="15.58203125" customWidth="1"/>
    <col min="68" max="68" width="15.08203125" customWidth="1"/>
    <col min="69" max="70" width="11.75" customWidth="1"/>
    <col min="73" max="73" width="14.08203125" customWidth="1"/>
    <col min="74" max="74" width="13.58203125" customWidth="1"/>
    <col min="75" max="75" width="11.58203125" customWidth="1"/>
    <col min="76" max="76" width="14.75" customWidth="1"/>
    <col min="77" max="77" width="12.58203125" customWidth="1"/>
    <col min="78" max="78" width="15.75" customWidth="1"/>
    <col min="79" max="79" width="17.25" customWidth="1"/>
    <col min="80" max="80" width="13.25" customWidth="1"/>
    <col min="81" max="81" width="12.08203125" customWidth="1"/>
    <col min="82" max="82" width="16.75" customWidth="1"/>
    <col min="83" max="83" width="13.5" customWidth="1"/>
    <col min="84" max="84" width="17.08203125" customWidth="1"/>
    <col min="85" max="85" width="14.25" customWidth="1"/>
    <col min="86" max="86" width="12.75" customWidth="1"/>
    <col min="87" max="87" width="17.5" customWidth="1"/>
    <col min="88" max="88" width="20.08203125" customWidth="1"/>
  </cols>
  <sheetData>
    <row r="1" spans="1:88" ht="39.75" customHeight="1">
      <c r="A1" s="728" t="s">
        <v>0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728"/>
      <c r="AA1" s="728"/>
      <c r="AB1" s="728"/>
      <c r="AC1" s="728"/>
      <c r="AD1" s="728"/>
      <c r="AE1" s="728"/>
      <c r="AF1" s="728"/>
      <c r="AG1" s="728"/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X1" s="728"/>
      <c r="AY1" s="728"/>
      <c r="AZ1" s="728"/>
      <c r="BA1" s="728"/>
      <c r="BB1" s="728"/>
      <c r="BC1" s="728"/>
      <c r="BD1" s="728"/>
      <c r="BE1" s="728"/>
      <c r="BF1" s="729"/>
      <c r="BG1" s="83"/>
      <c r="BH1" s="83"/>
      <c r="BI1" s="83"/>
      <c r="BJ1" s="83"/>
      <c r="BK1" s="83"/>
      <c r="BX1" s="91"/>
    </row>
    <row r="2" spans="1:88" ht="66.75" customHeight="1">
      <c r="A2" s="730" t="s">
        <v>1</v>
      </c>
      <c r="B2" s="731"/>
      <c r="C2" s="731"/>
      <c r="D2" s="731"/>
      <c r="E2" s="732"/>
      <c r="F2" s="733" t="s">
        <v>2</v>
      </c>
      <c r="G2" s="733"/>
      <c r="H2" s="733"/>
      <c r="I2" s="733"/>
      <c r="J2" s="733" t="s">
        <v>3</v>
      </c>
      <c r="K2" s="733"/>
      <c r="L2" s="733"/>
      <c r="M2" s="733"/>
      <c r="N2" s="733" t="s">
        <v>4</v>
      </c>
      <c r="O2" s="733"/>
      <c r="P2" s="733"/>
      <c r="Q2" s="733"/>
      <c r="R2" s="733" t="s">
        <v>5</v>
      </c>
      <c r="S2" s="733"/>
      <c r="T2" s="734" t="s">
        <v>6</v>
      </c>
      <c r="U2" s="735"/>
      <c r="V2" s="735"/>
      <c r="W2" s="736"/>
      <c r="X2" s="734" t="s">
        <v>7</v>
      </c>
      <c r="Y2" s="735"/>
      <c r="Z2" s="735"/>
      <c r="AA2" s="736"/>
      <c r="AB2" s="734" t="s">
        <v>8</v>
      </c>
      <c r="AC2" s="735"/>
      <c r="AD2" s="735"/>
      <c r="AE2" s="736"/>
      <c r="AF2" s="734" t="s">
        <v>9</v>
      </c>
      <c r="AG2" s="735"/>
      <c r="AH2" s="735"/>
      <c r="AI2" s="736"/>
      <c r="AJ2" s="733" t="s">
        <v>10</v>
      </c>
      <c r="AK2" s="733"/>
      <c r="AL2" s="733"/>
      <c r="AM2" s="733"/>
      <c r="AN2" s="733" t="s">
        <v>11</v>
      </c>
      <c r="AO2" s="733"/>
      <c r="AP2" s="733"/>
      <c r="AQ2" s="733"/>
      <c r="AR2" s="733" t="s">
        <v>12</v>
      </c>
      <c r="AS2" s="733"/>
      <c r="AT2" s="733" t="s">
        <v>13</v>
      </c>
      <c r="AU2" s="733"/>
      <c r="AV2" s="733"/>
      <c r="AW2" s="733"/>
      <c r="AX2" s="737" t="str">
        <f>AX3</f>
        <v>出勤时数 working hrs</v>
      </c>
      <c r="AY2" s="738"/>
      <c r="AZ2" s="739" t="s">
        <v>14</v>
      </c>
      <c r="BA2" s="739"/>
      <c r="BB2" s="739"/>
      <c r="BC2" s="739"/>
      <c r="BD2" s="589"/>
      <c r="BE2" s="601"/>
      <c r="BF2" s="601"/>
      <c r="BG2" s="83"/>
      <c r="BH2" s="83"/>
      <c r="BI2" s="83"/>
      <c r="BJ2" s="83"/>
      <c r="BK2" s="83"/>
      <c r="BL2" s="757" t="s">
        <v>15</v>
      </c>
      <c r="BM2" s="747" t="s">
        <v>16</v>
      </c>
      <c r="BN2" s="745" t="s">
        <v>17</v>
      </c>
      <c r="BO2" s="747" t="s">
        <v>18</v>
      </c>
      <c r="BP2" s="749" t="s">
        <v>19</v>
      </c>
      <c r="BQ2" s="752" t="s">
        <v>20</v>
      </c>
      <c r="BR2" s="753"/>
      <c r="BS2" s="753"/>
      <c r="BT2" s="754"/>
      <c r="BU2" s="749" t="s">
        <v>21</v>
      </c>
      <c r="BV2" s="749" t="s">
        <v>22</v>
      </c>
      <c r="BW2" s="740" t="s">
        <v>23</v>
      </c>
      <c r="BX2" s="740"/>
      <c r="BY2" s="740"/>
      <c r="BZ2" s="749" t="s">
        <v>24</v>
      </c>
      <c r="CA2" s="749" t="s">
        <v>25</v>
      </c>
      <c r="CB2" s="749" t="s">
        <v>26</v>
      </c>
      <c r="CC2" s="749" t="s">
        <v>27</v>
      </c>
      <c r="CD2" s="749" t="s">
        <v>28</v>
      </c>
      <c r="CE2" s="749" t="s">
        <v>29</v>
      </c>
      <c r="CF2" s="750" t="s">
        <v>30</v>
      </c>
      <c r="CG2" s="740" t="s">
        <v>31</v>
      </c>
      <c r="CH2" s="740"/>
      <c r="CI2" s="740"/>
      <c r="CJ2" s="740"/>
    </row>
    <row r="3" spans="1:88" ht="69.75" customHeight="1">
      <c r="A3" s="559" t="s">
        <v>32</v>
      </c>
      <c r="B3" s="559" t="s">
        <v>33</v>
      </c>
      <c r="C3" s="559" t="s">
        <v>34</v>
      </c>
      <c r="D3" s="560" t="s">
        <v>35</v>
      </c>
      <c r="E3" s="561" t="s">
        <v>36</v>
      </c>
      <c r="F3" s="562" t="s">
        <v>37</v>
      </c>
      <c r="G3" s="563" t="s">
        <v>38</v>
      </c>
      <c r="H3" s="564" t="s">
        <v>39</v>
      </c>
      <c r="I3" s="576" t="s">
        <v>38</v>
      </c>
      <c r="J3" s="577" t="s">
        <v>37</v>
      </c>
      <c r="K3" s="563" t="s">
        <v>38</v>
      </c>
      <c r="L3" s="564" t="s">
        <v>39</v>
      </c>
      <c r="M3" s="576" t="s">
        <v>38</v>
      </c>
      <c r="N3" s="578" t="s">
        <v>37</v>
      </c>
      <c r="O3" s="579" t="s">
        <v>38</v>
      </c>
      <c r="P3" s="579" t="s">
        <v>39</v>
      </c>
      <c r="Q3" s="579" t="s">
        <v>38</v>
      </c>
      <c r="R3" s="583" t="s">
        <v>40</v>
      </c>
      <c r="S3" s="583" t="s">
        <v>41</v>
      </c>
      <c r="T3" s="577" t="s">
        <v>37</v>
      </c>
      <c r="U3" s="563" t="s">
        <v>38</v>
      </c>
      <c r="V3" s="564" t="s">
        <v>39</v>
      </c>
      <c r="W3" s="576" t="s">
        <v>38</v>
      </c>
      <c r="X3" s="562" t="s">
        <v>37</v>
      </c>
      <c r="Y3" s="563" t="s">
        <v>38</v>
      </c>
      <c r="Z3" s="564" t="s">
        <v>39</v>
      </c>
      <c r="AA3" s="576" t="s">
        <v>38</v>
      </c>
      <c r="AB3" s="577" t="s">
        <v>37</v>
      </c>
      <c r="AC3" s="563" t="s">
        <v>38</v>
      </c>
      <c r="AD3" s="564" t="s">
        <v>39</v>
      </c>
      <c r="AE3" s="576" t="s">
        <v>38</v>
      </c>
      <c r="AF3" s="562" t="s">
        <v>37</v>
      </c>
      <c r="AG3" s="563" t="s">
        <v>38</v>
      </c>
      <c r="AH3" s="564" t="s">
        <v>39</v>
      </c>
      <c r="AI3" s="576" t="s">
        <v>38</v>
      </c>
      <c r="AJ3" s="562" t="s">
        <v>37</v>
      </c>
      <c r="AK3" s="563" t="s">
        <v>38</v>
      </c>
      <c r="AL3" s="564" t="s">
        <v>39</v>
      </c>
      <c r="AM3" s="576" t="s">
        <v>38</v>
      </c>
      <c r="AN3" s="578" t="s">
        <v>37</v>
      </c>
      <c r="AO3" s="579" t="s">
        <v>38</v>
      </c>
      <c r="AP3" s="579" t="s">
        <v>39</v>
      </c>
      <c r="AQ3" s="579" t="s">
        <v>38</v>
      </c>
      <c r="AR3" s="583" t="s">
        <v>40</v>
      </c>
      <c r="AS3" s="583" t="s">
        <v>41</v>
      </c>
      <c r="AT3" s="562" t="s">
        <v>37</v>
      </c>
      <c r="AU3" s="563" t="s">
        <v>38</v>
      </c>
      <c r="AV3" s="564" t="s">
        <v>39</v>
      </c>
      <c r="AW3" s="576" t="s">
        <v>38</v>
      </c>
      <c r="AX3" s="590" t="s">
        <v>42</v>
      </c>
      <c r="AY3" s="591" t="s">
        <v>43</v>
      </c>
      <c r="AZ3" s="591" t="s">
        <v>44</v>
      </c>
      <c r="BA3" s="592" t="s">
        <v>45</v>
      </c>
      <c r="BB3" s="592" t="s">
        <v>46</v>
      </c>
      <c r="BC3" s="592" t="s">
        <v>47</v>
      </c>
      <c r="BD3" s="593" t="s">
        <v>48</v>
      </c>
      <c r="BE3" s="593" t="s">
        <v>49</v>
      </c>
      <c r="BF3" s="602" t="s">
        <v>50</v>
      </c>
      <c r="BG3" s="83"/>
      <c r="BH3" s="83"/>
      <c r="BI3" s="83"/>
      <c r="BJ3" s="83"/>
      <c r="BK3" s="83"/>
      <c r="BL3" s="757"/>
      <c r="BM3" s="748"/>
      <c r="BN3" s="746"/>
      <c r="BO3" s="748"/>
      <c r="BP3" s="749"/>
      <c r="BQ3" s="610" t="s">
        <v>51</v>
      </c>
      <c r="BR3" s="610" t="s">
        <v>52</v>
      </c>
      <c r="BS3" s="610" t="s">
        <v>53</v>
      </c>
      <c r="BT3" s="610" t="s">
        <v>54</v>
      </c>
      <c r="BU3" s="749"/>
      <c r="BV3" s="749"/>
      <c r="BW3" s="610" t="s">
        <v>55</v>
      </c>
      <c r="BX3" s="610" t="s">
        <v>56</v>
      </c>
      <c r="BY3" s="628" t="s">
        <v>57</v>
      </c>
      <c r="BZ3" s="749"/>
      <c r="CA3" s="749"/>
      <c r="CB3" s="749"/>
      <c r="CC3" s="749"/>
      <c r="CD3" s="749"/>
      <c r="CE3" s="749"/>
      <c r="CF3" s="751"/>
      <c r="CG3" s="627" t="s">
        <v>58</v>
      </c>
      <c r="CH3" s="610" t="s">
        <v>59</v>
      </c>
      <c r="CI3" s="628" t="s">
        <v>60</v>
      </c>
      <c r="CJ3" s="610" t="s">
        <v>61</v>
      </c>
    </row>
    <row r="4" spans="1:88" ht="32.25" customHeight="1">
      <c r="A4" s="565">
        <v>1</v>
      </c>
      <c r="B4" s="190" t="s">
        <v>62</v>
      </c>
      <c r="C4" s="190" t="s">
        <v>63</v>
      </c>
      <c r="D4" s="541"/>
      <c r="E4" s="566">
        <v>353600</v>
      </c>
      <c r="F4" s="165">
        <v>8</v>
      </c>
      <c r="G4" s="567"/>
      <c r="H4" s="568"/>
      <c r="I4" s="580"/>
      <c r="J4" s="205">
        <v>8</v>
      </c>
      <c r="K4" s="567"/>
      <c r="L4" s="568"/>
      <c r="M4" s="580"/>
      <c r="N4" s="165">
        <v>5</v>
      </c>
      <c r="O4" s="567">
        <v>3</v>
      </c>
      <c r="P4" s="568"/>
      <c r="Q4" s="580"/>
      <c r="R4" s="584">
        <v>8</v>
      </c>
      <c r="S4" s="205"/>
      <c r="T4" s="205">
        <v>8</v>
      </c>
      <c r="U4" s="567"/>
      <c r="V4" s="568"/>
      <c r="W4" s="580"/>
      <c r="X4" s="165">
        <v>8</v>
      </c>
      <c r="Y4" s="567"/>
      <c r="Z4" s="568"/>
      <c r="AA4" s="580"/>
      <c r="AB4" s="205">
        <v>8</v>
      </c>
      <c r="AC4" s="567"/>
      <c r="AD4" s="568"/>
      <c r="AE4" s="585"/>
      <c r="AF4" s="165">
        <v>8</v>
      </c>
      <c r="AG4" s="567"/>
      <c r="AH4" s="568"/>
      <c r="AI4" s="580"/>
      <c r="AJ4" s="165">
        <v>8</v>
      </c>
      <c r="AK4" s="567"/>
      <c r="AL4" s="568"/>
      <c r="AM4" s="580"/>
      <c r="AN4" s="165"/>
      <c r="AO4" s="567"/>
      <c r="AP4" s="568"/>
      <c r="AQ4" s="580"/>
      <c r="AR4" s="584">
        <v>8</v>
      </c>
      <c r="AS4" s="205"/>
      <c r="AT4" s="165">
        <v>8</v>
      </c>
      <c r="AU4" s="567"/>
      <c r="AV4" s="568"/>
      <c r="AW4" s="580"/>
      <c r="AX4" s="594">
        <f>F4+N4+X4+AF4+AJ4+AN4+AT4</f>
        <v>45</v>
      </c>
      <c r="AY4" s="594">
        <f>ROUND(AX4/(50/7),2)</f>
        <v>6.3</v>
      </c>
      <c r="AZ4" s="594">
        <f t="shared" ref="AZ4:AZ10" si="0">G4+K4+O4+U4+Y4+AC4+AG4+AK4+AO4+AU4</f>
        <v>3</v>
      </c>
      <c r="BA4" s="595">
        <f t="shared" ref="BA4:BA10" si="1">J4+K4+L4+M4+T4+U4+V4+W4+AB4+AC4+AD4+AE4</f>
        <v>24</v>
      </c>
      <c r="BB4" s="595">
        <f t="shared" ref="BB4:BB10" si="2">R4+S4+AR4+AS4</f>
        <v>16</v>
      </c>
      <c r="BC4" s="595">
        <f>BA4+BB4</f>
        <v>40</v>
      </c>
      <c r="BD4" s="596">
        <f t="shared" ref="BD4:BD10" si="3">ROUND(AY4,0)</f>
        <v>6</v>
      </c>
      <c r="BE4" s="603">
        <f>(24-BA4)/8</f>
        <v>0</v>
      </c>
      <c r="BF4" s="604">
        <v>0</v>
      </c>
      <c r="BG4" s="83"/>
      <c r="BH4" s="83"/>
      <c r="BI4" s="83"/>
      <c r="BJ4" s="83"/>
      <c r="BK4" s="83"/>
      <c r="BL4" s="541">
        <v>1</v>
      </c>
      <c r="BM4" s="611" t="str">
        <f t="shared" ref="BM4:BM10" si="4">B4</f>
        <v>RAMADHANI MOHAMED OMARI</v>
      </c>
      <c r="BN4" s="611" t="s">
        <v>63</v>
      </c>
      <c r="BO4" s="611">
        <v>353600</v>
      </c>
      <c r="BP4" s="612">
        <f>BO4/26</f>
        <v>13600</v>
      </c>
      <c r="BQ4" s="541">
        <v>0</v>
      </c>
      <c r="BR4" s="611">
        <v>0</v>
      </c>
      <c r="BS4" s="613">
        <v>0</v>
      </c>
      <c r="BT4" s="613">
        <v>0</v>
      </c>
      <c r="BU4" s="629">
        <f>BP4+BQ4+BR4+BS4+BT4</f>
        <v>13600</v>
      </c>
      <c r="BV4" s="630">
        <f>BD4</f>
        <v>6</v>
      </c>
      <c r="BW4" s="630">
        <f>AZ4</f>
        <v>3</v>
      </c>
      <c r="BX4" s="630">
        <f>BC4</f>
        <v>40</v>
      </c>
      <c r="BY4" s="631">
        <f>(BW4*1.5+BX4*2)*(BP4*26)/(4.333*45)</f>
        <v>153238.45424006972</v>
      </c>
      <c r="BZ4" s="632">
        <f>BV4*BU4+BY4+(BE4+BF4)*BP4</f>
        <v>234838.45424006972</v>
      </c>
      <c r="CA4" s="632">
        <f>BZ4-CC4</f>
        <v>211354.60881606274</v>
      </c>
      <c r="CB4" s="633">
        <f>IF(CA4&gt;1000000,130500+(CA4-1000000)*30%,IF(CA4&gt;760000,70500+(CA4-760000)*25%,IF(CA4&gt;520000,22500+(CA4-520000)*20%,IF(CA4&gt;270000,(CA4-270000)*9%,0))))</f>
        <v>0</v>
      </c>
      <c r="CC4" s="632">
        <f>BZ4*0.1</f>
        <v>23483.845424006973</v>
      </c>
      <c r="CD4" s="632">
        <f>CB4+CC4</f>
        <v>23483.845424006973</v>
      </c>
      <c r="CE4" s="632">
        <f>BZ4-CD4</f>
        <v>211354.60881606274</v>
      </c>
      <c r="CF4" s="632"/>
      <c r="CG4" s="632">
        <f>BZ4*4%</f>
        <v>9393.5381696027889</v>
      </c>
      <c r="CH4" s="632">
        <f>BZ4*1%</f>
        <v>2348.3845424006972</v>
      </c>
      <c r="CI4" s="632">
        <f>BZ4*10%</f>
        <v>23483.845424006973</v>
      </c>
      <c r="CJ4" s="632">
        <f>CG4+CH4+CI4</f>
        <v>35225.768136010462</v>
      </c>
    </row>
    <row r="5" spans="1:88" ht="14.25" customHeight="1">
      <c r="A5" s="565">
        <v>2</v>
      </c>
      <c r="B5" s="190" t="s">
        <v>64</v>
      </c>
      <c r="C5" s="190" t="s">
        <v>65</v>
      </c>
      <c r="D5" s="541"/>
      <c r="E5" s="566">
        <v>353600</v>
      </c>
      <c r="F5" s="165">
        <v>8</v>
      </c>
      <c r="G5" s="567"/>
      <c r="H5" s="568"/>
      <c r="I5" s="580"/>
      <c r="J5" s="205">
        <v>8</v>
      </c>
      <c r="K5" s="567"/>
      <c r="L5" s="568"/>
      <c r="M5" s="580"/>
      <c r="N5" s="165">
        <v>5</v>
      </c>
      <c r="O5" s="567">
        <v>2</v>
      </c>
      <c r="P5" s="568"/>
      <c r="Q5" s="580"/>
      <c r="R5" s="205"/>
      <c r="S5" s="205"/>
      <c r="T5" s="205">
        <v>8</v>
      </c>
      <c r="U5" s="567"/>
      <c r="V5" s="568"/>
      <c r="W5" s="580"/>
      <c r="X5" s="165">
        <v>8</v>
      </c>
      <c r="Y5" s="567"/>
      <c r="Z5" s="568"/>
      <c r="AA5" s="586"/>
      <c r="AB5" s="205">
        <v>8</v>
      </c>
      <c r="AC5" s="567"/>
      <c r="AD5" s="568"/>
      <c r="AE5" s="585"/>
      <c r="AF5" s="165">
        <v>8</v>
      </c>
      <c r="AG5" s="567"/>
      <c r="AH5" s="568"/>
      <c r="AI5" s="580"/>
      <c r="AJ5" s="165">
        <v>8</v>
      </c>
      <c r="AK5" s="567"/>
      <c r="AL5" s="568"/>
      <c r="AM5" s="580"/>
      <c r="AN5" s="165">
        <v>5</v>
      </c>
      <c r="AO5" s="567">
        <v>3</v>
      </c>
      <c r="AP5" s="568"/>
      <c r="AQ5" s="580"/>
      <c r="AR5" s="205"/>
      <c r="AS5" s="205"/>
      <c r="AT5" s="165">
        <v>8</v>
      </c>
      <c r="AU5" s="567"/>
      <c r="AV5" s="568"/>
      <c r="AW5" s="580"/>
      <c r="AX5" s="594">
        <f t="shared" ref="AX5:AX10" si="5">F5+N5+X5+AF5+AJ5+AN5+AT5</f>
        <v>50</v>
      </c>
      <c r="AY5" s="594">
        <f t="shared" ref="AY5:AY10" si="6">ROUND(AX5/(50/7),2)</f>
        <v>7</v>
      </c>
      <c r="AZ5" s="594">
        <f t="shared" si="0"/>
        <v>5</v>
      </c>
      <c r="BA5" s="595">
        <f t="shared" si="1"/>
        <v>24</v>
      </c>
      <c r="BB5" s="595">
        <f t="shared" si="2"/>
        <v>0</v>
      </c>
      <c r="BC5" s="595">
        <f t="shared" ref="BC5:BC10" si="7">BA5+BB5</f>
        <v>24</v>
      </c>
      <c r="BD5" s="596">
        <f t="shared" si="3"/>
        <v>7</v>
      </c>
      <c r="BE5" s="603">
        <f t="shared" ref="BE5:BE10" si="8">(24-BA5)/8</f>
        <v>0</v>
      </c>
      <c r="BF5" s="604">
        <v>0</v>
      </c>
      <c r="BG5" s="83"/>
      <c r="BH5" s="83"/>
      <c r="BI5" s="83"/>
      <c r="BJ5" s="83"/>
      <c r="BK5" s="83"/>
      <c r="BL5" s="541">
        <v>2</v>
      </c>
      <c r="BM5" s="611" t="str">
        <f t="shared" si="4"/>
        <v>AMINA SADICK BAYA</v>
      </c>
      <c r="BN5" s="611" t="s">
        <v>65</v>
      </c>
      <c r="BO5" s="611">
        <v>353600</v>
      </c>
      <c r="BP5" s="612">
        <f t="shared" ref="BP5:BP10" si="9">BO5/26</f>
        <v>13600</v>
      </c>
      <c r="BQ5" s="541">
        <v>0</v>
      </c>
      <c r="BR5" s="611">
        <v>0</v>
      </c>
      <c r="BS5" s="613">
        <v>0</v>
      </c>
      <c r="BT5" s="613">
        <v>0</v>
      </c>
      <c r="BU5" s="629">
        <f t="shared" ref="BU5:BU10" si="10">BP5+BQ5+BR5+BS5+BT5</f>
        <v>13600</v>
      </c>
      <c r="BV5" s="630">
        <f t="shared" ref="BV5:BV10" si="11">BD5</f>
        <v>7</v>
      </c>
      <c r="BW5" s="630">
        <f t="shared" ref="BW5:BW10" si="12">AZ5</f>
        <v>5</v>
      </c>
      <c r="BX5" s="630">
        <f t="shared" ref="BX5:BX11" si="13">BC5</f>
        <v>24</v>
      </c>
      <c r="BY5" s="631">
        <f t="shared" ref="BY5:BY10" si="14">(BW5*1.5+BX5*2)*(BP5*26)/(4.333*45)</f>
        <v>100647.7421340103</v>
      </c>
      <c r="BZ5" s="632">
        <f t="shared" ref="BZ5:BZ10" si="15">BV5*BU5+BY5+(BE5+BF5)*BP5</f>
        <v>195847.7421340103</v>
      </c>
      <c r="CA5" s="632">
        <f t="shared" ref="CA5:CA10" si="16">BZ5-CC5</f>
        <v>176262.96792060928</v>
      </c>
      <c r="CB5" s="633">
        <f t="shared" ref="CB5:CB10" si="17">IF(CA5&gt;1000000,130500+(CA5-1000000)*30%,IF(CA5&gt;760000,70500+(CA5-760000)*25%,IF(CA5&gt;520000,22500+(CA5-520000)*20%,IF(CA5&gt;270000,(CA5-270000)*9%,0))))</f>
        <v>0</v>
      </c>
      <c r="CC5" s="632">
        <f t="shared" ref="CC5:CC10" si="18">BZ5*0.1</f>
        <v>19584.77421340103</v>
      </c>
      <c r="CD5" s="632">
        <f t="shared" ref="CD5:CD10" si="19">CB5+CC5</f>
        <v>19584.77421340103</v>
      </c>
      <c r="CE5" s="632">
        <f t="shared" ref="CE5:CE10" si="20">BZ5-CD5</f>
        <v>176262.96792060928</v>
      </c>
      <c r="CF5" s="632"/>
      <c r="CG5" s="632">
        <f t="shared" ref="CG5:CG10" si="21">BZ5*4%</f>
        <v>7833.9096853604124</v>
      </c>
      <c r="CH5" s="632">
        <f t="shared" ref="CH5:CH10" si="22">BZ5*1%</f>
        <v>1958.4774213401031</v>
      </c>
      <c r="CI5" s="632">
        <f t="shared" ref="CI5:CI10" si="23">BZ5*10%</f>
        <v>19584.77421340103</v>
      </c>
      <c r="CJ5" s="632">
        <f t="shared" ref="CJ5:CJ10" si="24">CG5+CH5+CI5</f>
        <v>29377.161320101543</v>
      </c>
    </row>
    <row r="6" spans="1:88" ht="14.25" customHeight="1">
      <c r="A6" s="565">
        <v>3</v>
      </c>
      <c r="B6" s="190" t="s">
        <v>66</v>
      </c>
      <c r="C6" s="190" t="s">
        <v>63</v>
      </c>
      <c r="D6" s="541"/>
      <c r="E6" s="566">
        <v>353600</v>
      </c>
      <c r="F6" s="165">
        <v>8</v>
      </c>
      <c r="G6" s="567"/>
      <c r="H6" s="568"/>
      <c r="I6" s="580"/>
      <c r="J6" s="205">
        <v>8</v>
      </c>
      <c r="K6" s="567"/>
      <c r="L6" s="568"/>
      <c r="M6" s="580"/>
      <c r="N6" s="165">
        <v>5</v>
      </c>
      <c r="O6" s="567">
        <v>3</v>
      </c>
      <c r="P6" s="568"/>
      <c r="Q6" s="580"/>
      <c r="R6" s="205"/>
      <c r="S6" s="205"/>
      <c r="T6" s="205">
        <v>8</v>
      </c>
      <c r="U6" s="567"/>
      <c r="V6" s="568"/>
      <c r="W6" s="580"/>
      <c r="X6" s="165">
        <v>8</v>
      </c>
      <c r="Y6" s="567"/>
      <c r="Z6" s="568"/>
      <c r="AA6" s="586"/>
      <c r="AB6" s="205">
        <v>8</v>
      </c>
      <c r="AC6" s="567"/>
      <c r="AD6" s="568"/>
      <c r="AE6" s="585"/>
      <c r="AF6" s="165">
        <v>8</v>
      </c>
      <c r="AG6" s="567"/>
      <c r="AH6" s="568"/>
      <c r="AI6" s="580"/>
      <c r="AJ6" s="165">
        <v>8</v>
      </c>
      <c r="AK6" s="567"/>
      <c r="AL6" s="568"/>
      <c r="AM6" s="580"/>
      <c r="AN6" s="165">
        <v>5</v>
      </c>
      <c r="AO6" s="567">
        <v>3</v>
      </c>
      <c r="AP6" s="568"/>
      <c r="AQ6" s="580"/>
      <c r="AR6" s="205"/>
      <c r="AS6" s="205"/>
      <c r="AT6" s="165">
        <v>8</v>
      </c>
      <c r="AU6" s="567"/>
      <c r="AV6" s="568"/>
      <c r="AW6" s="580"/>
      <c r="AX6" s="594">
        <f t="shared" si="5"/>
        <v>50</v>
      </c>
      <c r="AY6" s="594">
        <f t="shared" si="6"/>
        <v>7</v>
      </c>
      <c r="AZ6" s="594">
        <f t="shared" si="0"/>
        <v>6</v>
      </c>
      <c r="BA6" s="595">
        <f t="shared" si="1"/>
        <v>24</v>
      </c>
      <c r="BB6" s="595">
        <f t="shared" si="2"/>
        <v>0</v>
      </c>
      <c r="BC6" s="595">
        <f t="shared" si="7"/>
        <v>24</v>
      </c>
      <c r="BD6" s="596">
        <f t="shared" si="3"/>
        <v>7</v>
      </c>
      <c r="BE6" s="603">
        <f t="shared" si="8"/>
        <v>0</v>
      </c>
      <c r="BF6" s="604">
        <v>0</v>
      </c>
      <c r="BG6" s="83"/>
      <c r="BH6" s="83"/>
      <c r="BI6" s="83"/>
      <c r="BJ6" s="83"/>
      <c r="BK6" s="83"/>
      <c r="BL6" s="541">
        <v>3</v>
      </c>
      <c r="BM6" s="611" t="str">
        <f t="shared" si="4"/>
        <v>MOHAMED ALLY ABDALLAH</v>
      </c>
      <c r="BN6" s="611" t="s">
        <v>63</v>
      </c>
      <c r="BO6" s="611">
        <v>353600</v>
      </c>
      <c r="BP6" s="612">
        <f t="shared" si="9"/>
        <v>13600</v>
      </c>
      <c r="BQ6" s="541">
        <v>0</v>
      </c>
      <c r="BR6" s="611">
        <v>0</v>
      </c>
      <c r="BS6" s="613">
        <v>0</v>
      </c>
      <c r="BT6" s="613">
        <v>0</v>
      </c>
      <c r="BU6" s="629">
        <f t="shared" si="10"/>
        <v>13600</v>
      </c>
      <c r="BV6" s="630">
        <f t="shared" si="11"/>
        <v>7</v>
      </c>
      <c r="BW6" s="630">
        <f t="shared" si="12"/>
        <v>6</v>
      </c>
      <c r="BX6" s="630">
        <f t="shared" si="13"/>
        <v>24</v>
      </c>
      <c r="BY6" s="631">
        <f t="shared" si="14"/>
        <v>103367.95138087544</v>
      </c>
      <c r="BZ6" s="632">
        <f t="shared" si="15"/>
        <v>198567.95138087543</v>
      </c>
      <c r="CA6" s="632">
        <f t="shared" si="16"/>
        <v>178711.1562427879</v>
      </c>
      <c r="CB6" s="633">
        <f t="shared" si="17"/>
        <v>0</v>
      </c>
      <c r="CC6" s="632">
        <f t="shared" si="18"/>
        <v>19856.795138087546</v>
      </c>
      <c r="CD6" s="632">
        <f t="shared" si="19"/>
        <v>19856.795138087546</v>
      </c>
      <c r="CE6" s="632">
        <f t="shared" si="20"/>
        <v>178711.1562427879</v>
      </c>
      <c r="CF6" s="632"/>
      <c r="CG6" s="632">
        <f t="shared" si="21"/>
        <v>7942.7180552350173</v>
      </c>
      <c r="CH6" s="632">
        <f t="shared" si="22"/>
        <v>1985.6795138087543</v>
      </c>
      <c r="CI6" s="632">
        <f t="shared" si="23"/>
        <v>19856.795138087546</v>
      </c>
      <c r="CJ6" s="632">
        <f t="shared" si="24"/>
        <v>29785.192707131318</v>
      </c>
    </row>
    <row r="7" spans="1:88" ht="14.25" customHeight="1">
      <c r="A7" s="565">
        <v>4</v>
      </c>
      <c r="B7" s="190" t="s">
        <v>67</v>
      </c>
      <c r="C7" s="190" t="s">
        <v>68</v>
      </c>
      <c r="D7" s="541"/>
      <c r="E7" s="566">
        <v>347360</v>
      </c>
      <c r="F7" s="165">
        <v>8</v>
      </c>
      <c r="G7" s="567"/>
      <c r="H7" s="568"/>
      <c r="I7" s="580"/>
      <c r="J7" s="205">
        <v>5</v>
      </c>
      <c r="K7" s="567"/>
      <c r="L7" s="568"/>
      <c r="M7" s="580"/>
      <c r="N7" s="165">
        <v>5</v>
      </c>
      <c r="O7" s="567">
        <v>1</v>
      </c>
      <c r="P7" s="568"/>
      <c r="Q7" s="580"/>
      <c r="R7" s="205">
        <v>4</v>
      </c>
      <c r="S7" s="205"/>
      <c r="T7" s="205">
        <v>4</v>
      </c>
      <c r="U7" s="567"/>
      <c r="V7" s="568"/>
      <c r="W7" s="580"/>
      <c r="X7" s="165">
        <v>8</v>
      </c>
      <c r="Y7" s="567"/>
      <c r="Z7" s="568"/>
      <c r="AA7" s="586"/>
      <c r="AB7" s="205">
        <v>4</v>
      </c>
      <c r="AC7" s="567"/>
      <c r="AD7" s="568"/>
      <c r="AE7" s="585"/>
      <c r="AF7" s="165">
        <v>8</v>
      </c>
      <c r="AG7" s="567"/>
      <c r="AH7" s="568"/>
      <c r="AI7" s="580"/>
      <c r="AJ7" s="165">
        <v>8</v>
      </c>
      <c r="AK7" s="567"/>
      <c r="AL7" s="568"/>
      <c r="AM7" s="580"/>
      <c r="AN7" s="165">
        <v>5</v>
      </c>
      <c r="AO7" s="567">
        <v>3</v>
      </c>
      <c r="AP7" s="568"/>
      <c r="AQ7" s="580"/>
      <c r="AR7" s="205">
        <v>4</v>
      </c>
      <c r="AS7" s="205"/>
      <c r="AT7" s="165">
        <v>8</v>
      </c>
      <c r="AU7" s="567"/>
      <c r="AV7" s="568"/>
      <c r="AW7" s="580"/>
      <c r="AX7" s="594">
        <f t="shared" si="5"/>
        <v>50</v>
      </c>
      <c r="AY7" s="594">
        <f t="shared" si="6"/>
        <v>7</v>
      </c>
      <c r="AZ7" s="594">
        <f t="shared" si="0"/>
        <v>4</v>
      </c>
      <c r="BA7" s="595">
        <f t="shared" si="1"/>
        <v>13</v>
      </c>
      <c r="BB7" s="595">
        <f t="shared" si="2"/>
        <v>8</v>
      </c>
      <c r="BC7" s="595">
        <f t="shared" si="7"/>
        <v>21</v>
      </c>
      <c r="BD7" s="596">
        <f t="shared" si="3"/>
        <v>7</v>
      </c>
      <c r="BE7" s="603">
        <f t="shared" si="8"/>
        <v>1.375</v>
      </c>
      <c r="BF7" s="604">
        <v>0</v>
      </c>
      <c r="BG7" s="83"/>
      <c r="BH7" s="83"/>
      <c r="BI7" s="83"/>
      <c r="BJ7" s="83"/>
      <c r="BK7" s="83"/>
      <c r="BL7" s="541">
        <v>4</v>
      </c>
      <c r="BM7" s="611" t="str">
        <f t="shared" si="4"/>
        <v>DANIEL JEREMIA MKONDO</v>
      </c>
      <c r="BN7" s="611" t="s">
        <v>68</v>
      </c>
      <c r="BO7" s="611">
        <v>347360</v>
      </c>
      <c r="BP7" s="612">
        <f t="shared" si="9"/>
        <v>13360</v>
      </c>
      <c r="BQ7" s="541">
        <v>0</v>
      </c>
      <c r="BR7" s="611">
        <v>0</v>
      </c>
      <c r="BS7" s="613">
        <v>0</v>
      </c>
      <c r="BT7" s="613">
        <v>0</v>
      </c>
      <c r="BU7" s="629">
        <f t="shared" si="10"/>
        <v>13360</v>
      </c>
      <c r="BV7" s="630">
        <f t="shared" si="11"/>
        <v>7</v>
      </c>
      <c r="BW7" s="630">
        <f t="shared" si="12"/>
        <v>4</v>
      </c>
      <c r="BX7" s="630">
        <f t="shared" si="13"/>
        <v>21</v>
      </c>
      <c r="BY7" s="631">
        <f t="shared" si="14"/>
        <v>85510.577736748979</v>
      </c>
      <c r="BZ7" s="632">
        <f t="shared" si="15"/>
        <v>197400.57773674896</v>
      </c>
      <c r="CA7" s="632">
        <f t="shared" si="16"/>
        <v>177660.51996307407</v>
      </c>
      <c r="CB7" s="633">
        <f t="shared" si="17"/>
        <v>0</v>
      </c>
      <c r="CC7" s="632">
        <f t="shared" si="18"/>
        <v>19740.057773674896</v>
      </c>
      <c r="CD7" s="632">
        <f t="shared" si="19"/>
        <v>19740.057773674896</v>
      </c>
      <c r="CE7" s="632">
        <f t="shared" si="20"/>
        <v>177660.51996307407</v>
      </c>
      <c r="CF7" s="632"/>
      <c r="CG7" s="632">
        <f t="shared" si="21"/>
        <v>7896.0231094699584</v>
      </c>
      <c r="CH7" s="632">
        <f t="shared" si="22"/>
        <v>1974.0057773674896</v>
      </c>
      <c r="CI7" s="632">
        <f t="shared" si="23"/>
        <v>19740.057773674896</v>
      </c>
      <c r="CJ7" s="632">
        <f t="shared" si="24"/>
        <v>29610.086660512345</v>
      </c>
    </row>
    <row r="8" spans="1:88" ht="14.25" customHeight="1">
      <c r="A8" s="565">
        <v>5</v>
      </c>
      <c r="B8" s="190" t="s">
        <v>69</v>
      </c>
      <c r="C8" s="190" t="s">
        <v>70</v>
      </c>
      <c r="D8" s="541"/>
      <c r="E8" s="566">
        <v>438880</v>
      </c>
      <c r="F8" s="165">
        <v>8</v>
      </c>
      <c r="G8" s="567"/>
      <c r="H8" s="568"/>
      <c r="I8" s="580"/>
      <c r="J8" s="205">
        <v>4</v>
      </c>
      <c r="K8" s="567"/>
      <c r="L8" s="568"/>
      <c r="M8" s="580"/>
      <c r="N8" s="165">
        <v>5</v>
      </c>
      <c r="O8" s="567">
        <v>1</v>
      </c>
      <c r="P8" s="568"/>
      <c r="Q8" s="580"/>
      <c r="R8" s="205"/>
      <c r="S8" s="205"/>
      <c r="T8" s="205">
        <v>4</v>
      </c>
      <c r="U8" s="567"/>
      <c r="V8" s="568"/>
      <c r="W8" s="580"/>
      <c r="X8" s="165">
        <v>8</v>
      </c>
      <c r="Y8" s="567"/>
      <c r="Z8" s="568"/>
      <c r="AA8" s="586"/>
      <c r="AB8" s="205">
        <v>4</v>
      </c>
      <c r="AC8" s="567"/>
      <c r="AD8" s="568"/>
      <c r="AE8" s="585"/>
      <c r="AF8" s="165">
        <v>8</v>
      </c>
      <c r="AG8" s="567"/>
      <c r="AH8" s="568"/>
      <c r="AI8" s="580"/>
      <c r="AJ8" s="165">
        <v>8</v>
      </c>
      <c r="AK8" s="567"/>
      <c r="AL8" s="568"/>
      <c r="AM8" s="580"/>
      <c r="AN8" s="165">
        <v>5</v>
      </c>
      <c r="AO8" s="567">
        <v>2</v>
      </c>
      <c r="AP8" s="568"/>
      <c r="AQ8" s="580"/>
      <c r="AR8" s="205">
        <v>3.5</v>
      </c>
      <c r="AS8" s="205"/>
      <c r="AT8" s="165">
        <v>8</v>
      </c>
      <c r="AU8" s="567"/>
      <c r="AV8" s="568"/>
      <c r="AW8" s="580"/>
      <c r="AX8" s="594">
        <f t="shared" si="5"/>
        <v>50</v>
      </c>
      <c r="AY8" s="594">
        <f t="shared" si="6"/>
        <v>7</v>
      </c>
      <c r="AZ8" s="594">
        <f t="shared" si="0"/>
        <v>3</v>
      </c>
      <c r="BA8" s="595">
        <f t="shared" si="1"/>
        <v>12</v>
      </c>
      <c r="BB8" s="595">
        <f t="shared" si="2"/>
        <v>3.5</v>
      </c>
      <c r="BC8" s="595">
        <f t="shared" si="7"/>
        <v>15.5</v>
      </c>
      <c r="BD8" s="596">
        <f t="shared" si="3"/>
        <v>7</v>
      </c>
      <c r="BE8" s="603">
        <f t="shared" si="8"/>
        <v>1.5</v>
      </c>
      <c r="BF8" s="604">
        <v>0</v>
      </c>
      <c r="BG8" s="83"/>
      <c r="BH8" s="83"/>
      <c r="BI8" s="83"/>
      <c r="BJ8" s="83"/>
      <c r="BK8" s="83"/>
      <c r="BL8" s="541">
        <v>5</v>
      </c>
      <c r="BM8" s="611" t="str">
        <f t="shared" si="4"/>
        <v>AlLLY SAIDI KIANGIO</v>
      </c>
      <c r="BN8" s="611" t="s">
        <v>70</v>
      </c>
      <c r="BO8" s="611">
        <v>438880</v>
      </c>
      <c r="BP8" s="612">
        <f t="shared" si="9"/>
        <v>16880</v>
      </c>
      <c r="BQ8" s="541">
        <v>0</v>
      </c>
      <c r="BR8" s="611">
        <v>0</v>
      </c>
      <c r="BS8" s="613">
        <v>0</v>
      </c>
      <c r="BT8" s="613">
        <v>0</v>
      </c>
      <c r="BU8" s="629">
        <f t="shared" si="10"/>
        <v>16880</v>
      </c>
      <c r="BV8" s="630">
        <f t="shared" si="11"/>
        <v>7</v>
      </c>
      <c r="BW8" s="630">
        <f t="shared" si="12"/>
        <v>3</v>
      </c>
      <c r="BX8" s="630">
        <f t="shared" si="13"/>
        <v>15.5</v>
      </c>
      <c r="BY8" s="631">
        <f t="shared" si="14"/>
        <v>79904.813190758257</v>
      </c>
      <c r="BZ8" s="632">
        <f t="shared" si="15"/>
        <v>223384.81319075826</v>
      </c>
      <c r="CA8" s="632">
        <f t="shared" si="16"/>
        <v>201046.33187168243</v>
      </c>
      <c r="CB8" s="633">
        <f t="shared" si="17"/>
        <v>0</v>
      </c>
      <c r="CC8" s="632">
        <f t="shared" si="18"/>
        <v>22338.481319075829</v>
      </c>
      <c r="CD8" s="632">
        <f t="shared" si="19"/>
        <v>22338.481319075829</v>
      </c>
      <c r="CE8" s="632">
        <f t="shared" si="20"/>
        <v>201046.33187168243</v>
      </c>
      <c r="CF8" s="632"/>
      <c r="CG8" s="632">
        <f t="shared" si="21"/>
        <v>8935.3925276303307</v>
      </c>
      <c r="CH8" s="632">
        <f t="shared" si="22"/>
        <v>2233.8481319075827</v>
      </c>
      <c r="CI8" s="632">
        <f t="shared" si="23"/>
        <v>22338.481319075829</v>
      </c>
      <c r="CJ8" s="632">
        <f t="shared" si="24"/>
        <v>33507.721978613743</v>
      </c>
    </row>
    <row r="9" spans="1:88" ht="24.75" customHeight="1">
      <c r="A9" s="569">
        <v>6</v>
      </c>
      <c r="B9" s="570" t="s">
        <v>71</v>
      </c>
      <c r="C9" s="570" t="s">
        <v>72</v>
      </c>
      <c r="D9" s="571"/>
      <c r="E9" s="572">
        <v>347360</v>
      </c>
      <c r="F9" s="168">
        <v>8</v>
      </c>
      <c r="G9" s="573"/>
      <c r="H9" s="574"/>
      <c r="I9" s="581"/>
      <c r="J9" s="582">
        <v>4</v>
      </c>
      <c r="K9" s="573"/>
      <c r="L9" s="574"/>
      <c r="M9" s="581"/>
      <c r="N9" s="168">
        <v>5</v>
      </c>
      <c r="O9" s="573">
        <v>2</v>
      </c>
      <c r="P9" s="574"/>
      <c r="Q9" s="581"/>
      <c r="R9" s="582">
        <v>4</v>
      </c>
      <c r="S9" s="582"/>
      <c r="T9" s="582">
        <v>4</v>
      </c>
      <c r="U9" s="573"/>
      <c r="V9" s="574"/>
      <c r="W9" s="581"/>
      <c r="X9" s="168">
        <v>8</v>
      </c>
      <c r="Y9" s="573"/>
      <c r="Z9" s="574"/>
      <c r="AA9" s="587"/>
      <c r="AB9" s="582">
        <v>4</v>
      </c>
      <c r="AC9" s="573"/>
      <c r="AD9" s="574"/>
      <c r="AE9" s="588"/>
      <c r="AF9" s="168">
        <v>8</v>
      </c>
      <c r="AG9" s="573"/>
      <c r="AH9" s="574"/>
      <c r="AI9" s="581"/>
      <c r="AJ9" s="168">
        <v>8</v>
      </c>
      <c r="AK9" s="573"/>
      <c r="AL9" s="574"/>
      <c r="AM9" s="581"/>
      <c r="AN9" s="168">
        <v>5</v>
      </c>
      <c r="AO9" s="573">
        <v>2</v>
      </c>
      <c r="AP9" s="574"/>
      <c r="AQ9" s="581"/>
      <c r="AR9" s="582">
        <v>4</v>
      </c>
      <c r="AS9" s="582"/>
      <c r="AT9" s="168">
        <v>8</v>
      </c>
      <c r="AU9" s="573"/>
      <c r="AV9" s="574"/>
      <c r="AW9" s="581"/>
      <c r="AX9" s="597">
        <f t="shared" si="5"/>
        <v>50</v>
      </c>
      <c r="AY9" s="597">
        <f t="shared" si="6"/>
        <v>7</v>
      </c>
      <c r="AZ9" s="597">
        <f t="shared" si="0"/>
        <v>4</v>
      </c>
      <c r="BA9" s="598">
        <f t="shared" si="1"/>
        <v>12</v>
      </c>
      <c r="BB9" s="598">
        <f t="shared" si="2"/>
        <v>8</v>
      </c>
      <c r="BC9" s="598">
        <f t="shared" si="7"/>
        <v>20</v>
      </c>
      <c r="BD9" s="599">
        <f t="shared" si="3"/>
        <v>7</v>
      </c>
      <c r="BE9" s="603">
        <f t="shared" si="8"/>
        <v>1.5</v>
      </c>
      <c r="BF9" s="605">
        <v>0</v>
      </c>
      <c r="BG9" s="606"/>
      <c r="BH9" s="606"/>
      <c r="BI9" s="606"/>
      <c r="BJ9" s="606"/>
      <c r="BK9" s="606"/>
      <c r="BL9" s="541">
        <v>6</v>
      </c>
      <c r="BM9" s="614" t="str">
        <f t="shared" si="4"/>
        <v>ABDALLAH MUSA TWAHA</v>
      </c>
      <c r="BN9" s="614" t="s">
        <v>72</v>
      </c>
      <c r="BO9" s="614">
        <v>347360</v>
      </c>
      <c r="BP9" s="615">
        <f t="shared" si="9"/>
        <v>13360</v>
      </c>
      <c r="BQ9" s="571">
        <v>0</v>
      </c>
      <c r="BR9" s="614">
        <v>0</v>
      </c>
      <c r="BS9" s="616">
        <v>0</v>
      </c>
      <c r="BT9" s="616">
        <v>0</v>
      </c>
      <c r="BU9" s="634">
        <f t="shared" si="10"/>
        <v>13360</v>
      </c>
      <c r="BV9" s="635">
        <f t="shared" si="11"/>
        <v>7</v>
      </c>
      <c r="BW9" s="635">
        <f t="shared" si="12"/>
        <v>4</v>
      </c>
      <c r="BX9" s="635">
        <f t="shared" si="13"/>
        <v>20</v>
      </c>
      <c r="BY9" s="631">
        <f t="shared" si="14"/>
        <v>81947.636997717767</v>
      </c>
      <c r="BZ9" s="632">
        <f t="shared" si="15"/>
        <v>195507.63699771778</v>
      </c>
      <c r="CA9" s="632">
        <f t="shared" si="16"/>
        <v>175956.873297946</v>
      </c>
      <c r="CB9" s="633">
        <f t="shared" si="17"/>
        <v>0</v>
      </c>
      <c r="CC9" s="632">
        <f t="shared" si="18"/>
        <v>19550.763699771778</v>
      </c>
      <c r="CD9" s="632">
        <f t="shared" si="19"/>
        <v>19550.763699771778</v>
      </c>
      <c r="CE9" s="632">
        <f t="shared" si="20"/>
        <v>175956.873297946</v>
      </c>
      <c r="CF9" s="641"/>
      <c r="CG9" s="632">
        <f t="shared" si="21"/>
        <v>7820.3054799087113</v>
      </c>
      <c r="CH9" s="632">
        <f t="shared" si="22"/>
        <v>1955.0763699771778</v>
      </c>
      <c r="CI9" s="632">
        <f t="shared" si="23"/>
        <v>19550.763699771778</v>
      </c>
      <c r="CJ9" s="632">
        <f t="shared" si="24"/>
        <v>29326.145549657667</v>
      </c>
    </row>
    <row r="10" spans="1:88" ht="18.5">
      <c r="A10" s="565">
        <v>7</v>
      </c>
      <c r="B10" s="565" t="s">
        <v>73</v>
      </c>
      <c r="C10" s="565" t="s">
        <v>74</v>
      </c>
      <c r="D10" s="541"/>
      <c r="E10" s="566">
        <v>347360</v>
      </c>
      <c r="F10" s="165"/>
      <c r="G10" s="567"/>
      <c r="H10" s="568"/>
      <c r="I10" s="580"/>
      <c r="J10" s="205"/>
      <c r="K10" s="567"/>
      <c r="L10" s="568"/>
      <c r="M10" s="580"/>
      <c r="N10" s="165"/>
      <c r="O10" s="567"/>
      <c r="P10" s="568"/>
      <c r="Q10" s="580"/>
      <c r="R10" s="205"/>
      <c r="S10" s="205"/>
      <c r="T10" s="205"/>
      <c r="U10" s="567"/>
      <c r="V10" s="568"/>
      <c r="W10" s="580"/>
      <c r="X10" s="165"/>
      <c r="Y10" s="567"/>
      <c r="Z10" s="568"/>
      <c r="AA10" s="586"/>
      <c r="AB10" s="205">
        <v>3</v>
      </c>
      <c r="AC10" s="567"/>
      <c r="AD10" s="568"/>
      <c r="AE10" s="585"/>
      <c r="AF10" s="165">
        <v>7</v>
      </c>
      <c r="AG10" s="567"/>
      <c r="AH10" s="568"/>
      <c r="AI10" s="580"/>
      <c r="AJ10" s="165">
        <v>8</v>
      </c>
      <c r="AK10" s="567"/>
      <c r="AL10" s="568"/>
      <c r="AM10" s="580"/>
      <c r="AN10" s="165">
        <v>5</v>
      </c>
      <c r="AO10" s="567">
        <v>1</v>
      </c>
      <c r="AP10" s="568"/>
      <c r="AQ10" s="580"/>
      <c r="AR10" s="205"/>
      <c r="AS10" s="205"/>
      <c r="AT10" s="165">
        <v>8</v>
      </c>
      <c r="AU10" s="567"/>
      <c r="AV10" s="568"/>
      <c r="AW10" s="580"/>
      <c r="AX10" s="594">
        <f t="shared" si="5"/>
        <v>28</v>
      </c>
      <c r="AY10" s="594">
        <f t="shared" si="6"/>
        <v>3.92</v>
      </c>
      <c r="AZ10" s="594">
        <f t="shared" si="0"/>
        <v>1</v>
      </c>
      <c r="BA10" s="595">
        <f t="shared" si="1"/>
        <v>3</v>
      </c>
      <c r="BB10" s="595">
        <f t="shared" si="2"/>
        <v>0</v>
      </c>
      <c r="BC10" s="595">
        <f t="shared" si="7"/>
        <v>3</v>
      </c>
      <c r="BD10" s="596">
        <f t="shared" si="3"/>
        <v>4</v>
      </c>
      <c r="BE10" s="603">
        <f t="shared" si="8"/>
        <v>2.625</v>
      </c>
      <c r="BF10" s="604">
        <v>0</v>
      </c>
      <c r="BG10" s="606"/>
      <c r="BH10" s="83"/>
      <c r="BI10" s="83"/>
      <c r="BJ10" s="83"/>
      <c r="BK10" s="83"/>
      <c r="BL10" s="541">
        <v>7</v>
      </c>
      <c r="BM10" s="611" t="str">
        <f t="shared" si="4"/>
        <v>SAUMU HANAF RAMADHAN</v>
      </c>
      <c r="BN10" s="541" t="s">
        <v>74</v>
      </c>
      <c r="BO10" s="611">
        <v>347360</v>
      </c>
      <c r="BP10" s="612">
        <f t="shared" si="9"/>
        <v>13360</v>
      </c>
      <c r="BQ10" s="541">
        <v>0</v>
      </c>
      <c r="BR10" s="611">
        <v>0</v>
      </c>
      <c r="BS10" s="613">
        <v>0</v>
      </c>
      <c r="BT10" s="613">
        <v>0</v>
      </c>
      <c r="BU10" s="629">
        <f t="shared" si="10"/>
        <v>13360</v>
      </c>
      <c r="BV10" s="630">
        <f t="shared" si="11"/>
        <v>4</v>
      </c>
      <c r="BW10" s="630">
        <f t="shared" si="12"/>
        <v>1</v>
      </c>
      <c r="BX10" s="630">
        <f t="shared" si="13"/>
        <v>3</v>
      </c>
      <c r="BY10" s="631">
        <f t="shared" si="14"/>
        <v>13361.027771367028</v>
      </c>
      <c r="BZ10" s="632">
        <f t="shared" si="15"/>
        <v>101871.02777136702</v>
      </c>
      <c r="CA10" s="632">
        <f t="shared" si="16"/>
        <v>91683.924994230314</v>
      </c>
      <c r="CB10" s="633">
        <f t="shared" si="17"/>
        <v>0</v>
      </c>
      <c r="CC10" s="632">
        <f t="shared" si="18"/>
        <v>10187.102777136703</v>
      </c>
      <c r="CD10" s="632">
        <f t="shared" si="19"/>
        <v>10187.102777136703</v>
      </c>
      <c r="CE10" s="632">
        <f t="shared" si="20"/>
        <v>91683.924994230314</v>
      </c>
      <c r="CF10" s="632"/>
      <c r="CG10" s="632">
        <f t="shared" si="21"/>
        <v>4074.8411108546811</v>
      </c>
      <c r="CH10" s="632">
        <f t="shared" si="22"/>
        <v>1018.7102777136703</v>
      </c>
      <c r="CI10" s="632">
        <f t="shared" si="23"/>
        <v>10187.102777136703</v>
      </c>
      <c r="CJ10" s="632">
        <f t="shared" si="24"/>
        <v>15280.654165705055</v>
      </c>
    </row>
    <row r="11" spans="1:88" ht="18.5">
      <c r="A11" s="575"/>
      <c r="B11" s="575"/>
      <c r="C11" s="575"/>
      <c r="D11" s="575"/>
      <c r="E11" s="575"/>
      <c r="F11" s="575"/>
      <c r="G11" s="575"/>
      <c r="H11" s="575"/>
      <c r="I11" s="575"/>
      <c r="J11" s="575"/>
      <c r="K11" s="575"/>
      <c r="L11" s="575"/>
      <c r="M11" s="575"/>
      <c r="N11" s="575"/>
      <c r="O11" s="575"/>
      <c r="P11" s="575"/>
      <c r="Q11" s="575"/>
      <c r="R11" s="575"/>
      <c r="S11" s="575"/>
      <c r="T11" s="575"/>
      <c r="U11" s="575"/>
      <c r="V11" s="575"/>
      <c r="W11" s="575"/>
      <c r="X11" s="575"/>
      <c r="Y11" s="575"/>
      <c r="Z11" s="575"/>
      <c r="AA11" s="575"/>
      <c r="AB11" s="575"/>
      <c r="AC11" s="575"/>
      <c r="AD11" s="575"/>
      <c r="AE11" s="575"/>
      <c r="AF11" s="575"/>
      <c r="AG11" s="575"/>
      <c r="AH11" s="575"/>
      <c r="AI11" s="575"/>
      <c r="AJ11" s="575"/>
      <c r="AK11" s="575"/>
      <c r="AL11" s="575"/>
      <c r="AM11" s="575"/>
      <c r="AN11" s="575"/>
      <c r="AO11" s="575"/>
      <c r="AP11" s="575"/>
      <c r="AQ11" s="575"/>
      <c r="AR11" s="575"/>
      <c r="AS11" s="575"/>
      <c r="AT11" s="575"/>
      <c r="AU11" s="575"/>
      <c r="AV11" s="575"/>
      <c r="AW11" s="575"/>
      <c r="AX11" s="575"/>
      <c r="AY11" s="575"/>
      <c r="AZ11" s="575"/>
      <c r="BA11" s="83"/>
      <c r="BB11" s="600"/>
      <c r="BC11" s="600"/>
      <c r="BD11" s="600"/>
      <c r="BE11" s="600"/>
      <c r="BG11" s="83"/>
      <c r="BH11" s="83"/>
      <c r="BI11" s="83"/>
      <c r="BJ11" s="83"/>
      <c r="BK11" s="83"/>
      <c r="BL11" s="607"/>
      <c r="BM11" s="617"/>
      <c r="BN11" s="618"/>
      <c r="BO11" s="619"/>
      <c r="BP11" s="620"/>
      <c r="BQ11" s="621"/>
      <c r="BR11" s="621"/>
      <c r="BS11" s="621"/>
      <c r="BT11" s="621"/>
      <c r="BU11" s="636"/>
      <c r="BV11" s="621"/>
      <c r="BW11" s="621"/>
      <c r="BX11" s="637">
        <f t="shared" si="13"/>
        <v>0</v>
      </c>
      <c r="BY11" s="621"/>
      <c r="BZ11" s="621"/>
      <c r="CA11" s="621"/>
      <c r="CB11" s="621"/>
      <c r="CC11" s="621"/>
      <c r="CD11" s="621"/>
      <c r="CE11" s="621"/>
      <c r="CF11" s="621"/>
      <c r="CG11" s="621"/>
      <c r="CH11" s="621"/>
      <c r="CI11" s="621"/>
      <c r="CJ11" s="621"/>
    </row>
    <row r="12" spans="1:88" ht="18.5">
      <c r="A12" s="83"/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600"/>
      <c r="BC12" s="600"/>
      <c r="BD12" s="600"/>
      <c r="BE12" s="600"/>
      <c r="BG12" s="83"/>
      <c r="BH12" s="83"/>
      <c r="BI12" s="83"/>
      <c r="BJ12" s="83"/>
      <c r="BK12" s="83"/>
      <c r="BL12" s="607"/>
      <c r="BM12" s="741" t="s">
        <v>75</v>
      </c>
      <c r="BN12" s="742"/>
      <c r="BO12" s="622">
        <f>SUM(BO4:BO11)</f>
        <v>2541760</v>
      </c>
      <c r="BP12" s="623">
        <f t="shared" ref="BP12:CJ12" si="25">SUM(BP4:BP11)</f>
        <v>97760</v>
      </c>
      <c r="BQ12" s="623">
        <f t="shared" si="25"/>
        <v>0</v>
      </c>
      <c r="BR12" s="623">
        <f t="shared" si="25"/>
        <v>0</v>
      </c>
      <c r="BS12" s="623">
        <f t="shared" si="25"/>
        <v>0</v>
      </c>
      <c r="BT12" s="623">
        <f t="shared" si="25"/>
        <v>0</v>
      </c>
      <c r="BU12" s="623">
        <f t="shared" si="25"/>
        <v>97760</v>
      </c>
      <c r="BV12" s="623">
        <f t="shared" si="25"/>
        <v>45</v>
      </c>
      <c r="BW12" s="623">
        <f t="shared" si="25"/>
        <v>26</v>
      </c>
      <c r="BX12" s="623">
        <f t="shared" si="25"/>
        <v>147.5</v>
      </c>
      <c r="BY12" s="623">
        <f t="shared" si="25"/>
        <v>617978.20345154742</v>
      </c>
      <c r="BZ12" s="623">
        <f t="shared" si="25"/>
        <v>1347418.2034515475</v>
      </c>
      <c r="CA12" s="623">
        <f t="shared" si="25"/>
        <v>1212676.3831063926</v>
      </c>
      <c r="CB12" s="623">
        <f t="shared" si="25"/>
        <v>0</v>
      </c>
      <c r="CC12" s="623">
        <f t="shared" si="25"/>
        <v>134741.82034515476</v>
      </c>
      <c r="CD12" s="623">
        <f t="shared" si="25"/>
        <v>134741.82034515476</v>
      </c>
      <c r="CE12" s="623">
        <f t="shared" si="25"/>
        <v>1212676.3831063926</v>
      </c>
      <c r="CF12" s="623">
        <f t="shared" si="25"/>
        <v>0</v>
      </c>
      <c r="CG12" s="623">
        <f t="shared" si="25"/>
        <v>53896.728138061902</v>
      </c>
      <c r="CH12" s="623">
        <f t="shared" si="25"/>
        <v>13474.182034515476</v>
      </c>
      <c r="CI12" s="623">
        <f t="shared" si="25"/>
        <v>134741.82034515476</v>
      </c>
      <c r="CJ12" s="623">
        <f t="shared" si="25"/>
        <v>202112.73051773215</v>
      </c>
    </row>
    <row r="13" spans="1:88" ht="18.5">
      <c r="A13" s="83"/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600"/>
      <c r="BC13" s="600"/>
      <c r="BD13" s="600"/>
      <c r="BE13" s="600"/>
      <c r="BG13" s="83"/>
      <c r="BH13" s="83"/>
      <c r="BI13" s="83"/>
      <c r="BJ13" s="83"/>
      <c r="BK13" s="83"/>
      <c r="BL13" s="608"/>
      <c r="BM13" s="624"/>
      <c r="BN13" s="625"/>
      <c r="BO13" s="625"/>
      <c r="BP13" s="625"/>
      <c r="BQ13" s="626"/>
      <c r="BR13" s="626"/>
      <c r="BS13" s="626"/>
      <c r="BT13" s="626"/>
      <c r="BU13" s="638"/>
      <c r="BV13" s="626"/>
      <c r="BW13" s="626"/>
      <c r="BX13" s="639"/>
      <c r="BY13" s="626"/>
      <c r="BZ13" s="626"/>
      <c r="CA13" s="626"/>
      <c r="CB13" s="626"/>
      <c r="CC13" s="626"/>
      <c r="CD13" s="626"/>
      <c r="CE13" s="626"/>
      <c r="CF13" s="626"/>
      <c r="CG13" s="626"/>
      <c r="CH13" s="626"/>
      <c r="CI13" s="626"/>
      <c r="CJ13" s="626"/>
    </row>
    <row r="14" spans="1:88" s="555" customFormat="1" ht="14">
      <c r="B14" s="743" t="s">
        <v>76</v>
      </c>
      <c r="C14" s="744"/>
      <c r="D14" s="531"/>
      <c r="E14" s="530" t="s">
        <v>77</v>
      </c>
      <c r="BF14" s="609"/>
    </row>
    <row r="15" spans="1:88" s="555" customFormat="1" ht="14">
      <c r="B15" s="531" t="s">
        <v>78</v>
      </c>
      <c r="C15" s="531"/>
      <c r="D15" s="531"/>
      <c r="E15" s="533">
        <f>CB12</f>
        <v>0</v>
      </c>
      <c r="BF15" s="609"/>
      <c r="BY15" s="640">
        <f>BZ12-BY12</f>
        <v>729440.00000000012</v>
      </c>
    </row>
    <row r="16" spans="1:88" s="555" customFormat="1" ht="14">
      <c r="B16" s="531" t="s">
        <v>79</v>
      </c>
      <c r="C16" s="531"/>
      <c r="D16" s="531"/>
      <c r="E16" s="533">
        <f>CC12</f>
        <v>134741.82034515476</v>
      </c>
      <c r="BF16" s="609"/>
    </row>
    <row r="17" spans="1:76" s="555" customFormat="1" ht="28">
      <c r="B17" s="531" t="s">
        <v>80</v>
      </c>
      <c r="C17" s="531"/>
      <c r="D17" s="531"/>
      <c r="E17" s="533">
        <f>CG12</f>
        <v>53896.728138061902</v>
      </c>
      <c r="BF17" s="609"/>
    </row>
    <row r="18" spans="1:76" s="555" customFormat="1" ht="14">
      <c r="B18" s="531" t="s">
        <v>81</v>
      </c>
      <c r="C18" s="531"/>
      <c r="D18" s="531"/>
      <c r="E18" s="533">
        <f>CH12</f>
        <v>13474.182034515476</v>
      </c>
      <c r="BF18" s="609"/>
    </row>
    <row r="19" spans="1:76" s="555" customFormat="1" ht="14">
      <c r="B19" s="527" t="s">
        <v>82</v>
      </c>
      <c r="C19" s="527"/>
      <c r="D19" s="527"/>
      <c r="E19" s="535">
        <f>SUM(E15:E18)</f>
        <v>202112.73051773215</v>
      </c>
      <c r="BF19" s="609"/>
    </row>
    <row r="20" spans="1:76" s="555" customFormat="1" ht="30" customHeight="1">
      <c r="B20" s="755" t="s">
        <v>83</v>
      </c>
      <c r="C20" s="756"/>
      <c r="D20" s="527"/>
      <c r="E20" s="538"/>
      <c r="BF20" s="609"/>
    </row>
    <row r="21" spans="1:76" s="555" customFormat="1" ht="14">
      <c r="B21" s="531" t="s">
        <v>84</v>
      </c>
      <c r="C21" s="531"/>
      <c r="D21" s="531"/>
      <c r="E21" s="533">
        <f>BZ12</f>
        <v>1347418.2034515475</v>
      </c>
      <c r="BF21" s="609"/>
    </row>
    <row r="22" spans="1:76" s="555" customFormat="1" ht="30" customHeight="1">
      <c r="B22" s="743" t="s">
        <v>85</v>
      </c>
      <c r="C22" s="744"/>
      <c r="D22" s="531"/>
      <c r="E22" s="533">
        <f>E16/2</f>
        <v>67370.91017257738</v>
      </c>
      <c r="BF22" s="609"/>
    </row>
    <row r="23" spans="1:76" s="555" customFormat="1" ht="30" customHeight="1">
      <c r="B23" s="743" t="s">
        <v>86</v>
      </c>
      <c r="C23" s="744"/>
      <c r="D23" s="531"/>
      <c r="E23" s="533">
        <f>E17</f>
        <v>53896.728138061902</v>
      </c>
      <c r="BF23" s="609"/>
    </row>
    <row r="24" spans="1:76" s="555" customFormat="1" ht="14">
      <c r="B24" s="531" t="s">
        <v>87</v>
      </c>
      <c r="C24" s="531"/>
      <c r="D24" s="531"/>
      <c r="E24" s="533">
        <f>E18</f>
        <v>13474.182034515476</v>
      </c>
      <c r="BF24" s="609"/>
    </row>
    <row r="25" spans="1:76" s="555" customFormat="1" ht="14">
      <c r="B25" s="527" t="s">
        <v>82</v>
      </c>
      <c r="C25" s="527"/>
      <c r="D25" s="527"/>
      <c r="E25" s="535">
        <f>SUM(E21:E24)</f>
        <v>1482160.0237967025</v>
      </c>
      <c r="BF25" s="609"/>
    </row>
    <row r="26" spans="1:76" s="555" customFormat="1" ht="14">
      <c r="B26" s="527" t="s">
        <v>88</v>
      </c>
      <c r="C26" s="527"/>
      <c r="D26" s="527"/>
      <c r="E26" s="538"/>
      <c r="BF26" s="609"/>
    </row>
    <row r="27" spans="1:76" s="555" customFormat="1" ht="14">
      <c r="B27" s="531" t="s">
        <v>89</v>
      </c>
      <c r="C27" s="531"/>
      <c r="D27" s="531"/>
      <c r="E27" s="533">
        <f>CE12</f>
        <v>1212676.3831063926</v>
      </c>
      <c r="BF27" s="609"/>
    </row>
    <row r="28" spans="1:76" s="555" customFormat="1" ht="14">
      <c r="B28" s="531" t="s">
        <v>90</v>
      </c>
      <c r="C28" s="531"/>
      <c r="D28" s="531"/>
      <c r="E28" s="533">
        <f>E19</f>
        <v>202112.73051773215</v>
      </c>
      <c r="BF28" s="609"/>
    </row>
    <row r="29" spans="1:76" s="555" customFormat="1" ht="14">
      <c r="B29" s="527" t="s">
        <v>82</v>
      </c>
      <c r="C29" s="527"/>
      <c r="D29" s="527"/>
      <c r="E29" s="535">
        <f>SUM(E27:E28)</f>
        <v>1414789.1136241248</v>
      </c>
      <c r="BF29" s="609"/>
    </row>
    <row r="30" spans="1:76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</row>
    <row r="31" spans="1:76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</row>
    <row r="32" spans="1:76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</row>
    <row r="33" spans="1:76">
      <c r="A33" s="83"/>
      <c r="B33" s="83"/>
      <c r="C33" s="83"/>
      <c r="D33" s="83"/>
      <c r="E33" s="550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</row>
    <row r="34" spans="1:76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</row>
    <row r="35" spans="1:76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</row>
    <row r="36" spans="1:7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</row>
    <row r="37" spans="1:76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</row>
    <row r="38" spans="1:76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G38" s="83"/>
      <c r="BH38" s="83"/>
      <c r="BI38" s="83"/>
      <c r="BJ38" s="83"/>
      <c r="BK38" s="83"/>
      <c r="BL38" s="83"/>
      <c r="BM38" s="83"/>
      <c r="BN38" s="83"/>
      <c r="BO38" s="83"/>
      <c r="BP38" s="83"/>
      <c r="BQ38" s="83"/>
      <c r="BR38" s="83"/>
      <c r="BS38" s="83"/>
      <c r="BT38" s="83"/>
      <c r="BU38" s="83"/>
      <c r="BV38" s="83"/>
    </row>
    <row r="39" spans="1:76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</row>
    <row r="40" spans="1:76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</row>
    <row r="41" spans="1:76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</row>
    <row r="42" spans="1:76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</row>
    <row r="43" spans="1:76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</row>
    <row r="44" spans="1:76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G44" s="83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</row>
    <row r="45" spans="1:76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</row>
    <row r="46" spans="1:76">
      <c r="A46" s="83"/>
      <c r="B46" s="83"/>
      <c r="C46" s="83"/>
      <c r="D46" s="120"/>
      <c r="E46" s="120"/>
      <c r="F46" s="333"/>
      <c r="G46" s="333"/>
      <c r="H46" s="333"/>
      <c r="I46" s="333"/>
      <c r="K46" s="333"/>
      <c r="O46" s="333"/>
      <c r="Q46" s="333"/>
      <c r="S46" s="333"/>
      <c r="U46" s="333"/>
      <c r="W46" s="333"/>
      <c r="AA46" s="333"/>
      <c r="AC46" s="333"/>
      <c r="AE46" s="333"/>
      <c r="AG46" s="333"/>
      <c r="AM46" s="333"/>
      <c r="AO46" s="333"/>
      <c r="AS46" s="333"/>
      <c r="AU46" s="333"/>
      <c r="AW46" s="333"/>
      <c r="AX46" s="83"/>
      <c r="AY46" s="83"/>
      <c r="AZ46" s="83"/>
      <c r="BA46" s="83"/>
      <c r="BB46" s="83"/>
      <c r="BC46" s="83"/>
      <c r="BD46" s="83"/>
      <c r="BE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</row>
    <row r="47" spans="1:76">
      <c r="A47" s="83"/>
      <c r="B47" s="83"/>
      <c r="C47" s="83"/>
      <c r="D47" s="120"/>
      <c r="E47" s="120"/>
      <c r="F47" s="333"/>
      <c r="G47" s="333"/>
      <c r="H47" s="333"/>
      <c r="I47" s="333"/>
      <c r="K47" s="333"/>
      <c r="O47" s="333"/>
      <c r="Q47" s="333"/>
      <c r="S47" s="333"/>
      <c r="U47" s="333"/>
      <c r="W47" s="333"/>
      <c r="AA47" s="333"/>
      <c r="AC47" s="333"/>
      <c r="AE47" s="333"/>
      <c r="AG47" s="333"/>
      <c r="AM47" s="333"/>
      <c r="AO47" s="333"/>
      <c r="AS47" s="333"/>
      <c r="AU47" s="333"/>
      <c r="AW47" s="333"/>
      <c r="AX47" s="83"/>
      <c r="AY47" s="83"/>
      <c r="AZ47" s="83"/>
      <c r="BA47" s="83"/>
      <c r="BB47" s="83"/>
      <c r="BC47" s="83"/>
      <c r="BD47" s="83"/>
      <c r="BE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</row>
    <row r="48" spans="1:76">
      <c r="A48" s="83"/>
      <c r="B48" s="83"/>
      <c r="C48" s="83"/>
      <c r="D48" s="120"/>
      <c r="E48" s="120"/>
      <c r="F48" s="333"/>
      <c r="G48" s="333"/>
      <c r="H48" s="333"/>
      <c r="I48" s="333"/>
      <c r="K48" s="333"/>
      <c r="O48" s="333"/>
      <c r="Q48" s="333"/>
      <c r="S48" s="333"/>
      <c r="U48" s="333"/>
      <c r="W48" s="333"/>
      <c r="AA48" s="333"/>
      <c r="AC48" s="333"/>
      <c r="AE48" s="333"/>
      <c r="AG48" s="333"/>
      <c r="AM48" s="333"/>
      <c r="AO48" s="333"/>
      <c r="AS48" s="333"/>
      <c r="AU48" s="333"/>
      <c r="AW48" s="333"/>
      <c r="AX48" s="83"/>
      <c r="AY48" s="83"/>
      <c r="AZ48" s="83"/>
      <c r="BA48" s="83"/>
      <c r="BB48" s="83"/>
      <c r="BC48" s="83"/>
      <c r="BD48" s="83"/>
      <c r="BE48" s="83"/>
      <c r="BG48" s="83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</row>
    <row r="49" spans="1:74">
      <c r="A49" s="83"/>
      <c r="B49" s="83"/>
      <c r="C49" s="83"/>
      <c r="D49" s="120"/>
      <c r="E49" s="120"/>
      <c r="F49" s="333"/>
      <c r="G49" s="333"/>
      <c r="H49" s="333"/>
      <c r="I49" s="333"/>
      <c r="K49" s="333"/>
      <c r="O49" s="333"/>
      <c r="Q49" s="333"/>
      <c r="S49" s="333"/>
      <c r="U49" s="333"/>
      <c r="W49" s="333"/>
      <c r="AA49" s="333"/>
      <c r="AC49" s="333"/>
      <c r="AE49" s="333"/>
      <c r="AG49" s="333"/>
      <c r="AM49" s="333"/>
      <c r="AO49" s="333"/>
      <c r="AS49" s="333"/>
      <c r="AU49" s="333"/>
      <c r="AW49" s="333"/>
      <c r="AX49" s="83"/>
      <c r="AY49" s="83"/>
      <c r="AZ49" s="83"/>
      <c r="BA49" s="83"/>
      <c r="BB49" s="83"/>
      <c r="BC49" s="83"/>
      <c r="BD49" s="83"/>
      <c r="BE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</row>
    <row r="50" spans="1:74">
      <c r="A50" s="83"/>
      <c r="B50" s="83"/>
      <c r="C50" s="83"/>
      <c r="D50" s="120"/>
      <c r="E50" s="120"/>
      <c r="F50" s="333"/>
      <c r="G50" s="333"/>
      <c r="H50" s="333"/>
      <c r="I50" s="333"/>
      <c r="K50" s="333"/>
      <c r="O50" s="333"/>
      <c r="Q50" s="333"/>
      <c r="S50" s="333"/>
      <c r="U50" s="333"/>
      <c r="W50" s="333"/>
      <c r="AA50" s="333"/>
      <c r="AC50" s="333"/>
      <c r="AE50" s="333"/>
      <c r="AG50" s="333"/>
      <c r="AM50" s="333"/>
      <c r="AO50" s="333"/>
      <c r="AS50" s="333"/>
      <c r="AU50" s="333"/>
      <c r="AW50" s="333"/>
      <c r="AX50" s="83"/>
      <c r="AY50" s="83"/>
      <c r="AZ50" s="83"/>
      <c r="BA50" s="83"/>
      <c r="BB50" s="83"/>
      <c r="BC50" s="83"/>
      <c r="BD50" s="83"/>
      <c r="BE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</row>
    <row r="51" spans="1:74">
      <c r="A51" s="83"/>
      <c r="B51" s="83"/>
      <c r="C51" s="83"/>
      <c r="D51" s="120"/>
      <c r="E51" s="120"/>
      <c r="F51" s="333"/>
      <c r="G51" s="333"/>
      <c r="H51" s="333"/>
      <c r="I51" s="333"/>
      <c r="K51" s="333"/>
      <c r="O51" s="333"/>
      <c r="Q51" s="333"/>
      <c r="S51" s="333"/>
      <c r="U51" s="333"/>
      <c r="W51" s="333"/>
      <c r="AA51" s="333"/>
      <c r="AC51" s="333"/>
      <c r="AE51" s="333"/>
      <c r="AG51" s="333"/>
      <c r="AM51" s="333"/>
      <c r="AO51" s="333"/>
      <c r="AS51" s="333"/>
      <c r="AU51" s="333"/>
      <c r="AW51" s="333"/>
      <c r="AX51" s="83"/>
      <c r="AY51" s="83"/>
      <c r="AZ51" s="83"/>
      <c r="BA51" s="83"/>
      <c r="BB51" s="83"/>
      <c r="BC51" s="83"/>
      <c r="BD51" s="83"/>
      <c r="BE51" s="83"/>
      <c r="BG51" s="83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</row>
    <row r="52" spans="1:74">
      <c r="A52" s="83"/>
      <c r="B52" s="83"/>
      <c r="C52" s="83"/>
      <c r="D52" s="120"/>
      <c r="E52" s="120"/>
      <c r="F52" s="333"/>
      <c r="G52" s="333"/>
      <c r="H52" s="333"/>
      <c r="I52" s="333"/>
      <c r="K52" s="333"/>
      <c r="O52" s="333"/>
      <c r="Q52" s="333"/>
      <c r="S52" s="333"/>
      <c r="U52" s="333"/>
      <c r="W52" s="333"/>
      <c r="AA52" s="333"/>
      <c r="AC52" s="333"/>
      <c r="AE52" s="333"/>
      <c r="AG52" s="333"/>
      <c r="AM52" s="333"/>
      <c r="AO52" s="333"/>
      <c r="AS52" s="333"/>
      <c r="AU52" s="333"/>
      <c r="AW52" s="333"/>
      <c r="AX52" s="83"/>
      <c r="AY52" s="83"/>
      <c r="AZ52" s="83"/>
      <c r="BA52" s="83"/>
      <c r="BB52" s="83"/>
      <c r="BC52" s="83"/>
      <c r="BD52" s="83"/>
      <c r="BE52" s="83"/>
      <c r="BG52" s="83"/>
      <c r="BH52" s="83"/>
      <c r="BI52" s="83"/>
      <c r="BJ52" s="83"/>
      <c r="BK52" s="83"/>
      <c r="BL52" s="83"/>
      <c r="BM52" s="83"/>
      <c r="BN52" s="83"/>
      <c r="BO52" s="83"/>
      <c r="BP52" s="83"/>
      <c r="BQ52" s="83"/>
      <c r="BR52" s="83"/>
      <c r="BS52" s="83"/>
      <c r="BT52" s="83"/>
      <c r="BU52" s="83"/>
      <c r="BV52" s="83"/>
    </row>
    <row r="53" spans="1:74">
      <c r="A53" s="83"/>
      <c r="B53" s="83"/>
      <c r="C53" s="83"/>
      <c r="D53" s="120"/>
      <c r="E53" s="120"/>
      <c r="F53" s="333"/>
      <c r="G53" s="333"/>
      <c r="H53" s="333"/>
      <c r="I53" s="333"/>
      <c r="K53" s="333"/>
      <c r="O53" s="333"/>
      <c r="Q53" s="333"/>
      <c r="S53" s="333"/>
      <c r="U53" s="333"/>
      <c r="W53" s="333"/>
      <c r="AA53" s="333"/>
      <c r="AC53" s="333"/>
      <c r="AE53" s="333"/>
      <c r="AG53" s="333"/>
      <c r="AM53" s="333"/>
      <c r="AO53" s="333"/>
      <c r="AS53" s="333"/>
      <c r="AU53" s="333"/>
      <c r="AW53" s="333"/>
      <c r="AX53" s="83"/>
      <c r="AY53" s="83"/>
      <c r="AZ53" s="83"/>
      <c r="BA53" s="83"/>
      <c r="BB53" s="83"/>
      <c r="BC53" s="83"/>
      <c r="BD53" s="83"/>
      <c r="BE53" s="83"/>
      <c r="BG53" s="83"/>
      <c r="BH53" s="83"/>
      <c r="BI53" s="83"/>
      <c r="BJ53" s="83"/>
      <c r="BK53" s="83"/>
      <c r="BL53" s="83"/>
      <c r="BM53" s="83"/>
      <c r="BN53" s="83"/>
      <c r="BO53" s="83"/>
      <c r="BP53" s="83"/>
      <c r="BQ53" s="83"/>
      <c r="BR53" s="83"/>
      <c r="BS53" s="83"/>
      <c r="BT53" s="83"/>
      <c r="BU53" s="83"/>
      <c r="BV53" s="83"/>
    </row>
    <row r="54" spans="1:74">
      <c r="A54" s="83"/>
      <c r="B54" s="83"/>
      <c r="C54" s="83"/>
      <c r="D54" s="120"/>
      <c r="E54" s="120"/>
      <c r="F54" s="333"/>
      <c r="G54" s="333"/>
      <c r="H54" s="333"/>
      <c r="I54" s="333"/>
      <c r="K54" s="333"/>
      <c r="O54" s="333"/>
      <c r="Q54" s="333"/>
      <c r="S54" s="333"/>
      <c r="U54" s="333"/>
      <c r="W54" s="333"/>
      <c r="AA54" s="333"/>
      <c r="AC54" s="333"/>
      <c r="AE54" s="333"/>
      <c r="AG54" s="333"/>
      <c r="AM54" s="333"/>
      <c r="AO54" s="333"/>
      <c r="AS54" s="333"/>
      <c r="AU54" s="333"/>
      <c r="AW54" s="333"/>
      <c r="AX54" s="83"/>
      <c r="AY54" s="83"/>
      <c r="AZ54" s="83"/>
      <c r="BA54" s="83"/>
      <c r="BB54" s="83"/>
      <c r="BC54" s="83"/>
      <c r="BD54" s="83"/>
      <c r="BE54" s="83"/>
      <c r="BG54" s="83"/>
      <c r="BH54" s="83"/>
      <c r="BI54" s="83"/>
      <c r="BJ54" s="83"/>
      <c r="BK54" s="83"/>
      <c r="BL54" s="83"/>
      <c r="BM54" s="83"/>
      <c r="BN54" s="83"/>
      <c r="BO54" s="83"/>
      <c r="BP54" s="83"/>
      <c r="BQ54" s="83"/>
      <c r="BR54" s="83"/>
      <c r="BS54" s="83"/>
      <c r="BT54" s="83"/>
      <c r="BU54" s="83"/>
      <c r="BV54" s="83"/>
    </row>
    <row r="55" spans="1:74">
      <c r="A55" s="83"/>
      <c r="B55" s="83"/>
      <c r="C55" s="83"/>
      <c r="D55" s="120"/>
      <c r="E55" s="120"/>
      <c r="F55" s="333"/>
      <c r="G55" s="333"/>
      <c r="H55" s="333"/>
      <c r="I55" s="333"/>
      <c r="K55" s="333"/>
      <c r="O55" s="333"/>
      <c r="Q55" s="333"/>
      <c r="S55" s="333"/>
      <c r="U55" s="333"/>
      <c r="W55" s="333"/>
      <c r="AA55" s="333"/>
      <c r="AC55" s="333"/>
      <c r="AE55" s="333"/>
      <c r="AG55" s="333"/>
      <c r="AM55" s="333"/>
      <c r="AO55" s="333"/>
      <c r="AS55" s="333"/>
      <c r="AU55" s="333"/>
      <c r="AW55" s="333"/>
      <c r="AX55" s="83"/>
      <c r="AY55" s="83"/>
      <c r="AZ55" s="83"/>
      <c r="BA55" s="83"/>
      <c r="BB55" s="83"/>
      <c r="BC55" s="83"/>
      <c r="BD55" s="83"/>
      <c r="BE55" s="83"/>
      <c r="BG55" s="83"/>
      <c r="BH55" s="83"/>
      <c r="BI55" s="83"/>
      <c r="BJ55" s="83"/>
      <c r="BK55" s="83"/>
      <c r="BL55" s="83"/>
      <c r="BM55" s="83"/>
      <c r="BN55" s="83"/>
      <c r="BO55" s="83"/>
      <c r="BP55" s="83"/>
      <c r="BQ55" s="83"/>
      <c r="BR55" s="83"/>
      <c r="BS55" s="83"/>
      <c r="BT55" s="83"/>
      <c r="BU55" s="83"/>
      <c r="BV55" s="83"/>
    </row>
    <row r="56" spans="1:74">
      <c r="A56" s="83"/>
      <c r="B56" s="83"/>
      <c r="C56" s="83"/>
      <c r="D56" s="120"/>
      <c r="E56" s="120"/>
      <c r="F56" s="333"/>
      <c r="G56" s="333"/>
      <c r="H56" s="333"/>
      <c r="I56" s="333"/>
      <c r="K56" s="333"/>
      <c r="O56" s="333"/>
      <c r="Q56" s="333"/>
      <c r="S56" s="333"/>
      <c r="U56" s="333"/>
      <c r="W56" s="333"/>
      <c r="AA56" s="333"/>
      <c r="AC56" s="333"/>
      <c r="AE56" s="333"/>
      <c r="AG56" s="333"/>
      <c r="AM56" s="333"/>
      <c r="AO56" s="333"/>
      <c r="AS56" s="333"/>
      <c r="AU56" s="333"/>
      <c r="AW56" s="333"/>
      <c r="AX56" s="83"/>
      <c r="AY56" s="83"/>
      <c r="AZ56" s="83"/>
      <c r="BA56" s="83"/>
      <c r="BB56" s="83"/>
      <c r="BC56" s="83"/>
      <c r="BD56" s="83"/>
      <c r="BE56" s="83"/>
      <c r="BG56" s="83"/>
      <c r="BH56" s="83"/>
      <c r="BI56" s="83"/>
      <c r="BJ56" s="83"/>
      <c r="BK56" s="83"/>
      <c r="BL56" s="83"/>
      <c r="BM56" s="83"/>
      <c r="BN56" s="83"/>
      <c r="BO56" s="83"/>
      <c r="BP56" s="83"/>
      <c r="BQ56" s="83"/>
      <c r="BR56" s="83"/>
      <c r="BS56" s="83"/>
      <c r="BT56" s="83"/>
      <c r="BU56" s="83"/>
      <c r="BV56" s="83"/>
    </row>
    <row r="57" spans="1:74">
      <c r="A57" s="83"/>
      <c r="B57" s="83"/>
      <c r="C57" s="83"/>
      <c r="D57" s="120"/>
      <c r="E57" s="120"/>
      <c r="F57" s="333"/>
      <c r="G57" s="333"/>
      <c r="H57" s="333"/>
      <c r="I57" s="333"/>
      <c r="K57" s="333"/>
      <c r="O57" s="333"/>
      <c r="Q57" s="333"/>
      <c r="S57" s="333"/>
      <c r="U57" s="333"/>
      <c r="W57" s="333"/>
      <c r="AA57" s="333"/>
      <c r="AC57" s="333"/>
      <c r="AE57" s="333"/>
      <c r="AG57" s="333"/>
      <c r="AM57" s="333"/>
      <c r="AO57" s="333"/>
      <c r="AS57" s="333"/>
      <c r="AU57" s="333"/>
      <c r="AW57" s="333"/>
      <c r="AX57" s="83"/>
      <c r="AY57" s="83"/>
      <c r="AZ57" s="83"/>
      <c r="BA57" s="83"/>
      <c r="BB57" s="83"/>
      <c r="BC57" s="83"/>
      <c r="BD57" s="83"/>
      <c r="BE57" s="83"/>
      <c r="BG57" s="83"/>
      <c r="BH57" s="83"/>
      <c r="BI57" s="83"/>
      <c r="BJ57" s="83"/>
      <c r="BK57" s="83"/>
      <c r="BL57" s="83"/>
      <c r="BM57" s="83"/>
      <c r="BN57" s="83"/>
      <c r="BO57" s="83"/>
      <c r="BP57" s="83"/>
      <c r="BQ57" s="83"/>
      <c r="BR57" s="83"/>
      <c r="BS57" s="83"/>
      <c r="BT57" s="83"/>
      <c r="BU57" s="83"/>
      <c r="BV57" s="83"/>
    </row>
    <row r="58" spans="1:74">
      <c r="A58" s="83"/>
      <c r="B58" s="83"/>
      <c r="C58" s="83"/>
      <c r="D58" s="120"/>
      <c r="E58" s="120"/>
      <c r="F58" s="333"/>
      <c r="G58" s="333"/>
      <c r="H58" s="333"/>
      <c r="I58" s="333"/>
      <c r="K58" s="333"/>
      <c r="O58" s="333"/>
      <c r="Q58" s="333"/>
      <c r="S58" s="333"/>
      <c r="U58" s="333"/>
      <c r="W58" s="333"/>
      <c r="AA58" s="333"/>
      <c r="AC58" s="333"/>
      <c r="AE58" s="333"/>
      <c r="AG58" s="333"/>
      <c r="AM58" s="333"/>
      <c r="AO58" s="333"/>
      <c r="AS58" s="333"/>
      <c r="AU58" s="333"/>
      <c r="AW58" s="333"/>
      <c r="AX58" s="83"/>
      <c r="AY58" s="83"/>
      <c r="AZ58" s="83"/>
      <c r="BA58" s="83"/>
      <c r="BB58" s="83"/>
      <c r="BC58" s="83"/>
      <c r="BD58" s="83"/>
      <c r="BE58" s="83"/>
      <c r="BG58" s="83"/>
      <c r="BH58" s="83"/>
      <c r="BI58" s="83"/>
      <c r="BJ58" s="83"/>
      <c r="BK58" s="83"/>
      <c r="BL58" s="83"/>
      <c r="BM58" s="83"/>
      <c r="BN58" s="83"/>
      <c r="BO58" s="83"/>
      <c r="BP58" s="83"/>
      <c r="BQ58" s="83"/>
      <c r="BR58" s="83"/>
      <c r="BS58" s="83"/>
      <c r="BT58" s="83"/>
      <c r="BU58" s="83"/>
      <c r="BV58" s="83"/>
    </row>
    <row r="59" spans="1:74">
      <c r="A59" s="83"/>
      <c r="B59" s="83"/>
      <c r="C59" s="83"/>
      <c r="D59" s="120"/>
      <c r="E59" s="120"/>
      <c r="F59" s="333"/>
      <c r="G59" s="333"/>
      <c r="H59" s="333"/>
      <c r="I59" s="333"/>
      <c r="K59" s="333"/>
      <c r="O59" s="333"/>
      <c r="Q59" s="333"/>
      <c r="S59" s="333"/>
      <c r="U59" s="333"/>
      <c r="W59" s="333"/>
      <c r="AA59" s="333"/>
      <c r="AC59" s="333"/>
      <c r="AE59" s="333"/>
      <c r="AG59" s="333"/>
      <c r="AM59" s="333"/>
      <c r="AO59" s="333"/>
      <c r="AS59" s="333"/>
      <c r="AU59" s="333"/>
      <c r="AW59" s="333"/>
      <c r="AX59" s="83"/>
      <c r="AY59" s="83"/>
      <c r="AZ59" s="83"/>
      <c r="BA59" s="83"/>
      <c r="BB59" s="83"/>
      <c r="BC59" s="83"/>
      <c r="BD59" s="83"/>
      <c r="BE59" s="83"/>
      <c r="BG59" s="83"/>
      <c r="BH59" s="83"/>
      <c r="BI59" s="83"/>
      <c r="BJ59" s="83"/>
      <c r="BK59" s="83"/>
      <c r="BL59" s="83"/>
      <c r="BM59" s="83"/>
      <c r="BN59" s="83"/>
      <c r="BO59" s="83"/>
      <c r="BP59" s="83"/>
      <c r="BQ59" s="83"/>
      <c r="BR59" s="83"/>
      <c r="BS59" s="83"/>
      <c r="BT59" s="83"/>
      <c r="BU59" s="83"/>
      <c r="BV59" s="83"/>
    </row>
    <row r="60" spans="1:74">
      <c r="A60" s="83"/>
      <c r="B60" s="83"/>
      <c r="C60" s="83"/>
      <c r="D60" s="120"/>
      <c r="E60" s="120"/>
      <c r="F60" s="333"/>
      <c r="G60" s="333"/>
      <c r="H60" s="333"/>
      <c r="I60" s="333"/>
      <c r="K60" s="333"/>
      <c r="O60" s="333"/>
      <c r="Q60" s="333"/>
      <c r="S60" s="333"/>
      <c r="U60" s="333"/>
      <c r="W60" s="333"/>
      <c r="AA60" s="333"/>
      <c r="AC60" s="333"/>
      <c r="AE60" s="333"/>
      <c r="AG60" s="333"/>
      <c r="AM60" s="333"/>
      <c r="AO60" s="333"/>
      <c r="AS60" s="333"/>
      <c r="AU60" s="333"/>
      <c r="AW60" s="333"/>
      <c r="AX60" s="83"/>
      <c r="AY60" s="83"/>
      <c r="AZ60" s="83"/>
      <c r="BA60" s="83"/>
      <c r="BB60" s="83"/>
      <c r="BC60" s="83"/>
      <c r="BD60" s="83"/>
      <c r="BE60" s="83"/>
      <c r="BG60" s="83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</row>
    <row r="61" spans="1:74">
      <c r="A61" s="83"/>
      <c r="B61" s="83"/>
      <c r="C61" s="83"/>
      <c r="D61" s="120"/>
      <c r="E61" s="120"/>
      <c r="F61" s="333"/>
      <c r="G61" s="333"/>
      <c r="H61" s="333"/>
      <c r="I61" s="333"/>
      <c r="K61" s="333"/>
      <c r="O61" s="333"/>
      <c r="Q61" s="333"/>
      <c r="S61" s="333"/>
      <c r="U61" s="333"/>
      <c r="W61" s="333"/>
      <c r="AA61" s="333"/>
      <c r="AC61" s="333"/>
      <c r="AE61" s="333"/>
      <c r="AG61" s="333"/>
      <c r="AM61" s="333"/>
      <c r="AO61" s="333"/>
      <c r="AS61" s="333"/>
      <c r="AU61" s="333"/>
      <c r="AW61" s="333"/>
      <c r="AX61" s="83"/>
      <c r="AY61" s="83"/>
      <c r="AZ61" s="83"/>
      <c r="BA61" s="83"/>
      <c r="BB61" s="83"/>
      <c r="BC61" s="83"/>
      <c r="BD61" s="83"/>
      <c r="BE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</row>
    <row r="62" spans="1:74">
      <c r="A62" s="83"/>
      <c r="B62" s="83"/>
      <c r="C62" s="83"/>
      <c r="D62" s="120"/>
      <c r="E62" s="120"/>
      <c r="F62" s="333"/>
      <c r="G62" s="333"/>
      <c r="H62" s="333"/>
      <c r="I62" s="333"/>
      <c r="K62" s="333"/>
      <c r="O62" s="333"/>
      <c r="Q62" s="333"/>
      <c r="S62" s="333"/>
      <c r="U62" s="333"/>
      <c r="W62" s="333"/>
      <c r="AA62" s="333"/>
      <c r="AC62" s="333"/>
      <c r="AE62" s="333"/>
      <c r="AG62" s="333"/>
      <c r="AM62" s="333"/>
      <c r="AO62" s="333"/>
      <c r="AS62" s="333"/>
      <c r="AU62" s="333"/>
      <c r="AW62" s="333"/>
      <c r="AX62" s="83"/>
      <c r="AY62" s="83"/>
      <c r="AZ62" s="83"/>
      <c r="BA62" s="83"/>
      <c r="BB62" s="83"/>
      <c r="BC62" s="83"/>
      <c r="BD62" s="83"/>
      <c r="BE62" s="83"/>
      <c r="BG62" s="83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</row>
    <row r="63" spans="1:74">
      <c r="A63" s="83"/>
      <c r="B63" s="83"/>
      <c r="C63" s="83"/>
      <c r="D63" s="120"/>
      <c r="E63" s="120"/>
      <c r="F63" s="333"/>
      <c r="G63" s="333"/>
      <c r="H63" s="333"/>
      <c r="I63" s="333"/>
      <c r="K63" s="333"/>
      <c r="O63" s="333"/>
      <c r="Q63" s="333"/>
      <c r="S63" s="333"/>
      <c r="U63" s="333"/>
      <c r="W63" s="333"/>
      <c r="AA63" s="333"/>
      <c r="AC63" s="333"/>
      <c r="AE63" s="333"/>
      <c r="AG63" s="333"/>
      <c r="AM63" s="333"/>
      <c r="AO63" s="333"/>
      <c r="AS63" s="333"/>
      <c r="AU63" s="333"/>
      <c r="AW63" s="333"/>
      <c r="AX63" s="83"/>
      <c r="AY63" s="83"/>
      <c r="AZ63" s="83"/>
      <c r="BA63" s="83"/>
      <c r="BB63" s="83"/>
      <c r="BC63" s="83"/>
      <c r="BD63" s="83"/>
      <c r="BE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</row>
    <row r="64" spans="1:74">
      <c r="A64" s="83"/>
      <c r="B64" s="83"/>
      <c r="C64" s="83"/>
      <c r="D64" s="120"/>
      <c r="E64" s="120"/>
      <c r="F64" s="333"/>
      <c r="G64" s="333"/>
      <c r="H64" s="333"/>
      <c r="I64" s="333"/>
      <c r="K64" s="333"/>
      <c r="O64" s="333"/>
      <c r="Q64" s="333"/>
      <c r="S64" s="333"/>
      <c r="U64" s="333"/>
      <c r="W64" s="333"/>
      <c r="AA64" s="333"/>
      <c r="AC64" s="333"/>
      <c r="AE64" s="333"/>
      <c r="AG64" s="333"/>
      <c r="AM64" s="333"/>
      <c r="AO64" s="333"/>
      <c r="AS64" s="333"/>
      <c r="AU64" s="333"/>
      <c r="AW64" s="333"/>
      <c r="AX64" s="83"/>
      <c r="AY64" s="83"/>
      <c r="AZ64" s="83"/>
      <c r="BA64" s="83"/>
      <c r="BB64" s="83"/>
      <c r="BC64" s="83"/>
      <c r="BD64" s="83"/>
      <c r="BE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</row>
    <row r="65" spans="1:74">
      <c r="A65" s="83"/>
      <c r="B65" s="83"/>
      <c r="C65" s="83"/>
      <c r="D65" s="120"/>
      <c r="E65" s="120"/>
      <c r="F65" s="333"/>
      <c r="G65" s="333"/>
      <c r="H65" s="333"/>
      <c r="I65" s="333"/>
      <c r="K65" s="333"/>
      <c r="O65" s="333"/>
      <c r="Q65" s="333"/>
      <c r="S65" s="333"/>
      <c r="U65" s="333"/>
      <c r="W65" s="333"/>
      <c r="AA65" s="333"/>
      <c r="AC65" s="333"/>
      <c r="AE65" s="333"/>
      <c r="AG65" s="333"/>
      <c r="AM65" s="333"/>
      <c r="AO65" s="333"/>
      <c r="AS65" s="333"/>
      <c r="AU65" s="333"/>
      <c r="AW65" s="333"/>
      <c r="AX65" s="83"/>
      <c r="AY65" s="83"/>
      <c r="AZ65" s="83"/>
      <c r="BA65" s="83"/>
      <c r="BB65" s="83"/>
      <c r="BC65" s="83"/>
      <c r="BD65" s="83"/>
      <c r="BE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</row>
    <row r="66" spans="1:74">
      <c r="A66" s="83"/>
      <c r="B66" s="83"/>
      <c r="C66" s="83"/>
      <c r="D66" s="120"/>
      <c r="E66" s="120"/>
      <c r="F66" s="333"/>
      <c r="G66" s="333"/>
      <c r="H66" s="333"/>
      <c r="I66" s="333"/>
      <c r="K66" s="333"/>
      <c r="O66" s="333"/>
      <c r="Q66" s="333"/>
      <c r="S66" s="333"/>
      <c r="U66" s="333"/>
      <c r="W66" s="333"/>
      <c r="AA66" s="333"/>
      <c r="AC66" s="333"/>
      <c r="AE66" s="333"/>
      <c r="AG66" s="333"/>
      <c r="AM66" s="333"/>
      <c r="AO66" s="333"/>
      <c r="AS66" s="333"/>
      <c r="AU66" s="333"/>
      <c r="AW66" s="333"/>
      <c r="AX66" s="83"/>
      <c r="AY66" s="83"/>
      <c r="AZ66" s="83"/>
      <c r="BA66" s="83"/>
      <c r="BB66" s="83"/>
      <c r="BC66" s="83"/>
      <c r="BD66" s="83"/>
      <c r="BE66" s="83"/>
      <c r="BG66" s="83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</row>
    <row r="67" spans="1:74">
      <c r="A67" s="83"/>
      <c r="B67" s="83"/>
      <c r="C67" s="83"/>
      <c r="D67" s="120"/>
      <c r="E67" s="120"/>
      <c r="F67" s="333"/>
      <c r="G67" s="333"/>
      <c r="H67" s="333"/>
      <c r="I67" s="333"/>
      <c r="K67" s="333"/>
      <c r="O67" s="333"/>
      <c r="Q67" s="333"/>
      <c r="S67" s="333"/>
      <c r="U67" s="333"/>
      <c r="W67" s="333"/>
      <c r="AA67" s="333"/>
      <c r="AC67" s="333"/>
      <c r="AE67" s="333"/>
      <c r="AG67" s="333"/>
      <c r="AM67" s="333"/>
      <c r="AO67" s="333"/>
      <c r="AS67" s="333"/>
      <c r="AU67" s="333"/>
      <c r="AW67" s="333"/>
      <c r="AX67" s="83"/>
      <c r="AY67" s="83"/>
      <c r="AZ67" s="83"/>
      <c r="BA67" s="83"/>
      <c r="BB67" s="83"/>
      <c r="BC67" s="83"/>
      <c r="BD67" s="83"/>
      <c r="BE67" s="83"/>
      <c r="BG67" s="83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</row>
    <row r="68" spans="1:74">
      <c r="A68" s="83"/>
      <c r="B68" s="83"/>
      <c r="C68" s="83"/>
      <c r="D68" s="120"/>
      <c r="E68" s="120"/>
      <c r="F68" s="333"/>
      <c r="G68" s="333"/>
      <c r="H68" s="333"/>
      <c r="I68" s="333"/>
      <c r="K68" s="333"/>
      <c r="O68" s="333"/>
      <c r="Q68" s="333"/>
      <c r="S68" s="333"/>
      <c r="U68" s="333"/>
      <c r="W68" s="333"/>
      <c r="AA68" s="333"/>
      <c r="AC68" s="333"/>
      <c r="AE68" s="333"/>
      <c r="AG68" s="333"/>
      <c r="AM68" s="333"/>
      <c r="AO68" s="333"/>
      <c r="AS68" s="333"/>
      <c r="AU68" s="333"/>
      <c r="AW68" s="333"/>
      <c r="AX68" s="83"/>
      <c r="AY68" s="83"/>
      <c r="AZ68" s="83"/>
      <c r="BA68" s="83"/>
      <c r="BB68" s="83"/>
      <c r="BC68" s="83"/>
      <c r="BD68" s="83"/>
      <c r="BE68" s="83"/>
      <c r="BG68" s="83"/>
      <c r="BH68" s="83"/>
      <c r="BI68" s="83"/>
      <c r="BJ68" s="83"/>
      <c r="BK68" s="83"/>
      <c r="BL68" s="83"/>
      <c r="BM68" s="83"/>
      <c r="BN68" s="83"/>
      <c r="BO68" s="83"/>
      <c r="BP68" s="83"/>
      <c r="BQ68" s="83"/>
      <c r="BR68" s="83"/>
      <c r="BS68" s="83"/>
      <c r="BT68" s="83"/>
      <c r="BU68" s="83"/>
      <c r="BV68" s="83"/>
    </row>
    <row r="69" spans="1:74">
      <c r="A69" s="83"/>
      <c r="B69" s="83"/>
      <c r="C69" s="83"/>
      <c r="D69" s="120"/>
      <c r="E69" s="120"/>
      <c r="F69" s="333"/>
      <c r="G69" s="333"/>
      <c r="H69" s="333"/>
      <c r="I69" s="333"/>
      <c r="K69" s="333"/>
      <c r="O69" s="333"/>
      <c r="Q69" s="333"/>
      <c r="S69" s="333"/>
      <c r="U69" s="333"/>
      <c r="W69" s="333"/>
      <c r="AA69" s="333"/>
      <c r="AC69" s="333"/>
      <c r="AE69" s="333"/>
      <c r="AG69" s="333"/>
      <c r="AM69" s="333"/>
      <c r="AO69" s="333"/>
      <c r="AS69" s="333"/>
      <c r="AU69" s="333"/>
      <c r="AW69" s="333"/>
      <c r="AX69" s="83"/>
      <c r="AY69" s="83"/>
      <c r="AZ69" s="83"/>
      <c r="BA69" s="83"/>
      <c r="BB69" s="83"/>
      <c r="BC69" s="83"/>
      <c r="BD69" s="83"/>
      <c r="BE69" s="83"/>
      <c r="BG69" s="83"/>
      <c r="BH69" s="83"/>
      <c r="BI69" s="83"/>
      <c r="BJ69" s="83"/>
      <c r="BK69" s="83"/>
      <c r="BL69" s="83"/>
      <c r="BM69" s="83"/>
      <c r="BN69" s="83"/>
      <c r="BO69" s="83"/>
      <c r="BP69" s="83"/>
      <c r="BQ69" s="83"/>
      <c r="BR69" s="83"/>
      <c r="BS69" s="83"/>
      <c r="BT69" s="83"/>
      <c r="BU69" s="83"/>
      <c r="BV69" s="83"/>
    </row>
    <row r="70" spans="1:74">
      <c r="A70" s="83"/>
      <c r="B70" s="83"/>
      <c r="C70" s="83"/>
      <c r="D70" s="120"/>
      <c r="E70" s="120"/>
      <c r="F70" s="333"/>
      <c r="G70" s="333"/>
      <c r="H70" s="333"/>
      <c r="I70" s="333"/>
      <c r="K70" s="333"/>
      <c r="O70" s="333"/>
      <c r="Q70" s="333"/>
      <c r="S70" s="333"/>
      <c r="U70" s="333"/>
      <c r="W70" s="333"/>
      <c r="AA70" s="333"/>
      <c r="AC70" s="333"/>
      <c r="AE70" s="333"/>
      <c r="AG70" s="333"/>
      <c r="AM70" s="333"/>
      <c r="AO70" s="333"/>
      <c r="AS70" s="333"/>
      <c r="AU70" s="333"/>
      <c r="AW70" s="333"/>
      <c r="AX70" s="83"/>
      <c r="AY70" s="83"/>
      <c r="AZ70" s="83"/>
      <c r="BA70" s="83"/>
      <c r="BB70" s="83"/>
      <c r="BC70" s="83"/>
      <c r="BD70" s="83"/>
      <c r="BE70" s="83"/>
      <c r="BG70" s="83"/>
      <c r="BH70" s="83"/>
      <c r="BI70" s="83"/>
      <c r="BJ70" s="83"/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</row>
    <row r="71" spans="1:74">
      <c r="A71" s="83"/>
      <c r="B71" s="83"/>
      <c r="C71" s="83"/>
      <c r="D71" s="120"/>
      <c r="E71" s="120"/>
      <c r="F71" s="333"/>
      <c r="G71" s="333"/>
      <c r="H71" s="333"/>
      <c r="I71" s="333"/>
      <c r="K71" s="333"/>
      <c r="O71" s="333"/>
      <c r="Q71" s="333"/>
      <c r="S71" s="333"/>
      <c r="U71" s="333"/>
      <c r="W71" s="333"/>
      <c r="AA71" s="333"/>
      <c r="AC71" s="333"/>
      <c r="AE71" s="333"/>
      <c r="AG71" s="333"/>
      <c r="AM71" s="333"/>
      <c r="AO71" s="333"/>
      <c r="AS71" s="333"/>
      <c r="AU71" s="333"/>
      <c r="AW71" s="333"/>
      <c r="AX71" s="83"/>
      <c r="AY71" s="83"/>
      <c r="AZ71" s="83"/>
      <c r="BA71" s="83"/>
      <c r="BB71" s="83"/>
      <c r="BC71" s="83"/>
      <c r="BD71" s="83"/>
      <c r="BE71" s="83"/>
      <c r="BG71" s="83"/>
      <c r="BH71" s="83"/>
      <c r="BI71" s="83"/>
      <c r="BJ71" s="83"/>
      <c r="BK71" s="83"/>
      <c r="BL71" s="83"/>
      <c r="BM71" s="83"/>
      <c r="BN71" s="83"/>
      <c r="BO71" s="83"/>
      <c r="BP71" s="83"/>
      <c r="BQ71" s="83"/>
      <c r="BR71" s="83"/>
      <c r="BS71" s="83"/>
      <c r="BT71" s="83"/>
      <c r="BU71" s="83"/>
      <c r="BV71" s="83"/>
    </row>
    <row r="72" spans="1:74">
      <c r="A72" s="83"/>
      <c r="B72" s="83"/>
      <c r="C72" s="83"/>
      <c r="D72" s="120"/>
      <c r="E72" s="120"/>
      <c r="F72" s="333"/>
      <c r="G72" s="333"/>
      <c r="H72" s="333"/>
      <c r="I72" s="333"/>
      <c r="K72" s="333"/>
      <c r="O72" s="333"/>
      <c r="Q72" s="333"/>
      <c r="S72" s="333"/>
      <c r="U72" s="333"/>
      <c r="W72" s="333"/>
      <c r="AA72" s="333"/>
      <c r="AC72" s="333"/>
      <c r="AE72" s="333"/>
      <c r="AG72" s="333"/>
      <c r="AM72" s="333"/>
      <c r="AO72" s="333"/>
      <c r="AS72" s="333"/>
      <c r="AU72" s="333"/>
      <c r="AW72" s="333"/>
      <c r="AX72" s="83"/>
      <c r="AY72" s="83"/>
      <c r="AZ72" s="83"/>
      <c r="BA72" s="83"/>
      <c r="BB72" s="83"/>
      <c r="BC72" s="83"/>
      <c r="BD72" s="83"/>
      <c r="BE72" s="83"/>
      <c r="BG72" s="83"/>
      <c r="BH72" s="83"/>
      <c r="BI72" s="83"/>
      <c r="BJ72" s="83"/>
      <c r="BK72" s="83"/>
      <c r="BL72" s="83"/>
      <c r="BM72" s="83"/>
      <c r="BN72" s="83"/>
      <c r="BO72" s="83"/>
      <c r="BP72" s="83"/>
      <c r="BQ72" s="83"/>
      <c r="BR72" s="83"/>
      <c r="BS72" s="83"/>
      <c r="BT72" s="83"/>
      <c r="BU72" s="83"/>
      <c r="BV72" s="83"/>
    </row>
    <row r="73" spans="1:74">
      <c r="A73" s="83"/>
      <c r="B73" s="83"/>
      <c r="C73" s="83"/>
      <c r="D73" s="120"/>
      <c r="E73" s="120"/>
      <c r="F73" s="333"/>
      <c r="G73" s="333"/>
      <c r="H73" s="333"/>
      <c r="I73" s="333"/>
      <c r="K73" s="333"/>
      <c r="O73" s="333"/>
      <c r="Q73" s="333"/>
      <c r="S73" s="333"/>
      <c r="U73" s="333"/>
      <c r="W73" s="333"/>
      <c r="AA73" s="333"/>
      <c r="AC73" s="333"/>
      <c r="AE73" s="333"/>
      <c r="AG73" s="333"/>
      <c r="AM73" s="333"/>
      <c r="AO73" s="333"/>
      <c r="AS73" s="333"/>
      <c r="AU73" s="333"/>
      <c r="AW73" s="333"/>
      <c r="AX73" s="83"/>
      <c r="AY73" s="83"/>
      <c r="AZ73" s="83"/>
      <c r="BA73" s="83"/>
      <c r="BB73" s="83"/>
      <c r="BC73" s="83"/>
      <c r="BD73" s="83"/>
      <c r="BE73" s="83"/>
      <c r="BG73" s="83"/>
      <c r="BH73" s="83"/>
      <c r="BI73" s="83"/>
      <c r="BJ73" s="83"/>
      <c r="BK73" s="83"/>
      <c r="BL73" s="83"/>
      <c r="BM73" s="83"/>
      <c r="BN73" s="83"/>
      <c r="BO73" s="83"/>
      <c r="BP73" s="83"/>
      <c r="BQ73" s="83"/>
      <c r="BR73" s="83"/>
      <c r="BS73" s="83"/>
      <c r="BT73" s="83"/>
      <c r="BU73" s="83"/>
      <c r="BV73" s="83"/>
    </row>
    <row r="74" spans="1:74">
      <c r="A74" s="83"/>
      <c r="B74" s="83"/>
      <c r="C74" s="83"/>
      <c r="D74" s="120"/>
      <c r="E74" s="120"/>
      <c r="F74" s="333"/>
      <c r="G74" s="333"/>
      <c r="H74" s="333"/>
      <c r="I74" s="333"/>
      <c r="K74" s="333"/>
      <c r="O74" s="333"/>
      <c r="Q74" s="333"/>
      <c r="S74" s="333"/>
      <c r="U74" s="333"/>
      <c r="W74" s="333"/>
      <c r="AA74" s="333"/>
      <c r="AC74" s="333"/>
      <c r="AE74" s="333"/>
      <c r="AG74" s="333"/>
      <c r="AM74" s="333"/>
      <c r="AO74" s="333"/>
      <c r="AS74" s="333"/>
      <c r="AU74" s="333"/>
      <c r="AW74" s="333"/>
      <c r="AX74" s="83"/>
      <c r="AY74" s="83"/>
      <c r="AZ74" s="83"/>
      <c r="BA74" s="83"/>
      <c r="BB74" s="83"/>
      <c r="BC74" s="83"/>
      <c r="BD74" s="83"/>
      <c r="BE74" s="83"/>
      <c r="BG74" s="83"/>
      <c r="BH74" s="83"/>
      <c r="BI74" s="83"/>
      <c r="BJ74" s="83"/>
      <c r="BK74" s="83"/>
      <c r="BL74" s="83"/>
      <c r="BM74" s="83"/>
      <c r="BN74" s="83"/>
      <c r="BO74" s="83"/>
      <c r="BP74" s="83"/>
      <c r="BQ74" s="83"/>
      <c r="BR74" s="83"/>
      <c r="BS74" s="83"/>
      <c r="BT74" s="83"/>
      <c r="BU74" s="83"/>
      <c r="BV74" s="83"/>
    </row>
    <row r="75" spans="1:74">
      <c r="A75" s="83"/>
      <c r="B75" s="83"/>
      <c r="C75" s="83"/>
      <c r="D75" s="120"/>
      <c r="E75" s="120"/>
      <c r="F75" s="333"/>
      <c r="G75" s="333"/>
      <c r="H75" s="333"/>
      <c r="I75" s="333"/>
      <c r="K75" s="333"/>
      <c r="O75" s="333"/>
      <c r="Q75" s="333"/>
      <c r="S75" s="333"/>
      <c r="U75" s="333"/>
      <c r="W75" s="333"/>
      <c r="AA75" s="333"/>
      <c r="AC75" s="333"/>
      <c r="AE75" s="333"/>
      <c r="AG75" s="333"/>
      <c r="AM75" s="333"/>
      <c r="AO75" s="333"/>
      <c r="AS75" s="333"/>
      <c r="AU75" s="333"/>
      <c r="AW75" s="333"/>
      <c r="AX75" s="83"/>
      <c r="AY75" s="83"/>
      <c r="AZ75" s="83"/>
      <c r="BA75" s="83"/>
      <c r="BB75" s="83"/>
      <c r="BC75" s="83"/>
      <c r="BD75" s="83"/>
      <c r="BE75" s="83"/>
      <c r="BG75" s="83"/>
      <c r="BH75" s="83"/>
      <c r="BI75" s="83"/>
      <c r="BJ75" s="83"/>
      <c r="BK75" s="83"/>
      <c r="BL75" s="83"/>
      <c r="BM75" s="83"/>
      <c r="BN75" s="83"/>
      <c r="BO75" s="83"/>
      <c r="BP75" s="83"/>
      <c r="BQ75" s="83"/>
      <c r="BR75" s="83"/>
      <c r="BS75" s="83"/>
      <c r="BT75" s="83"/>
      <c r="BU75" s="83"/>
      <c r="BV75" s="83"/>
    </row>
    <row r="76" spans="1:74">
      <c r="A76" s="83"/>
      <c r="B76" s="83"/>
      <c r="C76" s="83"/>
      <c r="D76" s="120"/>
      <c r="E76" s="120"/>
      <c r="F76" s="333"/>
      <c r="G76" s="333"/>
      <c r="H76" s="333"/>
      <c r="I76" s="333"/>
      <c r="K76" s="333"/>
      <c r="O76" s="333"/>
      <c r="Q76" s="333"/>
      <c r="S76" s="333"/>
      <c r="U76" s="333"/>
      <c r="W76" s="333"/>
      <c r="AA76" s="333"/>
      <c r="AC76" s="333"/>
      <c r="AE76" s="333"/>
      <c r="AG76" s="333"/>
      <c r="AM76" s="333"/>
      <c r="AO76" s="333"/>
      <c r="AS76" s="333"/>
      <c r="AU76" s="333"/>
      <c r="AW76" s="333"/>
      <c r="AX76" s="83"/>
      <c r="AY76" s="83"/>
      <c r="AZ76" s="83"/>
      <c r="BA76" s="83"/>
      <c r="BB76" s="83"/>
      <c r="BC76" s="83"/>
      <c r="BD76" s="83"/>
      <c r="BE76" s="83"/>
      <c r="BG76" s="83"/>
      <c r="BH76" s="83"/>
      <c r="BI76" s="83"/>
      <c r="BJ76" s="83"/>
      <c r="BK76" s="83"/>
      <c r="BL76" s="83"/>
      <c r="BM76" s="83"/>
      <c r="BN76" s="83"/>
      <c r="BO76" s="83"/>
      <c r="BP76" s="83"/>
      <c r="BQ76" s="83"/>
      <c r="BR76" s="83"/>
      <c r="BS76" s="83"/>
      <c r="BT76" s="83"/>
      <c r="BU76" s="83"/>
      <c r="BV76" s="83"/>
    </row>
    <row r="77" spans="1:74">
      <c r="A77" s="83"/>
      <c r="B77" s="83"/>
      <c r="C77" s="83"/>
      <c r="D77" s="120"/>
      <c r="E77" s="120"/>
      <c r="F77" s="333"/>
      <c r="G77" s="333"/>
      <c r="H77" s="333"/>
      <c r="I77" s="333"/>
      <c r="K77" s="333"/>
      <c r="O77" s="333"/>
      <c r="Q77" s="333"/>
      <c r="S77" s="333"/>
      <c r="U77" s="333"/>
      <c r="W77" s="333"/>
      <c r="AA77" s="333"/>
      <c r="AC77" s="333"/>
      <c r="AE77" s="333"/>
      <c r="AG77" s="333"/>
      <c r="AM77" s="333"/>
      <c r="AO77" s="333"/>
      <c r="AS77" s="333"/>
      <c r="AU77" s="333"/>
      <c r="AW77" s="333"/>
      <c r="AX77" s="83"/>
      <c r="AY77" s="83"/>
      <c r="AZ77" s="83"/>
      <c r="BA77" s="83"/>
      <c r="BB77" s="83"/>
      <c r="BC77" s="83"/>
      <c r="BD77" s="83"/>
      <c r="BE77" s="83"/>
      <c r="BG77" s="83"/>
      <c r="BH77" s="83"/>
      <c r="BI77" s="83"/>
      <c r="BJ77" s="83"/>
      <c r="BK77" s="83"/>
      <c r="BL77" s="83"/>
      <c r="BM77" s="83"/>
      <c r="BN77" s="83"/>
      <c r="BO77" s="83"/>
      <c r="BP77" s="83"/>
      <c r="BQ77" s="83"/>
      <c r="BR77" s="83"/>
      <c r="BS77" s="83"/>
      <c r="BT77" s="83"/>
      <c r="BU77" s="83"/>
      <c r="BV77" s="83"/>
    </row>
    <row r="78" spans="1:74">
      <c r="A78" s="83"/>
      <c r="B78" s="83"/>
      <c r="C78" s="83"/>
      <c r="D78" s="120"/>
      <c r="E78" s="120"/>
      <c r="F78" s="333"/>
      <c r="G78" s="333"/>
      <c r="H78" s="333"/>
      <c r="I78" s="333"/>
      <c r="K78" s="333"/>
      <c r="O78" s="333"/>
      <c r="Q78" s="333"/>
      <c r="S78" s="333"/>
      <c r="U78" s="333"/>
      <c r="W78" s="333"/>
      <c r="AA78" s="333"/>
      <c r="AC78" s="333"/>
      <c r="AE78" s="333"/>
      <c r="AG78" s="333"/>
      <c r="AM78" s="333"/>
      <c r="AO78" s="333"/>
      <c r="AS78" s="333"/>
      <c r="AU78" s="333"/>
      <c r="AW78" s="333"/>
      <c r="AX78" s="83"/>
      <c r="AY78" s="83"/>
      <c r="AZ78" s="83"/>
      <c r="BA78" s="83"/>
      <c r="BB78" s="83"/>
      <c r="BC78" s="83"/>
      <c r="BD78" s="83"/>
      <c r="BE78" s="83"/>
      <c r="BG78" s="83"/>
      <c r="BH78" s="83"/>
      <c r="BI78" s="83"/>
      <c r="BJ78" s="83"/>
      <c r="BK78" s="83"/>
      <c r="BL78" s="83"/>
      <c r="BM78" s="83"/>
      <c r="BN78" s="83"/>
      <c r="BO78" s="83"/>
      <c r="BP78" s="83"/>
      <c r="BQ78" s="83"/>
      <c r="BR78" s="83"/>
      <c r="BS78" s="83"/>
      <c r="BT78" s="83"/>
      <c r="BU78" s="83"/>
      <c r="BV78" s="83"/>
    </row>
    <row r="79" spans="1:74">
      <c r="A79" s="83"/>
      <c r="B79" s="83"/>
      <c r="C79" s="83"/>
      <c r="D79" s="120"/>
      <c r="E79" s="120"/>
      <c r="F79" s="333"/>
      <c r="G79" s="333"/>
      <c r="H79" s="333"/>
      <c r="I79" s="333"/>
      <c r="K79" s="333"/>
      <c r="O79" s="333"/>
      <c r="Q79" s="333"/>
      <c r="S79" s="333"/>
      <c r="U79" s="333"/>
      <c r="W79" s="333"/>
      <c r="AA79" s="333"/>
      <c r="AC79" s="333"/>
      <c r="AE79" s="333"/>
      <c r="AG79" s="333"/>
      <c r="AM79" s="333"/>
      <c r="AO79" s="333"/>
      <c r="AS79" s="333"/>
      <c r="AU79" s="333"/>
      <c r="AW79" s="333"/>
      <c r="AX79" s="83"/>
      <c r="AY79" s="83"/>
      <c r="AZ79" s="83"/>
      <c r="BA79" s="83"/>
      <c r="BB79" s="83"/>
      <c r="BC79" s="83"/>
      <c r="BD79" s="83"/>
      <c r="BE79" s="83"/>
      <c r="BG79" s="83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</row>
    <row r="80" spans="1:74">
      <c r="A80" s="83"/>
      <c r="B80" s="83"/>
      <c r="C80" s="83"/>
      <c r="D80" s="120"/>
      <c r="E80" s="120"/>
      <c r="F80" s="333"/>
      <c r="G80" s="333"/>
      <c r="H80" s="333"/>
      <c r="I80" s="333"/>
      <c r="K80" s="333"/>
      <c r="O80" s="333"/>
      <c r="Q80" s="333"/>
      <c r="S80" s="333"/>
      <c r="U80" s="333"/>
      <c r="W80" s="333"/>
      <c r="AA80" s="333"/>
      <c r="AC80" s="333"/>
      <c r="AE80" s="333"/>
      <c r="AG80" s="333"/>
      <c r="AM80" s="333"/>
      <c r="AO80" s="333"/>
      <c r="AS80" s="333"/>
      <c r="AU80" s="333"/>
      <c r="AW80" s="333"/>
      <c r="AX80" s="83"/>
      <c r="AY80" s="83"/>
      <c r="AZ80" s="83"/>
      <c r="BA80" s="83"/>
      <c r="BB80" s="83"/>
      <c r="BC80" s="83"/>
      <c r="BD80" s="83"/>
      <c r="BE80" s="83"/>
      <c r="BG80" s="83"/>
      <c r="BH80" s="83"/>
      <c r="BI80" s="83"/>
      <c r="BJ80" s="83"/>
      <c r="BK80" s="83"/>
      <c r="BL80" s="83"/>
      <c r="BM80" s="83"/>
      <c r="BN80" s="83"/>
      <c r="BO80" s="83"/>
      <c r="BP80" s="83"/>
      <c r="BQ80" s="83"/>
      <c r="BR80" s="83"/>
      <c r="BS80" s="83"/>
      <c r="BT80" s="83"/>
      <c r="BU80" s="83"/>
      <c r="BV80" s="83"/>
    </row>
    <row r="81" spans="1:74">
      <c r="A81" s="83"/>
      <c r="B81" s="83"/>
      <c r="C81" s="83"/>
      <c r="D81" s="120"/>
      <c r="E81" s="120"/>
      <c r="F81" s="333"/>
      <c r="G81" s="333"/>
      <c r="H81" s="333"/>
      <c r="I81" s="333"/>
      <c r="K81" s="333"/>
      <c r="O81" s="333"/>
      <c r="Q81" s="333"/>
      <c r="S81" s="333"/>
      <c r="U81" s="333"/>
      <c r="W81" s="333"/>
      <c r="AA81" s="333"/>
      <c r="AC81" s="333"/>
      <c r="AE81" s="333"/>
      <c r="AG81" s="333"/>
      <c r="AM81" s="333"/>
      <c r="AO81" s="333"/>
      <c r="AS81" s="333"/>
      <c r="AU81" s="333"/>
      <c r="AW81" s="333"/>
      <c r="AX81" s="83"/>
      <c r="AY81" s="83"/>
      <c r="AZ81" s="83"/>
      <c r="BA81" s="83"/>
      <c r="BB81" s="83"/>
      <c r="BC81" s="83"/>
      <c r="BD81" s="83"/>
      <c r="BE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</row>
    <row r="82" spans="1:74">
      <c r="A82" s="83"/>
      <c r="B82" s="83"/>
      <c r="C82" s="83"/>
      <c r="D82" s="120"/>
      <c r="E82" s="120"/>
      <c r="F82" s="333"/>
      <c r="G82" s="333"/>
      <c r="H82" s="333"/>
      <c r="I82" s="333"/>
      <c r="K82" s="333"/>
      <c r="O82" s="333"/>
      <c r="Q82" s="333"/>
      <c r="S82" s="333"/>
      <c r="U82" s="333"/>
      <c r="W82" s="333"/>
      <c r="AA82" s="333"/>
      <c r="AC82" s="333"/>
      <c r="AE82" s="333"/>
      <c r="AG82" s="333"/>
      <c r="AM82" s="333"/>
      <c r="AO82" s="333"/>
      <c r="AS82" s="333"/>
      <c r="AU82" s="333"/>
      <c r="AW82" s="333"/>
      <c r="AX82" s="83"/>
      <c r="AY82" s="83"/>
      <c r="AZ82" s="83"/>
      <c r="BA82" s="83"/>
      <c r="BB82" s="83"/>
      <c r="BC82" s="83"/>
      <c r="BD82" s="83"/>
      <c r="BE82" s="83"/>
      <c r="BG82" s="83"/>
      <c r="BH82" s="83"/>
      <c r="BI82" s="83"/>
      <c r="BJ82" s="83"/>
      <c r="BK82" s="83"/>
      <c r="BL82" s="83"/>
      <c r="BM82" s="83"/>
      <c r="BN82" s="83"/>
      <c r="BO82" s="83"/>
      <c r="BP82" s="83"/>
      <c r="BQ82" s="83"/>
      <c r="BR82" s="83"/>
      <c r="BS82" s="83"/>
      <c r="BT82" s="83"/>
      <c r="BU82" s="83"/>
      <c r="BV82" s="83"/>
    </row>
    <row r="83" spans="1:74">
      <c r="A83" s="83"/>
      <c r="B83" s="83"/>
      <c r="C83" s="83"/>
      <c r="D83" s="120"/>
      <c r="E83" s="120"/>
      <c r="F83" s="333"/>
      <c r="G83" s="333"/>
      <c r="H83" s="333"/>
      <c r="I83" s="333"/>
      <c r="K83" s="333"/>
      <c r="O83" s="333"/>
      <c r="Q83" s="333"/>
      <c r="S83" s="333"/>
      <c r="U83" s="333"/>
      <c r="W83" s="333"/>
      <c r="AA83" s="333"/>
      <c r="AC83" s="333"/>
      <c r="AE83" s="333"/>
      <c r="AG83" s="333"/>
      <c r="AM83" s="333"/>
      <c r="AO83" s="333"/>
      <c r="AS83" s="333"/>
      <c r="AU83" s="333"/>
      <c r="AW83" s="333"/>
      <c r="AX83" s="83"/>
      <c r="AY83" s="83"/>
      <c r="AZ83" s="83"/>
      <c r="BA83" s="83"/>
      <c r="BB83" s="83"/>
      <c r="BC83" s="83"/>
      <c r="BD83" s="83"/>
      <c r="BE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</row>
    <row r="84" spans="1:74">
      <c r="A84" s="83"/>
      <c r="B84" s="83"/>
      <c r="C84" s="83"/>
      <c r="D84" s="120"/>
      <c r="E84" s="120"/>
      <c r="F84" s="333"/>
      <c r="G84" s="333"/>
      <c r="H84" s="333"/>
      <c r="I84" s="333"/>
      <c r="K84" s="333"/>
      <c r="O84" s="333"/>
      <c r="Q84" s="333"/>
      <c r="S84" s="333"/>
      <c r="U84" s="333"/>
      <c r="W84" s="333"/>
      <c r="AA84" s="333"/>
      <c r="AC84" s="333"/>
      <c r="AE84" s="333"/>
      <c r="AG84" s="333"/>
      <c r="AM84" s="333"/>
      <c r="AO84" s="333"/>
      <c r="AS84" s="333"/>
      <c r="AU84" s="333"/>
      <c r="AW84" s="333"/>
      <c r="AX84" s="83"/>
      <c r="AY84" s="83"/>
      <c r="AZ84" s="83"/>
      <c r="BA84" s="83"/>
      <c r="BB84" s="83"/>
      <c r="BC84" s="83"/>
      <c r="BD84" s="83"/>
      <c r="BE84" s="83"/>
      <c r="BG84" s="83"/>
      <c r="BH84" s="83"/>
      <c r="BI84" s="83"/>
      <c r="BJ84" s="83"/>
      <c r="BK84" s="83"/>
      <c r="BL84" s="83"/>
      <c r="BM84" s="83"/>
      <c r="BN84" s="83"/>
      <c r="BO84" s="83"/>
      <c r="BP84" s="83"/>
      <c r="BQ84" s="83"/>
      <c r="BR84" s="83"/>
      <c r="BS84" s="83"/>
      <c r="BT84" s="83"/>
      <c r="BU84" s="83"/>
      <c r="BV84" s="83"/>
    </row>
    <row r="85" spans="1:74">
      <c r="A85" s="83"/>
      <c r="B85" s="83"/>
      <c r="C85" s="83"/>
      <c r="D85" s="120"/>
      <c r="E85" s="120"/>
      <c r="F85" s="333"/>
      <c r="G85" s="333"/>
      <c r="H85" s="333"/>
      <c r="I85" s="333"/>
      <c r="K85" s="333"/>
      <c r="O85" s="333"/>
      <c r="Q85" s="333"/>
      <c r="S85" s="333"/>
      <c r="U85" s="333"/>
      <c r="W85" s="333"/>
      <c r="AA85" s="333"/>
      <c r="AC85" s="333"/>
      <c r="AE85" s="333"/>
      <c r="AG85" s="333"/>
      <c r="AM85" s="333"/>
      <c r="AO85" s="333"/>
      <c r="AS85" s="333"/>
      <c r="AU85" s="333"/>
      <c r="AW85" s="333"/>
      <c r="AX85" s="83"/>
      <c r="AY85" s="83"/>
      <c r="AZ85" s="83"/>
      <c r="BA85" s="83"/>
      <c r="BB85" s="83"/>
      <c r="BC85" s="83"/>
      <c r="BD85" s="83"/>
      <c r="BE85" s="83"/>
      <c r="BG85" s="83"/>
      <c r="BH85" s="83"/>
      <c r="BI85" s="83"/>
      <c r="BJ85" s="83"/>
      <c r="BK85" s="83"/>
      <c r="BL85" s="83"/>
      <c r="BM85" s="83"/>
      <c r="BN85" s="83"/>
      <c r="BO85" s="83"/>
      <c r="BP85" s="83"/>
      <c r="BQ85" s="83"/>
      <c r="BR85" s="83"/>
      <c r="BS85" s="83"/>
      <c r="BT85" s="83"/>
      <c r="BU85" s="83"/>
      <c r="BV85" s="83"/>
    </row>
    <row r="86" spans="1:74">
      <c r="A86" s="83"/>
      <c r="B86" s="83"/>
      <c r="C86" s="83"/>
      <c r="D86" s="120"/>
      <c r="E86" s="120"/>
      <c r="F86" s="333"/>
      <c r="G86" s="333"/>
      <c r="H86" s="333"/>
      <c r="I86" s="333"/>
      <c r="K86" s="333"/>
      <c r="O86" s="333"/>
      <c r="Q86" s="333"/>
      <c r="S86" s="333"/>
      <c r="U86" s="333"/>
      <c r="W86" s="333"/>
      <c r="AA86" s="333"/>
      <c r="AC86" s="333"/>
      <c r="AE86" s="333"/>
      <c r="AG86" s="333"/>
      <c r="AM86" s="333"/>
      <c r="AO86" s="333"/>
      <c r="AS86" s="333"/>
      <c r="AU86" s="333"/>
      <c r="AW86" s="333"/>
      <c r="AX86" s="83"/>
      <c r="AY86" s="83"/>
      <c r="AZ86" s="83"/>
      <c r="BA86" s="83"/>
      <c r="BB86" s="83"/>
      <c r="BC86" s="83"/>
      <c r="BD86" s="83"/>
      <c r="BE86" s="83"/>
      <c r="BG86" s="83"/>
      <c r="BH86" s="83"/>
      <c r="BI86" s="83"/>
      <c r="BJ86" s="83"/>
      <c r="BK86" s="83"/>
      <c r="BL86" s="83"/>
      <c r="BM86" s="83"/>
      <c r="BN86" s="83"/>
      <c r="BO86" s="83"/>
      <c r="BP86" s="83"/>
      <c r="BQ86" s="83"/>
      <c r="BR86" s="83"/>
      <c r="BS86" s="83"/>
      <c r="BT86" s="83"/>
      <c r="BU86" s="83"/>
      <c r="BV86" s="83"/>
    </row>
    <row r="87" spans="1:74">
      <c r="A87" s="83"/>
      <c r="B87" s="83"/>
      <c r="C87" s="83"/>
      <c r="D87" s="120"/>
      <c r="E87" s="120"/>
      <c r="F87" s="333"/>
      <c r="G87" s="333"/>
      <c r="H87" s="333"/>
      <c r="I87" s="333"/>
      <c r="K87" s="333"/>
      <c r="O87" s="333"/>
      <c r="Q87" s="333"/>
      <c r="S87" s="333"/>
      <c r="U87" s="333"/>
      <c r="W87" s="333"/>
      <c r="AA87" s="333"/>
      <c r="AC87" s="333"/>
      <c r="AE87" s="333"/>
      <c r="AG87" s="333"/>
      <c r="AM87" s="333"/>
      <c r="AO87" s="333"/>
      <c r="AS87" s="333"/>
      <c r="AU87" s="333"/>
      <c r="AW87" s="333"/>
      <c r="AX87" s="83"/>
      <c r="AY87" s="83"/>
      <c r="AZ87" s="83"/>
      <c r="BA87" s="83"/>
      <c r="BB87" s="83"/>
      <c r="BC87" s="83"/>
      <c r="BD87" s="83"/>
      <c r="BE87" s="83"/>
      <c r="BG87" s="83"/>
      <c r="BH87" s="83"/>
      <c r="BI87" s="83"/>
      <c r="BJ87" s="83"/>
      <c r="BK87" s="83"/>
      <c r="BL87" s="83"/>
      <c r="BM87" s="83"/>
      <c r="BN87" s="83"/>
      <c r="BO87" s="83"/>
      <c r="BP87" s="83"/>
      <c r="BQ87" s="83"/>
      <c r="BR87" s="83"/>
      <c r="BS87" s="83"/>
      <c r="BT87" s="83"/>
      <c r="BU87" s="83"/>
      <c r="BV87" s="83"/>
    </row>
    <row r="88" spans="1:74">
      <c r="A88" s="83"/>
      <c r="B88" s="83"/>
      <c r="C88" s="83"/>
      <c r="D88" s="120"/>
      <c r="E88" s="120"/>
      <c r="F88" s="333"/>
      <c r="G88" s="333"/>
      <c r="H88" s="333"/>
      <c r="I88" s="333"/>
      <c r="K88" s="333"/>
      <c r="O88" s="333"/>
      <c r="Q88" s="333"/>
      <c r="S88" s="333"/>
      <c r="U88" s="333"/>
      <c r="W88" s="333"/>
      <c r="AA88" s="333"/>
      <c r="AC88" s="333"/>
      <c r="AE88" s="333"/>
      <c r="AG88" s="333"/>
      <c r="AM88" s="333"/>
      <c r="AO88" s="333"/>
      <c r="AS88" s="333"/>
      <c r="AU88" s="333"/>
      <c r="AW88" s="333"/>
      <c r="AX88" s="83"/>
      <c r="AY88" s="83"/>
      <c r="AZ88" s="83"/>
      <c r="BA88" s="83"/>
      <c r="BB88" s="83"/>
      <c r="BC88" s="83"/>
      <c r="BD88" s="83"/>
      <c r="BE88" s="83"/>
      <c r="BG88" s="83"/>
      <c r="BH88" s="83"/>
      <c r="BI88" s="83"/>
      <c r="BJ88" s="83"/>
      <c r="BK88" s="83"/>
      <c r="BL88" s="83"/>
      <c r="BM88" s="83"/>
      <c r="BN88" s="83"/>
      <c r="BO88" s="83"/>
      <c r="BP88" s="83"/>
      <c r="BQ88" s="83"/>
      <c r="BR88" s="83"/>
      <c r="BS88" s="83"/>
      <c r="BT88" s="83"/>
      <c r="BU88" s="83"/>
      <c r="BV88" s="83"/>
    </row>
    <row r="89" spans="1:74">
      <c r="A89" s="83"/>
      <c r="B89" s="83"/>
      <c r="C89" s="83"/>
      <c r="D89" s="120"/>
      <c r="E89" s="120"/>
      <c r="F89" s="333"/>
      <c r="G89" s="333"/>
      <c r="H89" s="333"/>
      <c r="I89" s="333"/>
      <c r="K89" s="333"/>
      <c r="O89" s="333"/>
      <c r="Q89" s="333"/>
      <c r="S89" s="333"/>
      <c r="U89" s="333"/>
      <c r="W89" s="333"/>
      <c r="AA89" s="333"/>
      <c r="AC89" s="333"/>
      <c r="AE89" s="333"/>
      <c r="AG89" s="333"/>
      <c r="AM89" s="333"/>
      <c r="AO89" s="333"/>
      <c r="AS89" s="333"/>
      <c r="AU89" s="333"/>
      <c r="AW89" s="333"/>
      <c r="AX89" s="83"/>
      <c r="AY89" s="83"/>
      <c r="AZ89" s="83"/>
      <c r="BA89" s="83"/>
      <c r="BB89" s="83"/>
      <c r="BC89" s="83"/>
      <c r="BD89" s="83"/>
      <c r="BE89" s="83"/>
      <c r="BG89" s="83"/>
      <c r="BH89" s="83"/>
      <c r="BI89" s="83"/>
      <c r="BJ89" s="83"/>
      <c r="BK89" s="83"/>
      <c r="BL89" s="83"/>
      <c r="BM89" s="83"/>
      <c r="BN89" s="83"/>
      <c r="BO89" s="83"/>
      <c r="BP89" s="83"/>
      <c r="BQ89" s="83"/>
      <c r="BR89" s="83"/>
      <c r="BS89" s="83"/>
      <c r="BT89" s="83"/>
      <c r="BU89" s="83"/>
      <c r="BV89" s="83"/>
    </row>
    <row r="90" spans="1:74">
      <c r="A90" s="83"/>
      <c r="B90" s="83"/>
      <c r="C90" s="83"/>
      <c r="D90" s="120"/>
      <c r="E90" s="120"/>
      <c r="F90" s="333"/>
      <c r="G90" s="333"/>
      <c r="H90" s="333"/>
      <c r="I90" s="333"/>
      <c r="K90" s="333"/>
      <c r="O90" s="333"/>
      <c r="Q90" s="333"/>
      <c r="S90" s="333"/>
      <c r="U90" s="333"/>
      <c r="W90" s="333"/>
      <c r="AA90" s="333"/>
      <c r="AC90" s="333"/>
      <c r="AE90" s="333"/>
      <c r="AG90" s="333"/>
      <c r="AM90" s="333"/>
      <c r="AO90" s="333"/>
      <c r="AS90" s="333"/>
      <c r="AU90" s="333"/>
      <c r="AW90" s="333"/>
      <c r="AX90" s="83"/>
      <c r="AY90" s="83"/>
      <c r="AZ90" s="83"/>
      <c r="BA90" s="83"/>
      <c r="BB90" s="83"/>
      <c r="BC90" s="83"/>
      <c r="BD90" s="83"/>
      <c r="BE90" s="83"/>
      <c r="BG90" s="83"/>
      <c r="BH90" s="83"/>
      <c r="BI90" s="83"/>
      <c r="BJ90" s="83"/>
      <c r="BK90" s="83"/>
      <c r="BL90" s="83"/>
      <c r="BM90" s="83"/>
      <c r="BN90" s="83"/>
      <c r="BO90" s="83"/>
      <c r="BP90" s="83"/>
      <c r="BQ90" s="83"/>
      <c r="BR90" s="83"/>
      <c r="BS90" s="83"/>
      <c r="BT90" s="83"/>
      <c r="BU90" s="83"/>
      <c r="BV90" s="83"/>
    </row>
    <row r="91" spans="1:74">
      <c r="A91" s="83"/>
      <c r="B91" s="83"/>
      <c r="C91" s="83"/>
      <c r="D91" s="120"/>
      <c r="E91" s="120"/>
      <c r="F91" s="333"/>
      <c r="G91" s="333"/>
      <c r="H91" s="333"/>
      <c r="I91" s="333"/>
      <c r="K91" s="333"/>
      <c r="O91" s="333"/>
      <c r="Q91" s="333"/>
      <c r="S91" s="333"/>
      <c r="U91" s="333"/>
      <c r="W91" s="333"/>
      <c r="AA91" s="333"/>
      <c r="AC91" s="333"/>
      <c r="AE91" s="333"/>
      <c r="AG91" s="333"/>
      <c r="AM91" s="333"/>
      <c r="AO91" s="333"/>
      <c r="AS91" s="333"/>
      <c r="AU91" s="333"/>
      <c r="AW91" s="333"/>
      <c r="AX91" s="83"/>
      <c r="AY91" s="83"/>
      <c r="AZ91" s="83"/>
      <c r="BA91" s="83"/>
      <c r="BB91" s="83"/>
      <c r="BC91" s="83"/>
      <c r="BD91" s="83"/>
      <c r="BE91" s="83"/>
      <c r="BG91" s="83"/>
      <c r="BH91" s="83"/>
      <c r="BI91" s="83"/>
      <c r="BJ91" s="83"/>
      <c r="BK91" s="83"/>
      <c r="BL91" s="83"/>
      <c r="BM91" s="83"/>
      <c r="BN91" s="83"/>
      <c r="BO91" s="83"/>
      <c r="BP91" s="83"/>
      <c r="BQ91" s="83"/>
      <c r="BR91" s="83"/>
      <c r="BS91" s="83"/>
      <c r="BT91" s="83"/>
      <c r="BU91" s="83"/>
      <c r="BV91" s="83"/>
    </row>
    <row r="92" spans="1:74">
      <c r="A92" s="83"/>
      <c r="B92" s="83"/>
      <c r="C92" s="83"/>
      <c r="D92" s="120"/>
      <c r="E92" s="120"/>
      <c r="F92" s="333"/>
      <c r="G92" s="333"/>
      <c r="H92" s="333"/>
      <c r="I92" s="333"/>
      <c r="K92" s="333"/>
      <c r="O92" s="333"/>
      <c r="Q92" s="333"/>
      <c r="S92" s="333"/>
      <c r="U92" s="333"/>
      <c r="W92" s="333"/>
      <c r="AA92" s="333"/>
      <c r="AC92" s="333"/>
      <c r="AE92" s="333"/>
      <c r="AG92" s="333"/>
      <c r="AM92" s="333"/>
      <c r="AO92" s="333"/>
      <c r="AS92" s="333"/>
      <c r="AU92" s="333"/>
      <c r="AW92" s="333"/>
      <c r="AX92" s="83"/>
      <c r="AY92" s="83"/>
      <c r="AZ92" s="83"/>
      <c r="BA92" s="83"/>
      <c r="BB92" s="83"/>
      <c r="BC92" s="83"/>
      <c r="BD92" s="83"/>
      <c r="BE92" s="83"/>
      <c r="BG92" s="83"/>
      <c r="BH92" s="83"/>
      <c r="BI92" s="83"/>
      <c r="BJ92" s="83"/>
      <c r="BK92" s="83"/>
      <c r="BL92" s="83"/>
      <c r="BM92" s="83"/>
      <c r="BN92" s="83"/>
      <c r="BO92" s="83"/>
      <c r="BP92" s="83"/>
      <c r="BQ92" s="83"/>
      <c r="BR92" s="83"/>
      <c r="BS92" s="83"/>
      <c r="BT92" s="83"/>
      <c r="BU92" s="83"/>
      <c r="BV92" s="83"/>
    </row>
    <row r="93" spans="1:74">
      <c r="A93" s="83"/>
      <c r="B93" s="83"/>
      <c r="C93" s="83"/>
      <c r="D93" s="120"/>
      <c r="E93" s="120"/>
      <c r="F93" s="333"/>
      <c r="G93" s="333"/>
      <c r="H93" s="333"/>
      <c r="I93" s="333"/>
      <c r="K93" s="333"/>
      <c r="O93" s="333"/>
      <c r="Q93" s="333"/>
      <c r="S93" s="333"/>
      <c r="U93" s="333"/>
      <c r="W93" s="333"/>
      <c r="AA93" s="333"/>
      <c r="AC93" s="333"/>
      <c r="AE93" s="333"/>
      <c r="AG93" s="333"/>
      <c r="AM93" s="333"/>
      <c r="AO93" s="333"/>
      <c r="AS93" s="333"/>
      <c r="AU93" s="333"/>
      <c r="AW93" s="333"/>
      <c r="AX93" s="83"/>
      <c r="AY93" s="83"/>
      <c r="AZ93" s="83"/>
      <c r="BA93" s="83"/>
      <c r="BB93" s="83"/>
      <c r="BC93" s="83"/>
      <c r="BD93" s="83"/>
      <c r="BE93" s="83"/>
      <c r="BG93" s="83"/>
      <c r="BH93" s="83"/>
      <c r="BI93" s="83"/>
      <c r="BJ93" s="83"/>
      <c r="BK93" s="83"/>
      <c r="BL93" s="83"/>
      <c r="BM93" s="83"/>
      <c r="BN93" s="83"/>
      <c r="BO93" s="83"/>
      <c r="BP93" s="83"/>
      <c r="BQ93" s="83"/>
      <c r="BR93" s="83"/>
      <c r="BS93" s="83"/>
      <c r="BT93" s="83"/>
      <c r="BU93" s="83"/>
      <c r="BV93" s="83"/>
    </row>
    <row r="94" spans="1:74">
      <c r="A94" s="83"/>
      <c r="B94" s="83"/>
      <c r="C94" s="83"/>
      <c r="D94" s="120"/>
      <c r="E94" s="120"/>
      <c r="F94" s="333"/>
      <c r="G94" s="333"/>
      <c r="H94" s="333"/>
      <c r="I94" s="333"/>
      <c r="K94" s="333"/>
      <c r="O94" s="333"/>
      <c r="Q94" s="333"/>
      <c r="S94" s="333"/>
      <c r="U94" s="333"/>
      <c r="W94" s="333"/>
      <c r="AA94" s="333"/>
      <c r="AC94" s="333"/>
      <c r="AE94" s="333"/>
      <c r="AG94" s="333"/>
      <c r="AM94" s="333"/>
      <c r="AO94" s="333"/>
      <c r="AS94" s="333"/>
      <c r="AU94" s="333"/>
      <c r="AW94" s="333"/>
      <c r="AX94" s="83"/>
      <c r="AY94" s="83"/>
      <c r="AZ94" s="83"/>
      <c r="BA94" s="83"/>
      <c r="BB94" s="83"/>
      <c r="BC94" s="83"/>
      <c r="BD94" s="83"/>
      <c r="BE94" s="83"/>
      <c r="BG94" s="83"/>
      <c r="BH94" s="83"/>
      <c r="BI94" s="83"/>
      <c r="BJ94" s="83"/>
      <c r="BK94" s="83"/>
      <c r="BL94" s="83"/>
      <c r="BM94" s="83"/>
      <c r="BN94" s="83"/>
      <c r="BO94" s="83"/>
      <c r="BP94" s="83"/>
      <c r="BQ94" s="83"/>
      <c r="BR94" s="83"/>
      <c r="BS94" s="83"/>
      <c r="BT94" s="83"/>
      <c r="BU94" s="83"/>
      <c r="BV94" s="83"/>
    </row>
    <row r="95" spans="1:74">
      <c r="A95" s="83"/>
      <c r="B95" s="83"/>
      <c r="C95" s="83"/>
      <c r="D95" s="120"/>
      <c r="E95" s="120"/>
      <c r="F95" s="333"/>
      <c r="G95" s="333"/>
      <c r="H95" s="333"/>
      <c r="I95" s="333"/>
      <c r="K95" s="333"/>
      <c r="O95" s="333"/>
      <c r="Q95" s="333"/>
      <c r="S95" s="333"/>
      <c r="U95" s="333"/>
      <c r="W95" s="333"/>
      <c r="AA95" s="333"/>
      <c r="AC95" s="333"/>
      <c r="AE95" s="333"/>
      <c r="AG95" s="333"/>
      <c r="AM95" s="333"/>
      <c r="AO95" s="333"/>
      <c r="AS95" s="333"/>
      <c r="AU95" s="333"/>
      <c r="AW95" s="333"/>
      <c r="AX95" s="83"/>
      <c r="AY95" s="83"/>
      <c r="AZ95" s="83"/>
      <c r="BA95" s="83"/>
      <c r="BB95" s="83"/>
      <c r="BC95" s="83"/>
      <c r="BD95" s="83"/>
      <c r="BE95" s="83"/>
      <c r="BG95" s="83"/>
      <c r="BH95" s="83"/>
      <c r="BI95" s="83"/>
      <c r="BJ95" s="83"/>
      <c r="BK95" s="83"/>
      <c r="BL95" s="83"/>
      <c r="BM95" s="83"/>
      <c r="BN95" s="83"/>
      <c r="BO95" s="83"/>
      <c r="BP95" s="83"/>
      <c r="BQ95" s="83"/>
      <c r="BR95" s="83"/>
      <c r="BS95" s="83"/>
      <c r="BT95" s="83"/>
      <c r="BU95" s="83"/>
      <c r="BV95" s="83"/>
    </row>
    <row r="96" spans="1:74">
      <c r="A96" s="83"/>
      <c r="B96" s="83"/>
      <c r="C96" s="83"/>
      <c r="D96" s="120"/>
      <c r="E96" s="120"/>
      <c r="F96" s="333"/>
      <c r="G96" s="333"/>
      <c r="H96" s="333"/>
      <c r="I96" s="333"/>
      <c r="K96" s="333"/>
      <c r="O96" s="333"/>
      <c r="Q96" s="333"/>
      <c r="S96" s="333"/>
      <c r="U96" s="333"/>
      <c r="W96" s="333"/>
      <c r="AA96" s="333"/>
      <c r="AC96" s="333"/>
      <c r="AE96" s="333"/>
      <c r="AG96" s="333"/>
      <c r="AM96" s="333"/>
      <c r="AO96" s="333"/>
      <c r="AS96" s="333"/>
      <c r="AU96" s="333"/>
      <c r="AW96" s="333"/>
      <c r="AX96" s="83"/>
      <c r="AY96" s="83"/>
      <c r="AZ96" s="83"/>
      <c r="BA96" s="83"/>
      <c r="BB96" s="83"/>
      <c r="BC96" s="83"/>
      <c r="BD96" s="83"/>
      <c r="BE96" s="83"/>
      <c r="BG96" s="83"/>
      <c r="BH96" s="83"/>
      <c r="BI96" s="83"/>
      <c r="BJ96" s="83"/>
      <c r="BK96" s="83"/>
      <c r="BL96" s="83"/>
      <c r="BM96" s="83"/>
      <c r="BN96" s="83"/>
      <c r="BO96" s="83"/>
      <c r="BP96" s="83"/>
      <c r="BQ96" s="83"/>
      <c r="BR96" s="83"/>
      <c r="BS96" s="83"/>
      <c r="BT96" s="83"/>
      <c r="BU96" s="83"/>
      <c r="BV96" s="83"/>
    </row>
    <row r="97" spans="1:74">
      <c r="A97" s="83"/>
      <c r="B97" s="83"/>
      <c r="C97" s="83"/>
      <c r="D97" s="120"/>
      <c r="E97" s="120"/>
      <c r="F97" s="333"/>
      <c r="G97" s="333"/>
      <c r="H97" s="333"/>
      <c r="I97" s="333"/>
      <c r="K97" s="333"/>
      <c r="O97" s="333"/>
      <c r="Q97" s="333"/>
      <c r="S97" s="333"/>
      <c r="U97" s="333"/>
      <c r="W97" s="333"/>
      <c r="AA97" s="333"/>
      <c r="AC97" s="333"/>
      <c r="AE97" s="333"/>
      <c r="AG97" s="333"/>
      <c r="AM97" s="333"/>
      <c r="AO97" s="333"/>
      <c r="AS97" s="333"/>
      <c r="AU97" s="333"/>
      <c r="AW97" s="333"/>
      <c r="AX97" s="83"/>
      <c r="AY97" s="83"/>
      <c r="AZ97" s="83"/>
      <c r="BA97" s="83"/>
      <c r="BB97" s="83"/>
      <c r="BC97" s="83"/>
      <c r="BD97" s="83"/>
      <c r="BE97" s="83"/>
      <c r="BG97" s="83"/>
      <c r="BH97" s="83"/>
      <c r="BI97" s="83"/>
      <c r="BJ97" s="83"/>
      <c r="BK97" s="83"/>
      <c r="BL97" s="83"/>
      <c r="BM97" s="83"/>
      <c r="BN97" s="83"/>
      <c r="BO97" s="83"/>
      <c r="BP97" s="83"/>
      <c r="BQ97" s="83"/>
      <c r="BR97" s="83"/>
      <c r="BS97" s="83"/>
      <c r="BT97" s="83"/>
      <c r="BU97" s="83"/>
      <c r="BV97" s="83"/>
    </row>
    <row r="98" spans="1:74">
      <c r="A98" s="83"/>
      <c r="B98" s="83"/>
      <c r="C98" s="83"/>
      <c r="D98" s="120"/>
      <c r="E98" s="120"/>
      <c r="F98" s="333"/>
      <c r="G98" s="333"/>
      <c r="H98" s="333"/>
      <c r="I98" s="333"/>
      <c r="K98" s="333"/>
      <c r="O98" s="333"/>
      <c r="Q98" s="333"/>
      <c r="S98" s="333"/>
      <c r="U98" s="333"/>
      <c r="W98" s="333"/>
      <c r="AA98" s="333"/>
      <c r="AC98" s="333"/>
      <c r="AE98" s="333"/>
      <c r="AG98" s="333"/>
      <c r="AM98" s="333"/>
      <c r="AO98" s="333"/>
      <c r="AS98" s="333"/>
      <c r="AU98" s="333"/>
      <c r="AW98" s="333"/>
      <c r="AX98" s="83"/>
      <c r="AY98" s="83"/>
      <c r="AZ98" s="83"/>
      <c r="BA98" s="83"/>
      <c r="BB98" s="83"/>
      <c r="BC98" s="83"/>
      <c r="BD98" s="83"/>
      <c r="BE98" s="83"/>
      <c r="BG98" s="83"/>
      <c r="BH98" s="83"/>
      <c r="BI98" s="83"/>
      <c r="BJ98" s="83"/>
      <c r="BK98" s="83"/>
      <c r="BL98" s="83"/>
      <c r="BM98" s="83"/>
      <c r="BN98" s="83"/>
      <c r="BO98" s="83"/>
      <c r="BP98" s="83"/>
      <c r="BQ98" s="83"/>
      <c r="BR98" s="83"/>
      <c r="BS98" s="83"/>
      <c r="BT98" s="83"/>
      <c r="BU98" s="83"/>
      <c r="BV98" s="83"/>
    </row>
    <row r="99" spans="1:74">
      <c r="A99" s="83"/>
      <c r="B99" s="83"/>
      <c r="C99" s="83"/>
      <c r="D99" s="120"/>
      <c r="E99" s="120"/>
      <c r="F99" s="333"/>
      <c r="G99" s="333"/>
      <c r="H99" s="333"/>
      <c r="I99" s="333"/>
      <c r="K99" s="333"/>
      <c r="O99" s="333"/>
      <c r="Q99" s="333"/>
      <c r="S99" s="333"/>
      <c r="U99" s="333"/>
      <c r="W99" s="333"/>
      <c r="AA99" s="333"/>
      <c r="AC99" s="333"/>
      <c r="AE99" s="333"/>
      <c r="AG99" s="333"/>
      <c r="AM99" s="333"/>
      <c r="AO99" s="333"/>
      <c r="AS99" s="333"/>
      <c r="AU99" s="333"/>
      <c r="AW99" s="333"/>
      <c r="AX99" s="83"/>
      <c r="AY99" s="83"/>
      <c r="AZ99" s="83"/>
      <c r="BA99" s="83"/>
      <c r="BB99" s="83"/>
      <c r="BC99" s="83"/>
      <c r="BD99" s="83"/>
      <c r="BE99" s="83"/>
      <c r="BG99" s="83"/>
      <c r="BH99" s="83"/>
      <c r="BI99" s="83"/>
      <c r="BJ99" s="83"/>
      <c r="BK99" s="83"/>
      <c r="BL99" s="83"/>
      <c r="BM99" s="83"/>
      <c r="BN99" s="83"/>
      <c r="BO99" s="83"/>
      <c r="BP99" s="83"/>
      <c r="BQ99" s="83"/>
      <c r="BR99" s="83"/>
      <c r="BS99" s="83"/>
      <c r="BT99" s="83"/>
      <c r="BU99" s="83"/>
      <c r="BV99" s="83"/>
    </row>
    <row r="100" spans="1:74">
      <c r="A100" s="83"/>
      <c r="B100" s="83"/>
      <c r="C100" s="83"/>
      <c r="D100" s="120"/>
      <c r="E100" s="120"/>
      <c r="F100" s="333"/>
      <c r="G100" s="333"/>
      <c r="H100" s="333"/>
      <c r="I100" s="333"/>
      <c r="K100" s="333"/>
      <c r="O100" s="333"/>
      <c r="Q100" s="333"/>
      <c r="S100" s="333"/>
      <c r="U100" s="333"/>
      <c r="W100" s="333"/>
      <c r="AA100" s="333"/>
      <c r="AC100" s="333"/>
      <c r="AE100" s="333"/>
      <c r="AG100" s="333"/>
      <c r="AM100" s="333"/>
      <c r="AO100" s="333"/>
      <c r="AS100" s="333"/>
      <c r="AU100" s="333"/>
      <c r="AW100" s="333"/>
      <c r="AX100" s="83"/>
      <c r="AY100" s="83"/>
      <c r="AZ100" s="83"/>
      <c r="BA100" s="83"/>
      <c r="BB100" s="83"/>
      <c r="BC100" s="83"/>
      <c r="BD100" s="83"/>
      <c r="BE100" s="83"/>
      <c r="BG100" s="83"/>
      <c r="BH100" s="83"/>
      <c r="BI100" s="83"/>
      <c r="BJ100" s="83"/>
      <c r="BK100" s="83"/>
      <c r="BL100" s="83"/>
      <c r="BM100" s="83"/>
      <c r="BN100" s="83"/>
      <c r="BO100" s="83"/>
      <c r="BP100" s="83"/>
      <c r="BQ100" s="83"/>
      <c r="BR100" s="83"/>
      <c r="BS100" s="83"/>
      <c r="BT100" s="83"/>
      <c r="BU100" s="83"/>
      <c r="BV100" s="83"/>
    </row>
    <row r="101" spans="1:74">
      <c r="A101" s="83"/>
      <c r="B101" s="83"/>
      <c r="C101" s="83"/>
      <c r="D101" s="120"/>
      <c r="E101" s="120"/>
      <c r="F101" s="333"/>
      <c r="G101" s="333"/>
      <c r="H101" s="333"/>
      <c r="I101" s="333"/>
      <c r="K101" s="333"/>
      <c r="O101" s="333"/>
      <c r="Q101" s="333"/>
      <c r="S101" s="333"/>
      <c r="U101" s="333"/>
      <c r="W101" s="333"/>
      <c r="AA101" s="333"/>
      <c r="AC101" s="333"/>
      <c r="AE101" s="333"/>
      <c r="AG101" s="333"/>
      <c r="AM101" s="333"/>
      <c r="AO101" s="333"/>
      <c r="AS101" s="333"/>
      <c r="AU101" s="333"/>
      <c r="AW101" s="333"/>
      <c r="AX101" s="83"/>
      <c r="AY101" s="83"/>
      <c r="AZ101" s="83"/>
      <c r="BA101" s="83"/>
      <c r="BB101" s="83"/>
      <c r="BC101" s="83"/>
      <c r="BD101" s="83"/>
      <c r="BE101" s="83"/>
      <c r="BG101" s="83"/>
      <c r="BH101" s="83"/>
      <c r="BI101" s="83"/>
      <c r="BJ101" s="83"/>
      <c r="BK101" s="83"/>
      <c r="BL101" s="83"/>
      <c r="BM101" s="83"/>
      <c r="BN101" s="83"/>
      <c r="BO101" s="83"/>
      <c r="BP101" s="83"/>
      <c r="BQ101" s="83"/>
      <c r="BR101" s="83"/>
      <c r="BS101" s="83"/>
      <c r="BT101" s="83"/>
      <c r="BU101" s="83"/>
      <c r="BV101" s="83"/>
    </row>
    <row r="102" spans="1:74">
      <c r="A102" s="83"/>
      <c r="B102" s="83"/>
      <c r="C102" s="83"/>
      <c r="D102" s="120"/>
      <c r="E102" s="120"/>
      <c r="F102" s="333"/>
      <c r="G102" s="333"/>
      <c r="H102" s="333"/>
      <c r="I102" s="333"/>
      <c r="K102" s="333"/>
      <c r="O102" s="333"/>
      <c r="Q102" s="333"/>
      <c r="S102" s="333"/>
      <c r="U102" s="333"/>
      <c r="W102" s="333"/>
      <c r="AA102" s="333"/>
      <c r="AC102" s="333"/>
      <c r="AE102" s="333"/>
      <c r="AG102" s="333"/>
      <c r="AM102" s="333"/>
      <c r="AO102" s="333"/>
      <c r="AS102" s="333"/>
      <c r="AU102" s="333"/>
      <c r="AW102" s="333"/>
      <c r="AX102" s="83"/>
      <c r="AY102" s="83"/>
      <c r="AZ102" s="83"/>
      <c r="BA102" s="83"/>
      <c r="BB102" s="83"/>
      <c r="BC102" s="83"/>
      <c r="BD102" s="83"/>
      <c r="BE102" s="83"/>
      <c r="BG102" s="83"/>
      <c r="BH102" s="83"/>
      <c r="BI102" s="83"/>
      <c r="BJ102" s="83"/>
      <c r="BK102" s="83"/>
      <c r="BL102" s="83"/>
      <c r="BM102" s="83"/>
      <c r="BN102" s="83"/>
      <c r="BO102" s="83"/>
      <c r="BP102" s="83"/>
      <c r="BQ102" s="83"/>
      <c r="BR102" s="83"/>
      <c r="BS102" s="83"/>
      <c r="BT102" s="83"/>
      <c r="BU102" s="83"/>
      <c r="BV102" s="83"/>
    </row>
    <row r="103" spans="1:74">
      <c r="A103" s="83"/>
      <c r="B103" s="83"/>
      <c r="C103" s="83"/>
      <c r="D103" s="120"/>
      <c r="E103" s="120"/>
      <c r="F103" s="333"/>
      <c r="G103" s="333"/>
      <c r="H103" s="333"/>
      <c r="I103" s="333"/>
      <c r="K103" s="333"/>
      <c r="O103" s="333"/>
      <c r="Q103" s="333"/>
      <c r="S103" s="333"/>
      <c r="U103" s="333"/>
      <c r="W103" s="333"/>
      <c r="AA103" s="333"/>
      <c r="AC103" s="333"/>
      <c r="AE103" s="333"/>
      <c r="AG103" s="333"/>
      <c r="AM103" s="333"/>
      <c r="AO103" s="333"/>
      <c r="AS103" s="333"/>
      <c r="AU103" s="333"/>
      <c r="AW103" s="333"/>
      <c r="AX103" s="83"/>
      <c r="AY103" s="83"/>
      <c r="AZ103" s="83"/>
      <c r="BA103" s="83"/>
      <c r="BB103" s="83"/>
      <c r="BC103" s="83"/>
      <c r="BD103" s="83"/>
      <c r="BE103" s="83"/>
      <c r="BG103" s="83"/>
      <c r="BH103" s="83"/>
      <c r="BI103" s="83"/>
      <c r="BJ103" s="83"/>
      <c r="BK103" s="83"/>
      <c r="BL103" s="83"/>
      <c r="BM103" s="83"/>
      <c r="BN103" s="83"/>
      <c r="BO103" s="83"/>
      <c r="BP103" s="83"/>
      <c r="BQ103" s="83"/>
      <c r="BR103" s="83"/>
      <c r="BS103" s="83"/>
      <c r="BT103" s="83"/>
      <c r="BU103" s="83"/>
      <c r="BV103" s="83"/>
    </row>
    <row r="104" spans="1:74">
      <c r="A104" s="83"/>
      <c r="B104" s="83"/>
      <c r="C104" s="83"/>
      <c r="D104" s="120"/>
      <c r="E104" s="120"/>
      <c r="F104" s="333"/>
      <c r="G104" s="333"/>
      <c r="H104" s="333"/>
      <c r="I104" s="333"/>
      <c r="K104" s="333"/>
      <c r="O104" s="333"/>
      <c r="Q104" s="333"/>
      <c r="S104" s="333"/>
      <c r="U104" s="333"/>
      <c r="W104" s="333"/>
      <c r="AA104" s="333"/>
      <c r="AC104" s="333"/>
      <c r="AE104" s="333"/>
      <c r="AG104" s="333"/>
      <c r="AM104" s="333"/>
      <c r="AO104" s="333"/>
      <c r="AS104" s="333"/>
      <c r="AU104" s="333"/>
      <c r="AW104" s="333"/>
      <c r="AX104" s="83"/>
      <c r="AY104" s="83"/>
      <c r="AZ104" s="83"/>
      <c r="BA104" s="83"/>
      <c r="BB104" s="83"/>
      <c r="BC104" s="83"/>
      <c r="BD104" s="83"/>
      <c r="BE104" s="83"/>
      <c r="BG104" s="83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</row>
    <row r="105" spans="1:74">
      <c r="A105" s="83"/>
      <c r="B105" s="83"/>
      <c r="C105" s="83"/>
      <c r="D105" s="120"/>
      <c r="E105" s="120"/>
      <c r="F105" s="333"/>
      <c r="G105" s="333"/>
      <c r="H105" s="333"/>
      <c r="I105" s="333"/>
      <c r="K105" s="333"/>
      <c r="O105" s="333"/>
      <c r="Q105" s="333"/>
      <c r="S105" s="333"/>
      <c r="U105" s="333"/>
      <c r="W105" s="333"/>
      <c r="AA105" s="333"/>
      <c r="AC105" s="333"/>
      <c r="AE105" s="333"/>
      <c r="AG105" s="333"/>
      <c r="AM105" s="333"/>
      <c r="AO105" s="333"/>
      <c r="AS105" s="333"/>
      <c r="AU105" s="333"/>
      <c r="AW105" s="333"/>
      <c r="AX105" s="83"/>
      <c r="AY105" s="83"/>
      <c r="AZ105" s="83"/>
      <c r="BA105" s="83"/>
      <c r="BB105" s="83"/>
      <c r="BC105" s="83"/>
      <c r="BD105" s="83"/>
      <c r="BE105" s="83"/>
      <c r="BG105" s="83"/>
      <c r="BH105" s="83"/>
      <c r="BI105" s="83"/>
      <c r="BJ105" s="83"/>
      <c r="BK105" s="83"/>
      <c r="BL105" s="83"/>
      <c r="BM105" s="83"/>
      <c r="BN105" s="83"/>
      <c r="BO105" s="83"/>
      <c r="BP105" s="83"/>
      <c r="BQ105" s="83"/>
      <c r="BR105" s="83"/>
      <c r="BS105" s="83"/>
      <c r="BT105" s="83"/>
      <c r="BU105" s="83"/>
      <c r="BV105" s="83"/>
    </row>
    <row r="106" spans="1:74">
      <c r="A106" s="83"/>
      <c r="B106" s="83"/>
      <c r="C106" s="83"/>
      <c r="D106" s="120"/>
      <c r="E106" s="120"/>
      <c r="F106" s="333"/>
      <c r="G106" s="333"/>
      <c r="H106" s="333"/>
      <c r="I106" s="333"/>
      <c r="K106" s="333"/>
      <c r="O106" s="333"/>
      <c r="Q106" s="333"/>
      <c r="S106" s="333"/>
      <c r="U106" s="333"/>
      <c r="W106" s="333"/>
      <c r="AA106" s="333"/>
      <c r="AC106" s="333"/>
      <c r="AE106" s="333"/>
      <c r="AG106" s="333"/>
      <c r="AM106" s="333"/>
      <c r="AO106" s="333"/>
      <c r="AS106" s="333"/>
      <c r="AU106" s="333"/>
      <c r="AW106" s="333"/>
      <c r="AX106" s="83"/>
      <c r="AY106" s="83"/>
      <c r="AZ106" s="83"/>
      <c r="BA106" s="83"/>
      <c r="BB106" s="83"/>
      <c r="BC106" s="83"/>
      <c r="BD106" s="83"/>
      <c r="BE106" s="83"/>
      <c r="BG106" s="83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</row>
    <row r="107" spans="1:74">
      <c r="A107" s="83"/>
      <c r="B107" s="83"/>
      <c r="C107" s="83"/>
      <c r="D107" s="120"/>
      <c r="E107" s="120"/>
      <c r="F107" s="333"/>
      <c r="G107" s="333"/>
      <c r="H107" s="333"/>
      <c r="I107" s="333"/>
      <c r="K107" s="333"/>
      <c r="O107" s="333"/>
      <c r="Q107" s="333"/>
      <c r="S107" s="333"/>
      <c r="U107" s="333"/>
      <c r="W107" s="333"/>
      <c r="AA107" s="333"/>
      <c r="AC107" s="333"/>
      <c r="AE107" s="333"/>
      <c r="AG107" s="333"/>
      <c r="AM107" s="333"/>
      <c r="AO107" s="333"/>
      <c r="AS107" s="333"/>
      <c r="AU107" s="333"/>
      <c r="AW107" s="333"/>
      <c r="AX107" s="83"/>
      <c r="AY107" s="83"/>
      <c r="AZ107" s="83"/>
      <c r="BA107" s="83"/>
      <c r="BB107" s="83"/>
      <c r="BC107" s="83"/>
      <c r="BD107" s="83"/>
      <c r="BE107" s="83"/>
      <c r="BG107" s="83"/>
      <c r="BH107" s="83"/>
      <c r="BI107" s="83"/>
      <c r="BJ107" s="83"/>
      <c r="BK107" s="83"/>
      <c r="BL107" s="83"/>
      <c r="BM107" s="83"/>
      <c r="BN107" s="83"/>
      <c r="BO107" s="83"/>
      <c r="BP107" s="83"/>
      <c r="BQ107" s="83"/>
      <c r="BR107" s="83"/>
      <c r="BS107" s="83"/>
      <c r="BT107" s="83"/>
      <c r="BU107" s="83"/>
      <c r="BV107" s="83"/>
    </row>
    <row r="108" spans="1:74">
      <c r="A108" s="83"/>
      <c r="B108" s="83"/>
      <c r="C108" s="83"/>
      <c r="D108" s="120"/>
      <c r="E108" s="120"/>
      <c r="F108" s="333"/>
      <c r="G108" s="333"/>
      <c r="H108" s="333"/>
      <c r="I108" s="333"/>
      <c r="K108" s="333"/>
      <c r="O108" s="333"/>
      <c r="Q108" s="333"/>
      <c r="S108" s="333"/>
      <c r="U108" s="333"/>
      <c r="W108" s="333"/>
      <c r="AA108" s="333"/>
      <c r="AC108" s="333"/>
      <c r="AE108" s="333"/>
      <c r="AG108" s="333"/>
      <c r="AM108" s="333"/>
      <c r="AO108" s="333"/>
      <c r="AS108" s="333"/>
      <c r="AU108" s="333"/>
      <c r="AW108" s="333"/>
      <c r="AX108" s="83"/>
      <c r="AY108" s="83"/>
      <c r="AZ108" s="83"/>
      <c r="BA108" s="83"/>
      <c r="BB108" s="83"/>
      <c r="BC108" s="83"/>
      <c r="BD108" s="83"/>
      <c r="BE108" s="83"/>
      <c r="BG108" s="83"/>
      <c r="BH108" s="83"/>
      <c r="BI108" s="83"/>
      <c r="BJ108" s="83"/>
      <c r="BK108" s="83"/>
      <c r="BL108" s="83"/>
      <c r="BM108" s="83"/>
      <c r="BN108" s="83"/>
      <c r="BO108" s="83"/>
      <c r="BP108" s="83"/>
      <c r="BQ108" s="83"/>
      <c r="BR108" s="83"/>
      <c r="BS108" s="83"/>
      <c r="BT108" s="83"/>
      <c r="BU108" s="83"/>
      <c r="BV108" s="83"/>
    </row>
    <row r="109" spans="1:74">
      <c r="A109" s="83"/>
      <c r="B109" s="83"/>
      <c r="C109" s="83"/>
      <c r="D109" s="120"/>
      <c r="E109" s="120"/>
      <c r="F109" s="333"/>
      <c r="G109" s="333"/>
      <c r="H109" s="333"/>
      <c r="I109" s="333"/>
      <c r="K109" s="333"/>
      <c r="O109" s="333"/>
      <c r="Q109" s="333"/>
      <c r="S109" s="333"/>
      <c r="U109" s="333"/>
      <c r="W109" s="333"/>
      <c r="AA109" s="333"/>
      <c r="AC109" s="333"/>
      <c r="AE109" s="333"/>
      <c r="AG109" s="333"/>
      <c r="AM109" s="333"/>
      <c r="AO109" s="333"/>
      <c r="AS109" s="333"/>
      <c r="AU109" s="333"/>
      <c r="AW109" s="333"/>
      <c r="AX109" s="83"/>
      <c r="AY109" s="83"/>
      <c r="AZ109" s="83"/>
      <c r="BA109" s="83"/>
      <c r="BB109" s="83"/>
      <c r="BC109" s="83"/>
      <c r="BD109" s="83"/>
      <c r="BE109" s="83"/>
      <c r="BG109" s="83"/>
      <c r="BH109" s="83"/>
      <c r="BI109" s="83"/>
      <c r="BJ109" s="83"/>
      <c r="BK109" s="83"/>
      <c r="BL109" s="83"/>
      <c r="BM109" s="83"/>
      <c r="BN109" s="83"/>
      <c r="BO109" s="83"/>
      <c r="BP109" s="83"/>
      <c r="BQ109" s="83"/>
      <c r="BR109" s="83"/>
      <c r="BS109" s="83"/>
      <c r="BT109" s="83"/>
      <c r="BU109" s="83"/>
      <c r="BV109" s="83"/>
    </row>
    <row r="110" spans="1:74">
      <c r="A110" s="83"/>
      <c r="B110" s="83"/>
      <c r="C110" s="83"/>
      <c r="D110" s="120"/>
      <c r="E110" s="120"/>
      <c r="F110" s="333"/>
      <c r="G110" s="333"/>
      <c r="H110" s="333"/>
      <c r="I110" s="333"/>
      <c r="K110" s="333"/>
      <c r="O110" s="333"/>
      <c r="Q110" s="333"/>
      <c r="S110" s="333"/>
      <c r="U110" s="333"/>
      <c r="W110" s="333"/>
      <c r="AA110" s="333"/>
      <c r="AC110" s="333"/>
      <c r="AE110" s="333"/>
      <c r="AG110" s="333"/>
      <c r="AM110" s="333"/>
      <c r="AO110" s="333"/>
      <c r="AS110" s="333"/>
      <c r="AU110" s="333"/>
      <c r="AW110" s="333"/>
      <c r="AX110" s="83"/>
      <c r="AY110" s="83"/>
      <c r="AZ110" s="83"/>
      <c r="BA110" s="83"/>
      <c r="BB110" s="83"/>
      <c r="BC110" s="83"/>
      <c r="BD110" s="83"/>
      <c r="BE110" s="83"/>
      <c r="BG110" s="83"/>
      <c r="BH110" s="83"/>
      <c r="BI110" s="83"/>
      <c r="BJ110" s="83"/>
      <c r="BK110" s="83"/>
      <c r="BL110" s="83"/>
      <c r="BM110" s="83"/>
      <c r="BN110" s="83"/>
      <c r="BO110" s="83"/>
      <c r="BP110" s="83"/>
      <c r="BQ110" s="83"/>
      <c r="BR110" s="83"/>
      <c r="BS110" s="83"/>
      <c r="BT110" s="83"/>
      <c r="BU110" s="83"/>
      <c r="BV110" s="83"/>
    </row>
    <row r="111" spans="1:74">
      <c r="A111" s="83"/>
      <c r="B111" s="83"/>
      <c r="C111" s="83"/>
      <c r="D111" s="120"/>
      <c r="E111" s="120"/>
      <c r="F111" s="333"/>
      <c r="G111" s="333"/>
      <c r="H111" s="333"/>
      <c r="I111" s="333"/>
      <c r="K111" s="333"/>
      <c r="O111" s="333"/>
      <c r="Q111" s="333"/>
      <c r="S111" s="333"/>
      <c r="U111" s="333"/>
      <c r="W111" s="333"/>
      <c r="AA111" s="333"/>
      <c r="AC111" s="333"/>
      <c r="AE111" s="333"/>
      <c r="AG111" s="333"/>
      <c r="AM111" s="333"/>
      <c r="AO111" s="333"/>
      <c r="AS111" s="333"/>
      <c r="AU111" s="333"/>
      <c r="AW111" s="333"/>
      <c r="AX111" s="83"/>
      <c r="AY111" s="83"/>
      <c r="AZ111" s="83"/>
      <c r="BA111" s="83"/>
      <c r="BB111" s="83"/>
      <c r="BC111" s="83"/>
      <c r="BD111" s="83"/>
      <c r="BE111" s="83"/>
      <c r="BG111" s="83"/>
      <c r="BH111" s="83"/>
      <c r="BI111" s="83"/>
      <c r="BJ111" s="83"/>
      <c r="BK111" s="83"/>
      <c r="BL111" s="83"/>
      <c r="BM111" s="83"/>
      <c r="BN111" s="83"/>
      <c r="BO111" s="83"/>
      <c r="BP111" s="83"/>
      <c r="BQ111" s="83"/>
      <c r="BR111" s="83"/>
      <c r="BS111" s="83"/>
      <c r="BT111" s="83"/>
      <c r="BU111" s="83"/>
      <c r="BV111" s="83"/>
    </row>
    <row r="112" spans="1:74">
      <c r="A112" s="83"/>
      <c r="B112" s="83"/>
      <c r="C112" s="83"/>
      <c r="D112" s="120"/>
      <c r="E112" s="120"/>
      <c r="F112" s="333"/>
      <c r="G112" s="333"/>
      <c r="H112" s="333"/>
      <c r="I112" s="333"/>
      <c r="K112" s="333"/>
      <c r="O112" s="333"/>
      <c r="Q112" s="333"/>
      <c r="S112" s="333"/>
      <c r="U112" s="333"/>
      <c r="W112" s="333"/>
      <c r="AA112" s="333"/>
      <c r="AC112" s="333"/>
      <c r="AE112" s="333"/>
      <c r="AG112" s="333"/>
      <c r="AM112" s="333"/>
      <c r="AO112" s="333"/>
      <c r="AS112" s="333"/>
      <c r="AU112" s="333"/>
      <c r="AW112" s="333"/>
      <c r="AX112" s="83"/>
      <c r="AY112" s="83"/>
      <c r="AZ112" s="83"/>
      <c r="BA112" s="83"/>
      <c r="BB112" s="83"/>
      <c r="BC112" s="83"/>
      <c r="BD112" s="83"/>
      <c r="BE112" s="83"/>
      <c r="BG112" s="83"/>
      <c r="BH112" s="83"/>
      <c r="BI112" s="83"/>
      <c r="BJ112" s="83"/>
      <c r="BK112" s="83"/>
      <c r="BL112" s="83"/>
      <c r="BM112" s="83"/>
      <c r="BN112" s="83"/>
      <c r="BO112" s="83"/>
      <c r="BP112" s="83"/>
      <c r="BQ112" s="83"/>
      <c r="BR112" s="83"/>
      <c r="BS112" s="83"/>
      <c r="BT112" s="83"/>
      <c r="BU112" s="83"/>
      <c r="BV112" s="83"/>
    </row>
    <row r="113" spans="1:74">
      <c r="A113" s="83"/>
      <c r="B113" s="83"/>
      <c r="C113" s="83"/>
      <c r="D113" s="120"/>
      <c r="E113" s="120"/>
      <c r="F113" s="333"/>
      <c r="G113" s="333"/>
      <c r="H113" s="333"/>
      <c r="I113" s="333"/>
      <c r="K113" s="333"/>
      <c r="O113" s="333"/>
      <c r="Q113" s="333"/>
      <c r="S113" s="333"/>
      <c r="U113" s="333"/>
      <c r="W113" s="333"/>
      <c r="AA113" s="333"/>
      <c r="AC113" s="333"/>
      <c r="AE113" s="333"/>
      <c r="AG113" s="333"/>
      <c r="AM113" s="333"/>
      <c r="AO113" s="333"/>
      <c r="AS113" s="333"/>
      <c r="AU113" s="333"/>
      <c r="AW113" s="333"/>
      <c r="AX113" s="83"/>
      <c r="AY113" s="83"/>
      <c r="AZ113" s="83"/>
      <c r="BA113" s="83"/>
      <c r="BB113" s="83"/>
      <c r="BC113" s="83"/>
      <c r="BD113" s="83"/>
      <c r="BE113" s="83"/>
      <c r="BG113" s="83"/>
      <c r="BH113" s="83"/>
      <c r="BI113" s="83"/>
      <c r="BJ113" s="83"/>
      <c r="BK113" s="83"/>
      <c r="BL113" s="83"/>
      <c r="BM113" s="83"/>
      <c r="BN113" s="83"/>
      <c r="BO113" s="83"/>
      <c r="BP113" s="83"/>
      <c r="BQ113" s="83"/>
      <c r="BR113" s="83"/>
      <c r="BS113" s="83"/>
      <c r="BT113" s="83"/>
      <c r="BU113" s="83"/>
      <c r="BV113" s="83"/>
    </row>
    <row r="114" spans="1:74">
      <c r="A114" s="83"/>
      <c r="B114" s="83"/>
      <c r="C114" s="83"/>
      <c r="D114" s="120"/>
      <c r="E114" s="120"/>
      <c r="F114" s="333"/>
      <c r="G114" s="333"/>
      <c r="H114" s="333"/>
      <c r="I114" s="333"/>
      <c r="K114" s="333"/>
      <c r="O114" s="333"/>
      <c r="Q114" s="333"/>
      <c r="S114" s="333"/>
      <c r="U114" s="333"/>
      <c r="W114" s="333"/>
      <c r="AA114" s="333"/>
      <c r="AC114" s="333"/>
      <c r="AE114" s="333"/>
      <c r="AG114" s="333"/>
      <c r="AM114" s="333"/>
      <c r="AO114" s="333"/>
      <c r="AS114" s="333"/>
      <c r="AU114" s="333"/>
      <c r="AW114" s="333"/>
      <c r="AX114" s="83"/>
      <c r="AY114" s="83"/>
      <c r="AZ114" s="83"/>
      <c r="BA114" s="83"/>
      <c r="BB114" s="83"/>
      <c r="BC114" s="83"/>
      <c r="BD114" s="83"/>
      <c r="BE114" s="83"/>
      <c r="BG114" s="83"/>
      <c r="BH114" s="83"/>
      <c r="BI114" s="83"/>
      <c r="BJ114" s="83"/>
      <c r="BK114" s="83"/>
      <c r="BL114" s="83"/>
      <c r="BM114" s="83"/>
      <c r="BN114" s="83"/>
      <c r="BO114" s="83"/>
      <c r="BP114" s="83"/>
      <c r="BQ114" s="83"/>
      <c r="BR114" s="83"/>
      <c r="BS114" s="83"/>
      <c r="BT114" s="83"/>
      <c r="BU114" s="83"/>
      <c r="BV114" s="83"/>
    </row>
    <row r="115" spans="1:74">
      <c r="A115" s="83"/>
      <c r="B115" s="83"/>
      <c r="C115" s="83"/>
      <c r="D115" s="120"/>
      <c r="E115" s="120"/>
      <c r="F115" s="333"/>
      <c r="G115" s="333"/>
      <c r="H115" s="333"/>
      <c r="I115" s="333"/>
      <c r="K115" s="333"/>
      <c r="O115" s="333"/>
      <c r="Q115" s="333"/>
      <c r="S115" s="333"/>
      <c r="U115" s="333"/>
      <c r="W115" s="333"/>
      <c r="AA115" s="333"/>
      <c r="AC115" s="333"/>
      <c r="AE115" s="333"/>
      <c r="AG115" s="333"/>
      <c r="AM115" s="333"/>
      <c r="AO115" s="333"/>
      <c r="AS115" s="333"/>
      <c r="AU115" s="333"/>
      <c r="AW115" s="333"/>
      <c r="AX115" s="83"/>
      <c r="AY115" s="83"/>
      <c r="AZ115" s="83"/>
      <c r="BA115" s="83"/>
      <c r="BB115" s="83"/>
      <c r="BC115" s="83"/>
      <c r="BD115" s="83"/>
      <c r="BE115" s="83"/>
      <c r="BG115" s="83"/>
      <c r="BH115" s="83"/>
      <c r="BI115" s="83"/>
      <c r="BJ115" s="83"/>
      <c r="BK115" s="83"/>
      <c r="BL115" s="83"/>
      <c r="BM115" s="83"/>
      <c r="BN115" s="83"/>
      <c r="BO115" s="83"/>
      <c r="BP115" s="83"/>
      <c r="BQ115" s="83"/>
      <c r="BR115" s="83"/>
      <c r="BS115" s="83"/>
      <c r="BT115" s="83"/>
      <c r="BU115" s="83"/>
      <c r="BV115" s="83"/>
    </row>
    <row r="116" spans="1:74">
      <c r="A116" s="83"/>
      <c r="B116" s="83"/>
      <c r="C116" s="83"/>
      <c r="D116" s="120"/>
      <c r="E116" s="120"/>
      <c r="F116" s="333"/>
      <c r="G116" s="333"/>
      <c r="H116" s="333"/>
      <c r="I116" s="333"/>
      <c r="K116" s="333"/>
      <c r="O116" s="333"/>
      <c r="Q116" s="333"/>
      <c r="S116" s="333"/>
      <c r="U116" s="333"/>
      <c r="W116" s="333"/>
      <c r="AA116" s="333"/>
      <c r="AC116" s="333"/>
      <c r="AE116" s="333"/>
      <c r="AG116" s="333"/>
      <c r="AM116" s="333"/>
      <c r="AO116" s="333"/>
      <c r="AS116" s="333"/>
      <c r="AU116" s="333"/>
      <c r="AW116" s="333"/>
      <c r="AX116" s="83"/>
      <c r="AY116" s="83"/>
      <c r="AZ116" s="83"/>
      <c r="BA116" s="83"/>
      <c r="BB116" s="83"/>
      <c r="BC116" s="83"/>
      <c r="BD116" s="83"/>
      <c r="BE116" s="83"/>
      <c r="BG116" s="83"/>
      <c r="BH116" s="83"/>
      <c r="BI116" s="83"/>
      <c r="BJ116" s="83"/>
      <c r="BK116" s="83"/>
      <c r="BL116" s="83"/>
      <c r="BM116" s="83"/>
      <c r="BN116" s="83"/>
      <c r="BO116" s="83"/>
      <c r="BP116" s="83"/>
      <c r="BQ116" s="83"/>
      <c r="BR116" s="83"/>
      <c r="BS116" s="83"/>
      <c r="BT116" s="83"/>
      <c r="BU116" s="83"/>
      <c r="BV116" s="83"/>
    </row>
    <row r="117" spans="1:74">
      <c r="A117" s="83"/>
      <c r="B117" s="83"/>
      <c r="C117" s="83"/>
      <c r="D117" s="120"/>
      <c r="E117" s="120"/>
      <c r="F117" s="333"/>
      <c r="G117" s="333"/>
      <c r="H117" s="333"/>
      <c r="I117" s="333"/>
      <c r="K117" s="333"/>
      <c r="O117" s="333"/>
      <c r="Q117" s="333"/>
      <c r="S117" s="333"/>
      <c r="U117" s="333"/>
      <c r="W117" s="333"/>
      <c r="AA117" s="333"/>
      <c r="AC117" s="333"/>
      <c r="AE117" s="333"/>
      <c r="AG117" s="333"/>
      <c r="AM117" s="333"/>
      <c r="AO117" s="333"/>
      <c r="AS117" s="333"/>
      <c r="AU117" s="333"/>
      <c r="AW117" s="333"/>
      <c r="AX117" s="83"/>
      <c r="AY117" s="83"/>
      <c r="AZ117" s="83"/>
      <c r="BA117" s="83"/>
      <c r="BB117" s="83"/>
      <c r="BC117" s="83"/>
      <c r="BD117" s="83"/>
      <c r="BE117" s="83"/>
      <c r="BG117" s="83"/>
      <c r="BH117" s="83"/>
      <c r="BI117" s="83"/>
      <c r="BJ117" s="83"/>
      <c r="BK117" s="83"/>
      <c r="BL117" s="83"/>
      <c r="BM117" s="83"/>
      <c r="BN117" s="83"/>
      <c r="BO117" s="83"/>
      <c r="BP117" s="83"/>
      <c r="BQ117" s="83"/>
      <c r="BR117" s="83"/>
      <c r="BS117" s="83"/>
      <c r="BT117" s="83"/>
      <c r="BU117" s="83"/>
      <c r="BV117" s="83"/>
    </row>
    <row r="118" spans="1:74">
      <c r="A118" s="83"/>
      <c r="B118" s="83"/>
      <c r="C118" s="83"/>
      <c r="D118" s="120"/>
      <c r="E118" s="120"/>
      <c r="F118" s="333"/>
      <c r="G118" s="333"/>
      <c r="H118" s="333"/>
      <c r="I118" s="333"/>
      <c r="K118" s="333"/>
      <c r="O118" s="333"/>
      <c r="Q118" s="333"/>
      <c r="S118" s="333"/>
      <c r="U118" s="333"/>
      <c r="W118" s="333"/>
      <c r="AA118" s="333"/>
      <c r="AC118" s="333"/>
      <c r="AE118" s="333"/>
      <c r="AG118" s="333"/>
      <c r="AM118" s="333"/>
      <c r="AO118" s="333"/>
      <c r="AS118" s="333"/>
      <c r="AU118" s="333"/>
      <c r="AW118" s="333"/>
      <c r="AX118" s="83"/>
      <c r="AY118" s="83"/>
      <c r="AZ118" s="83"/>
      <c r="BA118" s="83"/>
      <c r="BB118" s="83"/>
      <c r="BC118" s="83"/>
      <c r="BD118" s="83"/>
      <c r="BE118" s="83"/>
      <c r="BG118" s="83"/>
      <c r="BH118" s="83"/>
      <c r="BI118" s="83"/>
      <c r="BJ118" s="83"/>
      <c r="BK118" s="83"/>
      <c r="BL118" s="83"/>
      <c r="BM118" s="83"/>
      <c r="BN118" s="83"/>
      <c r="BO118" s="83"/>
      <c r="BP118" s="83"/>
      <c r="BQ118" s="83"/>
      <c r="BR118" s="83"/>
      <c r="BS118" s="83"/>
      <c r="BT118" s="83"/>
      <c r="BU118" s="83"/>
      <c r="BV118" s="83"/>
    </row>
    <row r="119" spans="1:74">
      <c r="A119" s="83"/>
      <c r="B119" s="83"/>
      <c r="C119" s="83"/>
      <c r="D119" s="120"/>
      <c r="E119" s="120"/>
      <c r="F119" s="333"/>
      <c r="G119" s="333"/>
      <c r="H119" s="333"/>
      <c r="I119" s="333"/>
      <c r="K119" s="333"/>
      <c r="O119" s="333"/>
      <c r="Q119" s="333"/>
      <c r="S119" s="333"/>
      <c r="U119" s="333"/>
      <c r="W119" s="333"/>
      <c r="AA119" s="333"/>
      <c r="AC119" s="333"/>
      <c r="AE119" s="333"/>
      <c r="AG119" s="333"/>
      <c r="AM119" s="333"/>
      <c r="AO119" s="333"/>
      <c r="AS119" s="333"/>
      <c r="AU119" s="333"/>
      <c r="AW119" s="333"/>
      <c r="AX119" s="83"/>
      <c r="AY119" s="83"/>
      <c r="AZ119" s="83"/>
      <c r="BA119" s="83"/>
      <c r="BB119" s="83"/>
      <c r="BC119" s="83"/>
      <c r="BD119" s="83"/>
      <c r="BE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</row>
    <row r="120" spans="1:74">
      <c r="A120" s="83"/>
      <c r="B120" s="83"/>
      <c r="C120" s="83"/>
      <c r="D120" s="120"/>
      <c r="E120" s="120"/>
      <c r="F120" s="333"/>
      <c r="G120" s="333"/>
      <c r="H120" s="333"/>
      <c r="I120" s="333"/>
      <c r="K120" s="333"/>
      <c r="O120" s="333"/>
      <c r="Q120" s="333"/>
      <c r="S120" s="333"/>
      <c r="U120" s="333"/>
      <c r="W120" s="333"/>
      <c r="AA120" s="333"/>
      <c r="AC120" s="333"/>
      <c r="AE120" s="333"/>
      <c r="AG120" s="333"/>
      <c r="AM120" s="333"/>
      <c r="AO120" s="333"/>
      <c r="AS120" s="333"/>
      <c r="AU120" s="333"/>
      <c r="AW120" s="333"/>
      <c r="AX120" s="83"/>
      <c r="AY120" s="83"/>
      <c r="AZ120" s="83"/>
      <c r="BA120" s="83"/>
      <c r="BB120" s="83"/>
      <c r="BC120" s="83"/>
      <c r="BD120" s="83"/>
      <c r="BE120" s="83"/>
      <c r="BG120" s="83"/>
      <c r="BH120" s="83"/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/>
      <c r="BT120" s="83"/>
      <c r="BU120" s="83"/>
      <c r="BV120" s="83"/>
    </row>
    <row r="121" spans="1:74">
      <c r="A121" s="83"/>
      <c r="B121" s="83"/>
      <c r="C121" s="83"/>
      <c r="D121" s="120"/>
      <c r="E121" s="120"/>
      <c r="F121" s="333"/>
      <c r="G121" s="333"/>
      <c r="H121" s="333"/>
      <c r="I121" s="333"/>
      <c r="K121" s="333"/>
      <c r="O121" s="333"/>
      <c r="Q121" s="333"/>
      <c r="S121" s="333"/>
      <c r="U121" s="333"/>
      <c r="W121" s="333"/>
      <c r="AA121" s="333"/>
      <c r="AC121" s="333"/>
      <c r="AE121" s="333"/>
      <c r="AG121" s="333"/>
      <c r="AM121" s="333"/>
      <c r="AO121" s="333"/>
      <c r="AS121" s="333"/>
      <c r="AU121" s="333"/>
      <c r="AW121" s="333"/>
      <c r="AX121" s="83"/>
      <c r="AY121" s="83"/>
      <c r="AZ121" s="83"/>
      <c r="BA121" s="83"/>
      <c r="BB121" s="83"/>
      <c r="BC121" s="83"/>
      <c r="BD121" s="83"/>
      <c r="BE121" s="83"/>
      <c r="BG121" s="83"/>
      <c r="BH121" s="83"/>
      <c r="BI121" s="83"/>
      <c r="BJ121" s="83"/>
      <c r="BK121" s="83"/>
      <c r="BL121" s="83"/>
      <c r="BM121" s="83"/>
      <c r="BN121" s="83"/>
      <c r="BO121" s="83"/>
      <c r="BP121" s="83"/>
      <c r="BQ121" s="83"/>
      <c r="BR121" s="83"/>
      <c r="BS121" s="83"/>
      <c r="BT121" s="83"/>
      <c r="BU121" s="83"/>
      <c r="BV121" s="83"/>
    </row>
    <row r="122" spans="1:74">
      <c r="A122" s="83"/>
      <c r="B122" s="83"/>
      <c r="C122" s="83"/>
      <c r="D122" s="120"/>
      <c r="E122" s="120"/>
      <c r="F122" s="333"/>
      <c r="G122" s="333"/>
      <c r="H122" s="333"/>
      <c r="I122" s="333"/>
      <c r="K122" s="333"/>
      <c r="O122" s="333"/>
      <c r="Q122" s="333"/>
      <c r="S122" s="333"/>
      <c r="U122" s="333"/>
      <c r="W122" s="333"/>
      <c r="AA122" s="333"/>
      <c r="AC122" s="333"/>
      <c r="AE122" s="333"/>
      <c r="AG122" s="333"/>
      <c r="AM122" s="333"/>
      <c r="AO122" s="333"/>
      <c r="AS122" s="333"/>
      <c r="AU122" s="333"/>
      <c r="AW122" s="333"/>
      <c r="AX122" s="83"/>
      <c r="AY122" s="83"/>
      <c r="AZ122" s="83"/>
      <c r="BA122" s="83"/>
      <c r="BB122" s="83"/>
      <c r="BC122" s="83"/>
      <c r="BD122" s="83"/>
      <c r="BE122" s="83"/>
      <c r="BG122" s="83"/>
      <c r="BH122" s="83"/>
      <c r="BI122" s="83"/>
      <c r="BJ122" s="83"/>
      <c r="BK122" s="83"/>
      <c r="BL122" s="83"/>
      <c r="BM122" s="83"/>
      <c r="BN122" s="83"/>
      <c r="BO122" s="83"/>
      <c r="BP122" s="83"/>
      <c r="BQ122" s="83"/>
      <c r="BR122" s="83"/>
      <c r="BS122" s="83"/>
      <c r="BT122" s="83"/>
      <c r="BU122" s="83"/>
      <c r="BV122" s="83"/>
    </row>
    <row r="123" spans="1:74">
      <c r="A123" s="83"/>
      <c r="B123" s="83"/>
      <c r="C123" s="83"/>
      <c r="D123" s="120"/>
      <c r="E123" s="120"/>
      <c r="F123" s="333"/>
      <c r="G123" s="333"/>
      <c r="H123" s="333"/>
      <c r="I123" s="333"/>
      <c r="K123" s="333"/>
      <c r="O123" s="333"/>
      <c r="Q123" s="333"/>
      <c r="S123" s="333"/>
      <c r="U123" s="333"/>
      <c r="W123" s="333"/>
      <c r="AA123" s="333"/>
      <c r="AC123" s="333"/>
      <c r="AE123" s="333"/>
      <c r="AG123" s="333"/>
      <c r="AM123" s="333"/>
      <c r="AO123" s="333"/>
      <c r="AS123" s="333"/>
      <c r="AU123" s="333"/>
      <c r="AW123" s="333"/>
      <c r="AX123" s="83"/>
      <c r="AY123" s="83"/>
      <c r="AZ123" s="83"/>
      <c r="BA123" s="83"/>
      <c r="BB123" s="83"/>
      <c r="BC123" s="83"/>
      <c r="BD123" s="83"/>
      <c r="BE123" s="83"/>
      <c r="BG123" s="83"/>
      <c r="BH123" s="83"/>
      <c r="BI123" s="83"/>
      <c r="BJ123" s="83"/>
      <c r="BK123" s="83"/>
      <c r="BL123" s="83"/>
      <c r="BM123" s="83"/>
      <c r="BN123" s="83"/>
      <c r="BO123" s="83"/>
      <c r="BP123" s="83"/>
      <c r="BQ123" s="83"/>
      <c r="BR123" s="83"/>
      <c r="BS123" s="83"/>
      <c r="BT123" s="83"/>
      <c r="BU123" s="83"/>
      <c r="BV123" s="83"/>
    </row>
    <row r="124" spans="1:74">
      <c r="A124" s="83"/>
      <c r="B124" s="83"/>
      <c r="C124" s="83"/>
      <c r="D124" s="120"/>
      <c r="E124" s="120"/>
      <c r="F124" s="333"/>
      <c r="G124" s="333"/>
      <c r="H124" s="333"/>
      <c r="I124" s="333"/>
      <c r="K124" s="333"/>
      <c r="O124" s="333"/>
      <c r="Q124" s="333"/>
      <c r="S124" s="333"/>
      <c r="U124" s="333"/>
      <c r="W124" s="333"/>
      <c r="AA124" s="333"/>
      <c r="AC124" s="333"/>
      <c r="AE124" s="333"/>
      <c r="AG124" s="333"/>
      <c r="AM124" s="333"/>
      <c r="AO124" s="333"/>
      <c r="AS124" s="333"/>
      <c r="AU124" s="333"/>
      <c r="AW124" s="333"/>
      <c r="AX124" s="83"/>
      <c r="AY124" s="83"/>
      <c r="AZ124" s="83"/>
      <c r="BA124" s="83"/>
      <c r="BB124" s="83"/>
      <c r="BC124" s="83"/>
      <c r="BD124" s="83"/>
      <c r="BE124" s="83"/>
      <c r="BG124" s="83"/>
      <c r="BH124" s="83"/>
      <c r="BI124" s="83"/>
      <c r="BJ124" s="83"/>
      <c r="BK124" s="83"/>
      <c r="BL124" s="83"/>
      <c r="BM124" s="83"/>
      <c r="BN124" s="83"/>
      <c r="BO124" s="83"/>
      <c r="BP124" s="83"/>
      <c r="BQ124" s="83"/>
      <c r="BR124" s="83"/>
      <c r="BS124" s="83"/>
      <c r="BT124" s="83"/>
      <c r="BU124" s="83"/>
      <c r="BV124" s="83"/>
    </row>
    <row r="125" spans="1:74">
      <c r="A125" s="83"/>
      <c r="B125" s="83"/>
      <c r="C125" s="83"/>
      <c r="D125" s="120"/>
      <c r="E125" s="120"/>
      <c r="F125" s="333"/>
      <c r="G125" s="333"/>
      <c r="H125" s="333"/>
      <c r="I125" s="333"/>
      <c r="K125" s="333"/>
      <c r="O125" s="333"/>
      <c r="Q125" s="333"/>
      <c r="S125" s="333"/>
      <c r="U125" s="333"/>
      <c r="W125" s="333"/>
      <c r="AA125" s="333"/>
      <c r="AC125" s="333"/>
      <c r="AE125" s="333"/>
      <c r="AG125" s="333"/>
      <c r="AM125" s="333"/>
      <c r="AO125" s="333"/>
      <c r="AS125" s="333"/>
      <c r="AU125" s="333"/>
      <c r="AW125" s="333"/>
      <c r="AX125" s="83"/>
      <c r="AY125" s="83"/>
      <c r="AZ125" s="83"/>
      <c r="BA125" s="83"/>
      <c r="BB125" s="83"/>
      <c r="BC125" s="83"/>
      <c r="BD125" s="83"/>
      <c r="BE125" s="83"/>
      <c r="BG125" s="83"/>
      <c r="BH125" s="83"/>
      <c r="BI125" s="83"/>
      <c r="BJ125" s="83"/>
      <c r="BK125" s="83"/>
      <c r="BL125" s="83"/>
      <c r="BM125" s="83"/>
      <c r="BN125" s="83"/>
      <c r="BO125" s="83"/>
      <c r="BP125" s="83"/>
      <c r="BQ125" s="83"/>
      <c r="BR125" s="83"/>
      <c r="BS125" s="83"/>
      <c r="BT125" s="83"/>
      <c r="BU125" s="83"/>
      <c r="BV125" s="83"/>
    </row>
    <row r="126" spans="1:74">
      <c r="A126" s="83"/>
      <c r="B126" s="83"/>
      <c r="C126" s="83"/>
      <c r="D126" s="120"/>
      <c r="E126" s="120"/>
      <c r="F126" s="333"/>
      <c r="G126" s="333"/>
      <c r="H126" s="333"/>
      <c r="I126" s="333"/>
      <c r="K126" s="333"/>
      <c r="O126" s="333"/>
      <c r="Q126" s="333"/>
      <c r="S126" s="333"/>
      <c r="U126" s="333"/>
      <c r="W126" s="333"/>
      <c r="AA126" s="333"/>
      <c r="AC126" s="333"/>
      <c r="AE126" s="333"/>
      <c r="AG126" s="333"/>
      <c r="AM126" s="333"/>
      <c r="AO126" s="333"/>
      <c r="AS126" s="333"/>
      <c r="AU126" s="333"/>
      <c r="AW126" s="333"/>
      <c r="AX126" s="83"/>
      <c r="AY126" s="83"/>
      <c r="AZ126" s="83"/>
      <c r="BA126" s="83"/>
      <c r="BB126" s="83"/>
      <c r="BC126" s="83"/>
      <c r="BD126" s="83"/>
      <c r="BE126" s="83"/>
      <c r="BG126" s="83"/>
      <c r="BH126" s="83"/>
      <c r="BI126" s="83"/>
      <c r="BJ126" s="83"/>
      <c r="BK126" s="83"/>
      <c r="BL126" s="83"/>
      <c r="BM126" s="83"/>
      <c r="BN126" s="83"/>
      <c r="BO126" s="83"/>
      <c r="BP126" s="83"/>
      <c r="BQ126" s="83"/>
      <c r="BR126" s="83"/>
      <c r="BS126" s="83"/>
      <c r="BT126" s="83"/>
      <c r="BU126" s="83"/>
      <c r="BV126" s="83"/>
    </row>
    <row r="127" spans="1:74">
      <c r="A127" s="83"/>
      <c r="B127" s="83"/>
      <c r="C127" s="83"/>
      <c r="D127" s="120"/>
      <c r="E127" s="120"/>
      <c r="F127" s="333"/>
      <c r="G127" s="333"/>
      <c r="H127" s="333"/>
      <c r="I127" s="333"/>
      <c r="K127" s="333"/>
      <c r="O127" s="333"/>
      <c r="Q127" s="333"/>
      <c r="S127" s="333"/>
      <c r="U127" s="333"/>
      <c r="W127" s="333"/>
      <c r="AA127" s="333"/>
      <c r="AC127" s="333"/>
      <c r="AE127" s="333"/>
      <c r="AG127" s="333"/>
      <c r="AM127" s="333"/>
      <c r="AO127" s="333"/>
      <c r="AS127" s="333"/>
      <c r="AU127" s="333"/>
      <c r="AW127" s="333"/>
      <c r="AX127" s="83"/>
      <c r="AY127" s="83"/>
      <c r="AZ127" s="83"/>
      <c r="BA127" s="83"/>
      <c r="BB127" s="83"/>
      <c r="BC127" s="83"/>
      <c r="BD127" s="83"/>
      <c r="BE127" s="83"/>
      <c r="BG127" s="83"/>
      <c r="BH127" s="83"/>
      <c r="BI127" s="83"/>
      <c r="BJ127" s="83"/>
      <c r="BK127" s="83"/>
      <c r="BL127" s="83"/>
      <c r="BM127" s="83"/>
      <c r="BN127" s="83"/>
      <c r="BO127" s="83"/>
      <c r="BP127" s="83"/>
      <c r="BQ127" s="83"/>
      <c r="BR127" s="83"/>
      <c r="BS127" s="83"/>
      <c r="BT127" s="83"/>
      <c r="BU127" s="83"/>
      <c r="BV127" s="83"/>
    </row>
    <row r="128" spans="1:74">
      <c r="A128" s="83"/>
      <c r="B128" s="83"/>
      <c r="C128" s="83"/>
      <c r="D128" s="120"/>
      <c r="E128" s="120"/>
      <c r="F128" s="333"/>
      <c r="G128" s="333"/>
      <c r="H128" s="333"/>
      <c r="I128" s="333"/>
      <c r="K128" s="333"/>
      <c r="O128" s="333"/>
      <c r="Q128" s="333"/>
      <c r="S128" s="333"/>
      <c r="U128" s="333"/>
      <c r="W128" s="333"/>
      <c r="AA128" s="333"/>
      <c r="AC128" s="333"/>
      <c r="AE128" s="333"/>
      <c r="AG128" s="333"/>
      <c r="AM128" s="333"/>
      <c r="AO128" s="333"/>
      <c r="AS128" s="333"/>
      <c r="AU128" s="333"/>
      <c r="AW128" s="333"/>
      <c r="AX128" s="83"/>
      <c r="AY128" s="83"/>
      <c r="AZ128" s="83"/>
      <c r="BA128" s="83"/>
      <c r="BB128" s="83"/>
      <c r="BC128" s="83"/>
      <c r="BD128" s="83"/>
      <c r="BE128" s="83"/>
      <c r="BG128" s="83"/>
      <c r="BH128" s="83"/>
      <c r="BI128" s="83"/>
      <c r="BJ128" s="83"/>
      <c r="BK128" s="83"/>
      <c r="BL128" s="83"/>
      <c r="BM128" s="83"/>
      <c r="BN128" s="83"/>
      <c r="BO128" s="83"/>
      <c r="BP128" s="83"/>
      <c r="BQ128" s="83"/>
      <c r="BR128" s="83"/>
      <c r="BS128" s="83"/>
      <c r="BT128" s="83"/>
      <c r="BU128" s="83"/>
      <c r="BV128" s="83"/>
    </row>
    <row r="129" spans="1:74">
      <c r="A129" s="83"/>
      <c r="B129" s="83"/>
      <c r="C129" s="83"/>
      <c r="D129" s="120"/>
      <c r="E129" s="120"/>
      <c r="F129" s="333"/>
      <c r="G129" s="333"/>
      <c r="H129" s="333"/>
      <c r="I129" s="333"/>
      <c r="K129" s="333"/>
      <c r="O129" s="333"/>
      <c r="Q129" s="333"/>
      <c r="S129" s="333"/>
      <c r="U129" s="333"/>
      <c r="W129" s="333"/>
      <c r="AA129" s="333"/>
      <c r="AC129" s="333"/>
      <c r="AE129" s="333"/>
      <c r="AG129" s="333"/>
      <c r="AM129" s="333"/>
      <c r="AO129" s="333"/>
      <c r="AS129" s="333"/>
      <c r="AU129" s="333"/>
      <c r="AW129" s="333"/>
      <c r="AX129" s="83"/>
      <c r="AY129" s="83"/>
      <c r="AZ129" s="83"/>
      <c r="BA129" s="83"/>
      <c r="BB129" s="83"/>
      <c r="BC129" s="83"/>
      <c r="BD129" s="83"/>
      <c r="BE129" s="83"/>
      <c r="BG129" s="83"/>
      <c r="BH129" s="83"/>
      <c r="BI129" s="83"/>
      <c r="BJ129" s="83"/>
      <c r="BK129" s="83"/>
      <c r="BL129" s="83"/>
      <c r="BM129" s="83"/>
      <c r="BN129" s="83"/>
      <c r="BO129" s="83"/>
      <c r="BP129" s="83"/>
      <c r="BQ129" s="83"/>
      <c r="BR129" s="83"/>
      <c r="BS129" s="83"/>
      <c r="BT129" s="83"/>
      <c r="BU129" s="83"/>
      <c r="BV129" s="83"/>
    </row>
    <row r="130" spans="1:74">
      <c r="A130" s="83"/>
      <c r="B130" s="83"/>
      <c r="C130" s="83"/>
      <c r="D130" s="120"/>
      <c r="E130" s="120"/>
      <c r="F130" s="333"/>
      <c r="G130" s="333"/>
      <c r="H130" s="333"/>
      <c r="I130" s="333"/>
      <c r="K130" s="333"/>
      <c r="O130" s="333"/>
      <c r="Q130" s="333"/>
      <c r="S130" s="333"/>
      <c r="U130" s="333"/>
      <c r="W130" s="333"/>
      <c r="AA130" s="333"/>
      <c r="AC130" s="333"/>
      <c r="AE130" s="333"/>
      <c r="AG130" s="333"/>
      <c r="AM130" s="333"/>
      <c r="AO130" s="333"/>
      <c r="AS130" s="333"/>
      <c r="AU130" s="333"/>
      <c r="AW130" s="333"/>
      <c r="AX130" s="83"/>
      <c r="AY130" s="83"/>
      <c r="AZ130" s="83"/>
      <c r="BA130" s="83"/>
      <c r="BB130" s="83"/>
      <c r="BC130" s="83"/>
      <c r="BD130" s="83"/>
      <c r="BE130" s="83"/>
      <c r="BG130" s="83"/>
      <c r="BH130" s="83"/>
      <c r="BI130" s="83"/>
      <c r="BJ130" s="83"/>
      <c r="BK130" s="83"/>
      <c r="BL130" s="83"/>
      <c r="BM130" s="83"/>
      <c r="BN130" s="83"/>
      <c r="BO130" s="83"/>
      <c r="BP130" s="83"/>
      <c r="BQ130" s="83"/>
      <c r="BR130" s="83"/>
      <c r="BS130" s="83"/>
      <c r="BT130" s="83"/>
      <c r="BU130" s="83"/>
      <c r="BV130" s="83"/>
    </row>
    <row r="131" spans="1:74">
      <c r="A131" s="83"/>
      <c r="B131" s="83"/>
      <c r="C131" s="83"/>
      <c r="D131" s="120"/>
      <c r="E131" s="120"/>
      <c r="F131" s="333"/>
      <c r="G131" s="333"/>
      <c r="H131" s="333"/>
      <c r="I131" s="333"/>
      <c r="K131" s="333"/>
      <c r="O131" s="333"/>
      <c r="Q131" s="333"/>
      <c r="S131" s="333"/>
      <c r="U131" s="333"/>
      <c r="W131" s="333"/>
      <c r="AA131" s="333"/>
      <c r="AC131" s="333"/>
      <c r="AE131" s="333"/>
      <c r="AG131" s="333"/>
      <c r="AM131" s="333"/>
      <c r="AO131" s="333"/>
      <c r="AS131" s="333"/>
      <c r="AU131" s="333"/>
      <c r="AW131" s="333"/>
      <c r="AX131" s="83"/>
      <c r="AY131" s="83"/>
      <c r="AZ131" s="83"/>
      <c r="BA131" s="83"/>
      <c r="BB131" s="83"/>
      <c r="BC131" s="83"/>
      <c r="BD131" s="83"/>
      <c r="BE131" s="83"/>
      <c r="BG131" s="83"/>
      <c r="BH131" s="83"/>
      <c r="BI131" s="83"/>
      <c r="BJ131" s="83"/>
      <c r="BK131" s="83"/>
      <c r="BL131" s="83"/>
      <c r="BM131" s="83"/>
      <c r="BN131" s="83"/>
      <c r="BO131" s="83"/>
      <c r="BP131" s="83"/>
      <c r="BQ131" s="83"/>
      <c r="BR131" s="83"/>
      <c r="BS131" s="83"/>
      <c r="BT131" s="83"/>
      <c r="BU131" s="83"/>
      <c r="BV131" s="83"/>
    </row>
    <row r="132" spans="1:74">
      <c r="A132" s="83"/>
      <c r="B132" s="83"/>
      <c r="C132" s="83"/>
      <c r="D132" s="120"/>
      <c r="E132" s="120"/>
      <c r="F132" s="333"/>
      <c r="G132" s="333"/>
      <c r="H132" s="333"/>
      <c r="I132" s="333"/>
      <c r="K132" s="333"/>
      <c r="O132" s="333"/>
      <c r="Q132" s="333"/>
      <c r="S132" s="333"/>
      <c r="U132" s="333"/>
      <c r="W132" s="333"/>
      <c r="AA132" s="333"/>
      <c r="AC132" s="333"/>
      <c r="AE132" s="333"/>
      <c r="AG132" s="333"/>
      <c r="AM132" s="333"/>
      <c r="AO132" s="333"/>
      <c r="AS132" s="333"/>
      <c r="AU132" s="333"/>
      <c r="AW132" s="333"/>
      <c r="AX132" s="83"/>
      <c r="AY132" s="83"/>
      <c r="AZ132" s="83"/>
      <c r="BA132" s="83"/>
      <c r="BB132" s="83"/>
      <c r="BC132" s="83"/>
      <c r="BD132" s="83"/>
      <c r="BE132" s="83"/>
      <c r="BG132" s="83"/>
      <c r="BH132" s="83"/>
      <c r="BI132" s="83"/>
      <c r="BJ132" s="83"/>
      <c r="BK132" s="83"/>
      <c r="BL132" s="83"/>
      <c r="BM132" s="83"/>
      <c r="BN132" s="83"/>
      <c r="BO132" s="83"/>
      <c r="BP132" s="83"/>
      <c r="BQ132" s="83"/>
      <c r="BR132" s="83"/>
      <c r="BS132" s="83"/>
      <c r="BT132" s="83"/>
      <c r="BU132" s="83"/>
      <c r="BV132" s="83"/>
    </row>
    <row r="133" spans="1:74">
      <c r="A133" s="83"/>
      <c r="B133" s="83"/>
      <c r="C133" s="83"/>
      <c r="D133" s="120"/>
      <c r="E133" s="120"/>
      <c r="F133" s="333"/>
      <c r="G133" s="333"/>
      <c r="H133" s="333"/>
      <c r="I133" s="333"/>
      <c r="K133" s="333"/>
      <c r="O133" s="333"/>
      <c r="Q133" s="333"/>
      <c r="S133" s="333"/>
      <c r="U133" s="333"/>
      <c r="W133" s="333"/>
      <c r="AA133" s="333"/>
      <c r="AC133" s="333"/>
      <c r="AE133" s="333"/>
      <c r="AG133" s="333"/>
      <c r="AM133" s="333"/>
      <c r="AO133" s="333"/>
      <c r="AS133" s="333"/>
      <c r="AU133" s="333"/>
      <c r="AW133" s="333"/>
      <c r="AX133" s="83"/>
      <c r="AY133" s="83"/>
      <c r="AZ133" s="83"/>
      <c r="BA133" s="83"/>
      <c r="BB133" s="83"/>
      <c r="BC133" s="83"/>
      <c r="BD133" s="83"/>
      <c r="BE133" s="83"/>
      <c r="BG133" s="83"/>
      <c r="BH133" s="83"/>
      <c r="BI133" s="83"/>
      <c r="BJ133" s="83"/>
      <c r="BK133" s="83"/>
      <c r="BL133" s="83"/>
      <c r="BM133" s="83"/>
      <c r="BN133" s="83"/>
      <c r="BO133" s="83"/>
      <c r="BP133" s="83"/>
      <c r="BQ133" s="83"/>
      <c r="BR133" s="83"/>
      <c r="BS133" s="83"/>
      <c r="BT133" s="83"/>
      <c r="BU133" s="83"/>
      <c r="BV133" s="83"/>
    </row>
    <row r="134" spans="1:74">
      <c r="A134" s="83"/>
      <c r="B134" s="83"/>
      <c r="C134" s="83"/>
      <c r="D134" s="120"/>
      <c r="E134" s="120"/>
      <c r="F134" s="333"/>
      <c r="G134" s="333"/>
      <c r="H134" s="333"/>
      <c r="I134" s="333"/>
      <c r="K134" s="333"/>
      <c r="O134" s="333"/>
      <c r="Q134" s="333"/>
      <c r="S134" s="333"/>
      <c r="U134" s="333"/>
      <c r="W134" s="333"/>
      <c r="AA134" s="333"/>
      <c r="AC134" s="333"/>
      <c r="AE134" s="333"/>
      <c r="AG134" s="333"/>
      <c r="AM134" s="333"/>
      <c r="AO134" s="333"/>
      <c r="AS134" s="333"/>
      <c r="AU134" s="333"/>
      <c r="AW134" s="333"/>
      <c r="AX134" s="83"/>
      <c r="AY134" s="83"/>
      <c r="AZ134" s="83"/>
      <c r="BA134" s="83"/>
      <c r="BB134" s="83"/>
      <c r="BC134" s="83"/>
      <c r="BD134" s="83"/>
      <c r="BE134" s="83"/>
      <c r="BG134" s="83"/>
      <c r="BH134" s="83"/>
      <c r="BI134" s="83"/>
      <c r="BJ134" s="83"/>
      <c r="BK134" s="83"/>
      <c r="BL134" s="83"/>
      <c r="BM134" s="83"/>
      <c r="BN134" s="83"/>
      <c r="BO134" s="83"/>
      <c r="BP134" s="83"/>
      <c r="BQ134" s="83"/>
      <c r="BR134" s="83"/>
      <c r="BS134" s="83"/>
      <c r="BT134" s="83"/>
      <c r="BU134" s="83"/>
      <c r="BV134" s="83"/>
    </row>
    <row r="135" spans="1:74">
      <c r="A135" s="83"/>
      <c r="B135" s="83"/>
      <c r="C135" s="83"/>
      <c r="D135" s="120"/>
      <c r="E135" s="120"/>
      <c r="F135" s="333"/>
      <c r="G135" s="333"/>
      <c r="H135" s="333"/>
      <c r="I135" s="333"/>
      <c r="K135" s="333"/>
      <c r="O135" s="333"/>
      <c r="Q135" s="333"/>
      <c r="S135" s="333"/>
      <c r="U135" s="333"/>
      <c r="W135" s="333"/>
      <c r="AA135" s="333"/>
      <c r="AC135" s="333"/>
      <c r="AE135" s="333"/>
      <c r="AG135" s="333"/>
      <c r="AM135" s="333"/>
      <c r="AO135" s="333"/>
      <c r="AS135" s="333"/>
      <c r="AU135" s="333"/>
      <c r="AW135" s="333"/>
      <c r="AX135" s="83"/>
      <c r="AY135" s="83"/>
      <c r="AZ135" s="83"/>
      <c r="BA135" s="83"/>
      <c r="BB135" s="83"/>
      <c r="BC135" s="83"/>
      <c r="BD135" s="83"/>
      <c r="BE135" s="83"/>
      <c r="BG135" s="83"/>
      <c r="BH135" s="83"/>
      <c r="BI135" s="83"/>
      <c r="BJ135" s="83"/>
      <c r="BK135" s="83"/>
      <c r="BL135" s="83"/>
      <c r="BM135" s="83"/>
      <c r="BN135" s="83"/>
      <c r="BO135" s="83"/>
      <c r="BP135" s="83"/>
      <c r="BQ135" s="83"/>
      <c r="BR135" s="83"/>
      <c r="BS135" s="83"/>
      <c r="BT135" s="83"/>
      <c r="BU135" s="83"/>
      <c r="BV135" s="83"/>
    </row>
    <row r="136" spans="1:74">
      <c r="A136" s="83"/>
      <c r="B136" s="83"/>
      <c r="C136" s="83"/>
      <c r="D136" s="120"/>
      <c r="E136" s="120"/>
      <c r="F136" s="333"/>
      <c r="G136" s="333"/>
      <c r="H136" s="333"/>
      <c r="I136" s="333"/>
      <c r="K136" s="333"/>
      <c r="O136" s="333"/>
      <c r="Q136" s="333"/>
      <c r="S136" s="333"/>
      <c r="U136" s="333"/>
      <c r="W136" s="333"/>
      <c r="AA136" s="333"/>
      <c r="AC136" s="333"/>
      <c r="AE136" s="333"/>
      <c r="AG136" s="333"/>
      <c r="AM136" s="333"/>
      <c r="AO136" s="333"/>
      <c r="AS136" s="333"/>
      <c r="AU136" s="333"/>
      <c r="AW136" s="333"/>
      <c r="AX136" s="83"/>
      <c r="AY136" s="83"/>
      <c r="AZ136" s="83"/>
      <c r="BA136" s="83"/>
      <c r="BB136" s="83"/>
      <c r="BC136" s="83"/>
      <c r="BD136" s="83"/>
      <c r="BE136" s="83"/>
      <c r="BG136" s="83"/>
      <c r="BH136" s="83"/>
      <c r="BI136" s="83"/>
      <c r="BJ136" s="83"/>
      <c r="BK136" s="83"/>
      <c r="BL136" s="83"/>
      <c r="BM136" s="83"/>
      <c r="BN136" s="83"/>
      <c r="BO136" s="83"/>
      <c r="BP136" s="83"/>
      <c r="BQ136" s="83"/>
      <c r="BR136" s="83"/>
      <c r="BS136" s="83"/>
      <c r="BT136" s="83"/>
      <c r="BU136" s="83"/>
      <c r="BV136" s="83"/>
    </row>
    <row r="137" spans="1:74">
      <c r="A137" s="83"/>
      <c r="B137" s="83"/>
      <c r="C137" s="83"/>
      <c r="D137" s="120"/>
      <c r="E137" s="120"/>
      <c r="F137" s="333"/>
      <c r="G137" s="333"/>
      <c r="H137" s="333"/>
      <c r="I137" s="333"/>
      <c r="K137" s="333"/>
      <c r="O137" s="333"/>
      <c r="Q137" s="333"/>
      <c r="S137" s="333"/>
      <c r="U137" s="333"/>
      <c r="W137" s="333"/>
      <c r="AA137" s="333"/>
      <c r="AC137" s="333"/>
      <c r="AE137" s="333"/>
      <c r="AG137" s="333"/>
      <c r="AM137" s="333"/>
      <c r="AO137" s="333"/>
      <c r="AS137" s="333"/>
      <c r="AU137" s="333"/>
      <c r="AW137" s="333"/>
      <c r="AX137" s="83"/>
      <c r="AY137" s="83"/>
      <c r="AZ137" s="83"/>
      <c r="BA137" s="83"/>
      <c r="BB137" s="83"/>
      <c r="BC137" s="83"/>
      <c r="BD137" s="83"/>
      <c r="BE137" s="83"/>
      <c r="BG137" s="83"/>
      <c r="BH137" s="83"/>
      <c r="BI137" s="83"/>
      <c r="BJ137" s="83"/>
      <c r="BK137" s="83"/>
      <c r="BL137" s="83"/>
      <c r="BM137" s="83"/>
      <c r="BN137" s="83"/>
      <c r="BO137" s="83"/>
      <c r="BP137" s="83"/>
      <c r="BQ137" s="83"/>
      <c r="BR137" s="83"/>
      <c r="BS137" s="83"/>
      <c r="BT137" s="83"/>
      <c r="BU137" s="83"/>
      <c r="BV137" s="83"/>
    </row>
    <row r="138" spans="1:74">
      <c r="A138" s="83"/>
      <c r="B138" s="83"/>
      <c r="C138" s="83"/>
      <c r="D138" s="120"/>
      <c r="E138" s="120"/>
      <c r="F138" s="333"/>
      <c r="G138" s="333"/>
      <c r="H138" s="333"/>
      <c r="I138" s="333"/>
      <c r="K138" s="333"/>
      <c r="O138" s="333"/>
      <c r="Q138" s="333"/>
      <c r="S138" s="333"/>
      <c r="U138" s="333"/>
      <c r="W138" s="333"/>
      <c r="AA138" s="333"/>
      <c r="AC138" s="333"/>
      <c r="AE138" s="333"/>
      <c r="AG138" s="333"/>
      <c r="AM138" s="333"/>
      <c r="AO138" s="333"/>
      <c r="AS138" s="333"/>
      <c r="AU138" s="333"/>
      <c r="AW138" s="333"/>
      <c r="AX138" s="83"/>
      <c r="AY138" s="83"/>
      <c r="AZ138" s="83"/>
      <c r="BA138" s="83"/>
      <c r="BB138" s="83"/>
      <c r="BC138" s="83"/>
      <c r="BD138" s="83"/>
      <c r="BE138" s="83"/>
      <c r="BG138" s="83"/>
      <c r="BH138" s="83"/>
      <c r="BI138" s="83"/>
      <c r="BJ138" s="83"/>
      <c r="BK138" s="83"/>
      <c r="BL138" s="83"/>
      <c r="BM138" s="83"/>
      <c r="BN138" s="83"/>
      <c r="BO138" s="83"/>
      <c r="BP138" s="83"/>
      <c r="BQ138" s="83"/>
      <c r="BR138" s="83"/>
      <c r="BS138" s="83"/>
      <c r="BT138" s="83"/>
      <c r="BU138" s="83"/>
      <c r="BV138" s="83"/>
    </row>
    <row r="139" spans="1:74">
      <c r="A139" s="83"/>
      <c r="B139" s="83"/>
      <c r="C139" s="83"/>
      <c r="D139" s="120"/>
      <c r="E139" s="120"/>
      <c r="F139" s="333"/>
      <c r="G139" s="333"/>
      <c r="H139" s="333"/>
      <c r="I139" s="333"/>
      <c r="K139" s="333"/>
      <c r="O139" s="333"/>
      <c r="Q139" s="333"/>
      <c r="S139" s="333"/>
      <c r="U139" s="333"/>
      <c r="W139" s="333"/>
      <c r="AA139" s="333"/>
      <c r="AC139" s="333"/>
      <c r="AE139" s="333"/>
      <c r="AG139" s="333"/>
      <c r="AM139" s="333"/>
      <c r="AO139" s="333"/>
      <c r="AS139" s="333"/>
      <c r="AU139" s="333"/>
      <c r="AW139" s="333"/>
      <c r="AX139" s="83"/>
      <c r="AY139" s="83"/>
      <c r="AZ139" s="83"/>
      <c r="BA139" s="83"/>
      <c r="BB139" s="83"/>
      <c r="BC139" s="83"/>
      <c r="BD139" s="83"/>
      <c r="BE139" s="83"/>
      <c r="BG139" s="83"/>
      <c r="BH139" s="83"/>
      <c r="BI139" s="83"/>
      <c r="BJ139" s="83"/>
      <c r="BK139" s="83"/>
      <c r="BL139" s="83"/>
      <c r="BM139" s="83"/>
      <c r="BN139" s="83"/>
      <c r="BO139" s="83"/>
      <c r="BP139" s="83"/>
      <c r="BQ139" s="83"/>
      <c r="BR139" s="83"/>
      <c r="BS139" s="83"/>
      <c r="BT139" s="83"/>
      <c r="BU139" s="83"/>
      <c r="BV139" s="83"/>
    </row>
    <row r="140" spans="1:74">
      <c r="A140" s="83"/>
      <c r="B140" s="83"/>
      <c r="C140" s="83"/>
      <c r="D140" s="120"/>
      <c r="E140" s="120"/>
      <c r="F140" s="333"/>
      <c r="G140" s="333"/>
      <c r="H140" s="333"/>
      <c r="I140" s="333"/>
      <c r="K140" s="333"/>
      <c r="O140" s="333"/>
      <c r="Q140" s="333"/>
      <c r="S140" s="333"/>
      <c r="U140" s="333"/>
      <c r="W140" s="333"/>
      <c r="AA140" s="333"/>
      <c r="AC140" s="333"/>
      <c r="AE140" s="333"/>
      <c r="AG140" s="333"/>
      <c r="AM140" s="333"/>
      <c r="AO140" s="333"/>
      <c r="AS140" s="333"/>
      <c r="AU140" s="333"/>
      <c r="AW140" s="333"/>
      <c r="AX140" s="83"/>
      <c r="AY140" s="83"/>
      <c r="AZ140" s="83"/>
      <c r="BA140" s="83"/>
      <c r="BB140" s="83"/>
      <c r="BC140" s="83"/>
      <c r="BD140" s="83"/>
      <c r="BE140" s="83"/>
      <c r="BG140" s="83"/>
      <c r="BH140" s="83"/>
      <c r="BI140" s="83"/>
      <c r="BJ140" s="83"/>
      <c r="BK140" s="83"/>
      <c r="BL140" s="83"/>
      <c r="BM140" s="83"/>
      <c r="BN140" s="83"/>
      <c r="BO140" s="83"/>
      <c r="BP140" s="83"/>
      <c r="BQ140" s="83"/>
      <c r="BR140" s="83"/>
      <c r="BS140" s="83"/>
      <c r="BT140" s="83"/>
      <c r="BU140" s="83"/>
      <c r="BV140" s="83"/>
    </row>
    <row r="141" spans="1:74">
      <c r="A141" s="83"/>
      <c r="B141" s="83"/>
      <c r="C141" s="83"/>
      <c r="D141" s="120"/>
      <c r="E141" s="120"/>
      <c r="F141" s="333"/>
      <c r="G141" s="333"/>
      <c r="H141" s="333"/>
      <c r="I141" s="333"/>
      <c r="K141" s="333"/>
      <c r="O141" s="333"/>
      <c r="Q141" s="333"/>
      <c r="S141" s="333"/>
      <c r="U141" s="333"/>
      <c r="W141" s="333"/>
      <c r="AA141" s="333"/>
      <c r="AC141" s="333"/>
      <c r="AE141" s="333"/>
      <c r="AG141" s="333"/>
      <c r="AM141" s="333"/>
      <c r="AO141" s="333"/>
      <c r="AS141" s="333"/>
      <c r="AU141" s="333"/>
      <c r="AW141" s="333"/>
      <c r="AX141" s="83"/>
      <c r="AY141" s="83"/>
      <c r="AZ141" s="83"/>
      <c r="BA141" s="83"/>
      <c r="BB141" s="83"/>
      <c r="BC141" s="83"/>
      <c r="BD141" s="83"/>
      <c r="BE141" s="83"/>
      <c r="BG141" s="83"/>
      <c r="BH141" s="83"/>
      <c r="BI141" s="83"/>
      <c r="BJ141" s="83"/>
      <c r="BK141" s="83"/>
      <c r="BL141" s="83"/>
      <c r="BM141" s="83"/>
      <c r="BN141" s="83"/>
      <c r="BO141" s="83"/>
      <c r="BP141" s="83"/>
      <c r="BQ141" s="83"/>
      <c r="BR141" s="83"/>
      <c r="BS141" s="83"/>
      <c r="BT141" s="83"/>
      <c r="BU141" s="83"/>
      <c r="BV141" s="83"/>
    </row>
    <row r="142" spans="1:74">
      <c r="A142" s="83"/>
      <c r="B142" s="83"/>
      <c r="C142" s="83"/>
      <c r="D142" s="120"/>
      <c r="E142" s="120"/>
      <c r="F142" s="333"/>
      <c r="G142" s="333"/>
      <c r="H142" s="333"/>
      <c r="I142" s="333"/>
      <c r="K142" s="333"/>
      <c r="O142" s="333"/>
      <c r="Q142" s="333"/>
      <c r="S142" s="333"/>
      <c r="U142" s="333"/>
      <c r="W142" s="333"/>
      <c r="AA142" s="333"/>
      <c r="AC142" s="333"/>
      <c r="AE142" s="333"/>
      <c r="AG142" s="333"/>
      <c r="AM142" s="333"/>
      <c r="AO142" s="333"/>
      <c r="AS142" s="333"/>
      <c r="AU142" s="333"/>
      <c r="AW142" s="333"/>
      <c r="AX142" s="83"/>
      <c r="AY142" s="83"/>
      <c r="AZ142" s="83"/>
      <c r="BA142" s="83"/>
      <c r="BB142" s="83"/>
      <c r="BC142" s="83"/>
      <c r="BD142" s="83"/>
      <c r="BE142" s="83"/>
      <c r="BG142" s="83"/>
      <c r="BH142" s="83"/>
      <c r="BI142" s="83"/>
      <c r="BJ142" s="83"/>
      <c r="BK142" s="83"/>
      <c r="BL142" s="83"/>
      <c r="BM142" s="83"/>
      <c r="BN142" s="83"/>
      <c r="BO142" s="83"/>
      <c r="BP142" s="83"/>
      <c r="BQ142" s="83"/>
      <c r="BR142" s="83"/>
      <c r="BS142" s="83"/>
      <c r="BT142" s="83"/>
      <c r="BU142" s="83"/>
      <c r="BV142" s="83"/>
    </row>
    <row r="143" spans="1:74">
      <c r="A143" s="83"/>
      <c r="B143" s="83"/>
      <c r="C143" s="83"/>
      <c r="D143" s="120"/>
      <c r="E143" s="120"/>
      <c r="F143" s="333"/>
      <c r="G143" s="333"/>
      <c r="H143" s="333"/>
      <c r="I143" s="333"/>
      <c r="K143" s="333"/>
      <c r="O143" s="333"/>
      <c r="Q143" s="333"/>
      <c r="S143" s="333"/>
      <c r="U143" s="333"/>
      <c r="W143" s="333"/>
      <c r="AA143" s="333"/>
      <c r="AC143" s="333"/>
      <c r="AE143" s="333"/>
      <c r="AG143" s="333"/>
      <c r="AM143" s="333"/>
      <c r="AO143" s="333"/>
      <c r="AS143" s="333"/>
      <c r="AU143" s="333"/>
      <c r="AW143" s="333"/>
      <c r="AX143" s="83"/>
      <c r="AY143" s="83"/>
      <c r="AZ143" s="83"/>
      <c r="BA143" s="83"/>
      <c r="BB143" s="83"/>
      <c r="BC143" s="83"/>
      <c r="BD143" s="83"/>
      <c r="BE143" s="83"/>
      <c r="BG143" s="83"/>
      <c r="BH143" s="83"/>
      <c r="BI143" s="83"/>
      <c r="BJ143" s="83"/>
      <c r="BK143" s="83"/>
      <c r="BL143" s="83"/>
      <c r="BM143" s="83"/>
      <c r="BN143" s="83"/>
      <c r="BO143" s="83"/>
      <c r="BP143" s="83"/>
      <c r="BQ143" s="83"/>
      <c r="BR143" s="83"/>
      <c r="BS143" s="83"/>
      <c r="BT143" s="83"/>
      <c r="BU143" s="83"/>
      <c r="BV143" s="83"/>
    </row>
    <row r="144" spans="1:74">
      <c r="A144" s="83"/>
      <c r="B144" s="83"/>
      <c r="C144" s="83"/>
      <c r="D144" s="120"/>
      <c r="E144" s="120"/>
      <c r="F144" s="333"/>
      <c r="G144" s="333"/>
      <c r="H144" s="333"/>
      <c r="I144" s="333"/>
      <c r="K144" s="333"/>
      <c r="O144" s="333"/>
      <c r="Q144" s="333"/>
      <c r="S144" s="333"/>
      <c r="U144" s="333"/>
      <c r="W144" s="333"/>
      <c r="AA144" s="333"/>
      <c r="AC144" s="333"/>
      <c r="AE144" s="333"/>
      <c r="AG144" s="333"/>
      <c r="AM144" s="333"/>
      <c r="AO144" s="333"/>
      <c r="AS144" s="333"/>
      <c r="AU144" s="333"/>
      <c r="AW144" s="333"/>
      <c r="AX144" s="83"/>
      <c r="AY144" s="83"/>
      <c r="AZ144" s="83"/>
      <c r="BA144" s="83"/>
      <c r="BB144" s="83"/>
      <c r="BC144" s="83"/>
      <c r="BD144" s="83"/>
      <c r="BE144" s="83"/>
      <c r="BG144" s="83"/>
      <c r="BH144" s="83"/>
      <c r="BI144" s="83"/>
      <c r="BJ144" s="83"/>
      <c r="BK144" s="83"/>
      <c r="BL144" s="83"/>
      <c r="BM144" s="83"/>
      <c r="BN144" s="83"/>
      <c r="BO144" s="83"/>
      <c r="BP144" s="83"/>
      <c r="BQ144" s="83"/>
      <c r="BR144" s="83"/>
      <c r="BS144" s="83"/>
      <c r="BT144" s="83"/>
      <c r="BU144" s="83"/>
      <c r="BV144" s="83"/>
    </row>
    <row r="145" spans="1:74">
      <c r="A145" s="83"/>
      <c r="B145" s="83"/>
      <c r="C145" s="83"/>
      <c r="D145" s="120"/>
      <c r="E145" s="120"/>
      <c r="F145" s="333"/>
      <c r="G145" s="333"/>
      <c r="H145" s="333"/>
      <c r="I145" s="333"/>
      <c r="K145" s="333"/>
      <c r="O145" s="333"/>
      <c r="Q145" s="333"/>
      <c r="S145" s="333"/>
      <c r="U145" s="333"/>
      <c r="W145" s="333"/>
      <c r="AA145" s="333"/>
      <c r="AC145" s="333"/>
      <c r="AE145" s="333"/>
      <c r="AG145" s="333"/>
      <c r="AM145" s="333"/>
      <c r="AO145" s="333"/>
      <c r="AS145" s="333"/>
      <c r="AU145" s="333"/>
      <c r="AW145" s="333"/>
      <c r="AX145" s="83"/>
      <c r="AY145" s="83"/>
      <c r="AZ145" s="83"/>
      <c r="BA145" s="83"/>
      <c r="BB145" s="83"/>
      <c r="BC145" s="83"/>
      <c r="BD145" s="83"/>
      <c r="BE145" s="83"/>
      <c r="BG145" s="83"/>
      <c r="BH145" s="83"/>
      <c r="BI145" s="83"/>
      <c r="BJ145" s="83"/>
      <c r="BK145" s="83"/>
      <c r="BL145" s="83"/>
      <c r="BM145" s="83"/>
      <c r="BN145" s="83"/>
      <c r="BO145" s="83"/>
      <c r="BP145" s="83"/>
      <c r="BQ145" s="83"/>
      <c r="BR145" s="83"/>
      <c r="BS145" s="83"/>
      <c r="BT145" s="83"/>
      <c r="BU145" s="83"/>
      <c r="BV145" s="83"/>
    </row>
    <row r="146" spans="1:74">
      <c r="A146" s="83"/>
      <c r="B146" s="83"/>
      <c r="C146" s="83"/>
      <c r="D146" s="120"/>
      <c r="E146" s="120"/>
      <c r="F146" s="333"/>
      <c r="G146" s="333"/>
      <c r="H146" s="333"/>
      <c r="I146" s="333"/>
      <c r="K146" s="333"/>
      <c r="O146" s="333"/>
      <c r="Q146" s="333"/>
      <c r="S146" s="333"/>
      <c r="U146" s="333"/>
      <c r="W146" s="333"/>
      <c r="AA146" s="333"/>
      <c r="AC146" s="333"/>
      <c r="AE146" s="333"/>
      <c r="AG146" s="333"/>
      <c r="AM146" s="333"/>
      <c r="AO146" s="333"/>
      <c r="AS146" s="333"/>
      <c r="AU146" s="333"/>
      <c r="AW146" s="333"/>
      <c r="AX146" s="83"/>
      <c r="AY146" s="83"/>
      <c r="AZ146" s="83"/>
      <c r="BA146" s="83"/>
      <c r="BB146" s="83"/>
      <c r="BC146" s="83"/>
      <c r="BD146" s="83"/>
      <c r="BE146" s="83"/>
      <c r="BG146" s="83"/>
      <c r="BH146" s="83"/>
      <c r="BI146" s="83"/>
      <c r="BJ146" s="83"/>
      <c r="BK146" s="83"/>
      <c r="BL146" s="83"/>
      <c r="BM146" s="83"/>
      <c r="BN146" s="83"/>
      <c r="BO146" s="83"/>
      <c r="BP146" s="83"/>
      <c r="BQ146" s="83"/>
      <c r="BR146" s="83"/>
      <c r="BS146" s="83"/>
      <c r="BT146" s="83"/>
      <c r="BU146" s="83"/>
      <c r="BV146" s="83"/>
    </row>
    <row r="147" spans="1:74">
      <c r="A147" s="83"/>
      <c r="B147" s="83"/>
      <c r="C147" s="83"/>
      <c r="D147" s="120"/>
      <c r="E147" s="120"/>
      <c r="F147" s="333"/>
      <c r="G147" s="333"/>
      <c r="H147" s="333"/>
      <c r="I147" s="333"/>
      <c r="K147" s="333"/>
      <c r="O147" s="333"/>
      <c r="Q147" s="333"/>
      <c r="S147" s="333"/>
      <c r="U147" s="333"/>
      <c r="W147" s="333"/>
      <c r="AA147" s="333"/>
      <c r="AC147" s="333"/>
      <c r="AE147" s="333"/>
      <c r="AG147" s="333"/>
      <c r="AM147" s="333"/>
      <c r="AO147" s="333"/>
      <c r="AS147" s="333"/>
      <c r="AU147" s="333"/>
      <c r="AW147" s="333"/>
      <c r="AX147" s="83"/>
      <c r="AY147" s="83"/>
      <c r="AZ147" s="83"/>
      <c r="BA147" s="83"/>
      <c r="BB147" s="83"/>
      <c r="BC147" s="83"/>
      <c r="BD147" s="83"/>
      <c r="BE147" s="83"/>
      <c r="BG147" s="83"/>
      <c r="BH147" s="83"/>
      <c r="BI147" s="83"/>
      <c r="BJ147" s="83"/>
      <c r="BK147" s="83"/>
      <c r="BL147" s="83"/>
      <c r="BM147" s="83"/>
      <c r="BN147" s="83"/>
      <c r="BO147" s="83"/>
      <c r="BP147" s="83"/>
      <c r="BQ147" s="83"/>
      <c r="BR147" s="83"/>
      <c r="BS147" s="83"/>
      <c r="BT147" s="83"/>
      <c r="BU147" s="83"/>
      <c r="BV147" s="83"/>
    </row>
    <row r="148" spans="1:74">
      <c r="A148" s="83"/>
      <c r="B148" s="83"/>
      <c r="C148" s="83"/>
      <c r="D148" s="120"/>
      <c r="E148" s="120"/>
      <c r="F148" s="333"/>
      <c r="G148" s="333"/>
      <c r="H148" s="333"/>
      <c r="I148" s="333"/>
      <c r="K148" s="333"/>
      <c r="O148" s="333"/>
      <c r="Q148" s="333"/>
      <c r="S148" s="333"/>
      <c r="U148" s="333"/>
      <c r="W148" s="333"/>
      <c r="AA148" s="333"/>
      <c r="AC148" s="333"/>
      <c r="AE148" s="333"/>
      <c r="AG148" s="333"/>
      <c r="AM148" s="333"/>
      <c r="AO148" s="333"/>
      <c r="AS148" s="333"/>
      <c r="AU148" s="333"/>
      <c r="AW148" s="333"/>
      <c r="AX148" s="83"/>
      <c r="AY148" s="83"/>
      <c r="AZ148" s="83"/>
      <c r="BA148" s="83"/>
      <c r="BB148" s="83"/>
      <c r="BC148" s="83"/>
      <c r="BD148" s="83"/>
      <c r="BE148" s="83"/>
      <c r="BG148" s="83"/>
      <c r="BH148" s="83"/>
      <c r="BI148" s="83"/>
      <c r="BJ148" s="83"/>
      <c r="BK148" s="83"/>
      <c r="BL148" s="83"/>
      <c r="BM148" s="83"/>
      <c r="BN148" s="83"/>
      <c r="BO148" s="83"/>
      <c r="BP148" s="83"/>
      <c r="BQ148" s="83"/>
      <c r="BR148" s="83"/>
      <c r="BS148" s="83"/>
      <c r="BT148" s="83"/>
      <c r="BU148" s="83"/>
      <c r="BV148" s="83"/>
    </row>
    <row r="149" spans="1:74">
      <c r="A149" s="83"/>
      <c r="B149" s="83"/>
      <c r="C149" s="83"/>
      <c r="D149" s="120"/>
      <c r="E149" s="120"/>
      <c r="F149" s="333"/>
      <c r="G149" s="333"/>
      <c r="H149" s="333"/>
      <c r="I149" s="333"/>
      <c r="K149" s="333"/>
      <c r="O149" s="333"/>
      <c r="Q149" s="333"/>
      <c r="S149" s="333"/>
      <c r="U149" s="333"/>
      <c r="W149" s="333"/>
      <c r="AA149" s="333"/>
      <c r="AC149" s="333"/>
      <c r="AE149" s="333"/>
      <c r="AG149" s="333"/>
      <c r="AM149" s="333"/>
      <c r="AO149" s="333"/>
      <c r="AS149" s="333"/>
      <c r="AU149" s="333"/>
      <c r="AW149" s="333"/>
      <c r="AX149" s="83"/>
      <c r="AY149" s="83"/>
      <c r="AZ149" s="83"/>
      <c r="BA149" s="83"/>
      <c r="BB149" s="83"/>
      <c r="BC149" s="83"/>
      <c r="BD149" s="83"/>
      <c r="BE149" s="83"/>
      <c r="BG149" s="83"/>
      <c r="BH149" s="83"/>
      <c r="BI149" s="83"/>
      <c r="BJ149" s="83"/>
      <c r="BK149" s="83"/>
      <c r="BL149" s="83"/>
      <c r="BM149" s="83"/>
      <c r="BN149" s="83"/>
      <c r="BO149" s="83"/>
      <c r="BP149" s="83"/>
      <c r="BQ149" s="83"/>
      <c r="BR149" s="83"/>
      <c r="BS149" s="83"/>
      <c r="BT149" s="83"/>
      <c r="BU149" s="83"/>
      <c r="BV149" s="83"/>
    </row>
    <row r="150" spans="1:74">
      <c r="A150" s="83"/>
      <c r="B150" s="83"/>
      <c r="C150" s="83"/>
      <c r="D150" s="120"/>
      <c r="E150" s="120"/>
      <c r="F150" s="333"/>
      <c r="G150" s="333"/>
      <c r="H150" s="333"/>
      <c r="I150" s="333"/>
      <c r="K150" s="333"/>
      <c r="O150" s="333"/>
      <c r="Q150" s="333"/>
      <c r="S150" s="333"/>
      <c r="U150" s="333"/>
      <c r="W150" s="333"/>
      <c r="AA150" s="333"/>
      <c r="AC150" s="333"/>
      <c r="AE150" s="333"/>
      <c r="AG150" s="333"/>
      <c r="AM150" s="333"/>
      <c r="AO150" s="333"/>
      <c r="AS150" s="333"/>
      <c r="AU150" s="333"/>
      <c r="AW150" s="333"/>
      <c r="AX150" s="83"/>
      <c r="AY150" s="83"/>
      <c r="AZ150" s="83"/>
      <c r="BA150" s="83"/>
      <c r="BB150" s="83"/>
      <c r="BC150" s="83"/>
      <c r="BD150" s="83"/>
      <c r="BE150" s="83"/>
      <c r="BG150" s="83"/>
      <c r="BH150" s="83"/>
      <c r="BI150" s="83"/>
      <c r="BJ150" s="83"/>
      <c r="BK150" s="83"/>
      <c r="BL150" s="83"/>
      <c r="BM150" s="83"/>
      <c r="BN150" s="83"/>
      <c r="BO150" s="83"/>
      <c r="BP150" s="83"/>
      <c r="BQ150" s="83"/>
      <c r="BR150" s="83"/>
      <c r="BS150" s="83"/>
      <c r="BT150" s="83"/>
      <c r="BU150" s="83"/>
      <c r="BV150" s="83"/>
    </row>
    <row r="151" spans="1:74">
      <c r="A151" s="83"/>
      <c r="B151" s="83"/>
      <c r="C151" s="83"/>
      <c r="D151" s="120"/>
      <c r="E151" s="120"/>
      <c r="F151" s="333"/>
      <c r="G151" s="333"/>
      <c r="H151" s="333"/>
      <c r="I151" s="333"/>
      <c r="K151" s="333"/>
      <c r="O151" s="333"/>
      <c r="Q151" s="333"/>
      <c r="S151" s="333"/>
      <c r="U151" s="333"/>
      <c r="W151" s="333"/>
      <c r="AA151" s="333"/>
      <c r="AC151" s="333"/>
      <c r="AE151" s="333"/>
      <c r="AG151" s="333"/>
      <c r="AM151" s="333"/>
      <c r="AO151" s="333"/>
      <c r="AS151" s="333"/>
      <c r="AU151" s="333"/>
      <c r="AW151" s="333"/>
      <c r="AX151" s="83"/>
      <c r="AY151" s="83"/>
      <c r="AZ151" s="83"/>
      <c r="BA151" s="83"/>
      <c r="BB151" s="83"/>
      <c r="BC151" s="83"/>
      <c r="BD151" s="83"/>
      <c r="BE151" s="83"/>
      <c r="BG151" s="83"/>
      <c r="BH151" s="83"/>
      <c r="BI151" s="83"/>
      <c r="BJ151" s="83"/>
      <c r="BK151" s="83"/>
      <c r="BL151" s="83"/>
      <c r="BM151" s="83"/>
      <c r="BN151" s="83"/>
      <c r="BO151" s="83"/>
      <c r="BP151" s="83"/>
      <c r="BQ151" s="83"/>
      <c r="BR151" s="83"/>
      <c r="BS151" s="83"/>
      <c r="BT151" s="83"/>
      <c r="BU151" s="83"/>
      <c r="BV151" s="83"/>
    </row>
    <row r="152" spans="1:74">
      <c r="A152" s="83"/>
      <c r="B152" s="83"/>
      <c r="C152" s="83"/>
      <c r="D152" s="120"/>
      <c r="E152" s="120"/>
      <c r="F152" s="333"/>
      <c r="G152" s="333"/>
      <c r="H152" s="333"/>
      <c r="I152" s="333"/>
      <c r="K152" s="333"/>
      <c r="O152" s="333"/>
      <c r="Q152" s="333"/>
      <c r="S152" s="333"/>
      <c r="U152" s="333"/>
      <c r="W152" s="333"/>
      <c r="AA152" s="333"/>
      <c r="AC152" s="333"/>
      <c r="AE152" s="333"/>
      <c r="AG152" s="333"/>
      <c r="AM152" s="333"/>
      <c r="AO152" s="333"/>
      <c r="AS152" s="333"/>
      <c r="AU152" s="333"/>
      <c r="AW152" s="333"/>
      <c r="AX152" s="83"/>
      <c r="AY152" s="83"/>
      <c r="AZ152" s="83"/>
      <c r="BA152" s="83"/>
      <c r="BB152" s="83"/>
      <c r="BC152" s="83"/>
      <c r="BD152" s="83"/>
      <c r="BE152" s="83"/>
      <c r="BG152" s="83"/>
      <c r="BH152" s="83"/>
      <c r="BI152" s="83"/>
      <c r="BJ152" s="83"/>
      <c r="BK152" s="83"/>
      <c r="BL152" s="83"/>
      <c r="BM152" s="83"/>
      <c r="BN152" s="83"/>
      <c r="BO152" s="83"/>
      <c r="BP152" s="83"/>
      <c r="BQ152" s="83"/>
      <c r="BR152" s="83"/>
      <c r="BS152" s="83"/>
      <c r="BT152" s="83"/>
      <c r="BU152" s="83"/>
      <c r="BV152" s="83"/>
    </row>
    <row r="153" spans="1:74">
      <c r="A153" s="83"/>
      <c r="B153" s="83"/>
      <c r="C153" s="83"/>
      <c r="D153" s="120"/>
      <c r="E153" s="120"/>
      <c r="F153" s="333"/>
      <c r="G153" s="333"/>
      <c r="H153" s="333"/>
      <c r="I153" s="333"/>
      <c r="K153" s="333"/>
      <c r="O153" s="333"/>
      <c r="Q153" s="333"/>
      <c r="S153" s="333"/>
      <c r="U153" s="333"/>
      <c r="W153" s="333"/>
      <c r="AA153" s="333"/>
      <c r="AC153" s="333"/>
      <c r="AE153" s="333"/>
      <c r="AG153" s="333"/>
      <c r="AM153" s="333"/>
      <c r="AO153" s="333"/>
      <c r="AS153" s="333"/>
      <c r="AU153" s="333"/>
      <c r="AW153" s="333"/>
      <c r="AX153" s="83"/>
      <c r="AY153" s="83"/>
      <c r="AZ153" s="83"/>
      <c r="BA153" s="83"/>
      <c r="BB153" s="83"/>
      <c r="BC153" s="83"/>
      <c r="BD153" s="83"/>
      <c r="BE153" s="83"/>
      <c r="BG153" s="83"/>
      <c r="BH153" s="83"/>
      <c r="BI153" s="83"/>
      <c r="BJ153" s="83"/>
      <c r="BK153" s="83"/>
      <c r="BL153" s="83"/>
      <c r="BM153" s="83"/>
      <c r="BN153" s="83"/>
      <c r="BO153" s="83"/>
      <c r="BP153" s="83"/>
      <c r="BQ153" s="83"/>
      <c r="BR153" s="83"/>
      <c r="BS153" s="83"/>
      <c r="BT153" s="83"/>
      <c r="BU153" s="83"/>
      <c r="BV153" s="83"/>
    </row>
    <row r="154" spans="1:74">
      <c r="A154" s="83"/>
      <c r="B154" s="83"/>
      <c r="C154" s="83"/>
      <c r="D154" s="120"/>
      <c r="E154" s="120"/>
      <c r="F154" s="333"/>
      <c r="G154" s="333"/>
      <c r="H154" s="333"/>
      <c r="I154" s="333"/>
      <c r="K154" s="333"/>
      <c r="O154" s="333"/>
      <c r="Q154" s="333"/>
      <c r="S154" s="333"/>
      <c r="U154" s="333"/>
      <c r="W154" s="333"/>
      <c r="AA154" s="333"/>
      <c r="AC154" s="333"/>
      <c r="AE154" s="333"/>
      <c r="AG154" s="333"/>
      <c r="AM154" s="333"/>
      <c r="AO154" s="333"/>
      <c r="AS154" s="333"/>
      <c r="AU154" s="333"/>
      <c r="AW154" s="333"/>
      <c r="AX154" s="83"/>
      <c r="AY154" s="83"/>
      <c r="AZ154" s="83"/>
      <c r="BA154" s="83"/>
      <c r="BB154" s="83"/>
      <c r="BC154" s="83"/>
      <c r="BD154" s="83"/>
      <c r="BE154" s="83"/>
      <c r="BG154" s="83"/>
      <c r="BH154" s="83"/>
      <c r="BI154" s="83"/>
      <c r="BJ154" s="83"/>
      <c r="BK154" s="83"/>
      <c r="BL154" s="83"/>
      <c r="BM154" s="83"/>
      <c r="BN154" s="83"/>
      <c r="BO154" s="83"/>
      <c r="BP154" s="83"/>
      <c r="BQ154" s="83"/>
      <c r="BR154" s="83"/>
      <c r="BS154" s="83"/>
      <c r="BT154" s="83"/>
      <c r="BU154" s="83"/>
      <c r="BV154" s="83"/>
    </row>
    <row r="155" spans="1:74">
      <c r="A155" s="83"/>
      <c r="B155" s="83"/>
      <c r="C155" s="83"/>
      <c r="D155" s="120"/>
      <c r="E155" s="120"/>
      <c r="F155" s="333"/>
      <c r="G155" s="333"/>
      <c r="H155" s="333"/>
      <c r="I155" s="333"/>
      <c r="K155" s="333"/>
      <c r="O155" s="333"/>
      <c r="Q155" s="333"/>
      <c r="S155" s="333"/>
      <c r="U155" s="333"/>
      <c r="W155" s="333"/>
      <c r="AA155" s="333"/>
      <c r="AC155" s="333"/>
      <c r="AE155" s="333"/>
      <c r="AG155" s="333"/>
      <c r="AM155" s="333"/>
      <c r="AO155" s="333"/>
      <c r="AS155" s="333"/>
      <c r="AU155" s="333"/>
      <c r="AW155" s="333"/>
      <c r="AX155" s="83"/>
      <c r="AY155" s="83"/>
      <c r="AZ155" s="83"/>
      <c r="BA155" s="83"/>
      <c r="BB155" s="83"/>
      <c r="BC155" s="83"/>
      <c r="BD155" s="83"/>
      <c r="BE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</row>
    <row r="156" spans="1:74">
      <c r="A156" s="83"/>
      <c r="B156" s="83"/>
      <c r="C156" s="83"/>
      <c r="D156" s="120"/>
      <c r="E156" s="120"/>
      <c r="F156" s="333"/>
      <c r="G156" s="333"/>
      <c r="H156" s="333"/>
      <c r="I156" s="333"/>
      <c r="K156" s="333"/>
      <c r="O156" s="333"/>
      <c r="Q156" s="333"/>
      <c r="S156" s="333"/>
      <c r="U156" s="333"/>
      <c r="W156" s="333"/>
      <c r="AA156" s="333"/>
      <c r="AC156" s="333"/>
      <c r="AE156" s="333"/>
      <c r="AG156" s="333"/>
      <c r="AM156" s="333"/>
      <c r="AO156" s="333"/>
      <c r="AS156" s="333"/>
      <c r="AU156" s="333"/>
      <c r="AW156" s="333"/>
      <c r="AX156" s="83"/>
      <c r="AY156" s="83"/>
      <c r="AZ156" s="83"/>
      <c r="BA156" s="83"/>
      <c r="BB156" s="83"/>
      <c r="BC156" s="83"/>
      <c r="BD156" s="83"/>
      <c r="BE156" s="83"/>
      <c r="BG156" s="83"/>
      <c r="BH156" s="83"/>
      <c r="BI156" s="83"/>
      <c r="BJ156" s="83"/>
      <c r="BK156" s="83"/>
      <c r="BL156" s="83"/>
      <c r="BM156" s="83"/>
      <c r="BN156" s="83"/>
      <c r="BO156" s="83"/>
      <c r="BP156" s="83"/>
      <c r="BQ156" s="83"/>
      <c r="BR156" s="83"/>
      <c r="BS156" s="83"/>
      <c r="BT156" s="83"/>
      <c r="BU156" s="83"/>
      <c r="BV156" s="83"/>
    </row>
    <row r="157" spans="1:74">
      <c r="A157" s="83"/>
      <c r="B157" s="83"/>
      <c r="C157" s="83"/>
      <c r="D157" s="120"/>
      <c r="E157" s="120"/>
      <c r="F157" s="333"/>
      <c r="G157" s="333"/>
      <c r="H157" s="333"/>
      <c r="I157" s="333"/>
      <c r="K157" s="333"/>
      <c r="O157" s="333"/>
      <c r="Q157" s="333"/>
      <c r="S157" s="333"/>
      <c r="U157" s="333"/>
      <c r="W157" s="333"/>
      <c r="AA157" s="333"/>
      <c r="AC157" s="333"/>
      <c r="AE157" s="333"/>
      <c r="AG157" s="333"/>
      <c r="AM157" s="333"/>
      <c r="AO157" s="333"/>
      <c r="AS157" s="333"/>
      <c r="AU157" s="333"/>
      <c r="AW157" s="333"/>
      <c r="AX157" s="83"/>
      <c r="AY157" s="83"/>
      <c r="AZ157" s="83"/>
      <c r="BA157" s="83"/>
      <c r="BB157" s="83"/>
      <c r="BC157" s="83"/>
      <c r="BD157" s="83"/>
      <c r="BE157" s="83"/>
      <c r="BG157" s="83"/>
      <c r="BH157" s="83"/>
      <c r="BI157" s="83"/>
      <c r="BJ157" s="83"/>
      <c r="BK157" s="83"/>
      <c r="BL157" s="83"/>
      <c r="BM157" s="83"/>
      <c r="BN157" s="83"/>
      <c r="BO157" s="83"/>
      <c r="BP157" s="83"/>
      <c r="BQ157" s="83"/>
      <c r="BR157" s="83"/>
      <c r="BS157" s="83"/>
      <c r="BT157" s="83"/>
      <c r="BU157" s="83"/>
      <c r="BV157" s="83"/>
    </row>
    <row r="158" spans="1:74">
      <c r="A158" s="83"/>
      <c r="B158" s="83"/>
      <c r="C158" s="83"/>
      <c r="D158" s="120"/>
      <c r="E158" s="120"/>
      <c r="F158" s="333"/>
      <c r="G158" s="333"/>
      <c r="H158" s="333"/>
      <c r="I158" s="333"/>
      <c r="K158" s="333"/>
      <c r="O158" s="333"/>
      <c r="Q158" s="333"/>
      <c r="S158" s="333"/>
      <c r="U158" s="333"/>
      <c r="W158" s="333"/>
      <c r="AA158" s="333"/>
      <c r="AC158" s="333"/>
      <c r="AE158" s="333"/>
      <c r="AG158" s="333"/>
      <c r="AM158" s="333"/>
      <c r="AO158" s="333"/>
      <c r="AS158" s="333"/>
      <c r="AU158" s="333"/>
      <c r="AW158" s="333"/>
      <c r="AX158" s="83"/>
      <c r="AY158" s="83"/>
      <c r="AZ158" s="83"/>
      <c r="BA158" s="83"/>
      <c r="BB158" s="83"/>
      <c r="BC158" s="83"/>
      <c r="BD158" s="83"/>
      <c r="BE158" s="83"/>
      <c r="BG158" s="83"/>
      <c r="BH158" s="83"/>
      <c r="BI158" s="83"/>
      <c r="BJ158" s="83"/>
      <c r="BK158" s="83"/>
      <c r="BL158" s="83"/>
      <c r="BM158" s="83"/>
      <c r="BN158" s="83"/>
      <c r="BO158" s="83"/>
      <c r="BP158" s="83"/>
      <c r="BQ158" s="83"/>
      <c r="BR158" s="83"/>
      <c r="BS158" s="83"/>
      <c r="BT158" s="83"/>
      <c r="BU158" s="83"/>
      <c r="BV158" s="83"/>
    </row>
    <row r="159" spans="1:74">
      <c r="A159" s="83"/>
      <c r="B159" s="83"/>
      <c r="C159" s="83"/>
      <c r="D159" s="120"/>
      <c r="E159" s="120"/>
      <c r="F159" s="333"/>
      <c r="G159" s="333"/>
      <c r="H159" s="333"/>
      <c r="I159" s="333"/>
      <c r="K159" s="333"/>
      <c r="O159" s="333"/>
      <c r="Q159" s="333"/>
      <c r="S159" s="333"/>
      <c r="U159" s="333"/>
      <c r="W159" s="333"/>
      <c r="AA159" s="333"/>
      <c r="AC159" s="333"/>
      <c r="AE159" s="333"/>
      <c r="AG159" s="333"/>
      <c r="AM159" s="333"/>
      <c r="AO159" s="333"/>
      <c r="AS159" s="333"/>
      <c r="AU159" s="333"/>
      <c r="AW159" s="333"/>
      <c r="AX159" s="83"/>
      <c r="AY159" s="83"/>
      <c r="AZ159" s="83"/>
      <c r="BA159" s="83"/>
      <c r="BB159" s="83"/>
      <c r="BC159" s="83"/>
      <c r="BD159" s="83"/>
      <c r="BE159" s="83"/>
      <c r="BG159" s="83"/>
      <c r="BH159" s="83"/>
      <c r="BI159" s="83"/>
      <c r="BJ159" s="83"/>
      <c r="BK159" s="83"/>
      <c r="BL159" s="83"/>
      <c r="BM159" s="83"/>
      <c r="BN159" s="83"/>
      <c r="BO159" s="83"/>
      <c r="BP159" s="83"/>
      <c r="BQ159" s="83"/>
      <c r="BR159" s="83"/>
      <c r="BS159" s="83"/>
      <c r="BT159" s="83"/>
      <c r="BU159" s="83"/>
      <c r="BV159" s="83"/>
    </row>
    <row r="160" spans="1:74">
      <c r="A160" s="83"/>
      <c r="B160" s="83"/>
      <c r="C160" s="83"/>
      <c r="D160" s="120"/>
      <c r="E160" s="120"/>
      <c r="F160" s="333"/>
      <c r="G160" s="333"/>
      <c r="H160" s="333"/>
      <c r="I160" s="333"/>
      <c r="K160" s="333"/>
      <c r="O160" s="333"/>
      <c r="Q160" s="333"/>
      <c r="S160" s="333"/>
      <c r="U160" s="333"/>
      <c r="W160" s="333"/>
      <c r="AA160" s="333"/>
      <c r="AC160" s="333"/>
      <c r="AE160" s="333"/>
      <c r="AG160" s="333"/>
      <c r="AM160" s="333"/>
      <c r="AO160" s="333"/>
      <c r="AS160" s="333"/>
      <c r="AU160" s="333"/>
      <c r="AW160" s="333"/>
      <c r="AX160" s="83"/>
      <c r="AY160" s="83"/>
      <c r="AZ160" s="83"/>
      <c r="BA160" s="83"/>
      <c r="BB160" s="83"/>
      <c r="BC160" s="83"/>
      <c r="BD160" s="83"/>
      <c r="BE160" s="83"/>
      <c r="BG160" s="83"/>
      <c r="BH160" s="83"/>
      <c r="BI160" s="83"/>
      <c r="BJ160" s="83"/>
      <c r="BK160" s="83"/>
      <c r="BL160" s="83"/>
      <c r="BM160" s="83"/>
      <c r="BN160" s="83"/>
      <c r="BO160" s="83"/>
      <c r="BP160" s="83"/>
      <c r="BQ160" s="83"/>
      <c r="BR160" s="83"/>
      <c r="BS160" s="83"/>
      <c r="BT160" s="83"/>
      <c r="BU160" s="83"/>
      <c r="BV160" s="83"/>
    </row>
    <row r="161" spans="1:74">
      <c r="A161" s="83"/>
      <c r="B161" s="83"/>
      <c r="C161" s="83"/>
      <c r="D161" s="120"/>
      <c r="E161" s="120"/>
      <c r="F161" s="333"/>
      <c r="G161" s="333"/>
      <c r="H161" s="333"/>
      <c r="I161" s="333"/>
      <c r="K161" s="333"/>
      <c r="O161" s="333"/>
      <c r="Q161" s="333"/>
      <c r="S161" s="333"/>
      <c r="U161" s="333"/>
      <c r="W161" s="333"/>
      <c r="AA161" s="333"/>
      <c r="AC161" s="333"/>
      <c r="AE161" s="333"/>
      <c r="AG161" s="333"/>
      <c r="AM161" s="333"/>
      <c r="AO161" s="333"/>
      <c r="AS161" s="333"/>
      <c r="AU161" s="333"/>
      <c r="AW161" s="333"/>
      <c r="AX161" s="83"/>
      <c r="AY161" s="83"/>
      <c r="AZ161" s="83"/>
      <c r="BA161" s="83"/>
      <c r="BB161" s="83"/>
      <c r="BC161" s="83"/>
      <c r="BD161" s="83"/>
      <c r="BE161" s="83"/>
      <c r="BG161" s="83"/>
      <c r="BH161" s="83"/>
      <c r="BI161" s="83"/>
      <c r="BJ161" s="83"/>
      <c r="BK161" s="83"/>
      <c r="BL161" s="83"/>
      <c r="BM161" s="83"/>
      <c r="BN161" s="83"/>
      <c r="BO161" s="83"/>
      <c r="BP161" s="83"/>
      <c r="BQ161" s="83"/>
      <c r="BR161" s="83"/>
      <c r="BS161" s="83"/>
      <c r="BT161" s="83"/>
      <c r="BU161" s="83"/>
      <c r="BV161" s="83"/>
    </row>
    <row r="162" spans="1:74">
      <c r="A162" s="83"/>
      <c r="B162" s="83"/>
      <c r="C162" s="83"/>
      <c r="D162" s="120"/>
      <c r="E162" s="120"/>
      <c r="F162" s="333"/>
      <c r="G162" s="333"/>
      <c r="H162" s="333"/>
      <c r="I162" s="333"/>
      <c r="K162" s="333"/>
      <c r="O162" s="333"/>
      <c r="Q162" s="333"/>
      <c r="S162" s="333"/>
      <c r="U162" s="333"/>
      <c r="W162" s="333"/>
      <c r="AA162" s="333"/>
      <c r="AC162" s="333"/>
      <c r="AE162" s="333"/>
      <c r="AG162" s="333"/>
      <c r="AM162" s="333"/>
      <c r="AO162" s="333"/>
      <c r="AS162" s="333"/>
      <c r="AU162" s="333"/>
      <c r="AW162" s="333"/>
      <c r="AX162" s="83"/>
      <c r="AY162" s="83"/>
      <c r="AZ162" s="83"/>
      <c r="BA162" s="83"/>
      <c r="BB162" s="83"/>
      <c r="BC162" s="83"/>
      <c r="BD162" s="83"/>
      <c r="BE162" s="83"/>
      <c r="BG162" s="83"/>
      <c r="BH162" s="83"/>
      <c r="BI162" s="83"/>
      <c r="BJ162" s="83"/>
      <c r="BK162" s="83"/>
      <c r="BL162" s="83"/>
      <c r="BM162" s="83"/>
      <c r="BN162" s="83"/>
      <c r="BO162" s="83"/>
      <c r="BP162" s="83"/>
      <c r="BQ162" s="83"/>
      <c r="BR162" s="83"/>
      <c r="BS162" s="83"/>
      <c r="BT162" s="83"/>
      <c r="BU162" s="83"/>
      <c r="BV162" s="83"/>
    </row>
    <row r="163" spans="1:74">
      <c r="A163" s="83"/>
      <c r="B163" s="83"/>
      <c r="C163" s="83"/>
      <c r="D163" s="120"/>
      <c r="E163" s="120"/>
      <c r="F163" s="333"/>
      <c r="G163" s="333"/>
      <c r="H163" s="333"/>
      <c r="I163" s="333"/>
      <c r="K163" s="333"/>
      <c r="O163" s="333"/>
      <c r="Q163" s="333"/>
      <c r="S163" s="333"/>
      <c r="U163" s="333"/>
      <c r="W163" s="333"/>
      <c r="AA163" s="333"/>
      <c r="AC163" s="333"/>
      <c r="AE163" s="333"/>
      <c r="AG163" s="333"/>
      <c r="AM163" s="333"/>
      <c r="AO163" s="333"/>
      <c r="AS163" s="333"/>
      <c r="AU163" s="333"/>
      <c r="AW163" s="333"/>
      <c r="AX163" s="83"/>
      <c r="AY163" s="83"/>
      <c r="AZ163" s="83"/>
      <c r="BA163" s="83"/>
      <c r="BB163" s="83"/>
      <c r="BC163" s="83"/>
      <c r="BD163" s="83"/>
      <c r="BE163" s="83"/>
      <c r="BG163" s="83"/>
      <c r="BH163" s="83"/>
      <c r="BI163" s="83"/>
      <c r="BJ163" s="83"/>
      <c r="BK163" s="83"/>
      <c r="BL163" s="83"/>
      <c r="BM163" s="83"/>
      <c r="BN163" s="83"/>
      <c r="BO163" s="83"/>
      <c r="BP163" s="83"/>
      <c r="BQ163" s="83"/>
      <c r="BR163" s="83"/>
      <c r="BS163" s="83"/>
      <c r="BT163" s="83"/>
      <c r="BU163" s="83"/>
      <c r="BV163" s="83"/>
    </row>
    <row r="164" spans="1:74">
      <c r="A164" s="83"/>
      <c r="B164" s="83"/>
      <c r="C164" s="83"/>
      <c r="D164" s="120"/>
      <c r="E164" s="120"/>
      <c r="F164" s="333"/>
      <c r="G164" s="333"/>
      <c r="H164" s="333"/>
      <c r="I164" s="333"/>
      <c r="K164" s="333"/>
      <c r="O164" s="333"/>
      <c r="Q164" s="333"/>
      <c r="S164" s="333"/>
      <c r="U164" s="333"/>
      <c r="W164" s="333"/>
      <c r="AA164" s="333"/>
      <c r="AC164" s="333"/>
      <c r="AE164" s="333"/>
      <c r="AG164" s="333"/>
      <c r="AM164" s="333"/>
      <c r="AO164" s="333"/>
      <c r="AS164" s="333"/>
      <c r="AU164" s="333"/>
      <c r="AW164" s="333"/>
      <c r="AX164" s="83"/>
      <c r="AY164" s="83"/>
      <c r="AZ164" s="83"/>
      <c r="BA164" s="83"/>
      <c r="BB164" s="83"/>
      <c r="BC164" s="83"/>
      <c r="BD164" s="83"/>
      <c r="BE164" s="83"/>
      <c r="BG164" s="83"/>
      <c r="BH164" s="83"/>
      <c r="BI164" s="83"/>
      <c r="BJ164" s="83"/>
      <c r="BK164" s="83"/>
      <c r="BL164" s="83"/>
      <c r="BM164" s="83"/>
      <c r="BN164" s="83"/>
      <c r="BO164" s="83"/>
      <c r="BP164" s="83"/>
      <c r="BQ164" s="83"/>
      <c r="BR164" s="83"/>
      <c r="BS164" s="83"/>
      <c r="BT164" s="83"/>
      <c r="BU164" s="83"/>
      <c r="BV164" s="83"/>
    </row>
    <row r="165" spans="1:74">
      <c r="A165" s="83"/>
      <c r="B165" s="83"/>
      <c r="C165" s="83"/>
      <c r="D165" s="120"/>
      <c r="E165" s="120"/>
      <c r="F165" s="333"/>
      <c r="G165" s="333"/>
      <c r="H165" s="333"/>
      <c r="I165" s="333"/>
      <c r="K165" s="333"/>
      <c r="O165" s="333"/>
      <c r="Q165" s="333"/>
      <c r="S165" s="333"/>
      <c r="U165" s="333"/>
      <c r="W165" s="333"/>
      <c r="AA165" s="333"/>
      <c r="AC165" s="333"/>
      <c r="AE165" s="333"/>
      <c r="AG165" s="333"/>
      <c r="AM165" s="333"/>
      <c r="AO165" s="333"/>
      <c r="AS165" s="333"/>
      <c r="AU165" s="333"/>
      <c r="AW165" s="333"/>
      <c r="AX165" s="83"/>
      <c r="AY165" s="83"/>
      <c r="AZ165" s="83"/>
      <c r="BA165" s="83"/>
      <c r="BB165" s="83"/>
      <c r="BC165" s="83"/>
      <c r="BD165" s="83"/>
      <c r="BE165" s="83"/>
      <c r="BG165" s="83"/>
      <c r="BH165" s="83"/>
      <c r="BI165" s="83"/>
      <c r="BJ165" s="83"/>
      <c r="BK165" s="83"/>
      <c r="BL165" s="83"/>
      <c r="BM165" s="83"/>
      <c r="BN165" s="83"/>
      <c r="BO165" s="83"/>
      <c r="BP165" s="83"/>
      <c r="BQ165" s="83"/>
      <c r="BR165" s="83"/>
      <c r="BS165" s="83"/>
      <c r="BT165" s="83"/>
      <c r="BU165" s="83"/>
      <c r="BV165" s="83"/>
    </row>
    <row r="166" spans="1:74">
      <c r="A166" s="83"/>
      <c r="B166" s="83"/>
      <c r="C166" s="83"/>
      <c r="D166" s="120"/>
      <c r="E166" s="120"/>
      <c r="F166" s="333"/>
      <c r="G166" s="333"/>
      <c r="H166" s="333"/>
      <c r="I166" s="333"/>
      <c r="K166" s="333"/>
      <c r="O166" s="333"/>
      <c r="Q166" s="333"/>
      <c r="S166" s="333"/>
      <c r="U166" s="333"/>
      <c r="W166" s="333"/>
      <c r="AA166" s="333"/>
      <c r="AC166" s="333"/>
      <c r="AE166" s="333"/>
      <c r="AG166" s="333"/>
      <c r="AM166" s="333"/>
      <c r="AO166" s="333"/>
      <c r="AS166" s="333"/>
      <c r="AU166" s="333"/>
      <c r="AW166" s="333"/>
      <c r="AX166" s="83"/>
      <c r="AY166" s="83"/>
      <c r="AZ166" s="83"/>
      <c r="BA166" s="83"/>
      <c r="BB166" s="83"/>
      <c r="BC166" s="83"/>
      <c r="BD166" s="83"/>
      <c r="BE166" s="83"/>
      <c r="BG166" s="83"/>
      <c r="BH166" s="83"/>
      <c r="BI166" s="83"/>
      <c r="BJ166" s="83"/>
      <c r="BK166" s="83"/>
      <c r="BL166" s="83"/>
      <c r="BM166" s="83"/>
      <c r="BN166" s="83"/>
      <c r="BO166" s="83"/>
      <c r="BP166" s="83"/>
      <c r="BQ166" s="83"/>
      <c r="BR166" s="83"/>
      <c r="BS166" s="83"/>
      <c r="BT166" s="83"/>
      <c r="BU166" s="83"/>
      <c r="BV166" s="83"/>
    </row>
    <row r="167" spans="1:74">
      <c r="A167" s="83"/>
      <c r="B167" s="83"/>
      <c r="C167" s="83"/>
      <c r="D167" s="120"/>
      <c r="E167" s="120"/>
      <c r="F167" s="333"/>
      <c r="G167" s="333"/>
      <c r="H167" s="333"/>
      <c r="I167" s="333"/>
      <c r="K167" s="333"/>
      <c r="O167" s="333"/>
      <c r="Q167" s="333"/>
      <c r="S167" s="333"/>
      <c r="U167" s="333"/>
      <c r="W167" s="333"/>
      <c r="AA167" s="333"/>
      <c r="AC167" s="333"/>
      <c r="AE167" s="333"/>
      <c r="AG167" s="333"/>
      <c r="AM167" s="333"/>
      <c r="AO167" s="333"/>
      <c r="AS167" s="333"/>
      <c r="AU167" s="333"/>
      <c r="AW167" s="333"/>
      <c r="AX167" s="83"/>
      <c r="AY167" s="83"/>
      <c r="AZ167" s="83"/>
      <c r="BA167" s="83"/>
      <c r="BB167" s="83"/>
      <c r="BC167" s="83"/>
      <c r="BD167" s="83"/>
      <c r="BE167" s="83"/>
      <c r="BG167" s="83"/>
      <c r="BH167" s="83"/>
      <c r="BI167" s="83"/>
      <c r="BJ167" s="83"/>
      <c r="BK167" s="83"/>
      <c r="BL167" s="83"/>
      <c r="BM167" s="83"/>
      <c r="BN167" s="83"/>
      <c r="BO167" s="83"/>
      <c r="BP167" s="83"/>
      <c r="BQ167" s="83"/>
      <c r="BR167" s="83"/>
      <c r="BS167" s="83"/>
      <c r="BT167" s="83"/>
      <c r="BU167" s="83"/>
      <c r="BV167" s="83"/>
    </row>
    <row r="168" spans="1:74">
      <c r="A168" s="83"/>
      <c r="B168" s="83"/>
      <c r="C168" s="83"/>
      <c r="D168" s="120"/>
      <c r="E168" s="120"/>
      <c r="F168" s="333"/>
      <c r="G168" s="333"/>
      <c r="H168" s="333"/>
      <c r="I168" s="333"/>
      <c r="K168" s="333"/>
      <c r="O168" s="333"/>
      <c r="Q168" s="333"/>
      <c r="S168" s="333"/>
      <c r="U168" s="333"/>
      <c r="W168" s="333"/>
      <c r="AA168" s="333"/>
      <c r="AC168" s="333"/>
      <c r="AE168" s="333"/>
      <c r="AG168" s="333"/>
      <c r="AM168" s="333"/>
      <c r="AO168" s="333"/>
      <c r="AS168" s="333"/>
      <c r="AU168" s="333"/>
      <c r="AW168" s="333"/>
      <c r="AX168" s="83"/>
      <c r="AY168" s="83"/>
      <c r="AZ168" s="83"/>
      <c r="BA168" s="83"/>
      <c r="BB168" s="83"/>
      <c r="BC168" s="83"/>
      <c r="BD168" s="83"/>
      <c r="BE168" s="83"/>
      <c r="BG168" s="83"/>
      <c r="BH168" s="83"/>
      <c r="BI168" s="83"/>
      <c r="BJ168" s="83"/>
      <c r="BK168" s="83"/>
      <c r="BL168" s="83"/>
      <c r="BM168" s="83"/>
      <c r="BN168" s="83"/>
      <c r="BO168" s="83"/>
      <c r="BP168" s="83"/>
      <c r="BQ168" s="83"/>
      <c r="BR168" s="83"/>
      <c r="BS168" s="83"/>
      <c r="BT168" s="83"/>
      <c r="BU168" s="83"/>
      <c r="BV168" s="83"/>
    </row>
    <row r="169" spans="1:74">
      <c r="A169" s="83"/>
      <c r="B169" s="83"/>
      <c r="C169" s="83"/>
      <c r="D169" s="120"/>
      <c r="E169" s="120"/>
      <c r="F169" s="333"/>
      <c r="G169" s="333"/>
      <c r="H169" s="333"/>
      <c r="I169" s="333"/>
      <c r="K169" s="333"/>
      <c r="O169" s="333"/>
      <c r="Q169" s="333"/>
      <c r="S169" s="333"/>
      <c r="U169" s="333"/>
      <c r="W169" s="333"/>
      <c r="AA169" s="333"/>
      <c r="AC169" s="333"/>
      <c r="AE169" s="333"/>
      <c r="AG169" s="333"/>
      <c r="AM169" s="333"/>
      <c r="AO169" s="333"/>
      <c r="AS169" s="333"/>
      <c r="AU169" s="333"/>
      <c r="AW169" s="333"/>
      <c r="AX169" s="83"/>
      <c r="AY169" s="83"/>
      <c r="AZ169" s="83"/>
      <c r="BA169" s="83"/>
      <c r="BB169" s="83"/>
      <c r="BC169" s="83"/>
      <c r="BD169" s="83"/>
      <c r="BE169" s="83"/>
      <c r="BG169" s="83"/>
      <c r="BH169" s="83"/>
      <c r="BI169" s="83"/>
      <c r="BJ169" s="83"/>
      <c r="BK169" s="83"/>
      <c r="BL169" s="83"/>
      <c r="BM169" s="83"/>
      <c r="BN169" s="83"/>
      <c r="BO169" s="83"/>
      <c r="BP169" s="83"/>
      <c r="BQ169" s="83"/>
      <c r="BR169" s="83"/>
      <c r="BS169" s="83"/>
      <c r="BT169" s="83"/>
      <c r="BU169" s="83"/>
      <c r="BV169" s="83"/>
    </row>
    <row r="170" spans="1:74">
      <c r="A170" s="83"/>
      <c r="B170" s="83"/>
      <c r="C170" s="83"/>
      <c r="D170" s="120"/>
      <c r="E170" s="120"/>
      <c r="F170" s="333"/>
      <c r="G170" s="333"/>
      <c r="H170" s="333"/>
      <c r="I170" s="333"/>
      <c r="K170" s="333"/>
      <c r="O170" s="333"/>
      <c r="Q170" s="333"/>
      <c r="S170" s="333"/>
      <c r="U170" s="333"/>
      <c r="W170" s="333"/>
      <c r="AA170" s="333"/>
      <c r="AC170" s="333"/>
      <c r="AE170" s="333"/>
      <c r="AG170" s="333"/>
      <c r="AM170" s="333"/>
      <c r="AO170" s="333"/>
      <c r="AS170" s="333"/>
      <c r="AU170" s="333"/>
      <c r="AW170" s="333"/>
      <c r="AX170" s="83"/>
      <c r="AY170" s="83"/>
      <c r="AZ170" s="83"/>
      <c r="BA170" s="83"/>
      <c r="BB170" s="83"/>
      <c r="BC170" s="83"/>
      <c r="BD170" s="83"/>
      <c r="BE170" s="83"/>
      <c r="BG170" s="83"/>
      <c r="BH170" s="83"/>
      <c r="BI170" s="83"/>
      <c r="BJ170" s="83"/>
      <c r="BK170" s="83"/>
      <c r="BL170" s="83"/>
      <c r="BM170" s="83"/>
      <c r="BN170" s="83"/>
      <c r="BO170" s="83"/>
      <c r="BP170" s="83"/>
      <c r="BQ170" s="83"/>
      <c r="BR170" s="83"/>
      <c r="BS170" s="83"/>
      <c r="BT170" s="83"/>
      <c r="BU170" s="83"/>
      <c r="BV170" s="83"/>
    </row>
    <row r="171" spans="1:74">
      <c r="A171" s="83"/>
      <c r="B171" s="83"/>
      <c r="C171" s="83"/>
      <c r="D171" s="120"/>
      <c r="E171" s="120"/>
      <c r="F171" s="333"/>
      <c r="G171" s="333"/>
      <c r="H171" s="333"/>
      <c r="I171" s="333"/>
      <c r="K171" s="333"/>
      <c r="O171" s="333"/>
      <c r="Q171" s="333"/>
      <c r="S171" s="333"/>
      <c r="U171" s="333"/>
      <c r="W171" s="333"/>
      <c r="AA171" s="333"/>
      <c r="AC171" s="333"/>
      <c r="AE171" s="333"/>
      <c r="AG171" s="333"/>
      <c r="AM171" s="333"/>
      <c r="AO171" s="333"/>
      <c r="AS171" s="333"/>
      <c r="AU171" s="333"/>
      <c r="AW171" s="333"/>
      <c r="AX171" s="83"/>
      <c r="AY171" s="83"/>
      <c r="AZ171" s="83"/>
      <c r="BA171" s="83"/>
      <c r="BB171" s="83"/>
      <c r="BC171" s="83"/>
      <c r="BD171" s="83"/>
      <c r="BE171" s="83"/>
      <c r="BG171" s="83"/>
      <c r="BH171" s="83"/>
      <c r="BI171" s="83"/>
      <c r="BJ171" s="83"/>
      <c r="BK171" s="83"/>
      <c r="BL171" s="83"/>
      <c r="BM171" s="83"/>
      <c r="BN171" s="83"/>
      <c r="BO171" s="83"/>
      <c r="BP171" s="83"/>
      <c r="BQ171" s="83"/>
      <c r="BR171" s="83"/>
      <c r="BS171" s="83"/>
      <c r="BT171" s="83"/>
      <c r="BU171" s="83"/>
      <c r="BV171" s="83"/>
    </row>
    <row r="172" spans="1:74">
      <c r="A172" s="83"/>
      <c r="B172" s="83"/>
      <c r="C172" s="83"/>
      <c r="D172" s="120"/>
      <c r="E172" s="120"/>
      <c r="F172" s="333"/>
      <c r="G172" s="333"/>
      <c r="H172" s="333"/>
      <c r="I172" s="333"/>
      <c r="K172" s="333"/>
      <c r="O172" s="333"/>
      <c r="Q172" s="333"/>
      <c r="S172" s="333"/>
      <c r="U172" s="333"/>
      <c r="W172" s="333"/>
      <c r="AA172" s="333"/>
      <c r="AC172" s="333"/>
      <c r="AE172" s="333"/>
      <c r="AG172" s="333"/>
      <c r="AM172" s="333"/>
      <c r="AO172" s="333"/>
      <c r="AS172" s="333"/>
      <c r="AU172" s="333"/>
      <c r="AW172" s="333"/>
      <c r="AX172" s="83"/>
      <c r="AY172" s="83"/>
      <c r="AZ172" s="83"/>
      <c r="BA172" s="83"/>
      <c r="BB172" s="83"/>
      <c r="BC172" s="83"/>
      <c r="BD172" s="83"/>
      <c r="BE172" s="83"/>
      <c r="BG172" s="83"/>
      <c r="BH172" s="83"/>
      <c r="BI172" s="83"/>
      <c r="BJ172" s="83"/>
      <c r="BK172" s="83"/>
      <c r="BL172" s="83"/>
      <c r="BM172" s="83"/>
      <c r="BN172" s="83"/>
      <c r="BO172" s="83"/>
      <c r="BP172" s="83"/>
      <c r="BQ172" s="83"/>
      <c r="BR172" s="83"/>
      <c r="BS172" s="83"/>
      <c r="BT172" s="83"/>
      <c r="BU172" s="83"/>
      <c r="BV172" s="83"/>
    </row>
    <row r="173" spans="1:74">
      <c r="A173" s="83"/>
      <c r="B173" s="83"/>
      <c r="C173" s="83"/>
      <c r="D173" s="120"/>
      <c r="E173" s="120"/>
      <c r="F173" s="333"/>
      <c r="G173" s="333"/>
      <c r="H173" s="333"/>
      <c r="I173" s="333"/>
      <c r="K173" s="333"/>
      <c r="O173" s="333"/>
      <c r="Q173" s="333"/>
      <c r="S173" s="333"/>
      <c r="U173" s="333"/>
      <c r="W173" s="333"/>
      <c r="AA173" s="333"/>
      <c r="AC173" s="333"/>
      <c r="AE173" s="333"/>
      <c r="AG173" s="333"/>
      <c r="AM173" s="333"/>
      <c r="AO173" s="333"/>
      <c r="AS173" s="333"/>
      <c r="AU173" s="333"/>
      <c r="AW173" s="333"/>
      <c r="AX173" s="83"/>
      <c r="AY173" s="83"/>
      <c r="AZ173" s="83"/>
      <c r="BA173" s="83"/>
      <c r="BB173" s="83"/>
      <c r="BC173" s="83"/>
      <c r="BD173" s="83"/>
      <c r="BE173" s="83"/>
      <c r="BG173" s="83"/>
      <c r="BH173" s="83"/>
      <c r="BI173" s="83"/>
      <c r="BJ173" s="83"/>
      <c r="BK173" s="83"/>
      <c r="BL173" s="83"/>
      <c r="BM173" s="83"/>
      <c r="BN173" s="83"/>
      <c r="BO173" s="83"/>
      <c r="BP173" s="83"/>
      <c r="BQ173" s="83"/>
      <c r="BR173" s="83"/>
      <c r="BS173" s="83"/>
      <c r="BT173" s="83"/>
      <c r="BU173" s="83"/>
      <c r="BV173" s="83"/>
    </row>
    <row r="174" spans="1:74">
      <c r="A174" s="83"/>
      <c r="B174" s="83"/>
      <c r="C174" s="83"/>
      <c r="D174" s="120"/>
      <c r="E174" s="120"/>
      <c r="F174" s="333"/>
      <c r="G174" s="333"/>
      <c r="H174" s="333"/>
      <c r="I174" s="333"/>
      <c r="K174" s="333"/>
      <c r="O174" s="333"/>
      <c r="Q174" s="333"/>
      <c r="S174" s="333"/>
      <c r="U174" s="333"/>
      <c r="W174" s="333"/>
      <c r="AA174" s="333"/>
      <c r="AC174" s="333"/>
      <c r="AE174" s="333"/>
      <c r="AG174" s="333"/>
      <c r="AM174" s="333"/>
      <c r="AO174" s="333"/>
      <c r="AS174" s="333"/>
      <c r="AU174" s="333"/>
      <c r="AW174" s="333"/>
      <c r="AX174" s="83"/>
      <c r="AY174" s="83"/>
      <c r="AZ174" s="83"/>
      <c r="BA174" s="83"/>
      <c r="BB174" s="83"/>
      <c r="BC174" s="83"/>
      <c r="BD174" s="83"/>
      <c r="BE174" s="83"/>
      <c r="BG174" s="83"/>
      <c r="BH174" s="83"/>
      <c r="BI174" s="83"/>
      <c r="BJ174" s="83"/>
      <c r="BK174" s="83"/>
      <c r="BL174" s="83"/>
      <c r="BM174" s="83"/>
      <c r="BN174" s="83"/>
      <c r="BO174" s="83"/>
      <c r="BP174" s="83"/>
      <c r="BQ174" s="83"/>
      <c r="BR174" s="83"/>
      <c r="BS174" s="83"/>
      <c r="BT174" s="83"/>
      <c r="BU174" s="83"/>
      <c r="BV174" s="83"/>
    </row>
    <row r="175" spans="1:74">
      <c r="A175" s="83"/>
      <c r="B175" s="83"/>
      <c r="C175" s="83"/>
      <c r="D175" s="120"/>
      <c r="E175" s="120"/>
      <c r="F175" s="333"/>
      <c r="G175" s="333"/>
      <c r="H175" s="333"/>
      <c r="I175" s="333"/>
      <c r="K175" s="333"/>
      <c r="O175" s="333"/>
      <c r="Q175" s="333"/>
      <c r="S175" s="333"/>
      <c r="U175" s="333"/>
      <c r="W175" s="333"/>
      <c r="AA175" s="333"/>
      <c r="AC175" s="333"/>
      <c r="AE175" s="333"/>
      <c r="AG175" s="333"/>
      <c r="AM175" s="333"/>
      <c r="AO175" s="333"/>
      <c r="AS175" s="333"/>
      <c r="AU175" s="333"/>
      <c r="AW175" s="333"/>
      <c r="AX175" s="83"/>
      <c r="AY175" s="83"/>
      <c r="AZ175" s="83"/>
      <c r="BA175" s="83"/>
      <c r="BB175" s="83"/>
      <c r="BC175" s="83"/>
      <c r="BD175" s="83"/>
      <c r="BE175" s="83"/>
      <c r="BG175" s="83"/>
      <c r="BH175" s="83"/>
      <c r="BI175" s="83"/>
      <c r="BJ175" s="83"/>
      <c r="BK175" s="83"/>
      <c r="BL175" s="83"/>
      <c r="BM175" s="83"/>
      <c r="BN175" s="83"/>
      <c r="BO175" s="83"/>
      <c r="BP175" s="83"/>
      <c r="BQ175" s="83"/>
      <c r="BR175" s="83"/>
      <c r="BS175" s="83"/>
      <c r="BT175" s="83"/>
      <c r="BU175" s="83"/>
      <c r="BV175" s="83"/>
    </row>
    <row r="176" spans="1:74">
      <c r="A176" s="83"/>
      <c r="B176" s="83"/>
      <c r="C176" s="83"/>
      <c r="D176" s="120"/>
      <c r="E176" s="120"/>
      <c r="F176" s="333"/>
      <c r="G176" s="333"/>
      <c r="H176" s="333"/>
      <c r="I176" s="333"/>
      <c r="K176" s="333"/>
      <c r="O176" s="333"/>
      <c r="Q176" s="333"/>
      <c r="S176" s="333"/>
      <c r="U176" s="333"/>
      <c r="W176" s="333"/>
      <c r="AA176" s="333"/>
      <c r="AC176" s="333"/>
      <c r="AE176" s="333"/>
      <c r="AG176" s="333"/>
      <c r="AM176" s="333"/>
      <c r="AO176" s="333"/>
      <c r="AS176" s="333"/>
      <c r="AU176" s="333"/>
      <c r="AW176" s="333"/>
      <c r="AX176" s="83"/>
      <c r="AY176" s="83"/>
      <c r="AZ176" s="83"/>
      <c r="BA176" s="83"/>
      <c r="BB176" s="83"/>
      <c r="BC176" s="83"/>
      <c r="BD176" s="83"/>
      <c r="BE176" s="83"/>
      <c r="BG176" s="83"/>
      <c r="BH176" s="83"/>
      <c r="BI176" s="83"/>
      <c r="BJ176" s="83"/>
      <c r="BK176" s="83"/>
      <c r="BL176" s="83"/>
      <c r="BM176" s="83"/>
      <c r="BN176" s="83"/>
      <c r="BO176" s="83"/>
      <c r="BP176" s="83"/>
      <c r="BQ176" s="83"/>
      <c r="BR176" s="83"/>
      <c r="BS176" s="83"/>
      <c r="BT176" s="83"/>
      <c r="BU176" s="83"/>
      <c r="BV176" s="83"/>
    </row>
    <row r="177" spans="1:74">
      <c r="A177" s="83"/>
      <c r="B177" s="83"/>
      <c r="C177" s="83"/>
      <c r="D177" s="120"/>
      <c r="E177" s="120"/>
      <c r="F177" s="333"/>
      <c r="G177" s="333"/>
      <c r="H177" s="333"/>
      <c r="I177" s="333"/>
      <c r="K177" s="333"/>
      <c r="O177" s="333"/>
      <c r="Q177" s="333"/>
      <c r="S177" s="333"/>
      <c r="U177" s="333"/>
      <c r="W177" s="333"/>
      <c r="AA177" s="333"/>
      <c r="AC177" s="333"/>
      <c r="AE177" s="333"/>
      <c r="AG177" s="333"/>
      <c r="AM177" s="333"/>
      <c r="AO177" s="333"/>
      <c r="AS177" s="333"/>
      <c r="AU177" s="333"/>
      <c r="AW177" s="333"/>
      <c r="AX177" s="83"/>
      <c r="AY177" s="83"/>
      <c r="AZ177" s="83"/>
      <c r="BA177" s="83"/>
      <c r="BB177" s="83"/>
      <c r="BC177" s="83"/>
      <c r="BD177" s="83"/>
      <c r="BE177" s="83"/>
      <c r="BG177" s="83"/>
      <c r="BH177" s="83"/>
      <c r="BI177" s="83"/>
      <c r="BJ177" s="83"/>
      <c r="BK177" s="83"/>
      <c r="BL177" s="83"/>
      <c r="BM177" s="83"/>
      <c r="BN177" s="83"/>
      <c r="BO177" s="83"/>
      <c r="BP177" s="83"/>
      <c r="BQ177" s="83"/>
      <c r="BR177" s="83"/>
      <c r="BS177" s="83"/>
      <c r="BT177" s="83"/>
      <c r="BU177" s="83"/>
      <c r="BV177" s="83"/>
    </row>
    <row r="178" spans="1:74">
      <c r="A178" s="83"/>
      <c r="B178" s="83"/>
      <c r="C178" s="83"/>
      <c r="D178" s="120"/>
      <c r="E178" s="120"/>
      <c r="F178" s="333"/>
      <c r="G178" s="333"/>
      <c r="H178" s="333"/>
      <c r="I178" s="333"/>
      <c r="K178" s="333"/>
      <c r="O178" s="333"/>
      <c r="Q178" s="333"/>
      <c r="S178" s="333"/>
      <c r="U178" s="333"/>
      <c r="W178" s="333"/>
      <c r="AA178" s="333"/>
      <c r="AC178" s="333"/>
      <c r="AE178" s="333"/>
      <c r="AG178" s="333"/>
      <c r="AM178" s="333"/>
      <c r="AO178" s="333"/>
      <c r="AS178" s="333"/>
      <c r="AU178" s="333"/>
      <c r="AW178" s="333"/>
      <c r="AX178" s="83"/>
      <c r="AY178" s="83"/>
      <c r="AZ178" s="83"/>
      <c r="BA178" s="83"/>
      <c r="BB178" s="83"/>
      <c r="BC178" s="83"/>
      <c r="BD178" s="83"/>
      <c r="BE178" s="83"/>
      <c r="BG178" s="83"/>
      <c r="BH178" s="83"/>
      <c r="BI178" s="83"/>
      <c r="BJ178" s="83"/>
      <c r="BK178" s="83"/>
      <c r="BL178" s="83"/>
      <c r="BM178" s="83"/>
      <c r="BN178" s="83"/>
      <c r="BO178" s="83"/>
      <c r="BP178" s="83"/>
      <c r="BQ178" s="83"/>
      <c r="BR178" s="83"/>
      <c r="BS178" s="83"/>
      <c r="BT178" s="83"/>
      <c r="BU178" s="83"/>
      <c r="BV178" s="83"/>
    </row>
    <row r="179" spans="1:74">
      <c r="A179" s="83"/>
      <c r="B179" s="83"/>
      <c r="C179" s="83"/>
      <c r="D179" s="120"/>
      <c r="E179" s="120"/>
      <c r="F179" s="333"/>
      <c r="G179" s="333"/>
      <c r="H179" s="333"/>
      <c r="I179" s="333"/>
      <c r="K179" s="333"/>
      <c r="O179" s="333"/>
      <c r="Q179" s="333"/>
      <c r="S179" s="333"/>
      <c r="U179" s="333"/>
      <c r="W179" s="333"/>
      <c r="AA179" s="333"/>
      <c r="AC179" s="333"/>
      <c r="AE179" s="333"/>
      <c r="AG179" s="333"/>
      <c r="AM179" s="333"/>
      <c r="AO179" s="333"/>
      <c r="AS179" s="333"/>
      <c r="AU179" s="333"/>
      <c r="AW179" s="333"/>
      <c r="AX179" s="83"/>
      <c r="AY179" s="83"/>
      <c r="AZ179" s="83"/>
      <c r="BA179" s="83"/>
      <c r="BB179" s="83"/>
      <c r="BC179" s="83"/>
      <c r="BD179" s="83"/>
      <c r="BE179" s="83"/>
      <c r="BG179" s="83"/>
      <c r="BH179" s="83"/>
      <c r="BI179" s="83"/>
      <c r="BJ179" s="83"/>
      <c r="BK179" s="83"/>
      <c r="BL179" s="83"/>
      <c r="BM179" s="83"/>
      <c r="BN179" s="83"/>
      <c r="BO179" s="83"/>
      <c r="BP179" s="83"/>
      <c r="BQ179" s="83"/>
      <c r="BR179" s="83"/>
      <c r="BS179" s="83"/>
      <c r="BT179" s="83"/>
      <c r="BU179" s="83"/>
      <c r="BV179" s="83"/>
    </row>
    <row r="180" spans="1:74">
      <c r="A180" s="83"/>
      <c r="B180" s="83"/>
      <c r="C180" s="83"/>
      <c r="D180" s="120"/>
      <c r="E180" s="120"/>
      <c r="F180" s="333"/>
      <c r="G180" s="333"/>
      <c r="H180" s="333"/>
      <c r="I180" s="333"/>
      <c r="K180" s="333"/>
      <c r="O180" s="333"/>
      <c r="Q180" s="333"/>
      <c r="S180" s="333"/>
      <c r="U180" s="333"/>
      <c r="W180" s="333"/>
      <c r="AA180" s="333"/>
      <c r="AC180" s="333"/>
      <c r="AE180" s="333"/>
      <c r="AG180" s="333"/>
      <c r="AM180" s="333"/>
      <c r="AO180" s="333"/>
      <c r="AS180" s="333"/>
      <c r="AU180" s="333"/>
      <c r="AW180" s="333"/>
      <c r="AX180" s="83"/>
      <c r="AY180" s="83"/>
      <c r="AZ180" s="83"/>
      <c r="BA180" s="83"/>
      <c r="BB180" s="83"/>
      <c r="BC180" s="83"/>
      <c r="BD180" s="83"/>
      <c r="BE180" s="83"/>
      <c r="BG180" s="83"/>
      <c r="BH180" s="83"/>
      <c r="BI180" s="83"/>
      <c r="BJ180" s="83"/>
      <c r="BK180" s="83"/>
      <c r="BL180" s="83"/>
      <c r="BM180" s="83"/>
      <c r="BN180" s="83"/>
      <c r="BO180" s="83"/>
      <c r="BP180" s="83"/>
      <c r="BQ180" s="83"/>
      <c r="BR180" s="83"/>
      <c r="BS180" s="83"/>
      <c r="BT180" s="83"/>
      <c r="BU180" s="83"/>
      <c r="BV180" s="83"/>
    </row>
    <row r="181" spans="1:74">
      <c r="A181" s="83"/>
      <c r="B181" s="83"/>
      <c r="C181" s="83"/>
      <c r="D181" s="120"/>
      <c r="E181" s="120"/>
      <c r="F181" s="333"/>
      <c r="G181" s="333"/>
      <c r="H181" s="333"/>
      <c r="I181" s="333"/>
      <c r="K181" s="333"/>
      <c r="O181" s="333"/>
      <c r="Q181" s="333"/>
      <c r="S181" s="333"/>
      <c r="U181" s="333"/>
      <c r="W181" s="333"/>
      <c r="AA181" s="333"/>
      <c r="AC181" s="333"/>
      <c r="AE181" s="333"/>
      <c r="AG181" s="333"/>
      <c r="AM181" s="333"/>
      <c r="AO181" s="333"/>
      <c r="AS181" s="333"/>
      <c r="AU181" s="333"/>
      <c r="AW181" s="333"/>
      <c r="AX181" s="83"/>
      <c r="AY181" s="83"/>
      <c r="AZ181" s="83"/>
      <c r="BA181" s="83"/>
      <c r="BB181" s="83"/>
      <c r="BC181" s="83"/>
      <c r="BD181" s="83"/>
      <c r="BE181" s="83"/>
      <c r="BG181" s="83"/>
      <c r="BH181" s="83"/>
      <c r="BI181" s="83"/>
      <c r="BJ181" s="83"/>
      <c r="BK181" s="83"/>
      <c r="BL181" s="83"/>
      <c r="BM181" s="83"/>
      <c r="BN181" s="83"/>
      <c r="BO181" s="83"/>
      <c r="BP181" s="83"/>
      <c r="BQ181" s="83"/>
      <c r="BR181" s="83"/>
      <c r="BS181" s="83"/>
      <c r="BT181" s="83"/>
      <c r="BU181" s="83"/>
      <c r="BV181" s="83"/>
    </row>
    <row r="182" spans="1:74">
      <c r="A182" s="83"/>
      <c r="B182" s="83"/>
      <c r="C182" s="83"/>
      <c r="D182" s="120"/>
      <c r="E182" s="120"/>
      <c r="F182" s="333"/>
      <c r="G182" s="333"/>
      <c r="H182" s="333"/>
      <c r="I182" s="333"/>
      <c r="K182" s="333"/>
      <c r="O182" s="333"/>
      <c r="Q182" s="333"/>
      <c r="S182" s="333"/>
      <c r="U182" s="333"/>
      <c r="W182" s="333"/>
      <c r="AA182" s="333"/>
      <c r="AC182" s="333"/>
      <c r="AE182" s="333"/>
      <c r="AG182" s="333"/>
      <c r="AM182" s="333"/>
      <c r="AO182" s="333"/>
      <c r="AS182" s="333"/>
      <c r="AU182" s="333"/>
      <c r="AW182" s="333"/>
      <c r="AX182" s="83"/>
      <c r="AY182" s="83"/>
      <c r="AZ182" s="83"/>
      <c r="BA182" s="83"/>
      <c r="BB182" s="83"/>
      <c r="BC182" s="83"/>
      <c r="BD182" s="83"/>
      <c r="BE182" s="83"/>
      <c r="BG182" s="83"/>
      <c r="BH182" s="83"/>
      <c r="BI182" s="83"/>
      <c r="BJ182" s="83"/>
      <c r="BK182" s="83"/>
      <c r="BL182" s="83"/>
      <c r="BM182" s="83"/>
      <c r="BN182" s="83"/>
      <c r="BO182" s="83"/>
      <c r="BP182" s="83"/>
      <c r="BQ182" s="83"/>
      <c r="BR182" s="83"/>
      <c r="BS182" s="83"/>
      <c r="BT182" s="83"/>
      <c r="BU182" s="83"/>
      <c r="BV182" s="83"/>
    </row>
    <row r="183" spans="1:74">
      <c r="A183" s="83"/>
      <c r="B183" s="83"/>
      <c r="C183" s="83"/>
      <c r="D183" s="120"/>
      <c r="E183" s="120"/>
      <c r="F183" s="333"/>
      <c r="G183" s="333"/>
      <c r="H183" s="333"/>
      <c r="I183" s="333"/>
      <c r="K183" s="333"/>
      <c r="O183" s="333"/>
      <c r="Q183" s="333"/>
      <c r="S183" s="333"/>
      <c r="U183" s="333"/>
      <c r="W183" s="333"/>
      <c r="AA183" s="333"/>
      <c r="AC183" s="333"/>
      <c r="AE183" s="333"/>
      <c r="AG183" s="333"/>
      <c r="AM183" s="333"/>
      <c r="AO183" s="333"/>
      <c r="AS183" s="333"/>
      <c r="AU183" s="333"/>
      <c r="AW183" s="333"/>
      <c r="AX183" s="83"/>
      <c r="AY183" s="83"/>
      <c r="AZ183" s="83"/>
      <c r="BA183" s="83"/>
      <c r="BB183" s="83"/>
      <c r="BC183" s="83"/>
      <c r="BD183" s="83"/>
      <c r="BE183" s="83"/>
      <c r="BG183" s="83"/>
      <c r="BH183" s="83"/>
      <c r="BI183" s="83"/>
      <c r="BJ183" s="83"/>
      <c r="BK183" s="83"/>
      <c r="BL183" s="83"/>
      <c r="BM183" s="83"/>
      <c r="BN183" s="83"/>
      <c r="BO183" s="83"/>
      <c r="BP183" s="83"/>
      <c r="BQ183" s="83"/>
      <c r="BR183" s="83"/>
      <c r="BS183" s="83"/>
      <c r="BT183" s="83"/>
      <c r="BU183" s="83"/>
      <c r="BV183" s="83"/>
    </row>
    <row r="184" spans="1:74">
      <c r="A184" s="83"/>
      <c r="B184" s="83"/>
      <c r="C184" s="83"/>
      <c r="D184" s="120"/>
      <c r="E184" s="120"/>
      <c r="F184" s="333"/>
      <c r="G184" s="333"/>
      <c r="H184" s="333"/>
      <c r="I184" s="333"/>
      <c r="K184" s="333"/>
      <c r="O184" s="333"/>
      <c r="Q184" s="333"/>
      <c r="S184" s="333"/>
      <c r="U184" s="333"/>
      <c r="W184" s="333"/>
      <c r="AA184" s="333"/>
      <c r="AC184" s="333"/>
      <c r="AE184" s="333"/>
      <c r="AG184" s="333"/>
      <c r="AM184" s="333"/>
      <c r="AO184" s="333"/>
      <c r="AS184" s="333"/>
      <c r="AU184" s="333"/>
      <c r="AW184" s="333"/>
      <c r="AX184" s="83"/>
      <c r="AY184" s="83"/>
      <c r="AZ184" s="83"/>
      <c r="BA184" s="83"/>
      <c r="BB184" s="83"/>
      <c r="BC184" s="83"/>
      <c r="BD184" s="83"/>
      <c r="BE184" s="83"/>
      <c r="BG184" s="83"/>
      <c r="BH184" s="83"/>
      <c r="BI184" s="83"/>
      <c r="BJ184" s="83"/>
      <c r="BK184" s="83"/>
      <c r="BL184" s="83"/>
      <c r="BM184" s="83"/>
      <c r="BN184" s="83"/>
      <c r="BO184" s="83"/>
      <c r="BP184" s="83"/>
      <c r="BQ184" s="83"/>
      <c r="BR184" s="83"/>
      <c r="BS184" s="83"/>
      <c r="BT184" s="83"/>
      <c r="BU184" s="83"/>
      <c r="BV184" s="83"/>
    </row>
    <row r="185" spans="1:74">
      <c r="A185" s="83"/>
      <c r="B185" s="83"/>
      <c r="C185" s="83"/>
      <c r="D185" s="120"/>
      <c r="E185" s="120"/>
      <c r="F185" s="333"/>
      <c r="G185" s="333"/>
      <c r="H185" s="333"/>
      <c r="I185" s="333"/>
      <c r="K185" s="333"/>
      <c r="O185" s="333"/>
      <c r="Q185" s="333"/>
      <c r="S185" s="333"/>
      <c r="U185" s="333"/>
      <c r="W185" s="333"/>
      <c r="AA185" s="333"/>
      <c r="AC185" s="333"/>
      <c r="AE185" s="333"/>
      <c r="AG185" s="333"/>
      <c r="AM185" s="333"/>
      <c r="AO185" s="333"/>
      <c r="AS185" s="333"/>
      <c r="AU185" s="333"/>
      <c r="AW185" s="333"/>
      <c r="AX185" s="83"/>
      <c r="AY185" s="83"/>
      <c r="AZ185" s="83"/>
      <c r="BA185" s="83"/>
      <c r="BB185" s="83"/>
      <c r="BC185" s="83"/>
      <c r="BD185" s="83"/>
      <c r="BE185" s="83"/>
      <c r="BG185" s="83"/>
      <c r="BH185" s="83"/>
      <c r="BI185" s="83"/>
      <c r="BJ185" s="83"/>
      <c r="BK185" s="83"/>
      <c r="BL185" s="83"/>
      <c r="BM185" s="83"/>
      <c r="BN185" s="83"/>
      <c r="BO185" s="83"/>
      <c r="BP185" s="83"/>
      <c r="BQ185" s="83"/>
      <c r="BR185" s="83"/>
      <c r="BS185" s="83"/>
      <c r="BT185" s="83"/>
      <c r="BU185" s="83"/>
      <c r="BV185" s="83"/>
    </row>
    <row r="186" spans="1:74">
      <c r="A186" s="83"/>
      <c r="B186" s="83"/>
      <c r="C186" s="83"/>
      <c r="D186" s="120"/>
      <c r="E186" s="120"/>
      <c r="F186" s="333"/>
      <c r="G186" s="333"/>
      <c r="H186" s="333"/>
      <c r="I186" s="333"/>
      <c r="K186" s="333"/>
      <c r="O186" s="333"/>
      <c r="Q186" s="333"/>
      <c r="S186" s="333"/>
      <c r="U186" s="333"/>
      <c r="W186" s="333"/>
      <c r="AA186" s="333"/>
      <c r="AC186" s="333"/>
      <c r="AE186" s="333"/>
      <c r="AG186" s="333"/>
      <c r="AM186" s="333"/>
      <c r="AO186" s="333"/>
      <c r="AS186" s="333"/>
      <c r="AU186" s="333"/>
      <c r="AW186" s="333"/>
      <c r="AX186" s="83"/>
      <c r="AY186" s="83"/>
      <c r="AZ186" s="83"/>
      <c r="BA186" s="83"/>
      <c r="BB186" s="83"/>
      <c r="BC186" s="83"/>
      <c r="BD186" s="83"/>
      <c r="BE186" s="83"/>
      <c r="BG186" s="83"/>
      <c r="BH186" s="83"/>
      <c r="BI186" s="83"/>
      <c r="BJ186" s="83"/>
      <c r="BK186" s="83"/>
      <c r="BL186" s="83"/>
      <c r="BM186" s="83"/>
      <c r="BN186" s="83"/>
      <c r="BO186" s="83"/>
      <c r="BP186" s="83"/>
      <c r="BQ186" s="83"/>
      <c r="BR186" s="83"/>
      <c r="BS186" s="83"/>
      <c r="BT186" s="83"/>
      <c r="BU186" s="83"/>
      <c r="BV186" s="83"/>
    </row>
    <row r="187" spans="1:74">
      <c r="A187" s="83"/>
      <c r="B187" s="83"/>
      <c r="C187" s="83"/>
      <c r="D187" s="120"/>
      <c r="E187" s="120"/>
      <c r="F187" s="333"/>
      <c r="G187" s="333"/>
      <c r="H187" s="333"/>
      <c r="I187" s="333"/>
      <c r="K187" s="333"/>
      <c r="O187" s="333"/>
      <c r="Q187" s="333"/>
      <c r="S187" s="333"/>
      <c r="U187" s="333"/>
      <c r="W187" s="333"/>
      <c r="AA187" s="333"/>
      <c r="AC187" s="333"/>
      <c r="AE187" s="333"/>
      <c r="AG187" s="333"/>
      <c r="AM187" s="333"/>
      <c r="AO187" s="333"/>
      <c r="AS187" s="333"/>
      <c r="AU187" s="333"/>
      <c r="AW187" s="333"/>
      <c r="AX187" s="83"/>
      <c r="AY187" s="83"/>
      <c r="AZ187" s="83"/>
      <c r="BA187" s="83"/>
      <c r="BB187" s="83"/>
      <c r="BC187" s="83"/>
      <c r="BD187" s="83"/>
      <c r="BE187" s="83"/>
      <c r="BG187" s="83"/>
      <c r="BH187" s="83"/>
      <c r="BI187" s="83"/>
      <c r="BJ187" s="83"/>
      <c r="BK187" s="83"/>
      <c r="BL187" s="83"/>
      <c r="BM187" s="83"/>
      <c r="BN187" s="83"/>
      <c r="BO187" s="83"/>
      <c r="BP187" s="83"/>
      <c r="BQ187" s="83"/>
      <c r="BR187" s="83"/>
      <c r="BS187" s="83"/>
      <c r="BT187" s="83"/>
      <c r="BU187" s="83"/>
      <c r="BV187" s="83"/>
    </row>
    <row r="188" spans="1:74">
      <c r="A188" s="83"/>
      <c r="B188" s="83"/>
      <c r="C188" s="83"/>
      <c r="D188" s="120"/>
      <c r="E188" s="120"/>
      <c r="F188" s="333"/>
      <c r="G188" s="333"/>
      <c r="H188" s="333"/>
      <c r="I188" s="333"/>
      <c r="K188" s="333"/>
      <c r="O188" s="333"/>
      <c r="Q188" s="333"/>
      <c r="S188" s="333"/>
      <c r="U188" s="333"/>
      <c r="W188" s="333"/>
      <c r="AA188" s="333"/>
      <c r="AC188" s="333"/>
      <c r="AE188" s="333"/>
      <c r="AG188" s="333"/>
      <c r="AM188" s="333"/>
      <c r="AO188" s="333"/>
      <c r="AS188" s="333"/>
      <c r="AU188" s="333"/>
      <c r="AW188" s="333"/>
      <c r="AX188" s="83"/>
      <c r="AY188" s="83"/>
      <c r="AZ188" s="83"/>
      <c r="BA188" s="83"/>
      <c r="BB188" s="83"/>
      <c r="BC188" s="83"/>
      <c r="BD188" s="83"/>
      <c r="BE188" s="83"/>
      <c r="BG188" s="83"/>
      <c r="BH188" s="83"/>
      <c r="BI188" s="83"/>
      <c r="BJ188" s="83"/>
      <c r="BK188" s="83"/>
      <c r="BL188" s="83"/>
      <c r="BM188" s="83"/>
      <c r="BN188" s="83"/>
      <c r="BO188" s="83"/>
      <c r="BP188" s="83"/>
      <c r="BQ188" s="83"/>
      <c r="BR188" s="83"/>
      <c r="BS188" s="83"/>
      <c r="BT188" s="83"/>
      <c r="BU188" s="83"/>
      <c r="BV188" s="83"/>
    </row>
    <row r="189" spans="1:74">
      <c r="A189" s="83"/>
      <c r="B189" s="83"/>
      <c r="C189" s="83"/>
      <c r="D189" s="120"/>
      <c r="E189" s="120"/>
      <c r="F189" s="333"/>
      <c r="G189" s="333"/>
      <c r="H189" s="333"/>
      <c r="I189" s="333"/>
      <c r="K189" s="333"/>
      <c r="O189" s="333"/>
      <c r="Q189" s="333"/>
      <c r="S189" s="333"/>
      <c r="U189" s="333"/>
      <c r="W189" s="333"/>
      <c r="AA189" s="333"/>
      <c r="AC189" s="333"/>
      <c r="AE189" s="333"/>
      <c r="AG189" s="333"/>
      <c r="AM189" s="333"/>
      <c r="AO189" s="333"/>
      <c r="AS189" s="333"/>
      <c r="AU189" s="333"/>
      <c r="AW189" s="333"/>
      <c r="AX189" s="83"/>
      <c r="AY189" s="83"/>
      <c r="AZ189" s="83"/>
      <c r="BA189" s="83"/>
      <c r="BB189" s="83"/>
      <c r="BC189" s="83"/>
      <c r="BD189" s="83"/>
      <c r="BE189" s="83"/>
      <c r="BG189" s="83"/>
      <c r="BH189" s="83"/>
      <c r="BI189" s="83"/>
      <c r="BJ189" s="83"/>
      <c r="BK189" s="83"/>
      <c r="BL189" s="83"/>
      <c r="BM189" s="83"/>
      <c r="BN189" s="83"/>
      <c r="BO189" s="83"/>
      <c r="BP189" s="83"/>
      <c r="BQ189" s="83"/>
      <c r="BR189" s="83"/>
      <c r="BS189" s="83"/>
      <c r="BT189" s="83"/>
      <c r="BU189" s="83"/>
      <c r="BV189" s="83"/>
    </row>
    <row r="190" spans="1:74">
      <c r="A190" s="83"/>
      <c r="B190" s="83"/>
      <c r="C190" s="83"/>
      <c r="D190" s="120"/>
      <c r="E190" s="120"/>
      <c r="F190" s="333"/>
      <c r="G190" s="333"/>
      <c r="H190" s="333"/>
      <c r="I190" s="333"/>
      <c r="K190" s="333"/>
      <c r="O190" s="333"/>
      <c r="Q190" s="333"/>
      <c r="S190" s="333"/>
      <c r="U190" s="333"/>
      <c r="W190" s="333"/>
      <c r="AA190" s="333"/>
      <c r="AC190" s="333"/>
      <c r="AE190" s="333"/>
      <c r="AG190" s="333"/>
      <c r="AM190" s="333"/>
      <c r="AO190" s="333"/>
      <c r="AS190" s="333"/>
      <c r="AU190" s="333"/>
      <c r="AW190" s="333"/>
      <c r="AX190" s="83"/>
      <c r="AY190" s="83"/>
      <c r="AZ190" s="83"/>
      <c r="BA190" s="83"/>
      <c r="BB190" s="83"/>
      <c r="BC190" s="83"/>
      <c r="BD190" s="83"/>
      <c r="BE190" s="83"/>
      <c r="BG190" s="83"/>
      <c r="BH190" s="83"/>
      <c r="BI190" s="83"/>
      <c r="BJ190" s="83"/>
      <c r="BK190" s="83"/>
      <c r="BL190" s="83"/>
      <c r="BM190" s="83"/>
      <c r="BN190" s="83"/>
      <c r="BO190" s="83"/>
      <c r="BP190" s="83"/>
      <c r="BQ190" s="83"/>
      <c r="BR190" s="83"/>
      <c r="BS190" s="83"/>
      <c r="BT190" s="83"/>
      <c r="BU190" s="83"/>
      <c r="BV190" s="83"/>
    </row>
    <row r="191" spans="1:74">
      <c r="A191" s="83"/>
      <c r="B191" s="83"/>
      <c r="C191" s="83"/>
      <c r="D191" s="120"/>
      <c r="E191" s="120"/>
      <c r="F191" s="333"/>
      <c r="G191" s="333"/>
      <c r="H191" s="333"/>
      <c r="I191" s="333"/>
      <c r="K191" s="333"/>
      <c r="O191" s="333"/>
      <c r="Q191" s="333"/>
      <c r="S191" s="333"/>
      <c r="U191" s="333"/>
      <c r="W191" s="333"/>
      <c r="AA191" s="333"/>
      <c r="AC191" s="333"/>
      <c r="AE191" s="333"/>
      <c r="AG191" s="333"/>
      <c r="AM191" s="333"/>
      <c r="AO191" s="333"/>
      <c r="AS191" s="333"/>
      <c r="AU191" s="333"/>
      <c r="AW191" s="333"/>
      <c r="AX191" s="83"/>
      <c r="AY191" s="83"/>
      <c r="AZ191" s="83"/>
      <c r="BA191" s="83"/>
      <c r="BB191" s="83"/>
      <c r="BC191" s="83"/>
      <c r="BD191" s="83"/>
      <c r="BE191" s="83"/>
      <c r="BG191" s="83"/>
      <c r="BH191" s="83"/>
      <c r="BI191" s="83"/>
      <c r="BJ191" s="83"/>
      <c r="BK191" s="83"/>
      <c r="BL191" s="83"/>
      <c r="BM191" s="83"/>
      <c r="BN191" s="83"/>
      <c r="BO191" s="83"/>
      <c r="BP191" s="83"/>
      <c r="BQ191" s="83"/>
      <c r="BR191" s="83"/>
      <c r="BS191" s="83"/>
      <c r="BT191" s="83"/>
      <c r="BU191" s="83"/>
      <c r="BV191" s="83"/>
    </row>
    <row r="192" spans="1:74">
      <c r="A192" s="83"/>
      <c r="B192" s="83"/>
      <c r="C192" s="83"/>
      <c r="D192" s="120"/>
      <c r="E192" s="120"/>
      <c r="F192" s="333"/>
      <c r="G192" s="333"/>
      <c r="H192" s="333"/>
      <c r="I192" s="333"/>
      <c r="K192" s="333"/>
      <c r="O192" s="333"/>
      <c r="Q192" s="333"/>
      <c r="S192" s="333"/>
      <c r="U192" s="333"/>
      <c r="W192" s="333"/>
      <c r="AA192" s="333"/>
      <c r="AC192" s="333"/>
      <c r="AE192" s="333"/>
      <c r="AG192" s="333"/>
      <c r="AM192" s="333"/>
      <c r="AO192" s="333"/>
      <c r="AS192" s="333"/>
      <c r="AU192" s="333"/>
      <c r="AW192" s="333"/>
      <c r="AX192" s="83"/>
      <c r="AY192" s="83"/>
      <c r="AZ192" s="83"/>
      <c r="BA192" s="83"/>
      <c r="BB192" s="83"/>
      <c r="BC192" s="83"/>
      <c r="BD192" s="83"/>
      <c r="BE192" s="83"/>
      <c r="BG192" s="83"/>
      <c r="BH192" s="83"/>
      <c r="BI192" s="83"/>
      <c r="BJ192" s="83"/>
      <c r="BK192" s="83"/>
      <c r="BL192" s="83"/>
      <c r="BM192" s="83"/>
      <c r="BN192" s="83"/>
      <c r="BO192" s="83"/>
      <c r="BP192" s="83"/>
      <c r="BQ192" s="83"/>
      <c r="BR192" s="83"/>
      <c r="BS192" s="83"/>
      <c r="BT192" s="83"/>
      <c r="BU192" s="83"/>
      <c r="BV192" s="83"/>
    </row>
    <row r="193" spans="1:74">
      <c r="A193" s="83"/>
      <c r="B193" s="83"/>
      <c r="C193" s="83"/>
      <c r="D193" s="120"/>
      <c r="E193" s="120"/>
      <c r="F193" s="333"/>
      <c r="G193" s="333"/>
      <c r="H193" s="333"/>
      <c r="I193" s="333"/>
      <c r="K193" s="333"/>
      <c r="O193" s="333"/>
      <c r="Q193" s="333"/>
      <c r="S193" s="333"/>
      <c r="U193" s="333"/>
      <c r="W193" s="333"/>
      <c r="AA193" s="333"/>
      <c r="AC193" s="333"/>
      <c r="AE193" s="333"/>
      <c r="AG193" s="333"/>
      <c r="AM193" s="333"/>
      <c r="AO193" s="333"/>
      <c r="AS193" s="333"/>
      <c r="AU193" s="333"/>
      <c r="AW193" s="333"/>
      <c r="AX193" s="83"/>
      <c r="AY193" s="83"/>
      <c r="AZ193" s="83"/>
      <c r="BA193" s="83"/>
      <c r="BB193" s="83"/>
      <c r="BC193" s="83"/>
      <c r="BD193" s="83"/>
      <c r="BE193" s="83"/>
      <c r="BG193" s="83"/>
      <c r="BH193" s="83"/>
      <c r="BI193" s="83"/>
      <c r="BJ193" s="83"/>
      <c r="BK193" s="83"/>
      <c r="BL193" s="83"/>
      <c r="BM193" s="83"/>
      <c r="BN193" s="83"/>
      <c r="BO193" s="83"/>
      <c r="BP193" s="83"/>
      <c r="BQ193" s="83"/>
      <c r="BR193" s="83"/>
      <c r="BS193" s="83"/>
      <c r="BT193" s="83"/>
      <c r="BU193" s="83"/>
      <c r="BV193" s="83"/>
    </row>
    <row r="194" spans="1:74">
      <c r="A194" s="83"/>
      <c r="B194" s="83"/>
      <c r="C194" s="83"/>
      <c r="D194" s="120"/>
      <c r="E194" s="120"/>
      <c r="F194" s="333"/>
      <c r="G194" s="333"/>
      <c r="H194" s="333"/>
      <c r="I194" s="333"/>
      <c r="K194" s="333"/>
      <c r="O194" s="333"/>
      <c r="Q194" s="333"/>
      <c r="S194" s="333"/>
      <c r="U194" s="333"/>
      <c r="W194" s="333"/>
      <c r="AA194" s="333"/>
      <c r="AC194" s="333"/>
      <c r="AE194" s="333"/>
      <c r="AG194" s="333"/>
      <c r="AM194" s="333"/>
      <c r="AO194" s="333"/>
      <c r="AS194" s="333"/>
      <c r="AU194" s="333"/>
      <c r="AW194" s="333"/>
      <c r="AX194" s="83"/>
      <c r="AY194" s="83"/>
      <c r="AZ194" s="83"/>
      <c r="BA194" s="83"/>
      <c r="BB194" s="83"/>
      <c r="BC194" s="83"/>
      <c r="BD194" s="83"/>
      <c r="BE194" s="83"/>
      <c r="BG194" s="83"/>
      <c r="BH194" s="83"/>
      <c r="BI194" s="83"/>
      <c r="BJ194" s="83"/>
      <c r="BK194" s="83"/>
      <c r="BL194" s="83"/>
      <c r="BM194" s="83"/>
      <c r="BN194" s="83"/>
      <c r="BO194" s="83"/>
      <c r="BP194" s="83"/>
      <c r="BQ194" s="83"/>
      <c r="BR194" s="83"/>
      <c r="BS194" s="83"/>
      <c r="BT194" s="83"/>
      <c r="BU194" s="83"/>
      <c r="BV194" s="83"/>
    </row>
    <row r="195" spans="1:74">
      <c r="A195" s="83"/>
      <c r="B195" s="83"/>
      <c r="C195" s="83"/>
      <c r="D195" s="120"/>
      <c r="E195" s="120"/>
      <c r="F195" s="333"/>
      <c r="G195" s="333"/>
      <c r="H195" s="333"/>
      <c r="I195" s="333"/>
      <c r="K195" s="333"/>
      <c r="O195" s="333"/>
      <c r="Q195" s="333"/>
      <c r="S195" s="333"/>
      <c r="U195" s="333"/>
      <c r="W195" s="333"/>
      <c r="AA195" s="333"/>
      <c r="AC195" s="333"/>
      <c r="AE195" s="333"/>
      <c r="AG195" s="333"/>
      <c r="AM195" s="333"/>
      <c r="AO195" s="333"/>
      <c r="AS195" s="333"/>
      <c r="AU195" s="333"/>
      <c r="AW195" s="333"/>
      <c r="AX195" s="83"/>
      <c r="AY195" s="83"/>
      <c r="AZ195" s="83"/>
      <c r="BA195" s="83"/>
      <c r="BB195" s="83"/>
      <c r="BC195" s="83"/>
      <c r="BD195" s="83"/>
      <c r="BE195" s="83"/>
      <c r="BG195" s="83"/>
      <c r="BH195" s="83"/>
      <c r="BI195" s="83"/>
      <c r="BJ195" s="83"/>
      <c r="BK195" s="83"/>
      <c r="BL195" s="83"/>
      <c r="BM195" s="83"/>
      <c r="BN195" s="83"/>
      <c r="BO195" s="83"/>
      <c r="BP195" s="83"/>
      <c r="BQ195" s="83"/>
      <c r="BR195" s="83"/>
      <c r="BS195" s="83"/>
      <c r="BT195" s="83"/>
      <c r="BU195" s="83"/>
      <c r="BV195" s="83"/>
    </row>
    <row r="196" spans="1:74">
      <c r="A196" s="83"/>
      <c r="B196" s="83"/>
      <c r="C196" s="83"/>
      <c r="D196" s="120"/>
      <c r="E196" s="120"/>
      <c r="F196" s="333"/>
      <c r="G196" s="333"/>
      <c r="H196" s="333"/>
      <c r="I196" s="333"/>
      <c r="K196" s="333"/>
      <c r="O196" s="333"/>
      <c r="Q196" s="333"/>
      <c r="S196" s="333"/>
      <c r="U196" s="333"/>
      <c r="W196" s="333"/>
      <c r="AA196" s="333"/>
      <c r="AC196" s="333"/>
      <c r="AE196" s="333"/>
      <c r="AG196" s="333"/>
      <c r="AM196" s="333"/>
      <c r="AO196" s="333"/>
      <c r="AS196" s="333"/>
      <c r="AU196" s="333"/>
      <c r="AW196" s="333"/>
      <c r="AX196" s="83"/>
      <c r="AY196" s="83"/>
      <c r="AZ196" s="83"/>
      <c r="BA196" s="83"/>
      <c r="BB196" s="83"/>
      <c r="BC196" s="83"/>
      <c r="BD196" s="83"/>
      <c r="BE196" s="83"/>
      <c r="BG196" s="83"/>
      <c r="BH196" s="83"/>
      <c r="BI196" s="83"/>
      <c r="BJ196" s="83"/>
      <c r="BK196" s="83"/>
      <c r="BL196" s="83"/>
      <c r="BM196" s="83"/>
      <c r="BN196" s="83"/>
      <c r="BO196" s="83"/>
      <c r="BP196" s="83"/>
      <c r="BQ196" s="83"/>
      <c r="BR196" s="83"/>
      <c r="BS196" s="83"/>
      <c r="BT196" s="83"/>
      <c r="BU196" s="83"/>
      <c r="BV196" s="83"/>
    </row>
    <row r="197" spans="1:74">
      <c r="A197" s="83"/>
      <c r="B197" s="83"/>
      <c r="C197" s="83"/>
      <c r="D197" s="120"/>
      <c r="E197" s="120"/>
      <c r="F197" s="333"/>
      <c r="G197" s="333"/>
      <c r="H197" s="333"/>
      <c r="I197" s="333"/>
      <c r="K197" s="333"/>
      <c r="O197" s="333"/>
      <c r="Q197" s="333"/>
      <c r="S197" s="333"/>
      <c r="U197" s="333"/>
      <c r="W197" s="333"/>
      <c r="AA197" s="333"/>
      <c r="AC197" s="333"/>
      <c r="AE197" s="333"/>
      <c r="AG197" s="333"/>
      <c r="AM197" s="333"/>
      <c r="AO197" s="333"/>
      <c r="AS197" s="333"/>
      <c r="AU197" s="333"/>
      <c r="AW197" s="333"/>
      <c r="AX197" s="83"/>
      <c r="AY197" s="83"/>
      <c r="AZ197" s="83"/>
      <c r="BA197" s="83"/>
      <c r="BB197" s="83"/>
      <c r="BC197" s="83"/>
      <c r="BD197" s="83"/>
      <c r="BE197" s="83"/>
      <c r="BG197" s="83"/>
      <c r="BH197" s="83"/>
      <c r="BI197" s="83"/>
      <c r="BJ197" s="83"/>
      <c r="BK197" s="83"/>
      <c r="BL197" s="83"/>
      <c r="BM197" s="83"/>
      <c r="BN197" s="83"/>
      <c r="BO197" s="83"/>
      <c r="BP197" s="83"/>
      <c r="BQ197" s="83"/>
      <c r="BR197" s="83"/>
      <c r="BS197" s="83"/>
      <c r="BT197" s="83"/>
      <c r="BU197" s="83"/>
      <c r="BV197" s="83"/>
    </row>
    <row r="198" spans="1:74">
      <c r="A198" s="83"/>
      <c r="B198" s="83"/>
      <c r="C198" s="83"/>
      <c r="D198" s="120"/>
      <c r="E198" s="120"/>
      <c r="F198" s="333"/>
      <c r="G198" s="333"/>
      <c r="H198" s="333"/>
      <c r="I198" s="333"/>
      <c r="K198" s="333"/>
      <c r="O198" s="333"/>
      <c r="Q198" s="333"/>
      <c r="S198" s="333"/>
      <c r="U198" s="333"/>
      <c r="W198" s="333"/>
      <c r="AA198" s="333"/>
      <c r="AC198" s="333"/>
      <c r="AE198" s="333"/>
      <c r="AG198" s="333"/>
      <c r="AM198" s="333"/>
      <c r="AO198" s="333"/>
      <c r="AS198" s="333"/>
      <c r="AU198" s="333"/>
      <c r="AW198" s="333"/>
      <c r="AX198" s="83"/>
      <c r="AY198" s="83"/>
      <c r="AZ198" s="83"/>
      <c r="BA198" s="83"/>
      <c r="BB198" s="83"/>
      <c r="BC198" s="83"/>
      <c r="BD198" s="83"/>
      <c r="BE198" s="83"/>
      <c r="BG198" s="83"/>
      <c r="BH198" s="83"/>
      <c r="BI198" s="83"/>
      <c r="BJ198" s="83"/>
      <c r="BK198" s="83"/>
      <c r="BL198" s="83"/>
      <c r="BM198" s="83"/>
      <c r="BN198" s="83"/>
      <c r="BO198" s="83"/>
      <c r="BP198" s="83"/>
      <c r="BQ198" s="83"/>
      <c r="BR198" s="83"/>
      <c r="BS198" s="83"/>
      <c r="BT198" s="83"/>
      <c r="BU198" s="83"/>
      <c r="BV198" s="83"/>
    </row>
    <row r="199" spans="1:74">
      <c r="A199" s="83"/>
      <c r="B199" s="83"/>
      <c r="C199" s="83"/>
      <c r="D199" s="120"/>
      <c r="E199" s="120"/>
      <c r="F199" s="333"/>
      <c r="G199" s="333"/>
      <c r="H199" s="333"/>
      <c r="I199" s="333"/>
      <c r="K199" s="333"/>
      <c r="O199" s="333"/>
      <c r="Q199" s="333"/>
      <c r="S199" s="333"/>
      <c r="U199" s="333"/>
      <c r="W199" s="333"/>
      <c r="AA199" s="333"/>
      <c r="AC199" s="333"/>
      <c r="AE199" s="333"/>
      <c r="AG199" s="333"/>
      <c r="AM199" s="333"/>
      <c r="AO199" s="333"/>
      <c r="AS199" s="333"/>
      <c r="AU199" s="333"/>
      <c r="AW199" s="333"/>
      <c r="AX199" s="83"/>
      <c r="AY199" s="83"/>
      <c r="AZ199" s="83"/>
      <c r="BA199" s="83"/>
      <c r="BB199" s="83"/>
      <c r="BC199" s="83"/>
      <c r="BD199" s="83"/>
      <c r="BE199" s="83"/>
      <c r="BG199" s="83"/>
      <c r="BH199" s="83"/>
      <c r="BI199" s="83"/>
      <c r="BJ199" s="83"/>
      <c r="BK199" s="83"/>
      <c r="BL199" s="83"/>
      <c r="BM199" s="83"/>
      <c r="BN199" s="83"/>
      <c r="BO199" s="83"/>
      <c r="BP199" s="83"/>
      <c r="BQ199" s="83"/>
      <c r="BR199" s="83"/>
      <c r="BS199" s="83"/>
      <c r="BT199" s="83"/>
      <c r="BU199" s="83"/>
      <c r="BV199" s="83"/>
    </row>
    <row r="200" spans="1:74">
      <c r="A200" s="83"/>
      <c r="B200" s="83"/>
      <c r="C200" s="83"/>
      <c r="D200" s="120"/>
      <c r="E200" s="120"/>
      <c r="F200" s="333"/>
      <c r="G200" s="333"/>
      <c r="H200" s="333"/>
      <c r="I200" s="333"/>
      <c r="K200" s="333"/>
      <c r="O200" s="333"/>
      <c r="Q200" s="333"/>
      <c r="S200" s="333"/>
      <c r="U200" s="333"/>
      <c r="W200" s="333"/>
      <c r="AA200" s="333"/>
      <c r="AC200" s="333"/>
      <c r="AE200" s="333"/>
      <c r="AG200" s="333"/>
      <c r="AM200" s="333"/>
      <c r="AO200" s="333"/>
      <c r="AS200" s="333"/>
      <c r="AU200" s="333"/>
      <c r="AW200" s="333"/>
      <c r="AX200" s="83"/>
      <c r="AY200" s="83"/>
      <c r="AZ200" s="83"/>
      <c r="BA200" s="83"/>
      <c r="BB200" s="83"/>
      <c r="BC200" s="83"/>
      <c r="BD200" s="83"/>
      <c r="BE200" s="83"/>
      <c r="BG200" s="83"/>
      <c r="BH200" s="83"/>
      <c r="BI200" s="83"/>
      <c r="BJ200" s="83"/>
      <c r="BK200" s="83"/>
      <c r="BL200" s="83"/>
      <c r="BM200" s="83"/>
      <c r="BN200" s="83"/>
      <c r="BO200" s="83"/>
      <c r="BP200" s="83"/>
      <c r="BQ200" s="83"/>
      <c r="BR200" s="83"/>
      <c r="BS200" s="83"/>
      <c r="BT200" s="83"/>
      <c r="BU200" s="83"/>
      <c r="BV200" s="83"/>
    </row>
    <row r="201" spans="1:74">
      <c r="A201" s="83"/>
      <c r="B201" s="83"/>
      <c r="C201" s="83"/>
      <c r="D201" s="120"/>
      <c r="E201" s="120"/>
      <c r="F201" s="333"/>
      <c r="G201" s="333"/>
      <c r="H201" s="333"/>
      <c r="I201" s="333"/>
      <c r="K201" s="333"/>
      <c r="O201" s="333"/>
      <c r="Q201" s="333"/>
      <c r="S201" s="333"/>
      <c r="U201" s="333"/>
      <c r="W201" s="333"/>
      <c r="AA201" s="333"/>
      <c r="AC201" s="333"/>
      <c r="AE201" s="333"/>
      <c r="AG201" s="333"/>
      <c r="AM201" s="333"/>
      <c r="AO201" s="333"/>
      <c r="AS201" s="333"/>
      <c r="AU201" s="333"/>
      <c r="AW201" s="333"/>
      <c r="AX201" s="83"/>
      <c r="AY201" s="83"/>
      <c r="AZ201" s="83"/>
      <c r="BA201" s="83"/>
      <c r="BB201" s="83"/>
      <c r="BC201" s="83"/>
      <c r="BD201" s="83"/>
      <c r="BE201" s="83"/>
      <c r="BG201" s="83"/>
      <c r="BH201" s="83"/>
      <c r="BI201" s="83"/>
      <c r="BJ201" s="83"/>
      <c r="BK201" s="83"/>
      <c r="BL201" s="83"/>
      <c r="BM201" s="83"/>
      <c r="BN201" s="83"/>
      <c r="BO201" s="83"/>
      <c r="BP201" s="83"/>
      <c r="BQ201" s="83"/>
      <c r="BR201" s="83"/>
      <c r="BS201" s="83"/>
      <c r="BT201" s="83"/>
      <c r="BU201" s="83"/>
      <c r="BV201" s="83"/>
    </row>
    <row r="202" spans="1:74">
      <c r="A202" s="83"/>
      <c r="B202" s="83"/>
      <c r="C202" s="83"/>
      <c r="D202" s="120"/>
      <c r="E202" s="120"/>
      <c r="F202" s="333"/>
      <c r="G202" s="333"/>
      <c r="H202" s="333"/>
      <c r="I202" s="333"/>
      <c r="K202" s="333"/>
      <c r="O202" s="333"/>
      <c r="Q202" s="333"/>
      <c r="S202" s="333"/>
      <c r="U202" s="333"/>
      <c r="W202" s="333"/>
      <c r="AA202" s="333"/>
      <c r="AC202" s="333"/>
      <c r="AE202" s="333"/>
      <c r="AG202" s="333"/>
      <c r="AM202" s="333"/>
      <c r="AO202" s="333"/>
      <c r="AS202" s="333"/>
      <c r="AU202" s="333"/>
      <c r="AW202" s="333"/>
      <c r="AX202" s="83"/>
      <c r="AY202" s="83"/>
      <c r="AZ202" s="83"/>
      <c r="BA202" s="83"/>
      <c r="BB202" s="83"/>
      <c r="BC202" s="83"/>
      <c r="BD202" s="83"/>
      <c r="BE202" s="83"/>
      <c r="BG202" s="83"/>
      <c r="BH202" s="83"/>
      <c r="BI202" s="83"/>
      <c r="BJ202" s="83"/>
      <c r="BK202" s="83"/>
      <c r="BL202" s="83"/>
      <c r="BM202" s="83"/>
      <c r="BN202" s="83"/>
      <c r="BO202" s="83"/>
      <c r="BP202" s="83"/>
      <c r="BQ202" s="83"/>
      <c r="BR202" s="83"/>
      <c r="BS202" s="83"/>
      <c r="BT202" s="83"/>
      <c r="BU202" s="83"/>
      <c r="BV202" s="83"/>
    </row>
    <row r="203" spans="1:74">
      <c r="A203" s="83"/>
      <c r="B203" s="83"/>
      <c r="C203" s="83"/>
      <c r="D203" s="120"/>
      <c r="E203" s="120"/>
      <c r="F203" s="333"/>
      <c r="G203" s="333"/>
      <c r="H203" s="333"/>
      <c r="I203" s="333"/>
      <c r="K203" s="333"/>
      <c r="O203" s="333"/>
      <c r="Q203" s="333"/>
      <c r="S203" s="333"/>
      <c r="U203" s="333"/>
      <c r="W203" s="333"/>
      <c r="AA203" s="333"/>
      <c r="AC203" s="333"/>
      <c r="AE203" s="333"/>
      <c r="AG203" s="333"/>
      <c r="AM203" s="333"/>
      <c r="AO203" s="333"/>
      <c r="AS203" s="333"/>
      <c r="AU203" s="333"/>
      <c r="AW203" s="333"/>
      <c r="AX203" s="83"/>
      <c r="AY203" s="83"/>
      <c r="AZ203" s="83"/>
      <c r="BA203" s="83"/>
      <c r="BB203" s="83"/>
      <c r="BC203" s="83"/>
      <c r="BD203" s="83"/>
      <c r="BE203" s="83"/>
      <c r="BG203" s="83"/>
      <c r="BH203" s="83"/>
      <c r="BI203" s="83"/>
      <c r="BJ203" s="83"/>
      <c r="BK203" s="83"/>
      <c r="BL203" s="83"/>
      <c r="BM203" s="83"/>
      <c r="BN203" s="83"/>
      <c r="BO203" s="83"/>
      <c r="BP203" s="83"/>
      <c r="BQ203" s="83"/>
      <c r="BR203" s="83"/>
      <c r="BS203" s="83"/>
      <c r="BT203" s="83"/>
      <c r="BU203" s="83"/>
      <c r="BV203" s="83"/>
    </row>
    <row r="204" spans="1:74">
      <c r="A204" s="83"/>
      <c r="B204" s="83"/>
      <c r="C204" s="83"/>
      <c r="D204" s="120"/>
      <c r="E204" s="120"/>
      <c r="F204" s="333"/>
      <c r="G204" s="333"/>
      <c r="H204" s="333"/>
      <c r="I204" s="333"/>
      <c r="K204" s="333"/>
      <c r="O204" s="333"/>
      <c r="Q204" s="333"/>
      <c r="S204" s="333"/>
      <c r="U204" s="333"/>
      <c r="W204" s="333"/>
      <c r="AA204" s="333"/>
      <c r="AC204" s="333"/>
      <c r="AE204" s="333"/>
      <c r="AG204" s="333"/>
      <c r="AM204" s="333"/>
      <c r="AO204" s="333"/>
      <c r="AS204" s="333"/>
      <c r="AU204" s="333"/>
      <c r="AW204" s="333"/>
      <c r="AX204" s="83"/>
      <c r="AY204" s="83"/>
      <c r="AZ204" s="83"/>
      <c r="BA204" s="83"/>
      <c r="BB204" s="83"/>
      <c r="BC204" s="83"/>
      <c r="BD204" s="83"/>
      <c r="BE204" s="83"/>
      <c r="BG204" s="83"/>
      <c r="BH204" s="83"/>
      <c r="BI204" s="83"/>
      <c r="BJ204" s="83"/>
      <c r="BK204" s="83"/>
      <c r="BL204" s="83"/>
      <c r="BM204" s="83"/>
      <c r="BN204" s="83"/>
      <c r="BO204" s="83"/>
      <c r="BP204" s="83"/>
      <c r="BQ204" s="83"/>
      <c r="BR204" s="83"/>
      <c r="BS204" s="83"/>
      <c r="BT204" s="83"/>
      <c r="BU204" s="83"/>
      <c r="BV204" s="83"/>
    </row>
    <row r="205" spans="1:74">
      <c r="A205" s="83"/>
      <c r="B205" s="83"/>
      <c r="C205" s="83"/>
      <c r="D205" s="120"/>
      <c r="E205" s="120"/>
      <c r="F205" s="333"/>
      <c r="G205" s="333"/>
      <c r="H205" s="333"/>
      <c r="I205" s="333"/>
      <c r="K205" s="333"/>
      <c r="O205" s="333"/>
      <c r="Q205" s="333"/>
      <c r="S205" s="333"/>
      <c r="U205" s="333"/>
      <c r="W205" s="333"/>
      <c r="AA205" s="333"/>
      <c r="AC205" s="333"/>
      <c r="AE205" s="333"/>
      <c r="AG205" s="333"/>
      <c r="AM205" s="333"/>
      <c r="AO205" s="333"/>
      <c r="AS205" s="333"/>
      <c r="AU205" s="333"/>
      <c r="AW205" s="333"/>
      <c r="AX205" s="83"/>
      <c r="AY205" s="83"/>
      <c r="AZ205" s="83"/>
      <c r="BA205" s="83"/>
      <c r="BB205" s="83"/>
      <c r="BC205" s="83"/>
      <c r="BD205" s="83"/>
      <c r="BE205" s="83"/>
      <c r="BG205" s="83"/>
      <c r="BH205" s="83"/>
      <c r="BI205" s="83"/>
      <c r="BJ205" s="83"/>
      <c r="BK205" s="83"/>
      <c r="BL205" s="83"/>
      <c r="BM205" s="83"/>
      <c r="BN205" s="83"/>
      <c r="BO205" s="83"/>
      <c r="BP205" s="83"/>
      <c r="BQ205" s="83"/>
      <c r="BR205" s="83"/>
      <c r="BS205" s="83"/>
      <c r="BT205" s="83"/>
      <c r="BU205" s="83"/>
      <c r="BV205" s="83"/>
    </row>
    <row r="206" spans="1:74">
      <c r="A206" s="83"/>
      <c r="B206" s="83"/>
      <c r="C206" s="83"/>
      <c r="D206" s="120"/>
      <c r="E206" s="120"/>
      <c r="F206" s="333"/>
      <c r="G206" s="333"/>
      <c r="H206" s="333"/>
      <c r="I206" s="333"/>
      <c r="K206" s="333"/>
      <c r="O206" s="333"/>
      <c r="Q206" s="333"/>
      <c r="S206" s="333"/>
      <c r="U206" s="333"/>
      <c r="W206" s="333"/>
      <c r="AA206" s="333"/>
      <c r="AC206" s="333"/>
      <c r="AE206" s="333"/>
      <c r="AG206" s="333"/>
      <c r="AM206" s="333"/>
      <c r="AO206" s="333"/>
      <c r="AS206" s="333"/>
      <c r="AU206" s="333"/>
      <c r="AW206" s="333"/>
      <c r="AX206" s="83"/>
      <c r="AY206" s="83"/>
      <c r="AZ206" s="83"/>
      <c r="BA206" s="83"/>
      <c r="BB206" s="83"/>
      <c r="BC206" s="83"/>
      <c r="BD206" s="83"/>
      <c r="BE206" s="83"/>
      <c r="BG206" s="83"/>
      <c r="BH206" s="83"/>
      <c r="BI206" s="83"/>
      <c r="BJ206" s="83"/>
      <c r="BK206" s="83"/>
      <c r="BL206" s="83"/>
      <c r="BM206" s="83"/>
      <c r="BN206" s="83"/>
      <c r="BO206" s="83"/>
      <c r="BP206" s="83"/>
      <c r="BQ206" s="83"/>
      <c r="BR206" s="83"/>
      <c r="BS206" s="83"/>
      <c r="BT206" s="83"/>
      <c r="BU206" s="83"/>
      <c r="BV206" s="83"/>
    </row>
    <row r="207" spans="1:74">
      <c r="A207" s="83"/>
      <c r="B207" s="83"/>
      <c r="C207" s="83"/>
      <c r="D207" s="120"/>
      <c r="E207" s="120"/>
      <c r="F207" s="333"/>
      <c r="G207" s="333"/>
      <c r="H207" s="333"/>
      <c r="I207" s="333"/>
      <c r="K207" s="333"/>
      <c r="O207" s="333"/>
      <c r="Q207" s="333"/>
      <c r="S207" s="333"/>
      <c r="U207" s="333"/>
      <c r="W207" s="333"/>
      <c r="AA207" s="333"/>
      <c r="AC207" s="333"/>
      <c r="AE207" s="333"/>
      <c r="AG207" s="333"/>
      <c r="AM207" s="333"/>
      <c r="AO207" s="333"/>
      <c r="AS207" s="333"/>
      <c r="AU207" s="333"/>
      <c r="AW207" s="333"/>
      <c r="AX207" s="83"/>
      <c r="AY207" s="83"/>
      <c r="AZ207" s="83"/>
      <c r="BA207" s="83"/>
      <c r="BB207" s="83"/>
      <c r="BC207" s="83"/>
      <c r="BD207" s="83"/>
      <c r="BE207" s="83"/>
      <c r="BG207" s="83"/>
      <c r="BH207" s="83"/>
      <c r="BI207" s="83"/>
      <c r="BJ207" s="83"/>
      <c r="BK207" s="83"/>
      <c r="BL207" s="83"/>
      <c r="BM207" s="83"/>
      <c r="BN207" s="83"/>
      <c r="BO207" s="83"/>
      <c r="BP207" s="83"/>
      <c r="BQ207" s="83"/>
      <c r="BR207" s="83"/>
      <c r="BS207" s="83"/>
      <c r="BT207" s="83"/>
      <c r="BU207" s="83"/>
      <c r="BV207" s="83"/>
    </row>
    <row r="208" spans="1:74">
      <c r="A208" s="83"/>
      <c r="B208" s="83"/>
      <c r="C208" s="83"/>
      <c r="D208" s="120"/>
      <c r="E208" s="120"/>
      <c r="F208" s="333"/>
      <c r="G208" s="333"/>
      <c r="H208" s="333"/>
      <c r="I208" s="333"/>
      <c r="K208" s="333"/>
      <c r="O208" s="333"/>
      <c r="Q208" s="333"/>
      <c r="S208" s="333"/>
      <c r="U208" s="333"/>
      <c r="W208" s="333"/>
      <c r="AA208" s="333"/>
      <c r="AC208" s="333"/>
      <c r="AE208" s="333"/>
      <c r="AG208" s="333"/>
      <c r="AM208" s="333"/>
      <c r="AO208" s="333"/>
      <c r="AS208" s="333"/>
      <c r="AU208" s="333"/>
      <c r="AW208" s="333"/>
      <c r="AX208" s="83"/>
      <c r="AY208" s="83"/>
      <c r="AZ208" s="83"/>
      <c r="BA208" s="83"/>
      <c r="BB208" s="83"/>
      <c r="BC208" s="83"/>
      <c r="BD208" s="83"/>
      <c r="BE208" s="83"/>
      <c r="BG208" s="83"/>
      <c r="BH208" s="83"/>
      <c r="BI208" s="83"/>
      <c r="BJ208" s="83"/>
      <c r="BK208" s="83"/>
      <c r="BL208" s="83"/>
      <c r="BM208" s="83"/>
      <c r="BN208" s="83"/>
      <c r="BO208" s="83"/>
      <c r="BP208" s="83"/>
      <c r="BQ208" s="83"/>
      <c r="BR208" s="83"/>
      <c r="BS208" s="83"/>
      <c r="BT208" s="83"/>
      <c r="BU208" s="83"/>
      <c r="BV208" s="83"/>
    </row>
    <row r="209" spans="1:74">
      <c r="A209" s="83"/>
      <c r="B209" s="83"/>
      <c r="C209" s="83"/>
      <c r="D209" s="120"/>
      <c r="E209" s="120"/>
      <c r="F209" s="333"/>
      <c r="G209" s="333"/>
      <c r="H209" s="333"/>
      <c r="I209" s="333"/>
      <c r="K209" s="333"/>
      <c r="O209" s="333"/>
      <c r="Q209" s="333"/>
      <c r="S209" s="333"/>
      <c r="U209" s="333"/>
      <c r="W209" s="333"/>
      <c r="AA209" s="333"/>
      <c r="AC209" s="333"/>
      <c r="AE209" s="333"/>
      <c r="AG209" s="333"/>
      <c r="AM209" s="333"/>
      <c r="AO209" s="333"/>
      <c r="AS209" s="333"/>
      <c r="AU209" s="333"/>
      <c r="AW209" s="333"/>
      <c r="AX209" s="83"/>
      <c r="AY209" s="83"/>
      <c r="AZ209" s="83"/>
      <c r="BA209" s="83"/>
      <c r="BB209" s="83"/>
      <c r="BC209" s="83"/>
      <c r="BD209" s="83"/>
      <c r="BE209" s="83"/>
      <c r="BG209" s="83"/>
      <c r="BH209" s="83"/>
      <c r="BI209" s="83"/>
      <c r="BJ209" s="83"/>
      <c r="BK209" s="83"/>
      <c r="BL209" s="83"/>
      <c r="BM209" s="83"/>
      <c r="BN209" s="83"/>
      <c r="BO209" s="83"/>
      <c r="BP209" s="83"/>
      <c r="BQ209" s="83"/>
      <c r="BR209" s="83"/>
      <c r="BS209" s="83"/>
      <c r="BT209" s="83"/>
      <c r="BU209" s="83"/>
      <c r="BV209" s="83"/>
    </row>
    <row r="210" spans="1:74">
      <c r="A210" s="83"/>
      <c r="B210" s="83"/>
      <c r="C210" s="83"/>
      <c r="D210" s="120"/>
      <c r="E210" s="120"/>
      <c r="F210" s="333"/>
      <c r="G210" s="333"/>
      <c r="H210" s="333"/>
      <c r="I210" s="333"/>
      <c r="K210" s="333"/>
      <c r="O210" s="333"/>
      <c r="Q210" s="333"/>
      <c r="S210" s="333"/>
      <c r="U210" s="333"/>
      <c r="W210" s="333"/>
      <c r="AA210" s="333"/>
      <c r="AC210" s="333"/>
      <c r="AE210" s="333"/>
      <c r="AG210" s="333"/>
      <c r="AM210" s="333"/>
      <c r="AO210" s="333"/>
      <c r="AS210" s="333"/>
      <c r="AU210" s="333"/>
      <c r="AW210" s="333"/>
      <c r="AX210" s="83"/>
      <c r="AY210" s="83"/>
      <c r="AZ210" s="83"/>
      <c r="BA210" s="83"/>
      <c r="BB210" s="83"/>
      <c r="BC210" s="83"/>
      <c r="BD210" s="83"/>
      <c r="BE210" s="83"/>
      <c r="BG210" s="83"/>
      <c r="BH210" s="83"/>
      <c r="BI210" s="83"/>
      <c r="BJ210" s="83"/>
      <c r="BK210" s="83"/>
      <c r="BL210" s="83"/>
      <c r="BM210" s="83"/>
      <c r="BN210" s="83"/>
      <c r="BO210" s="83"/>
      <c r="BP210" s="83"/>
      <c r="BQ210" s="83"/>
      <c r="BR210" s="83"/>
      <c r="BS210" s="83"/>
      <c r="BT210" s="83"/>
      <c r="BU210" s="83"/>
      <c r="BV210" s="83"/>
    </row>
    <row r="211" spans="1:74">
      <c r="A211" s="83"/>
      <c r="B211" s="83"/>
      <c r="C211" s="83"/>
      <c r="D211" s="120"/>
      <c r="E211" s="120"/>
      <c r="F211" s="333"/>
      <c r="G211" s="333"/>
      <c r="H211" s="333"/>
      <c r="I211" s="333"/>
      <c r="K211" s="333"/>
      <c r="O211" s="333"/>
      <c r="Q211" s="333"/>
      <c r="S211" s="333"/>
      <c r="U211" s="333"/>
      <c r="W211" s="333"/>
      <c r="AA211" s="333"/>
      <c r="AC211" s="333"/>
      <c r="AE211" s="333"/>
      <c r="AG211" s="333"/>
      <c r="AM211" s="333"/>
      <c r="AO211" s="333"/>
      <c r="AS211" s="333"/>
      <c r="AU211" s="333"/>
      <c r="AW211" s="333"/>
      <c r="AX211" s="83"/>
      <c r="AY211" s="83"/>
      <c r="AZ211" s="83"/>
      <c r="BA211" s="83"/>
      <c r="BB211" s="83"/>
      <c r="BC211" s="83"/>
      <c r="BD211" s="83"/>
      <c r="BE211" s="83"/>
      <c r="BG211" s="83"/>
      <c r="BH211" s="83"/>
      <c r="BI211" s="83"/>
      <c r="BJ211" s="83"/>
      <c r="BK211" s="83"/>
      <c r="BL211" s="83"/>
      <c r="BM211" s="83"/>
      <c r="BN211" s="83"/>
      <c r="BO211" s="83"/>
      <c r="BP211" s="83"/>
      <c r="BQ211" s="83"/>
      <c r="BR211" s="83"/>
      <c r="BS211" s="83"/>
      <c r="BT211" s="83"/>
      <c r="BU211" s="83"/>
      <c r="BV211" s="83"/>
    </row>
    <row r="212" spans="1:74">
      <c r="A212" s="83"/>
      <c r="B212" s="83"/>
      <c r="C212" s="83"/>
      <c r="D212" s="120"/>
      <c r="E212" s="120"/>
      <c r="F212" s="333"/>
      <c r="G212" s="333"/>
      <c r="H212" s="333"/>
      <c r="I212" s="333"/>
      <c r="K212" s="333"/>
      <c r="O212" s="333"/>
      <c r="Q212" s="333"/>
      <c r="S212" s="333"/>
      <c r="U212" s="333"/>
      <c r="W212" s="333"/>
      <c r="AA212" s="333"/>
      <c r="AC212" s="333"/>
      <c r="AE212" s="333"/>
      <c r="AG212" s="333"/>
      <c r="AM212" s="333"/>
      <c r="AO212" s="333"/>
      <c r="AS212" s="333"/>
      <c r="AU212" s="333"/>
      <c r="AW212" s="333"/>
      <c r="AX212" s="83"/>
      <c r="AY212" s="83"/>
      <c r="AZ212" s="83"/>
      <c r="BA212" s="83"/>
      <c r="BB212" s="83"/>
      <c r="BC212" s="83"/>
      <c r="BD212" s="83"/>
      <c r="BE212" s="83"/>
      <c r="BG212" s="83"/>
      <c r="BH212" s="83"/>
      <c r="BI212" s="83"/>
      <c r="BJ212" s="83"/>
      <c r="BK212" s="83"/>
      <c r="BL212" s="83"/>
      <c r="BM212" s="83"/>
      <c r="BN212" s="83"/>
      <c r="BO212" s="83"/>
      <c r="BP212" s="83"/>
      <c r="BQ212" s="83"/>
      <c r="BR212" s="83"/>
      <c r="BS212" s="83"/>
      <c r="BT212" s="83"/>
      <c r="BU212" s="83"/>
      <c r="BV212" s="83"/>
    </row>
    <row r="213" spans="1:74">
      <c r="A213" s="83"/>
      <c r="B213" s="83"/>
      <c r="C213" s="83"/>
      <c r="D213" s="120"/>
      <c r="E213" s="120"/>
      <c r="F213" s="333"/>
      <c r="G213" s="333"/>
      <c r="H213" s="333"/>
      <c r="I213" s="333"/>
      <c r="K213" s="333"/>
      <c r="O213" s="333"/>
      <c r="Q213" s="333"/>
      <c r="S213" s="333"/>
      <c r="U213" s="333"/>
      <c r="W213" s="333"/>
      <c r="AA213" s="333"/>
      <c r="AC213" s="333"/>
      <c r="AE213" s="333"/>
      <c r="AG213" s="333"/>
      <c r="AM213" s="333"/>
      <c r="AO213" s="333"/>
      <c r="AS213" s="333"/>
      <c r="AU213" s="333"/>
      <c r="AW213" s="333"/>
      <c r="AX213" s="83"/>
      <c r="AY213" s="83"/>
      <c r="AZ213" s="83"/>
      <c r="BA213" s="83"/>
      <c r="BB213" s="83"/>
      <c r="BC213" s="83"/>
      <c r="BD213" s="83"/>
      <c r="BE213" s="83"/>
      <c r="BG213" s="83"/>
      <c r="BH213" s="83"/>
      <c r="BI213" s="83"/>
      <c r="BJ213" s="83"/>
      <c r="BK213" s="83"/>
      <c r="BL213" s="83"/>
      <c r="BM213" s="83"/>
      <c r="BN213" s="83"/>
      <c r="BO213" s="83"/>
      <c r="BP213" s="83"/>
      <c r="BQ213" s="83"/>
      <c r="BR213" s="83"/>
      <c r="BS213" s="83"/>
      <c r="BT213" s="83"/>
      <c r="BU213" s="83"/>
      <c r="BV213" s="83"/>
    </row>
    <row r="214" spans="1:74">
      <c r="A214" s="83"/>
      <c r="B214" s="83"/>
      <c r="C214" s="83"/>
      <c r="D214" s="120"/>
      <c r="E214" s="120"/>
      <c r="F214" s="333"/>
      <c r="G214" s="333"/>
      <c r="H214" s="333"/>
      <c r="I214" s="333"/>
      <c r="K214" s="333"/>
      <c r="O214" s="333"/>
      <c r="Q214" s="333"/>
      <c r="S214" s="333"/>
      <c r="U214" s="333"/>
      <c r="W214" s="333"/>
      <c r="AA214" s="333"/>
      <c r="AC214" s="333"/>
      <c r="AE214" s="333"/>
      <c r="AG214" s="333"/>
      <c r="AM214" s="333"/>
      <c r="AO214" s="333"/>
      <c r="AS214" s="333"/>
      <c r="AU214" s="333"/>
      <c r="AW214" s="333"/>
      <c r="AX214" s="83"/>
      <c r="AY214" s="83"/>
      <c r="AZ214" s="83"/>
      <c r="BA214" s="83"/>
      <c r="BB214" s="83"/>
      <c r="BC214" s="83"/>
      <c r="BD214" s="83"/>
      <c r="BE214" s="83"/>
      <c r="BG214" s="83"/>
      <c r="BH214" s="83"/>
      <c r="BI214" s="83"/>
      <c r="BJ214" s="83"/>
      <c r="BK214" s="83"/>
      <c r="BL214" s="83"/>
      <c r="BM214" s="83"/>
      <c r="BN214" s="83"/>
      <c r="BO214" s="83"/>
      <c r="BP214" s="83"/>
      <c r="BQ214" s="83"/>
      <c r="BR214" s="83"/>
      <c r="BS214" s="83"/>
      <c r="BT214" s="83"/>
      <c r="BU214" s="83"/>
      <c r="BV214" s="83"/>
    </row>
    <row r="215" spans="1:74">
      <c r="A215" s="83"/>
      <c r="B215" s="83"/>
      <c r="C215" s="83"/>
      <c r="D215" s="120"/>
      <c r="E215" s="120"/>
      <c r="F215" s="333"/>
      <c r="G215" s="333"/>
      <c r="H215" s="333"/>
      <c r="I215" s="333"/>
      <c r="K215" s="333"/>
      <c r="O215" s="333"/>
      <c r="Q215" s="333"/>
      <c r="S215" s="333"/>
      <c r="U215" s="333"/>
      <c r="W215" s="333"/>
      <c r="AA215" s="333"/>
      <c r="AC215" s="333"/>
      <c r="AE215" s="333"/>
      <c r="AG215" s="333"/>
      <c r="AM215" s="333"/>
      <c r="AO215" s="333"/>
      <c r="AS215" s="333"/>
      <c r="AU215" s="333"/>
      <c r="AW215" s="333"/>
      <c r="AX215" s="83"/>
      <c r="AY215" s="83"/>
      <c r="AZ215" s="83"/>
      <c r="BA215" s="83"/>
      <c r="BB215" s="83"/>
      <c r="BC215" s="83"/>
      <c r="BD215" s="83"/>
      <c r="BE215" s="83"/>
      <c r="BG215" s="83"/>
      <c r="BH215" s="83"/>
      <c r="BI215" s="83"/>
      <c r="BJ215" s="83"/>
      <c r="BK215" s="83"/>
      <c r="BL215" s="83"/>
      <c r="BM215" s="83"/>
      <c r="BN215" s="83"/>
      <c r="BO215" s="83"/>
      <c r="BP215" s="83"/>
      <c r="BQ215" s="83"/>
      <c r="BR215" s="83"/>
      <c r="BS215" s="83"/>
      <c r="BT215" s="83"/>
      <c r="BU215" s="83"/>
      <c r="BV215" s="83"/>
    </row>
    <row r="216" spans="1:74">
      <c r="A216" s="83"/>
      <c r="B216" s="83"/>
      <c r="C216" s="83"/>
      <c r="D216" s="120"/>
      <c r="E216" s="120"/>
      <c r="F216" s="333"/>
      <c r="G216" s="333"/>
      <c r="H216" s="333"/>
      <c r="I216" s="333"/>
      <c r="K216" s="333"/>
      <c r="O216" s="333"/>
      <c r="Q216" s="333"/>
      <c r="S216" s="333"/>
      <c r="U216" s="333"/>
      <c r="W216" s="333"/>
      <c r="AA216" s="333"/>
      <c r="AC216" s="333"/>
      <c r="AE216" s="333"/>
      <c r="AG216" s="333"/>
      <c r="AM216" s="333"/>
      <c r="AO216" s="333"/>
      <c r="AS216" s="333"/>
      <c r="AU216" s="333"/>
      <c r="AW216" s="333"/>
      <c r="AX216" s="83"/>
      <c r="AY216" s="83"/>
      <c r="AZ216" s="83"/>
      <c r="BA216" s="83"/>
      <c r="BB216" s="83"/>
      <c r="BC216" s="83"/>
      <c r="BD216" s="83"/>
      <c r="BE216" s="83"/>
      <c r="BG216" s="83"/>
      <c r="BH216" s="83"/>
      <c r="BI216" s="83"/>
      <c r="BJ216" s="83"/>
      <c r="BK216" s="83"/>
      <c r="BL216" s="83"/>
      <c r="BM216" s="83"/>
      <c r="BN216" s="83"/>
      <c r="BO216" s="83"/>
      <c r="BP216" s="83"/>
      <c r="BQ216" s="83"/>
      <c r="BR216" s="83"/>
      <c r="BS216" s="83"/>
      <c r="BT216" s="83"/>
      <c r="BU216" s="83"/>
      <c r="BV216" s="83"/>
    </row>
    <row r="217" spans="1:74">
      <c r="A217" s="83"/>
      <c r="B217" s="83"/>
      <c r="C217" s="83"/>
      <c r="D217" s="120"/>
      <c r="E217" s="120"/>
      <c r="F217" s="333"/>
      <c r="G217" s="333"/>
      <c r="H217" s="333"/>
      <c r="I217" s="333"/>
      <c r="K217" s="333"/>
      <c r="O217" s="333"/>
      <c r="Q217" s="333"/>
      <c r="S217" s="333"/>
      <c r="U217" s="333"/>
      <c r="W217" s="333"/>
      <c r="AA217" s="333"/>
      <c r="AC217" s="333"/>
      <c r="AE217" s="333"/>
      <c r="AG217" s="333"/>
      <c r="AM217" s="333"/>
      <c r="AO217" s="333"/>
      <c r="AS217" s="333"/>
      <c r="AU217" s="333"/>
      <c r="AW217" s="333"/>
      <c r="AX217" s="83"/>
      <c r="AY217" s="83"/>
      <c r="AZ217" s="83"/>
      <c r="BA217" s="83"/>
      <c r="BB217" s="83"/>
      <c r="BC217" s="83"/>
      <c r="BD217" s="83"/>
      <c r="BE217" s="83"/>
      <c r="BG217" s="83"/>
      <c r="BH217" s="83"/>
      <c r="BI217" s="83"/>
      <c r="BJ217" s="83"/>
      <c r="BK217" s="83"/>
      <c r="BL217" s="83"/>
      <c r="BM217" s="83"/>
      <c r="BN217" s="83"/>
      <c r="BO217" s="83"/>
      <c r="BP217" s="83"/>
      <c r="BQ217" s="83"/>
      <c r="BR217" s="83"/>
      <c r="BS217" s="83"/>
      <c r="BT217" s="83"/>
      <c r="BU217" s="83"/>
      <c r="BV217" s="83"/>
    </row>
    <row r="218" spans="1:74">
      <c r="A218" s="83"/>
      <c r="B218" s="83"/>
      <c r="C218" s="83"/>
      <c r="D218" s="120"/>
      <c r="E218" s="120"/>
      <c r="F218" s="333"/>
      <c r="G218" s="333"/>
      <c r="H218" s="333"/>
      <c r="I218" s="333"/>
      <c r="K218" s="333"/>
      <c r="O218" s="333"/>
      <c r="Q218" s="333"/>
      <c r="S218" s="333"/>
      <c r="U218" s="333"/>
      <c r="W218" s="333"/>
      <c r="AA218" s="333"/>
      <c r="AC218" s="333"/>
      <c r="AE218" s="333"/>
      <c r="AG218" s="333"/>
      <c r="AM218" s="333"/>
      <c r="AO218" s="333"/>
      <c r="AS218" s="333"/>
      <c r="AU218" s="333"/>
      <c r="AW218" s="333"/>
      <c r="AX218" s="83"/>
      <c r="AY218" s="83"/>
      <c r="AZ218" s="83"/>
      <c r="BA218" s="83"/>
      <c r="BB218" s="83"/>
      <c r="BC218" s="83"/>
      <c r="BD218" s="83"/>
      <c r="BE218" s="83"/>
      <c r="BG218" s="83"/>
      <c r="BH218" s="83"/>
      <c r="BI218" s="83"/>
      <c r="BJ218" s="83"/>
      <c r="BK218" s="83"/>
      <c r="BL218" s="83"/>
      <c r="BM218" s="83"/>
      <c r="BN218" s="83"/>
      <c r="BO218" s="83"/>
      <c r="BP218" s="83"/>
      <c r="BQ218" s="83"/>
      <c r="BR218" s="83"/>
      <c r="BS218" s="83"/>
      <c r="BT218" s="83"/>
      <c r="BU218" s="83"/>
      <c r="BV218" s="83"/>
    </row>
    <row r="219" spans="1:74">
      <c r="A219" s="83"/>
      <c r="B219" s="83"/>
      <c r="C219" s="83"/>
      <c r="D219" s="120"/>
      <c r="E219" s="120"/>
      <c r="F219" s="333"/>
      <c r="G219" s="333"/>
      <c r="H219" s="333"/>
      <c r="I219" s="333"/>
      <c r="K219" s="333"/>
      <c r="O219" s="333"/>
      <c r="Q219" s="333"/>
      <c r="S219" s="333"/>
      <c r="U219" s="333"/>
      <c r="W219" s="333"/>
      <c r="AA219" s="333"/>
      <c r="AC219" s="333"/>
      <c r="AE219" s="333"/>
      <c r="AG219" s="333"/>
      <c r="AM219" s="333"/>
      <c r="AO219" s="333"/>
      <c r="AS219" s="333"/>
      <c r="AU219" s="333"/>
      <c r="AW219" s="333"/>
      <c r="AX219" s="83"/>
      <c r="AY219" s="83"/>
      <c r="AZ219" s="83"/>
      <c r="BA219" s="83"/>
      <c r="BB219" s="83"/>
      <c r="BC219" s="83"/>
      <c r="BD219" s="83"/>
      <c r="BE219" s="83"/>
      <c r="BG219" s="83"/>
      <c r="BH219" s="83"/>
      <c r="BI219" s="83"/>
      <c r="BJ219" s="83"/>
      <c r="BK219" s="83"/>
      <c r="BL219" s="83"/>
      <c r="BM219" s="83"/>
      <c r="BN219" s="83"/>
      <c r="BO219" s="83"/>
      <c r="BP219" s="83"/>
      <c r="BQ219" s="83"/>
      <c r="BR219" s="83"/>
      <c r="BS219" s="83"/>
      <c r="BT219" s="83"/>
      <c r="BU219" s="83"/>
      <c r="BV219" s="83"/>
    </row>
    <row r="220" spans="1:74">
      <c r="A220" s="83"/>
      <c r="B220" s="83"/>
      <c r="C220" s="83"/>
      <c r="D220" s="120"/>
      <c r="E220" s="120"/>
      <c r="F220" s="333"/>
      <c r="G220" s="333"/>
      <c r="H220" s="333"/>
      <c r="I220" s="333"/>
      <c r="K220" s="333"/>
      <c r="O220" s="333"/>
      <c r="Q220" s="333"/>
      <c r="S220" s="333"/>
      <c r="U220" s="333"/>
      <c r="W220" s="333"/>
      <c r="AA220" s="333"/>
      <c r="AC220" s="333"/>
      <c r="AE220" s="333"/>
      <c r="AG220" s="333"/>
      <c r="AM220" s="333"/>
      <c r="AO220" s="333"/>
      <c r="AS220" s="333"/>
      <c r="AU220" s="333"/>
      <c r="AW220" s="333"/>
      <c r="AX220" s="83"/>
      <c r="AY220" s="83"/>
      <c r="AZ220" s="83"/>
      <c r="BA220" s="83"/>
      <c r="BB220" s="83"/>
      <c r="BC220" s="83"/>
      <c r="BD220" s="83"/>
      <c r="BE220" s="83"/>
      <c r="BG220" s="83"/>
      <c r="BH220" s="83"/>
      <c r="BI220" s="83"/>
      <c r="BJ220" s="83"/>
      <c r="BK220" s="83"/>
      <c r="BL220" s="83"/>
      <c r="BM220" s="83"/>
      <c r="BN220" s="83"/>
      <c r="BO220" s="83"/>
      <c r="BP220" s="83"/>
      <c r="BQ220" s="83"/>
      <c r="BR220" s="83"/>
      <c r="BS220" s="83"/>
      <c r="BT220" s="83"/>
      <c r="BU220" s="83"/>
      <c r="BV220" s="83"/>
    </row>
    <row r="221" spans="1:74">
      <c r="D221" s="120"/>
      <c r="E221" s="120"/>
      <c r="F221" s="333"/>
      <c r="G221" s="333"/>
      <c r="H221" s="333"/>
      <c r="I221" s="333"/>
      <c r="K221" s="333"/>
      <c r="O221" s="333"/>
      <c r="Q221" s="333"/>
      <c r="S221" s="333"/>
      <c r="U221" s="333"/>
      <c r="W221" s="333"/>
      <c r="AA221" s="333"/>
      <c r="AC221" s="333"/>
      <c r="AE221" s="333"/>
      <c r="AG221" s="333"/>
      <c r="AM221" s="333"/>
      <c r="AO221" s="333"/>
      <c r="AS221" s="333"/>
      <c r="AU221" s="333"/>
      <c r="AW221" s="333"/>
    </row>
    <row r="222" spans="1:74">
      <c r="D222" s="120"/>
      <c r="E222" s="120"/>
      <c r="F222" s="333"/>
      <c r="G222" s="333"/>
      <c r="H222" s="333"/>
      <c r="I222" s="333"/>
      <c r="K222" s="333"/>
      <c r="O222" s="333"/>
      <c r="Q222" s="333"/>
      <c r="S222" s="333"/>
      <c r="U222" s="333"/>
      <c r="W222" s="333"/>
      <c r="AA222" s="333"/>
      <c r="AC222" s="333"/>
      <c r="AE222" s="333"/>
      <c r="AG222" s="333"/>
      <c r="AM222" s="333"/>
      <c r="AO222" s="333"/>
      <c r="AS222" s="333"/>
      <c r="AU222" s="333"/>
      <c r="AW222" s="333"/>
    </row>
    <row r="223" spans="1:74">
      <c r="D223" s="120"/>
      <c r="E223" s="120"/>
      <c r="F223" s="333"/>
      <c r="G223" s="333"/>
      <c r="H223" s="333"/>
      <c r="I223" s="333"/>
      <c r="K223" s="333"/>
      <c r="O223" s="333"/>
      <c r="Q223" s="333"/>
      <c r="S223" s="333"/>
      <c r="U223" s="333"/>
      <c r="W223" s="333"/>
      <c r="AA223" s="333"/>
      <c r="AC223" s="333"/>
      <c r="AE223" s="333"/>
      <c r="AG223" s="333"/>
      <c r="AM223" s="333"/>
      <c r="AO223" s="333"/>
      <c r="AS223" s="333"/>
      <c r="AU223" s="333"/>
      <c r="AW223" s="333"/>
    </row>
    <row r="224" spans="1:74">
      <c r="D224" s="120"/>
      <c r="E224" s="120"/>
      <c r="F224" s="333"/>
      <c r="G224" s="333"/>
      <c r="H224" s="333"/>
      <c r="I224" s="333"/>
      <c r="K224" s="333"/>
      <c r="O224" s="333"/>
      <c r="Q224" s="333"/>
      <c r="S224" s="333"/>
      <c r="U224" s="333"/>
      <c r="W224" s="333"/>
      <c r="AA224" s="333"/>
      <c r="AC224" s="333"/>
      <c r="AE224" s="333"/>
      <c r="AG224" s="333"/>
      <c r="AM224" s="333"/>
      <c r="AO224" s="333"/>
      <c r="AS224" s="333"/>
      <c r="AU224" s="333"/>
      <c r="AW224" s="333"/>
    </row>
    <row r="225" spans="4:49">
      <c r="D225" s="120"/>
      <c r="E225" s="120"/>
      <c r="F225" s="333"/>
      <c r="G225" s="333"/>
      <c r="H225" s="333"/>
      <c r="I225" s="333"/>
      <c r="K225" s="333"/>
      <c r="O225" s="333"/>
      <c r="Q225" s="333"/>
      <c r="S225" s="333"/>
      <c r="U225" s="333"/>
      <c r="W225" s="333"/>
      <c r="AA225" s="333"/>
      <c r="AC225" s="333"/>
      <c r="AE225" s="333"/>
      <c r="AG225" s="333"/>
      <c r="AM225" s="333"/>
      <c r="AO225" s="333"/>
      <c r="AS225" s="333"/>
      <c r="AU225" s="333"/>
      <c r="AW225" s="333"/>
    </row>
    <row r="226" spans="4:49">
      <c r="D226" s="120"/>
      <c r="E226" s="120"/>
      <c r="F226" s="333"/>
      <c r="G226" s="333"/>
      <c r="H226" s="333"/>
      <c r="I226" s="333"/>
      <c r="K226" s="333"/>
      <c r="O226" s="333"/>
      <c r="Q226" s="333"/>
      <c r="S226" s="333"/>
      <c r="U226" s="333"/>
      <c r="W226" s="333"/>
      <c r="AA226" s="333"/>
      <c r="AC226" s="333"/>
      <c r="AE226" s="333"/>
      <c r="AG226" s="333"/>
      <c r="AM226" s="333"/>
      <c r="AO226" s="333"/>
      <c r="AS226" s="333"/>
      <c r="AU226" s="333"/>
      <c r="AW226" s="333"/>
    </row>
    <row r="227" spans="4:49">
      <c r="D227" s="120"/>
      <c r="E227" s="120"/>
      <c r="F227" s="333"/>
      <c r="G227" s="333"/>
      <c r="H227" s="333"/>
      <c r="I227" s="333"/>
      <c r="K227" s="333"/>
      <c r="O227" s="333"/>
      <c r="Q227" s="333"/>
      <c r="S227" s="333"/>
      <c r="U227" s="333"/>
      <c r="W227" s="333"/>
      <c r="AA227" s="333"/>
      <c r="AC227" s="333"/>
      <c r="AE227" s="333"/>
      <c r="AG227" s="333"/>
      <c r="AM227" s="333"/>
      <c r="AO227" s="333"/>
      <c r="AS227" s="333"/>
      <c r="AU227" s="333"/>
      <c r="AW227" s="333"/>
    </row>
    <row r="228" spans="4:49">
      <c r="D228" s="120"/>
      <c r="E228" s="120"/>
      <c r="F228" s="333"/>
      <c r="G228" s="333"/>
      <c r="H228" s="333"/>
      <c r="I228" s="333"/>
      <c r="K228" s="333"/>
      <c r="O228" s="333"/>
      <c r="Q228" s="333"/>
      <c r="S228" s="333"/>
      <c r="U228" s="333"/>
      <c r="W228" s="333"/>
      <c r="AA228" s="333"/>
      <c r="AC228" s="333"/>
      <c r="AE228" s="333"/>
      <c r="AG228" s="333"/>
      <c r="AM228" s="333"/>
      <c r="AO228" s="333"/>
      <c r="AS228" s="333"/>
      <c r="AU228" s="333"/>
      <c r="AW228" s="333"/>
    </row>
    <row r="229" spans="4:49">
      <c r="D229" s="120"/>
      <c r="E229" s="120"/>
      <c r="F229" s="333"/>
      <c r="G229" s="333"/>
      <c r="H229" s="333"/>
      <c r="I229" s="333"/>
      <c r="K229" s="333"/>
      <c r="O229" s="333"/>
      <c r="Q229" s="333"/>
      <c r="S229" s="333"/>
      <c r="U229" s="333"/>
      <c r="W229" s="333"/>
      <c r="AA229" s="333"/>
      <c r="AC229" s="333"/>
      <c r="AE229" s="333"/>
      <c r="AG229" s="333"/>
      <c r="AM229" s="333"/>
      <c r="AO229" s="333"/>
      <c r="AS229" s="333"/>
      <c r="AU229" s="333"/>
      <c r="AW229" s="333"/>
    </row>
    <row r="230" spans="4:49">
      <c r="D230" s="120"/>
      <c r="E230" s="120"/>
      <c r="F230" s="333"/>
      <c r="G230" s="333"/>
      <c r="H230" s="333"/>
      <c r="I230" s="333"/>
      <c r="K230" s="333"/>
      <c r="O230" s="333"/>
      <c r="Q230" s="333"/>
      <c r="S230" s="333"/>
      <c r="U230" s="333"/>
      <c r="W230" s="333"/>
      <c r="AA230" s="333"/>
      <c r="AC230" s="333"/>
      <c r="AE230" s="333"/>
      <c r="AG230" s="333"/>
      <c r="AM230" s="333"/>
      <c r="AO230" s="333"/>
      <c r="AS230" s="333"/>
      <c r="AU230" s="333"/>
      <c r="AW230" s="333"/>
    </row>
    <row r="231" spans="4:49">
      <c r="D231" s="120"/>
      <c r="E231" s="120"/>
      <c r="F231" s="333"/>
      <c r="G231" s="333"/>
      <c r="H231" s="333"/>
      <c r="I231" s="333"/>
      <c r="K231" s="333"/>
      <c r="O231" s="333"/>
      <c r="Q231" s="333"/>
      <c r="S231" s="333"/>
      <c r="U231" s="333"/>
      <c r="W231" s="333"/>
      <c r="AA231" s="333"/>
      <c r="AC231" s="333"/>
      <c r="AE231" s="333"/>
      <c r="AG231" s="333"/>
      <c r="AM231" s="333"/>
      <c r="AO231" s="333"/>
      <c r="AS231" s="333"/>
      <c r="AU231" s="333"/>
      <c r="AW231" s="333"/>
    </row>
    <row r="232" spans="4:49">
      <c r="D232" s="120"/>
      <c r="E232" s="120"/>
      <c r="F232" s="333"/>
      <c r="G232" s="333"/>
      <c r="H232" s="333"/>
      <c r="I232" s="333"/>
      <c r="K232" s="333"/>
      <c r="O232" s="333"/>
      <c r="Q232" s="333"/>
      <c r="S232" s="333"/>
      <c r="U232" s="333"/>
      <c r="W232" s="333"/>
      <c r="AA232" s="333"/>
      <c r="AC232" s="333"/>
      <c r="AE232" s="333"/>
      <c r="AG232" s="333"/>
      <c r="AM232" s="333"/>
      <c r="AO232" s="333"/>
      <c r="AS232" s="333"/>
      <c r="AU232" s="333"/>
      <c r="AW232" s="333"/>
    </row>
    <row r="233" spans="4:49">
      <c r="D233" s="120"/>
      <c r="E233" s="120"/>
      <c r="F233" s="333"/>
      <c r="G233" s="333"/>
      <c r="H233" s="333"/>
      <c r="I233" s="333"/>
      <c r="K233" s="333"/>
      <c r="O233" s="333"/>
      <c r="Q233" s="333"/>
      <c r="S233" s="333"/>
      <c r="U233" s="333"/>
      <c r="W233" s="333"/>
      <c r="AA233" s="333"/>
      <c r="AC233" s="333"/>
      <c r="AE233" s="333"/>
      <c r="AG233" s="333"/>
      <c r="AM233" s="333"/>
      <c r="AO233" s="333"/>
      <c r="AS233" s="333"/>
      <c r="AU233" s="333"/>
      <c r="AW233" s="333"/>
    </row>
    <row r="234" spans="4:49">
      <c r="D234" s="120"/>
      <c r="E234" s="120"/>
      <c r="F234" s="333"/>
      <c r="G234" s="333"/>
      <c r="H234" s="333"/>
      <c r="I234" s="333"/>
      <c r="K234" s="333"/>
      <c r="O234" s="333"/>
      <c r="Q234" s="333"/>
      <c r="S234" s="333"/>
      <c r="U234" s="333"/>
      <c r="W234" s="333"/>
      <c r="AA234" s="333"/>
      <c r="AC234" s="333"/>
      <c r="AE234" s="333"/>
      <c r="AG234" s="333"/>
      <c r="AM234" s="333"/>
      <c r="AO234" s="333"/>
      <c r="AS234" s="333"/>
      <c r="AU234" s="333"/>
      <c r="AW234" s="333"/>
    </row>
    <row r="235" spans="4:49">
      <c r="D235" s="120"/>
      <c r="E235" s="120"/>
      <c r="F235" s="333"/>
      <c r="G235" s="333"/>
      <c r="H235" s="333"/>
      <c r="I235" s="333"/>
      <c r="K235" s="333"/>
      <c r="O235" s="333"/>
      <c r="Q235" s="333"/>
      <c r="S235" s="333"/>
      <c r="U235" s="333"/>
      <c r="W235" s="333"/>
      <c r="AA235" s="333"/>
      <c r="AC235" s="333"/>
      <c r="AE235" s="333"/>
      <c r="AG235" s="333"/>
      <c r="AM235" s="333"/>
      <c r="AO235" s="333"/>
      <c r="AS235" s="333"/>
      <c r="AU235" s="333"/>
      <c r="AW235" s="333"/>
    </row>
    <row r="236" spans="4:49">
      <c r="D236" s="120"/>
      <c r="E236" s="120"/>
      <c r="F236" s="333"/>
      <c r="G236" s="333"/>
      <c r="H236" s="333"/>
      <c r="I236" s="333"/>
      <c r="K236" s="333"/>
      <c r="O236" s="333"/>
      <c r="Q236" s="333"/>
      <c r="S236" s="333"/>
      <c r="U236" s="333"/>
      <c r="W236" s="333"/>
      <c r="AA236" s="333"/>
      <c r="AC236" s="333"/>
      <c r="AE236" s="333"/>
      <c r="AG236" s="333"/>
      <c r="AM236" s="333"/>
      <c r="AO236" s="333"/>
      <c r="AS236" s="333"/>
      <c r="AU236" s="333"/>
      <c r="AW236" s="333"/>
    </row>
    <row r="237" spans="4:49">
      <c r="D237" s="120"/>
      <c r="E237" s="120"/>
      <c r="F237" s="333"/>
      <c r="G237" s="333"/>
      <c r="H237" s="333"/>
      <c r="I237" s="333"/>
      <c r="K237" s="333"/>
      <c r="O237" s="333"/>
      <c r="Q237" s="333"/>
      <c r="S237" s="333"/>
      <c r="U237" s="333"/>
      <c r="W237" s="333"/>
      <c r="AA237" s="333"/>
      <c r="AC237" s="333"/>
      <c r="AE237" s="333"/>
      <c r="AG237" s="333"/>
      <c r="AM237" s="333"/>
      <c r="AO237" s="333"/>
      <c r="AS237" s="333"/>
      <c r="AU237" s="333"/>
      <c r="AW237" s="333"/>
    </row>
    <row r="238" spans="4:49">
      <c r="D238" s="120"/>
      <c r="E238" s="120"/>
      <c r="F238" s="333"/>
      <c r="G238" s="333"/>
      <c r="H238" s="333"/>
      <c r="I238" s="333"/>
      <c r="K238" s="333"/>
      <c r="O238" s="333"/>
      <c r="Q238" s="333"/>
      <c r="S238" s="333"/>
      <c r="U238" s="333"/>
      <c r="W238" s="333"/>
      <c r="AA238" s="333"/>
      <c r="AC238" s="333"/>
      <c r="AE238" s="333"/>
      <c r="AG238" s="333"/>
      <c r="AM238" s="333"/>
      <c r="AO238" s="333"/>
      <c r="AS238" s="333"/>
      <c r="AU238" s="333"/>
      <c r="AW238" s="333"/>
    </row>
    <row r="239" spans="4:49">
      <c r="D239" s="120"/>
      <c r="E239" s="120"/>
      <c r="F239" s="333"/>
      <c r="G239" s="333"/>
      <c r="H239" s="333"/>
      <c r="I239" s="333"/>
      <c r="K239" s="333"/>
      <c r="O239" s="333"/>
      <c r="Q239" s="333"/>
      <c r="S239" s="333"/>
      <c r="U239" s="333"/>
      <c r="W239" s="333"/>
      <c r="AA239" s="333"/>
      <c r="AC239" s="333"/>
      <c r="AE239" s="333"/>
      <c r="AG239" s="333"/>
      <c r="AM239" s="333"/>
      <c r="AO239" s="333"/>
      <c r="AS239" s="333"/>
      <c r="AU239" s="333"/>
      <c r="AW239" s="333"/>
    </row>
    <row r="240" spans="4:49">
      <c r="D240" s="120"/>
      <c r="E240" s="120"/>
      <c r="F240" s="333"/>
      <c r="G240" s="333"/>
      <c r="H240" s="333"/>
      <c r="I240" s="333"/>
      <c r="K240" s="333"/>
      <c r="O240" s="333"/>
      <c r="Q240" s="333"/>
      <c r="S240" s="333"/>
      <c r="U240" s="333"/>
      <c r="W240" s="333"/>
      <c r="AA240" s="333"/>
      <c r="AC240" s="333"/>
      <c r="AE240" s="333"/>
      <c r="AG240" s="333"/>
      <c r="AM240" s="333"/>
      <c r="AO240" s="333"/>
      <c r="AS240" s="333"/>
      <c r="AU240" s="333"/>
      <c r="AW240" s="333"/>
    </row>
    <row r="241" spans="4:49">
      <c r="D241" s="120"/>
      <c r="E241" s="120"/>
      <c r="F241" s="333"/>
      <c r="G241" s="333"/>
      <c r="H241" s="333"/>
      <c r="I241" s="333"/>
      <c r="K241" s="333"/>
      <c r="O241" s="333"/>
      <c r="Q241" s="333"/>
      <c r="S241" s="333"/>
      <c r="U241" s="333"/>
      <c r="W241" s="333"/>
      <c r="AA241" s="333"/>
      <c r="AC241" s="333"/>
      <c r="AE241" s="333"/>
      <c r="AG241" s="333"/>
      <c r="AM241" s="333"/>
      <c r="AO241" s="333"/>
      <c r="AS241" s="333"/>
      <c r="AU241" s="333"/>
      <c r="AW241" s="333"/>
    </row>
    <row r="242" spans="4:49">
      <c r="D242" s="120"/>
      <c r="E242" s="120"/>
      <c r="F242" s="333"/>
      <c r="G242" s="333"/>
      <c r="H242" s="333"/>
      <c r="I242" s="333"/>
      <c r="K242" s="333"/>
      <c r="O242" s="333"/>
      <c r="Q242" s="333"/>
      <c r="S242" s="333"/>
      <c r="U242" s="333"/>
      <c r="W242" s="333"/>
      <c r="AA242" s="333"/>
      <c r="AC242" s="333"/>
      <c r="AE242" s="333"/>
      <c r="AG242" s="333"/>
      <c r="AM242" s="333"/>
      <c r="AO242" s="333"/>
      <c r="AS242" s="333"/>
      <c r="AU242" s="333"/>
      <c r="AW242" s="333"/>
    </row>
    <row r="243" spans="4:49">
      <c r="D243" s="120"/>
      <c r="E243" s="120"/>
      <c r="F243" s="333"/>
      <c r="G243" s="333"/>
      <c r="H243" s="333"/>
      <c r="I243" s="333"/>
      <c r="K243" s="333"/>
      <c r="O243" s="333"/>
      <c r="Q243" s="333"/>
      <c r="S243" s="333"/>
      <c r="U243" s="333"/>
      <c r="W243" s="333"/>
      <c r="AA243" s="333"/>
      <c r="AC243" s="333"/>
      <c r="AE243" s="333"/>
      <c r="AG243" s="333"/>
      <c r="AM243" s="333"/>
      <c r="AO243" s="333"/>
      <c r="AS243" s="333"/>
      <c r="AU243" s="333"/>
      <c r="AW243" s="333"/>
    </row>
    <row r="244" spans="4:49">
      <c r="D244" s="120"/>
      <c r="E244" s="120"/>
      <c r="F244" s="333"/>
      <c r="G244" s="333"/>
      <c r="H244" s="333"/>
      <c r="I244" s="333"/>
      <c r="K244" s="333"/>
      <c r="O244" s="333"/>
      <c r="Q244" s="333"/>
      <c r="S244" s="333"/>
      <c r="U244" s="333"/>
      <c r="W244" s="333"/>
      <c r="AA244" s="333"/>
      <c r="AC244" s="333"/>
      <c r="AE244" s="333"/>
      <c r="AG244" s="333"/>
      <c r="AM244" s="333"/>
      <c r="AO244" s="333"/>
      <c r="AS244" s="333"/>
      <c r="AU244" s="333"/>
      <c r="AW244" s="333"/>
    </row>
    <row r="245" spans="4:49">
      <c r="D245" s="120"/>
      <c r="E245" s="120"/>
      <c r="F245" s="333"/>
      <c r="G245" s="333"/>
      <c r="H245" s="333"/>
      <c r="I245" s="333"/>
      <c r="K245" s="333"/>
      <c r="O245" s="333"/>
      <c r="Q245" s="333"/>
      <c r="S245" s="333"/>
      <c r="U245" s="333"/>
      <c r="W245" s="333"/>
      <c r="AA245" s="333"/>
      <c r="AC245" s="333"/>
      <c r="AE245" s="333"/>
      <c r="AG245" s="333"/>
      <c r="AM245" s="333"/>
      <c r="AO245" s="333"/>
      <c r="AS245" s="333"/>
      <c r="AU245" s="333"/>
      <c r="AW245" s="333"/>
    </row>
    <row r="246" spans="4:49">
      <c r="D246" s="120"/>
      <c r="E246" s="120"/>
      <c r="F246" s="333"/>
      <c r="G246" s="333"/>
      <c r="H246" s="333"/>
      <c r="I246" s="333"/>
      <c r="K246" s="333"/>
      <c r="O246" s="333"/>
      <c r="Q246" s="333"/>
      <c r="S246" s="333"/>
      <c r="U246" s="333"/>
      <c r="W246" s="333"/>
      <c r="AA246" s="333"/>
      <c r="AC246" s="333"/>
      <c r="AE246" s="333"/>
      <c r="AG246" s="333"/>
      <c r="AM246" s="333"/>
      <c r="AO246" s="333"/>
      <c r="AS246" s="333"/>
      <c r="AU246" s="333"/>
      <c r="AW246" s="333"/>
    </row>
    <row r="247" spans="4:49">
      <c r="D247" s="120"/>
      <c r="E247" s="120"/>
      <c r="F247" s="333"/>
      <c r="G247" s="333"/>
      <c r="H247" s="333"/>
      <c r="I247" s="333"/>
      <c r="K247" s="333"/>
      <c r="O247" s="333"/>
      <c r="Q247" s="333"/>
      <c r="S247" s="333"/>
      <c r="U247" s="333"/>
      <c r="W247" s="333"/>
      <c r="AA247" s="333"/>
      <c r="AC247" s="333"/>
      <c r="AE247" s="333"/>
      <c r="AG247" s="333"/>
      <c r="AM247" s="333"/>
      <c r="AO247" s="333"/>
      <c r="AS247" s="333"/>
      <c r="AU247" s="333"/>
      <c r="AW247" s="333"/>
    </row>
    <row r="248" spans="4:49">
      <c r="D248" s="120"/>
      <c r="E248" s="120"/>
      <c r="F248" s="333"/>
      <c r="G248" s="333"/>
      <c r="H248" s="333"/>
      <c r="I248" s="333"/>
      <c r="K248" s="333"/>
      <c r="O248" s="333"/>
      <c r="Q248" s="333"/>
      <c r="S248" s="333"/>
      <c r="U248" s="333"/>
      <c r="W248" s="333"/>
      <c r="AA248" s="333"/>
      <c r="AC248" s="333"/>
      <c r="AE248" s="333"/>
      <c r="AG248" s="333"/>
      <c r="AM248" s="333"/>
      <c r="AO248" s="333"/>
      <c r="AS248" s="333"/>
      <c r="AU248" s="333"/>
      <c r="AW248" s="333"/>
    </row>
    <row r="249" spans="4:49">
      <c r="D249" s="120"/>
      <c r="E249" s="120"/>
      <c r="F249" s="333"/>
      <c r="G249" s="333"/>
      <c r="H249" s="333"/>
      <c r="I249" s="333"/>
      <c r="K249" s="333"/>
      <c r="O249" s="333"/>
      <c r="Q249" s="333"/>
      <c r="S249" s="333"/>
      <c r="U249" s="333"/>
      <c r="W249" s="333"/>
      <c r="AA249" s="333"/>
      <c r="AC249" s="333"/>
      <c r="AE249" s="333"/>
      <c r="AG249" s="333"/>
      <c r="AM249" s="333"/>
      <c r="AO249" s="333"/>
      <c r="AS249" s="333"/>
      <c r="AU249" s="333"/>
      <c r="AW249" s="333"/>
    </row>
    <row r="250" spans="4:49">
      <c r="D250" s="120"/>
      <c r="E250" s="120"/>
      <c r="F250" s="333"/>
      <c r="G250" s="333"/>
      <c r="H250" s="333"/>
      <c r="I250" s="333"/>
      <c r="K250" s="333"/>
      <c r="O250" s="333"/>
      <c r="Q250" s="333"/>
      <c r="S250" s="333"/>
      <c r="U250" s="333"/>
      <c r="W250" s="333"/>
      <c r="AA250" s="333"/>
      <c r="AC250" s="333"/>
      <c r="AE250" s="333"/>
      <c r="AG250" s="333"/>
      <c r="AM250" s="333"/>
      <c r="AO250" s="333"/>
      <c r="AS250" s="333"/>
      <c r="AU250" s="333"/>
      <c r="AW250" s="333"/>
    </row>
    <row r="251" spans="4:49">
      <c r="D251" s="120"/>
      <c r="E251" s="120"/>
      <c r="F251" s="333"/>
      <c r="G251" s="333"/>
      <c r="H251" s="333"/>
      <c r="I251" s="333"/>
      <c r="K251" s="333"/>
      <c r="O251" s="333"/>
      <c r="Q251" s="333"/>
      <c r="S251" s="333"/>
      <c r="U251" s="333"/>
      <c r="W251" s="333"/>
      <c r="AA251" s="333"/>
      <c r="AC251" s="333"/>
      <c r="AE251" s="333"/>
      <c r="AG251" s="333"/>
      <c r="AM251" s="333"/>
      <c r="AO251" s="333"/>
      <c r="AS251" s="333"/>
      <c r="AU251" s="333"/>
      <c r="AW251" s="333"/>
    </row>
    <row r="252" spans="4:49">
      <c r="D252" s="120"/>
      <c r="E252" s="120"/>
      <c r="F252" s="333"/>
      <c r="G252" s="333"/>
      <c r="H252" s="333"/>
      <c r="I252" s="333"/>
      <c r="K252" s="333"/>
      <c r="O252" s="333"/>
      <c r="Q252" s="333"/>
      <c r="S252" s="333"/>
      <c r="U252" s="333"/>
      <c r="W252" s="333"/>
      <c r="AA252" s="333"/>
      <c r="AC252" s="333"/>
      <c r="AE252" s="333"/>
      <c r="AG252" s="333"/>
      <c r="AM252" s="333"/>
      <c r="AO252" s="333"/>
      <c r="AS252" s="333"/>
      <c r="AU252" s="333"/>
      <c r="AW252" s="333"/>
    </row>
    <row r="253" spans="4:49">
      <c r="D253" s="120"/>
      <c r="E253" s="120"/>
      <c r="F253" s="333"/>
      <c r="G253" s="333"/>
      <c r="H253" s="333"/>
      <c r="I253" s="333"/>
      <c r="K253" s="333"/>
      <c r="O253" s="333"/>
      <c r="Q253" s="333"/>
      <c r="S253" s="333"/>
      <c r="U253" s="333"/>
      <c r="W253" s="333"/>
      <c r="AA253" s="333"/>
      <c r="AC253" s="333"/>
      <c r="AE253" s="333"/>
      <c r="AG253" s="333"/>
      <c r="AM253" s="333"/>
      <c r="AO253" s="333"/>
      <c r="AS253" s="333"/>
      <c r="AU253" s="333"/>
      <c r="AW253" s="333"/>
    </row>
    <row r="254" spans="4:49">
      <c r="D254" s="120"/>
      <c r="E254" s="120"/>
      <c r="F254" s="333"/>
      <c r="G254" s="333"/>
      <c r="H254" s="333"/>
      <c r="I254" s="333"/>
      <c r="K254" s="333"/>
      <c r="O254" s="333"/>
      <c r="Q254" s="333"/>
      <c r="S254" s="333"/>
      <c r="U254" s="333"/>
      <c r="W254" s="333"/>
      <c r="AA254" s="333"/>
      <c r="AC254" s="333"/>
      <c r="AE254" s="333"/>
      <c r="AG254" s="333"/>
      <c r="AM254" s="333"/>
      <c r="AO254" s="333"/>
      <c r="AS254" s="333"/>
      <c r="AU254" s="333"/>
      <c r="AW254" s="333"/>
    </row>
    <row r="255" spans="4:49">
      <c r="D255" s="120"/>
      <c r="E255" s="120"/>
      <c r="F255" s="333"/>
      <c r="G255" s="333"/>
      <c r="H255" s="333"/>
      <c r="I255" s="333"/>
      <c r="K255" s="333"/>
      <c r="O255" s="333"/>
      <c r="Q255" s="333"/>
      <c r="S255" s="333"/>
      <c r="U255" s="333"/>
      <c r="W255" s="333"/>
      <c r="AA255" s="333"/>
      <c r="AC255" s="333"/>
      <c r="AE255" s="333"/>
      <c r="AG255" s="333"/>
      <c r="AM255" s="333"/>
      <c r="AO255" s="333"/>
      <c r="AS255" s="333"/>
      <c r="AU255" s="333"/>
      <c r="AW255" s="333"/>
    </row>
    <row r="256" spans="4:49">
      <c r="D256" s="120"/>
      <c r="E256" s="120"/>
      <c r="F256" s="333"/>
      <c r="G256" s="333"/>
      <c r="H256" s="333"/>
      <c r="I256" s="333"/>
      <c r="K256" s="333"/>
      <c r="O256" s="333"/>
      <c r="Q256" s="333"/>
      <c r="S256" s="333"/>
      <c r="U256" s="333"/>
      <c r="W256" s="333"/>
      <c r="AA256" s="333"/>
      <c r="AC256" s="333"/>
      <c r="AE256" s="333"/>
      <c r="AG256" s="333"/>
      <c r="AM256" s="333"/>
      <c r="AO256" s="333"/>
      <c r="AS256" s="333"/>
      <c r="AU256" s="333"/>
      <c r="AW256" s="333"/>
    </row>
    <row r="257" spans="4:49">
      <c r="D257" s="120"/>
      <c r="E257" s="120"/>
      <c r="F257" s="333"/>
      <c r="G257" s="333"/>
      <c r="H257" s="333"/>
      <c r="I257" s="333"/>
      <c r="K257" s="333"/>
      <c r="O257" s="333"/>
      <c r="Q257" s="333"/>
      <c r="S257" s="333"/>
      <c r="U257" s="333"/>
      <c r="W257" s="333"/>
      <c r="AA257" s="333"/>
      <c r="AC257" s="333"/>
      <c r="AE257" s="333"/>
      <c r="AG257" s="333"/>
      <c r="AM257" s="333"/>
      <c r="AO257" s="333"/>
      <c r="AS257" s="333"/>
      <c r="AU257" s="333"/>
      <c r="AW257" s="333"/>
    </row>
    <row r="258" spans="4:49">
      <c r="D258" s="120"/>
      <c r="E258" s="120"/>
      <c r="F258" s="333"/>
      <c r="G258" s="333"/>
      <c r="H258" s="333"/>
      <c r="I258" s="333"/>
      <c r="K258" s="333"/>
      <c r="O258" s="333"/>
      <c r="Q258" s="333"/>
      <c r="S258" s="333"/>
      <c r="U258" s="333"/>
      <c r="W258" s="333"/>
      <c r="AA258" s="333"/>
      <c r="AC258" s="333"/>
      <c r="AE258" s="333"/>
      <c r="AG258" s="333"/>
      <c r="AM258" s="333"/>
      <c r="AO258" s="333"/>
      <c r="AS258" s="333"/>
      <c r="AU258" s="333"/>
      <c r="AW258" s="333"/>
    </row>
    <row r="259" spans="4:49">
      <c r="D259" s="120"/>
      <c r="E259" s="120"/>
      <c r="F259" s="333"/>
      <c r="G259" s="333"/>
      <c r="H259" s="333"/>
      <c r="I259" s="333"/>
      <c r="K259" s="333"/>
      <c r="O259" s="333"/>
      <c r="Q259" s="333"/>
      <c r="S259" s="333"/>
      <c r="U259" s="333"/>
      <c r="W259" s="333"/>
      <c r="AA259" s="333"/>
      <c r="AC259" s="333"/>
      <c r="AE259" s="333"/>
      <c r="AG259" s="333"/>
      <c r="AM259" s="333"/>
      <c r="AO259" s="333"/>
      <c r="AS259" s="333"/>
      <c r="AU259" s="333"/>
      <c r="AW259" s="333"/>
    </row>
    <row r="260" spans="4:49">
      <c r="D260" s="120"/>
      <c r="E260" s="120"/>
      <c r="F260" s="333"/>
      <c r="G260" s="333"/>
      <c r="H260" s="333"/>
      <c r="I260" s="333"/>
      <c r="K260" s="333"/>
      <c r="O260" s="333"/>
      <c r="Q260" s="333"/>
      <c r="S260" s="333"/>
      <c r="U260" s="333"/>
      <c r="W260" s="333"/>
      <c r="AA260" s="333"/>
      <c r="AC260" s="333"/>
      <c r="AE260" s="333"/>
      <c r="AG260" s="333"/>
      <c r="AM260" s="333"/>
      <c r="AO260" s="333"/>
      <c r="AS260" s="333"/>
      <c r="AU260" s="333"/>
      <c r="AW260" s="333"/>
    </row>
    <row r="261" spans="4:49">
      <c r="D261" s="120"/>
      <c r="E261" s="120"/>
      <c r="F261" s="333"/>
      <c r="G261" s="333"/>
      <c r="H261" s="333"/>
      <c r="I261" s="333"/>
      <c r="K261" s="333"/>
      <c r="O261" s="333"/>
      <c r="Q261" s="333"/>
      <c r="S261" s="333"/>
      <c r="U261" s="333"/>
      <c r="W261" s="333"/>
      <c r="AA261" s="333"/>
      <c r="AC261" s="333"/>
      <c r="AE261" s="333"/>
      <c r="AG261" s="333"/>
      <c r="AM261" s="333"/>
      <c r="AO261" s="333"/>
      <c r="AS261" s="333"/>
      <c r="AU261" s="333"/>
      <c r="AW261" s="333"/>
    </row>
    <row r="262" spans="4:49">
      <c r="D262" s="120"/>
      <c r="E262" s="120"/>
      <c r="F262" s="333"/>
      <c r="G262" s="333"/>
      <c r="H262" s="333"/>
      <c r="I262" s="333"/>
      <c r="K262" s="333"/>
      <c r="O262" s="333"/>
      <c r="Q262" s="333"/>
      <c r="S262" s="333"/>
      <c r="U262" s="333"/>
      <c r="W262" s="333"/>
      <c r="AA262" s="333"/>
      <c r="AC262" s="333"/>
      <c r="AE262" s="333"/>
      <c r="AG262" s="333"/>
      <c r="AM262" s="333"/>
      <c r="AO262" s="333"/>
      <c r="AS262" s="333"/>
      <c r="AU262" s="333"/>
      <c r="AW262" s="333"/>
    </row>
    <row r="263" spans="4:49">
      <c r="D263" s="120"/>
      <c r="E263" s="120"/>
      <c r="F263" s="333"/>
      <c r="G263" s="333"/>
      <c r="H263" s="333"/>
      <c r="I263" s="333"/>
      <c r="K263" s="333"/>
      <c r="O263" s="333"/>
      <c r="Q263" s="333"/>
      <c r="S263" s="333"/>
      <c r="U263" s="333"/>
      <c r="W263" s="333"/>
      <c r="AA263" s="333"/>
      <c r="AC263" s="333"/>
      <c r="AE263" s="333"/>
      <c r="AG263" s="333"/>
      <c r="AM263" s="333"/>
      <c r="AO263" s="333"/>
      <c r="AS263" s="333"/>
      <c r="AU263" s="333"/>
      <c r="AW263" s="333"/>
    </row>
    <row r="264" spans="4:49">
      <c r="D264" s="120"/>
      <c r="E264" s="120"/>
      <c r="F264" s="333"/>
      <c r="G264" s="333"/>
      <c r="H264" s="333"/>
      <c r="I264" s="333"/>
      <c r="K264" s="333"/>
      <c r="O264" s="333"/>
      <c r="Q264" s="333"/>
      <c r="S264" s="333"/>
      <c r="U264" s="333"/>
      <c r="W264" s="333"/>
      <c r="AA264" s="333"/>
      <c r="AC264" s="333"/>
      <c r="AE264" s="333"/>
      <c r="AG264" s="333"/>
      <c r="AM264" s="333"/>
      <c r="AO264" s="333"/>
      <c r="AS264" s="333"/>
      <c r="AU264" s="333"/>
      <c r="AW264" s="333"/>
    </row>
    <row r="265" spans="4:49">
      <c r="D265" s="120"/>
      <c r="E265" s="120"/>
      <c r="F265" s="333"/>
      <c r="G265" s="333"/>
      <c r="H265" s="333"/>
      <c r="I265" s="333"/>
      <c r="K265" s="333"/>
      <c r="O265" s="333"/>
      <c r="Q265" s="333"/>
      <c r="S265" s="333"/>
      <c r="U265" s="333"/>
      <c r="W265" s="333"/>
      <c r="AA265" s="333"/>
      <c r="AC265" s="333"/>
      <c r="AE265" s="333"/>
      <c r="AG265" s="333"/>
      <c r="AM265" s="333"/>
      <c r="AO265" s="333"/>
      <c r="AS265" s="333"/>
      <c r="AU265" s="333"/>
      <c r="AW265" s="333"/>
    </row>
    <row r="266" spans="4:49">
      <c r="D266" s="120"/>
      <c r="E266" s="120"/>
      <c r="F266" s="333"/>
      <c r="G266" s="333"/>
      <c r="H266" s="333"/>
      <c r="I266" s="333"/>
      <c r="K266" s="333"/>
      <c r="O266" s="333"/>
      <c r="Q266" s="333"/>
      <c r="S266" s="333"/>
      <c r="U266" s="333"/>
      <c r="W266" s="333"/>
      <c r="AA266" s="333"/>
      <c r="AC266" s="333"/>
      <c r="AE266" s="333"/>
      <c r="AG266" s="333"/>
      <c r="AM266" s="333"/>
      <c r="AO266" s="333"/>
      <c r="AS266" s="333"/>
      <c r="AU266" s="333"/>
      <c r="AW266" s="333"/>
    </row>
    <row r="267" spans="4:49">
      <c r="D267" s="120"/>
      <c r="E267" s="120"/>
      <c r="F267" s="333"/>
      <c r="G267" s="333"/>
      <c r="H267" s="333"/>
      <c r="I267" s="333"/>
      <c r="K267" s="333"/>
      <c r="O267" s="333"/>
      <c r="Q267" s="333"/>
      <c r="S267" s="333"/>
      <c r="U267" s="333"/>
      <c r="W267" s="333"/>
      <c r="AA267" s="333"/>
      <c r="AC267" s="333"/>
      <c r="AE267" s="333"/>
      <c r="AG267" s="333"/>
      <c r="AM267" s="333"/>
      <c r="AO267" s="333"/>
      <c r="AS267" s="333"/>
      <c r="AU267" s="333"/>
      <c r="AW267" s="333"/>
    </row>
    <row r="268" spans="4:49">
      <c r="D268" s="120"/>
      <c r="E268" s="120"/>
      <c r="F268" s="333"/>
      <c r="G268" s="333"/>
      <c r="H268" s="333"/>
      <c r="I268" s="333"/>
      <c r="K268" s="333"/>
      <c r="O268" s="333"/>
      <c r="Q268" s="333"/>
      <c r="S268" s="333"/>
      <c r="U268" s="333"/>
      <c r="W268" s="333"/>
      <c r="AA268" s="333"/>
      <c r="AC268" s="333"/>
      <c r="AE268" s="333"/>
      <c r="AG268" s="333"/>
      <c r="AM268" s="333"/>
      <c r="AO268" s="333"/>
      <c r="AS268" s="333"/>
      <c r="AU268" s="333"/>
      <c r="AW268" s="333"/>
    </row>
    <row r="269" spans="4:49">
      <c r="D269" s="120"/>
      <c r="E269" s="120"/>
      <c r="F269" s="333"/>
      <c r="G269" s="333"/>
      <c r="H269" s="333"/>
      <c r="I269" s="333"/>
      <c r="K269" s="333"/>
      <c r="O269" s="333"/>
      <c r="Q269" s="333"/>
      <c r="S269" s="333"/>
      <c r="U269" s="333"/>
      <c r="W269" s="333"/>
      <c r="AA269" s="333"/>
      <c r="AC269" s="333"/>
      <c r="AE269" s="333"/>
      <c r="AG269" s="333"/>
      <c r="AM269" s="333"/>
      <c r="AO269" s="333"/>
      <c r="AS269" s="333"/>
      <c r="AU269" s="333"/>
      <c r="AW269" s="333"/>
    </row>
    <row r="270" spans="4:49">
      <c r="D270" s="120"/>
      <c r="E270" s="120"/>
      <c r="F270" s="333"/>
      <c r="G270" s="333"/>
      <c r="H270" s="333"/>
      <c r="I270" s="333"/>
      <c r="K270" s="333"/>
      <c r="O270" s="333"/>
      <c r="Q270" s="333"/>
      <c r="S270" s="333"/>
      <c r="U270" s="333"/>
      <c r="W270" s="333"/>
      <c r="AA270" s="333"/>
      <c r="AC270" s="333"/>
      <c r="AE270" s="333"/>
      <c r="AG270" s="333"/>
      <c r="AM270" s="333"/>
      <c r="AO270" s="333"/>
      <c r="AS270" s="333"/>
      <c r="AU270" s="333"/>
      <c r="AW270" s="333"/>
    </row>
    <row r="271" spans="4:49">
      <c r="D271" s="120"/>
      <c r="E271" s="120"/>
      <c r="F271" s="333"/>
      <c r="G271" s="333"/>
      <c r="H271" s="333"/>
      <c r="I271" s="333"/>
      <c r="K271" s="333"/>
      <c r="O271" s="333"/>
      <c r="Q271" s="333"/>
      <c r="S271" s="333"/>
      <c r="U271" s="333"/>
      <c r="W271" s="333"/>
      <c r="AA271" s="333"/>
      <c r="AC271" s="333"/>
      <c r="AE271" s="333"/>
      <c r="AG271" s="333"/>
      <c r="AM271" s="333"/>
      <c r="AO271" s="333"/>
      <c r="AS271" s="333"/>
      <c r="AU271" s="333"/>
      <c r="AW271" s="333"/>
    </row>
    <row r="272" spans="4:49">
      <c r="D272" s="120"/>
      <c r="E272" s="120"/>
      <c r="F272" s="333"/>
      <c r="G272" s="333"/>
      <c r="H272" s="333"/>
      <c r="I272" s="333"/>
      <c r="K272" s="333"/>
      <c r="O272" s="333"/>
      <c r="Q272" s="333"/>
      <c r="S272" s="333"/>
      <c r="U272" s="333"/>
      <c r="W272" s="333"/>
      <c r="AA272" s="333"/>
      <c r="AC272" s="333"/>
      <c r="AE272" s="333"/>
      <c r="AG272" s="333"/>
      <c r="AM272" s="333"/>
      <c r="AO272" s="333"/>
      <c r="AS272" s="333"/>
      <c r="AU272" s="333"/>
      <c r="AW272" s="333"/>
    </row>
    <row r="273" spans="4:49">
      <c r="D273" s="120"/>
      <c r="E273" s="120"/>
      <c r="F273" s="333"/>
      <c r="G273" s="333"/>
      <c r="H273" s="333"/>
      <c r="I273" s="333"/>
      <c r="K273" s="333"/>
      <c r="O273" s="333"/>
      <c r="Q273" s="333"/>
      <c r="S273" s="333"/>
      <c r="U273" s="333"/>
      <c r="W273" s="333"/>
      <c r="AA273" s="333"/>
      <c r="AC273" s="333"/>
      <c r="AE273" s="333"/>
      <c r="AG273" s="333"/>
      <c r="AM273" s="333"/>
      <c r="AO273" s="333"/>
      <c r="AS273" s="333"/>
      <c r="AU273" s="333"/>
      <c r="AW273" s="333"/>
    </row>
    <row r="274" spans="4:49">
      <c r="D274" s="120"/>
      <c r="E274" s="120"/>
      <c r="F274" s="333"/>
      <c r="G274" s="333"/>
      <c r="H274" s="333"/>
      <c r="I274" s="333"/>
      <c r="K274" s="333"/>
      <c r="O274" s="333"/>
      <c r="Q274" s="333"/>
      <c r="S274" s="333"/>
      <c r="U274" s="333"/>
      <c r="W274" s="333"/>
      <c r="AA274" s="333"/>
      <c r="AC274" s="333"/>
      <c r="AE274" s="333"/>
      <c r="AG274" s="333"/>
      <c r="AM274" s="333"/>
      <c r="AO274" s="333"/>
      <c r="AS274" s="333"/>
      <c r="AU274" s="333"/>
      <c r="AW274" s="333"/>
    </row>
    <row r="275" spans="4:49">
      <c r="D275" s="120"/>
      <c r="E275" s="120"/>
      <c r="F275" s="333"/>
      <c r="G275" s="333"/>
      <c r="H275" s="333"/>
      <c r="I275" s="333"/>
      <c r="K275" s="333"/>
      <c r="O275" s="333"/>
      <c r="Q275" s="333"/>
      <c r="S275" s="333"/>
      <c r="U275" s="333"/>
      <c r="W275" s="333"/>
      <c r="AA275" s="333"/>
      <c r="AC275" s="333"/>
      <c r="AE275" s="333"/>
      <c r="AG275" s="333"/>
      <c r="AM275" s="333"/>
      <c r="AO275" s="333"/>
      <c r="AS275" s="333"/>
      <c r="AU275" s="333"/>
      <c r="AW275" s="333"/>
    </row>
    <row r="276" spans="4:49">
      <c r="D276" s="120"/>
      <c r="E276" s="120"/>
      <c r="F276" s="333"/>
      <c r="G276" s="333"/>
      <c r="H276" s="333"/>
      <c r="I276" s="333"/>
      <c r="K276" s="333"/>
      <c r="O276" s="333"/>
      <c r="Q276" s="333"/>
      <c r="S276" s="333"/>
      <c r="U276" s="333"/>
      <c r="W276" s="333"/>
      <c r="AA276" s="333"/>
      <c r="AC276" s="333"/>
      <c r="AE276" s="333"/>
      <c r="AG276" s="333"/>
      <c r="AM276" s="333"/>
      <c r="AO276" s="333"/>
      <c r="AS276" s="333"/>
      <c r="AU276" s="333"/>
      <c r="AW276" s="333"/>
    </row>
    <row r="277" spans="4:49">
      <c r="D277" s="120"/>
      <c r="E277" s="120"/>
      <c r="F277" s="333"/>
      <c r="G277" s="333"/>
      <c r="H277" s="333"/>
      <c r="I277" s="333"/>
      <c r="K277" s="333"/>
      <c r="O277" s="333"/>
      <c r="Q277" s="333"/>
      <c r="S277" s="333"/>
      <c r="U277" s="333"/>
      <c r="W277" s="333"/>
      <c r="AA277" s="333"/>
      <c r="AC277" s="333"/>
      <c r="AE277" s="333"/>
      <c r="AG277" s="333"/>
      <c r="AM277" s="333"/>
      <c r="AO277" s="333"/>
      <c r="AS277" s="333"/>
      <c r="AU277" s="333"/>
      <c r="AW277" s="333"/>
    </row>
    <row r="278" spans="4:49">
      <c r="D278" s="120"/>
      <c r="E278" s="120"/>
      <c r="F278" s="333"/>
      <c r="G278" s="333"/>
      <c r="H278" s="333"/>
      <c r="I278" s="333"/>
      <c r="K278" s="333"/>
      <c r="O278" s="333"/>
      <c r="Q278" s="333"/>
      <c r="S278" s="333"/>
      <c r="U278" s="333"/>
      <c r="W278" s="333"/>
      <c r="AA278" s="333"/>
      <c r="AC278" s="333"/>
      <c r="AE278" s="333"/>
      <c r="AG278" s="333"/>
      <c r="AM278" s="333"/>
      <c r="AO278" s="333"/>
      <c r="AS278" s="333"/>
      <c r="AU278" s="333"/>
      <c r="AW278" s="333"/>
    </row>
    <row r="279" spans="4:49">
      <c r="D279" s="120"/>
      <c r="E279" s="120"/>
      <c r="F279" s="333"/>
      <c r="G279" s="333"/>
      <c r="H279" s="333"/>
      <c r="I279" s="333"/>
      <c r="K279" s="333"/>
      <c r="O279" s="333"/>
      <c r="Q279" s="333"/>
      <c r="S279" s="333"/>
      <c r="U279" s="333"/>
      <c r="W279" s="333"/>
      <c r="AA279" s="333"/>
      <c r="AC279" s="333"/>
      <c r="AE279" s="333"/>
      <c r="AG279" s="333"/>
      <c r="AM279" s="333"/>
      <c r="AO279" s="333"/>
      <c r="AS279" s="333"/>
      <c r="AU279" s="333"/>
      <c r="AW279" s="333"/>
    </row>
    <row r="280" spans="4:49">
      <c r="D280" s="120"/>
      <c r="E280" s="120"/>
      <c r="F280" s="333"/>
      <c r="G280" s="333"/>
      <c r="H280" s="333"/>
      <c r="I280" s="333"/>
      <c r="K280" s="333"/>
      <c r="O280" s="333"/>
      <c r="Q280" s="333"/>
      <c r="S280" s="333"/>
      <c r="U280" s="333"/>
      <c r="W280" s="333"/>
      <c r="AA280" s="333"/>
      <c r="AC280" s="333"/>
      <c r="AE280" s="333"/>
      <c r="AG280" s="333"/>
      <c r="AM280" s="333"/>
      <c r="AO280" s="333"/>
      <c r="AS280" s="333"/>
      <c r="AU280" s="333"/>
      <c r="AW280" s="333"/>
    </row>
    <row r="281" spans="4:49">
      <c r="D281" s="120"/>
      <c r="E281" s="120"/>
      <c r="F281" s="333"/>
      <c r="G281" s="333"/>
      <c r="H281" s="333"/>
      <c r="I281" s="333"/>
      <c r="K281" s="333"/>
      <c r="O281" s="333"/>
      <c r="Q281" s="333"/>
      <c r="S281" s="333"/>
      <c r="U281" s="333"/>
      <c r="W281" s="333"/>
      <c r="AA281" s="333"/>
      <c r="AC281" s="333"/>
      <c r="AE281" s="333"/>
      <c r="AG281" s="333"/>
      <c r="AM281" s="333"/>
      <c r="AO281" s="333"/>
      <c r="AS281" s="333"/>
      <c r="AU281" s="333"/>
      <c r="AW281" s="333"/>
    </row>
    <row r="282" spans="4:49">
      <c r="D282" s="120"/>
      <c r="E282" s="120"/>
      <c r="F282" s="333"/>
      <c r="G282" s="333"/>
      <c r="H282" s="333"/>
      <c r="I282" s="333"/>
      <c r="K282" s="333"/>
      <c r="O282" s="333"/>
      <c r="Q282" s="333"/>
      <c r="S282" s="333"/>
      <c r="U282" s="333"/>
      <c r="W282" s="333"/>
      <c r="AA282" s="333"/>
      <c r="AC282" s="333"/>
      <c r="AE282" s="333"/>
      <c r="AG282" s="333"/>
      <c r="AM282" s="333"/>
      <c r="AO282" s="333"/>
      <c r="AS282" s="333"/>
      <c r="AU282" s="333"/>
      <c r="AW282" s="333"/>
    </row>
    <row r="283" spans="4:49">
      <c r="D283" s="120"/>
      <c r="E283" s="120"/>
      <c r="F283" s="333"/>
      <c r="G283" s="333"/>
      <c r="H283" s="333"/>
      <c r="I283" s="333"/>
      <c r="K283" s="333"/>
      <c r="O283" s="333"/>
      <c r="Q283" s="333"/>
      <c r="S283" s="333"/>
      <c r="U283" s="333"/>
      <c r="W283" s="333"/>
      <c r="AA283" s="333"/>
      <c r="AC283" s="333"/>
      <c r="AE283" s="333"/>
      <c r="AG283" s="333"/>
      <c r="AM283" s="333"/>
      <c r="AO283" s="333"/>
      <c r="AS283" s="333"/>
      <c r="AU283" s="333"/>
      <c r="AW283" s="333"/>
    </row>
    <row r="284" spans="4:49">
      <c r="D284" s="120"/>
      <c r="E284" s="120"/>
      <c r="F284" s="333"/>
      <c r="G284" s="333"/>
      <c r="H284" s="333"/>
      <c r="I284" s="333"/>
      <c r="K284" s="333"/>
      <c r="O284" s="333"/>
      <c r="Q284" s="333"/>
      <c r="S284" s="333"/>
      <c r="U284" s="333"/>
      <c r="W284" s="333"/>
      <c r="AA284" s="333"/>
      <c r="AC284" s="333"/>
      <c r="AE284" s="333"/>
      <c r="AG284" s="333"/>
      <c r="AM284" s="333"/>
      <c r="AO284" s="333"/>
      <c r="AS284" s="333"/>
      <c r="AU284" s="333"/>
      <c r="AW284" s="333"/>
    </row>
    <row r="285" spans="4:49">
      <c r="D285" s="120"/>
      <c r="E285" s="120"/>
      <c r="F285" s="333"/>
      <c r="G285" s="333"/>
      <c r="H285" s="333"/>
      <c r="I285" s="333"/>
      <c r="K285" s="333"/>
      <c r="O285" s="333"/>
      <c r="Q285" s="333"/>
      <c r="S285" s="333"/>
      <c r="U285" s="333"/>
      <c r="W285" s="333"/>
      <c r="AA285" s="333"/>
      <c r="AC285" s="333"/>
      <c r="AE285" s="333"/>
      <c r="AG285" s="333"/>
      <c r="AM285" s="333"/>
      <c r="AO285" s="333"/>
      <c r="AS285" s="333"/>
      <c r="AU285" s="333"/>
      <c r="AW285" s="333"/>
    </row>
    <row r="286" spans="4:49">
      <c r="D286" s="120"/>
      <c r="E286" s="120"/>
      <c r="F286" s="333"/>
      <c r="G286" s="333"/>
      <c r="H286" s="333"/>
      <c r="I286" s="333"/>
      <c r="K286" s="333"/>
      <c r="O286" s="333"/>
      <c r="Q286" s="333"/>
      <c r="S286" s="333"/>
      <c r="U286" s="333"/>
      <c r="W286" s="333"/>
      <c r="AA286" s="333"/>
      <c r="AC286" s="333"/>
      <c r="AE286" s="333"/>
      <c r="AG286" s="333"/>
      <c r="AM286" s="333"/>
      <c r="AO286" s="333"/>
      <c r="AS286" s="333"/>
      <c r="AU286" s="333"/>
      <c r="AW286" s="333"/>
    </row>
    <row r="287" spans="4:49">
      <c r="D287" s="120"/>
      <c r="E287" s="120"/>
      <c r="F287" s="333"/>
      <c r="G287" s="333"/>
      <c r="H287" s="333"/>
      <c r="I287" s="333"/>
      <c r="K287" s="333"/>
      <c r="O287" s="333"/>
      <c r="Q287" s="333"/>
      <c r="S287" s="333"/>
      <c r="U287" s="333"/>
      <c r="W287" s="333"/>
      <c r="AA287" s="333"/>
      <c r="AC287" s="333"/>
      <c r="AE287" s="333"/>
      <c r="AG287" s="333"/>
      <c r="AM287" s="333"/>
      <c r="AO287" s="333"/>
      <c r="AS287" s="333"/>
      <c r="AU287" s="333"/>
      <c r="AW287" s="333"/>
    </row>
    <row r="288" spans="4:49">
      <c r="D288" s="120"/>
      <c r="E288" s="120"/>
      <c r="F288" s="333"/>
      <c r="G288" s="333"/>
      <c r="H288" s="333"/>
      <c r="I288" s="333"/>
      <c r="K288" s="333"/>
      <c r="O288" s="333"/>
      <c r="Q288" s="333"/>
      <c r="S288" s="333"/>
      <c r="U288" s="333"/>
      <c r="W288" s="333"/>
      <c r="AA288" s="333"/>
      <c r="AC288" s="333"/>
      <c r="AE288" s="333"/>
      <c r="AG288" s="333"/>
      <c r="AM288" s="333"/>
      <c r="AO288" s="333"/>
      <c r="AS288" s="333"/>
      <c r="AU288" s="333"/>
      <c r="AW288" s="333"/>
    </row>
    <row r="289" spans="4:49">
      <c r="D289" s="120"/>
      <c r="E289" s="120"/>
      <c r="F289" s="333"/>
      <c r="G289" s="333"/>
      <c r="H289" s="333"/>
      <c r="I289" s="333"/>
      <c r="K289" s="333"/>
      <c r="O289" s="333"/>
      <c r="Q289" s="333"/>
      <c r="S289" s="333"/>
      <c r="U289" s="333"/>
      <c r="W289" s="333"/>
      <c r="AA289" s="333"/>
      <c r="AC289" s="333"/>
      <c r="AE289" s="333"/>
      <c r="AG289" s="333"/>
      <c r="AM289" s="333"/>
      <c r="AO289" s="333"/>
      <c r="AS289" s="333"/>
      <c r="AU289" s="333"/>
      <c r="AW289" s="333"/>
    </row>
    <row r="290" spans="4:49">
      <c r="D290" s="120"/>
      <c r="E290" s="120"/>
      <c r="F290" s="333"/>
      <c r="G290" s="333"/>
      <c r="H290" s="333"/>
      <c r="I290" s="333"/>
      <c r="K290" s="333"/>
      <c r="O290" s="333"/>
      <c r="Q290" s="333"/>
      <c r="S290" s="333"/>
      <c r="U290" s="333"/>
      <c r="W290" s="333"/>
      <c r="AA290" s="333"/>
      <c r="AC290" s="333"/>
      <c r="AE290" s="333"/>
      <c r="AG290" s="333"/>
      <c r="AM290" s="333"/>
      <c r="AO290" s="333"/>
      <c r="AS290" s="333"/>
      <c r="AU290" s="333"/>
      <c r="AW290" s="333"/>
    </row>
    <row r="291" spans="4:49">
      <c r="D291" s="120"/>
      <c r="E291" s="120"/>
      <c r="F291" s="333"/>
      <c r="G291" s="333"/>
      <c r="H291" s="333"/>
      <c r="I291" s="333"/>
      <c r="K291" s="333"/>
      <c r="O291" s="333"/>
      <c r="Q291" s="333"/>
      <c r="S291" s="333"/>
      <c r="U291" s="333"/>
      <c r="W291" s="333"/>
      <c r="AA291" s="333"/>
      <c r="AC291" s="333"/>
      <c r="AE291" s="333"/>
      <c r="AG291" s="333"/>
      <c r="AM291" s="333"/>
      <c r="AO291" s="333"/>
      <c r="AS291" s="333"/>
      <c r="AU291" s="333"/>
      <c r="AW291" s="333"/>
    </row>
    <row r="292" spans="4:49">
      <c r="D292" s="120"/>
      <c r="E292" s="120"/>
      <c r="F292" s="333"/>
      <c r="G292" s="333"/>
      <c r="H292" s="333"/>
      <c r="I292" s="333"/>
      <c r="K292" s="333"/>
      <c r="O292" s="333"/>
      <c r="Q292" s="333"/>
      <c r="S292" s="333"/>
      <c r="U292" s="333"/>
      <c r="W292" s="333"/>
      <c r="AA292" s="333"/>
      <c r="AC292" s="333"/>
      <c r="AE292" s="333"/>
      <c r="AG292" s="333"/>
      <c r="AM292" s="333"/>
      <c r="AO292" s="333"/>
      <c r="AS292" s="333"/>
      <c r="AU292" s="333"/>
      <c r="AW292" s="333"/>
    </row>
    <row r="293" spans="4:49">
      <c r="D293" s="120"/>
      <c r="E293" s="120"/>
      <c r="F293" s="333"/>
      <c r="G293" s="333"/>
      <c r="H293" s="333"/>
      <c r="I293" s="333"/>
      <c r="K293" s="333"/>
      <c r="O293" s="333"/>
      <c r="Q293" s="333"/>
      <c r="S293" s="333"/>
      <c r="U293" s="333"/>
      <c r="W293" s="333"/>
      <c r="AA293" s="333"/>
      <c r="AC293" s="333"/>
      <c r="AE293" s="333"/>
      <c r="AG293" s="333"/>
      <c r="AM293" s="333"/>
      <c r="AO293" s="333"/>
      <c r="AS293" s="333"/>
      <c r="AU293" s="333"/>
      <c r="AW293" s="333"/>
    </row>
    <row r="294" spans="4:49">
      <c r="D294" s="120"/>
      <c r="E294" s="120"/>
      <c r="F294" s="333"/>
      <c r="G294" s="333"/>
      <c r="H294" s="333"/>
      <c r="I294" s="333"/>
      <c r="K294" s="333"/>
      <c r="O294" s="333"/>
      <c r="Q294" s="333"/>
      <c r="S294" s="333"/>
      <c r="U294" s="333"/>
      <c r="W294" s="333"/>
      <c r="AA294" s="333"/>
      <c r="AC294" s="333"/>
      <c r="AE294" s="333"/>
      <c r="AG294" s="333"/>
      <c r="AM294" s="333"/>
      <c r="AO294" s="333"/>
      <c r="AS294" s="333"/>
      <c r="AU294" s="333"/>
      <c r="AW294" s="333"/>
    </row>
    <row r="295" spans="4:49">
      <c r="D295" s="120"/>
      <c r="E295" s="120"/>
      <c r="F295" s="333"/>
      <c r="G295" s="333"/>
      <c r="H295" s="333"/>
      <c r="I295" s="333"/>
      <c r="K295" s="333"/>
      <c r="O295" s="333"/>
      <c r="Q295" s="333"/>
      <c r="S295" s="333"/>
      <c r="U295" s="333"/>
      <c r="W295" s="333"/>
      <c r="AA295" s="333"/>
      <c r="AC295" s="333"/>
      <c r="AE295" s="333"/>
      <c r="AG295" s="333"/>
      <c r="AM295" s="333"/>
      <c r="AO295" s="333"/>
      <c r="AS295" s="333"/>
      <c r="AU295" s="333"/>
      <c r="AW295" s="333"/>
    </row>
    <row r="296" spans="4:49">
      <c r="D296" s="120"/>
      <c r="E296" s="120"/>
      <c r="F296" s="333"/>
      <c r="G296" s="333"/>
      <c r="H296" s="333"/>
      <c r="I296" s="333"/>
      <c r="K296" s="333"/>
      <c r="O296" s="333"/>
      <c r="Q296" s="333"/>
      <c r="S296" s="333"/>
      <c r="U296" s="333"/>
      <c r="W296" s="333"/>
      <c r="AA296" s="333"/>
      <c r="AC296" s="333"/>
      <c r="AE296" s="333"/>
      <c r="AG296" s="333"/>
      <c r="AM296" s="333"/>
      <c r="AO296" s="333"/>
      <c r="AS296" s="333"/>
      <c r="AU296" s="333"/>
      <c r="AW296" s="333"/>
    </row>
    <row r="297" spans="4:49">
      <c r="D297" s="120"/>
      <c r="E297" s="120"/>
      <c r="F297" s="333"/>
      <c r="G297" s="333"/>
      <c r="H297" s="333"/>
      <c r="I297" s="333"/>
      <c r="K297" s="333"/>
      <c r="O297" s="333"/>
      <c r="Q297" s="333"/>
      <c r="S297" s="333"/>
      <c r="U297" s="333"/>
      <c r="W297" s="333"/>
      <c r="AA297" s="333"/>
      <c r="AC297" s="333"/>
      <c r="AE297" s="333"/>
      <c r="AG297" s="333"/>
      <c r="AM297" s="333"/>
      <c r="AO297" s="333"/>
      <c r="AS297" s="333"/>
      <c r="AU297" s="333"/>
      <c r="AW297" s="333"/>
    </row>
    <row r="298" spans="4:49">
      <c r="D298" s="120"/>
      <c r="E298" s="120"/>
      <c r="F298" s="333"/>
      <c r="G298" s="333"/>
      <c r="H298" s="333"/>
      <c r="I298" s="333"/>
      <c r="K298" s="333"/>
      <c r="O298" s="333"/>
      <c r="Q298" s="333"/>
      <c r="S298" s="333"/>
      <c r="U298" s="333"/>
      <c r="W298" s="333"/>
      <c r="AA298" s="333"/>
      <c r="AC298" s="333"/>
      <c r="AE298" s="333"/>
      <c r="AG298" s="333"/>
      <c r="AM298" s="333"/>
      <c r="AO298" s="333"/>
      <c r="AS298" s="333"/>
      <c r="AU298" s="333"/>
      <c r="AW298" s="333"/>
    </row>
    <row r="299" spans="4:49">
      <c r="D299" s="120"/>
      <c r="E299" s="120"/>
      <c r="F299" s="333"/>
      <c r="G299" s="333"/>
      <c r="H299" s="333"/>
      <c r="I299" s="333"/>
      <c r="K299" s="333"/>
      <c r="O299" s="333"/>
      <c r="Q299" s="333"/>
      <c r="S299" s="333"/>
      <c r="U299" s="333"/>
      <c r="W299" s="333"/>
      <c r="AA299" s="333"/>
      <c r="AC299" s="333"/>
      <c r="AE299" s="333"/>
      <c r="AG299" s="333"/>
      <c r="AM299" s="333"/>
      <c r="AO299" s="333"/>
      <c r="AS299" s="333"/>
      <c r="AU299" s="333"/>
      <c r="AW299" s="333"/>
    </row>
    <row r="300" spans="4:49">
      <c r="D300" s="120"/>
      <c r="E300" s="120"/>
      <c r="F300" s="333"/>
      <c r="G300" s="333"/>
      <c r="H300" s="333"/>
      <c r="I300" s="333"/>
      <c r="K300" s="333"/>
      <c r="O300" s="333"/>
      <c r="Q300" s="333"/>
      <c r="S300" s="333"/>
      <c r="U300" s="333"/>
      <c r="W300" s="333"/>
      <c r="AA300" s="333"/>
      <c r="AC300" s="333"/>
      <c r="AE300" s="333"/>
      <c r="AG300" s="333"/>
      <c r="AM300" s="333"/>
      <c r="AO300" s="333"/>
      <c r="AS300" s="333"/>
      <c r="AU300" s="333"/>
      <c r="AW300" s="333"/>
    </row>
    <row r="301" spans="4:49">
      <c r="D301" s="120"/>
      <c r="E301" s="120"/>
      <c r="F301" s="333"/>
      <c r="G301" s="333"/>
      <c r="H301" s="333"/>
      <c r="I301" s="333"/>
      <c r="K301" s="333"/>
      <c r="O301" s="333"/>
      <c r="Q301" s="333"/>
      <c r="S301" s="333"/>
      <c r="U301" s="333"/>
      <c r="W301" s="333"/>
      <c r="AA301" s="333"/>
      <c r="AC301" s="333"/>
      <c r="AE301" s="333"/>
      <c r="AG301" s="333"/>
      <c r="AM301" s="333"/>
      <c r="AO301" s="333"/>
      <c r="AS301" s="333"/>
      <c r="AU301" s="333"/>
      <c r="AW301" s="333"/>
    </row>
    <row r="302" spans="4:49">
      <c r="D302" s="120"/>
      <c r="E302" s="120"/>
      <c r="F302" s="333"/>
      <c r="G302" s="333"/>
      <c r="H302" s="333"/>
      <c r="I302" s="333"/>
      <c r="K302" s="333"/>
      <c r="O302" s="333"/>
      <c r="Q302" s="333"/>
      <c r="S302" s="333"/>
      <c r="U302" s="333"/>
      <c r="W302" s="333"/>
      <c r="AA302" s="333"/>
      <c r="AC302" s="333"/>
      <c r="AE302" s="333"/>
      <c r="AG302" s="333"/>
      <c r="AM302" s="333"/>
      <c r="AO302" s="333"/>
      <c r="AS302" s="333"/>
      <c r="AU302" s="333"/>
      <c r="AW302" s="333"/>
    </row>
    <row r="303" spans="4:49">
      <c r="D303" s="120"/>
      <c r="E303" s="120"/>
      <c r="F303" s="333"/>
      <c r="G303" s="333"/>
      <c r="H303" s="333"/>
      <c r="I303" s="333"/>
      <c r="K303" s="333"/>
      <c r="O303" s="333"/>
      <c r="Q303" s="333"/>
      <c r="S303" s="333"/>
      <c r="U303" s="333"/>
      <c r="W303" s="333"/>
      <c r="AA303" s="333"/>
      <c r="AC303" s="333"/>
      <c r="AE303" s="333"/>
      <c r="AG303" s="333"/>
      <c r="AM303" s="333"/>
      <c r="AO303" s="333"/>
      <c r="AS303" s="333"/>
      <c r="AU303" s="333"/>
      <c r="AW303" s="333"/>
    </row>
    <row r="304" spans="4:49">
      <c r="D304" s="120"/>
      <c r="E304" s="120"/>
      <c r="F304" s="333"/>
      <c r="G304" s="333"/>
      <c r="H304" s="333"/>
      <c r="I304" s="333"/>
      <c r="K304" s="333"/>
      <c r="O304" s="333"/>
      <c r="Q304" s="333"/>
      <c r="S304" s="333"/>
      <c r="U304" s="333"/>
      <c r="W304" s="333"/>
      <c r="AA304" s="333"/>
      <c r="AC304" s="333"/>
      <c r="AE304" s="333"/>
      <c r="AG304" s="333"/>
      <c r="AM304" s="333"/>
      <c r="AO304" s="333"/>
      <c r="AS304" s="333"/>
      <c r="AU304" s="333"/>
      <c r="AW304" s="333"/>
    </row>
    <row r="305" spans="4:49">
      <c r="D305" s="120"/>
      <c r="E305" s="120"/>
      <c r="F305" s="333"/>
      <c r="G305" s="333"/>
      <c r="H305" s="333"/>
      <c r="I305" s="333"/>
      <c r="K305" s="333"/>
      <c r="O305" s="333"/>
      <c r="Q305" s="333"/>
      <c r="S305" s="333"/>
      <c r="U305" s="333"/>
      <c r="W305" s="333"/>
      <c r="AA305" s="333"/>
      <c r="AC305" s="333"/>
      <c r="AE305" s="333"/>
      <c r="AG305" s="333"/>
      <c r="AM305" s="333"/>
      <c r="AO305" s="333"/>
      <c r="AS305" s="333"/>
      <c r="AU305" s="333"/>
      <c r="AW305" s="333"/>
    </row>
    <row r="306" spans="4:49">
      <c r="D306" s="120"/>
      <c r="E306" s="120"/>
      <c r="F306" s="333"/>
      <c r="G306" s="333"/>
      <c r="H306" s="333"/>
      <c r="I306" s="333"/>
      <c r="K306" s="333"/>
      <c r="O306" s="333"/>
      <c r="Q306" s="333"/>
      <c r="S306" s="333"/>
      <c r="U306" s="333"/>
      <c r="W306" s="333"/>
      <c r="AA306" s="333"/>
      <c r="AC306" s="333"/>
      <c r="AE306" s="333"/>
      <c r="AG306" s="333"/>
      <c r="AM306" s="333"/>
      <c r="AO306" s="333"/>
      <c r="AS306" s="333"/>
      <c r="AU306" s="333"/>
      <c r="AW306" s="333"/>
    </row>
    <row r="307" spans="4:49">
      <c r="D307" s="120"/>
      <c r="E307" s="120"/>
      <c r="F307" s="333"/>
      <c r="G307" s="333"/>
      <c r="H307" s="333"/>
      <c r="I307" s="333"/>
      <c r="K307" s="333"/>
      <c r="O307" s="333"/>
      <c r="Q307" s="333"/>
      <c r="S307" s="333"/>
      <c r="U307" s="333"/>
      <c r="W307" s="333"/>
      <c r="AA307" s="333"/>
      <c r="AC307" s="333"/>
      <c r="AE307" s="333"/>
      <c r="AG307" s="333"/>
      <c r="AM307" s="333"/>
      <c r="AO307" s="333"/>
      <c r="AS307" s="333"/>
      <c r="AU307" s="333"/>
      <c r="AW307" s="333"/>
    </row>
    <row r="308" spans="4:49">
      <c r="D308" s="120"/>
      <c r="E308" s="120"/>
      <c r="F308" s="333"/>
      <c r="G308" s="333"/>
      <c r="H308" s="333"/>
      <c r="I308" s="333"/>
      <c r="K308" s="333"/>
      <c r="O308" s="333"/>
      <c r="Q308" s="333"/>
      <c r="S308" s="333"/>
      <c r="U308" s="333"/>
      <c r="W308" s="333"/>
      <c r="AA308" s="333"/>
      <c r="AC308" s="333"/>
      <c r="AE308" s="333"/>
      <c r="AG308" s="333"/>
      <c r="AM308" s="333"/>
      <c r="AO308" s="333"/>
      <c r="AS308" s="333"/>
      <c r="AU308" s="333"/>
      <c r="AW308" s="333"/>
    </row>
    <row r="309" spans="4:49">
      <c r="D309" s="120"/>
      <c r="E309" s="120"/>
      <c r="F309" s="333"/>
      <c r="G309" s="333"/>
      <c r="H309" s="333"/>
      <c r="I309" s="333"/>
      <c r="K309" s="333"/>
      <c r="O309" s="333"/>
      <c r="Q309" s="333"/>
      <c r="S309" s="333"/>
      <c r="U309" s="333"/>
      <c r="W309" s="333"/>
      <c r="AA309" s="333"/>
      <c r="AC309" s="333"/>
      <c r="AE309" s="333"/>
      <c r="AG309" s="333"/>
      <c r="AM309" s="333"/>
      <c r="AO309" s="333"/>
      <c r="AS309" s="333"/>
      <c r="AU309" s="333"/>
      <c r="AW309" s="333"/>
    </row>
    <row r="310" spans="4:49">
      <c r="D310" s="120"/>
      <c r="E310" s="120"/>
      <c r="F310" s="333"/>
      <c r="G310" s="333"/>
      <c r="H310" s="333"/>
      <c r="I310" s="333"/>
      <c r="K310" s="333"/>
      <c r="O310" s="333"/>
      <c r="Q310" s="333"/>
      <c r="S310" s="333"/>
      <c r="U310" s="333"/>
      <c r="W310" s="333"/>
      <c r="AA310" s="333"/>
      <c r="AC310" s="333"/>
      <c r="AE310" s="333"/>
      <c r="AG310" s="333"/>
      <c r="AM310" s="333"/>
      <c r="AO310" s="333"/>
      <c r="AS310" s="333"/>
      <c r="AU310" s="333"/>
      <c r="AW310" s="333"/>
    </row>
    <row r="311" spans="4:49">
      <c r="D311" s="120"/>
      <c r="E311" s="120"/>
      <c r="F311" s="333"/>
      <c r="G311" s="333"/>
      <c r="H311" s="333"/>
      <c r="I311" s="333"/>
      <c r="K311" s="333"/>
      <c r="O311" s="333"/>
      <c r="Q311" s="333"/>
      <c r="S311" s="333"/>
      <c r="U311" s="333"/>
      <c r="W311" s="333"/>
      <c r="AA311" s="333"/>
      <c r="AC311" s="333"/>
      <c r="AE311" s="333"/>
      <c r="AG311" s="333"/>
      <c r="AM311" s="333"/>
      <c r="AO311" s="333"/>
      <c r="AS311" s="333"/>
      <c r="AU311" s="333"/>
      <c r="AW311" s="333"/>
    </row>
    <row r="312" spans="4:49">
      <c r="D312" s="120"/>
      <c r="E312" s="120"/>
      <c r="F312" s="333"/>
      <c r="G312" s="333"/>
      <c r="H312" s="333"/>
      <c r="I312" s="333"/>
      <c r="K312" s="333"/>
      <c r="O312" s="333"/>
      <c r="Q312" s="333"/>
      <c r="S312" s="333"/>
      <c r="U312" s="333"/>
      <c r="W312" s="333"/>
      <c r="AA312" s="333"/>
      <c r="AC312" s="333"/>
      <c r="AE312" s="333"/>
      <c r="AG312" s="333"/>
      <c r="AM312" s="333"/>
      <c r="AO312" s="333"/>
      <c r="AS312" s="333"/>
      <c r="AU312" s="333"/>
      <c r="AW312" s="333"/>
    </row>
    <row r="313" spans="4:49">
      <c r="D313" s="120"/>
      <c r="E313" s="120"/>
      <c r="F313" s="333"/>
      <c r="G313" s="333"/>
      <c r="H313" s="333"/>
      <c r="I313" s="333"/>
      <c r="K313" s="333"/>
      <c r="O313" s="333"/>
      <c r="Q313" s="333"/>
      <c r="S313" s="333"/>
      <c r="U313" s="333"/>
      <c r="W313" s="333"/>
      <c r="AA313" s="333"/>
      <c r="AC313" s="333"/>
      <c r="AE313" s="333"/>
      <c r="AG313" s="333"/>
      <c r="AM313" s="333"/>
      <c r="AO313" s="333"/>
      <c r="AS313" s="333"/>
      <c r="AU313" s="333"/>
      <c r="AW313" s="333"/>
    </row>
    <row r="314" spans="4:49">
      <c r="D314" s="120"/>
      <c r="E314" s="120"/>
      <c r="F314" s="333"/>
      <c r="G314" s="333"/>
      <c r="H314" s="333"/>
      <c r="I314" s="333"/>
      <c r="K314" s="333"/>
      <c r="O314" s="333"/>
      <c r="Q314" s="333"/>
      <c r="S314" s="333"/>
      <c r="U314" s="333"/>
      <c r="W314" s="333"/>
      <c r="AA314" s="333"/>
      <c r="AC314" s="333"/>
      <c r="AE314" s="333"/>
      <c r="AG314" s="333"/>
      <c r="AM314" s="333"/>
      <c r="AO314" s="333"/>
      <c r="AS314" s="333"/>
      <c r="AU314" s="333"/>
      <c r="AW314" s="333"/>
    </row>
    <row r="315" spans="4:49">
      <c r="D315" s="120"/>
      <c r="E315" s="120"/>
      <c r="F315" s="333"/>
      <c r="G315" s="333"/>
      <c r="H315" s="333"/>
      <c r="I315" s="333"/>
      <c r="K315" s="333"/>
      <c r="O315" s="333"/>
      <c r="Q315" s="333"/>
      <c r="S315" s="333"/>
      <c r="U315" s="333"/>
      <c r="W315" s="333"/>
      <c r="AA315" s="333"/>
      <c r="AC315" s="333"/>
      <c r="AE315" s="333"/>
      <c r="AG315" s="333"/>
      <c r="AM315" s="333"/>
      <c r="AO315" s="333"/>
      <c r="AS315" s="333"/>
      <c r="AU315" s="333"/>
      <c r="AW315" s="333"/>
    </row>
    <row r="316" spans="4:49">
      <c r="D316" s="120"/>
      <c r="E316" s="120"/>
      <c r="F316" s="333"/>
      <c r="G316" s="333"/>
      <c r="H316" s="333"/>
      <c r="I316" s="333"/>
      <c r="K316" s="333"/>
      <c r="O316" s="333"/>
      <c r="Q316" s="333"/>
      <c r="S316" s="333"/>
      <c r="U316" s="333"/>
      <c r="W316" s="333"/>
      <c r="AA316" s="333"/>
      <c r="AC316" s="333"/>
      <c r="AE316" s="333"/>
      <c r="AG316" s="333"/>
      <c r="AM316" s="333"/>
      <c r="AO316" s="333"/>
      <c r="AS316" s="333"/>
      <c r="AU316" s="333"/>
      <c r="AW316" s="333"/>
    </row>
    <row r="317" spans="4:49">
      <c r="D317" s="120"/>
      <c r="E317" s="120"/>
      <c r="F317" s="333"/>
      <c r="G317" s="333"/>
      <c r="H317" s="333"/>
      <c r="I317" s="333"/>
      <c r="K317" s="333"/>
      <c r="O317" s="333"/>
      <c r="Q317" s="333"/>
      <c r="S317" s="333"/>
      <c r="U317" s="333"/>
      <c r="W317" s="333"/>
      <c r="AA317" s="333"/>
      <c r="AC317" s="333"/>
      <c r="AE317" s="333"/>
      <c r="AG317" s="333"/>
      <c r="AM317" s="333"/>
      <c r="AO317" s="333"/>
      <c r="AS317" s="333"/>
      <c r="AU317" s="333"/>
      <c r="AW317" s="333"/>
    </row>
    <row r="318" spans="4:49">
      <c r="D318" s="120"/>
      <c r="E318" s="120"/>
      <c r="F318" s="333"/>
      <c r="G318" s="333"/>
      <c r="H318" s="333"/>
      <c r="I318" s="333"/>
      <c r="K318" s="333"/>
      <c r="O318" s="333"/>
      <c r="Q318" s="333"/>
      <c r="S318" s="333"/>
      <c r="U318" s="333"/>
      <c r="W318" s="333"/>
      <c r="AA318" s="333"/>
      <c r="AC318" s="333"/>
      <c r="AE318" s="333"/>
      <c r="AG318" s="333"/>
      <c r="AM318" s="333"/>
      <c r="AO318" s="333"/>
      <c r="AS318" s="333"/>
      <c r="AU318" s="333"/>
      <c r="AW318" s="333"/>
    </row>
    <row r="319" spans="4:49">
      <c r="D319" s="120"/>
      <c r="E319" s="120"/>
      <c r="F319" s="333"/>
      <c r="G319" s="333"/>
      <c r="H319" s="333"/>
      <c r="I319" s="333"/>
      <c r="K319" s="333"/>
      <c r="O319" s="333"/>
      <c r="Q319" s="333"/>
      <c r="S319" s="333"/>
      <c r="U319" s="333"/>
      <c r="W319" s="333"/>
      <c r="AA319" s="333"/>
      <c r="AC319" s="333"/>
      <c r="AE319" s="333"/>
      <c r="AG319" s="333"/>
      <c r="AM319" s="333"/>
      <c r="AO319" s="333"/>
      <c r="AS319" s="333"/>
      <c r="AU319" s="333"/>
      <c r="AW319" s="333"/>
    </row>
    <row r="320" spans="4:49">
      <c r="D320" s="120"/>
      <c r="E320" s="120"/>
      <c r="F320" s="333"/>
      <c r="G320" s="333"/>
      <c r="H320" s="333"/>
      <c r="I320" s="333"/>
      <c r="K320" s="333"/>
      <c r="O320" s="333"/>
      <c r="Q320" s="333"/>
      <c r="S320" s="333"/>
      <c r="U320" s="333"/>
      <c r="W320" s="333"/>
      <c r="AA320" s="333"/>
      <c r="AC320" s="333"/>
      <c r="AE320" s="333"/>
      <c r="AG320" s="333"/>
      <c r="AM320" s="333"/>
      <c r="AO320" s="333"/>
      <c r="AS320" s="333"/>
      <c r="AU320" s="333"/>
      <c r="AW320" s="333"/>
    </row>
    <row r="321" spans="4:49">
      <c r="D321" s="120"/>
      <c r="E321" s="120"/>
      <c r="F321" s="333"/>
      <c r="G321" s="333"/>
      <c r="H321" s="333"/>
      <c r="I321" s="333"/>
      <c r="K321" s="333"/>
      <c r="O321" s="333"/>
      <c r="Q321" s="333"/>
      <c r="S321" s="333"/>
      <c r="U321" s="333"/>
      <c r="W321" s="333"/>
      <c r="AA321" s="333"/>
      <c r="AC321" s="333"/>
      <c r="AE321" s="333"/>
      <c r="AG321" s="333"/>
      <c r="AM321" s="333"/>
      <c r="AO321" s="333"/>
      <c r="AS321" s="333"/>
      <c r="AU321" s="333"/>
      <c r="AW321" s="333"/>
    </row>
    <row r="322" spans="4:49">
      <c r="D322" s="120"/>
      <c r="E322" s="120"/>
      <c r="F322" s="333"/>
      <c r="G322" s="333"/>
      <c r="H322" s="333"/>
      <c r="I322" s="333"/>
      <c r="K322" s="333"/>
      <c r="O322" s="333"/>
      <c r="Q322" s="333"/>
      <c r="S322" s="333"/>
      <c r="U322" s="333"/>
      <c r="W322" s="333"/>
      <c r="AA322" s="333"/>
      <c r="AC322" s="333"/>
      <c r="AE322" s="333"/>
      <c r="AG322" s="333"/>
      <c r="AM322" s="333"/>
      <c r="AO322" s="333"/>
      <c r="AS322" s="333"/>
      <c r="AU322" s="333"/>
      <c r="AW322" s="333"/>
    </row>
    <row r="323" spans="4:49">
      <c r="D323" s="120"/>
      <c r="E323" s="120"/>
      <c r="F323" s="333"/>
      <c r="G323" s="333"/>
      <c r="H323" s="333"/>
      <c r="I323" s="333"/>
      <c r="K323" s="333"/>
      <c r="O323" s="333"/>
      <c r="Q323" s="333"/>
      <c r="S323" s="333"/>
      <c r="U323" s="333"/>
      <c r="W323" s="333"/>
      <c r="AA323" s="333"/>
      <c r="AC323" s="333"/>
      <c r="AE323" s="333"/>
      <c r="AG323" s="333"/>
      <c r="AM323" s="333"/>
      <c r="AO323" s="333"/>
      <c r="AS323" s="333"/>
      <c r="AU323" s="333"/>
      <c r="AW323" s="333"/>
    </row>
    <row r="324" spans="4:49">
      <c r="D324" s="120"/>
      <c r="E324" s="120"/>
      <c r="F324" s="333"/>
      <c r="G324" s="333"/>
      <c r="H324" s="333"/>
      <c r="I324" s="333"/>
      <c r="K324" s="333"/>
      <c r="O324" s="333"/>
      <c r="Q324" s="333"/>
      <c r="S324" s="333"/>
      <c r="U324" s="333"/>
      <c r="W324" s="333"/>
      <c r="AA324" s="333"/>
      <c r="AC324" s="333"/>
      <c r="AE324" s="333"/>
      <c r="AG324" s="333"/>
      <c r="AM324" s="333"/>
      <c r="AO324" s="333"/>
      <c r="AS324" s="333"/>
      <c r="AU324" s="333"/>
      <c r="AW324" s="333"/>
    </row>
    <row r="325" spans="4:49">
      <c r="D325" s="120"/>
      <c r="E325" s="120"/>
      <c r="F325" s="333"/>
      <c r="G325" s="333"/>
      <c r="H325" s="333"/>
      <c r="I325" s="333"/>
      <c r="K325" s="333"/>
      <c r="O325" s="333"/>
      <c r="Q325" s="333"/>
      <c r="S325" s="333"/>
      <c r="U325" s="333"/>
      <c r="W325" s="333"/>
      <c r="AA325" s="333"/>
      <c r="AC325" s="333"/>
      <c r="AE325" s="333"/>
      <c r="AG325" s="333"/>
      <c r="AM325" s="333"/>
      <c r="AO325" s="333"/>
      <c r="AS325" s="333"/>
      <c r="AU325" s="333"/>
      <c r="AW325" s="333"/>
    </row>
    <row r="326" spans="4:49">
      <c r="D326" s="120"/>
      <c r="E326" s="120"/>
      <c r="F326" s="333"/>
      <c r="G326" s="333"/>
      <c r="H326" s="333"/>
      <c r="I326" s="333"/>
      <c r="K326" s="333"/>
      <c r="O326" s="333"/>
      <c r="Q326" s="333"/>
      <c r="S326" s="333"/>
      <c r="U326" s="333"/>
      <c r="W326" s="333"/>
      <c r="AA326" s="333"/>
      <c r="AC326" s="333"/>
      <c r="AE326" s="333"/>
      <c r="AG326" s="333"/>
      <c r="AM326" s="333"/>
      <c r="AO326" s="333"/>
      <c r="AS326" s="333"/>
      <c r="AU326" s="333"/>
      <c r="AW326" s="333"/>
    </row>
    <row r="327" spans="4:49">
      <c r="D327" s="120"/>
      <c r="E327" s="120"/>
      <c r="F327" s="333"/>
      <c r="G327" s="333"/>
      <c r="H327" s="333"/>
      <c r="I327" s="333"/>
      <c r="K327" s="333"/>
      <c r="O327" s="333"/>
      <c r="Q327" s="333"/>
      <c r="S327" s="333"/>
      <c r="U327" s="333"/>
      <c r="W327" s="333"/>
      <c r="AA327" s="333"/>
      <c r="AC327" s="333"/>
      <c r="AE327" s="333"/>
      <c r="AG327" s="333"/>
      <c r="AM327" s="333"/>
      <c r="AO327" s="333"/>
      <c r="AS327" s="333"/>
      <c r="AU327" s="333"/>
      <c r="AW327" s="333"/>
    </row>
    <row r="328" spans="4:49">
      <c r="D328" s="120"/>
      <c r="E328" s="120"/>
      <c r="F328" s="333"/>
      <c r="G328" s="333"/>
      <c r="H328" s="333"/>
      <c r="I328" s="333"/>
      <c r="K328" s="333"/>
      <c r="O328" s="333"/>
      <c r="Q328" s="333"/>
      <c r="S328" s="333"/>
      <c r="U328" s="333"/>
      <c r="W328" s="333"/>
      <c r="AA328" s="333"/>
      <c r="AC328" s="333"/>
      <c r="AE328" s="333"/>
      <c r="AG328" s="333"/>
      <c r="AM328" s="333"/>
      <c r="AO328" s="333"/>
      <c r="AS328" s="333"/>
      <c r="AU328" s="333"/>
      <c r="AW328" s="333"/>
    </row>
    <row r="329" spans="4:49">
      <c r="D329" s="120"/>
      <c r="E329" s="120"/>
      <c r="F329" s="333"/>
      <c r="G329" s="333"/>
      <c r="H329" s="333"/>
      <c r="I329" s="333"/>
      <c r="K329" s="333"/>
      <c r="O329" s="333"/>
      <c r="Q329" s="333"/>
      <c r="S329" s="333"/>
      <c r="U329" s="333"/>
      <c r="W329" s="333"/>
      <c r="AA329" s="333"/>
      <c r="AC329" s="333"/>
      <c r="AE329" s="333"/>
      <c r="AG329" s="333"/>
      <c r="AM329" s="333"/>
      <c r="AO329" s="333"/>
      <c r="AS329" s="333"/>
      <c r="AU329" s="333"/>
      <c r="AW329" s="333"/>
    </row>
    <row r="330" spans="4:49">
      <c r="D330" s="120"/>
      <c r="E330" s="120"/>
      <c r="F330" s="333"/>
      <c r="G330" s="333"/>
      <c r="H330" s="333"/>
      <c r="I330" s="333"/>
      <c r="K330" s="333"/>
      <c r="O330" s="333"/>
      <c r="Q330" s="333"/>
      <c r="S330" s="333"/>
      <c r="U330" s="333"/>
      <c r="W330" s="333"/>
      <c r="AA330" s="333"/>
      <c r="AC330" s="333"/>
      <c r="AE330" s="333"/>
      <c r="AG330" s="333"/>
      <c r="AM330" s="333"/>
      <c r="AO330" s="333"/>
      <c r="AS330" s="333"/>
      <c r="AU330" s="333"/>
      <c r="AW330" s="333"/>
    </row>
    <row r="331" spans="4:49">
      <c r="D331" s="120"/>
      <c r="E331" s="120"/>
      <c r="F331" s="333"/>
      <c r="G331" s="333"/>
      <c r="H331" s="333"/>
      <c r="I331" s="333"/>
      <c r="K331" s="333"/>
      <c r="O331" s="333"/>
      <c r="Q331" s="333"/>
      <c r="S331" s="333"/>
      <c r="U331" s="333"/>
      <c r="W331" s="333"/>
      <c r="AA331" s="333"/>
      <c r="AC331" s="333"/>
      <c r="AE331" s="333"/>
      <c r="AG331" s="333"/>
      <c r="AM331" s="333"/>
      <c r="AO331" s="333"/>
      <c r="AS331" s="333"/>
      <c r="AU331" s="333"/>
      <c r="AW331" s="333"/>
    </row>
    <row r="332" spans="4:49">
      <c r="D332" s="120"/>
      <c r="E332" s="120"/>
      <c r="F332" s="333"/>
      <c r="G332" s="333"/>
      <c r="H332" s="333"/>
      <c r="I332" s="333"/>
      <c r="K332" s="333"/>
      <c r="O332" s="333"/>
      <c r="Q332" s="333"/>
      <c r="S332" s="333"/>
      <c r="U332" s="333"/>
      <c r="W332" s="333"/>
      <c r="AA332" s="333"/>
      <c r="AC332" s="333"/>
      <c r="AE332" s="333"/>
      <c r="AG332" s="333"/>
      <c r="AM332" s="333"/>
      <c r="AO332" s="333"/>
      <c r="AS332" s="333"/>
      <c r="AU332" s="333"/>
      <c r="AW332" s="333"/>
    </row>
    <row r="333" spans="4:49">
      <c r="D333" s="120"/>
      <c r="E333" s="120"/>
      <c r="F333" s="333"/>
      <c r="G333" s="333"/>
      <c r="H333" s="333"/>
      <c r="I333" s="333"/>
      <c r="K333" s="333"/>
      <c r="O333" s="333"/>
      <c r="Q333" s="333"/>
      <c r="S333" s="333"/>
      <c r="U333" s="333"/>
      <c r="W333" s="333"/>
      <c r="AA333" s="333"/>
      <c r="AC333" s="333"/>
      <c r="AE333" s="333"/>
      <c r="AG333" s="333"/>
      <c r="AM333" s="333"/>
      <c r="AO333" s="333"/>
      <c r="AS333" s="333"/>
      <c r="AU333" s="333"/>
      <c r="AW333" s="333"/>
    </row>
    <row r="334" spans="4:49">
      <c r="D334" s="120"/>
      <c r="E334" s="120"/>
      <c r="F334" s="333"/>
      <c r="G334" s="333"/>
      <c r="H334" s="333"/>
      <c r="I334" s="333"/>
      <c r="K334" s="333"/>
      <c r="O334" s="333"/>
      <c r="Q334" s="333"/>
      <c r="S334" s="333"/>
      <c r="U334" s="333"/>
      <c r="W334" s="333"/>
      <c r="AA334" s="333"/>
      <c r="AC334" s="333"/>
      <c r="AE334" s="333"/>
      <c r="AG334" s="333"/>
      <c r="AM334" s="333"/>
      <c r="AO334" s="333"/>
      <c r="AS334" s="333"/>
      <c r="AU334" s="333"/>
      <c r="AW334" s="333"/>
    </row>
    <row r="335" spans="4:49">
      <c r="D335" s="120"/>
      <c r="E335" s="120"/>
      <c r="F335" s="333"/>
      <c r="G335" s="333"/>
      <c r="H335" s="333"/>
      <c r="I335" s="333"/>
      <c r="K335" s="333"/>
      <c r="O335" s="333"/>
      <c r="Q335" s="333"/>
      <c r="S335" s="333"/>
      <c r="U335" s="333"/>
      <c r="W335" s="333"/>
      <c r="AA335" s="333"/>
      <c r="AC335" s="333"/>
      <c r="AE335" s="333"/>
      <c r="AG335" s="333"/>
      <c r="AM335" s="333"/>
      <c r="AO335" s="333"/>
      <c r="AS335" s="333"/>
      <c r="AU335" s="333"/>
      <c r="AW335" s="333"/>
    </row>
    <row r="336" spans="4:49">
      <c r="D336" s="120"/>
      <c r="E336" s="120"/>
      <c r="F336" s="333"/>
      <c r="G336" s="333"/>
      <c r="H336" s="333"/>
      <c r="I336" s="333"/>
      <c r="K336" s="333"/>
      <c r="O336" s="333"/>
      <c r="Q336" s="333"/>
      <c r="S336" s="333"/>
      <c r="U336" s="333"/>
      <c r="W336" s="333"/>
      <c r="AA336" s="333"/>
      <c r="AC336" s="333"/>
      <c r="AE336" s="333"/>
      <c r="AG336" s="333"/>
      <c r="AM336" s="333"/>
      <c r="AO336" s="333"/>
      <c r="AS336" s="333"/>
      <c r="AU336" s="333"/>
      <c r="AW336" s="333"/>
    </row>
    <row r="337" spans="4:49">
      <c r="D337" s="120"/>
      <c r="E337" s="120"/>
      <c r="F337" s="333"/>
      <c r="G337" s="333"/>
      <c r="H337" s="333"/>
      <c r="I337" s="333"/>
      <c r="K337" s="333"/>
      <c r="O337" s="333"/>
      <c r="Q337" s="333"/>
      <c r="S337" s="333"/>
      <c r="U337" s="333"/>
      <c r="W337" s="333"/>
      <c r="AA337" s="333"/>
      <c r="AC337" s="333"/>
      <c r="AE337" s="333"/>
      <c r="AG337" s="333"/>
      <c r="AM337" s="333"/>
      <c r="AO337" s="333"/>
      <c r="AS337" s="333"/>
      <c r="AU337" s="333"/>
      <c r="AW337" s="333"/>
    </row>
    <row r="338" spans="4:49">
      <c r="D338" s="120"/>
      <c r="E338" s="120"/>
      <c r="F338" s="333"/>
      <c r="G338" s="333"/>
      <c r="H338" s="333"/>
      <c r="I338" s="333"/>
      <c r="K338" s="333"/>
      <c r="O338" s="333"/>
      <c r="Q338" s="333"/>
      <c r="S338" s="333"/>
      <c r="U338" s="333"/>
      <c r="W338" s="333"/>
      <c r="AA338" s="333"/>
      <c r="AC338" s="333"/>
      <c r="AE338" s="333"/>
      <c r="AG338" s="333"/>
      <c r="AM338" s="333"/>
      <c r="AO338" s="333"/>
      <c r="AS338" s="333"/>
      <c r="AU338" s="333"/>
      <c r="AW338" s="333"/>
    </row>
    <row r="339" spans="4:49">
      <c r="D339" s="120"/>
      <c r="E339" s="120"/>
      <c r="F339" s="333"/>
      <c r="G339" s="333"/>
      <c r="H339" s="333"/>
      <c r="I339" s="333"/>
      <c r="K339" s="333"/>
      <c r="O339" s="333"/>
      <c r="Q339" s="333"/>
      <c r="S339" s="333"/>
      <c r="U339" s="333"/>
      <c r="W339" s="333"/>
      <c r="AA339" s="333"/>
      <c r="AC339" s="333"/>
      <c r="AE339" s="333"/>
      <c r="AG339" s="333"/>
      <c r="AM339" s="333"/>
      <c r="AO339" s="333"/>
      <c r="AS339" s="333"/>
      <c r="AU339" s="333"/>
      <c r="AW339" s="333"/>
    </row>
    <row r="340" spans="4:49">
      <c r="D340" s="120"/>
      <c r="E340" s="120"/>
      <c r="F340" s="333"/>
      <c r="G340" s="333"/>
      <c r="H340" s="333"/>
      <c r="I340" s="333"/>
      <c r="K340" s="333"/>
      <c r="O340" s="333"/>
      <c r="Q340" s="333"/>
      <c r="S340" s="333"/>
      <c r="U340" s="333"/>
      <c r="W340" s="333"/>
      <c r="AA340" s="333"/>
      <c r="AC340" s="333"/>
      <c r="AE340" s="333"/>
      <c r="AG340" s="333"/>
      <c r="AM340" s="333"/>
      <c r="AO340" s="333"/>
      <c r="AS340" s="333"/>
      <c r="AU340" s="333"/>
      <c r="AW340" s="333"/>
    </row>
    <row r="341" spans="4:49">
      <c r="D341" s="120"/>
      <c r="E341" s="120"/>
      <c r="F341" s="333"/>
      <c r="G341" s="333"/>
      <c r="H341" s="333"/>
      <c r="I341" s="333"/>
      <c r="K341" s="333"/>
      <c r="O341" s="333"/>
      <c r="Q341" s="333"/>
      <c r="S341" s="333"/>
      <c r="U341" s="333"/>
      <c r="W341" s="333"/>
      <c r="AA341" s="333"/>
      <c r="AC341" s="333"/>
      <c r="AE341" s="333"/>
      <c r="AG341" s="333"/>
      <c r="AM341" s="333"/>
      <c r="AO341" s="333"/>
      <c r="AS341" s="333"/>
      <c r="AU341" s="333"/>
      <c r="AW341" s="333"/>
    </row>
    <row r="342" spans="4:49">
      <c r="D342" s="120"/>
      <c r="E342" s="120"/>
      <c r="F342" s="333"/>
      <c r="G342" s="333"/>
      <c r="H342" s="333"/>
      <c r="I342" s="333"/>
      <c r="K342" s="333"/>
      <c r="O342" s="333"/>
      <c r="Q342" s="333"/>
      <c r="S342" s="333"/>
      <c r="U342" s="333"/>
      <c r="W342" s="333"/>
      <c r="AA342" s="333"/>
      <c r="AC342" s="333"/>
      <c r="AE342" s="333"/>
      <c r="AG342" s="333"/>
      <c r="AM342" s="333"/>
      <c r="AO342" s="333"/>
      <c r="AS342" s="333"/>
      <c r="AU342" s="333"/>
      <c r="AW342" s="333"/>
    </row>
    <row r="343" spans="4:49">
      <c r="D343" s="120"/>
      <c r="E343" s="120"/>
      <c r="F343" s="333"/>
      <c r="G343" s="333"/>
      <c r="H343" s="333"/>
      <c r="I343" s="333"/>
      <c r="K343" s="333"/>
      <c r="O343" s="333"/>
      <c r="Q343" s="333"/>
      <c r="S343" s="333"/>
      <c r="U343" s="333"/>
      <c r="W343" s="333"/>
      <c r="AA343" s="333"/>
      <c r="AC343" s="333"/>
      <c r="AE343" s="333"/>
      <c r="AG343" s="333"/>
      <c r="AM343" s="333"/>
      <c r="AO343" s="333"/>
      <c r="AS343" s="333"/>
      <c r="AU343" s="333"/>
      <c r="AW343" s="333"/>
    </row>
    <row r="344" spans="4:49">
      <c r="D344" s="120"/>
      <c r="E344" s="120"/>
      <c r="F344" s="333"/>
      <c r="G344" s="333"/>
      <c r="H344" s="333"/>
      <c r="I344" s="333"/>
      <c r="K344" s="333"/>
      <c r="O344" s="333"/>
      <c r="Q344" s="333"/>
      <c r="S344" s="333"/>
      <c r="U344" s="333"/>
      <c r="W344" s="333"/>
      <c r="AA344" s="333"/>
      <c r="AC344" s="333"/>
      <c r="AE344" s="333"/>
      <c r="AG344" s="333"/>
      <c r="AM344" s="333"/>
      <c r="AO344" s="333"/>
      <c r="AS344" s="333"/>
      <c r="AU344" s="333"/>
      <c r="AW344" s="333"/>
    </row>
    <row r="345" spans="4:49">
      <c r="D345" s="120"/>
      <c r="E345" s="120"/>
      <c r="F345" s="333"/>
      <c r="G345" s="333"/>
      <c r="H345" s="333"/>
      <c r="I345" s="333"/>
      <c r="K345" s="333"/>
      <c r="O345" s="333"/>
      <c r="Q345" s="333"/>
      <c r="S345" s="333"/>
      <c r="U345" s="333"/>
      <c r="W345" s="333"/>
      <c r="AA345" s="333"/>
      <c r="AC345" s="333"/>
      <c r="AE345" s="333"/>
      <c r="AG345" s="333"/>
      <c r="AM345" s="333"/>
      <c r="AO345" s="333"/>
      <c r="AS345" s="333"/>
      <c r="AU345" s="333"/>
      <c r="AW345" s="333"/>
    </row>
    <row r="346" spans="4:49">
      <c r="D346" s="120"/>
      <c r="E346" s="120"/>
      <c r="F346" s="333"/>
      <c r="G346" s="333"/>
      <c r="H346" s="333"/>
      <c r="I346" s="333"/>
      <c r="K346" s="333"/>
      <c r="O346" s="333"/>
      <c r="Q346" s="333"/>
      <c r="S346" s="333"/>
      <c r="U346" s="333"/>
      <c r="W346" s="333"/>
      <c r="AA346" s="333"/>
      <c r="AC346" s="333"/>
      <c r="AE346" s="333"/>
      <c r="AG346" s="333"/>
      <c r="AM346" s="333"/>
      <c r="AO346" s="333"/>
      <c r="AS346" s="333"/>
      <c r="AU346" s="333"/>
      <c r="AW346" s="333"/>
    </row>
    <row r="347" spans="4:49">
      <c r="D347" s="120"/>
      <c r="E347" s="120"/>
      <c r="F347" s="333"/>
      <c r="G347" s="333"/>
      <c r="H347" s="333"/>
      <c r="I347" s="333"/>
      <c r="K347" s="333"/>
      <c r="O347" s="333"/>
      <c r="Q347" s="333"/>
      <c r="S347" s="333"/>
      <c r="U347" s="333"/>
      <c r="W347" s="333"/>
      <c r="AA347" s="333"/>
      <c r="AC347" s="333"/>
      <c r="AE347" s="333"/>
      <c r="AG347" s="333"/>
      <c r="AM347" s="333"/>
      <c r="AO347" s="333"/>
      <c r="AS347" s="333"/>
      <c r="AU347" s="333"/>
      <c r="AW347" s="333"/>
    </row>
    <row r="348" spans="4:49">
      <c r="D348" s="120"/>
      <c r="E348" s="120"/>
      <c r="F348" s="333"/>
      <c r="G348" s="333"/>
      <c r="H348" s="333"/>
      <c r="I348" s="333"/>
      <c r="K348" s="333"/>
      <c r="O348" s="333"/>
      <c r="Q348" s="333"/>
      <c r="S348" s="333"/>
      <c r="U348" s="333"/>
      <c r="W348" s="333"/>
      <c r="AA348" s="333"/>
      <c r="AC348" s="333"/>
      <c r="AE348" s="333"/>
      <c r="AG348" s="333"/>
      <c r="AM348" s="333"/>
      <c r="AO348" s="333"/>
      <c r="AS348" s="333"/>
      <c r="AU348" s="333"/>
      <c r="AW348" s="333"/>
    </row>
    <row r="349" spans="4:49">
      <c r="D349" s="120"/>
      <c r="E349" s="120"/>
      <c r="F349" s="333"/>
      <c r="G349" s="333"/>
      <c r="H349" s="333"/>
      <c r="I349" s="333"/>
      <c r="K349" s="333"/>
      <c r="O349" s="333"/>
      <c r="Q349" s="333"/>
      <c r="S349" s="333"/>
      <c r="U349" s="333"/>
      <c r="W349" s="333"/>
      <c r="AA349" s="333"/>
      <c r="AC349" s="333"/>
      <c r="AE349" s="333"/>
      <c r="AG349" s="333"/>
      <c r="AM349" s="333"/>
      <c r="AO349" s="333"/>
      <c r="AS349" s="333"/>
      <c r="AU349" s="333"/>
      <c r="AW349" s="333"/>
    </row>
    <row r="350" spans="4:49">
      <c r="D350" s="120"/>
      <c r="E350" s="120"/>
      <c r="F350" s="333"/>
      <c r="G350" s="333"/>
      <c r="H350" s="333"/>
      <c r="I350" s="333"/>
      <c r="K350" s="333"/>
      <c r="O350" s="333"/>
      <c r="Q350" s="333"/>
      <c r="S350" s="333"/>
      <c r="U350" s="333"/>
      <c r="W350" s="333"/>
      <c r="AA350" s="333"/>
      <c r="AC350" s="333"/>
      <c r="AE350" s="333"/>
      <c r="AG350" s="333"/>
      <c r="AM350" s="333"/>
      <c r="AO350" s="333"/>
      <c r="AS350" s="333"/>
      <c r="AU350" s="333"/>
      <c r="AW350" s="333"/>
    </row>
    <row r="351" spans="4:49">
      <c r="D351" s="120"/>
      <c r="E351" s="120"/>
      <c r="F351" s="333"/>
      <c r="G351" s="333"/>
      <c r="H351" s="333"/>
      <c r="I351" s="333"/>
      <c r="K351" s="333"/>
      <c r="O351" s="333"/>
      <c r="Q351" s="333"/>
      <c r="S351" s="333"/>
      <c r="U351" s="333"/>
      <c r="W351" s="333"/>
      <c r="AA351" s="333"/>
      <c r="AC351" s="333"/>
      <c r="AE351" s="333"/>
      <c r="AG351" s="333"/>
      <c r="AM351" s="333"/>
      <c r="AO351" s="333"/>
      <c r="AS351" s="333"/>
      <c r="AU351" s="333"/>
      <c r="AW351" s="333"/>
    </row>
    <row r="352" spans="4:49">
      <c r="D352" s="120"/>
      <c r="E352" s="120"/>
      <c r="F352" s="333"/>
      <c r="G352" s="333"/>
      <c r="H352" s="333"/>
      <c r="I352" s="333"/>
      <c r="K352" s="333"/>
      <c r="O352" s="333"/>
      <c r="Q352" s="333"/>
      <c r="S352" s="333"/>
      <c r="U352" s="333"/>
      <c r="W352" s="333"/>
      <c r="AA352" s="333"/>
      <c r="AC352" s="333"/>
      <c r="AE352" s="333"/>
      <c r="AG352" s="333"/>
      <c r="AM352" s="333"/>
      <c r="AO352" s="333"/>
      <c r="AS352" s="333"/>
      <c r="AU352" s="333"/>
      <c r="AW352" s="333"/>
    </row>
    <row r="353" spans="4:49">
      <c r="D353" s="120"/>
      <c r="E353" s="120"/>
      <c r="F353" s="333"/>
      <c r="G353" s="333"/>
      <c r="H353" s="333"/>
      <c r="I353" s="333"/>
      <c r="K353" s="333"/>
      <c r="O353" s="333"/>
      <c r="Q353" s="333"/>
      <c r="S353" s="333"/>
      <c r="U353" s="333"/>
      <c r="W353" s="333"/>
      <c r="AA353" s="333"/>
      <c r="AC353" s="333"/>
      <c r="AE353" s="333"/>
      <c r="AG353" s="333"/>
      <c r="AM353" s="333"/>
      <c r="AO353" s="333"/>
      <c r="AS353" s="333"/>
      <c r="AU353" s="333"/>
      <c r="AW353" s="333"/>
    </row>
    <row r="354" spans="4:49">
      <c r="D354" s="120"/>
      <c r="E354" s="120"/>
      <c r="F354" s="333"/>
      <c r="G354" s="333"/>
      <c r="H354" s="333"/>
      <c r="I354" s="333"/>
      <c r="K354" s="333"/>
      <c r="O354" s="333"/>
      <c r="Q354" s="333"/>
      <c r="S354" s="333"/>
      <c r="U354" s="333"/>
      <c r="W354" s="333"/>
      <c r="AA354" s="333"/>
      <c r="AC354" s="333"/>
      <c r="AE354" s="333"/>
      <c r="AG354" s="333"/>
      <c r="AM354" s="333"/>
      <c r="AO354" s="333"/>
      <c r="AS354" s="333"/>
      <c r="AU354" s="333"/>
      <c r="AW354" s="333"/>
    </row>
    <row r="355" spans="4:49">
      <c r="D355" s="120"/>
      <c r="E355" s="120"/>
      <c r="F355" s="333"/>
      <c r="G355" s="333"/>
      <c r="H355" s="333"/>
      <c r="I355" s="333"/>
      <c r="K355" s="333"/>
      <c r="O355" s="333"/>
      <c r="Q355" s="333"/>
      <c r="S355" s="333"/>
      <c r="U355" s="333"/>
      <c r="W355" s="333"/>
      <c r="AA355" s="333"/>
      <c r="AC355" s="333"/>
      <c r="AE355" s="333"/>
      <c r="AG355" s="333"/>
      <c r="AM355" s="333"/>
      <c r="AO355" s="333"/>
      <c r="AS355" s="333"/>
      <c r="AU355" s="333"/>
      <c r="AW355" s="333"/>
    </row>
    <row r="356" spans="4:49">
      <c r="D356" s="120"/>
      <c r="E356" s="120"/>
      <c r="F356" s="333"/>
      <c r="G356" s="333"/>
      <c r="H356" s="333"/>
      <c r="I356" s="333"/>
      <c r="K356" s="333"/>
      <c r="O356" s="333"/>
      <c r="Q356" s="333"/>
      <c r="S356" s="333"/>
      <c r="U356" s="333"/>
      <c r="W356" s="333"/>
      <c r="AA356" s="333"/>
      <c r="AC356" s="333"/>
      <c r="AE356" s="333"/>
      <c r="AG356" s="333"/>
      <c r="AM356" s="333"/>
      <c r="AO356" s="333"/>
      <c r="AS356" s="333"/>
      <c r="AU356" s="333"/>
      <c r="AW356" s="333"/>
    </row>
    <row r="357" spans="4:49">
      <c r="D357" s="120"/>
      <c r="E357" s="120"/>
      <c r="F357" s="333"/>
      <c r="G357" s="333"/>
      <c r="H357" s="333"/>
      <c r="I357" s="333"/>
      <c r="K357" s="333"/>
      <c r="O357" s="333"/>
      <c r="Q357" s="333"/>
      <c r="S357" s="333"/>
      <c r="U357" s="333"/>
      <c r="W357" s="333"/>
      <c r="AA357" s="333"/>
      <c r="AC357" s="333"/>
      <c r="AE357" s="333"/>
      <c r="AG357" s="333"/>
      <c r="AM357" s="333"/>
      <c r="AO357" s="333"/>
      <c r="AS357" s="333"/>
      <c r="AU357" s="333"/>
      <c r="AW357" s="333"/>
    </row>
    <row r="358" spans="4:49">
      <c r="D358" s="120"/>
      <c r="E358" s="120"/>
      <c r="F358" s="333"/>
      <c r="G358" s="333"/>
      <c r="H358" s="333"/>
      <c r="I358" s="333"/>
      <c r="K358" s="333"/>
      <c r="O358" s="333"/>
      <c r="Q358" s="333"/>
      <c r="S358" s="333"/>
      <c r="U358" s="333"/>
      <c r="W358" s="333"/>
      <c r="AA358" s="333"/>
      <c r="AC358" s="333"/>
      <c r="AE358" s="333"/>
      <c r="AG358" s="333"/>
      <c r="AM358" s="333"/>
      <c r="AO358" s="333"/>
      <c r="AS358" s="333"/>
      <c r="AU358" s="333"/>
      <c r="AW358" s="333"/>
    </row>
    <row r="359" spans="4:49">
      <c r="D359" s="120"/>
      <c r="E359" s="120"/>
      <c r="F359" s="333"/>
      <c r="G359" s="333"/>
      <c r="H359" s="333"/>
      <c r="I359" s="333"/>
      <c r="K359" s="333"/>
      <c r="O359" s="333"/>
      <c r="Q359" s="333"/>
      <c r="S359" s="333"/>
      <c r="U359" s="333"/>
      <c r="W359" s="333"/>
      <c r="AA359" s="333"/>
      <c r="AC359" s="333"/>
      <c r="AE359" s="333"/>
      <c r="AG359" s="333"/>
      <c r="AM359" s="333"/>
      <c r="AO359" s="333"/>
      <c r="AS359" s="333"/>
      <c r="AU359" s="333"/>
      <c r="AW359" s="333"/>
    </row>
    <row r="360" spans="4:49">
      <c r="D360" s="120"/>
      <c r="E360" s="120"/>
      <c r="F360" s="333"/>
      <c r="G360" s="333"/>
      <c r="H360" s="333"/>
      <c r="I360" s="333"/>
      <c r="K360" s="333"/>
      <c r="O360" s="333"/>
      <c r="Q360" s="333"/>
      <c r="S360" s="333"/>
      <c r="U360" s="333"/>
      <c r="W360" s="333"/>
      <c r="AA360" s="333"/>
      <c r="AC360" s="333"/>
      <c r="AE360" s="333"/>
      <c r="AG360" s="333"/>
      <c r="AM360" s="333"/>
      <c r="AO360" s="333"/>
      <c r="AS360" s="333"/>
      <c r="AU360" s="333"/>
      <c r="AW360" s="333"/>
    </row>
    <row r="361" spans="4:49">
      <c r="D361" s="120"/>
      <c r="E361" s="120"/>
      <c r="F361" s="333"/>
      <c r="G361" s="333"/>
      <c r="H361" s="333"/>
      <c r="I361" s="333"/>
      <c r="K361" s="333"/>
      <c r="O361" s="333"/>
      <c r="Q361" s="333"/>
      <c r="S361" s="333"/>
      <c r="U361" s="333"/>
      <c r="W361" s="333"/>
      <c r="AA361" s="333"/>
      <c r="AC361" s="333"/>
      <c r="AE361" s="333"/>
      <c r="AG361" s="333"/>
      <c r="AM361" s="333"/>
      <c r="AO361" s="333"/>
      <c r="AS361" s="333"/>
      <c r="AU361" s="333"/>
      <c r="AW361" s="333"/>
    </row>
    <row r="362" spans="4:49">
      <c r="D362" s="120"/>
      <c r="E362" s="120"/>
      <c r="F362" s="333"/>
      <c r="G362" s="333"/>
      <c r="H362" s="333"/>
      <c r="I362" s="333"/>
      <c r="K362" s="333"/>
      <c r="O362" s="333"/>
      <c r="Q362" s="333"/>
      <c r="S362" s="333"/>
      <c r="U362" s="333"/>
      <c r="W362" s="333"/>
      <c r="AA362" s="333"/>
      <c r="AC362" s="333"/>
      <c r="AE362" s="333"/>
      <c r="AG362" s="333"/>
      <c r="AM362" s="333"/>
      <c r="AO362" s="333"/>
      <c r="AS362" s="333"/>
      <c r="AU362" s="333"/>
      <c r="AW362" s="333"/>
    </row>
    <row r="363" spans="4:49">
      <c r="D363" s="120"/>
      <c r="E363" s="120"/>
      <c r="F363" s="333"/>
      <c r="G363" s="333"/>
      <c r="H363" s="333"/>
      <c r="I363" s="333"/>
      <c r="K363" s="333"/>
      <c r="O363" s="333"/>
      <c r="Q363" s="333"/>
      <c r="S363" s="333"/>
      <c r="U363" s="333"/>
      <c r="W363" s="333"/>
      <c r="AA363" s="333"/>
      <c r="AC363" s="333"/>
      <c r="AE363" s="333"/>
      <c r="AG363" s="333"/>
      <c r="AM363" s="333"/>
      <c r="AO363" s="333"/>
      <c r="AS363" s="333"/>
      <c r="AU363" s="333"/>
      <c r="AW363" s="333"/>
    </row>
    <row r="364" spans="4:49">
      <c r="D364" s="120"/>
      <c r="E364" s="120"/>
      <c r="F364" s="333"/>
      <c r="G364" s="333"/>
      <c r="H364" s="333"/>
      <c r="I364" s="333"/>
      <c r="K364" s="333"/>
      <c r="O364" s="333"/>
      <c r="Q364" s="333"/>
      <c r="S364" s="333"/>
      <c r="U364" s="333"/>
      <c r="W364" s="333"/>
      <c r="AA364" s="333"/>
      <c r="AC364" s="333"/>
      <c r="AE364" s="333"/>
      <c r="AG364" s="333"/>
      <c r="AM364" s="333"/>
      <c r="AO364" s="333"/>
      <c r="AS364" s="333"/>
      <c r="AU364" s="333"/>
      <c r="AW364" s="333"/>
    </row>
    <row r="365" spans="4:49">
      <c r="D365" s="120"/>
      <c r="E365" s="120"/>
      <c r="F365" s="333"/>
      <c r="G365" s="333"/>
      <c r="H365" s="333"/>
      <c r="I365" s="333"/>
      <c r="K365" s="333"/>
      <c r="O365" s="333"/>
      <c r="Q365" s="333"/>
      <c r="S365" s="333"/>
      <c r="U365" s="333"/>
      <c r="W365" s="333"/>
      <c r="AA365" s="333"/>
      <c r="AC365" s="333"/>
      <c r="AE365" s="333"/>
      <c r="AG365" s="333"/>
      <c r="AM365" s="333"/>
      <c r="AO365" s="333"/>
      <c r="AS365" s="333"/>
      <c r="AU365" s="333"/>
      <c r="AW365" s="333"/>
    </row>
    <row r="366" spans="4:49">
      <c r="D366" s="120"/>
      <c r="E366" s="120"/>
      <c r="F366" s="333"/>
      <c r="G366" s="333"/>
      <c r="H366" s="333"/>
      <c r="I366" s="333"/>
      <c r="K366" s="333"/>
      <c r="O366" s="333"/>
      <c r="Q366" s="333"/>
      <c r="S366" s="333"/>
      <c r="U366" s="333"/>
      <c r="W366" s="333"/>
      <c r="AA366" s="333"/>
      <c r="AC366" s="333"/>
      <c r="AE366" s="333"/>
      <c r="AG366" s="333"/>
      <c r="AM366" s="333"/>
      <c r="AO366" s="333"/>
      <c r="AS366" s="333"/>
      <c r="AU366" s="333"/>
      <c r="AW366" s="333"/>
    </row>
    <row r="367" spans="4:49">
      <c r="D367" s="120"/>
      <c r="E367" s="120"/>
      <c r="F367" s="333"/>
      <c r="G367" s="333"/>
      <c r="H367" s="333"/>
      <c r="I367" s="333"/>
      <c r="K367" s="333"/>
      <c r="O367" s="333"/>
      <c r="Q367" s="333"/>
      <c r="S367" s="333"/>
      <c r="U367" s="333"/>
      <c r="W367" s="333"/>
      <c r="AA367" s="333"/>
      <c r="AC367" s="333"/>
      <c r="AE367" s="333"/>
      <c r="AG367" s="333"/>
      <c r="AM367" s="333"/>
      <c r="AO367" s="333"/>
      <c r="AS367" s="333"/>
      <c r="AU367" s="333"/>
      <c r="AW367" s="333"/>
    </row>
    <row r="368" spans="4:49">
      <c r="D368" s="120"/>
      <c r="E368" s="120"/>
      <c r="F368" s="333"/>
      <c r="G368" s="333"/>
      <c r="H368" s="333"/>
      <c r="I368" s="333"/>
      <c r="K368" s="333"/>
      <c r="O368" s="333"/>
      <c r="Q368" s="333"/>
      <c r="S368" s="333"/>
      <c r="U368" s="333"/>
      <c r="W368" s="333"/>
      <c r="AA368" s="333"/>
      <c r="AC368" s="333"/>
      <c r="AE368" s="333"/>
      <c r="AG368" s="333"/>
      <c r="AM368" s="333"/>
      <c r="AO368" s="333"/>
      <c r="AS368" s="333"/>
      <c r="AU368" s="333"/>
      <c r="AW368" s="333"/>
    </row>
    <row r="369" spans="4:49">
      <c r="D369" s="120"/>
      <c r="E369" s="120"/>
      <c r="F369" s="333"/>
      <c r="G369" s="333"/>
      <c r="H369" s="333"/>
      <c r="I369" s="333"/>
      <c r="K369" s="333"/>
      <c r="O369" s="333"/>
      <c r="Q369" s="333"/>
      <c r="S369" s="333"/>
      <c r="U369" s="333"/>
      <c r="W369" s="333"/>
      <c r="AA369" s="333"/>
      <c r="AC369" s="333"/>
      <c r="AE369" s="333"/>
      <c r="AG369" s="333"/>
      <c r="AM369" s="333"/>
      <c r="AO369" s="333"/>
      <c r="AS369" s="333"/>
      <c r="AU369" s="333"/>
      <c r="AW369" s="333"/>
    </row>
    <row r="370" spans="4:49">
      <c r="D370" s="120"/>
      <c r="E370" s="120"/>
      <c r="F370" s="333"/>
      <c r="G370" s="333"/>
      <c r="H370" s="333"/>
      <c r="I370" s="333"/>
      <c r="K370" s="333"/>
      <c r="O370" s="333"/>
      <c r="Q370" s="333"/>
      <c r="S370" s="333"/>
      <c r="U370" s="333"/>
      <c r="W370" s="333"/>
      <c r="AA370" s="333"/>
      <c r="AC370" s="333"/>
      <c r="AE370" s="333"/>
      <c r="AG370" s="333"/>
      <c r="AM370" s="333"/>
      <c r="AO370" s="333"/>
      <c r="AS370" s="333"/>
      <c r="AU370" s="333"/>
      <c r="AW370" s="333"/>
    </row>
    <row r="371" spans="4:49">
      <c r="D371" s="120"/>
      <c r="E371" s="120"/>
      <c r="F371" s="333"/>
      <c r="G371" s="333"/>
      <c r="H371" s="333"/>
      <c r="I371" s="333"/>
      <c r="K371" s="333"/>
      <c r="O371" s="333"/>
      <c r="Q371" s="333"/>
      <c r="S371" s="333"/>
      <c r="U371" s="333"/>
      <c r="W371" s="333"/>
      <c r="AA371" s="333"/>
      <c r="AC371" s="333"/>
      <c r="AE371" s="333"/>
      <c r="AG371" s="333"/>
      <c r="AM371" s="333"/>
      <c r="AO371" s="333"/>
      <c r="AS371" s="333"/>
      <c r="AU371" s="333"/>
      <c r="AW371" s="333"/>
    </row>
    <row r="372" spans="4:49">
      <c r="D372" s="120"/>
      <c r="E372" s="120"/>
      <c r="F372" s="333"/>
      <c r="G372" s="333"/>
      <c r="H372" s="333"/>
      <c r="I372" s="333"/>
      <c r="K372" s="333"/>
      <c r="O372" s="333"/>
      <c r="Q372" s="333"/>
      <c r="S372" s="333"/>
      <c r="U372" s="333"/>
      <c r="W372" s="333"/>
      <c r="AA372" s="333"/>
      <c r="AC372" s="333"/>
      <c r="AE372" s="333"/>
      <c r="AG372" s="333"/>
      <c r="AM372" s="333"/>
      <c r="AO372" s="333"/>
      <c r="AS372" s="333"/>
      <c r="AU372" s="333"/>
      <c r="AW372" s="333"/>
    </row>
    <row r="373" spans="4:49">
      <c r="D373" s="120"/>
      <c r="E373" s="120"/>
      <c r="F373" s="333"/>
      <c r="G373" s="333"/>
      <c r="H373" s="333"/>
      <c r="I373" s="333"/>
      <c r="K373" s="333"/>
      <c r="O373" s="333"/>
      <c r="Q373" s="333"/>
      <c r="S373" s="333"/>
      <c r="U373" s="333"/>
      <c r="W373" s="333"/>
      <c r="AA373" s="333"/>
      <c r="AC373" s="333"/>
      <c r="AE373" s="333"/>
      <c r="AG373" s="333"/>
      <c r="AM373" s="333"/>
      <c r="AO373" s="333"/>
      <c r="AS373" s="333"/>
      <c r="AU373" s="333"/>
      <c r="AW373" s="333"/>
    </row>
    <row r="374" spans="4:49">
      <c r="D374" s="120"/>
      <c r="E374" s="120"/>
      <c r="F374" s="333"/>
      <c r="G374" s="333"/>
      <c r="H374" s="333"/>
      <c r="I374" s="333"/>
      <c r="K374" s="333"/>
      <c r="O374" s="333"/>
      <c r="Q374" s="333"/>
      <c r="S374" s="333"/>
      <c r="U374" s="333"/>
      <c r="W374" s="333"/>
      <c r="AA374" s="333"/>
      <c r="AC374" s="333"/>
      <c r="AE374" s="333"/>
      <c r="AG374" s="333"/>
      <c r="AM374" s="333"/>
      <c r="AO374" s="333"/>
      <c r="AS374" s="333"/>
      <c r="AU374" s="333"/>
      <c r="AW374" s="333"/>
    </row>
    <row r="375" spans="4:49">
      <c r="D375" s="120"/>
      <c r="E375" s="120"/>
      <c r="F375" s="333"/>
      <c r="G375" s="333"/>
      <c r="H375" s="333"/>
      <c r="I375" s="333"/>
      <c r="K375" s="333"/>
      <c r="O375" s="333"/>
      <c r="Q375" s="333"/>
      <c r="S375" s="333"/>
      <c r="U375" s="333"/>
      <c r="W375" s="333"/>
      <c r="AA375" s="333"/>
      <c r="AC375" s="333"/>
      <c r="AE375" s="333"/>
      <c r="AG375" s="333"/>
      <c r="AM375" s="333"/>
      <c r="AO375" s="333"/>
      <c r="AS375" s="333"/>
      <c r="AU375" s="333"/>
      <c r="AW375" s="333"/>
    </row>
    <row r="376" spans="4:49">
      <c r="D376" s="120"/>
      <c r="E376" s="120"/>
      <c r="F376" s="333"/>
      <c r="G376" s="333"/>
      <c r="H376" s="333"/>
      <c r="I376" s="333"/>
      <c r="K376" s="333"/>
      <c r="O376" s="333"/>
      <c r="Q376" s="333"/>
      <c r="S376" s="333"/>
      <c r="U376" s="333"/>
      <c r="W376" s="333"/>
      <c r="AA376" s="333"/>
      <c r="AC376" s="333"/>
      <c r="AE376" s="333"/>
      <c r="AG376" s="333"/>
      <c r="AM376" s="333"/>
      <c r="AO376" s="333"/>
      <c r="AS376" s="333"/>
      <c r="AU376" s="333"/>
      <c r="AW376" s="333"/>
    </row>
    <row r="377" spans="4:49">
      <c r="D377" s="120"/>
      <c r="E377" s="120"/>
      <c r="F377" s="333"/>
      <c r="G377" s="333"/>
      <c r="H377" s="333"/>
      <c r="I377" s="333"/>
      <c r="K377" s="333"/>
      <c r="O377" s="333"/>
      <c r="Q377" s="333"/>
      <c r="S377" s="333"/>
      <c r="U377" s="333"/>
      <c r="W377" s="333"/>
      <c r="AA377" s="333"/>
      <c r="AC377" s="333"/>
      <c r="AE377" s="333"/>
      <c r="AG377" s="333"/>
      <c r="AM377" s="333"/>
      <c r="AO377" s="333"/>
      <c r="AS377" s="333"/>
      <c r="AU377" s="333"/>
      <c r="AW377" s="333"/>
    </row>
    <row r="378" spans="4:49">
      <c r="D378" s="120"/>
      <c r="E378" s="120"/>
      <c r="F378" s="333"/>
      <c r="G378" s="333"/>
      <c r="H378" s="333"/>
      <c r="I378" s="333"/>
      <c r="K378" s="333"/>
      <c r="O378" s="333"/>
      <c r="Q378" s="333"/>
      <c r="S378" s="333"/>
      <c r="U378" s="333"/>
      <c r="W378" s="333"/>
      <c r="AA378" s="333"/>
      <c r="AC378" s="333"/>
      <c r="AE378" s="333"/>
      <c r="AG378" s="333"/>
      <c r="AM378" s="333"/>
      <c r="AO378" s="333"/>
      <c r="AS378" s="333"/>
      <c r="AU378" s="333"/>
      <c r="AW378" s="333"/>
    </row>
    <row r="379" spans="4:49">
      <c r="D379" s="120"/>
      <c r="E379" s="120"/>
      <c r="F379" s="333"/>
      <c r="G379" s="333"/>
      <c r="H379" s="333"/>
      <c r="I379" s="333"/>
      <c r="K379" s="333"/>
      <c r="O379" s="333"/>
      <c r="Q379" s="333"/>
      <c r="S379" s="333"/>
      <c r="U379" s="333"/>
      <c r="W379" s="333"/>
      <c r="AA379" s="333"/>
      <c r="AC379" s="333"/>
      <c r="AE379" s="333"/>
      <c r="AG379" s="333"/>
      <c r="AM379" s="333"/>
      <c r="AO379" s="333"/>
      <c r="AS379" s="333"/>
      <c r="AU379" s="333"/>
      <c r="AW379" s="333"/>
    </row>
    <row r="380" spans="4:49">
      <c r="D380" s="120"/>
      <c r="E380" s="120"/>
      <c r="F380" s="333"/>
      <c r="G380" s="333"/>
      <c r="H380" s="333"/>
      <c r="I380" s="333"/>
      <c r="K380" s="333"/>
      <c r="O380" s="333"/>
      <c r="Q380" s="333"/>
      <c r="S380" s="333"/>
      <c r="U380" s="333"/>
      <c r="W380" s="333"/>
      <c r="AA380" s="333"/>
      <c r="AC380" s="333"/>
      <c r="AE380" s="333"/>
      <c r="AG380" s="333"/>
      <c r="AM380" s="333"/>
      <c r="AO380" s="333"/>
      <c r="AS380" s="333"/>
      <c r="AU380" s="333"/>
      <c r="AW380" s="333"/>
    </row>
    <row r="381" spans="4:49">
      <c r="D381" s="120"/>
      <c r="E381" s="120"/>
      <c r="F381" s="333"/>
      <c r="G381" s="333"/>
      <c r="H381" s="333"/>
      <c r="I381" s="333"/>
      <c r="K381" s="333"/>
      <c r="O381" s="333"/>
      <c r="Q381" s="333"/>
      <c r="S381" s="333"/>
      <c r="U381" s="333"/>
      <c r="W381" s="333"/>
      <c r="AA381" s="333"/>
      <c r="AC381" s="333"/>
      <c r="AE381" s="333"/>
      <c r="AG381" s="333"/>
      <c r="AM381" s="333"/>
      <c r="AO381" s="333"/>
      <c r="AS381" s="333"/>
      <c r="AU381" s="333"/>
      <c r="AW381" s="333"/>
    </row>
    <row r="382" spans="4:49">
      <c r="D382" s="120"/>
      <c r="E382" s="120"/>
      <c r="F382" s="333"/>
      <c r="G382" s="333"/>
      <c r="H382" s="333"/>
      <c r="I382" s="333"/>
      <c r="K382" s="333"/>
      <c r="O382" s="333"/>
      <c r="Q382" s="333"/>
      <c r="S382" s="333"/>
      <c r="U382" s="333"/>
      <c r="W382" s="333"/>
      <c r="AA382" s="333"/>
      <c r="AC382" s="333"/>
      <c r="AE382" s="333"/>
      <c r="AG382" s="333"/>
      <c r="AM382" s="333"/>
      <c r="AO382" s="333"/>
      <c r="AS382" s="333"/>
      <c r="AU382" s="333"/>
      <c r="AW382" s="333"/>
    </row>
    <row r="383" spans="4:49">
      <c r="D383" s="120"/>
      <c r="E383" s="120"/>
      <c r="F383" s="333"/>
      <c r="G383" s="333"/>
      <c r="H383" s="333"/>
      <c r="I383" s="333"/>
      <c r="K383" s="333"/>
      <c r="O383" s="333"/>
      <c r="Q383" s="333"/>
      <c r="S383" s="333"/>
      <c r="U383" s="333"/>
      <c r="W383" s="333"/>
      <c r="AA383" s="333"/>
      <c r="AC383" s="333"/>
      <c r="AE383" s="333"/>
      <c r="AG383" s="333"/>
      <c r="AM383" s="333"/>
      <c r="AO383" s="333"/>
      <c r="AS383" s="333"/>
      <c r="AU383" s="333"/>
      <c r="AW383" s="333"/>
    </row>
    <row r="384" spans="4:49">
      <c r="D384" s="120"/>
      <c r="E384" s="120"/>
      <c r="F384" s="333"/>
      <c r="G384" s="333"/>
      <c r="H384" s="333"/>
      <c r="I384" s="333"/>
      <c r="K384" s="333"/>
      <c r="O384" s="333"/>
      <c r="Q384" s="333"/>
      <c r="S384" s="333"/>
      <c r="U384" s="333"/>
      <c r="W384" s="333"/>
      <c r="AA384" s="333"/>
      <c r="AC384" s="333"/>
      <c r="AE384" s="333"/>
      <c r="AG384" s="333"/>
      <c r="AM384" s="333"/>
      <c r="AO384" s="333"/>
      <c r="AS384" s="333"/>
      <c r="AU384" s="333"/>
      <c r="AW384" s="333"/>
    </row>
    <row r="385" spans="4:49">
      <c r="D385" s="120"/>
      <c r="E385" s="120"/>
      <c r="F385" s="333"/>
      <c r="G385" s="333"/>
      <c r="H385" s="333"/>
      <c r="I385" s="333"/>
      <c r="K385" s="333"/>
      <c r="O385" s="333"/>
      <c r="Q385" s="333"/>
      <c r="S385" s="333"/>
      <c r="U385" s="333"/>
      <c r="W385" s="333"/>
      <c r="AA385" s="333"/>
      <c r="AC385" s="333"/>
      <c r="AE385" s="333"/>
      <c r="AG385" s="333"/>
      <c r="AM385" s="333"/>
      <c r="AO385" s="333"/>
      <c r="AS385" s="333"/>
      <c r="AU385" s="333"/>
      <c r="AW385" s="333"/>
    </row>
    <row r="386" spans="4:49">
      <c r="D386" s="120"/>
      <c r="E386" s="120"/>
      <c r="F386" s="333"/>
      <c r="G386" s="333"/>
      <c r="H386" s="333"/>
      <c r="I386" s="333"/>
      <c r="K386" s="333"/>
      <c r="O386" s="333"/>
      <c r="Q386" s="333"/>
      <c r="S386" s="333"/>
      <c r="U386" s="333"/>
      <c r="W386" s="333"/>
      <c r="AA386" s="333"/>
      <c r="AC386" s="333"/>
      <c r="AE386" s="333"/>
      <c r="AG386" s="333"/>
      <c r="AM386" s="333"/>
      <c r="AO386" s="333"/>
      <c r="AS386" s="333"/>
      <c r="AU386" s="333"/>
      <c r="AW386" s="333"/>
    </row>
    <row r="387" spans="4:49">
      <c r="D387" s="120"/>
      <c r="E387" s="120"/>
      <c r="F387" s="333"/>
      <c r="G387" s="333"/>
      <c r="H387" s="333"/>
      <c r="I387" s="333"/>
      <c r="K387" s="333"/>
      <c r="O387" s="333"/>
      <c r="Q387" s="333"/>
      <c r="S387" s="333"/>
      <c r="U387" s="333"/>
      <c r="W387" s="333"/>
      <c r="AA387" s="333"/>
      <c r="AC387" s="333"/>
      <c r="AE387" s="333"/>
      <c r="AG387" s="333"/>
      <c r="AM387" s="333"/>
      <c r="AO387" s="333"/>
      <c r="AS387" s="333"/>
      <c r="AU387" s="333"/>
      <c r="AW387" s="333"/>
    </row>
    <row r="388" spans="4:49">
      <c r="D388" s="120"/>
      <c r="E388" s="120"/>
      <c r="F388" s="333"/>
      <c r="G388" s="333"/>
      <c r="H388" s="333"/>
      <c r="I388" s="333"/>
      <c r="K388" s="333"/>
      <c r="O388" s="333"/>
      <c r="Q388" s="333"/>
      <c r="S388" s="333"/>
      <c r="U388" s="333"/>
      <c r="W388" s="333"/>
      <c r="AA388" s="333"/>
      <c r="AC388" s="333"/>
      <c r="AE388" s="333"/>
      <c r="AG388" s="333"/>
      <c r="AM388" s="333"/>
      <c r="AO388" s="333"/>
      <c r="AS388" s="333"/>
      <c r="AU388" s="333"/>
      <c r="AW388" s="333"/>
    </row>
    <row r="389" spans="4:49">
      <c r="D389" s="120"/>
      <c r="E389" s="120"/>
      <c r="F389" s="333"/>
      <c r="G389" s="333"/>
      <c r="H389" s="333"/>
      <c r="I389" s="333"/>
      <c r="K389" s="333"/>
      <c r="O389" s="333"/>
      <c r="Q389" s="333"/>
      <c r="S389" s="333"/>
      <c r="U389" s="333"/>
      <c r="W389" s="333"/>
      <c r="AA389" s="333"/>
      <c r="AC389" s="333"/>
      <c r="AE389" s="333"/>
      <c r="AG389" s="333"/>
      <c r="AM389" s="333"/>
      <c r="AO389" s="333"/>
      <c r="AS389" s="333"/>
      <c r="AU389" s="333"/>
      <c r="AW389" s="333"/>
    </row>
    <row r="390" spans="4:49">
      <c r="D390" s="120"/>
      <c r="E390" s="120"/>
      <c r="F390" s="333"/>
      <c r="G390" s="333"/>
      <c r="H390" s="333"/>
      <c r="I390" s="333"/>
      <c r="K390" s="333"/>
      <c r="O390" s="333"/>
      <c r="Q390" s="333"/>
      <c r="S390" s="333"/>
      <c r="U390" s="333"/>
      <c r="W390" s="333"/>
      <c r="AA390" s="333"/>
      <c r="AC390" s="333"/>
      <c r="AE390" s="333"/>
      <c r="AG390" s="333"/>
      <c r="AM390" s="333"/>
      <c r="AO390" s="333"/>
      <c r="AS390" s="333"/>
      <c r="AU390" s="333"/>
      <c r="AW390" s="333"/>
    </row>
    <row r="391" spans="4:49">
      <c r="D391" s="120"/>
      <c r="E391" s="120"/>
      <c r="F391" s="333"/>
      <c r="G391" s="333"/>
      <c r="H391" s="333"/>
      <c r="I391" s="333"/>
      <c r="K391" s="333"/>
      <c r="O391" s="333"/>
      <c r="Q391" s="333"/>
      <c r="S391" s="333"/>
      <c r="U391" s="333"/>
      <c r="W391" s="333"/>
      <c r="AA391" s="333"/>
      <c r="AC391" s="333"/>
      <c r="AE391" s="333"/>
      <c r="AG391" s="333"/>
      <c r="AM391" s="333"/>
      <c r="AO391" s="333"/>
      <c r="AS391" s="333"/>
      <c r="AU391" s="333"/>
      <c r="AW391" s="333"/>
    </row>
    <row r="392" spans="4:49">
      <c r="D392" s="120"/>
      <c r="E392" s="120"/>
      <c r="F392" s="333"/>
      <c r="G392" s="333"/>
      <c r="H392" s="333"/>
      <c r="I392" s="333"/>
      <c r="K392" s="333"/>
      <c r="O392" s="333"/>
      <c r="Q392" s="333"/>
      <c r="S392" s="333"/>
      <c r="U392" s="333"/>
      <c r="W392" s="333"/>
      <c r="AA392" s="333"/>
      <c r="AC392" s="333"/>
      <c r="AE392" s="333"/>
      <c r="AG392" s="333"/>
      <c r="AM392" s="333"/>
      <c r="AO392" s="333"/>
      <c r="AS392" s="333"/>
      <c r="AU392" s="333"/>
      <c r="AW392" s="333"/>
    </row>
    <row r="393" spans="4:49">
      <c r="D393" s="120"/>
      <c r="E393" s="120"/>
      <c r="F393" s="333"/>
      <c r="G393" s="333"/>
      <c r="H393" s="333"/>
      <c r="I393" s="333"/>
      <c r="K393" s="333"/>
      <c r="O393" s="333"/>
      <c r="Q393" s="333"/>
      <c r="S393" s="333"/>
      <c r="U393" s="333"/>
      <c r="W393" s="333"/>
      <c r="AA393" s="333"/>
      <c r="AC393" s="333"/>
      <c r="AE393" s="333"/>
      <c r="AG393" s="333"/>
      <c r="AM393" s="333"/>
      <c r="AO393" s="333"/>
      <c r="AS393" s="333"/>
      <c r="AU393" s="333"/>
      <c r="AW393" s="333"/>
    </row>
    <row r="394" spans="4:49">
      <c r="D394" s="120"/>
      <c r="E394" s="120"/>
      <c r="F394" s="333"/>
      <c r="G394" s="333"/>
      <c r="H394" s="333"/>
      <c r="I394" s="333"/>
      <c r="K394" s="333"/>
      <c r="O394" s="333"/>
      <c r="Q394" s="333"/>
      <c r="S394" s="333"/>
      <c r="U394" s="333"/>
      <c r="W394" s="333"/>
      <c r="AA394" s="333"/>
      <c r="AC394" s="333"/>
      <c r="AE394" s="333"/>
      <c r="AG394" s="333"/>
      <c r="AM394" s="333"/>
      <c r="AO394" s="333"/>
      <c r="AS394" s="333"/>
      <c r="AU394" s="333"/>
      <c r="AW394" s="333"/>
    </row>
    <row r="395" spans="4:49">
      <c r="D395" s="120"/>
      <c r="E395" s="120"/>
      <c r="F395" s="333"/>
      <c r="G395" s="333"/>
      <c r="H395" s="333"/>
      <c r="I395" s="333"/>
      <c r="K395" s="333"/>
      <c r="O395" s="333"/>
      <c r="Q395" s="333"/>
      <c r="S395" s="333"/>
      <c r="U395" s="333"/>
      <c r="W395" s="333"/>
      <c r="AA395" s="333"/>
      <c r="AC395" s="333"/>
      <c r="AE395" s="333"/>
      <c r="AG395" s="333"/>
      <c r="AM395" s="333"/>
      <c r="AO395" s="333"/>
      <c r="AS395" s="333"/>
      <c r="AU395" s="333"/>
      <c r="AW395" s="333"/>
    </row>
    <row r="396" spans="4:49">
      <c r="D396" s="120"/>
      <c r="E396" s="120"/>
      <c r="F396" s="333"/>
      <c r="G396" s="333"/>
      <c r="H396" s="333"/>
      <c r="I396" s="333"/>
      <c r="K396" s="333"/>
      <c r="O396" s="333"/>
      <c r="Q396" s="333"/>
      <c r="S396" s="333"/>
      <c r="U396" s="333"/>
      <c r="W396" s="333"/>
      <c r="AA396" s="333"/>
      <c r="AC396" s="333"/>
      <c r="AE396" s="333"/>
      <c r="AG396" s="333"/>
      <c r="AM396" s="333"/>
      <c r="AO396" s="333"/>
      <c r="AS396" s="333"/>
      <c r="AU396" s="333"/>
      <c r="AW396" s="333"/>
    </row>
    <row r="397" spans="4:49">
      <c r="D397" s="120"/>
      <c r="E397" s="120"/>
      <c r="F397" s="333"/>
      <c r="G397" s="333"/>
      <c r="H397" s="333"/>
      <c r="I397" s="333"/>
      <c r="K397" s="333"/>
      <c r="O397" s="333"/>
      <c r="Q397" s="333"/>
      <c r="S397" s="333"/>
      <c r="U397" s="333"/>
      <c r="W397" s="333"/>
      <c r="AA397" s="333"/>
      <c r="AC397" s="333"/>
      <c r="AE397" s="333"/>
      <c r="AG397" s="333"/>
      <c r="AM397" s="333"/>
      <c r="AO397" s="333"/>
      <c r="AS397" s="333"/>
      <c r="AU397" s="333"/>
      <c r="AW397" s="333"/>
    </row>
    <row r="398" spans="4:49">
      <c r="D398" s="120"/>
      <c r="E398" s="120"/>
      <c r="F398" s="333"/>
      <c r="G398" s="333"/>
      <c r="H398" s="333"/>
      <c r="I398" s="333"/>
      <c r="K398" s="333"/>
      <c r="O398" s="333"/>
      <c r="Q398" s="333"/>
      <c r="S398" s="333"/>
      <c r="U398" s="333"/>
      <c r="W398" s="333"/>
      <c r="AA398" s="333"/>
      <c r="AC398" s="333"/>
      <c r="AE398" s="333"/>
      <c r="AG398" s="333"/>
      <c r="AM398" s="333"/>
      <c r="AO398" s="333"/>
      <c r="AS398" s="333"/>
      <c r="AU398" s="333"/>
      <c r="AW398" s="333"/>
    </row>
    <row r="399" spans="4:49">
      <c r="D399" s="120"/>
      <c r="E399" s="120"/>
      <c r="F399" s="333"/>
      <c r="G399" s="333"/>
      <c r="H399" s="333"/>
      <c r="I399" s="333"/>
      <c r="K399" s="333"/>
      <c r="O399" s="333"/>
      <c r="Q399" s="333"/>
      <c r="S399" s="333"/>
      <c r="U399" s="333"/>
      <c r="W399" s="333"/>
      <c r="AA399" s="333"/>
      <c r="AC399" s="333"/>
      <c r="AE399" s="333"/>
      <c r="AG399" s="333"/>
      <c r="AM399" s="333"/>
      <c r="AO399" s="333"/>
      <c r="AS399" s="333"/>
      <c r="AU399" s="333"/>
      <c r="AW399" s="333"/>
    </row>
    <row r="400" spans="4:49">
      <c r="D400" s="120"/>
      <c r="E400" s="120"/>
      <c r="F400" s="333"/>
      <c r="G400" s="333"/>
      <c r="H400" s="333"/>
      <c r="I400" s="333"/>
      <c r="K400" s="333"/>
      <c r="O400" s="333"/>
      <c r="Q400" s="333"/>
      <c r="S400" s="333"/>
      <c r="U400" s="333"/>
      <c r="W400" s="333"/>
      <c r="AA400" s="333"/>
      <c r="AC400" s="333"/>
      <c r="AE400" s="333"/>
      <c r="AG400" s="333"/>
      <c r="AM400" s="333"/>
      <c r="AO400" s="333"/>
      <c r="AS400" s="333"/>
      <c r="AU400" s="333"/>
      <c r="AW400" s="333"/>
    </row>
    <row r="401" spans="4:49">
      <c r="D401" s="120"/>
      <c r="E401" s="120"/>
      <c r="F401" s="333"/>
      <c r="G401" s="333"/>
      <c r="H401" s="333"/>
      <c r="I401" s="333"/>
      <c r="K401" s="333"/>
      <c r="O401" s="333"/>
      <c r="Q401" s="333"/>
      <c r="S401" s="333"/>
      <c r="U401" s="333"/>
      <c r="W401" s="333"/>
      <c r="AA401" s="333"/>
      <c r="AC401" s="333"/>
      <c r="AE401" s="333"/>
      <c r="AG401" s="333"/>
      <c r="AM401" s="333"/>
      <c r="AO401" s="333"/>
      <c r="AS401" s="333"/>
      <c r="AU401" s="333"/>
      <c r="AW401" s="333"/>
    </row>
    <row r="402" spans="4:49">
      <c r="D402" s="120"/>
      <c r="E402" s="120"/>
      <c r="F402" s="333"/>
      <c r="G402" s="333"/>
      <c r="H402" s="333"/>
      <c r="I402" s="333"/>
      <c r="K402" s="333"/>
      <c r="O402" s="333"/>
      <c r="Q402" s="333"/>
      <c r="S402" s="333"/>
      <c r="U402" s="333"/>
      <c r="W402" s="333"/>
      <c r="AA402" s="333"/>
      <c r="AC402" s="333"/>
      <c r="AE402" s="333"/>
      <c r="AG402" s="333"/>
      <c r="AM402" s="333"/>
      <c r="AO402" s="333"/>
      <c r="AS402" s="333"/>
      <c r="AU402" s="333"/>
      <c r="AW402" s="333"/>
    </row>
    <row r="403" spans="4:49">
      <c r="D403" s="120"/>
      <c r="E403" s="120"/>
      <c r="F403" s="333"/>
      <c r="G403" s="333"/>
      <c r="H403" s="333"/>
      <c r="I403" s="333"/>
      <c r="K403" s="333"/>
      <c r="O403" s="333"/>
      <c r="Q403" s="333"/>
      <c r="S403" s="333"/>
      <c r="U403" s="333"/>
      <c r="W403" s="333"/>
      <c r="AA403" s="333"/>
      <c r="AC403" s="333"/>
      <c r="AE403" s="333"/>
      <c r="AG403" s="333"/>
      <c r="AM403" s="333"/>
      <c r="AO403" s="333"/>
      <c r="AS403" s="333"/>
      <c r="AU403" s="333"/>
      <c r="AW403" s="333"/>
    </row>
    <row r="404" spans="4:49">
      <c r="D404" s="120"/>
      <c r="E404" s="120"/>
      <c r="F404" s="333"/>
      <c r="G404" s="333"/>
      <c r="H404" s="333"/>
      <c r="I404" s="333"/>
      <c r="K404" s="333"/>
      <c r="O404" s="333"/>
      <c r="Q404" s="333"/>
      <c r="S404" s="333"/>
      <c r="U404" s="333"/>
      <c r="W404" s="333"/>
      <c r="AA404" s="333"/>
      <c r="AC404" s="333"/>
      <c r="AE404" s="333"/>
      <c r="AG404" s="333"/>
      <c r="AM404" s="333"/>
      <c r="AO404" s="333"/>
      <c r="AS404" s="333"/>
      <c r="AU404" s="333"/>
      <c r="AW404" s="333"/>
    </row>
    <row r="405" spans="4:49">
      <c r="D405" s="120"/>
      <c r="E405" s="120"/>
      <c r="F405" s="333"/>
      <c r="G405" s="333"/>
      <c r="H405" s="333"/>
      <c r="I405" s="333"/>
      <c r="K405" s="333"/>
      <c r="O405" s="333"/>
      <c r="Q405" s="333"/>
      <c r="S405" s="333"/>
      <c r="U405" s="333"/>
      <c r="W405" s="333"/>
      <c r="AA405" s="333"/>
      <c r="AC405" s="333"/>
      <c r="AE405" s="333"/>
      <c r="AG405" s="333"/>
      <c r="AM405" s="333"/>
      <c r="AO405" s="333"/>
      <c r="AS405" s="333"/>
      <c r="AU405" s="333"/>
      <c r="AW405" s="333"/>
    </row>
    <row r="406" spans="4:49">
      <c r="D406" s="120"/>
      <c r="E406" s="120"/>
      <c r="F406" s="333"/>
      <c r="G406" s="333"/>
      <c r="H406" s="333"/>
      <c r="I406" s="333"/>
      <c r="K406" s="333"/>
      <c r="O406" s="333"/>
      <c r="Q406" s="333"/>
      <c r="S406" s="333"/>
      <c r="U406" s="333"/>
      <c r="W406" s="333"/>
      <c r="AA406" s="333"/>
      <c r="AC406" s="333"/>
      <c r="AE406" s="333"/>
      <c r="AG406" s="333"/>
      <c r="AM406" s="333"/>
      <c r="AO406" s="333"/>
      <c r="AS406" s="333"/>
      <c r="AU406" s="333"/>
      <c r="AW406" s="333"/>
    </row>
    <row r="407" spans="4:49">
      <c r="D407" s="120"/>
      <c r="E407" s="120"/>
      <c r="F407" s="333"/>
      <c r="G407" s="333"/>
      <c r="H407" s="333"/>
      <c r="I407" s="333"/>
      <c r="K407" s="333"/>
      <c r="O407" s="333"/>
      <c r="Q407" s="333"/>
      <c r="S407" s="333"/>
      <c r="U407" s="333"/>
      <c r="W407" s="333"/>
      <c r="AA407" s="333"/>
      <c r="AC407" s="333"/>
      <c r="AE407" s="333"/>
      <c r="AG407" s="333"/>
      <c r="AM407" s="333"/>
      <c r="AO407" s="333"/>
      <c r="AS407" s="333"/>
      <c r="AU407" s="333"/>
      <c r="AW407" s="333"/>
    </row>
    <row r="408" spans="4:49">
      <c r="D408" s="120"/>
      <c r="E408" s="120"/>
      <c r="F408" s="333"/>
      <c r="G408" s="333"/>
      <c r="H408" s="333"/>
      <c r="I408" s="333"/>
      <c r="K408" s="333"/>
      <c r="O408" s="333"/>
      <c r="Q408" s="333"/>
      <c r="S408" s="333"/>
      <c r="U408" s="333"/>
      <c r="W408" s="333"/>
      <c r="AA408" s="333"/>
      <c r="AC408" s="333"/>
      <c r="AE408" s="333"/>
      <c r="AG408" s="333"/>
      <c r="AM408" s="333"/>
      <c r="AO408" s="333"/>
      <c r="AS408" s="333"/>
      <c r="AU408" s="333"/>
      <c r="AW408" s="333"/>
    </row>
    <row r="409" spans="4:49">
      <c r="D409" s="120"/>
      <c r="E409" s="120"/>
      <c r="F409" s="333"/>
      <c r="G409" s="333"/>
      <c r="H409" s="333"/>
      <c r="I409" s="333"/>
      <c r="K409" s="333"/>
      <c r="O409" s="333"/>
      <c r="Q409" s="333"/>
      <c r="S409" s="333"/>
      <c r="U409" s="333"/>
      <c r="W409" s="333"/>
      <c r="AA409" s="333"/>
      <c r="AC409" s="333"/>
      <c r="AE409" s="333"/>
      <c r="AG409" s="333"/>
      <c r="AM409" s="333"/>
      <c r="AO409" s="333"/>
      <c r="AS409" s="333"/>
      <c r="AU409" s="333"/>
      <c r="AW409" s="333"/>
    </row>
    <row r="410" spans="4:49">
      <c r="D410" s="120"/>
      <c r="E410" s="120"/>
      <c r="F410" s="333"/>
      <c r="G410" s="333"/>
      <c r="H410" s="333"/>
      <c r="I410" s="333"/>
      <c r="K410" s="333"/>
      <c r="O410" s="333"/>
      <c r="Q410" s="333"/>
      <c r="S410" s="333"/>
      <c r="U410" s="333"/>
      <c r="W410" s="333"/>
      <c r="AA410" s="333"/>
      <c r="AC410" s="333"/>
      <c r="AE410" s="333"/>
      <c r="AG410" s="333"/>
      <c r="AM410" s="333"/>
      <c r="AO410" s="333"/>
      <c r="AS410" s="333"/>
      <c r="AU410" s="333"/>
      <c r="AW410" s="333"/>
    </row>
    <row r="411" spans="4:49">
      <c r="D411" s="120"/>
      <c r="E411" s="120"/>
      <c r="F411" s="333"/>
      <c r="G411" s="333"/>
      <c r="H411" s="333"/>
      <c r="I411" s="333"/>
      <c r="K411" s="333"/>
      <c r="O411" s="333"/>
      <c r="Q411" s="333"/>
      <c r="S411" s="333"/>
      <c r="U411" s="333"/>
      <c r="W411" s="333"/>
      <c r="AA411" s="333"/>
      <c r="AC411" s="333"/>
      <c r="AE411" s="333"/>
      <c r="AG411" s="333"/>
      <c r="AM411" s="333"/>
      <c r="AO411" s="333"/>
      <c r="AS411" s="333"/>
      <c r="AU411" s="333"/>
      <c r="AW411" s="333"/>
    </row>
    <row r="412" spans="4:49">
      <c r="D412" s="120"/>
      <c r="E412" s="120"/>
      <c r="F412" s="333"/>
      <c r="G412" s="333"/>
      <c r="H412" s="333"/>
      <c r="I412" s="333"/>
      <c r="K412" s="333"/>
      <c r="O412" s="333"/>
      <c r="Q412" s="333"/>
      <c r="S412" s="333"/>
      <c r="U412" s="333"/>
      <c r="W412" s="333"/>
      <c r="AA412" s="333"/>
      <c r="AC412" s="333"/>
      <c r="AE412" s="333"/>
      <c r="AG412" s="333"/>
      <c r="AM412" s="333"/>
      <c r="AO412" s="333"/>
      <c r="AS412" s="333"/>
      <c r="AU412" s="333"/>
      <c r="AW412" s="333"/>
    </row>
    <row r="413" spans="4:49">
      <c r="D413" s="120"/>
      <c r="E413" s="120"/>
      <c r="F413" s="333"/>
      <c r="G413" s="333"/>
      <c r="H413" s="333"/>
      <c r="I413" s="333"/>
      <c r="K413" s="333"/>
      <c r="O413" s="333"/>
      <c r="Q413" s="333"/>
      <c r="S413" s="333"/>
      <c r="U413" s="333"/>
      <c r="W413" s="333"/>
      <c r="AA413" s="333"/>
      <c r="AC413" s="333"/>
      <c r="AE413" s="333"/>
      <c r="AG413" s="333"/>
      <c r="AM413" s="333"/>
      <c r="AO413" s="333"/>
      <c r="AS413" s="333"/>
      <c r="AU413" s="333"/>
      <c r="AW413" s="333"/>
    </row>
    <row r="414" spans="4:49">
      <c r="D414" s="120"/>
      <c r="E414" s="120"/>
      <c r="F414" s="333"/>
      <c r="G414" s="333"/>
      <c r="H414" s="333"/>
      <c r="I414" s="333"/>
      <c r="K414" s="333"/>
      <c r="O414" s="333"/>
      <c r="Q414" s="333"/>
      <c r="S414" s="333"/>
      <c r="U414" s="333"/>
      <c r="W414" s="333"/>
      <c r="AA414" s="333"/>
      <c r="AC414" s="333"/>
      <c r="AE414" s="333"/>
      <c r="AG414" s="333"/>
      <c r="AM414" s="333"/>
      <c r="AO414" s="333"/>
      <c r="AS414" s="333"/>
      <c r="AU414" s="333"/>
      <c r="AW414" s="333"/>
    </row>
    <row r="415" spans="4:49">
      <c r="D415" s="120"/>
      <c r="E415" s="120"/>
      <c r="F415" s="333"/>
      <c r="G415" s="333"/>
      <c r="H415" s="333"/>
      <c r="I415" s="333"/>
      <c r="K415" s="333"/>
      <c r="O415" s="333"/>
      <c r="Q415" s="333"/>
      <c r="S415" s="333"/>
      <c r="U415" s="333"/>
      <c r="W415" s="333"/>
      <c r="AA415" s="333"/>
      <c r="AC415" s="333"/>
      <c r="AE415" s="333"/>
      <c r="AG415" s="333"/>
      <c r="AM415" s="333"/>
      <c r="AO415" s="333"/>
      <c r="AS415" s="333"/>
      <c r="AU415" s="333"/>
      <c r="AW415" s="333"/>
    </row>
    <row r="416" spans="4:49">
      <c r="D416" s="120"/>
      <c r="E416" s="120"/>
      <c r="F416" s="333"/>
      <c r="G416" s="333"/>
      <c r="H416" s="333"/>
      <c r="I416" s="333"/>
      <c r="K416" s="333"/>
      <c r="O416" s="333"/>
      <c r="Q416" s="333"/>
      <c r="S416" s="333"/>
      <c r="U416" s="333"/>
      <c r="W416" s="333"/>
      <c r="AA416" s="333"/>
      <c r="AC416" s="333"/>
      <c r="AE416" s="333"/>
      <c r="AG416" s="333"/>
      <c r="AM416" s="333"/>
      <c r="AO416" s="333"/>
      <c r="AS416" s="333"/>
      <c r="AU416" s="333"/>
      <c r="AW416" s="333"/>
    </row>
    <row r="417" spans="4:49">
      <c r="D417" s="120"/>
      <c r="E417" s="120"/>
      <c r="F417" s="333"/>
      <c r="G417" s="333"/>
      <c r="H417" s="333"/>
      <c r="I417" s="333"/>
      <c r="K417" s="333"/>
      <c r="O417" s="333"/>
      <c r="Q417" s="333"/>
      <c r="S417" s="333"/>
      <c r="U417" s="333"/>
      <c r="W417" s="333"/>
      <c r="AA417" s="333"/>
      <c r="AC417" s="333"/>
      <c r="AE417" s="333"/>
      <c r="AG417" s="333"/>
      <c r="AM417" s="333"/>
      <c r="AO417" s="333"/>
      <c r="AS417" s="333"/>
      <c r="AU417" s="333"/>
      <c r="AW417" s="333"/>
    </row>
    <row r="418" spans="4:49">
      <c r="D418" s="120"/>
      <c r="E418" s="120"/>
      <c r="F418" s="333"/>
      <c r="G418" s="333"/>
      <c r="H418" s="333"/>
      <c r="I418" s="333"/>
      <c r="K418" s="333"/>
      <c r="O418" s="333"/>
      <c r="Q418" s="333"/>
      <c r="S418" s="333"/>
      <c r="U418" s="333"/>
      <c r="W418" s="333"/>
      <c r="AA418" s="333"/>
      <c r="AC418" s="333"/>
      <c r="AE418" s="333"/>
      <c r="AG418" s="333"/>
      <c r="AM418" s="333"/>
      <c r="AO418" s="333"/>
      <c r="AS418" s="333"/>
      <c r="AU418" s="333"/>
      <c r="AW418" s="333"/>
    </row>
    <row r="419" spans="4:49">
      <c r="D419" s="120"/>
      <c r="E419" s="120"/>
      <c r="F419" s="333"/>
      <c r="G419" s="333"/>
      <c r="H419" s="333"/>
      <c r="I419" s="333"/>
      <c r="K419" s="333"/>
      <c r="O419" s="333"/>
      <c r="Q419" s="333"/>
      <c r="S419" s="333"/>
      <c r="U419" s="333"/>
      <c r="W419" s="333"/>
      <c r="AA419" s="333"/>
      <c r="AC419" s="333"/>
      <c r="AE419" s="333"/>
      <c r="AG419" s="333"/>
      <c r="AM419" s="333"/>
      <c r="AO419" s="333"/>
      <c r="AS419" s="333"/>
      <c r="AU419" s="333"/>
      <c r="AW419" s="333"/>
    </row>
    <row r="420" spans="4:49">
      <c r="D420" s="120"/>
      <c r="E420" s="120"/>
      <c r="F420" s="333"/>
      <c r="G420" s="333"/>
      <c r="H420" s="333"/>
      <c r="I420" s="333"/>
      <c r="K420" s="333"/>
      <c r="O420" s="333"/>
      <c r="Q420" s="333"/>
      <c r="S420" s="333"/>
      <c r="U420" s="333"/>
      <c r="W420" s="333"/>
      <c r="AA420" s="333"/>
      <c r="AC420" s="333"/>
      <c r="AE420" s="333"/>
      <c r="AG420" s="333"/>
      <c r="AM420" s="333"/>
      <c r="AO420" s="333"/>
      <c r="AS420" s="333"/>
      <c r="AU420" s="333"/>
      <c r="AW420" s="333"/>
    </row>
    <row r="421" spans="4:49">
      <c r="D421" s="120"/>
      <c r="E421" s="120"/>
      <c r="F421" s="333"/>
      <c r="G421" s="333"/>
      <c r="H421" s="333"/>
      <c r="I421" s="333"/>
      <c r="K421" s="333"/>
      <c r="O421" s="333"/>
      <c r="Q421" s="333"/>
      <c r="S421" s="333"/>
      <c r="U421" s="333"/>
      <c r="W421" s="333"/>
      <c r="AA421" s="333"/>
      <c r="AC421" s="333"/>
      <c r="AE421" s="333"/>
      <c r="AG421" s="333"/>
      <c r="AM421" s="333"/>
      <c r="AO421" s="333"/>
      <c r="AS421" s="333"/>
      <c r="AU421" s="333"/>
      <c r="AW421" s="333"/>
    </row>
    <row r="422" spans="4:49">
      <c r="D422" s="120"/>
      <c r="E422" s="120"/>
      <c r="F422" s="333"/>
      <c r="G422" s="333"/>
      <c r="H422" s="333"/>
      <c r="I422" s="333"/>
      <c r="K422" s="333"/>
      <c r="O422" s="333"/>
      <c r="Q422" s="333"/>
      <c r="S422" s="333"/>
      <c r="U422" s="333"/>
      <c r="W422" s="333"/>
      <c r="AA422" s="333"/>
      <c r="AC422" s="333"/>
      <c r="AE422" s="333"/>
      <c r="AG422" s="333"/>
      <c r="AM422" s="333"/>
      <c r="AO422" s="333"/>
      <c r="AS422" s="333"/>
      <c r="AU422" s="333"/>
      <c r="AW422" s="333"/>
    </row>
    <row r="423" spans="4:49">
      <c r="D423" s="120"/>
      <c r="E423" s="120"/>
      <c r="F423" s="333"/>
      <c r="G423" s="333"/>
      <c r="H423" s="333"/>
      <c r="I423" s="333"/>
      <c r="K423" s="333"/>
      <c r="O423" s="333"/>
      <c r="Q423" s="333"/>
      <c r="S423" s="333"/>
      <c r="U423" s="333"/>
      <c r="W423" s="333"/>
      <c r="AA423" s="333"/>
      <c r="AC423" s="333"/>
      <c r="AE423" s="333"/>
      <c r="AG423" s="333"/>
      <c r="AM423" s="333"/>
      <c r="AO423" s="333"/>
      <c r="AS423" s="333"/>
      <c r="AU423" s="333"/>
      <c r="AW423" s="333"/>
    </row>
    <row r="424" spans="4:49">
      <c r="D424" s="120"/>
      <c r="E424" s="120"/>
      <c r="F424" s="333"/>
      <c r="G424" s="333"/>
      <c r="H424" s="333"/>
      <c r="I424" s="333"/>
      <c r="K424" s="333"/>
      <c r="O424" s="333"/>
      <c r="Q424" s="333"/>
      <c r="S424" s="333"/>
      <c r="U424" s="333"/>
      <c r="W424" s="333"/>
      <c r="AA424" s="333"/>
      <c r="AC424" s="333"/>
      <c r="AE424" s="333"/>
      <c r="AG424" s="333"/>
      <c r="AM424" s="333"/>
      <c r="AO424" s="333"/>
      <c r="AS424" s="333"/>
      <c r="AU424" s="333"/>
      <c r="AW424" s="333"/>
    </row>
    <row r="425" spans="4:49">
      <c r="D425" s="120"/>
      <c r="E425" s="120"/>
      <c r="F425" s="333"/>
      <c r="G425" s="333"/>
      <c r="H425" s="333"/>
      <c r="I425" s="333"/>
      <c r="K425" s="333"/>
      <c r="O425" s="333"/>
      <c r="Q425" s="333"/>
      <c r="S425" s="333"/>
      <c r="U425" s="333"/>
      <c r="W425" s="333"/>
      <c r="AA425" s="333"/>
      <c r="AC425" s="333"/>
      <c r="AE425" s="333"/>
      <c r="AG425" s="333"/>
      <c r="AM425" s="333"/>
      <c r="AO425" s="333"/>
      <c r="AS425" s="333"/>
      <c r="AU425" s="333"/>
      <c r="AW425" s="333"/>
    </row>
    <row r="426" spans="4:49">
      <c r="D426" s="120"/>
      <c r="E426" s="120"/>
      <c r="F426" s="333"/>
      <c r="G426" s="333"/>
      <c r="H426" s="333"/>
      <c r="I426" s="333"/>
      <c r="K426" s="333"/>
      <c r="O426" s="333"/>
      <c r="Q426" s="333"/>
      <c r="S426" s="333"/>
      <c r="U426" s="333"/>
      <c r="W426" s="333"/>
      <c r="AA426" s="333"/>
      <c r="AC426" s="333"/>
      <c r="AE426" s="333"/>
      <c r="AG426" s="333"/>
      <c r="AM426" s="333"/>
      <c r="AO426" s="333"/>
      <c r="AS426" s="333"/>
      <c r="AU426" s="333"/>
      <c r="AW426" s="333"/>
    </row>
    <row r="427" spans="4:49">
      <c r="D427" s="120"/>
      <c r="E427" s="120"/>
      <c r="F427" s="333"/>
      <c r="G427" s="333"/>
      <c r="H427" s="333"/>
      <c r="I427" s="333"/>
      <c r="K427" s="333"/>
      <c r="O427" s="333"/>
      <c r="Q427" s="333"/>
      <c r="S427" s="333"/>
      <c r="U427" s="333"/>
      <c r="W427" s="333"/>
      <c r="AA427" s="333"/>
      <c r="AC427" s="333"/>
      <c r="AE427" s="333"/>
      <c r="AG427" s="333"/>
      <c r="AM427" s="333"/>
      <c r="AO427" s="333"/>
      <c r="AS427" s="333"/>
      <c r="AU427" s="333"/>
      <c r="AW427" s="333"/>
    </row>
    <row r="428" spans="4:49">
      <c r="D428" s="120"/>
      <c r="E428" s="120"/>
      <c r="F428" s="333"/>
      <c r="G428" s="333"/>
      <c r="H428" s="333"/>
      <c r="I428" s="333"/>
      <c r="K428" s="333"/>
      <c r="O428" s="333"/>
      <c r="Q428" s="333"/>
      <c r="S428" s="333"/>
      <c r="U428" s="333"/>
      <c r="W428" s="333"/>
      <c r="AA428" s="333"/>
      <c r="AC428" s="333"/>
      <c r="AE428" s="333"/>
      <c r="AG428" s="333"/>
      <c r="AM428" s="333"/>
      <c r="AO428" s="333"/>
      <c r="AS428" s="333"/>
      <c r="AU428" s="333"/>
      <c r="AW428" s="333"/>
    </row>
    <row r="429" spans="4:49">
      <c r="D429" s="120"/>
      <c r="E429" s="120"/>
      <c r="F429" s="333"/>
      <c r="G429" s="333"/>
      <c r="H429" s="333"/>
      <c r="I429" s="333"/>
      <c r="K429" s="333"/>
      <c r="O429" s="333"/>
      <c r="Q429" s="333"/>
      <c r="S429" s="333"/>
      <c r="U429" s="333"/>
      <c r="W429" s="333"/>
      <c r="AA429" s="333"/>
      <c r="AC429" s="333"/>
      <c r="AE429" s="333"/>
      <c r="AG429" s="333"/>
      <c r="AM429" s="333"/>
      <c r="AO429" s="333"/>
      <c r="AS429" s="333"/>
      <c r="AU429" s="333"/>
      <c r="AW429" s="333"/>
    </row>
    <row r="430" spans="4:49">
      <c r="D430" s="120"/>
      <c r="E430" s="120"/>
      <c r="F430" s="333"/>
      <c r="G430" s="333"/>
      <c r="H430" s="333"/>
      <c r="I430" s="333"/>
      <c r="K430" s="333"/>
      <c r="O430" s="333"/>
      <c r="Q430" s="333"/>
      <c r="S430" s="333"/>
      <c r="U430" s="333"/>
      <c r="W430" s="333"/>
      <c r="AA430" s="333"/>
      <c r="AC430" s="333"/>
      <c r="AE430" s="333"/>
      <c r="AG430" s="333"/>
      <c r="AM430" s="333"/>
      <c r="AO430" s="333"/>
      <c r="AS430" s="333"/>
      <c r="AU430" s="333"/>
      <c r="AW430" s="333"/>
    </row>
    <row r="431" spans="4:49">
      <c r="D431" s="120"/>
      <c r="E431" s="120"/>
      <c r="F431" s="333"/>
      <c r="G431" s="333"/>
      <c r="H431" s="333"/>
      <c r="I431" s="333"/>
      <c r="K431" s="333"/>
      <c r="O431" s="333"/>
      <c r="Q431" s="333"/>
      <c r="S431" s="333"/>
      <c r="U431" s="333"/>
      <c r="W431" s="333"/>
      <c r="AA431" s="333"/>
      <c r="AC431" s="333"/>
      <c r="AE431" s="333"/>
      <c r="AG431" s="333"/>
      <c r="AM431" s="333"/>
      <c r="AO431" s="333"/>
      <c r="AS431" s="333"/>
      <c r="AU431" s="333"/>
      <c r="AW431" s="333"/>
    </row>
    <row r="432" spans="4:49">
      <c r="D432" s="120"/>
      <c r="E432" s="120"/>
      <c r="F432" s="333"/>
      <c r="G432" s="333"/>
      <c r="H432" s="333"/>
      <c r="I432" s="333"/>
      <c r="K432" s="333"/>
      <c r="O432" s="333"/>
      <c r="Q432" s="333"/>
      <c r="S432" s="333"/>
      <c r="U432" s="333"/>
      <c r="W432" s="333"/>
      <c r="AA432" s="333"/>
      <c r="AC432" s="333"/>
      <c r="AE432" s="333"/>
      <c r="AG432" s="333"/>
      <c r="AM432" s="333"/>
      <c r="AO432" s="333"/>
      <c r="AS432" s="333"/>
      <c r="AU432" s="333"/>
      <c r="AW432" s="333"/>
    </row>
    <row r="433" spans="4:49">
      <c r="D433" s="120"/>
      <c r="E433" s="120"/>
      <c r="F433" s="333"/>
      <c r="G433" s="333"/>
      <c r="H433" s="333"/>
      <c r="I433" s="333"/>
      <c r="K433" s="333"/>
      <c r="O433" s="333"/>
      <c r="Q433" s="333"/>
      <c r="S433" s="333"/>
      <c r="U433" s="333"/>
      <c r="W433" s="333"/>
      <c r="AA433" s="333"/>
      <c r="AC433" s="333"/>
      <c r="AE433" s="333"/>
      <c r="AG433" s="333"/>
      <c r="AM433" s="333"/>
      <c r="AO433" s="333"/>
      <c r="AS433" s="333"/>
      <c r="AU433" s="333"/>
      <c r="AW433" s="333"/>
    </row>
    <row r="434" spans="4:49">
      <c r="D434" s="120"/>
      <c r="E434" s="120"/>
      <c r="F434" s="333"/>
      <c r="G434" s="333"/>
      <c r="H434" s="333"/>
      <c r="I434" s="333"/>
      <c r="K434" s="333"/>
      <c r="O434" s="333"/>
      <c r="Q434" s="333"/>
      <c r="S434" s="333"/>
      <c r="U434" s="333"/>
      <c r="W434" s="333"/>
      <c r="AA434" s="333"/>
      <c r="AC434" s="333"/>
      <c r="AE434" s="333"/>
      <c r="AG434" s="333"/>
      <c r="AM434" s="333"/>
      <c r="AO434" s="333"/>
      <c r="AS434" s="333"/>
      <c r="AU434" s="333"/>
      <c r="AW434" s="333"/>
    </row>
    <row r="435" spans="4:49">
      <c r="D435" s="120"/>
      <c r="E435" s="120"/>
      <c r="F435" s="333"/>
      <c r="G435" s="333"/>
      <c r="H435" s="333"/>
      <c r="I435" s="333"/>
      <c r="K435" s="333"/>
      <c r="O435" s="333"/>
      <c r="Q435" s="333"/>
      <c r="S435" s="333"/>
      <c r="U435" s="333"/>
      <c r="W435" s="333"/>
      <c r="AA435" s="333"/>
      <c r="AC435" s="333"/>
      <c r="AE435" s="333"/>
      <c r="AG435" s="333"/>
      <c r="AM435" s="333"/>
      <c r="AO435" s="333"/>
      <c r="AS435" s="333"/>
      <c r="AU435" s="333"/>
      <c r="AW435" s="333"/>
    </row>
    <row r="436" spans="4:49">
      <c r="D436" s="120"/>
      <c r="E436" s="120"/>
      <c r="F436" s="333"/>
      <c r="G436" s="333"/>
      <c r="H436" s="333"/>
      <c r="I436" s="333"/>
      <c r="K436" s="333"/>
      <c r="O436" s="333"/>
      <c r="Q436" s="333"/>
      <c r="S436" s="333"/>
      <c r="U436" s="333"/>
      <c r="W436" s="333"/>
      <c r="AA436" s="333"/>
      <c r="AC436" s="333"/>
      <c r="AE436" s="333"/>
      <c r="AG436" s="333"/>
      <c r="AM436" s="333"/>
      <c r="AO436" s="333"/>
      <c r="AS436" s="333"/>
      <c r="AU436" s="333"/>
      <c r="AW436" s="333"/>
    </row>
    <row r="437" spans="4:49">
      <c r="D437" s="120"/>
      <c r="E437" s="120"/>
      <c r="F437" s="333"/>
      <c r="G437" s="333"/>
      <c r="H437" s="333"/>
      <c r="I437" s="333"/>
      <c r="K437" s="333"/>
      <c r="O437" s="333"/>
      <c r="Q437" s="333"/>
      <c r="S437" s="333"/>
      <c r="U437" s="333"/>
      <c r="W437" s="333"/>
      <c r="AA437" s="333"/>
      <c r="AC437" s="333"/>
      <c r="AE437" s="333"/>
      <c r="AG437" s="333"/>
      <c r="AM437" s="333"/>
      <c r="AO437" s="333"/>
      <c r="AS437" s="333"/>
      <c r="AU437" s="333"/>
      <c r="AW437" s="333"/>
    </row>
    <row r="438" spans="4:49">
      <c r="D438" s="120"/>
      <c r="E438" s="120"/>
      <c r="F438" s="333"/>
      <c r="G438" s="333"/>
      <c r="H438" s="333"/>
      <c r="I438" s="333"/>
      <c r="K438" s="333"/>
      <c r="O438" s="333"/>
      <c r="Q438" s="333"/>
      <c r="S438" s="333"/>
      <c r="U438" s="333"/>
      <c r="W438" s="333"/>
      <c r="AA438" s="333"/>
      <c r="AC438" s="333"/>
      <c r="AE438" s="333"/>
      <c r="AG438" s="333"/>
      <c r="AM438" s="333"/>
      <c r="AO438" s="333"/>
      <c r="AS438" s="333"/>
      <c r="AU438" s="333"/>
      <c r="AW438" s="333"/>
    </row>
    <row r="439" spans="4:49">
      <c r="D439" s="120"/>
      <c r="E439" s="120"/>
      <c r="F439" s="333"/>
      <c r="G439" s="333"/>
      <c r="H439" s="333"/>
      <c r="I439" s="333"/>
      <c r="K439" s="333"/>
      <c r="O439" s="333"/>
      <c r="Q439" s="333"/>
      <c r="S439" s="333"/>
      <c r="U439" s="333"/>
      <c r="W439" s="333"/>
      <c r="AA439" s="333"/>
      <c r="AC439" s="333"/>
      <c r="AE439" s="333"/>
      <c r="AG439" s="333"/>
      <c r="AM439" s="333"/>
      <c r="AO439" s="333"/>
      <c r="AS439" s="333"/>
      <c r="AU439" s="333"/>
      <c r="AW439" s="333"/>
    </row>
    <row r="440" spans="4:49">
      <c r="D440" s="120"/>
      <c r="E440" s="120"/>
      <c r="F440" s="333"/>
      <c r="G440" s="333"/>
      <c r="H440" s="333"/>
      <c r="I440" s="333"/>
      <c r="K440" s="333"/>
      <c r="O440" s="333"/>
      <c r="Q440" s="333"/>
      <c r="S440" s="333"/>
      <c r="U440" s="333"/>
      <c r="W440" s="333"/>
      <c r="AA440" s="333"/>
      <c r="AC440" s="333"/>
      <c r="AE440" s="333"/>
      <c r="AG440" s="333"/>
      <c r="AM440" s="333"/>
      <c r="AO440" s="333"/>
      <c r="AS440" s="333"/>
      <c r="AU440" s="333"/>
      <c r="AW440" s="333"/>
    </row>
    <row r="441" spans="4:49">
      <c r="D441" s="120"/>
      <c r="E441" s="120"/>
      <c r="F441" s="333"/>
      <c r="G441" s="333"/>
      <c r="H441" s="333"/>
      <c r="I441" s="333"/>
      <c r="K441" s="333"/>
      <c r="O441" s="333"/>
      <c r="Q441" s="333"/>
      <c r="S441" s="333"/>
      <c r="U441" s="333"/>
      <c r="W441" s="333"/>
      <c r="AA441" s="333"/>
      <c r="AC441" s="333"/>
      <c r="AE441" s="333"/>
      <c r="AG441" s="333"/>
      <c r="AM441" s="333"/>
      <c r="AO441" s="333"/>
      <c r="AS441" s="333"/>
      <c r="AU441" s="333"/>
      <c r="AW441" s="333"/>
    </row>
    <row r="442" spans="4:49">
      <c r="D442" s="120"/>
      <c r="E442" s="120"/>
      <c r="F442" s="333"/>
      <c r="G442" s="333"/>
      <c r="H442" s="333"/>
      <c r="I442" s="333"/>
      <c r="K442" s="333"/>
      <c r="O442" s="333"/>
      <c r="Q442" s="333"/>
      <c r="S442" s="333"/>
      <c r="U442" s="333"/>
      <c r="W442" s="333"/>
      <c r="AA442" s="333"/>
      <c r="AC442" s="333"/>
      <c r="AE442" s="333"/>
      <c r="AG442" s="333"/>
      <c r="AM442" s="333"/>
      <c r="AO442" s="333"/>
      <c r="AS442" s="333"/>
      <c r="AU442" s="333"/>
      <c r="AW442" s="333"/>
    </row>
    <row r="443" spans="4:49">
      <c r="D443" s="120"/>
      <c r="E443" s="120"/>
      <c r="F443" s="333"/>
      <c r="G443" s="333"/>
      <c r="H443" s="333"/>
      <c r="I443" s="333"/>
      <c r="K443" s="333"/>
      <c r="O443" s="333"/>
      <c r="Q443" s="333"/>
      <c r="S443" s="333"/>
      <c r="U443" s="333"/>
      <c r="W443" s="333"/>
      <c r="AA443" s="333"/>
      <c r="AC443" s="333"/>
      <c r="AE443" s="333"/>
      <c r="AG443" s="333"/>
      <c r="AM443" s="333"/>
      <c r="AO443" s="333"/>
      <c r="AS443" s="333"/>
      <c r="AU443" s="333"/>
      <c r="AW443" s="333"/>
    </row>
    <row r="444" spans="4:49">
      <c r="D444" s="120"/>
      <c r="E444" s="120"/>
      <c r="F444" s="333"/>
      <c r="G444" s="333"/>
      <c r="H444" s="333"/>
      <c r="I444" s="333"/>
      <c r="K444" s="333"/>
      <c r="O444" s="333"/>
      <c r="Q444" s="333"/>
      <c r="S444" s="333"/>
      <c r="U444" s="333"/>
      <c r="W444" s="333"/>
      <c r="AA444" s="333"/>
      <c r="AC444" s="333"/>
      <c r="AE444" s="333"/>
      <c r="AG444" s="333"/>
      <c r="AM444" s="333"/>
      <c r="AO444" s="333"/>
      <c r="AS444" s="333"/>
      <c r="AU444" s="333"/>
      <c r="AW444" s="333"/>
    </row>
    <row r="445" spans="4:49">
      <c r="D445" s="120"/>
      <c r="E445" s="120"/>
      <c r="F445" s="333"/>
      <c r="G445" s="333"/>
      <c r="H445" s="333"/>
      <c r="I445" s="333"/>
      <c r="K445" s="333"/>
      <c r="O445" s="333"/>
      <c r="Q445" s="333"/>
      <c r="S445" s="333"/>
      <c r="U445" s="333"/>
      <c r="W445" s="333"/>
      <c r="AA445" s="333"/>
      <c r="AC445" s="333"/>
      <c r="AE445" s="333"/>
      <c r="AG445" s="333"/>
      <c r="AM445" s="333"/>
      <c r="AO445" s="333"/>
      <c r="AS445" s="333"/>
      <c r="AU445" s="333"/>
      <c r="AW445" s="333"/>
    </row>
    <row r="446" spans="4:49">
      <c r="D446" s="120"/>
      <c r="E446" s="120"/>
      <c r="F446" s="333"/>
      <c r="G446" s="333"/>
      <c r="H446" s="333"/>
      <c r="I446" s="333"/>
      <c r="K446" s="333"/>
      <c r="O446" s="333"/>
      <c r="Q446" s="333"/>
      <c r="S446" s="333"/>
      <c r="U446" s="333"/>
      <c r="W446" s="333"/>
      <c r="AA446" s="333"/>
      <c r="AC446" s="333"/>
      <c r="AE446" s="333"/>
      <c r="AG446" s="333"/>
      <c r="AM446" s="333"/>
      <c r="AO446" s="333"/>
      <c r="AS446" s="333"/>
      <c r="AU446" s="333"/>
      <c r="AW446" s="333"/>
    </row>
    <row r="447" spans="4:49">
      <c r="D447" s="120"/>
      <c r="E447" s="120"/>
      <c r="F447" s="333"/>
      <c r="G447" s="333"/>
      <c r="H447" s="333"/>
      <c r="I447" s="333"/>
      <c r="K447" s="333"/>
      <c r="O447" s="333"/>
      <c r="Q447" s="333"/>
      <c r="S447" s="333"/>
      <c r="U447" s="333"/>
      <c r="W447" s="333"/>
      <c r="AA447" s="333"/>
      <c r="AC447" s="333"/>
      <c r="AE447" s="333"/>
      <c r="AG447" s="333"/>
      <c r="AM447" s="333"/>
      <c r="AO447" s="333"/>
      <c r="AS447" s="333"/>
      <c r="AU447" s="333"/>
      <c r="AW447" s="333"/>
    </row>
    <row r="448" spans="4:49">
      <c r="D448" s="120"/>
      <c r="E448" s="120"/>
      <c r="F448" s="333"/>
      <c r="G448" s="333"/>
      <c r="H448" s="333"/>
      <c r="I448" s="333"/>
      <c r="K448" s="333"/>
      <c r="O448" s="333"/>
      <c r="Q448" s="333"/>
      <c r="S448" s="333"/>
      <c r="U448" s="333"/>
      <c r="W448" s="333"/>
      <c r="AA448" s="333"/>
      <c r="AC448" s="333"/>
      <c r="AE448" s="333"/>
      <c r="AG448" s="333"/>
      <c r="AM448" s="333"/>
      <c r="AO448" s="333"/>
      <c r="AS448" s="333"/>
      <c r="AU448" s="333"/>
      <c r="AW448" s="333"/>
    </row>
    <row r="449" spans="4:49">
      <c r="D449" s="120"/>
      <c r="E449" s="120"/>
      <c r="F449" s="333"/>
      <c r="G449" s="333"/>
      <c r="H449" s="333"/>
      <c r="I449" s="333"/>
      <c r="K449" s="333"/>
      <c r="O449" s="333"/>
      <c r="Q449" s="333"/>
      <c r="S449" s="333"/>
      <c r="U449" s="333"/>
      <c r="W449" s="333"/>
      <c r="AA449" s="333"/>
      <c r="AC449" s="333"/>
      <c r="AE449" s="333"/>
      <c r="AG449" s="333"/>
      <c r="AM449" s="333"/>
      <c r="AO449" s="333"/>
      <c r="AS449" s="333"/>
      <c r="AU449" s="333"/>
      <c r="AW449" s="333"/>
    </row>
    <row r="450" spans="4:49">
      <c r="D450" s="120"/>
      <c r="E450" s="120"/>
      <c r="F450" s="333"/>
      <c r="G450" s="333"/>
      <c r="H450" s="333"/>
      <c r="I450" s="333"/>
      <c r="K450" s="333"/>
      <c r="O450" s="333"/>
      <c r="Q450" s="333"/>
      <c r="S450" s="333"/>
      <c r="U450" s="333"/>
      <c r="W450" s="333"/>
      <c r="AA450" s="333"/>
      <c r="AC450" s="333"/>
      <c r="AE450" s="333"/>
      <c r="AG450" s="333"/>
      <c r="AM450" s="333"/>
      <c r="AO450" s="333"/>
      <c r="AS450" s="333"/>
      <c r="AU450" s="333"/>
      <c r="AW450" s="333"/>
    </row>
    <row r="451" spans="4:49">
      <c r="D451" s="120"/>
      <c r="E451" s="120"/>
      <c r="F451" s="333"/>
      <c r="G451" s="333"/>
      <c r="H451" s="333"/>
      <c r="I451" s="333"/>
      <c r="K451" s="333"/>
      <c r="O451" s="333"/>
      <c r="Q451" s="333"/>
      <c r="S451" s="333"/>
      <c r="U451" s="333"/>
      <c r="W451" s="333"/>
      <c r="AA451" s="333"/>
      <c r="AC451" s="333"/>
      <c r="AE451" s="333"/>
      <c r="AG451" s="333"/>
      <c r="AM451" s="333"/>
      <c r="AO451" s="333"/>
      <c r="AS451" s="333"/>
      <c r="AU451" s="333"/>
      <c r="AW451" s="333"/>
    </row>
    <row r="452" spans="4:49">
      <c r="D452" s="120"/>
      <c r="E452" s="120"/>
      <c r="F452" s="333"/>
      <c r="G452" s="333"/>
      <c r="H452" s="333"/>
      <c r="I452" s="333"/>
      <c r="K452" s="333"/>
      <c r="O452" s="333"/>
      <c r="Q452" s="333"/>
      <c r="S452" s="333"/>
      <c r="U452" s="333"/>
      <c r="W452" s="333"/>
      <c r="AA452" s="333"/>
      <c r="AC452" s="333"/>
      <c r="AE452" s="333"/>
      <c r="AG452" s="333"/>
      <c r="AM452" s="333"/>
      <c r="AO452" s="333"/>
      <c r="AS452" s="333"/>
      <c r="AU452" s="333"/>
      <c r="AW452" s="333"/>
    </row>
    <row r="453" spans="4:49">
      <c r="D453" s="120"/>
      <c r="E453" s="120"/>
      <c r="F453" s="333"/>
      <c r="G453" s="333"/>
      <c r="H453" s="333"/>
      <c r="I453" s="333"/>
      <c r="K453" s="333"/>
      <c r="O453" s="333"/>
      <c r="Q453" s="333"/>
      <c r="S453" s="333"/>
      <c r="U453" s="333"/>
      <c r="W453" s="333"/>
      <c r="AA453" s="333"/>
      <c r="AC453" s="333"/>
      <c r="AE453" s="333"/>
      <c r="AG453" s="333"/>
      <c r="AM453" s="333"/>
      <c r="AO453" s="333"/>
      <c r="AS453" s="333"/>
      <c r="AU453" s="333"/>
      <c r="AW453" s="333"/>
    </row>
    <row r="454" spans="4:49">
      <c r="D454" s="120"/>
      <c r="E454" s="120"/>
      <c r="F454" s="333"/>
      <c r="G454" s="333"/>
      <c r="H454" s="333"/>
      <c r="I454" s="333"/>
      <c r="K454" s="333"/>
      <c r="O454" s="333"/>
      <c r="Q454" s="333"/>
      <c r="S454" s="333"/>
      <c r="U454" s="333"/>
      <c r="W454" s="333"/>
      <c r="AA454" s="333"/>
      <c r="AC454" s="333"/>
      <c r="AE454" s="333"/>
      <c r="AG454" s="333"/>
      <c r="AM454" s="333"/>
      <c r="AO454" s="333"/>
      <c r="AS454" s="333"/>
      <c r="AU454" s="333"/>
      <c r="AW454" s="333"/>
    </row>
    <row r="455" spans="4:49">
      <c r="D455" s="120"/>
      <c r="E455" s="120"/>
      <c r="F455" s="333"/>
      <c r="G455" s="333"/>
      <c r="H455" s="333"/>
      <c r="I455" s="333"/>
      <c r="K455" s="333"/>
      <c r="O455" s="333"/>
      <c r="Q455" s="333"/>
      <c r="S455" s="333"/>
      <c r="U455" s="333"/>
      <c r="W455" s="333"/>
      <c r="AA455" s="333"/>
      <c r="AC455" s="333"/>
      <c r="AE455" s="333"/>
      <c r="AG455" s="333"/>
      <c r="AM455" s="333"/>
      <c r="AO455" s="333"/>
      <c r="AS455" s="333"/>
      <c r="AU455" s="333"/>
      <c r="AW455" s="333"/>
    </row>
    <row r="456" spans="4:49">
      <c r="D456" s="120"/>
      <c r="E456" s="120"/>
      <c r="F456" s="333"/>
      <c r="G456" s="333"/>
      <c r="H456" s="333"/>
      <c r="I456" s="333"/>
      <c r="K456" s="333"/>
      <c r="O456" s="333"/>
      <c r="Q456" s="333"/>
      <c r="S456" s="333"/>
      <c r="U456" s="333"/>
      <c r="W456" s="333"/>
      <c r="AA456" s="333"/>
      <c r="AC456" s="333"/>
      <c r="AE456" s="333"/>
      <c r="AG456" s="333"/>
      <c r="AM456" s="333"/>
      <c r="AO456" s="333"/>
      <c r="AS456" s="333"/>
      <c r="AU456" s="333"/>
      <c r="AW456" s="333"/>
    </row>
    <row r="457" spans="4:49">
      <c r="D457" s="120"/>
      <c r="E457" s="120"/>
      <c r="F457" s="333"/>
      <c r="G457" s="333"/>
      <c r="H457" s="333"/>
      <c r="I457" s="333"/>
      <c r="K457" s="333"/>
      <c r="O457" s="333"/>
      <c r="Q457" s="333"/>
      <c r="S457" s="333"/>
      <c r="U457" s="333"/>
      <c r="W457" s="333"/>
      <c r="AA457" s="333"/>
      <c r="AC457" s="333"/>
      <c r="AE457" s="333"/>
      <c r="AG457" s="333"/>
      <c r="AM457" s="333"/>
      <c r="AO457" s="333"/>
      <c r="AS457" s="333"/>
      <c r="AU457" s="333"/>
      <c r="AW457" s="333"/>
    </row>
    <row r="458" spans="4:49">
      <c r="D458" s="120"/>
      <c r="E458" s="120"/>
      <c r="F458" s="333"/>
      <c r="G458" s="333"/>
      <c r="H458" s="333"/>
      <c r="I458" s="333"/>
      <c r="K458" s="333"/>
      <c r="O458" s="333"/>
      <c r="Q458" s="333"/>
      <c r="S458" s="333"/>
      <c r="U458" s="333"/>
      <c r="W458" s="333"/>
      <c r="AA458" s="333"/>
      <c r="AC458" s="333"/>
      <c r="AE458" s="333"/>
      <c r="AG458" s="333"/>
      <c r="AM458" s="333"/>
      <c r="AO458" s="333"/>
      <c r="AS458" s="333"/>
      <c r="AU458" s="333"/>
      <c r="AW458" s="333"/>
    </row>
    <row r="459" spans="4:49">
      <c r="D459" s="120"/>
      <c r="E459" s="120"/>
      <c r="F459" s="333"/>
      <c r="G459" s="333"/>
      <c r="H459" s="333"/>
      <c r="I459" s="333"/>
      <c r="K459" s="333"/>
      <c r="O459" s="333"/>
      <c r="Q459" s="333"/>
      <c r="S459" s="333"/>
      <c r="U459" s="333"/>
      <c r="W459" s="333"/>
      <c r="AA459" s="333"/>
      <c r="AC459" s="333"/>
      <c r="AE459" s="333"/>
      <c r="AG459" s="333"/>
      <c r="AM459" s="333"/>
      <c r="AO459" s="333"/>
      <c r="AS459" s="333"/>
      <c r="AU459" s="333"/>
      <c r="AW459" s="333"/>
    </row>
    <row r="460" spans="4:49">
      <c r="D460" s="120"/>
      <c r="E460" s="120"/>
      <c r="F460" s="333"/>
      <c r="G460" s="333"/>
      <c r="H460" s="333"/>
      <c r="I460" s="333"/>
      <c r="K460" s="333"/>
      <c r="O460" s="333"/>
      <c r="Q460" s="333"/>
      <c r="S460" s="333"/>
      <c r="U460" s="333"/>
      <c r="W460" s="333"/>
      <c r="AA460" s="333"/>
      <c r="AC460" s="333"/>
      <c r="AE460" s="333"/>
      <c r="AG460" s="333"/>
      <c r="AM460" s="333"/>
      <c r="AO460" s="333"/>
      <c r="AS460" s="333"/>
      <c r="AU460" s="333"/>
      <c r="AW460" s="333"/>
    </row>
    <row r="461" spans="4:49">
      <c r="D461" s="120"/>
      <c r="E461" s="120"/>
      <c r="F461" s="333"/>
      <c r="G461" s="333"/>
      <c r="H461" s="333"/>
      <c r="I461" s="333"/>
      <c r="K461" s="333"/>
      <c r="O461" s="333"/>
      <c r="Q461" s="333"/>
      <c r="S461" s="333"/>
      <c r="U461" s="333"/>
      <c r="W461" s="333"/>
      <c r="AA461" s="333"/>
      <c r="AC461" s="333"/>
      <c r="AE461" s="333"/>
      <c r="AG461" s="333"/>
      <c r="AM461" s="333"/>
      <c r="AO461" s="333"/>
      <c r="AS461" s="333"/>
      <c r="AU461" s="333"/>
      <c r="AW461" s="333"/>
    </row>
    <row r="462" spans="4:49">
      <c r="D462" s="120"/>
      <c r="E462" s="120"/>
      <c r="F462" s="333"/>
      <c r="G462" s="333"/>
      <c r="H462" s="333"/>
      <c r="I462" s="333"/>
      <c r="K462" s="333"/>
      <c r="O462" s="333"/>
      <c r="Q462" s="333"/>
      <c r="S462" s="333"/>
      <c r="U462" s="333"/>
      <c r="W462" s="333"/>
      <c r="AA462" s="333"/>
      <c r="AC462" s="333"/>
      <c r="AE462" s="333"/>
      <c r="AG462" s="333"/>
      <c r="AM462" s="333"/>
      <c r="AO462" s="333"/>
      <c r="AS462" s="333"/>
      <c r="AU462" s="333"/>
      <c r="AW462" s="333"/>
    </row>
    <row r="463" spans="4:49">
      <c r="D463" s="120"/>
      <c r="E463" s="120"/>
      <c r="F463" s="333"/>
      <c r="G463" s="333"/>
      <c r="H463" s="333"/>
      <c r="I463" s="333"/>
      <c r="K463" s="333"/>
      <c r="O463" s="333"/>
      <c r="Q463" s="333"/>
      <c r="S463" s="333"/>
      <c r="U463" s="333"/>
      <c r="W463" s="333"/>
      <c r="AA463" s="333"/>
      <c r="AC463" s="333"/>
      <c r="AE463" s="333"/>
      <c r="AG463" s="333"/>
      <c r="AM463" s="333"/>
      <c r="AO463" s="333"/>
      <c r="AS463" s="333"/>
      <c r="AU463" s="333"/>
      <c r="AW463" s="333"/>
    </row>
    <row r="464" spans="4:49">
      <c r="D464" s="120"/>
      <c r="E464" s="120"/>
      <c r="F464" s="333"/>
      <c r="G464" s="333"/>
      <c r="H464" s="333"/>
      <c r="I464" s="333"/>
      <c r="K464" s="333"/>
      <c r="O464" s="333"/>
      <c r="Q464" s="333"/>
      <c r="S464" s="333"/>
      <c r="U464" s="333"/>
      <c r="W464" s="333"/>
      <c r="AA464" s="333"/>
      <c r="AC464" s="333"/>
      <c r="AE464" s="333"/>
      <c r="AG464" s="333"/>
      <c r="AM464" s="333"/>
      <c r="AO464" s="333"/>
      <c r="AS464" s="333"/>
      <c r="AU464" s="333"/>
      <c r="AW464" s="333"/>
    </row>
    <row r="465" spans="4:49">
      <c r="D465" s="120"/>
      <c r="E465" s="120"/>
      <c r="F465" s="333"/>
      <c r="G465" s="333"/>
      <c r="H465" s="333"/>
      <c r="I465" s="333"/>
      <c r="K465" s="333"/>
      <c r="O465" s="333"/>
      <c r="Q465" s="333"/>
      <c r="S465" s="333"/>
      <c r="U465" s="333"/>
      <c r="W465" s="333"/>
      <c r="AA465" s="333"/>
      <c r="AC465" s="333"/>
      <c r="AE465" s="333"/>
      <c r="AG465" s="333"/>
      <c r="AM465" s="333"/>
      <c r="AO465" s="333"/>
      <c r="AS465" s="333"/>
      <c r="AU465" s="333"/>
      <c r="AW465" s="333"/>
    </row>
    <row r="466" spans="4:49">
      <c r="D466" s="120"/>
      <c r="E466" s="120"/>
      <c r="F466" s="333"/>
      <c r="G466" s="333"/>
      <c r="H466" s="333"/>
      <c r="I466" s="333"/>
      <c r="K466" s="333"/>
      <c r="O466" s="333"/>
      <c r="Q466" s="333"/>
      <c r="S466" s="333"/>
      <c r="U466" s="333"/>
      <c r="W466" s="333"/>
      <c r="AA466" s="333"/>
      <c r="AC466" s="333"/>
      <c r="AE466" s="333"/>
      <c r="AG466" s="333"/>
      <c r="AM466" s="333"/>
      <c r="AO466" s="333"/>
      <c r="AS466" s="333"/>
      <c r="AU466" s="333"/>
      <c r="AW466" s="333"/>
    </row>
    <row r="467" spans="4:49">
      <c r="D467" s="120"/>
      <c r="E467" s="120"/>
      <c r="F467" s="333"/>
      <c r="G467" s="333"/>
      <c r="H467" s="333"/>
      <c r="I467" s="333"/>
      <c r="K467" s="333"/>
      <c r="O467" s="333"/>
      <c r="Q467" s="333"/>
      <c r="S467" s="333"/>
      <c r="U467" s="333"/>
      <c r="W467" s="333"/>
      <c r="AA467" s="333"/>
      <c r="AC467" s="333"/>
      <c r="AE467" s="333"/>
      <c r="AG467" s="333"/>
      <c r="AM467" s="333"/>
      <c r="AO467" s="333"/>
      <c r="AS467" s="333"/>
      <c r="AU467" s="333"/>
      <c r="AW467" s="333"/>
    </row>
    <row r="468" spans="4:49">
      <c r="D468" s="120"/>
      <c r="E468" s="120"/>
      <c r="F468" s="333"/>
      <c r="G468" s="333"/>
      <c r="H468" s="333"/>
      <c r="I468" s="333"/>
      <c r="K468" s="333"/>
      <c r="O468" s="333"/>
      <c r="Q468" s="333"/>
      <c r="S468" s="333"/>
      <c r="U468" s="333"/>
      <c r="W468" s="333"/>
      <c r="AA468" s="333"/>
      <c r="AC468" s="333"/>
      <c r="AE468" s="333"/>
      <c r="AG468" s="333"/>
      <c r="AM468" s="333"/>
      <c r="AO468" s="333"/>
      <c r="AS468" s="333"/>
      <c r="AU468" s="333"/>
      <c r="AW468" s="333"/>
    </row>
    <row r="469" spans="4:49">
      <c r="D469" s="120"/>
      <c r="E469" s="120"/>
      <c r="F469" s="333"/>
      <c r="G469" s="333"/>
      <c r="H469" s="333"/>
      <c r="I469" s="333"/>
      <c r="K469" s="333"/>
      <c r="O469" s="333"/>
      <c r="Q469" s="333"/>
      <c r="S469" s="333"/>
      <c r="U469" s="333"/>
      <c r="W469" s="333"/>
      <c r="AA469" s="333"/>
      <c r="AC469" s="333"/>
      <c r="AE469" s="333"/>
      <c r="AG469" s="333"/>
      <c r="AM469" s="333"/>
      <c r="AO469" s="333"/>
      <c r="AS469" s="333"/>
      <c r="AU469" s="333"/>
      <c r="AW469" s="333"/>
    </row>
    <row r="470" spans="4:49">
      <c r="D470" s="120"/>
      <c r="E470" s="120"/>
      <c r="F470" s="333"/>
      <c r="G470" s="333"/>
      <c r="H470" s="333"/>
      <c r="I470" s="333"/>
      <c r="K470" s="333"/>
      <c r="O470" s="333"/>
      <c r="Q470" s="333"/>
      <c r="S470" s="333"/>
      <c r="U470" s="333"/>
      <c r="W470" s="333"/>
      <c r="AA470" s="333"/>
      <c r="AC470" s="333"/>
      <c r="AE470" s="333"/>
      <c r="AG470" s="333"/>
      <c r="AM470" s="333"/>
      <c r="AO470" s="333"/>
      <c r="AS470" s="333"/>
      <c r="AU470" s="333"/>
      <c r="AW470" s="333"/>
    </row>
    <row r="471" spans="4:49">
      <c r="D471" s="120"/>
      <c r="E471" s="120"/>
      <c r="F471" s="333"/>
      <c r="G471" s="333"/>
      <c r="H471" s="333"/>
      <c r="I471" s="333"/>
      <c r="K471" s="333"/>
      <c r="O471" s="333"/>
      <c r="Q471" s="333"/>
      <c r="S471" s="333"/>
      <c r="U471" s="333"/>
      <c r="W471" s="333"/>
      <c r="AA471" s="333"/>
      <c r="AC471" s="333"/>
      <c r="AE471" s="333"/>
      <c r="AG471" s="333"/>
      <c r="AM471" s="333"/>
      <c r="AO471" s="333"/>
      <c r="AS471" s="333"/>
      <c r="AU471" s="333"/>
      <c r="AW471" s="333"/>
    </row>
    <row r="472" spans="4:49">
      <c r="D472" s="120"/>
      <c r="E472" s="120"/>
      <c r="F472" s="333"/>
      <c r="G472" s="333"/>
      <c r="H472" s="333"/>
      <c r="I472" s="333"/>
      <c r="K472" s="333"/>
      <c r="O472" s="333"/>
      <c r="Q472" s="333"/>
      <c r="S472" s="333"/>
      <c r="U472" s="333"/>
      <c r="W472" s="333"/>
      <c r="AA472" s="333"/>
      <c r="AC472" s="333"/>
      <c r="AE472" s="333"/>
      <c r="AG472" s="333"/>
      <c r="AM472" s="333"/>
      <c r="AO472" s="333"/>
      <c r="AS472" s="333"/>
      <c r="AU472" s="333"/>
      <c r="AW472" s="333"/>
    </row>
    <row r="473" spans="4:49">
      <c r="D473" s="120"/>
      <c r="E473" s="120"/>
      <c r="F473" s="333"/>
      <c r="G473" s="333"/>
      <c r="H473" s="333"/>
      <c r="I473" s="333"/>
      <c r="K473" s="333"/>
      <c r="O473" s="333"/>
      <c r="Q473" s="333"/>
      <c r="S473" s="333"/>
      <c r="U473" s="333"/>
      <c r="W473" s="333"/>
      <c r="AA473" s="333"/>
      <c r="AC473" s="333"/>
      <c r="AE473" s="333"/>
      <c r="AG473" s="333"/>
      <c r="AM473" s="333"/>
      <c r="AO473" s="333"/>
      <c r="AS473" s="333"/>
      <c r="AU473" s="333"/>
      <c r="AW473" s="333"/>
    </row>
    <row r="474" spans="4:49">
      <c r="D474" s="120"/>
      <c r="E474" s="120"/>
      <c r="F474" s="333"/>
      <c r="G474" s="333"/>
      <c r="H474" s="333"/>
      <c r="I474" s="333"/>
      <c r="K474" s="333"/>
      <c r="O474" s="333"/>
      <c r="Q474" s="333"/>
      <c r="S474" s="333"/>
      <c r="U474" s="333"/>
      <c r="W474" s="333"/>
      <c r="AA474" s="333"/>
      <c r="AC474" s="333"/>
      <c r="AE474" s="333"/>
      <c r="AG474" s="333"/>
      <c r="AM474" s="333"/>
      <c r="AO474" s="333"/>
      <c r="AS474" s="333"/>
      <c r="AU474" s="333"/>
      <c r="AW474" s="333"/>
    </row>
    <row r="475" spans="4:49">
      <c r="D475" s="120"/>
      <c r="E475" s="120"/>
      <c r="F475" s="333"/>
      <c r="G475" s="333"/>
      <c r="H475" s="333"/>
      <c r="I475" s="333"/>
      <c r="K475" s="333"/>
      <c r="O475" s="333"/>
      <c r="Q475" s="333"/>
      <c r="S475" s="333"/>
      <c r="U475" s="333"/>
      <c r="W475" s="333"/>
      <c r="AA475" s="333"/>
      <c r="AC475" s="333"/>
      <c r="AE475" s="333"/>
      <c r="AG475" s="333"/>
      <c r="AM475" s="333"/>
      <c r="AO475" s="333"/>
      <c r="AS475" s="333"/>
      <c r="AU475" s="333"/>
      <c r="AW475" s="333"/>
    </row>
    <row r="476" spans="4:49">
      <c r="D476" s="120"/>
      <c r="E476" s="120"/>
      <c r="F476" s="333"/>
      <c r="G476" s="333"/>
      <c r="H476" s="333"/>
      <c r="I476" s="333"/>
      <c r="K476" s="333"/>
      <c r="O476" s="333"/>
      <c r="Q476" s="333"/>
      <c r="S476" s="333"/>
      <c r="U476" s="333"/>
      <c r="W476" s="333"/>
      <c r="AA476" s="333"/>
      <c r="AC476" s="333"/>
      <c r="AE476" s="333"/>
      <c r="AG476" s="333"/>
      <c r="AM476" s="333"/>
      <c r="AO476" s="333"/>
      <c r="AS476" s="333"/>
      <c r="AU476" s="333"/>
      <c r="AW476" s="333"/>
    </row>
    <row r="477" spans="4:49">
      <c r="D477" s="120"/>
      <c r="E477" s="120"/>
      <c r="F477" s="333"/>
      <c r="G477" s="333"/>
      <c r="H477" s="333"/>
      <c r="I477" s="333"/>
      <c r="K477" s="333"/>
      <c r="O477" s="333"/>
      <c r="Q477" s="333"/>
      <c r="S477" s="333"/>
      <c r="U477" s="333"/>
      <c r="W477" s="333"/>
      <c r="AA477" s="333"/>
      <c r="AC477" s="333"/>
      <c r="AE477" s="333"/>
      <c r="AG477" s="333"/>
      <c r="AM477" s="333"/>
      <c r="AO477" s="333"/>
      <c r="AS477" s="333"/>
      <c r="AU477" s="333"/>
      <c r="AW477" s="333"/>
    </row>
    <row r="478" spans="4:49">
      <c r="D478" s="120"/>
      <c r="E478" s="120"/>
      <c r="F478" s="333"/>
      <c r="G478" s="333"/>
      <c r="H478" s="333"/>
      <c r="I478" s="333"/>
      <c r="K478" s="333"/>
      <c r="O478" s="333"/>
      <c r="Q478" s="333"/>
      <c r="S478" s="333"/>
      <c r="U478" s="333"/>
      <c r="W478" s="333"/>
      <c r="AA478" s="333"/>
      <c r="AC478" s="333"/>
      <c r="AE478" s="333"/>
      <c r="AG478" s="333"/>
      <c r="AM478" s="333"/>
      <c r="AO478" s="333"/>
      <c r="AS478" s="333"/>
      <c r="AU478" s="333"/>
      <c r="AW478" s="333"/>
    </row>
    <row r="479" spans="4:49">
      <c r="D479" s="120"/>
      <c r="E479" s="120"/>
      <c r="F479" s="333"/>
      <c r="G479" s="333"/>
      <c r="H479" s="333"/>
      <c r="I479" s="333"/>
      <c r="K479" s="333"/>
      <c r="O479" s="333"/>
      <c r="Q479" s="333"/>
      <c r="S479" s="333"/>
      <c r="U479" s="333"/>
      <c r="W479" s="333"/>
      <c r="AA479" s="333"/>
      <c r="AC479" s="333"/>
      <c r="AE479" s="333"/>
      <c r="AG479" s="333"/>
      <c r="AM479" s="333"/>
      <c r="AO479" s="333"/>
      <c r="AS479" s="333"/>
      <c r="AU479" s="333"/>
      <c r="AW479" s="333"/>
    </row>
    <row r="480" spans="4:49">
      <c r="D480" s="120"/>
      <c r="E480" s="120"/>
      <c r="F480" s="333"/>
      <c r="G480" s="333"/>
      <c r="H480" s="333"/>
      <c r="I480" s="333"/>
      <c r="K480" s="333"/>
      <c r="O480" s="333"/>
      <c r="Q480" s="333"/>
      <c r="S480" s="333"/>
      <c r="U480" s="333"/>
      <c r="W480" s="333"/>
      <c r="AA480" s="333"/>
      <c r="AC480" s="333"/>
      <c r="AE480" s="333"/>
      <c r="AG480" s="333"/>
      <c r="AM480" s="333"/>
      <c r="AO480" s="333"/>
      <c r="AS480" s="333"/>
      <c r="AU480" s="333"/>
      <c r="AW480" s="333"/>
    </row>
    <row r="481" spans="4:49">
      <c r="D481" s="120"/>
      <c r="E481" s="120"/>
      <c r="F481" s="333"/>
      <c r="G481" s="333"/>
      <c r="H481" s="333"/>
      <c r="I481" s="333"/>
      <c r="K481" s="333"/>
      <c r="O481" s="333"/>
      <c r="Q481" s="333"/>
      <c r="S481" s="333"/>
      <c r="U481" s="333"/>
      <c r="W481" s="333"/>
      <c r="AA481" s="333"/>
      <c r="AC481" s="333"/>
      <c r="AE481" s="333"/>
      <c r="AG481" s="333"/>
      <c r="AM481" s="333"/>
      <c r="AO481" s="333"/>
      <c r="AS481" s="333"/>
      <c r="AU481" s="333"/>
      <c r="AW481" s="333"/>
    </row>
    <row r="482" spans="4:49">
      <c r="D482" s="120"/>
      <c r="E482" s="120"/>
      <c r="F482" s="333"/>
      <c r="G482" s="333"/>
      <c r="H482" s="333"/>
      <c r="I482" s="333"/>
      <c r="K482" s="333"/>
      <c r="O482" s="333"/>
      <c r="Q482" s="333"/>
      <c r="S482" s="333"/>
      <c r="U482" s="333"/>
      <c r="W482" s="333"/>
      <c r="AA482" s="333"/>
      <c r="AC482" s="333"/>
      <c r="AE482" s="333"/>
      <c r="AG482" s="333"/>
      <c r="AM482" s="333"/>
      <c r="AO482" s="333"/>
      <c r="AS482" s="333"/>
      <c r="AU482" s="333"/>
      <c r="AW482" s="333"/>
    </row>
    <row r="483" spans="4:49">
      <c r="D483" s="120"/>
      <c r="E483" s="120"/>
      <c r="F483" s="333"/>
      <c r="G483" s="333"/>
      <c r="H483" s="333"/>
      <c r="I483" s="333"/>
      <c r="K483" s="333"/>
      <c r="O483" s="333"/>
      <c r="Q483" s="333"/>
      <c r="S483" s="333"/>
      <c r="U483" s="333"/>
      <c r="W483" s="333"/>
      <c r="AA483" s="333"/>
      <c r="AC483" s="333"/>
      <c r="AE483" s="333"/>
      <c r="AG483" s="333"/>
      <c r="AM483" s="333"/>
      <c r="AO483" s="333"/>
      <c r="AS483" s="333"/>
      <c r="AU483" s="333"/>
      <c r="AW483" s="333"/>
    </row>
    <row r="484" spans="4:49">
      <c r="D484" s="120"/>
      <c r="E484" s="120"/>
      <c r="F484" s="333"/>
      <c r="G484" s="333"/>
      <c r="H484" s="333"/>
      <c r="I484" s="333"/>
      <c r="K484" s="333"/>
      <c r="O484" s="333"/>
      <c r="Q484" s="333"/>
      <c r="S484" s="333"/>
      <c r="U484" s="333"/>
      <c r="W484" s="333"/>
      <c r="AA484" s="333"/>
      <c r="AC484" s="333"/>
      <c r="AE484" s="333"/>
      <c r="AG484" s="333"/>
      <c r="AM484" s="333"/>
      <c r="AO484" s="333"/>
      <c r="AS484" s="333"/>
      <c r="AU484" s="333"/>
      <c r="AW484" s="333"/>
    </row>
    <row r="485" spans="4:49">
      <c r="D485" s="120"/>
      <c r="E485" s="120"/>
      <c r="F485" s="333"/>
      <c r="G485" s="333"/>
      <c r="H485" s="333"/>
      <c r="I485" s="333"/>
      <c r="K485" s="333"/>
      <c r="O485" s="333"/>
      <c r="Q485" s="333"/>
      <c r="S485" s="333"/>
      <c r="U485" s="333"/>
      <c r="W485" s="333"/>
      <c r="AA485" s="333"/>
      <c r="AC485" s="333"/>
      <c r="AE485" s="333"/>
      <c r="AG485" s="333"/>
      <c r="AM485" s="333"/>
      <c r="AO485" s="333"/>
      <c r="AS485" s="333"/>
      <c r="AU485" s="333"/>
      <c r="AW485" s="333"/>
    </row>
    <row r="486" spans="4:49">
      <c r="D486" s="120"/>
      <c r="E486" s="120"/>
      <c r="F486" s="333"/>
      <c r="G486" s="333"/>
      <c r="H486" s="333"/>
      <c r="I486" s="333"/>
      <c r="K486" s="333"/>
      <c r="O486" s="333"/>
      <c r="Q486" s="333"/>
      <c r="S486" s="333"/>
      <c r="U486" s="333"/>
      <c r="W486" s="333"/>
      <c r="AA486" s="333"/>
      <c r="AC486" s="333"/>
      <c r="AE486" s="333"/>
      <c r="AG486" s="333"/>
      <c r="AM486" s="333"/>
      <c r="AO486" s="333"/>
      <c r="AS486" s="333"/>
      <c r="AU486" s="333"/>
      <c r="AW486" s="333"/>
    </row>
    <row r="487" spans="4:49">
      <c r="D487" s="120"/>
      <c r="E487" s="120"/>
      <c r="F487" s="333"/>
      <c r="G487" s="333"/>
      <c r="H487" s="333"/>
      <c r="I487" s="333"/>
      <c r="K487" s="333"/>
      <c r="O487" s="333"/>
      <c r="Q487" s="333"/>
      <c r="S487" s="333"/>
      <c r="U487" s="333"/>
      <c r="W487" s="333"/>
      <c r="AA487" s="333"/>
      <c r="AC487" s="333"/>
      <c r="AE487" s="333"/>
      <c r="AG487" s="333"/>
      <c r="AM487" s="333"/>
      <c r="AO487" s="333"/>
      <c r="AS487" s="333"/>
      <c r="AU487" s="333"/>
      <c r="AW487" s="333"/>
    </row>
    <row r="488" spans="4:49">
      <c r="D488" s="120"/>
      <c r="E488" s="120"/>
      <c r="F488" s="333"/>
      <c r="G488" s="333"/>
      <c r="H488" s="333"/>
      <c r="I488" s="333"/>
      <c r="K488" s="333"/>
      <c r="O488" s="333"/>
      <c r="Q488" s="333"/>
      <c r="S488" s="333"/>
      <c r="U488" s="333"/>
      <c r="W488" s="333"/>
      <c r="AA488" s="333"/>
      <c r="AC488" s="333"/>
      <c r="AE488" s="333"/>
      <c r="AG488" s="333"/>
      <c r="AM488" s="333"/>
      <c r="AO488" s="333"/>
      <c r="AS488" s="333"/>
      <c r="AU488" s="333"/>
      <c r="AW488" s="333"/>
    </row>
    <row r="489" spans="4:49">
      <c r="D489" s="120"/>
      <c r="E489" s="120"/>
      <c r="F489" s="333"/>
      <c r="G489" s="333"/>
      <c r="H489" s="333"/>
      <c r="I489" s="333"/>
      <c r="K489" s="333"/>
      <c r="O489" s="333"/>
      <c r="Q489" s="333"/>
      <c r="S489" s="333"/>
      <c r="U489" s="333"/>
      <c r="W489" s="333"/>
      <c r="AA489" s="333"/>
      <c r="AC489" s="333"/>
      <c r="AE489" s="333"/>
      <c r="AG489" s="333"/>
      <c r="AM489" s="333"/>
      <c r="AO489" s="333"/>
      <c r="AS489" s="333"/>
      <c r="AU489" s="333"/>
      <c r="AW489" s="333"/>
    </row>
    <row r="490" spans="4:49">
      <c r="D490" s="120"/>
      <c r="E490" s="120"/>
      <c r="F490" s="333"/>
      <c r="G490" s="333"/>
      <c r="H490" s="333"/>
      <c r="I490" s="333"/>
      <c r="K490" s="333"/>
      <c r="O490" s="333"/>
      <c r="Q490" s="333"/>
      <c r="S490" s="333"/>
      <c r="U490" s="333"/>
      <c r="W490" s="333"/>
      <c r="AA490" s="333"/>
      <c r="AC490" s="333"/>
      <c r="AE490" s="333"/>
      <c r="AG490" s="333"/>
      <c r="AM490" s="333"/>
      <c r="AO490" s="333"/>
      <c r="AS490" s="333"/>
      <c r="AU490" s="333"/>
      <c r="AW490" s="333"/>
    </row>
    <row r="491" spans="4:49">
      <c r="D491" s="120"/>
      <c r="E491" s="120"/>
      <c r="F491" s="333"/>
      <c r="G491" s="333"/>
      <c r="H491" s="333"/>
      <c r="I491" s="333"/>
      <c r="K491" s="333"/>
      <c r="O491" s="333"/>
      <c r="Q491" s="333"/>
      <c r="S491" s="333"/>
      <c r="U491" s="333"/>
      <c r="W491" s="333"/>
      <c r="AA491" s="333"/>
      <c r="AC491" s="333"/>
      <c r="AE491" s="333"/>
      <c r="AG491" s="333"/>
      <c r="AM491" s="333"/>
      <c r="AO491" s="333"/>
      <c r="AS491" s="333"/>
      <c r="AU491" s="333"/>
      <c r="AW491" s="333"/>
    </row>
    <row r="492" spans="4:49">
      <c r="D492" s="120"/>
      <c r="E492" s="120"/>
      <c r="F492" s="333"/>
      <c r="G492" s="333"/>
      <c r="H492" s="333"/>
      <c r="I492" s="333"/>
      <c r="K492" s="333"/>
      <c r="O492" s="333"/>
      <c r="Q492" s="333"/>
      <c r="S492" s="333"/>
      <c r="U492" s="333"/>
      <c r="W492" s="333"/>
      <c r="AA492" s="333"/>
      <c r="AC492" s="333"/>
      <c r="AE492" s="333"/>
      <c r="AG492" s="333"/>
      <c r="AM492" s="333"/>
      <c r="AO492" s="333"/>
      <c r="AS492" s="333"/>
      <c r="AU492" s="333"/>
      <c r="AW492" s="333"/>
    </row>
    <row r="493" spans="4:49">
      <c r="D493" s="120"/>
      <c r="E493" s="120"/>
      <c r="F493" s="333"/>
      <c r="G493" s="333"/>
      <c r="H493" s="333"/>
      <c r="I493" s="333"/>
      <c r="K493" s="333"/>
      <c r="O493" s="333"/>
      <c r="Q493" s="333"/>
      <c r="S493" s="333"/>
      <c r="U493" s="333"/>
      <c r="W493" s="333"/>
      <c r="AA493" s="333"/>
      <c r="AC493" s="333"/>
      <c r="AE493" s="333"/>
      <c r="AG493" s="333"/>
      <c r="AM493" s="333"/>
      <c r="AO493" s="333"/>
      <c r="AS493" s="333"/>
      <c r="AU493" s="333"/>
      <c r="AW493" s="333"/>
    </row>
    <row r="494" spans="4:49">
      <c r="D494" s="120"/>
      <c r="E494" s="120"/>
      <c r="F494" s="333"/>
      <c r="G494" s="333"/>
      <c r="H494" s="333"/>
      <c r="I494" s="333"/>
      <c r="K494" s="333"/>
      <c r="O494" s="333"/>
      <c r="Q494" s="333"/>
      <c r="S494" s="333"/>
      <c r="U494" s="333"/>
      <c r="W494" s="333"/>
      <c r="AA494" s="333"/>
      <c r="AC494" s="333"/>
      <c r="AE494" s="333"/>
      <c r="AG494" s="333"/>
      <c r="AM494" s="333"/>
      <c r="AO494" s="333"/>
      <c r="AS494" s="333"/>
      <c r="AU494" s="333"/>
      <c r="AW494" s="333"/>
    </row>
    <row r="495" spans="4:49">
      <c r="D495" s="120"/>
      <c r="E495" s="120"/>
      <c r="F495" s="333"/>
      <c r="G495" s="333"/>
      <c r="H495" s="333"/>
      <c r="I495" s="333"/>
      <c r="K495" s="333"/>
      <c r="O495" s="333"/>
      <c r="Q495" s="333"/>
      <c r="S495" s="333"/>
      <c r="U495" s="333"/>
      <c r="W495" s="333"/>
      <c r="AA495" s="333"/>
      <c r="AC495" s="333"/>
      <c r="AE495" s="333"/>
      <c r="AG495" s="333"/>
      <c r="AM495" s="333"/>
      <c r="AO495" s="333"/>
      <c r="AS495" s="333"/>
      <c r="AU495" s="333"/>
      <c r="AW495" s="333"/>
    </row>
    <row r="496" spans="4:49">
      <c r="D496" s="120"/>
      <c r="E496" s="120"/>
      <c r="F496" s="333"/>
      <c r="G496" s="333"/>
      <c r="H496" s="333"/>
      <c r="I496" s="333"/>
      <c r="K496" s="333"/>
      <c r="O496" s="333"/>
      <c r="Q496" s="333"/>
      <c r="S496" s="333"/>
      <c r="U496" s="333"/>
      <c r="W496" s="333"/>
      <c r="AA496" s="333"/>
      <c r="AC496" s="333"/>
      <c r="AE496" s="333"/>
      <c r="AG496" s="333"/>
      <c r="AM496" s="333"/>
      <c r="AO496" s="333"/>
      <c r="AS496" s="333"/>
      <c r="AU496" s="333"/>
      <c r="AW496" s="333"/>
    </row>
    <row r="497" spans="4:49">
      <c r="D497" s="120"/>
      <c r="E497" s="120"/>
      <c r="F497" s="333"/>
      <c r="G497" s="333"/>
      <c r="H497" s="333"/>
      <c r="I497" s="333"/>
      <c r="K497" s="333"/>
      <c r="O497" s="333"/>
      <c r="Q497" s="333"/>
      <c r="S497" s="333"/>
      <c r="U497" s="333"/>
      <c r="W497" s="333"/>
      <c r="AA497" s="333"/>
      <c r="AC497" s="333"/>
      <c r="AE497" s="333"/>
      <c r="AG497" s="333"/>
      <c r="AM497" s="333"/>
      <c r="AO497" s="333"/>
      <c r="AS497" s="333"/>
      <c r="AU497" s="333"/>
      <c r="AW497" s="333"/>
    </row>
    <row r="498" spans="4:49">
      <c r="D498" s="120"/>
      <c r="E498" s="120"/>
      <c r="F498" s="333"/>
      <c r="G498" s="333"/>
      <c r="H498" s="333"/>
      <c r="I498" s="333"/>
      <c r="K498" s="333"/>
      <c r="O498" s="333"/>
      <c r="Q498" s="333"/>
      <c r="S498" s="333"/>
      <c r="U498" s="333"/>
      <c r="W498" s="333"/>
      <c r="AA498" s="333"/>
      <c r="AC498" s="333"/>
      <c r="AE498" s="333"/>
      <c r="AG498" s="333"/>
      <c r="AM498" s="333"/>
      <c r="AO498" s="333"/>
      <c r="AS498" s="333"/>
      <c r="AU498" s="333"/>
      <c r="AW498" s="333"/>
    </row>
    <row r="499" spans="4:49">
      <c r="D499" s="120"/>
      <c r="E499" s="120"/>
      <c r="F499" s="333"/>
      <c r="G499" s="333"/>
      <c r="H499" s="333"/>
      <c r="I499" s="333"/>
      <c r="K499" s="333"/>
      <c r="O499" s="333"/>
      <c r="Q499" s="333"/>
      <c r="S499" s="333"/>
      <c r="U499" s="333"/>
      <c r="W499" s="333"/>
      <c r="AA499" s="333"/>
      <c r="AC499" s="333"/>
      <c r="AE499" s="333"/>
      <c r="AG499" s="333"/>
      <c r="AM499" s="333"/>
      <c r="AO499" s="333"/>
      <c r="AS499" s="333"/>
      <c r="AU499" s="333"/>
      <c r="AW499" s="333"/>
    </row>
    <row r="500" spans="4:49">
      <c r="D500" s="120"/>
      <c r="E500" s="120"/>
      <c r="F500" s="333"/>
      <c r="G500" s="333"/>
      <c r="H500" s="333"/>
      <c r="I500" s="333"/>
      <c r="K500" s="333"/>
      <c r="O500" s="333"/>
      <c r="Q500" s="333"/>
      <c r="S500" s="333"/>
      <c r="U500" s="333"/>
      <c r="W500" s="333"/>
      <c r="AA500" s="333"/>
      <c r="AC500" s="333"/>
      <c r="AE500" s="333"/>
      <c r="AG500" s="333"/>
      <c r="AM500" s="333"/>
      <c r="AO500" s="333"/>
      <c r="AS500" s="333"/>
      <c r="AU500" s="333"/>
      <c r="AW500" s="333"/>
    </row>
    <row r="501" spans="4:49">
      <c r="D501" s="120"/>
      <c r="E501" s="120"/>
      <c r="F501" s="333"/>
      <c r="G501" s="333"/>
      <c r="H501" s="333"/>
      <c r="I501" s="333"/>
      <c r="K501" s="333"/>
      <c r="O501" s="333"/>
      <c r="Q501" s="333"/>
      <c r="S501" s="333"/>
      <c r="U501" s="333"/>
      <c r="W501" s="333"/>
      <c r="AA501" s="333"/>
      <c r="AC501" s="333"/>
      <c r="AE501" s="333"/>
      <c r="AG501" s="333"/>
      <c r="AM501" s="333"/>
      <c r="AO501" s="333"/>
      <c r="AS501" s="333"/>
      <c r="AU501" s="333"/>
      <c r="AW501" s="333"/>
    </row>
    <row r="502" spans="4:49">
      <c r="D502" s="120"/>
      <c r="E502" s="120"/>
      <c r="F502" s="333"/>
      <c r="G502" s="333"/>
      <c r="H502" s="333"/>
      <c r="I502" s="333"/>
      <c r="K502" s="333"/>
      <c r="O502" s="333"/>
      <c r="Q502" s="333"/>
      <c r="S502" s="333"/>
      <c r="U502" s="333"/>
      <c r="W502" s="333"/>
      <c r="AA502" s="333"/>
      <c r="AC502" s="333"/>
      <c r="AE502" s="333"/>
      <c r="AG502" s="333"/>
      <c r="AM502" s="333"/>
      <c r="AO502" s="333"/>
      <c r="AS502" s="333"/>
      <c r="AU502" s="333"/>
      <c r="AW502" s="333"/>
    </row>
    <row r="503" spans="4:49">
      <c r="D503" s="120"/>
      <c r="E503" s="120"/>
      <c r="F503" s="333"/>
      <c r="G503" s="333"/>
      <c r="H503" s="333"/>
      <c r="I503" s="333"/>
      <c r="K503" s="333"/>
      <c r="O503" s="333"/>
      <c r="Q503" s="333"/>
      <c r="S503" s="333"/>
      <c r="U503" s="333"/>
      <c r="W503" s="333"/>
      <c r="AA503" s="333"/>
      <c r="AC503" s="333"/>
      <c r="AE503" s="333"/>
      <c r="AG503" s="333"/>
      <c r="AM503" s="333"/>
      <c r="AO503" s="333"/>
      <c r="AS503" s="333"/>
      <c r="AU503" s="333"/>
      <c r="AW503" s="333"/>
    </row>
    <row r="504" spans="4:49">
      <c r="D504" s="120"/>
      <c r="E504" s="120"/>
      <c r="F504" s="333"/>
      <c r="G504" s="333"/>
      <c r="H504" s="333"/>
      <c r="I504" s="333"/>
      <c r="K504" s="333"/>
      <c r="O504" s="333"/>
      <c r="Q504" s="333"/>
      <c r="S504" s="333"/>
      <c r="U504" s="333"/>
      <c r="W504" s="333"/>
      <c r="AA504" s="333"/>
      <c r="AC504" s="333"/>
      <c r="AE504" s="333"/>
      <c r="AG504" s="333"/>
      <c r="AM504" s="333"/>
      <c r="AO504" s="333"/>
      <c r="AS504" s="333"/>
      <c r="AU504" s="333"/>
      <c r="AW504" s="333"/>
    </row>
    <row r="505" spans="4:49">
      <c r="D505" s="120"/>
      <c r="E505" s="120"/>
      <c r="F505" s="333"/>
      <c r="G505" s="333"/>
      <c r="H505" s="333"/>
      <c r="I505" s="333"/>
      <c r="K505" s="333"/>
      <c r="O505" s="333"/>
      <c r="Q505" s="333"/>
      <c r="S505" s="333"/>
      <c r="U505" s="333"/>
      <c r="W505" s="333"/>
      <c r="AA505" s="333"/>
      <c r="AC505" s="333"/>
      <c r="AE505" s="333"/>
      <c r="AG505" s="333"/>
      <c r="AM505" s="333"/>
      <c r="AO505" s="333"/>
      <c r="AS505" s="333"/>
      <c r="AU505" s="333"/>
      <c r="AW505" s="333"/>
    </row>
    <row r="506" spans="4:49">
      <c r="D506" s="120"/>
      <c r="E506" s="120"/>
      <c r="F506" s="333"/>
      <c r="G506" s="333"/>
      <c r="H506" s="333"/>
      <c r="I506" s="333"/>
      <c r="K506" s="333"/>
      <c r="O506" s="333"/>
      <c r="Q506" s="333"/>
      <c r="S506" s="333"/>
      <c r="U506" s="333"/>
      <c r="W506" s="333"/>
      <c r="AA506" s="333"/>
      <c r="AC506" s="333"/>
      <c r="AE506" s="333"/>
      <c r="AG506" s="333"/>
      <c r="AM506" s="333"/>
      <c r="AO506" s="333"/>
      <c r="AS506" s="333"/>
      <c r="AU506" s="333"/>
      <c r="AW506" s="333"/>
    </row>
    <row r="507" spans="4:49">
      <c r="D507" s="120"/>
      <c r="E507" s="120"/>
      <c r="F507" s="333"/>
      <c r="G507" s="333"/>
      <c r="H507" s="333"/>
      <c r="I507" s="333"/>
      <c r="K507" s="333"/>
      <c r="O507" s="333"/>
      <c r="Q507" s="333"/>
      <c r="S507" s="333"/>
      <c r="U507" s="333"/>
      <c r="W507" s="333"/>
      <c r="AA507" s="333"/>
      <c r="AC507" s="333"/>
      <c r="AE507" s="333"/>
      <c r="AG507" s="333"/>
      <c r="AM507" s="333"/>
      <c r="AO507" s="333"/>
      <c r="AS507" s="333"/>
      <c r="AU507" s="333"/>
      <c r="AW507" s="333"/>
    </row>
    <row r="508" spans="4:49">
      <c r="D508" s="120"/>
      <c r="E508" s="120"/>
      <c r="F508" s="333"/>
      <c r="G508" s="333"/>
      <c r="H508" s="333"/>
      <c r="I508" s="333"/>
      <c r="K508" s="333"/>
      <c r="O508" s="333"/>
      <c r="Q508" s="333"/>
      <c r="S508" s="333"/>
      <c r="U508" s="333"/>
      <c r="W508" s="333"/>
      <c r="AA508" s="333"/>
      <c r="AC508" s="333"/>
      <c r="AE508" s="333"/>
      <c r="AG508" s="333"/>
      <c r="AM508" s="333"/>
      <c r="AO508" s="333"/>
      <c r="AS508" s="333"/>
      <c r="AU508" s="333"/>
      <c r="AW508" s="333"/>
    </row>
    <row r="509" spans="4:49">
      <c r="D509" s="120"/>
      <c r="E509" s="120"/>
      <c r="F509" s="333"/>
      <c r="G509" s="333"/>
      <c r="H509" s="333"/>
      <c r="I509" s="333"/>
      <c r="K509" s="333"/>
      <c r="O509" s="333"/>
      <c r="Q509" s="333"/>
      <c r="S509" s="333"/>
      <c r="U509" s="333"/>
      <c r="W509" s="333"/>
      <c r="AA509" s="333"/>
      <c r="AC509" s="333"/>
      <c r="AE509" s="333"/>
      <c r="AG509" s="333"/>
      <c r="AM509" s="333"/>
      <c r="AO509" s="333"/>
      <c r="AS509" s="333"/>
      <c r="AU509" s="333"/>
      <c r="AW509" s="333"/>
    </row>
    <row r="510" spans="4:49">
      <c r="D510" s="120"/>
      <c r="E510" s="120"/>
      <c r="F510" s="333"/>
      <c r="G510" s="333"/>
      <c r="H510" s="333"/>
      <c r="I510" s="333"/>
      <c r="K510" s="333"/>
      <c r="O510" s="333"/>
      <c r="Q510" s="333"/>
      <c r="S510" s="333"/>
      <c r="U510" s="333"/>
      <c r="W510" s="333"/>
      <c r="AA510" s="333"/>
      <c r="AC510" s="333"/>
      <c r="AE510" s="333"/>
      <c r="AG510" s="333"/>
      <c r="AM510" s="333"/>
      <c r="AO510" s="333"/>
      <c r="AS510" s="333"/>
      <c r="AU510" s="333"/>
      <c r="AW510" s="333"/>
    </row>
    <row r="511" spans="4:49">
      <c r="D511" s="120"/>
      <c r="E511" s="120"/>
      <c r="F511" s="333"/>
      <c r="G511" s="333"/>
      <c r="H511" s="333"/>
      <c r="I511" s="333"/>
      <c r="K511" s="333"/>
      <c r="O511" s="333"/>
      <c r="Q511" s="333"/>
      <c r="S511" s="333"/>
      <c r="U511" s="333"/>
      <c r="W511" s="333"/>
      <c r="AA511" s="333"/>
      <c r="AC511" s="333"/>
      <c r="AE511" s="333"/>
      <c r="AG511" s="333"/>
      <c r="AM511" s="333"/>
      <c r="AO511" s="333"/>
      <c r="AS511" s="333"/>
      <c r="AU511" s="333"/>
      <c r="AW511" s="333"/>
    </row>
    <row r="512" spans="4:49">
      <c r="D512" s="120"/>
      <c r="E512" s="120"/>
      <c r="F512" s="333"/>
      <c r="G512" s="333"/>
      <c r="H512" s="333"/>
      <c r="I512" s="333"/>
      <c r="K512" s="333"/>
      <c r="O512" s="333"/>
      <c r="Q512" s="333"/>
      <c r="S512" s="333"/>
      <c r="U512" s="333"/>
      <c r="W512" s="333"/>
      <c r="AA512" s="333"/>
      <c r="AC512" s="333"/>
      <c r="AE512" s="333"/>
      <c r="AG512" s="333"/>
      <c r="AM512" s="333"/>
      <c r="AO512" s="333"/>
      <c r="AS512" s="333"/>
      <c r="AU512" s="333"/>
      <c r="AW512" s="333"/>
    </row>
    <row r="513" spans="4:49">
      <c r="D513" s="120"/>
      <c r="E513" s="120"/>
      <c r="F513" s="333"/>
      <c r="G513" s="333"/>
      <c r="H513" s="333"/>
      <c r="I513" s="333"/>
      <c r="K513" s="333"/>
      <c r="O513" s="333"/>
      <c r="Q513" s="333"/>
      <c r="S513" s="333"/>
      <c r="U513" s="333"/>
      <c r="W513" s="333"/>
      <c r="AA513" s="333"/>
      <c r="AC513" s="333"/>
      <c r="AE513" s="333"/>
      <c r="AG513" s="333"/>
      <c r="AM513" s="333"/>
      <c r="AO513" s="333"/>
      <c r="AS513" s="333"/>
      <c r="AU513" s="333"/>
      <c r="AW513" s="333"/>
    </row>
    <row r="514" spans="4:49">
      <c r="D514" s="120"/>
      <c r="E514" s="120"/>
      <c r="F514" s="333"/>
      <c r="G514" s="333"/>
      <c r="H514" s="333"/>
      <c r="I514" s="333"/>
      <c r="K514" s="333"/>
      <c r="O514" s="333"/>
      <c r="Q514" s="333"/>
      <c r="S514" s="333"/>
      <c r="U514" s="333"/>
      <c r="W514" s="333"/>
      <c r="AA514" s="333"/>
      <c r="AC514" s="333"/>
      <c r="AE514" s="333"/>
      <c r="AG514" s="333"/>
      <c r="AM514" s="333"/>
      <c r="AO514" s="333"/>
      <c r="AS514" s="333"/>
      <c r="AU514" s="333"/>
      <c r="AW514" s="333"/>
    </row>
    <row r="515" spans="4:49">
      <c r="D515" s="120"/>
      <c r="E515" s="120"/>
      <c r="F515" s="333"/>
      <c r="G515" s="333"/>
      <c r="H515" s="333"/>
      <c r="I515" s="333"/>
      <c r="K515" s="333"/>
      <c r="O515" s="333"/>
      <c r="Q515" s="333"/>
      <c r="S515" s="333"/>
      <c r="U515" s="333"/>
      <c r="W515" s="333"/>
      <c r="AA515" s="333"/>
      <c r="AC515" s="333"/>
      <c r="AE515" s="333"/>
      <c r="AG515" s="333"/>
      <c r="AM515" s="333"/>
      <c r="AO515" s="333"/>
      <c r="AS515" s="333"/>
      <c r="AU515" s="333"/>
      <c r="AW515" s="333"/>
    </row>
    <row r="516" spans="4:49">
      <c r="D516" s="120"/>
      <c r="E516" s="120"/>
      <c r="F516" s="333"/>
      <c r="G516" s="333"/>
      <c r="H516" s="333"/>
      <c r="I516" s="333"/>
      <c r="K516" s="333"/>
      <c r="O516" s="333"/>
      <c r="Q516" s="333"/>
      <c r="S516" s="333"/>
      <c r="U516" s="333"/>
      <c r="W516" s="333"/>
      <c r="AA516" s="333"/>
      <c r="AC516" s="333"/>
      <c r="AE516" s="333"/>
      <c r="AG516" s="333"/>
      <c r="AM516" s="333"/>
      <c r="AO516" s="333"/>
      <c r="AS516" s="333"/>
      <c r="AU516" s="333"/>
      <c r="AW516" s="333"/>
    </row>
    <row r="517" spans="4:49">
      <c r="D517" s="120"/>
      <c r="E517" s="120"/>
      <c r="F517" s="333"/>
      <c r="G517" s="333"/>
      <c r="H517" s="333"/>
      <c r="I517" s="333"/>
      <c r="K517" s="333"/>
      <c r="O517" s="333"/>
      <c r="Q517" s="333"/>
      <c r="S517" s="333"/>
      <c r="U517" s="333"/>
      <c r="W517" s="333"/>
      <c r="AA517" s="333"/>
      <c r="AC517" s="333"/>
      <c r="AE517" s="333"/>
      <c r="AG517" s="333"/>
      <c r="AM517" s="333"/>
      <c r="AO517" s="333"/>
      <c r="AS517" s="333"/>
      <c r="AU517" s="333"/>
      <c r="AW517" s="333"/>
    </row>
    <row r="518" spans="4:49">
      <c r="D518" s="120"/>
      <c r="E518" s="120"/>
      <c r="F518" s="333"/>
      <c r="G518" s="333"/>
      <c r="H518" s="333"/>
      <c r="I518" s="333"/>
      <c r="K518" s="333"/>
      <c r="O518" s="333"/>
      <c r="Q518" s="333"/>
      <c r="S518" s="333"/>
      <c r="U518" s="333"/>
      <c r="W518" s="333"/>
      <c r="AA518" s="333"/>
      <c r="AC518" s="333"/>
      <c r="AE518" s="333"/>
      <c r="AG518" s="333"/>
      <c r="AM518" s="333"/>
      <c r="AO518" s="333"/>
      <c r="AS518" s="333"/>
      <c r="AU518" s="333"/>
      <c r="AW518" s="333"/>
    </row>
    <row r="519" spans="4:49">
      <c r="D519" s="120"/>
      <c r="E519" s="120"/>
      <c r="F519" s="333"/>
      <c r="G519" s="333"/>
      <c r="H519" s="333"/>
      <c r="I519" s="333"/>
      <c r="K519" s="333"/>
      <c r="O519" s="333"/>
      <c r="Q519" s="333"/>
      <c r="S519" s="333"/>
      <c r="U519" s="333"/>
      <c r="W519" s="333"/>
      <c r="AA519" s="333"/>
      <c r="AC519" s="333"/>
      <c r="AE519" s="333"/>
      <c r="AG519" s="333"/>
      <c r="AM519" s="333"/>
      <c r="AO519" s="333"/>
      <c r="AS519" s="333"/>
      <c r="AU519" s="333"/>
      <c r="AW519" s="333"/>
    </row>
    <row r="520" spans="4:49">
      <c r="D520" s="120"/>
      <c r="E520" s="120"/>
      <c r="F520" s="333"/>
      <c r="G520" s="333"/>
      <c r="H520" s="333"/>
      <c r="I520" s="333"/>
      <c r="K520" s="333"/>
      <c r="O520" s="333"/>
      <c r="Q520" s="333"/>
      <c r="S520" s="333"/>
      <c r="U520" s="333"/>
      <c r="W520" s="333"/>
      <c r="AA520" s="333"/>
      <c r="AC520" s="333"/>
      <c r="AE520" s="333"/>
      <c r="AG520" s="333"/>
      <c r="AM520" s="333"/>
      <c r="AO520" s="333"/>
      <c r="AS520" s="333"/>
      <c r="AU520" s="333"/>
      <c r="AW520" s="333"/>
    </row>
    <row r="521" spans="4:49">
      <c r="D521" s="120"/>
      <c r="E521" s="120"/>
      <c r="F521" s="333"/>
      <c r="G521" s="333"/>
      <c r="H521" s="333"/>
      <c r="I521" s="333"/>
      <c r="K521" s="333"/>
      <c r="O521" s="333"/>
      <c r="Q521" s="333"/>
      <c r="S521" s="333"/>
      <c r="U521" s="333"/>
      <c r="W521" s="333"/>
      <c r="AA521" s="333"/>
      <c r="AC521" s="333"/>
      <c r="AE521" s="333"/>
      <c r="AG521" s="333"/>
      <c r="AM521" s="333"/>
      <c r="AO521" s="333"/>
      <c r="AS521" s="333"/>
      <c r="AU521" s="333"/>
      <c r="AW521" s="333"/>
    </row>
    <row r="522" spans="4:49">
      <c r="D522" s="120"/>
      <c r="E522" s="120"/>
      <c r="F522" s="333"/>
      <c r="G522" s="333"/>
      <c r="H522" s="333"/>
      <c r="I522" s="333"/>
      <c r="K522" s="333"/>
      <c r="O522" s="333"/>
      <c r="Q522" s="333"/>
      <c r="S522" s="333"/>
      <c r="U522" s="333"/>
      <c r="W522" s="333"/>
      <c r="AA522" s="333"/>
      <c r="AC522" s="333"/>
      <c r="AE522" s="333"/>
      <c r="AG522" s="333"/>
      <c r="AM522" s="333"/>
      <c r="AO522" s="333"/>
      <c r="AS522" s="333"/>
      <c r="AU522" s="333"/>
      <c r="AW522" s="333"/>
    </row>
    <row r="523" spans="4:49">
      <c r="D523" s="120"/>
      <c r="E523" s="120"/>
      <c r="F523" s="333"/>
      <c r="G523" s="333"/>
      <c r="H523" s="333"/>
      <c r="I523" s="333"/>
      <c r="K523" s="333"/>
      <c r="O523" s="333"/>
      <c r="Q523" s="333"/>
      <c r="S523" s="333"/>
      <c r="U523" s="333"/>
      <c r="W523" s="333"/>
      <c r="AA523" s="333"/>
      <c r="AC523" s="333"/>
      <c r="AE523" s="333"/>
      <c r="AG523" s="333"/>
      <c r="AM523" s="333"/>
      <c r="AO523" s="333"/>
      <c r="AS523" s="333"/>
      <c r="AU523" s="333"/>
      <c r="AW523" s="333"/>
    </row>
    <row r="524" spans="4:49">
      <c r="D524" s="120"/>
      <c r="E524" s="120"/>
      <c r="F524" s="333"/>
      <c r="G524" s="333"/>
      <c r="H524" s="333"/>
      <c r="I524" s="333"/>
      <c r="K524" s="333"/>
      <c r="O524" s="333"/>
      <c r="Q524" s="333"/>
      <c r="S524" s="333"/>
      <c r="U524" s="333"/>
      <c r="W524" s="333"/>
      <c r="AA524" s="333"/>
      <c r="AC524" s="333"/>
      <c r="AE524" s="333"/>
      <c r="AG524" s="333"/>
      <c r="AM524" s="333"/>
      <c r="AO524" s="333"/>
      <c r="AS524" s="333"/>
      <c r="AU524" s="333"/>
      <c r="AW524" s="333"/>
    </row>
    <row r="525" spans="4:49">
      <c r="D525" s="120"/>
      <c r="E525" s="120"/>
      <c r="F525" s="333"/>
      <c r="G525" s="333"/>
      <c r="H525" s="333"/>
      <c r="I525" s="333"/>
      <c r="K525" s="333"/>
      <c r="O525" s="333"/>
      <c r="Q525" s="333"/>
      <c r="S525" s="333"/>
      <c r="U525" s="333"/>
      <c r="W525" s="333"/>
      <c r="AA525" s="333"/>
      <c r="AC525" s="333"/>
      <c r="AE525" s="333"/>
      <c r="AG525" s="333"/>
      <c r="AM525" s="333"/>
      <c r="AO525" s="333"/>
      <c r="AS525" s="333"/>
      <c r="AU525" s="333"/>
      <c r="AW525" s="333"/>
    </row>
    <row r="526" spans="4:49">
      <c r="D526" s="120"/>
      <c r="E526" s="120"/>
      <c r="F526" s="333"/>
      <c r="G526" s="333"/>
      <c r="H526" s="333"/>
      <c r="I526" s="333"/>
      <c r="K526" s="333"/>
      <c r="O526" s="333"/>
      <c r="Q526" s="333"/>
      <c r="S526" s="333"/>
      <c r="U526" s="333"/>
      <c r="W526" s="333"/>
      <c r="AA526" s="333"/>
      <c r="AC526" s="333"/>
      <c r="AE526" s="333"/>
      <c r="AG526" s="333"/>
      <c r="AM526" s="333"/>
      <c r="AO526" s="333"/>
      <c r="AS526" s="333"/>
      <c r="AU526" s="333"/>
      <c r="AW526" s="333"/>
    </row>
    <row r="527" spans="4:49">
      <c r="D527" s="120"/>
      <c r="E527" s="120"/>
      <c r="F527" s="333"/>
      <c r="G527" s="333"/>
      <c r="H527" s="333"/>
      <c r="I527" s="333"/>
      <c r="K527" s="333"/>
      <c r="O527" s="333"/>
      <c r="Q527" s="333"/>
      <c r="S527" s="333"/>
      <c r="U527" s="333"/>
      <c r="W527" s="333"/>
      <c r="AA527" s="333"/>
      <c r="AC527" s="333"/>
      <c r="AE527" s="333"/>
      <c r="AG527" s="333"/>
      <c r="AM527" s="333"/>
      <c r="AO527" s="333"/>
      <c r="AS527" s="333"/>
      <c r="AU527" s="333"/>
      <c r="AW527" s="333"/>
    </row>
    <row r="528" spans="4:49">
      <c r="D528" s="120"/>
      <c r="E528" s="120"/>
      <c r="F528" s="333"/>
      <c r="G528" s="333"/>
      <c r="H528" s="333"/>
      <c r="I528" s="333"/>
      <c r="K528" s="333"/>
      <c r="O528" s="333"/>
      <c r="Q528" s="333"/>
      <c r="S528" s="333"/>
      <c r="U528" s="333"/>
      <c r="W528" s="333"/>
      <c r="AA528" s="333"/>
      <c r="AC528" s="333"/>
      <c r="AE528" s="333"/>
      <c r="AG528" s="333"/>
      <c r="AM528" s="333"/>
      <c r="AO528" s="333"/>
      <c r="AS528" s="333"/>
      <c r="AU528" s="333"/>
      <c r="AW528" s="333"/>
    </row>
    <row r="529" spans="4:49">
      <c r="D529" s="120"/>
      <c r="E529" s="120"/>
      <c r="F529" s="333"/>
      <c r="G529" s="333"/>
      <c r="H529" s="333"/>
      <c r="I529" s="333"/>
      <c r="K529" s="333"/>
      <c r="O529" s="333"/>
      <c r="Q529" s="333"/>
      <c r="S529" s="333"/>
      <c r="U529" s="333"/>
      <c r="W529" s="333"/>
      <c r="AA529" s="333"/>
      <c r="AC529" s="333"/>
      <c r="AE529" s="333"/>
      <c r="AG529" s="333"/>
      <c r="AM529" s="333"/>
      <c r="AO529" s="333"/>
      <c r="AS529" s="333"/>
      <c r="AU529" s="333"/>
      <c r="AW529" s="333"/>
    </row>
    <row r="530" spans="4:49">
      <c r="D530" s="120"/>
      <c r="E530" s="120"/>
      <c r="F530" s="333"/>
      <c r="G530" s="333"/>
      <c r="H530" s="333"/>
      <c r="I530" s="333"/>
      <c r="K530" s="333"/>
      <c r="O530" s="333"/>
      <c r="Q530" s="333"/>
      <c r="S530" s="333"/>
      <c r="U530" s="333"/>
      <c r="W530" s="333"/>
      <c r="AA530" s="333"/>
      <c r="AC530" s="333"/>
      <c r="AE530" s="333"/>
      <c r="AG530" s="333"/>
      <c r="AM530" s="333"/>
      <c r="AO530" s="333"/>
      <c r="AS530" s="333"/>
      <c r="AU530" s="333"/>
      <c r="AW530" s="333"/>
    </row>
    <row r="531" spans="4:49">
      <c r="D531" s="120"/>
      <c r="E531" s="120"/>
      <c r="F531" s="333"/>
      <c r="G531" s="333"/>
      <c r="H531" s="333"/>
      <c r="I531" s="333"/>
      <c r="K531" s="333"/>
      <c r="O531" s="333"/>
      <c r="Q531" s="333"/>
      <c r="S531" s="333"/>
      <c r="U531" s="333"/>
      <c r="W531" s="333"/>
      <c r="AA531" s="333"/>
      <c r="AC531" s="333"/>
      <c r="AE531" s="333"/>
      <c r="AG531" s="333"/>
      <c r="AM531" s="333"/>
      <c r="AO531" s="333"/>
      <c r="AS531" s="333"/>
      <c r="AU531" s="333"/>
      <c r="AW531" s="333"/>
    </row>
    <row r="532" spans="4:49">
      <c r="D532" s="120"/>
      <c r="E532" s="120"/>
      <c r="F532" s="333"/>
      <c r="G532" s="333"/>
      <c r="H532" s="333"/>
      <c r="I532" s="333"/>
      <c r="K532" s="333"/>
      <c r="O532" s="333"/>
      <c r="Q532" s="333"/>
      <c r="S532" s="333"/>
      <c r="U532" s="333"/>
      <c r="W532" s="333"/>
      <c r="AA532" s="333"/>
      <c r="AC532" s="333"/>
      <c r="AE532" s="333"/>
      <c r="AG532" s="333"/>
      <c r="AM532" s="333"/>
      <c r="AO532" s="333"/>
      <c r="AS532" s="333"/>
      <c r="AU532" s="333"/>
      <c r="AW532" s="333"/>
    </row>
    <row r="533" spans="4:49">
      <c r="D533" s="120"/>
      <c r="E533" s="120"/>
      <c r="F533" s="333"/>
      <c r="G533" s="333"/>
      <c r="H533" s="333"/>
      <c r="I533" s="333"/>
      <c r="K533" s="333"/>
      <c r="O533" s="333"/>
      <c r="Q533" s="333"/>
      <c r="S533" s="333"/>
      <c r="U533" s="333"/>
      <c r="W533" s="333"/>
      <c r="AA533" s="333"/>
      <c r="AC533" s="333"/>
      <c r="AE533" s="333"/>
      <c r="AG533" s="333"/>
      <c r="AM533" s="333"/>
      <c r="AO533" s="333"/>
      <c r="AS533" s="333"/>
      <c r="AU533" s="333"/>
      <c r="AW533" s="333"/>
    </row>
    <row r="534" spans="4:49">
      <c r="D534" s="120"/>
      <c r="E534" s="120"/>
      <c r="F534" s="333"/>
      <c r="G534" s="333"/>
      <c r="H534" s="333"/>
      <c r="I534" s="333"/>
      <c r="K534" s="333"/>
      <c r="O534" s="333"/>
      <c r="Q534" s="333"/>
      <c r="S534" s="333"/>
      <c r="U534" s="333"/>
      <c r="W534" s="333"/>
      <c r="AA534" s="333"/>
      <c r="AC534" s="333"/>
      <c r="AE534" s="333"/>
      <c r="AG534" s="333"/>
      <c r="AM534" s="333"/>
      <c r="AO534" s="333"/>
      <c r="AS534" s="333"/>
      <c r="AU534" s="333"/>
      <c r="AW534" s="333"/>
    </row>
    <row r="535" spans="4:49">
      <c r="D535" s="120"/>
      <c r="E535" s="120"/>
      <c r="F535" s="333"/>
      <c r="G535" s="333"/>
      <c r="H535" s="333"/>
      <c r="I535" s="333"/>
      <c r="K535" s="333"/>
      <c r="O535" s="333"/>
      <c r="Q535" s="333"/>
      <c r="S535" s="333"/>
      <c r="U535" s="333"/>
      <c r="W535" s="333"/>
      <c r="AA535" s="333"/>
      <c r="AC535" s="333"/>
      <c r="AE535" s="333"/>
      <c r="AG535" s="333"/>
      <c r="AM535" s="333"/>
      <c r="AO535" s="333"/>
      <c r="AS535" s="333"/>
      <c r="AU535" s="333"/>
      <c r="AW535" s="333"/>
    </row>
    <row r="536" spans="4:49">
      <c r="D536" s="120"/>
      <c r="E536" s="120"/>
      <c r="F536" s="333"/>
      <c r="G536" s="333"/>
      <c r="H536" s="333"/>
      <c r="I536" s="333"/>
      <c r="K536" s="333"/>
      <c r="O536" s="333"/>
      <c r="Q536" s="333"/>
      <c r="S536" s="333"/>
      <c r="U536" s="333"/>
      <c r="W536" s="333"/>
      <c r="AA536" s="333"/>
      <c r="AC536" s="333"/>
      <c r="AE536" s="333"/>
      <c r="AG536" s="333"/>
      <c r="AM536" s="333"/>
      <c r="AO536" s="333"/>
      <c r="AS536" s="333"/>
      <c r="AU536" s="333"/>
      <c r="AW536" s="333"/>
    </row>
    <row r="537" spans="4:49">
      <c r="D537" s="120"/>
      <c r="E537" s="120"/>
      <c r="F537" s="333"/>
      <c r="G537" s="333"/>
      <c r="H537" s="333"/>
      <c r="I537" s="333"/>
      <c r="K537" s="333"/>
      <c r="O537" s="333"/>
      <c r="Q537" s="333"/>
      <c r="S537" s="333"/>
      <c r="U537" s="333"/>
      <c r="W537" s="333"/>
      <c r="AA537" s="333"/>
      <c r="AC537" s="333"/>
      <c r="AE537" s="333"/>
      <c r="AG537" s="333"/>
      <c r="AM537" s="333"/>
      <c r="AO537" s="333"/>
      <c r="AS537" s="333"/>
      <c r="AU537" s="333"/>
      <c r="AW537" s="333"/>
    </row>
    <row r="538" spans="4:49">
      <c r="D538" s="120"/>
      <c r="E538" s="120"/>
      <c r="F538" s="333"/>
      <c r="G538" s="333"/>
      <c r="H538" s="333"/>
      <c r="I538" s="333"/>
      <c r="K538" s="333"/>
      <c r="O538" s="333"/>
      <c r="Q538" s="333"/>
      <c r="S538" s="333"/>
      <c r="U538" s="333"/>
      <c r="W538" s="333"/>
      <c r="AA538" s="333"/>
      <c r="AC538" s="333"/>
      <c r="AE538" s="333"/>
      <c r="AG538" s="333"/>
      <c r="AM538" s="333"/>
      <c r="AO538" s="333"/>
      <c r="AS538" s="333"/>
      <c r="AU538" s="333"/>
      <c r="AW538" s="333"/>
    </row>
    <row r="539" spans="4:49">
      <c r="D539" s="120"/>
      <c r="E539" s="120"/>
      <c r="F539" s="333"/>
      <c r="G539" s="333"/>
      <c r="H539" s="333"/>
      <c r="I539" s="333"/>
      <c r="K539" s="333"/>
      <c r="O539" s="333"/>
      <c r="Q539" s="333"/>
      <c r="S539" s="333"/>
      <c r="U539" s="333"/>
      <c r="W539" s="333"/>
      <c r="AA539" s="333"/>
      <c r="AC539" s="333"/>
      <c r="AE539" s="333"/>
      <c r="AG539" s="333"/>
      <c r="AM539" s="333"/>
      <c r="AO539" s="333"/>
      <c r="AS539" s="333"/>
      <c r="AU539" s="333"/>
      <c r="AW539" s="333"/>
    </row>
    <row r="540" spans="4:49">
      <c r="D540" s="120"/>
      <c r="E540" s="120"/>
      <c r="F540" s="333"/>
      <c r="G540" s="333"/>
      <c r="H540" s="333"/>
      <c r="I540" s="333"/>
      <c r="K540" s="333"/>
      <c r="O540" s="333"/>
      <c r="Q540" s="333"/>
      <c r="S540" s="333"/>
      <c r="U540" s="333"/>
      <c r="W540" s="333"/>
      <c r="AA540" s="333"/>
      <c r="AC540" s="333"/>
      <c r="AE540" s="333"/>
      <c r="AG540" s="333"/>
      <c r="AM540" s="333"/>
      <c r="AO540" s="333"/>
      <c r="AS540" s="333"/>
      <c r="AU540" s="333"/>
      <c r="AW540" s="333"/>
    </row>
    <row r="541" spans="4:49">
      <c r="D541" s="120"/>
      <c r="E541" s="120"/>
      <c r="F541" s="333"/>
      <c r="G541" s="333"/>
      <c r="H541" s="333"/>
      <c r="I541" s="333"/>
      <c r="K541" s="333"/>
      <c r="O541" s="333"/>
      <c r="Q541" s="333"/>
      <c r="S541" s="333"/>
      <c r="U541" s="333"/>
      <c r="W541" s="333"/>
      <c r="AA541" s="333"/>
      <c r="AC541" s="333"/>
      <c r="AE541" s="333"/>
      <c r="AG541" s="333"/>
      <c r="AM541" s="333"/>
      <c r="AO541" s="333"/>
      <c r="AS541" s="333"/>
      <c r="AU541" s="333"/>
      <c r="AW541" s="333"/>
    </row>
    <row r="542" spans="4:49">
      <c r="D542" s="120"/>
      <c r="E542" s="120"/>
      <c r="F542" s="333"/>
      <c r="G542" s="333"/>
      <c r="H542" s="333"/>
      <c r="I542" s="333"/>
      <c r="K542" s="333"/>
      <c r="O542" s="333"/>
      <c r="Q542" s="333"/>
      <c r="S542" s="333"/>
      <c r="U542" s="333"/>
      <c r="W542" s="333"/>
      <c r="AA542" s="333"/>
      <c r="AC542" s="333"/>
      <c r="AE542" s="333"/>
      <c r="AG542" s="333"/>
      <c r="AM542" s="333"/>
      <c r="AO542" s="333"/>
      <c r="AS542" s="333"/>
      <c r="AU542" s="333"/>
      <c r="AW542" s="333"/>
    </row>
    <row r="543" spans="4:49">
      <c r="D543" s="120"/>
      <c r="E543" s="120"/>
      <c r="F543" s="333"/>
      <c r="G543" s="333"/>
      <c r="H543" s="333"/>
      <c r="I543" s="333"/>
      <c r="K543" s="333"/>
      <c r="O543" s="333"/>
      <c r="Q543" s="333"/>
      <c r="S543" s="333"/>
      <c r="U543" s="333"/>
      <c r="W543" s="333"/>
      <c r="AA543" s="333"/>
      <c r="AC543" s="333"/>
      <c r="AE543" s="333"/>
      <c r="AG543" s="333"/>
      <c r="AM543" s="333"/>
      <c r="AO543" s="333"/>
      <c r="AS543" s="333"/>
      <c r="AU543" s="333"/>
      <c r="AW543" s="333"/>
    </row>
    <row r="544" spans="4:49">
      <c r="D544" s="120"/>
      <c r="E544" s="120"/>
      <c r="F544" s="333"/>
      <c r="G544" s="333"/>
      <c r="H544" s="333"/>
      <c r="I544" s="333"/>
      <c r="K544" s="333"/>
      <c r="O544" s="333"/>
      <c r="Q544" s="333"/>
      <c r="S544" s="333"/>
      <c r="U544" s="333"/>
      <c r="W544" s="333"/>
      <c r="AA544" s="333"/>
      <c r="AC544" s="333"/>
      <c r="AE544" s="333"/>
      <c r="AG544" s="333"/>
      <c r="AM544" s="333"/>
      <c r="AO544" s="333"/>
      <c r="AS544" s="333"/>
      <c r="AU544" s="333"/>
      <c r="AW544" s="333"/>
    </row>
    <row r="545" spans="4:49">
      <c r="D545" s="120"/>
      <c r="E545" s="120"/>
      <c r="F545" s="333"/>
      <c r="G545" s="333"/>
      <c r="H545" s="333"/>
      <c r="I545" s="333"/>
      <c r="K545" s="333"/>
      <c r="O545" s="333"/>
      <c r="Q545" s="333"/>
      <c r="S545" s="333"/>
      <c r="U545" s="333"/>
      <c r="W545" s="333"/>
      <c r="AA545" s="333"/>
      <c r="AC545" s="333"/>
      <c r="AE545" s="333"/>
      <c r="AG545" s="333"/>
      <c r="AM545" s="333"/>
      <c r="AO545" s="333"/>
      <c r="AS545" s="333"/>
      <c r="AU545" s="333"/>
      <c r="AW545" s="333"/>
    </row>
    <row r="546" spans="4:49">
      <c r="D546" s="120"/>
      <c r="E546" s="120"/>
      <c r="F546" s="333"/>
      <c r="G546" s="333"/>
      <c r="H546" s="333"/>
      <c r="I546" s="333"/>
      <c r="K546" s="333"/>
      <c r="O546" s="333"/>
      <c r="Q546" s="333"/>
      <c r="S546" s="333"/>
      <c r="U546" s="333"/>
      <c r="W546" s="333"/>
      <c r="AA546" s="333"/>
      <c r="AC546" s="333"/>
      <c r="AE546" s="333"/>
      <c r="AG546" s="333"/>
      <c r="AM546" s="333"/>
      <c r="AO546" s="333"/>
      <c r="AS546" s="333"/>
      <c r="AU546" s="333"/>
      <c r="AW546" s="333"/>
    </row>
    <row r="547" spans="4:49">
      <c r="D547" s="120"/>
      <c r="E547" s="120"/>
      <c r="F547" s="333"/>
      <c r="G547" s="333"/>
      <c r="H547" s="333"/>
      <c r="I547" s="333"/>
      <c r="K547" s="333"/>
      <c r="O547" s="333"/>
      <c r="Q547" s="333"/>
      <c r="S547" s="333"/>
      <c r="U547" s="333"/>
      <c r="W547" s="333"/>
      <c r="AA547" s="333"/>
      <c r="AC547" s="333"/>
      <c r="AE547" s="333"/>
      <c r="AG547" s="333"/>
      <c r="AM547" s="333"/>
      <c r="AO547" s="333"/>
      <c r="AS547" s="333"/>
      <c r="AU547" s="333"/>
      <c r="AW547" s="333"/>
    </row>
    <row r="548" spans="4:49">
      <c r="D548" s="120"/>
      <c r="E548" s="120"/>
      <c r="F548" s="333"/>
      <c r="G548" s="333"/>
      <c r="H548" s="333"/>
      <c r="I548" s="333"/>
      <c r="K548" s="333"/>
      <c r="O548" s="333"/>
      <c r="Q548" s="333"/>
      <c r="S548" s="333"/>
      <c r="U548" s="333"/>
      <c r="W548" s="333"/>
      <c r="AA548" s="333"/>
      <c r="AC548" s="333"/>
      <c r="AE548" s="333"/>
      <c r="AG548" s="333"/>
      <c r="AM548" s="333"/>
      <c r="AO548" s="333"/>
      <c r="AS548" s="333"/>
      <c r="AU548" s="333"/>
      <c r="AW548" s="333"/>
    </row>
    <row r="549" spans="4:49">
      <c r="D549" s="120"/>
      <c r="E549" s="120"/>
      <c r="F549" s="333"/>
      <c r="G549" s="333"/>
      <c r="H549" s="333"/>
      <c r="I549" s="333"/>
      <c r="K549" s="333"/>
      <c r="O549" s="333"/>
      <c r="Q549" s="333"/>
      <c r="S549" s="333"/>
      <c r="U549" s="333"/>
      <c r="W549" s="333"/>
      <c r="AA549" s="333"/>
      <c r="AC549" s="333"/>
      <c r="AE549" s="333"/>
      <c r="AG549" s="333"/>
      <c r="AM549" s="333"/>
      <c r="AO549" s="333"/>
      <c r="AS549" s="333"/>
      <c r="AU549" s="333"/>
      <c r="AW549" s="333"/>
    </row>
    <row r="550" spans="4:49">
      <c r="D550" s="120"/>
      <c r="E550" s="120"/>
      <c r="F550" s="333"/>
      <c r="G550" s="333"/>
      <c r="H550" s="333"/>
      <c r="I550" s="333"/>
      <c r="K550" s="333"/>
      <c r="O550" s="333"/>
      <c r="Q550" s="333"/>
      <c r="S550" s="333"/>
      <c r="U550" s="333"/>
      <c r="W550" s="333"/>
      <c r="AA550" s="333"/>
      <c r="AC550" s="333"/>
      <c r="AE550" s="333"/>
      <c r="AG550" s="333"/>
      <c r="AM550" s="333"/>
      <c r="AO550" s="333"/>
      <c r="AS550" s="333"/>
      <c r="AU550" s="333"/>
      <c r="AW550" s="333"/>
    </row>
    <row r="551" spans="4:49">
      <c r="D551" s="120"/>
      <c r="E551" s="120"/>
      <c r="F551" s="333"/>
      <c r="G551" s="333"/>
      <c r="H551" s="333"/>
      <c r="I551" s="333"/>
      <c r="K551" s="333"/>
      <c r="O551" s="333"/>
      <c r="Q551" s="333"/>
      <c r="S551" s="333"/>
      <c r="U551" s="333"/>
      <c r="W551" s="333"/>
      <c r="AA551" s="333"/>
      <c r="AC551" s="333"/>
      <c r="AE551" s="333"/>
      <c r="AG551" s="333"/>
      <c r="AM551" s="333"/>
      <c r="AO551" s="333"/>
      <c r="AS551" s="333"/>
      <c r="AU551" s="333"/>
      <c r="AW551" s="333"/>
    </row>
    <row r="552" spans="4:49">
      <c r="D552" s="120"/>
      <c r="E552" s="120"/>
      <c r="F552" s="333"/>
      <c r="G552" s="333"/>
      <c r="H552" s="333"/>
      <c r="I552" s="333"/>
      <c r="K552" s="333"/>
      <c r="O552" s="333"/>
      <c r="Q552" s="333"/>
      <c r="S552" s="333"/>
      <c r="U552" s="333"/>
      <c r="W552" s="333"/>
      <c r="AA552" s="333"/>
      <c r="AC552" s="333"/>
      <c r="AE552" s="333"/>
      <c r="AG552" s="333"/>
      <c r="AM552" s="333"/>
      <c r="AO552" s="333"/>
      <c r="AS552" s="333"/>
      <c r="AU552" s="333"/>
      <c r="AW552" s="333"/>
    </row>
    <row r="553" spans="4:49">
      <c r="D553" s="120"/>
      <c r="E553" s="120"/>
      <c r="F553" s="333"/>
      <c r="G553" s="333"/>
      <c r="H553" s="333"/>
      <c r="I553" s="333"/>
      <c r="K553" s="333"/>
      <c r="O553" s="333"/>
      <c r="Q553" s="333"/>
      <c r="S553" s="333"/>
      <c r="U553" s="333"/>
      <c r="W553" s="333"/>
      <c r="AA553" s="333"/>
      <c r="AC553" s="333"/>
      <c r="AE553" s="333"/>
      <c r="AG553" s="333"/>
      <c r="AM553" s="333"/>
      <c r="AO553" s="333"/>
      <c r="AS553" s="333"/>
      <c r="AU553" s="333"/>
      <c r="AW553" s="333"/>
    </row>
    <row r="554" spans="4:49">
      <c r="D554" s="120"/>
      <c r="E554" s="120"/>
      <c r="F554" s="333"/>
      <c r="G554" s="333"/>
      <c r="H554" s="333"/>
      <c r="I554" s="333"/>
      <c r="K554" s="333"/>
      <c r="O554" s="333"/>
      <c r="Q554" s="333"/>
      <c r="S554" s="333"/>
      <c r="U554" s="333"/>
      <c r="W554" s="333"/>
      <c r="AA554" s="333"/>
      <c r="AC554" s="333"/>
      <c r="AE554" s="333"/>
      <c r="AG554" s="333"/>
      <c r="AM554" s="333"/>
      <c r="AO554" s="333"/>
      <c r="AS554" s="333"/>
      <c r="AU554" s="333"/>
      <c r="AW554" s="333"/>
    </row>
    <row r="555" spans="4:49">
      <c r="D555" s="120"/>
      <c r="E555" s="120"/>
      <c r="F555" s="333"/>
      <c r="G555" s="333"/>
      <c r="H555" s="333"/>
      <c r="I555" s="333"/>
      <c r="K555" s="333"/>
      <c r="O555" s="333"/>
      <c r="Q555" s="333"/>
      <c r="S555" s="333"/>
      <c r="U555" s="333"/>
      <c r="W555" s="333"/>
      <c r="AA555" s="333"/>
      <c r="AC555" s="333"/>
      <c r="AE555" s="333"/>
      <c r="AG555" s="333"/>
      <c r="AM555" s="333"/>
      <c r="AO555" s="333"/>
      <c r="AS555" s="333"/>
      <c r="AU555" s="333"/>
      <c r="AW555" s="333"/>
    </row>
    <row r="556" spans="4:49">
      <c r="D556" s="120"/>
      <c r="E556" s="120"/>
      <c r="F556" s="333"/>
      <c r="G556" s="333"/>
      <c r="H556" s="333"/>
      <c r="I556" s="333"/>
      <c r="K556" s="333"/>
      <c r="O556" s="333"/>
      <c r="Q556" s="333"/>
      <c r="S556" s="333"/>
      <c r="U556" s="333"/>
      <c r="W556" s="333"/>
      <c r="AA556" s="333"/>
      <c r="AC556" s="333"/>
      <c r="AE556" s="333"/>
      <c r="AG556" s="333"/>
      <c r="AM556" s="333"/>
      <c r="AO556" s="333"/>
      <c r="AS556" s="333"/>
      <c r="AU556" s="333"/>
      <c r="AW556" s="333"/>
    </row>
    <row r="557" spans="4:49">
      <c r="D557" s="120"/>
      <c r="E557" s="120"/>
      <c r="F557" s="333"/>
      <c r="G557" s="333"/>
      <c r="H557" s="333"/>
      <c r="I557" s="333"/>
      <c r="K557" s="333"/>
      <c r="O557" s="333"/>
      <c r="Q557" s="333"/>
      <c r="S557" s="333"/>
      <c r="U557" s="333"/>
      <c r="W557" s="333"/>
      <c r="AA557" s="333"/>
      <c r="AC557" s="333"/>
      <c r="AE557" s="333"/>
      <c r="AG557" s="333"/>
      <c r="AM557" s="333"/>
      <c r="AO557" s="333"/>
      <c r="AS557" s="333"/>
      <c r="AU557" s="333"/>
      <c r="AW557" s="333"/>
    </row>
    <row r="558" spans="4:49">
      <c r="D558" s="120"/>
      <c r="E558" s="120"/>
      <c r="F558" s="333"/>
      <c r="G558" s="333"/>
      <c r="H558" s="333"/>
      <c r="I558" s="333"/>
      <c r="K558" s="333"/>
      <c r="O558" s="333"/>
      <c r="Q558" s="333"/>
      <c r="S558" s="333"/>
      <c r="U558" s="333"/>
      <c r="W558" s="333"/>
      <c r="AA558" s="333"/>
      <c r="AC558" s="333"/>
      <c r="AE558" s="333"/>
      <c r="AG558" s="333"/>
      <c r="AM558" s="333"/>
      <c r="AO558" s="333"/>
      <c r="AS558" s="333"/>
      <c r="AU558" s="333"/>
      <c r="AW558" s="333"/>
    </row>
    <row r="559" spans="4:49">
      <c r="D559" s="120"/>
      <c r="E559" s="120"/>
      <c r="F559" s="333"/>
      <c r="G559" s="333"/>
      <c r="H559" s="333"/>
      <c r="I559" s="333"/>
      <c r="K559" s="333"/>
      <c r="O559" s="333"/>
      <c r="Q559" s="333"/>
      <c r="S559" s="333"/>
      <c r="U559" s="333"/>
      <c r="W559" s="333"/>
      <c r="AA559" s="333"/>
      <c r="AC559" s="333"/>
      <c r="AE559" s="333"/>
      <c r="AG559" s="333"/>
      <c r="AM559" s="333"/>
      <c r="AO559" s="333"/>
      <c r="AS559" s="333"/>
      <c r="AU559" s="333"/>
      <c r="AW559" s="333"/>
    </row>
    <row r="560" spans="4:49">
      <c r="D560" s="120"/>
      <c r="E560" s="120"/>
      <c r="F560" s="333"/>
      <c r="G560" s="333"/>
      <c r="H560" s="333"/>
      <c r="I560" s="333"/>
      <c r="K560" s="333"/>
      <c r="O560" s="333"/>
      <c r="Q560" s="333"/>
      <c r="S560" s="333"/>
      <c r="U560" s="333"/>
      <c r="W560" s="333"/>
      <c r="AA560" s="333"/>
      <c r="AC560" s="333"/>
      <c r="AE560" s="333"/>
      <c r="AG560" s="333"/>
      <c r="AM560" s="333"/>
      <c r="AO560" s="333"/>
      <c r="AS560" s="333"/>
      <c r="AU560" s="333"/>
      <c r="AW560" s="333"/>
    </row>
    <row r="561" spans="4:49">
      <c r="D561" s="120"/>
      <c r="E561" s="120"/>
      <c r="F561" s="333"/>
      <c r="G561" s="333"/>
      <c r="H561" s="333"/>
      <c r="I561" s="333"/>
      <c r="K561" s="333"/>
      <c r="O561" s="333"/>
      <c r="Q561" s="333"/>
      <c r="S561" s="333"/>
      <c r="U561" s="333"/>
      <c r="W561" s="333"/>
      <c r="AA561" s="333"/>
      <c r="AC561" s="333"/>
      <c r="AE561" s="333"/>
      <c r="AG561" s="333"/>
      <c r="AM561" s="333"/>
      <c r="AO561" s="333"/>
      <c r="AS561" s="333"/>
      <c r="AU561" s="333"/>
      <c r="AW561" s="333"/>
    </row>
    <row r="562" spans="4:49">
      <c r="D562" s="120"/>
      <c r="E562" s="120"/>
      <c r="F562" s="333"/>
      <c r="G562" s="333"/>
      <c r="H562" s="333"/>
      <c r="I562" s="333"/>
      <c r="K562" s="333"/>
      <c r="O562" s="333"/>
      <c r="Q562" s="333"/>
      <c r="S562" s="333"/>
      <c r="U562" s="333"/>
      <c r="W562" s="333"/>
      <c r="AA562" s="333"/>
      <c r="AC562" s="333"/>
      <c r="AE562" s="333"/>
      <c r="AG562" s="333"/>
      <c r="AM562" s="333"/>
      <c r="AO562" s="333"/>
      <c r="AS562" s="333"/>
      <c r="AU562" s="333"/>
      <c r="AW562" s="333"/>
    </row>
    <row r="563" spans="4:49">
      <c r="D563" s="120"/>
      <c r="E563" s="120"/>
      <c r="F563" s="333"/>
      <c r="G563" s="333"/>
      <c r="H563" s="333"/>
      <c r="I563" s="333"/>
      <c r="K563" s="333"/>
      <c r="O563" s="333"/>
      <c r="Q563" s="333"/>
      <c r="S563" s="333"/>
      <c r="U563" s="333"/>
      <c r="W563" s="333"/>
      <c r="AA563" s="333"/>
      <c r="AC563" s="333"/>
      <c r="AE563" s="333"/>
      <c r="AG563" s="333"/>
      <c r="AM563" s="333"/>
      <c r="AO563" s="333"/>
      <c r="AS563" s="333"/>
      <c r="AU563" s="333"/>
      <c r="AW563" s="333"/>
    </row>
    <row r="564" spans="4:49">
      <c r="D564" s="120"/>
      <c r="E564" s="120"/>
      <c r="F564" s="333"/>
      <c r="G564" s="333"/>
      <c r="H564" s="333"/>
      <c r="I564" s="333"/>
      <c r="K564" s="333"/>
      <c r="O564" s="333"/>
      <c r="Q564" s="333"/>
      <c r="S564" s="333"/>
      <c r="U564" s="333"/>
      <c r="W564" s="333"/>
      <c r="AA564" s="333"/>
      <c r="AC564" s="333"/>
      <c r="AE564" s="333"/>
      <c r="AG564" s="333"/>
      <c r="AM564" s="333"/>
      <c r="AO564" s="333"/>
      <c r="AS564" s="333"/>
      <c r="AU564" s="333"/>
      <c r="AW564" s="333"/>
    </row>
    <row r="565" spans="4:49">
      <c r="D565" s="120"/>
      <c r="E565" s="120"/>
      <c r="F565" s="333"/>
      <c r="G565" s="333"/>
      <c r="H565" s="333"/>
      <c r="I565" s="333"/>
      <c r="K565" s="333"/>
      <c r="O565" s="333"/>
      <c r="Q565" s="333"/>
      <c r="S565" s="333"/>
      <c r="U565" s="333"/>
      <c r="W565" s="333"/>
      <c r="AA565" s="333"/>
      <c r="AC565" s="333"/>
      <c r="AE565" s="333"/>
      <c r="AG565" s="333"/>
      <c r="AM565" s="333"/>
      <c r="AO565" s="333"/>
      <c r="AS565" s="333"/>
      <c r="AU565" s="333"/>
      <c r="AW565" s="333"/>
    </row>
    <row r="566" spans="4:49">
      <c r="D566" s="120"/>
      <c r="E566" s="120"/>
      <c r="F566" s="333"/>
      <c r="G566" s="333"/>
      <c r="H566" s="333"/>
      <c r="I566" s="333"/>
      <c r="K566" s="333"/>
      <c r="O566" s="333"/>
      <c r="Q566" s="333"/>
      <c r="S566" s="333"/>
      <c r="U566" s="333"/>
      <c r="W566" s="333"/>
      <c r="AA566" s="333"/>
      <c r="AC566" s="333"/>
      <c r="AE566" s="333"/>
      <c r="AG566" s="333"/>
      <c r="AM566" s="333"/>
      <c r="AO566" s="333"/>
      <c r="AS566" s="333"/>
      <c r="AU566" s="333"/>
      <c r="AW566" s="333"/>
    </row>
    <row r="567" spans="4:49">
      <c r="D567" s="120"/>
      <c r="E567" s="120"/>
      <c r="F567" s="333"/>
      <c r="G567" s="333"/>
      <c r="H567" s="333"/>
      <c r="I567" s="333"/>
      <c r="K567" s="333"/>
      <c r="O567" s="333"/>
      <c r="Q567" s="333"/>
      <c r="S567" s="333"/>
      <c r="U567" s="333"/>
      <c r="W567" s="333"/>
      <c r="AA567" s="333"/>
      <c r="AC567" s="333"/>
      <c r="AE567" s="333"/>
      <c r="AG567" s="333"/>
      <c r="AM567" s="333"/>
      <c r="AO567" s="333"/>
      <c r="AS567" s="333"/>
      <c r="AU567" s="333"/>
      <c r="AW567" s="333"/>
    </row>
    <row r="568" spans="4:49">
      <c r="D568" s="120"/>
      <c r="E568" s="120"/>
      <c r="F568" s="333"/>
      <c r="G568" s="333"/>
      <c r="H568" s="333"/>
      <c r="I568" s="333"/>
      <c r="K568" s="333"/>
      <c r="O568" s="333"/>
      <c r="Q568" s="333"/>
      <c r="S568" s="333"/>
      <c r="U568" s="333"/>
      <c r="W568" s="333"/>
      <c r="AA568" s="333"/>
      <c r="AC568" s="333"/>
      <c r="AE568" s="333"/>
      <c r="AG568" s="333"/>
      <c r="AM568" s="333"/>
      <c r="AO568" s="333"/>
      <c r="AS568" s="333"/>
      <c r="AU568" s="333"/>
      <c r="AW568" s="333"/>
    </row>
    <row r="569" spans="4:49">
      <c r="D569" s="120"/>
      <c r="E569" s="120"/>
      <c r="F569" s="333"/>
      <c r="G569" s="333"/>
      <c r="H569" s="333"/>
      <c r="I569" s="333"/>
      <c r="K569" s="333"/>
      <c r="O569" s="333"/>
      <c r="Q569" s="333"/>
      <c r="S569" s="333"/>
      <c r="U569" s="333"/>
      <c r="W569" s="333"/>
      <c r="AA569" s="333"/>
      <c r="AC569" s="333"/>
      <c r="AE569" s="333"/>
      <c r="AG569" s="333"/>
      <c r="AM569" s="333"/>
      <c r="AO569" s="333"/>
      <c r="AS569" s="333"/>
      <c r="AU569" s="333"/>
      <c r="AW569" s="333"/>
    </row>
    <row r="570" spans="4:49">
      <c r="D570" s="120"/>
      <c r="E570" s="120"/>
      <c r="F570" s="333"/>
      <c r="G570" s="333"/>
      <c r="H570" s="333"/>
      <c r="I570" s="333"/>
      <c r="K570" s="333"/>
      <c r="O570" s="333"/>
      <c r="Q570" s="333"/>
      <c r="S570" s="333"/>
      <c r="U570" s="333"/>
      <c r="W570" s="333"/>
      <c r="AA570" s="333"/>
      <c r="AC570" s="333"/>
      <c r="AE570" s="333"/>
      <c r="AG570" s="333"/>
      <c r="AM570" s="333"/>
      <c r="AO570" s="333"/>
      <c r="AS570" s="333"/>
      <c r="AU570" s="333"/>
      <c r="AW570" s="333"/>
    </row>
    <row r="571" spans="4:49">
      <c r="D571" s="120"/>
      <c r="E571" s="120"/>
      <c r="F571" s="333"/>
      <c r="G571" s="333"/>
      <c r="H571" s="333"/>
      <c r="I571" s="333"/>
      <c r="K571" s="333"/>
      <c r="O571" s="333"/>
      <c r="Q571" s="333"/>
      <c r="S571" s="333"/>
      <c r="U571" s="333"/>
      <c r="W571" s="333"/>
      <c r="AA571" s="333"/>
      <c r="AC571" s="333"/>
      <c r="AE571" s="333"/>
      <c r="AG571" s="333"/>
      <c r="AM571" s="333"/>
      <c r="AO571" s="333"/>
      <c r="AS571" s="333"/>
      <c r="AU571" s="333"/>
      <c r="AW571" s="333"/>
    </row>
    <row r="572" spans="4:49">
      <c r="D572" s="120"/>
      <c r="E572" s="120"/>
      <c r="F572" s="333"/>
      <c r="G572" s="333"/>
      <c r="H572" s="333"/>
      <c r="I572" s="333"/>
      <c r="K572" s="333"/>
      <c r="O572" s="333"/>
      <c r="Q572" s="333"/>
      <c r="S572" s="333"/>
      <c r="U572" s="333"/>
      <c r="W572" s="333"/>
      <c r="AA572" s="333"/>
      <c r="AC572" s="333"/>
      <c r="AE572" s="333"/>
      <c r="AG572" s="333"/>
      <c r="AM572" s="333"/>
      <c r="AO572" s="333"/>
      <c r="AS572" s="333"/>
      <c r="AU572" s="333"/>
      <c r="AW572" s="333"/>
    </row>
    <row r="573" spans="4:49">
      <c r="D573" s="120"/>
      <c r="E573" s="120"/>
      <c r="F573" s="333"/>
      <c r="G573" s="333"/>
      <c r="H573" s="333"/>
      <c r="I573" s="333"/>
      <c r="K573" s="333"/>
      <c r="O573" s="333"/>
      <c r="Q573" s="333"/>
      <c r="S573" s="333"/>
      <c r="U573" s="333"/>
      <c r="W573" s="333"/>
      <c r="AA573" s="333"/>
      <c r="AC573" s="333"/>
      <c r="AE573" s="333"/>
      <c r="AG573" s="333"/>
      <c r="AM573" s="333"/>
      <c r="AO573" s="333"/>
      <c r="AS573" s="333"/>
      <c r="AU573" s="333"/>
      <c r="AW573" s="333"/>
    </row>
    <row r="574" spans="4:49">
      <c r="D574" s="120"/>
      <c r="E574" s="120"/>
      <c r="F574" s="333"/>
      <c r="G574" s="333"/>
      <c r="H574" s="333"/>
      <c r="I574" s="333"/>
      <c r="K574" s="333"/>
      <c r="O574" s="333"/>
      <c r="Q574" s="333"/>
      <c r="S574" s="333"/>
      <c r="U574" s="333"/>
      <c r="W574" s="333"/>
      <c r="AA574" s="333"/>
      <c r="AC574" s="333"/>
      <c r="AE574" s="333"/>
      <c r="AG574" s="333"/>
      <c r="AM574" s="333"/>
      <c r="AO574" s="333"/>
      <c r="AS574" s="333"/>
      <c r="AU574" s="333"/>
      <c r="AW574" s="333"/>
    </row>
    <row r="575" spans="4:49">
      <c r="D575" s="120"/>
      <c r="E575" s="120"/>
      <c r="F575" s="333"/>
      <c r="G575" s="333"/>
      <c r="H575" s="333"/>
      <c r="I575" s="333"/>
      <c r="K575" s="333"/>
      <c r="O575" s="333"/>
      <c r="Q575" s="333"/>
      <c r="S575" s="333"/>
      <c r="U575" s="333"/>
      <c r="W575" s="333"/>
      <c r="AA575" s="333"/>
      <c r="AC575" s="333"/>
      <c r="AE575" s="333"/>
      <c r="AG575" s="333"/>
      <c r="AM575" s="333"/>
      <c r="AO575" s="333"/>
      <c r="AS575" s="333"/>
      <c r="AU575" s="333"/>
      <c r="AW575" s="333"/>
    </row>
    <row r="576" spans="4:49">
      <c r="D576" s="120"/>
      <c r="E576" s="120"/>
      <c r="F576" s="333"/>
      <c r="G576" s="333"/>
      <c r="H576" s="333"/>
      <c r="I576" s="333"/>
      <c r="K576" s="333"/>
      <c r="O576" s="333"/>
      <c r="Q576" s="333"/>
      <c r="S576" s="333"/>
      <c r="U576" s="333"/>
      <c r="W576" s="333"/>
      <c r="AA576" s="333"/>
      <c r="AC576" s="333"/>
      <c r="AE576" s="333"/>
      <c r="AG576" s="333"/>
      <c r="AM576" s="333"/>
      <c r="AO576" s="333"/>
      <c r="AS576" s="333"/>
      <c r="AU576" s="333"/>
      <c r="AW576" s="333"/>
    </row>
    <row r="577" spans="4:49">
      <c r="D577" s="120"/>
      <c r="E577" s="120"/>
      <c r="F577" s="333"/>
      <c r="G577" s="333"/>
      <c r="H577" s="333"/>
      <c r="I577" s="333"/>
      <c r="K577" s="333"/>
      <c r="O577" s="333"/>
      <c r="Q577" s="333"/>
      <c r="S577" s="333"/>
      <c r="U577" s="333"/>
      <c r="W577" s="333"/>
      <c r="AA577" s="333"/>
      <c r="AC577" s="333"/>
      <c r="AE577" s="333"/>
      <c r="AG577" s="333"/>
      <c r="AM577" s="333"/>
      <c r="AO577" s="333"/>
      <c r="AS577" s="333"/>
      <c r="AU577" s="333"/>
      <c r="AW577" s="333"/>
    </row>
    <row r="578" spans="4:49">
      <c r="D578" s="120"/>
      <c r="E578" s="120"/>
      <c r="F578" s="333"/>
      <c r="G578" s="333"/>
      <c r="H578" s="333"/>
      <c r="I578" s="333"/>
      <c r="K578" s="333"/>
      <c r="O578" s="333"/>
      <c r="Q578" s="333"/>
      <c r="S578" s="333"/>
      <c r="U578" s="333"/>
      <c r="W578" s="333"/>
      <c r="AA578" s="333"/>
      <c r="AC578" s="333"/>
      <c r="AE578" s="333"/>
      <c r="AG578" s="333"/>
      <c r="AM578" s="333"/>
      <c r="AO578" s="333"/>
      <c r="AS578" s="333"/>
      <c r="AU578" s="333"/>
      <c r="AW578" s="333"/>
    </row>
    <row r="579" spans="4:49">
      <c r="D579" s="120"/>
      <c r="E579" s="120"/>
      <c r="F579" s="333"/>
      <c r="G579" s="333"/>
      <c r="H579" s="333"/>
      <c r="I579" s="333"/>
      <c r="K579" s="333"/>
      <c r="O579" s="333"/>
      <c r="Q579" s="333"/>
      <c r="S579" s="333"/>
      <c r="U579" s="333"/>
      <c r="W579" s="333"/>
      <c r="AA579" s="333"/>
      <c r="AC579" s="333"/>
      <c r="AE579" s="333"/>
      <c r="AG579" s="333"/>
      <c r="AM579" s="333"/>
      <c r="AO579" s="333"/>
      <c r="AS579" s="333"/>
      <c r="AU579" s="333"/>
      <c r="AW579" s="333"/>
    </row>
    <row r="580" spans="4:49">
      <c r="D580" s="120"/>
      <c r="E580" s="120"/>
      <c r="F580" s="333"/>
      <c r="G580" s="333"/>
      <c r="H580" s="333"/>
      <c r="I580" s="333"/>
      <c r="K580" s="333"/>
      <c r="O580" s="333"/>
      <c r="Q580" s="333"/>
      <c r="S580" s="333"/>
      <c r="U580" s="333"/>
      <c r="W580" s="333"/>
      <c r="AA580" s="333"/>
      <c r="AC580" s="333"/>
      <c r="AE580" s="333"/>
      <c r="AG580" s="333"/>
      <c r="AM580" s="333"/>
      <c r="AO580" s="333"/>
      <c r="AS580" s="333"/>
      <c r="AU580" s="333"/>
      <c r="AW580" s="333"/>
    </row>
    <row r="581" spans="4:49">
      <c r="D581" s="120"/>
      <c r="E581" s="120"/>
      <c r="F581" s="333"/>
      <c r="G581" s="333"/>
      <c r="H581" s="333"/>
      <c r="I581" s="333"/>
      <c r="K581" s="333"/>
      <c r="O581" s="333"/>
      <c r="Q581" s="333"/>
      <c r="S581" s="333"/>
      <c r="U581" s="333"/>
      <c r="W581" s="333"/>
      <c r="AA581" s="333"/>
      <c r="AC581" s="333"/>
      <c r="AE581" s="333"/>
      <c r="AG581" s="333"/>
      <c r="AM581" s="333"/>
      <c r="AO581" s="333"/>
      <c r="AS581" s="333"/>
      <c r="AU581" s="333"/>
      <c r="AW581" s="333"/>
    </row>
    <row r="582" spans="4:49">
      <c r="D582" s="120"/>
      <c r="E582" s="120"/>
      <c r="F582" s="333"/>
      <c r="G582" s="333"/>
      <c r="H582" s="333"/>
      <c r="I582" s="333"/>
      <c r="K582" s="333"/>
      <c r="O582" s="333"/>
      <c r="Q582" s="333"/>
      <c r="S582" s="333"/>
      <c r="U582" s="333"/>
      <c r="W582" s="333"/>
      <c r="AA582" s="333"/>
      <c r="AC582" s="333"/>
      <c r="AE582" s="333"/>
      <c r="AG582" s="333"/>
      <c r="AM582" s="333"/>
      <c r="AO582" s="333"/>
      <c r="AS582" s="333"/>
      <c r="AU582" s="333"/>
      <c r="AW582" s="333"/>
    </row>
    <row r="583" spans="4:49">
      <c r="D583" s="120"/>
      <c r="E583" s="120"/>
      <c r="F583" s="333"/>
      <c r="G583" s="333"/>
      <c r="H583" s="333"/>
      <c r="I583" s="333"/>
      <c r="K583" s="333"/>
      <c r="O583" s="333"/>
      <c r="Q583" s="333"/>
      <c r="S583" s="333"/>
      <c r="U583" s="333"/>
      <c r="W583" s="333"/>
      <c r="AA583" s="333"/>
      <c r="AC583" s="333"/>
      <c r="AE583" s="333"/>
      <c r="AG583" s="333"/>
      <c r="AM583" s="333"/>
      <c r="AO583" s="333"/>
      <c r="AS583" s="333"/>
      <c r="AU583" s="333"/>
      <c r="AW583" s="333"/>
    </row>
    <row r="584" spans="4:49">
      <c r="D584" s="120"/>
      <c r="E584" s="120"/>
      <c r="F584" s="333"/>
      <c r="G584" s="333"/>
      <c r="H584" s="333"/>
      <c r="I584" s="333"/>
      <c r="K584" s="333"/>
      <c r="O584" s="333"/>
      <c r="Q584" s="333"/>
      <c r="S584" s="333"/>
      <c r="U584" s="333"/>
      <c r="W584" s="333"/>
      <c r="AA584" s="333"/>
      <c r="AC584" s="333"/>
      <c r="AE584" s="333"/>
      <c r="AG584" s="333"/>
      <c r="AM584" s="333"/>
      <c r="AO584" s="333"/>
      <c r="AS584" s="333"/>
      <c r="AU584" s="333"/>
      <c r="AW584" s="333"/>
    </row>
    <row r="585" spans="4:49">
      <c r="D585" s="120"/>
      <c r="E585" s="120"/>
      <c r="F585" s="333"/>
      <c r="G585" s="333"/>
      <c r="H585" s="333"/>
      <c r="I585" s="333"/>
      <c r="K585" s="333"/>
      <c r="O585" s="333"/>
      <c r="Q585" s="333"/>
      <c r="S585" s="333"/>
      <c r="U585" s="333"/>
      <c r="W585" s="333"/>
      <c r="AA585" s="333"/>
      <c r="AC585" s="333"/>
      <c r="AE585" s="333"/>
      <c r="AG585" s="333"/>
      <c r="AM585" s="333"/>
      <c r="AO585" s="333"/>
      <c r="AS585" s="333"/>
      <c r="AU585" s="333"/>
      <c r="AW585" s="333"/>
    </row>
    <row r="586" spans="4:49">
      <c r="D586" s="120"/>
      <c r="E586" s="120"/>
      <c r="F586" s="333"/>
      <c r="G586" s="333"/>
      <c r="H586" s="333"/>
      <c r="I586" s="333"/>
      <c r="K586" s="333"/>
      <c r="O586" s="333"/>
      <c r="Q586" s="333"/>
      <c r="S586" s="333"/>
      <c r="U586" s="333"/>
      <c r="W586" s="333"/>
      <c r="AA586" s="333"/>
      <c r="AC586" s="333"/>
      <c r="AE586" s="333"/>
      <c r="AG586" s="333"/>
      <c r="AM586" s="333"/>
      <c r="AO586" s="333"/>
      <c r="AS586" s="333"/>
      <c r="AU586" s="333"/>
      <c r="AW586" s="333"/>
    </row>
    <row r="587" spans="4:49">
      <c r="D587" s="120"/>
      <c r="E587" s="120"/>
      <c r="F587" s="333"/>
      <c r="G587" s="333"/>
      <c r="H587" s="333"/>
      <c r="I587" s="333"/>
      <c r="K587" s="333"/>
      <c r="O587" s="333"/>
      <c r="Q587" s="333"/>
      <c r="S587" s="333"/>
      <c r="U587" s="333"/>
      <c r="W587" s="333"/>
      <c r="AA587" s="333"/>
      <c r="AC587" s="333"/>
      <c r="AE587" s="333"/>
      <c r="AG587" s="333"/>
      <c r="AM587" s="333"/>
      <c r="AO587" s="333"/>
      <c r="AS587" s="333"/>
      <c r="AU587" s="333"/>
      <c r="AW587" s="333"/>
    </row>
    <row r="588" spans="4:49">
      <c r="D588" s="120"/>
      <c r="E588" s="120"/>
      <c r="F588" s="333"/>
      <c r="G588" s="333"/>
      <c r="H588" s="333"/>
      <c r="I588" s="333"/>
      <c r="K588" s="333"/>
      <c r="O588" s="333"/>
      <c r="Q588" s="333"/>
      <c r="S588" s="333"/>
      <c r="U588" s="333"/>
      <c r="W588" s="333"/>
      <c r="AA588" s="333"/>
      <c r="AC588" s="333"/>
      <c r="AE588" s="333"/>
      <c r="AG588" s="333"/>
      <c r="AM588" s="333"/>
      <c r="AO588" s="333"/>
      <c r="AS588" s="333"/>
      <c r="AU588" s="333"/>
      <c r="AW588" s="333"/>
    </row>
    <row r="589" spans="4:49">
      <c r="D589" s="120"/>
      <c r="E589" s="120"/>
      <c r="F589" s="333"/>
      <c r="G589" s="333"/>
      <c r="H589" s="333"/>
      <c r="I589" s="333"/>
      <c r="K589" s="333"/>
      <c r="O589" s="333"/>
      <c r="Q589" s="333"/>
      <c r="S589" s="333"/>
      <c r="U589" s="333"/>
      <c r="W589" s="333"/>
      <c r="AA589" s="333"/>
      <c r="AC589" s="333"/>
      <c r="AE589" s="333"/>
      <c r="AG589" s="333"/>
      <c r="AM589" s="333"/>
      <c r="AO589" s="333"/>
      <c r="AS589" s="333"/>
      <c r="AU589" s="333"/>
      <c r="AW589" s="333"/>
    </row>
    <row r="590" spans="4:49">
      <c r="D590" s="120"/>
      <c r="E590" s="120"/>
      <c r="F590" s="333"/>
      <c r="G590" s="333"/>
      <c r="H590" s="333"/>
      <c r="I590" s="333"/>
      <c r="K590" s="333"/>
      <c r="O590" s="333"/>
      <c r="Q590" s="333"/>
      <c r="S590" s="333"/>
      <c r="U590" s="333"/>
      <c r="W590" s="333"/>
      <c r="AA590" s="333"/>
      <c r="AC590" s="333"/>
      <c r="AE590" s="333"/>
      <c r="AG590" s="333"/>
      <c r="AM590" s="333"/>
      <c r="AO590" s="333"/>
      <c r="AS590" s="333"/>
      <c r="AU590" s="333"/>
      <c r="AW590" s="333"/>
    </row>
    <row r="591" spans="4:49">
      <c r="D591" s="120"/>
      <c r="E591" s="120"/>
      <c r="F591" s="333"/>
      <c r="G591" s="333"/>
      <c r="H591" s="333"/>
      <c r="I591" s="333"/>
      <c r="K591" s="333"/>
      <c r="O591" s="333"/>
      <c r="Q591" s="333"/>
      <c r="S591" s="333"/>
      <c r="U591" s="333"/>
      <c r="W591" s="333"/>
      <c r="AA591" s="333"/>
      <c r="AC591" s="333"/>
      <c r="AE591" s="333"/>
      <c r="AG591" s="333"/>
      <c r="AM591" s="333"/>
      <c r="AO591" s="333"/>
      <c r="AS591" s="333"/>
      <c r="AU591" s="333"/>
      <c r="AW591" s="333"/>
    </row>
    <row r="592" spans="4:49">
      <c r="D592" s="120"/>
      <c r="E592" s="120"/>
      <c r="F592" s="333"/>
      <c r="G592" s="333"/>
      <c r="H592" s="333"/>
      <c r="I592" s="333"/>
      <c r="K592" s="333"/>
      <c r="O592" s="333"/>
      <c r="Q592" s="333"/>
      <c r="S592" s="333"/>
      <c r="U592" s="333"/>
      <c r="W592" s="333"/>
      <c r="AA592" s="333"/>
      <c r="AC592" s="333"/>
      <c r="AE592" s="333"/>
      <c r="AG592" s="333"/>
      <c r="AM592" s="333"/>
      <c r="AO592" s="333"/>
      <c r="AS592" s="333"/>
      <c r="AU592" s="333"/>
      <c r="AW592" s="333"/>
    </row>
    <row r="593" spans="4:49">
      <c r="D593" s="120"/>
      <c r="E593" s="120"/>
      <c r="F593" s="333"/>
      <c r="G593" s="333"/>
      <c r="H593" s="333"/>
      <c r="I593" s="333"/>
      <c r="K593" s="333"/>
      <c r="O593" s="333"/>
      <c r="Q593" s="333"/>
      <c r="S593" s="333"/>
      <c r="U593" s="333"/>
      <c r="W593" s="333"/>
      <c r="AA593" s="333"/>
      <c r="AC593" s="333"/>
      <c r="AE593" s="333"/>
      <c r="AG593" s="333"/>
      <c r="AM593" s="333"/>
      <c r="AO593" s="333"/>
      <c r="AS593" s="333"/>
      <c r="AU593" s="333"/>
      <c r="AW593" s="333"/>
    </row>
    <row r="594" spans="4:49">
      <c r="D594" s="120"/>
      <c r="E594" s="120"/>
      <c r="F594" s="333"/>
      <c r="G594" s="333"/>
      <c r="H594" s="333"/>
      <c r="I594" s="333"/>
      <c r="K594" s="333"/>
      <c r="O594" s="333"/>
      <c r="Q594" s="333"/>
      <c r="S594" s="333"/>
      <c r="U594" s="333"/>
      <c r="W594" s="333"/>
      <c r="AA594" s="333"/>
      <c r="AC594" s="333"/>
      <c r="AE594" s="333"/>
      <c r="AG594" s="333"/>
      <c r="AM594" s="333"/>
      <c r="AO594" s="333"/>
      <c r="AS594" s="333"/>
      <c r="AU594" s="333"/>
      <c r="AW594" s="333"/>
    </row>
    <row r="595" spans="4:49">
      <c r="D595" s="120"/>
      <c r="E595" s="120"/>
      <c r="F595" s="333"/>
      <c r="G595" s="333"/>
      <c r="H595" s="333"/>
      <c r="I595" s="333"/>
      <c r="K595" s="333"/>
      <c r="O595" s="333"/>
      <c r="Q595" s="333"/>
      <c r="S595" s="333"/>
      <c r="U595" s="333"/>
      <c r="W595" s="333"/>
      <c r="AA595" s="333"/>
      <c r="AC595" s="333"/>
      <c r="AE595" s="333"/>
      <c r="AG595" s="333"/>
      <c r="AM595" s="333"/>
      <c r="AO595" s="333"/>
      <c r="AS595" s="333"/>
      <c r="AU595" s="333"/>
      <c r="AW595" s="333"/>
    </row>
    <row r="596" spans="4:49">
      <c r="D596" s="120"/>
      <c r="E596" s="120"/>
      <c r="F596" s="333"/>
      <c r="G596" s="333"/>
      <c r="H596" s="333"/>
      <c r="I596" s="333"/>
      <c r="K596" s="333"/>
      <c r="O596" s="333"/>
      <c r="Q596" s="333"/>
      <c r="S596" s="333"/>
      <c r="U596" s="333"/>
      <c r="W596" s="333"/>
      <c r="AA596" s="333"/>
      <c r="AC596" s="333"/>
      <c r="AE596" s="333"/>
      <c r="AG596" s="333"/>
      <c r="AM596" s="333"/>
      <c r="AO596" s="333"/>
      <c r="AS596" s="333"/>
      <c r="AU596" s="333"/>
      <c r="AW596" s="333"/>
    </row>
    <row r="597" spans="4:49">
      <c r="D597" s="120"/>
      <c r="E597" s="120"/>
      <c r="F597" s="333"/>
      <c r="G597" s="333"/>
      <c r="H597" s="333"/>
      <c r="I597" s="333"/>
      <c r="K597" s="333"/>
      <c r="O597" s="333"/>
      <c r="Q597" s="333"/>
      <c r="S597" s="333"/>
      <c r="U597" s="333"/>
      <c r="W597" s="333"/>
      <c r="AA597" s="333"/>
      <c r="AC597" s="333"/>
      <c r="AE597" s="333"/>
      <c r="AG597" s="333"/>
      <c r="AM597" s="333"/>
      <c r="AO597" s="333"/>
      <c r="AS597" s="333"/>
      <c r="AU597" s="333"/>
      <c r="AW597" s="333"/>
    </row>
    <row r="598" spans="4:49">
      <c r="D598" s="120"/>
      <c r="E598" s="120"/>
      <c r="F598" s="333"/>
      <c r="G598" s="333"/>
      <c r="H598" s="333"/>
      <c r="I598" s="333"/>
      <c r="K598" s="333"/>
      <c r="O598" s="333"/>
      <c r="Q598" s="333"/>
      <c r="S598" s="333"/>
      <c r="U598" s="333"/>
      <c r="W598" s="333"/>
      <c r="AA598" s="333"/>
      <c r="AC598" s="333"/>
      <c r="AE598" s="333"/>
      <c r="AG598" s="333"/>
      <c r="AM598" s="333"/>
      <c r="AO598" s="333"/>
      <c r="AS598" s="333"/>
      <c r="AU598" s="333"/>
      <c r="AW598" s="333"/>
    </row>
    <row r="599" spans="4:49">
      <c r="D599" s="120"/>
      <c r="E599" s="120"/>
      <c r="F599" s="333"/>
      <c r="G599" s="333"/>
      <c r="H599" s="333"/>
      <c r="I599" s="333"/>
      <c r="K599" s="333"/>
      <c r="O599" s="333"/>
      <c r="Q599" s="333"/>
      <c r="S599" s="333"/>
      <c r="U599" s="333"/>
      <c r="W599" s="333"/>
      <c r="AA599" s="333"/>
      <c r="AC599" s="333"/>
      <c r="AE599" s="333"/>
      <c r="AG599" s="333"/>
      <c r="AM599" s="333"/>
      <c r="AO599" s="333"/>
      <c r="AS599" s="333"/>
      <c r="AU599" s="333"/>
      <c r="AW599" s="333"/>
    </row>
    <row r="600" spans="4:49">
      <c r="D600" s="120"/>
      <c r="E600" s="120"/>
      <c r="F600" s="333"/>
      <c r="G600" s="333"/>
      <c r="H600" s="333"/>
      <c r="I600" s="333"/>
      <c r="K600" s="333"/>
      <c r="O600" s="333"/>
      <c r="Q600" s="333"/>
      <c r="S600" s="333"/>
      <c r="U600" s="333"/>
      <c r="W600" s="333"/>
      <c r="AA600" s="333"/>
      <c r="AC600" s="333"/>
      <c r="AE600" s="333"/>
      <c r="AG600" s="333"/>
      <c r="AM600" s="333"/>
      <c r="AO600" s="333"/>
      <c r="AS600" s="333"/>
      <c r="AU600" s="333"/>
      <c r="AW600" s="333"/>
    </row>
    <row r="601" spans="4:49">
      <c r="D601" s="120"/>
      <c r="E601" s="120"/>
      <c r="F601" s="333"/>
      <c r="G601" s="333"/>
      <c r="H601" s="333"/>
      <c r="I601" s="333"/>
      <c r="K601" s="333"/>
      <c r="O601" s="333"/>
      <c r="Q601" s="333"/>
      <c r="S601" s="333"/>
      <c r="U601" s="333"/>
      <c r="W601" s="333"/>
      <c r="AA601" s="333"/>
      <c r="AC601" s="333"/>
      <c r="AE601" s="333"/>
      <c r="AG601" s="333"/>
      <c r="AM601" s="333"/>
      <c r="AO601" s="333"/>
      <c r="AS601" s="333"/>
      <c r="AU601" s="333"/>
      <c r="AW601" s="333"/>
    </row>
    <row r="602" spans="4:49">
      <c r="D602" s="120"/>
      <c r="E602" s="120"/>
      <c r="F602" s="333"/>
      <c r="G602" s="333"/>
      <c r="H602" s="333"/>
      <c r="I602" s="333"/>
      <c r="K602" s="333"/>
      <c r="O602" s="333"/>
      <c r="Q602" s="333"/>
      <c r="S602" s="333"/>
      <c r="U602" s="333"/>
      <c r="W602" s="333"/>
      <c r="AA602" s="333"/>
      <c r="AC602" s="333"/>
      <c r="AE602" s="333"/>
      <c r="AG602" s="333"/>
      <c r="AM602" s="333"/>
      <c r="AO602" s="333"/>
      <c r="AS602" s="333"/>
      <c r="AU602" s="333"/>
      <c r="AW602" s="333"/>
    </row>
    <row r="603" spans="4:49">
      <c r="D603" s="120"/>
      <c r="E603" s="120"/>
      <c r="F603" s="333"/>
      <c r="G603" s="333"/>
      <c r="H603" s="333"/>
      <c r="I603" s="333"/>
      <c r="K603" s="333"/>
      <c r="O603" s="333"/>
      <c r="Q603" s="333"/>
      <c r="S603" s="333"/>
      <c r="U603" s="333"/>
      <c r="W603" s="333"/>
      <c r="AA603" s="333"/>
      <c r="AC603" s="333"/>
      <c r="AE603" s="333"/>
      <c r="AG603" s="333"/>
      <c r="AM603" s="333"/>
      <c r="AO603" s="333"/>
      <c r="AS603" s="333"/>
      <c r="AU603" s="333"/>
      <c r="AW603" s="333"/>
    </row>
    <row r="604" spans="4:49">
      <c r="D604" s="120"/>
      <c r="E604" s="120"/>
      <c r="F604" s="333"/>
      <c r="G604" s="333"/>
      <c r="H604" s="333"/>
      <c r="I604" s="333"/>
      <c r="K604" s="333"/>
      <c r="O604" s="333"/>
      <c r="Q604" s="333"/>
      <c r="S604" s="333"/>
      <c r="U604" s="333"/>
      <c r="W604" s="333"/>
      <c r="AA604" s="333"/>
      <c r="AC604" s="333"/>
      <c r="AE604" s="333"/>
      <c r="AG604" s="333"/>
      <c r="AM604" s="333"/>
      <c r="AO604" s="333"/>
      <c r="AS604" s="333"/>
      <c r="AU604" s="333"/>
      <c r="AW604" s="333"/>
    </row>
    <row r="605" spans="4:49">
      <c r="D605" s="120"/>
      <c r="E605" s="120"/>
      <c r="F605" s="333"/>
      <c r="G605" s="333"/>
      <c r="H605" s="333"/>
      <c r="I605" s="333"/>
      <c r="K605" s="333"/>
      <c r="O605" s="333"/>
      <c r="Q605" s="333"/>
      <c r="S605" s="333"/>
      <c r="U605" s="333"/>
      <c r="W605" s="333"/>
      <c r="AA605" s="333"/>
      <c r="AC605" s="333"/>
      <c r="AE605" s="333"/>
      <c r="AG605" s="333"/>
      <c r="AM605" s="333"/>
      <c r="AO605" s="333"/>
      <c r="AS605" s="333"/>
      <c r="AU605" s="333"/>
      <c r="AW605" s="333"/>
    </row>
    <row r="606" spans="4:49">
      <c r="D606" s="120"/>
      <c r="E606" s="120"/>
      <c r="F606" s="333"/>
      <c r="G606" s="333"/>
      <c r="H606" s="333"/>
      <c r="I606" s="333"/>
      <c r="K606" s="333"/>
      <c r="O606" s="333"/>
      <c r="Q606" s="333"/>
      <c r="S606" s="333"/>
      <c r="U606" s="333"/>
      <c r="W606" s="333"/>
      <c r="AA606" s="333"/>
      <c r="AC606" s="333"/>
      <c r="AE606" s="333"/>
      <c r="AG606" s="333"/>
      <c r="AM606" s="333"/>
      <c r="AO606" s="333"/>
      <c r="AS606" s="333"/>
      <c r="AU606" s="333"/>
      <c r="AW606" s="333"/>
    </row>
    <row r="607" spans="4:49">
      <c r="D607" s="120"/>
      <c r="E607" s="120"/>
      <c r="F607" s="333"/>
      <c r="G607" s="333"/>
      <c r="H607" s="333"/>
      <c r="I607" s="333"/>
      <c r="K607" s="333"/>
      <c r="O607" s="333"/>
      <c r="Q607" s="333"/>
      <c r="S607" s="333"/>
      <c r="U607" s="333"/>
      <c r="W607" s="333"/>
      <c r="AA607" s="333"/>
      <c r="AC607" s="333"/>
      <c r="AE607" s="333"/>
      <c r="AG607" s="333"/>
      <c r="AM607" s="333"/>
      <c r="AO607" s="333"/>
      <c r="AS607" s="333"/>
      <c r="AU607" s="333"/>
      <c r="AW607" s="333"/>
    </row>
    <row r="608" spans="4:49">
      <c r="D608" s="120"/>
      <c r="E608" s="120"/>
      <c r="F608" s="333"/>
      <c r="G608" s="333"/>
      <c r="H608" s="333"/>
      <c r="I608" s="333"/>
      <c r="K608" s="333"/>
      <c r="O608" s="333"/>
      <c r="Q608" s="333"/>
      <c r="S608" s="333"/>
      <c r="U608" s="333"/>
      <c r="W608" s="333"/>
      <c r="AA608" s="333"/>
      <c r="AC608" s="333"/>
      <c r="AE608" s="333"/>
      <c r="AG608" s="333"/>
      <c r="AM608" s="333"/>
      <c r="AO608" s="333"/>
      <c r="AS608" s="333"/>
      <c r="AU608" s="333"/>
      <c r="AW608" s="333"/>
    </row>
    <row r="609" spans="4:49">
      <c r="D609" s="120"/>
      <c r="E609" s="120"/>
      <c r="F609" s="333"/>
      <c r="G609" s="333"/>
      <c r="H609" s="333"/>
      <c r="I609" s="333"/>
      <c r="K609" s="333"/>
      <c r="O609" s="333"/>
      <c r="Q609" s="333"/>
      <c r="S609" s="333"/>
      <c r="U609" s="333"/>
      <c r="W609" s="333"/>
      <c r="AA609" s="333"/>
      <c r="AC609" s="333"/>
      <c r="AE609" s="333"/>
      <c r="AG609" s="333"/>
      <c r="AM609" s="333"/>
      <c r="AO609" s="333"/>
      <c r="AS609" s="333"/>
      <c r="AU609" s="333"/>
      <c r="AW609" s="333"/>
    </row>
    <row r="610" spans="4:49">
      <c r="D610" s="120"/>
      <c r="E610" s="120"/>
      <c r="F610" s="333"/>
      <c r="G610" s="333"/>
      <c r="H610" s="333"/>
      <c r="I610" s="333"/>
      <c r="K610" s="333"/>
      <c r="O610" s="333"/>
      <c r="Q610" s="333"/>
      <c r="S610" s="333"/>
      <c r="U610" s="333"/>
      <c r="W610" s="333"/>
      <c r="AA610" s="333"/>
      <c r="AC610" s="333"/>
      <c r="AE610" s="333"/>
      <c r="AG610" s="333"/>
      <c r="AM610" s="333"/>
      <c r="AO610" s="333"/>
      <c r="AS610" s="333"/>
      <c r="AU610" s="333"/>
      <c r="AW610" s="333"/>
    </row>
    <row r="611" spans="4:49">
      <c r="D611" s="120"/>
      <c r="E611" s="120"/>
      <c r="F611" s="333"/>
      <c r="G611" s="333"/>
      <c r="H611" s="333"/>
      <c r="I611" s="333"/>
      <c r="K611" s="333"/>
      <c r="O611" s="333"/>
      <c r="Q611" s="333"/>
      <c r="S611" s="333"/>
      <c r="U611" s="333"/>
      <c r="W611" s="333"/>
      <c r="AA611" s="333"/>
      <c r="AC611" s="333"/>
      <c r="AE611" s="333"/>
      <c r="AG611" s="333"/>
      <c r="AM611" s="333"/>
      <c r="AO611" s="333"/>
      <c r="AS611" s="333"/>
      <c r="AU611" s="333"/>
      <c r="AW611" s="333"/>
    </row>
    <row r="612" spans="4:49">
      <c r="D612" s="120"/>
      <c r="E612" s="120"/>
      <c r="F612" s="333"/>
      <c r="G612" s="333"/>
      <c r="H612" s="333"/>
      <c r="I612" s="333"/>
      <c r="K612" s="333"/>
      <c r="O612" s="333"/>
      <c r="Q612" s="333"/>
      <c r="S612" s="333"/>
      <c r="U612" s="333"/>
      <c r="W612" s="333"/>
      <c r="AA612" s="333"/>
      <c r="AC612" s="333"/>
      <c r="AE612" s="333"/>
      <c r="AG612" s="333"/>
      <c r="AM612" s="333"/>
      <c r="AO612" s="333"/>
      <c r="AS612" s="333"/>
      <c r="AU612" s="333"/>
      <c r="AW612" s="333"/>
    </row>
    <row r="613" spans="4:49">
      <c r="D613" s="120"/>
      <c r="E613" s="120"/>
      <c r="F613" s="333"/>
      <c r="G613" s="333"/>
      <c r="H613" s="333"/>
      <c r="I613" s="333"/>
      <c r="K613" s="333"/>
      <c r="O613" s="333"/>
      <c r="Q613" s="333"/>
      <c r="S613" s="333"/>
      <c r="U613" s="333"/>
      <c r="W613" s="333"/>
      <c r="AA613" s="333"/>
      <c r="AC613" s="333"/>
      <c r="AE613" s="333"/>
      <c r="AG613" s="333"/>
      <c r="AM613" s="333"/>
      <c r="AO613" s="333"/>
      <c r="AS613" s="333"/>
      <c r="AU613" s="333"/>
      <c r="AW613" s="333"/>
    </row>
    <row r="614" spans="4:49">
      <c r="D614" s="120"/>
      <c r="E614" s="120"/>
      <c r="F614" s="333"/>
      <c r="G614" s="333"/>
      <c r="H614" s="333"/>
      <c r="I614" s="333"/>
      <c r="K614" s="333"/>
      <c r="O614" s="333"/>
      <c r="Q614" s="333"/>
      <c r="S614" s="333"/>
      <c r="U614" s="333"/>
      <c r="W614" s="333"/>
      <c r="AA614" s="333"/>
      <c r="AC614" s="333"/>
      <c r="AE614" s="333"/>
      <c r="AG614" s="333"/>
      <c r="AM614" s="333"/>
      <c r="AO614" s="333"/>
      <c r="AS614" s="333"/>
      <c r="AU614" s="333"/>
      <c r="AW614" s="333"/>
    </row>
    <row r="615" spans="4:49">
      <c r="D615" s="120"/>
      <c r="E615" s="120"/>
      <c r="F615" s="333"/>
      <c r="G615" s="333"/>
      <c r="H615" s="333"/>
      <c r="I615" s="333"/>
      <c r="K615" s="333"/>
      <c r="O615" s="333"/>
      <c r="Q615" s="333"/>
      <c r="S615" s="333"/>
      <c r="U615" s="333"/>
      <c r="W615" s="333"/>
      <c r="AA615" s="333"/>
      <c r="AC615" s="333"/>
      <c r="AE615" s="333"/>
      <c r="AG615" s="333"/>
      <c r="AM615" s="333"/>
      <c r="AO615" s="333"/>
      <c r="AS615" s="333"/>
      <c r="AU615" s="333"/>
      <c r="AW615" s="333"/>
    </row>
    <row r="616" spans="4:49">
      <c r="D616" s="120"/>
      <c r="E616" s="120"/>
      <c r="F616" s="333"/>
      <c r="G616" s="333"/>
      <c r="H616" s="333"/>
      <c r="I616" s="333"/>
      <c r="K616" s="333"/>
      <c r="O616" s="333"/>
      <c r="Q616" s="333"/>
      <c r="S616" s="333"/>
      <c r="U616" s="333"/>
      <c r="W616" s="333"/>
      <c r="AA616" s="333"/>
      <c r="AC616" s="333"/>
      <c r="AE616" s="333"/>
      <c r="AG616" s="333"/>
      <c r="AM616" s="333"/>
      <c r="AO616" s="333"/>
      <c r="AS616" s="333"/>
      <c r="AU616" s="333"/>
      <c r="AW616" s="333"/>
    </row>
    <row r="617" spans="4:49">
      <c r="D617" s="120"/>
      <c r="E617" s="120"/>
      <c r="F617" s="333"/>
      <c r="G617" s="333"/>
      <c r="H617" s="333"/>
      <c r="I617" s="333"/>
      <c r="K617" s="333"/>
      <c r="O617" s="333"/>
      <c r="Q617" s="333"/>
      <c r="S617" s="333"/>
      <c r="U617" s="333"/>
      <c r="W617" s="333"/>
      <c r="AA617" s="333"/>
      <c r="AC617" s="333"/>
      <c r="AE617" s="333"/>
      <c r="AG617" s="333"/>
      <c r="AM617" s="333"/>
      <c r="AO617" s="333"/>
      <c r="AS617" s="333"/>
      <c r="AU617" s="333"/>
      <c r="AW617" s="333"/>
    </row>
    <row r="618" spans="4:49">
      <c r="D618" s="120"/>
      <c r="E618" s="120"/>
      <c r="F618" s="333"/>
      <c r="G618" s="333"/>
      <c r="H618" s="333"/>
      <c r="I618" s="333"/>
      <c r="K618" s="333"/>
      <c r="O618" s="333"/>
      <c r="Q618" s="333"/>
      <c r="S618" s="333"/>
      <c r="U618" s="333"/>
      <c r="W618" s="333"/>
      <c r="AA618" s="333"/>
      <c r="AC618" s="333"/>
      <c r="AE618" s="333"/>
      <c r="AG618" s="333"/>
      <c r="AM618" s="333"/>
      <c r="AO618" s="333"/>
      <c r="AS618" s="333"/>
      <c r="AU618" s="333"/>
      <c r="AW618" s="333"/>
    </row>
    <row r="619" spans="4:49">
      <c r="D619" s="120"/>
      <c r="E619" s="120"/>
      <c r="F619" s="333"/>
      <c r="G619" s="333"/>
      <c r="H619" s="333"/>
      <c r="I619" s="333"/>
      <c r="K619" s="333"/>
      <c r="O619" s="333"/>
      <c r="Q619" s="333"/>
      <c r="S619" s="333"/>
      <c r="U619" s="333"/>
      <c r="W619" s="333"/>
      <c r="AA619" s="333"/>
      <c r="AC619" s="333"/>
      <c r="AE619" s="333"/>
      <c r="AG619" s="333"/>
      <c r="AM619" s="333"/>
      <c r="AO619" s="333"/>
      <c r="AS619" s="333"/>
      <c r="AU619" s="333"/>
      <c r="AW619" s="333"/>
    </row>
    <row r="620" spans="4:49">
      <c r="D620" s="120"/>
      <c r="E620" s="120"/>
      <c r="F620" s="333"/>
      <c r="G620" s="333"/>
      <c r="H620" s="333"/>
      <c r="I620" s="333"/>
      <c r="K620" s="333"/>
      <c r="O620" s="333"/>
      <c r="Q620" s="333"/>
      <c r="S620" s="333"/>
      <c r="U620" s="333"/>
      <c r="W620" s="333"/>
      <c r="AA620" s="333"/>
      <c r="AC620" s="333"/>
      <c r="AE620" s="333"/>
      <c r="AG620" s="333"/>
      <c r="AM620" s="333"/>
      <c r="AO620" s="333"/>
      <c r="AS620" s="333"/>
      <c r="AU620" s="333"/>
      <c r="AW620" s="333"/>
    </row>
    <row r="621" spans="4:49">
      <c r="D621" s="120"/>
      <c r="E621" s="120"/>
      <c r="F621" s="333"/>
      <c r="G621" s="333"/>
      <c r="H621" s="333"/>
      <c r="I621" s="333"/>
      <c r="K621" s="333"/>
      <c r="O621" s="333"/>
      <c r="Q621" s="333"/>
      <c r="S621" s="333"/>
      <c r="U621" s="333"/>
      <c r="W621" s="333"/>
      <c r="AA621" s="333"/>
      <c r="AC621" s="333"/>
      <c r="AE621" s="333"/>
      <c r="AG621" s="333"/>
      <c r="AM621" s="333"/>
      <c r="AO621" s="333"/>
      <c r="AS621" s="333"/>
      <c r="AU621" s="333"/>
      <c r="AW621" s="333"/>
    </row>
    <row r="622" spans="4:49">
      <c r="D622" s="120"/>
      <c r="E622" s="120"/>
      <c r="F622" s="333"/>
      <c r="G622" s="333"/>
      <c r="H622" s="333"/>
      <c r="I622" s="333"/>
      <c r="K622" s="333"/>
      <c r="O622" s="333"/>
      <c r="Q622" s="333"/>
      <c r="S622" s="333"/>
      <c r="U622" s="333"/>
      <c r="W622" s="333"/>
      <c r="AA622" s="333"/>
      <c r="AC622" s="333"/>
      <c r="AE622" s="333"/>
      <c r="AG622" s="333"/>
      <c r="AM622" s="333"/>
      <c r="AO622" s="333"/>
      <c r="AS622" s="333"/>
      <c r="AU622" s="333"/>
      <c r="AW622" s="333"/>
    </row>
    <row r="623" spans="4:49">
      <c r="D623" s="120"/>
      <c r="E623" s="120"/>
      <c r="F623" s="333"/>
      <c r="G623" s="333"/>
      <c r="H623" s="333"/>
      <c r="I623" s="333"/>
      <c r="K623" s="333"/>
      <c r="O623" s="333"/>
      <c r="Q623" s="333"/>
      <c r="S623" s="333"/>
      <c r="U623" s="333"/>
      <c r="W623" s="333"/>
      <c r="AA623" s="333"/>
      <c r="AC623" s="333"/>
      <c r="AE623" s="333"/>
      <c r="AG623" s="333"/>
      <c r="AM623" s="333"/>
      <c r="AO623" s="333"/>
      <c r="AS623" s="333"/>
      <c r="AU623" s="333"/>
      <c r="AW623" s="333"/>
    </row>
    <row r="624" spans="4:49">
      <c r="D624" s="120"/>
      <c r="E624" s="120"/>
      <c r="F624" s="333"/>
      <c r="G624" s="333"/>
      <c r="H624" s="333"/>
      <c r="I624" s="333"/>
      <c r="K624" s="333"/>
      <c r="O624" s="333"/>
      <c r="Q624" s="333"/>
      <c r="S624" s="333"/>
      <c r="U624" s="333"/>
      <c r="W624" s="333"/>
      <c r="AA624" s="333"/>
      <c r="AC624" s="333"/>
      <c r="AE624" s="333"/>
      <c r="AG624" s="333"/>
      <c r="AM624" s="333"/>
      <c r="AO624" s="333"/>
      <c r="AS624" s="333"/>
      <c r="AU624" s="333"/>
      <c r="AW624" s="333"/>
    </row>
    <row r="625" spans="4:49">
      <c r="D625" s="120"/>
      <c r="E625" s="120"/>
      <c r="F625" s="333"/>
      <c r="G625" s="333"/>
      <c r="H625" s="333"/>
      <c r="I625" s="333"/>
      <c r="K625" s="333"/>
      <c r="O625" s="333"/>
      <c r="Q625" s="333"/>
      <c r="S625" s="333"/>
      <c r="U625" s="333"/>
      <c r="W625" s="333"/>
      <c r="AA625" s="333"/>
      <c r="AC625" s="333"/>
      <c r="AE625" s="333"/>
      <c r="AG625" s="333"/>
      <c r="AM625" s="333"/>
      <c r="AO625" s="333"/>
      <c r="AS625" s="333"/>
      <c r="AU625" s="333"/>
      <c r="AW625" s="333"/>
    </row>
    <row r="626" spans="4:49">
      <c r="D626" s="120"/>
      <c r="E626" s="120"/>
      <c r="F626" s="333"/>
      <c r="G626" s="333"/>
      <c r="H626" s="333"/>
      <c r="I626" s="333"/>
      <c r="K626" s="333"/>
      <c r="O626" s="333"/>
      <c r="Q626" s="333"/>
      <c r="S626" s="333"/>
      <c r="U626" s="333"/>
      <c r="W626" s="333"/>
      <c r="AA626" s="333"/>
      <c r="AC626" s="333"/>
      <c r="AE626" s="333"/>
      <c r="AG626" s="333"/>
      <c r="AM626" s="333"/>
      <c r="AO626" s="333"/>
      <c r="AS626" s="333"/>
      <c r="AU626" s="333"/>
      <c r="AW626" s="333"/>
    </row>
    <row r="627" spans="4:49">
      <c r="D627" s="120"/>
      <c r="E627" s="120"/>
      <c r="F627" s="333"/>
      <c r="G627" s="333"/>
      <c r="H627" s="333"/>
      <c r="I627" s="333"/>
      <c r="K627" s="333"/>
      <c r="O627" s="333"/>
      <c r="Q627" s="333"/>
      <c r="S627" s="333"/>
      <c r="U627" s="333"/>
      <c r="W627" s="333"/>
      <c r="AA627" s="333"/>
      <c r="AC627" s="333"/>
      <c r="AE627" s="333"/>
      <c r="AG627" s="333"/>
      <c r="AM627" s="333"/>
      <c r="AO627" s="333"/>
      <c r="AS627" s="333"/>
      <c r="AU627" s="333"/>
      <c r="AW627" s="333"/>
    </row>
    <row r="628" spans="4:49">
      <c r="D628" s="120"/>
      <c r="E628" s="120"/>
      <c r="F628" s="333"/>
      <c r="G628" s="333"/>
      <c r="H628" s="333"/>
      <c r="I628" s="333"/>
      <c r="K628" s="333"/>
      <c r="O628" s="333"/>
      <c r="Q628" s="333"/>
      <c r="S628" s="333"/>
      <c r="U628" s="333"/>
      <c r="W628" s="333"/>
      <c r="AA628" s="333"/>
      <c r="AC628" s="333"/>
      <c r="AE628" s="333"/>
      <c r="AG628" s="333"/>
      <c r="AM628" s="333"/>
      <c r="AO628" s="333"/>
      <c r="AS628" s="333"/>
      <c r="AU628" s="333"/>
      <c r="AW628" s="333"/>
    </row>
    <row r="629" spans="4:49">
      <c r="D629" s="120"/>
      <c r="E629" s="120"/>
      <c r="F629" s="333"/>
      <c r="G629" s="333"/>
      <c r="H629" s="333"/>
      <c r="I629" s="333"/>
      <c r="K629" s="333"/>
      <c r="O629" s="333"/>
      <c r="Q629" s="333"/>
      <c r="S629" s="333"/>
      <c r="U629" s="333"/>
      <c r="W629" s="333"/>
      <c r="AA629" s="333"/>
      <c r="AC629" s="333"/>
      <c r="AE629" s="333"/>
      <c r="AG629" s="333"/>
      <c r="AM629" s="333"/>
      <c r="AO629" s="333"/>
      <c r="AS629" s="333"/>
      <c r="AU629" s="333"/>
      <c r="AW629" s="333"/>
    </row>
    <row r="630" spans="4:49">
      <c r="D630" s="120"/>
      <c r="E630" s="120"/>
      <c r="F630" s="333"/>
      <c r="G630" s="333"/>
      <c r="H630" s="333"/>
      <c r="I630" s="333"/>
      <c r="K630" s="333"/>
      <c r="O630" s="333"/>
      <c r="Q630" s="333"/>
      <c r="S630" s="333"/>
      <c r="U630" s="333"/>
      <c r="W630" s="333"/>
      <c r="AA630" s="333"/>
      <c r="AC630" s="333"/>
      <c r="AE630" s="333"/>
      <c r="AG630" s="333"/>
      <c r="AM630" s="333"/>
      <c r="AO630" s="333"/>
      <c r="AS630" s="333"/>
      <c r="AU630" s="333"/>
      <c r="AW630" s="333"/>
    </row>
    <row r="631" spans="4:49">
      <c r="D631" s="120"/>
      <c r="E631" s="120"/>
      <c r="F631" s="333"/>
      <c r="G631" s="333"/>
      <c r="H631" s="333"/>
      <c r="I631" s="333"/>
      <c r="K631" s="333"/>
      <c r="O631" s="333"/>
      <c r="Q631" s="333"/>
      <c r="S631" s="333"/>
      <c r="U631" s="333"/>
      <c r="W631" s="333"/>
      <c r="AA631" s="333"/>
      <c r="AC631" s="333"/>
      <c r="AE631" s="333"/>
      <c r="AG631" s="333"/>
      <c r="AM631" s="333"/>
      <c r="AO631" s="333"/>
      <c r="AS631" s="333"/>
      <c r="AU631" s="333"/>
      <c r="AW631" s="333"/>
    </row>
    <row r="632" spans="4:49">
      <c r="D632" s="120"/>
      <c r="E632" s="120"/>
      <c r="F632" s="333"/>
      <c r="G632" s="333"/>
      <c r="H632" s="333"/>
      <c r="I632" s="333"/>
      <c r="K632" s="333"/>
      <c r="O632" s="333"/>
      <c r="Q632" s="333"/>
      <c r="S632" s="333"/>
      <c r="U632" s="333"/>
      <c r="W632" s="333"/>
      <c r="AA632" s="333"/>
      <c r="AC632" s="333"/>
      <c r="AE632" s="333"/>
      <c r="AG632" s="333"/>
      <c r="AM632" s="333"/>
      <c r="AO632" s="333"/>
      <c r="AS632" s="333"/>
      <c r="AU632" s="333"/>
      <c r="AW632" s="333"/>
    </row>
    <row r="633" spans="4:49">
      <c r="D633" s="120"/>
      <c r="E633" s="120"/>
      <c r="F633" s="333"/>
      <c r="G633" s="333"/>
      <c r="H633" s="333"/>
      <c r="I633" s="333"/>
      <c r="K633" s="333"/>
      <c r="O633" s="333"/>
      <c r="Q633" s="333"/>
      <c r="S633" s="333"/>
      <c r="U633" s="333"/>
      <c r="W633" s="333"/>
      <c r="AA633" s="333"/>
      <c r="AC633" s="333"/>
      <c r="AE633" s="333"/>
      <c r="AG633" s="333"/>
      <c r="AM633" s="333"/>
      <c r="AO633" s="333"/>
      <c r="AS633" s="333"/>
      <c r="AU633" s="333"/>
      <c r="AW633" s="333"/>
    </row>
    <row r="634" spans="4:49">
      <c r="D634" s="120"/>
      <c r="E634" s="120"/>
      <c r="F634" s="333"/>
      <c r="G634" s="333"/>
      <c r="H634" s="333"/>
      <c r="I634" s="333"/>
      <c r="K634" s="333"/>
      <c r="O634" s="333"/>
      <c r="Q634" s="333"/>
      <c r="S634" s="333"/>
      <c r="U634" s="333"/>
      <c r="W634" s="333"/>
      <c r="AA634" s="333"/>
      <c r="AC634" s="333"/>
      <c r="AE634" s="333"/>
      <c r="AG634" s="333"/>
      <c r="AM634" s="333"/>
      <c r="AO634" s="333"/>
      <c r="AS634" s="333"/>
      <c r="AU634" s="333"/>
      <c r="AW634" s="333"/>
    </row>
    <row r="635" spans="4:49">
      <c r="D635" s="120"/>
      <c r="E635" s="120"/>
      <c r="F635" s="333"/>
      <c r="G635" s="333"/>
      <c r="H635" s="333"/>
      <c r="I635" s="333"/>
      <c r="K635" s="333"/>
      <c r="O635" s="333"/>
      <c r="Q635" s="333"/>
      <c r="S635" s="333"/>
      <c r="U635" s="333"/>
      <c r="W635" s="333"/>
      <c r="AA635" s="333"/>
      <c r="AC635" s="333"/>
      <c r="AE635" s="333"/>
      <c r="AG635" s="333"/>
      <c r="AM635" s="333"/>
      <c r="AO635" s="333"/>
      <c r="AS635" s="333"/>
      <c r="AU635" s="333"/>
      <c r="AW635" s="333"/>
    </row>
    <row r="636" spans="4:49">
      <c r="D636" s="120"/>
      <c r="E636" s="120"/>
      <c r="F636" s="333"/>
      <c r="G636" s="333"/>
      <c r="H636" s="333"/>
      <c r="I636" s="333"/>
      <c r="K636" s="333"/>
      <c r="O636" s="333"/>
      <c r="Q636" s="333"/>
      <c r="S636" s="333"/>
      <c r="U636" s="333"/>
      <c r="W636" s="333"/>
      <c r="AA636" s="333"/>
      <c r="AC636" s="333"/>
      <c r="AE636" s="333"/>
      <c r="AG636" s="333"/>
      <c r="AM636" s="333"/>
      <c r="AO636" s="333"/>
      <c r="AS636" s="333"/>
      <c r="AU636" s="333"/>
      <c r="AW636" s="333"/>
    </row>
    <row r="637" spans="4:49">
      <c r="D637" s="120"/>
      <c r="E637" s="120"/>
      <c r="F637" s="333"/>
      <c r="G637" s="333"/>
      <c r="H637" s="333"/>
      <c r="I637" s="333"/>
      <c r="K637" s="333"/>
      <c r="O637" s="333"/>
      <c r="Q637" s="333"/>
      <c r="S637" s="333"/>
      <c r="U637" s="333"/>
      <c r="W637" s="333"/>
      <c r="AA637" s="333"/>
      <c r="AC637" s="333"/>
      <c r="AE637" s="333"/>
      <c r="AG637" s="333"/>
      <c r="AM637" s="333"/>
      <c r="AO637" s="333"/>
      <c r="AS637" s="333"/>
      <c r="AU637" s="333"/>
      <c r="AW637" s="333"/>
    </row>
    <row r="638" spans="4:49">
      <c r="D638" s="120"/>
      <c r="E638" s="120"/>
      <c r="F638" s="333"/>
      <c r="G638" s="333"/>
      <c r="H638" s="333"/>
      <c r="I638" s="333"/>
      <c r="K638" s="333"/>
      <c r="O638" s="333"/>
      <c r="Q638" s="333"/>
      <c r="S638" s="333"/>
      <c r="U638" s="333"/>
      <c r="W638" s="333"/>
      <c r="AA638" s="333"/>
      <c r="AC638" s="333"/>
      <c r="AE638" s="333"/>
      <c r="AG638" s="333"/>
      <c r="AM638" s="333"/>
      <c r="AO638" s="333"/>
      <c r="AS638" s="333"/>
      <c r="AU638" s="333"/>
      <c r="AW638" s="333"/>
    </row>
    <row r="639" spans="4:49">
      <c r="D639" s="120"/>
      <c r="E639" s="120"/>
      <c r="F639" s="333"/>
      <c r="G639" s="333"/>
      <c r="H639" s="333"/>
      <c r="I639" s="333"/>
      <c r="K639" s="333"/>
      <c r="O639" s="333"/>
      <c r="Q639" s="333"/>
      <c r="S639" s="333"/>
      <c r="U639" s="333"/>
      <c r="W639" s="333"/>
      <c r="AA639" s="333"/>
      <c r="AC639" s="333"/>
      <c r="AE639" s="333"/>
      <c r="AG639" s="333"/>
      <c r="AM639" s="333"/>
      <c r="AO639" s="333"/>
      <c r="AS639" s="333"/>
      <c r="AU639" s="333"/>
      <c r="AW639" s="333"/>
    </row>
    <row r="640" spans="4:49">
      <c r="D640" s="120"/>
      <c r="E640" s="120"/>
      <c r="F640" s="333"/>
      <c r="G640" s="333"/>
      <c r="H640" s="333"/>
      <c r="I640" s="333"/>
      <c r="K640" s="333"/>
      <c r="O640" s="333"/>
      <c r="Q640" s="333"/>
      <c r="S640" s="333"/>
      <c r="U640" s="333"/>
      <c r="W640" s="333"/>
      <c r="AA640" s="333"/>
      <c r="AC640" s="333"/>
      <c r="AE640" s="333"/>
      <c r="AG640" s="333"/>
      <c r="AM640" s="333"/>
      <c r="AO640" s="333"/>
      <c r="AS640" s="333"/>
      <c r="AU640" s="333"/>
      <c r="AW640" s="333"/>
    </row>
    <row r="641" spans="4:49">
      <c r="D641" s="120"/>
      <c r="E641" s="120"/>
      <c r="F641" s="333"/>
      <c r="G641" s="333"/>
      <c r="H641" s="333"/>
      <c r="I641" s="333"/>
      <c r="K641" s="333"/>
      <c r="O641" s="333"/>
      <c r="Q641" s="333"/>
      <c r="S641" s="333"/>
      <c r="U641" s="333"/>
      <c r="W641" s="333"/>
      <c r="AA641" s="333"/>
      <c r="AC641" s="333"/>
      <c r="AE641" s="333"/>
      <c r="AG641" s="333"/>
      <c r="AM641" s="333"/>
      <c r="AO641" s="333"/>
      <c r="AS641" s="333"/>
      <c r="AU641" s="333"/>
      <c r="AW641" s="333"/>
    </row>
    <row r="642" spans="4:49">
      <c r="D642" s="120"/>
      <c r="E642" s="120"/>
      <c r="F642" s="333"/>
      <c r="G642" s="333"/>
      <c r="H642" s="333"/>
      <c r="I642" s="333"/>
      <c r="K642" s="333"/>
      <c r="O642" s="333"/>
      <c r="Q642" s="333"/>
      <c r="S642" s="333"/>
      <c r="U642" s="333"/>
      <c r="W642" s="333"/>
      <c r="AA642" s="333"/>
      <c r="AC642" s="333"/>
      <c r="AE642" s="333"/>
      <c r="AG642" s="333"/>
      <c r="AM642" s="333"/>
      <c r="AO642" s="333"/>
      <c r="AS642" s="333"/>
      <c r="AU642" s="333"/>
      <c r="AW642" s="333"/>
    </row>
    <row r="643" spans="4:49">
      <c r="D643" s="120"/>
      <c r="E643" s="120"/>
      <c r="F643" s="333"/>
      <c r="G643" s="333"/>
      <c r="H643" s="333"/>
      <c r="I643" s="333"/>
      <c r="K643" s="333"/>
      <c r="O643" s="333"/>
      <c r="Q643" s="333"/>
      <c r="S643" s="333"/>
      <c r="U643" s="333"/>
      <c r="W643" s="333"/>
      <c r="AA643" s="333"/>
      <c r="AC643" s="333"/>
      <c r="AE643" s="333"/>
      <c r="AG643" s="333"/>
      <c r="AM643" s="333"/>
      <c r="AO643" s="333"/>
      <c r="AS643" s="333"/>
      <c r="AU643" s="333"/>
      <c r="AW643" s="333"/>
    </row>
    <row r="644" spans="4:49">
      <c r="D644" s="120"/>
      <c r="E644" s="120"/>
      <c r="F644" s="333"/>
      <c r="G644" s="333"/>
      <c r="H644" s="333"/>
      <c r="I644" s="333"/>
      <c r="K644" s="333"/>
      <c r="O644" s="333"/>
      <c r="Q644" s="333"/>
      <c r="S644" s="333"/>
      <c r="U644" s="333"/>
      <c r="W644" s="333"/>
      <c r="AA644" s="333"/>
      <c r="AC644" s="333"/>
      <c r="AE644" s="333"/>
      <c r="AG644" s="333"/>
      <c r="AM644" s="333"/>
      <c r="AO644" s="333"/>
      <c r="AS644" s="333"/>
      <c r="AU644" s="333"/>
      <c r="AW644" s="333"/>
    </row>
    <row r="645" spans="4:49">
      <c r="D645" s="120"/>
      <c r="E645" s="120"/>
      <c r="F645" s="333"/>
      <c r="G645" s="333"/>
      <c r="H645" s="333"/>
      <c r="I645" s="333"/>
      <c r="K645" s="333"/>
      <c r="O645" s="333"/>
      <c r="Q645" s="333"/>
      <c r="S645" s="333"/>
      <c r="U645" s="333"/>
      <c r="W645" s="333"/>
      <c r="AA645" s="333"/>
      <c r="AC645" s="333"/>
      <c r="AE645" s="333"/>
      <c r="AG645" s="333"/>
      <c r="AM645" s="333"/>
      <c r="AO645" s="333"/>
      <c r="AS645" s="333"/>
      <c r="AU645" s="333"/>
      <c r="AW645" s="333"/>
    </row>
    <row r="646" spans="4:49">
      <c r="D646" s="120"/>
      <c r="E646" s="120"/>
      <c r="F646" s="333"/>
      <c r="G646" s="333"/>
      <c r="H646" s="333"/>
      <c r="I646" s="333"/>
      <c r="K646" s="333"/>
      <c r="O646" s="333"/>
      <c r="Q646" s="333"/>
      <c r="S646" s="333"/>
      <c r="U646" s="333"/>
      <c r="W646" s="333"/>
      <c r="AA646" s="333"/>
      <c r="AC646" s="333"/>
      <c r="AE646" s="333"/>
      <c r="AG646" s="333"/>
      <c r="AM646" s="333"/>
      <c r="AO646" s="333"/>
      <c r="AS646" s="333"/>
      <c r="AU646" s="333"/>
      <c r="AW646" s="333"/>
    </row>
    <row r="647" spans="4:49">
      <c r="D647" s="120"/>
      <c r="E647" s="120"/>
      <c r="F647" s="333"/>
      <c r="G647" s="333"/>
      <c r="H647" s="333"/>
      <c r="I647" s="333"/>
      <c r="K647" s="333"/>
      <c r="O647" s="333"/>
      <c r="Q647" s="333"/>
      <c r="S647" s="333"/>
      <c r="U647" s="333"/>
      <c r="W647" s="333"/>
      <c r="AA647" s="333"/>
      <c r="AC647" s="333"/>
      <c r="AE647" s="333"/>
      <c r="AG647" s="333"/>
      <c r="AM647" s="333"/>
      <c r="AO647" s="333"/>
      <c r="AS647" s="333"/>
      <c r="AU647" s="333"/>
      <c r="AW647" s="333"/>
    </row>
    <row r="648" spans="4:49">
      <c r="D648" s="120"/>
      <c r="E648" s="120"/>
      <c r="F648" s="333"/>
      <c r="G648" s="333"/>
      <c r="H648" s="333"/>
      <c r="I648" s="333"/>
      <c r="K648" s="333"/>
      <c r="O648" s="333"/>
      <c r="Q648" s="333"/>
      <c r="S648" s="333"/>
      <c r="U648" s="333"/>
      <c r="W648" s="333"/>
      <c r="AA648" s="333"/>
      <c r="AC648" s="333"/>
      <c r="AE648" s="333"/>
      <c r="AG648" s="333"/>
      <c r="AM648" s="333"/>
      <c r="AO648" s="333"/>
      <c r="AS648" s="333"/>
      <c r="AU648" s="333"/>
      <c r="AW648" s="333"/>
    </row>
    <row r="649" spans="4:49">
      <c r="D649" s="120"/>
      <c r="E649" s="120"/>
      <c r="F649" s="333"/>
      <c r="G649" s="333"/>
      <c r="H649" s="333"/>
      <c r="I649" s="333"/>
      <c r="K649" s="333"/>
      <c r="O649" s="333"/>
      <c r="Q649" s="333"/>
      <c r="S649" s="333"/>
      <c r="U649" s="333"/>
      <c r="W649" s="333"/>
      <c r="AA649" s="333"/>
      <c r="AC649" s="333"/>
      <c r="AE649" s="333"/>
      <c r="AG649" s="333"/>
      <c r="AM649" s="333"/>
      <c r="AO649" s="333"/>
      <c r="AS649" s="333"/>
      <c r="AU649" s="333"/>
      <c r="AW649" s="333"/>
    </row>
    <row r="650" spans="4:49">
      <c r="D650" s="120"/>
      <c r="E650" s="120"/>
      <c r="F650" s="333"/>
      <c r="G650" s="333"/>
      <c r="H650" s="333"/>
      <c r="I650" s="333"/>
      <c r="K650" s="333"/>
      <c r="O650" s="333"/>
      <c r="Q650" s="333"/>
      <c r="S650" s="333"/>
      <c r="U650" s="333"/>
      <c r="W650" s="333"/>
      <c r="AA650" s="333"/>
      <c r="AC650" s="333"/>
      <c r="AE650" s="333"/>
      <c r="AG650" s="333"/>
      <c r="AM650" s="333"/>
      <c r="AO650" s="333"/>
      <c r="AS650" s="333"/>
      <c r="AU650" s="333"/>
      <c r="AW650" s="333"/>
    </row>
    <row r="651" spans="4:49">
      <c r="D651" s="120"/>
      <c r="E651" s="120"/>
      <c r="F651" s="333"/>
      <c r="G651" s="333"/>
      <c r="H651" s="333"/>
      <c r="I651" s="333"/>
      <c r="K651" s="333"/>
      <c r="O651" s="333"/>
      <c r="Q651" s="333"/>
      <c r="S651" s="333"/>
      <c r="U651" s="333"/>
      <c r="W651" s="333"/>
      <c r="AA651" s="333"/>
      <c r="AC651" s="333"/>
      <c r="AE651" s="333"/>
      <c r="AG651" s="333"/>
      <c r="AM651" s="333"/>
      <c r="AO651" s="333"/>
      <c r="AS651" s="333"/>
      <c r="AU651" s="333"/>
      <c r="AW651" s="333"/>
    </row>
    <row r="652" spans="4:49">
      <c r="D652" s="120"/>
      <c r="E652" s="120"/>
      <c r="F652" s="333"/>
      <c r="G652" s="333"/>
      <c r="H652" s="333"/>
      <c r="I652" s="333"/>
      <c r="K652" s="333"/>
      <c r="O652" s="333"/>
      <c r="Q652" s="333"/>
      <c r="S652" s="333"/>
      <c r="U652" s="333"/>
      <c r="W652" s="333"/>
      <c r="AA652" s="333"/>
      <c r="AC652" s="333"/>
      <c r="AE652" s="333"/>
      <c r="AG652" s="333"/>
      <c r="AM652" s="333"/>
      <c r="AO652" s="333"/>
      <c r="AS652" s="333"/>
      <c r="AU652" s="333"/>
      <c r="AW652" s="333"/>
    </row>
    <row r="653" spans="4:49">
      <c r="D653" s="120"/>
      <c r="E653" s="120"/>
      <c r="F653" s="333"/>
      <c r="G653" s="333"/>
      <c r="H653" s="333"/>
      <c r="I653" s="333"/>
      <c r="K653" s="333"/>
      <c r="O653" s="333"/>
      <c r="Q653" s="333"/>
      <c r="S653" s="333"/>
      <c r="U653" s="333"/>
      <c r="W653" s="333"/>
      <c r="AA653" s="333"/>
      <c r="AC653" s="333"/>
      <c r="AE653" s="333"/>
      <c r="AG653" s="333"/>
      <c r="AM653" s="333"/>
      <c r="AO653" s="333"/>
      <c r="AS653" s="333"/>
      <c r="AU653" s="333"/>
      <c r="AW653" s="333"/>
    </row>
    <row r="654" spans="4:49">
      <c r="D654" s="120"/>
      <c r="E654" s="120"/>
      <c r="F654" s="333"/>
      <c r="G654" s="333"/>
      <c r="H654" s="333"/>
      <c r="I654" s="333"/>
      <c r="K654" s="333"/>
      <c r="O654" s="333"/>
      <c r="Q654" s="333"/>
      <c r="S654" s="333"/>
      <c r="U654" s="333"/>
      <c r="W654" s="333"/>
      <c r="AA654" s="333"/>
      <c r="AC654" s="333"/>
      <c r="AE654" s="333"/>
      <c r="AG654" s="333"/>
      <c r="AM654" s="333"/>
      <c r="AO654" s="333"/>
      <c r="AS654" s="333"/>
      <c r="AU654" s="333"/>
      <c r="AW654" s="333"/>
    </row>
    <row r="655" spans="4:49">
      <c r="D655" s="120"/>
      <c r="E655" s="120"/>
      <c r="F655" s="333"/>
      <c r="G655" s="333"/>
      <c r="H655" s="333"/>
      <c r="I655" s="333"/>
      <c r="K655" s="333"/>
      <c r="O655" s="333"/>
      <c r="Q655" s="333"/>
      <c r="S655" s="333"/>
      <c r="U655" s="333"/>
      <c r="W655" s="333"/>
      <c r="AA655" s="333"/>
      <c r="AC655" s="333"/>
      <c r="AE655" s="333"/>
      <c r="AG655" s="333"/>
      <c r="AM655" s="333"/>
      <c r="AO655" s="333"/>
      <c r="AS655" s="333"/>
      <c r="AU655" s="333"/>
      <c r="AW655" s="333"/>
    </row>
    <row r="656" spans="4:49">
      <c r="D656" s="120"/>
      <c r="E656" s="120"/>
      <c r="F656" s="333"/>
      <c r="G656" s="333"/>
      <c r="H656" s="333"/>
      <c r="I656" s="333"/>
      <c r="K656" s="333"/>
      <c r="O656" s="333"/>
      <c r="Q656" s="333"/>
      <c r="S656" s="333"/>
      <c r="U656" s="333"/>
      <c r="W656" s="333"/>
      <c r="AA656" s="333"/>
      <c r="AC656" s="333"/>
      <c r="AE656" s="333"/>
      <c r="AG656" s="333"/>
      <c r="AM656" s="333"/>
      <c r="AO656" s="333"/>
      <c r="AS656" s="333"/>
      <c r="AU656" s="333"/>
      <c r="AW656" s="333"/>
    </row>
    <row r="657" spans="4:49">
      <c r="D657" s="120"/>
      <c r="E657" s="120"/>
      <c r="F657" s="333"/>
      <c r="G657" s="333"/>
      <c r="H657" s="333"/>
      <c r="I657" s="333"/>
      <c r="K657" s="333"/>
      <c r="O657" s="333"/>
      <c r="Q657" s="333"/>
      <c r="S657" s="333"/>
      <c r="U657" s="333"/>
      <c r="W657" s="333"/>
      <c r="AA657" s="333"/>
      <c r="AC657" s="333"/>
      <c r="AE657" s="333"/>
      <c r="AG657" s="333"/>
      <c r="AM657" s="333"/>
      <c r="AO657" s="333"/>
      <c r="AS657" s="333"/>
      <c r="AU657" s="333"/>
      <c r="AW657" s="333"/>
    </row>
    <row r="658" spans="4:49">
      <c r="D658" s="120"/>
      <c r="E658" s="120"/>
      <c r="F658" s="333"/>
      <c r="G658" s="333"/>
      <c r="H658" s="333"/>
      <c r="I658" s="333"/>
      <c r="K658" s="333"/>
      <c r="O658" s="333"/>
      <c r="Q658" s="333"/>
      <c r="S658" s="333"/>
      <c r="U658" s="333"/>
      <c r="W658" s="333"/>
      <c r="AA658" s="333"/>
      <c r="AC658" s="333"/>
      <c r="AE658" s="333"/>
      <c r="AG658" s="333"/>
      <c r="AM658" s="333"/>
      <c r="AO658" s="333"/>
      <c r="AS658" s="333"/>
      <c r="AU658" s="333"/>
      <c r="AW658" s="333"/>
    </row>
    <row r="659" spans="4:49">
      <c r="D659" s="120"/>
      <c r="E659" s="120"/>
      <c r="F659" s="333"/>
      <c r="G659" s="333"/>
      <c r="H659" s="333"/>
      <c r="I659" s="333"/>
      <c r="K659" s="333"/>
      <c r="O659" s="333"/>
      <c r="Q659" s="333"/>
      <c r="S659" s="333"/>
      <c r="U659" s="333"/>
      <c r="W659" s="333"/>
      <c r="AA659" s="333"/>
      <c r="AC659" s="333"/>
      <c r="AE659" s="333"/>
      <c r="AG659" s="333"/>
      <c r="AM659" s="333"/>
      <c r="AO659" s="333"/>
      <c r="AS659" s="333"/>
      <c r="AU659" s="333"/>
      <c r="AW659" s="333"/>
    </row>
    <row r="660" spans="4:49">
      <c r="D660" s="120"/>
      <c r="E660" s="120"/>
      <c r="F660" s="333"/>
      <c r="G660" s="333"/>
      <c r="H660" s="333"/>
      <c r="I660" s="333"/>
      <c r="K660" s="333"/>
      <c r="O660" s="333"/>
      <c r="Q660" s="333"/>
      <c r="S660" s="333"/>
      <c r="U660" s="333"/>
      <c r="W660" s="333"/>
      <c r="AA660" s="333"/>
      <c r="AC660" s="333"/>
      <c r="AE660" s="333"/>
      <c r="AG660" s="333"/>
      <c r="AM660" s="333"/>
      <c r="AO660" s="333"/>
      <c r="AS660" s="333"/>
      <c r="AU660" s="333"/>
      <c r="AW660" s="333"/>
    </row>
    <row r="661" spans="4:49">
      <c r="D661" s="120"/>
      <c r="E661" s="120"/>
      <c r="F661" s="333"/>
      <c r="G661" s="333"/>
      <c r="H661" s="333"/>
      <c r="I661" s="333"/>
      <c r="K661" s="333"/>
      <c r="O661" s="333"/>
      <c r="Q661" s="333"/>
      <c r="S661" s="333"/>
      <c r="U661" s="333"/>
      <c r="W661" s="333"/>
      <c r="AA661" s="333"/>
      <c r="AC661" s="333"/>
      <c r="AE661" s="333"/>
      <c r="AG661" s="333"/>
      <c r="AM661" s="333"/>
      <c r="AO661" s="333"/>
      <c r="AS661" s="333"/>
      <c r="AU661" s="333"/>
      <c r="AW661" s="333"/>
    </row>
    <row r="662" spans="4:49">
      <c r="D662" s="120"/>
      <c r="E662" s="120"/>
      <c r="F662" s="333"/>
      <c r="G662" s="333"/>
      <c r="H662" s="333"/>
      <c r="I662" s="333"/>
      <c r="K662" s="333"/>
      <c r="O662" s="333"/>
      <c r="Q662" s="333"/>
      <c r="S662" s="333"/>
      <c r="U662" s="333"/>
      <c r="W662" s="333"/>
      <c r="AA662" s="333"/>
      <c r="AC662" s="333"/>
      <c r="AE662" s="333"/>
      <c r="AG662" s="333"/>
      <c r="AM662" s="333"/>
      <c r="AO662" s="333"/>
      <c r="AS662" s="333"/>
      <c r="AU662" s="333"/>
      <c r="AW662" s="333"/>
    </row>
    <row r="663" spans="4:49">
      <c r="D663" s="120"/>
      <c r="E663" s="120"/>
      <c r="F663" s="333"/>
      <c r="G663" s="333"/>
      <c r="H663" s="333"/>
      <c r="I663" s="333"/>
      <c r="K663" s="333"/>
      <c r="O663" s="333"/>
      <c r="Q663" s="333"/>
      <c r="S663" s="333"/>
      <c r="U663" s="333"/>
      <c r="W663" s="333"/>
      <c r="AA663" s="333"/>
      <c r="AC663" s="333"/>
      <c r="AE663" s="333"/>
      <c r="AG663" s="333"/>
      <c r="AM663" s="333"/>
      <c r="AO663" s="333"/>
      <c r="AS663" s="333"/>
      <c r="AU663" s="333"/>
      <c r="AW663" s="333"/>
    </row>
    <row r="664" spans="4:49">
      <c r="D664" s="120"/>
      <c r="E664" s="120"/>
      <c r="F664" s="333"/>
      <c r="G664" s="333"/>
      <c r="H664" s="333"/>
      <c r="I664" s="333"/>
      <c r="K664" s="333"/>
      <c r="O664" s="333"/>
      <c r="Q664" s="333"/>
      <c r="S664" s="333"/>
      <c r="U664" s="333"/>
      <c r="W664" s="333"/>
      <c r="AA664" s="333"/>
      <c r="AC664" s="333"/>
      <c r="AE664" s="333"/>
      <c r="AG664" s="333"/>
      <c r="AM664" s="333"/>
      <c r="AO664" s="333"/>
      <c r="AS664" s="333"/>
      <c r="AU664" s="333"/>
      <c r="AW664" s="333"/>
    </row>
    <row r="665" spans="4:49">
      <c r="D665" s="120"/>
      <c r="E665" s="120"/>
      <c r="F665" s="333"/>
      <c r="G665" s="333"/>
      <c r="H665" s="333"/>
      <c r="I665" s="333"/>
      <c r="K665" s="333"/>
      <c r="O665" s="333"/>
      <c r="Q665" s="333"/>
      <c r="S665" s="333"/>
      <c r="U665" s="333"/>
      <c r="W665" s="333"/>
      <c r="AA665" s="333"/>
      <c r="AC665" s="333"/>
      <c r="AE665" s="333"/>
      <c r="AG665" s="333"/>
      <c r="AM665" s="333"/>
      <c r="AO665" s="333"/>
      <c r="AS665" s="333"/>
      <c r="AU665" s="333"/>
      <c r="AW665" s="333"/>
    </row>
    <row r="666" spans="4:49">
      <c r="D666" s="120"/>
      <c r="E666" s="120"/>
      <c r="F666" s="333"/>
      <c r="G666" s="333"/>
      <c r="H666" s="333"/>
      <c r="I666" s="333"/>
      <c r="K666" s="333"/>
      <c r="O666" s="333"/>
      <c r="Q666" s="333"/>
      <c r="S666" s="333"/>
      <c r="U666" s="333"/>
      <c r="W666" s="333"/>
      <c r="AA666" s="333"/>
      <c r="AC666" s="333"/>
      <c r="AE666" s="333"/>
      <c r="AG666" s="333"/>
      <c r="AM666" s="333"/>
      <c r="AO666" s="333"/>
      <c r="AS666" s="333"/>
      <c r="AU666" s="333"/>
      <c r="AW666" s="333"/>
    </row>
    <row r="667" spans="4:49">
      <c r="D667" s="120"/>
      <c r="E667" s="120"/>
      <c r="F667" s="333"/>
      <c r="G667" s="333"/>
      <c r="H667" s="333"/>
      <c r="I667" s="333"/>
      <c r="K667" s="333"/>
      <c r="O667" s="333"/>
      <c r="Q667" s="333"/>
      <c r="S667" s="333"/>
      <c r="U667" s="333"/>
      <c r="W667" s="333"/>
      <c r="AA667" s="333"/>
      <c r="AC667" s="333"/>
      <c r="AE667" s="333"/>
      <c r="AG667" s="333"/>
      <c r="AM667" s="333"/>
      <c r="AO667" s="333"/>
      <c r="AS667" s="333"/>
      <c r="AU667" s="333"/>
      <c r="AW667" s="333"/>
    </row>
    <row r="668" spans="4:49">
      <c r="D668" s="120"/>
      <c r="E668" s="120"/>
      <c r="F668" s="333"/>
      <c r="G668" s="333"/>
      <c r="H668" s="333"/>
      <c r="I668" s="333"/>
      <c r="K668" s="333"/>
      <c r="O668" s="333"/>
      <c r="Q668" s="333"/>
      <c r="S668" s="333"/>
      <c r="U668" s="333"/>
      <c r="W668" s="333"/>
      <c r="AA668" s="333"/>
      <c r="AC668" s="333"/>
      <c r="AE668" s="333"/>
      <c r="AG668" s="333"/>
      <c r="AM668" s="333"/>
      <c r="AO668" s="333"/>
      <c r="AS668" s="333"/>
      <c r="AU668" s="333"/>
      <c r="AW668" s="333"/>
    </row>
    <row r="669" spans="4:49">
      <c r="D669" s="120"/>
      <c r="E669" s="120"/>
      <c r="F669" s="333"/>
      <c r="G669" s="333"/>
      <c r="H669" s="333"/>
      <c r="I669" s="333"/>
      <c r="K669" s="333"/>
      <c r="O669" s="333"/>
      <c r="Q669" s="333"/>
      <c r="S669" s="333"/>
      <c r="U669" s="333"/>
      <c r="W669" s="333"/>
      <c r="AA669" s="333"/>
      <c r="AC669" s="333"/>
      <c r="AE669" s="333"/>
      <c r="AG669" s="333"/>
      <c r="AM669" s="333"/>
      <c r="AO669" s="333"/>
      <c r="AS669" s="333"/>
      <c r="AU669" s="333"/>
      <c r="AW669" s="333"/>
    </row>
    <row r="670" spans="4:49">
      <c r="D670" s="120"/>
      <c r="E670" s="120"/>
      <c r="F670" s="333"/>
      <c r="G670" s="333"/>
      <c r="H670" s="333"/>
      <c r="I670" s="333"/>
      <c r="K670" s="333"/>
      <c r="O670" s="333"/>
      <c r="Q670" s="333"/>
      <c r="S670" s="333"/>
      <c r="U670" s="333"/>
      <c r="W670" s="333"/>
      <c r="AA670" s="333"/>
      <c r="AC670" s="333"/>
      <c r="AE670" s="333"/>
      <c r="AG670" s="333"/>
      <c r="AM670" s="333"/>
      <c r="AO670" s="333"/>
      <c r="AS670" s="333"/>
      <c r="AU670" s="333"/>
      <c r="AW670" s="333"/>
    </row>
    <row r="671" spans="4:49">
      <c r="D671" s="120"/>
      <c r="E671" s="120"/>
      <c r="F671" s="333"/>
      <c r="G671" s="333"/>
      <c r="H671" s="333"/>
      <c r="I671" s="333"/>
      <c r="K671" s="333"/>
      <c r="O671" s="333"/>
      <c r="Q671" s="333"/>
      <c r="S671" s="333"/>
      <c r="U671" s="333"/>
      <c r="W671" s="333"/>
      <c r="AA671" s="333"/>
      <c r="AC671" s="333"/>
      <c r="AE671" s="333"/>
      <c r="AG671" s="333"/>
      <c r="AM671" s="333"/>
      <c r="AO671" s="333"/>
      <c r="AS671" s="333"/>
      <c r="AU671" s="333"/>
      <c r="AW671" s="333"/>
    </row>
    <row r="672" spans="4:49">
      <c r="D672" s="120"/>
      <c r="E672" s="120"/>
      <c r="F672" s="333"/>
      <c r="G672" s="333"/>
      <c r="H672" s="333"/>
      <c r="I672" s="333"/>
      <c r="K672" s="333"/>
      <c r="O672" s="333"/>
      <c r="Q672" s="333"/>
      <c r="S672" s="333"/>
      <c r="U672" s="333"/>
      <c r="W672" s="333"/>
      <c r="AA672" s="333"/>
      <c r="AC672" s="333"/>
      <c r="AE672" s="333"/>
      <c r="AG672" s="333"/>
      <c r="AM672" s="333"/>
      <c r="AO672" s="333"/>
      <c r="AS672" s="333"/>
      <c r="AU672" s="333"/>
      <c r="AW672" s="333"/>
    </row>
    <row r="673" spans="4:49">
      <c r="D673" s="120"/>
      <c r="E673" s="120"/>
      <c r="F673" s="333"/>
      <c r="G673" s="333"/>
      <c r="H673" s="333"/>
      <c r="I673" s="333"/>
      <c r="K673" s="333"/>
      <c r="O673" s="333"/>
      <c r="Q673" s="333"/>
      <c r="S673" s="333"/>
      <c r="U673" s="333"/>
      <c r="W673" s="333"/>
      <c r="AA673" s="333"/>
      <c r="AC673" s="333"/>
      <c r="AE673" s="333"/>
      <c r="AG673" s="333"/>
      <c r="AM673" s="333"/>
      <c r="AO673" s="333"/>
      <c r="AS673" s="333"/>
      <c r="AU673" s="333"/>
      <c r="AW673" s="333"/>
    </row>
    <row r="674" spans="4:49">
      <c r="D674" s="120"/>
      <c r="E674" s="120"/>
      <c r="F674" s="333"/>
      <c r="G674" s="333"/>
      <c r="H674" s="333"/>
      <c r="I674" s="333"/>
      <c r="K674" s="333"/>
      <c r="O674" s="333"/>
      <c r="Q674" s="333"/>
      <c r="S674" s="333"/>
      <c r="U674" s="333"/>
      <c r="W674" s="333"/>
      <c r="AA674" s="333"/>
      <c r="AC674" s="333"/>
      <c r="AE674" s="333"/>
      <c r="AG674" s="333"/>
      <c r="AM674" s="333"/>
      <c r="AO674" s="333"/>
      <c r="AS674" s="333"/>
      <c r="AU674" s="333"/>
      <c r="AW674" s="333"/>
    </row>
    <row r="675" spans="4:49">
      <c r="D675" s="120"/>
      <c r="E675" s="120"/>
      <c r="F675" s="333"/>
      <c r="G675" s="333"/>
      <c r="H675" s="333"/>
      <c r="I675" s="333"/>
      <c r="K675" s="333"/>
      <c r="O675" s="333"/>
      <c r="Q675" s="333"/>
      <c r="S675" s="333"/>
      <c r="U675" s="333"/>
      <c r="W675" s="333"/>
      <c r="AA675" s="333"/>
      <c r="AC675" s="333"/>
      <c r="AE675" s="333"/>
      <c r="AG675" s="333"/>
      <c r="AM675" s="333"/>
      <c r="AO675" s="333"/>
      <c r="AS675" s="333"/>
      <c r="AU675" s="333"/>
      <c r="AW675" s="333"/>
    </row>
    <row r="676" spans="4:49">
      <c r="D676" s="120"/>
      <c r="E676" s="120"/>
      <c r="F676" s="333"/>
      <c r="G676" s="333"/>
      <c r="H676" s="333"/>
      <c r="I676" s="333"/>
      <c r="K676" s="333"/>
      <c r="O676" s="333"/>
      <c r="Q676" s="333"/>
      <c r="S676" s="333"/>
      <c r="U676" s="333"/>
      <c r="W676" s="333"/>
      <c r="AA676" s="333"/>
      <c r="AC676" s="333"/>
      <c r="AE676" s="333"/>
      <c r="AG676" s="333"/>
      <c r="AM676" s="333"/>
      <c r="AO676" s="333"/>
      <c r="AS676" s="333"/>
      <c r="AU676" s="333"/>
      <c r="AW676" s="333"/>
    </row>
    <row r="677" spans="4:49">
      <c r="D677" s="120"/>
      <c r="E677" s="120"/>
      <c r="F677" s="333"/>
      <c r="G677" s="333"/>
      <c r="H677" s="333"/>
      <c r="I677" s="333"/>
      <c r="K677" s="333"/>
      <c r="O677" s="333"/>
      <c r="Q677" s="333"/>
      <c r="S677" s="333"/>
      <c r="U677" s="333"/>
      <c r="W677" s="333"/>
      <c r="AA677" s="333"/>
      <c r="AC677" s="333"/>
      <c r="AE677" s="333"/>
      <c r="AG677" s="333"/>
      <c r="AM677" s="333"/>
      <c r="AO677" s="333"/>
      <c r="AS677" s="333"/>
      <c r="AU677" s="333"/>
      <c r="AW677" s="333"/>
    </row>
    <row r="678" spans="4:49">
      <c r="D678" s="120"/>
      <c r="E678" s="120"/>
      <c r="F678" s="333"/>
      <c r="G678" s="333"/>
      <c r="H678" s="333"/>
      <c r="I678" s="333"/>
      <c r="K678" s="333"/>
      <c r="O678" s="333"/>
      <c r="Q678" s="333"/>
      <c r="S678" s="333"/>
      <c r="U678" s="333"/>
      <c r="W678" s="333"/>
      <c r="AA678" s="333"/>
      <c r="AC678" s="333"/>
      <c r="AE678" s="333"/>
      <c r="AG678" s="333"/>
      <c r="AM678" s="333"/>
      <c r="AO678" s="333"/>
      <c r="AS678" s="333"/>
      <c r="AU678" s="333"/>
      <c r="AW678" s="333"/>
    </row>
    <row r="679" spans="4:49">
      <c r="D679" s="120"/>
      <c r="E679" s="120"/>
      <c r="F679" s="333"/>
      <c r="G679" s="333"/>
      <c r="H679" s="333"/>
      <c r="I679" s="333"/>
      <c r="K679" s="333"/>
      <c r="O679" s="333"/>
      <c r="Q679" s="333"/>
      <c r="S679" s="333"/>
      <c r="U679" s="333"/>
      <c r="W679" s="333"/>
      <c r="AA679" s="333"/>
      <c r="AC679" s="333"/>
      <c r="AE679" s="333"/>
      <c r="AG679" s="333"/>
      <c r="AM679" s="333"/>
      <c r="AO679" s="333"/>
      <c r="AS679" s="333"/>
      <c r="AU679" s="333"/>
      <c r="AW679" s="333"/>
    </row>
    <row r="680" spans="4:49">
      <c r="D680" s="120"/>
      <c r="E680" s="120"/>
      <c r="F680" s="333"/>
      <c r="G680" s="333"/>
      <c r="H680" s="333"/>
      <c r="I680" s="333"/>
      <c r="K680" s="333"/>
      <c r="O680" s="333"/>
      <c r="Q680" s="333"/>
      <c r="S680" s="333"/>
      <c r="U680" s="333"/>
      <c r="W680" s="333"/>
      <c r="AA680" s="333"/>
      <c r="AC680" s="333"/>
      <c r="AE680" s="333"/>
      <c r="AG680" s="333"/>
      <c r="AM680" s="333"/>
      <c r="AO680" s="333"/>
      <c r="AS680" s="333"/>
      <c r="AU680" s="333"/>
      <c r="AW680" s="333"/>
    </row>
    <row r="681" spans="4:49">
      <c r="D681" s="120"/>
      <c r="E681" s="120"/>
      <c r="F681" s="333"/>
      <c r="G681" s="333"/>
      <c r="H681" s="333"/>
      <c r="I681" s="333"/>
      <c r="K681" s="333"/>
      <c r="O681" s="333"/>
      <c r="Q681" s="333"/>
      <c r="S681" s="333"/>
      <c r="U681" s="333"/>
      <c r="W681" s="333"/>
      <c r="AA681" s="333"/>
      <c r="AC681" s="333"/>
      <c r="AE681" s="333"/>
      <c r="AG681" s="333"/>
      <c r="AM681" s="333"/>
      <c r="AO681" s="333"/>
      <c r="AS681" s="333"/>
      <c r="AU681" s="333"/>
      <c r="AW681" s="333"/>
    </row>
    <row r="682" spans="4:49">
      <c r="D682" s="120"/>
      <c r="E682" s="120"/>
      <c r="F682" s="333"/>
      <c r="G682" s="333"/>
      <c r="H682" s="333"/>
      <c r="I682" s="333"/>
      <c r="K682" s="333"/>
      <c r="O682" s="333"/>
      <c r="Q682" s="333"/>
      <c r="S682" s="333"/>
      <c r="U682" s="333"/>
      <c r="W682" s="333"/>
      <c r="AA682" s="333"/>
      <c r="AC682" s="333"/>
      <c r="AE682" s="333"/>
      <c r="AG682" s="333"/>
      <c r="AM682" s="333"/>
      <c r="AO682" s="333"/>
      <c r="AS682" s="333"/>
      <c r="AU682" s="333"/>
      <c r="AW682" s="333"/>
    </row>
    <row r="683" spans="4:49">
      <c r="D683" s="120"/>
      <c r="E683" s="120"/>
      <c r="F683" s="333"/>
      <c r="G683" s="333"/>
      <c r="H683" s="333"/>
      <c r="I683" s="333"/>
      <c r="K683" s="333"/>
      <c r="O683" s="333"/>
      <c r="Q683" s="333"/>
      <c r="S683" s="333"/>
      <c r="U683" s="333"/>
      <c r="W683" s="333"/>
      <c r="AA683" s="333"/>
      <c r="AC683" s="333"/>
      <c r="AE683" s="333"/>
      <c r="AG683" s="333"/>
      <c r="AM683" s="333"/>
      <c r="AO683" s="333"/>
      <c r="AS683" s="333"/>
      <c r="AU683" s="333"/>
      <c r="AW683" s="333"/>
    </row>
    <row r="684" spans="4:49">
      <c r="D684" s="120"/>
      <c r="E684" s="120"/>
      <c r="F684" s="333"/>
      <c r="G684" s="333"/>
      <c r="H684" s="333"/>
      <c r="I684" s="333"/>
      <c r="K684" s="333"/>
      <c r="O684" s="333"/>
      <c r="Q684" s="333"/>
      <c r="S684" s="333"/>
      <c r="U684" s="333"/>
      <c r="W684" s="333"/>
      <c r="AA684" s="333"/>
      <c r="AC684" s="333"/>
      <c r="AE684" s="333"/>
      <c r="AG684" s="333"/>
      <c r="AM684" s="333"/>
      <c r="AO684" s="333"/>
      <c r="AS684" s="333"/>
      <c r="AU684" s="333"/>
      <c r="AW684" s="333"/>
    </row>
    <row r="685" spans="4:49">
      <c r="D685" s="120"/>
      <c r="E685" s="120"/>
      <c r="F685" s="333"/>
      <c r="G685" s="333"/>
      <c r="H685" s="333"/>
      <c r="I685" s="333"/>
      <c r="K685" s="333"/>
      <c r="O685" s="333"/>
      <c r="Q685" s="333"/>
      <c r="S685" s="333"/>
      <c r="U685" s="333"/>
      <c r="W685" s="333"/>
      <c r="AA685" s="333"/>
      <c r="AC685" s="333"/>
      <c r="AE685" s="333"/>
      <c r="AG685" s="333"/>
      <c r="AM685" s="333"/>
      <c r="AO685" s="333"/>
      <c r="AS685" s="333"/>
      <c r="AU685" s="333"/>
      <c r="AW685" s="333"/>
    </row>
    <row r="686" spans="4:49">
      <c r="D686" s="120"/>
      <c r="E686" s="120"/>
      <c r="F686" s="333"/>
      <c r="G686" s="333"/>
      <c r="H686" s="333"/>
      <c r="I686" s="333"/>
      <c r="K686" s="333"/>
      <c r="O686" s="333"/>
      <c r="Q686" s="333"/>
      <c r="S686" s="333"/>
      <c r="U686" s="333"/>
      <c r="W686" s="333"/>
      <c r="AA686" s="333"/>
      <c r="AC686" s="333"/>
      <c r="AE686" s="333"/>
      <c r="AG686" s="333"/>
      <c r="AM686" s="333"/>
      <c r="AO686" s="333"/>
      <c r="AS686" s="333"/>
      <c r="AU686" s="333"/>
      <c r="AW686" s="333"/>
    </row>
    <row r="687" spans="4:49">
      <c r="D687" s="120"/>
      <c r="E687" s="120"/>
      <c r="F687" s="333"/>
      <c r="G687" s="333"/>
      <c r="H687" s="333"/>
      <c r="I687" s="333"/>
      <c r="K687" s="333"/>
      <c r="O687" s="333"/>
      <c r="Q687" s="333"/>
      <c r="S687" s="333"/>
      <c r="U687" s="333"/>
      <c r="W687" s="333"/>
      <c r="AA687" s="333"/>
      <c r="AC687" s="333"/>
      <c r="AE687" s="333"/>
      <c r="AG687" s="333"/>
      <c r="AM687" s="333"/>
      <c r="AO687" s="333"/>
      <c r="AS687" s="333"/>
      <c r="AU687" s="333"/>
      <c r="AW687" s="333"/>
    </row>
    <row r="688" spans="4:49">
      <c r="D688" s="120"/>
      <c r="E688" s="120"/>
      <c r="F688" s="333"/>
      <c r="G688" s="333"/>
      <c r="H688" s="333"/>
      <c r="I688" s="333"/>
      <c r="K688" s="333"/>
      <c r="O688" s="333"/>
      <c r="Q688" s="333"/>
      <c r="S688" s="333"/>
      <c r="U688" s="333"/>
      <c r="W688" s="333"/>
      <c r="AA688" s="333"/>
      <c r="AC688" s="333"/>
      <c r="AE688" s="333"/>
      <c r="AG688" s="333"/>
      <c r="AM688" s="333"/>
      <c r="AO688" s="333"/>
      <c r="AS688" s="333"/>
      <c r="AU688" s="333"/>
      <c r="AW688" s="333"/>
    </row>
    <row r="689" spans="4:49">
      <c r="D689" s="120"/>
      <c r="E689" s="120"/>
      <c r="F689" s="333"/>
      <c r="G689" s="333"/>
      <c r="H689" s="333"/>
      <c r="I689" s="333"/>
      <c r="K689" s="333"/>
      <c r="O689" s="333"/>
      <c r="Q689" s="333"/>
      <c r="S689" s="333"/>
      <c r="U689" s="333"/>
      <c r="W689" s="333"/>
      <c r="AA689" s="333"/>
      <c r="AC689" s="333"/>
      <c r="AE689" s="333"/>
      <c r="AG689" s="333"/>
      <c r="AM689" s="333"/>
      <c r="AO689" s="333"/>
      <c r="AS689" s="333"/>
      <c r="AU689" s="333"/>
      <c r="AW689" s="333"/>
    </row>
    <row r="690" spans="4:49">
      <c r="D690" s="120"/>
      <c r="E690" s="120"/>
      <c r="F690" s="333"/>
      <c r="G690" s="333"/>
      <c r="H690" s="333"/>
      <c r="I690" s="333"/>
      <c r="K690" s="333"/>
      <c r="O690" s="333"/>
      <c r="Q690" s="333"/>
      <c r="S690" s="333"/>
      <c r="U690" s="333"/>
      <c r="W690" s="333"/>
      <c r="AA690" s="333"/>
      <c r="AC690" s="333"/>
      <c r="AE690" s="333"/>
      <c r="AG690" s="333"/>
      <c r="AM690" s="333"/>
      <c r="AO690" s="333"/>
      <c r="AS690" s="333"/>
      <c r="AU690" s="333"/>
      <c r="AW690" s="333"/>
    </row>
    <row r="691" spans="4:49">
      <c r="D691" s="120"/>
      <c r="E691" s="120"/>
      <c r="F691" s="333"/>
      <c r="G691" s="333"/>
      <c r="H691" s="333"/>
      <c r="I691" s="333"/>
      <c r="K691" s="333"/>
      <c r="O691" s="333"/>
      <c r="Q691" s="333"/>
      <c r="S691" s="333"/>
      <c r="U691" s="333"/>
      <c r="W691" s="333"/>
      <c r="AA691" s="333"/>
      <c r="AC691" s="333"/>
      <c r="AE691" s="333"/>
      <c r="AG691" s="333"/>
      <c r="AM691" s="333"/>
      <c r="AO691" s="333"/>
      <c r="AS691" s="333"/>
      <c r="AU691" s="333"/>
      <c r="AW691" s="333"/>
    </row>
    <row r="692" spans="4:49">
      <c r="D692" s="120"/>
      <c r="E692" s="120"/>
      <c r="F692" s="333"/>
      <c r="G692" s="333"/>
      <c r="H692" s="333"/>
      <c r="I692" s="333"/>
      <c r="K692" s="333"/>
      <c r="O692" s="333"/>
      <c r="Q692" s="333"/>
      <c r="S692" s="333"/>
      <c r="U692" s="333"/>
      <c r="W692" s="333"/>
      <c r="AA692" s="333"/>
      <c r="AC692" s="333"/>
      <c r="AE692" s="333"/>
      <c r="AG692" s="333"/>
      <c r="AM692" s="333"/>
      <c r="AO692" s="333"/>
      <c r="AS692" s="333"/>
      <c r="AU692" s="333"/>
      <c r="AW692" s="333"/>
    </row>
    <row r="693" spans="4:49">
      <c r="D693" s="120"/>
      <c r="E693" s="120"/>
      <c r="F693" s="333"/>
      <c r="G693" s="333"/>
      <c r="H693" s="333"/>
      <c r="I693" s="333"/>
      <c r="K693" s="333"/>
      <c r="O693" s="333"/>
      <c r="Q693" s="333"/>
      <c r="S693" s="333"/>
      <c r="U693" s="333"/>
      <c r="W693" s="333"/>
      <c r="AA693" s="333"/>
      <c r="AC693" s="333"/>
      <c r="AE693" s="333"/>
      <c r="AG693" s="333"/>
      <c r="AM693" s="333"/>
      <c r="AO693" s="333"/>
      <c r="AS693" s="333"/>
      <c r="AU693" s="333"/>
      <c r="AW693" s="333"/>
    </row>
    <row r="694" spans="4:49">
      <c r="D694" s="120"/>
      <c r="E694" s="120"/>
      <c r="F694" s="333"/>
      <c r="G694" s="333"/>
      <c r="H694" s="333"/>
      <c r="I694" s="333"/>
      <c r="K694" s="333"/>
      <c r="O694" s="333"/>
      <c r="Q694" s="333"/>
      <c r="S694" s="333"/>
      <c r="U694" s="333"/>
      <c r="W694" s="333"/>
      <c r="AA694" s="333"/>
      <c r="AC694" s="333"/>
      <c r="AE694" s="333"/>
      <c r="AG694" s="333"/>
      <c r="AM694" s="333"/>
      <c r="AO694" s="333"/>
      <c r="AS694" s="333"/>
      <c r="AU694" s="333"/>
      <c r="AW694" s="333"/>
    </row>
    <row r="695" spans="4:49">
      <c r="D695" s="120"/>
      <c r="E695" s="120"/>
      <c r="F695" s="333"/>
      <c r="G695" s="333"/>
      <c r="H695" s="333"/>
      <c r="I695" s="333"/>
      <c r="K695" s="333"/>
      <c r="O695" s="333"/>
      <c r="Q695" s="333"/>
      <c r="S695" s="333"/>
      <c r="U695" s="333"/>
      <c r="W695" s="333"/>
      <c r="AA695" s="333"/>
      <c r="AC695" s="333"/>
      <c r="AE695" s="333"/>
      <c r="AG695" s="333"/>
      <c r="AM695" s="333"/>
      <c r="AO695" s="333"/>
      <c r="AS695" s="333"/>
      <c r="AU695" s="333"/>
      <c r="AW695" s="333"/>
    </row>
    <row r="696" spans="4:49">
      <c r="D696" s="120"/>
      <c r="E696" s="120"/>
      <c r="F696" s="333"/>
      <c r="G696" s="333"/>
      <c r="H696" s="333"/>
      <c r="I696" s="333"/>
      <c r="K696" s="333"/>
      <c r="O696" s="333"/>
      <c r="Q696" s="333"/>
      <c r="S696" s="333"/>
      <c r="U696" s="333"/>
      <c r="W696" s="333"/>
      <c r="AA696" s="333"/>
      <c r="AC696" s="333"/>
      <c r="AE696" s="333"/>
      <c r="AG696" s="333"/>
      <c r="AM696" s="333"/>
      <c r="AO696" s="333"/>
      <c r="AS696" s="333"/>
      <c r="AU696" s="333"/>
      <c r="AW696" s="333"/>
    </row>
    <row r="697" spans="4:49">
      <c r="D697" s="120"/>
      <c r="E697" s="120"/>
      <c r="F697" s="333"/>
      <c r="G697" s="333"/>
      <c r="H697" s="333"/>
      <c r="I697" s="333"/>
      <c r="K697" s="333"/>
      <c r="O697" s="333"/>
      <c r="Q697" s="333"/>
      <c r="S697" s="333"/>
      <c r="U697" s="333"/>
      <c r="W697" s="333"/>
      <c r="AA697" s="333"/>
      <c r="AC697" s="333"/>
      <c r="AE697" s="333"/>
      <c r="AG697" s="333"/>
      <c r="AM697" s="333"/>
      <c r="AO697" s="333"/>
      <c r="AS697" s="333"/>
      <c r="AU697" s="333"/>
      <c r="AW697" s="333"/>
    </row>
    <row r="698" spans="4:49">
      <c r="D698" s="120"/>
      <c r="E698" s="120"/>
      <c r="F698" s="333"/>
      <c r="G698" s="333"/>
      <c r="H698" s="333"/>
      <c r="I698" s="333"/>
      <c r="K698" s="333"/>
      <c r="O698" s="333"/>
      <c r="Q698" s="333"/>
      <c r="S698" s="333"/>
      <c r="U698" s="333"/>
      <c r="W698" s="333"/>
      <c r="AA698" s="333"/>
      <c r="AC698" s="333"/>
      <c r="AE698" s="333"/>
      <c r="AG698" s="333"/>
      <c r="AM698" s="333"/>
      <c r="AO698" s="333"/>
      <c r="AS698" s="333"/>
      <c r="AU698" s="333"/>
      <c r="AW698" s="333"/>
    </row>
    <row r="699" spans="4:49">
      <c r="D699" s="120"/>
      <c r="E699" s="120"/>
      <c r="F699" s="333"/>
      <c r="G699" s="333"/>
      <c r="H699" s="333"/>
      <c r="I699" s="333"/>
      <c r="K699" s="333"/>
      <c r="O699" s="333"/>
      <c r="Q699" s="333"/>
      <c r="S699" s="333"/>
      <c r="U699" s="333"/>
      <c r="W699" s="333"/>
      <c r="AA699" s="333"/>
      <c r="AC699" s="333"/>
      <c r="AE699" s="333"/>
      <c r="AG699" s="333"/>
      <c r="AM699" s="333"/>
      <c r="AO699" s="333"/>
      <c r="AS699" s="333"/>
      <c r="AU699" s="333"/>
      <c r="AW699" s="333"/>
    </row>
    <row r="700" spans="4:49">
      <c r="D700" s="120"/>
      <c r="E700" s="120"/>
      <c r="F700" s="333"/>
      <c r="G700" s="333"/>
      <c r="H700" s="333"/>
      <c r="I700" s="333"/>
      <c r="K700" s="333"/>
      <c r="O700" s="333"/>
      <c r="Q700" s="333"/>
      <c r="S700" s="333"/>
      <c r="U700" s="333"/>
      <c r="W700" s="333"/>
      <c r="AA700" s="333"/>
      <c r="AC700" s="333"/>
      <c r="AE700" s="333"/>
      <c r="AG700" s="333"/>
      <c r="AM700" s="333"/>
      <c r="AO700" s="333"/>
      <c r="AS700" s="333"/>
      <c r="AU700" s="333"/>
      <c r="AW700" s="333"/>
    </row>
    <row r="701" spans="4:49">
      <c r="D701" s="120"/>
      <c r="E701" s="120"/>
      <c r="F701" s="333"/>
      <c r="G701" s="333"/>
      <c r="H701" s="333"/>
      <c r="I701" s="333"/>
      <c r="K701" s="333"/>
      <c r="O701" s="333"/>
      <c r="Q701" s="333"/>
      <c r="S701" s="333"/>
      <c r="U701" s="333"/>
      <c r="W701" s="333"/>
      <c r="AA701" s="333"/>
      <c r="AC701" s="333"/>
      <c r="AE701" s="333"/>
      <c r="AG701" s="333"/>
      <c r="AM701" s="333"/>
      <c r="AO701" s="333"/>
      <c r="AS701" s="333"/>
      <c r="AU701" s="333"/>
      <c r="AW701" s="333"/>
    </row>
    <row r="702" spans="4:49">
      <c r="D702" s="120"/>
      <c r="E702" s="120"/>
      <c r="F702" s="333"/>
      <c r="G702" s="333"/>
      <c r="H702" s="333"/>
      <c r="I702" s="333"/>
      <c r="K702" s="333"/>
      <c r="O702" s="333"/>
      <c r="Q702" s="333"/>
      <c r="S702" s="333"/>
      <c r="U702" s="333"/>
      <c r="W702" s="333"/>
      <c r="AA702" s="333"/>
      <c r="AC702" s="333"/>
      <c r="AE702" s="333"/>
      <c r="AG702" s="333"/>
      <c r="AM702" s="333"/>
      <c r="AO702" s="333"/>
      <c r="AS702" s="333"/>
      <c r="AU702" s="333"/>
      <c r="AW702" s="333"/>
    </row>
    <row r="703" spans="4:49">
      <c r="D703" s="120"/>
      <c r="E703" s="120"/>
      <c r="F703" s="333"/>
      <c r="G703" s="333"/>
      <c r="H703" s="333"/>
      <c r="I703" s="333"/>
      <c r="K703" s="333"/>
      <c r="O703" s="333"/>
      <c r="Q703" s="333"/>
      <c r="S703" s="333"/>
      <c r="U703" s="333"/>
      <c r="W703" s="333"/>
      <c r="AA703" s="333"/>
      <c r="AC703" s="333"/>
      <c r="AE703" s="333"/>
      <c r="AG703" s="333"/>
      <c r="AM703" s="333"/>
      <c r="AO703" s="333"/>
      <c r="AS703" s="333"/>
      <c r="AU703" s="333"/>
      <c r="AW703" s="333"/>
    </row>
    <row r="704" spans="4:49">
      <c r="D704" s="120"/>
      <c r="E704" s="120"/>
      <c r="F704" s="333"/>
      <c r="G704" s="333"/>
      <c r="H704" s="333"/>
      <c r="I704" s="333"/>
      <c r="K704" s="333"/>
      <c r="O704" s="333"/>
      <c r="Q704" s="333"/>
      <c r="S704" s="333"/>
      <c r="U704" s="333"/>
      <c r="W704" s="333"/>
      <c r="AA704" s="333"/>
      <c r="AC704" s="333"/>
      <c r="AE704" s="333"/>
      <c r="AG704" s="333"/>
      <c r="AM704" s="333"/>
      <c r="AO704" s="333"/>
      <c r="AS704" s="333"/>
      <c r="AU704" s="333"/>
      <c r="AW704" s="333"/>
    </row>
    <row r="705" spans="4:49">
      <c r="D705" s="120"/>
      <c r="E705" s="120"/>
      <c r="F705" s="333"/>
      <c r="G705" s="333"/>
      <c r="H705" s="333"/>
      <c r="I705" s="333"/>
      <c r="K705" s="333"/>
      <c r="O705" s="333"/>
      <c r="Q705" s="333"/>
      <c r="S705" s="333"/>
      <c r="U705" s="333"/>
      <c r="W705" s="333"/>
      <c r="AA705" s="333"/>
      <c r="AC705" s="333"/>
      <c r="AE705" s="333"/>
      <c r="AG705" s="333"/>
      <c r="AM705" s="333"/>
      <c r="AO705" s="333"/>
      <c r="AS705" s="333"/>
      <c r="AU705" s="333"/>
      <c r="AW705" s="333"/>
    </row>
    <row r="706" spans="4:49">
      <c r="D706" s="120"/>
      <c r="E706" s="120"/>
      <c r="F706" s="333"/>
      <c r="G706" s="333"/>
      <c r="H706" s="333"/>
      <c r="I706" s="333"/>
      <c r="K706" s="333"/>
      <c r="O706" s="333"/>
      <c r="Q706" s="333"/>
      <c r="S706" s="333"/>
      <c r="U706" s="333"/>
      <c r="W706" s="333"/>
      <c r="AA706" s="333"/>
      <c r="AC706" s="333"/>
      <c r="AE706" s="333"/>
      <c r="AG706" s="333"/>
      <c r="AM706" s="333"/>
      <c r="AO706" s="333"/>
      <c r="AS706" s="333"/>
      <c r="AU706" s="333"/>
      <c r="AW706" s="333"/>
    </row>
    <row r="707" spans="4:49">
      <c r="D707" s="120"/>
      <c r="E707" s="120"/>
      <c r="F707" s="333"/>
      <c r="G707" s="333"/>
      <c r="H707" s="333"/>
      <c r="I707" s="333"/>
      <c r="K707" s="333"/>
      <c r="O707" s="333"/>
      <c r="Q707" s="333"/>
      <c r="S707" s="333"/>
      <c r="U707" s="333"/>
      <c r="W707" s="333"/>
      <c r="AA707" s="333"/>
      <c r="AC707" s="333"/>
      <c r="AE707" s="333"/>
      <c r="AG707" s="333"/>
      <c r="AM707" s="333"/>
      <c r="AO707" s="333"/>
      <c r="AS707" s="333"/>
      <c r="AU707" s="333"/>
      <c r="AW707" s="333"/>
    </row>
    <row r="708" spans="4:49">
      <c r="D708" s="120"/>
      <c r="E708" s="120"/>
      <c r="F708" s="333"/>
      <c r="G708" s="333"/>
      <c r="H708" s="333"/>
      <c r="I708" s="333"/>
      <c r="K708" s="333"/>
      <c r="O708" s="333"/>
      <c r="Q708" s="333"/>
      <c r="S708" s="333"/>
      <c r="U708" s="333"/>
      <c r="W708" s="333"/>
      <c r="AA708" s="333"/>
      <c r="AC708" s="333"/>
      <c r="AE708" s="333"/>
      <c r="AG708" s="333"/>
      <c r="AM708" s="333"/>
      <c r="AO708" s="333"/>
      <c r="AS708" s="333"/>
      <c r="AU708" s="333"/>
      <c r="AW708" s="333"/>
    </row>
    <row r="709" spans="4:49">
      <c r="D709" s="120"/>
      <c r="E709" s="120"/>
      <c r="F709" s="333"/>
      <c r="G709" s="333"/>
      <c r="H709" s="333"/>
      <c r="I709" s="333"/>
      <c r="K709" s="333"/>
      <c r="O709" s="333"/>
      <c r="Q709" s="333"/>
      <c r="S709" s="333"/>
      <c r="U709" s="333"/>
      <c r="W709" s="333"/>
      <c r="AA709" s="333"/>
      <c r="AC709" s="333"/>
      <c r="AE709" s="333"/>
      <c r="AG709" s="333"/>
      <c r="AM709" s="333"/>
      <c r="AO709" s="333"/>
      <c r="AS709" s="333"/>
      <c r="AU709" s="333"/>
      <c r="AW709" s="333"/>
    </row>
    <row r="710" spans="4:49">
      <c r="D710" s="120"/>
      <c r="E710" s="120"/>
      <c r="F710" s="333"/>
      <c r="G710" s="333"/>
      <c r="H710" s="333"/>
      <c r="I710" s="333"/>
      <c r="K710" s="333"/>
      <c r="O710" s="333"/>
      <c r="Q710" s="333"/>
      <c r="S710" s="333"/>
      <c r="U710" s="333"/>
      <c r="W710" s="333"/>
      <c r="AA710" s="333"/>
      <c r="AC710" s="333"/>
      <c r="AE710" s="333"/>
      <c r="AG710" s="333"/>
      <c r="AM710" s="333"/>
      <c r="AO710" s="333"/>
      <c r="AS710" s="333"/>
      <c r="AU710" s="333"/>
      <c r="AW710" s="333"/>
    </row>
    <row r="711" spans="4:49">
      <c r="D711" s="120"/>
      <c r="E711" s="120"/>
      <c r="F711" s="333"/>
      <c r="G711" s="333"/>
      <c r="H711" s="333"/>
      <c r="I711" s="333"/>
      <c r="K711" s="333"/>
      <c r="O711" s="333"/>
      <c r="Q711" s="333"/>
      <c r="S711" s="333"/>
      <c r="U711" s="333"/>
      <c r="W711" s="333"/>
      <c r="AA711" s="333"/>
      <c r="AC711" s="333"/>
      <c r="AE711" s="333"/>
      <c r="AG711" s="333"/>
      <c r="AM711" s="333"/>
      <c r="AO711" s="333"/>
      <c r="AS711" s="333"/>
      <c r="AU711" s="333"/>
      <c r="AW711" s="333"/>
    </row>
    <row r="712" spans="4:49">
      <c r="D712" s="120"/>
      <c r="E712" s="120"/>
      <c r="F712" s="333"/>
      <c r="G712" s="333"/>
      <c r="H712" s="333"/>
      <c r="I712" s="333"/>
      <c r="K712" s="333"/>
      <c r="O712" s="333"/>
      <c r="Q712" s="333"/>
      <c r="S712" s="333"/>
      <c r="U712" s="333"/>
      <c r="W712" s="333"/>
      <c r="AA712" s="333"/>
      <c r="AC712" s="333"/>
      <c r="AE712" s="333"/>
      <c r="AG712" s="333"/>
      <c r="AM712" s="333"/>
      <c r="AO712" s="333"/>
      <c r="AS712" s="333"/>
      <c r="AU712" s="333"/>
      <c r="AW712" s="333"/>
    </row>
    <row r="713" spans="4:49">
      <c r="D713" s="120"/>
      <c r="E713" s="120"/>
      <c r="F713" s="333"/>
      <c r="G713" s="333"/>
      <c r="H713" s="333"/>
      <c r="I713" s="333"/>
      <c r="K713" s="333"/>
      <c r="O713" s="333"/>
      <c r="Q713" s="333"/>
      <c r="S713" s="333"/>
      <c r="U713" s="333"/>
      <c r="W713" s="333"/>
      <c r="AA713" s="333"/>
      <c r="AC713" s="333"/>
      <c r="AE713" s="333"/>
      <c r="AG713" s="333"/>
      <c r="AM713" s="333"/>
      <c r="AO713" s="333"/>
      <c r="AS713" s="333"/>
      <c r="AU713" s="333"/>
      <c r="AW713" s="333"/>
    </row>
    <row r="714" spans="4:49">
      <c r="D714" s="120"/>
      <c r="E714" s="120"/>
      <c r="F714" s="333"/>
      <c r="G714" s="333"/>
      <c r="H714" s="333"/>
      <c r="I714" s="333"/>
      <c r="K714" s="333"/>
      <c r="O714" s="333"/>
      <c r="Q714" s="333"/>
      <c r="S714" s="333"/>
      <c r="U714" s="333"/>
      <c r="W714" s="333"/>
      <c r="AA714" s="333"/>
      <c r="AC714" s="333"/>
      <c r="AE714" s="333"/>
      <c r="AG714" s="333"/>
      <c r="AM714" s="333"/>
      <c r="AO714" s="333"/>
      <c r="AS714" s="333"/>
      <c r="AU714" s="333"/>
      <c r="AW714" s="333"/>
    </row>
    <row r="715" spans="4:49">
      <c r="D715" s="120"/>
      <c r="E715" s="120"/>
      <c r="F715" s="333"/>
      <c r="G715" s="333"/>
      <c r="H715" s="333"/>
      <c r="I715" s="333"/>
      <c r="K715" s="333"/>
      <c r="O715" s="333"/>
      <c r="Q715" s="333"/>
      <c r="S715" s="333"/>
      <c r="U715" s="333"/>
      <c r="W715" s="333"/>
      <c r="AA715" s="333"/>
      <c r="AC715" s="333"/>
      <c r="AE715" s="333"/>
      <c r="AG715" s="333"/>
      <c r="AM715" s="333"/>
      <c r="AO715" s="333"/>
      <c r="AS715" s="333"/>
      <c r="AU715" s="333"/>
      <c r="AW715" s="333"/>
    </row>
    <row r="716" spans="4:49">
      <c r="D716" s="120"/>
      <c r="E716" s="120"/>
      <c r="F716" s="333"/>
      <c r="G716" s="333"/>
      <c r="H716" s="333"/>
      <c r="I716" s="333"/>
      <c r="K716" s="333"/>
      <c r="O716" s="333"/>
      <c r="Q716" s="333"/>
      <c r="S716" s="333"/>
      <c r="U716" s="333"/>
      <c r="W716" s="333"/>
      <c r="AA716" s="333"/>
      <c r="AC716" s="333"/>
      <c r="AE716" s="333"/>
      <c r="AG716" s="333"/>
      <c r="AM716" s="333"/>
      <c r="AO716" s="333"/>
      <c r="AS716" s="333"/>
      <c r="AU716" s="333"/>
      <c r="AW716" s="333"/>
    </row>
    <row r="717" spans="4:49">
      <c r="D717" s="120"/>
      <c r="E717" s="120"/>
      <c r="F717" s="333"/>
      <c r="G717" s="333"/>
      <c r="H717" s="333"/>
      <c r="I717" s="333"/>
      <c r="K717" s="333"/>
      <c r="O717" s="333"/>
      <c r="Q717" s="333"/>
      <c r="S717" s="333"/>
      <c r="U717" s="333"/>
      <c r="W717" s="333"/>
      <c r="AA717" s="333"/>
      <c r="AC717" s="333"/>
      <c r="AE717" s="333"/>
      <c r="AG717" s="333"/>
      <c r="AM717" s="333"/>
      <c r="AO717" s="333"/>
      <c r="AS717" s="333"/>
      <c r="AU717" s="333"/>
      <c r="AW717" s="333"/>
    </row>
    <row r="718" spans="4:49">
      <c r="D718" s="120"/>
      <c r="E718" s="120"/>
      <c r="F718" s="333"/>
      <c r="G718" s="333"/>
      <c r="H718" s="333"/>
      <c r="I718" s="333"/>
      <c r="K718" s="333"/>
      <c r="O718" s="333"/>
      <c r="Q718" s="333"/>
      <c r="S718" s="333"/>
      <c r="U718" s="333"/>
      <c r="W718" s="333"/>
      <c r="AA718" s="333"/>
      <c r="AC718" s="333"/>
      <c r="AE718" s="333"/>
      <c r="AG718" s="333"/>
      <c r="AM718" s="333"/>
      <c r="AO718" s="333"/>
      <c r="AS718" s="333"/>
      <c r="AU718" s="333"/>
      <c r="AW718" s="333"/>
    </row>
    <row r="719" spans="4:49">
      <c r="D719" s="120"/>
      <c r="E719" s="120"/>
      <c r="F719" s="333"/>
      <c r="G719" s="333"/>
      <c r="H719" s="333"/>
      <c r="I719" s="333"/>
      <c r="K719" s="333"/>
      <c r="O719" s="333"/>
      <c r="Q719" s="333"/>
      <c r="S719" s="333"/>
      <c r="U719" s="333"/>
      <c r="W719" s="333"/>
      <c r="AA719" s="333"/>
      <c r="AC719" s="333"/>
      <c r="AE719" s="333"/>
      <c r="AG719" s="333"/>
      <c r="AM719" s="333"/>
      <c r="AO719" s="333"/>
      <c r="AS719" s="333"/>
      <c r="AU719" s="333"/>
      <c r="AW719" s="333"/>
    </row>
    <row r="720" spans="4:49">
      <c r="D720" s="120"/>
      <c r="E720" s="120"/>
      <c r="F720" s="333"/>
      <c r="G720" s="333"/>
      <c r="H720" s="333"/>
      <c r="I720" s="333"/>
      <c r="K720" s="333"/>
      <c r="O720" s="333"/>
      <c r="Q720" s="333"/>
      <c r="S720" s="333"/>
      <c r="U720" s="333"/>
      <c r="W720" s="333"/>
      <c r="AA720" s="333"/>
      <c r="AC720" s="333"/>
      <c r="AE720" s="333"/>
      <c r="AG720" s="333"/>
      <c r="AM720" s="333"/>
      <c r="AO720" s="333"/>
      <c r="AS720" s="333"/>
      <c r="AU720" s="333"/>
      <c r="AW720" s="333"/>
    </row>
    <row r="721" spans="4:49">
      <c r="D721" s="120"/>
      <c r="E721" s="120"/>
      <c r="F721" s="333"/>
      <c r="G721" s="333"/>
      <c r="H721" s="333"/>
      <c r="I721" s="333"/>
      <c r="K721" s="333"/>
      <c r="O721" s="333"/>
      <c r="Q721" s="333"/>
      <c r="S721" s="333"/>
      <c r="U721" s="333"/>
      <c r="W721" s="333"/>
      <c r="AA721" s="333"/>
      <c r="AC721" s="333"/>
      <c r="AE721" s="333"/>
      <c r="AG721" s="333"/>
      <c r="AM721" s="333"/>
      <c r="AO721" s="333"/>
      <c r="AS721" s="333"/>
      <c r="AU721" s="333"/>
      <c r="AW721" s="333"/>
    </row>
    <row r="722" spans="4:49">
      <c r="D722" s="120"/>
      <c r="E722" s="120"/>
      <c r="F722" s="333"/>
      <c r="G722" s="333"/>
      <c r="H722" s="333"/>
      <c r="I722" s="333"/>
      <c r="K722" s="333"/>
      <c r="O722" s="333"/>
      <c r="Q722" s="333"/>
      <c r="S722" s="333"/>
      <c r="U722" s="333"/>
      <c r="W722" s="333"/>
      <c r="AA722" s="333"/>
      <c r="AC722" s="333"/>
      <c r="AE722" s="333"/>
      <c r="AG722" s="333"/>
      <c r="AM722" s="333"/>
      <c r="AO722" s="333"/>
      <c r="AS722" s="333"/>
      <c r="AU722" s="333"/>
      <c r="AW722" s="333"/>
    </row>
    <row r="723" spans="4:49">
      <c r="D723" s="120"/>
      <c r="E723" s="120"/>
      <c r="F723" s="333"/>
      <c r="G723" s="333"/>
      <c r="H723" s="333"/>
      <c r="I723" s="333"/>
      <c r="K723" s="333"/>
      <c r="O723" s="333"/>
      <c r="Q723" s="333"/>
      <c r="S723" s="333"/>
      <c r="U723" s="333"/>
      <c r="W723" s="333"/>
      <c r="AA723" s="333"/>
      <c r="AC723" s="333"/>
      <c r="AE723" s="333"/>
      <c r="AG723" s="333"/>
      <c r="AM723" s="333"/>
      <c r="AO723" s="333"/>
      <c r="AS723" s="333"/>
      <c r="AU723" s="333"/>
      <c r="AW723" s="333"/>
    </row>
    <row r="724" spans="4:49">
      <c r="D724" s="120"/>
      <c r="E724" s="120"/>
      <c r="F724" s="333"/>
      <c r="G724" s="333"/>
      <c r="H724" s="333"/>
      <c r="I724" s="333"/>
      <c r="K724" s="333"/>
      <c r="O724" s="333"/>
      <c r="Q724" s="333"/>
      <c r="S724" s="333"/>
      <c r="U724" s="333"/>
      <c r="W724" s="333"/>
      <c r="AA724" s="333"/>
      <c r="AC724" s="333"/>
      <c r="AE724" s="333"/>
      <c r="AG724" s="333"/>
      <c r="AM724" s="333"/>
      <c r="AO724" s="333"/>
      <c r="AS724" s="333"/>
      <c r="AU724" s="333"/>
      <c r="AW724" s="333"/>
    </row>
    <row r="725" spans="4:49">
      <c r="D725" s="120"/>
      <c r="E725" s="120"/>
      <c r="F725" s="333"/>
      <c r="G725" s="333"/>
      <c r="H725" s="333"/>
      <c r="I725" s="333"/>
      <c r="K725" s="333"/>
      <c r="O725" s="333"/>
      <c r="Q725" s="333"/>
      <c r="S725" s="333"/>
      <c r="U725" s="333"/>
      <c r="W725" s="333"/>
      <c r="AA725" s="333"/>
      <c r="AC725" s="333"/>
      <c r="AE725" s="333"/>
      <c r="AG725" s="333"/>
      <c r="AM725" s="333"/>
      <c r="AO725" s="333"/>
      <c r="AS725" s="333"/>
      <c r="AU725" s="333"/>
      <c r="AW725" s="333"/>
    </row>
    <row r="726" spans="4:49">
      <c r="D726" s="120"/>
      <c r="E726" s="120"/>
      <c r="F726" s="333"/>
      <c r="G726" s="333"/>
      <c r="H726" s="333"/>
      <c r="I726" s="333"/>
      <c r="K726" s="333"/>
      <c r="O726" s="333"/>
      <c r="Q726" s="333"/>
      <c r="S726" s="333"/>
      <c r="U726" s="333"/>
      <c r="W726" s="333"/>
      <c r="AA726" s="333"/>
      <c r="AC726" s="333"/>
      <c r="AE726" s="333"/>
      <c r="AG726" s="333"/>
      <c r="AM726" s="333"/>
      <c r="AO726" s="333"/>
      <c r="AS726" s="333"/>
      <c r="AU726" s="333"/>
      <c r="AW726" s="333"/>
    </row>
    <row r="727" spans="4:49">
      <c r="D727" s="120"/>
      <c r="E727" s="120"/>
      <c r="F727" s="333"/>
      <c r="G727" s="333"/>
      <c r="H727" s="333"/>
      <c r="I727" s="333"/>
      <c r="K727" s="333"/>
      <c r="O727" s="333"/>
      <c r="Q727" s="333"/>
      <c r="S727" s="333"/>
      <c r="U727" s="333"/>
      <c r="W727" s="333"/>
      <c r="AA727" s="333"/>
      <c r="AC727" s="333"/>
      <c r="AE727" s="333"/>
      <c r="AG727" s="333"/>
      <c r="AM727" s="333"/>
      <c r="AO727" s="333"/>
      <c r="AS727" s="333"/>
      <c r="AU727" s="333"/>
      <c r="AW727" s="333"/>
    </row>
    <row r="728" spans="4:49">
      <c r="D728" s="120"/>
      <c r="E728" s="120"/>
      <c r="F728" s="333"/>
      <c r="G728" s="333"/>
      <c r="H728" s="333"/>
      <c r="I728" s="333"/>
      <c r="K728" s="333"/>
      <c r="O728" s="333"/>
      <c r="Q728" s="333"/>
      <c r="S728" s="333"/>
      <c r="U728" s="333"/>
      <c r="W728" s="333"/>
      <c r="AA728" s="333"/>
      <c r="AC728" s="333"/>
      <c r="AE728" s="333"/>
      <c r="AG728" s="333"/>
      <c r="AM728" s="333"/>
      <c r="AO728" s="333"/>
      <c r="AS728" s="333"/>
      <c r="AU728" s="333"/>
      <c r="AW728" s="333"/>
    </row>
    <row r="729" spans="4:49">
      <c r="D729" s="120"/>
      <c r="E729" s="120"/>
      <c r="F729" s="333"/>
      <c r="G729" s="333"/>
      <c r="H729" s="333"/>
      <c r="I729" s="333"/>
      <c r="K729" s="333"/>
      <c r="O729" s="333"/>
      <c r="Q729" s="333"/>
      <c r="S729" s="333"/>
      <c r="U729" s="333"/>
      <c r="W729" s="333"/>
      <c r="AA729" s="333"/>
      <c r="AC729" s="333"/>
      <c r="AE729" s="333"/>
      <c r="AG729" s="333"/>
      <c r="AM729" s="333"/>
      <c r="AO729" s="333"/>
      <c r="AS729" s="333"/>
      <c r="AU729" s="333"/>
      <c r="AW729" s="333"/>
    </row>
    <row r="730" spans="4:49">
      <c r="D730" s="120"/>
      <c r="E730" s="120"/>
      <c r="F730" s="333"/>
      <c r="G730" s="333"/>
      <c r="H730" s="333"/>
      <c r="I730" s="333"/>
      <c r="K730" s="333"/>
      <c r="O730" s="333"/>
      <c r="Q730" s="333"/>
      <c r="S730" s="333"/>
      <c r="U730" s="333"/>
      <c r="W730" s="333"/>
      <c r="AA730" s="333"/>
      <c r="AC730" s="333"/>
      <c r="AE730" s="333"/>
      <c r="AG730" s="333"/>
      <c r="AM730" s="333"/>
      <c r="AO730" s="333"/>
      <c r="AS730" s="333"/>
      <c r="AU730" s="333"/>
      <c r="AW730" s="333"/>
    </row>
    <row r="731" spans="4:49">
      <c r="D731" s="120"/>
      <c r="E731" s="120"/>
      <c r="F731" s="333"/>
      <c r="G731" s="333"/>
      <c r="H731" s="333"/>
      <c r="I731" s="333"/>
      <c r="K731" s="333"/>
      <c r="O731" s="333"/>
      <c r="Q731" s="333"/>
      <c r="S731" s="333"/>
      <c r="U731" s="333"/>
      <c r="W731" s="333"/>
      <c r="AA731" s="333"/>
      <c r="AC731" s="333"/>
      <c r="AE731" s="333"/>
      <c r="AG731" s="333"/>
      <c r="AM731" s="333"/>
      <c r="AO731" s="333"/>
      <c r="AS731" s="333"/>
      <c r="AU731" s="333"/>
      <c r="AW731" s="333"/>
    </row>
    <row r="732" spans="4:49">
      <c r="D732" s="120"/>
      <c r="E732" s="120"/>
      <c r="F732" s="333"/>
      <c r="G732" s="333"/>
      <c r="H732" s="333"/>
      <c r="I732" s="333"/>
      <c r="K732" s="333"/>
      <c r="O732" s="333"/>
      <c r="Q732" s="333"/>
      <c r="S732" s="333"/>
      <c r="U732" s="333"/>
      <c r="W732" s="333"/>
      <c r="AA732" s="333"/>
      <c r="AC732" s="333"/>
      <c r="AE732" s="333"/>
      <c r="AG732" s="333"/>
      <c r="AM732" s="333"/>
      <c r="AO732" s="333"/>
      <c r="AS732" s="333"/>
      <c r="AU732" s="333"/>
      <c r="AW732" s="333"/>
    </row>
    <row r="733" spans="4:49">
      <c r="D733" s="120"/>
      <c r="E733" s="120"/>
      <c r="F733" s="333"/>
      <c r="G733" s="333"/>
      <c r="H733" s="333"/>
      <c r="I733" s="333"/>
      <c r="K733" s="333"/>
      <c r="O733" s="333"/>
      <c r="Q733" s="333"/>
      <c r="S733" s="333"/>
      <c r="U733" s="333"/>
      <c r="W733" s="333"/>
      <c r="AA733" s="333"/>
      <c r="AC733" s="333"/>
      <c r="AE733" s="333"/>
      <c r="AG733" s="333"/>
      <c r="AM733" s="333"/>
      <c r="AO733" s="333"/>
      <c r="AS733" s="333"/>
      <c r="AU733" s="333"/>
      <c r="AW733" s="333"/>
    </row>
    <row r="734" spans="4:49">
      <c r="D734" s="120"/>
      <c r="E734" s="120"/>
      <c r="F734" s="333"/>
      <c r="G734" s="333"/>
      <c r="H734" s="333"/>
      <c r="I734" s="333"/>
      <c r="K734" s="333"/>
      <c r="O734" s="333"/>
      <c r="Q734" s="333"/>
      <c r="S734" s="333"/>
      <c r="U734" s="333"/>
      <c r="W734" s="333"/>
      <c r="AA734" s="333"/>
      <c r="AC734" s="333"/>
      <c r="AE734" s="333"/>
      <c r="AG734" s="333"/>
      <c r="AM734" s="333"/>
      <c r="AO734" s="333"/>
      <c r="AS734" s="333"/>
      <c r="AU734" s="333"/>
      <c r="AW734" s="333"/>
    </row>
    <row r="735" spans="4:49">
      <c r="D735" s="120"/>
      <c r="E735" s="120"/>
      <c r="F735" s="333"/>
      <c r="G735" s="333"/>
      <c r="H735" s="333"/>
      <c r="I735" s="333"/>
      <c r="K735" s="333"/>
      <c r="O735" s="333"/>
      <c r="Q735" s="333"/>
      <c r="S735" s="333"/>
      <c r="U735" s="333"/>
      <c r="W735" s="333"/>
      <c r="AA735" s="333"/>
      <c r="AC735" s="333"/>
      <c r="AE735" s="333"/>
      <c r="AG735" s="333"/>
      <c r="AM735" s="333"/>
      <c r="AO735" s="333"/>
      <c r="AS735" s="333"/>
      <c r="AU735" s="333"/>
      <c r="AW735" s="333"/>
    </row>
    <row r="736" spans="4:49">
      <c r="D736" s="120"/>
      <c r="E736" s="120"/>
      <c r="F736" s="333"/>
      <c r="G736" s="333"/>
      <c r="H736" s="333"/>
      <c r="I736" s="333"/>
      <c r="K736" s="333"/>
      <c r="O736" s="333"/>
      <c r="Q736" s="333"/>
      <c r="S736" s="333"/>
      <c r="U736" s="333"/>
      <c r="W736" s="333"/>
      <c r="AA736" s="333"/>
      <c r="AC736" s="333"/>
      <c r="AE736" s="333"/>
      <c r="AG736" s="333"/>
      <c r="AM736" s="333"/>
      <c r="AO736" s="333"/>
      <c r="AS736" s="333"/>
      <c r="AU736" s="333"/>
      <c r="AW736" s="333"/>
    </row>
    <row r="737" spans="4:49">
      <c r="D737" s="120"/>
      <c r="E737" s="120"/>
      <c r="F737" s="333"/>
      <c r="G737" s="333"/>
      <c r="H737" s="333"/>
      <c r="I737" s="333"/>
      <c r="K737" s="333"/>
      <c r="O737" s="333"/>
      <c r="Q737" s="333"/>
      <c r="S737" s="333"/>
      <c r="U737" s="333"/>
      <c r="W737" s="333"/>
      <c r="AA737" s="333"/>
      <c r="AC737" s="333"/>
      <c r="AE737" s="333"/>
      <c r="AG737" s="333"/>
      <c r="AM737" s="333"/>
      <c r="AO737" s="333"/>
      <c r="AS737" s="333"/>
      <c r="AU737" s="333"/>
      <c r="AW737" s="333"/>
    </row>
    <row r="738" spans="4:49">
      <c r="D738" s="120"/>
      <c r="E738" s="120"/>
      <c r="F738" s="333"/>
      <c r="G738" s="333"/>
      <c r="H738" s="333"/>
      <c r="I738" s="333"/>
      <c r="K738" s="333"/>
      <c r="O738" s="333"/>
      <c r="Q738" s="333"/>
      <c r="S738" s="333"/>
      <c r="U738" s="333"/>
      <c r="W738" s="333"/>
      <c r="AA738" s="333"/>
      <c r="AC738" s="333"/>
      <c r="AE738" s="333"/>
      <c r="AG738" s="333"/>
      <c r="AM738" s="333"/>
      <c r="AO738" s="333"/>
      <c r="AS738" s="333"/>
      <c r="AU738" s="333"/>
      <c r="AW738" s="333"/>
    </row>
    <row r="739" spans="4:49">
      <c r="D739" s="120"/>
      <c r="E739" s="120"/>
      <c r="F739" s="333"/>
      <c r="G739" s="333"/>
      <c r="H739" s="333"/>
      <c r="I739" s="333"/>
      <c r="K739" s="333"/>
      <c r="O739" s="333"/>
      <c r="Q739" s="333"/>
      <c r="S739" s="333"/>
      <c r="U739" s="333"/>
      <c r="W739" s="333"/>
      <c r="AA739" s="333"/>
      <c r="AC739" s="333"/>
      <c r="AE739" s="333"/>
      <c r="AG739" s="333"/>
      <c r="AM739" s="333"/>
      <c r="AO739" s="333"/>
      <c r="AS739" s="333"/>
      <c r="AU739" s="333"/>
      <c r="AW739" s="333"/>
    </row>
    <row r="740" spans="4:49">
      <c r="D740" s="120"/>
      <c r="E740" s="120"/>
      <c r="F740" s="333"/>
      <c r="G740" s="333"/>
      <c r="H740" s="333"/>
      <c r="I740" s="333"/>
      <c r="K740" s="333"/>
      <c r="O740" s="333"/>
      <c r="Q740" s="333"/>
      <c r="S740" s="333"/>
      <c r="U740" s="333"/>
      <c r="W740" s="333"/>
      <c r="AA740" s="333"/>
      <c r="AC740" s="333"/>
      <c r="AE740" s="333"/>
      <c r="AG740" s="333"/>
      <c r="AM740" s="333"/>
      <c r="AO740" s="333"/>
      <c r="AS740" s="333"/>
      <c r="AU740" s="333"/>
      <c r="AW740" s="333"/>
    </row>
    <row r="741" spans="4:49">
      <c r="D741" s="120"/>
      <c r="E741" s="120"/>
      <c r="F741" s="333"/>
      <c r="G741" s="333"/>
      <c r="H741" s="333"/>
      <c r="I741" s="333"/>
      <c r="K741" s="333"/>
      <c r="O741" s="333"/>
      <c r="Q741" s="333"/>
      <c r="S741" s="333"/>
      <c r="U741" s="333"/>
      <c r="W741" s="333"/>
      <c r="AA741" s="333"/>
      <c r="AC741" s="333"/>
      <c r="AE741" s="333"/>
      <c r="AG741" s="333"/>
      <c r="AM741" s="333"/>
      <c r="AO741" s="333"/>
      <c r="AS741" s="333"/>
      <c r="AU741" s="333"/>
      <c r="AW741" s="333"/>
    </row>
    <row r="742" spans="4:49">
      <c r="D742" s="120"/>
      <c r="E742" s="120"/>
      <c r="F742" s="333"/>
      <c r="G742" s="333"/>
      <c r="H742" s="333"/>
      <c r="I742" s="333"/>
      <c r="K742" s="333"/>
      <c r="O742" s="333"/>
      <c r="Q742" s="333"/>
      <c r="S742" s="333"/>
      <c r="U742" s="333"/>
      <c r="W742" s="333"/>
      <c r="AA742" s="333"/>
      <c r="AC742" s="333"/>
      <c r="AE742" s="333"/>
      <c r="AG742" s="333"/>
      <c r="AM742" s="333"/>
      <c r="AO742" s="333"/>
      <c r="AS742" s="333"/>
      <c r="AU742" s="333"/>
      <c r="AW742" s="333"/>
    </row>
    <row r="743" spans="4:49">
      <c r="D743" s="120"/>
      <c r="E743" s="120"/>
      <c r="F743" s="333"/>
      <c r="G743" s="333"/>
      <c r="H743" s="333"/>
      <c r="I743" s="333"/>
      <c r="K743" s="333"/>
      <c r="O743" s="333"/>
      <c r="Q743" s="333"/>
      <c r="S743" s="333"/>
      <c r="U743" s="333"/>
      <c r="W743" s="333"/>
      <c r="AA743" s="333"/>
      <c r="AC743" s="333"/>
      <c r="AE743" s="333"/>
      <c r="AG743" s="333"/>
      <c r="AM743" s="333"/>
      <c r="AO743" s="333"/>
      <c r="AS743" s="333"/>
      <c r="AU743" s="333"/>
      <c r="AW743" s="333"/>
    </row>
    <row r="744" spans="4:49">
      <c r="D744" s="120"/>
      <c r="E744" s="120"/>
      <c r="F744" s="333"/>
      <c r="G744" s="333"/>
      <c r="H744" s="333"/>
      <c r="I744" s="333"/>
      <c r="K744" s="333"/>
      <c r="O744" s="333"/>
      <c r="Q744" s="333"/>
      <c r="S744" s="333"/>
      <c r="U744" s="333"/>
      <c r="W744" s="333"/>
      <c r="AA744" s="333"/>
      <c r="AC744" s="333"/>
      <c r="AE744" s="333"/>
      <c r="AG744" s="333"/>
      <c r="AM744" s="333"/>
      <c r="AO744" s="333"/>
      <c r="AS744" s="333"/>
      <c r="AU744" s="333"/>
      <c r="AW744" s="333"/>
    </row>
    <row r="745" spans="4:49">
      <c r="D745" s="120"/>
      <c r="E745" s="120"/>
      <c r="F745" s="333"/>
      <c r="G745" s="333"/>
      <c r="H745" s="333"/>
      <c r="I745" s="333"/>
      <c r="K745" s="333"/>
      <c r="O745" s="333"/>
      <c r="Q745" s="333"/>
      <c r="S745" s="333"/>
      <c r="U745" s="333"/>
      <c r="W745" s="333"/>
      <c r="AA745" s="333"/>
      <c r="AC745" s="333"/>
      <c r="AE745" s="333"/>
      <c r="AG745" s="333"/>
      <c r="AM745" s="333"/>
      <c r="AO745" s="333"/>
      <c r="AS745" s="333"/>
      <c r="AU745" s="333"/>
      <c r="AW745" s="333"/>
    </row>
    <row r="746" spans="4:49">
      <c r="D746" s="120"/>
      <c r="E746" s="120"/>
      <c r="F746" s="333"/>
      <c r="G746" s="333"/>
      <c r="H746" s="333"/>
      <c r="I746" s="333"/>
      <c r="K746" s="333"/>
      <c r="O746" s="333"/>
      <c r="Q746" s="333"/>
      <c r="S746" s="333"/>
      <c r="U746" s="333"/>
      <c r="W746" s="333"/>
      <c r="AA746" s="333"/>
      <c r="AC746" s="333"/>
      <c r="AE746" s="333"/>
      <c r="AG746" s="333"/>
      <c r="AM746" s="333"/>
      <c r="AO746" s="333"/>
      <c r="AS746" s="333"/>
      <c r="AU746" s="333"/>
      <c r="AW746" s="333"/>
    </row>
    <row r="747" spans="4:49">
      <c r="D747" s="120"/>
      <c r="E747" s="120"/>
      <c r="F747" s="333"/>
      <c r="G747" s="333"/>
      <c r="H747" s="333"/>
      <c r="I747" s="333"/>
      <c r="K747" s="333"/>
      <c r="O747" s="333"/>
      <c r="Q747" s="333"/>
      <c r="S747" s="333"/>
      <c r="U747" s="333"/>
      <c r="W747" s="333"/>
      <c r="AA747" s="333"/>
      <c r="AC747" s="333"/>
      <c r="AE747" s="333"/>
      <c r="AG747" s="333"/>
      <c r="AM747" s="333"/>
      <c r="AO747" s="333"/>
      <c r="AS747" s="333"/>
      <c r="AU747" s="333"/>
      <c r="AW747" s="333"/>
    </row>
    <row r="748" spans="4:49">
      <c r="D748" s="120"/>
      <c r="E748" s="120"/>
      <c r="F748" s="333"/>
      <c r="G748" s="333"/>
      <c r="H748" s="333"/>
      <c r="I748" s="333"/>
      <c r="K748" s="333"/>
      <c r="O748" s="333"/>
      <c r="Q748" s="333"/>
      <c r="S748" s="333"/>
      <c r="U748" s="333"/>
      <c r="W748" s="333"/>
      <c r="AA748" s="333"/>
      <c r="AC748" s="333"/>
      <c r="AE748" s="333"/>
      <c r="AG748" s="333"/>
      <c r="AM748" s="333"/>
      <c r="AO748" s="333"/>
      <c r="AS748" s="333"/>
      <c r="AU748" s="333"/>
      <c r="AW748" s="333"/>
    </row>
    <row r="749" spans="4:49">
      <c r="D749" s="120"/>
      <c r="E749" s="120"/>
      <c r="F749" s="333"/>
      <c r="G749" s="333"/>
      <c r="H749" s="333"/>
      <c r="I749" s="333"/>
      <c r="K749" s="333"/>
      <c r="O749" s="333"/>
      <c r="Q749" s="333"/>
      <c r="S749" s="333"/>
      <c r="U749" s="333"/>
      <c r="W749" s="333"/>
      <c r="AA749" s="333"/>
      <c r="AC749" s="333"/>
      <c r="AE749" s="333"/>
      <c r="AG749" s="333"/>
      <c r="AM749" s="333"/>
      <c r="AO749" s="333"/>
      <c r="AS749" s="333"/>
      <c r="AU749" s="333"/>
      <c r="AW749" s="333"/>
    </row>
    <row r="750" spans="4:49">
      <c r="D750" s="120"/>
      <c r="E750" s="120"/>
      <c r="F750" s="333"/>
      <c r="G750" s="333"/>
      <c r="H750" s="333"/>
      <c r="I750" s="333"/>
      <c r="K750" s="333"/>
      <c r="O750" s="333"/>
      <c r="Q750" s="333"/>
      <c r="S750" s="333"/>
      <c r="U750" s="333"/>
      <c r="W750" s="333"/>
      <c r="AA750" s="333"/>
      <c r="AC750" s="333"/>
      <c r="AE750" s="333"/>
      <c r="AG750" s="333"/>
      <c r="AM750" s="333"/>
      <c r="AO750" s="333"/>
      <c r="AS750" s="333"/>
      <c r="AU750" s="333"/>
      <c r="AW750" s="333"/>
    </row>
    <row r="751" spans="4:49">
      <c r="D751" s="120"/>
      <c r="E751" s="120"/>
      <c r="F751" s="333"/>
      <c r="G751" s="333"/>
      <c r="H751" s="333"/>
      <c r="I751" s="333"/>
      <c r="K751" s="333"/>
      <c r="O751" s="333"/>
      <c r="Q751" s="333"/>
      <c r="S751" s="333"/>
      <c r="U751" s="333"/>
      <c r="W751" s="333"/>
      <c r="AA751" s="333"/>
      <c r="AC751" s="333"/>
      <c r="AE751" s="333"/>
      <c r="AG751" s="333"/>
      <c r="AM751" s="333"/>
      <c r="AO751" s="333"/>
      <c r="AS751" s="333"/>
      <c r="AU751" s="333"/>
      <c r="AW751" s="333"/>
    </row>
    <row r="752" spans="4:49">
      <c r="D752" s="120"/>
      <c r="E752" s="120"/>
      <c r="F752" s="333"/>
      <c r="G752" s="333"/>
      <c r="H752" s="333"/>
      <c r="I752" s="333"/>
      <c r="K752" s="333"/>
      <c r="O752" s="333"/>
      <c r="Q752" s="333"/>
      <c r="S752" s="333"/>
      <c r="U752" s="333"/>
      <c r="W752" s="333"/>
      <c r="AA752" s="333"/>
      <c r="AC752" s="333"/>
      <c r="AE752" s="333"/>
      <c r="AG752" s="333"/>
      <c r="AM752" s="333"/>
      <c r="AO752" s="333"/>
      <c r="AS752" s="333"/>
      <c r="AU752" s="333"/>
      <c r="AW752" s="333"/>
    </row>
    <row r="753" spans="4:49">
      <c r="D753" s="120"/>
      <c r="E753" s="120"/>
      <c r="F753" s="333"/>
      <c r="G753" s="333"/>
      <c r="H753" s="333"/>
      <c r="I753" s="333"/>
      <c r="K753" s="333"/>
      <c r="O753" s="333"/>
      <c r="Q753" s="333"/>
      <c r="S753" s="333"/>
      <c r="U753" s="333"/>
      <c r="W753" s="333"/>
      <c r="AA753" s="333"/>
      <c r="AC753" s="333"/>
      <c r="AE753" s="333"/>
      <c r="AG753" s="333"/>
      <c r="AM753" s="333"/>
      <c r="AO753" s="333"/>
      <c r="AS753" s="333"/>
      <c r="AU753" s="333"/>
      <c r="AW753" s="333"/>
    </row>
    <row r="754" spans="4:49">
      <c r="D754" s="120"/>
      <c r="E754" s="120"/>
      <c r="F754" s="333"/>
      <c r="G754" s="333"/>
      <c r="H754" s="333"/>
      <c r="I754" s="333"/>
      <c r="K754" s="333"/>
      <c r="O754" s="333"/>
      <c r="Q754" s="333"/>
      <c r="S754" s="333"/>
      <c r="U754" s="333"/>
      <c r="W754" s="333"/>
      <c r="AA754" s="333"/>
      <c r="AC754" s="333"/>
      <c r="AE754" s="333"/>
      <c r="AG754" s="333"/>
      <c r="AM754" s="333"/>
      <c r="AO754" s="333"/>
      <c r="AS754" s="333"/>
      <c r="AU754" s="333"/>
      <c r="AW754" s="333"/>
    </row>
    <row r="755" spans="4:49">
      <c r="D755" s="120"/>
      <c r="E755" s="120"/>
      <c r="F755" s="333"/>
      <c r="G755" s="333"/>
      <c r="H755" s="333"/>
      <c r="I755" s="333"/>
      <c r="K755" s="333"/>
      <c r="O755" s="333"/>
      <c r="Q755" s="333"/>
      <c r="S755" s="333"/>
      <c r="U755" s="333"/>
      <c r="W755" s="333"/>
      <c r="AA755" s="333"/>
      <c r="AC755" s="333"/>
      <c r="AE755" s="333"/>
      <c r="AG755" s="333"/>
      <c r="AM755" s="333"/>
      <c r="AO755" s="333"/>
      <c r="AS755" s="333"/>
      <c r="AU755" s="333"/>
      <c r="AW755" s="333"/>
    </row>
    <row r="756" spans="4:49">
      <c r="D756" s="120"/>
      <c r="E756" s="120"/>
      <c r="F756" s="333"/>
      <c r="G756" s="333"/>
      <c r="H756" s="333"/>
      <c r="I756" s="333"/>
      <c r="K756" s="333"/>
      <c r="O756" s="333"/>
      <c r="Q756" s="333"/>
      <c r="S756" s="333"/>
      <c r="U756" s="333"/>
      <c r="W756" s="333"/>
      <c r="AA756" s="333"/>
      <c r="AC756" s="333"/>
      <c r="AE756" s="333"/>
      <c r="AG756" s="333"/>
      <c r="AM756" s="333"/>
      <c r="AO756" s="333"/>
      <c r="AS756" s="333"/>
      <c r="AU756" s="333"/>
      <c r="AW756" s="333"/>
    </row>
    <row r="757" spans="4:49">
      <c r="D757" s="120"/>
      <c r="E757" s="120"/>
      <c r="F757" s="333"/>
      <c r="G757" s="333"/>
      <c r="H757" s="333"/>
      <c r="I757" s="333"/>
      <c r="K757" s="333"/>
      <c r="O757" s="333"/>
      <c r="Q757" s="333"/>
      <c r="S757" s="333"/>
      <c r="U757" s="333"/>
      <c r="W757" s="333"/>
      <c r="AA757" s="333"/>
      <c r="AC757" s="333"/>
      <c r="AE757" s="333"/>
      <c r="AG757" s="333"/>
      <c r="AM757" s="333"/>
      <c r="AO757" s="333"/>
      <c r="AS757" s="333"/>
      <c r="AU757" s="333"/>
      <c r="AW757" s="333"/>
    </row>
    <row r="758" spans="4:49">
      <c r="D758" s="120"/>
      <c r="E758" s="120"/>
      <c r="F758" s="333"/>
      <c r="G758" s="333"/>
      <c r="H758" s="333"/>
      <c r="I758" s="333"/>
      <c r="K758" s="333"/>
      <c r="O758" s="333"/>
      <c r="Q758" s="333"/>
      <c r="S758" s="333"/>
      <c r="U758" s="333"/>
      <c r="W758" s="333"/>
      <c r="AA758" s="333"/>
      <c r="AC758" s="333"/>
      <c r="AE758" s="333"/>
      <c r="AG758" s="333"/>
      <c r="AM758" s="333"/>
      <c r="AO758" s="333"/>
      <c r="AS758" s="333"/>
      <c r="AU758" s="333"/>
      <c r="AW758" s="333"/>
    </row>
    <row r="759" spans="4:49">
      <c r="D759" s="120"/>
      <c r="E759" s="120"/>
      <c r="F759" s="333"/>
      <c r="G759" s="333"/>
      <c r="H759" s="333"/>
      <c r="I759" s="333"/>
      <c r="K759" s="333"/>
      <c r="O759" s="333"/>
      <c r="Q759" s="333"/>
      <c r="S759" s="333"/>
      <c r="U759" s="333"/>
      <c r="W759" s="333"/>
      <c r="AA759" s="333"/>
      <c r="AC759" s="333"/>
      <c r="AE759" s="333"/>
      <c r="AG759" s="333"/>
      <c r="AM759" s="333"/>
      <c r="AO759" s="333"/>
      <c r="AS759" s="333"/>
      <c r="AU759" s="333"/>
      <c r="AW759" s="333"/>
    </row>
    <row r="760" spans="4:49">
      <c r="D760" s="120"/>
      <c r="E760" s="120"/>
      <c r="F760" s="333"/>
      <c r="G760" s="333"/>
      <c r="H760" s="333"/>
      <c r="I760" s="333"/>
      <c r="K760" s="333"/>
      <c r="O760" s="333"/>
      <c r="Q760" s="333"/>
      <c r="S760" s="333"/>
      <c r="U760" s="333"/>
      <c r="W760" s="333"/>
      <c r="AA760" s="333"/>
      <c r="AC760" s="333"/>
      <c r="AE760" s="333"/>
      <c r="AG760" s="333"/>
      <c r="AM760" s="333"/>
      <c r="AO760" s="333"/>
      <c r="AS760" s="333"/>
      <c r="AU760" s="333"/>
      <c r="AW760" s="333"/>
    </row>
    <row r="761" spans="4:49">
      <c r="D761" s="120"/>
      <c r="E761" s="120"/>
      <c r="F761" s="333"/>
      <c r="G761" s="333"/>
      <c r="H761" s="333"/>
      <c r="I761" s="333"/>
      <c r="K761" s="333"/>
      <c r="O761" s="333"/>
      <c r="Q761" s="333"/>
      <c r="S761" s="333"/>
      <c r="U761" s="333"/>
      <c r="W761" s="333"/>
      <c r="AA761" s="333"/>
      <c r="AC761" s="333"/>
      <c r="AE761" s="333"/>
      <c r="AG761" s="333"/>
      <c r="AM761" s="333"/>
      <c r="AO761" s="333"/>
      <c r="AS761" s="333"/>
      <c r="AU761" s="333"/>
      <c r="AW761" s="333"/>
    </row>
    <row r="762" spans="4:49">
      <c r="D762" s="120"/>
      <c r="E762" s="120"/>
      <c r="F762" s="333"/>
      <c r="G762" s="333"/>
      <c r="H762" s="333"/>
      <c r="I762" s="333"/>
      <c r="K762" s="333"/>
      <c r="O762" s="333"/>
      <c r="Q762" s="333"/>
      <c r="S762" s="333"/>
      <c r="U762" s="333"/>
      <c r="W762" s="333"/>
      <c r="AA762" s="333"/>
      <c r="AC762" s="333"/>
      <c r="AE762" s="333"/>
      <c r="AG762" s="333"/>
      <c r="AM762" s="333"/>
      <c r="AO762" s="333"/>
      <c r="AS762" s="333"/>
      <c r="AU762" s="333"/>
      <c r="AW762" s="333"/>
    </row>
    <row r="763" spans="4:49">
      <c r="D763" s="120"/>
      <c r="E763" s="120"/>
      <c r="F763" s="333"/>
      <c r="G763" s="333"/>
      <c r="H763" s="333"/>
      <c r="I763" s="333"/>
      <c r="K763" s="333"/>
      <c r="O763" s="333"/>
      <c r="Q763" s="333"/>
      <c r="S763" s="333"/>
      <c r="U763" s="333"/>
      <c r="W763" s="333"/>
      <c r="AA763" s="333"/>
      <c r="AC763" s="333"/>
      <c r="AE763" s="333"/>
      <c r="AG763" s="333"/>
      <c r="AM763" s="333"/>
      <c r="AO763" s="333"/>
      <c r="AS763" s="333"/>
      <c r="AU763" s="333"/>
      <c r="AW763" s="333"/>
    </row>
    <row r="764" spans="4:49">
      <c r="D764" s="120"/>
      <c r="E764" s="120"/>
      <c r="F764" s="333"/>
      <c r="G764" s="333"/>
      <c r="H764" s="333"/>
      <c r="I764" s="333"/>
      <c r="K764" s="333"/>
      <c r="O764" s="333"/>
      <c r="Q764" s="333"/>
      <c r="S764" s="333"/>
      <c r="U764" s="333"/>
      <c r="W764" s="333"/>
      <c r="AA764" s="333"/>
      <c r="AC764" s="333"/>
      <c r="AE764" s="333"/>
      <c r="AG764" s="333"/>
      <c r="AM764" s="333"/>
      <c r="AO764" s="333"/>
      <c r="AS764" s="333"/>
      <c r="AU764" s="333"/>
      <c r="AW764" s="333"/>
    </row>
    <row r="765" spans="4:49">
      <c r="D765" s="120"/>
      <c r="E765" s="120"/>
      <c r="F765" s="333"/>
      <c r="G765" s="333"/>
      <c r="H765" s="333"/>
      <c r="I765" s="333"/>
      <c r="K765" s="333"/>
      <c r="O765" s="333"/>
      <c r="Q765" s="333"/>
      <c r="S765" s="333"/>
      <c r="U765" s="333"/>
      <c r="W765" s="333"/>
      <c r="AA765" s="333"/>
      <c r="AC765" s="333"/>
      <c r="AE765" s="333"/>
      <c r="AG765" s="333"/>
      <c r="AM765" s="333"/>
      <c r="AO765" s="333"/>
      <c r="AS765" s="333"/>
      <c r="AU765" s="333"/>
      <c r="AW765" s="333"/>
    </row>
    <row r="766" spans="4:49">
      <c r="D766" s="120"/>
      <c r="E766" s="120"/>
      <c r="F766" s="333"/>
      <c r="G766" s="333"/>
      <c r="H766" s="333"/>
      <c r="I766" s="333"/>
      <c r="K766" s="333"/>
      <c r="O766" s="333"/>
      <c r="Q766" s="333"/>
      <c r="S766" s="333"/>
      <c r="U766" s="333"/>
      <c r="W766" s="333"/>
      <c r="AA766" s="333"/>
      <c r="AC766" s="333"/>
      <c r="AE766" s="333"/>
      <c r="AG766" s="333"/>
      <c r="AM766" s="333"/>
      <c r="AO766" s="333"/>
      <c r="AS766" s="333"/>
      <c r="AU766" s="333"/>
      <c r="AW766" s="333"/>
    </row>
    <row r="767" spans="4:49">
      <c r="D767" s="120"/>
      <c r="E767" s="120"/>
      <c r="F767" s="333"/>
      <c r="G767" s="333"/>
      <c r="H767" s="333"/>
      <c r="I767" s="333"/>
      <c r="K767" s="333"/>
      <c r="O767" s="333"/>
      <c r="Q767" s="333"/>
      <c r="S767" s="333"/>
      <c r="U767" s="333"/>
      <c r="W767" s="333"/>
      <c r="AA767" s="333"/>
      <c r="AC767" s="333"/>
      <c r="AE767" s="333"/>
      <c r="AG767" s="333"/>
      <c r="AM767" s="333"/>
      <c r="AO767" s="333"/>
      <c r="AS767" s="333"/>
      <c r="AU767" s="333"/>
      <c r="AW767" s="333"/>
    </row>
    <row r="768" spans="4:49">
      <c r="D768" s="120"/>
      <c r="E768" s="120"/>
      <c r="F768" s="333"/>
      <c r="G768" s="333"/>
      <c r="H768" s="333"/>
      <c r="I768" s="333"/>
      <c r="K768" s="333"/>
      <c r="O768" s="333"/>
      <c r="Q768" s="333"/>
      <c r="S768" s="333"/>
      <c r="U768" s="333"/>
      <c r="W768" s="333"/>
      <c r="AA768" s="333"/>
      <c r="AC768" s="333"/>
      <c r="AE768" s="333"/>
      <c r="AG768" s="333"/>
      <c r="AM768" s="333"/>
      <c r="AO768" s="333"/>
      <c r="AS768" s="333"/>
      <c r="AU768" s="333"/>
      <c r="AW768" s="333"/>
    </row>
    <row r="769" spans="4:49">
      <c r="D769" s="120"/>
      <c r="E769" s="120"/>
      <c r="F769" s="333"/>
      <c r="G769" s="333"/>
      <c r="H769" s="333"/>
      <c r="I769" s="333"/>
      <c r="K769" s="333"/>
      <c r="O769" s="333"/>
      <c r="Q769" s="333"/>
      <c r="S769" s="333"/>
      <c r="U769" s="333"/>
      <c r="W769" s="333"/>
      <c r="AA769" s="333"/>
      <c r="AC769" s="333"/>
      <c r="AE769" s="333"/>
      <c r="AG769" s="333"/>
      <c r="AM769" s="333"/>
      <c r="AO769" s="333"/>
      <c r="AS769" s="333"/>
      <c r="AU769" s="333"/>
      <c r="AW769" s="333"/>
    </row>
    <row r="770" spans="4:49">
      <c r="D770" s="120"/>
      <c r="E770" s="120"/>
      <c r="F770" s="333"/>
      <c r="G770" s="333"/>
      <c r="H770" s="333"/>
      <c r="I770" s="333"/>
      <c r="K770" s="333"/>
      <c r="O770" s="333"/>
      <c r="Q770" s="333"/>
      <c r="S770" s="333"/>
      <c r="U770" s="333"/>
      <c r="W770" s="333"/>
      <c r="AA770" s="333"/>
      <c r="AC770" s="333"/>
      <c r="AE770" s="333"/>
      <c r="AG770" s="333"/>
      <c r="AM770" s="333"/>
      <c r="AO770" s="333"/>
      <c r="AS770" s="333"/>
      <c r="AU770" s="333"/>
      <c r="AW770" s="333"/>
    </row>
    <row r="771" spans="4:49">
      <c r="D771" s="120"/>
      <c r="E771" s="120"/>
      <c r="F771" s="333"/>
      <c r="G771" s="333"/>
      <c r="H771" s="333"/>
      <c r="I771" s="333"/>
      <c r="K771" s="333"/>
      <c r="O771" s="333"/>
      <c r="Q771" s="333"/>
      <c r="S771" s="333"/>
      <c r="U771" s="333"/>
      <c r="W771" s="333"/>
      <c r="AA771" s="333"/>
      <c r="AC771" s="333"/>
      <c r="AE771" s="333"/>
      <c r="AG771" s="333"/>
      <c r="AM771" s="333"/>
      <c r="AO771" s="333"/>
      <c r="AS771" s="333"/>
      <c r="AU771" s="333"/>
      <c r="AW771" s="333"/>
    </row>
    <row r="772" spans="4:49">
      <c r="D772" s="120"/>
      <c r="E772" s="120"/>
      <c r="F772" s="333"/>
      <c r="G772" s="333"/>
      <c r="H772" s="333"/>
      <c r="I772" s="333"/>
      <c r="K772" s="333"/>
      <c r="O772" s="333"/>
      <c r="Q772" s="333"/>
      <c r="S772" s="333"/>
      <c r="U772" s="333"/>
      <c r="W772" s="333"/>
      <c r="AA772" s="333"/>
      <c r="AC772" s="333"/>
      <c r="AE772" s="333"/>
      <c r="AG772" s="333"/>
      <c r="AM772" s="333"/>
      <c r="AO772" s="333"/>
      <c r="AS772" s="333"/>
      <c r="AU772" s="333"/>
      <c r="AW772" s="333"/>
    </row>
    <row r="773" spans="4:49">
      <c r="D773" s="120"/>
      <c r="E773" s="120"/>
      <c r="F773" s="333"/>
      <c r="G773" s="333"/>
      <c r="H773" s="333"/>
      <c r="I773" s="333"/>
      <c r="K773" s="333"/>
      <c r="O773" s="333"/>
      <c r="Q773" s="333"/>
      <c r="S773" s="333"/>
      <c r="U773" s="333"/>
      <c r="W773" s="333"/>
      <c r="AA773" s="333"/>
      <c r="AC773" s="333"/>
      <c r="AE773" s="333"/>
      <c r="AG773" s="333"/>
      <c r="AM773" s="333"/>
      <c r="AO773" s="333"/>
      <c r="AS773" s="333"/>
      <c r="AU773" s="333"/>
      <c r="AW773" s="333"/>
    </row>
    <row r="774" spans="4:49">
      <c r="D774" s="120"/>
      <c r="E774" s="120"/>
      <c r="F774" s="333"/>
      <c r="G774" s="333"/>
      <c r="H774" s="333"/>
      <c r="I774" s="333"/>
      <c r="K774" s="333"/>
      <c r="O774" s="333"/>
      <c r="Q774" s="333"/>
      <c r="S774" s="333"/>
      <c r="U774" s="333"/>
      <c r="W774" s="333"/>
      <c r="AA774" s="333"/>
      <c r="AC774" s="333"/>
      <c r="AE774" s="333"/>
      <c r="AG774" s="333"/>
      <c r="AM774" s="333"/>
      <c r="AO774" s="333"/>
      <c r="AS774" s="333"/>
      <c r="AU774" s="333"/>
      <c r="AW774" s="333"/>
    </row>
    <row r="775" spans="4:49">
      <c r="D775" s="120"/>
      <c r="E775" s="120"/>
      <c r="F775" s="333"/>
      <c r="G775" s="333"/>
      <c r="H775" s="333"/>
      <c r="I775" s="333"/>
      <c r="K775" s="333"/>
      <c r="O775" s="333"/>
      <c r="Q775" s="333"/>
      <c r="S775" s="333"/>
      <c r="U775" s="333"/>
      <c r="W775" s="333"/>
      <c r="AA775" s="333"/>
      <c r="AC775" s="333"/>
      <c r="AE775" s="333"/>
      <c r="AG775" s="333"/>
      <c r="AM775" s="333"/>
      <c r="AO775" s="333"/>
      <c r="AS775" s="333"/>
      <c r="AU775" s="333"/>
      <c r="AW775" s="333"/>
    </row>
    <row r="776" spans="4:49">
      <c r="D776" s="120"/>
      <c r="E776" s="120"/>
      <c r="F776" s="333"/>
      <c r="G776" s="333"/>
      <c r="H776" s="333"/>
      <c r="I776" s="333"/>
      <c r="K776" s="333"/>
      <c r="O776" s="333"/>
      <c r="Q776" s="333"/>
      <c r="S776" s="333"/>
      <c r="U776" s="333"/>
      <c r="W776" s="333"/>
      <c r="AA776" s="333"/>
      <c r="AC776" s="333"/>
      <c r="AE776" s="333"/>
      <c r="AG776" s="333"/>
      <c r="AM776" s="333"/>
      <c r="AO776" s="333"/>
      <c r="AS776" s="333"/>
      <c r="AU776" s="333"/>
      <c r="AW776" s="333"/>
    </row>
    <row r="777" spans="4:49">
      <c r="D777" s="120"/>
      <c r="E777" s="120"/>
      <c r="F777" s="333"/>
      <c r="G777" s="333"/>
      <c r="H777" s="333"/>
      <c r="I777" s="333"/>
      <c r="K777" s="333"/>
      <c r="O777" s="333"/>
      <c r="Q777" s="333"/>
      <c r="S777" s="333"/>
      <c r="U777" s="333"/>
      <c r="W777" s="333"/>
      <c r="AA777" s="333"/>
      <c r="AC777" s="333"/>
      <c r="AE777" s="333"/>
      <c r="AG777" s="333"/>
      <c r="AM777" s="333"/>
      <c r="AO777" s="333"/>
      <c r="AS777" s="333"/>
      <c r="AU777" s="333"/>
      <c r="AW777" s="333"/>
    </row>
    <row r="778" spans="4:49">
      <c r="D778" s="120"/>
      <c r="E778" s="120"/>
      <c r="F778" s="333"/>
      <c r="G778" s="333"/>
      <c r="H778" s="333"/>
      <c r="I778" s="333"/>
      <c r="K778" s="333"/>
      <c r="O778" s="333"/>
      <c r="Q778" s="333"/>
      <c r="S778" s="333"/>
      <c r="U778" s="333"/>
      <c r="W778" s="333"/>
      <c r="AA778" s="333"/>
      <c r="AC778" s="333"/>
      <c r="AE778" s="333"/>
      <c r="AG778" s="333"/>
      <c r="AM778" s="333"/>
      <c r="AO778" s="333"/>
      <c r="AS778" s="333"/>
      <c r="AU778" s="333"/>
      <c r="AW778" s="333"/>
    </row>
    <row r="779" spans="4:49">
      <c r="D779" s="120"/>
      <c r="E779" s="120"/>
      <c r="F779" s="333"/>
      <c r="G779" s="333"/>
      <c r="H779" s="333"/>
      <c r="I779" s="333"/>
      <c r="K779" s="333"/>
      <c r="O779" s="333"/>
      <c r="Q779" s="333"/>
      <c r="S779" s="333"/>
      <c r="U779" s="333"/>
      <c r="W779" s="333"/>
      <c r="AA779" s="333"/>
      <c r="AC779" s="333"/>
      <c r="AE779" s="333"/>
      <c r="AG779" s="333"/>
      <c r="AM779" s="333"/>
      <c r="AO779" s="333"/>
      <c r="AS779" s="333"/>
      <c r="AU779" s="333"/>
      <c r="AW779" s="333"/>
    </row>
    <row r="780" spans="4:49">
      <c r="D780" s="120"/>
      <c r="E780" s="120"/>
      <c r="F780" s="333"/>
      <c r="G780" s="333"/>
      <c r="H780" s="333"/>
      <c r="I780" s="333"/>
      <c r="K780" s="333"/>
      <c r="O780" s="333"/>
      <c r="Q780" s="333"/>
      <c r="S780" s="333"/>
      <c r="U780" s="333"/>
      <c r="W780" s="333"/>
      <c r="AA780" s="333"/>
      <c r="AC780" s="333"/>
      <c r="AE780" s="333"/>
      <c r="AG780" s="333"/>
      <c r="AM780" s="333"/>
      <c r="AO780" s="333"/>
      <c r="AS780" s="333"/>
      <c r="AU780" s="333"/>
      <c r="AW780" s="333"/>
    </row>
    <row r="781" spans="4:49">
      <c r="D781" s="120"/>
      <c r="E781" s="120"/>
      <c r="F781" s="333"/>
      <c r="G781" s="333"/>
      <c r="H781" s="333"/>
      <c r="I781" s="333"/>
      <c r="K781" s="333"/>
      <c r="O781" s="333"/>
      <c r="Q781" s="333"/>
      <c r="S781" s="333"/>
      <c r="U781" s="333"/>
      <c r="W781" s="333"/>
      <c r="AA781" s="333"/>
      <c r="AC781" s="333"/>
      <c r="AE781" s="333"/>
      <c r="AG781" s="333"/>
      <c r="AM781" s="333"/>
      <c r="AO781" s="333"/>
      <c r="AS781" s="333"/>
      <c r="AU781" s="333"/>
      <c r="AW781" s="333"/>
    </row>
    <row r="782" spans="4:49">
      <c r="D782" s="120"/>
      <c r="E782" s="120"/>
      <c r="F782" s="333"/>
      <c r="G782" s="333"/>
      <c r="H782" s="333"/>
      <c r="I782" s="333"/>
      <c r="K782" s="333"/>
      <c r="O782" s="333"/>
      <c r="Q782" s="333"/>
      <c r="S782" s="333"/>
      <c r="U782" s="333"/>
      <c r="W782" s="333"/>
      <c r="AA782" s="333"/>
      <c r="AC782" s="333"/>
      <c r="AE782" s="333"/>
      <c r="AG782" s="333"/>
      <c r="AM782" s="333"/>
      <c r="AO782" s="333"/>
      <c r="AS782" s="333"/>
      <c r="AU782" s="333"/>
      <c r="AW782" s="333"/>
    </row>
    <row r="783" spans="4:49">
      <c r="D783" s="120"/>
      <c r="E783" s="120"/>
      <c r="F783" s="333"/>
      <c r="G783" s="333"/>
      <c r="H783" s="333"/>
      <c r="I783" s="333"/>
      <c r="K783" s="333"/>
      <c r="O783" s="333"/>
      <c r="Q783" s="333"/>
      <c r="S783" s="333"/>
      <c r="U783" s="333"/>
      <c r="W783" s="333"/>
      <c r="AA783" s="333"/>
      <c r="AC783" s="333"/>
      <c r="AE783" s="333"/>
      <c r="AG783" s="333"/>
      <c r="AM783" s="333"/>
      <c r="AO783" s="333"/>
      <c r="AS783" s="333"/>
      <c r="AU783" s="333"/>
      <c r="AW783" s="333"/>
    </row>
    <row r="784" spans="4:49">
      <c r="D784" s="120"/>
      <c r="E784" s="120"/>
      <c r="F784" s="333"/>
      <c r="G784" s="333"/>
      <c r="H784" s="333"/>
      <c r="I784" s="333"/>
      <c r="K784" s="333"/>
      <c r="O784" s="333"/>
      <c r="Q784" s="333"/>
      <c r="S784" s="333"/>
      <c r="U784" s="333"/>
      <c r="W784" s="333"/>
      <c r="AA784" s="333"/>
      <c r="AC784" s="333"/>
      <c r="AE784" s="333"/>
      <c r="AG784" s="333"/>
      <c r="AM784" s="333"/>
      <c r="AO784" s="333"/>
      <c r="AS784" s="333"/>
      <c r="AU784" s="333"/>
      <c r="AW784" s="333"/>
    </row>
    <row r="785" spans="4:49">
      <c r="D785" s="120"/>
      <c r="E785" s="120"/>
      <c r="F785" s="333"/>
      <c r="G785" s="333"/>
      <c r="H785" s="333"/>
      <c r="I785" s="333"/>
      <c r="K785" s="333"/>
      <c r="O785" s="333"/>
      <c r="Q785" s="333"/>
      <c r="S785" s="333"/>
      <c r="U785" s="333"/>
      <c r="W785" s="333"/>
      <c r="AA785" s="333"/>
      <c r="AC785" s="333"/>
      <c r="AE785" s="333"/>
      <c r="AG785" s="333"/>
      <c r="AM785" s="333"/>
      <c r="AO785" s="333"/>
      <c r="AS785" s="333"/>
      <c r="AU785" s="333"/>
      <c r="AW785" s="333"/>
    </row>
    <row r="786" spans="4:49">
      <c r="D786" s="120"/>
      <c r="E786" s="120"/>
      <c r="F786" s="333"/>
      <c r="G786" s="333"/>
      <c r="H786" s="333"/>
      <c r="I786" s="333"/>
      <c r="K786" s="333"/>
      <c r="O786" s="333"/>
      <c r="Q786" s="333"/>
      <c r="S786" s="333"/>
      <c r="U786" s="333"/>
      <c r="W786" s="333"/>
      <c r="AA786" s="333"/>
      <c r="AC786" s="333"/>
      <c r="AE786" s="333"/>
      <c r="AG786" s="333"/>
      <c r="AM786" s="333"/>
      <c r="AO786" s="333"/>
      <c r="AS786" s="333"/>
      <c r="AU786" s="333"/>
      <c r="AW786" s="333"/>
    </row>
    <row r="787" spans="4:49">
      <c r="D787" s="120"/>
      <c r="E787" s="120"/>
      <c r="F787" s="333"/>
      <c r="G787" s="333"/>
      <c r="H787" s="333"/>
      <c r="I787" s="333"/>
      <c r="K787" s="333"/>
      <c r="O787" s="333"/>
      <c r="Q787" s="333"/>
      <c r="S787" s="333"/>
      <c r="U787" s="333"/>
      <c r="W787" s="333"/>
      <c r="AA787" s="333"/>
      <c r="AC787" s="333"/>
      <c r="AE787" s="333"/>
      <c r="AG787" s="333"/>
      <c r="AM787" s="333"/>
      <c r="AO787" s="333"/>
      <c r="AS787" s="333"/>
      <c r="AU787" s="333"/>
      <c r="AW787" s="333"/>
    </row>
    <row r="788" spans="4:49">
      <c r="D788" s="120"/>
      <c r="E788" s="120"/>
      <c r="F788" s="333"/>
      <c r="G788" s="333"/>
      <c r="H788" s="333"/>
      <c r="I788" s="333"/>
      <c r="K788" s="333"/>
      <c r="O788" s="333"/>
      <c r="Q788" s="333"/>
      <c r="S788" s="333"/>
      <c r="U788" s="333"/>
      <c r="W788" s="333"/>
      <c r="AA788" s="333"/>
      <c r="AC788" s="333"/>
      <c r="AE788" s="333"/>
      <c r="AG788" s="333"/>
      <c r="AM788" s="333"/>
      <c r="AO788" s="333"/>
      <c r="AS788" s="333"/>
      <c r="AU788" s="333"/>
      <c r="AW788" s="333"/>
    </row>
    <row r="789" spans="4:49">
      <c r="D789" s="120"/>
      <c r="E789" s="120"/>
      <c r="F789" s="333"/>
      <c r="G789" s="333"/>
      <c r="H789" s="333"/>
      <c r="I789" s="333"/>
      <c r="K789" s="333"/>
      <c r="O789" s="333"/>
      <c r="Q789" s="333"/>
      <c r="S789" s="333"/>
      <c r="U789" s="333"/>
      <c r="W789" s="333"/>
      <c r="AA789" s="333"/>
      <c r="AC789" s="333"/>
      <c r="AE789" s="333"/>
      <c r="AG789" s="333"/>
      <c r="AM789" s="333"/>
      <c r="AO789" s="333"/>
      <c r="AS789" s="333"/>
      <c r="AU789" s="333"/>
      <c r="AW789" s="333"/>
    </row>
    <row r="790" spans="4:49">
      <c r="D790" s="120"/>
      <c r="E790" s="120"/>
      <c r="F790" s="333"/>
      <c r="G790" s="333"/>
      <c r="H790" s="333"/>
      <c r="I790" s="333"/>
      <c r="K790" s="333"/>
      <c r="O790" s="333"/>
      <c r="Q790" s="333"/>
      <c r="S790" s="333"/>
      <c r="U790" s="333"/>
      <c r="W790" s="333"/>
      <c r="AA790" s="333"/>
      <c r="AC790" s="333"/>
      <c r="AE790" s="333"/>
      <c r="AG790" s="333"/>
      <c r="AM790" s="333"/>
      <c r="AO790" s="333"/>
      <c r="AS790" s="333"/>
      <c r="AU790" s="333"/>
      <c r="AW790" s="333"/>
    </row>
    <row r="791" spans="4:49">
      <c r="D791" s="120"/>
      <c r="E791" s="120"/>
      <c r="F791" s="333"/>
      <c r="G791" s="333"/>
      <c r="H791" s="333"/>
      <c r="I791" s="333"/>
      <c r="K791" s="333"/>
      <c r="O791" s="333"/>
      <c r="Q791" s="333"/>
      <c r="S791" s="333"/>
      <c r="U791" s="333"/>
      <c r="W791" s="333"/>
      <c r="AA791" s="333"/>
      <c r="AC791" s="333"/>
      <c r="AE791" s="333"/>
      <c r="AG791" s="333"/>
      <c r="AM791" s="333"/>
      <c r="AO791" s="333"/>
      <c r="AS791" s="333"/>
      <c r="AU791" s="333"/>
      <c r="AW791" s="333"/>
    </row>
    <row r="792" spans="4:49">
      <c r="D792" s="120"/>
      <c r="E792" s="120"/>
      <c r="F792" s="333"/>
      <c r="G792" s="333"/>
      <c r="H792" s="333"/>
      <c r="I792" s="333"/>
      <c r="K792" s="333"/>
      <c r="O792" s="333"/>
      <c r="Q792" s="333"/>
      <c r="S792" s="333"/>
      <c r="U792" s="333"/>
      <c r="W792" s="333"/>
      <c r="AA792" s="333"/>
      <c r="AC792" s="333"/>
      <c r="AE792" s="333"/>
      <c r="AG792" s="333"/>
      <c r="AM792" s="333"/>
      <c r="AO792" s="333"/>
      <c r="AS792" s="333"/>
      <c r="AU792" s="333"/>
      <c r="AW792" s="333"/>
    </row>
    <row r="793" spans="4:49">
      <c r="D793" s="120"/>
      <c r="E793" s="120"/>
      <c r="F793" s="333"/>
      <c r="G793" s="333"/>
      <c r="H793" s="333"/>
      <c r="I793" s="333"/>
      <c r="K793" s="333"/>
      <c r="O793" s="333"/>
      <c r="Q793" s="333"/>
      <c r="S793" s="333"/>
      <c r="U793" s="333"/>
      <c r="W793" s="333"/>
      <c r="AA793" s="333"/>
      <c r="AC793" s="333"/>
      <c r="AE793" s="333"/>
      <c r="AG793" s="333"/>
      <c r="AM793" s="333"/>
      <c r="AO793" s="333"/>
      <c r="AS793" s="333"/>
      <c r="AU793" s="333"/>
      <c r="AW793" s="333"/>
    </row>
    <row r="794" spans="4:49">
      <c r="D794" s="120"/>
      <c r="E794" s="120"/>
      <c r="F794" s="333"/>
      <c r="G794" s="333"/>
      <c r="H794" s="333"/>
      <c r="I794" s="333"/>
      <c r="K794" s="333"/>
      <c r="O794" s="333"/>
      <c r="Q794" s="333"/>
      <c r="S794" s="333"/>
      <c r="U794" s="333"/>
      <c r="W794" s="333"/>
      <c r="AA794" s="333"/>
      <c r="AC794" s="333"/>
      <c r="AE794" s="333"/>
      <c r="AG794" s="333"/>
      <c r="AM794" s="333"/>
      <c r="AO794" s="333"/>
      <c r="AS794" s="333"/>
      <c r="AU794" s="333"/>
      <c r="AW794" s="333"/>
    </row>
    <row r="795" spans="4:49">
      <c r="D795" s="120"/>
      <c r="E795" s="120"/>
      <c r="F795" s="333"/>
      <c r="G795" s="333"/>
      <c r="H795" s="333"/>
      <c r="I795" s="333"/>
      <c r="K795" s="333"/>
      <c r="O795" s="333"/>
      <c r="Q795" s="333"/>
      <c r="S795" s="333"/>
      <c r="U795" s="333"/>
      <c r="W795" s="333"/>
      <c r="AA795" s="333"/>
      <c r="AC795" s="333"/>
      <c r="AE795" s="333"/>
      <c r="AG795" s="333"/>
      <c r="AM795" s="333"/>
      <c r="AO795" s="333"/>
      <c r="AS795" s="333"/>
      <c r="AU795" s="333"/>
      <c r="AW795" s="333"/>
    </row>
    <row r="796" spans="4:49">
      <c r="D796" s="120"/>
      <c r="E796" s="120"/>
      <c r="F796" s="333"/>
      <c r="G796" s="333"/>
      <c r="H796" s="333"/>
      <c r="I796" s="333"/>
      <c r="K796" s="333"/>
      <c r="O796" s="333"/>
      <c r="Q796" s="333"/>
      <c r="S796" s="333"/>
      <c r="U796" s="333"/>
      <c r="W796" s="333"/>
      <c r="AA796" s="333"/>
      <c r="AC796" s="333"/>
      <c r="AE796" s="333"/>
      <c r="AG796" s="333"/>
      <c r="AM796" s="333"/>
      <c r="AO796" s="333"/>
      <c r="AS796" s="333"/>
      <c r="AU796" s="333"/>
      <c r="AW796" s="333"/>
    </row>
    <row r="797" spans="4:49">
      <c r="D797" s="120"/>
      <c r="E797" s="120"/>
      <c r="F797" s="333"/>
      <c r="G797" s="333"/>
      <c r="H797" s="333"/>
      <c r="I797" s="333"/>
      <c r="K797" s="333"/>
      <c r="O797" s="333"/>
      <c r="Q797" s="333"/>
      <c r="S797" s="333"/>
      <c r="U797" s="333"/>
      <c r="W797" s="333"/>
      <c r="AA797" s="333"/>
      <c r="AC797" s="333"/>
      <c r="AE797" s="333"/>
      <c r="AG797" s="333"/>
      <c r="AM797" s="333"/>
      <c r="AO797" s="333"/>
      <c r="AS797" s="333"/>
      <c r="AU797" s="333"/>
      <c r="AW797" s="333"/>
    </row>
    <row r="798" spans="4:49">
      <c r="D798" s="120"/>
      <c r="E798" s="120"/>
      <c r="F798" s="333"/>
      <c r="G798" s="333"/>
      <c r="H798" s="333"/>
      <c r="I798" s="333"/>
      <c r="K798" s="333"/>
      <c r="O798" s="333"/>
      <c r="Q798" s="333"/>
      <c r="S798" s="333"/>
      <c r="U798" s="333"/>
      <c r="W798" s="333"/>
      <c r="AA798" s="333"/>
      <c r="AC798" s="333"/>
      <c r="AE798" s="333"/>
      <c r="AG798" s="333"/>
      <c r="AM798" s="333"/>
      <c r="AO798" s="333"/>
      <c r="AS798" s="333"/>
      <c r="AU798" s="333"/>
      <c r="AW798" s="333"/>
    </row>
    <row r="799" spans="4:49">
      <c r="D799" s="120"/>
      <c r="E799" s="120"/>
      <c r="F799" s="333"/>
      <c r="G799" s="333"/>
      <c r="H799" s="333"/>
      <c r="I799" s="333"/>
      <c r="K799" s="333"/>
      <c r="O799" s="333"/>
      <c r="Q799" s="333"/>
      <c r="S799" s="333"/>
      <c r="U799" s="333"/>
      <c r="W799" s="333"/>
      <c r="AA799" s="333"/>
      <c r="AC799" s="333"/>
      <c r="AE799" s="333"/>
      <c r="AG799" s="333"/>
      <c r="AM799" s="333"/>
      <c r="AO799" s="333"/>
      <c r="AS799" s="333"/>
      <c r="AU799" s="333"/>
      <c r="AW799" s="333"/>
    </row>
    <row r="800" spans="4:49">
      <c r="D800" s="120"/>
      <c r="E800" s="120"/>
      <c r="F800" s="333"/>
      <c r="G800" s="333"/>
      <c r="H800" s="333"/>
      <c r="I800" s="333"/>
      <c r="K800" s="333"/>
      <c r="O800" s="333"/>
      <c r="Q800" s="333"/>
      <c r="S800" s="333"/>
      <c r="U800" s="333"/>
      <c r="W800" s="333"/>
      <c r="AA800" s="333"/>
      <c r="AC800" s="333"/>
      <c r="AE800" s="333"/>
      <c r="AG800" s="333"/>
      <c r="AM800" s="333"/>
      <c r="AO800" s="333"/>
      <c r="AS800" s="333"/>
      <c r="AU800" s="333"/>
      <c r="AW800" s="333"/>
    </row>
    <row r="801" spans="4:49">
      <c r="D801" s="120"/>
      <c r="E801" s="120"/>
      <c r="F801" s="333"/>
      <c r="G801" s="333"/>
      <c r="H801" s="333"/>
      <c r="I801" s="333"/>
      <c r="K801" s="333"/>
      <c r="O801" s="333"/>
      <c r="Q801" s="333"/>
      <c r="S801" s="333"/>
      <c r="U801" s="333"/>
      <c r="W801" s="333"/>
      <c r="AA801" s="333"/>
      <c r="AC801" s="333"/>
      <c r="AE801" s="333"/>
      <c r="AG801" s="333"/>
      <c r="AM801" s="333"/>
      <c r="AO801" s="333"/>
      <c r="AS801" s="333"/>
      <c r="AU801" s="333"/>
      <c r="AW801" s="333"/>
    </row>
    <row r="802" spans="4:49">
      <c r="D802" s="120"/>
      <c r="E802" s="120"/>
      <c r="F802" s="333"/>
      <c r="G802" s="333"/>
      <c r="H802" s="333"/>
      <c r="I802" s="333"/>
      <c r="K802" s="333"/>
      <c r="O802" s="333"/>
      <c r="Q802" s="333"/>
      <c r="S802" s="333"/>
      <c r="U802" s="333"/>
      <c r="W802" s="333"/>
      <c r="AA802" s="333"/>
      <c r="AC802" s="333"/>
      <c r="AE802" s="333"/>
      <c r="AG802" s="333"/>
      <c r="AM802" s="333"/>
      <c r="AO802" s="333"/>
      <c r="AS802" s="333"/>
      <c r="AU802" s="333"/>
      <c r="AW802" s="333"/>
    </row>
    <row r="803" spans="4:49">
      <c r="D803" s="120"/>
      <c r="E803" s="120"/>
      <c r="F803" s="333"/>
      <c r="G803" s="333"/>
      <c r="H803" s="333"/>
      <c r="I803" s="333"/>
      <c r="K803" s="333"/>
      <c r="O803" s="333"/>
      <c r="Q803" s="333"/>
      <c r="S803" s="333"/>
      <c r="U803" s="333"/>
      <c r="W803" s="333"/>
      <c r="AA803" s="333"/>
      <c r="AC803" s="333"/>
      <c r="AE803" s="333"/>
      <c r="AG803" s="333"/>
      <c r="AM803" s="333"/>
      <c r="AO803" s="333"/>
      <c r="AS803" s="333"/>
      <c r="AU803" s="333"/>
      <c r="AW803" s="333"/>
    </row>
    <row r="804" spans="4:49">
      <c r="D804" s="120"/>
      <c r="E804" s="120"/>
      <c r="F804" s="333"/>
      <c r="G804" s="333"/>
      <c r="H804" s="333"/>
      <c r="I804" s="333"/>
      <c r="K804" s="333"/>
      <c r="O804" s="333"/>
      <c r="Q804" s="333"/>
      <c r="S804" s="333"/>
      <c r="U804" s="333"/>
      <c r="W804" s="333"/>
      <c r="AA804" s="333"/>
      <c r="AC804" s="333"/>
      <c r="AE804" s="333"/>
      <c r="AG804" s="333"/>
      <c r="AM804" s="333"/>
      <c r="AO804" s="333"/>
      <c r="AS804" s="333"/>
      <c r="AU804" s="333"/>
      <c r="AW804" s="333"/>
    </row>
    <row r="805" spans="4:49">
      <c r="D805" s="120"/>
      <c r="E805" s="120"/>
      <c r="F805" s="333"/>
      <c r="G805" s="333"/>
      <c r="H805" s="333"/>
      <c r="I805" s="333"/>
      <c r="K805" s="333"/>
      <c r="O805" s="333"/>
      <c r="Q805" s="333"/>
      <c r="S805" s="333"/>
      <c r="U805" s="333"/>
      <c r="W805" s="333"/>
      <c r="AA805" s="333"/>
      <c r="AC805" s="333"/>
      <c r="AE805" s="333"/>
      <c r="AG805" s="333"/>
      <c r="AM805" s="333"/>
      <c r="AO805" s="333"/>
      <c r="AS805" s="333"/>
      <c r="AU805" s="333"/>
      <c r="AW805" s="333"/>
    </row>
    <row r="806" spans="4:49">
      <c r="D806" s="120"/>
      <c r="E806" s="120"/>
      <c r="F806" s="333"/>
      <c r="G806" s="333"/>
      <c r="H806" s="333"/>
      <c r="I806" s="333"/>
      <c r="K806" s="333"/>
      <c r="O806" s="333"/>
      <c r="Q806" s="333"/>
      <c r="S806" s="333"/>
      <c r="U806" s="333"/>
      <c r="W806" s="333"/>
      <c r="AA806" s="333"/>
      <c r="AC806" s="333"/>
      <c r="AE806" s="333"/>
      <c r="AG806" s="333"/>
      <c r="AM806" s="333"/>
      <c r="AO806" s="333"/>
      <c r="AS806" s="333"/>
      <c r="AU806" s="333"/>
      <c r="AW806" s="333"/>
    </row>
    <row r="807" spans="4:49">
      <c r="D807" s="120"/>
      <c r="E807" s="120"/>
      <c r="F807" s="333"/>
      <c r="G807" s="333"/>
      <c r="H807" s="333"/>
      <c r="I807" s="333"/>
      <c r="K807" s="333"/>
      <c r="O807" s="333"/>
      <c r="Q807" s="333"/>
      <c r="S807" s="333"/>
      <c r="U807" s="333"/>
      <c r="W807" s="333"/>
      <c r="AA807" s="333"/>
      <c r="AC807" s="333"/>
      <c r="AE807" s="333"/>
      <c r="AG807" s="333"/>
      <c r="AM807" s="333"/>
      <c r="AO807" s="333"/>
      <c r="AS807" s="333"/>
      <c r="AU807" s="333"/>
      <c r="AW807" s="333"/>
    </row>
    <row r="808" spans="4:49">
      <c r="D808" s="120"/>
      <c r="E808" s="120"/>
      <c r="F808" s="333"/>
      <c r="G808" s="333"/>
      <c r="H808" s="333"/>
      <c r="I808" s="333"/>
      <c r="K808" s="333"/>
      <c r="O808" s="333"/>
      <c r="Q808" s="333"/>
      <c r="S808" s="333"/>
      <c r="U808" s="333"/>
      <c r="W808" s="333"/>
      <c r="AA808" s="333"/>
      <c r="AC808" s="333"/>
      <c r="AE808" s="333"/>
      <c r="AG808" s="333"/>
      <c r="AM808" s="333"/>
      <c r="AO808" s="333"/>
      <c r="AS808" s="333"/>
      <c r="AU808" s="333"/>
      <c r="AW808" s="333"/>
    </row>
    <row r="809" spans="4:49">
      <c r="D809" s="120"/>
      <c r="E809" s="120"/>
      <c r="F809" s="333"/>
      <c r="G809" s="333"/>
      <c r="H809" s="333"/>
      <c r="I809" s="333"/>
      <c r="K809" s="333"/>
      <c r="O809" s="333"/>
      <c r="Q809" s="333"/>
      <c r="S809" s="333"/>
      <c r="U809" s="333"/>
      <c r="W809" s="333"/>
      <c r="AA809" s="333"/>
      <c r="AC809" s="333"/>
      <c r="AE809" s="333"/>
      <c r="AG809" s="333"/>
      <c r="AM809" s="333"/>
      <c r="AO809" s="333"/>
      <c r="AS809" s="333"/>
      <c r="AU809" s="333"/>
      <c r="AW809" s="333"/>
    </row>
    <row r="810" spans="4:49">
      <c r="D810" s="120"/>
      <c r="E810" s="120"/>
      <c r="F810" s="333"/>
      <c r="G810" s="333"/>
      <c r="H810" s="333"/>
      <c r="I810" s="333"/>
      <c r="K810" s="333"/>
      <c r="O810" s="333"/>
      <c r="Q810" s="333"/>
      <c r="S810" s="333"/>
      <c r="U810" s="333"/>
      <c r="W810" s="333"/>
      <c r="AA810" s="333"/>
      <c r="AC810" s="333"/>
      <c r="AE810" s="333"/>
      <c r="AG810" s="333"/>
      <c r="AM810" s="333"/>
      <c r="AO810" s="333"/>
      <c r="AS810" s="333"/>
      <c r="AU810" s="333"/>
      <c r="AW810" s="333"/>
    </row>
    <row r="811" spans="4:49">
      <c r="D811" s="120"/>
      <c r="E811" s="120"/>
      <c r="F811" s="333"/>
      <c r="G811" s="333"/>
      <c r="H811" s="333"/>
      <c r="I811" s="333"/>
      <c r="K811" s="333"/>
      <c r="O811" s="333"/>
      <c r="Q811" s="333"/>
      <c r="S811" s="333"/>
      <c r="U811" s="333"/>
      <c r="W811" s="333"/>
      <c r="AA811" s="333"/>
      <c r="AC811" s="333"/>
      <c r="AE811" s="333"/>
      <c r="AG811" s="333"/>
      <c r="AM811" s="333"/>
      <c r="AO811" s="333"/>
      <c r="AS811" s="333"/>
      <c r="AU811" s="333"/>
      <c r="AW811" s="333"/>
    </row>
    <row r="812" spans="4:49">
      <c r="D812" s="120"/>
      <c r="E812" s="120"/>
      <c r="F812" s="333"/>
      <c r="G812" s="333"/>
      <c r="H812" s="333"/>
      <c r="I812" s="333"/>
      <c r="K812" s="333"/>
      <c r="O812" s="333"/>
      <c r="Q812" s="333"/>
      <c r="S812" s="333"/>
      <c r="U812" s="333"/>
      <c r="W812" s="333"/>
      <c r="AA812" s="333"/>
      <c r="AC812" s="333"/>
      <c r="AE812" s="333"/>
      <c r="AG812" s="333"/>
      <c r="AM812" s="333"/>
      <c r="AO812" s="333"/>
      <c r="AS812" s="333"/>
      <c r="AU812" s="333"/>
      <c r="AW812" s="333"/>
    </row>
    <row r="813" spans="4:49">
      <c r="D813" s="120"/>
      <c r="E813" s="120"/>
      <c r="F813" s="333"/>
      <c r="G813" s="333"/>
      <c r="H813" s="333"/>
      <c r="I813" s="333"/>
      <c r="K813" s="333"/>
      <c r="O813" s="333"/>
      <c r="Q813" s="333"/>
      <c r="S813" s="333"/>
      <c r="U813" s="333"/>
      <c r="W813" s="333"/>
      <c r="AA813" s="333"/>
      <c r="AC813" s="333"/>
      <c r="AE813" s="333"/>
      <c r="AG813" s="333"/>
      <c r="AM813" s="333"/>
      <c r="AO813" s="333"/>
      <c r="AS813" s="333"/>
      <c r="AU813" s="333"/>
      <c r="AW813" s="333"/>
    </row>
    <row r="814" spans="4:49">
      <c r="D814" s="120"/>
      <c r="E814" s="120"/>
      <c r="F814" s="333"/>
      <c r="G814" s="333"/>
      <c r="H814" s="333"/>
      <c r="I814" s="333"/>
      <c r="K814" s="333"/>
      <c r="O814" s="333"/>
      <c r="Q814" s="333"/>
      <c r="S814" s="333"/>
      <c r="U814" s="333"/>
      <c r="W814" s="333"/>
      <c r="AA814" s="333"/>
      <c r="AC814" s="333"/>
      <c r="AE814" s="333"/>
      <c r="AG814" s="333"/>
      <c r="AM814" s="333"/>
      <c r="AO814" s="333"/>
      <c r="AS814" s="333"/>
      <c r="AU814" s="333"/>
      <c r="AW814" s="333"/>
    </row>
    <row r="815" spans="4:49">
      <c r="D815" s="120"/>
      <c r="E815" s="120"/>
      <c r="F815" s="333"/>
      <c r="G815" s="333"/>
      <c r="H815" s="333"/>
      <c r="I815" s="333"/>
      <c r="K815" s="333"/>
      <c r="O815" s="333"/>
      <c r="Q815" s="333"/>
      <c r="S815" s="333"/>
      <c r="U815" s="333"/>
      <c r="W815" s="333"/>
      <c r="AA815" s="333"/>
      <c r="AC815" s="333"/>
      <c r="AE815" s="333"/>
      <c r="AG815" s="333"/>
      <c r="AM815" s="333"/>
      <c r="AO815" s="333"/>
      <c r="AS815" s="333"/>
      <c r="AU815" s="333"/>
      <c r="AW815" s="333"/>
    </row>
    <row r="816" spans="4:49">
      <c r="D816" s="120"/>
      <c r="E816" s="120"/>
      <c r="F816" s="333"/>
      <c r="G816" s="333"/>
      <c r="H816" s="333"/>
      <c r="I816" s="333"/>
      <c r="K816" s="333"/>
      <c r="O816" s="333"/>
      <c r="Q816" s="333"/>
      <c r="S816" s="333"/>
      <c r="U816" s="333"/>
      <c r="W816" s="333"/>
      <c r="AA816" s="333"/>
      <c r="AC816" s="333"/>
      <c r="AE816" s="333"/>
      <c r="AG816" s="333"/>
      <c r="AM816" s="333"/>
      <c r="AO816" s="333"/>
      <c r="AS816" s="333"/>
      <c r="AU816" s="333"/>
      <c r="AW816" s="333"/>
    </row>
    <row r="817" spans="4:49">
      <c r="D817" s="120"/>
      <c r="E817" s="120"/>
      <c r="F817" s="333"/>
      <c r="G817" s="333"/>
      <c r="H817" s="333"/>
      <c r="I817" s="333"/>
      <c r="K817" s="333"/>
      <c r="O817" s="333"/>
      <c r="Q817" s="333"/>
      <c r="S817" s="333"/>
      <c r="U817" s="333"/>
      <c r="W817" s="333"/>
      <c r="AA817" s="333"/>
      <c r="AC817" s="333"/>
      <c r="AE817" s="333"/>
      <c r="AG817" s="333"/>
      <c r="AM817" s="333"/>
      <c r="AO817" s="333"/>
      <c r="AS817" s="333"/>
      <c r="AU817" s="333"/>
      <c r="AW817" s="333"/>
    </row>
    <row r="818" spans="4:49">
      <c r="D818" s="120"/>
      <c r="E818" s="120"/>
      <c r="F818" s="333"/>
      <c r="G818" s="333"/>
      <c r="H818" s="333"/>
      <c r="I818" s="333"/>
      <c r="K818" s="333"/>
      <c r="O818" s="333"/>
      <c r="Q818" s="333"/>
      <c r="S818" s="333"/>
      <c r="U818" s="333"/>
      <c r="W818" s="333"/>
      <c r="AA818" s="333"/>
      <c r="AC818" s="333"/>
      <c r="AE818" s="333"/>
      <c r="AG818" s="333"/>
      <c r="AM818" s="333"/>
      <c r="AO818" s="333"/>
      <c r="AS818" s="333"/>
      <c r="AU818" s="333"/>
      <c r="AW818" s="333"/>
    </row>
    <row r="819" spans="4:49">
      <c r="D819" s="120"/>
      <c r="E819" s="120"/>
      <c r="F819" s="333"/>
      <c r="G819" s="333"/>
      <c r="H819" s="333"/>
      <c r="I819" s="333"/>
      <c r="K819" s="333"/>
      <c r="O819" s="333"/>
      <c r="Q819" s="333"/>
      <c r="S819" s="333"/>
      <c r="U819" s="333"/>
      <c r="W819" s="333"/>
      <c r="AA819" s="333"/>
      <c r="AC819" s="333"/>
      <c r="AE819" s="333"/>
      <c r="AG819" s="333"/>
      <c r="AM819" s="333"/>
      <c r="AO819" s="333"/>
      <c r="AS819" s="333"/>
      <c r="AU819" s="333"/>
      <c r="AW819" s="333"/>
    </row>
    <row r="820" spans="4:49">
      <c r="D820" s="120"/>
      <c r="E820" s="120"/>
      <c r="F820" s="333"/>
      <c r="G820" s="333"/>
      <c r="H820" s="333"/>
      <c r="I820" s="333"/>
      <c r="K820" s="333"/>
      <c r="O820" s="333"/>
      <c r="Q820" s="333"/>
      <c r="S820" s="333"/>
      <c r="U820" s="333"/>
      <c r="W820" s="333"/>
      <c r="AA820" s="333"/>
      <c r="AC820" s="333"/>
      <c r="AE820" s="333"/>
      <c r="AG820" s="333"/>
      <c r="AM820" s="333"/>
      <c r="AO820" s="333"/>
      <c r="AS820" s="333"/>
      <c r="AU820" s="333"/>
      <c r="AW820" s="333"/>
    </row>
    <row r="821" spans="4:49">
      <c r="D821" s="120"/>
      <c r="E821" s="120"/>
      <c r="F821" s="333"/>
      <c r="G821" s="333"/>
      <c r="H821" s="333"/>
      <c r="I821" s="333"/>
      <c r="K821" s="333"/>
      <c r="O821" s="333"/>
      <c r="Q821" s="333"/>
      <c r="S821" s="333"/>
      <c r="U821" s="333"/>
      <c r="W821" s="333"/>
      <c r="AA821" s="333"/>
      <c r="AC821" s="333"/>
      <c r="AE821" s="333"/>
      <c r="AG821" s="333"/>
      <c r="AM821" s="333"/>
      <c r="AO821" s="333"/>
      <c r="AS821" s="333"/>
      <c r="AU821" s="333"/>
      <c r="AW821" s="333"/>
    </row>
    <row r="822" spans="4:49">
      <c r="D822" s="120"/>
      <c r="E822" s="120"/>
      <c r="F822" s="333"/>
      <c r="G822" s="333"/>
      <c r="H822" s="333"/>
      <c r="I822" s="333"/>
      <c r="K822" s="333"/>
      <c r="O822" s="333"/>
      <c r="Q822" s="333"/>
      <c r="S822" s="333"/>
      <c r="U822" s="333"/>
      <c r="W822" s="333"/>
      <c r="AA822" s="333"/>
      <c r="AC822" s="333"/>
      <c r="AE822" s="333"/>
      <c r="AG822" s="333"/>
      <c r="AM822" s="333"/>
      <c r="AO822" s="333"/>
      <c r="AS822" s="333"/>
      <c r="AU822" s="333"/>
      <c r="AW822" s="333"/>
    </row>
    <row r="823" spans="4:49">
      <c r="D823" s="120"/>
      <c r="E823" s="120"/>
      <c r="F823" s="333"/>
      <c r="G823" s="333"/>
      <c r="H823" s="333"/>
      <c r="I823" s="333"/>
      <c r="K823" s="333"/>
      <c r="O823" s="333"/>
      <c r="Q823" s="333"/>
      <c r="S823" s="333"/>
      <c r="U823" s="333"/>
      <c r="W823" s="333"/>
      <c r="AA823" s="333"/>
      <c r="AC823" s="333"/>
      <c r="AE823" s="333"/>
      <c r="AG823" s="333"/>
      <c r="AM823" s="333"/>
      <c r="AO823" s="333"/>
      <c r="AS823" s="333"/>
      <c r="AU823" s="333"/>
      <c r="AW823" s="333"/>
    </row>
    <row r="824" spans="4:49">
      <c r="D824" s="120"/>
      <c r="E824" s="120"/>
      <c r="F824" s="333"/>
      <c r="G824" s="333"/>
      <c r="H824" s="333"/>
      <c r="I824" s="333"/>
      <c r="K824" s="333"/>
      <c r="O824" s="333"/>
      <c r="Q824" s="333"/>
      <c r="S824" s="333"/>
      <c r="U824" s="333"/>
      <c r="W824" s="333"/>
      <c r="AA824" s="333"/>
      <c r="AC824" s="333"/>
      <c r="AE824" s="333"/>
      <c r="AG824" s="333"/>
      <c r="AM824" s="333"/>
      <c r="AO824" s="333"/>
      <c r="AS824" s="333"/>
      <c r="AU824" s="333"/>
      <c r="AW824" s="333"/>
    </row>
    <row r="825" spans="4:49">
      <c r="D825" s="120"/>
      <c r="E825" s="120"/>
      <c r="F825" s="333"/>
      <c r="G825" s="333"/>
      <c r="H825" s="333"/>
      <c r="I825" s="333"/>
      <c r="K825" s="333"/>
      <c r="O825" s="333"/>
      <c r="Q825" s="333"/>
      <c r="S825" s="333"/>
      <c r="U825" s="333"/>
      <c r="W825" s="333"/>
      <c r="AA825" s="333"/>
      <c r="AC825" s="333"/>
      <c r="AE825" s="333"/>
      <c r="AG825" s="333"/>
      <c r="AM825" s="333"/>
      <c r="AO825" s="333"/>
      <c r="AS825" s="333"/>
      <c r="AU825" s="333"/>
      <c r="AW825" s="333"/>
    </row>
    <row r="826" spans="4:49">
      <c r="D826" s="120"/>
      <c r="E826" s="120"/>
      <c r="F826" s="333"/>
      <c r="G826" s="333"/>
      <c r="H826" s="333"/>
      <c r="I826" s="333"/>
      <c r="K826" s="333"/>
      <c r="O826" s="333"/>
      <c r="Q826" s="333"/>
      <c r="S826" s="333"/>
      <c r="U826" s="333"/>
      <c r="W826" s="333"/>
      <c r="AA826" s="333"/>
      <c r="AC826" s="333"/>
      <c r="AE826" s="333"/>
      <c r="AG826" s="333"/>
      <c r="AM826" s="333"/>
      <c r="AO826" s="333"/>
      <c r="AS826" s="333"/>
      <c r="AU826" s="333"/>
      <c r="AW826" s="333"/>
    </row>
    <row r="827" spans="4:49">
      <c r="D827" s="120"/>
      <c r="E827" s="120"/>
      <c r="F827" s="333"/>
      <c r="G827" s="333"/>
      <c r="H827" s="333"/>
      <c r="I827" s="333"/>
      <c r="K827" s="333"/>
      <c r="O827" s="333"/>
      <c r="Q827" s="333"/>
      <c r="S827" s="333"/>
      <c r="U827" s="333"/>
      <c r="W827" s="333"/>
      <c r="AA827" s="333"/>
      <c r="AC827" s="333"/>
      <c r="AE827" s="333"/>
      <c r="AG827" s="333"/>
      <c r="AM827" s="333"/>
      <c r="AO827" s="333"/>
      <c r="AS827" s="333"/>
      <c r="AU827" s="333"/>
      <c r="AW827" s="333"/>
    </row>
    <row r="828" spans="4:49">
      <c r="D828" s="120"/>
      <c r="E828" s="120"/>
      <c r="F828" s="333"/>
      <c r="G828" s="333"/>
      <c r="H828" s="333"/>
      <c r="I828" s="333"/>
      <c r="K828" s="333"/>
      <c r="O828" s="333"/>
      <c r="Q828" s="333"/>
      <c r="S828" s="333"/>
      <c r="U828" s="333"/>
      <c r="W828" s="333"/>
      <c r="AA828" s="333"/>
      <c r="AC828" s="333"/>
      <c r="AE828" s="333"/>
      <c r="AG828" s="333"/>
      <c r="AM828" s="333"/>
      <c r="AO828" s="333"/>
      <c r="AS828" s="333"/>
      <c r="AU828" s="333"/>
      <c r="AW828" s="333"/>
    </row>
    <row r="829" spans="4:49">
      <c r="D829" s="120"/>
      <c r="E829" s="120"/>
      <c r="F829" s="333"/>
      <c r="G829" s="333"/>
      <c r="H829" s="333"/>
      <c r="I829" s="333"/>
      <c r="K829" s="333"/>
      <c r="O829" s="333"/>
      <c r="Q829" s="333"/>
      <c r="S829" s="333"/>
      <c r="U829" s="333"/>
      <c r="W829" s="333"/>
      <c r="AA829" s="333"/>
      <c r="AC829" s="333"/>
      <c r="AE829" s="333"/>
      <c r="AG829" s="333"/>
      <c r="AM829" s="333"/>
      <c r="AO829" s="333"/>
      <c r="AS829" s="333"/>
      <c r="AU829" s="333"/>
      <c r="AW829" s="333"/>
    </row>
    <row r="830" spans="4:49">
      <c r="D830" s="120"/>
      <c r="E830" s="120"/>
      <c r="F830" s="333"/>
      <c r="G830" s="333"/>
      <c r="H830" s="333"/>
      <c r="I830" s="333"/>
      <c r="K830" s="333"/>
      <c r="O830" s="333"/>
      <c r="Q830" s="333"/>
      <c r="S830" s="333"/>
      <c r="U830" s="333"/>
      <c r="W830" s="333"/>
      <c r="AA830" s="333"/>
      <c r="AC830" s="333"/>
      <c r="AE830" s="333"/>
      <c r="AG830" s="333"/>
      <c r="AM830" s="333"/>
      <c r="AO830" s="333"/>
      <c r="AS830" s="333"/>
      <c r="AU830" s="333"/>
      <c r="AW830" s="333"/>
    </row>
    <row r="831" spans="4:49">
      <c r="D831" s="120"/>
      <c r="E831" s="120"/>
      <c r="F831" s="333"/>
      <c r="G831" s="333"/>
      <c r="H831" s="333"/>
      <c r="I831" s="333"/>
      <c r="K831" s="333"/>
      <c r="O831" s="333"/>
      <c r="Q831" s="333"/>
      <c r="S831" s="333"/>
      <c r="U831" s="333"/>
      <c r="W831" s="333"/>
      <c r="AA831" s="333"/>
      <c r="AC831" s="333"/>
      <c r="AE831" s="333"/>
      <c r="AG831" s="333"/>
      <c r="AM831" s="333"/>
      <c r="AO831" s="333"/>
      <c r="AS831" s="333"/>
      <c r="AU831" s="333"/>
      <c r="AW831" s="333"/>
    </row>
    <row r="832" spans="4:49">
      <c r="D832" s="120"/>
      <c r="E832" s="120"/>
      <c r="F832" s="333"/>
      <c r="G832" s="333"/>
      <c r="H832" s="333"/>
      <c r="I832" s="333"/>
      <c r="K832" s="333"/>
      <c r="O832" s="333"/>
      <c r="Q832" s="333"/>
      <c r="S832" s="333"/>
      <c r="U832" s="333"/>
      <c r="W832" s="333"/>
      <c r="AA832" s="333"/>
      <c r="AC832" s="333"/>
      <c r="AE832" s="333"/>
      <c r="AG832" s="333"/>
      <c r="AM832" s="333"/>
      <c r="AO832" s="333"/>
      <c r="AS832" s="333"/>
      <c r="AU832" s="333"/>
      <c r="AW832" s="333"/>
    </row>
    <row r="833" spans="4:49">
      <c r="D833" s="120"/>
      <c r="E833" s="120"/>
      <c r="F833" s="333"/>
      <c r="G833" s="333"/>
      <c r="H833" s="333"/>
      <c r="I833" s="333"/>
      <c r="K833" s="333"/>
      <c r="O833" s="333"/>
      <c r="Q833" s="333"/>
      <c r="S833" s="333"/>
      <c r="U833" s="333"/>
      <c r="W833" s="333"/>
      <c r="AA833" s="333"/>
      <c r="AC833" s="333"/>
      <c r="AE833" s="333"/>
      <c r="AG833" s="333"/>
      <c r="AM833" s="333"/>
      <c r="AO833" s="333"/>
      <c r="AS833" s="333"/>
      <c r="AU833" s="333"/>
      <c r="AW833" s="333"/>
    </row>
    <row r="834" spans="4:49">
      <c r="D834" s="120"/>
      <c r="E834" s="120"/>
      <c r="F834" s="333"/>
      <c r="G834" s="333"/>
      <c r="H834" s="333"/>
      <c r="I834" s="333"/>
      <c r="K834" s="333"/>
      <c r="O834" s="333"/>
      <c r="Q834" s="333"/>
      <c r="S834" s="333"/>
      <c r="U834" s="333"/>
      <c r="W834" s="333"/>
      <c r="AA834" s="333"/>
      <c r="AC834" s="333"/>
      <c r="AE834" s="333"/>
      <c r="AG834" s="333"/>
      <c r="AM834" s="333"/>
      <c r="AO834" s="333"/>
      <c r="AS834" s="333"/>
      <c r="AU834" s="333"/>
      <c r="AW834" s="333"/>
    </row>
    <row r="835" spans="4:49">
      <c r="D835" s="120"/>
      <c r="E835" s="120"/>
      <c r="F835" s="333"/>
      <c r="G835" s="333"/>
      <c r="H835" s="333"/>
      <c r="I835" s="333"/>
      <c r="K835" s="333"/>
      <c r="O835" s="333"/>
      <c r="Q835" s="333"/>
      <c r="S835" s="333"/>
      <c r="U835" s="333"/>
      <c r="W835" s="333"/>
      <c r="AA835" s="333"/>
      <c r="AC835" s="333"/>
      <c r="AE835" s="333"/>
      <c r="AG835" s="333"/>
      <c r="AM835" s="333"/>
      <c r="AO835" s="333"/>
      <c r="AS835" s="333"/>
      <c r="AU835" s="333"/>
      <c r="AW835" s="333"/>
    </row>
    <row r="836" spans="4:49">
      <c r="D836" s="120"/>
      <c r="E836" s="120"/>
      <c r="F836" s="333"/>
      <c r="G836" s="333"/>
      <c r="H836" s="333"/>
      <c r="I836" s="333"/>
      <c r="K836" s="333"/>
      <c r="O836" s="333"/>
      <c r="Q836" s="333"/>
      <c r="S836" s="333"/>
      <c r="U836" s="333"/>
      <c r="W836" s="333"/>
      <c r="AA836" s="333"/>
      <c r="AC836" s="333"/>
      <c r="AE836" s="333"/>
      <c r="AG836" s="333"/>
      <c r="AM836" s="333"/>
      <c r="AO836" s="333"/>
      <c r="AS836" s="333"/>
      <c r="AU836" s="333"/>
      <c r="AW836" s="333"/>
    </row>
    <row r="837" spans="4:49">
      <c r="D837" s="120"/>
      <c r="E837" s="120"/>
      <c r="F837" s="333"/>
      <c r="G837" s="333"/>
      <c r="H837" s="333"/>
      <c r="I837" s="333"/>
      <c r="K837" s="333"/>
      <c r="O837" s="333"/>
      <c r="Q837" s="333"/>
      <c r="S837" s="333"/>
      <c r="U837" s="333"/>
      <c r="W837" s="333"/>
      <c r="AA837" s="333"/>
      <c r="AC837" s="333"/>
      <c r="AE837" s="333"/>
      <c r="AG837" s="333"/>
      <c r="AM837" s="333"/>
      <c r="AO837" s="333"/>
      <c r="AS837" s="333"/>
      <c r="AU837" s="333"/>
      <c r="AW837" s="333"/>
    </row>
    <row r="838" spans="4:49">
      <c r="D838" s="120"/>
      <c r="E838" s="120"/>
      <c r="F838" s="333"/>
      <c r="G838" s="333"/>
      <c r="H838" s="333"/>
      <c r="I838" s="333"/>
      <c r="K838" s="333"/>
      <c r="O838" s="333"/>
      <c r="Q838" s="333"/>
      <c r="S838" s="333"/>
      <c r="U838" s="333"/>
      <c r="W838" s="333"/>
      <c r="AA838" s="333"/>
      <c r="AC838" s="333"/>
      <c r="AE838" s="333"/>
      <c r="AG838" s="333"/>
      <c r="AM838" s="333"/>
      <c r="AO838" s="333"/>
      <c r="AS838" s="333"/>
      <c r="AU838" s="333"/>
      <c r="AW838" s="333"/>
    </row>
    <row r="839" spans="4:49">
      <c r="D839" s="120"/>
      <c r="E839" s="120"/>
      <c r="F839" s="333"/>
      <c r="G839" s="333"/>
      <c r="H839" s="333"/>
      <c r="I839" s="333"/>
      <c r="K839" s="333"/>
      <c r="O839" s="333"/>
      <c r="Q839" s="333"/>
      <c r="S839" s="333"/>
      <c r="U839" s="333"/>
      <c r="W839" s="333"/>
      <c r="AA839" s="333"/>
      <c r="AC839" s="333"/>
      <c r="AE839" s="333"/>
      <c r="AG839" s="333"/>
      <c r="AM839" s="333"/>
      <c r="AO839" s="333"/>
      <c r="AS839" s="333"/>
      <c r="AU839" s="333"/>
      <c r="AW839" s="333"/>
    </row>
    <row r="840" spans="4:49">
      <c r="D840" s="120"/>
      <c r="E840" s="120"/>
      <c r="F840" s="333"/>
      <c r="G840" s="333"/>
      <c r="H840" s="333"/>
      <c r="I840" s="333"/>
      <c r="K840" s="333"/>
      <c r="O840" s="333"/>
      <c r="Q840" s="333"/>
      <c r="S840" s="333"/>
      <c r="U840" s="333"/>
      <c r="W840" s="333"/>
      <c r="AA840" s="333"/>
      <c r="AC840" s="333"/>
      <c r="AE840" s="333"/>
      <c r="AG840" s="333"/>
      <c r="AM840" s="333"/>
      <c r="AO840" s="333"/>
      <c r="AS840" s="333"/>
      <c r="AU840" s="333"/>
      <c r="AW840" s="333"/>
    </row>
    <row r="841" spans="4:49">
      <c r="D841" s="120"/>
      <c r="E841" s="120"/>
      <c r="F841" s="333"/>
      <c r="G841" s="333"/>
      <c r="H841" s="333"/>
      <c r="I841" s="333"/>
      <c r="K841" s="333"/>
      <c r="O841" s="333"/>
      <c r="Q841" s="333"/>
      <c r="S841" s="333"/>
      <c r="U841" s="333"/>
      <c r="W841" s="333"/>
      <c r="AA841" s="333"/>
      <c r="AC841" s="333"/>
      <c r="AE841" s="333"/>
      <c r="AG841" s="333"/>
      <c r="AM841" s="333"/>
      <c r="AO841" s="333"/>
      <c r="AS841" s="333"/>
      <c r="AU841" s="333"/>
      <c r="AW841" s="333"/>
    </row>
    <row r="842" spans="4:49">
      <c r="D842" s="120"/>
      <c r="E842" s="120"/>
      <c r="F842" s="333"/>
      <c r="G842" s="333"/>
      <c r="H842" s="333"/>
      <c r="I842" s="333"/>
      <c r="K842" s="333"/>
      <c r="O842" s="333"/>
      <c r="Q842" s="333"/>
      <c r="S842" s="333"/>
      <c r="U842" s="333"/>
      <c r="W842" s="333"/>
      <c r="AA842" s="333"/>
      <c r="AC842" s="333"/>
      <c r="AE842" s="333"/>
      <c r="AG842" s="333"/>
      <c r="AM842" s="333"/>
      <c r="AO842" s="333"/>
      <c r="AS842" s="333"/>
      <c r="AU842" s="333"/>
      <c r="AW842" s="333"/>
    </row>
    <row r="843" spans="4:49">
      <c r="D843" s="120"/>
      <c r="E843" s="120"/>
      <c r="F843" s="333"/>
      <c r="G843" s="333"/>
      <c r="H843" s="333"/>
      <c r="I843" s="333"/>
      <c r="K843" s="333"/>
      <c r="O843" s="333"/>
      <c r="Q843" s="333"/>
      <c r="S843" s="333"/>
      <c r="U843" s="333"/>
      <c r="W843" s="333"/>
      <c r="AA843" s="333"/>
      <c r="AC843" s="333"/>
      <c r="AE843" s="333"/>
      <c r="AG843" s="333"/>
      <c r="AM843" s="333"/>
      <c r="AO843" s="333"/>
      <c r="AS843" s="333"/>
      <c r="AU843" s="333"/>
      <c r="AW843" s="333"/>
    </row>
    <row r="844" spans="4:49">
      <c r="D844" s="120"/>
      <c r="E844" s="120"/>
      <c r="F844" s="333"/>
      <c r="G844" s="333"/>
      <c r="H844" s="333"/>
      <c r="I844" s="333"/>
      <c r="K844" s="333"/>
      <c r="O844" s="333"/>
      <c r="Q844" s="333"/>
      <c r="S844" s="333"/>
      <c r="U844" s="333"/>
      <c r="W844" s="333"/>
      <c r="AA844" s="333"/>
      <c r="AC844" s="333"/>
      <c r="AE844" s="333"/>
      <c r="AG844" s="333"/>
      <c r="AM844" s="333"/>
      <c r="AO844" s="333"/>
      <c r="AS844" s="333"/>
      <c r="AU844" s="333"/>
      <c r="AW844" s="333"/>
    </row>
    <row r="845" spans="4:49">
      <c r="D845" s="120"/>
      <c r="E845" s="120"/>
      <c r="F845" s="333"/>
      <c r="G845" s="333"/>
      <c r="H845" s="333"/>
      <c r="I845" s="333"/>
      <c r="K845" s="333"/>
      <c r="O845" s="333"/>
      <c r="Q845" s="333"/>
      <c r="S845" s="333"/>
      <c r="U845" s="333"/>
      <c r="W845" s="333"/>
      <c r="AA845" s="333"/>
      <c r="AC845" s="333"/>
      <c r="AE845" s="333"/>
      <c r="AG845" s="333"/>
      <c r="AM845" s="333"/>
      <c r="AO845" s="333"/>
      <c r="AS845" s="333"/>
      <c r="AU845" s="333"/>
      <c r="AW845" s="333"/>
    </row>
    <row r="846" spans="4:49">
      <c r="D846" s="120"/>
      <c r="E846" s="120"/>
      <c r="F846" s="333"/>
      <c r="G846" s="333"/>
      <c r="H846" s="333"/>
      <c r="I846" s="333"/>
      <c r="K846" s="333"/>
      <c r="O846" s="333"/>
      <c r="Q846" s="333"/>
      <c r="S846" s="333"/>
      <c r="U846" s="333"/>
      <c r="W846" s="333"/>
      <c r="AA846" s="333"/>
      <c r="AC846" s="333"/>
      <c r="AE846" s="333"/>
      <c r="AG846" s="333"/>
      <c r="AM846" s="333"/>
      <c r="AO846" s="333"/>
      <c r="AS846" s="333"/>
      <c r="AU846" s="333"/>
      <c r="AW846" s="333"/>
    </row>
    <row r="847" spans="4:49">
      <c r="D847" s="120"/>
      <c r="E847" s="120"/>
      <c r="F847" s="333"/>
      <c r="G847" s="333"/>
      <c r="H847" s="333"/>
      <c r="I847" s="333"/>
      <c r="K847" s="333"/>
      <c r="O847" s="333"/>
      <c r="Q847" s="333"/>
      <c r="S847" s="333"/>
      <c r="U847" s="333"/>
      <c r="W847" s="333"/>
      <c r="AA847" s="333"/>
      <c r="AC847" s="333"/>
      <c r="AE847" s="333"/>
      <c r="AG847" s="333"/>
      <c r="AM847" s="333"/>
      <c r="AO847" s="333"/>
      <c r="AS847" s="333"/>
      <c r="AU847" s="333"/>
      <c r="AW847" s="333"/>
    </row>
    <row r="848" spans="4:49">
      <c r="D848" s="120"/>
      <c r="E848" s="120"/>
      <c r="F848" s="333"/>
      <c r="G848" s="333"/>
      <c r="H848" s="333"/>
      <c r="I848" s="333"/>
      <c r="K848" s="333"/>
      <c r="O848" s="333"/>
      <c r="Q848" s="333"/>
      <c r="S848" s="333"/>
      <c r="U848" s="333"/>
      <c r="W848" s="333"/>
      <c r="AA848" s="333"/>
      <c r="AC848" s="333"/>
      <c r="AE848" s="333"/>
      <c r="AG848" s="333"/>
      <c r="AM848" s="333"/>
      <c r="AO848" s="333"/>
      <c r="AS848" s="333"/>
      <c r="AU848" s="333"/>
      <c r="AW848" s="333"/>
    </row>
    <row r="849" spans="4:49">
      <c r="D849" s="120"/>
      <c r="E849" s="120"/>
      <c r="F849" s="333"/>
      <c r="G849" s="333"/>
      <c r="H849" s="333"/>
      <c r="I849" s="333"/>
      <c r="K849" s="333"/>
      <c r="O849" s="333"/>
      <c r="Q849" s="333"/>
      <c r="S849" s="333"/>
      <c r="U849" s="333"/>
      <c r="W849" s="333"/>
      <c r="AA849" s="333"/>
      <c r="AC849" s="333"/>
      <c r="AE849" s="333"/>
      <c r="AG849" s="333"/>
      <c r="AM849" s="333"/>
      <c r="AO849" s="333"/>
      <c r="AS849" s="333"/>
      <c r="AU849" s="333"/>
      <c r="AW849" s="333"/>
    </row>
    <row r="850" spans="4:49">
      <c r="D850" s="120"/>
      <c r="E850" s="120"/>
      <c r="F850" s="333"/>
      <c r="G850" s="333"/>
      <c r="H850" s="333"/>
      <c r="I850" s="333"/>
      <c r="K850" s="333"/>
      <c r="O850" s="333"/>
      <c r="Q850" s="333"/>
      <c r="S850" s="333"/>
      <c r="U850" s="333"/>
      <c r="W850" s="333"/>
      <c r="AA850" s="333"/>
      <c r="AC850" s="333"/>
      <c r="AE850" s="333"/>
      <c r="AG850" s="333"/>
      <c r="AM850" s="333"/>
      <c r="AO850" s="333"/>
      <c r="AS850" s="333"/>
      <c r="AU850" s="333"/>
      <c r="AW850" s="333"/>
    </row>
    <row r="851" spans="4:49">
      <c r="D851" s="120"/>
      <c r="E851" s="120"/>
      <c r="F851" s="333"/>
      <c r="G851" s="333"/>
      <c r="H851" s="333"/>
      <c r="I851" s="333"/>
      <c r="K851" s="333"/>
      <c r="O851" s="333"/>
      <c r="Q851" s="333"/>
      <c r="S851" s="333"/>
      <c r="U851" s="333"/>
      <c r="W851" s="333"/>
      <c r="AA851" s="333"/>
      <c r="AC851" s="333"/>
      <c r="AE851" s="333"/>
      <c r="AG851" s="333"/>
      <c r="AM851" s="333"/>
      <c r="AO851" s="333"/>
      <c r="AS851" s="333"/>
      <c r="AU851" s="333"/>
      <c r="AW851" s="333"/>
    </row>
    <row r="852" spans="4:49">
      <c r="D852" s="120"/>
      <c r="E852" s="120"/>
      <c r="F852" s="333"/>
      <c r="G852" s="333"/>
      <c r="H852" s="333"/>
      <c r="I852" s="333"/>
      <c r="K852" s="333"/>
      <c r="O852" s="333"/>
      <c r="Q852" s="333"/>
      <c r="S852" s="333"/>
      <c r="U852" s="333"/>
      <c r="W852" s="333"/>
      <c r="AA852" s="333"/>
      <c r="AC852" s="333"/>
      <c r="AE852" s="333"/>
      <c r="AG852" s="333"/>
      <c r="AM852" s="333"/>
      <c r="AO852" s="333"/>
      <c r="AS852" s="333"/>
      <c r="AU852" s="333"/>
      <c r="AW852" s="333"/>
    </row>
    <row r="853" spans="4:49">
      <c r="D853" s="120"/>
      <c r="E853" s="120"/>
      <c r="F853" s="333"/>
      <c r="G853" s="333"/>
      <c r="H853" s="333"/>
      <c r="I853" s="333"/>
      <c r="K853" s="333"/>
      <c r="O853" s="333"/>
      <c r="Q853" s="333"/>
      <c r="S853" s="333"/>
      <c r="U853" s="333"/>
      <c r="W853" s="333"/>
      <c r="AA853" s="333"/>
      <c r="AC853" s="333"/>
      <c r="AE853" s="333"/>
      <c r="AG853" s="333"/>
      <c r="AM853" s="333"/>
      <c r="AO853" s="333"/>
      <c r="AS853" s="333"/>
      <c r="AU853" s="333"/>
      <c r="AW853" s="333"/>
    </row>
    <row r="854" spans="4:49">
      <c r="D854" s="120"/>
      <c r="E854" s="120"/>
      <c r="F854" s="333"/>
      <c r="G854" s="333"/>
      <c r="H854" s="333"/>
      <c r="I854" s="333"/>
      <c r="K854" s="333"/>
      <c r="O854" s="333"/>
      <c r="Q854" s="333"/>
      <c r="S854" s="333"/>
      <c r="U854" s="333"/>
      <c r="W854" s="333"/>
      <c r="AA854" s="333"/>
      <c r="AC854" s="333"/>
      <c r="AE854" s="333"/>
      <c r="AG854" s="333"/>
      <c r="AM854" s="333"/>
      <c r="AO854" s="333"/>
      <c r="AS854" s="333"/>
      <c r="AU854" s="333"/>
      <c r="AW854" s="333"/>
    </row>
    <row r="855" spans="4:49">
      <c r="D855" s="120"/>
      <c r="E855" s="120"/>
      <c r="F855" s="333"/>
      <c r="G855" s="333"/>
      <c r="H855" s="333"/>
      <c r="I855" s="333"/>
      <c r="K855" s="333"/>
      <c r="O855" s="333"/>
      <c r="Q855" s="333"/>
      <c r="S855" s="333"/>
      <c r="U855" s="333"/>
      <c r="W855" s="333"/>
      <c r="AA855" s="333"/>
      <c r="AC855" s="333"/>
      <c r="AE855" s="333"/>
      <c r="AG855" s="333"/>
      <c r="AM855" s="333"/>
      <c r="AO855" s="333"/>
      <c r="AS855" s="333"/>
      <c r="AU855" s="333"/>
      <c r="AW855" s="333"/>
    </row>
    <row r="856" spans="4:49">
      <c r="D856" s="120"/>
      <c r="E856" s="120"/>
      <c r="F856" s="333"/>
      <c r="G856" s="333"/>
      <c r="H856" s="333"/>
      <c r="I856" s="333"/>
      <c r="K856" s="333"/>
      <c r="O856" s="333"/>
      <c r="Q856" s="333"/>
      <c r="S856" s="333"/>
      <c r="U856" s="333"/>
      <c r="W856" s="333"/>
      <c r="AA856" s="333"/>
      <c r="AC856" s="333"/>
      <c r="AE856" s="333"/>
      <c r="AG856" s="333"/>
      <c r="AM856" s="333"/>
      <c r="AO856" s="333"/>
      <c r="AS856" s="333"/>
      <c r="AU856" s="333"/>
      <c r="AW856" s="333"/>
    </row>
    <row r="857" spans="4:49">
      <c r="D857" s="120"/>
      <c r="E857" s="120"/>
      <c r="F857" s="333"/>
      <c r="G857" s="333"/>
      <c r="H857" s="333"/>
      <c r="I857" s="333"/>
      <c r="K857" s="333"/>
      <c r="O857" s="333"/>
      <c r="Q857" s="333"/>
      <c r="S857" s="333"/>
      <c r="U857" s="333"/>
      <c r="W857" s="333"/>
      <c r="AA857" s="333"/>
      <c r="AC857" s="333"/>
      <c r="AE857" s="333"/>
      <c r="AG857" s="333"/>
      <c r="AM857" s="333"/>
      <c r="AO857" s="333"/>
      <c r="AS857" s="333"/>
      <c r="AU857" s="333"/>
      <c r="AW857" s="333"/>
    </row>
    <row r="858" spans="4:49">
      <c r="D858" s="120"/>
      <c r="E858" s="120"/>
      <c r="F858" s="333"/>
      <c r="G858" s="333"/>
      <c r="H858" s="333"/>
      <c r="I858" s="333"/>
      <c r="K858" s="333"/>
      <c r="O858" s="333"/>
      <c r="Q858" s="333"/>
      <c r="S858" s="333"/>
      <c r="U858" s="333"/>
      <c r="W858" s="333"/>
      <c r="AA858" s="333"/>
      <c r="AC858" s="333"/>
      <c r="AE858" s="333"/>
      <c r="AG858" s="333"/>
      <c r="AM858" s="333"/>
      <c r="AO858" s="333"/>
      <c r="AS858" s="333"/>
      <c r="AU858" s="333"/>
      <c r="AW858" s="333"/>
    </row>
    <row r="859" spans="4:49">
      <c r="D859" s="120"/>
      <c r="E859" s="120"/>
      <c r="F859" s="333"/>
      <c r="G859" s="333"/>
      <c r="H859" s="333"/>
      <c r="I859" s="333"/>
      <c r="K859" s="333"/>
      <c r="O859" s="333"/>
      <c r="Q859" s="333"/>
      <c r="S859" s="333"/>
      <c r="U859" s="333"/>
      <c r="W859" s="333"/>
      <c r="AA859" s="333"/>
      <c r="AC859" s="333"/>
      <c r="AE859" s="333"/>
      <c r="AG859" s="333"/>
      <c r="AM859" s="333"/>
      <c r="AO859" s="333"/>
      <c r="AS859" s="333"/>
      <c r="AU859" s="333"/>
      <c r="AW859" s="333"/>
    </row>
    <row r="860" spans="4:49">
      <c r="D860" s="120"/>
      <c r="E860" s="120"/>
      <c r="F860" s="333"/>
      <c r="G860" s="333"/>
      <c r="H860" s="333"/>
      <c r="I860" s="333"/>
      <c r="K860" s="333"/>
      <c r="O860" s="333"/>
      <c r="Q860" s="333"/>
      <c r="S860" s="333"/>
      <c r="U860" s="333"/>
      <c r="W860" s="333"/>
      <c r="AA860" s="333"/>
      <c r="AC860" s="333"/>
      <c r="AE860" s="333"/>
      <c r="AG860" s="333"/>
      <c r="AM860" s="333"/>
      <c r="AO860" s="333"/>
      <c r="AS860" s="333"/>
      <c r="AU860" s="333"/>
      <c r="AW860" s="333"/>
    </row>
    <row r="861" spans="4:49">
      <c r="D861" s="120"/>
      <c r="E861" s="120"/>
      <c r="F861" s="333"/>
      <c r="G861" s="333"/>
      <c r="H861" s="333"/>
      <c r="I861" s="333"/>
      <c r="K861" s="333"/>
      <c r="O861" s="333"/>
      <c r="Q861" s="333"/>
      <c r="S861" s="333"/>
      <c r="U861" s="333"/>
      <c r="W861" s="333"/>
      <c r="AA861" s="333"/>
      <c r="AC861" s="333"/>
      <c r="AE861" s="333"/>
      <c r="AG861" s="333"/>
      <c r="AM861" s="333"/>
      <c r="AO861" s="333"/>
      <c r="AS861" s="333"/>
      <c r="AU861" s="333"/>
      <c r="AW861" s="333"/>
    </row>
    <row r="862" spans="4:49">
      <c r="D862" s="120"/>
      <c r="E862" s="120"/>
      <c r="F862" s="333"/>
      <c r="G862" s="333"/>
      <c r="H862" s="333"/>
      <c r="I862" s="333"/>
      <c r="K862" s="333"/>
      <c r="O862" s="333"/>
      <c r="Q862" s="333"/>
      <c r="S862" s="333"/>
      <c r="U862" s="333"/>
      <c r="W862" s="333"/>
      <c r="AA862" s="333"/>
      <c r="AC862" s="333"/>
      <c r="AE862" s="333"/>
      <c r="AG862" s="333"/>
      <c r="AM862" s="333"/>
      <c r="AO862" s="333"/>
      <c r="AS862" s="333"/>
      <c r="AU862" s="333"/>
      <c r="AW862" s="333"/>
    </row>
    <row r="863" spans="4:49">
      <c r="D863" s="120"/>
      <c r="E863" s="120"/>
      <c r="F863" s="333"/>
      <c r="G863" s="333"/>
      <c r="H863" s="333"/>
      <c r="I863" s="333"/>
      <c r="K863" s="333"/>
      <c r="O863" s="333"/>
      <c r="Q863" s="333"/>
      <c r="S863" s="333"/>
      <c r="U863" s="333"/>
      <c r="W863" s="333"/>
      <c r="AA863" s="333"/>
      <c r="AC863" s="333"/>
      <c r="AE863" s="333"/>
      <c r="AG863" s="333"/>
      <c r="AM863" s="333"/>
      <c r="AO863" s="333"/>
      <c r="AS863" s="333"/>
      <c r="AU863" s="333"/>
      <c r="AW863" s="333"/>
    </row>
    <row r="864" spans="4:49">
      <c r="D864" s="120"/>
      <c r="E864" s="120"/>
      <c r="F864" s="333"/>
      <c r="G864" s="333"/>
      <c r="H864" s="333"/>
      <c r="I864" s="333"/>
      <c r="K864" s="333"/>
      <c r="O864" s="333"/>
      <c r="Q864" s="333"/>
      <c r="S864" s="333"/>
      <c r="U864" s="333"/>
      <c r="W864" s="333"/>
      <c r="AA864" s="333"/>
      <c r="AC864" s="333"/>
      <c r="AE864" s="333"/>
      <c r="AG864" s="333"/>
      <c r="AM864" s="333"/>
      <c r="AO864" s="333"/>
      <c r="AS864" s="333"/>
      <c r="AU864" s="333"/>
      <c r="AW864" s="333"/>
    </row>
    <row r="865" spans="4:49">
      <c r="D865" s="120"/>
      <c r="E865" s="120"/>
      <c r="F865" s="333"/>
      <c r="G865" s="333"/>
      <c r="H865" s="333"/>
      <c r="I865" s="333"/>
      <c r="K865" s="333"/>
      <c r="O865" s="333"/>
      <c r="Q865" s="333"/>
      <c r="S865" s="333"/>
      <c r="U865" s="333"/>
      <c r="W865" s="333"/>
      <c r="AA865" s="333"/>
      <c r="AC865" s="333"/>
      <c r="AE865" s="333"/>
      <c r="AG865" s="333"/>
      <c r="AM865" s="333"/>
      <c r="AO865" s="333"/>
      <c r="AS865" s="333"/>
      <c r="AU865" s="333"/>
      <c r="AW865" s="333"/>
    </row>
    <row r="866" spans="4:49">
      <c r="D866" s="120"/>
      <c r="E866" s="120"/>
      <c r="F866" s="333"/>
      <c r="G866" s="333"/>
      <c r="H866" s="333"/>
      <c r="I866" s="333"/>
      <c r="K866" s="333"/>
      <c r="O866" s="333"/>
      <c r="Q866" s="333"/>
      <c r="S866" s="333"/>
      <c r="U866" s="333"/>
      <c r="W866" s="333"/>
      <c r="AA866" s="333"/>
      <c r="AC866" s="333"/>
      <c r="AE866" s="333"/>
      <c r="AG866" s="333"/>
      <c r="AM866" s="333"/>
      <c r="AO866" s="333"/>
      <c r="AS866" s="333"/>
      <c r="AU866" s="333"/>
      <c r="AW866" s="333"/>
    </row>
    <row r="867" spans="4:49">
      <c r="D867" s="120"/>
      <c r="E867" s="120"/>
      <c r="F867" s="333"/>
      <c r="G867" s="333"/>
      <c r="H867" s="333"/>
      <c r="I867" s="333"/>
      <c r="K867" s="333"/>
      <c r="O867" s="333"/>
      <c r="Q867" s="333"/>
      <c r="S867" s="333"/>
      <c r="U867" s="333"/>
      <c r="W867" s="333"/>
      <c r="AA867" s="333"/>
      <c r="AC867" s="333"/>
      <c r="AE867" s="333"/>
      <c r="AG867" s="333"/>
      <c r="AM867" s="333"/>
      <c r="AO867" s="333"/>
      <c r="AS867" s="333"/>
      <c r="AU867" s="333"/>
      <c r="AW867" s="333"/>
    </row>
    <row r="868" spans="4:49">
      <c r="D868" s="120"/>
      <c r="E868" s="120"/>
      <c r="F868" s="333"/>
      <c r="G868" s="333"/>
      <c r="H868" s="333"/>
      <c r="I868" s="333"/>
      <c r="K868" s="333"/>
      <c r="O868" s="333"/>
      <c r="Q868" s="333"/>
      <c r="S868" s="333"/>
      <c r="U868" s="333"/>
      <c r="W868" s="333"/>
      <c r="AA868" s="333"/>
      <c r="AC868" s="333"/>
      <c r="AE868" s="333"/>
      <c r="AG868" s="333"/>
      <c r="AM868" s="333"/>
      <c r="AO868" s="333"/>
      <c r="AS868" s="333"/>
      <c r="AU868" s="333"/>
      <c r="AW868" s="333"/>
    </row>
    <row r="869" spans="4:49">
      <c r="D869" s="120"/>
      <c r="E869" s="120"/>
      <c r="F869" s="333"/>
      <c r="G869" s="333"/>
      <c r="H869" s="333"/>
      <c r="I869" s="333"/>
      <c r="K869" s="333"/>
      <c r="O869" s="333"/>
      <c r="Q869" s="333"/>
      <c r="S869" s="333"/>
      <c r="U869" s="333"/>
      <c r="W869" s="333"/>
      <c r="AA869" s="333"/>
      <c r="AC869" s="333"/>
      <c r="AE869" s="333"/>
      <c r="AG869" s="333"/>
      <c r="AM869" s="333"/>
      <c r="AO869" s="333"/>
      <c r="AS869" s="333"/>
      <c r="AU869" s="333"/>
      <c r="AW869" s="333"/>
    </row>
    <row r="870" spans="4:49">
      <c r="D870" s="120"/>
      <c r="E870" s="120"/>
      <c r="F870" s="333"/>
      <c r="G870" s="333"/>
      <c r="H870" s="333"/>
      <c r="I870" s="333"/>
      <c r="K870" s="333"/>
      <c r="O870" s="333"/>
      <c r="Q870" s="333"/>
      <c r="S870" s="333"/>
      <c r="U870" s="333"/>
      <c r="W870" s="333"/>
      <c r="AA870" s="333"/>
      <c r="AC870" s="333"/>
      <c r="AE870" s="333"/>
      <c r="AG870" s="333"/>
      <c r="AM870" s="333"/>
      <c r="AO870" s="333"/>
      <c r="AS870" s="333"/>
      <c r="AU870" s="333"/>
      <c r="AW870" s="333"/>
    </row>
    <row r="871" spans="4:49">
      <c r="D871" s="120"/>
      <c r="E871" s="120"/>
      <c r="F871" s="333"/>
      <c r="G871" s="333"/>
      <c r="H871" s="333"/>
      <c r="I871" s="333"/>
      <c r="K871" s="333"/>
      <c r="O871" s="333"/>
      <c r="Q871" s="333"/>
      <c r="S871" s="333"/>
      <c r="U871" s="333"/>
      <c r="W871" s="333"/>
      <c r="AA871" s="333"/>
      <c r="AC871" s="333"/>
      <c r="AE871" s="333"/>
      <c r="AG871" s="333"/>
      <c r="AM871" s="333"/>
      <c r="AO871" s="333"/>
      <c r="AS871" s="333"/>
      <c r="AU871" s="333"/>
      <c r="AW871" s="333"/>
    </row>
    <row r="872" spans="4:49">
      <c r="D872" s="120"/>
      <c r="E872" s="120"/>
      <c r="F872" s="333"/>
      <c r="G872" s="333"/>
      <c r="H872" s="333"/>
      <c r="I872" s="333"/>
      <c r="K872" s="333"/>
      <c r="O872" s="333"/>
      <c r="Q872" s="333"/>
      <c r="S872" s="333"/>
      <c r="U872" s="333"/>
      <c r="W872" s="333"/>
      <c r="AA872" s="333"/>
      <c r="AC872" s="333"/>
      <c r="AE872" s="333"/>
      <c r="AG872" s="333"/>
      <c r="AM872" s="333"/>
      <c r="AO872" s="333"/>
      <c r="AS872" s="333"/>
      <c r="AU872" s="333"/>
      <c r="AW872" s="333"/>
    </row>
    <row r="873" spans="4:49">
      <c r="D873" s="120"/>
      <c r="E873" s="120"/>
      <c r="F873" s="333"/>
      <c r="G873" s="333"/>
      <c r="H873" s="333"/>
      <c r="I873" s="333"/>
      <c r="K873" s="333"/>
      <c r="O873" s="333"/>
      <c r="Q873" s="333"/>
      <c r="S873" s="333"/>
      <c r="U873" s="333"/>
      <c r="W873" s="333"/>
      <c r="AA873" s="333"/>
      <c r="AC873" s="333"/>
      <c r="AE873" s="333"/>
      <c r="AG873" s="333"/>
      <c r="AM873" s="333"/>
      <c r="AO873" s="333"/>
      <c r="AS873" s="333"/>
      <c r="AU873" s="333"/>
      <c r="AW873" s="333"/>
    </row>
    <row r="874" spans="4:49">
      <c r="D874" s="120"/>
      <c r="E874" s="120"/>
      <c r="F874" s="333"/>
      <c r="G874" s="333"/>
      <c r="H874" s="333"/>
      <c r="I874" s="333"/>
      <c r="K874" s="333"/>
      <c r="O874" s="333"/>
      <c r="Q874" s="333"/>
      <c r="S874" s="333"/>
      <c r="U874" s="333"/>
      <c r="W874" s="333"/>
      <c r="AA874" s="333"/>
      <c r="AC874" s="333"/>
      <c r="AE874" s="333"/>
      <c r="AG874" s="333"/>
      <c r="AM874" s="333"/>
      <c r="AO874" s="333"/>
      <c r="AS874" s="333"/>
      <c r="AU874" s="333"/>
      <c r="AW874" s="333"/>
    </row>
    <row r="875" spans="4:49">
      <c r="D875" s="120"/>
      <c r="E875" s="120"/>
      <c r="F875" s="333"/>
      <c r="G875" s="333"/>
      <c r="H875" s="333"/>
      <c r="I875" s="333"/>
      <c r="K875" s="333"/>
      <c r="O875" s="333"/>
      <c r="Q875" s="333"/>
      <c r="S875" s="333"/>
      <c r="U875" s="333"/>
      <c r="W875" s="333"/>
      <c r="AA875" s="333"/>
      <c r="AC875" s="333"/>
      <c r="AE875" s="333"/>
      <c r="AG875" s="333"/>
      <c r="AM875" s="333"/>
      <c r="AO875" s="333"/>
      <c r="AS875" s="333"/>
      <c r="AU875" s="333"/>
      <c r="AW875" s="333"/>
    </row>
    <row r="876" spans="4:49">
      <c r="D876" s="120"/>
      <c r="E876" s="120"/>
      <c r="F876" s="333"/>
      <c r="G876" s="333"/>
      <c r="H876" s="333"/>
      <c r="I876" s="333"/>
      <c r="K876" s="333"/>
      <c r="O876" s="333"/>
      <c r="Q876" s="333"/>
      <c r="S876" s="333"/>
      <c r="U876" s="333"/>
      <c r="W876" s="333"/>
      <c r="AA876" s="333"/>
      <c r="AC876" s="333"/>
      <c r="AE876" s="333"/>
      <c r="AG876" s="333"/>
      <c r="AM876" s="333"/>
      <c r="AO876" s="333"/>
      <c r="AS876" s="333"/>
      <c r="AU876" s="333"/>
      <c r="AW876" s="333"/>
    </row>
    <row r="877" spans="4:49">
      <c r="D877" s="120"/>
      <c r="E877" s="120"/>
      <c r="F877" s="333"/>
      <c r="G877" s="333"/>
      <c r="H877" s="333"/>
      <c r="I877" s="333"/>
      <c r="K877" s="333"/>
      <c r="O877" s="333"/>
      <c r="Q877" s="333"/>
      <c r="S877" s="333"/>
      <c r="U877" s="333"/>
      <c r="W877" s="333"/>
      <c r="AA877" s="333"/>
      <c r="AC877" s="333"/>
      <c r="AE877" s="333"/>
      <c r="AG877" s="333"/>
      <c r="AM877" s="333"/>
      <c r="AO877" s="333"/>
      <c r="AS877" s="333"/>
      <c r="AU877" s="333"/>
      <c r="AW877" s="333"/>
    </row>
    <row r="878" spans="4:49">
      <c r="D878" s="120"/>
      <c r="E878" s="120"/>
      <c r="F878" s="333"/>
      <c r="G878" s="333"/>
      <c r="H878" s="333"/>
      <c r="I878" s="333"/>
      <c r="K878" s="333"/>
      <c r="O878" s="333"/>
      <c r="Q878" s="333"/>
      <c r="S878" s="333"/>
      <c r="U878" s="333"/>
      <c r="W878" s="333"/>
      <c r="AA878" s="333"/>
      <c r="AC878" s="333"/>
      <c r="AE878" s="333"/>
      <c r="AG878" s="333"/>
      <c r="AM878" s="333"/>
      <c r="AO878" s="333"/>
      <c r="AS878" s="333"/>
      <c r="AU878" s="333"/>
      <c r="AW878" s="333"/>
    </row>
    <row r="879" spans="4:49">
      <c r="D879" s="120"/>
      <c r="E879" s="120"/>
      <c r="F879" s="333"/>
      <c r="G879" s="333"/>
      <c r="H879" s="333"/>
      <c r="I879" s="333"/>
      <c r="K879" s="333"/>
      <c r="O879" s="333"/>
      <c r="Q879" s="333"/>
      <c r="S879" s="333"/>
      <c r="U879" s="333"/>
      <c r="W879" s="333"/>
      <c r="AA879" s="333"/>
      <c r="AC879" s="333"/>
      <c r="AE879" s="333"/>
      <c r="AG879" s="333"/>
      <c r="AM879" s="333"/>
      <c r="AO879" s="333"/>
      <c r="AS879" s="333"/>
      <c r="AU879" s="333"/>
      <c r="AW879" s="333"/>
    </row>
    <row r="880" spans="4:49">
      <c r="D880" s="120"/>
      <c r="E880" s="120"/>
      <c r="F880" s="333"/>
      <c r="G880" s="333"/>
      <c r="H880" s="333"/>
      <c r="I880" s="333"/>
      <c r="K880" s="333"/>
      <c r="O880" s="333"/>
      <c r="Q880" s="333"/>
      <c r="S880" s="333"/>
      <c r="U880" s="333"/>
      <c r="W880" s="333"/>
      <c r="AA880" s="333"/>
      <c r="AC880" s="333"/>
      <c r="AE880" s="333"/>
      <c r="AG880" s="333"/>
      <c r="AM880" s="333"/>
      <c r="AO880" s="333"/>
      <c r="AS880" s="333"/>
      <c r="AU880" s="333"/>
      <c r="AW880" s="333"/>
    </row>
    <row r="881" spans="4:49">
      <c r="D881" s="120"/>
      <c r="E881" s="120"/>
      <c r="F881" s="333"/>
      <c r="G881" s="333"/>
      <c r="H881" s="333"/>
      <c r="I881" s="333"/>
      <c r="K881" s="333"/>
      <c r="O881" s="333"/>
      <c r="Q881" s="333"/>
      <c r="S881" s="333"/>
      <c r="U881" s="333"/>
      <c r="W881" s="333"/>
      <c r="AA881" s="333"/>
      <c r="AC881" s="333"/>
      <c r="AE881" s="333"/>
      <c r="AG881" s="333"/>
      <c r="AM881" s="333"/>
      <c r="AO881" s="333"/>
      <c r="AS881" s="333"/>
      <c r="AU881" s="333"/>
      <c r="AW881" s="333"/>
    </row>
    <row r="882" spans="4:49">
      <c r="D882" s="120"/>
      <c r="E882" s="120"/>
      <c r="F882" s="333"/>
      <c r="G882" s="333"/>
      <c r="H882" s="333"/>
      <c r="I882" s="333"/>
      <c r="K882" s="333"/>
      <c r="O882" s="333"/>
      <c r="Q882" s="333"/>
      <c r="S882" s="333"/>
      <c r="U882" s="333"/>
      <c r="W882" s="333"/>
      <c r="AA882" s="333"/>
      <c r="AC882" s="333"/>
      <c r="AE882" s="333"/>
      <c r="AG882" s="333"/>
      <c r="AM882" s="333"/>
      <c r="AO882" s="333"/>
      <c r="AS882" s="333"/>
      <c r="AU882" s="333"/>
      <c r="AW882" s="333"/>
    </row>
    <row r="883" spans="4:49">
      <c r="D883" s="120"/>
      <c r="E883" s="120"/>
      <c r="F883" s="333"/>
      <c r="G883" s="333"/>
      <c r="H883" s="333"/>
      <c r="I883" s="333"/>
      <c r="K883" s="333"/>
      <c r="O883" s="333"/>
      <c r="Q883" s="333"/>
      <c r="S883" s="333"/>
      <c r="U883" s="333"/>
      <c r="W883" s="333"/>
      <c r="AA883" s="333"/>
      <c r="AC883" s="333"/>
      <c r="AE883" s="333"/>
      <c r="AG883" s="333"/>
      <c r="AM883" s="333"/>
      <c r="AO883" s="333"/>
      <c r="AS883" s="333"/>
      <c r="AU883" s="333"/>
      <c r="AW883" s="333"/>
    </row>
    <row r="884" spans="4:49">
      <c r="D884" s="120"/>
      <c r="E884" s="120"/>
      <c r="F884" s="333"/>
      <c r="G884" s="333"/>
      <c r="H884" s="333"/>
      <c r="I884" s="333"/>
      <c r="K884" s="333"/>
      <c r="O884" s="333"/>
      <c r="Q884" s="333"/>
      <c r="S884" s="333"/>
      <c r="U884" s="333"/>
      <c r="W884" s="333"/>
      <c r="AA884" s="333"/>
      <c r="AC884" s="333"/>
      <c r="AE884" s="333"/>
      <c r="AG884" s="333"/>
      <c r="AM884" s="333"/>
      <c r="AO884" s="333"/>
      <c r="AS884" s="333"/>
      <c r="AU884" s="333"/>
      <c r="AW884" s="333"/>
    </row>
    <row r="885" spans="4:49">
      <c r="D885" s="120"/>
      <c r="E885" s="120"/>
      <c r="F885" s="333"/>
      <c r="G885" s="333"/>
      <c r="H885" s="333"/>
      <c r="I885" s="333"/>
      <c r="K885" s="333"/>
      <c r="O885" s="333"/>
      <c r="Q885" s="333"/>
      <c r="S885" s="333"/>
      <c r="U885" s="333"/>
      <c r="W885" s="333"/>
      <c r="AA885" s="333"/>
      <c r="AC885" s="333"/>
      <c r="AE885" s="333"/>
      <c r="AG885" s="333"/>
      <c r="AM885" s="333"/>
      <c r="AO885" s="333"/>
      <c r="AS885" s="333"/>
      <c r="AU885" s="333"/>
      <c r="AW885" s="333"/>
    </row>
    <row r="886" spans="4:49">
      <c r="D886" s="120"/>
      <c r="E886" s="120"/>
      <c r="F886" s="333"/>
      <c r="G886" s="333"/>
      <c r="H886" s="333"/>
      <c r="I886" s="333"/>
      <c r="K886" s="333"/>
      <c r="O886" s="333"/>
      <c r="Q886" s="333"/>
      <c r="S886" s="333"/>
      <c r="U886" s="333"/>
      <c r="W886" s="333"/>
      <c r="AA886" s="333"/>
      <c r="AC886" s="333"/>
      <c r="AE886" s="333"/>
      <c r="AG886" s="333"/>
      <c r="AM886" s="333"/>
      <c r="AO886" s="333"/>
      <c r="AS886" s="333"/>
      <c r="AU886" s="333"/>
      <c r="AW886" s="333"/>
    </row>
    <row r="887" spans="4:49">
      <c r="D887" s="120"/>
      <c r="E887" s="120"/>
      <c r="F887" s="333"/>
      <c r="G887" s="333"/>
      <c r="H887" s="333"/>
      <c r="I887" s="333"/>
      <c r="K887" s="333"/>
      <c r="O887" s="333"/>
      <c r="Q887" s="333"/>
      <c r="S887" s="333"/>
      <c r="U887" s="333"/>
      <c r="W887" s="333"/>
      <c r="AA887" s="333"/>
      <c r="AC887" s="333"/>
      <c r="AE887" s="333"/>
      <c r="AG887" s="333"/>
      <c r="AM887" s="333"/>
      <c r="AO887" s="333"/>
      <c r="AS887" s="333"/>
      <c r="AU887" s="333"/>
      <c r="AW887" s="333"/>
    </row>
    <row r="888" spans="4:49">
      <c r="D888" s="120"/>
      <c r="E888" s="120"/>
      <c r="F888" s="333"/>
      <c r="G888" s="333"/>
      <c r="H888" s="333"/>
      <c r="I888" s="333"/>
      <c r="K888" s="333"/>
      <c r="O888" s="333"/>
      <c r="Q888" s="333"/>
      <c r="S888" s="333"/>
      <c r="U888" s="333"/>
      <c r="W888" s="333"/>
      <c r="AA888" s="333"/>
      <c r="AC888" s="333"/>
      <c r="AE888" s="333"/>
      <c r="AG888" s="333"/>
      <c r="AM888" s="333"/>
      <c r="AO888" s="333"/>
      <c r="AS888" s="333"/>
      <c r="AU888" s="333"/>
      <c r="AW888" s="333"/>
    </row>
    <row r="889" spans="4:49">
      <c r="D889" s="120"/>
      <c r="E889" s="120"/>
      <c r="F889" s="333"/>
      <c r="G889" s="333"/>
      <c r="H889" s="333"/>
      <c r="I889" s="333"/>
      <c r="K889" s="333"/>
      <c r="O889" s="333"/>
      <c r="Q889" s="333"/>
      <c r="S889" s="333"/>
      <c r="U889" s="333"/>
      <c r="W889" s="333"/>
      <c r="AA889" s="333"/>
      <c r="AC889" s="333"/>
      <c r="AE889" s="333"/>
      <c r="AG889" s="333"/>
      <c r="AM889" s="333"/>
      <c r="AO889" s="333"/>
      <c r="AS889" s="333"/>
      <c r="AU889" s="333"/>
      <c r="AW889" s="333"/>
    </row>
    <row r="890" spans="4:49">
      <c r="D890" s="120"/>
      <c r="E890" s="120"/>
      <c r="F890" s="333"/>
      <c r="G890" s="333"/>
      <c r="H890" s="333"/>
      <c r="I890" s="333"/>
      <c r="K890" s="333"/>
      <c r="O890" s="333"/>
      <c r="Q890" s="333"/>
      <c r="S890" s="333"/>
      <c r="U890" s="333"/>
      <c r="W890" s="333"/>
      <c r="AA890" s="333"/>
      <c r="AC890" s="333"/>
      <c r="AE890" s="333"/>
      <c r="AG890" s="333"/>
      <c r="AM890" s="333"/>
      <c r="AO890" s="333"/>
      <c r="AS890" s="333"/>
      <c r="AU890" s="333"/>
      <c r="AW890" s="333"/>
    </row>
    <row r="891" spans="4:49">
      <c r="D891" s="120"/>
      <c r="E891" s="120"/>
      <c r="F891" s="333"/>
      <c r="G891" s="333"/>
      <c r="H891" s="333"/>
      <c r="I891" s="333"/>
      <c r="K891" s="333"/>
      <c r="O891" s="333"/>
      <c r="Q891" s="333"/>
      <c r="S891" s="333"/>
      <c r="U891" s="333"/>
      <c r="W891" s="333"/>
      <c r="AA891" s="333"/>
      <c r="AC891" s="333"/>
      <c r="AE891" s="333"/>
      <c r="AG891" s="333"/>
      <c r="AM891" s="333"/>
      <c r="AO891" s="333"/>
      <c r="AS891" s="333"/>
      <c r="AU891" s="333"/>
      <c r="AW891" s="333"/>
    </row>
    <row r="892" spans="4:49">
      <c r="D892" s="120"/>
      <c r="E892" s="120"/>
      <c r="F892" s="333"/>
      <c r="G892" s="333"/>
      <c r="H892" s="333"/>
      <c r="I892" s="333"/>
      <c r="K892" s="333"/>
      <c r="O892" s="333"/>
      <c r="Q892" s="333"/>
      <c r="S892" s="333"/>
      <c r="U892" s="333"/>
      <c r="W892" s="333"/>
      <c r="AA892" s="333"/>
      <c r="AC892" s="333"/>
      <c r="AE892" s="333"/>
      <c r="AG892" s="333"/>
      <c r="AM892" s="333"/>
      <c r="AO892" s="333"/>
      <c r="AS892" s="333"/>
      <c r="AU892" s="333"/>
      <c r="AW892" s="333"/>
    </row>
    <row r="893" spans="4:49">
      <c r="D893" s="120"/>
      <c r="E893" s="120"/>
      <c r="F893" s="333"/>
      <c r="G893" s="333"/>
      <c r="H893" s="333"/>
      <c r="I893" s="333"/>
      <c r="K893" s="333"/>
      <c r="O893" s="333"/>
      <c r="Q893" s="333"/>
      <c r="S893" s="333"/>
      <c r="U893" s="333"/>
      <c r="W893" s="333"/>
      <c r="AA893" s="333"/>
      <c r="AC893" s="333"/>
      <c r="AE893" s="333"/>
      <c r="AG893" s="333"/>
      <c r="AM893" s="333"/>
      <c r="AO893" s="333"/>
      <c r="AS893" s="333"/>
      <c r="AU893" s="333"/>
      <c r="AW893" s="333"/>
    </row>
    <row r="894" spans="4:49">
      <c r="D894" s="120"/>
      <c r="E894" s="120"/>
      <c r="F894" s="333"/>
      <c r="G894" s="333"/>
      <c r="H894" s="333"/>
      <c r="I894" s="333"/>
      <c r="K894" s="333"/>
      <c r="O894" s="333"/>
      <c r="Q894" s="333"/>
      <c r="S894" s="333"/>
      <c r="U894" s="333"/>
      <c r="W894" s="333"/>
      <c r="AA894" s="333"/>
      <c r="AC894" s="333"/>
      <c r="AE894" s="333"/>
      <c r="AG894" s="333"/>
      <c r="AM894" s="333"/>
      <c r="AO894" s="333"/>
      <c r="AS894" s="333"/>
      <c r="AU894" s="333"/>
      <c r="AW894" s="333"/>
    </row>
    <row r="895" spans="4:49">
      <c r="D895" s="120"/>
      <c r="E895" s="120"/>
      <c r="F895" s="333"/>
      <c r="G895" s="333"/>
      <c r="H895" s="333"/>
      <c r="I895" s="333"/>
      <c r="K895" s="333"/>
      <c r="O895" s="333"/>
      <c r="Q895" s="333"/>
      <c r="S895" s="333"/>
      <c r="U895" s="333"/>
      <c r="W895" s="333"/>
      <c r="AA895" s="333"/>
      <c r="AC895" s="333"/>
      <c r="AE895" s="333"/>
      <c r="AG895" s="333"/>
      <c r="AM895" s="333"/>
      <c r="AO895" s="333"/>
      <c r="AS895" s="333"/>
      <c r="AU895" s="333"/>
      <c r="AW895" s="333"/>
    </row>
    <row r="896" spans="4:49">
      <c r="D896" s="120"/>
      <c r="E896" s="120"/>
      <c r="F896" s="333"/>
      <c r="G896" s="333"/>
      <c r="H896" s="333"/>
      <c r="I896" s="333"/>
      <c r="K896" s="333"/>
      <c r="O896" s="333"/>
      <c r="Q896" s="333"/>
      <c r="S896" s="333"/>
      <c r="U896" s="333"/>
      <c r="W896" s="333"/>
      <c r="AA896" s="333"/>
      <c r="AC896" s="333"/>
      <c r="AE896" s="333"/>
      <c r="AG896" s="333"/>
      <c r="AM896" s="333"/>
      <c r="AO896" s="333"/>
      <c r="AS896" s="333"/>
      <c r="AU896" s="333"/>
      <c r="AW896" s="333"/>
    </row>
    <row r="897" spans="4:49">
      <c r="D897" s="120"/>
      <c r="E897" s="120"/>
      <c r="F897" s="333"/>
      <c r="G897" s="333"/>
      <c r="H897" s="333"/>
      <c r="I897" s="333"/>
      <c r="K897" s="333"/>
      <c r="O897" s="333"/>
      <c r="Q897" s="333"/>
      <c r="S897" s="333"/>
      <c r="U897" s="333"/>
      <c r="W897" s="333"/>
      <c r="AA897" s="333"/>
      <c r="AC897" s="333"/>
      <c r="AE897" s="333"/>
      <c r="AG897" s="333"/>
      <c r="AM897" s="333"/>
      <c r="AO897" s="333"/>
      <c r="AS897" s="333"/>
      <c r="AU897" s="333"/>
      <c r="AW897" s="333"/>
    </row>
    <row r="898" spans="4:49">
      <c r="D898" s="120"/>
      <c r="E898" s="120"/>
      <c r="F898" s="333"/>
      <c r="G898" s="333"/>
      <c r="H898" s="333"/>
      <c r="I898" s="333"/>
      <c r="K898" s="333"/>
      <c r="O898" s="333"/>
      <c r="Q898" s="333"/>
      <c r="S898" s="333"/>
      <c r="U898" s="333"/>
      <c r="W898" s="333"/>
      <c r="AA898" s="333"/>
      <c r="AC898" s="333"/>
      <c r="AE898" s="333"/>
      <c r="AG898" s="333"/>
      <c r="AM898" s="333"/>
      <c r="AO898" s="333"/>
      <c r="AS898" s="333"/>
      <c r="AU898" s="333"/>
      <c r="AW898" s="333"/>
    </row>
    <row r="899" spans="4:49">
      <c r="D899" s="120"/>
      <c r="E899" s="120"/>
      <c r="F899" s="333"/>
      <c r="G899" s="333"/>
      <c r="H899" s="333"/>
      <c r="I899" s="333"/>
      <c r="K899" s="333"/>
      <c r="O899" s="333"/>
      <c r="Q899" s="333"/>
      <c r="S899" s="333"/>
      <c r="U899" s="333"/>
      <c r="W899" s="333"/>
      <c r="AA899" s="333"/>
      <c r="AC899" s="333"/>
      <c r="AE899" s="333"/>
      <c r="AG899" s="333"/>
      <c r="AM899" s="333"/>
      <c r="AO899" s="333"/>
      <c r="AS899" s="333"/>
      <c r="AU899" s="333"/>
      <c r="AW899" s="333"/>
    </row>
    <row r="900" spans="4:49">
      <c r="D900" s="120"/>
      <c r="E900" s="120"/>
      <c r="F900" s="333"/>
      <c r="G900" s="333"/>
      <c r="H900" s="333"/>
      <c r="I900" s="333"/>
      <c r="K900" s="333"/>
      <c r="O900" s="333"/>
      <c r="Q900" s="333"/>
      <c r="S900" s="333"/>
      <c r="U900" s="333"/>
      <c r="W900" s="333"/>
      <c r="AA900" s="333"/>
      <c r="AC900" s="333"/>
      <c r="AE900" s="333"/>
      <c r="AG900" s="333"/>
      <c r="AM900" s="333"/>
      <c r="AO900" s="333"/>
      <c r="AS900" s="333"/>
      <c r="AU900" s="333"/>
      <c r="AW900" s="333"/>
    </row>
    <row r="901" spans="4:49">
      <c r="D901" s="120"/>
      <c r="E901" s="120"/>
      <c r="F901" s="333"/>
      <c r="G901" s="333"/>
      <c r="H901" s="333"/>
      <c r="I901" s="333"/>
      <c r="K901" s="333"/>
      <c r="O901" s="333"/>
      <c r="Q901" s="333"/>
      <c r="S901" s="333"/>
      <c r="U901" s="333"/>
      <c r="W901" s="333"/>
      <c r="AA901" s="333"/>
      <c r="AC901" s="333"/>
      <c r="AE901" s="333"/>
      <c r="AG901" s="333"/>
      <c r="AM901" s="333"/>
      <c r="AO901" s="333"/>
      <c r="AS901" s="333"/>
      <c r="AU901" s="333"/>
      <c r="AW901" s="333"/>
    </row>
    <row r="902" spans="4:49">
      <c r="D902" s="120"/>
      <c r="E902" s="120"/>
      <c r="F902" s="333"/>
      <c r="G902" s="333"/>
      <c r="H902" s="333"/>
      <c r="I902" s="333"/>
      <c r="K902" s="333"/>
      <c r="O902" s="333"/>
      <c r="Q902" s="333"/>
      <c r="S902" s="333"/>
      <c r="U902" s="333"/>
      <c r="W902" s="333"/>
      <c r="AA902" s="333"/>
      <c r="AC902" s="333"/>
      <c r="AE902" s="333"/>
      <c r="AG902" s="333"/>
      <c r="AM902" s="333"/>
      <c r="AO902" s="333"/>
      <c r="AS902" s="333"/>
      <c r="AU902" s="333"/>
      <c r="AW902" s="333"/>
    </row>
    <row r="903" spans="4:49">
      <c r="D903" s="120"/>
      <c r="E903" s="120"/>
      <c r="F903" s="333"/>
      <c r="G903" s="333"/>
      <c r="H903" s="333"/>
      <c r="I903" s="333"/>
      <c r="K903" s="333"/>
      <c r="O903" s="333"/>
      <c r="Q903" s="333"/>
      <c r="S903" s="333"/>
      <c r="U903" s="333"/>
      <c r="W903" s="333"/>
      <c r="AA903" s="333"/>
      <c r="AC903" s="333"/>
      <c r="AE903" s="333"/>
      <c r="AG903" s="333"/>
      <c r="AM903" s="333"/>
      <c r="AO903" s="333"/>
      <c r="AS903" s="333"/>
      <c r="AU903" s="333"/>
      <c r="AW903" s="333"/>
    </row>
    <row r="904" spans="4:49">
      <c r="D904" s="120"/>
      <c r="E904" s="120"/>
      <c r="F904" s="333"/>
      <c r="G904" s="333"/>
      <c r="H904" s="333"/>
      <c r="I904" s="333"/>
      <c r="K904" s="333"/>
      <c r="O904" s="333"/>
      <c r="Q904" s="333"/>
      <c r="S904" s="333"/>
      <c r="U904" s="333"/>
      <c r="W904" s="333"/>
      <c r="AA904" s="333"/>
      <c r="AC904" s="333"/>
      <c r="AE904" s="333"/>
      <c r="AG904" s="333"/>
      <c r="AM904" s="333"/>
      <c r="AO904" s="333"/>
      <c r="AS904" s="333"/>
      <c r="AU904" s="333"/>
      <c r="AW904" s="333"/>
    </row>
    <row r="905" spans="4:49">
      <c r="D905" s="120"/>
      <c r="E905" s="120"/>
    </row>
    <row r="906" spans="4:49">
      <c r="D906" s="120"/>
      <c r="E906" s="120"/>
    </row>
    <row r="907" spans="4:49">
      <c r="D907" s="120"/>
      <c r="E907" s="120"/>
    </row>
    <row r="908" spans="4:49">
      <c r="D908" s="120"/>
      <c r="E908" s="120"/>
    </row>
    <row r="909" spans="4:49">
      <c r="D909" s="120"/>
      <c r="E909" s="120"/>
    </row>
    <row r="910" spans="4:49">
      <c r="D910" s="120"/>
      <c r="E910" s="120"/>
    </row>
    <row r="911" spans="4:49">
      <c r="D911" s="120"/>
      <c r="E911" s="120"/>
    </row>
    <row r="912" spans="4:49">
      <c r="D912" s="120"/>
      <c r="E912" s="120"/>
    </row>
    <row r="913" spans="4:5">
      <c r="D913" s="120"/>
      <c r="E913" s="120"/>
    </row>
    <row r="914" spans="4:5">
      <c r="D914" s="120"/>
      <c r="E914" s="120"/>
    </row>
    <row r="915" spans="4:5">
      <c r="D915" s="120"/>
      <c r="E915" s="120"/>
    </row>
    <row r="916" spans="4:5">
      <c r="D916" s="120"/>
      <c r="E916" s="120"/>
    </row>
    <row r="917" spans="4:5">
      <c r="D917" s="120"/>
      <c r="E917" s="120"/>
    </row>
    <row r="918" spans="4:5">
      <c r="D918" s="120"/>
      <c r="E918" s="120"/>
    </row>
    <row r="919" spans="4:5">
      <c r="D919" s="120"/>
      <c r="E919" s="120"/>
    </row>
    <row r="920" spans="4:5">
      <c r="D920" s="120"/>
      <c r="E920" s="120"/>
    </row>
    <row r="921" spans="4:5">
      <c r="D921" s="120"/>
      <c r="E921" s="120"/>
    </row>
    <row r="922" spans="4:5">
      <c r="D922" s="120"/>
      <c r="E922" s="120"/>
    </row>
    <row r="923" spans="4:5">
      <c r="D923" s="120"/>
      <c r="E923" s="120"/>
    </row>
    <row r="924" spans="4:5">
      <c r="D924" s="120"/>
      <c r="E924" s="120"/>
    </row>
    <row r="925" spans="4:5">
      <c r="D925" s="120"/>
      <c r="E925" s="120"/>
    </row>
    <row r="926" spans="4:5">
      <c r="D926" s="120"/>
      <c r="E926" s="120"/>
    </row>
    <row r="927" spans="4:5">
      <c r="D927" s="120"/>
      <c r="E927" s="120"/>
    </row>
    <row r="928" spans="4:5">
      <c r="D928" s="120"/>
      <c r="E928" s="120"/>
    </row>
    <row r="929" spans="4:5">
      <c r="D929" s="120"/>
      <c r="E929" s="120"/>
    </row>
    <row r="930" spans="4:5">
      <c r="D930" s="120"/>
      <c r="E930" s="120"/>
    </row>
    <row r="931" spans="4:5">
      <c r="D931" s="120"/>
      <c r="E931" s="120"/>
    </row>
    <row r="932" spans="4:5">
      <c r="D932" s="120"/>
      <c r="E932" s="120"/>
    </row>
    <row r="933" spans="4:5">
      <c r="D933" s="120"/>
      <c r="E933" s="120"/>
    </row>
    <row r="934" spans="4:5">
      <c r="D934" s="120"/>
      <c r="E934" s="120"/>
    </row>
    <row r="935" spans="4:5">
      <c r="D935" s="120"/>
      <c r="E935" s="120"/>
    </row>
    <row r="936" spans="4:5">
      <c r="D936" s="120"/>
      <c r="E936" s="120"/>
    </row>
    <row r="937" spans="4:5">
      <c r="D937" s="120"/>
      <c r="E937" s="120"/>
    </row>
    <row r="938" spans="4:5">
      <c r="D938" s="120"/>
      <c r="E938" s="120"/>
    </row>
    <row r="939" spans="4:5">
      <c r="D939" s="120"/>
      <c r="E939" s="120"/>
    </row>
    <row r="940" spans="4:5">
      <c r="D940" s="120"/>
      <c r="E940" s="120"/>
    </row>
    <row r="941" spans="4:5">
      <c r="D941" s="120"/>
      <c r="E941" s="120"/>
    </row>
    <row r="942" spans="4:5">
      <c r="D942" s="120"/>
      <c r="E942" s="120"/>
    </row>
    <row r="943" spans="4:5">
      <c r="D943" s="120"/>
      <c r="E943" s="120"/>
    </row>
    <row r="944" spans="4:5">
      <c r="D944" s="120"/>
      <c r="E944" s="120"/>
    </row>
    <row r="945" spans="4:5">
      <c r="D945" s="120"/>
      <c r="E945" s="120"/>
    </row>
    <row r="946" spans="4:5">
      <c r="D946" s="120"/>
      <c r="E946" s="120"/>
    </row>
    <row r="947" spans="4:5">
      <c r="D947" s="120"/>
      <c r="E947" s="120"/>
    </row>
    <row r="948" spans="4:5">
      <c r="D948" s="120"/>
      <c r="E948" s="120"/>
    </row>
    <row r="949" spans="4:5">
      <c r="D949" s="120"/>
      <c r="E949" s="120"/>
    </row>
    <row r="950" spans="4:5">
      <c r="D950" s="120"/>
      <c r="E950" s="120"/>
    </row>
    <row r="951" spans="4:5">
      <c r="D951" s="120"/>
      <c r="E951" s="120"/>
    </row>
    <row r="952" spans="4:5">
      <c r="D952" s="120"/>
      <c r="E952" s="120"/>
    </row>
    <row r="953" spans="4:5">
      <c r="D953" s="120"/>
      <c r="E953" s="120"/>
    </row>
    <row r="954" spans="4:5">
      <c r="D954" s="120"/>
      <c r="E954" s="120"/>
    </row>
    <row r="955" spans="4:5">
      <c r="D955" s="120"/>
      <c r="E955" s="120"/>
    </row>
    <row r="956" spans="4:5">
      <c r="D956" s="120"/>
      <c r="E956" s="120"/>
    </row>
    <row r="957" spans="4:5">
      <c r="D957" s="120"/>
      <c r="E957" s="120"/>
    </row>
    <row r="958" spans="4:5">
      <c r="D958" s="120"/>
      <c r="E958" s="120"/>
    </row>
    <row r="959" spans="4:5">
      <c r="D959" s="120"/>
      <c r="E959" s="120"/>
    </row>
    <row r="960" spans="4:5">
      <c r="D960" s="120"/>
      <c r="E960" s="120"/>
    </row>
    <row r="961" spans="4:5">
      <c r="D961" s="120"/>
      <c r="E961" s="120"/>
    </row>
    <row r="962" spans="4:5">
      <c r="D962" s="120"/>
      <c r="E962" s="120"/>
    </row>
    <row r="963" spans="4:5">
      <c r="D963" s="120"/>
      <c r="E963" s="120"/>
    </row>
    <row r="964" spans="4:5">
      <c r="D964" s="120"/>
      <c r="E964" s="120"/>
    </row>
    <row r="965" spans="4:5">
      <c r="D965" s="120"/>
      <c r="E965" s="120"/>
    </row>
    <row r="966" spans="4:5">
      <c r="D966" s="120"/>
      <c r="E966" s="120"/>
    </row>
    <row r="967" spans="4:5">
      <c r="D967" s="120"/>
      <c r="E967" s="120"/>
    </row>
    <row r="968" spans="4:5">
      <c r="D968" s="120"/>
      <c r="E968" s="120"/>
    </row>
    <row r="969" spans="4:5">
      <c r="D969" s="120"/>
      <c r="E969" s="120"/>
    </row>
    <row r="970" spans="4:5">
      <c r="D970" s="120"/>
      <c r="E970" s="120"/>
    </row>
    <row r="971" spans="4:5">
      <c r="D971" s="120"/>
      <c r="E971" s="120"/>
    </row>
    <row r="972" spans="4:5">
      <c r="D972" s="120"/>
      <c r="E972" s="120"/>
    </row>
    <row r="973" spans="4:5">
      <c r="D973" s="120"/>
      <c r="E973" s="120"/>
    </row>
    <row r="974" spans="4:5">
      <c r="D974" s="120"/>
      <c r="E974" s="120"/>
    </row>
    <row r="975" spans="4:5">
      <c r="D975" s="120"/>
      <c r="E975" s="120"/>
    </row>
    <row r="976" spans="4:5">
      <c r="D976" s="120"/>
      <c r="E976" s="120"/>
    </row>
    <row r="977" spans="4:5">
      <c r="D977" s="120"/>
      <c r="E977" s="120"/>
    </row>
    <row r="978" spans="4:5">
      <c r="D978" s="120"/>
      <c r="E978" s="120"/>
    </row>
    <row r="979" spans="4:5">
      <c r="D979" s="120"/>
      <c r="E979" s="120"/>
    </row>
    <row r="980" spans="4:5">
      <c r="D980" s="120"/>
      <c r="E980" s="120"/>
    </row>
    <row r="981" spans="4:5">
      <c r="D981" s="120"/>
      <c r="E981" s="120"/>
    </row>
    <row r="982" spans="4:5">
      <c r="D982" s="120"/>
      <c r="E982" s="120"/>
    </row>
    <row r="983" spans="4:5">
      <c r="D983" s="120"/>
      <c r="E983" s="120"/>
    </row>
    <row r="984" spans="4:5">
      <c r="D984" s="120"/>
      <c r="E984" s="120"/>
    </row>
    <row r="985" spans="4:5">
      <c r="D985" s="120"/>
      <c r="E985" s="120"/>
    </row>
    <row r="986" spans="4:5">
      <c r="D986" s="120"/>
      <c r="E986" s="120"/>
    </row>
    <row r="987" spans="4:5">
      <c r="D987" s="120"/>
      <c r="E987" s="120"/>
    </row>
    <row r="988" spans="4:5">
      <c r="D988" s="120"/>
      <c r="E988" s="120"/>
    </row>
    <row r="989" spans="4:5">
      <c r="D989" s="120"/>
      <c r="E989" s="120"/>
    </row>
    <row r="990" spans="4:5">
      <c r="D990" s="120"/>
      <c r="E990" s="120"/>
    </row>
    <row r="991" spans="4:5">
      <c r="D991" s="120"/>
      <c r="E991" s="120"/>
    </row>
    <row r="992" spans="4:5">
      <c r="D992" s="120"/>
      <c r="E992" s="120"/>
    </row>
    <row r="993" spans="4:5">
      <c r="D993" s="120"/>
      <c r="E993" s="120"/>
    </row>
    <row r="994" spans="4:5">
      <c r="D994" s="120"/>
      <c r="E994" s="120"/>
    </row>
    <row r="995" spans="4:5">
      <c r="D995" s="120"/>
      <c r="E995" s="120"/>
    </row>
    <row r="996" spans="4:5">
      <c r="D996" s="120"/>
      <c r="E996" s="120"/>
    </row>
    <row r="997" spans="4:5">
      <c r="D997" s="120"/>
      <c r="E997" s="120"/>
    </row>
    <row r="998" spans="4:5">
      <c r="D998" s="120"/>
      <c r="E998" s="120"/>
    </row>
    <row r="999" spans="4:5">
      <c r="D999" s="120"/>
      <c r="E999" s="120"/>
    </row>
    <row r="1000" spans="4:5">
      <c r="D1000" s="120"/>
      <c r="E1000" s="120"/>
    </row>
    <row r="1001" spans="4:5">
      <c r="D1001" s="120"/>
      <c r="E1001" s="120"/>
    </row>
    <row r="1002" spans="4:5">
      <c r="D1002" s="120"/>
      <c r="E1002" s="120"/>
    </row>
    <row r="1003" spans="4:5">
      <c r="D1003" s="120"/>
      <c r="E1003" s="120"/>
    </row>
    <row r="1004" spans="4:5">
      <c r="D1004" s="120"/>
      <c r="E1004" s="120"/>
    </row>
    <row r="1005" spans="4:5">
      <c r="D1005" s="120"/>
      <c r="E1005" s="120"/>
    </row>
    <row r="1006" spans="4:5">
      <c r="D1006" s="120"/>
      <c r="E1006" s="120"/>
    </row>
    <row r="1007" spans="4:5">
      <c r="D1007" s="120"/>
      <c r="E1007" s="120"/>
    </row>
    <row r="1008" spans="4:5">
      <c r="D1008" s="120"/>
      <c r="E1008" s="120"/>
    </row>
    <row r="1009" spans="4:5">
      <c r="D1009" s="120"/>
      <c r="E1009" s="120"/>
    </row>
    <row r="1010" spans="4:5">
      <c r="D1010" s="120"/>
      <c r="E1010" s="120"/>
    </row>
    <row r="1011" spans="4:5">
      <c r="D1011" s="120"/>
      <c r="E1011" s="120"/>
    </row>
    <row r="1012" spans="4:5">
      <c r="D1012" s="120"/>
      <c r="E1012" s="120"/>
    </row>
    <row r="1013" spans="4:5">
      <c r="D1013" s="120"/>
      <c r="E1013" s="120"/>
    </row>
    <row r="1014" spans="4:5">
      <c r="D1014" s="120"/>
      <c r="E1014" s="120"/>
    </row>
    <row r="1015" spans="4:5">
      <c r="D1015" s="120"/>
      <c r="E1015" s="120"/>
    </row>
    <row r="1016" spans="4:5">
      <c r="D1016" s="120"/>
      <c r="E1016" s="120"/>
    </row>
    <row r="1017" spans="4:5">
      <c r="D1017" s="120"/>
      <c r="E1017" s="120"/>
    </row>
    <row r="1018" spans="4:5">
      <c r="D1018" s="120"/>
      <c r="E1018" s="120"/>
    </row>
    <row r="1019" spans="4:5">
      <c r="D1019" s="120"/>
      <c r="E1019" s="120"/>
    </row>
    <row r="1020" spans="4:5">
      <c r="D1020" s="120"/>
      <c r="E1020" s="120"/>
    </row>
    <row r="1021" spans="4:5">
      <c r="D1021" s="120"/>
      <c r="E1021" s="120"/>
    </row>
    <row r="1022" spans="4:5">
      <c r="D1022" s="120"/>
      <c r="E1022" s="120"/>
    </row>
    <row r="1023" spans="4:5">
      <c r="D1023" s="120"/>
      <c r="E1023" s="120"/>
    </row>
    <row r="1024" spans="4:5">
      <c r="D1024" s="120"/>
      <c r="E1024" s="120"/>
    </row>
    <row r="1025" spans="4:5">
      <c r="D1025" s="120"/>
      <c r="E1025" s="120"/>
    </row>
    <row r="1026" spans="4:5">
      <c r="D1026" s="120"/>
      <c r="E1026" s="120"/>
    </row>
    <row r="1027" spans="4:5">
      <c r="D1027" s="120"/>
      <c r="E1027" s="120"/>
    </row>
    <row r="1028" spans="4:5">
      <c r="D1028" s="120"/>
      <c r="E1028" s="120"/>
    </row>
    <row r="1029" spans="4:5">
      <c r="D1029" s="120"/>
      <c r="E1029" s="120"/>
    </row>
    <row r="1030" spans="4:5">
      <c r="D1030" s="120"/>
      <c r="E1030" s="120"/>
    </row>
    <row r="1031" spans="4:5">
      <c r="D1031" s="120"/>
      <c r="E1031" s="120"/>
    </row>
    <row r="1032" spans="4:5">
      <c r="D1032" s="120"/>
      <c r="E1032" s="120"/>
    </row>
    <row r="1033" spans="4:5">
      <c r="D1033" s="120"/>
      <c r="E1033" s="120"/>
    </row>
    <row r="1034" spans="4:5">
      <c r="D1034" s="120"/>
      <c r="E1034" s="120"/>
    </row>
    <row r="1035" spans="4:5">
      <c r="D1035" s="120"/>
      <c r="E1035" s="120"/>
    </row>
    <row r="1036" spans="4:5">
      <c r="D1036" s="120"/>
      <c r="E1036" s="120"/>
    </row>
    <row r="1037" spans="4:5">
      <c r="D1037" s="120"/>
      <c r="E1037" s="120"/>
    </row>
    <row r="1038" spans="4:5">
      <c r="D1038" s="120"/>
      <c r="E1038" s="120"/>
    </row>
    <row r="1039" spans="4:5">
      <c r="D1039" s="120"/>
      <c r="E1039" s="120"/>
    </row>
    <row r="1040" spans="4:5">
      <c r="D1040" s="120"/>
      <c r="E1040" s="120"/>
    </row>
    <row r="1041" spans="4:5">
      <c r="D1041" s="120"/>
      <c r="E1041" s="120"/>
    </row>
    <row r="1042" spans="4:5">
      <c r="D1042" s="120"/>
      <c r="E1042" s="120"/>
    </row>
    <row r="1043" spans="4:5">
      <c r="D1043" s="120"/>
      <c r="E1043" s="120"/>
    </row>
    <row r="1044" spans="4:5">
      <c r="D1044" s="120"/>
      <c r="E1044" s="120"/>
    </row>
    <row r="1045" spans="4:5">
      <c r="D1045" s="120"/>
      <c r="E1045" s="120"/>
    </row>
    <row r="1046" spans="4:5">
      <c r="D1046" s="120"/>
      <c r="E1046" s="120"/>
    </row>
    <row r="1047" spans="4:5">
      <c r="D1047" s="120"/>
      <c r="E1047" s="120"/>
    </row>
    <row r="1048" spans="4:5">
      <c r="D1048" s="120"/>
      <c r="E1048" s="120"/>
    </row>
    <row r="1049" spans="4:5">
      <c r="D1049" s="120"/>
      <c r="E1049" s="120"/>
    </row>
    <row r="1050" spans="4:5">
      <c r="D1050" s="120"/>
      <c r="E1050" s="120"/>
    </row>
    <row r="1051" spans="4:5">
      <c r="D1051" s="120"/>
      <c r="E1051" s="120"/>
    </row>
    <row r="1052" spans="4:5">
      <c r="D1052" s="120"/>
      <c r="E1052" s="120"/>
    </row>
    <row r="1053" spans="4:5">
      <c r="D1053" s="120"/>
      <c r="E1053" s="120"/>
    </row>
    <row r="1054" spans="4:5">
      <c r="D1054" s="120"/>
      <c r="E1054" s="120"/>
    </row>
    <row r="1055" spans="4:5">
      <c r="D1055" s="120"/>
      <c r="E1055" s="120"/>
    </row>
    <row r="1056" spans="4:5">
      <c r="D1056" s="120"/>
      <c r="E1056" s="120"/>
    </row>
    <row r="1057" spans="4:5">
      <c r="D1057" s="120"/>
      <c r="E1057" s="120"/>
    </row>
    <row r="1058" spans="4:5">
      <c r="D1058" s="120"/>
      <c r="E1058" s="120"/>
    </row>
    <row r="1059" spans="4:5">
      <c r="D1059" s="120"/>
      <c r="E1059" s="120"/>
    </row>
    <row r="1060" spans="4:5">
      <c r="D1060" s="120"/>
      <c r="E1060" s="120"/>
    </row>
    <row r="1061" spans="4:5">
      <c r="D1061" s="120"/>
      <c r="E1061" s="120"/>
    </row>
    <row r="1062" spans="4:5">
      <c r="D1062" s="120"/>
      <c r="E1062" s="120"/>
    </row>
    <row r="1063" spans="4:5">
      <c r="D1063" s="120"/>
      <c r="E1063" s="120"/>
    </row>
    <row r="1064" spans="4:5">
      <c r="D1064" s="120"/>
      <c r="E1064" s="120"/>
    </row>
    <row r="1065" spans="4:5">
      <c r="D1065" s="120"/>
      <c r="E1065" s="120"/>
    </row>
    <row r="1066" spans="4:5">
      <c r="D1066" s="120"/>
      <c r="E1066" s="120"/>
    </row>
    <row r="1067" spans="4:5">
      <c r="D1067" s="120"/>
      <c r="E1067" s="120"/>
    </row>
    <row r="1068" spans="4:5">
      <c r="D1068" s="120"/>
      <c r="E1068" s="120"/>
    </row>
    <row r="1069" spans="4:5">
      <c r="D1069" s="120"/>
      <c r="E1069" s="120"/>
    </row>
    <row r="1070" spans="4:5">
      <c r="D1070" s="120"/>
      <c r="E1070" s="120"/>
    </row>
    <row r="1071" spans="4:5">
      <c r="D1071" s="120"/>
      <c r="E1071" s="120"/>
    </row>
    <row r="1072" spans="4:5">
      <c r="D1072" s="120"/>
      <c r="E1072" s="120"/>
    </row>
    <row r="1073" spans="4:5">
      <c r="D1073" s="120"/>
      <c r="E1073" s="120"/>
    </row>
    <row r="1074" spans="4:5">
      <c r="D1074" s="120"/>
      <c r="E1074" s="120"/>
    </row>
    <row r="1075" spans="4:5">
      <c r="D1075" s="120"/>
      <c r="E1075" s="120"/>
    </row>
    <row r="1076" spans="4:5">
      <c r="D1076" s="120"/>
      <c r="E1076" s="120"/>
    </row>
    <row r="1077" spans="4:5">
      <c r="D1077" s="120"/>
      <c r="E1077" s="120"/>
    </row>
    <row r="1078" spans="4:5">
      <c r="D1078" s="120"/>
      <c r="E1078" s="120"/>
    </row>
    <row r="1079" spans="4:5">
      <c r="D1079" s="120"/>
      <c r="E1079" s="120"/>
    </row>
    <row r="1080" spans="4:5">
      <c r="D1080" s="120"/>
      <c r="E1080" s="120"/>
    </row>
    <row r="1081" spans="4:5">
      <c r="D1081" s="120"/>
      <c r="E1081" s="120"/>
    </row>
    <row r="1082" spans="4:5">
      <c r="D1082" s="120"/>
      <c r="E1082" s="120"/>
    </row>
    <row r="1083" spans="4:5">
      <c r="D1083" s="120"/>
      <c r="E1083" s="120"/>
    </row>
    <row r="1084" spans="4:5">
      <c r="D1084" s="120"/>
      <c r="E1084" s="120"/>
    </row>
    <row r="1085" spans="4:5">
      <c r="D1085" s="120"/>
      <c r="E1085" s="120"/>
    </row>
    <row r="1086" spans="4:5">
      <c r="D1086" s="120"/>
      <c r="E1086" s="120"/>
    </row>
    <row r="1087" spans="4:5">
      <c r="D1087" s="120"/>
      <c r="E1087" s="120"/>
    </row>
    <row r="1088" spans="4:5">
      <c r="D1088" s="120"/>
      <c r="E1088" s="120"/>
    </row>
    <row r="1089" spans="4:5">
      <c r="D1089" s="120"/>
      <c r="E1089" s="120"/>
    </row>
    <row r="1090" spans="4:5">
      <c r="D1090" s="120"/>
      <c r="E1090" s="120"/>
    </row>
    <row r="1091" spans="4:5">
      <c r="D1091" s="120"/>
      <c r="E1091" s="120"/>
    </row>
    <row r="1092" spans="4:5">
      <c r="D1092" s="120"/>
      <c r="E1092" s="120"/>
    </row>
    <row r="1093" spans="4:5">
      <c r="D1093" s="120"/>
      <c r="E1093" s="120"/>
    </row>
    <row r="1094" spans="4:5">
      <c r="D1094" s="120"/>
      <c r="E1094" s="120"/>
    </row>
    <row r="1095" spans="4:5">
      <c r="D1095" s="120"/>
      <c r="E1095" s="120"/>
    </row>
    <row r="1096" spans="4:5">
      <c r="D1096" s="120"/>
      <c r="E1096" s="120"/>
    </row>
    <row r="1097" spans="4:5">
      <c r="D1097" s="120"/>
      <c r="E1097" s="120"/>
    </row>
    <row r="1098" spans="4:5">
      <c r="D1098" s="120"/>
      <c r="E1098" s="120"/>
    </row>
    <row r="1099" spans="4:5">
      <c r="D1099" s="120"/>
      <c r="E1099" s="120"/>
    </row>
    <row r="1100" spans="4:5">
      <c r="D1100" s="120"/>
      <c r="E1100" s="120"/>
    </row>
    <row r="1101" spans="4:5">
      <c r="D1101" s="120"/>
      <c r="E1101" s="120"/>
    </row>
    <row r="1102" spans="4:5">
      <c r="D1102" s="120"/>
      <c r="E1102" s="120"/>
    </row>
    <row r="1103" spans="4:5">
      <c r="D1103" s="120"/>
      <c r="E1103" s="120"/>
    </row>
    <row r="1104" spans="4:5">
      <c r="D1104" s="120"/>
      <c r="E1104" s="120"/>
    </row>
    <row r="1105" spans="4:5">
      <c r="D1105" s="120"/>
      <c r="E1105" s="120"/>
    </row>
    <row r="1106" spans="4:5">
      <c r="D1106" s="120"/>
      <c r="E1106" s="120"/>
    </row>
    <row r="1107" spans="4:5">
      <c r="D1107" s="120"/>
      <c r="E1107" s="120"/>
    </row>
    <row r="1108" spans="4:5">
      <c r="D1108" s="120"/>
      <c r="E1108" s="120"/>
    </row>
    <row r="1109" spans="4:5">
      <c r="D1109" s="120"/>
      <c r="E1109" s="120"/>
    </row>
    <row r="1110" spans="4:5">
      <c r="D1110" s="120"/>
      <c r="E1110" s="120"/>
    </row>
    <row r="1111" spans="4:5">
      <c r="D1111" s="120"/>
      <c r="E1111" s="120"/>
    </row>
    <row r="1112" spans="4:5">
      <c r="D1112" s="120"/>
      <c r="E1112" s="120"/>
    </row>
    <row r="1113" spans="4:5">
      <c r="D1113" s="120"/>
      <c r="E1113" s="120"/>
    </row>
    <row r="1114" spans="4:5">
      <c r="D1114" s="120"/>
      <c r="E1114" s="120"/>
    </row>
    <row r="1115" spans="4:5">
      <c r="D1115" s="120"/>
      <c r="E1115" s="120"/>
    </row>
    <row r="1116" spans="4:5">
      <c r="D1116" s="120"/>
      <c r="E1116" s="120"/>
    </row>
    <row r="1117" spans="4:5">
      <c r="D1117" s="120"/>
      <c r="E1117" s="120"/>
    </row>
    <row r="1118" spans="4:5">
      <c r="D1118" s="120"/>
      <c r="E1118" s="120"/>
    </row>
    <row r="1119" spans="4:5">
      <c r="D1119" s="120"/>
      <c r="E1119" s="120"/>
    </row>
    <row r="1120" spans="4:5">
      <c r="D1120" s="120"/>
      <c r="E1120" s="120"/>
    </row>
    <row r="1121" spans="4:5">
      <c r="D1121" s="120"/>
      <c r="E1121" s="120"/>
    </row>
    <row r="1122" spans="4:5">
      <c r="D1122" s="120"/>
      <c r="E1122" s="120"/>
    </row>
    <row r="1123" spans="4:5">
      <c r="D1123" s="120"/>
      <c r="E1123" s="120"/>
    </row>
    <row r="1124" spans="4:5">
      <c r="D1124" s="120"/>
      <c r="E1124" s="120"/>
    </row>
    <row r="1125" spans="4:5">
      <c r="D1125" s="120"/>
      <c r="E1125" s="120"/>
    </row>
    <row r="1126" spans="4:5">
      <c r="D1126" s="120"/>
      <c r="E1126" s="120"/>
    </row>
    <row r="1127" spans="4:5">
      <c r="D1127" s="120"/>
      <c r="E1127" s="120"/>
    </row>
    <row r="1128" spans="4:5">
      <c r="D1128" s="120"/>
      <c r="E1128" s="120"/>
    </row>
    <row r="1129" spans="4:5">
      <c r="D1129" s="120"/>
      <c r="E1129" s="120"/>
    </row>
    <row r="1130" spans="4:5">
      <c r="D1130" s="120"/>
      <c r="E1130" s="120"/>
    </row>
    <row r="1131" spans="4:5">
      <c r="D1131" s="120"/>
      <c r="E1131" s="120"/>
    </row>
    <row r="1132" spans="4:5">
      <c r="D1132" s="120"/>
      <c r="E1132" s="120"/>
    </row>
    <row r="1133" spans="4:5">
      <c r="D1133" s="120"/>
      <c r="E1133" s="120"/>
    </row>
    <row r="1134" spans="4:5">
      <c r="D1134" s="120"/>
      <c r="E1134" s="120"/>
    </row>
    <row r="1135" spans="4:5">
      <c r="D1135" s="120"/>
      <c r="E1135" s="120"/>
    </row>
    <row r="1136" spans="4:5">
      <c r="D1136" s="120"/>
      <c r="E1136" s="120"/>
    </row>
    <row r="1137" spans="4:5">
      <c r="D1137" s="120"/>
      <c r="E1137" s="120"/>
    </row>
    <row r="1138" spans="4:5">
      <c r="D1138" s="120"/>
      <c r="E1138" s="120"/>
    </row>
    <row r="1139" spans="4:5">
      <c r="D1139" s="120"/>
      <c r="E1139" s="120"/>
    </row>
    <row r="1140" spans="4:5">
      <c r="D1140" s="120"/>
      <c r="E1140" s="120"/>
    </row>
    <row r="1141" spans="4:5">
      <c r="D1141" s="120"/>
      <c r="E1141" s="120"/>
    </row>
    <row r="1142" spans="4:5">
      <c r="D1142" s="120"/>
      <c r="E1142" s="120"/>
    </row>
    <row r="1143" spans="4:5">
      <c r="D1143" s="120"/>
      <c r="E1143" s="120"/>
    </row>
    <row r="1144" spans="4:5">
      <c r="D1144" s="120"/>
      <c r="E1144" s="120"/>
    </row>
    <row r="1145" spans="4:5">
      <c r="D1145" s="120"/>
      <c r="E1145" s="120"/>
    </row>
    <row r="1146" spans="4:5">
      <c r="D1146" s="120"/>
      <c r="E1146" s="120"/>
    </row>
    <row r="1147" spans="4:5">
      <c r="D1147" s="120"/>
      <c r="E1147" s="120"/>
    </row>
    <row r="1148" spans="4:5">
      <c r="D1148" s="120"/>
      <c r="E1148" s="120"/>
    </row>
    <row r="1149" spans="4:5">
      <c r="D1149" s="120"/>
      <c r="E1149" s="120"/>
    </row>
    <row r="1150" spans="4:5">
      <c r="D1150" s="120"/>
      <c r="E1150" s="120"/>
    </row>
    <row r="1151" spans="4:5">
      <c r="D1151" s="120"/>
      <c r="E1151" s="120"/>
    </row>
    <row r="1152" spans="4:5">
      <c r="D1152" s="120"/>
      <c r="E1152" s="120"/>
    </row>
    <row r="1153" spans="4:5">
      <c r="D1153" s="120"/>
      <c r="E1153" s="120"/>
    </row>
    <row r="1154" spans="4:5">
      <c r="D1154" s="120"/>
      <c r="E1154" s="120"/>
    </row>
    <row r="1155" spans="4:5">
      <c r="D1155" s="120"/>
      <c r="E1155" s="120"/>
    </row>
    <row r="1156" spans="4:5">
      <c r="D1156" s="120"/>
      <c r="E1156" s="120"/>
    </row>
    <row r="1157" spans="4:5">
      <c r="D1157" s="120"/>
      <c r="E1157" s="120"/>
    </row>
    <row r="1158" spans="4:5">
      <c r="D1158" s="120"/>
      <c r="E1158" s="120"/>
    </row>
    <row r="1159" spans="4:5">
      <c r="D1159" s="120"/>
      <c r="E1159" s="120"/>
    </row>
    <row r="1160" spans="4:5">
      <c r="D1160" s="120"/>
      <c r="E1160" s="120"/>
    </row>
    <row r="1161" spans="4:5">
      <c r="D1161" s="120"/>
      <c r="E1161" s="120"/>
    </row>
    <row r="1162" spans="4:5">
      <c r="D1162" s="120"/>
      <c r="E1162" s="120"/>
    </row>
    <row r="1163" spans="4:5">
      <c r="D1163" s="120"/>
      <c r="E1163" s="120"/>
    </row>
    <row r="1164" spans="4:5">
      <c r="D1164" s="120"/>
      <c r="E1164" s="120"/>
    </row>
    <row r="1165" spans="4:5">
      <c r="D1165" s="120"/>
      <c r="E1165" s="120"/>
    </row>
    <row r="1166" spans="4:5">
      <c r="D1166" s="120"/>
      <c r="E1166" s="120"/>
    </row>
    <row r="1167" spans="4:5">
      <c r="D1167" s="120"/>
      <c r="E1167" s="120"/>
    </row>
    <row r="1168" spans="4:5">
      <c r="D1168" s="120"/>
      <c r="E1168" s="120"/>
    </row>
    <row r="1169" spans="4:5">
      <c r="D1169" s="120"/>
      <c r="E1169" s="120"/>
    </row>
    <row r="1170" spans="4:5">
      <c r="D1170" s="120"/>
      <c r="E1170" s="120"/>
    </row>
    <row r="1171" spans="4:5">
      <c r="D1171" s="120"/>
      <c r="E1171" s="120"/>
    </row>
    <row r="1172" spans="4:5">
      <c r="D1172" s="120"/>
      <c r="E1172" s="120"/>
    </row>
    <row r="1173" spans="4:5">
      <c r="D1173" s="120"/>
      <c r="E1173" s="120"/>
    </row>
    <row r="1174" spans="4:5">
      <c r="D1174" s="120"/>
      <c r="E1174" s="120"/>
    </row>
    <row r="1175" spans="4:5">
      <c r="D1175" s="120"/>
      <c r="E1175" s="120"/>
    </row>
    <row r="1176" spans="4:5">
      <c r="D1176" s="120"/>
      <c r="E1176" s="120"/>
    </row>
    <row r="1177" spans="4:5">
      <c r="D1177" s="120"/>
      <c r="E1177" s="120"/>
    </row>
    <row r="1178" spans="4:5">
      <c r="D1178" s="120"/>
      <c r="E1178" s="120"/>
    </row>
    <row r="1179" spans="4:5">
      <c r="D1179" s="120"/>
      <c r="E1179" s="120"/>
    </row>
    <row r="1180" spans="4:5">
      <c r="D1180" s="120"/>
      <c r="E1180" s="120"/>
    </row>
    <row r="1181" spans="4:5">
      <c r="D1181" s="120"/>
      <c r="E1181" s="120"/>
    </row>
    <row r="1182" spans="4:5">
      <c r="D1182" s="120"/>
      <c r="E1182" s="120"/>
    </row>
    <row r="1183" spans="4:5">
      <c r="D1183" s="120"/>
      <c r="E1183" s="120"/>
    </row>
    <row r="1184" spans="4:5">
      <c r="D1184" s="120"/>
      <c r="E1184" s="120"/>
    </row>
    <row r="1185" spans="4:5">
      <c r="D1185" s="120"/>
      <c r="E1185" s="120"/>
    </row>
    <row r="1186" spans="4:5">
      <c r="D1186" s="120"/>
      <c r="E1186" s="120"/>
    </row>
    <row r="1187" spans="4:5">
      <c r="D1187" s="120"/>
      <c r="E1187" s="120"/>
    </row>
    <row r="1188" spans="4:5">
      <c r="D1188" s="120"/>
      <c r="E1188" s="120"/>
    </row>
    <row r="1189" spans="4:5">
      <c r="D1189" s="120"/>
      <c r="E1189" s="120"/>
    </row>
    <row r="1190" spans="4:5">
      <c r="D1190" s="120"/>
      <c r="E1190" s="120"/>
    </row>
    <row r="1191" spans="4:5">
      <c r="D1191" s="120"/>
      <c r="E1191" s="120"/>
    </row>
    <row r="1192" spans="4:5">
      <c r="D1192" s="120"/>
      <c r="E1192" s="120"/>
    </row>
    <row r="1193" spans="4:5">
      <c r="D1193" s="120"/>
      <c r="E1193" s="120"/>
    </row>
    <row r="1194" spans="4:5">
      <c r="D1194" s="120"/>
      <c r="E1194" s="120"/>
    </row>
    <row r="1195" spans="4:5">
      <c r="D1195" s="120"/>
      <c r="E1195" s="120"/>
    </row>
    <row r="1196" spans="4:5">
      <c r="D1196" s="120"/>
      <c r="E1196" s="120"/>
    </row>
    <row r="1197" spans="4:5">
      <c r="D1197" s="120"/>
      <c r="E1197" s="120"/>
    </row>
    <row r="1198" spans="4:5">
      <c r="D1198" s="120"/>
      <c r="E1198" s="120"/>
    </row>
    <row r="1199" spans="4:5">
      <c r="D1199" s="120"/>
      <c r="E1199" s="120"/>
    </row>
    <row r="1200" spans="4:5">
      <c r="D1200" s="120"/>
      <c r="E1200" s="120"/>
    </row>
    <row r="1201" spans="4:5">
      <c r="D1201" s="120"/>
      <c r="E1201" s="120"/>
    </row>
    <row r="1202" spans="4:5">
      <c r="D1202" s="120"/>
      <c r="E1202" s="120"/>
    </row>
    <row r="1203" spans="4:5">
      <c r="D1203" s="120"/>
      <c r="E1203" s="120"/>
    </row>
    <row r="1204" spans="4:5">
      <c r="D1204" s="120"/>
      <c r="E1204" s="120"/>
    </row>
    <row r="1205" spans="4:5">
      <c r="D1205" s="120"/>
      <c r="E1205" s="120"/>
    </row>
    <row r="1206" spans="4:5">
      <c r="D1206" s="120"/>
      <c r="E1206" s="120"/>
    </row>
    <row r="1207" spans="4:5">
      <c r="D1207" s="120"/>
      <c r="E1207" s="120"/>
    </row>
    <row r="1208" spans="4:5">
      <c r="D1208" s="120"/>
      <c r="E1208" s="120"/>
    </row>
    <row r="1209" spans="4:5">
      <c r="D1209" s="120"/>
      <c r="E1209" s="120"/>
    </row>
    <row r="1210" spans="4:5">
      <c r="D1210" s="120"/>
      <c r="E1210" s="120"/>
    </row>
    <row r="1211" spans="4:5">
      <c r="D1211" s="120"/>
      <c r="E1211" s="120"/>
    </row>
    <row r="1212" spans="4:5">
      <c r="D1212" s="120"/>
      <c r="E1212" s="120"/>
    </row>
    <row r="1213" spans="4:5">
      <c r="D1213" s="120"/>
      <c r="E1213" s="120"/>
    </row>
    <row r="1214" spans="4:5">
      <c r="D1214" s="120"/>
      <c r="E1214" s="120"/>
    </row>
    <row r="1215" spans="4:5">
      <c r="D1215" s="120"/>
      <c r="E1215" s="120"/>
    </row>
    <row r="1216" spans="4:5">
      <c r="D1216" s="120"/>
      <c r="E1216" s="120"/>
    </row>
    <row r="1217" spans="4:5">
      <c r="D1217" s="120"/>
      <c r="E1217" s="120"/>
    </row>
    <row r="1218" spans="4:5">
      <c r="D1218" s="120"/>
      <c r="E1218" s="120"/>
    </row>
    <row r="1219" spans="4:5">
      <c r="D1219" s="120"/>
      <c r="E1219" s="120"/>
    </row>
    <row r="1220" spans="4:5">
      <c r="D1220" s="120"/>
      <c r="E1220" s="120"/>
    </row>
    <row r="1221" spans="4:5">
      <c r="D1221" s="120"/>
      <c r="E1221" s="120"/>
    </row>
    <row r="1222" spans="4:5">
      <c r="D1222" s="120"/>
      <c r="E1222" s="120"/>
    </row>
    <row r="1223" spans="4:5">
      <c r="D1223" s="120"/>
      <c r="E1223" s="120"/>
    </row>
    <row r="1224" spans="4:5">
      <c r="D1224" s="120"/>
      <c r="E1224" s="120"/>
    </row>
    <row r="1225" spans="4:5">
      <c r="D1225" s="120"/>
      <c r="E1225" s="120"/>
    </row>
    <row r="1226" spans="4:5">
      <c r="D1226" s="120"/>
      <c r="E1226" s="120"/>
    </row>
    <row r="1227" spans="4:5">
      <c r="D1227" s="120"/>
      <c r="E1227" s="120"/>
    </row>
    <row r="1228" spans="4:5">
      <c r="D1228" s="120"/>
      <c r="E1228" s="120"/>
    </row>
    <row r="1229" spans="4:5">
      <c r="D1229" s="120"/>
      <c r="E1229" s="120"/>
    </row>
    <row r="1230" spans="4:5">
      <c r="D1230" s="120"/>
      <c r="E1230" s="120"/>
    </row>
    <row r="1231" spans="4:5">
      <c r="D1231" s="120"/>
      <c r="E1231" s="120"/>
    </row>
    <row r="1232" spans="4:5">
      <c r="D1232" s="120"/>
      <c r="E1232" s="120"/>
    </row>
    <row r="1233" spans="4:5">
      <c r="D1233" s="120"/>
      <c r="E1233" s="120"/>
    </row>
    <row r="1234" spans="4:5">
      <c r="D1234" s="120"/>
      <c r="E1234" s="120"/>
    </row>
    <row r="1235" spans="4:5">
      <c r="D1235" s="120"/>
      <c r="E1235" s="120"/>
    </row>
    <row r="1236" spans="4:5">
      <c r="D1236" s="120"/>
      <c r="E1236" s="120"/>
    </row>
    <row r="1237" spans="4:5">
      <c r="D1237" s="120"/>
      <c r="E1237" s="120"/>
    </row>
    <row r="1238" spans="4:5">
      <c r="D1238" s="120"/>
      <c r="E1238" s="120"/>
    </row>
    <row r="1239" spans="4:5">
      <c r="D1239" s="120"/>
      <c r="E1239" s="120"/>
    </row>
    <row r="1240" spans="4:5">
      <c r="D1240" s="120"/>
      <c r="E1240" s="120"/>
    </row>
    <row r="1241" spans="4:5">
      <c r="D1241" s="120"/>
      <c r="E1241" s="120"/>
    </row>
    <row r="1242" spans="4:5">
      <c r="D1242" s="120"/>
      <c r="E1242" s="120"/>
    </row>
    <row r="1243" spans="4:5">
      <c r="D1243" s="120"/>
      <c r="E1243" s="120"/>
    </row>
    <row r="1244" spans="4:5">
      <c r="D1244" s="120"/>
      <c r="E1244" s="120"/>
    </row>
    <row r="1245" spans="4:5">
      <c r="D1245" s="120"/>
      <c r="E1245" s="120"/>
    </row>
    <row r="1246" spans="4:5">
      <c r="D1246" s="120"/>
      <c r="E1246" s="120"/>
    </row>
    <row r="1247" spans="4:5">
      <c r="D1247" s="120"/>
      <c r="E1247" s="120"/>
    </row>
    <row r="1248" spans="4:5">
      <c r="D1248" s="120"/>
      <c r="E1248" s="120"/>
    </row>
    <row r="1249" spans="4:5">
      <c r="D1249" s="120"/>
      <c r="E1249" s="120"/>
    </row>
    <row r="1250" spans="4:5">
      <c r="D1250" s="120"/>
      <c r="E1250" s="120"/>
    </row>
    <row r="1251" spans="4:5">
      <c r="D1251" s="120"/>
      <c r="E1251" s="120"/>
    </row>
    <row r="1252" spans="4:5">
      <c r="D1252" s="120"/>
      <c r="E1252" s="120"/>
    </row>
    <row r="1253" spans="4:5">
      <c r="D1253" s="120"/>
      <c r="E1253" s="120"/>
    </row>
    <row r="1254" spans="4:5">
      <c r="D1254" s="120"/>
      <c r="E1254" s="120"/>
    </row>
    <row r="1255" spans="4:5">
      <c r="D1255" s="120"/>
      <c r="E1255" s="120"/>
    </row>
    <row r="1256" spans="4:5">
      <c r="D1256" s="120"/>
      <c r="E1256" s="120"/>
    </row>
    <row r="1257" spans="4:5">
      <c r="D1257" s="120"/>
      <c r="E1257" s="120"/>
    </row>
    <row r="1258" spans="4:5">
      <c r="D1258" s="120"/>
      <c r="E1258" s="120"/>
    </row>
    <row r="1259" spans="4:5">
      <c r="D1259" s="120"/>
      <c r="E1259" s="120"/>
    </row>
    <row r="1260" spans="4:5">
      <c r="D1260" s="120"/>
      <c r="E1260" s="120"/>
    </row>
    <row r="1261" spans="4:5">
      <c r="D1261" s="120"/>
      <c r="E1261" s="120"/>
    </row>
    <row r="1262" spans="4:5">
      <c r="D1262" s="120"/>
      <c r="E1262" s="120"/>
    </row>
    <row r="1263" spans="4:5">
      <c r="D1263" s="120"/>
      <c r="E1263" s="120"/>
    </row>
    <row r="1264" spans="4:5">
      <c r="D1264" s="120"/>
      <c r="E1264" s="120"/>
    </row>
    <row r="1265" spans="4:5">
      <c r="D1265" s="120"/>
      <c r="E1265" s="120"/>
    </row>
    <row r="1266" spans="4:5">
      <c r="D1266" s="120"/>
      <c r="E1266" s="120"/>
    </row>
    <row r="1267" spans="4:5">
      <c r="D1267" s="120"/>
      <c r="E1267" s="120"/>
    </row>
    <row r="1268" spans="4:5">
      <c r="D1268" s="120"/>
      <c r="E1268" s="120"/>
    </row>
    <row r="1269" spans="4:5">
      <c r="D1269" s="120"/>
      <c r="E1269" s="120"/>
    </row>
    <row r="1270" spans="4:5">
      <c r="D1270" s="120"/>
      <c r="E1270" s="120"/>
    </row>
    <row r="1271" spans="4:5">
      <c r="D1271" s="120"/>
      <c r="E1271" s="120"/>
    </row>
    <row r="1272" spans="4:5">
      <c r="D1272" s="120"/>
      <c r="E1272" s="120"/>
    </row>
    <row r="1273" spans="4:5">
      <c r="D1273" s="120"/>
      <c r="E1273" s="120"/>
    </row>
    <row r="1274" spans="4:5">
      <c r="D1274" s="120"/>
      <c r="E1274" s="120"/>
    </row>
    <row r="1275" spans="4:5">
      <c r="D1275" s="120"/>
      <c r="E1275" s="120"/>
    </row>
    <row r="1276" spans="4:5">
      <c r="D1276" s="120"/>
      <c r="E1276" s="120"/>
    </row>
    <row r="1277" spans="4:5">
      <c r="D1277" s="120"/>
      <c r="E1277" s="120"/>
    </row>
    <row r="1278" spans="4:5">
      <c r="D1278" s="120"/>
      <c r="E1278" s="120"/>
    </row>
    <row r="1279" spans="4:5">
      <c r="D1279" s="120"/>
      <c r="E1279" s="120"/>
    </row>
    <row r="1280" spans="4:5">
      <c r="D1280" s="120"/>
      <c r="E1280" s="120"/>
    </row>
    <row r="1281" spans="4:5">
      <c r="D1281" s="120"/>
      <c r="E1281" s="120"/>
    </row>
    <row r="1282" spans="4:5">
      <c r="D1282" s="120"/>
      <c r="E1282" s="120"/>
    </row>
    <row r="1283" spans="4:5">
      <c r="D1283" s="120"/>
      <c r="E1283" s="120"/>
    </row>
    <row r="1284" spans="4:5">
      <c r="D1284" s="120"/>
      <c r="E1284" s="120"/>
    </row>
    <row r="1285" spans="4:5">
      <c r="D1285" s="120"/>
      <c r="E1285" s="120"/>
    </row>
    <row r="1286" spans="4:5">
      <c r="D1286" s="120"/>
      <c r="E1286" s="120"/>
    </row>
    <row r="1287" spans="4:5">
      <c r="D1287" s="120"/>
      <c r="E1287" s="120"/>
    </row>
    <row r="1288" spans="4:5">
      <c r="D1288" s="120"/>
      <c r="E1288" s="120"/>
    </row>
    <row r="1289" spans="4:5">
      <c r="D1289" s="120"/>
      <c r="E1289" s="120"/>
    </row>
    <row r="1290" spans="4:5">
      <c r="D1290" s="120"/>
      <c r="E1290" s="120"/>
    </row>
    <row r="1291" spans="4:5">
      <c r="D1291" s="120"/>
      <c r="E1291" s="120"/>
    </row>
    <row r="1292" spans="4:5">
      <c r="D1292" s="120"/>
      <c r="E1292" s="120"/>
    </row>
    <row r="1293" spans="4:5">
      <c r="D1293" s="120"/>
      <c r="E1293" s="120"/>
    </row>
    <row r="1294" spans="4:5">
      <c r="D1294" s="120"/>
      <c r="E1294" s="120"/>
    </row>
    <row r="1295" spans="4:5">
      <c r="D1295" s="120"/>
      <c r="E1295" s="120"/>
    </row>
    <row r="1296" spans="4:5">
      <c r="D1296" s="120"/>
      <c r="E1296" s="120"/>
    </row>
    <row r="1297" spans="4:5">
      <c r="D1297" s="120"/>
      <c r="E1297" s="120"/>
    </row>
    <row r="1298" spans="4:5">
      <c r="D1298" s="120"/>
      <c r="E1298" s="120"/>
    </row>
    <row r="1299" spans="4:5">
      <c r="D1299" s="120"/>
      <c r="E1299" s="120"/>
    </row>
    <row r="1300" spans="4:5">
      <c r="D1300" s="120"/>
      <c r="E1300" s="120"/>
    </row>
    <row r="1301" spans="4:5">
      <c r="D1301" s="120"/>
      <c r="E1301" s="120"/>
    </row>
    <row r="1302" spans="4:5">
      <c r="D1302" s="120"/>
      <c r="E1302" s="120"/>
    </row>
    <row r="1303" spans="4:5">
      <c r="D1303" s="120"/>
      <c r="E1303" s="120"/>
    </row>
    <row r="1304" spans="4:5">
      <c r="D1304" s="120"/>
      <c r="E1304" s="120"/>
    </row>
    <row r="1305" spans="4:5">
      <c r="D1305" s="120"/>
      <c r="E1305" s="120"/>
    </row>
    <row r="1306" spans="4:5">
      <c r="D1306" s="120"/>
      <c r="E1306" s="120"/>
    </row>
    <row r="1307" spans="4:5">
      <c r="D1307" s="120"/>
      <c r="E1307" s="120"/>
    </row>
    <row r="1308" spans="4:5">
      <c r="D1308" s="120"/>
      <c r="E1308" s="120"/>
    </row>
    <row r="1309" spans="4:5">
      <c r="D1309" s="120"/>
      <c r="E1309" s="120"/>
    </row>
    <row r="1310" spans="4:5">
      <c r="D1310" s="120"/>
      <c r="E1310" s="120"/>
    </row>
    <row r="1311" spans="4:5">
      <c r="D1311" s="120"/>
      <c r="E1311" s="120"/>
    </row>
    <row r="1312" spans="4:5">
      <c r="D1312" s="120"/>
      <c r="E1312" s="120"/>
    </row>
    <row r="1313" spans="4:5">
      <c r="D1313" s="120"/>
      <c r="E1313" s="120"/>
    </row>
    <row r="1314" spans="4:5">
      <c r="D1314" s="120"/>
      <c r="E1314" s="120"/>
    </row>
    <row r="1315" spans="4:5">
      <c r="D1315" s="120"/>
      <c r="E1315" s="120"/>
    </row>
    <row r="1316" spans="4:5">
      <c r="D1316" s="120"/>
      <c r="E1316" s="120"/>
    </row>
    <row r="1317" spans="4:5">
      <c r="D1317" s="120"/>
      <c r="E1317" s="120"/>
    </row>
    <row r="1318" spans="4:5">
      <c r="D1318" s="120"/>
      <c r="E1318" s="120"/>
    </row>
    <row r="1319" spans="4:5">
      <c r="D1319" s="120"/>
      <c r="E1319" s="120"/>
    </row>
    <row r="1320" spans="4:5">
      <c r="D1320" s="120"/>
      <c r="E1320" s="120"/>
    </row>
    <row r="1321" spans="4:5">
      <c r="D1321" s="120"/>
      <c r="E1321" s="120"/>
    </row>
    <row r="1322" spans="4:5">
      <c r="D1322" s="120"/>
      <c r="E1322" s="120"/>
    </row>
    <row r="1323" spans="4:5">
      <c r="D1323" s="120"/>
      <c r="E1323" s="120"/>
    </row>
    <row r="1324" spans="4:5">
      <c r="D1324" s="120"/>
      <c r="E1324" s="120"/>
    </row>
    <row r="1325" spans="4:5">
      <c r="D1325" s="120"/>
      <c r="E1325" s="120"/>
    </row>
    <row r="1326" spans="4:5">
      <c r="D1326" s="120"/>
      <c r="E1326" s="120"/>
    </row>
    <row r="1327" spans="4:5">
      <c r="D1327" s="120"/>
      <c r="E1327" s="120"/>
    </row>
    <row r="1328" spans="4:5">
      <c r="D1328" s="120"/>
      <c r="E1328" s="120"/>
    </row>
    <row r="1329" spans="4:5">
      <c r="D1329" s="120"/>
      <c r="E1329" s="120"/>
    </row>
    <row r="1330" spans="4:5">
      <c r="D1330" s="120"/>
      <c r="E1330" s="120"/>
    </row>
    <row r="1331" spans="4:5">
      <c r="D1331" s="120"/>
      <c r="E1331" s="120"/>
    </row>
    <row r="1332" spans="4:5">
      <c r="D1332" s="120"/>
      <c r="E1332" s="120"/>
    </row>
    <row r="1333" spans="4:5">
      <c r="D1333" s="120"/>
      <c r="E1333" s="120"/>
    </row>
    <row r="1334" spans="4:5">
      <c r="D1334" s="120"/>
      <c r="E1334" s="120"/>
    </row>
    <row r="1335" spans="4:5">
      <c r="D1335" s="120"/>
      <c r="E1335" s="120"/>
    </row>
    <row r="1336" spans="4:5">
      <c r="D1336" s="120"/>
      <c r="E1336" s="120"/>
    </row>
    <row r="1337" spans="4:5">
      <c r="D1337" s="120"/>
      <c r="E1337" s="120"/>
    </row>
    <row r="1338" spans="4:5">
      <c r="D1338" s="120"/>
      <c r="E1338" s="120"/>
    </row>
    <row r="1339" spans="4:5">
      <c r="D1339" s="120"/>
      <c r="E1339" s="120"/>
    </row>
    <row r="1340" spans="4:5">
      <c r="D1340" s="120"/>
      <c r="E1340" s="120"/>
    </row>
    <row r="1341" spans="4:5">
      <c r="D1341" s="120"/>
      <c r="E1341" s="120"/>
    </row>
    <row r="1342" spans="4:5">
      <c r="D1342" s="120"/>
      <c r="E1342" s="120"/>
    </row>
    <row r="1343" spans="4:5">
      <c r="D1343" s="120"/>
      <c r="E1343" s="120"/>
    </row>
    <row r="1344" spans="4:5">
      <c r="D1344" s="120"/>
      <c r="E1344" s="120"/>
    </row>
    <row r="1345" spans="4:5">
      <c r="D1345" s="120"/>
      <c r="E1345" s="120"/>
    </row>
    <row r="1346" spans="4:5">
      <c r="D1346" s="120"/>
      <c r="E1346" s="120"/>
    </row>
    <row r="1347" spans="4:5">
      <c r="D1347" s="120"/>
      <c r="E1347" s="120"/>
    </row>
    <row r="1348" spans="4:5">
      <c r="D1348" s="120"/>
      <c r="E1348" s="120"/>
    </row>
    <row r="1349" spans="4:5">
      <c r="D1349" s="120"/>
      <c r="E1349" s="120"/>
    </row>
    <row r="1350" spans="4:5">
      <c r="D1350" s="120"/>
      <c r="E1350" s="120"/>
    </row>
    <row r="1351" spans="4:5">
      <c r="D1351" s="120"/>
      <c r="E1351" s="120"/>
    </row>
    <row r="1352" spans="4:5">
      <c r="D1352" s="120"/>
      <c r="E1352" s="120"/>
    </row>
    <row r="1353" spans="4:5">
      <c r="D1353" s="120"/>
      <c r="E1353" s="120"/>
    </row>
    <row r="1354" spans="4:5">
      <c r="D1354" s="120"/>
      <c r="E1354" s="120"/>
    </row>
    <row r="1355" spans="4:5">
      <c r="D1355" s="120"/>
      <c r="E1355" s="120"/>
    </row>
    <row r="1356" spans="4:5">
      <c r="D1356" s="120"/>
      <c r="E1356" s="120"/>
    </row>
    <row r="1357" spans="4:5">
      <c r="D1357" s="120"/>
      <c r="E1357" s="120"/>
    </row>
    <row r="1358" spans="4:5">
      <c r="D1358" s="120"/>
      <c r="E1358" s="120"/>
    </row>
    <row r="1359" spans="4:5">
      <c r="D1359" s="120"/>
      <c r="E1359" s="120"/>
    </row>
    <row r="1360" spans="4:5">
      <c r="D1360" s="120"/>
      <c r="E1360" s="120"/>
    </row>
    <row r="1361" spans="4:5">
      <c r="D1361" s="120"/>
      <c r="E1361" s="120"/>
    </row>
    <row r="1362" spans="4:5">
      <c r="D1362" s="120"/>
      <c r="E1362" s="120"/>
    </row>
    <row r="1363" spans="4:5">
      <c r="D1363" s="120"/>
      <c r="E1363" s="120"/>
    </row>
    <row r="1364" spans="4:5">
      <c r="D1364" s="120"/>
      <c r="E1364" s="120"/>
    </row>
    <row r="1365" spans="4:5">
      <c r="D1365" s="120"/>
      <c r="E1365" s="120"/>
    </row>
    <row r="1366" spans="4:5">
      <c r="D1366" s="120"/>
      <c r="E1366" s="120"/>
    </row>
    <row r="1367" spans="4:5">
      <c r="D1367" s="120"/>
      <c r="E1367" s="120"/>
    </row>
    <row r="1368" spans="4:5">
      <c r="D1368" s="120"/>
      <c r="E1368" s="120"/>
    </row>
    <row r="1369" spans="4:5">
      <c r="D1369" s="120"/>
      <c r="E1369" s="120"/>
    </row>
    <row r="1370" spans="4:5">
      <c r="D1370" s="120"/>
      <c r="E1370" s="120"/>
    </row>
    <row r="1371" spans="4:5">
      <c r="D1371" s="120"/>
      <c r="E1371" s="120"/>
    </row>
    <row r="1372" spans="4:5">
      <c r="D1372" s="120"/>
      <c r="E1372" s="120"/>
    </row>
    <row r="1373" spans="4:5">
      <c r="D1373" s="120"/>
      <c r="E1373" s="120"/>
    </row>
    <row r="1374" spans="4:5">
      <c r="D1374" s="120"/>
      <c r="E1374" s="120"/>
    </row>
    <row r="1375" spans="4:5">
      <c r="D1375" s="120"/>
      <c r="E1375" s="120"/>
    </row>
    <row r="1376" spans="4:5">
      <c r="D1376" s="120"/>
      <c r="E1376" s="120"/>
    </row>
    <row r="1377" spans="4:5">
      <c r="D1377" s="120"/>
      <c r="E1377" s="120"/>
    </row>
    <row r="1378" spans="4:5">
      <c r="D1378" s="120"/>
      <c r="E1378" s="120"/>
    </row>
    <row r="1379" spans="4:5">
      <c r="D1379" s="120"/>
      <c r="E1379" s="120"/>
    </row>
    <row r="1380" spans="4:5">
      <c r="D1380" s="120"/>
      <c r="E1380" s="120"/>
    </row>
    <row r="1381" spans="4:5">
      <c r="D1381" s="120"/>
      <c r="E1381" s="120"/>
    </row>
    <row r="1382" spans="4:5">
      <c r="D1382" s="120"/>
      <c r="E1382" s="120"/>
    </row>
    <row r="1383" spans="4:5">
      <c r="D1383" s="120"/>
      <c r="E1383" s="120"/>
    </row>
    <row r="1384" spans="4:5">
      <c r="D1384" s="120"/>
      <c r="E1384" s="120"/>
    </row>
    <row r="1385" spans="4:5">
      <c r="D1385" s="120"/>
      <c r="E1385" s="120"/>
    </row>
    <row r="1386" spans="4:5">
      <c r="D1386" s="120"/>
      <c r="E1386" s="120"/>
    </row>
    <row r="1387" spans="4:5">
      <c r="D1387" s="120"/>
      <c r="E1387" s="120"/>
    </row>
    <row r="1388" spans="4:5">
      <c r="D1388" s="120"/>
      <c r="E1388" s="120"/>
    </row>
    <row r="1389" spans="4:5">
      <c r="D1389" s="120"/>
      <c r="E1389" s="120"/>
    </row>
    <row r="1390" spans="4:5">
      <c r="D1390" s="120"/>
      <c r="E1390" s="120"/>
    </row>
    <row r="1391" spans="4:5">
      <c r="D1391" s="120"/>
      <c r="E1391" s="120"/>
    </row>
    <row r="1392" spans="4:5">
      <c r="D1392" s="120"/>
      <c r="E1392" s="120"/>
    </row>
    <row r="1393" spans="4:5">
      <c r="D1393" s="120"/>
      <c r="E1393" s="120"/>
    </row>
    <row r="1394" spans="4:5">
      <c r="D1394" s="120"/>
      <c r="E1394" s="120"/>
    </row>
    <row r="1395" spans="4:5">
      <c r="D1395" s="120"/>
      <c r="E1395" s="120"/>
    </row>
    <row r="1396" spans="4:5">
      <c r="D1396" s="120"/>
      <c r="E1396" s="120"/>
    </row>
    <row r="1397" spans="4:5">
      <c r="D1397" s="120"/>
      <c r="E1397" s="120"/>
    </row>
    <row r="1398" spans="4:5">
      <c r="D1398" s="120"/>
      <c r="E1398" s="120"/>
    </row>
    <row r="1399" spans="4:5">
      <c r="D1399" s="120"/>
      <c r="E1399" s="120"/>
    </row>
    <row r="1400" spans="4:5">
      <c r="D1400" s="120"/>
      <c r="E1400" s="120"/>
    </row>
    <row r="1401" spans="4:5">
      <c r="D1401" s="120"/>
      <c r="E1401" s="120"/>
    </row>
    <row r="1402" spans="4:5">
      <c r="D1402" s="120"/>
      <c r="E1402" s="120"/>
    </row>
    <row r="1403" spans="4:5">
      <c r="D1403" s="120"/>
      <c r="E1403" s="120"/>
    </row>
    <row r="1404" spans="4:5">
      <c r="D1404" s="120"/>
      <c r="E1404" s="120"/>
    </row>
    <row r="1405" spans="4:5">
      <c r="D1405" s="120"/>
      <c r="E1405" s="120"/>
    </row>
    <row r="1406" spans="4:5">
      <c r="D1406" s="120"/>
      <c r="E1406" s="120"/>
    </row>
    <row r="1407" spans="4:5">
      <c r="D1407" s="120"/>
      <c r="E1407" s="120"/>
    </row>
    <row r="1408" spans="4:5">
      <c r="D1408" s="120"/>
      <c r="E1408" s="120"/>
    </row>
    <row r="1409" spans="4:5">
      <c r="D1409" s="120"/>
      <c r="E1409" s="120"/>
    </row>
    <row r="1410" spans="4:5">
      <c r="D1410" s="120"/>
      <c r="E1410" s="120"/>
    </row>
    <row r="1411" spans="4:5">
      <c r="D1411" s="120"/>
      <c r="E1411" s="120"/>
    </row>
    <row r="1412" spans="4:5">
      <c r="D1412" s="120"/>
      <c r="E1412" s="120"/>
    </row>
    <row r="1413" spans="4:5">
      <c r="D1413" s="120"/>
      <c r="E1413" s="120"/>
    </row>
    <row r="1414" spans="4:5">
      <c r="D1414" s="120"/>
      <c r="E1414" s="120"/>
    </row>
    <row r="1415" spans="4:5">
      <c r="D1415" s="120"/>
      <c r="E1415" s="120"/>
    </row>
    <row r="1416" spans="4:5">
      <c r="D1416" s="120"/>
      <c r="E1416" s="120"/>
    </row>
    <row r="1417" spans="4:5">
      <c r="D1417" s="120"/>
      <c r="E1417" s="120"/>
    </row>
    <row r="1418" spans="4:5">
      <c r="D1418" s="120"/>
      <c r="E1418" s="120"/>
    </row>
    <row r="1419" spans="4:5">
      <c r="D1419" s="120"/>
      <c r="E1419" s="120"/>
    </row>
    <row r="1420" spans="4:5">
      <c r="D1420" s="120"/>
      <c r="E1420" s="120"/>
    </row>
    <row r="1421" spans="4:5">
      <c r="D1421" s="120"/>
      <c r="E1421" s="120"/>
    </row>
    <row r="1422" spans="4:5">
      <c r="D1422" s="120"/>
      <c r="E1422" s="120"/>
    </row>
    <row r="1423" spans="4:5">
      <c r="D1423" s="120"/>
      <c r="E1423" s="120"/>
    </row>
    <row r="1424" spans="4:5">
      <c r="D1424" s="120"/>
      <c r="E1424" s="120"/>
    </row>
    <row r="1425" spans="4:5">
      <c r="D1425" s="120"/>
      <c r="E1425" s="120"/>
    </row>
    <row r="1426" spans="4:5">
      <c r="D1426" s="120"/>
      <c r="E1426" s="120"/>
    </row>
    <row r="1427" spans="4:5">
      <c r="D1427" s="120"/>
      <c r="E1427" s="120"/>
    </row>
    <row r="1428" spans="4:5">
      <c r="D1428" s="120"/>
      <c r="E1428" s="120"/>
    </row>
    <row r="1429" spans="4:5">
      <c r="D1429" s="120"/>
      <c r="E1429" s="120"/>
    </row>
    <row r="1430" spans="4:5">
      <c r="D1430" s="120"/>
      <c r="E1430" s="120"/>
    </row>
    <row r="1431" spans="4:5">
      <c r="D1431" s="120"/>
      <c r="E1431" s="120"/>
    </row>
    <row r="1432" spans="4:5">
      <c r="D1432" s="120"/>
      <c r="E1432" s="120"/>
    </row>
    <row r="1433" spans="4:5">
      <c r="D1433" s="120"/>
      <c r="E1433" s="120"/>
    </row>
    <row r="1434" spans="4:5">
      <c r="D1434" s="120"/>
      <c r="E1434" s="120"/>
    </row>
    <row r="1435" spans="4:5">
      <c r="D1435" s="120"/>
      <c r="E1435" s="120"/>
    </row>
    <row r="1436" spans="4:5">
      <c r="D1436" s="120"/>
      <c r="E1436" s="120"/>
    </row>
    <row r="1437" spans="4:5">
      <c r="D1437" s="120"/>
      <c r="E1437" s="120"/>
    </row>
    <row r="1438" spans="4:5">
      <c r="D1438" s="120"/>
      <c r="E1438" s="120"/>
    </row>
    <row r="1439" spans="4:5">
      <c r="D1439" s="120"/>
      <c r="E1439" s="120"/>
    </row>
    <row r="1440" spans="4:5">
      <c r="D1440" s="120"/>
      <c r="E1440" s="120"/>
    </row>
    <row r="1441" spans="4:5">
      <c r="D1441" s="120"/>
      <c r="E1441" s="120"/>
    </row>
    <row r="1442" spans="4:5">
      <c r="D1442" s="120"/>
      <c r="E1442" s="120"/>
    </row>
    <row r="1443" spans="4:5">
      <c r="D1443" s="120"/>
      <c r="E1443" s="120"/>
    </row>
    <row r="1444" spans="4:5">
      <c r="D1444" s="120"/>
      <c r="E1444" s="120"/>
    </row>
    <row r="1445" spans="4:5">
      <c r="D1445" s="120"/>
      <c r="E1445" s="120"/>
    </row>
    <row r="1446" spans="4:5">
      <c r="D1446" s="120"/>
      <c r="E1446" s="120"/>
    </row>
    <row r="1447" spans="4:5">
      <c r="D1447" s="120"/>
      <c r="E1447" s="120"/>
    </row>
    <row r="1448" spans="4:5">
      <c r="D1448" s="120"/>
      <c r="E1448" s="120"/>
    </row>
    <row r="1449" spans="4:5">
      <c r="D1449" s="120"/>
      <c r="E1449" s="120"/>
    </row>
    <row r="1450" spans="4:5">
      <c r="D1450" s="120"/>
      <c r="E1450" s="120"/>
    </row>
    <row r="1451" spans="4:5">
      <c r="D1451" s="120"/>
      <c r="E1451" s="120"/>
    </row>
    <row r="1452" spans="4:5">
      <c r="D1452" s="120"/>
      <c r="E1452" s="120"/>
    </row>
    <row r="1453" spans="4:5">
      <c r="D1453" s="120"/>
      <c r="E1453" s="120"/>
    </row>
    <row r="1454" spans="4:5">
      <c r="D1454" s="120"/>
      <c r="E1454" s="120"/>
    </row>
    <row r="1455" spans="4:5">
      <c r="D1455" s="120"/>
      <c r="E1455" s="120"/>
    </row>
    <row r="1456" spans="4:5">
      <c r="D1456" s="120"/>
      <c r="E1456" s="120"/>
    </row>
    <row r="1457" spans="4:5">
      <c r="D1457" s="120"/>
      <c r="E1457" s="120"/>
    </row>
    <row r="1458" spans="4:5">
      <c r="D1458" s="120"/>
      <c r="E1458" s="120"/>
    </row>
    <row r="1459" spans="4:5">
      <c r="D1459" s="120"/>
      <c r="E1459" s="120"/>
    </row>
    <row r="1460" spans="4:5">
      <c r="D1460" s="120"/>
      <c r="E1460" s="120"/>
    </row>
    <row r="1461" spans="4:5">
      <c r="D1461" s="120"/>
      <c r="E1461" s="120"/>
    </row>
    <row r="1462" spans="4:5">
      <c r="D1462" s="120"/>
      <c r="E1462" s="120"/>
    </row>
    <row r="1463" spans="4:5">
      <c r="D1463" s="120"/>
      <c r="E1463" s="120"/>
    </row>
    <row r="1464" spans="4:5">
      <c r="D1464" s="120"/>
      <c r="E1464" s="120"/>
    </row>
    <row r="1465" spans="4:5">
      <c r="D1465" s="120"/>
      <c r="E1465" s="120"/>
    </row>
    <row r="1466" spans="4:5">
      <c r="D1466" s="120"/>
      <c r="E1466" s="120"/>
    </row>
    <row r="1467" spans="4:5">
      <c r="D1467" s="120"/>
      <c r="E1467" s="120"/>
    </row>
    <row r="1468" spans="4:5">
      <c r="D1468" s="120"/>
      <c r="E1468" s="120"/>
    </row>
    <row r="1469" spans="4:5">
      <c r="D1469" s="120"/>
      <c r="E1469" s="120"/>
    </row>
    <row r="1470" spans="4:5">
      <c r="D1470" s="120"/>
      <c r="E1470" s="120"/>
    </row>
    <row r="1471" spans="4:5">
      <c r="D1471" s="120"/>
      <c r="E1471" s="120"/>
    </row>
    <row r="1472" spans="4:5">
      <c r="D1472" s="120"/>
      <c r="E1472" s="120"/>
    </row>
    <row r="1473" spans="4:5">
      <c r="D1473" s="120"/>
      <c r="E1473" s="120"/>
    </row>
    <row r="1474" spans="4:5">
      <c r="D1474" s="120"/>
      <c r="E1474" s="120"/>
    </row>
    <row r="1475" spans="4:5">
      <c r="D1475" s="120"/>
      <c r="E1475" s="120"/>
    </row>
    <row r="1476" spans="4:5">
      <c r="D1476" s="120"/>
      <c r="E1476" s="120"/>
    </row>
    <row r="1477" spans="4:5">
      <c r="D1477" s="120"/>
      <c r="E1477" s="120"/>
    </row>
    <row r="1478" spans="4:5">
      <c r="D1478" s="120"/>
      <c r="E1478" s="120"/>
    </row>
    <row r="1479" spans="4:5">
      <c r="D1479" s="120"/>
      <c r="E1479" s="120"/>
    </row>
    <row r="1480" spans="4:5">
      <c r="D1480" s="120"/>
      <c r="E1480" s="120"/>
    </row>
    <row r="1481" spans="4:5">
      <c r="D1481" s="120"/>
      <c r="E1481" s="120"/>
    </row>
    <row r="1482" spans="4:5">
      <c r="D1482" s="120"/>
      <c r="E1482" s="120"/>
    </row>
    <row r="1483" spans="4:5">
      <c r="D1483" s="120"/>
      <c r="E1483" s="120"/>
    </row>
    <row r="1484" spans="4:5">
      <c r="D1484" s="120"/>
      <c r="E1484" s="120"/>
    </row>
    <row r="1485" spans="4:5">
      <c r="D1485" s="120"/>
      <c r="E1485" s="120"/>
    </row>
    <row r="1486" spans="4:5">
      <c r="D1486" s="120"/>
      <c r="E1486" s="120"/>
    </row>
    <row r="1487" spans="4:5">
      <c r="D1487" s="120"/>
      <c r="E1487" s="120"/>
    </row>
    <row r="1488" spans="4:5">
      <c r="D1488" s="120"/>
      <c r="E1488" s="120"/>
    </row>
    <row r="1489" spans="4:5">
      <c r="D1489" s="120"/>
      <c r="E1489" s="120"/>
    </row>
    <row r="1490" spans="4:5">
      <c r="D1490" s="120"/>
      <c r="E1490" s="120"/>
    </row>
    <row r="1491" spans="4:5">
      <c r="D1491" s="120"/>
      <c r="E1491" s="120"/>
    </row>
    <row r="1492" spans="4:5">
      <c r="D1492" s="120"/>
      <c r="E1492" s="120"/>
    </row>
    <row r="1493" spans="4:5">
      <c r="D1493" s="120"/>
      <c r="E1493" s="120"/>
    </row>
    <row r="1494" spans="4:5">
      <c r="D1494" s="120"/>
      <c r="E1494" s="120"/>
    </row>
    <row r="1495" spans="4:5">
      <c r="D1495" s="120"/>
      <c r="E1495" s="120"/>
    </row>
    <row r="1496" spans="4:5">
      <c r="D1496" s="120"/>
      <c r="E1496" s="120"/>
    </row>
    <row r="1497" spans="4:5">
      <c r="D1497" s="120"/>
      <c r="E1497" s="120"/>
    </row>
    <row r="1498" spans="4:5">
      <c r="D1498" s="120"/>
      <c r="E1498" s="120"/>
    </row>
    <row r="1499" spans="4:5">
      <c r="D1499" s="120"/>
      <c r="E1499" s="120"/>
    </row>
    <row r="1500" spans="4:5">
      <c r="D1500" s="120"/>
      <c r="E1500" s="120"/>
    </row>
    <row r="1501" spans="4:5">
      <c r="D1501" s="120"/>
      <c r="E1501" s="120"/>
    </row>
    <row r="1502" spans="4:5">
      <c r="D1502" s="120"/>
      <c r="E1502" s="120"/>
    </row>
    <row r="1503" spans="4:5">
      <c r="D1503" s="120"/>
      <c r="E1503" s="120"/>
    </row>
    <row r="1504" spans="4:5">
      <c r="D1504" s="120"/>
      <c r="E1504" s="120"/>
    </row>
    <row r="1505" spans="4:5">
      <c r="D1505" s="120"/>
      <c r="E1505" s="120"/>
    </row>
    <row r="1506" spans="4:5">
      <c r="D1506" s="120"/>
      <c r="E1506" s="120"/>
    </row>
    <row r="1507" spans="4:5">
      <c r="D1507" s="120"/>
      <c r="E1507" s="120"/>
    </row>
    <row r="1508" spans="4:5">
      <c r="D1508" s="120"/>
      <c r="E1508" s="120"/>
    </row>
    <row r="1509" spans="4:5">
      <c r="D1509" s="120"/>
      <c r="E1509" s="120"/>
    </row>
    <row r="1510" spans="4:5">
      <c r="D1510" s="120"/>
      <c r="E1510" s="120"/>
    </row>
    <row r="1511" spans="4:5">
      <c r="D1511" s="120"/>
      <c r="E1511" s="120"/>
    </row>
    <row r="1512" spans="4:5">
      <c r="D1512" s="120"/>
      <c r="E1512" s="120"/>
    </row>
    <row r="1513" spans="4:5">
      <c r="D1513" s="120"/>
      <c r="E1513" s="120"/>
    </row>
    <row r="1514" spans="4:5">
      <c r="D1514" s="120"/>
      <c r="E1514" s="120"/>
    </row>
    <row r="1515" spans="4:5">
      <c r="D1515" s="120"/>
      <c r="E1515" s="120"/>
    </row>
    <row r="1516" spans="4:5">
      <c r="D1516" s="120"/>
      <c r="E1516" s="120"/>
    </row>
    <row r="1517" spans="4:5">
      <c r="D1517" s="120"/>
      <c r="E1517" s="120"/>
    </row>
    <row r="1518" spans="4:5">
      <c r="D1518" s="120"/>
      <c r="E1518" s="120"/>
    </row>
    <row r="1519" spans="4:5">
      <c r="D1519" s="120"/>
      <c r="E1519" s="120"/>
    </row>
    <row r="1520" spans="4:5">
      <c r="D1520" s="120"/>
      <c r="E1520" s="120"/>
    </row>
    <row r="1521" spans="4:5">
      <c r="D1521" s="120"/>
      <c r="E1521" s="120"/>
    </row>
    <row r="1522" spans="4:5">
      <c r="D1522" s="120"/>
      <c r="E1522" s="120"/>
    </row>
    <row r="1523" spans="4:5">
      <c r="D1523" s="120"/>
      <c r="E1523" s="120"/>
    </row>
    <row r="1524" spans="4:5">
      <c r="D1524" s="120"/>
      <c r="E1524" s="120"/>
    </row>
    <row r="1525" spans="4:5">
      <c r="D1525" s="120"/>
      <c r="E1525" s="120"/>
    </row>
    <row r="1526" spans="4:5">
      <c r="D1526" s="120"/>
      <c r="E1526" s="120"/>
    </row>
    <row r="1527" spans="4:5">
      <c r="D1527" s="120"/>
      <c r="E1527" s="120"/>
    </row>
    <row r="1528" spans="4:5">
      <c r="D1528" s="120"/>
      <c r="E1528" s="120"/>
    </row>
    <row r="1529" spans="4:5">
      <c r="D1529" s="120"/>
      <c r="E1529" s="120"/>
    </row>
    <row r="1530" spans="4:5">
      <c r="D1530" s="120"/>
      <c r="E1530" s="120"/>
    </row>
    <row r="1531" spans="4:5">
      <c r="D1531" s="120"/>
      <c r="E1531" s="120"/>
    </row>
    <row r="1532" spans="4:5">
      <c r="D1532" s="120"/>
      <c r="E1532" s="120"/>
    </row>
    <row r="1533" spans="4:5">
      <c r="D1533" s="120"/>
      <c r="E1533" s="120"/>
    </row>
    <row r="1534" spans="4:5">
      <c r="D1534" s="120"/>
      <c r="E1534" s="120"/>
    </row>
    <row r="1535" spans="4:5">
      <c r="D1535" s="120"/>
      <c r="E1535" s="120"/>
    </row>
    <row r="1536" spans="4:5">
      <c r="D1536" s="120"/>
      <c r="E1536" s="120"/>
    </row>
    <row r="1537" spans="4:5">
      <c r="D1537" s="120"/>
      <c r="E1537" s="120"/>
    </row>
    <row r="1538" spans="4:5">
      <c r="D1538" s="120"/>
      <c r="E1538" s="120"/>
    </row>
    <row r="1539" spans="4:5">
      <c r="D1539" s="120"/>
      <c r="E1539" s="120"/>
    </row>
    <row r="1540" spans="4:5">
      <c r="D1540" s="120"/>
      <c r="E1540" s="120"/>
    </row>
    <row r="1541" spans="4:5">
      <c r="D1541" s="120"/>
      <c r="E1541" s="120"/>
    </row>
    <row r="1542" spans="4:5">
      <c r="D1542" s="120"/>
      <c r="E1542" s="120"/>
    </row>
    <row r="1543" spans="4:5">
      <c r="D1543" s="120"/>
      <c r="E1543" s="120"/>
    </row>
    <row r="1544" spans="4:5">
      <c r="D1544" s="120"/>
      <c r="E1544" s="120"/>
    </row>
    <row r="1545" spans="4:5">
      <c r="D1545" s="120"/>
      <c r="E1545" s="120"/>
    </row>
    <row r="1546" spans="4:5">
      <c r="D1546" s="120"/>
      <c r="E1546" s="120"/>
    </row>
    <row r="1547" spans="4:5">
      <c r="D1547" s="120"/>
      <c r="E1547" s="120"/>
    </row>
    <row r="1548" spans="4:5">
      <c r="D1548" s="120"/>
      <c r="E1548" s="120"/>
    </row>
    <row r="1549" spans="4:5">
      <c r="D1549" s="120"/>
      <c r="E1549" s="120"/>
    </row>
    <row r="1550" spans="4:5">
      <c r="D1550" s="120"/>
      <c r="E1550" s="120"/>
    </row>
    <row r="1551" spans="4:5">
      <c r="D1551" s="120"/>
      <c r="E1551" s="120"/>
    </row>
    <row r="1552" spans="4:5">
      <c r="D1552" s="120"/>
      <c r="E1552" s="120"/>
    </row>
    <row r="1553" spans="4:5">
      <c r="D1553" s="120"/>
      <c r="E1553" s="120"/>
    </row>
    <row r="1554" spans="4:5">
      <c r="D1554" s="120"/>
      <c r="E1554" s="120"/>
    </row>
    <row r="1555" spans="4:5">
      <c r="D1555" s="120"/>
      <c r="E1555" s="120"/>
    </row>
    <row r="1556" spans="4:5">
      <c r="D1556" s="120"/>
      <c r="E1556" s="120"/>
    </row>
    <row r="1557" spans="4:5">
      <c r="D1557" s="120"/>
      <c r="E1557" s="120"/>
    </row>
    <row r="1558" spans="4:5">
      <c r="D1558" s="120"/>
      <c r="E1558" s="120"/>
    </row>
    <row r="1559" spans="4:5">
      <c r="D1559" s="120"/>
      <c r="E1559" s="120"/>
    </row>
    <row r="1560" spans="4:5">
      <c r="D1560" s="120"/>
      <c r="E1560" s="120"/>
    </row>
    <row r="1561" spans="4:5">
      <c r="D1561" s="120"/>
      <c r="E1561" s="120"/>
    </row>
    <row r="1562" spans="4:5">
      <c r="D1562" s="120"/>
      <c r="E1562" s="120"/>
    </row>
    <row r="1563" spans="4:5">
      <c r="D1563" s="120"/>
      <c r="E1563" s="120"/>
    </row>
    <row r="1564" spans="4:5">
      <c r="D1564" s="120"/>
      <c r="E1564" s="120"/>
    </row>
    <row r="1565" spans="4:5">
      <c r="D1565" s="120"/>
      <c r="E1565" s="120"/>
    </row>
    <row r="1566" spans="4:5">
      <c r="D1566" s="120"/>
      <c r="E1566" s="120"/>
    </row>
    <row r="1567" spans="4:5">
      <c r="D1567" s="120"/>
      <c r="E1567" s="120"/>
    </row>
    <row r="1568" spans="4:5">
      <c r="D1568" s="120"/>
      <c r="E1568" s="120"/>
    </row>
    <row r="1569" spans="4:5">
      <c r="D1569" s="120"/>
      <c r="E1569" s="120"/>
    </row>
    <row r="1570" spans="4:5">
      <c r="D1570" s="120"/>
      <c r="E1570" s="120"/>
    </row>
    <row r="1571" spans="4:5">
      <c r="D1571" s="120"/>
      <c r="E1571" s="120"/>
    </row>
    <row r="1572" spans="4:5">
      <c r="D1572" s="120"/>
      <c r="E1572" s="120"/>
    </row>
    <row r="1573" spans="4:5">
      <c r="D1573" s="120"/>
      <c r="E1573" s="120"/>
    </row>
    <row r="1574" spans="4:5">
      <c r="D1574" s="120"/>
      <c r="E1574" s="120"/>
    </row>
    <row r="1575" spans="4:5">
      <c r="D1575" s="120"/>
      <c r="E1575" s="120"/>
    </row>
    <row r="1576" spans="4:5">
      <c r="D1576" s="120"/>
      <c r="E1576" s="120"/>
    </row>
    <row r="1577" spans="4:5">
      <c r="D1577" s="120"/>
      <c r="E1577" s="120"/>
    </row>
    <row r="1578" spans="4:5">
      <c r="D1578" s="120"/>
      <c r="E1578" s="120"/>
    </row>
    <row r="1579" spans="4:5">
      <c r="D1579" s="120"/>
      <c r="E1579" s="120"/>
    </row>
    <row r="1580" spans="4:5">
      <c r="D1580" s="120"/>
      <c r="E1580" s="120"/>
    </row>
    <row r="1581" spans="4:5">
      <c r="D1581" s="120"/>
      <c r="E1581" s="120"/>
    </row>
    <row r="1582" spans="4:5">
      <c r="D1582" s="120"/>
      <c r="E1582" s="120"/>
    </row>
    <row r="1583" spans="4:5">
      <c r="D1583" s="120"/>
      <c r="E1583" s="120"/>
    </row>
    <row r="1584" spans="4:5">
      <c r="D1584" s="120"/>
      <c r="E1584" s="120"/>
    </row>
    <row r="1585" spans="4:5">
      <c r="D1585" s="120"/>
      <c r="E1585" s="120"/>
    </row>
    <row r="1586" spans="4:5">
      <c r="D1586" s="120"/>
      <c r="E1586" s="120"/>
    </row>
    <row r="1587" spans="4:5">
      <c r="D1587" s="120"/>
      <c r="E1587" s="120"/>
    </row>
    <row r="1588" spans="4:5">
      <c r="D1588" s="120"/>
      <c r="E1588" s="120"/>
    </row>
    <row r="1589" spans="4:5">
      <c r="D1589" s="120"/>
      <c r="E1589" s="120"/>
    </row>
    <row r="1590" spans="4:5">
      <c r="D1590" s="120"/>
      <c r="E1590" s="120"/>
    </row>
    <row r="1591" spans="4:5">
      <c r="D1591" s="120"/>
      <c r="E1591" s="120"/>
    </row>
    <row r="1592" spans="4:5">
      <c r="D1592" s="120"/>
      <c r="E1592" s="120"/>
    </row>
    <row r="1593" spans="4:5">
      <c r="D1593" s="120"/>
      <c r="E1593" s="120"/>
    </row>
    <row r="1594" spans="4:5">
      <c r="D1594" s="120"/>
      <c r="E1594" s="120"/>
    </row>
    <row r="1595" spans="4:5">
      <c r="D1595" s="120"/>
      <c r="E1595" s="120"/>
    </row>
    <row r="1596" spans="4:5">
      <c r="D1596" s="120"/>
      <c r="E1596" s="120"/>
    </row>
    <row r="1597" spans="4:5">
      <c r="D1597" s="120"/>
      <c r="E1597" s="120"/>
    </row>
    <row r="1598" spans="4:5">
      <c r="D1598" s="120"/>
      <c r="E1598" s="120"/>
    </row>
    <row r="1599" spans="4:5">
      <c r="D1599" s="120"/>
      <c r="E1599" s="120"/>
    </row>
    <row r="1600" spans="4:5">
      <c r="D1600" s="120"/>
      <c r="E1600" s="120"/>
    </row>
    <row r="1601" spans="4:5">
      <c r="D1601" s="120"/>
      <c r="E1601" s="120"/>
    </row>
    <row r="1602" spans="4:5">
      <c r="D1602" s="120"/>
      <c r="E1602" s="120"/>
    </row>
    <row r="1603" spans="4:5">
      <c r="D1603" s="120"/>
      <c r="E1603" s="120"/>
    </row>
    <row r="1604" spans="4:5">
      <c r="D1604" s="120"/>
      <c r="E1604" s="120"/>
    </row>
    <row r="1605" spans="4:5">
      <c r="D1605" s="120"/>
      <c r="E1605" s="120"/>
    </row>
    <row r="1606" spans="4:5">
      <c r="D1606" s="120"/>
      <c r="E1606" s="120"/>
    </row>
    <row r="1607" spans="4:5">
      <c r="D1607" s="120"/>
      <c r="E1607" s="120"/>
    </row>
    <row r="1608" spans="4:5">
      <c r="D1608" s="120"/>
      <c r="E1608" s="120"/>
    </row>
    <row r="1609" spans="4:5">
      <c r="D1609" s="120"/>
      <c r="E1609" s="120"/>
    </row>
    <row r="1610" spans="4:5">
      <c r="D1610" s="120"/>
      <c r="E1610" s="120"/>
    </row>
    <row r="1611" spans="4:5">
      <c r="D1611" s="120"/>
      <c r="E1611" s="120"/>
    </row>
    <row r="1612" spans="4:5">
      <c r="D1612" s="120"/>
      <c r="E1612" s="120"/>
    </row>
    <row r="1613" spans="4:5">
      <c r="D1613" s="120"/>
      <c r="E1613" s="120"/>
    </row>
    <row r="1614" spans="4:5">
      <c r="D1614" s="120"/>
      <c r="E1614" s="120"/>
    </row>
    <row r="1615" spans="4:5">
      <c r="D1615" s="120"/>
      <c r="E1615" s="120"/>
    </row>
    <row r="1616" spans="4:5">
      <c r="D1616" s="120"/>
      <c r="E1616" s="120"/>
    </row>
    <row r="1617" spans="4:5">
      <c r="D1617" s="120"/>
      <c r="E1617" s="120"/>
    </row>
    <row r="1618" spans="4:5">
      <c r="D1618" s="120"/>
      <c r="E1618" s="120"/>
    </row>
    <row r="1619" spans="4:5">
      <c r="D1619" s="120"/>
      <c r="E1619" s="120"/>
    </row>
    <row r="1620" spans="4:5">
      <c r="D1620" s="120"/>
      <c r="E1620" s="120"/>
    </row>
    <row r="1621" spans="4:5">
      <c r="D1621" s="120"/>
      <c r="E1621" s="120"/>
    </row>
    <row r="1622" spans="4:5">
      <c r="D1622" s="120"/>
      <c r="E1622" s="120"/>
    </row>
    <row r="1623" spans="4:5">
      <c r="D1623" s="120"/>
      <c r="E1623" s="120"/>
    </row>
    <row r="1624" spans="4:5">
      <c r="D1624" s="120"/>
      <c r="E1624" s="120"/>
    </row>
    <row r="1625" spans="4:5">
      <c r="D1625" s="120"/>
      <c r="E1625" s="120"/>
    </row>
    <row r="1626" spans="4:5">
      <c r="D1626" s="120"/>
      <c r="E1626" s="120"/>
    </row>
    <row r="1627" spans="4:5">
      <c r="D1627" s="120"/>
      <c r="E1627" s="120"/>
    </row>
    <row r="1628" spans="4:5">
      <c r="D1628" s="120"/>
      <c r="E1628" s="120"/>
    </row>
    <row r="1629" spans="4:5">
      <c r="D1629" s="120"/>
      <c r="E1629" s="120"/>
    </row>
    <row r="1630" spans="4:5">
      <c r="D1630" s="120"/>
      <c r="E1630" s="120"/>
    </row>
    <row r="1631" spans="4:5">
      <c r="D1631" s="120"/>
      <c r="E1631" s="120"/>
    </row>
    <row r="1632" spans="4:5">
      <c r="D1632" s="120"/>
      <c r="E1632" s="120"/>
    </row>
    <row r="1633" spans="4:5">
      <c r="D1633" s="120"/>
      <c r="E1633" s="120"/>
    </row>
    <row r="1634" spans="4:5">
      <c r="D1634" s="120"/>
      <c r="E1634" s="120"/>
    </row>
    <row r="1635" spans="4:5">
      <c r="D1635" s="120"/>
      <c r="E1635" s="120"/>
    </row>
    <row r="1636" spans="4:5">
      <c r="D1636" s="120"/>
      <c r="E1636" s="120"/>
    </row>
    <row r="1637" spans="4:5">
      <c r="D1637" s="120"/>
      <c r="E1637" s="120"/>
    </row>
    <row r="1638" spans="4:5">
      <c r="D1638" s="120"/>
      <c r="E1638" s="120"/>
    </row>
    <row r="1639" spans="4:5">
      <c r="D1639" s="120"/>
      <c r="E1639" s="120"/>
    </row>
    <row r="1640" spans="4:5">
      <c r="D1640" s="120"/>
      <c r="E1640" s="120"/>
    </row>
    <row r="1641" spans="4:5">
      <c r="D1641" s="120"/>
      <c r="E1641" s="120"/>
    </row>
    <row r="1642" spans="4:5">
      <c r="D1642" s="120"/>
      <c r="E1642" s="120"/>
    </row>
    <row r="1643" spans="4:5">
      <c r="D1643" s="120"/>
      <c r="E1643" s="120"/>
    </row>
    <row r="1644" spans="4:5">
      <c r="D1644" s="120"/>
      <c r="E1644" s="120"/>
    </row>
    <row r="1645" spans="4:5">
      <c r="D1645" s="120"/>
      <c r="E1645" s="120"/>
    </row>
    <row r="1646" spans="4:5">
      <c r="D1646" s="120"/>
      <c r="E1646" s="120"/>
    </row>
    <row r="1647" spans="4:5">
      <c r="D1647" s="120"/>
      <c r="E1647" s="120"/>
    </row>
    <row r="1648" spans="4:5">
      <c r="D1648" s="120"/>
      <c r="E1648" s="120"/>
    </row>
    <row r="1649" spans="4:5">
      <c r="D1649" s="120"/>
      <c r="E1649" s="120"/>
    </row>
    <row r="1650" spans="4:5">
      <c r="D1650" s="120"/>
      <c r="E1650" s="120"/>
    </row>
    <row r="1651" spans="4:5">
      <c r="D1651" s="120"/>
      <c r="E1651" s="120"/>
    </row>
    <row r="1652" spans="4:5">
      <c r="D1652" s="120"/>
      <c r="E1652" s="120"/>
    </row>
    <row r="1653" spans="4:5">
      <c r="D1653" s="120"/>
      <c r="E1653" s="120"/>
    </row>
    <row r="1654" spans="4:5">
      <c r="D1654" s="120"/>
      <c r="E1654" s="120"/>
    </row>
    <row r="1655" spans="4:5">
      <c r="D1655" s="120"/>
      <c r="E1655" s="120"/>
    </row>
    <row r="1656" spans="4:5">
      <c r="D1656" s="120"/>
      <c r="E1656" s="120"/>
    </row>
    <row r="1657" spans="4:5">
      <c r="D1657" s="120"/>
      <c r="E1657" s="120"/>
    </row>
    <row r="1658" spans="4:5">
      <c r="D1658" s="120"/>
      <c r="E1658" s="120"/>
    </row>
    <row r="1659" spans="4:5">
      <c r="D1659" s="120"/>
      <c r="E1659" s="120"/>
    </row>
    <row r="1660" spans="4:5">
      <c r="D1660" s="120"/>
      <c r="E1660" s="120"/>
    </row>
    <row r="1661" spans="4:5">
      <c r="D1661" s="120"/>
      <c r="E1661" s="120"/>
    </row>
    <row r="1662" spans="4:5">
      <c r="D1662" s="120"/>
      <c r="E1662" s="120"/>
    </row>
    <row r="1663" spans="4:5">
      <c r="D1663" s="120"/>
      <c r="E1663" s="120"/>
    </row>
    <row r="1664" spans="4:5">
      <c r="D1664" s="120"/>
      <c r="E1664" s="120"/>
    </row>
    <row r="1665" spans="4:5">
      <c r="D1665" s="120"/>
      <c r="E1665" s="120"/>
    </row>
    <row r="1666" spans="4:5">
      <c r="D1666" s="120"/>
      <c r="E1666" s="120"/>
    </row>
    <row r="1667" spans="4:5">
      <c r="D1667" s="120"/>
      <c r="E1667" s="120"/>
    </row>
    <row r="1668" spans="4:5">
      <c r="D1668" s="120"/>
      <c r="E1668" s="120"/>
    </row>
    <row r="1669" spans="4:5">
      <c r="D1669" s="120"/>
      <c r="E1669" s="120"/>
    </row>
    <row r="1670" spans="4:5">
      <c r="D1670" s="120"/>
      <c r="E1670" s="120"/>
    </row>
    <row r="1671" spans="4:5">
      <c r="D1671" s="120"/>
      <c r="E1671" s="120"/>
    </row>
    <row r="1672" spans="4:5">
      <c r="D1672" s="120"/>
      <c r="E1672" s="120"/>
    </row>
    <row r="1673" spans="4:5">
      <c r="D1673" s="120"/>
      <c r="E1673" s="120"/>
    </row>
    <row r="1674" spans="4:5">
      <c r="D1674" s="120"/>
      <c r="E1674" s="120"/>
    </row>
    <row r="1675" spans="4:5">
      <c r="D1675" s="120"/>
      <c r="E1675" s="120"/>
    </row>
    <row r="1676" spans="4:5">
      <c r="D1676" s="120"/>
      <c r="E1676" s="120"/>
    </row>
    <row r="1677" spans="4:5">
      <c r="D1677" s="120"/>
      <c r="E1677" s="120"/>
    </row>
    <row r="1678" spans="4:5">
      <c r="D1678" s="120"/>
      <c r="E1678" s="120"/>
    </row>
    <row r="1679" spans="4:5">
      <c r="D1679" s="120"/>
      <c r="E1679" s="120"/>
    </row>
    <row r="1680" spans="4:5">
      <c r="D1680" s="120"/>
      <c r="E1680" s="120"/>
    </row>
    <row r="1681" spans="4:5">
      <c r="D1681" s="120"/>
      <c r="E1681" s="120"/>
    </row>
    <row r="1682" spans="4:5">
      <c r="D1682" s="120"/>
      <c r="E1682" s="120"/>
    </row>
    <row r="1683" spans="4:5">
      <c r="D1683" s="120"/>
      <c r="E1683" s="120"/>
    </row>
    <row r="1684" spans="4:5">
      <c r="D1684" s="120"/>
      <c r="E1684" s="120"/>
    </row>
    <row r="1685" spans="4:5">
      <c r="D1685" s="120"/>
      <c r="E1685" s="120"/>
    </row>
    <row r="1686" spans="4:5">
      <c r="D1686" s="120"/>
      <c r="E1686" s="120"/>
    </row>
    <row r="1687" spans="4:5">
      <c r="D1687" s="120"/>
      <c r="E1687" s="120"/>
    </row>
    <row r="1688" spans="4:5">
      <c r="D1688" s="120"/>
      <c r="E1688" s="120"/>
    </row>
    <row r="1689" spans="4:5">
      <c r="D1689" s="120"/>
      <c r="E1689" s="120"/>
    </row>
    <row r="1690" spans="4:5">
      <c r="D1690" s="120"/>
      <c r="E1690" s="120"/>
    </row>
    <row r="1691" spans="4:5">
      <c r="D1691" s="120"/>
      <c r="E1691" s="120"/>
    </row>
    <row r="1692" spans="4:5">
      <c r="D1692" s="120"/>
      <c r="E1692" s="120"/>
    </row>
    <row r="1693" spans="4:5">
      <c r="D1693" s="120"/>
      <c r="E1693" s="120"/>
    </row>
    <row r="1694" spans="4:5">
      <c r="D1694" s="120"/>
      <c r="E1694" s="120"/>
    </row>
    <row r="1695" spans="4:5">
      <c r="D1695" s="120"/>
      <c r="E1695" s="120"/>
    </row>
    <row r="1696" spans="4:5">
      <c r="D1696" s="120"/>
      <c r="E1696" s="120"/>
    </row>
    <row r="1697" spans="4:5">
      <c r="D1697" s="120"/>
      <c r="E1697" s="120"/>
    </row>
    <row r="1698" spans="4:5">
      <c r="D1698" s="120"/>
      <c r="E1698" s="120"/>
    </row>
    <row r="1699" spans="4:5">
      <c r="D1699" s="120"/>
      <c r="E1699" s="120"/>
    </row>
    <row r="1700" spans="4:5">
      <c r="D1700" s="120"/>
      <c r="E1700" s="120"/>
    </row>
    <row r="1701" spans="4:5">
      <c r="D1701" s="120"/>
      <c r="E1701" s="120"/>
    </row>
    <row r="1702" spans="4:5">
      <c r="D1702" s="120"/>
      <c r="E1702" s="120"/>
    </row>
    <row r="1703" spans="4:5">
      <c r="D1703" s="120"/>
      <c r="E1703" s="120"/>
    </row>
    <row r="1704" spans="4:5">
      <c r="D1704" s="120"/>
      <c r="E1704" s="120"/>
    </row>
    <row r="1705" spans="4:5">
      <c r="D1705" s="120"/>
      <c r="E1705" s="120"/>
    </row>
    <row r="1706" spans="4:5">
      <c r="D1706" s="120"/>
      <c r="E1706" s="120"/>
    </row>
    <row r="1707" spans="4:5">
      <c r="D1707" s="120"/>
      <c r="E1707" s="120"/>
    </row>
    <row r="1708" spans="4:5">
      <c r="D1708" s="120"/>
      <c r="E1708" s="120"/>
    </row>
    <row r="1709" spans="4:5">
      <c r="D1709" s="120"/>
      <c r="E1709" s="120"/>
    </row>
    <row r="1710" spans="4:5">
      <c r="D1710" s="120"/>
      <c r="E1710" s="120"/>
    </row>
    <row r="1711" spans="4:5">
      <c r="D1711" s="120"/>
      <c r="E1711" s="120"/>
    </row>
    <row r="1712" spans="4:5">
      <c r="D1712" s="120"/>
      <c r="E1712" s="120"/>
    </row>
    <row r="1713" spans="4:5">
      <c r="D1713" s="120"/>
      <c r="E1713" s="120"/>
    </row>
    <row r="1714" spans="4:5">
      <c r="D1714" s="120"/>
      <c r="E1714" s="120"/>
    </row>
    <row r="1715" spans="4:5">
      <c r="D1715" s="120"/>
      <c r="E1715" s="120"/>
    </row>
    <row r="1716" spans="4:5">
      <c r="D1716" s="120"/>
      <c r="E1716" s="120"/>
    </row>
    <row r="1717" spans="4:5">
      <c r="D1717" s="120"/>
      <c r="E1717" s="120"/>
    </row>
    <row r="1718" spans="4:5">
      <c r="D1718" s="120"/>
      <c r="E1718" s="120"/>
    </row>
    <row r="1719" spans="4:5">
      <c r="D1719" s="120"/>
      <c r="E1719" s="120"/>
    </row>
    <row r="1720" spans="4:5">
      <c r="D1720" s="120"/>
      <c r="E1720" s="120"/>
    </row>
    <row r="1721" spans="4:5">
      <c r="D1721" s="120"/>
      <c r="E1721" s="120"/>
    </row>
    <row r="1722" spans="4:5">
      <c r="D1722" s="120"/>
      <c r="E1722" s="120"/>
    </row>
    <row r="1723" spans="4:5">
      <c r="D1723" s="120"/>
      <c r="E1723" s="120"/>
    </row>
    <row r="1724" spans="4:5">
      <c r="D1724" s="120"/>
      <c r="E1724" s="120"/>
    </row>
    <row r="1725" spans="4:5">
      <c r="D1725" s="120"/>
      <c r="E1725" s="120"/>
    </row>
    <row r="1726" spans="4:5">
      <c r="D1726" s="120"/>
      <c r="E1726" s="120"/>
    </row>
    <row r="1727" spans="4:5">
      <c r="D1727" s="120"/>
      <c r="E1727" s="120"/>
    </row>
    <row r="1728" spans="4:5">
      <c r="D1728" s="120"/>
      <c r="E1728" s="120"/>
    </row>
    <row r="1729" spans="4:5">
      <c r="D1729" s="120"/>
      <c r="E1729" s="120"/>
    </row>
    <row r="1730" spans="4:5">
      <c r="D1730" s="120"/>
      <c r="E1730" s="120"/>
    </row>
    <row r="1731" spans="4:5">
      <c r="D1731" s="120"/>
      <c r="E1731" s="120"/>
    </row>
    <row r="1732" spans="4:5">
      <c r="D1732" s="120"/>
      <c r="E1732" s="120"/>
    </row>
    <row r="1733" spans="4:5">
      <c r="D1733" s="120"/>
      <c r="E1733" s="120"/>
    </row>
    <row r="1734" spans="4:5">
      <c r="D1734" s="120"/>
      <c r="E1734" s="120"/>
    </row>
    <row r="1735" spans="4:5">
      <c r="D1735" s="120"/>
      <c r="E1735" s="120"/>
    </row>
    <row r="1736" spans="4:5">
      <c r="D1736" s="120"/>
      <c r="E1736" s="120"/>
    </row>
    <row r="1737" spans="4:5">
      <c r="D1737" s="120"/>
      <c r="E1737" s="120"/>
    </row>
    <row r="1738" spans="4:5">
      <c r="D1738" s="120"/>
      <c r="E1738" s="120"/>
    </row>
    <row r="1739" spans="4:5">
      <c r="D1739" s="120"/>
      <c r="E1739" s="120"/>
    </row>
    <row r="1740" spans="4:5">
      <c r="D1740" s="120"/>
      <c r="E1740" s="120"/>
    </row>
    <row r="1741" spans="4:5">
      <c r="D1741" s="120"/>
      <c r="E1741" s="120"/>
    </row>
    <row r="1742" spans="4:5">
      <c r="D1742" s="120"/>
      <c r="E1742" s="120"/>
    </row>
    <row r="1743" spans="4:5">
      <c r="D1743" s="120"/>
      <c r="E1743" s="120"/>
    </row>
    <row r="1744" spans="4:5">
      <c r="D1744" s="120"/>
      <c r="E1744" s="120"/>
    </row>
    <row r="1745" spans="4:5">
      <c r="D1745" s="120"/>
      <c r="E1745" s="120"/>
    </row>
    <row r="1746" spans="4:5">
      <c r="D1746" s="120"/>
      <c r="E1746" s="120"/>
    </row>
    <row r="1747" spans="4:5">
      <c r="D1747" s="120"/>
      <c r="E1747" s="120"/>
    </row>
    <row r="1748" spans="4:5">
      <c r="D1748" s="120"/>
      <c r="E1748" s="120"/>
    </row>
    <row r="1749" spans="4:5">
      <c r="D1749" s="120"/>
      <c r="E1749" s="120"/>
    </row>
    <row r="1750" spans="4:5">
      <c r="D1750" s="120"/>
      <c r="E1750" s="120"/>
    </row>
    <row r="1751" spans="4:5">
      <c r="D1751" s="120"/>
      <c r="E1751" s="120"/>
    </row>
    <row r="1752" spans="4:5">
      <c r="D1752" s="120"/>
      <c r="E1752" s="120"/>
    </row>
    <row r="1753" spans="4:5">
      <c r="D1753" s="120"/>
      <c r="E1753" s="120"/>
    </row>
    <row r="1754" spans="4:5">
      <c r="D1754" s="120"/>
      <c r="E1754" s="120"/>
    </row>
    <row r="1755" spans="4:5">
      <c r="D1755" s="120"/>
      <c r="E1755" s="120"/>
    </row>
    <row r="1756" spans="4:5">
      <c r="D1756" s="120"/>
      <c r="E1756" s="120"/>
    </row>
    <row r="1757" spans="4:5">
      <c r="D1757" s="120"/>
      <c r="E1757" s="120"/>
    </row>
    <row r="1758" spans="4:5">
      <c r="D1758" s="120"/>
      <c r="E1758" s="120"/>
    </row>
    <row r="1759" spans="4:5">
      <c r="D1759" s="120"/>
      <c r="E1759" s="120"/>
    </row>
    <row r="1760" spans="4:5">
      <c r="D1760" s="120"/>
      <c r="E1760" s="120"/>
    </row>
    <row r="1761" spans="4:5">
      <c r="D1761" s="120"/>
      <c r="E1761" s="120"/>
    </row>
    <row r="1762" spans="4:5">
      <c r="D1762" s="120"/>
      <c r="E1762" s="120"/>
    </row>
    <row r="1763" spans="4:5">
      <c r="D1763" s="120"/>
      <c r="E1763" s="120"/>
    </row>
    <row r="1764" spans="4:5">
      <c r="D1764" s="120"/>
      <c r="E1764" s="120"/>
    </row>
    <row r="1765" spans="4:5">
      <c r="D1765" s="120"/>
      <c r="E1765" s="120"/>
    </row>
    <row r="1766" spans="4:5">
      <c r="D1766" s="120"/>
      <c r="E1766" s="120"/>
    </row>
    <row r="1767" spans="4:5">
      <c r="D1767" s="120"/>
      <c r="E1767" s="120"/>
    </row>
    <row r="1768" spans="4:5">
      <c r="D1768" s="120"/>
      <c r="E1768" s="120"/>
    </row>
    <row r="1769" spans="4:5">
      <c r="D1769" s="120"/>
      <c r="E1769" s="120"/>
    </row>
    <row r="1770" spans="4:5">
      <c r="D1770" s="120"/>
      <c r="E1770" s="120"/>
    </row>
    <row r="1771" spans="4:5">
      <c r="D1771" s="120"/>
      <c r="E1771" s="120"/>
    </row>
    <row r="1772" spans="4:5">
      <c r="D1772" s="120"/>
      <c r="E1772" s="120"/>
    </row>
    <row r="1773" spans="4:5">
      <c r="D1773" s="120"/>
      <c r="E1773" s="120"/>
    </row>
    <row r="1774" spans="4:5">
      <c r="D1774" s="120"/>
      <c r="E1774" s="120"/>
    </row>
    <row r="1775" spans="4:5">
      <c r="D1775" s="120"/>
      <c r="E1775" s="120"/>
    </row>
    <row r="1776" spans="4:5">
      <c r="D1776" s="120"/>
      <c r="E1776" s="120"/>
    </row>
    <row r="1777" spans="4:5">
      <c r="D1777" s="120"/>
      <c r="E1777" s="120"/>
    </row>
    <row r="1778" spans="4:5">
      <c r="D1778" s="120"/>
      <c r="E1778" s="120"/>
    </row>
    <row r="1779" spans="4:5">
      <c r="D1779" s="120"/>
      <c r="E1779" s="120"/>
    </row>
    <row r="1780" spans="4:5">
      <c r="D1780" s="120"/>
      <c r="E1780" s="120"/>
    </row>
    <row r="1781" spans="4:5">
      <c r="D1781" s="120"/>
      <c r="E1781" s="120"/>
    </row>
    <row r="1782" spans="4:5">
      <c r="D1782" s="120"/>
      <c r="E1782" s="120"/>
    </row>
    <row r="1783" spans="4:5">
      <c r="D1783" s="120"/>
      <c r="E1783" s="120"/>
    </row>
    <row r="1784" spans="4:5">
      <c r="D1784" s="120"/>
      <c r="E1784" s="120"/>
    </row>
    <row r="1785" spans="4:5">
      <c r="D1785" s="120"/>
      <c r="E1785" s="120"/>
    </row>
    <row r="1786" spans="4:5">
      <c r="D1786" s="120"/>
      <c r="E1786" s="120"/>
    </row>
    <row r="1787" spans="4:5">
      <c r="D1787" s="120"/>
      <c r="E1787" s="120"/>
    </row>
    <row r="1788" spans="4:5">
      <c r="D1788" s="120"/>
      <c r="E1788" s="120"/>
    </row>
    <row r="1789" spans="4:5">
      <c r="D1789" s="120"/>
      <c r="E1789" s="120"/>
    </row>
    <row r="1790" spans="4:5">
      <c r="D1790" s="120"/>
      <c r="E1790" s="120"/>
    </row>
    <row r="1791" spans="4:5">
      <c r="D1791" s="120"/>
      <c r="E1791" s="120"/>
    </row>
    <row r="1792" spans="4:5">
      <c r="D1792" s="120"/>
      <c r="E1792" s="120"/>
    </row>
    <row r="1793" spans="4:5">
      <c r="D1793" s="120"/>
      <c r="E1793" s="120"/>
    </row>
    <row r="1794" spans="4:5">
      <c r="D1794" s="120"/>
      <c r="E1794" s="120"/>
    </row>
    <row r="1795" spans="4:5">
      <c r="D1795" s="120"/>
      <c r="E1795" s="120"/>
    </row>
    <row r="1796" spans="4:5">
      <c r="D1796" s="120"/>
      <c r="E1796" s="120"/>
    </row>
    <row r="1797" spans="4:5">
      <c r="D1797" s="120"/>
      <c r="E1797" s="120"/>
    </row>
    <row r="1798" spans="4:5">
      <c r="D1798" s="120"/>
      <c r="E1798" s="120"/>
    </row>
    <row r="1799" spans="4:5">
      <c r="D1799" s="120"/>
      <c r="E1799" s="120"/>
    </row>
    <row r="1800" spans="4:5">
      <c r="D1800" s="120"/>
      <c r="E1800" s="120"/>
    </row>
    <row r="1801" spans="4:5">
      <c r="D1801" s="120"/>
      <c r="E1801" s="120"/>
    </row>
    <row r="1802" spans="4:5">
      <c r="D1802" s="120"/>
      <c r="E1802" s="120"/>
    </row>
    <row r="1803" spans="4:5">
      <c r="D1803" s="120"/>
      <c r="E1803" s="120"/>
    </row>
    <row r="1804" spans="4:5">
      <c r="D1804" s="120"/>
      <c r="E1804" s="120"/>
    </row>
    <row r="1805" spans="4:5">
      <c r="D1805" s="120"/>
      <c r="E1805" s="120"/>
    </row>
    <row r="1806" spans="4:5">
      <c r="D1806" s="120"/>
      <c r="E1806" s="120"/>
    </row>
    <row r="1807" spans="4:5">
      <c r="D1807" s="120"/>
      <c r="E1807" s="120"/>
    </row>
    <row r="1808" spans="4:5">
      <c r="D1808" s="120"/>
      <c r="E1808" s="120"/>
    </row>
    <row r="1809" spans="4:5">
      <c r="D1809" s="120"/>
      <c r="E1809" s="120"/>
    </row>
    <row r="1810" spans="4:5">
      <c r="D1810" s="120"/>
      <c r="E1810" s="120"/>
    </row>
    <row r="1811" spans="4:5">
      <c r="D1811" s="120"/>
      <c r="E1811" s="120"/>
    </row>
    <row r="1812" spans="4:5">
      <c r="D1812" s="120"/>
      <c r="E1812" s="120"/>
    </row>
    <row r="1813" spans="4:5">
      <c r="D1813" s="120"/>
      <c r="E1813" s="120"/>
    </row>
    <row r="1814" spans="4:5">
      <c r="D1814" s="120"/>
      <c r="E1814" s="120"/>
    </row>
    <row r="1815" spans="4:5">
      <c r="D1815" s="120"/>
      <c r="E1815" s="120"/>
    </row>
    <row r="1816" spans="4:5">
      <c r="D1816" s="120"/>
      <c r="E1816" s="120"/>
    </row>
    <row r="1817" spans="4:5">
      <c r="D1817" s="120"/>
      <c r="E1817" s="120"/>
    </row>
    <row r="1818" spans="4:5">
      <c r="D1818" s="120"/>
      <c r="E1818" s="120"/>
    </row>
    <row r="1819" spans="4:5">
      <c r="D1819" s="120"/>
      <c r="E1819" s="120"/>
    </row>
    <row r="1820" spans="4:5">
      <c r="D1820" s="120"/>
      <c r="E1820" s="120"/>
    </row>
    <row r="1821" spans="4:5">
      <c r="D1821" s="120"/>
      <c r="E1821" s="120"/>
    </row>
    <row r="1822" spans="4:5">
      <c r="D1822" s="120"/>
      <c r="E1822" s="120"/>
    </row>
    <row r="1823" spans="4:5">
      <c r="D1823" s="120"/>
      <c r="E1823" s="120"/>
    </row>
    <row r="1824" spans="4:5">
      <c r="D1824" s="120"/>
      <c r="E1824" s="120"/>
    </row>
    <row r="1825" spans="4:5">
      <c r="D1825" s="120"/>
      <c r="E1825" s="120"/>
    </row>
    <row r="1826" spans="4:5">
      <c r="D1826" s="120"/>
      <c r="E1826" s="120"/>
    </row>
    <row r="1827" spans="4:5">
      <c r="D1827" s="120"/>
      <c r="E1827" s="120"/>
    </row>
    <row r="1828" spans="4:5">
      <c r="D1828" s="120"/>
      <c r="E1828" s="120"/>
    </row>
    <row r="1829" spans="4:5">
      <c r="D1829" s="120"/>
      <c r="E1829" s="120"/>
    </row>
    <row r="1830" spans="4:5">
      <c r="D1830" s="120"/>
      <c r="E1830" s="120"/>
    </row>
    <row r="1831" spans="4:5">
      <c r="D1831" s="120"/>
      <c r="E1831" s="120"/>
    </row>
    <row r="1832" spans="4:5">
      <c r="D1832" s="120"/>
      <c r="E1832" s="120"/>
    </row>
    <row r="1833" spans="4:5">
      <c r="D1833" s="120"/>
      <c r="E1833" s="120"/>
    </row>
    <row r="1834" spans="4:5">
      <c r="D1834" s="120"/>
      <c r="E1834" s="120"/>
    </row>
    <row r="1835" spans="4:5">
      <c r="D1835" s="120"/>
      <c r="E1835" s="120"/>
    </row>
    <row r="1836" spans="4:5">
      <c r="D1836" s="120"/>
      <c r="E1836" s="120"/>
    </row>
    <row r="1837" spans="4:5">
      <c r="D1837" s="120"/>
      <c r="E1837" s="120"/>
    </row>
    <row r="1838" spans="4:5">
      <c r="D1838" s="120"/>
      <c r="E1838" s="120"/>
    </row>
    <row r="1839" spans="4:5">
      <c r="D1839" s="120"/>
      <c r="E1839" s="120"/>
    </row>
    <row r="1840" spans="4:5">
      <c r="D1840" s="120"/>
      <c r="E1840" s="120"/>
    </row>
    <row r="1841" spans="4:5">
      <c r="D1841" s="120"/>
      <c r="E1841" s="120"/>
    </row>
    <row r="1842" spans="4:5">
      <c r="D1842" s="120"/>
      <c r="E1842" s="120"/>
    </row>
    <row r="1843" spans="4:5">
      <c r="D1843" s="120"/>
      <c r="E1843" s="120"/>
    </row>
    <row r="1844" spans="4:5">
      <c r="D1844" s="120"/>
      <c r="E1844" s="120"/>
    </row>
    <row r="1845" spans="4:5">
      <c r="D1845" s="120"/>
      <c r="E1845" s="120"/>
    </row>
    <row r="1846" spans="4:5">
      <c r="D1846" s="120"/>
      <c r="E1846" s="120"/>
    </row>
    <row r="1847" spans="4:5">
      <c r="D1847" s="120"/>
      <c r="E1847" s="120"/>
    </row>
    <row r="1848" spans="4:5">
      <c r="D1848" s="120"/>
      <c r="E1848" s="120"/>
    </row>
    <row r="1849" spans="4:5">
      <c r="D1849" s="120"/>
      <c r="E1849" s="120"/>
    </row>
    <row r="1850" spans="4:5">
      <c r="D1850" s="120"/>
      <c r="E1850" s="120"/>
    </row>
    <row r="1851" spans="4:5">
      <c r="D1851" s="120"/>
      <c r="E1851" s="120"/>
    </row>
    <row r="1852" spans="4:5">
      <c r="D1852" s="120"/>
      <c r="E1852" s="120"/>
    </row>
    <row r="1853" spans="4:5">
      <c r="D1853" s="120"/>
      <c r="E1853" s="120"/>
    </row>
    <row r="1854" spans="4:5">
      <c r="D1854" s="120"/>
      <c r="E1854" s="120"/>
    </row>
    <row r="1855" spans="4:5">
      <c r="D1855" s="120"/>
      <c r="E1855" s="120"/>
    </row>
    <row r="1856" spans="4:5">
      <c r="D1856" s="120"/>
      <c r="E1856" s="120"/>
    </row>
    <row r="1857" spans="4:5">
      <c r="D1857" s="120"/>
      <c r="E1857" s="120"/>
    </row>
    <row r="1858" spans="4:5">
      <c r="D1858" s="120"/>
      <c r="E1858" s="120"/>
    </row>
    <row r="1859" spans="4:5">
      <c r="D1859" s="120"/>
      <c r="E1859" s="120"/>
    </row>
    <row r="1860" spans="4:5">
      <c r="D1860" s="120"/>
      <c r="E1860" s="120"/>
    </row>
    <row r="1861" spans="4:5">
      <c r="D1861" s="120"/>
      <c r="E1861" s="120"/>
    </row>
    <row r="1862" spans="4:5">
      <c r="D1862" s="120"/>
      <c r="E1862" s="120"/>
    </row>
    <row r="1863" spans="4:5">
      <c r="D1863" s="120"/>
      <c r="E1863" s="120"/>
    </row>
    <row r="1864" spans="4:5">
      <c r="D1864" s="120"/>
      <c r="E1864" s="120"/>
    </row>
    <row r="1865" spans="4:5">
      <c r="D1865" s="120"/>
      <c r="E1865" s="120"/>
    </row>
    <row r="1866" spans="4:5">
      <c r="D1866" s="120"/>
      <c r="E1866" s="120"/>
    </row>
    <row r="1867" spans="4:5">
      <c r="D1867" s="120"/>
      <c r="E1867" s="120"/>
    </row>
    <row r="1868" spans="4:5">
      <c r="D1868" s="120"/>
      <c r="E1868" s="120"/>
    </row>
    <row r="1869" spans="4:5">
      <c r="D1869" s="120"/>
      <c r="E1869" s="120"/>
    </row>
    <row r="1870" spans="4:5">
      <c r="D1870" s="120"/>
      <c r="E1870" s="120"/>
    </row>
    <row r="1871" spans="4:5">
      <c r="D1871" s="120"/>
      <c r="E1871" s="120"/>
    </row>
    <row r="1872" spans="4:5">
      <c r="D1872" s="120"/>
      <c r="E1872" s="120"/>
    </row>
    <row r="1873" spans="4:5">
      <c r="D1873" s="120"/>
      <c r="E1873" s="120"/>
    </row>
    <row r="1874" spans="4:5">
      <c r="D1874" s="120"/>
      <c r="E1874" s="120"/>
    </row>
    <row r="1875" spans="4:5">
      <c r="D1875" s="120"/>
      <c r="E1875" s="120"/>
    </row>
    <row r="1876" spans="4:5">
      <c r="D1876" s="120"/>
      <c r="E1876" s="120"/>
    </row>
    <row r="1877" spans="4:5">
      <c r="D1877" s="120"/>
      <c r="E1877" s="120"/>
    </row>
    <row r="1878" spans="4:5">
      <c r="D1878" s="120"/>
      <c r="E1878" s="120"/>
    </row>
    <row r="1879" spans="4:5">
      <c r="D1879" s="120"/>
      <c r="E1879" s="120"/>
    </row>
    <row r="1880" spans="4:5">
      <c r="D1880" s="120"/>
      <c r="E1880" s="120"/>
    </row>
    <row r="1881" spans="4:5">
      <c r="D1881" s="120"/>
      <c r="E1881" s="120"/>
    </row>
    <row r="1882" spans="4:5">
      <c r="D1882" s="120"/>
      <c r="E1882" s="120"/>
    </row>
    <row r="1883" spans="4:5">
      <c r="D1883" s="120"/>
      <c r="E1883" s="120"/>
    </row>
    <row r="1884" spans="4:5">
      <c r="D1884" s="120"/>
      <c r="E1884" s="120"/>
    </row>
    <row r="1885" spans="4:5">
      <c r="D1885" s="120"/>
      <c r="E1885" s="120"/>
    </row>
    <row r="1886" spans="4:5">
      <c r="D1886" s="120"/>
      <c r="E1886" s="120"/>
    </row>
    <row r="1887" spans="4:5">
      <c r="D1887" s="120"/>
      <c r="E1887" s="120"/>
    </row>
    <row r="1888" spans="4:5">
      <c r="D1888" s="120"/>
      <c r="E1888" s="120"/>
    </row>
    <row r="1889" spans="4:5">
      <c r="D1889" s="120"/>
      <c r="E1889" s="120"/>
    </row>
    <row r="1890" spans="4:5">
      <c r="D1890" s="120"/>
      <c r="E1890" s="120"/>
    </row>
    <row r="1891" spans="4:5">
      <c r="D1891" s="120"/>
      <c r="E1891" s="120"/>
    </row>
    <row r="1892" spans="4:5">
      <c r="D1892" s="120"/>
      <c r="E1892" s="120"/>
    </row>
    <row r="1893" spans="4:5">
      <c r="D1893" s="120"/>
      <c r="E1893" s="120"/>
    </row>
    <row r="1894" spans="4:5">
      <c r="D1894" s="120"/>
      <c r="E1894" s="120"/>
    </row>
    <row r="1895" spans="4:5">
      <c r="D1895" s="120"/>
      <c r="E1895" s="120"/>
    </row>
    <row r="1896" spans="4:5">
      <c r="D1896" s="120"/>
      <c r="E1896" s="120"/>
    </row>
    <row r="1897" spans="4:5">
      <c r="D1897" s="120"/>
      <c r="E1897" s="120"/>
    </row>
    <row r="1898" spans="4:5">
      <c r="D1898" s="120"/>
      <c r="E1898" s="120"/>
    </row>
    <row r="1899" spans="4:5">
      <c r="D1899" s="120"/>
      <c r="E1899" s="120"/>
    </row>
    <row r="1900" spans="4:5">
      <c r="D1900" s="120"/>
      <c r="E1900" s="120"/>
    </row>
    <row r="1901" spans="4:5">
      <c r="D1901" s="120"/>
      <c r="E1901" s="120"/>
    </row>
    <row r="1902" spans="4:5">
      <c r="D1902" s="120"/>
      <c r="E1902" s="120"/>
    </row>
    <row r="1903" spans="4:5">
      <c r="D1903" s="120"/>
      <c r="E1903" s="120"/>
    </row>
    <row r="1904" spans="4:5">
      <c r="D1904" s="120"/>
      <c r="E1904" s="120"/>
    </row>
    <row r="1905" spans="4:5">
      <c r="D1905" s="120"/>
      <c r="E1905" s="120"/>
    </row>
    <row r="1906" spans="4:5">
      <c r="D1906" s="120"/>
      <c r="E1906" s="120"/>
    </row>
    <row r="1907" spans="4:5">
      <c r="D1907" s="120"/>
      <c r="E1907" s="120"/>
    </row>
    <row r="1908" spans="4:5">
      <c r="D1908" s="120"/>
      <c r="E1908" s="120"/>
    </row>
    <row r="1909" spans="4:5">
      <c r="D1909" s="120"/>
      <c r="E1909" s="120"/>
    </row>
    <row r="1910" spans="4:5">
      <c r="D1910" s="120"/>
      <c r="E1910" s="120"/>
    </row>
    <row r="1911" spans="4:5">
      <c r="D1911" s="120"/>
      <c r="E1911" s="120"/>
    </row>
    <row r="1912" spans="4:5">
      <c r="D1912" s="120"/>
      <c r="E1912" s="120"/>
    </row>
    <row r="1913" spans="4:5">
      <c r="D1913" s="120"/>
      <c r="E1913" s="120"/>
    </row>
    <row r="1914" spans="4:5">
      <c r="D1914" s="120"/>
      <c r="E1914" s="120"/>
    </row>
    <row r="1915" spans="4:5">
      <c r="D1915" s="120"/>
      <c r="E1915" s="120"/>
    </row>
    <row r="1916" spans="4:5">
      <c r="D1916" s="120"/>
      <c r="E1916" s="120"/>
    </row>
    <row r="1917" spans="4:5">
      <c r="D1917" s="120"/>
      <c r="E1917" s="120"/>
    </row>
    <row r="1918" spans="4:5">
      <c r="D1918" s="120"/>
      <c r="E1918" s="120"/>
    </row>
    <row r="1919" spans="4:5">
      <c r="D1919" s="120"/>
      <c r="E1919" s="120"/>
    </row>
    <row r="1920" spans="4:5">
      <c r="D1920" s="120"/>
      <c r="E1920" s="120"/>
    </row>
    <row r="1921" spans="4:5">
      <c r="D1921" s="120"/>
      <c r="E1921" s="120"/>
    </row>
    <row r="1922" spans="4:5">
      <c r="D1922" s="120"/>
      <c r="E1922" s="120"/>
    </row>
    <row r="1923" spans="4:5">
      <c r="D1923" s="120"/>
      <c r="E1923" s="120"/>
    </row>
    <row r="1924" spans="4:5">
      <c r="D1924" s="120"/>
      <c r="E1924" s="120"/>
    </row>
    <row r="1925" spans="4:5">
      <c r="D1925" s="120"/>
      <c r="E1925" s="120"/>
    </row>
    <row r="1926" spans="4:5">
      <c r="D1926" s="120"/>
      <c r="E1926" s="120"/>
    </row>
    <row r="1927" spans="4:5">
      <c r="D1927" s="120"/>
      <c r="E1927" s="120"/>
    </row>
    <row r="1928" spans="4:5">
      <c r="D1928" s="120"/>
      <c r="E1928" s="120"/>
    </row>
    <row r="1929" spans="4:5">
      <c r="D1929" s="120"/>
      <c r="E1929" s="120"/>
    </row>
    <row r="1930" spans="4:5">
      <c r="D1930" s="120"/>
      <c r="E1930" s="120"/>
    </row>
    <row r="1931" spans="4:5">
      <c r="D1931" s="120"/>
      <c r="E1931" s="120"/>
    </row>
    <row r="1932" spans="4:5">
      <c r="D1932" s="120"/>
      <c r="E1932" s="120"/>
    </row>
    <row r="1933" spans="4:5">
      <c r="D1933" s="120"/>
      <c r="E1933" s="120"/>
    </row>
    <row r="1934" spans="4:5">
      <c r="D1934" s="120"/>
      <c r="E1934" s="120"/>
    </row>
    <row r="1935" spans="4:5">
      <c r="D1935" s="120"/>
      <c r="E1935" s="120"/>
    </row>
    <row r="1936" spans="4:5">
      <c r="D1936" s="120"/>
      <c r="E1936" s="120"/>
    </row>
    <row r="1937" spans="4:5">
      <c r="D1937" s="120"/>
      <c r="E1937" s="120"/>
    </row>
    <row r="1938" spans="4:5">
      <c r="D1938" s="120"/>
      <c r="E1938" s="120"/>
    </row>
    <row r="1939" spans="4:5">
      <c r="D1939" s="120"/>
      <c r="E1939" s="120"/>
    </row>
    <row r="1940" spans="4:5">
      <c r="D1940" s="120"/>
      <c r="E1940" s="120"/>
    </row>
    <row r="1941" spans="4:5">
      <c r="D1941" s="120"/>
      <c r="E1941" s="120"/>
    </row>
    <row r="1942" spans="4:5">
      <c r="D1942" s="120"/>
      <c r="E1942" s="120"/>
    </row>
    <row r="1943" spans="4:5">
      <c r="D1943" s="120"/>
      <c r="E1943" s="120"/>
    </row>
    <row r="1944" spans="4:5">
      <c r="D1944" s="120"/>
      <c r="E1944" s="120"/>
    </row>
    <row r="1945" spans="4:5">
      <c r="D1945" s="120"/>
      <c r="E1945" s="120"/>
    </row>
    <row r="1946" spans="4:5">
      <c r="D1946" s="120"/>
      <c r="E1946" s="120"/>
    </row>
    <row r="1947" spans="4:5">
      <c r="D1947" s="120"/>
      <c r="E1947" s="120"/>
    </row>
    <row r="1948" spans="4:5">
      <c r="D1948" s="120"/>
      <c r="E1948" s="120"/>
    </row>
    <row r="1949" spans="4:5">
      <c r="D1949" s="120"/>
      <c r="E1949" s="120"/>
    </row>
    <row r="1950" spans="4:5">
      <c r="D1950" s="120"/>
      <c r="E1950" s="120"/>
    </row>
    <row r="1951" spans="4:5">
      <c r="D1951" s="120"/>
      <c r="E1951" s="120"/>
    </row>
    <row r="1952" spans="4:5">
      <c r="D1952" s="120"/>
      <c r="E1952" s="120"/>
    </row>
    <row r="1953" spans="4:5">
      <c r="D1953" s="120"/>
      <c r="E1953" s="120"/>
    </row>
    <row r="1954" spans="4:5">
      <c r="D1954" s="120"/>
      <c r="E1954" s="120"/>
    </row>
    <row r="1955" spans="4:5">
      <c r="D1955" s="120"/>
      <c r="E1955" s="120"/>
    </row>
    <row r="1956" spans="4:5">
      <c r="D1956" s="120"/>
      <c r="E1956" s="120"/>
    </row>
    <row r="1957" spans="4:5">
      <c r="D1957" s="120"/>
      <c r="E1957" s="120"/>
    </row>
    <row r="1958" spans="4:5">
      <c r="D1958" s="120"/>
      <c r="E1958" s="120"/>
    </row>
    <row r="1959" spans="4:5">
      <c r="D1959" s="120"/>
      <c r="E1959" s="120"/>
    </row>
    <row r="1960" spans="4:5">
      <c r="D1960" s="120"/>
      <c r="E1960" s="120"/>
    </row>
    <row r="1961" spans="4:5">
      <c r="D1961" s="120"/>
      <c r="E1961" s="120"/>
    </row>
    <row r="1962" spans="4:5">
      <c r="D1962" s="120"/>
      <c r="E1962" s="120"/>
    </row>
    <row r="1963" spans="4:5">
      <c r="D1963" s="120"/>
      <c r="E1963" s="120"/>
    </row>
    <row r="1964" spans="4:5">
      <c r="D1964" s="120"/>
      <c r="E1964" s="120"/>
    </row>
    <row r="1965" spans="4:5">
      <c r="D1965" s="120"/>
      <c r="E1965" s="120"/>
    </row>
    <row r="1966" spans="4:5">
      <c r="D1966" s="120"/>
      <c r="E1966" s="120"/>
    </row>
    <row r="1967" spans="4:5">
      <c r="D1967" s="120"/>
      <c r="E1967" s="120"/>
    </row>
    <row r="1968" spans="4:5">
      <c r="D1968" s="120"/>
      <c r="E1968" s="120"/>
    </row>
    <row r="1969" spans="4:5">
      <c r="D1969" s="120"/>
      <c r="E1969" s="120"/>
    </row>
    <row r="1970" spans="4:5">
      <c r="D1970" s="120"/>
      <c r="E1970" s="120"/>
    </row>
    <row r="1971" spans="4:5">
      <c r="D1971" s="120"/>
      <c r="E1971" s="120"/>
    </row>
    <row r="1972" spans="4:5">
      <c r="D1972" s="120"/>
      <c r="E1972" s="120"/>
    </row>
    <row r="1973" spans="4:5">
      <c r="D1973" s="120"/>
      <c r="E1973" s="120"/>
    </row>
    <row r="1974" spans="4:5">
      <c r="D1974" s="120"/>
      <c r="E1974" s="120"/>
    </row>
    <row r="1975" spans="4:5">
      <c r="D1975" s="120"/>
      <c r="E1975" s="120"/>
    </row>
    <row r="1976" spans="4:5">
      <c r="D1976" s="120"/>
      <c r="E1976" s="120"/>
    </row>
    <row r="1977" spans="4:5">
      <c r="D1977" s="120"/>
      <c r="E1977" s="120"/>
    </row>
    <row r="1978" spans="4:5">
      <c r="D1978" s="120"/>
      <c r="E1978" s="120"/>
    </row>
    <row r="1979" spans="4:5">
      <c r="D1979" s="120"/>
      <c r="E1979" s="120"/>
    </row>
    <row r="1980" spans="4:5">
      <c r="D1980" s="120"/>
      <c r="E1980" s="120"/>
    </row>
    <row r="1981" spans="4:5">
      <c r="D1981" s="120"/>
      <c r="E1981" s="120"/>
    </row>
    <row r="1982" spans="4:5">
      <c r="D1982" s="120"/>
      <c r="E1982" s="120"/>
    </row>
    <row r="1983" spans="4:5">
      <c r="D1983" s="120"/>
      <c r="E1983" s="120"/>
    </row>
    <row r="1984" spans="4:5">
      <c r="D1984" s="120"/>
      <c r="E1984" s="120"/>
    </row>
    <row r="1985" spans="4:5">
      <c r="D1985" s="120"/>
      <c r="E1985" s="120"/>
    </row>
    <row r="1986" spans="4:5">
      <c r="D1986" s="120"/>
      <c r="E1986" s="120"/>
    </row>
    <row r="1987" spans="4:5">
      <c r="D1987" s="120"/>
      <c r="E1987" s="120"/>
    </row>
    <row r="1988" spans="4:5">
      <c r="D1988" s="120"/>
      <c r="E1988" s="120"/>
    </row>
    <row r="1989" spans="4:5">
      <c r="D1989" s="120"/>
      <c r="E1989" s="120"/>
    </row>
    <row r="1990" spans="4:5">
      <c r="D1990" s="120"/>
      <c r="E1990" s="120"/>
    </row>
    <row r="1991" spans="4:5">
      <c r="D1991" s="120"/>
      <c r="E1991" s="120"/>
    </row>
    <row r="1992" spans="4:5">
      <c r="D1992" s="120"/>
      <c r="E1992" s="120"/>
    </row>
    <row r="1993" spans="4:5">
      <c r="D1993" s="120"/>
      <c r="E1993" s="120"/>
    </row>
    <row r="1994" spans="4:5">
      <c r="D1994" s="120"/>
      <c r="E1994" s="120"/>
    </row>
    <row r="1995" spans="4:5">
      <c r="D1995" s="120"/>
      <c r="E1995" s="120"/>
    </row>
    <row r="1996" spans="4:5">
      <c r="D1996" s="120"/>
      <c r="E1996" s="120"/>
    </row>
    <row r="1997" spans="4:5">
      <c r="D1997" s="120"/>
      <c r="E1997" s="120"/>
    </row>
    <row r="1998" spans="4:5">
      <c r="D1998" s="120"/>
      <c r="E1998" s="120"/>
    </row>
    <row r="1999" spans="4:5">
      <c r="D1999" s="120"/>
      <c r="E1999" s="120"/>
    </row>
    <row r="2000" spans="4:5">
      <c r="D2000" s="120"/>
      <c r="E2000" s="120"/>
    </row>
    <row r="2001" spans="4:5">
      <c r="D2001" s="120"/>
      <c r="E2001" s="120"/>
    </row>
    <row r="2002" spans="4:5">
      <c r="D2002" s="120"/>
      <c r="E2002" s="120"/>
    </row>
    <row r="2003" spans="4:5">
      <c r="D2003" s="120"/>
      <c r="E2003" s="120"/>
    </row>
    <row r="2004" spans="4:5">
      <c r="D2004" s="120"/>
      <c r="E2004" s="120"/>
    </row>
    <row r="2005" spans="4:5">
      <c r="D2005" s="120"/>
      <c r="E2005" s="120"/>
    </row>
    <row r="2006" spans="4:5">
      <c r="D2006" s="120"/>
      <c r="E2006" s="120"/>
    </row>
    <row r="2007" spans="4:5">
      <c r="D2007" s="120"/>
      <c r="E2007" s="120"/>
    </row>
    <row r="2008" spans="4:5">
      <c r="D2008" s="120"/>
      <c r="E2008" s="120"/>
    </row>
    <row r="2009" spans="4:5">
      <c r="D2009" s="120"/>
      <c r="E2009" s="120"/>
    </row>
    <row r="2010" spans="4:5">
      <c r="D2010" s="120"/>
      <c r="E2010" s="120"/>
    </row>
    <row r="2011" spans="4:5">
      <c r="D2011" s="120"/>
      <c r="E2011" s="120"/>
    </row>
    <row r="2012" spans="4:5">
      <c r="D2012" s="120"/>
      <c r="E2012" s="120"/>
    </row>
    <row r="2013" spans="4:5">
      <c r="D2013" s="120"/>
      <c r="E2013" s="120"/>
    </row>
    <row r="2014" spans="4:5">
      <c r="D2014" s="120"/>
      <c r="E2014" s="120"/>
    </row>
    <row r="2015" spans="4:5">
      <c r="D2015" s="120"/>
      <c r="E2015" s="120"/>
    </row>
    <row r="2016" spans="4:5">
      <c r="D2016" s="120"/>
      <c r="E2016" s="120"/>
    </row>
    <row r="2017" spans="4:5">
      <c r="D2017" s="120"/>
      <c r="E2017" s="120"/>
    </row>
    <row r="2018" spans="4:5">
      <c r="D2018" s="120"/>
      <c r="E2018" s="120"/>
    </row>
    <row r="2019" spans="4:5">
      <c r="D2019" s="120"/>
      <c r="E2019" s="120"/>
    </row>
    <row r="2020" spans="4:5">
      <c r="D2020" s="120"/>
      <c r="E2020" s="120"/>
    </row>
    <row r="2021" spans="4:5">
      <c r="D2021" s="120"/>
      <c r="E2021" s="120"/>
    </row>
    <row r="2022" spans="4:5">
      <c r="D2022" s="120"/>
      <c r="E2022" s="120"/>
    </row>
    <row r="2023" spans="4:5">
      <c r="D2023" s="120"/>
      <c r="E2023" s="120"/>
    </row>
    <row r="2024" spans="4:5">
      <c r="D2024" s="120"/>
      <c r="E2024" s="120"/>
    </row>
    <row r="2025" spans="4:5">
      <c r="D2025" s="120"/>
      <c r="E2025" s="120"/>
    </row>
    <row r="2026" spans="4:5">
      <c r="D2026" s="120"/>
      <c r="E2026" s="120"/>
    </row>
    <row r="2027" spans="4:5">
      <c r="D2027" s="120"/>
      <c r="E2027" s="120"/>
    </row>
    <row r="2028" spans="4:5">
      <c r="D2028" s="120"/>
      <c r="E2028" s="120"/>
    </row>
    <row r="2029" spans="4:5">
      <c r="D2029" s="120"/>
      <c r="E2029" s="120"/>
    </row>
    <row r="2030" spans="4:5">
      <c r="D2030" s="120"/>
      <c r="E2030" s="120"/>
    </row>
    <row r="2031" spans="4:5">
      <c r="D2031" s="120"/>
      <c r="E2031" s="120"/>
    </row>
    <row r="2032" spans="4:5">
      <c r="D2032" s="120"/>
      <c r="E2032" s="120"/>
    </row>
    <row r="2033" spans="4:5">
      <c r="D2033" s="120"/>
      <c r="E2033" s="120"/>
    </row>
    <row r="2034" spans="4:5">
      <c r="D2034" s="120"/>
      <c r="E2034" s="120"/>
    </row>
    <row r="2035" spans="4:5">
      <c r="D2035" s="120"/>
      <c r="E2035" s="120"/>
    </row>
    <row r="2036" spans="4:5">
      <c r="D2036" s="120"/>
      <c r="E2036" s="120"/>
    </row>
    <row r="2037" spans="4:5">
      <c r="D2037" s="120"/>
      <c r="E2037" s="120"/>
    </row>
    <row r="2038" spans="4:5">
      <c r="D2038" s="120"/>
      <c r="E2038" s="120"/>
    </row>
    <row r="2039" spans="4:5">
      <c r="D2039" s="120"/>
      <c r="E2039" s="120"/>
    </row>
    <row r="2040" spans="4:5">
      <c r="D2040" s="120"/>
      <c r="E2040" s="120"/>
    </row>
    <row r="2041" spans="4:5">
      <c r="D2041" s="120"/>
      <c r="E2041" s="120"/>
    </row>
    <row r="2042" spans="4:5">
      <c r="D2042" s="120"/>
      <c r="E2042" s="120"/>
    </row>
    <row r="2043" spans="4:5">
      <c r="D2043" s="120"/>
      <c r="E2043" s="120"/>
    </row>
    <row r="2044" spans="4:5">
      <c r="D2044" s="120"/>
      <c r="E2044" s="120"/>
    </row>
    <row r="2045" spans="4:5">
      <c r="D2045" s="120"/>
      <c r="E2045" s="120"/>
    </row>
    <row r="2046" spans="4:5">
      <c r="D2046" s="120"/>
      <c r="E2046" s="120"/>
    </row>
    <row r="2047" spans="4:5">
      <c r="D2047" s="120"/>
      <c r="E2047" s="120"/>
    </row>
    <row r="2048" spans="4:5">
      <c r="D2048" s="120"/>
      <c r="E2048" s="120"/>
    </row>
    <row r="2049" spans="4:5">
      <c r="D2049" s="120"/>
      <c r="E2049" s="120"/>
    </row>
    <row r="2050" spans="4:5">
      <c r="D2050" s="120"/>
      <c r="E2050" s="120"/>
    </row>
    <row r="2051" spans="4:5">
      <c r="D2051" s="120"/>
      <c r="E2051" s="120"/>
    </row>
    <row r="2052" spans="4:5">
      <c r="D2052" s="120"/>
      <c r="E2052" s="120"/>
    </row>
    <row r="2053" spans="4:5">
      <c r="D2053" s="120"/>
      <c r="E2053" s="120"/>
    </row>
    <row r="2054" spans="4:5">
      <c r="D2054" s="120"/>
      <c r="E2054" s="120"/>
    </row>
    <row r="2055" spans="4:5">
      <c r="D2055" s="120"/>
      <c r="E2055" s="120"/>
    </row>
    <row r="2056" spans="4:5">
      <c r="D2056" s="120"/>
      <c r="E2056" s="120"/>
    </row>
    <row r="2057" spans="4:5">
      <c r="D2057" s="120"/>
      <c r="E2057" s="120"/>
    </row>
    <row r="2058" spans="4:5">
      <c r="D2058" s="120"/>
      <c r="E2058" s="120"/>
    </row>
    <row r="2059" spans="4:5">
      <c r="D2059" s="120"/>
      <c r="E2059" s="120"/>
    </row>
    <row r="2060" spans="4:5">
      <c r="D2060" s="120"/>
      <c r="E2060" s="120"/>
    </row>
    <row r="2061" spans="4:5">
      <c r="D2061" s="120"/>
      <c r="E2061" s="120"/>
    </row>
    <row r="2062" spans="4:5">
      <c r="D2062" s="120"/>
      <c r="E2062" s="120"/>
    </row>
    <row r="2063" spans="4:5">
      <c r="D2063" s="120"/>
      <c r="E2063" s="120"/>
    </row>
    <row r="2064" spans="4:5">
      <c r="D2064" s="120"/>
      <c r="E2064" s="120"/>
    </row>
    <row r="2065" spans="4:5">
      <c r="D2065" s="120"/>
      <c r="E2065" s="120"/>
    </row>
    <row r="2066" spans="4:5">
      <c r="D2066" s="120"/>
      <c r="E2066" s="120"/>
    </row>
    <row r="2067" spans="4:5">
      <c r="D2067" s="120"/>
      <c r="E2067" s="120"/>
    </row>
    <row r="2068" spans="4:5">
      <c r="D2068" s="120"/>
      <c r="E2068" s="120"/>
    </row>
    <row r="2069" spans="4:5">
      <c r="D2069" s="120"/>
      <c r="E2069" s="120"/>
    </row>
    <row r="2070" spans="4:5">
      <c r="D2070" s="120"/>
      <c r="E2070" s="120"/>
    </row>
    <row r="2071" spans="4:5">
      <c r="D2071" s="120"/>
      <c r="E2071" s="120"/>
    </row>
    <row r="2072" spans="4:5">
      <c r="D2072" s="120"/>
      <c r="E2072" s="120"/>
    </row>
    <row r="2073" spans="4:5">
      <c r="D2073" s="120"/>
      <c r="E2073" s="120"/>
    </row>
    <row r="2074" spans="4:5">
      <c r="D2074" s="120"/>
      <c r="E2074" s="120"/>
    </row>
    <row r="2075" spans="4:5">
      <c r="D2075" s="120"/>
      <c r="E2075" s="120"/>
    </row>
    <row r="2076" spans="4:5">
      <c r="D2076" s="120"/>
      <c r="E2076" s="120"/>
    </row>
    <row r="2077" spans="4:5">
      <c r="D2077" s="120"/>
      <c r="E2077" s="120"/>
    </row>
    <row r="2078" spans="4:5">
      <c r="D2078" s="120"/>
      <c r="E2078" s="120"/>
    </row>
    <row r="2079" spans="4:5">
      <c r="D2079" s="120"/>
      <c r="E2079" s="120"/>
    </row>
    <row r="2080" spans="4:5">
      <c r="D2080" s="120"/>
      <c r="E2080" s="120"/>
    </row>
    <row r="2081" spans="4:5">
      <c r="D2081" s="120"/>
      <c r="E2081" s="120"/>
    </row>
    <row r="2082" spans="4:5">
      <c r="D2082" s="120"/>
      <c r="E2082" s="120"/>
    </row>
    <row r="2083" spans="4:5">
      <c r="D2083" s="120"/>
      <c r="E2083" s="120"/>
    </row>
    <row r="2084" spans="4:5">
      <c r="D2084" s="120"/>
      <c r="E2084" s="120"/>
    </row>
    <row r="2085" spans="4:5">
      <c r="D2085" s="120"/>
      <c r="E2085" s="120"/>
    </row>
    <row r="2086" spans="4:5">
      <c r="D2086" s="120"/>
      <c r="E2086" s="120"/>
    </row>
    <row r="2087" spans="4:5">
      <c r="D2087" s="120"/>
      <c r="E2087" s="120"/>
    </row>
    <row r="2088" spans="4:5">
      <c r="D2088" s="120"/>
      <c r="E2088" s="120"/>
    </row>
    <row r="2089" spans="4:5">
      <c r="D2089" s="120"/>
      <c r="E2089" s="120"/>
    </row>
    <row r="2090" spans="4:5">
      <c r="D2090" s="120"/>
      <c r="E2090" s="120"/>
    </row>
    <row r="2091" spans="4:5">
      <c r="D2091" s="120"/>
      <c r="E2091" s="120"/>
    </row>
    <row r="2092" spans="4:5">
      <c r="D2092" s="120"/>
      <c r="E2092" s="120"/>
    </row>
    <row r="2093" spans="4:5">
      <c r="D2093" s="120"/>
      <c r="E2093" s="120"/>
    </row>
    <row r="2094" spans="4:5">
      <c r="D2094" s="120"/>
      <c r="E2094" s="120"/>
    </row>
    <row r="2095" spans="4:5">
      <c r="D2095" s="120"/>
      <c r="E2095" s="120"/>
    </row>
    <row r="2096" spans="4:5">
      <c r="D2096" s="120"/>
      <c r="E2096" s="120"/>
    </row>
    <row r="2097" spans="4:5">
      <c r="D2097" s="120"/>
      <c r="E2097" s="120"/>
    </row>
    <row r="2098" spans="4:5">
      <c r="D2098" s="120"/>
      <c r="E2098" s="120"/>
    </row>
    <row r="2099" spans="4:5">
      <c r="D2099" s="120"/>
      <c r="E2099" s="120"/>
    </row>
    <row r="2100" spans="4:5">
      <c r="D2100" s="120"/>
      <c r="E2100" s="120"/>
    </row>
    <row r="2101" spans="4:5">
      <c r="D2101" s="120"/>
      <c r="E2101" s="120"/>
    </row>
    <row r="2102" spans="4:5">
      <c r="D2102" s="120"/>
      <c r="E2102" s="120"/>
    </row>
    <row r="2103" spans="4:5">
      <c r="D2103" s="120"/>
      <c r="E2103" s="120"/>
    </row>
    <row r="2104" spans="4:5">
      <c r="D2104" s="120"/>
      <c r="E2104" s="120"/>
    </row>
    <row r="2105" spans="4:5">
      <c r="D2105" s="120"/>
      <c r="E2105" s="120"/>
    </row>
    <row r="2106" spans="4:5">
      <c r="D2106" s="120"/>
      <c r="E2106" s="120"/>
    </row>
    <row r="2107" spans="4:5">
      <c r="D2107" s="120"/>
      <c r="E2107" s="120"/>
    </row>
    <row r="2108" spans="4:5">
      <c r="D2108" s="120"/>
      <c r="E2108" s="120"/>
    </row>
    <row r="2109" spans="4:5">
      <c r="D2109" s="120"/>
      <c r="E2109" s="120"/>
    </row>
    <row r="2110" spans="4:5">
      <c r="D2110" s="120"/>
      <c r="E2110" s="120"/>
    </row>
    <row r="2111" spans="4:5">
      <c r="D2111" s="120"/>
      <c r="E2111" s="120"/>
    </row>
    <row r="2112" spans="4:5">
      <c r="D2112" s="120"/>
      <c r="E2112" s="120"/>
    </row>
    <row r="2113" spans="4:5">
      <c r="D2113" s="120"/>
      <c r="E2113" s="120"/>
    </row>
    <row r="2114" spans="4:5">
      <c r="D2114" s="120"/>
      <c r="E2114" s="120"/>
    </row>
    <row r="2115" spans="4:5">
      <c r="D2115" s="120"/>
      <c r="E2115" s="120"/>
    </row>
    <row r="2116" spans="4:5">
      <c r="D2116" s="120"/>
      <c r="E2116" s="120"/>
    </row>
    <row r="2117" spans="4:5">
      <c r="D2117" s="120"/>
      <c r="E2117" s="120"/>
    </row>
    <row r="2118" spans="4:5">
      <c r="D2118" s="120"/>
      <c r="E2118" s="120"/>
    </row>
    <row r="2119" spans="4:5">
      <c r="D2119" s="120"/>
      <c r="E2119" s="120"/>
    </row>
    <row r="2120" spans="4:5">
      <c r="D2120" s="120"/>
      <c r="E2120" s="120"/>
    </row>
    <row r="2121" spans="4:5">
      <c r="D2121" s="120"/>
      <c r="E2121" s="120"/>
    </row>
    <row r="2122" spans="4:5">
      <c r="D2122" s="120"/>
      <c r="E2122" s="120"/>
    </row>
    <row r="2123" spans="4:5">
      <c r="D2123" s="120"/>
      <c r="E2123" s="120"/>
    </row>
    <row r="2124" spans="4:5">
      <c r="D2124" s="120"/>
      <c r="E2124" s="120"/>
    </row>
    <row r="2125" spans="4:5">
      <c r="D2125" s="120"/>
      <c r="E2125" s="120"/>
    </row>
    <row r="2126" spans="4:5">
      <c r="D2126" s="120"/>
      <c r="E2126" s="120"/>
    </row>
    <row r="2127" spans="4:5">
      <c r="D2127" s="120"/>
      <c r="E2127" s="120"/>
    </row>
    <row r="2128" spans="4:5">
      <c r="D2128" s="120"/>
      <c r="E2128" s="120"/>
    </row>
    <row r="2129" spans="4:5">
      <c r="D2129" s="120"/>
      <c r="E2129" s="120"/>
    </row>
    <row r="2130" spans="4:5">
      <c r="D2130" s="120"/>
      <c r="E2130" s="120"/>
    </row>
    <row r="2131" spans="4:5">
      <c r="D2131" s="120"/>
      <c r="E2131" s="120"/>
    </row>
    <row r="2132" spans="4:5">
      <c r="D2132" s="120"/>
      <c r="E2132" s="120"/>
    </row>
    <row r="2133" spans="4:5">
      <c r="D2133" s="120"/>
      <c r="E2133" s="120"/>
    </row>
    <row r="2134" spans="4:5">
      <c r="D2134" s="120"/>
      <c r="E2134" s="120"/>
    </row>
    <row r="2135" spans="4:5">
      <c r="D2135" s="120"/>
      <c r="E2135" s="120"/>
    </row>
    <row r="2136" spans="4:5">
      <c r="D2136" s="120"/>
      <c r="E2136" s="120"/>
    </row>
    <row r="2137" spans="4:5">
      <c r="D2137" s="120"/>
      <c r="E2137" s="120"/>
    </row>
    <row r="2138" spans="4:5">
      <c r="D2138" s="120"/>
      <c r="E2138" s="120"/>
    </row>
    <row r="2139" spans="4:5">
      <c r="D2139" s="120"/>
      <c r="E2139" s="120"/>
    </row>
    <row r="2140" spans="4:5">
      <c r="D2140" s="120"/>
      <c r="E2140" s="120"/>
    </row>
    <row r="2141" spans="4:5">
      <c r="D2141" s="120"/>
      <c r="E2141" s="120"/>
    </row>
    <row r="2142" spans="4:5">
      <c r="D2142" s="120"/>
      <c r="E2142" s="120"/>
    </row>
    <row r="2143" spans="4:5">
      <c r="D2143" s="120"/>
      <c r="E2143" s="120"/>
    </row>
    <row r="2144" spans="4:5">
      <c r="D2144" s="120"/>
      <c r="E2144" s="120"/>
    </row>
    <row r="2145" spans="4:5">
      <c r="D2145" s="120"/>
      <c r="E2145" s="120"/>
    </row>
    <row r="2146" spans="4:5">
      <c r="D2146" s="120"/>
      <c r="E2146" s="120"/>
    </row>
    <row r="2147" spans="4:5">
      <c r="D2147" s="120"/>
      <c r="E2147" s="120"/>
    </row>
    <row r="2148" spans="4:5">
      <c r="D2148" s="120"/>
      <c r="E2148" s="120"/>
    </row>
    <row r="2149" spans="4:5">
      <c r="D2149" s="120"/>
      <c r="E2149" s="120"/>
    </row>
    <row r="2150" spans="4:5">
      <c r="D2150" s="120"/>
      <c r="E2150" s="120"/>
    </row>
    <row r="2151" spans="4:5">
      <c r="D2151" s="120"/>
      <c r="E2151" s="120"/>
    </row>
    <row r="2152" spans="4:5">
      <c r="D2152" s="120"/>
      <c r="E2152" s="120"/>
    </row>
    <row r="2153" spans="4:5">
      <c r="D2153" s="120"/>
      <c r="E2153" s="120"/>
    </row>
    <row r="2154" spans="4:5">
      <c r="D2154" s="120"/>
      <c r="E2154" s="120"/>
    </row>
    <row r="2155" spans="4:5">
      <c r="D2155" s="120"/>
      <c r="E2155" s="120"/>
    </row>
    <row r="2156" spans="4:5">
      <c r="D2156" s="120"/>
      <c r="E2156" s="120"/>
    </row>
    <row r="2157" spans="4:5">
      <c r="D2157" s="120"/>
      <c r="E2157" s="120"/>
    </row>
    <row r="2158" spans="4:5">
      <c r="D2158" s="120"/>
      <c r="E2158" s="120"/>
    </row>
    <row r="2159" spans="4:5">
      <c r="D2159" s="120"/>
      <c r="E2159" s="120"/>
    </row>
    <row r="2160" spans="4:5">
      <c r="D2160" s="120"/>
      <c r="E2160" s="120"/>
    </row>
    <row r="2161" spans="4:5">
      <c r="D2161" s="120"/>
      <c r="E2161" s="120"/>
    </row>
    <row r="2162" spans="4:5">
      <c r="D2162" s="120"/>
      <c r="E2162" s="120"/>
    </row>
    <row r="2163" spans="4:5">
      <c r="D2163" s="120"/>
      <c r="E2163" s="120"/>
    </row>
    <row r="2164" spans="4:5">
      <c r="D2164" s="120"/>
      <c r="E2164" s="120"/>
    </row>
    <row r="2165" spans="4:5">
      <c r="D2165" s="120"/>
      <c r="E2165" s="120"/>
    </row>
    <row r="2166" spans="4:5">
      <c r="D2166" s="120"/>
      <c r="E2166" s="120"/>
    </row>
    <row r="2167" spans="4:5">
      <c r="D2167" s="120"/>
      <c r="E2167" s="120"/>
    </row>
    <row r="2168" spans="4:5">
      <c r="D2168" s="120"/>
      <c r="E2168" s="120"/>
    </row>
    <row r="2169" spans="4:5">
      <c r="D2169" s="120"/>
      <c r="E2169" s="120"/>
    </row>
    <row r="2170" spans="4:5">
      <c r="D2170" s="120"/>
      <c r="E2170" s="120"/>
    </row>
    <row r="2171" spans="4:5">
      <c r="D2171" s="120"/>
      <c r="E2171" s="120"/>
    </row>
    <row r="2172" spans="4:5">
      <c r="D2172" s="120"/>
      <c r="E2172" s="120"/>
    </row>
    <row r="2173" spans="4:5">
      <c r="D2173" s="120"/>
      <c r="E2173" s="120"/>
    </row>
    <row r="2174" spans="4:5">
      <c r="D2174" s="120"/>
      <c r="E2174" s="120"/>
    </row>
    <row r="2175" spans="4:5">
      <c r="D2175" s="120"/>
      <c r="E2175" s="120"/>
    </row>
    <row r="2176" spans="4:5">
      <c r="D2176" s="120"/>
      <c r="E2176" s="120"/>
    </row>
    <row r="2177" spans="4:5">
      <c r="D2177" s="120"/>
      <c r="E2177" s="120"/>
    </row>
    <row r="2178" spans="4:5">
      <c r="D2178" s="120"/>
      <c r="E2178" s="120"/>
    </row>
    <row r="2179" spans="4:5">
      <c r="D2179" s="120"/>
      <c r="E2179" s="120"/>
    </row>
    <row r="2180" spans="4:5">
      <c r="D2180" s="120"/>
      <c r="E2180" s="120"/>
    </row>
    <row r="2181" spans="4:5">
      <c r="D2181" s="120"/>
      <c r="E2181" s="120"/>
    </row>
    <row r="2182" spans="4:5">
      <c r="D2182" s="120"/>
      <c r="E2182" s="120"/>
    </row>
    <row r="2183" spans="4:5">
      <c r="D2183" s="120"/>
      <c r="E2183" s="120"/>
    </row>
    <row r="2184" spans="4:5">
      <c r="D2184" s="120"/>
      <c r="E2184" s="120"/>
    </row>
    <row r="2185" spans="4:5">
      <c r="D2185" s="120"/>
      <c r="E2185" s="120"/>
    </row>
    <row r="2186" spans="4:5">
      <c r="D2186" s="120"/>
      <c r="E2186" s="120"/>
    </row>
    <row r="2187" spans="4:5">
      <c r="D2187" s="120"/>
      <c r="E2187" s="120"/>
    </row>
    <row r="2188" spans="4:5">
      <c r="D2188" s="120"/>
      <c r="E2188" s="120"/>
    </row>
    <row r="2189" spans="4:5">
      <c r="D2189" s="120"/>
      <c r="E2189" s="120"/>
    </row>
    <row r="2190" spans="4:5">
      <c r="D2190" s="120"/>
      <c r="E2190" s="120"/>
    </row>
    <row r="2191" spans="4:5">
      <c r="D2191" s="120"/>
      <c r="E2191" s="120"/>
    </row>
    <row r="2192" spans="4:5">
      <c r="D2192" s="120"/>
      <c r="E2192" s="120"/>
    </row>
    <row r="2193" spans="4:5">
      <c r="D2193" s="120"/>
      <c r="E2193" s="120"/>
    </row>
    <row r="2194" spans="4:5">
      <c r="D2194" s="120"/>
      <c r="E2194" s="120"/>
    </row>
    <row r="2195" spans="4:5">
      <c r="D2195" s="120"/>
      <c r="E2195" s="120"/>
    </row>
    <row r="2196" spans="4:5">
      <c r="D2196" s="120"/>
      <c r="E2196" s="120"/>
    </row>
    <row r="2197" spans="4:5">
      <c r="D2197" s="120"/>
      <c r="E2197" s="120"/>
    </row>
    <row r="2198" spans="4:5">
      <c r="D2198" s="120"/>
      <c r="E2198" s="120"/>
    </row>
    <row r="2199" spans="4:5">
      <c r="D2199" s="120"/>
      <c r="E2199" s="120"/>
    </row>
    <row r="2200" spans="4:5">
      <c r="D2200" s="120"/>
      <c r="E2200" s="120"/>
    </row>
    <row r="2201" spans="4:5">
      <c r="D2201" s="120"/>
      <c r="E2201" s="120"/>
    </row>
    <row r="2202" spans="4:5">
      <c r="D2202" s="120"/>
      <c r="E2202" s="120"/>
    </row>
    <row r="2203" spans="4:5">
      <c r="D2203" s="120"/>
      <c r="E2203" s="120"/>
    </row>
    <row r="2204" spans="4:5">
      <c r="D2204" s="120"/>
      <c r="E2204" s="120"/>
    </row>
    <row r="2205" spans="4:5">
      <c r="D2205" s="120"/>
      <c r="E2205" s="120"/>
    </row>
    <row r="2206" spans="4:5">
      <c r="D2206" s="120"/>
      <c r="E2206" s="120"/>
    </row>
    <row r="2207" spans="4:5">
      <c r="D2207" s="120"/>
      <c r="E2207" s="120"/>
    </row>
    <row r="2208" spans="4:5">
      <c r="D2208" s="120"/>
      <c r="E2208" s="120"/>
    </row>
    <row r="2209" spans="4:5">
      <c r="D2209" s="120"/>
      <c r="E2209" s="120"/>
    </row>
    <row r="2210" spans="4:5">
      <c r="D2210" s="120"/>
      <c r="E2210" s="120"/>
    </row>
    <row r="2211" spans="4:5">
      <c r="D2211" s="120"/>
      <c r="E2211" s="120"/>
    </row>
    <row r="2212" spans="4:5">
      <c r="D2212" s="120"/>
      <c r="E2212" s="120"/>
    </row>
    <row r="2213" spans="4:5">
      <c r="D2213" s="120"/>
      <c r="E2213" s="120"/>
    </row>
    <row r="2214" spans="4:5">
      <c r="D2214" s="120"/>
      <c r="E2214" s="120"/>
    </row>
    <row r="2215" spans="4:5">
      <c r="D2215" s="120"/>
      <c r="E2215" s="120"/>
    </row>
    <row r="2216" spans="4:5">
      <c r="D2216" s="120"/>
      <c r="E2216" s="120"/>
    </row>
    <row r="2217" spans="4:5">
      <c r="D2217" s="120"/>
      <c r="E2217" s="120"/>
    </row>
    <row r="2218" spans="4:5">
      <c r="D2218" s="120"/>
      <c r="E2218" s="120"/>
    </row>
    <row r="2219" spans="4:5">
      <c r="D2219" s="120"/>
      <c r="E2219" s="120"/>
    </row>
    <row r="2220" spans="4:5">
      <c r="D2220" s="120"/>
      <c r="E2220" s="120"/>
    </row>
    <row r="2221" spans="4:5">
      <c r="D2221" s="120"/>
      <c r="E2221" s="120"/>
    </row>
    <row r="2222" spans="4:5">
      <c r="D2222" s="120"/>
      <c r="E2222" s="120"/>
    </row>
    <row r="2223" spans="4:5">
      <c r="D2223" s="120"/>
      <c r="E2223" s="120"/>
    </row>
    <row r="2224" spans="4:5">
      <c r="D2224" s="120"/>
      <c r="E2224" s="120"/>
    </row>
    <row r="2225" spans="4:5">
      <c r="D2225" s="120"/>
      <c r="E2225" s="120"/>
    </row>
    <row r="2226" spans="4:5">
      <c r="D2226" s="120"/>
      <c r="E2226" s="120"/>
    </row>
    <row r="2227" spans="4:5">
      <c r="D2227" s="120"/>
      <c r="E2227" s="120"/>
    </row>
    <row r="2228" spans="4:5">
      <c r="D2228" s="120"/>
      <c r="E2228" s="120"/>
    </row>
    <row r="2229" spans="4:5">
      <c r="D2229" s="120"/>
      <c r="E2229" s="120"/>
    </row>
    <row r="2230" spans="4:5">
      <c r="D2230" s="120"/>
      <c r="E2230" s="120"/>
    </row>
    <row r="2231" spans="4:5">
      <c r="D2231" s="120"/>
      <c r="E2231" s="120"/>
    </row>
    <row r="2232" spans="4:5">
      <c r="D2232" s="120"/>
      <c r="E2232" s="120"/>
    </row>
    <row r="2233" spans="4:5">
      <c r="D2233" s="120"/>
      <c r="E2233" s="120"/>
    </row>
    <row r="2234" spans="4:5">
      <c r="D2234" s="120"/>
      <c r="E2234" s="120"/>
    </row>
    <row r="2235" spans="4:5">
      <c r="D2235" s="120"/>
      <c r="E2235" s="120"/>
    </row>
    <row r="2236" spans="4:5">
      <c r="D2236" s="120"/>
      <c r="E2236" s="120"/>
    </row>
    <row r="2237" spans="4:5">
      <c r="D2237" s="120"/>
      <c r="E2237" s="120"/>
    </row>
    <row r="2238" spans="4:5">
      <c r="D2238" s="120"/>
      <c r="E2238" s="120"/>
    </row>
    <row r="2239" spans="4:5">
      <c r="D2239" s="120"/>
      <c r="E2239" s="120"/>
    </row>
    <row r="2240" spans="4:5">
      <c r="D2240" s="120"/>
      <c r="E2240" s="120"/>
    </row>
    <row r="2241" spans="4:5">
      <c r="D2241" s="120"/>
      <c r="E2241" s="120"/>
    </row>
    <row r="2242" spans="4:5">
      <c r="D2242" s="120"/>
      <c r="E2242" s="120"/>
    </row>
    <row r="2243" spans="4:5">
      <c r="D2243" s="120"/>
      <c r="E2243" s="120"/>
    </row>
    <row r="2244" spans="4:5">
      <c r="D2244" s="120"/>
      <c r="E2244" s="120"/>
    </row>
    <row r="2245" spans="4:5">
      <c r="D2245" s="120"/>
      <c r="E2245" s="120"/>
    </row>
    <row r="2246" spans="4:5">
      <c r="D2246" s="120"/>
      <c r="E2246" s="120"/>
    </row>
    <row r="2247" spans="4:5">
      <c r="D2247" s="120"/>
      <c r="E2247" s="120"/>
    </row>
    <row r="2248" spans="4:5">
      <c r="D2248" s="120"/>
      <c r="E2248" s="120"/>
    </row>
    <row r="2249" spans="4:5">
      <c r="D2249" s="120"/>
      <c r="E2249" s="120"/>
    </row>
    <row r="2250" spans="4:5">
      <c r="D2250" s="120"/>
      <c r="E2250" s="120"/>
    </row>
    <row r="2251" spans="4:5">
      <c r="D2251" s="120"/>
      <c r="E2251" s="120"/>
    </row>
    <row r="2252" spans="4:5">
      <c r="D2252" s="120"/>
      <c r="E2252" s="120"/>
    </row>
    <row r="2253" spans="4:5">
      <c r="D2253" s="120"/>
      <c r="E2253" s="120"/>
    </row>
    <row r="2254" spans="4:5">
      <c r="D2254" s="120"/>
      <c r="E2254" s="120"/>
    </row>
    <row r="2255" spans="4:5">
      <c r="D2255" s="120"/>
      <c r="E2255" s="120"/>
    </row>
    <row r="2256" spans="4:5">
      <c r="D2256" s="120"/>
      <c r="E2256" s="120"/>
    </row>
    <row r="2257" spans="4:5">
      <c r="D2257" s="120"/>
      <c r="E2257" s="120"/>
    </row>
    <row r="2258" spans="4:5">
      <c r="D2258" s="120"/>
      <c r="E2258" s="120"/>
    </row>
    <row r="2259" spans="4:5">
      <c r="D2259" s="120"/>
      <c r="E2259" s="120"/>
    </row>
    <row r="2260" spans="4:5">
      <c r="D2260" s="120"/>
      <c r="E2260" s="120"/>
    </row>
    <row r="2261" spans="4:5">
      <c r="D2261" s="120"/>
      <c r="E2261" s="120"/>
    </row>
    <row r="2262" spans="4:5">
      <c r="D2262" s="120"/>
      <c r="E2262" s="120"/>
    </row>
    <row r="2263" spans="4:5">
      <c r="D2263" s="120"/>
      <c r="E2263" s="120"/>
    </row>
    <row r="2264" spans="4:5">
      <c r="D2264" s="120"/>
      <c r="E2264" s="120"/>
    </row>
    <row r="2265" spans="4:5">
      <c r="D2265" s="120"/>
      <c r="E2265" s="120"/>
    </row>
    <row r="2266" spans="4:5">
      <c r="D2266" s="120"/>
      <c r="E2266" s="120"/>
    </row>
    <row r="2267" spans="4:5">
      <c r="D2267" s="120"/>
      <c r="E2267" s="120"/>
    </row>
    <row r="2268" spans="4:5">
      <c r="D2268" s="120"/>
      <c r="E2268" s="120"/>
    </row>
    <row r="2269" spans="4:5">
      <c r="D2269" s="120"/>
      <c r="E2269" s="120"/>
    </row>
    <row r="2270" spans="4:5">
      <c r="D2270" s="120"/>
      <c r="E2270" s="120"/>
    </row>
    <row r="2271" spans="4:5">
      <c r="D2271" s="120"/>
      <c r="E2271" s="120"/>
    </row>
    <row r="2272" spans="4:5">
      <c r="D2272" s="120"/>
      <c r="E2272" s="120"/>
    </row>
    <row r="2273" spans="4:5">
      <c r="D2273" s="120"/>
      <c r="E2273" s="120"/>
    </row>
    <row r="2274" spans="4:5">
      <c r="D2274" s="120"/>
      <c r="E2274" s="120"/>
    </row>
    <row r="2275" spans="4:5">
      <c r="D2275" s="120"/>
      <c r="E2275" s="120"/>
    </row>
    <row r="2276" spans="4:5">
      <c r="D2276" s="120"/>
      <c r="E2276" s="120"/>
    </row>
    <row r="2277" spans="4:5">
      <c r="D2277" s="120"/>
      <c r="E2277" s="120"/>
    </row>
    <row r="2278" spans="4:5">
      <c r="D2278" s="120"/>
      <c r="E2278" s="120"/>
    </row>
    <row r="2279" spans="4:5">
      <c r="D2279" s="120"/>
      <c r="E2279" s="120"/>
    </row>
    <row r="2280" spans="4:5">
      <c r="D2280" s="120"/>
      <c r="E2280" s="120"/>
    </row>
    <row r="2281" spans="4:5">
      <c r="D2281" s="120"/>
      <c r="E2281" s="120"/>
    </row>
    <row r="2282" spans="4:5">
      <c r="D2282" s="120"/>
      <c r="E2282" s="120"/>
    </row>
    <row r="2283" spans="4:5">
      <c r="D2283" s="120"/>
      <c r="E2283" s="120"/>
    </row>
    <row r="2284" spans="4:5">
      <c r="D2284" s="120"/>
      <c r="E2284" s="120"/>
    </row>
    <row r="2285" spans="4:5">
      <c r="D2285" s="120"/>
      <c r="E2285" s="120"/>
    </row>
    <row r="2286" spans="4:5">
      <c r="D2286" s="120"/>
      <c r="E2286" s="120"/>
    </row>
    <row r="2287" spans="4:5">
      <c r="D2287" s="120"/>
      <c r="E2287" s="120"/>
    </row>
    <row r="2288" spans="4:5">
      <c r="D2288" s="120"/>
      <c r="E2288" s="120"/>
    </row>
    <row r="2289" spans="4:5">
      <c r="D2289" s="120"/>
      <c r="E2289" s="120"/>
    </row>
    <row r="2290" spans="4:5">
      <c r="D2290" s="120"/>
      <c r="E2290" s="120"/>
    </row>
    <row r="2291" spans="4:5">
      <c r="D2291" s="120"/>
      <c r="E2291" s="120"/>
    </row>
    <row r="2292" spans="4:5">
      <c r="D2292" s="120"/>
      <c r="E2292" s="120"/>
    </row>
    <row r="2293" spans="4:5">
      <c r="D2293" s="120"/>
      <c r="E2293" s="120"/>
    </row>
    <row r="2294" spans="4:5">
      <c r="D2294" s="120"/>
      <c r="E2294" s="120"/>
    </row>
    <row r="2295" spans="4:5">
      <c r="D2295" s="120"/>
      <c r="E2295" s="120"/>
    </row>
    <row r="2296" spans="4:5">
      <c r="D2296" s="120"/>
      <c r="E2296" s="120"/>
    </row>
    <row r="2297" spans="4:5">
      <c r="D2297" s="120"/>
      <c r="E2297" s="120"/>
    </row>
    <row r="2298" spans="4:5">
      <c r="D2298" s="120"/>
      <c r="E2298" s="120"/>
    </row>
    <row r="2299" spans="4:5">
      <c r="D2299" s="120"/>
      <c r="E2299" s="120"/>
    </row>
    <row r="2300" spans="4:5">
      <c r="D2300" s="120"/>
      <c r="E2300" s="120"/>
    </row>
    <row r="2301" spans="4:5">
      <c r="D2301" s="120"/>
      <c r="E2301" s="120"/>
    </row>
    <row r="2302" spans="4:5">
      <c r="D2302" s="120"/>
      <c r="E2302" s="120"/>
    </row>
    <row r="2303" spans="4:5">
      <c r="D2303" s="120"/>
      <c r="E2303" s="120"/>
    </row>
    <row r="2304" spans="4:5">
      <c r="D2304" s="120"/>
      <c r="E2304" s="120"/>
    </row>
    <row r="2305" spans="4:5">
      <c r="D2305" s="120"/>
      <c r="E2305" s="120"/>
    </row>
    <row r="2306" spans="4:5">
      <c r="D2306" s="120"/>
      <c r="E2306" s="120"/>
    </row>
    <row r="2307" spans="4:5">
      <c r="D2307" s="120"/>
      <c r="E2307" s="120"/>
    </row>
    <row r="2308" spans="4:5">
      <c r="D2308" s="120"/>
      <c r="E2308" s="120"/>
    </row>
    <row r="2309" spans="4:5">
      <c r="D2309" s="120"/>
      <c r="E2309" s="120"/>
    </row>
    <row r="2310" spans="4:5">
      <c r="D2310" s="120"/>
      <c r="E2310" s="120"/>
    </row>
    <row r="2311" spans="4:5">
      <c r="D2311" s="120"/>
      <c r="E2311" s="120"/>
    </row>
    <row r="2312" spans="4:5">
      <c r="D2312" s="120"/>
      <c r="E2312" s="120"/>
    </row>
    <row r="2313" spans="4:5">
      <c r="D2313" s="120"/>
      <c r="E2313" s="120"/>
    </row>
    <row r="2314" spans="4:5">
      <c r="D2314" s="120"/>
      <c r="E2314" s="120"/>
    </row>
    <row r="2315" spans="4:5">
      <c r="D2315" s="120"/>
      <c r="E2315" s="120"/>
    </row>
    <row r="2316" spans="4:5">
      <c r="D2316" s="120"/>
      <c r="E2316" s="120"/>
    </row>
    <row r="2317" spans="4:5">
      <c r="D2317" s="120"/>
      <c r="E2317" s="120"/>
    </row>
    <row r="2318" spans="4:5">
      <c r="D2318" s="120"/>
      <c r="E2318" s="120"/>
    </row>
    <row r="2319" spans="4:5">
      <c r="D2319" s="120"/>
      <c r="E2319" s="120"/>
    </row>
    <row r="2320" spans="4:5">
      <c r="D2320" s="120"/>
      <c r="E2320" s="120"/>
    </row>
    <row r="2321" spans="4:5">
      <c r="D2321" s="120"/>
      <c r="E2321" s="120"/>
    </row>
    <row r="2322" spans="4:5">
      <c r="D2322" s="120"/>
      <c r="E2322" s="120"/>
    </row>
    <row r="2323" spans="4:5">
      <c r="D2323" s="120"/>
      <c r="E2323" s="120"/>
    </row>
    <row r="2324" spans="4:5">
      <c r="D2324" s="120"/>
      <c r="E2324" s="120"/>
    </row>
    <row r="2325" spans="4:5">
      <c r="D2325" s="120"/>
      <c r="E2325" s="120"/>
    </row>
    <row r="2326" spans="4:5">
      <c r="D2326" s="120"/>
      <c r="E2326" s="120"/>
    </row>
    <row r="2327" spans="4:5">
      <c r="D2327" s="120"/>
      <c r="E2327" s="120"/>
    </row>
    <row r="2328" spans="4:5">
      <c r="D2328" s="120"/>
      <c r="E2328" s="120"/>
    </row>
    <row r="2329" spans="4:5">
      <c r="D2329" s="120"/>
      <c r="E2329" s="120"/>
    </row>
    <row r="2330" spans="4:5">
      <c r="D2330" s="120"/>
      <c r="E2330" s="120"/>
    </row>
    <row r="2331" spans="4:5">
      <c r="D2331" s="120"/>
      <c r="E2331" s="120"/>
    </row>
    <row r="2332" spans="4:5">
      <c r="D2332" s="120"/>
      <c r="E2332" s="120"/>
    </row>
    <row r="2333" spans="4:5">
      <c r="D2333" s="120"/>
      <c r="E2333" s="120"/>
    </row>
    <row r="2334" spans="4:5">
      <c r="D2334" s="120"/>
      <c r="E2334" s="120"/>
    </row>
    <row r="2335" spans="4:5">
      <c r="D2335" s="120"/>
      <c r="E2335" s="120"/>
    </row>
    <row r="2336" spans="4:5">
      <c r="D2336" s="120"/>
      <c r="E2336" s="120"/>
    </row>
    <row r="2337" spans="4:5">
      <c r="D2337" s="120"/>
      <c r="E2337" s="120"/>
    </row>
    <row r="2338" spans="4:5">
      <c r="D2338" s="120"/>
      <c r="E2338" s="120"/>
    </row>
    <row r="2339" spans="4:5">
      <c r="D2339" s="120"/>
      <c r="E2339" s="120"/>
    </row>
    <row r="2340" spans="4:5">
      <c r="D2340" s="120"/>
      <c r="E2340" s="120"/>
    </row>
    <row r="2341" spans="4:5">
      <c r="D2341" s="120"/>
      <c r="E2341" s="120"/>
    </row>
    <row r="2342" spans="4:5">
      <c r="D2342" s="120"/>
      <c r="E2342" s="120"/>
    </row>
    <row r="2343" spans="4:5">
      <c r="D2343" s="120"/>
      <c r="E2343" s="120"/>
    </row>
    <row r="2344" spans="4:5">
      <c r="D2344" s="120"/>
      <c r="E2344" s="120"/>
    </row>
    <row r="2345" spans="4:5">
      <c r="D2345" s="120"/>
      <c r="E2345" s="120"/>
    </row>
    <row r="2346" spans="4:5">
      <c r="D2346" s="120"/>
      <c r="E2346" s="120"/>
    </row>
    <row r="2347" spans="4:5">
      <c r="D2347" s="120"/>
      <c r="E2347" s="120"/>
    </row>
    <row r="2348" spans="4:5">
      <c r="D2348" s="120"/>
      <c r="E2348" s="120"/>
    </row>
    <row r="2349" spans="4:5">
      <c r="D2349" s="120"/>
      <c r="E2349" s="120"/>
    </row>
    <row r="2350" spans="4:5">
      <c r="D2350" s="120"/>
      <c r="E2350" s="120"/>
    </row>
    <row r="2351" spans="4:5">
      <c r="D2351" s="120"/>
      <c r="E2351" s="120"/>
    </row>
    <row r="2352" spans="4:5">
      <c r="D2352" s="120"/>
      <c r="E2352" s="120"/>
    </row>
    <row r="2353" spans="4:5">
      <c r="D2353" s="120"/>
      <c r="E2353" s="120"/>
    </row>
    <row r="2354" spans="4:5">
      <c r="D2354" s="120"/>
      <c r="E2354" s="120"/>
    </row>
    <row r="2355" spans="4:5">
      <c r="D2355" s="120"/>
      <c r="E2355" s="120"/>
    </row>
    <row r="2356" spans="4:5">
      <c r="D2356" s="120"/>
      <c r="E2356" s="120"/>
    </row>
    <row r="2357" spans="4:5">
      <c r="D2357" s="120"/>
      <c r="E2357" s="120"/>
    </row>
    <row r="2358" spans="4:5">
      <c r="D2358" s="120"/>
      <c r="E2358" s="120"/>
    </row>
    <row r="2359" spans="4:5">
      <c r="D2359" s="120"/>
      <c r="E2359" s="120"/>
    </row>
    <row r="2360" spans="4:5">
      <c r="D2360" s="120"/>
      <c r="E2360" s="120"/>
    </row>
    <row r="2361" spans="4:5">
      <c r="D2361" s="120"/>
      <c r="E2361" s="120"/>
    </row>
    <row r="2362" spans="4:5">
      <c r="D2362" s="120"/>
      <c r="E2362" s="120"/>
    </row>
    <row r="2363" spans="4:5">
      <c r="D2363" s="120"/>
      <c r="E2363" s="120"/>
    </row>
    <row r="2364" spans="4:5">
      <c r="D2364" s="120"/>
      <c r="E2364" s="120"/>
    </row>
    <row r="2365" spans="4:5">
      <c r="D2365" s="120"/>
      <c r="E2365" s="120"/>
    </row>
    <row r="2366" spans="4:5">
      <c r="D2366" s="120"/>
      <c r="E2366" s="120"/>
    </row>
    <row r="2367" spans="4:5">
      <c r="D2367" s="120"/>
      <c r="E2367" s="120"/>
    </row>
    <row r="2368" spans="4:5">
      <c r="D2368" s="120"/>
      <c r="E2368" s="120"/>
    </row>
    <row r="2369" spans="4:5">
      <c r="D2369" s="120"/>
      <c r="E2369" s="120"/>
    </row>
    <row r="2370" spans="4:5">
      <c r="D2370" s="120"/>
      <c r="E2370" s="120"/>
    </row>
    <row r="2371" spans="4:5">
      <c r="D2371" s="120"/>
      <c r="E2371" s="120"/>
    </row>
    <row r="2372" spans="4:5">
      <c r="D2372" s="120"/>
      <c r="E2372" s="120"/>
    </row>
    <row r="2373" spans="4:5">
      <c r="D2373" s="120"/>
      <c r="E2373" s="120"/>
    </row>
    <row r="2374" spans="4:5">
      <c r="D2374" s="120"/>
      <c r="E2374" s="120"/>
    </row>
    <row r="2375" spans="4:5">
      <c r="D2375" s="120"/>
      <c r="E2375" s="120"/>
    </row>
    <row r="2376" spans="4:5">
      <c r="D2376" s="120"/>
      <c r="E2376" s="120"/>
    </row>
    <row r="2377" spans="4:5">
      <c r="D2377" s="120"/>
      <c r="E2377" s="120"/>
    </row>
    <row r="2378" spans="4:5">
      <c r="D2378" s="120"/>
      <c r="E2378" s="120"/>
    </row>
    <row r="2379" spans="4:5">
      <c r="D2379" s="120"/>
      <c r="E2379" s="120"/>
    </row>
    <row r="2380" spans="4:5">
      <c r="D2380" s="120"/>
      <c r="E2380" s="120"/>
    </row>
    <row r="2381" spans="4:5">
      <c r="D2381" s="120"/>
      <c r="E2381" s="120"/>
    </row>
    <row r="2382" spans="4:5">
      <c r="D2382" s="120"/>
      <c r="E2382" s="120"/>
    </row>
    <row r="2383" spans="4:5">
      <c r="D2383" s="120"/>
      <c r="E2383" s="120"/>
    </row>
    <row r="2384" spans="4:5">
      <c r="D2384" s="120"/>
      <c r="E2384" s="120"/>
    </row>
    <row r="2385" spans="4:5">
      <c r="D2385" s="120"/>
      <c r="E2385" s="120"/>
    </row>
    <row r="2386" spans="4:5">
      <c r="D2386" s="120"/>
      <c r="E2386" s="120"/>
    </row>
    <row r="2387" spans="4:5">
      <c r="D2387" s="120"/>
      <c r="E2387" s="120"/>
    </row>
    <row r="2388" spans="4:5">
      <c r="D2388" s="120"/>
      <c r="E2388" s="120"/>
    </row>
    <row r="2389" spans="4:5">
      <c r="D2389" s="120"/>
      <c r="E2389" s="120"/>
    </row>
    <row r="2390" spans="4:5">
      <c r="D2390" s="120"/>
      <c r="E2390" s="120"/>
    </row>
    <row r="2391" spans="4:5">
      <c r="D2391" s="120"/>
      <c r="E2391" s="120"/>
    </row>
    <row r="2392" spans="4:5">
      <c r="D2392" s="120"/>
      <c r="E2392" s="120"/>
    </row>
    <row r="2393" spans="4:5">
      <c r="D2393" s="120"/>
      <c r="E2393" s="120"/>
    </row>
    <row r="2394" spans="4:5">
      <c r="D2394" s="120"/>
      <c r="E2394" s="120"/>
    </row>
    <row r="2395" spans="4:5">
      <c r="D2395" s="120"/>
      <c r="E2395" s="120"/>
    </row>
    <row r="2396" spans="4:5">
      <c r="D2396" s="120"/>
      <c r="E2396" s="120"/>
    </row>
    <row r="2397" spans="4:5">
      <c r="D2397" s="120"/>
      <c r="E2397" s="120"/>
    </row>
    <row r="2398" spans="4:5">
      <c r="D2398" s="120"/>
      <c r="E2398" s="120"/>
    </row>
    <row r="2399" spans="4:5">
      <c r="D2399" s="120"/>
      <c r="E2399" s="120"/>
    </row>
    <row r="2400" spans="4:5">
      <c r="D2400" s="120"/>
      <c r="E2400" s="120"/>
    </row>
    <row r="2401" spans="4:5">
      <c r="D2401" s="120"/>
      <c r="E2401" s="120"/>
    </row>
    <row r="2402" spans="4:5">
      <c r="D2402" s="120"/>
      <c r="E2402" s="120"/>
    </row>
    <row r="2403" spans="4:5">
      <c r="D2403" s="120"/>
      <c r="E2403" s="120"/>
    </row>
    <row r="2404" spans="4:5">
      <c r="D2404" s="120"/>
      <c r="E2404" s="120"/>
    </row>
    <row r="2405" spans="4:5">
      <c r="D2405" s="120"/>
      <c r="E2405" s="120"/>
    </row>
    <row r="2406" spans="4:5">
      <c r="D2406" s="120"/>
      <c r="E2406" s="120"/>
    </row>
    <row r="2407" spans="4:5">
      <c r="D2407" s="120"/>
      <c r="E2407" s="120"/>
    </row>
    <row r="2408" spans="4:5">
      <c r="D2408" s="120"/>
      <c r="E2408" s="120"/>
    </row>
    <row r="2409" spans="4:5">
      <c r="D2409" s="120"/>
      <c r="E2409" s="120"/>
    </row>
    <row r="2410" spans="4:5">
      <c r="D2410" s="120"/>
      <c r="E2410" s="120"/>
    </row>
    <row r="2411" spans="4:5">
      <c r="D2411" s="120"/>
      <c r="E2411" s="120"/>
    </row>
    <row r="2412" spans="4:5">
      <c r="D2412" s="120"/>
      <c r="E2412" s="120"/>
    </row>
    <row r="2413" spans="4:5">
      <c r="D2413" s="120"/>
      <c r="E2413" s="120"/>
    </row>
    <row r="2414" spans="4:5">
      <c r="D2414" s="120"/>
      <c r="E2414" s="120"/>
    </row>
    <row r="2415" spans="4:5">
      <c r="D2415" s="120"/>
      <c r="E2415" s="120"/>
    </row>
    <row r="2416" spans="4:5">
      <c r="D2416" s="120"/>
      <c r="E2416" s="120"/>
    </row>
    <row r="2417" spans="4:5">
      <c r="D2417" s="120"/>
      <c r="E2417" s="120"/>
    </row>
    <row r="2418" spans="4:5">
      <c r="D2418" s="120"/>
      <c r="E2418" s="120"/>
    </row>
    <row r="2419" spans="4:5">
      <c r="D2419" s="120"/>
      <c r="E2419" s="120"/>
    </row>
    <row r="2420" spans="4:5">
      <c r="D2420" s="120"/>
      <c r="E2420" s="120"/>
    </row>
    <row r="2421" spans="4:5">
      <c r="D2421" s="120"/>
      <c r="E2421" s="120"/>
    </row>
    <row r="2422" spans="4:5">
      <c r="D2422" s="120"/>
      <c r="E2422" s="120"/>
    </row>
    <row r="2423" spans="4:5">
      <c r="D2423" s="120"/>
      <c r="E2423" s="120"/>
    </row>
    <row r="2424" spans="4:5">
      <c r="D2424" s="120"/>
      <c r="E2424" s="120"/>
    </row>
    <row r="2425" spans="4:5">
      <c r="D2425" s="120"/>
      <c r="E2425" s="120"/>
    </row>
    <row r="2426" spans="4:5">
      <c r="D2426" s="120"/>
      <c r="E2426" s="120"/>
    </row>
    <row r="2427" spans="4:5">
      <c r="D2427" s="120"/>
      <c r="E2427" s="120"/>
    </row>
    <row r="2428" spans="4:5">
      <c r="D2428" s="120"/>
      <c r="E2428" s="120"/>
    </row>
    <row r="2429" spans="4:5">
      <c r="D2429" s="120"/>
      <c r="E2429" s="120"/>
    </row>
    <row r="2430" spans="4:5">
      <c r="D2430" s="120"/>
      <c r="E2430" s="120"/>
    </row>
    <row r="2431" spans="4:5">
      <c r="D2431" s="120"/>
      <c r="E2431" s="120"/>
    </row>
    <row r="2432" spans="4:5">
      <c r="D2432" s="120"/>
      <c r="E2432" s="120"/>
    </row>
    <row r="2433" spans="4:5">
      <c r="D2433" s="120"/>
      <c r="E2433" s="120"/>
    </row>
    <row r="2434" spans="4:5">
      <c r="D2434" s="120"/>
      <c r="E2434" s="120"/>
    </row>
    <row r="2435" spans="4:5">
      <c r="D2435" s="120"/>
      <c r="E2435" s="120"/>
    </row>
    <row r="2436" spans="4:5">
      <c r="D2436" s="120"/>
      <c r="E2436" s="120"/>
    </row>
    <row r="2437" spans="4:5">
      <c r="D2437" s="120"/>
      <c r="E2437" s="120"/>
    </row>
    <row r="2438" spans="4:5">
      <c r="D2438" s="120"/>
      <c r="E2438" s="120"/>
    </row>
    <row r="2439" spans="4:5">
      <c r="D2439" s="120"/>
      <c r="E2439" s="120"/>
    </row>
    <row r="2440" spans="4:5">
      <c r="D2440" s="120"/>
      <c r="E2440" s="120"/>
    </row>
    <row r="2441" spans="4:5">
      <c r="D2441" s="120"/>
      <c r="E2441" s="120"/>
    </row>
    <row r="2442" spans="4:5">
      <c r="D2442" s="120"/>
      <c r="E2442" s="120"/>
    </row>
    <row r="2443" spans="4:5">
      <c r="D2443" s="120"/>
      <c r="E2443" s="120"/>
    </row>
    <row r="2444" spans="4:5">
      <c r="D2444" s="120"/>
      <c r="E2444" s="120"/>
    </row>
    <row r="2445" spans="4:5">
      <c r="D2445" s="120"/>
      <c r="E2445" s="120"/>
    </row>
    <row r="2446" spans="4:5">
      <c r="D2446" s="120"/>
      <c r="E2446" s="120"/>
    </row>
    <row r="2447" spans="4:5">
      <c r="D2447" s="120"/>
      <c r="E2447" s="120"/>
    </row>
    <row r="2448" spans="4:5">
      <c r="D2448" s="120"/>
      <c r="E2448" s="120"/>
    </row>
    <row r="2449" spans="4:5">
      <c r="D2449" s="120"/>
      <c r="E2449" s="120"/>
    </row>
    <row r="2450" spans="4:5">
      <c r="D2450" s="120"/>
      <c r="E2450" s="120"/>
    </row>
    <row r="2451" spans="4:5">
      <c r="D2451" s="120"/>
      <c r="E2451" s="120"/>
    </row>
    <row r="2452" spans="4:5">
      <c r="D2452" s="120"/>
      <c r="E2452" s="120"/>
    </row>
    <row r="2453" spans="4:5">
      <c r="D2453" s="120"/>
      <c r="E2453" s="120"/>
    </row>
    <row r="2454" spans="4:5">
      <c r="D2454" s="120"/>
      <c r="E2454" s="120"/>
    </row>
    <row r="2455" spans="4:5">
      <c r="D2455" s="120"/>
      <c r="E2455" s="120"/>
    </row>
    <row r="2456" spans="4:5">
      <c r="D2456" s="120"/>
      <c r="E2456" s="120"/>
    </row>
    <row r="2457" spans="4:5">
      <c r="D2457" s="120"/>
      <c r="E2457" s="120"/>
    </row>
    <row r="2458" spans="4:5">
      <c r="D2458" s="120"/>
      <c r="E2458" s="120"/>
    </row>
    <row r="2459" spans="4:5">
      <c r="D2459" s="120"/>
      <c r="E2459" s="120"/>
    </row>
    <row r="2460" spans="4:5">
      <c r="D2460" s="120"/>
      <c r="E2460" s="120"/>
    </row>
    <row r="2461" spans="4:5">
      <c r="D2461" s="120"/>
      <c r="E2461" s="120"/>
    </row>
    <row r="2462" spans="4:5">
      <c r="D2462" s="120"/>
      <c r="E2462" s="120"/>
    </row>
    <row r="2463" spans="4:5">
      <c r="D2463" s="120"/>
      <c r="E2463" s="120"/>
    </row>
    <row r="2464" spans="4:5">
      <c r="D2464" s="120"/>
      <c r="E2464" s="120"/>
    </row>
    <row r="2465" spans="4:5">
      <c r="D2465" s="120"/>
      <c r="E2465" s="120"/>
    </row>
    <row r="2466" spans="4:5">
      <c r="D2466" s="120"/>
      <c r="E2466" s="120"/>
    </row>
    <row r="2467" spans="4:5">
      <c r="D2467" s="120"/>
      <c r="E2467" s="120"/>
    </row>
    <row r="2468" spans="4:5">
      <c r="D2468" s="120"/>
      <c r="E2468" s="120"/>
    </row>
    <row r="2469" spans="4:5">
      <c r="D2469" s="120"/>
      <c r="E2469" s="120"/>
    </row>
    <row r="2470" spans="4:5">
      <c r="D2470" s="120"/>
      <c r="E2470" s="120"/>
    </row>
    <row r="2471" spans="4:5">
      <c r="D2471" s="120"/>
      <c r="E2471" s="120"/>
    </row>
    <row r="2472" spans="4:5">
      <c r="D2472" s="120"/>
      <c r="E2472" s="120"/>
    </row>
    <row r="2473" spans="4:5">
      <c r="D2473" s="120"/>
      <c r="E2473" s="120"/>
    </row>
    <row r="2474" spans="4:5">
      <c r="D2474" s="120"/>
      <c r="E2474" s="120"/>
    </row>
    <row r="2475" spans="4:5">
      <c r="D2475" s="120"/>
      <c r="E2475" s="120"/>
    </row>
    <row r="2476" spans="4:5">
      <c r="D2476" s="120"/>
      <c r="E2476" s="120"/>
    </row>
    <row r="2477" spans="4:5">
      <c r="D2477" s="120"/>
      <c r="E2477" s="120"/>
    </row>
    <row r="2478" spans="4:5">
      <c r="D2478" s="120"/>
      <c r="E2478" s="120"/>
    </row>
    <row r="2479" spans="4:5">
      <c r="D2479" s="120"/>
      <c r="E2479" s="120"/>
    </row>
    <row r="2480" spans="4:5">
      <c r="D2480" s="120"/>
      <c r="E2480" s="120"/>
    </row>
    <row r="2481" spans="4:5">
      <c r="D2481" s="120"/>
      <c r="E2481" s="120"/>
    </row>
    <row r="2482" spans="4:5">
      <c r="D2482" s="120"/>
      <c r="E2482" s="120"/>
    </row>
    <row r="2483" spans="4:5">
      <c r="D2483" s="120"/>
      <c r="E2483" s="120"/>
    </row>
    <row r="2484" spans="4:5">
      <c r="D2484" s="120"/>
      <c r="E2484" s="120"/>
    </row>
    <row r="2485" spans="4:5">
      <c r="D2485" s="120"/>
      <c r="E2485" s="120"/>
    </row>
    <row r="2486" spans="4:5">
      <c r="D2486" s="120"/>
      <c r="E2486" s="120"/>
    </row>
    <row r="2487" spans="4:5">
      <c r="D2487" s="120"/>
      <c r="E2487" s="120"/>
    </row>
    <row r="2488" spans="4:5">
      <c r="D2488" s="120"/>
      <c r="E2488" s="120"/>
    </row>
    <row r="2489" spans="4:5">
      <c r="D2489" s="120"/>
      <c r="E2489" s="120"/>
    </row>
    <row r="2490" spans="4:5">
      <c r="D2490" s="120"/>
      <c r="E2490" s="120"/>
    </row>
    <row r="2491" spans="4:5">
      <c r="D2491" s="120"/>
      <c r="E2491" s="120"/>
    </row>
    <row r="2492" spans="4:5">
      <c r="D2492" s="120"/>
      <c r="E2492" s="120"/>
    </row>
    <row r="2493" spans="4:5">
      <c r="D2493" s="120"/>
      <c r="E2493" s="120"/>
    </row>
    <row r="2494" spans="4:5">
      <c r="D2494" s="120"/>
      <c r="E2494" s="120"/>
    </row>
    <row r="2495" spans="4:5">
      <c r="D2495" s="120"/>
      <c r="E2495" s="120"/>
    </row>
    <row r="2496" spans="4:5">
      <c r="D2496" s="120"/>
      <c r="E2496" s="120"/>
    </row>
    <row r="2497" spans="4:5">
      <c r="D2497" s="120"/>
      <c r="E2497" s="120"/>
    </row>
    <row r="2498" spans="4:5">
      <c r="D2498" s="120"/>
      <c r="E2498" s="120"/>
    </row>
    <row r="2499" spans="4:5">
      <c r="D2499" s="120"/>
      <c r="E2499" s="120"/>
    </row>
    <row r="2500" spans="4:5">
      <c r="D2500" s="120"/>
      <c r="E2500" s="120"/>
    </row>
    <row r="2501" spans="4:5">
      <c r="D2501" s="120"/>
      <c r="E2501" s="120"/>
    </row>
    <row r="2502" spans="4:5">
      <c r="D2502" s="120"/>
      <c r="E2502" s="120"/>
    </row>
    <row r="2503" spans="4:5">
      <c r="D2503" s="120"/>
      <c r="E2503" s="120"/>
    </row>
    <row r="2504" spans="4:5">
      <c r="D2504" s="120"/>
      <c r="E2504" s="120"/>
    </row>
    <row r="2505" spans="4:5">
      <c r="D2505" s="120"/>
      <c r="E2505" s="120"/>
    </row>
    <row r="2506" spans="4:5">
      <c r="D2506" s="120"/>
      <c r="E2506" s="120"/>
    </row>
    <row r="2507" spans="4:5">
      <c r="D2507" s="120"/>
      <c r="E2507" s="120"/>
    </row>
    <row r="2508" spans="4:5">
      <c r="D2508" s="120"/>
      <c r="E2508" s="120"/>
    </row>
    <row r="2509" spans="4:5">
      <c r="D2509" s="120"/>
      <c r="E2509" s="120"/>
    </row>
    <row r="2510" spans="4:5">
      <c r="D2510" s="120"/>
      <c r="E2510" s="120"/>
    </row>
    <row r="2511" spans="4:5">
      <c r="D2511" s="120"/>
      <c r="E2511" s="120"/>
    </row>
    <row r="2512" spans="4:5">
      <c r="D2512" s="120"/>
      <c r="E2512" s="120"/>
    </row>
    <row r="2513" spans="4:5">
      <c r="D2513" s="120"/>
      <c r="E2513" s="120"/>
    </row>
    <row r="2514" spans="4:5">
      <c r="D2514" s="120"/>
      <c r="E2514" s="120"/>
    </row>
    <row r="2515" spans="4:5">
      <c r="D2515" s="120"/>
      <c r="E2515" s="120"/>
    </row>
    <row r="2516" spans="4:5">
      <c r="D2516" s="120"/>
      <c r="E2516" s="120"/>
    </row>
    <row r="2517" spans="4:5">
      <c r="D2517" s="120"/>
      <c r="E2517" s="120"/>
    </row>
    <row r="2518" spans="4:5">
      <c r="D2518" s="120"/>
      <c r="E2518" s="120"/>
    </row>
    <row r="2519" spans="4:5">
      <c r="D2519" s="120"/>
      <c r="E2519" s="120"/>
    </row>
    <row r="2520" spans="4:5">
      <c r="D2520" s="120"/>
      <c r="E2520" s="120"/>
    </row>
    <row r="2521" spans="4:5">
      <c r="D2521" s="120"/>
      <c r="E2521" s="120"/>
    </row>
    <row r="2522" spans="4:5">
      <c r="D2522" s="120"/>
      <c r="E2522" s="120"/>
    </row>
    <row r="2523" spans="4:5">
      <c r="D2523" s="120"/>
      <c r="E2523" s="120"/>
    </row>
    <row r="2524" spans="4:5">
      <c r="D2524" s="120"/>
      <c r="E2524" s="120"/>
    </row>
    <row r="2525" spans="4:5">
      <c r="D2525" s="120"/>
      <c r="E2525" s="120"/>
    </row>
    <row r="2526" spans="4:5">
      <c r="D2526" s="120"/>
      <c r="E2526" s="120"/>
    </row>
    <row r="2527" spans="4:5">
      <c r="D2527" s="120"/>
      <c r="E2527" s="120"/>
    </row>
    <row r="2528" spans="4:5">
      <c r="D2528" s="120"/>
      <c r="E2528" s="120"/>
    </row>
    <row r="2529" spans="4:5">
      <c r="D2529" s="120"/>
      <c r="E2529" s="120"/>
    </row>
    <row r="2530" spans="4:5">
      <c r="D2530" s="120"/>
      <c r="E2530" s="120"/>
    </row>
    <row r="2531" spans="4:5">
      <c r="D2531" s="120"/>
      <c r="E2531" s="120"/>
    </row>
    <row r="2532" spans="4:5">
      <c r="D2532" s="120"/>
      <c r="E2532" s="120"/>
    </row>
    <row r="2533" spans="4:5">
      <c r="D2533" s="120"/>
      <c r="E2533" s="120"/>
    </row>
    <row r="2534" spans="4:5">
      <c r="D2534" s="120"/>
      <c r="E2534" s="120"/>
    </row>
    <row r="2535" spans="4:5">
      <c r="D2535" s="120"/>
      <c r="E2535" s="120"/>
    </row>
    <row r="2536" spans="4:5">
      <c r="D2536" s="120"/>
      <c r="E2536" s="120"/>
    </row>
    <row r="2537" spans="4:5">
      <c r="D2537" s="120"/>
      <c r="E2537" s="120"/>
    </row>
    <row r="2538" spans="4:5">
      <c r="D2538" s="120"/>
      <c r="E2538" s="120"/>
    </row>
    <row r="2539" spans="4:5">
      <c r="D2539" s="120"/>
      <c r="E2539" s="120"/>
    </row>
    <row r="2540" spans="4:5">
      <c r="D2540" s="120"/>
      <c r="E2540" s="120"/>
    </row>
    <row r="2541" spans="4:5">
      <c r="D2541" s="120"/>
      <c r="E2541" s="120"/>
    </row>
    <row r="2542" spans="4:5">
      <c r="D2542" s="120"/>
      <c r="E2542" s="120"/>
    </row>
    <row r="2543" spans="4:5">
      <c r="D2543" s="120"/>
      <c r="E2543" s="120"/>
    </row>
    <row r="2544" spans="4:5">
      <c r="D2544" s="120"/>
      <c r="E2544" s="120"/>
    </row>
    <row r="2545" spans="4:5">
      <c r="D2545" s="120"/>
      <c r="E2545" s="120"/>
    </row>
    <row r="2546" spans="4:5">
      <c r="D2546" s="120"/>
      <c r="E2546" s="120"/>
    </row>
    <row r="2547" spans="4:5">
      <c r="D2547" s="120"/>
      <c r="E2547" s="120"/>
    </row>
    <row r="2548" spans="4:5">
      <c r="D2548" s="120"/>
      <c r="E2548" s="120"/>
    </row>
    <row r="2549" spans="4:5">
      <c r="D2549" s="120"/>
      <c r="E2549" s="120"/>
    </row>
    <row r="2550" spans="4:5">
      <c r="D2550" s="120"/>
      <c r="E2550" s="120"/>
    </row>
    <row r="2551" spans="4:5">
      <c r="D2551" s="120"/>
      <c r="E2551" s="120"/>
    </row>
    <row r="2552" spans="4:5">
      <c r="D2552" s="120"/>
      <c r="E2552" s="120"/>
    </row>
    <row r="2553" spans="4:5">
      <c r="D2553" s="120"/>
      <c r="E2553" s="120"/>
    </row>
    <row r="2554" spans="4:5">
      <c r="D2554" s="120"/>
      <c r="E2554" s="120"/>
    </row>
    <row r="2555" spans="4:5">
      <c r="D2555" s="120"/>
      <c r="E2555" s="120"/>
    </row>
    <row r="2556" spans="4:5">
      <c r="D2556" s="120"/>
      <c r="E2556" s="120"/>
    </row>
    <row r="2557" spans="4:5">
      <c r="D2557" s="120"/>
      <c r="E2557" s="120"/>
    </row>
    <row r="2558" spans="4:5">
      <c r="D2558" s="120"/>
      <c r="E2558" s="120"/>
    </row>
    <row r="2559" spans="4:5">
      <c r="D2559" s="120"/>
      <c r="E2559" s="120"/>
    </row>
    <row r="2560" spans="4:5">
      <c r="D2560" s="120"/>
      <c r="E2560" s="120"/>
    </row>
    <row r="2561" spans="4:5">
      <c r="D2561" s="120"/>
      <c r="E2561" s="120"/>
    </row>
    <row r="2562" spans="4:5">
      <c r="D2562" s="120"/>
      <c r="E2562" s="120"/>
    </row>
    <row r="2563" spans="4:5">
      <c r="D2563" s="120"/>
      <c r="E2563" s="120"/>
    </row>
    <row r="2564" spans="4:5">
      <c r="D2564" s="120"/>
      <c r="E2564" s="120"/>
    </row>
    <row r="2565" spans="4:5">
      <c r="D2565" s="120"/>
      <c r="E2565" s="120"/>
    </row>
    <row r="2566" spans="4:5">
      <c r="D2566" s="120"/>
      <c r="E2566" s="120"/>
    </row>
    <row r="2567" spans="4:5">
      <c r="D2567" s="120"/>
      <c r="E2567" s="120"/>
    </row>
    <row r="2568" spans="4:5">
      <c r="D2568" s="120"/>
      <c r="E2568" s="120"/>
    </row>
    <row r="2569" spans="4:5">
      <c r="D2569" s="120"/>
      <c r="E2569" s="120"/>
    </row>
    <row r="2570" spans="4:5">
      <c r="D2570" s="120"/>
      <c r="E2570" s="120"/>
    </row>
    <row r="2571" spans="4:5">
      <c r="D2571" s="120"/>
      <c r="E2571" s="120"/>
    </row>
    <row r="2572" spans="4:5">
      <c r="D2572" s="120"/>
      <c r="E2572" s="120"/>
    </row>
    <row r="2573" spans="4:5">
      <c r="D2573" s="120"/>
      <c r="E2573" s="120"/>
    </row>
    <row r="2574" spans="4:5">
      <c r="D2574" s="120"/>
      <c r="E2574" s="120"/>
    </row>
    <row r="2575" spans="4:5">
      <c r="D2575" s="120"/>
      <c r="E2575" s="120"/>
    </row>
    <row r="2576" spans="4:5">
      <c r="D2576" s="120"/>
      <c r="E2576" s="120"/>
    </row>
    <row r="2577" spans="4:5">
      <c r="D2577" s="120"/>
      <c r="E2577" s="120"/>
    </row>
    <row r="2578" spans="4:5">
      <c r="D2578" s="120"/>
      <c r="E2578" s="120"/>
    </row>
    <row r="2579" spans="4:5">
      <c r="D2579" s="120"/>
      <c r="E2579" s="120"/>
    </row>
    <row r="2580" spans="4:5">
      <c r="D2580" s="120"/>
      <c r="E2580" s="120"/>
    </row>
    <row r="2581" spans="4:5">
      <c r="D2581" s="120"/>
      <c r="E2581" s="120"/>
    </row>
    <row r="2582" spans="4:5">
      <c r="D2582" s="120"/>
      <c r="E2582" s="120"/>
    </row>
    <row r="2583" spans="4:5">
      <c r="D2583" s="120"/>
      <c r="E2583" s="120"/>
    </row>
    <row r="2584" spans="4:5">
      <c r="D2584" s="120"/>
      <c r="E2584" s="120"/>
    </row>
    <row r="2585" spans="4:5">
      <c r="D2585" s="120"/>
      <c r="E2585" s="120"/>
    </row>
    <row r="2586" spans="4:5">
      <c r="D2586" s="120"/>
      <c r="E2586" s="120"/>
    </row>
    <row r="2587" spans="4:5">
      <c r="D2587" s="120"/>
      <c r="E2587" s="120"/>
    </row>
    <row r="2588" spans="4:5">
      <c r="D2588" s="120"/>
      <c r="E2588" s="120"/>
    </row>
    <row r="2589" spans="4:5">
      <c r="D2589" s="120"/>
      <c r="E2589" s="120"/>
    </row>
    <row r="2590" spans="4:5">
      <c r="D2590" s="120"/>
      <c r="E2590" s="120"/>
    </row>
    <row r="2591" spans="4:5">
      <c r="D2591" s="120"/>
      <c r="E2591" s="120"/>
    </row>
    <row r="2592" spans="4:5">
      <c r="D2592" s="120"/>
      <c r="E2592" s="120"/>
    </row>
    <row r="2593" spans="4:5">
      <c r="D2593" s="120"/>
      <c r="E2593" s="120"/>
    </row>
    <row r="2594" spans="4:5">
      <c r="D2594" s="120"/>
      <c r="E2594" s="120"/>
    </row>
    <row r="2595" spans="4:5">
      <c r="D2595" s="120"/>
      <c r="E2595" s="120"/>
    </row>
    <row r="2596" spans="4:5">
      <c r="D2596" s="120"/>
      <c r="E2596" s="120"/>
    </row>
    <row r="2597" spans="4:5">
      <c r="D2597" s="120"/>
      <c r="E2597" s="120"/>
    </row>
    <row r="2598" spans="4:5">
      <c r="D2598" s="120"/>
      <c r="E2598" s="120"/>
    </row>
    <row r="2599" spans="4:5">
      <c r="D2599" s="120"/>
      <c r="E2599" s="120"/>
    </row>
    <row r="2600" spans="4:5">
      <c r="D2600" s="120"/>
      <c r="E2600" s="120"/>
    </row>
    <row r="2601" spans="4:5">
      <c r="D2601" s="120"/>
      <c r="E2601" s="120"/>
    </row>
    <row r="2602" spans="4:5">
      <c r="D2602" s="120"/>
      <c r="E2602" s="120"/>
    </row>
    <row r="2603" spans="4:5">
      <c r="D2603" s="120"/>
      <c r="E2603" s="120"/>
    </row>
    <row r="2604" spans="4:5">
      <c r="D2604" s="120"/>
      <c r="E2604" s="120"/>
    </row>
    <row r="2605" spans="4:5">
      <c r="D2605" s="120"/>
      <c r="E2605" s="120"/>
    </row>
    <row r="2606" spans="4:5">
      <c r="D2606" s="120"/>
      <c r="E2606" s="120"/>
    </row>
    <row r="2607" spans="4:5">
      <c r="D2607" s="120"/>
      <c r="E2607" s="120"/>
    </row>
    <row r="2608" spans="4:5">
      <c r="D2608" s="120"/>
      <c r="E2608" s="120"/>
    </row>
    <row r="2609" spans="4:5">
      <c r="D2609" s="120"/>
      <c r="E2609" s="120"/>
    </row>
    <row r="2610" spans="4:5">
      <c r="D2610" s="120"/>
      <c r="E2610" s="120"/>
    </row>
    <row r="2611" spans="4:5">
      <c r="D2611" s="120"/>
      <c r="E2611" s="120"/>
    </row>
    <row r="2612" spans="4:5">
      <c r="D2612" s="120"/>
      <c r="E2612" s="120"/>
    </row>
    <row r="2613" spans="4:5">
      <c r="D2613" s="120"/>
      <c r="E2613" s="120"/>
    </row>
    <row r="2614" spans="4:5">
      <c r="D2614" s="120"/>
      <c r="E2614" s="120"/>
    </row>
    <row r="2615" spans="4:5">
      <c r="D2615" s="120"/>
      <c r="E2615" s="120"/>
    </row>
    <row r="2616" spans="4:5">
      <c r="D2616" s="120"/>
      <c r="E2616" s="120"/>
    </row>
    <row r="2617" spans="4:5">
      <c r="D2617" s="120"/>
      <c r="E2617" s="120"/>
    </row>
    <row r="2618" spans="4:5">
      <c r="D2618" s="120"/>
      <c r="E2618" s="120"/>
    </row>
    <row r="2619" spans="4:5">
      <c r="D2619" s="120"/>
      <c r="E2619" s="120"/>
    </row>
    <row r="2620" spans="4:5">
      <c r="D2620" s="120"/>
      <c r="E2620" s="120"/>
    </row>
    <row r="2621" spans="4:5">
      <c r="D2621" s="120"/>
      <c r="E2621" s="120"/>
    </row>
    <row r="2622" spans="4:5">
      <c r="D2622" s="120"/>
      <c r="E2622" s="120"/>
    </row>
    <row r="2623" spans="4:5">
      <c r="D2623" s="120"/>
      <c r="E2623" s="120"/>
    </row>
    <row r="2624" spans="4:5">
      <c r="D2624" s="120"/>
      <c r="E2624" s="120"/>
    </row>
    <row r="2625" spans="4:5">
      <c r="D2625" s="120"/>
      <c r="E2625" s="120"/>
    </row>
    <row r="2626" spans="4:5">
      <c r="D2626" s="120"/>
      <c r="E2626" s="120"/>
    </row>
    <row r="2627" spans="4:5">
      <c r="D2627" s="120"/>
      <c r="E2627" s="120"/>
    </row>
    <row r="2628" spans="4:5">
      <c r="D2628" s="120"/>
      <c r="E2628" s="120"/>
    </row>
    <row r="2629" spans="4:5">
      <c r="D2629" s="120"/>
      <c r="E2629" s="120"/>
    </row>
    <row r="2630" spans="4:5">
      <c r="D2630" s="120"/>
      <c r="E2630" s="120"/>
    </row>
    <row r="2631" spans="4:5">
      <c r="D2631" s="120"/>
      <c r="E2631" s="120"/>
    </row>
    <row r="2632" spans="4:5">
      <c r="D2632" s="120"/>
      <c r="E2632" s="120"/>
    </row>
    <row r="2633" spans="4:5">
      <c r="D2633" s="120"/>
      <c r="E2633" s="120"/>
    </row>
    <row r="2634" spans="4:5">
      <c r="D2634" s="120"/>
      <c r="E2634" s="120"/>
    </row>
    <row r="2635" spans="4:5">
      <c r="D2635" s="120"/>
      <c r="E2635" s="120"/>
    </row>
    <row r="2636" spans="4:5">
      <c r="D2636" s="120"/>
      <c r="E2636" s="120"/>
    </row>
    <row r="2637" spans="4:5">
      <c r="D2637" s="120"/>
      <c r="E2637" s="120"/>
    </row>
    <row r="2638" spans="4:5">
      <c r="D2638" s="120"/>
      <c r="E2638" s="120"/>
    </row>
    <row r="2639" spans="4:5">
      <c r="D2639" s="120"/>
      <c r="E2639" s="120"/>
    </row>
    <row r="2640" spans="4:5">
      <c r="D2640" s="120"/>
      <c r="E2640" s="120"/>
    </row>
    <row r="2641" spans="4:5">
      <c r="D2641" s="120"/>
      <c r="E2641" s="120"/>
    </row>
    <row r="2642" spans="4:5">
      <c r="D2642" s="120"/>
      <c r="E2642" s="120"/>
    </row>
    <row r="2643" spans="4:5">
      <c r="D2643" s="120"/>
      <c r="E2643" s="120"/>
    </row>
    <row r="2644" spans="4:5">
      <c r="D2644" s="120"/>
      <c r="E2644" s="120"/>
    </row>
    <row r="2645" spans="4:5">
      <c r="D2645" s="120"/>
      <c r="E2645" s="120"/>
    </row>
    <row r="2646" spans="4:5">
      <c r="D2646" s="120"/>
      <c r="E2646" s="120"/>
    </row>
    <row r="2647" spans="4:5">
      <c r="D2647" s="120"/>
      <c r="E2647" s="120"/>
    </row>
    <row r="2648" spans="4:5">
      <c r="D2648" s="120"/>
      <c r="E2648" s="120"/>
    </row>
    <row r="2649" spans="4:5">
      <c r="D2649" s="120"/>
      <c r="E2649" s="120"/>
    </row>
    <row r="2650" spans="4:5">
      <c r="D2650" s="120"/>
      <c r="E2650" s="120"/>
    </row>
    <row r="2651" spans="4:5">
      <c r="D2651" s="120"/>
      <c r="E2651" s="120"/>
    </row>
    <row r="2652" spans="4:5">
      <c r="D2652" s="120"/>
      <c r="E2652" s="120"/>
    </row>
    <row r="2653" spans="4:5">
      <c r="D2653" s="120"/>
      <c r="E2653" s="120"/>
    </row>
    <row r="2654" spans="4:5">
      <c r="D2654" s="120"/>
      <c r="E2654" s="120"/>
    </row>
    <row r="2655" spans="4:5">
      <c r="D2655" s="120"/>
      <c r="E2655" s="120"/>
    </row>
    <row r="2656" spans="4:5">
      <c r="D2656" s="120"/>
      <c r="E2656" s="120"/>
    </row>
    <row r="2657" spans="4:5">
      <c r="D2657" s="120"/>
      <c r="E2657" s="120"/>
    </row>
    <row r="2658" spans="4:5">
      <c r="D2658" s="120"/>
      <c r="E2658" s="120"/>
    </row>
    <row r="2659" spans="4:5">
      <c r="D2659" s="120"/>
      <c r="E2659" s="120"/>
    </row>
    <row r="2660" spans="4:5">
      <c r="D2660" s="120"/>
      <c r="E2660" s="120"/>
    </row>
    <row r="2661" spans="4:5">
      <c r="D2661" s="120"/>
      <c r="E2661" s="120"/>
    </row>
    <row r="2662" spans="4:5">
      <c r="D2662" s="120"/>
      <c r="E2662" s="120"/>
    </row>
    <row r="2663" spans="4:5">
      <c r="D2663" s="120"/>
      <c r="E2663" s="120"/>
    </row>
    <row r="2664" spans="4:5">
      <c r="D2664" s="120"/>
      <c r="E2664" s="120"/>
    </row>
    <row r="2665" spans="4:5">
      <c r="D2665" s="120"/>
      <c r="E2665" s="120"/>
    </row>
    <row r="2666" spans="4:5">
      <c r="D2666" s="120"/>
      <c r="E2666" s="120"/>
    </row>
    <row r="2667" spans="4:5">
      <c r="D2667" s="120"/>
      <c r="E2667" s="120"/>
    </row>
    <row r="2668" spans="4:5">
      <c r="D2668" s="120"/>
      <c r="E2668" s="120"/>
    </row>
    <row r="2669" spans="4:5">
      <c r="D2669" s="120"/>
      <c r="E2669" s="120"/>
    </row>
    <row r="2670" spans="4:5">
      <c r="D2670" s="120"/>
      <c r="E2670" s="120"/>
    </row>
    <row r="2671" spans="4:5">
      <c r="D2671" s="120"/>
      <c r="E2671" s="120"/>
    </row>
    <row r="2672" spans="4:5">
      <c r="D2672" s="120"/>
      <c r="E2672" s="120"/>
    </row>
    <row r="2673" spans="4:5">
      <c r="D2673" s="120"/>
      <c r="E2673" s="120"/>
    </row>
    <row r="2674" spans="4:5">
      <c r="D2674" s="120"/>
      <c r="E2674" s="120"/>
    </row>
    <row r="2675" spans="4:5">
      <c r="D2675" s="120"/>
      <c r="E2675" s="120"/>
    </row>
    <row r="2676" spans="4:5">
      <c r="D2676" s="120"/>
      <c r="E2676" s="120"/>
    </row>
    <row r="2677" spans="4:5">
      <c r="D2677" s="120"/>
      <c r="E2677" s="120"/>
    </row>
    <row r="2678" spans="4:5">
      <c r="D2678" s="120"/>
      <c r="E2678" s="120"/>
    </row>
    <row r="2679" spans="4:5">
      <c r="D2679" s="120"/>
      <c r="E2679" s="120"/>
    </row>
    <row r="2680" spans="4:5">
      <c r="D2680" s="120"/>
      <c r="E2680" s="120"/>
    </row>
    <row r="2681" spans="4:5">
      <c r="D2681" s="120"/>
      <c r="E2681" s="120"/>
    </row>
    <row r="2682" spans="4:5">
      <c r="D2682" s="120"/>
      <c r="E2682" s="120"/>
    </row>
    <row r="2683" spans="4:5">
      <c r="D2683" s="120"/>
      <c r="E2683" s="120"/>
    </row>
    <row r="2684" spans="4:5">
      <c r="D2684" s="120"/>
      <c r="E2684" s="120"/>
    </row>
    <row r="2685" spans="4:5">
      <c r="D2685" s="120"/>
      <c r="E2685" s="120"/>
    </row>
    <row r="2686" spans="4:5">
      <c r="D2686" s="120"/>
      <c r="E2686" s="120"/>
    </row>
    <row r="2687" spans="4:5">
      <c r="D2687" s="120"/>
      <c r="E2687" s="120"/>
    </row>
    <row r="2688" spans="4:5">
      <c r="D2688" s="120"/>
      <c r="E2688" s="120"/>
    </row>
    <row r="2689" spans="4:5">
      <c r="D2689" s="120"/>
      <c r="E2689" s="120"/>
    </row>
    <row r="2690" spans="4:5">
      <c r="D2690" s="120"/>
      <c r="E2690" s="120"/>
    </row>
    <row r="2691" spans="4:5">
      <c r="D2691" s="120"/>
      <c r="E2691" s="120"/>
    </row>
    <row r="2692" spans="4:5">
      <c r="D2692" s="120"/>
      <c r="E2692" s="120"/>
    </row>
    <row r="2693" spans="4:5">
      <c r="D2693" s="120"/>
      <c r="E2693" s="120"/>
    </row>
    <row r="2694" spans="4:5">
      <c r="D2694" s="120"/>
      <c r="E2694" s="120"/>
    </row>
    <row r="2695" spans="4:5">
      <c r="D2695" s="120"/>
      <c r="E2695" s="120"/>
    </row>
    <row r="2696" spans="4:5">
      <c r="D2696" s="120"/>
      <c r="E2696" s="120"/>
    </row>
    <row r="2697" spans="4:5">
      <c r="D2697" s="120"/>
      <c r="E2697" s="120"/>
    </row>
    <row r="2698" spans="4:5">
      <c r="D2698" s="120"/>
      <c r="E2698" s="120"/>
    </row>
    <row r="2699" spans="4:5">
      <c r="D2699" s="120"/>
      <c r="E2699" s="120"/>
    </row>
    <row r="2700" spans="4:5">
      <c r="D2700" s="120"/>
      <c r="E2700" s="120"/>
    </row>
    <row r="2701" spans="4:5">
      <c r="D2701" s="120"/>
      <c r="E2701" s="120"/>
    </row>
    <row r="2702" spans="4:5">
      <c r="D2702" s="120"/>
      <c r="E2702" s="120"/>
    </row>
    <row r="2703" spans="4:5">
      <c r="D2703" s="120"/>
      <c r="E2703" s="120"/>
    </row>
    <row r="2704" spans="4:5">
      <c r="D2704" s="120"/>
      <c r="E2704" s="120"/>
    </row>
    <row r="2705" spans="4:5">
      <c r="D2705" s="120"/>
      <c r="E2705" s="120"/>
    </row>
    <row r="2706" spans="4:5">
      <c r="D2706" s="120"/>
      <c r="E2706" s="120"/>
    </row>
    <row r="2707" spans="4:5">
      <c r="D2707" s="120"/>
      <c r="E2707" s="120"/>
    </row>
    <row r="2708" spans="4:5">
      <c r="D2708" s="120"/>
      <c r="E2708" s="120"/>
    </row>
    <row r="2709" spans="4:5">
      <c r="D2709" s="120"/>
      <c r="E2709" s="120"/>
    </row>
    <row r="2710" spans="4:5">
      <c r="D2710" s="120"/>
      <c r="E2710" s="120"/>
    </row>
    <row r="2711" spans="4:5">
      <c r="D2711" s="120"/>
      <c r="E2711" s="120"/>
    </row>
    <row r="2712" spans="4:5">
      <c r="D2712" s="120"/>
      <c r="E2712" s="120"/>
    </row>
    <row r="2713" spans="4:5">
      <c r="D2713" s="120"/>
      <c r="E2713" s="120"/>
    </row>
    <row r="2714" spans="4:5">
      <c r="D2714" s="120"/>
      <c r="E2714" s="120"/>
    </row>
    <row r="2715" spans="4:5">
      <c r="D2715" s="120"/>
      <c r="E2715" s="120"/>
    </row>
    <row r="2716" spans="4:5">
      <c r="D2716" s="120"/>
      <c r="E2716" s="120"/>
    </row>
    <row r="2717" spans="4:5">
      <c r="D2717" s="120"/>
      <c r="E2717" s="120"/>
    </row>
    <row r="2718" spans="4:5">
      <c r="D2718" s="120"/>
      <c r="E2718" s="120"/>
    </row>
    <row r="2719" spans="4:5">
      <c r="D2719" s="120"/>
      <c r="E2719" s="120"/>
    </row>
    <row r="2720" spans="4:5">
      <c r="D2720" s="120"/>
      <c r="E2720" s="120"/>
    </row>
    <row r="2721" spans="4:5">
      <c r="D2721" s="120"/>
      <c r="E2721" s="120"/>
    </row>
    <row r="2722" spans="4:5">
      <c r="D2722" s="120"/>
      <c r="E2722" s="120"/>
    </row>
    <row r="2723" spans="4:5">
      <c r="D2723" s="120"/>
      <c r="E2723" s="120"/>
    </row>
    <row r="2724" spans="4:5">
      <c r="D2724" s="120"/>
      <c r="E2724" s="120"/>
    </row>
    <row r="2725" spans="4:5">
      <c r="D2725" s="120"/>
      <c r="E2725" s="120"/>
    </row>
    <row r="2726" spans="4:5">
      <c r="D2726" s="120"/>
      <c r="E2726" s="120"/>
    </row>
    <row r="2727" spans="4:5">
      <c r="D2727" s="120"/>
      <c r="E2727" s="120"/>
    </row>
    <row r="2728" spans="4:5">
      <c r="D2728" s="120"/>
      <c r="E2728" s="120"/>
    </row>
    <row r="2729" spans="4:5">
      <c r="D2729" s="120"/>
      <c r="E2729" s="120"/>
    </row>
    <row r="2730" spans="4:5">
      <c r="D2730" s="120"/>
      <c r="E2730" s="120"/>
    </row>
    <row r="2731" spans="4:5">
      <c r="D2731" s="120"/>
      <c r="E2731" s="120"/>
    </row>
    <row r="2732" spans="4:5">
      <c r="D2732" s="120"/>
      <c r="E2732" s="120"/>
    </row>
    <row r="2733" spans="4:5">
      <c r="D2733" s="120"/>
      <c r="E2733" s="120"/>
    </row>
    <row r="2734" spans="4:5">
      <c r="D2734" s="120"/>
      <c r="E2734" s="120"/>
    </row>
    <row r="2735" spans="4:5">
      <c r="D2735" s="120"/>
      <c r="E2735" s="120"/>
    </row>
    <row r="2736" spans="4:5">
      <c r="D2736" s="120"/>
      <c r="E2736" s="120"/>
    </row>
    <row r="2737" spans="4:5">
      <c r="D2737" s="120"/>
      <c r="E2737" s="120"/>
    </row>
    <row r="2738" spans="4:5">
      <c r="D2738" s="120"/>
      <c r="E2738" s="120"/>
    </row>
    <row r="2739" spans="4:5">
      <c r="D2739" s="120"/>
      <c r="E2739" s="120"/>
    </row>
    <row r="2740" spans="4:5">
      <c r="D2740" s="120"/>
      <c r="E2740" s="120"/>
    </row>
    <row r="2741" spans="4:5">
      <c r="D2741" s="120"/>
      <c r="E2741" s="120"/>
    </row>
    <row r="2742" spans="4:5">
      <c r="D2742" s="120"/>
      <c r="E2742" s="120"/>
    </row>
    <row r="2743" spans="4:5">
      <c r="D2743" s="120"/>
      <c r="E2743" s="120"/>
    </row>
    <row r="2744" spans="4:5">
      <c r="D2744" s="120"/>
      <c r="E2744" s="120"/>
    </row>
    <row r="2745" spans="4:5">
      <c r="D2745" s="120"/>
      <c r="E2745" s="120"/>
    </row>
    <row r="2746" spans="4:5">
      <c r="D2746" s="120"/>
      <c r="E2746" s="120"/>
    </row>
    <row r="2747" spans="4:5">
      <c r="D2747" s="120"/>
      <c r="E2747" s="120"/>
    </row>
    <row r="2748" spans="4:5">
      <c r="D2748" s="120"/>
      <c r="E2748" s="120"/>
    </row>
    <row r="2749" spans="4:5">
      <c r="D2749" s="120"/>
      <c r="E2749" s="120"/>
    </row>
    <row r="2750" spans="4:5">
      <c r="D2750" s="120"/>
      <c r="E2750" s="120"/>
    </row>
    <row r="2751" spans="4:5">
      <c r="D2751" s="120"/>
      <c r="E2751" s="120"/>
    </row>
    <row r="2752" spans="4:5">
      <c r="D2752" s="120"/>
      <c r="E2752" s="120"/>
    </row>
    <row r="2753" spans="4:5">
      <c r="D2753" s="120"/>
      <c r="E2753" s="120"/>
    </row>
    <row r="2754" spans="4:5">
      <c r="D2754" s="120"/>
      <c r="E2754" s="120"/>
    </row>
    <row r="2755" spans="4:5">
      <c r="D2755" s="120"/>
      <c r="E2755" s="120"/>
    </row>
    <row r="2756" spans="4:5">
      <c r="D2756" s="120"/>
      <c r="E2756" s="120"/>
    </row>
    <row r="2757" spans="4:5">
      <c r="D2757" s="120"/>
      <c r="E2757" s="120"/>
    </row>
    <row r="2758" spans="4:5">
      <c r="D2758" s="120"/>
      <c r="E2758" s="120"/>
    </row>
    <row r="2759" spans="4:5">
      <c r="D2759" s="120"/>
      <c r="E2759" s="120"/>
    </row>
    <row r="2760" spans="4:5">
      <c r="D2760" s="120"/>
      <c r="E2760" s="120"/>
    </row>
    <row r="2761" spans="4:5">
      <c r="D2761" s="120"/>
      <c r="E2761" s="120"/>
    </row>
    <row r="2762" spans="4:5">
      <c r="D2762" s="120"/>
      <c r="E2762" s="120"/>
    </row>
    <row r="2763" spans="4:5">
      <c r="D2763" s="120"/>
      <c r="E2763" s="120"/>
    </row>
    <row r="2764" spans="4:5">
      <c r="D2764" s="120"/>
      <c r="E2764" s="120"/>
    </row>
    <row r="2765" spans="4:5">
      <c r="D2765" s="120"/>
      <c r="E2765" s="120"/>
    </row>
    <row r="2766" spans="4:5">
      <c r="D2766" s="120"/>
      <c r="E2766" s="120"/>
    </row>
    <row r="2767" spans="4:5">
      <c r="D2767" s="120"/>
      <c r="E2767" s="120"/>
    </row>
    <row r="2768" spans="4:5">
      <c r="D2768" s="120"/>
      <c r="E2768" s="120"/>
    </row>
    <row r="2769" spans="4:5">
      <c r="D2769" s="120"/>
      <c r="E2769" s="120"/>
    </row>
    <row r="2770" spans="4:5">
      <c r="D2770" s="120"/>
      <c r="E2770" s="120"/>
    </row>
    <row r="2771" spans="4:5">
      <c r="D2771" s="120"/>
      <c r="E2771" s="120"/>
    </row>
    <row r="2772" spans="4:5">
      <c r="D2772" s="120"/>
      <c r="E2772" s="120"/>
    </row>
    <row r="2773" spans="4:5">
      <c r="D2773" s="120"/>
      <c r="E2773" s="120"/>
    </row>
    <row r="2774" spans="4:5">
      <c r="D2774" s="120"/>
      <c r="E2774" s="120"/>
    </row>
    <row r="2775" spans="4:5">
      <c r="D2775" s="120"/>
      <c r="E2775" s="120"/>
    </row>
    <row r="2776" spans="4:5">
      <c r="D2776" s="120"/>
      <c r="E2776" s="120"/>
    </row>
    <row r="2777" spans="4:5">
      <c r="D2777" s="120"/>
      <c r="E2777" s="120"/>
    </row>
    <row r="2778" spans="4:5">
      <c r="D2778" s="120"/>
      <c r="E2778" s="120"/>
    </row>
    <row r="2779" spans="4:5">
      <c r="D2779" s="120"/>
      <c r="E2779" s="120"/>
    </row>
    <row r="2780" spans="4:5">
      <c r="D2780" s="120"/>
      <c r="E2780" s="120"/>
    </row>
    <row r="2781" spans="4:5">
      <c r="D2781" s="120"/>
      <c r="E2781" s="120"/>
    </row>
    <row r="2782" spans="4:5">
      <c r="D2782" s="120"/>
      <c r="E2782" s="120"/>
    </row>
    <row r="2783" spans="4:5">
      <c r="D2783" s="120"/>
      <c r="E2783" s="120"/>
    </row>
    <row r="2784" spans="4:5">
      <c r="D2784" s="120"/>
      <c r="E2784" s="120"/>
    </row>
    <row r="2785" spans="4:5">
      <c r="D2785" s="120"/>
      <c r="E2785" s="120"/>
    </row>
    <row r="2786" spans="4:5">
      <c r="D2786" s="120"/>
      <c r="E2786" s="120"/>
    </row>
    <row r="2787" spans="4:5">
      <c r="D2787" s="120"/>
      <c r="E2787" s="120"/>
    </row>
    <row r="2788" spans="4:5">
      <c r="D2788" s="120"/>
      <c r="E2788" s="120"/>
    </row>
    <row r="2789" spans="4:5">
      <c r="D2789" s="120"/>
      <c r="E2789" s="120"/>
    </row>
    <row r="2790" spans="4:5">
      <c r="D2790" s="120"/>
      <c r="E2790" s="120"/>
    </row>
    <row r="2791" spans="4:5">
      <c r="D2791" s="120"/>
      <c r="E2791" s="120"/>
    </row>
    <row r="2792" spans="4:5">
      <c r="D2792" s="120"/>
      <c r="E2792" s="120"/>
    </row>
    <row r="2793" spans="4:5">
      <c r="D2793" s="120"/>
      <c r="E2793" s="120"/>
    </row>
    <row r="2794" spans="4:5">
      <c r="D2794" s="120"/>
      <c r="E2794" s="120"/>
    </row>
    <row r="2795" spans="4:5">
      <c r="D2795" s="120"/>
      <c r="E2795" s="120"/>
    </row>
    <row r="2796" spans="4:5">
      <c r="D2796" s="120"/>
      <c r="E2796" s="120"/>
    </row>
    <row r="2797" spans="4:5">
      <c r="D2797" s="120"/>
      <c r="E2797" s="120"/>
    </row>
    <row r="2798" spans="4:5">
      <c r="D2798" s="120"/>
      <c r="E2798" s="120"/>
    </row>
    <row r="2799" spans="4:5">
      <c r="D2799" s="120"/>
      <c r="E2799" s="120"/>
    </row>
    <row r="2800" spans="4:5">
      <c r="D2800" s="120"/>
      <c r="E2800" s="120"/>
    </row>
    <row r="2801" spans="4:5">
      <c r="D2801" s="120"/>
      <c r="E2801" s="120"/>
    </row>
    <row r="2802" spans="4:5">
      <c r="D2802" s="120"/>
      <c r="E2802" s="120"/>
    </row>
    <row r="2803" spans="4:5">
      <c r="D2803" s="120"/>
      <c r="E2803" s="120"/>
    </row>
    <row r="2804" spans="4:5">
      <c r="D2804" s="120"/>
      <c r="E2804" s="120"/>
    </row>
    <row r="2805" spans="4:5">
      <c r="D2805" s="120"/>
      <c r="E2805" s="120"/>
    </row>
    <row r="2806" spans="4:5">
      <c r="D2806" s="120"/>
      <c r="E2806" s="120"/>
    </row>
    <row r="2807" spans="4:5">
      <c r="D2807" s="120"/>
      <c r="E2807" s="120"/>
    </row>
    <row r="2808" spans="4:5">
      <c r="D2808" s="120"/>
      <c r="E2808" s="120"/>
    </row>
    <row r="2809" spans="4:5">
      <c r="D2809" s="120"/>
      <c r="E2809" s="120"/>
    </row>
    <row r="2810" spans="4:5">
      <c r="D2810" s="120"/>
      <c r="E2810" s="120"/>
    </row>
    <row r="2811" spans="4:5">
      <c r="D2811" s="120"/>
      <c r="E2811" s="120"/>
    </row>
    <row r="2812" spans="4:5">
      <c r="D2812" s="120"/>
      <c r="E2812" s="120"/>
    </row>
    <row r="2813" spans="4:5">
      <c r="D2813" s="120"/>
      <c r="E2813" s="120"/>
    </row>
    <row r="2814" spans="4:5">
      <c r="D2814" s="120"/>
      <c r="E2814" s="120"/>
    </row>
    <row r="2815" spans="4:5">
      <c r="D2815" s="120"/>
      <c r="E2815" s="120"/>
    </row>
    <row r="2816" spans="4:5">
      <c r="D2816" s="120"/>
      <c r="E2816" s="120"/>
    </row>
    <row r="2817" spans="4:5">
      <c r="D2817" s="120"/>
      <c r="E2817" s="120"/>
    </row>
    <row r="2818" spans="4:5">
      <c r="D2818" s="120"/>
      <c r="E2818" s="120"/>
    </row>
    <row r="2819" spans="4:5">
      <c r="D2819" s="120"/>
      <c r="E2819" s="120"/>
    </row>
    <row r="2820" spans="4:5">
      <c r="D2820" s="120"/>
      <c r="E2820" s="120"/>
    </row>
    <row r="2821" spans="4:5">
      <c r="D2821" s="120"/>
      <c r="E2821" s="120"/>
    </row>
    <row r="2822" spans="4:5">
      <c r="D2822" s="120"/>
      <c r="E2822" s="120"/>
    </row>
    <row r="2823" spans="4:5">
      <c r="D2823" s="120"/>
      <c r="E2823" s="120"/>
    </row>
    <row r="2824" spans="4:5">
      <c r="D2824" s="120"/>
      <c r="E2824" s="120"/>
    </row>
    <row r="2825" spans="4:5">
      <c r="D2825" s="120"/>
      <c r="E2825" s="120"/>
    </row>
    <row r="2826" spans="4:5">
      <c r="D2826" s="120"/>
      <c r="E2826" s="120"/>
    </row>
    <row r="2827" spans="4:5">
      <c r="D2827" s="120"/>
      <c r="E2827" s="120"/>
    </row>
    <row r="2828" spans="4:5">
      <c r="D2828" s="120"/>
      <c r="E2828" s="120"/>
    </row>
    <row r="2829" spans="4:5">
      <c r="D2829" s="120"/>
      <c r="E2829" s="120"/>
    </row>
    <row r="2830" spans="4:5">
      <c r="D2830" s="120"/>
      <c r="E2830" s="120"/>
    </row>
    <row r="2831" spans="4:5">
      <c r="D2831" s="120"/>
      <c r="E2831" s="120"/>
    </row>
    <row r="2832" spans="4:5">
      <c r="D2832" s="120"/>
      <c r="E2832" s="120"/>
    </row>
    <row r="2833" spans="4:5">
      <c r="D2833" s="120"/>
      <c r="E2833" s="120"/>
    </row>
    <row r="2834" spans="4:5">
      <c r="D2834" s="120"/>
      <c r="E2834" s="120"/>
    </row>
    <row r="2835" spans="4:5">
      <c r="D2835" s="120"/>
      <c r="E2835" s="120"/>
    </row>
    <row r="2836" spans="4:5">
      <c r="D2836" s="120"/>
      <c r="E2836" s="120"/>
    </row>
    <row r="2837" spans="4:5">
      <c r="D2837" s="120"/>
      <c r="E2837" s="120"/>
    </row>
    <row r="2838" spans="4:5">
      <c r="D2838" s="120"/>
      <c r="E2838" s="120"/>
    </row>
    <row r="2839" spans="4:5">
      <c r="D2839" s="120"/>
      <c r="E2839" s="120"/>
    </row>
    <row r="2840" spans="4:5">
      <c r="D2840" s="120"/>
      <c r="E2840" s="120"/>
    </row>
    <row r="2841" spans="4:5">
      <c r="D2841" s="120"/>
      <c r="E2841" s="120"/>
    </row>
    <row r="2842" spans="4:5">
      <c r="D2842" s="120"/>
      <c r="E2842" s="120"/>
    </row>
    <row r="2843" spans="4:5">
      <c r="D2843" s="120"/>
      <c r="E2843" s="120"/>
    </row>
    <row r="2844" spans="4:5">
      <c r="D2844" s="120"/>
      <c r="E2844" s="120"/>
    </row>
    <row r="2845" spans="4:5">
      <c r="D2845" s="120"/>
      <c r="E2845" s="120"/>
    </row>
    <row r="2846" spans="4:5">
      <c r="D2846" s="120"/>
      <c r="E2846" s="120"/>
    </row>
    <row r="2847" spans="4:5">
      <c r="D2847" s="120"/>
      <c r="E2847" s="120"/>
    </row>
    <row r="2848" spans="4:5">
      <c r="D2848" s="120"/>
      <c r="E2848" s="120"/>
    </row>
    <row r="2849" spans="4:5">
      <c r="D2849" s="120"/>
      <c r="E2849" s="120"/>
    </row>
    <row r="2850" spans="4:5">
      <c r="D2850" s="120"/>
      <c r="E2850" s="120"/>
    </row>
    <row r="2851" spans="4:5">
      <c r="D2851" s="120"/>
      <c r="E2851" s="120"/>
    </row>
    <row r="2852" spans="4:5">
      <c r="D2852" s="120"/>
      <c r="E2852" s="120"/>
    </row>
    <row r="2853" spans="4:5">
      <c r="D2853" s="120"/>
      <c r="E2853" s="120"/>
    </row>
    <row r="2854" spans="4:5">
      <c r="D2854" s="120"/>
      <c r="E2854" s="120"/>
    </row>
    <row r="2855" spans="4:5">
      <c r="D2855" s="120"/>
      <c r="E2855" s="120"/>
    </row>
    <row r="2856" spans="4:5">
      <c r="D2856" s="120"/>
      <c r="E2856" s="120"/>
    </row>
    <row r="2857" spans="4:5">
      <c r="D2857" s="120"/>
      <c r="E2857" s="120"/>
    </row>
    <row r="2858" spans="4:5">
      <c r="D2858" s="120"/>
      <c r="E2858" s="120"/>
    </row>
    <row r="2859" spans="4:5">
      <c r="D2859" s="120"/>
      <c r="E2859" s="120"/>
    </row>
    <row r="2860" spans="4:5">
      <c r="D2860" s="120"/>
      <c r="E2860" s="120"/>
    </row>
    <row r="2861" spans="4:5">
      <c r="D2861" s="120"/>
      <c r="E2861" s="120"/>
    </row>
    <row r="2862" spans="4:5">
      <c r="D2862" s="120"/>
      <c r="E2862" s="120"/>
    </row>
    <row r="2863" spans="4:5">
      <c r="D2863" s="120"/>
      <c r="E2863" s="120"/>
    </row>
    <row r="2864" spans="4:5">
      <c r="D2864" s="120"/>
      <c r="E2864" s="120"/>
    </row>
    <row r="2865" spans="4:5">
      <c r="D2865" s="120"/>
      <c r="E2865" s="120"/>
    </row>
    <row r="2866" spans="4:5">
      <c r="D2866" s="120"/>
      <c r="E2866" s="120"/>
    </row>
    <row r="2867" spans="4:5">
      <c r="D2867" s="120"/>
      <c r="E2867" s="120"/>
    </row>
    <row r="2868" spans="4:5">
      <c r="D2868" s="120"/>
      <c r="E2868" s="120"/>
    </row>
    <row r="2869" spans="4:5">
      <c r="D2869" s="120"/>
      <c r="E2869" s="120"/>
    </row>
    <row r="2870" spans="4:5">
      <c r="D2870" s="120"/>
      <c r="E2870" s="120"/>
    </row>
    <row r="2871" spans="4:5">
      <c r="D2871" s="120"/>
      <c r="E2871" s="120"/>
    </row>
    <row r="2872" spans="4:5">
      <c r="D2872" s="120"/>
      <c r="E2872" s="120"/>
    </row>
    <row r="2873" spans="4:5">
      <c r="D2873" s="120"/>
      <c r="E2873" s="120"/>
    </row>
    <row r="2874" spans="4:5">
      <c r="D2874" s="120"/>
      <c r="E2874" s="120"/>
    </row>
    <row r="2875" spans="4:5">
      <c r="D2875" s="120"/>
      <c r="E2875" s="120"/>
    </row>
    <row r="2876" spans="4:5">
      <c r="D2876" s="120"/>
      <c r="E2876" s="120"/>
    </row>
    <row r="2877" spans="4:5">
      <c r="D2877" s="120"/>
      <c r="E2877" s="120"/>
    </row>
    <row r="2878" spans="4:5">
      <c r="D2878" s="120"/>
      <c r="E2878" s="120"/>
    </row>
    <row r="2879" spans="4:5">
      <c r="D2879" s="120"/>
      <c r="E2879" s="120"/>
    </row>
    <row r="2880" spans="4:5">
      <c r="D2880" s="120"/>
      <c r="E2880" s="120"/>
    </row>
    <row r="2881" spans="4:5">
      <c r="D2881" s="120"/>
      <c r="E2881" s="120"/>
    </row>
    <row r="2882" spans="4:5">
      <c r="D2882" s="120"/>
      <c r="E2882" s="120"/>
    </row>
    <row r="2883" spans="4:5">
      <c r="D2883" s="120"/>
      <c r="E2883" s="120"/>
    </row>
    <row r="2884" spans="4:5">
      <c r="D2884" s="120"/>
      <c r="E2884" s="120"/>
    </row>
    <row r="2885" spans="4:5">
      <c r="D2885" s="120"/>
      <c r="E2885" s="120"/>
    </row>
    <row r="2886" spans="4:5">
      <c r="D2886" s="120"/>
      <c r="E2886" s="120"/>
    </row>
    <row r="2887" spans="4:5">
      <c r="D2887" s="120"/>
      <c r="E2887" s="120"/>
    </row>
    <row r="2888" spans="4:5">
      <c r="D2888" s="120"/>
      <c r="E2888" s="120"/>
    </row>
    <row r="2889" spans="4:5">
      <c r="D2889" s="120"/>
      <c r="E2889" s="120"/>
    </row>
    <row r="2890" spans="4:5">
      <c r="D2890" s="120"/>
      <c r="E2890" s="120"/>
    </row>
    <row r="2891" spans="4:5">
      <c r="D2891" s="120"/>
      <c r="E2891" s="120"/>
    </row>
    <row r="2892" spans="4:5">
      <c r="D2892" s="120"/>
      <c r="E2892" s="120"/>
    </row>
    <row r="2893" spans="4:5">
      <c r="D2893" s="120"/>
      <c r="E2893" s="120"/>
    </row>
    <row r="2894" spans="4:5">
      <c r="D2894" s="120"/>
      <c r="E2894" s="120"/>
    </row>
    <row r="2895" spans="4:5">
      <c r="D2895" s="120"/>
      <c r="E2895" s="120"/>
    </row>
    <row r="2896" spans="4:5">
      <c r="D2896" s="120"/>
      <c r="E2896" s="120"/>
    </row>
    <row r="2897" spans="4:5">
      <c r="D2897" s="120"/>
      <c r="E2897" s="120"/>
    </row>
    <row r="2898" spans="4:5">
      <c r="D2898" s="120"/>
      <c r="E2898" s="120"/>
    </row>
    <row r="2899" spans="4:5">
      <c r="D2899" s="120"/>
      <c r="E2899" s="120"/>
    </row>
    <row r="2900" spans="4:5">
      <c r="D2900" s="120"/>
      <c r="E2900" s="120"/>
    </row>
    <row r="2901" spans="4:5">
      <c r="D2901" s="120"/>
      <c r="E2901" s="120"/>
    </row>
    <row r="2902" spans="4:5">
      <c r="D2902" s="120"/>
      <c r="E2902" s="120"/>
    </row>
    <row r="2903" spans="4:5">
      <c r="D2903" s="120"/>
      <c r="E2903" s="120"/>
    </row>
    <row r="2904" spans="4:5">
      <c r="D2904" s="120"/>
      <c r="E2904" s="120"/>
    </row>
    <row r="2905" spans="4:5">
      <c r="D2905" s="120"/>
      <c r="E2905" s="120"/>
    </row>
    <row r="2906" spans="4:5">
      <c r="D2906" s="120"/>
      <c r="E2906" s="120"/>
    </row>
    <row r="2907" spans="4:5">
      <c r="D2907" s="120"/>
      <c r="E2907" s="120"/>
    </row>
    <row r="2908" spans="4:5">
      <c r="D2908" s="120"/>
      <c r="E2908" s="120"/>
    </row>
    <row r="2909" spans="4:5">
      <c r="D2909" s="120"/>
      <c r="E2909" s="120"/>
    </row>
    <row r="2910" spans="4:5">
      <c r="D2910" s="120"/>
      <c r="E2910" s="120"/>
    </row>
    <row r="2911" spans="4:5">
      <c r="D2911" s="120"/>
      <c r="E2911" s="120"/>
    </row>
    <row r="2912" spans="4:5">
      <c r="D2912" s="120"/>
      <c r="E2912" s="120"/>
    </row>
    <row r="2913" spans="4:5">
      <c r="D2913" s="120"/>
      <c r="E2913" s="120"/>
    </row>
    <row r="2914" spans="4:5">
      <c r="D2914" s="120"/>
      <c r="E2914" s="120"/>
    </row>
    <row r="2915" spans="4:5">
      <c r="D2915" s="120"/>
      <c r="E2915" s="120"/>
    </row>
    <row r="2916" spans="4:5">
      <c r="D2916" s="120"/>
      <c r="E2916" s="120"/>
    </row>
    <row r="2917" spans="4:5">
      <c r="D2917" s="120"/>
      <c r="E2917" s="120"/>
    </row>
    <row r="2918" spans="4:5">
      <c r="D2918" s="120"/>
      <c r="E2918" s="120"/>
    </row>
    <row r="2919" spans="4:5">
      <c r="D2919" s="120"/>
      <c r="E2919" s="120"/>
    </row>
    <row r="2920" spans="4:5">
      <c r="D2920" s="120"/>
      <c r="E2920" s="120"/>
    </row>
    <row r="2921" spans="4:5">
      <c r="D2921" s="120"/>
      <c r="E2921" s="120"/>
    </row>
    <row r="2922" spans="4:5">
      <c r="D2922" s="120"/>
      <c r="E2922" s="120"/>
    </row>
    <row r="2923" spans="4:5">
      <c r="D2923" s="120"/>
      <c r="E2923" s="120"/>
    </row>
    <row r="2924" spans="4:5">
      <c r="D2924" s="120"/>
      <c r="E2924" s="120"/>
    </row>
    <row r="2925" spans="4:5">
      <c r="D2925" s="120"/>
      <c r="E2925" s="120"/>
    </row>
    <row r="2926" spans="4:5">
      <c r="D2926" s="120"/>
      <c r="E2926" s="120"/>
    </row>
    <row r="2927" spans="4:5">
      <c r="D2927" s="120"/>
      <c r="E2927" s="120"/>
    </row>
    <row r="2928" spans="4:5">
      <c r="D2928" s="120"/>
      <c r="E2928" s="120"/>
    </row>
    <row r="2929" spans="4:5">
      <c r="D2929" s="120"/>
      <c r="E2929" s="120"/>
    </row>
    <row r="2930" spans="4:5">
      <c r="D2930" s="120"/>
      <c r="E2930" s="120"/>
    </row>
    <row r="2931" spans="4:5">
      <c r="D2931" s="120"/>
      <c r="E2931" s="120"/>
    </row>
    <row r="2932" spans="4:5">
      <c r="D2932" s="120"/>
      <c r="E2932" s="120"/>
    </row>
    <row r="2933" spans="4:5">
      <c r="D2933" s="120"/>
      <c r="E2933" s="120"/>
    </row>
    <row r="2934" spans="4:5">
      <c r="D2934" s="120"/>
      <c r="E2934" s="120"/>
    </row>
    <row r="2935" spans="4:5">
      <c r="D2935" s="120"/>
      <c r="E2935" s="120"/>
    </row>
    <row r="2936" spans="4:5">
      <c r="D2936" s="120"/>
      <c r="E2936" s="120"/>
    </row>
    <row r="2937" spans="4:5">
      <c r="D2937" s="120"/>
      <c r="E2937" s="120"/>
    </row>
    <row r="2938" spans="4:5">
      <c r="D2938" s="120"/>
      <c r="E2938" s="120"/>
    </row>
    <row r="2939" spans="4:5">
      <c r="D2939" s="120"/>
      <c r="E2939" s="120"/>
    </row>
    <row r="2940" spans="4:5">
      <c r="D2940" s="120"/>
      <c r="E2940" s="120"/>
    </row>
    <row r="2941" spans="4:5">
      <c r="D2941" s="120"/>
      <c r="E2941" s="120"/>
    </row>
    <row r="2942" spans="4:5">
      <c r="D2942" s="120"/>
      <c r="E2942" s="120"/>
    </row>
    <row r="2943" spans="4:5">
      <c r="D2943" s="120"/>
      <c r="E2943" s="120"/>
    </row>
    <row r="2944" spans="4:5">
      <c r="D2944" s="120"/>
      <c r="E2944" s="120"/>
    </row>
    <row r="2945" spans="4:5">
      <c r="D2945" s="120"/>
      <c r="E2945" s="120"/>
    </row>
    <row r="2946" spans="4:5">
      <c r="D2946" s="120"/>
      <c r="E2946" s="120"/>
    </row>
    <row r="2947" spans="4:5">
      <c r="D2947" s="120"/>
      <c r="E2947" s="120"/>
    </row>
    <row r="2948" spans="4:5">
      <c r="D2948" s="120"/>
      <c r="E2948" s="120"/>
    </row>
    <row r="2949" spans="4:5">
      <c r="D2949" s="120"/>
      <c r="E2949" s="120"/>
    </row>
    <row r="2950" spans="4:5">
      <c r="D2950" s="120"/>
      <c r="E2950" s="120"/>
    </row>
    <row r="2951" spans="4:5">
      <c r="D2951" s="120"/>
      <c r="E2951" s="120"/>
    </row>
    <row r="2952" spans="4:5">
      <c r="D2952" s="120"/>
      <c r="E2952" s="120"/>
    </row>
    <row r="2953" spans="4:5">
      <c r="D2953" s="120"/>
      <c r="E2953" s="120"/>
    </row>
    <row r="2954" spans="4:5">
      <c r="D2954" s="120"/>
      <c r="E2954" s="120"/>
    </row>
    <row r="2955" spans="4:5">
      <c r="D2955" s="120"/>
      <c r="E2955" s="120"/>
    </row>
    <row r="2956" spans="4:5">
      <c r="D2956" s="120"/>
      <c r="E2956" s="120"/>
    </row>
    <row r="2957" spans="4:5">
      <c r="D2957" s="120"/>
      <c r="E2957" s="120"/>
    </row>
    <row r="2958" spans="4:5">
      <c r="D2958" s="120"/>
      <c r="E2958" s="120"/>
    </row>
    <row r="2959" spans="4:5">
      <c r="D2959" s="120"/>
      <c r="E2959" s="120"/>
    </row>
    <row r="2960" spans="4:5">
      <c r="D2960" s="120"/>
      <c r="E2960" s="120"/>
    </row>
    <row r="2961" spans="4:5">
      <c r="D2961" s="120"/>
      <c r="E2961" s="120"/>
    </row>
    <row r="2962" spans="4:5">
      <c r="D2962" s="120"/>
      <c r="E2962" s="120"/>
    </row>
    <row r="2963" spans="4:5">
      <c r="D2963" s="120"/>
      <c r="E2963" s="120"/>
    </row>
    <row r="2964" spans="4:5">
      <c r="D2964" s="120"/>
      <c r="E2964" s="120"/>
    </row>
    <row r="2965" spans="4:5">
      <c r="D2965" s="120"/>
      <c r="E2965" s="120"/>
    </row>
    <row r="2966" spans="4:5">
      <c r="D2966" s="120"/>
      <c r="E2966" s="120"/>
    </row>
    <row r="2967" spans="4:5">
      <c r="D2967" s="120"/>
      <c r="E2967" s="120"/>
    </row>
    <row r="2968" spans="4:5">
      <c r="D2968" s="120"/>
      <c r="E2968" s="120"/>
    </row>
    <row r="2969" spans="4:5">
      <c r="D2969" s="120"/>
      <c r="E2969" s="120"/>
    </row>
    <row r="2970" spans="4:5">
      <c r="D2970" s="120"/>
      <c r="E2970" s="120"/>
    </row>
    <row r="2971" spans="4:5">
      <c r="D2971" s="120"/>
      <c r="E2971" s="120"/>
    </row>
    <row r="2972" spans="4:5">
      <c r="D2972" s="120"/>
      <c r="E2972" s="120"/>
    </row>
    <row r="2973" spans="4:5">
      <c r="D2973" s="120"/>
      <c r="E2973" s="120"/>
    </row>
    <row r="2974" spans="4:5">
      <c r="D2974" s="120"/>
      <c r="E2974" s="120"/>
    </row>
    <row r="2975" spans="4:5">
      <c r="D2975" s="120"/>
      <c r="E2975" s="120"/>
    </row>
    <row r="2976" spans="4:5">
      <c r="D2976" s="120"/>
      <c r="E2976" s="120"/>
    </row>
    <row r="2977" spans="4:5">
      <c r="D2977" s="120"/>
      <c r="E2977" s="120"/>
    </row>
    <row r="2978" spans="4:5">
      <c r="D2978" s="120"/>
      <c r="E2978" s="120"/>
    </row>
    <row r="2979" spans="4:5">
      <c r="D2979" s="120"/>
      <c r="E2979" s="120"/>
    </row>
    <row r="2980" spans="4:5">
      <c r="D2980" s="120"/>
      <c r="E2980" s="120"/>
    </row>
    <row r="2981" spans="4:5">
      <c r="D2981" s="120"/>
      <c r="E2981" s="120"/>
    </row>
    <row r="2982" spans="4:5">
      <c r="D2982" s="120"/>
      <c r="E2982" s="120"/>
    </row>
    <row r="2983" spans="4:5">
      <c r="D2983" s="120"/>
      <c r="E2983" s="120"/>
    </row>
    <row r="2984" spans="4:5">
      <c r="D2984" s="120"/>
      <c r="E2984" s="120"/>
    </row>
    <row r="2985" spans="4:5">
      <c r="D2985" s="120"/>
      <c r="E2985" s="120"/>
    </row>
    <row r="2986" spans="4:5">
      <c r="D2986" s="120"/>
      <c r="E2986" s="120"/>
    </row>
    <row r="2987" spans="4:5">
      <c r="D2987" s="120"/>
      <c r="E2987" s="120"/>
    </row>
    <row r="2988" spans="4:5">
      <c r="D2988" s="120"/>
      <c r="E2988" s="120"/>
    </row>
    <row r="2989" spans="4:5">
      <c r="D2989" s="120"/>
      <c r="E2989" s="120"/>
    </row>
    <row r="2990" spans="4:5">
      <c r="D2990" s="120"/>
      <c r="E2990" s="120"/>
    </row>
    <row r="2991" spans="4:5">
      <c r="D2991" s="120"/>
      <c r="E2991" s="120"/>
    </row>
    <row r="2992" spans="4:5">
      <c r="D2992" s="120"/>
      <c r="E2992" s="120"/>
    </row>
    <row r="2993" spans="4:5">
      <c r="D2993" s="120"/>
      <c r="E2993" s="120"/>
    </row>
    <row r="2994" spans="4:5">
      <c r="D2994" s="120"/>
      <c r="E2994" s="120"/>
    </row>
    <row r="2995" spans="4:5">
      <c r="D2995" s="120"/>
      <c r="E2995" s="120"/>
    </row>
    <row r="2996" spans="4:5">
      <c r="D2996" s="120"/>
      <c r="E2996" s="120"/>
    </row>
    <row r="2997" spans="4:5">
      <c r="D2997" s="120"/>
      <c r="E2997" s="120"/>
    </row>
    <row r="2998" spans="4:5">
      <c r="D2998" s="120"/>
      <c r="E2998" s="120"/>
    </row>
    <row r="2999" spans="4:5">
      <c r="D2999" s="120"/>
      <c r="E2999" s="120"/>
    </row>
    <row r="3000" spans="4:5">
      <c r="D3000" s="120"/>
      <c r="E3000" s="120"/>
    </row>
    <row r="3001" spans="4:5">
      <c r="D3001" s="120"/>
      <c r="E3001" s="120"/>
    </row>
    <row r="3002" spans="4:5">
      <c r="D3002" s="120"/>
      <c r="E3002" s="120"/>
    </row>
    <row r="3003" spans="4:5">
      <c r="D3003" s="120"/>
      <c r="E3003" s="120"/>
    </row>
    <row r="3004" spans="4:5">
      <c r="D3004" s="120"/>
      <c r="E3004" s="120"/>
    </row>
    <row r="3005" spans="4:5">
      <c r="D3005" s="120"/>
      <c r="E3005" s="120"/>
    </row>
    <row r="3006" spans="4:5">
      <c r="D3006" s="120"/>
      <c r="E3006" s="120"/>
    </row>
    <row r="3007" spans="4:5">
      <c r="D3007" s="120"/>
      <c r="E3007" s="120"/>
    </row>
    <row r="3008" spans="4:5">
      <c r="D3008" s="120"/>
      <c r="E3008" s="120"/>
    </row>
    <row r="3009" spans="4:5">
      <c r="D3009" s="120"/>
      <c r="E3009" s="120"/>
    </row>
    <row r="3010" spans="4:5">
      <c r="D3010" s="120"/>
      <c r="E3010" s="120"/>
    </row>
    <row r="3011" spans="4:5">
      <c r="D3011" s="120"/>
      <c r="E3011" s="120"/>
    </row>
    <row r="3012" spans="4:5">
      <c r="D3012" s="120"/>
      <c r="E3012" s="120"/>
    </row>
    <row r="3013" spans="4:5">
      <c r="D3013" s="120"/>
      <c r="E3013" s="120"/>
    </row>
    <row r="3014" spans="4:5">
      <c r="D3014" s="120"/>
      <c r="E3014" s="120"/>
    </row>
    <row r="3015" spans="4:5">
      <c r="D3015" s="120"/>
      <c r="E3015" s="120"/>
    </row>
    <row r="3016" spans="4:5">
      <c r="D3016" s="120"/>
      <c r="E3016" s="120"/>
    </row>
    <row r="3017" spans="4:5">
      <c r="D3017" s="120"/>
      <c r="E3017" s="120"/>
    </row>
    <row r="3018" spans="4:5">
      <c r="D3018" s="120"/>
      <c r="E3018" s="120"/>
    </row>
    <row r="3019" spans="4:5">
      <c r="D3019" s="120"/>
      <c r="E3019" s="120"/>
    </row>
    <row r="3020" spans="4:5">
      <c r="D3020" s="120"/>
      <c r="E3020" s="120"/>
    </row>
    <row r="3021" spans="4:5">
      <c r="D3021" s="120"/>
      <c r="E3021" s="120"/>
    </row>
    <row r="3022" spans="4:5">
      <c r="D3022" s="120"/>
      <c r="E3022" s="120"/>
    </row>
    <row r="3023" spans="4:5">
      <c r="D3023" s="120"/>
      <c r="E3023" s="120"/>
    </row>
    <row r="3024" spans="4:5">
      <c r="D3024" s="120"/>
      <c r="E3024" s="120"/>
    </row>
    <row r="3025" spans="4:5">
      <c r="D3025" s="120"/>
      <c r="E3025" s="120"/>
    </row>
    <row r="3026" spans="4:5">
      <c r="D3026" s="120"/>
      <c r="E3026" s="120"/>
    </row>
    <row r="3027" spans="4:5">
      <c r="D3027" s="120"/>
      <c r="E3027" s="120"/>
    </row>
    <row r="3028" spans="4:5">
      <c r="D3028" s="120"/>
      <c r="E3028" s="120"/>
    </row>
    <row r="3029" spans="4:5">
      <c r="D3029" s="120"/>
      <c r="E3029" s="120"/>
    </row>
    <row r="3030" spans="4:5">
      <c r="D3030" s="120"/>
      <c r="E3030" s="120"/>
    </row>
    <row r="3031" spans="4:5">
      <c r="D3031" s="120"/>
      <c r="E3031" s="120"/>
    </row>
    <row r="3032" spans="4:5">
      <c r="D3032" s="120"/>
      <c r="E3032" s="120"/>
    </row>
    <row r="3033" spans="4:5">
      <c r="D3033" s="120"/>
      <c r="E3033" s="120"/>
    </row>
    <row r="3034" spans="4:5">
      <c r="D3034" s="120"/>
      <c r="E3034" s="120"/>
    </row>
    <row r="3035" spans="4:5">
      <c r="D3035" s="120"/>
      <c r="E3035" s="120"/>
    </row>
    <row r="3036" spans="4:5">
      <c r="D3036" s="120"/>
      <c r="E3036" s="120"/>
    </row>
    <row r="3037" spans="4:5">
      <c r="D3037" s="120"/>
      <c r="E3037" s="120"/>
    </row>
    <row r="3038" spans="4:5">
      <c r="D3038" s="120"/>
      <c r="E3038" s="120"/>
    </row>
    <row r="3039" spans="4:5">
      <c r="D3039" s="120"/>
      <c r="E3039" s="120"/>
    </row>
    <row r="3040" spans="4:5">
      <c r="D3040" s="120"/>
      <c r="E3040" s="120"/>
    </row>
    <row r="3041" spans="4:5">
      <c r="D3041" s="120"/>
      <c r="E3041" s="120"/>
    </row>
    <row r="3042" spans="4:5">
      <c r="D3042" s="120"/>
      <c r="E3042" s="120"/>
    </row>
    <row r="3043" spans="4:5">
      <c r="D3043" s="120"/>
      <c r="E3043" s="120"/>
    </row>
    <row r="3044" spans="4:5">
      <c r="D3044" s="120"/>
      <c r="E3044" s="120"/>
    </row>
    <row r="3045" spans="4:5">
      <c r="D3045" s="120"/>
      <c r="E3045" s="120"/>
    </row>
    <row r="3046" spans="4:5">
      <c r="D3046" s="120"/>
      <c r="E3046" s="120"/>
    </row>
    <row r="3047" spans="4:5">
      <c r="D3047" s="120"/>
      <c r="E3047" s="120"/>
    </row>
    <row r="3048" spans="4:5">
      <c r="D3048" s="120"/>
      <c r="E3048" s="120"/>
    </row>
    <row r="3049" spans="4:5">
      <c r="D3049" s="120"/>
      <c r="E3049" s="120"/>
    </row>
    <row r="3050" spans="4:5">
      <c r="D3050" s="120"/>
      <c r="E3050" s="120"/>
    </row>
    <row r="3051" spans="4:5">
      <c r="D3051" s="120"/>
      <c r="E3051" s="120"/>
    </row>
    <row r="3052" spans="4:5">
      <c r="D3052" s="120"/>
      <c r="E3052" s="120"/>
    </row>
    <row r="3053" spans="4:5">
      <c r="D3053" s="120"/>
      <c r="E3053" s="120"/>
    </row>
    <row r="3054" spans="4:5">
      <c r="D3054" s="120"/>
      <c r="E3054" s="120"/>
    </row>
    <row r="3055" spans="4:5">
      <c r="D3055" s="120"/>
      <c r="E3055" s="120"/>
    </row>
    <row r="3056" spans="4:5">
      <c r="D3056" s="120"/>
      <c r="E3056" s="120"/>
    </row>
    <row r="3057" spans="4:5">
      <c r="D3057" s="120"/>
      <c r="E3057" s="120"/>
    </row>
    <row r="3058" spans="4:5">
      <c r="D3058" s="120"/>
      <c r="E3058" s="120"/>
    </row>
    <row r="3059" spans="4:5">
      <c r="D3059" s="120"/>
      <c r="E3059" s="120"/>
    </row>
    <row r="3060" spans="4:5">
      <c r="D3060" s="120"/>
      <c r="E3060" s="120"/>
    </row>
    <row r="3061" spans="4:5">
      <c r="D3061" s="120"/>
      <c r="E3061" s="120"/>
    </row>
    <row r="3062" spans="4:5">
      <c r="D3062" s="120"/>
      <c r="E3062" s="120"/>
    </row>
    <row r="3063" spans="4:5">
      <c r="D3063" s="120"/>
      <c r="E3063" s="120"/>
    </row>
    <row r="3064" spans="4:5">
      <c r="D3064" s="120"/>
      <c r="E3064" s="120"/>
    </row>
    <row r="3065" spans="4:5">
      <c r="D3065" s="120"/>
      <c r="E3065" s="120"/>
    </row>
    <row r="3066" spans="4:5">
      <c r="D3066" s="120"/>
      <c r="E3066" s="120"/>
    </row>
    <row r="3067" spans="4:5">
      <c r="D3067" s="120"/>
      <c r="E3067" s="120"/>
    </row>
    <row r="3068" spans="4:5">
      <c r="D3068" s="120"/>
      <c r="E3068" s="120"/>
    </row>
    <row r="3069" spans="4:5">
      <c r="D3069" s="120"/>
      <c r="E3069" s="120"/>
    </row>
    <row r="3070" spans="4:5">
      <c r="D3070" s="120"/>
      <c r="E3070" s="120"/>
    </row>
    <row r="3071" spans="4:5">
      <c r="D3071" s="120"/>
      <c r="E3071" s="120"/>
    </row>
    <row r="3072" spans="4:5">
      <c r="D3072" s="120"/>
      <c r="E3072" s="120"/>
    </row>
    <row r="3073" spans="4:5">
      <c r="D3073" s="120"/>
      <c r="E3073" s="120"/>
    </row>
    <row r="3074" spans="4:5">
      <c r="D3074" s="120"/>
      <c r="E3074" s="120"/>
    </row>
    <row r="3075" spans="4:5">
      <c r="D3075" s="120"/>
      <c r="E3075" s="120"/>
    </row>
    <row r="3076" spans="4:5">
      <c r="D3076" s="120"/>
      <c r="E3076" s="120"/>
    </row>
    <row r="3077" spans="4:5">
      <c r="D3077" s="120"/>
      <c r="E3077" s="120"/>
    </row>
    <row r="3078" spans="4:5">
      <c r="D3078" s="120"/>
      <c r="E3078" s="120"/>
    </row>
    <row r="3079" spans="4:5">
      <c r="D3079" s="120"/>
      <c r="E3079" s="120"/>
    </row>
    <row r="3080" spans="4:5">
      <c r="D3080" s="120"/>
      <c r="E3080" s="120"/>
    </row>
    <row r="3081" spans="4:5">
      <c r="D3081" s="120"/>
      <c r="E3081" s="120"/>
    </row>
    <row r="3082" spans="4:5">
      <c r="D3082" s="120"/>
      <c r="E3082" s="120"/>
    </row>
    <row r="3083" spans="4:5">
      <c r="D3083" s="120"/>
      <c r="E3083" s="120"/>
    </row>
    <row r="3084" spans="4:5">
      <c r="D3084" s="120"/>
      <c r="E3084" s="120"/>
    </row>
    <row r="3085" spans="4:5">
      <c r="D3085" s="120"/>
      <c r="E3085" s="120"/>
    </row>
    <row r="3086" spans="4:5">
      <c r="D3086" s="120"/>
      <c r="E3086" s="120"/>
    </row>
    <row r="3087" spans="4:5">
      <c r="D3087" s="120"/>
      <c r="E3087" s="120"/>
    </row>
    <row r="3088" spans="4:5">
      <c r="D3088" s="120"/>
      <c r="E3088" s="120"/>
    </row>
    <row r="3089" spans="4:5">
      <c r="D3089" s="120"/>
      <c r="E3089" s="120"/>
    </row>
    <row r="3090" spans="4:5">
      <c r="D3090" s="120"/>
      <c r="E3090" s="120"/>
    </row>
    <row r="3091" spans="4:5">
      <c r="D3091" s="120"/>
      <c r="E3091" s="120"/>
    </row>
    <row r="3092" spans="4:5">
      <c r="D3092" s="120"/>
      <c r="E3092" s="120"/>
    </row>
    <row r="3093" spans="4:5">
      <c r="D3093" s="120"/>
      <c r="E3093" s="120"/>
    </row>
    <row r="3094" spans="4:5">
      <c r="D3094" s="120"/>
      <c r="E3094" s="120"/>
    </row>
    <row r="3095" spans="4:5">
      <c r="D3095" s="120"/>
      <c r="E3095" s="120"/>
    </row>
    <row r="3096" spans="4:5">
      <c r="D3096" s="120"/>
      <c r="E3096" s="120"/>
    </row>
    <row r="3097" spans="4:5">
      <c r="D3097" s="120"/>
      <c r="E3097" s="120"/>
    </row>
    <row r="3098" spans="4:5">
      <c r="D3098" s="120"/>
      <c r="E3098" s="120"/>
    </row>
    <row r="3099" spans="4:5">
      <c r="D3099" s="120"/>
      <c r="E3099" s="120"/>
    </row>
    <row r="3100" spans="4:5">
      <c r="D3100" s="120"/>
      <c r="E3100" s="120"/>
    </row>
    <row r="3101" spans="4:5">
      <c r="D3101" s="120"/>
      <c r="E3101" s="120"/>
    </row>
    <row r="3102" spans="4:5">
      <c r="D3102" s="120"/>
      <c r="E3102" s="120"/>
    </row>
    <row r="3103" spans="4:5">
      <c r="D3103" s="120"/>
      <c r="E3103" s="120"/>
    </row>
    <row r="3104" spans="4:5">
      <c r="D3104" s="120"/>
      <c r="E3104" s="120"/>
    </row>
    <row r="3105" spans="4:5">
      <c r="D3105" s="120"/>
      <c r="E3105" s="120"/>
    </row>
    <row r="3106" spans="4:5">
      <c r="D3106" s="120"/>
      <c r="E3106" s="120"/>
    </row>
    <row r="3107" spans="4:5">
      <c r="D3107" s="120"/>
      <c r="E3107" s="120"/>
    </row>
    <row r="3108" spans="4:5">
      <c r="D3108" s="120"/>
      <c r="E3108" s="120"/>
    </row>
    <row r="3109" spans="4:5">
      <c r="D3109" s="120"/>
      <c r="E3109" s="120"/>
    </row>
    <row r="3110" spans="4:5">
      <c r="D3110" s="120"/>
      <c r="E3110" s="120"/>
    </row>
    <row r="3111" spans="4:5">
      <c r="D3111" s="120"/>
      <c r="E3111" s="120"/>
    </row>
    <row r="3112" spans="4:5">
      <c r="D3112" s="120"/>
      <c r="E3112" s="120"/>
    </row>
    <row r="3113" spans="4:5">
      <c r="D3113" s="120"/>
      <c r="E3113" s="120"/>
    </row>
    <row r="3114" spans="4:5">
      <c r="D3114" s="120"/>
      <c r="E3114" s="120"/>
    </row>
    <row r="3115" spans="4:5">
      <c r="D3115" s="120"/>
      <c r="E3115" s="120"/>
    </row>
    <row r="3116" spans="4:5">
      <c r="D3116" s="120"/>
      <c r="E3116" s="120"/>
    </row>
    <row r="3117" spans="4:5">
      <c r="D3117" s="120"/>
      <c r="E3117" s="120"/>
    </row>
    <row r="3118" spans="4:5">
      <c r="D3118" s="120"/>
      <c r="E3118" s="120"/>
    </row>
    <row r="3119" spans="4:5">
      <c r="D3119" s="120"/>
      <c r="E3119" s="120"/>
    </row>
    <row r="3120" spans="4:5">
      <c r="D3120" s="120"/>
      <c r="E3120" s="120"/>
    </row>
    <row r="3121" spans="4:5">
      <c r="D3121" s="120"/>
      <c r="E3121" s="120"/>
    </row>
    <row r="3122" spans="4:5">
      <c r="D3122" s="120"/>
      <c r="E3122" s="120"/>
    </row>
    <row r="3123" spans="4:5">
      <c r="D3123" s="120"/>
      <c r="E3123" s="120"/>
    </row>
    <row r="3124" spans="4:5">
      <c r="D3124" s="120"/>
      <c r="E3124" s="120"/>
    </row>
    <row r="3125" spans="4:5">
      <c r="D3125" s="120"/>
      <c r="E3125" s="120"/>
    </row>
    <row r="3126" spans="4:5">
      <c r="D3126" s="120"/>
      <c r="E3126" s="120"/>
    </row>
    <row r="3127" spans="4:5">
      <c r="D3127" s="120"/>
      <c r="E3127" s="120"/>
    </row>
    <row r="3128" spans="4:5">
      <c r="D3128" s="120"/>
      <c r="E3128" s="120"/>
    </row>
    <row r="3129" spans="4:5">
      <c r="D3129" s="120"/>
      <c r="E3129" s="120"/>
    </row>
    <row r="3130" spans="4:5">
      <c r="D3130" s="120"/>
      <c r="E3130" s="120"/>
    </row>
    <row r="3131" spans="4:5">
      <c r="D3131" s="120"/>
      <c r="E3131" s="120"/>
    </row>
    <row r="3132" spans="4:5">
      <c r="D3132" s="120"/>
      <c r="E3132" s="120"/>
    </row>
    <row r="3133" spans="4:5">
      <c r="D3133" s="120"/>
      <c r="E3133" s="120"/>
    </row>
    <row r="3134" spans="4:5">
      <c r="D3134" s="120"/>
      <c r="E3134" s="120"/>
    </row>
    <row r="3135" spans="4:5">
      <c r="D3135" s="120"/>
      <c r="E3135" s="120"/>
    </row>
    <row r="3136" spans="4:5">
      <c r="D3136" s="120"/>
      <c r="E3136" s="120"/>
    </row>
    <row r="3137" spans="4:5">
      <c r="D3137" s="120"/>
      <c r="E3137" s="120"/>
    </row>
    <row r="3138" spans="4:5">
      <c r="D3138" s="120"/>
      <c r="E3138" s="120"/>
    </row>
    <row r="3139" spans="4:5">
      <c r="D3139" s="120"/>
      <c r="E3139" s="120"/>
    </row>
    <row r="3140" spans="4:5">
      <c r="D3140" s="120"/>
      <c r="E3140" s="120"/>
    </row>
    <row r="3141" spans="4:5">
      <c r="D3141" s="120"/>
      <c r="E3141" s="120"/>
    </row>
    <row r="3142" spans="4:5">
      <c r="D3142" s="120"/>
      <c r="E3142" s="120"/>
    </row>
    <row r="3143" spans="4:5">
      <c r="D3143" s="120"/>
      <c r="E3143" s="120"/>
    </row>
    <row r="3144" spans="4:5">
      <c r="D3144" s="120"/>
      <c r="E3144" s="120"/>
    </row>
    <row r="3145" spans="4:5">
      <c r="D3145" s="120"/>
      <c r="E3145" s="120"/>
    </row>
    <row r="3146" spans="4:5">
      <c r="D3146" s="120"/>
      <c r="E3146" s="120"/>
    </row>
    <row r="3147" spans="4:5">
      <c r="D3147" s="120"/>
      <c r="E3147" s="120"/>
    </row>
    <row r="3148" spans="4:5">
      <c r="D3148" s="120"/>
      <c r="E3148" s="120"/>
    </row>
    <row r="3149" spans="4:5">
      <c r="D3149" s="120"/>
      <c r="E3149" s="120"/>
    </row>
    <row r="3150" spans="4:5">
      <c r="D3150" s="120"/>
      <c r="E3150" s="120"/>
    </row>
    <row r="3151" spans="4:5">
      <c r="D3151" s="120"/>
      <c r="E3151" s="120"/>
    </row>
    <row r="3152" spans="4:5">
      <c r="D3152" s="120"/>
      <c r="E3152" s="120"/>
    </row>
    <row r="3153" spans="4:5">
      <c r="D3153" s="120"/>
      <c r="E3153" s="120"/>
    </row>
    <row r="3154" spans="4:5">
      <c r="D3154" s="120"/>
      <c r="E3154" s="120"/>
    </row>
    <row r="3155" spans="4:5">
      <c r="D3155" s="120"/>
      <c r="E3155" s="120"/>
    </row>
    <row r="3156" spans="4:5">
      <c r="D3156" s="120"/>
      <c r="E3156" s="120"/>
    </row>
    <row r="3157" spans="4:5">
      <c r="D3157" s="120"/>
      <c r="E3157" s="120"/>
    </row>
    <row r="3158" spans="4:5">
      <c r="D3158" s="120"/>
      <c r="E3158" s="120"/>
    </row>
    <row r="3159" spans="4:5">
      <c r="D3159" s="120"/>
      <c r="E3159" s="120"/>
    </row>
    <row r="3160" spans="4:5">
      <c r="D3160" s="120"/>
      <c r="E3160" s="120"/>
    </row>
    <row r="3161" spans="4:5">
      <c r="D3161" s="120"/>
      <c r="E3161" s="120"/>
    </row>
    <row r="3162" spans="4:5">
      <c r="D3162" s="120"/>
      <c r="E3162" s="120"/>
    </row>
    <row r="3163" spans="4:5">
      <c r="D3163" s="120"/>
      <c r="E3163" s="120"/>
    </row>
    <row r="3164" spans="4:5">
      <c r="D3164" s="120"/>
      <c r="E3164" s="120"/>
    </row>
    <row r="3165" spans="4:5">
      <c r="D3165" s="120"/>
      <c r="E3165" s="120"/>
    </row>
    <row r="3166" spans="4:5">
      <c r="D3166" s="120"/>
      <c r="E3166" s="120"/>
    </row>
    <row r="3167" spans="4:5">
      <c r="D3167" s="120"/>
      <c r="E3167" s="120"/>
    </row>
    <row r="3168" spans="4:5">
      <c r="D3168" s="120"/>
      <c r="E3168" s="120"/>
    </row>
    <row r="3169" spans="4:5">
      <c r="D3169" s="120"/>
      <c r="E3169" s="120"/>
    </row>
    <row r="3170" spans="4:5">
      <c r="D3170" s="120"/>
      <c r="E3170" s="120"/>
    </row>
    <row r="3171" spans="4:5">
      <c r="D3171" s="120"/>
      <c r="E3171" s="120"/>
    </row>
    <row r="3172" spans="4:5">
      <c r="D3172" s="120"/>
      <c r="E3172" s="120"/>
    </row>
    <row r="3173" spans="4:5">
      <c r="D3173" s="120"/>
      <c r="E3173" s="120"/>
    </row>
    <row r="3174" spans="4:5">
      <c r="D3174" s="120"/>
      <c r="E3174" s="120"/>
    </row>
    <row r="3175" spans="4:5">
      <c r="D3175" s="120"/>
      <c r="E3175" s="120"/>
    </row>
    <row r="3176" spans="4:5">
      <c r="D3176" s="120"/>
      <c r="E3176" s="120"/>
    </row>
    <row r="3177" spans="4:5">
      <c r="D3177" s="120"/>
      <c r="E3177" s="120"/>
    </row>
    <row r="3178" spans="4:5">
      <c r="D3178" s="120"/>
      <c r="E3178" s="120"/>
    </row>
    <row r="3179" spans="4:5">
      <c r="D3179" s="120"/>
      <c r="E3179" s="120"/>
    </row>
    <row r="3180" spans="4:5">
      <c r="D3180" s="120"/>
      <c r="E3180" s="120"/>
    </row>
    <row r="3181" spans="4:5">
      <c r="D3181" s="120"/>
      <c r="E3181" s="120"/>
    </row>
    <row r="3182" spans="4:5">
      <c r="D3182" s="120"/>
      <c r="E3182" s="120"/>
    </row>
    <row r="3183" spans="4:5">
      <c r="D3183" s="120"/>
      <c r="E3183" s="120"/>
    </row>
    <row r="3184" spans="4:5">
      <c r="D3184" s="120"/>
      <c r="E3184" s="120"/>
    </row>
    <row r="3185" spans="4:5">
      <c r="D3185" s="120"/>
      <c r="E3185" s="120"/>
    </row>
    <row r="3186" spans="4:5">
      <c r="D3186" s="120"/>
      <c r="E3186" s="120"/>
    </row>
    <row r="3187" spans="4:5">
      <c r="D3187" s="120"/>
      <c r="E3187" s="120"/>
    </row>
    <row r="3188" spans="4:5">
      <c r="D3188" s="120"/>
      <c r="E3188" s="120"/>
    </row>
    <row r="3189" spans="4:5">
      <c r="D3189" s="120"/>
      <c r="E3189" s="120"/>
    </row>
    <row r="3190" spans="4:5">
      <c r="D3190" s="120"/>
      <c r="E3190" s="120"/>
    </row>
    <row r="3191" spans="4:5">
      <c r="D3191" s="120"/>
      <c r="E3191" s="120"/>
    </row>
    <row r="3192" spans="4:5">
      <c r="D3192" s="120"/>
      <c r="E3192" s="120"/>
    </row>
    <row r="3193" spans="4:5">
      <c r="D3193" s="120"/>
      <c r="E3193" s="120"/>
    </row>
    <row r="3194" spans="4:5">
      <c r="D3194" s="120"/>
      <c r="E3194" s="120"/>
    </row>
    <row r="3195" spans="4:5">
      <c r="D3195" s="120"/>
      <c r="E3195" s="120"/>
    </row>
    <row r="3196" spans="4:5">
      <c r="D3196" s="120"/>
      <c r="E3196" s="120"/>
    </row>
    <row r="3197" spans="4:5">
      <c r="D3197" s="120"/>
      <c r="E3197" s="120"/>
    </row>
    <row r="3198" spans="4:5">
      <c r="D3198" s="120"/>
      <c r="E3198" s="120"/>
    </row>
    <row r="3199" spans="4:5">
      <c r="D3199" s="120"/>
      <c r="E3199" s="120"/>
    </row>
    <row r="3200" spans="4:5">
      <c r="D3200" s="120"/>
      <c r="E3200" s="120"/>
    </row>
    <row r="3201" spans="4:5">
      <c r="D3201" s="120"/>
      <c r="E3201" s="120"/>
    </row>
    <row r="3202" spans="4:5">
      <c r="D3202" s="120"/>
      <c r="E3202" s="120"/>
    </row>
    <row r="3203" spans="4:5">
      <c r="D3203" s="120"/>
      <c r="E3203" s="120"/>
    </row>
    <row r="3204" spans="4:5">
      <c r="D3204" s="120"/>
      <c r="E3204" s="120"/>
    </row>
    <row r="3205" spans="4:5">
      <c r="D3205" s="120"/>
      <c r="E3205" s="120"/>
    </row>
    <row r="3206" spans="4:5">
      <c r="D3206" s="120"/>
      <c r="E3206" s="120"/>
    </row>
    <row r="3207" spans="4:5">
      <c r="D3207" s="120"/>
      <c r="E3207" s="120"/>
    </row>
    <row r="3208" spans="4:5">
      <c r="D3208" s="120"/>
      <c r="E3208" s="120"/>
    </row>
    <row r="3209" spans="4:5">
      <c r="D3209" s="120"/>
      <c r="E3209" s="120"/>
    </row>
    <row r="3210" spans="4:5">
      <c r="D3210" s="120"/>
      <c r="E3210" s="120"/>
    </row>
    <row r="3211" spans="4:5">
      <c r="D3211" s="120"/>
      <c r="E3211" s="120"/>
    </row>
    <row r="3212" spans="4:5">
      <c r="D3212" s="120"/>
      <c r="E3212" s="120"/>
    </row>
    <row r="3213" spans="4:5">
      <c r="D3213" s="120"/>
      <c r="E3213" s="120"/>
    </row>
    <row r="3214" spans="4:5">
      <c r="D3214" s="120"/>
      <c r="E3214" s="120"/>
    </row>
    <row r="3215" spans="4:5">
      <c r="D3215" s="120"/>
      <c r="E3215" s="120"/>
    </row>
    <row r="3216" spans="4:5">
      <c r="D3216" s="120"/>
      <c r="E3216" s="120"/>
    </row>
    <row r="3217" spans="4:5">
      <c r="D3217" s="120"/>
      <c r="E3217" s="120"/>
    </row>
    <row r="3218" spans="4:5">
      <c r="D3218" s="120"/>
      <c r="E3218" s="120"/>
    </row>
    <row r="3219" spans="4:5">
      <c r="D3219" s="120"/>
      <c r="E3219" s="120"/>
    </row>
    <row r="3220" spans="4:5">
      <c r="D3220" s="120"/>
      <c r="E3220" s="120"/>
    </row>
    <row r="3221" spans="4:5">
      <c r="D3221" s="120"/>
      <c r="E3221" s="120"/>
    </row>
    <row r="3222" spans="4:5">
      <c r="D3222" s="120"/>
      <c r="E3222" s="120"/>
    </row>
    <row r="3223" spans="4:5">
      <c r="D3223" s="120"/>
      <c r="E3223" s="120"/>
    </row>
    <row r="3224" spans="4:5">
      <c r="D3224" s="120"/>
      <c r="E3224" s="120"/>
    </row>
    <row r="3225" spans="4:5">
      <c r="D3225" s="120"/>
      <c r="E3225" s="120"/>
    </row>
    <row r="3226" spans="4:5">
      <c r="D3226" s="120"/>
      <c r="E3226" s="120"/>
    </row>
    <row r="3227" spans="4:5">
      <c r="D3227" s="120"/>
      <c r="E3227" s="120"/>
    </row>
    <row r="3228" spans="4:5">
      <c r="D3228" s="120"/>
      <c r="E3228" s="120"/>
    </row>
    <row r="3229" spans="4:5">
      <c r="D3229" s="120"/>
      <c r="E3229" s="120"/>
    </row>
    <row r="3230" spans="4:5">
      <c r="D3230" s="120"/>
      <c r="E3230" s="120"/>
    </row>
    <row r="3231" spans="4:5">
      <c r="D3231" s="120"/>
      <c r="E3231" s="120"/>
    </row>
    <row r="3232" spans="4:5">
      <c r="D3232" s="120"/>
      <c r="E3232" s="120"/>
    </row>
    <row r="3233" spans="4:5">
      <c r="D3233" s="120"/>
      <c r="E3233" s="120"/>
    </row>
    <row r="3234" spans="4:5">
      <c r="D3234" s="120"/>
      <c r="E3234" s="120"/>
    </row>
    <row r="3235" spans="4:5">
      <c r="D3235" s="120"/>
      <c r="E3235" s="120"/>
    </row>
    <row r="3236" spans="4:5">
      <c r="D3236" s="120"/>
      <c r="E3236" s="120"/>
    </row>
    <row r="3237" spans="4:5">
      <c r="D3237" s="120"/>
      <c r="E3237" s="120"/>
    </row>
    <row r="3238" spans="4:5">
      <c r="D3238" s="120"/>
      <c r="E3238" s="120"/>
    </row>
    <row r="3239" spans="4:5">
      <c r="D3239" s="120"/>
      <c r="E3239" s="120"/>
    </row>
    <row r="3240" spans="4:5">
      <c r="D3240" s="120"/>
      <c r="E3240" s="120"/>
    </row>
    <row r="3241" spans="4:5">
      <c r="D3241" s="120"/>
      <c r="E3241" s="120"/>
    </row>
    <row r="3242" spans="4:5">
      <c r="D3242" s="120"/>
      <c r="E3242" s="120"/>
    </row>
    <row r="3243" spans="4:5">
      <c r="D3243" s="120"/>
      <c r="E3243" s="120"/>
    </row>
    <row r="3244" spans="4:5">
      <c r="D3244" s="120"/>
      <c r="E3244" s="120"/>
    </row>
    <row r="3245" spans="4:5">
      <c r="D3245" s="120"/>
      <c r="E3245" s="120"/>
    </row>
    <row r="3246" spans="4:5">
      <c r="D3246" s="120"/>
      <c r="E3246" s="120"/>
    </row>
    <row r="3247" spans="4:5">
      <c r="D3247" s="120"/>
      <c r="E3247" s="120"/>
    </row>
    <row r="3248" spans="4:5">
      <c r="D3248" s="120"/>
      <c r="E3248" s="120"/>
    </row>
    <row r="3249" spans="4:5">
      <c r="D3249" s="120"/>
      <c r="E3249" s="120"/>
    </row>
    <row r="3250" spans="4:5">
      <c r="D3250" s="120"/>
      <c r="E3250" s="120"/>
    </row>
    <row r="3251" spans="4:5">
      <c r="D3251" s="120"/>
      <c r="E3251" s="120"/>
    </row>
    <row r="3252" spans="4:5">
      <c r="D3252" s="120"/>
      <c r="E3252" s="120"/>
    </row>
    <row r="3253" spans="4:5">
      <c r="D3253" s="120"/>
      <c r="E3253" s="120"/>
    </row>
    <row r="3254" spans="4:5">
      <c r="D3254" s="120"/>
      <c r="E3254" s="120"/>
    </row>
    <row r="3255" spans="4:5">
      <c r="D3255" s="120"/>
      <c r="E3255" s="120"/>
    </row>
    <row r="3256" spans="4:5">
      <c r="D3256" s="120"/>
      <c r="E3256" s="120"/>
    </row>
    <row r="3257" spans="4:5">
      <c r="D3257" s="120"/>
      <c r="E3257" s="120"/>
    </row>
    <row r="3258" spans="4:5">
      <c r="D3258" s="120"/>
      <c r="E3258" s="120"/>
    </row>
    <row r="3259" spans="4:5">
      <c r="D3259" s="120"/>
      <c r="E3259" s="120"/>
    </row>
    <row r="3260" spans="4:5">
      <c r="D3260" s="120"/>
      <c r="E3260" s="120"/>
    </row>
    <row r="3261" spans="4:5">
      <c r="D3261" s="120"/>
      <c r="E3261" s="120"/>
    </row>
    <row r="3262" spans="4:5">
      <c r="D3262" s="120"/>
      <c r="E3262" s="120"/>
    </row>
    <row r="3263" spans="4:5">
      <c r="D3263" s="120"/>
      <c r="E3263" s="120"/>
    </row>
    <row r="3264" spans="4:5">
      <c r="D3264" s="120"/>
      <c r="E3264" s="120"/>
    </row>
    <row r="3265" spans="4:5">
      <c r="D3265" s="120"/>
      <c r="E3265" s="120"/>
    </row>
    <row r="3266" spans="4:5">
      <c r="D3266" s="120"/>
      <c r="E3266" s="120"/>
    </row>
    <row r="3267" spans="4:5">
      <c r="D3267" s="120"/>
      <c r="E3267" s="120"/>
    </row>
    <row r="3268" spans="4:5">
      <c r="D3268" s="120"/>
      <c r="E3268" s="120"/>
    </row>
    <row r="3269" spans="4:5">
      <c r="D3269" s="120"/>
      <c r="E3269" s="120"/>
    </row>
    <row r="3270" spans="4:5">
      <c r="D3270" s="120"/>
      <c r="E3270" s="120"/>
    </row>
    <row r="3271" spans="4:5">
      <c r="D3271" s="120"/>
      <c r="E3271" s="120"/>
    </row>
    <row r="3272" spans="4:5">
      <c r="D3272" s="120"/>
      <c r="E3272" s="120"/>
    </row>
    <row r="3273" spans="4:5">
      <c r="D3273" s="120"/>
      <c r="E3273" s="120"/>
    </row>
    <row r="3274" spans="4:5">
      <c r="D3274" s="120"/>
      <c r="E3274" s="120"/>
    </row>
    <row r="3275" spans="4:5">
      <c r="D3275" s="120"/>
      <c r="E3275" s="120"/>
    </row>
    <row r="3276" spans="4:5">
      <c r="D3276" s="120"/>
      <c r="E3276" s="120"/>
    </row>
    <row r="3277" spans="4:5">
      <c r="D3277" s="120"/>
      <c r="E3277" s="120"/>
    </row>
    <row r="3278" spans="4:5">
      <c r="D3278" s="120"/>
      <c r="E3278" s="120"/>
    </row>
    <row r="3279" spans="4:5">
      <c r="D3279" s="120"/>
      <c r="E3279" s="120"/>
    </row>
    <row r="3280" spans="4:5">
      <c r="D3280" s="120"/>
      <c r="E3280" s="120"/>
    </row>
    <row r="3281" spans="4:5">
      <c r="D3281" s="120"/>
      <c r="E3281" s="120"/>
    </row>
    <row r="3282" spans="4:5">
      <c r="D3282" s="120"/>
      <c r="E3282" s="120"/>
    </row>
    <row r="3283" spans="4:5">
      <c r="D3283" s="120"/>
      <c r="E3283" s="120"/>
    </row>
    <row r="3284" spans="4:5">
      <c r="D3284" s="120"/>
      <c r="E3284" s="120"/>
    </row>
    <row r="3285" spans="4:5">
      <c r="D3285" s="120"/>
      <c r="E3285" s="120"/>
    </row>
    <row r="3286" spans="4:5">
      <c r="D3286" s="120"/>
      <c r="E3286" s="120"/>
    </row>
    <row r="3287" spans="4:5">
      <c r="D3287" s="120"/>
      <c r="E3287" s="120"/>
    </row>
    <row r="3288" spans="4:5">
      <c r="D3288" s="120"/>
      <c r="E3288" s="120"/>
    </row>
    <row r="3289" spans="4:5">
      <c r="D3289" s="120"/>
      <c r="E3289" s="120"/>
    </row>
    <row r="3290" spans="4:5">
      <c r="D3290" s="120"/>
      <c r="E3290" s="120"/>
    </row>
    <row r="3291" spans="4:5">
      <c r="D3291" s="120"/>
      <c r="E3291" s="120"/>
    </row>
    <row r="3292" spans="4:5">
      <c r="D3292" s="120"/>
      <c r="E3292" s="120"/>
    </row>
    <row r="3293" spans="4:5">
      <c r="D3293" s="120"/>
      <c r="E3293" s="120"/>
    </row>
    <row r="3294" spans="4:5">
      <c r="D3294" s="120"/>
      <c r="E3294" s="120"/>
    </row>
    <row r="3295" spans="4:5">
      <c r="D3295" s="120"/>
      <c r="E3295" s="120"/>
    </row>
    <row r="3296" spans="4:5">
      <c r="D3296" s="120"/>
      <c r="E3296" s="120"/>
    </row>
    <row r="3297" spans="4:5">
      <c r="D3297" s="120"/>
      <c r="E3297" s="120"/>
    </row>
    <row r="3298" spans="4:5">
      <c r="D3298" s="120"/>
      <c r="E3298" s="120"/>
    </row>
    <row r="3299" spans="4:5">
      <c r="D3299" s="120"/>
      <c r="E3299" s="120"/>
    </row>
    <row r="3300" spans="4:5">
      <c r="D3300" s="120"/>
      <c r="E3300" s="120"/>
    </row>
    <row r="3301" spans="4:5">
      <c r="D3301" s="120"/>
      <c r="E3301" s="120"/>
    </row>
    <row r="3302" spans="4:5">
      <c r="D3302" s="120"/>
      <c r="E3302" s="120"/>
    </row>
    <row r="3303" spans="4:5">
      <c r="D3303" s="120"/>
      <c r="E3303" s="120"/>
    </row>
    <row r="3304" spans="4:5">
      <c r="D3304" s="120"/>
      <c r="E3304" s="120"/>
    </row>
    <row r="3305" spans="4:5">
      <c r="D3305" s="120"/>
      <c r="E3305" s="120"/>
    </row>
    <row r="3306" spans="4:5">
      <c r="D3306" s="120"/>
      <c r="E3306" s="120"/>
    </row>
    <row r="3307" spans="4:5">
      <c r="D3307" s="120"/>
      <c r="E3307" s="120"/>
    </row>
    <row r="3308" spans="4:5">
      <c r="D3308" s="120"/>
      <c r="E3308" s="120"/>
    </row>
    <row r="3309" spans="4:5">
      <c r="D3309" s="120"/>
      <c r="E3309" s="120"/>
    </row>
    <row r="3310" spans="4:5">
      <c r="D3310" s="120"/>
      <c r="E3310" s="120"/>
    </row>
    <row r="3311" spans="4:5">
      <c r="D3311" s="120"/>
      <c r="E3311" s="120"/>
    </row>
    <row r="3312" spans="4:5">
      <c r="D3312" s="120"/>
      <c r="E3312" s="120"/>
    </row>
    <row r="3313" spans="4:5">
      <c r="D3313" s="120"/>
      <c r="E3313" s="120"/>
    </row>
    <row r="3314" spans="4:5">
      <c r="D3314" s="120"/>
      <c r="E3314" s="120"/>
    </row>
    <row r="3315" spans="4:5">
      <c r="D3315" s="120"/>
      <c r="E3315" s="120"/>
    </row>
    <row r="3316" spans="4:5">
      <c r="D3316" s="120"/>
      <c r="E3316" s="120"/>
    </row>
    <row r="3317" spans="4:5">
      <c r="D3317" s="120"/>
      <c r="E3317" s="120"/>
    </row>
    <row r="3318" spans="4:5">
      <c r="D3318" s="120"/>
      <c r="E3318" s="120"/>
    </row>
    <row r="3319" spans="4:5">
      <c r="D3319" s="120"/>
      <c r="E3319" s="120"/>
    </row>
    <row r="3320" spans="4:5">
      <c r="D3320" s="120"/>
      <c r="E3320" s="120"/>
    </row>
    <row r="3321" spans="4:5">
      <c r="D3321" s="120"/>
      <c r="E3321" s="120"/>
    </row>
    <row r="3322" spans="4:5">
      <c r="D3322" s="120"/>
      <c r="E3322" s="120"/>
    </row>
    <row r="3323" spans="4:5">
      <c r="D3323" s="120"/>
      <c r="E3323" s="120"/>
    </row>
    <row r="3324" spans="4:5">
      <c r="D3324" s="120"/>
      <c r="E3324" s="120"/>
    </row>
    <row r="3325" spans="4:5">
      <c r="D3325" s="120"/>
      <c r="E3325" s="120"/>
    </row>
    <row r="3326" spans="4:5">
      <c r="D3326" s="120"/>
      <c r="E3326" s="120"/>
    </row>
    <row r="3327" spans="4:5">
      <c r="D3327" s="120"/>
      <c r="E3327" s="120"/>
    </row>
    <row r="3328" spans="4:5">
      <c r="D3328" s="120"/>
      <c r="E3328" s="120"/>
    </row>
    <row r="3329" spans="4:5">
      <c r="D3329" s="120"/>
      <c r="E3329" s="120"/>
    </row>
    <row r="3330" spans="4:5">
      <c r="D3330" s="120"/>
      <c r="E3330" s="120"/>
    </row>
    <row r="3331" spans="4:5">
      <c r="D3331" s="120"/>
      <c r="E3331" s="120"/>
    </row>
    <row r="3332" spans="4:5">
      <c r="D3332" s="120"/>
      <c r="E3332" s="120"/>
    </row>
    <row r="3333" spans="4:5">
      <c r="D3333" s="120"/>
      <c r="E3333" s="120"/>
    </row>
    <row r="3334" spans="4:5">
      <c r="D3334" s="120"/>
      <c r="E3334" s="120"/>
    </row>
    <row r="3335" spans="4:5">
      <c r="D3335" s="120"/>
      <c r="E3335" s="120"/>
    </row>
    <row r="3336" spans="4:5">
      <c r="D3336" s="120"/>
      <c r="E3336" s="120"/>
    </row>
    <row r="3337" spans="4:5">
      <c r="D3337" s="120"/>
      <c r="E3337" s="120"/>
    </row>
    <row r="3338" spans="4:5">
      <c r="D3338" s="120"/>
      <c r="E3338" s="120"/>
    </row>
    <row r="3339" spans="4:5">
      <c r="D3339" s="120"/>
      <c r="E3339" s="120"/>
    </row>
    <row r="3340" spans="4:5">
      <c r="D3340" s="120"/>
      <c r="E3340" s="120"/>
    </row>
    <row r="3341" spans="4:5">
      <c r="D3341" s="120"/>
      <c r="E3341" s="120"/>
    </row>
    <row r="3342" spans="4:5">
      <c r="D3342" s="120"/>
      <c r="E3342" s="120"/>
    </row>
    <row r="3343" spans="4:5">
      <c r="D3343" s="120"/>
      <c r="E3343" s="120"/>
    </row>
    <row r="3344" spans="4:5">
      <c r="D3344" s="120"/>
      <c r="E3344" s="120"/>
    </row>
    <row r="3345" spans="4:5">
      <c r="D3345" s="120"/>
      <c r="E3345" s="120"/>
    </row>
    <row r="3346" spans="4:5">
      <c r="D3346" s="120"/>
      <c r="E3346" s="120"/>
    </row>
    <row r="3347" spans="4:5">
      <c r="D3347" s="120"/>
      <c r="E3347" s="120"/>
    </row>
    <row r="3348" spans="4:5">
      <c r="D3348" s="120"/>
      <c r="E3348" s="120"/>
    </row>
    <row r="3349" spans="4:5">
      <c r="D3349" s="120"/>
      <c r="E3349" s="120"/>
    </row>
    <row r="3350" spans="4:5">
      <c r="D3350" s="120"/>
      <c r="E3350" s="120"/>
    </row>
    <row r="3351" spans="4:5">
      <c r="D3351" s="120"/>
      <c r="E3351" s="120"/>
    </row>
    <row r="3352" spans="4:5">
      <c r="D3352" s="120"/>
      <c r="E3352" s="120"/>
    </row>
    <row r="3353" spans="4:5">
      <c r="D3353" s="120"/>
      <c r="E3353" s="120"/>
    </row>
    <row r="3354" spans="4:5">
      <c r="D3354" s="120"/>
      <c r="E3354" s="120"/>
    </row>
    <row r="3355" spans="4:5">
      <c r="D3355" s="120"/>
      <c r="E3355" s="120"/>
    </row>
    <row r="3356" spans="4:5">
      <c r="D3356" s="120"/>
      <c r="E3356" s="120"/>
    </row>
    <row r="3357" spans="4:5">
      <c r="D3357" s="120"/>
      <c r="E3357" s="120"/>
    </row>
    <row r="3358" spans="4:5">
      <c r="D3358" s="120"/>
      <c r="E3358" s="120"/>
    </row>
    <row r="3359" spans="4:5">
      <c r="D3359" s="120"/>
      <c r="E3359" s="120"/>
    </row>
    <row r="3360" spans="4:5">
      <c r="D3360" s="120"/>
      <c r="E3360" s="120"/>
    </row>
    <row r="3361" spans="4:5">
      <c r="D3361" s="120"/>
      <c r="E3361" s="120"/>
    </row>
    <row r="3362" spans="4:5">
      <c r="D3362" s="120"/>
      <c r="E3362" s="120"/>
    </row>
    <row r="3363" spans="4:5">
      <c r="D3363" s="120"/>
      <c r="E3363" s="120"/>
    </row>
    <row r="3364" spans="4:5">
      <c r="D3364" s="120"/>
      <c r="E3364" s="120"/>
    </row>
    <row r="3365" spans="4:5">
      <c r="D3365" s="120"/>
      <c r="E3365" s="120"/>
    </row>
    <row r="3366" spans="4:5">
      <c r="D3366" s="120"/>
      <c r="E3366" s="120"/>
    </row>
    <row r="3367" spans="4:5">
      <c r="D3367" s="120"/>
      <c r="E3367" s="120"/>
    </row>
    <row r="3368" spans="4:5">
      <c r="D3368" s="120"/>
      <c r="E3368" s="120"/>
    </row>
    <row r="3369" spans="4:5">
      <c r="D3369" s="120"/>
      <c r="E3369" s="120"/>
    </row>
    <row r="3370" spans="4:5">
      <c r="D3370" s="120"/>
      <c r="E3370" s="120"/>
    </row>
    <row r="3371" spans="4:5">
      <c r="D3371" s="120"/>
      <c r="E3371" s="120"/>
    </row>
    <row r="3372" spans="4:5">
      <c r="D3372" s="120"/>
      <c r="E3372" s="120"/>
    </row>
    <row r="3373" spans="4:5">
      <c r="D3373" s="120"/>
      <c r="E3373" s="120"/>
    </row>
    <row r="3374" spans="4:5">
      <c r="D3374" s="120"/>
      <c r="E3374" s="120"/>
    </row>
    <row r="3375" spans="4:5">
      <c r="D3375" s="120"/>
      <c r="E3375" s="120"/>
    </row>
    <row r="3376" spans="4:5">
      <c r="D3376" s="120"/>
      <c r="E3376" s="120"/>
    </row>
    <row r="3377" spans="4:5">
      <c r="D3377" s="120"/>
      <c r="E3377" s="120"/>
    </row>
    <row r="3378" spans="4:5">
      <c r="D3378" s="120"/>
      <c r="E3378" s="120"/>
    </row>
    <row r="3379" spans="4:5">
      <c r="D3379" s="120"/>
      <c r="E3379" s="120"/>
    </row>
    <row r="3380" spans="4:5">
      <c r="D3380" s="120"/>
      <c r="E3380" s="120"/>
    </row>
    <row r="3381" spans="4:5">
      <c r="D3381" s="120"/>
      <c r="E3381" s="120"/>
    </row>
    <row r="3382" spans="4:5">
      <c r="D3382" s="120"/>
      <c r="E3382" s="120"/>
    </row>
    <row r="3383" spans="4:5">
      <c r="D3383" s="120"/>
      <c r="E3383" s="120"/>
    </row>
    <row r="3384" spans="4:5">
      <c r="D3384" s="120"/>
      <c r="E3384" s="120"/>
    </row>
    <row r="3385" spans="4:5">
      <c r="D3385" s="120"/>
      <c r="E3385" s="120"/>
    </row>
    <row r="3386" spans="4:5">
      <c r="D3386" s="120"/>
      <c r="E3386" s="120"/>
    </row>
    <row r="3387" spans="4:5">
      <c r="D3387" s="120"/>
      <c r="E3387" s="120"/>
    </row>
    <row r="3388" spans="4:5">
      <c r="D3388" s="120"/>
      <c r="E3388" s="120"/>
    </row>
    <row r="3389" spans="4:5">
      <c r="D3389" s="120"/>
      <c r="E3389" s="120"/>
    </row>
    <row r="3390" spans="4:5">
      <c r="D3390" s="120"/>
      <c r="E3390" s="120"/>
    </row>
    <row r="3391" spans="4:5">
      <c r="D3391" s="120"/>
      <c r="E3391" s="120"/>
    </row>
    <row r="3392" spans="4:5">
      <c r="D3392" s="120"/>
      <c r="E3392" s="120"/>
    </row>
    <row r="3393" spans="4:5">
      <c r="D3393" s="120"/>
      <c r="E3393" s="120"/>
    </row>
    <row r="3394" spans="4:5">
      <c r="D3394" s="120"/>
      <c r="E3394" s="120"/>
    </row>
    <row r="3395" spans="4:5">
      <c r="D3395" s="120"/>
      <c r="E3395" s="120"/>
    </row>
    <row r="3396" spans="4:5">
      <c r="D3396" s="120"/>
      <c r="E3396" s="120"/>
    </row>
    <row r="3397" spans="4:5">
      <c r="D3397" s="120"/>
      <c r="E3397" s="120"/>
    </row>
    <row r="3398" spans="4:5">
      <c r="D3398" s="120"/>
      <c r="E3398" s="120"/>
    </row>
    <row r="3399" spans="4:5">
      <c r="D3399" s="120"/>
      <c r="E3399" s="120"/>
    </row>
    <row r="3400" spans="4:5">
      <c r="D3400" s="120"/>
      <c r="E3400" s="120"/>
    </row>
    <row r="3401" spans="4:5">
      <c r="D3401" s="120"/>
      <c r="E3401" s="120"/>
    </row>
    <row r="3402" spans="4:5">
      <c r="D3402" s="120"/>
      <c r="E3402" s="120"/>
    </row>
    <row r="3403" spans="4:5">
      <c r="D3403" s="120"/>
      <c r="E3403" s="120"/>
    </row>
    <row r="3404" spans="4:5">
      <c r="D3404" s="120"/>
      <c r="E3404" s="120"/>
    </row>
    <row r="3405" spans="4:5">
      <c r="D3405" s="120"/>
      <c r="E3405" s="120"/>
    </row>
    <row r="3406" spans="4:5">
      <c r="D3406" s="120"/>
      <c r="E3406" s="120"/>
    </row>
    <row r="3407" spans="4:5">
      <c r="D3407" s="120"/>
      <c r="E3407" s="120"/>
    </row>
    <row r="3408" spans="4:5">
      <c r="D3408" s="120"/>
      <c r="E3408" s="120"/>
    </row>
    <row r="3409" spans="4:5">
      <c r="D3409" s="120"/>
      <c r="E3409" s="120"/>
    </row>
    <row r="3410" spans="4:5">
      <c r="D3410" s="120"/>
      <c r="E3410" s="120"/>
    </row>
    <row r="3411" spans="4:5">
      <c r="D3411" s="120"/>
      <c r="E3411" s="120"/>
    </row>
    <row r="3412" spans="4:5">
      <c r="D3412" s="120"/>
      <c r="E3412" s="120"/>
    </row>
    <row r="3413" spans="4:5">
      <c r="D3413" s="120"/>
      <c r="E3413" s="120"/>
    </row>
    <row r="3414" spans="4:5">
      <c r="D3414" s="120"/>
      <c r="E3414" s="120"/>
    </row>
    <row r="3415" spans="4:5">
      <c r="D3415" s="120"/>
      <c r="E3415" s="120"/>
    </row>
    <row r="3416" spans="4:5">
      <c r="D3416" s="120"/>
      <c r="E3416" s="120"/>
    </row>
    <row r="3417" spans="4:5">
      <c r="D3417" s="120"/>
      <c r="E3417" s="120"/>
    </row>
    <row r="3418" spans="4:5">
      <c r="D3418" s="120"/>
      <c r="E3418" s="120"/>
    </row>
    <row r="3419" spans="4:5">
      <c r="D3419" s="120"/>
      <c r="E3419" s="120"/>
    </row>
    <row r="3420" spans="4:5">
      <c r="D3420" s="120"/>
      <c r="E3420" s="120"/>
    </row>
    <row r="3421" spans="4:5">
      <c r="D3421" s="120"/>
      <c r="E3421" s="120"/>
    </row>
    <row r="3422" spans="4:5">
      <c r="D3422" s="120"/>
      <c r="E3422" s="120"/>
    </row>
    <row r="3423" spans="4:5">
      <c r="D3423" s="120"/>
      <c r="E3423" s="120"/>
    </row>
    <row r="3424" spans="4:5">
      <c r="D3424" s="120"/>
      <c r="E3424" s="120"/>
    </row>
    <row r="3425" spans="4:5">
      <c r="D3425" s="120"/>
      <c r="E3425" s="120"/>
    </row>
    <row r="3426" spans="4:5">
      <c r="D3426" s="120"/>
      <c r="E3426" s="120"/>
    </row>
    <row r="3427" spans="4:5">
      <c r="D3427" s="120"/>
      <c r="E3427" s="120"/>
    </row>
    <row r="3428" spans="4:5">
      <c r="D3428" s="120"/>
      <c r="E3428" s="120"/>
    </row>
    <row r="3429" spans="4:5">
      <c r="D3429" s="120"/>
      <c r="E3429" s="120"/>
    </row>
    <row r="3430" spans="4:5">
      <c r="D3430" s="120"/>
      <c r="E3430" s="120"/>
    </row>
    <row r="3431" spans="4:5">
      <c r="D3431" s="120"/>
      <c r="E3431" s="120"/>
    </row>
    <row r="3432" spans="4:5">
      <c r="D3432" s="120"/>
      <c r="E3432" s="120"/>
    </row>
    <row r="3433" spans="4:5">
      <c r="D3433" s="120"/>
      <c r="E3433" s="120"/>
    </row>
    <row r="3434" spans="4:5">
      <c r="D3434" s="120"/>
      <c r="E3434" s="120"/>
    </row>
    <row r="3435" spans="4:5">
      <c r="D3435" s="120"/>
      <c r="E3435" s="120"/>
    </row>
    <row r="3436" spans="4:5">
      <c r="D3436" s="120"/>
      <c r="E3436" s="120"/>
    </row>
    <row r="3437" spans="4:5">
      <c r="D3437" s="120"/>
      <c r="E3437" s="120"/>
    </row>
    <row r="3438" spans="4:5">
      <c r="D3438" s="120"/>
      <c r="E3438" s="120"/>
    </row>
    <row r="3439" spans="4:5">
      <c r="D3439" s="120"/>
      <c r="E3439" s="120"/>
    </row>
    <row r="3440" spans="4:5">
      <c r="D3440" s="120"/>
      <c r="E3440" s="120"/>
    </row>
    <row r="3441" spans="4:5">
      <c r="D3441" s="120"/>
      <c r="E3441" s="120"/>
    </row>
    <row r="3442" spans="4:5">
      <c r="D3442" s="120"/>
      <c r="E3442" s="120"/>
    </row>
    <row r="3443" spans="4:5">
      <c r="D3443" s="120"/>
      <c r="E3443" s="120"/>
    </row>
    <row r="3444" spans="4:5">
      <c r="D3444" s="120"/>
      <c r="E3444" s="120"/>
    </row>
    <row r="3445" spans="4:5">
      <c r="D3445" s="120"/>
      <c r="E3445" s="120"/>
    </row>
    <row r="3446" spans="4:5">
      <c r="D3446" s="120"/>
      <c r="E3446" s="120"/>
    </row>
    <row r="3447" spans="4:5">
      <c r="D3447" s="120"/>
      <c r="E3447" s="120"/>
    </row>
    <row r="3448" spans="4:5">
      <c r="D3448" s="120"/>
      <c r="E3448" s="120"/>
    </row>
    <row r="3449" spans="4:5">
      <c r="D3449" s="120"/>
      <c r="E3449" s="120"/>
    </row>
    <row r="3450" spans="4:5">
      <c r="D3450" s="120"/>
      <c r="E3450" s="120"/>
    </row>
    <row r="3451" spans="4:5">
      <c r="D3451" s="120"/>
      <c r="E3451" s="120"/>
    </row>
    <row r="3452" spans="4:5">
      <c r="D3452" s="120"/>
      <c r="E3452" s="120"/>
    </row>
    <row r="3453" spans="4:5">
      <c r="D3453" s="120"/>
      <c r="E3453" s="120"/>
    </row>
    <row r="3454" spans="4:5">
      <c r="D3454" s="120"/>
      <c r="E3454" s="120"/>
    </row>
    <row r="3455" spans="4:5">
      <c r="D3455" s="120"/>
      <c r="E3455" s="120"/>
    </row>
    <row r="3456" spans="4:5">
      <c r="D3456" s="120"/>
      <c r="E3456" s="120"/>
    </row>
    <row r="3457" spans="4:5">
      <c r="D3457" s="120"/>
      <c r="E3457" s="120"/>
    </row>
    <row r="3458" spans="4:5">
      <c r="D3458" s="120"/>
      <c r="E3458" s="120"/>
    </row>
    <row r="3459" spans="4:5">
      <c r="D3459" s="120"/>
      <c r="E3459" s="120"/>
    </row>
    <row r="3460" spans="4:5">
      <c r="D3460" s="120"/>
      <c r="E3460" s="120"/>
    </row>
    <row r="3461" spans="4:5">
      <c r="D3461" s="120"/>
      <c r="E3461" s="120"/>
    </row>
    <row r="3462" spans="4:5">
      <c r="D3462" s="120"/>
      <c r="E3462" s="120"/>
    </row>
    <row r="3463" spans="4:5">
      <c r="D3463" s="120"/>
      <c r="E3463" s="120"/>
    </row>
    <row r="3464" spans="4:5">
      <c r="D3464" s="120"/>
      <c r="E3464" s="120"/>
    </row>
    <row r="3465" spans="4:5">
      <c r="D3465" s="120"/>
      <c r="E3465" s="120"/>
    </row>
    <row r="3466" spans="4:5">
      <c r="D3466" s="120"/>
      <c r="E3466" s="120"/>
    </row>
    <row r="3467" spans="4:5">
      <c r="D3467" s="120"/>
      <c r="E3467" s="120"/>
    </row>
    <row r="3468" spans="4:5">
      <c r="D3468" s="120"/>
      <c r="E3468" s="120"/>
    </row>
    <row r="3469" spans="4:5">
      <c r="D3469" s="120"/>
      <c r="E3469" s="120"/>
    </row>
    <row r="3470" spans="4:5">
      <c r="D3470" s="120"/>
      <c r="E3470" s="120"/>
    </row>
    <row r="3471" spans="4:5">
      <c r="D3471" s="120"/>
      <c r="E3471" s="120"/>
    </row>
    <row r="3472" spans="4:5">
      <c r="D3472" s="120"/>
      <c r="E3472" s="120"/>
    </row>
    <row r="3473" spans="4:5">
      <c r="D3473" s="120"/>
      <c r="E3473" s="120"/>
    </row>
    <row r="3474" spans="4:5">
      <c r="D3474" s="120"/>
      <c r="E3474" s="120"/>
    </row>
    <row r="3475" spans="4:5">
      <c r="D3475" s="120"/>
      <c r="E3475" s="120"/>
    </row>
    <row r="3476" spans="4:5">
      <c r="D3476" s="120"/>
      <c r="E3476" s="120"/>
    </row>
    <row r="3477" spans="4:5">
      <c r="D3477" s="120"/>
      <c r="E3477" s="120"/>
    </row>
    <row r="3478" spans="4:5">
      <c r="D3478" s="120"/>
      <c r="E3478" s="120"/>
    </row>
    <row r="3479" spans="4:5">
      <c r="D3479" s="120"/>
      <c r="E3479" s="120"/>
    </row>
    <row r="3480" spans="4:5">
      <c r="D3480" s="120"/>
      <c r="E3480" s="120"/>
    </row>
    <row r="3481" spans="4:5">
      <c r="D3481" s="120"/>
      <c r="E3481" s="120"/>
    </row>
    <row r="3482" spans="4:5">
      <c r="D3482" s="120"/>
      <c r="E3482" s="120"/>
    </row>
    <row r="3483" spans="4:5">
      <c r="D3483" s="120"/>
      <c r="E3483" s="120"/>
    </row>
    <row r="3484" spans="4:5">
      <c r="D3484" s="120"/>
      <c r="E3484" s="120"/>
    </row>
    <row r="3485" spans="4:5">
      <c r="D3485" s="120"/>
      <c r="E3485" s="120"/>
    </row>
    <row r="3486" spans="4:5">
      <c r="D3486" s="120"/>
      <c r="E3486" s="120"/>
    </row>
    <row r="3487" spans="4:5">
      <c r="D3487" s="120"/>
      <c r="E3487" s="120"/>
    </row>
    <row r="3488" spans="4:5">
      <c r="D3488" s="120"/>
      <c r="E3488" s="120"/>
    </row>
    <row r="3489" spans="4:5">
      <c r="D3489" s="120"/>
      <c r="E3489" s="120"/>
    </row>
    <row r="3490" spans="4:5">
      <c r="D3490" s="120"/>
      <c r="E3490" s="120"/>
    </row>
    <row r="3491" spans="4:5">
      <c r="D3491" s="120"/>
      <c r="E3491" s="120"/>
    </row>
    <row r="3492" spans="4:5">
      <c r="D3492" s="120"/>
      <c r="E3492" s="120"/>
    </row>
    <row r="3493" spans="4:5">
      <c r="D3493" s="120"/>
      <c r="E3493" s="120"/>
    </row>
    <row r="3494" spans="4:5">
      <c r="D3494" s="120"/>
      <c r="E3494" s="120"/>
    </row>
    <row r="3495" spans="4:5">
      <c r="D3495" s="120"/>
      <c r="E3495" s="120"/>
    </row>
    <row r="3496" spans="4:5">
      <c r="D3496" s="120"/>
      <c r="E3496" s="120"/>
    </row>
    <row r="3497" spans="4:5">
      <c r="D3497" s="120"/>
      <c r="E3497" s="120"/>
    </row>
    <row r="3498" spans="4:5">
      <c r="D3498" s="120"/>
      <c r="E3498" s="120"/>
    </row>
    <row r="3499" spans="4:5">
      <c r="D3499" s="120"/>
      <c r="E3499" s="120"/>
    </row>
    <row r="3500" spans="4:5">
      <c r="D3500" s="120"/>
      <c r="E3500" s="120"/>
    </row>
    <row r="3501" spans="4:5">
      <c r="D3501" s="120"/>
      <c r="E3501" s="120"/>
    </row>
    <row r="3502" spans="4:5">
      <c r="D3502" s="120"/>
      <c r="E3502" s="120"/>
    </row>
    <row r="3503" spans="4:5">
      <c r="D3503" s="120"/>
      <c r="E3503" s="120"/>
    </row>
    <row r="3504" spans="4:5">
      <c r="D3504" s="120"/>
      <c r="E3504" s="120"/>
    </row>
    <row r="3505" spans="4:5">
      <c r="D3505" s="120"/>
      <c r="E3505" s="120"/>
    </row>
    <row r="3506" spans="4:5">
      <c r="D3506" s="120"/>
      <c r="E3506" s="120"/>
    </row>
    <row r="3507" spans="4:5">
      <c r="D3507" s="120"/>
      <c r="E3507" s="120"/>
    </row>
    <row r="3508" spans="4:5">
      <c r="D3508" s="120"/>
      <c r="E3508" s="120"/>
    </row>
    <row r="3509" spans="4:5">
      <c r="D3509" s="120"/>
      <c r="E3509" s="120"/>
    </row>
    <row r="3510" spans="4:5">
      <c r="D3510" s="120"/>
      <c r="E3510" s="120"/>
    </row>
    <row r="3511" spans="4:5">
      <c r="D3511" s="120"/>
      <c r="E3511" s="120"/>
    </row>
    <row r="3512" spans="4:5">
      <c r="D3512" s="120"/>
      <c r="E3512" s="120"/>
    </row>
    <row r="3513" spans="4:5">
      <c r="D3513" s="120"/>
      <c r="E3513" s="120"/>
    </row>
    <row r="3514" spans="4:5">
      <c r="D3514" s="120"/>
      <c r="E3514" s="120"/>
    </row>
    <row r="3515" spans="4:5">
      <c r="D3515" s="120"/>
      <c r="E3515" s="120"/>
    </row>
    <row r="3516" spans="4:5">
      <c r="D3516" s="120"/>
      <c r="E3516" s="120"/>
    </row>
    <row r="3517" spans="4:5">
      <c r="D3517" s="120"/>
      <c r="E3517" s="120"/>
    </row>
    <row r="3518" spans="4:5">
      <c r="D3518" s="120"/>
      <c r="E3518" s="120"/>
    </row>
    <row r="3519" spans="4:5">
      <c r="D3519" s="120"/>
      <c r="E3519" s="120"/>
    </row>
    <row r="3520" spans="4:5">
      <c r="D3520" s="120"/>
      <c r="E3520" s="120"/>
    </row>
    <row r="3521" spans="4:5">
      <c r="D3521" s="120"/>
      <c r="E3521" s="120"/>
    </row>
    <row r="3522" spans="4:5">
      <c r="D3522" s="120"/>
      <c r="E3522" s="120"/>
    </row>
    <row r="3523" spans="4:5">
      <c r="D3523" s="120"/>
      <c r="E3523" s="120"/>
    </row>
    <row r="3524" spans="4:5">
      <c r="D3524" s="120"/>
      <c r="E3524" s="120"/>
    </row>
    <row r="3525" spans="4:5">
      <c r="D3525" s="120"/>
      <c r="E3525" s="120"/>
    </row>
    <row r="3526" spans="4:5">
      <c r="D3526" s="120"/>
      <c r="E3526" s="120"/>
    </row>
    <row r="3527" spans="4:5">
      <c r="D3527" s="120"/>
      <c r="E3527" s="120"/>
    </row>
    <row r="3528" spans="4:5">
      <c r="D3528" s="120"/>
      <c r="E3528" s="120"/>
    </row>
    <row r="3529" spans="4:5">
      <c r="D3529" s="120"/>
      <c r="E3529" s="120"/>
    </row>
    <row r="3530" spans="4:5">
      <c r="D3530" s="120"/>
      <c r="E3530" s="120"/>
    </row>
    <row r="3531" spans="4:5">
      <c r="D3531" s="120"/>
      <c r="E3531" s="120"/>
    </row>
    <row r="3532" spans="4:5">
      <c r="D3532" s="120"/>
      <c r="E3532" s="120"/>
    </row>
    <row r="3533" spans="4:5">
      <c r="D3533" s="120"/>
      <c r="E3533" s="120"/>
    </row>
    <row r="3534" spans="4:5">
      <c r="D3534" s="120"/>
      <c r="E3534" s="120"/>
    </row>
    <row r="3535" spans="4:5">
      <c r="D3535" s="120"/>
      <c r="E3535" s="120"/>
    </row>
    <row r="3536" spans="4:5">
      <c r="D3536" s="120"/>
      <c r="E3536" s="120"/>
    </row>
    <row r="3537" spans="4:5">
      <c r="D3537" s="120"/>
      <c r="E3537" s="120"/>
    </row>
    <row r="3538" spans="4:5">
      <c r="D3538" s="120"/>
      <c r="E3538" s="120"/>
    </row>
    <row r="3539" spans="4:5">
      <c r="D3539" s="120"/>
      <c r="E3539" s="120"/>
    </row>
    <row r="3540" spans="4:5">
      <c r="D3540" s="120"/>
      <c r="E3540" s="120"/>
    </row>
    <row r="3541" spans="4:5">
      <c r="D3541" s="120"/>
      <c r="E3541" s="120"/>
    </row>
    <row r="3542" spans="4:5">
      <c r="D3542" s="120"/>
      <c r="E3542" s="120"/>
    </row>
    <row r="3543" spans="4:5">
      <c r="D3543" s="120"/>
      <c r="E3543" s="120"/>
    </row>
    <row r="3544" spans="4:5">
      <c r="D3544" s="120"/>
      <c r="E3544" s="120"/>
    </row>
    <row r="3545" spans="4:5">
      <c r="D3545" s="120"/>
      <c r="E3545" s="120"/>
    </row>
    <row r="3546" spans="4:5">
      <c r="D3546" s="120"/>
      <c r="E3546" s="120"/>
    </row>
    <row r="3547" spans="4:5">
      <c r="D3547" s="120"/>
      <c r="E3547" s="120"/>
    </row>
    <row r="3548" spans="4:5">
      <c r="D3548" s="120"/>
      <c r="E3548" s="120"/>
    </row>
    <row r="3549" spans="4:5">
      <c r="D3549" s="120"/>
      <c r="E3549" s="120"/>
    </row>
    <row r="3550" spans="4:5">
      <c r="D3550" s="120"/>
      <c r="E3550" s="120"/>
    </row>
    <row r="3551" spans="4:5">
      <c r="D3551" s="120"/>
      <c r="E3551" s="120"/>
    </row>
    <row r="3552" spans="4:5">
      <c r="D3552" s="120"/>
      <c r="E3552" s="120"/>
    </row>
    <row r="3553" spans="4:5">
      <c r="D3553" s="120"/>
      <c r="E3553" s="120"/>
    </row>
    <row r="3554" spans="4:5">
      <c r="D3554" s="120"/>
      <c r="E3554" s="120"/>
    </row>
    <row r="3555" spans="4:5">
      <c r="D3555" s="120"/>
      <c r="E3555" s="120"/>
    </row>
    <row r="3556" spans="4:5">
      <c r="D3556" s="120"/>
      <c r="E3556" s="120"/>
    </row>
    <row r="3557" spans="4:5">
      <c r="D3557" s="120"/>
      <c r="E3557" s="120"/>
    </row>
    <row r="3558" spans="4:5">
      <c r="D3558" s="120"/>
      <c r="E3558" s="120"/>
    </row>
    <row r="3559" spans="4:5">
      <c r="D3559" s="120"/>
      <c r="E3559" s="120"/>
    </row>
    <row r="3560" spans="4:5">
      <c r="D3560" s="120"/>
      <c r="E3560" s="120"/>
    </row>
    <row r="3561" spans="4:5">
      <c r="D3561" s="120"/>
      <c r="E3561" s="120"/>
    </row>
    <row r="3562" spans="4:5">
      <c r="D3562" s="120"/>
      <c r="E3562" s="120"/>
    </row>
    <row r="3563" spans="4:5">
      <c r="D3563" s="120"/>
      <c r="E3563" s="120"/>
    </row>
    <row r="3564" spans="4:5">
      <c r="D3564" s="120"/>
      <c r="E3564" s="120"/>
    </row>
    <row r="3565" spans="4:5">
      <c r="D3565" s="120"/>
      <c r="E3565" s="120"/>
    </row>
    <row r="3566" spans="4:5">
      <c r="D3566" s="120"/>
      <c r="E3566" s="120"/>
    </row>
    <row r="3567" spans="4:5">
      <c r="D3567" s="120"/>
      <c r="E3567" s="120"/>
    </row>
    <row r="3568" spans="4:5">
      <c r="D3568" s="120"/>
      <c r="E3568" s="120"/>
    </row>
    <row r="3569" spans="4:5">
      <c r="D3569" s="120"/>
      <c r="E3569" s="120"/>
    </row>
    <row r="3570" spans="4:5">
      <c r="D3570" s="120"/>
      <c r="E3570" s="120"/>
    </row>
    <row r="3571" spans="4:5">
      <c r="D3571" s="120"/>
      <c r="E3571" s="120"/>
    </row>
    <row r="3572" spans="4:5">
      <c r="D3572" s="120"/>
      <c r="E3572" s="120"/>
    </row>
    <row r="3573" spans="4:5">
      <c r="D3573" s="120"/>
      <c r="E3573" s="120"/>
    </row>
    <row r="3574" spans="4:5">
      <c r="D3574" s="120"/>
      <c r="E3574" s="120"/>
    </row>
    <row r="3575" spans="4:5">
      <c r="D3575" s="120"/>
      <c r="E3575" s="120"/>
    </row>
    <row r="3576" spans="4:5">
      <c r="D3576" s="120"/>
      <c r="E3576" s="120"/>
    </row>
    <row r="3577" spans="4:5">
      <c r="D3577" s="120"/>
      <c r="E3577" s="120"/>
    </row>
    <row r="3578" spans="4:5">
      <c r="D3578" s="120"/>
      <c r="E3578" s="120"/>
    </row>
    <row r="3579" spans="4:5">
      <c r="D3579" s="120"/>
      <c r="E3579" s="120"/>
    </row>
    <row r="3580" spans="4:5">
      <c r="D3580" s="120"/>
      <c r="E3580" s="120"/>
    </row>
    <row r="3581" spans="4:5">
      <c r="D3581" s="120"/>
      <c r="E3581" s="120"/>
    </row>
    <row r="3582" spans="4:5">
      <c r="D3582" s="120"/>
      <c r="E3582" s="120"/>
    </row>
    <row r="3583" spans="4:5">
      <c r="D3583" s="120"/>
      <c r="E3583" s="120"/>
    </row>
    <row r="3584" spans="4:5">
      <c r="D3584" s="120"/>
      <c r="E3584" s="120"/>
    </row>
    <row r="3585" spans="4:5">
      <c r="D3585" s="120"/>
      <c r="E3585" s="120"/>
    </row>
    <row r="3586" spans="4:5">
      <c r="D3586" s="120"/>
      <c r="E3586" s="120"/>
    </row>
    <row r="3587" spans="4:5">
      <c r="D3587" s="120"/>
      <c r="E3587" s="120"/>
    </row>
    <row r="3588" spans="4:5">
      <c r="D3588" s="120"/>
      <c r="E3588" s="120"/>
    </row>
    <row r="3589" spans="4:5">
      <c r="D3589" s="120"/>
      <c r="E3589" s="120"/>
    </row>
    <row r="3590" spans="4:5">
      <c r="D3590" s="120"/>
      <c r="E3590" s="120"/>
    </row>
    <row r="3591" spans="4:5">
      <c r="D3591" s="120"/>
      <c r="E3591" s="120"/>
    </row>
    <row r="3592" spans="4:5">
      <c r="D3592" s="120"/>
      <c r="E3592" s="120"/>
    </row>
    <row r="3593" spans="4:5">
      <c r="D3593" s="120"/>
      <c r="E3593" s="120"/>
    </row>
    <row r="3594" spans="4:5">
      <c r="D3594" s="120"/>
      <c r="E3594" s="120"/>
    </row>
    <row r="3595" spans="4:5">
      <c r="D3595" s="120"/>
      <c r="E3595" s="120"/>
    </row>
    <row r="3596" spans="4:5">
      <c r="D3596" s="120"/>
      <c r="E3596" s="120"/>
    </row>
    <row r="3597" spans="4:5">
      <c r="D3597" s="120"/>
      <c r="E3597" s="120"/>
    </row>
    <row r="3598" spans="4:5">
      <c r="D3598" s="120"/>
      <c r="E3598" s="120"/>
    </row>
    <row r="3599" spans="4:5">
      <c r="D3599" s="120"/>
      <c r="E3599" s="120"/>
    </row>
    <row r="3600" spans="4:5">
      <c r="D3600" s="120"/>
      <c r="E3600" s="120"/>
    </row>
    <row r="3601" spans="4:5">
      <c r="D3601" s="120"/>
      <c r="E3601" s="120"/>
    </row>
    <row r="3602" spans="4:5">
      <c r="D3602" s="120"/>
      <c r="E3602" s="120"/>
    </row>
    <row r="3603" spans="4:5">
      <c r="D3603" s="120"/>
      <c r="E3603" s="120"/>
    </row>
    <row r="3604" spans="4:5">
      <c r="D3604" s="120"/>
      <c r="E3604" s="120"/>
    </row>
    <row r="3605" spans="4:5">
      <c r="D3605" s="120"/>
      <c r="E3605" s="120"/>
    </row>
    <row r="3606" spans="4:5">
      <c r="D3606" s="120"/>
      <c r="E3606" s="120"/>
    </row>
    <row r="3607" spans="4:5">
      <c r="D3607" s="120"/>
      <c r="E3607" s="120"/>
    </row>
    <row r="3608" spans="4:5">
      <c r="D3608" s="120"/>
      <c r="E3608" s="120"/>
    </row>
    <row r="3609" spans="4:5">
      <c r="D3609" s="120"/>
      <c r="E3609" s="120"/>
    </row>
    <row r="3610" spans="4:5">
      <c r="D3610" s="120"/>
      <c r="E3610" s="120"/>
    </row>
    <row r="3611" spans="4:5">
      <c r="D3611" s="120"/>
      <c r="E3611" s="120"/>
    </row>
    <row r="3612" spans="4:5">
      <c r="D3612" s="120"/>
      <c r="E3612" s="120"/>
    </row>
    <row r="3613" spans="4:5">
      <c r="D3613" s="120"/>
      <c r="E3613" s="120"/>
    </row>
    <row r="3614" spans="4:5">
      <c r="D3614" s="120"/>
      <c r="E3614" s="120"/>
    </row>
    <row r="3615" spans="4:5">
      <c r="D3615" s="120"/>
      <c r="E3615" s="120"/>
    </row>
    <row r="3616" spans="4:5">
      <c r="D3616" s="120"/>
      <c r="E3616" s="120"/>
    </row>
    <row r="3617" spans="4:5">
      <c r="D3617" s="120"/>
      <c r="E3617" s="120"/>
    </row>
    <row r="3618" spans="4:5">
      <c r="D3618" s="120"/>
      <c r="E3618" s="120"/>
    </row>
    <row r="3619" spans="4:5">
      <c r="D3619" s="120"/>
      <c r="E3619" s="120"/>
    </row>
    <row r="3620" spans="4:5">
      <c r="D3620" s="120"/>
      <c r="E3620" s="120"/>
    </row>
    <row r="3621" spans="4:5">
      <c r="D3621" s="120"/>
      <c r="E3621" s="120"/>
    </row>
    <row r="3622" spans="4:5">
      <c r="D3622" s="120"/>
      <c r="E3622" s="120"/>
    </row>
    <row r="3623" spans="4:5">
      <c r="D3623" s="120"/>
      <c r="E3623" s="120"/>
    </row>
    <row r="3624" spans="4:5">
      <c r="D3624" s="120"/>
      <c r="E3624" s="120"/>
    </row>
    <row r="3625" spans="4:5">
      <c r="D3625" s="120"/>
      <c r="E3625" s="120"/>
    </row>
    <row r="3626" spans="4:5">
      <c r="D3626" s="120"/>
      <c r="E3626" s="120"/>
    </row>
    <row r="3627" spans="4:5">
      <c r="D3627" s="120"/>
      <c r="E3627" s="120"/>
    </row>
    <row r="3628" spans="4:5">
      <c r="D3628" s="120"/>
      <c r="E3628" s="120"/>
    </row>
    <row r="3629" spans="4:5">
      <c r="D3629" s="120"/>
      <c r="E3629" s="120"/>
    </row>
    <row r="3630" spans="4:5">
      <c r="D3630" s="120"/>
      <c r="E3630" s="120"/>
    </row>
    <row r="3631" spans="4:5">
      <c r="D3631" s="120"/>
      <c r="E3631" s="120"/>
    </row>
    <row r="3632" spans="4:5">
      <c r="D3632" s="120"/>
      <c r="E3632" s="120"/>
    </row>
    <row r="3633" spans="4:5">
      <c r="D3633" s="120"/>
      <c r="E3633" s="120"/>
    </row>
    <row r="3634" spans="4:5">
      <c r="D3634" s="120"/>
      <c r="E3634" s="120"/>
    </row>
    <row r="3635" spans="4:5">
      <c r="D3635" s="120"/>
      <c r="E3635" s="120"/>
    </row>
    <row r="3636" spans="4:5">
      <c r="D3636" s="120"/>
      <c r="E3636" s="120"/>
    </row>
    <row r="3637" spans="4:5">
      <c r="D3637" s="120"/>
      <c r="E3637" s="120"/>
    </row>
    <row r="3638" spans="4:5">
      <c r="D3638" s="120"/>
      <c r="E3638" s="120"/>
    </row>
    <row r="3639" spans="4:5">
      <c r="D3639" s="120"/>
      <c r="E3639" s="120"/>
    </row>
    <row r="3640" spans="4:5">
      <c r="D3640" s="120"/>
      <c r="E3640" s="120"/>
    </row>
    <row r="3641" spans="4:5">
      <c r="D3641" s="120"/>
      <c r="E3641" s="120"/>
    </row>
    <row r="3642" spans="4:5">
      <c r="D3642" s="120"/>
      <c r="E3642" s="120"/>
    </row>
    <row r="3643" spans="4:5">
      <c r="D3643" s="120"/>
      <c r="E3643" s="120"/>
    </row>
    <row r="3644" spans="4:5">
      <c r="D3644" s="120"/>
      <c r="E3644" s="120"/>
    </row>
    <row r="3645" spans="4:5">
      <c r="D3645" s="120"/>
      <c r="E3645" s="120"/>
    </row>
    <row r="3646" spans="4:5">
      <c r="D3646" s="120"/>
      <c r="E3646" s="120"/>
    </row>
    <row r="3647" spans="4:5">
      <c r="D3647" s="120"/>
      <c r="E3647" s="120"/>
    </row>
    <row r="3648" spans="4:5">
      <c r="D3648" s="120"/>
      <c r="E3648" s="120"/>
    </row>
    <row r="3649" spans="4:5">
      <c r="D3649" s="120"/>
      <c r="E3649" s="120"/>
    </row>
    <row r="3650" spans="4:5">
      <c r="D3650" s="120"/>
      <c r="E3650" s="120"/>
    </row>
    <row r="3651" spans="4:5">
      <c r="D3651" s="120"/>
      <c r="E3651" s="120"/>
    </row>
    <row r="3652" spans="4:5">
      <c r="D3652" s="120"/>
      <c r="E3652" s="120"/>
    </row>
    <row r="3653" spans="4:5">
      <c r="D3653" s="120"/>
      <c r="E3653" s="120"/>
    </row>
    <row r="3654" spans="4:5">
      <c r="D3654" s="120"/>
      <c r="E3654" s="120"/>
    </row>
    <row r="3655" spans="4:5">
      <c r="D3655" s="120"/>
      <c r="E3655" s="120"/>
    </row>
    <row r="3656" spans="4:5">
      <c r="D3656" s="120"/>
      <c r="E3656" s="120"/>
    </row>
    <row r="3657" spans="4:5">
      <c r="D3657" s="120"/>
      <c r="E3657" s="120"/>
    </row>
    <row r="3658" spans="4:5">
      <c r="D3658" s="120"/>
      <c r="E3658" s="120"/>
    </row>
    <row r="3659" spans="4:5">
      <c r="D3659" s="120"/>
      <c r="E3659" s="120"/>
    </row>
    <row r="3660" spans="4:5">
      <c r="D3660" s="120"/>
      <c r="E3660" s="120"/>
    </row>
    <row r="3661" spans="4:5">
      <c r="D3661" s="120"/>
      <c r="E3661" s="120"/>
    </row>
    <row r="3662" spans="4:5">
      <c r="D3662" s="120"/>
      <c r="E3662" s="120"/>
    </row>
    <row r="3663" spans="4:5">
      <c r="D3663" s="120"/>
      <c r="E3663" s="120"/>
    </row>
    <row r="3664" spans="4:5">
      <c r="D3664" s="120"/>
      <c r="E3664" s="120"/>
    </row>
    <row r="3665" spans="4:5">
      <c r="D3665" s="120"/>
      <c r="E3665" s="120"/>
    </row>
    <row r="3666" spans="4:5">
      <c r="D3666" s="120"/>
      <c r="E3666" s="120"/>
    </row>
    <row r="3667" spans="4:5">
      <c r="D3667" s="120"/>
      <c r="E3667" s="120"/>
    </row>
    <row r="3668" spans="4:5">
      <c r="D3668" s="120"/>
      <c r="E3668" s="120"/>
    </row>
    <row r="3669" spans="4:5">
      <c r="D3669" s="120"/>
      <c r="E3669" s="120"/>
    </row>
    <row r="3670" spans="4:5">
      <c r="D3670" s="120"/>
      <c r="E3670" s="120"/>
    </row>
    <row r="3671" spans="4:5">
      <c r="D3671" s="120"/>
      <c r="E3671" s="120"/>
    </row>
    <row r="3672" spans="4:5">
      <c r="D3672" s="120"/>
      <c r="E3672" s="120"/>
    </row>
    <row r="3673" spans="4:5">
      <c r="D3673" s="120"/>
      <c r="E3673" s="120"/>
    </row>
    <row r="3674" spans="4:5">
      <c r="D3674" s="120"/>
      <c r="E3674" s="120"/>
    </row>
    <row r="3675" spans="4:5">
      <c r="D3675" s="120"/>
      <c r="E3675" s="120"/>
    </row>
    <row r="3676" spans="4:5">
      <c r="D3676" s="120"/>
      <c r="E3676" s="120"/>
    </row>
    <row r="3677" spans="4:5">
      <c r="D3677" s="120"/>
      <c r="E3677" s="120"/>
    </row>
    <row r="3678" spans="4:5">
      <c r="D3678" s="120"/>
      <c r="E3678" s="120"/>
    </row>
    <row r="3679" spans="4:5">
      <c r="D3679" s="120"/>
      <c r="E3679" s="120"/>
    </row>
    <row r="3680" spans="4:5">
      <c r="D3680" s="120"/>
      <c r="E3680" s="120"/>
    </row>
    <row r="3681" spans="4:5">
      <c r="D3681" s="120"/>
      <c r="E3681" s="120"/>
    </row>
    <row r="3682" spans="4:5">
      <c r="D3682" s="120"/>
      <c r="E3682" s="120"/>
    </row>
    <row r="3683" spans="4:5">
      <c r="D3683" s="120"/>
      <c r="E3683" s="120"/>
    </row>
    <row r="3684" spans="4:5">
      <c r="D3684" s="120"/>
      <c r="E3684" s="120"/>
    </row>
    <row r="3685" spans="4:5">
      <c r="D3685" s="120"/>
      <c r="E3685" s="120"/>
    </row>
    <row r="3686" spans="4:5">
      <c r="D3686" s="120"/>
      <c r="E3686" s="120"/>
    </row>
    <row r="3687" spans="4:5">
      <c r="D3687" s="120"/>
      <c r="E3687" s="120"/>
    </row>
    <row r="3688" spans="4:5">
      <c r="D3688" s="120"/>
      <c r="E3688" s="120"/>
    </row>
    <row r="3689" spans="4:5">
      <c r="D3689" s="120"/>
      <c r="E3689" s="120"/>
    </row>
    <row r="3690" spans="4:5">
      <c r="D3690" s="120"/>
      <c r="E3690" s="120"/>
    </row>
    <row r="3691" spans="4:5">
      <c r="D3691" s="120"/>
      <c r="E3691" s="120"/>
    </row>
    <row r="3692" spans="4:5">
      <c r="D3692" s="120"/>
      <c r="E3692" s="120"/>
    </row>
    <row r="3693" spans="4:5">
      <c r="D3693" s="120"/>
      <c r="E3693" s="120"/>
    </row>
    <row r="3694" spans="4:5">
      <c r="D3694" s="120"/>
      <c r="E3694" s="120"/>
    </row>
    <row r="3695" spans="4:5">
      <c r="D3695" s="120"/>
      <c r="E3695" s="120"/>
    </row>
    <row r="3696" spans="4:5">
      <c r="D3696" s="120"/>
      <c r="E3696" s="120"/>
    </row>
    <row r="3697" spans="4:5">
      <c r="D3697" s="120"/>
      <c r="E3697" s="120"/>
    </row>
    <row r="3698" spans="4:5">
      <c r="D3698" s="120"/>
      <c r="E3698" s="120"/>
    </row>
    <row r="3699" spans="4:5">
      <c r="D3699" s="120"/>
      <c r="E3699" s="120"/>
    </row>
    <row r="3700" spans="4:5">
      <c r="D3700" s="120"/>
      <c r="E3700" s="120"/>
    </row>
    <row r="3701" spans="4:5">
      <c r="D3701" s="120"/>
      <c r="E3701" s="120"/>
    </row>
    <row r="3702" spans="4:5">
      <c r="D3702" s="120"/>
      <c r="E3702" s="120"/>
    </row>
    <row r="3703" spans="4:5">
      <c r="D3703" s="120"/>
      <c r="E3703" s="120"/>
    </row>
    <row r="3704" spans="4:5">
      <c r="D3704" s="120"/>
      <c r="E3704" s="120"/>
    </row>
    <row r="3705" spans="4:5">
      <c r="D3705" s="120"/>
      <c r="E3705" s="120"/>
    </row>
    <row r="3706" spans="4:5">
      <c r="D3706" s="120"/>
      <c r="E3706" s="120"/>
    </row>
    <row r="3707" spans="4:5">
      <c r="D3707" s="120"/>
      <c r="E3707" s="120"/>
    </row>
    <row r="3708" spans="4:5">
      <c r="D3708" s="120"/>
      <c r="E3708" s="120"/>
    </row>
    <row r="3709" spans="4:5">
      <c r="D3709" s="120"/>
      <c r="E3709" s="120"/>
    </row>
    <row r="3710" spans="4:5">
      <c r="D3710" s="120"/>
      <c r="E3710" s="120"/>
    </row>
    <row r="3711" spans="4:5">
      <c r="D3711" s="120"/>
      <c r="E3711" s="120"/>
    </row>
    <row r="3712" spans="4:5">
      <c r="D3712" s="120"/>
      <c r="E3712" s="120"/>
    </row>
    <row r="3713" spans="4:5">
      <c r="D3713" s="120"/>
      <c r="E3713" s="120"/>
    </row>
    <row r="3714" spans="4:5">
      <c r="D3714" s="120"/>
      <c r="E3714" s="120"/>
    </row>
    <row r="3715" spans="4:5">
      <c r="D3715" s="120"/>
      <c r="E3715" s="120"/>
    </row>
    <row r="3716" spans="4:5">
      <c r="D3716" s="120"/>
      <c r="E3716" s="120"/>
    </row>
    <row r="3717" spans="4:5">
      <c r="D3717" s="120"/>
      <c r="E3717" s="120"/>
    </row>
    <row r="3718" spans="4:5">
      <c r="D3718" s="120"/>
      <c r="E3718" s="120"/>
    </row>
    <row r="3719" spans="4:5">
      <c r="D3719" s="120"/>
      <c r="E3719" s="120"/>
    </row>
    <row r="3720" spans="4:5">
      <c r="D3720" s="120"/>
      <c r="E3720" s="120"/>
    </row>
    <row r="3721" spans="4:5">
      <c r="D3721" s="120"/>
      <c r="E3721" s="120"/>
    </row>
    <row r="3722" spans="4:5">
      <c r="D3722" s="120"/>
      <c r="E3722" s="120"/>
    </row>
    <row r="3723" spans="4:5">
      <c r="D3723" s="120"/>
      <c r="E3723" s="120"/>
    </row>
    <row r="3724" spans="4:5">
      <c r="D3724" s="120"/>
      <c r="E3724" s="120"/>
    </row>
    <row r="3725" spans="4:5">
      <c r="D3725" s="120"/>
      <c r="E3725" s="120"/>
    </row>
    <row r="3726" spans="4:5">
      <c r="D3726" s="120"/>
      <c r="E3726" s="120"/>
    </row>
    <row r="3727" spans="4:5">
      <c r="D3727" s="120"/>
      <c r="E3727" s="120"/>
    </row>
    <row r="3728" spans="4:5">
      <c r="D3728" s="120"/>
      <c r="E3728" s="120"/>
    </row>
    <row r="3729" spans="4:5">
      <c r="D3729" s="120"/>
      <c r="E3729" s="120"/>
    </row>
    <row r="3730" spans="4:5">
      <c r="D3730" s="120"/>
      <c r="E3730" s="120"/>
    </row>
    <row r="3731" spans="4:5">
      <c r="D3731" s="120"/>
      <c r="E3731" s="120"/>
    </row>
    <row r="3732" spans="4:5">
      <c r="D3732" s="120"/>
      <c r="E3732" s="120"/>
    </row>
    <row r="3733" spans="4:5">
      <c r="D3733" s="120"/>
      <c r="E3733" s="120"/>
    </row>
    <row r="3734" spans="4:5">
      <c r="D3734" s="120"/>
      <c r="E3734" s="120"/>
    </row>
    <row r="3735" spans="4:5">
      <c r="D3735" s="120"/>
      <c r="E3735" s="120"/>
    </row>
    <row r="3736" spans="4:5">
      <c r="D3736" s="120"/>
      <c r="E3736" s="120"/>
    </row>
    <row r="3737" spans="4:5">
      <c r="D3737" s="120"/>
      <c r="E3737" s="120"/>
    </row>
    <row r="3738" spans="4:5">
      <c r="D3738" s="120"/>
      <c r="E3738" s="120"/>
    </row>
    <row r="3739" spans="4:5">
      <c r="D3739" s="120"/>
      <c r="E3739" s="120"/>
    </row>
    <row r="3740" spans="4:5">
      <c r="D3740" s="120"/>
      <c r="E3740" s="120"/>
    </row>
    <row r="3741" spans="4:5">
      <c r="D3741" s="120"/>
      <c r="E3741" s="120"/>
    </row>
    <row r="3742" spans="4:5">
      <c r="D3742" s="120"/>
      <c r="E3742" s="120"/>
    </row>
    <row r="3743" spans="4:5">
      <c r="D3743" s="120"/>
      <c r="E3743" s="120"/>
    </row>
    <row r="3744" spans="4:5">
      <c r="D3744" s="120"/>
      <c r="E3744" s="120"/>
    </row>
    <row r="3745" spans="4:5">
      <c r="D3745" s="120"/>
      <c r="E3745" s="120"/>
    </row>
    <row r="3746" spans="4:5">
      <c r="D3746" s="120"/>
      <c r="E3746" s="120"/>
    </row>
    <row r="3747" spans="4:5">
      <c r="D3747" s="120"/>
      <c r="E3747" s="120"/>
    </row>
    <row r="3748" spans="4:5">
      <c r="D3748" s="120"/>
      <c r="E3748" s="120"/>
    </row>
    <row r="3749" spans="4:5">
      <c r="D3749" s="120"/>
      <c r="E3749" s="120"/>
    </row>
    <row r="3750" spans="4:5">
      <c r="D3750" s="120"/>
      <c r="E3750" s="120"/>
    </row>
    <row r="3751" spans="4:5">
      <c r="D3751" s="120"/>
      <c r="E3751" s="120"/>
    </row>
    <row r="3752" spans="4:5">
      <c r="D3752" s="120"/>
      <c r="E3752" s="120"/>
    </row>
    <row r="3753" spans="4:5">
      <c r="D3753" s="120"/>
      <c r="E3753" s="120"/>
    </row>
    <row r="3754" spans="4:5">
      <c r="D3754" s="120"/>
      <c r="E3754" s="120"/>
    </row>
    <row r="3755" spans="4:5">
      <c r="D3755" s="120"/>
      <c r="E3755" s="120"/>
    </row>
    <row r="3756" spans="4:5">
      <c r="D3756" s="120"/>
      <c r="E3756" s="120"/>
    </row>
    <row r="3757" spans="4:5">
      <c r="D3757" s="120"/>
      <c r="E3757" s="120"/>
    </row>
    <row r="3758" spans="4:5">
      <c r="D3758" s="120"/>
      <c r="E3758" s="120"/>
    </row>
    <row r="3759" spans="4:5">
      <c r="D3759" s="120"/>
      <c r="E3759" s="120"/>
    </row>
    <row r="3760" spans="4:5">
      <c r="D3760" s="120"/>
      <c r="E3760" s="120"/>
    </row>
    <row r="3761" spans="4:5">
      <c r="D3761" s="120"/>
      <c r="E3761" s="120"/>
    </row>
    <row r="3762" spans="4:5">
      <c r="D3762" s="120"/>
      <c r="E3762" s="120"/>
    </row>
    <row r="3763" spans="4:5">
      <c r="D3763" s="120"/>
      <c r="E3763" s="120"/>
    </row>
    <row r="3764" spans="4:5">
      <c r="D3764" s="120"/>
      <c r="E3764" s="120"/>
    </row>
    <row r="3765" spans="4:5">
      <c r="D3765" s="120"/>
      <c r="E3765" s="120"/>
    </row>
    <row r="3766" spans="4:5">
      <c r="D3766" s="120"/>
      <c r="E3766" s="120"/>
    </row>
    <row r="3767" spans="4:5">
      <c r="D3767" s="120"/>
      <c r="E3767" s="120"/>
    </row>
    <row r="3768" spans="4:5">
      <c r="D3768" s="120"/>
      <c r="E3768" s="120"/>
    </row>
    <row r="3769" spans="4:5">
      <c r="D3769" s="120"/>
      <c r="E3769" s="120"/>
    </row>
    <row r="3770" spans="4:5">
      <c r="D3770" s="120"/>
      <c r="E3770" s="120"/>
    </row>
    <row r="3771" spans="4:5">
      <c r="D3771" s="120"/>
      <c r="E3771" s="120"/>
    </row>
    <row r="3772" spans="4:5">
      <c r="D3772" s="120"/>
      <c r="E3772" s="120"/>
    </row>
    <row r="3773" spans="4:5">
      <c r="D3773" s="120"/>
      <c r="E3773" s="120"/>
    </row>
    <row r="3774" spans="4:5">
      <c r="D3774" s="120"/>
      <c r="E3774" s="120"/>
    </row>
    <row r="3775" spans="4:5">
      <c r="D3775" s="120"/>
      <c r="E3775" s="120"/>
    </row>
    <row r="3776" spans="4:5">
      <c r="D3776" s="120"/>
      <c r="E3776" s="120"/>
    </row>
    <row r="3777" spans="4:5">
      <c r="D3777" s="120"/>
      <c r="E3777" s="120"/>
    </row>
    <row r="3778" spans="4:5">
      <c r="D3778" s="120"/>
      <c r="E3778" s="120"/>
    </row>
    <row r="3779" spans="4:5">
      <c r="D3779" s="120"/>
      <c r="E3779" s="120"/>
    </row>
    <row r="3780" spans="4:5">
      <c r="D3780" s="120"/>
      <c r="E3780" s="120"/>
    </row>
    <row r="3781" spans="4:5">
      <c r="D3781" s="120"/>
      <c r="E3781" s="120"/>
    </row>
    <row r="3782" spans="4:5">
      <c r="D3782" s="120"/>
      <c r="E3782" s="120"/>
    </row>
    <row r="3783" spans="4:5">
      <c r="D3783" s="120"/>
      <c r="E3783" s="120"/>
    </row>
    <row r="3784" spans="4:5">
      <c r="D3784" s="120"/>
      <c r="E3784" s="120"/>
    </row>
    <row r="3785" spans="4:5">
      <c r="D3785" s="120"/>
      <c r="E3785" s="120"/>
    </row>
    <row r="3786" spans="4:5">
      <c r="D3786" s="120"/>
      <c r="E3786" s="120"/>
    </row>
    <row r="3787" spans="4:5">
      <c r="D3787" s="120"/>
      <c r="E3787" s="120"/>
    </row>
    <row r="3788" spans="4:5">
      <c r="D3788" s="120"/>
      <c r="E3788" s="120"/>
    </row>
    <row r="3789" spans="4:5">
      <c r="D3789" s="120"/>
      <c r="E3789" s="120"/>
    </row>
    <row r="3790" spans="4:5">
      <c r="D3790" s="120"/>
      <c r="E3790" s="120"/>
    </row>
    <row r="3791" spans="4:5">
      <c r="D3791" s="120"/>
      <c r="E3791" s="120"/>
    </row>
    <row r="3792" spans="4:5">
      <c r="D3792" s="120"/>
      <c r="E3792" s="120"/>
    </row>
    <row r="3793" spans="4:5">
      <c r="D3793" s="120"/>
      <c r="E3793" s="120"/>
    </row>
    <row r="3794" spans="4:5">
      <c r="D3794" s="120"/>
      <c r="E3794" s="120"/>
    </row>
    <row r="3795" spans="4:5">
      <c r="D3795" s="120"/>
      <c r="E3795" s="120"/>
    </row>
    <row r="3796" spans="4:5">
      <c r="D3796" s="120"/>
      <c r="E3796" s="120"/>
    </row>
    <row r="3797" spans="4:5">
      <c r="D3797" s="120"/>
      <c r="E3797" s="120"/>
    </row>
    <row r="3798" spans="4:5">
      <c r="D3798" s="120"/>
      <c r="E3798" s="120"/>
    </row>
    <row r="3799" spans="4:5">
      <c r="D3799" s="120"/>
      <c r="E3799" s="120"/>
    </row>
    <row r="3800" spans="4:5">
      <c r="D3800" s="120"/>
      <c r="E3800" s="120"/>
    </row>
    <row r="3801" spans="4:5">
      <c r="D3801" s="120"/>
      <c r="E3801" s="120"/>
    </row>
    <row r="3802" spans="4:5">
      <c r="D3802" s="120"/>
      <c r="E3802" s="120"/>
    </row>
    <row r="3803" spans="4:5">
      <c r="D3803" s="120"/>
      <c r="E3803" s="120"/>
    </row>
    <row r="3804" spans="4:5">
      <c r="D3804" s="120"/>
      <c r="E3804" s="120"/>
    </row>
    <row r="3805" spans="4:5">
      <c r="D3805" s="120"/>
      <c r="E3805" s="120"/>
    </row>
    <row r="3806" spans="4:5">
      <c r="D3806" s="120"/>
      <c r="E3806" s="120"/>
    </row>
    <row r="3807" spans="4:5">
      <c r="D3807" s="120"/>
      <c r="E3807" s="120"/>
    </row>
    <row r="3808" spans="4:5">
      <c r="D3808" s="120"/>
      <c r="E3808" s="120"/>
    </row>
    <row r="3809" spans="4:5">
      <c r="D3809" s="120"/>
      <c r="E3809" s="120"/>
    </row>
    <row r="3810" spans="4:5">
      <c r="D3810" s="120"/>
      <c r="E3810" s="120"/>
    </row>
    <row r="3811" spans="4:5">
      <c r="D3811" s="120"/>
      <c r="E3811" s="120"/>
    </row>
    <row r="3812" spans="4:5">
      <c r="D3812" s="120"/>
      <c r="E3812" s="120"/>
    </row>
    <row r="3813" spans="4:5">
      <c r="D3813" s="120"/>
      <c r="E3813" s="120"/>
    </row>
    <row r="3814" spans="4:5">
      <c r="D3814" s="120"/>
      <c r="E3814" s="120"/>
    </row>
    <row r="3815" spans="4:5">
      <c r="D3815" s="120"/>
      <c r="E3815" s="120"/>
    </row>
    <row r="3816" spans="4:5">
      <c r="D3816" s="120"/>
      <c r="E3816" s="120"/>
    </row>
    <row r="3817" spans="4:5">
      <c r="D3817" s="120"/>
      <c r="E3817" s="120"/>
    </row>
    <row r="3818" spans="4:5">
      <c r="D3818" s="120"/>
      <c r="E3818" s="120"/>
    </row>
    <row r="3819" spans="4:5">
      <c r="D3819" s="120"/>
      <c r="E3819" s="120"/>
    </row>
    <row r="3820" spans="4:5">
      <c r="D3820" s="120"/>
      <c r="E3820" s="120"/>
    </row>
    <row r="3821" spans="4:5">
      <c r="D3821" s="120"/>
      <c r="E3821" s="120"/>
    </row>
    <row r="3822" spans="4:5">
      <c r="D3822" s="120"/>
      <c r="E3822" s="120"/>
    </row>
    <row r="3823" spans="4:5">
      <c r="D3823" s="120"/>
      <c r="E3823" s="120"/>
    </row>
    <row r="3824" spans="4:5">
      <c r="D3824" s="120"/>
      <c r="E3824" s="120"/>
    </row>
    <row r="3825" spans="4:5">
      <c r="D3825" s="120"/>
      <c r="E3825" s="120"/>
    </row>
    <row r="3826" spans="4:5">
      <c r="D3826" s="120"/>
      <c r="E3826" s="120"/>
    </row>
    <row r="3827" spans="4:5">
      <c r="D3827" s="120"/>
      <c r="E3827" s="120"/>
    </row>
    <row r="3828" spans="4:5">
      <c r="D3828" s="120"/>
      <c r="E3828" s="120"/>
    </row>
    <row r="3829" spans="4:5">
      <c r="D3829" s="120"/>
      <c r="E3829" s="120"/>
    </row>
    <row r="3830" spans="4:5">
      <c r="D3830" s="120"/>
      <c r="E3830" s="120"/>
    </row>
    <row r="3831" spans="4:5">
      <c r="D3831" s="120"/>
      <c r="E3831" s="120"/>
    </row>
    <row r="3832" spans="4:5">
      <c r="D3832" s="120"/>
      <c r="E3832" s="120"/>
    </row>
    <row r="3833" spans="4:5">
      <c r="D3833" s="120"/>
      <c r="E3833" s="120"/>
    </row>
    <row r="3834" spans="4:5">
      <c r="D3834" s="120"/>
      <c r="E3834" s="120"/>
    </row>
    <row r="3835" spans="4:5">
      <c r="D3835" s="120"/>
      <c r="E3835" s="120"/>
    </row>
    <row r="3836" spans="4:5">
      <c r="D3836" s="120"/>
      <c r="E3836" s="120"/>
    </row>
    <row r="3837" spans="4:5">
      <c r="D3837" s="120"/>
      <c r="E3837" s="120"/>
    </row>
    <row r="3838" spans="4:5">
      <c r="D3838" s="120"/>
      <c r="E3838" s="120"/>
    </row>
    <row r="3839" spans="4:5">
      <c r="D3839" s="120"/>
      <c r="E3839" s="120"/>
    </row>
    <row r="3840" spans="4:5">
      <c r="D3840" s="120"/>
      <c r="E3840" s="120"/>
    </row>
    <row r="3841" spans="4:5">
      <c r="D3841" s="120"/>
      <c r="E3841" s="120"/>
    </row>
    <row r="3842" spans="4:5">
      <c r="D3842" s="120"/>
      <c r="E3842" s="120"/>
    </row>
    <row r="3843" spans="4:5">
      <c r="D3843" s="120"/>
      <c r="E3843" s="120"/>
    </row>
    <row r="3844" spans="4:5">
      <c r="D3844" s="120"/>
      <c r="E3844" s="120"/>
    </row>
    <row r="3845" spans="4:5">
      <c r="D3845" s="120"/>
      <c r="E3845" s="120"/>
    </row>
    <row r="3846" spans="4:5">
      <c r="D3846" s="120"/>
      <c r="E3846" s="120"/>
    </row>
    <row r="3847" spans="4:5">
      <c r="D3847" s="120"/>
      <c r="E3847" s="120"/>
    </row>
    <row r="3848" spans="4:5">
      <c r="D3848" s="120"/>
      <c r="E3848" s="120"/>
    </row>
    <row r="3849" spans="4:5">
      <c r="D3849" s="120"/>
      <c r="E3849" s="120"/>
    </row>
    <row r="3850" spans="4:5">
      <c r="D3850" s="120"/>
      <c r="E3850" s="120"/>
    </row>
    <row r="3851" spans="4:5">
      <c r="D3851" s="120"/>
      <c r="E3851" s="120"/>
    </row>
    <row r="3852" spans="4:5">
      <c r="D3852" s="120"/>
      <c r="E3852" s="120"/>
    </row>
    <row r="3853" spans="4:5">
      <c r="D3853" s="120"/>
      <c r="E3853" s="120"/>
    </row>
    <row r="3854" spans="4:5">
      <c r="D3854" s="120"/>
      <c r="E3854" s="120"/>
    </row>
    <row r="3855" spans="4:5">
      <c r="D3855" s="120"/>
      <c r="E3855" s="120"/>
    </row>
    <row r="3856" spans="4:5">
      <c r="D3856" s="120"/>
      <c r="E3856" s="120"/>
    </row>
    <row r="3857" spans="4:5">
      <c r="D3857" s="120"/>
      <c r="E3857" s="120"/>
    </row>
    <row r="3858" spans="4:5">
      <c r="D3858" s="120"/>
      <c r="E3858" s="120"/>
    </row>
    <row r="3859" spans="4:5">
      <c r="D3859" s="120"/>
      <c r="E3859" s="120"/>
    </row>
    <row r="3860" spans="4:5">
      <c r="D3860" s="120"/>
      <c r="E3860" s="120"/>
    </row>
    <row r="3861" spans="4:5">
      <c r="D3861" s="120"/>
      <c r="E3861" s="120"/>
    </row>
    <row r="3862" spans="4:5">
      <c r="D3862" s="120"/>
      <c r="E3862" s="120"/>
    </row>
    <row r="3863" spans="4:5">
      <c r="D3863" s="120"/>
      <c r="E3863" s="120"/>
    </row>
    <row r="3864" spans="4:5">
      <c r="D3864" s="120"/>
      <c r="E3864" s="120"/>
    </row>
    <row r="3865" spans="4:5">
      <c r="D3865" s="120"/>
      <c r="E3865" s="120"/>
    </row>
    <row r="3866" spans="4:5">
      <c r="D3866" s="120"/>
      <c r="E3866" s="120"/>
    </row>
    <row r="3867" spans="4:5">
      <c r="D3867" s="120"/>
      <c r="E3867" s="120"/>
    </row>
    <row r="3868" spans="4:5">
      <c r="D3868" s="120"/>
      <c r="E3868" s="120"/>
    </row>
    <row r="3869" spans="4:5">
      <c r="D3869" s="120"/>
      <c r="E3869" s="120"/>
    </row>
    <row r="3870" spans="4:5">
      <c r="D3870" s="120"/>
      <c r="E3870" s="120"/>
    </row>
    <row r="3871" spans="4:5">
      <c r="D3871" s="120"/>
      <c r="E3871" s="120"/>
    </row>
    <row r="3872" spans="4:5">
      <c r="D3872" s="120"/>
      <c r="E3872" s="120"/>
    </row>
    <row r="3873" spans="4:5">
      <c r="D3873" s="120"/>
      <c r="E3873" s="120"/>
    </row>
    <row r="3874" spans="4:5">
      <c r="D3874" s="120"/>
      <c r="E3874" s="120"/>
    </row>
    <row r="3875" spans="4:5">
      <c r="D3875" s="120"/>
      <c r="E3875" s="120"/>
    </row>
    <row r="3876" spans="4:5">
      <c r="D3876" s="120"/>
      <c r="E3876" s="120"/>
    </row>
    <row r="3877" spans="4:5">
      <c r="D3877" s="120"/>
      <c r="E3877" s="120"/>
    </row>
    <row r="3878" spans="4:5">
      <c r="D3878" s="120"/>
      <c r="E3878" s="120"/>
    </row>
    <row r="3879" spans="4:5">
      <c r="D3879" s="120"/>
      <c r="E3879" s="120"/>
    </row>
    <row r="3880" spans="4:5">
      <c r="D3880" s="120"/>
      <c r="E3880" s="120"/>
    </row>
    <row r="3881" spans="4:5">
      <c r="D3881" s="120"/>
      <c r="E3881" s="120"/>
    </row>
    <row r="3882" spans="4:5">
      <c r="D3882" s="120"/>
      <c r="E3882" s="120"/>
    </row>
    <row r="3883" spans="4:5">
      <c r="D3883" s="120"/>
      <c r="E3883" s="120"/>
    </row>
    <row r="3884" spans="4:5">
      <c r="D3884" s="120"/>
      <c r="E3884" s="120"/>
    </row>
    <row r="3885" spans="4:5">
      <c r="D3885" s="120"/>
      <c r="E3885" s="120"/>
    </row>
    <row r="3886" spans="4:5">
      <c r="D3886" s="120"/>
      <c r="E3886" s="120"/>
    </row>
    <row r="3887" spans="4:5">
      <c r="D3887" s="120"/>
      <c r="E3887" s="120"/>
    </row>
    <row r="3888" spans="4:5">
      <c r="D3888" s="120"/>
      <c r="E3888" s="120"/>
    </row>
    <row r="3889" spans="4:5">
      <c r="D3889" s="120"/>
      <c r="E3889" s="120"/>
    </row>
    <row r="3890" spans="4:5">
      <c r="D3890" s="120"/>
      <c r="E3890" s="120"/>
    </row>
    <row r="3891" spans="4:5">
      <c r="D3891" s="120"/>
      <c r="E3891" s="120"/>
    </row>
    <row r="3892" spans="4:5">
      <c r="D3892" s="120"/>
      <c r="E3892" s="120"/>
    </row>
    <row r="3893" spans="4:5">
      <c r="D3893" s="120"/>
      <c r="E3893" s="120"/>
    </row>
    <row r="3894" spans="4:5">
      <c r="D3894" s="120"/>
      <c r="E3894" s="120"/>
    </row>
    <row r="3895" spans="4:5">
      <c r="D3895" s="120"/>
      <c r="E3895" s="120"/>
    </row>
    <row r="3896" spans="4:5">
      <c r="D3896" s="120"/>
      <c r="E3896" s="120"/>
    </row>
    <row r="3897" spans="4:5">
      <c r="D3897" s="120"/>
      <c r="E3897" s="120"/>
    </row>
    <row r="3898" spans="4:5">
      <c r="D3898" s="120"/>
      <c r="E3898" s="120"/>
    </row>
    <row r="3899" spans="4:5">
      <c r="D3899" s="120"/>
      <c r="E3899" s="120"/>
    </row>
    <row r="3900" spans="4:5">
      <c r="D3900" s="120"/>
      <c r="E3900" s="120"/>
    </row>
    <row r="3901" spans="4:5">
      <c r="D3901" s="120"/>
      <c r="E3901" s="120"/>
    </row>
    <row r="3902" spans="4:5">
      <c r="D3902" s="120"/>
      <c r="E3902" s="120"/>
    </row>
    <row r="3903" spans="4:5">
      <c r="D3903" s="120"/>
      <c r="E3903" s="120"/>
    </row>
    <row r="3904" spans="4:5">
      <c r="D3904" s="120"/>
      <c r="E3904" s="120"/>
    </row>
    <row r="3905" spans="4:5">
      <c r="D3905" s="120"/>
      <c r="E3905" s="120"/>
    </row>
    <row r="3906" spans="4:5">
      <c r="D3906" s="120"/>
      <c r="E3906" s="120"/>
    </row>
    <row r="3907" spans="4:5">
      <c r="D3907" s="120"/>
      <c r="E3907" s="120"/>
    </row>
    <row r="3908" spans="4:5">
      <c r="D3908" s="120"/>
      <c r="E3908" s="120"/>
    </row>
    <row r="3909" spans="4:5">
      <c r="D3909" s="120"/>
      <c r="E3909" s="120"/>
    </row>
    <row r="3910" spans="4:5">
      <c r="D3910" s="120"/>
      <c r="E3910" s="120"/>
    </row>
    <row r="3911" spans="4:5">
      <c r="D3911" s="120"/>
      <c r="E3911" s="120"/>
    </row>
    <row r="3912" spans="4:5">
      <c r="D3912" s="120"/>
      <c r="E3912" s="120"/>
    </row>
    <row r="3913" spans="4:5">
      <c r="D3913" s="120"/>
      <c r="E3913" s="120"/>
    </row>
    <row r="3914" spans="4:5">
      <c r="D3914" s="120"/>
      <c r="E3914" s="120"/>
    </row>
    <row r="3915" spans="4:5">
      <c r="D3915" s="120"/>
      <c r="E3915" s="120"/>
    </row>
    <row r="3916" spans="4:5">
      <c r="D3916" s="120"/>
      <c r="E3916" s="120"/>
    </row>
    <row r="3917" spans="4:5">
      <c r="D3917" s="120"/>
      <c r="E3917" s="120"/>
    </row>
    <row r="3918" spans="4:5">
      <c r="D3918" s="120"/>
      <c r="E3918" s="120"/>
    </row>
    <row r="3919" spans="4:5">
      <c r="D3919" s="120"/>
      <c r="E3919" s="120"/>
    </row>
    <row r="3920" spans="4:5">
      <c r="D3920" s="120"/>
      <c r="E3920" s="120"/>
    </row>
    <row r="3921" spans="4:5">
      <c r="D3921" s="120"/>
      <c r="E3921" s="120"/>
    </row>
    <row r="3922" spans="4:5">
      <c r="D3922" s="120"/>
      <c r="E3922" s="120"/>
    </row>
    <row r="3923" spans="4:5">
      <c r="D3923" s="120"/>
      <c r="E3923" s="120"/>
    </row>
    <row r="3924" spans="4:5">
      <c r="D3924" s="120"/>
      <c r="E3924" s="120"/>
    </row>
    <row r="3925" spans="4:5">
      <c r="D3925" s="120"/>
      <c r="E3925" s="120"/>
    </row>
    <row r="3926" spans="4:5">
      <c r="D3926" s="120"/>
      <c r="E3926" s="120"/>
    </row>
    <row r="3927" spans="4:5">
      <c r="D3927" s="120"/>
      <c r="E3927" s="120"/>
    </row>
    <row r="3928" spans="4:5">
      <c r="D3928" s="120"/>
      <c r="E3928" s="120"/>
    </row>
    <row r="3929" spans="4:5">
      <c r="D3929" s="120"/>
      <c r="E3929" s="120"/>
    </row>
    <row r="3930" spans="4:5">
      <c r="D3930" s="120"/>
      <c r="E3930" s="120"/>
    </row>
    <row r="3931" spans="4:5">
      <c r="D3931" s="120"/>
      <c r="E3931" s="120"/>
    </row>
    <row r="3932" spans="4:5">
      <c r="D3932" s="120"/>
      <c r="E3932" s="120"/>
    </row>
    <row r="3933" spans="4:5">
      <c r="D3933" s="120"/>
      <c r="E3933" s="120"/>
    </row>
    <row r="3934" spans="4:5">
      <c r="D3934" s="120"/>
      <c r="E3934" s="120"/>
    </row>
    <row r="3935" spans="4:5">
      <c r="D3935" s="120"/>
      <c r="E3935" s="120"/>
    </row>
    <row r="3936" spans="4:5">
      <c r="D3936" s="120"/>
      <c r="E3936" s="120"/>
    </row>
    <row r="3937" spans="4:5">
      <c r="D3937" s="120"/>
      <c r="E3937" s="120"/>
    </row>
    <row r="3938" spans="4:5">
      <c r="D3938" s="120"/>
      <c r="E3938" s="120"/>
    </row>
    <row r="3939" spans="4:5">
      <c r="D3939" s="120"/>
      <c r="E3939" s="120"/>
    </row>
    <row r="3940" spans="4:5">
      <c r="D3940" s="120"/>
      <c r="E3940" s="120"/>
    </row>
    <row r="3941" spans="4:5">
      <c r="D3941" s="120"/>
      <c r="E3941" s="120"/>
    </row>
    <row r="3942" spans="4:5">
      <c r="D3942" s="120"/>
      <c r="E3942" s="120"/>
    </row>
    <row r="3943" spans="4:5">
      <c r="D3943" s="120"/>
      <c r="E3943" s="120"/>
    </row>
    <row r="3944" spans="4:5">
      <c r="D3944" s="120"/>
      <c r="E3944" s="120"/>
    </row>
    <row r="3945" spans="4:5">
      <c r="D3945" s="120"/>
      <c r="E3945" s="120"/>
    </row>
    <row r="3946" spans="4:5">
      <c r="D3946" s="120"/>
      <c r="E3946" s="120"/>
    </row>
    <row r="3947" spans="4:5">
      <c r="D3947" s="120"/>
      <c r="E3947" s="120"/>
    </row>
    <row r="3948" spans="4:5">
      <c r="D3948" s="120"/>
      <c r="E3948" s="120"/>
    </row>
    <row r="3949" spans="4:5">
      <c r="D3949" s="120"/>
      <c r="E3949" s="120"/>
    </row>
    <row r="3950" spans="4:5">
      <c r="D3950" s="120"/>
      <c r="E3950" s="120"/>
    </row>
    <row r="3951" spans="4:5">
      <c r="D3951" s="120"/>
      <c r="E3951" s="120"/>
    </row>
    <row r="3952" spans="4:5">
      <c r="D3952" s="120"/>
      <c r="E3952" s="120"/>
    </row>
    <row r="3953" spans="4:5">
      <c r="D3953" s="120"/>
      <c r="E3953" s="120"/>
    </row>
    <row r="3954" spans="4:5">
      <c r="D3954" s="120"/>
      <c r="E3954" s="120"/>
    </row>
    <row r="3955" spans="4:5">
      <c r="D3955" s="120"/>
      <c r="E3955" s="120"/>
    </row>
    <row r="3956" spans="4:5">
      <c r="D3956" s="120"/>
      <c r="E3956" s="120"/>
    </row>
    <row r="3957" spans="4:5">
      <c r="D3957" s="120"/>
      <c r="E3957" s="120"/>
    </row>
    <row r="3958" spans="4:5">
      <c r="D3958" s="120"/>
      <c r="E3958" s="120"/>
    </row>
    <row r="3959" spans="4:5">
      <c r="D3959" s="120"/>
      <c r="E3959" s="120"/>
    </row>
    <row r="3960" spans="4:5">
      <c r="D3960" s="120"/>
      <c r="E3960" s="120"/>
    </row>
    <row r="3961" spans="4:5">
      <c r="D3961" s="120"/>
      <c r="E3961" s="120"/>
    </row>
    <row r="3962" spans="4:5">
      <c r="D3962" s="120"/>
      <c r="E3962" s="120"/>
    </row>
    <row r="3963" spans="4:5">
      <c r="D3963" s="120"/>
      <c r="E3963" s="120"/>
    </row>
    <row r="3964" spans="4:5">
      <c r="D3964" s="120"/>
      <c r="E3964" s="120"/>
    </row>
    <row r="3965" spans="4:5">
      <c r="D3965" s="120"/>
      <c r="E3965" s="120"/>
    </row>
    <row r="3966" spans="4:5">
      <c r="D3966" s="120"/>
      <c r="E3966" s="120"/>
    </row>
    <row r="3967" spans="4:5">
      <c r="D3967" s="120"/>
      <c r="E3967" s="120"/>
    </row>
    <row r="3968" spans="4:5">
      <c r="D3968" s="120"/>
      <c r="E3968" s="120"/>
    </row>
    <row r="3969" spans="4:5">
      <c r="D3969" s="120"/>
      <c r="E3969" s="120"/>
    </row>
    <row r="3970" spans="4:5">
      <c r="D3970" s="120"/>
      <c r="E3970" s="120"/>
    </row>
    <row r="3971" spans="4:5">
      <c r="D3971" s="120"/>
      <c r="E3971" s="120"/>
    </row>
    <row r="3972" spans="4:5">
      <c r="D3972" s="120"/>
      <c r="E3972" s="120"/>
    </row>
    <row r="3973" spans="4:5">
      <c r="D3973" s="120"/>
      <c r="E3973" s="120"/>
    </row>
    <row r="3974" spans="4:5">
      <c r="D3974" s="120"/>
      <c r="E3974" s="120"/>
    </row>
    <row r="3975" spans="4:5">
      <c r="D3975" s="120"/>
      <c r="E3975" s="120"/>
    </row>
    <row r="3976" spans="4:5">
      <c r="D3976" s="120"/>
      <c r="E3976" s="120"/>
    </row>
    <row r="3977" spans="4:5">
      <c r="D3977" s="120"/>
      <c r="E3977" s="120"/>
    </row>
    <row r="3978" spans="4:5">
      <c r="D3978" s="120"/>
      <c r="E3978" s="120"/>
    </row>
    <row r="3979" spans="4:5">
      <c r="D3979" s="120"/>
      <c r="E3979" s="120"/>
    </row>
    <row r="3980" spans="4:5">
      <c r="D3980" s="120"/>
      <c r="E3980" s="120"/>
    </row>
    <row r="3981" spans="4:5">
      <c r="D3981" s="120"/>
      <c r="E3981" s="120"/>
    </row>
    <row r="3982" spans="4:5">
      <c r="D3982" s="120"/>
      <c r="E3982" s="120"/>
    </row>
    <row r="3983" spans="4:5">
      <c r="D3983" s="120"/>
      <c r="E3983" s="120"/>
    </row>
    <row r="3984" spans="4:5">
      <c r="D3984" s="120"/>
      <c r="E3984" s="120"/>
    </row>
    <row r="3985" spans="4:5">
      <c r="D3985" s="120"/>
      <c r="E3985" s="120"/>
    </row>
    <row r="3986" spans="4:5">
      <c r="D3986" s="120"/>
      <c r="E3986" s="120"/>
    </row>
    <row r="3987" spans="4:5">
      <c r="D3987" s="120"/>
      <c r="E3987" s="120"/>
    </row>
    <row r="3988" spans="4:5">
      <c r="D3988" s="120"/>
      <c r="E3988" s="120"/>
    </row>
    <row r="3989" spans="4:5">
      <c r="D3989" s="120"/>
      <c r="E3989" s="120"/>
    </row>
    <row r="3990" spans="4:5">
      <c r="D3990" s="120"/>
      <c r="E3990" s="120"/>
    </row>
    <row r="3991" spans="4:5">
      <c r="D3991" s="120"/>
      <c r="E3991" s="120"/>
    </row>
    <row r="3992" spans="4:5">
      <c r="D3992" s="120"/>
      <c r="E3992" s="120"/>
    </row>
    <row r="3993" spans="4:5">
      <c r="D3993" s="120"/>
      <c r="E3993" s="120"/>
    </row>
    <row r="3994" spans="4:5">
      <c r="D3994" s="120"/>
      <c r="E3994" s="120"/>
    </row>
    <row r="3995" spans="4:5">
      <c r="D3995" s="120"/>
      <c r="E3995" s="120"/>
    </row>
    <row r="3996" spans="4:5">
      <c r="D3996" s="120"/>
      <c r="E3996" s="120"/>
    </row>
    <row r="3997" spans="4:5">
      <c r="D3997" s="120"/>
      <c r="E3997" s="120"/>
    </row>
    <row r="3998" spans="4:5">
      <c r="D3998" s="120"/>
      <c r="E3998" s="120"/>
    </row>
    <row r="3999" spans="4:5">
      <c r="D3999" s="120"/>
      <c r="E3999" s="120"/>
    </row>
    <row r="4000" spans="4:5">
      <c r="D4000" s="120"/>
      <c r="E4000" s="120"/>
    </row>
    <row r="4001" spans="4:5">
      <c r="D4001" s="120"/>
      <c r="E4001" s="120"/>
    </row>
    <row r="4002" spans="4:5">
      <c r="D4002" s="120"/>
      <c r="E4002" s="120"/>
    </row>
    <row r="4003" spans="4:5">
      <c r="D4003" s="120"/>
      <c r="E4003" s="120"/>
    </row>
    <row r="4004" spans="4:5">
      <c r="D4004" s="120"/>
      <c r="E4004" s="120"/>
    </row>
    <row r="4005" spans="4:5">
      <c r="D4005" s="120"/>
      <c r="E4005" s="120"/>
    </row>
    <row r="4006" spans="4:5">
      <c r="D4006" s="120"/>
      <c r="E4006" s="120"/>
    </row>
    <row r="4007" spans="4:5">
      <c r="D4007" s="120"/>
      <c r="E4007" s="120"/>
    </row>
    <row r="4008" spans="4:5">
      <c r="D4008" s="120"/>
      <c r="E4008" s="120"/>
    </row>
    <row r="4009" spans="4:5">
      <c r="D4009" s="120"/>
      <c r="E4009" s="120"/>
    </row>
    <row r="4010" spans="4:5">
      <c r="D4010" s="120"/>
      <c r="E4010" s="120"/>
    </row>
    <row r="4011" spans="4:5">
      <c r="D4011" s="120"/>
      <c r="E4011" s="120"/>
    </row>
    <row r="4012" spans="4:5">
      <c r="D4012" s="120"/>
      <c r="E4012" s="120"/>
    </row>
    <row r="4013" spans="4:5">
      <c r="D4013" s="120"/>
      <c r="E4013" s="120"/>
    </row>
    <row r="4014" spans="4:5">
      <c r="D4014" s="120"/>
      <c r="E4014" s="120"/>
    </row>
    <row r="4015" spans="4:5">
      <c r="D4015" s="120"/>
      <c r="E4015" s="120"/>
    </row>
    <row r="4016" spans="4:5">
      <c r="D4016" s="120"/>
      <c r="E4016" s="120"/>
    </row>
    <row r="4017" spans="4:5">
      <c r="D4017" s="120"/>
      <c r="E4017" s="120"/>
    </row>
    <row r="4018" spans="4:5">
      <c r="D4018" s="120"/>
      <c r="E4018" s="120"/>
    </row>
    <row r="4019" spans="4:5">
      <c r="D4019" s="120"/>
      <c r="E4019" s="120"/>
    </row>
    <row r="4020" spans="4:5">
      <c r="D4020" s="120"/>
      <c r="E4020" s="120"/>
    </row>
    <row r="4021" spans="4:5">
      <c r="D4021" s="120"/>
      <c r="E4021" s="120"/>
    </row>
    <row r="4022" spans="4:5">
      <c r="D4022" s="120"/>
      <c r="E4022" s="120"/>
    </row>
    <row r="4023" spans="4:5">
      <c r="D4023" s="120"/>
      <c r="E4023" s="120"/>
    </row>
    <row r="4024" spans="4:5">
      <c r="D4024" s="120"/>
      <c r="E4024" s="120"/>
    </row>
    <row r="4025" spans="4:5">
      <c r="D4025" s="120"/>
      <c r="E4025" s="120"/>
    </row>
    <row r="4026" spans="4:5">
      <c r="D4026" s="120"/>
      <c r="E4026" s="120"/>
    </row>
    <row r="4027" spans="4:5">
      <c r="D4027" s="120"/>
      <c r="E4027" s="120"/>
    </row>
    <row r="4028" spans="4:5">
      <c r="D4028" s="120"/>
      <c r="E4028" s="120"/>
    </row>
    <row r="4029" spans="4:5">
      <c r="D4029" s="120"/>
      <c r="E4029" s="120"/>
    </row>
    <row r="4030" spans="4:5">
      <c r="D4030" s="120"/>
      <c r="E4030" s="120"/>
    </row>
    <row r="4031" spans="4:5">
      <c r="D4031" s="120"/>
      <c r="E4031" s="120"/>
    </row>
    <row r="4032" spans="4:5">
      <c r="D4032" s="120"/>
      <c r="E4032" s="120"/>
    </row>
    <row r="4033" spans="4:5">
      <c r="D4033" s="120"/>
      <c r="E4033" s="120"/>
    </row>
    <row r="4034" spans="4:5">
      <c r="D4034" s="120"/>
      <c r="E4034" s="120"/>
    </row>
    <row r="4035" spans="4:5">
      <c r="D4035" s="120"/>
      <c r="E4035" s="120"/>
    </row>
    <row r="4036" spans="4:5">
      <c r="D4036" s="120"/>
      <c r="E4036" s="120"/>
    </row>
    <row r="4037" spans="4:5">
      <c r="D4037" s="120"/>
      <c r="E4037" s="120"/>
    </row>
    <row r="4038" spans="4:5">
      <c r="D4038" s="120"/>
      <c r="E4038" s="120"/>
    </row>
    <row r="4039" spans="4:5">
      <c r="D4039" s="120"/>
      <c r="E4039" s="120"/>
    </row>
    <row r="4040" spans="4:5">
      <c r="D4040" s="120"/>
      <c r="E4040" s="120"/>
    </row>
    <row r="4041" spans="4:5">
      <c r="D4041" s="120"/>
      <c r="E4041" s="120"/>
    </row>
    <row r="4042" spans="4:5">
      <c r="D4042" s="120"/>
      <c r="E4042" s="120"/>
    </row>
    <row r="4043" spans="4:5">
      <c r="D4043" s="120"/>
      <c r="E4043" s="120"/>
    </row>
    <row r="4044" spans="4:5">
      <c r="D4044" s="120"/>
      <c r="E4044" s="120"/>
    </row>
    <row r="4045" spans="4:5">
      <c r="D4045" s="120"/>
      <c r="E4045" s="120"/>
    </row>
    <row r="4046" spans="4:5">
      <c r="D4046" s="120"/>
      <c r="E4046" s="120"/>
    </row>
    <row r="4047" spans="4:5">
      <c r="D4047" s="120"/>
      <c r="E4047" s="120"/>
    </row>
    <row r="4048" spans="4:5">
      <c r="D4048" s="120"/>
      <c r="E4048" s="120"/>
    </row>
    <row r="4049" spans="4:5">
      <c r="D4049" s="120"/>
      <c r="E4049" s="120"/>
    </row>
    <row r="4050" spans="4:5">
      <c r="D4050" s="120"/>
      <c r="E4050" s="120"/>
    </row>
    <row r="4051" spans="4:5">
      <c r="D4051" s="120"/>
      <c r="E4051" s="120"/>
    </row>
    <row r="4052" spans="4:5">
      <c r="D4052" s="120"/>
      <c r="E4052" s="120"/>
    </row>
    <row r="4053" spans="4:5">
      <c r="D4053" s="120"/>
      <c r="E4053" s="120"/>
    </row>
    <row r="4054" spans="4:5">
      <c r="D4054" s="120"/>
      <c r="E4054" s="120"/>
    </row>
    <row r="4055" spans="4:5">
      <c r="D4055" s="120"/>
      <c r="E4055" s="120"/>
    </row>
    <row r="4056" spans="4:5">
      <c r="D4056" s="120"/>
      <c r="E4056" s="120"/>
    </row>
    <row r="4057" spans="4:5">
      <c r="D4057" s="120"/>
      <c r="E4057" s="120"/>
    </row>
    <row r="4058" spans="4:5">
      <c r="D4058" s="120"/>
      <c r="E4058" s="120"/>
    </row>
    <row r="4059" spans="4:5">
      <c r="D4059" s="120"/>
      <c r="E4059" s="120"/>
    </row>
    <row r="4060" spans="4:5">
      <c r="D4060" s="120"/>
      <c r="E4060" s="120"/>
    </row>
    <row r="4061" spans="4:5">
      <c r="D4061" s="120"/>
      <c r="E4061" s="120"/>
    </row>
    <row r="4062" spans="4:5">
      <c r="D4062" s="120"/>
      <c r="E4062" s="120"/>
    </row>
    <row r="4063" spans="4:5">
      <c r="D4063" s="120"/>
      <c r="E4063" s="120"/>
    </row>
    <row r="4064" spans="4:5">
      <c r="D4064" s="120"/>
      <c r="E4064" s="120"/>
    </row>
    <row r="4065" spans="4:5">
      <c r="D4065" s="120"/>
      <c r="E4065" s="120"/>
    </row>
    <row r="4066" spans="4:5">
      <c r="D4066" s="120"/>
      <c r="E4066" s="120"/>
    </row>
    <row r="4067" spans="4:5">
      <c r="D4067" s="120"/>
      <c r="E4067" s="120"/>
    </row>
    <row r="4068" spans="4:5">
      <c r="D4068" s="120"/>
      <c r="E4068" s="120"/>
    </row>
    <row r="4069" spans="4:5">
      <c r="D4069" s="120"/>
      <c r="E4069" s="120"/>
    </row>
    <row r="4070" spans="4:5">
      <c r="D4070" s="120"/>
      <c r="E4070" s="120"/>
    </row>
    <row r="4071" spans="4:5">
      <c r="D4071" s="120"/>
      <c r="E4071" s="120"/>
    </row>
    <row r="4072" spans="4:5">
      <c r="D4072" s="120"/>
      <c r="E4072" s="120"/>
    </row>
    <row r="4073" spans="4:5">
      <c r="D4073" s="120"/>
      <c r="E4073" s="120"/>
    </row>
    <row r="4074" spans="4:5">
      <c r="D4074" s="120"/>
      <c r="E4074" s="120"/>
    </row>
    <row r="4075" spans="4:5">
      <c r="D4075" s="120"/>
      <c r="E4075" s="120"/>
    </row>
    <row r="4076" spans="4:5">
      <c r="D4076" s="120"/>
      <c r="E4076" s="120"/>
    </row>
    <row r="4077" spans="4:5">
      <c r="D4077" s="120"/>
      <c r="E4077" s="120"/>
    </row>
    <row r="4078" spans="4:5">
      <c r="D4078" s="120"/>
      <c r="E4078" s="120"/>
    </row>
    <row r="4079" spans="4:5">
      <c r="D4079" s="120"/>
      <c r="E4079" s="120"/>
    </row>
    <row r="4080" spans="4:5">
      <c r="D4080" s="120"/>
      <c r="E4080" s="120"/>
    </row>
    <row r="4081" spans="4:5">
      <c r="D4081" s="120"/>
      <c r="E4081" s="120"/>
    </row>
    <row r="4082" spans="4:5">
      <c r="D4082" s="120"/>
      <c r="E4082" s="120"/>
    </row>
    <row r="4083" spans="4:5">
      <c r="D4083" s="120"/>
      <c r="E4083" s="120"/>
    </row>
    <row r="4084" spans="4:5">
      <c r="D4084" s="120"/>
      <c r="E4084" s="120"/>
    </row>
    <row r="4085" spans="4:5">
      <c r="D4085" s="120"/>
      <c r="E4085" s="120"/>
    </row>
    <row r="4086" spans="4:5">
      <c r="D4086" s="120"/>
      <c r="E4086" s="120"/>
    </row>
    <row r="4087" spans="4:5">
      <c r="D4087" s="120"/>
      <c r="E4087" s="120"/>
    </row>
    <row r="4088" spans="4:5">
      <c r="D4088" s="120"/>
      <c r="E4088" s="120"/>
    </row>
    <row r="4089" spans="4:5">
      <c r="D4089" s="120"/>
      <c r="E4089" s="120"/>
    </row>
    <row r="4090" spans="4:5">
      <c r="D4090" s="120"/>
      <c r="E4090" s="120"/>
    </row>
    <row r="4091" spans="4:5">
      <c r="D4091" s="120"/>
      <c r="E4091" s="120"/>
    </row>
    <row r="4092" spans="4:5">
      <c r="D4092" s="120"/>
      <c r="E4092" s="120"/>
    </row>
    <row r="4093" spans="4:5">
      <c r="D4093" s="120"/>
      <c r="E4093" s="120"/>
    </row>
    <row r="4094" spans="4:5">
      <c r="D4094" s="120"/>
      <c r="E4094" s="120"/>
    </row>
    <row r="4095" spans="4:5">
      <c r="D4095" s="120"/>
      <c r="E4095" s="120"/>
    </row>
    <row r="4096" spans="4:5">
      <c r="D4096" s="120"/>
      <c r="E4096" s="120"/>
    </row>
    <row r="4097" spans="4:5">
      <c r="D4097" s="120"/>
      <c r="E4097" s="120"/>
    </row>
    <row r="4098" spans="4:5">
      <c r="D4098" s="120"/>
      <c r="E4098" s="120"/>
    </row>
    <row r="4099" spans="4:5">
      <c r="D4099" s="120"/>
      <c r="E4099" s="120"/>
    </row>
    <row r="4100" spans="4:5">
      <c r="D4100" s="120"/>
      <c r="E4100" s="120"/>
    </row>
    <row r="4101" spans="4:5">
      <c r="D4101" s="120"/>
      <c r="E4101" s="120"/>
    </row>
    <row r="4102" spans="4:5">
      <c r="D4102" s="120"/>
      <c r="E4102" s="120"/>
    </row>
    <row r="4103" spans="4:5">
      <c r="D4103" s="120"/>
      <c r="E4103" s="120"/>
    </row>
    <row r="4104" spans="4:5">
      <c r="D4104" s="120"/>
      <c r="E4104" s="120"/>
    </row>
    <row r="4105" spans="4:5">
      <c r="D4105" s="120"/>
      <c r="E4105" s="120"/>
    </row>
    <row r="4106" spans="4:5">
      <c r="D4106" s="120"/>
      <c r="E4106" s="120"/>
    </row>
    <row r="4107" spans="4:5">
      <c r="D4107" s="120"/>
      <c r="E4107" s="120"/>
    </row>
    <row r="4108" spans="4:5">
      <c r="D4108" s="120"/>
      <c r="E4108" s="120"/>
    </row>
    <row r="4109" spans="4:5">
      <c r="D4109" s="120"/>
      <c r="E4109" s="120"/>
    </row>
    <row r="4110" spans="4:5">
      <c r="D4110" s="120"/>
      <c r="E4110" s="120"/>
    </row>
    <row r="4111" spans="4:5">
      <c r="D4111" s="120"/>
      <c r="E4111" s="120"/>
    </row>
    <row r="4112" spans="4:5">
      <c r="D4112" s="120"/>
      <c r="E4112" s="120"/>
    </row>
    <row r="4113" spans="4:5">
      <c r="D4113" s="120"/>
      <c r="E4113" s="120"/>
    </row>
    <row r="4114" spans="4:5">
      <c r="D4114" s="120"/>
      <c r="E4114" s="120"/>
    </row>
    <row r="4115" spans="4:5">
      <c r="D4115" s="120"/>
      <c r="E4115" s="120"/>
    </row>
    <row r="4116" spans="4:5">
      <c r="D4116" s="120"/>
      <c r="E4116" s="120"/>
    </row>
    <row r="4117" spans="4:5">
      <c r="D4117" s="120"/>
      <c r="E4117" s="120"/>
    </row>
    <row r="4118" spans="4:5">
      <c r="D4118" s="120"/>
      <c r="E4118" s="120"/>
    </row>
    <row r="4119" spans="4:5">
      <c r="D4119" s="120"/>
      <c r="E4119" s="120"/>
    </row>
    <row r="4120" spans="4:5">
      <c r="D4120" s="120"/>
      <c r="E4120" s="120"/>
    </row>
    <row r="4121" spans="4:5">
      <c r="D4121" s="120"/>
      <c r="E4121" s="120"/>
    </row>
    <row r="4122" spans="4:5">
      <c r="D4122" s="120"/>
      <c r="E4122" s="120"/>
    </row>
    <row r="4123" spans="4:5">
      <c r="D4123" s="120"/>
      <c r="E4123" s="120"/>
    </row>
    <row r="4124" spans="4:5">
      <c r="D4124" s="120"/>
      <c r="E4124" s="120"/>
    </row>
    <row r="4125" spans="4:5">
      <c r="D4125" s="120"/>
      <c r="E4125" s="120"/>
    </row>
    <row r="4126" spans="4:5">
      <c r="D4126" s="120"/>
      <c r="E4126" s="120"/>
    </row>
    <row r="4127" spans="4:5">
      <c r="D4127" s="120"/>
      <c r="E4127" s="120"/>
    </row>
    <row r="4128" spans="4:5">
      <c r="D4128" s="120"/>
      <c r="E4128" s="120"/>
    </row>
    <row r="4129" spans="4:5">
      <c r="D4129" s="120"/>
      <c r="E4129" s="120"/>
    </row>
    <row r="4130" spans="4:5">
      <c r="D4130" s="120"/>
      <c r="E4130" s="120"/>
    </row>
    <row r="4131" spans="4:5">
      <c r="D4131" s="120"/>
      <c r="E4131" s="120"/>
    </row>
    <row r="4132" spans="4:5">
      <c r="D4132" s="120"/>
      <c r="E4132" s="120"/>
    </row>
    <row r="4133" spans="4:5">
      <c r="D4133" s="120"/>
      <c r="E4133" s="120"/>
    </row>
    <row r="4134" spans="4:5">
      <c r="D4134" s="120"/>
      <c r="E4134" s="120"/>
    </row>
    <row r="4135" spans="4:5">
      <c r="D4135" s="120"/>
      <c r="E4135" s="120"/>
    </row>
    <row r="4136" spans="4:5">
      <c r="D4136" s="120"/>
      <c r="E4136" s="120"/>
    </row>
    <row r="4137" spans="4:5">
      <c r="D4137" s="120"/>
      <c r="E4137" s="120"/>
    </row>
    <row r="4138" spans="4:5">
      <c r="D4138" s="120"/>
      <c r="E4138" s="120"/>
    </row>
    <row r="4139" spans="4:5">
      <c r="D4139" s="120"/>
      <c r="E4139" s="120"/>
    </row>
    <row r="4140" spans="4:5">
      <c r="D4140" s="120"/>
      <c r="E4140" s="120"/>
    </row>
    <row r="4141" spans="4:5">
      <c r="D4141" s="120"/>
      <c r="E4141" s="120"/>
    </row>
    <row r="4142" spans="4:5">
      <c r="D4142" s="120"/>
      <c r="E4142" s="120"/>
    </row>
    <row r="4143" spans="4:5">
      <c r="D4143" s="120"/>
      <c r="E4143" s="120"/>
    </row>
    <row r="4144" spans="4:5">
      <c r="D4144" s="120"/>
      <c r="E4144" s="120"/>
    </row>
    <row r="4145" spans="4:5">
      <c r="D4145" s="120"/>
      <c r="E4145" s="120"/>
    </row>
    <row r="4146" spans="4:5">
      <c r="D4146" s="120"/>
      <c r="E4146" s="120"/>
    </row>
    <row r="4147" spans="4:5">
      <c r="D4147" s="120"/>
      <c r="E4147" s="120"/>
    </row>
    <row r="4148" spans="4:5">
      <c r="D4148" s="120"/>
      <c r="E4148" s="120"/>
    </row>
    <row r="4149" spans="4:5">
      <c r="D4149" s="120"/>
      <c r="E4149" s="120"/>
    </row>
    <row r="4150" spans="4:5">
      <c r="D4150" s="120"/>
      <c r="E4150" s="120"/>
    </row>
    <row r="4151" spans="4:5">
      <c r="D4151" s="120"/>
      <c r="E4151" s="120"/>
    </row>
    <row r="4152" spans="4:5">
      <c r="D4152" s="120"/>
      <c r="E4152" s="120"/>
    </row>
    <row r="4153" spans="4:5">
      <c r="D4153" s="120"/>
      <c r="E4153" s="120"/>
    </row>
    <row r="4154" spans="4:5">
      <c r="D4154" s="120"/>
      <c r="E4154" s="120"/>
    </row>
    <row r="4155" spans="4:5">
      <c r="D4155" s="120"/>
      <c r="E4155" s="120"/>
    </row>
    <row r="4156" spans="4:5">
      <c r="D4156" s="120"/>
      <c r="E4156" s="120"/>
    </row>
    <row r="4157" spans="4:5">
      <c r="D4157" s="120"/>
      <c r="E4157" s="120"/>
    </row>
    <row r="4158" spans="4:5">
      <c r="D4158" s="120"/>
      <c r="E4158" s="120"/>
    </row>
    <row r="4159" spans="4:5">
      <c r="D4159" s="120"/>
      <c r="E4159" s="120"/>
    </row>
    <row r="4160" spans="4:5">
      <c r="D4160" s="120"/>
      <c r="E4160" s="120"/>
    </row>
    <row r="4161" spans="4:5">
      <c r="D4161" s="120"/>
      <c r="E4161" s="120"/>
    </row>
    <row r="4162" spans="4:5">
      <c r="D4162" s="120"/>
      <c r="E4162" s="120"/>
    </row>
    <row r="4163" spans="4:5">
      <c r="D4163" s="120"/>
      <c r="E4163" s="120"/>
    </row>
    <row r="4164" spans="4:5">
      <c r="D4164" s="120"/>
      <c r="E4164" s="120"/>
    </row>
    <row r="4165" spans="4:5">
      <c r="D4165" s="120"/>
      <c r="E4165" s="120"/>
    </row>
    <row r="4166" spans="4:5">
      <c r="D4166" s="120"/>
      <c r="E4166" s="120"/>
    </row>
    <row r="4167" spans="4:5">
      <c r="D4167" s="120"/>
      <c r="E4167" s="120"/>
    </row>
    <row r="4168" spans="4:5">
      <c r="D4168" s="120"/>
      <c r="E4168" s="120"/>
    </row>
    <row r="4169" spans="4:5">
      <c r="D4169" s="120"/>
      <c r="E4169" s="120"/>
    </row>
    <row r="4170" spans="4:5">
      <c r="D4170" s="120"/>
      <c r="E4170" s="120"/>
    </row>
    <row r="4171" spans="4:5">
      <c r="D4171" s="120"/>
      <c r="E4171" s="120"/>
    </row>
    <row r="4172" spans="4:5">
      <c r="D4172" s="120"/>
      <c r="E4172" s="120"/>
    </row>
    <row r="4173" spans="4:5">
      <c r="D4173" s="120"/>
      <c r="E4173" s="120"/>
    </row>
    <row r="4174" spans="4:5">
      <c r="D4174" s="120"/>
      <c r="E4174" s="120"/>
    </row>
    <row r="4175" spans="4:5">
      <c r="D4175" s="120"/>
      <c r="E4175" s="120"/>
    </row>
    <row r="4176" spans="4:5">
      <c r="D4176" s="120"/>
      <c r="E4176" s="120"/>
    </row>
    <row r="4177" spans="4:5">
      <c r="D4177" s="120"/>
      <c r="E4177" s="120"/>
    </row>
    <row r="4178" spans="4:5">
      <c r="D4178" s="120"/>
      <c r="E4178" s="120"/>
    </row>
    <row r="4179" spans="4:5">
      <c r="D4179" s="120"/>
      <c r="E4179" s="120"/>
    </row>
    <row r="4180" spans="4:5">
      <c r="D4180" s="120"/>
      <c r="E4180" s="120"/>
    </row>
    <row r="4181" spans="4:5">
      <c r="D4181" s="120"/>
      <c r="E4181" s="120"/>
    </row>
    <row r="4182" spans="4:5">
      <c r="D4182" s="120"/>
      <c r="E4182" s="120"/>
    </row>
    <row r="4183" spans="4:5">
      <c r="D4183" s="120"/>
      <c r="E4183" s="120"/>
    </row>
    <row r="4184" spans="4:5">
      <c r="D4184" s="120"/>
      <c r="E4184" s="120"/>
    </row>
    <row r="4185" spans="4:5">
      <c r="D4185" s="120"/>
      <c r="E4185" s="120"/>
    </row>
    <row r="4186" spans="4:5">
      <c r="D4186" s="120"/>
      <c r="E4186" s="120"/>
    </row>
    <row r="4187" spans="4:5">
      <c r="D4187" s="120"/>
      <c r="E4187" s="120"/>
    </row>
    <row r="4188" spans="4:5">
      <c r="D4188" s="120"/>
      <c r="E4188" s="120"/>
    </row>
    <row r="4189" spans="4:5">
      <c r="D4189" s="120"/>
      <c r="E4189" s="120"/>
    </row>
    <row r="4190" spans="4:5">
      <c r="D4190" s="120"/>
      <c r="E4190" s="120"/>
    </row>
    <row r="4191" spans="4:5">
      <c r="D4191" s="120"/>
      <c r="E4191" s="120"/>
    </row>
    <row r="4192" spans="4:5">
      <c r="D4192" s="120"/>
      <c r="E4192" s="120"/>
    </row>
    <row r="4193" spans="4:5">
      <c r="D4193" s="120"/>
      <c r="E4193" s="120"/>
    </row>
    <row r="4194" spans="4:5">
      <c r="D4194" s="120"/>
      <c r="E4194" s="120"/>
    </row>
    <row r="4195" spans="4:5">
      <c r="D4195" s="120"/>
      <c r="E4195" s="120"/>
    </row>
    <row r="4196" spans="4:5">
      <c r="D4196" s="120"/>
      <c r="E4196" s="120"/>
    </row>
    <row r="4197" spans="4:5">
      <c r="D4197" s="120"/>
      <c r="E4197" s="120"/>
    </row>
    <row r="4198" spans="4:5">
      <c r="D4198" s="120"/>
      <c r="E4198" s="120"/>
    </row>
    <row r="4199" spans="4:5">
      <c r="D4199" s="120"/>
      <c r="E4199" s="120"/>
    </row>
    <row r="4200" spans="4:5">
      <c r="D4200" s="120"/>
      <c r="E4200" s="120"/>
    </row>
    <row r="4201" spans="4:5">
      <c r="D4201" s="120"/>
      <c r="E4201" s="120"/>
    </row>
    <row r="4202" spans="4:5">
      <c r="D4202" s="120"/>
      <c r="E4202" s="120"/>
    </row>
    <row r="4203" spans="4:5">
      <c r="D4203" s="120"/>
      <c r="E4203" s="120"/>
    </row>
    <row r="4204" spans="4:5">
      <c r="D4204" s="120"/>
      <c r="E4204" s="120"/>
    </row>
    <row r="4205" spans="4:5">
      <c r="D4205" s="120"/>
      <c r="E4205" s="120"/>
    </row>
    <row r="4206" spans="4:5">
      <c r="D4206" s="120"/>
      <c r="E4206" s="120"/>
    </row>
    <row r="4207" spans="4:5">
      <c r="D4207" s="120"/>
      <c r="E4207" s="120"/>
    </row>
    <row r="4208" spans="4:5">
      <c r="D4208" s="120"/>
      <c r="E4208" s="120"/>
    </row>
    <row r="4209" spans="4:5">
      <c r="D4209" s="120"/>
      <c r="E4209" s="120"/>
    </row>
    <row r="4210" spans="4:5">
      <c r="D4210" s="120"/>
      <c r="E4210" s="120"/>
    </row>
    <row r="4211" spans="4:5">
      <c r="D4211" s="120"/>
      <c r="E4211" s="120"/>
    </row>
    <row r="4212" spans="4:5">
      <c r="D4212" s="120"/>
      <c r="E4212" s="120"/>
    </row>
    <row r="4213" spans="4:5">
      <c r="D4213" s="120"/>
      <c r="E4213" s="120"/>
    </row>
    <row r="4214" spans="4:5">
      <c r="D4214" s="120"/>
      <c r="E4214" s="120"/>
    </row>
    <row r="4215" spans="4:5">
      <c r="D4215" s="120"/>
      <c r="E4215" s="120"/>
    </row>
    <row r="4216" spans="4:5">
      <c r="D4216" s="120"/>
      <c r="E4216" s="120"/>
    </row>
    <row r="4217" spans="4:5">
      <c r="D4217" s="120"/>
      <c r="E4217" s="120"/>
    </row>
    <row r="4218" spans="4:5">
      <c r="D4218" s="120"/>
      <c r="E4218" s="120"/>
    </row>
    <row r="4219" spans="4:5">
      <c r="D4219" s="120"/>
      <c r="E4219" s="120"/>
    </row>
    <row r="4220" spans="4:5">
      <c r="D4220" s="120"/>
      <c r="E4220" s="120"/>
    </row>
    <row r="4221" spans="4:5">
      <c r="D4221" s="120"/>
      <c r="E4221" s="120"/>
    </row>
    <row r="4222" spans="4:5">
      <c r="D4222" s="120"/>
      <c r="E4222" s="120"/>
    </row>
    <row r="4223" spans="4:5">
      <c r="D4223" s="120"/>
      <c r="E4223" s="120"/>
    </row>
    <row r="4224" spans="4:5">
      <c r="D4224" s="120"/>
      <c r="E4224" s="120"/>
    </row>
    <row r="4225" spans="4:5">
      <c r="D4225" s="120"/>
      <c r="E4225" s="120"/>
    </row>
    <row r="4226" spans="4:5">
      <c r="D4226" s="120"/>
      <c r="E4226" s="120"/>
    </row>
    <row r="4227" spans="4:5">
      <c r="D4227" s="120"/>
      <c r="E4227" s="120"/>
    </row>
    <row r="4228" spans="4:5">
      <c r="D4228" s="120"/>
      <c r="E4228" s="120"/>
    </row>
    <row r="4229" spans="4:5">
      <c r="D4229" s="120"/>
      <c r="E4229" s="120"/>
    </row>
    <row r="4230" spans="4:5">
      <c r="D4230" s="120"/>
      <c r="E4230" s="120"/>
    </row>
    <row r="4231" spans="4:5">
      <c r="D4231" s="120"/>
      <c r="E4231" s="120"/>
    </row>
    <row r="4232" spans="4:5">
      <c r="D4232" s="120"/>
      <c r="E4232" s="120"/>
    </row>
    <row r="4233" spans="4:5">
      <c r="D4233" s="120"/>
      <c r="E4233" s="120"/>
    </row>
    <row r="4234" spans="4:5">
      <c r="D4234" s="120"/>
      <c r="E4234" s="120"/>
    </row>
    <row r="4235" spans="4:5">
      <c r="D4235" s="120"/>
      <c r="E4235" s="120"/>
    </row>
    <row r="4236" spans="4:5">
      <c r="D4236" s="120"/>
      <c r="E4236" s="120"/>
    </row>
    <row r="4237" spans="4:5">
      <c r="D4237" s="120"/>
      <c r="E4237" s="120"/>
    </row>
    <row r="4238" spans="4:5">
      <c r="D4238" s="120"/>
      <c r="E4238" s="120"/>
    </row>
    <row r="4239" spans="4:5">
      <c r="D4239" s="120"/>
      <c r="E4239" s="120"/>
    </row>
    <row r="4240" spans="4:5">
      <c r="D4240" s="120"/>
      <c r="E4240" s="120"/>
    </row>
    <row r="4241" spans="4:5">
      <c r="D4241" s="120"/>
      <c r="E4241" s="120"/>
    </row>
    <row r="4242" spans="4:5">
      <c r="D4242" s="120"/>
      <c r="E4242" s="120"/>
    </row>
    <row r="4243" spans="4:5">
      <c r="D4243" s="120"/>
      <c r="E4243" s="120"/>
    </row>
    <row r="4244" spans="4:5">
      <c r="D4244" s="120"/>
      <c r="E4244" s="120"/>
    </row>
    <row r="4245" spans="4:5">
      <c r="D4245" s="120"/>
      <c r="E4245" s="120"/>
    </row>
    <row r="4246" spans="4:5">
      <c r="D4246" s="120"/>
      <c r="E4246" s="120"/>
    </row>
    <row r="4247" spans="4:5">
      <c r="D4247" s="120"/>
      <c r="E4247" s="120"/>
    </row>
    <row r="4248" spans="4:5">
      <c r="D4248" s="120"/>
      <c r="E4248" s="120"/>
    </row>
    <row r="4249" spans="4:5">
      <c r="D4249" s="120"/>
      <c r="E4249" s="120"/>
    </row>
    <row r="4250" spans="4:5">
      <c r="D4250" s="120"/>
      <c r="E4250" s="120"/>
    </row>
    <row r="4251" spans="4:5">
      <c r="D4251" s="120"/>
      <c r="E4251" s="120"/>
    </row>
    <row r="4252" spans="4:5">
      <c r="D4252" s="120"/>
      <c r="E4252" s="120"/>
    </row>
    <row r="4253" spans="4:5">
      <c r="D4253" s="120"/>
      <c r="E4253" s="120"/>
    </row>
    <row r="4254" spans="4:5">
      <c r="D4254" s="120"/>
      <c r="E4254" s="120"/>
    </row>
    <row r="4255" spans="4:5">
      <c r="D4255" s="120"/>
      <c r="E4255" s="120"/>
    </row>
    <row r="4256" spans="4:5">
      <c r="D4256" s="120"/>
      <c r="E4256" s="120"/>
    </row>
    <row r="4257" spans="4:5">
      <c r="D4257" s="120"/>
      <c r="E4257" s="120"/>
    </row>
    <row r="4258" spans="4:5">
      <c r="D4258" s="120"/>
      <c r="E4258" s="120"/>
    </row>
    <row r="4259" spans="4:5">
      <c r="D4259" s="120"/>
      <c r="E4259" s="120"/>
    </row>
    <row r="4260" spans="4:5">
      <c r="D4260" s="120"/>
      <c r="E4260" s="120"/>
    </row>
    <row r="4261" spans="4:5">
      <c r="D4261" s="120"/>
      <c r="E4261" s="120"/>
    </row>
    <row r="4262" spans="4:5">
      <c r="D4262" s="120"/>
      <c r="E4262" s="120"/>
    </row>
    <row r="4263" spans="4:5">
      <c r="D4263" s="120"/>
      <c r="E4263" s="120"/>
    </row>
    <row r="4264" spans="4:5">
      <c r="D4264" s="120"/>
      <c r="E4264" s="120"/>
    </row>
    <row r="4265" spans="4:5">
      <c r="D4265" s="120"/>
      <c r="E4265" s="120"/>
    </row>
    <row r="4266" spans="4:5">
      <c r="D4266" s="120"/>
      <c r="E4266" s="120"/>
    </row>
    <row r="4267" spans="4:5">
      <c r="D4267" s="120"/>
      <c r="E4267" s="120"/>
    </row>
    <row r="4268" spans="4:5">
      <c r="D4268" s="120"/>
      <c r="E4268" s="120"/>
    </row>
    <row r="4269" spans="4:5">
      <c r="D4269" s="120"/>
      <c r="E4269" s="120"/>
    </row>
    <row r="4270" spans="4:5">
      <c r="D4270" s="120"/>
      <c r="E4270" s="120"/>
    </row>
    <row r="4271" spans="4:5">
      <c r="D4271" s="120"/>
      <c r="E4271" s="120"/>
    </row>
    <row r="4272" spans="4:5">
      <c r="D4272" s="120"/>
      <c r="E4272" s="120"/>
    </row>
    <row r="4273" spans="4:5">
      <c r="D4273" s="120"/>
      <c r="E4273" s="120"/>
    </row>
    <row r="4274" spans="4:5">
      <c r="D4274" s="120"/>
      <c r="E4274" s="120"/>
    </row>
    <row r="4275" spans="4:5">
      <c r="D4275" s="120"/>
      <c r="E4275" s="120"/>
    </row>
    <row r="4276" spans="4:5">
      <c r="D4276" s="120"/>
      <c r="E4276" s="120"/>
    </row>
    <row r="4277" spans="4:5">
      <c r="D4277" s="120"/>
      <c r="E4277" s="120"/>
    </row>
    <row r="4278" spans="4:5">
      <c r="D4278" s="120"/>
      <c r="E4278" s="120"/>
    </row>
    <row r="4279" spans="4:5">
      <c r="D4279" s="120"/>
      <c r="E4279" s="120"/>
    </row>
    <row r="4280" spans="4:5">
      <c r="D4280" s="120"/>
      <c r="E4280" s="120"/>
    </row>
    <row r="4281" spans="4:5">
      <c r="D4281" s="120"/>
      <c r="E4281" s="120"/>
    </row>
    <row r="4282" spans="4:5">
      <c r="D4282" s="120"/>
      <c r="E4282" s="120"/>
    </row>
    <row r="4283" spans="4:5">
      <c r="D4283" s="120"/>
      <c r="E4283" s="120"/>
    </row>
    <row r="4284" spans="4:5">
      <c r="D4284" s="120"/>
      <c r="E4284" s="120"/>
    </row>
    <row r="4285" spans="4:5">
      <c r="D4285" s="120"/>
      <c r="E4285" s="120"/>
    </row>
    <row r="4286" spans="4:5">
      <c r="D4286" s="120"/>
      <c r="E4286" s="120"/>
    </row>
    <row r="4287" spans="4:5">
      <c r="D4287" s="120"/>
      <c r="E4287" s="120"/>
    </row>
    <row r="4288" spans="4:5">
      <c r="D4288" s="120"/>
      <c r="E4288" s="120"/>
    </row>
    <row r="4289" spans="4:5">
      <c r="D4289" s="120"/>
      <c r="E4289" s="120"/>
    </row>
    <row r="4290" spans="4:5">
      <c r="D4290" s="120"/>
      <c r="E4290" s="120"/>
    </row>
    <row r="4291" spans="4:5">
      <c r="D4291" s="120"/>
      <c r="E4291" s="120"/>
    </row>
    <row r="4292" spans="4:5">
      <c r="D4292" s="120"/>
      <c r="E4292" s="120"/>
    </row>
    <row r="4293" spans="4:5">
      <c r="D4293" s="120"/>
      <c r="E4293" s="120"/>
    </row>
    <row r="4294" spans="4:5">
      <c r="D4294" s="120"/>
      <c r="E4294" s="120"/>
    </row>
    <row r="4295" spans="4:5">
      <c r="D4295" s="120"/>
      <c r="E4295" s="120"/>
    </row>
    <row r="4296" spans="4:5">
      <c r="D4296" s="120"/>
      <c r="E4296" s="120"/>
    </row>
    <row r="4297" spans="4:5">
      <c r="D4297" s="120"/>
      <c r="E4297" s="120"/>
    </row>
    <row r="4298" spans="4:5">
      <c r="D4298" s="120"/>
      <c r="E4298" s="120"/>
    </row>
    <row r="4299" spans="4:5">
      <c r="D4299" s="120"/>
      <c r="E4299" s="120"/>
    </row>
    <row r="4300" spans="4:5">
      <c r="D4300" s="120"/>
      <c r="E4300" s="120"/>
    </row>
    <row r="4301" spans="4:5">
      <c r="D4301" s="120"/>
      <c r="E4301" s="120"/>
    </row>
    <row r="4302" spans="4:5">
      <c r="D4302" s="120"/>
      <c r="E4302" s="120"/>
    </row>
    <row r="4303" spans="4:5">
      <c r="D4303" s="120"/>
      <c r="E4303" s="120"/>
    </row>
    <row r="4304" spans="4:5">
      <c r="D4304" s="120"/>
      <c r="E4304" s="120"/>
    </row>
    <row r="4305" spans="4:5">
      <c r="D4305" s="120"/>
      <c r="E4305" s="120"/>
    </row>
    <row r="4306" spans="4:5">
      <c r="D4306" s="120"/>
      <c r="E4306" s="120"/>
    </row>
    <row r="4307" spans="4:5">
      <c r="D4307" s="120"/>
      <c r="E4307" s="120"/>
    </row>
    <row r="4308" spans="4:5">
      <c r="D4308" s="120"/>
      <c r="E4308" s="120"/>
    </row>
    <row r="4309" spans="4:5">
      <c r="D4309" s="120"/>
      <c r="E4309" s="120"/>
    </row>
    <row r="4310" spans="4:5">
      <c r="D4310" s="120"/>
      <c r="E4310" s="120"/>
    </row>
    <row r="4311" spans="4:5">
      <c r="D4311" s="120"/>
      <c r="E4311" s="120"/>
    </row>
    <row r="4312" spans="4:5">
      <c r="D4312" s="120"/>
      <c r="E4312" s="120"/>
    </row>
    <row r="4313" spans="4:5">
      <c r="D4313" s="120"/>
      <c r="E4313" s="120"/>
    </row>
    <row r="4314" spans="4:5">
      <c r="D4314" s="120"/>
      <c r="E4314" s="120"/>
    </row>
    <row r="4315" spans="4:5">
      <c r="D4315" s="120"/>
      <c r="E4315" s="120"/>
    </row>
    <row r="4316" spans="4:5">
      <c r="D4316" s="120"/>
      <c r="E4316" s="120"/>
    </row>
    <row r="4317" spans="4:5">
      <c r="D4317" s="120"/>
      <c r="E4317" s="120"/>
    </row>
    <row r="4318" spans="4:5">
      <c r="D4318" s="120"/>
      <c r="E4318" s="120"/>
    </row>
    <row r="4319" spans="4:5">
      <c r="D4319" s="120"/>
      <c r="E4319" s="120"/>
    </row>
    <row r="4320" spans="4:5">
      <c r="D4320" s="120"/>
      <c r="E4320" s="120"/>
    </row>
    <row r="4321" spans="4:5">
      <c r="D4321" s="120"/>
      <c r="E4321" s="120"/>
    </row>
    <row r="4322" spans="4:5">
      <c r="D4322" s="120"/>
      <c r="E4322" s="120"/>
    </row>
    <row r="4323" spans="4:5">
      <c r="D4323" s="120"/>
      <c r="E4323" s="120"/>
    </row>
    <row r="4324" spans="4:5">
      <c r="D4324" s="120"/>
      <c r="E4324" s="120"/>
    </row>
    <row r="4325" spans="4:5">
      <c r="D4325" s="120"/>
      <c r="E4325" s="120"/>
    </row>
    <row r="4326" spans="4:5">
      <c r="D4326" s="120"/>
      <c r="E4326" s="120"/>
    </row>
    <row r="4327" spans="4:5">
      <c r="D4327" s="120"/>
      <c r="E4327" s="120"/>
    </row>
    <row r="4328" spans="4:5">
      <c r="D4328" s="120"/>
      <c r="E4328" s="120"/>
    </row>
    <row r="4329" spans="4:5">
      <c r="D4329" s="120"/>
      <c r="E4329" s="120"/>
    </row>
    <row r="4330" spans="4:5">
      <c r="D4330" s="120"/>
      <c r="E4330" s="120"/>
    </row>
    <row r="4331" spans="4:5">
      <c r="D4331" s="120"/>
      <c r="E4331" s="120"/>
    </row>
    <row r="4332" spans="4:5">
      <c r="D4332" s="120"/>
      <c r="E4332" s="120"/>
    </row>
    <row r="4333" spans="4:5">
      <c r="D4333" s="120"/>
      <c r="E4333" s="120"/>
    </row>
    <row r="4334" spans="4:5">
      <c r="D4334" s="120"/>
      <c r="E4334" s="120"/>
    </row>
    <row r="4335" spans="4:5">
      <c r="D4335" s="120"/>
      <c r="E4335" s="120"/>
    </row>
    <row r="4336" spans="4:5">
      <c r="D4336" s="120"/>
      <c r="E4336" s="120"/>
    </row>
    <row r="4337" spans="4:5">
      <c r="D4337" s="120"/>
      <c r="E4337" s="120"/>
    </row>
    <row r="4338" spans="4:5">
      <c r="D4338" s="120"/>
      <c r="E4338" s="120"/>
    </row>
    <row r="4339" spans="4:5">
      <c r="D4339" s="120"/>
      <c r="E4339" s="120"/>
    </row>
    <row r="4340" spans="4:5">
      <c r="D4340" s="120"/>
      <c r="E4340" s="120"/>
    </row>
    <row r="4341" spans="4:5">
      <c r="D4341" s="120"/>
      <c r="E4341" s="120"/>
    </row>
    <row r="4342" spans="4:5">
      <c r="D4342" s="120"/>
      <c r="E4342" s="120"/>
    </row>
    <row r="4343" spans="4:5">
      <c r="D4343" s="120"/>
      <c r="E4343" s="120"/>
    </row>
    <row r="4344" spans="4:5">
      <c r="D4344" s="120"/>
      <c r="E4344" s="120"/>
    </row>
    <row r="4345" spans="4:5">
      <c r="D4345" s="120"/>
      <c r="E4345" s="120"/>
    </row>
    <row r="4346" spans="4:5">
      <c r="D4346" s="120"/>
      <c r="E4346" s="120"/>
    </row>
    <row r="4347" spans="4:5">
      <c r="D4347" s="120"/>
      <c r="E4347" s="120"/>
    </row>
    <row r="4348" spans="4:5">
      <c r="D4348" s="120"/>
      <c r="E4348" s="120"/>
    </row>
    <row r="4349" spans="4:5">
      <c r="D4349" s="120"/>
      <c r="E4349" s="120"/>
    </row>
    <row r="4350" spans="4:5">
      <c r="D4350" s="120"/>
      <c r="E4350" s="120"/>
    </row>
    <row r="4351" spans="4:5">
      <c r="D4351" s="120"/>
      <c r="E4351" s="120"/>
    </row>
    <row r="4352" spans="4:5">
      <c r="D4352" s="120"/>
      <c r="E4352" s="120"/>
    </row>
    <row r="4353" spans="4:5">
      <c r="D4353" s="120"/>
      <c r="E4353" s="120"/>
    </row>
    <row r="4354" spans="4:5">
      <c r="D4354" s="120"/>
      <c r="E4354" s="120"/>
    </row>
    <row r="4355" spans="4:5">
      <c r="D4355" s="120"/>
      <c r="E4355" s="120"/>
    </row>
    <row r="4356" spans="4:5">
      <c r="D4356" s="120"/>
      <c r="E4356" s="120"/>
    </row>
    <row r="4357" spans="4:5">
      <c r="D4357" s="120"/>
      <c r="E4357" s="120"/>
    </row>
    <row r="4358" spans="4:5">
      <c r="D4358" s="120"/>
      <c r="E4358" s="120"/>
    </row>
    <row r="4359" spans="4:5">
      <c r="D4359" s="120"/>
      <c r="E4359" s="120"/>
    </row>
    <row r="4360" spans="4:5">
      <c r="D4360" s="120"/>
      <c r="E4360" s="120"/>
    </row>
    <row r="4361" spans="4:5">
      <c r="D4361" s="120"/>
      <c r="E4361" s="120"/>
    </row>
    <row r="4362" spans="4:5">
      <c r="D4362" s="120"/>
      <c r="E4362" s="120"/>
    </row>
    <row r="4363" spans="4:5">
      <c r="D4363" s="120"/>
      <c r="E4363" s="120"/>
    </row>
    <row r="4364" spans="4:5">
      <c r="D4364" s="120"/>
      <c r="E4364" s="120"/>
    </row>
    <row r="4365" spans="4:5">
      <c r="D4365" s="120"/>
      <c r="E4365" s="120"/>
    </row>
    <row r="4366" spans="4:5">
      <c r="D4366" s="120"/>
      <c r="E4366" s="120"/>
    </row>
    <row r="4367" spans="4:5">
      <c r="D4367" s="120"/>
      <c r="E4367" s="120"/>
    </row>
    <row r="4368" spans="4:5">
      <c r="D4368" s="120"/>
      <c r="E4368" s="120"/>
    </row>
    <row r="4369" spans="4:5">
      <c r="D4369" s="120"/>
      <c r="E4369" s="120"/>
    </row>
    <row r="4370" spans="4:5">
      <c r="D4370" s="120"/>
      <c r="E4370" s="120"/>
    </row>
    <row r="4371" spans="4:5">
      <c r="D4371" s="120"/>
      <c r="E4371" s="120"/>
    </row>
    <row r="4372" spans="4:5">
      <c r="D4372" s="120"/>
      <c r="E4372" s="120"/>
    </row>
    <row r="4373" spans="4:5">
      <c r="D4373" s="120"/>
      <c r="E4373" s="120"/>
    </row>
    <row r="4374" spans="4:5">
      <c r="D4374" s="120"/>
      <c r="E4374" s="120"/>
    </row>
    <row r="4375" spans="4:5">
      <c r="D4375" s="120"/>
      <c r="E4375" s="120"/>
    </row>
    <row r="4376" spans="4:5">
      <c r="D4376" s="120"/>
      <c r="E4376" s="120"/>
    </row>
    <row r="4377" spans="4:5">
      <c r="D4377" s="120"/>
      <c r="E4377" s="120"/>
    </row>
    <row r="4378" spans="4:5">
      <c r="D4378" s="120"/>
      <c r="E4378" s="120"/>
    </row>
    <row r="4379" spans="4:5">
      <c r="D4379" s="120"/>
      <c r="E4379" s="120"/>
    </row>
    <row r="4380" spans="4:5">
      <c r="D4380" s="120"/>
      <c r="E4380" s="120"/>
    </row>
    <row r="4381" spans="4:5">
      <c r="D4381" s="120"/>
      <c r="E4381" s="120"/>
    </row>
    <row r="4382" spans="4:5">
      <c r="D4382" s="120"/>
      <c r="E4382" s="120"/>
    </row>
    <row r="4383" spans="4:5">
      <c r="D4383" s="120"/>
      <c r="E4383" s="120"/>
    </row>
    <row r="4384" spans="4:5">
      <c r="D4384" s="120"/>
      <c r="E4384" s="120"/>
    </row>
    <row r="4385" spans="4:5">
      <c r="D4385" s="120"/>
      <c r="E4385" s="120"/>
    </row>
    <row r="4386" spans="4:5">
      <c r="D4386" s="120"/>
      <c r="E4386" s="120"/>
    </row>
    <row r="4387" spans="4:5">
      <c r="D4387" s="120"/>
      <c r="E4387" s="120"/>
    </row>
    <row r="4388" spans="4:5">
      <c r="D4388" s="120"/>
      <c r="E4388" s="120"/>
    </row>
    <row r="4389" spans="4:5">
      <c r="D4389" s="120"/>
      <c r="E4389" s="120"/>
    </row>
    <row r="4390" spans="4:5">
      <c r="D4390" s="120"/>
      <c r="E4390" s="120"/>
    </row>
    <row r="4391" spans="4:5">
      <c r="D4391" s="120"/>
      <c r="E4391" s="120"/>
    </row>
    <row r="4392" spans="4:5">
      <c r="D4392" s="120"/>
      <c r="E4392" s="120"/>
    </row>
    <row r="4393" spans="4:5">
      <c r="D4393" s="120"/>
      <c r="E4393" s="120"/>
    </row>
    <row r="4394" spans="4:5">
      <c r="D4394" s="120"/>
      <c r="E4394" s="120"/>
    </row>
    <row r="4395" spans="4:5">
      <c r="D4395" s="120"/>
      <c r="E4395" s="120"/>
    </row>
    <row r="4396" spans="4:5">
      <c r="D4396" s="120"/>
      <c r="E4396" s="120"/>
    </row>
    <row r="4397" spans="4:5">
      <c r="D4397" s="120"/>
      <c r="E4397" s="120"/>
    </row>
    <row r="4398" spans="4:5">
      <c r="D4398" s="120"/>
      <c r="E4398" s="120"/>
    </row>
    <row r="4399" spans="4:5">
      <c r="D4399" s="120"/>
      <c r="E4399" s="120"/>
    </row>
    <row r="4400" spans="4:5">
      <c r="D4400" s="120"/>
      <c r="E4400" s="120"/>
    </row>
    <row r="4401" spans="4:5">
      <c r="D4401" s="120"/>
      <c r="E4401" s="120"/>
    </row>
    <row r="4402" spans="4:5">
      <c r="D4402" s="120"/>
      <c r="E4402" s="120"/>
    </row>
    <row r="4403" spans="4:5">
      <c r="D4403" s="120"/>
      <c r="E4403" s="120"/>
    </row>
    <row r="4404" spans="4:5">
      <c r="D4404" s="120"/>
      <c r="E4404" s="120"/>
    </row>
    <row r="4405" spans="4:5">
      <c r="D4405" s="120"/>
      <c r="E4405" s="120"/>
    </row>
    <row r="4406" spans="4:5">
      <c r="D4406" s="120"/>
      <c r="E4406" s="120"/>
    </row>
    <row r="4407" spans="4:5">
      <c r="D4407" s="120"/>
      <c r="E4407" s="120"/>
    </row>
    <row r="4408" spans="4:5">
      <c r="D4408" s="120"/>
      <c r="E4408" s="120"/>
    </row>
    <row r="4409" spans="4:5">
      <c r="D4409" s="120"/>
      <c r="E4409" s="120"/>
    </row>
    <row r="4410" spans="4:5">
      <c r="D4410" s="120"/>
      <c r="E4410" s="120"/>
    </row>
    <row r="4411" spans="4:5">
      <c r="D4411" s="120"/>
      <c r="E4411" s="120"/>
    </row>
    <row r="4412" spans="4:5">
      <c r="D4412" s="120"/>
      <c r="E4412" s="120"/>
    </row>
    <row r="4413" spans="4:5">
      <c r="D4413" s="120"/>
      <c r="E4413" s="120"/>
    </row>
    <row r="4414" spans="4:5">
      <c r="D4414" s="120"/>
      <c r="E4414" s="120"/>
    </row>
    <row r="4415" spans="4:5">
      <c r="D4415" s="120"/>
      <c r="E4415" s="120"/>
    </row>
    <row r="4416" spans="4:5">
      <c r="D4416" s="120"/>
      <c r="E4416" s="120"/>
    </row>
    <row r="4417" spans="4:5">
      <c r="D4417" s="120"/>
      <c r="E4417" s="120"/>
    </row>
    <row r="4418" spans="4:5">
      <c r="D4418" s="120"/>
      <c r="E4418" s="120"/>
    </row>
    <row r="4419" spans="4:5">
      <c r="D4419" s="120"/>
      <c r="E4419" s="120"/>
    </row>
    <row r="4420" spans="4:5">
      <c r="D4420" s="120"/>
      <c r="E4420" s="120"/>
    </row>
    <row r="4421" spans="4:5">
      <c r="D4421" s="120"/>
      <c r="E4421" s="120"/>
    </row>
    <row r="4422" spans="4:5">
      <c r="D4422" s="120"/>
      <c r="E4422" s="120"/>
    </row>
    <row r="4423" spans="4:5">
      <c r="D4423" s="120"/>
      <c r="E4423" s="120"/>
    </row>
    <row r="4424" spans="4:5">
      <c r="D4424" s="120"/>
      <c r="E4424" s="120"/>
    </row>
    <row r="4425" spans="4:5">
      <c r="D4425" s="120"/>
      <c r="E4425" s="120"/>
    </row>
    <row r="4426" spans="4:5">
      <c r="D4426" s="120"/>
      <c r="E4426" s="120"/>
    </row>
    <row r="4427" spans="4:5">
      <c r="D4427" s="120"/>
      <c r="E4427" s="120"/>
    </row>
    <row r="4428" spans="4:5">
      <c r="D4428" s="120"/>
      <c r="E4428" s="120"/>
    </row>
    <row r="4429" spans="4:5">
      <c r="D4429" s="120"/>
      <c r="E4429" s="120"/>
    </row>
    <row r="4430" spans="4:5">
      <c r="D4430" s="120"/>
      <c r="E4430" s="120"/>
    </row>
    <row r="4431" spans="4:5">
      <c r="D4431" s="120"/>
      <c r="E4431" s="120"/>
    </row>
    <row r="4432" spans="4:5">
      <c r="D4432" s="120"/>
      <c r="E4432" s="120"/>
    </row>
    <row r="4433" spans="4:5">
      <c r="D4433" s="120"/>
      <c r="E4433" s="120"/>
    </row>
    <row r="4434" spans="4:5">
      <c r="D4434" s="120"/>
      <c r="E4434" s="120"/>
    </row>
    <row r="4435" spans="4:5">
      <c r="D4435" s="120"/>
      <c r="E4435" s="120"/>
    </row>
    <row r="4436" spans="4:5">
      <c r="D4436" s="120"/>
      <c r="E4436" s="120"/>
    </row>
    <row r="4437" spans="4:5">
      <c r="D4437" s="120"/>
      <c r="E4437" s="120"/>
    </row>
    <row r="4438" spans="4:5">
      <c r="D4438" s="120"/>
      <c r="E4438" s="120"/>
    </row>
    <row r="4439" spans="4:5">
      <c r="D4439" s="120"/>
      <c r="E4439" s="120"/>
    </row>
    <row r="4440" spans="4:5">
      <c r="D4440" s="120"/>
      <c r="E4440" s="120"/>
    </row>
    <row r="4441" spans="4:5">
      <c r="D4441" s="120"/>
      <c r="E4441" s="120"/>
    </row>
    <row r="4442" spans="4:5">
      <c r="D4442" s="120"/>
      <c r="E4442" s="120"/>
    </row>
    <row r="4443" spans="4:5">
      <c r="D4443" s="120"/>
      <c r="E4443" s="120"/>
    </row>
    <row r="4444" spans="4:5">
      <c r="D4444" s="120"/>
      <c r="E4444" s="120"/>
    </row>
    <row r="4445" spans="4:5">
      <c r="D4445" s="120"/>
      <c r="E4445" s="120"/>
    </row>
    <row r="4446" spans="4:5">
      <c r="D4446" s="120"/>
      <c r="E4446" s="120"/>
    </row>
    <row r="4447" spans="4:5">
      <c r="D4447" s="120"/>
      <c r="E4447" s="120"/>
    </row>
    <row r="4448" spans="4:5">
      <c r="D4448" s="120"/>
      <c r="E4448" s="120"/>
    </row>
    <row r="4449" spans="4:5">
      <c r="D4449" s="120"/>
      <c r="E4449" s="120"/>
    </row>
    <row r="4450" spans="4:5">
      <c r="D4450" s="120"/>
      <c r="E4450" s="120"/>
    </row>
    <row r="4451" spans="4:5">
      <c r="D4451" s="120"/>
      <c r="E4451" s="120"/>
    </row>
    <row r="4452" spans="4:5">
      <c r="D4452" s="120"/>
      <c r="E4452" s="120"/>
    </row>
    <row r="4453" spans="4:5">
      <c r="D4453" s="120"/>
      <c r="E4453" s="120"/>
    </row>
    <row r="4454" spans="4:5">
      <c r="D4454" s="120"/>
      <c r="E4454" s="120"/>
    </row>
    <row r="4455" spans="4:5">
      <c r="D4455" s="120"/>
      <c r="E4455" s="120"/>
    </row>
    <row r="4456" spans="4:5">
      <c r="D4456" s="120"/>
      <c r="E4456" s="120"/>
    </row>
    <row r="4457" spans="4:5">
      <c r="D4457" s="120"/>
      <c r="E4457" s="120"/>
    </row>
    <row r="4458" spans="4:5">
      <c r="D4458" s="120"/>
      <c r="E4458" s="120"/>
    </row>
    <row r="4459" spans="4:5">
      <c r="D4459" s="120"/>
      <c r="E4459" s="120"/>
    </row>
    <row r="4460" spans="4:5">
      <c r="D4460" s="120"/>
      <c r="E4460" s="120"/>
    </row>
    <row r="4461" spans="4:5">
      <c r="D4461" s="120"/>
      <c r="E4461" s="120"/>
    </row>
    <row r="4462" spans="4:5">
      <c r="D4462" s="120"/>
      <c r="E4462" s="120"/>
    </row>
    <row r="4463" spans="4:5">
      <c r="D4463" s="120"/>
      <c r="E4463" s="120"/>
    </row>
    <row r="4464" spans="4:5">
      <c r="D4464" s="120"/>
      <c r="E4464" s="120"/>
    </row>
    <row r="4465" spans="4:5">
      <c r="D4465" s="120"/>
      <c r="E4465" s="120"/>
    </row>
    <row r="4466" spans="4:5">
      <c r="D4466" s="120"/>
      <c r="E4466" s="120"/>
    </row>
    <row r="4467" spans="4:5">
      <c r="D4467" s="120"/>
      <c r="E4467" s="120"/>
    </row>
    <row r="4468" spans="4:5">
      <c r="D4468" s="120"/>
      <c r="E4468" s="120"/>
    </row>
    <row r="4469" spans="4:5">
      <c r="D4469" s="120"/>
      <c r="E4469" s="120"/>
    </row>
    <row r="4470" spans="4:5">
      <c r="D4470" s="120"/>
      <c r="E4470" s="120"/>
    </row>
    <row r="4471" spans="4:5">
      <c r="D4471" s="120"/>
      <c r="E4471" s="120"/>
    </row>
    <row r="4472" spans="4:5">
      <c r="D4472" s="120"/>
      <c r="E4472" s="120"/>
    </row>
    <row r="4473" spans="4:5">
      <c r="D4473" s="120"/>
      <c r="E4473" s="120"/>
    </row>
    <row r="4474" spans="4:5">
      <c r="D4474" s="120"/>
      <c r="E4474" s="120"/>
    </row>
    <row r="4475" spans="4:5">
      <c r="D4475" s="120"/>
      <c r="E4475" s="120"/>
    </row>
    <row r="4476" spans="4:5">
      <c r="D4476" s="120"/>
      <c r="E4476" s="120"/>
    </row>
    <row r="4477" spans="4:5">
      <c r="D4477" s="120"/>
      <c r="E4477" s="120"/>
    </row>
    <row r="4478" spans="4:5">
      <c r="D4478" s="120"/>
      <c r="E4478" s="120"/>
    </row>
    <row r="4479" spans="4:5">
      <c r="D4479" s="120"/>
      <c r="E4479" s="120"/>
    </row>
    <row r="4480" spans="4:5">
      <c r="D4480" s="120"/>
      <c r="E4480" s="120"/>
    </row>
    <row r="4481" spans="4:5">
      <c r="D4481" s="120"/>
      <c r="E4481" s="120"/>
    </row>
    <row r="4482" spans="4:5">
      <c r="D4482" s="120"/>
      <c r="E4482" s="120"/>
    </row>
    <row r="4483" spans="4:5">
      <c r="D4483" s="120"/>
      <c r="E4483" s="120"/>
    </row>
    <row r="4484" spans="4:5">
      <c r="D4484" s="120"/>
      <c r="E4484" s="120"/>
    </row>
    <row r="4485" spans="4:5">
      <c r="D4485" s="120"/>
      <c r="E4485" s="120"/>
    </row>
    <row r="4486" spans="4:5">
      <c r="D4486" s="120"/>
      <c r="E4486" s="120"/>
    </row>
    <row r="4487" spans="4:5">
      <c r="D4487" s="120"/>
      <c r="E4487" s="120"/>
    </row>
    <row r="4488" spans="4:5">
      <c r="D4488" s="120"/>
      <c r="E4488" s="120"/>
    </row>
    <row r="4489" spans="4:5">
      <c r="D4489" s="120"/>
      <c r="E4489" s="120"/>
    </row>
    <row r="4490" spans="4:5">
      <c r="D4490" s="120"/>
      <c r="E4490" s="120"/>
    </row>
    <row r="4491" spans="4:5">
      <c r="D4491" s="120"/>
      <c r="E4491" s="120"/>
    </row>
    <row r="4492" spans="4:5">
      <c r="D4492" s="120"/>
      <c r="E4492" s="120"/>
    </row>
    <row r="4493" spans="4:5">
      <c r="D4493" s="120"/>
      <c r="E4493" s="120"/>
    </row>
    <row r="4494" spans="4:5">
      <c r="D4494" s="120"/>
      <c r="E4494" s="120"/>
    </row>
    <row r="4495" spans="4:5">
      <c r="D4495" s="120"/>
      <c r="E4495" s="120"/>
    </row>
    <row r="4496" spans="4:5">
      <c r="D4496" s="120"/>
      <c r="E4496" s="120"/>
    </row>
    <row r="4497" spans="4:5">
      <c r="D4497" s="120"/>
      <c r="E4497" s="120"/>
    </row>
    <row r="4498" spans="4:5">
      <c r="D4498" s="120"/>
      <c r="E4498" s="120"/>
    </row>
    <row r="4499" spans="4:5">
      <c r="D4499" s="120"/>
      <c r="E4499" s="120"/>
    </row>
    <row r="4500" spans="4:5">
      <c r="D4500" s="120"/>
      <c r="E4500" s="120"/>
    </row>
    <row r="4501" spans="4:5">
      <c r="D4501" s="120"/>
      <c r="E4501" s="120"/>
    </row>
    <row r="4502" spans="4:5">
      <c r="D4502" s="120"/>
      <c r="E4502" s="120"/>
    </row>
    <row r="4503" spans="4:5">
      <c r="D4503" s="120"/>
      <c r="E4503" s="120"/>
    </row>
    <row r="4504" spans="4:5">
      <c r="D4504" s="120"/>
      <c r="E4504" s="120"/>
    </row>
    <row r="4505" spans="4:5">
      <c r="D4505" s="120"/>
      <c r="E4505" s="120"/>
    </row>
    <row r="4506" spans="4:5">
      <c r="D4506" s="120"/>
      <c r="E4506" s="120"/>
    </row>
    <row r="4507" spans="4:5">
      <c r="D4507" s="120"/>
      <c r="E4507" s="120"/>
    </row>
    <row r="4508" spans="4:5">
      <c r="D4508" s="120"/>
      <c r="E4508" s="120"/>
    </row>
    <row r="4509" spans="4:5">
      <c r="D4509" s="120"/>
      <c r="E4509" s="120"/>
    </row>
    <row r="4510" spans="4:5">
      <c r="D4510" s="120"/>
      <c r="E4510" s="120"/>
    </row>
    <row r="4511" spans="4:5">
      <c r="D4511" s="120"/>
      <c r="E4511" s="120"/>
    </row>
    <row r="4512" spans="4:5">
      <c r="D4512" s="120"/>
      <c r="E4512" s="120"/>
    </row>
    <row r="4513" spans="4:5">
      <c r="D4513" s="120"/>
      <c r="E4513" s="120"/>
    </row>
    <row r="4514" spans="4:5">
      <c r="D4514" s="120"/>
      <c r="E4514" s="120"/>
    </row>
    <row r="4515" spans="4:5">
      <c r="D4515" s="120"/>
      <c r="E4515" s="120"/>
    </row>
    <row r="4516" spans="4:5">
      <c r="D4516" s="120"/>
      <c r="E4516" s="120"/>
    </row>
    <row r="4517" spans="4:5">
      <c r="D4517" s="120"/>
      <c r="E4517" s="120"/>
    </row>
    <row r="4518" spans="4:5">
      <c r="D4518" s="120"/>
      <c r="E4518" s="120"/>
    </row>
    <row r="4519" spans="4:5">
      <c r="D4519" s="120"/>
      <c r="E4519" s="120"/>
    </row>
    <row r="4520" spans="4:5">
      <c r="D4520" s="120"/>
      <c r="E4520" s="120"/>
    </row>
    <row r="4521" spans="4:5">
      <c r="D4521" s="120"/>
      <c r="E4521" s="120"/>
    </row>
    <row r="4522" spans="4:5">
      <c r="D4522" s="120"/>
      <c r="E4522" s="120"/>
    </row>
    <row r="4523" spans="4:5">
      <c r="D4523" s="120"/>
      <c r="E4523" s="120"/>
    </row>
    <row r="4524" spans="4:5">
      <c r="D4524" s="120"/>
      <c r="E4524" s="120"/>
    </row>
    <row r="4525" spans="4:5">
      <c r="D4525" s="120"/>
      <c r="E4525" s="120"/>
    </row>
    <row r="4526" spans="4:5">
      <c r="D4526" s="120"/>
      <c r="E4526" s="120"/>
    </row>
    <row r="4527" spans="4:5">
      <c r="D4527" s="120"/>
      <c r="E4527" s="120"/>
    </row>
    <row r="4528" spans="4:5">
      <c r="D4528" s="120"/>
      <c r="E4528" s="120"/>
    </row>
    <row r="4529" spans="4:5">
      <c r="D4529" s="120"/>
      <c r="E4529" s="120"/>
    </row>
    <row r="4530" spans="4:5">
      <c r="D4530" s="120"/>
      <c r="E4530" s="120"/>
    </row>
    <row r="4531" spans="4:5">
      <c r="D4531" s="120"/>
      <c r="E4531" s="120"/>
    </row>
    <row r="4532" spans="4:5">
      <c r="D4532" s="120"/>
      <c r="E4532" s="120"/>
    </row>
    <row r="4533" spans="4:5">
      <c r="D4533" s="120"/>
      <c r="E4533" s="120"/>
    </row>
    <row r="4534" spans="4:5">
      <c r="D4534" s="120"/>
      <c r="E4534" s="120"/>
    </row>
    <row r="4535" spans="4:5">
      <c r="D4535" s="120"/>
      <c r="E4535" s="120"/>
    </row>
    <row r="4536" spans="4:5">
      <c r="D4536" s="120"/>
      <c r="E4536" s="120"/>
    </row>
    <row r="4537" spans="4:5">
      <c r="D4537" s="120"/>
      <c r="E4537" s="120"/>
    </row>
    <row r="4538" spans="4:5">
      <c r="D4538" s="120"/>
      <c r="E4538" s="120"/>
    </row>
    <row r="4539" spans="4:5">
      <c r="D4539" s="120"/>
      <c r="E4539" s="120"/>
    </row>
    <row r="4540" spans="4:5">
      <c r="D4540" s="120"/>
      <c r="E4540" s="120"/>
    </row>
    <row r="4541" spans="4:5">
      <c r="D4541" s="120"/>
      <c r="E4541" s="120"/>
    </row>
    <row r="4542" spans="4:5">
      <c r="D4542" s="120"/>
      <c r="E4542" s="120"/>
    </row>
    <row r="4543" spans="4:5">
      <c r="D4543" s="120"/>
      <c r="E4543" s="120"/>
    </row>
    <row r="4544" spans="4:5">
      <c r="D4544" s="120"/>
      <c r="E4544" s="120"/>
    </row>
    <row r="4545" spans="4:50">
      <c r="D4545" s="120"/>
      <c r="E4545" s="120"/>
    </row>
    <row r="4546" spans="4:50">
      <c r="D4546" s="120"/>
      <c r="E4546" s="120"/>
    </row>
    <row r="4547" spans="4:50">
      <c r="D4547" s="120"/>
      <c r="E4547" s="120"/>
    </row>
    <row r="4548" spans="4:50">
      <c r="D4548" s="120"/>
      <c r="E4548" s="120"/>
    </row>
    <row r="4549" spans="4:50">
      <c r="D4549" s="120"/>
      <c r="E4549" s="120"/>
    </row>
    <row r="4550" spans="4:50">
      <c r="D4550" s="120"/>
      <c r="E4550" s="120"/>
    </row>
    <row r="4551" spans="4:50">
      <c r="D4551" s="120"/>
      <c r="E4551" s="120"/>
    </row>
    <row r="4552" spans="4:50">
      <c r="D4552" s="120"/>
      <c r="E4552" s="120"/>
    </row>
    <row r="4553" spans="4:50">
      <c r="D4553" s="120"/>
      <c r="E4553" s="120"/>
    </row>
    <row r="4554" spans="4:50">
      <c r="D4554" s="120"/>
      <c r="E4554" s="120"/>
    </row>
    <row r="4555" spans="4:50">
      <c r="D4555" s="120"/>
      <c r="E4555" s="120"/>
    </row>
    <row r="4556" spans="4:50">
      <c r="D4556" s="120"/>
      <c r="E4556" s="120"/>
    </row>
    <row r="4557" spans="4:50">
      <c r="D4557" s="120"/>
      <c r="E4557" s="120"/>
      <c r="F4557" s="333"/>
      <c r="G4557" s="333"/>
      <c r="H4557" s="333"/>
      <c r="I4557" s="333"/>
      <c r="K4557" s="333"/>
      <c r="O4557" s="333"/>
      <c r="Q4557" s="333"/>
      <c r="S4557" s="333"/>
      <c r="U4557" s="333"/>
      <c r="W4557" s="333"/>
      <c r="AA4557" s="333"/>
      <c r="AC4557" s="333"/>
      <c r="AE4557" s="333"/>
      <c r="AG4557" s="333"/>
      <c r="AM4557" s="333"/>
      <c r="AO4557" s="333"/>
      <c r="AS4557" s="333"/>
      <c r="AU4557" s="333"/>
      <c r="AW4557" s="333"/>
      <c r="AX4557" s="120"/>
    </row>
    <row r="4558" spans="4:50">
      <c r="D4558" s="120"/>
      <c r="E4558" s="120"/>
      <c r="F4558" s="333"/>
      <c r="G4558" s="333"/>
      <c r="H4558" s="333"/>
      <c r="I4558" s="333"/>
      <c r="K4558" s="333"/>
      <c r="O4558" s="333"/>
      <c r="Q4558" s="333"/>
      <c r="S4558" s="333"/>
      <c r="U4558" s="333"/>
      <c r="W4558" s="333"/>
      <c r="AA4558" s="333"/>
      <c r="AC4558" s="333"/>
      <c r="AE4558" s="333"/>
      <c r="AG4558" s="333"/>
      <c r="AM4558" s="333"/>
      <c r="AO4558" s="333"/>
      <c r="AS4558" s="333"/>
      <c r="AU4558" s="333"/>
      <c r="AW4558" s="333"/>
      <c r="AX4558" s="120"/>
    </row>
    <row r="4559" spans="4:50">
      <c r="D4559" s="120"/>
      <c r="E4559" s="120"/>
      <c r="F4559" s="333"/>
      <c r="G4559" s="333"/>
      <c r="H4559" s="333"/>
      <c r="I4559" s="333"/>
      <c r="K4559" s="333"/>
      <c r="O4559" s="333"/>
      <c r="Q4559" s="333"/>
      <c r="S4559" s="333"/>
      <c r="U4559" s="333"/>
      <c r="W4559" s="333"/>
      <c r="AA4559" s="333"/>
      <c r="AC4559" s="333"/>
      <c r="AE4559" s="333"/>
      <c r="AG4559" s="333"/>
      <c r="AM4559" s="333"/>
      <c r="AO4559" s="333"/>
      <c r="AS4559" s="333"/>
      <c r="AU4559" s="333"/>
      <c r="AW4559" s="333"/>
      <c r="AX4559" s="120"/>
    </row>
    <row r="4560" spans="4:50">
      <c r="D4560" s="120"/>
      <c r="E4560" s="120"/>
      <c r="F4560" s="333"/>
      <c r="G4560" s="333"/>
      <c r="H4560" s="333"/>
      <c r="I4560" s="333"/>
      <c r="K4560" s="333"/>
      <c r="O4560" s="333"/>
      <c r="Q4560" s="333"/>
      <c r="S4560" s="333"/>
      <c r="U4560" s="333"/>
      <c r="W4560" s="333"/>
      <c r="AA4560" s="333"/>
      <c r="AC4560" s="333"/>
      <c r="AE4560" s="333"/>
      <c r="AG4560" s="333"/>
      <c r="AM4560" s="333"/>
      <c r="AO4560" s="333"/>
      <c r="AS4560" s="333"/>
      <c r="AU4560" s="333"/>
      <c r="AW4560" s="333"/>
      <c r="AX4560" s="120"/>
    </row>
    <row r="4561" spans="4:50">
      <c r="D4561" s="120"/>
      <c r="E4561" s="120"/>
      <c r="F4561" s="333"/>
      <c r="G4561" s="333"/>
      <c r="H4561" s="333"/>
      <c r="I4561" s="333"/>
      <c r="K4561" s="333"/>
      <c r="O4561" s="333"/>
      <c r="Q4561" s="333"/>
      <c r="S4561" s="333"/>
      <c r="U4561" s="333"/>
      <c r="W4561" s="333"/>
      <c r="AA4561" s="333"/>
      <c r="AC4561" s="333"/>
      <c r="AE4561" s="333"/>
      <c r="AG4561" s="333"/>
      <c r="AM4561" s="333"/>
      <c r="AO4561" s="333"/>
      <c r="AS4561" s="333"/>
      <c r="AU4561" s="333"/>
      <c r="AW4561" s="333"/>
      <c r="AX4561" s="120"/>
    </row>
    <row r="4562" spans="4:50">
      <c r="D4562" s="120"/>
      <c r="E4562" s="120"/>
      <c r="F4562" s="333"/>
      <c r="G4562" s="333"/>
      <c r="H4562" s="333"/>
      <c r="I4562" s="333"/>
      <c r="K4562" s="333"/>
      <c r="O4562" s="333"/>
      <c r="Q4562" s="333"/>
      <c r="S4562" s="333"/>
      <c r="U4562" s="333"/>
      <c r="W4562" s="333"/>
      <c r="AA4562" s="333"/>
      <c r="AC4562" s="333"/>
      <c r="AE4562" s="333"/>
      <c r="AG4562" s="333"/>
      <c r="AM4562" s="333"/>
      <c r="AO4562" s="333"/>
      <c r="AS4562" s="333"/>
      <c r="AU4562" s="333"/>
      <c r="AW4562" s="333"/>
      <c r="AX4562" s="120"/>
    </row>
    <row r="4563" spans="4:50">
      <c r="D4563" s="120"/>
      <c r="E4563" s="120"/>
      <c r="F4563" s="333"/>
      <c r="G4563" s="333"/>
      <c r="H4563" s="333"/>
      <c r="I4563" s="333"/>
      <c r="K4563" s="333"/>
      <c r="O4563" s="333"/>
      <c r="Q4563" s="333"/>
      <c r="S4563" s="333"/>
      <c r="U4563" s="333"/>
      <c r="W4563" s="333"/>
      <c r="AA4563" s="333"/>
      <c r="AC4563" s="333"/>
      <c r="AE4563" s="333"/>
      <c r="AG4563" s="333"/>
      <c r="AM4563" s="333"/>
      <c r="AO4563" s="333"/>
      <c r="AS4563" s="333"/>
      <c r="AU4563" s="333"/>
      <c r="AW4563" s="333"/>
      <c r="AX4563" s="120"/>
    </row>
    <row r="4564" spans="4:50">
      <c r="D4564" s="120"/>
      <c r="E4564" s="120"/>
      <c r="F4564" s="333"/>
      <c r="G4564" s="333"/>
      <c r="H4564" s="333"/>
      <c r="I4564" s="333"/>
      <c r="K4564" s="333"/>
      <c r="O4564" s="333"/>
      <c r="Q4564" s="333"/>
      <c r="S4564" s="333"/>
      <c r="U4564" s="333"/>
      <c r="W4564" s="333"/>
      <c r="AA4564" s="333"/>
      <c r="AC4564" s="333"/>
      <c r="AE4564" s="333"/>
      <c r="AG4564" s="333"/>
      <c r="AM4564" s="333"/>
      <c r="AO4564" s="333"/>
      <c r="AS4564" s="333"/>
      <c r="AU4564" s="333"/>
      <c r="AW4564" s="333"/>
      <c r="AX4564" s="120"/>
    </row>
    <row r="4565" spans="4:50">
      <c r="D4565" s="120"/>
      <c r="E4565" s="120"/>
      <c r="F4565" s="333"/>
      <c r="G4565" s="333"/>
      <c r="H4565" s="333"/>
      <c r="I4565" s="333"/>
      <c r="K4565" s="333"/>
      <c r="O4565" s="333"/>
      <c r="Q4565" s="333"/>
      <c r="S4565" s="333"/>
      <c r="U4565" s="333"/>
      <c r="W4565" s="333"/>
      <c r="AA4565" s="333"/>
      <c r="AC4565" s="333"/>
      <c r="AE4565" s="333"/>
      <c r="AG4565" s="333"/>
      <c r="AM4565" s="333"/>
      <c r="AO4565" s="333"/>
      <c r="AS4565" s="333"/>
      <c r="AU4565" s="333"/>
      <c r="AW4565" s="333"/>
      <c r="AX4565" s="120"/>
    </row>
    <row r="4566" spans="4:50">
      <c r="D4566" s="120"/>
      <c r="E4566" s="120"/>
      <c r="F4566" s="333"/>
      <c r="G4566" s="333"/>
      <c r="H4566" s="333"/>
      <c r="I4566" s="333"/>
      <c r="K4566" s="333"/>
      <c r="O4566" s="333"/>
      <c r="Q4566" s="333"/>
      <c r="S4566" s="333"/>
      <c r="U4566" s="333"/>
      <c r="W4566" s="333"/>
      <c r="AA4566" s="333"/>
      <c r="AC4566" s="333"/>
      <c r="AE4566" s="333"/>
      <c r="AG4566" s="333"/>
      <c r="AM4566" s="333"/>
      <c r="AO4566" s="333"/>
      <c r="AS4566" s="333"/>
      <c r="AU4566" s="333"/>
      <c r="AW4566" s="333"/>
      <c r="AX4566" s="120"/>
    </row>
    <row r="4567" spans="4:50">
      <c r="D4567" s="120"/>
      <c r="E4567" s="120"/>
      <c r="F4567" s="333"/>
      <c r="G4567" s="333"/>
      <c r="H4567" s="333"/>
      <c r="I4567" s="333"/>
      <c r="K4567" s="333"/>
      <c r="O4567" s="333"/>
      <c r="Q4567" s="333"/>
      <c r="S4567" s="333"/>
      <c r="U4567" s="333"/>
      <c r="W4567" s="333"/>
      <c r="AA4567" s="333"/>
      <c r="AC4567" s="333"/>
      <c r="AE4567" s="333"/>
      <c r="AG4567" s="333"/>
      <c r="AM4567" s="333"/>
      <c r="AO4567" s="333"/>
      <c r="AS4567" s="333"/>
      <c r="AU4567" s="333"/>
      <c r="AW4567" s="333"/>
      <c r="AX4567" s="120"/>
    </row>
    <row r="4568" spans="4:50">
      <c r="D4568" s="120"/>
      <c r="E4568" s="120"/>
      <c r="F4568" s="333"/>
      <c r="G4568" s="333"/>
      <c r="H4568" s="333"/>
      <c r="I4568" s="333"/>
      <c r="K4568" s="333"/>
      <c r="O4568" s="333"/>
      <c r="Q4568" s="333"/>
      <c r="S4568" s="333"/>
      <c r="U4568" s="333"/>
      <c r="W4568" s="333"/>
      <c r="AA4568" s="333"/>
      <c r="AC4568" s="333"/>
      <c r="AE4568" s="333"/>
      <c r="AG4568" s="333"/>
      <c r="AM4568" s="333"/>
      <c r="AO4568" s="333"/>
      <c r="AS4568" s="333"/>
      <c r="AU4568" s="333"/>
      <c r="AW4568" s="333"/>
      <c r="AX4568" s="120"/>
    </row>
    <row r="4569" spans="4:50">
      <c r="D4569" s="120"/>
      <c r="E4569" s="120"/>
      <c r="F4569" s="333"/>
      <c r="G4569" s="333"/>
      <c r="H4569" s="333"/>
      <c r="I4569" s="333"/>
      <c r="K4569" s="333"/>
      <c r="O4569" s="333"/>
      <c r="Q4569" s="333"/>
      <c r="S4569" s="333"/>
      <c r="U4569" s="333"/>
      <c r="W4569" s="333"/>
      <c r="AA4569" s="333"/>
      <c r="AC4569" s="333"/>
      <c r="AE4569" s="333"/>
      <c r="AG4569" s="333"/>
      <c r="AM4569" s="333"/>
      <c r="AO4569" s="333"/>
      <c r="AS4569" s="333"/>
      <c r="AU4569" s="333"/>
      <c r="AW4569" s="333"/>
      <c r="AX4569" s="120"/>
    </row>
    <row r="4570" spans="4:50">
      <c r="D4570" s="120"/>
      <c r="E4570" s="120"/>
      <c r="F4570" s="333"/>
      <c r="G4570" s="333"/>
      <c r="H4570" s="333"/>
      <c r="I4570" s="333"/>
      <c r="K4570" s="333"/>
      <c r="O4570" s="333"/>
      <c r="Q4570" s="333"/>
      <c r="S4570" s="333"/>
      <c r="U4570" s="333"/>
      <c r="W4570" s="333"/>
      <c r="AA4570" s="333"/>
      <c r="AC4570" s="333"/>
      <c r="AE4570" s="333"/>
      <c r="AG4570" s="333"/>
      <c r="AM4570" s="333"/>
      <c r="AO4570" s="333"/>
      <c r="AS4570" s="333"/>
      <c r="AU4570" s="333"/>
      <c r="AW4570" s="333"/>
      <c r="AX4570" s="120"/>
    </row>
    <row r="4571" spans="4:50">
      <c r="D4571" s="120"/>
      <c r="E4571" s="120"/>
      <c r="F4571" s="333"/>
      <c r="G4571" s="333"/>
      <c r="H4571" s="333"/>
      <c r="I4571" s="333"/>
      <c r="K4571" s="333"/>
      <c r="O4571" s="333"/>
      <c r="Q4571" s="333"/>
      <c r="S4571" s="333"/>
      <c r="U4571" s="333"/>
      <c r="W4571" s="333"/>
      <c r="AA4571" s="333"/>
      <c r="AC4571" s="333"/>
      <c r="AE4571" s="333"/>
      <c r="AG4571" s="333"/>
      <c r="AM4571" s="333"/>
      <c r="AO4571" s="333"/>
      <c r="AS4571" s="333"/>
      <c r="AU4571" s="333"/>
      <c r="AW4571" s="333"/>
      <c r="AX4571" s="120"/>
    </row>
    <row r="4572" spans="4:50">
      <c r="D4572" s="120"/>
      <c r="E4572" s="120"/>
      <c r="F4572" s="333"/>
      <c r="G4572" s="333"/>
      <c r="H4572" s="333"/>
      <c r="I4572" s="333"/>
      <c r="K4572" s="333"/>
      <c r="O4572" s="333"/>
      <c r="Q4572" s="333"/>
      <c r="S4572" s="333"/>
      <c r="U4572" s="333"/>
      <c r="W4572" s="333"/>
      <c r="AA4572" s="333"/>
      <c r="AC4572" s="333"/>
      <c r="AE4572" s="333"/>
      <c r="AG4572" s="333"/>
      <c r="AM4572" s="333"/>
      <c r="AO4572" s="333"/>
      <c r="AS4572" s="333"/>
      <c r="AU4572" s="333"/>
      <c r="AW4572" s="333"/>
      <c r="AX4572" s="120"/>
    </row>
    <row r="4573" spans="4:50">
      <c r="D4573" s="120"/>
      <c r="E4573" s="120"/>
      <c r="F4573" s="333"/>
      <c r="G4573" s="333"/>
      <c r="H4573" s="333"/>
      <c r="I4573" s="333"/>
      <c r="K4573" s="333"/>
      <c r="O4573" s="333"/>
      <c r="Q4573" s="333"/>
      <c r="S4573" s="333"/>
      <c r="U4573" s="333"/>
      <c r="W4573" s="333"/>
      <c r="AA4573" s="333"/>
      <c r="AC4573" s="333"/>
      <c r="AE4573" s="333"/>
      <c r="AG4573" s="333"/>
      <c r="AM4573" s="333"/>
      <c r="AO4573" s="333"/>
      <c r="AS4573" s="333"/>
      <c r="AU4573" s="333"/>
      <c r="AW4573" s="333"/>
      <c r="AX4573" s="120"/>
    </row>
    <row r="4574" spans="4:50">
      <c r="D4574" s="120"/>
      <c r="E4574" s="120"/>
      <c r="F4574" s="333"/>
      <c r="G4574" s="333"/>
      <c r="H4574" s="333"/>
      <c r="I4574" s="333"/>
      <c r="K4574" s="333"/>
      <c r="O4574" s="333"/>
      <c r="Q4574" s="333"/>
      <c r="S4574" s="333"/>
      <c r="U4574" s="333"/>
      <c r="W4574" s="333"/>
      <c r="AA4574" s="333"/>
      <c r="AC4574" s="333"/>
      <c r="AE4574" s="333"/>
      <c r="AG4574" s="333"/>
      <c r="AM4574" s="333"/>
      <c r="AO4574" s="333"/>
      <c r="AS4574" s="333"/>
      <c r="AU4574" s="333"/>
      <c r="AW4574" s="333"/>
      <c r="AX4574" s="120"/>
    </row>
    <row r="4575" spans="4:50">
      <c r="D4575" s="120"/>
      <c r="E4575" s="120"/>
      <c r="F4575" s="333"/>
      <c r="G4575" s="333"/>
      <c r="H4575" s="333"/>
      <c r="I4575" s="333"/>
      <c r="K4575" s="333"/>
      <c r="O4575" s="333"/>
      <c r="Q4575" s="333"/>
      <c r="S4575" s="333"/>
      <c r="U4575" s="333"/>
      <c r="W4575" s="333"/>
      <c r="AA4575" s="333"/>
      <c r="AC4575" s="333"/>
      <c r="AE4575" s="333"/>
      <c r="AG4575" s="333"/>
      <c r="AM4575" s="333"/>
      <c r="AO4575" s="333"/>
      <c r="AS4575" s="333"/>
      <c r="AU4575" s="333"/>
      <c r="AW4575" s="333"/>
      <c r="AX4575" s="120"/>
    </row>
    <row r="4576" spans="4:50">
      <c r="D4576" s="120"/>
      <c r="E4576" s="120"/>
      <c r="F4576" s="333"/>
      <c r="G4576" s="333"/>
      <c r="H4576" s="333"/>
      <c r="I4576" s="333"/>
      <c r="K4576" s="333"/>
      <c r="O4576" s="333"/>
      <c r="Q4576" s="333"/>
      <c r="S4576" s="333"/>
      <c r="U4576" s="333"/>
      <c r="W4576" s="333"/>
      <c r="AA4576" s="333"/>
      <c r="AC4576" s="333"/>
      <c r="AE4576" s="333"/>
      <c r="AG4576" s="333"/>
      <c r="AM4576" s="333"/>
      <c r="AO4576" s="333"/>
      <c r="AS4576" s="333"/>
      <c r="AU4576" s="333"/>
      <c r="AW4576" s="333"/>
      <c r="AX4576" s="120"/>
    </row>
    <row r="4577" spans="4:50">
      <c r="D4577" s="120"/>
      <c r="E4577" s="120"/>
      <c r="F4577" s="333"/>
      <c r="G4577" s="333"/>
      <c r="H4577" s="333"/>
      <c r="I4577" s="333"/>
      <c r="K4577" s="333"/>
      <c r="O4577" s="333"/>
      <c r="Q4577" s="333"/>
      <c r="S4577" s="333"/>
      <c r="U4577" s="333"/>
      <c r="W4577" s="333"/>
      <c r="AA4577" s="333"/>
      <c r="AC4577" s="333"/>
      <c r="AE4577" s="333"/>
      <c r="AG4577" s="333"/>
      <c r="AM4577" s="333"/>
      <c r="AO4577" s="333"/>
      <c r="AS4577" s="333"/>
      <c r="AU4577" s="333"/>
      <c r="AW4577" s="333"/>
      <c r="AX4577" s="120"/>
    </row>
    <row r="4578" spans="4:50">
      <c r="D4578" s="120"/>
      <c r="E4578" s="120"/>
      <c r="F4578" s="333"/>
      <c r="G4578" s="333"/>
      <c r="H4578" s="333"/>
      <c r="I4578" s="333"/>
      <c r="K4578" s="333"/>
      <c r="O4578" s="333"/>
      <c r="Q4578" s="333"/>
      <c r="S4578" s="333"/>
      <c r="U4578" s="333"/>
      <c r="W4578" s="333"/>
      <c r="AA4578" s="333"/>
      <c r="AC4578" s="333"/>
      <c r="AE4578" s="333"/>
      <c r="AG4578" s="333"/>
      <c r="AM4578" s="333"/>
      <c r="AO4578" s="333"/>
      <c r="AS4578" s="333"/>
      <c r="AU4578" s="333"/>
      <c r="AW4578" s="333"/>
      <c r="AX4578" s="120"/>
    </row>
    <row r="4579" spans="4:50">
      <c r="D4579" s="120"/>
      <c r="E4579" s="120"/>
      <c r="F4579" s="333"/>
      <c r="G4579" s="333"/>
      <c r="H4579" s="333"/>
      <c r="I4579" s="333"/>
      <c r="K4579" s="333"/>
      <c r="O4579" s="333"/>
      <c r="Q4579" s="333"/>
      <c r="S4579" s="333"/>
      <c r="U4579" s="333"/>
      <c r="W4579" s="333"/>
      <c r="AA4579" s="333"/>
      <c r="AC4579" s="333"/>
      <c r="AE4579" s="333"/>
      <c r="AG4579" s="333"/>
      <c r="AM4579" s="333"/>
      <c r="AO4579" s="333"/>
      <c r="AS4579" s="333"/>
      <c r="AU4579" s="333"/>
      <c r="AW4579" s="333"/>
      <c r="AX4579" s="120"/>
    </row>
    <row r="4580" spans="4:50">
      <c r="D4580" s="120"/>
      <c r="E4580" s="120"/>
      <c r="F4580" s="333"/>
      <c r="G4580" s="333"/>
      <c r="H4580" s="333"/>
      <c r="I4580" s="333"/>
      <c r="K4580" s="333"/>
      <c r="O4580" s="333"/>
      <c r="Q4580" s="333"/>
      <c r="S4580" s="333"/>
      <c r="U4580" s="333"/>
      <c r="W4580" s="333"/>
      <c r="AA4580" s="333"/>
      <c r="AC4580" s="333"/>
      <c r="AE4580" s="333"/>
      <c r="AG4580" s="333"/>
      <c r="AM4580" s="333"/>
      <c r="AO4580" s="333"/>
      <c r="AS4580" s="333"/>
      <c r="AU4580" s="333"/>
      <c r="AW4580" s="333"/>
      <c r="AX4580" s="120"/>
    </row>
    <row r="4581" spans="4:50">
      <c r="D4581" s="120"/>
      <c r="E4581" s="120"/>
      <c r="F4581" s="333"/>
      <c r="G4581" s="333"/>
      <c r="H4581" s="333"/>
      <c r="I4581" s="333"/>
      <c r="K4581" s="333"/>
      <c r="O4581" s="333"/>
      <c r="Q4581" s="333"/>
      <c r="S4581" s="333"/>
      <c r="U4581" s="333"/>
      <c r="W4581" s="333"/>
      <c r="AA4581" s="333"/>
      <c r="AC4581" s="333"/>
      <c r="AE4581" s="333"/>
      <c r="AG4581" s="333"/>
      <c r="AM4581" s="333"/>
      <c r="AO4581" s="333"/>
      <c r="AS4581" s="333"/>
      <c r="AU4581" s="333"/>
      <c r="AW4581" s="333"/>
      <c r="AX4581" s="120"/>
    </row>
    <row r="4582" spans="4:50">
      <c r="D4582" s="120"/>
      <c r="E4582" s="120"/>
      <c r="F4582" s="333"/>
      <c r="G4582" s="333"/>
      <c r="H4582" s="333"/>
      <c r="I4582" s="333"/>
      <c r="K4582" s="333"/>
      <c r="O4582" s="333"/>
      <c r="Q4582" s="333"/>
      <c r="S4582" s="333"/>
      <c r="U4582" s="333"/>
      <c r="W4582" s="333"/>
      <c r="AA4582" s="333"/>
      <c r="AC4582" s="333"/>
      <c r="AE4582" s="333"/>
      <c r="AG4582" s="333"/>
      <c r="AM4582" s="333"/>
      <c r="AO4582" s="333"/>
      <c r="AS4582" s="333"/>
      <c r="AU4582" s="333"/>
      <c r="AW4582" s="333"/>
      <c r="AX4582" s="120"/>
    </row>
    <row r="4583" spans="4:50">
      <c r="D4583" s="120"/>
      <c r="E4583" s="120"/>
      <c r="F4583" s="333"/>
      <c r="G4583" s="333"/>
      <c r="H4583" s="333"/>
      <c r="I4583" s="333"/>
      <c r="K4583" s="333"/>
      <c r="O4583" s="333"/>
      <c r="Q4583" s="333"/>
      <c r="S4583" s="333"/>
      <c r="U4583" s="333"/>
      <c r="W4583" s="333"/>
      <c r="AA4583" s="333"/>
      <c r="AC4583" s="333"/>
      <c r="AE4583" s="333"/>
      <c r="AG4583" s="333"/>
      <c r="AM4583" s="333"/>
      <c r="AO4583" s="333"/>
      <c r="AS4583" s="333"/>
      <c r="AU4583" s="333"/>
      <c r="AW4583" s="333"/>
      <c r="AX4583" s="120"/>
    </row>
    <row r="4584" spans="4:50">
      <c r="D4584" s="120"/>
      <c r="E4584" s="120"/>
      <c r="F4584" s="333"/>
      <c r="G4584" s="333"/>
      <c r="H4584" s="333"/>
      <c r="I4584" s="333"/>
      <c r="K4584" s="333"/>
      <c r="O4584" s="333"/>
      <c r="Q4584" s="333"/>
      <c r="S4584" s="333"/>
      <c r="U4584" s="333"/>
      <c r="W4584" s="333"/>
      <c r="AA4584" s="333"/>
      <c r="AC4584" s="333"/>
      <c r="AE4584" s="333"/>
      <c r="AG4584" s="333"/>
      <c r="AM4584" s="333"/>
      <c r="AO4584" s="333"/>
      <c r="AS4584" s="333"/>
      <c r="AU4584" s="333"/>
      <c r="AW4584" s="333"/>
      <c r="AX4584" s="120"/>
    </row>
    <row r="4585" spans="4:50">
      <c r="D4585" s="120"/>
      <c r="E4585" s="120"/>
      <c r="F4585" s="333"/>
      <c r="G4585" s="333"/>
      <c r="H4585" s="333"/>
      <c r="I4585" s="333"/>
      <c r="K4585" s="333"/>
      <c r="O4585" s="333"/>
      <c r="Q4585" s="333"/>
      <c r="S4585" s="333"/>
      <c r="U4585" s="333"/>
      <c r="W4585" s="333"/>
      <c r="AA4585" s="333"/>
      <c r="AC4585" s="333"/>
      <c r="AE4585" s="333"/>
      <c r="AG4585" s="333"/>
      <c r="AM4585" s="333"/>
      <c r="AO4585" s="333"/>
      <c r="AS4585" s="333"/>
      <c r="AU4585" s="333"/>
      <c r="AW4585" s="333"/>
      <c r="AX4585" s="120"/>
    </row>
    <row r="4586" spans="4:50">
      <c r="D4586" s="120"/>
      <c r="E4586" s="120"/>
      <c r="F4586" s="333"/>
      <c r="G4586" s="333"/>
      <c r="H4586" s="333"/>
      <c r="I4586" s="333"/>
      <c r="K4586" s="333"/>
      <c r="O4586" s="333"/>
      <c r="Q4586" s="333"/>
      <c r="S4586" s="333"/>
      <c r="U4586" s="333"/>
      <c r="W4586" s="333"/>
      <c r="AA4586" s="333"/>
      <c r="AC4586" s="333"/>
      <c r="AE4586" s="333"/>
      <c r="AG4586" s="333"/>
      <c r="AM4586" s="333"/>
      <c r="AO4586" s="333"/>
      <c r="AS4586" s="333"/>
      <c r="AU4586" s="333"/>
      <c r="AW4586" s="333"/>
      <c r="AX4586" s="120"/>
    </row>
    <row r="4587" spans="4:50">
      <c r="D4587" s="120"/>
      <c r="E4587" s="120"/>
      <c r="F4587" s="333"/>
      <c r="G4587" s="333"/>
      <c r="H4587" s="333"/>
      <c r="I4587" s="333"/>
      <c r="K4587" s="333"/>
      <c r="O4587" s="333"/>
      <c r="Q4587" s="333"/>
      <c r="S4587" s="333"/>
      <c r="U4587" s="333"/>
      <c r="W4587" s="333"/>
      <c r="AA4587" s="333"/>
      <c r="AC4587" s="333"/>
      <c r="AE4587" s="333"/>
      <c r="AG4587" s="333"/>
      <c r="AM4587" s="333"/>
      <c r="AO4587" s="333"/>
      <c r="AS4587" s="333"/>
      <c r="AU4587" s="333"/>
      <c r="AW4587" s="333"/>
      <c r="AX4587" s="120"/>
    </row>
    <row r="4588" spans="4:50">
      <c r="D4588" s="120"/>
      <c r="E4588" s="120"/>
      <c r="F4588" s="333"/>
      <c r="G4588" s="333"/>
      <c r="H4588" s="333"/>
      <c r="I4588" s="333"/>
      <c r="K4588" s="333"/>
      <c r="O4588" s="333"/>
      <c r="Q4588" s="333"/>
      <c r="S4588" s="333"/>
      <c r="U4588" s="333"/>
      <c r="W4588" s="333"/>
      <c r="AA4588" s="333"/>
      <c r="AC4588" s="333"/>
      <c r="AE4588" s="333"/>
      <c r="AG4588" s="333"/>
      <c r="AM4588" s="333"/>
      <c r="AO4588" s="333"/>
      <c r="AS4588" s="333"/>
      <c r="AU4588" s="333"/>
      <c r="AW4588" s="333"/>
      <c r="AX4588" s="120"/>
    </row>
    <row r="4589" spans="4:50">
      <c r="D4589" s="120"/>
      <c r="E4589" s="120"/>
      <c r="F4589" s="333"/>
      <c r="G4589" s="333"/>
      <c r="H4589" s="333"/>
      <c r="I4589" s="333"/>
      <c r="K4589" s="333"/>
      <c r="O4589" s="333"/>
      <c r="Q4589" s="333"/>
      <c r="S4589" s="333"/>
      <c r="U4589" s="333"/>
      <c r="W4589" s="333"/>
      <c r="AA4589" s="333"/>
      <c r="AC4589" s="333"/>
      <c r="AE4589" s="333"/>
      <c r="AG4589" s="333"/>
      <c r="AM4589" s="333"/>
      <c r="AO4589" s="333"/>
      <c r="AS4589" s="333"/>
      <c r="AU4589" s="333"/>
      <c r="AW4589" s="333"/>
      <c r="AX4589" s="120"/>
    </row>
    <row r="4590" spans="4:50">
      <c r="D4590" s="120"/>
      <c r="E4590" s="120"/>
      <c r="F4590" s="333"/>
      <c r="G4590" s="333"/>
      <c r="H4590" s="333"/>
      <c r="I4590" s="333"/>
      <c r="K4590" s="333"/>
      <c r="O4590" s="333"/>
      <c r="Q4590" s="333"/>
      <c r="S4590" s="333"/>
      <c r="U4590" s="333"/>
      <c r="W4590" s="333"/>
      <c r="AA4590" s="333"/>
      <c r="AC4590" s="333"/>
      <c r="AE4590" s="333"/>
      <c r="AG4590" s="333"/>
      <c r="AM4590" s="333"/>
      <c r="AO4590" s="333"/>
      <c r="AS4590" s="333"/>
      <c r="AU4590" s="333"/>
      <c r="AW4590" s="333"/>
      <c r="AX4590" s="120"/>
    </row>
    <row r="4591" spans="4:50">
      <c r="D4591" s="120"/>
      <c r="E4591" s="120"/>
      <c r="F4591" s="333"/>
      <c r="G4591" s="333"/>
      <c r="H4591" s="333"/>
      <c r="I4591" s="333"/>
      <c r="K4591" s="333"/>
      <c r="O4591" s="333"/>
      <c r="Q4591" s="333"/>
      <c r="S4591" s="333"/>
      <c r="U4591" s="333"/>
      <c r="W4591" s="333"/>
      <c r="AA4591" s="333"/>
      <c r="AC4591" s="333"/>
      <c r="AE4591" s="333"/>
      <c r="AG4591" s="333"/>
      <c r="AM4591" s="333"/>
      <c r="AO4591" s="333"/>
      <c r="AS4591" s="333"/>
      <c r="AU4591" s="333"/>
      <c r="AW4591" s="333"/>
      <c r="AX4591" s="120"/>
    </row>
    <row r="4592" spans="4:50">
      <c r="D4592" s="120"/>
      <c r="E4592" s="120"/>
      <c r="F4592" s="333"/>
      <c r="G4592" s="333"/>
      <c r="H4592" s="333"/>
      <c r="I4592" s="333"/>
      <c r="K4592" s="333"/>
      <c r="O4592" s="333"/>
      <c r="Q4592" s="333"/>
      <c r="S4592" s="333"/>
      <c r="U4592" s="333"/>
      <c r="W4592" s="333"/>
      <c r="AA4592" s="333"/>
      <c r="AC4592" s="333"/>
      <c r="AE4592" s="333"/>
      <c r="AG4592" s="333"/>
      <c r="AM4592" s="333"/>
      <c r="AO4592" s="333"/>
      <c r="AS4592" s="333"/>
      <c r="AU4592" s="333"/>
      <c r="AW4592" s="333"/>
      <c r="AX4592" s="120"/>
    </row>
    <row r="4593" spans="4:50">
      <c r="D4593" s="120"/>
      <c r="E4593" s="120"/>
      <c r="F4593" s="333"/>
      <c r="G4593" s="333"/>
      <c r="H4593" s="333"/>
      <c r="I4593" s="333"/>
      <c r="K4593" s="333"/>
      <c r="O4593" s="333"/>
      <c r="Q4593" s="333"/>
      <c r="S4593" s="333"/>
      <c r="U4593" s="333"/>
      <c r="W4593" s="333"/>
      <c r="AA4593" s="333"/>
      <c r="AC4593" s="333"/>
      <c r="AE4593" s="333"/>
      <c r="AG4593" s="333"/>
      <c r="AM4593" s="333"/>
      <c r="AO4593" s="333"/>
      <c r="AS4593" s="333"/>
      <c r="AU4593" s="333"/>
      <c r="AW4593" s="333"/>
      <c r="AX4593" s="120"/>
    </row>
    <row r="4594" spans="4:50">
      <c r="D4594" s="120"/>
      <c r="E4594" s="120"/>
      <c r="F4594" s="333"/>
      <c r="G4594" s="333"/>
      <c r="H4594" s="333"/>
      <c r="I4594" s="333"/>
      <c r="K4594" s="333"/>
      <c r="O4594" s="333"/>
      <c r="Q4594" s="333"/>
      <c r="S4594" s="333"/>
      <c r="U4594" s="333"/>
      <c r="W4594" s="333"/>
      <c r="AA4594" s="333"/>
      <c r="AC4594" s="333"/>
      <c r="AE4594" s="333"/>
      <c r="AG4594" s="333"/>
      <c r="AM4594" s="333"/>
      <c r="AO4594" s="333"/>
      <c r="AS4594" s="333"/>
      <c r="AU4594" s="333"/>
      <c r="AW4594" s="333"/>
      <c r="AX4594" s="120"/>
    </row>
    <row r="4595" spans="4:50">
      <c r="D4595" s="120"/>
      <c r="E4595" s="120"/>
      <c r="F4595" s="333"/>
      <c r="G4595" s="333"/>
      <c r="H4595" s="333"/>
      <c r="I4595" s="333"/>
      <c r="K4595" s="333"/>
      <c r="O4595" s="333"/>
      <c r="Q4595" s="333"/>
      <c r="S4595" s="333"/>
      <c r="U4595" s="333"/>
      <c r="W4595" s="333"/>
      <c r="AA4595" s="333"/>
      <c r="AC4595" s="333"/>
      <c r="AE4595" s="333"/>
      <c r="AG4595" s="333"/>
      <c r="AM4595" s="333"/>
      <c r="AO4595" s="333"/>
      <c r="AS4595" s="333"/>
      <c r="AU4595" s="333"/>
      <c r="AW4595" s="333"/>
      <c r="AX4595" s="120"/>
    </row>
    <row r="4596" spans="4:50">
      <c r="D4596" s="120"/>
      <c r="E4596" s="120"/>
      <c r="F4596" s="333"/>
      <c r="G4596" s="333"/>
      <c r="H4596" s="333"/>
      <c r="I4596" s="333"/>
      <c r="K4596" s="333"/>
      <c r="O4596" s="333"/>
      <c r="Q4596" s="333"/>
      <c r="S4596" s="333"/>
      <c r="U4596" s="333"/>
      <c r="W4596" s="333"/>
      <c r="AA4596" s="333"/>
      <c r="AC4596" s="333"/>
      <c r="AE4596" s="333"/>
      <c r="AG4596" s="333"/>
      <c r="AM4596" s="333"/>
      <c r="AO4596" s="333"/>
      <c r="AS4596" s="333"/>
      <c r="AU4596" s="333"/>
      <c r="AW4596" s="333"/>
      <c r="AX4596" s="120"/>
    </row>
    <row r="4597" spans="4:50">
      <c r="D4597" s="120"/>
      <c r="E4597" s="120"/>
      <c r="F4597" s="333"/>
      <c r="G4597" s="333"/>
      <c r="H4597" s="333"/>
      <c r="I4597" s="333"/>
      <c r="K4597" s="333"/>
      <c r="O4597" s="333"/>
      <c r="Q4597" s="333"/>
      <c r="S4597" s="333"/>
      <c r="U4597" s="333"/>
      <c r="W4597" s="333"/>
      <c r="AA4597" s="333"/>
      <c r="AC4597" s="333"/>
      <c r="AE4597" s="333"/>
      <c r="AG4597" s="333"/>
      <c r="AM4597" s="333"/>
      <c r="AO4597" s="333"/>
      <c r="AS4597" s="333"/>
      <c r="AU4597" s="333"/>
      <c r="AW4597" s="333"/>
      <c r="AX4597" s="120"/>
    </row>
    <row r="4598" spans="4:50">
      <c r="D4598" s="120"/>
      <c r="E4598" s="120"/>
      <c r="F4598" s="333"/>
      <c r="G4598" s="333"/>
      <c r="H4598" s="333"/>
      <c r="I4598" s="333"/>
      <c r="K4598" s="333"/>
      <c r="O4598" s="333"/>
      <c r="Q4598" s="333"/>
      <c r="S4598" s="333"/>
      <c r="U4598" s="333"/>
      <c r="W4598" s="333"/>
      <c r="AA4598" s="333"/>
      <c r="AC4598" s="333"/>
      <c r="AE4598" s="333"/>
      <c r="AG4598" s="333"/>
      <c r="AM4598" s="333"/>
      <c r="AO4598" s="333"/>
      <c r="AS4598" s="333"/>
      <c r="AU4598" s="333"/>
      <c r="AW4598" s="333"/>
      <c r="AX4598" s="120"/>
    </row>
    <row r="4599" spans="4:50">
      <c r="D4599" s="120"/>
      <c r="E4599" s="120"/>
      <c r="F4599" s="333"/>
      <c r="G4599" s="333"/>
      <c r="H4599" s="333"/>
      <c r="I4599" s="333"/>
      <c r="K4599" s="333"/>
      <c r="O4599" s="333"/>
      <c r="Q4599" s="333"/>
      <c r="S4599" s="333"/>
      <c r="U4599" s="333"/>
      <c r="W4599" s="333"/>
      <c r="AA4599" s="333"/>
      <c r="AC4599" s="333"/>
      <c r="AE4599" s="333"/>
      <c r="AG4599" s="333"/>
      <c r="AM4599" s="333"/>
      <c r="AO4599" s="333"/>
      <c r="AS4599" s="333"/>
      <c r="AU4599" s="333"/>
      <c r="AW4599" s="333"/>
      <c r="AX4599" s="120"/>
    </row>
    <row r="4600" spans="4:50">
      <c r="D4600" s="120"/>
      <c r="E4600" s="120"/>
      <c r="F4600" s="333"/>
      <c r="G4600" s="333"/>
      <c r="H4600" s="333"/>
      <c r="I4600" s="333"/>
      <c r="K4600" s="333"/>
      <c r="O4600" s="333"/>
      <c r="Q4600" s="333"/>
      <c r="S4600" s="333"/>
      <c r="U4600" s="333"/>
      <c r="W4600" s="333"/>
      <c r="AA4600" s="333"/>
      <c r="AC4600" s="333"/>
      <c r="AE4600" s="333"/>
      <c r="AG4600" s="333"/>
      <c r="AM4600" s="333"/>
      <c r="AO4600" s="333"/>
      <c r="AS4600" s="333"/>
      <c r="AU4600" s="333"/>
      <c r="AW4600" s="333"/>
      <c r="AX4600" s="120"/>
    </row>
    <row r="4601" spans="4:50">
      <c r="D4601" s="120"/>
      <c r="E4601" s="120"/>
      <c r="F4601" s="333"/>
      <c r="G4601" s="333"/>
      <c r="H4601" s="333"/>
      <c r="I4601" s="333"/>
      <c r="K4601" s="333"/>
      <c r="O4601" s="333"/>
      <c r="Q4601" s="333"/>
      <c r="S4601" s="333"/>
      <c r="U4601" s="333"/>
      <c r="W4601" s="333"/>
      <c r="AA4601" s="333"/>
      <c r="AC4601" s="333"/>
      <c r="AE4601" s="333"/>
      <c r="AG4601" s="333"/>
      <c r="AM4601" s="333"/>
      <c r="AO4601" s="333"/>
      <c r="AS4601" s="333"/>
      <c r="AU4601" s="333"/>
      <c r="AW4601" s="333"/>
      <c r="AX4601" s="120"/>
    </row>
    <row r="4602" spans="4:50">
      <c r="D4602" s="120"/>
      <c r="E4602" s="120"/>
      <c r="F4602" s="333"/>
      <c r="G4602" s="333"/>
      <c r="H4602" s="333"/>
      <c r="I4602" s="333"/>
      <c r="K4602" s="333"/>
      <c r="O4602" s="333"/>
      <c r="Q4602" s="333"/>
      <c r="S4602" s="333"/>
      <c r="U4602" s="333"/>
      <c r="W4602" s="333"/>
      <c r="AA4602" s="333"/>
      <c r="AC4602" s="333"/>
      <c r="AE4602" s="333"/>
      <c r="AG4602" s="333"/>
      <c r="AM4602" s="333"/>
      <c r="AO4602" s="333"/>
      <c r="AS4602" s="333"/>
      <c r="AU4602" s="333"/>
      <c r="AW4602" s="333"/>
      <c r="AX4602" s="120"/>
    </row>
    <row r="4603" spans="4:50">
      <c r="D4603" s="120"/>
      <c r="E4603" s="120"/>
      <c r="F4603" s="333"/>
      <c r="G4603" s="333"/>
      <c r="H4603" s="333"/>
      <c r="I4603" s="333"/>
      <c r="K4603" s="333"/>
      <c r="O4603" s="333"/>
      <c r="Q4603" s="333"/>
      <c r="S4603" s="333"/>
      <c r="U4603" s="333"/>
      <c r="W4603" s="333"/>
      <c r="AA4603" s="333"/>
      <c r="AC4603" s="333"/>
      <c r="AE4603" s="333"/>
      <c r="AG4603" s="333"/>
      <c r="AM4603" s="333"/>
      <c r="AO4603" s="333"/>
      <c r="AS4603" s="333"/>
      <c r="AU4603" s="333"/>
      <c r="AW4603" s="333"/>
      <c r="AX4603" s="120"/>
    </row>
    <row r="4604" spans="4:50">
      <c r="D4604" s="120"/>
      <c r="E4604" s="120"/>
      <c r="F4604" s="333"/>
      <c r="G4604" s="333"/>
      <c r="H4604" s="333"/>
      <c r="I4604" s="333"/>
      <c r="K4604" s="333"/>
      <c r="O4604" s="333"/>
      <c r="Q4604" s="333"/>
      <c r="S4604" s="333"/>
      <c r="U4604" s="333"/>
      <c r="W4604" s="333"/>
      <c r="AA4604" s="333"/>
      <c r="AC4604" s="333"/>
      <c r="AE4604" s="333"/>
      <c r="AG4604" s="333"/>
      <c r="AM4604" s="333"/>
      <c r="AO4604" s="333"/>
      <c r="AS4604" s="333"/>
      <c r="AU4604" s="333"/>
      <c r="AW4604" s="333"/>
      <c r="AX4604" s="120"/>
    </row>
    <row r="4605" spans="4:50">
      <c r="D4605" s="120"/>
      <c r="E4605" s="120"/>
      <c r="F4605" s="333"/>
      <c r="G4605" s="333"/>
      <c r="H4605" s="333"/>
      <c r="I4605" s="333"/>
      <c r="K4605" s="333"/>
      <c r="O4605" s="333"/>
      <c r="Q4605" s="333"/>
      <c r="S4605" s="333"/>
      <c r="U4605" s="333"/>
      <c r="W4605" s="333"/>
      <c r="AA4605" s="333"/>
      <c r="AC4605" s="333"/>
      <c r="AE4605" s="333"/>
      <c r="AG4605" s="333"/>
      <c r="AM4605" s="333"/>
      <c r="AO4605" s="333"/>
      <c r="AS4605" s="333"/>
      <c r="AU4605" s="333"/>
      <c r="AW4605" s="333"/>
      <c r="AX4605" s="120"/>
    </row>
    <row r="4606" spans="4:50">
      <c r="D4606" s="120"/>
      <c r="E4606" s="120"/>
      <c r="F4606" s="333"/>
      <c r="G4606" s="333"/>
      <c r="H4606" s="333"/>
      <c r="I4606" s="333"/>
      <c r="K4606" s="333"/>
      <c r="O4606" s="333"/>
      <c r="Q4606" s="333"/>
      <c r="S4606" s="333"/>
      <c r="U4606" s="333"/>
      <c r="W4606" s="333"/>
      <c r="AA4606" s="333"/>
      <c r="AC4606" s="333"/>
      <c r="AE4606" s="333"/>
      <c r="AG4606" s="333"/>
      <c r="AM4606" s="333"/>
      <c r="AO4606" s="333"/>
      <c r="AS4606" s="333"/>
      <c r="AU4606" s="333"/>
      <c r="AW4606" s="333"/>
      <c r="AX4606" s="120"/>
    </row>
    <row r="4607" spans="4:50">
      <c r="D4607" s="120"/>
      <c r="E4607" s="120"/>
      <c r="F4607" s="333"/>
      <c r="G4607" s="333"/>
      <c r="H4607" s="333"/>
      <c r="I4607" s="333"/>
      <c r="K4607" s="333"/>
      <c r="O4607" s="333"/>
      <c r="Q4607" s="333"/>
      <c r="S4607" s="333"/>
      <c r="U4607" s="333"/>
      <c r="W4607" s="333"/>
      <c r="AA4607" s="333"/>
      <c r="AC4607" s="333"/>
      <c r="AE4607" s="333"/>
      <c r="AG4607" s="333"/>
      <c r="AM4607" s="333"/>
      <c r="AO4607" s="333"/>
      <c r="AS4607" s="333"/>
      <c r="AU4607" s="333"/>
      <c r="AW4607" s="333"/>
      <c r="AX4607" s="120"/>
    </row>
    <row r="4608" spans="4:50">
      <c r="D4608" s="120"/>
      <c r="E4608" s="120"/>
      <c r="F4608" s="333"/>
      <c r="G4608" s="333"/>
      <c r="H4608" s="333"/>
      <c r="I4608" s="333"/>
      <c r="K4608" s="333"/>
      <c r="O4608" s="333"/>
      <c r="Q4608" s="333"/>
      <c r="S4608" s="333"/>
      <c r="U4608" s="333"/>
      <c r="W4608" s="333"/>
      <c r="AA4608" s="333"/>
      <c r="AC4608" s="333"/>
      <c r="AE4608" s="333"/>
      <c r="AG4608" s="333"/>
      <c r="AM4608" s="333"/>
      <c r="AO4608" s="333"/>
      <c r="AS4608" s="333"/>
      <c r="AU4608" s="333"/>
      <c r="AW4608" s="333"/>
      <c r="AX4608" s="120"/>
    </row>
    <row r="4609" spans="4:50">
      <c r="D4609" s="120"/>
      <c r="E4609" s="120"/>
      <c r="F4609" s="333"/>
      <c r="G4609" s="333"/>
      <c r="H4609" s="333"/>
      <c r="I4609" s="333"/>
      <c r="K4609" s="333"/>
      <c r="O4609" s="333"/>
      <c r="Q4609" s="333"/>
      <c r="S4609" s="333"/>
      <c r="U4609" s="333"/>
      <c r="W4609" s="333"/>
      <c r="AA4609" s="333"/>
      <c r="AC4609" s="333"/>
      <c r="AE4609" s="333"/>
      <c r="AG4609" s="333"/>
      <c r="AM4609" s="333"/>
      <c r="AO4609" s="333"/>
      <c r="AS4609" s="333"/>
      <c r="AU4609" s="333"/>
      <c r="AW4609" s="333"/>
      <c r="AX4609" s="120"/>
    </row>
    <row r="4610" spans="4:50">
      <c r="D4610" s="120"/>
      <c r="E4610" s="120"/>
      <c r="F4610" s="333"/>
      <c r="G4610" s="333"/>
      <c r="H4610" s="333"/>
      <c r="I4610" s="333"/>
      <c r="K4610" s="333"/>
      <c r="O4610" s="333"/>
      <c r="Q4610" s="333"/>
      <c r="S4610" s="333"/>
      <c r="U4610" s="333"/>
      <c r="W4610" s="333"/>
      <c r="AA4610" s="333"/>
      <c r="AC4610" s="333"/>
      <c r="AE4610" s="333"/>
      <c r="AG4610" s="333"/>
      <c r="AM4610" s="333"/>
      <c r="AO4610" s="333"/>
      <c r="AS4610" s="333"/>
      <c r="AU4610" s="333"/>
      <c r="AW4610" s="333"/>
      <c r="AX4610" s="120"/>
    </row>
    <row r="4611" spans="4:50">
      <c r="D4611" s="120"/>
      <c r="E4611" s="120"/>
      <c r="F4611" s="333"/>
      <c r="G4611" s="333"/>
      <c r="H4611" s="333"/>
      <c r="I4611" s="333"/>
      <c r="K4611" s="333"/>
      <c r="O4611" s="333"/>
      <c r="Q4611" s="333"/>
      <c r="S4611" s="333"/>
      <c r="U4611" s="333"/>
      <c r="W4611" s="333"/>
      <c r="AA4611" s="333"/>
      <c r="AC4611" s="333"/>
      <c r="AE4611" s="333"/>
      <c r="AG4611" s="333"/>
      <c r="AM4611" s="333"/>
      <c r="AO4611" s="333"/>
      <c r="AS4611" s="333"/>
      <c r="AU4611" s="333"/>
      <c r="AW4611" s="333"/>
      <c r="AX4611" s="120"/>
    </row>
    <row r="4612" spans="4:50">
      <c r="D4612" s="120"/>
      <c r="E4612" s="120"/>
      <c r="F4612" s="333"/>
      <c r="G4612" s="333"/>
      <c r="H4612" s="333"/>
      <c r="I4612" s="333"/>
      <c r="K4612" s="333"/>
      <c r="O4612" s="333"/>
      <c r="Q4612" s="333"/>
      <c r="S4612" s="333"/>
      <c r="U4612" s="333"/>
      <c r="W4612" s="333"/>
      <c r="AA4612" s="333"/>
      <c r="AC4612" s="333"/>
      <c r="AE4612" s="333"/>
      <c r="AG4612" s="333"/>
      <c r="AM4612" s="333"/>
      <c r="AO4612" s="333"/>
      <c r="AS4612" s="333"/>
      <c r="AU4612" s="333"/>
      <c r="AW4612" s="333"/>
      <c r="AX4612" s="120"/>
    </row>
    <row r="4613" spans="4:50">
      <c r="D4613" s="120"/>
      <c r="E4613" s="120"/>
      <c r="F4613" s="333"/>
      <c r="G4613" s="333"/>
      <c r="H4613" s="333"/>
      <c r="I4613" s="333"/>
      <c r="K4613" s="333"/>
      <c r="O4613" s="333"/>
      <c r="Q4613" s="333"/>
      <c r="S4613" s="333"/>
      <c r="U4613" s="333"/>
      <c r="W4613" s="333"/>
      <c r="AA4613" s="333"/>
      <c r="AC4613" s="333"/>
      <c r="AE4613" s="333"/>
      <c r="AG4613" s="333"/>
      <c r="AM4613" s="333"/>
      <c r="AO4613" s="333"/>
      <c r="AS4613" s="333"/>
      <c r="AU4613" s="333"/>
      <c r="AW4613" s="333"/>
      <c r="AX4613" s="120"/>
    </row>
    <row r="4614" spans="4:50">
      <c r="D4614" s="120"/>
      <c r="E4614" s="120"/>
      <c r="F4614" s="333"/>
      <c r="G4614" s="333"/>
      <c r="H4614" s="333"/>
      <c r="I4614" s="333"/>
      <c r="K4614" s="333"/>
      <c r="O4614" s="333"/>
      <c r="Q4614" s="333"/>
      <c r="S4614" s="333"/>
      <c r="U4614" s="333"/>
      <c r="W4614" s="333"/>
      <c r="AA4614" s="333"/>
      <c r="AC4614" s="333"/>
      <c r="AE4614" s="333"/>
      <c r="AG4614" s="333"/>
      <c r="AM4614" s="333"/>
      <c r="AO4614" s="333"/>
      <c r="AS4614" s="333"/>
      <c r="AU4614" s="333"/>
      <c r="AW4614" s="333"/>
      <c r="AX4614" s="120"/>
    </row>
    <row r="4615" spans="4:50">
      <c r="D4615" s="120"/>
      <c r="E4615" s="120"/>
      <c r="F4615" s="333"/>
      <c r="G4615" s="333"/>
      <c r="H4615" s="333"/>
      <c r="I4615" s="333"/>
      <c r="K4615" s="333"/>
      <c r="O4615" s="333"/>
      <c r="Q4615" s="333"/>
      <c r="S4615" s="333"/>
      <c r="U4615" s="333"/>
      <c r="W4615" s="333"/>
      <c r="AA4615" s="333"/>
      <c r="AC4615" s="333"/>
      <c r="AE4615" s="333"/>
      <c r="AG4615" s="333"/>
      <c r="AM4615" s="333"/>
      <c r="AO4615" s="333"/>
      <c r="AS4615" s="333"/>
      <c r="AU4615" s="333"/>
      <c r="AW4615" s="333"/>
      <c r="AX4615" s="120"/>
    </row>
    <row r="4616" spans="4:50">
      <c r="D4616" s="120"/>
      <c r="E4616" s="120"/>
      <c r="F4616" s="333"/>
      <c r="G4616" s="333"/>
      <c r="H4616" s="333"/>
      <c r="I4616" s="333"/>
      <c r="K4616" s="333"/>
      <c r="O4616" s="333"/>
      <c r="Q4616" s="333"/>
      <c r="S4616" s="333"/>
      <c r="U4616" s="333"/>
      <c r="W4616" s="333"/>
      <c r="AA4616" s="333"/>
      <c r="AC4616" s="333"/>
      <c r="AE4616" s="333"/>
      <c r="AG4616" s="333"/>
      <c r="AM4616" s="333"/>
      <c r="AO4616" s="333"/>
      <c r="AS4616" s="333"/>
      <c r="AU4616" s="333"/>
      <c r="AW4616" s="333"/>
      <c r="AX4616" s="120"/>
    </row>
    <row r="4617" spans="4:50">
      <c r="D4617" s="120"/>
      <c r="E4617" s="120"/>
      <c r="F4617" s="333"/>
      <c r="G4617" s="333"/>
      <c r="H4617" s="333"/>
      <c r="I4617" s="333"/>
      <c r="K4617" s="333"/>
      <c r="O4617" s="333"/>
      <c r="Q4617" s="333"/>
      <c r="S4617" s="333"/>
      <c r="U4617" s="333"/>
      <c r="W4617" s="333"/>
      <c r="AA4617" s="333"/>
      <c r="AC4617" s="333"/>
      <c r="AE4617" s="333"/>
      <c r="AG4617" s="333"/>
      <c r="AM4617" s="333"/>
      <c r="AO4617" s="333"/>
      <c r="AS4617" s="333"/>
      <c r="AU4617" s="333"/>
      <c r="AW4617" s="333"/>
      <c r="AX4617" s="120"/>
    </row>
    <row r="4618" spans="4:50">
      <c r="D4618" s="120"/>
      <c r="E4618" s="120"/>
      <c r="F4618" s="333"/>
      <c r="G4618" s="333"/>
      <c r="H4618" s="333"/>
      <c r="I4618" s="333"/>
      <c r="K4618" s="333"/>
      <c r="O4618" s="333"/>
      <c r="Q4618" s="333"/>
      <c r="S4618" s="333"/>
      <c r="U4618" s="333"/>
      <c r="W4618" s="333"/>
      <c r="AA4618" s="333"/>
      <c r="AC4618" s="333"/>
      <c r="AE4618" s="333"/>
      <c r="AG4618" s="333"/>
      <c r="AM4618" s="333"/>
      <c r="AO4618" s="333"/>
      <c r="AS4618" s="333"/>
      <c r="AU4618" s="333"/>
      <c r="AW4618" s="333"/>
      <c r="AX4618" s="120"/>
    </row>
    <row r="4619" spans="4:50">
      <c r="D4619" s="120"/>
      <c r="E4619" s="120"/>
      <c r="F4619" s="333"/>
      <c r="G4619" s="333"/>
      <c r="H4619" s="333"/>
      <c r="I4619" s="333"/>
      <c r="K4619" s="333"/>
      <c r="O4619" s="333"/>
      <c r="Q4619" s="333"/>
      <c r="S4619" s="333"/>
      <c r="U4619" s="333"/>
      <c r="W4619" s="333"/>
      <c r="AA4619" s="333"/>
      <c r="AC4619" s="333"/>
      <c r="AE4619" s="333"/>
      <c r="AG4619" s="333"/>
      <c r="AM4619" s="333"/>
      <c r="AO4619" s="333"/>
      <c r="AS4619" s="333"/>
      <c r="AU4619" s="333"/>
      <c r="AW4619" s="333"/>
      <c r="AX4619" s="120"/>
    </row>
    <row r="4620" spans="4:50">
      <c r="D4620" s="120"/>
      <c r="E4620" s="120"/>
      <c r="F4620" s="333"/>
      <c r="G4620" s="333"/>
      <c r="H4620" s="333"/>
      <c r="I4620" s="333"/>
      <c r="K4620" s="333"/>
      <c r="O4620" s="333"/>
      <c r="Q4620" s="333"/>
      <c r="S4620" s="333"/>
      <c r="U4620" s="333"/>
      <c r="W4620" s="333"/>
      <c r="AA4620" s="333"/>
      <c r="AC4620" s="333"/>
      <c r="AE4620" s="333"/>
      <c r="AG4620" s="333"/>
      <c r="AM4620" s="333"/>
      <c r="AO4620" s="333"/>
      <c r="AS4620" s="333"/>
      <c r="AU4620" s="333"/>
      <c r="AW4620" s="333"/>
      <c r="AX4620" s="120"/>
    </row>
    <row r="4621" spans="4:50">
      <c r="D4621" s="120"/>
      <c r="E4621" s="120"/>
      <c r="F4621" s="333"/>
      <c r="G4621" s="333"/>
      <c r="H4621" s="333"/>
      <c r="I4621" s="333"/>
      <c r="K4621" s="333"/>
      <c r="O4621" s="333"/>
      <c r="Q4621" s="333"/>
      <c r="S4621" s="333"/>
      <c r="U4621" s="333"/>
      <c r="W4621" s="333"/>
      <c r="AA4621" s="333"/>
      <c r="AC4621" s="333"/>
      <c r="AE4621" s="333"/>
      <c r="AG4621" s="333"/>
      <c r="AM4621" s="333"/>
      <c r="AO4621" s="333"/>
      <c r="AS4621" s="333"/>
      <c r="AU4621" s="333"/>
      <c r="AW4621" s="333"/>
      <c r="AX4621" s="120"/>
    </row>
    <row r="4622" spans="4:50">
      <c r="D4622" s="120"/>
      <c r="E4622" s="120"/>
      <c r="F4622" s="333"/>
      <c r="G4622" s="333"/>
      <c r="H4622" s="333"/>
      <c r="I4622" s="333"/>
      <c r="K4622" s="333"/>
      <c r="O4622" s="333"/>
      <c r="Q4622" s="333"/>
      <c r="S4622" s="333"/>
      <c r="U4622" s="333"/>
      <c r="W4622" s="333"/>
      <c r="AA4622" s="333"/>
      <c r="AC4622" s="333"/>
      <c r="AE4622" s="333"/>
      <c r="AG4622" s="333"/>
      <c r="AM4622" s="333"/>
      <c r="AO4622" s="333"/>
      <c r="AS4622" s="333"/>
      <c r="AU4622" s="333"/>
      <c r="AW4622" s="333"/>
      <c r="AX4622" s="120"/>
    </row>
    <row r="4623" spans="4:50">
      <c r="D4623" s="120"/>
      <c r="E4623" s="120"/>
      <c r="F4623" s="333"/>
      <c r="G4623" s="333"/>
      <c r="H4623" s="333"/>
      <c r="I4623" s="333"/>
      <c r="K4623" s="333"/>
      <c r="O4623" s="333"/>
      <c r="Q4623" s="333"/>
      <c r="S4623" s="333"/>
      <c r="U4623" s="333"/>
      <c r="W4623" s="333"/>
      <c r="AA4623" s="333"/>
      <c r="AC4623" s="333"/>
      <c r="AE4623" s="333"/>
      <c r="AG4623" s="333"/>
      <c r="AM4623" s="333"/>
      <c r="AO4623" s="333"/>
      <c r="AS4623" s="333"/>
      <c r="AU4623" s="333"/>
      <c r="AW4623" s="333"/>
      <c r="AX4623" s="120"/>
    </row>
    <row r="4624" spans="4:50">
      <c r="D4624" s="120"/>
      <c r="E4624" s="120"/>
      <c r="F4624" s="333"/>
      <c r="G4624" s="333"/>
      <c r="H4624" s="333"/>
      <c r="I4624" s="333"/>
      <c r="K4624" s="333"/>
      <c r="O4624" s="333"/>
      <c r="Q4624" s="333"/>
      <c r="S4624" s="333"/>
      <c r="U4624" s="333"/>
      <c r="W4624" s="333"/>
      <c r="AA4624" s="333"/>
      <c r="AC4624" s="333"/>
      <c r="AE4624" s="333"/>
      <c r="AG4624" s="333"/>
      <c r="AM4624" s="333"/>
      <c r="AO4624" s="333"/>
      <c r="AS4624" s="333"/>
      <c r="AU4624" s="333"/>
      <c r="AW4624" s="333"/>
      <c r="AX4624" s="120"/>
    </row>
    <row r="4625" spans="4:50">
      <c r="D4625" s="120"/>
      <c r="E4625" s="120"/>
      <c r="F4625" s="333"/>
      <c r="G4625" s="333"/>
      <c r="H4625" s="333"/>
      <c r="I4625" s="333"/>
      <c r="K4625" s="333"/>
      <c r="O4625" s="333"/>
      <c r="Q4625" s="333"/>
      <c r="S4625" s="333"/>
      <c r="U4625" s="333"/>
      <c r="W4625" s="333"/>
      <c r="AA4625" s="333"/>
      <c r="AC4625" s="333"/>
      <c r="AE4625" s="333"/>
      <c r="AG4625" s="333"/>
      <c r="AM4625" s="333"/>
      <c r="AO4625" s="333"/>
      <c r="AS4625" s="333"/>
      <c r="AU4625" s="333"/>
      <c r="AW4625" s="333"/>
      <c r="AX4625" s="120"/>
    </row>
    <row r="4626" spans="4:50">
      <c r="D4626" s="120"/>
      <c r="E4626" s="120"/>
      <c r="F4626" s="333"/>
      <c r="G4626" s="333"/>
      <c r="H4626" s="333"/>
      <c r="I4626" s="333"/>
      <c r="K4626" s="333"/>
      <c r="O4626" s="333"/>
      <c r="Q4626" s="333"/>
      <c r="S4626" s="333"/>
      <c r="U4626" s="333"/>
      <c r="W4626" s="333"/>
      <c r="AA4626" s="333"/>
      <c r="AC4626" s="333"/>
      <c r="AE4626" s="333"/>
      <c r="AG4626" s="333"/>
      <c r="AM4626" s="333"/>
      <c r="AO4626" s="333"/>
      <c r="AS4626" s="333"/>
      <c r="AU4626" s="333"/>
      <c r="AW4626" s="333"/>
      <c r="AX4626" s="120"/>
    </row>
    <row r="4627" spans="4:50">
      <c r="D4627" s="120"/>
      <c r="E4627" s="120"/>
      <c r="F4627" s="333"/>
      <c r="G4627" s="333"/>
      <c r="H4627" s="333"/>
      <c r="I4627" s="333"/>
      <c r="K4627" s="333"/>
      <c r="O4627" s="333"/>
      <c r="Q4627" s="333"/>
      <c r="S4627" s="333"/>
      <c r="U4627" s="333"/>
      <c r="W4627" s="333"/>
      <c r="AA4627" s="333"/>
      <c r="AC4627" s="333"/>
      <c r="AE4627" s="333"/>
      <c r="AG4627" s="333"/>
      <c r="AM4627" s="333"/>
      <c r="AO4627" s="333"/>
      <c r="AS4627" s="333"/>
      <c r="AU4627" s="333"/>
      <c r="AW4627" s="333"/>
      <c r="AX4627" s="120"/>
    </row>
    <row r="4628" spans="4:50">
      <c r="D4628" s="120"/>
      <c r="E4628" s="120"/>
      <c r="F4628" s="333"/>
      <c r="G4628" s="333"/>
      <c r="H4628" s="333"/>
      <c r="I4628" s="333"/>
      <c r="K4628" s="333"/>
      <c r="O4628" s="333"/>
      <c r="Q4628" s="333"/>
      <c r="S4628" s="333"/>
      <c r="U4628" s="333"/>
      <c r="W4628" s="333"/>
      <c r="AA4628" s="333"/>
      <c r="AC4628" s="333"/>
      <c r="AE4628" s="333"/>
      <c r="AG4628" s="333"/>
      <c r="AM4628" s="333"/>
      <c r="AO4628" s="333"/>
      <c r="AS4628" s="333"/>
      <c r="AU4628" s="333"/>
      <c r="AW4628" s="333"/>
      <c r="AX4628" s="120"/>
    </row>
    <row r="4629" spans="4:50">
      <c r="D4629" s="120"/>
      <c r="E4629" s="120"/>
      <c r="F4629" s="333"/>
      <c r="G4629" s="333"/>
      <c r="H4629" s="333"/>
      <c r="I4629" s="333"/>
      <c r="K4629" s="333"/>
      <c r="O4629" s="333"/>
      <c r="Q4629" s="333"/>
      <c r="S4629" s="333"/>
      <c r="U4629" s="333"/>
      <c r="W4629" s="333"/>
      <c r="AA4629" s="333"/>
      <c r="AC4629" s="333"/>
      <c r="AE4629" s="333"/>
      <c r="AG4629" s="333"/>
      <c r="AM4629" s="333"/>
      <c r="AO4629" s="333"/>
      <c r="AS4629" s="333"/>
      <c r="AU4629" s="333"/>
      <c r="AW4629" s="333"/>
      <c r="AX4629" s="120"/>
    </row>
    <row r="4630" spans="4:50">
      <c r="D4630" s="120"/>
      <c r="E4630" s="120"/>
      <c r="F4630" s="333"/>
      <c r="G4630" s="333"/>
      <c r="H4630" s="333"/>
      <c r="I4630" s="333"/>
      <c r="K4630" s="333"/>
      <c r="O4630" s="333"/>
      <c r="Q4630" s="333"/>
      <c r="S4630" s="333"/>
      <c r="U4630" s="333"/>
      <c r="W4630" s="333"/>
      <c r="AA4630" s="333"/>
      <c r="AC4630" s="333"/>
      <c r="AE4630" s="333"/>
      <c r="AG4630" s="333"/>
      <c r="AM4630" s="333"/>
      <c r="AO4630" s="333"/>
      <c r="AS4630" s="333"/>
      <c r="AU4630" s="333"/>
      <c r="AW4630" s="333"/>
      <c r="AX4630" s="120"/>
    </row>
    <row r="4631" spans="4:50">
      <c r="D4631" s="120"/>
      <c r="E4631" s="120"/>
      <c r="F4631" s="333"/>
      <c r="G4631" s="333"/>
      <c r="H4631" s="333"/>
      <c r="I4631" s="333"/>
      <c r="K4631" s="333"/>
      <c r="O4631" s="333"/>
      <c r="Q4631" s="333"/>
      <c r="S4631" s="333"/>
      <c r="U4631" s="333"/>
      <c r="W4631" s="333"/>
      <c r="AA4631" s="333"/>
      <c r="AC4631" s="333"/>
      <c r="AE4631" s="333"/>
      <c r="AG4631" s="333"/>
      <c r="AM4631" s="333"/>
      <c r="AO4631" s="333"/>
      <c r="AS4631" s="333"/>
      <c r="AU4631" s="333"/>
      <c r="AW4631" s="333"/>
      <c r="AX4631" s="120"/>
    </row>
    <row r="4632" spans="4:50">
      <c r="D4632" s="120"/>
      <c r="E4632" s="120"/>
      <c r="F4632" s="333"/>
      <c r="G4632" s="333"/>
      <c r="H4632" s="333"/>
      <c r="I4632" s="333"/>
      <c r="K4632" s="333"/>
      <c r="O4632" s="333"/>
      <c r="Q4632" s="333"/>
      <c r="S4632" s="333"/>
      <c r="U4632" s="333"/>
      <c r="W4632" s="333"/>
      <c r="AA4632" s="333"/>
      <c r="AC4632" s="333"/>
      <c r="AE4632" s="333"/>
      <c r="AG4632" s="333"/>
      <c r="AM4632" s="333"/>
      <c r="AO4632" s="333"/>
      <c r="AS4632" s="333"/>
      <c r="AU4632" s="333"/>
      <c r="AW4632" s="333"/>
      <c r="AX4632" s="120"/>
    </row>
    <row r="4633" spans="4:50">
      <c r="D4633" s="120"/>
      <c r="E4633" s="120"/>
      <c r="F4633" s="333"/>
      <c r="G4633" s="333"/>
      <c r="H4633" s="333"/>
      <c r="I4633" s="333"/>
      <c r="K4633" s="333"/>
      <c r="O4633" s="333"/>
      <c r="Q4633" s="333"/>
      <c r="S4633" s="333"/>
      <c r="U4633" s="333"/>
      <c r="W4633" s="333"/>
      <c r="AA4633" s="333"/>
      <c r="AC4633" s="333"/>
      <c r="AE4633" s="333"/>
      <c r="AG4633" s="333"/>
      <c r="AM4633" s="333"/>
      <c r="AO4633" s="333"/>
      <c r="AS4633" s="333"/>
      <c r="AU4633" s="333"/>
      <c r="AW4633" s="333"/>
      <c r="AX4633" s="120"/>
    </row>
    <row r="4634" spans="4:50">
      <c r="D4634" s="120"/>
      <c r="E4634" s="120"/>
      <c r="F4634" s="333"/>
      <c r="G4634" s="333"/>
      <c r="H4634" s="333"/>
      <c r="I4634" s="333"/>
      <c r="K4634" s="333"/>
      <c r="O4634" s="333"/>
      <c r="Q4634" s="333"/>
      <c r="S4634" s="333"/>
      <c r="U4634" s="333"/>
      <c r="W4634" s="333"/>
      <c r="AA4634" s="333"/>
      <c r="AC4634" s="333"/>
      <c r="AE4634" s="333"/>
      <c r="AG4634" s="333"/>
      <c r="AM4634" s="333"/>
      <c r="AO4634" s="333"/>
      <c r="AS4634" s="333"/>
      <c r="AU4634" s="333"/>
      <c r="AW4634" s="333"/>
      <c r="AX4634" s="120"/>
    </row>
    <row r="4635" spans="4:50">
      <c r="D4635" s="120"/>
      <c r="E4635" s="120"/>
      <c r="F4635" s="333"/>
      <c r="G4635" s="333"/>
      <c r="H4635" s="333"/>
      <c r="I4635" s="333"/>
      <c r="K4635" s="333"/>
      <c r="O4635" s="333"/>
      <c r="Q4635" s="333"/>
      <c r="S4635" s="333"/>
      <c r="U4635" s="333"/>
      <c r="W4635" s="333"/>
      <c r="AA4635" s="333"/>
      <c r="AC4635" s="333"/>
      <c r="AE4635" s="333"/>
      <c r="AG4635" s="333"/>
      <c r="AM4635" s="333"/>
      <c r="AO4635" s="333"/>
      <c r="AS4635" s="333"/>
      <c r="AU4635" s="333"/>
      <c r="AW4635" s="333"/>
      <c r="AX4635" s="120"/>
    </row>
    <row r="4636" spans="4:50">
      <c r="D4636" s="120"/>
      <c r="E4636" s="120"/>
      <c r="F4636" s="333"/>
      <c r="G4636" s="333"/>
      <c r="H4636" s="333"/>
      <c r="I4636" s="333"/>
      <c r="K4636" s="333"/>
      <c r="O4636" s="333"/>
      <c r="Q4636" s="333"/>
      <c r="S4636" s="333"/>
      <c r="U4636" s="333"/>
      <c r="W4636" s="333"/>
      <c r="AA4636" s="333"/>
      <c r="AC4636" s="333"/>
      <c r="AE4636" s="333"/>
      <c r="AG4636" s="333"/>
      <c r="AM4636" s="333"/>
      <c r="AO4636" s="333"/>
      <c r="AS4636" s="333"/>
      <c r="AU4636" s="333"/>
      <c r="AW4636" s="333"/>
      <c r="AX4636" s="120"/>
    </row>
    <row r="4637" spans="4:50">
      <c r="D4637" s="120"/>
      <c r="E4637" s="120"/>
      <c r="F4637" s="333"/>
      <c r="G4637" s="333"/>
      <c r="H4637" s="333"/>
      <c r="I4637" s="333"/>
      <c r="K4637" s="333"/>
      <c r="O4637" s="333"/>
      <c r="Q4637" s="333"/>
      <c r="S4637" s="333"/>
      <c r="U4637" s="333"/>
      <c r="W4637" s="333"/>
      <c r="AA4637" s="333"/>
      <c r="AC4637" s="333"/>
      <c r="AE4637" s="333"/>
      <c r="AG4637" s="333"/>
      <c r="AM4637" s="333"/>
      <c r="AO4637" s="333"/>
      <c r="AS4637" s="333"/>
      <c r="AU4637" s="333"/>
      <c r="AW4637" s="333"/>
      <c r="AX4637" s="120"/>
    </row>
    <row r="4638" spans="4:50">
      <c r="D4638" s="120"/>
      <c r="E4638" s="120"/>
      <c r="F4638" s="333"/>
      <c r="G4638" s="333"/>
      <c r="H4638" s="333"/>
      <c r="I4638" s="333"/>
      <c r="K4638" s="333"/>
      <c r="O4638" s="333"/>
      <c r="Q4638" s="333"/>
      <c r="S4638" s="333"/>
      <c r="U4638" s="333"/>
      <c r="W4638" s="333"/>
      <c r="AA4638" s="333"/>
      <c r="AC4638" s="333"/>
      <c r="AE4638" s="333"/>
      <c r="AG4638" s="333"/>
      <c r="AM4638" s="333"/>
      <c r="AO4638" s="333"/>
      <c r="AS4638" s="333"/>
      <c r="AU4638" s="333"/>
      <c r="AW4638" s="333"/>
      <c r="AX4638" s="120"/>
    </row>
    <row r="4639" spans="4:50">
      <c r="D4639" s="120"/>
      <c r="E4639" s="120"/>
      <c r="F4639" s="333"/>
      <c r="G4639" s="333"/>
      <c r="H4639" s="333"/>
      <c r="I4639" s="333"/>
      <c r="K4639" s="333"/>
      <c r="O4639" s="333"/>
      <c r="Q4639" s="333"/>
      <c r="S4639" s="333"/>
      <c r="U4639" s="333"/>
      <c r="W4639" s="333"/>
      <c r="AA4639" s="333"/>
      <c r="AC4639" s="333"/>
      <c r="AE4639" s="333"/>
      <c r="AG4639" s="333"/>
      <c r="AM4639" s="333"/>
      <c r="AO4639" s="333"/>
      <c r="AS4639" s="333"/>
      <c r="AU4639" s="333"/>
      <c r="AW4639" s="333"/>
      <c r="AX4639" s="120"/>
    </row>
    <row r="4640" spans="4:50">
      <c r="D4640" s="120"/>
      <c r="E4640" s="120"/>
      <c r="F4640" s="333"/>
      <c r="G4640" s="333"/>
      <c r="H4640" s="333"/>
      <c r="I4640" s="333"/>
      <c r="K4640" s="333"/>
      <c r="O4640" s="333"/>
      <c r="Q4640" s="333"/>
      <c r="S4640" s="333"/>
      <c r="U4640" s="333"/>
      <c r="W4640" s="333"/>
      <c r="AA4640" s="333"/>
      <c r="AC4640" s="333"/>
      <c r="AE4640" s="333"/>
      <c r="AG4640" s="333"/>
      <c r="AM4640" s="333"/>
      <c r="AO4640" s="333"/>
      <c r="AS4640" s="333"/>
      <c r="AU4640" s="333"/>
      <c r="AW4640" s="333"/>
      <c r="AX4640" s="120"/>
    </row>
    <row r="4641" spans="4:50">
      <c r="D4641" s="120"/>
      <c r="E4641" s="120"/>
      <c r="F4641" s="333"/>
      <c r="G4641" s="333"/>
      <c r="H4641" s="333"/>
      <c r="I4641" s="333"/>
      <c r="K4641" s="333"/>
      <c r="O4641" s="333"/>
      <c r="Q4641" s="333"/>
      <c r="S4641" s="333"/>
      <c r="U4641" s="333"/>
      <c r="W4641" s="333"/>
      <c r="AA4641" s="333"/>
      <c r="AC4641" s="333"/>
      <c r="AE4641" s="333"/>
      <c r="AG4641" s="333"/>
      <c r="AM4641" s="333"/>
      <c r="AO4641" s="333"/>
      <c r="AS4641" s="333"/>
      <c r="AU4641" s="333"/>
      <c r="AW4641" s="333"/>
      <c r="AX4641" s="120"/>
    </row>
    <row r="4642" spans="4:50">
      <c r="D4642" s="120"/>
      <c r="E4642" s="120"/>
      <c r="F4642" s="333"/>
      <c r="G4642" s="333"/>
      <c r="H4642" s="333"/>
      <c r="I4642" s="333"/>
      <c r="K4642" s="333"/>
      <c r="O4642" s="333"/>
      <c r="Q4642" s="333"/>
      <c r="S4642" s="333"/>
      <c r="U4642" s="333"/>
      <c r="W4642" s="333"/>
      <c r="AA4642" s="333"/>
      <c r="AC4642" s="333"/>
      <c r="AE4642" s="333"/>
      <c r="AG4642" s="333"/>
      <c r="AM4642" s="333"/>
      <c r="AO4642" s="333"/>
      <c r="AS4642" s="333"/>
      <c r="AU4642" s="333"/>
      <c r="AW4642" s="333"/>
      <c r="AX4642" s="120"/>
    </row>
    <row r="4643" spans="4:50">
      <c r="D4643" s="120"/>
      <c r="E4643" s="120"/>
      <c r="F4643" s="333"/>
      <c r="G4643" s="333"/>
      <c r="H4643" s="333"/>
      <c r="I4643" s="333"/>
      <c r="K4643" s="333"/>
      <c r="O4643" s="333"/>
      <c r="Q4643" s="333"/>
      <c r="S4643" s="333"/>
      <c r="U4643" s="333"/>
      <c r="W4643" s="333"/>
      <c r="AA4643" s="333"/>
      <c r="AC4643" s="333"/>
      <c r="AE4643" s="333"/>
      <c r="AG4643" s="333"/>
      <c r="AM4643" s="333"/>
      <c r="AO4643" s="333"/>
      <c r="AS4643" s="333"/>
      <c r="AU4643" s="333"/>
      <c r="AW4643" s="333"/>
      <c r="AX4643" s="120"/>
    </row>
    <row r="4644" spans="4:50">
      <c r="D4644" s="120"/>
      <c r="E4644" s="120"/>
      <c r="F4644" s="333"/>
      <c r="G4644" s="333"/>
      <c r="H4644" s="333"/>
      <c r="I4644" s="333"/>
      <c r="K4644" s="333"/>
      <c r="O4644" s="333"/>
      <c r="Q4644" s="333"/>
      <c r="S4644" s="333"/>
      <c r="U4644" s="333"/>
      <c r="W4644" s="333"/>
      <c r="AA4644" s="333"/>
      <c r="AC4644" s="333"/>
      <c r="AE4644" s="333"/>
      <c r="AG4644" s="333"/>
      <c r="AM4644" s="333"/>
      <c r="AO4644" s="333"/>
      <c r="AS4644" s="333"/>
      <c r="AU4644" s="333"/>
      <c r="AW4644" s="333"/>
      <c r="AX4644" s="120"/>
    </row>
    <row r="4645" spans="4:50">
      <c r="D4645" s="120"/>
      <c r="E4645" s="120"/>
      <c r="F4645" s="333"/>
      <c r="G4645" s="333"/>
      <c r="H4645" s="333"/>
      <c r="I4645" s="333"/>
      <c r="K4645" s="333"/>
      <c r="O4645" s="333"/>
      <c r="Q4645" s="333"/>
      <c r="S4645" s="333"/>
      <c r="U4645" s="333"/>
      <c r="W4645" s="333"/>
      <c r="AA4645" s="333"/>
      <c r="AC4645" s="333"/>
      <c r="AE4645" s="333"/>
      <c r="AG4645" s="333"/>
      <c r="AM4645" s="333"/>
      <c r="AO4645" s="333"/>
      <c r="AS4645" s="333"/>
      <c r="AU4645" s="333"/>
      <c r="AW4645" s="333"/>
      <c r="AX4645" s="120"/>
    </row>
    <row r="4646" spans="4:50">
      <c r="D4646" s="120"/>
      <c r="E4646" s="120"/>
      <c r="F4646" s="333"/>
      <c r="G4646" s="333"/>
      <c r="H4646" s="333"/>
      <c r="I4646" s="333"/>
      <c r="K4646" s="333"/>
      <c r="O4646" s="333"/>
      <c r="Q4646" s="333"/>
      <c r="S4646" s="333"/>
      <c r="U4646" s="333"/>
      <c r="W4646" s="333"/>
      <c r="AA4646" s="333"/>
      <c r="AC4646" s="333"/>
      <c r="AE4646" s="333"/>
      <c r="AG4646" s="333"/>
      <c r="AM4646" s="333"/>
      <c r="AO4646" s="333"/>
      <c r="AS4646" s="333"/>
      <c r="AU4646" s="333"/>
      <c r="AW4646" s="333"/>
      <c r="AX4646" s="120"/>
    </row>
    <row r="4647" spans="4:50">
      <c r="D4647" s="120"/>
      <c r="E4647" s="120"/>
      <c r="F4647" s="333"/>
      <c r="G4647" s="333"/>
      <c r="H4647" s="333"/>
      <c r="I4647" s="333"/>
      <c r="K4647" s="333"/>
      <c r="O4647" s="333"/>
      <c r="Q4647" s="333"/>
      <c r="S4647" s="333"/>
      <c r="U4647" s="333"/>
      <c r="W4647" s="333"/>
      <c r="AA4647" s="333"/>
      <c r="AC4647" s="333"/>
      <c r="AE4647" s="333"/>
      <c r="AG4647" s="333"/>
      <c r="AM4647" s="333"/>
      <c r="AO4647" s="333"/>
      <c r="AS4647" s="333"/>
      <c r="AU4647" s="333"/>
      <c r="AW4647" s="333"/>
      <c r="AX4647" s="120"/>
    </row>
    <row r="4648" spans="4:50">
      <c r="D4648" s="120"/>
      <c r="E4648" s="120"/>
      <c r="F4648" s="333"/>
      <c r="G4648" s="333"/>
      <c r="H4648" s="333"/>
      <c r="I4648" s="333"/>
      <c r="K4648" s="333"/>
      <c r="O4648" s="333"/>
      <c r="Q4648" s="333"/>
      <c r="S4648" s="333"/>
      <c r="U4648" s="333"/>
      <c r="W4648" s="333"/>
      <c r="AA4648" s="333"/>
      <c r="AC4648" s="333"/>
      <c r="AE4648" s="333"/>
      <c r="AG4648" s="333"/>
      <c r="AM4648" s="333"/>
      <c r="AO4648" s="333"/>
      <c r="AS4648" s="333"/>
      <c r="AU4648" s="333"/>
      <c r="AW4648" s="333"/>
      <c r="AX4648" s="120"/>
    </row>
    <row r="4649" spans="4:50">
      <c r="D4649" s="120"/>
      <c r="E4649" s="120"/>
      <c r="F4649" s="333"/>
      <c r="G4649" s="333"/>
      <c r="H4649" s="333"/>
      <c r="I4649" s="333"/>
      <c r="K4649" s="333"/>
      <c r="O4649" s="333"/>
      <c r="Q4649" s="333"/>
      <c r="S4649" s="333"/>
      <c r="U4649" s="333"/>
      <c r="W4649" s="333"/>
      <c r="AA4649" s="333"/>
      <c r="AC4649" s="333"/>
      <c r="AE4649" s="333"/>
      <c r="AG4649" s="333"/>
      <c r="AM4649" s="333"/>
      <c r="AO4649" s="333"/>
      <c r="AS4649" s="333"/>
      <c r="AU4649" s="333"/>
      <c r="AW4649" s="333"/>
      <c r="AX4649" s="120"/>
    </row>
    <row r="4650" spans="4:50">
      <c r="D4650" s="120"/>
      <c r="E4650" s="120"/>
      <c r="F4650" s="333"/>
      <c r="G4650" s="333"/>
      <c r="H4650" s="333"/>
      <c r="I4650" s="333"/>
      <c r="K4650" s="333"/>
      <c r="O4650" s="333"/>
      <c r="Q4650" s="333"/>
      <c r="S4650" s="333"/>
      <c r="U4650" s="333"/>
      <c r="W4650" s="333"/>
      <c r="AA4650" s="333"/>
      <c r="AC4650" s="333"/>
      <c r="AE4650" s="333"/>
      <c r="AG4650" s="333"/>
      <c r="AM4650" s="333"/>
      <c r="AO4650" s="333"/>
      <c r="AS4650" s="333"/>
      <c r="AU4650" s="333"/>
      <c r="AW4650" s="333"/>
      <c r="AX4650" s="120"/>
    </row>
    <row r="4651" spans="4:50">
      <c r="D4651" s="120"/>
      <c r="E4651" s="120"/>
      <c r="F4651" s="333"/>
      <c r="G4651" s="333"/>
      <c r="H4651" s="333"/>
      <c r="I4651" s="333"/>
      <c r="K4651" s="333"/>
      <c r="O4651" s="333"/>
      <c r="Q4651" s="333"/>
      <c r="S4651" s="333"/>
      <c r="U4651" s="333"/>
      <c r="W4651" s="333"/>
      <c r="AA4651" s="333"/>
      <c r="AC4651" s="333"/>
      <c r="AE4651" s="333"/>
      <c r="AG4651" s="333"/>
      <c r="AM4651" s="333"/>
      <c r="AO4651" s="333"/>
      <c r="AS4651" s="333"/>
      <c r="AU4651" s="333"/>
      <c r="AW4651" s="333"/>
      <c r="AX4651" s="120"/>
    </row>
    <row r="4652" spans="4:50">
      <c r="D4652" s="120"/>
      <c r="E4652" s="120"/>
      <c r="F4652" s="333"/>
      <c r="G4652" s="333"/>
      <c r="H4652" s="333"/>
      <c r="I4652" s="333"/>
      <c r="K4652" s="333"/>
      <c r="O4652" s="333"/>
      <c r="Q4652" s="333"/>
      <c r="S4652" s="333"/>
      <c r="U4652" s="333"/>
      <c r="W4652" s="333"/>
      <c r="AA4652" s="333"/>
      <c r="AC4652" s="333"/>
      <c r="AE4652" s="333"/>
      <c r="AG4652" s="333"/>
      <c r="AM4652" s="333"/>
      <c r="AO4652" s="333"/>
      <c r="AS4652" s="333"/>
      <c r="AU4652" s="333"/>
      <c r="AW4652" s="333"/>
      <c r="AX4652" s="120"/>
    </row>
    <row r="4653" spans="4:50">
      <c r="D4653" s="120"/>
      <c r="E4653" s="120"/>
      <c r="F4653" s="333"/>
      <c r="G4653" s="333"/>
      <c r="H4653" s="333"/>
      <c r="I4653" s="333"/>
      <c r="K4653" s="333"/>
      <c r="O4653" s="333"/>
      <c r="Q4653" s="333"/>
      <c r="S4653" s="333"/>
      <c r="U4653" s="333"/>
      <c r="W4653" s="333"/>
      <c r="AA4653" s="333"/>
      <c r="AC4653" s="333"/>
      <c r="AE4653" s="333"/>
      <c r="AG4653" s="333"/>
      <c r="AM4653" s="333"/>
      <c r="AO4653" s="333"/>
      <c r="AS4653" s="333"/>
      <c r="AU4653" s="333"/>
      <c r="AW4653" s="333"/>
      <c r="AX4653" s="120"/>
    </row>
    <row r="4654" spans="4:50">
      <c r="D4654" s="120"/>
      <c r="E4654" s="120"/>
      <c r="F4654" s="333"/>
      <c r="G4654" s="333"/>
      <c r="H4654" s="333"/>
      <c r="I4654" s="333"/>
      <c r="K4654" s="333"/>
      <c r="O4654" s="333"/>
      <c r="Q4654" s="333"/>
      <c r="S4654" s="333"/>
      <c r="U4654" s="333"/>
      <c r="W4654" s="333"/>
      <c r="AA4654" s="333"/>
      <c r="AC4654" s="333"/>
      <c r="AE4654" s="333"/>
      <c r="AG4654" s="333"/>
      <c r="AM4654" s="333"/>
      <c r="AO4654" s="333"/>
      <c r="AS4654" s="333"/>
      <c r="AU4654" s="333"/>
      <c r="AW4654" s="333"/>
      <c r="AX4654" s="120"/>
    </row>
    <row r="4655" spans="4:50">
      <c r="D4655" s="120"/>
      <c r="E4655" s="120"/>
      <c r="F4655" s="333"/>
      <c r="G4655" s="333"/>
      <c r="H4655" s="333"/>
      <c r="I4655" s="333"/>
      <c r="K4655" s="333"/>
      <c r="O4655" s="333"/>
      <c r="Q4655" s="333"/>
      <c r="S4655" s="333"/>
      <c r="U4655" s="333"/>
      <c r="W4655" s="333"/>
      <c r="AA4655" s="333"/>
      <c r="AC4655" s="333"/>
      <c r="AE4655" s="333"/>
      <c r="AG4655" s="333"/>
      <c r="AM4655" s="333"/>
      <c r="AO4655" s="333"/>
      <c r="AS4655" s="333"/>
      <c r="AU4655" s="333"/>
      <c r="AW4655" s="333"/>
      <c r="AX4655" s="120"/>
    </row>
    <row r="4656" spans="4:50">
      <c r="D4656" s="120"/>
      <c r="E4656" s="120"/>
      <c r="F4656" s="333"/>
      <c r="G4656" s="333"/>
      <c r="H4656" s="333"/>
      <c r="I4656" s="333"/>
      <c r="K4656" s="333"/>
      <c r="O4656" s="333"/>
      <c r="Q4656" s="333"/>
      <c r="S4656" s="333"/>
      <c r="U4656" s="333"/>
      <c r="W4656" s="333"/>
      <c r="AA4656" s="333"/>
      <c r="AC4656" s="333"/>
      <c r="AE4656" s="333"/>
      <c r="AG4656" s="333"/>
      <c r="AM4656" s="333"/>
      <c r="AO4656" s="333"/>
      <c r="AS4656" s="333"/>
      <c r="AU4656" s="333"/>
      <c r="AW4656" s="333"/>
      <c r="AX4656" s="120"/>
    </row>
    <row r="4657" spans="4:50">
      <c r="D4657" s="120"/>
      <c r="E4657" s="120"/>
      <c r="F4657" s="333"/>
      <c r="G4657" s="333"/>
      <c r="H4657" s="333"/>
      <c r="I4657" s="333"/>
      <c r="K4657" s="333"/>
      <c r="O4657" s="333"/>
      <c r="Q4657" s="333"/>
      <c r="S4657" s="333"/>
      <c r="U4657" s="333"/>
      <c r="W4657" s="333"/>
      <c r="AA4657" s="333"/>
      <c r="AC4657" s="333"/>
      <c r="AE4657" s="333"/>
      <c r="AG4657" s="333"/>
      <c r="AM4657" s="333"/>
      <c r="AO4657" s="333"/>
      <c r="AS4657" s="333"/>
      <c r="AU4657" s="333"/>
      <c r="AW4657" s="333"/>
      <c r="AX4657" s="120"/>
    </row>
    <row r="4658" spans="4:50">
      <c r="D4658" s="120"/>
      <c r="E4658" s="120"/>
      <c r="F4658" s="333"/>
      <c r="G4658" s="333"/>
      <c r="H4658" s="333"/>
      <c r="I4658" s="333"/>
      <c r="K4658" s="333"/>
      <c r="O4658" s="333"/>
      <c r="Q4658" s="333"/>
      <c r="S4658" s="333"/>
      <c r="U4658" s="333"/>
      <c r="W4658" s="333"/>
      <c r="AA4658" s="333"/>
      <c r="AC4658" s="333"/>
      <c r="AE4658" s="333"/>
      <c r="AG4658" s="333"/>
      <c r="AM4658" s="333"/>
      <c r="AO4658" s="333"/>
      <c r="AS4658" s="333"/>
      <c r="AU4658" s="333"/>
      <c r="AW4658" s="333"/>
      <c r="AX4658" s="120"/>
    </row>
    <row r="4659" spans="4:50">
      <c r="D4659" s="120"/>
      <c r="E4659" s="120"/>
      <c r="F4659" s="333"/>
      <c r="G4659" s="333"/>
      <c r="H4659" s="333"/>
      <c r="I4659" s="333"/>
      <c r="K4659" s="333"/>
      <c r="O4659" s="333"/>
      <c r="Q4659" s="333"/>
      <c r="S4659" s="333"/>
      <c r="U4659" s="333"/>
      <c r="W4659" s="333"/>
      <c r="AA4659" s="333"/>
      <c r="AC4659" s="333"/>
      <c r="AE4659" s="333"/>
      <c r="AG4659" s="333"/>
      <c r="AM4659" s="333"/>
      <c r="AO4659" s="333"/>
      <c r="AS4659" s="333"/>
      <c r="AU4659" s="333"/>
      <c r="AW4659" s="333"/>
      <c r="AX4659" s="120"/>
    </row>
    <row r="4660" spans="4:50">
      <c r="D4660" s="120"/>
      <c r="E4660" s="120"/>
      <c r="F4660" s="333"/>
      <c r="G4660" s="333"/>
      <c r="H4660" s="333"/>
      <c r="I4660" s="333"/>
      <c r="K4660" s="333"/>
      <c r="O4660" s="333"/>
      <c r="Q4660" s="333"/>
      <c r="S4660" s="333"/>
      <c r="U4660" s="333"/>
      <c r="W4660" s="333"/>
      <c r="AA4660" s="333"/>
      <c r="AC4660" s="333"/>
      <c r="AE4660" s="333"/>
      <c r="AG4660" s="333"/>
      <c r="AM4660" s="333"/>
      <c r="AO4660" s="333"/>
      <c r="AS4660" s="333"/>
      <c r="AU4660" s="333"/>
      <c r="AW4660" s="333"/>
      <c r="AX4660" s="120"/>
    </row>
    <row r="4661" spans="4:50">
      <c r="D4661" s="120"/>
      <c r="E4661" s="120"/>
      <c r="F4661" s="333"/>
      <c r="G4661" s="333"/>
      <c r="H4661" s="333"/>
      <c r="I4661" s="333"/>
      <c r="K4661" s="333"/>
      <c r="O4661" s="333"/>
      <c r="Q4661" s="333"/>
      <c r="S4661" s="333"/>
      <c r="U4661" s="333"/>
      <c r="W4661" s="333"/>
      <c r="AA4661" s="333"/>
      <c r="AC4661" s="333"/>
      <c r="AE4661" s="333"/>
      <c r="AG4661" s="333"/>
      <c r="AM4661" s="333"/>
      <c r="AO4661" s="333"/>
      <c r="AS4661" s="333"/>
      <c r="AU4661" s="333"/>
      <c r="AW4661" s="333"/>
      <c r="AX4661" s="120"/>
    </row>
    <row r="4662" spans="4:50">
      <c r="D4662" s="120"/>
      <c r="E4662" s="120"/>
      <c r="F4662" s="333"/>
      <c r="G4662" s="333"/>
      <c r="H4662" s="333"/>
      <c r="I4662" s="333"/>
      <c r="K4662" s="333"/>
      <c r="O4662" s="333"/>
      <c r="Q4662" s="333"/>
      <c r="S4662" s="333"/>
      <c r="U4662" s="333"/>
      <c r="W4662" s="333"/>
      <c r="AA4662" s="333"/>
      <c r="AC4662" s="333"/>
      <c r="AE4662" s="333"/>
      <c r="AG4662" s="333"/>
      <c r="AM4662" s="333"/>
      <c r="AO4662" s="333"/>
      <c r="AS4662" s="333"/>
      <c r="AU4662" s="333"/>
      <c r="AW4662" s="333"/>
      <c r="AX4662" s="120"/>
    </row>
    <row r="4663" spans="4:50">
      <c r="D4663" s="120"/>
      <c r="E4663" s="120"/>
      <c r="F4663" s="333"/>
      <c r="G4663" s="333"/>
      <c r="H4663" s="333"/>
      <c r="I4663" s="333"/>
      <c r="K4663" s="333"/>
      <c r="O4663" s="333"/>
      <c r="Q4663" s="333"/>
      <c r="S4663" s="333"/>
      <c r="U4663" s="333"/>
      <c r="W4663" s="333"/>
      <c r="AA4663" s="333"/>
      <c r="AC4663" s="333"/>
      <c r="AE4663" s="333"/>
      <c r="AG4663" s="333"/>
      <c r="AM4663" s="333"/>
      <c r="AO4663" s="333"/>
      <c r="AS4663" s="333"/>
      <c r="AU4663" s="333"/>
      <c r="AW4663" s="333"/>
      <c r="AX4663" s="120"/>
    </row>
    <row r="4664" spans="4:50">
      <c r="D4664" s="120"/>
      <c r="E4664" s="120"/>
      <c r="F4664" s="333"/>
      <c r="G4664" s="333"/>
      <c r="H4664" s="333"/>
      <c r="I4664" s="333"/>
      <c r="K4664" s="333"/>
      <c r="O4664" s="333"/>
      <c r="Q4664" s="333"/>
      <c r="S4664" s="333"/>
      <c r="U4664" s="333"/>
      <c r="W4664" s="333"/>
      <c r="AA4664" s="333"/>
      <c r="AC4664" s="333"/>
      <c r="AE4664" s="333"/>
      <c r="AG4664" s="333"/>
      <c r="AM4664" s="333"/>
      <c r="AO4664" s="333"/>
      <c r="AS4664" s="333"/>
      <c r="AU4664" s="333"/>
      <c r="AW4664" s="333"/>
      <c r="AX4664" s="120"/>
    </row>
    <row r="4665" spans="4:50">
      <c r="D4665" s="120"/>
      <c r="E4665" s="120"/>
      <c r="F4665" s="333"/>
      <c r="G4665" s="333"/>
      <c r="H4665" s="333"/>
      <c r="I4665" s="333"/>
      <c r="K4665" s="333"/>
      <c r="O4665" s="333"/>
      <c r="Q4665" s="333"/>
      <c r="S4665" s="333"/>
      <c r="U4665" s="333"/>
      <c r="W4665" s="333"/>
      <c r="AA4665" s="333"/>
      <c r="AC4665" s="333"/>
      <c r="AE4665" s="333"/>
      <c r="AG4665" s="333"/>
      <c r="AM4665" s="333"/>
      <c r="AO4665" s="333"/>
      <c r="AS4665" s="333"/>
      <c r="AU4665" s="333"/>
      <c r="AW4665" s="333"/>
      <c r="AX4665" s="120"/>
    </row>
    <row r="4666" spans="4:50">
      <c r="D4666" s="120"/>
      <c r="E4666" s="120"/>
      <c r="F4666" s="333"/>
      <c r="G4666" s="333"/>
      <c r="H4666" s="333"/>
      <c r="I4666" s="333"/>
      <c r="K4666" s="333"/>
      <c r="O4666" s="333"/>
      <c r="Q4666" s="333"/>
      <c r="S4666" s="333"/>
      <c r="U4666" s="333"/>
      <c r="W4666" s="333"/>
      <c r="AA4666" s="333"/>
      <c r="AC4666" s="333"/>
      <c r="AE4666" s="333"/>
      <c r="AG4666" s="333"/>
      <c r="AM4666" s="333"/>
      <c r="AO4666" s="333"/>
      <c r="AS4666" s="333"/>
      <c r="AU4666" s="333"/>
      <c r="AW4666" s="333"/>
      <c r="AX4666" s="120"/>
    </row>
    <row r="4667" spans="4:50">
      <c r="D4667" s="120"/>
      <c r="E4667" s="120"/>
      <c r="F4667" s="333"/>
      <c r="G4667" s="333"/>
      <c r="H4667" s="333"/>
      <c r="I4667" s="333"/>
      <c r="K4667" s="333"/>
      <c r="O4667" s="333"/>
      <c r="Q4667" s="333"/>
      <c r="S4667" s="333"/>
      <c r="U4667" s="333"/>
      <c r="W4667" s="333"/>
      <c r="AA4667" s="333"/>
      <c r="AC4667" s="333"/>
      <c r="AE4667" s="333"/>
      <c r="AG4667" s="333"/>
      <c r="AM4667" s="333"/>
      <c r="AO4667" s="333"/>
      <c r="AS4667" s="333"/>
      <c r="AU4667" s="333"/>
      <c r="AW4667" s="333"/>
      <c r="AX4667" s="120"/>
    </row>
    <row r="4668" spans="4:50">
      <c r="D4668" s="120"/>
      <c r="E4668" s="120"/>
      <c r="F4668" s="333"/>
      <c r="G4668" s="333"/>
      <c r="H4668" s="333"/>
      <c r="I4668" s="333"/>
      <c r="K4668" s="333"/>
      <c r="O4668" s="333"/>
      <c r="Q4668" s="333"/>
      <c r="S4668" s="333"/>
      <c r="U4668" s="333"/>
      <c r="W4668" s="333"/>
      <c r="AA4668" s="333"/>
      <c r="AC4668" s="333"/>
      <c r="AE4668" s="333"/>
      <c r="AG4668" s="333"/>
      <c r="AM4668" s="333"/>
      <c r="AO4668" s="333"/>
      <c r="AS4668" s="333"/>
      <c r="AU4668" s="333"/>
      <c r="AW4668" s="333"/>
      <c r="AX4668" s="120"/>
    </row>
    <row r="4669" spans="4:50">
      <c r="D4669" s="120"/>
      <c r="E4669" s="120"/>
      <c r="F4669" s="333"/>
      <c r="G4669" s="333"/>
      <c r="H4669" s="333"/>
      <c r="I4669" s="333"/>
      <c r="K4669" s="333"/>
      <c r="O4669" s="333"/>
      <c r="Q4669" s="333"/>
      <c r="S4669" s="333"/>
      <c r="U4669" s="333"/>
      <c r="W4669" s="333"/>
      <c r="AA4669" s="333"/>
      <c r="AC4669" s="333"/>
      <c r="AE4669" s="333"/>
      <c r="AG4669" s="333"/>
      <c r="AM4669" s="333"/>
      <c r="AO4669" s="333"/>
      <c r="AS4669" s="333"/>
      <c r="AU4669" s="333"/>
      <c r="AW4669" s="333"/>
      <c r="AX4669" s="120"/>
    </row>
    <row r="4670" spans="4:50">
      <c r="D4670" s="120"/>
      <c r="E4670" s="120"/>
      <c r="F4670" s="333"/>
      <c r="G4670" s="333"/>
      <c r="H4670" s="333"/>
      <c r="I4670" s="333"/>
      <c r="K4670" s="333"/>
      <c r="O4670" s="333"/>
      <c r="Q4670" s="333"/>
      <c r="S4670" s="333"/>
      <c r="U4670" s="333"/>
      <c r="W4670" s="333"/>
      <c r="AA4670" s="333"/>
      <c r="AC4670" s="333"/>
      <c r="AE4670" s="333"/>
      <c r="AG4670" s="333"/>
      <c r="AM4670" s="333"/>
      <c r="AO4670" s="333"/>
      <c r="AS4670" s="333"/>
      <c r="AU4670" s="333"/>
      <c r="AW4670" s="333"/>
      <c r="AX4670" s="120"/>
    </row>
    <row r="4671" spans="4:50">
      <c r="D4671" s="120"/>
      <c r="E4671" s="120"/>
      <c r="F4671" s="333"/>
      <c r="G4671" s="333"/>
      <c r="H4671" s="333"/>
      <c r="I4671" s="333"/>
      <c r="K4671" s="333"/>
      <c r="O4671" s="333"/>
      <c r="Q4671" s="333"/>
      <c r="S4671" s="333"/>
      <c r="U4671" s="333"/>
      <c r="W4671" s="333"/>
      <c r="AA4671" s="333"/>
      <c r="AC4671" s="333"/>
      <c r="AE4671" s="333"/>
      <c r="AG4671" s="333"/>
      <c r="AM4671" s="333"/>
      <c r="AO4671" s="333"/>
      <c r="AS4671" s="333"/>
      <c r="AU4671" s="333"/>
      <c r="AW4671" s="333"/>
      <c r="AX4671" s="120"/>
    </row>
    <row r="4672" spans="4:50">
      <c r="D4672" s="120"/>
      <c r="E4672" s="120"/>
      <c r="F4672" s="333"/>
      <c r="G4672" s="333"/>
      <c r="H4672" s="333"/>
      <c r="I4672" s="333"/>
      <c r="K4672" s="333"/>
      <c r="O4672" s="333"/>
      <c r="Q4672" s="333"/>
      <c r="S4672" s="333"/>
      <c r="U4672" s="333"/>
      <c r="W4672" s="333"/>
      <c r="AA4672" s="333"/>
      <c r="AC4672" s="333"/>
      <c r="AE4672" s="333"/>
      <c r="AG4672" s="333"/>
      <c r="AM4672" s="333"/>
      <c r="AO4672" s="333"/>
      <c r="AS4672" s="333"/>
      <c r="AU4672" s="333"/>
      <c r="AW4672" s="333"/>
      <c r="AX4672" s="120"/>
    </row>
    <row r="4673" spans="4:50">
      <c r="D4673" s="120"/>
      <c r="E4673" s="120"/>
      <c r="F4673" s="333"/>
      <c r="G4673" s="333"/>
      <c r="H4673" s="333"/>
      <c r="I4673" s="333"/>
      <c r="K4673" s="333"/>
      <c r="O4673" s="333"/>
      <c r="Q4673" s="333"/>
      <c r="S4673" s="333"/>
      <c r="U4673" s="333"/>
      <c r="W4673" s="333"/>
      <c r="AA4673" s="333"/>
      <c r="AC4673" s="333"/>
      <c r="AE4673" s="333"/>
      <c r="AG4673" s="333"/>
      <c r="AM4673" s="333"/>
      <c r="AO4673" s="333"/>
      <c r="AS4673" s="333"/>
      <c r="AU4673" s="333"/>
      <c r="AW4673" s="333"/>
      <c r="AX4673" s="120"/>
    </row>
    <row r="4674" spans="4:50">
      <c r="D4674" s="120"/>
      <c r="E4674" s="120"/>
      <c r="F4674" s="333"/>
      <c r="G4674" s="333"/>
      <c r="H4674" s="333"/>
      <c r="I4674" s="333"/>
      <c r="K4674" s="333"/>
      <c r="O4674" s="333"/>
      <c r="Q4674" s="333"/>
      <c r="S4674" s="333"/>
      <c r="U4674" s="333"/>
      <c r="W4674" s="333"/>
      <c r="AA4674" s="333"/>
      <c r="AC4674" s="333"/>
      <c r="AE4674" s="333"/>
      <c r="AG4674" s="333"/>
      <c r="AM4674" s="333"/>
      <c r="AO4674" s="333"/>
      <c r="AS4674" s="333"/>
      <c r="AU4674" s="333"/>
      <c r="AW4674" s="333"/>
      <c r="AX4674" s="120"/>
    </row>
    <row r="4675" spans="4:50">
      <c r="D4675" s="120"/>
      <c r="E4675" s="120"/>
      <c r="F4675" s="333"/>
      <c r="G4675" s="333"/>
      <c r="H4675" s="333"/>
      <c r="I4675" s="333"/>
      <c r="K4675" s="333"/>
      <c r="O4675" s="333"/>
      <c r="Q4675" s="333"/>
      <c r="S4675" s="333"/>
      <c r="U4675" s="333"/>
      <c r="W4675" s="333"/>
      <c r="AA4675" s="333"/>
      <c r="AC4675" s="333"/>
      <c r="AE4675" s="333"/>
      <c r="AG4675" s="333"/>
      <c r="AM4675" s="333"/>
      <c r="AO4675" s="333"/>
      <c r="AS4675" s="333"/>
      <c r="AU4675" s="333"/>
      <c r="AW4675" s="333"/>
      <c r="AX4675" s="120"/>
    </row>
    <row r="4676" spans="4:50">
      <c r="D4676" s="120"/>
      <c r="E4676" s="120"/>
      <c r="F4676" s="333"/>
      <c r="G4676" s="333"/>
      <c r="H4676" s="333"/>
      <c r="I4676" s="333"/>
      <c r="K4676" s="333"/>
      <c r="O4676" s="333"/>
      <c r="Q4676" s="333"/>
      <c r="S4676" s="333"/>
      <c r="U4676" s="333"/>
      <c r="W4676" s="333"/>
      <c r="AA4676" s="333"/>
      <c r="AC4676" s="333"/>
      <c r="AE4676" s="333"/>
      <c r="AG4676" s="333"/>
      <c r="AM4676" s="333"/>
      <c r="AO4676" s="333"/>
      <c r="AS4676" s="333"/>
      <c r="AU4676" s="333"/>
      <c r="AW4676" s="333"/>
      <c r="AX4676" s="120"/>
    </row>
    <row r="4677" spans="4:50">
      <c r="D4677" s="120"/>
      <c r="E4677" s="120"/>
      <c r="F4677" s="333"/>
      <c r="G4677" s="333"/>
      <c r="H4677" s="333"/>
      <c r="I4677" s="333"/>
      <c r="K4677" s="333"/>
      <c r="O4677" s="333"/>
      <c r="Q4677" s="333"/>
      <c r="S4677" s="333"/>
      <c r="U4677" s="333"/>
      <c r="W4677" s="333"/>
      <c r="AA4677" s="333"/>
      <c r="AC4677" s="333"/>
      <c r="AE4677" s="333"/>
      <c r="AG4677" s="333"/>
      <c r="AM4677" s="333"/>
      <c r="AO4677" s="333"/>
      <c r="AS4677" s="333"/>
      <c r="AU4677" s="333"/>
      <c r="AW4677" s="333"/>
      <c r="AX4677" s="120"/>
    </row>
    <row r="4678" spans="4:50">
      <c r="D4678" s="120"/>
      <c r="E4678" s="120"/>
      <c r="F4678" s="333"/>
      <c r="G4678" s="333"/>
      <c r="H4678" s="333"/>
      <c r="I4678" s="333"/>
      <c r="K4678" s="333"/>
      <c r="O4678" s="333"/>
      <c r="Q4678" s="333"/>
      <c r="S4678" s="333"/>
      <c r="U4678" s="333"/>
      <c r="W4678" s="333"/>
      <c r="AA4678" s="333"/>
      <c r="AC4678" s="333"/>
      <c r="AE4678" s="333"/>
      <c r="AG4678" s="333"/>
      <c r="AM4678" s="333"/>
      <c r="AO4678" s="333"/>
      <c r="AS4678" s="333"/>
      <c r="AU4678" s="333"/>
      <c r="AW4678" s="333"/>
      <c r="AX4678" s="120"/>
    </row>
    <row r="4679" spans="4:50">
      <c r="D4679" s="120"/>
      <c r="E4679" s="120"/>
      <c r="F4679" s="333"/>
      <c r="G4679" s="333"/>
      <c r="H4679" s="333"/>
      <c r="I4679" s="333"/>
      <c r="K4679" s="333"/>
      <c r="O4679" s="333"/>
      <c r="Q4679" s="333"/>
      <c r="S4679" s="333"/>
      <c r="U4679" s="333"/>
      <c r="W4679" s="333"/>
      <c r="AA4679" s="333"/>
      <c r="AC4679" s="333"/>
      <c r="AE4679" s="333"/>
      <c r="AG4679" s="333"/>
      <c r="AM4679" s="333"/>
      <c r="AO4679" s="333"/>
      <c r="AS4679" s="333"/>
      <c r="AU4679" s="333"/>
      <c r="AW4679" s="333"/>
      <c r="AX4679" s="120"/>
    </row>
    <row r="4680" spans="4:50">
      <c r="D4680" s="120"/>
      <c r="E4680" s="120"/>
      <c r="F4680" s="333"/>
      <c r="G4680" s="333"/>
      <c r="H4680" s="333"/>
      <c r="I4680" s="333"/>
      <c r="K4680" s="333"/>
      <c r="O4680" s="333"/>
      <c r="Q4680" s="333"/>
      <c r="S4680" s="333"/>
      <c r="U4680" s="333"/>
      <c r="W4680" s="333"/>
      <c r="AA4680" s="333"/>
      <c r="AC4680" s="333"/>
      <c r="AE4680" s="333"/>
      <c r="AG4680" s="333"/>
      <c r="AM4680" s="333"/>
      <c r="AO4680" s="333"/>
      <c r="AS4680" s="333"/>
      <c r="AU4680" s="333"/>
      <c r="AW4680" s="333"/>
      <c r="AX4680" s="120"/>
    </row>
    <row r="4681" spans="4:50">
      <c r="D4681" s="120"/>
      <c r="E4681" s="120"/>
      <c r="F4681" s="333"/>
      <c r="G4681" s="333"/>
      <c r="H4681" s="333"/>
      <c r="I4681" s="333"/>
      <c r="K4681" s="333"/>
      <c r="O4681" s="333"/>
      <c r="Q4681" s="333"/>
      <c r="S4681" s="333"/>
      <c r="U4681" s="333"/>
      <c r="W4681" s="333"/>
      <c r="AA4681" s="333"/>
      <c r="AC4681" s="333"/>
      <c r="AE4681" s="333"/>
      <c r="AG4681" s="333"/>
      <c r="AM4681" s="333"/>
      <c r="AO4681" s="333"/>
      <c r="AS4681" s="333"/>
      <c r="AU4681" s="333"/>
      <c r="AW4681" s="333"/>
      <c r="AX4681" s="120"/>
    </row>
    <row r="4682" spans="4:50">
      <c r="D4682" s="120"/>
      <c r="E4682" s="120"/>
      <c r="F4682" s="333"/>
      <c r="G4682" s="333"/>
      <c r="H4682" s="333"/>
      <c r="I4682" s="333"/>
      <c r="K4682" s="333"/>
      <c r="O4682" s="333"/>
      <c r="Q4682" s="333"/>
      <c r="S4682" s="333"/>
      <c r="U4682" s="333"/>
      <c r="W4682" s="333"/>
      <c r="AA4682" s="333"/>
      <c r="AC4682" s="333"/>
      <c r="AE4682" s="333"/>
      <c r="AG4682" s="333"/>
      <c r="AM4682" s="333"/>
      <c r="AO4682" s="333"/>
      <c r="AS4682" s="333"/>
      <c r="AU4682" s="333"/>
      <c r="AW4682" s="333"/>
      <c r="AX4682" s="120"/>
    </row>
    <row r="4683" spans="4:50">
      <c r="D4683" s="120"/>
      <c r="E4683" s="120"/>
      <c r="F4683" s="333"/>
      <c r="G4683" s="333"/>
      <c r="H4683" s="333"/>
      <c r="I4683" s="333"/>
      <c r="K4683" s="333"/>
      <c r="O4683" s="333"/>
      <c r="Q4683" s="333"/>
      <c r="S4683" s="333"/>
      <c r="U4683" s="333"/>
      <c r="W4683" s="333"/>
      <c r="AA4683" s="333"/>
      <c r="AC4683" s="333"/>
      <c r="AE4683" s="333"/>
      <c r="AG4683" s="333"/>
      <c r="AM4683" s="333"/>
      <c r="AO4683" s="333"/>
      <c r="AS4683" s="333"/>
      <c r="AU4683" s="333"/>
      <c r="AW4683" s="333"/>
      <c r="AX4683" s="120"/>
    </row>
    <row r="4684" spans="4:50">
      <c r="D4684" s="120"/>
      <c r="E4684" s="120"/>
      <c r="F4684" s="333"/>
      <c r="G4684" s="333"/>
      <c r="H4684" s="333"/>
      <c r="I4684" s="333"/>
      <c r="K4684" s="333"/>
      <c r="O4684" s="333"/>
      <c r="Q4684" s="333"/>
      <c r="S4684" s="333"/>
      <c r="U4684" s="333"/>
      <c r="W4684" s="333"/>
      <c r="AA4684" s="333"/>
      <c r="AC4684" s="333"/>
      <c r="AE4684" s="333"/>
      <c r="AG4684" s="333"/>
      <c r="AM4684" s="333"/>
      <c r="AO4684" s="333"/>
      <c r="AS4684" s="333"/>
      <c r="AU4684" s="333"/>
      <c r="AW4684" s="333"/>
      <c r="AX4684" s="120"/>
    </row>
    <row r="4685" spans="4:50">
      <c r="D4685" s="120"/>
      <c r="E4685" s="120"/>
      <c r="F4685" s="333"/>
      <c r="G4685" s="333"/>
      <c r="H4685" s="333"/>
      <c r="I4685" s="333"/>
      <c r="K4685" s="333"/>
      <c r="O4685" s="333"/>
      <c r="Q4685" s="333"/>
      <c r="S4685" s="333"/>
      <c r="U4685" s="333"/>
      <c r="W4685" s="333"/>
      <c r="AA4685" s="333"/>
      <c r="AC4685" s="333"/>
      <c r="AE4685" s="333"/>
      <c r="AG4685" s="333"/>
      <c r="AM4685" s="333"/>
      <c r="AO4685" s="333"/>
      <c r="AS4685" s="333"/>
      <c r="AU4685" s="333"/>
      <c r="AW4685" s="333"/>
      <c r="AX4685" s="120"/>
    </row>
    <row r="4686" spans="4:50">
      <c r="D4686" s="120"/>
      <c r="E4686" s="120"/>
      <c r="F4686" s="333"/>
      <c r="G4686" s="333"/>
      <c r="H4686" s="333"/>
      <c r="I4686" s="333"/>
      <c r="K4686" s="333"/>
      <c r="O4686" s="333"/>
      <c r="Q4686" s="333"/>
      <c r="S4686" s="333"/>
      <c r="U4686" s="333"/>
      <c r="W4686" s="333"/>
      <c r="AA4686" s="333"/>
      <c r="AC4686" s="333"/>
      <c r="AE4686" s="333"/>
      <c r="AG4686" s="333"/>
      <c r="AM4686" s="333"/>
      <c r="AO4686" s="333"/>
      <c r="AS4686" s="333"/>
      <c r="AU4686" s="333"/>
      <c r="AW4686" s="333"/>
      <c r="AX4686" s="120"/>
    </row>
    <row r="4687" spans="4:50">
      <c r="D4687" s="120"/>
      <c r="E4687" s="120"/>
      <c r="F4687" s="333"/>
      <c r="G4687" s="333"/>
      <c r="H4687" s="333"/>
      <c r="I4687" s="333"/>
      <c r="K4687" s="333"/>
      <c r="O4687" s="333"/>
      <c r="Q4687" s="333"/>
      <c r="S4687" s="333"/>
      <c r="U4687" s="333"/>
      <c r="W4687" s="333"/>
      <c r="AA4687" s="333"/>
      <c r="AC4687" s="333"/>
      <c r="AE4687" s="333"/>
      <c r="AG4687" s="333"/>
      <c r="AM4687" s="333"/>
      <c r="AO4687" s="333"/>
      <c r="AS4687" s="333"/>
      <c r="AU4687" s="333"/>
      <c r="AW4687" s="333"/>
      <c r="AX4687" s="120"/>
    </row>
    <row r="4688" spans="4:50">
      <c r="D4688" s="120"/>
      <c r="E4688" s="120"/>
      <c r="F4688" s="333"/>
      <c r="G4688" s="333"/>
      <c r="H4688" s="333"/>
      <c r="I4688" s="333"/>
      <c r="K4688" s="333"/>
      <c r="O4688" s="333"/>
      <c r="Q4688" s="333"/>
      <c r="S4688" s="333"/>
      <c r="U4688" s="333"/>
      <c r="W4688" s="333"/>
      <c r="AA4688" s="333"/>
      <c r="AC4688" s="333"/>
      <c r="AE4688" s="333"/>
      <c r="AG4688" s="333"/>
      <c r="AM4688" s="333"/>
      <c r="AO4688" s="333"/>
      <c r="AS4688" s="333"/>
      <c r="AU4688" s="333"/>
      <c r="AW4688" s="333"/>
      <c r="AX4688" s="120"/>
    </row>
    <row r="4689" spans="4:50">
      <c r="D4689" s="120"/>
      <c r="E4689" s="120"/>
      <c r="F4689" s="333"/>
      <c r="G4689" s="333"/>
      <c r="H4689" s="333"/>
      <c r="I4689" s="333"/>
      <c r="K4689" s="333"/>
      <c r="O4689" s="333"/>
      <c r="Q4689" s="333"/>
      <c r="S4689" s="333"/>
      <c r="U4689" s="333"/>
      <c r="W4689" s="333"/>
      <c r="AA4689" s="333"/>
      <c r="AC4689" s="333"/>
      <c r="AE4689" s="333"/>
      <c r="AG4689" s="333"/>
      <c r="AM4689" s="333"/>
      <c r="AO4689" s="333"/>
      <c r="AS4689" s="333"/>
      <c r="AU4689" s="333"/>
      <c r="AW4689" s="333"/>
      <c r="AX4689" s="120"/>
    </row>
    <row r="4690" spans="4:50">
      <c r="D4690" s="120"/>
      <c r="E4690" s="120"/>
      <c r="F4690" s="333"/>
      <c r="G4690" s="333"/>
      <c r="H4690" s="333"/>
      <c r="I4690" s="333"/>
      <c r="K4690" s="333"/>
      <c r="O4690" s="333"/>
      <c r="Q4690" s="333"/>
      <c r="S4690" s="333"/>
      <c r="U4690" s="333"/>
      <c r="W4690" s="333"/>
      <c r="AA4690" s="333"/>
      <c r="AC4690" s="333"/>
      <c r="AE4690" s="333"/>
      <c r="AG4690" s="333"/>
      <c r="AM4690" s="333"/>
      <c r="AO4690" s="333"/>
      <c r="AS4690" s="333"/>
      <c r="AU4690" s="333"/>
      <c r="AW4690" s="333"/>
      <c r="AX4690" s="120"/>
    </row>
    <row r="4691" spans="4:50">
      <c r="D4691" s="120"/>
      <c r="E4691" s="120"/>
      <c r="F4691" s="333"/>
      <c r="G4691" s="333"/>
      <c r="H4691" s="333"/>
      <c r="I4691" s="333"/>
      <c r="K4691" s="333"/>
      <c r="O4691" s="333"/>
      <c r="Q4691" s="333"/>
      <c r="S4691" s="333"/>
      <c r="U4691" s="333"/>
      <c r="W4691" s="333"/>
      <c r="AA4691" s="333"/>
      <c r="AC4691" s="333"/>
      <c r="AE4691" s="333"/>
      <c r="AG4691" s="333"/>
      <c r="AM4691" s="333"/>
      <c r="AO4691" s="333"/>
      <c r="AS4691" s="333"/>
      <c r="AU4691" s="333"/>
      <c r="AW4691" s="333"/>
      <c r="AX4691" s="120"/>
    </row>
    <row r="4692" spans="4:50">
      <c r="D4692" s="120"/>
      <c r="E4692" s="120"/>
      <c r="F4692" s="333"/>
      <c r="G4692" s="333"/>
      <c r="H4692" s="333"/>
      <c r="I4692" s="333"/>
      <c r="K4692" s="333"/>
      <c r="O4692" s="333"/>
      <c r="Q4692" s="333"/>
      <c r="S4692" s="333"/>
      <c r="U4692" s="333"/>
      <c r="W4692" s="333"/>
      <c r="AA4692" s="333"/>
      <c r="AC4692" s="333"/>
      <c r="AE4692" s="333"/>
      <c r="AG4692" s="333"/>
      <c r="AM4692" s="333"/>
      <c r="AO4692" s="333"/>
      <c r="AS4692" s="333"/>
      <c r="AU4692" s="333"/>
      <c r="AW4692" s="333"/>
      <c r="AX4692" s="120"/>
    </row>
    <row r="4693" spans="4:50">
      <c r="D4693" s="120"/>
      <c r="E4693" s="120"/>
      <c r="F4693" s="333"/>
      <c r="G4693" s="333"/>
      <c r="H4693" s="333"/>
      <c r="I4693" s="333"/>
      <c r="K4693" s="333"/>
      <c r="O4693" s="333"/>
      <c r="Q4693" s="333"/>
      <c r="S4693" s="333"/>
      <c r="U4693" s="333"/>
      <c r="W4693" s="333"/>
      <c r="AA4693" s="333"/>
      <c r="AC4693" s="333"/>
      <c r="AE4693" s="333"/>
      <c r="AG4693" s="333"/>
      <c r="AM4693" s="333"/>
      <c r="AO4693" s="333"/>
      <c r="AS4693" s="333"/>
      <c r="AU4693" s="333"/>
      <c r="AW4693" s="333"/>
      <c r="AX4693" s="120"/>
    </row>
    <row r="4694" spans="4:50">
      <c r="D4694" s="120"/>
      <c r="E4694" s="120"/>
      <c r="F4694" s="333"/>
      <c r="G4694" s="333"/>
      <c r="H4694" s="333"/>
      <c r="I4694" s="333"/>
      <c r="K4694" s="333"/>
      <c r="O4694" s="333"/>
      <c r="Q4694" s="333"/>
      <c r="S4694" s="333"/>
      <c r="U4694" s="333"/>
      <c r="W4694" s="333"/>
      <c r="AA4694" s="333"/>
      <c r="AC4694" s="333"/>
      <c r="AE4694" s="333"/>
      <c r="AG4694" s="333"/>
      <c r="AM4694" s="333"/>
      <c r="AO4694" s="333"/>
      <c r="AS4694" s="333"/>
      <c r="AU4694" s="333"/>
      <c r="AW4694" s="333"/>
      <c r="AX4694" s="120"/>
    </row>
    <row r="4695" spans="4:50">
      <c r="D4695" s="120"/>
      <c r="E4695" s="120"/>
      <c r="F4695" s="333"/>
      <c r="G4695" s="333"/>
      <c r="H4695" s="333"/>
      <c r="I4695" s="333"/>
      <c r="K4695" s="333"/>
      <c r="O4695" s="333"/>
      <c r="Q4695" s="333"/>
      <c r="S4695" s="333"/>
      <c r="U4695" s="333"/>
      <c r="W4695" s="333"/>
      <c r="AA4695" s="333"/>
      <c r="AC4695" s="333"/>
      <c r="AE4695" s="333"/>
      <c r="AG4695" s="333"/>
      <c r="AM4695" s="333"/>
      <c r="AO4695" s="333"/>
      <c r="AS4695" s="333"/>
      <c r="AU4695" s="333"/>
      <c r="AW4695" s="333"/>
      <c r="AX4695" s="120"/>
    </row>
    <row r="4696" spans="4:50">
      <c r="D4696" s="120"/>
      <c r="E4696" s="120"/>
      <c r="F4696" s="333"/>
      <c r="G4696" s="333"/>
      <c r="H4696" s="333"/>
      <c r="I4696" s="333"/>
      <c r="K4696" s="333"/>
      <c r="O4696" s="333"/>
      <c r="Q4696" s="333"/>
      <c r="S4696" s="333"/>
      <c r="U4696" s="333"/>
      <c r="W4696" s="333"/>
      <c r="AA4696" s="333"/>
      <c r="AC4696" s="333"/>
      <c r="AE4696" s="333"/>
      <c r="AG4696" s="333"/>
      <c r="AM4696" s="333"/>
      <c r="AO4696" s="333"/>
      <c r="AS4696" s="333"/>
      <c r="AU4696" s="333"/>
      <c r="AW4696" s="333"/>
      <c r="AX4696" s="120"/>
    </row>
    <row r="4697" spans="4:50">
      <c r="D4697" s="120"/>
      <c r="E4697" s="120"/>
      <c r="F4697" s="333"/>
      <c r="G4697" s="333"/>
      <c r="H4697" s="333"/>
      <c r="I4697" s="333"/>
      <c r="K4697" s="333"/>
      <c r="O4697" s="333"/>
      <c r="Q4697" s="333"/>
      <c r="S4697" s="333"/>
      <c r="U4697" s="333"/>
      <c r="W4697" s="333"/>
      <c r="AA4697" s="333"/>
      <c r="AC4697" s="333"/>
      <c r="AE4697" s="333"/>
      <c r="AG4697" s="333"/>
      <c r="AM4697" s="333"/>
      <c r="AO4697" s="333"/>
      <c r="AS4697" s="333"/>
      <c r="AU4697" s="333"/>
      <c r="AW4697" s="333"/>
      <c r="AX4697" s="120"/>
    </row>
    <row r="4698" spans="4:50">
      <c r="D4698" s="120"/>
      <c r="E4698" s="120"/>
      <c r="F4698" s="333"/>
      <c r="G4698" s="333"/>
      <c r="H4698" s="333"/>
      <c r="I4698" s="333"/>
      <c r="K4698" s="333"/>
      <c r="O4698" s="333"/>
      <c r="Q4698" s="333"/>
      <c r="S4698" s="333"/>
      <c r="U4698" s="333"/>
      <c r="W4698" s="333"/>
      <c r="AA4698" s="333"/>
      <c r="AC4698" s="333"/>
      <c r="AE4698" s="333"/>
      <c r="AG4698" s="333"/>
      <c r="AM4698" s="333"/>
      <c r="AO4698" s="333"/>
      <c r="AS4698" s="333"/>
      <c r="AU4698" s="333"/>
      <c r="AW4698" s="333"/>
      <c r="AX4698" s="120"/>
    </row>
    <row r="4699" spans="4:50">
      <c r="D4699" s="120"/>
      <c r="E4699" s="120"/>
      <c r="F4699" s="333"/>
      <c r="G4699" s="333"/>
      <c r="H4699" s="333"/>
      <c r="I4699" s="333"/>
      <c r="K4699" s="333"/>
      <c r="O4699" s="333"/>
      <c r="Q4699" s="333"/>
      <c r="S4699" s="333"/>
      <c r="U4699" s="333"/>
      <c r="W4699" s="333"/>
      <c r="AA4699" s="333"/>
      <c r="AC4699" s="333"/>
      <c r="AE4699" s="333"/>
      <c r="AG4699" s="333"/>
      <c r="AM4699" s="333"/>
      <c r="AO4699" s="333"/>
      <c r="AS4699" s="333"/>
      <c r="AU4699" s="333"/>
      <c r="AW4699" s="333"/>
      <c r="AX4699" s="120"/>
    </row>
    <row r="4700" spans="4:50">
      <c r="D4700" s="120"/>
      <c r="E4700" s="120"/>
      <c r="F4700" s="333"/>
      <c r="G4700" s="333"/>
      <c r="H4700" s="333"/>
      <c r="I4700" s="333"/>
      <c r="K4700" s="333"/>
      <c r="O4700" s="333"/>
      <c r="Q4700" s="333"/>
      <c r="S4700" s="333"/>
      <c r="U4700" s="333"/>
      <c r="W4700" s="333"/>
      <c r="AA4700" s="333"/>
      <c r="AC4700" s="333"/>
      <c r="AE4700" s="333"/>
      <c r="AG4700" s="333"/>
      <c r="AM4700" s="333"/>
      <c r="AO4700" s="333"/>
      <c r="AS4700" s="333"/>
      <c r="AU4700" s="333"/>
      <c r="AW4700" s="333"/>
      <c r="AX4700" s="120"/>
    </row>
    <row r="4701" spans="4:50">
      <c r="D4701" s="120"/>
      <c r="E4701" s="120"/>
      <c r="F4701" s="333"/>
      <c r="G4701" s="333"/>
      <c r="H4701" s="333"/>
      <c r="I4701" s="333"/>
      <c r="K4701" s="333"/>
      <c r="O4701" s="333"/>
      <c r="Q4701" s="333"/>
      <c r="S4701" s="333"/>
      <c r="U4701" s="333"/>
      <c r="W4701" s="333"/>
      <c r="AA4701" s="333"/>
      <c r="AC4701" s="333"/>
      <c r="AE4701" s="333"/>
      <c r="AG4701" s="333"/>
      <c r="AM4701" s="333"/>
      <c r="AO4701" s="333"/>
      <c r="AS4701" s="333"/>
      <c r="AU4701" s="333"/>
      <c r="AW4701" s="333"/>
      <c r="AX4701" s="120"/>
    </row>
    <row r="4702" spans="4:50">
      <c r="D4702" s="120"/>
      <c r="E4702" s="120"/>
      <c r="F4702" s="333"/>
      <c r="G4702" s="333"/>
      <c r="H4702" s="333"/>
      <c r="I4702" s="333"/>
      <c r="K4702" s="333"/>
      <c r="O4702" s="333"/>
      <c r="Q4702" s="333"/>
      <c r="S4702" s="333"/>
      <c r="U4702" s="333"/>
      <c r="W4702" s="333"/>
      <c r="AA4702" s="333"/>
      <c r="AC4702" s="333"/>
      <c r="AE4702" s="333"/>
      <c r="AG4702" s="333"/>
      <c r="AM4702" s="333"/>
      <c r="AO4702" s="333"/>
      <c r="AS4702" s="333"/>
      <c r="AU4702" s="333"/>
      <c r="AW4702" s="333"/>
      <c r="AX4702" s="120"/>
    </row>
    <row r="4703" spans="4:50">
      <c r="D4703" s="120"/>
      <c r="E4703" s="120"/>
      <c r="F4703" s="333"/>
      <c r="G4703" s="333"/>
      <c r="H4703" s="333"/>
      <c r="I4703" s="333"/>
      <c r="K4703" s="333"/>
      <c r="O4703" s="333"/>
      <c r="Q4703" s="333"/>
      <c r="S4703" s="333"/>
      <c r="U4703" s="333"/>
      <c r="W4703" s="333"/>
      <c r="AA4703" s="333"/>
      <c r="AC4703" s="333"/>
      <c r="AE4703" s="333"/>
      <c r="AG4703" s="333"/>
      <c r="AM4703" s="333"/>
      <c r="AO4703" s="333"/>
      <c r="AS4703" s="333"/>
      <c r="AU4703" s="333"/>
      <c r="AW4703" s="333"/>
      <c r="AX4703" s="120"/>
    </row>
    <row r="4704" spans="4:50">
      <c r="D4704" s="120"/>
      <c r="E4704" s="120"/>
      <c r="F4704" s="333"/>
      <c r="G4704" s="333"/>
      <c r="H4704" s="333"/>
      <c r="I4704" s="333"/>
      <c r="K4704" s="333"/>
      <c r="O4704" s="333"/>
      <c r="Q4704" s="333"/>
      <c r="S4704" s="333"/>
      <c r="U4704" s="333"/>
      <c r="W4704" s="333"/>
      <c r="AA4704" s="333"/>
      <c r="AC4704" s="333"/>
      <c r="AE4704" s="333"/>
      <c r="AG4704" s="333"/>
      <c r="AM4704" s="333"/>
      <c r="AO4704" s="333"/>
      <c r="AS4704" s="333"/>
      <c r="AU4704" s="333"/>
      <c r="AW4704" s="333"/>
      <c r="AX4704" s="120"/>
    </row>
    <row r="4705" spans="4:50">
      <c r="D4705" s="120"/>
      <c r="E4705" s="120"/>
      <c r="F4705" s="333"/>
      <c r="G4705" s="333"/>
      <c r="H4705" s="333"/>
      <c r="I4705" s="333"/>
      <c r="K4705" s="333"/>
      <c r="O4705" s="333"/>
      <c r="Q4705" s="333"/>
      <c r="S4705" s="333"/>
      <c r="U4705" s="333"/>
      <c r="W4705" s="333"/>
      <c r="AA4705" s="333"/>
      <c r="AC4705" s="333"/>
      <c r="AE4705" s="333"/>
      <c r="AG4705" s="333"/>
      <c r="AM4705" s="333"/>
      <c r="AO4705" s="333"/>
      <c r="AS4705" s="333"/>
      <c r="AU4705" s="333"/>
      <c r="AW4705" s="333"/>
      <c r="AX4705" s="120"/>
    </row>
    <row r="4706" spans="4:50">
      <c r="D4706" s="120"/>
      <c r="E4706" s="120"/>
      <c r="F4706" s="333"/>
      <c r="G4706" s="333"/>
      <c r="H4706" s="333"/>
      <c r="I4706" s="333"/>
      <c r="K4706" s="333"/>
      <c r="O4706" s="333"/>
      <c r="Q4706" s="333"/>
      <c r="S4706" s="333"/>
      <c r="U4706" s="333"/>
      <c r="W4706" s="333"/>
      <c r="AA4706" s="333"/>
      <c r="AC4706" s="333"/>
      <c r="AE4706" s="333"/>
      <c r="AG4706" s="333"/>
      <c r="AM4706" s="333"/>
      <c r="AO4706" s="333"/>
      <c r="AS4706" s="333"/>
      <c r="AU4706" s="333"/>
      <c r="AW4706" s="333"/>
      <c r="AX4706" s="120"/>
    </row>
    <row r="4707" spans="4:50">
      <c r="D4707" s="120"/>
      <c r="E4707" s="120"/>
      <c r="F4707" s="333"/>
      <c r="G4707" s="333"/>
      <c r="H4707" s="333"/>
      <c r="I4707" s="333"/>
      <c r="K4707" s="333"/>
      <c r="O4707" s="333"/>
      <c r="Q4707" s="333"/>
      <c r="S4707" s="333"/>
      <c r="U4707" s="333"/>
      <c r="W4707" s="333"/>
      <c r="AA4707" s="333"/>
      <c r="AC4707" s="333"/>
      <c r="AE4707" s="333"/>
      <c r="AG4707" s="333"/>
      <c r="AM4707" s="333"/>
      <c r="AO4707" s="333"/>
      <c r="AS4707" s="333"/>
      <c r="AU4707" s="333"/>
      <c r="AW4707" s="333"/>
      <c r="AX4707" s="120"/>
    </row>
    <row r="4708" spans="4:50">
      <c r="D4708" s="120"/>
      <c r="E4708" s="120"/>
      <c r="F4708" s="333"/>
      <c r="G4708" s="333"/>
      <c r="H4708" s="333"/>
      <c r="I4708" s="333"/>
      <c r="K4708" s="333"/>
      <c r="O4708" s="333"/>
      <c r="Q4708" s="333"/>
      <c r="S4708" s="333"/>
      <c r="U4708" s="333"/>
      <c r="W4708" s="333"/>
      <c r="AA4708" s="333"/>
      <c r="AC4708" s="333"/>
      <c r="AE4708" s="333"/>
      <c r="AG4708" s="333"/>
      <c r="AM4708" s="333"/>
      <c r="AO4708" s="333"/>
      <c r="AS4708" s="333"/>
      <c r="AU4708" s="333"/>
      <c r="AW4708" s="333"/>
      <c r="AX4708" s="120"/>
    </row>
    <row r="4709" spans="4:50">
      <c r="D4709" s="120"/>
      <c r="E4709" s="120"/>
      <c r="F4709" s="333"/>
      <c r="G4709" s="333"/>
      <c r="H4709" s="333"/>
      <c r="I4709" s="333"/>
      <c r="K4709" s="333"/>
      <c r="O4709" s="333"/>
      <c r="Q4709" s="333"/>
      <c r="S4709" s="333"/>
      <c r="U4709" s="333"/>
      <c r="W4709" s="333"/>
      <c r="AA4709" s="333"/>
      <c r="AC4709" s="333"/>
      <c r="AE4709" s="333"/>
      <c r="AG4709" s="333"/>
      <c r="AM4709" s="333"/>
      <c r="AO4709" s="333"/>
      <c r="AS4709" s="333"/>
      <c r="AU4709" s="333"/>
      <c r="AW4709" s="333"/>
      <c r="AX4709" s="120"/>
    </row>
    <row r="4710" spans="4:50">
      <c r="D4710" s="120"/>
      <c r="E4710" s="120"/>
      <c r="F4710" s="333"/>
      <c r="G4710" s="333"/>
      <c r="H4710" s="333"/>
      <c r="I4710" s="333"/>
      <c r="K4710" s="333"/>
      <c r="O4710" s="333"/>
      <c r="Q4710" s="333"/>
      <c r="S4710" s="333"/>
      <c r="U4710" s="333"/>
      <c r="W4710" s="333"/>
      <c r="AA4710" s="333"/>
      <c r="AC4710" s="333"/>
      <c r="AE4710" s="333"/>
      <c r="AG4710" s="333"/>
      <c r="AM4710" s="333"/>
      <c r="AO4710" s="333"/>
      <c r="AS4710" s="333"/>
      <c r="AU4710" s="333"/>
      <c r="AW4710" s="333"/>
      <c r="AX4710" s="120"/>
    </row>
    <row r="4711" spans="4:50">
      <c r="D4711" s="120"/>
      <c r="E4711" s="120"/>
      <c r="F4711" s="333"/>
      <c r="G4711" s="333"/>
      <c r="H4711" s="333"/>
      <c r="I4711" s="333"/>
      <c r="K4711" s="333"/>
      <c r="O4711" s="333"/>
      <c r="Q4711" s="333"/>
      <c r="S4711" s="333"/>
      <c r="U4711" s="333"/>
      <c r="W4711" s="333"/>
      <c r="AA4711" s="333"/>
      <c r="AC4711" s="333"/>
      <c r="AE4711" s="333"/>
      <c r="AG4711" s="333"/>
      <c r="AM4711" s="333"/>
      <c r="AO4711" s="333"/>
      <c r="AS4711" s="333"/>
      <c r="AU4711" s="333"/>
      <c r="AW4711" s="333"/>
      <c r="AX4711" s="120"/>
    </row>
    <row r="4712" spans="4:50">
      <c r="D4712" s="120"/>
      <c r="E4712" s="120"/>
      <c r="F4712" s="333"/>
      <c r="G4712" s="333"/>
      <c r="H4712" s="333"/>
      <c r="I4712" s="333"/>
      <c r="K4712" s="333"/>
      <c r="O4712" s="333"/>
      <c r="Q4712" s="333"/>
      <c r="S4712" s="333"/>
      <c r="U4712" s="333"/>
      <c r="W4712" s="333"/>
      <c r="AA4712" s="333"/>
      <c r="AC4712" s="333"/>
      <c r="AE4712" s="333"/>
      <c r="AG4712" s="333"/>
      <c r="AM4712" s="333"/>
      <c r="AO4712" s="333"/>
      <c r="AS4712" s="333"/>
      <c r="AU4712" s="333"/>
      <c r="AW4712" s="333"/>
      <c r="AX4712" s="120"/>
    </row>
    <row r="4713" spans="4:50">
      <c r="D4713" s="120"/>
      <c r="E4713" s="120"/>
      <c r="F4713" s="333"/>
      <c r="G4713" s="333"/>
      <c r="H4713" s="333"/>
      <c r="I4713" s="333"/>
      <c r="K4713" s="333"/>
      <c r="O4713" s="333"/>
      <c r="Q4713" s="333"/>
      <c r="S4713" s="333"/>
      <c r="U4713" s="333"/>
      <c r="W4713" s="333"/>
      <c r="AA4713" s="333"/>
      <c r="AC4713" s="333"/>
      <c r="AE4713" s="333"/>
      <c r="AG4713" s="333"/>
      <c r="AM4713" s="333"/>
      <c r="AO4713" s="333"/>
      <c r="AS4713" s="333"/>
      <c r="AU4713" s="333"/>
      <c r="AW4713" s="333"/>
      <c r="AX4713" s="120"/>
    </row>
    <row r="4714" spans="4:50">
      <c r="D4714" s="120"/>
      <c r="E4714" s="120"/>
      <c r="F4714" s="333"/>
      <c r="G4714" s="333"/>
      <c r="H4714" s="333"/>
      <c r="I4714" s="333"/>
      <c r="K4714" s="333"/>
      <c r="O4714" s="333"/>
      <c r="Q4714" s="333"/>
      <c r="S4714" s="333"/>
      <c r="U4714" s="333"/>
      <c r="W4714" s="333"/>
      <c r="AA4714" s="333"/>
      <c r="AC4714" s="333"/>
      <c r="AE4714" s="333"/>
      <c r="AG4714" s="333"/>
      <c r="AM4714" s="333"/>
      <c r="AO4714" s="333"/>
      <c r="AS4714" s="333"/>
      <c r="AU4714" s="333"/>
      <c r="AW4714" s="333"/>
      <c r="AX4714" s="120"/>
    </row>
    <row r="4715" spans="4:50">
      <c r="D4715" s="120"/>
      <c r="E4715" s="120"/>
      <c r="F4715" s="333"/>
      <c r="G4715" s="333"/>
      <c r="H4715" s="333"/>
      <c r="I4715" s="333"/>
      <c r="K4715" s="333"/>
      <c r="O4715" s="333"/>
      <c r="Q4715" s="333"/>
      <c r="S4715" s="333"/>
      <c r="U4715" s="333"/>
      <c r="W4715" s="333"/>
      <c r="AA4715" s="333"/>
      <c r="AC4715" s="333"/>
      <c r="AE4715" s="333"/>
      <c r="AG4715" s="333"/>
      <c r="AM4715" s="333"/>
      <c r="AO4715" s="333"/>
      <c r="AS4715" s="333"/>
      <c r="AU4715" s="333"/>
      <c r="AW4715" s="333"/>
      <c r="AX4715" s="120"/>
    </row>
    <row r="4716" spans="4:50">
      <c r="D4716" s="120"/>
      <c r="E4716" s="120"/>
      <c r="F4716" s="333"/>
      <c r="G4716" s="333"/>
      <c r="H4716" s="333"/>
      <c r="I4716" s="333"/>
      <c r="K4716" s="333"/>
      <c r="O4716" s="333"/>
      <c r="Q4716" s="333"/>
      <c r="S4716" s="333"/>
      <c r="U4716" s="333"/>
      <c r="W4716" s="333"/>
      <c r="AA4716" s="333"/>
      <c r="AC4716" s="333"/>
      <c r="AE4716" s="333"/>
      <c r="AG4716" s="333"/>
      <c r="AM4716" s="333"/>
      <c r="AO4716" s="333"/>
      <c r="AS4716" s="333"/>
      <c r="AU4716" s="333"/>
      <c r="AW4716" s="333"/>
      <c r="AX4716" s="120"/>
    </row>
    <row r="4717" spans="4:50">
      <c r="D4717" s="120"/>
      <c r="E4717" s="120"/>
      <c r="F4717" s="333"/>
      <c r="G4717" s="333"/>
      <c r="H4717" s="333"/>
      <c r="I4717" s="333"/>
      <c r="K4717" s="333"/>
      <c r="O4717" s="333"/>
      <c r="Q4717" s="333"/>
      <c r="S4717" s="333"/>
      <c r="U4717" s="333"/>
      <c r="W4717" s="333"/>
      <c r="AA4717" s="333"/>
      <c r="AC4717" s="333"/>
      <c r="AE4717" s="333"/>
      <c r="AG4717" s="333"/>
      <c r="AM4717" s="333"/>
      <c r="AO4717" s="333"/>
      <c r="AS4717" s="333"/>
      <c r="AU4717" s="333"/>
      <c r="AW4717" s="333"/>
      <c r="AX4717" s="120"/>
    </row>
    <row r="4718" spans="4:50">
      <c r="D4718" s="120"/>
      <c r="E4718" s="120"/>
      <c r="F4718" s="333"/>
      <c r="G4718" s="333"/>
      <c r="H4718" s="333"/>
      <c r="I4718" s="333"/>
      <c r="K4718" s="333"/>
      <c r="O4718" s="333"/>
      <c r="Q4718" s="333"/>
      <c r="S4718" s="333"/>
      <c r="U4718" s="333"/>
      <c r="W4718" s="333"/>
      <c r="AA4718" s="333"/>
      <c r="AC4718" s="333"/>
      <c r="AE4718" s="333"/>
      <c r="AG4718" s="333"/>
      <c r="AM4718" s="333"/>
      <c r="AO4718" s="333"/>
      <c r="AS4718" s="333"/>
      <c r="AU4718" s="333"/>
      <c r="AW4718" s="333"/>
      <c r="AX4718" s="120"/>
    </row>
    <row r="4719" spans="4:50">
      <c r="D4719" s="120"/>
      <c r="E4719" s="120"/>
      <c r="F4719" s="333"/>
      <c r="G4719" s="333"/>
      <c r="H4719" s="333"/>
      <c r="I4719" s="333"/>
      <c r="K4719" s="333"/>
      <c r="O4719" s="333"/>
      <c r="Q4719" s="333"/>
      <c r="S4719" s="333"/>
      <c r="U4719" s="333"/>
      <c r="W4719" s="333"/>
      <c r="AA4719" s="333"/>
      <c r="AC4719" s="333"/>
      <c r="AE4719" s="333"/>
      <c r="AG4719" s="333"/>
      <c r="AM4719" s="333"/>
      <c r="AO4719" s="333"/>
      <c r="AS4719" s="333"/>
      <c r="AU4719" s="333"/>
      <c r="AW4719" s="333"/>
      <c r="AX4719" s="120"/>
    </row>
    <row r="4720" spans="4:50">
      <c r="D4720" s="120"/>
      <c r="E4720" s="120"/>
      <c r="F4720" s="333"/>
      <c r="G4720" s="333"/>
      <c r="H4720" s="333"/>
      <c r="I4720" s="333"/>
      <c r="K4720" s="333"/>
      <c r="O4720" s="333"/>
      <c r="Q4720" s="333"/>
      <c r="S4720" s="333"/>
      <c r="U4720" s="333"/>
      <c r="W4720" s="333"/>
      <c r="AA4720" s="333"/>
      <c r="AC4720" s="333"/>
      <c r="AE4720" s="333"/>
      <c r="AG4720" s="333"/>
      <c r="AM4720" s="333"/>
      <c r="AO4720" s="333"/>
      <c r="AS4720" s="333"/>
      <c r="AU4720" s="333"/>
      <c r="AW4720" s="333"/>
      <c r="AX4720" s="120"/>
    </row>
    <row r="4721" spans="4:50">
      <c r="D4721" s="120"/>
      <c r="E4721" s="120"/>
      <c r="F4721" s="333"/>
      <c r="G4721" s="333"/>
      <c r="H4721" s="333"/>
      <c r="I4721" s="333"/>
      <c r="K4721" s="333"/>
      <c r="O4721" s="333"/>
      <c r="Q4721" s="333"/>
      <c r="S4721" s="333"/>
      <c r="U4721" s="333"/>
      <c r="W4721" s="333"/>
      <c r="AA4721" s="333"/>
      <c r="AC4721" s="333"/>
      <c r="AE4721" s="333"/>
      <c r="AG4721" s="333"/>
      <c r="AM4721" s="333"/>
      <c r="AO4721" s="333"/>
      <c r="AS4721" s="333"/>
      <c r="AU4721" s="333"/>
      <c r="AW4721" s="333"/>
      <c r="AX4721" s="120"/>
    </row>
    <row r="4722" spans="4:50">
      <c r="D4722" s="120"/>
      <c r="E4722" s="120"/>
      <c r="F4722" s="333"/>
      <c r="G4722" s="333"/>
      <c r="H4722" s="333"/>
      <c r="I4722" s="333"/>
      <c r="K4722" s="333"/>
      <c r="O4722" s="333"/>
      <c r="Q4722" s="333"/>
      <c r="S4722" s="333"/>
      <c r="U4722" s="333"/>
      <c r="W4722" s="333"/>
      <c r="AA4722" s="333"/>
      <c r="AC4722" s="333"/>
      <c r="AE4722" s="333"/>
      <c r="AG4722" s="333"/>
      <c r="AM4722" s="333"/>
      <c r="AO4722" s="333"/>
      <c r="AS4722" s="333"/>
      <c r="AU4722" s="333"/>
      <c r="AW4722" s="333"/>
      <c r="AX4722" s="120"/>
    </row>
    <row r="4723" spans="4:50">
      <c r="D4723" s="120"/>
      <c r="E4723" s="120"/>
      <c r="F4723" s="333"/>
      <c r="G4723" s="333"/>
      <c r="H4723" s="333"/>
      <c r="I4723" s="333"/>
      <c r="K4723" s="333"/>
      <c r="O4723" s="333"/>
      <c r="Q4723" s="333"/>
      <c r="S4723" s="333"/>
      <c r="U4723" s="333"/>
      <c r="W4723" s="333"/>
      <c r="AA4723" s="333"/>
      <c r="AC4723" s="333"/>
      <c r="AE4723" s="333"/>
      <c r="AG4723" s="333"/>
      <c r="AM4723" s="333"/>
      <c r="AO4723" s="333"/>
      <c r="AS4723" s="333"/>
      <c r="AU4723" s="333"/>
      <c r="AW4723" s="333"/>
      <c r="AX4723" s="120"/>
    </row>
    <row r="4724" spans="4:50">
      <c r="D4724" s="120"/>
      <c r="E4724" s="120"/>
      <c r="F4724" s="333"/>
      <c r="G4724" s="333"/>
      <c r="H4724" s="333"/>
      <c r="I4724" s="333"/>
      <c r="K4724" s="333"/>
      <c r="O4724" s="333"/>
      <c r="Q4724" s="333"/>
      <c r="S4724" s="333"/>
      <c r="U4724" s="333"/>
      <c r="W4724" s="333"/>
      <c r="AA4724" s="333"/>
      <c r="AC4724" s="333"/>
      <c r="AE4724" s="333"/>
      <c r="AG4724" s="333"/>
      <c r="AM4724" s="333"/>
      <c r="AO4724" s="333"/>
      <c r="AS4724" s="333"/>
      <c r="AU4724" s="333"/>
      <c r="AW4724" s="333"/>
      <c r="AX4724" s="120"/>
    </row>
    <row r="4725" spans="4:50">
      <c r="D4725" s="120"/>
      <c r="E4725" s="120"/>
      <c r="F4725" s="333"/>
      <c r="G4725" s="333"/>
      <c r="H4725" s="333"/>
      <c r="I4725" s="333"/>
      <c r="K4725" s="333"/>
      <c r="O4725" s="333"/>
      <c r="Q4725" s="333"/>
      <c r="S4725" s="333"/>
      <c r="U4725" s="333"/>
      <c r="W4725" s="333"/>
      <c r="AA4725" s="333"/>
      <c r="AC4725" s="333"/>
      <c r="AE4725" s="333"/>
      <c r="AG4725" s="333"/>
      <c r="AM4725" s="333"/>
      <c r="AO4725" s="333"/>
      <c r="AS4725" s="333"/>
      <c r="AU4725" s="333"/>
      <c r="AW4725" s="333"/>
      <c r="AX4725" s="120"/>
    </row>
    <row r="4726" spans="4:50">
      <c r="D4726" s="120"/>
      <c r="E4726" s="120"/>
      <c r="F4726" s="333"/>
      <c r="G4726" s="333"/>
      <c r="H4726" s="333"/>
      <c r="I4726" s="333"/>
      <c r="K4726" s="333"/>
      <c r="O4726" s="333"/>
      <c r="Q4726" s="333"/>
      <c r="S4726" s="333"/>
      <c r="U4726" s="333"/>
      <c r="W4726" s="333"/>
      <c r="AA4726" s="333"/>
      <c r="AC4726" s="333"/>
      <c r="AE4726" s="333"/>
      <c r="AG4726" s="333"/>
      <c r="AM4726" s="333"/>
      <c r="AO4726" s="333"/>
      <c r="AS4726" s="333"/>
      <c r="AU4726" s="333"/>
      <c r="AW4726" s="333"/>
      <c r="AX4726" s="120"/>
    </row>
    <row r="4727" spans="4:50">
      <c r="D4727" s="120"/>
      <c r="E4727" s="120"/>
      <c r="F4727" s="333"/>
      <c r="G4727" s="333"/>
      <c r="H4727" s="333"/>
      <c r="I4727" s="333"/>
      <c r="K4727" s="333"/>
      <c r="O4727" s="333"/>
      <c r="Q4727" s="333"/>
      <c r="S4727" s="333"/>
      <c r="U4727" s="333"/>
      <c r="W4727" s="333"/>
      <c r="AA4727" s="333"/>
      <c r="AC4727" s="333"/>
      <c r="AE4727" s="333"/>
      <c r="AG4727" s="333"/>
      <c r="AM4727" s="333"/>
      <c r="AO4727" s="333"/>
      <c r="AS4727" s="333"/>
      <c r="AU4727" s="333"/>
      <c r="AW4727" s="333"/>
      <c r="AX4727" s="120"/>
    </row>
    <row r="4728" spans="4:50">
      <c r="D4728" s="120"/>
      <c r="E4728" s="120"/>
      <c r="F4728" s="333"/>
      <c r="G4728" s="333"/>
      <c r="H4728" s="333"/>
      <c r="I4728" s="333"/>
      <c r="K4728" s="333"/>
      <c r="O4728" s="333"/>
      <c r="Q4728" s="333"/>
      <c r="S4728" s="333"/>
      <c r="U4728" s="333"/>
      <c r="W4728" s="333"/>
      <c r="AA4728" s="333"/>
      <c r="AC4728" s="333"/>
      <c r="AE4728" s="333"/>
      <c r="AG4728" s="333"/>
      <c r="AM4728" s="333"/>
      <c r="AO4728" s="333"/>
      <c r="AS4728" s="333"/>
      <c r="AU4728" s="333"/>
      <c r="AW4728" s="333"/>
      <c r="AX4728" s="120"/>
    </row>
    <row r="4729" spans="4:50">
      <c r="D4729" s="120"/>
      <c r="E4729" s="120"/>
      <c r="F4729" s="333"/>
      <c r="G4729" s="333"/>
      <c r="H4729" s="333"/>
      <c r="I4729" s="333"/>
      <c r="K4729" s="333"/>
      <c r="O4729" s="333"/>
      <c r="Q4729" s="333"/>
      <c r="S4729" s="333"/>
      <c r="U4729" s="333"/>
      <c r="W4729" s="333"/>
      <c r="AA4729" s="333"/>
      <c r="AC4729" s="333"/>
      <c r="AE4729" s="333"/>
      <c r="AG4729" s="333"/>
      <c r="AM4729" s="333"/>
      <c r="AO4729" s="333"/>
      <c r="AS4729" s="333"/>
      <c r="AU4729" s="333"/>
      <c r="AW4729" s="333"/>
      <c r="AX4729" s="120"/>
    </row>
    <row r="4730" spans="4:50">
      <c r="D4730" s="120"/>
      <c r="E4730" s="120"/>
      <c r="F4730" s="333"/>
      <c r="G4730" s="333"/>
      <c r="H4730" s="333"/>
      <c r="I4730" s="333"/>
      <c r="K4730" s="333"/>
      <c r="O4730" s="333"/>
      <c r="Q4730" s="333"/>
      <c r="S4730" s="333"/>
      <c r="U4730" s="333"/>
      <c r="W4730" s="333"/>
      <c r="AA4730" s="333"/>
      <c r="AC4730" s="333"/>
      <c r="AE4730" s="333"/>
      <c r="AG4730" s="333"/>
      <c r="AM4730" s="333"/>
      <c r="AO4730" s="333"/>
      <c r="AS4730" s="333"/>
      <c r="AU4730" s="333"/>
      <c r="AW4730" s="333"/>
      <c r="AX4730" s="120"/>
    </row>
    <row r="4731" spans="4:50">
      <c r="D4731" s="120"/>
      <c r="E4731" s="120"/>
      <c r="F4731" s="333"/>
      <c r="G4731" s="333"/>
      <c r="H4731" s="333"/>
      <c r="I4731" s="333"/>
      <c r="K4731" s="333"/>
      <c r="O4731" s="333"/>
      <c r="Q4731" s="333"/>
      <c r="S4731" s="333"/>
      <c r="U4731" s="333"/>
      <c r="W4731" s="333"/>
      <c r="AA4731" s="333"/>
      <c r="AC4731" s="333"/>
      <c r="AE4731" s="333"/>
      <c r="AG4731" s="333"/>
      <c r="AM4731" s="333"/>
      <c r="AO4731" s="333"/>
      <c r="AS4731" s="333"/>
      <c r="AU4731" s="333"/>
      <c r="AW4731" s="333"/>
      <c r="AX4731" s="120"/>
    </row>
    <row r="4732" spans="4:50">
      <c r="D4732" s="120"/>
      <c r="E4732" s="120"/>
      <c r="F4732" s="333"/>
      <c r="G4732" s="333"/>
      <c r="H4732" s="333"/>
      <c r="I4732" s="333"/>
      <c r="K4732" s="333"/>
      <c r="O4732" s="333"/>
      <c r="Q4732" s="333"/>
      <c r="S4732" s="333"/>
      <c r="U4732" s="333"/>
      <c r="W4732" s="333"/>
      <c r="AA4732" s="333"/>
      <c r="AC4732" s="333"/>
      <c r="AE4732" s="333"/>
      <c r="AG4732" s="333"/>
      <c r="AM4732" s="333"/>
      <c r="AO4732" s="333"/>
      <c r="AS4732" s="333"/>
      <c r="AU4732" s="333"/>
      <c r="AW4732" s="333"/>
      <c r="AX4732" s="120"/>
    </row>
    <row r="4733" spans="4:50">
      <c r="D4733" s="120"/>
      <c r="E4733" s="120"/>
      <c r="F4733" s="333"/>
      <c r="G4733" s="333"/>
      <c r="H4733" s="333"/>
      <c r="I4733" s="333"/>
      <c r="K4733" s="333"/>
      <c r="O4733" s="333"/>
      <c r="Q4733" s="333"/>
      <c r="S4733" s="333"/>
      <c r="U4733" s="333"/>
      <c r="W4733" s="333"/>
      <c r="AA4733" s="333"/>
      <c r="AC4733" s="333"/>
      <c r="AE4733" s="333"/>
      <c r="AG4733" s="333"/>
      <c r="AM4733" s="333"/>
      <c r="AO4733" s="333"/>
      <c r="AS4733" s="333"/>
      <c r="AU4733" s="333"/>
      <c r="AW4733" s="333"/>
      <c r="AX4733" s="120"/>
    </row>
    <row r="4734" spans="4:50">
      <c r="D4734" s="120"/>
      <c r="E4734" s="120"/>
      <c r="F4734" s="333"/>
      <c r="G4734" s="333"/>
      <c r="H4734" s="333"/>
      <c r="I4734" s="333"/>
      <c r="K4734" s="333"/>
      <c r="O4734" s="333"/>
      <c r="Q4734" s="333"/>
      <c r="S4734" s="333"/>
      <c r="U4734" s="333"/>
      <c r="W4734" s="333"/>
      <c r="AA4734" s="333"/>
      <c r="AC4734" s="333"/>
      <c r="AE4734" s="333"/>
      <c r="AG4734" s="333"/>
      <c r="AM4734" s="333"/>
      <c r="AO4734" s="333"/>
      <c r="AS4734" s="333"/>
      <c r="AU4734" s="333"/>
      <c r="AW4734" s="333"/>
      <c r="AX4734" s="120"/>
    </row>
    <row r="4735" spans="4:50">
      <c r="D4735" s="120"/>
      <c r="E4735" s="120"/>
      <c r="F4735" s="333"/>
      <c r="G4735" s="333"/>
      <c r="H4735" s="333"/>
      <c r="I4735" s="333"/>
      <c r="K4735" s="333"/>
      <c r="O4735" s="333"/>
      <c r="Q4735" s="333"/>
      <c r="S4735" s="333"/>
      <c r="U4735" s="333"/>
      <c r="W4735" s="333"/>
      <c r="AA4735" s="333"/>
      <c r="AC4735" s="333"/>
      <c r="AE4735" s="333"/>
      <c r="AG4735" s="333"/>
      <c r="AM4735" s="333"/>
      <c r="AO4735" s="333"/>
      <c r="AS4735" s="333"/>
      <c r="AU4735" s="333"/>
      <c r="AW4735" s="333"/>
      <c r="AX4735" s="120"/>
    </row>
    <row r="4736" spans="4:50">
      <c r="D4736" s="120"/>
      <c r="E4736" s="120"/>
      <c r="F4736" s="333"/>
      <c r="G4736" s="333"/>
      <c r="H4736" s="333"/>
      <c r="I4736" s="333"/>
      <c r="K4736" s="333"/>
      <c r="O4736" s="333"/>
      <c r="Q4736" s="333"/>
      <c r="S4736" s="333"/>
      <c r="U4736" s="333"/>
      <c r="W4736" s="333"/>
      <c r="AA4736" s="333"/>
      <c r="AC4736" s="333"/>
      <c r="AE4736" s="333"/>
      <c r="AG4736" s="333"/>
      <c r="AM4736" s="333"/>
      <c r="AO4736" s="333"/>
      <c r="AS4736" s="333"/>
      <c r="AU4736" s="333"/>
      <c r="AW4736" s="333"/>
      <c r="AX4736" s="120"/>
    </row>
    <row r="4737" spans="4:50">
      <c r="D4737" s="120"/>
      <c r="E4737" s="120"/>
      <c r="F4737" s="333"/>
      <c r="G4737" s="333"/>
      <c r="H4737" s="333"/>
      <c r="I4737" s="333"/>
      <c r="K4737" s="333"/>
      <c r="O4737" s="333"/>
      <c r="Q4737" s="333"/>
      <c r="S4737" s="333"/>
      <c r="U4737" s="333"/>
      <c r="W4737" s="333"/>
      <c r="AA4737" s="333"/>
      <c r="AC4737" s="333"/>
      <c r="AE4737" s="333"/>
      <c r="AG4737" s="333"/>
      <c r="AM4737" s="333"/>
      <c r="AO4737" s="333"/>
      <c r="AS4737" s="333"/>
      <c r="AU4737" s="333"/>
      <c r="AW4737" s="333"/>
      <c r="AX4737" s="120"/>
    </row>
    <row r="4738" spans="4:50">
      <c r="D4738" s="120"/>
      <c r="E4738" s="120"/>
      <c r="F4738" s="333"/>
      <c r="G4738" s="333"/>
      <c r="H4738" s="333"/>
      <c r="I4738" s="333"/>
      <c r="K4738" s="333"/>
      <c r="O4738" s="333"/>
      <c r="Q4738" s="333"/>
      <c r="S4738" s="333"/>
      <c r="U4738" s="333"/>
      <c r="W4738" s="333"/>
      <c r="AA4738" s="333"/>
      <c r="AC4738" s="333"/>
      <c r="AE4738" s="333"/>
      <c r="AG4738" s="333"/>
      <c r="AM4738" s="333"/>
      <c r="AO4738" s="333"/>
      <c r="AS4738" s="333"/>
      <c r="AU4738" s="333"/>
      <c r="AW4738" s="333"/>
      <c r="AX4738" s="120"/>
    </row>
    <row r="4739" spans="4:50">
      <c r="D4739" s="120"/>
      <c r="E4739" s="120"/>
      <c r="F4739" s="333"/>
      <c r="G4739" s="333"/>
      <c r="H4739" s="333"/>
      <c r="I4739" s="333"/>
      <c r="K4739" s="333"/>
      <c r="O4739" s="333"/>
      <c r="Q4739" s="333"/>
      <c r="S4739" s="333"/>
      <c r="U4739" s="333"/>
      <c r="W4739" s="333"/>
      <c r="AA4739" s="333"/>
      <c r="AC4739" s="333"/>
      <c r="AE4739" s="333"/>
      <c r="AG4739" s="333"/>
      <c r="AM4739" s="333"/>
      <c r="AO4739" s="333"/>
      <c r="AS4739" s="333"/>
      <c r="AU4739" s="333"/>
      <c r="AW4739" s="333"/>
      <c r="AX4739" s="120"/>
    </row>
    <row r="4740" spans="4:50">
      <c r="D4740" s="120"/>
      <c r="E4740" s="120"/>
      <c r="F4740" s="333"/>
      <c r="G4740" s="333"/>
      <c r="H4740" s="333"/>
      <c r="I4740" s="333"/>
      <c r="K4740" s="333"/>
      <c r="O4740" s="333"/>
      <c r="Q4740" s="333"/>
      <c r="S4740" s="333"/>
      <c r="U4740" s="333"/>
      <c r="W4740" s="333"/>
      <c r="AA4740" s="333"/>
      <c r="AC4740" s="333"/>
      <c r="AE4740" s="333"/>
      <c r="AG4740" s="333"/>
      <c r="AM4740" s="333"/>
      <c r="AO4740" s="333"/>
      <c r="AS4740" s="333"/>
      <c r="AU4740" s="333"/>
      <c r="AW4740" s="333"/>
      <c r="AX4740" s="120"/>
    </row>
    <row r="4741" spans="4:50">
      <c r="D4741" s="120"/>
      <c r="E4741" s="120"/>
      <c r="F4741" s="333"/>
      <c r="G4741" s="333"/>
      <c r="H4741" s="333"/>
      <c r="I4741" s="333"/>
      <c r="K4741" s="333"/>
      <c r="O4741" s="333"/>
      <c r="Q4741" s="333"/>
      <c r="S4741" s="333"/>
      <c r="U4741" s="333"/>
      <c r="W4741" s="333"/>
      <c r="AA4741" s="333"/>
      <c r="AC4741" s="333"/>
      <c r="AE4741" s="333"/>
      <c r="AG4741" s="333"/>
      <c r="AM4741" s="333"/>
      <c r="AO4741" s="333"/>
      <c r="AS4741" s="333"/>
      <c r="AU4741" s="333"/>
      <c r="AW4741" s="333"/>
      <c r="AX4741" s="120"/>
    </row>
    <row r="4742" spans="4:50">
      <c r="D4742" s="120"/>
      <c r="E4742" s="120"/>
      <c r="F4742" s="333"/>
      <c r="G4742" s="333"/>
      <c r="H4742" s="333"/>
      <c r="I4742" s="333"/>
      <c r="K4742" s="333"/>
      <c r="O4742" s="333"/>
      <c r="Q4742" s="333"/>
      <c r="S4742" s="333"/>
      <c r="U4742" s="333"/>
      <c r="W4742" s="333"/>
      <c r="AA4742" s="333"/>
      <c r="AC4742" s="333"/>
      <c r="AE4742" s="333"/>
      <c r="AG4742" s="333"/>
      <c r="AM4742" s="333"/>
      <c r="AO4742" s="333"/>
      <c r="AS4742" s="333"/>
      <c r="AU4742" s="333"/>
      <c r="AW4742" s="333"/>
      <c r="AX4742" s="120"/>
    </row>
    <row r="4743" spans="4:50">
      <c r="D4743" s="120"/>
      <c r="E4743" s="120"/>
      <c r="F4743" s="333"/>
      <c r="G4743" s="333"/>
      <c r="H4743" s="333"/>
      <c r="I4743" s="333"/>
      <c r="K4743" s="333"/>
      <c r="O4743" s="333"/>
      <c r="Q4743" s="333"/>
      <c r="S4743" s="333"/>
      <c r="U4743" s="333"/>
      <c r="W4743" s="333"/>
      <c r="AA4743" s="333"/>
      <c r="AC4743" s="333"/>
      <c r="AE4743" s="333"/>
      <c r="AG4743" s="333"/>
      <c r="AM4743" s="333"/>
      <c r="AO4743" s="333"/>
      <c r="AS4743" s="333"/>
      <c r="AU4743" s="333"/>
      <c r="AW4743" s="333"/>
      <c r="AX4743" s="120"/>
    </row>
    <row r="4744" spans="4:50">
      <c r="D4744" s="120"/>
      <c r="E4744" s="120"/>
      <c r="F4744" s="333"/>
      <c r="G4744" s="333"/>
      <c r="H4744" s="333"/>
      <c r="I4744" s="333"/>
      <c r="K4744" s="333"/>
      <c r="O4744" s="333"/>
      <c r="Q4744" s="333"/>
      <c r="S4744" s="333"/>
      <c r="U4744" s="333"/>
      <c r="W4744" s="333"/>
      <c r="AA4744" s="333"/>
      <c r="AC4744" s="333"/>
      <c r="AE4744" s="333"/>
      <c r="AG4744" s="333"/>
      <c r="AM4744" s="333"/>
      <c r="AO4744" s="333"/>
      <c r="AS4744" s="333"/>
      <c r="AU4744" s="333"/>
      <c r="AW4744" s="333"/>
      <c r="AX4744" s="120"/>
    </row>
    <row r="4745" spans="4:50">
      <c r="D4745" s="120"/>
      <c r="E4745" s="120"/>
      <c r="F4745" s="333"/>
      <c r="G4745" s="333"/>
      <c r="H4745" s="333"/>
      <c r="I4745" s="333"/>
      <c r="K4745" s="333"/>
      <c r="O4745" s="333"/>
      <c r="Q4745" s="333"/>
      <c r="S4745" s="333"/>
      <c r="U4745" s="333"/>
      <c r="W4745" s="333"/>
      <c r="AA4745" s="333"/>
      <c r="AC4745" s="333"/>
      <c r="AE4745" s="333"/>
      <c r="AG4745" s="333"/>
      <c r="AM4745" s="333"/>
      <c r="AO4745" s="333"/>
      <c r="AS4745" s="333"/>
      <c r="AU4745" s="333"/>
      <c r="AW4745" s="333"/>
      <c r="AX4745" s="120"/>
    </row>
    <row r="4746" spans="4:50">
      <c r="D4746" s="120"/>
      <c r="E4746" s="120"/>
      <c r="F4746" s="333"/>
      <c r="G4746" s="333"/>
      <c r="H4746" s="333"/>
      <c r="I4746" s="333"/>
      <c r="K4746" s="333"/>
      <c r="O4746" s="333"/>
      <c r="Q4746" s="333"/>
      <c r="S4746" s="333"/>
      <c r="U4746" s="333"/>
      <c r="W4746" s="333"/>
      <c r="AA4746" s="333"/>
      <c r="AC4746" s="333"/>
      <c r="AE4746" s="333"/>
      <c r="AG4746" s="333"/>
      <c r="AM4746" s="333"/>
      <c r="AO4746" s="333"/>
      <c r="AS4746" s="333"/>
      <c r="AU4746" s="333"/>
      <c r="AW4746" s="333"/>
      <c r="AX4746" s="120"/>
    </row>
    <row r="4747" spans="4:50">
      <c r="D4747" s="120"/>
      <c r="E4747" s="120"/>
      <c r="F4747" s="333"/>
      <c r="G4747" s="333"/>
      <c r="H4747" s="333"/>
      <c r="I4747" s="333"/>
      <c r="K4747" s="333"/>
      <c r="O4747" s="333"/>
      <c r="Q4747" s="333"/>
      <c r="S4747" s="333"/>
      <c r="U4747" s="333"/>
      <c r="W4747" s="333"/>
      <c r="AA4747" s="333"/>
      <c r="AC4747" s="333"/>
      <c r="AE4747" s="333"/>
      <c r="AG4747" s="333"/>
      <c r="AM4747" s="333"/>
      <c r="AO4747" s="333"/>
      <c r="AS4747" s="333"/>
      <c r="AU4747" s="333"/>
      <c r="AW4747" s="333"/>
      <c r="AX4747" s="120"/>
    </row>
    <row r="4748" spans="4:50">
      <c r="D4748" s="120"/>
      <c r="E4748" s="120"/>
      <c r="F4748" s="333"/>
      <c r="G4748" s="333"/>
      <c r="H4748" s="333"/>
      <c r="I4748" s="333"/>
      <c r="K4748" s="333"/>
      <c r="O4748" s="333"/>
      <c r="Q4748" s="333"/>
      <c r="S4748" s="333"/>
      <c r="U4748" s="333"/>
      <c r="W4748" s="333"/>
      <c r="AA4748" s="333"/>
      <c r="AC4748" s="333"/>
      <c r="AE4748" s="333"/>
      <c r="AG4748" s="333"/>
      <c r="AM4748" s="333"/>
      <c r="AO4748" s="333"/>
      <c r="AS4748" s="333"/>
      <c r="AU4748" s="333"/>
      <c r="AW4748" s="333"/>
      <c r="AX4748" s="120"/>
    </row>
    <row r="4749" spans="4:50">
      <c r="D4749" s="120"/>
      <c r="E4749" s="120"/>
      <c r="F4749" s="333"/>
      <c r="G4749" s="333"/>
      <c r="H4749" s="333"/>
      <c r="I4749" s="333"/>
      <c r="K4749" s="333"/>
      <c r="O4749" s="333"/>
      <c r="Q4749" s="333"/>
      <c r="S4749" s="333"/>
      <c r="U4749" s="333"/>
      <c r="W4749" s="333"/>
      <c r="AA4749" s="333"/>
      <c r="AC4749" s="333"/>
      <c r="AE4749" s="333"/>
      <c r="AG4749" s="333"/>
      <c r="AM4749" s="333"/>
      <c r="AO4749" s="333"/>
      <c r="AS4749" s="333"/>
      <c r="AU4749" s="333"/>
      <c r="AW4749" s="333"/>
      <c r="AX4749" s="120"/>
    </row>
    <row r="4750" spans="4:50">
      <c r="D4750" s="120"/>
      <c r="E4750" s="120"/>
      <c r="F4750" s="333"/>
      <c r="G4750" s="333"/>
      <c r="H4750" s="333"/>
      <c r="I4750" s="333"/>
      <c r="K4750" s="333"/>
      <c r="O4750" s="333"/>
      <c r="Q4750" s="333"/>
      <c r="S4750" s="333"/>
      <c r="U4750" s="333"/>
      <c r="W4750" s="333"/>
      <c r="AA4750" s="333"/>
      <c r="AC4750" s="333"/>
      <c r="AE4750" s="333"/>
      <c r="AG4750" s="333"/>
      <c r="AM4750" s="333"/>
      <c r="AO4750" s="333"/>
      <c r="AS4750" s="333"/>
      <c r="AU4750" s="333"/>
      <c r="AW4750" s="333"/>
      <c r="AX4750" s="120"/>
    </row>
    <row r="4751" spans="4:50">
      <c r="D4751" s="120"/>
      <c r="E4751" s="120"/>
      <c r="F4751" s="333"/>
      <c r="G4751" s="333"/>
      <c r="H4751" s="333"/>
      <c r="I4751" s="333"/>
      <c r="K4751" s="333"/>
      <c r="O4751" s="333"/>
      <c r="Q4751" s="333"/>
      <c r="S4751" s="333"/>
      <c r="U4751" s="333"/>
      <c r="W4751" s="333"/>
      <c r="AA4751" s="333"/>
      <c r="AC4751" s="333"/>
      <c r="AE4751" s="333"/>
      <c r="AG4751" s="333"/>
      <c r="AM4751" s="333"/>
      <c r="AO4751" s="333"/>
      <c r="AS4751" s="333"/>
      <c r="AU4751" s="333"/>
      <c r="AW4751" s="333"/>
      <c r="AX4751" s="120"/>
    </row>
    <row r="4752" spans="4:50">
      <c r="D4752" s="120"/>
      <c r="E4752" s="120"/>
      <c r="F4752" s="333"/>
      <c r="G4752" s="333"/>
      <c r="H4752" s="333"/>
      <c r="I4752" s="333"/>
      <c r="K4752" s="333"/>
      <c r="O4752" s="333"/>
      <c r="Q4752" s="333"/>
      <c r="S4752" s="333"/>
      <c r="U4752" s="333"/>
      <c r="W4752" s="333"/>
      <c r="AA4752" s="333"/>
      <c r="AC4752" s="333"/>
      <c r="AE4752" s="333"/>
      <c r="AG4752" s="333"/>
      <c r="AM4752" s="333"/>
      <c r="AO4752" s="333"/>
      <c r="AS4752" s="333"/>
      <c r="AU4752" s="333"/>
      <c r="AW4752" s="333"/>
      <c r="AX4752" s="120"/>
    </row>
    <row r="4753" spans="4:50">
      <c r="D4753" s="120"/>
      <c r="E4753" s="120"/>
      <c r="F4753" s="333"/>
      <c r="G4753" s="333"/>
      <c r="H4753" s="333"/>
      <c r="I4753" s="333"/>
      <c r="K4753" s="333"/>
      <c r="O4753" s="333"/>
      <c r="Q4753" s="333"/>
      <c r="S4753" s="333"/>
      <c r="U4753" s="333"/>
      <c r="W4753" s="333"/>
      <c r="AA4753" s="333"/>
      <c r="AC4753" s="333"/>
      <c r="AE4753" s="333"/>
      <c r="AG4753" s="333"/>
      <c r="AM4753" s="333"/>
      <c r="AO4753" s="333"/>
      <c r="AS4753" s="333"/>
      <c r="AU4753" s="333"/>
      <c r="AW4753" s="333"/>
      <c r="AX4753" s="120"/>
    </row>
    <row r="4754" spans="4:50">
      <c r="D4754" s="120"/>
      <c r="E4754" s="120"/>
      <c r="F4754" s="333"/>
      <c r="G4754" s="333"/>
      <c r="H4754" s="333"/>
      <c r="I4754" s="333"/>
      <c r="K4754" s="333"/>
      <c r="O4754" s="333"/>
      <c r="Q4754" s="333"/>
      <c r="S4754" s="333"/>
      <c r="U4754" s="333"/>
      <c r="W4754" s="333"/>
      <c r="AA4754" s="333"/>
      <c r="AC4754" s="333"/>
      <c r="AE4754" s="333"/>
      <c r="AG4754" s="333"/>
      <c r="AM4754" s="333"/>
      <c r="AO4754" s="333"/>
      <c r="AS4754" s="333"/>
      <c r="AU4754" s="333"/>
      <c r="AW4754" s="333"/>
      <c r="AX4754" s="120"/>
    </row>
    <row r="4755" spans="4:50">
      <c r="D4755" s="120"/>
      <c r="E4755" s="120"/>
      <c r="F4755" s="333"/>
      <c r="G4755" s="333"/>
      <c r="H4755" s="333"/>
      <c r="I4755" s="333"/>
      <c r="K4755" s="333"/>
      <c r="O4755" s="333"/>
      <c r="Q4755" s="333"/>
      <c r="S4755" s="333"/>
      <c r="U4755" s="333"/>
      <c r="W4755" s="333"/>
      <c r="AA4755" s="333"/>
      <c r="AC4755" s="333"/>
      <c r="AE4755" s="333"/>
      <c r="AG4755" s="333"/>
      <c r="AM4755" s="333"/>
      <c r="AO4755" s="333"/>
      <c r="AS4755" s="333"/>
      <c r="AU4755" s="333"/>
      <c r="AW4755" s="333"/>
      <c r="AX4755" s="120"/>
    </row>
    <row r="4756" spans="4:50">
      <c r="D4756" s="120"/>
      <c r="E4756" s="120"/>
      <c r="F4756" s="333"/>
      <c r="G4756" s="333"/>
      <c r="H4756" s="333"/>
      <c r="I4756" s="333"/>
      <c r="K4756" s="333"/>
      <c r="O4756" s="333"/>
      <c r="Q4756" s="333"/>
      <c r="S4756" s="333"/>
      <c r="U4756" s="333"/>
      <c r="W4756" s="333"/>
      <c r="AA4756" s="333"/>
      <c r="AC4756" s="333"/>
      <c r="AE4756" s="333"/>
      <c r="AG4756" s="333"/>
      <c r="AM4756" s="333"/>
      <c r="AO4756" s="333"/>
      <c r="AS4756" s="333"/>
      <c r="AU4756" s="333"/>
      <c r="AW4756" s="333"/>
      <c r="AX4756" s="120"/>
    </row>
    <row r="4757" spans="4:50">
      <c r="D4757" s="120"/>
      <c r="E4757" s="120"/>
      <c r="F4757" s="333"/>
      <c r="G4757" s="333"/>
      <c r="H4757" s="333"/>
      <c r="I4757" s="333"/>
      <c r="K4757" s="333"/>
      <c r="O4757" s="333"/>
      <c r="Q4757" s="333"/>
      <c r="S4757" s="333"/>
      <c r="U4757" s="333"/>
      <c r="W4757" s="333"/>
      <c r="AA4757" s="333"/>
      <c r="AC4757" s="333"/>
      <c r="AE4757" s="333"/>
      <c r="AG4757" s="333"/>
      <c r="AM4757" s="333"/>
      <c r="AO4757" s="333"/>
      <c r="AS4757" s="333"/>
      <c r="AU4757" s="333"/>
      <c r="AW4757" s="333"/>
      <c r="AX4757" s="120"/>
    </row>
    <row r="4758" spans="4:50">
      <c r="D4758" s="120"/>
      <c r="E4758" s="120"/>
      <c r="F4758" s="333"/>
      <c r="G4758" s="333"/>
      <c r="H4758" s="333"/>
      <c r="I4758" s="333"/>
      <c r="K4758" s="333"/>
      <c r="O4758" s="333"/>
      <c r="Q4758" s="333"/>
      <c r="S4758" s="333"/>
      <c r="U4758" s="333"/>
      <c r="W4758" s="333"/>
      <c r="AA4758" s="333"/>
      <c r="AC4758" s="333"/>
      <c r="AE4758" s="333"/>
      <c r="AG4758" s="333"/>
      <c r="AM4758" s="333"/>
      <c r="AO4758" s="333"/>
      <c r="AS4758" s="333"/>
      <c r="AU4758" s="333"/>
      <c r="AW4758" s="333"/>
      <c r="AX4758" s="120"/>
    </row>
    <row r="4759" spans="4:50">
      <c r="D4759" s="120"/>
      <c r="E4759" s="120"/>
      <c r="F4759" s="333"/>
      <c r="G4759" s="333"/>
      <c r="H4759" s="333"/>
      <c r="I4759" s="333"/>
      <c r="K4759" s="333"/>
      <c r="O4759" s="333"/>
      <c r="Q4759" s="333"/>
      <c r="S4759" s="333"/>
      <c r="U4759" s="333"/>
      <c r="W4759" s="333"/>
      <c r="AA4759" s="333"/>
      <c r="AC4759" s="333"/>
      <c r="AE4759" s="333"/>
      <c r="AG4759" s="333"/>
      <c r="AM4759" s="333"/>
      <c r="AO4759" s="333"/>
      <c r="AS4759" s="333"/>
      <c r="AU4759" s="333"/>
      <c r="AW4759" s="333"/>
      <c r="AX4759" s="120"/>
    </row>
    <row r="4760" spans="4:50">
      <c r="D4760" s="120"/>
      <c r="E4760" s="120"/>
      <c r="F4760" s="333"/>
      <c r="G4760" s="333"/>
      <c r="H4760" s="333"/>
      <c r="I4760" s="333"/>
      <c r="K4760" s="333"/>
      <c r="O4760" s="333"/>
      <c r="Q4760" s="333"/>
      <c r="S4760" s="333"/>
      <c r="U4760" s="333"/>
      <c r="W4760" s="333"/>
      <c r="AA4760" s="333"/>
      <c r="AC4760" s="333"/>
      <c r="AE4760" s="333"/>
      <c r="AG4760" s="333"/>
      <c r="AM4760" s="333"/>
      <c r="AO4760" s="333"/>
      <c r="AS4760" s="333"/>
      <c r="AU4760" s="333"/>
      <c r="AW4760" s="333"/>
      <c r="AX4760" s="120"/>
    </row>
    <row r="4761" spans="4:50">
      <c r="D4761" s="120"/>
      <c r="E4761" s="120"/>
      <c r="F4761" s="333"/>
      <c r="G4761" s="333"/>
      <c r="H4761" s="333"/>
      <c r="I4761" s="333"/>
      <c r="K4761" s="333"/>
      <c r="O4761" s="333"/>
      <c r="Q4761" s="333"/>
      <c r="S4761" s="333"/>
      <c r="U4761" s="333"/>
      <c r="W4761" s="333"/>
      <c r="AA4761" s="333"/>
      <c r="AC4761" s="333"/>
      <c r="AE4761" s="333"/>
      <c r="AG4761" s="333"/>
      <c r="AM4761" s="333"/>
      <c r="AO4761" s="333"/>
      <c r="AS4761" s="333"/>
      <c r="AU4761" s="333"/>
      <c r="AW4761" s="333"/>
      <c r="AX4761" s="120"/>
    </row>
    <row r="4762" spans="4:50">
      <c r="D4762" s="120"/>
      <c r="E4762" s="120"/>
      <c r="F4762" s="333"/>
      <c r="G4762" s="333"/>
      <c r="H4762" s="333"/>
      <c r="I4762" s="333"/>
      <c r="K4762" s="333"/>
      <c r="O4762" s="333"/>
      <c r="Q4762" s="333"/>
      <c r="S4762" s="333"/>
      <c r="U4762" s="333"/>
      <c r="W4762" s="333"/>
      <c r="AA4762" s="333"/>
      <c r="AC4762" s="333"/>
      <c r="AE4762" s="333"/>
      <c r="AG4762" s="333"/>
      <c r="AM4762" s="333"/>
      <c r="AO4762" s="333"/>
      <c r="AS4762" s="333"/>
      <c r="AU4762" s="333"/>
      <c r="AW4762" s="333"/>
      <c r="AX4762" s="120"/>
    </row>
    <row r="4763" spans="4:50">
      <c r="D4763" s="120"/>
      <c r="E4763" s="120"/>
      <c r="F4763" s="333"/>
      <c r="G4763" s="333"/>
      <c r="H4763" s="333"/>
      <c r="I4763" s="333"/>
      <c r="K4763" s="333"/>
      <c r="O4763" s="333"/>
      <c r="Q4763" s="333"/>
      <c r="S4763" s="333"/>
      <c r="U4763" s="333"/>
      <c r="W4763" s="333"/>
      <c r="AA4763" s="333"/>
      <c r="AC4763" s="333"/>
      <c r="AE4763" s="333"/>
      <c r="AG4763" s="333"/>
      <c r="AM4763" s="333"/>
      <c r="AO4763" s="333"/>
      <c r="AS4763" s="333"/>
      <c r="AU4763" s="333"/>
      <c r="AW4763" s="333"/>
      <c r="AX4763" s="120"/>
    </row>
    <row r="4764" spans="4:50">
      <c r="D4764" s="120"/>
      <c r="E4764" s="120"/>
      <c r="F4764" s="333"/>
      <c r="G4764" s="333"/>
      <c r="H4764" s="333"/>
      <c r="I4764" s="333"/>
      <c r="K4764" s="333"/>
      <c r="O4764" s="333"/>
      <c r="Q4764" s="333"/>
      <c r="S4764" s="333"/>
      <c r="U4764" s="333"/>
      <c r="W4764" s="333"/>
      <c r="AA4764" s="333"/>
      <c r="AC4764" s="333"/>
      <c r="AE4764" s="333"/>
      <c r="AG4764" s="333"/>
      <c r="AM4764" s="333"/>
      <c r="AO4764" s="333"/>
      <c r="AS4764" s="333"/>
      <c r="AU4764" s="333"/>
      <c r="AW4764" s="333"/>
      <c r="AX4764" s="120"/>
    </row>
    <row r="4765" spans="4:50">
      <c r="D4765" s="120"/>
      <c r="E4765" s="120"/>
      <c r="F4765" s="333"/>
      <c r="G4765" s="333"/>
      <c r="H4765" s="333"/>
      <c r="I4765" s="333"/>
      <c r="K4765" s="333"/>
      <c r="O4765" s="333"/>
      <c r="Q4765" s="333"/>
      <c r="S4765" s="333"/>
      <c r="U4765" s="333"/>
      <c r="W4765" s="333"/>
      <c r="AA4765" s="333"/>
      <c r="AC4765" s="333"/>
      <c r="AE4765" s="333"/>
      <c r="AG4765" s="333"/>
      <c r="AM4765" s="333"/>
      <c r="AO4765" s="333"/>
      <c r="AS4765" s="333"/>
      <c r="AU4765" s="333"/>
      <c r="AW4765" s="333"/>
      <c r="AX4765" s="120"/>
    </row>
    <row r="4766" spans="4:50">
      <c r="D4766" s="120"/>
      <c r="E4766" s="120"/>
      <c r="F4766" s="333"/>
      <c r="G4766" s="333"/>
      <c r="H4766" s="333"/>
      <c r="I4766" s="333"/>
      <c r="K4766" s="333"/>
      <c r="O4766" s="333"/>
      <c r="Q4766" s="333"/>
      <c r="S4766" s="333"/>
      <c r="U4766" s="333"/>
      <c r="W4766" s="333"/>
      <c r="AA4766" s="333"/>
      <c r="AC4766" s="333"/>
      <c r="AE4766" s="333"/>
      <c r="AG4766" s="333"/>
      <c r="AM4766" s="333"/>
      <c r="AO4766" s="333"/>
      <c r="AS4766" s="333"/>
      <c r="AU4766" s="333"/>
      <c r="AW4766" s="333"/>
      <c r="AX4766" s="120"/>
    </row>
    <row r="4767" spans="4:50">
      <c r="D4767" s="120"/>
      <c r="E4767" s="120"/>
      <c r="F4767" s="333"/>
      <c r="G4767" s="333"/>
      <c r="H4767" s="333"/>
      <c r="I4767" s="333"/>
      <c r="K4767" s="333"/>
      <c r="O4767" s="333"/>
      <c r="Q4767" s="333"/>
      <c r="S4767" s="333"/>
      <c r="U4767" s="333"/>
      <c r="W4767" s="333"/>
      <c r="AA4767" s="333"/>
      <c r="AC4767" s="333"/>
      <c r="AE4767" s="333"/>
      <c r="AG4767" s="333"/>
      <c r="AM4767" s="333"/>
      <c r="AO4767" s="333"/>
      <c r="AS4767" s="333"/>
      <c r="AU4767" s="333"/>
      <c r="AW4767" s="333"/>
      <c r="AX4767" s="120"/>
    </row>
    <row r="4768" spans="4:50">
      <c r="D4768" s="120"/>
      <c r="E4768" s="120"/>
      <c r="F4768" s="333"/>
      <c r="G4768" s="333"/>
      <c r="H4768" s="333"/>
      <c r="I4768" s="333"/>
      <c r="K4768" s="333"/>
      <c r="O4768" s="333"/>
      <c r="Q4768" s="333"/>
      <c r="S4768" s="333"/>
      <c r="U4768" s="333"/>
      <c r="W4768" s="333"/>
      <c r="AA4768" s="333"/>
      <c r="AC4768" s="333"/>
      <c r="AE4768" s="333"/>
      <c r="AG4768" s="333"/>
      <c r="AM4768" s="333"/>
      <c r="AO4768" s="333"/>
      <c r="AS4768" s="333"/>
      <c r="AU4768" s="333"/>
      <c r="AW4768" s="333"/>
      <c r="AX4768" s="120"/>
    </row>
    <row r="4769" spans="4:50">
      <c r="D4769" s="120"/>
      <c r="E4769" s="120"/>
      <c r="F4769" s="333"/>
      <c r="G4769" s="333"/>
      <c r="H4769" s="333"/>
      <c r="I4769" s="333"/>
      <c r="K4769" s="333"/>
      <c r="O4769" s="333"/>
      <c r="Q4769" s="333"/>
      <c r="S4769" s="333"/>
      <c r="U4769" s="333"/>
      <c r="W4769" s="333"/>
      <c r="AA4769" s="333"/>
      <c r="AC4769" s="333"/>
      <c r="AE4769" s="333"/>
      <c r="AG4769" s="333"/>
      <c r="AM4769" s="333"/>
      <c r="AO4769" s="333"/>
      <c r="AS4769" s="333"/>
      <c r="AU4769" s="333"/>
      <c r="AW4769" s="333"/>
      <c r="AX4769" s="120"/>
    </row>
    <row r="4770" spans="4:50">
      <c r="D4770" s="120"/>
      <c r="E4770" s="120"/>
      <c r="F4770" s="333"/>
      <c r="G4770" s="333"/>
      <c r="H4770" s="333"/>
      <c r="I4770" s="333"/>
      <c r="K4770" s="333"/>
      <c r="O4770" s="333"/>
      <c r="Q4770" s="333"/>
      <c r="S4770" s="333"/>
      <c r="U4770" s="333"/>
      <c r="W4770" s="333"/>
      <c r="AA4770" s="333"/>
      <c r="AC4770" s="333"/>
      <c r="AE4770" s="333"/>
      <c r="AG4770" s="333"/>
      <c r="AM4770" s="333"/>
      <c r="AO4770" s="333"/>
      <c r="AS4770" s="333"/>
      <c r="AU4770" s="333"/>
      <c r="AW4770" s="333"/>
      <c r="AX4770" s="120"/>
    </row>
    <row r="4771" spans="4:50">
      <c r="D4771" s="120"/>
      <c r="E4771" s="120"/>
      <c r="F4771" s="333"/>
      <c r="G4771" s="333"/>
      <c r="H4771" s="333"/>
      <c r="I4771" s="333"/>
      <c r="K4771" s="333"/>
      <c r="O4771" s="333"/>
      <c r="Q4771" s="333"/>
      <c r="S4771" s="333"/>
      <c r="U4771" s="333"/>
      <c r="W4771" s="333"/>
      <c r="AA4771" s="333"/>
      <c r="AC4771" s="333"/>
      <c r="AE4771" s="333"/>
      <c r="AG4771" s="333"/>
      <c r="AM4771" s="333"/>
      <c r="AO4771" s="333"/>
      <c r="AS4771" s="333"/>
      <c r="AU4771" s="333"/>
      <c r="AW4771" s="333"/>
      <c r="AX4771" s="120"/>
    </row>
    <row r="4772" spans="4:50">
      <c r="D4772" s="120"/>
      <c r="E4772" s="120"/>
      <c r="F4772" s="333"/>
      <c r="G4772" s="333"/>
      <c r="H4772" s="333"/>
      <c r="I4772" s="333"/>
      <c r="K4772" s="333"/>
      <c r="O4772" s="333"/>
      <c r="Q4772" s="333"/>
      <c r="S4772" s="333"/>
      <c r="U4772" s="333"/>
      <c r="W4772" s="333"/>
      <c r="AA4772" s="333"/>
      <c r="AC4772" s="333"/>
      <c r="AE4772" s="333"/>
      <c r="AG4772" s="333"/>
      <c r="AM4772" s="333"/>
      <c r="AO4772" s="333"/>
      <c r="AS4772" s="333"/>
      <c r="AU4772" s="333"/>
      <c r="AW4772" s="333"/>
      <c r="AX4772" s="120"/>
    </row>
    <row r="4773" spans="4:50">
      <c r="D4773" s="120"/>
      <c r="E4773" s="120"/>
      <c r="F4773" s="333"/>
      <c r="G4773" s="333"/>
      <c r="H4773" s="333"/>
      <c r="I4773" s="333"/>
      <c r="K4773" s="333"/>
      <c r="O4773" s="333"/>
      <c r="Q4773" s="333"/>
      <c r="S4773" s="333"/>
      <c r="U4773" s="333"/>
      <c r="W4773" s="333"/>
      <c r="AA4773" s="333"/>
      <c r="AC4773" s="333"/>
      <c r="AE4773" s="333"/>
      <c r="AG4773" s="333"/>
      <c r="AM4773" s="333"/>
      <c r="AO4773" s="333"/>
      <c r="AS4773" s="333"/>
      <c r="AU4773" s="333"/>
      <c r="AW4773" s="333"/>
      <c r="AX4773" s="120"/>
    </row>
    <row r="4774" spans="4:50">
      <c r="D4774" s="120"/>
      <c r="E4774" s="120"/>
      <c r="F4774" s="333"/>
      <c r="G4774" s="333"/>
      <c r="H4774" s="333"/>
      <c r="I4774" s="333"/>
      <c r="K4774" s="333"/>
      <c r="O4774" s="333"/>
      <c r="Q4774" s="333"/>
      <c r="S4774" s="333"/>
      <c r="U4774" s="333"/>
      <c r="W4774" s="333"/>
      <c r="AA4774" s="333"/>
      <c r="AC4774" s="333"/>
      <c r="AE4774" s="333"/>
      <c r="AG4774" s="333"/>
      <c r="AM4774" s="333"/>
      <c r="AO4774" s="333"/>
      <c r="AS4774" s="333"/>
      <c r="AU4774" s="333"/>
      <c r="AW4774" s="333"/>
      <c r="AX4774" s="120"/>
    </row>
    <row r="4775" spans="4:50">
      <c r="D4775" s="120"/>
      <c r="E4775" s="120"/>
      <c r="F4775" s="333"/>
      <c r="G4775" s="333"/>
      <c r="H4775" s="333"/>
      <c r="I4775" s="333"/>
      <c r="K4775" s="333"/>
      <c r="O4775" s="333"/>
      <c r="Q4775" s="333"/>
      <c r="S4775" s="333"/>
      <c r="U4775" s="333"/>
      <c r="W4775" s="333"/>
      <c r="AA4775" s="333"/>
      <c r="AC4775" s="333"/>
      <c r="AE4775" s="333"/>
      <c r="AG4775" s="333"/>
      <c r="AM4775" s="333"/>
      <c r="AO4775" s="333"/>
      <c r="AS4775" s="333"/>
      <c r="AU4775" s="333"/>
      <c r="AW4775" s="333"/>
      <c r="AX4775" s="120"/>
    </row>
    <row r="4776" spans="4:50">
      <c r="D4776" s="120"/>
      <c r="E4776" s="120"/>
      <c r="F4776" s="333"/>
      <c r="G4776" s="333"/>
      <c r="H4776" s="333"/>
      <c r="I4776" s="333"/>
      <c r="K4776" s="333"/>
      <c r="O4776" s="333"/>
      <c r="Q4776" s="333"/>
      <c r="S4776" s="333"/>
      <c r="U4776" s="333"/>
      <c r="W4776" s="333"/>
      <c r="AA4776" s="333"/>
      <c r="AC4776" s="333"/>
      <c r="AE4776" s="333"/>
      <c r="AG4776" s="333"/>
      <c r="AM4776" s="333"/>
      <c r="AO4776" s="333"/>
      <c r="AS4776" s="333"/>
      <c r="AU4776" s="333"/>
      <c r="AW4776" s="333"/>
      <c r="AX4776" s="120"/>
    </row>
    <row r="4777" spans="4:50">
      <c r="D4777" s="120"/>
      <c r="E4777" s="120"/>
      <c r="F4777" s="333"/>
      <c r="G4777" s="333"/>
      <c r="H4777" s="333"/>
      <c r="I4777" s="333"/>
      <c r="K4777" s="333"/>
      <c r="O4777" s="333"/>
      <c r="Q4777" s="333"/>
      <c r="S4777" s="333"/>
      <c r="U4777" s="333"/>
      <c r="W4777" s="333"/>
      <c r="AA4777" s="333"/>
      <c r="AC4777" s="333"/>
      <c r="AE4777" s="333"/>
      <c r="AG4777" s="333"/>
      <c r="AM4777" s="333"/>
      <c r="AO4777" s="333"/>
      <c r="AS4777" s="333"/>
      <c r="AU4777" s="333"/>
      <c r="AW4777" s="333"/>
      <c r="AX4777" s="120"/>
    </row>
    <row r="4778" spans="4:50">
      <c r="D4778" s="120"/>
      <c r="E4778" s="120"/>
      <c r="F4778" s="333"/>
      <c r="G4778" s="333"/>
      <c r="H4778" s="333"/>
      <c r="I4778" s="333"/>
      <c r="K4778" s="333"/>
      <c r="O4778" s="333"/>
      <c r="Q4778" s="333"/>
      <c r="S4778" s="333"/>
      <c r="U4778" s="333"/>
      <c r="W4778" s="333"/>
      <c r="AA4778" s="333"/>
      <c r="AC4778" s="333"/>
      <c r="AE4778" s="333"/>
      <c r="AG4778" s="333"/>
      <c r="AM4778" s="333"/>
      <c r="AO4778" s="333"/>
      <c r="AS4778" s="333"/>
      <c r="AU4778" s="333"/>
      <c r="AW4778" s="333"/>
      <c r="AX4778" s="120"/>
    </row>
    <row r="4779" spans="4:50">
      <c r="D4779" s="120"/>
      <c r="E4779" s="120"/>
      <c r="F4779" s="333"/>
      <c r="G4779" s="333"/>
      <c r="H4779" s="333"/>
      <c r="I4779" s="333"/>
      <c r="K4779" s="333"/>
      <c r="O4779" s="333"/>
      <c r="Q4779" s="333"/>
      <c r="S4779" s="333"/>
      <c r="U4779" s="333"/>
      <c r="W4779" s="333"/>
      <c r="AA4779" s="333"/>
      <c r="AC4779" s="333"/>
      <c r="AE4779" s="333"/>
      <c r="AG4779" s="333"/>
      <c r="AM4779" s="333"/>
      <c r="AO4779" s="333"/>
      <c r="AS4779" s="333"/>
      <c r="AU4779" s="333"/>
      <c r="AW4779" s="333"/>
      <c r="AX4779" s="120"/>
    </row>
    <row r="4780" spans="4:50">
      <c r="D4780" s="120"/>
      <c r="E4780" s="120"/>
      <c r="F4780" s="333"/>
      <c r="G4780" s="333"/>
      <c r="H4780" s="333"/>
      <c r="I4780" s="333"/>
      <c r="K4780" s="333"/>
      <c r="O4780" s="333"/>
      <c r="Q4780" s="333"/>
      <c r="S4780" s="333"/>
      <c r="U4780" s="333"/>
      <c r="W4780" s="333"/>
      <c r="AA4780" s="333"/>
      <c r="AC4780" s="333"/>
      <c r="AE4780" s="333"/>
      <c r="AG4780" s="333"/>
      <c r="AM4780" s="333"/>
      <c r="AO4780" s="333"/>
      <c r="AS4780" s="333"/>
      <c r="AU4780" s="333"/>
      <c r="AW4780" s="333"/>
      <c r="AX4780" s="120"/>
    </row>
    <row r="4781" spans="4:50">
      <c r="D4781" s="120"/>
      <c r="E4781" s="120"/>
      <c r="F4781" s="333"/>
      <c r="G4781" s="333"/>
      <c r="H4781" s="333"/>
      <c r="I4781" s="333"/>
      <c r="K4781" s="333"/>
      <c r="O4781" s="333"/>
      <c r="Q4781" s="333"/>
      <c r="S4781" s="333"/>
      <c r="U4781" s="333"/>
      <c r="W4781" s="333"/>
      <c r="AA4781" s="333"/>
      <c r="AC4781" s="333"/>
      <c r="AE4781" s="333"/>
      <c r="AG4781" s="333"/>
      <c r="AM4781" s="333"/>
      <c r="AO4781" s="333"/>
      <c r="AS4781" s="333"/>
      <c r="AU4781" s="333"/>
      <c r="AW4781" s="333"/>
      <c r="AX4781" s="120"/>
    </row>
    <row r="4782" spans="4:50">
      <c r="D4782" s="120"/>
      <c r="E4782" s="120"/>
      <c r="F4782" s="333"/>
      <c r="G4782" s="333"/>
      <c r="H4782" s="333"/>
      <c r="I4782" s="333"/>
      <c r="K4782" s="333"/>
      <c r="O4782" s="333"/>
      <c r="Q4782" s="333"/>
      <c r="S4782" s="333"/>
      <c r="U4782" s="333"/>
      <c r="W4782" s="333"/>
      <c r="AA4782" s="333"/>
      <c r="AC4782" s="333"/>
      <c r="AE4782" s="333"/>
      <c r="AG4782" s="333"/>
      <c r="AM4782" s="333"/>
      <c r="AO4782" s="333"/>
      <c r="AS4782" s="333"/>
      <c r="AU4782" s="333"/>
      <c r="AW4782" s="333"/>
      <c r="AX4782" s="120"/>
    </row>
    <row r="4783" spans="4:50">
      <c r="D4783" s="120"/>
      <c r="E4783" s="120"/>
      <c r="F4783" s="333"/>
      <c r="G4783" s="333"/>
      <c r="H4783" s="333"/>
      <c r="I4783" s="333"/>
      <c r="K4783" s="333"/>
      <c r="O4783" s="333"/>
      <c r="Q4783" s="333"/>
      <c r="S4783" s="333"/>
      <c r="U4783" s="333"/>
      <c r="W4783" s="333"/>
      <c r="AA4783" s="333"/>
      <c r="AC4783" s="333"/>
      <c r="AE4783" s="333"/>
      <c r="AG4783" s="333"/>
      <c r="AM4783" s="333"/>
      <c r="AO4783" s="333"/>
      <c r="AS4783" s="333"/>
      <c r="AU4783" s="333"/>
      <c r="AW4783" s="333"/>
      <c r="AX4783" s="120"/>
    </row>
    <row r="4784" spans="4:50">
      <c r="D4784" s="120"/>
      <c r="E4784" s="120"/>
      <c r="F4784" s="333"/>
      <c r="G4784" s="333"/>
      <c r="H4784" s="333"/>
      <c r="I4784" s="333"/>
      <c r="K4784" s="333"/>
      <c r="O4784" s="333"/>
      <c r="Q4784" s="333"/>
      <c r="S4784" s="333"/>
      <c r="U4784" s="333"/>
      <c r="W4784" s="333"/>
      <c r="AA4784" s="333"/>
      <c r="AC4784" s="333"/>
      <c r="AE4784" s="333"/>
      <c r="AG4784" s="333"/>
      <c r="AM4784" s="333"/>
      <c r="AO4784" s="333"/>
      <c r="AS4784" s="333"/>
      <c r="AU4784" s="333"/>
      <c r="AW4784" s="333"/>
      <c r="AX4784" s="120"/>
    </row>
    <row r="4785" spans="4:50">
      <c r="D4785" s="120"/>
      <c r="E4785" s="120"/>
      <c r="F4785" s="333"/>
      <c r="G4785" s="333"/>
      <c r="H4785" s="333"/>
      <c r="I4785" s="333"/>
      <c r="K4785" s="333"/>
      <c r="O4785" s="333"/>
      <c r="Q4785" s="333"/>
      <c r="S4785" s="333"/>
      <c r="U4785" s="333"/>
      <c r="W4785" s="333"/>
      <c r="AA4785" s="333"/>
      <c r="AC4785" s="333"/>
      <c r="AE4785" s="333"/>
      <c r="AG4785" s="333"/>
      <c r="AM4785" s="333"/>
      <c r="AO4785" s="333"/>
      <c r="AS4785" s="333"/>
      <c r="AU4785" s="333"/>
      <c r="AW4785" s="333"/>
      <c r="AX4785" s="120"/>
    </row>
    <row r="4786" spans="4:50">
      <c r="D4786" s="120"/>
      <c r="E4786" s="120"/>
      <c r="F4786" s="333"/>
      <c r="G4786" s="333"/>
      <c r="H4786" s="333"/>
      <c r="I4786" s="333"/>
      <c r="K4786" s="333"/>
      <c r="O4786" s="333"/>
      <c r="Q4786" s="333"/>
      <c r="S4786" s="333"/>
      <c r="U4786" s="333"/>
      <c r="W4786" s="333"/>
      <c r="AA4786" s="333"/>
      <c r="AC4786" s="333"/>
      <c r="AE4786" s="333"/>
      <c r="AG4786" s="333"/>
      <c r="AM4786" s="333"/>
      <c r="AO4786" s="333"/>
      <c r="AS4786" s="333"/>
      <c r="AU4786" s="333"/>
      <c r="AW4786" s="333"/>
      <c r="AX4786" s="120"/>
    </row>
    <row r="4787" spans="4:50">
      <c r="D4787" s="120"/>
      <c r="E4787" s="120"/>
      <c r="F4787" s="333"/>
      <c r="G4787" s="333"/>
      <c r="H4787" s="333"/>
      <c r="I4787" s="333"/>
      <c r="K4787" s="333"/>
      <c r="O4787" s="333"/>
      <c r="Q4787" s="333"/>
      <c r="S4787" s="333"/>
      <c r="U4787" s="333"/>
      <c r="W4787" s="333"/>
      <c r="AA4787" s="333"/>
      <c r="AC4787" s="333"/>
      <c r="AE4787" s="333"/>
      <c r="AG4787" s="333"/>
      <c r="AM4787" s="333"/>
      <c r="AO4787" s="333"/>
      <c r="AS4787" s="333"/>
      <c r="AU4787" s="333"/>
      <c r="AW4787" s="333"/>
      <c r="AX4787" s="120"/>
    </row>
    <row r="4788" spans="4:50">
      <c r="D4788" s="120"/>
      <c r="E4788" s="120"/>
      <c r="F4788" s="333"/>
      <c r="G4788" s="333"/>
      <c r="H4788" s="333"/>
      <c r="I4788" s="333"/>
      <c r="K4788" s="333"/>
      <c r="O4788" s="333"/>
      <c r="Q4788" s="333"/>
      <c r="S4788" s="333"/>
      <c r="U4788" s="333"/>
      <c r="W4788" s="333"/>
      <c r="AA4788" s="333"/>
      <c r="AC4788" s="333"/>
      <c r="AE4788" s="333"/>
      <c r="AG4788" s="333"/>
      <c r="AM4788" s="333"/>
      <c r="AO4788" s="333"/>
      <c r="AS4788" s="333"/>
      <c r="AU4788" s="333"/>
      <c r="AW4788" s="333"/>
      <c r="AX4788" s="120"/>
    </row>
    <row r="4789" spans="4:50">
      <c r="D4789" s="120"/>
      <c r="E4789" s="120"/>
      <c r="F4789" s="333"/>
      <c r="G4789" s="333"/>
      <c r="H4789" s="333"/>
      <c r="I4789" s="333"/>
      <c r="K4789" s="333"/>
      <c r="O4789" s="333"/>
      <c r="Q4789" s="333"/>
      <c r="S4789" s="333"/>
      <c r="U4789" s="333"/>
      <c r="W4789" s="333"/>
      <c r="AA4789" s="333"/>
      <c r="AC4789" s="333"/>
      <c r="AE4789" s="333"/>
      <c r="AG4789" s="333"/>
      <c r="AM4789" s="333"/>
      <c r="AO4789" s="333"/>
      <c r="AS4789" s="333"/>
      <c r="AU4789" s="333"/>
      <c r="AW4789" s="333"/>
      <c r="AX4789" s="120"/>
    </row>
    <row r="4790" spans="4:50">
      <c r="D4790" s="120"/>
      <c r="E4790" s="120"/>
      <c r="F4790" s="333"/>
      <c r="G4790" s="333"/>
      <c r="H4790" s="333"/>
      <c r="I4790" s="333"/>
      <c r="K4790" s="333"/>
      <c r="O4790" s="333"/>
      <c r="Q4790" s="333"/>
      <c r="S4790" s="333"/>
      <c r="U4790" s="333"/>
      <c r="W4790" s="333"/>
      <c r="AA4790" s="333"/>
      <c r="AC4790" s="333"/>
      <c r="AE4790" s="333"/>
      <c r="AG4790" s="333"/>
      <c r="AM4790" s="333"/>
      <c r="AO4790" s="333"/>
      <c r="AS4790" s="333"/>
      <c r="AU4790" s="333"/>
      <c r="AW4790" s="333"/>
      <c r="AX4790" s="120"/>
    </row>
    <row r="4791" spans="4:50">
      <c r="D4791" s="120"/>
      <c r="E4791" s="120"/>
      <c r="F4791" s="333"/>
      <c r="G4791" s="333"/>
      <c r="H4791" s="333"/>
      <c r="I4791" s="333"/>
      <c r="K4791" s="333"/>
      <c r="O4791" s="333"/>
      <c r="Q4791" s="333"/>
      <c r="S4791" s="333"/>
      <c r="U4791" s="333"/>
      <c r="W4791" s="333"/>
      <c r="AA4791" s="333"/>
      <c r="AC4791" s="333"/>
      <c r="AE4791" s="333"/>
      <c r="AG4791" s="333"/>
      <c r="AM4791" s="333"/>
      <c r="AO4791" s="333"/>
      <c r="AS4791" s="333"/>
      <c r="AU4791" s="333"/>
      <c r="AW4791" s="333"/>
      <c r="AX4791" s="120"/>
    </row>
    <row r="4792" spans="4:50">
      <c r="D4792" s="120"/>
      <c r="E4792" s="120"/>
      <c r="F4792" s="333"/>
      <c r="G4792" s="333"/>
      <c r="H4792" s="333"/>
      <c r="I4792" s="333"/>
      <c r="K4792" s="333"/>
      <c r="O4792" s="333"/>
      <c r="Q4792" s="333"/>
      <c r="S4792" s="333"/>
      <c r="U4792" s="333"/>
      <c r="W4792" s="333"/>
      <c r="AA4792" s="333"/>
      <c r="AC4792" s="333"/>
      <c r="AE4792" s="333"/>
      <c r="AG4792" s="333"/>
      <c r="AM4792" s="333"/>
      <c r="AO4792" s="333"/>
      <c r="AS4792" s="333"/>
      <c r="AU4792" s="333"/>
      <c r="AW4792" s="333"/>
      <c r="AX4792" s="120"/>
    </row>
    <row r="4793" spans="4:50">
      <c r="D4793" s="120"/>
      <c r="E4793" s="120"/>
      <c r="F4793" s="333"/>
      <c r="G4793" s="333"/>
      <c r="H4793" s="333"/>
      <c r="I4793" s="333"/>
      <c r="K4793" s="333"/>
      <c r="O4793" s="333"/>
      <c r="Q4793" s="333"/>
      <c r="S4793" s="333"/>
      <c r="U4793" s="333"/>
      <c r="W4793" s="333"/>
      <c r="AA4793" s="333"/>
      <c r="AC4793" s="333"/>
      <c r="AE4793" s="333"/>
      <c r="AG4793" s="333"/>
      <c r="AM4793" s="333"/>
      <c r="AO4793" s="333"/>
      <c r="AS4793" s="333"/>
      <c r="AU4793" s="333"/>
      <c r="AW4793" s="333"/>
      <c r="AX4793" s="120"/>
    </row>
    <row r="4794" spans="4:50">
      <c r="D4794" s="120"/>
      <c r="E4794" s="120"/>
      <c r="F4794" s="333"/>
      <c r="G4794" s="333"/>
      <c r="H4794" s="333"/>
      <c r="I4794" s="333"/>
      <c r="K4794" s="333"/>
      <c r="O4794" s="333"/>
      <c r="Q4794" s="333"/>
      <c r="S4794" s="333"/>
      <c r="U4794" s="333"/>
      <c r="W4794" s="333"/>
      <c r="AA4794" s="333"/>
      <c r="AC4794" s="333"/>
      <c r="AE4794" s="333"/>
      <c r="AG4794" s="333"/>
      <c r="AM4794" s="333"/>
      <c r="AO4794" s="333"/>
      <c r="AS4794" s="333"/>
      <c r="AU4794" s="333"/>
      <c r="AW4794" s="333"/>
      <c r="AX4794" s="120"/>
    </row>
    <row r="4795" spans="4:50">
      <c r="D4795" s="120"/>
      <c r="E4795" s="120"/>
      <c r="F4795" s="333"/>
      <c r="G4795" s="333"/>
      <c r="H4795" s="333"/>
      <c r="I4795" s="333"/>
      <c r="K4795" s="333"/>
      <c r="O4795" s="333"/>
      <c r="Q4795" s="333"/>
      <c r="S4795" s="333"/>
      <c r="U4795" s="333"/>
      <c r="W4795" s="333"/>
      <c r="AA4795" s="333"/>
      <c r="AC4795" s="333"/>
      <c r="AE4795" s="333"/>
      <c r="AG4795" s="333"/>
      <c r="AM4795" s="333"/>
      <c r="AO4795" s="333"/>
      <c r="AS4795" s="333"/>
      <c r="AU4795" s="333"/>
      <c r="AW4795" s="333"/>
      <c r="AX4795" s="120"/>
    </row>
    <row r="4796" spans="4:50">
      <c r="D4796" s="120"/>
      <c r="E4796" s="120"/>
      <c r="F4796" s="333"/>
      <c r="G4796" s="333"/>
      <c r="H4796" s="333"/>
      <c r="I4796" s="333"/>
      <c r="K4796" s="333"/>
      <c r="O4796" s="333"/>
      <c r="Q4796" s="333"/>
      <c r="S4796" s="333"/>
      <c r="U4796" s="333"/>
      <c r="W4796" s="333"/>
      <c r="AA4796" s="333"/>
      <c r="AC4796" s="333"/>
      <c r="AE4796" s="333"/>
      <c r="AG4796" s="333"/>
      <c r="AM4796" s="333"/>
      <c r="AO4796" s="333"/>
      <c r="AS4796" s="333"/>
      <c r="AU4796" s="333"/>
      <c r="AW4796" s="333"/>
      <c r="AX4796" s="120"/>
    </row>
    <row r="4797" spans="4:50">
      <c r="D4797" s="120"/>
      <c r="E4797" s="120"/>
      <c r="F4797" s="333"/>
      <c r="G4797" s="333"/>
      <c r="H4797" s="333"/>
      <c r="I4797" s="333"/>
      <c r="K4797" s="333"/>
      <c r="O4797" s="333"/>
      <c r="Q4797" s="333"/>
      <c r="S4797" s="333"/>
      <c r="U4797" s="333"/>
      <c r="W4797" s="333"/>
      <c r="AA4797" s="333"/>
      <c r="AC4797" s="333"/>
      <c r="AE4797" s="333"/>
      <c r="AG4797" s="333"/>
      <c r="AM4797" s="333"/>
      <c r="AO4797" s="333"/>
      <c r="AS4797" s="333"/>
      <c r="AU4797" s="333"/>
      <c r="AW4797" s="333"/>
      <c r="AX4797" s="120"/>
    </row>
    <row r="4798" spans="4:50">
      <c r="D4798" s="120"/>
      <c r="E4798" s="120"/>
      <c r="F4798" s="333"/>
      <c r="G4798" s="333"/>
      <c r="H4798" s="333"/>
      <c r="I4798" s="333"/>
      <c r="K4798" s="333"/>
      <c r="O4798" s="333"/>
      <c r="Q4798" s="333"/>
      <c r="S4798" s="333"/>
      <c r="U4798" s="333"/>
      <c r="W4798" s="333"/>
      <c r="AA4798" s="333"/>
      <c r="AC4798" s="333"/>
      <c r="AE4798" s="333"/>
      <c r="AG4798" s="333"/>
      <c r="AM4798" s="333"/>
      <c r="AO4798" s="333"/>
      <c r="AS4798" s="333"/>
      <c r="AU4798" s="333"/>
      <c r="AW4798" s="333"/>
      <c r="AX4798" s="120"/>
    </row>
    <row r="4799" spans="4:50">
      <c r="D4799" s="120"/>
      <c r="E4799" s="120"/>
      <c r="F4799" s="333"/>
      <c r="G4799" s="333"/>
      <c r="H4799" s="333"/>
      <c r="I4799" s="333"/>
      <c r="K4799" s="333"/>
      <c r="O4799" s="333"/>
      <c r="Q4799" s="333"/>
      <c r="S4799" s="333"/>
      <c r="U4799" s="333"/>
      <c r="W4799" s="333"/>
      <c r="AA4799" s="333"/>
      <c r="AC4799" s="333"/>
      <c r="AE4799" s="333"/>
      <c r="AG4799" s="333"/>
      <c r="AM4799" s="333"/>
      <c r="AO4799" s="333"/>
      <c r="AS4799" s="333"/>
      <c r="AU4799" s="333"/>
      <c r="AW4799" s="333"/>
      <c r="AX4799" s="120"/>
    </row>
    <row r="4800" spans="4:50">
      <c r="D4800" s="120"/>
      <c r="E4800" s="120"/>
      <c r="F4800" s="333"/>
      <c r="G4800" s="333"/>
      <c r="H4800" s="333"/>
      <c r="I4800" s="333"/>
      <c r="K4800" s="333"/>
      <c r="O4800" s="333"/>
      <c r="Q4800" s="333"/>
      <c r="S4800" s="333"/>
      <c r="U4800" s="333"/>
      <c r="W4800" s="333"/>
      <c r="AA4800" s="333"/>
      <c r="AC4800" s="333"/>
      <c r="AE4800" s="333"/>
      <c r="AG4800" s="333"/>
      <c r="AM4800" s="333"/>
      <c r="AO4800" s="333"/>
      <c r="AS4800" s="333"/>
      <c r="AU4800" s="333"/>
      <c r="AW4800" s="333"/>
      <c r="AX4800" s="120"/>
    </row>
    <row r="4801" spans="4:50">
      <c r="D4801" s="120"/>
      <c r="E4801" s="120"/>
      <c r="F4801" s="333"/>
      <c r="G4801" s="333"/>
      <c r="H4801" s="333"/>
      <c r="I4801" s="333"/>
      <c r="K4801" s="333"/>
      <c r="O4801" s="333"/>
      <c r="Q4801" s="333"/>
      <c r="S4801" s="333"/>
      <c r="U4801" s="333"/>
      <c r="W4801" s="333"/>
      <c r="AA4801" s="333"/>
      <c r="AC4801" s="333"/>
      <c r="AE4801" s="333"/>
      <c r="AG4801" s="333"/>
      <c r="AM4801" s="333"/>
      <c r="AO4801" s="333"/>
      <c r="AS4801" s="333"/>
      <c r="AU4801" s="333"/>
      <c r="AW4801" s="333"/>
      <c r="AX4801" s="120"/>
    </row>
    <row r="4802" spans="4:50">
      <c r="D4802" s="120"/>
      <c r="E4802" s="120"/>
      <c r="F4802" s="333"/>
      <c r="G4802" s="333"/>
      <c r="H4802" s="333"/>
      <c r="I4802" s="333"/>
      <c r="K4802" s="333"/>
      <c r="O4802" s="333"/>
      <c r="Q4802" s="333"/>
      <c r="S4802" s="333"/>
      <c r="U4802" s="333"/>
      <c r="W4802" s="333"/>
      <c r="AA4802" s="333"/>
      <c r="AC4802" s="333"/>
      <c r="AE4802" s="333"/>
      <c r="AG4802" s="333"/>
      <c r="AM4802" s="333"/>
      <c r="AO4802" s="333"/>
      <c r="AS4802" s="333"/>
      <c r="AU4802" s="333"/>
      <c r="AW4802" s="333"/>
      <c r="AX4802" s="120"/>
    </row>
    <row r="4803" spans="4:50">
      <c r="D4803" s="120"/>
      <c r="E4803" s="120"/>
      <c r="F4803" s="333"/>
      <c r="G4803" s="333"/>
      <c r="H4803" s="333"/>
      <c r="I4803" s="333"/>
      <c r="K4803" s="333"/>
      <c r="O4803" s="333"/>
      <c r="Q4803" s="333"/>
      <c r="S4803" s="333"/>
      <c r="U4803" s="333"/>
      <c r="W4803" s="333"/>
      <c r="AA4803" s="333"/>
      <c r="AC4803" s="333"/>
      <c r="AE4803" s="333"/>
      <c r="AG4803" s="333"/>
      <c r="AM4803" s="333"/>
      <c r="AO4803" s="333"/>
      <c r="AS4803" s="333"/>
      <c r="AU4803" s="333"/>
      <c r="AW4803" s="333"/>
      <c r="AX4803" s="120"/>
    </row>
    <row r="4804" spans="4:50">
      <c r="D4804" s="120"/>
      <c r="E4804" s="120"/>
      <c r="F4804" s="333"/>
      <c r="G4804" s="333"/>
      <c r="H4804" s="333"/>
      <c r="I4804" s="333"/>
      <c r="K4804" s="333"/>
      <c r="O4804" s="333"/>
      <c r="Q4804" s="333"/>
      <c r="S4804" s="333"/>
      <c r="U4804" s="333"/>
      <c r="W4804" s="333"/>
      <c r="AA4804" s="333"/>
      <c r="AC4804" s="333"/>
      <c r="AE4804" s="333"/>
      <c r="AG4804" s="333"/>
      <c r="AM4804" s="333"/>
      <c r="AO4804" s="333"/>
      <c r="AS4804" s="333"/>
      <c r="AU4804" s="333"/>
      <c r="AW4804" s="333"/>
      <c r="AX4804" s="120"/>
    </row>
    <row r="4805" spans="4:50">
      <c r="D4805" s="120"/>
      <c r="E4805" s="120"/>
      <c r="F4805" s="333"/>
      <c r="G4805" s="333"/>
      <c r="H4805" s="333"/>
      <c r="I4805" s="333"/>
      <c r="K4805" s="333"/>
      <c r="O4805" s="333"/>
      <c r="Q4805" s="333"/>
      <c r="S4805" s="333"/>
      <c r="U4805" s="333"/>
      <c r="W4805" s="333"/>
      <c r="AA4805" s="333"/>
      <c r="AC4805" s="333"/>
      <c r="AE4805" s="333"/>
      <c r="AG4805" s="333"/>
      <c r="AM4805" s="333"/>
      <c r="AO4805" s="333"/>
      <c r="AS4805" s="333"/>
      <c r="AU4805" s="333"/>
      <c r="AW4805" s="333"/>
      <c r="AX4805" s="120"/>
    </row>
    <row r="4806" spans="4:50">
      <c r="D4806" s="120"/>
      <c r="E4806" s="120"/>
      <c r="F4806" s="333"/>
      <c r="G4806" s="333"/>
      <c r="H4806" s="333"/>
      <c r="I4806" s="333"/>
      <c r="K4806" s="333"/>
      <c r="O4806" s="333"/>
      <c r="Q4806" s="333"/>
      <c r="S4806" s="333"/>
      <c r="U4806" s="333"/>
      <c r="W4806" s="333"/>
      <c r="AA4806" s="333"/>
      <c r="AC4806" s="333"/>
      <c r="AE4806" s="333"/>
      <c r="AG4806" s="333"/>
      <c r="AM4806" s="333"/>
      <c r="AO4806" s="333"/>
      <c r="AS4806" s="333"/>
      <c r="AU4806" s="333"/>
      <c r="AW4806" s="333"/>
      <c r="AX4806" s="120"/>
    </row>
    <row r="4807" spans="4:50">
      <c r="D4807" s="120"/>
      <c r="E4807" s="120"/>
      <c r="F4807" s="333"/>
      <c r="G4807" s="333"/>
      <c r="H4807" s="333"/>
      <c r="I4807" s="333"/>
      <c r="K4807" s="333"/>
      <c r="O4807" s="333"/>
      <c r="Q4807" s="333"/>
      <c r="S4807" s="333"/>
      <c r="U4807" s="333"/>
      <c r="W4807" s="333"/>
      <c r="AA4807" s="333"/>
      <c r="AC4807" s="333"/>
      <c r="AE4807" s="333"/>
      <c r="AG4807" s="333"/>
      <c r="AM4807" s="333"/>
      <c r="AO4807" s="333"/>
      <c r="AS4807" s="333"/>
      <c r="AU4807" s="333"/>
      <c r="AW4807" s="333"/>
      <c r="AX4807" s="120"/>
    </row>
    <row r="4808" spans="4:50">
      <c r="D4808" s="120"/>
      <c r="E4808" s="120"/>
      <c r="F4808" s="333"/>
      <c r="G4808" s="333"/>
      <c r="H4808" s="333"/>
      <c r="I4808" s="333"/>
      <c r="K4808" s="333"/>
      <c r="O4808" s="333"/>
      <c r="Q4808" s="333"/>
      <c r="S4808" s="333"/>
      <c r="U4808" s="333"/>
      <c r="W4808" s="333"/>
      <c r="AA4808" s="333"/>
      <c r="AC4808" s="333"/>
      <c r="AE4808" s="333"/>
      <c r="AG4808" s="333"/>
      <c r="AM4808" s="333"/>
      <c r="AO4808" s="333"/>
      <c r="AS4808" s="333"/>
      <c r="AU4808" s="333"/>
      <c r="AW4808" s="333"/>
      <c r="AX4808" s="120"/>
    </row>
    <row r="4809" spans="4:50">
      <c r="D4809" s="120"/>
      <c r="E4809" s="120"/>
      <c r="F4809" s="333"/>
      <c r="G4809" s="333"/>
      <c r="H4809" s="333"/>
      <c r="I4809" s="333"/>
      <c r="K4809" s="333"/>
      <c r="O4809" s="333"/>
      <c r="Q4809" s="333"/>
      <c r="S4809" s="333"/>
      <c r="U4809" s="333"/>
      <c r="W4809" s="333"/>
      <c r="AA4809" s="333"/>
      <c r="AC4809" s="333"/>
      <c r="AE4809" s="333"/>
      <c r="AG4809" s="333"/>
      <c r="AM4809" s="333"/>
      <c r="AO4809" s="333"/>
      <c r="AS4809" s="333"/>
      <c r="AU4809" s="333"/>
      <c r="AW4809" s="333"/>
      <c r="AX4809" s="120"/>
    </row>
    <row r="4810" spans="4:50">
      <c r="D4810" s="120"/>
      <c r="E4810" s="120"/>
      <c r="F4810" s="333"/>
      <c r="G4810" s="333"/>
      <c r="H4810" s="333"/>
      <c r="I4810" s="333"/>
      <c r="K4810" s="333"/>
      <c r="O4810" s="333"/>
      <c r="Q4810" s="333"/>
      <c r="S4810" s="333"/>
      <c r="U4810" s="333"/>
      <c r="W4810" s="333"/>
      <c r="AA4810" s="333"/>
      <c r="AC4810" s="333"/>
      <c r="AE4810" s="333"/>
      <c r="AG4810" s="333"/>
      <c r="AM4810" s="333"/>
      <c r="AO4810" s="333"/>
      <c r="AS4810" s="333"/>
      <c r="AU4810" s="333"/>
      <c r="AW4810" s="333"/>
      <c r="AX4810" s="120"/>
    </row>
    <row r="4811" spans="4:50">
      <c r="D4811" s="120"/>
      <c r="E4811" s="120"/>
      <c r="F4811" s="333"/>
      <c r="G4811" s="333"/>
      <c r="H4811" s="333"/>
      <c r="I4811" s="333"/>
      <c r="K4811" s="333"/>
      <c r="O4811" s="333"/>
      <c r="Q4811" s="333"/>
      <c r="S4811" s="333"/>
      <c r="U4811" s="333"/>
      <c r="W4811" s="333"/>
      <c r="AA4811" s="333"/>
      <c r="AC4811" s="333"/>
      <c r="AE4811" s="333"/>
      <c r="AG4811" s="333"/>
      <c r="AM4811" s="333"/>
      <c r="AO4811" s="333"/>
      <c r="AS4811" s="333"/>
      <c r="AU4811" s="333"/>
      <c r="AW4811" s="333"/>
      <c r="AX4811" s="120"/>
    </row>
    <row r="4812" spans="4:50">
      <c r="D4812" s="120"/>
      <c r="E4812" s="120"/>
      <c r="F4812" s="333"/>
      <c r="G4812" s="333"/>
      <c r="H4812" s="333"/>
      <c r="I4812" s="333"/>
      <c r="K4812" s="333"/>
      <c r="O4812" s="333"/>
      <c r="Q4812" s="333"/>
      <c r="S4812" s="333"/>
      <c r="U4812" s="333"/>
      <c r="W4812" s="333"/>
      <c r="AA4812" s="333"/>
      <c r="AC4812" s="333"/>
      <c r="AE4812" s="333"/>
      <c r="AG4812" s="333"/>
      <c r="AM4812" s="333"/>
      <c r="AO4812" s="333"/>
      <c r="AS4812" s="333"/>
      <c r="AU4812" s="333"/>
      <c r="AW4812" s="333"/>
      <c r="AX4812" s="120"/>
    </row>
    <row r="4813" spans="4:50">
      <c r="D4813" s="120"/>
      <c r="E4813" s="120"/>
      <c r="F4813" s="333"/>
      <c r="G4813" s="333"/>
      <c r="H4813" s="333"/>
      <c r="I4813" s="333"/>
      <c r="K4813" s="333"/>
      <c r="O4813" s="333"/>
      <c r="Q4813" s="333"/>
      <c r="S4813" s="333"/>
      <c r="U4813" s="333"/>
      <c r="W4813" s="333"/>
      <c r="AA4813" s="333"/>
      <c r="AC4813" s="333"/>
      <c r="AE4813" s="333"/>
      <c r="AG4813" s="333"/>
      <c r="AM4813" s="333"/>
      <c r="AO4813" s="333"/>
      <c r="AS4813" s="333"/>
      <c r="AU4813" s="333"/>
      <c r="AW4813" s="333"/>
      <c r="AX4813" s="120"/>
    </row>
    <row r="4814" spans="4:50">
      <c r="D4814" s="120"/>
      <c r="E4814" s="120"/>
      <c r="F4814" s="333"/>
      <c r="G4814" s="333"/>
      <c r="H4814" s="333"/>
      <c r="I4814" s="333"/>
      <c r="K4814" s="333"/>
      <c r="O4814" s="333"/>
      <c r="Q4814" s="333"/>
      <c r="S4814" s="333"/>
      <c r="U4814" s="333"/>
      <c r="W4814" s="333"/>
      <c r="AA4814" s="333"/>
      <c r="AC4814" s="333"/>
      <c r="AE4814" s="333"/>
      <c r="AG4814" s="333"/>
      <c r="AM4814" s="333"/>
      <c r="AO4814" s="333"/>
      <c r="AS4814" s="333"/>
      <c r="AU4814" s="333"/>
      <c r="AW4814" s="333"/>
      <c r="AX4814" s="120"/>
    </row>
    <row r="4815" spans="4:50">
      <c r="D4815" s="120"/>
      <c r="E4815" s="120"/>
      <c r="F4815" s="333"/>
      <c r="G4815" s="333"/>
      <c r="H4815" s="333"/>
      <c r="I4815" s="333"/>
      <c r="K4815" s="333"/>
      <c r="O4815" s="333"/>
      <c r="Q4815" s="333"/>
      <c r="S4815" s="333"/>
      <c r="U4815" s="333"/>
      <c r="W4815" s="333"/>
      <c r="AA4815" s="333"/>
      <c r="AC4815" s="333"/>
      <c r="AE4815" s="333"/>
      <c r="AG4815" s="333"/>
      <c r="AM4815" s="333"/>
      <c r="AO4815" s="333"/>
      <c r="AS4815" s="333"/>
      <c r="AU4815" s="333"/>
      <c r="AW4815" s="333"/>
      <c r="AX4815" s="120"/>
    </row>
    <row r="4816" spans="4:50">
      <c r="D4816" s="120"/>
      <c r="E4816" s="120"/>
      <c r="F4816" s="333"/>
      <c r="G4816" s="333"/>
      <c r="H4816" s="333"/>
      <c r="I4816" s="333"/>
      <c r="K4816" s="333"/>
      <c r="O4816" s="333"/>
      <c r="Q4816" s="333"/>
      <c r="S4816" s="333"/>
      <c r="U4816" s="333"/>
      <c r="W4816" s="333"/>
      <c r="AA4816" s="333"/>
      <c r="AC4816" s="333"/>
      <c r="AE4816" s="333"/>
      <c r="AG4816" s="333"/>
      <c r="AM4816" s="333"/>
      <c r="AO4816" s="333"/>
      <c r="AS4816" s="333"/>
      <c r="AU4816" s="333"/>
      <c r="AW4816" s="333"/>
      <c r="AX4816" s="120"/>
    </row>
    <row r="4817" spans="4:50">
      <c r="D4817" s="120"/>
      <c r="E4817" s="120"/>
      <c r="F4817" s="333"/>
      <c r="G4817" s="333"/>
      <c r="H4817" s="333"/>
      <c r="I4817" s="333"/>
      <c r="K4817" s="333"/>
      <c r="O4817" s="333"/>
      <c r="Q4817" s="333"/>
      <c r="S4817" s="333"/>
      <c r="U4817" s="333"/>
      <c r="W4817" s="333"/>
      <c r="AA4817" s="333"/>
      <c r="AC4817" s="333"/>
      <c r="AE4817" s="333"/>
      <c r="AG4817" s="333"/>
      <c r="AM4817" s="333"/>
      <c r="AO4817" s="333"/>
      <c r="AS4817" s="333"/>
      <c r="AU4817" s="333"/>
      <c r="AW4817" s="333"/>
      <c r="AX4817" s="120"/>
    </row>
    <row r="4818" spans="4:50">
      <c r="D4818" s="120"/>
      <c r="E4818" s="120"/>
      <c r="F4818" s="333"/>
      <c r="G4818" s="333"/>
      <c r="H4818" s="333"/>
      <c r="I4818" s="333"/>
      <c r="K4818" s="333"/>
      <c r="O4818" s="333"/>
      <c r="Q4818" s="333"/>
      <c r="S4818" s="333"/>
      <c r="U4818" s="333"/>
      <c r="W4818" s="333"/>
      <c r="AA4818" s="333"/>
      <c r="AC4818" s="333"/>
      <c r="AE4818" s="333"/>
      <c r="AG4818" s="333"/>
      <c r="AM4818" s="333"/>
      <c r="AO4818" s="333"/>
      <c r="AS4818" s="333"/>
      <c r="AU4818" s="333"/>
      <c r="AW4818" s="333"/>
      <c r="AX4818" s="120"/>
    </row>
    <row r="4819" spans="4:50">
      <c r="D4819" s="120"/>
      <c r="E4819" s="120"/>
      <c r="F4819" s="333"/>
      <c r="G4819" s="333"/>
      <c r="H4819" s="333"/>
      <c r="I4819" s="333"/>
      <c r="K4819" s="333"/>
      <c r="O4819" s="333"/>
      <c r="Q4819" s="333"/>
      <c r="S4819" s="333"/>
      <c r="U4819" s="333"/>
      <c r="W4819" s="333"/>
      <c r="AA4819" s="333"/>
      <c r="AC4819" s="333"/>
      <c r="AE4819" s="333"/>
      <c r="AG4819" s="333"/>
      <c r="AM4819" s="333"/>
      <c r="AO4819" s="333"/>
      <c r="AS4819" s="333"/>
      <c r="AU4819" s="333"/>
      <c r="AW4819" s="333"/>
      <c r="AX4819" s="120"/>
    </row>
    <row r="4820" spans="4:50">
      <c r="D4820" s="120"/>
      <c r="E4820" s="120"/>
      <c r="F4820" s="333"/>
      <c r="G4820" s="333"/>
      <c r="H4820" s="333"/>
      <c r="I4820" s="333"/>
      <c r="K4820" s="333"/>
      <c r="O4820" s="333"/>
      <c r="Q4820" s="333"/>
      <c r="S4820" s="333"/>
      <c r="U4820" s="333"/>
      <c r="W4820" s="333"/>
      <c r="AA4820" s="333"/>
      <c r="AC4820" s="333"/>
      <c r="AE4820" s="333"/>
      <c r="AG4820" s="333"/>
      <c r="AM4820" s="333"/>
      <c r="AO4820" s="333"/>
      <c r="AS4820" s="333"/>
      <c r="AU4820" s="333"/>
      <c r="AW4820" s="333"/>
      <c r="AX4820" s="120"/>
    </row>
    <row r="4821" spans="4:50">
      <c r="D4821" s="120"/>
      <c r="E4821" s="120"/>
      <c r="F4821" s="333"/>
      <c r="G4821" s="333"/>
      <c r="H4821" s="333"/>
      <c r="I4821" s="333"/>
      <c r="K4821" s="333"/>
      <c r="O4821" s="333"/>
      <c r="Q4821" s="333"/>
      <c r="S4821" s="333"/>
      <c r="U4821" s="333"/>
      <c r="W4821" s="333"/>
      <c r="AA4821" s="333"/>
      <c r="AC4821" s="333"/>
      <c r="AE4821" s="333"/>
      <c r="AG4821" s="333"/>
      <c r="AM4821" s="333"/>
      <c r="AO4821" s="333"/>
      <c r="AS4821" s="333"/>
      <c r="AU4821" s="333"/>
      <c r="AW4821" s="333"/>
      <c r="AX4821" s="120"/>
    </row>
    <row r="4822" spans="4:50">
      <c r="D4822" s="120"/>
      <c r="E4822" s="120"/>
      <c r="F4822" s="333"/>
      <c r="G4822" s="333"/>
      <c r="H4822" s="333"/>
      <c r="I4822" s="333"/>
      <c r="K4822" s="333"/>
      <c r="O4822" s="333"/>
      <c r="Q4822" s="333"/>
      <c r="S4822" s="333"/>
      <c r="U4822" s="333"/>
      <c r="W4822" s="333"/>
      <c r="AA4822" s="333"/>
      <c r="AC4822" s="333"/>
      <c r="AE4822" s="333"/>
      <c r="AG4822" s="333"/>
      <c r="AM4822" s="333"/>
      <c r="AO4822" s="333"/>
      <c r="AS4822" s="333"/>
      <c r="AU4822" s="333"/>
      <c r="AW4822" s="333"/>
      <c r="AX4822" s="120"/>
    </row>
    <row r="4823" spans="4:50">
      <c r="D4823" s="120"/>
      <c r="E4823" s="120"/>
      <c r="F4823" s="333"/>
      <c r="G4823" s="333"/>
      <c r="H4823" s="333"/>
      <c r="I4823" s="333"/>
      <c r="K4823" s="333"/>
      <c r="O4823" s="333"/>
      <c r="Q4823" s="333"/>
      <c r="S4823" s="333"/>
      <c r="U4823" s="333"/>
      <c r="W4823" s="333"/>
      <c r="AA4823" s="333"/>
      <c r="AC4823" s="333"/>
      <c r="AE4823" s="333"/>
      <c r="AG4823" s="333"/>
      <c r="AM4823" s="333"/>
      <c r="AO4823" s="333"/>
      <c r="AS4823" s="333"/>
      <c r="AU4823" s="333"/>
      <c r="AW4823" s="333"/>
      <c r="AX4823" s="120"/>
    </row>
    <row r="4824" spans="4:50">
      <c r="D4824" s="120"/>
      <c r="E4824" s="120"/>
      <c r="F4824" s="333"/>
      <c r="G4824" s="333"/>
      <c r="H4824" s="333"/>
      <c r="I4824" s="333"/>
      <c r="K4824" s="333"/>
      <c r="O4824" s="333"/>
      <c r="Q4824" s="333"/>
      <c r="S4824" s="333"/>
      <c r="U4824" s="333"/>
      <c r="W4824" s="333"/>
      <c r="AA4824" s="333"/>
      <c r="AC4824" s="333"/>
      <c r="AE4824" s="333"/>
      <c r="AG4824" s="333"/>
      <c r="AM4824" s="333"/>
      <c r="AO4824" s="333"/>
      <c r="AS4824" s="333"/>
      <c r="AU4824" s="333"/>
      <c r="AW4824" s="333"/>
      <c r="AX4824" s="120"/>
    </row>
    <row r="4825" spans="4:50">
      <c r="D4825" s="120"/>
      <c r="E4825" s="120"/>
      <c r="F4825" s="333"/>
      <c r="G4825" s="333"/>
      <c r="H4825" s="333"/>
      <c r="I4825" s="333"/>
      <c r="K4825" s="333"/>
      <c r="O4825" s="333"/>
      <c r="Q4825" s="333"/>
      <c r="S4825" s="333"/>
      <c r="U4825" s="333"/>
      <c r="W4825" s="333"/>
      <c r="AA4825" s="333"/>
      <c r="AC4825" s="333"/>
      <c r="AE4825" s="333"/>
      <c r="AG4825" s="333"/>
      <c r="AM4825" s="333"/>
      <c r="AO4825" s="333"/>
      <c r="AS4825" s="333"/>
      <c r="AU4825" s="333"/>
      <c r="AW4825" s="333"/>
      <c r="AX4825" s="120"/>
    </row>
    <row r="4826" spans="4:50">
      <c r="D4826" s="120"/>
      <c r="E4826" s="120"/>
      <c r="F4826" s="333"/>
      <c r="G4826" s="333"/>
      <c r="H4826" s="333"/>
      <c r="I4826" s="333"/>
      <c r="K4826" s="333"/>
      <c r="O4826" s="333"/>
      <c r="Q4826" s="333"/>
      <c r="S4826" s="333"/>
      <c r="U4826" s="333"/>
      <c r="W4826" s="333"/>
      <c r="AA4826" s="333"/>
      <c r="AC4826" s="333"/>
      <c r="AE4826" s="333"/>
      <c r="AG4826" s="333"/>
      <c r="AM4826" s="333"/>
      <c r="AO4826" s="333"/>
      <c r="AS4826" s="333"/>
      <c r="AU4826" s="333"/>
      <c r="AW4826" s="333"/>
      <c r="AX4826" s="120"/>
    </row>
    <row r="4827" spans="4:50">
      <c r="D4827" s="120"/>
      <c r="E4827" s="120"/>
      <c r="F4827" s="333"/>
      <c r="G4827" s="333"/>
      <c r="H4827" s="333"/>
      <c r="I4827" s="333"/>
      <c r="K4827" s="333"/>
      <c r="O4827" s="333"/>
      <c r="Q4827" s="333"/>
      <c r="S4827" s="333"/>
      <c r="U4827" s="333"/>
      <c r="W4827" s="333"/>
      <c r="AA4827" s="333"/>
      <c r="AC4827" s="333"/>
      <c r="AE4827" s="333"/>
      <c r="AG4827" s="333"/>
      <c r="AM4827" s="333"/>
      <c r="AO4827" s="333"/>
      <c r="AS4827" s="333"/>
      <c r="AU4827" s="333"/>
      <c r="AW4827" s="333"/>
      <c r="AX4827" s="120"/>
    </row>
    <row r="4828" spans="4:50">
      <c r="D4828" s="120"/>
      <c r="E4828" s="120"/>
      <c r="F4828" s="333"/>
      <c r="G4828" s="333"/>
      <c r="H4828" s="333"/>
      <c r="I4828" s="333"/>
      <c r="K4828" s="333"/>
      <c r="O4828" s="333"/>
      <c r="Q4828" s="333"/>
      <c r="S4828" s="333"/>
      <c r="U4828" s="333"/>
      <c r="W4828" s="333"/>
      <c r="AA4828" s="333"/>
      <c r="AC4828" s="333"/>
      <c r="AE4828" s="333"/>
      <c r="AG4828" s="333"/>
      <c r="AM4828" s="333"/>
      <c r="AO4828" s="333"/>
      <c r="AS4828" s="333"/>
      <c r="AU4828" s="333"/>
      <c r="AW4828" s="333"/>
      <c r="AX4828" s="120"/>
    </row>
    <row r="4829" spans="4:50">
      <c r="D4829" s="120"/>
      <c r="E4829" s="120"/>
      <c r="F4829" s="333"/>
      <c r="G4829" s="333"/>
      <c r="H4829" s="333"/>
      <c r="I4829" s="333"/>
      <c r="K4829" s="333"/>
      <c r="O4829" s="333"/>
      <c r="Q4829" s="333"/>
      <c r="S4829" s="333"/>
      <c r="U4829" s="333"/>
      <c r="W4829" s="333"/>
      <c r="AA4829" s="333"/>
      <c r="AC4829" s="333"/>
      <c r="AE4829" s="333"/>
      <c r="AG4829" s="333"/>
      <c r="AM4829" s="333"/>
      <c r="AO4829" s="333"/>
      <c r="AS4829" s="333"/>
      <c r="AU4829" s="333"/>
      <c r="AW4829" s="333"/>
      <c r="AX4829" s="120"/>
    </row>
    <row r="4830" spans="4:50">
      <c r="D4830" s="120"/>
      <c r="E4830" s="120"/>
      <c r="F4830" s="333"/>
      <c r="G4830" s="333"/>
      <c r="H4830" s="333"/>
      <c r="I4830" s="333"/>
      <c r="K4830" s="333"/>
      <c r="O4830" s="333"/>
      <c r="Q4830" s="333"/>
      <c r="S4830" s="333"/>
      <c r="U4830" s="333"/>
      <c r="W4830" s="333"/>
      <c r="AA4830" s="333"/>
      <c r="AC4830" s="333"/>
      <c r="AE4830" s="333"/>
      <c r="AG4830" s="333"/>
      <c r="AM4830" s="333"/>
      <c r="AO4830" s="333"/>
      <c r="AS4830" s="333"/>
      <c r="AU4830" s="333"/>
      <c r="AW4830" s="333"/>
      <c r="AX4830" s="120"/>
    </row>
    <row r="4831" spans="4:50">
      <c r="D4831" s="120"/>
      <c r="E4831" s="120"/>
      <c r="F4831" s="333"/>
      <c r="G4831" s="333"/>
      <c r="H4831" s="333"/>
      <c r="I4831" s="333"/>
      <c r="K4831" s="333"/>
      <c r="O4831" s="333"/>
      <c r="Q4831" s="333"/>
      <c r="S4831" s="333"/>
      <c r="U4831" s="333"/>
      <c r="W4831" s="333"/>
      <c r="AA4831" s="333"/>
      <c r="AC4831" s="333"/>
      <c r="AE4831" s="333"/>
      <c r="AG4831" s="333"/>
      <c r="AM4831" s="333"/>
      <c r="AO4831" s="333"/>
      <c r="AS4831" s="333"/>
      <c r="AU4831" s="333"/>
      <c r="AW4831" s="333"/>
      <c r="AX4831" s="120"/>
    </row>
    <row r="4832" spans="4:50">
      <c r="D4832" s="120"/>
      <c r="E4832" s="120"/>
      <c r="F4832" s="333"/>
      <c r="G4832" s="333"/>
      <c r="H4832" s="333"/>
      <c r="I4832" s="333"/>
      <c r="K4832" s="333"/>
      <c r="O4832" s="333"/>
      <c r="Q4832" s="333"/>
      <c r="S4832" s="333"/>
      <c r="U4832" s="333"/>
      <c r="W4832" s="333"/>
      <c r="AA4832" s="333"/>
      <c r="AC4832" s="333"/>
      <c r="AE4832" s="333"/>
      <c r="AG4832" s="333"/>
      <c r="AM4832" s="333"/>
      <c r="AO4832" s="333"/>
      <c r="AS4832" s="333"/>
      <c r="AU4832" s="333"/>
      <c r="AW4832" s="333"/>
      <c r="AX4832" s="120"/>
    </row>
    <row r="4833" spans="4:50">
      <c r="D4833" s="120"/>
      <c r="E4833" s="120"/>
      <c r="F4833" s="333"/>
      <c r="G4833" s="333"/>
      <c r="H4833" s="333"/>
      <c r="I4833" s="333"/>
      <c r="K4833" s="333"/>
      <c r="O4833" s="333"/>
      <c r="Q4833" s="333"/>
      <c r="S4833" s="333"/>
      <c r="U4833" s="333"/>
      <c r="W4833" s="333"/>
      <c r="AA4833" s="333"/>
      <c r="AC4833" s="333"/>
      <c r="AE4833" s="333"/>
      <c r="AG4833" s="333"/>
      <c r="AM4833" s="333"/>
      <c r="AO4833" s="333"/>
      <c r="AS4833" s="333"/>
      <c r="AU4833" s="333"/>
      <c r="AW4833" s="333"/>
      <c r="AX4833" s="120"/>
    </row>
    <row r="4834" spans="4:50">
      <c r="D4834" s="120"/>
      <c r="E4834" s="120"/>
      <c r="F4834" s="333"/>
      <c r="G4834" s="333"/>
      <c r="H4834" s="333"/>
      <c r="I4834" s="333"/>
      <c r="K4834" s="333"/>
      <c r="O4834" s="333"/>
      <c r="Q4834" s="333"/>
      <c r="S4834" s="333"/>
      <c r="U4834" s="333"/>
      <c r="W4834" s="333"/>
      <c r="AA4834" s="333"/>
      <c r="AC4834" s="333"/>
      <c r="AE4834" s="333"/>
      <c r="AG4834" s="333"/>
      <c r="AM4834" s="333"/>
      <c r="AO4834" s="333"/>
      <c r="AS4834" s="333"/>
      <c r="AU4834" s="333"/>
      <c r="AW4834" s="333"/>
      <c r="AX4834" s="120"/>
    </row>
    <row r="4835" spans="4:50">
      <c r="D4835" s="120"/>
      <c r="E4835" s="120"/>
      <c r="F4835" s="333"/>
      <c r="G4835" s="333"/>
      <c r="H4835" s="333"/>
      <c r="I4835" s="333"/>
      <c r="K4835" s="333"/>
      <c r="O4835" s="333"/>
      <c r="Q4835" s="333"/>
      <c r="S4835" s="333"/>
      <c r="U4835" s="333"/>
      <c r="W4835" s="333"/>
      <c r="AA4835" s="333"/>
      <c r="AC4835" s="333"/>
      <c r="AE4835" s="333"/>
      <c r="AG4835" s="333"/>
      <c r="AM4835" s="333"/>
      <c r="AO4835" s="333"/>
      <c r="AS4835" s="333"/>
      <c r="AU4835" s="333"/>
      <c r="AW4835" s="333"/>
      <c r="AX4835" s="120"/>
    </row>
    <row r="4836" spans="4:50">
      <c r="D4836" s="120"/>
      <c r="E4836" s="120"/>
      <c r="F4836" s="333"/>
      <c r="G4836" s="333"/>
      <c r="H4836" s="333"/>
      <c r="I4836" s="333"/>
      <c r="K4836" s="333"/>
      <c r="O4836" s="333"/>
      <c r="Q4836" s="333"/>
      <c r="S4836" s="333"/>
      <c r="U4836" s="333"/>
      <c r="W4836" s="333"/>
      <c r="AA4836" s="333"/>
      <c r="AC4836" s="333"/>
      <c r="AE4836" s="333"/>
      <c r="AG4836" s="333"/>
      <c r="AM4836" s="333"/>
      <c r="AO4836" s="333"/>
      <c r="AS4836" s="333"/>
      <c r="AU4836" s="333"/>
      <c r="AW4836" s="333"/>
      <c r="AX4836" s="120"/>
    </row>
    <row r="4837" spans="4:50">
      <c r="D4837" s="120"/>
      <c r="E4837" s="120"/>
      <c r="F4837" s="333"/>
      <c r="G4837" s="333"/>
      <c r="H4837" s="333"/>
      <c r="I4837" s="333"/>
      <c r="K4837" s="333"/>
      <c r="O4837" s="333"/>
      <c r="Q4837" s="333"/>
      <c r="S4837" s="333"/>
      <c r="U4837" s="333"/>
      <c r="W4837" s="333"/>
      <c r="AA4837" s="333"/>
      <c r="AC4837" s="333"/>
      <c r="AE4837" s="333"/>
      <c r="AG4837" s="333"/>
      <c r="AM4837" s="333"/>
      <c r="AO4837" s="333"/>
      <c r="AS4837" s="333"/>
      <c r="AU4837" s="333"/>
      <c r="AW4837" s="333"/>
      <c r="AX4837" s="120"/>
    </row>
    <row r="4838" spans="4:50">
      <c r="D4838" s="120"/>
      <c r="E4838" s="120"/>
      <c r="F4838" s="333"/>
      <c r="G4838" s="333"/>
      <c r="H4838" s="333"/>
      <c r="I4838" s="333"/>
      <c r="K4838" s="333"/>
      <c r="O4838" s="333"/>
      <c r="Q4838" s="333"/>
      <c r="S4838" s="333"/>
      <c r="U4838" s="333"/>
      <c r="W4838" s="333"/>
      <c r="AA4838" s="333"/>
      <c r="AC4838" s="333"/>
      <c r="AE4838" s="333"/>
      <c r="AG4838" s="333"/>
      <c r="AM4838" s="333"/>
      <c r="AO4838" s="333"/>
      <c r="AS4838" s="333"/>
      <c r="AU4838" s="333"/>
      <c r="AW4838" s="333"/>
      <c r="AX4838" s="120"/>
    </row>
    <row r="4839" spans="4:50">
      <c r="D4839" s="120"/>
      <c r="E4839" s="120"/>
      <c r="F4839" s="333"/>
      <c r="G4839" s="333"/>
      <c r="H4839" s="333"/>
      <c r="I4839" s="333"/>
      <c r="K4839" s="333"/>
      <c r="O4839" s="333"/>
      <c r="Q4839" s="333"/>
      <c r="S4839" s="333"/>
      <c r="U4839" s="333"/>
      <c r="W4839" s="333"/>
      <c r="AA4839" s="333"/>
      <c r="AC4839" s="333"/>
      <c r="AE4839" s="333"/>
      <c r="AG4839" s="333"/>
      <c r="AM4839" s="333"/>
      <c r="AO4839" s="333"/>
      <c r="AS4839" s="333"/>
      <c r="AU4839" s="333"/>
      <c r="AW4839" s="333"/>
      <c r="AX4839" s="120"/>
    </row>
    <row r="4840" spans="4:50">
      <c r="D4840" s="120"/>
      <c r="E4840" s="120"/>
      <c r="F4840" s="333"/>
      <c r="G4840" s="333"/>
      <c r="H4840" s="333"/>
      <c r="I4840" s="333"/>
      <c r="K4840" s="333"/>
      <c r="O4840" s="333"/>
      <c r="Q4840" s="333"/>
      <c r="S4840" s="333"/>
      <c r="U4840" s="333"/>
      <c r="W4840" s="333"/>
      <c r="AA4840" s="333"/>
      <c r="AC4840" s="333"/>
      <c r="AE4840" s="333"/>
      <c r="AG4840" s="333"/>
      <c r="AM4840" s="333"/>
      <c r="AO4840" s="333"/>
      <c r="AS4840" s="333"/>
      <c r="AU4840" s="333"/>
      <c r="AW4840" s="333"/>
      <c r="AX4840" s="120"/>
    </row>
    <row r="4841" spans="4:50">
      <c r="D4841" s="120"/>
      <c r="E4841" s="120"/>
      <c r="F4841" s="333"/>
      <c r="G4841" s="333"/>
      <c r="H4841" s="333"/>
      <c r="I4841" s="333"/>
      <c r="K4841" s="333"/>
      <c r="O4841" s="333"/>
      <c r="Q4841" s="333"/>
      <c r="S4841" s="333"/>
      <c r="U4841" s="333"/>
      <c r="W4841" s="333"/>
      <c r="AA4841" s="333"/>
      <c r="AC4841" s="333"/>
      <c r="AE4841" s="333"/>
      <c r="AG4841" s="333"/>
      <c r="AM4841" s="333"/>
      <c r="AO4841" s="333"/>
      <c r="AS4841" s="333"/>
      <c r="AU4841" s="333"/>
      <c r="AW4841" s="333"/>
      <c r="AX4841" s="120"/>
    </row>
    <row r="4842" spans="4:50">
      <c r="D4842" s="120"/>
      <c r="E4842" s="120"/>
      <c r="F4842" s="333"/>
      <c r="G4842" s="333"/>
      <c r="H4842" s="333"/>
      <c r="I4842" s="333"/>
      <c r="K4842" s="333"/>
      <c r="O4842" s="333"/>
      <c r="Q4842" s="333"/>
      <c r="S4842" s="333"/>
      <c r="U4842" s="333"/>
      <c r="W4842" s="333"/>
      <c r="AA4842" s="333"/>
      <c r="AC4842" s="333"/>
      <c r="AE4842" s="333"/>
      <c r="AG4842" s="333"/>
      <c r="AM4842" s="333"/>
      <c r="AO4842" s="333"/>
      <c r="AS4842" s="333"/>
      <c r="AU4842" s="333"/>
      <c r="AW4842" s="333"/>
      <c r="AX4842" s="120"/>
    </row>
    <row r="4843" spans="4:50">
      <c r="D4843" s="120"/>
      <c r="E4843" s="120"/>
      <c r="F4843" s="333"/>
      <c r="G4843" s="333"/>
      <c r="H4843" s="333"/>
      <c r="I4843" s="333"/>
      <c r="K4843" s="333"/>
      <c r="O4843" s="333"/>
      <c r="Q4843" s="333"/>
      <c r="S4843" s="333"/>
      <c r="U4843" s="333"/>
      <c r="W4843" s="333"/>
      <c r="AA4843" s="333"/>
      <c r="AC4843" s="333"/>
      <c r="AE4843" s="333"/>
      <c r="AG4843" s="333"/>
      <c r="AM4843" s="333"/>
      <c r="AO4843" s="333"/>
      <c r="AS4843" s="333"/>
      <c r="AU4843" s="333"/>
      <c r="AW4843" s="333"/>
      <c r="AX4843" s="120"/>
    </row>
    <row r="4844" spans="4:50">
      <c r="D4844" s="120"/>
      <c r="E4844" s="120"/>
      <c r="F4844" s="333"/>
      <c r="G4844" s="333"/>
      <c r="H4844" s="333"/>
      <c r="I4844" s="333"/>
      <c r="K4844" s="333"/>
      <c r="O4844" s="333"/>
      <c r="Q4844" s="333"/>
      <c r="S4844" s="333"/>
      <c r="U4844" s="333"/>
      <c r="W4844" s="333"/>
      <c r="AA4844" s="333"/>
      <c r="AC4844" s="333"/>
      <c r="AE4844" s="333"/>
      <c r="AG4844" s="333"/>
      <c r="AM4844" s="333"/>
      <c r="AO4844" s="333"/>
      <c r="AS4844" s="333"/>
      <c r="AU4844" s="333"/>
      <c r="AW4844" s="333"/>
      <c r="AX4844" s="120"/>
    </row>
    <row r="4845" spans="4:50">
      <c r="D4845" s="120"/>
      <c r="E4845" s="120"/>
      <c r="F4845" s="333"/>
      <c r="G4845" s="333"/>
      <c r="H4845" s="333"/>
      <c r="I4845" s="333"/>
      <c r="K4845" s="333"/>
      <c r="O4845" s="333"/>
      <c r="Q4845" s="333"/>
      <c r="S4845" s="333"/>
      <c r="U4845" s="333"/>
      <c r="W4845" s="333"/>
      <c r="AA4845" s="333"/>
      <c r="AC4845" s="333"/>
      <c r="AE4845" s="333"/>
      <c r="AG4845" s="333"/>
      <c r="AM4845" s="333"/>
      <c r="AO4845" s="333"/>
      <c r="AS4845" s="333"/>
      <c r="AU4845" s="333"/>
      <c r="AW4845" s="333"/>
      <c r="AX4845" s="120"/>
    </row>
    <row r="4846" spans="4:50">
      <c r="D4846" s="120"/>
      <c r="E4846" s="120"/>
      <c r="F4846" s="333"/>
      <c r="G4846" s="333"/>
      <c r="H4846" s="333"/>
      <c r="I4846" s="333"/>
      <c r="K4846" s="333"/>
      <c r="O4846" s="333"/>
      <c r="Q4846" s="333"/>
      <c r="S4846" s="333"/>
      <c r="U4846" s="333"/>
      <c r="W4846" s="333"/>
      <c r="AA4846" s="333"/>
      <c r="AC4846" s="333"/>
      <c r="AE4846" s="333"/>
      <c r="AG4846" s="333"/>
      <c r="AM4846" s="333"/>
      <c r="AO4846" s="333"/>
      <c r="AS4846" s="333"/>
      <c r="AU4846" s="333"/>
      <c r="AW4846" s="333"/>
      <c r="AX4846" s="120"/>
    </row>
    <row r="4847" spans="4:50">
      <c r="D4847" s="120"/>
      <c r="E4847" s="120"/>
      <c r="F4847" s="333"/>
      <c r="G4847" s="333"/>
      <c r="H4847" s="333"/>
      <c r="I4847" s="333"/>
      <c r="K4847" s="333"/>
      <c r="O4847" s="333"/>
      <c r="Q4847" s="333"/>
      <c r="S4847" s="333"/>
      <c r="U4847" s="333"/>
      <c r="W4847" s="333"/>
      <c r="AA4847" s="333"/>
      <c r="AC4847" s="333"/>
      <c r="AE4847" s="333"/>
      <c r="AG4847" s="333"/>
      <c r="AM4847" s="333"/>
      <c r="AO4847" s="333"/>
      <c r="AS4847" s="333"/>
      <c r="AU4847" s="333"/>
      <c r="AW4847" s="333"/>
      <c r="AX4847" s="120"/>
    </row>
    <row r="4848" spans="4:50">
      <c r="D4848" s="120"/>
      <c r="E4848" s="120"/>
      <c r="F4848" s="333"/>
      <c r="G4848" s="333"/>
      <c r="H4848" s="333"/>
      <c r="I4848" s="333"/>
      <c r="K4848" s="333"/>
      <c r="O4848" s="333"/>
      <c r="Q4848" s="333"/>
      <c r="S4848" s="333"/>
      <c r="U4848" s="333"/>
      <c r="W4848" s="333"/>
      <c r="AA4848" s="333"/>
      <c r="AC4848" s="333"/>
      <c r="AE4848" s="333"/>
      <c r="AG4848" s="333"/>
      <c r="AM4848" s="333"/>
      <c r="AO4848" s="333"/>
      <c r="AS4848" s="333"/>
      <c r="AU4848" s="333"/>
      <c r="AW4848" s="333"/>
      <c r="AX4848" s="120"/>
    </row>
    <row r="4849" spans="4:50">
      <c r="D4849" s="120"/>
      <c r="E4849" s="120"/>
      <c r="F4849" s="333"/>
      <c r="G4849" s="333"/>
      <c r="H4849" s="333"/>
      <c r="I4849" s="333"/>
      <c r="K4849" s="333"/>
      <c r="O4849" s="333"/>
      <c r="Q4849" s="333"/>
      <c r="S4849" s="333"/>
      <c r="U4849" s="333"/>
      <c r="W4849" s="333"/>
      <c r="AA4849" s="333"/>
      <c r="AC4849" s="333"/>
      <c r="AE4849" s="333"/>
      <c r="AG4849" s="333"/>
      <c r="AM4849" s="333"/>
      <c r="AO4849" s="333"/>
      <c r="AS4849" s="333"/>
      <c r="AU4849" s="333"/>
      <c r="AW4849" s="333"/>
      <c r="AX4849" s="120"/>
    </row>
    <row r="4850" spans="4:50">
      <c r="D4850" s="120"/>
      <c r="E4850" s="120"/>
      <c r="F4850" s="333"/>
      <c r="G4850" s="333"/>
      <c r="H4850" s="333"/>
      <c r="I4850" s="333"/>
      <c r="K4850" s="333"/>
      <c r="O4850" s="333"/>
      <c r="Q4850" s="333"/>
      <c r="S4850" s="333"/>
      <c r="U4850" s="333"/>
      <c r="W4850" s="333"/>
      <c r="AA4850" s="333"/>
      <c r="AC4850" s="333"/>
      <c r="AE4850" s="333"/>
      <c r="AG4850" s="333"/>
      <c r="AM4850" s="333"/>
      <c r="AO4850" s="333"/>
      <c r="AS4850" s="333"/>
      <c r="AU4850" s="333"/>
      <c r="AW4850" s="333"/>
      <c r="AX4850" s="120"/>
    </row>
    <row r="4851" spans="4:50">
      <c r="D4851" s="120"/>
      <c r="E4851" s="120"/>
      <c r="F4851" s="333"/>
      <c r="G4851" s="333"/>
      <c r="H4851" s="333"/>
      <c r="I4851" s="333"/>
      <c r="K4851" s="333"/>
      <c r="O4851" s="333"/>
      <c r="Q4851" s="333"/>
      <c r="S4851" s="333"/>
      <c r="U4851" s="333"/>
      <c r="W4851" s="333"/>
      <c r="AA4851" s="333"/>
      <c r="AC4851" s="333"/>
      <c r="AE4851" s="333"/>
      <c r="AG4851" s="333"/>
      <c r="AM4851" s="333"/>
      <c r="AO4851" s="333"/>
      <c r="AS4851" s="333"/>
      <c r="AU4851" s="333"/>
      <c r="AW4851" s="333"/>
      <c r="AX4851" s="120"/>
    </row>
    <row r="4852" spans="4:50">
      <c r="D4852" s="120"/>
      <c r="E4852" s="120"/>
      <c r="F4852" s="333"/>
      <c r="G4852" s="333"/>
      <c r="H4852" s="333"/>
      <c r="I4852" s="333"/>
      <c r="K4852" s="333"/>
      <c r="O4852" s="333"/>
      <c r="Q4852" s="333"/>
      <c r="S4852" s="333"/>
      <c r="U4852" s="333"/>
      <c r="W4852" s="333"/>
      <c r="AA4852" s="333"/>
      <c r="AC4852" s="333"/>
      <c r="AE4852" s="333"/>
      <c r="AG4852" s="333"/>
      <c r="AM4852" s="333"/>
      <c r="AO4852" s="333"/>
      <c r="AS4852" s="333"/>
      <c r="AU4852" s="333"/>
      <c r="AW4852" s="333"/>
      <c r="AX4852" s="120"/>
    </row>
    <row r="4853" spans="4:50">
      <c r="D4853" s="120"/>
      <c r="E4853" s="120"/>
      <c r="F4853" s="333"/>
      <c r="G4853" s="333"/>
      <c r="H4853" s="333"/>
      <c r="I4853" s="333"/>
      <c r="K4853" s="333"/>
      <c r="O4853" s="333"/>
      <c r="Q4853" s="333"/>
      <c r="S4853" s="333"/>
      <c r="U4853" s="333"/>
      <c r="W4853" s="333"/>
      <c r="AA4853" s="333"/>
      <c r="AC4853" s="333"/>
      <c r="AE4853" s="333"/>
      <c r="AG4853" s="333"/>
      <c r="AM4853" s="333"/>
      <c r="AO4853" s="333"/>
      <c r="AS4853" s="333"/>
      <c r="AU4853" s="333"/>
      <c r="AW4853" s="333"/>
      <c r="AX4853" s="120"/>
    </row>
    <row r="4854" spans="4:50">
      <c r="D4854" s="120"/>
      <c r="E4854" s="120"/>
      <c r="F4854" s="333"/>
      <c r="G4854" s="333"/>
      <c r="H4854" s="333"/>
      <c r="I4854" s="333"/>
      <c r="K4854" s="333"/>
      <c r="O4854" s="333"/>
      <c r="Q4854" s="333"/>
      <c r="S4854" s="333"/>
      <c r="U4854" s="333"/>
      <c r="W4854" s="333"/>
      <c r="AA4854" s="333"/>
      <c r="AC4854" s="333"/>
      <c r="AE4854" s="333"/>
      <c r="AG4854" s="333"/>
      <c r="AM4854" s="333"/>
      <c r="AO4854" s="333"/>
      <c r="AS4854" s="333"/>
      <c r="AU4854" s="333"/>
      <c r="AW4854" s="333"/>
      <c r="AX4854" s="120"/>
    </row>
    <row r="4855" spans="4:50">
      <c r="D4855" s="120"/>
      <c r="E4855" s="120"/>
      <c r="F4855" s="333"/>
      <c r="G4855" s="333"/>
      <c r="H4855" s="333"/>
      <c r="I4855" s="333"/>
      <c r="K4855" s="333"/>
      <c r="O4855" s="333"/>
      <c r="Q4855" s="333"/>
      <c r="S4855" s="333"/>
      <c r="U4855" s="333"/>
      <c r="W4855" s="333"/>
      <c r="AA4855" s="333"/>
      <c r="AC4855" s="333"/>
      <c r="AE4855" s="333"/>
      <c r="AG4855" s="333"/>
      <c r="AM4855" s="333"/>
      <c r="AO4855" s="333"/>
      <c r="AS4855" s="333"/>
      <c r="AU4855" s="333"/>
      <c r="AW4855" s="333"/>
      <c r="AX4855" s="120"/>
    </row>
    <row r="4856" spans="4:50">
      <c r="D4856" s="120"/>
      <c r="E4856" s="120"/>
      <c r="F4856" s="333"/>
      <c r="G4856" s="333"/>
      <c r="H4856" s="333"/>
      <c r="I4856" s="333"/>
      <c r="K4856" s="333"/>
      <c r="O4856" s="333"/>
      <c r="Q4856" s="333"/>
      <c r="S4856" s="333"/>
      <c r="U4856" s="333"/>
      <c r="W4856" s="333"/>
      <c r="AA4856" s="333"/>
      <c r="AC4856" s="333"/>
      <c r="AE4856" s="333"/>
      <c r="AG4856" s="333"/>
      <c r="AM4856" s="333"/>
      <c r="AO4856" s="333"/>
      <c r="AS4856" s="333"/>
      <c r="AU4856" s="333"/>
      <c r="AW4856" s="333"/>
      <c r="AX4856" s="120"/>
    </row>
    <row r="4857" spans="4:50">
      <c r="D4857" s="120"/>
      <c r="E4857" s="120"/>
      <c r="F4857" s="333"/>
      <c r="G4857" s="333"/>
      <c r="H4857" s="333"/>
      <c r="I4857" s="333"/>
      <c r="K4857" s="333"/>
      <c r="O4857" s="333"/>
      <c r="Q4857" s="333"/>
      <c r="S4857" s="333"/>
      <c r="U4857" s="333"/>
      <c r="W4857" s="333"/>
      <c r="AA4857" s="333"/>
      <c r="AC4857" s="333"/>
      <c r="AE4857" s="333"/>
      <c r="AG4857" s="333"/>
      <c r="AM4857" s="333"/>
      <c r="AO4857" s="333"/>
      <c r="AS4857" s="333"/>
      <c r="AU4857" s="333"/>
      <c r="AW4857" s="333"/>
      <c r="AX4857" s="120"/>
    </row>
    <row r="4858" spans="4:50">
      <c r="D4858" s="120"/>
      <c r="E4858" s="120"/>
      <c r="F4858" s="333"/>
      <c r="G4858" s="333"/>
      <c r="H4858" s="333"/>
      <c r="I4858" s="333"/>
      <c r="K4858" s="333"/>
      <c r="O4858" s="333"/>
      <c r="Q4858" s="333"/>
      <c r="S4858" s="333"/>
      <c r="U4858" s="333"/>
      <c r="W4858" s="333"/>
      <c r="AA4858" s="333"/>
      <c r="AC4858" s="333"/>
      <c r="AE4858" s="333"/>
      <c r="AG4858" s="333"/>
      <c r="AM4858" s="333"/>
      <c r="AO4858" s="333"/>
      <c r="AS4858" s="333"/>
      <c r="AU4858" s="333"/>
      <c r="AW4858" s="333"/>
      <c r="AX4858" s="120"/>
    </row>
    <row r="4859" spans="4:50">
      <c r="D4859" s="120"/>
      <c r="E4859" s="120"/>
      <c r="F4859" s="333"/>
      <c r="G4859" s="333"/>
      <c r="H4859" s="333"/>
      <c r="I4859" s="333"/>
      <c r="K4859" s="333"/>
      <c r="O4859" s="333"/>
      <c r="Q4859" s="333"/>
      <c r="S4859" s="333"/>
      <c r="U4859" s="333"/>
      <c r="W4859" s="333"/>
      <c r="AA4859" s="333"/>
      <c r="AC4859" s="333"/>
      <c r="AE4859" s="333"/>
      <c r="AG4859" s="333"/>
      <c r="AM4859" s="333"/>
      <c r="AO4859" s="333"/>
      <c r="AS4859" s="333"/>
      <c r="AU4859" s="333"/>
      <c r="AW4859" s="333"/>
      <c r="AX4859" s="120"/>
    </row>
    <row r="4860" spans="4:50">
      <c r="D4860" s="120"/>
      <c r="E4860" s="120"/>
      <c r="F4860" s="333"/>
      <c r="G4860" s="333"/>
      <c r="H4860" s="333"/>
      <c r="I4860" s="333"/>
      <c r="K4860" s="333"/>
      <c r="O4860" s="333"/>
      <c r="Q4860" s="333"/>
      <c r="S4860" s="333"/>
      <c r="U4860" s="333"/>
      <c r="W4860" s="333"/>
      <c r="AA4860" s="333"/>
      <c r="AC4860" s="333"/>
      <c r="AE4860" s="333"/>
      <c r="AG4860" s="333"/>
      <c r="AM4860" s="333"/>
      <c r="AO4860" s="333"/>
      <c r="AS4860" s="333"/>
      <c r="AU4860" s="333"/>
      <c r="AW4860" s="333"/>
      <c r="AX4860" s="120"/>
    </row>
    <row r="4861" spans="4:50">
      <c r="D4861" s="120"/>
      <c r="E4861" s="120"/>
      <c r="F4861" s="333"/>
      <c r="G4861" s="333"/>
      <c r="H4861" s="333"/>
      <c r="I4861" s="333"/>
      <c r="K4861" s="333"/>
      <c r="O4861" s="333"/>
      <c r="Q4861" s="333"/>
      <c r="S4861" s="333"/>
      <c r="U4861" s="333"/>
      <c r="W4861" s="333"/>
      <c r="AA4861" s="333"/>
      <c r="AC4861" s="333"/>
      <c r="AE4861" s="333"/>
      <c r="AG4861" s="333"/>
      <c r="AM4861" s="333"/>
      <c r="AO4861" s="333"/>
      <c r="AS4861" s="333"/>
      <c r="AU4861" s="333"/>
      <c r="AW4861" s="333"/>
      <c r="AX4861" s="120"/>
    </row>
    <row r="4862" spans="4:50">
      <c r="D4862" s="120"/>
      <c r="E4862" s="120"/>
      <c r="F4862" s="333"/>
      <c r="G4862" s="333"/>
      <c r="H4862" s="333"/>
      <c r="I4862" s="333"/>
      <c r="K4862" s="333"/>
      <c r="O4862" s="333"/>
      <c r="Q4862" s="333"/>
      <c r="S4862" s="333"/>
      <c r="U4862" s="333"/>
      <c r="W4862" s="333"/>
      <c r="AA4862" s="333"/>
      <c r="AC4862" s="333"/>
      <c r="AE4862" s="333"/>
      <c r="AG4862" s="333"/>
      <c r="AM4862" s="333"/>
      <c r="AO4862" s="333"/>
      <c r="AS4862" s="333"/>
      <c r="AU4862" s="333"/>
      <c r="AW4862" s="333"/>
      <c r="AX4862" s="120"/>
    </row>
    <row r="4863" spans="4:50">
      <c r="D4863" s="120"/>
      <c r="E4863" s="120"/>
      <c r="F4863" s="333"/>
      <c r="G4863" s="333"/>
      <c r="H4863" s="333"/>
      <c r="I4863" s="333"/>
      <c r="K4863" s="333"/>
      <c r="O4863" s="333"/>
      <c r="Q4863" s="333"/>
      <c r="S4863" s="333"/>
      <c r="U4863" s="333"/>
      <c r="W4863" s="333"/>
      <c r="AA4863" s="333"/>
      <c r="AC4863" s="333"/>
      <c r="AE4863" s="333"/>
      <c r="AG4863" s="333"/>
      <c r="AM4863" s="333"/>
      <c r="AO4863" s="333"/>
      <c r="AS4863" s="333"/>
      <c r="AU4863" s="333"/>
      <c r="AW4863" s="333"/>
      <c r="AX4863" s="120"/>
    </row>
    <row r="4864" spans="4:50">
      <c r="D4864" s="120"/>
      <c r="E4864" s="120"/>
      <c r="F4864" s="333"/>
      <c r="G4864" s="333"/>
      <c r="H4864" s="333"/>
      <c r="I4864" s="333"/>
      <c r="K4864" s="333"/>
      <c r="O4864" s="333"/>
      <c r="Q4864" s="333"/>
      <c r="S4864" s="333"/>
      <c r="U4864" s="333"/>
      <c r="W4864" s="333"/>
      <c r="AA4864" s="333"/>
      <c r="AC4864" s="333"/>
      <c r="AE4864" s="333"/>
      <c r="AG4864" s="333"/>
      <c r="AM4864" s="333"/>
      <c r="AO4864" s="333"/>
      <c r="AS4864" s="333"/>
      <c r="AU4864" s="333"/>
      <c r="AW4864" s="333"/>
      <c r="AX4864" s="120"/>
    </row>
    <row r="4865" spans="4:50">
      <c r="D4865" s="120"/>
      <c r="E4865" s="120"/>
      <c r="F4865" s="333"/>
      <c r="G4865" s="333"/>
      <c r="H4865" s="333"/>
      <c r="I4865" s="333"/>
      <c r="K4865" s="333"/>
      <c r="O4865" s="333"/>
      <c r="Q4865" s="333"/>
      <c r="S4865" s="333"/>
      <c r="U4865" s="333"/>
      <c r="W4865" s="333"/>
      <c r="AA4865" s="333"/>
      <c r="AC4865" s="333"/>
      <c r="AE4865" s="333"/>
      <c r="AG4865" s="333"/>
      <c r="AM4865" s="333"/>
      <c r="AO4865" s="333"/>
      <c r="AS4865" s="333"/>
      <c r="AU4865" s="333"/>
      <c r="AW4865" s="333"/>
      <c r="AX4865" s="120"/>
    </row>
    <row r="4866" spans="4:50">
      <c r="D4866" s="120"/>
      <c r="E4866" s="120"/>
      <c r="F4866" s="333"/>
      <c r="G4866" s="333"/>
      <c r="H4866" s="333"/>
      <c r="I4866" s="333"/>
      <c r="K4866" s="333"/>
      <c r="O4866" s="333"/>
      <c r="Q4866" s="333"/>
      <c r="S4866" s="333"/>
      <c r="U4866" s="333"/>
      <c r="W4866" s="333"/>
      <c r="AA4866" s="333"/>
      <c r="AC4866" s="333"/>
      <c r="AE4866" s="333"/>
      <c r="AG4866" s="333"/>
      <c r="AM4866" s="333"/>
      <c r="AO4866" s="333"/>
      <c r="AS4866" s="333"/>
      <c r="AU4866" s="333"/>
      <c r="AW4866" s="333"/>
      <c r="AX4866" s="120"/>
    </row>
    <row r="4867" spans="4:50">
      <c r="D4867" s="120"/>
      <c r="E4867" s="120"/>
      <c r="F4867" s="333"/>
      <c r="G4867" s="333"/>
      <c r="H4867" s="333"/>
      <c r="I4867" s="333"/>
      <c r="K4867" s="333"/>
      <c r="O4867" s="333"/>
      <c r="Q4867" s="333"/>
      <c r="S4867" s="333"/>
      <c r="U4867" s="333"/>
      <c r="W4867" s="333"/>
      <c r="AA4867" s="333"/>
      <c r="AC4867" s="333"/>
      <c r="AE4867" s="333"/>
      <c r="AG4867" s="333"/>
      <c r="AM4867" s="333"/>
      <c r="AO4867" s="333"/>
      <c r="AS4867" s="333"/>
      <c r="AU4867" s="333"/>
      <c r="AW4867" s="333"/>
      <c r="AX4867" s="120"/>
    </row>
    <row r="4868" spans="4:50">
      <c r="D4868" s="120"/>
      <c r="E4868" s="120"/>
      <c r="F4868" s="333"/>
      <c r="G4868" s="333"/>
      <c r="H4868" s="333"/>
      <c r="I4868" s="333"/>
      <c r="K4868" s="333"/>
      <c r="O4868" s="333"/>
      <c r="Q4868" s="333"/>
      <c r="S4868" s="333"/>
      <c r="U4868" s="333"/>
      <c r="W4868" s="333"/>
      <c r="AA4868" s="333"/>
      <c r="AC4868" s="333"/>
      <c r="AE4868" s="333"/>
      <c r="AG4868" s="333"/>
      <c r="AM4868" s="333"/>
      <c r="AO4868" s="333"/>
      <c r="AS4868" s="333"/>
      <c r="AU4868" s="333"/>
      <c r="AW4868" s="333"/>
      <c r="AX4868" s="120"/>
    </row>
    <row r="4869" spans="4:50">
      <c r="D4869" s="120"/>
      <c r="E4869" s="120"/>
      <c r="F4869" s="333"/>
      <c r="G4869" s="333"/>
      <c r="H4869" s="333"/>
      <c r="I4869" s="333"/>
      <c r="K4869" s="333"/>
      <c r="O4869" s="333"/>
      <c r="Q4869" s="333"/>
      <c r="S4869" s="333"/>
      <c r="U4869" s="333"/>
      <c r="W4869" s="333"/>
      <c r="AA4869" s="333"/>
      <c r="AC4869" s="333"/>
      <c r="AE4869" s="333"/>
      <c r="AG4869" s="333"/>
      <c r="AM4869" s="333"/>
      <c r="AO4869" s="333"/>
      <c r="AS4869" s="333"/>
      <c r="AU4869" s="333"/>
      <c r="AW4869" s="333"/>
      <c r="AX4869" s="120"/>
    </row>
    <row r="4870" spans="4:50">
      <c r="D4870" s="120"/>
      <c r="E4870" s="120"/>
      <c r="F4870" s="333"/>
      <c r="G4870" s="333"/>
      <c r="H4870" s="333"/>
      <c r="I4870" s="333"/>
      <c r="K4870" s="333"/>
      <c r="O4870" s="333"/>
      <c r="Q4870" s="333"/>
      <c r="S4870" s="333"/>
      <c r="U4870" s="333"/>
      <c r="W4870" s="333"/>
      <c r="AA4870" s="333"/>
      <c r="AC4870" s="333"/>
      <c r="AE4870" s="333"/>
      <c r="AG4870" s="333"/>
      <c r="AM4870" s="333"/>
      <c r="AO4870" s="333"/>
      <c r="AS4870" s="333"/>
      <c r="AU4870" s="333"/>
      <c r="AW4870" s="333"/>
      <c r="AX4870" s="120"/>
    </row>
    <row r="4871" spans="4:50">
      <c r="D4871" s="120"/>
      <c r="E4871" s="120"/>
      <c r="F4871" s="333"/>
      <c r="G4871" s="333"/>
      <c r="H4871" s="333"/>
      <c r="I4871" s="333"/>
      <c r="K4871" s="333"/>
      <c r="O4871" s="333"/>
      <c r="Q4871" s="333"/>
      <c r="S4871" s="333"/>
      <c r="U4871" s="333"/>
      <c r="W4871" s="333"/>
      <c r="AA4871" s="333"/>
      <c r="AC4871" s="333"/>
      <c r="AE4871" s="333"/>
      <c r="AG4871" s="333"/>
      <c r="AM4871" s="333"/>
      <c r="AO4871" s="333"/>
      <c r="AS4871" s="333"/>
      <c r="AU4871" s="333"/>
      <c r="AW4871" s="333"/>
      <c r="AX4871" s="120"/>
    </row>
    <row r="4872" spans="4:50">
      <c r="D4872" s="120"/>
      <c r="E4872" s="120"/>
      <c r="F4872" s="333"/>
      <c r="G4872" s="333"/>
      <c r="H4872" s="333"/>
      <c r="I4872" s="333"/>
      <c r="K4872" s="333"/>
      <c r="O4872" s="333"/>
      <c r="Q4872" s="333"/>
      <c r="S4872" s="333"/>
      <c r="U4872" s="333"/>
      <c r="W4872" s="333"/>
      <c r="AA4872" s="333"/>
      <c r="AC4872" s="333"/>
      <c r="AE4872" s="333"/>
      <c r="AG4872" s="333"/>
      <c r="AM4872" s="333"/>
      <c r="AO4872" s="333"/>
      <c r="AS4872" s="333"/>
      <c r="AU4872" s="333"/>
      <c r="AW4872" s="333"/>
      <c r="AX4872" s="120"/>
    </row>
    <row r="4873" spans="4:50">
      <c r="D4873" s="120"/>
      <c r="E4873" s="120"/>
      <c r="F4873" s="333"/>
      <c r="G4873" s="333"/>
      <c r="H4873" s="333"/>
      <c r="I4873" s="333"/>
      <c r="K4873" s="333"/>
      <c r="O4873" s="333"/>
      <c r="Q4873" s="333"/>
      <c r="S4873" s="333"/>
      <c r="U4873" s="333"/>
      <c r="W4873" s="333"/>
      <c r="AA4873" s="333"/>
      <c r="AC4873" s="333"/>
      <c r="AE4873" s="333"/>
      <c r="AG4873" s="333"/>
      <c r="AM4873" s="333"/>
      <c r="AO4873" s="333"/>
      <c r="AS4873" s="333"/>
      <c r="AU4873" s="333"/>
      <c r="AW4873" s="333"/>
      <c r="AX4873" s="120"/>
    </row>
    <row r="4874" spans="4:50">
      <c r="D4874" s="120"/>
      <c r="E4874" s="120"/>
      <c r="F4874" s="333"/>
      <c r="G4874" s="333"/>
      <c r="H4874" s="333"/>
      <c r="I4874" s="333"/>
      <c r="K4874" s="333"/>
      <c r="O4874" s="333"/>
      <c r="Q4874" s="333"/>
      <c r="S4874" s="333"/>
      <c r="U4874" s="333"/>
      <c r="W4874" s="333"/>
      <c r="AA4874" s="333"/>
      <c r="AC4874" s="333"/>
      <c r="AE4874" s="333"/>
      <c r="AG4874" s="333"/>
      <c r="AM4874" s="333"/>
      <c r="AO4874" s="333"/>
      <c r="AS4874" s="333"/>
      <c r="AU4874" s="333"/>
      <c r="AW4874" s="333"/>
      <c r="AX4874" s="120"/>
    </row>
    <row r="4875" spans="4:50">
      <c r="D4875" s="120"/>
      <c r="E4875" s="120"/>
      <c r="F4875" s="333"/>
      <c r="G4875" s="333"/>
      <c r="H4875" s="333"/>
      <c r="I4875" s="333"/>
      <c r="K4875" s="333"/>
      <c r="O4875" s="333"/>
      <c r="Q4875" s="333"/>
      <c r="S4875" s="333"/>
      <c r="U4875" s="333"/>
      <c r="W4875" s="333"/>
      <c r="AA4875" s="333"/>
      <c r="AC4875" s="333"/>
      <c r="AE4875" s="333"/>
      <c r="AG4875" s="333"/>
      <c r="AM4875" s="333"/>
      <c r="AO4875" s="333"/>
      <c r="AS4875" s="333"/>
      <c r="AU4875" s="333"/>
      <c r="AW4875" s="333"/>
      <c r="AX4875" s="120"/>
    </row>
    <row r="4876" spans="4:50">
      <c r="D4876" s="120"/>
      <c r="E4876" s="120"/>
      <c r="F4876" s="333"/>
      <c r="G4876" s="333"/>
      <c r="H4876" s="333"/>
      <c r="I4876" s="333"/>
      <c r="K4876" s="333"/>
      <c r="O4876" s="333"/>
      <c r="Q4876" s="333"/>
      <c r="S4876" s="333"/>
      <c r="U4876" s="333"/>
      <c r="W4876" s="333"/>
      <c r="AA4876" s="333"/>
      <c r="AC4876" s="333"/>
      <c r="AE4876" s="333"/>
      <c r="AG4876" s="333"/>
      <c r="AM4876" s="333"/>
      <c r="AO4876" s="333"/>
      <c r="AS4876" s="333"/>
      <c r="AU4876" s="333"/>
      <c r="AW4876" s="333"/>
      <c r="AX4876" s="120"/>
    </row>
    <row r="4877" spans="4:50">
      <c r="D4877" s="120"/>
      <c r="E4877" s="120"/>
      <c r="F4877" s="333"/>
      <c r="G4877" s="333"/>
      <c r="H4877" s="333"/>
      <c r="I4877" s="333"/>
      <c r="K4877" s="333"/>
      <c r="O4877" s="333"/>
      <c r="Q4877" s="333"/>
      <c r="S4877" s="333"/>
      <c r="U4877" s="333"/>
      <c r="W4877" s="333"/>
      <c r="AA4877" s="333"/>
      <c r="AC4877" s="333"/>
      <c r="AE4877" s="333"/>
      <c r="AG4877" s="333"/>
      <c r="AM4877" s="333"/>
      <c r="AO4877" s="333"/>
      <c r="AS4877" s="333"/>
      <c r="AU4877" s="333"/>
      <c r="AW4877" s="333"/>
      <c r="AX4877" s="120"/>
    </row>
    <row r="4878" spans="4:50">
      <c r="D4878" s="120"/>
      <c r="E4878" s="120"/>
      <c r="F4878" s="333"/>
      <c r="G4878" s="333"/>
      <c r="H4878" s="333"/>
      <c r="I4878" s="333"/>
      <c r="K4878" s="333"/>
      <c r="O4878" s="333"/>
      <c r="Q4878" s="333"/>
      <c r="S4878" s="333"/>
      <c r="U4878" s="333"/>
      <c r="W4878" s="333"/>
      <c r="AA4878" s="333"/>
      <c r="AC4878" s="333"/>
      <c r="AE4878" s="333"/>
      <c r="AG4878" s="333"/>
      <c r="AM4878" s="333"/>
      <c r="AO4878" s="333"/>
      <c r="AS4878" s="333"/>
      <c r="AU4878" s="333"/>
      <c r="AW4878" s="333"/>
      <c r="AX4878" s="120"/>
    </row>
    <row r="4879" spans="4:50">
      <c r="D4879" s="120"/>
      <c r="E4879" s="120"/>
      <c r="F4879" s="333"/>
      <c r="G4879" s="333"/>
      <c r="H4879" s="333"/>
      <c r="I4879" s="333"/>
      <c r="K4879" s="333"/>
      <c r="O4879" s="333"/>
      <c r="Q4879" s="333"/>
      <c r="S4879" s="333"/>
      <c r="U4879" s="333"/>
      <c r="W4879" s="333"/>
      <c r="AA4879" s="333"/>
      <c r="AC4879" s="333"/>
      <c r="AE4879" s="333"/>
      <c r="AG4879" s="333"/>
      <c r="AM4879" s="333"/>
      <c r="AO4879" s="333"/>
      <c r="AS4879" s="333"/>
      <c r="AU4879" s="333"/>
      <c r="AW4879" s="333"/>
      <c r="AX4879" s="120"/>
    </row>
    <row r="4880" spans="4:50">
      <c r="D4880" s="120"/>
      <c r="E4880" s="120"/>
      <c r="F4880" s="333"/>
      <c r="G4880" s="333"/>
      <c r="H4880" s="333"/>
      <c r="I4880" s="333"/>
      <c r="K4880" s="333"/>
      <c r="O4880" s="333"/>
      <c r="Q4880" s="333"/>
      <c r="S4880" s="333"/>
      <c r="U4880" s="333"/>
      <c r="W4880" s="333"/>
      <c r="AA4880" s="333"/>
      <c r="AC4880" s="333"/>
      <c r="AE4880" s="333"/>
      <c r="AG4880" s="333"/>
      <c r="AM4880" s="333"/>
      <c r="AO4880" s="333"/>
      <c r="AS4880" s="333"/>
      <c r="AU4880" s="333"/>
      <c r="AW4880" s="333"/>
      <c r="AX4880" s="120"/>
    </row>
    <row r="4881" spans="4:50">
      <c r="D4881" s="120"/>
      <c r="E4881" s="120"/>
      <c r="F4881" s="333"/>
      <c r="G4881" s="333"/>
      <c r="H4881" s="333"/>
      <c r="I4881" s="333"/>
      <c r="K4881" s="333"/>
      <c r="O4881" s="333"/>
      <c r="Q4881" s="333"/>
      <c r="S4881" s="333"/>
      <c r="U4881" s="333"/>
      <c r="W4881" s="333"/>
      <c r="AA4881" s="333"/>
      <c r="AC4881" s="333"/>
      <c r="AE4881" s="333"/>
      <c r="AG4881" s="333"/>
      <c r="AM4881" s="333"/>
      <c r="AO4881" s="333"/>
      <c r="AS4881" s="333"/>
      <c r="AU4881" s="333"/>
      <c r="AW4881" s="333"/>
      <c r="AX4881" s="120"/>
    </row>
    <row r="4882" spans="4:50">
      <c r="D4882" s="120"/>
      <c r="E4882" s="120"/>
      <c r="F4882" s="333"/>
      <c r="G4882" s="333"/>
      <c r="H4882" s="333"/>
      <c r="I4882" s="333"/>
      <c r="K4882" s="333"/>
      <c r="O4882" s="333"/>
      <c r="Q4882" s="333"/>
      <c r="S4882" s="333"/>
      <c r="U4882" s="333"/>
      <c r="W4882" s="333"/>
      <c r="AA4882" s="333"/>
      <c r="AC4882" s="333"/>
      <c r="AE4882" s="333"/>
      <c r="AG4882" s="333"/>
      <c r="AM4882" s="333"/>
      <c r="AO4882" s="333"/>
      <c r="AS4882" s="333"/>
      <c r="AU4882" s="333"/>
      <c r="AW4882" s="333"/>
      <c r="AX4882" s="120"/>
    </row>
    <row r="4883" spans="4:50">
      <c r="D4883" s="120"/>
      <c r="E4883" s="120"/>
      <c r="F4883" s="333"/>
      <c r="G4883" s="333"/>
      <c r="H4883" s="333"/>
      <c r="I4883" s="333"/>
      <c r="K4883" s="333"/>
      <c r="O4883" s="333"/>
      <c r="Q4883" s="333"/>
      <c r="S4883" s="333"/>
      <c r="U4883" s="333"/>
      <c r="W4883" s="333"/>
      <c r="AA4883" s="333"/>
      <c r="AC4883" s="333"/>
      <c r="AE4883" s="333"/>
      <c r="AG4883" s="333"/>
      <c r="AM4883" s="333"/>
      <c r="AO4883" s="333"/>
      <c r="AS4883" s="333"/>
      <c r="AU4883" s="333"/>
      <c r="AW4883" s="333"/>
      <c r="AX4883" s="120"/>
    </row>
    <row r="4884" spans="4:50">
      <c r="D4884" s="120"/>
      <c r="E4884" s="120"/>
      <c r="F4884" s="333"/>
      <c r="G4884" s="333"/>
      <c r="H4884" s="333"/>
      <c r="I4884" s="333"/>
      <c r="K4884" s="333"/>
      <c r="O4884" s="333"/>
      <c r="Q4884" s="333"/>
      <c r="S4884" s="333"/>
      <c r="U4884" s="333"/>
      <c r="W4884" s="333"/>
      <c r="AA4884" s="333"/>
      <c r="AC4884" s="333"/>
      <c r="AE4884" s="333"/>
      <c r="AG4884" s="333"/>
      <c r="AM4884" s="333"/>
      <c r="AO4884" s="333"/>
      <c r="AS4884" s="333"/>
      <c r="AU4884" s="333"/>
      <c r="AW4884" s="333"/>
      <c r="AX4884" s="120"/>
    </row>
    <row r="4885" spans="4:50">
      <c r="D4885" s="120"/>
      <c r="E4885" s="120"/>
      <c r="F4885" s="333"/>
      <c r="G4885" s="333"/>
      <c r="H4885" s="333"/>
      <c r="I4885" s="333"/>
      <c r="K4885" s="333"/>
      <c r="O4885" s="333"/>
      <c r="Q4885" s="333"/>
      <c r="S4885" s="333"/>
      <c r="U4885" s="333"/>
      <c r="W4885" s="333"/>
      <c r="AA4885" s="333"/>
      <c r="AC4885" s="333"/>
      <c r="AE4885" s="333"/>
      <c r="AG4885" s="333"/>
      <c r="AM4885" s="333"/>
      <c r="AO4885" s="333"/>
      <c r="AS4885" s="333"/>
      <c r="AU4885" s="333"/>
      <c r="AW4885" s="333"/>
      <c r="AX4885" s="120"/>
    </row>
    <row r="4886" spans="4:50">
      <c r="D4886" s="120"/>
      <c r="E4886" s="120"/>
      <c r="F4886" s="333"/>
      <c r="G4886" s="333"/>
      <c r="H4886" s="333"/>
      <c r="I4886" s="333"/>
      <c r="K4886" s="333"/>
      <c r="O4886" s="333"/>
      <c r="Q4886" s="333"/>
      <c r="S4886" s="333"/>
      <c r="U4886" s="333"/>
      <c r="W4886" s="333"/>
      <c r="AA4886" s="333"/>
      <c r="AC4886" s="333"/>
      <c r="AE4886" s="333"/>
      <c r="AG4886" s="333"/>
      <c r="AM4886" s="333"/>
      <c r="AO4886" s="333"/>
      <c r="AS4886" s="333"/>
      <c r="AU4886" s="333"/>
      <c r="AW4886" s="333"/>
      <c r="AX4886" s="120"/>
    </row>
    <row r="4887" spans="4:50">
      <c r="D4887" s="120"/>
      <c r="E4887" s="120"/>
      <c r="F4887" s="333"/>
      <c r="G4887" s="333"/>
      <c r="H4887" s="333"/>
      <c r="I4887" s="333"/>
      <c r="K4887" s="333"/>
      <c r="O4887" s="333"/>
      <c r="Q4887" s="333"/>
      <c r="S4887" s="333"/>
      <c r="U4887" s="333"/>
      <c r="W4887" s="333"/>
      <c r="AA4887" s="333"/>
      <c r="AC4887" s="333"/>
      <c r="AE4887" s="333"/>
      <c r="AG4887" s="333"/>
      <c r="AM4887" s="333"/>
      <c r="AO4887" s="333"/>
      <c r="AS4887" s="333"/>
      <c r="AU4887" s="333"/>
      <c r="AW4887" s="333"/>
      <c r="AX4887" s="120"/>
    </row>
    <row r="4888" spans="4:50">
      <c r="D4888" s="120"/>
      <c r="E4888" s="120"/>
      <c r="F4888" s="333"/>
      <c r="G4888" s="333"/>
      <c r="H4888" s="333"/>
      <c r="I4888" s="333"/>
      <c r="K4888" s="333"/>
      <c r="O4888" s="333"/>
      <c r="Q4888" s="333"/>
      <c r="S4888" s="333"/>
      <c r="U4888" s="333"/>
      <c r="W4888" s="333"/>
      <c r="AA4888" s="333"/>
      <c r="AC4888" s="333"/>
      <c r="AE4888" s="333"/>
      <c r="AG4888" s="333"/>
      <c r="AM4888" s="333"/>
      <c r="AO4888" s="333"/>
      <c r="AS4888" s="333"/>
      <c r="AU4888" s="333"/>
      <c r="AW4888" s="333"/>
      <c r="AX4888" s="120"/>
    </row>
    <row r="4889" spans="4:50">
      <c r="D4889" s="120"/>
      <c r="E4889" s="120"/>
      <c r="F4889" s="333"/>
      <c r="G4889" s="333"/>
      <c r="H4889" s="333"/>
      <c r="I4889" s="333"/>
      <c r="K4889" s="333"/>
      <c r="O4889" s="333"/>
      <c r="Q4889" s="333"/>
      <c r="S4889" s="333"/>
      <c r="U4889" s="333"/>
      <c r="W4889" s="333"/>
      <c r="AA4889" s="333"/>
      <c r="AC4889" s="333"/>
      <c r="AE4889" s="333"/>
      <c r="AG4889" s="333"/>
      <c r="AM4889" s="333"/>
      <c r="AO4889" s="333"/>
      <c r="AS4889" s="333"/>
      <c r="AU4889" s="333"/>
      <c r="AW4889" s="333"/>
      <c r="AX4889" s="120"/>
    </row>
    <row r="4890" spans="4:50">
      <c r="D4890" s="120"/>
      <c r="E4890" s="120"/>
      <c r="F4890" s="333"/>
      <c r="G4890" s="333"/>
      <c r="H4890" s="333"/>
      <c r="I4890" s="333"/>
      <c r="K4890" s="333"/>
      <c r="O4890" s="333"/>
      <c r="Q4890" s="333"/>
      <c r="S4890" s="333"/>
      <c r="U4890" s="333"/>
      <c r="W4890" s="333"/>
      <c r="AA4890" s="333"/>
      <c r="AC4890" s="333"/>
      <c r="AE4890" s="333"/>
      <c r="AG4890" s="333"/>
      <c r="AM4890" s="333"/>
      <c r="AO4890" s="333"/>
      <c r="AS4890" s="333"/>
      <c r="AU4890" s="333"/>
      <c r="AW4890" s="333"/>
      <c r="AX4890" s="120"/>
    </row>
    <row r="4891" spans="4:50">
      <c r="D4891" s="120"/>
      <c r="E4891" s="120"/>
      <c r="F4891" s="333"/>
      <c r="G4891" s="333"/>
      <c r="H4891" s="333"/>
      <c r="I4891" s="333"/>
      <c r="K4891" s="333"/>
      <c r="O4891" s="333"/>
      <c r="Q4891" s="333"/>
      <c r="S4891" s="333"/>
      <c r="U4891" s="333"/>
      <c r="W4891" s="333"/>
      <c r="AA4891" s="333"/>
      <c r="AC4891" s="333"/>
      <c r="AE4891" s="333"/>
      <c r="AG4891" s="333"/>
      <c r="AM4891" s="333"/>
      <c r="AO4891" s="333"/>
      <c r="AS4891" s="333"/>
      <c r="AU4891" s="333"/>
      <c r="AW4891" s="333"/>
      <c r="AX4891" s="120"/>
    </row>
    <row r="4892" spans="4:50">
      <c r="D4892" s="120"/>
      <c r="E4892" s="120"/>
      <c r="F4892" s="333"/>
      <c r="G4892" s="333"/>
      <c r="H4892" s="333"/>
      <c r="I4892" s="333"/>
      <c r="K4892" s="333"/>
      <c r="O4892" s="333"/>
      <c r="Q4892" s="333"/>
      <c r="S4892" s="333"/>
      <c r="U4892" s="333"/>
      <c r="W4892" s="333"/>
      <c r="AA4892" s="333"/>
      <c r="AC4892" s="333"/>
      <c r="AE4892" s="333"/>
      <c r="AG4892" s="333"/>
      <c r="AM4892" s="333"/>
      <c r="AO4892" s="333"/>
      <c r="AS4892" s="333"/>
      <c r="AU4892" s="333"/>
      <c r="AW4892" s="333"/>
      <c r="AX4892" s="120"/>
    </row>
    <row r="4893" spans="4:50">
      <c r="D4893" s="120"/>
      <c r="E4893" s="120"/>
      <c r="F4893" s="333"/>
      <c r="G4893" s="333"/>
      <c r="H4893" s="333"/>
      <c r="I4893" s="333"/>
      <c r="K4893" s="333"/>
      <c r="O4893" s="333"/>
      <c r="Q4893" s="333"/>
      <c r="S4893" s="333"/>
      <c r="U4893" s="333"/>
      <c r="W4893" s="333"/>
      <c r="AA4893" s="333"/>
      <c r="AC4893" s="333"/>
      <c r="AE4893" s="333"/>
      <c r="AG4893" s="333"/>
      <c r="AM4893" s="333"/>
      <c r="AO4893" s="333"/>
      <c r="AS4893" s="333"/>
      <c r="AU4893" s="333"/>
      <c r="AW4893" s="333"/>
      <c r="AX4893" s="120"/>
    </row>
    <row r="4894" spans="4:50">
      <c r="D4894" s="120"/>
      <c r="E4894" s="120"/>
      <c r="F4894" s="333"/>
      <c r="G4894" s="333"/>
      <c r="H4894" s="333"/>
      <c r="I4894" s="333"/>
      <c r="K4894" s="333"/>
      <c r="O4894" s="333"/>
      <c r="Q4894" s="333"/>
      <c r="S4894" s="333"/>
      <c r="U4894" s="333"/>
      <c r="W4894" s="333"/>
      <c r="AA4894" s="333"/>
      <c r="AC4894" s="333"/>
      <c r="AE4894" s="333"/>
      <c r="AG4894" s="333"/>
      <c r="AM4894" s="333"/>
      <c r="AO4894" s="333"/>
      <c r="AS4894" s="333"/>
      <c r="AU4894" s="333"/>
      <c r="AW4894" s="333"/>
      <c r="AX4894" s="120"/>
    </row>
    <row r="4895" spans="4:50">
      <c r="D4895" s="120"/>
      <c r="E4895" s="120"/>
      <c r="F4895" s="333"/>
      <c r="G4895" s="333"/>
      <c r="H4895" s="333"/>
      <c r="I4895" s="333"/>
      <c r="K4895" s="333"/>
      <c r="O4895" s="333"/>
      <c r="Q4895" s="333"/>
      <c r="S4895" s="333"/>
      <c r="U4895" s="333"/>
      <c r="W4895" s="333"/>
      <c r="AA4895" s="333"/>
      <c r="AC4895" s="333"/>
      <c r="AE4895" s="333"/>
      <c r="AG4895" s="333"/>
      <c r="AM4895" s="333"/>
      <c r="AO4895" s="333"/>
      <c r="AS4895" s="333"/>
      <c r="AU4895" s="333"/>
      <c r="AW4895" s="333"/>
      <c r="AX4895" s="120"/>
    </row>
    <row r="4896" spans="4:50">
      <c r="D4896" s="120"/>
      <c r="E4896" s="120"/>
      <c r="F4896" s="333"/>
      <c r="G4896" s="333"/>
      <c r="H4896" s="333"/>
      <c r="I4896" s="333"/>
      <c r="K4896" s="333"/>
      <c r="O4896" s="333"/>
      <c r="Q4896" s="333"/>
      <c r="S4896" s="333"/>
      <c r="U4896" s="333"/>
      <c r="W4896" s="333"/>
      <c r="AA4896" s="333"/>
      <c r="AC4896" s="333"/>
      <c r="AE4896" s="333"/>
      <c r="AG4896" s="333"/>
      <c r="AM4896" s="333"/>
      <c r="AO4896" s="333"/>
      <c r="AS4896" s="333"/>
      <c r="AU4896" s="333"/>
      <c r="AW4896" s="333"/>
      <c r="AX4896" s="120"/>
    </row>
    <row r="4897" spans="4:50">
      <c r="D4897" s="120"/>
      <c r="E4897" s="120"/>
      <c r="F4897" s="333"/>
      <c r="G4897" s="333"/>
      <c r="H4897" s="333"/>
      <c r="I4897" s="333"/>
      <c r="K4897" s="333"/>
      <c r="O4897" s="333"/>
      <c r="Q4897" s="333"/>
      <c r="S4897" s="333"/>
      <c r="U4897" s="333"/>
      <c r="W4897" s="333"/>
      <c r="AA4897" s="333"/>
      <c r="AC4897" s="333"/>
      <c r="AE4897" s="333"/>
      <c r="AG4897" s="333"/>
      <c r="AM4897" s="333"/>
      <c r="AO4897" s="333"/>
      <c r="AS4897" s="333"/>
      <c r="AU4897" s="333"/>
      <c r="AW4897" s="333"/>
      <c r="AX4897" s="120"/>
    </row>
    <row r="4898" spans="4:50">
      <c r="D4898" s="120"/>
      <c r="E4898" s="120"/>
      <c r="F4898" s="333"/>
      <c r="G4898" s="333"/>
      <c r="H4898" s="333"/>
      <c r="I4898" s="333"/>
      <c r="K4898" s="333"/>
      <c r="O4898" s="333"/>
      <c r="Q4898" s="333"/>
      <c r="S4898" s="333"/>
      <c r="U4898" s="333"/>
      <c r="W4898" s="333"/>
      <c r="AA4898" s="333"/>
      <c r="AC4898" s="333"/>
      <c r="AE4898" s="333"/>
      <c r="AG4898" s="333"/>
      <c r="AM4898" s="333"/>
      <c r="AO4898" s="333"/>
      <c r="AS4898" s="333"/>
      <c r="AU4898" s="333"/>
      <c r="AW4898" s="333"/>
      <c r="AX4898" s="120"/>
    </row>
    <row r="4899" spans="4:50">
      <c r="D4899" s="120"/>
      <c r="E4899" s="120"/>
      <c r="F4899" s="333"/>
      <c r="G4899" s="333"/>
      <c r="H4899" s="333"/>
      <c r="I4899" s="333"/>
      <c r="K4899" s="333"/>
      <c r="O4899" s="333"/>
      <c r="Q4899" s="333"/>
      <c r="S4899" s="333"/>
      <c r="U4899" s="333"/>
      <c r="W4899" s="333"/>
      <c r="AA4899" s="333"/>
      <c r="AC4899" s="333"/>
      <c r="AE4899" s="333"/>
      <c r="AG4899" s="333"/>
      <c r="AM4899" s="333"/>
      <c r="AO4899" s="333"/>
      <c r="AS4899" s="333"/>
      <c r="AU4899" s="333"/>
      <c r="AW4899" s="333"/>
      <c r="AX4899" s="120"/>
    </row>
    <row r="4900" spans="4:50">
      <c r="D4900" s="120"/>
      <c r="E4900" s="120"/>
      <c r="F4900" s="333"/>
      <c r="G4900" s="333"/>
      <c r="H4900" s="333"/>
      <c r="I4900" s="333"/>
      <c r="K4900" s="333"/>
      <c r="O4900" s="333"/>
      <c r="Q4900" s="333"/>
      <c r="S4900" s="333"/>
      <c r="U4900" s="333"/>
      <c r="W4900" s="333"/>
      <c r="AA4900" s="333"/>
      <c r="AC4900" s="333"/>
      <c r="AE4900" s="333"/>
      <c r="AG4900" s="333"/>
      <c r="AM4900" s="333"/>
      <c r="AO4900" s="333"/>
      <c r="AS4900" s="333"/>
      <c r="AU4900" s="333"/>
      <c r="AW4900" s="333"/>
      <c r="AX4900" s="120"/>
    </row>
    <row r="4901" spans="4:50">
      <c r="D4901" s="120"/>
      <c r="E4901" s="120"/>
      <c r="F4901" s="333"/>
      <c r="G4901" s="333"/>
      <c r="H4901" s="333"/>
      <c r="I4901" s="333"/>
      <c r="K4901" s="333"/>
      <c r="O4901" s="333"/>
      <c r="Q4901" s="333"/>
      <c r="S4901" s="333"/>
      <c r="U4901" s="333"/>
      <c r="W4901" s="333"/>
      <c r="AA4901" s="333"/>
      <c r="AC4901" s="333"/>
      <c r="AE4901" s="333"/>
      <c r="AG4901" s="333"/>
      <c r="AM4901" s="333"/>
      <c r="AO4901" s="333"/>
      <c r="AS4901" s="333"/>
      <c r="AU4901" s="333"/>
      <c r="AW4901" s="333"/>
      <c r="AX4901" s="120"/>
    </row>
    <row r="4902" spans="4:50">
      <c r="D4902" s="120"/>
      <c r="E4902" s="120"/>
      <c r="F4902" s="333"/>
      <c r="G4902" s="333"/>
      <c r="H4902" s="333"/>
      <c r="I4902" s="333"/>
      <c r="K4902" s="333"/>
      <c r="O4902" s="333"/>
      <c r="Q4902" s="333"/>
      <c r="S4902" s="333"/>
      <c r="U4902" s="333"/>
      <c r="W4902" s="333"/>
      <c r="AA4902" s="333"/>
      <c r="AC4902" s="333"/>
      <c r="AE4902" s="333"/>
      <c r="AG4902" s="333"/>
      <c r="AM4902" s="333"/>
      <c r="AO4902" s="333"/>
      <c r="AS4902" s="333"/>
      <c r="AU4902" s="333"/>
      <c r="AW4902" s="333"/>
      <c r="AX4902" s="120"/>
    </row>
    <row r="4903" spans="4:50">
      <c r="D4903" s="120"/>
      <c r="E4903" s="120"/>
      <c r="F4903" s="333"/>
      <c r="G4903" s="333"/>
      <c r="H4903" s="333"/>
      <c r="I4903" s="333"/>
      <c r="K4903" s="333"/>
      <c r="O4903" s="333"/>
      <c r="Q4903" s="333"/>
      <c r="S4903" s="333"/>
      <c r="U4903" s="333"/>
      <c r="W4903" s="333"/>
      <c r="AA4903" s="333"/>
      <c r="AC4903" s="333"/>
      <c r="AE4903" s="333"/>
      <c r="AG4903" s="333"/>
      <c r="AM4903" s="333"/>
      <c r="AO4903" s="333"/>
      <c r="AS4903" s="333"/>
      <c r="AU4903" s="333"/>
      <c r="AW4903" s="333"/>
      <c r="AX4903" s="120"/>
    </row>
    <row r="4904" spans="4:50">
      <c r="D4904" s="120"/>
      <c r="E4904" s="120"/>
      <c r="F4904" s="333"/>
      <c r="G4904" s="333"/>
      <c r="H4904" s="333"/>
      <c r="I4904" s="333"/>
      <c r="K4904" s="333"/>
      <c r="O4904" s="333"/>
      <c r="Q4904" s="333"/>
      <c r="S4904" s="333"/>
      <c r="U4904" s="333"/>
      <c r="W4904" s="333"/>
      <c r="AA4904" s="333"/>
      <c r="AC4904" s="333"/>
      <c r="AE4904" s="333"/>
      <c r="AG4904" s="333"/>
      <c r="AM4904" s="333"/>
      <c r="AO4904" s="333"/>
      <c r="AS4904" s="333"/>
      <c r="AU4904" s="333"/>
      <c r="AW4904" s="333"/>
      <c r="AX4904" s="120"/>
    </row>
    <row r="4905" spans="4:50">
      <c r="D4905" s="120"/>
      <c r="E4905" s="120"/>
      <c r="F4905" s="333"/>
      <c r="G4905" s="333"/>
      <c r="H4905" s="333"/>
      <c r="I4905" s="333"/>
      <c r="K4905" s="333"/>
      <c r="O4905" s="333"/>
      <c r="Q4905" s="333"/>
      <c r="S4905" s="333"/>
      <c r="U4905" s="333"/>
      <c r="W4905" s="333"/>
      <c r="AA4905" s="333"/>
      <c r="AC4905" s="333"/>
      <c r="AE4905" s="333"/>
      <c r="AG4905" s="333"/>
      <c r="AM4905" s="333"/>
      <c r="AO4905" s="333"/>
      <c r="AS4905" s="333"/>
      <c r="AU4905" s="333"/>
      <c r="AW4905" s="333"/>
      <c r="AX4905" s="120"/>
    </row>
    <row r="4906" spans="4:50">
      <c r="D4906" s="120"/>
      <c r="E4906" s="120"/>
      <c r="F4906" s="333"/>
      <c r="G4906" s="333"/>
      <c r="H4906" s="333"/>
      <c r="I4906" s="333"/>
      <c r="K4906" s="333"/>
      <c r="O4906" s="333"/>
      <c r="Q4906" s="333"/>
      <c r="S4906" s="333"/>
      <c r="U4906" s="333"/>
      <c r="W4906" s="333"/>
      <c r="AA4906" s="333"/>
      <c r="AC4906" s="333"/>
      <c r="AE4906" s="333"/>
      <c r="AG4906" s="333"/>
      <c r="AM4906" s="333"/>
      <c r="AO4906" s="333"/>
      <c r="AS4906" s="333"/>
      <c r="AU4906" s="333"/>
      <c r="AW4906" s="333"/>
      <c r="AX4906" s="120"/>
    </row>
    <row r="4907" spans="4:50">
      <c r="D4907" s="120"/>
      <c r="E4907" s="120"/>
      <c r="F4907" s="333"/>
      <c r="G4907" s="333"/>
      <c r="H4907" s="333"/>
      <c r="I4907" s="333"/>
      <c r="K4907" s="333"/>
      <c r="O4907" s="333"/>
      <c r="Q4907" s="333"/>
      <c r="S4907" s="333"/>
      <c r="U4907" s="333"/>
      <c r="W4907" s="333"/>
      <c r="AA4907" s="333"/>
      <c r="AC4907" s="333"/>
      <c r="AE4907" s="333"/>
      <c r="AG4907" s="333"/>
      <c r="AM4907" s="333"/>
      <c r="AO4907" s="333"/>
      <c r="AS4907" s="333"/>
      <c r="AU4907" s="333"/>
      <c r="AW4907" s="333"/>
      <c r="AX4907" s="120"/>
    </row>
    <row r="4908" spans="4:50">
      <c r="D4908" s="120"/>
      <c r="E4908" s="120"/>
      <c r="F4908" s="333"/>
      <c r="G4908" s="333"/>
      <c r="H4908" s="333"/>
      <c r="I4908" s="333"/>
      <c r="K4908" s="333"/>
      <c r="O4908" s="333"/>
      <c r="Q4908" s="333"/>
      <c r="S4908" s="333"/>
      <c r="U4908" s="333"/>
      <c r="W4908" s="333"/>
      <c r="AA4908" s="333"/>
      <c r="AC4908" s="333"/>
      <c r="AE4908" s="333"/>
      <c r="AG4908" s="333"/>
      <c r="AM4908" s="333"/>
      <c r="AO4908" s="333"/>
      <c r="AS4908" s="333"/>
      <c r="AU4908" s="333"/>
      <c r="AW4908" s="333"/>
      <c r="AX4908" s="120"/>
    </row>
    <row r="4909" spans="4:50">
      <c r="D4909" s="120"/>
      <c r="E4909" s="120"/>
      <c r="F4909" s="333"/>
      <c r="G4909" s="333"/>
      <c r="H4909" s="333"/>
      <c r="I4909" s="333"/>
      <c r="K4909" s="333"/>
      <c r="O4909" s="333"/>
      <c r="Q4909" s="333"/>
      <c r="S4909" s="333"/>
      <c r="U4909" s="333"/>
      <c r="W4909" s="333"/>
      <c r="AA4909" s="333"/>
      <c r="AC4909" s="333"/>
      <c r="AE4909" s="333"/>
      <c r="AG4909" s="333"/>
      <c r="AM4909" s="333"/>
      <c r="AO4909" s="333"/>
      <c r="AS4909" s="333"/>
      <c r="AU4909" s="333"/>
      <c r="AW4909" s="333"/>
      <c r="AX4909" s="120"/>
    </row>
    <row r="4910" spans="4:50">
      <c r="D4910" s="120"/>
      <c r="E4910" s="120"/>
      <c r="F4910" s="333"/>
      <c r="G4910" s="333"/>
      <c r="H4910" s="333"/>
      <c r="I4910" s="333"/>
      <c r="K4910" s="333"/>
      <c r="O4910" s="333"/>
      <c r="Q4910" s="333"/>
      <c r="S4910" s="333"/>
      <c r="U4910" s="333"/>
      <c r="W4910" s="333"/>
      <c r="AA4910" s="333"/>
      <c r="AC4910" s="333"/>
      <c r="AE4910" s="333"/>
      <c r="AG4910" s="333"/>
      <c r="AM4910" s="333"/>
      <c r="AO4910" s="333"/>
      <c r="AS4910" s="333"/>
      <c r="AU4910" s="333"/>
      <c r="AW4910" s="333"/>
      <c r="AX4910" s="120"/>
    </row>
    <row r="4911" spans="4:50">
      <c r="D4911" s="120"/>
      <c r="E4911" s="120"/>
      <c r="F4911" s="333"/>
      <c r="G4911" s="333"/>
      <c r="H4911" s="333"/>
      <c r="I4911" s="333"/>
      <c r="K4911" s="333"/>
      <c r="O4911" s="333"/>
      <c r="Q4911" s="333"/>
      <c r="S4911" s="333"/>
      <c r="U4911" s="333"/>
      <c r="W4911" s="333"/>
      <c r="AA4911" s="333"/>
      <c r="AC4911" s="333"/>
      <c r="AE4911" s="333"/>
      <c r="AG4911" s="333"/>
      <c r="AM4911" s="333"/>
      <c r="AO4911" s="333"/>
      <c r="AS4911" s="333"/>
      <c r="AU4911" s="333"/>
      <c r="AW4911" s="333"/>
      <c r="AX4911" s="120"/>
    </row>
    <row r="4912" spans="4:50">
      <c r="D4912" s="120"/>
      <c r="E4912" s="120"/>
      <c r="F4912" s="333"/>
      <c r="G4912" s="333"/>
      <c r="H4912" s="333"/>
      <c r="I4912" s="333"/>
      <c r="K4912" s="333"/>
      <c r="O4912" s="333"/>
      <c r="Q4912" s="333"/>
      <c r="S4912" s="333"/>
      <c r="U4912" s="333"/>
      <c r="W4912" s="333"/>
      <c r="AA4912" s="333"/>
      <c r="AC4912" s="333"/>
      <c r="AE4912" s="333"/>
      <c r="AG4912" s="333"/>
      <c r="AM4912" s="333"/>
      <c r="AO4912" s="333"/>
      <c r="AS4912" s="333"/>
      <c r="AU4912" s="333"/>
      <c r="AW4912" s="333"/>
      <c r="AX4912" s="120"/>
    </row>
    <row r="4913" spans="4:50">
      <c r="D4913" s="120"/>
      <c r="E4913" s="120"/>
      <c r="F4913" s="333"/>
      <c r="G4913" s="333"/>
      <c r="H4913" s="333"/>
      <c r="I4913" s="333"/>
      <c r="K4913" s="333"/>
      <c r="O4913" s="333"/>
      <c r="Q4913" s="333"/>
      <c r="S4913" s="333"/>
      <c r="U4913" s="333"/>
      <c r="W4913" s="333"/>
      <c r="AA4913" s="333"/>
      <c r="AC4913" s="333"/>
      <c r="AE4913" s="333"/>
      <c r="AG4913" s="333"/>
      <c r="AM4913" s="333"/>
      <c r="AO4913" s="333"/>
      <c r="AS4913" s="333"/>
      <c r="AU4913" s="333"/>
      <c r="AW4913" s="333"/>
      <c r="AX4913" s="120"/>
    </row>
    <row r="4914" spans="4:50">
      <c r="D4914" s="120"/>
      <c r="E4914" s="120"/>
      <c r="F4914" s="333"/>
      <c r="G4914" s="333"/>
      <c r="H4914" s="333"/>
      <c r="I4914" s="333"/>
      <c r="K4914" s="333"/>
      <c r="O4914" s="333"/>
      <c r="Q4914" s="333"/>
      <c r="S4914" s="333"/>
      <c r="U4914" s="333"/>
      <c r="W4914" s="333"/>
      <c r="AA4914" s="333"/>
      <c r="AC4914" s="333"/>
      <c r="AE4914" s="333"/>
      <c r="AG4914" s="333"/>
      <c r="AM4914" s="333"/>
      <c r="AO4914" s="333"/>
      <c r="AS4914" s="333"/>
      <c r="AU4914" s="333"/>
      <c r="AW4914" s="333"/>
      <c r="AX4914" s="120"/>
    </row>
    <row r="4915" spans="4:50">
      <c r="D4915" s="120"/>
      <c r="E4915" s="120"/>
      <c r="F4915" s="333"/>
      <c r="G4915" s="333"/>
      <c r="H4915" s="333"/>
      <c r="I4915" s="333"/>
      <c r="K4915" s="333"/>
      <c r="O4915" s="333"/>
      <c r="Q4915" s="333"/>
      <c r="S4915" s="333"/>
      <c r="U4915" s="333"/>
      <c r="W4915" s="333"/>
      <c r="AA4915" s="333"/>
      <c r="AC4915" s="333"/>
      <c r="AE4915" s="333"/>
      <c r="AG4915" s="333"/>
      <c r="AM4915" s="333"/>
      <c r="AO4915" s="333"/>
      <c r="AS4915" s="333"/>
      <c r="AU4915" s="333"/>
      <c r="AW4915" s="333"/>
      <c r="AX4915" s="120"/>
    </row>
    <row r="4916" spans="4:50">
      <c r="D4916" s="120"/>
      <c r="E4916" s="120"/>
      <c r="F4916" s="333"/>
      <c r="G4916" s="333"/>
      <c r="H4916" s="333"/>
      <c r="I4916" s="333"/>
      <c r="K4916" s="333"/>
      <c r="O4916" s="333"/>
      <c r="Q4916" s="333"/>
      <c r="S4916" s="333"/>
      <c r="U4916" s="333"/>
      <c r="W4916" s="333"/>
      <c r="AA4916" s="333"/>
      <c r="AC4916" s="333"/>
      <c r="AE4916" s="333"/>
      <c r="AG4916" s="333"/>
      <c r="AM4916" s="333"/>
      <c r="AO4916" s="333"/>
      <c r="AS4916" s="333"/>
      <c r="AU4916" s="333"/>
      <c r="AW4916" s="333"/>
      <c r="AX4916" s="120"/>
    </row>
    <row r="4917" spans="4:50">
      <c r="D4917" s="120"/>
      <c r="E4917" s="120"/>
      <c r="F4917" s="333"/>
      <c r="G4917" s="333"/>
      <c r="H4917" s="333"/>
      <c r="I4917" s="333"/>
      <c r="K4917" s="333"/>
      <c r="O4917" s="333"/>
      <c r="Q4917" s="333"/>
      <c r="S4917" s="333"/>
      <c r="U4917" s="333"/>
      <c r="W4917" s="333"/>
      <c r="AA4917" s="333"/>
      <c r="AC4917" s="333"/>
      <c r="AE4917" s="333"/>
      <c r="AG4917" s="333"/>
      <c r="AM4917" s="333"/>
      <c r="AO4917" s="333"/>
      <c r="AS4917" s="333"/>
      <c r="AU4917" s="333"/>
      <c r="AW4917" s="333"/>
      <c r="AX4917" s="120"/>
    </row>
    <row r="4918" spans="4:50">
      <c r="D4918" s="120"/>
      <c r="E4918" s="120"/>
      <c r="F4918" s="333"/>
      <c r="G4918" s="333"/>
      <c r="H4918" s="333"/>
      <c r="I4918" s="333"/>
      <c r="K4918" s="333"/>
      <c r="O4918" s="333"/>
      <c r="Q4918" s="333"/>
      <c r="S4918" s="333"/>
      <c r="U4918" s="333"/>
      <c r="W4918" s="333"/>
      <c r="AA4918" s="333"/>
      <c r="AC4918" s="333"/>
      <c r="AE4918" s="333"/>
      <c r="AG4918" s="333"/>
      <c r="AM4918" s="333"/>
      <c r="AO4918" s="333"/>
      <c r="AS4918" s="333"/>
      <c r="AU4918" s="333"/>
      <c r="AW4918" s="333"/>
      <c r="AX4918" s="120"/>
    </row>
    <row r="4919" spans="4:50">
      <c r="D4919" s="120"/>
      <c r="E4919" s="120"/>
      <c r="F4919" s="333"/>
      <c r="G4919" s="333"/>
      <c r="H4919" s="333"/>
      <c r="I4919" s="333"/>
      <c r="K4919" s="333"/>
      <c r="O4919" s="333"/>
      <c r="Q4919" s="333"/>
      <c r="S4919" s="333"/>
      <c r="U4919" s="333"/>
      <c r="W4919" s="333"/>
      <c r="AA4919" s="333"/>
      <c r="AC4919" s="333"/>
      <c r="AE4919" s="333"/>
      <c r="AG4919" s="333"/>
      <c r="AM4919" s="333"/>
      <c r="AO4919" s="333"/>
      <c r="AS4919" s="333"/>
      <c r="AU4919" s="333"/>
      <c r="AW4919" s="333"/>
      <c r="AX4919" s="120"/>
    </row>
    <row r="4920" spans="4:50">
      <c r="D4920" s="120"/>
      <c r="E4920" s="120"/>
      <c r="F4920" s="333"/>
      <c r="G4920" s="333"/>
      <c r="H4920" s="333"/>
      <c r="I4920" s="333"/>
      <c r="K4920" s="333"/>
      <c r="O4920" s="333"/>
      <c r="Q4920" s="333"/>
      <c r="S4920" s="333"/>
      <c r="U4920" s="333"/>
      <c r="W4920" s="333"/>
      <c r="AA4920" s="333"/>
      <c r="AC4920" s="333"/>
      <c r="AE4920" s="333"/>
      <c r="AG4920" s="333"/>
      <c r="AM4920" s="333"/>
      <c r="AO4920" s="333"/>
      <c r="AS4920" s="333"/>
      <c r="AU4920" s="333"/>
      <c r="AW4920" s="333"/>
      <c r="AX4920" s="120"/>
    </row>
    <row r="4921" spans="4:50">
      <c r="D4921" s="120"/>
      <c r="E4921" s="120"/>
      <c r="F4921" s="333"/>
      <c r="G4921" s="333"/>
      <c r="H4921" s="333"/>
      <c r="I4921" s="333"/>
      <c r="K4921" s="333"/>
      <c r="O4921" s="333"/>
      <c r="Q4921" s="333"/>
      <c r="S4921" s="333"/>
      <c r="U4921" s="333"/>
      <c r="W4921" s="333"/>
      <c r="AA4921" s="333"/>
      <c r="AC4921" s="333"/>
      <c r="AE4921" s="333"/>
      <c r="AG4921" s="333"/>
      <c r="AM4921" s="333"/>
      <c r="AO4921" s="333"/>
      <c r="AS4921" s="333"/>
      <c r="AU4921" s="333"/>
      <c r="AW4921" s="333"/>
      <c r="AX4921" s="120"/>
    </row>
    <row r="4922" spans="4:50">
      <c r="D4922" s="120"/>
      <c r="E4922" s="120"/>
      <c r="F4922" s="333"/>
      <c r="G4922" s="333"/>
      <c r="H4922" s="333"/>
      <c r="I4922" s="333"/>
      <c r="K4922" s="333"/>
      <c r="O4922" s="333"/>
      <c r="Q4922" s="333"/>
      <c r="S4922" s="333"/>
      <c r="U4922" s="333"/>
      <c r="W4922" s="333"/>
      <c r="AA4922" s="333"/>
      <c r="AC4922" s="333"/>
      <c r="AE4922" s="333"/>
      <c r="AG4922" s="333"/>
      <c r="AM4922" s="333"/>
      <c r="AO4922" s="333"/>
      <c r="AS4922" s="333"/>
      <c r="AU4922" s="333"/>
      <c r="AW4922" s="333"/>
      <c r="AX4922" s="120"/>
    </row>
    <row r="4923" spans="4:50">
      <c r="D4923" s="120"/>
      <c r="E4923" s="120"/>
      <c r="F4923" s="333"/>
      <c r="G4923" s="333"/>
      <c r="H4923" s="333"/>
      <c r="I4923" s="333"/>
      <c r="K4923" s="333"/>
      <c r="O4923" s="333"/>
      <c r="Q4923" s="333"/>
      <c r="S4923" s="333"/>
      <c r="U4923" s="333"/>
      <c r="W4923" s="333"/>
      <c r="AA4923" s="333"/>
      <c r="AC4923" s="333"/>
      <c r="AE4923" s="333"/>
      <c r="AG4923" s="333"/>
      <c r="AM4923" s="333"/>
      <c r="AO4923" s="333"/>
      <c r="AS4923" s="333"/>
      <c r="AU4923" s="333"/>
      <c r="AW4923" s="333"/>
      <c r="AX4923" s="120"/>
    </row>
    <row r="4924" spans="4:50">
      <c r="D4924" s="120"/>
      <c r="E4924" s="120"/>
      <c r="F4924" s="333"/>
      <c r="G4924" s="333"/>
      <c r="H4924" s="333"/>
      <c r="I4924" s="333"/>
      <c r="K4924" s="333"/>
      <c r="O4924" s="333"/>
      <c r="Q4924" s="333"/>
      <c r="S4924" s="333"/>
      <c r="U4924" s="333"/>
      <c r="W4924" s="333"/>
      <c r="AA4924" s="333"/>
      <c r="AC4924" s="333"/>
      <c r="AE4924" s="333"/>
      <c r="AG4924" s="333"/>
      <c r="AM4924" s="333"/>
      <c r="AO4924" s="333"/>
      <c r="AS4924" s="333"/>
      <c r="AU4924" s="333"/>
      <c r="AW4924" s="333"/>
      <c r="AX4924" s="120"/>
    </row>
    <row r="4925" spans="4:50">
      <c r="D4925" s="120"/>
      <c r="E4925" s="120"/>
      <c r="F4925" s="333"/>
      <c r="G4925" s="333"/>
      <c r="H4925" s="333"/>
      <c r="I4925" s="333"/>
      <c r="K4925" s="333"/>
      <c r="O4925" s="333"/>
      <c r="Q4925" s="333"/>
      <c r="S4925" s="333"/>
      <c r="U4925" s="333"/>
      <c r="W4925" s="333"/>
      <c r="AA4925" s="333"/>
      <c r="AC4925" s="333"/>
      <c r="AE4925" s="333"/>
      <c r="AG4925" s="333"/>
      <c r="AM4925" s="333"/>
      <c r="AO4925" s="333"/>
      <c r="AS4925" s="333"/>
      <c r="AU4925" s="333"/>
      <c r="AW4925" s="333"/>
      <c r="AX4925" s="120"/>
    </row>
    <row r="4926" spans="4:50">
      <c r="D4926" s="120"/>
      <c r="E4926" s="120"/>
      <c r="F4926" s="333"/>
      <c r="G4926" s="333"/>
      <c r="H4926" s="333"/>
      <c r="I4926" s="333"/>
      <c r="K4926" s="333"/>
      <c r="O4926" s="333"/>
      <c r="Q4926" s="333"/>
      <c r="S4926" s="333"/>
      <c r="U4926" s="333"/>
      <c r="W4926" s="333"/>
      <c r="AA4926" s="333"/>
      <c r="AC4926" s="333"/>
      <c r="AE4926" s="333"/>
      <c r="AG4926" s="333"/>
      <c r="AM4926" s="333"/>
      <c r="AO4926" s="333"/>
      <c r="AS4926" s="333"/>
      <c r="AU4926" s="333"/>
      <c r="AW4926" s="333"/>
      <c r="AX4926" s="120"/>
    </row>
    <row r="4927" spans="4:50">
      <c r="D4927" s="120"/>
      <c r="E4927" s="120"/>
      <c r="F4927" s="333"/>
      <c r="G4927" s="333"/>
      <c r="H4927" s="333"/>
      <c r="I4927" s="333"/>
      <c r="K4927" s="333"/>
      <c r="O4927" s="333"/>
      <c r="Q4927" s="333"/>
      <c r="S4927" s="333"/>
      <c r="U4927" s="333"/>
      <c r="W4927" s="333"/>
      <c r="AA4927" s="333"/>
      <c r="AC4927" s="333"/>
      <c r="AE4927" s="333"/>
      <c r="AG4927" s="333"/>
      <c r="AM4927" s="333"/>
      <c r="AO4927" s="333"/>
      <c r="AS4927" s="333"/>
      <c r="AU4927" s="333"/>
      <c r="AW4927" s="333"/>
      <c r="AX4927" s="120"/>
    </row>
    <row r="4928" spans="4:50">
      <c r="D4928" s="120"/>
      <c r="E4928" s="120"/>
      <c r="F4928" s="333"/>
      <c r="G4928" s="333"/>
      <c r="H4928" s="333"/>
      <c r="I4928" s="333"/>
      <c r="K4928" s="333"/>
      <c r="O4928" s="333"/>
      <c r="Q4928" s="333"/>
      <c r="S4928" s="333"/>
      <c r="U4928" s="333"/>
      <c r="W4928" s="333"/>
      <c r="AA4928" s="333"/>
      <c r="AC4928" s="333"/>
      <c r="AE4928" s="333"/>
      <c r="AG4928" s="333"/>
      <c r="AM4928" s="333"/>
      <c r="AO4928" s="333"/>
      <c r="AS4928" s="333"/>
      <c r="AU4928" s="333"/>
      <c r="AW4928" s="333"/>
      <c r="AX4928" s="120"/>
    </row>
    <row r="4929" spans="4:50">
      <c r="D4929" s="120"/>
      <c r="E4929" s="120"/>
      <c r="F4929" s="333"/>
      <c r="G4929" s="333"/>
      <c r="H4929" s="333"/>
      <c r="I4929" s="333"/>
      <c r="K4929" s="333"/>
      <c r="O4929" s="333"/>
      <c r="Q4929" s="333"/>
      <c r="S4929" s="333"/>
      <c r="U4929" s="333"/>
      <c r="W4929" s="333"/>
      <c r="AA4929" s="333"/>
      <c r="AC4929" s="333"/>
      <c r="AE4929" s="333"/>
      <c r="AG4929" s="333"/>
      <c r="AM4929" s="333"/>
      <c r="AO4929" s="333"/>
      <c r="AS4929" s="333"/>
      <c r="AU4929" s="333"/>
      <c r="AW4929" s="333"/>
      <c r="AX4929" s="120"/>
    </row>
    <row r="4930" spans="4:50">
      <c r="D4930" s="120"/>
      <c r="E4930" s="120"/>
      <c r="F4930" s="333"/>
      <c r="G4930" s="333"/>
      <c r="H4930" s="333"/>
      <c r="I4930" s="333"/>
      <c r="K4930" s="333"/>
      <c r="O4930" s="333"/>
      <c r="Q4930" s="333"/>
      <c r="S4930" s="333"/>
      <c r="U4930" s="333"/>
      <c r="W4930" s="333"/>
      <c r="AA4930" s="333"/>
      <c r="AC4930" s="333"/>
      <c r="AE4930" s="333"/>
      <c r="AG4930" s="333"/>
      <c r="AM4930" s="333"/>
      <c r="AO4930" s="333"/>
      <c r="AS4930" s="333"/>
      <c r="AU4930" s="333"/>
      <c r="AW4930" s="333"/>
      <c r="AX4930" s="120"/>
    </row>
    <row r="4931" spans="4:50">
      <c r="D4931" s="120"/>
      <c r="E4931" s="120"/>
      <c r="F4931" s="333"/>
      <c r="G4931" s="333"/>
      <c r="H4931" s="333"/>
      <c r="I4931" s="333"/>
      <c r="K4931" s="333"/>
      <c r="O4931" s="333"/>
      <c r="Q4931" s="333"/>
      <c r="S4931" s="333"/>
      <c r="U4931" s="333"/>
      <c r="W4931" s="333"/>
      <c r="AA4931" s="333"/>
      <c r="AC4931" s="333"/>
      <c r="AE4931" s="333"/>
      <c r="AG4931" s="333"/>
      <c r="AM4931" s="333"/>
      <c r="AO4931" s="333"/>
      <c r="AS4931" s="333"/>
      <c r="AU4931" s="333"/>
      <c r="AW4931" s="333"/>
      <c r="AX4931" s="120"/>
    </row>
    <row r="4932" spans="4:50">
      <c r="D4932" s="120"/>
      <c r="E4932" s="120"/>
      <c r="F4932" s="333"/>
      <c r="G4932" s="333"/>
      <c r="H4932" s="333"/>
      <c r="I4932" s="333"/>
      <c r="K4932" s="333"/>
      <c r="O4932" s="333"/>
      <c r="Q4932" s="333"/>
      <c r="S4932" s="333"/>
      <c r="U4932" s="333"/>
      <c r="W4932" s="333"/>
      <c r="AA4932" s="333"/>
      <c r="AC4932" s="333"/>
      <c r="AE4932" s="333"/>
      <c r="AG4932" s="333"/>
      <c r="AM4932" s="333"/>
      <c r="AO4932" s="333"/>
      <c r="AS4932" s="333"/>
      <c r="AU4932" s="333"/>
      <c r="AW4932" s="333"/>
      <c r="AX4932" s="120"/>
    </row>
    <row r="4933" spans="4:50">
      <c r="D4933" s="120"/>
      <c r="E4933" s="120"/>
      <c r="F4933" s="333"/>
      <c r="G4933" s="333"/>
      <c r="H4933" s="333"/>
      <c r="I4933" s="333"/>
      <c r="K4933" s="333"/>
      <c r="O4933" s="333"/>
      <c r="Q4933" s="333"/>
      <c r="S4933" s="333"/>
      <c r="U4933" s="333"/>
      <c r="W4933" s="333"/>
      <c r="AA4933" s="333"/>
      <c r="AC4933" s="333"/>
      <c r="AE4933" s="333"/>
      <c r="AG4933" s="333"/>
      <c r="AM4933" s="333"/>
      <c r="AO4933" s="333"/>
      <c r="AS4933" s="333"/>
      <c r="AU4933" s="333"/>
      <c r="AW4933" s="333"/>
      <c r="AX4933" s="120"/>
    </row>
    <row r="4934" spans="4:50">
      <c r="D4934" s="120"/>
      <c r="E4934" s="120"/>
      <c r="F4934" s="333"/>
      <c r="G4934" s="333"/>
      <c r="H4934" s="333"/>
      <c r="I4934" s="333"/>
      <c r="K4934" s="333"/>
      <c r="O4934" s="333"/>
      <c r="Q4934" s="333"/>
      <c r="S4934" s="333"/>
      <c r="U4934" s="333"/>
      <c r="W4934" s="333"/>
      <c r="AA4934" s="333"/>
      <c r="AC4934" s="333"/>
      <c r="AE4934" s="333"/>
      <c r="AG4934" s="333"/>
      <c r="AM4934" s="333"/>
      <c r="AO4934" s="333"/>
      <c r="AS4934" s="333"/>
      <c r="AU4934" s="333"/>
      <c r="AW4934" s="333"/>
      <c r="AX4934" s="120"/>
    </row>
    <row r="4935" spans="4:50">
      <c r="D4935" s="120"/>
      <c r="E4935" s="120"/>
      <c r="F4935" s="333"/>
      <c r="G4935" s="333"/>
      <c r="H4935" s="333"/>
      <c r="I4935" s="333"/>
      <c r="K4935" s="333"/>
      <c r="O4935" s="333"/>
      <c r="Q4935" s="333"/>
      <c r="S4935" s="333"/>
      <c r="U4935" s="333"/>
      <c r="W4935" s="333"/>
      <c r="AA4935" s="333"/>
      <c r="AC4935" s="333"/>
      <c r="AE4935" s="333"/>
      <c r="AG4935" s="333"/>
      <c r="AM4935" s="333"/>
      <c r="AO4935" s="333"/>
      <c r="AS4935" s="333"/>
      <c r="AU4935" s="333"/>
      <c r="AW4935" s="333"/>
      <c r="AX4935" s="120"/>
    </row>
    <row r="4936" spans="4:50">
      <c r="D4936" s="120"/>
      <c r="E4936" s="120"/>
      <c r="F4936" s="333"/>
      <c r="G4936" s="333"/>
      <c r="H4936" s="333"/>
      <c r="I4936" s="333"/>
      <c r="K4936" s="333"/>
      <c r="O4936" s="333"/>
      <c r="Q4936" s="333"/>
      <c r="S4936" s="333"/>
      <c r="U4936" s="333"/>
      <c r="W4936" s="333"/>
      <c r="AA4936" s="333"/>
      <c r="AC4936" s="333"/>
      <c r="AE4936" s="333"/>
      <c r="AG4936" s="333"/>
      <c r="AM4936" s="333"/>
      <c r="AO4936" s="333"/>
      <c r="AS4936" s="333"/>
      <c r="AU4936" s="333"/>
      <c r="AW4936" s="333"/>
      <c r="AX4936" s="120"/>
    </row>
    <row r="4937" spans="4:50">
      <c r="D4937" s="120"/>
      <c r="E4937" s="120"/>
      <c r="F4937" s="333"/>
      <c r="G4937" s="333"/>
      <c r="H4937" s="333"/>
      <c r="I4937" s="333"/>
      <c r="K4937" s="333"/>
      <c r="O4937" s="333"/>
      <c r="Q4937" s="333"/>
      <c r="S4937" s="333"/>
      <c r="U4937" s="333"/>
      <c r="W4937" s="333"/>
      <c r="AA4937" s="333"/>
      <c r="AC4937" s="333"/>
      <c r="AE4937" s="333"/>
      <c r="AG4937" s="333"/>
      <c r="AM4937" s="333"/>
      <c r="AO4937" s="333"/>
      <c r="AS4937" s="333"/>
      <c r="AU4937" s="333"/>
      <c r="AW4937" s="333"/>
      <c r="AX4937" s="120"/>
    </row>
    <row r="4938" spans="4:50">
      <c r="D4938" s="120"/>
      <c r="E4938" s="120"/>
      <c r="F4938" s="333"/>
      <c r="G4938" s="333"/>
      <c r="H4938" s="333"/>
      <c r="I4938" s="333"/>
      <c r="K4938" s="333"/>
      <c r="O4938" s="333"/>
      <c r="Q4938" s="333"/>
      <c r="S4938" s="333"/>
      <c r="U4938" s="333"/>
      <c r="W4938" s="333"/>
      <c r="AA4938" s="333"/>
      <c r="AC4938" s="333"/>
      <c r="AE4938" s="333"/>
      <c r="AG4938" s="333"/>
      <c r="AM4938" s="333"/>
      <c r="AO4938" s="333"/>
      <c r="AS4938" s="333"/>
      <c r="AU4938" s="333"/>
      <c r="AW4938" s="333"/>
      <c r="AX4938" s="120"/>
    </row>
    <row r="4939" spans="4:50">
      <c r="D4939" s="120"/>
      <c r="E4939" s="120"/>
      <c r="F4939" s="333"/>
      <c r="G4939" s="333"/>
      <c r="H4939" s="333"/>
      <c r="I4939" s="333"/>
      <c r="K4939" s="333"/>
      <c r="O4939" s="333"/>
      <c r="Q4939" s="333"/>
      <c r="S4939" s="333"/>
      <c r="U4939" s="333"/>
      <c r="W4939" s="333"/>
      <c r="AA4939" s="333"/>
      <c r="AC4939" s="333"/>
      <c r="AE4939" s="333"/>
      <c r="AG4939" s="333"/>
      <c r="AM4939" s="333"/>
      <c r="AO4939" s="333"/>
      <c r="AS4939" s="333"/>
      <c r="AU4939" s="333"/>
      <c r="AW4939" s="333"/>
      <c r="AX4939" s="120"/>
    </row>
    <row r="4940" spans="4:50">
      <c r="D4940" s="120"/>
      <c r="E4940" s="120"/>
      <c r="F4940" s="333"/>
      <c r="G4940" s="333"/>
      <c r="H4940" s="333"/>
      <c r="I4940" s="333"/>
      <c r="K4940" s="333"/>
      <c r="O4940" s="333"/>
      <c r="Q4940" s="333"/>
      <c r="S4940" s="333"/>
      <c r="U4940" s="333"/>
      <c r="W4940" s="333"/>
      <c r="AA4940" s="333"/>
      <c r="AC4940" s="333"/>
      <c r="AE4940" s="333"/>
      <c r="AG4940" s="333"/>
      <c r="AM4940" s="333"/>
      <c r="AO4940" s="333"/>
      <c r="AS4940" s="333"/>
      <c r="AU4940" s="333"/>
      <c r="AW4940" s="333"/>
      <c r="AX4940" s="120"/>
    </row>
    <row r="4941" spans="4:50">
      <c r="D4941" s="120"/>
      <c r="E4941" s="120"/>
      <c r="F4941" s="333"/>
      <c r="G4941" s="333"/>
      <c r="H4941" s="333"/>
      <c r="I4941" s="333"/>
      <c r="K4941" s="333"/>
      <c r="O4941" s="333"/>
      <c r="Q4941" s="333"/>
      <c r="S4941" s="333"/>
      <c r="U4941" s="333"/>
      <c r="W4941" s="333"/>
      <c r="AA4941" s="333"/>
      <c r="AC4941" s="333"/>
      <c r="AE4941" s="333"/>
      <c r="AG4941" s="333"/>
      <c r="AM4941" s="333"/>
      <c r="AO4941" s="333"/>
      <c r="AS4941" s="333"/>
      <c r="AU4941" s="333"/>
      <c r="AW4941" s="333"/>
      <c r="AX4941" s="120"/>
    </row>
    <row r="4942" spans="4:50">
      <c r="D4942" s="120"/>
      <c r="E4942" s="120"/>
      <c r="F4942" s="333"/>
      <c r="G4942" s="333"/>
      <c r="H4942" s="333"/>
      <c r="I4942" s="333"/>
      <c r="K4942" s="333"/>
      <c r="O4942" s="333"/>
      <c r="Q4942" s="333"/>
      <c r="S4942" s="333"/>
      <c r="U4942" s="333"/>
      <c r="W4942" s="333"/>
      <c r="AA4942" s="333"/>
      <c r="AC4942" s="333"/>
      <c r="AE4942" s="333"/>
      <c r="AG4942" s="333"/>
      <c r="AM4942" s="333"/>
      <c r="AO4942" s="333"/>
      <c r="AS4942" s="333"/>
      <c r="AU4942" s="333"/>
      <c r="AW4942" s="333"/>
      <c r="AX4942" s="120"/>
    </row>
    <row r="4943" spans="4:50">
      <c r="D4943" s="120"/>
      <c r="E4943" s="120"/>
      <c r="F4943" s="333"/>
      <c r="G4943" s="333"/>
      <c r="H4943" s="333"/>
      <c r="I4943" s="333"/>
      <c r="K4943" s="333"/>
      <c r="O4943" s="333"/>
      <c r="Q4943" s="333"/>
      <c r="S4943" s="333"/>
      <c r="U4943" s="333"/>
      <c r="W4943" s="333"/>
      <c r="AA4943" s="333"/>
      <c r="AC4943" s="333"/>
      <c r="AE4943" s="333"/>
      <c r="AG4943" s="333"/>
      <c r="AM4943" s="333"/>
      <c r="AO4943" s="333"/>
      <c r="AS4943" s="333"/>
      <c r="AU4943" s="333"/>
      <c r="AW4943" s="333"/>
      <c r="AX4943" s="120"/>
    </row>
    <row r="4944" spans="4:50">
      <c r="D4944" s="120"/>
      <c r="E4944" s="120"/>
      <c r="F4944" s="333"/>
      <c r="G4944" s="333"/>
      <c r="H4944" s="333"/>
      <c r="I4944" s="333"/>
      <c r="K4944" s="333"/>
      <c r="O4944" s="333"/>
      <c r="Q4944" s="333"/>
      <c r="S4944" s="333"/>
      <c r="U4944" s="333"/>
      <c r="W4944" s="333"/>
      <c r="AA4944" s="333"/>
      <c r="AC4944" s="333"/>
      <c r="AE4944" s="333"/>
      <c r="AG4944" s="333"/>
      <c r="AM4944" s="333"/>
      <c r="AO4944" s="333"/>
      <c r="AS4944" s="333"/>
      <c r="AU4944" s="333"/>
      <c r="AW4944" s="333"/>
      <c r="AX4944" s="120"/>
    </row>
    <row r="4945" spans="4:50">
      <c r="D4945" s="120"/>
      <c r="E4945" s="120"/>
      <c r="F4945" s="333"/>
      <c r="G4945" s="333"/>
      <c r="H4945" s="333"/>
      <c r="I4945" s="333"/>
      <c r="K4945" s="333"/>
      <c r="O4945" s="333"/>
      <c r="Q4945" s="333"/>
      <c r="S4945" s="333"/>
      <c r="U4945" s="333"/>
      <c r="W4945" s="333"/>
      <c r="AA4945" s="333"/>
      <c r="AC4945" s="333"/>
      <c r="AE4945" s="333"/>
      <c r="AG4945" s="333"/>
      <c r="AM4945" s="333"/>
      <c r="AO4945" s="333"/>
      <c r="AS4945" s="333"/>
      <c r="AU4945" s="333"/>
      <c r="AW4945" s="333"/>
      <c r="AX4945" s="120"/>
    </row>
    <row r="4946" spans="4:50">
      <c r="D4946" s="120"/>
      <c r="E4946" s="120"/>
      <c r="F4946" s="333"/>
      <c r="G4946" s="333"/>
      <c r="H4946" s="333"/>
      <c r="I4946" s="333"/>
      <c r="K4946" s="333"/>
      <c r="O4946" s="333"/>
      <c r="Q4946" s="333"/>
      <c r="S4946" s="333"/>
      <c r="U4946" s="333"/>
      <c r="W4946" s="333"/>
      <c r="AA4946" s="333"/>
      <c r="AC4946" s="333"/>
      <c r="AE4946" s="333"/>
      <c r="AG4946" s="333"/>
      <c r="AM4946" s="333"/>
      <c r="AO4946" s="333"/>
      <c r="AS4946" s="333"/>
      <c r="AU4946" s="333"/>
      <c r="AW4946" s="333"/>
      <c r="AX4946" s="120"/>
    </row>
    <row r="4947" spans="4:50">
      <c r="D4947" s="120"/>
      <c r="E4947" s="120"/>
      <c r="F4947" s="333"/>
      <c r="G4947" s="333"/>
      <c r="H4947" s="333"/>
      <c r="I4947" s="333"/>
      <c r="K4947" s="333"/>
      <c r="O4947" s="333"/>
      <c r="Q4947" s="333"/>
      <c r="S4947" s="333"/>
      <c r="U4947" s="333"/>
      <c r="W4947" s="333"/>
      <c r="AA4947" s="333"/>
      <c r="AC4947" s="333"/>
      <c r="AE4947" s="333"/>
      <c r="AG4947" s="333"/>
      <c r="AM4947" s="333"/>
      <c r="AO4947" s="333"/>
      <c r="AS4947" s="333"/>
      <c r="AU4947" s="333"/>
      <c r="AW4947" s="333"/>
      <c r="AX4947" s="120"/>
    </row>
    <row r="4948" spans="4:50">
      <c r="D4948" s="120"/>
      <c r="E4948" s="120"/>
      <c r="F4948" s="333"/>
      <c r="G4948" s="333"/>
      <c r="H4948" s="333"/>
      <c r="I4948" s="333"/>
      <c r="K4948" s="333"/>
      <c r="O4948" s="333"/>
      <c r="Q4948" s="333"/>
      <c r="S4948" s="333"/>
      <c r="U4948" s="333"/>
      <c r="W4948" s="333"/>
      <c r="AA4948" s="333"/>
      <c r="AC4948" s="333"/>
      <c r="AE4948" s="333"/>
      <c r="AG4948" s="333"/>
      <c r="AM4948" s="333"/>
      <c r="AO4948" s="333"/>
      <c r="AS4948" s="333"/>
      <c r="AU4948" s="333"/>
      <c r="AW4948" s="333"/>
      <c r="AX4948" s="120"/>
    </row>
    <row r="4949" spans="4:50">
      <c r="D4949" s="120"/>
      <c r="E4949" s="120"/>
      <c r="F4949" s="333"/>
      <c r="G4949" s="333"/>
      <c r="H4949" s="333"/>
      <c r="I4949" s="333"/>
      <c r="K4949" s="333"/>
      <c r="O4949" s="333"/>
      <c r="Q4949" s="333"/>
      <c r="S4949" s="333"/>
      <c r="U4949" s="333"/>
      <c r="W4949" s="333"/>
      <c r="AA4949" s="333"/>
      <c r="AC4949" s="333"/>
      <c r="AE4949" s="333"/>
      <c r="AG4949" s="333"/>
      <c r="AM4949" s="333"/>
      <c r="AO4949" s="333"/>
      <c r="AS4949" s="333"/>
      <c r="AU4949" s="333"/>
      <c r="AW4949" s="333"/>
      <c r="AX4949" s="120"/>
    </row>
    <row r="4950" spans="4:50">
      <c r="D4950" s="120"/>
      <c r="E4950" s="120"/>
      <c r="F4950" s="333"/>
      <c r="G4950" s="333"/>
      <c r="H4950" s="333"/>
      <c r="I4950" s="333"/>
      <c r="K4950" s="333"/>
      <c r="O4950" s="333"/>
      <c r="Q4950" s="333"/>
      <c r="S4950" s="333"/>
      <c r="U4950" s="333"/>
      <c r="W4950" s="333"/>
      <c r="AA4950" s="333"/>
      <c r="AC4950" s="333"/>
      <c r="AE4950" s="333"/>
      <c r="AG4950" s="333"/>
      <c r="AM4950" s="333"/>
      <c r="AO4950" s="333"/>
      <c r="AS4950" s="333"/>
      <c r="AU4950" s="333"/>
      <c r="AW4950" s="333"/>
      <c r="AX4950" s="120"/>
    </row>
    <row r="4951" spans="4:50">
      <c r="D4951" s="120"/>
      <c r="E4951" s="120"/>
      <c r="F4951" s="333"/>
      <c r="G4951" s="333"/>
      <c r="H4951" s="333"/>
      <c r="I4951" s="333"/>
      <c r="K4951" s="333"/>
      <c r="O4951" s="333"/>
      <c r="Q4951" s="333"/>
      <c r="S4951" s="333"/>
      <c r="U4951" s="333"/>
      <c r="W4951" s="333"/>
      <c r="AA4951" s="333"/>
      <c r="AC4951" s="333"/>
      <c r="AE4951" s="333"/>
      <c r="AG4951" s="333"/>
      <c r="AM4951" s="333"/>
      <c r="AO4951" s="333"/>
      <c r="AS4951" s="333"/>
      <c r="AU4951" s="333"/>
      <c r="AW4951" s="333"/>
      <c r="AX4951" s="120"/>
    </row>
    <row r="4952" spans="4:50">
      <c r="D4952" s="120"/>
      <c r="E4952" s="120"/>
      <c r="F4952" s="333"/>
      <c r="G4952" s="333"/>
      <c r="H4952" s="333"/>
      <c r="I4952" s="333"/>
      <c r="K4952" s="333"/>
      <c r="O4952" s="333"/>
      <c r="Q4952" s="333"/>
      <c r="S4952" s="333"/>
      <c r="U4952" s="333"/>
      <c r="W4952" s="333"/>
      <c r="AA4952" s="333"/>
      <c r="AC4952" s="333"/>
      <c r="AE4952" s="333"/>
      <c r="AG4952" s="333"/>
      <c r="AM4952" s="333"/>
      <c r="AO4952" s="333"/>
      <c r="AS4952" s="333"/>
      <c r="AU4952" s="333"/>
      <c r="AW4952" s="333"/>
      <c r="AX4952" s="120"/>
    </row>
    <row r="4953" spans="4:50">
      <c r="D4953" s="120"/>
      <c r="E4953" s="120"/>
      <c r="F4953" s="333"/>
      <c r="G4953" s="333"/>
      <c r="H4953" s="333"/>
      <c r="I4953" s="333"/>
      <c r="K4953" s="333"/>
      <c r="O4953" s="333"/>
      <c r="Q4953" s="333"/>
      <c r="S4953" s="333"/>
      <c r="U4953" s="333"/>
      <c r="W4953" s="333"/>
      <c r="AA4953" s="333"/>
      <c r="AC4953" s="333"/>
      <c r="AE4953" s="333"/>
      <c r="AG4953" s="333"/>
      <c r="AM4953" s="333"/>
      <c r="AO4953" s="333"/>
      <c r="AS4953" s="333"/>
      <c r="AU4953" s="333"/>
      <c r="AW4953" s="333"/>
      <c r="AX4953" s="120"/>
    </row>
    <row r="4954" spans="4:50">
      <c r="D4954" s="120"/>
      <c r="E4954" s="120"/>
      <c r="F4954" s="333"/>
      <c r="G4954" s="333"/>
      <c r="H4954" s="333"/>
      <c r="I4954" s="333"/>
      <c r="K4954" s="333"/>
      <c r="O4954" s="333"/>
      <c r="Q4954" s="333"/>
      <c r="S4954" s="333"/>
      <c r="U4954" s="333"/>
      <c r="W4954" s="333"/>
      <c r="AA4954" s="333"/>
      <c r="AC4954" s="333"/>
      <c r="AE4954" s="333"/>
      <c r="AG4954" s="333"/>
      <c r="AM4954" s="333"/>
      <c r="AO4954" s="333"/>
      <c r="AS4954" s="333"/>
      <c r="AU4954" s="333"/>
      <c r="AW4954" s="333"/>
      <c r="AX4954" s="120"/>
    </row>
    <row r="4955" spans="4:50">
      <c r="D4955" s="120"/>
      <c r="E4955" s="120"/>
      <c r="F4955" s="333"/>
      <c r="G4955" s="333"/>
      <c r="H4955" s="333"/>
      <c r="I4955" s="333"/>
      <c r="K4955" s="333"/>
      <c r="O4955" s="333"/>
      <c r="Q4955" s="333"/>
      <c r="S4955" s="333"/>
      <c r="U4955" s="333"/>
      <c r="W4955" s="333"/>
      <c r="AA4955" s="333"/>
      <c r="AC4955" s="333"/>
      <c r="AE4955" s="333"/>
      <c r="AG4955" s="333"/>
      <c r="AM4955" s="333"/>
      <c r="AO4955" s="333"/>
      <c r="AS4955" s="333"/>
      <c r="AU4955" s="333"/>
      <c r="AW4955" s="333"/>
      <c r="AX4955" s="120"/>
    </row>
    <row r="4956" spans="4:50">
      <c r="D4956" s="120"/>
      <c r="E4956" s="120"/>
      <c r="F4956" s="333"/>
      <c r="G4956" s="333"/>
      <c r="H4956" s="333"/>
      <c r="I4956" s="333"/>
      <c r="K4956" s="333"/>
      <c r="O4956" s="333"/>
      <c r="Q4956" s="333"/>
      <c r="S4956" s="333"/>
      <c r="U4956" s="333"/>
      <c r="W4956" s="333"/>
      <c r="AA4956" s="333"/>
      <c r="AC4956" s="333"/>
      <c r="AE4956" s="333"/>
      <c r="AG4956" s="333"/>
      <c r="AM4956" s="333"/>
      <c r="AO4956" s="333"/>
      <c r="AS4956" s="333"/>
      <c r="AU4956" s="333"/>
      <c r="AW4956" s="333"/>
      <c r="AX4956" s="120"/>
    </row>
    <row r="4957" spans="4:50">
      <c r="D4957" s="120"/>
      <c r="E4957" s="120"/>
      <c r="F4957" s="333"/>
      <c r="G4957" s="333"/>
      <c r="H4957" s="333"/>
      <c r="I4957" s="333"/>
      <c r="K4957" s="333"/>
      <c r="O4957" s="333"/>
      <c r="Q4957" s="333"/>
      <c r="S4957" s="333"/>
      <c r="U4957" s="333"/>
      <c r="W4957" s="333"/>
      <c r="AA4957" s="333"/>
      <c r="AC4957" s="333"/>
      <c r="AE4957" s="333"/>
      <c r="AG4957" s="333"/>
      <c r="AM4957" s="333"/>
      <c r="AO4957" s="333"/>
      <c r="AS4957" s="333"/>
      <c r="AU4957" s="333"/>
      <c r="AW4957" s="333"/>
      <c r="AX4957" s="120"/>
    </row>
    <row r="4958" spans="4:50">
      <c r="D4958" s="120"/>
      <c r="E4958" s="120"/>
      <c r="F4958" s="333"/>
      <c r="G4958" s="333"/>
      <c r="H4958" s="333"/>
      <c r="I4958" s="333"/>
      <c r="K4958" s="333"/>
      <c r="O4958" s="333"/>
      <c r="Q4958" s="333"/>
      <c r="S4958" s="333"/>
      <c r="U4958" s="333"/>
      <c r="W4958" s="333"/>
      <c r="AA4958" s="333"/>
      <c r="AC4958" s="333"/>
      <c r="AE4958" s="333"/>
      <c r="AG4958" s="333"/>
      <c r="AM4958" s="333"/>
      <c r="AO4958" s="333"/>
      <c r="AS4958" s="333"/>
      <c r="AU4958" s="333"/>
      <c r="AW4958" s="333"/>
      <c r="AX4958" s="120"/>
    </row>
    <row r="4959" spans="4:50">
      <c r="D4959" s="120"/>
      <c r="E4959" s="120"/>
      <c r="F4959" s="333"/>
      <c r="G4959" s="333"/>
      <c r="H4959" s="333"/>
      <c r="I4959" s="333"/>
      <c r="K4959" s="333"/>
      <c r="O4959" s="333"/>
      <c r="Q4959" s="333"/>
      <c r="S4959" s="333"/>
      <c r="U4959" s="333"/>
      <c r="W4959" s="333"/>
      <c r="AA4959" s="333"/>
      <c r="AC4959" s="333"/>
      <c r="AE4959" s="333"/>
      <c r="AG4959" s="333"/>
      <c r="AM4959" s="333"/>
      <c r="AO4959" s="333"/>
      <c r="AS4959" s="333"/>
      <c r="AU4959" s="333"/>
      <c r="AW4959" s="333"/>
      <c r="AX4959" s="120"/>
    </row>
    <row r="4960" spans="4:50">
      <c r="D4960" s="120"/>
      <c r="E4960" s="120"/>
      <c r="F4960" s="333"/>
      <c r="G4960" s="333"/>
      <c r="H4960" s="333"/>
      <c r="I4960" s="333"/>
      <c r="K4960" s="333"/>
      <c r="O4960" s="333"/>
      <c r="Q4960" s="333"/>
      <c r="S4960" s="333"/>
      <c r="U4960" s="333"/>
      <c r="W4960" s="333"/>
      <c r="AA4960" s="333"/>
      <c r="AC4960" s="333"/>
      <c r="AE4960" s="333"/>
      <c r="AG4960" s="333"/>
      <c r="AM4960" s="333"/>
      <c r="AO4960" s="333"/>
      <c r="AS4960" s="333"/>
      <c r="AU4960" s="333"/>
      <c r="AW4960" s="333"/>
      <c r="AX4960" s="120"/>
    </row>
    <row r="4961" spans="4:50">
      <c r="D4961" s="120"/>
      <c r="E4961" s="120"/>
      <c r="F4961" s="333"/>
      <c r="G4961" s="333"/>
      <c r="H4961" s="333"/>
      <c r="I4961" s="333"/>
      <c r="K4961" s="333"/>
      <c r="O4961" s="333"/>
      <c r="Q4961" s="333"/>
      <c r="S4961" s="333"/>
      <c r="U4961" s="333"/>
      <c r="W4961" s="333"/>
      <c r="AA4961" s="333"/>
      <c r="AC4961" s="333"/>
      <c r="AE4961" s="333"/>
      <c r="AG4961" s="333"/>
      <c r="AM4961" s="333"/>
      <c r="AO4961" s="333"/>
      <c r="AS4961" s="333"/>
      <c r="AU4961" s="333"/>
      <c r="AW4961" s="333"/>
      <c r="AX4961" s="120"/>
    </row>
    <row r="4962" spans="4:50">
      <c r="D4962" s="120"/>
      <c r="E4962" s="120"/>
      <c r="F4962" s="333"/>
      <c r="G4962" s="333"/>
      <c r="H4962" s="333"/>
      <c r="I4962" s="333"/>
      <c r="K4962" s="333"/>
      <c r="O4962" s="333"/>
      <c r="Q4962" s="333"/>
      <c r="S4962" s="333"/>
      <c r="U4962" s="333"/>
      <c r="W4962" s="333"/>
      <c r="AA4962" s="333"/>
      <c r="AC4962" s="333"/>
      <c r="AE4962" s="333"/>
      <c r="AG4962" s="333"/>
      <c r="AM4962" s="333"/>
      <c r="AO4962" s="333"/>
      <c r="AS4962" s="333"/>
      <c r="AU4962" s="333"/>
      <c r="AW4962" s="333"/>
      <c r="AX4962" s="120"/>
    </row>
    <row r="4963" spans="4:50">
      <c r="D4963" s="120"/>
      <c r="E4963" s="120"/>
      <c r="F4963" s="333"/>
      <c r="G4963" s="333"/>
      <c r="H4963" s="333"/>
      <c r="I4963" s="333"/>
      <c r="K4963" s="333"/>
      <c r="O4963" s="333"/>
      <c r="Q4963" s="333"/>
      <c r="S4963" s="333"/>
      <c r="U4963" s="333"/>
      <c r="W4963" s="333"/>
      <c r="AA4963" s="333"/>
      <c r="AC4963" s="333"/>
      <c r="AE4963" s="333"/>
      <c r="AG4963" s="333"/>
      <c r="AM4963" s="333"/>
      <c r="AO4963" s="333"/>
      <c r="AS4963" s="333"/>
      <c r="AU4963" s="333"/>
      <c r="AW4963" s="333"/>
      <c r="AX4963" s="120"/>
    </row>
    <row r="4964" spans="4:50">
      <c r="D4964" s="120"/>
      <c r="E4964" s="120"/>
      <c r="F4964" s="333"/>
      <c r="G4964" s="333"/>
      <c r="H4964" s="333"/>
      <c r="I4964" s="333"/>
      <c r="K4964" s="333"/>
      <c r="O4964" s="333"/>
      <c r="Q4964" s="333"/>
      <c r="S4964" s="333"/>
      <c r="U4964" s="333"/>
      <c r="W4964" s="333"/>
      <c r="AA4964" s="333"/>
      <c r="AC4964" s="333"/>
      <c r="AE4964" s="333"/>
      <c r="AG4964" s="333"/>
      <c r="AM4964" s="333"/>
      <c r="AO4964" s="333"/>
      <c r="AS4964" s="333"/>
      <c r="AU4964" s="333"/>
      <c r="AW4964" s="333"/>
      <c r="AX4964" s="120"/>
    </row>
    <row r="4965" spans="4:50">
      <c r="D4965" s="120"/>
      <c r="E4965" s="120"/>
      <c r="F4965" s="333"/>
      <c r="G4965" s="333"/>
      <c r="H4965" s="333"/>
      <c r="I4965" s="333"/>
      <c r="K4965" s="333"/>
      <c r="O4965" s="333"/>
      <c r="Q4965" s="333"/>
      <c r="S4965" s="333"/>
      <c r="U4965" s="333"/>
      <c r="W4965" s="333"/>
      <c r="AA4965" s="333"/>
      <c r="AC4965" s="333"/>
      <c r="AE4965" s="333"/>
      <c r="AG4965" s="333"/>
      <c r="AM4965" s="333"/>
      <c r="AO4965" s="333"/>
      <c r="AS4965" s="333"/>
      <c r="AU4965" s="333"/>
      <c r="AW4965" s="333"/>
      <c r="AX4965" s="120"/>
    </row>
    <row r="4966" spans="4:50">
      <c r="D4966" s="120"/>
      <c r="E4966" s="120"/>
      <c r="F4966" s="333"/>
      <c r="G4966" s="333"/>
      <c r="H4966" s="333"/>
      <c r="I4966" s="333"/>
      <c r="K4966" s="333"/>
      <c r="O4966" s="333"/>
      <c r="Q4966" s="333"/>
      <c r="S4966" s="333"/>
      <c r="U4966" s="333"/>
      <c r="W4966" s="333"/>
      <c r="AA4966" s="333"/>
      <c r="AC4966" s="333"/>
      <c r="AE4966" s="333"/>
      <c r="AG4966" s="333"/>
      <c r="AM4966" s="333"/>
      <c r="AO4966" s="333"/>
      <c r="AS4966" s="333"/>
      <c r="AU4966" s="333"/>
      <c r="AW4966" s="333"/>
      <c r="AX4966" s="120"/>
    </row>
    <row r="4967" spans="4:50">
      <c r="D4967" s="120"/>
      <c r="E4967" s="120"/>
      <c r="F4967" s="333"/>
      <c r="G4967" s="333"/>
      <c r="H4967" s="333"/>
      <c r="I4967" s="333"/>
      <c r="K4967" s="333"/>
      <c r="O4967" s="333"/>
      <c r="Q4967" s="333"/>
      <c r="S4967" s="333"/>
      <c r="U4967" s="333"/>
      <c r="W4967" s="333"/>
      <c r="AA4967" s="333"/>
      <c r="AC4967" s="333"/>
      <c r="AE4967" s="333"/>
      <c r="AG4967" s="333"/>
      <c r="AM4967" s="333"/>
      <c r="AO4967" s="333"/>
      <c r="AS4967" s="333"/>
      <c r="AU4967" s="333"/>
      <c r="AW4967" s="333"/>
      <c r="AX4967" s="120"/>
    </row>
    <row r="4968" spans="4:50">
      <c r="D4968" s="120"/>
      <c r="E4968" s="120"/>
      <c r="F4968" s="333"/>
      <c r="G4968" s="333"/>
      <c r="H4968" s="333"/>
      <c r="I4968" s="333"/>
      <c r="K4968" s="333"/>
      <c r="O4968" s="333"/>
      <c r="Q4968" s="333"/>
      <c r="S4968" s="333"/>
      <c r="U4968" s="333"/>
      <c r="W4968" s="333"/>
      <c r="AA4968" s="333"/>
      <c r="AC4968" s="333"/>
      <c r="AE4968" s="333"/>
      <c r="AG4968" s="333"/>
      <c r="AM4968" s="333"/>
      <c r="AO4968" s="333"/>
      <c r="AS4968" s="333"/>
      <c r="AU4968" s="333"/>
      <c r="AW4968" s="333"/>
      <c r="AX4968" s="120"/>
    </row>
    <row r="4969" spans="4:50">
      <c r="D4969" s="120"/>
      <c r="E4969" s="120"/>
      <c r="F4969" s="333"/>
      <c r="G4969" s="333"/>
      <c r="H4969" s="333"/>
      <c r="I4969" s="333"/>
      <c r="K4969" s="333"/>
      <c r="O4969" s="333"/>
      <c r="Q4969" s="333"/>
      <c r="S4969" s="333"/>
      <c r="U4969" s="333"/>
      <c r="W4969" s="333"/>
      <c r="AA4969" s="333"/>
      <c r="AC4969" s="333"/>
      <c r="AE4969" s="333"/>
      <c r="AG4969" s="333"/>
      <c r="AM4969" s="333"/>
      <c r="AO4969" s="333"/>
      <c r="AS4969" s="333"/>
      <c r="AU4969" s="333"/>
      <c r="AW4969" s="333"/>
      <c r="AX4969" s="120"/>
    </row>
    <row r="4970" spans="4:50">
      <c r="D4970" s="120"/>
      <c r="E4970" s="120"/>
      <c r="F4970" s="333"/>
      <c r="G4970" s="333"/>
      <c r="H4970" s="333"/>
      <c r="I4970" s="333"/>
      <c r="K4970" s="333"/>
      <c r="O4970" s="333"/>
      <c r="Q4970" s="333"/>
      <c r="S4970" s="333"/>
      <c r="U4970" s="333"/>
      <c r="W4970" s="333"/>
      <c r="AA4970" s="333"/>
      <c r="AC4970" s="333"/>
      <c r="AE4970" s="333"/>
      <c r="AG4970" s="333"/>
      <c r="AM4970" s="333"/>
      <c r="AO4970" s="333"/>
      <c r="AS4970" s="333"/>
      <c r="AU4970" s="333"/>
      <c r="AW4970" s="333"/>
      <c r="AX4970" s="120"/>
    </row>
    <row r="4971" spans="4:50">
      <c r="D4971" s="120"/>
      <c r="E4971" s="120"/>
      <c r="F4971" s="333"/>
      <c r="G4971" s="333"/>
      <c r="H4971" s="333"/>
      <c r="I4971" s="333"/>
      <c r="K4971" s="333"/>
      <c r="O4971" s="333"/>
      <c r="Q4971" s="333"/>
      <c r="S4971" s="333"/>
      <c r="U4971" s="333"/>
      <c r="W4971" s="333"/>
      <c r="AA4971" s="333"/>
      <c r="AC4971" s="333"/>
      <c r="AE4971" s="333"/>
      <c r="AG4971" s="333"/>
      <c r="AM4971" s="333"/>
      <c r="AO4971" s="333"/>
      <c r="AS4971" s="333"/>
      <c r="AU4971" s="333"/>
      <c r="AW4971" s="333"/>
      <c r="AX4971" s="120"/>
    </row>
    <row r="4972" spans="4:50">
      <c r="D4972" s="120"/>
      <c r="E4972" s="120"/>
      <c r="F4972" s="333"/>
      <c r="G4972" s="333"/>
      <c r="H4972" s="333"/>
      <c r="I4972" s="333"/>
      <c r="K4972" s="333"/>
      <c r="O4972" s="333"/>
      <c r="Q4972" s="333"/>
      <c r="S4972" s="333"/>
      <c r="U4972" s="333"/>
      <c r="W4972" s="333"/>
      <c r="AA4972" s="333"/>
      <c r="AC4972" s="333"/>
      <c r="AE4972" s="333"/>
      <c r="AG4972" s="333"/>
      <c r="AM4972" s="333"/>
      <c r="AO4972" s="333"/>
      <c r="AS4972" s="333"/>
      <c r="AU4972" s="333"/>
      <c r="AW4972" s="333"/>
      <c r="AX4972" s="120"/>
    </row>
    <row r="4973" spans="4:50">
      <c r="D4973" s="120"/>
      <c r="E4973" s="120"/>
      <c r="F4973" s="333"/>
      <c r="G4973" s="333"/>
      <c r="H4973" s="333"/>
      <c r="I4973" s="333"/>
      <c r="K4973" s="333"/>
      <c r="O4973" s="333"/>
      <c r="Q4973" s="333"/>
      <c r="S4973" s="333"/>
      <c r="U4973" s="333"/>
      <c r="W4973" s="333"/>
      <c r="AA4973" s="333"/>
      <c r="AC4973" s="333"/>
      <c r="AE4973" s="333"/>
      <c r="AG4973" s="333"/>
      <c r="AM4973" s="333"/>
      <c r="AO4973" s="333"/>
      <c r="AS4973" s="333"/>
      <c r="AU4973" s="333"/>
      <c r="AW4973" s="333"/>
      <c r="AX4973" s="120"/>
    </row>
    <row r="4974" spans="4:50">
      <c r="D4974" s="120"/>
      <c r="E4974" s="120"/>
      <c r="F4974" s="333"/>
      <c r="G4974" s="333"/>
      <c r="H4974" s="333"/>
      <c r="I4974" s="333"/>
      <c r="K4974" s="333"/>
      <c r="O4974" s="333"/>
      <c r="Q4974" s="333"/>
      <c r="S4974" s="333"/>
      <c r="U4974" s="333"/>
      <c r="W4974" s="333"/>
      <c r="AA4974" s="333"/>
      <c r="AC4974" s="333"/>
      <c r="AE4974" s="333"/>
      <c r="AG4974" s="333"/>
      <c r="AM4974" s="333"/>
      <c r="AO4974" s="333"/>
      <c r="AS4974" s="333"/>
      <c r="AU4974" s="333"/>
      <c r="AW4974" s="333"/>
      <c r="AX4974" s="120"/>
    </row>
    <row r="4975" spans="4:50">
      <c r="D4975" s="120"/>
      <c r="E4975" s="120"/>
      <c r="F4975" s="333"/>
      <c r="G4975" s="333"/>
      <c r="H4975" s="333"/>
      <c r="I4975" s="333"/>
      <c r="K4975" s="333"/>
      <c r="O4975" s="333"/>
      <c r="Q4975" s="333"/>
      <c r="S4975" s="333"/>
      <c r="U4975" s="333"/>
      <c r="W4975" s="333"/>
      <c r="AA4975" s="333"/>
      <c r="AC4975" s="333"/>
      <c r="AE4975" s="333"/>
      <c r="AG4975" s="333"/>
      <c r="AM4975" s="333"/>
      <c r="AO4975" s="333"/>
      <c r="AS4975" s="333"/>
      <c r="AU4975" s="333"/>
      <c r="AW4975" s="333"/>
      <c r="AX4975" s="120"/>
    </row>
    <row r="4976" spans="4:50">
      <c r="D4976" s="120"/>
      <c r="E4976" s="120"/>
      <c r="F4976" s="333"/>
      <c r="G4976" s="333"/>
      <c r="H4976" s="333"/>
      <c r="I4976" s="333"/>
      <c r="K4976" s="333"/>
      <c r="O4976" s="333"/>
      <c r="Q4976" s="333"/>
      <c r="S4976" s="333"/>
      <c r="U4976" s="333"/>
      <c r="W4976" s="333"/>
      <c r="AA4976" s="333"/>
      <c r="AC4976" s="333"/>
      <c r="AE4976" s="333"/>
      <c r="AG4976" s="333"/>
      <c r="AM4976" s="333"/>
      <c r="AO4976" s="333"/>
      <c r="AS4976" s="333"/>
      <c r="AU4976" s="333"/>
      <c r="AW4976" s="333"/>
      <c r="AX4976" s="120"/>
    </row>
    <row r="4977" spans="4:50">
      <c r="D4977" s="120"/>
      <c r="E4977" s="120"/>
      <c r="F4977" s="333"/>
      <c r="G4977" s="333"/>
      <c r="H4977" s="333"/>
      <c r="I4977" s="333"/>
      <c r="K4977" s="333"/>
      <c r="O4977" s="333"/>
      <c r="Q4977" s="333"/>
      <c r="S4977" s="333"/>
      <c r="U4977" s="333"/>
      <c r="W4977" s="333"/>
      <c r="AA4977" s="333"/>
      <c r="AC4977" s="333"/>
      <c r="AE4977" s="333"/>
      <c r="AG4977" s="333"/>
      <c r="AM4977" s="333"/>
      <c r="AO4977" s="333"/>
      <c r="AS4977" s="333"/>
      <c r="AU4977" s="333"/>
      <c r="AW4977" s="333"/>
      <c r="AX4977" s="120"/>
    </row>
    <row r="4978" spans="4:50">
      <c r="D4978" s="120"/>
      <c r="E4978" s="120"/>
      <c r="F4978" s="333"/>
      <c r="G4978" s="333"/>
      <c r="H4978" s="333"/>
      <c r="I4978" s="333"/>
      <c r="K4978" s="333"/>
      <c r="O4978" s="333"/>
      <c r="Q4978" s="333"/>
      <c r="S4978" s="333"/>
      <c r="U4978" s="333"/>
      <c r="W4978" s="333"/>
      <c r="AA4978" s="333"/>
      <c r="AC4978" s="333"/>
      <c r="AE4978" s="333"/>
      <c r="AG4978" s="333"/>
      <c r="AM4978" s="333"/>
      <c r="AO4978" s="333"/>
      <c r="AS4978" s="333"/>
      <c r="AU4978" s="333"/>
      <c r="AW4978" s="333"/>
      <c r="AX4978" s="120"/>
    </row>
    <row r="4979" spans="4:50">
      <c r="D4979" s="120"/>
      <c r="E4979" s="120"/>
      <c r="F4979" s="333"/>
      <c r="G4979" s="333"/>
      <c r="H4979" s="333"/>
      <c r="I4979" s="333"/>
      <c r="K4979" s="333"/>
      <c r="O4979" s="333"/>
      <c r="Q4979" s="333"/>
      <c r="S4979" s="333"/>
      <c r="U4979" s="333"/>
      <c r="W4979" s="333"/>
      <c r="AA4979" s="333"/>
      <c r="AC4979" s="333"/>
      <c r="AE4979" s="333"/>
      <c r="AG4979" s="333"/>
      <c r="AM4979" s="333"/>
      <c r="AO4979" s="333"/>
      <c r="AS4979" s="333"/>
      <c r="AU4979" s="333"/>
      <c r="AW4979" s="333"/>
      <c r="AX4979" s="120"/>
    </row>
    <row r="4980" spans="4:50">
      <c r="D4980" s="120"/>
      <c r="E4980" s="120"/>
      <c r="F4980" s="333"/>
      <c r="G4980" s="333"/>
      <c r="H4980" s="333"/>
      <c r="I4980" s="333"/>
      <c r="K4980" s="333"/>
      <c r="O4980" s="333"/>
      <c r="Q4980" s="333"/>
      <c r="S4980" s="333"/>
      <c r="U4980" s="333"/>
      <c r="W4980" s="333"/>
      <c r="AA4980" s="333"/>
      <c r="AC4980" s="333"/>
      <c r="AE4980" s="333"/>
      <c r="AG4980" s="333"/>
      <c r="AM4980" s="333"/>
      <c r="AO4980" s="333"/>
      <c r="AS4980" s="333"/>
      <c r="AU4980" s="333"/>
      <c r="AW4980" s="333"/>
      <c r="AX4980" s="120"/>
    </row>
    <row r="4981" spans="4:50">
      <c r="D4981" s="120"/>
      <c r="E4981" s="120"/>
      <c r="F4981" s="333"/>
      <c r="G4981" s="333"/>
      <c r="H4981" s="333"/>
      <c r="I4981" s="333"/>
      <c r="K4981" s="333"/>
      <c r="O4981" s="333"/>
      <c r="Q4981" s="333"/>
      <c r="S4981" s="333"/>
      <c r="U4981" s="333"/>
      <c r="W4981" s="333"/>
      <c r="AA4981" s="333"/>
      <c r="AC4981" s="333"/>
      <c r="AE4981" s="333"/>
      <c r="AG4981" s="333"/>
      <c r="AM4981" s="333"/>
      <c r="AO4981" s="333"/>
      <c r="AS4981" s="333"/>
      <c r="AU4981" s="333"/>
      <c r="AW4981" s="333"/>
      <c r="AX4981" s="120"/>
    </row>
    <row r="4982" spans="4:50">
      <c r="D4982" s="120"/>
      <c r="E4982" s="120"/>
      <c r="F4982" s="333"/>
      <c r="G4982" s="333"/>
      <c r="H4982" s="333"/>
      <c r="I4982" s="333"/>
      <c r="K4982" s="333"/>
      <c r="O4982" s="333"/>
      <c r="Q4982" s="333"/>
      <c r="S4982" s="333"/>
      <c r="U4982" s="333"/>
      <c r="W4982" s="333"/>
      <c r="AA4982" s="333"/>
      <c r="AC4982" s="333"/>
      <c r="AE4982" s="333"/>
      <c r="AG4982" s="333"/>
      <c r="AM4982" s="333"/>
      <c r="AO4982" s="333"/>
      <c r="AS4982" s="333"/>
      <c r="AU4982" s="333"/>
      <c r="AW4982" s="333"/>
      <c r="AX4982" s="120"/>
    </row>
    <row r="4983" spans="4:50">
      <c r="D4983" s="120"/>
      <c r="E4983" s="120"/>
      <c r="F4983" s="333"/>
      <c r="G4983" s="333"/>
      <c r="H4983" s="333"/>
      <c r="I4983" s="333"/>
      <c r="K4983" s="333"/>
      <c r="O4983" s="333"/>
      <c r="Q4983" s="333"/>
      <c r="S4983" s="333"/>
      <c r="U4983" s="333"/>
      <c r="W4983" s="333"/>
      <c r="AA4983" s="333"/>
      <c r="AC4983" s="333"/>
      <c r="AE4983" s="333"/>
      <c r="AG4983" s="333"/>
      <c r="AM4983" s="333"/>
      <c r="AO4983" s="333"/>
      <c r="AS4983" s="333"/>
      <c r="AU4983" s="333"/>
      <c r="AW4983" s="333"/>
      <c r="AX4983" s="120"/>
    </row>
    <row r="4984" spans="4:50">
      <c r="D4984" s="120"/>
      <c r="E4984" s="120"/>
      <c r="F4984" s="333"/>
      <c r="G4984" s="333"/>
      <c r="H4984" s="333"/>
      <c r="I4984" s="333"/>
      <c r="K4984" s="333"/>
      <c r="O4984" s="333"/>
      <c r="Q4984" s="333"/>
      <c r="S4984" s="333"/>
      <c r="U4984" s="333"/>
      <c r="W4984" s="333"/>
      <c r="AA4984" s="333"/>
      <c r="AC4984" s="333"/>
      <c r="AE4984" s="333"/>
      <c r="AG4984" s="333"/>
      <c r="AM4984" s="333"/>
      <c r="AO4984" s="333"/>
      <c r="AS4984" s="333"/>
      <c r="AU4984" s="333"/>
      <c r="AW4984" s="333"/>
      <c r="AX4984" s="120"/>
    </row>
    <row r="4985" spans="4:50">
      <c r="D4985" s="120"/>
      <c r="E4985" s="120"/>
      <c r="F4985" s="333"/>
      <c r="G4985" s="333"/>
      <c r="H4985" s="333"/>
      <c r="I4985" s="333"/>
      <c r="K4985" s="333"/>
      <c r="O4985" s="333"/>
      <c r="Q4985" s="333"/>
      <c r="S4985" s="333"/>
      <c r="U4985" s="333"/>
      <c r="W4985" s="333"/>
      <c r="AA4985" s="333"/>
      <c r="AC4985" s="333"/>
      <c r="AE4985" s="333"/>
      <c r="AG4985" s="333"/>
      <c r="AM4985" s="333"/>
      <c r="AO4985" s="333"/>
      <c r="AS4985" s="333"/>
      <c r="AU4985" s="333"/>
      <c r="AW4985" s="333"/>
      <c r="AX4985" s="120"/>
    </row>
    <row r="4986" spans="4:50">
      <c r="D4986" s="120"/>
      <c r="E4986" s="120"/>
      <c r="F4986" s="333"/>
      <c r="G4986" s="333"/>
      <c r="H4986" s="333"/>
      <c r="I4986" s="333"/>
      <c r="K4986" s="333"/>
      <c r="O4986" s="333"/>
      <c r="Q4986" s="333"/>
      <c r="S4986" s="333"/>
      <c r="U4986" s="333"/>
      <c r="W4986" s="333"/>
      <c r="AA4986" s="333"/>
      <c r="AC4986" s="333"/>
      <c r="AE4986" s="333"/>
      <c r="AG4986" s="333"/>
      <c r="AM4986" s="333"/>
      <c r="AO4986" s="333"/>
      <c r="AS4986" s="333"/>
      <c r="AU4986" s="333"/>
      <c r="AW4986" s="333"/>
      <c r="AX4986" s="120"/>
    </row>
    <row r="4987" spans="4:50">
      <c r="D4987" s="120"/>
      <c r="E4987" s="120"/>
      <c r="F4987" s="333"/>
      <c r="G4987" s="333"/>
      <c r="H4987" s="333"/>
      <c r="I4987" s="333"/>
      <c r="K4987" s="333"/>
      <c r="O4987" s="333"/>
      <c r="Q4987" s="333"/>
      <c r="S4987" s="333"/>
      <c r="U4987" s="333"/>
      <c r="W4987" s="333"/>
      <c r="AA4987" s="333"/>
      <c r="AC4987" s="333"/>
      <c r="AE4987" s="333"/>
      <c r="AG4987" s="333"/>
      <c r="AM4987" s="333"/>
      <c r="AO4987" s="333"/>
      <c r="AS4987" s="333"/>
      <c r="AU4987" s="333"/>
      <c r="AW4987" s="333"/>
      <c r="AX4987" s="120"/>
    </row>
    <row r="4988" spans="4:50">
      <c r="D4988" s="120"/>
      <c r="E4988" s="120"/>
      <c r="F4988" s="333"/>
      <c r="G4988" s="333"/>
      <c r="H4988" s="333"/>
      <c r="I4988" s="333"/>
      <c r="K4988" s="333"/>
      <c r="O4988" s="333"/>
      <c r="Q4988" s="333"/>
      <c r="S4988" s="333"/>
      <c r="U4988" s="333"/>
      <c r="W4988" s="333"/>
      <c r="AA4988" s="333"/>
      <c r="AC4988" s="333"/>
      <c r="AE4988" s="333"/>
      <c r="AG4988" s="333"/>
      <c r="AM4988" s="333"/>
      <c r="AO4988" s="333"/>
      <c r="AS4988" s="333"/>
      <c r="AU4988" s="333"/>
      <c r="AW4988" s="333"/>
      <c r="AX4988" s="120"/>
    </row>
    <row r="4989" spans="4:50">
      <c r="D4989" s="120"/>
      <c r="E4989" s="120"/>
      <c r="F4989" s="333"/>
      <c r="G4989" s="333"/>
      <c r="H4989" s="333"/>
      <c r="I4989" s="333"/>
      <c r="K4989" s="333"/>
      <c r="O4989" s="333"/>
      <c r="Q4989" s="333"/>
      <c r="S4989" s="333"/>
      <c r="U4989" s="333"/>
      <c r="W4989" s="333"/>
      <c r="AA4989" s="333"/>
      <c r="AC4989" s="333"/>
      <c r="AE4989" s="333"/>
      <c r="AG4989" s="333"/>
      <c r="AM4989" s="333"/>
      <c r="AO4989" s="333"/>
      <c r="AS4989" s="333"/>
      <c r="AU4989" s="333"/>
      <c r="AW4989" s="333"/>
      <c r="AX4989" s="120"/>
    </row>
    <row r="4990" spans="4:50">
      <c r="D4990" s="120"/>
      <c r="E4990" s="120"/>
      <c r="F4990" s="333"/>
      <c r="G4990" s="333"/>
      <c r="H4990" s="333"/>
      <c r="I4990" s="333"/>
      <c r="K4990" s="333"/>
      <c r="O4990" s="333"/>
      <c r="Q4990" s="333"/>
      <c r="S4990" s="333"/>
      <c r="U4990" s="333"/>
      <c r="W4990" s="333"/>
      <c r="AA4990" s="333"/>
      <c r="AC4990" s="333"/>
      <c r="AE4990" s="333"/>
      <c r="AG4990" s="333"/>
      <c r="AM4990" s="333"/>
      <c r="AO4990" s="333"/>
      <c r="AS4990" s="333"/>
      <c r="AU4990" s="333"/>
      <c r="AW4990" s="333"/>
      <c r="AX4990" s="120"/>
    </row>
    <row r="4991" spans="4:50">
      <c r="D4991" s="120"/>
      <c r="E4991" s="120"/>
      <c r="F4991" s="333"/>
      <c r="G4991" s="333"/>
      <c r="H4991" s="333"/>
      <c r="I4991" s="333"/>
      <c r="K4991" s="333"/>
      <c r="O4991" s="333"/>
      <c r="Q4991" s="333"/>
      <c r="S4991" s="333"/>
      <c r="U4991" s="333"/>
      <c r="W4991" s="333"/>
      <c r="AA4991" s="333"/>
      <c r="AC4991" s="333"/>
      <c r="AE4991" s="333"/>
      <c r="AG4991" s="333"/>
      <c r="AM4991" s="333"/>
      <c r="AO4991" s="333"/>
      <c r="AS4991" s="333"/>
      <c r="AU4991" s="333"/>
      <c r="AW4991" s="333"/>
      <c r="AX4991" s="120"/>
    </row>
    <row r="4992" spans="4:50">
      <c r="D4992" s="120"/>
      <c r="E4992" s="120"/>
      <c r="F4992" s="333"/>
      <c r="G4992" s="333"/>
      <c r="H4992" s="333"/>
      <c r="I4992" s="333"/>
      <c r="K4992" s="333"/>
      <c r="O4992" s="333"/>
      <c r="Q4992" s="333"/>
      <c r="S4992" s="333"/>
      <c r="U4992" s="333"/>
      <c r="W4992" s="333"/>
      <c r="AA4992" s="333"/>
      <c r="AC4992" s="333"/>
      <c r="AE4992" s="333"/>
      <c r="AG4992" s="333"/>
      <c r="AM4992" s="333"/>
      <c r="AO4992" s="333"/>
      <c r="AS4992" s="333"/>
      <c r="AU4992" s="333"/>
      <c r="AW4992" s="333"/>
      <c r="AX4992" s="120"/>
    </row>
    <row r="4993" spans="4:50">
      <c r="D4993" s="120"/>
      <c r="E4993" s="120"/>
      <c r="F4993" s="333"/>
      <c r="G4993" s="333"/>
      <c r="H4993" s="333"/>
      <c r="I4993" s="333"/>
      <c r="K4993" s="333"/>
      <c r="O4993" s="333"/>
      <c r="Q4993" s="333"/>
      <c r="S4993" s="333"/>
      <c r="U4993" s="333"/>
      <c r="W4993" s="333"/>
      <c r="AA4993" s="333"/>
      <c r="AC4993" s="333"/>
      <c r="AE4993" s="333"/>
      <c r="AG4993" s="333"/>
      <c r="AM4993" s="333"/>
      <c r="AO4993" s="333"/>
      <c r="AS4993" s="333"/>
      <c r="AU4993" s="333"/>
      <c r="AW4993" s="333"/>
      <c r="AX4993" s="120"/>
    </row>
    <row r="4994" spans="4:50">
      <c r="D4994" s="120"/>
      <c r="E4994" s="120"/>
      <c r="F4994" s="333"/>
      <c r="G4994" s="333"/>
      <c r="H4994" s="333"/>
      <c r="I4994" s="333"/>
      <c r="K4994" s="333"/>
      <c r="O4994" s="333"/>
      <c r="Q4994" s="333"/>
      <c r="S4994" s="333"/>
      <c r="U4994" s="333"/>
      <c r="W4994" s="333"/>
      <c r="AA4994" s="333"/>
      <c r="AC4994" s="333"/>
      <c r="AE4994" s="333"/>
      <c r="AG4994" s="333"/>
      <c r="AM4994" s="333"/>
      <c r="AO4994" s="333"/>
      <c r="AS4994" s="333"/>
      <c r="AU4994" s="333"/>
      <c r="AW4994" s="333"/>
      <c r="AX4994" s="120"/>
    </row>
    <row r="4995" spans="4:50">
      <c r="D4995" s="120"/>
      <c r="E4995" s="120"/>
      <c r="F4995" s="333"/>
      <c r="G4995" s="333"/>
      <c r="H4995" s="333"/>
      <c r="I4995" s="333"/>
      <c r="K4995" s="333"/>
      <c r="O4995" s="333"/>
      <c r="Q4995" s="333"/>
      <c r="S4995" s="333"/>
      <c r="U4995" s="333"/>
      <c r="W4995" s="333"/>
      <c r="AA4995" s="333"/>
      <c r="AC4995" s="333"/>
      <c r="AE4995" s="333"/>
      <c r="AG4995" s="333"/>
      <c r="AM4995" s="333"/>
      <c r="AO4995" s="333"/>
      <c r="AS4995" s="333"/>
      <c r="AU4995" s="333"/>
      <c r="AW4995" s="333"/>
      <c r="AX4995" s="120"/>
    </row>
    <row r="4996" spans="4:50">
      <c r="D4996" s="120"/>
      <c r="E4996" s="120"/>
      <c r="F4996" s="333"/>
      <c r="G4996" s="333"/>
      <c r="H4996" s="333"/>
      <c r="I4996" s="333"/>
      <c r="K4996" s="333"/>
      <c r="O4996" s="333"/>
      <c r="Q4996" s="333"/>
      <c r="S4996" s="333"/>
      <c r="U4996" s="333"/>
      <c r="W4996" s="333"/>
      <c r="AA4996" s="333"/>
      <c r="AC4996" s="333"/>
      <c r="AE4996" s="333"/>
      <c r="AG4996" s="333"/>
      <c r="AM4996" s="333"/>
      <c r="AO4996" s="333"/>
      <c r="AS4996" s="333"/>
      <c r="AU4996" s="333"/>
      <c r="AW4996" s="333"/>
      <c r="AX4996" s="120"/>
    </row>
    <row r="4997" spans="4:50">
      <c r="D4997" s="120"/>
      <c r="E4997" s="120"/>
      <c r="F4997" s="333"/>
      <c r="G4997" s="333"/>
      <c r="H4997" s="333"/>
      <c r="I4997" s="333"/>
      <c r="K4997" s="333"/>
      <c r="O4997" s="333"/>
      <c r="Q4997" s="333"/>
      <c r="S4997" s="333"/>
      <c r="U4997" s="333"/>
      <c r="W4997" s="333"/>
      <c r="AA4997" s="333"/>
      <c r="AC4997" s="333"/>
      <c r="AE4997" s="333"/>
      <c r="AG4997" s="333"/>
      <c r="AM4997" s="333"/>
      <c r="AO4997" s="333"/>
      <c r="AS4997" s="333"/>
      <c r="AU4997" s="333"/>
      <c r="AW4997" s="333"/>
      <c r="AX4997" s="120"/>
    </row>
    <row r="4998" spans="4:50">
      <c r="D4998" s="120"/>
      <c r="E4998" s="120"/>
      <c r="F4998" s="333"/>
      <c r="G4998" s="333"/>
      <c r="H4998" s="333"/>
      <c r="I4998" s="333"/>
      <c r="K4998" s="333"/>
      <c r="O4998" s="333"/>
      <c r="Q4998" s="333"/>
      <c r="S4998" s="333"/>
      <c r="U4998" s="333"/>
      <c r="W4998" s="333"/>
      <c r="AA4998" s="333"/>
      <c r="AC4998" s="333"/>
      <c r="AE4998" s="333"/>
      <c r="AG4998" s="333"/>
      <c r="AM4998" s="333"/>
      <c r="AO4998" s="333"/>
      <c r="AS4998" s="333"/>
      <c r="AU4998" s="333"/>
      <c r="AW4998" s="333"/>
      <c r="AX4998" s="120"/>
    </row>
    <row r="4999" spans="4:50">
      <c r="D4999" s="120"/>
      <c r="E4999" s="120"/>
      <c r="F4999" s="333"/>
      <c r="G4999" s="333"/>
      <c r="H4999" s="333"/>
      <c r="I4999" s="333"/>
      <c r="K4999" s="333"/>
      <c r="O4999" s="333"/>
      <c r="Q4999" s="333"/>
      <c r="S4999" s="333"/>
      <c r="U4999" s="333"/>
      <c r="W4999" s="333"/>
      <c r="AA4999" s="333"/>
      <c r="AC4999" s="333"/>
      <c r="AE4999" s="333"/>
      <c r="AG4999" s="333"/>
      <c r="AM4999" s="333"/>
      <c r="AO4999" s="333"/>
      <c r="AS4999" s="333"/>
      <c r="AU4999" s="333"/>
      <c r="AW4999" s="333"/>
      <c r="AX4999" s="120"/>
    </row>
    <row r="5000" spans="4:50">
      <c r="D5000" s="120"/>
      <c r="E5000" s="120"/>
      <c r="F5000" s="333"/>
      <c r="G5000" s="333"/>
      <c r="H5000" s="333"/>
      <c r="I5000" s="333"/>
      <c r="K5000" s="333"/>
      <c r="O5000" s="333"/>
      <c r="Q5000" s="333"/>
      <c r="S5000" s="333"/>
      <c r="U5000" s="333"/>
      <c r="W5000" s="333"/>
      <c r="AA5000" s="333"/>
      <c r="AC5000" s="333"/>
      <c r="AE5000" s="333"/>
      <c r="AG5000" s="333"/>
      <c r="AM5000" s="333"/>
      <c r="AO5000" s="333"/>
      <c r="AS5000" s="333"/>
      <c r="AU5000" s="333"/>
      <c r="AW5000" s="333"/>
      <c r="AX5000" s="120"/>
    </row>
    <row r="5001" spans="4:50">
      <c r="D5001" s="120"/>
      <c r="E5001" s="120"/>
      <c r="F5001" s="333"/>
      <c r="G5001" s="333"/>
      <c r="H5001" s="333"/>
      <c r="I5001" s="333"/>
      <c r="K5001" s="333"/>
      <c r="O5001" s="333"/>
      <c r="Q5001" s="333"/>
      <c r="S5001" s="333"/>
      <c r="U5001" s="333"/>
      <c r="W5001" s="333"/>
      <c r="AA5001" s="333"/>
      <c r="AC5001" s="333"/>
      <c r="AE5001" s="333"/>
      <c r="AG5001" s="333"/>
      <c r="AM5001" s="333"/>
      <c r="AO5001" s="333"/>
      <c r="AS5001" s="333"/>
      <c r="AU5001" s="333"/>
      <c r="AW5001" s="333"/>
      <c r="AX5001" s="120"/>
    </row>
    <row r="5002" spans="4:50">
      <c r="D5002" s="120"/>
      <c r="E5002" s="120"/>
      <c r="F5002" s="333"/>
      <c r="G5002" s="333"/>
      <c r="H5002" s="333"/>
      <c r="I5002" s="333"/>
      <c r="K5002" s="333"/>
      <c r="O5002" s="333"/>
      <c r="Q5002" s="333"/>
      <c r="S5002" s="333"/>
      <c r="U5002" s="333"/>
      <c r="W5002" s="333"/>
      <c r="AA5002" s="333"/>
      <c r="AC5002" s="333"/>
      <c r="AE5002" s="333"/>
      <c r="AG5002" s="333"/>
      <c r="AM5002" s="333"/>
      <c r="AO5002" s="333"/>
      <c r="AS5002" s="333"/>
      <c r="AU5002" s="333"/>
      <c r="AW5002" s="333"/>
      <c r="AX5002" s="120"/>
    </row>
    <row r="5003" spans="4:50">
      <c r="D5003" s="120"/>
      <c r="E5003" s="120"/>
      <c r="F5003" s="333"/>
      <c r="G5003" s="333"/>
      <c r="H5003" s="333"/>
      <c r="I5003" s="333"/>
      <c r="K5003" s="333"/>
      <c r="O5003" s="333"/>
      <c r="Q5003" s="333"/>
      <c r="S5003" s="333"/>
      <c r="U5003" s="333"/>
      <c r="W5003" s="333"/>
      <c r="AA5003" s="333"/>
      <c r="AC5003" s="333"/>
      <c r="AE5003" s="333"/>
      <c r="AG5003" s="333"/>
      <c r="AM5003" s="333"/>
      <c r="AO5003" s="333"/>
      <c r="AS5003" s="333"/>
      <c r="AU5003" s="333"/>
      <c r="AW5003" s="333"/>
      <c r="AX5003" s="120"/>
    </row>
    <row r="5004" spans="4:50">
      <c r="D5004" s="120"/>
      <c r="E5004" s="120"/>
      <c r="F5004" s="333"/>
      <c r="G5004" s="333"/>
      <c r="H5004" s="333"/>
      <c r="I5004" s="333"/>
      <c r="K5004" s="333"/>
      <c r="O5004" s="333"/>
      <c r="Q5004" s="333"/>
      <c r="S5004" s="333"/>
      <c r="U5004" s="333"/>
      <c r="W5004" s="333"/>
      <c r="AA5004" s="333"/>
      <c r="AC5004" s="333"/>
      <c r="AE5004" s="333"/>
      <c r="AG5004" s="333"/>
      <c r="AM5004" s="333"/>
      <c r="AO5004" s="333"/>
      <c r="AS5004" s="333"/>
      <c r="AU5004" s="333"/>
      <c r="AW5004" s="333"/>
      <c r="AX5004" s="120"/>
    </row>
    <row r="5005" spans="4:50">
      <c r="D5005" s="120"/>
      <c r="E5005" s="120"/>
      <c r="F5005" s="333"/>
      <c r="G5005" s="333"/>
      <c r="H5005" s="333"/>
      <c r="I5005" s="333"/>
      <c r="K5005" s="333"/>
      <c r="O5005" s="333"/>
      <c r="Q5005" s="333"/>
      <c r="S5005" s="333"/>
      <c r="U5005" s="333"/>
      <c r="W5005" s="333"/>
      <c r="AA5005" s="333"/>
      <c r="AC5005" s="333"/>
      <c r="AE5005" s="333"/>
      <c r="AG5005" s="333"/>
      <c r="AM5005" s="333"/>
      <c r="AO5005" s="333"/>
      <c r="AS5005" s="333"/>
      <c r="AU5005" s="333"/>
      <c r="AW5005" s="333"/>
      <c r="AX5005" s="120"/>
    </row>
    <row r="5006" spans="4:50">
      <c r="D5006" s="120"/>
      <c r="E5006" s="120"/>
      <c r="F5006" s="333"/>
      <c r="G5006" s="333"/>
      <c r="H5006" s="333"/>
      <c r="I5006" s="333"/>
      <c r="K5006" s="333"/>
      <c r="O5006" s="333"/>
      <c r="Q5006" s="333"/>
      <c r="S5006" s="333"/>
      <c r="U5006" s="333"/>
      <c r="W5006" s="333"/>
      <c r="AA5006" s="333"/>
      <c r="AC5006" s="333"/>
      <c r="AE5006" s="333"/>
      <c r="AG5006" s="333"/>
      <c r="AM5006" s="333"/>
      <c r="AO5006" s="333"/>
      <c r="AS5006" s="333"/>
      <c r="AU5006" s="333"/>
      <c r="AW5006" s="333"/>
      <c r="AX5006" s="120"/>
    </row>
    <row r="5007" spans="4:50">
      <c r="D5007" s="120"/>
      <c r="E5007" s="120"/>
      <c r="F5007" s="333"/>
      <c r="G5007" s="333"/>
      <c r="H5007" s="333"/>
      <c r="I5007" s="333"/>
      <c r="K5007" s="333"/>
      <c r="O5007" s="333"/>
      <c r="Q5007" s="333"/>
      <c r="S5007" s="333"/>
      <c r="U5007" s="333"/>
      <c r="W5007" s="333"/>
      <c r="AA5007" s="333"/>
      <c r="AC5007" s="333"/>
      <c r="AE5007" s="333"/>
      <c r="AG5007" s="333"/>
      <c r="AM5007" s="333"/>
      <c r="AO5007" s="333"/>
      <c r="AS5007" s="333"/>
      <c r="AU5007" s="333"/>
      <c r="AW5007" s="333"/>
      <c r="AX5007" s="120"/>
    </row>
    <row r="5008" spans="4:50">
      <c r="D5008" s="120"/>
      <c r="E5008" s="120"/>
      <c r="F5008" s="333"/>
      <c r="G5008" s="333"/>
      <c r="H5008" s="333"/>
      <c r="I5008" s="333"/>
      <c r="K5008" s="333"/>
      <c r="O5008" s="333"/>
      <c r="Q5008" s="333"/>
      <c r="S5008" s="333"/>
      <c r="U5008" s="333"/>
      <c r="W5008" s="333"/>
      <c r="AA5008" s="333"/>
      <c r="AC5008" s="333"/>
      <c r="AE5008" s="333"/>
      <c r="AG5008" s="333"/>
      <c r="AM5008" s="333"/>
      <c r="AO5008" s="333"/>
      <c r="AS5008" s="333"/>
      <c r="AU5008" s="333"/>
      <c r="AW5008" s="333"/>
      <c r="AX5008" s="120"/>
    </row>
    <row r="5009" spans="4:50">
      <c r="D5009" s="120"/>
      <c r="E5009" s="120"/>
      <c r="F5009" s="333"/>
      <c r="G5009" s="333"/>
      <c r="H5009" s="333"/>
      <c r="I5009" s="333"/>
      <c r="K5009" s="333"/>
      <c r="O5009" s="333"/>
      <c r="Q5009" s="333"/>
      <c r="S5009" s="333"/>
      <c r="U5009" s="333"/>
      <c r="W5009" s="333"/>
      <c r="AA5009" s="333"/>
      <c r="AC5009" s="333"/>
      <c r="AE5009" s="333"/>
      <c r="AG5009" s="333"/>
      <c r="AM5009" s="333"/>
      <c r="AO5009" s="333"/>
      <c r="AS5009" s="333"/>
      <c r="AU5009" s="333"/>
      <c r="AW5009" s="333"/>
      <c r="AX5009" s="120"/>
    </row>
    <row r="5010" spans="4:50">
      <c r="D5010" s="120"/>
      <c r="E5010" s="120"/>
      <c r="F5010" s="333"/>
      <c r="G5010" s="333"/>
      <c r="H5010" s="333"/>
      <c r="I5010" s="333"/>
      <c r="K5010" s="333"/>
      <c r="O5010" s="333"/>
      <c r="Q5010" s="333"/>
      <c r="S5010" s="333"/>
      <c r="U5010" s="333"/>
      <c r="W5010" s="333"/>
      <c r="AA5010" s="333"/>
      <c r="AC5010" s="333"/>
      <c r="AE5010" s="333"/>
      <c r="AG5010" s="333"/>
      <c r="AM5010" s="333"/>
      <c r="AO5010" s="333"/>
      <c r="AS5010" s="333"/>
      <c r="AU5010" s="333"/>
      <c r="AW5010" s="333"/>
      <c r="AX5010" s="120"/>
    </row>
    <row r="5011" spans="4:50">
      <c r="D5011" s="120"/>
      <c r="E5011" s="120"/>
      <c r="F5011" s="333"/>
      <c r="G5011" s="333"/>
      <c r="H5011" s="333"/>
      <c r="I5011" s="333"/>
      <c r="K5011" s="333"/>
      <c r="O5011" s="333"/>
      <c r="Q5011" s="333"/>
      <c r="S5011" s="333"/>
      <c r="U5011" s="333"/>
      <c r="W5011" s="333"/>
      <c r="AA5011" s="333"/>
      <c r="AC5011" s="333"/>
      <c r="AE5011" s="333"/>
      <c r="AG5011" s="333"/>
      <c r="AM5011" s="333"/>
      <c r="AO5011" s="333"/>
      <c r="AS5011" s="333"/>
      <c r="AU5011" s="333"/>
      <c r="AW5011" s="333"/>
      <c r="AX5011" s="120"/>
    </row>
    <row r="5012" spans="4:50">
      <c r="D5012" s="120"/>
      <c r="E5012" s="120"/>
      <c r="F5012" s="333"/>
      <c r="G5012" s="333"/>
      <c r="H5012" s="333"/>
      <c r="I5012" s="333"/>
      <c r="K5012" s="333"/>
      <c r="O5012" s="333"/>
      <c r="Q5012" s="333"/>
      <c r="S5012" s="333"/>
      <c r="U5012" s="333"/>
      <c r="W5012" s="333"/>
      <c r="AA5012" s="333"/>
      <c r="AC5012" s="333"/>
      <c r="AE5012" s="333"/>
      <c r="AG5012" s="333"/>
      <c r="AM5012" s="333"/>
      <c r="AO5012" s="333"/>
      <c r="AS5012" s="333"/>
      <c r="AU5012" s="333"/>
      <c r="AW5012" s="333"/>
      <c r="AX5012" s="120"/>
    </row>
    <row r="5013" spans="4:50">
      <c r="D5013" s="120"/>
      <c r="E5013" s="120"/>
      <c r="F5013" s="333"/>
      <c r="G5013" s="333"/>
      <c r="H5013" s="333"/>
      <c r="I5013" s="333"/>
      <c r="K5013" s="333"/>
      <c r="O5013" s="333"/>
      <c r="Q5013" s="333"/>
      <c r="S5013" s="333"/>
      <c r="U5013" s="333"/>
      <c r="W5013" s="333"/>
      <c r="AA5013" s="333"/>
      <c r="AC5013" s="333"/>
      <c r="AE5013" s="333"/>
      <c r="AG5013" s="333"/>
      <c r="AM5013" s="333"/>
      <c r="AO5013" s="333"/>
      <c r="AS5013" s="333"/>
      <c r="AU5013" s="333"/>
      <c r="AW5013" s="333"/>
      <c r="AX5013" s="120"/>
    </row>
    <row r="5014" spans="4:50">
      <c r="D5014" s="120"/>
      <c r="E5014" s="120"/>
      <c r="F5014" s="333"/>
      <c r="G5014" s="333"/>
      <c r="H5014" s="333"/>
      <c r="I5014" s="333"/>
      <c r="K5014" s="333"/>
      <c r="O5014" s="333"/>
      <c r="Q5014" s="333"/>
      <c r="S5014" s="333"/>
      <c r="U5014" s="333"/>
      <c r="W5014" s="333"/>
      <c r="AA5014" s="333"/>
      <c r="AC5014" s="333"/>
      <c r="AE5014" s="333"/>
      <c r="AG5014" s="333"/>
      <c r="AM5014" s="333"/>
      <c r="AO5014" s="333"/>
      <c r="AS5014" s="333"/>
      <c r="AU5014" s="333"/>
      <c r="AW5014" s="333"/>
      <c r="AX5014" s="120"/>
    </row>
    <row r="5015" spans="4:50">
      <c r="D5015" s="120"/>
      <c r="E5015" s="120"/>
      <c r="F5015" s="333"/>
      <c r="G5015" s="333"/>
      <c r="H5015" s="333"/>
      <c r="I5015" s="333"/>
      <c r="K5015" s="333"/>
      <c r="O5015" s="333"/>
      <c r="Q5015" s="333"/>
      <c r="S5015" s="333"/>
      <c r="U5015" s="333"/>
      <c r="W5015" s="333"/>
      <c r="AA5015" s="333"/>
      <c r="AC5015" s="333"/>
      <c r="AE5015" s="333"/>
      <c r="AG5015" s="333"/>
      <c r="AM5015" s="333"/>
      <c r="AO5015" s="333"/>
      <c r="AS5015" s="333"/>
      <c r="AU5015" s="333"/>
      <c r="AW5015" s="333"/>
      <c r="AX5015" s="120"/>
    </row>
    <row r="5016" spans="4:50">
      <c r="D5016" s="120"/>
      <c r="E5016" s="120"/>
      <c r="F5016" s="333"/>
      <c r="G5016" s="333"/>
      <c r="H5016" s="333"/>
      <c r="I5016" s="333"/>
      <c r="K5016" s="333"/>
      <c r="O5016" s="333"/>
      <c r="Q5016" s="333"/>
      <c r="S5016" s="333"/>
      <c r="U5016" s="333"/>
      <c r="W5016" s="333"/>
      <c r="AA5016" s="333"/>
      <c r="AC5016" s="333"/>
      <c r="AE5016" s="333"/>
      <c r="AG5016" s="333"/>
      <c r="AM5016" s="333"/>
      <c r="AO5016" s="333"/>
      <c r="AS5016" s="333"/>
      <c r="AU5016" s="333"/>
      <c r="AW5016" s="333"/>
      <c r="AX5016" s="120"/>
    </row>
    <row r="5017" spans="4:50">
      <c r="D5017" s="120"/>
      <c r="E5017" s="120"/>
      <c r="F5017" s="333"/>
      <c r="G5017" s="333"/>
      <c r="H5017" s="333"/>
      <c r="I5017" s="333"/>
      <c r="K5017" s="333"/>
      <c r="O5017" s="333"/>
      <c r="Q5017" s="333"/>
      <c r="S5017" s="333"/>
      <c r="U5017" s="333"/>
      <c r="W5017" s="333"/>
      <c r="AA5017" s="333"/>
      <c r="AC5017" s="333"/>
      <c r="AE5017" s="333"/>
      <c r="AG5017" s="333"/>
      <c r="AM5017" s="333"/>
      <c r="AO5017" s="333"/>
      <c r="AS5017" s="333"/>
      <c r="AU5017" s="333"/>
      <c r="AW5017" s="333"/>
      <c r="AX5017" s="120"/>
    </row>
    <row r="5018" spans="4:50">
      <c r="D5018" s="120"/>
      <c r="E5018" s="120"/>
      <c r="F5018" s="333"/>
      <c r="G5018" s="333"/>
      <c r="H5018" s="333"/>
      <c r="I5018" s="333"/>
      <c r="K5018" s="333"/>
      <c r="O5018" s="333"/>
      <c r="Q5018" s="333"/>
      <c r="S5018" s="333"/>
      <c r="U5018" s="333"/>
      <c r="W5018" s="333"/>
      <c r="AA5018" s="333"/>
      <c r="AC5018" s="333"/>
      <c r="AE5018" s="333"/>
      <c r="AG5018" s="333"/>
      <c r="AM5018" s="333"/>
      <c r="AO5018" s="333"/>
      <c r="AS5018" s="333"/>
      <c r="AU5018" s="333"/>
      <c r="AW5018" s="333"/>
      <c r="AX5018" s="120"/>
    </row>
    <row r="5019" spans="4:50">
      <c r="D5019" s="120"/>
      <c r="E5019" s="120"/>
      <c r="F5019" s="333"/>
      <c r="G5019" s="333"/>
      <c r="H5019" s="333"/>
      <c r="I5019" s="333"/>
      <c r="K5019" s="333"/>
      <c r="O5019" s="333"/>
      <c r="Q5019" s="333"/>
      <c r="S5019" s="333"/>
      <c r="U5019" s="333"/>
      <c r="W5019" s="333"/>
      <c r="AA5019" s="333"/>
      <c r="AC5019" s="333"/>
      <c r="AE5019" s="333"/>
      <c r="AG5019" s="333"/>
      <c r="AM5019" s="333"/>
      <c r="AO5019" s="333"/>
      <c r="AS5019" s="333"/>
      <c r="AU5019" s="333"/>
      <c r="AW5019" s="333"/>
      <c r="AX5019" s="120"/>
    </row>
    <row r="5020" spans="4:50">
      <c r="D5020" s="120"/>
      <c r="E5020" s="120"/>
      <c r="F5020" s="333"/>
      <c r="G5020" s="333"/>
      <c r="H5020" s="333"/>
      <c r="I5020" s="333"/>
      <c r="K5020" s="333"/>
      <c r="O5020" s="333"/>
      <c r="Q5020" s="333"/>
      <c r="S5020" s="333"/>
      <c r="U5020" s="333"/>
      <c r="W5020" s="333"/>
      <c r="AA5020" s="333"/>
      <c r="AC5020" s="333"/>
      <c r="AE5020" s="333"/>
      <c r="AG5020" s="333"/>
      <c r="AM5020" s="333"/>
      <c r="AO5020" s="333"/>
      <c r="AS5020" s="333"/>
      <c r="AU5020" s="333"/>
      <c r="AW5020" s="333"/>
      <c r="AX5020" s="120"/>
    </row>
    <row r="5021" spans="4:50">
      <c r="D5021" s="120"/>
      <c r="E5021" s="120"/>
      <c r="F5021" s="333"/>
      <c r="G5021" s="333"/>
      <c r="H5021" s="333"/>
      <c r="I5021" s="333"/>
      <c r="K5021" s="333"/>
      <c r="O5021" s="333"/>
      <c r="Q5021" s="333"/>
      <c r="S5021" s="333"/>
      <c r="U5021" s="333"/>
      <c r="W5021" s="333"/>
      <c r="AA5021" s="333"/>
      <c r="AC5021" s="333"/>
      <c r="AE5021" s="333"/>
      <c r="AG5021" s="333"/>
      <c r="AM5021" s="333"/>
      <c r="AO5021" s="333"/>
      <c r="AS5021" s="333"/>
      <c r="AU5021" s="333"/>
      <c r="AW5021" s="333"/>
      <c r="AX5021" s="120"/>
    </row>
    <row r="5022" spans="4:50">
      <c r="D5022" s="120"/>
      <c r="E5022" s="120"/>
      <c r="F5022" s="333"/>
      <c r="G5022" s="333"/>
      <c r="H5022" s="333"/>
      <c r="I5022" s="333"/>
      <c r="K5022" s="333"/>
      <c r="O5022" s="333"/>
      <c r="Q5022" s="333"/>
      <c r="S5022" s="333"/>
      <c r="U5022" s="333"/>
      <c r="W5022" s="333"/>
      <c r="AA5022" s="333"/>
      <c r="AC5022" s="333"/>
      <c r="AE5022" s="333"/>
      <c r="AG5022" s="333"/>
      <c r="AM5022" s="333"/>
      <c r="AO5022" s="333"/>
      <c r="AS5022" s="333"/>
      <c r="AU5022" s="333"/>
      <c r="AW5022" s="333"/>
      <c r="AX5022" s="120"/>
    </row>
    <row r="5023" spans="4:50">
      <c r="D5023" s="120"/>
      <c r="E5023" s="120"/>
      <c r="F5023" s="333"/>
      <c r="G5023" s="333"/>
      <c r="H5023" s="333"/>
      <c r="I5023" s="333"/>
      <c r="K5023" s="333"/>
      <c r="O5023" s="333"/>
      <c r="Q5023" s="333"/>
      <c r="S5023" s="333"/>
      <c r="U5023" s="333"/>
      <c r="W5023" s="333"/>
      <c r="AA5023" s="333"/>
      <c r="AC5023" s="333"/>
      <c r="AE5023" s="333"/>
      <c r="AG5023" s="333"/>
      <c r="AM5023" s="333"/>
      <c r="AO5023" s="333"/>
      <c r="AS5023" s="333"/>
      <c r="AU5023" s="333"/>
      <c r="AW5023" s="333"/>
      <c r="AX5023" s="120"/>
    </row>
    <row r="5024" spans="4:50">
      <c r="D5024" s="120"/>
      <c r="E5024" s="120"/>
      <c r="F5024" s="333"/>
      <c r="G5024" s="333"/>
      <c r="H5024" s="333"/>
      <c r="I5024" s="333"/>
      <c r="K5024" s="333"/>
      <c r="O5024" s="333"/>
      <c r="Q5024" s="333"/>
      <c r="S5024" s="333"/>
      <c r="U5024" s="333"/>
      <c r="W5024" s="333"/>
      <c r="AA5024" s="333"/>
      <c r="AC5024" s="333"/>
      <c r="AE5024" s="333"/>
      <c r="AG5024" s="333"/>
      <c r="AM5024" s="333"/>
      <c r="AO5024" s="333"/>
      <c r="AS5024" s="333"/>
      <c r="AU5024" s="333"/>
      <c r="AW5024" s="333"/>
      <c r="AX5024" s="120"/>
    </row>
    <row r="5025" spans="4:50">
      <c r="D5025" s="120"/>
      <c r="E5025" s="120"/>
      <c r="F5025" s="333"/>
      <c r="G5025" s="333"/>
      <c r="H5025" s="333"/>
      <c r="I5025" s="333"/>
      <c r="K5025" s="333"/>
      <c r="O5025" s="333"/>
      <c r="Q5025" s="333"/>
      <c r="S5025" s="333"/>
      <c r="U5025" s="333"/>
      <c r="W5025" s="333"/>
      <c r="AA5025" s="333"/>
      <c r="AC5025" s="333"/>
      <c r="AE5025" s="333"/>
      <c r="AG5025" s="333"/>
      <c r="AM5025" s="333"/>
      <c r="AO5025" s="333"/>
      <c r="AS5025" s="333"/>
      <c r="AU5025" s="333"/>
      <c r="AW5025" s="333"/>
      <c r="AX5025" s="120"/>
    </row>
    <row r="5026" spans="4:50">
      <c r="D5026" s="120"/>
      <c r="E5026" s="120"/>
      <c r="F5026" s="333"/>
      <c r="G5026" s="333"/>
      <c r="H5026" s="333"/>
      <c r="I5026" s="333"/>
      <c r="K5026" s="333"/>
      <c r="O5026" s="333"/>
      <c r="Q5026" s="333"/>
      <c r="S5026" s="333"/>
      <c r="U5026" s="333"/>
      <c r="W5026" s="333"/>
      <c r="AA5026" s="333"/>
      <c r="AC5026" s="333"/>
      <c r="AE5026" s="333"/>
      <c r="AG5026" s="333"/>
      <c r="AM5026" s="333"/>
      <c r="AO5026" s="333"/>
      <c r="AS5026" s="333"/>
      <c r="AU5026" s="333"/>
      <c r="AW5026" s="333"/>
      <c r="AX5026" s="120"/>
    </row>
    <row r="5027" spans="4:50">
      <c r="D5027" s="120"/>
      <c r="E5027" s="120"/>
      <c r="F5027" s="333"/>
      <c r="G5027" s="333"/>
      <c r="H5027" s="333"/>
      <c r="I5027" s="333"/>
      <c r="K5027" s="333"/>
      <c r="O5027" s="333"/>
      <c r="Q5027" s="333"/>
      <c r="S5027" s="333"/>
      <c r="U5027" s="333"/>
      <c r="W5027" s="333"/>
      <c r="AA5027" s="333"/>
      <c r="AC5027" s="333"/>
      <c r="AE5027" s="333"/>
      <c r="AG5027" s="333"/>
      <c r="AM5027" s="333"/>
      <c r="AO5027" s="333"/>
      <c r="AS5027" s="333"/>
      <c r="AU5027" s="333"/>
      <c r="AW5027" s="333"/>
      <c r="AX5027" s="120"/>
    </row>
    <row r="5028" spans="4:50">
      <c r="D5028" s="120"/>
      <c r="E5028" s="120"/>
      <c r="F5028" s="333"/>
      <c r="G5028" s="333"/>
      <c r="H5028" s="333"/>
      <c r="I5028" s="333"/>
      <c r="K5028" s="333"/>
      <c r="O5028" s="333"/>
      <c r="Q5028" s="333"/>
      <c r="S5028" s="333"/>
      <c r="U5028" s="333"/>
      <c r="W5028" s="333"/>
      <c r="AA5028" s="333"/>
      <c r="AC5028" s="333"/>
      <c r="AE5028" s="333"/>
      <c r="AG5028" s="333"/>
      <c r="AM5028" s="333"/>
      <c r="AO5028" s="333"/>
      <c r="AS5028" s="333"/>
      <c r="AU5028" s="333"/>
      <c r="AW5028" s="333"/>
      <c r="AX5028" s="120"/>
    </row>
    <row r="5029" spans="4:50">
      <c r="D5029" s="120"/>
      <c r="E5029" s="120"/>
      <c r="F5029" s="333"/>
      <c r="G5029" s="333"/>
      <c r="H5029" s="333"/>
      <c r="I5029" s="333"/>
      <c r="K5029" s="333"/>
      <c r="O5029" s="333"/>
      <c r="Q5029" s="333"/>
      <c r="S5029" s="333"/>
      <c r="U5029" s="333"/>
      <c r="W5029" s="333"/>
      <c r="AA5029" s="333"/>
      <c r="AC5029" s="333"/>
      <c r="AE5029" s="333"/>
      <c r="AG5029" s="333"/>
      <c r="AM5029" s="333"/>
      <c r="AO5029" s="333"/>
      <c r="AS5029" s="333"/>
      <c r="AU5029" s="333"/>
      <c r="AW5029" s="333"/>
      <c r="AX5029" s="120"/>
    </row>
    <row r="5030" spans="4:50">
      <c r="D5030" s="120"/>
      <c r="E5030" s="120"/>
      <c r="F5030" s="333"/>
      <c r="G5030" s="333"/>
      <c r="H5030" s="333"/>
      <c r="I5030" s="333"/>
      <c r="K5030" s="333"/>
      <c r="O5030" s="333"/>
      <c r="Q5030" s="333"/>
      <c r="S5030" s="333"/>
      <c r="U5030" s="333"/>
      <c r="W5030" s="333"/>
      <c r="AA5030" s="333"/>
      <c r="AC5030" s="333"/>
      <c r="AE5030" s="333"/>
      <c r="AG5030" s="333"/>
      <c r="AM5030" s="333"/>
      <c r="AO5030" s="333"/>
      <c r="AS5030" s="333"/>
      <c r="AU5030" s="333"/>
      <c r="AW5030" s="333"/>
      <c r="AX5030" s="120"/>
    </row>
    <row r="5031" spans="4:50">
      <c r="D5031" s="120"/>
      <c r="E5031" s="120"/>
      <c r="F5031" s="333"/>
      <c r="G5031" s="333"/>
      <c r="H5031" s="333"/>
      <c r="I5031" s="333"/>
      <c r="K5031" s="333"/>
      <c r="O5031" s="333"/>
      <c r="Q5031" s="333"/>
      <c r="S5031" s="333"/>
      <c r="U5031" s="333"/>
      <c r="W5031" s="333"/>
      <c r="AA5031" s="333"/>
      <c r="AC5031" s="333"/>
      <c r="AE5031" s="333"/>
      <c r="AG5031" s="333"/>
      <c r="AM5031" s="333"/>
      <c r="AO5031" s="333"/>
      <c r="AS5031" s="333"/>
      <c r="AU5031" s="333"/>
      <c r="AW5031" s="333"/>
      <c r="AX5031" s="120"/>
    </row>
    <row r="5032" spans="4:50">
      <c r="D5032" s="120"/>
      <c r="E5032" s="120"/>
      <c r="F5032" s="333"/>
      <c r="G5032" s="333"/>
      <c r="H5032" s="333"/>
      <c r="I5032" s="333"/>
      <c r="K5032" s="333"/>
      <c r="O5032" s="333"/>
      <c r="Q5032" s="333"/>
      <c r="S5032" s="333"/>
      <c r="U5032" s="333"/>
      <c r="W5032" s="333"/>
      <c r="AA5032" s="333"/>
      <c r="AC5032" s="333"/>
      <c r="AE5032" s="333"/>
      <c r="AG5032" s="333"/>
      <c r="AM5032" s="333"/>
      <c r="AO5032" s="333"/>
      <c r="AS5032" s="333"/>
      <c r="AU5032" s="333"/>
      <c r="AW5032" s="333"/>
      <c r="AX5032" s="120"/>
    </row>
    <row r="5033" spans="4:50">
      <c r="D5033" s="120"/>
      <c r="E5033" s="120"/>
      <c r="F5033" s="333"/>
      <c r="G5033" s="333"/>
      <c r="H5033" s="333"/>
      <c r="I5033" s="333"/>
      <c r="K5033" s="333"/>
      <c r="O5033" s="333"/>
      <c r="Q5033" s="333"/>
      <c r="S5033" s="333"/>
      <c r="U5033" s="333"/>
      <c r="W5033" s="333"/>
      <c r="AA5033" s="333"/>
      <c r="AC5033" s="333"/>
      <c r="AE5033" s="333"/>
      <c r="AG5033" s="333"/>
      <c r="AM5033" s="333"/>
      <c r="AO5033" s="333"/>
      <c r="AS5033" s="333"/>
      <c r="AU5033" s="333"/>
      <c r="AW5033" s="333"/>
      <c r="AX5033" s="120"/>
    </row>
    <row r="5034" spans="4:50">
      <c r="D5034" s="120"/>
      <c r="E5034" s="120"/>
      <c r="F5034" s="333"/>
      <c r="G5034" s="333"/>
      <c r="H5034" s="333"/>
      <c r="I5034" s="333"/>
      <c r="K5034" s="333"/>
      <c r="O5034" s="333"/>
      <c r="Q5034" s="333"/>
      <c r="S5034" s="333"/>
      <c r="U5034" s="333"/>
      <c r="W5034" s="333"/>
      <c r="AA5034" s="333"/>
      <c r="AC5034" s="333"/>
      <c r="AE5034" s="333"/>
      <c r="AG5034" s="333"/>
      <c r="AM5034" s="333"/>
      <c r="AO5034" s="333"/>
      <c r="AS5034" s="333"/>
      <c r="AU5034" s="333"/>
      <c r="AW5034" s="333"/>
      <c r="AX5034" s="120"/>
    </row>
    <row r="5035" spans="4:50">
      <c r="D5035" s="120"/>
      <c r="E5035" s="120"/>
      <c r="F5035" s="333"/>
      <c r="G5035" s="333"/>
      <c r="H5035" s="333"/>
      <c r="I5035" s="333"/>
      <c r="K5035" s="333"/>
      <c r="O5035" s="333"/>
      <c r="Q5035" s="333"/>
      <c r="S5035" s="333"/>
      <c r="U5035" s="333"/>
      <c r="W5035" s="333"/>
      <c r="AA5035" s="333"/>
      <c r="AC5035" s="333"/>
      <c r="AE5035" s="333"/>
      <c r="AG5035" s="333"/>
      <c r="AM5035" s="333"/>
      <c r="AO5035" s="333"/>
      <c r="AS5035" s="333"/>
      <c r="AU5035" s="333"/>
      <c r="AW5035" s="333"/>
      <c r="AX5035" s="120"/>
    </row>
    <row r="5036" spans="4:50">
      <c r="D5036" s="120"/>
      <c r="E5036" s="120"/>
      <c r="F5036" s="333"/>
      <c r="G5036" s="333"/>
      <c r="H5036" s="333"/>
      <c r="I5036" s="333"/>
      <c r="K5036" s="333"/>
      <c r="O5036" s="333"/>
      <c r="Q5036" s="333"/>
      <c r="S5036" s="333"/>
      <c r="U5036" s="333"/>
      <c r="W5036" s="333"/>
      <c r="AA5036" s="333"/>
      <c r="AC5036" s="333"/>
      <c r="AE5036" s="333"/>
      <c r="AG5036" s="333"/>
      <c r="AM5036" s="333"/>
      <c r="AO5036" s="333"/>
      <c r="AS5036" s="333"/>
      <c r="AU5036" s="333"/>
      <c r="AW5036" s="333"/>
      <c r="AX5036" s="120"/>
    </row>
    <row r="5037" spans="4:50">
      <c r="D5037" s="120"/>
      <c r="E5037" s="120"/>
      <c r="F5037" s="333"/>
      <c r="G5037" s="333"/>
      <c r="H5037" s="333"/>
      <c r="I5037" s="333"/>
      <c r="K5037" s="333"/>
      <c r="O5037" s="333"/>
      <c r="Q5037" s="333"/>
      <c r="S5037" s="333"/>
      <c r="U5037" s="333"/>
      <c r="W5037" s="333"/>
      <c r="AA5037" s="333"/>
      <c r="AC5037" s="333"/>
      <c r="AE5037" s="333"/>
      <c r="AG5037" s="333"/>
      <c r="AM5037" s="333"/>
      <c r="AO5037" s="333"/>
      <c r="AS5037" s="333"/>
      <c r="AU5037" s="333"/>
      <c r="AW5037" s="333"/>
      <c r="AX5037" s="120"/>
    </row>
    <row r="5038" spans="4:50">
      <c r="D5038" s="120"/>
      <c r="E5038" s="120"/>
      <c r="F5038" s="333"/>
      <c r="G5038" s="333"/>
      <c r="H5038" s="333"/>
      <c r="I5038" s="333"/>
      <c r="K5038" s="333"/>
      <c r="O5038" s="333"/>
      <c r="Q5038" s="333"/>
      <c r="S5038" s="333"/>
      <c r="U5038" s="333"/>
      <c r="W5038" s="333"/>
      <c r="AA5038" s="333"/>
      <c r="AC5038" s="333"/>
      <c r="AE5038" s="333"/>
      <c r="AG5038" s="333"/>
      <c r="AM5038" s="333"/>
      <c r="AO5038" s="333"/>
      <c r="AS5038" s="333"/>
      <c r="AU5038" s="333"/>
      <c r="AW5038" s="333"/>
      <c r="AX5038" s="120"/>
    </row>
    <row r="5039" spans="4:50">
      <c r="D5039" s="120"/>
      <c r="E5039" s="120"/>
      <c r="F5039" s="333"/>
      <c r="G5039" s="333"/>
      <c r="H5039" s="333"/>
      <c r="I5039" s="333"/>
      <c r="K5039" s="333"/>
      <c r="O5039" s="333"/>
      <c r="Q5039" s="333"/>
      <c r="S5039" s="333"/>
      <c r="U5039" s="333"/>
      <c r="W5039" s="333"/>
      <c r="AA5039" s="333"/>
      <c r="AC5039" s="333"/>
      <c r="AE5039" s="333"/>
      <c r="AG5039" s="333"/>
      <c r="AM5039" s="333"/>
      <c r="AO5039" s="333"/>
      <c r="AS5039" s="333"/>
      <c r="AU5039" s="333"/>
      <c r="AW5039" s="333"/>
      <c r="AX5039" s="120"/>
    </row>
    <row r="5040" spans="4:50">
      <c r="D5040" s="120"/>
      <c r="E5040" s="120"/>
      <c r="F5040" s="333"/>
      <c r="G5040" s="333"/>
      <c r="H5040" s="333"/>
      <c r="I5040" s="333"/>
      <c r="K5040" s="333"/>
      <c r="O5040" s="333"/>
      <c r="Q5040" s="333"/>
      <c r="S5040" s="333"/>
      <c r="U5040" s="333"/>
      <c r="W5040" s="333"/>
      <c r="AA5040" s="333"/>
      <c r="AC5040" s="333"/>
      <c r="AE5040" s="333"/>
      <c r="AG5040" s="333"/>
      <c r="AM5040" s="333"/>
      <c r="AO5040" s="333"/>
      <c r="AS5040" s="333"/>
      <c r="AU5040" s="333"/>
      <c r="AW5040" s="333"/>
      <c r="AX5040" s="120"/>
    </row>
    <row r="5041" spans="4:50">
      <c r="D5041" s="120"/>
      <c r="E5041" s="120"/>
      <c r="F5041" s="333"/>
      <c r="G5041" s="333"/>
      <c r="H5041" s="333"/>
      <c r="I5041" s="333"/>
      <c r="K5041" s="333"/>
      <c r="O5041" s="333"/>
      <c r="Q5041" s="333"/>
      <c r="S5041" s="333"/>
      <c r="U5041" s="333"/>
      <c r="W5041" s="333"/>
      <c r="AA5041" s="333"/>
      <c r="AC5041" s="333"/>
      <c r="AE5041" s="333"/>
      <c r="AG5041" s="333"/>
      <c r="AM5041" s="333"/>
      <c r="AO5041" s="333"/>
      <c r="AS5041" s="333"/>
      <c r="AU5041" s="333"/>
      <c r="AW5041" s="333"/>
      <c r="AX5041" s="120"/>
    </row>
    <row r="5042" spans="4:50">
      <c r="D5042" s="120"/>
      <c r="E5042" s="120"/>
      <c r="F5042" s="333"/>
      <c r="G5042" s="333"/>
      <c r="H5042" s="333"/>
      <c r="I5042" s="333"/>
      <c r="K5042" s="333"/>
      <c r="O5042" s="333"/>
      <c r="Q5042" s="333"/>
      <c r="S5042" s="333"/>
      <c r="U5042" s="333"/>
      <c r="W5042" s="333"/>
      <c r="AA5042" s="333"/>
      <c r="AC5042" s="333"/>
      <c r="AE5042" s="333"/>
      <c r="AG5042" s="333"/>
      <c r="AM5042" s="333"/>
      <c r="AO5042" s="333"/>
      <c r="AS5042" s="333"/>
      <c r="AU5042" s="333"/>
      <c r="AW5042" s="333"/>
      <c r="AX5042" s="120"/>
    </row>
    <row r="5043" spans="4:50">
      <c r="D5043" s="120"/>
      <c r="E5043" s="120"/>
      <c r="F5043" s="333"/>
      <c r="G5043" s="333"/>
      <c r="H5043" s="333"/>
      <c r="I5043" s="333"/>
      <c r="K5043" s="333"/>
      <c r="O5043" s="333"/>
      <c r="Q5043" s="333"/>
      <c r="S5043" s="333"/>
      <c r="U5043" s="333"/>
      <c r="W5043" s="333"/>
      <c r="AA5043" s="333"/>
      <c r="AC5043" s="333"/>
      <c r="AE5043" s="333"/>
      <c r="AG5043" s="333"/>
      <c r="AM5043" s="333"/>
      <c r="AO5043" s="333"/>
      <c r="AS5043" s="333"/>
      <c r="AU5043" s="333"/>
      <c r="AW5043" s="333"/>
      <c r="AX5043" s="120"/>
    </row>
    <row r="5044" spans="4:50">
      <c r="D5044" s="120"/>
      <c r="E5044" s="120"/>
      <c r="F5044" s="333"/>
      <c r="G5044" s="333"/>
      <c r="H5044" s="333"/>
      <c r="I5044" s="333"/>
      <c r="K5044" s="333"/>
      <c r="O5044" s="333"/>
      <c r="Q5044" s="333"/>
      <c r="S5044" s="333"/>
      <c r="U5044" s="333"/>
      <c r="W5044" s="333"/>
      <c r="AA5044" s="333"/>
      <c r="AC5044" s="333"/>
      <c r="AE5044" s="333"/>
      <c r="AG5044" s="333"/>
      <c r="AM5044" s="333"/>
      <c r="AO5044" s="333"/>
      <c r="AS5044" s="333"/>
      <c r="AU5044" s="333"/>
      <c r="AW5044" s="333"/>
      <c r="AX5044" s="120"/>
    </row>
    <row r="5045" spans="4:50">
      <c r="D5045" s="120"/>
      <c r="E5045" s="120"/>
      <c r="F5045" s="333"/>
      <c r="G5045" s="333"/>
      <c r="H5045" s="333"/>
      <c r="I5045" s="333"/>
      <c r="K5045" s="333"/>
      <c r="O5045" s="333"/>
      <c r="Q5045" s="333"/>
      <c r="S5045" s="333"/>
      <c r="U5045" s="333"/>
      <c r="W5045" s="333"/>
      <c r="AA5045" s="333"/>
      <c r="AC5045" s="333"/>
      <c r="AE5045" s="333"/>
      <c r="AG5045" s="333"/>
      <c r="AM5045" s="333"/>
      <c r="AO5045" s="333"/>
      <c r="AS5045" s="333"/>
      <c r="AU5045" s="333"/>
      <c r="AW5045" s="333"/>
      <c r="AX5045" s="120"/>
    </row>
    <row r="5046" spans="4:50">
      <c r="D5046" s="120"/>
      <c r="E5046" s="120"/>
      <c r="F5046" s="333"/>
      <c r="G5046" s="333"/>
      <c r="H5046" s="333"/>
      <c r="I5046" s="333"/>
      <c r="K5046" s="333"/>
      <c r="O5046" s="333"/>
      <c r="Q5046" s="333"/>
      <c r="S5046" s="333"/>
      <c r="U5046" s="333"/>
      <c r="W5046" s="333"/>
      <c r="AA5046" s="333"/>
      <c r="AC5046" s="333"/>
      <c r="AE5046" s="333"/>
      <c r="AG5046" s="333"/>
      <c r="AM5046" s="333"/>
      <c r="AO5046" s="333"/>
      <c r="AS5046" s="333"/>
      <c r="AU5046" s="333"/>
      <c r="AW5046" s="333"/>
      <c r="AX5046" s="120"/>
    </row>
    <row r="5047" spans="4:50">
      <c r="D5047" s="120"/>
      <c r="E5047" s="120"/>
      <c r="F5047" s="333"/>
      <c r="G5047" s="333"/>
      <c r="H5047" s="333"/>
      <c r="I5047" s="333"/>
      <c r="K5047" s="333"/>
      <c r="O5047" s="333"/>
      <c r="Q5047" s="333"/>
      <c r="S5047" s="333"/>
      <c r="U5047" s="333"/>
      <c r="W5047" s="333"/>
      <c r="AA5047" s="333"/>
      <c r="AC5047" s="333"/>
      <c r="AE5047" s="333"/>
      <c r="AG5047" s="333"/>
      <c r="AM5047" s="333"/>
      <c r="AO5047" s="333"/>
      <c r="AS5047" s="333"/>
      <c r="AU5047" s="333"/>
      <c r="AW5047" s="333"/>
      <c r="AX5047" s="120"/>
    </row>
    <row r="5048" spans="4:50">
      <c r="D5048" s="120"/>
      <c r="E5048" s="120"/>
      <c r="F5048" s="333"/>
      <c r="G5048" s="333"/>
      <c r="H5048" s="333"/>
      <c r="I5048" s="333"/>
      <c r="K5048" s="333"/>
      <c r="O5048" s="333"/>
      <c r="Q5048" s="333"/>
      <c r="S5048" s="333"/>
      <c r="U5048" s="333"/>
      <c r="W5048" s="333"/>
      <c r="AA5048" s="333"/>
      <c r="AC5048" s="333"/>
      <c r="AE5048" s="333"/>
      <c r="AG5048" s="333"/>
      <c r="AM5048" s="333"/>
      <c r="AO5048" s="333"/>
      <c r="AS5048" s="333"/>
      <c r="AU5048" s="333"/>
      <c r="AW5048" s="333"/>
      <c r="AX5048" s="120"/>
    </row>
    <row r="5049" spans="4:50">
      <c r="D5049" s="120"/>
      <c r="E5049" s="120"/>
      <c r="F5049" s="333"/>
      <c r="G5049" s="333"/>
      <c r="H5049" s="333"/>
      <c r="I5049" s="333"/>
      <c r="K5049" s="333"/>
      <c r="O5049" s="333"/>
      <c r="Q5049" s="333"/>
      <c r="S5049" s="333"/>
      <c r="U5049" s="333"/>
      <c r="W5049" s="333"/>
      <c r="AA5049" s="333"/>
      <c r="AC5049" s="333"/>
      <c r="AE5049" s="333"/>
      <c r="AG5049" s="333"/>
      <c r="AM5049" s="333"/>
      <c r="AO5049" s="333"/>
      <c r="AS5049" s="333"/>
      <c r="AU5049" s="333"/>
      <c r="AW5049" s="333"/>
      <c r="AX5049" s="120"/>
    </row>
    <row r="5050" spans="4:50">
      <c r="D5050" s="120"/>
      <c r="E5050" s="120"/>
      <c r="F5050" s="333"/>
      <c r="G5050" s="333"/>
      <c r="H5050" s="333"/>
      <c r="I5050" s="333"/>
      <c r="K5050" s="333"/>
      <c r="O5050" s="333"/>
      <c r="Q5050" s="333"/>
      <c r="S5050" s="333"/>
      <c r="U5050" s="333"/>
      <c r="W5050" s="333"/>
      <c r="AA5050" s="333"/>
      <c r="AC5050" s="333"/>
      <c r="AE5050" s="333"/>
      <c r="AG5050" s="333"/>
      <c r="AM5050" s="333"/>
      <c r="AO5050" s="333"/>
      <c r="AS5050" s="333"/>
      <c r="AU5050" s="333"/>
      <c r="AW5050" s="333"/>
      <c r="AX5050" s="120"/>
    </row>
    <row r="5051" spans="4:50">
      <c r="D5051" s="120"/>
      <c r="E5051" s="120"/>
      <c r="F5051" s="333"/>
      <c r="G5051" s="333"/>
      <c r="H5051" s="333"/>
      <c r="I5051" s="333"/>
      <c r="K5051" s="333"/>
      <c r="O5051" s="333"/>
      <c r="Q5051" s="333"/>
      <c r="S5051" s="333"/>
      <c r="U5051" s="333"/>
      <c r="W5051" s="333"/>
      <c r="AA5051" s="333"/>
      <c r="AC5051" s="333"/>
      <c r="AE5051" s="333"/>
      <c r="AG5051" s="333"/>
      <c r="AM5051" s="333"/>
      <c r="AO5051" s="333"/>
      <c r="AS5051" s="333"/>
      <c r="AU5051" s="333"/>
      <c r="AW5051" s="333"/>
      <c r="AX5051" s="120"/>
    </row>
    <row r="5052" spans="4:50">
      <c r="D5052" s="120"/>
      <c r="E5052" s="120"/>
      <c r="F5052" s="333"/>
      <c r="G5052" s="333"/>
      <c r="H5052" s="333"/>
      <c r="I5052" s="333"/>
      <c r="K5052" s="333"/>
      <c r="O5052" s="333"/>
      <c r="Q5052" s="333"/>
      <c r="S5052" s="333"/>
      <c r="U5052" s="333"/>
      <c r="W5052" s="333"/>
      <c r="AA5052" s="333"/>
      <c r="AC5052" s="333"/>
      <c r="AE5052" s="333"/>
      <c r="AG5052" s="333"/>
      <c r="AM5052" s="333"/>
      <c r="AO5052" s="333"/>
      <c r="AS5052" s="333"/>
      <c r="AU5052" s="333"/>
      <c r="AW5052" s="333"/>
      <c r="AX5052" s="120"/>
    </row>
    <row r="5053" spans="4:50">
      <c r="D5053" s="120"/>
      <c r="E5053" s="120"/>
      <c r="F5053" s="333"/>
      <c r="G5053" s="333"/>
      <c r="H5053" s="333"/>
      <c r="I5053" s="333"/>
      <c r="K5053" s="333"/>
      <c r="O5053" s="333"/>
      <c r="Q5053" s="333"/>
      <c r="S5053" s="333"/>
      <c r="U5053" s="333"/>
      <c r="W5053" s="333"/>
      <c r="AA5053" s="333"/>
      <c r="AC5053" s="333"/>
      <c r="AE5053" s="333"/>
      <c r="AG5053" s="333"/>
      <c r="AM5053" s="333"/>
      <c r="AO5053" s="333"/>
      <c r="AS5053" s="333"/>
      <c r="AU5053" s="333"/>
      <c r="AW5053" s="333"/>
      <c r="AX5053" s="120"/>
    </row>
    <row r="5054" spans="4:50">
      <c r="D5054" s="120"/>
      <c r="E5054" s="120"/>
      <c r="F5054" s="333"/>
      <c r="G5054" s="333"/>
      <c r="H5054" s="333"/>
      <c r="I5054" s="333"/>
      <c r="K5054" s="333"/>
      <c r="O5054" s="333"/>
      <c r="Q5054" s="333"/>
      <c r="S5054" s="333"/>
      <c r="U5054" s="333"/>
      <c r="W5054" s="333"/>
      <c r="AA5054" s="333"/>
      <c r="AC5054" s="333"/>
      <c r="AE5054" s="333"/>
      <c r="AG5054" s="333"/>
      <c r="AM5054" s="333"/>
      <c r="AO5054" s="333"/>
      <c r="AS5054" s="333"/>
      <c r="AU5054" s="333"/>
      <c r="AW5054" s="333"/>
      <c r="AX5054" s="120"/>
    </row>
    <row r="5055" spans="4:50">
      <c r="D5055" s="120"/>
      <c r="E5055" s="120"/>
      <c r="F5055" s="333"/>
      <c r="G5055" s="333"/>
      <c r="H5055" s="333"/>
      <c r="I5055" s="333"/>
      <c r="K5055" s="333"/>
      <c r="O5055" s="333"/>
      <c r="Q5055" s="333"/>
      <c r="S5055" s="333"/>
      <c r="U5055" s="333"/>
      <c r="W5055" s="333"/>
      <c r="AA5055" s="333"/>
      <c r="AC5055" s="333"/>
      <c r="AE5055" s="333"/>
      <c r="AG5055" s="333"/>
      <c r="AM5055" s="333"/>
      <c r="AO5055" s="333"/>
      <c r="AS5055" s="333"/>
      <c r="AU5055" s="333"/>
      <c r="AW5055" s="333"/>
      <c r="AX5055" s="120"/>
    </row>
    <row r="5056" spans="4:50">
      <c r="D5056" s="120"/>
      <c r="E5056" s="120"/>
      <c r="F5056" s="333"/>
      <c r="G5056" s="333"/>
      <c r="H5056" s="333"/>
      <c r="I5056" s="333"/>
      <c r="K5056" s="333"/>
      <c r="O5056" s="333"/>
      <c r="Q5056" s="333"/>
      <c r="S5056" s="333"/>
      <c r="U5056" s="333"/>
      <c r="W5056" s="333"/>
      <c r="AA5056" s="333"/>
      <c r="AC5056" s="333"/>
      <c r="AE5056" s="333"/>
      <c r="AG5056" s="333"/>
      <c r="AM5056" s="333"/>
      <c r="AO5056" s="333"/>
      <c r="AS5056" s="333"/>
      <c r="AU5056" s="333"/>
      <c r="AW5056" s="333"/>
      <c r="AX5056" s="120"/>
    </row>
    <row r="5057" spans="4:50">
      <c r="D5057" s="120"/>
      <c r="E5057" s="120"/>
      <c r="F5057" s="333"/>
      <c r="G5057" s="333"/>
      <c r="H5057" s="333"/>
      <c r="I5057" s="333"/>
      <c r="K5057" s="333"/>
      <c r="O5057" s="333"/>
      <c r="Q5057" s="333"/>
      <c r="S5057" s="333"/>
      <c r="U5057" s="333"/>
      <c r="W5057" s="333"/>
      <c r="AA5057" s="333"/>
      <c r="AC5057" s="333"/>
      <c r="AE5057" s="333"/>
      <c r="AG5057" s="333"/>
      <c r="AM5057" s="333"/>
      <c r="AO5057" s="333"/>
      <c r="AS5057" s="333"/>
      <c r="AU5057" s="333"/>
      <c r="AW5057" s="333"/>
      <c r="AX5057" s="120"/>
    </row>
    <row r="5058" spans="4:50">
      <c r="D5058" s="120"/>
      <c r="E5058" s="120"/>
      <c r="F5058" s="333"/>
      <c r="G5058" s="333"/>
      <c r="H5058" s="333"/>
      <c r="I5058" s="333"/>
      <c r="K5058" s="333"/>
      <c r="O5058" s="333"/>
      <c r="Q5058" s="333"/>
      <c r="S5058" s="333"/>
      <c r="U5058" s="333"/>
      <c r="W5058" s="333"/>
      <c r="AA5058" s="333"/>
      <c r="AC5058" s="333"/>
      <c r="AE5058" s="333"/>
      <c r="AG5058" s="333"/>
      <c r="AM5058" s="333"/>
      <c r="AO5058" s="333"/>
      <c r="AS5058" s="333"/>
      <c r="AU5058" s="333"/>
      <c r="AW5058" s="333"/>
      <c r="AX5058" s="120"/>
    </row>
    <row r="5059" spans="4:50">
      <c r="D5059" s="120"/>
      <c r="E5059" s="120"/>
      <c r="F5059" s="333"/>
      <c r="G5059" s="333"/>
      <c r="H5059" s="333"/>
      <c r="I5059" s="333"/>
      <c r="K5059" s="333"/>
      <c r="O5059" s="333"/>
      <c r="Q5059" s="333"/>
      <c r="S5059" s="333"/>
      <c r="U5059" s="333"/>
      <c r="W5059" s="333"/>
      <c r="AA5059" s="333"/>
      <c r="AC5059" s="333"/>
      <c r="AE5059" s="333"/>
      <c r="AG5059" s="333"/>
      <c r="AM5059" s="333"/>
      <c r="AO5059" s="333"/>
      <c r="AS5059" s="333"/>
      <c r="AU5059" s="333"/>
      <c r="AW5059" s="333"/>
      <c r="AX5059" s="120"/>
    </row>
    <row r="5060" spans="4:50">
      <c r="D5060" s="120"/>
      <c r="E5060" s="120"/>
      <c r="F5060" s="333"/>
      <c r="G5060" s="333"/>
      <c r="H5060" s="333"/>
      <c r="I5060" s="333"/>
      <c r="K5060" s="333"/>
      <c r="O5060" s="333"/>
      <c r="Q5060" s="333"/>
      <c r="S5060" s="333"/>
      <c r="U5060" s="333"/>
      <c r="W5060" s="333"/>
      <c r="AA5060" s="333"/>
      <c r="AC5060" s="333"/>
      <c r="AE5060" s="333"/>
      <c r="AG5060" s="333"/>
      <c r="AM5060" s="333"/>
      <c r="AO5060" s="333"/>
      <c r="AS5060" s="333"/>
      <c r="AU5060" s="333"/>
      <c r="AW5060" s="333"/>
      <c r="AX5060" s="120"/>
    </row>
    <row r="5061" spans="4:50">
      <c r="D5061" s="120"/>
      <c r="E5061" s="120"/>
      <c r="F5061" s="333"/>
      <c r="G5061" s="333"/>
      <c r="H5061" s="333"/>
      <c r="I5061" s="333"/>
      <c r="K5061" s="333"/>
      <c r="O5061" s="333"/>
      <c r="Q5061" s="333"/>
      <c r="S5061" s="333"/>
      <c r="U5061" s="333"/>
      <c r="W5061" s="333"/>
      <c r="AA5061" s="333"/>
      <c r="AC5061" s="333"/>
      <c r="AE5061" s="333"/>
      <c r="AG5061" s="333"/>
      <c r="AM5061" s="333"/>
      <c r="AO5061" s="333"/>
      <c r="AS5061" s="333"/>
      <c r="AU5061" s="333"/>
      <c r="AW5061" s="333"/>
      <c r="AX5061" s="120"/>
    </row>
    <row r="5062" spans="4:50">
      <c r="D5062" s="120"/>
      <c r="E5062" s="120"/>
      <c r="F5062" s="333"/>
      <c r="G5062" s="333"/>
      <c r="H5062" s="333"/>
      <c r="I5062" s="333"/>
      <c r="K5062" s="333"/>
      <c r="O5062" s="333"/>
      <c r="Q5062" s="333"/>
      <c r="S5062" s="333"/>
      <c r="U5062" s="333"/>
      <c r="W5062" s="333"/>
      <c r="AA5062" s="333"/>
      <c r="AC5062" s="333"/>
      <c r="AE5062" s="333"/>
      <c r="AG5062" s="333"/>
      <c r="AM5062" s="333"/>
      <c r="AO5062" s="333"/>
      <c r="AS5062" s="333"/>
      <c r="AU5062" s="333"/>
      <c r="AW5062" s="333"/>
      <c r="AX5062" s="120"/>
    </row>
    <row r="5063" spans="4:50">
      <c r="D5063" s="120"/>
      <c r="E5063" s="120"/>
      <c r="F5063" s="333"/>
      <c r="G5063" s="333"/>
      <c r="H5063" s="333"/>
      <c r="I5063" s="333"/>
      <c r="K5063" s="333"/>
      <c r="O5063" s="333"/>
      <c r="Q5063" s="333"/>
      <c r="S5063" s="333"/>
      <c r="U5063" s="333"/>
      <c r="W5063" s="333"/>
      <c r="AA5063" s="333"/>
      <c r="AC5063" s="333"/>
      <c r="AE5063" s="333"/>
      <c r="AG5063" s="333"/>
      <c r="AM5063" s="333"/>
      <c r="AO5063" s="333"/>
      <c r="AS5063" s="333"/>
      <c r="AU5063" s="333"/>
      <c r="AW5063" s="333"/>
      <c r="AX5063" s="120"/>
    </row>
    <row r="5064" spans="4:50">
      <c r="D5064" s="120"/>
      <c r="E5064" s="120"/>
      <c r="F5064" s="333"/>
      <c r="G5064" s="333"/>
      <c r="H5064" s="333"/>
      <c r="I5064" s="333"/>
      <c r="K5064" s="333"/>
      <c r="O5064" s="333"/>
      <c r="Q5064" s="333"/>
      <c r="S5064" s="333"/>
      <c r="U5064" s="333"/>
      <c r="W5064" s="333"/>
      <c r="AA5064" s="333"/>
      <c r="AC5064" s="333"/>
      <c r="AE5064" s="333"/>
      <c r="AG5064" s="333"/>
      <c r="AM5064" s="333"/>
      <c r="AO5064" s="333"/>
      <c r="AS5064" s="333"/>
      <c r="AU5064" s="333"/>
      <c r="AW5064" s="333"/>
      <c r="AX5064" s="120"/>
    </row>
    <row r="5065" spans="4:50">
      <c r="D5065" s="120"/>
      <c r="E5065" s="120"/>
      <c r="F5065" s="333"/>
      <c r="G5065" s="333"/>
      <c r="H5065" s="333"/>
      <c r="I5065" s="333"/>
      <c r="K5065" s="333"/>
      <c r="O5065" s="333"/>
      <c r="Q5065" s="333"/>
      <c r="S5065" s="333"/>
      <c r="U5065" s="333"/>
      <c r="W5065" s="333"/>
      <c r="AA5065" s="333"/>
      <c r="AC5065" s="333"/>
      <c r="AE5065" s="333"/>
      <c r="AG5065" s="333"/>
      <c r="AM5065" s="333"/>
      <c r="AO5065" s="333"/>
      <c r="AS5065" s="333"/>
      <c r="AU5065" s="333"/>
      <c r="AW5065" s="333"/>
      <c r="AX5065" s="120"/>
    </row>
    <row r="5066" spans="4:50">
      <c r="D5066" s="120"/>
      <c r="E5066" s="120"/>
      <c r="F5066" s="333"/>
      <c r="G5066" s="333"/>
      <c r="H5066" s="333"/>
      <c r="I5066" s="333"/>
      <c r="K5066" s="333"/>
      <c r="O5066" s="333"/>
      <c r="Q5066" s="333"/>
      <c r="S5066" s="333"/>
      <c r="U5066" s="333"/>
      <c r="W5066" s="333"/>
      <c r="AA5066" s="333"/>
      <c r="AC5066" s="333"/>
      <c r="AE5066" s="333"/>
      <c r="AG5066" s="333"/>
      <c r="AM5066" s="333"/>
      <c r="AO5066" s="333"/>
      <c r="AS5066" s="333"/>
      <c r="AU5066" s="333"/>
      <c r="AW5066" s="333"/>
      <c r="AX5066" s="120"/>
    </row>
    <row r="5067" spans="4:50">
      <c r="D5067" s="120"/>
      <c r="E5067" s="120"/>
      <c r="F5067" s="333"/>
      <c r="G5067" s="333"/>
      <c r="H5067" s="333"/>
      <c r="I5067" s="333"/>
      <c r="K5067" s="333"/>
      <c r="O5067" s="333"/>
      <c r="Q5067" s="333"/>
      <c r="S5067" s="333"/>
      <c r="U5067" s="333"/>
      <c r="W5067" s="333"/>
      <c r="AA5067" s="333"/>
      <c r="AC5067" s="333"/>
      <c r="AE5067" s="333"/>
      <c r="AG5067" s="333"/>
      <c r="AM5067" s="333"/>
      <c r="AO5067" s="333"/>
      <c r="AS5067" s="333"/>
      <c r="AU5067" s="333"/>
      <c r="AW5067" s="333"/>
      <c r="AX5067" s="120"/>
    </row>
    <row r="5068" spans="4:50">
      <c r="D5068" s="120"/>
      <c r="E5068" s="120"/>
      <c r="F5068" s="333"/>
      <c r="G5068" s="333"/>
      <c r="H5068" s="333"/>
      <c r="I5068" s="333"/>
      <c r="K5068" s="333"/>
      <c r="O5068" s="333"/>
      <c r="Q5068" s="333"/>
      <c r="S5068" s="333"/>
      <c r="U5068" s="333"/>
      <c r="W5068" s="333"/>
      <c r="AA5068" s="333"/>
      <c r="AC5068" s="333"/>
      <c r="AE5068" s="333"/>
      <c r="AG5068" s="333"/>
      <c r="AM5068" s="333"/>
      <c r="AO5068" s="333"/>
      <c r="AS5068" s="333"/>
      <c r="AU5068" s="333"/>
      <c r="AW5068" s="333"/>
      <c r="AX5068" s="120"/>
    </row>
    <row r="5069" spans="4:50">
      <c r="D5069" s="120"/>
      <c r="E5069" s="120"/>
      <c r="F5069" s="333"/>
      <c r="G5069" s="333"/>
      <c r="H5069" s="333"/>
      <c r="I5069" s="333"/>
      <c r="K5069" s="333"/>
      <c r="O5069" s="333"/>
      <c r="Q5069" s="333"/>
      <c r="S5069" s="333"/>
      <c r="U5069" s="333"/>
      <c r="W5069" s="333"/>
      <c r="AA5069" s="333"/>
      <c r="AC5069" s="333"/>
      <c r="AE5069" s="333"/>
      <c r="AG5069" s="333"/>
      <c r="AM5069" s="333"/>
      <c r="AO5069" s="333"/>
      <c r="AS5069" s="333"/>
      <c r="AU5069" s="333"/>
      <c r="AW5069" s="333"/>
      <c r="AX5069" s="120"/>
    </row>
    <row r="5070" spans="4:50">
      <c r="D5070" s="120"/>
      <c r="E5070" s="120"/>
      <c r="F5070" s="333"/>
      <c r="G5070" s="333"/>
      <c r="H5070" s="333"/>
      <c r="I5070" s="333"/>
      <c r="K5070" s="333"/>
      <c r="O5070" s="333"/>
      <c r="Q5070" s="333"/>
      <c r="S5070" s="333"/>
      <c r="U5070" s="333"/>
      <c r="W5070" s="333"/>
      <c r="AA5070" s="333"/>
      <c r="AC5070" s="333"/>
      <c r="AE5070" s="333"/>
      <c r="AG5070" s="333"/>
      <c r="AM5070" s="333"/>
      <c r="AO5070" s="333"/>
      <c r="AS5070" s="333"/>
      <c r="AU5070" s="333"/>
      <c r="AW5070" s="333"/>
      <c r="AX5070" s="120"/>
    </row>
    <row r="5071" spans="4:50">
      <c r="D5071" s="120"/>
      <c r="E5071" s="120"/>
      <c r="F5071" s="333"/>
      <c r="G5071" s="333"/>
      <c r="H5071" s="333"/>
      <c r="I5071" s="333"/>
      <c r="K5071" s="333"/>
      <c r="O5071" s="333"/>
      <c r="Q5071" s="333"/>
      <c r="S5071" s="333"/>
      <c r="U5071" s="333"/>
      <c r="W5071" s="333"/>
      <c r="AA5071" s="333"/>
      <c r="AC5071" s="333"/>
      <c r="AE5071" s="333"/>
      <c r="AG5071" s="333"/>
      <c r="AM5071" s="333"/>
      <c r="AO5071" s="333"/>
      <c r="AS5071" s="333"/>
      <c r="AU5071" s="333"/>
      <c r="AW5071" s="333"/>
      <c r="AX5071" s="120"/>
    </row>
    <row r="5072" spans="4:50">
      <c r="D5072" s="120"/>
      <c r="E5072" s="120"/>
      <c r="F5072" s="333"/>
      <c r="G5072" s="333"/>
      <c r="H5072" s="333"/>
      <c r="I5072" s="333"/>
      <c r="K5072" s="333"/>
      <c r="O5072" s="333"/>
      <c r="Q5072" s="333"/>
      <c r="S5072" s="333"/>
      <c r="U5072" s="333"/>
      <c r="W5072" s="333"/>
      <c r="AA5072" s="333"/>
      <c r="AC5072" s="333"/>
      <c r="AE5072" s="333"/>
      <c r="AG5072" s="333"/>
      <c r="AM5072" s="333"/>
      <c r="AO5072" s="333"/>
      <c r="AS5072" s="333"/>
      <c r="AU5072" s="333"/>
      <c r="AW5072" s="333"/>
      <c r="AX5072" s="120"/>
    </row>
    <row r="5073" spans="4:50">
      <c r="D5073" s="120"/>
      <c r="E5073" s="120"/>
      <c r="F5073" s="333"/>
      <c r="G5073" s="333"/>
      <c r="H5073" s="333"/>
      <c r="I5073" s="333"/>
      <c r="K5073" s="333"/>
      <c r="O5073" s="333"/>
      <c r="Q5073" s="333"/>
      <c r="S5073" s="333"/>
      <c r="U5073" s="333"/>
      <c r="W5073" s="333"/>
      <c r="AA5073" s="333"/>
      <c r="AC5073" s="333"/>
      <c r="AE5073" s="333"/>
      <c r="AG5073" s="333"/>
      <c r="AM5073" s="333"/>
      <c r="AO5073" s="333"/>
      <c r="AS5073" s="333"/>
      <c r="AU5073" s="333"/>
      <c r="AW5073" s="333"/>
      <c r="AX5073" s="120"/>
    </row>
    <row r="5074" spans="4:50">
      <c r="D5074" s="120"/>
      <c r="E5074" s="120"/>
      <c r="F5074" s="333"/>
      <c r="G5074" s="333"/>
      <c r="H5074" s="333"/>
      <c r="I5074" s="333"/>
      <c r="K5074" s="333"/>
      <c r="O5074" s="333"/>
      <c r="Q5074" s="333"/>
      <c r="S5074" s="333"/>
      <c r="U5074" s="333"/>
      <c r="W5074" s="333"/>
      <c r="AA5074" s="333"/>
      <c r="AC5074" s="333"/>
      <c r="AE5074" s="333"/>
      <c r="AG5074" s="333"/>
      <c r="AM5074" s="333"/>
      <c r="AO5074" s="333"/>
      <c r="AS5074" s="333"/>
      <c r="AU5074" s="333"/>
      <c r="AW5074" s="333"/>
      <c r="AX5074" s="120"/>
    </row>
    <row r="5075" spans="4:50">
      <c r="D5075" s="120"/>
      <c r="E5075" s="120"/>
      <c r="F5075" s="333"/>
      <c r="G5075" s="333"/>
      <c r="H5075" s="333"/>
      <c r="I5075" s="333"/>
      <c r="K5075" s="333"/>
      <c r="O5075" s="333"/>
      <c r="Q5075" s="333"/>
      <c r="S5075" s="333"/>
      <c r="U5075" s="333"/>
      <c r="W5075" s="333"/>
      <c r="AA5075" s="333"/>
      <c r="AC5075" s="333"/>
      <c r="AE5075" s="333"/>
      <c r="AG5075" s="333"/>
      <c r="AM5075" s="333"/>
      <c r="AO5075" s="333"/>
      <c r="AS5075" s="333"/>
      <c r="AU5075" s="333"/>
      <c r="AW5075" s="333"/>
      <c r="AX5075" s="120"/>
    </row>
    <row r="5076" spans="4:50">
      <c r="D5076" s="120"/>
      <c r="E5076" s="120"/>
      <c r="F5076" s="333"/>
      <c r="G5076" s="333"/>
      <c r="H5076" s="333"/>
      <c r="I5076" s="333"/>
      <c r="K5076" s="333"/>
      <c r="O5076" s="333"/>
      <c r="Q5076" s="333"/>
      <c r="S5076" s="333"/>
      <c r="U5076" s="333"/>
      <c r="W5076" s="333"/>
      <c r="AA5076" s="333"/>
      <c r="AC5076" s="333"/>
      <c r="AE5076" s="333"/>
      <c r="AG5076" s="333"/>
      <c r="AM5076" s="333"/>
      <c r="AO5076" s="333"/>
      <c r="AS5076" s="333"/>
      <c r="AU5076" s="333"/>
      <c r="AW5076" s="333"/>
      <c r="AX5076" s="120"/>
    </row>
    <row r="5077" spans="4:50">
      <c r="D5077" s="120"/>
      <c r="E5077" s="120"/>
      <c r="F5077" s="333"/>
      <c r="G5077" s="333"/>
      <c r="H5077" s="333"/>
      <c r="I5077" s="333"/>
      <c r="K5077" s="333"/>
      <c r="O5077" s="333"/>
      <c r="Q5077" s="333"/>
      <c r="S5077" s="333"/>
      <c r="U5077" s="333"/>
      <c r="W5077" s="333"/>
      <c r="AA5077" s="333"/>
      <c r="AC5077" s="333"/>
      <c r="AE5077" s="333"/>
      <c r="AG5077" s="333"/>
      <c r="AM5077" s="333"/>
      <c r="AO5077" s="333"/>
      <c r="AS5077" s="333"/>
      <c r="AU5077" s="333"/>
      <c r="AW5077" s="333"/>
      <c r="AX5077" s="120"/>
    </row>
    <row r="5078" spans="4:50">
      <c r="D5078" s="120"/>
      <c r="E5078" s="120"/>
      <c r="F5078" s="333"/>
      <c r="G5078" s="333"/>
      <c r="H5078" s="333"/>
      <c r="I5078" s="333"/>
      <c r="K5078" s="333"/>
      <c r="O5078" s="333"/>
      <c r="Q5078" s="333"/>
      <c r="S5078" s="333"/>
      <c r="U5078" s="333"/>
      <c r="W5078" s="333"/>
      <c r="AA5078" s="333"/>
      <c r="AC5078" s="333"/>
      <c r="AE5078" s="333"/>
      <c r="AG5078" s="333"/>
      <c r="AM5078" s="333"/>
      <c r="AO5078" s="333"/>
      <c r="AS5078" s="333"/>
      <c r="AU5078" s="333"/>
      <c r="AW5078" s="333"/>
      <c r="AX5078" s="120"/>
    </row>
    <row r="5079" spans="4:50">
      <c r="D5079" s="120"/>
      <c r="E5079" s="120"/>
      <c r="F5079" s="333"/>
      <c r="G5079" s="333"/>
      <c r="H5079" s="333"/>
      <c r="I5079" s="333"/>
      <c r="K5079" s="333"/>
      <c r="O5079" s="333"/>
      <c r="Q5079" s="333"/>
      <c r="S5079" s="333"/>
      <c r="U5079" s="333"/>
      <c r="W5079" s="333"/>
      <c r="AA5079" s="333"/>
      <c r="AC5079" s="333"/>
      <c r="AE5079" s="333"/>
      <c r="AG5079" s="333"/>
      <c r="AM5079" s="333"/>
      <c r="AO5079" s="333"/>
      <c r="AS5079" s="333"/>
      <c r="AU5079" s="333"/>
      <c r="AW5079" s="333"/>
      <c r="AX5079" s="120"/>
    </row>
    <row r="5080" spans="4:50">
      <c r="D5080" s="120"/>
      <c r="E5080" s="120"/>
      <c r="F5080" s="333"/>
      <c r="G5080" s="333"/>
      <c r="H5080" s="333"/>
      <c r="I5080" s="333"/>
      <c r="K5080" s="333"/>
      <c r="O5080" s="333"/>
      <c r="Q5080" s="333"/>
      <c r="S5080" s="333"/>
      <c r="U5080" s="333"/>
      <c r="W5080" s="333"/>
      <c r="AA5080" s="333"/>
      <c r="AC5080" s="333"/>
      <c r="AE5080" s="333"/>
      <c r="AG5080" s="333"/>
      <c r="AM5080" s="333"/>
      <c r="AO5080" s="333"/>
      <c r="AS5080" s="333"/>
      <c r="AU5080" s="333"/>
      <c r="AW5080" s="333"/>
      <c r="AX5080" s="120"/>
    </row>
    <row r="5081" spans="4:50">
      <c r="D5081" s="120"/>
      <c r="E5081" s="120"/>
      <c r="F5081" s="333"/>
      <c r="G5081" s="333"/>
      <c r="H5081" s="333"/>
      <c r="I5081" s="333"/>
      <c r="K5081" s="333"/>
      <c r="O5081" s="333"/>
      <c r="Q5081" s="333"/>
      <c r="S5081" s="333"/>
      <c r="U5081" s="333"/>
      <c r="W5081" s="333"/>
      <c r="AA5081" s="333"/>
      <c r="AC5081" s="333"/>
      <c r="AE5081" s="333"/>
      <c r="AG5081" s="333"/>
      <c r="AM5081" s="333"/>
      <c r="AO5081" s="333"/>
      <c r="AS5081" s="333"/>
      <c r="AU5081" s="333"/>
      <c r="AW5081" s="333"/>
      <c r="AX5081" s="120"/>
    </row>
    <row r="5082" spans="4:50">
      <c r="D5082" s="120"/>
      <c r="E5082" s="120"/>
      <c r="F5082" s="333"/>
      <c r="G5082" s="333"/>
      <c r="H5082" s="333"/>
      <c r="I5082" s="333"/>
      <c r="K5082" s="333"/>
      <c r="O5082" s="333"/>
      <c r="Q5082" s="333"/>
      <c r="S5082" s="333"/>
      <c r="U5082" s="333"/>
      <c r="W5082" s="333"/>
      <c r="AA5082" s="333"/>
      <c r="AC5082" s="333"/>
      <c r="AE5082" s="333"/>
      <c r="AG5082" s="333"/>
      <c r="AM5082" s="333"/>
      <c r="AO5082" s="333"/>
      <c r="AS5082" s="333"/>
      <c r="AU5082" s="333"/>
      <c r="AW5082" s="333"/>
      <c r="AX5082" s="120"/>
    </row>
    <row r="5083" spans="4:50">
      <c r="D5083" s="120"/>
      <c r="E5083" s="120"/>
      <c r="F5083" s="333"/>
      <c r="G5083" s="333"/>
      <c r="H5083" s="333"/>
      <c r="I5083" s="333"/>
      <c r="K5083" s="333"/>
      <c r="O5083" s="333"/>
      <c r="Q5083" s="333"/>
      <c r="S5083" s="333"/>
      <c r="U5083" s="333"/>
      <c r="W5083" s="333"/>
      <c r="AA5083" s="333"/>
      <c r="AC5083" s="333"/>
      <c r="AE5083" s="333"/>
      <c r="AG5083" s="333"/>
      <c r="AM5083" s="333"/>
      <c r="AO5083" s="333"/>
      <c r="AS5083" s="333"/>
      <c r="AU5083" s="333"/>
      <c r="AW5083" s="333"/>
      <c r="AX5083" s="120"/>
    </row>
    <row r="5084" spans="4:50">
      <c r="D5084" s="120"/>
      <c r="E5084" s="120"/>
      <c r="F5084" s="333"/>
      <c r="G5084" s="333"/>
      <c r="H5084" s="333"/>
      <c r="I5084" s="333"/>
      <c r="K5084" s="333"/>
      <c r="O5084" s="333"/>
      <c r="Q5084" s="333"/>
      <c r="S5084" s="333"/>
      <c r="U5084" s="333"/>
      <c r="W5084" s="333"/>
      <c r="AA5084" s="333"/>
      <c r="AC5084" s="333"/>
      <c r="AE5084" s="333"/>
      <c r="AG5084" s="333"/>
      <c r="AM5084" s="333"/>
      <c r="AO5084" s="333"/>
      <c r="AS5084" s="333"/>
      <c r="AU5084" s="333"/>
      <c r="AW5084" s="333"/>
      <c r="AX5084" s="120"/>
    </row>
    <row r="5085" spans="4:50">
      <c r="D5085" s="120"/>
      <c r="E5085" s="120"/>
      <c r="F5085" s="333"/>
      <c r="G5085" s="333"/>
      <c r="H5085" s="333"/>
      <c r="I5085" s="333"/>
      <c r="K5085" s="333"/>
      <c r="O5085" s="333"/>
      <c r="Q5085" s="333"/>
      <c r="S5085" s="333"/>
      <c r="U5085" s="333"/>
      <c r="W5085" s="333"/>
      <c r="AA5085" s="333"/>
      <c r="AC5085" s="333"/>
      <c r="AE5085" s="333"/>
      <c r="AG5085" s="333"/>
      <c r="AM5085" s="333"/>
      <c r="AO5085" s="333"/>
      <c r="AS5085" s="333"/>
      <c r="AU5085" s="333"/>
      <c r="AW5085" s="333"/>
      <c r="AX5085" s="120"/>
    </row>
    <row r="5086" spans="4:50">
      <c r="D5086" s="120"/>
      <c r="E5086" s="120"/>
      <c r="F5086" s="333"/>
      <c r="G5086" s="333"/>
      <c r="H5086" s="333"/>
      <c r="I5086" s="333"/>
      <c r="K5086" s="333"/>
      <c r="O5086" s="333"/>
      <c r="Q5086" s="333"/>
      <c r="S5086" s="333"/>
      <c r="U5086" s="333"/>
      <c r="W5086" s="333"/>
      <c r="AA5086" s="333"/>
      <c r="AC5086" s="333"/>
      <c r="AE5086" s="333"/>
      <c r="AG5086" s="333"/>
      <c r="AM5086" s="333"/>
      <c r="AO5086" s="333"/>
      <c r="AS5086" s="333"/>
      <c r="AU5086" s="333"/>
      <c r="AW5086" s="333"/>
      <c r="AX5086" s="120"/>
    </row>
    <row r="5087" spans="4:50">
      <c r="D5087" s="120"/>
      <c r="E5087" s="120"/>
      <c r="F5087" s="333"/>
      <c r="G5087" s="333"/>
      <c r="H5087" s="333"/>
      <c r="I5087" s="333"/>
      <c r="K5087" s="333"/>
      <c r="O5087" s="333"/>
      <c r="Q5087" s="333"/>
      <c r="S5087" s="333"/>
      <c r="U5087" s="333"/>
      <c r="W5087" s="333"/>
      <c r="AA5087" s="333"/>
      <c r="AC5087" s="333"/>
      <c r="AE5087" s="333"/>
      <c r="AG5087" s="333"/>
      <c r="AM5087" s="333"/>
      <c r="AO5087" s="333"/>
      <c r="AS5087" s="333"/>
      <c r="AU5087" s="333"/>
      <c r="AW5087" s="333"/>
      <c r="AX5087" s="120"/>
    </row>
    <row r="5088" spans="4:50">
      <c r="D5088" s="120"/>
      <c r="E5088" s="120"/>
      <c r="F5088" s="333"/>
      <c r="G5088" s="333"/>
      <c r="H5088" s="333"/>
      <c r="I5088" s="333"/>
      <c r="K5088" s="333"/>
      <c r="O5088" s="333"/>
      <c r="Q5088" s="333"/>
      <c r="S5088" s="333"/>
      <c r="U5088" s="333"/>
      <c r="W5088" s="333"/>
      <c r="AA5088" s="333"/>
      <c r="AC5088" s="333"/>
      <c r="AE5088" s="333"/>
      <c r="AG5088" s="333"/>
      <c r="AM5088" s="333"/>
      <c r="AO5088" s="333"/>
      <c r="AS5088" s="333"/>
      <c r="AU5088" s="333"/>
      <c r="AW5088" s="333"/>
      <c r="AX5088" s="120"/>
    </row>
    <row r="5089" spans="4:50">
      <c r="D5089" s="120"/>
      <c r="E5089" s="120"/>
      <c r="F5089" s="333"/>
      <c r="G5089" s="333"/>
      <c r="H5089" s="333"/>
      <c r="I5089" s="333"/>
      <c r="K5089" s="333"/>
      <c r="O5089" s="333"/>
      <c r="Q5089" s="333"/>
      <c r="S5089" s="333"/>
      <c r="U5089" s="333"/>
      <c r="W5089" s="333"/>
      <c r="AA5089" s="333"/>
      <c r="AC5089" s="333"/>
      <c r="AE5089" s="333"/>
      <c r="AG5089" s="333"/>
      <c r="AM5089" s="333"/>
      <c r="AO5089" s="333"/>
      <c r="AS5089" s="333"/>
      <c r="AU5089" s="333"/>
      <c r="AW5089" s="333"/>
      <c r="AX5089" s="120"/>
    </row>
    <row r="5090" spans="4:50">
      <c r="D5090" s="120"/>
      <c r="E5090" s="120"/>
      <c r="F5090" s="333"/>
      <c r="G5090" s="333"/>
      <c r="H5090" s="333"/>
      <c r="I5090" s="333"/>
      <c r="K5090" s="333"/>
      <c r="O5090" s="333"/>
      <c r="Q5090" s="333"/>
      <c r="S5090" s="333"/>
      <c r="U5090" s="333"/>
      <c r="W5090" s="333"/>
      <c r="AA5090" s="333"/>
      <c r="AC5090" s="333"/>
      <c r="AE5090" s="333"/>
      <c r="AG5090" s="333"/>
      <c r="AM5090" s="333"/>
      <c r="AO5090" s="333"/>
      <c r="AS5090" s="333"/>
      <c r="AU5090" s="333"/>
      <c r="AW5090" s="333"/>
      <c r="AX5090" s="120"/>
    </row>
    <row r="5091" spans="4:50">
      <c r="D5091" s="120"/>
      <c r="E5091" s="120"/>
      <c r="F5091" s="333"/>
      <c r="G5091" s="333"/>
      <c r="H5091" s="333"/>
      <c r="I5091" s="333"/>
      <c r="K5091" s="333"/>
      <c r="O5091" s="333"/>
      <c r="Q5091" s="333"/>
      <c r="S5091" s="333"/>
      <c r="U5091" s="333"/>
      <c r="W5091" s="333"/>
      <c r="AA5091" s="333"/>
      <c r="AC5091" s="333"/>
      <c r="AE5091" s="333"/>
      <c r="AG5091" s="333"/>
      <c r="AM5091" s="333"/>
      <c r="AO5091" s="333"/>
      <c r="AS5091" s="333"/>
      <c r="AU5091" s="333"/>
      <c r="AW5091" s="333"/>
      <c r="AX5091" s="120"/>
    </row>
    <row r="5092" spans="4:50">
      <c r="D5092" s="120"/>
      <c r="E5092" s="120"/>
      <c r="F5092" s="333"/>
      <c r="G5092" s="333"/>
      <c r="H5092" s="333"/>
      <c r="I5092" s="333"/>
      <c r="K5092" s="333"/>
      <c r="O5092" s="333"/>
      <c r="Q5092" s="333"/>
      <c r="S5092" s="333"/>
      <c r="U5092" s="333"/>
      <c r="W5092" s="333"/>
      <c r="AA5092" s="333"/>
      <c r="AC5092" s="333"/>
      <c r="AE5092" s="333"/>
      <c r="AG5092" s="333"/>
      <c r="AM5092" s="333"/>
      <c r="AO5092" s="333"/>
      <c r="AS5092" s="333"/>
      <c r="AU5092" s="333"/>
      <c r="AW5092" s="333"/>
      <c r="AX5092" s="120"/>
    </row>
    <row r="5093" spans="4:50">
      <c r="D5093" s="120"/>
      <c r="E5093" s="120"/>
      <c r="F5093" s="333"/>
      <c r="G5093" s="333"/>
      <c r="H5093" s="333"/>
      <c r="I5093" s="333"/>
      <c r="K5093" s="333"/>
      <c r="O5093" s="333"/>
      <c r="Q5093" s="333"/>
      <c r="S5093" s="333"/>
      <c r="U5093" s="333"/>
      <c r="W5093" s="333"/>
      <c r="AA5093" s="333"/>
      <c r="AC5093" s="333"/>
      <c r="AE5093" s="333"/>
      <c r="AG5093" s="333"/>
      <c r="AM5093" s="333"/>
      <c r="AO5093" s="333"/>
      <c r="AS5093" s="333"/>
      <c r="AU5093" s="333"/>
      <c r="AW5093" s="333"/>
      <c r="AX5093" s="120"/>
    </row>
    <row r="5094" spans="4:50">
      <c r="D5094" s="120"/>
      <c r="E5094" s="120"/>
      <c r="F5094" s="333"/>
      <c r="G5094" s="333"/>
      <c r="H5094" s="333"/>
      <c r="I5094" s="333"/>
      <c r="K5094" s="333"/>
      <c r="O5094" s="333"/>
      <c r="Q5094" s="333"/>
      <c r="S5094" s="333"/>
      <c r="U5094" s="333"/>
      <c r="W5094" s="333"/>
      <c r="AA5094" s="333"/>
      <c r="AC5094" s="333"/>
      <c r="AE5094" s="333"/>
      <c r="AG5094" s="333"/>
      <c r="AM5094" s="333"/>
      <c r="AO5094" s="333"/>
      <c r="AS5094" s="333"/>
      <c r="AU5094" s="333"/>
      <c r="AW5094" s="333"/>
      <c r="AX5094" s="120"/>
    </row>
    <row r="5095" spans="4:50">
      <c r="D5095" s="120"/>
      <c r="E5095" s="120"/>
      <c r="F5095" s="333"/>
      <c r="G5095" s="333"/>
      <c r="H5095" s="333"/>
      <c r="I5095" s="333"/>
      <c r="K5095" s="333"/>
      <c r="O5095" s="333"/>
      <c r="Q5095" s="333"/>
      <c r="S5095" s="333"/>
      <c r="U5095" s="333"/>
      <c r="W5095" s="333"/>
      <c r="AA5095" s="333"/>
      <c r="AC5095" s="333"/>
      <c r="AE5095" s="333"/>
      <c r="AG5095" s="333"/>
      <c r="AM5095" s="333"/>
      <c r="AO5095" s="333"/>
      <c r="AS5095" s="333"/>
      <c r="AU5095" s="333"/>
      <c r="AW5095" s="333"/>
      <c r="AX5095" s="120"/>
    </row>
    <row r="5096" spans="4:50">
      <c r="D5096" s="120"/>
      <c r="E5096" s="120"/>
      <c r="F5096" s="333"/>
      <c r="G5096" s="333"/>
      <c r="H5096" s="333"/>
      <c r="I5096" s="333"/>
      <c r="K5096" s="333"/>
      <c r="O5096" s="333"/>
      <c r="Q5096" s="333"/>
      <c r="S5096" s="333"/>
      <c r="U5096" s="333"/>
      <c r="W5096" s="333"/>
      <c r="AA5096" s="333"/>
      <c r="AC5096" s="333"/>
      <c r="AE5096" s="333"/>
      <c r="AG5096" s="333"/>
      <c r="AM5096" s="333"/>
      <c r="AO5096" s="333"/>
      <c r="AS5096" s="333"/>
      <c r="AU5096" s="333"/>
      <c r="AW5096" s="333"/>
      <c r="AX5096" s="120"/>
    </row>
    <row r="5097" spans="4:50">
      <c r="D5097" s="120"/>
      <c r="E5097" s="120"/>
      <c r="F5097" s="333"/>
      <c r="G5097" s="333"/>
      <c r="H5097" s="333"/>
      <c r="I5097" s="333"/>
      <c r="K5097" s="333"/>
      <c r="O5097" s="333"/>
      <c r="Q5097" s="333"/>
      <c r="S5097" s="333"/>
      <c r="U5097" s="333"/>
      <c r="W5097" s="333"/>
      <c r="AA5097" s="333"/>
      <c r="AC5097" s="333"/>
      <c r="AE5097" s="333"/>
      <c r="AG5097" s="333"/>
      <c r="AM5097" s="333"/>
      <c r="AO5097" s="333"/>
      <c r="AS5097" s="333"/>
      <c r="AU5097" s="333"/>
      <c r="AW5097" s="333"/>
      <c r="AX5097" s="120"/>
    </row>
    <row r="5098" spans="4:50">
      <c r="D5098" s="120"/>
      <c r="E5098" s="120"/>
      <c r="F5098" s="333"/>
      <c r="G5098" s="333"/>
      <c r="H5098" s="333"/>
      <c r="I5098" s="333"/>
      <c r="K5098" s="333"/>
      <c r="O5098" s="333"/>
      <c r="Q5098" s="333"/>
      <c r="S5098" s="333"/>
      <c r="U5098" s="333"/>
      <c r="W5098" s="333"/>
      <c r="AA5098" s="333"/>
      <c r="AC5098" s="333"/>
      <c r="AE5098" s="333"/>
      <c r="AG5098" s="333"/>
      <c r="AM5098" s="333"/>
      <c r="AO5098" s="333"/>
      <c r="AS5098" s="333"/>
      <c r="AU5098" s="333"/>
      <c r="AW5098" s="333"/>
      <c r="AX5098" s="120"/>
    </row>
    <row r="5099" spans="4:50">
      <c r="D5099" s="120"/>
      <c r="E5099" s="120"/>
      <c r="F5099" s="333"/>
      <c r="G5099" s="333"/>
      <c r="H5099" s="333"/>
      <c r="I5099" s="333"/>
      <c r="K5099" s="333"/>
      <c r="O5099" s="333"/>
      <c r="Q5099" s="333"/>
      <c r="S5099" s="333"/>
      <c r="U5099" s="333"/>
      <c r="W5099" s="333"/>
      <c r="AA5099" s="333"/>
      <c r="AC5099" s="333"/>
      <c r="AE5099" s="333"/>
      <c r="AG5099" s="333"/>
      <c r="AM5099" s="333"/>
      <c r="AO5099" s="333"/>
      <c r="AS5099" s="333"/>
      <c r="AU5099" s="333"/>
      <c r="AW5099" s="333"/>
      <c r="AX5099" s="120"/>
    </row>
    <row r="5100" spans="4:50">
      <c r="D5100" s="120"/>
      <c r="E5100" s="120"/>
      <c r="F5100" s="333"/>
      <c r="G5100" s="333"/>
      <c r="H5100" s="333"/>
      <c r="I5100" s="333"/>
      <c r="K5100" s="333"/>
      <c r="O5100" s="333"/>
      <c r="Q5100" s="333"/>
      <c r="S5100" s="333"/>
      <c r="U5100" s="333"/>
      <c r="W5100" s="333"/>
      <c r="AA5100" s="333"/>
      <c r="AC5100" s="333"/>
      <c r="AE5100" s="333"/>
      <c r="AG5100" s="333"/>
      <c r="AM5100" s="333"/>
      <c r="AO5100" s="333"/>
      <c r="AS5100" s="333"/>
      <c r="AU5100" s="333"/>
      <c r="AW5100" s="333"/>
      <c r="AX5100" s="120"/>
    </row>
    <row r="5101" spans="4:50">
      <c r="D5101" s="120"/>
      <c r="E5101" s="120"/>
      <c r="F5101" s="333"/>
      <c r="G5101" s="333"/>
      <c r="H5101" s="333"/>
      <c r="I5101" s="333"/>
      <c r="K5101" s="333"/>
      <c r="O5101" s="333"/>
      <c r="Q5101" s="333"/>
      <c r="S5101" s="333"/>
      <c r="U5101" s="333"/>
      <c r="W5101" s="333"/>
      <c r="AA5101" s="333"/>
      <c r="AC5101" s="333"/>
      <c r="AE5101" s="333"/>
      <c r="AG5101" s="333"/>
      <c r="AM5101" s="333"/>
      <c r="AO5101" s="333"/>
      <c r="AS5101" s="333"/>
      <c r="AU5101" s="333"/>
      <c r="AW5101" s="333"/>
      <c r="AX5101" s="120"/>
    </row>
    <row r="5102" spans="4:50">
      <c r="D5102" s="120"/>
      <c r="E5102" s="120"/>
      <c r="F5102" s="333"/>
      <c r="G5102" s="333"/>
      <c r="H5102" s="333"/>
      <c r="I5102" s="333"/>
      <c r="K5102" s="333"/>
      <c r="O5102" s="333"/>
      <c r="Q5102" s="333"/>
      <c r="S5102" s="333"/>
      <c r="U5102" s="333"/>
      <c r="W5102" s="333"/>
      <c r="AA5102" s="333"/>
      <c r="AC5102" s="333"/>
      <c r="AE5102" s="333"/>
      <c r="AG5102" s="333"/>
      <c r="AM5102" s="333"/>
      <c r="AO5102" s="333"/>
      <c r="AS5102" s="333"/>
      <c r="AU5102" s="333"/>
      <c r="AW5102" s="333"/>
      <c r="AX5102" s="120"/>
    </row>
    <row r="5103" spans="4:50">
      <c r="D5103" s="120"/>
      <c r="E5103" s="120"/>
      <c r="F5103" s="333"/>
      <c r="G5103" s="333"/>
      <c r="H5103" s="333"/>
      <c r="I5103" s="333"/>
      <c r="K5103" s="333"/>
      <c r="O5103" s="333"/>
      <c r="Q5103" s="333"/>
      <c r="S5103" s="333"/>
      <c r="U5103" s="333"/>
      <c r="W5103" s="333"/>
      <c r="AA5103" s="333"/>
      <c r="AC5103" s="333"/>
      <c r="AE5103" s="333"/>
      <c r="AG5103" s="333"/>
      <c r="AM5103" s="333"/>
      <c r="AO5103" s="333"/>
      <c r="AS5103" s="333"/>
      <c r="AU5103" s="333"/>
      <c r="AW5103" s="333"/>
      <c r="AX5103" s="120"/>
    </row>
    <row r="5104" spans="4:50">
      <c r="D5104" s="120"/>
      <c r="E5104" s="120"/>
      <c r="F5104" s="333"/>
      <c r="G5104" s="333"/>
      <c r="H5104" s="333"/>
      <c r="I5104" s="333"/>
      <c r="K5104" s="333"/>
      <c r="O5104" s="333"/>
      <c r="Q5104" s="333"/>
      <c r="S5104" s="333"/>
      <c r="U5104" s="333"/>
      <c r="W5104" s="333"/>
      <c r="AA5104" s="333"/>
      <c r="AC5104" s="333"/>
      <c r="AE5104" s="333"/>
      <c r="AG5104" s="333"/>
      <c r="AM5104" s="333"/>
      <c r="AO5104" s="333"/>
      <c r="AS5104" s="333"/>
      <c r="AU5104" s="333"/>
      <c r="AW5104" s="333"/>
      <c r="AX5104" s="120"/>
    </row>
    <row r="5105" spans="4:50">
      <c r="D5105" s="120"/>
      <c r="E5105" s="120"/>
      <c r="F5105" s="333"/>
      <c r="G5105" s="333"/>
      <c r="H5105" s="333"/>
      <c r="I5105" s="333"/>
      <c r="K5105" s="333"/>
      <c r="O5105" s="333"/>
      <c r="Q5105" s="333"/>
      <c r="S5105" s="333"/>
      <c r="U5105" s="333"/>
      <c r="W5105" s="333"/>
      <c r="AA5105" s="333"/>
      <c r="AC5105" s="333"/>
      <c r="AE5105" s="333"/>
      <c r="AG5105" s="333"/>
      <c r="AM5105" s="333"/>
      <c r="AO5105" s="333"/>
      <c r="AS5105" s="333"/>
      <c r="AU5105" s="333"/>
      <c r="AW5105" s="333"/>
      <c r="AX5105" s="120"/>
    </row>
    <row r="5106" spans="4:50">
      <c r="D5106" s="120"/>
      <c r="E5106" s="120"/>
      <c r="F5106" s="333"/>
      <c r="G5106" s="333"/>
      <c r="H5106" s="333"/>
      <c r="I5106" s="333"/>
      <c r="K5106" s="333"/>
      <c r="O5106" s="333"/>
      <c r="Q5106" s="333"/>
      <c r="S5106" s="333"/>
      <c r="U5106" s="333"/>
      <c r="W5106" s="333"/>
      <c r="AA5106" s="333"/>
      <c r="AC5106" s="333"/>
      <c r="AE5106" s="333"/>
      <c r="AG5106" s="333"/>
      <c r="AM5106" s="333"/>
      <c r="AO5106" s="333"/>
      <c r="AS5106" s="333"/>
      <c r="AU5106" s="333"/>
      <c r="AW5106" s="333"/>
      <c r="AX5106" s="120"/>
    </row>
    <row r="5107" spans="4:50">
      <c r="D5107" s="120"/>
      <c r="E5107" s="120"/>
      <c r="F5107" s="333"/>
      <c r="G5107" s="333"/>
      <c r="H5107" s="333"/>
      <c r="I5107" s="333"/>
      <c r="K5107" s="333"/>
      <c r="O5107" s="333"/>
      <c r="Q5107" s="333"/>
      <c r="S5107" s="333"/>
      <c r="U5107" s="333"/>
      <c r="W5107" s="333"/>
      <c r="AA5107" s="333"/>
      <c r="AC5107" s="333"/>
      <c r="AE5107" s="333"/>
      <c r="AG5107" s="333"/>
      <c r="AM5107" s="333"/>
      <c r="AO5107" s="333"/>
      <c r="AS5107" s="333"/>
      <c r="AU5107" s="333"/>
      <c r="AW5107" s="333"/>
      <c r="AX5107" s="120"/>
    </row>
    <row r="5108" spans="4:50">
      <c r="D5108" s="120"/>
      <c r="E5108" s="120"/>
      <c r="F5108" s="333"/>
      <c r="G5108" s="333"/>
      <c r="H5108" s="333"/>
      <c r="I5108" s="333"/>
      <c r="K5108" s="333"/>
      <c r="O5108" s="333"/>
      <c r="Q5108" s="333"/>
      <c r="S5108" s="333"/>
      <c r="U5108" s="333"/>
      <c r="W5108" s="333"/>
      <c r="AA5108" s="333"/>
      <c r="AC5108" s="333"/>
      <c r="AE5108" s="333"/>
      <c r="AG5108" s="333"/>
      <c r="AM5108" s="333"/>
      <c r="AO5108" s="333"/>
      <c r="AS5108" s="333"/>
      <c r="AU5108" s="333"/>
      <c r="AW5108" s="333"/>
      <c r="AX5108" s="120"/>
    </row>
    <row r="5109" spans="4:50">
      <c r="D5109" s="120"/>
      <c r="E5109" s="120"/>
      <c r="F5109" s="333"/>
      <c r="G5109" s="333"/>
      <c r="H5109" s="333"/>
      <c r="I5109" s="333"/>
      <c r="K5109" s="333"/>
      <c r="O5109" s="333"/>
      <c r="Q5109" s="333"/>
      <c r="S5109" s="333"/>
      <c r="U5109" s="333"/>
      <c r="W5109" s="333"/>
      <c r="AA5109" s="333"/>
      <c r="AC5109" s="333"/>
      <c r="AE5109" s="333"/>
      <c r="AG5109" s="333"/>
      <c r="AM5109" s="333"/>
      <c r="AO5109" s="333"/>
      <c r="AS5109" s="333"/>
      <c r="AU5109" s="333"/>
      <c r="AW5109" s="333"/>
      <c r="AX5109" s="120"/>
    </row>
    <row r="5110" spans="4:50">
      <c r="D5110" s="120"/>
      <c r="E5110" s="120"/>
      <c r="F5110" s="333"/>
      <c r="G5110" s="333"/>
      <c r="H5110" s="333"/>
      <c r="I5110" s="333"/>
      <c r="K5110" s="333"/>
      <c r="O5110" s="333"/>
      <c r="Q5110" s="333"/>
      <c r="S5110" s="333"/>
      <c r="U5110" s="333"/>
      <c r="W5110" s="333"/>
      <c r="AA5110" s="333"/>
      <c r="AC5110" s="333"/>
      <c r="AE5110" s="333"/>
      <c r="AG5110" s="333"/>
      <c r="AM5110" s="333"/>
      <c r="AO5110" s="333"/>
      <c r="AS5110" s="333"/>
      <c r="AU5110" s="333"/>
      <c r="AW5110" s="333"/>
      <c r="AX5110" s="120"/>
    </row>
    <row r="5111" spans="4:50">
      <c r="D5111" s="120"/>
      <c r="E5111" s="120"/>
      <c r="F5111" s="333"/>
      <c r="G5111" s="333"/>
      <c r="H5111" s="333"/>
      <c r="I5111" s="333"/>
      <c r="K5111" s="333"/>
      <c r="O5111" s="333"/>
      <c r="Q5111" s="333"/>
      <c r="S5111" s="333"/>
      <c r="U5111" s="333"/>
      <c r="W5111" s="333"/>
      <c r="AA5111" s="333"/>
      <c r="AC5111" s="333"/>
      <c r="AE5111" s="333"/>
      <c r="AG5111" s="333"/>
      <c r="AM5111" s="333"/>
      <c r="AO5111" s="333"/>
      <c r="AS5111" s="333"/>
      <c r="AU5111" s="333"/>
      <c r="AW5111" s="333"/>
      <c r="AX5111" s="120"/>
    </row>
    <row r="5112" spans="4:50">
      <c r="D5112" s="120"/>
      <c r="E5112" s="120"/>
      <c r="F5112" s="333"/>
      <c r="G5112" s="333"/>
      <c r="H5112" s="333"/>
      <c r="I5112" s="333"/>
      <c r="K5112" s="333"/>
      <c r="O5112" s="333"/>
      <c r="Q5112" s="333"/>
      <c r="S5112" s="333"/>
      <c r="U5112" s="333"/>
      <c r="W5112" s="333"/>
      <c r="AA5112" s="333"/>
      <c r="AC5112" s="333"/>
      <c r="AE5112" s="333"/>
      <c r="AG5112" s="333"/>
      <c r="AM5112" s="333"/>
      <c r="AO5112" s="333"/>
      <c r="AS5112" s="333"/>
      <c r="AU5112" s="333"/>
      <c r="AW5112" s="333"/>
      <c r="AX5112" s="120"/>
    </row>
    <row r="5113" spans="4:50">
      <c r="D5113" s="120"/>
      <c r="E5113" s="120"/>
      <c r="F5113" s="333"/>
      <c r="G5113" s="333"/>
      <c r="H5113" s="333"/>
      <c r="I5113" s="333"/>
      <c r="K5113" s="333"/>
      <c r="O5113" s="333"/>
      <c r="Q5113" s="333"/>
      <c r="S5113" s="333"/>
      <c r="U5113" s="333"/>
      <c r="W5113" s="333"/>
      <c r="AA5113" s="333"/>
      <c r="AC5113" s="333"/>
      <c r="AE5113" s="333"/>
      <c r="AG5113" s="333"/>
      <c r="AM5113" s="333"/>
      <c r="AO5113" s="333"/>
      <c r="AS5113" s="333"/>
      <c r="AU5113" s="333"/>
      <c r="AW5113" s="333"/>
      <c r="AX5113" s="120"/>
    </row>
    <row r="5114" spans="4:50">
      <c r="D5114" s="120"/>
      <c r="E5114" s="120"/>
      <c r="F5114" s="333"/>
      <c r="G5114" s="333"/>
      <c r="H5114" s="333"/>
      <c r="I5114" s="333"/>
      <c r="K5114" s="333"/>
      <c r="O5114" s="333"/>
      <c r="Q5114" s="333"/>
      <c r="S5114" s="333"/>
      <c r="U5114" s="333"/>
      <c r="W5114" s="333"/>
      <c r="AA5114" s="333"/>
      <c r="AC5114" s="333"/>
      <c r="AE5114" s="333"/>
      <c r="AG5114" s="333"/>
      <c r="AM5114" s="333"/>
      <c r="AO5114" s="333"/>
      <c r="AS5114" s="333"/>
      <c r="AU5114" s="333"/>
      <c r="AW5114" s="333"/>
      <c r="AX5114" s="120"/>
    </row>
    <row r="5115" spans="4:50">
      <c r="D5115" s="120"/>
      <c r="E5115" s="120"/>
      <c r="F5115" s="333"/>
      <c r="G5115" s="333"/>
      <c r="H5115" s="333"/>
      <c r="I5115" s="333"/>
      <c r="K5115" s="333"/>
      <c r="O5115" s="333"/>
      <c r="Q5115" s="333"/>
      <c r="S5115" s="333"/>
      <c r="U5115" s="333"/>
      <c r="W5115" s="333"/>
      <c r="AA5115" s="333"/>
      <c r="AC5115" s="333"/>
      <c r="AE5115" s="333"/>
      <c r="AG5115" s="333"/>
      <c r="AM5115" s="333"/>
      <c r="AO5115" s="333"/>
      <c r="AS5115" s="333"/>
      <c r="AU5115" s="333"/>
      <c r="AW5115" s="333"/>
      <c r="AX5115" s="120"/>
    </row>
    <row r="5116" spans="4:50">
      <c r="D5116" s="120"/>
      <c r="E5116" s="120"/>
      <c r="F5116" s="333"/>
      <c r="G5116" s="333"/>
      <c r="H5116" s="333"/>
      <c r="I5116" s="333"/>
      <c r="K5116" s="333"/>
      <c r="O5116" s="333"/>
      <c r="Q5116" s="333"/>
      <c r="S5116" s="333"/>
      <c r="U5116" s="333"/>
      <c r="W5116" s="333"/>
      <c r="AA5116" s="333"/>
      <c r="AC5116" s="333"/>
      <c r="AE5116" s="333"/>
      <c r="AG5116" s="333"/>
      <c r="AM5116" s="333"/>
      <c r="AO5116" s="333"/>
      <c r="AS5116" s="333"/>
      <c r="AU5116" s="333"/>
      <c r="AW5116" s="333"/>
      <c r="AX5116" s="120"/>
    </row>
    <row r="5117" spans="4:50">
      <c r="D5117" s="120"/>
      <c r="E5117" s="120"/>
      <c r="F5117" s="333"/>
      <c r="G5117" s="333"/>
      <c r="H5117" s="333"/>
      <c r="I5117" s="333"/>
      <c r="K5117" s="333"/>
      <c r="O5117" s="333"/>
      <c r="Q5117" s="333"/>
      <c r="S5117" s="333"/>
      <c r="U5117" s="333"/>
      <c r="W5117" s="333"/>
      <c r="AA5117" s="333"/>
      <c r="AC5117" s="333"/>
      <c r="AE5117" s="333"/>
      <c r="AG5117" s="333"/>
      <c r="AM5117" s="333"/>
      <c r="AO5117" s="333"/>
      <c r="AS5117" s="333"/>
      <c r="AU5117" s="333"/>
      <c r="AW5117" s="333"/>
      <c r="AX5117" s="120"/>
    </row>
    <row r="5118" spans="4:50">
      <c r="D5118" s="120"/>
      <c r="E5118" s="120"/>
      <c r="F5118" s="333"/>
      <c r="G5118" s="333"/>
      <c r="H5118" s="333"/>
      <c r="I5118" s="333"/>
      <c r="K5118" s="333"/>
      <c r="O5118" s="333"/>
      <c r="Q5118" s="333"/>
      <c r="S5118" s="333"/>
      <c r="U5118" s="333"/>
      <c r="W5118" s="333"/>
      <c r="AA5118" s="333"/>
      <c r="AC5118" s="333"/>
      <c r="AE5118" s="333"/>
      <c r="AG5118" s="333"/>
      <c r="AM5118" s="333"/>
      <c r="AO5118" s="333"/>
      <c r="AS5118" s="333"/>
      <c r="AU5118" s="333"/>
      <c r="AW5118" s="333"/>
      <c r="AX5118" s="120"/>
    </row>
    <row r="5119" spans="4:50">
      <c r="D5119" s="120"/>
      <c r="E5119" s="120"/>
      <c r="F5119" s="333"/>
      <c r="G5119" s="333"/>
      <c r="H5119" s="333"/>
      <c r="I5119" s="333"/>
      <c r="K5119" s="333"/>
      <c r="O5119" s="333"/>
      <c r="Q5119" s="333"/>
      <c r="S5119" s="333"/>
      <c r="U5119" s="333"/>
      <c r="W5119" s="333"/>
      <c r="AA5119" s="333"/>
      <c r="AC5119" s="333"/>
      <c r="AE5119" s="333"/>
      <c r="AG5119" s="333"/>
      <c r="AM5119" s="333"/>
      <c r="AO5119" s="333"/>
      <c r="AS5119" s="333"/>
      <c r="AU5119" s="333"/>
      <c r="AW5119" s="333"/>
      <c r="AX5119" s="120"/>
    </row>
    <row r="5120" spans="4:50">
      <c r="D5120" s="120"/>
      <c r="E5120" s="120"/>
      <c r="F5120" s="333"/>
      <c r="G5120" s="333"/>
      <c r="H5120" s="333"/>
      <c r="I5120" s="333"/>
      <c r="K5120" s="333"/>
      <c r="O5120" s="333"/>
      <c r="Q5120" s="333"/>
      <c r="S5120" s="333"/>
      <c r="U5120" s="333"/>
      <c r="W5120" s="333"/>
      <c r="AA5120" s="333"/>
      <c r="AC5120" s="333"/>
      <c r="AE5120" s="333"/>
      <c r="AG5120" s="333"/>
      <c r="AM5120" s="333"/>
      <c r="AO5120" s="333"/>
      <c r="AS5120" s="333"/>
      <c r="AU5120" s="333"/>
      <c r="AW5120" s="333"/>
      <c r="AX5120" s="120"/>
    </row>
    <row r="5121" spans="4:50">
      <c r="D5121" s="120"/>
      <c r="E5121" s="120"/>
      <c r="F5121" s="333"/>
      <c r="G5121" s="333"/>
      <c r="H5121" s="333"/>
      <c r="I5121" s="333"/>
      <c r="K5121" s="333"/>
      <c r="O5121" s="333"/>
      <c r="Q5121" s="333"/>
      <c r="S5121" s="333"/>
      <c r="U5121" s="333"/>
      <c r="W5121" s="333"/>
      <c r="AA5121" s="333"/>
      <c r="AC5121" s="333"/>
      <c r="AE5121" s="333"/>
      <c r="AG5121" s="333"/>
      <c r="AM5121" s="333"/>
      <c r="AO5121" s="333"/>
      <c r="AS5121" s="333"/>
      <c r="AU5121" s="333"/>
      <c r="AW5121" s="333"/>
      <c r="AX5121" s="120"/>
    </row>
    <row r="5122" spans="4:50">
      <c r="D5122" s="120"/>
      <c r="E5122" s="120"/>
      <c r="F5122" s="333"/>
      <c r="G5122" s="333"/>
      <c r="H5122" s="333"/>
      <c r="I5122" s="333"/>
      <c r="K5122" s="333"/>
      <c r="O5122" s="333"/>
      <c r="Q5122" s="333"/>
      <c r="S5122" s="333"/>
      <c r="U5122" s="333"/>
      <c r="W5122" s="333"/>
      <c r="AA5122" s="333"/>
      <c r="AC5122" s="333"/>
      <c r="AE5122" s="333"/>
      <c r="AG5122" s="333"/>
      <c r="AM5122" s="333"/>
      <c r="AO5122" s="333"/>
      <c r="AS5122" s="333"/>
      <c r="AU5122" s="333"/>
      <c r="AW5122" s="333"/>
      <c r="AX5122" s="120"/>
    </row>
    <row r="5123" spans="4:50">
      <c r="D5123" s="120"/>
      <c r="E5123" s="120"/>
      <c r="F5123" s="333"/>
      <c r="G5123" s="333"/>
      <c r="H5123" s="333"/>
      <c r="I5123" s="333"/>
      <c r="K5123" s="333"/>
      <c r="O5123" s="333"/>
      <c r="Q5123" s="333"/>
      <c r="S5123" s="333"/>
      <c r="U5123" s="333"/>
      <c r="W5123" s="333"/>
      <c r="AA5123" s="333"/>
      <c r="AC5123" s="333"/>
      <c r="AE5123" s="333"/>
      <c r="AG5123" s="333"/>
      <c r="AM5123" s="333"/>
      <c r="AO5123" s="333"/>
      <c r="AS5123" s="333"/>
      <c r="AU5123" s="333"/>
      <c r="AW5123" s="333"/>
      <c r="AX5123" s="120"/>
    </row>
    <row r="5124" spans="4:50">
      <c r="D5124" s="120"/>
      <c r="E5124" s="120"/>
      <c r="F5124" s="333"/>
      <c r="G5124" s="333"/>
      <c r="H5124" s="333"/>
      <c r="I5124" s="333"/>
      <c r="K5124" s="333"/>
      <c r="O5124" s="333"/>
      <c r="Q5124" s="333"/>
      <c r="S5124" s="333"/>
      <c r="U5124" s="333"/>
      <c r="W5124" s="333"/>
      <c r="AA5124" s="333"/>
      <c r="AC5124" s="333"/>
      <c r="AE5124" s="333"/>
      <c r="AG5124" s="333"/>
      <c r="AM5124" s="333"/>
      <c r="AO5124" s="333"/>
      <c r="AS5124" s="333"/>
      <c r="AU5124" s="333"/>
      <c r="AW5124" s="333"/>
      <c r="AX5124" s="120"/>
    </row>
    <row r="5125" spans="4:50">
      <c r="D5125" s="120"/>
      <c r="E5125" s="120"/>
      <c r="F5125" s="333"/>
      <c r="G5125" s="333"/>
      <c r="H5125" s="333"/>
      <c r="I5125" s="333"/>
      <c r="K5125" s="333"/>
      <c r="O5125" s="333"/>
      <c r="Q5125" s="333"/>
      <c r="S5125" s="333"/>
      <c r="U5125" s="333"/>
      <c r="W5125" s="333"/>
      <c r="AA5125" s="333"/>
      <c r="AC5125" s="333"/>
      <c r="AE5125" s="333"/>
      <c r="AG5125" s="333"/>
      <c r="AM5125" s="333"/>
      <c r="AO5125" s="333"/>
      <c r="AS5125" s="333"/>
      <c r="AU5125" s="333"/>
      <c r="AW5125" s="333"/>
      <c r="AX5125" s="120"/>
    </row>
    <row r="5126" spans="4:50">
      <c r="D5126" s="120"/>
      <c r="E5126" s="120"/>
      <c r="F5126" s="333"/>
      <c r="G5126" s="333"/>
      <c r="H5126" s="333"/>
      <c r="I5126" s="333"/>
      <c r="K5126" s="333"/>
      <c r="O5126" s="333"/>
      <c r="Q5126" s="333"/>
      <c r="S5126" s="333"/>
      <c r="U5126" s="333"/>
      <c r="W5126" s="333"/>
      <c r="AA5126" s="333"/>
      <c r="AC5126" s="333"/>
      <c r="AE5126" s="333"/>
      <c r="AG5126" s="333"/>
      <c r="AM5126" s="333"/>
      <c r="AO5126" s="333"/>
      <c r="AS5126" s="333"/>
      <c r="AU5126" s="333"/>
      <c r="AW5126" s="333"/>
      <c r="AX5126" s="120"/>
    </row>
    <row r="5127" spans="4:50">
      <c r="D5127" s="120"/>
      <c r="E5127" s="120"/>
      <c r="F5127" s="333"/>
      <c r="G5127" s="333"/>
      <c r="H5127" s="333"/>
      <c r="I5127" s="333"/>
      <c r="K5127" s="333"/>
      <c r="O5127" s="333"/>
      <c r="Q5127" s="333"/>
      <c r="S5127" s="333"/>
      <c r="U5127" s="333"/>
      <c r="W5127" s="333"/>
      <c r="AA5127" s="333"/>
      <c r="AC5127" s="333"/>
      <c r="AE5127" s="333"/>
      <c r="AG5127" s="333"/>
      <c r="AM5127" s="333"/>
      <c r="AO5127" s="333"/>
      <c r="AS5127" s="333"/>
      <c r="AU5127" s="333"/>
      <c r="AW5127" s="333"/>
      <c r="AX5127" s="120"/>
    </row>
    <row r="5128" spans="4:50">
      <c r="D5128" s="120"/>
      <c r="E5128" s="120"/>
      <c r="F5128" s="333"/>
      <c r="G5128" s="333"/>
      <c r="H5128" s="333"/>
      <c r="I5128" s="333"/>
      <c r="K5128" s="333"/>
      <c r="O5128" s="333"/>
      <c r="Q5128" s="333"/>
      <c r="S5128" s="333"/>
      <c r="U5128" s="333"/>
      <c r="W5128" s="333"/>
      <c r="AA5128" s="333"/>
      <c r="AC5128" s="333"/>
      <c r="AE5128" s="333"/>
      <c r="AG5128" s="333"/>
      <c r="AM5128" s="333"/>
      <c r="AO5128" s="333"/>
      <c r="AS5128" s="333"/>
      <c r="AU5128" s="333"/>
      <c r="AW5128" s="333"/>
      <c r="AX5128" s="120"/>
    </row>
    <row r="5129" spans="4:50">
      <c r="D5129" s="120"/>
      <c r="E5129" s="120"/>
      <c r="F5129" s="333"/>
      <c r="G5129" s="333"/>
      <c r="H5129" s="333"/>
      <c r="I5129" s="333"/>
      <c r="K5129" s="333"/>
      <c r="O5129" s="333"/>
      <c r="Q5129" s="333"/>
      <c r="S5129" s="333"/>
      <c r="U5129" s="333"/>
      <c r="W5129" s="333"/>
      <c r="AA5129" s="333"/>
      <c r="AC5129" s="333"/>
      <c r="AE5129" s="333"/>
      <c r="AG5129" s="333"/>
      <c r="AM5129" s="333"/>
      <c r="AO5129" s="333"/>
      <c r="AS5129" s="333"/>
      <c r="AU5129" s="333"/>
      <c r="AW5129" s="333"/>
      <c r="AX5129" s="120"/>
    </row>
    <row r="5130" spans="4:50">
      <c r="D5130" s="120"/>
      <c r="E5130" s="120"/>
      <c r="F5130" s="333"/>
      <c r="G5130" s="333"/>
      <c r="H5130" s="333"/>
      <c r="I5130" s="333"/>
      <c r="K5130" s="333"/>
      <c r="O5130" s="333"/>
      <c r="Q5130" s="333"/>
      <c r="S5130" s="333"/>
      <c r="U5130" s="333"/>
      <c r="W5130" s="333"/>
      <c r="AA5130" s="333"/>
      <c r="AC5130" s="333"/>
      <c r="AE5130" s="333"/>
      <c r="AG5130" s="333"/>
      <c r="AM5130" s="333"/>
      <c r="AO5130" s="333"/>
      <c r="AS5130" s="333"/>
      <c r="AU5130" s="333"/>
      <c r="AW5130" s="333"/>
      <c r="AX5130" s="120"/>
    </row>
    <row r="5131" spans="4:50">
      <c r="D5131" s="120"/>
      <c r="E5131" s="120"/>
      <c r="F5131" s="333"/>
      <c r="G5131" s="333"/>
      <c r="H5131" s="333"/>
      <c r="I5131" s="333"/>
      <c r="K5131" s="333"/>
      <c r="O5131" s="333"/>
      <c r="Q5131" s="333"/>
      <c r="S5131" s="333"/>
      <c r="U5131" s="333"/>
      <c r="W5131" s="333"/>
      <c r="AA5131" s="333"/>
      <c r="AC5131" s="333"/>
      <c r="AE5131" s="333"/>
      <c r="AG5131" s="333"/>
      <c r="AM5131" s="333"/>
      <c r="AO5131" s="333"/>
      <c r="AS5131" s="333"/>
      <c r="AU5131" s="333"/>
      <c r="AW5131" s="333"/>
      <c r="AX5131" s="120"/>
    </row>
    <row r="5132" spans="4:50">
      <c r="D5132" s="120"/>
      <c r="E5132" s="120"/>
      <c r="F5132" s="333"/>
      <c r="G5132" s="333"/>
      <c r="H5132" s="333"/>
      <c r="I5132" s="333"/>
      <c r="K5132" s="333"/>
      <c r="O5132" s="333"/>
      <c r="Q5132" s="333"/>
      <c r="S5132" s="333"/>
      <c r="U5132" s="333"/>
      <c r="W5132" s="333"/>
      <c r="AA5132" s="333"/>
      <c r="AC5132" s="333"/>
      <c r="AE5132" s="333"/>
      <c r="AG5132" s="333"/>
      <c r="AM5132" s="333"/>
      <c r="AO5132" s="333"/>
      <c r="AS5132" s="333"/>
      <c r="AU5132" s="333"/>
      <c r="AW5132" s="333"/>
      <c r="AX5132" s="120"/>
    </row>
    <row r="5133" spans="4:50">
      <c r="D5133" s="120"/>
      <c r="E5133" s="120"/>
      <c r="F5133" s="333"/>
      <c r="G5133" s="333"/>
      <c r="H5133" s="333"/>
      <c r="I5133" s="333"/>
      <c r="K5133" s="333"/>
      <c r="O5133" s="333"/>
      <c r="Q5133" s="333"/>
      <c r="S5133" s="333"/>
      <c r="U5133" s="333"/>
      <c r="W5133" s="333"/>
      <c r="AA5133" s="333"/>
      <c r="AC5133" s="333"/>
      <c r="AE5133" s="333"/>
      <c r="AG5133" s="333"/>
      <c r="AM5133" s="333"/>
      <c r="AO5133" s="333"/>
      <c r="AS5133" s="333"/>
      <c r="AU5133" s="333"/>
      <c r="AW5133" s="333"/>
      <c r="AX5133" s="120"/>
    </row>
    <row r="5134" spans="4:50">
      <c r="D5134" s="120"/>
      <c r="E5134" s="120"/>
      <c r="F5134" s="333"/>
      <c r="G5134" s="333"/>
      <c r="H5134" s="333"/>
      <c r="I5134" s="333"/>
      <c r="K5134" s="333"/>
      <c r="O5134" s="333"/>
      <c r="Q5134" s="333"/>
      <c r="S5134" s="333"/>
      <c r="U5134" s="333"/>
      <c r="W5134" s="333"/>
      <c r="AA5134" s="333"/>
      <c r="AC5134" s="333"/>
      <c r="AE5134" s="333"/>
      <c r="AG5134" s="333"/>
      <c r="AM5134" s="333"/>
      <c r="AO5134" s="333"/>
      <c r="AS5134" s="333"/>
      <c r="AU5134" s="333"/>
      <c r="AW5134" s="333"/>
      <c r="AX5134" s="120"/>
    </row>
    <row r="5135" spans="4:50">
      <c r="D5135" s="120"/>
      <c r="E5135" s="120"/>
      <c r="F5135" s="333"/>
      <c r="G5135" s="333"/>
      <c r="H5135" s="333"/>
      <c r="I5135" s="333"/>
      <c r="K5135" s="333"/>
      <c r="O5135" s="333"/>
      <c r="Q5135" s="333"/>
      <c r="S5135" s="333"/>
      <c r="U5135" s="333"/>
      <c r="W5135" s="333"/>
      <c r="AA5135" s="333"/>
      <c r="AC5135" s="333"/>
      <c r="AE5135" s="333"/>
      <c r="AG5135" s="333"/>
      <c r="AM5135" s="333"/>
      <c r="AO5135" s="333"/>
      <c r="AS5135" s="333"/>
      <c r="AU5135" s="333"/>
      <c r="AW5135" s="333"/>
      <c r="AX5135" s="120"/>
    </row>
    <row r="5136" spans="4:50">
      <c r="D5136" s="120"/>
      <c r="E5136" s="120"/>
      <c r="F5136" s="333"/>
      <c r="G5136" s="333"/>
      <c r="H5136" s="333"/>
      <c r="I5136" s="333"/>
      <c r="K5136" s="333"/>
      <c r="O5136" s="333"/>
      <c r="Q5136" s="333"/>
      <c r="S5136" s="333"/>
      <c r="U5136" s="333"/>
      <c r="W5136" s="333"/>
      <c r="AA5136" s="333"/>
      <c r="AC5136" s="333"/>
      <c r="AE5136" s="333"/>
      <c r="AG5136" s="333"/>
      <c r="AM5136" s="333"/>
      <c r="AO5136" s="333"/>
      <c r="AS5136" s="333"/>
      <c r="AU5136" s="333"/>
      <c r="AW5136" s="333"/>
      <c r="AX5136" s="120"/>
    </row>
    <row r="5137" spans="4:50">
      <c r="D5137" s="120"/>
      <c r="E5137" s="120"/>
      <c r="F5137" s="333"/>
      <c r="G5137" s="333"/>
      <c r="H5137" s="333"/>
      <c r="I5137" s="333"/>
      <c r="K5137" s="333"/>
      <c r="O5137" s="333"/>
      <c r="Q5137" s="333"/>
      <c r="S5137" s="333"/>
      <c r="U5137" s="333"/>
      <c r="W5137" s="333"/>
      <c r="AA5137" s="333"/>
      <c r="AC5137" s="333"/>
      <c r="AE5137" s="333"/>
      <c r="AG5137" s="333"/>
      <c r="AM5137" s="333"/>
      <c r="AO5137" s="333"/>
      <c r="AS5137" s="333"/>
      <c r="AU5137" s="333"/>
      <c r="AW5137" s="333"/>
      <c r="AX5137" s="120"/>
    </row>
    <row r="5138" spans="4:50">
      <c r="D5138" s="120"/>
      <c r="E5138" s="120"/>
      <c r="F5138" s="333"/>
      <c r="G5138" s="333"/>
      <c r="H5138" s="333"/>
      <c r="I5138" s="333"/>
      <c r="K5138" s="333"/>
      <c r="O5138" s="333"/>
      <c r="Q5138" s="333"/>
      <c r="S5138" s="333"/>
      <c r="U5138" s="333"/>
      <c r="W5138" s="333"/>
      <c r="AA5138" s="333"/>
      <c r="AC5138" s="333"/>
      <c r="AE5138" s="333"/>
      <c r="AG5138" s="333"/>
      <c r="AM5138" s="333"/>
      <c r="AO5138" s="333"/>
      <c r="AS5138" s="333"/>
      <c r="AU5138" s="333"/>
      <c r="AW5138" s="333"/>
      <c r="AX5138" s="120"/>
    </row>
    <row r="5139" spans="4:50">
      <c r="D5139" s="120"/>
      <c r="E5139" s="120"/>
      <c r="F5139" s="333"/>
      <c r="G5139" s="333"/>
      <c r="H5139" s="333"/>
      <c r="I5139" s="333"/>
      <c r="K5139" s="333"/>
      <c r="O5139" s="333"/>
      <c r="Q5139" s="333"/>
      <c r="S5139" s="333"/>
      <c r="U5139" s="333"/>
      <c r="W5139" s="333"/>
      <c r="AA5139" s="333"/>
      <c r="AC5139" s="333"/>
      <c r="AE5139" s="333"/>
      <c r="AG5139" s="333"/>
      <c r="AM5139" s="333"/>
      <c r="AO5139" s="333"/>
      <c r="AS5139" s="333"/>
      <c r="AU5139" s="333"/>
      <c r="AW5139" s="333"/>
      <c r="AX5139" s="120"/>
    </row>
    <row r="5140" spans="4:50">
      <c r="D5140" s="120"/>
      <c r="E5140" s="120"/>
      <c r="F5140" s="333"/>
      <c r="G5140" s="333"/>
      <c r="H5140" s="333"/>
      <c r="I5140" s="333"/>
      <c r="K5140" s="333"/>
      <c r="O5140" s="333"/>
      <c r="Q5140" s="333"/>
      <c r="S5140" s="333"/>
      <c r="U5140" s="333"/>
      <c r="W5140" s="333"/>
      <c r="AA5140" s="333"/>
      <c r="AC5140" s="333"/>
      <c r="AE5140" s="333"/>
      <c r="AG5140" s="333"/>
      <c r="AM5140" s="333"/>
      <c r="AO5140" s="333"/>
      <c r="AS5140" s="333"/>
      <c r="AU5140" s="333"/>
      <c r="AW5140" s="333"/>
      <c r="AX5140" s="120"/>
    </row>
    <row r="5141" spans="4:50">
      <c r="D5141" s="120"/>
      <c r="E5141" s="120"/>
      <c r="F5141" s="333"/>
      <c r="G5141" s="333"/>
      <c r="H5141" s="333"/>
      <c r="I5141" s="333"/>
      <c r="K5141" s="333"/>
      <c r="O5141" s="333"/>
      <c r="Q5141" s="333"/>
      <c r="S5141" s="333"/>
      <c r="U5141" s="333"/>
      <c r="W5141" s="333"/>
      <c r="AA5141" s="333"/>
      <c r="AC5141" s="333"/>
      <c r="AE5141" s="333"/>
      <c r="AG5141" s="333"/>
      <c r="AM5141" s="333"/>
      <c r="AO5141" s="333"/>
      <c r="AS5141" s="333"/>
      <c r="AU5141" s="333"/>
      <c r="AW5141" s="333"/>
      <c r="AX5141" s="120"/>
    </row>
    <row r="5142" spans="4:50">
      <c r="D5142" s="120"/>
      <c r="E5142" s="120"/>
      <c r="F5142" s="333"/>
      <c r="G5142" s="333"/>
      <c r="H5142" s="333"/>
      <c r="I5142" s="333"/>
      <c r="K5142" s="333"/>
      <c r="O5142" s="333"/>
      <c r="Q5142" s="333"/>
      <c r="S5142" s="333"/>
      <c r="U5142" s="333"/>
      <c r="W5142" s="333"/>
      <c r="AA5142" s="333"/>
      <c r="AC5142" s="333"/>
      <c r="AE5142" s="333"/>
      <c r="AG5142" s="333"/>
      <c r="AM5142" s="333"/>
      <c r="AO5142" s="333"/>
      <c r="AS5142" s="333"/>
      <c r="AU5142" s="333"/>
      <c r="AW5142" s="333"/>
      <c r="AX5142" s="120"/>
    </row>
    <row r="5143" spans="4:50">
      <c r="D5143" s="120"/>
      <c r="E5143" s="120"/>
      <c r="F5143" s="333"/>
      <c r="G5143" s="333"/>
      <c r="H5143" s="333"/>
      <c r="I5143" s="333"/>
      <c r="K5143" s="333"/>
      <c r="O5143" s="333"/>
      <c r="Q5143" s="333"/>
      <c r="S5143" s="333"/>
      <c r="U5143" s="333"/>
      <c r="W5143" s="333"/>
      <c r="AA5143" s="333"/>
      <c r="AC5143" s="333"/>
      <c r="AE5143" s="333"/>
      <c r="AG5143" s="333"/>
      <c r="AM5143" s="333"/>
      <c r="AO5143" s="333"/>
      <c r="AS5143" s="333"/>
      <c r="AU5143" s="333"/>
      <c r="AW5143" s="333"/>
      <c r="AX5143" s="120"/>
    </row>
    <row r="5144" spans="4:50">
      <c r="D5144" s="120"/>
      <c r="E5144" s="120"/>
      <c r="F5144" s="333"/>
      <c r="G5144" s="333"/>
      <c r="H5144" s="333"/>
      <c r="I5144" s="333"/>
      <c r="K5144" s="333"/>
      <c r="O5144" s="333"/>
      <c r="Q5144" s="333"/>
      <c r="S5144" s="333"/>
      <c r="U5144" s="333"/>
      <c r="W5144" s="333"/>
      <c r="AA5144" s="333"/>
      <c r="AC5144" s="333"/>
      <c r="AE5144" s="333"/>
      <c r="AG5144" s="333"/>
      <c r="AM5144" s="333"/>
      <c r="AO5144" s="333"/>
      <c r="AS5144" s="333"/>
      <c r="AU5144" s="333"/>
      <c r="AW5144" s="333"/>
      <c r="AX5144" s="120"/>
    </row>
    <row r="5145" spans="4:50">
      <c r="D5145" s="120"/>
      <c r="E5145" s="120"/>
      <c r="F5145" s="333"/>
      <c r="G5145" s="333"/>
      <c r="H5145" s="333"/>
      <c r="I5145" s="333"/>
      <c r="K5145" s="333"/>
      <c r="O5145" s="333"/>
      <c r="Q5145" s="333"/>
      <c r="S5145" s="333"/>
      <c r="U5145" s="333"/>
      <c r="W5145" s="333"/>
      <c r="AA5145" s="333"/>
      <c r="AC5145" s="333"/>
      <c r="AE5145" s="333"/>
      <c r="AG5145" s="333"/>
      <c r="AM5145" s="333"/>
      <c r="AO5145" s="333"/>
      <c r="AS5145" s="333"/>
      <c r="AU5145" s="333"/>
      <c r="AW5145" s="333"/>
      <c r="AX5145" s="120"/>
    </row>
    <row r="5146" spans="4:50">
      <c r="D5146" s="120"/>
      <c r="E5146" s="120"/>
      <c r="F5146" s="333"/>
      <c r="G5146" s="333"/>
      <c r="H5146" s="333"/>
      <c r="I5146" s="333"/>
      <c r="K5146" s="333"/>
      <c r="O5146" s="333"/>
      <c r="Q5146" s="333"/>
      <c r="S5146" s="333"/>
      <c r="U5146" s="333"/>
      <c r="W5146" s="333"/>
      <c r="AA5146" s="333"/>
      <c r="AC5146" s="333"/>
      <c r="AE5146" s="333"/>
      <c r="AG5146" s="333"/>
      <c r="AM5146" s="333"/>
      <c r="AO5146" s="333"/>
      <c r="AS5146" s="333"/>
      <c r="AU5146" s="333"/>
      <c r="AW5146" s="333"/>
      <c r="AX5146" s="120"/>
    </row>
    <row r="5147" spans="4:50">
      <c r="D5147" s="120"/>
      <c r="E5147" s="120"/>
      <c r="F5147" s="333"/>
      <c r="G5147" s="333"/>
      <c r="H5147" s="333"/>
      <c r="I5147" s="333"/>
      <c r="K5147" s="333"/>
      <c r="O5147" s="333"/>
      <c r="Q5147" s="333"/>
      <c r="S5147" s="333"/>
      <c r="U5147" s="333"/>
      <c r="W5147" s="333"/>
      <c r="AA5147" s="333"/>
      <c r="AC5147" s="333"/>
      <c r="AE5147" s="333"/>
      <c r="AG5147" s="333"/>
      <c r="AM5147" s="333"/>
      <c r="AO5147" s="333"/>
      <c r="AS5147" s="333"/>
      <c r="AU5147" s="333"/>
      <c r="AW5147" s="333"/>
      <c r="AX5147" s="120"/>
    </row>
    <row r="5148" spans="4:50">
      <c r="D5148" s="120"/>
      <c r="E5148" s="120"/>
      <c r="F5148" s="333"/>
      <c r="G5148" s="333"/>
      <c r="H5148" s="333"/>
      <c r="I5148" s="333"/>
      <c r="K5148" s="333"/>
      <c r="O5148" s="333"/>
      <c r="Q5148" s="333"/>
      <c r="S5148" s="333"/>
      <c r="U5148" s="333"/>
      <c r="W5148" s="333"/>
      <c r="AA5148" s="333"/>
      <c r="AC5148" s="333"/>
      <c r="AE5148" s="333"/>
      <c r="AG5148" s="333"/>
      <c r="AM5148" s="333"/>
      <c r="AO5148" s="333"/>
      <c r="AS5148" s="333"/>
      <c r="AU5148" s="333"/>
      <c r="AW5148" s="333"/>
      <c r="AX5148" s="120"/>
    </row>
    <row r="5149" spans="4:50">
      <c r="D5149" s="120"/>
      <c r="E5149" s="120"/>
      <c r="F5149" s="333"/>
      <c r="G5149" s="333"/>
      <c r="H5149" s="333"/>
      <c r="I5149" s="333"/>
      <c r="K5149" s="333"/>
      <c r="O5149" s="333"/>
      <c r="Q5149" s="333"/>
      <c r="S5149" s="333"/>
      <c r="U5149" s="333"/>
      <c r="W5149" s="333"/>
      <c r="AA5149" s="333"/>
      <c r="AC5149" s="333"/>
      <c r="AE5149" s="333"/>
      <c r="AG5149" s="333"/>
      <c r="AM5149" s="333"/>
      <c r="AO5149" s="333"/>
      <c r="AS5149" s="333"/>
      <c r="AU5149" s="333"/>
      <c r="AW5149" s="333"/>
      <c r="AX5149" s="120"/>
    </row>
    <row r="5150" spans="4:50">
      <c r="D5150" s="120"/>
      <c r="E5150" s="120"/>
      <c r="F5150" s="333"/>
      <c r="G5150" s="333"/>
      <c r="H5150" s="333"/>
      <c r="I5150" s="333"/>
      <c r="K5150" s="333"/>
      <c r="O5150" s="333"/>
      <c r="Q5150" s="333"/>
      <c r="S5150" s="333"/>
      <c r="U5150" s="333"/>
      <c r="W5150" s="333"/>
      <c r="AA5150" s="333"/>
      <c r="AC5150" s="333"/>
      <c r="AE5150" s="333"/>
      <c r="AG5150" s="333"/>
      <c r="AM5150" s="333"/>
      <c r="AO5150" s="333"/>
      <c r="AS5150" s="333"/>
      <c r="AU5150" s="333"/>
      <c r="AW5150" s="333"/>
      <c r="AX5150" s="120"/>
    </row>
    <row r="5151" spans="4:50">
      <c r="D5151" s="120"/>
      <c r="E5151" s="120"/>
      <c r="F5151" s="333"/>
      <c r="G5151" s="333"/>
      <c r="H5151" s="333"/>
      <c r="I5151" s="333"/>
      <c r="K5151" s="333"/>
      <c r="O5151" s="333"/>
      <c r="Q5151" s="333"/>
      <c r="S5151" s="333"/>
      <c r="U5151" s="333"/>
      <c r="W5151" s="333"/>
      <c r="AA5151" s="333"/>
      <c r="AC5151" s="333"/>
      <c r="AE5151" s="333"/>
      <c r="AG5151" s="333"/>
      <c r="AM5151" s="333"/>
      <c r="AO5151" s="333"/>
      <c r="AS5151" s="333"/>
      <c r="AU5151" s="333"/>
      <c r="AW5151" s="333"/>
      <c r="AX5151" s="120"/>
    </row>
    <row r="5152" spans="4:50">
      <c r="D5152" s="120"/>
      <c r="E5152" s="120"/>
      <c r="F5152" s="333"/>
      <c r="G5152" s="333"/>
      <c r="H5152" s="333"/>
      <c r="I5152" s="333"/>
      <c r="K5152" s="333"/>
      <c r="O5152" s="333"/>
      <c r="Q5152" s="333"/>
      <c r="S5152" s="333"/>
      <c r="U5152" s="333"/>
      <c r="W5152" s="333"/>
      <c r="AA5152" s="333"/>
      <c r="AC5152" s="333"/>
      <c r="AE5152" s="333"/>
      <c r="AG5152" s="333"/>
      <c r="AM5152" s="333"/>
      <c r="AO5152" s="333"/>
      <c r="AS5152" s="333"/>
      <c r="AU5152" s="333"/>
      <c r="AW5152" s="333"/>
      <c r="AX5152" s="120"/>
    </row>
    <row r="5153" spans="4:50">
      <c r="D5153" s="120"/>
      <c r="E5153" s="120"/>
      <c r="F5153" s="333"/>
      <c r="G5153" s="333"/>
      <c r="H5153" s="333"/>
      <c r="I5153" s="333"/>
      <c r="K5153" s="333"/>
      <c r="O5153" s="333"/>
      <c r="Q5153" s="333"/>
      <c r="S5153" s="333"/>
      <c r="U5153" s="333"/>
      <c r="W5153" s="333"/>
      <c r="AA5153" s="333"/>
      <c r="AC5153" s="333"/>
      <c r="AE5153" s="333"/>
      <c r="AG5153" s="333"/>
      <c r="AM5153" s="333"/>
      <c r="AO5153" s="333"/>
      <c r="AS5153" s="333"/>
      <c r="AU5153" s="333"/>
      <c r="AW5153" s="333"/>
      <c r="AX5153" s="120"/>
    </row>
    <row r="5154" spans="4:50">
      <c r="D5154" s="120"/>
      <c r="E5154" s="120"/>
      <c r="F5154" s="333"/>
      <c r="G5154" s="333"/>
      <c r="H5154" s="333"/>
      <c r="I5154" s="333"/>
      <c r="K5154" s="333"/>
      <c r="O5154" s="333"/>
      <c r="Q5154" s="333"/>
      <c r="S5154" s="333"/>
      <c r="U5154" s="333"/>
      <c r="W5154" s="333"/>
      <c r="AA5154" s="333"/>
      <c r="AC5154" s="333"/>
      <c r="AE5154" s="333"/>
      <c r="AG5154" s="333"/>
      <c r="AM5154" s="333"/>
      <c r="AO5154" s="333"/>
      <c r="AS5154" s="333"/>
      <c r="AU5154" s="333"/>
      <c r="AW5154" s="333"/>
      <c r="AX5154" s="120"/>
    </row>
    <row r="5155" spans="4:50">
      <c r="D5155" s="120"/>
      <c r="E5155" s="120"/>
      <c r="F5155" s="333"/>
      <c r="G5155" s="333"/>
      <c r="H5155" s="333"/>
      <c r="I5155" s="333"/>
      <c r="K5155" s="333"/>
      <c r="O5155" s="333"/>
      <c r="Q5155" s="333"/>
      <c r="S5155" s="333"/>
      <c r="U5155" s="333"/>
      <c r="W5155" s="333"/>
      <c r="AA5155" s="333"/>
      <c r="AC5155" s="333"/>
      <c r="AE5155" s="333"/>
      <c r="AG5155" s="333"/>
      <c r="AM5155" s="333"/>
      <c r="AO5155" s="333"/>
      <c r="AS5155" s="333"/>
      <c r="AU5155" s="333"/>
      <c r="AW5155" s="333"/>
      <c r="AX5155" s="120"/>
    </row>
    <row r="5156" spans="4:50">
      <c r="D5156" s="120"/>
      <c r="E5156" s="120"/>
      <c r="F5156" s="333"/>
      <c r="G5156" s="333"/>
      <c r="H5156" s="333"/>
      <c r="I5156" s="333"/>
      <c r="K5156" s="333"/>
      <c r="O5156" s="333"/>
      <c r="Q5156" s="333"/>
      <c r="S5156" s="333"/>
      <c r="U5156" s="333"/>
      <c r="W5156" s="333"/>
      <c r="AA5156" s="333"/>
      <c r="AC5156" s="333"/>
      <c r="AE5156" s="333"/>
      <c r="AG5156" s="333"/>
      <c r="AM5156" s="333"/>
      <c r="AO5156" s="333"/>
      <c r="AS5156" s="333"/>
      <c r="AU5156" s="333"/>
      <c r="AW5156" s="333"/>
      <c r="AX5156" s="120"/>
    </row>
    <row r="5157" spans="4:50">
      <c r="D5157" s="120"/>
      <c r="E5157" s="120"/>
      <c r="F5157" s="333"/>
      <c r="G5157" s="333"/>
      <c r="H5157" s="333"/>
      <c r="I5157" s="333"/>
      <c r="K5157" s="333"/>
      <c r="O5157" s="333"/>
      <c r="Q5157" s="333"/>
      <c r="S5157" s="333"/>
      <c r="U5157" s="333"/>
      <c r="W5157" s="333"/>
      <c r="AA5157" s="333"/>
      <c r="AC5157" s="333"/>
      <c r="AE5157" s="333"/>
      <c r="AG5157" s="333"/>
      <c r="AM5157" s="333"/>
      <c r="AO5157" s="333"/>
      <c r="AS5157" s="333"/>
      <c r="AU5157" s="333"/>
      <c r="AW5157" s="333"/>
      <c r="AX5157" s="120"/>
    </row>
    <row r="5158" spans="4:50">
      <c r="D5158" s="120"/>
      <c r="E5158" s="120"/>
      <c r="F5158" s="333"/>
      <c r="G5158" s="333"/>
      <c r="H5158" s="333"/>
      <c r="I5158" s="333"/>
      <c r="K5158" s="333"/>
      <c r="O5158" s="333"/>
      <c r="Q5158" s="333"/>
      <c r="S5158" s="333"/>
      <c r="U5158" s="333"/>
      <c r="W5158" s="333"/>
      <c r="AA5158" s="333"/>
      <c r="AC5158" s="333"/>
      <c r="AE5158" s="333"/>
      <c r="AG5158" s="333"/>
      <c r="AM5158" s="333"/>
      <c r="AO5158" s="333"/>
      <c r="AS5158" s="333"/>
      <c r="AU5158" s="333"/>
      <c r="AW5158" s="333"/>
      <c r="AX5158" s="120"/>
    </row>
    <row r="5159" spans="4:50">
      <c r="D5159" s="120"/>
      <c r="E5159" s="120"/>
      <c r="F5159" s="333"/>
      <c r="G5159" s="333"/>
      <c r="H5159" s="333"/>
      <c r="I5159" s="333"/>
      <c r="K5159" s="333"/>
      <c r="O5159" s="333"/>
      <c r="Q5159" s="333"/>
      <c r="S5159" s="333"/>
      <c r="U5159" s="333"/>
      <c r="W5159" s="333"/>
      <c r="AA5159" s="333"/>
      <c r="AC5159" s="333"/>
      <c r="AE5159" s="333"/>
      <c r="AG5159" s="333"/>
      <c r="AM5159" s="333"/>
      <c r="AO5159" s="333"/>
      <c r="AS5159" s="333"/>
      <c r="AU5159" s="333"/>
      <c r="AW5159" s="333"/>
      <c r="AX5159" s="120"/>
    </row>
    <row r="5160" spans="4:50">
      <c r="D5160" s="120"/>
      <c r="E5160" s="120"/>
      <c r="F5160" s="333"/>
      <c r="G5160" s="333"/>
      <c r="H5160" s="333"/>
      <c r="I5160" s="333"/>
      <c r="K5160" s="333"/>
      <c r="O5160" s="333"/>
      <c r="Q5160" s="333"/>
      <c r="S5160" s="333"/>
      <c r="U5160" s="333"/>
      <c r="W5160" s="333"/>
      <c r="AA5160" s="333"/>
      <c r="AC5160" s="333"/>
      <c r="AE5160" s="333"/>
      <c r="AG5160" s="333"/>
      <c r="AM5160" s="333"/>
      <c r="AO5160" s="333"/>
      <c r="AS5160" s="333"/>
      <c r="AU5160" s="333"/>
      <c r="AW5160" s="333"/>
      <c r="AX5160" s="120"/>
    </row>
    <row r="5161" spans="4:50">
      <c r="D5161" s="120"/>
      <c r="E5161" s="120"/>
      <c r="F5161" s="333"/>
      <c r="G5161" s="333"/>
      <c r="H5161" s="333"/>
      <c r="I5161" s="333"/>
      <c r="K5161" s="333"/>
      <c r="O5161" s="333"/>
      <c r="Q5161" s="333"/>
      <c r="S5161" s="333"/>
      <c r="U5161" s="333"/>
      <c r="W5161" s="333"/>
      <c r="AA5161" s="333"/>
      <c r="AC5161" s="333"/>
      <c r="AE5161" s="333"/>
      <c r="AG5161" s="333"/>
      <c r="AM5161" s="333"/>
      <c r="AO5161" s="333"/>
      <c r="AS5161" s="333"/>
      <c r="AU5161" s="333"/>
      <c r="AW5161" s="333"/>
      <c r="AX5161" s="120"/>
    </row>
    <row r="5162" spans="4:50">
      <c r="D5162" s="120"/>
      <c r="E5162" s="120"/>
      <c r="F5162" s="333"/>
      <c r="G5162" s="333"/>
      <c r="H5162" s="333"/>
      <c r="I5162" s="333"/>
      <c r="K5162" s="333"/>
      <c r="O5162" s="333"/>
      <c r="Q5162" s="333"/>
      <c r="S5162" s="333"/>
      <c r="U5162" s="333"/>
      <c r="W5162" s="333"/>
      <c r="AA5162" s="333"/>
      <c r="AC5162" s="333"/>
      <c r="AE5162" s="333"/>
      <c r="AG5162" s="333"/>
      <c r="AM5162" s="333"/>
      <c r="AO5162" s="333"/>
      <c r="AS5162" s="333"/>
      <c r="AU5162" s="333"/>
      <c r="AW5162" s="333"/>
      <c r="AX5162" s="120"/>
    </row>
    <row r="5163" spans="4:50">
      <c r="D5163" s="120"/>
      <c r="E5163" s="120"/>
      <c r="F5163" s="333"/>
      <c r="G5163" s="333"/>
      <c r="H5163" s="333"/>
      <c r="I5163" s="333"/>
      <c r="K5163" s="333"/>
      <c r="O5163" s="333"/>
      <c r="Q5163" s="333"/>
      <c r="S5163" s="333"/>
      <c r="U5163" s="333"/>
      <c r="W5163" s="333"/>
      <c r="AA5163" s="333"/>
      <c r="AC5163" s="333"/>
      <c r="AE5163" s="333"/>
      <c r="AG5163" s="333"/>
      <c r="AM5163" s="333"/>
      <c r="AO5163" s="333"/>
      <c r="AS5163" s="333"/>
      <c r="AU5163" s="333"/>
      <c r="AW5163" s="333"/>
      <c r="AX5163" s="120"/>
    </row>
    <row r="5164" spans="4:50">
      <c r="D5164" s="120"/>
      <c r="E5164" s="120"/>
      <c r="F5164" s="333"/>
      <c r="G5164" s="333"/>
      <c r="H5164" s="333"/>
      <c r="I5164" s="333"/>
      <c r="K5164" s="333"/>
      <c r="O5164" s="333"/>
      <c r="Q5164" s="333"/>
      <c r="S5164" s="333"/>
      <c r="U5164" s="333"/>
      <c r="W5164" s="333"/>
      <c r="AA5164" s="333"/>
      <c r="AC5164" s="333"/>
      <c r="AE5164" s="333"/>
      <c r="AG5164" s="333"/>
      <c r="AM5164" s="333"/>
      <c r="AO5164" s="333"/>
      <c r="AS5164" s="333"/>
      <c r="AU5164" s="333"/>
      <c r="AW5164" s="333"/>
      <c r="AX5164" s="120"/>
    </row>
    <row r="5165" spans="4:50">
      <c r="D5165" s="120"/>
      <c r="E5165" s="120"/>
      <c r="F5165" s="333"/>
      <c r="G5165" s="333"/>
      <c r="H5165" s="333"/>
      <c r="I5165" s="333"/>
      <c r="K5165" s="333"/>
      <c r="O5165" s="333"/>
      <c r="Q5165" s="333"/>
      <c r="S5165" s="333"/>
      <c r="U5165" s="333"/>
      <c r="W5165" s="333"/>
      <c r="AA5165" s="333"/>
      <c r="AC5165" s="333"/>
      <c r="AE5165" s="333"/>
      <c r="AG5165" s="333"/>
      <c r="AM5165" s="333"/>
      <c r="AO5165" s="333"/>
      <c r="AS5165" s="333"/>
      <c r="AU5165" s="333"/>
      <c r="AW5165" s="333"/>
      <c r="AX5165" s="120"/>
    </row>
    <row r="5166" spans="4:50">
      <c r="D5166" s="120"/>
      <c r="E5166" s="120"/>
      <c r="F5166" s="333"/>
      <c r="G5166" s="333"/>
      <c r="H5166" s="333"/>
      <c r="I5166" s="333"/>
      <c r="K5166" s="333"/>
      <c r="O5166" s="333"/>
      <c r="Q5166" s="333"/>
      <c r="S5166" s="333"/>
      <c r="U5166" s="333"/>
      <c r="W5166" s="333"/>
      <c r="AA5166" s="333"/>
      <c r="AC5166" s="333"/>
      <c r="AE5166" s="333"/>
      <c r="AG5166" s="333"/>
      <c r="AM5166" s="333"/>
      <c r="AO5166" s="333"/>
      <c r="AS5166" s="333"/>
      <c r="AU5166" s="333"/>
      <c r="AW5166" s="333"/>
      <c r="AX5166" s="120"/>
    </row>
    <row r="5167" spans="4:50">
      <c r="D5167" s="120"/>
      <c r="E5167" s="120"/>
      <c r="F5167" s="333"/>
      <c r="G5167" s="333"/>
      <c r="H5167" s="333"/>
      <c r="I5167" s="333"/>
      <c r="K5167" s="333"/>
      <c r="O5167" s="333"/>
      <c r="Q5167" s="333"/>
      <c r="S5167" s="333"/>
      <c r="U5167" s="333"/>
      <c r="W5167" s="333"/>
      <c r="AA5167" s="333"/>
      <c r="AC5167" s="333"/>
      <c r="AE5167" s="333"/>
      <c r="AG5167" s="333"/>
      <c r="AM5167" s="333"/>
      <c r="AO5167" s="333"/>
      <c r="AS5167" s="333"/>
      <c r="AU5167" s="333"/>
      <c r="AW5167" s="333"/>
      <c r="AX5167" s="120"/>
    </row>
    <row r="5168" spans="4:50">
      <c r="D5168" s="120"/>
      <c r="E5168" s="120"/>
      <c r="F5168" s="333"/>
      <c r="G5168" s="333"/>
      <c r="H5168" s="333"/>
      <c r="I5168" s="333"/>
      <c r="K5168" s="333"/>
      <c r="O5168" s="333"/>
      <c r="Q5168" s="333"/>
      <c r="S5168" s="333"/>
      <c r="U5168" s="333"/>
      <c r="W5168" s="333"/>
      <c r="AA5168" s="333"/>
      <c r="AC5168" s="333"/>
      <c r="AE5168" s="333"/>
      <c r="AG5168" s="333"/>
      <c r="AM5168" s="333"/>
      <c r="AO5168" s="333"/>
      <c r="AS5168" s="333"/>
      <c r="AU5168" s="333"/>
      <c r="AW5168" s="333"/>
      <c r="AX5168" s="120"/>
    </row>
    <row r="5169" spans="4:50">
      <c r="D5169" s="120"/>
      <c r="E5169" s="120"/>
      <c r="F5169" s="333"/>
      <c r="G5169" s="333"/>
      <c r="H5169" s="333"/>
      <c r="I5169" s="333"/>
      <c r="K5169" s="333"/>
      <c r="O5169" s="333"/>
      <c r="Q5169" s="333"/>
      <c r="S5169" s="333"/>
      <c r="U5169" s="333"/>
      <c r="W5169" s="333"/>
      <c r="AA5169" s="333"/>
      <c r="AC5169" s="333"/>
      <c r="AE5169" s="333"/>
      <c r="AG5169" s="333"/>
      <c r="AM5169" s="333"/>
      <c r="AO5169" s="333"/>
      <c r="AS5169" s="333"/>
      <c r="AU5169" s="333"/>
      <c r="AW5169" s="333"/>
      <c r="AX5169" s="120"/>
    </row>
    <row r="5170" spans="4:50">
      <c r="D5170" s="120"/>
      <c r="E5170" s="120"/>
      <c r="F5170" s="333"/>
      <c r="G5170" s="333"/>
      <c r="H5170" s="333"/>
      <c r="I5170" s="333"/>
      <c r="K5170" s="333"/>
      <c r="O5170" s="333"/>
      <c r="Q5170" s="333"/>
      <c r="S5170" s="333"/>
      <c r="U5170" s="333"/>
      <c r="W5170" s="333"/>
      <c r="AA5170" s="333"/>
      <c r="AC5170" s="333"/>
      <c r="AE5170" s="333"/>
      <c r="AG5170" s="333"/>
      <c r="AM5170" s="333"/>
      <c r="AO5170" s="333"/>
      <c r="AS5170" s="333"/>
      <c r="AU5170" s="333"/>
      <c r="AW5170" s="333"/>
      <c r="AX5170" s="120"/>
    </row>
    <row r="5171" spans="4:50">
      <c r="D5171" s="120"/>
      <c r="E5171" s="120"/>
      <c r="F5171" s="333"/>
      <c r="G5171" s="333"/>
      <c r="H5171" s="333"/>
      <c r="I5171" s="333"/>
      <c r="K5171" s="333"/>
      <c r="O5171" s="333"/>
      <c r="Q5171" s="333"/>
      <c r="S5171" s="333"/>
      <c r="U5171" s="333"/>
      <c r="W5171" s="333"/>
      <c r="AA5171" s="333"/>
      <c r="AC5171" s="333"/>
      <c r="AE5171" s="333"/>
      <c r="AG5171" s="333"/>
      <c r="AM5171" s="333"/>
      <c r="AO5171" s="333"/>
      <c r="AS5171" s="333"/>
      <c r="AU5171" s="333"/>
      <c r="AW5171" s="333"/>
      <c r="AX5171" s="120"/>
    </row>
    <row r="5172" spans="4:50">
      <c r="D5172" s="120"/>
      <c r="E5172" s="120"/>
      <c r="F5172" s="333"/>
      <c r="G5172" s="333"/>
      <c r="H5172" s="333"/>
      <c r="I5172" s="333"/>
      <c r="K5172" s="333"/>
      <c r="O5172" s="333"/>
      <c r="Q5172" s="333"/>
      <c r="S5172" s="333"/>
      <c r="U5172" s="333"/>
      <c r="W5172" s="333"/>
      <c r="AA5172" s="333"/>
      <c r="AC5172" s="333"/>
      <c r="AE5172" s="333"/>
      <c r="AG5172" s="333"/>
      <c r="AM5172" s="333"/>
      <c r="AO5172" s="333"/>
      <c r="AS5172" s="333"/>
      <c r="AU5172" s="333"/>
      <c r="AW5172" s="333"/>
      <c r="AX5172" s="120"/>
    </row>
    <row r="5173" spans="4:50">
      <c r="D5173" s="120"/>
      <c r="E5173" s="120"/>
      <c r="F5173" s="333"/>
      <c r="G5173" s="333"/>
      <c r="H5173" s="333"/>
      <c r="I5173" s="333"/>
      <c r="K5173" s="333"/>
      <c r="O5173" s="333"/>
      <c r="Q5173" s="333"/>
      <c r="S5173" s="333"/>
      <c r="U5173" s="333"/>
      <c r="W5173" s="333"/>
      <c r="AA5173" s="333"/>
      <c r="AC5173" s="333"/>
      <c r="AE5173" s="333"/>
      <c r="AG5173" s="333"/>
      <c r="AM5173" s="333"/>
      <c r="AO5173" s="333"/>
      <c r="AS5173" s="333"/>
      <c r="AU5173" s="333"/>
      <c r="AW5173" s="333"/>
      <c r="AX5173" s="120"/>
    </row>
    <row r="5174" spans="4:50">
      <c r="D5174" s="120"/>
      <c r="E5174" s="120"/>
      <c r="F5174" s="333"/>
      <c r="G5174" s="333"/>
      <c r="H5174" s="333"/>
      <c r="I5174" s="333"/>
      <c r="K5174" s="333"/>
      <c r="O5174" s="333"/>
      <c r="Q5174" s="333"/>
      <c r="S5174" s="333"/>
      <c r="U5174" s="333"/>
      <c r="W5174" s="333"/>
      <c r="AA5174" s="333"/>
      <c r="AC5174" s="333"/>
      <c r="AE5174" s="333"/>
      <c r="AG5174" s="333"/>
      <c r="AM5174" s="333"/>
      <c r="AO5174" s="333"/>
      <c r="AS5174" s="333"/>
      <c r="AU5174" s="333"/>
      <c r="AW5174" s="333"/>
      <c r="AX5174" s="120"/>
    </row>
    <row r="5175" spans="4:50">
      <c r="D5175" s="120"/>
      <c r="E5175" s="120"/>
      <c r="F5175" s="333"/>
      <c r="G5175" s="333"/>
      <c r="H5175" s="333"/>
      <c r="I5175" s="333"/>
      <c r="K5175" s="333"/>
      <c r="O5175" s="333"/>
      <c r="Q5175" s="333"/>
      <c r="S5175" s="333"/>
      <c r="U5175" s="333"/>
      <c r="W5175" s="333"/>
      <c r="AA5175" s="333"/>
      <c r="AC5175" s="333"/>
      <c r="AE5175" s="333"/>
      <c r="AG5175" s="333"/>
      <c r="AM5175" s="333"/>
      <c r="AO5175" s="333"/>
      <c r="AS5175" s="333"/>
      <c r="AU5175" s="333"/>
      <c r="AW5175" s="333"/>
      <c r="AX5175" s="120"/>
    </row>
    <row r="5176" spans="4:50">
      <c r="D5176" s="120"/>
      <c r="E5176" s="120"/>
      <c r="F5176" s="333"/>
      <c r="G5176" s="333"/>
      <c r="H5176" s="333"/>
      <c r="I5176" s="333"/>
      <c r="K5176" s="333"/>
      <c r="O5176" s="333"/>
      <c r="Q5176" s="333"/>
      <c r="S5176" s="333"/>
      <c r="U5176" s="333"/>
      <c r="W5176" s="333"/>
      <c r="AA5176" s="333"/>
      <c r="AC5176" s="333"/>
      <c r="AE5176" s="333"/>
      <c r="AG5176" s="333"/>
      <c r="AM5176" s="333"/>
      <c r="AO5176" s="333"/>
      <c r="AS5176" s="333"/>
      <c r="AU5176" s="333"/>
      <c r="AW5176" s="333"/>
      <c r="AX5176" s="120"/>
    </row>
    <row r="5177" spans="4:50">
      <c r="D5177" s="120"/>
      <c r="E5177" s="120"/>
      <c r="F5177" s="333"/>
      <c r="G5177" s="333"/>
      <c r="H5177" s="333"/>
      <c r="I5177" s="333"/>
      <c r="K5177" s="333"/>
      <c r="O5177" s="333"/>
      <c r="Q5177" s="333"/>
      <c r="S5177" s="333"/>
      <c r="U5177" s="333"/>
      <c r="W5177" s="333"/>
      <c r="AA5177" s="333"/>
      <c r="AC5177" s="333"/>
      <c r="AE5177" s="333"/>
      <c r="AG5177" s="333"/>
      <c r="AM5177" s="333"/>
      <c r="AO5177" s="333"/>
      <c r="AS5177" s="333"/>
      <c r="AU5177" s="333"/>
      <c r="AW5177" s="333"/>
      <c r="AX5177" s="120"/>
    </row>
    <row r="5178" spans="4:50">
      <c r="D5178" s="120"/>
      <c r="E5178" s="120"/>
      <c r="F5178" s="333"/>
      <c r="G5178" s="333"/>
      <c r="H5178" s="333"/>
      <c r="I5178" s="333"/>
      <c r="K5178" s="333"/>
      <c r="O5178" s="333"/>
      <c r="Q5178" s="333"/>
      <c r="S5178" s="333"/>
      <c r="U5178" s="333"/>
      <c r="W5178" s="333"/>
      <c r="AA5178" s="333"/>
      <c r="AC5178" s="333"/>
      <c r="AE5178" s="333"/>
      <c r="AG5178" s="333"/>
      <c r="AM5178" s="333"/>
      <c r="AO5178" s="333"/>
      <c r="AS5178" s="333"/>
      <c r="AU5178" s="333"/>
      <c r="AW5178" s="333"/>
      <c r="AX5178" s="120"/>
    </row>
    <row r="5179" spans="4:50">
      <c r="D5179" s="120"/>
      <c r="E5179" s="120"/>
      <c r="F5179" s="333"/>
      <c r="G5179" s="333"/>
      <c r="H5179" s="333"/>
      <c r="I5179" s="333"/>
      <c r="K5179" s="333"/>
      <c r="O5179" s="333"/>
      <c r="Q5179" s="333"/>
      <c r="S5179" s="333"/>
      <c r="U5179" s="333"/>
      <c r="W5179" s="333"/>
      <c r="AA5179" s="333"/>
      <c r="AC5179" s="333"/>
      <c r="AE5179" s="333"/>
      <c r="AG5179" s="333"/>
      <c r="AM5179" s="333"/>
      <c r="AO5179" s="333"/>
      <c r="AS5179" s="333"/>
      <c r="AU5179" s="333"/>
      <c r="AW5179" s="333"/>
      <c r="AX5179" s="120"/>
    </row>
    <row r="5180" spans="4:50">
      <c r="D5180" s="120"/>
      <c r="E5180" s="120"/>
      <c r="F5180" s="333"/>
      <c r="G5180" s="333"/>
      <c r="H5180" s="333"/>
      <c r="I5180" s="333"/>
      <c r="K5180" s="333"/>
      <c r="O5180" s="333"/>
      <c r="Q5180" s="333"/>
      <c r="S5180" s="333"/>
      <c r="U5180" s="333"/>
      <c r="W5180" s="333"/>
      <c r="AA5180" s="333"/>
      <c r="AC5180" s="333"/>
      <c r="AE5180" s="333"/>
      <c r="AG5180" s="333"/>
      <c r="AM5180" s="333"/>
      <c r="AO5180" s="333"/>
      <c r="AS5180" s="333"/>
      <c r="AU5180" s="333"/>
      <c r="AW5180" s="333"/>
      <c r="AX5180" s="120"/>
    </row>
    <row r="5181" spans="4:50">
      <c r="D5181" s="120"/>
      <c r="E5181" s="120"/>
      <c r="F5181" s="333"/>
      <c r="G5181" s="333"/>
      <c r="H5181" s="333"/>
      <c r="I5181" s="333"/>
      <c r="K5181" s="333"/>
      <c r="O5181" s="333"/>
      <c r="Q5181" s="333"/>
      <c r="S5181" s="333"/>
      <c r="U5181" s="333"/>
      <c r="W5181" s="333"/>
      <c r="AA5181" s="333"/>
      <c r="AC5181" s="333"/>
      <c r="AE5181" s="333"/>
      <c r="AG5181" s="333"/>
      <c r="AM5181" s="333"/>
      <c r="AO5181" s="333"/>
      <c r="AS5181" s="333"/>
      <c r="AU5181" s="333"/>
      <c r="AW5181" s="333"/>
      <c r="AX5181" s="120"/>
    </row>
    <row r="5182" spans="4:50">
      <c r="D5182" s="120"/>
      <c r="E5182" s="120"/>
      <c r="F5182" s="333"/>
      <c r="G5182" s="333"/>
      <c r="H5182" s="333"/>
      <c r="I5182" s="333"/>
      <c r="K5182" s="333"/>
      <c r="O5182" s="333"/>
      <c r="Q5182" s="333"/>
      <c r="S5182" s="333"/>
      <c r="U5182" s="333"/>
      <c r="W5182" s="333"/>
      <c r="AA5182" s="333"/>
      <c r="AC5182" s="333"/>
      <c r="AE5182" s="333"/>
      <c r="AG5182" s="333"/>
      <c r="AM5182" s="333"/>
      <c r="AO5182" s="333"/>
      <c r="AS5182" s="333"/>
      <c r="AU5182" s="333"/>
      <c r="AW5182" s="333"/>
      <c r="AX5182" s="120"/>
    </row>
    <row r="5183" spans="4:50">
      <c r="D5183" s="120"/>
      <c r="E5183" s="120"/>
      <c r="F5183" s="333"/>
      <c r="G5183" s="333"/>
      <c r="H5183" s="333"/>
      <c r="I5183" s="333"/>
      <c r="K5183" s="333"/>
      <c r="O5183" s="333"/>
      <c r="Q5183" s="333"/>
      <c r="S5183" s="333"/>
      <c r="U5183" s="333"/>
      <c r="W5183" s="333"/>
      <c r="AA5183" s="333"/>
      <c r="AC5183" s="333"/>
      <c r="AE5183" s="333"/>
      <c r="AG5183" s="333"/>
      <c r="AM5183" s="333"/>
      <c r="AO5183" s="333"/>
      <c r="AS5183" s="333"/>
      <c r="AU5183" s="333"/>
      <c r="AW5183" s="333"/>
      <c r="AX5183" s="120"/>
    </row>
    <row r="5184" spans="4:50">
      <c r="D5184" s="120"/>
      <c r="E5184" s="120"/>
      <c r="F5184" s="333"/>
      <c r="G5184" s="333"/>
      <c r="H5184" s="333"/>
      <c r="I5184" s="333"/>
      <c r="K5184" s="333"/>
      <c r="O5184" s="333"/>
      <c r="Q5184" s="333"/>
      <c r="S5184" s="333"/>
      <c r="U5184" s="333"/>
      <c r="W5184" s="333"/>
      <c r="AA5184" s="333"/>
      <c r="AC5184" s="333"/>
      <c r="AE5184" s="333"/>
      <c r="AG5184" s="333"/>
      <c r="AM5184" s="333"/>
      <c r="AO5184" s="333"/>
      <c r="AS5184" s="333"/>
      <c r="AU5184" s="333"/>
      <c r="AW5184" s="333"/>
      <c r="AX5184" s="120"/>
    </row>
    <row r="5185" spans="4:50">
      <c r="D5185" s="120"/>
      <c r="E5185" s="120"/>
      <c r="F5185" s="333"/>
      <c r="G5185" s="333"/>
      <c r="H5185" s="333"/>
      <c r="I5185" s="333"/>
      <c r="K5185" s="333"/>
      <c r="O5185" s="333"/>
      <c r="Q5185" s="333"/>
      <c r="S5185" s="333"/>
      <c r="U5185" s="333"/>
      <c r="W5185" s="333"/>
      <c r="AA5185" s="333"/>
      <c r="AC5185" s="333"/>
      <c r="AE5185" s="333"/>
      <c r="AG5185" s="333"/>
      <c r="AM5185" s="333"/>
      <c r="AO5185" s="333"/>
      <c r="AS5185" s="333"/>
      <c r="AU5185" s="333"/>
      <c r="AW5185" s="333"/>
      <c r="AX5185" s="120"/>
    </row>
    <row r="5186" spans="4:50">
      <c r="D5186" s="120"/>
      <c r="E5186" s="120"/>
      <c r="F5186" s="333"/>
      <c r="G5186" s="333"/>
      <c r="H5186" s="333"/>
      <c r="I5186" s="333"/>
      <c r="K5186" s="333"/>
      <c r="O5186" s="333"/>
      <c r="Q5186" s="333"/>
      <c r="S5186" s="333"/>
      <c r="U5186" s="333"/>
      <c r="W5186" s="333"/>
      <c r="AA5186" s="333"/>
      <c r="AC5186" s="333"/>
      <c r="AE5186" s="333"/>
      <c r="AG5186" s="333"/>
      <c r="AM5186" s="333"/>
      <c r="AO5186" s="333"/>
      <c r="AS5186" s="333"/>
      <c r="AU5186" s="333"/>
      <c r="AW5186" s="333"/>
      <c r="AX5186" s="120"/>
    </row>
    <row r="5187" spans="4:50">
      <c r="D5187" s="120"/>
      <c r="E5187" s="120"/>
      <c r="F5187" s="333"/>
      <c r="G5187" s="333"/>
      <c r="H5187" s="333"/>
      <c r="I5187" s="333"/>
      <c r="K5187" s="333"/>
      <c r="O5187" s="333"/>
      <c r="Q5187" s="333"/>
      <c r="S5187" s="333"/>
      <c r="U5187" s="333"/>
      <c r="W5187" s="333"/>
      <c r="AA5187" s="333"/>
      <c r="AC5187" s="333"/>
      <c r="AE5187" s="333"/>
      <c r="AG5187" s="333"/>
      <c r="AM5187" s="333"/>
      <c r="AO5187" s="333"/>
      <c r="AS5187" s="333"/>
      <c r="AU5187" s="333"/>
      <c r="AW5187" s="333"/>
      <c r="AX5187" s="120"/>
    </row>
    <row r="5188" spans="4:50">
      <c r="D5188" s="120"/>
      <c r="E5188" s="120"/>
      <c r="F5188" s="333"/>
      <c r="G5188" s="333"/>
      <c r="H5188" s="333"/>
      <c r="I5188" s="333"/>
      <c r="K5188" s="333"/>
      <c r="O5188" s="333"/>
      <c r="Q5188" s="333"/>
      <c r="S5188" s="333"/>
      <c r="U5188" s="333"/>
      <c r="W5188" s="333"/>
      <c r="AA5188" s="333"/>
      <c r="AC5188" s="333"/>
      <c r="AE5188" s="333"/>
      <c r="AG5188" s="333"/>
      <c r="AM5188" s="333"/>
      <c r="AO5188" s="333"/>
      <c r="AS5188" s="333"/>
      <c r="AU5188" s="333"/>
      <c r="AW5188" s="333"/>
      <c r="AX5188" s="120"/>
    </row>
    <row r="5189" spans="4:50">
      <c r="D5189" s="120"/>
      <c r="E5189" s="120"/>
      <c r="F5189" s="333"/>
      <c r="G5189" s="333"/>
      <c r="H5189" s="333"/>
      <c r="I5189" s="333"/>
      <c r="K5189" s="333"/>
      <c r="O5189" s="333"/>
      <c r="Q5189" s="333"/>
      <c r="S5189" s="333"/>
      <c r="U5189" s="333"/>
      <c r="W5189" s="333"/>
      <c r="AA5189" s="333"/>
      <c r="AC5189" s="333"/>
      <c r="AE5189" s="333"/>
      <c r="AG5189" s="333"/>
      <c r="AM5189" s="333"/>
      <c r="AO5189" s="333"/>
      <c r="AS5189" s="333"/>
      <c r="AU5189" s="333"/>
      <c r="AW5189" s="333"/>
      <c r="AX5189" s="120"/>
    </row>
    <row r="5190" spans="4:50">
      <c r="D5190" s="120"/>
      <c r="E5190" s="120"/>
      <c r="F5190" s="333"/>
      <c r="G5190" s="333"/>
      <c r="H5190" s="333"/>
      <c r="I5190" s="333"/>
      <c r="K5190" s="333"/>
      <c r="O5190" s="333"/>
      <c r="Q5190" s="333"/>
      <c r="S5190" s="333"/>
      <c r="U5190" s="333"/>
      <c r="W5190" s="333"/>
      <c r="AA5190" s="333"/>
      <c r="AC5190" s="333"/>
      <c r="AE5190" s="333"/>
      <c r="AG5190" s="333"/>
      <c r="AM5190" s="333"/>
      <c r="AO5190" s="333"/>
      <c r="AS5190" s="333"/>
      <c r="AU5190" s="333"/>
      <c r="AW5190" s="333"/>
      <c r="AX5190" s="120"/>
    </row>
    <row r="5191" spans="4:50">
      <c r="D5191" s="120"/>
      <c r="E5191" s="120"/>
      <c r="F5191" s="333"/>
      <c r="G5191" s="333"/>
      <c r="H5191" s="333"/>
      <c r="I5191" s="333"/>
      <c r="K5191" s="333"/>
      <c r="O5191" s="333"/>
      <c r="Q5191" s="333"/>
      <c r="S5191" s="333"/>
      <c r="U5191" s="333"/>
      <c r="W5191" s="333"/>
      <c r="AA5191" s="333"/>
      <c r="AC5191" s="333"/>
      <c r="AE5191" s="333"/>
      <c r="AG5191" s="333"/>
      <c r="AM5191" s="333"/>
      <c r="AO5191" s="333"/>
      <c r="AS5191" s="333"/>
      <c r="AU5191" s="333"/>
      <c r="AW5191" s="333"/>
      <c r="AX5191" s="120"/>
    </row>
    <row r="5192" spans="4:50">
      <c r="D5192" s="120"/>
      <c r="E5192" s="120"/>
      <c r="F5192" s="333"/>
      <c r="G5192" s="333"/>
      <c r="H5192" s="333"/>
      <c r="I5192" s="333"/>
      <c r="K5192" s="333"/>
      <c r="O5192" s="333"/>
      <c r="Q5192" s="333"/>
      <c r="S5192" s="333"/>
      <c r="U5192" s="333"/>
      <c r="W5192" s="333"/>
      <c r="AA5192" s="333"/>
      <c r="AC5192" s="333"/>
      <c r="AE5192" s="333"/>
      <c r="AG5192" s="333"/>
      <c r="AM5192" s="333"/>
      <c r="AO5192" s="333"/>
      <c r="AS5192" s="333"/>
      <c r="AU5192" s="333"/>
      <c r="AW5192" s="333"/>
      <c r="AX5192" s="120"/>
    </row>
    <row r="5193" spans="4:50">
      <c r="D5193" s="120"/>
      <c r="E5193" s="120"/>
      <c r="F5193" s="333"/>
      <c r="G5193" s="333"/>
      <c r="H5193" s="333"/>
      <c r="I5193" s="333"/>
      <c r="K5193" s="333"/>
      <c r="O5193" s="333"/>
      <c r="Q5193" s="333"/>
      <c r="S5193" s="333"/>
      <c r="U5193" s="333"/>
      <c r="W5193" s="333"/>
      <c r="AA5193" s="333"/>
      <c r="AC5193" s="333"/>
      <c r="AE5193" s="333"/>
      <c r="AG5193" s="333"/>
      <c r="AM5193" s="333"/>
      <c r="AO5193" s="333"/>
      <c r="AS5193" s="333"/>
      <c r="AU5193" s="333"/>
      <c r="AW5193" s="333"/>
      <c r="AX5193" s="120"/>
    </row>
    <row r="5194" spans="4:50">
      <c r="D5194" s="120"/>
      <c r="E5194" s="120"/>
      <c r="F5194" s="333"/>
      <c r="G5194" s="333"/>
      <c r="H5194" s="333"/>
      <c r="I5194" s="333"/>
      <c r="K5194" s="333"/>
      <c r="O5194" s="333"/>
      <c r="Q5194" s="333"/>
      <c r="S5194" s="333"/>
      <c r="U5194" s="333"/>
      <c r="W5194" s="333"/>
      <c r="AA5194" s="333"/>
      <c r="AC5194" s="333"/>
      <c r="AE5194" s="333"/>
      <c r="AG5194" s="333"/>
      <c r="AM5194" s="333"/>
      <c r="AO5194" s="333"/>
      <c r="AS5194" s="333"/>
      <c r="AU5194" s="333"/>
      <c r="AW5194" s="333"/>
      <c r="AX5194" s="120"/>
    </row>
    <row r="5195" spans="4:50">
      <c r="D5195" s="120"/>
      <c r="E5195" s="120"/>
      <c r="F5195" s="333"/>
      <c r="G5195" s="333"/>
      <c r="H5195" s="333"/>
      <c r="I5195" s="333"/>
      <c r="K5195" s="333"/>
      <c r="O5195" s="333"/>
      <c r="Q5195" s="333"/>
      <c r="S5195" s="333"/>
      <c r="U5195" s="333"/>
      <c r="W5195" s="333"/>
      <c r="AA5195" s="333"/>
      <c r="AC5195" s="333"/>
      <c r="AE5195" s="333"/>
      <c r="AG5195" s="333"/>
      <c r="AM5195" s="333"/>
      <c r="AO5195" s="333"/>
      <c r="AS5195" s="333"/>
      <c r="AU5195" s="333"/>
      <c r="AW5195" s="333"/>
      <c r="AX5195" s="120"/>
    </row>
    <row r="5196" spans="4:50">
      <c r="D5196" s="120"/>
      <c r="E5196" s="120"/>
      <c r="F5196" s="333"/>
      <c r="G5196" s="333"/>
      <c r="H5196" s="333"/>
      <c r="I5196" s="333"/>
      <c r="K5196" s="333"/>
      <c r="O5196" s="333"/>
      <c r="Q5196" s="333"/>
      <c r="S5196" s="333"/>
      <c r="U5196" s="333"/>
      <c r="W5196" s="333"/>
      <c r="AA5196" s="333"/>
      <c r="AC5196" s="333"/>
      <c r="AE5196" s="333"/>
      <c r="AG5196" s="333"/>
      <c r="AM5196" s="333"/>
      <c r="AO5196" s="333"/>
      <c r="AS5196" s="333"/>
      <c r="AU5196" s="333"/>
      <c r="AW5196" s="333"/>
      <c r="AX5196" s="120"/>
    </row>
    <row r="5197" spans="4:50">
      <c r="D5197" s="120"/>
      <c r="E5197" s="120"/>
      <c r="F5197" s="333"/>
      <c r="G5197" s="333"/>
      <c r="H5197" s="333"/>
      <c r="I5197" s="333"/>
      <c r="K5197" s="333"/>
      <c r="O5197" s="333"/>
      <c r="Q5197" s="333"/>
      <c r="S5197" s="333"/>
      <c r="U5197" s="333"/>
      <c r="W5197" s="333"/>
      <c r="AA5197" s="333"/>
      <c r="AC5197" s="333"/>
      <c r="AE5197" s="333"/>
      <c r="AG5197" s="333"/>
      <c r="AM5197" s="333"/>
      <c r="AO5197" s="333"/>
      <c r="AS5197" s="333"/>
      <c r="AU5197" s="333"/>
      <c r="AW5197" s="333"/>
      <c r="AX5197" s="120"/>
    </row>
    <row r="5198" spans="4:50">
      <c r="D5198" s="120"/>
      <c r="E5198" s="120"/>
      <c r="F5198" s="333"/>
      <c r="G5198" s="333"/>
      <c r="H5198" s="333"/>
      <c r="I5198" s="333"/>
      <c r="K5198" s="333"/>
      <c r="O5198" s="333"/>
      <c r="Q5198" s="333"/>
      <c r="S5198" s="333"/>
      <c r="U5198" s="333"/>
      <c r="W5198" s="333"/>
      <c r="AA5198" s="333"/>
      <c r="AC5198" s="333"/>
      <c r="AE5198" s="333"/>
      <c r="AG5198" s="333"/>
      <c r="AM5198" s="333"/>
      <c r="AO5198" s="333"/>
      <c r="AS5198" s="333"/>
      <c r="AU5198" s="333"/>
      <c r="AW5198" s="333"/>
      <c r="AX5198" s="120"/>
    </row>
    <row r="5199" spans="4:50">
      <c r="D5199" s="120"/>
      <c r="E5199" s="120"/>
      <c r="F5199" s="333"/>
      <c r="G5199" s="333"/>
      <c r="H5199" s="333"/>
      <c r="I5199" s="333"/>
      <c r="K5199" s="333"/>
      <c r="O5199" s="333"/>
      <c r="Q5199" s="333"/>
      <c r="S5199" s="333"/>
      <c r="U5199" s="333"/>
      <c r="W5199" s="333"/>
      <c r="AA5199" s="333"/>
      <c r="AC5199" s="333"/>
      <c r="AE5199" s="333"/>
      <c r="AG5199" s="333"/>
      <c r="AM5199" s="333"/>
      <c r="AO5199" s="333"/>
      <c r="AS5199" s="333"/>
      <c r="AU5199" s="333"/>
      <c r="AW5199" s="333"/>
      <c r="AX5199" s="120"/>
    </row>
    <row r="5200" spans="4:50">
      <c r="D5200" s="120"/>
      <c r="E5200" s="120"/>
      <c r="F5200" s="333"/>
      <c r="G5200" s="333"/>
      <c r="H5200" s="333"/>
      <c r="I5200" s="333"/>
      <c r="K5200" s="333"/>
      <c r="O5200" s="333"/>
      <c r="Q5200" s="333"/>
      <c r="S5200" s="333"/>
      <c r="U5200" s="333"/>
      <c r="W5200" s="333"/>
      <c r="AA5200" s="333"/>
      <c r="AC5200" s="333"/>
      <c r="AE5200" s="333"/>
      <c r="AG5200" s="333"/>
      <c r="AM5200" s="333"/>
      <c r="AO5200" s="333"/>
      <c r="AS5200" s="333"/>
      <c r="AU5200" s="333"/>
      <c r="AW5200" s="333"/>
      <c r="AX5200" s="120"/>
    </row>
    <row r="5201" spans="4:50">
      <c r="D5201" s="120"/>
      <c r="E5201" s="120"/>
      <c r="F5201" s="333"/>
      <c r="G5201" s="333"/>
      <c r="H5201" s="333"/>
      <c r="I5201" s="333"/>
      <c r="K5201" s="333"/>
      <c r="O5201" s="333"/>
      <c r="Q5201" s="333"/>
      <c r="S5201" s="333"/>
      <c r="U5201" s="333"/>
      <c r="W5201" s="333"/>
      <c r="AA5201" s="333"/>
      <c r="AC5201" s="333"/>
      <c r="AE5201" s="333"/>
      <c r="AG5201" s="333"/>
      <c r="AM5201" s="333"/>
      <c r="AO5201" s="333"/>
      <c r="AS5201" s="333"/>
      <c r="AU5201" s="333"/>
      <c r="AW5201" s="333"/>
      <c r="AX5201" s="120"/>
    </row>
    <row r="5202" spans="4:50">
      <c r="D5202" s="120"/>
      <c r="E5202" s="120"/>
      <c r="F5202" s="333"/>
      <c r="G5202" s="333"/>
      <c r="H5202" s="333"/>
      <c r="I5202" s="333"/>
      <c r="K5202" s="333"/>
      <c r="O5202" s="333"/>
      <c r="Q5202" s="333"/>
      <c r="S5202" s="333"/>
      <c r="U5202" s="333"/>
      <c r="W5202" s="333"/>
      <c r="AA5202" s="333"/>
      <c r="AC5202" s="333"/>
      <c r="AE5202" s="333"/>
      <c r="AG5202" s="333"/>
      <c r="AM5202" s="333"/>
      <c r="AO5202" s="333"/>
      <c r="AS5202" s="333"/>
      <c r="AU5202" s="333"/>
      <c r="AW5202" s="333"/>
      <c r="AX5202" s="120"/>
    </row>
    <row r="5203" spans="4:50">
      <c r="D5203" s="120"/>
      <c r="E5203" s="120"/>
      <c r="F5203" s="333"/>
      <c r="G5203" s="333"/>
      <c r="H5203" s="333"/>
      <c r="I5203" s="333"/>
      <c r="K5203" s="333"/>
      <c r="O5203" s="333"/>
      <c r="Q5203" s="333"/>
      <c r="S5203" s="333"/>
      <c r="U5203" s="333"/>
      <c r="W5203" s="333"/>
      <c r="AA5203" s="333"/>
      <c r="AC5203" s="333"/>
      <c r="AE5203" s="333"/>
      <c r="AG5203" s="333"/>
      <c r="AM5203" s="333"/>
      <c r="AO5203" s="333"/>
      <c r="AS5203" s="333"/>
      <c r="AU5203" s="333"/>
      <c r="AW5203" s="333"/>
      <c r="AX5203" s="120"/>
    </row>
    <row r="5204" spans="4:50">
      <c r="D5204" s="120"/>
      <c r="E5204" s="120"/>
      <c r="F5204" s="333"/>
      <c r="G5204" s="333"/>
      <c r="H5204" s="333"/>
      <c r="I5204" s="333"/>
      <c r="K5204" s="333"/>
      <c r="O5204" s="333"/>
      <c r="Q5204" s="333"/>
      <c r="S5204" s="333"/>
      <c r="U5204" s="333"/>
      <c r="W5204" s="333"/>
      <c r="AA5204" s="333"/>
      <c r="AC5204" s="333"/>
      <c r="AE5204" s="333"/>
      <c r="AG5204" s="333"/>
      <c r="AM5204" s="333"/>
      <c r="AO5204" s="333"/>
      <c r="AS5204" s="333"/>
      <c r="AU5204" s="333"/>
      <c r="AW5204" s="333"/>
      <c r="AX5204" s="120"/>
    </row>
    <row r="5205" spans="4:50">
      <c r="D5205" s="120"/>
      <c r="E5205" s="120"/>
      <c r="F5205" s="333"/>
      <c r="G5205" s="333"/>
      <c r="H5205" s="333"/>
      <c r="I5205" s="333"/>
      <c r="K5205" s="333"/>
      <c r="O5205" s="333"/>
      <c r="Q5205" s="333"/>
      <c r="S5205" s="333"/>
      <c r="U5205" s="333"/>
      <c r="W5205" s="333"/>
      <c r="AA5205" s="333"/>
      <c r="AC5205" s="333"/>
      <c r="AE5205" s="333"/>
      <c r="AG5205" s="333"/>
      <c r="AM5205" s="333"/>
      <c r="AO5205" s="333"/>
      <c r="AS5205" s="333"/>
      <c r="AU5205" s="333"/>
      <c r="AW5205" s="333"/>
      <c r="AX5205" s="120"/>
    </row>
    <row r="5206" spans="4:50">
      <c r="D5206" s="120"/>
      <c r="E5206" s="120"/>
      <c r="F5206" s="333"/>
      <c r="G5206" s="333"/>
      <c r="H5206" s="333"/>
      <c r="I5206" s="333"/>
      <c r="K5206" s="333"/>
      <c r="O5206" s="333"/>
      <c r="Q5206" s="333"/>
      <c r="S5206" s="333"/>
      <c r="U5206" s="333"/>
      <c r="W5206" s="333"/>
      <c r="AA5206" s="333"/>
      <c r="AC5206" s="333"/>
      <c r="AE5206" s="333"/>
      <c r="AG5206" s="333"/>
      <c r="AM5206" s="333"/>
      <c r="AO5206" s="333"/>
      <c r="AS5206" s="333"/>
      <c r="AU5206" s="333"/>
      <c r="AW5206" s="333"/>
      <c r="AX5206" s="120"/>
    </row>
    <row r="5207" spans="4:50">
      <c r="D5207" s="120"/>
      <c r="E5207" s="120"/>
      <c r="F5207" s="333"/>
      <c r="G5207" s="333"/>
      <c r="H5207" s="333"/>
      <c r="I5207" s="333"/>
      <c r="K5207" s="333"/>
      <c r="O5207" s="333"/>
      <c r="Q5207" s="333"/>
      <c r="S5207" s="333"/>
      <c r="U5207" s="333"/>
      <c r="W5207" s="333"/>
      <c r="AA5207" s="333"/>
      <c r="AC5207" s="333"/>
      <c r="AE5207" s="333"/>
      <c r="AG5207" s="333"/>
      <c r="AM5207" s="333"/>
      <c r="AO5207" s="333"/>
      <c r="AS5207" s="333"/>
      <c r="AU5207" s="333"/>
      <c r="AW5207" s="333"/>
      <c r="AX5207" s="120"/>
    </row>
    <row r="5208" spans="4:50">
      <c r="D5208" s="120"/>
      <c r="E5208" s="120"/>
      <c r="F5208" s="333"/>
      <c r="G5208" s="333"/>
      <c r="H5208" s="333"/>
      <c r="I5208" s="333"/>
      <c r="K5208" s="333"/>
      <c r="O5208" s="333"/>
      <c r="Q5208" s="333"/>
      <c r="S5208" s="333"/>
      <c r="U5208" s="333"/>
      <c r="W5208" s="333"/>
      <c r="AA5208" s="333"/>
      <c r="AC5208" s="333"/>
      <c r="AE5208" s="333"/>
      <c r="AG5208" s="333"/>
      <c r="AM5208" s="333"/>
      <c r="AO5208" s="333"/>
      <c r="AS5208" s="333"/>
      <c r="AU5208" s="333"/>
      <c r="AW5208" s="333"/>
      <c r="AX5208" s="120"/>
    </row>
    <row r="5209" spans="4:50">
      <c r="D5209" s="120"/>
      <c r="E5209" s="120"/>
      <c r="F5209" s="333"/>
      <c r="G5209" s="333"/>
      <c r="H5209" s="333"/>
      <c r="I5209" s="333"/>
      <c r="K5209" s="333"/>
      <c r="O5209" s="333"/>
      <c r="Q5209" s="333"/>
      <c r="S5209" s="333"/>
      <c r="U5209" s="333"/>
      <c r="W5209" s="333"/>
      <c r="AA5209" s="333"/>
      <c r="AC5209" s="333"/>
      <c r="AE5209" s="333"/>
      <c r="AG5209" s="333"/>
      <c r="AM5209" s="333"/>
      <c r="AO5209" s="333"/>
      <c r="AS5209" s="333"/>
      <c r="AU5209" s="333"/>
      <c r="AW5209" s="333"/>
      <c r="AX5209" s="120"/>
    </row>
    <row r="5210" spans="4:50">
      <c r="D5210" s="120"/>
      <c r="E5210" s="120"/>
      <c r="F5210" s="333"/>
      <c r="G5210" s="333"/>
      <c r="H5210" s="333"/>
      <c r="I5210" s="333"/>
      <c r="K5210" s="333"/>
      <c r="O5210" s="333"/>
      <c r="Q5210" s="333"/>
      <c r="S5210" s="333"/>
      <c r="U5210" s="333"/>
      <c r="W5210" s="333"/>
      <c r="AA5210" s="333"/>
      <c r="AC5210" s="333"/>
      <c r="AE5210" s="333"/>
      <c r="AG5210" s="333"/>
      <c r="AM5210" s="333"/>
      <c r="AO5210" s="333"/>
      <c r="AS5210" s="333"/>
      <c r="AU5210" s="333"/>
      <c r="AW5210" s="333"/>
      <c r="AX5210" s="120"/>
    </row>
    <row r="5211" spans="4:50">
      <c r="D5211" s="120"/>
      <c r="E5211" s="120"/>
      <c r="F5211" s="333"/>
      <c r="G5211" s="333"/>
      <c r="H5211" s="333"/>
      <c r="I5211" s="333"/>
      <c r="K5211" s="333"/>
      <c r="O5211" s="333"/>
      <c r="Q5211" s="333"/>
      <c r="S5211" s="333"/>
      <c r="U5211" s="333"/>
      <c r="W5211" s="333"/>
      <c r="AA5211" s="333"/>
      <c r="AC5211" s="333"/>
      <c r="AE5211" s="333"/>
      <c r="AG5211" s="333"/>
      <c r="AM5211" s="333"/>
      <c r="AO5211" s="333"/>
      <c r="AS5211" s="333"/>
      <c r="AU5211" s="333"/>
      <c r="AW5211" s="333"/>
      <c r="AX5211" s="120"/>
    </row>
    <row r="5212" spans="4:50">
      <c r="D5212" s="120"/>
      <c r="E5212" s="120"/>
      <c r="F5212" s="333"/>
      <c r="G5212" s="333"/>
      <c r="H5212" s="333"/>
      <c r="I5212" s="333"/>
      <c r="K5212" s="333"/>
      <c r="O5212" s="333"/>
      <c r="Q5212" s="333"/>
      <c r="S5212" s="333"/>
      <c r="U5212" s="333"/>
      <c r="W5212" s="333"/>
      <c r="AA5212" s="333"/>
      <c r="AC5212" s="333"/>
      <c r="AE5212" s="333"/>
      <c r="AG5212" s="333"/>
      <c r="AM5212" s="333"/>
      <c r="AO5212" s="333"/>
      <c r="AS5212" s="333"/>
      <c r="AU5212" s="333"/>
      <c r="AW5212" s="333"/>
      <c r="AX5212" s="120"/>
    </row>
    <row r="5213" spans="4:50">
      <c r="D5213" s="120"/>
      <c r="E5213" s="120"/>
      <c r="F5213" s="333"/>
      <c r="G5213" s="333"/>
      <c r="H5213" s="333"/>
      <c r="I5213" s="333"/>
      <c r="K5213" s="333"/>
      <c r="O5213" s="333"/>
      <c r="Q5213" s="333"/>
      <c r="S5213" s="333"/>
      <c r="U5213" s="333"/>
      <c r="W5213" s="333"/>
      <c r="AA5213" s="333"/>
      <c r="AC5213" s="333"/>
      <c r="AE5213" s="333"/>
      <c r="AG5213" s="333"/>
      <c r="AM5213" s="333"/>
      <c r="AO5213" s="333"/>
      <c r="AS5213" s="333"/>
      <c r="AU5213" s="333"/>
      <c r="AW5213" s="333"/>
      <c r="AX5213" s="120"/>
    </row>
    <row r="5214" spans="4:50">
      <c r="D5214" s="120"/>
      <c r="E5214" s="120"/>
      <c r="F5214" s="333"/>
      <c r="G5214" s="333"/>
      <c r="H5214" s="333"/>
      <c r="I5214" s="333"/>
      <c r="K5214" s="333"/>
      <c r="O5214" s="333"/>
      <c r="Q5214" s="333"/>
      <c r="S5214" s="333"/>
      <c r="U5214" s="333"/>
      <c r="W5214" s="333"/>
      <c r="AA5214" s="333"/>
      <c r="AC5214" s="333"/>
      <c r="AE5214" s="333"/>
      <c r="AG5214" s="333"/>
      <c r="AM5214" s="333"/>
      <c r="AO5214" s="333"/>
      <c r="AS5214" s="333"/>
      <c r="AU5214" s="333"/>
      <c r="AW5214" s="333"/>
      <c r="AX5214" s="120"/>
    </row>
    <row r="5215" spans="4:50">
      <c r="D5215" s="120"/>
      <c r="E5215" s="120"/>
      <c r="F5215" s="333"/>
      <c r="G5215" s="333"/>
      <c r="H5215" s="333"/>
      <c r="I5215" s="333"/>
      <c r="K5215" s="333"/>
      <c r="O5215" s="333"/>
      <c r="Q5215" s="333"/>
      <c r="S5215" s="333"/>
      <c r="U5215" s="333"/>
      <c r="W5215" s="333"/>
      <c r="AA5215" s="333"/>
      <c r="AC5215" s="333"/>
      <c r="AE5215" s="333"/>
      <c r="AG5215" s="333"/>
      <c r="AM5215" s="333"/>
      <c r="AO5215" s="333"/>
      <c r="AS5215" s="333"/>
      <c r="AU5215" s="333"/>
      <c r="AW5215" s="333"/>
      <c r="AX5215" s="120"/>
    </row>
    <row r="5216" spans="4:50">
      <c r="D5216" s="120"/>
      <c r="E5216" s="120"/>
      <c r="F5216" s="333"/>
      <c r="G5216" s="333"/>
      <c r="H5216" s="333"/>
      <c r="I5216" s="333"/>
      <c r="K5216" s="333"/>
      <c r="O5216" s="333"/>
      <c r="Q5216" s="333"/>
      <c r="S5216" s="333"/>
      <c r="U5216" s="333"/>
      <c r="W5216" s="333"/>
      <c r="AA5216" s="333"/>
      <c r="AC5216" s="333"/>
      <c r="AE5216" s="333"/>
      <c r="AG5216" s="333"/>
      <c r="AM5216" s="333"/>
      <c r="AO5216" s="333"/>
      <c r="AS5216" s="333"/>
      <c r="AU5216" s="333"/>
      <c r="AW5216" s="333"/>
      <c r="AX5216" s="120"/>
    </row>
    <row r="5217" spans="4:50">
      <c r="D5217" s="120"/>
      <c r="E5217" s="120"/>
      <c r="F5217" s="333"/>
      <c r="G5217" s="333"/>
      <c r="H5217" s="333"/>
      <c r="I5217" s="333"/>
      <c r="K5217" s="333"/>
      <c r="O5217" s="333"/>
      <c r="Q5217" s="333"/>
      <c r="S5217" s="333"/>
      <c r="U5217" s="333"/>
      <c r="W5217" s="333"/>
      <c r="AA5217" s="333"/>
      <c r="AC5217" s="333"/>
      <c r="AE5217" s="333"/>
      <c r="AG5217" s="333"/>
      <c r="AM5217" s="333"/>
      <c r="AO5217" s="333"/>
      <c r="AS5217" s="333"/>
      <c r="AU5217" s="333"/>
      <c r="AW5217" s="333"/>
      <c r="AX5217" s="120"/>
    </row>
    <row r="5218" spans="4:50">
      <c r="D5218" s="120"/>
      <c r="E5218" s="120"/>
      <c r="F5218" s="333"/>
      <c r="G5218" s="333"/>
      <c r="H5218" s="333"/>
      <c r="I5218" s="333"/>
      <c r="K5218" s="333"/>
      <c r="O5218" s="333"/>
      <c r="Q5218" s="333"/>
      <c r="S5218" s="333"/>
      <c r="U5218" s="333"/>
      <c r="W5218" s="333"/>
      <c r="AA5218" s="333"/>
      <c r="AC5218" s="333"/>
      <c r="AE5218" s="333"/>
      <c r="AG5218" s="333"/>
      <c r="AM5218" s="333"/>
      <c r="AO5218" s="333"/>
      <c r="AS5218" s="333"/>
      <c r="AU5218" s="333"/>
      <c r="AW5218" s="333"/>
      <c r="AX5218" s="120"/>
    </row>
    <row r="5219" spans="4:50">
      <c r="D5219" s="120"/>
      <c r="E5219" s="120"/>
      <c r="F5219" s="333"/>
      <c r="G5219" s="333"/>
      <c r="H5219" s="333"/>
      <c r="I5219" s="333"/>
      <c r="K5219" s="333"/>
      <c r="O5219" s="333"/>
      <c r="Q5219" s="333"/>
      <c r="S5219" s="333"/>
      <c r="U5219" s="333"/>
      <c r="W5219" s="333"/>
      <c r="AA5219" s="333"/>
      <c r="AC5219" s="333"/>
      <c r="AE5219" s="333"/>
      <c r="AG5219" s="333"/>
      <c r="AM5219" s="333"/>
      <c r="AO5219" s="333"/>
      <c r="AS5219" s="333"/>
      <c r="AU5219" s="333"/>
      <c r="AW5219" s="333"/>
      <c r="AX5219" s="120"/>
    </row>
    <row r="5220" spans="4:50">
      <c r="D5220" s="120"/>
      <c r="E5220" s="120"/>
      <c r="F5220" s="333"/>
      <c r="G5220" s="333"/>
      <c r="H5220" s="333"/>
      <c r="I5220" s="333"/>
      <c r="K5220" s="333"/>
      <c r="O5220" s="333"/>
      <c r="Q5220" s="333"/>
      <c r="S5220" s="333"/>
      <c r="U5220" s="333"/>
      <c r="W5220" s="333"/>
      <c r="AA5220" s="333"/>
      <c r="AC5220" s="333"/>
      <c r="AE5220" s="333"/>
      <c r="AG5220" s="333"/>
      <c r="AM5220" s="333"/>
      <c r="AO5220" s="333"/>
      <c r="AS5220" s="333"/>
      <c r="AU5220" s="333"/>
      <c r="AW5220" s="333"/>
      <c r="AX5220" s="120"/>
    </row>
    <row r="5221" spans="4:50">
      <c r="D5221" s="120"/>
      <c r="E5221" s="120"/>
      <c r="F5221" s="333"/>
      <c r="G5221" s="333"/>
      <c r="H5221" s="333"/>
      <c r="I5221" s="333"/>
      <c r="K5221" s="333"/>
      <c r="O5221" s="333"/>
      <c r="Q5221" s="333"/>
      <c r="S5221" s="333"/>
      <c r="U5221" s="333"/>
      <c r="W5221" s="333"/>
      <c r="AA5221" s="333"/>
      <c r="AC5221" s="333"/>
      <c r="AE5221" s="333"/>
      <c r="AG5221" s="333"/>
      <c r="AM5221" s="333"/>
      <c r="AO5221" s="333"/>
      <c r="AS5221" s="333"/>
      <c r="AU5221" s="333"/>
      <c r="AW5221" s="333"/>
      <c r="AX5221" s="120"/>
    </row>
    <row r="5222" spans="4:50">
      <c r="D5222" s="120"/>
      <c r="E5222" s="120"/>
      <c r="F5222" s="333"/>
      <c r="G5222" s="333"/>
      <c r="H5222" s="333"/>
      <c r="I5222" s="333"/>
      <c r="K5222" s="333"/>
      <c r="O5222" s="333"/>
      <c r="Q5222" s="333"/>
      <c r="S5222" s="333"/>
      <c r="U5222" s="333"/>
      <c r="W5222" s="333"/>
      <c r="AA5222" s="333"/>
      <c r="AC5222" s="333"/>
      <c r="AE5222" s="333"/>
      <c r="AG5222" s="333"/>
      <c r="AM5222" s="333"/>
      <c r="AO5222" s="333"/>
      <c r="AS5222" s="333"/>
      <c r="AU5222" s="333"/>
      <c r="AW5222" s="333"/>
      <c r="AX5222" s="120"/>
    </row>
    <row r="5223" spans="4:50">
      <c r="D5223" s="120"/>
      <c r="E5223" s="120"/>
      <c r="F5223" s="333"/>
      <c r="G5223" s="333"/>
      <c r="H5223" s="333"/>
      <c r="I5223" s="333"/>
      <c r="K5223" s="333"/>
      <c r="O5223" s="333"/>
      <c r="Q5223" s="333"/>
      <c r="S5223" s="333"/>
      <c r="U5223" s="333"/>
      <c r="W5223" s="333"/>
      <c r="AA5223" s="333"/>
      <c r="AC5223" s="333"/>
      <c r="AE5223" s="333"/>
      <c r="AG5223" s="333"/>
      <c r="AM5223" s="333"/>
      <c r="AO5223" s="333"/>
      <c r="AS5223" s="333"/>
      <c r="AU5223" s="333"/>
      <c r="AW5223" s="333"/>
      <c r="AX5223" s="120"/>
    </row>
    <row r="5224" spans="4:50">
      <c r="D5224" s="120"/>
      <c r="E5224" s="120"/>
      <c r="F5224" s="333"/>
      <c r="G5224" s="333"/>
      <c r="H5224" s="333"/>
      <c r="I5224" s="333"/>
      <c r="K5224" s="333"/>
      <c r="O5224" s="333"/>
      <c r="Q5224" s="333"/>
      <c r="S5224" s="333"/>
      <c r="U5224" s="333"/>
      <c r="W5224" s="333"/>
      <c r="AA5224" s="333"/>
      <c r="AC5224" s="333"/>
      <c r="AE5224" s="333"/>
      <c r="AG5224" s="333"/>
      <c r="AM5224" s="333"/>
      <c r="AO5224" s="333"/>
      <c r="AS5224" s="333"/>
      <c r="AU5224" s="333"/>
      <c r="AW5224" s="333"/>
      <c r="AX5224" s="120"/>
    </row>
    <row r="5225" spans="4:50">
      <c r="D5225" s="120"/>
      <c r="E5225" s="120"/>
      <c r="F5225" s="333"/>
      <c r="G5225" s="333"/>
      <c r="H5225" s="333"/>
      <c r="I5225" s="333"/>
      <c r="K5225" s="333"/>
      <c r="O5225" s="333"/>
      <c r="Q5225" s="333"/>
      <c r="S5225" s="333"/>
      <c r="U5225" s="333"/>
      <c r="W5225" s="333"/>
      <c r="AA5225" s="333"/>
      <c r="AC5225" s="333"/>
      <c r="AE5225" s="333"/>
      <c r="AG5225" s="333"/>
      <c r="AM5225" s="333"/>
      <c r="AO5225" s="333"/>
      <c r="AS5225" s="333"/>
      <c r="AU5225" s="333"/>
      <c r="AW5225" s="333"/>
      <c r="AX5225" s="120"/>
    </row>
    <row r="5226" spans="4:50">
      <c r="D5226" s="120"/>
      <c r="E5226" s="120"/>
      <c r="F5226" s="333"/>
      <c r="G5226" s="333"/>
      <c r="H5226" s="333"/>
      <c r="I5226" s="333"/>
      <c r="K5226" s="333"/>
      <c r="O5226" s="333"/>
      <c r="Q5226" s="333"/>
      <c r="S5226" s="333"/>
      <c r="U5226" s="333"/>
      <c r="W5226" s="333"/>
      <c r="AA5226" s="333"/>
      <c r="AC5226" s="333"/>
      <c r="AE5226" s="333"/>
      <c r="AG5226" s="333"/>
      <c r="AM5226" s="333"/>
      <c r="AO5226" s="333"/>
      <c r="AS5226" s="333"/>
      <c r="AU5226" s="333"/>
      <c r="AW5226" s="333"/>
      <c r="AX5226" s="120"/>
    </row>
    <row r="5227" spans="4:50">
      <c r="D5227" s="120"/>
      <c r="E5227" s="120"/>
      <c r="F5227" s="333"/>
      <c r="G5227" s="333"/>
      <c r="H5227" s="333"/>
      <c r="I5227" s="333"/>
      <c r="K5227" s="333"/>
      <c r="O5227" s="333"/>
      <c r="Q5227" s="333"/>
      <c r="S5227" s="333"/>
      <c r="U5227" s="333"/>
      <c r="W5227" s="333"/>
      <c r="AA5227" s="333"/>
      <c r="AC5227" s="333"/>
      <c r="AE5227" s="333"/>
      <c r="AG5227" s="333"/>
      <c r="AM5227" s="333"/>
      <c r="AO5227" s="333"/>
      <c r="AS5227" s="333"/>
      <c r="AU5227" s="333"/>
      <c r="AW5227" s="333"/>
      <c r="AX5227" s="120"/>
    </row>
    <row r="5228" spans="4:50">
      <c r="D5228" s="120"/>
      <c r="E5228" s="120"/>
      <c r="F5228" s="333"/>
      <c r="G5228" s="333"/>
      <c r="H5228" s="333"/>
      <c r="I5228" s="333"/>
      <c r="K5228" s="333"/>
      <c r="O5228" s="333"/>
      <c r="Q5228" s="333"/>
      <c r="S5228" s="333"/>
      <c r="U5228" s="333"/>
      <c r="W5228" s="333"/>
      <c r="AA5228" s="333"/>
      <c r="AC5228" s="333"/>
      <c r="AE5228" s="333"/>
      <c r="AG5228" s="333"/>
      <c r="AM5228" s="333"/>
      <c r="AO5228" s="333"/>
      <c r="AS5228" s="333"/>
      <c r="AU5228" s="333"/>
      <c r="AW5228" s="333"/>
      <c r="AX5228" s="120"/>
    </row>
    <row r="5229" spans="4:50">
      <c r="D5229" s="120"/>
      <c r="E5229" s="120"/>
      <c r="F5229" s="333"/>
      <c r="G5229" s="333"/>
      <c r="H5229" s="333"/>
      <c r="I5229" s="333"/>
      <c r="K5229" s="333"/>
      <c r="O5229" s="333"/>
      <c r="Q5229" s="333"/>
      <c r="S5229" s="333"/>
      <c r="U5229" s="333"/>
      <c r="W5229" s="333"/>
      <c r="AA5229" s="333"/>
      <c r="AC5229" s="333"/>
      <c r="AE5229" s="333"/>
      <c r="AG5229" s="333"/>
      <c r="AM5229" s="333"/>
      <c r="AO5229" s="333"/>
      <c r="AS5229" s="333"/>
      <c r="AU5229" s="333"/>
      <c r="AW5229" s="333"/>
      <c r="AX5229" s="120"/>
    </row>
    <row r="5230" spans="4:50">
      <c r="D5230" s="120"/>
      <c r="E5230" s="120"/>
      <c r="F5230" s="333"/>
      <c r="G5230" s="333"/>
      <c r="H5230" s="333"/>
      <c r="I5230" s="333"/>
      <c r="K5230" s="333"/>
      <c r="O5230" s="333"/>
      <c r="Q5230" s="333"/>
      <c r="S5230" s="333"/>
      <c r="U5230" s="333"/>
      <c r="W5230" s="333"/>
      <c r="AA5230" s="333"/>
      <c r="AC5230" s="333"/>
      <c r="AE5230" s="333"/>
      <c r="AG5230" s="333"/>
      <c r="AM5230" s="333"/>
      <c r="AO5230" s="333"/>
      <c r="AS5230" s="333"/>
      <c r="AU5230" s="333"/>
      <c r="AW5230" s="333"/>
      <c r="AX5230" s="120"/>
    </row>
    <row r="5231" spans="4:50">
      <c r="D5231" s="120"/>
      <c r="E5231" s="120"/>
      <c r="F5231" s="333"/>
      <c r="G5231" s="333"/>
      <c r="H5231" s="333"/>
      <c r="I5231" s="333"/>
      <c r="K5231" s="333"/>
      <c r="O5231" s="333"/>
      <c r="Q5231" s="333"/>
      <c r="S5231" s="333"/>
      <c r="U5231" s="333"/>
      <c r="W5231" s="333"/>
      <c r="AA5231" s="333"/>
      <c r="AC5231" s="333"/>
      <c r="AE5231" s="333"/>
      <c r="AG5231" s="333"/>
      <c r="AM5231" s="333"/>
      <c r="AO5231" s="333"/>
      <c r="AS5231" s="333"/>
      <c r="AU5231" s="333"/>
      <c r="AW5231" s="333"/>
      <c r="AX5231" s="120"/>
    </row>
    <row r="5232" spans="4:50">
      <c r="D5232" s="120"/>
      <c r="E5232" s="120"/>
      <c r="F5232" s="333"/>
      <c r="G5232" s="333"/>
      <c r="H5232" s="333"/>
      <c r="I5232" s="333"/>
      <c r="K5232" s="333"/>
      <c r="O5232" s="333"/>
      <c r="Q5232" s="333"/>
      <c r="S5232" s="333"/>
      <c r="U5232" s="333"/>
      <c r="W5232" s="333"/>
      <c r="AA5232" s="333"/>
      <c r="AC5232" s="333"/>
      <c r="AE5232" s="333"/>
      <c r="AG5232" s="333"/>
      <c r="AM5232" s="333"/>
      <c r="AO5232" s="333"/>
      <c r="AS5232" s="333"/>
      <c r="AU5232" s="333"/>
      <c r="AW5232" s="333"/>
      <c r="AX5232" s="120"/>
    </row>
    <row r="5233" spans="4:50">
      <c r="D5233" s="120"/>
      <c r="E5233" s="120"/>
      <c r="F5233" s="333"/>
      <c r="G5233" s="333"/>
      <c r="H5233" s="333"/>
      <c r="I5233" s="333"/>
      <c r="K5233" s="333"/>
      <c r="O5233" s="333"/>
      <c r="Q5233" s="333"/>
      <c r="S5233" s="333"/>
      <c r="U5233" s="333"/>
      <c r="W5233" s="333"/>
      <c r="AA5233" s="333"/>
      <c r="AC5233" s="333"/>
      <c r="AE5233" s="333"/>
      <c r="AG5233" s="333"/>
      <c r="AM5233" s="333"/>
      <c r="AO5233" s="333"/>
      <c r="AS5233" s="333"/>
      <c r="AU5233" s="333"/>
      <c r="AW5233" s="333"/>
      <c r="AX5233" s="120"/>
    </row>
    <row r="5234" spans="4:50">
      <c r="D5234" s="120"/>
      <c r="E5234" s="120"/>
      <c r="F5234" s="333"/>
      <c r="G5234" s="333"/>
      <c r="H5234" s="333"/>
      <c r="I5234" s="333"/>
      <c r="K5234" s="333"/>
      <c r="O5234" s="333"/>
      <c r="Q5234" s="333"/>
      <c r="S5234" s="333"/>
      <c r="U5234" s="333"/>
      <c r="W5234" s="333"/>
      <c r="AA5234" s="333"/>
      <c r="AC5234" s="333"/>
      <c r="AE5234" s="333"/>
      <c r="AG5234" s="333"/>
      <c r="AM5234" s="333"/>
      <c r="AO5234" s="333"/>
      <c r="AS5234" s="333"/>
      <c r="AU5234" s="333"/>
      <c r="AW5234" s="333"/>
      <c r="AX5234" s="120"/>
    </row>
    <row r="5235" spans="4:50">
      <c r="D5235" s="120"/>
      <c r="E5235" s="120"/>
      <c r="F5235" s="333"/>
      <c r="G5235" s="333"/>
      <c r="H5235" s="333"/>
      <c r="I5235" s="333"/>
      <c r="K5235" s="333"/>
      <c r="O5235" s="333"/>
      <c r="Q5235" s="333"/>
      <c r="S5235" s="333"/>
      <c r="U5235" s="333"/>
      <c r="W5235" s="333"/>
      <c r="AA5235" s="333"/>
      <c r="AC5235" s="333"/>
      <c r="AE5235" s="333"/>
      <c r="AG5235" s="333"/>
      <c r="AM5235" s="333"/>
      <c r="AO5235" s="333"/>
      <c r="AS5235" s="333"/>
      <c r="AU5235" s="333"/>
      <c r="AW5235" s="333"/>
      <c r="AX5235" s="120"/>
    </row>
    <row r="5236" spans="4:50">
      <c r="D5236" s="120"/>
      <c r="E5236" s="120"/>
      <c r="F5236" s="333"/>
      <c r="G5236" s="333"/>
      <c r="H5236" s="333"/>
      <c r="I5236" s="333"/>
      <c r="K5236" s="333"/>
      <c r="O5236" s="333"/>
      <c r="Q5236" s="333"/>
      <c r="S5236" s="333"/>
      <c r="U5236" s="333"/>
      <c r="W5236" s="333"/>
      <c r="AA5236" s="333"/>
      <c r="AC5236" s="333"/>
      <c r="AE5236" s="333"/>
      <c r="AG5236" s="333"/>
      <c r="AM5236" s="333"/>
      <c r="AO5236" s="333"/>
      <c r="AS5236" s="333"/>
      <c r="AU5236" s="333"/>
      <c r="AW5236" s="333"/>
      <c r="AX5236" s="120"/>
    </row>
    <row r="5237" spans="4:50">
      <c r="D5237" s="120"/>
      <c r="E5237" s="120"/>
      <c r="F5237" s="333"/>
      <c r="G5237" s="333"/>
      <c r="H5237" s="333"/>
      <c r="I5237" s="333"/>
      <c r="K5237" s="333"/>
      <c r="O5237" s="333"/>
      <c r="Q5237" s="333"/>
      <c r="S5237" s="333"/>
      <c r="U5237" s="333"/>
      <c r="W5237" s="333"/>
      <c r="AA5237" s="333"/>
      <c r="AC5237" s="333"/>
      <c r="AE5237" s="333"/>
      <c r="AG5237" s="333"/>
      <c r="AM5237" s="333"/>
      <c r="AO5237" s="333"/>
      <c r="AS5237" s="333"/>
      <c r="AU5237" s="333"/>
      <c r="AW5237" s="333"/>
      <c r="AX5237" s="120"/>
    </row>
    <row r="5238" spans="4:50">
      <c r="D5238" s="120"/>
      <c r="E5238" s="120"/>
      <c r="F5238" s="333"/>
      <c r="G5238" s="333"/>
      <c r="H5238" s="333"/>
      <c r="I5238" s="333"/>
      <c r="K5238" s="333"/>
      <c r="O5238" s="333"/>
      <c r="Q5238" s="333"/>
      <c r="S5238" s="333"/>
      <c r="U5238" s="333"/>
      <c r="W5238" s="333"/>
      <c r="AA5238" s="333"/>
      <c r="AC5238" s="333"/>
      <c r="AE5238" s="333"/>
      <c r="AG5238" s="333"/>
      <c r="AM5238" s="333"/>
      <c r="AO5238" s="333"/>
      <c r="AS5238" s="333"/>
      <c r="AU5238" s="333"/>
      <c r="AW5238" s="333"/>
      <c r="AX5238" s="120"/>
    </row>
    <row r="5239" spans="4:50">
      <c r="D5239" s="120"/>
      <c r="E5239" s="120"/>
      <c r="F5239" s="333"/>
      <c r="G5239" s="333"/>
      <c r="H5239" s="333"/>
      <c r="I5239" s="333"/>
      <c r="K5239" s="333"/>
      <c r="O5239" s="333"/>
      <c r="Q5239" s="333"/>
      <c r="S5239" s="333"/>
      <c r="U5239" s="333"/>
      <c r="W5239" s="333"/>
      <c r="AA5239" s="333"/>
      <c r="AC5239" s="333"/>
      <c r="AE5239" s="333"/>
      <c r="AG5239" s="333"/>
      <c r="AM5239" s="333"/>
      <c r="AO5239" s="333"/>
      <c r="AS5239" s="333"/>
      <c r="AU5239" s="333"/>
      <c r="AW5239" s="333"/>
      <c r="AX5239" s="120"/>
    </row>
    <row r="5240" spans="4:50">
      <c r="D5240" s="120"/>
      <c r="E5240" s="120"/>
      <c r="F5240" s="333"/>
      <c r="G5240" s="333"/>
      <c r="H5240" s="333"/>
      <c r="I5240" s="333"/>
      <c r="K5240" s="333"/>
      <c r="O5240" s="333"/>
      <c r="Q5240" s="333"/>
      <c r="S5240" s="333"/>
      <c r="U5240" s="333"/>
      <c r="W5240" s="333"/>
      <c r="AA5240" s="333"/>
      <c r="AC5240" s="333"/>
      <c r="AE5240" s="333"/>
      <c r="AG5240" s="333"/>
      <c r="AM5240" s="333"/>
      <c r="AO5240" s="333"/>
      <c r="AS5240" s="333"/>
      <c r="AU5240" s="333"/>
      <c r="AW5240" s="333"/>
      <c r="AX5240" s="120"/>
    </row>
    <row r="5241" spans="4:50">
      <c r="D5241" s="120"/>
      <c r="E5241" s="120"/>
      <c r="F5241" s="333"/>
      <c r="G5241" s="333"/>
      <c r="H5241" s="333"/>
      <c r="I5241" s="333"/>
      <c r="K5241" s="333"/>
      <c r="O5241" s="333"/>
      <c r="Q5241" s="333"/>
      <c r="S5241" s="333"/>
      <c r="U5241" s="333"/>
      <c r="W5241" s="333"/>
      <c r="AA5241" s="333"/>
      <c r="AC5241" s="333"/>
      <c r="AE5241" s="333"/>
      <c r="AG5241" s="333"/>
      <c r="AM5241" s="333"/>
      <c r="AO5241" s="333"/>
      <c r="AS5241" s="333"/>
      <c r="AU5241" s="333"/>
      <c r="AW5241" s="333"/>
      <c r="AX5241" s="120"/>
    </row>
    <row r="5242" spans="4:50">
      <c r="D5242" s="120"/>
      <c r="E5242" s="120"/>
      <c r="F5242" s="333"/>
      <c r="G5242" s="333"/>
      <c r="H5242" s="333"/>
      <c r="I5242" s="333"/>
      <c r="K5242" s="333"/>
      <c r="O5242" s="333"/>
      <c r="Q5242" s="333"/>
      <c r="S5242" s="333"/>
      <c r="U5242" s="333"/>
      <c r="W5242" s="333"/>
      <c r="AA5242" s="333"/>
      <c r="AC5242" s="333"/>
      <c r="AE5242" s="333"/>
      <c r="AG5242" s="333"/>
      <c r="AM5242" s="333"/>
      <c r="AO5242" s="333"/>
      <c r="AS5242" s="333"/>
      <c r="AU5242" s="333"/>
      <c r="AW5242" s="333"/>
      <c r="AX5242" s="120"/>
    </row>
    <row r="5243" spans="4:50">
      <c r="D5243" s="120"/>
      <c r="E5243" s="120"/>
      <c r="F5243" s="333"/>
      <c r="G5243" s="333"/>
      <c r="H5243" s="333"/>
      <c r="I5243" s="333"/>
      <c r="K5243" s="333"/>
      <c r="O5243" s="333"/>
      <c r="Q5243" s="333"/>
      <c r="S5243" s="333"/>
      <c r="U5243" s="333"/>
      <c r="W5243" s="333"/>
      <c r="AA5243" s="333"/>
      <c r="AC5243" s="333"/>
      <c r="AE5243" s="333"/>
      <c r="AG5243" s="333"/>
      <c r="AM5243" s="333"/>
      <c r="AO5243" s="333"/>
      <c r="AS5243" s="333"/>
      <c r="AU5243" s="333"/>
      <c r="AW5243" s="333"/>
      <c r="AX5243" s="120"/>
    </row>
    <row r="5244" spans="4:50">
      <c r="D5244" s="120"/>
      <c r="E5244" s="120"/>
      <c r="F5244" s="333"/>
      <c r="G5244" s="333"/>
      <c r="H5244" s="333"/>
      <c r="I5244" s="333"/>
      <c r="K5244" s="333"/>
      <c r="O5244" s="333"/>
      <c r="Q5244" s="333"/>
      <c r="S5244" s="333"/>
      <c r="U5244" s="333"/>
      <c r="W5244" s="333"/>
      <c r="AA5244" s="333"/>
      <c r="AC5244" s="333"/>
      <c r="AE5244" s="333"/>
      <c r="AG5244" s="333"/>
      <c r="AM5244" s="333"/>
      <c r="AO5244" s="333"/>
      <c r="AS5244" s="333"/>
      <c r="AU5244" s="333"/>
      <c r="AW5244" s="333"/>
      <c r="AX5244" s="120"/>
    </row>
    <row r="5245" spans="4:50">
      <c r="D5245" s="120"/>
      <c r="E5245" s="120"/>
      <c r="F5245" s="333"/>
      <c r="G5245" s="333"/>
      <c r="H5245" s="333"/>
      <c r="I5245" s="333"/>
      <c r="K5245" s="333"/>
      <c r="O5245" s="333"/>
      <c r="Q5245" s="333"/>
      <c r="S5245" s="333"/>
      <c r="U5245" s="333"/>
      <c r="W5245" s="333"/>
      <c r="AA5245" s="333"/>
      <c r="AC5245" s="333"/>
      <c r="AE5245" s="333"/>
      <c r="AG5245" s="333"/>
      <c r="AM5245" s="333"/>
      <c r="AO5245" s="333"/>
      <c r="AS5245" s="333"/>
      <c r="AU5245" s="333"/>
      <c r="AW5245" s="333"/>
      <c r="AX5245" s="120"/>
    </row>
    <row r="5246" spans="4:50">
      <c r="D5246" s="120"/>
      <c r="E5246" s="120"/>
      <c r="F5246" s="333"/>
      <c r="G5246" s="333"/>
      <c r="H5246" s="333"/>
      <c r="I5246" s="333"/>
      <c r="K5246" s="333"/>
      <c r="O5246" s="333"/>
      <c r="Q5246" s="333"/>
      <c r="S5246" s="333"/>
      <c r="U5246" s="333"/>
      <c r="W5246" s="333"/>
      <c r="AA5246" s="333"/>
      <c r="AC5246" s="333"/>
      <c r="AE5246" s="333"/>
      <c r="AG5246" s="333"/>
      <c r="AM5246" s="333"/>
      <c r="AO5246" s="333"/>
      <c r="AS5246" s="333"/>
      <c r="AU5246" s="333"/>
      <c r="AW5246" s="333"/>
      <c r="AX5246" s="120"/>
    </row>
    <row r="5247" spans="4:50">
      <c r="D5247" s="120"/>
      <c r="E5247" s="120"/>
      <c r="F5247" s="333"/>
      <c r="G5247" s="333"/>
      <c r="H5247" s="333"/>
      <c r="I5247" s="333"/>
      <c r="K5247" s="333"/>
      <c r="O5247" s="333"/>
      <c r="Q5247" s="333"/>
      <c r="S5247" s="333"/>
      <c r="U5247" s="333"/>
      <c r="W5247" s="333"/>
      <c r="AA5247" s="333"/>
      <c r="AC5247" s="333"/>
      <c r="AE5247" s="333"/>
      <c r="AG5247" s="333"/>
      <c r="AM5247" s="333"/>
      <c r="AO5247" s="333"/>
      <c r="AS5247" s="333"/>
      <c r="AU5247" s="333"/>
      <c r="AW5247" s="333"/>
      <c r="AX5247" s="120"/>
    </row>
    <row r="5248" spans="4:50">
      <c r="D5248" s="120"/>
      <c r="E5248" s="120"/>
      <c r="F5248" s="333"/>
      <c r="G5248" s="333"/>
      <c r="H5248" s="333"/>
      <c r="I5248" s="333"/>
      <c r="K5248" s="333"/>
      <c r="O5248" s="333"/>
      <c r="Q5248" s="333"/>
      <c r="S5248" s="333"/>
      <c r="U5248" s="333"/>
      <c r="W5248" s="333"/>
      <c r="AA5248" s="333"/>
      <c r="AC5248" s="333"/>
      <c r="AE5248" s="333"/>
      <c r="AG5248" s="333"/>
      <c r="AM5248" s="333"/>
      <c r="AO5248" s="333"/>
      <c r="AS5248" s="333"/>
      <c r="AU5248" s="333"/>
      <c r="AW5248" s="333"/>
      <c r="AX5248" s="120"/>
    </row>
    <row r="5249" spans="4:50">
      <c r="D5249" s="120"/>
      <c r="E5249" s="120"/>
      <c r="F5249" s="333"/>
      <c r="G5249" s="333"/>
      <c r="H5249" s="333"/>
      <c r="I5249" s="333"/>
      <c r="K5249" s="333"/>
      <c r="O5249" s="333"/>
      <c r="Q5249" s="333"/>
      <c r="S5249" s="333"/>
      <c r="U5249" s="333"/>
      <c r="W5249" s="333"/>
      <c r="AA5249" s="333"/>
      <c r="AC5249" s="333"/>
      <c r="AE5249" s="333"/>
      <c r="AG5249" s="333"/>
      <c r="AM5249" s="333"/>
      <c r="AO5249" s="333"/>
      <c r="AS5249" s="333"/>
      <c r="AU5249" s="333"/>
      <c r="AW5249" s="333"/>
      <c r="AX5249" s="120"/>
    </row>
    <row r="5250" spans="4:50">
      <c r="D5250" s="120"/>
      <c r="E5250" s="120"/>
      <c r="F5250" s="333"/>
      <c r="G5250" s="333"/>
      <c r="H5250" s="333"/>
      <c r="I5250" s="333"/>
      <c r="K5250" s="333"/>
      <c r="O5250" s="333"/>
      <c r="Q5250" s="333"/>
      <c r="S5250" s="333"/>
      <c r="U5250" s="333"/>
      <c r="W5250" s="333"/>
      <c r="AA5250" s="333"/>
      <c r="AC5250" s="333"/>
      <c r="AE5250" s="333"/>
      <c r="AG5250" s="333"/>
      <c r="AM5250" s="333"/>
      <c r="AO5250" s="333"/>
      <c r="AS5250" s="333"/>
      <c r="AU5250" s="333"/>
      <c r="AW5250" s="333"/>
      <c r="AX5250" s="120"/>
    </row>
    <row r="5251" spans="4:50">
      <c r="D5251" s="120"/>
      <c r="E5251" s="120"/>
      <c r="F5251" s="333"/>
      <c r="G5251" s="333"/>
      <c r="H5251" s="333"/>
      <c r="I5251" s="333"/>
      <c r="K5251" s="333"/>
      <c r="O5251" s="333"/>
      <c r="Q5251" s="333"/>
      <c r="S5251" s="333"/>
      <c r="U5251" s="333"/>
      <c r="W5251" s="333"/>
      <c r="AA5251" s="333"/>
      <c r="AC5251" s="333"/>
      <c r="AE5251" s="333"/>
      <c r="AG5251" s="333"/>
      <c r="AM5251" s="333"/>
      <c r="AO5251" s="333"/>
      <c r="AS5251" s="333"/>
      <c r="AU5251" s="333"/>
      <c r="AW5251" s="333"/>
      <c r="AX5251" s="120"/>
    </row>
    <row r="5252" spans="4:50">
      <c r="D5252" s="120"/>
      <c r="E5252" s="120"/>
      <c r="F5252" s="333"/>
      <c r="G5252" s="333"/>
      <c r="H5252" s="333"/>
      <c r="I5252" s="333"/>
      <c r="K5252" s="333"/>
      <c r="O5252" s="333"/>
      <c r="Q5252" s="333"/>
      <c r="S5252" s="333"/>
      <c r="U5252" s="333"/>
      <c r="W5252" s="333"/>
      <c r="AA5252" s="333"/>
      <c r="AC5252" s="333"/>
      <c r="AE5252" s="333"/>
      <c r="AG5252" s="333"/>
      <c r="AM5252" s="333"/>
      <c r="AO5252" s="333"/>
      <c r="AS5252" s="333"/>
      <c r="AU5252" s="333"/>
      <c r="AW5252" s="333"/>
      <c r="AX5252" s="120"/>
    </row>
    <row r="5253" spans="4:50">
      <c r="D5253" s="120"/>
      <c r="E5253" s="120"/>
      <c r="F5253" s="333"/>
      <c r="G5253" s="333"/>
      <c r="H5253" s="333"/>
      <c r="I5253" s="333"/>
      <c r="K5253" s="333"/>
      <c r="O5253" s="333"/>
      <c r="Q5253" s="333"/>
      <c r="S5253" s="333"/>
      <c r="U5253" s="333"/>
      <c r="W5253" s="333"/>
      <c r="AA5253" s="333"/>
      <c r="AC5253" s="333"/>
      <c r="AE5253" s="333"/>
      <c r="AG5253" s="333"/>
      <c r="AM5253" s="333"/>
      <c r="AO5253" s="333"/>
      <c r="AS5253" s="333"/>
      <c r="AU5253" s="333"/>
      <c r="AW5253" s="333"/>
      <c r="AX5253" s="120"/>
    </row>
    <row r="5254" spans="4:50">
      <c r="D5254" s="120"/>
      <c r="E5254" s="120"/>
      <c r="F5254" s="333"/>
      <c r="G5254" s="333"/>
      <c r="H5254" s="333"/>
      <c r="I5254" s="333"/>
      <c r="K5254" s="333"/>
      <c r="O5254" s="333"/>
      <c r="Q5254" s="333"/>
      <c r="S5254" s="333"/>
      <c r="U5254" s="333"/>
      <c r="W5254" s="333"/>
      <c r="AA5254" s="333"/>
      <c r="AC5254" s="333"/>
      <c r="AE5254" s="333"/>
      <c r="AG5254" s="333"/>
      <c r="AM5254" s="333"/>
      <c r="AO5254" s="333"/>
      <c r="AS5254" s="333"/>
      <c r="AU5254" s="333"/>
      <c r="AW5254" s="333"/>
      <c r="AX5254" s="120"/>
    </row>
    <row r="5255" spans="4:50">
      <c r="D5255" s="120"/>
      <c r="E5255" s="120"/>
      <c r="F5255" s="333"/>
      <c r="G5255" s="333"/>
      <c r="H5255" s="333"/>
      <c r="I5255" s="333"/>
      <c r="K5255" s="333"/>
      <c r="O5255" s="333"/>
      <c r="Q5255" s="333"/>
      <c r="S5255" s="333"/>
      <c r="U5255" s="333"/>
      <c r="W5255" s="333"/>
      <c r="AA5255" s="333"/>
      <c r="AC5255" s="333"/>
      <c r="AE5255" s="333"/>
      <c r="AG5255" s="333"/>
      <c r="AM5255" s="333"/>
      <c r="AO5255" s="333"/>
      <c r="AS5255" s="333"/>
      <c r="AU5255" s="333"/>
      <c r="AW5255" s="333"/>
      <c r="AX5255" s="120"/>
    </row>
    <row r="5256" spans="4:50">
      <c r="D5256" s="120"/>
      <c r="E5256" s="120"/>
      <c r="F5256" s="333"/>
      <c r="G5256" s="333"/>
      <c r="H5256" s="333"/>
      <c r="I5256" s="333"/>
      <c r="K5256" s="333"/>
      <c r="O5256" s="333"/>
      <c r="Q5256" s="333"/>
      <c r="S5256" s="333"/>
      <c r="U5256" s="333"/>
      <c r="W5256" s="333"/>
      <c r="AA5256" s="333"/>
      <c r="AC5256" s="333"/>
      <c r="AE5256" s="333"/>
      <c r="AG5256" s="333"/>
      <c r="AM5256" s="333"/>
      <c r="AO5256" s="333"/>
      <c r="AS5256" s="333"/>
      <c r="AU5256" s="333"/>
      <c r="AW5256" s="333"/>
      <c r="AX5256" s="120"/>
    </row>
    <row r="5257" spans="4:50">
      <c r="D5257" s="120"/>
      <c r="E5257" s="120"/>
      <c r="F5257" s="333"/>
      <c r="G5257" s="333"/>
      <c r="H5257" s="333"/>
      <c r="I5257" s="333"/>
      <c r="K5257" s="333"/>
      <c r="O5257" s="333"/>
      <c r="Q5257" s="333"/>
      <c r="S5257" s="333"/>
      <c r="U5257" s="333"/>
      <c r="W5257" s="333"/>
      <c r="AA5257" s="333"/>
      <c r="AC5257" s="333"/>
      <c r="AE5257" s="333"/>
      <c r="AG5257" s="333"/>
      <c r="AM5257" s="333"/>
      <c r="AO5257" s="333"/>
      <c r="AS5257" s="333"/>
      <c r="AU5257" s="333"/>
      <c r="AW5257" s="333"/>
      <c r="AX5257" s="120"/>
    </row>
    <row r="5258" spans="4:50">
      <c r="D5258" s="120"/>
      <c r="E5258" s="120"/>
      <c r="F5258" s="333"/>
      <c r="G5258" s="333"/>
      <c r="H5258" s="333"/>
      <c r="I5258" s="333"/>
      <c r="K5258" s="333"/>
      <c r="O5258" s="333"/>
      <c r="Q5258" s="333"/>
      <c r="S5258" s="333"/>
      <c r="U5258" s="333"/>
      <c r="W5258" s="333"/>
      <c r="AA5258" s="333"/>
      <c r="AC5258" s="333"/>
      <c r="AE5258" s="333"/>
      <c r="AG5258" s="333"/>
      <c r="AM5258" s="333"/>
      <c r="AO5258" s="333"/>
      <c r="AS5258" s="333"/>
      <c r="AU5258" s="333"/>
      <c r="AW5258" s="333"/>
      <c r="AX5258" s="120"/>
    </row>
    <row r="5259" spans="4:50">
      <c r="D5259" s="120"/>
      <c r="E5259" s="120"/>
      <c r="F5259" s="333"/>
      <c r="G5259" s="333"/>
      <c r="H5259" s="333"/>
      <c r="I5259" s="333"/>
      <c r="K5259" s="333"/>
      <c r="O5259" s="333"/>
      <c r="Q5259" s="333"/>
      <c r="S5259" s="333"/>
      <c r="U5259" s="333"/>
      <c r="W5259" s="333"/>
      <c r="AA5259" s="333"/>
      <c r="AC5259" s="333"/>
      <c r="AE5259" s="333"/>
      <c r="AG5259" s="333"/>
      <c r="AM5259" s="333"/>
      <c r="AO5259" s="333"/>
      <c r="AS5259" s="333"/>
      <c r="AU5259" s="333"/>
      <c r="AW5259" s="333"/>
      <c r="AX5259" s="120"/>
    </row>
    <row r="5260" spans="4:50">
      <c r="D5260" s="120"/>
      <c r="E5260" s="120"/>
      <c r="F5260" s="333"/>
      <c r="G5260" s="333"/>
      <c r="H5260" s="333"/>
      <c r="I5260" s="333"/>
      <c r="K5260" s="333"/>
      <c r="O5260" s="333"/>
      <c r="Q5260" s="333"/>
      <c r="S5260" s="333"/>
      <c r="U5260" s="333"/>
      <c r="W5260" s="333"/>
      <c r="AA5260" s="333"/>
      <c r="AC5260" s="333"/>
      <c r="AE5260" s="333"/>
      <c r="AG5260" s="333"/>
      <c r="AM5260" s="333"/>
      <c r="AO5260" s="333"/>
      <c r="AS5260" s="333"/>
      <c r="AU5260" s="333"/>
      <c r="AW5260" s="333"/>
      <c r="AX5260" s="120"/>
    </row>
    <row r="5261" spans="4:50">
      <c r="D5261" s="120"/>
      <c r="E5261" s="120"/>
      <c r="F5261" s="333"/>
      <c r="G5261" s="333"/>
      <c r="H5261" s="333"/>
      <c r="I5261" s="333"/>
      <c r="K5261" s="333"/>
      <c r="O5261" s="333"/>
      <c r="Q5261" s="333"/>
      <c r="S5261" s="333"/>
      <c r="U5261" s="333"/>
      <c r="W5261" s="333"/>
      <c r="AA5261" s="333"/>
      <c r="AC5261" s="333"/>
      <c r="AE5261" s="333"/>
      <c r="AG5261" s="333"/>
      <c r="AM5261" s="333"/>
      <c r="AO5261" s="333"/>
      <c r="AS5261" s="333"/>
      <c r="AU5261" s="333"/>
      <c r="AW5261" s="333"/>
      <c r="AX5261" s="120"/>
    </row>
    <row r="5262" spans="4:50">
      <c r="D5262" s="120"/>
      <c r="E5262" s="120"/>
      <c r="F5262" s="333"/>
      <c r="G5262" s="333"/>
      <c r="H5262" s="333"/>
      <c r="I5262" s="333"/>
      <c r="K5262" s="333"/>
      <c r="O5262" s="333"/>
      <c r="Q5262" s="333"/>
      <c r="S5262" s="333"/>
      <c r="U5262" s="333"/>
      <c r="W5262" s="333"/>
      <c r="AA5262" s="333"/>
      <c r="AC5262" s="333"/>
      <c r="AE5262" s="333"/>
      <c r="AG5262" s="333"/>
      <c r="AM5262" s="333"/>
      <c r="AO5262" s="333"/>
      <c r="AS5262" s="333"/>
      <c r="AU5262" s="333"/>
      <c r="AW5262" s="333"/>
      <c r="AX5262" s="120"/>
    </row>
    <row r="5263" spans="4:50">
      <c r="D5263" s="120"/>
      <c r="E5263" s="120"/>
      <c r="F5263" s="333"/>
      <c r="G5263" s="333"/>
      <c r="H5263" s="333"/>
      <c r="I5263" s="333"/>
      <c r="K5263" s="333"/>
      <c r="O5263" s="333"/>
      <c r="Q5263" s="333"/>
      <c r="S5263" s="333"/>
      <c r="U5263" s="333"/>
      <c r="W5263" s="333"/>
      <c r="AA5263" s="333"/>
      <c r="AC5263" s="333"/>
      <c r="AE5263" s="333"/>
      <c r="AG5263" s="333"/>
      <c r="AM5263" s="333"/>
      <c r="AO5263" s="333"/>
      <c r="AS5263" s="333"/>
      <c r="AU5263" s="333"/>
      <c r="AW5263" s="333"/>
      <c r="AX5263" s="120"/>
    </row>
    <row r="5264" spans="4:50">
      <c r="D5264" s="120"/>
      <c r="E5264" s="120"/>
      <c r="F5264" s="333"/>
      <c r="G5264" s="333"/>
      <c r="H5264" s="333"/>
      <c r="I5264" s="333"/>
      <c r="K5264" s="333"/>
      <c r="O5264" s="333"/>
      <c r="Q5264" s="333"/>
      <c r="S5264" s="333"/>
      <c r="U5264" s="333"/>
      <c r="W5264" s="333"/>
      <c r="AA5264" s="333"/>
      <c r="AC5264" s="333"/>
      <c r="AE5264" s="333"/>
      <c r="AG5264" s="333"/>
      <c r="AM5264" s="333"/>
      <c r="AO5264" s="333"/>
      <c r="AS5264" s="333"/>
      <c r="AU5264" s="333"/>
      <c r="AW5264" s="333"/>
      <c r="AX5264" s="120"/>
    </row>
    <row r="5265" spans="4:50">
      <c r="D5265" s="120"/>
      <c r="E5265" s="120"/>
      <c r="F5265" s="333"/>
      <c r="G5265" s="333"/>
      <c r="H5265" s="333"/>
      <c r="I5265" s="333"/>
      <c r="K5265" s="333"/>
      <c r="O5265" s="333"/>
      <c r="Q5265" s="333"/>
      <c r="S5265" s="333"/>
      <c r="U5265" s="333"/>
      <c r="W5265" s="333"/>
      <c r="AA5265" s="333"/>
      <c r="AC5265" s="333"/>
      <c r="AE5265" s="333"/>
      <c r="AG5265" s="333"/>
      <c r="AM5265" s="333"/>
      <c r="AO5265" s="333"/>
      <c r="AS5265" s="333"/>
      <c r="AU5265" s="333"/>
      <c r="AW5265" s="333"/>
      <c r="AX5265" s="120"/>
    </row>
    <row r="5266" spans="4:50">
      <c r="D5266" s="120"/>
      <c r="E5266" s="120"/>
      <c r="F5266" s="333"/>
      <c r="G5266" s="333"/>
      <c r="H5266" s="333"/>
      <c r="I5266" s="333"/>
      <c r="K5266" s="333"/>
      <c r="O5266" s="333"/>
      <c r="Q5266" s="333"/>
      <c r="S5266" s="333"/>
      <c r="U5266" s="333"/>
      <c r="W5266" s="333"/>
      <c r="AA5266" s="333"/>
      <c r="AC5266" s="333"/>
      <c r="AE5266" s="333"/>
      <c r="AG5266" s="333"/>
      <c r="AM5266" s="333"/>
      <c r="AO5266" s="333"/>
      <c r="AS5266" s="333"/>
      <c r="AU5266" s="333"/>
      <c r="AW5266" s="333"/>
      <c r="AX5266" s="120"/>
    </row>
    <row r="5267" spans="4:50">
      <c r="D5267" s="120"/>
      <c r="E5267" s="120"/>
      <c r="F5267" s="333"/>
      <c r="G5267" s="333"/>
      <c r="H5267" s="333"/>
      <c r="I5267" s="333"/>
      <c r="K5267" s="333"/>
      <c r="O5267" s="333"/>
      <c r="Q5267" s="333"/>
      <c r="S5267" s="333"/>
      <c r="U5267" s="333"/>
      <c r="W5267" s="333"/>
      <c r="AA5267" s="333"/>
      <c r="AC5267" s="333"/>
      <c r="AE5267" s="333"/>
      <c r="AG5267" s="333"/>
      <c r="AM5267" s="333"/>
      <c r="AO5267" s="333"/>
      <c r="AS5267" s="333"/>
      <c r="AU5267" s="333"/>
      <c r="AW5267" s="333"/>
      <c r="AX5267" s="120"/>
    </row>
    <row r="5268" spans="4:50">
      <c r="D5268" s="120"/>
      <c r="E5268" s="120"/>
      <c r="F5268" s="333"/>
      <c r="G5268" s="333"/>
      <c r="H5268" s="333"/>
      <c r="I5268" s="333"/>
      <c r="K5268" s="333"/>
      <c r="O5268" s="333"/>
      <c r="Q5268" s="333"/>
      <c r="S5268" s="333"/>
      <c r="U5268" s="333"/>
      <c r="W5268" s="333"/>
      <c r="AA5268" s="333"/>
      <c r="AC5268" s="333"/>
      <c r="AE5268" s="333"/>
      <c r="AG5268" s="333"/>
      <c r="AM5268" s="333"/>
      <c r="AO5268" s="333"/>
      <c r="AS5268" s="333"/>
      <c r="AU5268" s="333"/>
      <c r="AW5268" s="333"/>
      <c r="AX5268" s="120"/>
    </row>
    <row r="5269" spans="4:50">
      <c r="D5269" s="120"/>
      <c r="E5269" s="120"/>
      <c r="F5269" s="333"/>
      <c r="G5269" s="333"/>
      <c r="H5269" s="333"/>
      <c r="I5269" s="333"/>
      <c r="K5269" s="333"/>
      <c r="O5269" s="333"/>
      <c r="Q5269" s="333"/>
      <c r="S5269" s="333"/>
      <c r="U5269" s="333"/>
      <c r="W5269" s="333"/>
      <c r="AA5269" s="333"/>
      <c r="AC5269" s="333"/>
      <c r="AE5269" s="333"/>
      <c r="AG5269" s="333"/>
      <c r="AM5269" s="333"/>
      <c r="AO5269" s="333"/>
      <c r="AS5269" s="333"/>
      <c r="AU5269" s="333"/>
      <c r="AW5269" s="333"/>
      <c r="AX5269" s="120"/>
    </row>
    <row r="5270" spans="4:50">
      <c r="D5270" s="120"/>
      <c r="E5270" s="120"/>
      <c r="F5270" s="333"/>
      <c r="G5270" s="333"/>
      <c r="H5270" s="333"/>
      <c r="I5270" s="333"/>
      <c r="K5270" s="333"/>
      <c r="O5270" s="333"/>
      <c r="Q5270" s="333"/>
      <c r="S5270" s="333"/>
      <c r="U5270" s="333"/>
      <c r="W5270" s="333"/>
      <c r="AA5270" s="333"/>
      <c r="AC5270" s="333"/>
      <c r="AE5270" s="333"/>
      <c r="AG5270" s="333"/>
      <c r="AM5270" s="333"/>
      <c r="AO5270" s="333"/>
      <c r="AS5270" s="333"/>
      <c r="AU5270" s="333"/>
      <c r="AW5270" s="333"/>
      <c r="AX5270" s="120"/>
    </row>
    <row r="5271" spans="4:50">
      <c r="D5271" s="120"/>
      <c r="E5271" s="120"/>
      <c r="F5271" s="333"/>
      <c r="G5271" s="333"/>
      <c r="H5271" s="333"/>
      <c r="I5271" s="333"/>
      <c r="K5271" s="333"/>
      <c r="O5271" s="333"/>
      <c r="Q5271" s="333"/>
      <c r="S5271" s="333"/>
      <c r="U5271" s="333"/>
      <c r="W5271" s="333"/>
      <c r="AA5271" s="333"/>
      <c r="AC5271" s="333"/>
      <c r="AE5271" s="333"/>
      <c r="AG5271" s="333"/>
      <c r="AM5271" s="333"/>
      <c r="AO5271" s="333"/>
      <c r="AS5271" s="333"/>
      <c r="AU5271" s="333"/>
      <c r="AW5271" s="333"/>
      <c r="AX5271" s="120"/>
    </row>
    <row r="5272" spans="4:50">
      <c r="D5272" s="120"/>
      <c r="E5272" s="120"/>
      <c r="F5272" s="333"/>
      <c r="G5272" s="333"/>
      <c r="H5272" s="333"/>
      <c r="I5272" s="333"/>
      <c r="K5272" s="333"/>
      <c r="O5272" s="333"/>
      <c r="Q5272" s="333"/>
      <c r="S5272" s="333"/>
      <c r="U5272" s="333"/>
      <c r="W5272" s="333"/>
      <c r="AA5272" s="333"/>
      <c r="AC5272" s="333"/>
      <c r="AE5272" s="333"/>
      <c r="AG5272" s="333"/>
      <c r="AM5272" s="333"/>
      <c r="AO5272" s="333"/>
      <c r="AS5272" s="333"/>
      <c r="AU5272" s="333"/>
      <c r="AW5272" s="333"/>
      <c r="AX5272" s="120"/>
    </row>
    <row r="5273" spans="4:50">
      <c r="D5273" s="120"/>
      <c r="E5273" s="120"/>
      <c r="F5273" s="333"/>
      <c r="G5273" s="333"/>
      <c r="H5273" s="333"/>
      <c r="I5273" s="333"/>
      <c r="K5273" s="333"/>
      <c r="O5273" s="333"/>
      <c r="Q5273" s="333"/>
      <c r="S5273" s="333"/>
      <c r="U5273" s="333"/>
      <c r="W5273" s="333"/>
      <c r="AA5273" s="333"/>
      <c r="AC5273" s="333"/>
      <c r="AE5273" s="333"/>
      <c r="AG5273" s="333"/>
      <c r="AM5273" s="333"/>
      <c r="AO5273" s="333"/>
      <c r="AS5273" s="333"/>
      <c r="AU5273" s="333"/>
      <c r="AW5273" s="333"/>
      <c r="AX5273" s="120"/>
    </row>
    <row r="5274" spans="4:50">
      <c r="D5274" s="120"/>
      <c r="E5274" s="120"/>
      <c r="F5274" s="333"/>
      <c r="G5274" s="333"/>
      <c r="H5274" s="333"/>
      <c r="I5274" s="333"/>
      <c r="K5274" s="333"/>
      <c r="O5274" s="333"/>
      <c r="Q5274" s="333"/>
      <c r="S5274" s="333"/>
      <c r="U5274" s="333"/>
      <c r="W5274" s="333"/>
      <c r="AA5274" s="333"/>
      <c r="AC5274" s="333"/>
      <c r="AE5274" s="333"/>
      <c r="AG5274" s="333"/>
      <c r="AM5274" s="333"/>
      <c r="AO5274" s="333"/>
      <c r="AS5274" s="333"/>
      <c r="AU5274" s="333"/>
      <c r="AW5274" s="333"/>
      <c r="AX5274" s="120"/>
    </row>
    <row r="5275" spans="4:50">
      <c r="D5275" s="120"/>
      <c r="E5275" s="120"/>
      <c r="F5275" s="333"/>
      <c r="G5275" s="333"/>
      <c r="H5275" s="333"/>
      <c r="I5275" s="333"/>
      <c r="K5275" s="333"/>
      <c r="O5275" s="333"/>
      <c r="Q5275" s="333"/>
      <c r="S5275" s="333"/>
      <c r="U5275" s="333"/>
      <c r="W5275" s="333"/>
      <c r="AA5275" s="333"/>
      <c r="AC5275" s="333"/>
      <c r="AE5275" s="333"/>
      <c r="AG5275" s="333"/>
      <c r="AM5275" s="333"/>
      <c r="AO5275" s="333"/>
      <c r="AS5275" s="333"/>
      <c r="AU5275" s="333"/>
      <c r="AW5275" s="333"/>
      <c r="AX5275" s="120"/>
    </row>
    <row r="5276" spans="4:50">
      <c r="D5276" s="120"/>
      <c r="E5276" s="120"/>
      <c r="F5276" s="333"/>
      <c r="G5276" s="333"/>
      <c r="H5276" s="333"/>
      <c r="I5276" s="333"/>
      <c r="K5276" s="333"/>
      <c r="O5276" s="333"/>
      <c r="Q5276" s="333"/>
      <c r="S5276" s="333"/>
      <c r="U5276" s="333"/>
      <c r="W5276" s="333"/>
      <c r="AA5276" s="333"/>
      <c r="AC5276" s="333"/>
      <c r="AE5276" s="333"/>
      <c r="AG5276" s="333"/>
      <c r="AM5276" s="333"/>
      <c r="AO5276" s="333"/>
      <c r="AS5276" s="333"/>
      <c r="AU5276" s="333"/>
      <c r="AW5276" s="333"/>
      <c r="AX5276" s="120"/>
    </row>
    <row r="5277" spans="4:50">
      <c r="D5277" s="120"/>
      <c r="E5277" s="120"/>
      <c r="F5277" s="333"/>
      <c r="G5277" s="333"/>
      <c r="H5277" s="333"/>
      <c r="I5277" s="333"/>
      <c r="K5277" s="333"/>
      <c r="O5277" s="333"/>
      <c r="Q5277" s="333"/>
      <c r="S5277" s="333"/>
      <c r="U5277" s="333"/>
      <c r="W5277" s="333"/>
      <c r="AA5277" s="333"/>
      <c r="AC5277" s="333"/>
      <c r="AE5277" s="333"/>
      <c r="AG5277" s="333"/>
      <c r="AM5277" s="333"/>
      <c r="AO5277" s="333"/>
      <c r="AS5277" s="333"/>
      <c r="AU5277" s="333"/>
      <c r="AW5277" s="333"/>
      <c r="AX5277" s="120"/>
    </row>
    <row r="5278" spans="4:50">
      <c r="D5278" s="120"/>
      <c r="E5278" s="120"/>
      <c r="F5278" s="333"/>
      <c r="G5278" s="333"/>
      <c r="H5278" s="333"/>
      <c r="I5278" s="333"/>
      <c r="K5278" s="333"/>
      <c r="O5278" s="333"/>
      <c r="Q5278" s="333"/>
      <c r="S5278" s="333"/>
      <c r="U5278" s="333"/>
      <c r="W5278" s="333"/>
      <c r="AA5278" s="333"/>
      <c r="AC5278" s="333"/>
      <c r="AE5278" s="333"/>
      <c r="AG5278" s="333"/>
      <c r="AM5278" s="333"/>
      <c r="AO5278" s="333"/>
      <c r="AS5278" s="333"/>
      <c r="AU5278" s="333"/>
      <c r="AW5278" s="333"/>
      <c r="AX5278" s="120"/>
    </row>
    <row r="5279" spans="4:50">
      <c r="D5279" s="120"/>
      <c r="E5279" s="120"/>
      <c r="F5279" s="333"/>
      <c r="G5279" s="333"/>
      <c r="H5279" s="333"/>
      <c r="I5279" s="333"/>
      <c r="K5279" s="333"/>
      <c r="O5279" s="333"/>
      <c r="Q5279" s="333"/>
      <c r="S5279" s="333"/>
      <c r="U5279" s="333"/>
      <c r="W5279" s="333"/>
      <c r="AA5279" s="333"/>
      <c r="AC5279" s="333"/>
      <c r="AE5279" s="333"/>
      <c r="AG5279" s="333"/>
      <c r="AM5279" s="333"/>
      <c r="AO5279" s="333"/>
      <c r="AS5279" s="333"/>
      <c r="AU5279" s="333"/>
      <c r="AW5279" s="333"/>
      <c r="AX5279" s="120"/>
    </row>
    <row r="5280" spans="4:50">
      <c r="D5280" s="120"/>
      <c r="E5280" s="120"/>
      <c r="F5280" s="333"/>
      <c r="G5280" s="333"/>
      <c r="H5280" s="333"/>
      <c r="I5280" s="333"/>
      <c r="K5280" s="333"/>
      <c r="O5280" s="333"/>
      <c r="Q5280" s="333"/>
      <c r="S5280" s="333"/>
      <c r="U5280" s="333"/>
      <c r="W5280" s="333"/>
      <c r="AA5280" s="333"/>
      <c r="AC5280" s="333"/>
      <c r="AE5280" s="333"/>
      <c r="AG5280" s="333"/>
      <c r="AM5280" s="333"/>
      <c r="AO5280" s="333"/>
      <c r="AS5280" s="333"/>
      <c r="AU5280" s="333"/>
      <c r="AW5280" s="333"/>
      <c r="AX5280" s="120"/>
    </row>
    <row r="5281" spans="4:50">
      <c r="D5281" s="120"/>
      <c r="E5281" s="120"/>
      <c r="F5281" s="333"/>
      <c r="G5281" s="333"/>
      <c r="H5281" s="333"/>
      <c r="I5281" s="333"/>
      <c r="K5281" s="333"/>
      <c r="O5281" s="333"/>
      <c r="Q5281" s="333"/>
      <c r="S5281" s="333"/>
      <c r="U5281" s="333"/>
      <c r="W5281" s="333"/>
      <c r="AA5281" s="333"/>
      <c r="AC5281" s="333"/>
      <c r="AE5281" s="333"/>
      <c r="AG5281" s="333"/>
      <c r="AM5281" s="333"/>
      <c r="AO5281" s="333"/>
      <c r="AS5281" s="333"/>
      <c r="AU5281" s="333"/>
      <c r="AW5281" s="333"/>
      <c r="AX5281" s="120"/>
    </row>
    <row r="5282" spans="4:50">
      <c r="D5282" s="120"/>
      <c r="E5282" s="120"/>
      <c r="F5282" s="333"/>
      <c r="G5282" s="333"/>
      <c r="H5282" s="333"/>
      <c r="I5282" s="333"/>
      <c r="K5282" s="333"/>
      <c r="O5282" s="333"/>
      <c r="Q5282" s="333"/>
      <c r="S5282" s="333"/>
      <c r="U5282" s="333"/>
      <c r="W5282" s="333"/>
      <c r="AA5282" s="333"/>
      <c r="AC5282" s="333"/>
      <c r="AE5282" s="333"/>
      <c r="AG5282" s="333"/>
      <c r="AM5282" s="333"/>
      <c r="AO5282" s="333"/>
      <c r="AS5282" s="333"/>
      <c r="AU5282" s="333"/>
      <c r="AW5282" s="333"/>
      <c r="AX5282" s="120"/>
    </row>
    <row r="5283" spans="4:50">
      <c r="D5283" s="120"/>
      <c r="E5283" s="120"/>
      <c r="F5283" s="333"/>
      <c r="G5283" s="333"/>
      <c r="H5283" s="333"/>
      <c r="I5283" s="333"/>
      <c r="K5283" s="333"/>
      <c r="O5283" s="333"/>
      <c r="Q5283" s="333"/>
      <c r="S5283" s="333"/>
      <c r="U5283" s="333"/>
      <c r="W5283" s="333"/>
      <c r="AA5283" s="333"/>
      <c r="AC5283" s="333"/>
      <c r="AE5283" s="333"/>
      <c r="AG5283" s="333"/>
      <c r="AM5283" s="333"/>
      <c r="AO5283" s="333"/>
      <c r="AS5283" s="333"/>
      <c r="AU5283" s="333"/>
      <c r="AW5283" s="333"/>
      <c r="AX5283" s="120"/>
    </row>
    <row r="5284" spans="4:50">
      <c r="D5284" s="120"/>
      <c r="E5284" s="120"/>
      <c r="F5284" s="333"/>
      <c r="G5284" s="333"/>
      <c r="H5284" s="333"/>
      <c r="I5284" s="333"/>
      <c r="K5284" s="333"/>
      <c r="O5284" s="333"/>
      <c r="Q5284" s="333"/>
      <c r="S5284" s="333"/>
      <c r="U5284" s="333"/>
      <c r="W5284" s="333"/>
      <c r="AA5284" s="333"/>
      <c r="AC5284" s="333"/>
      <c r="AE5284" s="333"/>
      <c r="AG5284" s="333"/>
      <c r="AM5284" s="333"/>
      <c r="AO5284" s="333"/>
      <c r="AS5284" s="333"/>
      <c r="AU5284" s="333"/>
      <c r="AW5284" s="333"/>
      <c r="AX5284" s="120"/>
    </row>
    <row r="5285" spans="4:50">
      <c r="D5285" s="120"/>
      <c r="E5285" s="120"/>
      <c r="F5285" s="333"/>
      <c r="G5285" s="333"/>
      <c r="H5285" s="333"/>
      <c r="I5285" s="333"/>
      <c r="K5285" s="333"/>
      <c r="O5285" s="333"/>
      <c r="Q5285" s="333"/>
      <c r="S5285" s="333"/>
      <c r="U5285" s="333"/>
      <c r="W5285" s="333"/>
      <c r="AA5285" s="333"/>
      <c r="AC5285" s="333"/>
      <c r="AE5285" s="333"/>
      <c r="AG5285" s="333"/>
      <c r="AM5285" s="333"/>
      <c r="AO5285" s="333"/>
      <c r="AS5285" s="333"/>
      <c r="AU5285" s="333"/>
      <c r="AW5285" s="333"/>
      <c r="AX5285" s="120"/>
    </row>
    <row r="5286" spans="4:50">
      <c r="D5286" s="120"/>
      <c r="E5286" s="120"/>
      <c r="F5286" s="333"/>
      <c r="G5286" s="333"/>
      <c r="H5286" s="333"/>
      <c r="I5286" s="333"/>
      <c r="K5286" s="333"/>
      <c r="O5286" s="333"/>
      <c r="Q5286" s="333"/>
      <c r="S5286" s="333"/>
      <c r="U5286" s="333"/>
      <c r="W5286" s="333"/>
      <c r="AA5286" s="333"/>
      <c r="AC5286" s="333"/>
      <c r="AE5286" s="333"/>
      <c r="AG5286" s="333"/>
      <c r="AM5286" s="333"/>
      <c r="AO5286" s="333"/>
      <c r="AS5286" s="333"/>
      <c r="AU5286" s="333"/>
      <c r="AW5286" s="333"/>
      <c r="AX5286" s="120"/>
    </row>
    <row r="5287" spans="4:50">
      <c r="D5287" s="120"/>
      <c r="E5287" s="120"/>
      <c r="F5287" s="333"/>
      <c r="G5287" s="333"/>
      <c r="H5287" s="333"/>
      <c r="I5287" s="333"/>
      <c r="K5287" s="333"/>
      <c r="O5287" s="333"/>
      <c r="Q5287" s="333"/>
      <c r="S5287" s="333"/>
      <c r="U5287" s="333"/>
      <c r="W5287" s="333"/>
      <c r="AA5287" s="333"/>
      <c r="AC5287" s="333"/>
      <c r="AE5287" s="333"/>
      <c r="AG5287" s="333"/>
      <c r="AM5287" s="333"/>
      <c r="AO5287" s="333"/>
      <c r="AS5287" s="333"/>
      <c r="AU5287" s="333"/>
      <c r="AW5287" s="333"/>
      <c r="AX5287" s="120"/>
    </row>
    <row r="5288" spans="4:50">
      <c r="D5288" s="120"/>
      <c r="E5288" s="120"/>
      <c r="F5288" s="333"/>
      <c r="G5288" s="333"/>
      <c r="H5288" s="333"/>
      <c r="I5288" s="333"/>
      <c r="K5288" s="333"/>
      <c r="O5288" s="333"/>
      <c r="Q5288" s="333"/>
      <c r="S5288" s="333"/>
      <c r="U5288" s="333"/>
      <c r="W5288" s="333"/>
      <c r="AA5288" s="333"/>
      <c r="AC5288" s="333"/>
      <c r="AE5288" s="333"/>
      <c r="AG5288" s="333"/>
      <c r="AM5288" s="333"/>
      <c r="AO5288" s="333"/>
      <c r="AS5288" s="333"/>
      <c r="AU5288" s="333"/>
      <c r="AW5288" s="333"/>
      <c r="AX5288" s="120"/>
    </row>
    <row r="5289" spans="4:50">
      <c r="D5289" s="120"/>
      <c r="E5289" s="120"/>
      <c r="F5289" s="333"/>
      <c r="G5289" s="333"/>
      <c r="H5289" s="333"/>
      <c r="I5289" s="333"/>
      <c r="K5289" s="333"/>
      <c r="O5289" s="333"/>
      <c r="Q5289" s="333"/>
      <c r="S5289" s="333"/>
      <c r="U5289" s="333"/>
      <c r="W5289" s="333"/>
      <c r="AA5289" s="333"/>
      <c r="AC5289" s="333"/>
      <c r="AE5289" s="333"/>
      <c r="AG5289" s="333"/>
      <c r="AM5289" s="333"/>
      <c r="AO5289" s="333"/>
      <c r="AS5289" s="333"/>
      <c r="AU5289" s="333"/>
      <c r="AW5289" s="333"/>
      <c r="AX5289" s="120"/>
    </row>
    <row r="5290" spans="4:50">
      <c r="D5290" s="120"/>
      <c r="E5290" s="120"/>
      <c r="F5290" s="333"/>
      <c r="G5290" s="333"/>
      <c r="H5290" s="333"/>
      <c r="I5290" s="333"/>
      <c r="K5290" s="333"/>
      <c r="O5290" s="333"/>
      <c r="Q5290" s="333"/>
      <c r="S5290" s="333"/>
      <c r="U5290" s="333"/>
      <c r="W5290" s="333"/>
      <c r="AA5290" s="333"/>
      <c r="AC5290" s="333"/>
      <c r="AE5290" s="333"/>
      <c r="AG5290" s="333"/>
      <c r="AM5290" s="333"/>
      <c r="AO5290" s="333"/>
      <c r="AS5290" s="333"/>
      <c r="AU5290" s="333"/>
      <c r="AW5290" s="333"/>
      <c r="AX5290" s="120"/>
    </row>
    <row r="5291" spans="4:50">
      <c r="D5291" s="120"/>
      <c r="E5291" s="120"/>
      <c r="F5291" s="333"/>
      <c r="G5291" s="333"/>
      <c r="H5291" s="333"/>
      <c r="I5291" s="333"/>
      <c r="K5291" s="333"/>
      <c r="O5291" s="333"/>
      <c r="Q5291" s="333"/>
      <c r="S5291" s="333"/>
      <c r="U5291" s="333"/>
      <c r="W5291" s="333"/>
      <c r="AA5291" s="333"/>
      <c r="AC5291" s="333"/>
      <c r="AE5291" s="333"/>
      <c r="AG5291" s="333"/>
      <c r="AM5291" s="333"/>
      <c r="AO5291" s="333"/>
      <c r="AS5291" s="333"/>
      <c r="AU5291" s="333"/>
      <c r="AW5291" s="333"/>
      <c r="AX5291" s="120"/>
    </row>
    <row r="5292" spans="4:50">
      <c r="D5292" s="120"/>
      <c r="E5292" s="120"/>
      <c r="F5292" s="333"/>
      <c r="G5292" s="333"/>
      <c r="H5292" s="333"/>
      <c r="I5292" s="333"/>
      <c r="K5292" s="333"/>
      <c r="O5292" s="333"/>
      <c r="Q5292" s="333"/>
      <c r="S5292" s="333"/>
      <c r="U5292" s="333"/>
      <c r="W5292" s="333"/>
      <c r="AA5292" s="333"/>
      <c r="AC5292" s="333"/>
      <c r="AE5292" s="333"/>
      <c r="AG5292" s="333"/>
      <c r="AM5292" s="333"/>
      <c r="AO5292" s="333"/>
      <c r="AS5292" s="333"/>
      <c r="AU5292" s="333"/>
      <c r="AW5292" s="333"/>
      <c r="AX5292" s="120"/>
    </row>
    <row r="5293" spans="4:50">
      <c r="D5293" s="120"/>
      <c r="E5293" s="120"/>
      <c r="F5293" s="333"/>
      <c r="G5293" s="333"/>
      <c r="H5293" s="333"/>
      <c r="I5293" s="333"/>
      <c r="K5293" s="333"/>
      <c r="O5293" s="333"/>
      <c r="Q5293" s="333"/>
      <c r="S5293" s="333"/>
      <c r="U5293" s="333"/>
      <c r="W5293" s="333"/>
      <c r="AA5293" s="333"/>
      <c r="AC5293" s="333"/>
      <c r="AE5293" s="333"/>
      <c r="AG5293" s="333"/>
      <c r="AM5293" s="333"/>
      <c r="AO5293" s="333"/>
      <c r="AS5293" s="333"/>
      <c r="AU5293" s="333"/>
      <c r="AW5293" s="333"/>
      <c r="AX5293" s="120"/>
    </row>
    <row r="5294" spans="4:50">
      <c r="D5294" s="120"/>
      <c r="E5294" s="120"/>
      <c r="F5294" s="333"/>
      <c r="G5294" s="333"/>
      <c r="H5294" s="333"/>
      <c r="I5294" s="333"/>
      <c r="K5294" s="333"/>
      <c r="O5294" s="333"/>
      <c r="Q5294" s="333"/>
      <c r="S5294" s="333"/>
      <c r="U5294" s="333"/>
      <c r="W5294" s="333"/>
      <c r="AA5294" s="333"/>
      <c r="AC5294" s="333"/>
      <c r="AE5294" s="333"/>
      <c r="AG5294" s="333"/>
      <c r="AM5294" s="333"/>
      <c r="AO5294" s="333"/>
      <c r="AS5294" s="333"/>
      <c r="AU5294" s="333"/>
      <c r="AW5294" s="333"/>
      <c r="AX5294" s="120"/>
    </row>
    <row r="5295" spans="4:50">
      <c r="D5295" s="120"/>
      <c r="E5295" s="120"/>
      <c r="F5295" s="333"/>
      <c r="G5295" s="333"/>
      <c r="H5295" s="333"/>
      <c r="I5295" s="333"/>
      <c r="K5295" s="333"/>
      <c r="O5295" s="333"/>
      <c r="Q5295" s="333"/>
      <c r="S5295" s="333"/>
      <c r="U5295" s="333"/>
      <c r="W5295" s="333"/>
      <c r="AA5295" s="333"/>
      <c r="AC5295" s="333"/>
      <c r="AE5295" s="333"/>
      <c r="AG5295" s="333"/>
      <c r="AM5295" s="333"/>
      <c r="AO5295" s="333"/>
      <c r="AS5295" s="333"/>
      <c r="AU5295" s="333"/>
      <c r="AW5295" s="333"/>
      <c r="AX5295" s="120"/>
    </row>
    <row r="5296" spans="4:50">
      <c r="D5296" s="120"/>
      <c r="E5296" s="120"/>
      <c r="F5296" s="333"/>
      <c r="G5296" s="333"/>
      <c r="H5296" s="333"/>
      <c r="I5296" s="333"/>
      <c r="K5296" s="333"/>
      <c r="O5296" s="333"/>
      <c r="Q5296" s="333"/>
      <c r="S5296" s="333"/>
      <c r="U5296" s="333"/>
      <c r="W5296" s="333"/>
      <c r="AA5296" s="333"/>
      <c r="AC5296" s="333"/>
      <c r="AE5296" s="333"/>
      <c r="AG5296" s="333"/>
      <c r="AM5296" s="333"/>
      <c r="AO5296" s="333"/>
      <c r="AS5296" s="333"/>
      <c r="AU5296" s="333"/>
      <c r="AW5296" s="333"/>
      <c r="AX5296" s="120"/>
    </row>
    <row r="5297" spans="4:50">
      <c r="D5297" s="120"/>
      <c r="E5297" s="120"/>
      <c r="F5297" s="333"/>
      <c r="G5297" s="333"/>
      <c r="H5297" s="333"/>
      <c r="I5297" s="333"/>
      <c r="K5297" s="333"/>
      <c r="O5297" s="333"/>
      <c r="Q5297" s="333"/>
      <c r="S5297" s="333"/>
      <c r="U5297" s="333"/>
      <c r="W5297" s="333"/>
      <c r="AA5297" s="333"/>
      <c r="AC5297" s="333"/>
      <c r="AE5297" s="333"/>
      <c r="AG5297" s="333"/>
      <c r="AM5297" s="333"/>
      <c r="AO5297" s="333"/>
      <c r="AS5297" s="333"/>
      <c r="AU5297" s="333"/>
      <c r="AW5297" s="333"/>
      <c r="AX5297" s="120"/>
    </row>
    <row r="5298" spans="4:50">
      <c r="D5298" s="120"/>
      <c r="E5298" s="120"/>
      <c r="F5298" s="333"/>
      <c r="G5298" s="333"/>
      <c r="H5298" s="333"/>
      <c r="I5298" s="333"/>
      <c r="K5298" s="333"/>
      <c r="O5298" s="333"/>
      <c r="Q5298" s="333"/>
      <c r="S5298" s="333"/>
      <c r="U5298" s="333"/>
      <c r="W5298" s="333"/>
      <c r="AA5298" s="333"/>
      <c r="AC5298" s="333"/>
      <c r="AE5298" s="333"/>
      <c r="AG5298" s="333"/>
      <c r="AM5298" s="333"/>
      <c r="AO5298" s="333"/>
      <c r="AS5298" s="333"/>
      <c r="AU5298" s="333"/>
      <c r="AW5298" s="333"/>
      <c r="AX5298" s="120"/>
    </row>
    <row r="5299" spans="4:50">
      <c r="D5299" s="120"/>
      <c r="E5299" s="120"/>
      <c r="F5299" s="333"/>
      <c r="G5299" s="333"/>
      <c r="H5299" s="333"/>
      <c r="I5299" s="333"/>
      <c r="K5299" s="333"/>
      <c r="O5299" s="333"/>
      <c r="Q5299" s="333"/>
      <c r="S5299" s="333"/>
      <c r="U5299" s="333"/>
      <c r="W5299" s="333"/>
      <c r="AA5299" s="333"/>
      <c r="AC5299" s="333"/>
      <c r="AE5299" s="333"/>
      <c r="AG5299" s="333"/>
      <c r="AM5299" s="333"/>
      <c r="AO5299" s="333"/>
      <c r="AS5299" s="333"/>
      <c r="AU5299" s="333"/>
      <c r="AW5299" s="333"/>
      <c r="AX5299" s="120"/>
    </row>
    <row r="5300" spans="4:50">
      <c r="D5300" s="120"/>
      <c r="E5300" s="120"/>
      <c r="F5300" s="333"/>
      <c r="G5300" s="333"/>
      <c r="H5300" s="333"/>
      <c r="I5300" s="333"/>
      <c r="K5300" s="333"/>
      <c r="O5300" s="333"/>
      <c r="Q5300" s="333"/>
      <c r="S5300" s="333"/>
      <c r="U5300" s="333"/>
      <c r="W5300" s="333"/>
      <c r="AA5300" s="333"/>
      <c r="AC5300" s="333"/>
      <c r="AE5300" s="333"/>
      <c r="AG5300" s="333"/>
      <c r="AM5300" s="333"/>
      <c r="AO5300" s="333"/>
      <c r="AS5300" s="333"/>
      <c r="AU5300" s="333"/>
      <c r="AW5300" s="333"/>
      <c r="AX5300" s="120"/>
    </row>
    <row r="5301" spans="4:50">
      <c r="D5301" s="120"/>
      <c r="E5301" s="120"/>
      <c r="F5301" s="333"/>
      <c r="G5301" s="333"/>
      <c r="H5301" s="333"/>
      <c r="I5301" s="333"/>
      <c r="K5301" s="333"/>
      <c r="O5301" s="333"/>
      <c r="Q5301" s="333"/>
      <c r="S5301" s="333"/>
      <c r="U5301" s="333"/>
      <c r="W5301" s="333"/>
      <c r="AA5301" s="333"/>
      <c r="AC5301" s="333"/>
      <c r="AE5301" s="333"/>
      <c r="AG5301" s="333"/>
      <c r="AM5301" s="333"/>
      <c r="AO5301" s="333"/>
      <c r="AS5301" s="333"/>
      <c r="AU5301" s="333"/>
      <c r="AW5301" s="333"/>
      <c r="AX5301" s="120"/>
    </row>
    <row r="5302" spans="4:50">
      <c r="D5302" s="120"/>
      <c r="E5302" s="120"/>
      <c r="F5302" s="333"/>
      <c r="G5302" s="333"/>
      <c r="H5302" s="333"/>
      <c r="I5302" s="333"/>
      <c r="K5302" s="333"/>
      <c r="O5302" s="333"/>
      <c r="Q5302" s="333"/>
      <c r="S5302" s="333"/>
      <c r="U5302" s="333"/>
      <c r="W5302" s="333"/>
      <c r="AA5302" s="333"/>
      <c r="AC5302" s="333"/>
      <c r="AE5302" s="333"/>
      <c r="AG5302" s="333"/>
      <c r="AM5302" s="333"/>
      <c r="AO5302" s="333"/>
      <c r="AS5302" s="333"/>
      <c r="AU5302" s="333"/>
      <c r="AW5302" s="333"/>
      <c r="AX5302" s="120"/>
    </row>
    <row r="5303" spans="4:50">
      <c r="D5303" s="120"/>
      <c r="E5303" s="120"/>
      <c r="F5303" s="333"/>
      <c r="G5303" s="333"/>
      <c r="H5303" s="333"/>
      <c r="I5303" s="333"/>
      <c r="K5303" s="333"/>
      <c r="O5303" s="333"/>
      <c r="Q5303" s="333"/>
      <c r="S5303" s="333"/>
      <c r="U5303" s="333"/>
      <c r="W5303" s="333"/>
      <c r="AA5303" s="333"/>
      <c r="AC5303" s="333"/>
      <c r="AE5303" s="333"/>
      <c r="AG5303" s="333"/>
      <c r="AM5303" s="333"/>
      <c r="AO5303" s="333"/>
      <c r="AS5303" s="333"/>
      <c r="AU5303" s="333"/>
      <c r="AW5303" s="333"/>
      <c r="AX5303" s="120"/>
    </row>
    <row r="5304" spans="4:50">
      <c r="D5304" s="120"/>
      <c r="E5304" s="120"/>
      <c r="F5304" s="333"/>
      <c r="G5304" s="333"/>
      <c r="H5304" s="333"/>
      <c r="I5304" s="333"/>
      <c r="K5304" s="333"/>
      <c r="O5304" s="333"/>
      <c r="Q5304" s="333"/>
      <c r="S5304" s="333"/>
      <c r="U5304" s="333"/>
      <c r="W5304" s="333"/>
      <c r="AA5304" s="333"/>
      <c r="AC5304" s="333"/>
      <c r="AE5304" s="333"/>
      <c r="AG5304" s="333"/>
      <c r="AM5304" s="333"/>
      <c r="AO5304" s="333"/>
      <c r="AS5304" s="333"/>
      <c r="AU5304" s="333"/>
      <c r="AW5304" s="333"/>
      <c r="AX5304" s="120"/>
    </row>
    <row r="5305" spans="4:50">
      <c r="D5305" s="120"/>
      <c r="E5305" s="120"/>
      <c r="F5305" s="333"/>
      <c r="G5305" s="333"/>
      <c r="H5305" s="333"/>
      <c r="I5305" s="333"/>
      <c r="K5305" s="333"/>
      <c r="O5305" s="333"/>
      <c r="Q5305" s="333"/>
      <c r="S5305" s="333"/>
      <c r="U5305" s="333"/>
      <c r="W5305" s="333"/>
      <c r="AA5305" s="333"/>
      <c r="AC5305" s="333"/>
      <c r="AE5305" s="333"/>
      <c r="AG5305" s="333"/>
      <c r="AM5305" s="333"/>
      <c r="AO5305" s="333"/>
      <c r="AS5305" s="333"/>
      <c r="AU5305" s="333"/>
      <c r="AW5305" s="333"/>
      <c r="AX5305" s="120"/>
    </row>
    <row r="5306" spans="4:50">
      <c r="D5306" s="120"/>
      <c r="E5306" s="120"/>
      <c r="F5306" s="333"/>
      <c r="G5306" s="333"/>
      <c r="H5306" s="333"/>
      <c r="I5306" s="333"/>
      <c r="K5306" s="333"/>
      <c r="O5306" s="333"/>
      <c r="Q5306" s="333"/>
      <c r="S5306" s="333"/>
      <c r="U5306" s="333"/>
      <c r="W5306" s="333"/>
      <c r="AA5306" s="333"/>
      <c r="AC5306" s="333"/>
      <c r="AE5306" s="333"/>
      <c r="AG5306" s="333"/>
      <c r="AM5306" s="333"/>
      <c r="AO5306" s="333"/>
      <c r="AS5306" s="333"/>
      <c r="AU5306" s="333"/>
      <c r="AW5306" s="333"/>
      <c r="AX5306" s="120"/>
    </row>
    <row r="5307" spans="4:50">
      <c r="D5307" s="120"/>
      <c r="E5307" s="120"/>
      <c r="F5307" s="333"/>
      <c r="G5307" s="333"/>
      <c r="H5307" s="333"/>
      <c r="I5307" s="333"/>
      <c r="K5307" s="333"/>
      <c r="O5307" s="333"/>
      <c r="Q5307" s="333"/>
      <c r="S5307" s="333"/>
      <c r="U5307" s="333"/>
      <c r="W5307" s="333"/>
      <c r="AA5307" s="333"/>
      <c r="AC5307" s="333"/>
      <c r="AE5307" s="333"/>
      <c r="AG5307" s="333"/>
      <c r="AM5307" s="333"/>
      <c r="AO5307" s="333"/>
      <c r="AS5307" s="333"/>
      <c r="AU5307" s="333"/>
      <c r="AW5307" s="333"/>
      <c r="AX5307" s="120"/>
    </row>
    <row r="5308" spans="4:50">
      <c r="D5308" s="120"/>
      <c r="E5308" s="120"/>
      <c r="F5308" s="333"/>
      <c r="G5308" s="333"/>
      <c r="H5308" s="333"/>
      <c r="I5308" s="333"/>
      <c r="K5308" s="333"/>
      <c r="O5308" s="333"/>
      <c r="Q5308" s="333"/>
      <c r="S5308" s="333"/>
      <c r="U5308" s="333"/>
      <c r="W5308" s="333"/>
      <c r="AA5308" s="333"/>
      <c r="AC5308" s="333"/>
      <c r="AE5308" s="333"/>
      <c r="AG5308" s="333"/>
      <c r="AM5308" s="333"/>
      <c r="AO5308" s="333"/>
      <c r="AS5308" s="333"/>
      <c r="AU5308" s="333"/>
      <c r="AW5308" s="333"/>
      <c r="AX5308" s="120"/>
    </row>
    <row r="5309" spans="4:50">
      <c r="D5309" s="120"/>
      <c r="E5309" s="120"/>
      <c r="F5309" s="333"/>
      <c r="G5309" s="333"/>
      <c r="H5309" s="333"/>
      <c r="I5309" s="333"/>
      <c r="K5309" s="333"/>
      <c r="O5309" s="333"/>
      <c r="Q5309" s="333"/>
      <c r="S5309" s="333"/>
      <c r="U5309" s="333"/>
      <c r="W5309" s="333"/>
      <c r="AA5309" s="333"/>
      <c r="AC5309" s="333"/>
      <c r="AE5309" s="333"/>
      <c r="AG5309" s="333"/>
      <c r="AM5309" s="333"/>
      <c r="AO5309" s="333"/>
      <c r="AS5309" s="333"/>
      <c r="AU5309" s="333"/>
      <c r="AW5309" s="333"/>
      <c r="AX5309" s="120"/>
    </row>
    <row r="5310" spans="4:50">
      <c r="D5310" s="120"/>
      <c r="E5310" s="120"/>
      <c r="F5310" s="333"/>
      <c r="G5310" s="333"/>
      <c r="H5310" s="333"/>
      <c r="I5310" s="333"/>
      <c r="K5310" s="333"/>
      <c r="O5310" s="333"/>
      <c r="Q5310" s="333"/>
      <c r="S5310" s="333"/>
      <c r="U5310" s="333"/>
      <c r="W5310" s="333"/>
      <c r="AA5310" s="333"/>
      <c r="AC5310" s="333"/>
      <c r="AE5310" s="333"/>
      <c r="AG5310" s="333"/>
      <c r="AM5310" s="333"/>
      <c r="AO5310" s="333"/>
      <c r="AS5310" s="333"/>
      <c r="AU5310" s="333"/>
      <c r="AW5310" s="333"/>
      <c r="AX5310" s="120"/>
    </row>
    <row r="5311" spans="4:50">
      <c r="D5311" s="120"/>
      <c r="E5311" s="120"/>
      <c r="F5311" s="333"/>
      <c r="G5311" s="333"/>
      <c r="H5311" s="333"/>
      <c r="I5311" s="333"/>
      <c r="K5311" s="333"/>
      <c r="O5311" s="333"/>
      <c r="Q5311" s="333"/>
      <c r="S5311" s="333"/>
      <c r="U5311" s="333"/>
      <c r="W5311" s="333"/>
      <c r="AA5311" s="333"/>
      <c r="AC5311" s="333"/>
      <c r="AE5311" s="333"/>
      <c r="AG5311" s="333"/>
      <c r="AM5311" s="333"/>
      <c r="AO5311" s="333"/>
      <c r="AS5311" s="333"/>
      <c r="AU5311" s="333"/>
      <c r="AW5311" s="333"/>
      <c r="AX5311" s="120"/>
    </row>
    <row r="5312" spans="4:50">
      <c r="D5312" s="120"/>
      <c r="E5312" s="120"/>
      <c r="F5312" s="333"/>
      <c r="G5312" s="333"/>
      <c r="H5312" s="333"/>
      <c r="I5312" s="333"/>
      <c r="K5312" s="333"/>
      <c r="O5312" s="333"/>
      <c r="Q5312" s="333"/>
      <c r="S5312" s="333"/>
      <c r="U5312" s="333"/>
      <c r="W5312" s="333"/>
      <c r="AA5312" s="333"/>
      <c r="AC5312" s="333"/>
      <c r="AE5312" s="333"/>
      <c r="AG5312" s="333"/>
      <c r="AM5312" s="333"/>
      <c r="AO5312" s="333"/>
      <c r="AS5312" s="333"/>
      <c r="AU5312" s="333"/>
      <c r="AW5312" s="333"/>
      <c r="AX5312" s="120"/>
    </row>
    <row r="5313" spans="4:50">
      <c r="D5313" s="120"/>
      <c r="E5313" s="120"/>
      <c r="F5313" s="333"/>
      <c r="G5313" s="333"/>
      <c r="H5313" s="333"/>
      <c r="I5313" s="333"/>
      <c r="K5313" s="333"/>
      <c r="O5313" s="333"/>
      <c r="Q5313" s="333"/>
      <c r="S5313" s="333"/>
      <c r="U5313" s="333"/>
      <c r="W5313" s="333"/>
      <c r="AA5313" s="333"/>
      <c r="AC5313" s="333"/>
      <c r="AE5313" s="333"/>
      <c r="AG5313" s="333"/>
      <c r="AM5313" s="333"/>
      <c r="AO5313" s="333"/>
      <c r="AS5313" s="333"/>
      <c r="AU5313" s="333"/>
      <c r="AW5313" s="333"/>
      <c r="AX5313" s="120"/>
    </row>
    <row r="5314" spans="4:50">
      <c r="D5314" s="120"/>
      <c r="E5314" s="120"/>
      <c r="F5314" s="333"/>
      <c r="G5314" s="333"/>
      <c r="H5314" s="333"/>
      <c r="I5314" s="333"/>
      <c r="K5314" s="333"/>
      <c r="O5314" s="333"/>
      <c r="Q5314" s="333"/>
      <c r="S5314" s="333"/>
      <c r="U5314" s="333"/>
      <c r="W5314" s="333"/>
      <c r="AA5314" s="333"/>
      <c r="AC5314" s="333"/>
      <c r="AE5314" s="333"/>
      <c r="AG5314" s="333"/>
      <c r="AM5314" s="333"/>
      <c r="AO5314" s="333"/>
      <c r="AS5314" s="333"/>
      <c r="AU5314" s="333"/>
      <c r="AW5314" s="333"/>
      <c r="AX5314" s="120"/>
    </row>
    <row r="5315" spans="4:50">
      <c r="D5315" s="120"/>
      <c r="E5315" s="120"/>
      <c r="F5315" s="333"/>
      <c r="G5315" s="333"/>
      <c r="H5315" s="333"/>
      <c r="I5315" s="333"/>
      <c r="K5315" s="333"/>
      <c r="O5315" s="333"/>
      <c r="Q5315" s="333"/>
      <c r="S5315" s="333"/>
      <c r="U5315" s="333"/>
      <c r="W5315" s="333"/>
      <c r="AA5315" s="333"/>
      <c r="AC5315" s="333"/>
      <c r="AE5315" s="333"/>
      <c r="AG5315" s="333"/>
      <c r="AM5315" s="333"/>
      <c r="AO5315" s="333"/>
      <c r="AS5315" s="333"/>
      <c r="AU5315" s="333"/>
      <c r="AW5315" s="333"/>
      <c r="AX5315" s="120"/>
    </row>
    <row r="5316" spans="4:50">
      <c r="D5316" s="120"/>
      <c r="E5316" s="120"/>
      <c r="F5316" s="333"/>
      <c r="G5316" s="333"/>
      <c r="H5316" s="333"/>
      <c r="I5316" s="333"/>
      <c r="K5316" s="333"/>
      <c r="O5316" s="333"/>
      <c r="Q5316" s="333"/>
      <c r="S5316" s="333"/>
      <c r="U5316" s="333"/>
      <c r="W5316" s="333"/>
      <c r="AA5316" s="333"/>
      <c r="AC5316" s="333"/>
      <c r="AE5316" s="333"/>
      <c r="AG5316" s="333"/>
      <c r="AM5316" s="333"/>
      <c r="AO5316" s="333"/>
      <c r="AS5316" s="333"/>
      <c r="AU5316" s="333"/>
      <c r="AW5316" s="333"/>
      <c r="AX5316" s="120"/>
    </row>
    <row r="5317" spans="4:50">
      <c r="D5317" s="120"/>
      <c r="E5317" s="120"/>
      <c r="F5317" s="333"/>
      <c r="G5317" s="333"/>
      <c r="H5317" s="333"/>
      <c r="I5317" s="333"/>
      <c r="K5317" s="333"/>
      <c r="O5317" s="333"/>
      <c r="Q5317" s="333"/>
      <c r="S5317" s="333"/>
      <c r="U5317" s="333"/>
      <c r="W5317" s="333"/>
      <c r="AA5317" s="333"/>
      <c r="AC5317" s="333"/>
      <c r="AE5317" s="333"/>
      <c r="AG5317" s="333"/>
      <c r="AM5317" s="333"/>
      <c r="AO5317" s="333"/>
      <c r="AS5317" s="333"/>
      <c r="AU5317" s="333"/>
      <c r="AW5317" s="333"/>
      <c r="AX5317" s="120"/>
    </row>
    <row r="5318" spans="4:50">
      <c r="D5318" s="120"/>
      <c r="E5318" s="120"/>
      <c r="F5318" s="333"/>
      <c r="G5318" s="333"/>
      <c r="H5318" s="333"/>
      <c r="I5318" s="333"/>
      <c r="K5318" s="333"/>
      <c r="O5318" s="333"/>
      <c r="Q5318" s="333"/>
      <c r="S5318" s="333"/>
      <c r="U5318" s="333"/>
      <c r="W5318" s="333"/>
      <c r="AA5318" s="333"/>
      <c r="AC5318" s="333"/>
      <c r="AE5318" s="333"/>
      <c r="AG5318" s="333"/>
      <c r="AM5318" s="333"/>
      <c r="AO5318" s="333"/>
      <c r="AS5318" s="333"/>
      <c r="AU5318" s="333"/>
      <c r="AW5318" s="333"/>
      <c r="AX5318" s="120"/>
    </row>
    <row r="5319" spans="4:50">
      <c r="D5319" s="120"/>
      <c r="E5319" s="120"/>
      <c r="F5319" s="333"/>
      <c r="G5319" s="333"/>
      <c r="H5319" s="333"/>
      <c r="I5319" s="333"/>
      <c r="K5319" s="333"/>
      <c r="O5319" s="333"/>
      <c r="Q5319" s="333"/>
      <c r="S5319" s="333"/>
      <c r="U5319" s="333"/>
      <c r="W5319" s="333"/>
      <c r="AA5319" s="333"/>
      <c r="AC5319" s="333"/>
      <c r="AE5319" s="333"/>
      <c r="AG5319" s="333"/>
      <c r="AM5319" s="333"/>
      <c r="AO5319" s="333"/>
      <c r="AS5319" s="333"/>
      <c r="AU5319" s="333"/>
      <c r="AW5319" s="333"/>
      <c r="AX5319" s="120"/>
    </row>
    <row r="5320" spans="4:50">
      <c r="D5320" s="120"/>
      <c r="E5320" s="120"/>
      <c r="F5320" s="333"/>
      <c r="G5320" s="333"/>
      <c r="H5320" s="333"/>
      <c r="I5320" s="333"/>
      <c r="K5320" s="333"/>
      <c r="O5320" s="333"/>
      <c r="Q5320" s="333"/>
      <c r="S5320" s="333"/>
      <c r="U5320" s="333"/>
      <c r="W5320" s="333"/>
      <c r="AA5320" s="333"/>
      <c r="AC5320" s="333"/>
      <c r="AE5320" s="333"/>
      <c r="AG5320" s="333"/>
      <c r="AM5320" s="333"/>
      <c r="AO5320" s="333"/>
      <c r="AS5320" s="333"/>
      <c r="AU5320" s="333"/>
      <c r="AW5320" s="333"/>
      <c r="AX5320" s="120"/>
    </row>
    <row r="5321" spans="4:50">
      <c r="D5321" s="120"/>
      <c r="E5321" s="120"/>
      <c r="F5321" s="333"/>
      <c r="G5321" s="333"/>
      <c r="H5321" s="333"/>
      <c r="I5321" s="333"/>
      <c r="K5321" s="333"/>
      <c r="O5321" s="333"/>
      <c r="Q5321" s="333"/>
      <c r="S5321" s="333"/>
      <c r="U5321" s="333"/>
      <c r="W5321" s="333"/>
      <c r="AA5321" s="333"/>
      <c r="AC5321" s="333"/>
      <c r="AE5321" s="333"/>
      <c r="AG5321" s="333"/>
      <c r="AM5321" s="333"/>
      <c r="AO5321" s="333"/>
      <c r="AS5321" s="333"/>
      <c r="AU5321" s="333"/>
      <c r="AW5321" s="333"/>
      <c r="AX5321" s="120"/>
    </row>
    <row r="5322" spans="4:50">
      <c r="D5322" s="120"/>
      <c r="E5322" s="120"/>
      <c r="F5322" s="333"/>
      <c r="G5322" s="333"/>
      <c r="H5322" s="333"/>
      <c r="I5322" s="333"/>
      <c r="K5322" s="333"/>
      <c r="O5322" s="333"/>
      <c r="Q5322" s="333"/>
      <c r="S5322" s="333"/>
      <c r="U5322" s="333"/>
      <c r="W5322" s="333"/>
      <c r="AA5322" s="333"/>
      <c r="AC5322" s="333"/>
      <c r="AE5322" s="333"/>
      <c r="AG5322" s="333"/>
      <c r="AM5322" s="333"/>
      <c r="AO5322" s="333"/>
      <c r="AS5322" s="333"/>
      <c r="AU5322" s="333"/>
      <c r="AW5322" s="333"/>
      <c r="AX5322" s="120"/>
    </row>
    <row r="5323" spans="4:50">
      <c r="D5323" s="120"/>
      <c r="E5323" s="120"/>
      <c r="F5323" s="333"/>
      <c r="G5323" s="333"/>
      <c r="H5323" s="333"/>
      <c r="I5323" s="333"/>
      <c r="K5323" s="333"/>
      <c r="O5323" s="333"/>
      <c r="Q5323" s="333"/>
      <c r="S5323" s="333"/>
      <c r="U5323" s="333"/>
      <c r="W5323" s="333"/>
      <c r="AA5323" s="333"/>
      <c r="AC5323" s="333"/>
      <c r="AE5323" s="333"/>
      <c r="AG5323" s="333"/>
      <c r="AM5323" s="333"/>
      <c r="AO5323" s="333"/>
      <c r="AS5323" s="333"/>
      <c r="AU5323" s="333"/>
      <c r="AW5323" s="333"/>
      <c r="AX5323" s="120"/>
    </row>
    <row r="5324" spans="4:50">
      <c r="D5324" s="120"/>
      <c r="E5324" s="120"/>
      <c r="F5324" s="333"/>
      <c r="G5324" s="333"/>
      <c r="H5324" s="333"/>
      <c r="I5324" s="333"/>
      <c r="K5324" s="333"/>
      <c r="O5324" s="333"/>
      <c r="Q5324" s="333"/>
      <c r="S5324" s="333"/>
      <c r="U5324" s="333"/>
      <c r="W5324" s="333"/>
      <c r="AA5324" s="333"/>
      <c r="AC5324" s="333"/>
      <c r="AE5324" s="333"/>
      <c r="AG5324" s="333"/>
      <c r="AM5324" s="333"/>
      <c r="AO5324" s="333"/>
      <c r="AS5324" s="333"/>
      <c r="AU5324" s="333"/>
      <c r="AW5324" s="333"/>
      <c r="AX5324" s="120"/>
    </row>
    <row r="5325" spans="4:50">
      <c r="D5325" s="120"/>
      <c r="E5325" s="120"/>
      <c r="F5325" s="333"/>
      <c r="G5325" s="333"/>
      <c r="H5325" s="333"/>
      <c r="I5325" s="333"/>
      <c r="K5325" s="333"/>
      <c r="O5325" s="333"/>
      <c r="Q5325" s="333"/>
      <c r="S5325" s="333"/>
      <c r="U5325" s="333"/>
      <c r="W5325" s="333"/>
      <c r="AA5325" s="333"/>
      <c r="AC5325" s="333"/>
      <c r="AE5325" s="333"/>
      <c r="AG5325" s="333"/>
      <c r="AM5325" s="333"/>
      <c r="AO5325" s="333"/>
      <c r="AS5325" s="333"/>
      <c r="AU5325" s="333"/>
      <c r="AW5325" s="333"/>
      <c r="AX5325" s="120"/>
    </row>
    <row r="5326" spans="4:50">
      <c r="D5326" s="120"/>
      <c r="E5326" s="120"/>
      <c r="F5326" s="333"/>
      <c r="G5326" s="333"/>
      <c r="H5326" s="333"/>
      <c r="I5326" s="333"/>
      <c r="K5326" s="333"/>
      <c r="O5326" s="333"/>
      <c r="Q5326" s="333"/>
      <c r="S5326" s="333"/>
      <c r="U5326" s="333"/>
      <c r="W5326" s="333"/>
      <c r="AA5326" s="333"/>
      <c r="AC5326" s="333"/>
      <c r="AE5326" s="333"/>
      <c r="AG5326" s="333"/>
      <c r="AM5326" s="333"/>
      <c r="AO5326" s="333"/>
      <c r="AS5326" s="333"/>
      <c r="AU5326" s="333"/>
      <c r="AW5326" s="333"/>
      <c r="AX5326" s="120"/>
    </row>
    <row r="5327" spans="4:50">
      <c r="D5327" s="120"/>
      <c r="E5327" s="120"/>
      <c r="F5327" s="333"/>
      <c r="G5327" s="333"/>
      <c r="H5327" s="333"/>
      <c r="I5327" s="333"/>
      <c r="K5327" s="333"/>
      <c r="O5327" s="333"/>
      <c r="Q5327" s="333"/>
      <c r="S5327" s="333"/>
      <c r="U5327" s="333"/>
      <c r="W5327" s="333"/>
      <c r="AA5327" s="333"/>
      <c r="AC5327" s="333"/>
      <c r="AE5327" s="333"/>
      <c r="AG5327" s="333"/>
      <c r="AM5327" s="333"/>
      <c r="AO5327" s="333"/>
      <c r="AS5327" s="333"/>
      <c r="AU5327" s="333"/>
      <c r="AW5327" s="333"/>
      <c r="AX5327" s="120"/>
    </row>
    <row r="5328" spans="4:50">
      <c r="D5328" s="120"/>
      <c r="E5328" s="120"/>
      <c r="F5328" s="333"/>
      <c r="G5328" s="333"/>
      <c r="H5328" s="333"/>
      <c r="I5328" s="333"/>
      <c r="K5328" s="333"/>
      <c r="O5328" s="333"/>
      <c r="Q5328" s="333"/>
      <c r="S5328" s="333"/>
      <c r="U5328" s="333"/>
      <c r="W5328" s="333"/>
      <c r="AA5328" s="333"/>
      <c r="AC5328" s="333"/>
      <c r="AE5328" s="333"/>
      <c r="AG5328" s="333"/>
      <c r="AM5328" s="333"/>
      <c r="AO5328" s="333"/>
      <c r="AS5328" s="333"/>
      <c r="AU5328" s="333"/>
      <c r="AW5328" s="333"/>
      <c r="AX5328" s="120"/>
    </row>
    <row r="5329" spans="4:50">
      <c r="D5329" s="120"/>
      <c r="E5329" s="120"/>
      <c r="F5329" s="333"/>
      <c r="G5329" s="333"/>
      <c r="H5329" s="333"/>
      <c r="I5329" s="333"/>
      <c r="K5329" s="333"/>
      <c r="O5329" s="333"/>
      <c r="Q5329" s="333"/>
      <c r="S5329" s="333"/>
      <c r="U5329" s="333"/>
      <c r="W5329" s="333"/>
      <c r="AA5329" s="333"/>
      <c r="AC5329" s="333"/>
      <c r="AE5329" s="333"/>
      <c r="AG5329" s="333"/>
      <c r="AM5329" s="333"/>
      <c r="AO5329" s="333"/>
      <c r="AS5329" s="333"/>
      <c r="AU5329" s="333"/>
      <c r="AW5329" s="333"/>
      <c r="AX5329" s="120"/>
    </row>
    <row r="5330" spans="4:50">
      <c r="D5330" s="120"/>
      <c r="E5330" s="120"/>
      <c r="F5330" s="333"/>
      <c r="G5330" s="333"/>
      <c r="H5330" s="333"/>
      <c r="I5330" s="333"/>
      <c r="K5330" s="333"/>
      <c r="O5330" s="333"/>
      <c r="Q5330" s="333"/>
      <c r="S5330" s="333"/>
      <c r="U5330" s="333"/>
      <c r="W5330" s="333"/>
      <c r="AA5330" s="333"/>
      <c r="AC5330" s="333"/>
      <c r="AE5330" s="333"/>
      <c r="AG5330" s="333"/>
      <c r="AM5330" s="333"/>
      <c r="AO5330" s="333"/>
      <c r="AS5330" s="333"/>
      <c r="AU5330" s="333"/>
      <c r="AW5330" s="333"/>
      <c r="AX5330" s="120"/>
    </row>
    <row r="5331" spans="4:50">
      <c r="D5331" s="120"/>
      <c r="E5331" s="120"/>
      <c r="F5331" s="333"/>
      <c r="G5331" s="333"/>
      <c r="H5331" s="333"/>
      <c r="I5331" s="333"/>
      <c r="K5331" s="333"/>
      <c r="O5331" s="333"/>
      <c r="Q5331" s="333"/>
      <c r="S5331" s="333"/>
      <c r="U5331" s="333"/>
      <c r="W5331" s="333"/>
      <c r="AA5331" s="333"/>
      <c r="AC5331" s="333"/>
      <c r="AE5331" s="333"/>
      <c r="AG5331" s="333"/>
      <c r="AM5331" s="333"/>
      <c r="AO5331" s="333"/>
      <c r="AS5331" s="333"/>
      <c r="AU5331" s="333"/>
      <c r="AW5331" s="333"/>
      <c r="AX5331" s="120"/>
    </row>
    <row r="5332" spans="4:50">
      <c r="D5332" s="120"/>
      <c r="E5332" s="120"/>
      <c r="F5332" s="333"/>
      <c r="G5332" s="333"/>
      <c r="H5332" s="333"/>
      <c r="I5332" s="333"/>
      <c r="K5332" s="333"/>
      <c r="O5332" s="333"/>
      <c r="Q5332" s="333"/>
      <c r="S5332" s="333"/>
      <c r="U5332" s="333"/>
      <c r="W5332" s="333"/>
      <c r="AA5332" s="333"/>
      <c r="AC5332" s="333"/>
      <c r="AE5332" s="333"/>
      <c r="AG5332" s="333"/>
      <c r="AM5332" s="333"/>
      <c r="AO5332" s="333"/>
      <c r="AS5332" s="333"/>
      <c r="AU5332" s="333"/>
      <c r="AW5332" s="333"/>
      <c r="AX5332" s="120"/>
    </row>
    <row r="5333" spans="4:50">
      <c r="D5333" s="120"/>
      <c r="E5333" s="120"/>
      <c r="F5333" s="333"/>
      <c r="G5333" s="333"/>
      <c r="H5333" s="333"/>
      <c r="I5333" s="333"/>
      <c r="K5333" s="333"/>
      <c r="O5333" s="333"/>
      <c r="Q5333" s="333"/>
      <c r="S5333" s="333"/>
      <c r="U5333" s="333"/>
      <c r="W5333" s="333"/>
      <c r="AA5333" s="333"/>
      <c r="AC5333" s="333"/>
      <c r="AE5333" s="333"/>
      <c r="AG5333" s="333"/>
      <c r="AM5333" s="333"/>
      <c r="AO5333" s="333"/>
      <c r="AS5333" s="333"/>
      <c r="AU5333" s="333"/>
      <c r="AW5333" s="333"/>
      <c r="AX5333" s="120"/>
    </row>
    <row r="5334" spans="4:50">
      <c r="D5334" s="120"/>
      <c r="E5334" s="120"/>
      <c r="F5334" s="333"/>
      <c r="G5334" s="333"/>
      <c r="H5334" s="333"/>
      <c r="I5334" s="333"/>
      <c r="K5334" s="333"/>
      <c r="O5334" s="333"/>
      <c r="Q5334" s="333"/>
      <c r="S5334" s="333"/>
      <c r="U5334" s="333"/>
      <c r="W5334" s="333"/>
      <c r="AA5334" s="333"/>
      <c r="AC5334" s="333"/>
      <c r="AE5334" s="333"/>
      <c r="AG5334" s="333"/>
      <c r="AM5334" s="333"/>
      <c r="AO5334" s="333"/>
      <c r="AS5334" s="333"/>
      <c r="AU5334" s="333"/>
      <c r="AW5334" s="333"/>
      <c r="AX5334" s="120"/>
    </row>
    <row r="5335" spans="4:50">
      <c r="D5335" s="120"/>
      <c r="E5335" s="120"/>
      <c r="F5335" s="333"/>
      <c r="G5335" s="333"/>
      <c r="H5335" s="333"/>
      <c r="I5335" s="333"/>
      <c r="K5335" s="333"/>
      <c r="O5335" s="333"/>
      <c r="Q5335" s="333"/>
      <c r="S5335" s="333"/>
      <c r="U5335" s="333"/>
      <c r="W5335" s="333"/>
      <c r="AA5335" s="333"/>
      <c r="AC5335" s="333"/>
      <c r="AE5335" s="333"/>
      <c r="AG5335" s="333"/>
      <c r="AM5335" s="333"/>
      <c r="AO5335" s="333"/>
      <c r="AS5335" s="333"/>
      <c r="AU5335" s="333"/>
      <c r="AW5335" s="333"/>
      <c r="AX5335" s="120"/>
    </row>
    <row r="5336" spans="4:50">
      <c r="D5336" s="120"/>
      <c r="E5336" s="120"/>
      <c r="F5336" s="333"/>
      <c r="G5336" s="333"/>
      <c r="H5336" s="333"/>
      <c r="I5336" s="333"/>
      <c r="K5336" s="333"/>
      <c r="O5336" s="333"/>
      <c r="Q5336" s="333"/>
      <c r="S5336" s="333"/>
      <c r="U5336" s="333"/>
      <c r="W5336" s="333"/>
      <c r="AA5336" s="333"/>
      <c r="AC5336" s="333"/>
      <c r="AE5336" s="333"/>
      <c r="AG5336" s="333"/>
      <c r="AM5336" s="333"/>
      <c r="AO5336" s="333"/>
      <c r="AS5336" s="333"/>
      <c r="AU5336" s="333"/>
      <c r="AW5336" s="333"/>
      <c r="AX5336" s="120"/>
    </row>
    <row r="5337" spans="4:50">
      <c r="D5337" s="120"/>
      <c r="E5337" s="120"/>
      <c r="F5337" s="333"/>
      <c r="G5337" s="333"/>
      <c r="H5337" s="333"/>
      <c r="I5337" s="333"/>
      <c r="K5337" s="333"/>
      <c r="O5337" s="333"/>
      <c r="Q5337" s="333"/>
      <c r="S5337" s="333"/>
      <c r="U5337" s="333"/>
      <c r="W5337" s="333"/>
      <c r="AA5337" s="333"/>
      <c r="AC5337" s="333"/>
      <c r="AE5337" s="333"/>
      <c r="AG5337" s="333"/>
      <c r="AM5337" s="333"/>
      <c r="AO5337" s="333"/>
      <c r="AS5337" s="333"/>
      <c r="AU5337" s="333"/>
      <c r="AW5337" s="333"/>
      <c r="AX5337" s="120"/>
    </row>
    <row r="5338" spans="4:50">
      <c r="D5338" s="120"/>
      <c r="E5338" s="120"/>
      <c r="F5338" s="333"/>
      <c r="G5338" s="333"/>
      <c r="H5338" s="333"/>
      <c r="I5338" s="333"/>
      <c r="K5338" s="333"/>
      <c r="O5338" s="333"/>
      <c r="Q5338" s="333"/>
      <c r="S5338" s="333"/>
      <c r="U5338" s="333"/>
      <c r="W5338" s="333"/>
      <c r="AA5338" s="333"/>
      <c r="AC5338" s="333"/>
      <c r="AE5338" s="333"/>
      <c r="AG5338" s="333"/>
      <c r="AM5338" s="333"/>
      <c r="AO5338" s="333"/>
      <c r="AS5338" s="333"/>
      <c r="AU5338" s="333"/>
      <c r="AW5338" s="333"/>
      <c r="AX5338" s="120"/>
    </row>
    <row r="5339" spans="4:50">
      <c r="D5339" s="120"/>
      <c r="E5339" s="120"/>
      <c r="F5339" s="333"/>
      <c r="G5339" s="333"/>
      <c r="H5339" s="333"/>
      <c r="I5339" s="333"/>
      <c r="K5339" s="333"/>
      <c r="O5339" s="333"/>
      <c r="Q5339" s="333"/>
      <c r="S5339" s="333"/>
      <c r="U5339" s="333"/>
      <c r="W5339" s="333"/>
      <c r="AA5339" s="333"/>
      <c r="AC5339" s="333"/>
      <c r="AE5339" s="333"/>
      <c r="AG5339" s="333"/>
      <c r="AM5339" s="333"/>
      <c r="AO5339" s="333"/>
      <c r="AS5339" s="333"/>
      <c r="AU5339" s="333"/>
      <c r="AW5339" s="333"/>
      <c r="AX5339" s="120"/>
    </row>
    <row r="5340" spans="4:50">
      <c r="D5340" s="120"/>
      <c r="E5340" s="120"/>
      <c r="F5340" s="333"/>
      <c r="G5340" s="333"/>
      <c r="H5340" s="333"/>
      <c r="I5340" s="333"/>
      <c r="K5340" s="333"/>
      <c r="O5340" s="333"/>
      <c r="Q5340" s="333"/>
      <c r="S5340" s="333"/>
      <c r="U5340" s="333"/>
      <c r="W5340" s="333"/>
      <c r="AA5340" s="333"/>
      <c r="AC5340" s="333"/>
      <c r="AE5340" s="333"/>
      <c r="AG5340" s="333"/>
      <c r="AM5340" s="333"/>
      <c r="AO5340" s="333"/>
      <c r="AS5340" s="333"/>
      <c r="AU5340" s="333"/>
      <c r="AW5340" s="333"/>
      <c r="AX5340" s="120"/>
    </row>
    <row r="5341" spans="4:50">
      <c r="D5341" s="120"/>
      <c r="E5341" s="120"/>
      <c r="F5341" s="333"/>
      <c r="G5341" s="333"/>
      <c r="H5341" s="333"/>
      <c r="I5341" s="333"/>
      <c r="K5341" s="333"/>
      <c r="O5341" s="333"/>
      <c r="Q5341" s="333"/>
      <c r="S5341" s="333"/>
      <c r="U5341" s="333"/>
      <c r="W5341" s="333"/>
      <c r="AA5341" s="333"/>
      <c r="AC5341" s="333"/>
      <c r="AE5341" s="333"/>
      <c r="AG5341" s="333"/>
      <c r="AM5341" s="333"/>
      <c r="AO5341" s="333"/>
      <c r="AS5341" s="333"/>
      <c r="AU5341" s="333"/>
      <c r="AW5341" s="333"/>
      <c r="AX5341" s="120"/>
    </row>
    <row r="5342" spans="4:50">
      <c r="D5342" s="120"/>
      <c r="E5342" s="120"/>
      <c r="F5342" s="333"/>
      <c r="G5342" s="333"/>
      <c r="H5342" s="333"/>
      <c r="I5342" s="333"/>
      <c r="K5342" s="333"/>
      <c r="O5342" s="333"/>
      <c r="Q5342" s="333"/>
      <c r="S5342" s="333"/>
      <c r="U5342" s="333"/>
      <c r="W5342" s="333"/>
      <c r="AA5342" s="333"/>
      <c r="AC5342" s="333"/>
      <c r="AE5342" s="333"/>
      <c r="AG5342" s="333"/>
      <c r="AM5342" s="333"/>
      <c r="AO5342" s="333"/>
      <c r="AS5342" s="333"/>
      <c r="AU5342" s="333"/>
      <c r="AW5342" s="333"/>
      <c r="AX5342" s="120"/>
    </row>
    <row r="5343" spans="4:50">
      <c r="D5343" s="120"/>
      <c r="E5343" s="120"/>
      <c r="F5343" s="333"/>
      <c r="G5343" s="333"/>
      <c r="H5343" s="333"/>
      <c r="I5343" s="333"/>
      <c r="K5343" s="333"/>
      <c r="O5343" s="333"/>
      <c r="Q5343" s="333"/>
      <c r="S5343" s="333"/>
      <c r="U5343" s="333"/>
      <c r="W5343" s="333"/>
      <c r="AA5343" s="333"/>
      <c r="AC5343" s="333"/>
      <c r="AE5343" s="333"/>
      <c r="AG5343" s="333"/>
      <c r="AM5343" s="333"/>
      <c r="AO5343" s="333"/>
      <c r="AS5343" s="333"/>
      <c r="AU5343" s="333"/>
      <c r="AW5343" s="333"/>
      <c r="AX5343" s="120"/>
    </row>
    <row r="5344" spans="4:50">
      <c r="D5344" s="120"/>
      <c r="E5344" s="120"/>
      <c r="F5344" s="333"/>
      <c r="G5344" s="333"/>
      <c r="H5344" s="333"/>
      <c r="I5344" s="333"/>
      <c r="K5344" s="333"/>
      <c r="O5344" s="333"/>
      <c r="Q5344" s="333"/>
      <c r="S5344" s="333"/>
      <c r="U5344" s="333"/>
      <c r="W5344" s="333"/>
      <c r="AA5344" s="333"/>
      <c r="AC5344" s="333"/>
      <c r="AE5344" s="333"/>
      <c r="AG5344" s="333"/>
      <c r="AM5344" s="333"/>
      <c r="AO5344" s="333"/>
      <c r="AS5344" s="333"/>
      <c r="AU5344" s="333"/>
      <c r="AW5344" s="333"/>
      <c r="AX5344" s="120"/>
    </row>
    <row r="5345" spans="4:50">
      <c r="D5345" s="120"/>
      <c r="E5345" s="120"/>
      <c r="F5345" s="333"/>
      <c r="G5345" s="333"/>
      <c r="H5345" s="333"/>
      <c r="I5345" s="333"/>
      <c r="K5345" s="333"/>
      <c r="O5345" s="333"/>
      <c r="Q5345" s="333"/>
      <c r="S5345" s="333"/>
      <c r="U5345" s="333"/>
      <c r="W5345" s="333"/>
      <c r="AA5345" s="333"/>
      <c r="AC5345" s="333"/>
      <c r="AE5345" s="333"/>
      <c r="AG5345" s="333"/>
      <c r="AM5345" s="333"/>
      <c r="AO5345" s="333"/>
      <c r="AS5345" s="333"/>
      <c r="AU5345" s="333"/>
      <c r="AW5345" s="333"/>
      <c r="AX5345" s="120"/>
    </row>
    <row r="5346" spans="4:50">
      <c r="D5346" s="120"/>
      <c r="E5346" s="120"/>
      <c r="F5346" s="333"/>
      <c r="G5346" s="333"/>
      <c r="H5346" s="333"/>
      <c r="I5346" s="333"/>
      <c r="K5346" s="333"/>
      <c r="O5346" s="333"/>
      <c r="Q5346" s="333"/>
      <c r="S5346" s="333"/>
      <c r="U5346" s="333"/>
      <c r="W5346" s="333"/>
      <c r="AA5346" s="333"/>
      <c r="AC5346" s="333"/>
      <c r="AE5346" s="333"/>
      <c r="AG5346" s="333"/>
      <c r="AM5346" s="333"/>
      <c r="AO5346" s="333"/>
      <c r="AS5346" s="333"/>
      <c r="AU5346" s="333"/>
      <c r="AW5346" s="333"/>
      <c r="AX5346" s="120"/>
    </row>
    <row r="5347" spans="4:50">
      <c r="D5347" s="120"/>
      <c r="E5347" s="120"/>
      <c r="F5347" s="333"/>
      <c r="G5347" s="333"/>
      <c r="H5347" s="333"/>
      <c r="I5347" s="333"/>
      <c r="K5347" s="333"/>
      <c r="O5347" s="333"/>
      <c r="Q5347" s="333"/>
      <c r="S5347" s="333"/>
      <c r="U5347" s="333"/>
      <c r="W5347" s="333"/>
      <c r="AA5347" s="333"/>
      <c r="AC5347" s="333"/>
      <c r="AE5347" s="333"/>
      <c r="AG5347" s="333"/>
      <c r="AM5347" s="333"/>
      <c r="AO5347" s="333"/>
      <c r="AS5347" s="333"/>
      <c r="AU5347" s="333"/>
      <c r="AW5347" s="333"/>
      <c r="AX5347" s="120"/>
    </row>
    <row r="5348" spans="4:50">
      <c r="D5348" s="120"/>
      <c r="E5348" s="120"/>
      <c r="F5348" s="333"/>
      <c r="G5348" s="333"/>
      <c r="H5348" s="333"/>
      <c r="I5348" s="333"/>
      <c r="K5348" s="333"/>
      <c r="O5348" s="333"/>
      <c r="Q5348" s="333"/>
      <c r="S5348" s="333"/>
      <c r="U5348" s="333"/>
      <c r="W5348" s="333"/>
      <c r="AA5348" s="333"/>
      <c r="AC5348" s="333"/>
      <c r="AE5348" s="333"/>
      <c r="AG5348" s="333"/>
      <c r="AM5348" s="333"/>
      <c r="AO5348" s="333"/>
      <c r="AS5348" s="333"/>
      <c r="AU5348" s="333"/>
      <c r="AW5348" s="333"/>
      <c r="AX5348" s="120"/>
    </row>
    <row r="5349" spans="4:50">
      <c r="D5349" s="120"/>
      <c r="E5349" s="120"/>
      <c r="F5349" s="333"/>
      <c r="G5349" s="333"/>
      <c r="H5349" s="333"/>
      <c r="I5349" s="333"/>
      <c r="K5349" s="333"/>
      <c r="O5349" s="333"/>
      <c r="Q5349" s="333"/>
      <c r="S5349" s="333"/>
      <c r="U5349" s="333"/>
      <c r="W5349" s="333"/>
      <c r="AA5349" s="333"/>
      <c r="AC5349" s="333"/>
      <c r="AE5349" s="333"/>
      <c r="AG5349" s="333"/>
      <c r="AM5349" s="333"/>
      <c r="AO5349" s="333"/>
      <c r="AS5349" s="333"/>
      <c r="AU5349" s="333"/>
      <c r="AW5349" s="333"/>
      <c r="AX5349" s="120"/>
    </row>
    <row r="5350" spans="4:50">
      <c r="D5350" s="120"/>
      <c r="E5350" s="120"/>
      <c r="F5350" s="333"/>
      <c r="G5350" s="333"/>
      <c r="H5350" s="333"/>
      <c r="I5350" s="333"/>
      <c r="K5350" s="333"/>
      <c r="O5350" s="333"/>
      <c r="Q5350" s="333"/>
      <c r="S5350" s="333"/>
      <c r="U5350" s="333"/>
      <c r="W5350" s="333"/>
      <c r="AA5350" s="333"/>
      <c r="AC5350" s="333"/>
      <c r="AE5350" s="333"/>
      <c r="AG5350" s="333"/>
      <c r="AM5350" s="333"/>
      <c r="AO5350" s="333"/>
      <c r="AS5350" s="333"/>
      <c r="AU5350" s="333"/>
      <c r="AW5350" s="333"/>
      <c r="AX5350" s="120"/>
    </row>
    <row r="5351" spans="4:50">
      <c r="D5351" s="120"/>
      <c r="E5351" s="120"/>
      <c r="F5351" s="333"/>
      <c r="G5351" s="333"/>
      <c r="H5351" s="333"/>
      <c r="I5351" s="333"/>
      <c r="K5351" s="333"/>
      <c r="O5351" s="333"/>
      <c r="Q5351" s="333"/>
      <c r="S5351" s="333"/>
      <c r="U5351" s="333"/>
      <c r="W5351" s="333"/>
      <c r="AA5351" s="333"/>
      <c r="AC5351" s="333"/>
      <c r="AE5351" s="333"/>
      <c r="AG5351" s="333"/>
      <c r="AM5351" s="333"/>
      <c r="AO5351" s="333"/>
      <c r="AS5351" s="333"/>
      <c r="AU5351" s="333"/>
      <c r="AW5351" s="333"/>
      <c r="AX5351" s="120"/>
    </row>
    <row r="5352" spans="4:50">
      <c r="D5352" s="120"/>
      <c r="E5352" s="120"/>
      <c r="F5352" s="333"/>
      <c r="G5352" s="333"/>
      <c r="H5352" s="333"/>
      <c r="I5352" s="333"/>
      <c r="K5352" s="333"/>
      <c r="O5352" s="333"/>
      <c r="Q5352" s="333"/>
      <c r="S5352" s="333"/>
      <c r="U5352" s="333"/>
      <c r="W5352" s="333"/>
      <c r="AA5352" s="333"/>
      <c r="AC5352" s="333"/>
      <c r="AE5352" s="333"/>
      <c r="AG5352" s="333"/>
      <c r="AM5352" s="333"/>
      <c r="AO5352" s="333"/>
      <c r="AS5352" s="333"/>
      <c r="AU5352" s="333"/>
      <c r="AW5352" s="333"/>
      <c r="AX5352" s="120"/>
    </row>
    <row r="5353" spans="4:50">
      <c r="D5353" s="120"/>
      <c r="E5353" s="120"/>
      <c r="F5353" s="333"/>
      <c r="G5353" s="333"/>
      <c r="H5353" s="333"/>
      <c r="I5353" s="333"/>
      <c r="K5353" s="333"/>
      <c r="O5353" s="333"/>
      <c r="Q5353" s="333"/>
      <c r="S5353" s="333"/>
      <c r="U5353" s="333"/>
      <c r="W5353" s="333"/>
      <c r="AA5353" s="333"/>
      <c r="AC5353" s="333"/>
      <c r="AE5353" s="333"/>
      <c r="AG5353" s="333"/>
      <c r="AM5353" s="333"/>
      <c r="AO5353" s="333"/>
      <c r="AS5353" s="333"/>
      <c r="AU5353" s="333"/>
      <c r="AW5353" s="333"/>
      <c r="AX5353" s="120"/>
    </row>
    <row r="5354" spans="4:50">
      <c r="D5354" s="120"/>
      <c r="E5354" s="120"/>
      <c r="F5354" s="333"/>
      <c r="G5354" s="333"/>
      <c r="H5354" s="333"/>
      <c r="I5354" s="333"/>
      <c r="K5354" s="333"/>
      <c r="O5354" s="333"/>
      <c r="Q5354" s="333"/>
      <c r="S5354" s="333"/>
      <c r="U5354" s="333"/>
      <c r="W5354" s="333"/>
      <c r="AA5354" s="333"/>
      <c r="AC5354" s="333"/>
      <c r="AE5354" s="333"/>
      <c r="AG5354" s="333"/>
      <c r="AM5354" s="333"/>
      <c r="AO5354" s="333"/>
      <c r="AS5354" s="333"/>
      <c r="AU5354" s="333"/>
      <c r="AW5354" s="333"/>
      <c r="AX5354" s="120"/>
    </row>
    <row r="5355" spans="4:50">
      <c r="D5355" s="120"/>
      <c r="E5355" s="120"/>
      <c r="F5355" s="333"/>
      <c r="G5355" s="333"/>
      <c r="H5355" s="333"/>
      <c r="I5355" s="333"/>
      <c r="K5355" s="333"/>
      <c r="O5355" s="333"/>
      <c r="Q5355" s="333"/>
      <c r="S5355" s="333"/>
      <c r="U5355" s="333"/>
      <c r="W5355" s="333"/>
      <c r="AA5355" s="333"/>
      <c r="AC5355" s="333"/>
      <c r="AE5355" s="333"/>
      <c r="AG5355" s="333"/>
      <c r="AM5355" s="333"/>
      <c r="AO5355" s="333"/>
      <c r="AS5355" s="333"/>
      <c r="AU5355" s="333"/>
      <c r="AW5355" s="333"/>
      <c r="AX5355" s="120"/>
    </row>
    <row r="5356" spans="4:50">
      <c r="D5356" s="120"/>
      <c r="E5356" s="120"/>
      <c r="F5356" s="333"/>
      <c r="G5356" s="333"/>
      <c r="H5356" s="333"/>
      <c r="I5356" s="333"/>
      <c r="K5356" s="333"/>
      <c r="O5356" s="333"/>
      <c r="Q5356" s="333"/>
      <c r="S5356" s="333"/>
      <c r="U5356" s="333"/>
      <c r="W5356" s="333"/>
      <c r="AA5356" s="333"/>
      <c r="AC5356" s="333"/>
      <c r="AE5356" s="333"/>
      <c r="AG5356" s="333"/>
      <c r="AM5356" s="333"/>
      <c r="AO5356" s="333"/>
      <c r="AS5356" s="333"/>
      <c r="AU5356" s="333"/>
      <c r="AW5356" s="333"/>
      <c r="AX5356" s="120"/>
    </row>
    <row r="5357" spans="4:50">
      <c r="D5357" s="120"/>
      <c r="E5357" s="120"/>
      <c r="F5357" s="333"/>
      <c r="G5357" s="333"/>
      <c r="H5357" s="333"/>
      <c r="I5357" s="333"/>
      <c r="K5357" s="333"/>
      <c r="O5357" s="333"/>
      <c r="Q5357" s="333"/>
      <c r="S5357" s="333"/>
      <c r="U5357" s="333"/>
      <c r="W5357" s="333"/>
      <c r="AA5357" s="333"/>
      <c r="AC5357" s="333"/>
      <c r="AE5357" s="333"/>
      <c r="AG5357" s="333"/>
      <c r="AM5357" s="333"/>
      <c r="AO5357" s="333"/>
      <c r="AS5357" s="333"/>
      <c r="AU5357" s="333"/>
      <c r="AW5357" s="333"/>
      <c r="AX5357" s="120"/>
    </row>
    <row r="5358" spans="4:50">
      <c r="D5358" s="120"/>
      <c r="E5358" s="120"/>
      <c r="F5358" s="333"/>
      <c r="G5358" s="333"/>
      <c r="H5358" s="333"/>
      <c r="I5358" s="333"/>
      <c r="K5358" s="333"/>
      <c r="O5358" s="333"/>
      <c r="Q5358" s="333"/>
      <c r="S5358" s="333"/>
      <c r="U5358" s="333"/>
      <c r="W5358" s="333"/>
      <c r="AA5358" s="333"/>
      <c r="AC5358" s="333"/>
      <c r="AE5358" s="333"/>
      <c r="AG5358" s="333"/>
      <c r="AM5358" s="333"/>
      <c r="AO5358" s="333"/>
      <c r="AS5358" s="333"/>
      <c r="AU5358" s="333"/>
      <c r="AW5358" s="333"/>
      <c r="AX5358" s="120"/>
    </row>
    <row r="5359" spans="4:50">
      <c r="D5359" s="120"/>
      <c r="E5359" s="120"/>
      <c r="F5359" s="333"/>
      <c r="G5359" s="333"/>
      <c r="H5359" s="333"/>
      <c r="I5359" s="333"/>
      <c r="K5359" s="333"/>
      <c r="O5359" s="333"/>
      <c r="Q5359" s="333"/>
      <c r="S5359" s="333"/>
      <c r="U5359" s="333"/>
      <c r="W5359" s="333"/>
      <c r="AA5359" s="333"/>
      <c r="AC5359" s="333"/>
      <c r="AE5359" s="333"/>
      <c r="AG5359" s="333"/>
      <c r="AM5359" s="333"/>
      <c r="AO5359" s="333"/>
      <c r="AS5359" s="333"/>
      <c r="AU5359" s="333"/>
      <c r="AW5359" s="333"/>
      <c r="AX5359" s="120"/>
    </row>
    <row r="5360" spans="4:50">
      <c r="D5360" s="120"/>
      <c r="E5360" s="120"/>
      <c r="F5360" s="333"/>
      <c r="G5360" s="333"/>
      <c r="H5360" s="333"/>
      <c r="I5360" s="333"/>
      <c r="K5360" s="333"/>
      <c r="O5360" s="333"/>
      <c r="Q5360" s="333"/>
      <c r="S5360" s="333"/>
      <c r="U5360" s="333"/>
      <c r="W5360" s="333"/>
      <c r="AA5360" s="333"/>
      <c r="AC5360" s="333"/>
      <c r="AE5360" s="333"/>
      <c r="AG5360" s="333"/>
      <c r="AM5360" s="333"/>
      <c r="AO5360" s="333"/>
      <c r="AS5360" s="333"/>
      <c r="AU5360" s="333"/>
      <c r="AW5360" s="333"/>
      <c r="AX5360" s="120"/>
    </row>
    <row r="5361" spans="4:50">
      <c r="D5361" s="120"/>
      <c r="E5361" s="120"/>
      <c r="F5361" s="333"/>
      <c r="G5361" s="333"/>
      <c r="H5361" s="333"/>
      <c r="I5361" s="333"/>
      <c r="K5361" s="333"/>
      <c r="O5361" s="333"/>
      <c r="Q5361" s="333"/>
      <c r="S5361" s="333"/>
      <c r="U5361" s="333"/>
      <c r="W5361" s="333"/>
      <c r="AA5361" s="333"/>
      <c r="AC5361" s="333"/>
      <c r="AE5361" s="333"/>
      <c r="AG5361" s="333"/>
      <c r="AM5361" s="333"/>
      <c r="AO5361" s="333"/>
      <c r="AS5361" s="333"/>
      <c r="AU5361" s="333"/>
      <c r="AW5361" s="333"/>
      <c r="AX5361" s="120"/>
    </row>
    <row r="5362" spans="4:50">
      <c r="D5362" s="120"/>
      <c r="E5362" s="120"/>
      <c r="F5362" s="333"/>
      <c r="G5362" s="333"/>
      <c r="H5362" s="333"/>
      <c r="I5362" s="333"/>
      <c r="K5362" s="333"/>
      <c r="O5362" s="333"/>
      <c r="Q5362" s="333"/>
      <c r="S5362" s="333"/>
      <c r="U5362" s="333"/>
      <c r="W5362" s="333"/>
      <c r="AA5362" s="333"/>
      <c r="AC5362" s="333"/>
      <c r="AE5362" s="333"/>
      <c r="AG5362" s="333"/>
      <c r="AM5362" s="333"/>
      <c r="AO5362" s="333"/>
      <c r="AS5362" s="333"/>
      <c r="AU5362" s="333"/>
      <c r="AW5362" s="333"/>
      <c r="AX5362" s="120"/>
    </row>
    <row r="5363" spans="4:50">
      <c r="D5363" s="120"/>
      <c r="E5363" s="120"/>
      <c r="F5363" s="333"/>
      <c r="G5363" s="333"/>
      <c r="H5363" s="333"/>
      <c r="I5363" s="333"/>
      <c r="K5363" s="333"/>
      <c r="O5363" s="333"/>
      <c r="Q5363" s="333"/>
      <c r="S5363" s="333"/>
      <c r="U5363" s="333"/>
      <c r="W5363" s="333"/>
      <c r="AA5363" s="333"/>
      <c r="AC5363" s="333"/>
      <c r="AE5363" s="333"/>
      <c r="AG5363" s="333"/>
      <c r="AM5363" s="333"/>
      <c r="AO5363" s="333"/>
      <c r="AS5363" s="333"/>
      <c r="AU5363" s="333"/>
      <c r="AW5363" s="333"/>
      <c r="AX5363" s="120"/>
    </row>
    <row r="5364" spans="4:50">
      <c r="D5364" s="120"/>
      <c r="E5364" s="120"/>
      <c r="F5364" s="333"/>
      <c r="G5364" s="333"/>
      <c r="H5364" s="333"/>
      <c r="I5364" s="333"/>
      <c r="K5364" s="333"/>
      <c r="O5364" s="333"/>
      <c r="Q5364" s="333"/>
      <c r="S5364" s="333"/>
      <c r="U5364" s="333"/>
      <c r="W5364" s="333"/>
      <c r="AA5364" s="333"/>
      <c r="AC5364" s="333"/>
      <c r="AE5364" s="333"/>
      <c r="AG5364" s="333"/>
      <c r="AM5364" s="333"/>
      <c r="AO5364" s="333"/>
      <c r="AS5364" s="333"/>
      <c r="AU5364" s="333"/>
      <c r="AW5364" s="333"/>
      <c r="AX5364" s="120"/>
    </row>
    <row r="5365" spans="4:50">
      <c r="D5365" s="120"/>
      <c r="E5365" s="120"/>
      <c r="F5365" s="333"/>
      <c r="G5365" s="333"/>
      <c r="H5365" s="333"/>
      <c r="I5365" s="333"/>
      <c r="K5365" s="333"/>
      <c r="O5365" s="333"/>
      <c r="Q5365" s="333"/>
      <c r="S5365" s="333"/>
      <c r="U5365" s="333"/>
      <c r="W5365" s="333"/>
      <c r="AA5365" s="333"/>
      <c r="AC5365" s="333"/>
      <c r="AE5365" s="333"/>
      <c r="AG5365" s="333"/>
      <c r="AM5365" s="333"/>
      <c r="AO5365" s="333"/>
      <c r="AS5365" s="333"/>
      <c r="AU5365" s="333"/>
      <c r="AW5365" s="333"/>
      <c r="AX5365" s="120"/>
    </row>
    <row r="5366" spans="4:50">
      <c r="D5366" s="120"/>
      <c r="E5366" s="120"/>
      <c r="F5366" s="333"/>
      <c r="G5366" s="333"/>
      <c r="H5366" s="333"/>
      <c r="I5366" s="333"/>
      <c r="K5366" s="333"/>
      <c r="O5366" s="333"/>
      <c r="Q5366" s="333"/>
      <c r="S5366" s="333"/>
      <c r="U5366" s="333"/>
      <c r="W5366" s="333"/>
      <c r="AA5366" s="333"/>
      <c r="AC5366" s="333"/>
      <c r="AE5366" s="333"/>
      <c r="AG5366" s="333"/>
      <c r="AM5366" s="333"/>
      <c r="AO5366" s="333"/>
      <c r="AS5366" s="333"/>
      <c r="AU5366" s="333"/>
      <c r="AW5366" s="333"/>
      <c r="AX5366" s="120"/>
    </row>
    <row r="5367" spans="4:50">
      <c r="D5367" s="120"/>
      <c r="E5367" s="120"/>
      <c r="F5367" s="333"/>
      <c r="G5367" s="333"/>
      <c r="H5367" s="333"/>
      <c r="I5367" s="333"/>
      <c r="K5367" s="333"/>
      <c r="O5367" s="333"/>
      <c r="Q5367" s="333"/>
      <c r="S5367" s="333"/>
      <c r="U5367" s="333"/>
      <c r="W5367" s="333"/>
      <c r="AA5367" s="333"/>
      <c r="AC5367" s="333"/>
      <c r="AE5367" s="333"/>
      <c r="AG5367" s="333"/>
      <c r="AM5367" s="333"/>
      <c r="AO5367" s="333"/>
      <c r="AS5367" s="333"/>
      <c r="AU5367" s="333"/>
      <c r="AW5367" s="333"/>
      <c r="AX5367" s="120"/>
    </row>
    <row r="5368" spans="4:50">
      <c r="D5368" s="120"/>
      <c r="E5368" s="120"/>
      <c r="F5368" s="333"/>
      <c r="G5368" s="333"/>
      <c r="H5368" s="333"/>
      <c r="I5368" s="333"/>
      <c r="K5368" s="333"/>
      <c r="O5368" s="333"/>
      <c r="Q5368" s="333"/>
      <c r="S5368" s="333"/>
      <c r="U5368" s="333"/>
      <c r="W5368" s="333"/>
      <c r="AA5368" s="333"/>
      <c r="AC5368" s="333"/>
      <c r="AE5368" s="333"/>
      <c r="AG5368" s="333"/>
      <c r="AM5368" s="333"/>
      <c r="AO5368" s="333"/>
      <c r="AS5368" s="333"/>
      <c r="AU5368" s="333"/>
      <c r="AW5368" s="333"/>
      <c r="AX5368" s="120"/>
    </row>
    <row r="5369" spans="4:50">
      <c r="D5369" s="120"/>
      <c r="E5369" s="120"/>
      <c r="F5369" s="333"/>
      <c r="G5369" s="333"/>
      <c r="H5369" s="333"/>
      <c r="I5369" s="333"/>
      <c r="K5369" s="333"/>
      <c r="O5369" s="333"/>
      <c r="Q5369" s="333"/>
      <c r="S5369" s="333"/>
      <c r="U5369" s="333"/>
      <c r="W5369" s="333"/>
      <c r="AA5369" s="333"/>
      <c r="AC5369" s="333"/>
      <c r="AE5369" s="333"/>
      <c r="AG5369" s="333"/>
      <c r="AM5369" s="333"/>
      <c r="AO5369" s="333"/>
      <c r="AS5369" s="333"/>
      <c r="AU5369" s="333"/>
      <c r="AW5369" s="333"/>
      <c r="AX5369" s="120"/>
    </row>
    <row r="5370" spans="4:50">
      <c r="D5370" s="120"/>
      <c r="E5370" s="120"/>
      <c r="F5370" s="333"/>
      <c r="G5370" s="333"/>
      <c r="H5370" s="333"/>
      <c r="I5370" s="333"/>
      <c r="K5370" s="333"/>
      <c r="O5370" s="333"/>
      <c r="Q5370" s="333"/>
      <c r="S5370" s="333"/>
      <c r="U5370" s="333"/>
      <c r="W5370" s="333"/>
      <c r="AA5370" s="333"/>
      <c r="AC5370" s="333"/>
      <c r="AE5370" s="333"/>
      <c r="AG5370" s="333"/>
      <c r="AM5370" s="333"/>
      <c r="AO5370" s="333"/>
      <c r="AS5370" s="333"/>
      <c r="AU5370" s="333"/>
      <c r="AW5370" s="333"/>
      <c r="AX5370" s="120"/>
    </row>
    <row r="5371" spans="4:50">
      <c r="D5371" s="120"/>
      <c r="E5371" s="120"/>
      <c r="F5371" s="333"/>
      <c r="G5371" s="333"/>
      <c r="H5371" s="333"/>
      <c r="I5371" s="333"/>
      <c r="K5371" s="333"/>
      <c r="O5371" s="333"/>
      <c r="Q5371" s="333"/>
      <c r="S5371" s="333"/>
      <c r="U5371" s="333"/>
      <c r="W5371" s="333"/>
      <c r="AA5371" s="333"/>
      <c r="AC5371" s="333"/>
      <c r="AE5371" s="333"/>
      <c r="AG5371" s="333"/>
      <c r="AM5371" s="333"/>
      <c r="AO5371" s="333"/>
      <c r="AS5371" s="333"/>
      <c r="AU5371" s="333"/>
      <c r="AW5371" s="333"/>
      <c r="AX5371" s="120"/>
    </row>
    <row r="5372" spans="4:50">
      <c r="D5372" s="120"/>
      <c r="E5372" s="120"/>
      <c r="F5372" s="333"/>
      <c r="G5372" s="333"/>
      <c r="H5372" s="333"/>
      <c r="I5372" s="333"/>
      <c r="K5372" s="333"/>
      <c r="O5372" s="333"/>
      <c r="Q5372" s="333"/>
      <c r="S5372" s="333"/>
      <c r="U5372" s="333"/>
      <c r="W5372" s="333"/>
      <c r="AA5372" s="333"/>
      <c r="AC5372" s="333"/>
      <c r="AE5372" s="333"/>
      <c r="AG5372" s="333"/>
      <c r="AM5372" s="333"/>
      <c r="AO5372" s="333"/>
      <c r="AS5372" s="333"/>
      <c r="AU5372" s="333"/>
      <c r="AW5372" s="333"/>
      <c r="AX5372" s="120"/>
    </row>
    <row r="5373" spans="4:50">
      <c r="D5373" s="120"/>
      <c r="E5373" s="120"/>
      <c r="F5373" s="333"/>
      <c r="G5373" s="333"/>
      <c r="H5373" s="333"/>
      <c r="I5373" s="333"/>
      <c r="K5373" s="333"/>
      <c r="O5373" s="333"/>
      <c r="Q5373" s="333"/>
      <c r="S5373" s="333"/>
      <c r="U5373" s="333"/>
      <c r="W5373" s="333"/>
      <c r="AA5373" s="333"/>
      <c r="AC5373" s="333"/>
      <c r="AE5373" s="333"/>
      <c r="AG5373" s="333"/>
      <c r="AM5373" s="333"/>
      <c r="AO5373" s="333"/>
      <c r="AS5373" s="333"/>
      <c r="AU5373" s="333"/>
      <c r="AW5373" s="333"/>
      <c r="AX5373" s="120"/>
    </row>
    <row r="5374" spans="4:50">
      <c r="D5374" s="120"/>
      <c r="E5374" s="120"/>
      <c r="F5374" s="333"/>
      <c r="G5374" s="333"/>
      <c r="H5374" s="333"/>
      <c r="I5374" s="333"/>
      <c r="K5374" s="333"/>
      <c r="O5374" s="333"/>
      <c r="Q5374" s="333"/>
      <c r="S5374" s="333"/>
      <c r="U5374" s="333"/>
      <c r="W5374" s="333"/>
      <c r="AA5374" s="333"/>
      <c r="AC5374" s="333"/>
      <c r="AE5374" s="333"/>
      <c r="AG5374" s="333"/>
      <c r="AM5374" s="333"/>
      <c r="AO5374" s="333"/>
      <c r="AS5374" s="333"/>
      <c r="AU5374" s="333"/>
      <c r="AW5374" s="333"/>
      <c r="AX5374" s="120"/>
    </row>
    <row r="5375" spans="4:50">
      <c r="D5375" s="120"/>
      <c r="E5375" s="120"/>
      <c r="F5375" s="333"/>
      <c r="G5375" s="333"/>
      <c r="H5375" s="333"/>
      <c r="I5375" s="333"/>
      <c r="K5375" s="333"/>
      <c r="O5375" s="333"/>
      <c r="Q5375" s="333"/>
      <c r="S5375" s="333"/>
      <c r="U5375" s="333"/>
      <c r="W5375" s="333"/>
      <c r="AA5375" s="333"/>
      <c r="AC5375" s="333"/>
      <c r="AE5375" s="333"/>
      <c r="AG5375" s="333"/>
      <c r="AM5375" s="333"/>
      <c r="AO5375" s="333"/>
      <c r="AS5375" s="333"/>
      <c r="AU5375" s="333"/>
      <c r="AW5375" s="333"/>
      <c r="AX5375" s="120"/>
    </row>
    <row r="5376" spans="4:50">
      <c r="D5376" s="120"/>
      <c r="E5376" s="120"/>
      <c r="F5376" s="333"/>
      <c r="G5376" s="333"/>
      <c r="H5376" s="333"/>
      <c r="I5376" s="333"/>
      <c r="K5376" s="333"/>
      <c r="O5376" s="333"/>
      <c r="Q5376" s="333"/>
      <c r="S5376" s="333"/>
      <c r="U5376" s="333"/>
      <c r="W5376" s="333"/>
      <c r="AA5376" s="333"/>
      <c r="AC5376" s="333"/>
      <c r="AE5376" s="333"/>
      <c r="AG5376" s="333"/>
      <c r="AM5376" s="333"/>
      <c r="AO5376" s="333"/>
      <c r="AS5376" s="333"/>
      <c r="AU5376" s="333"/>
      <c r="AW5376" s="333"/>
      <c r="AX5376" s="120"/>
    </row>
    <row r="5377" spans="4:50">
      <c r="D5377" s="120"/>
      <c r="E5377" s="120"/>
      <c r="F5377" s="333"/>
      <c r="G5377" s="333"/>
      <c r="H5377" s="333"/>
      <c r="I5377" s="333"/>
      <c r="K5377" s="333"/>
      <c r="O5377" s="333"/>
      <c r="Q5377" s="333"/>
      <c r="S5377" s="333"/>
      <c r="U5377" s="333"/>
      <c r="W5377" s="333"/>
      <c r="AA5377" s="333"/>
      <c r="AC5377" s="333"/>
      <c r="AE5377" s="333"/>
      <c r="AG5377" s="333"/>
      <c r="AM5377" s="333"/>
      <c r="AO5377" s="333"/>
      <c r="AS5377" s="333"/>
      <c r="AU5377" s="333"/>
      <c r="AW5377" s="333"/>
      <c r="AX5377" s="120"/>
    </row>
    <row r="5378" spans="4:50">
      <c r="D5378" s="120"/>
      <c r="E5378" s="120"/>
      <c r="F5378" s="333"/>
      <c r="G5378" s="333"/>
      <c r="H5378" s="333"/>
      <c r="I5378" s="333"/>
      <c r="K5378" s="333"/>
      <c r="O5378" s="333"/>
      <c r="Q5378" s="333"/>
      <c r="S5378" s="333"/>
      <c r="U5378" s="333"/>
      <c r="W5378" s="333"/>
      <c r="AA5378" s="333"/>
      <c r="AC5378" s="333"/>
      <c r="AE5378" s="333"/>
      <c r="AG5378" s="333"/>
      <c r="AM5378" s="333"/>
      <c r="AO5378" s="333"/>
      <c r="AS5378" s="333"/>
      <c r="AU5378" s="333"/>
      <c r="AW5378" s="333"/>
      <c r="AX5378" s="120"/>
    </row>
    <row r="5379" spans="4:50">
      <c r="D5379" s="120"/>
      <c r="E5379" s="120"/>
      <c r="F5379" s="333"/>
      <c r="G5379" s="333"/>
      <c r="H5379" s="333"/>
      <c r="I5379" s="333"/>
      <c r="K5379" s="333"/>
      <c r="O5379" s="333"/>
      <c r="Q5379" s="333"/>
      <c r="S5379" s="333"/>
      <c r="U5379" s="333"/>
      <c r="W5379" s="333"/>
      <c r="AA5379" s="333"/>
      <c r="AC5379" s="333"/>
      <c r="AE5379" s="333"/>
      <c r="AG5379" s="333"/>
      <c r="AM5379" s="333"/>
      <c r="AO5379" s="333"/>
      <c r="AS5379" s="333"/>
      <c r="AU5379" s="333"/>
      <c r="AW5379" s="333"/>
      <c r="AX5379" s="120"/>
    </row>
    <row r="5380" spans="4:50">
      <c r="D5380" s="120"/>
      <c r="E5380" s="120"/>
      <c r="F5380" s="333"/>
      <c r="G5380" s="333"/>
      <c r="H5380" s="333"/>
      <c r="I5380" s="333"/>
      <c r="K5380" s="333"/>
      <c r="O5380" s="333"/>
      <c r="Q5380" s="333"/>
      <c r="S5380" s="333"/>
      <c r="U5380" s="333"/>
      <c r="W5380" s="333"/>
      <c r="AA5380" s="333"/>
      <c r="AC5380" s="333"/>
      <c r="AE5380" s="333"/>
      <c r="AG5380" s="333"/>
      <c r="AM5380" s="333"/>
      <c r="AO5380" s="333"/>
      <c r="AS5380" s="333"/>
      <c r="AU5380" s="333"/>
      <c r="AW5380" s="333"/>
      <c r="AX5380" s="120"/>
    </row>
    <row r="5381" spans="4:50">
      <c r="D5381" s="120"/>
      <c r="E5381" s="120"/>
      <c r="F5381" s="333"/>
      <c r="G5381" s="333"/>
      <c r="H5381" s="333"/>
      <c r="I5381" s="333"/>
      <c r="K5381" s="333"/>
      <c r="O5381" s="333"/>
      <c r="Q5381" s="333"/>
      <c r="S5381" s="333"/>
      <c r="U5381" s="333"/>
      <c r="W5381" s="333"/>
      <c r="AA5381" s="333"/>
      <c r="AC5381" s="333"/>
      <c r="AE5381" s="333"/>
      <c r="AG5381" s="333"/>
      <c r="AM5381" s="333"/>
      <c r="AO5381" s="333"/>
      <c r="AS5381" s="333"/>
      <c r="AU5381" s="333"/>
      <c r="AW5381" s="333"/>
      <c r="AX5381" s="120"/>
    </row>
    <row r="5382" spans="4:50">
      <c r="D5382" s="120"/>
      <c r="E5382" s="120"/>
      <c r="F5382" s="333"/>
      <c r="G5382" s="333"/>
      <c r="H5382" s="333"/>
      <c r="I5382" s="333"/>
      <c r="K5382" s="333"/>
      <c r="O5382" s="333"/>
      <c r="Q5382" s="333"/>
      <c r="S5382" s="333"/>
      <c r="U5382" s="333"/>
      <c r="W5382" s="333"/>
      <c r="AA5382" s="333"/>
      <c r="AC5382" s="333"/>
      <c r="AE5382" s="333"/>
      <c r="AG5382" s="333"/>
      <c r="AM5382" s="333"/>
      <c r="AO5382" s="333"/>
      <c r="AS5382" s="333"/>
      <c r="AU5382" s="333"/>
      <c r="AW5382" s="333"/>
      <c r="AX5382" s="120"/>
    </row>
    <row r="5383" spans="4:50">
      <c r="D5383" s="120"/>
      <c r="E5383" s="120"/>
      <c r="F5383" s="333"/>
      <c r="G5383" s="333"/>
      <c r="H5383" s="333"/>
      <c r="I5383" s="333"/>
      <c r="K5383" s="333"/>
      <c r="O5383" s="333"/>
      <c r="Q5383" s="333"/>
      <c r="S5383" s="333"/>
      <c r="U5383" s="333"/>
      <c r="W5383" s="333"/>
      <c r="AA5383" s="333"/>
      <c r="AC5383" s="333"/>
      <c r="AE5383" s="333"/>
      <c r="AG5383" s="333"/>
      <c r="AM5383" s="333"/>
      <c r="AO5383" s="333"/>
      <c r="AS5383" s="333"/>
      <c r="AU5383" s="333"/>
      <c r="AW5383" s="333"/>
      <c r="AX5383" s="120"/>
    </row>
    <row r="5384" spans="4:50">
      <c r="D5384" s="120"/>
      <c r="E5384" s="120"/>
      <c r="F5384" s="333"/>
      <c r="G5384" s="333"/>
      <c r="H5384" s="333"/>
      <c r="I5384" s="333"/>
      <c r="K5384" s="333"/>
      <c r="O5384" s="333"/>
      <c r="Q5384" s="333"/>
      <c r="S5384" s="333"/>
      <c r="U5384" s="333"/>
      <c r="W5384" s="333"/>
      <c r="AA5384" s="333"/>
      <c r="AC5384" s="333"/>
      <c r="AE5384" s="333"/>
      <c r="AG5384" s="333"/>
      <c r="AM5384" s="333"/>
      <c r="AO5384" s="333"/>
      <c r="AS5384" s="333"/>
      <c r="AU5384" s="333"/>
      <c r="AW5384" s="333"/>
      <c r="AX5384" s="120"/>
    </row>
    <row r="5385" spans="4:50">
      <c r="D5385" s="120"/>
      <c r="E5385" s="120"/>
      <c r="F5385" s="333"/>
      <c r="G5385" s="333"/>
      <c r="H5385" s="333"/>
      <c r="I5385" s="333"/>
      <c r="K5385" s="333"/>
      <c r="O5385" s="333"/>
      <c r="Q5385" s="333"/>
      <c r="S5385" s="333"/>
      <c r="U5385" s="333"/>
      <c r="W5385" s="333"/>
      <c r="AA5385" s="333"/>
      <c r="AC5385" s="333"/>
      <c r="AE5385" s="333"/>
      <c r="AG5385" s="333"/>
      <c r="AM5385" s="333"/>
      <c r="AO5385" s="333"/>
      <c r="AS5385" s="333"/>
      <c r="AU5385" s="333"/>
      <c r="AW5385" s="333"/>
      <c r="AX5385" s="120"/>
    </row>
    <row r="5386" spans="4:50">
      <c r="D5386" s="120"/>
      <c r="E5386" s="120"/>
      <c r="F5386" s="333"/>
      <c r="G5386" s="333"/>
      <c r="H5386" s="333"/>
      <c r="I5386" s="333"/>
      <c r="K5386" s="333"/>
      <c r="O5386" s="333"/>
      <c r="Q5386" s="333"/>
      <c r="S5386" s="333"/>
      <c r="U5386" s="333"/>
      <c r="W5386" s="333"/>
      <c r="AA5386" s="333"/>
      <c r="AC5386" s="333"/>
      <c r="AE5386" s="333"/>
      <c r="AG5386" s="333"/>
      <c r="AM5386" s="333"/>
      <c r="AO5386" s="333"/>
      <c r="AS5386" s="333"/>
      <c r="AU5386" s="333"/>
      <c r="AW5386" s="333"/>
      <c r="AX5386" s="120"/>
    </row>
    <row r="5387" spans="4:50">
      <c r="D5387" s="120"/>
      <c r="E5387" s="120"/>
      <c r="F5387" s="333"/>
      <c r="G5387" s="333"/>
      <c r="H5387" s="333"/>
      <c r="I5387" s="333"/>
      <c r="K5387" s="333"/>
      <c r="O5387" s="333"/>
      <c r="Q5387" s="333"/>
      <c r="S5387" s="333"/>
      <c r="U5387" s="333"/>
      <c r="W5387" s="333"/>
      <c r="AA5387" s="333"/>
      <c r="AC5387" s="333"/>
      <c r="AE5387" s="333"/>
      <c r="AG5387" s="333"/>
      <c r="AM5387" s="333"/>
      <c r="AO5387" s="333"/>
      <c r="AS5387" s="333"/>
      <c r="AU5387" s="333"/>
      <c r="AW5387" s="333"/>
      <c r="AX5387" s="120"/>
    </row>
    <row r="5388" spans="4:50">
      <c r="D5388" s="120"/>
      <c r="E5388" s="120"/>
      <c r="F5388" s="333"/>
      <c r="G5388" s="333"/>
      <c r="H5388" s="333"/>
      <c r="I5388" s="333"/>
      <c r="K5388" s="333"/>
      <c r="O5388" s="333"/>
      <c r="Q5388" s="333"/>
      <c r="S5388" s="333"/>
      <c r="U5388" s="333"/>
      <c r="W5388" s="333"/>
      <c r="AA5388" s="333"/>
      <c r="AC5388" s="333"/>
      <c r="AE5388" s="333"/>
      <c r="AG5388" s="333"/>
      <c r="AM5388" s="333"/>
      <c r="AO5388" s="333"/>
      <c r="AS5388" s="333"/>
      <c r="AU5388" s="333"/>
      <c r="AW5388" s="333"/>
      <c r="AX5388" s="120"/>
    </row>
    <row r="5389" spans="4:50">
      <c r="D5389" s="120"/>
      <c r="E5389" s="120"/>
      <c r="F5389" s="333"/>
      <c r="G5389" s="333"/>
      <c r="H5389" s="333"/>
      <c r="I5389" s="333"/>
      <c r="K5389" s="333"/>
      <c r="O5389" s="333"/>
      <c r="Q5389" s="333"/>
      <c r="S5389" s="333"/>
      <c r="U5389" s="333"/>
      <c r="W5389" s="333"/>
      <c r="AA5389" s="333"/>
      <c r="AC5389" s="333"/>
      <c r="AE5389" s="333"/>
      <c r="AG5389" s="333"/>
      <c r="AM5389" s="333"/>
      <c r="AO5389" s="333"/>
      <c r="AS5389" s="333"/>
      <c r="AU5389" s="333"/>
      <c r="AW5389" s="333"/>
      <c r="AX5389" s="120"/>
    </row>
    <row r="5390" spans="4:50">
      <c r="D5390" s="120"/>
      <c r="E5390" s="120"/>
      <c r="F5390" s="333"/>
      <c r="G5390" s="333"/>
      <c r="H5390" s="333"/>
      <c r="I5390" s="333"/>
      <c r="K5390" s="333"/>
      <c r="O5390" s="333"/>
      <c r="Q5390" s="333"/>
      <c r="S5390" s="333"/>
      <c r="U5390" s="333"/>
      <c r="W5390" s="333"/>
      <c r="AA5390" s="333"/>
      <c r="AC5390" s="333"/>
      <c r="AE5390" s="333"/>
      <c r="AG5390" s="333"/>
      <c r="AM5390" s="333"/>
      <c r="AO5390" s="333"/>
      <c r="AS5390" s="333"/>
      <c r="AU5390" s="333"/>
      <c r="AW5390" s="333"/>
      <c r="AX5390" s="120"/>
    </row>
    <row r="5391" spans="4:50">
      <c r="D5391" s="120"/>
      <c r="E5391" s="120"/>
      <c r="F5391" s="333"/>
      <c r="G5391" s="333"/>
      <c r="H5391" s="333"/>
      <c r="I5391" s="333"/>
      <c r="K5391" s="333"/>
      <c r="O5391" s="333"/>
      <c r="Q5391" s="333"/>
      <c r="S5391" s="333"/>
      <c r="U5391" s="333"/>
      <c r="W5391" s="333"/>
      <c r="AA5391" s="333"/>
      <c r="AC5391" s="333"/>
      <c r="AE5391" s="333"/>
      <c r="AG5391" s="333"/>
      <c r="AM5391" s="333"/>
      <c r="AO5391" s="333"/>
      <c r="AS5391" s="333"/>
      <c r="AU5391" s="333"/>
      <c r="AW5391" s="333"/>
      <c r="AX5391" s="120"/>
    </row>
    <row r="5392" spans="4:50">
      <c r="D5392" s="120"/>
      <c r="E5392" s="120"/>
      <c r="F5392" s="333"/>
      <c r="G5392" s="333"/>
      <c r="H5392" s="333"/>
      <c r="I5392" s="333"/>
      <c r="K5392" s="333"/>
      <c r="O5392" s="333"/>
      <c r="Q5392" s="333"/>
      <c r="S5392" s="333"/>
      <c r="U5392" s="333"/>
      <c r="W5392" s="333"/>
      <c r="AA5392" s="333"/>
      <c r="AC5392" s="333"/>
      <c r="AE5392" s="333"/>
      <c r="AG5392" s="333"/>
      <c r="AM5392" s="333"/>
      <c r="AO5392" s="333"/>
      <c r="AS5392" s="333"/>
      <c r="AU5392" s="333"/>
      <c r="AW5392" s="333"/>
      <c r="AX5392" s="120"/>
    </row>
    <row r="5393" spans="4:50">
      <c r="D5393" s="120"/>
      <c r="E5393" s="120"/>
      <c r="F5393" s="333"/>
      <c r="G5393" s="333"/>
      <c r="H5393" s="333"/>
      <c r="I5393" s="333"/>
      <c r="K5393" s="333"/>
      <c r="O5393" s="333"/>
      <c r="Q5393" s="333"/>
      <c r="S5393" s="333"/>
      <c r="U5393" s="333"/>
      <c r="W5393" s="333"/>
      <c r="AA5393" s="333"/>
      <c r="AC5393" s="333"/>
      <c r="AE5393" s="333"/>
      <c r="AG5393" s="333"/>
      <c r="AM5393" s="333"/>
      <c r="AO5393" s="333"/>
      <c r="AS5393" s="333"/>
      <c r="AU5393" s="333"/>
      <c r="AW5393" s="333"/>
      <c r="AX5393" s="120"/>
    </row>
    <row r="5394" spans="4:50">
      <c r="D5394" s="120"/>
      <c r="E5394" s="120"/>
      <c r="F5394" s="333"/>
      <c r="G5394" s="333"/>
      <c r="H5394" s="333"/>
      <c r="I5394" s="333"/>
      <c r="K5394" s="333"/>
      <c r="O5394" s="333"/>
      <c r="Q5394" s="333"/>
      <c r="S5394" s="333"/>
      <c r="U5394" s="333"/>
      <c r="W5394" s="333"/>
      <c r="AA5394" s="333"/>
      <c r="AC5394" s="333"/>
      <c r="AE5394" s="333"/>
      <c r="AG5394" s="333"/>
      <c r="AM5394" s="333"/>
      <c r="AO5394" s="333"/>
      <c r="AS5394" s="333"/>
      <c r="AU5394" s="333"/>
      <c r="AW5394" s="333"/>
      <c r="AX5394" s="120"/>
    </row>
    <row r="5395" spans="4:50">
      <c r="D5395" s="120"/>
      <c r="E5395" s="120"/>
      <c r="F5395" s="333"/>
      <c r="G5395" s="333"/>
      <c r="H5395" s="333"/>
      <c r="I5395" s="333"/>
      <c r="K5395" s="333"/>
      <c r="O5395" s="333"/>
      <c r="Q5395" s="333"/>
      <c r="S5395" s="333"/>
      <c r="U5395" s="333"/>
      <c r="W5395" s="333"/>
      <c r="AA5395" s="333"/>
      <c r="AC5395" s="333"/>
      <c r="AE5395" s="333"/>
      <c r="AG5395" s="333"/>
      <c r="AM5395" s="333"/>
      <c r="AO5395" s="333"/>
      <c r="AS5395" s="333"/>
      <c r="AU5395" s="333"/>
      <c r="AW5395" s="333"/>
      <c r="AX5395" s="120"/>
    </row>
    <row r="5396" spans="4:50">
      <c r="D5396" s="120"/>
      <c r="E5396" s="120"/>
      <c r="F5396" s="333"/>
      <c r="G5396" s="333"/>
      <c r="H5396" s="333"/>
      <c r="I5396" s="333"/>
      <c r="K5396" s="333"/>
      <c r="O5396" s="333"/>
      <c r="Q5396" s="333"/>
      <c r="S5396" s="333"/>
      <c r="U5396" s="333"/>
      <c r="W5396" s="333"/>
      <c r="AA5396" s="333"/>
      <c r="AC5396" s="333"/>
      <c r="AE5396" s="333"/>
      <c r="AG5396" s="333"/>
      <c r="AM5396" s="333"/>
      <c r="AO5396" s="333"/>
      <c r="AS5396" s="333"/>
      <c r="AU5396" s="333"/>
      <c r="AW5396" s="333"/>
      <c r="AX5396" s="120"/>
    </row>
    <row r="5397" spans="4:50">
      <c r="D5397" s="120"/>
      <c r="E5397" s="120"/>
      <c r="F5397" s="333"/>
      <c r="G5397" s="333"/>
      <c r="H5397" s="333"/>
      <c r="I5397" s="333"/>
      <c r="K5397" s="333"/>
      <c r="O5397" s="333"/>
      <c r="Q5397" s="333"/>
      <c r="S5397" s="333"/>
      <c r="U5397" s="333"/>
      <c r="W5397" s="333"/>
      <c r="AA5397" s="333"/>
      <c r="AC5397" s="333"/>
      <c r="AE5397" s="333"/>
      <c r="AG5397" s="333"/>
      <c r="AM5397" s="333"/>
      <c r="AO5397" s="333"/>
      <c r="AS5397" s="333"/>
      <c r="AU5397" s="333"/>
      <c r="AW5397" s="333"/>
      <c r="AX5397" s="120"/>
    </row>
    <row r="5398" spans="4:50">
      <c r="D5398" s="120"/>
      <c r="E5398" s="120"/>
      <c r="F5398" s="333"/>
      <c r="G5398" s="333"/>
      <c r="H5398" s="333"/>
      <c r="I5398" s="333"/>
      <c r="K5398" s="333"/>
      <c r="O5398" s="333"/>
      <c r="Q5398" s="333"/>
      <c r="S5398" s="333"/>
      <c r="U5398" s="333"/>
      <c r="W5398" s="333"/>
      <c r="AA5398" s="333"/>
      <c r="AC5398" s="333"/>
      <c r="AE5398" s="333"/>
      <c r="AG5398" s="333"/>
      <c r="AM5398" s="333"/>
      <c r="AO5398" s="333"/>
      <c r="AS5398" s="333"/>
      <c r="AU5398" s="333"/>
      <c r="AW5398" s="333"/>
      <c r="AX5398" s="120"/>
    </row>
    <row r="5399" spans="4:50">
      <c r="D5399" s="120"/>
      <c r="E5399" s="120"/>
      <c r="F5399" s="333"/>
      <c r="G5399" s="333"/>
      <c r="H5399" s="333"/>
      <c r="I5399" s="333"/>
      <c r="K5399" s="333"/>
      <c r="O5399" s="333"/>
      <c r="Q5399" s="333"/>
      <c r="S5399" s="333"/>
      <c r="U5399" s="333"/>
      <c r="W5399" s="333"/>
      <c r="AA5399" s="333"/>
      <c r="AC5399" s="333"/>
      <c r="AE5399" s="333"/>
      <c r="AG5399" s="333"/>
      <c r="AM5399" s="333"/>
      <c r="AO5399" s="333"/>
      <c r="AS5399" s="333"/>
      <c r="AU5399" s="333"/>
      <c r="AW5399" s="333"/>
      <c r="AX5399" s="120"/>
    </row>
    <row r="5400" spans="4:50">
      <c r="D5400" s="120"/>
      <c r="E5400" s="120"/>
      <c r="F5400" s="333"/>
      <c r="G5400" s="333"/>
      <c r="H5400" s="333"/>
      <c r="I5400" s="333"/>
      <c r="K5400" s="333"/>
      <c r="O5400" s="333"/>
      <c r="Q5400" s="333"/>
      <c r="S5400" s="333"/>
      <c r="U5400" s="333"/>
      <c r="W5400" s="333"/>
      <c r="AA5400" s="333"/>
      <c r="AC5400" s="333"/>
      <c r="AE5400" s="333"/>
      <c r="AG5400" s="333"/>
      <c r="AM5400" s="333"/>
      <c r="AO5400" s="333"/>
      <c r="AS5400" s="333"/>
      <c r="AU5400" s="333"/>
      <c r="AW5400" s="333"/>
      <c r="AX5400" s="120"/>
    </row>
    <row r="5401" spans="4:50">
      <c r="D5401" s="120"/>
      <c r="E5401" s="120"/>
      <c r="F5401" s="333"/>
      <c r="G5401" s="333"/>
      <c r="H5401" s="333"/>
      <c r="I5401" s="333"/>
      <c r="K5401" s="333"/>
      <c r="O5401" s="333"/>
      <c r="Q5401" s="333"/>
      <c r="S5401" s="333"/>
      <c r="U5401" s="333"/>
      <c r="W5401" s="333"/>
      <c r="AA5401" s="333"/>
      <c r="AC5401" s="333"/>
      <c r="AE5401" s="333"/>
      <c r="AG5401" s="333"/>
      <c r="AM5401" s="333"/>
      <c r="AO5401" s="333"/>
      <c r="AS5401" s="333"/>
      <c r="AU5401" s="333"/>
      <c r="AW5401" s="333"/>
      <c r="AX5401" s="120"/>
    </row>
    <row r="5402" spans="4:50">
      <c r="D5402" s="120"/>
      <c r="E5402" s="120"/>
      <c r="F5402" s="333"/>
      <c r="G5402" s="333"/>
      <c r="H5402" s="333"/>
      <c r="I5402" s="333"/>
      <c r="K5402" s="333"/>
      <c r="O5402" s="333"/>
      <c r="Q5402" s="333"/>
      <c r="S5402" s="333"/>
      <c r="U5402" s="333"/>
      <c r="W5402" s="333"/>
      <c r="AA5402" s="333"/>
      <c r="AC5402" s="333"/>
      <c r="AE5402" s="333"/>
      <c r="AG5402" s="333"/>
      <c r="AM5402" s="333"/>
      <c r="AO5402" s="333"/>
      <c r="AS5402" s="333"/>
      <c r="AU5402" s="333"/>
      <c r="AW5402" s="333"/>
      <c r="AX5402" s="120"/>
    </row>
    <row r="5403" spans="4:50">
      <c r="D5403" s="120"/>
      <c r="E5403" s="120"/>
      <c r="F5403" s="333"/>
      <c r="G5403" s="333"/>
      <c r="H5403" s="333"/>
      <c r="I5403" s="333"/>
      <c r="K5403" s="333"/>
      <c r="O5403" s="333"/>
      <c r="Q5403" s="333"/>
      <c r="S5403" s="333"/>
      <c r="U5403" s="333"/>
      <c r="W5403" s="333"/>
      <c r="AA5403" s="333"/>
      <c r="AC5403" s="333"/>
      <c r="AE5403" s="333"/>
      <c r="AG5403" s="333"/>
      <c r="AM5403" s="333"/>
      <c r="AO5403" s="333"/>
      <c r="AS5403" s="333"/>
      <c r="AU5403" s="333"/>
      <c r="AW5403" s="333"/>
      <c r="AX5403" s="120"/>
    </row>
    <row r="5404" spans="4:50">
      <c r="D5404" s="120"/>
      <c r="E5404" s="120"/>
      <c r="F5404" s="333"/>
      <c r="G5404" s="333"/>
      <c r="H5404" s="333"/>
      <c r="I5404" s="333"/>
      <c r="K5404" s="333"/>
      <c r="O5404" s="333"/>
      <c r="Q5404" s="333"/>
      <c r="S5404" s="333"/>
      <c r="U5404" s="333"/>
      <c r="W5404" s="333"/>
      <c r="AA5404" s="333"/>
      <c r="AC5404" s="333"/>
      <c r="AE5404" s="333"/>
      <c r="AG5404" s="333"/>
      <c r="AM5404" s="333"/>
      <c r="AO5404" s="333"/>
      <c r="AS5404" s="333"/>
      <c r="AU5404" s="333"/>
      <c r="AW5404" s="333"/>
      <c r="AX5404" s="120"/>
    </row>
    <row r="5405" spans="4:50">
      <c r="D5405" s="120"/>
      <c r="E5405" s="120"/>
      <c r="F5405" s="333"/>
      <c r="G5405" s="333"/>
      <c r="H5405" s="333"/>
      <c r="I5405" s="333"/>
      <c r="K5405" s="333"/>
      <c r="O5405" s="333"/>
      <c r="Q5405" s="333"/>
      <c r="S5405" s="333"/>
      <c r="U5405" s="333"/>
      <c r="W5405" s="333"/>
      <c r="AA5405" s="333"/>
      <c r="AC5405" s="333"/>
      <c r="AE5405" s="333"/>
      <c r="AG5405" s="333"/>
      <c r="AM5405" s="333"/>
      <c r="AO5405" s="333"/>
      <c r="AS5405" s="333"/>
      <c r="AU5405" s="333"/>
      <c r="AW5405" s="333"/>
      <c r="AX5405" s="120"/>
    </row>
    <row r="5406" spans="4:50">
      <c r="D5406" s="120"/>
      <c r="E5406" s="120"/>
      <c r="F5406" s="333"/>
      <c r="G5406" s="333"/>
      <c r="H5406" s="333"/>
      <c r="I5406" s="333"/>
      <c r="K5406" s="333"/>
      <c r="O5406" s="333"/>
      <c r="Q5406" s="333"/>
      <c r="S5406" s="333"/>
      <c r="U5406" s="333"/>
      <c r="W5406" s="333"/>
      <c r="AA5406" s="333"/>
      <c r="AC5406" s="333"/>
      <c r="AE5406" s="333"/>
      <c r="AG5406" s="333"/>
      <c r="AM5406" s="333"/>
      <c r="AO5406" s="333"/>
      <c r="AS5406" s="333"/>
      <c r="AU5406" s="333"/>
      <c r="AW5406" s="333"/>
      <c r="AX5406" s="120"/>
    </row>
    <row r="5407" spans="4:50">
      <c r="D5407" s="120"/>
      <c r="E5407" s="120"/>
      <c r="F5407" s="333"/>
      <c r="G5407" s="333"/>
      <c r="H5407" s="333"/>
      <c r="I5407" s="333"/>
      <c r="K5407" s="333"/>
      <c r="O5407" s="333"/>
      <c r="Q5407" s="333"/>
      <c r="S5407" s="333"/>
      <c r="U5407" s="333"/>
      <c r="W5407" s="333"/>
      <c r="AA5407" s="333"/>
      <c r="AC5407" s="333"/>
      <c r="AE5407" s="333"/>
      <c r="AG5407" s="333"/>
      <c r="AM5407" s="333"/>
      <c r="AO5407" s="333"/>
      <c r="AS5407" s="333"/>
      <c r="AU5407" s="333"/>
      <c r="AW5407" s="333"/>
      <c r="AX5407" s="120"/>
    </row>
    <row r="5408" spans="4:50">
      <c r="D5408" s="120"/>
      <c r="E5408" s="120"/>
      <c r="F5408" s="333"/>
      <c r="G5408" s="333"/>
      <c r="H5408" s="333"/>
      <c r="I5408" s="333"/>
      <c r="K5408" s="333"/>
      <c r="O5408" s="333"/>
      <c r="Q5408" s="333"/>
      <c r="S5408" s="333"/>
      <c r="U5408" s="333"/>
      <c r="W5408" s="333"/>
      <c r="AA5408" s="333"/>
      <c r="AC5408" s="333"/>
      <c r="AE5408" s="333"/>
      <c r="AG5408" s="333"/>
      <c r="AM5408" s="333"/>
      <c r="AO5408" s="333"/>
      <c r="AS5408" s="333"/>
      <c r="AU5408" s="333"/>
      <c r="AW5408" s="333"/>
      <c r="AX5408" s="120"/>
    </row>
    <row r="5409" spans="4:50">
      <c r="D5409" s="120"/>
      <c r="E5409" s="120"/>
      <c r="F5409" s="333"/>
      <c r="G5409" s="333"/>
      <c r="H5409" s="333"/>
      <c r="I5409" s="333"/>
      <c r="K5409" s="333"/>
      <c r="O5409" s="333"/>
      <c r="Q5409" s="333"/>
      <c r="S5409" s="333"/>
      <c r="U5409" s="333"/>
      <c r="W5409" s="333"/>
      <c r="AA5409" s="333"/>
      <c r="AC5409" s="333"/>
      <c r="AE5409" s="333"/>
      <c r="AG5409" s="333"/>
      <c r="AM5409" s="333"/>
      <c r="AO5409" s="333"/>
      <c r="AS5409" s="333"/>
      <c r="AU5409" s="333"/>
      <c r="AW5409" s="333"/>
      <c r="AX5409" s="120"/>
    </row>
    <row r="5410" spans="4:50">
      <c r="D5410" s="120"/>
      <c r="E5410" s="120"/>
      <c r="F5410" s="333"/>
      <c r="G5410" s="333"/>
      <c r="H5410" s="333"/>
      <c r="I5410" s="333"/>
      <c r="K5410" s="333"/>
      <c r="O5410" s="333"/>
      <c r="Q5410" s="333"/>
      <c r="S5410" s="333"/>
      <c r="U5410" s="333"/>
      <c r="W5410" s="333"/>
      <c r="AA5410" s="333"/>
      <c r="AC5410" s="333"/>
      <c r="AE5410" s="333"/>
      <c r="AG5410" s="333"/>
      <c r="AM5410" s="333"/>
      <c r="AO5410" s="333"/>
      <c r="AS5410" s="333"/>
      <c r="AU5410" s="333"/>
      <c r="AW5410" s="333"/>
      <c r="AX5410" s="120"/>
    </row>
    <row r="5411" spans="4:50">
      <c r="D5411" s="120"/>
      <c r="E5411" s="120"/>
      <c r="F5411" s="333"/>
      <c r="G5411" s="333"/>
      <c r="H5411" s="333"/>
      <c r="I5411" s="333"/>
      <c r="K5411" s="333"/>
      <c r="O5411" s="333"/>
      <c r="Q5411" s="333"/>
      <c r="S5411" s="333"/>
      <c r="U5411" s="333"/>
      <c r="W5411" s="333"/>
      <c r="AA5411" s="333"/>
      <c r="AC5411" s="333"/>
      <c r="AE5411" s="333"/>
      <c r="AG5411" s="333"/>
      <c r="AM5411" s="333"/>
      <c r="AO5411" s="333"/>
      <c r="AS5411" s="333"/>
      <c r="AU5411" s="333"/>
      <c r="AW5411" s="333"/>
      <c r="AX5411" s="120"/>
    </row>
    <row r="5412" spans="4:50">
      <c r="D5412" s="120"/>
      <c r="E5412" s="120"/>
      <c r="F5412" s="333"/>
      <c r="G5412" s="333"/>
      <c r="H5412" s="333"/>
      <c r="I5412" s="333"/>
      <c r="K5412" s="333"/>
      <c r="O5412" s="333"/>
      <c r="Q5412" s="333"/>
      <c r="S5412" s="333"/>
      <c r="U5412" s="333"/>
      <c r="W5412" s="333"/>
      <c r="AA5412" s="333"/>
      <c r="AC5412" s="333"/>
      <c r="AE5412" s="333"/>
      <c r="AG5412" s="333"/>
      <c r="AM5412" s="333"/>
      <c r="AO5412" s="333"/>
      <c r="AS5412" s="333"/>
      <c r="AU5412" s="333"/>
      <c r="AW5412" s="333"/>
      <c r="AX5412" s="120"/>
    </row>
    <row r="5413" spans="4:50">
      <c r="D5413" s="120"/>
      <c r="E5413" s="120"/>
      <c r="F5413" s="333"/>
      <c r="G5413" s="333"/>
      <c r="H5413" s="333"/>
      <c r="I5413" s="333"/>
      <c r="K5413" s="333"/>
      <c r="O5413" s="333"/>
      <c r="Q5413" s="333"/>
      <c r="S5413" s="333"/>
      <c r="U5413" s="333"/>
      <c r="W5413" s="333"/>
      <c r="AA5413" s="333"/>
      <c r="AC5413" s="333"/>
      <c r="AE5413" s="333"/>
      <c r="AG5413" s="333"/>
      <c r="AM5413" s="333"/>
      <c r="AO5413" s="333"/>
      <c r="AS5413" s="333"/>
      <c r="AU5413" s="333"/>
      <c r="AW5413" s="333"/>
      <c r="AX5413" s="120"/>
    </row>
    <row r="5414" spans="4:50">
      <c r="D5414" s="120"/>
      <c r="E5414" s="120"/>
      <c r="F5414" s="333"/>
      <c r="G5414" s="333"/>
      <c r="H5414" s="333"/>
      <c r="I5414" s="333"/>
      <c r="K5414" s="333"/>
      <c r="O5414" s="333"/>
      <c r="Q5414" s="333"/>
      <c r="S5414" s="333"/>
      <c r="U5414" s="333"/>
      <c r="W5414" s="333"/>
      <c r="AA5414" s="333"/>
      <c r="AC5414" s="333"/>
      <c r="AE5414" s="333"/>
      <c r="AG5414" s="333"/>
      <c r="AM5414" s="333"/>
      <c r="AO5414" s="333"/>
      <c r="AS5414" s="333"/>
      <c r="AU5414" s="333"/>
      <c r="AW5414" s="333"/>
      <c r="AX5414" s="120"/>
    </row>
    <row r="5415" spans="4:50">
      <c r="D5415" s="120"/>
      <c r="E5415" s="120"/>
      <c r="F5415" s="333"/>
      <c r="G5415" s="333"/>
      <c r="H5415" s="333"/>
      <c r="I5415" s="333"/>
      <c r="K5415" s="333"/>
      <c r="O5415" s="333"/>
      <c r="Q5415" s="333"/>
      <c r="S5415" s="333"/>
      <c r="U5415" s="333"/>
      <c r="W5415" s="333"/>
      <c r="AA5415" s="333"/>
      <c r="AC5415" s="333"/>
      <c r="AE5415" s="333"/>
      <c r="AG5415" s="333"/>
      <c r="AM5415" s="333"/>
      <c r="AO5415" s="333"/>
      <c r="AS5415" s="333"/>
      <c r="AU5415" s="333"/>
      <c r="AW5415" s="333"/>
      <c r="AX5415" s="120"/>
    </row>
    <row r="5416" spans="4:50">
      <c r="D5416" s="120"/>
      <c r="E5416" s="120"/>
      <c r="F5416" s="333"/>
      <c r="G5416" s="333"/>
      <c r="H5416" s="333"/>
      <c r="I5416" s="333"/>
      <c r="K5416" s="333"/>
      <c r="O5416" s="333"/>
      <c r="Q5416" s="333"/>
      <c r="S5416" s="333"/>
      <c r="U5416" s="333"/>
      <c r="W5416" s="333"/>
      <c r="AA5416" s="333"/>
      <c r="AC5416" s="333"/>
      <c r="AE5416" s="333"/>
      <c r="AG5416" s="333"/>
      <c r="AM5416" s="333"/>
      <c r="AO5416" s="333"/>
      <c r="AS5416" s="333"/>
      <c r="AU5416" s="333"/>
      <c r="AW5416" s="333"/>
      <c r="AX5416" s="120"/>
    </row>
    <row r="5417" spans="4:50">
      <c r="D5417" s="120"/>
      <c r="E5417" s="120"/>
      <c r="F5417" s="333"/>
      <c r="G5417" s="333"/>
      <c r="H5417" s="333"/>
      <c r="I5417" s="333"/>
      <c r="K5417" s="333"/>
      <c r="O5417" s="333"/>
      <c r="Q5417" s="333"/>
      <c r="S5417" s="333"/>
      <c r="U5417" s="333"/>
      <c r="W5417" s="333"/>
      <c r="AA5417" s="333"/>
      <c r="AC5417" s="333"/>
      <c r="AE5417" s="333"/>
      <c r="AG5417" s="333"/>
      <c r="AM5417" s="333"/>
      <c r="AO5417" s="333"/>
      <c r="AS5417" s="333"/>
      <c r="AU5417" s="333"/>
      <c r="AW5417" s="333"/>
      <c r="AX5417" s="120"/>
    </row>
    <row r="5418" spans="4:50">
      <c r="D5418" s="120"/>
      <c r="E5418" s="120"/>
      <c r="F5418" s="333"/>
      <c r="G5418" s="333"/>
      <c r="H5418" s="333"/>
      <c r="I5418" s="333"/>
      <c r="K5418" s="333"/>
      <c r="O5418" s="333"/>
      <c r="Q5418" s="333"/>
      <c r="S5418" s="333"/>
      <c r="U5418" s="333"/>
      <c r="W5418" s="333"/>
      <c r="AA5418" s="333"/>
      <c r="AC5418" s="333"/>
      <c r="AE5418" s="333"/>
      <c r="AG5418" s="333"/>
      <c r="AM5418" s="333"/>
      <c r="AO5418" s="333"/>
      <c r="AS5418" s="333"/>
      <c r="AU5418" s="333"/>
      <c r="AW5418" s="333"/>
      <c r="AX5418" s="120"/>
    </row>
    <row r="5419" spans="4:50">
      <c r="D5419" s="120"/>
      <c r="E5419" s="120"/>
      <c r="F5419" s="333"/>
      <c r="G5419" s="333"/>
      <c r="H5419" s="333"/>
      <c r="I5419" s="333"/>
      <c r="K5419" s="333"/>
      <c r="O5419" s="333"/>
      <c r="Q5419" s="333"/>
      <c r="S5419" s="333"/>
      <c r="U5419" s="333"/>
      <c r="W5419" s="333"/>
      <c r="AA5419" s="333"/>
      <c r="AC5419" s="333"/>
      <c r="AE5419" s="333"/>
      <c r="AG5419" s="333"/>
      <c r="AM5419" s="333"/>
      <c r="AO5419" s="333"/>
      <c r="AS5419" s="333"/>
      <c r="AU5419" s="333"/>
      <c r="AW5419" s="333"/>
      <c r="AX5419" s="120"/>
    </row>
    <row r="5420" spans="4:50">
      <c r="D5420" s="120"/>
      <c r="E5420" s="120"/>
      <c r="F5420" s="333"/>
      <c r="G5420" s="333"/>
      <c r="H5420" s="333"/>
      <c r="I5420" s="333"/>
      <c r="K5420" s="333"/>
      <c r="O5420" s="333"/>
      <c r="Q5420" s="333"/>
      <c r="S5420" s="333"/>
      <c r="U5420" s="333"/>
      <c r="W5420" s="333"/>
      <c r="AA5420" s="333"/>
      <c r="AC5420" s="333"/>
      <c r="AE5420" s="333"/>
      <c r="AG5420" s="333"/>
      <c r="AM5420" s="333"/>
      <c r="AO5420" s="333"/>
      <c r="AS5420" s="333"/>
      <c r="AU5420" s="333"/>
      <c r="AW5420" s="333"/>
      <c r="AX5420" s="120"/>
    </row>
    <row r="5421" spans="4:50">
      <c r="D5421" s="120"/>
      <c r="E5421" s="120"/>
      <c r="F5421" s="333"/>
      <c r="G5421" s="333"/>
      <c r="H5421" s="333"/>
      <c r="I5421" s="333"/>
      <c r="K5421" s="333"/>
      <c r="O5421" s="333"/>
      <c r="Q5421" s="333"/>
      <c r="S5421" s="333"/>
      <c r="U5421" s="333"/>
      <c r="W5421" s="333"/>
      <c r="AA5421" s="333"/>
      <c r="AC5421" s="333"/>
      <c r="AE5421" s="333"/>
      <c r="AG5421" s="333"/>
      <c r="AM5421" s="333"/>
      <c r="AO5421" s="333"/>
      <c r="AS5421" s="333"/>
      <c r="AU5421" s="333"/>
      <c r="AW5421" s="333"/>
      <c r="AX5421" s="120"/>
    </row>
    <row r="5422" spans="4:50">
      <c r="D5422" s="120"/>
      <c r="E5422" s="120"/>
      <c r="F5422" s="333"/>
      <c r="G5422" s="333"/>
      <c r="H5422" s="333"/>
      <c r="I5422" s="333"/>
      <c r="K5422" s="333"/>
      <c r="O5422" s="333"/>
      <c r="Q5422" s="333"/>
      <c r="S5422" s="333"/>
      <c r="U5422" s="333"/>
      <c r="W5422" s="333"/>
      <c r="AA5422" s="333"/>
      <c r="AC5422" s="333"/>
      <c r="AE5422" s="333"/>
      <c r="AG5422" s="333"/>
      <c r="AM5422" s="333"/>
      <c r="AO5422" s="333"/>
      <c r="AS5422" s="333"/>
      <c r="AU5422" s="333"/>
      <c r="AW5422" s="333"/>
      <c r="AX5422" s="120"/>
    </row>
    <row r="5423" spans="4:50">
      <c r="D5423" s="120"/>
      <c r="E5423" s="120"/>
      <c r="F5423" s="333"/>
      <c r="G5423" s="333"/>
      <c r="H5423" s="333"/>
      <c r="I5423" s="333"/>
      <c r="K5423" s="333"/>
      <c r="O5423" s="333"/>
      <c r="Q5423" s="333"/>
      <c r="S5423" s="333"/>
      <c r="U5423" s="333"/>
      <c r="W5423" s="333"/>
      <c r="AA5423" s="333"/>
      <c r="AC5423" s="333"/>
      <c r="AE5423" s="333"/>
      <c r="AG5423" s="333"/>
      <c r="AM5423" s="333"/>
      <c r="AO5423" s="333"/>
      <c r="AS5423" s="333"/>
      <c r="AU5423" s="333"/>
      <c r="AW5423" s="333"/>
      <c r="AX5423" s="120"/>
    </row>
    <row r="5424" spans="4:50">
      <c r="D5424" s="120"/>
      <c r="E5424" s="120"/>
      <c r="F5424" s="333"/>
      <c r="G5424" s="333"/>
      <c r="H5424" s="333"/>
      <c r="I5424" s="333"/>
      <c r="K5424" s="333"/>
      <c r="O5424" s="333"/>
      <c r="Q5424" s="333"/>
      <c r="S5424" s="333"/>
      <c r="U5424" s="333"/>
      <c r="W5424" s="333"/>
      <c r="AA5424" s="333"/>
      <c r="AC5424" s="333"/>
      <c r="AE5424" s="333"/>
      <c r="AG5424" s="333"/>
      <c r="AM5424" s="333"/>
      <c r="AO5424" s="333"/>
      <c r="AS5424" s="333"/>
      <c r="AU5424" s="333"/>
      <c r="AW5424" s="333"/>
      <c r="AX5424" s="120"/>
    </row>
    <row r="5425" spans="4:50">
      <c r="D5425" s="120"/>
      <c r="E5425" s="120"/>
      <c r="F5425" s="333"/>
      <c r="G5425" s="333"/>
      <c r="H5425" s="333"/>
      <c r="I5425" s="333"/>
      <c r="K5425" s="333"/>
      <c r="O5425" s="333"/>
      <c r="Q5425" s="333"/>
      <c r="S5425" s="333"/>
      <c r="U5425" s="333"/>
      <c r="W5425" s="333"/>
      <c r="AA5425" s="333"/>
      <c r="AC5425" s="333"/>
      <c r="AE5425" s="333"/>
      <c r="AG5425" s="333"/>
      <c r="AM5425" s="333"/>
      <c r="AO5425" s="333"/>
      <c r="AS5425" s="333"/>
      <c r="AU5425" s="333"/>
      <c r="AW5425" s="333"/>
      <c r="AX5425" s="120"/>
    </row>
    <row r="5426" spans="4:50">
      <c r="D5426" s="120"/>
      <c r="E5426" s="120"/>
      <c r="F5426" s="333"/>
      <c r="G5426" s="333"/>
      <c r="H5426" s="333"/>
      <c r="I5426" s="333"/>
      <c r="K5426" s="333"/>
      <c r="O5426" s="333"/>
      <c r="Q5426" s="333"/>
      <c r="S5426" s="333"/>
      <c r="U5426" s="333"/>
      <c r="W5426" s="333"/>
      <c r="AA5426" s="333"/>
      <c r="AC5426" s="333"/>
      <c r="AE5426" s="333"/>
      <c r="AG5426" s="333"/>
      <c r="AM5426" s="333"/>
      <c r="AO5426" s="333"/>
      <c r="AS5426" s="333"/>
      <c r="AU5426" s="333"/>
      <c r="AW5426" s="333"/>
      <c r="AX5426" s="120"/>
    </row>
    <row r="5427" spans="4:50">
      <c r="D5427" s="120"/>
      <c r="E5427" s="120"/>
      <c r="F5427" s="333"/>
      <c r="G5427" s="333"/>
      <c r="H5427" s="333"/>
      <c r="I5427" s="333"/>
      <c r="K5427" s="333"/>
      <c r="O5427" s="333"/>
      <c r="Q5427" s="333"/>
      <c r="S5427" s="333"/>
      <c r="U5427" s="333"/>
      <c r="W5427" s="333"/>
      <c r="AA5427" s="333"/>
      <c r="AC5427" s="333"/>
      <c r="AE5427" s="333"/>
      <c r="AG5427" s="333"/>
      <c r="AM5427" s="333"/>
      <c r="AO5427" s="333"/>
      <c r="AS5427" s="333"/>
      <c r="AU5427" s="333"/>
      <c r="AW5427" s="333"/>
      <c r="AX5427" s="120"/>
    </row>
    <row r="5428" spans="4:50">
      <c r="D5428" s="120"/>
      <c r="E5428" s="120"/>
      <c r="F5428" s="333"/>
      <c r="G5428" s="333"/>
      <c r="H5428" s="333"/>
      <c r="I5428" s="333"/>
      <c r="K5428" s="333"/>
      <c r="O5428" s="333"/>
      <c r="Q5428" s="333"/>
      <c r="S5428" s="333"/>
      <c r="U5428" s="333"/>
      <c r="W5428" s="333"/>
      <c r="AA5428" s="333"/>
      <c r="AC5428" s="333"/>
      <c r="AE5428" s="333"/>
      <c r="AG5428" s="333"/>
      <c r="AM5428" s="333"/>
      <c r="AO5428" s="333"/>
      <c r="AS5428" s="333"/>
      <c r="AU5428" s="333"/>
      <c r="AW5428" s="333"/>
      <c r="AX5428" s="120"/>
    </row>
    <row r="5429" spans="4:50">
      <c r="D5429" s="120"/>
      <c r="E5429" s="120"/>
      <c r="F5429" s="333"/>
      <c r="G5429" s="333"/>
      <c r="H5429" s="333"/>
      <c r="I5429" s="333"/>
      <c r="K5429" s="333"/>
      <c r="O5429" s="333"/>
      <c r="Q5429" s="333"/>
      <c r="S5429" s="333"/>
      <c r="U5429" s="333"/>
      <c r="W5429" s="333"/>
      <c r="AA5429" s="333"/>
      <c r="AC5429" s="333"/>
      <c r="AE5429" s="333"/>
      <c r="AG5429" s="333"/>
      <c r="AM5429" s="333"/>
      <c r="AO5429" s="333"/>
      <c r="AS5429" s="333"/>
      <c r="AU5429" s="333"/>
      <c r="AW5429" s="333"/>
      <c r="AX5429" s="120"/>
    </row>
    <row r="5430" spans="4:50">
      <c r="D5430" s="120"/>
      <c r="E5430" s="120"/>
      <c r="F5430" s="333"/>
      <c r="G5430" s="333"/>
      <c r="H5430" s="333"/>
      <c r="I5430" s="333"/>
      <c r="K5430" s="333"/>
      <c r="O5430" s="333"/>
      <c r="Q5430" s="333"/>
      <c r="S5430" s="333"/>
      <c r="U5430" s="333"/>
      <c r="W5430" s="333"/>
      <c r="AA5430" s="333"/>
      <c r="AC5430" s="333"/>
      <c r="AE5430" s="333"/>
      <c r="AG5430" s="333"/>
      <c r="AM5430" s="333"/>
      <c r="AO5430" s="333"/>
      <c r="AS5430" s="333"/>
      <c r="AU5430" s="333"/>
      <c r="AW5430" s="333"/>
      <c r="AX5430" s="120"/>
    </row>
    <row r="5431" spans="4:50">
      <c r="D5431" s="120"/>
      <c r="E5431" s="120"/>
      <c r="F5431" s="333"/>
      <c r="G5431" s="333"/>
      <c r="H5431" s="333"/>
      <c r="I5431" s="333"/>
      <c r="K5431" s="333"/>
      <c r="O5431" s="333"/>
      <c r="Q5431" s="333"/>
      <c r="S5431" s="333"/>
      <c r="U5431" s="333"/>
      <c r="W5431" s="333"/>
      <c r="AA5431" s="333"/>
      <c r="AC5431" s="333"/>
      <c r="AE5431" s="333"/>
      <c r="AG5431" s="333"/>
      <c r="AM5431" s="333"/>
      <c r="AO5431" s="333"/>
      <c r="AS5431" s="333"/>
      <c r="AU5431" s="333"/>
      <c r="AW5431" s="333"/>
      <c r="AX5431" s="120"/>
    </row>
    <row r="5432" spans="4:50">
      <c r="D5432" s="120"/>
      <c r="E5432" s="120"/>
      <c r="F5432" s="333"/>
      <c r="G5432" s="333"/>
      <c r="H5432" s="333"/>
      <c r="I5432" s="333"/>
      <c r="K5432" s="333"/>
      <c r="O5432" s="333"/>
      <c r="Q5432" s="333"/>
      <c r="S5432" s="333"/>
      <c r="U5432" s="333"/>
      <c r="W5432" s="333"/>
      <c r="AA5432" s="333"/>
      <c r="AC5432" s="333"/>
      <c r="AE5432" s="333"/>
      <c r="AG5432" s="333"/>
      <c r="AM5432" s="333"/>
      <c r="AO5432" s="333"/>
      <c r="AS5432" s="333"/>
      <c r="AU5432" s="333"/>
      <c r="AW5432" s="333"/>
      <c r="AX5432" s="120"/>
    </row>
    <row r="5433" spans="4:50">
      <c r="D5433" s="120"/>
      <c r="E5433" s="120"/>
      <c r="F5433" s="333"/>
      <c r="G5433" s="333"/>
      <c r="H5433" s="333"/>
      <c r="I5433" s="333"/>
      <c r="K5433" s="333"/>
      <c r="O5433" s="333"/>
      <c r="Q5433" s="333"/>
      <c r="S5433" s="333"/>
      <c r="U5433" s="333"/>
      <c r="W5433" s="333"/>
      <c r="AA5433" s="333"/>
      <c r="AC5433" s="333"/>
      <c r="AE5433" s="333"/>
      <c r="AG5433" s="333"/>
      <c r="AM5433" s="333"/>
      <c r="AO5433" s="333"/>
      <c r="AS5433" s="333"/>
      <c r="AU5433" s="333"/>
      <c r="AW5433" s="333"/>
      <c r="AX5433" s="120"/>
    </row>
    <row r="5434" spans="4:50">
      <c r="D5434" s="120"/>
      <c r="E5434" s="120"/>
      <c r="F5434" s="333"/>
      <c r="G5434" s="333"/>
      <c r="H5434" s="333"/>
      <c r="I5434" s="333"/>
      <c r="K5434" s="333"/>
      <c r="O5434" s="333"/>
      <c r="Q5434" s="333"/>
      <c r="S5434" s="333"/>
      <c r="U5434" s="333"/>
      <c r="W5434" s="333"/>
      <c r="AA5434" s="333"/>
      <c r="AC5434" s="333"/>
      <c r="AE5434" s="333"/>
      <c r="AG5434" s="333"/>
      <c r="AM5434" s="333"/>
      <c r="AO5434" s="333"/>
      <c r="AS5434" s="333"/>
      <c r="AU5434" s="333"/>
      <c r="AW5434" s="333"/>
      <c r="AX5434" s="120"/>
    </row>
    <row r="5435" spans="4:50">
      <c r="D5435" s="120"/>
      <c r="E5435" s="120"/>
      <c r="F5435" s="333"/>
      <c r="G5435" s="333"/>
      <c r="H5435" s="333"/>
      <c r="I5435" s="333"/>
      <c r="K5435" s="333"/>
      <c r="O5435" s="333"/>
      <c r="Q5435" s="333"/>
      <c r="S5435" s="333"/>
      <c r="U5435" s="333"/>
      <c r="W5435" s="333"/>
      <c r="AA5435" s="333"/>
      <c r="AC5435" s="333"/>
      <c r="AE5435" s="333"/>
      <c r="AG5435" s="333"/>
      <c r="AM5435" s="333"/>
      <c r="AO5435" s="333"/>
      <c r="AS5435" s="333"/>
      <c r="AU5435" s="333"/>
      <c r="AW5435" s="333"/>
      <c r="AX5435" s="120"/>
    </row>
    <row r="5436" spans="4:50">
      <c r="D5436" s="120"/>
      <c r="E5436" s="120"/>
      <c r="F5436" s="333"/>
      <c r="G5436" s="333"/>
      <c r="H5436" s="333"/>
      <c r="I5436" s="333"/>
      <c r="K5436" s="333"/>
      <c r="O5436" s="333"/>
      <c r="Q5436" s="333"/>
      <c r="S5436" s="333"/>
      <c r="U5436" s="333"/>
      <c r="W5436" s="333"/>
      <c r="AA5436" s="333"/>
      <c r="AC5436" s="333"/>
      <c r="AE5436" s="333"/>
      <c r="AG5436" s="333"/>
      <c r="AM5436" s="333"/>
      <c r="AO5436" s="333"/>
      <c r="AS5436" s="333"/>
      <c r="AU5436" s="333"/>
      <c r="AW5436" s="333"/>
      <c r="AX5436" s="120"/>
    </row>
    <row r="5437" spans="4:50">
      <c r="D5437" s="120"/>
      <c r="E5437" s="120"/>
      <c r="F5437" s="333"/>
      <c r="G5437" s="333"/>
      <c r="H5437" s="333"/>
      <c r="I5437" s="333"/>
      <c r="K5437" s="333"/>
      <c r="O5437" s="333"/>
      <c r="Q5437" s="333"/>
      <c r="S5437" s="333"/>
      <c r="U5437" s="333"/>
      <c r="W5437" s="333"/>
      <c r="AA5437" s="333"/>
      <c r="AC5437" s="333"/>
      <c r="AE5437" s="333"/>
      <c r="AG5437" s="333"/>
      <c r="AM5437" s="333"/>
      <c r="AO5437" s="333"/>
      <c r="AS5437" s="333"/>
      <c r="AU5437" s="333"/>
      <c r="AW5437" s="333"/>
      <c r="AX5437" s="120"/>
    </row>
    <row r="5438" spans="4:50">
      <c r="D5438" s="120"/>
      <c r="E5438" s="120"/>
      <c r="F5438" s="333"/>
      <c r="G5438" s="333"/>
      <c r="H5438" s="333"/>
      <c r="I5438" s="333"/>
      <c r="K5438" s="333"/>
      <c r="O5438" s="333"/>
      <c r="Q5438" s="333"/>
      <c r="S5438" s="333"/>
      <c r="U5438" s="333"/>
      <c r="W5438" s="333"/>
      <c r="AA5438" s="333"/>
      <c r="AC5438" s="333"/>
      <c r="AE5438" s="333"/>
      <c r="AG5438" s="333"/>
      <c r="AM5438" s="333"/>
      <c r="AO5438" s="333"/>
      <c r="AS5438" s="333"/>
      <c r="AU5438" s="333"/>
      <c r="AW5438" s="333"/>
      <c r="AX5438" s="120"/>
    </row>
    <row r="5439" spans="4:50">
      <c r="D5439" s="120"/>
      <c r="E5439" s="120"/>
      <c r="F5439" s="333"/>
      <c r="G5439" s="333"/>
      <c r="H5439" s="333"/>
      <c r="I5439" s="333"/>
      <c r="K5439" s="333"/>
      <c r="O5439" s="333"/>
      <c r="Q5439" s="333"/>
      <c r="S5439" s="333"/>
      <c r="U5439" s="333"/>
      <c r="W5439" s="333"/>
      <c r="AA5439" s="333"/>
      <c r="AC5439" s="333"/>
      <c r="AE5439" s="333"/>
      <c r="AG5439" s="333"/>
      <c r="AM5439" s="333"/>
      <c r="AO5439" s="333"/>
      <c r="AS5439" s="333"/>
      <c r="AU5439" s="333"/>
      <c r="AW5439" s="333"/>
      <c r="AX5439" s="120"/>
    </row>
    <row r="5440" spans="4:50">
      <c r="D5440" s="120"/>
      <c r="E5440" s="120"/>
      <c r="F5440" s="333"/>
      <c r="G5440" s="333"/>
      <c r="H5440" s="333"/>
      <c r="I5440" s="333"/>
      <c r="K5440" s="333"/>
      <c r="O5440" s="333"/>
      <c r="Q5440" s="333"/>
      <c r="S5440" s="333"/>
      <c r="U5440" s="333"/>
      <c r="W5440" s="333"/>
      <c r="AA5440" s="333"/>
      <c r="AC5440" s="333"/>
      <c r="AE5440" s="333"/>
      <c r="AG5440" s="333"/>
      <c r="AM5440" s="333"/>
      <c r="AO5440" s="333"/>
      <c r="AS5440" s="333"/>
      <c r="AU5440" s="333"/>
      <c r="AW5440" s="333"/>
      <c r="AX5440" s="120"/>
    </row>
    <row r="5441" spans="4:50">
      <c r="D5441" s="120"/>
      <c r="E5441" s="120"/>
      <c r="F5441" s="333"/>
      <c r="G5441" s="333"/>
      <c r="H5441" s="333"/>
      <c r="I5441" s="333"/>
      <c r="K5441" s="333"/>
      <c r="O5441" s="333"/>
      <c r="Q5441" s="333"/>
      <c r="S5441" s="333"/>
      <c r="U5441" s="333"/>
      <c r="W5441" s="333"/>
      <c r="AA5441" s="333"/>
      <c r="AC5441" s="333"/>
      <c r="AE5441" s="333"/>
      <c r="AG5441" s="333"/>
      <c r="AM5441" s="333"/>
      <c r="AO5441" s="333"/>
      <c r="AS5441" s="333"/>
      <c r="AU5441" s="333"/>
      <c r="AW5441" s="333"/>
      <c r="AX5441" s="120"/>
    </row>
    <row r="5442" spans="4:50">
      <c r="D5442" s="120"/>
      <c r="E5442" s="120"/>
      <c r="F5442" s="333"/>
      <c r="G5442" s="333"/>
      <c r="H5442" s="333"/>
      <c r="I5442" s="333"/>
      <c r="K5442" s="333"/>
      <c r="O5442" s="333"/>
      <c r="Q5442" s="333"/>
      <c r="S5442" s="333"/>
      <c r="U5442" s="333"/>
      <c r="W5442" s="333"/>
      <c r="AA5442" s="333"/>
      <c r="AC5442" s="333"/>
      <c r="AE5442" s="333"/>
      <c r="AG5442" s="333"/>
      <c r="AM5442" s="333"/>
      <c r="AO5442" s="333"/>
      <c r="AS5442" s="333"/>
      <c r="AU5442" s="333"/>
      <c r="AW5442" s="333"/>
      <c r="AX5442" s="120"/>
    </row>
    <row r="5443" spans="4:50">
      <c r="D5443" s="120"/>
      <c r="E5443" s="120"/>
      <c r="F5443" s="333"/>
      <c r="G5443" s="333"/>
      <c r="H5443" s="333"/>
      <c r="I5443" s="333"/>
      <c r="K5443" s="333"/>
      <c r="O5443" s="333"/>
      <c r="Q5443" s="333"/>
      <c r="S5443" s="333"/>
      <c r="U5443" s="333"/>
      <c r="W5443" s="333"/>
      <c r="AA5443" s="333"/>
      <c r="AC5443" s="333"/>
      <c r="AE5443" s="333"/>
      <c r="AG5443" s="333"/>
      <c r="AM5443" s="333"/>
      <c r="AO5443" s="333"/>
      <c r="AS5443" s="333"/>
      <c r="AU5443" s="333"/>
      <c r="AW5443" s="333"/>
      <c r="AX5443" s="120"/>
    </row>
    <row r="5444" spans="4:50">
      <c r="D5444" s="120"/>
      <c r="E5444" s="120"/>
      <c r="F5444" s="333"/>
      <c r="G5444" s="333"/>
      <c r="H5444" s="333"/>
      <c r="I5444" s="333"/>
      <c r="K5444" s="333"/>
      <c r="O5444" s="333"/>
      <c r="Q5444" s="333"/>
      <c r="S5444" s="333"/>
      <c r="U5444" s="333"/>
      <c r="W5444" s="333"/>
      <c r="AA5444" s="333"/>
      <c r="AC5444" s="333"/>
      <c r="AE5444" s="333"/>
      <c r="AG5444" s="333"/>
      <c r="AM5444" s="333"/>
      <c r="AO5444" s="333"/>
      <c r="AS5444" s="333"/>
      <c r="AU5444" s="333"/>
      <c r="AW5444" s="333"/>
      <c r="AX5444" s="120"/>
    </row>
    <row r="5445" spans="4:50">
      <c r="D5445" s="120"/>
      <c r="E5445" s="120"/>
      <c r="F5445" s="333"/>
      <c r="G5445" s="333"/>
      <c r="H5445" s="333"/>
      <c r="I5445" s="333"/>
      <c r="K5445" s="333"/>
      <c r="O5445" s="333"/>
      <c r="Q5445" s="333"/>
      <c r="S5445" s="333"/>
      <c r="U5445" s="333"/>
      <c r="W5445" s="333"/>
      <c r="AA5445" s="333"/>
      <c r="AC5445" s="333"/>
      <c r="AE5445" s="333"/>
      <c r="AG5445" s="333"/>
      <c r="AM5445" s="333"/>
      <c r="AO5445" s="333"/>
      <c r="AS5445" s="333"/>
      <c r="AU5445" s="333"/>
      <c r="AW5445" s="333"/>
      <c r="AX5445" s="120"/>
    </row>
    <row r="5446" spans="4:50">
      <c r="D5446" s="120"/>
      <c r="E5446" s="120"/>
      <c r="F5446" s="333"/>
      <c r="G5446" s="333"/>
      <c r="H5446" s="333"/>
      <c r="I5446" s="333"/>
      <c r="K5446" s="333"/>
      <c r="O5446" s="333"/>
      <c r="Q5446" s="333"/>
      <c r="S5446" s="333"/>
      <c r="U5446" s="333"/>
      <c r="W5446" s="333"/>
      <c r="AA5446" s="333"/>
      <c r="AC5446" s="333"/>
      <c r="AE5446" s="333"/>
      <c r="AG5446" s="333"/>
      <c r="AM5446" s="333"/>
      <c r="AO5446" s="333"/>
      <c r="AS5446" s="333"/>
      <c r="AU5446" s="333"/>
      <c r="AW5446" s="333"/>
      <c r="AX5446" s="120"/>
    </row>
    <row r="5447" spans="4:50">
      <c r="D5447" s="120"/>
      <c r="E5447" s="120"/>
      <c r="F5447" s="333"/>
      <c r="G5447" s="333"/>
      <c r="H5447" s="333"/>
      <c r="I5447" s="333"/>
      <c r="K5447" s="333"/>
      <c r="O5447" s="333"/>
      <c r="Q5447" s="333"/>
      <c r="S5447" s="333"/>
      <c r="U5447" s="333"/>
      <c r="W5447" s="333"/>
      <c r="AA5447" s="333"/>
      <c r="AC5447" s="333"/>
      <c r="AE5447" s="333"/>
      <c r="AG5447" s="333"/>
      <c r="AM5447" s="333"/>
      <c r="AO5447" s="333"/>
      <c r="AS5447" s="333"/>
      <c r="AU5447" s="333"/>
      <c r="AW5447" s="333"/>
      <c r="AX5447" s="120"/>
    </row>
    <row r="5448" spans="4:50">
      <c r="D5448" s="120"/>
      <c r="E5448" s="120"/>
      <c r="F5448" s="333"/>
      <c r="G5448" s="333"/>
      <c r="H5448" s="333"/>
      <c r="I5448" s="333"/>
      <c r="K5448" s="333"/>
      <c r="O5448" s="333"/>
      <c r="Q5448" s="333"/>
      <c r="S5448" s="333"/>
      <c r="U5448" s="333"/>
      <c r="W5448" s="333"/>
      <c r="AA5448" s="333"/>
      <c r="AC5448" s="333"/>
      <c r="AE5448" s="333"/>
      <c r="AG5448" s="333"/>
      <c r="AM5448" s="333"/>
      <c r="AO5448" s="333"/>
      <c r="AS5448" s="333"/>
      <c r="AU5448" s="333"/>
      <c r="AW5448" s="333"/>
      <c r="AX5448" s="120"/>
    </row>
    <row r="5449" spans="4:50">
      <c r="D5449" s="120"/>
      <c r="E5449" s="120"/>
      <c r="F5449" s="333"/>
      <c r="G5449" s="333"/>
      <c r="H5449" s="333"/>
      <c r="I5449" s="333"/>
      <c r="K5449" s="333"/>
      <c r="O5449" s="333"/>
      <c r="Q5449" s="333"/>
      <c r="S5449" s="333"/>
      <c r="U5449" s="333"/>
      <c r="W5449" s="333"/>
      <c r="AA5449" s="333"/>
      <c r="AC5449" s="333"/>
      <c r="AE5449" s="333"/>
      <c r="AG5449" s="333"/>
      <c r="AM5449" s="333"/>
      <c r="AO5449" s="333"/>
      <c r="AS5449" s="333"/>
      <c r="AU5449" s="333"/>
      <c r="AW5449" s="333"/>
      <c r="AX5449" s="120"/>
    </row>
    <row r="5450" spans="4:50">
      <c r="D5450" s="120"/>
      <c r="E5450" s="120"/>
      <c r="F5450" s="333"/>
      <c r="G5450" s="333"/>
      <c r="H5450" s="333"/>
      <c r="I5450" s="333"/>
      <c r="K5450" s="333"/>
      <c r="O5450" s="333"/>
      <c r="Q5450" s="333"/>
      <c r="S5450" s="333"/>
      <c r="U5450" s="333"/>
      <c r="W5450" s="333"/>
      <c r="AA5450" s="333"/>
      <c r="AC5450" s="333"/>
      <c r="AE5450" s="333"/>
      <c r="AG5450" s="333"/>
      <c r="AM5450" s="333"/>
      <c r="AO5450" s="333"/>
      <c r="AS5450" s="333"/>
      <c r="AU5450" s="333"/>
      <c r="AW5450" s="333"/>
      <c r="AX5450" s="120"/>
    </row>
    <row r="5451" spans="4:50">
      <c r="D5451" s="120"/>
      <c r="E5451" s="120"/>
      <c r="F5451" s="333"/>
      <c r="G5451" s="333"/>
      <c r="H5451" s="333"/>
      <c r="I5451" s="333"/>
      <c r="K5451" s="333"/>
      <c r="O5451" s="333"/>
      <c r="Q5451" s="333"/>
      <c r="S5451" s="333"/>
      <c r="U5451" s="333"/>
      <c r="W5451" s="333"/>
      <c r="AA5451" s="333"/>
      <c r="AC5451" s="333"/>
      <c r="AE5451" s="333"/>
      <c r="AG5451" s="333"/>
      <c r="AM5451" s="333"/>
      <c r="AO5451" s="333"/>
      <c r="AS5451" s="333"/>
      <c r="AU5451" s="333"/>
      <c r="AW5451" s="333"/>
      <c r="AX5451" s="120"/>
    </row>
    <row r="5452" spans="4:50">
      <c r="D5452" s="120"/>
      <c r="E5452" s="120"/>
      <c r="F5452" s="333"/>
      <c r="G5452" s="333"/>
      <c r="H5452" s="333"/>
      <c r="I5452" s="333"/>
      <c r="K5452" s="333"/>
      <c r="O5452" s="333"/>
      <c r="Q5452" s="333"/>
      <c r="S5452" s="333"/>
      <c r="U5452" s="333"/>
      <c r="W5452" s="333"/>
      <c r="AA5452" s="333"/>
      <c r="AC5452" s="333"/>
      <c r="AE5452" s="333"/>
      <c r="AG5452" s="333"/>
      <c r="AM5452" s="333"/>
      <c r="AO5452" s="333"/>
      <c r="AS5452" s="333"/>
      <c r="AU5452" s="333"/>
      <c r="AW5452" s="333"/>
      <c r="AX5452" s="120"/>
    </row>
    <row r="5453" spans="4:50">
      <c r="D5453" s="120"/>
      <c r="E5453" s="120"/>
      <c r="F5453" s="333"/>
      <c r="G5453" s="333"/>
      <c r="H5453" s="333"/>
      <c r="I5453" s="333"/>
      <c r="K5453" s="333"/>
      <c r="O5453" s="333"/>
      <c r="Q5453" s="333"/>
      <c r="S5453" s="333"/>
      <c r="U5453" s="333"/>
      <c r="W5453" s="333"/>
      <c r="AA5453" s="333"/>
      <c r="AC5453" s="333"/>
      <c r="AE5453" s="333"/>
      <c r="AG5453" s="333"/>
      <c r="AM5453" s="333"/>
      <c r="AO5453" s="333"/>
      <c r="AS5453" s="333"/>
      <c r="AU5453" s="333"/>
      <c r="AW5453" s="333"/>
      <c r="AX5453" s="120"/>
    </row>
    <row r="5454" spans="4:50">
      <c r="D5454" s="120"/>
      <c r="E5454" s="120"/>
      <c r="F5454" s="333"/>
      <c r="G5454" s="333"/>
      <c r="H5454" s="333"/>
      <c r="I5454" s="333"/>
      <c r="K5454" s="333"/>
      <c r="O5454" s="333"/>
      <c r="Q5454" s="333"/>
      <c r="S5454" s="333"/>
      <c r="U5454" s="333"/>
      <c r="W5454" s="333"/>
      <c r="AA5454" s="333"/>
      <c r="AC5454" s="333"/>
      <c r="AE5454" s="333"/>
      <c r="AG5454" s="333"/>
      <c r="AM5454" s="333"/>
      <c r="AO5454" s="333"/>
      <c r="AS5454" s="333"/>
      <c r="AU5454" s="333"/>
      <c r="AW5454" s="333"/>
      <c r="AX5454" s="120"/>
    </row>
    <row r="5455" spans="4:50">
      <c r="D5455" s="120"/>
      <c r="E5455" s="120"/>
      <c r="F5455" s="333"/>
      <c r="G5455" s="333"/>
      <c r="H5455" s="333"/>
      <c r="I5455" s="333"/>
      <c r="K5455" s="333"/>
      <c r="O5455" s="333"/>
      <c r="Q5455" s="333"/>
      <c r="S5455" s="333"/>
      <c r="U5455" s="333"/>
      <c r="W5455" s="333"/>
      <c r="AA5455" s="333"/>
      <c r="AC5455" s="333"/>
      <c r="AE5455" s="333"/>
      <c r="AG5455" s="333"/>
      <c r="AM5455" s="333"/>
      <c r="AO5455" s="333"/>
      <c r="AS5455" s="333"/>
      <c r="AU5455" s="333"/>
      <c r="AW5455" s="333"/>
      <c r="AX5455" s="120"/>
    </row>
    <row r="5456" spans="4:50">
      <c r="D5456" s="120"/>
      <c r="E5456" s="120"/>
      <c r="F5456" s="333"/>
      <c r="G5456" s="333"/>
      <c r="H5456" s="333"/>
      <c r="I5456" s="333"/>
      <c r="K5456" s="333"/>
      <c r="O5456" s="333"/>
      <c r="Q5456" s="333"/>
      <c r="S5456" s="333"/>
      <c r="U5456" s="333"/>
      <c r="W5456" s="333"/>
      <c r="AA5456" s="333"/>
      <c r="AC5456" s="333"/>
      <c r="AE5456" s="333"/>
      <c r="AG5456" s="333"/>
      <c r="AM5456" s="333"/>
      <c r="AO5456" s="333"/>
      <c r="AS5456" s="333"/>
      <c r="AU5456" s="333"/>
      <c r="AW5456" s="333"/>
      <c r="AX5456" s="120"/>
    </row>
    <row r="5457" spans="4:50">
      <c r="D5457" s="120"/>
      <c r="E5457" s="120"/>
      <c r="F5457" s="333"/>
      <c r="G5457" s="333"/>
      <c r="H5457" s="333"/>
      <c r="I5457" s="333"/>
      <c r="K5457" s="333"/>
      <c r="O5457" s="333"/>
      <c r="Q5457" s="333"/>
      <c r="S5457" s="333"/>
      <c r="U5457" s="333"/>
      <c r="W5457" s="333"/>
      <c r="AA5457" s="333"/>
      <c r="AC5457" s="333"/>
      <c r="AE5457" s="333"/>
      <c r="AG5457" s="333"/>
      <c r="AM5457" s="333"/>
      <c r="AO5457" s="333"/>
      <c r="AS5457" s="333"/>
      <c r="AU5457" s="333"/>
      <c r="AW5457" s="333"/>
      <c r="AX5457" s="120"/>
    </row>
    <row r="5458" spans="4:50">
      <c r="D5458" s="120"/>
      <c r="E5458" s="120"/>
      <c r="F5458" s="333"/>
      <c r="G5458" s="333"/>
      <c r="H5458" s="333"/>
      <c r="I5458" s="333"/>
      <c r="K5458" s="333"/>
      <c r="O5458" s="333"/>
      <c r="Q5458" s="333"/>
      <c r="S5458" s="333"/>
      <c r="U5458" s="333"/>
      <c r="W5458" s="333"/>
      <c r="AA5458" s="333"/>
      <c r="AC5458" s="333"/>
      <c r="AE5458" s="333"/>
      <c r="AG5458" s="333"/>
      <c r="AM5458" s="333"/>
      <c r="AO5458" s="333"/>
      <c r="AS5458" s="333"/>
      <c r="AU5458" s="333"/>
      <c r="AW5458" s="333"/>
      <c r="AX5458" s="120"/>
    </row>
    <row r="5459" spans="4:50">
      <c r="D5459" s="120"/>
      <c r="E5459" s="120"/>
      <c r="F5459" s="333"/>
      <c r="G5459" s="333"/>
      <c r="H5459" s="333"/>
      <c r="I5459" s="333"/>
      <c r="K5459" s="333"/>
      <c r="O5459" s="333"/>
      <c r="Q5459" s="333"/>
      <c r="S5459" s="333"/>
      <c r="U5459" s="333"/>
      <c r="W5459" s="333"/>
      <c r="AA5459" s="333"/>
      <c r="AC5459" s="333"/>
      <c r="AE5459" s="333"/>
      <c r="AG5459" s="333"/>
      <c r="AM5459" s="333"/>
      <c r="AO5459" s="333"/>
      <c r="AS5459" s="333"/>
      <c r="AU5459" s="333"/>
      <c r="AW5459" s="333"/>
      <c r="AX5459" s="120"/>
    </row>
    <row r="5460" spans="4:50">
      <c r="D5460" s="120"/>
      <c r="E5460" s="120"/>
      <c r="F5460" s="333"/>
      <c r="G5460" s="333"/>
      <c r="H5460" s="333"/>
      <c r="I5460" s="333"/>
      <c r="K5460" s="333"/>
      <c r="O5460" s="333"/>
      <c r="Q5460" s="333"/>
      <c r="S5460" s="333"/>
      <c r="U5460" s="333"/>
      <c r="W5460" s="333"/>
      <c r="AA5460" s="333"/>
      <c r="AC5460" s="333"/>
      <c r="AE5460" s="333"/>
      <c r="AG5460" s="333"/>
      <c r="AM5460" s="333"/>
      <c r="AO5460" s="333"/>
      <c r="AS5460" s="333"/>
      <c r="AU5460" s="333"/>
      <c r="AW5460" s="333"/>
      <c r="AX5460" s="120"/>
    </row>
    <row r="5461" spans="4:50">
      <c r="D5461" s="120"/>
      <c r="E5461" s="120"/>
      <c r="F5461" s="333"/>
      <c r="G5461" s="333"/>
      <c r="H5461" s="333"/>
      <c r="I5461" s="333"/>
      <c r="K5461" s="333"/>
      <c r="O5461" s="333"/>
      <c r="Q5461" s="333"/>
      <c r="S5461" s="333"/>
      <c r="U5461" s="333"/>
      <c r="W5461" s="333"/>
      <c r="AA5461" s="333"/>
      <c r="AC5461" s="333"/>
      <c r="AE5461" s="333"/>
      <c r="AG5461" s="333"/>
      <c r="AM5461" s="333"/>
      <c r="AO5461" s="333"/>
      <c r="AS5461" s="333"/>
      <c r="AU5461" s="333"/>
      <c r="AW5461" s="333"/>
      <c r="AX5461" s="120"/>
    </row>
    <row r="5462" spans="4:50">
      <c r="D5462" s="120"/>
      <c r="E5462" s="120"/>
      <c r="F5462" s="333"/>
      <c r="G5462" s="333"/>
      <c r="H5462" s="333"/>
      <c r="I5462" s="333"/>
      <c r="K5462" s="333"/>
      <c r="O5462" s="333"/>
      <c r="Q5462" s="333"/>
      <c r="S5462" s="333"/>
      <c r="U5462" s="333"/>
      <c r="W5462" s="333"/>
      <c r="AA5462" s="333"/>
      <c r="AC5462" s="333"/>
      <c r="AE5462" s="333"/>
      <c r="AG5462" s="333"/>
      <c r="AM5462" s="333"/>
      <c r="AO5462" s="333"/>
      <c r="AS5462" s="333"/>
      <c r="AU5462" s="333"/>
      <c r="AW5462" s="333"/>
      <c r="AX5462" s="120"/>
    </row>
    <row r="5463" spans="4:50">
      <c r="D5463" s="120"/>
      <c r="E5463" s="120"/>
      <c r="F5463" s="333"/>
      <c r="G5463" s="333"/>
      <c r="H5463" s="333"/>
      <c r="I5463" s="333"/>
      <c r="K5463" s="333"/>
      <c r="O5463" s="333"/>
      <c r="Q5463" s="333"/>
      <c r="S5463" s="333"/>
      <c r="U5463" s="333"/>
      <c r="W5463" s="333"/>
      <c r="AA5463" s="333"/>
      <c r="AC5463" s="333"/>
      <c r="AE5463" s="333"/>
      <c r="AG5463" s="333"/>
      <c r="AM5463" s="333"/>
      <c r="AO5463" s="333"/>
      <c r="AS5463" s="333"/>
      <c r="AU5463" s="333"/>
      <c r="AW5463" s="333"/>
      <c r="AX5463" s="120"/>
    </row>
    <row r="5464" spans="4:50">
      <c r="D5464" s="120"/>
      <c r="E5464" s="120"/>
      <c r="F5464" s="333"/>
      <c r="G5464" s="333"/>
      <c r="H5464" s="333"/>
      <c r="I5464" s="333"/>
      <c r="K5464" s="333"/>
      <c r="O5464" s="333"/>
      <c r="Q5464" s="333"/>
      <c r="S5464" s="333"/>
      <c r="U5464" s="333"/>
      <c r="W5464" s="333"/>
      <c r="AA5464" s="333"/>
      <c r="AC5464" s="333"/>
      <c r="AE5464" s="333"/>
      <c r="AG5464" s="333"/>
      <c r="AM5464" s="333"/>
      <c r="AO5464" s="333"/>
      <c r="AS5464" s="333"/>
      <c r="AU5464" s="333"/>
      <c r="AW5464" s="333"/>
      <c r="AX5464" s="120"/>
    </row>
    <row r="5465" spans="4:50">
      <c r="D5465" s="120"/>
      <c r="E5465" s="120"/>
      <c r="F5465" s="333"/>
      <c r="G5465" s="333"/>
      <c r="H5465" s="333"/>
      <c r="I5465" s="333"/>
      <c r="K5465" s="333"/>
      <c r="O5465" s="333"/>
      <c r="Q5465" s="333"/>
      <c r="S5465" s="333"/>
      <c r="U5465" s="333"/>
      <c r="W5465" s="333"/>
      <c r="AA5465" s="333"/>
      <c r="AC5465" s="333"/>
      <c r="AE5465" s="333"/>
      <c r="AG5465" s="333"/>
      <c r="AM5465" s="333"/>
      <c r="AO5465" s="333"/>
      <c r="AS5465" s="333"/>
      <c r="AU5465" s="333"/>
      <c r="AW5465" s="333"/>
      <c r="AX5465" s="120"/>
    </row>
    <row r="5466" spans="4:50">
      <c r="D5466" s="120"/>
      <c r="E5466" s="120"/>
      <c r="F5466" s="333"/>
      <c r="G5466" s="333"/>
      <c r="H5466" s="333"/>
      <c r="I5466" s="333"/>
      <c r="K5466" s="333"/>
      <c r="O5466" s="333"/>
      <c r="Q5466" s="333"/>
      <c r="S5466" s="333"/>
      <c r="U5466" s="333"/>
      <c r="W5466" s="333"/>
      <c r="AA5466" s="333"/>
      <c r="AC5466" s="333"/>
      <c r="AE5466" s="333"/>
      <c r="AG5466" s="333"/>
      <c r="AM5466" s="333"/>
      <c r="AO5466" s="333"/>
      <c r="AS5466" s="333"/>
      <c r="AU5466" s="333"/>
      <c r="AW5466" s="333"/>
      <c r="AX5466" s="120"/>
    </row>
    <row r="5467" spans="4:50">
      <c r="D5467" s="120"/>
      <c r="E5467" s="120"/>
      <c r="F5467" s="333"/>
      <c r="G5467" s="333"/>
      <c r="H5467" s="333"/>
      <c r="I5467" s="333"/>
      <c r="K5467" s="333"/>
      <c r="O5467" s="333"/>
      <c r="Q5467" s="333"/>
      <c r="S5467" s="333"/>
      <c r="U5467" s="333"/>
      <c r="W5467" s="333"/>
      <c r="AA5467" s="333"/>
      <c r="AC5467" s="333"/>
      <c r="AE5467" s="333"/>
      <c r="AG5467" s="333"/>
      <c r="AM5467" s="333"/>
      <c r="AO5467" s="333"/>
      <c r="AS5467" s="333"/>
      <c r="AU5467" s="333"/>
      <c r="AW5467" s="333"/>
      <c r="AX5467" s="120"/>
    </row>
    <row r="5468" spans="4:50">
      <c r="D5468" s="120"/>
      <c r="E5468" s="120"/>
      <c r="F5468" s="333"/>
      <c r="G5468" s="333"/>
      <c r="H5468" s="333"/>
      <c r="I5468" s="333"/>
      <c r="K5468" s="333"/>
      <c r="O5468" s="333"/>
      <c r="Q5468" s="333"/>
      <c r="S5468" s="333"/>
      <c r="U5468" s="333"/>
      <c r="W5468" s="333"/>
      <c r="AA5468" s="333"/>
      <c r="AC5468" s="333"/>
      <c r="AE5468" s="333"/>
      <c r="AG5468" s="333"/>
      <c r="AM5468" s="333"/>
      <c r="AO5468" s="333"/>
      <c r="AS5468" s="333"/>
      <c r="AU5468" s="333"/>
      <c r="AW5468" s="333"/>
      <c r="AX5468" s="120"/>
    </row>
    <row r="5469" spans="4:50">
      <c r="D5469" s="120"/>
      <c r="E5469" s="120"/>
      <c r="F5469" s="333"/>
      <c r="G5469" s="333"/>
      <c r="H5469" s="333"/>
      <c r="I5469" s="333"/>
      <c r="K5469" s="333"/>
      <c r="O5469" s="333"/>
      <c r="Q5469" s="333"/>
      <c r="S5469" s="333"/>
      <c r="U5469" s="333"/>
      <c r="W5469" s="333"/>
      <c r="AA5469" s="333"/>
      <c r="AC5469" s="333"/>
      <c r="AE5469" s="333"/>
      <c r="AG5469" s="333"/>
      <c r="AM5469" s="333"/>
      <c r="AO5469" s="333"/>
      <c r="AS5469" s="333"/>
      <c r="AU5469" s="333"/>
      <c r="AW5469" s="333"/>
      <c r="AX5469" s="120"/>
    </row>
    <row r="5470" spans="4:50">
      <c r="D5470" s="120"/>
      <c r="E5470" s="120"/>
      <c r="F5470" s="333"/>
      <c r="G5470" s="333"/>
      <c r="H5470" s="333"/>
      <c r="I5470" s="333"/>
      <c r="K5470" s="333"/>
      <c r="O5470" s="333"/>
      <c r="Q5470" s="333"/>
      <c r="S5470" s="333"/>
      <c r="U5470" s="333"/>
      <c r="W5470" s="333"/>
      <c r="AA5470" s="333"/>
      <c r="AC5470" s="333"/>
      <c r="AE5470" s="333"/>
      <c r="AG5470" s="333"/>
      <c r="AM5470" s="333"/>
      <c r="AO5470" s="333"/>
      <c r="AS5470" s="333"/>
      <c r="AU5470" s="333"/>
      <c r="AW5470" s="333"/>
      <c r="AX5470" s="120"/>
    </row>
    <row r="5471" spans="4:50">
      <c r="D5471" s="120"/>
      <c r="E5471" s="120"/>
      <c r="F5471" s="333"/>
      <c r="G5471" s="333"/>
      <c r="H5471" s="333"/>
      <c r="I5471" s="333"/>
      <c r="K5471" s="333"/>
      <c r="O5471" s="333"/>
      <c r="Q5471" s="333"/>
      <c r="S5471" s="333"/>
      <c r="U5471" s="333"/>
      <c r="W5471" s="333"/>
      <c r="AA5471" s="333"/>
      <c r="AC5471" s="333"/>
      <c r="AE5471" s="333"/>
      <c r="AG5471" s="333"/>
      <c r="AM5471" s="333"/>
      <c r="AO5471" s="333"/>
      <c r="AS5471" s="333"/>
      <c r="AU5471" s="333"/>
      <c r="AW5471" s="333"/>
      <c r="AX5471" s="120"/>
    </row>
    <row r="5472" spans="4:50">
      <c r="D5472" s="120"/>
      <c r="E5472" s="120"/>
      <c r="F5472" s="333"/>
      <c r="G5472" s="333"/>
      <c r="H5472" s="333"/>
      <c r="I5472" s="333"/>
      <c r="K5472" s="333"/>
      <c r="O5472" s="333"/>
      <c r="Q5472" s="333"/>
      <c r="S5472" s="333"/>
      <c r="U5472" s="333"/>
      <c r="W5472" s="333"/>
      <c r="AA5472" s="333"/>
      <c r="AC5472" s="333"/>
      <c r="AE5472" s="333"/>
      <c r="AG5472" s="333"/>
      <c r="AM5472" s="333"/>
      <c r="AO5472" s="333"/>
      <c r="AS5472" s="333"/>
      <c r="AU5472" s="333"/>
      <c r="AW5472" s="333"/>
      <c r="AX5472" s="120"/>
    </row>
    <row r="5473" spans="4:50">
      <c r="D5473" s="120"/>
      <c r="E5473" s="120"/>
      <c r="F5473" s="333"/>
      <c r="G5473" s="333"/>
      <c r="H5473" s="333"/>
      <c r="I5473" s="333"/>
      <c r="K5473" s="333"/>
      <c r="O5473" s="333"/>
      <c r="Q5473" s="333"/>
      <c r="S5473" s="333"/>
      <c r="U5473" s="333"/>
      <c r="W5473" s="333"/>
      <c r="AA5473" s="333"/>
      <c r="AC5473" s="333"/>
      <c r="AE5473" s="333"/>
      <c r="AG5473" s="333"/>
      <c r="AM5473" s="333"/>
      <c r="AO5473" s="333"/>
      <c r="AS5473" s="333"/>
      <c r="AU5473" s="333"/>
      <c r="AW5473" s="333"/>
      <c r="AX5473" s="120"/>
    </row>
    <row r="5474" spans="4:50">
      <c r="D5474" s="120"/>
      <c r="E5474" s="120"/>
      <c r="F5474" s="333"/>
      <c r="G5474" s="333"/>
      <c r="H5474" s="333"/>
      <c r="I5474" s="333"/>
      <c r="K5474" s="333"/>
      <c r="O5474" s="333"/>
      <c r="Q5474" s="333"/>
      <c r="S5474" s="333"/>
      <c r="U5474" s="333"/>
      <c r="W5474" s="333"/>
      <c r="AA5474" s="333"/>
      <c r="AC5474" s="333"/>
      <c r="AE5474" s="333"/>
      <c r="AG5474" s="333"/>
      <c r="AM5474" s="333"/>
      <c r="AO5474" s="333"/>
      <c r="AS5474" s="333"/>
      <c r="AU5474" s="333"/>
      <c r="AW5474" s="333"/>
      <c r="AX5474" s="120"/>
    </row>
    <row r="5475" spans="4:50">
      <c r="D5475" s="120"/>
      <c r="E5475" s="120"/>
      <c r="F5475" s="333"/>
      <c r="G5475" s="333"/>
      <c r="H5475" s="333"/>
      <c r="I5475" s="333"/>
      <c r="K5475" s="333"/>
      <c r="O5475" s="333"/>
      <c r="Q5475" s="333"/>
      <c r="S5475" s="333"/>
      <c r="U5475" s="333"/>
      <c r="W5475" s="333"/>
      <c r="AA5475" s="333"/>
      <c r="AC5475" s="333"/>
      <c r="AE5475" s="333"/>
      <c r="AG5475" s="333"/>
      <c r="AM5475" s="333"/>
      <c r="AO5475" s="333"/>
      <c r="AS5475" s="333"/>
      <c r="AU5475" s="333"/>
      <c r="AW5475" s="333"/>
      <c r="AX5475" s="120"/>
    </row>
    <row r="5476" spans="4:50">
      <c r="D5476" s="120"/>
      <c r="E5476" s="120"/>
      <c r="F5476" s="333"/>
      <c r="G5476" s="333"/>
      <c r="H5476" s="333"/>
      <c r="I5476" s="333"/>
      <c r="K5476" s="333"/>
      <c r="O5476" s="333"/>
      <c r="Q5476" s="333"/>
      <c r="S5476" s="333"/>
      <c r="U5476" s="333"/>
      <c r="W5476" s="333"/>
      <c r="AA5476" s="333"/>
      <c r="AC5476" s="333"/>
      <c r="AE5476" s="333"/>
      <c r="AG5476" s="333"/>
      <c r="AM5476" s="333"/>
      <c r="AO5476" s="333"/>
      <c r="AS5476" s="333"/>
      <c r="AU5476" s="333"/>
      <c r="AW5476" s="333"/>
      <c r="AX5476" s="120"/>
    </row>
    <row r="5477" spans="4:50">
      <c r="D5477" s="120"/>
      <c r="E5477" s="120"/>
      <c r="F5477" s="333"/>
      <c r="G5477" s="333"/>
      <c r="H5477" s="333"/>
      <c r="I5477" s="333"/>
      <c r="K5477" s="333"/>
      <c r="O5477" s="333"/>
      <c r="Q5477" s="333"/>
      <c r="S5477" s="333"/>
      <c r="U5477" s="333"/>
      <c r="W5477" s="333"/>
      <c r="AA5477" s="333"/>
      <c r="AC5477" s="333"/>
      <c r="AE5477" s="333"/>
      <c r="AG5477" s="333"/>
      <c r="AM5477" s="333"/>
      <c r="AO5477" s="333"/>
      <c r="AS5477" s="333"/>
      <c r="AU5477" s="333"/>
      <c r="AW5477" s="333"/>
      <c r="AX5477" s="120"/>
    </row>
    <row r="5478" spans="4:50">
      <c r="D5478" s="120"/>
      <c r="E5478" s="120"/>
      <c r="F5478" s="333"/>
      <c r="G5478" s="333"/>
      <c r="H5478" s="333"/>
      <c r="I5478" s="333"/>
      <c r="K5478" s="333"/>
      <c r="O5478" s="333"/>
      <c r="Q5478" s="333"/>
      <c r="S5478" s="333"/>
      <c r="U5478" s="333"/>
      <c r="W5478" s="333"/>
      <c r="AA5478" s="333"/>
      <c r="AC5478" s="333"/>
      <c r="AE5478" s="333"/>
      <c r="AG5478" s="333"/>
      <c r="AM5478" s="333"/>
      <c r="AO5478" s="333"/>
      <c r="AS5478" s="333"/>
      <c r="AU5478" s="333"/>
      <c r="AW5478" s="333"/>
      <c r="AX5478" s="120"/>
    </row>
    <row r="5479" spans="4:50">
      <c r="D5479" s="120"/>
      <c r="E5479" s="120"/>
      <c r="F5479" s="333"/>
      <c r="G5479" s="333"/>
      <c r="H5479" s="333"/>
      <c r="I5479" s="333"/>
      <c r="K5479" s="333"/>
      <c r="O5479" s="333"/>
      <c r="Q5479" s="333"/>
      <c r="S5479" s="333"/>
      <c r="U5479" s="333"/>
      <c r="W5479" s="333"/>
      <c r="AA5479" s="333"/>
      <c r="AC5479" s="333"/>
      <c r="AE5479" s="333"/>
      <c r="AG5479" s="333"/>
      <c r="AM5479" s="333"/>
      <c r="AO5479" s="333"/>
      <c r="AS5479" s="333"/>
      <c r="AU5479" s="333"/>
      <c r="AW5479" s="333"/>
      <c r="AX5479" s="120"/>
    </row>
    <row r="5480" spans="4:50">
      <c r="D5480" s="120"/>
      <c r="E5480" s="120"/>
      <c r="F5480" s="333"/>
      <c r="G5480" s="333"/>
      <c r="H5480" s="333"/>
      <c r="I5480" s="333"/>
      <c r="K5480" s="333"/>
      <c r="O5480" s="333"/>
      <c r="Q5480" s="333"/>
      <c r="S5480" s="333"/>
      <c r="U5480" s="333"/>
      <c r="W5480" s="333"/>
      <c r="AA5480" s="333"/>
      <c r="AC5480" s="333"/>
      <c r="AE5480" s="333"/>
      <c r="AG5480" s="333"/>
      <c r="AM5480" s="333"/>
      <c r="AO5480" s="333"/>
      <c r="AS5480" s="333"/>
      <c r="AU5480" s="333"/>
      <c r="AW5480" s="333"/>
      <c r="AX5480" s="120"/>
    </row>
    <row r="5481" spans="4:50">
      <c r="D5481" s="120"/>
      <c r="E5481" s="120"/>
      <c r="F5481" s="333"/>
      <c r="G5481" s="333"/>
      <c r="H5481" s="333"/>
      <c r="I5481" s="333"/>
      <c r="K5481" s="333"/>
      <c r="O5481" s="333"/>
      <c r="Q5481" s="333"/>
      <c r="S5481" s="333"/>
      <c r="U5481" s="333"/>
      <c r="W5481" s="333"/>
      <c r="AA5481" s="333"/>
      <c r="AC5481" s="333"/>
      <c r="AE5481" s="333"/>
      <c r="AG5481" s="333"/>
      <c r="AM5481" s="333"/>
      <c r="AO5481" s="333"/>
      <c r="AS5481" s="333"/>
      <c r="AU5481" s="333"/>
      <c r="AW5481" s="333"/>
      <c r="AX5481" s="120"/>
    </row>
    <row r="5482" spans="4:50">
      <c r="D5482" s="120"/>
      <c r="E5482" s="120"/>
      <c r="F5482" s="333"/>
      <c r="G5482" s="333"/>
      <c r="H5482" s="333"/>
      <c r="I5482" s="333"/>
      <c r="K5482" s="333"/>
      <c r="O5482" s="333"/>
      <c r="Q5482" s="333"/>
      <c r="S5482" s="333"/>
      <c r="U5482" s="333"/>
      <c r="W5482" s="333"/>
      <c r="AA5482" s="333"/>
      <c r="AC5482" s="333"/>
      <c r="AE5482" s="333"/>
      <c r="AG5482" s="333"/>
      <c r="AM5482" s="333"/>
      <c r="AO5482" s="333"/>
      <c r="AS5482" s="333"/>
      <c r="AU5482" s="333"/>
      <c r="AW5482" s="333"/>
      <c r="AX5482" s="120"/>
    </row>
    <row r="5483" spans="4:50">
      <c r="D5483" s="120"/>
      <c r="E5483" s="120"/>
      <c r="F5483" s="333"/>
      <c r="G5483" s="333"/>
      <c r="H5483" s="333"/>
      <c r="I5483" s="333"/>
      <c r="K5483" s="333"/>
      <c r="O5483" s="333"/>
      <c r="Q5483" s="333"/>
      <c r="S5483" s="333"/>
      <c r="U5483" s="333"/>
      <c r="W5483" s="333"/>
      <c r="AA5483" s="333"/>
      <c r="AC5483" s="333"/>
      <c r="AE5483" s="333"/>
      <c r="AG5483" s="333"/>
      <c r="AM5483" s="333"/>
      <c r="AO5483" s="333"/>
      <c r="AS5483" s="333"/>
      <c r="AU5483" s="333"/>
      <c r="AW5483" s="333"/>
      <c r="AX5483" s="120"/>
    </row>
    <row r="5484" spans="4:50">
      <c r="D5484" s="120"/>
      <c r="E5484" s="120"/>
      <c r="F5484" s="333"/>
      <c r="G5484" s="333"/>
      <c r="H5484" s="333"/>
      <c r="I5484" s="333"/>
      <c r="K5484" s="333"/>
      <c r="O5484" s="333"/>
      <c r="Q5484" s="333"/>
      <c r="S5484" s="333"/>
      <c r="U5484" s="333"/>
      <c r="W5484" s="333"/>
      <c r="AA5484" s="333"/>
      <c r="AC5484" s="333"/>
      <c r="AE5484" s="333"/>
      <c r="AG5484" s="333"/>
      <c r="AM5484" s="333"/>
      <c r="AO5484" s="333"/>
      <c r="AS5484" s="333"/>
      <c r="AU5484" s="333"/>
      <c r="AW5484" s="333"/>
      <c r="AX5484" s="120"/>
    </row>
    <row r="5485" spans="4:50">
      <c r="D5485" s="120"/>
      <c r="E5485" s="120"/>
      <c r="F5485" s="333"/>
      <c r="G5485" s="333"/>
      <c r="H5485" s="333"/>
      <c r="I5485" s="333"/>
      <c r="K5485" s="333"/>
      <c r="O5485" s="333"/>
      <c r="Q5485" s="333"/>
      <c r="S5485" s="333"/>
      <c r="U5485" s="333"/>
      <c r="W5485" s="333"/>
      <c r="AA5485" s="333"/>
      <c r="AC5485" s="333"/>
      <c r="AE5485" s="333"/>
      <c r="AG5485" s="333"/>
      <c r="AM5485" s="333"/>
      <c r="AO5485" s="333"/>
      <c r="AS5485" s="333"/>
      <c r="AU5485" s="333"/>
      <c r="AW5485" s="333"/>
      <c r="AX5485" s="120"/>
    </row>
    <row r="5486" spans="4:50">
      <c r="D5486" s="120"/>
      <c r="E5486" s="120"/>
      <c r="F5486" s="333"/>
      <c r="G5486" s="333"/>
      <c r="H5486" s="333"/>
      <c r="I5486" s="333"/>
      <c r="K5486" s="333"/>
      <c r="O5486" s="333"/>
      <c r="Q5486" s="333"/>
      <c r="S5486" s="333"/>
      <c r="U5486" s="333"/>
      <c r="W5486" s="333"/>
      <c r="AA5486" s="333"/>
      <c r="AC5486" s="333"/>
      <c r="AE5486" s="333"/>
      <c r="AG5486" s="333"/>
      <c r="AM5486" s="333"/>
      <c r="AO5486" s="333"/>
      <c r="AS5486" s="333"/>
      <c r="AU5486" s="333"/>
      <c r="AW5486" s="333"/>
      <c r="AX5486" s="120"/>
    </row>
    <row r="5487" spans="4:50">
      <c r="D5487" s="120"/>
      <c r="E5487" s="120"/>
      <c r="F5487" s="333"/>
      <c r="G5487" s="333"/>
      <c r="H5487" s="333"/>
      <c r="I5487" s="333"/>
      <c r="K5487" s="333"/>
      <c r="O5487" s="333"/>
      <c r="Q5487" s="333"/>
      <c r="S5487" s="333"/>
      <c r="U5487" s="333"/>
      <c r="W5487" s="333"/>
      <c r="AA5487" s="333"/>
      <c r="AC5487" s="333"/>
      <c r="AE5487" s="333"/>
      <c r="AG5487" s="333"/>
      <c r="AM5487" s="333"/>
      <c r="AO5487" s="333"/>
      <c r="AS5487" s="333"/>
      <c r="AU5487" s="333"/>
      <c r="AW5487" s="333"/>
      <c r="AX5487" s="120"/>
    </row>
    <row r="5488" spans="4:50">
      <c r="D5488" s="120"/>
      <c r="E5488" s="120"/>
      <c r="F5488" s="333"/>
      <c r="G5488" s="333"/>
      <c r="H5488" s="333"/>
      <c r="I5488" s="333"/>
      <c r="K5488" s="333"/>
      <c r="O5488" s="333"/>
      <c r="Q5488" s="333"/>
      <c r="S5488" s="333"/>
      <c r="U5488" s="333"/>
      <c r="W5488" s="333"/>
      <c r="AA5488" s="333"/>
      <c r="AC5488" s="333"/>
      <c r="AE5488" s="333"/>
      <c r="AG5488" s="333"/>
      <c r="AM5488" s="333"/>
      <c r="AO5488" s="333"/>
      <c r="AS5488" s="333"/>
      <c r="AU5488" s="333"/>
      <c r="AW5488" s="333"/>
      <c r="AX5488" s="120"/>
    </row>
    <row r="5489" spans="4:50">
      <c r="D5489" s="120"/>
      <c r="E5489" s="120"/>
      <c r="F5489" s="333"/>
      <c r="G5489" s="333"/>
      <c r="H5489" s="333"/>
      <c r="I5489" s="333"/>
      <c r="K5489" s="333"/>
      <c r="O5489" s="333"/>
      <c r="Q5489" s="333"/>
      <c r="S5489" s="333"/>
      <c r="U5489" s="333"/>
      <c r="W5489" s="333"/>
      <c r="AA5489" s="333"/>
      <c r="AC5489" s="333"/>
      <c r="AE5489" s="333"/>
      <c r="AG5489" s="333"/>
      <c r="AM5489" s="333"/>
      <c r="AO5489" s="333"/>
      <c r="AS5489" s="333"/>
      <c r="AU5489" s="333"/>
      <c r="AW5489" s="333"/>
      <c r="AX5489" s="120"/>
    </row>
    <row r="5490" spans="4:50">
      <c r="D5490" s="120"/>
      <c r="E5490" s="120"/>
      <c r="F5490" s="333"/>
      <c r="G5490" s="333"/>
      <c r="H5490" s="333"/>
      <c r="I5490" s="333"/>
      <c r="K5490" s="333"/>
      <c r="O5490" s="333"/>
      <c r="Q5490" s="333"/>
      <c r="S5490" s="333"/>
      <c r="U5490" s="333"/>
      <c r="W5490" s="333"/>
      <c r="AA5490" s="333"/>
      <c r="AC5490" s="333"/>
      <c r="AE5490" s="333"/>
      <c r="AG5490" s="333"/>
      <c r="AM5490" s="333"/>
      <c r="AO5490" s="333"/>
      <c r="AS5490" s="333"/>
      <c r="AU5490" s="333"/>
      <c r="AW5490" s="333"/>
      <c r="AX5490" s="120"/>
    </row>
    <row r="5491" spans="4:50">
      <c r="D5491" s="120"/>
      <c r="E5491" s="120"/>
      <c r="F5491" s="333"/>
      <c r="G5491" s="333"/>
      <c r="H5491" s="333"/>
      <c r="I5491" s="333"/>
      <c r="K5491" s="333"/>
      <c r="O5491" s="333"/>
      <c r="Q5491" s="333"/>
      <c r="S5491" s="333"/>
      <c r="U5491" s="333"/>
      <c r="W5491" s="333"/>
      <c r="AA5491" s="333"/>
      <c r="AC5491" s="333"/>
      <c r="AE5491" s="333"/>
      <c r="AG5491" s="333"/>
      <c r="AM5491" s="333"/>
      <c r="AO5491" s="333"/>
      <c r="AS5491" s="333"/>
      <c r="AU5491" s="333"/>
      <c r="AW5491" s="333"/>
      <c r="AX5491" s="120"/>
    </row>
    <row r="5492" spans="4:50">
      <c r="D5492" s="120"/>
      <c r="E5492" s="120"/>
      <c r="F5492" s="333"/>
      <c r="G5492" s="333"/>
      <c r="H5492" s="333"/>
      <c r="I5492" s="333"/>
      <c r="K5492" s="333"/>
      <c r="O5492" s="333"/>
      <c r="Q5492" s="333"/>
      <c r="S5492" s="333"/>
      <c r="U5492" s="333"/>
      <c r="W5492" s="333"/>
      <c r="AA5492" s="333"/>
      <c r="AC5492" s="333"/>
      <c r="AE5492" s="333"/>
      <c r="AG5492" s="333"/>
      <c r="AM5492" s="333"/>
      <c r="AO5492" s="333"/>
      <c r="AS5492" s="333"/>
      <c r="AU5492" s="333"/>
      <c r="AW5492" s="333"/>
      <c r="AX5492" s="120"/>
    </row>
    <row r="5493" spans="4:50">
      <c r="D5493" s="120"/>
      <c r="E5493" s="120"/>
      <c r="F5493" s="333"/>
      <c r="G5493" s="333"/>
      <c r="H5493" s="333"/>
      <c r="I5493" s="333"/>
      <c r="K5493" s="333"/>
      <c r="O5493" s="333"/>
      <c r="Q5493" s="333"/>
      <c r="S5493" s="333"/>
      <c r="U5493" s="333"/>
      <c r="W5493" s="333"/>
      <c r="AA5493" s="333"/>
      <c r="AC5493" s="333"/>
      <c r="AE5493" s="333"/>
      <c r="AG5493" s="333"/>
      <c r="AM5493" s="333"/>
      <c r="AO5493" s="333"/>
      <c r="AS5493" s="333"/>
      <c r="AU5493" s="333"/>
      <c r="AW5493" s="333"/>
      <c r="AX5493" s="120"/>
    </row>
    <row r="5494" spans="4:50">
      <c r="D5494" s="120"/>
      <c r="E5494" s="120"/>
      <c r="F5494" s="333"/>
      <c r="G5494" s="333"/>
      <c r="H5494" s="333"/>
      <c r="I5494" s="333"/>
      <c r="K5494" s="333"/>
      <c r="O5494" s="333"/>
      <c r="Q5494" s="333"/>
      <c r="S5494" s="333"/>
      <c r="U5494" s="333"/>
      <c r="W5494" s="333"/>
      <c r="AA5494" s="333"/>
      <c r="AC5494" s="333"/>
      <c r="AE5494" s="333"/>
      <c r="AG5494" s="333"/>
      <c r="AM5494" s="333"/>
      <c r="AO5494" s="333"/>
      <c r="AS5494" s="333"/>
      <c r="AU5494" s="333"/>
      <c r="AW5494" s="333"/>
      <c r="AX5494" s="120"/>
    </row>
    <row r="5495" spans="4:50">
      <c r="D5495" s="120"/>
      <c r="E5495" s="120"/>
      <c r="F5495" s="333"/>
      <c r="G5495" s="333"/>
      <c r="H5495" s="333"/>
      <c r="I5495" s="333"/>
      <c r="K5495" s="333"/>
      <c r="O5495" s="333"/>
      <c r="Q5495" s="333"/>
      <c r="S5495" s="333"/>
      <c r="U5495" s="333"/>
      <c r="W5495" s="333"/>
      <c r="AA5495" s="333"/>
      <c r="AC5495" s="333"/>
      <c r="AE5495" s="333"/>
      <c r="AG5495" s="333"/>
      <c r="AM5495" s="333"/>
      <c r="AO5495" s="333"/>
      <c r="AS5495" s="333"/>
      <c r="AU5495" s="333"/>
      <c r="AW5495" s="333"/>
      <c r="AX5495" s="120"/>
    </row>
    <row r="5496" spans="4:50">
      <c r="D5496" s="120"/>
      <c r="E5496" s="120"/>
      <c r="F5496" s="333"/>
      <c r="G5496" s="333"/>
      <c r="H5496" s="333"/>
      <c r="I5496" s="333"/>
      <c r="K5496" s="333"/>
      <c r="O5496" s="333"/>
      <c r="Q5496" s="333"/>
      <c r="S5496" s="333"/>
      <c r="U5496" s="333"/>
      <c r="W5496" s="333"/>
      <c r="AA5496" s="333"/>
      <c r="AC5496" s="333"/>
      <c r="AE5496" s="333"/>
      <c r="AG5496" s="333"/>
      <c r="AM5496" s="333"/>
      <c r="AO5496" s="333"/>
      <c r="AS5496" s="333"/>
      <c r="AU5496" s="333"/>
      <c r="AW5496" s="333"/>
      <c r="AX5496" s="120"/>
    </row>
    <row r="5497" spans="4:50">
      <c r="D5497" s="120"/>
      <c r="E5497" s="120"/>
      <c r="F5497" s="333"/>
      <c r="G5497" s="333"/>
      <c r="H5497" s="333"/>
      <c r="I5497" s="333"/>
      <c r="K5497" s="333"/>
      <c r="O5497" s="333"/>
      <c r="Q5497" s="333"/>
      <c r="S5497" s="333"/>
      <c r="U5497" s="333"/>
      <c r="W5497" s="333"/>
      <c r="AA5497" s="333"/>
      <c r="AC5497" s="333"/>
      <c r="AE5497" s="333"/>
      <c r="AG5497" s="333"/>
      <c r="AM5497" s="333"/>
      <c r="AO5497" s="333"/>
      <c r="AS5497" s="333"/>
      <c r="AU5497" s="333"/>
      <c r="AW5497" s="333"/>
      <c r="AX5497" s="120"/>
    </row>
    <row r="5498" spans="4:50">
      <c r="D5498" s="120"/>
      <c r="E5498" s="120"/>
      <c r="F5498" s="333"/>
      <c r="G5498" s="333"/>
      <c r="H5498" s="333"/>
      <c r="I5498" s="333"/>
      <c r="K5498" s="333"/>
      <c r="O5498" s="333"/>
      <c r="Q5498" s="333"/>
      <c r="S5498" s="333"/>
      <c r="U5498" s="333"/>
      <c r="W5498" s="333"/>
      <c r="AA5498" s="333"/>
      <c r="AC5498" s="333"/>
      <c r="AE5498" s="333"/>
      <c r="AG5498" s="333"/>
      <c r="AM5498" s="333"/>
      <c r="AO5498" s="333"/>
      <c r="AS5498" s="333"/>
      <c r="AU5498" s="333"/>
      <c r="AW5498" s="333"/>
      <c r="AX5498" s="120"/>
    </row>
    <row r="5499" spans="4:50">
      <c r="D5499" s="120"/>
      <c r="E5499" s="120"/>
      <c r="F5499" s="333"/>
      <c r="G5499" s="333"/>
      <c r="H5499" s="333"/>
      <c r="I5499" s="333"/>
      <c r="K5499" s="333"/>
      <c r="O5499" s="333"/>
      <c r="Q5499" s="333"/>
      <c r="S5499" s="333"/>
      <c r="U5499" s="333"/>
      <c r="W5499" s="333"/>
      <c r="AA5499" s="333"/>
      <c r="AC5499" s="333"/>
      <c r="AE5499" s="333"/>
      <c r="AG5499" s="333"/>
      <c r="AM5499" s="333"/>
      <c r="AO5499" s="333"/>
      <c r="AS5499" s="333"/>
      <c r="AU5499" s="333"/>
      <c r="AW5499" s="333"/>
      <c r="AX5499" s="120"/>
    </row>
    <row r="5500" spans="4:50">
      <c r="D5500" s="120"/>
      <c r="E5500" s="120"/>
      <c r="F5500" s="333"/>
      <c r="G5500" s="333"/>
      <c r="H5500" s="333"/>
      <c r="I5500" s="333"/>
      <c r="K5500" s="333"/>
      <c r="O5500" s="333"/>
      <c r="Q5500" s="333"/>
      <c r="S5500" s="333"/>
      <c r="U5500" s="333"/>
      <c r="W5500" s="333"/>
      <c r="AA5500" s="333"/>
      <c r="AC5500" s="333"/>
      <c r="AE5500" s="333"/>
      <c r="AG5500" s="333"/>
      <c r="AM5500" s="333"/>
      <c r="AO5500" s="333"/>
      <c r="AS5500" s="333"/>
      <c r="AU5500" s="333"/>
      <c r="AW5500" s="333"/>
      <c r="AX5500" s="120"/>
    </row>
    <row r="5501" spans="4:50">
      <c r="D5501" s="120"/>
      <c r="E5501" s="120"/>
      <c r="F5501" s="333"/>
      <c r="G5501" s="333"/>
      <c r="H5501" s="333"/>
      <c r="I5501" s="333"/>
      <c r="K5501" s="333"/>
      <c r="O5501" s="333"/>
      <c r="Q5501" s="333"/>
      <c r="S5501" s="333"/>
      <c r="U5501" s="333"/>
      <c r="W5501" s="333"/>
      <c r="AA5501" s="333"/>
      <c r="AC5501" s="333"/>
      <c r="AE5501" s="333"/>
      <c r="AG5501" s="333"/>
      <c r="AM5501" s="333"/>
      <c r="AO5501" s="333"/>
      <c r="AS5501" s="333"/>
      <c r="AU5501" s="333"/>
      <c r="AW5501" s="333"/>
      <c r="AX5501" s="120"/>
    </row>
    <row r="5502" spans="4:50">
      <c r="D5502" s="120"/>
      <c r="E5502" s="120"/>
      <c r="F5502" s="333"/>
      <c r="G5502" s="333"/>
      <c r="H5502" s="333"/>
      <c r="I5502" s="333"/>
      <c r="K5502" s="333"/>
      <c r="O5502" s="333"/>
      <c r="Q5502" s="333"/>
      <c r="S5502" s="333"/>
      <c r="U5502" s="333"/>
      <c r="W5502" s="333"/>
      <c r="AA5502" s="333"/>
      <c r="AC5502" s="333"/>
      <c r="AE5502" s="333"/>
      <c r="AG5502" s="333"/>
      <c r="AM5502" s="333"/>
      <c r="AO5502" s="333"/>
      <c r="AS5502" s="333"/>
      <c r="AU5502" s="333"/>
      <c r="AW5502" s="333"/>
      <c r="AX5502" s="120"/>
    </row>
    <row r="5503" spans="4:50">
      <c r="D5503" s="120"/>
      <c r="E5503" s="120"/>
      <c r="F5503" s="333"/>
      <c r="G5503" s="333"/>
      <c r="H5503" s="333"/>
      <c r="I5503" s="333"/>
      <c r="K5503" s="333"/>
      <c r="O5503" s="333"/>
      <c r="Q5503" s="333"/>
      <c r="S5503" s="333"/>
      <c r="U5503" s="333"/>
      <c r="W5503" s="333"/>
      <c r="AA5503" s="333"/>
      <c r="AC5503" s="333"/>
      <c r="AE5503" s="333"/>
      <c r="AG5503" s="333"/>
      <c r="AM5503" s="333"/>
      <c r="AO5503" s="333"/>
      <c r="AS5503" s="333"/>
      <c r="AU5503" s="333"/>
      <c r="AW5503" s="333"/>
      <c r="AX5503" s="120"/>
    </row>
    <row r="5504" spans="4:50">
      <c r="D5504" s="120"/>
      <c r="E5504" s="120"/>
      <c r="F5504" s="333"/>
      <c r="G5504" s="333"/>
      <c r="H5504" s="333"/>
      <c r="I5504" s="333"/>
      <c r="K5504" s="333"/>
      <c r="O5504" s="333"/>
      <c r="Q5504" s="333"/>
      <c r="S5504" s="333"/>
      <c r="U5504" s="333"/>
      <c r="W5504" s="333"/>
      <c r="AA5504" s="333"/>
      <c r="AC5504" s="333"/>
      <c r="AE5504" s="333"/>
      <c r="AG5504" s="333"/>
      <c r="AM5504" s="333"/>
      <c r="AO5504" s="333"/>
      <c r="AS5504" s="333"/>
      <c r="AU5504" s="333"/>
      <c r="AW5504" s="333"/>
      <c r="AX5504" s="120"/>
    </row>
    <row r="5505" spans="4:50">
      <c r="D5505" s="120"/>
      <c r="E5505" s="120"/>
      <c r="F5505" s="333"/>
      <c r="G5505" s="333"/>
      <c r="H5505" s="333"/>
      <c r="I5505" s="333"/>
      <c r="K5505" s="333"/>
      <c r="O5505" s="333"/>
      <c r="Q5505" s="333"/>
      <c r="S5505" s="333"/>
      <c r="U5505" s="333"/>
      <c r="W5505" s="333"/>
      <c r="AA5505" s="333"/>
      <c r="AC5505" s="333"/>
      <c r="AE5505" s="333"/>
      <c r="AG5505" s="333"/>
      <c r="AM5505" s="333"/>
      <c r="AO5505" s="333"/>
      <c r="AS5505" s="333"/>
      <c r="AU5505" s="333"/>
      <c r="AW5505" s="333"/>
      <c r="AX5505" s="120"/>
    </row>
    <row r="5506" spans="4:50">
      <c r="D5506" s="120"/>
      <c r="E5506" s="120"/>
      <c r="F5506" s="333"/>
      <c r="G5506" s="333"/>
      <c r="H5506" s="333"/>
      <c r="I5506" s="333"/>
      <c r="K5506" s="333"/>
      <c r="O5506" s="333"/>
      <c r="Q5506" s="333"/>
      <c r="S5506" s="333"/>
      <c r="U5506" s="333"/>
      <c r="W5506" s="333"/>
      <c r="AA5506" s="333"/>
      <c r="AC5506" s="333"/>
      <c r="AE5506" s="333"/>
      <c r="AG5506" s="333"/>
      <c r="AM5506" s="333"/>
      <c r="AO5506" s="333"/>
      <c r="AS5506" s="333"/>
      <c r="AU5506" s="333"/>
      <c r="AW5506" s="333"/>
      <c r="AX5506" s="120"/>
    </row>
    <row r="5507" spans="4:50">
      <c r="D5507" s="120"/>
      <c r="E5507" s="120"/>
      <c r="F5507" s="333"/>
      <c r="G5507" s="333"/>
      <c r="H5507" s="333"/>
      <c r="I5507" s="333"/>
      <c r="K5507" s="333"/>
      <c r="O5507" s="333"/>
      <c r="Q5507" s="333"/>
      <c r="S5507" s="333"/>
      <c r="U5507" s="333"/>
      <c r="W5507" s="333"/>
      <c r="AA5507" s="333"/>
      <c r="AC5507" s="333"/>
      <c r="AE5507" s="333"/>
      <c r="AG5507" s="333"/>
      <c r="AM5507" s="333"/>
      <c r="AO5507" s="333"/>
      <c r="AS5507" s="333"/>
      <c r="AU5507" s="333"/>
      <c r="AW5507" s="333"/>
      <c r="AX5507" s="120"/>
    </row>
    <row r="5508" spans="4:50">
      <c r="D5508" s="120"/>
      <c r="E5508" s="120"/>
      <c r="F5508" s="333"/>
      <c r="G5508" s="333"/>
      <c r="H5508" s="333"/>
      <c r="I5508" s="333"/>
      <c r="K5508" s="333"/>
      <c r="O5508" s="333"/>
      <c r="Q5508" s="333"/>
      <c r="S5508" s="333"/>
      <c r="U5508" s="333"/>
      <c r="W5508" s="333"/>
      <c r="AA5508" s="333"/>
      <c r="AC5508" s="333"/>
      <c r="AE5508" s="333"/>
      <c r="AG5508" s="333"/>
      <c r="AM5508" s="333"/>
      <c r="AO5508" s="333"/>
      <c r="AS5508" s="333"/>
      <c r="AU5508" s="333"/>
      <c r="AW5508" s="333"/>
      <c r="AX5508" s="120"/>
    </row>
    <row r="5509" spans="4:50">
      <c r="D5509" s="120"/>
      <c r="E5509" s="120"/>
      <c r="F5509" s="333"/>
      <c r="G5509" s="333"/>
      <c r="H5509" s="333"/>
      <c r="I5509" s="333"/>
      <c r="K5509" s="333"/>
      <c r="O5509" s="333"/>
      <c r="Q5509" s="333"/>
      <c r="S5509" s="333"/>
      <c r="U5509" s="333"/>
      <c r="W5509" s="333"/>
      <c r="AA5509" s="333"/>
      <c r="AC5509" s="333"/>
      <c r="AE5509" s="333"/>
      <c r="AG5509" s="333"/>
      <c r="AM5509" s="333"/>
      <c r="AO5509" s="333"/>
      <c r="AS5509" s="333"/>
      <c r="AU5509" s="333"/>
      <c r="AW5509" s="333"/>
      <c r="AX5509" s="120"/>
    </row>
    <row r="5510" spans="4:50">
      <c r="D5510" s="120"/>
      <c r="E5510" s="120"/>
      <c r="F5510" s="333"/>
      <c r="G5510" s="333"/>
      <c r="H5510" s="333"/>
      <c r="I5510" s="333"/>
      <c r="K5510" s="333"/>
      <c r="O5510" s="333"/>
      <c r="Q5510" s="333"/>
      <c r="S5510" s="333"/>
      <c r="U5510" s="333"/>
      <c r="W5510" s="333"/>
      <c r="AA5510" s="333"/>
      <c r="AC5510" s="333"/>
      <c r="AE5510" s="333"/>
      <c r="AG5510" s="333"/>
      <c r="AM5510" s="333"/>
      <c r="AO5510" s="333"/>
      <c r="AS5510" s="333"/>
      <c r="AU5510" s="333"/>
      <c r="AW5510" s="333"/>
      <c r="AX5510" s="120"/>
    </row>
    <row r="5511" spans="4:50">
      <c r="D5511" s="120"/>
      <c r="E5511" s="120"/>
      <c r="F5511" s="333"/>
      <c r="G5511" s="333"/>
      <c r="H5511" s="333"/>
      <c r="I5511" s="333"/>
      <c r="K5511" s="333"/>
      <c r="O5511" s="333"/>
      <c r="Q5511" s="333"/>
      <c r="S5511" s="333"/>
      <c r="U5511" s="333"/>
      <c r="W5511" s="333"/>
      <c r="AA5511" s="333"/>
      <c r="AC5511" s="333"/>
      <c r="AE5511" s="333"/>
      <c r="AG5511" s="333"/>
      <c r="AM5511" s="333"/>
      <c r="AO5511" s="333"/>
      <c r="AS5511" s="333"/>
      <c r="AU5511" s="333"/>
      <c r="AW5511" s="333"/>
      <c r="AX5511" s="120"/>
    </row>
    <row r="5512" spans="4:50">
      <c r="D5512" s="120"/>
      <c r="E5512" s="120"/>
      <c r="F5512" s="333"/>
      <c r="G5512" s="333"/>
      <c r="H5512" s="333"/>
      <c r="I5512" s="333"/>
      <c r="K5512" s="333"/>
      <c r="O5512" s="333"/>
      <c r="Q5512" s="333"/>
      <c r="S5512" s="333"/>
      <c r="U5512" s="333"/>
      <c r="W5512" s="333"/>
      <c r="AA5512" s="333"/>
      <c r="AC5512" s="333"/>
      <c r="AE5512" s="333"/>
      <c r="AG5512" s="333"/>
      <c r="AM5512" s="333"/>
      <c r="AO5512" s="333"/>
      <c r="AS5512" s="333"/>
      <c r="AU5512" s="333"/>
      <c r="AW5512" s="333"/>
      <c r="AX5512" s="120"/>
    </row>
    <row r="5513" spans="4:50">
      <c r="D5513" s="120"/>
      <c r="E5513" s="120"/>
      <c r="F5513" s="333"/>
      <c r="G5513" s="333"/>
      <c r="H5513" s="333"/>
      <c r="I5513" s="333"/>
      <c r="K5513" s="333"/>
      <c r="O5513" s="333"/>
      <c r="Q5513" s="333"/>
      <c r="S5513" s="333"/>
      <c r="U5513" s="333"/>
      <c r="W5513" s="333"/>
      <c r="AA5513" s="333"/>
      <c r="AC5513" s="333"/>
      <c r="AE5513" s="333"/>
      <c r="AG5513" s="333"/>
      <c r="AM5513" s="333"/>
      <c r="AO5513" s="333"/>
      <c r="AS5513" s="333"/>
      <c r="AU5513" s="333"/>
      <c r="AW5513" s="333"/>
      <c r="AX5513" s="120"/>
    </row>
    <row r="5514" spans="4:50">
      <c r="D5514" s="120"/>
      <c r="E5514" s="120"/>
      <c r="F5514" s="333"/>
      <c r="G5514" s="333"/>
      <c r="H5514" s="333"/>
      <c r="I5514" s="333"/>
      <c r="K5514" s="333"/>
      <c r="O5514" s="333"/>
      <c r="Q5514" s="333"/>
      <c r="S5514" s="333"/>
      <c r="U5514" s="333"/>
      <c r="W5514" s="333"/>
      <c r="AA5514" s="333"/>
      <c r="AC5514" s="333"/>
      <c r="AE5514" s="333"/>
      <c r="AG5514" s="333"/>
      <c r="AM5514" s="333"/>
      <c r="AO5514" s="333"/>
      <c r="AS5514" s="333"/>
      <c r="AU5514" s="333"/>
      <c r="AW5514" s="333"/>
      <c r="AX5514" s="120"/>
    </row>
    <row r="5515" spans="4:50">
      <c r="D5515" s="120"/>
      <c r="E5515" s="120"/>
      <c r="F5515" s="333"/>
      <c r="G5515" s="333"/>
      <c r="H5515" s="333"/>
      <c r="I5515" s="333"/>
      <c r="K5515" s="333"/>
      <c r="O5515" s="333"/>
      <c r="Q5515" s="333"/>
      <c r="S5515" s="333"/>
      <c r="U5515" s="333"/>
      <c r="W5515" s="333"/>
      <c r="AA5515" s="333"/>
      <c r="AC5515" s="333"/>
      <c r="AE5515" s="333"/>
      <c r="AG5515" s="333"/>
      <c r="AM5515" s="333"/>
      <c r="AO5515" s="333"/>
      <c r="AS5515" s="333"/>
      <c r="AU5515" s="333"/>
      <c r="AW5515" s="333"/>
      <c r="AX5515" s="120"/>
    </row>
    <row r="5516" spans="4:50">
      <c r="D5516" s="120"/>
      <c r="E5516" s="120"/>
      <c r="F5516" s="333"/>
      <c r="G5516" s="333"/>
      <c r="H5516" s="333"/>
      <c r="I5516" s="333"/>
      <c r="K5516" s="333"/>
      <c r="O5516" s="333"/>
      <c r="Q5516" s="333"/>
      <c r="S5516" s="333"/>
      <c r="U5516" s="333"/>
      <c r="W5516" s="333"/>
      <c r="AA5516" s="333"/>
      <c r="AC5516" s="333"/>
      <c r="AE5516" s="333"/>
      <c r="AG5516" s="333"/>
      <c r="AM5516" s="333"/>
      <c r="AO5516" s="333"/>
      <c r="AS5516" s="333"/>
      <c r="AU5516" s="333"/>
      <c r="AW5516" s="333"/>
      <c r="AX5516" s="120"/>
    </row>
    <row r="5517" spans="4:50">
      <c r="D5517" s="120"/>
      <c r="E5517" s="120"/>
      <c r="F5517" s="333"/>
      <c r="G5517" s="333"/>
      <c r="H5517" s="333"/>
      <c r="I5517" s="333"/>
      <c r="K5517" s="333"/>
      <c r="O5517" s="333"/>
      <c r="Q5517" s="333"/>
      <c r="S5517" s="333"/>
      <c r="U5517" s="333"/>
      <c r="W5517" s="333"/>
      <c r="AA5517" s="333"/>
      <c r="AC5517" s="333"/>
      <c r="AE5517" s="333"/>
      <c r="AG5517" s="333"/>
      <c r="AM5517" s="333"/>
      <c r="AO5517" s="333"/>
      <c r="AS5517" s="333"/>
      <c r="AU5517" s="333"/>
      <c r="AW5517" s="333"/>
      <c r="AX5517" s="120"/>
    </row>
    <row r="5518" spans="4:50">
      <c r="D5518" s="120"/>
      <c r="E5518" s="120"/>
      <c r="F5518" s="333"/>
      <c r="G5518" s="333"/>
      <c r="H5518" s="333"/>
      <c r="I5518" s="333"/>
      <c r="K5518" s="333"/>
      <c r="O5518" s="333"/>
      <c r="Q5518" s="333"/>
      <c r="S5518" s="333"/>
      <c r="U5518" s="333"/>
      <c r="W5518" s="333"/>
      <c r="AA5518" s="333"/>
      <c r="AC5518" s="333"/>
      <c r="AE5518" s="333"/>
      <c r="AG5518" s="333"/>
      <c r="AM5518" s="333"/>
      <c r="AO5518" s="333"/>
      <c r="AS5518" s="333"/>
      <c r="AU5518" s="333"/>
      <c r="AW5518" s="333"/>
      <c r="AX5518" s="120"/>
    </row>
    <row r="5519" spans="4:50">
      <c r="D5519" s="120"/>
      <c r="E5519" s="120"/>
      <c r="F5519" s="333"/>
      <c r="G5519" s="333"/>
      <c r="H5519" s="333"/>
      <c r="I5519" s="333"/>
      <c r="K5519" s="333"/>
      <c r="O5519" s="333"/>
      <c r="Q5519" s="333"/>
      <c r="S5519" s="333"/>
      <c r="U5519" s="333"/>
      <c r="W5519" s="333"/>
      <c r="AA5519" s="333"/>
      <c r="AC5519" s="333"/>
      <c r="AE5519" s="333"/>
      <c r="AG5519" s="333"/>
      <c r="AM5519" s="333"/>
      <c r="AO5519" s="333"/>
      <c r="AS5519" s="333"/>
      <c r="AU5519" s="333"/>
      <c r="AW5519" s="333"/>
      <c r="AX5519" s="120"/>
    </row>
    <row r="5520" spans="4:50">
      <c r="D5520" s="120"/>
      <c r="E5520" s="120"/>
      <c r="F5520" s="333"/>
      <c r="G5520" s="333"/>
      <c r="H5520" s="333"/>
      <c r="I5520" s="333"/>
      <c r="K5520" s="333"/>
      <c r="O5520" s="333"/>
      <c r="Q5520" s="333"/>
      <c r="S5520" s="333"/>
      <c r="U5520" s="333"/>
      <c r="W5520" s="333"/>
      <c r="AA5520" s="333"/>
      <c r="AC5520" s="333"/>
      <c r="AE5520" s="333"/>
      <c r="AG5520" s="333"/>
      <c r="AM5520" s="333"/>
      <c r="AO5520" s="333"/>
      <c r="AS5520" s="333"/>
      <c r="AU5520" s="333"/>
      <c r="AW5520" s="333"/>
      <c r="AX5520" s="120"/>
    </row>
    <row r="5521" spans="4:50">
      <c r="D5521" s="120"/>
      <c r="E5521" s="120"/>
      <c r="F5521" s="333"/>
      <c r="G5521" s="333"/>
      <c r="H5521" s="333"/>
      <c r="I5521" s="333"/>
      <c r="K5521" s="333"/>
      <c r="O5521" s="333"/>
      <c r="Q5521" s="333"/>
      <c r="S5521" s="333"/>
      <c r="U5521" s="333"/>
      <c r="W5521" s="333"/>
      <c r="AA5521" s="333"/>
      <c r="AC5521" s="333"/>
      <c r="AE5521" s="333"/>
      <c r="AG5521" s="333"/>
      <c r="AM5521" s="333"/>
      <c r="AO5521" s="333"/>
      <c r="AS5521" s="333"/>
      <c r="AU5521" s="333"/>
      <c r="AW5521" s="333"/>
      <c r="AX5521" s="120"/>
    </row>
    <row r="5522" spans="4:50">
      <c r="D5522" s="120"/>
      <c r="E5522" s="120"/>
      <c r="F5522" s="333"/>
      <c r="G5522" s="333"/>
      <c r="H5522" s="333"/>
      <c r="I5522" s="333"/>
      <c r="K5522" s="333"/>
      <c r="O5522" s="333"/>
      <c r="Q5522" s="333"/>
      <c r="S5522" s="333"/>
      <c r="U5522" s="333"/>
      <c r="W5522" s="333"/>
      <c r="AA5522" s="333"/>
      <c r="AC5522" s="333"/>
      <c r="AE5522" s="333"/>
      <c r="AG5522" s="333"/>
      <c r="AM5522" s="333"/>
      <c r="AO5522" s="333"/>
      <c r="AS5522" s="333"/>
      <c r="AU5522" s="333"/>
      <c r="AW5522" s="333"/>
      <c r="AX5522" s="120"/>
    </row>
    <row r="5523" spans="4:50">
      <c r="D5523" s="120"/>
      <c r="E5523" s="120"/>
      <c r="F5523" s="333"/>
      <c r="G5523" s="333"/>
      <c r="H5523" s="333"/>
      <c r="I5523" s="333"/>
      <c r="K5523" s="333"/>
      <c r="O5523" s="333"/>
      <c r="Q5523" s="333"/>
      <c r="S5523" s="333"/>
      <c r="U5523" s="333"/>
      <c r="W5523" s="333"/>
      <c r="AA5523" s="333"/>
      <c r="AC5523" s="333"/>
      <c r="AE5523" s="333"/>
      <c r="AG5523" s="333"/>
      <c r="AM5523" s="333"/>
      <c r="AO5523" s="333"/>
      <c r="AS5523" s="333"/>
      <c r="AU5523" s="333"/>
      <c r="AW5523" s="333"/>
      <c r="AX5523" s="120"/>
    </row>
    <row r="5524" spans="4:50">
      <c r="D5524" s="120"/>
      <c r="E5524" s="120"/>
      <c r="F5524" s="333"/>
      <c r="G5524" s="333"/>
      <c r="H5524" s="333"/>
      <c r="I5524" s="333"/>
      <c r="K5524" s="333"/>
      <c r="O5524" s="333"/>
      <c r="Q5524" s="333"/>
      <c r="S5524" s="333"/>
      <c r="U5524" s="333"/>
      <c r="W5524" s="333"/>
      <c r="AA5524" s="333"/>
      <c r="AC5524" s="333"/>
      <c r="AE5524" s="333"/>
      <c r="AG5524" s="333"/>
      <c r="AM5524" s="333"/>
      <c r="AO5524" s="333"/>
      <c r="AS5524" s="333"/>
      <c r="AU5524" s="333"/>
      <c r="AW5524" s="333"/>
      <c r="AX5524" s="120"/>
    </row>
    <row r="5525" spans="4:50">
      <c r="D5525" s="120"/>
      <c r="E5525" s="120"/>
      <c r="F5525" s="333"/>
      <c r="G5525" s="333"/>
      <c r="H5525" s="333"/>
      <c r="I5525" s="333"/>
      <c r="K5525" s="333"/>
      <c r="O5525" s="333"/>
      <c r="Q5525" s="333"/>
      <c r="S5525" s="333"/>
      <c r="U5525" s="333"/>
      <c r="W5525" s="333"/>
      <c r="AA5525" s="333"/>
      <c r="AC5525" s="333"/>
      <c r="AE5525" s="333"/>
      <c r="AG5525" s="333"/>
      <c r="AM5525" s="333"/>
      <c r="AO5525" s="333"/>
      <c r="AS5525" s="333"/>
      <c r="AU5525" s="333"/>
      <c r="AW5525" s="333"/>
      <c r="AX5525" s="120"/>
    </row>
    <row r="5526" spans="4:50">
      <c r="D5526" s="120"/>
      <c r="E5526" s="120"/>
      <c r="F5526" s="333"/>
      <c r="G5526" s="333"/>
      <c r="H5526" s="333"/>
      <c r="I5526" s="333"/>
      <c r="K5526" s="333"/>
      <c r="O5526" s="333"/>
      <c r="Q5526" s="333"/>
      <c r="S5526" s="333"/>
      <c r="U5526" s="333"/>
      <c r="W5526" s="333"/>
      <c r="AA5526" s="333"/>
      <c r="AC5526" s="333"/>
      <c r="AE5526" s="333"/>
      <c r="AG5526" s="333"/>
      <c r="AM5526" s="333"/>
      <c r="AO5526" s="333"/>
      <c r="AS5526" s="333"/>
      <c r="AU5526" s="333"/>
      <c r="AW5526" s="333"/>
      <c r="AX5526" s="120"/>
    </row>
    <row r="5527" spans="4:50">
      <c r="D5527" s="120"/>
      <c r="E5527" s="120"/>
      <c r="F5527" s="333"/>
      <c r="G5527" s="333"/>
      <c r="H5527" s="333"/>
      <c r="I5527" s="333"/>
      <c r="K5527" s="333"/>
      <c r="O5527" s="333"/>
      <c r="Q5527" s="333"/>
      <c r="S5527" s="333"/>
      <c r="U5527" s="333"/>
      <c r="W5527" s="333"/>
      <c r="AA5527" s="333"/>
      <c r="AC5527" s="333"/>
      <c r="AE5527" s="333"/>
      <c r="AG5527" s="333"/>
      <c r="AM5527" s="333"/>
      <c r="AO5527" s="333"/>
      <c r="AS5527" s="333"/>
      <c r="AU5527" s="333"/>
      <c r="AW5527" s="333"/>
      <c r="AX5527" s="120"/>
    </row>
    <row r="5528" spans="4:50">
      <c r="D5528" s="120"/>
      <c r="E5528" s="120"/>
      <c r="F5528" s="333"/>
      <c r="G5528" s="333"/>
      <c r="H5528" s="333"/>
      <c r="I5528" s="333"/>
      <c r="K5528" s="333"/>
      <c r="O5528" s="333"/>
      <c r="Q5528" s="333"/>
      <c r="S5528" s="333"/>
      <c r="U5528" s="333"/>
      <c r="W5528" s="333"/>
      <c r="AA5528" s="333"/>
      <c r="AC5528" s="333"/>
      <c r="AE5528" s="333"/>
      <c r="AG5528" s="333"/>
      <c r="AM5528" s="333"/>
      <c r="AO5528" s="333"/>
      <c r="AS5528" s="333"/>
      <c r="AU5528" s="333"/>
      <c r="AW5528" s="333"/>
      <c r="AX5528" s="120"/>
    </row>
    <row r="5529" spans="4:50">
      <c r="D5529" s="120"/>
      <c r="E5529" s="120"/>
      <c r="F5529" s="333"/>
      <c r="G5529" s="333"/>
      <c r="H5529" s="333"/>
      <c r="I5529" s="333"/>
      <c r="K5529" s="333"/>
      <c r="O5529" s="333"/>
      <c r="Q5529" s="333"/>
      <c r="S5529" s="333"/>
      <c r="U5529" s="333"/>
      <c r="W5529" s="333"/>
      <c r="AA5529" s="333"/>
      <c r="AC5529" s="333"/>
      <c r="AE5529" s="333"/>
      <c r="AG5529" s="333"/>
      <c r="AM5529" s="333"/>
      <c r="AO5529" s="333"/>
      <c r="AS5529" s="333"/>
      <c r="AU5529" s="333"/>
      <c r="AW5529" s="333"/>
      <c r="AX5529" s="120"/>
    </row>
    <row r="5530" spans="4:50">
      <c r="D5530" s="120"/>
      <c r="E5530" s="120"/>
      <c r="F5530" s="333"/>
      <c r="G5530" s="333"/>
      <c r="H5530" s="333"/>
      <c r="I5530" s="333"/>
      <c r="K5530" s="333"/>
      <c r="O5530" s="333"/>
      <c r="Q5530" s="333"/>
      <c r="S5530" s="333"/>
      <c r="U5530" s="333"/>
      <c r="W5530" s="333"/>
      <c r="AA5530" s="333"/>
      <c r="AC5530" s="333"/>
      <c r="AE5530" s="333"/>
      <c r="AG5530" s="333"/>
      <c r="AM5530" s="333"/>
      <c r="AO5530" s="333"/>
      <c r="AS5530" s="333"/>
      <c r="AU5530" s="333"/>
      <c r="AW5530" s="333"/>
      <c r="AX5530" s="120"/>
    </row>
    <row r="5531" spans="4:50">
      <c r="D5531" s="120"/>
      <c r="E5531" s="120"/>
      <c r="F5531" s="333"/>
      <c r="G5531" s="333"/>
      <c r="H5531" s="333"/>
      <c r="I5531" s="333"/>
      <c r="K5531" s="333"/>
      <c r="O5531" s="333"/>
      <c r="Q5531" s="333"/>
      <c r="S5531" s="333"/>
      <c r="U5531" s="333"/>
      <c r="W5531" s="333"/>
      <c r="AA5531" s="333"/>
      <c r="AC5531" s="333"/>
      <c r="AE5531" s="333"/>
      <c r="AG5531" s="333"/>
      <c r="AM5531" s="333"/>
      <c r="AO5531" s="333"/>
      <c r="AS5531" s="333"/>
      <c r="AU5531" s="333"/>
      <c r="AW5531" s="333"/>
      <c r="AX5531" s="120"/>
    </row>
    <row r="5532" spans="4:50">
      <c r="D5532" s="120"/>
      <c r="E5532" s="120"/>
      <c r="F5532" s="333"/>
      <c r="G5532" s="333"/>
      <c r="H5532" s="333"/>
      <c r="I5532" s="333"/>
      <c r="K5532" s="333"/>
      <c r="O5532" s="333"/>
      <c r="Q5532" s="333"/>
      <c r="S5532" s="333"/>
      <c r="U5532" s="333"/>
      <c r="W5532" s="333"/>
      <c r="AA5532" s="333"/>
      <c r="AC5532" s="333"/>
      <c r="AE5532" s="333"/>
      <c r="AG5532" s="333"/>
      <c r="AM5532" s="333"/>
      <c r="AO5532" s="333"/>
      <c r="AS5532" s="333"/>
      <c r="AU5532" s="333"/>
      <c r="AW5532" s="333"/>
      <c r="AX5532" s="120"/>
    </row>
    <row r="5533" spans="4:50">
      <c r="D5533" s="120"/>
      <c r="E5533" s="120"/>
      <c r="F5533" s="333"/>
      <c r="G5533" s="333"/>
      <c r="H5533" s="333"/>
      <c r="I5533" s="333"/>
      <c r="K5533" s="333"/>
      <c r="O5533" s="333"/>
      <c r="Q5533" s="333"/>
      <c r="S5533" s="333"/>
      <c r="U5533" s="333"/>
      <c r="W5533" s="333"/>
      <c r="AA5533" s="333"/>
      <c r="AC5533" s="333"/>
      <c r="AE5533" s="333"/>
      <c r="AG5533" s="333"/>
      <c r="AM5533" s="333"/>
      <c r="AO5533" s="333"/>
      <c r="AS5533" s="333"/>
      <c r="AU5533" s="333"/>
      <c r="AW5533" s="333"/>
      <c r="AX5533" s="120"/>
    </row>
    <row r="5534" spans="4:50">
      <c r="D5534" s="120"/>
      <c r="E5534" s="120"/>
      <c r="F5534" s="333"/>
      <c r="G5534" s="333"/>
      <c r="H5534" s="333"/>
      <c r="I5534" s="333"/>
      <c r="K5534" s="333"/>
      <c r="O5534" s="333"/>
      <c r="Q5534" s="333"/>
      <c r="S5534" s="333"/>
      <c r="U5534" s="333"/>
      <c r="W5534" s="333"/>
      <c r="AA5534" s="333"/>
      <c r="AC5534" s="333"/>
      <c r="AE5534" s="333"/>
      <c r="AG5534" s="333"/>
      <c r="AM5534" s="333"/>
      <c r="AO5534" s="333"/>
      <c r="AS5534" s="333"/>
      <c r="AU5534" s="333"/>
      <c r="AW5534" s="333"/>
      <c r="AX5534" s="120"/>
    </row>
    <row r="5535" spans="4:50">
      <c r="D5535" s="120"/>
      <c r="E5535" s="120"/>
      <c r="F5535" s="333"/>
      <c r="G5535" s="333"/>
      <c r="H5535" s="333"/>
      <c r="I5535" s="333"/>
      <c r="K5535" s="333"/>
      <c r="O5535" s="333"/>
      <c r="Q5535" s="333"/>
      <c r="S5535" s="333"/>
      <c r="U5535" s="333"/>
      <c r="W5535" s="333"/>
      <c r="AA5535" s="333"/>
      <c r="AC5535" s="333"/>
      <c r="AE5535" s="333"/>
      <c r="AG5535" s="333"/>
      <c r="AM5535" s="333"/>
      <c r="AO5535" s="333"/>
      <c r="AS5535" s="333"/>
      <c r="AU5535" s="333"/>
      <c r="AW5535" s="333"/>
      <c r="AX5535" s="120"/>
    </row>
    <row r="5536" spans="4:50">
      <c r="D5536" s="120"/>
      <c r="E5536" s="120"/>
      <c r="F5536" s="333"/>
      <c r="G5536" s="333"/>
      <c r="H5536" s="333"/>
      <c r="I5536" s="333"/>
      <c r="K5536" s="333"/>
      <c r="O5536" s="333"/>
      <c r="Q5536" s="333"/>
      <c r="S5536" s="333"/>
      <c r="U5536" s="333"/>
      <c r="W5536" s="333"/>
      <c r="AA5536" s="333"/>
      <c r="AC5536" s="333"/>
      <c r="AE5536" s="333"/>
      <c r="AG5536" s="333"/>
      <c r="AM5536" s="333"/>
      <c r="AO5536" s="333"/>
      <c r="AS5536" s="333"/>
      <c r="AU5536" s="333"/>
      <c r="AW5536" s="333"/>
      <c r="AX5536" s="120"/>
    </row>
    <row r="5537" spans="4:50">
      <c r="D5537" s="120"/>
      <c r="E5537" s="120"/>
      <c r="F5537" s="333"/>
      <c r="G5537" s="333"/>
      <c r="H5537" s="333"/>
      <c r="I5537" s="333"/>
      <c r="K5537" s="333"/>
      <c r="O5537" s="333"/>
      <c r="Q5537" s="333"/>
      <c r="S5537" s="333"/>
      <c r="U5537" s="333"/>
      <c r="W5537" s="333"/>
      <c r="AA5537" s="333"/>
      <c r="AC5537" s="333"/>
      <c r="AE5537" s="333"/>
      <c r="AG5537" s="333"/>
      <c r="AM5537" s="333"/>
      <c r="AO5537" s="333"/>
      <c r="AS5537" s="333"/>
      <c r="AU5537" s="333"/>
      <c r="AW5537" s="333"/>
      <c r="AX5537" s="120"/>
    </row>
    <row r="5538" spans="4:50">
      <c r="D5538" s="120"/>
      <c r="E5538" s="120"/>
      <c r="F5538" s="333"/>
      <c r="G5538" s="333"/>
      <c r="H5538" s="333"/>
      <c r="I5538" s="333"/>
      <c r="K5538" s="333"/>
      <c r="O5538" s="333"/>
      <c r="Q5538" s="333"/>
      <c r="S5538" s="333"/>
      <c r="U5538" s="333"/>
      <c r="W5538" s="333"/>
      <c r="AA5538" s="333"/>
      <c r="AC5538" s="333"/>
      <c r="AE5538" s="333"/>
      <c r="AG5538" s="333"/>
      <c r="AM5538" s="333"/>
      <c r="AO5538" s="333"/>
      <c r="AS5538" s="333"/>
      <c r="AU5538" s="333"/>
      <c r="AW5538" s="333"/>
      <c r="AX5538" s="120"/>
    </row>
    <row r="5539" spans="4:50">
      <c r="D5539" s="120"/>
      <c r="E5539" s="120"/>
      <c r="F5539" s="333"/>
      <c r="G5539" s="333"/>
      <c r="H5539" s="333"/>
      <c r="I5539" s="333"/>
      <c r="K5539" s="333"/>
      <c r="O5539" s="333"/>
      <c r="Q5539" s="333"/>
      <c r="S5539" s="333"/>
      <c r="U5539" s="333"/>
      <c r="W5539" s="333"/>
      <c r="AA5539" s="333"/>
      <c r="AC5539" s="333"/>
      <c r="AE5539" s="333"/>
      <c r="AG5539" s="333"/>
      <c r="AM5539" s="333"/>
      <c r="AO5539" s="333"/>
      <c r="AS5539" s="333"/>
      <c r="AU5539" s="333"/>
      <c r="AW5539" s="333"/>
      <c r="AX5539" s="120"/>
    </row>
    <row r="5540" spans="4:50">
      <c r="D5540" s="120"/>
      <c r="E5540" s="120"/>
      <c r="F5540" s="333"/>
      <c r="G5540" s="333"/>
      <c r="H5540" s="333"/>
      <c r="I5540" s="333"/>
      <c r="K5540" s="333"/>
      <c r="O5540" s="333"/>
      <c r="Q5540" s="333"/>
      <c r="S5540" s="333"/>
      <c r="U5540" s="333"/>
      <c r="W5540" s="333"/>
      <c r="AA5540" s="333"/>
      <c r="AC5540" s="333"/>
      <c r="AE5540" s="333"/>
      <c r="AG5540" s="333"/>
      <c r="AM5540" s="333"/>
      <c r="AO5540" s="333"/>
      <c r="AS5540" s="333"/>
      <c r="AU5540" s="333"/>
      <c r="AW5540" s="333"/>
      <c r="AX5540" s="120"/>
    </row>
    <row r="5541" spans="4:50">
      <c r="D5541" s="120"/>
      <c r="E5541" s="120"/>
      <c r="F5541" s="333"/>
      <c r="G5541" s="333"/>
      <c r="H5541" s="333"/>
      <c r="I5541" s="333"/>
      <c r="K5541" s="333"/>
      <c r="O5541" s="333"/>
      <c r="Q5541" s="333"/>
      <c r="S5541" s="333"/>
      <c r="U5541" s="333"/>
      <c r="W5541" s="333"/>
      <c r="AA5541" s="333"/>
      <c r="AC5541" s="333"/>
      <c r="AE5541" s="333"/>
      <c r="AG5541" s="333"/>
      <c r="AM5541" s="333"/>
      <c r="AO5541" s="333"/>
      <c r="AS5541" s="333"/>
      <c r="AU5541" s="333"/>
      <c r="AW5541" s="333"/>
      <c r="AX5541" s="120"/>
    </row>
    <row r="5542" spans="4:50">
      <c r="D5542" s="120"/>
      <c r="E5542" s="120"/>
      <c r="F5542" s="333"/>
      <c r="G5542" s="333"/>
      <c r="H5542" s="333"/>
      <c r="I5542" s="333"/>
      <c r="K5542" s="333"/>
      <c r="O5542" s="333"/>
      <c r="Q5542" s="333"/>
      <c r="S5542" s="333"/>
      <c r="U5542" s="333"/>
      <c r="W5542" s="333"/>
      <c r="AA5542" s="333"/>
      <c r="AC5542" s="333"/>
      <c r="AE5542" s="333"/>
      <c r="AG5542" s="333"/>
      <c r="AM5542" s="333"/>
      <c r="AO5542" s="333"/>
      <c r="AS5542" s="333"/>
      <c r="AU5542" s="333"/>
      <c r="AW5542" s="333"/>
      <c r="AX5542" s="120"/>
    </row>
    <row r="5543" spans="4:50">
      <c r="D5543" s="120"/>
      <c r="E5543" s="120"/>
      <c r="F5543" s="333"/>
      <c r="G5543" s="333"/>
      <c r="H5543" s="333"/>
      <c r="I5543" s="333"/>
      <c r="K5543" s="333"/>
      <c r="O5543" s="333"/>
      <c r="Q5543" s="333"/>
      <c r="S5543" s="333"/>
      <c r="U5543" s="333"/>
      <c r="W5543" s="333"/>
      <c r="AA5543" s="333"/>
      <c r="AC5543" s="333"/>
      <c r="AE5543" s="333"/>
      <c r="AG5543" s="333"/>
      <c r="AM5543" s="333"/>
      <c r="AO5543" s="333"/>
      <c r="AS5543" s="333"/>
      <c r="AU5543" s="333"/>
      <c r="AW5543" s="333"/>
      <c r="AX5543" s="120"/>
    </row>
    <row r="5544" spans="4:50">
      <c r="D5544" s="120"/>
      <c r="E5544" s="120"/>
      <c r="F5544" s="333"/>
      <c r="G5544" s="333"/>
      <c r="H5544" s="333"/>
      <c r="I5544" s="333"/>
      <c r="K5544" s="333"/>
      <c r="O5544" s="333"/>
      <c r="Q5544" s="333"/>
      <c r="S5544" s="333"/>
      <c r="U5544" s="333"/>
      <c r="W5544" s="333"/>
      <c r="AA5544" s="333"/>
      <c r="AC5544" s="333"/>
      <c r="AE5544" s="333"/>
      <c r="AG5544" s="333"/>
      <c r="AM5544" s="333"/>
      <c r="AO5544" s="333"/>
      <c r="AS5544" s="333"/>
      <c r="AU5544" s="333"/>
      <c r="AW5544" s="333"/>
      <c r="AX5544" s="120"/>
    </row>
    <row r="5545" spans="4:50">
      <c r="D5545" s="120"/>
      <c r="E5545" s="120"/>
      <c r="F5545" s="333"/>
      <c r="G5545" s="333"/>
      <c r="H5545" s="333"/>
      <c r="I5545" s="333"/>
      <c r="K5545" s="333"/>
      <c r="O5545" s="333"/>
      <c r="Q5545" s="333"/>
      <c r="S5545" s="333"/>
      <c r="U5545" s="333"/>
      <c r="W5545" s="333"/>
      <c r="AA5545" s="333"/>
      <c r="AC5545" s="333"/>
      <c r="AE5545" s="333"/>
      <c r="AG5545" s="333"/>
      <c r="AM5545" s="333"/>
      <c r="AO5545" s="333"/>
      <c r="AS5545" s="333"/>
      <c r="AU5545" s="333"/>
      <c r="AW5545" s="333"/>
      <c r="AX5545" s="120"/>
    </row>
    <row r="5546" spans="4:50">
      <c r="D5546" s="120"/>
      <c r="E5546" s="120"/>
      <c r="F5546" s="333"/>
      <c r="G5546" s="333"/>
      <c r="H5546" s="333"/>
      <c r="I5546" s="333"/>
      <c r="K5546" s="333"/>
      <c r="O5546" s="333"/>
      <c r="Q5546" s="333"/>
      <c r="S5546" s="333"/>
      <c r="U5546" s="333"/>
      <c r="W5546" s="333"/>
      <c r="AA5546" s="333"/>
      <c r="AC5546" s="333"/>
      <c r="AE5546" s="333"/>
      <c r="AG5546" s="333"/>
      <c r="AM5546" s="333"/>
      <c r="AO5546" s="333"/>
      <c r="AS5546" s="333"/>
      <c r="AU5546" s="333"/>
      <c r="AW5546" s="333"/>
      <c r="AX5546" s="120"/>
    </row>
    <row r="5547" spans="4:50">
      <c r="D5547" s="120"/>
      <c r="E5547" s="120"/>
      <c r="F5547" s="333"/>
      <c r="G5547" s="333"/>
      <c r="H5547" s="333"/>
      <c r="I5547" s="333"/>
      <c r="K5547" s="333"/>
      <c r="O5547" s="333"/>
      <c r="Q5547" s="333"/>
      <c r="S5547" s="333"/>
      <c r="U5547" s="333"/>
      <c r="W5547" s="333"/>
      <c r="AA5547" s="333"/>
      <c r="AC5547" s="333"/>
      <c r="AE5547" s="333"/>
      <c r="AG5547" s="333"/>
      <c r="AM5547" s="333"/>
      <c r="AO5547" s="333"/>
      <c r="AS5547" s="333"/>
      <c r="AU5547" s="333"/>
      <c r="AW5547" s="333"/>
      <c r="AX5547" s="120"/>
    </row>
    <row r="5548" spans="4:50">
      <c r="D5548" s="120"/>
      <c r="E5548" s="120"/>
      <c r="F5548" s="333"/>
      <c r="G5548" s="333"/>
      <c r="H5548" s="333"/>
      <c r="I5548" s="333"/>
      <c r="K5548" s="333"/>
      <c r="O5548" s="333"/>
      <c r="Q5548" s="333"/>
      <c r="S5548" s="333"/>
      <c r="U5548" s="333"/>
      <c r="W5548" s="333"/>
      <c r="AA5548" s="333"/>
      <c r="AC5548" s="333"/>
      <c r="AE5548" s="333"/>
      <c r="AG5548" s="333"/>
      <c r="AM5548" s="333"/>
      <c r="AO5548" s="333"/>
      <c r="AS5548" s="333"/>
      <c r="AU5548" s="333"/>
      <c r="AW5548" s="333"/>
      <c r="AX5548" s="120"/>
    </row>
    <row r="5549" spans="4:50">
      <c r="D5549" s="120"/>
      <c r="E5549" s="120"/>
      <c r="F5549" s="333"/>
      <c r="G5549" s="333"/>
      <c r="H5549" s="333"/>
      <c r="I5549" s="333"/>
      <c r="K5549" s="333"/>
      <c r="O5549" s="333"/>
      <c r="Q5549" s="333"/>
      <c r="S5549" s="333"/>
      <c r="U5549" s="333"/>
      <c r="W5549" s="333"/>
      <c r="AA5549" s="333"/>
      <c r="AC5549" s="333"/>
      <c r="AE5549" s="333"/>
      <c r="AG5549" s="333"/>
      <c r="AM5549" s="333"/>
      <c r="AO5549" s="333"/>
      <c r="AS5549" s="333"/>
      <c r="AU5549" s="333"/>
      <c r="AW5549" s="333"/>
      <c r="AX5549" s="120"/>
    </row>
    <row r="5550" spans="4:50">
      <c r="D5550" s="120"/>
      <c r="E5550" s="120"/>
      <c r="F5550" s="333"/>
      <c r="G5550" s="333"/>
      <c r="H5550" s="333"/>
      <c r="I5550" s="333"/>
      <c r="K5550" s="333"/>
      <c r="O5550" s="333"/>
      <c r="Q5550" s="333"/>
      <c r="S5550" s="333"/>
      <c r="U5550" s="333"/>
      <c r="W5550" s="333"/>
      <c r="AA5550" s="333"/>
      <c r="AC5550" s="333"/>
      <c r="AE5550" s="333"/>
      <c r="AG5550" s="333"/>
      <c r="AM5550" s="333"/>
      <c r="AO5550" s="333"/>
      <c r="AS5550" s="333"/>
      <c r="AU5550" s="333"/>
      <c r="AW5550" s="333"/>
      <c r="AX5550" s="120"/>
    </row>
    <row r="5551" spans="4:50">
      <c r="D5551" s="120"/>
      <c r="E5551" s="120"/>
      <c r="F5551" s="333"/>
      <c r="G5551" s="333"/>
      <c r="H5551" s="333"/>
      <c r="I5551" s="333"/>
      <c r="K5551" s="333"/>
      <c r="O5551" s="333"/>
      <c r="Q5551" s="333"/>
      <c r="S5551" s="333"/>
      <c r="U5551" s="333"/>
      <c r="W5551" s="333"/>
      <c r="AA5551" s="333"/>
      <c r="AC5551" s="333"/>
      <c r="AE5551" s="333"/>
      <c r="AG5551" s="333"/>
      <c r="AM5551" s="333"/>
      <c r="AO5551" s="333"/>
      <c r="AS5551" s="333"/>
      <c r="AU5551" s="333"/>
      <c r="AW5551" s="333"/>
      <c r="AX5551" s="120"/>
    </row>
    <row r="5552" spans="4:50">
      <c r="D5552" s="120"/>
      <c r="E5552" s="120"/>
      <c r="F5552" s="333"/>
      <c r="G5552" s="333"/>
      <c r="H5552" s="333"/>
      <c r="I5552" s="333"/>
      <c r="K5552" s="333"/>
      <c r="O5552" s="333"/>
      <c r="Q5552" s="333"/>
      <c r="S5552" s="333"/>
      <c r="U5552" s="333"/>
      <c r="W5552" s="333"/>
      <c r="AA5552" s="333"/>
      <c r="AC5552" s="333"/>
      <c r="AE5552" s="333"/>
      <c r="AG5552" s="333"/>
      <c r="AM5552" s="333"/>
      <c r="AO5552" s="333"/>
      <c r="AS5552" s="333"/>
      <c r="AU5552" s="333"/>
      <c r="AW5552" s="333"/>
      <c r="AX5552" s="120"/>
    </row>
    <row r="5553" spans="4:50">
      <c r="D5553" s="120"/>
      <c r="E5553" s="120"/>
      <c r="F5553" s="333"/>
      <c r="G5553" s="333"/>
      <c r="H5553" s="333"/>
      <c r="I5553" s="333"/>
      <c r="K5553" s="333"/>
      <c r="O5553" s="333"/>
      <c r="Q5553" s="333"/>
      <c r="S5553" s="333"/>
      <c r="U5553" s="333"/>
      <c r="W5553" s="333"/>
      <c r="AA5553" s="333"/>
      <c r="AC5553" s="333"/>
      <c r="AE5553" s="333"/>
      <c r="AG5553" s="333"/>
      <c r="AM5553" s="333"/>
      <c r="AO5553" s="333"/>
      <c r="AS5553" s="333"/>
      <c r="AU5553" s="333"/>
      <c r="AW5553" s="333"/>
      <c r="AX5553" s="120"/>
    </row>
    <row r="5554" spans="4:50">
      <c r="D5554" s="120"/>
      <c r="E5554" s="120"/>
      <c r="F5554" s="333"/>
      <c r="G5554" s="333"/>
      <c r="H5554" s="333"/>
      <c r="I5554" s="333"/>
      <c r="K5554" s="333"/>
      <c r="O5554" s="333"/>
      <c r="Q5554" s="333"/>
      <c r="S5554" s="333"/>
      <c r="U5554" s="333"/>
      <c r="W5554" s="333"/>
      <c r="AA5554" s="333"/>
      <c r="AC5554" s="333"/>
      <c r="AE5554" s="333"/>
      <c r="AG5554" s="333"/>
      <c r="AM5554" s="333"/>
      <c r="AO5554" s="333"/>
      <c r="AS5554" s="333"/>
      <c r="AU5554" s="333"/>
      <c r="AW5554" s="333"/>
      <c r="AX5554" s="120"/>
    </row>
    <row r="5555" spans="4:50">
      <c r="D5555" s="120"/>
      <c r="E5555" s="120"/>
      <c r="F5555" s="333"/>
      <c r="G5555" s="333"/>
      <c r="H5555" s="333"/>
      <c r="I5555" s="333"/>
      <c r="K5555" s="333"/>
      <c r="O5555" s="333"/>
      <c r="Q5555" s="333"/>
      <c r="S5555" s="333"/>
      <c r="U5555" s="333"/>
      <c r="W5555" s="333"/>
      <c r="AA5555" s="333"/>
      <c r="AC5555" s="333"/>
      <c r="AE5555" s="333"/>
      <c r="AG5555" s="333"/>
      <c r="AM5555" s="333"/>
      <c r="AO5555" s="333"/>
      <c r="AS5555" s="333"/>
      <c r="AU5555" s="333"/>
      <c r="AW5555" s="333"/>
      <c r="AX5555" s="120"/>
    </row>
    <row r="5556" spans="4:50">
      <c r="D5556" s="120"/>
      <c r="E5556" s="120"/>
      <c r="F5556" s="333"/>
      <c r="G5556" s="333"/>
      <c r="H5556" s="333"/>
      <c r="I5556" s="333"/>
      <c r="K5556" s="333"/>
      <c r="O5556" s="333"/>
      <c r="Q5556" s="333"/>
      <c r="S5556" s="333"/>
      <c r="U5556" s="333"/>
      <c r="W5556" s="333"/>
      <c r="AA5556" s="333"/>
      <c r="AC5556" s="333"/>
      <c r="AE5556" s="333"/>
      <c r="AG5556" s="333"/>
      <c r="AM5556" s="333"/>
      <c r="AO5556" s="333"/>
      <c r="AS5556" s="333"/>
      <c r="AU5556" s="333"/>
      <c r="AW5556" s="333"/>
      <c r="AX5556" s="120"/>
    </row>
    <row r="5557" spans="4:50">
      <c r="D5557" s="120"/>
      <c r="E5557" s="120"/>
      <c r="F5557" s="333"/>
      <c r="G5557" s="333"/>
      <c r="H5557" s="333"/>
      <c r="I5557" s="333"/>
      <c r="K5557" s="333"/>
      <c r="O5557" s="333"/>
      <c r="Q5557" s="333"/>
      <c r="S5557" s="333"/>
      <c r="U5557" s="333"/>
      <c r="W5557" s="333"/>
      <c r="AA5557" s="333"/>
      <c r="AC5557" s="333"/>
      <c r="AE5557" s="333"/>
      <c r="AG5557" s="333"/>
      <c r="AM5557" s="333"/>
      <c r="AO5557" s="333"/>
      <c r="AS5557" s="333"/>
      <c r="AU5557" s="333"/>
      <c r="AW5557" s="333"/>
      <c r="AX5557" s="120"/>
    </row>
    <row r="5558" spans="4:50">
      <c r="D5558" s="120"/>
      <c r="E5558" s="120"/>
      <c r="F5558" s="333"/>
      <c r="G5558" s="333"/>
      <c r="H5558" s="333"/>
      <c r="I5558" s="333"/>
      <c r="K5558" s="333"/>
      <c r="O5558" s="333"/>
      <c r="Q5558" s="333"/>
      <c r="S5558" s="333"/>
      <c r="U5558" s="333"/>
      <c r="W5558" s="333"/>
      <c r="AA5558" s="333"/>
      <c r="AC5558" s="333"/>
      <c r="AE5558" s="333"/>
      <c r="AG5558" s="333"/>
      <c r="AM5558" s="333"/>
      <c r="AO5558" s="333"/>
      <c r="AS5558" s="333"/>
      <c r="AU5558" s="333"/>
      <c r="AW5558" s="333"/>
      <c r="AX5558" s="120"/>
    </row>
    <row r="5559" spans="4:50">
      <c r="D5559" s="120"/>
      <c r="E5559" s="120"/>
      <c r="F5559" s="333"/>
      <c r="G5559" s="333"/>
      <c r="H5559" s="333"/>
      <c r="I5559" s="333"/>
      <c r="K5559" s="333"/>
      <c r="O5559" s="333"/>
      <c r="Q5559" s="333"/>
      <c r="S5559" s="333"/>
      <c r="U5559" s="333"/>
      <c r="W5559" s="333"/>
      <c r="AA5559" s="333"/>
      <c r="AC5559" s="333"/>
      <c r="AE5559" s="333"/>
      <c r="AG5559" s="333"/>
      <c r="AM5559" s="333"/>
      <c r="AO5559" s="333"/>
      <c r="AS5559" s="333"/>
      <c r="AU5559" s="333"/>
      <c r="AW5559" s="333"/>
      <c r="AX5559" s="120"/>
    </row>
    <row r="5560" spans="4:50">
      <c r="D5560" s="120"/>
      <c r="E5560" s="120"/>
      <c r="F5560" s="333"/>
      <c r="G5560" s="333"/>
      <c r="H5560" s="333"/>
      <c r="I5560" s="333"/>
      <c r="K5560" s="333"/>
      <c r="O5560" s="333"/>
      <c r="Q5560" s="333"/>
      <c r="S5560" s="333"/>
      <c r="U5560" s="333"/>
      <c r="W5560" s="333"/>
      <c r="AA5560" s="333"/>
      <c r="AC5560" s="333"/>
      <c r="AE5560" s="333"/>
      <c r="AG5560" s="333"/>
      <c r="AM5560" s="333"/>
      <c r="AO5560" s="333"/>
      <c r="AS5560" s="333"/>
      <c r="AU5560" s="333"/>
      <c r="AW5560" s="333"/>
      <c r="AX5560" s="120"/>
    </row>
    <row r="5561" spans="4:50">
      <c r="D5561" s="120"/>
      <c r="E5561" s="120"/>
      <c r="F5561" s="333"/>
      <c r="G5561" s="333"/>
      <c r="H5561" s="333"/>
      <c r="I5561" s="333"/>
      <c r="K5561" s="333"/>
      <c r="O5561" s="333"/>
      <c r="Q5561" s="333"/>
      <c r="S5561" s="333"/>
      <c r="U5561" s="333"/>
      <c r="W5561" s="333"/>
      <c r="AA5561" s="333"/>
      <c r="AC5561" s="333"/>
      <c r="AE5561" s="333"/>
      <c r="AG5561" s="333"/>
      <c r="AM5561" s="333"/>
      <c r="AO5561" s="333"/>
      <c r="AS5561" s="333"/>
      <c r="AU5561" s="333"/>
      <c r="AW5561" s="333"/>
      <c r="AX5561" s="120"/>
    </row>
    <row r="5562" spans="4:50">
      <c r="D5562" s="120"/>
      <c r="E5562" s="120"/>
      <c r="F5562" s="333"/>
      <c r="G5562" s="333"/>
      <c r="H5562" s="333"/>
      <c r="I5562" s="333"/>
      <c r="K5562" s="333"/>
      <c r="O5562" s="333"/>
      <c r="Q5562" s="333"/>
      <c r="S5562" s="333"/>
      <c r="U5562" s="333"/>
      <c r="W5562" s="333"/>
      <c r="AA5562" s="333"/>
      <c r="AC5562" s="333"/>
      <c r="AE5562" s="333"/>
      <c r="AG5562" s="333"/>
      <c r="AM5562" s="333"/>
      <c r="AO5562" s="333"/>
      <c r="AS5562" s="333"/>
      <c r="AU5562" s="333"/>
      <c r="AW5562" s="333"/>
      <c r="AX5562" s="120"/>
    </row>
    <row r="5563" spans="4:50">
      <c r="D5563" s="120"/>
      <c r="E5563" s="120"/>
      <c r="F5563" s="333"/>
      <c r="G5563" s="333"/>
      <c r="H5563" s="333"/>
      <c r="I5563" s="333"/>
      <c r="K5563" s="333"/>
      <c r="O5563" s="333"/>
      <c r="Q5563" s="333"/>
      <c r="S5563" s="333"/>
      <c r="U5563" s="333"/>
      <c r="W5563" s="333"/>
      <c r="AA5563" s="333"/>
      <c r="AC5563" s="333"/>
      <c r="AE5563" s="333"/>
      <c r="AG5563" s="333"/>
      <c r="AM5563" s="333"/>
      <c r="AO5563" s="333"/>
      <c r="AS5563" s="333"/>
      <c r="AU5563" s="333"/>
      <c r="AW5563" s="333"/>
      <c r="AX5563" s="120"/>
    </row>
    <row r="5564" spans="4:50">
      <c r="D5564" s="120"/>
      <c r="E5564" s="120"/>
      <c r="F5564" s="333"/>
      <c r="G5564" s="333"/>
      <c r="H5564" s="333"/>
      <c r="I5564" s="333"/>
      <c r="K5564" s="333"/>
      <c r="O5564" s="333"/>
      <c r="Q5564" s="333"/>
      <c r="S5564" s="333"/>
      <c r="U5564" s="333"/>
      <c r="W5564" s="333"/>
      <c r="AA5564" s="333"/>
      <c r="AC5564" s="333"/>
      <c r="AE5564" s="333"/>
      <c r="AG5564" s="333"/>
      <c r="AM5564" s="333"/>
      <c r="AO5564" s="333"/>
      <c r="AS5564" s="333"/>
      <c r="AU5564" s="333"/>
      <c r="AW5564" s="333"/>
      <c r="AX5564" s="120"/>
    </row>
    <row r="5565" spans="4:50">
      <c r="D5565" s="120"/>
      <c r="E5565" s="120"/>
      <c r="F5565" s="333"/>
      <c r="G5565" s="333"/>
      <c r="H5565" s="333"/>
      <c r="I5565" s="333"/>
      <c r="K5565" s="333"/>
      <c r="O5565" s="333"/>
      <c r="Q5565" s="333"/>
      <c r="S5565" s="333"/>
      <c r="U5565" s="333"/>
      <c r="W5565" s="333"/>
      <c r="AA5565" s="333"/>
      <c r="AC5565" s="333"/>
      <c r="AE5565" s="333"/>
      <c r="AG5565" s="333"/>
      <c r="AM5565" s="333"/>
      <c r="AO5565" s="333"/>
      <c r="AS5565" s="333"/>
      <c r="AU5565" s="333"/>
      <c r="AW5565" s="333"/>
      <c r="AX5565" s="120"/>
    </row>
    <row r="5566" spans="4:50">
      <c r="D5566" s="120"/>
      <c r="E5566" s="120"/>
      <c r="F5566" s="333"/>
      <c r="G5566" s="333"/>
      <c r="H5566" s="333"/>
      <c r="I5566" s="333"/>
      <c r="K5566" s="333"/>
      <c r="O5566" s="333"/>
      <c r="Q5566" s="333"/>
      <c r="S5566" s="333"/>
      <c r="U5566" s="333"/>
      <c r="W5566" s="333"/>
      <c r="AA5566" s="333"/>
      <c r="AC5566" s="333"/>
      <c r="AE5566" s="333"/>
      <c r="AG5566" s="333"/>
      <c r="AM5566" s="333"/>
      <c r="AO5566" s="333"/>
      <c r="AS5566" s="333"/>
      <c r="AU5566" s="333"/>
      <c r="AW5566" s="333"/>
      <c r="AX5566" s="120"/>
    </row>
    <row r="5567" spans="4:50">
      <c r="D5567" s="120"/>
      <c r="E5567" s="120"/>
      <c r="F5567" s="333"/>
      <c r="G5567" s="333"/>
      <c r="H5567" s="333"/>
      <c r="I5567" s="333"/>
      <c r="K5567" s="333"/>
      <c r="O5567" s="333"/>
      <c r="Q5567" s="333"/>
      <c r="S5567" s="333"/>
      <c r="U5567" s="333"/>
      <c r="W5567" s="333"/>
      <c r="AA5567" s="333"/>
      <c r="AC5567" s="333"/>
      <c r="AE5567" s="333"/>
      <c r="AG5567" s="333"/>
      <c r="AM5567" s="333"/>
      <c r="AO5567" s="333"/>
      <c r="AS5567" s="333"/>
      <c r="AU5567" s="333"/>
      <c r="AW5567" s="333"/>
      <c r="AX5567" s="120"/>
    </row>
    <row r="5568" spans="4:50">
      <c r="D5568" s="120"/>
      <c r="E5568" s="120"/>
      <c r="F5568" s="333"/>
      <c r="G5568" s="333"/>
      <c r="H5568" s="333"/>
      <c r="I5568" s="333"/>
      <c r="K5568" s="333"/>
      <c r="O5568" s="333"/>
      <c r="Q5568" s="333"/>
      <c r="S5568" s="333"/>
      <c r="U5568" s="333"/>
      <c r="W5568" s="333"/>
      <c r="AA5568" s="333"/>
      <c r="AC5568" s="333"/>
      <c r="AE5568" s="333"/>
      <c r="AG5568" s="333"/>
      <c r="AM5568" s="333"/>
      <c r="AO5568" s="333"/>
      <c r="AS5568" s="333"/>
      <c r="AU5568" s="333"/>
      <c r="AW5568" s="333"/>
      <c r="AX5568" s="120"/>
    </row>
    <row r="5569" spans="4:50">
      <c r="D5569" s="120"/>
      <c r="E5569" s="120"/>
      <c r="F5569" s="333"/>
      <c r="G5569" s="333"/>
      <c r="H5569" s="333"/>
      <c r="I5569" s="333"/>
      <c r="K5569" s="333"/>
      <c r="O5569" s="333"/>
      <c r="Q5569" s="333"/>
      <c r="S5569" s="333"/>
      <c r="U5569" s="333"/>
      <c r="W5569" s="333"/>
      <c r="AA5569" s="333"/>
      <c r="AC5569" s="333"/>
      <c r="AE5569" s="333"/>
      <c r="AG5569" s="333"/>
      <c r="AM5569" s="333"/>
      <c r="AO5569" s="333"/>
      <c r="AS5569" s="333"/>
      <c r="AU5569" s="333"/>
      <c r="AW5569" s="333"/>
      <c r="AX5569" s="120"/>
    </row>
    <row r="5570" spans="4:50">
      <c r="D5570" s="120"/>
      <c r="E5570" s="120"/>
      <c r="F5570" s="333"/>
      <c r="G5570" s="333"/>
      <c r="H5570" s="333"/>
      <c r="I5570" s="333"/>
      <c r="K5570" s="333"/>
      <c r="O5570" s="333"/>
      <c r="Q5570" s="333"/>
      <c r="S5570" s="333"/>
      <c r="U5570" s="333"/>
      <c r="W5570" s="333"/>
      <c r="AA5570" s="333"/>
      <c r="AC5570" s="333"/>
      <c r="AE5570" s="333"/>
      <c r="AG5570" s="333"/>
      <c r="AM5570" s="333"/>
      <c r="AO5570" s="333"/>
      <c r="AS5570" s="333"/>
      <c r="AU5570" s="333"/>
      <c r="AW5570" s="333"/>
      <c r="AX5570" s="120"/>
    </row>
    <row r="5571" spans="4:50">
      <c r="D5571" s="120"/>
      <c r="E5571" s="120"/>
      <c r="F5571" s="333"/>
      <c r="G5571" s="333"/>
      <c r="H5571" s="333"/>
      <c r="I5571" s="333"/>
      <c r="K5571" s="333"/>
      <c r="O5571" s="333"/>
      <c r="Q5571" s="333"/>
      <c r="S5571" s="333"/>
      <c r="U5571" s="333"/>
      <c r="W5571" s="333"/>
      <c r="AA5571" s="333"/>
      <c r="AC5571" s="333"/>
      <c r="AE5571" s="333"/>
      <c r="AG5571" s="333"/>
      <c r="AM5571" s="333"/>
      <c r="AO5571" s="333"/>
      <c r="AS5571" s="333"/>
      <c r="AU5571" s="333"/>
      <c r="AW5571" s="333"/>
      <c r="AX5571" s="120"/>
    </row>
    <row r="5572" spans="4:50">
      <c r="D5572" s="120"/>
      <c r="E5572" s="120"/>
      <c r="F5572" s="333"/>
      <c r="G5572" s="333"/>
      <c r="H5572" s="333"/>
      <c r="I5572" s="333"/>
      <c r="K5572" s="333"/>
      <c r="O5572" s="333"/>
      <c r="Q5572" s="333"/>
      <c r="S5572" s="333"/>
      <c r="U5572" s="333"/>
      <c r="W5572" s="333"/>
      <c r="AA5572" s="333"/>
      <c r="AC5572" s="333"/>
      <c r="AE5572" s="333"/>
      <c r="AG5572" s="333"/>
      <c r="AM5572" s="333"/>
      <c r="AO5572" s="333"/>
      <c r="AS5572" s="333"/>
      <c r="AU5572" s="333"/>
      <c r="AW5572" s="333"/>
      <c r="AX5572" s="120"/>
    </row>
    <row r="5573" spans="4:50">
      <c r="D5573" s="120"/>
      <c r="E5573" s="120"/>
      <c r="F5573" s="333"/>
      <c r="G5573" s="333"/>
      <c r="H5573" s="333"/>
      <c r="I5573" s="333"/>
      <c r="K5573" s="333"/>
      <c r="O5573" s="333"/>
      <c r="Q5573" s="333"/>
      <c r="S5573" s="333"/>
      <c r="U5573" s="333"/>
      <c r="W5573" s="333"/>
      <c r="AA5573" s="333"/>
      <c r="AC5573" s="333"/>
      <c r="AE5573" s="333"/>
      <c r="AG5573" s="333"/>
      <c r="AM5573" s="333"/>
      <c r="AO5573" s="333"/>
      <c r="AS5573" s="333"/>
      <c r="AU5573" s="333"/>
      <c r="AW5573" s="333"/>
      <c r="AX5573" s="120"/>
    </row>
    <row r="5574" spans="4:50">
      <c r="D5574" s="120"/>
      <c r="E5574" s="120"/>
      <c r="F5574" s="333"/>
      <c r="G5574" s="333"/>
      <c r="H5574" s="333"/>
      <c r="I5574" s="333"/>
      <c r="K5574" s="333"/>
      <c r="O5574" s="333"/>
      <c r="Q5574" s="333"/>
      <c r="S5574" s="333"/>
      <c r="U5574" s="333"/>
      <c r="W5574" s="333"/>
      <c r="AA5574" s="333"/>
      <c r="AC5574" s="333"/>
      <c r="AE5574" s="333"/>
      <c r="AG5574" s="333"/>
      <c r="AM5574" s="333"/>
      <c r="AO5574" s="333"/>
      <c r="AS5574" s="333"/>
      <c r="AU5574" s="333"/>
      <c r="AW5574" s="333"/>
      <c r="AX5574" s="120"/>
    </row>
    <row r="5575" spans="4:50">
      <c r="D5575" s="120"/>
      <c r="E5575" s="120"/>
      <c r="F5575" s="333"/>
      <c r="G5575" s="333"/>
      <c r="H5575" s="333"/>
      <c r="I5575" s="333"/>
      <c r="K5575" s="333"/>
      <c r="O5575" s="333"/>
      <c r="Q5575" s="333"/>
      <c r="S5575" s="333"/>
      <c r="U5575" s="333"/>
      <c r="W5575" s="333"/>
      <c r="AA5575" s="333"/>
      <c r="AC5575" s="333"/>
      <c r="AE5575" s="333"/>
      <c r="AG5575" s="333"/>
      <c r="AM5575" s="333"/>
      <c r="AO5575" s="333"/>
      <c r="AS5575" s="333"/>
      <c r="AU5575" s="333"/>
      <c r="AW5575" s="333"/>
      <c r="AX5575" s="120"/>
    </row>
    <row r="5576" spans="4:50">
      <c r="D5576" s="120"/>
      <c r="E5576" s="120"/>
      <c r="F5576" s="333"/>
      <c r="G5576" s="333"/>
      <c r="H5576" s="333"/>
      <c r="I5576" s="333"/>
      <c r="K5576" s="333"/>
      <c r="O5576" s="333"/>
      <c r="Q5576" s="333"/>
      <c r="S5576" s="333"/>
      <c r="U5576" s="333"/>
      <c r="W5576" s="333"/>
      <c r="AA5576" s="333"/>
      <c r="AC5576" s="333"/>
      <c r="AE5576" s="333"/>
      <c r="AG5576" s="333"/>
      <c r="AM5576" s="333"/>
      <c r="AO5576" s="333"/>
      <c r="AS5576" s="333"/>
      <c r="AU5576" s="333"/>
      <c r="AW5576" s="333"/>
      <c r="AX5576" s="120"/>
    </row>
    <row r="5577" spans="4:50">
      <c r="D5577" s="120"/>
      <c r="E5577" s="120"/>
      <c r="F5577" s="333"/>
      <c r="G5577" s="333"/>
      <c r="H5577" s="333"/>
      <c r="I5577" s="333"/>
      <c r="K5577" s="333"/>
      <c r="O5577" s="333"/>
      <c r="Q5577" s="333"/>
      <c r="S5577" s="333"/>
      <c r="U5577" s="333"/>
      <c r="W5577" s="333"/>
      <c r="AA5577" s="333"/>
      <c r="AC5577" s="333"/>
      <c r="AE5577" s="333"/>
      <c r="AG5577" s="333"/>
      <c r="AM5577" s="333"/>
      <c r="AO5577" s="333"/>
      <c r="AS5577" s="333"/>
      <c r="AU5577" s="333"/>
      <c r="AW5577" s="333"/>
      <c r="AX5577" s="120"/>
    </row>
    <row r="5578" spans="4:50">
      <c r="D5578" s="120"/>
      <c r="E5578" s="120"/>
      <c r="F5578" s="333"/>
      <c r="G5578" s="333"/>
      <c r="H5578" s="333"/>
      <c r="I5578" s="333"/>
      <c r="K5578" s="333"/>
      <c r="O5578" s="333"/>
      <c r="Q5578" s="333"/>
      <c r="S5578" s="333"/>
      <c r="U5578" s="333"/>
      <c r="W5578" s="333"/>
      <c r="AA5578" s="333"/>
      <c r="AC5578" s="333"/>
      <c r="AE5578" s="333"/>
      <c r="AG5578" s="333"/>
      <c r="AM5578" s="333"/>
      <c r="AO5578" s="333"/>
      <c r="AS5578" s="333"/>
      <c r="AU5578" s="333"/>
      <c r="AW5578" s="333"/>
      <c r="AX5578" s="120"/>
    </row>
    <row r="5579" spans="4:50">
      <c r="D5579" s="120"/>
      <c r="E5579" s="120"/>
      <c r="F5579" s="333"/>
      <c r="G5579" s="333"/>
      <c r="H5579" s="333"/>
      <c r="I5579" s="333"/>
      <c r="K5579" s="333"/>
      <c r="O5579" s="333"/>
      <c r="Q5579" s="333"/>
      <c r="S5579" s="333"/>
      <c r="U5579" s="333"/>
      <c r="W5579" s="333"/>
      <c r="AA5579" s="333"/>
      <c r="AC5579" s="333"/>
      <c r="AE5579" s="333"/>
      <c r="AG5579" s="333"/>
      <c r="AM5579" s="333"/>
      <c r="AO5579" s="333"/>
      <c r="AS5579" s="333"/>
      <c r="AU5579" s="333"/>
      <c r="AW5579" s="333"/>
      <c r="AX5579" s="120"/>
    </row>
    <row r="5580" spans="4:50">
      <c r="D5580" s="120"/>
      <c r="E5580" s="120"/>
      <c r="F5580" s="333"/>
      <c r="G5580" s="333"/>
      <c r="H5580" s="333"/>
      <c r="I5580" s="333"/>
      <c r="K5580" s="333"/>
      <c r="O5580" s="333"/>
      <c r="Q5580" s="333"/>
      <c r="S5580" s="333"/>
      <c r="U5580" s="333"/>
      <c r="W5580" s="333"/>
      <c r="AA5580" s="333"/>
      <c r="AC5580" s="333"/>
      <c r="AE5580" s="333"/>
      <c r="AG5580" s="333"/>
      <c r="AM5580" s="333"/>
      <c r="AO5580" s="333"/>
      <c r="AS5580" s="333"/>
      <c r="AU5580" s="333"/>
      <c r="AW5580" s="333"/>
      <c r="AX5580" s="120"/>
    </row>
    <row r="5581" spans="4:50">
      <c r="D5581" s="120"/>
      <c r="E5581" s="120"/>
      <c r="F5581" s="333"/>
      <c r="G5581" s="333"/>
      <c r="H5581" s="333"/>
      <c r="I5581" s="333"/>
      <c r="K5581" s="333"/>
      <c r="O5581" s="333"/>
      <c r="Q5581" s="333"/>
      <c r="S5581" s="333"/>
      <c r="U5581" s="333"/>
      <c r="W5581" s="333"/>
      <c r="AA5581" s="333"/>
      <c r="AC5581" s="333"/>
      <c r="AE5581" s="333"/>
      <c r="AG5581" s="333"/>
      <c r="AM5581" s="333"/>
      <c r="AO5581" s="333"/>
      <c r="AS5581" s="333"/>
      <c r="AU5581" s="333"/>
      <c r="AW5581" s="333"/>
      <c r="AX5581" s="120"/>
    </row>
    <row r="5582" spans="4:50">
      <c r="D5582" s="120"/>
      <c r="E5582" s="120"/>
      <c r="F5582" s="333"/>
      <c r="G5582" s="333"/>
      <c r="H5582" s="333"/>
      <c r="I5582" s="333"/>
      <c r="K5582" s="333"/>
      <c r="O5582" s="333"/>
      <c r="Q5582" s="333"/>
      <c r="S5582" s="333"/>
      <c r="U5582" s="333"/>
      <c r="W5582" s="333"/>
      <c r="AA5582" s="333"/>
      <c r="AC5582" s="333"/>
      <c r="AE5582" s="333"/>
      <c r="AG5582" s="333"/>
      <c r="AM5582" s="333"/>
      <c r="AO5582" s="333"/>
      <c r="AS5582" s="333"/>
      <c r="AU5582" s="333"/>
      <c r="AW5582" s="333"/>
      <c r="AX5582" s="120"/>
    </row>
    <row r="5583" spans="4:50">
      <c r="D5583" s="120"/>
      <c r="E5583" s="120"/>
      <c r="F5583" s="333"/>
      <c r="G5583" s="333"/>
      <c r="H5583" s="333"/>
      <c r="I5583" s="333"/>
      <c r="K5583" s="333"/>
      <c r="O5583" s="333"/>
      <c r="Q5583" s="333"/>
      <c r="S5583" s="333"/>
      <c r="U5583" s="333"/>
      <c r="W5583" s="333"/>
      <c r="AA5583" s="333"/>
      <c r="AC5583" s="333"/>
      <c r="AE5583" s="333"/>
      <c r="AG5583" s="333"/>
      <c r="AM5583" s="333"/>
      <c r="AO5583" s="333"/>
      <c r="AS5583" s="333"/>
      <c r="AU5583" s="333"/>
      <c r="AW5583" s="333"/>
      <c r="AX5583" s="120"/>
    </row>
    <row r="5584" spans="4:50">
      <c r="D5584" s="120"/>
      <c r="E5584" s="120"/>
      <c r="F5584" s="333"/>
      <c r="G5584" s="333"/>
      <c r="H5584" s="333"/>
      <c r="I5584" s="333"/>
      <c r="K5584" s="333"/>
      <c r="O5584" s="333"/>
      <c r="Q5584" s="333"/>
      <c r="S5584" s="333"/>
      <c r="U5584" s="333"/>
      <c r="W5584" s="333"/>
      <c r="AA5584" s="333"/>
      <c r="AC5584" s="333"/>
      <c r="AE5584" s="333"/>
      <c r="AG5584" s="333"/>
      <c r="AM5584" s="333"/>
      <c r="AO5584" s="333"/>
      <c r="AS5584" s="333"/>
      <c r="AU5584" s="333"/>
      <c r="AW5584" s="333"/>
      <c r="AX5584" s="120"/>
    </row>
    <row r="5585" spans="4:50">
      <c r="D5585" s="120"/>
      <c r="E5585" s="120"/>
      <c r="F5585" s="333"/>
      <c r="G5585" s="333"/>
      <c r="H5585" s="333"/>
      <c r="I5585" s="333"/>
      <c r="K5585" s="333"/>
      <c r="O5585" s="333"/>
      <c r="Q5585" s="333"/>
      <c r="S5585" s="333"/>
      <c r="U5585" s="333"/>
      <c r="W5585" s="333"/>
      <c r="AA5585" s="333"/>
      <c r="AC5585" s="333"/>
      <c r="AE5585" s="333"/>
      <c r="AG5585" s="333"/>
      <c r="AM5585" s="333"/>
      <c r="AO5585" s="333"/>
      <c r="AS5585" s="333"/>
      <c r="AU5585" s="333"/>
      <c r="AW5585" s="333"/>
      <c r="AX5585" s="120"/>
    </row>
    <row r="5586" spans="4:50">
      <c r="D5586" s="120"/>
      <c r="E5586" s="120"/>
      <c r="F5586" s="333"/>
      <c r="G5586" s="333"/>
      <c r="H5586" s="333"/>
      <c r="I5586" s="333"/>
      <c r="K5586" s="333"/>
      <c r="O5586" s="333"/>
      <c r="Q5586" s="333"/>
      <c r="S5586" s="333"/>
      <c r="U5586" s="333"/>
      <c r="W5586" s="333"/>
      <c r="AA5586" s="333"/>
      <c r="AC5586" s="333"/>
      <c r="AE5586" s="333"/>
      <c r="AG5586" s="333"/>
      <c r="AM5586" s="333"/>
      <c r="AO5586" s="333"/>
      <c r="AS5586" s="333"/>
      <c r="AU5586" s="333"/>
      <c r="AW5586" s="333"/>
      <c r="AX5586" s="120"/>
    </row>
    <row r="5587" spans="4:50">
      <c r="D5587" s="120"/>
      <c r="E5587" s="120"/>
      <c r="F5587" s="333"/>
      <c r="G5587" s="333"/>
      <c r="H5587" s="333"/>
      <c r="I5587" s="333"/>
      <c r="K5587" s="333"/>
      <c r="O5587" s="333"/>
      <c r="Q5587" s="333"/>
      <c r="S5587" s="333"/>
      <c r="U5587" s="333"/>
      <c r="W5587" s="333"/>
      <c r="AA5587" s="333"/>
      <c r="AC5587" s="333"/>
      <c r="AE5587" s="333"/>
      <c r="AG5587" s="333"/>
      <c r="AM5587" s="333"/>
      <c r="AO5587" s="333"/>
      <c r="AS5587" s="333"/>
      <c r="AU5587" s="333"/>
      <c r="AW5587" s="333"/>
      <c r="AX5587" s="120"/>
    </row>
    <row r="5588" spans="4:50">
      <c r="D5588" s="120"/>
      <c r="E5588" s="120"/>
      <c r="F5588" s="333"/>
      <c r="G5588" s="333"/>
      <c r="H5588" s="333"/>
      <c r="I5588" s="333"/>
      <c r="K5588" s="333"/>
      <c r="O5588" s="333"/>
      <c r="Q5588" s="333"/>
      <c r="S5588" s="333"/>
      <c r="U5588" s="333"/>
      <c r="W5588" s="333"/>
      <c r="AA5588" s="333"/>
      <c r="AC5588" s="333"/>
      <c r="AE5588" s="333"/>
      <c r="AG5588" s="333"/>
      <c r="AM5588" s="333"/>
      <c r="AO5588" s="333"/>
      <c r="AS5588" s="333"/>
      <c r="AU5588" s="333"/>
      <c r="AW5588" s="333"/>
      <c r="AX5588" s="120"/>
    </row>
    <row r="5589" spans="4:50">
      <c r="D5589" s="120"/>
      <c r="E5589" s="120"/>
      <c r="F5589" s="333"/>
      <c r="G5589" s="333"/>
      <c r="H5589" s="333"/>
      <c r="I5589" s="333"/>
      <c r="K5589" s="333"/>
      <c r="O5589" s="333"/>
      <c r="Q5589" s="333"/>
      <c r="S5589" s="333"/>
      <c r="U5589" s="333"/>
      <c r="W5589" s="333"/>
      <c r="AA5589" s="333"/>
      <c r="AC5589" s="333"/>
      <c r="AE5589" s="333"/>
      <c r="AG5589" s="333"/>
      <c r="AM5589" s="333"/>
      <c r="AO5589" s="333"/>
      <c r="AS5589" s="333"/>
      <c r="AU5589" s="333"/>
      <c r="AW5589" s="333"/>
      <c r="AX5589" s="120"/>
    </row>
    <row r="5590" spans="4:50">
      <c r="D5590" s="120"/>
      <c r="E5590" s="120"/>
      <c r="F5590" s="333"/>
      <c r="G5590" s="333"/>
      <c r="H5590" s="333"/>
      <c r="I5590" s="333"/>
      <c r="K5590" s="333"/>
      <c r="O5590" s="333"/>
      <c r="Q5590" s="333"/>
      <c r="S5590" s="333"/>
      <c r="U5590" s="333"/>
      <c r="W5590" s="333"/>
      <c r="AA5590" s="333"/>
      <c r="AC5590" s="333"/>
      <c r="AE5590" s="333"/>
      <c r="AG5590" s="333"/>
      <c r="AM5590" s="333"/>
      <c r="AO5590" s="333"/>
      <c r="AS5590" s="333"/>
      <c r="AU5590" s="333"/>
      <c r="AW5590" s="333"/>
      <c r="AX5590" s="120"/>
    </row>
    <row r="5591" spans="4:50">
      <c r="D5591" s="120"/>
      <c r="E5591" s="120"/>
      <c r="F5591" s="333"/>
      <c r="G5591" s="333"/>
      <c r="H5591" s="333"/>
      <c r="I5591" s="333"/>
      <c r="K5591" s="333"/>
      <c r="O5591" s="333"/>
      <c r="Q5591" s="333"/>
      <c r="S5591" s="333"/>
      <c r="U5591" s="333"/>
      <c r="W5591" s="333"/>
      <c r="AA5591" s="333"/>
      <c r="AC5591" s="333"/>
      <c r="AE5591" s="333"/>
      <c r="AG5591" s="333"/>
      <c r="AM5591" s="333"/>
      <c r="AO5591" s="333"/>
      <c r="AS5591" s="333"/>
      <c r="AU5591" s="333"/>
      <c r="AW5591" s="333"/>
      <c r="AX5591" s="120"/>
    </row>
    <row r="5592" spans="4:50">
      <c r="D5592" s="120"/>
      <c r="E5592" s="120"/>
      <c r="F5592" s="333"/>
      <c r="G5592" s="333"/>
      <c r="H5592" s="333"/>
      <c r="I5592" s="333"/>
      <c r="K5592" s="333"/>
      <c r="O5592" s="333"/>
      <c r="Q5592" s="333"/>
      <c r="S5592" s="333"/>
      <c r="U5592" s="333"/>
      <c r="W5592" s="333"/>
      <c r="AA5592" s="333"/>
      <c r="AC5592" s="333"/>
      <c r="AE5592" s="333"/>
      <c r="AG5592" s="333"/>
      <c r="AM5592" s="333"/>
      <c r="AO5592" s="333"/>
      <c r="AS5592" s="333"/>
      <c r="AU5592" s="333"/>
      <c r="AW5592" s="333"/>
      <c r="AX5592" s="120"/>
    </row>
    <row r="5593" spans="4:50">
      <c r="D5593" s="120"/>
      <c r="E5593" s="120"/>
      <c r="F5593" s="333"/>
      <c r="G5593" s="333"/>
      <c r="H5593" s="333"/>
      <c r="I5593" s="333"/>
      <c r="K5593" s="333"/>
      <c r="O5593" s="333"/>
      <c r="Q5593" s="333"/>
      <c r="S5593" s="333"/>
      <c r="U5593" s="333"/>
      <c r="W5593" s="333"/>
      <c r="AA5593" s="333"/>
      <c r="AC5593" s="333"/>
      <c r="AE5593" s="333"/>
      <c r="AG5593" s="333"/>
      <c r="AM5593" s="333"/>
      <c r="AO5593" s="333"/>
      <c r="AS5593" s="333"/>
      <c r="AU5593" s="333"/>
      <c r="AW5593" s="333"/>
      <c r="AX5593" s="120"/>
    </row>
    <row r="5594" spans="4:50">
      <c r="D5594" s="120"/>
      <c r="E5594" s="120"/>
      <c r="F5594" s="333"/>
      <c r="G5594" s="333"/>
      <c r="H5594" s="333"/>
      <c r="I5594" s="333"/>
      <c r="K5594" s="333"/>
      <c r="O5594" s="333"/>
      <c r="Q5594" s="333"/>
      <c r="S5594" s="333"/>
      <c r="U5594" s="333"/>
      <c r="W5594" s="333"/>
      <c r="AA5594" s="333"/>
      <c r="AC5594" s="333"/>
      <c r="AE5594" s="333"/>
      <c r="AG5594" s="333"/>
      <c r="AM5594" s="333"/>
      <c r="AO5594" s="333"/>
      <c r="AS5594" s="333"/>
      <c r="AU5594" s="333"/>
      <c r="AW5594" s="333"/>
      <c r="AX5594" s="120"/>
    </row>
    <row r="5595" spans="4:50">
      <c r="D5595" s="120"/>
      <c r="E5595" s="120"/>
      <c r="F5595" s="333"/>
      <c r="G5595" s="333"/>
      <c r="H5595" s="333"/>
      <c r="I5595" s="333"/>
      <c r="K5595" s="333"/>
      <c r="O5595" s="333"/>
      <c r="Q5595" s="333"/>
      <c r="S5595" s="333"/>
      <c r="U5595" s="333"/>
      <c r="W5595" s="333"/>
      <c r="AA5595" s="333"/>
      <c r="AC5595" s="333"/>
      <c r="AE5595" s="333"/>
      <c r="AG5595" s="333"/>
      <c r="AM5595" s="333"/>
      <c r="AO5595" s="333"/>
      <c r="AS5595" s="333"/>
      <c r="AU5595" s="333"/>
      <c r="AW5595" s="333"/>
      <c r="AX5595" s="120"/>
    </row>
    <row r="5596" spans="4:50">
      <c r="D5596" s="120"/>
      <c r="E5596" s="120"/>
      <c r="F5596" s="333"/>
      <c r="G5596" s="333"/>
      <c r="H5596" s="333"/>
      <c r="I5596" s="333"/>
      <c r="K5596" s="333"/>
      <c r="O5596" s="333"/>
      <c r="Q5596" s="333"/>
      <c r="S5596" s="333"/>
      <c r="U5596" s="333"/>
      <c r="W5596" s="333"/>
      <c r="AA5596" s="333"/>
      <c r="AC5596" s="333"/>
      <c r="AE5596" s="333"/>
      <c r="AG5596" s="333"/>
      <c r="AM5596" s="333"/>
      <c r="AO5596" s="333"/>
      <c r="AS5596" s="333"/>
      <c r="AU5596" s="333"/>
      <c r="AW5596" s="333"/>
      <c r="AX5596" s="120"/>
    </row>
    <row r="5597" spans="4:50">
      <c r="D5597" s="120"/>
      <c r="E5597" s="120"/>
      <c r="F5597" s="333"/>
      <c r="G5597" s="333"/>
      <c r="H5597" s="333"/>
      <c r="I5597" s="333"/>
      <c r="K5597" s="333"/>
      <c r="O5597" s="333"/>
      <c r="Q5597" s="333"/>
      <c r="S5597" s="333"/>
      <c r="U5597" s="333"/>
      <c r="W5597" s="333"/>
      <c r="AA5597" s="333"/>
      <c r="AC5597" s="333"/>
      <c r="AE5597" s="333"/>
      <c r="AG5597" s="333"/>
      <c r="AM5597" s="333"/>
      <c r="AO5597" s="333"/>
      <c r="AS5597" s="333"/>
      <c r="AU5597" s="333"/>
      <c r="AW5597" s="333"/>
      <c r="AX5597" s="120"/>
    </row>
    <row r="5598" spans="4:50">
      <c r="D5598" s="120"/>
      <c r="E5598" s="120"/>
      <c r="F5598" s="333"/>
      <c r="G5598" s="333"/>
      <c r="H5598" s="333"/>
      <c r="I5598" s="333"/>
      <c r="K5598" s="333"/>
      <c r="O5598" s="333"/>
      <c r="Q5598" s="333"/>
      <c r="S5598" s="333"/>
      <c r="U5598" s="333"/>
      <c r="W5598" s="333"/>
      <c r="AA5598" s="333"/>
      <c r="AC5598" s="333"/>
      <c r="AE5598" s="333"/>
      <c r="AG5598" s="333"/>
      <c r="AM5598" s="333"/>
      <c r="AO5598" s="333"/>
      <c r="AS5598" s="333"/>
      <c r="AU5598" s="333"/>
      <c r="AW5598" s="333"/>
      <c r="AX5598" s="120"/>
    </row>
    <row r="5599" spans="4:50">
      <c r="D5599" s="120"/>
      <c r="E5599" s="120"/>
      <c r="F5599" s="333"/>
      <c r="G5599" s="333"/>
      <c r="H5599" s="333"/>
      <c r="I5599" s="333"/>
      <c r="K5599" s="333"/>
      <c r="O5599" s="333"/>
      <c r="Q5599" s="333"/>
      <c r="S5599" s="333"/>
      <c r="U5599" s="333"/>
      <c r="W5599" s="333"/>
      <c r="AA5599" s="333"/>
      <c r="AC5599" s="333"/>
      <c r="AE5599" s="333"/>
      <c r="AG5599" s="333"/>
      <c r="AM5599" s="333"/>
      <c r="AO5599" s="333"/>
      <c r="AS5599" s="333"/>
      <c r="AU5599" s="333"/>
      <c r="AW5599" s="333"/>
      <c r="AX5599" s="120"/>
    </row>
    <row r="5600" spans="4:50">
      <c r="D5600" s="120"/>
      <c r="E5600" s="120"/>
      <c r="F5600" s="333"/>
      <c r="G5600" s="333"/>
      <c r="H5600" s="333"/>
      <c r="I5600" s="333"/>
      <c r="K5600" s="333"/>
      <c r="O5600" s="333"/>
      <c r="Q5600" s="333"/>
      <c r="S5600" s="333"/>
      <c r="U5600" s="333"/>
      <c r="W5600" s="333"/>
      <c r="AA5600" s="333"/>
      <c r="AC5600" s="333"/>
      <c r="AE5600" s="333"/>
      <c r="AG5600" s="333"/>
      <c r="AM5600" s="333"/>
      <c r="AO5600" s="333"/>
      <c r="AS5600" s="333"/>
      <c r="AU5600" s="333"/>
      <c r="AW5600" s="333"/>
      <c r="AX5600" s="120"/>
    </row>
    <row r="5601" spans="4:50">
      <c r="D5601" s="120"/>
      <c r="E5601" s="120"/>
      <c r="F5601" s="333"/>
      <c r="G5601" s="333"/>
      <c r="H5601" s="333"/>
      <c r="I5601" s="333"/>
      <c r="K5601" s="333"/>
      <c r="O5601" s="333"/>
      <c r="Q5601" s="333"/>
      <c r="S5601" s="333"/>
      <c r="U5601" s="333"/>
      <c r="W5601" s="333"/>
      <c r="AA5601" s="333"/>
      <c r="AC5601" s="333"/>
      <c r="AE5601" s="333"/>
      <c r="AG5601" s="333"/>
      <c r="AM5601" s="333"/>
      <c r="AO5601" s="333"/>
      <c r="AS5601" s="333"/>
      <c r="AU5601" s="333"/>
      <c r="AW5601" s="333"/>
      <c r="AX5601" s="120"/>
    </row>
    <row r="5602" spans="4:50">
      <c r="D5602" s="120"/>
      <c r="E5602" s="120"/>
      <c r="F5602" s="333"/>
      <c r="G5602" s="333"/>
      <c r="H5602" s="333"/>
      <c r="I5602" s="333"/>
      <c r="K5602" s="333"/>
      <c r="O5602" s="333"/>
      <c r="Q5602" s="333"/>
      <c r="S5602" s="333"/>
      <c r="U5602" s="333"/>
      <c r="W5602" s="333"/>
      <c r="AA5602" s="333"/>
      <c r="AC5602" s="333"/>
      <c r="AE5602" s="333"/>
      <c r="AG5602" s="333"/>
      <c r="AM5602" s="333"/>
      <c r="AO5602" s="333"/>
      <c r="AS5602" s="333"/>
      <c r="AU5602" s="333"/>
      <c r="AW5602" s="333"/>
      <c r="AX5602" s="120"/>
    </row>
    <row r="5603" spans="4:50">
      <c r="D5603" s="120"/>
      <c r="E5603" s="120"/>
      <c r="F5603" s="333"/>
      <c r="G5603" s="333"/>
      <c r="H5603" s="333"/>
      <c r="I5603" s="333"/>
      <c r="K5603" s="333"/>
      <c r="O5603" s="333"/>
      <c r="Q5603" s="333"/>
      <c r="S5603" s="333"/>
      <c r="U5603" s="333"/>
      <c r="W5603" s="333"/>
      <c r="AA5603" s="333"/>
      <c r="AC5603" s="333"/>
      <c r="AE5603" s="333"/>
      <c r="AG5603" s="333"/>
      <c r="AM5603" s="333"/>
      <c r="AO5603" s="333"/>
      <c r="AS5603" s="333"/>
      <c r="AU5603" s="333"/>
      <c r="AW5603" s="333"/>
      <c r="AX5603" s="120"/>
    </row>
    <row r="5604" spans="4:50">
      <c r="D5604" s="120"/>
      <c r="E5604" s="120"/>
      <c r="F5604" s="333"/>
      <c r="G5604" s="333"/>
      <c r="H5604" s="333"/>
      <c r="I5604" s="333"/>
      <c r="K5604" s="333"/>
      <c r="O5604" s="333"/>
      <c r="Q5604" s="333"/>
      <c r="S5604" s="333"/>
      <c r="U5604" s="333"/>
      <c r="W5604" s="333"/>
      <c r="AA5604" s="333"/>
      <c r="AC5604" s="333"/>
      <c r="AE5604" s="333"/>
      <c r="AG5604" s="333"/>
      <c r="AM5604" s="333"/>
      <c r="AO5604" s="333"/>
      <c r="AS5604" s="333"/>
      <c r="AU5604" s="333"/>
      <c r="AW5604" s="333"/>
      <c r="AX5604" s="120"/>
    </row>
  </sheetData>
  <mergeCells count="38">
    <mergeCell ref="BW2:BY2"/>
    <mergeCell ref="B20:C20"/>
    <mergeCell ref="B22:C22"/>
    <mergeCell ref="B23:C23"/>
    <mergeCell ref="BL2:BL3"/>
    <mergeCell ref="BM2:BM3"/>
    <mergeCell ref="CG2:CJ2"/>
    <mergeCell ref="BM12:BN12"/>
    <mergeCell ref="B14:C14"/>
    <mergeCell ref="BN2:BN3"/>
    <mergeCell ref="BO2:BO3"/>
    <mergeCell ref="BP2:BP3"/>
    <mergeCell ref="BU2:BU3"/>
    <mergeCell ref="BV2:BV3"/>
    <mergeCell ref="BZ2:BZ3"/>
    <mergeCell ref="CA2:CA3"/>
    <mergeCell ref="CB2:CB3"/>
    <mergeCell ref="CC2:CC3"/>
    <mergeCell ref="CD2:CD3"/>
    <mergeCell ref="CE2:CE3"/>
    <mergeCell ref="CF2:CF3"/>
    <mergeCell ref="BQ2:BT2"/>
    <mergeCell ref="A1:BF1"/>
    <mergeCell ref="A2:E2"/>
    <mergeCell ref="F2:I2"/>
    <mergeCell ref="J2:M2"/>
    <mergeCell ref="N2:Q2"/>
    <mergeCell ref="R2:S2"/>
    <mergeCell ref="T2:W2"/>
    <mergeCell ref="X2:AA2"/>
    <mergeCell ref="AB2:AE2"/>
    <mergeCell ref="AF2:AI2"/>
    <mergeCell ref="AJ2:AM2"/>
    <mergeCell ref="AN2:AQ2"/>
    <mergeCell ref="AR2:AS2"/>
    <mergeCell ref="AT2:AW2"/>
    <mergeCell ref="AX2:AY2"/>
    <mergeCell ref="AZ2:BC2"/>
  </mergeCell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"/>
  <sheetViews>
    <sheetView topLeftCell="C9" workbookViewId="0">
      <selection activeCell="J33" sqref="J33"/>
    </sheetView>
  </sheetViews>
  <sheetFormatPr defaultColWidth="9" defaultRowHeight="15"/>
  <cols>
    <col min="2" max="2" width="23.58203125" customWidth="1"/>
    <col min="3" max="6" width="15.58203125" customWidth="1"/>
    <col min="8" max="8" width="15.75" customWidth="1"/>
    <col min="9" max="9" width="18.5" customWidth="1"/>
    <col min="10" max="10" width="15.08203125" customWidth="1"/>
    <col min="11" max="11" width="15.25" customWidth="1"/>
    <col min="12" max="12" width="15.58203125" customWidth="1"/>
    <col min="13" max="13" width="16.08203125" customWidth="1"/>
    <col min="14" max="14" width="14.58203125" customWidth="1"/>
    <col min="15" max="15" width="13.75" customWidth="1"/>
    <col min="16" max="16" width="14.25" customWidth="1"/>
    <col min="17" max="17" width="14.08203125" customWidth="1"/>
    <col min="18" max="18" width="15.5" customWidth="1"/>
    <col min="19" max="19" width="14.08203125" customWidth="1"/>
    <col min="20" max="20" width="17.08203125" customWidth="1"/>
  </cols>
  <sheetData>
    <row r="1" spans="1:20" ht="17.5">
      <c r="A1" s="758" t="s">
        <v>91</v>
      </c>
      <c r="B1" s="758"/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292"/>
      <c r="S1" s="292"/>
      <c r="T1" s="292"/>
    </row>
    <row r="2" spans="1:20">
      <c r="A2" s="292"/>
      <c r="B2" s="292" t="s">
        <v>92</v>
      </c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292"/>
      <c r="R2" s="292"/>
      <c r="S2" s="292"/>
      <c r="T2" s="292"/>
    </row>
    <row r="3" spans="1:20">
      <c r="A3" s="292"/>
      <c r="B3" s="292"/>
      <c r="C3" s="292"/>
      <c r="D3" s="292"/>
      <c r="E3" s="292"/>
      <c r="F3" s="292"/>
      <c r="G3" s="292"/>
      <c r="H3" s="292"/>
      <c r="I3" s="292"/>
      <c r="J3" s="292"/>
      <c r="K3" s="292"/>
      <c r="L3" s="292"/>
      <c r="M3" s="292"/>
      <c r="N3" s="292"/>
      <c r="O3" s="292"/>
      <c r="P3" s="292"/>
      <c r="Q3" s="292"/>
      <c r="R3" s="292"/>
      <c r="S3" s="292"/>
      <c r="T3" s="292"/>
    </row>
    <row r="4" spans="1:20" ht="15.75" customHeight="1">
      <c r="A4" s="292"/>
      <c r="B4" s="292"/>
      <c r="C4" s="292"/>
      <c r="D4" s="292"/>
      <c r="E4" s="292"/>
      <c r="F4" s="292"/>
      <c r="G4" s="292"/>
      <c r="H4" s="292"/>
      <c r="I4" s="292"/>
      <c r="J4" s="759" t="s">
        <v>93</v>
      </c>
      <c r="K4" s="759"/>
      <c r="L4" s="329"/>
      <c r="M4" s="329"/>
      <c r="N4" s="760" t="s">
        <v>94</v>
      </c>
      <c r="O4" s="761"/>
      <c r="P4" s="761"/>
      <c r="Q4" s="762"/>
      <c r="R4" s="292"/>
      <c r="S4" s="292"/>
      <c r="T4" s="292"/>
    </row>
    <row r="5" spans="1:20" ht="15.75" customHeight="1">
      <c r="A5" s="771" t="s">
        <v>95</v>
      </c>
      <c r="B5" s="771" t="s">
        <v>96</v>
      </c>
      <c r="C5" s="293"/>
      <c r="D5" s="293"/>
      <c r="E5" s="771" t="s">
        <v>97</v>
      </c>
      <c r="F5" s="293"/>
      <c r="G5" s="769" t="s">
        <v>98</v>
      </c>
      <c r="H5" s="769" t="s">
        <v>99</v>
      </c>
      <c r="I5" s="769" t="s">
        <v>100</v>
      </c>
      <c r="J5" s="769" t="s">
        <v>101</v>
      </c>
      <c r="K5" s="769" t="s">
        <v>102</v>
      </c>
      <c r="L5" s="769" t="s">
        <v>103</v>
      </c>
      <c r="M5" s="769" t="s">
        <v>29</v>
      </c>
      <c r="N5" s="769" t="s">
        <v>104</v>
      </c>
      <c r="O5" s="769" t="s">
        <v>59</v>
      </c>
      <c r="P5" s="769" t="s">
        <v>105</v>
      </c>
      <c r="Q5" s="769" t="s">
        <v>106</v>
      </c>
      <c r="R5" s="778" t="s">
        <v>31</v>
      </c>
      <c r="S5" s="779"/>
      <c r="T5" s="769" t="s">
        <v>107</v>
      </c>
    </row>
    <row r="6" spans="1:20" ht="45">
      <c r="A6" s="772"/>
      <c r="B6" s="772"/>
      <c r="C6" s="294" t="s">
        <v>108</v>
      </c>
      <c r="D6" s="294" t="s">
        <v>109</v>
      </c>
      <c r="E6" s="772"/>
      <c r="F6" s="294" t="s">
        <v>110</v>
      </c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80"/>
      <c r="S6" s="781"/>
      <c r="T6" s="770"/>
    </row>
    <row r="7" spans="1:20" ht="15" customHeight="1">
      <c r="A7" s="295"/>
      <c r="B7" s="295"/>
      <c r="C7" s="295"/>
      <c r="D7" s="295"/>
      <c r="E7" s="297" t="s">
        <v>111</v>
      </c>
      <c r="F7" s="297"/>
      <c r="G7" s="298" t="s">
        <v>111</v>
      </c>
      <c r="H7" s="298" t="s">
        <v>111</v>
      </c>
      <c r="I7" s="298" t="s">
        <v>111</v>
      </c>
      <c r="J7" s="298" t="s">
        <v>111</v>
      </c>
      <c r="K7" s="298" t="s">
        <v>111</v>
      </c>
      <c r="L7" s="298" t="s">
        <v>111</v>
      </c>
      <c r="M7" s="298" t="s">
        <v>111</v>
      </c>
      <c r="N7" s="298" t="s">
        <v>111</v>
      </c>
      <c r="O7" s="298" t="s">
        <v>111</v>
      </c>
      <c r="P7" s="298" t="s">
        <v>111</v>
      </c>
      <c r="Q7" s="298" t="s">
        <v>111</v>
      </c>
      <c r="R7" s="298" t="s">
        <v>111</v>
      </c>
      <c r="S7" s="298" t="s">
        <v>112</v>
      </c>
      <c r="T7" s="298" t="s">
        <v>113</v>
      </c>
    </row>
    <row r="8" spans="1:20">
      <c r="A8" s="295">
        <v>1</v>
      </c>
      <c r="B8" s="295" t="s">
        <v>114</v>
      </c>
      <c r="C8" s="295" t="s">
        <v>115</v>
      </c>
      <c r="D8" s="551">
        <f>E8/26</f>
        <v>92307.692307692312</v>
      </c>
      <c r="E8" s="304">
        <v>2400000</v>
      </c>
      <c r="F8" s="304">
        <v>26</v>
      </c>
      <c r="G8" s="305">
        <v>0</v>
      </c>
      <c r="H8" s="305">
        <f>D8*F8+G8</f>
        <v>2400000</v>
      </c>
      <c r="I8" s="305">
        <f t="shared" ref="I8:I28" si="0">H8-K8</f>
        <v>2160000</v>
      </c>
      <c r="J8" s="305">
        <f t="shared" ref="J8:J28" si="1">IF(I8&gt;1000000,130500+(I8-1000000)*30%,IF(I8&gt;760000,70500+(I8-760000)*25%,IF(I8&gt;520000,22500+(I8-520000)*20%,IF(I8&gt;270000,(I8-270000)*9%,0))))</f>
        <v>478500</v>
      </c>
      <c r="K8" s="305">
        <f t="shared" ref="K8:K28" si="2">H8*10%</f>
        <v>240000</v>
      </c>
      <c r="L8" s="305">
        <f t="shared" ref="L8:L28" si="3">SUM(J8:K8)</f>
        <v>718500</v>
      </c>
      <c r="M8" s="305">
        <f t="shared" ref="M8:M28" si="4">H8-L8</f>
        <v>1681500</v>
      </c>
      <c r="N8" s="305">
        <f t="shared" ref="N8:N28" si="5">H8*0.04</f>
        <v>96000</v>
      </c>
      <c r="O8" s="305">
        <f t="shared" ref="O8:O28" si="6">H8*0.01</f>
        <v>24000</v>
      </c>
      <c r="P8" s="305">
        <f t="shared" ref="P8:P28" si="7">H8*0.1</f>
        <v>240000</v>
      </c>
      <c r="Q8" s="305">
        <f t="shared" ref="Q8:Q28" si="8">SUM(N8:P8)</f>
        <v>360000</v>
      </c>
      <c r="R8" s="305">
        <f t="shared" ref="R8:R28" si="9">H8+Q8</f>
        <v>2760000</v>
      </c>
      <c r="S8" s="305">
        <f t="shared" ref="S8:S28" si="10">R8/2200</f>
        <v>1254.5454545454545</v>
      </c>
      <c r="T8" s="305">
        <f t="shared" ref="T8:T28" si="11">M8/2200</f>
        <v>764.31818181818187</v>
      </c>
    </row>
    <row r="9" spans="1:20">
      <c r="A9" s="295">
        <v>2</v>
      </c>
      <c r="B9" s="295" t="s">
        <v>116</v>
      </c>
      <c r="C9" s="295" t="s">
        <v>115</v>
      </c>
      <c r="D9" s="551">
        <f t="shared" ref="D9:D28" si="12">E9/26</f>
        <v>57692.307692307695</v>
      </c>
      <c r="E9" s="304">
        <v>1500000</v>
      </c>
      <c r="F9" s="304">
        <v>26</v>
      </c>
      <c r="G9" s="305">
        <v>0</v>
      </c>
      <c r="H9" s="305">
        <f t="shared" ref="H9:H29" si="13">D9*F9+G9</f>
        <v>1500000</v>
      </c>
      <c r="I9" s="305">
        <f t="shared" si="0"/>
        <v>1350000</v>
      </c>
      <c r="J9" s="305">
        <f t="shared" si="1"/>
        <v>235500</v>
      </c>
      <c r="K9" s="305">
        <f t="shared" si="2"/>
        <v>150000</v>
      </c>
      <c r="L9" s="305">
        <f t="shared" si="3"/>
        <v>385500</v>
      </c>
      <c r="M9" s="305">
        <f t="shared" si="4"/>
        <v>1114500</v>
      </c>
      <c r="N9" s="305">
        <f t="shared" si="5"/>
        <v>60000</v>
      </c>
      <c r="O9" s="305">
        <f t="shared" si="6"/>
        <v>15000</v>
      </c>
      <c r="P9" s="305">
        <f t="shared" si="7"/>
        <v>150000</v>
      </c>
      <c r="Q9" s="305">
        <f t="shared" si="8"/>
        <v>225000</v>
      </c>
      <c r="R9" s="305">
        <f t="shared" si="9"/>
        <v>1725000</v>
      </c>
      <c r="S9" s="305">
        <f t="shared" si="10"/>
        <v>784.09090909090912</v>
      </c>
      <c r="T9" s="305">
        <f t="shared" si="11"/>
        <v>506.59090909090907</v>
      </c>
    </row>
    <row r="10" spans="1:20">
      <c r="A10" s="295">
        <v>3</v>
      </c>
      <c r="B10" s="295" t="s">
        <v>117</v>
      </c>
      <c r="C10" s="295" t="s">
        <v>115</v>
      </c>
      <c r="D10" s="551">
        <f t="shared" si="12"/>
        <v>69230.769230769234</v>
      </c>
      <c r="E10" s="304">
        <v>1800000</v>
      </c>
      <c r="F10" s="304">
        <v>26</v>
      </c>
      <c r="G10" s="305">
        <v>0</v>
      </c>
      <c r="H10" s="305">
        <f t="shared" si="13"/>
        <v>1800000</v>
      </c>
      <c r="I10" s="305">
        <f t="shared" si="0"/>
        <v>1620000</v>
      </c>
      <c r="J10" s="305">
        <f t="shared" si="1"/>
        <v>316500</v>
      </c>
      <c r="K10" s="305">
        <f t="shared" si="2"/>
        <v>180000</v>
      </c>
      <c r="L10" s="305">
        <f t="shared" si="3"/>
        <v>496500</v>
      </c>
      <c r="M10" s="305">
        <f t="shared" si="4"/>
        <v>1303500</v>
      </c>
      <c r="N10" s="305">
        <f t="shared" si="5"/>
        <v>72000</v>
      </c>
      <c r="O10" s="305">
        <f t="shared" si="6"/>
        <v>18000</v>
      </c>
      <c r="P10" s="305">
        <f t="shared" si="7"/>
        <v>180000</v>
      </c>
      <c r="Q10" s="305">
        <f t="shared" si="8"/>
        <v>270000</v>
      </c>
      <c r="R10" s="305">
        <f t="shared" si="9"/>
        <v>2070000</v>
      </c>
      <c r="S10" s="305">
        <f t="shared" si="10"/>
        <v>940.90909090909088</v>
      </c>
      <c r="T10" s="305">
        <f t="shared" si="11"/>
        <v>592.5</v>
      </c>
    </row>
    <row r="11" spans="1:20">
      <c r="A11" s="295">
        <v>4</v>
      </c>
      <c r="B11" s="295" t="s">
        <v>118</v>
      </c>
      <c r="C11" s="295" t="s">
        <v>115</v>
      </c>
      <c r="D11" s="551">
        <f t="shared" si="12"/>
        <v>50000</v>
      </c>
      <c r="E11" s="304">
        <v>1300000</v>
      </c>
      <c r="F11" s="304">
        <v>26</v>
      </c>
      <c r="G11" s="305">
        <v>0</v>
      </c>
      <c r="H11" s="305">
        <f t="shared" si="13"/>
        <v>1300000</v>
      </c>
      <c r="I11" s="305">
        <f t="shared" si="0"/>
        <v>1170000</v>
      </c>
      <c r="J11" s="305">
        <f t="shared" si="1"/>
        <v>181500</v>
      </c>
      <c r="K11" s="305">
        <f t="shared" si="2"/>
        <v>130000</v>
      </c>
      <c r="L11" s="305">
        <f t="shared" si="3"/>
        <v>311500</v>
      </c>
      <c r="M11" s="305">
        <f t="shared" si="4"/>
        <v>988500</v>
      </c>
      <c r="N11" s="305">
        <f t="shared" si="5"/>
        <v>52000</v>
      </c>
      <c r="O11" s="305">
        <f t="shared" si="6"/>
        <v>13000</v>
      </c>
      <c r="P11" s="305">
        <f t="shared" si="7"/>
        <v>130000</v>
      </c>
      <c r="Q11" s="305">
        <f t="shared" si="8"/>
        <v>195000</v>
      </c>
      <c r="R11" s="305">
        <f t="shared" si="9"/>
        <v>1495000</v>
      </c>
      <c r="S11" s="305">
        <f t="shared" si="10"/>
        <v>679.5454545454545</v>
      </c>
      <c r="T11" s="305">
        <f t="shared" si="11"/>
        <v>449.31818181818181</v>
      </c>
    </row>
    <row r="12" spans="1:20">
      <c r="A12" s="295">
        <v>5</v>
      </c>
      <c r="B12" s="295" t="s">
        <v>119</v>
      </c>
      <c r="C12" s="295" t="s">
        <v>115</v>
      </c>
      <c r="D12" s="551">
        <f t="shared" si="12"/>
        <v>96153.846153846156</v>
      </c>
      <c r="E12" s="304">
        <v>2500000</v>
      </c>
      <c r="F12" s="304">
        <v>26</v>
      </c>
      <c r="G12" s="305">
        <v>0</v>
      </c>
      <c r="H12" s="305">
        <f t="shared" si="13"/>
        <v>2500000</v>
      </c>
      <c r="I12" s="305">
        <f t="shared" si="0"/>
        <v>2250000</v>
      </c>
      <c r="J12" s="305">
        <f t="shared" si="1"/>
        <v>505500</v>
      </c>
      <c r="K12" s="305">
        <f t="shared" si="2"/>
        <v>250000</v>
      </c>
      <c r="L12" s="305">
        <f t="shared" si="3"/>
        <v>755500</v>
      </c>
      <c r="M12" s="305">
        <f t="shared" si="4"/>
        <v>1744500</v>
      </c>
      <c r="N12" s="305">
        <f t="shared" si="5"/>
        <v>100000</v>
      </c>
      <c r="O12" s="305">
        <f t="shared" si="6"/>
        <v>25000</v>
      </c>
      <c r="P12" s="305">
        <f t="shared" si="7"/>
        <v>250000</v>
      </c>
      <c r="Q12" s="305">
        <f t="shared" si="8"/>
        <v>375000</v>
      </c>
      <c r="R12" s="305">
        <f t="shared" si="9"/>
        <v>2875000</v>
      </c>
      <c r="S12" s="305">
        <f t="shared" si="10"/>
        <v>1306.8181818181818</v>
      </c>
      <c r="T12" s="305">
        <f t="shared" si="11"/>
        <v>792.9545454545455</v>
      </c>
    </row>
    <row r="13" spans="1:20">
      <c r="A13" s="295">
        <v>6</v>
      </c>
      <c r="B13" s="295" t="s">
        <v>120</v>
      </c>
      <c r="C13" s="295" t="s">
        <v>115</v>
      </c>
      <c r="D13" s="551">
        <f t="shared" si="12"/>
        <v>96153.846153846156</v>
      </c>
      <c r="E13" s="304">
        <v>2500000</v>
      </c>
      <c r="F13" s="304">
        <v>26</v>
      </c>
      <c r="G13" s="305">
        <v>0</v>
      </c>
      <c r="H13" s="305">
        <f t="shared" si="13"/>
        <v>2500000</v>
      </c>
      <c r="I13" s="305">
        <f t="shared" si="0"/>
        <v>2250000</v>
      </c>
      <c r="J13" s="305">
        <f t="shared" si="1"/>
        <v>505500</v>
      </c>
      <c r="K13" s="305">
        <f t="shared" si="2"/>
        <v>250000</v>
      </c>
      <c r="L13" s="305">
        <f t="shared" si="3"/>
        <v>755500</v>
      </c>
      <c r="M13" s="305">
        <f t="shared" si="4"/>
        <v>1744500</v>
      </c>
      <c r="N13" s="305">
        <f t="shared" si="5"/>
        <v>100000</v>
      </c>
      <c r="O13" s="305">
        <f t="shared" si="6"/>
        <v>25000</v>
      </c>
      <c r="P13" s="305">
        <f t="shared" si="7"/>
        <v>250000</v>
      </c>
      <c r="Q13" s="305">
        <f t="shared" si="8"/>
        <v>375000</v>
      </c>
      <c r="R13" s="305">
        <f t="shared" si="9"/>
        <v>2875000</v>
      </c>
      <c r="S13" s="305">
        <f t="shared" si="10"/>
        <v>1306.8181818181818</v>
      </c>
      <c r="T13" s="305">
        <f t="shared" si="11"/>
        <v>792.9545454545455</v>
      </c>
    </row>
    <row r="14" spans="1:20">
      <c r="A14" s="295">
        <v>7</v>
      </c>
      <c r="B14" s="295" t="s">
        <v>121</v>
      </c>
      <c r="C14" s="295" t="s">
        <v>115</v>
      </c>
      <c r="D14" s="551">
        <f t="shared" si="12"/>
        <v>57692.307692307695</v>
      </c>
      <c r="E14" s="304">
        <v>1500000</v>
      </c>
      <c r="F14" s="304">
        <v>26</v>
      </c>
      <c r="G14" s="305">
        <v>0</v>
      </c>
      <c r="H14" s="305">
        <f t="shared" si="13"/>
        <v>1500000</v>
      </c>
      <c r="I14" s="305">
        <f t="shared" si="0"/>
        <v>1350000</v>
      </c>
      <c r="J14" s="305">
        <f t="shared" si="1"/>
        <v>235500</v>
      </c>
      <c r="K14" s="305">
        <f t="shared" si="2"/>
        <v>150000</v>
      </c>
      <c r="L14" s="305">
        <f t="shared" si="3"/>
        <v>385500</v>
      </c>
      <c r="M14" s="305">
        <f t="shared" si="4"/>
        <v>1114500</v>
      </c>
      <c r="N14" s="305">
        <f t="shared" si="5"/>
        <v>60000</v>
      </c>
      <c r="O14" s="305">
        <f t="shared" si="6"/>
        <v>15000</v>
      </c>
      <c r="P14" s="305">
        <f t="shared" si="7"/>
        <v>150000</v>
      </c>
      <c r="Q14" s="305">
        <f t="shared" si="8"/>
        <v>225000</v>
      </c>
      <c r="R14" s="305">
        <f t="shared" si="9"/>
        <v>1725000</v>
      </c>
      <c r="S14" s="305">
        <f t="shared" si="10"/>
        <v>784.09090909090912</v>
      </c>
      <c r="T14" s="305">
        <f t="shared" si="11"/>
        <v>506.59090909090907</v>
      </c>
    </row>
    <row r="15" spans="1:20">
      <c r="A15" s="295">
        <v>8</v>
      </c>
      <c r="B15" s="295" t="s">
        <v>122</v>
      </c>
      <c r="C15" s="295" t="s">
        <v>115</v>
      </c>
      <c r="D15" s="551">
        <f t="shared" si="12"/>
        <v>76923.076923076922</v>
      </c>
      <c r="E15" s="304">
        <v>2000000</v>
      </c>
      <c r="F15" s="304">
        <v>26</v>
      </c>
      <c r="G15" s="305">
        <v>0</v>
      </c>
      <c r="H15" s="305">
        <f t="shared" si="13"/>
        <v>2000000</v>
      </c>
      <c r="I15" s="305">
        <f t="shared" si="0"/>
        <v>1800000</v>
      </c>
      <c r="J15" s="305">
        <f t="shared" si="1"/>
        <v>370500</v>
      </c>
      <c r="K15" s="305">
        <f t="shared" si="2"/>
        <v>200000</v>
      </c>
      <c r="L15" s="305">
        <f t="shared" si="3"/>
        <v>570500</v>
      </c>
      <c r="M15" s="305">
        <f t="shared" si="4"/>
        <v>1429500</v>
      </c>
      <c r="N15" s="305">
        <f t="shared" si="5"/>
        <v>80000</v>
      </c>
      <c r="O15" s="305">
        <f t="shared" si="6"/>
        <v>20000</v>
      </c>
      <c r="P15" s="305">
        <f t="shared" si="7"/>
        <v>200000</v>
      </c>
      <c r="Q15" s="305">
        <f t="shared" si="8"/>
        <v>300000</v>
      </c>
      <c r="R15" s="305">
        <f t="shared" si="9"/>
        <v>2300000</v>
      </c>
      <c r="S15" s="305">
        <f t="shared" si="10"/>
        <v>1045.4545454545455</v>
      </c>
      <c r="T15" s="305">
        <f t="shared" si="11"/>
        <v>649.77272727272725</v>
      </c>
    </row>
    <row r="16" spans="1:20">
      <c r="A16" s="295">
        <v>9</v>
      </c>
      <c r="B16" s="295" t="s">
        <v>123</v>
      </c>
      <c r="C16" s="295" t="s">
        <v>115</v>
      </c>
      <c r="D16" s="551">
        <f t="shared" si="12"/>
        <v>50000</v>
      </c>
      <c r="E16" s="304">
        <v>1300000</v>
      </c>
      <c r="F16" s="304">
        <v>26</v>
      </c>
      <c r="G16" s="305">
        <v>0</v>
      </c>
      <c r="H16" s="305">
        <f t="shared" si="13"/>
        <v>1300000</v>
      </c>
      <c r="I16" s="305">
        <f t="shared" si="0"/>
        <v>1170000</v>
      </c>
      <c r="J16" s="305">
        <f t="shared" si="1"/>
        <v>181500</v>
      </c>
      <c r="K16" s="305">
        <f t="shared" si="2"/>
        <v>130000</v>
      </c>
      <c r="L16" s="305">
        <f t="shared" si="3"/>
        <v>311500</v>
      </c>
      <c r="M16" s="305">
        <f t="shared" si="4"/>
        <v>988500</v>
      </c>
      <c r="N16" s="305">
        <f t="shared" si="5"/>
        <v>52000</v>
      </c>
      <c r="O16" s="305">
        <f t="shared" si="6"/>
        <v>13000</v>
      </c>
      <c r="P16" s="305">
        <f t="shared" si="7"/>
        <v>130000</v>
      </c>
      <c r="Q16" s="305">
        <f t="shared" si="8"/>
        <v>195000</v>
      </c>
      <c r="R16" s="305">
        <f t="shared" si="9"/>
        <v>1495000</v>
      </c>
      <c r="S16" s="305">
        <f t="shared" si="10"/>
        <v>679.5454545454545</v>
      </c>
      <c r="T16" s="305">
        <f t="shared" si="11"/>
        <v>449.31818181818181</v>
      </c>
    </row>
    <row r="17" spans="1:20">
      <c r="A17" s="295">
        <v>10</v>
      </c>
      <c r="B17" s="305" t="s">
        <v>124</v>
      </c>
      <c r="C17" s="295" t="s">
        <v>115</v>
      </c>
      <c r="D17" s="551">
        <f t="shared" si="12"/>
        <v>69230.769230769234</v>
      </c>
      <c r="E17" s="552">
        <v>1800000</v>
      </c>
      <c r="F17" s="304">
        <v>26</v>
      </c>
      <c r="G17" s="305">
        <v>0</v>
      </c>
      <c r="H17" s="305">
        <f t="shared" si="13"/>
        <v>1800000</v>
      </c>
      <c r="I17" s="305">
        <f t="shared" si="0"/>
        <v>1620000</v>
      </c>
      <c r="J17" s="305">
        <f t="shared" si="1"/>
        <v>316500</v>
      </c>
      <c r="K17" s="305">
        <f t="shared" si="2"/>
        <v>180000</v>
      </c>
      <c r="L17" s="305">
        <f t="shared" si="3"/>
        <v>496500</v>
      </c>
      <c r="M17" s="305">
        <f t="shared" si="4"/>
        <v>1303500</v>
      </c>
      <c r="N17" s="305">
        <f t="shared" si="5"/>
        <v>72000</v>
      </c>
      <c r="O17" s="305">
        <f t="shared" si="6"/>
        <v>18000</v>
      </c>
      <c r="P17" s="305">
        <f t="shared" si="7"/>
        <v>180000</v>
      </c>
      <c r="Q17" s="305">
        <f t="shared" si="8"/>
        <v>270000</v>
      </c>
      <c r="R17" s="305">
        <f t="shared" si="9"/>
        <v>2070000</v>
      </c>
      <c r="S17" s="305">
        <f t="shared" si="10"/>
        <v>940.90909090909088</v>
      </c>
      <c r="T17" s="305">
        <f t="shared" si="11"/>
        <v>592.5</v>
      </c>
    </row>
    <row r="18" spans="1:20">
      <c r="A18" s="295">
        <v>11</v>
      </c>
      <c r="B18" s="295" t="s">
        <v>125</v>
      </c>
      <c r="C18" s="295" t="s">
        <v>115</v>
      </c>
      <c r="D18" s="551">
        <f t="shared" si="12"/>
        <v>69230.769230769234</v>
      </c>
      <c r="E18" s="304">
        <v>1800000</v>
      </c>
      <c r="F18" s="304">
        <v>26</v>
      </c>
      <c r="G18" s="305">
        <v>0</v>
      </c>
      <c r="H18" s="305">
        <f t="shared" si="13"/>
        <v>1800000</v>
      </c>
      <c r="I18" s="554">
        <f t="shared" si="0"/>
        <v>1620000</v>
      </c>
      <c r="J18" s="554">
        <f t="shared" si="1"/>
        <v>316500</v>
      </c>
      <c r="K18" s="554">
        <f t="shared" si="2"/>
        <v>180000</v>
      </c>
      <c r="L18" s="554">
        <f t="shared" si="3"/>
        <v>496500</v>
      </c>
      <c r="M18" s="554">
        <f t="shared" si="4"/>
        <v>1303500</v>
      </c>
      <c r="N18" s="554">
        <f t="shared" si="5"/>
        <v>72000</v>
      </c>
      <c r="O18" s="554">
        <f t="shared" si="6"/>
        <v>18000</v>
      </c>
      <c r="P18" s="554">
        <f t="shared" si="7"/>
        <v>180000</v>
      </c>
      <c r="Q18" s="554">
        <f t="shared" si="8"/>
        <v>270000</v>
      </c>
      <c r="R18" s="554">
        <f t="shared" si="9"/>
        <v>2070000</v>
      </c>
      <c r="S18" s="554">
        <f t="shared" si="10"/>
        <v>940.90909090909088</v>
      </c>
      <c r="T18" s="554">
        <f t="shared" si="11"/>
        <v>592.5</v>
      </c>
    </row>
    <row r="19" spans="1:20">
      <c r="A19" s="295">
        <v>12</v>
      </c>
      <c r="B19" s="295" t="s">
        <v>126</v>
      </c>
      <c r="C19" s="295" t="s">
        <v>115</v>
      </c>
      <c r="D19" s="551">
        <f t="shared" si="12"/>
        <v>57692.307692307695</v>
      </c>
      <c r="E19" s="304">
        <v>1500000</v>
      </c>
      <c r="F19" s="304">
        <v>26</v>
      </c>
      <c r="G19" s="305">
        <v>0</v>
      </c>
      <c r="H19" s="305">
        <f t="shared" si="13"/>
        <v>1500000</v>
      </c>
      <c r="I19" s="554">
        <f t="shared" si="0"/>
        <v>1350000</v>
      </c>
      <c r="J19" s="554">
        <f t="shared" si="1"/>
        <v>235500</v>
      </c>
      <c r="K19" s="554">
        <f t="shared" si="2"/>
        <v>150000</v>
      </c>
      <c r="L19" s="554">
        <f t="shared" si="3"/>
        <v>385500</v>
      </c>
      <c r="M19" s="554">
        <f t="shared" si="4"/>
        <v>1114500</v>
      </c>
      <c r="N19" s="554">
        <f t="shared" si="5"/>
        <v>60000</v>
      </c>
      <c r="O19" s="554">
        <f t="shared" si="6"/>
        <v>15000</v>
      </c>
      <c r="P19" s="554">
        <f t="shared" si="7"/>
        <v>150000</v>
      </c>
      <c r="Q19" s="554">
        <f t="shared" si="8"/>
        <v>225000</v>
      </c>
      <c r="R19" s="554">
        <f t="shared" si="9"/>
        <v>1725000</v>
      </c>
      <c r="S19" s="554">
        <f t="shared" si="10"/>
        <v>784.09090909090912</v>
      </c>
      <c r="T19" s="554">
        <f t="shared" si="11"/>
        <v>506.59090909090907</v>
      </c>
    </row>
    <row r="20" spans="1:20">
      <c r="A20" s="295">
        <v>13</v>
      </c>
      <c r="B20" s="295" t="s">
        <v>127</v>
      </c>
      <c r="C20" s="295" t="s">
        <v>115</v>
      </c>
      <c r="D20" s="551">
        <f t="shared" si="12"/>
        <v>50000</v>
      </c>
      <c r="E20" s="304">
        <v>1300000</v>
      </c>
      <c r="F20" s="304">
        <v>26</v>
      </c>
      <c r="G20" s="305">
        <v>0</v>
      </c>
      <c r="H20" s="305">
        <f t="shared" si="13"/>
        <v>1300000</v>
      </c>
      <c r="I20" s="554">
        <f t="shared" si="0"/>
        <v>1170000</v>
      </c>
      <c r="J20" s="554">
        <f t="shared" si="1"/>
        <v>181500</v>
      </c>
      <c r="K20" s="554">
        <f t="shared" si="2"/>
        <v>130000</v>
      </c>
      <c r="L20" s="554">
        <f t="shared" si="3"/>
        <v>311500</v>
      </c>
      <c r="M20" s="554">
        <f t="shared" si="4"/>
        <v>988500</v>
      </c>
      <c r="N20" s="554">
        <f t="shared" si="5"/>
        <v>52000</v>
      </c>
      <c r="O20" s="554">
        <f t="shared" si="6"/>
        <v>13000</v>
      </c>
      <c r="P20" s="554">
        <f t="shared" si="7"/>
        <v>130000</v>
      </c>
      <c r="Q20" s="554">
        <f t="shared" si="8"/>
        <v>195000</v>
      </c>
      <c r="R20" s="554">
        <f t="shared" si="9"/>
        <v>1495000</v>
      </c>
      <c r="S20" s="554">
        <f t="shared" si="10"/>
        <v>679.5454545454545</v>
      </c>
      <c r="T20" s="554">
        <f t="shared" si="11"/>
        <v>449.31818181818181</v>
      </c>
    </row>
    <row r="21" spans="1:20">
      <c r="A21" s="295">
        <v>14</v>
      </c>
      <c r="B21" s="295" t="s">
        <v>128</v>
      </c>
      <c r="C21" s="295" t="s">
        <v>115</v>
      </c>
      <c r="D21" s="551">
        <f t="shared" si="12"/>
        <v>50000</v>
      </c>
      <c r="E21" s="304">
        <v>1300000</v>
      </c>
      <c r="F21" s="304">
        <v>26</v>
      </c>
      <c r="G21" s="305">
        <v>0</v>
      </c>
      <c r="H21" s="305">
        <f t="shared" si="13"/>
        <v>1300000</v>
      </c>
      <c r="I21" s="554">
        <f t="shared" si="0"/>
        <v>1170000</v>
      </c>
      <c r="J21" s="554">
        <f t="shared" si="1"/>
        <v>181500</v>
      </c>
      <c r="K21" s="554">
        <f t="shared" si="2"/>
        <v>130000</v>
      </c>
      <c r="L21" s="554">
        <f t="shared" si="3"/>
        <v>311500</v>
      </c>
      <c r="M21" s="554">
        <f t="shared" si="4"/>
        <v>988500</v>
      </c>
      <c r="N21" s="554">
        <f t="shared" si="5"/>
        <v>52000</v>
      </c>
      <c r="O21" s="554">
        <f t="shared" si="6"/>
        <v>13000</v>
      </c>
      <c r="P21" s="554">
        <f t="shared" si="7"/>
        <v>130000</v>
      </c>
      <c r="Q21" s="554">
        <f t="shared" si="8"/>
        <v>195000</v>
      </c>
      <c r="R21" s="554">
        <f t="shared" si="9"/>
        <v>1495000</v>
      </c>
      <c r="S21" s="554">
        <f t="shared" si="10"/>
        <v>679.5454545454545</v>
      </c>
      <c r="T21" s="554">
        <f t="shared" si="11"/>
        <v>449.31818181818181</v>
      </c>
    </row>
    <row r="22" spans="1:20">
      <c r="A22" s="295">
        <v>15</v>
      </c>
      <c r="B22" s="295" t="s">
        <v>129</v>
      </c>
      <c r="C22" s="295" t="s">
        <v>115</v>
      </c>
      <c r="D22" s="551">
        <f t="shared" si="12"/>
        <v>69230.769230769234</v>
      </c>
      <c r="E22" s="304">
        <v>1800000</v>
      </c>
      <c r="F22" s="304">
        <v>26</v>
      </c>
      <c r="G22" s="305">
        <v>0</v>
      </c>
      <c r="H22" s="305">
        <f t="shared" si="13"/>
        <v>1800000</v>
      </c>
      <c r="I22" s="554">
        <f t="shared" si="0"/>
        <v>1620000</v>
      </c>
      <c r="J22" s="554">
        <f t="shared" si="1"/>
        <v>316500</v>
      </c>
      <c r="K22" s="554">
        <f t="shared" si="2"/>
        <v>180000</v>
      </c>
      <c r="L22" s="554">
        <f t="shared" si="3"/>
        <v>496500</v>
      </c>
      <c r="M22" s="554">
        <f t="shared" si="4"/>
        <v>1303500</v>
      </c>
      <c r="N22" s="554">
        <f t="shared" si="5"/>
        <v>72000</v>
      </c>
      <c r="O22" s="554">
        <f t="shared" si="6"/>
        <v>18000</v>
      </c>
      <c r="P22" s="554">
        <f t="shared" si="7"/>
        <v>180000</v>
      </c>
      <c r="Q22" s="554">
        <f t="shared" si="8"/>
        <v>270000</v>
      </c>
      <c r="R22" s="554">
        <f t="shared" si="9"/>
        <v>2070000</v>
      </c>
      <c r="S22" s="554">
        <f t="shared" si="10"/>
        <v>940.90909090909088</v>
      </c>
      <c r="T22" s="554">
        <f t="shared" si="11"/>
        <v>592.5</v>
      </c>
    </row>
    <row r="23" spans="1:20">
      <c r="A23" s="295">
        <v>16</v>
      </c>
      <c r="B23" s="295" t="s">
        <v>130</v>
      </c>
      <c r="C23" s="295" t="s">
        <v>115</v>
      </c>
      <c r="D23" s="551">
        <f t="shared" si="12"/>
        <v>50000</v>
      </c>
      <c r="E23" s="304">
        <v>1300000</v>
      </c>
      <c r="F23" s="304">
        <v>26</v>
      </c>
      <c r="G23" s="305">
        <v>0</v>
      </c>
      <c r="H23" s="305">
        <f t="shared" si="13"/>
        <v>1300000</v>
      </c>
      <c r="I23" s="554">
        <f t="shared" si="0"/>
        <v>1170000</v>
      </c>
      <c r="J23" s="554">
        <f t="shared" si="1"/>
        <v>181500</v>
      </c>
      <c r="K23" s="554">
        <f t="shared" si="2"/>
        <v>130000</v>
      </c>
      <c r="L23" s="554">
        <f t="shared" si="3"/>
        <v>311500</v>
      </c>
      <c r="M23" s="554">
        <f t="shared" si="4"/>
        <v>988500</v>
      </c>
      <c r="N23" s="554">
        <f t="shared" si="5"/>
        <v>52000</v>
      </c>
      <c r="O23" s="554">
        <f t="shared" si="6"/>
        <v>13000</v>
      </c>
      <c r="P23" s="554">
        <f t="shared" si="7"/>
        <v>130000</v>
      </c>
      <c r="Q23" s="554">
        <f t="shared" si="8"/>
        <v>195000</v>
      </c>
      <c r="R23" s="554">
        <f t="shared" si="9"/>
        <v>1495000</v>
      </c>
      <c r="S23" s="554">
        <f t="shared" si="10"/>
        <v>679.5454545454545</v>
      </c>
      <c r="T23" s="554">
        <f t="shared" si="11"/>
        <v>449.31818181818181</v>
      </c>
    </row>
    <row r="24" spans="1:20">
      <c r="A24" s="295">
        <v>17</v>
      </c>
      <c r="B24" s="295" t="s">
        <v>131</v>
      </c>
      <c r="C24" s="295" t="s">
        <v>115</v>
      </c>
      <c r="D24" s="551">
        <f t="shared" si="12"/>
        <v>57692.307692307695</v>
      </c>
      <c r="E24" s="304">
        <v>1500000</v>
      </c>
      <c r="F24" s="304">
        <v>26</v>
      </c>
      <c r="G24" s="305">
        <v>0</v>
      </c>
      <c r="H24" s="305">
        <f t="shared" si="13"/>
        <v>1500000</v>
      </c>
      <c r="I24" s="554">
        <f t="shared" si="0"/>
        <v>1350000</v>
      </c>
      <c r="J24" s="554">
        <f t="shared" si="1"/>
        <v>235500</v>
      </c>
      <c r="K24" s="554">
        <f t="shared" si="2"/>
        <v>150000</v>
      </c>
      <c r="L24" s="554">
        <f t="shared" si="3"/>
        <v>385500</v>
      </c>
      <c r="M24" s="554">
        <f t="shared" si="4"/>
        <v>1114500</v>
      </c>
      <c r="N24" s="554">
        <f t="shared" si="5"/>
        <v>60000</v>
      </c>
      <c r="O24" s="554">
        <f t="shared" si="6"/>
        <v>15000</v>
      </c>
      <c r="P24" s="554">
        <f t="shared" si="7"/>
        <v>150000</v>
      </c>
      <c r="Q24" s="554">
        <f t="shared" si="8"/>
        <v>225000</v>
      </c>
      <c r="R24" s="554">
        <f t="shared" si="9"/>
        <v>1725000</v>
      </c>
      <c r="S24" s="554">
        <f t="shared" si="10"/>
        <v>784.09090909090912</v>
      </c>
      <c r="T24" s="554">
        <f t="shared" si="11"/>
        <v>506.59090909090907</v>
      </c>
    </row>
    <row r="25" spans="1:20">
      <c r="A25" s="295">
        <v>18</v>
      </c>
      <c r="B25" s="295" t="s">
        <v>132</v>
      </c>
      <c r="C25" s="295" t="s">
        <v>115</v>
      </c>
      <c r="D25" s="551">
        <f t="shared" si="12"/>
        <v>76923.076923076922</v>
      </c>
      <c r="E25" s="304">
        <v>2000000</v>
      </c>
      <c r="F25" s="304">
        <v>26</v>
      </c>
      <c r="G25" s="305">
        <v>0</v>
      </c>
      <c r="H25" s="305">
        <f t="shared" si="13"/>
        <v>2000000</v>
      </c>
      <c r="I25" s="554">
        <f t="shared" si="0"/>
        <v>1800000</v>
      </c>
      <c r="J25" s="554">
        <f t="shared" si="1"/>
        <v>370500</v>
      </c>
      <c r="K25" s="554">
        <f t="shared" si="2"/>
        <v>200000</v>
      </c>
      <c r="L25" s="554">
        <f t="shared" si="3"/>
        <v>570500</v>
      </c>
      <c r="M25" s="554">
        <f t="shared" si="4"/>
        <v>1429500</v>
      </c>
      <c r="N25" s="554">
        <f t="shared" si="5"/>
        <v>80000</v>
      </c>
      <c r="O25" s="554">
        <f t="shared" si="6"/>
        <v>20000</v>
      </c>
      <c r="P25" s="554">
        <f t="shared" si="7"/>
        <v>200000</v>
      </c>
      <c r="Q25" s="554">
        <f t="shared" si="8"/>
        <v>300000</v>
      </c>
      <c r="R25" s="554">
        <f t="shared" si="9"/>
        <v>2300000</v>
      </c>
      <c r="S25" s="554">
        <f t="shared" si="10"/>
        <v>1045.4545454545455</v>
      </c>
      <c r="T25" s="554">
        <f t="shared" si="11"/>
        <v>649.77272727272725</v>
      </c>
    </row>
    <row r="26" spans="1:20">
      <c r="A26" s="295">
        <v>19</v>
      </c>
      <c r="B26" s="295" t="s">
        <v>133</v>
      </c>
      <c r="C26" s="295" t="s">
        <v>115</v>
      </c>
      <c r="D26" s="551">
        <f t="shared" si="12"/>
        <v>50000</v>
      </c>
      <c r="E26" s="304">
        <v>1300000</v>
      </c>
      <c r="F26" s="304">
        <v>26</v>
      </c>
      <c r="G26" s="305">
        <v>0</v>
      </c>
      <c r="H26" s="305">
        <f t="shared" si="13"/>
        <v>1300000</v>
      </c>
      <c r="I26" s="554">
        <f t="shared" si="0"/>
        <v>1170000</v>
      </c>
      <c r="J26" s="554">
        <f t="shared" si="1"/>
        <v>181500</v>
      </c>
      <c r="K26" s="554">
        <f t="shared" si="2"/>
        <v>130000</v>
      </c>
      <c r="L26" s="554">
        <f t="shared" si="3"/>
        <v>311500</v>
      </c>
      <c r="M26" s="554">
        <f t="shared" si="4"/>
        <v>988500</v>
      </c>
      <c r="N26" s="554">
        <f t="shared" si="5"/>
        <v>52000</v>
      </c>
      <c r="O26" s="554">
        <f t="shared" si="6"/>
        <v>13000</v>
      </c>
      <c r="P26" s="554">
        <f t="shared" si="7"/>
        <v>130000</v>
      </c>
      <c r="Q26" s="554">
        <f t="shared" si="8"/>
        <v>195000</v>
      </c>
      <c r="R26" s="554">
        <f t="shared" si="9"/>
        <v>1495000</v>
      </c>
      <c r="S26" s="554">
        <f t="shared" si="10"/>
        <v>679.5454545454545</v>
      </c>
      <c r="T26" s="554">
        <f t="shared" si="11"/>
        <v>449.31818181818181</v>
      </c>
    </row>
    <row r="27" spans="1:20">
      <c r="A27" s="295">
        <v>20</v>
      </c>
      <c r="B27" s="295" t="s">
        <v>134</v>
      </c>
      <c r="C27" s="295" t="s">
        <v>115</v>
      </c>
      <c r="D27" s="551">
        <f t="shared" si="12"/>
        <v>46153.846153846156</v>
      </c>
      <c r="E27" s="304">
        <v>1200000</v>
      </c>
      <c r="F27" s="304">
        <v>26</v>
      </c>
      <c r="G27" s="305">
        <v>0</v>
      </c>
      <c r="H27" s="305">
        <f t="shared" si="13"/>
        <v>1200000</v>
      </c>
      <c r="I27" s="554">
        <f t="shared" si="0"/>
        <v>1080000</v>
      </c>
      <c r="J27" s="554">
        <f t="shared" si="1"/>
        <v>154500</v>
      </c>
      <c r="K27" s="554">
        <f t="shared" si="2"/>
        <v>120000</v>
      </c>
      <c r="L27" s="554">
        <f t="shared" si="3"/>
        <v>274500</v>
      </c>
      <c r="M27" s="554">
        <f t="shared" si="4"/>
        <v>925500</v>
      </c>
      <c r="N27" s="554">
        <f t="shared" si="5"/>
        <v>48000</v>
      </c>
      <c r="O27" s="554">
        <f t="shared" si="6"/>
        <v>12000</v>
      </c>
      <c r="P27" s="554">
        <f t="shared" si="7"/>
        <v>120000</v>
      </c>
      <c r="Q27" s="554">
        <f t="shared" si="8"/>
        <v>180000</v>
      </c>
      <c r="R27" s="554">
        <f t="shared" si="9"/>
        <v>1380000</v>
      </c>
      <c r="S27" s="554">
        <f t="shared" si="10"/>
        <v>627.27272727272725</v>
      </c>
      <c r="T27" s="554">
        <f t="shared" si="11"/>
        <v>420.68181818181819</v>
      </c>
    </row>
    <row r="28" spans="1:20">
      <c r="A28" s="295">
        <v>21</v>
      </c>
      <c r="B28" s="295" t="s">
        <v>135</v>
      </c>
      <c r="C28" s="295" t="s">
        <v>115</v>
      </c>
      <c r="D28" s="551">
        <f t="shared" si="12"/>
        <v>57692.307692307695</v>
      </c>
      <c r="E28" s="304">
        <v>1500000</v>
      </c>
      <c r="F28" s="304">
        <v>26</v>
      </c>
      <c r="G28" s="305">
        <v>0</v>
      </c>
      <c r="H28" s="305">
        <f t="shared" si="13"/>
        <v>1500000</v>
      </c>
      <c r="I28" s="554">
        <f t="shared" si="0"/>
        <v>1350000</v>
      </c>
      <c r="J28" s="554">
        <f t="shared" si="1"/>
        <v>235500</v>
      </c>
      <c r="K28" s="554">
        <f t="shared" si="2"/>
        <v>150000</v>
      </c>
      <c r="L28" s="554">
        <f t="shared" si="3"/>
        <v>385500</v>
      </c>
      <c r="M28" s="554">
        <f t="shared" si="4"/>
        <v>1114500</v>
      </c>
      <c r="N28" s="554">
        <f t="shared" si="5"/>
        <v>60000</v>
      </c>
      <c r="O28" s="554">
        <f t="shared" si="6"/>
        <v>15000</v>
      </c>
      <c r="P28" s="554">
        <f t="shared" si="7"/>
        <v>150000</v>
      </c>
      <c r="Q28" s="554">
        <f t="shared" si="8"/>
        <v>225000</v>
      </c>
      <c r="R28" s="554">
        <f t="shared" si="9"/>
        <v>1725000</v>
      </c>
      <c r="S28" s="554">
        <f t="shared" si="10"/>
        <v>784.09090909090912</v>
      </c>
      <c r="T28" s="554">
        <f t="shared" si="11"/>
        <v>506.59090909090907</v>
      </c>
    </row>
    <row r="29" spans="1:20">
      <c r="A29" s="295"/>
      <c r="B29" s="295"/>
      <c r="C29" s="295"/>
      <c r="D29" s="295"/>
      <c r="E29" s="295"/>
      <c r="F29" s="295"/>
      <c r="G29" s="295"/>
      <c r="H29" s="305">
        <f t="shared" si="13"/>
        <v>0</v>
      </c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</row>
    <row r="30" spans="1:20">
      <c r="A30" s="553"/>
      <c r="B30" s="763" t="s">
        <v>75</v>
      </c>
      <c r="C30" s="764"/>
      <c r="D30" s="764"/>
      <c r="E30" s="764"/>
      <c r="F30" s="764"/>
      <c r="G30" s="765"/>
      <c r="H30" s="315">
        <f t="shared" ref="H30:T30" si="14">SUM(H8:H29)</f>
        <v>35100000</v>
      </c>
      <c r="I30" s="315">
        <f t="shared" si="14"/>
        <v>31590000</v>
      </c>
      <c r="J30" s="315">
        <f t="shared" si="14"/>
        <v>5917500</v>
      </c>
      <c r="K30" s="315">
        <f t="shared" si="14"/>
        <v>3510000</v>
      </c>
      <c r="L30" s="315">
        <f t="shared" si="14"/>
        <v>9427500</v>
      </c>
      <c r="M30" s="315">
        <f t="shared" si="14"/>
        <v>25672500</v>
      </c>
      <c r="N30" s="315">
        <f t="shared" si="14"/>
        <v>1404000</v>
      </c>
      <c r="O30" s="315">
        <f t="shared" si="14"/>
        <v>351000</v>
      </c>
      <c r="P30" s="315">
        <f t="shared" si="14"/>
        <v>3510000</v>
      </c>
      <c r="Q30" s="315">
        <f t="shared" si="14"/>
        <v>5265000</v>
      </c>
      <c r="R30" s="315">
        <f t="shared" si="14"/>
        <v>40365000</v>
      </c>
      <c r="S30" s="315">
        <f t="shared" si="14"/>
        <v>18347.727272727272</v>
      </c>
      <c r="T30" s="315">
        <f t="shared" si="14"/>
        <v>11669.318181818186</v>
      </c>
    </row>
    <row r="31" spans="1:20">
      <c r="A31" s="292"/>
      <c r="B31" s="292"/>
      <c r="C31" s="292"/>
      <c r="D31" s="292"/>
      <c r="E31" s="292"/>
      <c r="F31" s="292"/>
      <c r="G31" s="292"/>
      <c r="H31" s="292"/>
      <c r="I31" s="292"/>
      <c r="J31" s="292"/>
      <c r="K31" s="292"/>
      <c r="L31" s="292"/>
      <c r="M31" s="292"/>
      <c r="N31" s="292"/>
      <c r="O31" s="292"/>
      <c r="P31" s="292"/>
      <c r="Q31" s="292"/>
      <c r="R31" s="292"/>
      <c r="S31" s="292"/>
      <c r="T31" s="292"/>
    </row>
    <row r="32" spans="1:20">
      <c r="A32" s="292"/>
      <c r="B32" s="292"/>
      <c r="C32" s="292"/>
      <c r="D32" s="292"/>
      <c r="E32" s="292"/>
      <c r="F32" s="292"/>
      <c r="G32" s="292"/>
      <c r="H32" s="292"/>
      <c r="I32" s="292"/>
      <c r="J32" s="292"/>
      <c r="K32" s="292"/>
      <c r="L32" s="292"/>
      <c r="M32" s="292"/>
      <c r="N32" s="292"/>
      <c r="O32" s="292"/>
      <c r="P32" s="292"/>
      <c r="Q32" s="292"/>
      <c r="R32" s="292"/>
      <c r="S32" s="292"/>
      <c r="T32" s="292"/>
    </row>
    <row r="33" spans="1:20">
      <c r="A33" s="292"/>
      <c r="B33" s="292"/>
      <c r="C33" s="292"/>
      <c r="D33" s="292"/>
      <c r="E33" s="292"/>
      <c r="F33" s="292"/>
      <c r="G33" s="292"/>
      <c r="H33" s="292"/>
      <c r="I33" s="292"/>
      <c r="J33" s="292"/>
      <c r="K33" s="292"/>
      <c r="L33" s="292"/>
      <c r="M33" s="292"/>
      <c r="N33" s="292"/>
      <c r="O33" s="292"/>
      <c r="P33" s="292"/>
      <c r="Q33" s="292"/>
      <c r="R33" s="292"/>
      <c r="S33" s="292"/>
      <c r="T33" s="292"/>
    </row>
    <row r="34" spans="1:20" ht="15.75" customHeight="1">
      <c r="A34" s="292"/>
      <c r="B34" s="766" t="s">
        <v>76</v>
      </c>
      <c r="C34" s="767"/>
      <c r="D34" s="768"/>
      <c r="E34" s="318"/>
      <c r="F34" s="318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2"/>
      <c r="T34" s="292"/>
    </row>
    <row r="35" spans="1:20" ht="15.5">
      <c r="A35" s="292"/>
      <c r="B35" s="783" t="s">
        <v>26</v>
      </c>
      <c r="C35" s="784"/>
      <c r="D35" s="785"/>
      <c r="E35" s="774">
        <f>J30</f>
        <v>5917500</v>
      </c>
      <c r="F35" s="774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/>
      <c r="R35" s="292"/>
      <c r="S35" s="292"/>
      <c r="T35" s="292"/>
    </row>
    <row r="36" spans="1:20" ht="15.5">
      <c r="A36" s="292"/>
      <c r="B36" s="319" t="s">
        <v>79</v>
      </c>
      <c r="C36" s="321"/>
      <c r="D36" s="323"/>
      <c r="E36" s="774">
        <f>E41*0.2</f>
        <v>7020000</v>
      </c>
      <c r="F36" s="774"/>
      <c r="G36" s="292"/>
      <c r="H36" s="292"/>
      <c r="I36" s="292"/>
      <c r="J36" s="292"/>
      <c r="K36" s="292"/>
      <c r="L36" s="292"/>
      <c r="M36" s="292"/>
      <c r="N36" s="292"/>
      <c r="O36" s="292"/>
      <c r="P36" s="292"/>
      <c r="Q36" s="292"/>
      <c r="R36" s="292"/>
      <c r="S36" s="292"/>
      <c r="T36" s="292"/>
    </row>
    <row r="37" spans="1:20" ht="31.5" customHeight="1">
      <c r="A37" s="292"/>
      <c r="B37" s="775" t="s">
        <v>136</v>
      </c>
      <c r="C37" s="775"/>
      <c r="D37" s="323"/>
      <c r="E37" s="774">
        <f>E41*0.04</f>
        <v>1404000</v>
      </c>
      <c r="F37" s="774"/>
      <c r="G37" s="292"/>
      <c r="H37" s="292"/>
      <c r="I37" s="292"/>
      <c r="J37" s="292"/>
      <c r="K37" s="292"/>
      <c r="L37" s="292"/>
      <c r="M37" s="292"/>
      <c r="N37" s="292"/>
      <c r="O37" s="292"/>
      <c r="P37" s="292"/>
      <c r="Q37" s="292"/>
      <c r="R37" s="292"/>
      <c r="S37" s="292"/>
      <c r="T37" s="292"/>
    </row>
    <row r="38" spans="1:20" ht="15.5">
      <c r="A38" s="292"/>
      <c r="B38" s="775" t="s">
        <v>59</v>
      </c>
      <c r="C38" s="775"/>
      <c r="D38" s="323"/>
      <c r="E38" s="774">
        <f>1%*E41</f>
        <v>351000</v>
      </c>
      <c r="F38" s="774"/>
      <c r="G38" s="292"/>
      <c r="H38" s="292"/>
      <c r="I38" s="292"/>
      <c r="J38" s="292"/>
      <c r="K38" s="292"/>
      <c r="L38" s="292"/>
      <c r="M38" s="292"/>
      <c r="N38" s="292"/>
      <c r="O38" s="292"/>
      <c r="P38" s="292"/>
      <c r="Q38" s="292"/>
      <c r="R38" s="292"/>
      <c r="S38" s="292"/>
      <c r="T38" s="292"/>
    </row>
    <row r="39" spans="1:20">
      <c r="A39" s="292"/>
      <c r="B39" s="776" t="s">
        <v>82</v>
      </c>
      <c r="C39" s="776"/>
      <c r="D39" s="324"/>
      <c r="E39" s="777">
        <f>SUM(E35:F38)</f>
        <v>14692500</v>
      </c>
      <c r="F39" s="777"/>
      <c r="G39" s="292"/>
      <c r="H39" s="292"/>
      <c r="I39" s="292"/>
      <c r="J39" s="292"/>
      <c r="K39" s="292"/>
      <c r="L39" s="292"/>
      <c r="M39" s="292"/>
      <c r="N39" s="292"/>
      <c r="O39" s="292"/>
      <c r="P39" s="292"/>
      <c r="Q39" s="292"/>
      <c r="R39" s="292"/>
      <c r="S39" s="292"/>
      <c r="T39" s="292"/>
    </row>
    <row r="40" spans="1:20" ht="31.5" customHeight="1">
      <c r="A40" s="292"/>
      <c r="B40" s="776" t="s">
        <v>137</v>
      </c>
      <c r="C40" s="776"/>
      <c r="D40" s="776"/>
      <c r="E40" s="776"/>
      <c r="F40" s="776"/>
      <c r="G40" s="292"/>
      <c r="H40" s="292"/>
      <c r="I40" s="292"/>
      <c r="J40" s="292"/>
      <c r="K40" s="292"/>
      <c r="L40" s="292"/>
      <c r="M40" s="292"/>
      <c r="N40" s="292"/>
      <c r="O40" s="292"/>
      <c r="P40" s="292"/>
      <c r="Q40" s="292"/>
      <c r="R40" s="292"/>
      <c r="S40" s="292"/>
      <c r="T40" s="292"/>
    </row>
    <row r="41" spans="1:20" ht="15.5">
      <c r="A41" s="292"/>
      <c r="B41" s="773" t="s">
        <v>138</v>
      </c>
      <c r="C41" s="773"/>
      <c r="D41" s="318"/>
      <c r="E41" s="774">
        <f>H30</f>
        <v>35100000</v>
      </c>
      <c r="F41" s="774"/>
      <c r="G41" s="292"/>
      <c r="H41" s="292"/>
      <c r="I41" s="292"/>
      <c r="J41" s="292"/>
      <c r="K41" s="292"/>
      <c r="L41" s="292"/>
      <c r="M41" s="292"/>
      <c r="N41" s="292"/>
      <c r="O41" s="292"/>
      <c r="P41" s="292"/>
      <c r="Q41" s="292"/>
      <c r="R41" s="292"/>
      <c r="S41" s="292"/>
      <c r="T41" s="292"/>
    </row>
    <row r="42" spans="1:20" ht="31.5" customHeight="1">
      <c r="A42" s="292"/>
      <c r="B42" s="773" t="s">
        <v>139</v>
      </c>
      <c r="C42" s="773"/>
      <c r="D42" s="318"/>
      <c r="E42" s="774">
        <f>E36/2</f>
        <v>3510000</v>
      </c>
      <c r="F42" s="774"/>
      <c r="G42" s="292"/>
      <c r="H42" s="292"/>
      <c r="I42" s="292"/>
      <c r="J42" s="292"/>
      <c r="K42" s="292"/>
      <c r="L42" s="292"/>
      <c r="M42" s="292"/>
      <c r="N42" s="292"/>
      <c r="O42" s="292"/>
      <c r="P42" s="292"/>
      <c r="Q42" s="292"/>
      <c r="R42" s="292"/>
      <c r="S42" s="292"/>
      <c r="T42" s="292"/>
    </row>
    <row r="43" spans="1:20" ht="31.5" customHeight="1">
      <c r="A43" s="292"/>
      <c r="B43" s="773" t="s">
        <v>140</v>
      </c>
      <c r="C43" s="773"/>
      <c r="D43" s="318"/>
      <c r="E43" s="774">
        <f>N30</f>
        <v>1404000</v>
      </c>
      <c r="F43" s="774"/>
      <c r="G43" s="292"/>
      <c r="H43" s="292"/>
      <c r="I43" s="292"/>
      <c r="J43" s="292"/>
      <c r="K43" s="292"/>
      <c r="L43" s="292"/>
      <c r="M43" s="292"/>
      <c r="N43" s="292"/>
      <c r="O43" s="292"/>
      <c r="P43" s="292"/>
      <c r="Q43" s="292"/>
      <c r="R43" s="292"/>
      <c r="S43" s="292"/>
      <c r="T43" s="292"/>
    </row>
    <row r="44" spans="1:20" ht="15.5">
      <c r="A44" s="292"/>
      <c r="B44" s="773" t="s">
        <v>59</v>
      </c>
      <c r="C44" s="773"/>
      <c r="D44" s="318"/>
      <c r="E44" s="774">
        <f>O30</f>
        <v>351000</v>
      </c>
      <c r="F44" s="774"/>
      <c r="G44" s="292"/>
      <c r="H44" s="292"/>
      <c r="I44" s="292"/>
      <c r="J44" s="292"/>
      <c r="K44" s="292"/>
      <c r="L44" s="292"/>
      <c r="M44" s="292"/>
      <c r="N44" s="292"/>
      <c r="O44" s="292"/>
      <c r="P44" s="292"/>
      <c r="Q44" s="292"/>
      <c r="R44" s="292"/>
      <c r="S44" s="292"/>
      <c r="T44" s="292"/>
    </row>
    <row r="45" spans="1:20">
      <c r="A45" s="292"/>
      <c r="B45" s="782" t="s">
        <v>82</v>
      </c>
      <c r="C45" s="782"/>
      <c r="D45" s="326"/>
      <c r="E45" s="777">
        <f>SUM(E41:F44)</f>
        <v>40365000</v>
      </c>
      <c r="F45" s="777"/>
      <c r="G45" s="292"/>
      <c r="H45" s="292"/>
      <c r="I45" s="292"/>
      <c r="J45" s="292"/>
      <c r="K45" s="292"/>
      <c r="L45" s="292"/>
      <c r="M45" s="292"/>
      <c r="N45" s="292"/>
      <c r="O45" s="292"/>
      <c r="P45" s="292"/>
      <c r="Q45" s="292"/>
      <c r="R45" s="292"/>
      <c r="S45" s="292"/>
      <c r="T45" s="292"/>
    </row>
    <row r="46" spans="1:20" ht="15.5">
      <c r="A46" s="292"/>
      <c r="B46" s="324" t="s">
        <v>88</v>
      </c>
      <c r="C46" s="324"/>
      <c r="D46" s="324"/>
      <c r="E46" s="327"/>
      <c r="F46" s="327"/>
      <c r="G46" s="292"/>
      <c r="H46" s="292"/>
      <c r="I46" s="292"/>
      <c r="J46" s="292"/>
      <c r="K46" s="292"/>
      <c r="L46" s="292"/>
      <c r="M46" s="292"/>
      <c r="N46" s="292"/>
      <c r="O46" s="292"/>
      <c r="P46" s="292"/>
      <c r="Q46" s="292"/>
      <c r="R46" s="292"/>
      <c r="S46" s="292"/>
      <c r="T46" s="292"/>
    </row>
    <row r="47" spans="1:20" ht="15.5">
      <c r="A47" s="292"/>
      <c r="B47" s="775" t="s">
        <v>141</v>
      </c>
      <c r="C47" s="775"/>
      <c r="D47" s="323"/>
      <c r="E47" s="774">
        <f>M30</f>
        <v>25672500</v>
      </c>
      <c r="F47" s="774"/>
      <c r="G47" s="292"/>
      <c r="H47" s="292"/>
      <c r="I47" s="292"/>
      <c r="J47" s="292"/>
      <c r="K47" s="292"/>
      <c r="L47" s="292"/>
      <c r="M47" s="292"/>
      <c r="N47" s="292"/>
      <c r="O47" s="292"/>
      <c r="P47" s="292"/>
      <c r="Q47" s="292"/>
      <c r="R47" s="292"/>
      <c r="S47" s="292"/>
      <c r="T47" s="292"/>
    </row>
    <row r="48" spans="1:20" ht="15.5">
      <c r="A48" s="292"/>
      <c r="B48" s="775" t="s">
        <v>142</v>
      </c>
      <c r="C48" s="775"/>
      <c r="D48" s="323"/>
      <c r="E48" s="774">
        <f>E39</f>
        <v>14692500</v>
      </c>
      <c r="F48" s="774"/>
      <c r="G48" s="292"/>
      <c r="H48" s="292"/>
      <c r="I48" s="292"/>
      <c r="J48" s="292"/>
      <c r="K48" s="292"/>
      <c r="L48" s="292"/>
      <c r="M48" s="292"/>
      <c r="N48" s="292"/>
      <c r="O48" s="292"/>
      <c r="P48" s="292"/>
      <c r="Q48" s="292"/>
      <c r="R48" s="292"/>
      <c r="S48" s="292"/>
      <c r="T48" s="292"/>
    </row>
    <row r="49" spans="1:20">
      <c r="A49" s="292"/>
      <c r="B49" s="328" t="s">
        <v>82</v>
      </c>
      <c r="C49" s="328"/>
      <c r="D49" s="328"/>
      <c r="E49" s="777">
        <f>SUM(E47:F48)</f>
        <v>40365000</v>
      </c>
      <c r="F49" s="777"/>
      <c r="G49" s="292"/>
      <c r="H49" s="292"/>
      <c r="I49" s="292"/>
      <c r="J49" s="292"/>
      <c r="K49" s="292"/>
      <c r="L49" s="292"/>
      <c r="M49" s="292"/>
      <c r="N49" s="292"/>
      <c r="O49" s="292"/>
      <c r="P49" s="292"/>
      <c r="Q49" s="292"/>
      <c r="R49" s="292"/>
      <c r="S49" s="292"/>
      <c r="T49" s="292"/>
    </row>
    <row r="50" spans="1:20">
      <c r="A50" s="292"/>
      <c r="B50" s="292"/>
      <c r="C50" s="292"/>
      <c r="D50" s="292"/>
      <c r="E50" s="292"/>
      <c r="F50" s="292"/>
      <c r="G50" s="292"/>
      <c r="H50" s="292"/>
      <c r="I50" s="292"/>
      <c r="J50" s="292"/>
      <c r="K50" s="292"/>
      <c r="L50" s="292"/>
      <c r="M50" s="292"/>
      <c r="N50" s="292"/>
      <c r="O50" s="292"/>
      <c r="P50" s="292"/>
      <c r="Q50" s="292"/>
      <c r="R50" s="292"/>
      <c r="S50" s="292"/>
      <c r="T50" s="292"/>
    </row>
  </sheetData>
  <mergeCells count="46">
    <mergeCell ref="T5:T6"/>
    <mergeCell ref="R5:S6"/>
    <mergeCell ref="B48:C48"/>
    <mergeCell ref="E48:F48"/>
    <mergeCell ref="E49:F49"/>
    <mergeCell ref="B45:C45"/>
    <mergeCell ref="E45:F45"/>
    <mergeCell ref="B47:C47"/>
    <mergeCell ref="E47:F47"/>
    <mergeCell ref="B35:D35"/>
    <mergeCell ref="E35:F35"/>
    <mergeCell ref="E36:F36"/>
    <mergeCell ref="B37:C37"/>
    <mergeCell ref="E37:F37"/>
    <mergeCell ref="A5:A6"/>
    <mergeCell ref="B5:B6"/>
    <mergeCell ref="E5:E6"/>
    <mergeCell ref="B44:C44"/>
    <mergeCell ref="E44:F44"/>
    <mergeCell ref="B41:C41"/>
    <mergeCell ref="E41:F41"/>
    <mergeCell ref="B42:C42"/>
    <mergeCell ref="E42:F42"/>
    <mergeCell ref="B43:C43"/>
    <mergeCell ref="E43:F43"/>
    <mergeCell ref="B38:C38"/>
    <mergeCell ref="E38:F38"/>
    <mergeCell ref="B39:C39"/>
    <mergeCell ref="E39:F39"/>
    <mergeCell ref="B40:F40"/>
    <mergeCell ref="A1:Q1"/>
    <mergeCell ref="J4:K4"/>
    <mergeCell ref="N4:Q4"/>
    <mergeCell ref="B30:G30"/>
    <mergeCell ref="B34:D34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64" zoomScaleNormal="64" workbookViewId="0"/>
  </sheetViews>
  <sheetFormatPr defaultColWidth="9"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U6102"/>
  <sheetViews>
    <sheetView topLeftCell="A4" workbookViewId="0">
      <pane xSplit="6" ySplit="5" topLeftCell="G522" activePane="bottomRight" state="frozen"/>
      <selection pane="topRight"/>
      <selection pane="bottomLeft"/>
      <selection pane="bottomRight" activeCell="C523" sqref="C523"/>
    </sheetView>
  </sheetViews>
  <sheetFormatPr defaultColWidth="9" defaultRowHeight="15"/>
  <cols>
    <col min="1" max="1" width="6.75" style="198" customWidth="1"/>
    <col min="2" max="2" width="5.75" style="66" customWidth="1"/>
    <col min="3" max="3" width="32.08203125" style="120" customWidth="1"/>
    <col min="4" max="4" width="25.08203125" style="66" customWidth="1"/>
    <col min="5" max="5" width="16" style="197" customWidth="1"/>
    <col min="6" max="6" width="13.58203125" style="335" customWidth="1"/>
    <col min="7" max="26" width="4.25" style="333" customWidth="1"/>
    <col min="27" max="32" width="4.25" style="336" customWidth="1"/>
    <col min="33" max="40" width="4.25" style="333" customWidth="1"/>
    <col min="41" max="44" width="4.25" customWidth="1"/>
    <col min="45" max="52" width="4.25" style="333" customWidth="1"/>
    <col min="53" max="58" width="4.25" customWidth="1"/>
    <col min="59" max="74" width="4.25" style="333" customWidth="1"/>
    <col min="75" max="75" width="5.33203125" style="333" customWidth="1"/>
    <col min="76" max="76" width="5.25" style="333" customWidth="1"/>
    <col min="77" max="82" width="4.25" style="333" customWidth="1"/>
    <col min="83" max="86" width="4.25" style="337" customWidth="1"/>
    <col min="87" max="94" width="4.25" style="333" customWidth="1"/>
    <col min="95" max="116" width="4.25" style="337" customWidth="1"/>
    <col min="117" max="117" width="5.25" customWidth="1"/>
    <col min="118" max="118" width="5.58203125" customWidth="1"/>
    <col min="119" max="119" width="5.75" customWidth="1"/>
    <col min="120" max="120" width="10.58203125" customWidth="1"/>
    <col min="121" max="121" width="9" customWidth="1"/>
    <col min="122" max="122" width="10.08203125" customWidth="1"/>
    <col min="123" max="123" width="8.5" customWidth="1"/>
    <col min="124" max="124" width="10" customWidth="1"/>
    <col min="125" max="125" width="11.25" customWidth="1"/>
    <col min="126" max="127" width="10.08203125" customWidth="1"/>
    <col min="128" max="130" width="9.75" customWidth="1"/>
    <col min="131" max="131" width="9" style="333" customWidth="1"/>
    <col min="132" max="132" width="9.08203125" style="333" customWidth="1"/>
    <col min="133" max="133" width="7.5" style="333" customWidth="1"/>
    <col min="134" max="134" width="8.25" style="333" customWidth="1"/>
    <col min="135" max="137" width="9" style="333" customWidth="1"/>
    <col min="138" max="138" width="12.25" style="333" customWidth="1"/>
    <col min="139" max="139" width="9" customWidth="1"/>
    <col min="140" max="140" width="9" style="198" customWidth="1"/>
    <col min="141" max="141" width="31.5" customWidth="1"/>
    <col min="142" max="142" width="26.25" style="198" customWidth="1"/>
    <col min="143" max="143" width="15.75" style="338" customWidth="1"/>
    <col min="144" max="144" width="17.25" customWidth="1"/>
    <col min="145" max="145" width="13.08203125" customWidth="1"/>
    <col min="146" max="148" width="9" customWidth="1"/>
    <col min="149" max="149" width="18.08203125" customWidth="1"/>
    <col min="150" max="150" width="15.83203125" customWidth="1"/>
    <col min="151" max="151" width="14.75" customWidth="1"/>
    <col min="152" max="152" width="12.25" customWidth="1"/>
    <col min="153" max="153" width="13.58203125" customWidth="1"/>
    <col min="154" max="154" width="12.25" customWidth="1"/>
    <col min="155" max="155" width="13.08203125" customWidth="1"/>
    <col min="156" max="156" width="10.58203125" customWidth="1"/>
    <col min="157" max="157" width="18.25" customWidth="1"/>
    <col min="158" max="158" width="15.08203125" customWidth="1"/>
    <col min="159" max="159" width="19.25" customWidth="1"/>
    <col min="160" max="160" width="19.5" customWidth="1"/>
    <col min="161" max="162" width="18.08203125" customWidth="1"/>
    <col min="163" max="163" width="17" customWidth="1"/>
    <col min="164" max="165" width="17.75" customWidth="1"/>
    <col min="166" max="166" width="20" customWidth="1"/>
    <col min="168" max="168" width="17.5" customWidth="1"/>
    <col min="169" max="169" width="16.75" customWidth="1"/>
    <col min="170" max="170" width="18.08203125" customWidth="1"/>
    <col min="171" max="171" width="19.08203125" customWidth="1"/>
    <col min="172" max="172" width="15" style="83" customWidth="1"/>
    <col min="173" max="463" width="9" style="83"/>
  </cols>
  <sheetData>
    <row r="1" spans="1:463">
      <c r="A1" s="198">
        <v>1</v>
      </c>
      <c r="C1" s="120">
        <v>2</v>
      </c>
      <c r="D1" s="66">
        <v>3</v>
      </c>
      <c r="E1" s="197">
        <v>4</v>
      </c>
      <c r="F1">
        <v>5</v>
      </c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>
        <v>50</v>
      </c>
      <c r="V1" s="120">
        <v>52</v>
      </c>
      <c r="W1" s="120"/>
      <c r="X1" s="120"/>
      <c r="Y1" s="120"/>
      <c r="Z1" s="120">
        <v>54</v>
      </c>
      <c r="AA1">
        <v>62</v>
      </c>
      <c r="AB1">
        <v>63</v>
      </c>
      <c r="AC1">
        <v>64</v>
      </c>
      <c r="AD1">
        <v>65</v>
      </c>
      <c r="AE1"/>
      <c r="AF1"/>
      <c r="AG1" s="120"/>
      <c r="AH1" s="120"/>
      <c r="AI1" s="120">
        <v>66</v>
      </c>
      <c r="AJ1" s="120">
        <v>69</v>
      </c>
      <c r="AK1" s="120"/>
      <c r="AL1" s="120"/>
      <c r="AM1" s="120"/>
      <c r="AN1" s="120">
        <v>70</v>
      </c>
      <c r="AQ1">
        <v>80</v>
      </c>
      <c r="AR1">
        <v>83</v>
      </c>
      <c r="AS1" s="120"/>
      <c r="AT1" s="120"/>
      <c r="AU1" s="120"/>
      <c r="AV1" s="120">
        <v>84</v>
      </c>
      <c r="AW1" s="120"/>
      <c r="AX1" s="120"/>
      <c r="AY1" s="120"/>
      <c r="AZ1" s="120">
        <v>100</v>
      </c>
      <c r="BA1">
        <v>102</v>
      </c>
      <c r="BB1">
        <v>103</v>
      </c>
      <c r="BC1">
        <v>104</v>
      </c>
      <c r="BD1">
        <v>105</v>
      </c>
      <c r="BG1" s="120"/>
      <c r="BH1" s="120"/>
      <c r="BI1" s="120"/>
      <c r="BJ1" s="120">
        <v>110</v>
      </c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390"/>
      <c r="CF1" s="390"/>
      <c r="CG1" s="390"/>
      <c r="CH1" s="390"/>
      <c r="CI1" s="120"/>
      <c r="CJ1" s="120"/>
      <c r="CK1" s="120"/>
      <c r="CL1" s="120"/>
      <c r="CM1" s="120"/>
      <c r="CN1" s="120"/>
      <c r="CO1" s="120"/>
      <c r="CP1" s="120"/>
      <c r="CQ1" s="390"/>
      <c r="CR1" s="390"/>
      <c r="CS1" s="390"/>
      <c r="CT1" s="390"/>
      <c r="CU1" s="390"/>
      <c r="CV1" s="390"/>
      <c r="CW1" s="390"/>
      <c r="CX1" s="390"/>
      <c r="CY1" s="390"/>
      <c r="CZ1" s="390"/>
      <c r="DA1" s="390"/>
      <c r="DB1" s="390"/>
      <c r="DC1" s="390"/>
      <c r="DD1" s="390"/>
      <c r="DE1" s="390"/>
      <c r="DF1" s="390"/>
      <c r="DG1" s="390"/>
      <c r="DH1" s="390"/>
      <c r="DI1" s="390"/>
      <c r="DJ1" s="390"/>
      <c r="DK1" s="390"/>
      <c r="DL1" s="390"/>
      <c r="DP1">
        <v>118</v>
      </c>
      <c r="DS1">
        <v>119</v>
      </c>
      <c r="DT1">
        <v>120</v>
      </c>
      <c r="DV1">
        <v>121</v>
      </c>
      <c r="DW1">
        <v>122</v>
      </c>
      <c r="DZ1">
        <v>123</v>
      </c>
      <c r="EA1">
        <v>124</v>
      </c>
      <c r="EB1">
        <v>125</v>
      </c>
      <c r="EC1"/>
      <c r="ED1"/>
      <c r="EE1">
        <v>126</v>
      </c>
      <c r="EF1"/>
      <c r="EG1"/>
      <c r="EH1">
        <v>127</v>
      </c>
      <c r="EI1">
        <v>128</v>
      </c>
      <c r="EJ1" s="198">
        <v>129</v>
      </c>
      <c r="EK1">
        <v>130</v>
      </c>
      <c r="EL1" s="198">
        <v>131</v>
      </c>
      <c r="EM1" s="338">
        <v>132</v>
      </c>
      <c r="EN1">
        <v>133</v>
      </c>
      <c r="EO1">
        <v>134</v>
      </c>
      <c r="EP1">
        <v>135</v>
      </c>
      <c r="EQ1">
        <v>136</v>
      </c>
      <c r="ER1">
        <v>137</v>
      </c>
      <c r="ES1">
        <v>138</v>
      </c>
      <c r="ET1">
        <v>139</v>
      </c>
      <c r="EU1">
        <v>140</v>
      </c>
      <c r="EW1">
        <v>141</v>
      </c>
      <c r="FA1">
        <v>142</v>
      </c>
      <c r="FB1">
        <v>143</v>
      </c>
      <c r="FC1">
        <v>144</v>
      </c>
      <c r="FD1">
        <v>145</v>
      </c>
      <c r="FE1">
        <v>146</v>
      </c>
      <c r="FF1">
        <v>147</v>
      </c>
      <c r="FG1">
        <v>148</v>
      </c>
      <c r="FH1">
        <v>149</v>
      </c>
      <c r="FJ1">
        <v>150</v>
      </c>
      <c r="FK1">
        <v>151</v>
      </c>
      <c r="FL1">
        <v>152</v>
      </c>
      <c r="FM1">
        <v>153</v>
      </c>
      <c r="FN1">
        <v>154</v>
      </c>
      <c r="FO1">
        <v>155</v>
      </c>
    </row>
    <row r="2" spans="1:463" ht="39.75" customHeight="1">
      <c r="A2" s="786" t="s">
        <v>143</v>
      </c>
      <c r="B2" s="786"/>
      <c r="C2" s="786"/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  <c r="AF2" s="786"/>
      <c r="AG2" s="786"/>
      <c r="AH2" s="786"/>
      <c r="AI2" s="786"/>
      <c r="AJ2" s="786"/>
      <c r="AK2" s="786"/>
      <c r="AL2" s="786"/>
      <c r="AM2" s="786"/>
      <c r="AN2" s="786"/>
      <c r="AO2" s="786"/>
      <c r="AP2" s="786"/>
      <c r="AQ2" s="786"/>
      <c r="AR2" s="786"/>
      <c r="AS2" s="786"/>
      <c r="AT2" s="786"/>
      <c r="AU2" s="786"/>
      <c r="AV2" s="786"/>
      <c r="AW2" s="786"/>
      <c r="AX2" s="786"/>
      <c r="AY2" s="786"/>
      <c r="AZ2" s="786"/>
      <c r="BA2" s="786"/>
      <c r="BB2" s="786"/>
      <c r="BC2" s="786"/>
      <c r="BD2" s="786"/>
      <c r="BE2" s="786"/>
      <c r="BF2" s="786"/>
      <c r="BG2" s="786"/>
      <c r="BH2" s="786"/>
      <c r="BI2" s="786"/>
      <c r="BJ2" s="786"/>
      <c r="BK2" s="786"/>
      <c r="BL2" s="786"/>
      <c r="BM2" s="786"/>
      <c r="BN2" s="786"/>
      <c r="BO2" s="786"/>
      <c r="BP2" s="786"/>
      <c r="BQ2" s="786"/>
      <c r="BR2" s="786"/>
      <c r="BS2" s="786"/>
      <c r="BT2" s="786"/>
      <c r="BU2" s="786"/>
      <c r="BV2" s="786"/>
      <c r="BW2" s="786"/>
      <c r="BX2" s="786"/>
      <c r="BY2" s="786"/>
      <c r="BZ2" s="786"/>
      <c r="CA2" s="786"/>
      <c r="CB2" s="786"/>
      <c r="CC2" s="786"/>
      <c r="CD2" s="786"/>
      <c r="CE2" s="786"/>
      <c r="CF2" s="786"/>
      <c r="CG2" s="786"/>
      <c r="CH2" s="786"/>
      <c r="CI2" s="786"/>
      <c r="CJ2" s="786"/>
      <c r="CK2" s="786"/>
      <c r="CL2" s="786"/>
      <c r="CM2" s="786"/>
      <c r="CN2" s="786"/>
      <c r="CO2" s="786"/>
      <c r="CP2" s="786"/>
      <c r="CQ2" s="786"/>
      <c r="CR2" s="786"/>
      <c r="CS2" s="786"/>
      <c r="CT2" s="786"/>
      <c r="CU2" s="786"/>
      <c r="CV2" s="786"/>
      <c r="CW2" s="786"/>
      <c r="CX2" s="786"/>
      <c r="CY2" s="786"/>
      <c r="CZ2" s="786"/>
      <c r="DA2" s="786"/>
      <c r="DB2" s="786"/>
      <c r="DC2" s="786"/>
      <c r="DD2" s="786"/>
      <c r="DE2" s="786"/>
      <c r="DF2" s="786"/>
      <c r="DG2" s="786"/>
      <c r="DH2" s="786"/>
      <c r="DI2" s="786"/>
      <c r="DJ2" s="786"/>
      <c r="DK2" s="786"/>
      <c r="DL2" s="786"/>
      <c r="DM2" s="786"/>
      <c r="DN2" s="786"/>
      <c r="DO2" s="786"/>
      <c r="DP2" s="786"/>
      <c r="DQ2" s="786"/>
      <c r="DR2" s="786"/>
      <c r="DS2" s="786"/>
      <c r="DT2" s="786"/>
      <c r="DU2" s="786"/>
      <c r="DV2" s="786"/>
      <c r="DW2" s="786"/>
      <c r="DX2" s="786"/>
      <c r="DY2" s="786"/>
      <c r="DZ2" s="786"/>
      <c r="EA2" s="786"/>
      <c r="EB2" s="786"/>
      <c r="EC2" s="786"/>
      <c r="ED2" s="786"/>
      <c r="EE2" s="786"/>
      <c r="EF2" s="786"/>
      <c r="EG2" s="786"/>
      <c r="EH2" s="786"/>
    </row>
    <row r="3" spans="1:463" ht="39.75" customHeight="1">
      <c r="A3" s="339"/>
      <c r="B3" s="339"/>
      <c r="C3" s="340"/>
      <c r="D3" s="339"/>
      <c r="E3" s="341"/>
      <c r="F3" s="342"/>
      <c r="G3" s="343"/>
      <c r="H3" s="343"/>
      <c r="I3" s="343"/>
      <c r="J3" s="343"/>
      <c r="K3" s="343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343"/>
      <c r="AA3" s="342"/>
      <c r="AB3" s="342"/>
      <c r="AC3" s="342"/>
      <c r="AD3" s="342"/>
      <c r="AE3" s="342"/>
      <c r="AF3" s="342"/>
      <c r="AG3" s="343"/>
      <c r="AH3" s="343"/>
      <c r="AI3" s="343"/>
      <c r="AJ3" s="343"/>
      <c r="AK3" s="343"/>
      <c r="AL3" s="343"/>
      <c r="AM3" s="343"/>
      <c r="AN3" s="343"/>
      <c r="AO3" s="342"/>
      <c r="AP3" s="342"/>
      <c r="AQ3" s="342"/>
      <c r="AR3" s="342"/>
      <c r="AS3" s="343"/>
      <c r="AT3" s="343"/>
      <c r="AU3" s="343"/>
      <c r="AV3" s="343"/>
      <c r="AW3" s="343"/>
      <c r="AX3" s="343"/>
      <c r="AY3" s="343"/>
      <c r="AZ3" s="343"/>
      <c r="BA3" s="342"/>
      <c r="BB3" s="342"/>
      <c r="BC3" s="342"/>
      <c r="BD3" s="342"/>
      <c r="BE3" s="342"/>
      <c r="BF3" s="342"/>
      <c r="BG3" s="343"/>
      <c r="BH3" s="343"/>
      <c r="BI3" s="343"/>
      <c r="BJ3" s="343"/>
      <c r="BK3" s="343"/>
      <c r="BL3" s="343"/>
      <c r="BM3" s="343"/>
      <c r="BN3" s="343"/>
      <c r="BO3" s="343"/>
      <c r="BP3" s="343"/>
      <c r="BQ3" s="343"/>
      <c r="BR3" s="343"/>
      <c r="BS3" s="343"/>
      <c r="BT3" s="343"/>
      <c r="BU3" s="343"/>
      <c r="BV3" s="343"/>
      <c r="BW3" s="343"/>
      <c r="BX3" s="343"/>
      <c r="BY3" s="343"/>
      <c r="BZ3" s="343"/>
      <c r="CA3" s="343"/>
      <c r="CB3" s="343"/>
      <c r="CC3" s="343"/>
      <c r="CD3" s="343"/>
      <c r="CE3" s="391"/>
      <c r="CF3" s="391"/>
      <c r="CG3" s="391"/>
      <c r="CH3" s="391"/>
      <c r="CI3" s="343"/>
      <c r="CJ3" s="343"/>
      <c r="CK3" s="343"/>
      <c r="CL3" s="343"/>
      <c r="CM3" s="343"/>
      <c r="CN3" s="343"/>
      <c r="CO3" s="343"/>
      <c r="CP3" s="343"/>
      <c r="CQ3" s="391"/>
      <c r="CR3" s="391"/>
      <c r="CS3" s="391"/>
      <c r="CT3" s="391"/>
      <c r="CU3" s="391"/>
      <c r="CV3" s="391"/>
      <c r="CW3" s="391"/>
      <c r="CX3" s="391"/>
      <c r="CY3" s="391"/>
      <c r="CZ3" s="391"/>
      <c r="DA3" s="391"/>
      <c r="DB3" s="391"/>
      <c r="DC3" s="391"/>
      <c r="DD3" s="391"/>
      <c r="DE3" s="391"/>
      <c r="DF3" s="391"/>
      <c r="DG3" s="391"/>
      <c r="DH3" s="391"/>
      <c r="DI3" s="391"/>
      <c r="DJ3" s="391"/>
      <c r="DK3" s="391"/>
      <c r="DL3" s="391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</row>
    <row r="4" spans="1:463" ht="25.5" customHeight="1">
      <c r="A4" s="787" t="s">
        <v>144</v>
      </c>
      <c r="B4" s="788"/>
      <c r="C4" s="788"/>
      <c r="D4" s="788"/>
      <c r="E4" s="788"/>
      <c r="F4" s="788"/>
      <c r="G4" s="789"/>
      <c r="H4" s="789"/>
      <c r="I4" s="789"/>
      <c r="J4" s="789"/>
      <c r="K4" s="789"/>
      <c r="L4" s="789"/>
      <c r="M4" s="789"/>
      <c r="N4" s="789"/>
      <c r="O4" s="789"/>
      <c r="P4" s="789"/>
      <c r="Q4" s="789"/>
      <c r="R4" s="789"/>
      <c r="S4" s="789"/>
      <c r="T4" s="789"/>
      <c r="U4" s="789"/>
      <c r="V4" s="789"/>
      <c r="W4" s="789"/>
      <c r="X4" s="789"/>
      <c r="Y4" s="789"/>
      <c r="Z4" s="789"/>
      <c r="AA4" s="789"/>
      <c r="AB4" s="789"/>
      <c r="AC4" s="789"/>
      <c r="AD4" s="789"/>
      <c r="AE4" s="789"/>
      <c r="AF4" s="789"/>
      <c r="AG4" s="789"/>
      <c r="AH4" s="789"/>
      <c r="AI4" s="789"/>
      <c r="AJ4" s="789"/>
      <c r="AK4" s="789"/>
      <c r="AL4" s="789"/>
      <c r="AM4" s="789"/>
      <c r="AN4" s="789"/>
      <c r="AO4" s="789"/>
      <c r="AP4" s="789"/>
      <c r="AQ4" s="789"/>
      <c r="AR4" s="789"/>
      <c r="AS4" s="789"/>
      <c r="AT4" s="789"/>
      <c r="AU4" s="789"/>
      <c r="AV4" s="789"/>
      <c r="AW4" s="789"/>
      <c r="AX4" s="789"/>
      <c r="AY4" s="789"/>
      <c r="AZ4" s="789"/>
      <c r="BA4" s="789"/>
      <c r="BB4" s="789"/>
      <c r="BC4" s="789"/>
      <c r="BD4" s="789"/>
      <c r="BE4" s="789"/>
      <c r="BF4" s="789"/>
      <c r="BG4" s="789"/>
      <c r="BH4" s="789"/>
      <c r="BI4" s="789"/>
      <c r="BJ4" s="789"/>
      <c r="BK4" s="789"/>
      <c r="BL4" s="789"/>
      <c r="BM4" s="789"/>
      <c r="BN4" s="789"/>
      <c r="BO4" s="789"/>
      <c r="BP4" s="789"/>
      <c r="BQ4" s="789"/>
      <c r="BR4" s="789"/>
      <c r="BS4" s="789"/>
      <c r="BT4" s="789"/>
      <c r="BU4" s="789"/>
      <c r="BV4" s="789"/>
      <c r="BW4" s="789"/>
      <c r="BX4" s="789"/>
      <c r="BY4" s="789"/>
      <c r="BZ4" s="789"/>
      <c r="CA4" s="789"/>
      <c r="CB4" s="789"/>
      <c r="CC4" s="789"/>
      <c r="CD4" s="789"/>
      <c r="CE4" s="789"/>
      <c r="CF4" s="789"/>
      <c r="CG4" s="789"/>
      <c r="CH4" s="789"/>
      <c r="CI4" s="789"/>
      <c r="CJ4" s="789"/>
      <c r="CK4" s="789"/>
      <c r="CL4" s="789"/>
      <c r="CM4" s="789"/>
      <c r="CN4" s="789"/>
      <c r="CO4" s="789"/>
      <c r="CP4" s="789"/>
      <c r="CQ4" s="789"/>
      <c r="CR4" s="789"/>
      <c r="CS4" s="789"/>
      <c r="CT4" s="789"/>
      <c r="CU4" s="789"/>
      <c r="CV4" s="789"/>
      <c r="CW4" s="789"/>
      <c r="CX4" s="789"/>
      <c r="CY4" s="789"/>
      <c r="CZ4" s="789"/>
      <c r="DA4" s="789"/>
      <c r="DB4" s="789"/>
      <c r="DC4" s="789"/>
      <c r="DD4" s="789"/>
      <c r="DE4" s="789"/>
      <c r="DF4" s="789"/>
      <c r="DG4" s="789"/>
      <c r="DH4" s="789"/>
      <c r="DI4" s="789"/>
      <c r="DJ4" s="789"/>
      <c r="DK4" s="789"/>
      <c r="DL4" s="789"/>
      <c r="DM4" s="789"/>
      <c r="DN4" s="789"/>
      <c r="DO4" s="789"/>
      <c r="DP4" s="789"/>
      <c r="DQ4" s="789"/>
      <c r="DR4" s="789"/>
      <c r="DS4" s="789"/>
      <c r="DT4" s="789"/>
      <c r="DU4" s="789"/>
      <c r="DV4" s="789"/>
      <c r="DW4" s="789"/>
      <c r="DX4" s="789"/>
      <c r="DY4" s="789"/>
      <c r="DZ4" s="789"/>
      <c r="EA4" s="789"/>
      <c r="EB4" s="789"/>
      <c r="EC4" s="789"/>
      <c r="ED4" s="789"/>
      <c r="EE4" s="789"/>
      <c r="EF4" s="789"/>
      <c r="EG4" s="789"/>
      <c r="EH4" s="790"/>
      <c r="EI4" s="430"/>
      <c r="EJ4" s="431"/>
      <c r="EK4" s="430"/>
      <c r="EL4" s="431"/>
      <c r="EM4" s="432"/>
      <c r="EN4" s="430"/>
      <c r="EO4" s="430"/>
      <c r="EP4" s="430"/>
      <c r="EQ4" s="430"/>
      <c r="ER4" s="430"/>
      <c r="ES4" s="430"/>
      <c r="ET4" s="430"/>
      <c r="EU4" s="430"/>
      <c r="EV4" s="430"/>
      <c r="EW4" s="430"/>
      <c r="EX4" s="430"/>
      <c r="EY4" s="430"/>
      <c r="EZ4" s="430"/>
      <c r="FA4" s="430"/>
      <c r="FB4" s="430"/>
      <c r="FC4" s="430"/>
      <c r="FD4" s="430"/>
      <c r="FE4" s="430"/>
      <c r="FF4" s="430"/>
      <c r="FG4" s="430"/>
      <c r="FH4" s="430"/>
      <c r="FI4" s="430"/>
      <c r="FJ4" s="430"/>
      <c r="FK4" s="430"/>
      <c r="FL4" s="430"/>
      <c r="FM4" s="430"/>
      <c r="FN4" s="430"/>
      <c r="FO4" s="465"/>
      <c r="FP4" s="466"/>
      <c r="FQ4" s="466"/>
      <c r="FR4" s="466"/>
      <c r="FS4" s="466"/>
      <c r="FT4" s="466"/>
      <c r="FU4" s="466"/>
      <c r="FV4" s="466"/>
      <c r="FW4" s="466"/>
      <c r="FX4" s="466"/>
      <c r="FY4" s="466"/>
      <c r="FZ4" s="466"/>
      <c r="GA4" s="466"/>
    </row>
    <row r="5" spans="1:463" s="331" customFormat="1" ht="41.65" customHeight="1">
      <c r="A5" s="791" t="s">
        <v>145</v>
      </c>
      <c r="B5" s="792"/>
      <c r="C5" s="792"/>
      <c r="D5" s="792"/>
      <c r="E5" s="792"/>
      <c r="F5" s="793"/>
      <c r="G5" s="794"/>
      <c r="H5" s="794"/>
      <c r="I5" s="794"/>
      <c r="J5" s="794"/>
      <c r="K5" s="794"/>
      <c r="L5" s="794"/>
      <c r="M5" s="794"/>
      <c r="N5" s="794"/>
      <c r="O5" s="794"/>
      <c r="P5" s="794"/>
      <c r="Q5" s="794"/>
      <c r="R5" s="794"/>
      <c r="S5" s="794"/>
      <c r="T5" s="794"/>
      <c r="U5" s="794"/>
      <c r="V5" s="794"/>
      <c r="W5" s="794"/>
      <c r="X5" s="794"/>
      <c r="Y5" s="794"/>
      <c r="Z5" s="794"/>
      <c r="AA5" s="794"/>
      <c r="AB5" s="794"/>
      <c r="AC5" s="794"/>
      <c r="AD5" s="794"/>
      <c r="AE5" s="794"/>
      <c r="AF5" s="794"/>
      <c r="AG5" s="794"/>
      <c r="AH5" s="794"/>
      <c r="AI5" s="794"/>
      <c r="AJ5" s="794"/>
      <c r="AK5" s="794"/>
      <c r="AL5" s="794"/>
      <c r="AM5" s="794"/>
      <c r="AN5" s="794"/>
      <c r="AO5" s="794"/>
      <c r="AP5" s="794"/>
      <c r="AQ5" s="794"/>
      <c r="AR5" s="794"/>
      <c r="AS5" s="794"/>
      <c r="AT5" s="794"/>
      <c r="AU5" s="794"/>
      <c r="AV5" s="794"/>
      <c r="AW5" s="794"/>
      <c r="AX5" s="794"/>
      <c r="AY5" s="794"/>
      <c r="AZ5" s="794"/>
      <c r="BA5" s="794"/>
      <c r="BB5" s="794"/>
      <c r="BC5" s="794"/>
      <c r="BD5" s="794"/>
      <c r="BE5" s="794"/>
      <c r="BF5" s="794"/>
      <c r="BG5" s="794"/>
      <c r="BH5" s="794"/>
      <c r="BI5" s="794"/>
      <c r="BJ5" s="794"/>
      <c r="BK5" s="794"/>
      <c r="BL5" s="794"/>
      <c r="BM5" s="794"/>
      <c r="BN5" s="794"/>
      <c r="BO5" s="794"/>
      <c r="BP5" s="794"/>
      <c r="BQ5" s="794"/>
      <c r="BR5" s="794"/>
      <c r="BS5" s="794"/>
      <c r="BT5" s="794"/>
      <c r="BU5" s="794"/>
      <c r="BV5" s="794"/>
      <c r="BW5" s="794"/>
      <c r="BX5" s="794"/>
      <c r="BY5" s="794"/>
      <c r="BZ5" s="794"/>
      <c r="CA5" s="794"/>
      <c r="CB5" s="794"/>
      <c r="CC5" s="794"/>
      <c r="CD5" s="794"/>
      <c r="CE5" s="794"/>
      <c r="CF5" s="794"/>
      <c r="CG5" s="794"/>
      <c r="CH5" s="794"/>
      <c r="CI5" s="794"/>
      <c r="CJ5" s="794"/>
      <c r="CK5" s="794"/>
      <c r="CL5" s="794"/>
      <c r="CM5" s="794"/>
      <c r="CN5" s="794"/>
      <c r="CO5" s="794"/>
      <c r="CP5" s="794"/>
      <c r="CQ5" s="794"/>
      <c r="CR5" s="794"/>
      <c r="CS5" s="794"/>
      <c r="CT5" s="794"/>
      <c r="CU5" s="794"/>
      <c r="CV5" s="794"/>
      <c r="CW5" s="794"/>
      <c r="CX5" s="794"/>
      <c r="CY5" s="794"/>
      <c r="CZ5" s="794"/>
      <c r="DA5" s="794"/>
      <c r="DB5" s="794"/>
      <c r="DC5" s="794"/>
      <c r="DD5" s="794"/>
      <c r="DE5" s="794"/>
      <c r="DF5" s="794"/>
      <c r="DG5" s="794"/>
      <c r="DH5" s="794"/>
      <c r="DI5" s="794"/>
      <c r="DJ5" s="794"/>
      <c r="DK5" s="794"/>
      <c r="DL5" s="794"/>
      <c r="DM5" s="794"/>
      <c r="DN5" s="794"/>
      <c r="DO5" s="794"/>
      <c r="DP5" s="794"/>
      <c r="DQ5" s="794"/>
      <c r="DR5" s="794"/>
      <c r="DS5" s="794"/>
      <c r="DT5" s="794"/>
      <c r="DU5" s="794"/>
      <c r="DV5" s="794"/>
      <c r="DW5" s="794"/>
      <c r="DX5" s="794"/>
      <c r="DY5" s="794"/>
      <c r="DZ5" s="794"/>
      <c r="EA5" s="794"/>
      <c r="EB5" s="794"/>
      <c r="EC5" s="794"/>
      <c r="ED5" s="794"/>
      <c r="EE5" s="794"/>
      <c r="EF5" s="794"/>
      <c r="EG5" s="794"/>
      <c r="EH5" s="795"/>
      <c r="EJ5" s="433"/>
      <c r="EL5" s="433"/>
      <c r="EM5" s="434"/>
      <c r="FO5" s="467"/>
    </row>
    <row r="6" spans="1:463" s="332" customFormat="1" ht="23.15" customHeight="1" thickBot="1">
      <c r="A6" s="796"/>
      <c r="B6" s="797"/>
      <c r="C6" s="797"/>
      <c r="D6" s="797"/>
      <c r="E6" s="797"/>
      <c r="F6" s="344"/>
      <c r="G6" s="798" t="s">
        <v>146</v>
      </c>
      <c r="H6" s="799"/>
      <c r="I6" s="799"/>
      <c r="J6" s="800"/>
      <c r="K6" s="801" t="s">
        <v>147</v>
      </c>
      <c r="L6" s="802"/>
      <c r="M6" s="802"/>
      <c r="N6" s="803"/>
      <c r="O6" s="804" t="s">
        <v>148</v>
      </c>
      <c r="P6" s="804"/>
      <c r="Q6" s="804"/>
      <c r="R6" s="804"/>
      <c r="S6" s="805" t="s">
        <v>149</v>
      </c>
      <c r="T6" s="804"/>
      <c r="U6" s="804"/>
      <c r="V6" s="806"/>
      <c r="W6" s="804" t="s">
        <v>150</v>
      </c>
      <c r="X6" s="804"/>
      <c r="Y6" s="804"/>
      <c r="Z6" s="804"/>
      <c r="AA6" s="807" t="s">
        <v>151</v>
      </c>
      <c r="AB6" s="808"/>
      <c r="AC6" s="808"/>
      <c r="AD6" s="809"/>
      <c r="AE6" s="810" t="s">
        <v>152</v>
      </c>
      <c r="AF6" s="811"/>
      <c r="AG6" s="805" t="s">
        <v>153</v>
      </c>
      <c r="AH6" s="804"/>
      <c r="AI6" s="804"/>
      <c r="AJ6" s="806"/>
      <c r="AK6" s="812" t="s">
        <v>147</v>
      </c>
      <c r="AL6" s="813"/>
      <c r="AM6" s="813"/>
      <c r="AN6" s="814"/>
      <c r="AO6" s="805" t="s">
        <v>148</v>
      </c>
      <c r="AP6" s="804"/>
      <c r="AQ6" s="804"/>
      <c r="AR6" s="806"/>
      <c r="AS6" s="804" t="s">
        <v>149</v>
      </c>
      <c r="AT6" s="804"/>
      <c r="AU6" s="804"/>
      <c r="AV6" s="804"/>
      <c r="AW6" s="805" t="s">
        <v>150</v>
      </c>
      <c r="AX6" s="804"/>
      <c r="AY6" s="804"/>
      <c r="AZ6" s="806"/>
      <c r="BA6" s="808" t="s">
        <v>151</v>
      </c>
      <c r="BB6" s="808"/>
      <c r="BC6" s="808"/>
      <c r="BD6" s="808"/>
      <c r="BE6" s="810" t="s">
        <v>152</v>
      </c>
      <c r="BF6" s="811"/>
      <c r="BG6" s="805" t="s">
        <v>146</v>
      </c>
      <c r="BH6" s="804"/>
      <c r="BI6" s="804"/>
      <c r="BJ6" s="806"/>
      <c r="BK6" s="815" t="s">
        <v>147</v>
      </c>
      <c r="BL6" s="816"/>
      <c r="BM6" s="816"/>
      <c r="BN6" s="817"/>
      <c r="BO6" s="804" t="s">
        <v>148</v>
      </c>
      <c r="BP6" s="804"/>
      <c r="BQ6" s="804"/>
      <c r="BR6" s="804"/>
      <c r="BS6" s="798" t="s">
        <v>149</v>
      </c>
      <c r="BT6" s="799"/>
      <c r="BU6" s="799"/>
      <c r="BV6" s="800"/>
      <c r="BW6" s="818" t="s">
        <v>150</v>
      </c>
      <c r="BX6" s="818"/>
      <c r="BY6" s="807" t="s">
        <v>151</v>
      </c>
      <c r="BZ6" s="808"/>
      <c r="CA6" s="808"/>
      <c r="CB6" s="809"/>
      <c r="CC6" s="810" t="s">
        <v>152</v>
      </c>
      <c r="CD6" s="811"/>
      <c r="CE6" s="815" t="s">
        <v>146</v>
      </c>
      <c r="CF6" s="816"/>
      <c r="CG6" s="816"/>
      <c r="CH6" s="817"/>
      <c r="CI6" s="812" t="s">
        <v>147</v>
      </c>
      <c r="CJ6" s="813"/>
      <c r="CK6" s="813"/>
      <c r="CL6" s="814"/>
      <c r="CM6" s="805" t="s">
        <v>148</v>
      </c>
      <c r="CN6" s="804"/>
      <c r="CO6" s="804"/>
      <c r="CP6" s="806"/>
      <c r="CQ6" s="815" t="s">
        <v>149</v>
      </c>
      <c r="CR6" s="816"/>
      <c r="CS6" s="816"/>
      <c r="CT6" s="817"/>
      <c r="CU6" s="815" t="s">
        <v>150</v>
      </c>
      <c r="CV6" s="816"/>
      <c r="CW6" s="816"/>
      <c r="CX6" s="817"/>
      <c r="CY6" s="819" t="s">
        <v>151</v>
      </c>
      <c r="CZ6" s="820"/>
      <c r="DA6" s="820"/>
      <c r="DB6" s="821"/>
      <c r="DC6" s="810" t="s">
        <v>152</v>
      </c>
      <c r="DD6" s="811"/>
      <c r="DE6" s="815" t="s">
        <v>146</v>
      </c>
      <c r="DF6" s="816"/>
      <c r="DG6" s="816"/>
      <c r="DH6" s="817"/>
      <c r="DI6" s="815" t="s">
        <v>147</v>
      </c>
      <c r="DJ6" s="816"/>
      <c r="DK6" s="816"/>
      <c r="DL6" s="817"/>
      <c r="DM6" s="417"/>
      <c r="DN6" s="417"/>
      <c r="DO6" s="417"/>
      <c r="DP6" s="418"/>
      <c r="DQ6" s="418"/>
      <c r="DR6" s="418"/>
      <c r="DS6" s="418"/>
      <c r="DT6" s="418"/>
      <c r="DU6" s="418"/>
      <c r="DV6" s="418"/>
      <c r="DW6" s="418"/>
      <c r="DX6" s="418"/>
      <c r="DY6" s="418"/>
      <c r="DZ6" s="418"/>
      <c r="EA6" s="418"/>
      <c r="EB6" s="418"/>
      <c r="EC6" s="418"/>
      <c r="ED6" s="418"/>
      <c r="EE6" s="418"/>
      <c r="EF6" s="418"/>
      <c r="EG6" s="418"/>
      <c r="EH6" s="418"/>
      <c r="EI6" s="435"/>
      <c r="EJ6" s="436"/>
      <c r="EK6" s="435"/>
      <c r="EL6" s="436"/>
      <c r="EM6" s="437"/>
      <c r="EN6" s="435"/>
      <c r="EO6" s="435"/>
      <c r="EP6" s="435"/>
      <c r="EQ6" s="435"/>
      <c r="ER6" s="435"/>
      <c r="ES6" s="435"/>
      <c r="ET6" s="435"/>
      <c r="EU6" s="435"/>
      <c r="EV6" s="435"/>
      <c r="EW6" s="435"/>
      <c r="EX6" s="435"/>
      <c r="EY6" s="435"/>
      <c r="EZ6" s="435"/>
      <c r="FA6" s="457"/>
      <c r="FB6" s="435"/>
      <c r="FC6" s="435"/>
      <c r="FD6" s="435"/>
      <c r="FE6" s="435"/>
      <c r="FF6" s="435"/>
      <c r="FG6" s="435"/>
      <c r="FH6" s="435"/>
      <c r="FI6" s="435"/>
      <c r="FJ6" s="435"/>
      <c r="FK6" s="461"/>
      <c r="FO6" s="468"/>
    </row>
    <row r="7" spans="1:463" s="120" customFormat="1" ht="18" customHeight="1" thickBot="1">
      <c r="A7" s="822"/>
      <c r="B7" s="823"/>
      <c r="C7" s="823"/>
      <c r="D7" s="823"/>
      <c r="E7" s="823"/>
      <c r="F7" s="824"/>
      <c r="G7" s="825">
        <v>21</v>
      </c>
      <c r="H7" s="826"/>
      <c r="I7" s="826"/>
      <c r="J7" s="827"/>
      <c r="K7" s="828">
        <v>22</v>
      </c>
      <c r="L7" s="829"/>
      <c r="M7" s="829"/>
      <c r="N7" s="830"/>
      <c r="O7" s="831">
        <v>23</v>
      </c>
      <c r="P7" s="831"/>
      <c r="Q7" s="831"/>
      <c r="R7" s="831"/>
      <c r="S7" s="832">
        <v>24</v>
      </c>
      <c r="T7" s="831"/>
      <c r="U7" s="831"/>
      <c r="V7" s="833"/>
      <c r="W7" s="831">
        <v>25</v>
      </c>
      <c r="X7" s="831"/>
      <c r="Y7" s="831"/>
      <c r="Z7" s="831"/>
      <c r="AA7" s="834">
        <v>26</v>
      </c>
      <c r="AB7" s="835"/>
      <c r="AC7" s="835"/>
      <c r="AD7" s="836"/>
      <c r="AE7" s="837">
        <v>27</v>
      </c>
      <c r="AF7" s="838"/>
      <c r="AG7" s="832">
        <v>28</v>
      </c>
      <c r="AH7" s="831"/>
      <c r="AI7" s="831"/>
      <c r="AJ7" s="833"/>
      <c r="AK7" s="839">
        <v>29</v>
      </c>
      <c r="AL7" s="840"/>
      <c r="AM7" s="840"/>
      <c r="AN7" s="841"/>
      <c r="AO7" s="832">
        <v>30</v>
      </c>
      <c r="AP7" s="831"/>
      <c r="AQ7" s="831"/>
      <c r="AR7" s="833"/>
      <c r="AS7" s="831">
        <v>1</v>
      </c>
      <c r="AT7" s="831"/>
      <c r="AU7" s="831"/>
      <c r="AV7" s="831"/>
      <c r="AW7" s="832">
        <v>2</v>
      </c>
      <c r="AX7" s="831"/>
      <c r="AY7" s="831"/>
      <c r="AZ7" s="833"/>
      <c r="BA7" s="842">
        <v>3</v>
      </c>
      <c r="BB7" s="842"/>
      <c r="BC7" s="842"/>
      <c r="BD7" s="842"/>
      <c r="BE7" s="837">
        <v>4</v>
      </c>
      <c r="BF7" s="838"/>
      <c r="BG7" s="832">
        <v>5</v>
      </c>
      <c r="BH7" s="831"/>
      <c r="BI7" s="831"/>
      <c r="BJ7" s="833"/>
      <c r="BK7" s="843">
        <v>6</v>
      </c>
      <c r="BL7" s="844"/>
      <c r="BM7" s="844"/>
      <c r="BN7" s="845"/>
      <c r="BO7" s="831">
        <v>7</v>
      </c>
      <c r="BP7" s="831"/>
      <c r="BQ7" s="831"/>
      <c r="BR7" s="831"/>
      <c r="BS7" s="825">
        <v>8</v>
      </c>
      <c r="BT7" s="826"/>
      <c r="BU7" s="826"/>
      <c r="BV7" s="827"/>
      <c r="BW7" s="846">
        <v>9</v>
      </c>
      <c r="BX7" s="846"/>
      <c r="BY7" s="847">
        <v>10</v>
      </c>
      <c r="BZ7" s="842"/>
      <c r="CA7" s="842"/>
      <c r="CB7" s="848"/>
      <c r="CC7" s="837">
        <v>11</v>
      </c>
      <c r="CD7" s="838"/>
      <c r="CE7" s="839">
        <v>12</v>
      </c>
      <c r="CF7" s="840"/>
      <c r="CG7" s="840"/>
      <c r="CH7" s="841"/>
      <c r="CI7" s="839">
        <v>13</v>
      </c>
      <c r="CJ7" s="840"/>
      <c r="CK7" s="840"/>
      <c r="CL7" s="841"/>
      <c r="CM7" s="832">
        <v>14</v>
      </c>
      <c r="CN7" s="831"/>
      <c r="CO7" s="831"/>
      <c r="CP7" s="833"/>
      <c r="CQ7" s="839">
        <v>15</v>
      </c>
      <c r="CR7" s="840"/>
      <c r="CS7" s="840"/>
      <c r="CT7" s="841"/>
      <c r="CU7" s="839">
        <v>16</v>
      </c>
      <c r="CV7" s="840"/>
      <c r="CW7" s="840"/>
      <c r="CX7" s="841"/>
      <c r="CY7" s="847">
        <v>17</v>
      </c>
      <c r="CZ7" s="842"/>
      <c r="DA7" s="842"/>
      <c r="DB7" s="848"/>
      <c r="DC7" s="837">
        <v>18</v>
      </c>
      <c r="DD7" s="838"/>
      <c r="DE7" s="839">
        <v>19</v>
      </c>
      <c r="DF7" s="840"/>
      <c r="DG7" s="840"/>
      <c r="DH7" s="841"/>
      <c r="DI7" s="839">
        <v>20</v>
      </c>
      <c r="DJ7" s="840"/>
      <c r="DK7" s="840"/>
      <c r="DL7" s="841"/>
      <c r="DM7" s="419"/>
      <c r="DN7" s="345"/>
      <c r="DO7" s="345"/>
      <c r="DP7" s="420" t="str">
        <f>DP8</f>
        <v>出勤时数 working hrs (day)</v>
      </c>
      <c r="DQ7" s="420"/>
      <c r="DR7" s="420"/>
      <c r="DS7" s="420"/>
      <c r="DT7" s="851"/>
      <c r="DU7" s="851"/>
      <c r="DV7" s="851"/>
      <c r="DW7" s="851"/>
      <c r="DX7" s="851"/>
      <c r="DY7" s="851"/>
      <c r="DZ7" s="851"/>
      <c r="EA7" s="851"/>
      <c r="EB7" s="851"/>
      <c r="EC7" s="851"/>
      <c r="ED7" s="851"/>
      <c r="EE7" s="851"/>
      <c r="EF7" s="851"/>
      <c r="EG7" s="851"/>
      <c r="EH7" s="852"/>
      <c r="EI7" s="438"/>
      <c r="EJ7" s="858" t="s">
        <v>15</v>
      </c>
      <c r="EK7" s="849" t="s">
        <v>16</v>
      </c>
      <c r="EL7" s="853" t="s">
        <v>17</v>
      </c>
      <c r="EM7" s="862" t="s">
        <v>18</v>
      </c>
      <c r="EN7" s="849" t="s">
        <v>19</v>
      </c>
      <c r="EO7" s="864" t="s">
        <v>20</v>
      </c>
      <c r="EP7" s="865"/>
      <c r="EQ7" s="865"/>
      <c r="ER7" s="866"/>
      <c r="ES7" s="849" t="s">
        <v>21</v>
      </c>
      <c r="ET7" s="849" t="s">
        <v>22</v>
      </c>
      <c r="EU7" s="864" t="s">
        <v>23</v>
      </c>
      <c r="EV7" s="865"/>
      <c r="EW7" s="865"/>
      <c r="EX7" s="865"/>
      <c r="EY7" s="865"/>
      <c r="EZ7" s="865"/>
      <c r="FA7" s="865"/>
      <c r="FB7" s="866"/>
      <c r="FC7" s="868" t="s">
        <v>24</v>
      </c>
      <c r="FD7" s="849" t="s">
        <v>25</v>
      </c>
      <c r="FE7" s="849" t="s">
        <v>26</v>
      </c>
      <c r="FF7" s="849" t="s">
        <v>27</v>
      </c>
      <c r="FG7" s="853" t="s">
        <v>154</v>
      </c>
      <c r="FH7" s="849" t="s">
        <v>28</v>
      </c>
      <c r="FI7" s="849" t="s">
        <v>155</v>
      </c>
      <c r="FJ7" s="849" t="s">
        <v>29</v>
      </c>
      <c r="FK7" s="855" t="s">
        <v>30</v>
      </c>
      <c r="FL7" s="865" t="s">
        <v>31</v>
      </c>
      <c r="FM7" s="865"/>
      <c r="FN7" s="866"/>
      <c r="FO7" s="855" t="s">
        <v>61</v>
      </c>
    </row>
    <row r="8" spans="1:463" s="333" customFormat="1" ht="72" customHeight="1" thickBot="1">
      <c r="A8" s="346" t="s">
        <v>32</v>
      </c>
      <c r="B8" s="347" t="s">
        <v>156</v>
      </c>
      <c r="C8" s="348" t="s">
        <v>33</v>
      </c>
      <c r="D8" s="349" t="s">
        <v>157</v>
      </c>
      <c r="E8" s="349" t="s">
        <v>35</v>
      </c>
      <c r="F8" s="350" t="s">
        <v>158</v>
      </c>
      <c r="G8" s="351" t="s">
        <v>159</v>
      </c>
      <c r="H8" s="352" t="s">
        <v>38</v>
      </c>
      <c r="I8" s="368" t="s">
        <v>160</v>
      </c>
      <c r="J8" s="369" t="s">
        <v>38</v>
      </c>
      <c r="K8" s="351" t="s">
        <v>159</v>
      </c>
      <c r="L8" s="352" t="s">
        <v>38</v>
      </c>
      <c r="M8" s="368" t="s">
        <v>160</v>
      </c>
      <c r="N8" s="369" t="s">
        <v>38</v>
      </c>
      <c r="O8" s="351" t="s">
        <v>159</v>
      </c>
      <c r="P8" s="352" t="s">
        <v>38</v>
      </c>
      <c r="Q8" s="368" t="s">
        <v>160</v>
      </c>
      <c r="R8" s="369" t="s">
        <v>38</v>
      </c>
      <c r="S8" s="351" t="s">
        <v>159</v>
      </c>
      <c r="T8" s="352" t="s">
        <v>38</v>
      </c>
      <c r="U8" s="368" t="s">
        <v>160</v>
      </c>
      <c r="V8" s="369" t="s">
        <v>38</v>
      </c>
      <c r="W8" s="351" t="s">
        <v>159</v>
      </c>
      <c r="X8" s="352" t="s">
        <v>38</v>
      </c>
      <c r="Y8" s="368" t="s">
        <v>160</v>
      </c>
      <c r="Z8" s="369" t="s">
        <v>38</v>
      </c>
      <c r="AA8" s="351" t="s">
        <v>159</v>
      </c>
      <c r="AB8" s="352" t="s">
        <v>38</v>
      </c>
      <c r="AC8" s="368" t="s">
        <v>160</v>
      </c>
      <c r="AD8" s="376" t="s">
        <v>38</v>
      </c>
      <c r="AE8" s="377"/>
      <c r="AF8" s="378"/>
      <c r="AG8" s="383" t="s">
        <v>159</v>
      </c>
      <c r="AH8" s="352" t="s">
        <v>38</v>
      </c>
      <c r="AI8" s="368" t="s">
        <v>160</v>
      </c>
      <c r="AJ8" s="369" t="s">
        <v>38</v>
      </c>
      <c r="AK8" s="351" t="s">
        <v>159</v>
      </c>
      <c r="AL8" s="352" t="s">
        <v>38</v>
      </c>
      <c r="AM8" s="368" t="s">
        <v>160</v>
      </c>
      <c r="AN8" s="369" t="s">
        <v>38</v>
      </c>
      <c r="AO8" s="351" t="s">
        <v>159</v>
      </c>
      <c r="AP8" s="352" t="s">
        <v>38</v>
      </c>
      <c r="AQ8" s="368" t="s">
        <v>160</v>
      </c>
      <c r="AR8" s="369" t="s">
        <v>38</v>
      </c>
      <c r="AS8" s="351" t="s">
        <v>159</v>
      </c>
      <c r="AT8" s="352" t="s">
        <v>38</v>
      </c>
      <c r="AU8" s="368" t="s">
        <v>160</v>
      </c>
      <c r="AV8" s="369" t="s">
        <v>38</v>
      </c>
      <c r="AW8" s="351" t="s">
        <v>159</v>
      </c>
      <c r="AX8" s="352" t="s">
        <v>38</v>
      </c>
      <c r="AY8" s="368" t="s">
        <v>160</v>
      </c>
      <c r="AZ8" s="369" t="s">
        <v>38</v>
      </c>
      <c r="BA8" s="351" t="s">
        <v>159</v>
      </c>
      <c r="BB8" s="352" t="s">
        <v>38</v>
      </c>
      <c r="BC8" s="368" t="s">
        <v>160</v>
      </c>
      <c r="BD8" s="376" t="s">
        <v>38</v>
      </c>
      <c r="BE8" s="377"/>
      <c r="BF8" s="378"/>
      <c r="BG8" s="383" t="s">
        <v>159</v>
      </c>
      <c r="BH8" s="352" t="s">
        <v>38</v>
      </c>
      <c r="BI8" s="368" t="s">
        <v>160</v>
      </c>
      <c r="BJ8" s="369" t="s">
        <v>38</v>
      </c>
      <c r="BK8" s="351" t="s">
        <v>159</v>
      </c>
      <c r="BL8" s="352" t="s">
        <v>38</v>
      </c>
      <c r="BM8" s="368" t="s">
        <v>160</v>
      </c>
      <c r="BN8" s="369" t="s">
        <v>38</v>
      </c>
      <c r="BO8" s="351" t="s">
        <v>159</v>
      </c>
      <c r="BP8" s="352" t="s">
        <v>38</v>
      </c>
      <c r="BQ8" s="368" t="s">
        <v>160</v>
      </c>
      <c r="BR8" s="369" t="s">
        <v>38</v>
      </c>
      <c r="BS8" s="351" t="s">
        <v>159</v>
      </c>
      <c r="BT8" s="352" t="s">
        <v>38</v>
      </c>
      <c r="BU8" s="368" t="s">
        <v>160</v>
      </c>
      <c r="BV8" s="369" t="s">
        <v>38</v>
      </c>
      <c r="BW8" s="384" t="s">
        <v>159</v>
      </c>
      <c r="BX8" s="385" t="s">
        <v>160</v>
      </c>
      <c r="BY8" s="351" t="s">
        <v>159</v>
      </c>
      <c r="BZ8" s="352" t="s">
        <v>38</v>
      </c>
      <c r="CA8" s="368" t="s">
        <v>160</v>
      </c>
      <c r="CB8" s="376" t="s">
        <v>38</v>
      </c>
      <c r="CC8" s="377"/>
      <c r="CD8" s="378"/>
      <c r="CE8" s="392" t="s">
        <v>159</v>
      </c>
      <c r="CF8" s="393" t="s">
        <v>38</v>
      </c>
      <c r="CG8" s="394" t="s">
        <v>160</v>
      </c>
      <c r="CH8" s="395" t="s">
        <v>38</v>
      </c>
      <c r="CI8" s="351" t="s">
        <v>159</v>
      </c>
      <c r="CJ8" s="352" t="s">
        <v>38</v>
      </c>
      <c r="CK8" s="368" t="s">
        <v>160</v>
      </c>
      <c r="CL8" s="369" t="s">
        <v>38</v>
      </c>
      <c r="CM8" s="351" t="s">
        <v>159</v>
      </c>
      <c r="CN8" s="352" t="s">
        <v>38</v>
      </c>
      <c r="CO8" s="368" t="s">
        <v>160</v>
      </c>
      <c r="CP8" s="376" t="s">
        <v>38</v>
      </c>
      <c r="CQ8" s="400"/>
      <c r="CR8" s="393"/>
      <c r="CS8" s="393"/>
      <c r="CT8" s="395"/>
      <c r="CU8" s="400"/>
      <c r="CV8" s="393"/>
      <c r="CW8" s="393"/>
      <c r="CX8" s="403"/>
      <c r="CY8" s="400"/>
      <c r="CZ8" s="393"/>
      <c r="DA8" s="393"/>
      <c r="DB8" s="403"/>
      <c r="DC8" s="377"/>
      <c r="DD8" s="378"/>
      <c r="DE8" s="412"/>
      <c r="DF8" s="393"/>
      <c r="DG8" s="393"/>
      <c r="DH8" s="403"/>
      <c r="DI8" s="400"/>
      <c r="DJ8" s="393"/>
      <c r="DK8" s="393"/>
      <c r="DL8" s="395"/>
      <c r="DM8" s="421" t="s">
        <v>161</v>
      </c>
      <c r="DN8" s="422" t="s">
        <v>162</v>
      </c>
      <c r="DO8" s="422" t="s">
        <v>163</v>
      </c>
      <c r="DP8" s="423" t="s">
        <v>164</v>
      </c>
      <c r="DQ8" s="423" t="s">
        <v>165</v>
      </c>
      <c r="DR8" s="423" t="s">
        <v>166</v>
      </c>
      <c r="DS8" s="426" t="s">
        <v>167</v>
      </c>
      <c r="DT8" s="426" t="s">
        <v>168</v>
      </c>
      <c r="DU8" s="426" t="s">
        <v>169</v>
      </c>
      <c r="DV8" s="426" t="s">
        <v>170</v>
      </c>
      <c r="DW8" s="426" t="s">
        <v>171</v>
      </c>
      <c r="DX8" s="426" t="s">
        <v>172</v>
      </c>
      <c r="DY8" s="426" t="s">
        <v>173</v>
      </c>
      <c r="DZ8" s="426" t="s">
        <v>174</v>
      </c>
      <c r="EA8" s="426" t="s">
        <v>48</v>
      </c>
      <c r="EB8" s="426" t="s">
        <v>175</v>
      </c>
      <c r="EC8" s="426" t="s">
        <v>176</v>
      </c>
      <c r="ED8" s="426" t="s">
        <v>177</v>
      </c>
      <c r="EE8" s="426" t="s">
        <v>178</v>
      </c>
      <c r="EF8" s="426" t="s">
        <v>179</v>
      </c>
      <c r="EG8" s="426" t="s">
        <v>180</v>
      </c>
      <c r="EH8" s="439" t="s">
        <v>50</v>
      </c>
      <c r="EI8" s="440"/>
      <c r="EJ8" s="859"/>
      <c r="EK8" s="860"/>
      <c r="EL8" s="861"/>
      <c r="EM8" s="863"/>
      <c r="EN8" s="850"/>
      <c r="EO8" s="452" t="s">
        <v>51</v>
      </c>
      <c r="EP8" s="452" t="s">
        <v>52</v>
      </c>
      <c r="EQ8" s="452" t="s">
        <v>53</v>
      </c>
      <c r="ER8" s="452" t="s">
        <v>54</v>
      </c>
      <c r="ES8" s="850"/>
      <c r="ET8" s="850"/>
      <c r="EU8" s="452" t="s">
        <v>55</v>
      </c>
      <c r="EV8" s="452" t="s">
        <v>181</v>
      </c>
      <c r="EW8" s="452" t="s">
        <v>182</v>
      </c>
      <c r="EX8" s="452" t="s">
        <v>183</v>
      </c>
      <c r="EY8" s="458" t="s">
        <v>184</v>
      </c>
      <c r="EZ8" s="458" t="s">
        <v>185</v>
      </c>
      <c r="FA8" s="459" t="s">
        <v>57</v>
      </c>
      <c r="FB8" s="459" t="s">
        <v>50</v>
      </c>
      <c r="FC8" s="869"/>
      <c r="FD8" s="850"/>
      <c r="FE8" s="850"/>
      <c r="FF8" s="850"/>
      <c r="FG8" s="854"/>
      <c r="FH8" s="850"/>
      <c r="FI8" s="850"/>
      <c r="FJ8" s="850"/>
      <c r="FK8" s="856"/>
      <c r="FL8" s="462" t="s">
        <v>58</v>
      </c>
      <c r="FM8" s="452" t="s">
        <v>59</v>
      </c>
      <c r="FN8" s="459" t="s">
        <v>60</v>
      </c>
      <c r="FO8" s="856"/>
    </row>
    <row r="9" spans="1:463" ht="22.5" customHeight="1">
      <c r="A9" s="353">
        <v>1</v>
      </c>
      <c r="B9" s="354"/>
      <c r="C9" s="355" t="s">
        <v>62</v>
      </c>
      <c r="D9" s="356" t="s">
        <v>63</v>
      </c>
      <c r="E9" s="219" t="s">
        <v>186</v>
      </c>
      <c r="F9" s="357">
        <v>353600</v>
      </c>
      <c r="G9" s="358">
        <v>8</v>
      </c>
      <c r="H9" s="359"/>
      <c r="I9" s="370"/>
      <c r="J9" s="371"/>
      <c r="K9" s="372">
        <v>8</v>
      </c>
      <c r="L9" s="359"/>
      <c r="M9" s="370"/>
      <c r="N9" s="371"/>
      <c r="O9" s="372">
        <v>8</v>
      </c>
      <c r="P9" s="359"/>
      <c r="Q9" s="370"/>
      <c r="R9" s="371"/>
      <c r="S9" s="372">
        <v>8</v>
      </c>
      <c r="T9" s="359"/>
      <c r="U9" s="370"/>
      <c r="V9" s="371"/>
      <c r="W9" s="372">
        <v>8</v>
      </c>
      <c r="X9" s="359"/>
      <c r="Y9" s="370"/>
      <c r="Z9" s="371"/>
      <c r="AA9" s="372">
        <v>4</v>
      </c>
      <c r="AB9" s="359"/>
      <c r="AC9" s="370"/>
      <c r="AD9" s="379"/>
      <c r="AE9" s="380">
        <v>11.5</v>
      </c>
      <c r="AF9" s="381"/>
      <c r="AG9" s="358">
        <v>8</v>
      </c>
      <c r="AH9" s="359">
        <v>1.5</v>
      </c>
      <c r="AI9" s="370"/>
      <c r="AJ9" s="371"/>
      <c r="AK9" s="372">
        <v>8</v>
      </c>
      <c r="AL9" s="359"/>
      <c r="AM9" s="370"/>
      <c r="AN9" s="371"/>
      <c r="AO9" s="372">
        <v>8</v>
      </c>
      <c r="AP9" s="359"/>
      <c r="AQ9" s="370"/>
      <c r="AR9" s="371"/>
      <c r="AS9" s="372">
        <v>8</v>
      </c>
      <c r="AT9" s="359"/>
      <c r="AU9" s="370"/>
      <c r="AV9" s="371"/>
      <c r="AW9" s="372">
        <v>8</v>
      </c>
      <c r="AX9" s="359"/>
      <c r="AY9" s="370"/>
      <c r="AZ9" s="371"/>
      <c r="BA9" s="372">
        <v>5</v>
      </c>
      <c r="BB9" s="359">
        <v>3</v>
      </c>
      <c r="BC9" s="370"/>
      <c r="BD9" s="379"/>
      <c r="BE9" s="380"/>
      <c r="BF9" s="381"/>
      <c r="BG9" s="358">
        <v>8</v>
      </c>
      <c r="BH9" s="359">
        <v>4</v>
      </c>
      <c r="BI9" s="370"/>
      <c r="BJ9" s="371"/>
      <c r="BK9" s="372">
        <v>8</v>
      </c>
      <c r="BL9" s="359"/>
      <c r="BM9" s="370"/>
      <c r="BN9" s="371"/>
      <c r="BO9" s="372">
        <v>8</v>
      </c>
      <c r="BP9" s="359"/>
      <c r="BQ9" s="370"/>
      <c r="BR9" s="371"/>
      <c r="BS9" s="372">
        <v>8</v>
      </c>
      <c r="BT9" s="359"/>
      <c r="BU9" s="370"/>
      <c r="BV9" s="371"/>
      <c r="BW9" s="386">
        <v>8</v>
      </c>
      <c r="BX9" s="387"/>
      <c r="BY9" s="372">
        <v>4</v>
      </c>
      <c r="BZ9" s="359"/>
      <c r="CA9" s="370"/>
      <c r="CB9" s="379"/>
      <c r="CC9" s="380">
        <v>8</v>
      </c>
      <c r="CD9" s="381"/>
      <c r="CE9" s="396">
        <v>8</v>
      </c>
      <c r="CF9" s="359">
        <v>1.5</v>
      </c>
      <c r="CG9" s="370"/>
      <c r="CH9" s="397"/>
      <c r="CI9" s="358">
        <v>8</v>
      </c>
      <c r="CJ9" s="359"/>
      <c r="CK9" s="370"/>
      <c r="CL9" s="371"/>
      <c r="CM9" s="372">
        <v>8</v>
      </c>
      <c r="CN9" s="359"/>
      <c r="CO9" s="370"/>
      <c r="CP9" s="379"/>
      <c r="CQ9" s="401">
        <v>8</v>
      </c>
      <c r="CR9" s="359">
        <v>2.5</v>
      </c>
      <c r="CS9" s="404"/>
      <c r="CT9" s="405"/>
      <c r="CU9" s="401">
        <v>8</v>
      </c>
      <c r="CV9" s="359"/>
      <c r="CW9" s="406"/>
      <c r="CX9" s="407"/>
      <c r="CY9" s="401">
        <v>5</v>
      </c>
      <c r="CZ9" s="359">
        <v>7</v>
      </c>
      <c r="DA9" s="413"/>
      <c r="DB9" s="407"/>
      <c r="DC9" s="380"/>
      <c r="DD9" s="381"/>
      <c r="DE9" s="396">
        <v>8</v>
      </c>
      <c r="DF9" s="359"/>
      <c r="DG9" s="414"/>
      <c r="DH9" s="407"/>
      <c r="DI9" s="401">
        <v>8</v>
      </c>
      <c r="DJ9" s="359"/>
      <c r="DK9" s="414"/>
      <c r="DL9" s="407"/>
      <c r="DM9" s="424">
        <v>25</v>
      </c>
      <c r="DN9" s="424">
        <v>4</v>
      </c>
      <c r="DO9" s="424">
        <v>1</v>
      </c>
      <c r="DP9" s="425">
        <f>G9+K9+O9+S9+W9+AA9+AG9+AK9+AO9+AS9+AW9+BA9+BG9+BK9+BO9+BS9+BY9+CE9+CI9+CM9+CQ9+CU9+CY9+DE9+DI9</f>
        <v>186</v>
      </c>
      <c r="DQ9" s="427">
        <f>I9+M9+Q9+U9+Y9+AC9+AI9+AM9+AQ9+AU9+AY9+BC9+BI9+BM9+BQ9+BU9+CA9+CG9+CK9+CO9+CS9+CW9+DA9+DG9+DK9</f>
        <v>0</v>
      </c>
      <c r="DR9" s="425">
        <f>ROUND(DP9+DQ9,0)</f>
        <v>186</v>
      </c>
      <c r="DS9" s="163">
        <f>ROUND(DR9/((188/25)),0)</f>
        <v>25</v>
      </c>
      <c r="DT9" s="425">
        <f>H9+L9+P9+T9+X9+AB9+AH9+AL9+AP9+AT9+AX9+BB9+BH9+BL9+BP9+BT9+BZ9+CF9+CJ9+CN9+CR9+CV9+CZ9+DF9+DJ9</f>
        <v>19.5</v>
      </c>
      <c r="DU9" s="427">
        <f>J9+N9+R9+V9+Z9+AD9+AJ9+AN9+AR9+AV9+AZ9+BD9+BJ9+BN9+BR9+BV9+CB9+CH9+CL9+CP9+CT9+CX9+DB9+DH9+DL9</f>
        <v>0</v>
      </c>
      <c r="DV9" s="427">
        <f>SUM(DT9+DU9)</f>
        <v>19.5</v>
      </c>
      <c r="DW9" s="427">
        <f>AE9+BE9+CC9+DC9</f>
        <v>19.5</v>
      </c>
      <c r="DX9" s="427">
        <f>AF9+BF9+CD9+DD9</f>
        <v>0</v>
      </c>
      <c r="DY9" s="427">
        <f>BW9</f>
        <v>8</v>
      </c>
      <c r="DZ9" s="427">
        <f>BX9</f>
        <v>0</v>
      </c>
      <c r="EA9" s="428">
        <f>ROUND(DS9+1,0)</f>
        <v>26</v>
      </c>
      <c r="EB9" s="429">
        <f>DT9</f>
        <v>19.5</v>
      </c>
      <c r="EC9" s="429">
        <f>DU9</f>
        <v>0</v>
      </c>
      <c r="ED9" s="429">
        <f>DW9</f>
        <v>19.5</v>
      </c>
      <c r="EE9" s="429">
        <f>DX9</f>
        <v>0</v>
      </c>
      <c r="EF9" s="429">
        <f>DY9</f>
        <v>8</v>
      </c>
      <c r="EG9" s="429">
        <f>DZ9</f>
        <v>0</v>
      </c>
      <c r="EH9" s="441"/>
      <c r="EI9" s="442"/>
      <c r="EJ9" s="443">
        <v>1</v>
      </c>
      <c r="EK9" s="444" t="s">
        <v>62</v>
      </c>
      <c r="EL9" s="445" t="s">
        <v>63</v>
      </c>
      <c r="EM9" s="446">
        <v>353600</v>
      </c>
      <c r="EN9" s="447">
        <f>ROUND(EM9/26,2)</f>
        <v>13600</v>
      </c>
      <c r="EO9" s="453">
        <v>0</v>
      </c>
      <c r="EP9" s="454">
        <v>0</v>
      </c>
      <c r="EQ9" s="455">
        <v>0</v>
      </c>
      <c r="ER9" s="455">
        <v>0</v>
      </c>
      <c r="ES9" s="456">
        <f>EN9+EO9+EP9+EQ9+ER9</f>
        <v>13600</v>
      </c>
      <c r="ET9" s="456">
        <f>EA9</f>
        <v>26</v>
      </c>
      <c r="EU9" s="456">
        <f>EB9</f>
        <v>19.5</v>
      </c>
      <c r="EV9" s="456">
        <f>EC9</f>
        <v>0</v>
      </c>
      <c r="EW9" s="456">
        <f>ED9</f>
        <v>19.5</v>
      </c>
      <c r="EX9" s="456">
        <f>EE9</f>
        <v>0</v>
      </c>
      <c r="EY9" s="460">
        <f t="shared" ref="EY9:EZ9" si="0">EF9</f>
        <v>8</v>
      </c>
      <c r="EZ9" s="460">
        <f t="shared" si="0"/>
        <v>0</v>
      </c>
      <c r="FA9" s="447">
        <f>ROUND((EU9*1.5+(EW9+EY9)*2+EV9*1.55+(EX9+EZ9)*2.05)*EM9/(4.333*45),2)</f>
        <v>152785.09</v>
      </c>
      <c r="FB9" s="447">
        <v>0</v>
      </c>
      <c r="FC9" s="447">
        <f>ROUND(ES9*ET9+FA9+FB9,2)</f>
        <v>506385.09</v>
      </c>
      <c r="FD9" s="447">
        <f>FC9-FF9</f>
        <v>455746.58</v>
      </c>
      <c r="FE9" s="447">
        <f>IF(FD9&gt;1000000,128000+(FD9-1000000)*30%,IF(FD9&gt;760000,68000+(FD9-760000)*25%,IF(FD9&gt;520000,20000+(FD9-520000)*20%,IF(FD9&gt;270000,(FD9-270000)*8%,0))))</f>
        <v>14859.726400000001</v>
      </c>
      <c r="FF9" s="447">
        <f>ROUND(FC9*0.1,2)</f>
        <v>50638.51</v>
      </c>
      <c r="FG9" s="463">
        <v>100000</v>
      </c>
      <c r="FH9" s="447">
        <f>ROUND(FE9+FF9+FG9,2)</f>
        <v>165498.23999999999</v>
      </c>
      <c r="FI9" s="447">
        <v>0</v>
      </c>
      <c r="FJ9" s="447">
        <f>ROUND(FC9-FH9+FI9,2)</f>
        <v>340886.85</v>
      </c>
      <c r="FK9" s="464"/>
      <c r="FL9" s="447">
        <f>ROUND(FC9*4%,2)</f>
        <v>20255.400000000001</v>
      </c>
      <c r="FM9" s="447">
        <f t="shared" ref="FM9" si="1">ROUND(FC9*0.5%,2)</f>
        <v>2531.9299999999998</v>
      </c>
      <c r="FN9" s="447">
        <f t="shared" ref="FN9" si="2">ROUND(FC9*10%,2)</f>
        <v>50638.51</v>
      </c>
      <c r="FO9" s="447">
        <f>FL9+FM9+FN9</f>
        <v>73425.84</v>
      </c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</row>
    <row r="10" spans="1:463" ht="22.5" customHeight="1">
      <c r="A10" s="360">
        <v>2</v>
      </c>
      <c r="B10" s="361"/>
      <c r="C10" s="362" t="s">
        <v>64</v>
      </c>
      <c r="D10" s="363" t="s">
        <v>65</v>
      </c>
      <c r="E10" s="225" t="s">
        <v>186</v>
      </c>
      <c r="F10" s="364">
        <v>353600</v>
      </c>
      <c r="G10" s="365">
        <v>8</v>
      </c>
      <c r="H10" s="366">
        <v>1</v>
      </c>
      <c r="I10" s="373"/>
      <c r="J10" s="374"/>
      <c r="K10" s="375">
        <v>8</v>
      </c>
      <c r="L10" s="366">
        <v>1</v>
      </c>
      <c r="M10" s="373"/>
      <c r="N10" s="374"/>
      <c r="O10" s="375">
        <v>8</v>
      </c>
      <c r="P10" s="366">
        <v>1</v>
      </c>
      <c r="Q10" s="373"/>
      <c r="R10" s="374"/>
      <c r="S10" s="375">
        <v>8</v>
      </c>
      <c r="T10" s="366">
        <v>1</v>
      </c>
      <c r="U10" s="373"/>
      <c r="V10" s="374"/>
      <c r="W10" s="375">
        <v>8</v>
      </c>
      <c r="X10" s="366">
        <v>1</v>
      </c>
      <c r="Y10" s="373"/>
      <c r="Z10" s="374"/>
      <c r="AA10" s="375">
        <v>5</v>
      </c>
      <c r="AB10" s="366">
        <v>4</v>
      </c>
      <c r="AC10" s="373"/>
      <c r="AD10" s="382"/>
      <c r="AE10" s="380"/>
      <c r="AF10" s="381"/>
      <c r="AG10" s="365">
        <v>8</v>
      </c>
      <c r="AH10" s="366">
        <v>1</v>
      </c>
      <c r="AI10" s="373"/>
      <c r="AJ10" s="374"/>
      <c r="AK10" s="375">
        <v>8</v>
      </c>
      <c r="AL10" s="366">
        <v>1</v>
      </c>
      <c r="AM10" s="373"/>
      <c r="AN10" s="374"/>
      <c r="AO10" s="375">
        <v>8</v>
      </c>
      <c r="AP10" s="366">
        <v>1</v>
      </c>
      <c r="AQ10" s="373"/>
      <c r="AR10" s="374"/>
      <c r="AS10" s="375">
        <v>8</v>
      </c>
      <c r="AT10" s="366">
        <v>1</v>
      </c>
      <c r="AU10" s="373"/>
      <c r="AV10" s="374"/>
      <c r="AW10" s="375">
        <v>8</v>
      </c>
      <c r="AX10" s="366">
        <v>1</v>
      </c>
      <c r="AY10" s="373"/>
      <c r="AZ10" s="374"/>
      <c r="BA10" s="375">
        <v>5</v>
      </c>
      <c r="BB10" s="366">
        <v>4</v>
      </c>
      <c r="BC10" s="373"/>
      <c r="BD10" s="382"/>
      <c r="BE10" s="380"/>
      <c r="BF10" s="381"/>
      <c r="BG10" s="365">
        <v>8</v>
      </c>
      <c r="BH10" s="366">
        <v>1</v>
      </c>
      <c r="BI10" s="373"/>
      <c r="BJ10" s="374"/>
      <c r="BK10" s="375">
        <v>8</v>
      </c>
      <c r="BL10" s="366">
        <v>1</v>
      </c>
      <c r="BM10" s="373"/>
      <c r="BN10" s="374"/>
      <c r="BO10" s="375">
        <v>8</v>
      </c>
      <c r="BP10" s="366">
        <v>1</v>
      </c>
      <c r="BQ10" s="373"/>
      <c r="BR10" s="374"/>
      <c r="BS10" s="375">
        <v>8</v>
      </c>
      <c r="BT10" s="366">
        <v>1</v>
      </c>
      <c r="BU10" s="373"/>
      <c r="BV10" s="374"/>
      <c r="BW10" s="388">
        <v>8</v>
      </c>
      <c r="BX10" s="389"/>
      <c r="BY10" s="375">
        <v>5</v>
      </c>
      <c r="BZ10" s="366">
        <v>4</v>
      </c>
      <c r="CA10" s="373"/>
      <c r="CB10" s="382"/>
      <c r="CC10" s="380"/>
      <c r="CD10" s="381"/>
      <c r="CE10" s="398">
        <v>8</v>
      </c>
      <c r="CF10" s="366">
        <v>1</v>
      </c>
      <c r="CG10" s="373"/>
      <c r="CH10" s="399"/>
      <c r="CI10" s="365">
        <v>8</v>
      </c>
      <c r="CJ10" s="366">
        <v>1</v>
      </c>
      <c r="CK10" s="373"/>
      <c r="CL10" s="374"/>
      <c r="CM10" s="375">
        <v>8</v>
      </c>
      <c r="CN10" s="366">
        <v>1</v>
      </c>
      <c r="CO10" s="373"/>
      <c r="CP10" s="382"/>
      <c r="CQ10" s="402">
        <v>8</v>
      </c>
      <c r="CR10" s="366">
        <v>1</v>
      </c>
      <c r="CS10" s="408"/>
      <c r="CT10" s="409"/>
      <c r="CU10" s="402">
        <v>8</v>
      </c>
      <c r="CV10" s="366">
        <v>1</v>
      </c>
      <c r="CW10" s="410"/>
      <c r="CX10" s="411"/>
      <c r="CY10" s="402">
        <v>5</v>
      </c>
      <c r="CZ10" s="366">
        <v>4</v>
      </c>
      <c r="DA10" s="415"/>
      <c r="DB10" s="411"/>
      <c r="DC10" s="380"/>
      <c r="DD10" s="381"/>
      <c r="DE10" s="398">
        <v>8</v>
      </c>
      <c r="DF10" s="366">
        <v>1</v>
      </c>
      <c r="DG10" s="416"/>
      <c r="DH10" s="411"/>
      <c r="DI10" s="402">
        <v>8</v>
      </c>
      <c r="DJ10" s="366">
        <v>1</v>
      </c>
      <c r="DK10" s="416"/>
      <c r="DL10" s="411"/>
      <c r="DM10" s="424">
        <v>25</v>
      </c>
      <c r="DN10" s="424">
        <v>4</v>
      </c>
      <c r="DO10" s="424">
        <v>1</v>
      </c>
      <c r="DP10" s="425">
        <f t="shared" ref="DP10:DP73" si="3">G10+K10+O10+S10+W10+AA10+AG10+AK10+AO10+AS10+AW10+BA10+BG10+BK10+BO10+BS10+BY10+CE10+CI10+CM10+CQ10+CU10+CY10+DE10+DI10</f>
        <v>188</v>
      </c>
      <c r="DQ10" s="427">
        <f t="shared" ref="DQ10:DQ73" si="4">I10+M10+Q10+U10+Y10+AC10+AI10+AM10+AQ10+AU10+AY10+BC10+BI10+BM10+BQ10+BU10+CA10+CG10+CK10+CO10+CS10+CW10+DA10+DG10+DK10</f>
        <v>0</v>
      </c>
      <c r="DR10" s="425">
        <f t="shared" ref="DR10:DR73" si="5">ROUND(DP10+DQ10,0)</f>
        <v>188</v>
      </c>
      <c r="DS10" s="163">
        <f t="shared" ref="DS10:DS73" si="6">ROUND(DR10/((188/25)),0)</f>
        <v>25</v>
      </c>
      <c r="DT10" s="425">
        <f t="shared" ref="DT10:DT73" si="7">H10+L10+P10+T10+X10+AB10+AH10+AL10+AP10+AT10+AX10+BB10+BH10+BL10+BP10+BT10+BZ10+CF10+CJ10+CN10+CR10+CV10+CZ10+DF10+DJ10</f>
        <v>37</v>
      </c>
      <c r="DU10" s="427">
        <f t="shared" ref="DU10:DU73" si="8">J10+N10+R10+V10+Z10+AD10+AJ10+AN10+AR10+AV10+AZ10+BD10+BJ10+BN10+BR10+BV10+CB10+CH10+CL10+CP10+CT10+CX10+DB10+DH10+DL10</f>
        <v>0</v>
      </c>
      <c r="DV10" s="427">
        <f t="shared" ref="DV10:DV73" si="9">SUM(DT10+DU10)</f>
        <v>37</v>
      </c>
      <c r="DW10" s="427">
        <f t="shared" ref="DW10:DW73" si="10">AE10+BE10+CC10+DC10</f>
        <v>0</v>
      </c>
      <c r="DX10" s="427">
        <f t="shared" ref="DX10:DX73" si="11">AF10+BF10+CD10+DD10</f>
        <v>0</v>
      </c>
      <c r="DY10" s="427">
        <f t="shared" ref="DY10:DY73" si="12">BW10</f>
        <v>8</v>
      </c>
      <c r="DZ10" s="427">
        <f t="shared" ref="DZ10:DZ73" si="13">BX10</f>
        <v>0</v>
      </c>
      <c r="EA10" s="428">
        <f t="shared" ref="EA10:EA73" si="14">ROUND(DS10+1,0)</f>
        <v>26</v>
      </c>
      <c r="EB10" s="429">
        <f t="shared" ref="EB10:EB73" si="15">DT10</f>
        <v>37</v>
      </c>
      <c r="EC10" s="429">
        <f t="shared" ref="EC10:EC73" si="16">DU10</f>
        <v>0</v>
      </c>
      <c r="ED10" s="429">
        <f t="shared" ref="ED10:ED73" si="17">DW10</f>
        <v>0</v>
      </c>
      <c r="EE10" s="429">
        <f t="shared" ref="EE10:EE73" si="18">DX10</f>
        <v>0</v>
      </c>
      <c r="EF10" s="429">
        <f t="shared" ref="EF10:EF73" si="19">DY10</f>
        <v>8</v>
      </c>
      <c r="EG10" s="429">
        <f t="shared" ref="EG10:EG73" si="20">DZ10</f>
        <v>0</v>
      </c>
      <c r="EH10" s="441"/>
      <c r="EJ10" s="443">
        <v>2</v>
      </c>
      <c r="EK10" s="448" t="s">
        <v>64</v>
      </c>
      <c r="EL10" s="449" t="s">
        <v>65</v>
      </c>
      <c r="EM10" s="450">
        <v>353600</v>
      </c>
      <c r="EN10" s="447">
        <f t="shared" ref="EN10:EN73" si="21">ROUND(EM10/26,2)</f>
        <v>13600</v>
      </c>
      <c r="EO10" s="453">
        <v>0</v>
      </c>
      <c r="EP10" s="454">
        <v>0</v>
      </c>
      <c r="EQ10" s="455">
        <v>0</v>
      </c>
      <c r="ER10" s="455">
        <v>0</v>
      </c>
      <c r="ES10" s="456">
        <f t="shared" ref="ES10:ES73" si="22">EN10+EO10+EP10+EQ10+ER10</f>
        <v>13600</v>
      </c>
      <c r="ET10" s="456">
        <f t="shared" ref="ET10:ET73" si="23">EA10</f>
        <v>26</v>
      </c>
      <c r="EU10" s="456">
        <f t="shared" ref="EU10:EU73" si="24">EB10</f>
        <v>37</v>
      </c>
      <c r="EV10" s="456">
        <f t="shared" ref="EV10:EV73" si="25">EC10</f>
        <v>0</v>
      </c>
      <c r="EW10" s="456">
        <f t="shared" ref="EW10:EW73" si="26">ED10</f>
        <v>0</v>
      </c>
      <c r="EX10" s="456">
        <f t="shared" ref="EX10:EX73" si="27">EE10</f>
        <v>0</v>
      </c>
      <c r="EY10" s="460">
        <f t="shared" ref="EY10:EY73" si="28">EF10</f>
        <v>8</v>
      </c>
      <c r="EZ10" s="460">
        <f t="shared" ref="EZ10:EZ73" si="29">EG10</f>
        <v>0</v>
      </c>
      <c r="FA10" s="447">
        <f t="shared" ref="FA10:FA73" si="30">ROUND((EU10*1.5+(EW10+EY10)*2+EV10*1.55+(EX10+EZ10)*2.05)*EM10/(4.333*45),2)</f>
        <v>129663.31</v>
      </c>
      <c r="FB10" s="447">
        <v>0</v>
      </c>
      <c r="FC10" s="447">
        <f t="shared" ref="FC10:FC73" si="31">ROUND(ES10*ET10+FA10+FB10,2)</f>
        <v>483263.31</v>
      </c>
      <c r="FD10" s="447">
        <f t="shared" ref="FD10:FD73" si="32">FC10-FF10</f>
        <v>434936.98</v>
      </c>
      <c r="FE10" s="447">
        <f t="shared" ref="FE10:FE73" si="33">IF(FD10&gt;1000000,128000+(FD10-1000000)*30%,IF(FD10&gt;760000,68000+(FD10-760000)*25%,IF(FD10&gt;520000,20000+(FD10-520000)*20%,IF(FD10&gt;270000,(FD10-270000)*8%,0))))</f>
        <v>13194.9584</v>
      </c>
      <c r="FF10" s="447">
        <f t="shared" ref="FF10:FF73" si="34">ROUND(FC10*0.1,2)</f>
        <v>48326.33</v>
      </c>
      <c r="FG10" s="463">
        <v>100000</v>
      </c>
      <c r="FH10" s="447">
        <f t="shared" ref="FH10:FH73" si="35">ROUND(FE10+FF10+FG10,2)</f>
        <v>161521.29</v>
      </c>
      <c r="FI10" s="447">
        <v>0</v>
      </c>
      <c r="FJ10" s="447">
        <f t="shared" ref="FJ10:FJ73" si="36">ROUND(FC10-FH10+FI10,2)</f>
        <v>321742.02</v>
      </c>
      <c r="FK10" s="464"/>
      <c r="FL10" s="447">
        <f t="shared" ref="FL10:FL73" si="37">ROUND(FC10*4%,2)</f>
        <v>19330.53</v>
      </c>
      <c r="FM10" s="447">
        <f t="shared" ref="FM10:FM73" si="38">ROUND(FC10*0.5%,2)</f>
        <v>2416.3200000000002</v>
      </c>
      <c r="FN10" s="447">
        <f t="shared" ref="FN10:FN73" si="39">ROUND(FC10*10%,2)</f>
        <v>48326.33</v>
      </c>
      <c r="FO10" s="447">
        <f t="shared" ref="FO10:FO73" si="40">FL10+FM10+FN10</f>
        <v>70073.179999999993</v>
      </c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</row>
    <row r="11" spans="1:463" ht="22.5" customHeight="1">
      <c r="A11" s="360">
        <v>3</v>
      </c>
      <c r="B11" s="361"/>
      <c r="C11" s="362" t="s">
        <v>66</v>
      </c>
      <c r="D11" s="363" t="s">
        <v>63</v>
      </c>
      <c r="E11" s="225" t="s">
        <v>186</v>
      </c>
      <c r="F11" s="364">
        <v>353600</v>
      </c>
      <c r="G11" s="365">
        <v>8</v>
      </c>
      <c r="H11" s="366"/>
      <c r="I11" s="373"/>
      <c r="J11" s="374"/>
      <c r="K11" s="375">
        <v>8</v>
      </c>
      <c r="L11" s="366">
        <v>1</v>
      </c>
      <c r="M11" s="373"/>
      <c r="N11" s="374"/>
      <c r="O11" s="375">
        <v>8</v>
      </c>
      <c r="P11" s="366"/>
      <c r="Q11" s="373"/>
      <c r="R11" s="374"/>
      <c r="S11" s="375">
        <v>8</v>
      </c>
      <c r="T11" s="366"/>
      <c r="U11" s="373"/>
      <c r="V11" s="374"/>
      <c r="W11" s="375">
        <v>8</v>
      </c>
      <c r="X11" s="366">
        <v>2</v>
      </c>
      <c r="Y11" s="373"/>
      <c r="Z11" s="374"/>
      <c r="AA11" s="375">
        <v>5</v>
      </c>
      <c r="AB11" s="366">
        <v>4</v>
      </c>
      <c r="AC11" s="373"/>
      <c r="AD11" s="382"/>
      <c r="AE11" s="380"/>
      <c r="AF11" s="381"/>
      <c r="AG11" s="365">
        <v>8</v>
      </c>
      <c r="AH11" s="366">
        <v>2</v>
      </c>
      <c r="AI11" s="373"/>
      <c r="AJ11" s="374"/>
      <c r="AK11" s="375">
        <v>8</v>
      </c>
      <c r="AL11" s="366">
        <v>2</v>
      </c>
      <c r="AM11" s="373"/>
      <c r="AN11" s="374"/>
      <c r="AO11" s="375">
        <v>8</v>
      </c>
      <c r="AP11" s="366"/>
      <c r="AQ11" s="373"/>
      <c r="AR11" s="374"/>
      <c r="AS11" s="375">
        <v>8</v>
      </c>
      <c r="AT11" s="366">
        <v>3</v>
      </c>
      <c r="AU11" s="373"/>
      <c r="AV11" s="374"/>
      <c r="AW11" s="375">
        <v>8</v>
      </c>
      <c r="AX11" s="366">
        <v>2</v>
      </c>
      <c r="AY11" s="373"/>
      <c r="AZ11" s="374"/>
      <c r="BA11" s="375">
        <v>5</v>
      </c>
      <c r="BB11" s="366">
        <v>3</v>
      </c>
      <c r="BC11" s="373"/>
      <c r="BD11" s="382"/>
      <c r="BE11" s="380"/>
      <c r="BF11" s="381"/>
      <c r="BG11" s="365">
        <v>8</v>
      </c>
      <c r="BH11" s="366">
        <v>2</v>
      </c>
      <c r="BI11" s="373"/>
      <c r="BJ11" s="374"/>
      <c r="BK11" s="375">
        <v>8</v>
      </c>
      <c r="BL11" s="366">
        <v>3</v>
      </c>
      <c r="BM11" s="373"/>
      <c r="BN11" s="374"/>
      <c r="BO11" s="375">
        <v>8</v>
      </c>
      <c r="BP11" s="366">
        <v>2</v>
      </c>
      <c r="BQ11" s="373"/>
      <c r="BR11" s="374"/>
      <c r="BS11" s="375">
        <v>8</v>
      </c>
      <c r="BT11" s="366">
        <v>1</v>
      </c>
      <c r="BU11" s="373"/>
      <c r="BV11" s="374"/>
      <c r="BW11" s="388">
        <v>8</v>
      </c>
      <c r="BX11" s="389"/>
      <c r="BY11" s="375">
        <v>5</v>
      </c>
      <c r="BZ11" s="366">
        <v>3</v>
      </c>
      <c r="CA11" s="373"/>
      <c r="CB11" s="382"/>
      <c r="CC11" s="380">
        <v>8</v>
      </c>
      <c r="CD11" s="381"/>
      <c r="CE11" s="398">
        <v>8</v>
      </c>
      <c r="CF11" s="366">
        <v>3</v>
      </c>
      <c r="CG11" s="373"/>
      <c r="CH11" s="399"/>
      <c r="CI11" s="365">
        <v>8</v>
      </c>
      <c r="CJ11" s="366">
        <v>2</v>
      </c>
      <c r="CK11" s="373"/>
      <c r="CL11" s="374"/>
      <c r="CM11" s="375">
        <v>8</v>
      </c>
      <c r="CN11" s="366">
        <v>2</v>
      </c>
      <c r="CO11" s="373"/>
      <c r="CP11" s="382"/>
      <c r="CQ11" s="402">
        <v>8</v>
      </c>
      <c r="CR11" s="366"/>
      <c r="CS11" s="408"/>
      <c r="CT11" s="409"/>
      <c r="CU11" s="402">
        <v>8</v>
      </c>
      <c r="CV11" s="366"/>
      <c r="CW11" s="410"/>
      <c r="CX11" s="411"/>
      <c r="CY11" s="402">
        <v>5</v>
      </c>
      <c r="CZ11" s="366">
        <v>3</v>
      </c>
      <c r="DA11" s="415"/>
      <c r="DB11" s="411"/>
      <c r="DC11" s="380"/>
      <c r="DD11" s="381"/>
      <c r="DE11" s="398">
        <v>8</v>
      </c>
      <c r="DF11" s="366"/>
      <c r="DG11" s="416"/>
      <c r="DH11" s="411"/>
      <c r="DI11" s="402"/>
      <c r="DJ11" s="366"/>
      <c r="DK11" s="416"/>
      <c r="DL11" s="411"/>
      <c r="DM11" s="424">
        <v>25</v>
      </c>
      <c r="DN11" s="424">
        <v>4</v>
      </c>
      <c r="DO11" s="424">
        <v>1</v>
      </c>
      <c r="DP11" s="425">
        <f t="shared" si="3"/>
        <v>180</v>
      </c>
      <c r="DQ11" s="427">
        <f t="shared" si="4"/>
        <v>0</v>
      </c>
      <c r="DR11" s="425">
        <f t="shared" si="5"/>
        <v>180</v>
      </c>
      <c r="DS11" s="163">
        <f t="shared" si="6"/>
        <v>24</v>
      </c>
      <c r="DT11" s="425">
        <f t="shared" si="7"/>
        <v>40</v>
      </c>
      <c r="DU11" s="427">
        <f t="shared" si="8"/>
        <v>0</v>
      </c>
      <c r="DV11" s="427">
        <f t="shared" si="9"/>
        <v>40</v>
      </c>
      <c r="DW11" s="427">
        <f t="shared" si="10"/>
        <v>8</v>
      </c>
      <c r="DX11" s="427">
        <f t="shared" si="11"/>
        <v>0</v>
      </c>
      <c r="DY11" s="427">
        <f t="shared" si="12"/>
        <v>8</v>
      </c>
      <c r="DZ11" s="427">
        <f t="shared" si="13"/>
        <v>0</v>
      </c>
      <c r="EA11" s="428">
        <f t="shared" si="14"/>
        <v>25</v>
      </c>
      <c r="EB11" s="429">
        <f t="shared" si="15"/>
        <v>40</v>
      </c>
      <c r="EC11" s="429">
        <f t="shared" si="16"/>
        <v>0</v>
      </c>
      <c r="ED11" s="429">
        <f t="shared" si="17"/>
        <v>8</v>
      </c>
      <c r="EE11" s="429">
        <f t="shared" si="18"/>
        <v>0</v>
      </c>
      <c r="EF11" s="429">
        <f t="shared" si="19"/>
        <v>8</v>
      </c>
      <c r="EG11" s="429">
        <f t="shared" si="20"/>
        <v>0</v>
      </c>
      <c r="EH11" s="441"/>
      <c r="EJ11" s="443">
        <v>3</v>
      </c>
      <c r="EK11" s="448" t="s">
        <v>66</v>
      </c>
      <c r="EL11" s="449" t="s">
        <v>63</v>
      </c>
      <c r="EM11" s="450">
        <v>353600</v>
      </c>
      <c r="EN11" s="447">
        <f t="shared" si="21"/>
        <v>13600</v>
      </c>
      <c r="EO11" s="453">
        <v>0</v>
      </c>
      <c r="EP11" s="454">
        <v>0</v>
      </c>
      <c r="EQ11" s="455">
        <v>0</v>
      </c>
      <c r="ER11" s="455">
        <v>0</v>
      </c>
      <c r="ES11" s="456">
        <f t="shared" si="22"/>
        <v>13600</v>
      </c>
      <c r="ET11" s="456">
        <f t="shared" si="23"/>
        <v>25</v>
      </c>
      <c r="EU11" s="456">
        <f t="shared" si="24"/>
        <v>40</v>
      </c>
      <c r="EV11" s="456">
        <f t="shared" si="25"/>
        <v>0</v>
      </c>
      <c r="EW11" s="456">
        <f t="shared" si="26"/>
        <v>8</v>
      </c>
      <c r="EX11" s="456">
        <f t="shared" si="27"/>
        <v>0</v>
      </c>
      <c r="EY11" s="460">
        <f t="shared" si="28"/>
        <v>8</v>
      </c>
      <c r="EZ11" s="460">
        <f t="shared" si="29"/>
        <v>0</v>
      </c>
      <c r="FA11" s="447">
        <f t="shared" si="30"/>
        <v>166839.5</v>
      </c>
      <c r="FB11" s="447">
        <v>0</v>
      </c>
      <c r="FC11" s="447">
        <f t="shared" si="31"/>
        <v>506839.5</v>
      </c>
      <c r="FD11" s="447">
        <f t="shared" si="32"/>
        <v>456155.55</v>
      </c>
      <c r="FE11" s="447">
        <f t="shared" si="33"/>
        <v>14892.444</v>
      </c>
      <c r="FF11" s="447">
        <f t="shared" si="34"/>
        <v>50683.95</v>
      </c>
      <c r="FG11" s="463">
        <v>100000</v>
      </c>
      <c r="FH11" s="447">
        <f t="shared" si="35"/>
        <v>165576.39000000001</v>
      </c>
      <c r="FI11" s="447">
        <v>0</v>
      </c>
      <c r="FJ11" s="447">
        <f t="shared" si="36"/>
        <v>341263.11</v>
      </c>
      <c r="FK11" s="464"/>
      <c r="FL11" s="447">
        <f t="shared" si="37"/>
        <v>20273.580000000002</v>
      </c>
      <c r="FM11" s="447">
        <f t="shared" si="38"/>
        <v>2534.1999999999998</v>
      </c>
      <c r="FN11" s="447">
        <f t="shared" si="39"/>
        <v>50683.95</v>
      </c>
      <c r="FO11" s="447">
        <f t="shared" si="40"/>
        <v>73491.73</v>
      </c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</row>
    <row r="12" spans="1:463" ht="22.5" customHeight="1">
      <c r="A12" s="360">
        <v>4</v>
      </c>
      <c r="B12" s="361"/>
      <c r="C12" s="362" t="s">
        <v>67</v>
      </c>
      <c r="D12" s="363" t="s">
        <v>68</v>
      </c>
      <c r="E12" s="225" t="s">
        <v>187</v>
      </c>
      <c r="F12" s="364">
        <v>347360</v>
      </c>
      <c r="G12" s="365">
        <v>8</v>
      </c>
      <c r="H12" s="366"/>
      <c r="I12" s="373"/>
      <c r="J12" s="374"/>
      <c r="K12" s="375">
        <v>8</v>
      </c>
      <c r="L12" s="366"/>
      <c r="M12" s="373"/>
      <c r="N12" s="374"/>
      <c r="O12" s="375">
        <v>8</v>
      </c>
      <c r="P12" s="366"/>
      <c r="Q12" s="373"/>
      <c r="R12" s="374"/>
      <c r="S12" s="375">
        <v>8</v>
      </c>
      <c r="T12" s="366"/>
      <c r="U12" s="373"/>
      <c r="V12" s="374"/>
      <c r="W12" s="375">
        <v>8</v>
      </c>
      <c r="X12" s="366"/>
      <c r="Y12" s="373"/>
      <c r="Z12" s="374"/>
      <c r="AA12" s="375">
        <v>5</v>
      </c>
      <c r="AB12" s="366">
        <v>3</v>
      </c>
      <c r="AC12" s="373"/>
      <c r="AD12" s="382"/>
      <c r="AE12" s="380">
        <v>8</v>
      </c>
      <c r="AF12" s="381"/>
      <c r="AG12" s="365">
        <v>8</v>
      </c>
      <c r="AH12" s="366"/>
      <c r="AI12" s="373"/>
      <c r="AJ12" s="374"/>
      <c r="AK12" s="375">
        <v>8</v>
      </c>
      <c r="AL12" s="366"/>
      <c r="AM12" s="373"/>
      <c r="AN12" s="374"/>
      <c r="AO12" s="375">
        <v>8</v>
      </c>
      <c r="AP12" s="366"/>
      <c r="AQ12" s="373"/>
      <c r="AR12" s="374"/>
      <c r="AS12" s="375">
        <v>8</v>
      </c>
      <c r="AT12" s="366"/>
      <c r="AU12" s="373"/>
      <c r="AV12" s="374"/>
      <c r="AW12" s="375">
        <v>8</v>
      </c>
      <c r="AX12" s="366"/>
      <c r="AY12" s="373"/>
      <c r="AZ12" s="374"/>
      <c r="BA12" s="375">
        <v>5</v>
      </c>
      <c r="BB12" s="366">
        <v>3</v>
      </c>
      <c r="BC12" s="373"/>
      <c r="BD12" s="382"/>
      <c r="BE12" s="380">
        <v>8</v>
      </c>
      <c r="BF12" s="381"/>
      <c r="BG12" s="365">
        <v>8</v>
      </c>
      <c r="BH12" s="366"/>
      <c r="BI12" s="373"/>
      <c r="BJ12" s="374"/>
      <c r="BK12" s="375">
        <v>8</v>
      </c>
      <c r="BL12" s="366"/>
      <c r="BM12" s="373"/>
      <c r="BN12" s="374"/>
      <c r="BO12" s="375">
        <v>8</v>
      </c>
      <c r="BP12" s="366"/>
      <c r="BQ12" s="373"/>
      <c r="BR12" s="374"/>
      <c r="BS12" s="375">
        <v>8</v>
      </c>
      <c r="BT12" s="366"/>
      <c r="BU12" s="373"/>
      <c r="BV12" s="374"/>
      <c r="BW12" s="388">
        <v>8</v>
      </c>
      <c r="BX12" s="389"/>
      <c r="BY12" s="375">
        <v>5</v>
      </c>
      <c r="BZ12" s="366">
        <v>3</v>
      </c>
      <c r="CA12" s="373"/>
      <c r="CB12" s="382"/>
      <c r="CC12" s="380">
        <v>8</v>
      </c>
      <c r="CD12" s="381"/>
      <c r="CE12" s="398">
        <v>8</v>
      </c>
      <c r="CF12" s="366"/>
      <c r="CG12" s="373"/>
      <c r="CH12" s="399"/>
      <c r="CI12" s="365">
        <v>8</v>
      </c>
      <c r="CJ12" s="366"/>
      <c r="CK12" s="373"/>
      <c r="CL12" s="374"/>
      <c r="CM12" s="375">
        <v>8</v>
      </c>
      <c r="CN12" s="366"/>
      <c r="CO12" s="373"/>
      <c r="CP12" s="382"/>
      <c r="CQ12" s="402">
        <v>8</v>
      </c>
      <c r="CR12" s="366"/>
      <c r="CS12" s="408"/>
      <c r="CT12" s="409"/>
      <c r="CU12" s="402">
        <v>8</v>
      </c>
      <c r="CV12" s="366">
        <v>1</v>
      </c>
      <c r="CW12" s="410"/>
      <c r="CX12" s="411"/>
      <c r="CY12" s="402">
        <v>5</v>
      </c>
      <c r="CZ12" s="366">
        <v>3</v>
      </c>
      <c r="DA12" s="415"/>
      <c r="DB12" s="411"/>
      <c r="DC12" s="380">
        <v>6</v>
      </c>
      <c r="DD12" s="381"/>
      <c r="DE12" s="398">
        <v>8</v>
      </c>
      <c r="DF12" s="366"/>
      <c r="DG12" s="416"/>
      <c r="DH12" s="411"/>
      <c r="DI12" s="402">
        <v>8</v>
      </c>
      <c r="DJ12" s="366"/>
      <c r="DK12" s="416"/>
      <c r="DL12" s="411"/>
      <c r="DM12" s="424">
        <v>25</v>
      </c>
      <c r="DN12" s="424">
        <v>4</v>
      </c>
      <c r="DO12" s="424">
        <v>1</v>
      </c>
      <c r="DP12" s="425">
        <f t="shared" si="3"/>
        <v>188</v>
      </c>
      <c r="DQ12" s="427">
        <f t="shared" si="4"/>
        <v>0</v>
      </c>
      <c r="DR12" s="425">
        <f t="shared" si="5"/>
        <v>188</v>
      </c>
      <c r="DS12" s="163">
        <f t="shared" si="6"/>
        <v>25</v>
      </c>
      <c r="DT12" s="425">
        <f t="shared" si="7"/>
        <v>13</v>
      </c>
      <c r="DU12" s="427">
        <f t="shared" si="8"/>
        <v>0</v>
      </c>
      <c r="DV12" s="427">
        <f t="shared" si="9"/>
        <v>13</v>
      </c>
      <c r="DW12" s="427">
        <f t="shared" si="10"/>
        <v>30</v>
      </c>
      <c r="DX12" s="427">
        <f t="shared" si="11"/>
        <v>0</v>
      </c>
      <c r="DY12" s="427">
        <f t="shared" si="12"/>
        <v>8</v>
      </c>
      <c r="DZ12" s="427">
        <f t="shared" si="13"/>
        <v>0</v>
      </c>
      <c r="EA12" s="428">
        <f t="shared" si="14"/>
        <v>26</v>
      </c>
      <c r="EB12" s="429">
        <f t="shared" si="15"/>
        <v>13</v>
      </c>
      <c r="EC12" s="429">
        <f t="shared" si="16"/>
        <v>0</v>
      </c>
      <c r="ED12" s="429">
        <f t="shared" si="17"/>
        <v>30</v>
      </c>
      <c r="EE12" s="429">
        <f t="shared" si="18"/>
        <v>0</v>
      </c>
      <c r="EF12" s="429">
        <f t="shared" si="19"/>
        <v>8</v>
      </c>
      <c r="EG12" s="429">
        <f t="shared" si="20"/>
        <v>0</v>
      </c>
      <c r="EH12" s="441"/>
      <c r="EJ12" s="443">
        <v>4</v>
      </c>
      <c r="EK12" s="448" t="s">
        <v>67</v>
      </c>
      <c r="EL12" s="449" t="s">
        <v>68</v>
      </c>
      <c r="EM12" s="450">
        <v>347360</v>
      </c>
      <c r="EN12" s="447">
        <f t="shared" si="21"/>
        <v>13360</v>
      </c>
      <c r="EO12" s="453">
        <v>0</v>
      </c>
      <c r="EP12" s="454">
        <v>0</v>
      </c>
      <c r="EQ12" s="455">
        <v>0</v>
      </c>
      <c r="ER12" s="455">
        <v>0</v>
      </c>
      <c r="ES12" s="456">
        <f t="shared" si="22"/>
        <v>13360</v>
      </c>
      <c r="ET12" s="456">
        <f t="shared" si="23"/>
        <v>26</v>
      </c>
      <c r="EU12" s="456">
        <f t="shared" si="24"/>
        <v>13</v>
      </c>
      <c r="EV12" s="456">
        <f t="shared" si="25"/>
        <v>0</v>
      </c>
      <c r="EW12" s="456">
        <f t="shared" si="26"/>
        <v>30</v>
      </c>
      <c r="EX12" s="456">
        <f t="shared" si="27"/>
        <v>0</v>
      </c>
      <c r="EY12" s="460">
        <f t="shared" si="28"/>
        <v>8</v>
      </c>
      <c r="EZ12" s="460">
        <f t="shared" si="29"/>
        <v>0</v>
      </c>
      <c r="FA12" s="447">
        <f t="shared" si="30"/>
        <v>170130.42</v>
      </c>
      <c r="FB12" s="447">
        <v>0</v>
      </c>
      <c r="FC12" s="447">
        <f t="shared" si="31"/>
        <v>517490.42</v>
      </c>
      <c r="FD12" s="447">
        <f t="shared" si="32"/>
        <v>465741.38</v>
      </c>
      <c r="FE12" s="447">
        <f t="shared" si="33"/>
        <v>15659.3104</v>
      </c>
      <c r="FF12" s="447">
        <f t="shared" si="34"/>
        <v>51749.04</v>
      </c>
      <c r="FG12" s="463">
        <v>100000</v>
      </c>
      <c r="FH12" s="447">
        <f t="shared" si="35"/>
        <v>167408.35</v>
      </c>
      <c r="FI12" s="447">
        <v>0</v>
      </c>
      <c r="FJ12" s="447">
        <f t="shared" si="36"/>
        <v>350082.07</v>
      </c>
      <c r="FK12" s="464"/>
      <c r="FL12" s="447">
        <f t="shared" si="37"/>
        <v>20699.62</v>
      </c>
      <c r="FM12" s="447">
        <f t="shared" si="38"/>
        <v>2587.4499999999998</v>
      </c>
      <c r="FN12" s="447">
        <f t="shared" si="39"/>
        <v>51749.04</v>
      </c>
      <c r="FO12" s="447">
        <f t="shared" si="40"/>
        <v>75036.11</v>
      </c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</row>
    <row r="13" spans="1:463" ht="22.5" customHeight="1">
      <c r="A13" s="360">
        <v>5</v>
      </c>
      <c r="B13" s="361"/>
      <c r="C13" s="362" t="s">
        <v>188</v>
      </c>
      <c r="D13" s="363" t="s">
        <v>70</v>
      </c>
      <c r="E13" s="225" t="s">
        <v>187</v>
      </c>
      <c r="F13" s="364">
        <v>600000</v>
      </c>
      <c r="G13" s="365">
        <v>8</v>
      </c>
      <c r="H13" s="366"/>
      <c r="I13" s="373"/>
      <c r="J13" s="374"/>
      <c r="K13" s="375">
        <v>8</v>
      </c>
      <c r="L13" s="366"/>
      <c r="M13" s="373"/>
      <c r="N13" s="374"/>
      <c r="O13" s="375">
        <v>8</v>
      </c>
      <c r="P13" s="366"/>
      <c r="Q13" s="373"/>
      <c r="R13" s="374"/>
      <c r="S13" s="375">
        <v>8</v>
      </c>
      <c r="T13" s="366"/>
      <c r="U13" s="373"/>
      <c r="V13" s="374"/>
      <c r="W13" s="375">
        <v>8</v>
      </c>
      <c r="X13" s="366"/>
      <c r="Y13" s="373"/>
      <c r="Z13" s="374"/>
      <c r="AA13" s="375">
        <v>5</v>
      </c>
      <c r="AB13" s="366">
        <v>3</v>
      </c>
      <c r="AC13" s="373"/>
      <c r="AD13" s="382"/>
      <c r="AE13" s="380">
        <v>7</v>
      </c>
      <c r="AF13" s="381"/>
      <c r="AG13" s="365">
        <v>8</v>
      </c>
      <c r="AH13" s="366"/>
      <c r="AI13" s="373"/>
      <c r="AJ13" s="374"/>
      <c r="AK13" s="375">
        <v>8</v>
      </c>
      <c r="AL13" s="366"/>
      <c r="AM13" s="373"/>
      <c r="AN13" s="374"/>
      <c r="AO13" s="375">
        <v>8</v>
      </c>
      <c r="AP13" s="366"/>
      <c r="AQ13" s="373"/>
      <c r="AR13" s="374"/>
      <c r="AS13" s="375">
        <v>8</v>
      </c>
      <c r="AT13" s="366"/>
      <c r="AU13" s="373"/>
      <c r="AV13" s="374"/>
      <c r="AW13" s="375">
        <v>8</v>
      </c>
      <c r="AX13" s="366"/>
      <c r="AY13" s="373"/>
      <c r="AZ13" s="374"/>
      <c r="BA13" s="375">
        <v>5</v>
      </c>
      <c r="BB13" s="366">
        <v>3</v>
      </c>
      <c r="BC13" s="373"/>
      <c r="BD13" s="382"/>
      <c r="BE13" s="380">
        <v>8</v>
      </c>
      <c r="BF13" s="381"/>
      <c r="BG13" s="365">
        <v>8</v>
      </c>
      <c r="BH13" s="366"/>
      <c r="BI13" s="373"/>
      <c r="BJ13" s="374"/>
      <c r="BK13" s="375"/>
      <c r="BL13" s="366"/>
      <c r="BM13" s="373"/>
      <c r="BN13" s="374"/>
      <c r="BO13" s="375">
        <v>8</v>
      </c>
      <c r="BP13" s="366"/>
      <c r="BQ13" s="373"/>
      <c r="BR13" s="374"/>
      <c r="BS13" s="375">
        <v>8</v>
      </c>
      <c r="BT13" s="366"/>
      <c r="BU13" s="373"/>
      <c r="BV13" s="374"/>
      <c r="BW13" s="388">
        <v>8</v>
      </c>
      <c r="BX13" s="389"/>
      <c r="BY13" s="375">
        <v>5</v>
      </c>
      <c r="BZ13" s="366">
        <v>3</v>
      </c>
      <c r="CA13" s="373"/>
      <c r="CB13" s="382"/>
      <c r="CC13" s="380">
        <v>7.5</v>
      </c>
      <c r="CD13" s="381"/>
      <c r="CE13" s="398">
        <v>8</v>
      </c>
      <c r="CF13" s="366"/>
      <c r="CG13" s="373"/>
      <c r="CH13" s="399"/>
      <c r="CI13" s="365">
        <v>8</v>
      </c>
      <c r="CJ13" s="366">
        <v>1</v>
      </c>
      <c r="CK13" s="373"/>
      <c r="CL13" s="374"/>
      <c r="CM13" s="375">
        <v>8</v>
      </c>
      <c r="CN13" s="366"/>
      <c r="CO13" s="373"/>
      <c r="CP13" s="382"/>
      <c r="CQ13" s="402">
        <v>8</v>
      </c>
      <c r="CR13" s="366"/>
      <c r="CS13" s="408"/>
      <c r="CT13" s="409"/>
      <c r="CU13" s="402">
        <v>8</v>
      </c>
      <c r="CV13" s="366"/>
      <c r="CW13" s="410"/>
      <c r="CX13" s="411"/>
      <c r="CY13" s="402">
        <v>5</v>
      </c>
      <c r="CZ13" s="366">
        <v>3</v>
      </c>
      <c r="DA13" s="415"/>
      <c r="DB13" s="411"/>
      <c r="DC13" s="380">
        <v>5</v>
      </c>
      <c r="DD13" s="381"/>
      <c r="DE13" s="398">
        <v>8</v>
      </c>
      <c r="DF13" s="366"/>
      <c r="DG13" s="416"/>
      <c r="DH13" s="411"/>
      <c r="DI13" s="402">
        <v>8</v>
      </c>
      <c r="DJ13" s="366"/>
      <c r="DK13" s="416"/>
      <c r="DL13" s="411"/>
      <c r="DM13" s="424">
        <v>25</v>
      </c>
      <c r="DN13" s="424">
        <v>4</v>
      </c>
      <c r="DO13" s="424">
        <v>1</v>
      </c>
      <c r="DP13" s="425">
        <f t="shared" si="3"/>
        <v>180</v>
      </c>
      <c r="DQ13" s="427">
        <f t="shared" si="4"/>
        <v>0</v>
      </c>
      <c r="DR13" s="425">
        <f t="shared" si="5"/>
        <v>180</v>
      </c>
      <c r="DS13" s="163">
        <f t="shared" si="6"/>
        <v>24</v>
      </c>
      <c r="DT13" s="425">
        <f t="shared" si="7"/>
        <v>13</v>
      </c>
      <c r="DU13" s="427">
        <f t="shared" si="8"/>
        <v>0</v>
      </c>
      <c r="DV13" s="427">
        <f t="shared" si="9"/>
        <v>13</v>
      </c>
      <c r="DW13" s="427">
        <f t="shared" si="10"/>
        <v>27.5</v>
      </c>
      <c r="DX13" s="427">
        <f t="shared" si="11"/>
        <v>0</v>
      </c>
      <c r="DY13" s="427">
        <f t="shared" si="12"/>
        <v>8</v>
      </c>
      <c r="DZ13" s="427">
        <f t="shared" si="13"/>
        <v>0</v>
      </c>
      <c r="EA13" s="428">
        <f t="shared" si="14"/>
        <v>25</v>
      </c>
      <c r="EB13" s="429">
        <f t="shared" si="15"/>
        <v>13</v>
      </c>
      <c r="EC13" s="429">
        <f t="shared" si="16"/>
        <v>0</v>
      </c>
      <c r="ED13" s="429">
        <f t="shared" si="17"/>
        <v>27.5</v>
      </c>
      <c r="EE13" s="429">
        <f t="shared" si="18"/>
        <v>0</v>
      </c>
      <c r="EF13" s="429">
        <f t="shared" si="19"/>
        <v>8</v>
      </c>
      <c r="EG13" s="429">
        <f t="shared" si="20"/>
        <v>0</v>
      </c>
      <c r="EH13" s="441"/>
      <c r="EJ13" s="443">
        <v>5</v>
      </c>
      <c r="EK13" s="448" t="s">
        <v>188</v>
      </c>
      <c r="EL13" s="449" t="s">
        <v>70</v>
      </c>
      <c r="EM13" s="450">
        <v>600000</v>
      </c>
      <c r="EN13" s="447">
        <f t="shared" si="21"/>
        <v>23076.92</v>
      </c>
      <c r="EO13" s="453">
        <v>0</v>
      </c>
      <c r="EP13" s="454">
        <v>0</v>
      </c>
      <c r="EQ13" s="455">
        <v>0</v>
      </c>
      <c r="ER13" s="455">
        <v>0</v>
      </c>
      <c r="ES13" s="456">
        <f t="shared" si="22"/>
        <v>23076.92</v>
      </c>
      <c r="ET13" s="456">
        <f t="shared" si="23"/>
        <v>25</v>
      </c>
      <c r="EU13" s="456">
        <f t="shared" si="24"/>
        <v>13</v>
      </c>
      <c r="EV13" s="456">
        <f t="shared" si="25"/>
        <v>0</v>
      </c>
      <c r="EW13" s="456">
        <f t="shared" si="26"/>
        <v>27.5</v>
      </c>
      <c r="EX13" s="456">
        <f t="shared" si="27"/>
        <v>0</v>
      </c>
      <c r="EY13" s="460">
        <f t="shared" si="28"/>
        <v>8</v>
      </c>
      <c r="EZ13" s="460">
        <f t="shared" si="29"/>
        <v>0</v>
      </c>
      <c r="FA13" s="447">
        <f t="shared" si="30"/>
        <v>278482.96000000002</v>
      </c>
      <c r="FB13" s="447">
        <v>0</v>
      </c>
      <c r="FC13" s="447">
        <f t="shared" si="31"/>
        <v>855405.96</v>
      </c>
      <c r="FD13" s="447">
        <f t="shared" si="32"/>
        <v>769865.36</v>
      </c>
      <c r="FE13" s="447">
        <f t="shared" si="33"/>
        <v>70466.34</v>
      </c>
      <c r="FF13" s="447">
        <f t="shared" si="34"/>
        <v>85540.6</v>
      </c>
      <c r="FG13" s="463">
        <v>100000</v>
      </c>
      <c r="FH13" s="447">
        <f t="shared" si="35"/>
        <v>256006.94</v>
      </c>
      <c r="FI13" s="447">
        <v>0</v>
      </c>
      <c r="FJ13" s="447">
        <f t="shared" si="36"/>
        <v>599399.02</v>
      </c>
      <c r="FK13" s="464"/>
      <c r="FL13" s="447">
        <f t="shared" si="37"/>
        <v>34216.239999999998</v>
      </c>
      <c r="FM13" s="447">
        <f t="shared" si="38"/>
        <v>4277.03</v>
      </c>
      <c r="FN13" s="447">
        <f t="shared" si="39"/>
        <v>85540.6</v>
      </c>
      <c r="FO13" s="447">
        <f t="shared" si="40"/>
        <v>124033.87</v>
      </c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</row>
    <row r="14" spans="1:463" ht="22.5" customHeight="1">
      <c r="A14" s="360">
        <v>6</v>
      </c>
      <c r="B14" s="361">
        <v>6</v>
      </c>
      <c r="C14" s="362" t="s">
        <v>189</v>
      </c>
      <c r="D14" s="363" t="s">
        <v>63</v>
      </c>
      <c r="E14" s="225" t="s">
        <v>190</v>
      </c>
      <c r="F14" s="367">
        <v>390000</v>
      </c>
      <c r="G14" s="365">
        <v>8</v>
      </c>
      <c r="H14" s="366">
        <v>2</v>
      </c>
      <c r="I14" s="373"/>
      <c r="J14" s="374"/>
      <c r="K14" s="375">
        <v>8</v>
      </c>
      <c r="L14" s="366">
        <v>2</v>
      </c>
      <c r="M14" s="373"/>
      <c r="N14" s="374"/>
      <c r="O14" s="375">
        <v>8</v>
      </c>
      <c r="P14" s="366">
        <v>2</v>
      </c>
      <c r="Q14" s="373"/>
      <c r="R14" s="374"/>
      <c r="S14" s="375">
        <v>8</v>
      </c>
      <c r="T14" s="366">
        <v>2</v>
      </c>
      <c r="U14" s="373"/>
      <c r="V14" s="374"/>
      <c r="W14" s="375">
        <v>8</v>
      </c>
      <c r="X14" s="366">
        <v>2</v>
      </c>
      <c r="Y14" s="373"/>
      <c r="Z14" s="374"/>
      <c r="AA14" s="375">
        <v>5</v>
      </c>
      <c r="AB14" s="366">
        <v>5</v>
      </c>
      <c r="AC14" s="373"/>
      <c r="AD14" s="382"/>
      <c r="AE14" s="380">
        <v>10</v>
      </c>
      <c r="AF14" s="381"/>
      <c r="AG14" s="365">
        <v>8</v>
      </c>
      <c r="AH14" s="366">
        <v>3</v>
      </c>
      <c r="AI14" s="373"/>
      <c r="AJ14" s="374"/>
      <c r="AK14" s="375">
        <v>8</v>
      </c>
      <c r="AL14" s="366">
        <v>2</v>
      </c>
      <c r="AM14" s="373"/>
      <c r="AN14" s="374"/>
      <c r="AO14" s="375">
        <v>8</v>
      </c>
      <c r="AP14" s="366">
        <v>3</v>
      </c>
      <c r="AQ14" s="373"/>
      <c r="AR14" s="374"/>
      <c r="AS14" s="375">
        <v>8</v>
      </c>
      <c r="AT14" s="366">
        <v>2</v>
      </c>
      <c r="AU14" s="373"/>
      <c r="AV14" s="374"/>
      <c r="AW14" s="375">
        <v>8</v>
      </c>
      <c r="AX14" s="366">
        <v>2</v>
      </c>
      <c r="AY14" s="373"/>
      <c r="AZ14" s="374"/>
      <c r="BA14" s="375">
        <v>5</v>
      </c>
      <c r="BB14" s="366">
        <v>5</v>
      </c>
      <c r="BC14" s="373"/>
      <c r="BD14" s="382"/>
      <c r="BE14" s="380">
        <v>10</v>
      </c>
      <c r="BF14" s="381"/>
      <c r="BG14" s="365">
        <v>8</v>
      </c>
      <c r="BH14" s="366">
        <v>2</v>
      </c>
      <c r="BI14" s="373"/>
      <c r="BJ14" s="374"/>
      <c r="BK14" s="375">
        <v>8</v>
      </c>
      <c r="BL14" s="366">
        <v>2</v>
      </c>
      <c r="BM14" s="373"/>
      <c r="BN14" s="374"/>
      <c r="BO14" s="375">
        <v>8</v>
      </c>
      <c r="BP14" s="366">
        <v>2</v>
      </c>
      <c r="BQ14" s="373"/>
      <c r="BR14" s="374"/>
      <c r="BS14" s="375">
        <v>8</v>
      </c>
      <c r="BT14" s="366">
        <v>3</v>
      </c>
      <c r="BU14" s="373"/>
      <c r="BV14" s="374"/>
      <c r="BW14" s="388">
        <v>10.5</v>
      </c>
      <c r="BX14" s="389"/>
      <c r="BY14" s="375">
        <v>5</v>
      </c>
      <c r="BZ14" s="366">
        <v>7</v>
      </c>
      <c r="CA14" s="373"/>
      <c r="CB14" s="382"/>
      <c r="CC14" s="380">
        <v>11</v>
      </c>
      <c r="CD14" s="381"/>
      <c r="CE14" s="398">
        <v>8</v>
      </c>
      <c r="CF14" s="366">
        <v>2</v>
      </c>
      <c r="CG14" s="373"/>
      <c r="CH14" s="399"/>
      <c r="CI14" s="365">
        <v>8</v>
      </c>
      <c r="CJ14" s="366">
        <v>2</v>
      </c>
      <c r="CK14" s="373"/>
      <c r="CL14" s="374"/>
      <c r="CM14" s="375">
        <v>8</v>
      </c>
      <c r="CN14" s="366">
        <v>3</v>
      </c>
      <c r="CO14" s="373"/>
      <c r="CP14" s="382"/>
      <c r="CQ14" s="402">
        <v>8</v>
      </c>
      <c r="CR14" s="366">
        <v>3</v>
      </c>
      <c r="CS14" s="408"/>
      <c r="CT14" s="409"/>
      <c r="CU14" s="402">
        <v>8</v>
      </c>
      <c r="CV14" s="366">
        <v>2</v>
      </c>
      <c r="CW14" s="410"/>
      <c r="CX14" s="411"/>
      <c r="CY14" s="402">
        <v>5</v>
      </c>
      <c r="CZ14" s="366">
        <v>5</v>
      </c>
      <c r="DA14" s="415"/>
      <c r="DB14" s="411"/>
      <c r="DC14" s="380">
        <v>10</v>
      </c>
      <c r="DD14" s="381"/>
      <c r="DE14" s="398">
        <v>8</v>
      </c>
      <c r="DF14" s="366">
        <v>2</v>
      </c>
      <c r="DG14" s="416"/>
      <c r="DH14" s="411"/>
      <c r="DI14" s="402">
        <v>8</v>
      </c>
      <c r="DJ14" s="366">
        <v>2</v>
      </c>
      <c r="DK14" s="416"/>
      <c r="DL14" s="411"/>
      <c r="DM14" s="424">
        <v>25</v>
      </c>
      <c r="DN14" s="424">
        <v>4</v>
      </c>
      <c r="DO14" s="424">
        <v>1</v>
      </c>
      <c r="DP14" s="425">
        <f t="shared" si="3"/>
        <v>188</v>
      </c>
      <c r="DQ14" s="427">
        <f t="shared" si="4"/>
        <v>0</v>
      </c>
      <c r="DR14" s="425">
        <f t="shared" si="5"/>
        <v>188</v>
      </c>
      <c r="DS14" s="163">
        <f t="shared" si="6"/>
        <v>25</v>
      </c>
      <c r="DT14" s="425">
        <f t="shared" si="7"/>
        <v>69</v>
      </c>
      <c r="DU14" s="427">
        <f t="shared" si="8"/>
        <v>0</v>
      </c>
      <c r="DV14" s="427">
        <f t="shared" si="9"/>
        <v>69</v>
      </c>
      <c r="DW14" s="427">
        <f t="shared" si="10"/>
        <v>41</v>
      </c>
      <c r="DX14" s="427">
        <f t="shared" si="11"/>
        <v>0</v>
      </c>
      <c r="DY14" s="427">
        <f t="shared" si="12"/>
        <v>10.5</v>
      </c>
      <c r="DZ14" s="427">
        <f t="shared" si="13"/>
        <v>0</v>
      </c>
      <c r="EA14" s="428">
        <f t="shared" si="14"/>
        <v>26</v>
      </c>
      <c r="EB14" s="429">
        <f t="shared" si="15"/>
        <v>69</v>
      </c>
      <c r="EC14" s="429">
        <f t="shared" si="16"/>
        <v>0</v>
      </c>
      <c r="ED14" s="429">
        <f t="shared" si="17"/>
        <v>41</v>
      </c>
      <c r="EE14" s="429">
        <f t="shared" si="18"/>
        <v>0</v>
      </c>
      <c r="EF14" s="429">
        <f t="shared" si="19"/>
        <v>10.5</v>
      </c>
      <c r="EG14" s="429">
        <f t="shared" si="20"/>
        <v>0</v>
      </c>
      <c r="EH14" s="441"/>
      <c r="EJ14" s="443">
        <v>6</v>
      </c>
      <c r="EK14" s="448" t="s">
        <v>189</v>
      </c>
      <c r="EL14" s="449" t="s">
        <v>63</v>
      </c>
      <c r="EM14" s="450">
        <v>390000</v>
      </c>
      <c r="EN14" s="447">
        <f t="shared" si="21"/>
        <v>15000</v>
      </c>
      <c r="EO14" s="453">
        <v>0</v>
      </c>
      <c r="EP14" s="454">
        <v>0</v>
      </c>
      <c r="EQ14" s="455">
        <v>0</v>
      </c>
      <c r="ER14" s="455">
        <v>0</v>
      </c>
      <c r="ES14" s="456">
        <f t="shared" si="22"/>
        <v>15000</v>
      </c>
      <c r="ET14" s="456">
        <f t="shared" si="23"/>
        <v>26</v>
      </c>
      <c r="EU14" s="456">
        <f t="shared" si="24"/>
        <v>69</v>
      </c>
      <c r="EV14" s="456">
        <f t="shared" si="25"/>
        <v>0</v>
      </c>
      <c r="EW14" s="456">
        <f t="shared" si="26"/>
        <v>41</v>
      </c>
      <c r="EX14" s="456">
        <f t="shared" si="27"/>
        <v>0</v>
      </c>
      <c r="EY14" s="460">
        <f t="shared" si="28"/>
        <v>10.5</v>
      </c>
      <c r="EZ14" s="460">
        <f t="shared" si="29"/>
        <v>0</v>
      </c>
      <c r="FA14" s="447">
        <f t="shared" si="30"/>
        <v>413031.77</v>
      </c>
      <c r="FB14" s="447">
        <v>0</v>
      </c>
      <c r="FC14" s="447">
        <f t="shared" si="31"/>
        <v>803031.77</v>
      </c>
      <c r="FD14" s="447">
        <f t="shared" si="32"/>
        <v>722728.59000000008</v>
      </c>
      <c r="FE14" s="447">
        <f t="shared" si="33"/>
        <v>60545.718000000023</v>
      </c>
      <c r="FF14" s="447">
        <f t="shared" si="34"/>
        <v>80303.179999999993</v>
      </c>
      <c r="FG14" s="463">
        <v>100000</v>
      </c>
      <c r="FH14" s="447">
        <f t="shared" si="35"/>
        <v>240848.9</v>
      </c>
      <c r="FI14" s="447">
        <v>0</v>
      </c>
      <c r="FJ14" s="447">
        <f t="shared" si="36"/>
        <v>562182.87</v>
      </c>
      <c r="FK14" s="464"/>
      <c r="FL14" s="447">
        <f t="shared" si="37"/>
        <v>32121.27</v>
      </c>
      <c r="FM14" s="447">
        <f t="shared" si="38"/>
        <v>4015.16</v>
      </c>
      <c r="FN14" s="447">
        <f t="shared" si="39"/>
        <v>80303.179999999993</v>
      </c>
      <c r="FO14" s="447">
        <f t="shared" si="40"/>
        <v>116439.60999999999</v>
      </c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</row>
    <row r="15" spans="1:463" ht="22.5" customHeight="1">
      <c r="A15" s="360">
        <v>7</v>
      </c>
      <c r="B15" s="361">
        <v>3</v>
      </c>
      <c r="C15" s="362" t="s">
        <v>191</v>
      </c>
      <c r="D15" s="363" t="s">
        <v>192</v>
      </c>
      <c r="E15" s="225" t="s">
        <v>190</v>
      </c>
      <c r="F15" s="367">
        <v>325000</v>
      </c>
      <c r="G15" s="365">
        <v>8</v>
      </c>
      <c r="H15" s="366">
        <v>3</v>
      </c>
      <c r="I15" s="373"/>
      <c r="J15" s="374"/>
      <c r="K15" s="375">
        <v>8</v>
      </c>
      <c r="L15" s="366">
        <v>3</v>
      </c>
      <c r="M15" s="373"/>
      <c r="N15" s="374"/>
      <c r="O15" s="375">
        <v>8</v>
      </c>
      <c r="P15" s="366">
        <v>3</v>
      </c>
      <c r="Q15" s="373"/>
      <c r="R15" s="374"/>
      <c r="S15" s="375">
        <v>8</v>
      </c>
      <c r="T15" s="366">
        <v>3</v>
      </c>
      <c r="U15" s="373"/>
      <c r="V15" s="374"/>
      <c r="W15" s="375">
        <v>8</v>
      </c>
      <c r="X15" s="366">
        <v>4</v>
      </c>
      <c r="Y15" s="373"/>
      <c r="Z15" s="374"/>
      <c r="AA15" s="375">
        <v>5</v>
      </c>
      <c r="AB15" s="366">
        <v>6</v>
      </c>
      <c r="AC15" s="373"/>
      <c r="AD15" s="382"/>
      <c r="AE15" s="380">
        <v>7</v>
      </c>
      <c r="AF15" s="381"/>
      <c r="AG15" s="365">
        <v>8</v>
      </c>
      <c r="AH15" s="366">
        <v>3</v>
      </c>
      <c r="AI15" s="373"/>
      <c r="AJ15" s="374"/>
      <c r="AK15" s="375">
        <v>8</v>
      </c>
      <c r="AL15" s="366">
        <v>3</v>
      </c>
      <c r="AM15" s="373"/>
      <c r="AN15" s="374"/>
      <c r="AO15" s="375">
        <v>8</v>
      </c>
      <c r="AP15" s="366">
        <v>3</v>
      </c>
      <c r="AQ15" s="373"/>
      <c r="AR15" s="374"/>
      <c r="AS15" s="375">
        <v>8</v>
      </c>
      <c r="AT15" s="366">
        <v>3</v>
      </c>
      <c r="AU15" s="373"/>
      <c r="AV15" s="374"/>
      <c r="AW15" s="375">
        <v>8</v>
      </c>
      <c r="AX15" s="366">
        <v>3</v>
      </c>
      <c r="AY15" s="373"/>
      <c r="AZ15" s="374"/>
      <c r="BA15" s="375">
        <v>5</v>
      </c>
      <c r="BB15" s="366">
        <v>6</v>
      </c>
      <c r="BC15" s="373"/>
      <c r="BD15" s="382"/>
      <c r="BE15" s="380">
        <v>11</v>
      </c>
      <c r="BF15" s="381"/>
      <c r="BG15" s="365">
        <v>8</v>
      </c>
      <c r="BH15" s="366">
        <v>3</v>
      </c>
      <c r="BI15" s="373"/>
      <c r="BJ15" s="374"/>
      <c r="BK15" s="375">
        <v>7</v>
      </c>
      <c r="BL15" s="366"/>
      <c r="BM15" s="373"/>
      <c r="BN15" s="374"/>
      <c r="BO15" s="375"/>
      <c r="BP15" s="366"/>
      <c r="BQ15" s="373"/>
      <c r="BR15" s="374"/>
      <c r="BS15" s="375"/>
      <c r="BT15" s="366"/>
      <c r="BU15" s="373"/>
      <c r="BV15" s="374"/>
      <c r="BW15" s="388"/>
      <c r="BX15" s="389"/>
      <c r="BY15" s="375">
        <v>5</v>
      </c>
      <c r="BZ15" s="366">
        <v>6</v>
      </c>
      <c r="CA15" s="373"/>
      <c r="CB15" s="382"/>
      <c r="CC15" s="380">
        <v>12</v>
      </c>
      <c r="CD15" s="381"/>
      <c r="CE15" s="398">
        <v>8</v>
      </c>
      <c r="CF15" s="366">
        <v>3</v>
      </c>
      <c r="CG15" s="373"/>
      <c r="CH15" s="399"/>
      <c r="CI15" s="365">
        <v>8</v>
      </c>
      <c r="CJ15" s="366">
        <v>4</v>
      </c>
      <c r="CK15" s="373"/>
      <c r="CL15" s="374"/>
      <c r="CM15" s="375">
        <v>8</v>
      </c>
      <c r="CN15" s="366">
        <v>3</v>
      </c>
      <c r="CO15" s="373"/>
      <c r="CP15" s="382"/>
      <c r="CQ15" s="402">
        <v>8</v>
      </c>
      <c r="CR15" s="366">
        <v>3</v>
      </c>
      <c r="CS15" s="408"/>
      <c r="CT15" s="409"/>
      <c r="CU15" s="402">
        <v>8</v>
      </c>
      <c r="CV15" s="366">
        <v>3</v>
      </c>
      <c r="CW15" s="410"/>
      <c r="CX15" s="411"/>
      <c r="CY15" s="402">
        <v>5</v>
      </c>
      <c r="CZ15" s="366">
        <v>6</v>
      </c>
      <c r="DA15" s="415"/>
      <c r="DB15" s="411"/>
      <c r="DC15" s="380">
        <v>11</v>
      </c>
      <c r="DD15" s="381"/>
      <c r="DE15" s="398">
        <v>8</v>
      </c>
      <c r="DF15" s="366">
        <v>4</v>
      </c>
      <c r="DG15" s="416"/>
      <c r="DH15" s="411"/>
      <c r="DI15" s="402">
        <v>8</v>
      </c>
      <c r="DJ15" s="366">
        <v>3</v>
      </c>
      <c r="DK15" s="416"/>
      <c r="DL15" s="411"/>
      <c r="DM15" s="424">
        <v>25</v>
      </c>
      <c r="DN15" s="424">
        <v>4</v>
      </c>
      <c r="DO15" s="424">
        <v>1</v>
      </c>
      <c r="DP15" s="425">
        <f t="shared" si="3"/>
        <v>171</v>
      </c>
      <c r="DQ15" s="427">
        <f t="shared" si="4"/>
        <v>0</v>
      </c>
      <c r="DR15" s="425">
        <f t="shared" si="5"/>
        <v>171</v>
      </c>
      <c r="DS15" s="163">
        <f t="shared" si="6"/>
        <v>23</v>
      </c>
      <c r="DT15" s="425">
        <f t="shared" si="7"/>
        <v>81</v>
      </c>
      <c r="DU15" s="427">
        <f t="shared" si="8"/>
        <v>0</v>
      </c>
      <c r="DV15" s="427">
        <f t="shared" si="9"/>
        <v>81</v>
      </c>
      <c r="DW15" s="427">
        <f t="shared" si="10"/>
        <v>41</v>
      </c>
      <c r="DX15" s="427">
        <f t="shared" si="11"/>
        <v>0</v>
      </c>
      <c r="DY15" s="427">
        <f t="shared" si="12"/>
        <v>0</v>
      </c>
      <c r="DZ15" s="427">
        <f t="shared" si="13"/>
        <v>0</v>
      </c>
      <c r="EA15" s="428">
        <f t="shared" si="14"/>
        <v>24</v>
      </c>
      <c r="EB15" s="429">
        <f t="shared" si="15"/>
        <v>81</v>
      </c>
      <c r="EC15" s="429">
        <f t="shared" si="16"/>
        <v>0</v>
      </c>
      <c r="ED15" s="429">
        <f t="shared" si="17"/>
        <v>41</v>
      </c>
      <c r="EE15" s="429">
        <f t="shared" si="18"/>
        <v>0</v>
      </c>
      <c r="EF15" s="429">
        <f t="shared" si="19"/>
        <v>0</v>
      </c>
      <c r="EG15" s="429">
        <f t="shared" si="20"/>
        <v>0</v>
      </c>
      <c r="EH15" s="441"/>
      <c r="EJ15" s="443">
        <v>7</v>
      </c>
      <c r="EK15" s="448" t="s">
        <v>191</v>
      </c>
      <c r="EL15" s="449" t="s">
        <v>192</v>
      </c>
      <c r="EM15" s="450">
        <v>325000</v>
      </c>
      <c r="EN15" s="447">
        <f t="shared" si="21"/>
        <v>12500</v>
      </c>
      <c r="EO15" s="453">
        <v>0</v>
      </c>
      <c r="EP15" s="454">
        <v>0</v>
      </c>
      <c r="EQ15" s="455">
        <v>0</v>
      </c>
      <c r="ER15" s="455">
        <v>0</v>
      </c>
      <c r="ES15" s="456">
        <f t="shared" si="22"/>
        <v>12500</v>
      </c>
      <c r="ET15" s="456">
        <f t="shared" si="23"/>
        <v>24</v>
      </c>
      <c r="EU15" s="456">
        <f t="shared" si="24"/>
        <v>81</v>
      </c>
      <c r="EV15" s="456">
        <f t="shared" si="25"/>
        <v>0</v>
      </c>
      <c r="EW15" s="456">
        <f t="shared" si="26"/>
        <v>41</v>
      </c>
      <c r="EX15" s="456">
        <f t="shared" si="27"/>
        <v>0</v>
      </c>
      <c r="EY15" s="460">
        <f t="shared" si="28"/>
        <v>0</v>
      </c>
      <c r="EZ15" s="460">
        <f t="shared" si="29"/>
        <v>0</v>
      </c>
      <c r="FA15" s="447">
        <f t="shared" si="30"/>
        <v>339192.76</v>
      </c>
      <c r="FB15" s="447">
        <v>0</v>
      </c>
      <c r="FC15" s="447">
        <f t="shared" si="31"/>
        <v>639192.76</v>
      </c>
      <c r="FD15" s="447">
        <f t="shared" si="32"/>
        <v>575273.48</v>
      </c>
      <c r="FE15" s="447">
        <f t="shared" si="33"/>
        <v>31054.695999999996</v>
      </c>
      <c r="FF15" s="447">
        <f t="shared" si="34"/>
        <v>63919.28</v>
      </c>
      <c r="FG15" s="463">
        <v>100000</v>
      </c>
      <c r="FH15" s="447">
        <f t="shared" si="35"/>
        <v>194973.98</v>
      </c>
      <c r="FI15" s="447">
        <v>0</v>
      </c>
      <c r="FJ15" s="447">
        <f t="shared" si="36"/>
        <v>444218.78</v>
      </c>
      <c r="FK15" s="464"/>
      <c r="FL15" s="447">
        <f t="shared" si="37"/>
        <v>25567.71</v>
      </c>
      <c r="FM15" s="447">
        <f t="shared" si="38"/>
        <v>3195.96</v>
      </c>
      <c r="FN15" s="447">
        <f t="shared" si="39"/>
        <v>63919.28</v>
      </c>
      <c r="FO15" s="447">
        <f t="shared" si="40"/>
        <v>92682.95</v>
      </c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</row>
    <row r="16" spans="1:463" ht="22.5" customHeight="1">
      <c r="A16" s="360">
        <v>8</v>
      </c>
      <c r="B16" s="361">
        <v>3</v>
      </c>
      <c r="C16" s="362" t="s">
        <v>193</v>
      </c>
      <c r="D16" s="363" t="s">
        <v>194</v>
      </c>
      <c r="E16" s="225" t="s">
        <v>190</v>
      </c>
      <c r="F16" s="367">
        <v>351000</v>
      </c>
      <c r="G16" s="365">
        <v>8</v>
      </c>
      <c r="H16" s="366">
        <v>1</v>
      </c>
      <c r="I16" s="373"/>
      <c r="J16" s="374"/>
      <c r="K16" s="375">
        <v>5</v>
      </c>
      <c r="L16" s="366"/>
      <c r="M16" s="373"/>
      <c r="N16" s="374"/>
      <c r="O16" s="375">
        <v>8</v>
      </c>
      <c r="P16" s="366">
        <v>1</v>
      </c>
      <c r="Q16" s="373"/>
      <c r="R16" s="374"/>
      <c r="S16" s="375">
        <v>8</v>
      </c>
      <c r="T16" s="366">
        <v>1</v>
      </c>
      <c r="U16" s="373"/>
      <c r="V16" s="374"/>
      <c r="W16" s="375">
        <v>8</v>
      </c>
      <c r="X16" s="366">
        <v>1</v>
      </c>
      <c r="Y16" s="373"/>
      <c r="Z16" s="374"/>
      <c r="AA16" s="375"/>
      <c r="AB16" s="366"/>
      <c r="AC16" s="373"/>
      <c r="AD16" s="382"/>
      <c r="AE16" s="380">
        <v>9</v>
      </c>
      <c r="AF16" s="381"/>
      <c r="AG16" s="365">
        <v>8</v>
      </c>
      <c r="AH16" s="366">
        <v>1</v>
      </c>
      <c r="AI16" s="373"/>
      <c r="AJ16" s="374"/>
      <c r="AK16" s="375">
        <v>8</v>
      </c>
      <c r="AL16" s="366">
        <v>1</v>
      </c>
      <c r="AM16" s="373"/>
      <c r="AN16" s="374"/>
      <c r="AO16" s="375">
        <v>8</v>
      </c>
      <c r="AP16" s="366">
        <v>1</v>
      </c>
      <c r="AQ16" s="373"/>
      <c r="AR16" s="374"/>
      <c r="AS16" s="375">
        <v>8</v>
      </c>
      <c r="AT16" s="366">
        <v>1</v>
      </c>
      <c r="AU16" s="373"/>
      <c r="AV16" s="374"/>
      <c r="AW16" s="375">
        <v>8</v>
      </c>
      <c r="AX16" s="366">
        <v>1</v>
      </c>
      <c r="AY16" s="373"/>
      <c r="AZ16" s="374"/>
      <c r="BA16" s="375"/>
      <c r="BB16" s="366"/>
      <c r="BC16" s="373"/>
      <c r="BD16" s="382"/>
      <c r="BE16" s="380">
        <v>9</v>
      </c>
      <c r="BF16" s="381"/>
      <c r="BG16" s="365"/>
      <c r="BH16" s="366"/>
      <c r="BI16" s="373"/>
      <c r="BJ16" s="374"/>
      <c r="BK16" s="375"/>
      <c r="BL16" s="366"/>
      <c r="BM16" s="373"/>
      <c r="BN16" s="374"/>
      <c r="BO16" s="375"/>
      <c r="BP16" s="366"/>
      <c r="BQ16" s="373"/>
      <c r="BR16" s="374"/>
      <c r="BS16" s="375"/>
      <c r="BT16" s="366"/>
      <c r="BU16" s="373"/>
      <c r="BV16" s="374"/>
      <c r="BW16" s="388">
        <v>9</v>
      </c>
      <c r="BX16" s="389"/>
      <c r="BY16" s="375">
        <v>5</v>
      </c>
      <c r="BZ16" s="366">
        <v>4</v>
      </c>
      <c r="CA16" s="373"/>
      <c r="CB16" s="382"/>
      <c r="CC16" s="380">
        <v>9</v>
      </c>
      <c r="CD16" s="381"/>
      <c r="CE16" s="398">
        <v>8</v>
      </c>
      <c r="CF16" s="366">
        <v>1</v>
      </c>
      <c r="CG16" s="373"/>
      <c r="CH16" s="399"/>
      <c r="CI16" s="365">
        <v>8</v>
      </c>
      <c r="CJ16" s="366">
        <v>1</v>
      </c>
      <c r="CK16" s="373"/>
      <c r="CL16" s="374"/>
      <c r="CM16" s="375">
        <v>8</v>
      </c>
      <c r="CN16" s="366">
        <v>1</v>
      </c>
      <c r="CO16" s="373"/>
      <c r="CP16" s="382"/>
      <c r="CQ16" s="402">
        <v>8</v>
      </c>
      <c r="CR16" s="366">
        <v>1</v>
      </c>
      <c r="CS16" s="408"/>
      <c r="CT16" s="409"/>
      <c r="CU16" s="402">
        <v>8</v>
      </c>
      <c r="CV16" s="366">
        <v>1</v>
      </c>
      <c r="CW16" s="410"/>
      <c r="CX16" s="411"/>
      <c r="CY16" s="402">
        <v>5</v>
      </c>
      <c r="CZ16" s="366">
        <v>4</v>
      </c>
      <c r="DA16" s="415"/>
      <c r="DB16" s="411"/>
      <c r="DC16" s="380">
        <v>9</v>
      </c>
      <c r="DD16" s="381"/>
      <c r="DE16" s="398">
        <v>8</v>
      </c>
      <c r="DF16" s="366">
        <v>1</v>
      </c>
      <c r="DG16" s="416"/>
      <c r="DH16" s="411"/>
      <c r="DI16" s="402">
        <v>8</v>
      </c>
      <c r="DJ16" s="366">
        <v>1</v>
      </c>
      <c r="DK16" s="416"/>
      <c r="DL16" s="411"/>
      <c r="DM16" s="424">
        <v>25</v>
      </c>
      <c r="DN16" s="424">
        <v>4</v>
      </c>
      <c r="DO16" s="424">
        <v>1</v>
      </c>
      <c r="DP16" s="425">
        <f t="shared" si="3"/>
        <v>143</v>
      </c>
      <c r="DQ16" s="427">
        <f t="shared" si="4"/>
        <v>0</v>
      </c>
      <c r="DR16" s="425">
        <f t="shared" si="5"/>
        <v>143</v>
      </c>
      <c r="DS16" s="163">
        <f t="shared" si="6"/>
        <v>19</v>
      </c>
      <c r="DT16" s="425">
        <f t="shared" si="7"/>
        <v>24</v>
      </c>
      <c r="DU16" s="427">
        <f t="shared" si="8"/>
        <v>0</v>
      </c>
      <c r="DV16" s="427">
        <f t="shared" si="9"/>
        <v>24</v>
      </c>
      <c r="DW16" s="427">
        <f t="shared" si="10"/>
        <v>36</v>
      </c>
      <c r="DX16" s="427">
        <f t="shared" si="11"/>
        <v>0</v>
      </c>
      <c r="DY16" s="427">
        <f t="shared" si="12"/>
        <v>9</v>
      </c>
      <c r="DZ16" s="427">
        <f t="shared" si="13"/>
        <v>0</v>
      </c>
      <c r="EA16" s="428">
        <f t="shared" si="14"/>
        <v>20</v>
      </c>
      <c r="EB16" s="429">
        <f t="shared" si="15"/>
        <v>24</v>
      </c>
      <c r="EC16" s="429">
        <f t="shared" si="16"/>
        <v>0</v>
      </c>
      <c r="ED16" s="429">
        <f t="shared" si="17"/>
        <v>36</v>
      </c>
      <c r="EE16" s="429">
        <f t="shared" si="18"/>
        <v>0</v>
      </c>
      <c r="EF16" s="429">
        <f t="shared" si="19"/>
        <v>9</v>
      </c>
      <c r="EG16" s="429">
        <f t="shared" si="20"/>
        <v>0</v>
      </c>
      <c r="EH16" s="441"/>
      <c r="EJ16" s="443">
        <v>8</v>
      </c>
      <c r="EK16" s="448" t="s">
        <v>193</v>
      </c>
      <c r="EL16" s="449" t="s">
        <v>194</v>
      </c>
      <c r="EM16" s="450">
        <v>351000</v>
      </c>
      <c r="EN16" s="447">
        <f t="shared" si="21"/>
        <v>13500</v>
      </c>
      <c r="EO16" s="453">
        <v>0</v>
      </c>
      <c r="EP16" s="454">
        <v>0</v>
      </c>
      <c r="EQ16" s="455">
        <v>0</v>
      </c>
      <c r="ER16" s="455">
        <v>0</v>
      </c>
      <c r="ES16" s="456">
        <f t="shared" si="22"/>
        <v>13500</v>
      </c>
      <c r="ET16" s="456">
        <f t="shared" si="23"/>
        <v>20</v>
      </c>
      <c r="EU16" s="456">
        <f t="shared" si="24"/>
        <v>24</v>
      </c>
      <c r="EV16" s="456">
        <f t="shared" si="25"/>
        <v>0</v>
      </c>
      <c r="EW16" s="456">
        <f t="shared" si="26"/>
        <v>36</v>
      </c>
      <c r="EX16" s="456">
        <f t="shared" si="27"/>
        <v>0</v>
      </c>
      <c r="EY16" s="460">
        <f t="shared" si="28"/>
        <v>9</v>
      </c>
      <c r="EZ16" s="460">
        <f t="shared" si="29"/>
        <v>0</v>
      </c>
      <c r="FA16" s="447">
        <f t="shared" si="30"/>
        <v>226817.45</v>
      </c>
      <c r="FB16" s="447">
        <v>0</v>
      </c>
      <c r="FC16" s="447">
        <f t="shared" si="31"/>
        <v>496817.45</v>
      </c>
      <c r="FD16" s="447">
        <f t="shared" si="32"/>
        <v>447135.7</v>
      </c>
      <c r="FE16" s="447">
        <f t="shared" si="33"/>
        <v>14170.856000000002</v>
      </c>
      <c r="FF16" s="447">
        <f t="shared" si="34"/>
        <v>49681.75</v>
      </c>
      <c r="FG16" s="463">
        <v>100000</v>
      </c>
      <c r="FH16" s="447">
        <f t="shared" si="35"/>
        <v>163852.60999999999</v>
      </c>
      <c r="FI16" s="447">
        <v>0</v>
      </c>
      <c r="FJ16" s="447">
        <f t="shared" si="36"/>
        <v>332964.84000000003</v>
      </c>
      <c r="FK16" s="464"/>
      <c r="FL16" s="447">
        <f t="shared" si="37"/>
        <v>19872.7</v>
      </c>
      <c r="FM16" s="447">
        <f t="shared" si="38"/>
        <v>2484.09</v>
      </c>
      <c r="FN16" s="447">
        <f t="shared" si="39"/>
        <v>49681.75</v>
      </c>
      <c r="FO16" s="447">
        <f t="shared" si="40"/>
        <v>72038.540000000008</v>
      </c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</row>
    <row r="17" spans="1:463" ht="22.5" customHeight="1">
      <c r="A17" s="360">
        <v>9</v>
      </c>
      <c r="B17" s="361">
        <v>5</v>
      </c>
      <c r="C17" s="362" t="s">
        <v>195</v>
      </c>
      <c r="D17" s="363" t="s">
        <v>196</v>
      </c>
      <c r="E17" s="225" t="s">
        <v>190</v>
      </c>
      <c r="F17" s="367">
        <v>468000</v>
      </c>
      <c r="G17" s="365">
        <v>8</v>
      </c>
      <c r="H17" s="366">
        <v>1</v>
      </c>
      <c r="I17" s="373"/>
      <c r="J17" s="374"/>
      <c r="K17" s="375">
        <v>8</v>
      </c>
      <c r="L17" s="366">
        <v>2</v>
      </c>
      <c r="M17" s="373"/>
      <c r="N17" s="374"/>
      <c r="O17" s="375">
        <v>8</v>
      </c>
      <c r="P17" s="366">
        <v>2</v>
      </c>
      <c r="Q17" s="373"/>
      <c r="R17" s="374"/>
      <c r="S17" s="375">
        <v>8</v>
      </c>
      <c r="T17" s="366">
        <v>2</v>
      </c>
      <c r="U17" s="373"/>
      <c r="V17" s="374"/>
      <c r="W17" s="375">
        <v>8</v>
      </c>
      <c r="X17" s="366">
        <v>2</v>
      </c>
      <c r="Y17" s="373"/>
      <c r="Z17" s="374"/>
      <c r="AA17" s="375">
        <v>5</v>
      </c>
      <c r="AB17" s="366">
        <v>5</v>
      </c>
      <c r="AC17" s="373"/>
      <c r="AD17" s="382"/>
      <c r="AE17" s="380">
        <v>9</v>
      </c>
      <c r="AF17" s="381"/>
      <c r="AG17" s="365">
        <v>8</v>
      </c>
      <c r="AH17" s="366">
        <v>2</v>
      </c>
      <c r="AI17" s="373"/>
      <c r="AJ17" s="374"/>
      <c r="AK17" s="375">
        <v>8</v>
      </c>
      <c r="AL17" s="366">
        <v>2</v>
      </c>
      <c r="AM17" s="373"/>
      <c r="AN17" s="374"/>
      <c r="AO17" s="375">
        <v>8</v>
      </c>
      <c r="AP17" s="366">
        <v>2</v>
      </c>
      <c r="AQ17" s="373"/>
      <c r="AR17" s="374"/>
      <c r="AS17" s="375">
        <v>8</v>
      </c>
      <c r="AT17" s="366">
        <v>2</v>
      </c>
      <c r="AU17" s="373"/>
      <c r="AV17" s="374"/>
      <c r="AW17" s="375">
        <v>8</v>
      </c>
      <c r="AX17" s="366">
        <v>2</v>
      </c>
      <c r="AY17" s="373"/>
      <c r="AZ17" s="374"/>
      <c r="BA17" s="375">
        <v>5</v>
      </c>
      <c r="BB17" s="366">
        <v>5</v>
      </c>
      <c r="BC17" s="373"/>
      <c r="BD17" s="382"/>
      <c r="BE17" s="380">
        <v>9</v>
      </c>
      <c r="BF17" s="381"/>
      <c r="BG17" s="365">
        <v>8</v>
      </c>
      <c r="BH17" s="366">
        <v>2</v>
      </c>
      <c r="BI17" s="373"/>
      <c r="BJ17" s="374"/>
      <c r="BK17" s="375">
        <v>8</v>
      </c>
      <c r="BL17" s="366">
        <v>2</v>
      </c>
      <c r="BM17" s="373"/>
      <c r="BN17" s="374"/>
      <c r="BO17" s="375">
        <v>8</v>
      </c>
      <c r="BP17" s="366">
        <v>2</v>
      </c>
      <c r="BQ17" s="373"/>
      <c r="BR17" s="374"/>
      <c r="BS17" s="375">
        <v>8</v>
      </c>
      <c r="BT17" s="366">
        <v>2</v>
      </c>
      <c r="BU17" s="373"/>
      <c r="BV17" s="374"/>
      <c r="BW17" s="388">
        <v>10</v>
      </c>
      <c r="BX17" s="389"/>
      <c r="BY17" s="375">
        <v>5</v>
      </c>
      <c r="BZ17" s="366">
        <v>4</v>
      </c>
      <c r="CA17" s="373"/>
      <c r="CB17" s="382"/>
      <c r="CC17" s="380">
        <v>9</v>
      </c>
      <c r="CD17" s="381"/>
      <c r="CE17" s="398">
        <v>8</v>
      </c>
      <c r="CF17" s="366">
        <v>2</v>
      </c>
      <c r="CG17" s="373"/>
      <c r="CH17" s="399"/>
      <c r="CI17" s="365">
        <v>8</v>
      </c>
      <c r="CJ17" s="366">
        <v>2</v>
      </c>
      <c r="CK17" s="373"/>
      <c r="CL17" s="374"/>
      <c r="CM17" s="375">
        <v>8</v>
      </c>
      <c r="CN17" s="366">
        <v>2</v>
      </c>
      <c r="CO17" s="373"/>
      <c r="CP17" s="382"/>
      <c r="CQ17" s="402">
        <v>8</v>
      </c>
      <c r="CR17" s="366">
        <v>2</v>
      </c>
      <c r="CS17" s="408"/>
      <c r="CT17" s="409"/>
      <c r="CU17" s="402">
        <v>8</v>
      </c>
      <c r="CV17" s="366">
        <v>2</v>
      </c>
      <c r="CW17" s="410"/>
      <c r="CX17" s="411"/>
      <c r="CY17" s="402">
        <v>5</v>
      </c>
      <c r="CZ17" s="366">
        <v>5</v>
      </c>
      <c r="DA17" s="415"/>
      <c r="DB17" s="411"/>
      <c r="DC17" s="380">
        <v>9</v>
      </c>
      <c r="DD17" s="381"/>
      <c r="DE17" s="398">
        <v>8</v>
      </c>
      <c r="DF17" s="366">
        <v>2</v>
      </c>
      <c r="DG17" s="416"/>
      <c r="DH17" s="411"/>
      <c r="DI17" s="402">
        <v>8</v>
      </c>
      <c r="DJ17" s="366">
        <v>2</v>
      </c>
      <c r="DK17" s="416"/>
      <c r="DL17" s="411"/>
      <c r="DM17" s="424">
        <v>25</v>
      </c>
      <c r="DN17" s="424">
        <v>4</v>
      </c>
      <c r="DO17" s="424">
        <v>1</v>
      </c>
      <c r="DP17" s="425">
        <f t="shared" si="3"/>
        <v>188</v>
      </c>
      <c r="DQ17" s="427">
        <f t="shared" si="4"/>
        <v>0</v>
      </c>
      <c r="DR17" s="425">
        <f t="shared" si="5"/>
        <v>188</v>
      </c>
      <c r="DS17" s="163">
        <f t="shared" si="6"/>
        <v>25</v>
      </c>
      <c r="DT17" s="425">
        <f t="shared" si="7"/>
        <v>60</v>
      </c>
      <c r="DU17" s="427">
        <f t="shared" si="8"/>
        <v>0</v>
      </c>
      <c r="DV17" s="427">
        <f t="shared" si="9"/>
        <v>60</v>
      </c>
      <c r="DW17" s="427">
        <f t="shared" si="10"/>
        <v>36</v>
      </c>
      <c r="DX17" s="427">
        <f t="shared" si="11"/>
        <v>0</v>
      </c>
      <c r="DY17" s="427">
        <f t="shared" si="12"/>
        <v>10</v>
      </c>
      <c r="DZ17" s="427">
        <f t="shared" si="13"/>
        <v>0</v>
      </c>
      <c r="EA17" s="428">
        <f t="shared" si="14"/>
        <v>26</v>
      </c>
      <c r="EB17" s="429">
        <f t="shared" si="15"/>
        <v>60</v>
      </c>
      <c r="EC17" s="429">
        <f t="shared" si="16"/>
        <v>0</v>
      </c>
      <c r="ED17" s="429">
        <f t="shared" si="17"/>
        <v>36</v>
      </c>
      <c r="EE17" s="429">
        <f t="shared" si="18"/>
        <v>0</v>
      </c>
      <c r="EF17" s="429">
        <f t="shared" si="19"/>
        <v>10</v>
      </c>
      <c r="EG17" s="429">
        <f t="shared" si="20"/>
        <v>0</v>
      </c>
      <c r="EH17" s="441"/>
      <c r="EJ17" s="443">
        <v>9</v>
      </c>
      <c r="EK17" s="448" t="s">
        <v>195</v>
      </c>
      <c r="EL17" s="449" t="s">
        <v>196</v>
      </c>
      <c r="EM17" s="450">
        <v>468000</v>
      </c>
      <c r="EN17" s="447">
        <f t="shared" si="21"/>
        <v>18000</v>
      </c>
      <c r="EO17" s="453">
        <v>0</v>
      </c>
      <c r="EP17" s="454">
        <v>0</v>
      </c>
      <c r="EQ17" s="455">
        <v>0</v>
      </c>
      <c r="ER17" s="455">
        <v>0</v>
      </c>
      <c r="ES17" s="456">
        <f t="shared" si="22"/>
        <v>18000</v>
      </c>
      <c r="ET17" s="456">
        <f t="shared" si="23"/>
        <v>26</v>
      </c>
      <c r="EU17" s="456">
        <f t="shared" si="24"/>
        <v>60</v>
      </c>
      <c r="EV17" s="456">
        <f t="shared" si="25"/>
        <v>0</v>
      </c>
      <c r="EW17" s="456">
        <f t="shared" si="26"/>
        <v>36</v>
      </c>
      <c r="EX17" s="456">
        <f t="shared" si="27"/>
        <v>0</v>
      </c>
      <c r="EY17" s="460">
        <f t="shared" si="28"/>
        <v>10</v>
      </c>
      <c r="EZ17" s="460">
        <f t="shared" si="29"/>
        <v>0</v>
      </c>
      <c r="FA17" s="447">
        <f t="shared" si="30"/>
        <v>436833.6</v>
      </c>
      <c r="FB17" s="447">
        <v>0</v>
      </c>
      <c r="FC17" s="447">
        <f t="shared" si="31"/>
        <v>904833.6</v>
      </c>
      <c r="FD17" s="447">
        <f t="shared" si="32"/>
        <v>814350.24</v>
      </c>
      <c r="FE17" s="447">
        <f t="shared" si="33"/>
        <v>81587.56</v>
      </c>
      <c r="FF17" s="447">
        <f t="shared" si="34"/>
        <v>90483.36</v>
      </c>
      <c r="FG17" s="463">
        <v>100000</v>
      </c>
      <c r="FH17" s="447">
        <f t="shared" si="35"/>
        <v>272070.92</v>
      </c>
      <c r="FI17" s="447">
        <v>0</v>
      </c>
      <c r="FJ17" s="447">
        <f t="shared" si="36"/>
        <v>632762.68000000005</v>
      </c>
      <c r="FK17" s="464"/>
      <c r="FL17" s="447">
        <f t="shared" si="37"/>
        <v>36193.339999999997</v>
      </c>
      <c r="FM17" s="447">
        <f t="shared" si="38"/>
        <v>4524.17</v>
      </c>
      <c r="FN17" s="447">
        <f t="shared" si="39"/>
        <v>90483.36</v>
      </c>
      <c r="FO17" s="447">
        <f t="shared" si="40"/>
        <v>131200.87</v>
      </c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</row>
    <row r="18" spans="1:463" ht="22.5" customHeight="1">
      <c r="A18" s="360">
        <v>10</v>
      </c>
      <c r="B18" s="361">
        <v>3</v>
      </c>
      <c r="C18" s="362" t="s">
        <v>197</v>
      </c>
      <c r="D18" s="363" t="s">
        <v>194</v>
      </c>
      <c r="E18" s="225" t="s">
        <v>190</v>
      </c>
      <c r="F18" s="367">
        <v>325000</v>
      </c>
      <c r="G18" s="365">
        <v>8</v>
      </c>
      <c r="H18" s="366">
        <v>3</v>
      </c>
      <c r="I18" s="373"/>
      <c r="J18" s="374"/>
      <c r="K18" s="375">
        <v>8</v>
      </c>
      <c r="L18" s="366">
        <v>3</v>
      </c>
      <c r="M18" s="373"/>
      <c r="N18" s="374"/>
      <c r="O18" s="375">
        <v>8</v>
      </c>
      <c r="P18" s="366">
        <v>3</v>
      </c>
      <c r="Q18" s="373"/>
      <c r="R18" s="374"/>
      <c r="S18" s="375">
        <v>8</v>
      </c>
      <c r="T18" s="366">
        <v>3</v>
      </c>
      <c r="U18" s="373"/>
      <c r="V18" s="374"/>
      <c r="W18" s="375">
        <v>8</v>
      </c>
      <c r="X18" s="366">
        <v>3</v>
      </c>
      <c r="Y18" s="373"/>
      <c r="Z18" s="374"/>
      <c r="AA18" s="375">
        <v>5</v>
      </c>
      <c r="AB18" s="366">
        <v>6</v>
      </c>
      <c r="AC18" s="373"/>
      <c r="AD18" s="382"/>
      <c r="AE18" s="380">
        <v>11</v>
      </c>
      <c r="AF18" s="381"/>
      <c r="AG18" s="365">
        <v>8</v>
      </c>
      <c r="AH18" s="366">
        <v>3</v>
      </c>
      <c r="AI18" s="373"/>
      <c r="AJ18" s="374"/>
      <c r="AK18" s="375">
        <v>8</v>
      </c>
      <c r="AL18" s="366">
        <v>3</v>
      </c>
      <c r="AM18" s="373"/>
      <c r="AN18" s="374"/>
      <c r="AO18" s="375">
        <v>8</v>
      </c>
      <c r="AP18" s="366">
        <v>3</v>
      </c>
      <c r="AQ18" s="373"/>
      <c r="AR18" s="374"/>
      <c r="AS18" s="375">
        <v>8</v>
      </c>
      <c r="AT18" s="366">
        <v>3</v>
      </c>
      <c r="AU18" s="373"/>
      <c r="AV18" s="374"/>
      <c r="AW18" s="375">
        <v>8</v>
      </c>
      <c r="AX18" s="366">
        <v>3</v>
      </c>
      <c r="AY18" s="373"/>
      <c r="AZ18" s="374"/>
      <c r="BA18" s="375">
        <v>5</v>
      </c>
      <c r="BB18" s="366">
        <v>6</v>
      </c>
      <c r="BC18" s="373"/>
      <c r="BD18" s="382"/>
      <c r="BE18" s="380">
        <v>11</v>
      </c>
      <c r="BF18" s="381"/>
      <c r="BG18" s="365">
        <v>8</v>
      </c>
      <c r="BH18" s="366">
        <v>3</v>
      </c>
      <c r="BI18" s="373"/>
      <c r="BJ18" s="374"/>
      <c r="BK18" s="375">
        <v>8</v>
      </c>
      <c r="BL18" s="366">
        <v>3</v>
      </c>
      <c r="BM18" s="373"/>
      <c r="BN18" s="374"/>
      <c r="BO18" s="375">
        <v>8</v>
      </c>
      <c r="BP18" s="366">
        <v>3</v>
      </c>
      <c r="BQ18" s="373"/>
      <c r="BR18" s="374"/>
      <c r="BS18" s="375">
        <v>8</v>
      </c>
      <c r="BT18" s="366">
        <v>3</v>
      </c>
      <c r="BU18" s="373"/>
      <c r="BV18" s="374"/>
      <c r="BW18" s="388">
        <v>11</v>
      </c>
      <c r="BX18" s="389"/>
      <c r="BY18" s="375">
        <v>5</v>
      </c>
      <c r="BZ18" s="366">
        <v>6</v>
      </c>
      <c r="CA18" s="373"/>
      <c r="CB18" s="382"/>
      <c r="CC18" s="380">
        <v>11</v>
      </c>
      <c r="CD18" s="381"/>
      <c r="CE18" s="398">
        <v>8</v>
      </c>
      <c r="CF18" s="366">
        <v>3</v>
      </c>
      <c r="CG18" s="373"/>
      <c r="CH18" s="399"/>
      <c r="CI18" s="365">
        <v>8</v>
      </c>
      <c r="CJ18" s="366">
        <v>3</v>
      </c>
      <c r="CK18" s="373"/>
      <c r="CL18" s="374"/>
      <c r="CM18" s="375">
        <v>8</v>
      </c>
      <c r="CN18" s="366">
        <v>3</v>
      </c>
      <c r="CO18" s="373"/>
      <c r="CP18" s="382"/>
      <c r="CQ18" s="402">
        <v>8</v>
      </c>
      <c r="CR18" s="366">
        <v>3</v>
      </c>
      <c r="CS18" s="408"/>
      <c r="CT18" s="409"/>
      <c r="CU18" s="402">
        <v>8</v>
      </c>
      <c r="CV18" s="366">
        <v>3</v>
      </c>
      <c r="CW18" s="410"/>
      <c r="CX18" s="411"/>
      <c r="CY18" s="402">
        <v>5</v>
      </c>
      <c r="CZ18" s="366">
        <v>8</v>
      </c>
      <c r="DA18" s="415"/>
      <c r="DB18" s="411"/>
      <c r="DC18" s="380">
        <v>11</v>
      </c>
      <c r="DD18" s="381"/>
      <c r="DE18" s="398">
        <v>8</v>
      </c>
      <c r="DF18" s="366">
        <v>3</v>
      </c>
      <c r="DG18" s="416"/>
      <c r="DH18" s="411"/>
      <c r="DI18" s="402">
        <v>8</v>
      </c>
      <c r="DJ18" s="366">
        <v>3</v>
      </c>
      <c r="DK18" s="416"/>
      <c r="DL18" s="411"/>
      <c r="DM18" s="424">
        <v>25</v>
      </c>
      <c r="DN18" s="424">
        <v>4</v>
      </c>
      <c r="DO18" s="424">
        <v>1</v>
      </c>
      <c r="DP18" s="425">
        <f t="shared" si="3"/>
        <v>188</v>
      </c>
      <c r="DQ18" s="427">
        <f t="shared" si="4"/>
        <v>0</v>
      </c>
      <c r="DR18" s="425">
        <f t="shared" si="5"/>
        <v>188</v>
      </c>
      <c r="DS18" s="163">
        <f t="shared" si="6"/>
        <v>25</v>
      </c>
      <c r="DT18" s="425">
        <f t="shared" si="7"/>
        <v>89</v>
      </c>
      <c r="DU18" s="427">
        <f t="shared" si="8"/>
        <v>0</v>
      </c>
      <c r="DV18" s="427">
        <f t="shared" si="9"/>
        <v>89</v>
      </c>
      <c r="DW18" s="427">
        <f t="shared" si="10"/>
        <v>44</v>
      </c>
      <c r="DX18" s="427">
        <f t="shared" si="11"/>
        <v>0</v>
      </c>
      <c r="DY18" s="427">
        <f t="shared" si="12"/>
        <v>11</v>
      </c>
      <c r="DZ18" s="427">
        <f t="shared" si="13"/>
        <v>0</v>
      </c>
      <c r="EA18" s="428">
        <f t="shared" si="14"/>
        <v>26</v>
      </c>
      <c r="EB18" s="429">
        <f t="shared" si="15"/>
        <v>89</v>
      </c>
      <c r="EC18" s="429">
        <f t="shared" si="16"/>
        <v>0</v>
      </c>
      <c r="ED18" s="429">
        <f t="shared" si="17"/>
        <v>44</v>
      </c>
      <c r="EE18" s="429">
        <f t="shared" si="18"/>
        <v>0</v>
      </c>
      <c r="EF18" s="429">
        <f t="shared" si="19"/>
        <v>11</v>
      </c>
      <c r="EG18" s="429">
        <f t="shared" si="20"/>
        <v>0</v>
      </c>
      <c r="EH18" s="441"/>
      <c r="EJ18" s="443">
        <v>10</v>
      </c>
      <c r="EK18" s="448" t="s">
        <v>197</v>
      </c>
      <c r="EL18" s="449" t="s">
        <v>194</v>
      </c>
      <c r="EM18" s="450">
        <v>325000</v>
      </c>
      <c r="EN18" s="447">
        <f t="shared" si="21"/>
        <v>12500</v>
      </c>
      <c r="EO18" s="453">
        <v>0</v>
      </c>
      <c r="EP18" s="454">
        <v>0</v>
      </c>
      <c r="EQ18" s="455">
        <v>0</v>
      </c>
      <c r="ER18" s="455">
        <v>0</v>
      </c>
      <c r="ES18" s="456">
        <f t="shared" si="22"/>
        <v>12500</v>
      </c>
      <c r="ET18" s="456">
        <f t="shared" si="23"/>
        <v>26</v>
      </c>
      <c r="EU18" s="456">
        <f t="shared" si="24"/>
        <v>89</v>
      </c>
      <c r="EV18" s="456">
        <f t="shared" si="25"/>
        <v>0</v>
      </c>
      <c r="EW18" s="456">
        <f t="shared" si="26"/>
        <v>44</v>
      </c>
      <c r="EX18" s="456">
        <f t="shared" si="27"/>
        <v>0</v>
      </c>
      <c r="EY18" s="460">
        <f t="shared" si="28"/>
        <v>11</v>
      </c>
      <c r="EZ18" s="460">
        <f t="shared" si="29"/>
        <v>0</v>
      </c>
      <c r="FA18" s="447">
        <f t="shared" si="30"/>
        <v>405864.55</v>
      </c>
      <c r="FB18" s="447">
        <v>0</v>
      </c>
      <c r="FC18" s="447">
        <f t="shared" si="31"/>
        <v>730864.55</v>
      </c>
      <c r="FD18" s="447">
        <f t="shared" si="32"/>
        <v>657778.09000000008</v>
      </c>
      <c r="FE18" s="447">
        <f t="shared" si="33"/>
        <v>47555.618000000017</v>
      </c>
      <c r="FF18" s="447">
        <f t="shared" si="34"/>
        <v>73086.460000000006</v>
      </c>
      <c r="FG18" s="463">
        <v>100000</v>
      </c>
      <c r="FH18" s="447">
        <f t="shared" si="35"/>
        <v>220642.08</v>
      </c>
      <c r="FI18" s="447">
        <v>0</v>
      </c>
      <c r="FJ18" s="447">
        <f t="shared" si="36"/>
        <v>510222.47</v>
      </c>
      <c r="FK18" s="464"/>
      <c r="FL18" s="447">
        <f t="shared" si="37"/>
        <v>29234.58</v>
      </c>
      <c r="FM18" s="447">
        <f t="shared" si="38"/>
        <v>3654.32</v>
      </c>
      <c r="FN18" s="447">
        <f t="shared" si="39"/>
        <v>73086.460000000006</v>
      </c>
      <c r="FO18" s="447">
        <f t="shared" si="40"/>
        <v>105975.36000000002</v>
      </c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</row>
    <row r="19" spans="1:463" ht="22.5" customHeight="1">
      <c r="A19" s="360">
        <v>11</v>
      </c>
      <c r="B19" s="361">
        <v>6</v>
      </c>
      <c r="C19" s="362" t="s">
        <v>198</v>
      </c>
      <c r="D19" s="363" t="s">
        <v>194</v>
      </c>
      <c r="E19" s="225" t="s">
        <v>190</v>
      </c>
      <c r="F19" s="367">
        <v>325000</v>
      </c>
      <c r="G19" s="365"/>
      <c r="H19" s="366"/>
      <c r="I19" s="373"/>
      <c r="J19" s="374"/>
      <c r="K19" s="375">
        <v>8</v>
      </c>
      <c r="L19" s="366">
        <v>1</v>
      </c>
      <c r="M19" s="373"/>
      <c r="N19" s="374"/>
      <c r="O19" s="375">
        <v>8</v>
      </c>
      <c r="P19" s="366">
        <v>2</v>
      </c>
      <c r="Q19" s="373"/>
      <c r="R19" s="374"/>
      <c r="S19" s="375">
        <v>8</v>
      </c>
      <c r="T19" s="366">
        <v>2</v>
      </c>
      <c r="U19" s="373"/>
      <c r="V19" s="374"/>
      <c r="W19" s="375">
        <v>8</v>
      </c>
      <c r="X19" s="366">
        <v>2</v>
      </c>
      <c r="Y19" s="373"/>
      <c r="Z19" s="374"/>
      <c r="AA19" s="375">
        <v>5</v>
      </c>
      <c r="AB19" s="366">
        <v>4</v>
      </c>
      <c r="AC19" s="373"/>
      <c r="AD19" s="382"/>
      <c r="AE19" s="380">
        <v>9</v>
      </c>
      <c r="AF19" s="381"/>
      <c r="AG19" s="365">
        <v>8</v>
      </c>
      <c r="AH19" s="366">
        <v>3</v>
      </c>
      <c r="AI19" s="373"/>
      <c r="AJ19" s="374"/>
      <c r="AK19" s="375">
        <v>8</v>
      </c>
      <c r="AL19" s="366">
        <v>1</v>
      </c>
      <c r="AM19" s="373"/>
      <c r="AN19" s="374"/>
      <c r="AO19" s="375">
        <v>8</v>
      </c>
      <c r="AP19" s="366">
        <v>4</v>
      </c>
      <c r="AQ19" s="373"/>
      <c r="AR19" s="374"/>
      <c r="AS19" s="375">
        <v>8</v>
      </c>
      <c r="AT19" s="366">
        <v>1</v>
      </c>
      <c r="AU19" s="373"/>
      <c r="AV19" s="374"/>
      <c r="AW19" s="375">
        <v>8</v>
      </c>
      <c r="AX19" s="366">
        <v>2</v>
      </c>
      <c r="AY19" s="373"/>
      <c r="AZ19" s="374"/>
      <c r="BA19" s="375">
        <v>5</v>
      </c>
      <c r="BB19" s="366">
        <v>4</v>
      </c>
      <c r="BC19" s="373"/>
      <c r="BD19" s="382"/>
      <c r="BE19" s="380">
        <v>9</v>
      </c>
      <c r="BF19" s="381"/>
      <c r="BG19" s="365">
        <v>8</v>
      </c>
      <c r="BH19" s="366">
        <v>1</v>
      </c>
      <c r="BI19" s="373"/>
      <c r="BJ19" s="374"/>
      <c r="BK19" s="375"/>
      <c r="BL19" s="366"/>
      <c r="BM19" s="373"/>
      <c r="BN19" s="374"/>
      <c r="BO19" s="375">
        <v>8</v>
      </c>
      <c r="BP19" s="366">
        <v>2</v>
      </c>
      <c r="BQ19" s="373"/>
      <c r="BR19" s="374"/>
      <c r="BS19" s="375">
        <v>8</v>
      </c>
      <c r="BT19" s="366">
        <v>2</v>
      </c>
      <c r="BU19" s="373"/>
      <c r="BV19" s="374"/>
      <c r="BW19" s="388">
        <v>10</v>
      </c>
      <c r="BX19" s="389"/>
      <c r="BY19" s="375">
        <v>5</v>
      </c>
      <c r="BZ19" s="366">
        <v>7</v>
      </c>
      <c r="CA19" s="373"/>
      <c r="CB19" s="382"/>
      <c r="CC19" s="380">
        <v>12</v>
      </c>
      <c r="CD19" s="381"/>
      <c r="CE19" s="398">
        <v>8</v>
      </c>
      <c r="CF19" s="366">
        <v>1</v>
      </c>
      <c r="CG19" s="373"/>
      <c r="CH19" s="399"/>
      <c r="CI19" s="365">
        <v>8</v>
      </c>
      <c r="CJ19" s="366">
        <v>4</v>
      </c>
      <c r="CK19" s="373"/>
      <c r="CL19" s="374"/>
      <c r="CM19" s="375">
        <v>8</v>
      </c>
      <c r="CN19" s="366">
        <v>2</v>
      </c>
      <c r="CO19" s="373"/>
      <c r="CP19" s="382"/>
      <c r="CQ19" s="402">
        <v>8</v>
      </c>
      <c r="CR19" s="366">
        <v>2</v>
      </c>
      <c r="CS19" s="408"/>
      <c r="CT19" s="409"/>
      <c r="CU19" s="402">
        <v>8</v>
      </c>
      <c r="CV19" s="366">
        <v>2</v>
      </c>
      <c r="CW19" s="410"/>
      <c r="CX19" s="411"/>
      <c r="CY19" s="402">
        <v>5</v>
      </c>
      <c r="CZ19" s="366">
        <v>5</v>
      </c>
      <c r="DA19" s="415"/>
      <c r="DB19" s="411"/>
      <c r="DC19" s="380">
        <v>9</v>
      </c>
      <c r="DD19" s="381"/>
      <c r="DE19" s="398">
        <v>8</v>
      </c>
      <c r="DF19" s="366">
        <v>1</v>
      </c>
      <c r="DG19" s="416"/>
      <c r="DH19" s="411"/>
      <c r="DI19" s="402">
        <v>8</v>
      </c>
      <c r="DJ19" s="366">
        <v>1</v>
      </c>
      <c r="DK19" s="416"/>
      <c r="DL19" s="411"/>
      <c r="DM19" s="424">
        <v>25</v>
      </c>
      <c r="DN19" s="424">
        <v>4</v>
      </c>
      <c r="DO19" s="424">
        <v>1</v>
      </c>
      <c r="DP19" s="425">
        <f t="shared" si="3"/>
        <v>172</v>
      </c>
      <c r="DQ19" s="427">
        <f t="shared" si="4"/>
        <v>0</v>
      </c>
      <c r="DR19" s="425">
        <f t="shared" si="5"/>
        <v>172</v>
      </c>
      <c r="DS19" s="163">
        <f t="shared" si="6"/>
        <v>23</v>
      </c>
      <c r="DT19" s="425">
        <f t="shared" si="7"/>
        <v>56</v>
      </c>
      <c r="DU19" s="427">
        <f t="shared" si="8"/>
        <v>0</v>
      </c>
      <c r="DV19" s="427">
        <f t="shared" si="9"/>
        <v>56</v>
      </c>
      <c r="DW19" s="427">
        <f t="shared" si="10"/>
        <v>39</v>
      </c>
      <c r="DX19" s="427">
        <f t="shared" si="11"/>
        <v>0</v>
      </c>
      <c r="DY19" s="427">
        <f t="shared" si="12"/>
        <v>10</v>
      </c>
      <c r="DZ19" s="427">
        <f t="shared" si="13"/>
        <v>0</v>
      </c>
      <c r="EA19" s="428">
        <f t="shared" si="14"/>
        <v>24</v>
      </c>
      <c r="EB19" s="429">
        <f t="shared" si="15"/>
        <v>56</v>
      </c>
      <c r="EC19" s="429">
        <f t="shared" si="16"/>
        <v>0</v>
      </c>
      <c r="ED19" s="429">
        <f t="shared" si="17"/>
        <v>39</v>
      </c>
      <c r="EE19" s="429">
        <f t="shared" si="18"/>
        <v>0</v>
      </c>
      <c r="EF19" s="429">
        <f t="shared" si="19"/>
        <v>10</v>
      </c>
      <c r="EG19" s="429">
        <f t="shared" si="20"/>
        <v>0</v>
      </c>
      <c r="EH19" s="441"/>
      <c r="EJ19" s="443">
        <v>11</v>
      </c>
      <c r="EK19" s="448" t="s">
        <v>198</v>
      </c>
      <c r="EL19" s="449" t="s">
        <v>194</v>
      </c>
      <c r="EM19" s="450">
        <v>325000</v>
      </c>
      <c r="EN19" s="447">
        <f t="shared" si="21"/>
        <v>12500</v>
      </c>
      <c r="EO19" s="453">
        <v>0</v>
      </c>
      <c r="EP19" s="454">
        <v>0</v>
      </c>
      <c r="EQ19" s="455">
        <v>0</v>
      </c>
      <c r="ER19" s="455">
        <v>0</v>
      </c>
      <c r="ES19" s="456">
        <f t="shared" si="22"/>
        <v>12500</v>
      </c>
      <c r="ET19" s="456">
        <f t="shared" si="23"/>
        <v>24</v>
      </c>
      <c r="EU19" s="456">
        <f t="shared" si="24"/>
        <v>56</v>
      </c>
      <c r="EV19" s="456">
        <f t="shared" si="25"/>
        <v>0</v>
      </c>
      <c r="EW19" s="456">
        <f t="shared" si="26"/>
        <v>39</v>
      </c>
      <c r="EX19" s="456">
        <f t="shared" si="27"/>
        <v>0</v>
      </c>
      <c r="EY19" s="460">
        <f t="shared" si="28"/>
        <v>10</v>
      </c>
      <c r="EZ19" s="460">
        <f t="shared" si="29"/>
        <v>0</v>
      </c>
      <c r="FA19" s="447">
        <f t="shared" si="30"/>
        <v>303356.67</v>
      </c>
      <c r="FB19" s="447">
        <v>0</v>
      </c>
      <c r="FC19" s="447">
        <f t="shared" si="31"/>
        <v>603356.67000000004</v>
      </c>
      <c r="FD19" s="447">
        <f t="shared" si="32"/>
        <v>543021</v>
      </c>
      <c r="FE19" s="447">
        <f t="shared" si="33"/>
        <v>24604.2</v>
      </c>
      <c r="FF19" s="447">
        <f t="shared" si="34"/>
        <v>60335.67</v>
      </c>
      <c r="FG19" s="463">
        <v>100000</v>
      </c>
      <c r="FH19" s="447">
        <f t="shared" si="35"/>
        <v>184939.87</v>
      </c>
      <c r="FI19" s="447">
        <v>0</v>
      </c>
      <c r="FJ19" s="447">
        <f t="shared" si="36"/>
        <v>418416.8</v>
      </c>
      <c r="FK19" s="464"/>
      <c r="FL19" s="447">
        <f t="shared" si="37"/>
        <v>24134.27</v>
      </c>
      <c r="FM19" s="447">
        <f t="shared" si="38"/>
        <v>3016.78</v>
      </c>
      <c r="FN19" s="447">
        <f t="shared" si="39"/>
        <v>60335.67</v>
      </c>
      <c r="FO19" s="447">
        <f t="shared" si="40"/>
        <v>87486.720000000001</v>
      </c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</row>
    <row r="20" spans="1:463" ht="22.5" customHeight="1">
      <c r="A20" s="360">
        <v>12</v>
      </c>
      <c r="B20" s="361">
        <v>4</v>
      </c>
      <c r="C20" s="362" t="s">
        <v>199</v>
      </c>
      <c r="D20" s="363" t="s">
        <v>200</v>
      </c>
      <c r="E20" s="225" t="s">
        <v>190</v>
      </c>
      <c r="F20" s="367">
        <v>325000</v>
      </c>
      <c r="G20" s="365">
        <v>8</v>
      </c>
      <c r="H20" s="366"/>
      <c r="I20" s="373"/>
      <c r="J20" s="374"/>
      <c r="K20" s="375">
        <v>8</v>
      </c>
      <c r="L20" s="366">
        <v>3</v>
      </c>
      <c r="M20" s="373"/>
      <c r="N20" s="374"/>
      <c r="O20" s="375">
        <v>8</v>
      </c>
      <c r="P20" s="366">
        <v>6</v>
      </c>
      <c r="Q20" s="373"/>
      <c r="R20" s="374"/>
      <c r="S20" s="375">
        <v>8</v>
      </c>
      <c r="T20" s="366">
        <v>4</v>
      </c>
      <c r="U20" s="373"/>
      <c r="V20" s="374"/>
      <c r="W20" s="375">
        <v>8</v>
      </c>
      <c r="X20" s="366">
        <v>6</v>
      </c>
      <c r="Y20" s="373"/>
      <c r="Z20" s="374"/>
      <c r="AA20" s="375">
        <v>5</v>
      </c>
      <c r="AB20" s="366">
        <v>5</v>
      </c>
      <c r="AC20" s="373"/>
      <c r="AD20" s="382"/>
      <c r="AE20" s="380">
        <v>12</v>
      </c>
      <c r="AF20" s="381"/>
      <c r="AG20" s="365">
        <v>8</v>
      </c>
      <c r="AH20" s="366"/>
      <c r="AI20" s="373"/>
      <c r="AJ20" s="374"/>
      <c r="AK20" s="375">
        <v>8</v>
      </c>
      <c r="AL20" s="366">
        <v>4</v>
      </c>
      <c r="AM20" s="373"/>
      <c r="AN20" s="374"/>
      <c r="AO20" s="375">
        <v>8</v>
      </c>
      <c r="AP20" s="366">
        <v>5</v>
      </c>
      <c r="AQ20" s="373"/>
      <c r="AR20" s="374"/>
      <c r="AS20" s="375">
        <v>8</v>
      </c>
      <c r="AT20" s="366">
        <v>6</v>
      </c>
      <c r="AU20" s="373"/>
      <c r="AV20" s="374"/>
      <c r="AW20" s="375">
        <v>8</v>
      </c>
      <c r="AX20" s="366">
        <v>3</v>
      </c>
      <c r="AY20" s="373"/>
      <c r="AZ20" s="374"/>
      <c r="BA20" s="375">
        <v>5</v>
      </c>
      <c r="BB20" s="366"/>
      <c r="BC20" s="373"/>
      <c r="BD20" s="382"/>
      <c r="BE20" s="380">
        <v>8</v>
      </c>
      <c r="BF20" s="381"/>
      <c r="BG20" s="365">
        <v>8</v>
      </c>
      <c r="BH20" s="366">
        <v>6</v>
      </c>
      <c r="BI20" s="373"/>
      <c r="BJ20" s="374"/>
      <c r="BK20" s="375">
        <v>8</v>
      </c>
      <c r="BL20" s="366">
        <v>4</v>
      </c>
      <c r="BM20" s="373"/>
      <c r="BN20" s="374"/>
      <c r="BO20" s="375">
        <v>8</v>
      </c>
      <c r="BP20" s="366">
        <v>5</v>
      </c>
      <c r="BQ20" s="373"/>
      <c r="BR20" s="374"/>
      <c r="BS20" s="375">
        <v>8</v>
      </c>
      <c r="BT20" s="366"/>
      <c r="BU20" s="373"/>
      <c r="BV20" s="374"/>
      <c r="BW20" s="388">
        <v>12</v>
      </c>
      <c r="BX20" s="389"/>
      <c r="BY20" s="375">
        <v>5</v>
      </c>
      <c r="BZ20" s="366">
        <v>6</v>
      </c>
      <c r="CA20" s="373"/>
      <c r="CB20" s="382"/>
      <c r="CC20" s="380">
        <v>14</v>
      </c>
      <c r="CD20" s="381"/>
      <c r="CE20" s="398">
        <v>8</v>
      </c>
      <c r="CF20" s="366">
        <v>4</v>
      </c>
      <c r="CG20" s="373"/>
      <c r="CH20" s="399"/>
      <c r="CI20" s="365">
        <v>8</v>
      </c>
      <c r="CJ20" s="366">
        <v>6</v>
      </c>
      <c r="CK20" s="373"/>
      <c r="CL20" s="374"/>
      <c r="CM20" s="375">
        <v>8</v>
      </c>
      <c r="CN20" s="366">
        <v>4</v>
      </c>
      <c r="CO20" s="373"/>
      <c r="CP20" s="382"/>
      <c r="CQ20" s="402">
        <v>8</v>
      </c>
      <c r="CR20" s="366">
        <v>4</v>
      </c>
      <c r="CS20" s="408"/>
      <c r="CT20" s="409"/>
      <c r="CU20" s="402">
        <v>8</v>
      </c>
      <c r="CV20" s="366">
        <v>4</v>
      </c>
      <c r="CW20" s="410"/>
      <c r="CX20" s="411"/>
      <c r="CY20" s="402">
        <v>5</v>
      </c>
      <c r="CZ20" s="366">
        <v>9</v>
      </c>
      <c r="DA20" s="415"/>
      <c r="DB20" s="411"/>
      <c r="DC20" s="380">
        <v>8</v>
      </c>
      <c r="DD20" s="381"/>
      <c r="DE20" s="398">
        <v>8</v>
      </c>
      <c r="DF20" s="366">
        <v>5</v>
      </c>
      <c r="DG20" s="416"/>
      <c r="DH20" s="411"/>
      <c r="DI20" s="402">
        <v>8</v>
      </c>
      <c r="DJ20" s="366">
        <v>2</v>
      </c>
      <c r="DK20" s="416"/>
      <c r="DL20" s="411"/>
      <c r="DM20" s="424">
        <v>25</v>
      </c>
      <c r="DN20" s="424">
        <v>4</v>
      </c>
      <c r="DO20" s="424">
        <v>1</v>
      </c>
      <c r="DP20" s="425">
        <f t="shared" si="3"/>
        <v>188</v>
      </c>
      <c r="DQ20" s="427">
        <f t="shared" si="4"/>
        <v>0</v>
      </c>
      <c r="DR20" s="425">
        <f t="shared" si="5"/>
        <v>188</v>
      </c>
      <c r="DS20" s="163">
        <f t="shared" si="6"/>
        <v>25</v>
      </c>
      <c r="DT20" s="425">
        <f t="shared" si="7"/>
        <v>101</v>
      </c>
      <c r="DU20" s="427">
        <f t="shared" si="8"/>
        <v>0</v>
      </c>
      <c r="DV20" s="427">
        <f t="shared" si="9"/>
        <v>101</v>
      </c>
      <c r="DW20" s="427">
        <f t="shared" si="10"/>
        <v>42</v>
      </c>
      <c r="DX20" s="427">
        <f t="shared" si="11"/>
        <v>0</v>
      </c>
      <c r="DY20" s="427">
        <f t="shared" si="12"/>
        <v>12</v>
      </c>
      <c r="DZ20" s="427">
        <f t="shared" si="13"/>
        <v>0</v>
      </c>
      <c r="EA20" s="428">
        <f t="shared" si="14"/>
        <v>26</v>
      </c>
      <c r="EB20" s="429">
        <f t="shared" si="15"/>
        <v>101</v>
      </c>
      <c r="EC20" s="429">
        <f t="shared" si="16"/>
        <v>0</v>
      </c>
      <c r="ED20" s="429">
        <f t="shared" si="17"/>
        <v>42</v>
      </c>
      <c r="EE20" s="429">
        <f t="shared" si="18"/>
        <v>0</v>
      </c>
      <c r="EF20" s="429">
        <f t="shared" si="19"/>
        <v>12</v>
      </c>
      <c r="EG20" s="429">
        <f t="shared" si="20"/>
        <v>0</v>
      </c>
      <c r="EH20" s="441"/>
      <c r="EJ20" s="443">
        <v>12</v>
      </c>
      <c r="EK20" s="448" t="s">
        <v>199</v>
      </c>
      <c r="EL20" s="449" t="s">
        <v>200</v>
      </c>
      <c r="EM20" s="450">
        <v>325000</v>
      </c>
      <c r="EN20" s="447">
        <f t="shared" si="21"/>
        <v>12500</v>
      </c>
      <c r="EO20" s="453">
        <v>0</v>
      </c>
      <c r="EP20" s="454">
        <v>0</v>
      </c>
      <c r="EQ20" s="455">
        <v>0</v>
      </c>
      <c r="ER20" s="455">
        <v>0</v>
      </c>
      <c r="ES20" s="456">
        <f t="shared" si="22"/>
        <v>12500</v>
      </c>
      <c r="ET20" s="456">
        <f t="shared" si="23"/>
        <v>26</v>
      </c>
      <c r="EU20" s="456">
        <f t="shared" si="24"/>
        <v>101</v>
      </c>
      <c r="EV20" s="456">
        <f t="shared" si="25"/>
        <v>0</v>
      </c>
      <c r="EW20" s="456">
        <f t="shared" si="26"/>
        <v>42</v>
      </c>
      <c r="EX20" s="456">
        <f t="shared" si="27"/>
        <v>0</v>
      </c>
      <c r="EY20" s="460">
        <f t="shared" si="28"/>
        <v>12</v>
      </c>
      <c r="EZ20" s="460">
        <f t="shared" si="29"/>
        <v>0</v>
      </c>
      <c r="FA20" s="447">
        <f t="shared" si="30"/>
        <v>432533.27</v>
      </c>
      <c r="FB20" s="447">
        <v>0</v>
      </c>
      <c r="FC20" s="447">
        <f t="shared" si="31"/>
        <v>757533.27</v>
      </c>
      <c r="FD20" s="447">
        <f t="shared" si="32"/>
        <v>681779.94000000006</v>
      </c>
      <c r="FE20" s="447">
        <f t="shared" si="33"/>
        <v>52355.988000000012</v>
      </c>
      <c r="FF20" s="447">
        <f t="shared" si="34"/>
        <v>75753.33</v>
      </c>
      <c r="FG20" s="463">
        <v>100000</v>
      </c>
      <c r="FH20" s="447">
        <f t="shared" si="35"/>
        <v>228109.32</v>
      </c>
      <c r="FI20" s="447">
        <v>0</v>
      </c>
      <c r="FJ20" s="447">
        <f t="shared" si="36"/>
        <v>529423.94999999995</v>
      </c>
      <c r="FK20" s="464"/>
      <c r="FL20" s="447">
        <f t="shared" si="37"/>
        <v>30301.33</v>
      </c>
      <c r="FM20" s="447">
        <f t="shared" si="38"/>
        <v>3787.67</v>
      </c>
      <c r="FN20" s="447">
        <f t="shared" si="39"/>
        <v>75753.33</v>
      </c>
      <c r="FO20" s="447">
        <f t="shared" si="40"/>
        <v>109842.33</v>
      </c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</row>
    <row r="21" spans="1:463" ht="22.5" customHeight="1">
      <c r="A21" s="360">
        <v>13</v>
      </c>
      <c r="B21" s="361">
        <v>3</v>
      </c>
      <c r="C21" s="362" t="s">
        <v>201</v>
      </c>
      <c r="D21" s="363" t="s">
        <v>194</v>
      </c>
      <c r="E21" s="225" t="s">
        <v>190</v>
      </c>
      <c r="F21" s="367">
        <v>325000</v>
      </c>
      <c r="G21" s="365">
        <v>8</v>
      </c>
      <c r="H21" s="366">
        <v>1</v>
      </c>
      <c r="I21" s="373"/>
      <c r="J21" s="374"/>
      <c r="K21" s="375">
        <v>8</v>
      </c>
      <c r="L21" s="366">
        <v>1</v>
      </c>
      <c r="M21" s="373"/>
      <c r="N21" s="374"/>
      <c r="O21" s="375">
        <v>8</v>
      </c>
      <c r="P21" s="366">
        <v>1</v>
      </c>
      <c r="Q21" s="373"/>
      <c r="R21" s="374"/>
      <c r="S21" s="375">
        <v>8</v>
      </c>
      <c r="T21" s="366">
        <v>1</v>
      </c>
      <c r="U21" s="373"/>
      <c r="V21" s="374"/>
      <c r="W21" s="375">
        <v>8</v>
      </c>
      <c r="X21" s="366">
        <v>1</v>
      </c>
      <c r="Y21" s="373"/>
      <c r="Z21" s="374"/>
      <c r="AA21" s="375">
        <v>5</v>
      </c>
      <c r="AB21" s="366">
        <v>4</v>
      </c>
      <c r="AC21" s="373"/>
      <c r="AD21" s="382"/>
      <c r="AE21" s="380">
        <v>9</v>
      </c>
      <c r="AF21" s="381"/>
      <c r="AG21" s="365">
        <v>8</v>
      </c>
      <c r="AH21" s="366">
        <v>1</v>
      </c>
      <c r="AI21" s="373"/>
      <c r="AJ21" s="374"/>
      <c r="AK21" s="375">
        <v>8</v>
      </c>
      <c r="AL21" s="366">
        <v>1</v>
      </c>
      <c r="AM21" s="373"/>
      <c r="AN21" s="374"/>
      <c r="AO21" s="375">
        <v>8</v>
      </c>
      <c r="AP21" s="366">
        <v>1</v>
      </c>
      <c r="AQ21" s="373"/>
      <c r="AR21" s="374"/>
      <c r="AS21" s="375">
        <v>8</v>
      </c>
      <c r="AT21" s="366">
        <v>1</v>
      </c>
      <c r="AU21" s="373"/>
      <c r="AV21" s="374"/>
      <c r="AW21" s="375">
        <v>8</v>
      </c>
      <c r="AX21" s="366">
        <v>1</v>
      </c>
      <c r="AY21" s="373"/>
      <c r="AZ21" s="374"/>
      <c r="BA21" s="375">
        <v>5</v>
      </c>
      <c r="BB21" s="366">
        <v>4</v>
      </c>
      <c r="BC21" s="373"/>
      <c r="BD21" s="382"/>
      <c r="BE21" s="380">
        <v>9</v>
      </c>
      <c r="BF21" s="381"/>
      <c r="BG21" s="365">
        <v>8</v>
      </c>
      <c r="BH21" s="366">
        <v>1</v>
      </c>
      <c r="BI21" s="373"/>
      <c r="BJ21" s="374"/>
      <c r="BK21" s="375">
        <v>8</v>
      </c>
      <c r="BL21" s="366">
        <v>1</v>
      </c>
      <c r="BM21" s="373"/>
      <c r="BN21" s="374"/>
      <c r="BO21" s="375">
        <v>8</v>
      </c>
      <c r="BP21" s="366">
        <v>1</v>
      </c>
      <c r="BQ21" s="373"/>
      <c r="BR21" s="374"/>
      <c r="BS21" s="375">
        <v>8</v>
      </c>
      <c r="BT21" s="366">
        <v>1</v>
      </c>
      <c r="BU21" s="373"/>
      <c r="BV21" s="374"/>
      <c r="BW21" s="388">
        <v>9</v>
      </c>
      <c r="BX21" s="389"/>
      <c r="BY21" s="375">
        <v>5</v>
      </c>
      <c r="BZ21" s="366">
        <v>4</v>
      </c>
      <c r="CA21" s="373"/>
      <c r="CB21" s="382"/>
      <c r="CC21" s="380">
        <v>9</v>
      </c>
      <c r="CD21" s="381"/>
      <c r="CE21" s="398">
        <v>8</v>
      </c>
      <c r="CF21" s="366">
        <v>1</v>
      </c>
      <c r="CG21" s="373"/>
      <c r="CH21" s="399"/>
      <c r="CI21" s="365">
        <v>8</v>
      </c>
      <c r="CJ21" s="366">
        <v>1</v>
      </c>
      <c r="CK21" s="373"/>
      <c r="CL21" s="374"/>
      <c r="CM21" s="375">
        <v>8</v>
      </c>
      <c r="CN21" s="366">
        <v>1</v>
      </c>
      <c r="CO21" s="373"/>
      <c r="CP21" s="382"/>
      <c r="CQ21" s="402">
        <v>8</v>
      </c>
      <c r="CR21" s="366">
        <v>1</v>
      </c>
      <c r="CS21" s="408"/>
      <c r="CT21" s="409"/>
      <c r="CU21" s="402">
        <v>8</v>
      </c>
      <c r="CV21" s="366">
        <v>1</v>
      </c>
      <c r="CW21" s="410"/>
      <c r="CX21" s="411"/>
      <c r="CY21" s="402">
        <v>5</v>
      </c>
      <c r="CZ21" s="366">
        <v>4</v>
      </c>
      <c r="DA21" s="415"/>
      <c r="DB21" s="411"/>
      <c r="DC21" s="380">
        <v>9</v>
      </c>
      <c r="DD21" s="381"/>
      <c r="DE21" s="398">
        <v>8</v>
      </c>
      <c r="DF21" s="366">
        <v>1</v>
      </c>
      <c r="DG21" s="416"/>
      <c r="DH21" s="411"/>
      <c r="DI21" s="402">
        <v>8</v>
      </c>
      <c r="DJ21" s="366">
        <v>1</v>
      </c>
      <c r="DK21" s="416"/>
      <c r="DL21" s="411"/>
      <c r="DM21" s="424">
        <v>25</v>
      </c>
      <c r="DN21" s="424">
        <v>4</v>
      </c>
      <c r="DO21" s="424">
        <v>1</v>
      </c>
      <c r="DP21" s="425">
        <f t="shared" si="3"/>
        <v>188</v>
      </c>
      <c r="DQ21" s="427">
        <f t="shared" si="4"/>
        <v>0</v>
      </c>
      <c r="DR21" s="425">
        <f t="shared" si="5"/>
        <v>188</v>
      </c>
      <c r="DS21" s="163">
        <f t="shared" si="6"/>
        <v>25</v>
      </c>
      <c r="DT21" s="425">
        <f t="shared" si="7"/>
        <v>37</v>
      </c>
      <c r="DU21" s="427">
        <f t="shared" si="8"/>
        <v>0</v>
      </c>
      <c r="DV21" s="427">
        <f t="shared" si="9"/>
        <v>37</v>
      </c>
      <c r="DW21" s="427">
        <f t="shared" si="10"/>
        <v>36</v>
      </c>
      <c r="DX21" s="427">
        <f t="shared" si="11"/>
        <v>0</v>
      </c>
      <c r="DY21" s="427">
        <f t="shared" si="12"/>
        <v>9</v>
      </c>
      <c r="DZ21" s="427">
        <f t="shared" si="13"/>
        <v>0</v>
      </c>
      <c r="EA21" s="428">
        <f t="shared" si="14"/>
        <v>26</v>
      </c>
      <c r="EB21" s="429">
        <f t="shared" si="15"/>
        <v>37</v>
      </c>
      <c r="EC21" s="429">
        <f t="shared" si="16"/>
        <v>0</v>
      </c>
      <c r="ED21" s="429">
        <f t="shared" si="17"/>
        <v>36</v>
      </c>
      <c r="EE21" s="429">
        <f t="shared" si="18"/>
        <v>0</v>
      </c>
      <c r="EF21" s="429">
        <f t="shared" si="19"/>
        <v>9</v>
      </c>
      <c r="EG21" s="429">
        <f t="shared" si="20"/>
        <v>0</v>
      </c>
      <c r="EH21" s="441"/>
      <c r="EJ21" s="443">
        <v>14</v>
      </c>
      <c r="EK21" s="448" t="s">
        <v>201</v>
      </c>
      <c r="EL21" s="449" t="s">
        <v>194</v>
      </c>
      <c r="EM21" s="450">
        <v>325000</v>
      </c>
      <c r="EN21" s="447">
        <f t="shared" si="21"/>
        <v>12500</v>
      </c>
      <c r="EO21" s="453">
        <v>0</v>
      </c>
      <c r="EP21" s="454">
        <v>0</v>
      </c>
      <c r="EQ21" s="455">
        <v>0</v>
      </c>
      <c r="ER21" s="455">
        <v>0</v>
      </c>
      <c r="ES21" s="456">
        <f t="shared" si="22"/>
        <v>12500</v>
      </c>
      <c r="ET21" s="456">
        <f t="shared" si="23"/>
        <v>26</v>
      </c>
      <c r="EU21" s="456">
        <f t="shared" si="24"/>
        <v>37</v>
      </c>
      <c r="EV21" s="456">
        <f t="shared" si="25"/>
        <v>0</v>
      </c>
      <c r="EW21" s="456">
        <f t="shared" si="26"/>
        <v>36</v>
      </c>
      <c r="EX21" s="456">
        <f t="shared" si="27"/>
        <v>0</v>
      </c>
      <c r="EY21" s="460">
        <f t="shared" si="28"/>
        <v>9</v>
      </c>
      <c r="EZ21" s="460">
        <f t="shared" si="29"/>
        <v>0</v>
      </c>
      <c r="FA21" s="447">
        <f t="shared" si="30"/>
        <v>242518.66</v>
      </c>
      <c r="FB21" s="447">
        <v>0</v>
      </c>
      <c r="FC21" s="447">
        <f t="shared" si="31"/>
        <v>567518.66</v>
      </c>
      <c r="FD21" s="447">
        <f t="shared" si="32"/>
        <v>510766.79000000004</v>
      </c>
      <c r="FE21" s="447">
        <f t="shared" si="33"/>
        <v>19261.343200000003</v>
      </c>
      <c r="FF21" s="447">
        <f t="shared" si="34"/>
        <v>56751.87</v>
      </c>
      <c r="FG21" s="463">
        <v>100000</v>
      </c>
      <c r="FH21" s="447">
        <f t="shared" si="35"/>
        <v>176013.21</v>
      </c>
      <c r="FI21" s="447">
        <v>0</v>
      </c>
      <c r="FJ21" s="447">
        <f t="shared" si="36"/>
        <v>391505.45</v>
      </c>
      <c r="FK21" s="464"/>
      <c r="FL21" s="447">
        <f t="shared" si="37"/>
        <v>22700.75</v>
      </c>
      <c r="FM21" s="447">
        <f t="shared" si="38"/>
        <v>2837.59</v>
      </c>
      <c r="FN21" s="447">
        <f t="shared" si="39"/>
        <v>56751.87</v>
      </c>
      <c r="FO21" s="447">
        <f t="shared" si="40"/>
        <v>82290.210000000006</v>
      </c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</row>
    <row r="22" spans="1:463" ht="22.5" customHeight="1">
      <c r="A22" s="360">
        <v>14</v>
      </c>
      <c r="B22" s="361">
        <v>4</v>
      </c>
      <c r="C22" s="362" t="s">
        <v>202</v>
      </c>
      <c r="D22" s="363" t="s">
        <v>194</v>
      </c>
      <c r="E22" s="225" t="s">
        <v>190</v>
      </c>
      <c r="F22" s="367">
        <v>325000</v>
      </c>
      <c r="G22" s="365">
        <v>8</v>
      </c>
      <c r="H22" s="366">
        <v>2</v>
      </c>
      <c r="I22" s="373"/>
      <c r="J22" s="374"/>
      <c r="K22" s="375">
        <v>8</v>
      </c>
      <c r="L22" s="366"/>
      <c r="M22" s="373"/>
      <c r="N22" s="374"/>
      <c r="O22" s="375">
        <v>8</v>
      </c>
      <c r="P22" s="366">
        <v>6</v>
      </c>
      <c r="Q22" s="373"/>
      <c r="R22" s="374"/>
      <c r="S22" s="375">
        <v>8</v>
      </c>
      <c r="T22" s="366">
        <v>4</v>
      </c>
      <c r="U22" s="373"/>
      <c r="V22" s="374"/>
      <c r="W22" s="375"/>
      <c r="X22" s="366"/>
      <c r="Y22" s="373"/>
      <c r="Z22" s="374"/>
      <c r="AA22" s="375">
        <v>5</v>
      </c>
      <c r="AB22" s="366">
        <v>5</v>
      </c>
      <c r="AC22" s="373"/>
      <c r="AD22" s="382"/>
      <c r="AE22" s="380">
        <v>9</v>
      </c>
      <c r="AF22" s="381"/>
      <c r="AG22" s="365">
        <v>8</v>
      </c>
      <c r="AH22" s="366">
        <v>6</v>
      </c>
      <c r="AI22" s="373"/>
      <c r="AJ22" s="374"/>
      <c r="AK22" s="375">
        <v>8</v>
      </c>
      <c r="AL22" s="366">
        <v>5</v>
      </c>
      <c r="AM22" s="373"/>
      <c r="AN22" s="374"/>
      <c r="AO22" s="375">
        <v>8</v>
      </c>
      <c r="AP22" s="366">
        <v>3</v>
      </c>
      <c r="AQ22" s="373"/>
      <c r="AR22" s="374"/>
      <c r="AS22" s="375">
        <v>8</v>
      </c>
      <c r="AT22" s="366">
        <v>1</v>
      </c>
      <c r="AU22" s="373"/>
      <c r="AV22" s="374"/>
      <c r="AW22" s="375">
        <v>8</v>
      </c>
      <c r="AX22" s="366"/>
      <c r="AY22" s="373"/>
      <c r="AZ22" s="374"/>
      <c r="BA22" s="375">
        <v>5</v>
      </c>
      <c r="BB22" s="366">
        <v>2</v>
      </c>
      <c r="BC22" s="373"/>
      <c r="BD22" s="382"/>
      <c r="BE22" s="380">
        <v>8</v>
      </c>
      <c r="BF22" s="381"/>
      <c r="BG22" s="365">
        <v>8</v>
      </c>
      <c r="BH22" s="366">
        <v>5</v>
      </c>
      <c r="BI22" s="373"/>
      <c r="BJ22" s="374"/>
      <c r="BK22" s="375">
        <v>8</v>
      </c>
      <c r="BL22" s="366">
        <v>6</v>
      </c>
      <c r="BM22" s="373"/>
      <c r="BN22" s="374"/>
      <c r="BO22" s="375">
        <v>8</v>
      </c>
      <c r="BP22" s="366">
        <v>5</v>
      </c>
      <c r="BQ22" s="373"/>
      <c r="BR22" s="374"/>
      <c r="BS22" s="375">
        <v>8</v>
      </c>
      <c r="BT22" s="366"/>
      <c r="BU22" s="373"/>
      <c r="BV22" s="374"/>
      <c r="BW22" s="388">
        <v>13</v>
      </c>
      <c r="BX22" s="389"/>
      <c r="BY22" s="375">
        <v>5</v>
      </c>
      <c r="BZ22" s="366">
        <v>6</v>
      </c>
      <c r="CA22" s="373"/>
      <c r="CB22" s="382"/>
      <c r="CC22" s="380">
        <v>14</v>
      </c>
      <c r="CD22" s="381"/>
      <c r="CE22" s="398">
        <v>8</v>
      </c>
      <c r="CF22" s="366">
        <v>4</v>
      </c>
      <c r="CG22" s="373"/>
      <c r="CH22" s="399"/>
      <c r="CI22" s="365">
        <v>8</v>
      </c>
      <c r="CJ22" s="366">
        <v>6</v>
      </c>
      <c r="CK22" s="373"/>
      <c r="CL22" s="374"/>
      <c r="CM22" s="375">
        <v>8</v>
      </c>
      <c r="CN22" s="366">
        <v>3</v>
      </c>
      <c r="CO22" s="373"/>
      <c r="CP22" s="382"/>
      <c r="CQ22" s="402">
        <v>8</v>
      </c>
      <c r="CR22" s="366">
        <v>3</v>
      </c>
      <c r="CS22" s="408"/>
      <c r="CT22" s="409"/>
      <c r="CU22" s="402">
        <v>8</v>
      </c>
      <c r="CV22" s="366">
        <v>2</v>
      </c>
      <c r="CW22" s="410"/>
      <c r="CX22" s="411"/>
      <c r="CY22" s="402">
        <v>5</v>
      </c>
      <c r="CZ22" s="366">
        <v>9</v>
      </c>
      <c r="DA22" s="415"/>
      <c r="DB22" s="411"/>
      <c r="DC22" s="380">
        <v>7</v>
      </c>
      <c r="DD22" s="381"/>
      <c r="DE22" s="398">
        <v>8</v>
      </c>
      <c r="DF22" s="366">
        <v>5</v>
      </c>
      <c r="DG22" s="416"/>
      <c r="DH22" s="411"/>
      <c r="DI22" s="402">
        <v>8</v>
      </c>
      <c r="DJ22" s="366"/>
      <c r="DK22" s="416"/>
      <c r="DL22" s="411"/>
      <c r="DM22" s="424">
        <v>25</v>
      </c>
      <c r="DN22" s="424">
        <v>4</v>
      </c>
      <c r="DO22" s="424">
        <v>1</v>
      </c>
      <c r="DP22" s="425">
        <f t="shared" si="3"/>
        <v>180</v>
      </c>
      <c r="DQ22" s="427">
        <f t="shared" si="4"/>
        <v>0</v>
      </c>
      <c r="DR22" s="425">
        <f t="shared" si="5"/>
        <v>180</v>
      </c>
      <c r="DS22" s="163">
        <f t="shared" si="6"/>
        <v>24</v>
      </c>
      <c r="DT22" s="425">
        <f t="shared" si="7"/>
        <v>88</v>
      </c>
      <c r="DU22" s="427">
        <f t="shared" si="8"/>
        <v>0</v>
      </c>
      <c r="DV22" s="427">
        <f t="shared" si="9"/>
        <v>88</v>
      </c>
      <c r="DW22" s="427">
        <f t="shared" si="10"/>
        <v>38</v>
      </c>
      <c r="DX22" s="427">
        <f t="shared" si="11"/>
        <v>0</v>
      </c>
      <c r="DY22" s="427">
        <f t="shared" si="12"/>
        <v>13</v>
      </c>
      <c r="DZ22" s="427">
        <f t="shared" si="13"/>
        <v>0</v>
      </c>
      <c r="EA22" s="428">
        <f t="shared" si="14"/>
        <v>25</v>
      </c>
      <c r="EB22" s="429">
        <f t="shared" si="15"/>
        <v>88</v>
      </c>
      <c r="EC22" s="429">
        <f t="shared" si="16"/>
        <v>0</v>
      </c>
      <c r="ED22" s="429">
        <f t="shared" si="17"/>
        <v>38</v>
      </c>
      <c r="EE22" s="429">
        <f t="shared" si="18"/>
        <v>0</v>
      </c>
      <c r="EF22" s="429">
        <f t="shared" si="19"/>
        <v>13</v>
      </c>
      <c r="EG22" s="429">
        <f t="shared" si="20"/>
        <v>0</v>
      </c>
      <c r="EH22" s="441"/>
      <c r="EJ22" s="443">
        <v>15</v>
      </c>
      <c r="EK22" s="448" t="s">
        <v>202</v>
      </c>
      <c r="EL22" s="449" t="s">
        <v>194</v>
      </c>
      <c r="EM22" s="450">
        <v>325000</v>
      </c>
      <c r="EN22" s="447">
        <f t="shared" si="21"/>
        <v>12500</v>
      </c>
      <c r="EO22" s="453">
        <v>0</v>
      </c>
      <c r="EP22" s="454">
        <v>0</v>
      </c>
      <c r="EQ22" s="455">
        <v>0</v>
      </c>
      <c r="ER22" s="455">
        <v>0</v>
      </c>
      <c r="ES22" s="456">
        <f t="shared" si="22"/>
        <v>12500</v>
      </c>
      <c r="ET22" s="456">
        <f t="shared" si="23"/>
        <v>25</v>
      </c>
      <c r="EU22" s="456">
        <f t="shared" si="24"/>
        <v>88</v>
      </c>
      <c r="EV22" s="456">
        <f t="shared" si="25"/>
        <v>0</v>
      </c>
      <c r="EW22" s="456">
        <f t="shared" si="26"/>
        <v>38</v>
      </c>
      <c r="EX22" s="456">
        <f t="shared" si="27"/>
        <v>0</v>
      </c>
      <c r="EY22" s="460">
        <f t="shared" si="28"/>
        <v>13</v>
      </c>
      <c r="EZ22" s="460">
        <f t="shared" si="29"/>
        <v>0</v>
      </c>
      <c r="FA22" s="447">
        <f t="shared" si="30"/>
        <v>390030</v>
      </c>
      <c r="FB22" s="447">
        <v>0</v>
      </c>
      <c r="FC22" s="447">
        <f t="shared" si="31"/>
        <v>702530</v>
      </c>
      <c r="FD22" s="447">
        <f t="shared" si="32"/>
        <v>632277</v>
      </c>
      <c r="FE22" s="447">
        <f t="shared" si="33"/>
        <v>42455.4</v>
      </c>
      <c r="FF22" s="447">
        <f t="shared" si="34"/>
        <v>70253</v>
      </c>
      <c r="FG22" s="463">
        <v>100000</v>
      </c>
      <c r="FH22" s="447">
        <f t="shared" si="35"/>
        <v>212708.4</v>
      </c>
      <c r="FI22" s="447">
        <v>0</v>
      </c>
      <c r="FJ22" s="447">
        <f t="shared" si="36"/>
        <v>489821.6</v>
      </c>
      <c r="FK22" s="464"/>
      <c r="FL22" s="447">
        <f t="shared" si="37"/>
        <v>28101.200000000001</v>
      </c>
      <c r="FM22" s="447">
        <f t="shared" si="38"/>
        <v>3512.65</v>
      </c>
      <c r="FN22" s="447">
        <f t="shared" si="39"/>
        <v>70253</v>
      </c>
      <c r="FO22" s="447">
        <f t="shared" si="40"/>
        <v>101866.85</v>
      </c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</row>
    <row r="23" spans="1:463" ht="22.5" customHeight="1">
      <c r="A23" s="360">
        <v>15</v>
      </c>
      <c r="B23" s="361">
        <v>4</v>
      </c>
      <c r="C23" s="362" t="s">
        <v>203</v>
      </c>
      <c r="D23" s="363" t="s">
        <v>204</v>
      </c>
      <c r="E23" s="225" t="s">
        <v>190</v>
      </c>
      <c r="F23" s="367">
        <v>390000</v>
      </c>
      <c r="G23" s="365">
        <v>8</v>
      </c>
      <c r="H23" s="366"/>
      <c r="I23" s="373"/>
      <c r="J23" s="374"/>
      <c r="K23" s="375">
        <v>8</v>
      </c>
      <c r="L23" s="366">
        <v>2</v>
      </c>
      <c r="M23" s="373"/>
      <c r="N23" s="374"/>
      <c r="O23" s="375">
        <v>8</v>
      </c>
      <c r="P23" s="366"/>
      <c r="Q23" s="373"/>
      <c r="R23" s="374"/>
      <c r="S23" s="375">
        <v>8</v>
      </c>
      <c r="T23" s="366"/>
      <c r="U23" s="373"/>
      <c r="V23" s="374"/>
      <c r="W23" s="375">
        <v>8</v>
      </c>
      <c r="X23" s="366">
        <v>1</v>
      </c>
      <c r="Y23" s="373"/>
      <c r="Z23" s="374"/>
      <c r="AA23" s="375">
        <v>5</v>
      </c>
      <c r="AB23" s="366">
        <v>3</v>
      </c>
      <c r="AC23" s="373"/>
      <c r="AD23" s="382"/>
      <c r="AE23" s="380">
        <v>8</v>
      </c>
      <c r="AF23" s="381"/>
      <c r="AG23" s="365">
        <v>8</v>
      </c>
      <c r="AH23" s="366"/>
      <c r="AI23" s="373"/>
      <c r="AJ23" s="374"/>
      <c r="AK23" s="375">
        <v>8</v>
      </c>
      <c r="AL23" s="366"/>
      <c r="AM23" s="373"/>
      <c r="AN23" s="374"/>
      <c r="AO23" s="375">
        <v>8</v>
      </c>
      <c r="AP23" s="366">
        <v>2</v>
      </c>
      <c r="AQ23" s="373"/>
      <c r="AR23" s="374"/>
      <c r="AS23" s="375">
        <v>8</v>
      </c>
      <c r="AT23" s="366"/>
      <c r="AU23" s="373"/>
      <c r="AV23" s="374"/>
      <c r="AW23" s="375">
        <v>8</v>
      </c>
      <c r="AX23" s="366"/>
      <c r="AY23" s="373"/>
      <c r="AZ23" s="374"/>
      <c r="BA23" s="375">
        <v>5</v>
      </c>
      <c r="BB23" s="366">
        <v>3</v>
      </c>
      <c r="BC23" s="373"/>
      <c r="BD23" s="382"/>
      <c r="BE23" s="380">
        <v>8</v>
      </c>
      <c r="BF23" s="381"/>
      <c r="BG23" s="365">
        <v>8</v>
      </c>
      <c r="BH23" s="366"/>
      <c r="BI23" s="373"/>
      <c r="BJ23" s="374"/>
      <c r="BK23" s="375">
        <v>8</v>
      </c>
      <c r="BL23" s="366">
        <v>2</v>
      </c>
      <c r="BM23" s="373"/>
      <c r="BN23" s="374"/>
      <c r="BO23" s="375">
        <v>8</v>
      </c>
      <c r="BP23" s="366"/>
      <c r="BQ23" s="373"/>
      <c r="BR23" s="374"/>
      <c r="BS23" s="375"/>
      <c r="BT23" s="366"/>
      <c r="BU23" s="373"/>
      <c r="BV23" s="374"/>
      <c r="BW23" s="388">
        <v>8</v>
      </c>
      <c r="BX23" s="389"/>
      <c r="BY23" s="375">
        <v>5</v>
      </c>
      <c r="BZ23" s="366">
        <v>3</v>
      </c>
      <c r="CA23" s="373"/>
      <c r="CB23" s="382"/>
      <c r="CC23" s="380">
        <v>8</v>
      </c>
      <c r="CD23" s="381"/>
      <c r="CE23" s="398">
        <v>8</v>
      </c>
      <c r="CF23" s="366"/>
      <c r="CG23" s="373"/>
      <c r="CH23" s="399"/>
      <c r="CI23" s="365">
        <v>8</v>
      </c>
      <c r="CJ23" s="366">
        <v>1</v>
      </c>
      <c r="CK23" s="373"/>
      <c r="CL23" s="374"/>
      <c r="CM23" s="375">
        <v>8</v>
      </c>
      <c r="CN23" s="366"/>
      <c r="CO23" s="373"/>
      <c r="CP23" s="382"/>
      <c r="CQ23" s="402">
        <v>8</v>
      </c>
      <c r="CR23" s="366">
        <v>1</v>
      </c>
      <c r="CS23" s="408"/>
      <c r="CT23" s="409"/>
      <c r="CU23" s="402">
        <v>8</v>
      </c>
      <c r="CV23" s="366"/>
      <c r="CW23" s="410"/>
      <c r="CX23" s="411"/>
      <c r="CY23" s="402">
        <v>5</v>
      </c>
      <c r="CZ23" s="366">
        <v>5</v>
      </c>
      <c r="DA23" s="415"/>
      <c r="DB23" s="411"/>
      <c r="DC23" s="380">
        <v>10</v>
      </c>
      <c r="DD23" s="381"/>
      <c r="DE23" s="398">
        <v>8</v>
      </c>
      <c r="DF23" s="366">
        <v>2</v>
      </c>
      <c r="DG23" s="416"/>
      <c r="DH23" s="411"/>
      <c r="DI23" s="402">
        <v>8</v>
      </c>
      <c r="DJ23" s="366">
        <v>2</v>
      </c>
      <c r="DK23" s="416"/>
      <c r="DL23" s="411"/>
      <c r="DM23" s="424">
        <v>25</v>
      </c>
      <c r="DN23" s="424">
        <v>4</v>
      </c>
      <c r="DO23" s="424">
        <v>1</v>
      </c>
      <c r="DP23" s="425">
        <f t="shared" si="3"/>
        <v>180</v>
      </c>
      <c r="DQ23" s="427">
        <f t="shared" si="4"/>
        <v>0</v>
      </c>
      <c r="DR23" s="425">
        <f t="shared" si="5"/>
        <v>180</v>
      </c>
      <c r="DS23" s="163">
        <f t="shared" si="6"/>
        <v>24</v>
      </c>
      <c r="DT23" s="425">
        <f t="shared" si="7"/>
        <v>27</v>
      </c>
      <c r="DU23" s="427">
        <f t="shared" si="8"/>
        <v>0</v>
      </c>
      <c r="DV23" s="427">
        <f t="shared" si="9"/>
        <v>27</v>
      </c>
      <c r="DW23" s="427">
        <f t="shared" si="10"/>
        <v>34</v>
      </c>
      <c r="DX23" s="427">
        <f t="shared" si="11"/>
        <v>0</v>
      </c>
      <c r="DY23" s="427">
        <f t="shared" si="12"/>
        <v>8</v>
      </c>
      <c r="DZ23" s="427">
        <f t="shared" si="13"/>
        <v>0</v>
      </c>
      <c r="EA23" s="428">
        <f t="shared" si="14"/>
        <v>25</v>
      </c>
      <c r="EB23" s="429">
        <f t="shared" si="15"/>
        <v>27</v>
      </c>
      <c r="EC23" s="429">
        <f t="shared" si="16"/>
        <v>0</v>
      </c>
      <c r="ED23" s="429">
        <f t="shared" si="17"/>
        <v>34</v>
      </c>
      <c r="EE23" s="429">
        <f t="shared" si="18"/>
        <v>0</v>
      </c>
      <c r="EF23" s="429">
        <f t="shared" si="19"/>
        <v>8</v>
      </c>
      <c r="EG23" s="429">
        <f t="shared" si="20"/>
        <v>0</v>
      </c>
      <c r="EH23" s="441"/>
      <c r="EJ23" s="443">
        <v>16</v>
      </c>
      <c r="EK23" s="448" t="s">
        <v>203</v>
      </c>
      <c r="EL23" s="449" t="s">
        <v>204</v>
      </c>
      <c r="EM23" s="450">
        <v>390000</v>
      </c>
      <c r="EN23" s="447">
        <f t="shared" si="21"/>
        <v>15000</v>
      </c>
      <c r="EO23" s="453">
        <v>0</v>
      </c>
      <c r="EP23" s="454">
        <v>0</v>
      </c>
      <c r="EQ23" s="455">
        <v>0</v>
      </c>
      <c r="ER23" s="455">
        <v>0</v>
      </c>
      <c r="ES23" s="456">
        <f t="shared" si="22"/>
        <v>15000</v>
      </c>
      <c r="ET23" s="456">
        <f t="shared" si="23"/>
        <v>25</v>
      </c>
      <c r="EU23" s="456">
        <f t="shared" si="24"/>
        <v>27</v>
      </c>
      <c r="EV23" s="456">
        <f t="shared" si="25"/>
        <v>0</v>
      </c>
      <c r="EW23" s="456">
        <f t="shared" si="26"/>
        <v>34</v>
      </c>
      <c r="EX23" s="456">
        <f t="shared" si="27"/>
        <v>0</v>
      </c>
      <c r="EY23" s="460">
        <f t="shared" si="28"/>
        <v>8</v>
      </c>
      <c r="EZ23" s="460">
        <f t="shared" si="29"/>
        <v>0</v>
      </c>
      <c r="FA23" s="447">
        <f t="shared" si="30"/>
        <v>249019.16</v>
      </c>
      <c r="FB23" s="447">
        <v>0</v>
      </c>
      <c r="FC23" s="447">
        <f t="shared" si="31"/>
        <v>624019.16</v>
      </c>
      <c r="FD23" s="447">
        <f t="shared" si="32"/>
        <v>561617.24</v>
      </c>
      <c r="FE23" s="447">
        <f t="shared" si="33"/>
        <v>28323.447999999997</v>
      </c>
      <c r="FF23" s="447">
        <f t="shared" si="34"/>
        <v>62401.919999999998</v>
      </c>
      <c r="FG23" s="463">
        <v>100000</v>
      </c>
      <c r="FH23" s="447">
        <f t="shared" si="35"/>
        <v>190725.37</v>
      </c>
      <c r="FI23" s="447">
        <v>0</v>
      </c>
      <c r="FJ23" s="447">
        <f t="shared" si="36"/>
        <v>433293.79</v>
      </c>
      <c r="FK23" s="464"/>
      <c r="FL23" s="447">
        <f t="shared" si="37"/>
        <v>24960.77</v>
      </c>
      <c r="FM23" s="447">
        <f t="shared" si="38"/>
        <v>3120.1</v>
      </c>
      <c r="FN23" s="447">
        <f t="shared" si="39"/>
        <v>62401.919999999998</v>
      </c>
      <c r="FO23" s="447">
        <f t="shared" si="40"/>
        <v>90482.79</v>
      </c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</row>
    <row r="24" spans="1:463" ht="22.5" customHeight="1">
      <c r="A24" s="360">
        <v>16</v>
      </c>
      <c r="B24" s="361">
        <v>5</v>
      </c>
      <c r="C24" s="362" t="s">
        <v>205</v>
      </c>
      <c r="D24" s="363" t="s">
        <v>194</v>
      </c>
      <c r="E24" s="225" t="s">
        <v>190</v>
      </c>
      <c r="F24" s="367">
        <v>364000</v>
      </c>
      <c r="G24" s="365">
        <v>8</v>
      </c>
      <c r="H24" s="366">
        <v>2</v>
      </c>
      <c r="I24" s="373"/>
      <c r="J24" s="374"/>
      <c r="K24" s="375">
        <v>8</v>
      </c>
      <c r="L24" s="366">
        <v>2</v>
      </c>
      <c r="M24" s="373"/>
      <c r="N24" s="374"/>
      <c r="O24" s="375">
        <v>8</v>
      </c>
      <c r="P24" s="366">
        <v>2</v>
      </c>
      <c r="Q24" s="373"/>
      <c r="R24" s="374"/>
      <c r="S24" s="375">
        <v>8</v>
      </c>
      <c r="T24" s="366">
        <v>1</v>
      </c>
      <c r="U24" s="373"/>
      <c r="V24" s="374"/>
      <c r="W24" s="375">
        <v>8</v>
      </c>
      <c r="X24" s="366">
        <v>3</v>
      </c>
      <c r="Y24" s="373"/>
      <c r="Z24" s="374"/>
      <c r="AA24" s="375">
        <v>5</v>
      </c>
      <c r="AB24" s="366">
        <v>6</v>
      </c>
      <c r="AC24" s="373"/>
      <c r="AD24" s="382"/>
      <c r="AE24" s="380">
        <v>11</v>
      </c>
      <c r="AF24" s="381"/>
      <c r="AG24" s="365">
        <v>8</v>
      </c>
      <c r="AH24" s="366">
        <v>3</v>
      </c>
      <c r="AI24" s="373"/>
      <c r="AJ24" s="374"/>
      <c r="AK24" s="375">
        <v>8</v>
      </c>
      <c r="AL24" s="366">
        <v>3</v>
      </c>
      <c r="AM24" s="373"/>
      <c r="AN24" s="374"/>
      <c r="AO24" s="375">
        <v>8</v>
      </c>
      <c r="AP24" s="366">
        <v>3</v>
      </c>
      <c r="AQ24" s="373"/>
      <c r="AR24" s="374"/>
      <c r="AS24" s="375">
        <v>8</v>
      </c>
      <c r="AT24" s="366">
        <v>3</v>
      </c>
      <c r="AU24" s="373"/>
      <c r="AV24" s="374"/>
      <c r="AW24" s="375">
        <v>8</v>
      </c>
      <c r="AX24" s="366">
        <v>2</v>
      </c>
      <c r="AY24" s="373"/>
      <c r="AZ24" s="374"/>
      <c r="BA24" s="375"/>
      <c r="BB24" s="366"/>
      <c r="BC24" s="373"/>
      <c r="BD24" s="382"/>
      <c r="BE24" s="380">
        <v>11</v>
      </c>
      <c r="BF24" s="381"/>
      <c r="BG24" s="365">
        <v>5</v>
      </c>
      <c r="BH24" s="366"/>
      <c r="BI24" s="373"/>
      <c r="BJ24" s="374"/>
      <c r="BK24" s="375"/>
      <c r="BL24" s="366"/>
      <c r="BM24" s="373"/>
      <c r="BN24" s="374"/>
      <c r="BO24" s="375">
        <v>8</v>
      </c>
      <c r="BP24" s="366">
        <v>3</v>
      </c>
      <c r="BQ24" s="373"/>
      <c r="BR24" s="374"/>
      <c r="BS24" s="375">
        <v>8</v>
      </c>
      <c r="BT24" s="366">
        <v>2</v>
      </c>
      <c r="BU24" s="373"/>
      <c r="BV24" s="374"/>
      <c r="BW24" s="388">
        <v>11</v>
      </c>
      <c r="BX24" s="389"/>
      <c r="BY24" s="375">
        <v>5</v>
      </c>
      <c r="BZ24" s="366">
        <v>6</v>
      </c>
      <c r="CA24" s="373"/>
      <c r="CB24" s="382"/>
      <c r="CC24" s="380"/>
      <c r="CD24" s="381"/>
      <c r="CE24" s="398">
        <v>8</v>
      </c>
      <c r="CF24" s="366">
        <v>3</v>
      </c>
      <c r="CG24" s="373"/>
      <c r="CH24" s="399"/>
      <c r="CI24" s="365">
        <v>8</v>
      </c>
      <c r="CJ24" s="366">
        <v>2</v>
      </c>
      <c r="CK24" s="373"/>
      <c r="CL24" s="374"/>
      <c r="CM24" s="375">
        <v>8</v>
      </c>
      <c r="CN24" s="366">
        <v>3</v>
      </c>
      <c r="CO24" s="373"/>
      <c r="CP24" s="382"/>
      <c r="CQ24" s="402">
        <v>8</v>
      </c>
      <c r="CR24" s="366">
        <v>3</v>
      </c>
      <c r="CS24" s="408"/>
      <c r="CT24" s="409"/>
      <c r="CU24" s="402">
        <v>8</v>
      </c>
      <c r="CV24" s="366">
        <v>3</v>
      </c>
      <c r="CW24" s="410"/>
      <c r="CX24" s="411"/>
      <c r="CY24" s="402">
        <v>5</v>
      </c>
      <c r="CZ24" s="366">
        <v>6</v>
      </c>
      <c r="DA24" s="415"/>
      <c r="DB24" s="411"/>
      <c r="DC24" s="380">
        <v>11</v>
      </c>
      <c r="DD24" s="381"/>
      <c r="DE24" s="398">
        <v>8</v>
      </c>
      <c r="DF24" s="366">
        <v>2</v>
      </c>
      <c r="DG24" s="416"/>
      <c r="DH24" s="411"/>
      <c r="DI24" s="402">
        <v>8</v>
      </c>
      <c r="DJ24" s="366">
        <v>2</v>
      </c>
      <c r="DK24" s="416"/>
      <c r="DL24" s="411"/>
      <c r="DM24" s="424">
        <v>25</v>
      </c>
      <c r="DN24" s="424">
        <v>4</v>
      </c>
      <c r="DO24" s="424">
        <v>1</v>
      </c>
      <c r="DP24" s="425">
        <f t="shared" si="3"/>
        <v>172</v>
      </c>
      <c r="DQ24" s="427">
        <f t="shared" si="4"/>
        <v>0</v>
      </c>
      <c r="DR24" s="425">
        <f t="shared" si="5"/>
        <v>172</v>
      </c>
      <c r="DS24" s="163">
        <f t="shared" si="6"/>
        <v>23</v>
      </c>
      <c r="DT24" s="425">
        <f t="shared" si="7"/>
        <v>65</v>
      </c>
      <c r="DU24" s="427">
        <f t="shared" si="8"/>
        <v>0</v>
      </c>
      <c r="DV24" s="427">
        <f t="shared" si="9"/>
        <v>65</v>
      </c>
      <c r="DW24" s="427">
        <f t="shared" si="10"/>
        <v>33</v>
      </c>
      <c r="DX24" s="427">
        <f t="shared" si="11"/>
        <v>0</v>
      </c>
      <c r="DY24" s="427">
        <f t="shared" si="12"/>
        <v>11</v>
      </c>
      <c r="DZ24" s="427">
        <f t="shared" si="13"/>
        <v>0</v>
      </c>
      <c r="EA24" s="428">
        <f t="shared" si="14"/>
        <v>24</v>
      </c>
      <c r="EB24" s="429">
        <f t="shared" si="15"/>
        <v>65</v>
      </c>
      <c r="EC24" s="429">
        <f t="shared" si="16"/>
        <v>0</v>
      </c>
      <c r="ED24" s="429">
        <f t="shared" si="17"/>
        <v>33</v>
      </c>
      <c r="EE24" s="429">
        <f t="shared" si="18"/>
        <v>0</v>
      </c>
      <c r="EF24" s="429">
        <f t="shared" si="19"/>
        <v>11</v>
      </c>
      <c r="EG24" s="429">
        <f t="shared" si="20"/>
        <v>0</v>
      </c>
      <c r="EH24" s="441"/>
      <c r="EJ24" s="443">
        <v>17</v>
      </c>
      <c r="EK24" s="448" t="s">
        <v>205</v>
      </c>
      <c r="EL24" s="449" t="s">
        <v>194</v>
      </c>
      <c r="EM24" s="450">
        <v>364000</v>
      </c>
      <c r="EN24" s="447">
        <f t="shared" si="21"/>
        <v>14000</v>
      </c>
      <c r="EO24" s="453">
        <v>0</v>
      </c>
      <c r="EP24" s="454">
        <v>0</v>
      </c>
      <c r="EQ24" s="455">
        <v>0</v>
      </c>
      <c r="ER24" s="455">
        <v>0</v>
      </c>
      <c r="ES24" s="456">
        <f t="shared" si="22"/>
        <v>14000</v>
      </c>
      <c r="ET24" s="456">
        <f t="shared" si="23"/>
        <v>24</v>
      </c>
      <c r="EU24" s="456">
        <f t="shared" si="24"/>
        <v>65</v>
      </c>
      <c r="EV24" s="456">
        <f t="shared" si="25"/>
        <v>0</v>
      </c>
      <c r="EW24" s="456">
        <f t="shared" si="26"/>
        <v>33</v>
      </c>
      <c r="EX24" s="456">
        <f t="shared" si="27"/>
        <v>0</v>
      </c>
      <c r="EY24" s="460">
        <f t="shared" si="28"/>
        <v>11</v>
      </c>
      <c r="EZ24" s="460">
        <f t="shared" si="29"/>
        <v>0</v>
      </c>
      <c r="FA24" s="447">
        <f t="shared" si="30"/>
        <v>346293.3</v>
      </c>
      <c r="FB24" s="447">
        <v>0</v>
      </c>
      <c r="FC24" s="447">
        <f t="shared" si="31"/>
        <v>682293.3</v>
      </c>
      <c r="FD24" s="447">
        <f t="shared" si="32"/>
        <v>614063.97000000009</v>
      </c>
      <c r="FE24" s="447">
        <f t="shared" si="33"/>
        <v>38812.794000000024</v>
      </c>
      <c r="FF24" s="447">
        <f t="shared" si="34"/>
        <v>68229.33</v>
      </c>
      <c r="FG24" s="463">
        <v>100000</v>
      </c>
      <c r="FH24" s="447">
        <f t="shared" si="35"/>
        <v>207042.12</v>
      </c>
      <c r="FI24" s="447">
        <v>0</v>
      </c>
      <c r="FJ24" s="447">
        <f t="shared" si="36"/>
        <v>475251.18</v>
      </c>
      <c r="FK24" s="464"/>
      <c r="FL24" s="447">
        <f t="shared" si="37"/>
        <v>27291.73</v>
      </c>
      <c r="FM24" s="447">
        <f t="shared" si="38"/>
        <v>3411.47</v>
      </c>
      <c r="FN24" s="447">
        <f t="shared" si="39"/>
        <v>68229.33</v>
      </c>
      <c r="FO24" s="447">
        <f t="shared" si="40"/>
        <v>98932.53</v>
      </c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</row>
    <row r="25" spans="1:463" ht="22.5" customHeight="1">
      <c r="A25" s="360">
        <v>17</v>
      </c>
      <c r="B25" s="361">
        <v>5</v>
      </c>
      <c r="C25" s="362" t="s">
        <v>206</v>
      </c>
      <c r="D25" s="363" t="s">
        <v>194</v>
      </c>
      <c r="E25" s="225" t="s">
        <v>190</v>
      </c>
      <c r="F25" s="367">
        <v>325000</v>
      </c>
      <c r="G25" s="365">
        <v>8</v>
      </c>
      <c r="H25" s="366">
        <v>1</v>
      </c>
      <c r="I25" s="373"/>
      <c r="J25" s="374"/>
      <c r="K25" s="375">
        <v>8</v>
      </c>
      <c r="L25" s="366">
        <v>1</v>
      </c>
      <c r="M25" s="373"/>
      <c r="N25" s="374"/>
      <c r="O25" s="375">
        <v>8</v>
      </c>
      <c r="P25" s="366">
        <v>1</v>
      </c>
      <c r="Q25" s="373"/>
      <c r="R25" s="374"/>
      <c r="S25" s="375">
        <v>8</v>
      </c>
      <c r="T25" s="366">
        <v>1</v>
      </c>
      <c r="U25" s="373"/>
      <c r="V25" s="374"/>
      <c r="W25" s="375">
        <v>8</v>
      </c>
      <c r="X25" s="366">
        <v>1</v>
      </c>
      <c r="Y25" s="373"/>
      <c r="Z25" s="374"/>
      <c r="AA25" s="375">
        <v>5</v>
      </c>
      <c r="AB25" s="366">
        <v>5</v>
      </c>
      <c r="AC25" s="373"/>
      <c r="AD25" s="382"/>
      <c r="AE25" s="380">
        <v>9</v>
      </c>
      <c r="AF25" s="381"/>
      <c r="AG25" s="365">
        <v>8</v>
      </c>
      <c r="AH25" s="366">
        <v>2</v>
      </c>
      <c r="AI25" s="373"/>
      <c r="AJ25" s="374"/>
      <c r="AK25" s="375">
        <v>8</v>
      </c>
      <c r="AL25" s="366">
        <v>2</v>
      </c>
      <c r="AM25" s="373"/>
      <c r="AN25" s="374"/>
      <c r="AO25" s="375">
        <v>8</v>
      </c>
      <c r="AP25" s="366">
        <v>2</v>
      </c>
      <c r="AQ25" s="373"/>
      <c r="AR25" s="374"/>
      <c r="AS25" s="375">
        <v>8</v>
      </c>
      <c r="AT25" s="366">
        <v>2</v>
      </c>
      <c r="AU25" s="373"/>
      <c r="AV25" s="374"/>
      <c r="AW25" s="375">
        <v>8</v>
      </c>
      <c r="AX25" s="366">
        <v>1</v>
      </c>
      <c r="AY25" s="373"/>
      <c r="AZ25" s="374"/>
      <c r="BA25" s="375">
        <v>5</v>
      </c>
      <c r="BB25" s="366">
        <v>4</v>
      </c>
      <c r="BC25" s="373"/>
      <c r="BD25" s="382"/>
      <c r="BE25" s="380">
        <v>9</v>
      </c>
      <c r="BF25" s="381"/>
      <c r="BG25" s="365">
        <v>8</v>
      </c>
      <c r="BH25" s="366">
        <v>1</v>
      </c>
      <c r="BI25" s="373"/>
      <c r="BJ25" s="374"/>
      <c r="BK25" s="375"/>
      <c r="BL25" s="366"/>
      <c r="BM25" s="373"/>
      <c r="BN25" s="374"/>
      <c r="BO25" s="375">
        <v>8</v>
      </c>
      <c r="BP25" s="366">
        <v>1</v>
      </c>
      <c r="BQ25" s="373"/>
      <c r="BR25" s="374"/>
      <c r="BS25" s="375">
        <v>8</v>
      </c>
      <c r="BT25" s="366">
        <v>1</v>
      </c>
      <c r="BU25" s="373"/>
      <c r="BV25" s="374"/>
      <c r="BW25" s="388">
        <v>9</v>
      </c>
      <c r="BX25" s="389"/>
      <c r="BY25" s="375">
        <v>5</v>
      </c>
      <c r="BZ25" s="366">
        <v>4</v>
      </c>
      <c r="CA25" s="373"/>
      <c r="CB25" s="382"/>
      <c r="CC25" s="380"/>
      <c r="CD25" s="381"/>
      <c r="CE25" s="398">
        <v>8</v>
      </c>
      <c r="CF25" s="366">
        <v>1</v>
      </c>
      <c r="CG25" s="373"/>
      <c r="CH25" s="399"/>
      <c r="CI25" s="365">
        <v>8</v>
      </c>
      <c r="CJ25" s="366">
        <v>1</v>
      </c>
      <c r="CK25" s="373"/>
      <c r="CL25" s="374"/>
      <c r="CM25" s="375">
        <v>8</v>
      </c>
      <c r="CN25" s="366">
        <v>1</v>
      </c>
      <c r="CO25" s="373"/>
      <c r="CP25" s="382"/>
      <c r="CQ25" s="402">
        <v>8</v>
      </c>
      <c r="CR25" s="366">
        <v>1</v>
      </c>
      <c r="CS25" s="408"/>
      <c r="CT25" s="409"/>
      <c r="CU25" s="402">
        <v>8</v>
      </c>
      <c r="CV25" s="366">
        <v>1</v>
      </c>
      <c r="CW25" s="410"/>
      <c r="CX25" s="411"/>
      <c r="CY25" s="402">
        <v>5</v>
      </c>
      <c r="CZ25" s="366">
        <v>4</v>
      </c>
      <c r="DA25" s="415"/>
      <c r="DB25" s="411"/>
      <c r="DC25" s="380">
        <v>9</v>
      </c>
      <c r="DD25" s="381"/>
      <c r="DE25" s="398">
        <v>8</v>
      </c>
      <c r="DF25" s="366">
        <v>1</v>
      </c>
      <c r="DG25" s="416"/>
      <c r="DH25" s="411"/>
      <c r="DI25" s="402">
        <v>8</v>
      </c>
      <c r="DJ25" s="366">
        <v>1</v>
      </c>
      <c r="DK25" s="416"/>
      <c r="DL25" s="411"/>
      <c r="DM25" s="424">
        <v>25</v>
      </c>
      <c r="DN25" s="424">
        <v>4</v>
      </c>
      <c r="DO25" s="424">
        <v>1</v>
      </c>
      <c r="DP25" s="425">
        <f t="shared" si="3"/>
        <v>180</v>
      </c>
      <c r="DQ25" s="427">
        <f t="shared" si="4"/>
        <v>0</v>
      </c>
      <c r="DR25" s="425">
        <f t="shared" si="5"/>
        <v>180</v>
      </c>
      <c r="DS25" s="163">
        <f t="shared" si="6"/>
        <v>24</v>
      </c>
      <c r="DT25" s="425">
        <f t="shared" si="7"/>
        <v>41</v>
      </c>
      <c r="DU25" s="427">
        <f t="shared" si="8"/>
        <v>0</v>
      </c>
      <c r="DV25" s="427">
        <f t="shared" si="9"/>
        <v>41</v>
      </c>
      <c r="DW25" s="427">
        <f t="shared" si="10"/>
        <v>27</v>
      </c>
      <c r="DX25" s="427">
        <f t="shared" si="11"/>
        <v>0</v>
      </c>
      <c r="DY25" s="427">
        <f t="shared" si="12"/>
        <v>9</v>
      </c>
      <c r="DZ25" s="427">
        <f t="shared" si="13"/>
        <v>0</v>
      </c>
      <c r="EA25" s="428">
        <f t="shared" si="14"/>
        <v>25</v>
      </c>
      <c r="EB25" s="429">
        <f t="shared" si="15"/>
        <v>41</v>
      </c>
      <c r="EC25" s="429">
        <f t="shared" si="16"/>
        <v>0</v>
      </c>
      <c r="ED25" s="429">
        <f t="shared" si="17"/>
        <v>27</v>
      </c>
      <c r="EE25" s="429">
        <f t="shared" si="18"/>
        <v>0</v>
      </c>
      <c r="EF25" s="429">
        <f t="shared" si="19"/>
        <v>9</v>
      </c>
      <c r="EG25" s="429">
        <f t="shared" si="20"/>
        <v>0</v>
      </c>
      <c r="EH25" s="441"/>
      <c r="EJ25" s="443">
        <v>18</v>
      </c>
      <c r="EK25" s="448" t="s">
        <v>206</v>
      </c>
      <c r="EL25" s="449" t="s">
        <v>194</v>
      </c>
      <c r="EM25" s="450">
        <v>325000</v>
      </c>
      <c r="EN25" s="447">
        <f t="shared" si="21"/>
        <v>12500</v>
      </c>
      <c r="EO25" s="453">
        <v>0</v>
      </c>
      <c r="EP25" s="454">
        <v>0</v>
      </c>
      <c r="EQ25" s="455">
        <v>0</v>
      </c>
      <c r="ER25" s="455">
        <v>0</v>
      </c>
      <c r="ES25" s="456">
        <f t="shared" si="22"/>
        <v>12500</v>
      </c>
      <c r="ET25" s="456">
        <f t="shared" si="23"/>
        <v>25</v>
      </c>
      <c r="EU25" s="456">
        <f t="shared" si="24"/>
        <v>41</v>
      </c>
      <c r="EV25" s="456">
        <f t="shared" si="25"/>
        <v>0</v>
      </c>
      <c r="EW25" s="456">
        <f t="shared" si="26"/>
        <v>27</v>
      </c>
      <c r="EX25" s="456">
        <f t="shared" si="27"/>
        <v>0</v>
      </c>
      <c r="EY25" s="460">
        <f t="shared" si="28"/>
        <v>9</v>
      </c>
      <c r="EZ25" s="460">
        <f t="shared" si="29"/>
        <v>0</v>
      </c>
      <c r="FA25" s="447">
        <f t="shared" si="30"/>
        <v>222517.12</v>
      </c>
      <c r="FB25" s="447">
        <v>0</v>
      </c>
      <c r="FC25" s="447">
        <f t="shared" si="31"/>
        <v>535017.12</v>
      </c>
      <c r="FD25" s="447">
        <f t="shared" si="32"/>
        <v>481515.41</v>
      </c>
      <c r="FE25" s="447">
        <f t="shared" si="33"/>
        <v>16921.232799999998</v>
      </c>
      <c r="FF25" s="447">
        <f t="shared" si="34"/>
        <v>53501.71</v>
      </c>
      <c r="FG25" s="463">
        <v>100000</v>
      </c>
      <c r="FH25" s="447">
        <f t="shared" si="35"/>
        <v>170422.94</v>
      </c>
      <c r="FI25" s="447">
        <v>0</v>
      </c>
      <c r="FJ25" s="447">
        <f t="shared" si="36"/>
        <v>364594.18</v>
      </c>
      <c r="FK25" s="464"/>
      <c r="FL25" s="447">
        <f t="shared" si="37"/>
        <v>21400.68</v>
      </c>
      <c r="FM25" s="447">
        <f t="shared" si="38"/>
        <v>2675.09</v>
      </c>
      <c r="FN25" s="447">
        <f t="shared" si="39"/>
        <v>53501.71</v>
      </c>
      <c r="FO25" s="447">
        <f t="shared" si="40"/>
        <v>77577.48</v>
      </c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</row>
    <row r="26" spans="1:463" ht="22.5" customHeight="1">
      <c r="A26" s="360">
        <v>18</v>
      </c>
      <c r="B26" s="361">
        <v>4</v>
      </c>
      <c r="C26" s="362" t="s">
        <v>207</v>
      </c>
      <c r="D26" s="363" t="s">
        <v>194</v>
      </c>
      <c r="E26" s="225" t="s">
        <v>190</v>
      </c>
      <c r="F26" s="367">
        <v>325000</v>
      </c>
      <c r="G26" s="365">
        <v>8</v>
      </c>
      <c r="H26" s="366"/>
      <c r="I26" s="373"/>
      <c r="J26" s="374"/>
      <c r="K26" s="375">
        <v>8</v>
      </c>
      <c r="L26" s="366">
        <v>2</v>
      </c>
      <c r="M26" s="373"/>
      <c r="N26" s="374"/>
      <c r="O26" s="375">
        <v>8</v>
      </c>
      <c r="P26" s="366"/>
      <c r="Q26" s="373"/>
      <c r="R26" s="374"/>
      <c r="S26" s="375">
        <v>8</v>
      </c>
      <c r="T26" s="366"/>
      <c r="U26" s="373"/>
      <c r="V26" s="374"/>
      <c r="W26" s="375">
        <v>8</v>
      </c>
      <c r="X26" s="366"/>
      <c r="Y26" s="373"/>
      <c r="Z26" s="374"/>
      <c r="AA26" s="375">
        <v>5</v>
      </c>
      <c r="AB26" s="366">
        <v>3</v>
      </c>
      <c r="AC26" s="373"/>
      <c r="AD26" s="382"/>
      <c r="AE26" s="380">
        <v>8</v>
      </c>
      <c r="AF26" s="381"/>
      <c r="AG26" s="365">
        <v>8</v>
      </c>
      <c r="AH26" s="366"/>
      <c r="AI26" s="373"/>
      <c r="AJ26" s="374"/>
      <c r="AK26" s="375">
        <v>8</v>
      </c>
      <c r="AL26" s="366"/>
      <c r="AM26" s="373"/>
      <c r="AN26" s="374"/>
      <c r="AO26" s="375">
        <v>8</v>
      </c>
      <c r="AP26" s="366"/>
      <c r="AQ26" s="373"/>
      <c r="AR26" s="374"/>
      <c r="AS26" s="375">
        <v>8</v>
      </c>
      <c r="AT26" s="366"/>
      <c r="AU26" s="373"/>
      <c r="AV26" s="374"/>
      <c r="AW26" s="375">
        <v>8</v>
      </c>
      <c r="AX26" s="366"/>
      <c r="AY26" s="373"/>
      <c r="AZ26" s="374"/>
      <c r="BA26" s="375">
        <v>5</v>
      </c>
      <c r="BB26" s="366">
        <v>3</v>
      </c>
      <c r="BC26" s="373"/>
      <c r="BD26" s="382"/>
      <c r="BE26" s="380">
        <v>8</v>
      </c>
      <c r="BF26" s="381"/>
      <c r="BG26" s="365">
        <v>8</v>
      </c>
      <c r="BH26" s="366"/>
      <c r="BI26" s="373"/>
      <c r="BJ26" s="374"/>
      <c r="BK26" s="375">
        <v>8</v>
      </c>
      <c r="BL26" s="366"/>
      <c r="BM26" s="373"/>
      <c r="BN26" s="374"/>
      <c r="BO26" s="375">
        <v>8</v>
      </c>
      <c r="BP26" s="366"/>
      <c r="BQ26" s="373"/>
      <c r="BR26" s="374"/>
      <c r="BS26" s="375">
        <v>8</v>
      </c>
      <c r="BT26" s="366"/>
      <c r="BU26" s="373"/>
      <c r="BV26" s="374"/>
      <c r="BW26" s="388">
        <v>8</v>
      </c>
      <c r="BX26" s="389"/>
      <c r="BY26" s="375">
        <v>5</v>
      </c>
      <c r="BZ26" s="366">
        <v>3</v>
      </c>
      <c r="CA26" s="373"/>
      <c r="CB26" s="382"/>
      <c r="CC26" s="380">
        <v>8</v>
      </c>
      <c r="CD26" s="381"/>
      <c r="CE26" s="398">
        <v>8</v>
      </c>
      <c r="CF26" s="366"/>
      <c r="CG26" s="373"/>
      <c r="CH26" s="399"/>
      <c r="CI26" s="365">
        <v>8</v>
      </c>
      <c r="CJ26" s="366">
        <v>1</v>
      </c>
      <c r="CK26" s="373"/>
      <c r="CL26" s="374"/>
      <c r="CM26" s="375">
        <v>8</v>
      </c>
      <c r="CN26" s="366"/>
      <c r="CO26" s="373"/>
      <c r="CP26" s="382"/>
      <c r="CQ26" s="402">
        <v>8</v>
      </c>
      <c r="CR26" s="366">
        <v>1</v>
      </c>
      <c r="CS26" s="408"/>
      <c r="CT26" s="409"/>
      <c r="CU26" s="402">
        <v>8</v>
      </c>
      <c r="CV26" s="366"/>
      <c r="CW26" s="410"/>
      <c r="CX26" s="411"/>
      <c r="CY26" s="402">
        <v>5</v>
      </c>
      <c r="CZ26" s="366">
        <v>5</v>
      </c>
      <c r="DA26" s="415"/>
      <c r="DB26" s="411"/>
      <c r="DC26" s="380">
        <v>10</v>
      </c>
      <c r="DD26" s="381"/>
      <c r="DE26" s="398">
        <v>8</v>
      </c>
      <c r="DF26" s="366">
        <v>2</v>
      </c>
      <c r="DG26" s="416"/>
      <c r="DH26" s="411"/>
      <c r="DI26" s="402">
        <v>8</v>
      </c>
      <c r="DJ26" s="366">
        <v>2</v>
      </c>
      <c r="DK26" s="416"/>
      <c r="DL26" s="411"/>
      <c r="DM26" s="424">
        <v>25</v>
      </c>
      <c r="DN26" s="424">
        <v>4</v>
      </c>
      <c r="DO26" s="424">
        <v>1</v>
      </c>
      <c r="DP26" s="425">
        <f t="shared" si="3"/>
        <v>188</v>
      </c>
      <c r="DQ26" s="427">
        <f t="shared" si="4"/>
        <v>0</v>
      </c>
      <c r="DR26" s="425">
        <f t="shared" si="5"/>
        <v>188</v>
      </c>
      <c r="DS26" s="163">
        <f t="shared" si="6"/>
        <v>25</v>
      </c>
      <c r="DT26" s="425">
        <f t="shared" si="7"/>
        <v>22</v>
      </c>
      <c r="DU26" s="427">
        <f t="shared" si="8"/>
        <v>0</v>
      </c>
      <c r="DV26" s="427">
        <f t="shared" si="9"/>
        <v>22</v>
      </c>
      <c r="DW26" s="427">
        <f t="shared" si="10"/>
        <v>34</v>
      </c>
      <c r="DX26" s="427">
        <f t="shared" si="11"/>
        <v>0</v>
      </c>
      <c r="DY26" s="427">
        <f t="shared" si="12"/>
        <v>8</v>
      </c>
      <c r="DZ26" s="427">
        <f t="shared" si="13"/>
        <v>0</v>
      </c>
      <c r="EA26" s="428">
        <f t="shared" si="14"/>
        <v>26</v>
      </c>
      <c r="EB26" s="429">
        <f t="shared" si="15"/>
        <v>22</v>
      </c>
      <c r="EC26" s="429">
        <f t="shared" si="16"/>
        <v>0</v>
      </c>
      <c r="ED26" s="429">
        <f t="shared" si="17"/>
        <v>34</v>
      </c>
      <c r="EE26" s="429">
        <f t="shared" si="18"/>
        <v>0</v>
      </c>
      <c r="EF26" s="429">
        <f t="shared" si="19"/>
        <v>8</v>
      </c>
      <c r="EG26" s="429">
        <f t="shared" si="20"/>
        <v>0</v>
      </c>
      <c r="EH26" s="441"/>
      <c r="EJ26" s="443">
        <v>20</v>
      </c>
      <c r="EK26" s="448" t="s">
        <v>207</v>
      </c>
      <c r="EL26" s="449" t="s">
        <v>194</v>
      </c>
      <c r="EM26" s="450">
        <v>325000</v>
      </c>
      <c r="EN26" s="447">
        <f t="shared" si="21"/>
        <v>12500</v>
      </c>
      <c r="EO26" s="453">
        <v>0</v>
      </c>
      <c r="EP26" s="454">
        <v>0</v>
      </c>
      <c r="EQ26" s="455">
        <v>0</v>
      </c>
      <c r="ER26" s="455">
        <v>0</v>
      </c>
      <c r="ES26" s="456">
        <f t="shared" si="22"/>
        <v>12500</v>
      </c>
      <c r="ET26" s="456">
        <f t="shared" si="23"/>
        <v>26</v>
      </c>
      <c r="EU26" s="456">
        <f t="shared" si="24"/>
        <v>22</v>
      </c>
      <c r="EV26" s="456">
        <f t="shared" si="25"/>
        <v>0</v>
      </c>
      <c r="EW26" s="456">
        <f t="shared" si="26"/>
        <v>34</v>
      </c>
      <c r="EX26" s="456">
        <f t="shared" si="27"/>
        <v>0</v>
      </c>
      <c r="EY26" s="460">
        <f t="shared" si="28"/>
        <v>8</v>
      </c>
      <c r="EZ26" s="460">
        <f t="shared" si="29"/>
        <v>0</v>
      </c>
      <c r="FA26" s="447">
        <f t="shared" si="30"/>
        <v>195015</v>
      </c>
      <c r="FB26" s="447">
        <v>0</v>
      </c>
      <c r="FC26" s="447">
        <f t="shared" si="31"/>
        <v>520015</v>
      </c>
      <c r="FD26" s="447">
        <f t="shared" si="32"/>
        <v>468013.5</v>
      </c>
      <c r="FE26" s="447">
        <f t="shared" si="33"/>
        <v>15841.08</v>
      </c>
      <c r="FF26" s="447">
        <f t="shared" si="34"/>
        <v>52001.5</v>
      </c>
      <c r="FG26" s="463">
        <v>100000</v>
      </c>
      <c r="FH26" s="447">
        <f t="shared" si="35"/>
        <v>167842.58</v>
      </c>
      <c r="FI26" s="447">
        <v>0</v>
      </c>
      <c r="FJ26" s="447">
        <f t="shared" si="36"/>
        <v>352172.42</v>
      </c>
      <c r="FK26" s="464"/>
      <c r="FL26" s="447">
        <f t="shared" si="37"/>
        <v>20800.599999999999</v>
      </c>
      <c r="FM26" s="447">
        <f t="shared" si="38"/>
        <v>2600.08</v>
      </c>
      <c r="FN26" s="447">
        <f t="shared" si="39"/>
        <v>52001.5</v>
      </c>
      <c r="FO26" s="447">
        <f t="shared" si="40"/>
        <v>75402.179999999993</v>
      </c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</row>
    <row r="27" spans="1:463" ht="22.5" customHeight="1">
      <c r="A27" s="360">
        <v>19</v>
      </c>
      <c r="B27" s="361">
        <v>3</v>
      </c>
      <c r="C27" s="362" t="s">
        <v>208</v>
      </c>
      <c r="D27" s="363" t="s">
        <v>209</v>
      </c>
      <c r="E27" s="225" t="s">
        <v>190</v>
      </c>
      <c r="F27" s="367">
        <v>364000</v>
      </c>
      <c r="G27" s="365">
        <v>8</v>
      </c>
      <c r="H27" s="366">
        <v>1</v>
      </c>
      <c r="I27" s="373"/>
      <c r="J27" s="374"/>
      <c r="K27" s="375">
        <v>8</v>
      </c>
      <c r="L27" s="366">
        <v>1</v>
      </c>
      <c r="M27" s="373"/>
      <c r="N27" s="374"/>
      <c r="O27" s="375">
        <v>8</v>
      </c>
      <c r="P27" s="366">
        <v>2</v>
      </c>
      <c r="Q27" s="373"/>
      <c r="R27" s="374"/>
      <c r="S27" s="375">
        <v>8</v>
      </c>
      <c r="T27" s="366">
        <v>1</v>
      </c>
      <c r="U27" s="373"/>
      <c r="V27" s="374"/>
      <c r="W27" s="375">
        <v>8</v>
      </c>
      <c r="X27" s="366">
        <v>2</v>
      </c>
      <c r="Y27" s="373"/>
      <c r="Z27" s="374"/>
      <c r="AA27" s="375">
        <v>5</v>
      </c>
      <c r="AB27" s="366">
        <v>5</v>
      </c>
      <c r="AC27" s="373"/>
      <c r="AD27" s="382"/>
      <c r="AE27" s="380">
        <v>9</v>
      </c>
      <c r="AF27" s="381"/>
      <c r="AG27" s="365">
        <v>8</v>
      </c>
      <c r="AH27" s="366">
        <v>3</v>
      </c>
      <c r="AI27" s="373"/>
      <c r="AJ27" s="374"/>
      <c r="AK27" s="375">
        <v>8</v>
      </c>
      <c r="AL27" s="366">
        <v>2</v>
      </c>
      <c r="AM27" s="373"/>
      <c r="AN27" s="374"/>
      <c r="AO27" s="375">
        <v>8</v>
      </c>
      <c r="AP27" s="366">
        <v>3</v>
      </c>
      <c r="AQ27" s="373"/>
      <c r="AR27" s="374"/>
      <c r="AS27" s="375">
        <v>8</v>
      </c>
      <c r="AT27" s="366">
        <v>2</v>
      </c>
      <c r="AU27" s="373"/>
      <c r="AV27" s="374"/>
      <c r="AW27" s="375">
        <v>8</v>
      </c>
      <c r="AX27" s="366">
        <v>2</v>
      </c>
      <c r="AY27" s="373"/>
      <c r="AZ27" s="374"/>
      <c r="BA27" s="375">
        <v>5</v>
      </c>
      <c r="BB27" s="366">
        <v>5</v>
      </c>
      <c r="BC27" s="373"/>
      <c r="BD27" s="382"/>
      <c r="BE27" s="380">
        <v>9</v>
      </c>
      <c r="BF27" s="381"/>
      <c r="BG27" s="365">
        <v>8</v>
      </c>
      <c r="BH27" s="366">
        <v>1</v>
      </c>
      <c r="BI27" s="373"/>
      <c r="BJ27" s="374"/>
      <c r="BK27" s="375">
        <v>8</v>
      </c>
      <c r="BL27" s="366"/>
      <c r="BM27" s="373"/>
      <c r="BN27" s="374"/>
      <c r="BO27" s="375">
        <v>8</v>
      </c>
      <c r="BP27" s="366"/>
      <c r="BQ27" s="373"/>
      <c r="BR27" s="374"/>
      <c r="BS27" s="375">
        <v>8</v>
      </c>
      <c r="BT27" s="366">
        <v>3</v>
      </c>
      <c r="BU27" s="373"/>
      <c r="BV27" s="374"/>
      <c r="BW27" s="388">
        <v>10</v>
      </c>
      <c r="BX27" s="389"/>
      <c r="BY27" s="375">
        <v>5</v>
      </c>
      <c r="BZ27" s="366">
        <v>4</v>
      </c>
      <c r="CA27" s="373"/>
      <c r="CB27" s="382"/>
      <c r="CC27" s="380">
        <v>9</v>
      </c>
      <c r="CD27" s="381"/>
      <c r="CE27" s="398">
        <v>8</v>
      </c>
      <c r="CF27" s="366">
        <v>1</v>
      </c>
      <c r="CG27" s="373"/>
      <c r="CH27" s="399"/>
      <c r="CI27" s="365">
        <v>8</v>
      </c>
      <c r="CJ27" s="366">
        <v>1</v>
      </c>
      <c r="CK27" s="373"/>
      <c r="CL27" s="374"/>
      <c r="CM27" s="375">
        <v>8</v>
      </c>
      <c r="CN27" s="366">
        <v>1</v>
      </c>
      <c r="CO27" s="373"/>
      <c r="CP27" s="382"/>
      <c r="CQ27" s="402">
        <v>8</v>
      </c>
      <c r="CR27" s="366">
        <v>1</v>
      </c>
      <c r="CS27" s="408"/>
      <c r="CT27" s="409"/>
      <c r="CU27" s="402">
        <v>8</v>
      </c>
      <c r="CV27" s="366">
        <v>4</v>
      </c>
      <c r="CW27" s="410"/>
      <c r="CX27" s="411"/>
      <c r="CY27" s="402">
        <v>5</v>
      </c>
      <c r="CZ27" s="366">
        <v>6</v>
      </c>
      <c r="DA27" s="415"/>
      <c r="DB27" s="411"/>
      <c r="DC27" s="380">
        <v>9</v>
      </c>
      <c r="DD27" s="381"/>
      <c r="DE27" s="398">
        <v>8</v>
      </c>
      <c r="DF27" s="366">
        <v>1</v>
      </c>
      <c r="DG27" s="416"/>
      <c r="DH27" s="411"/>
      <c r="DI27" s="402">
        <v>8</v>
      </c>
      <c r="DJ27" s="366">
        <v>1</v>
      </c>
      <c r="DK27" s="416"/>
      <c r="DL27" s="411"/>
      <c r="DM27" s="424">
        <v>25</v>
      </c>
      <c r="DN27" s="424">
        <v>4</v>
      </c>
      <c r="DO27" s="424">
        <v>1</v>
      </c>
      <c r="DP27" s="425">
        <f t="shared" si="3"/>
        <v>188</v>
      </c>
      <c r="DQ27" s="427">
        <f t="shared" si="4"/>
        <v>0</v>
      </c>
      <c r="DR27" s="425">
        <f t="shared" si="5"/>
        <v>188</v>
      </c>
      <c r="DS27" s="163">
        <f t="shared" si="6"/>
        <v>25</v>
      </c>
      <c r="DT27" s="425">
        <f t="shared" si="7"/>
        <v>53</v>
      </c>
      <c r="DU27" s="427">
        <f t="shared" si="8"/>
        <v>0</v>
      </c>
      <c r="DV27" s="427">
        <f t="shared" si="9"/>
        <v>53</v>
      </c>
      <c r="DW27" s="427">
        <f t="shared" si="10"/>
        <v>36</v>
      </c>
      <c r="DX27" s="427">
        <f t="shared" si="11"/>
        <v>0</v>
      </c>
      <c r="DY27" s="427">
        <f t="shared" si="12"/>
        <v>10</v>
      </c>
      <c r="DZ27" s="427">
        <f t="shared" si="13"/>
        <v>0</v>
      </c>
      <c r="EA27" s="428">
        <f t="shared" si="14"/>
        <v>26</v>
      </c>
      <c r="EB27" s="429">
        <f t="shared" si="15"/>
        <v>53</v>
      </c>
      <c r="EC27" s="429">
        <f t="shared" si="16"/>
        <v>0</v>
      </c>
      <c r="ED27" s="429">
        <f t="shared" si="17"/>
        <v>36</v>
      </c>
      <c r="EE27" s="429">
        <f t="shared" si="18"/>
        <v>0</v>
      </c>
      <c r="EF27" s="429">
        <f t="shared" si="19"/>
        <v>10</v>
      </c>
      <c r="EG27" s="429">
        <f t="shared" si="20"/>
        <v>0</v>
      </c>
      <c r="EH27" s="441"/>
      <c r="EJ27" s="443">
        <v>21</v>
      </c>
      <c r="EK27" s="451" t="s">
        <v>208</v>
      </c>
      <c r="EL27" s="449" t="s">
        <v>209</v>
      </c>
      <c r="EM27" s="450">
        <v>364000</v>
      </c>
      <c r="EN27" s="447">
        <f t="shared" si="21"/>
        <v>14000</v>
      </c>
      <c r="EO27" s="453">
        <v>0</v>
      </c>
      <c r="EP27" s="454">
        <v>0</v>
      </c>
      <c r="EQ27" s="455">
        <v>0</v>
      </c>
      <c r="ER27" s="455">
        <v>0</v>
      </c>
      <c r="ES27" s="456">
        <f t="shared" si="22"/>
        <v>14000</v>
      </c>
      <c r="ET27" s="456">
        <f t="shared" si="23"/>
        <v>26</v>
      </c>
      <c r="EU27" s="456">
        <f t="shared" si="24"/>
        <v>53</v>
      </c>
      <c r="EV27" s="456">
        <f t="shared" si="25"/>
        <v>0</v>
      </c>
      <c r="EW27" s="456">
        <f t="shared" si="26"/>
        <v>36</v>
      </c>
      <c r="EX27" s="456">
        <f t="shared" si="27"/>
        <v>0</v>
      </c>
      <c r="EY27" s="460">
        <f t="shared" si="28"/>
        <v>10</v>
      </c>
      <c r="EZ27" s="460">
        <f t="shared" si="29"/>
        <v>0</v>
      </c>
      <c r="FA27" s="447">
        <f t="shared" si="30"/>
        <v>320157.96000000002</v>
      </c>
      <c r="FB27" s="447">
        <v>0</v>
      </c>
      <c r="FC27" s="447">
        <f t="shared" si="31"/>
        <v>684157.96</v>
      </c>
      <c r="FD27" s="447">
        <f t="shared" si="32"/>
        <v>615742.15999999992</v>
      </c>
      <c r="FE27" s="447">
        <f t="shared" si="33"/>
        <v>39148.431999999986</v>
      </c>
      <c r="FF27" s="447">
        <f t="shared" si="34"/>
        <v>68415.8</v>
      </c>
      <c r="FG27" s="463">
        <v>100000</v>
      </c>
      <c r="FH27" s="447">
        <f t="shared" si="35"/>
        <v>207564.23</v>
      </c>
      <c r="FI27" s="447">
        <v>0</v>
      </c>
      <c r="FJ27" s="447">
        <f t="shared" si="36"/>
        <v>476593.73</v>
      </c>
      <c r="FK27" s="464"/>
      <c r="FL27" s="447">
        <f t="shared" si="37"/>
        <v>27366.32</v>
      </c>
      <c r="FM27" s="447">
        <f t="shared" si="38"/>
        <v>3420.79</v>
      </c>
      <c r="FN27" s="447">
        <f t="shared" si="39"/>
        <v>68415.8</v>
      </c>
      <c r="FO27" s="447">
        <f t="shared" si="40"/>
        <v>99202.91</v>
      </c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</row>
    <row r="28" spans="1:463" ht="22.5" customHeight="1">
      <c r="A28" s="360">
        <v>20</v>
      </c>
      <c r="B28" s="361">
        <v>4</v>
      </c>
      <c r="C28" s="362" t="s">
        <v>210</v>
      </c>
      <c r="D28" s="363" t="s">
        <v>194</v>
      </c>
      <c r="E28" s="225" t="s">
        <v>190</v>
      </c>
      <c r="F28" s="367">
        <v>325000</v>
      </c>
      <c r="G28" s="365">
        <v>8</v>
      </c>
      <c r="H28" s="366">
        <v>4</v>
      </c>
      <c r="I28" s="373"/>
      <c r="J28" s="374"/>
      <c r="K28" s="375">
        <v>8</v>
      </c>
      <c r="L28" s="366"/>
      <c r="M28" s="373"/>
      <c r="N28" s="374"/>
      <c r="O28" s="375">
        <v>8</v>
      </c>
      <c r="P28" s="366">
        <v>4</v>
      </c>
      <c r="Q28" s="373"/>
      <c r="R28" s="374"/>
      <c r="S28" s="375">
        <v>8</v>
      </c>
      <c r="T28" s="366">
        <v>3</v>
      </c>
      <c r="U28" s="373"/>
      <c r="V28" s="374"/>
      <c r="W28" s="375">
        <v>8</v>
      </c>
      <c r="X28" s="366">
        <v>3</v>
      </c>
      <c r="Y28" s="373"/>
      <c r="Z28" s="374"/>
      <c r="AA28" s="375">
        <v>5</v>
      </c>
      <c r="AB28" s="366">
        <v>5</v>
      </c>
      <c r="AC28" s="373"/>
      <c r="AD28" s="382"/>
      <c r="AE28" s="380">
        <v>9</v>
      </c>
      <c r="AF28" s="381"/>
      <c r="AG28" s="365">
        <v>8</v>
      </c>
      <c r="AH28" s="366">
        <v>4</v>
      </c>
      <c r="AI28" s="373"/>
      <c r="AJ28" s="374"/>
      <c r="AK28" s="375">
        <v>8</v>
      </c>
      <c r="AL28" s="366">
        <v>3</v>
      </c>
      <c r="AM28" s="373"/>
      <c r="AN28" s="374"/>
      <c r="AO28" s="375">
        <v>8</v>
      </c>
      <c r="AP28" s="366">
        <v>1</v>
      </c>
      <c r="AQ28" s="373"/>
      <c r="AR28" s="374"/>
      <c r="AS28" s="375">
        <v>8</v>
      </c>
      <c r="AT28" s="366">
        <v>1</v>
      </c>
      <c r="AU28" s="373"/>
      <c r="AV28" s="374"/>
      <c r="AW28" s="375">
        <v>8</v>
      </c>
      <c r="AX28" s="366">
        <v>4</v>
      </c>
      <c r="AY28" s="373"/>
      <c r="AZ28" s="374"/>
      <c r="BA28" s="375">
        <v>5</v>
      </c>
      <c r="BB28" s="366">
        <v>5</v>
      </c>
      <c r="BC28" s="373"/>
      <c r="BD28" s="382"/>
      <c r="BE28" s="380">
        <v>12</v>
      </c>
      <c r="BF28" s="381"/>
      <c r="BG28" s="365">
        <v>8</v>
      </c>
      <c r="BH28" s="366">
        <v>4</v>
      </c>
      <c r="BI28" s="373"/>
      <c r="BJ28" s="374"/>
      <c r="BK28" s="375">
        <v>8</v>
      </c>
      <c r="BL28" s="366">
        <v>4</v>
      </c>
      <c r="BM28" s="373"/>
      <c r="BN28" s="374"/>
      <c r="BO28" s="375">
        <v>8</v>
      </c>
      <c r="BP28" s="366">
        <v>2</v>
      </c>
      <c r="BQ28" s="373"/>
      <c r="BR28" s="374"/>
      <c r="BS28" s="375">
        <v>8</v>
      </c>
      <c r="BT28" s="366">
        <v>2</v>
      </c>
      <c r="BU28" s="373"/>
      <c r="BV28" s="374"/>
      <c r="BW28" s="388">
        <v>12</v>
      </c>
      <c r="BX28" s="389"/>
      <c r="BY28" s="375">
        <v>5</v>
      </c>
      <c r="BZ28" s="366">
        <v>5</v>
      </c>
      <c r="CA28" s="373"/>
      <c r="CB28" s="382"/>
      <c r="CC28" s="380">
        <v>12</v>
      </c>
      <c r="CD28" s="381"/>
      <c r="CE28" s="398">
        <v>8</v>
      </c>
      <c r="CF28" s="366">
        <v>4</v>
      </c>
      <c r="CG28" s="373"/>
      <c r="CH28" s="399"/>
      <c r="CI28" s="365">
        <v>8</v>
      </c>
      <c r="CJ28" s="366">
        <v>4</v>
      </c>
      <c r="CK28" s="373"/>
      <c r="CL28" s="374"/>
      <c r="CM28" s="375">
        <v>8</v>
      </c>
      <c r="CN28" s="366">
        <v>4</v>
      </c>
      <c r="CO28" s="373"/>
      <c r="CP28" s="382"/>
      <c r="CQ28" s="402">
        <v>8</v>
      </c>
      <c r="CR28" s="366">
        <v>1</v>
      </c>
      <c r="CS28" s="408"/>
      <c r="CT28" s="409"/>
      <c r="CU28" s="402">
        <v>8</v>
      </c>
      <c r="CV28" s="366">
        <v>4</v>
      </c>
      <c r="CW28" s="410"/>
      <c r="CX28" s="411"/>
      <c r="CY28" s="402">
        <v>5</v>
      </c>
      <c r="CZ28" s="366">
        <v>6</v>
      </c>
      <c r="DA28" s="415"/>
      <c r="DB28" s="411"/>
      <c r="DC28" s="380">
        <v>10</v>
      </c>
      <c r="DD28" s="381"/>
      <c r="DE28" s="398">
        <v>8</v>
      </c>
      <c r="DF28" s="366">
        <v>2</v>
      </c>
      <c r="DG28" s="416"/>
      <c r="DH28" s="411"/>
      <c r="DI28" s="402">
        <v>8</v>
      </c>
      <c r="DJ28" s="366">
        <v>2</v>
      </c>
      <c r="DK28" s="416"/>
      <c r="DL28" s="411"/>
      <c r="DM28" s="424">
        <v>25</v>
      </c>
      <c r="DN28" s="424">
        <v>4</v>
      </c>
      <c r="DO28" s="424">
        <v>1</v>
      </c>
      <c r="DP28" s="425">
        <f t="shared" si="3"/>
        <v>188</v>
      </c>
      <c r="DQ28" s="427">
        <f t="shared" si="4"/>
        <v>0</v>
      </c>
      <c r="DR28" s="425">
        <f t="shared" si="5"/>
        <v>188</v>
      </c>
      <c r="DS28" s="163">
        <f t="shared" si="6"/>
        <v>25</v>
      </c>
      <c r="DT28" s="425">
        <f t="shared" si="7"/>
        <v>81</v>
      </c>
      <c r="DU28" s="427">
        <f t="shared" si="8"/>
        <v>0</v>
      </c>
      <c r="DV28" s="427">
        <f t="shared" si="9"/>
        <v>81</v>
      </c>
      <c r="DW28" s="427">
        <f t="shared" si="10"/>
        <v>43</v>
      </c>
      <c r="DX28" s="427">
        <f t="shared" si="11"/>
        <v>0</v>
      </c>
      <c r="DY28" s="427">
        <f t="shared" si="12"/>
        <v>12</v>
      </c>
      <c r="DZ28" s="427">
        <f t="shared" si="13"/>
        <v>0</v>
      </c>
      <c r="EA28" s="428">
        <f t="shared" si="14"/>
        <v>26</v>
      </c>
      <c r="EB28" s="429">
        <f t="shared" si="15"/>
        <v>81</v>
      </c>
      <c r="EC28" s="429">
        <f t="shared" si="16"/>
        <v>0</v>
      </c>
      <c r="ED28" s="429">
        <f t="shared" si="17"/>
        <v>43</v>
      </c>
      <c r="EE28" s="429">
        <f t="shared" si="18"/>
        <v>0</v>
      </c>
      <c r="EF28" s="429">
        <f t="shared" si="19"/>
        <v>12</v>
      </c>
      <c r="EG28" s="429">
        <f t="shared" si="20"/>
        <v>0</v>
      </c>
      <c r="EH28" s="441"/>
      <c r="EJ28" s="443">
        <v>22</v>
      </c>
      <c r="EK28" s="448" t="s">
        <v>210</v>
      </c>
      <c r="EL28" s="449" t="s">
        <v>194</v>
      </c>
      <c r="EM28" s="450">
        <v>325000</v>
      </c>
      <c r="EN28" s="447">
        <f t="shared" si="21"/>
        <v>12500</v>
      </c>
      <c r="EO28" s="453">
        <v>0</v>
      </c>
      <c r="EP28" s="454">
        <v>0</v>
      </c>
      <c r="EQ28" s="455">
        <v>0</v>
      </c>
      <c r="ER28" s="455">
        <v>0</v>
      </c>
      <c r="ES28" s="456">
        <f t="shared" si="22"/>
        <v>12500</v>
      </c>
      <c r="ET28" s="456">
        <f t="shared" si="23"/>
        <v>26</v>
      </c>
      <c r="EU28" s="456">
        <f t="shared" si="24"/>
        <v>81</v>
      </c>
      <c r="EV28" s="456">
        <f t="shared" si="25"/>
        <v>0</v>
      </c>
      <c r="EW28" s="456">
        <f t="shared" si="26"/>
        <v>43</v>
      </c>
      <c r="EX28" s="456">
        <f t="shared" si="27"/>
        <v>0</v>
      </c>
      <c r="EY28" s="460">
        <f t="shared" si="28"/>
        <v>12</v>
      </c>
      <c r="EZ28" s="460">
        <f t="shared" si="29"/>
        <v>0</v>
      </c>
      <c r="FA28" s="447">
        <f t="shared" si="30"/>
        <v>385863.02</v>
      </c>
      <c r="FB28" s="447">
        <v>0</v>
      </c>
      <c r="FC28" s="447">
        <f t="shared" si="31"/>
        <v>710863.02</v>
      </c>
      <c r="FD28" s="447">
        <f t="shared" si="32"/>
        <v>639776.72</v>
      </c>
      <c r="FE28" s="447">
        <f t="shared" si="33"/>
        <v>43955.343999999997</v>
      </c>
      <c r="FF28" s="447">
        <f t="shared" si="34"/>
        <v>71086.3</v>
      </c>
      <c r="FG28" s="463">
        <v>100000</v>
      </c>
      <c r="FH28" s="447">
        <f t="shared" si="35"/>
        <v>215041.64</v>
      </c>
      <c r="FI28" s="447">
        <v>0</v>
      </c>
      <c r="FJ28" s="447">
        <f t="shared" si="36"/>
        <v>495821.38</v>
      </c>
      <c r="FK28" s="464"/>
      <c r="FL28" s="447">
        <f t="shared" si="37"/>
        <v>28434.52</v>
      </c>
      <c r="FM28" s="447">
        <f t="shared" si="38"/>
        <v>3554.32</v>
      </c>
      <c r="FN28" s="447">
        <f t="shared" si="39"/>
        <v>71086.3</v>
      </c>
      <c r="FO28" s="447">
        <f t="shared" si="40"/>
        <v>103075.14</v>
      </c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</row>
    <row r="29" spans="1:463" ht="22.5" customHeight="1">
      <c r="A29" s="360">
        <v>21</v>
      </c>
      <c r="B29" s="361">
        <v>4</v>
      </c>
      <c r="C29" s="362" t="s">
        <v>211</v>
      </c>
      <c r="D29" s="363" t="s">
        <v>194</v>
      </c>
      <c r="E29" s="225" t="s">
        <v>190</v>
      </c>
      <c r="F29" s="367">
        <v>325000</v>
      </c>
      <c r="G29" s="365">
        <v>8</v>
      </c>
      <c r="H29" s="366"/>
      <c r="I29" s="373"/>
      <c r="J29" s="374"/>
      <c r="K29" s="375">
        <v>8</v>
      </c>
      <c r="L29" s="366">
        <v>2</v>
      </c>
      <c r="M29" s="373"/>
      <c r="N29" s="374"/>
      <c r="O29" s="375">
        <v>8</v>
      </c>
      <c r="P29" s="366"/>
      <c r="Q29" s="373"/>
      <c r="R29" s="374"/>
      <c r="S29" s="375">
        <v>8</v>
      </c>
      <c r="T29" s="366"/>
      <c r="U29" s="373"/>
      <c r="V29" s="374"/>
      <c r="W29" s="375">
        <v>8</v>
      </c>
      <c r="X29" s="366">
        <v>1</v>
      </c>
      <c r="Y29" s="373"/>
      <c r="Z29" s="374"/>
      <c r="AA29" s="375">
        <v>5</v>
      </c>
      <c r="AB29" s="366">
        <v>3</v>
      </c>
      <c r="AC29" s="373"/>
      <c r="AD29" s="382"/>
      <c r="AE29" s="380">
        <v>8</v>
      </c>
      <c r="AF29" s="381"/>
      <c r="AG29" s="365">
        <v>8</v>
      </c>
      <c r="AH29" s="366">
        <v>2</v>
      </c>
      <c r="AI29" s="373"/>
      <c r="AJ29" s="374"/>
      <c r="AK29" s="375">
        <v>8</v>
      </c>
      <c r="AL29" s="366"/>
      <c r="AM29" s="373"/>
      <c r="AN29" s="374"/>
      <c r="AO29" s="375">
        <v>8</v>
      </c>
      <c r="AP29" s="366">
        <v>2</v>
      </c>
      <c r="AQ29" s="373"/>
      <c r="AR29" s="374"/>
      <c r="AS29" s="375">
        <v>8</v>
      </c>
      <c r="AT29" s="366"/>
      <c r="AU29" s="373"/>
      <c r="AV29" s="374"/>
      <c r="AW29" s="375">
        <v>8</v>
      </c>
      <c r="AX29" s="366"/>
      <c r="AY29" s="373"/>
      <c r="AZ29" s="374"/>
      <c r="BA29" s="375">
        <v>5</v>
      </c>
      <c r="BB29" s="366">
        <v>3</v>
      </c>
      <c r="BC29" s="373"/>
      <c r="BD29" s="382"/>
      <c r="BE29" s="380">
        <v>8</v>
      </c>
      <c r="BF29" s="381"/>
      <c r="BG29" s="365">
        <v>8</v>
      </c>
      <c r="BH29" s="366"/>
      <c r="BI29" s="373"/>
      <c r="BJ29" s="374"/>
      <c r="BK29" s="375">
        <v>8</v>
      </c>
      <c r="BL29" s="366">
        <v>2</v>
      </c>
      <c r="BM29" s="373"/>
      <c r="BN29" s="374"/>
      <c r="BO29" s="375">
        <v>8</v>
      </c>
      <c r="BP29" s="366"/>
      <c r="BQ29" s="373"/>
      <c r="BR29" s="374"/>
      <c r="BS29" s="375">
        <v>8</v>
      </c>
      <c r="BT29" s="366"/>
      <c r="BU29" s="373"/>
      <c r="BV29" s="374"/>
      <c r="BW29" s="388">
        <v>8</v>
      </c>
      <c r="BX29" s="389"/>
      <c r="BY29" s="375">
        <v>5</v>
      </c>
      <c r="BZ29" s="366">
        <v>3</v>
      </c>
      <c r="CA29" s="373"/>
      <c r="CB29" s="382"/>
      <c r="CC29" s="380">
        <v>8</v>
      </c>
      <c r="CD29" s="381"/>
      <c r="CE29" s="398">
        <v>8</v>
      </c>
      <c r="CF29" s="366"/>
      <c r="CG29" s="373"/>
      <c r="CH29" s="399"/>
      <c r="CI29" s="365">
        <v>8</v>
      </c>
      <c r="CJ29" s="366">
        <v>1</v>
      </c>
      <c r="CK29" s="373"/>
      <c r="CL29" s="374"/>
      <c r="CM29" s="375">
        <v>8</v>
      </c>
      <c r="CN29" s="366"/>
      <c r="CO29" s="373"/>
      <c r="CP29" s="382"/>
      <c r="CQ29" s="402">
        <v>8</v>
      </c>
      <c r="CR29" s="366">
        <v>1</v>
      </c>
      <c r="CS29" s="408"/>
      <c r="CT29" s="409"/>
      <c r="CU29" s="402">
        <v>8</v>
      </c>
      <c r="CV29" s="366"/>
      <c r="CW29" s="410"/>
      <c r="CX29" s="411"/>
      <c r="CY29" s="402">
        <v>5</v>
      </c>
      <c r="CZ29" s="366">
        <v>5</v>
      </c>
      <c r="DA29" s="415"/>
      <c r="DB29" s="411"/>
      <c r="DC29" s="380">
        <v>10</v>
      </c>
      <c r="DD29" s="381"/>
      <c r="DE29" s="398">
        <v>8</v>
      </c>
      <c r="DF29" s="366">
        <v>2</v>
      </c>
      <c r="DG29" s="416"/>
      <c r="DH29" s="411"/>
      <c r="DI29" s="402">
        <v>8</v>
      </c>
      <c r="DJ29" s="366">
        <v>2</v>
      </c>
      <c r="DK29" s="416"/>
      <c r="DL29" s="411"/>
      <c r="DM29" s="424">
        <v>25</v>
      </c>
      <c r="DN29" s="424">
        <v>4</v>
      </c>
      <c r="DO29" s="424">
        <v>1</v>
      </c>
      <c r="DP29" s="425">
        <f t="shared" si="3"/>
        <v>188</v>
      </c>
      <c r="DQ29" s="427">
        <f t="shared" si="4"/>
        <v>0</v>
      </c>
      <c r="DR29" s="425">
        <f t="shared" si="5"/>
        <v>188</v>
      </c>
      <c r="DS29" s="163">
        <f t="shared" si="6"/>
        <v>25</v>
      </c>
      <c r="DT29" s="425">
        <f t="shared" si="7"/>
        <v>29</v>
      </c>
      <c r="DU29" s="427">
        <f t="shared" si="8"/>
        <v>0</v>
      </c>
      <c r="DV29" s="427">
        <f t="shared" si="9"/>
        <v>29</v>
      </c>
      <c r="DW29" s="427">
        <f t="shared" si="10"/>
        <v>34</v>
      </c>
      <c r="DX29" s="427">
        <f t="shared" si="11"/>
        <v>0</v>
      </c>
      <c r="DY29" s="427">
        <f t="shared" si="12"/>
        <v>8</v>
      </c>
      <c r="DZ29" s="427">
        <f t="shared" si="13"/>
        <v>0</v>
      </c>
      <c r="EA29" s="428">
        <f t="shared" si="14"/>
        <v>26</v>
      </c>
      <c r="EB29" s="429">
        <f t="shared" si="15"/>
        <v>29</v>
      </c>
      <c r="EC29" s="429">
        <f t="shared" si="16"/>
        <v>0</v>
      </c>
      <c r="ED29" s="429">
        <f t="shared" si="17"/>
        <v>34</v>
      </c>
      <c r="EE29" s="429">
        <f t="shared" si="18"/>
        <v>0</v>
      </c>
      <c r="EF29" s="429">
        <f t="shared" si="19"/>
        <v>8</v>
      </c>
      <c r="EG29" s="429">
        <f t="shared" si="20"/>
        <v>0</v>
      </c>
      <c r="EH29" s="441"/>
      <c r="EJ29" s="443">
        <v>23</v>
      </c>
      <c r="EK29" s="448" t="s">
        <v>211</v>
      </c>
      <c r="EL29" s="449" t="s">
        <v>194</v>
      </c>
      <c r="EM29" s="450">
        <v>325000</v>
      </c>
      <c r="EN29" s="447">
        <f t="shared" si="21"/>
        <v>12500</v>
      </c>
      <c r="EO29" s="453">
        <v>0</v>
      </c>
      <c r="EP29" s="454">
        <v>0</v>
      </c>
      <c r="EQ29" s="455">
        <v>0</v>
      </c>
      <c r="ER29" s="455">
        <v>0</v>
      </c>
      <c r="ES29" s="456">
        <f t="shared" si="22"/>
        <v>12500</v>
      </c>
      <c r="ET29" s="456">
        <f t="shared" si="23"/>
        <v>26</v>
      </c>
      <c r="EU29" s="456">
        <f t="shared" si="24"/>
        <v>29</v>
      </c>
      <c r="EV29" s="456">
        <f t="shared" si="25"/>
        <v>0</v>
      </c>
      <c r="EW29" s="456">
        <f t="shared" si="26"/>
        <v>34</v>
      </c>
      <c r="EX29" s="456">
        <f t="shared" si="27"/>
        <v>0</v>
      </c>
      <c r="EY29" s="460">
        <f t="shared" si="28"/>
        <v>8</v>
      </c>
      <c r="EZ29" s="460">
        <f t="shared" si="29"/>
        <v>0</v>
      </c>
      <c r="FA29" s="447">
        <f t="shared" si="30"/>
        <v>212516.35</v>
      </c>
      <c r="FB29" s="447">
        <v>0</v>
      </c>
      <c r="FC29" s="447">
        <f t="shared" si="31"/>
        <v>537516.35</v>
      </c>
      <c r="FD29" s="447">
        <f t="shared" si="32"/>
        <v>483764.70999999996</v>
      </c>
      <c r="FE29" s="447">
        <f t="shared" si="33"/>
        <v>17101.176799999997</v>
      </c>
      <c r="FF29" s="447">
        <f t="shared" si="34"/>
        <v>53751.64</v>
      </c>
      <c r="FG29" s="463">
        <v>100000</v>
      </c>
      <c r="FH29" s="447">
        <f t="shared" si="35"/>
        <v>170852.82</v>
      </c>
      <c r="FI29" s="447">
        <v>0</v>
      </c>
      <c r="FJ29" s="447">
        <f t="shared" si="36"/>
        <v>366663.53</v>
      </c>
      <c r="FK29" s="464"/>
      <c r="FL29" s="447">
        <f t="shared" si="37"/>
        <v>21500.65</v>
      </c>
      <c r="FM29" s="447">
        <f t="shared" si="38"/>
        <v>2687.58</v>
      </c>
      <c r="FN29" s="447">
        <f t="shared" si="39"/>
        <v>53751.64</v>
      </c>
      <c r="FO29" s="447">
        <f t="shared" si="40"/>
        <v>77939.87</v>
      </c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</row>
    <row r="30" spans="1:463" ht="22.5" customHeight="1">
      <c r="A30" s="360">
        <v>22</v>
      </c>
      <c r="B30" s="361">
        <v>1</v>
      </c>
      <c r="C30" s="362" t="s">
        <v>212</v>
      </c>
      <c r="D30" s="363" t="s">
        <v>194</v>
      </c>
      <c r="E30" s="225" t="s">
        <v>190</v>
      </c>
      <c r="F30" s="367">
        <v>325000</v>
      </c>
      <c r="G30" s="365">
        <v>8</v>
      </c>
      <c r="H30" s="366">
        <v>4</v>
      </c>
      <c r="I30" s="373"/>
      <c r="J30" s="374"/>
      <c r="K30" s="375">
        <v>8</v>
      </c>
      <c r="L30" s="366">
        <v>4</v>
      </c>
      <c r="M30" s="373"/>
      <c r="N30" s="374"/>
      <c r="O30" s="375">
        <v>8</v>
      </c>
      <c r="P30" s="366">
        <v>4</v>
      </c>
      <c r="Q30" s="373"/>
      <c r="R30" s="374"/>
      <c r="S30" s="375">
        <v>8</v>
      </c>
      <c r="T30" s="366"/>
      <c r="U30" s="373"/>
      <c r="V30" s="374"/>
      <c r="W30" s="375">
        <v>8</v>
      </c>
      <c r="X30" s="366">
        <v>4</v>
      </c>
      <c r="Y30" s="373"/>
      <c r="Z30" s="374"/>
      <c r="AA30" s="375">
        <v>5</v>
      </c>
      <c r="AB30" s="366">
        <v>7</v>
      </c>
      <c r="AC30" s="373"/>
      <c r="AD30" s="382"/>
      <c r="AE30" s="380">
        <v>12</v>
      </c>
      <c r="AF30" s="381"/>
      <c r="AG30" s="365">
        <v>8</v>
      </c>
      <c r="AH30" s="366">
        <v>4</v>
      </c>
      <c r="AI30" s="373"/>
      <c r="AJ30" s="374"/>
      <c r="AK30" s="375">
        <v>8</v>
      </c>
      <c r="AL30" s="366">
        <v>4</v>
      </c>
      <c r="AM30" s="373"/>
      <c r="AN30" s="374"/>
      <c r="AO30" s="375">
        <v>8</v>
      </c>
      <c r="AP30" s="366">
        <v>4</v>
      </c>
      <c r="AQ30" s="373"/>
      <c r="AR30" s="374"/>
      <c r="AS30" s="375">
        <v>8</v>
      </c>
      <c r="AT30" s="366">
        <v>4</v>
      </c>
      <c r="AU30" s="373"/>
      <c r="AV30" s="374"/>
      <c r="AW30" s="375">
        <v>8</v>
      </c>
      <c r="AX30" s="366">
        <v>4</v>
      </c>
      <c r="AY30" s="373"/>
      <c r="AZ30" s="374"/>
      <c r="BA30" s="375">
        <v>5</v>
      </c>
      <c r="BB30" s="366">
        <v>7</v>
      </c>
      <c r="BC30" s="373"/>
      <c r="BD30" s="382"/>
      <c r="BE30" s="380">
        <v>12</v>
      </c>
      <c r="BF30" s="381"/>
      <c r="BG30" s="365">
        <v>8</v>
      </c>
      <c r="BH30" s="366">
        <v>2</v>
      </c>
      <c r="BI30" s="373"/>
      <c r="BJ30" s="374"/>
      <c r="BK30" s="375">
        <v>8</v>
      </c>
      <c r="BL30" s="366">
        <v>4</v>
      </c>
      <c r="BM30" s="373"/>
      <c r="BN30" s="374"/>
      <c r="BO30" s="375">
        <v>8</v>
      </c>
      <c r="BP30" s="366">
        <v>4</v>
      </c>
      <c r="BQ30" s="373"/>
      <c r="BR30" s="374"/>
      <c r="BS30" s="375"/>
      <c r="BT30" s="366"/>
      <c r="BU30" s="373"/>
      <c r="BV30" s="374"/>
      <c r="BW30" s="388">
        <v>12</v>
      </c>
      <c r="BX30" s="389"/>
      <c r="BY30" s="375">
        <v>5</v>
      </c>
      <c r="BZ30" s="366">
        <v>4</v>
      </c>
      <c r="CA30" s="373"/>
      <c r="CB30" s="382"/>
      <c r="CC30" s="380">
        <v>12</v>
      </c>
      <c r="CD30" s="381"/>
      <c r="CE30" s="398">
        <v>8</v>
      </c>
      <c r="CF30" s="366">
        <v>4</v>
      </c>
      <c r="CG30" s="373"/>
      <c r="CH30" s="399"/>
      <c r="CI30" s="365">
        <v>8</v>
      </c>
      <c r="CJ30" s="366">
        <v>4</v>
      </c>
      <c r="CK30" s="373"/>
      <c r="CL30" s="374"/>
      <c r="CM30" s="375">
        <v>8</v>
      </c>
      <c r="CN30" s="366">
        <v>4</v>
      </c>
      <c r="CO30" s="373"/>
      <c r="CP30" s="382"/>
      <c r="CQ30" s="402">
        <v>8</v>
      </c>
      <c r="CR30" s="366">
        <v>4</v>
      </c>
      <c r="CS30" s="408"/>
      <c r="CT30" s="409"/>
      <c r="CU30" s="402">
        <v>8</v>
      </c>
      <c r="CV30" s="366">
        <v>4</v>
      </c>
      <c r="CW30" s="410"/>
      <c r="CX30" s="411"/>
      <c r="CY30" s="402">
        <v>5</v>
      </c>
      <c r="CZ30" s="366">
        <v>7</v>
      </c>
      <c r="DA30" s="415"/>
      <c r="DB30" s="411"/>
      <c r="DC30" s="380">
        <v>8</v>
      </c>
      <c r="DD30" s="381"/>
      <c r="DE30" s="398">
        <v>8</v>
      </c>
      <c r="DF30" s="366">
        <v>4</v>
      </c>
      <c r="DG30" s="416"/>
      <c r="DH30" s="411"/>
      <c r="DI30" s="402">
        <v>8</v>
      </c>
      <c r="DJ30" s="366">
        <v>4</v>
      </c>
      <c r="DK30" s="416"/>
      <c r="DL30" s="411"/>
      <c r="DM30" s="424">
        <v>25</v>
      </c>
      <c r="DN30" s="424">
        <v>4</v>
      </c>
      <c r="DO30" s="424">
        <v>1</v>
      </c>
      <c r="DP30" s="425">
        <f t="shared" si="3"/>
        <v>180</v>
      </c>
      <c r="DQ30" s="427">
        <f t="shared" si="4"/>
        <v>0</v>
      </c>
      <c r="DR30" s="425">
        <f t="shared" si="5"/>
        <v>180</v>
      </c>
      <c r="DS30" s="163">
        <f t="shared" si="6"/>
        <v>24</v>
      </c>
      <c r="DT30" s="425">
        <f t="shared" si="7"/>
        <v>99</v>
      </c>
      <c r="DU30" s="427">
        <f t="shared" si="8"/>
        <v>0</v>
      </c>
      <c r="DV30" s="427">
        <f t="shared" si="9"/>
        <v>99</v>
      </c>
      <c r="DW30" s="427">
        <f t="shared" si="10"/>
        <v>44</v>
      </c>
      <c r="DX30" s="427">
        <f t="shared" si="11"/>
        <v>0</v>
      </c>
      <c r="DY30" s="427">
        <f t="shared" si="12"/>
        <v>12</v>
      </c>
      <c r="DZ30" s="427">
        <f t="shared" si="13"/>
        <v>0</v>
      </c>
      <c r="EA30" s="428">
        <f t="shared" si="14"/>
        <v>25</v>
      </c>
      <c r="EB30" s="429">
        <f t="shared" si="15"/>
        <v>99</v>
      </c>
      <c r="EC30" s="429">
        <f t="shared" si="16"/>
        <v>0</v>
      </c>
      <c r="ED30" s="429">
        <f t="shared" si="17"/>
        <v>44</v>
      </c>
      <c r="EE30" s="429">
        <f t="shared" si="18"/>
        <v>0</v>
      </c>
      <c r="EF30" s="429">
        <f t="shared" si="19"/>
        <v>12</v>
      </c>
      <c r="EG30" s="429">
        <f t="shared" si="20"/>
        <v>0</v>
      </c>
      <c r="EH30" s="441"/>
      <c r="EJ30" s="443">
        <v>24</v>
      </c>
      <c r="EK30" s="448" t="s">
        <v>212</v>
      </c>
      <c r="EL30" s="449" t="s">
        <v>194</v>
      </c>
      <c r="EM30" s="450">
        <v>325000</v>
      </c>
      <c r="EN30" s="447">
        <f t="shared" si="21"/>
        <v>12500</v>
      </c>
      <c r="EO30" s="453">
        <v>0</v>
      </c>
      <c r="EP30" s="454">
        <v>0</v>
      </c>
      <c r="EQ30" s="455">
        <v>0</v>
      </c>
      <c r="ER30" s="455">
        <v>0</v>
      </c>
      <c r="ES30" s="456">
        <f t="shared" si="22"/>
        <v>12500</v>
      </c>
      <c r="ET30" s="456">
        <f t="shared" si="23"/>
        <v>25</v>
      </c>
      <c r="EU30" s="456">
        <f t="shared" si="24"/>
        <v>99</v>
      </c>
      <c r="EV30" s="456">
        <f t="shared" si="25"/>
        <v>0</v>
      </c>
      <c r="EW30" s="456">
        <f t="shared" si="26"/>
        <v>44</v>
      </c>
      <c r="EX30" s="456">
        <f t="shared" si="27"/>
        <v>0</v>
      </c>
      <c r="EY30" s="460">
        <f t="shared" si="28"/>
        <v>12</v>
      </c>
      <c r="EZ30" s="460">
        <f t="shared" si="29"/>
        <v>0</v>
      </c>
      <c r="FA30" s="447">
        <f t="shared" si="30"/>
        <v>434200.07</v>
      </c>
      <c r="FB30" s="447">
        <v>0</v>
      </c>
      <c r="FC30" s="447">
        <f t="shared" si="31"/>
        <v>746700.07</v>
      </c>
      <c r="FD30" s="447">
        <f t="shared" si="32"/>
        <v>672030.05999999994</v>
      </c>
      <c r="FE30" s="447">
        <f t="shared" si="33"/>
        <v>50406.011999999988</v>
      </c>
      <c r="FF30" s="447">
        <f t="shared" si="34"/>
        <v>74670.009999999995</v>
      </c>
      <c r="FG30" s="463">
        <v>100000</v>
      </c>
      <c r="FH30" s="447">
        <f t="shared" si="35"/>
        <v>225076.02</v>
      </c>
      <c r="FI30" s="447">
        <v>0</v>
      </c>
      <c r="FJ30" s="447">
        <f t="shared" si="36"/>
        <v>521624.05</v>
      </c>
      <c r="FK30" s="464"/>
      <c r="FL30" s="447">
        <f t="shared" si="37"/>
        <v>29868</v>
      </c>
      <c r="FM30" s="447">
        <f t="shared" si="38"/>
        <v>3733.5</v>
      </c>
      <c r="FN30" s="447">
        <f t="shared" si="39"/>
        <v>74670.009999999995</v>
      </c>
      <c r="FO30" s="447">
        <f t="shared" si="40"/>
        <v>108271.51</v>
      </c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</row>
    <row r="31" spans="1:463" ht="22.5" customHeight="1">
      <c r="A31" s="360">
        <v>23</v>
      </c>
      <c r="B31" s="361">
        <v>5</v>
      </c>
      <c r="C31" s="362" t="s">
        <v>213</v>
      </c>
      <c r="D31" s="363" t="s">
        <v>194</v>
      </c>
      <c r="E31" s="225" t="s">
        <v>190</v>
      </c>
      <c r="F31" s="367">
        <v>325000</v>
      </c>
      <c r="G31" s="365">
        <v>8</v>
      </c>
      <c r="H31" s="366">
        <v>1</v>
      </c>
      <c r="I31" s="373"/>
      <c r="J31" s="374"/>
      <c r="K31" s="375">
        <v>8</v>
      </c>
      <c r="L31" s="366">
        <v>1</v>
      </c>
      <c r="M31" s="373"/>
      <c r="N31" s="374"/>
      <c r="O31" s="375">
        <v>8</v>
      </c>
      <c r="P31" s="366">
        <v>1</v>
      </c>
      <c r="Q31" s="373"/>
      <c r="R31" s="374"/>
      <c r="S31" s="375">
        <v>8</v>
      </c>
      <c r="T31" s="366">
        <v>1</v>
      </c>
      <c r="U31" s="373"/>
      <c r="V31" s="374"/>
      <c r="W31" s="375"/>
      <c r="X31" s="366"/>
      <c r="Y31" s="373"/>
      <c r="Z31" s="374"/>
      <c r="AA31" s="375">
        <v>5</v>
      </c>
      <c r="AB31" s="366">
        <v>4</v>
      </c>
      <c r="AC31" s="373"/>
      <c r="AD31" s="382"/>
      <c r="AE31" s="380">
        <v>9</v>
      </c>
      <c r="AF31" s="381"/>
      <c r="AG31" s="365">
        <v>8</v>
      </c>
      <c r="AH31" s="366">
        <v>1</v>
      </c>
      <c r="AI31" s="373"/>
      <c r="AJ31" s="374"/>
      <c r="AK31" s="375">
        <v>8</v>
      </c>
      <c r="AL31" s="366">
        <v>1</v>
      </c>
      <c r="AM31" s="373"/>
      <c r="AN31" s="374"/>
      <c r="AO31" s="375">
        <v>8</v>
      </c>
      <c r="AP31" s="366">
        <v>3</v>
      </c>
      <c r="AQ31" s="373"/>
      <c r="AR31" s="374"/>
      <c r="AS31" s="375">
        <v>8</v>
      </c>
      <c r="AT31" s="366">
        <v>1</v>
      </c>
      <c r="AU31" s="373"/>
      <c r="AV31" s="374"/>
      <c r="AW31" s="375">
        <v>8</v>
      </c>
      <c r="AX31" s="366">
        <v>1</v>
      </c>
      <c r="AY31" s="373"/>
      <c r="AZ31" s="374"/>
      <c r="BA31" s="375">
        <v>5</v>
      </c>
      <c r="BB31" s="366">
        <v>4</v>
      </c>
      <c r="BC31" s="373"/>
      <c r="BD31" s="382"/>
      <c r="BE31" s="380">
        <v>9</v>
      </c>
      <c r="BF31" s="381"/>
      <c r="BG31" s="365"/>
      <c r="BH31" s="366"/>
      <c r="BI31" s="373"/>
      <c r="BJ31" s="374"/>
      <c r="BK31" s="375">
        <v>8</v>
      </c>
      <c r="BL31" s="366">
        <v>1</v>
      </c>
      <c r="BM31" s="373"/>
      <c r="BN31" s="374"/>
      <c r="BO31" s="375">
        <v>8</v>
      </c>
      <c r="BP31" s="366">
        <v>1</v>
      </c>
      <c r="BQ31" s="373"/>
      <c r="BR31" s="374"/>
      <c r="BS31" s="375">
        <v>8</v>
      </c>
      <c r="BT31" s="366">
        <v>1</v>
      </c>
      <c r="BU31" s="373"/>
      <c r="BV31" s="374"/>
      <c r="BW31" s="388">
        <v>9</v>
      </c>
      <c r="BX31" s="389"/>
      <c r="BY31" s="375">
        <v>5</v>
      </c>
      <c r="BZ31" s="366">
        <v>4</v>
      </c>
      <c r="CA31" s="373"/>
      <c r="CB31" s="382"/>
      <c r="CC31" s="380">
        <v>13</v>
      </c>
      <c r="CD31" s="381"/>
      <c r="CE31" s="398">
        <v>8</v>
      </c>
      <c r="CF31" s="366">
        <v>4</v>
      </c>
      <c r="CG31" s="373"/>
      <c r="CH31" s="399"/>
      <c r="CI31" s="365">
        <v>8</v>
      </c>
      <c r="CJ31" s="366">
        <v>4</v>
      </c>
      <c r="CK31" s="373"/>
      <c r="CL31" s="374"/>
      <c r="CM31" s="375">
        <v>8</v>
      </c>
      <c r="CN31" s="366">
        <v>4</v>
      </c>
      <c r="CO31" s="373"/>
      <c r="CP31" s="382"/>
      <c r="CQ31" s="402">
        <v>8</v>
      </c>
      <c r="CR31" s="366">
        <v>4</v>
      </c>
      <c r="CS31" s="408"/>
      <c r="CT31" s="409"/>
      <c r="CU31" s="402">
        <v>8</v>
      </c>
      <c r="CV31" s="366">
        <v>4</v>
      </c>
      <c r="CW31" s="410"/>
      <c r="CX31" s="411"/>
      <c r="CY31" s="402">
        <v>5</v>
      </c>
      <c r="CZ31" s="366">
        <v>7</v>
      </c>
      <c r="DA31" s="415"/>
      <c r="DB31" s="411"/>
      <c r="DC31" s="380">
        <v>12</v>
      </c>
      <c r="DD31" s="381"/>
      <c r="DE31" s="398">
        <v>8</v>
      </c>
      <c r="DF31" s="366">
        <v>4</v>
      </c>
      <c r="DG31" s="416"/>
      <c r="DH31" s="411"/>
      <c r="DI31" s="402">
        <v>8</v>
      </c>
      <c r="DJ31" s="366">
        <v>4</v>
      </c>
      <c r="DK31" s="416"/>
      <c r="DL31" s="411"/>
      <c r="DM31" s="424">
        <v>25</v>
      </c>
      <c r="DN31" s="424">
        <v>4</v>
      </c>
      <c r="DO31" s="424">
        <v>1</v>
      </c>
      <c r="DP31" s="425">
        <f t="shared" si="3"/>
        <v>172</v>
      </c>
      <c r="DQ31" s="427">
        <f t="shared" si="4"/>
        <v>0</v>
      </c>
      <c r="DR31" s="425">
        <f t="shared" si="5"/>
        <v>172</v>
      </c>
      <c r="DS31" s="163">
        <f t="shared" si="6"/>
        <v>23</v>
      </c>
      <c r="DT31" s="425">
        <f t="shared" si="7"/>
        <v>61</v>
      </c>
      <c r="DU31" s="427">
        <f t="shared" si="8"/>
        <v>0</v>
      </c>
      <c r="DV31" s="427">
        <f t="shared" si="9"/>
        <v>61</v>
      </c>
      <c r="DW31" s="427">
        <f t="shared" si="10"/>
        <v>43</v>
      </c>
      <c r="DX31" s="427">
        <f t="shared" si="11"/>
        <v>0</v>
      </c>
      <c r="DY31" s="427">
        <f t="shared" si="12"/>
        <v>9</v>
      </c>
      <c r="DZ31" s="427">
        <f t="shared" si="13"/>
        <v>0</v>
      </c>
      <c r="EA31" s="428">
        <f t="shared" si="14"/>
        <v>24</v>
      </c>
      <c r="EB31" s="429">
        <f t="shared" si="15"/>
        <v>61</v>
      </c>
      <c r="EC31" s="429">
        <f t="shared" si="16"/>
        <v>0</v>
      </c>
      <c r="ED31" s="429">
        <f t="shared" si="17"/>
        <v>43</v>
      </c>
      <c r="EE31" s="429">
        <f t="shared" si="18"/>
        <v>0</v>
      </c>
      <c r="EF31" s="429">
        <f t="shared" si="19"/>
        <v>9</v>
      </c>
      <c r="EG31" s="429">
        <f t="shared" si="20"/>
        <v>0</v>
      </c>
      <c r="EH31" s="441"/>
      <c r="EJ31" s="443">
        <v>25</v>
      </c>
      <c r="EK31" s="448" t="s">
        <v>213</v>
      </c>
      <c r="EL31" s="449" t="s">
        <v>194</v>
      </c>
      <c r="EM31" s="450">
        <v>325000</v>
      </c>
      <c r="EN31" s="447">
        <f t="shared" si="21"/>
        <v>12500</v>
      </c>
      <c r="EO31" s="453">
        <v>0</v>
      </c>
      <c r="EP31" s="454">
        <v>0</v>
      </c>
      <c r="EQ31" s="455">
        <v>0</v>
      </c>
      <c r="ER31" s="455">
        <v>0</v>
      </c>
      <c r="ES31" s="456">
        <f t="shared" si="22"/>
        <v>12500</v>
      </c>
      <c r="ET31" s="456">
        <f t="shared" si="23"/>
        <v>24</v>
      </c>
      <c r="EU31" s="456">
        <f t="shared" si="24"/>
        <v>61</v>
      </c>
      <c r="EV31" s="456">
        <f t="shared" si="25"/>
        <v>0</v>
      </c>
      <c r="EW31" s="456">
        <f t="shared" si="26"/>
        <v>43</v>
      </c>
      <c r="EX31" s="456">
        <f t="shared" si="27"/>
        <v>0</v>
      </c>
      <c r="EY31" s="460">
        <f t="shared" si="28"/>
        <v>9</v>
      </c>
      <c r="EZ31" s="460">
        <f t="shared" si="29"/>
        <v>0</v>
      </c>
      <c r="FA31" s="447">
        <f t="shared" si="30"/>
        <v>325858.40000000002</v>
      </c>
      <c r="FB31" s="447">
        <v>0</v>
      </c>
      <c r="FC31" s="447">
        <f t="shared" si="31"/>
        <v>625858.4</v>
      </c>
      <c r="FD31" s="447">
        <f t="shared" si="32"/>
        <v>563272.56000000006</v>
      </c>
      <c r="FE31" s="447">
        <f t="shared" si="33"/>
        <v>28654.51200000001</v>
      </c>
      <c r="FF31" s="447">
        <f t="shared" si="34"/>
        <v>62585.84</v>
      </c>
      <c r="FG31" s="463">
        <v>100000</v>
      </c>
      <c r="FH31" s="447">
        <f t="shared" si="35"/>
        <v>191240.35</v>
      </c>
      <c r="FI31" s="447">
        <v>0</v>
      </c>
      <c r="FJ31" s="447">
        <f t="shared" si="36"/>
        <v>434618.05</v>
      </c>
      <c r="FK31" s="464"/>
      <c r="FL31" s="447">
        <f t="shared" si="37"/>
        <v>25034.34</v>
      </c>
      <c r="FM31" s="447">
        <f t="shared" si="38"/>
        <v>3129.29</v>
      </c>
      <c r="FN31" s="447">
        <f t="shared" si="39"/>
        <v>62585.84</v>
      </c>
      <c r="FO31" s="447">
        <f t="shared" si="40"/>
        <v>90749.47</v>
      </c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</row>
    <row r="32" spans="1:463" ht="22.5" customHeight="1">
      <c r="A32" s="360">
        <v>24</v>
      </c>
      <c r="B32" s="361">
        <v>4</v>
      </c>
      <c r="C32" s="362" t="s">
        <v>214</v>
      </c>
      <c r="D32" s="363" t="s">
        <v>194</v>
      </c>
      <c r="E32" s="225" t="s">
        <v>190</v>
      </c>
      <c r="F32" s="367">
        <v>325000</v>
      </c>
      <c r="G32" s="365">
        <v>8</v>
      </c>
      <c r="H32" s="366">
        <v>2</v>
      </c>
      <c r="I32" s="373"/>
      <c r="J32" s="374"/>
      <c r="K32" s="375">
        <v>8</v>
      </c>
      <c r="L32" s="366"/>
      <c r="M32" s="373"/>
      <c r="N32" s="374"/>
      <c r="O32" s="375">
        <v>8</v>
      </c>
      <c r="P32" s="366">
        <v>6</v>
      </c>
      <c r="Q32" s="373"/>
      <c r="R32" s="374"/>
      <c r="S32" s="375">
        <v>8</v>
      </c>
      <c r="T32" s="366">
        <v>4</v>
      </c>
      <c r="U32" s="373"/>
      <c r="V32" s="374"/>
      <c r="W32" s="375">
        <v>8</v>
      </c>
      <c r="X32" s="366">
        <v>4</v>
      </c>
      <c r="Y32" s="373"/>
      <c r="Z32" s="374"/>
      <c r="AA32" s="375">
        <v>5</v>
      </c>
      <c r="AB32" s="366">
        <v>5</v>
      </c>
      <c r="AC32" s="373"/>
      <c r="AD32" s="382"/>
      <c r="AE32" s="380">
        <v>9</v>
      </c>
      <c r="AF32" s="381"/>
      <c r="AG32" s="365">
        <v>8</v>
      </c>
      <c r="AH32" s="366">
        <v>6</v>
      </c>
      <c r="AI32" s="373"/>
      <c r="AJ32" s="374"/>
      <c r="AK32" s="375">
        <v>8</v>
      </c>
      <c r="AL32" s="366">
        <v>5</v>
      </c>
      <c r="AM32" s="373"/>
      <c r="AN32" s="374"/>
      <c r="AO32" s="375">
        <v>8</v>
      </c>
      <c r="AP32" s="366">
        <v>3</v>
      </c>
      <c r="AQ32" s="373"/>
      <c r="AR32" s="374"/>
      <c r="AS32" s="375">
        <v>8</v>
      </c>
      <c r="AT32" s="366">
        <v>1</v>
      </c>
      <c r="AU32" s="373"/>
      <c r="AV32" s="374"/>
      <c r="AW32" s="375">
        <v>8</v>
      </c>
      <c r="AX32" s="366"/>
      <c r="AY32" s="373"/>
      <c r="AZ32" s="374"/>
      <c r="BA32" s="375">
        <v>5</v>
      </c>
      <c r="BB32" s="366">
        <v>2</v>
      </c>
      <c r="BC32" s="373"/>
      <c r="BD32" s="382"/>
      <c r="BE32" s="380">
        <v>8</v>
      </c>
      <c r="BF32" s="381"/>
      <c r="BG32" s="365">
        <v>8</v>
      </c>
      <c r="BH32" s="366">
        <v>5</v>
      </c>
      <c r="BI32" s="373"/>
      <c r="BJ32" s="374"/>
      <c r="BK32" s="375">
        <v>8</v>
      </c>
      <c r="BL32" s="366">
        <v>6</v>
      </c>
      <c r="BM32" s="373"/>
      <c r="BN32" s="374"/>
      <c r="BO32" s="375">
        <v>8</v>
      </c>
      <c r="BP32" s="366">
        <v>5</v>
      </c>
      <c r="BQ32" s="373"/>
      <c r="BR32" s="374"/>
      <c r="BS32" s="375">
        <v>8</v>
      </c>
      <c r="BT32" s="366"/>
      <c r="BU32" s="373"/>
      <c r="BV32" s="374"/>
      <c r="BW32" s="388">
        <v>13</v>
      </c>
      <c r="BX32" s="389"/>
      <c r="BY32" s="375">
        <v>5</v>
      </c>
      <c r="BZ32" s="366">
        <v>6</v>
      </c>
      <c r="CA32" s="373"/>
      <c r="CB32" s="382"/>
      <c r="CC32" s="380">
        <v>14</v>
      </c>
      <c r="CD32" s="381"/>
      <c r="CE32" s="398">
        <v>8</v>
      </c>
      <c r="CF32" s="366">
        <v>4</v>
      </c>
      <c r="CG32" s="373"/>
      <c r="CH32" s="399"/>
      <c r="CI32" s="365">
        <v>8</v>
      </c>
      <c r="CJ32" s="366">
        <v>6</v>
      </c>
      <c r="CK32" s="373"/>
      <c r="CL32" s="374"/>
      <c r="CM32" s="375">
        <v>8</v>
      </c>
      <c r="CN32" s="366">
        <v>3</v>
      </c>
      <c r="CO32" s="373"/>
      <c r="CP32" s="382"/>
      <c r="CQ32" s="402">
        <v>8</v>
      </c>
      <c r="CR32" s="366">
        <v>3</v>
      </c>
      <c r="CS32" s="408"/>
      <c r="CT32" s="409"/>
      <c r="CU32" s="402">
        <v>8</v>
      </c>
      <c r="CV32" s="366">
        <v>2</v>
      </c>
      <c r="CW32" s="410"/>
      <c r="CX32" s="411"/>
      <c r="CY32" s="402">
        <v>5</v>
      </c>
      <c r="CZ32" s="366">
        <v>9</v>
      </c>
      <c r="DA32" s="415"/>
      <c r="DB32" s="411"/>
      <c r="DC32" s="380">
        <v>7</v>
      </c>
      <c r="DD32" s="381"/>
      <c r="DE32" s="398">
        <v>8</v>
      </c>
      <c r="DF32" s="366">
        <v>5</v>
      </c>
      <c r="DG32" s="416"/>
      <c r="DH32" s="411"/>
      <c r="DI32" s="402">
        <v>8</v>
      </c>
      <c r="DJ32" s="366"/>
      <c r="DK32" s="416"/>
      <c r="DL32" s="411"/>
      <c r="DM32" s="424">
        <v>25</v>
      </c>
      <c r="DN32" s="424">
        <v>4</v>
      </c>
      <c r="DO32" s="424">
        <v>1</v>
      </c>
      <c r="DP32" s="425">
        <f t="shared" si="3"/>
        <v>188</v>
      </c>
      <c r="DQ32" s="427">
        <f t="shared" si="4"/>
        <v>0</v>
      </c>
      <c r="DR32" s="425">
        <f t="shared" si="5"/>
        <v>188</v>
      </c>
      <c r="DS32" s="163">
        <f t="shared" si="6"/>
        <v>25</v>
      </c>
      <c r="DT32" s="425">
        <f t="shared" si="7"/>
        <v>92</v>
      </c>
      <c r="DU32" s="427">
        <f t="shared" si="8"/>
        <v>0</v>
      </c>
      <c r="DV32" s="427">
        <f t="shared" si="9"/>
        <v>92</v>
      </c>
      <c r="DW32" s="427">
        <f t="shared" si="10"/>
        <v>38</v>
      </c>
      <c r="DX32" s="427">
        <f t="shared" si="11"/>
        <v>0</v>
      </c>
      <c r="DY32" s="427">
        <f t="shared" si="12"/>
        <v>13</v>
      </c>
      <c r="DZ32" s="427">
        <f t="shared" si="13"/>
        <v>0</v>
      </c>
      <c r="EA32" s="428">
        <f t="shared" si="14"/>
        <v>26</v>
      </c>
      <c r="EB32" s="429">
        <f t="shared" si="15"/>
        <v>92</v>
      </c>
      <c r="EC32" s="429">
        <f t="shared" si="16"/>
        <v>0</v>
      </c>
      <c r="ED32" s="429">
        <f t="shared" si="17"/>
        <v>38</v>
      </c>
      <c r="EE32" s="429">
        <f t="shared" si="18"/>
        <v>0</v>
      </c>
      <c r="EF32" s="429">
        <f t="shared" si="19"/>
        <v>13</v>
      </c>
      <c r="EG32" s="429">
        <f t="shared" si="20"/>
        <v>0</v>
      </c>
      <c r="EH32" s="441"/>
      <c r="EJ32" s="443">
        <v>26</v>
      </c>
      <c r="EK32" s="448" t="s">
        <v>214</v>
      </c>
      <c r="EL32" s="449" t="s">
        <v>194</v>
      </c>
      <c r="EM32" s="450">
        <v>325000</v>
      </c>
      <c r="EN32" s="447">
        <f t="shared" si="21"/>
        <v>12500</v>
      </c>
      <c r="EO32" s="453">
        <v>0</v>
      </c>
      <c r="EP32" s="454">
        <v>0</v>
      </c>
      <c r="EQ32" s="455">
        <v>0</v>
      </c>
      <c r="ER32" s="455">
        <v>0</v>
      </c>
      <c r="ES32" s="456">
        <f t="shared" si="22"/>
        <v>12500</v>
      </c>
      <c r="ET32" s="456">
        <f t="shared" si="23"/>
        <v>26</v>
      </c>
      <c r="EU32" s="456">
        <f t="shared" si="24"/>
        <v>92</v>
      </c>
      <c r="EV32" s="456">
        <f t="shared" si="25"/>
        <v>0</v>
      </c>
      <c r="EW32" s="456">
        <f t="shared" si="26"/>
        <v>38</v>
      </c>
      <c r="EX32" s="456">
        <f t="shared" si="27"/>
        <v>0</v>
      </c>
      <c r="EY32" s="460">
        <f t="shared" si="28"/>
        <v>13</v>
      </c>
      <c r="EZ32" s="460">
        <f t="shared" si="29"/>
        <v>0</v>
      </c>
      <c r="FA32" s="447">
        <f t="shared" si="30"/>
        <v>400030.77</v>
      </c>
      <c r="FB32" s="447">
        <v>0</v>
      </c>
      <c r="FC32" s="447">
        <f t="shared" si="31"/>
        <v>725030.77</v>
      </c>
      <c r="FD32" s="447">
        <f t="shared" si="32"/>
        <v>652527.69000000006</v>
      </c>
      <c r="FE32" s="447">
        <f t="shared" si="33"/>
        <v>46505.538000000015</v>
      </c>
      <c r="FF32" s="447">
        <f t="shared" si="34"/>
        <v>72503.08</v>
      </c>
      <c r="FG32" s="463">
        <v>100000</v>
      </c>
      <c r="FH32" s="447">
        <f t="shared" si="35"/>
        <v>219008.62</v>
      </c>
      <c r="FI32" s="447">
        <v>0</v>
      </c>
      <c r="FJ32" s="447">
        <f t="shared" si="36"/>
        <v>506022.15</v>
      </c>
      <c r="FK32" s="464"/>
      <c r="FL32" s="447">
        <f t="shared" si="37"/>
        <v>29001.23</v>
      </c>
      <c r="FM32" s="447">
        <f t="shared" si="38"/>
        <v>3625.15</v>
      </c>
      <c r="FN32" s="447">
        <f t="shared" si="39"/>
        <v>72503.08</v>
      </c>
      <c r="FO32" s="447">
        <f t="shared" si="40"/>
        <v>105129.46</v>
      </c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</row>
    <row r="33" spans="1:463" ht="22.5" customHeight="1">
      <c r="A33" s="360">
        <v>25</v>
      </c>
      <c r="B33" s="361">
        <v>4</v>
      </c>
      <c r="C33" s="362" t="s">
        <v>215</v>
      </c>
      <c r="D33" s="363" t="s">
        <v>216</v>
      </c>
      <c r="E33" s="225" t="s">
        <v>190</v>
      </c>
      <c r="F33" s="367">
        <v>700000</v>
      </c>
      <c r="G33" s="365">
        <v>8</v>
      </c>
      <c r="H33" s="366">
        <v>1</v>
      </c>
      <c r="I33" s="373"/>
      <c r="J33" s="374"/>
      <c r="K33" s="375">
        <v>8</v>
      </c>
      <c r="L33" s="366">
        <v>1</v>
      </c>
      <c r="M33" s="373"/>
      <c r="N33" s="374"/>
      <c r="O33" s="375">
        <v>8</v>
      </c>
      <c r="P33" s="366">
        <v>4</v>
      </c>
      <c r="Q33" s="373"/>
      <c r="R33" s="374"/>
      <c r="S33" s="375">
        <v>8</v>
      </c>
      <c r="T33" s="366">
        <v>4</v>
      </c>
      <c r="U33" s="373"/>
      <c r="V33" s="374"/>
      <c r="W33" s="375">
        <v>8</v>
      </c>
      <c r="X33" s="366">
        <v>1</v>
      </c>
      <c r="Y33" s="373"/>
      <c r="Z33" s="374"/>
      <c r="AA33" s="375">
        <v>5</v>
      </c>
      <c r="AB33" s="366">
        <v>4</v>
      </c>
      <c r="AC33" s="373"/>
      <c r="AD33" s="382"/>
      <c r="AE33" s="380">
        <v>12</v>
      </c>
      <c r="AF33" s="381"/>
      <c r="AG33" s="365">
        <v>8</v>
      </c>
      <c r="AH33" s="366">
        <v>4</v>
      </c>
      <c r="AI33" s="373"/>
      <c r="AJ33" s="374"/>
      <c r="AK33" s="375">
        <v>8</v>
      </c>
      <c r="AL33" s="366">
        <v>1</v>
      </c>
      <c r="AM33" s="373"/>
      <c r="AN33" s="374"/>
      <c r="AO33" s="375">
        <v>8</v>
      </c>
      <c r="AP33" s="366">
        <v>1</v>
      </c>
      <c r="AQ33" s="373"/>
      <c r="AR33" s="374"/>
      <c r="AS33" s="375">
        <v>8</v>
      </c>
      <c r="AT33" s="366">
        <v>4</v>
      </c>
      <c r="AU33" s="373"/>
      <c r="AV33" s="374"/>
      <c r="AW33" s="375">
        <v>8</v>
      </c>
      <c r="AX33" s="366">
        <v>4</v>
      </c>
      <c r="AY33" s="373"/>
      <c r="AZ33" s="374"/>
      <c r="BA33" s="375">
        <v>5</v>
      </c>
      <c r="BB33" s="366">
        <v>4</v>
      </c>
      <c r="BC33" s="373"/>
      <c r="BD33" s="382"/>
      <c r="BE33" s="380">
        <v>9</v>
      </c>
      <c r="BF33" s="381"/>
      <c r="BG33" s="365">
        <v>8</v>
      </c>
      <c r="BH33" s="366">
        <v>4</v>
      </c>
      <c r="BI33" s="373"/>
      <c r="BJ33" s="374"/>
      <c r="BK33" s="375">
        <v>8</v>
      </c>
      <c r="BL33" s="366">
        <v>4</v>
      </c>
      <c r="BM33" s="373"/>
      <c r="BN33" s="374"/>
      <c r="BO33" s="375">
        <v>8</v>
      </c>
      <c r="BP33" s="366">
        <v>1</v>
      </c>
      <c r="BQ33" s="373"/>
      <c r="BR33" s="374"/>
      <c r="BS33" s="375">
        <v>8</v>
      </c>
      <c r="BT33" s="366">
        <v>1</v>
      </c>
      <c r="BU33" s="373"/>
      <c r="BV33" s="374"/>
      <c r="BW33" s="388">
        <v>12</v>
      </c>
      <c r="BX33" s="389"/>
      <c r="BY33" s="375">
        <v>5</v>
      </c>
      <c r="BZ33" s="366">
        <v>7</v>
      </c>
      <c r="CA33" s="373"/>
      <c r="CB33" s="382"/>
      <c r="CC33" s="380">
        <v>9</v>
      </c>
      <c r="CD33" s="381"/>
      <c r="CE33" s="398">
        <v>8</v>
      </c>
      <c r="CF33" s="366">
        <v>1</v>
      </c>
      <c r="CG33" s="373"/>
      <c r="CH33" s="399"/>
      <c r="CI33" s="365">
        <v>8</v>
      </c>
      <c r="CJ33" s="366">
        <v>4</v>
      </c>
      <c r="CK33" s="373"/>
      <c r="CL33" s="374"/>
      <c r="CM33" s="375">
        <v>8</v>
      </c>
      <c r="CN33" s="366">
        <v>4</v>
      </c>
      <c r="CO33" s="373"/>
      <c r="CP33" s="382"/>
      <c r="CQ33" s="402">
        <v>8</v>
      </c>
      <c r="CR33" s="366">
        <v>1</v>
      </c>
      <c r="CS33" s="408"/>
      <c r="CT33" s="409"/>
      <c r="CU33" s="402">
        <v>8</v>
      </c>
      <c r="CV33" s="366">
        <v>1</v>
      </c>
      <c r="CW33" s="410"/>
      <c r="CX33" s="411"/>
      <c r="CY33" s="402">
        <v>5</v>
      </c>
      <c r="CZ33" s="366">
        <v>7</v>
      </c>
      <c r="DA33" s="415"/>
      <c r="DB33" s="411"/>
      <c r="DC33" s="380">
        <v>12</v>
      </c>
      <c r="DD33" s="381"/>
      <c r="DE33" s="398">
        <v>8</v>
      </c>
      <c r="DF33" s="366">
        <v>1</v>
      </c>
      <c r="DG33" s="416"/>
      <c r="DH33" s="411"/>
      <c r="DI33" s="402">
        <v>8</v>
      </c>
      <c r="DJ33" s="366">
        <v>2</v>
      </c>
      <c r="DK33" s="416"/>
      <c r="DL33" s="411"/>
      <c r="DM33" s="424">
        <v>25</v>
      </c>
      <c r="DN33" s="424">
        <v>4</v>
      </c>
      <c r="DO33" s="424">
        <v>1</v>
      </c>
      <c r="DP33" s="425">
        <f t="shared" si="3"/>
        <v>188</v>
      </c>
      <c r="DQ33" s="427">
        <f t="shared" si="4"/>
        <v>0</v>
      </c>
      <c r="DR33" s="425">
        <f t="shared" si="5"/>
        <v>188</v>
      </c>
      <c r="DS33" s="163">
        <f t="shared" si="6"/>
        <v>25</v>
      </c>
      <c r="DT33" s="425">
        <f t="shared" si="7"/>
        <v>71</v>
      </c>
      <c r="DU33" s="427">
        <f t="shared" si="8"/>
        <v>0</v>
      </c>
      <c r="DV33" s="427">
        <f t="shared" si="9"/>
        <v>71</v>
      </c>
      <c r="DW33" s="427">
        <f t="shared" si="10"/>
        <v>42</v>
      </c>
      <c r="DX33" s="427">
        <f t="shared" si="11"/>
        <v>0</v>
      </c>
      <c r="DY33" s="427">
        <f t="shared" si="12"/>
        <v>12</v>
      </c>
      <c r="DZ33" s="427">
        <f t="shared" si="13"/>
        <v>0</v>
      </c>
      <c r="EA33" s="428">
        <f t="shared" si="14"/>
        <v>26</v>
      </c>
      <c r="EB33" s="429">
        <f t="shared" si="15"/>
        <v>71</v>
      </c>
      <c r="EC33" s="429">
        <f t="shared" si="16"/>
        <v>0</v>
      </c>
      <c r="ED33" s="429">
        <f t="shared" si="17"/>
        <v>42</v>
      </c>
      <c r="EE33" s="429">
        <f t="shared" si="18"/>
        <v>0</v>
      </c>
      <c r="EF33" s="429">
        <f t="shared" si="19"/>
        <v>12</v>
      </c>
      <c r="EG33" s="429">
        <f t="shared" si="20"/>
        <v>0</v>
      </c>
      <c r="EH33" s="441"/>
      <c r="EJ33" s="443">
        <v>28</v>
      </c>
      <c r="EK33" s="448" t="s">
        <v>215</v>
      </c>
      <c r="EL33" s="449" t="s">
        <v>216</v>
      </c>
      <c r="EM33" s="450">
        <v>700000</v>
      </c>
      <c r="EN33" s="447">
        <f t="shared" si="21"/>
        <v>26923.08</v>
      </c>
      <c r="EO33" s="453">
        <v>0</v>
      </c>
      <c r="EP33" s="454">
        <v>0</v>
      </c>
      <c r="EQ33" s="455">
        <v>0</v>
      </c>
      <c r="ER33" s="455">
        <v>0</v>
      </c>
      <c r="ES33" s="456">
        <f t="shared" si="22"/>
        <v>26923.08</v>
      </c>
      <c r="ET33" s="456">
        <f t="shared" si="23"/>
        <v>26</v>
      </c>
      <c r="EU33" s="456">
        <f t="shared" si="24"/>
        <v>71</v>
      </c>
      <c r="EV33" s="456">
        <f t="shared" si="25"/>
        <v>0</v>
      </c>
      <c r="EW33" s="456">
        <f t="shared" si="26"/>
        <v>42</v>
      </c>
      <c r="EX33" s="456">
        <f t="shared" si="27"/>
        <v>0</v>
      </c>
      <c r="EY33" s="460">
        <f t="shared" si="28"/>
        <v>12</v>
      </c>
      <c r="EZ33" s="460">
        <f t="shared" si="29"/>
        <v>0</v>
      </c>
      <c r="FA33" s="447">
        <f t="shared" si="30"/>
        <v>770059.24</v>
      </c>
      <c r="FB33" s="447">
        <v>0</v>
      </c>
      <c r="FC33" s="447">
        <f t="shared" si="31"/>
        <v>1470059.32</v>
      </c>
      <c r="FD33" s="447">
        <f t="shared" si="32"/>
        <v>1323053.3900000001</v>
      </c>
      <c r="FE33" s="447">
        <f t="shared" si="33"/>
        <v>224916.01700000005</v>
      </c>
      <c r="FF33" s="447">
        <f t="shared" si="34"/>
        <v>147005.93</v>
      </c>
      <c r="FG33" s="463">
        <v>100000</v>
      </c>
      <c r="FH33" s="447">
        <f t="shared" si="35"/>
        <v>471921.95</v>
      </c>
      <c r="FI33" s="447">
        <v>0</v>
      </c>
      <c r="FJ33" s="447">
        <f t="shared" si="36"/>
        <v>998137.37</v>
      </c>
      <c r="FK33" s="464"/>
      <c r="FL33" s="447">
        <f t="shared" si="37"/>
        <v>58802.37</v>
      </c>
      <c r="FM33" s="447">
        <f t="shared" si="38"/>
        <v>7350.3</v>
      </c>
      <c r="FN33" s="447">
        <f t="shared" si="39"/>
        <v>147005.93</v>
      </c>
      <c r="FO33" s="447">
        <f t="shared" si="40"/>
        <v>213158.59999999998</v>
      </c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</row>
    <row r="34" spans="1:463" ht="22.5" customHeight="1">
      <c r="A34" s="360">
        <v>26</v>
      </c>
      <c r="B34" s="361">
        <v>4</v>
      </c>
      <c r="C34" s="362" t="s">
        <v>217</v>
      </c>
      <c r="D34" s="363" t="s">
        <v>216</v>
      </c>
      <c r="E34" s="225" t="s">
        <v>190</v>
      </c>
      <c r="F34" s="367">
        <v>700000</v>
      </c>
      <c r="G34" s="365">
        <v>8</v>
      </c>
      <c r="H34" s="366">
        <v>4</v>
      </c>
      <c r="I34" s="373"/>
      <c r="J34" s="374"/>
      <c r="K34" s="375">
        <v>8</v>
      </c>
      <c r="L34" s="366">
        <v>4</v>
      </c>
      <c r="M34" s="373"/>
      <c r="N34" s="374"/>
      <c r="O34" s="375">
        <v>8</v>
      </c>
      <c r="P34" s="366">
        <v>1</v>
      </c>
      <c r="Q34" s="373"/>
      <c r="R34" s="374"/>
      <c r="S34" s="375">
        <v>8</v>
      </c>
      <c r="T34" s="366">
        <v>1</v>
      </c>
      <c r="U34" s="373"/>
      <c r="V34" s="374"/>
      <c r="W34" s="375">
        <v>8</v>
      </c>
      <c r="X34" s="366">
        <v>4</v>
      </c>
      <c r="Y34" s="373"/>
      <c r="Z34" s="374"/>
      <c r="AA34" s="375">
        <v>5</v>
      </c>
      <c r="AB34" s="366">
        <v>7</v>
      </c>
      <c r="AC34" s="373"/>
      <c r="AD34" s="382"/>
      <c r="AE34" s="380">
        <v>9</v>
      </c>
      <c r="AF34" s="381"/>
      <c r="AG34" s="365">
        <v>8</v>
      </c>
      <c r="AH34" s="366">
        <v>1</v>
      </c>
      <c r="AI34" s="373"/>
      <c r="AJ34" s="374"/>
      <c r="AK34" s="375">
        <v>8</v>
      </c>
      <c r="AL34" s="366">
        <v>4</v>
      </c>
      <c r="AM34" s="373"/>
      <c r="AN34" s="374"/>
      <c r="AO34" s="375">
        <v>8</v>
      </c>
      <c r="AP34" s="366">
        <v>4</v>
      </c>
      <c r="AQ34" s="373"/>
      <c r="AR34" s="374"/>
      <c r="AS34" s="375">
        <v>8</v>
      </c>
      <c r="AT34" s="366">
        <v>1</v>
      </c>
      <c r="AU34" s="373"/>
      <c r="AV34" s="374"/>
      <c r="AW34" s="375">
        <v>8</v>
      </c>
      <c r="AX34" s="366">
        <v>1</v>
      </c>
      <c r="AY34" s="373"/>
      <c r="AZ34" s="374"/>
      <c r="BA34" s="375">
        <v>5</v>
      </c>
      <c r="BB34" s="366">
        <v>4</v>
      </c>
      <c r="BC34" s="373"/>
      <c r="BD34" s="382"/>
      <c r="BE34" s="380">
        <v>12</v>
      </c>
      <c r="BF34" s="381"/>
      <c r="BG34" s="365">
        <v>8</v>
      </c>
      <c r="BH34" s="366">
        <v>1</v>
      </c>
      <c r="BI34" s="373"/>
      <c r="BJ34" s="374"/>
      <c r="BK34" s="375">
        <v>8</v>
      </c>
      <c r="BL34" s="366">
        <v>1</v>
      </c>
      <c r="BM34" s="373"/>
      <c r="BN34" s="374"/>
      <c r="BO34" s="375">
        <v>8</v>
      </c>
      <c r="BP34" s="366">
        <v>4</v>
      </c>
      <c r="BQ34" s="373"/>
      <c r="BR34" s="374"/>
      <c r="BS34" s="375">
        <v>8</v>
      </c>
      <c r="BT34" s="366">
        <v>4</v>
      </c>
      <c r="BU34" s="373"/>
      <c r="BV34" s="374"/>
      <c r="BW34" s="388">
        <v>10</v>
      </c>
      <c r="BX34" s="389"/>
      <c r="BY34" s="375">
        <v>5</v>
      </c>
      <c r="BZ34" s="366">
        <v>4</v>
      </c>
      <c r="CA34" s="373"/>
      <c r="CB34" s="382"/>
      <c r="CC34" s="380">
        <v>12</v>
      </c>
      <c r="CD34" s="381"/>
      <c r="CE34" s="398">
        <v>8</v>
      </c>
      <c r="CF34" s="366">
        <v>4</v>
      </c>
      <c r="CG34" s="373"/>
      <c r="CH34" s="399"/>
      <c r="CI34" s="365">
        <v>8</v>
      </c>
      <c r="CJ34" s="366">
        <v>1</v>
      </c>
      <c r="CK34" s="373"/>
      <c r="CL34" s="374"/>
      <c r="CM34" s="375">
        <v>8</v>
      </c>
      <c r="CN34" s="366">
        <v>1</v>
      </c>
      <c r="CO34" s="373"/>
      <c r="CP34" s="382"/>
      <c r="CQ34" s="402">
        <v>8</v>
      </c>
      <c r="CR34" s="366">
        <v>4</v>
      </c>
      <c r="CS34" s="408"/>
      <c r="CT34" s="409"/>
      <c r="CU34" s="402">
        <v>8</v>
      </c>
      <c r="CV34" s="366">
        <v>4</v>
      </c>
      <c r="CW34" s="410"/>
      <c r="CX34" s="411"/>
      <c r="CY34" s="402">
        <v>5</v>
      </c>
      <c r="CZ34" s="366">
        <v>4</v>
      </c>
      <c r="DA34" s="415"/>
      <c r="DB34" s="411"/>
      <c r="DC34" s="380">
        <v>9</v>
      </c>
      <c r="DD34" s="381"/>
      <c r="DE34" s="398">
        <v>8</v>
      </c>
      <c r="DF34" s="366">
        <v>4</v>
      </c>
      <c r="DG34" s="416"/>
      <c r="DH34" s="411"/>
      <c r="DI34" s="402">
        <v>8</v>
      </c>
      <c r="DJ34" s="366">
        <v>1</v>
      </c>
      <c r="DK34" s="416"/>
      <c r="DL34" s="411"/>
      <c r="DM34" s="424">
        <v>25</v>
      </c>
      <c r="DN34" s="424">
        <v>4</v>
      </c>
      <c r="DO34" s="424">
        <v>1</v>
      </c>
      <c r="DP34" s="425">
        <f t="shared" si="3"/>
        <v>188</v>
      </c>
      <c r="DQ34" s="427">
        <f t="shared" si="4"/>
        <v>0</v>
      </c>
      <c r="DR34" s="425">
        <f t="shared" si="5"/>
        <v>188</v>
      </c>
      <c r="DS34" s="163">
        <f t="shared" si="6"/>
        <v>25</v>
      </c>
      <c r="DT34" s="425">
        <f t="shared" si="7"/>
        <v>73</v>
      </c>
      <c r="DU34" s="427">
        <f t="shared" si="8"/>
        <v>0</v>
      </c>
      <c r="DV34" s="427">
        <f t="shared" si="9"/>
        <v>73</v>
      </c>
      <c r="DW34" s="427">
        <f t="shared" si="10"/>
        <v>42</v>
      </c>
      <c r="DX34" s="427">
        <f t="shared" si="11"/>
        <v>0</v>
      </c>
      <c r="DY34" s="427">
        <f t="shared" si="12"/>
        <v>10</v>
      </c>
      <c r="DZ34" s="427">
        <f t="shared" si="13"/>
        <v>0</v>
      </c>
      <c r="EA34" s="428">
        <f t="shared" si="14"/>
        <v>26</v>
      </c>
      <c r="EB34" s="429">
        <f t="shared" si="15"/>
        <v>73</v>
      </c>
      <c r="EC34" s="429">
        <f t="shared" si="16"/>
        <v>0</v>
      </c>
      <c r="ED34" s="429">
        <f t="shared" si="17"/>
        <v>42</v>
      </c>
      <c r="EE34" s="429">
        <f t="shared" si="18"/>
        <v>0</v>
      </c>
      <c r="EF34" s="429">
        <f t="shared" si="19"/>
        <v>10</v>
      </c>
      <c r="EG34" s="429">
        <f t="shared" si="20"/>
        <v>0</v>
      </c>
      <c r="EH34" s="441"/>
      <c r="EJ34" s="443">
        <v>29</v>
      </c>
      <c r="EK34" s="448" t="s">
        <v>217</v>
      </c>
      <c r="EL34" s="449" t="s">
        <v>216</v>
      </c>
      <c r="EM34" s="450">
        <v>700000</v>
      </c>
      <c r="EN34" s="447">
        <f t="shared" si="21"/>
        <v>26923.08</v>
      </c>
      <c r="EO34" s="453">
        <v>0</v>
      </c>
      <c r="EP34" s="454">
        <v>0</v>
      </c>
      <c r="EQ34" s="455">
        <v>0</v>
      </c>
      <c r="ER34" s="455">
        <v>0</v>
      </c>
      <c r="ES34" s="456">
        <f t="shared" si="22"/>
        <v>26923.08</v>
      </c>
      <c r="ET34" s="456">
        <f t="shared" si="23"/>
        <v>26</v>
      </c>
      <c r="EU34" s="456">
        <f t="shared" si="24"/>
        <v>73</v>
      </c>
      <c r="EV34" s="456">
        <f t="shared" si="25"/>
        <v>0</v>
      </c>
      <c r="EW34" s="456">
        <f t="shared" si="26"/>
        <v>42</v>
      </c>
      <c r="EX34" s="456">
        <f t="shared" si="27"/>
        <v>0</v>
      </c>
      <c r="EY34" s="460">
        <f t="shared" si="28"/>
        <v>10</v>
      </c>
      <c r="EZ34" s="460">
        <f t="shared" si="29"/>
        <v>0</v>
      </c>
      <c r="FA34" s="447">
        <f t="shared" si="30"/>
        <v>766469.22</v>
      </c>
      <c r="FB34" s="447">
        <v>0</v>
      </c>
      <c r="FC34" s="447">
        <f t="shared" si="31"/>
        <v>1466469.3</v>
      </c>
      <c r="FD34" s="447">
        <f t="shared" si="32"/>
        <v>1319822.3700000001</v>
      </c>
      <c r="FE34" s="447">
        <f t="shared" si="33"/>
        <v>223946.71100000001</v>
      </c>
      <c r="FF34" s="447">
        <f t="shared" si="34"/>
        <v>146646.93</v>
      </c>
      <c r="FG34" s="463">
        <v>100000</v>
      </c>
      <c r="FH34" s="447">
        <f t="shared" si="35"/>
        <v>470593.64</v>
      </c>
      <c r="FI34" s="447">
        <v>0</v>
      </c>
      <c r="FJ34" s="447">
        <f t="shared" si="36"/>
        <v>995875.66</v>
      </c>
      <c r="FK34" s="464"/>
      <c r="FL34" s="447">
        <f t="shared" si="37"/>
        <v>58658.77</v>
      </c>
      <c r="FM34" s="447">
        <f t="shared" si="38"/>
        <v>7332.35</v>
      </c>
      <c r="FN34" s="447">
        <f t="shared" si="39"/>
        <v>146646.93</v>
      </c>
      <c r="FO34" s="447">
        <f t="shared" si="40"/>
        <v>212638.05</v>
      </c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</row>
    <row r="35" spans="1:463" ht="22.5" customHeight="1">
      <c r="A35" s="360">
        <v>27</v>
      </c>
      <c r="B35" s="361">
        <v>7</v>
      </c>
      <c r="C35" s="362" t="s">
        <v>218</v>
      </c>
      <c r="D35" s="363" t="s">
        <v>219</v>
      </c>
      <c r="E35" s="225" t="s">
        <v>190</v>
      </c>
      <c r="F35" s="367">
        <v>390000</v>
      </c>
      <c r="G35" s="365"/>
      <c r="H35" s="366"/>
      <c r="I35" s="373">
        <v>8</v>
      </c>
      <c r="J35" s="374">
        <v>4</v>
      </c>
      <c r="K35" s="375"/>
      <c r="L35" s="366"/>
      <c r="M35" s="373">
        <v>8</v>
      </c>
      <c r="N35" s="374">
        <v>4</v>
      </c>
      <c r="O35" s="375"/>
      <c r="P35" s="366"/>
      <c r="Q35" s="373">
        <v>8</v>
      </c>
      <c r="R35" s="374">
        <v>4</v>
      </c>
      <c r="S35" s="375"/>
      <c r="T35" s="366"/>
      <c r="U35" s="373">
        <v>8</v>
      </c>
      <c r="V35" s="374">
        <v>4</v>
      </c>
      <c r="W35" s="375"/>
      <c r="X35" s="366"/>
      <c r="Y35" s="373">
        <v>8</v>
      </c>
      <c r="Z35" s="374">
        <v>4</v>
      </c>
      <c r="AA35" s="375"/>
      <c r="AB35" s="366"/>
      <c r="AC35" s="373">
        <v>5</v>
      </c>
      <c r="AD35" s="382">
        <v>7</v>
      </c>
      <c r="AE35" s="380"/>
      <c r="AF35" s="381">
        <v>12</v>
      </c>
      <c r="AG35" s="365"/>
      <c r="AH35" s="366"/>
      <c r="AI35" s="373">
        <v>8</v>
      </c>
      <c r="AJ35" s="374">
        <v>4</v>
      </c>
      <c r="AK35" s="375"/>
      <c r="AL35" s="366"/>
      <c r="AM35" s="373">
        <v>8</v>
      </c>
      <c r="AN35" s="374">
        <v>4</v>
      </c>
      <c r="AO35" s="375"/>
      <c r="AP35" s="366"/>
      <c r="AQ35" s="373">
        <v>8</v>
      </c>
      <c r="AR35" s="374">
        <v>4</v>
      </c>
      <c r="AS35" s="375"/>
      <c r="AT35" s="366"/>
      <c r="AU35" s="373">
        <v>8</v>
      </c>
      <c r="AV35" s="374">
        <v>4</v>
      </c>
      <c r="AW35" s="375"/>
      <c r="AX35" s="366"/>
      <c r="AY35" s="373">
        <v>8</v>
      </c>
      <c r="AZ35" s="374">
        <v>4</v>
      </c>
      <c r="BA35" s="375"/>
      <c r="BB35" s="366"/>
      <c r="BC35" s="373">
        <v>5</v>
      </c>
      <c r="BD35" s="382">
        <v>7</v>
      </c>
      <c r="BE35" s="380"/>
      <c r="BF35" s="381">
        <v>11</v>
      </c>
      <c r="BG35" s="365"/>
      <c r="BH35" s="366"/>
      <c r="BI35" s="373">
        <v>8</v>
      </c>
      <c r="BJ35" s="374">
        <v>4</v>
      </c>
      <c r="BK35" s="375"/>
      <c r="BL35" s="366"/>
      <c r="BM35" s="373">
        <v>8</v>
      </c>
      <c r="BN35" s="374">
        <v>4</v>
      </c>
      <c r="BO35" s="375"/>
      <c r="BP35" s="366"/>
      <c r="BQ35" s="373">
        <v>8</v>
      </c>
      <c r="BR35" s="374">
        <v>4</v>
      </c>
      <c r="BS35" s="375"/>
      <c r="BT35" s="366"/>
      <c r="BU35" s="373">
        <v>8</v>
      </c>
      <c r="BV35" s="374">
        <v>4</v>
      </c>
      <c r="BW35" s="388"/>
      <c r="BX35" s="389">
        <v>12</v>
      </c>
      <c r="BY35" s="375"/>
      <c r="BZ35" s="366"/>
      <c r="CA35" s="373">
        <v>5</v>
      </c>
      <c r="CB35" s="382">
        <v>7</v>
      </c>
      <c r="CC35" s="380"/>
      <c r="CD35" s="381">
        <v>12</v>
      </c>
      <c r="CE35" s="398"/>
      <c r="CF35" s="366"/>
      <c r="CG35" s="373">
        <v>8</v>
      </c>
      <c r="CH35" s="399">
        <v>4</v>
      </c>
      <c r="CI35" s="365"/>
      <c r="CJ35" s="366"/>
      <c r="CK35" s="373">
        <v>8</v>
      </c>
      <c r="CL35" s="374">
        <v>4</v>
      </c>
      <c r="CM35" s="375"/>
      <c r="CN35" s="366"/>
      <c r="CO35" s="373">
        <v>8</v>
      </c>
      <c r="CP35" s="382">
        <v>4</v>
      </c>
      <c r="CQ35" s="402"/>
      <c r="CR35" s="366"/>
      <c r="CS35" s="408">
        <v>8</v>
      </c>
      <c r="CT35" s="409">
        <v>4</v>
      </c>
      <c r="CU35" s="402"/>
      <c r="CV35" s="366"/>
      <c r="CW35" s="410">
        <v>8</v>
      </c>
      <c r="CX35" s="411">
        <v>4</v>
      </c>
      <c r="CY35" s="402"/>
      <c r="CZ35" s="366"/>
      <c r="DA35" s="415">
        <v>5</v>
      </c>
      <c r="DB35" s="411">
        <v>7</v>
      </c>
      <c r="DC35" s="380"/>
      <c r="DD35" s="381">
        <v>12</v>
      </c>
      <c r="DE35" s="398"/>
      <c r="DF35" s="366"/>
      <c r="DG35" s="416">
        <v>8</v>
      </c>
      <c r="DH35" s="411">
        <v>4</v>
      </c>
      <c r="DI35" s="402"/>
      <c r="DJ35" s="366"/>
      <c r="DK35" s="416">
        <v>8</v>
      </c>
      <c r="DL35" s="411">
        <v>4</v>
      </c>
      <c r="DM35" s="424">
        <v>25</v>
      </c>
      <c r="DN35" s="424">
        <v>4</v>
      </c>
      <c r="DO35" s="424">
        <v>1</v>
      </c>
      <c r="DP35" s="425">
        <f t="shared" si="3"/>
        <v>0</v>
      </c>
      <c r="DQ35" s="427">
        <f t="shared" si="4"/>
        <v>188</v>
      </c>
      <c r="DR35" s="425">
        <f t="shared" si="5"/>
        <v>188</v>
      </c>
      <c r="DS35" s="163">
        <f t="shared" si="6"/>
        <v>25</v>
      </c>
      <c r="DT35" s="425">
        <f t="shared" si="7"/>
        <v>0</v>
      </c>
      <c r="DU35" s="427">
        <f t="shared" si="8"/>
        <v>112</v>
      </c>
      <c r="DV35" s="427">
        <f t="shared" si="9"/>
        <v>112</v>
      </c>
      <c r="DW35" s="427">
        <f t="shared" si="10"/>
        <v>0</v>
      </c>
      <c r="DX35" s="427">
        <f t="shared" si="11"/>
        <v>47</v>
      </c>
      <c r="DY35" s="427">
        <f t="shared" si="12"/>
        <v>0</v>
      </c>
      <c r="DZ35" s="427">
        <f t="shared" si="13"/>
        <v>12</v>
      </c>
      <c r="EA35" s="428">
        <f t="shared" si="14"/>
        <v>26</v>
      </c>
      <c r="EB35" s="429">
        <f t="shared" si="15"/>
        <v>0</v>
      </c>
      <c r="EC35" s="429">
        <f t="shared" si="16"/>
        <v>112</v>
      </c>
      <c r="ED35" s="429">
        <f t="shared" si="17"/>
        <v>0</v>
      </c>
      <c r="EE35" s="429">
        <f t="shared" si="18"/>
        <v>47</v>
      </c>
      <c r="EF35" s="429">
        <f t="shared" si="19"/>
        <v>0</v>
      </c>
      <c r="EG35" s="429">
        <f t="shared" si="20"/>
        <v>12</v>
      </c>
      <c r="EH35" s="441"/>
      <c r="EJ35" s="443">
        <v>30</v>
      </c>
      <c r="EK35" s="448" t="s">
        <v>218</v>
      </c>
      <c r="EL35" s="449" t="s">
        <v>219</v>
      </c>
      <c r="EM35" s="450">
        <v>390000</v>
      </c>
      <c r="EN35" s="447">
        <f t="shared" si="21"/>
        <v>15000</v>
      </c>
      <c r="EO35" s="453">
        <v>0</v>
      </c>
      <c r="EP35" s="454">
        <v>0</v>
      </c>
      <c r="EQ35" s="455">
        <v>0</v>
      </c>
      <c r="ER35" s="455">
        <v>0</v>
      </c>
      <c r="ES35" s="456">
        <f t="shared" si="22"/>
        <v>15000</v>
      </c>
      <c r="ET35" s="456">
        <f t="shared" si="23"/>
        <v>26</v>
      </c>
      <c r="EU35" s="456">
        <f t="shared" si="24"/>
        <v>0</v>
      </c>
      <c r="EV35" s="456">
        <f t="shared" si="25"/>
        <v>112</v>
      </c>
      <c r="EW35" s="456">
        <f t="shared" si="26"/>
        <v>0</v>
      </c>
      <c r="EX35" s="456">
        <f t="shared" si="27"/>
        <v>47</v>
      </c>
      <c r="EY35" s="460">
        <f t="shared" si="28"/>
        <v>0</v>
      </c>
      <c r="EZ35" s="460">
        <f t="shared" si="29"/>
        <v>12</v>
      </c>
      <c r="FA35" s="447">
        <f t="shared" si="30"/>
        <v>589145.31999999995</v>
      </c>
      <c r="FB35" s="447">
        <v>0</v>
      </c>
      <c r="FC35" s="447">
        <f t="shared" si="31"/>
        <v>979145.32</v>
      </c>
      <c r="FD35" s="447">
        <f t="shared" si="32"/>
        <v>881230.78999999992</v>
      </c>
      <c r="FE35" s="447">
        <f t="shared" si="33"/>
        <v>98307.69749999998</v>
      </c>
      <c r="FF35" s="447">
        <f t="shared" si="34"/>
        <v>97914.53</v>
      </c>
      <c r="FG35" s="463">
        <v>100000</v>
      </c>
      <c r="FH35" s="447">
        <f t="shared" si="35"/>
        <v>296222.23</v>
      </c>
      <c r="FI35" s="447">
        <v>0</v>
      </c>
      <c r="FJ35" s="447">
        <f t="shared" si="36"/>
        <v>682923.09</v>
      </c>
      <c r="FK35" s="464"/>
      <c r="FL35" s="447">
        <f t="shared" si="37"/>
        <v>39165.81</v>
      </c>
      <c r="FM35" s="447">
        <f t="shared" si="38"/>
        <v>4895.7299999999996</v>
      </c>
      <c r="FN35" s="447">
        <f t="shared" si="39"/>
        <v>97914.53</v>
      </c>
      <c r="FO35" s="447">
        <f t="shared" si="40"/>
        <v>141976.07</v>
      </c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</row>
    <row r="36" spans="1:463" ht="22.5" customHeight="1">
      <c r="A36" s="360">
        <v>28</v>
      </c>
      <c r="B36" s="361">
        <v>7</v>
      </c>
      <c r="C36" s="362" t="s">
        <v>220</v>
      </c>
      <c r="D36" s="363" t="s">
        <v>219</v>
      </c>
      <c r="E36" s="225" t="s">
        <v>190</v>
      </c>
      <c r="F36" s="367">
        <v>390000</v>
      </c>
      <c r="G36" s="365"/>
      <c r="H36" s="366"/>
      <c r="I36" s="373">
        <v>8</v>
      </c>
      <c r="J36" s="374">
        <v>4</v>
      </c>
      <c r="K36" s="375"/>
      <c r="L36" s="366"/>
      <c r="M36" s="373">
        <v>8</v>
      </c>
      <c r="N36" s="374">
        <v>4</v>
      </c>
      <c r="O36" s="375"/>
      <c r="P36" s="366"/>
      <c r="Q36" s="373">
        <v>8</v>
      </c>
      <c r="R36" s="374">
        <v>4</v>
      </c>
      <c r="S36" s="375"/>
      <c r="T36" s="366"/>
      <c r="U36" s="373">
        <v>8</v>
      </c>
      <c r="V36" s="374">
        <v>4</v>
      </c>
      <c r="W36" s="375"/>
      <c r="X36" s="366"/>
      <c r="Y36" s="373">
        <v>8</v>
      </c>
      <c r="Z36" s="374">
        <v>4</v>
      </c>
      <c r="AA36" s="375"/>
      <c r="AB36" s="366"/>
      <c r="AC36" s="373">
        <v>5</v>
      </c>
      <c r="AD36" s="382">
        <v>7</v>
      </c>
      <c r="AE36" s="380"/>
      <c r="AF36" s="381">
        <v>12</v>
      </c>
      <c r="AG36" s="365"/>
      <c r="AH36" s="366"/>
      <c r="AI36" s="373">
        <v>8</v>
      </c>
      <c r="AJ36" s="374">
        <v>4</v>
      </c>
      <c r="AK36" s="375"/>
      <c r="AL36" s="366"/>
      <c r="AM36" s="373">
        <v>8</v>
      </c>
      <c r="AN36" s="374">
        <v>4</v>
      </c>
      <c r="AO36" s="375"/>
      <c r="AP36" s="366"/>
      <c r="AQ36" s="373">
        <v>8</v>
      </c>
      <c r="AR36" s="374">
        <v>4</v>
      </c>
      <c r="AS36" s="375"/>
      <c r="AT36" s="366"/>
      <c r="AU36" s="373">
        <v>8</v>
      </c>
      <c r="AV36" s="374">
        <v>4</v>
      </c>
      <c r="AW36" s="375"/>
      <c r="AX36" s="366"/>
      <c r="AY36" s="373">
        <v>8</v>
      </c>
      <c r="AZ36" s="374">
        <v>4</v>
      </c>
      <c r="BA36" s="375"/>
      <c r="BB36" s="366"/>
      <c r="BC36" s="373">
        <v>5</v>
      </c>
      <c r="BD36" s="382">
        <v>7</v>
      </c>
      <c r="BE36" s="380"/>
      <c r="BF36" s="381">
        <v>11</v>
      </c>
      <c r="BG36" s="365"/>
      <c r="BH36" s="366"/>
      <c r="BI36" s="373">
        <v>8</v>
      </c>
      <c r="BJ36" s="374">
        <v>4</v>
      </c>
      <c r="BK36" s="375"/>
      <c r="BL36" s="366"/>
      <c r="BM36" s="373">
        <v>8</v>
      </c>
      <c r="BN36" s="374">
        <v>4</v>
      </c>
      <c r="BO36" s="375"/>
      <c r="BP36" s="366"/>
      <c r="BQ36" s="373">
        <v>8</v>
      </c>
      <c r="BR36" s="374">
        <v>4</v>
      </c>
      <c r="BS36" s="375"/>
      <c r="BT36" s="366"/>
      <c r="BU36" s="373">
        <v>8</v>
      </c>
      <c r="BV36" s="374">
        <v>4</v>
      </c>
      <c r="BW36" s="388"/>
      <c r="BX36" s="389">
        <v>12</v>
      </c>
      <c r="BY36" s="375"/>
      <c r="BZ36" s="366"/>
      <c r="CA36" s="373">
        <v>5</v>
      </c>
      <c r="CB36" s="382">
        <v>7</v>
      </c>
      <c r="CC36" s="380"/>
      <c r="CD36" s="381">
        <v>12</v>
      </c>
      <c r="CE36" s="398"/>
      <c r="CF36" s="366"/>
      <c r="CG36" s="373">
        <v>8</v>
      </c>
      <c r="CH36" s="399">
        <v>4</v>
      </c>
      <c r="CI36" s="365"/>
      <c r="CJ36" s="366"/>
      <c r="CK36" s="373">
        <v>8</v>
      </c>
      <c r="CL36" s="374">
        <v>4</v>
      </c>
      <c r="CM36" s="375"/>
      <c r="CN36" s="366"/>
      <c r="CO36" s="373">
        <v>8</v>
      </c>
      <c r="CP36" s="382">
        <v>4</v>
      </c>
      <c r="CQ36" s="402"/>
      <c r="CR36" s="366"/>
      <c r="CS36" s="408">
        <v>8</v>
      </c>
      <c r="CT36" s="409">
        <v>4</v>
      </c>
      <c r="CU36" s="402"/>
      <c r="CV36" s="366"/>
      <c r="CW36" s="410">
        <v>8</v>
      </c>
      <c r="CX36" s="411">
        <v>4</v>
      </c>
      <c r="CY36" s="402"/>
      <c r="CZ36" s="366"/>
      <c r="DA36" s="415">
        <v>5</v>
      </c>
      <c r="DB36" s="411">
        <v>7</v>
      </c>
      <c r="DC36" s="380"/>
      <c r="DD36" s="381">
        <v>12</v>
      </c>
      <c r="DE36" s="398"/>
      <c r="DF36" s="366"/>
      <c r="DG36" s="416">
        <v>8</v>
      </c>
      <c r="DH36" s="411">
        <v>4</v>
      </c>
      <c r="DI36" s="402"/>
      <c r="DJ36" s="366"/>
      <c r="DK36" s="416">
        <v>8</v>
      </c>
      <c r="DL36" s="411">
        <v>4</v>
      </c>
      <c r="DM36" s="424">
        <v>25</v>
      </c>
      <c r="DN36" s="424">
        <v>4</v>
      </c>
      <c r="DO36" s="424">
        <v>1</v>
      </c>
      <c r="DP36" s="425">
        <f t="shared" si="3"/>
        <v>0</v>
      </c>
      <c r="DQ36" s="427">
        <f t="shared" si="4"/>
        <v>188</v>
      </c>
      <c r="DR36" s="425">
        <f t="shared" si="5"/>
        <v>188</v>
      </c>
      <c r="DS36" s="163">
        <f t="shared" si="6"/>
        <v>25</v>
      </c>
      <c r="DT36" s="425">
        <f t="shared" si="7"/>
        <v>0</v>
      </c>
      <c r="DU36" s="427">
        <f t="shared" si="8"/>
        <v>112</v>
      </c>
      <c r="DV36" s="427">
        <f t="shared" si="9"/>
        <v>112</v>
      </c>
      <c r="DW36" s="427">
        <f t="shared" si="10"/>
        <v>0</v>
      </c>
      <c r="DX36" s="427">
        <f t="shared" si="11"/>
        <v>47</v>
      </c>
      <c r="DY36" s="427">
        <f t="shared" si="12"/>
        <v>0</v>
      </c>
      <c r="DZ36" s="427">
        <f t="shared" si="13"/>
        <v>12</v>
      </c>
      <c r="EA36" s="428">
        <f t="shared" si="14"/>
        <v>26</v>
      </c>
      <c r="EB36" s="429">
        <f t="shared" si="15"/>
        <v>0</v>
      </c>
      <c r="EC36" s="429">
        <f t="shared" si="16"/>
        <v>112</v>
      </c>
      <c r="ED36" s="429">
        <f t="shared" si="17"/>
        <v>0</v>
      </c>
      <c r="EE36" s="429">
        <f t="shared" si="18"/>
        <v>47</v>
      </c>
      <c r="EF36" s="429">
        <f t="shared" si="19"/>
        <v>0</v>
      </c>
      <c r="EG36" s="429">
        <f t="shared" si="20"/>
        <v>12</v>
      </c>
      <c r="EH36" s="441"/>
      <c r="EJ36" s="443">
        <v>31</v>
      </c>
      <c r="EK36" s="448" t="s">
        <v>220</v>
      </c>
      <c r="EL36" s="449" t="s">
        <v>219</v>
      </c>
      <c r="EM36" s="450">
        <v>390000</v>
      </c>
      <c r="EN36" s="447">
        <f t="shared" si="21"/>
        <v>15000</v>
      </c>
      <c r="EO36" s="453">
        <v>0</v>
      </c>
      <c r="EP36" s="454">
        <v>0</v>
      </c>
      <c r="EQ36" s="455">
        <v>0</v>
      </c>
      <c r="ER36" s="455">
        <v>0</v>
      </c>
      <c r="ES36" s="456">
        <f t="shared" si="22"/>
        <v>15000</v>
      </c>
      <c r="ET36" s="456">
        <f t="shared" si="23"/>
        <v>26</v>
      </c>
      <c r="EU36" s="456">
        <f t="shared" si="24"/>
        <v>0</v>
      </c>
      <c r="EV36" s="456">
        <f t="shared" si="25"/>
        <v>112</v>
      </c>
      <c r="EW36" s="456">
        <f t="shared" si="26"/>
        <v>0</v>
      </c>
      <c r="EX36" s="456">
        <f t="shared" si="27"/>
        <v>47</v>
      </c>
      <c r="EY36" s="460">
        <f t="shared" si="28"/>
        <v>0</v>
      </c>
      <c r="EZ36" s="460">
        <f t="shared" si="29"/>
        <v>12</v>
      </c>
      <c r="FA36" s="447">
        <f t="shared" si="30"/>
        <v>589145.31999999995</v>
      </c>
      <c r="FB36" s="447">
        <v>0</v>
      </c>
      <c r="FC36" s="447">
        <f t="shared" si="31"/>
        <v>979145.32</v>
      </c>
      <c r="FD36" s="447">
        <f t="shared" si="32"/>
        <v>881230.78999999992</v>
      </c>
      <c r="FE36" s="447">
        <f t="shared" si="33"/>
        <v>98307.69749999998</v>
      </c>
      <c r="FF36" s="447">
        <f t="shared" si="34"/>
        <v>97914.53</v>
      </c>
      <c r="FG36" s="463">
        <v>100000</v>
      </c>
      <c r="FH36" s="447">
        <f t="shared" si="35"/>
        <v>296222.23</v>
      </c>
      <c r="FI36" s="447">
        <v>0</v>
      </c>
      <c r="FJ36" s="447">
        <f t="shared" si="36"/>
        <v>682923.09</v>
      </c>
      <c r="FK36" s="464"/>
      <c r="FL36" s="447">
        <f t="shared" si="37"/>
        <v>39165.81</v>
      </c>
      <c r="FM36" s="447">
        <f t="shared" si="38"/>
        <v>4895.7299999999996</v>
      </c>
      <c r="FN36" s="447">
        <f t="shared" si="39"/>
        <v>97914.53</v>
      </c>
      <c r="FO36" s="447">
        <f t="shared" si="40"/>
        <v>141976.07</v>
      </c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</row>
    <row r="37" spans="1:463" ht="22.5" customHeight="1">
      <c r="A37" s="360">
        <v>29</v>
      </c>
      <c r="B37" s="361">
        <v>3</v>
      </c>
      <c r="C37" s="362" t="s">
        <v>221</v>
      </c>
      <c r="D37" s="363" t="s">
        <v>219</v>
      </c>
      <c r="E37" s="225" t="s">
        <v>190</v>
      </c>
      <c r="F37" s="367">
        <v>390000</v>
      </c>
      <c r="G37" s="365">
        <v>8</v>
      </c>
      <c r="H37" s="366">
        <v>1</v>
      </c>
      <c r="I37" s="373"/>
      <c r="J37" s="374"/>
      <c r="K37" s="375">
        <v>8</v>
      </c>
      <c r="L37" s="366">
        <v>1</v>
      </c>
      <c r="M37" s="373"/>
      <c r="N37" s="374"/>
      <c r="O37" s="375">
        <v>8</v>
      </c>
      <c r="P37" s="366">
        <v>1</v>
      </c>
      <c r="Q37" s="373"/>
      <c r="R37" s="374"/>
      <c r="S37" s="375">
        <v>8</v>
      </c>
      <c r="T37" s="366">
        <v>1</v>
      </c>
      <c r="U37" s="373"/>
      <c r="V37" s="374"/>
      <c r="W37" s="375">
        <v>8</v>
      </c>
      <c r="X37" s="366">
        <v>1</v>
      </c>
      <c r="Y37" s="373"/>
      <c r="Z37" s="374"/>
      <c r="AA37" s="375">
        <v>5</v>
      </c>
      <c r="AB37" s="366">
        <v>4</v>
      </c>
      <c r="AC37" s="373"/>
      <c r="AD37" s="382"/>
      <c r="AE37" s="380">
        <v>9</v>
      </c>
      <c r="AF37" s="381"/>
      <c r="AG37" s="365">
        <v>8</v>
      </c>
      <c r="AH37" s="366">
        <v>1</v>
      </c>
      <c r="AI37" s="373"/>
      <c r="AJ37" s="374"/>
      <c r="AK37" s="375">
        <v>8</v>
      </c>
      <c r="AL37" s="366">
        <v>1</v>
      </c>
      <c r="AM37" s="373"/>
      <c r="AN37" s="374"/>
      <c r="AO37" s="375">
        <v>8</v>
      </c>
      <c r="AP37" s="366">
        <v>1</v>
      </c>
      <c r="AQ37" s="373"/>
      <c r="AR37" s="374"/>
      <c r="AS37" s="375">
        <v>8</v>
      </c>
      <c r="AT37" s="366">
        <v>1</v>
      </c>
      <c r="AU37" s="373"/>
      <c r="AV37" s="374"/>
      <c r="AW37" s="375">
        <v>8</v>
      </c>
      <c r="AX37" s="366">
        <v>1</v>
      </c>
      <c r="AY37" s="373"/>
      <c r="AZ37" s="374"/>
      <c r="BA37" s="375">
        <v>5</v>
      </c>
      <c r="BB37" s="366">
        <v>4</v>
      </c>
      <c r="BC37" s="373"/>
      <c r="BD37" s="382"/>
      <c r="BE37" s="380">
        <v>9</v>
      </c>
      <c r="BF37" s="381"/>
      <c r="BG37" s="365">
        <v>8</v>
      </c>
      <c r="BH37" s="366">
        <v>1</v>
      </c>
      <c r="BI37" s="373"/>
      <c r="BJ37" s="374"/>
      <c r="BK37" s="375">
        <v>8</v>
      </c>
      <c r="BL37" s="366">
        <v>1</v>
      </c>
      <c r="BM37" s="373"/>
      <c r="BN37" s="374"/>
      <c r="BO37" s="375">
        <v>8</v>
      </c>
      <c r="BP37" s="366">
        <v>1</v>
      </c>
      <c r="BQ37" s="373"/>
      <c r="BR37" s="374"/>
      <c r="BS37" s="375">
        <v>5</v>
      </c>
      <c r="BT37" s="366"/>
      <c r="BU37" s="373"/>
      <c r="BV37" s="374"/>
      <c r="BW37" s="388">
        <v>9</v>
      </c>
      <c r="BX37" s="389"/>
      <c r="BY37" s="375">
        <v>5</v>
      </c>
      <c r="BZ37" s="366">
        <v>4</v>
      </c>
      <c r="CA37" s="373"/>
      <c r="CB37" s="382"/>
      <c r="CC37" s="380">
        <v>9</v>
      </c>
      <c r="CD37" s="381"/>
      <c r="CE37" s="398">
        <v>8</v>
      </c>
      <c r="CF37" s="366">
        <v>1</v>
      </c>
      <c r="CG37" s="373"/>
      <c r="CH37" s="399"/>
      <c r="CI37" s="365">
        <v>8</v>
      </c>
      <c r="CJ37" s="366">
        <v>1</v>
      </c>
      <c r="CK37" s="373"/>
      <c r="CL37" s="374"/>
      <c r="CM37" s="375">
        <v>8</v>
      </c>
      <c r="CN37" s="366">
        <v>1</v>
      </c>
      <c r="CO37" s="373"/>
      <c r="CP37" s="382"/>
      <c r="CQ37" s="402">
        <v>8</v>
      </c>
      <c r="CR37" s="366">
        <v>1</v>
      </c>
      <c r="CS37" s="408"/>
      <c r="CT37" s="409"/>
      <c r="CU37" s="402">
        <v>8</v>
      </c>
      <c r="CV37" s="366">
        <v>1</v>
      </c>
      <c r="CW37" s="410"/>
      <c r="CX37" s="411"/>
      <c r="CY37" s="402">
        <v>5</v>
      </c>
      <c r="CZ37" s="366">
        <v>4</v>
      </c>
      <c r="DA37" s="415"/>
      <c r="DB37" s="411"/>
      <c r="DC37" s="380">
        <v>9</v>
      </c>
      <c r="DD37" s="381"/>
      <c r="DE37" s="398"/>
      <c r="DF37" s="366"/>
      <c r="DG37" s="416"/>
      <c r="DH37" s="411"/>
      <c r="DI37" s="402">
        <v>8</v>
      </c>
      <c r="DJ37" s="366">
        <v>1</v>
      </c>
      <c r="DK37" s="416"/>
      <c r="DL37" s="411"/>
      <c r="DM37" s="424">
        <v>25</v>
      </c>
      <c r="DN37" s="424">
        <v>4</v>
      </c>
      <c r="DO37" s="424">
        <v>1</v>
      </c>
      <c r="DP37" s="425">
        <f t="shared" si="3"/>
        <v>177</v>
      </c>
      <c r="DQ37" s="427">
        <f t="shared" si="4"/>
        <v>0</v>
      </c>
      <c r="DR37" s="425">
        <f t="shared" si="5"/>
        <v>177</v>
      </c>
      <c r="DS37" s="163">
        <f t="shared" si="6"/>
        <v>24</v>
      </c>
      <c r="DT37" s="425">
        <f t="shared" si="7"/>
        <v>35</v>
      </c>
      <c r="DU37" s="427">
        <f t="shared" si="8"/>
        <v>0</v>
      </c>
      <c r="DV37" s="427">
        <f t="shared" si="9"/>
        <v>35</v>
      </c>
      <c r="DW37" s="427">
        <f t="shared" si="10"/>
        <v>36</v>
      </c>
      <c r="DX37" s="427">
        <f t="shared" si="11"/>
        <v>0</v>
      </c>
      <c r="DY37" s="427">
        <f t="shared" si="12"/>
        <v>9</v>
      </c>
      <c r="DZ37" s="427">
        <f t="shared" si="13"/>
        <v>0</v>
      </c>
      <c r="EA37" s="428">
        <f t="shared" si="14"/>
        <v>25</v>
      </c>
      <c r="EB37" s="429">
        <f t="shared" si="15"/>
        <v>35</v>
      </c>
      <c r="EC37" s="429">
        <f t="shared" si="16"/>
        <v>0</v>
      </c>
      <c r="ED37" s="429">
        <f t="shared" si="17"/>
        <v>36</v>
      </c>
      <c r="EE37" s="429">
        <f t="shared" si="18"/>
        <v>0</v>
      </c>
      <c r="EF37" s="429">
        <f t="shared" si="19"/>
        <v>9</v>
      </c>
      <c r="EG37" s="429">
        <f t="shared" si="20"/>
        <v>0</v>
      </c>
      <c r="EH37" s="441"/>
      <c r="EJ37" s="443">
        <v>32</v>
      </c>
      <c r="EK37" s="448" t="s">
        <v>221</v>
      </c>
      <c r="EL37" s="449" t="s">
        <v>219</v>
      </c>
      <c r="EM37" s="450">
        <v>390000</v>
      </c>
      <c r="EN37" s="447">
        <f t="shared" si="21"/>
        <v>15000</v>
      </c>
      <c r="EO37" s="453">
        <v>0</v>
      </c>
      <c r="EP37" s="454">
        <v>0</v>
      </c>
      <c r="EQ37" s="455">
        <v>0</v>
      </c>
      <c r="ER37" s="455">
        <v>0</v>
      </c>
      <c r="ES37" s="456">
        <f t="shared" si="22"/>
        <v>15000</v>
      </c>
      <c r="ET37" s="456">
        <f t="shared" si="23"/>
        <v>25</v>
      </c>
      <c r="EU37" s="456">
        <f t="shared" si="24"/>
        <v>35</v>
      </c>
      <c r="EV37" s="456">
        <f t="shared" si="25"/>
        <v>0</v>
      </c>
      <c r="EW37" s="456">
        <f t="shared" si="26"/>
        <v>36</v>
      </c>
      <c r="EX37" s="456">
        <f t="shared" si="27"/>
        <v>0</v>
      </c>
      <c r="EY37" s="460">
        <f t="shared" si="28"/>
        <v>9</v>
      </c>
      <c r="EZ37" s="460">
        <f t="shared" si="29"/>
        <v>0</v>
      </c>
      <c r="FA37" s="447">
        <f t="shared" si="30"/>
        <v>285021.92</v>
      </c>
      <c r="FB37" s="447">
        <v>0</v>
      </c>
      <c r="FC37" s="447">
        <f t="shared" si="31"/>
        <v>660021.92000000004</v>
      </c>
      <c r="FD37" s="447">
        <f t="shared" si="32"/>
        <v>594019.73</v>
      </c>
      <c r="FE37" s="447">
        <f t="shared" si="33"/>
        <v>34803.945999999996</v>
      </c>
      <c r="FF37" s="447">
        <f t="shared" si="34"/>
        <v>66002.19</v>
      </c>
      <c r="FG37" s="463">
        <v>100000</v>
      </c>
      <c r="FH37" s="447">
        <f t="shared" si="35"/>
        <v>200806.14</v>
      </c>
      <c r="FI37" s="447">
        <v>0</v>
      </c>
      <c r="FJ37" s="447">
        <f t="shared" si="36"/>
        <v>459215.78</v>
      </c>
      <c r="FK37" s="464"/>
      <c r="FL37" s="447">
        <f t="shared" si="37"/>
        <v>26400.880000000001</v>
      </c>
      <c r="FM37" s="447">
        <f t="shared" si="38"/>
        <v>3300.11</v>
      </c>
      <c r="FN37" s="447">
        <f t="shared" si="39"/>
        <v>66002.19</v>
      </c>
      <c r="FO37" s="447">
        <f t="shared" si="40"/>
        <v>95703.180000000008</v>
      </c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</row>
    <row r="38" spans="1:463" ht="22.5" customHeight="1">
      <c r="A38" s="360">
        <v>30</v>
      </c>
      <c r="B38" s="361">
        <v>5</v>
      </c>
      <c r="C38" s="362" t="s">
        <v>222</v>
      </c>
      <c r="D38" s="363" t="s">
        <v>223</v>
      </c>
      <c r="E38" s="225" t="s">
        <v>190</v>
      </c>
      <c r="F38" s="367">
        <v>468000</v>
      </c>
      <c r="G38" s="365">
        <v>8</v>
      </c>
      <c r="H38" s="366">
        <v>1</v>
      </c>
      <c r="I38" s="373"/>
      <c r="J38" s="374"/>
      <c r="K38" s="375">
        <v>5</v>
      </c>
      <c r="L38" s="366"/>
      <c r="M38" s="373"/>
      <c r="N38" s="374"/>
      <c r="O38" s="375"/>
      <c r="P38" s="366"/>
      <c r="Q38" s="373"/>
      <c r="R38" s="374"/>
      <c r="S38" s="375">
        <v>8</v>
      </c>
      <c r="T38" s="366">
        <v>1</v>
      </c>
      <c r="U38" s="373"/>
      <c r="V38" s="374"/>
      <c r="W38" s="375">
        <v>8</v>
      </c>
      <c r="X38" s="366">
        <v>1</v>
      </c>
      <c r="Y38" s="373"/>
      <c r="Z38" s="374"/>
      <c r="AA38" s="375">
        <v>5</v>
      </c>
      <c r="AB38" s="366">
        <v>4</v>
      </c>
      <c r="AC38" s="373"/>
      <c r="AD38" s="382"/>
      <c r="AE38" s="380">
        <v>9</v>
      </c>
      <c r="AF38" s="381"/>
      <c r="AG38" s="365">
        <v>8</v>
      </c>
      <c r="AH38" s="366">
        <v>2</v>
      </c>
      <c r="AI38" s="373"/>
      <c r="AJ38" s="374"/>
      <c r="AK38" s="375">
        <v>8</v>
      </c>
      <c r="AL38" s="366">
        <v>1</v>
      </c>
      <c r="AM38" s="373"/>
      <c r="AN38" s="374"/>
      <c r="AO38" s="375"/>
      <c r="AP38" s="366"/>
      <c r="AQ38" s="373"/>
      <c r="AR38" s="374"/>
      <c r="AS38" s="375">
        <v>8</v>
      </c>
      <c r="AT38" s="366">
        <v>1</v>
      </c>
      <c r="AU38" s="373"/>
      <c r="AV38" s="374"/>
      <c r="AW38" s="375">
        <v>8</v>
      </c>
      <c r="AX38" s="366">
        <v>1</v>
      </c>
      <c r="AY38" s="373"/>
      <c r="AZ38" s="374"/>
      <c r="BA38" s="375"/>
      <c r="BB38" s="366"/>
      <c r="BC38" s="373"/>
      <c r="BD38" s="382"/>
      <c r="BE38" s="380"/>
      <c r="BF38" s="381"/>
      <c r="BG38" s="365">
        <v>8</v>
      </c>
      <c r="BH38" s="366">
        <v>1</v>
      </c>
      <c r="BI38" s="373"/>
      <c r="BJ38" s="374"/>
      <c r="BK38" s="375">
        <v>8</v>
      </c>
      <c r="BL38" s="366">
        <v>1</v>
      </c>
      <c r="BM38" s="373"/>
      <c r="BN38" s="374"/>
      <c r="BO38" s="375">
        <v>8</v>
      </c>
      <c r="BP38" s="366">
        <v>1</v>
      </c>
      <c r="BQ38" s="373"/>
      <c r="BR38" s="374"/>
      <c r="BS38" s="375">
        <v>8</v>
      </c>
      <c r="BT38" s="366">
        <v>2</v>
      </c>
      <c r="BU38" s="373"/>
      <c r="BV38" s="374"/>
      <c r="BW38" s="388">
        <v>9</v>
      </c>
      <c r="BX38" s="389"/>
      <c r="BY38" s="375">
        <v>5</v>
      </c>
      <c r="BZ38" s="366">
        <v>4</v>
      </c>
      <c r="CA38" s="373"/>
      <c r="CB38" s="382"/>
      <c r="CC38" s="380">
        <v>9</v>
      </c>
      <c r="CD38" s="381"/>
      <c r="CE38" s="398">
        <v>8</v>
      </c>
      <c r="CF38" s="366">
        <v>1</v>
      </c>
      <c r="CG38" s="373"/>
      <c r="CH38" s="399"/>
      <c r="CI38" s="365">
        <v>8</v>
      </c>
      <c r="CJ38" s="366">
        <v>1</v>
      </c>
      <c r="CK38" s="373"/>
      <c r="CL38" s="374"/>
      <c r="CM38" s="375">
        <v>8</v>
      </c>
      <c r="CN38" s="366">
        <v>1</v>
      </c>
      <c r="CO38" s="373"/>
      <c r="CP38" s="382"/>
      <c r="CQ38" s="402">
        <v>8</v>
      </c>
      <c r="CR38" s="366">
        <v>1</v>
      </c>
      <c r="CS38" s="408"/>
      <c r="CT38" s="409"/>
      <c r="CU38" s="402">
        <v>8</v>
      </c>
      <c r="CV38" s="366">
        <v>1</v>
      </c>
      <c r="CW38" s="410"/>
      <c r="CX38" s="411"/>
      <c r="CY38" s="402">
        <v>5</v>
      </c>
      <c r="CZ38" s="366">
        <v>4</v>
      </c>
      <c r="DA38" s="415"/>
      <c r="DB38" s="411"/>
      <c r="DC38" s="380">
        <v>9</v>
      </c>
      <c r="DD38" s="381"/>
      <c r="DE38" s="398">
        <v>8</v>
      </c>
      <c r="DF38" s="366">
        <v>1</v>
      </c>
      <c r="DG38" s="416"/>
      <c r="DH38" s="411"/>
      <c r="DI38" s="402">
        <v>8</v>
      </c>
      <c r="DJ38" s="366">
        <v>1</v>
      </c>
      <c r="DK38" s="416"/>
      <c r="DL38" s="411"/>
      <c r="DM38" s="424">
        <v>25</v>
      </c>
      <c r="DN38" s="424">
        <v>4</v>
      </c>
      <c r="DO38" s="424">
        <v>1</v>
      </c>
      <c r="DP38" s="425">
        <f t="shared" si="3"/>
        <v>164</v>
      </c>
      <c r="DQ38" s="427">
        <f t="shared" si="4"/>
        <v>0</v>
      </c>
      <c r="DR38" s="425">
        <f t="shared" si="5"/>
        <v>164</v>
      </c>
      <c r="DS38" s="163">
        <f t="shared" si="6"/>
        <v>22</v>
      </c>
      <c r="DT38" s="425">
        <f t="shared" si="7"/>
        <v>32</v>
      </c>
      <c r="DU38" s="427">
        <f t="shared" si="8"/>
        <v>0</v>
      </c>
      <c r="DV38" s="427">
        <f t="shared" si="9"/>
        <v>32</v>
      </c>
      <c r="DW38" s="427">
        <f t="shared" si="10"/>
        <v>27</v>
      </c>
      <c r="DX38" s="427">
        <f t="shared" si="11"/>
        <v>0</v>
      </c>
      <c r="DY38" s="427">
        <f t="shared" si="12"/>
        <v>9</v>
      </c>
      <c r="DZ38" s="427">
        <f t="shared" si="13"/>
        <v>0</v>
      </c>
      <c r="EA38" s="428">
        <f t="shared" si="14"/>
        <v>23</v>
      </c>
      <c r="EB38" s="429">
        <f t="shared" si="15"/>
        <v>32</v>
      </c>
      <c r="EC38" s="429">
        <f t="shared" si="16"/>
        <v>0</v>
      </c>
      <c r="ED38" s="429">
        <f t="shared" si="17"/>
        <v>27</v>
      </c>
      <c r="EE38" s="429">
        <f t="shared" si="18"/>
        <v>0</v>
      </c>
      <c r="EF38" s="429">
        <f t="shared" si="19"/>
        <v>9</v>
      </c>
      <c r="EG38" s="429">
        <f t="shared" si="20"/>
        <v>0</v>
      </c>
      <c r="EH38" s="441"/>
      <c r="EJ38" s="443">
        <v>33</v>
      </c>
      <c r="EK38" s="448" t="s">
        <v>222</v>
      </c>
      <c r="EL38" s="449" t="s">
        <v>223</v>
      </c>
      <c r="EM38" s="450">
        <v>468000</v>
      </c>
      <c r="EN38" s="447">
        <f t="shared" si="21"/>
        <v>18000</v>
      </c>
      <c r="EO38" s="453">
        <v>0</v>
      </c>
      <c r="EP38" s="454">
        <v>0</v>
      </c>
      <c r="EQ38" s="455">
        <v>0</v>
      </c>
      <c r="ER38" s="455">
        <v>0</v>
      </c>
      <c r="ES38" s="456">
        <f t="shared" si="22"/>
        <v>18000</v>
      </c>
      <c r="ET38" s="456">
        <f t="shared" si="23"/>
        <v>23</v>
      </c>
      <c r="EU38" s="456">
        <f t="shared" si="24"/>
        <v>32</v>
      </c>
      <c r="EV38" s="456">
        <f t="shared" si="25"/>
        <v>0</v>
      </c>
      <c r="EW38" s="456">
        <f t="shared" si="26"/>
        <v>27</v>
      </c>
      <c r="EX38" s="456">
        <f t="shared" si="27"/>
        <v>0</v>
      </c>
      <c r="EY38" s="460">
        <f t="shared" si="28"/>
        <v>9</v>
      </c>
      <c r="EZ38" s="460">
        <f t="shared" si="29"/>
        <v>0</v>
      </c>
      <c r="FA38" s="447">
        <f t="shared" si="30"/>
        <v>288022.15999999997</v>
      </c>
      <c r="FB38" s="447">
        <v>0</v>
      </c>
      <c r="FC38" s="447">
        <f t="shared" si="31"/>
        <v>702022.16</v>
      </c>
      <c r="FD38" s="447">
        <f t="shared" si="32"/>
        <v>631819.94000000006</v>
      </c>
      <c r="FE38" s="447">
        <f t="shared" si="33"/>
        <v>42363.988000000012</v>
      </c>
      <c r="FF38" s="447">
        <f t="shared" si="34"/>
        <v>70202.22</v>
      </c>
      <c r="FG38" s="463">
        <v>100000</v>
      </c>
      <c r="FH38" s="447">
        <f t="shared" si="35"/>
        <v>212566.21</v>
      </c>
      <c r="FI38" s="447">
        <v>0</v>
      </c>
      <c r="FJ38" s="447">
        <f t="shared" si="36"/>
        <v>489455.95</v>
      </c>
      <c r="FK38" s="464"/>
      <c r="FL38" s="447">
        <f t="shared" si="37"/>
        <v>28080.89</v>
      </c>
      <c r="FM38" s="447">
        <f t="shared" si="38"/>
        <v>3510.11</v>
      </c>
      <c r="FN38" s="447">
        <f t="shared" si="39"/>
        <v>70202.22</v>
      </c>
      <c r="FO38" s="447">
        <f t="shared" si="40"/>
        <v>101793.22</v>
      </c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</row>
    <row r="39" spans="1:463" ht="22.5" customHeight="1">
      <c r="A39" s="360">
        <v>31</v>
      </c>
      <c r="B39" s="361">
        <v>6</v>
      </c>
      <c r="C39" s="362" t="s">
        <v>224</v>
      </c>
      <c r="D39" s="363" t="s">
        <v>204</v>
      </c>
      <c r="E39" s="225" t="s">
        <v>190</v>
      </c>
      <c r="F39" s="367">
        <v>390000</v>
      </c>
      <c r="G39" s="365">
        <v>8</v>
      </c>
      <c r="H39" s="366">
        <v>1</v>
      </c>
      <c r="I39" s="373"/>
      <c r="J39" s="374"/>
      <c r="K39" s="375">
        <v>8</v>
      </c>
      <c r="L39" s="366">
        <v>1</v>
      </c>
      <c r="M39" s="373"/>
      <c r="N39" s="374"/>
      <c r="O39" s="375"/>
      <c r="P39" s="366"/>
      <c r="Q39" s="373"/>
      <c r="R39" s="374"/>
      <c r="S39" s="375">
        <v>8</v>
      </c>
      <c r="T39" s="366">
        <v>1</v>
      </c>
      <c r="U39" s="373"/>
      <c r="V39" s="374"/>
      <c r="W39" s="375">
        <v>4</v>
      </c>
      <c r="X39" s="366"/>
      <c r="Y39" s="373"/>
      <c r="Z39" s="374"/>
      <c r="AA39" s="375"/>
      <c r="AB39" s="366"/>
      <c r="AC39" s="373"/>
      <c r="AD39" s="382"/>
      <c r="AE39" s="380">
        <v>9</v>
      </c>
      <c r="AF39" s="381"/>
      <c r="AG39" s="365">
        <v>8</v>
      </c>
      <c r="AH39" s="366">
        <v>1</v>
      </c>
      <c r="AI39" s="373"/>
      <c r="AJ39" s="374"/>
      <c r="AK39" s="375">
        <v>8</v>
      </c>
      <c r="AL39" s="366">
        <v>3</v>
      </c>
      <c r="AM39" s="373"/>
      <c r="AN39" s="374"/>
      <c r="AO39" s="375">
        <v>5</v>
      </c>
      <c r="AP39" s="366"/>
      <c r="AQ39" s="373"/>
      <c r="AR39" s="374"/>
      <c r="AS39" s="375">
        <v>8</v>
      </c>
      <c r="AT39" s="366"/>
      <c r="AU39" s="373"/>
      <c r="AV39" s="374"/>
      <c r="AW39" s="375">
        <v>8</v>
      </c>
      <c r="AX39" s="366">
        <v>1</v>
      </c>
      <c r="AY39" s="373"/>
      <c r="AZ39" s="374"/>
      <c r="BA39" s="375">
        <v>5</v>
      </c>
      <c r="BB39" s="366">
        <v>3</v>
      </c>
      <c r="BC39" s="373"/>
      <c r="BD39" s="382"/>
      <c r="BE39" s="380">
        <v>10</v>
      </c>
      <c r="BF39" s="381"/>
      <c r="BG39" s="365">
        <v>8</v>
      </c>
      <c r="BH39" s="366"/>
      <c r="BI39" s="373"/>
      <c r="BJ39" s="374"/>
      <c r="BK39" s="375">
        <v>8</v>
      </c>
      <c r="BL39" s="366">
        <v>1</v>
      </c>
      <c r="BM39" s="373"/>
      <c r="BN39" s="374"/>
      <c r="BO39" s="375">
        <v>8</v>
      </c>
      <c r="BP39" s="366">
        <v>1</v>
      </c>
      <c r="BQ39" s="373"/>
      <c r="BR39" s="374"/>
      <c r="BS39" s="375">
        <v>8</v>
      </c>
      <c r="BT39" s="366">
        <v>1</v>
      </c>
      <c r="BU39" s="373"/>
      <c r="BV39" s="374"/>
      <c r="BW39" s="388">
        <v>9</v>
      </c>
      <c r="BX39" s="389"/>
      <c r="BY39" s="375">
        <v>5</v>
      </c>
      <c r="BZ39" s="366">
        <v>4</v>
      </c>
      <c r="CA39" s="373"/>
      <c r="CB39" s="382"/>
      <c r="CC39" s="380">
        <v>9</v>
      </c>
      <c r="CD39" s="381"/>
      <c r="CE39" s="398">
        <v>8</v>
      </c>
      <c r="CF39" s="366">
        <v>2</v>
      </c>
      <c r="CG39" s="373"/>
      <c r="CH39" s="399"/>
      <c r="CI39" s="365">
        <v>8</v>
      </c>
      <c r="CJ39" s="366">
        <v>1</v>
      </c>
      <c r="CK39" s="373"/>
      <c r="CL39" s="374"/>
      <c r="CM39" s="375">
        <v>8</v>
      </c>
      <c r="CN39" s="366">
        <v>1</v>
      </c>
      <c r="CO39" s="373"/>
      <c r="CP39" s="382"/>
      <c r="CQ39" s="402">
        <v>8</v>
      </c>
      <c r="CR39" s="366">
        <v>1</v>
      </c>
      <c r="CS39" s="408"/>
      <c r="CT39" s="409"/>
      <c r="CU39" s="402">
        <v>8</v>
      </c>
      <c r="CV39" s="366">
        <v>3</v>
      </c>
      <c r="CW39" s="410"/>
      <c r="CX39" s="411"/>
      <c r="CY39" s="402">
        <v>5</v>
      </c>
      <c r="CZ39" s="366">
        <v>4</v>
      </c>
      <c r="DA39" s="415"/>
      <c r="DB39" s="411"/>
      <c r="DC39" s="380">
        <v>10</v>
      </c>
      <c r="DD39" s="381"/>
      <c r="DE39" s="398">
        <v>8</v>
      </c>
      <c r="DF39" s="366">
        <v>3</v>
      </c>
      <c r="DG39" s="416"/>
      <c r="DH39" s="411"/>
      <c r="DI39" s="402">
        <v>8</v>
      </c>
      <c r="DJ39" s="366">
        <v>1</v>
      </c>
      <c r="DK39" s="416"/>
      <c r="DL39" s="411"/>
      <c r="DM39" s="424">
        <v>25</v>
      </c>
      <c r="DN39" s="424">
        <v>4</v>
      </c>
      <c r="DO39" s="424">
        <v>1</v>
      </c>
      <c r="DP39" s="425">
        <f t="shared" si="3"/>
        <v>168</v>
      </c>
      <c r="DQ39" s="427">
        <f t="shared" si="4"/>
        <v>0</v>
      </c>
      <c r="DR39" s="425">
        <f t="shared" si="5"/>
        <v>168</v>
      </c>
      <c r="DS39" s="163">
        <f t="shared" si="6"/>
        <v>22</v>
      </c>
      <c r="DT39" s="425">
        <f t="shared" si="7"/>
        <v>34</v>
      </c>
      <c r="DU39" s="427">
        <f t="shared" si="8"/>
        <v>0</v>
      </c>
      <c r="DV39" s="427">
        <f t="shared" si="9"/>
        <v>34</v>
      </c>
      <c r="DW39" s="427">
        <f t="shared" si="10"/>
        <v>38</v>
      </c>
      <c r="DX39" s="427">
        <f t="shared" si="11"/>
        <v>0</v>
      </c>
      <c r="DY39" s="427">
        <f t="shared" si="12"/>
        <v>9</v>
      </c>
      <c r="DZ39" s="427">
        <f t="shared" si="13"/>
        <v>0</v>
      </c>
      <c r="EA39" s="428">
        <f t="shared" si="14"/>
        <v>23</v>
      </c>
      <c r="EB39" s="429">
        <f t="shared" si="15"/>
        <v>34</v>
      </c>
      <c r="EC39" s="429">
        <f t="shared" si="16"/>
        <v>0</v>
      </c>
      <c r="ED39" s="429">
        <f t="shared" si="17"/>
        <v>38</v>
      </c>
      <c r="EE39" s="429">
        <f t="shared" si="18"/>
        <v>0</v>
      </c>
      <c r="EF39" s="429">
        <f t="shared" si="19"/>
        <v>9</v>
      </c>
      <c r="EG39" s="429">
        <f t="shared" si="20"/>
        <v>0</v>
      </c>
      <c r="EH39" s="441"/>
      <c r="EJ39" s="443">
        <v>34</v>
      </c>
      <c r="EK39" s="448" t="s">
        <v>224</v>
      </c>
      <c r="EL39" s="449" t="s">
        <v>204</v>
      </c>
      <c r="EM39" s="450">
        <v>390000</v>
      </c>
      <c r="EN39" s="447">
        <f t="shared" si="21"/>
        <v>15000</v>
      </c>
      <c r="EO39" s="453">
        <v>0</v>
      </c>
      <c r="EP39" s="454">
        <v>0</v>
      </c>
      <c r="EQ39" s="455">
        <v>0</v>
      </c>
      <c r="ER39" s="455">
        <v>0</v>
      </c>
      <c r="ES39" s="456">
        <f t="shared" si="22"/>
        <v>15000</v>
      </c>
      <c r="ET39" s="456">
        <f t="shared" si="23"/>
        <v>23</v>
      </c>
      <c r="EU39" s="456">
        <f t="shared" si="24"/>
        <v>34</v>
      </c>
      <c r="EV39" s="456">
        <f t="shared" si="25"/>
        <v>0</v>
      </c>
      <c r="EW39" s="456">
        <f t="shared" si="26"/>
        <v>38</v>
      </c>
      <c r="EX39" s="456">
        <f t="shared" si="27"/>
        <v>0</v>
      </c>
      <c r="EY39" s="460">
        <f t="shared" si="28"/>
        <v>9</v>
      </c>
      <c r="EZ39" s="460">
        <f t="shared" si="29"/>
        <v>0</v>
      </c>
      <c r="FA39" s="447">
        <f t="shared" si="30"/>
        <v>290022.31</v>
      </c>
      <c r="FB39" s="447">
        <v>0</v>
      </c>
      <c r="FC39" s="447">
        <f t="shared" si="31"/>
        <v>635022.31000000006</v>
      </c>
      <c r="FD39" s="447">
        <f t="shared" si="32"/>
        <v>571520.08000000007</v>
      </c>
      <c r="FE39" s="447">
        <f t="shared" si="33"/>
        <v>30304.016000000018</v>
      </c>
      <c r="FF39" s="447">
        <f t="shared" si="34"/>
        <v>63502.23</v>
      </c>
      <c r="FG39" s="463">
        <v>100000</v>
      </c>
      <c r="FH39" s="447">
        <f t="shared" si="35"/>
        <v>193806.25</v>
      </c>
      <c r="FI39" s="447">
        <v>0</v>
      </c>
      <c r="FJ39" s="447">
        <f t="shared" si="36"/>
        <v>441216.06</v>
      </c>
      <c r="FK39" s="464"/>
      <c r="FL39" s="447">
        <f t="shared" si="37"/>
        <v>25400.89</v>
      </c>
      <c r="FM39" s="447">
        <f t="shared" si="38"/>
        <v>3175.11</v>
      </c>
      <c r="FN39" s="447">
        <f t="shared" si="39"/>
        <v>63502.23</v>
      </c>
      <c r="FO39" s="447">
        <f t="shared" si="40"/>
        <v>92078.23000000001</v>
      </c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</row>
    <row r="40" spans="1:463" ht="22.5" customHeight="1">
      <c r="A40" s="360">
        <v>32</v>
      </c>
      <c r="B40" s="361"/>
      <c r="C40" s="362" t="s">
        <v>225</v>
      </c>
      <c r="D40" s="363" t="s">
        <v>65</v>
      </c>
      <c r="E40" s="225" t="s">
        <v>187</v>
      </c>
      <c r="F40" s="367">
        <v>325000</v>
      </c>
      <c r="G40" s="365">
        <v>8</v>
      </c>
      <c r="H40" s="366"/>
      <c r="I40" s="373"/>
      <c r="J40" s="374"/>
      <c r="K40" s="375">
        <v>8</v>
      </c>
      <c r="L40" s="366"/>
      <c r="M40" s="373"/>
      <c r="N40" s="374"/>
      <c r="O40" s="375">
        <v>8</v>
      </c>
      <c r="P40" s="366"/>
      <c r="Q40" s="373"/>
      <c r="R40" s="374"/>
      <c r="S40" s="375">
        <v>8</v>
      </c>
      <c r="T40" s="366"/>
      <c r="U40" s="373"/>
      <c r="V40" s="374"/>
      <c r="W40" s="375">
        <v>8</v>
      </c>
      <c r="X40" s="366"/>
      <c r="Y40" s="373"/>
      <c r="Z40" s="374"/>
      <c r="AA40" s="375">
        <v>5</v>
      </c>
      <c r="AB40" s="366">
        <v>3</v>
      </c>
      <c r="AC40" s="373"/>
      <c r="AD40" s="382"/>
      <c r="AE40" s="380">
        <v>8</v>
      </c>
      <c r="AF40" s="381"/>
      <c r="AG40" s="365">
        <v>8</v>
      </c>
      <c r="AH40" s="366"/>
      <c r="AI40" s="373"/>
      <c r="AJ40" s="374"/>
      <c r="AK40" s="375">
        <v>8</v>
      </c>
      <c r="AL40" s="366"/>
      <c r="AM40" s="373"/>
      <c r="AN40" s="374"/>
      <c r="AO40" s="375">
        <v>8</v>
      </c>
      <c r="AP40" s="366"/>
      <c r="AQ40" s="373"/>
      <c r="AR40" s="374"/>
      <c r="AS40" s="375">
        <v>8</v>
      </c>
      <c r="AT40" s="366"/>
      <c r="AU40" s="373"/>
      <c r="AV40" s="374"/>
      <c r="AW40" s="375">
        <v>8</v>
      </c>
      <c r="AX40" s="366"/>
      <c r="AY40" s="373"/>
      <c r="AZ40" s="374"/>
      <c r="BA40" s="375">
        <v>5</v>
      </c>
      <c r="BB40" s="366">
        <v>3</v>
      </c>
      <c r="BC40" s="373"/>
      <c r="BD40" s="382"/>
      <c r="BE40" s="380">
        <v>8</v>
      </c>
      <c r="BF40" s="381"/>
      <c r="BG40" s="365">
        <v>8</v>
      </c>
      <c r="BH40" s="366"/>
      <c r="BI40" s="373"/>
      <c r="BJ40" s="374"/>
      <c r="BK40" s="375">
        <v>8</v>
      </c>
      <c r="BL40" s="366"/>
      <c r="BM40" s="373"/>
      <c r="BN40" s="374"/>
      <c r="BO40" s="375">
        <v>8</v>
      </c>
      <c r="BP40" s="366"/>
      <c r="BQ40" s="373"/>
      <c r="BR40" s="374"/>
      <c r="BS40" s="375">
        <v>8</v>
      </c>
      <c r="BT40" s="366"/>
      <c r="BU40" s="373"/>
      <c r="BV40" s="374"/>
      <c r="BW40" s="388">
        <v>8</v>
      </c>
      <c r="BX40" s="389"/>
      <c r="BY40" s="375">
        <v>5</v>
      </c>
      <c r="BZ40" s="366">
        <v>3</v>
      </c>
      <c r="CA40" s="373"/>
      <c r="CB40" s="382"/>
      <c r="CC40" s="380">
        <v>8</v>
      </c>
      <c r="CD40" s="381"/>
      <c r="CE40" s="398">
        <v>8</v>
      </c>
      <c r="CF40" s="366"/>
      <c r="CG40" s="373"/>
      <c r="CH40" s="399"/>
      <c r="CI40" s="365">
        <v>8</v>
      </c>
      <c r="CJ40" s="366"/>
      <c r="CK40" s="373"/>
      <c r="CL40" s="374"/>
      <c r="CM40" s="375">
        <v>8</v>
      </c>
      <c r="CN40" s="366"/>
      <c r="CO40" s="373"/>
      <c r="CP40" s="382"/>
      <c r="CQ40" s="402">
        <v>8</v>
      </c>
      <c r="CR40" s="366"/>
      <c r="CS40" s="408"/>
      <c r="CT40" s="409"/>
      <c r="CU40" s="402">
        <v>8</v>
      </c>
      <c r="CV40" s="366"/>
      <c r="CW40" s="410"/>
      <c r="CX40" s="411"/>
      <c r="CY40" s="402">
        <v>5</v>
      </c>
      <c r="CZ40" s="366">
        <v>3</v>
      </c>
      <c r="DA40" s="415"/>
      <c r="DB40" s="411"/>
      <c r="DC40" s="380">
        <v>8</v>
      </c>
      <c r="DD40" s="381"/>
      <c r="DE40" s="398">
        <v>8</v>
      </c>
      <c r="DF40" s="366"/>
      <c r="DG40" s="416"/>
      <c r="DH40" s="411"/>
      <c r="DI40" s="402">
        <v>8</v>
      </c>
      <c r="DJ40" s="366"/>
      <c r="DK40" s="416"/>
      <c r="DL40" s="411"/>
      <c r="DM40" s="424">
        <v>25</v>
      </c>
      <c r="DN40" s="424">
        <v>4</v>
      </c>
      <c r="DO40" s="424">
        <v>1</v>
      </c>
      <c r="DP40" s="425">
        <f t="shared" si="3"/>
        <v>188</v>
      </c>
      <c r="DQ40" s="427">
        <f t="shared" si="4"/>
        <v>0</v>
      </c>
      <c r="DR40" s="425">
        <f t="shared" si="5"/>
        <v>188</v>
      </c>
      <c r="DS40" s="163">
        <f t="shared" si="6"/>
        <v>25</v>
      </c>
      <c r="DT40" s="425">
        <f t="shared" si="7"/>
        <v>12</v>
      </c>
      <c r="DU40" s="427">
        <f t="shared" si="8"/>
        <v>0</v>
      </c>
      <c r="DV40" s="427">
        <f t="shared" si="9"/>
        <v>12</v>
      </c>
      <c r="DW40" s="427">
        <f t="shared" si="10"/>
        <v>32</v>
      </c>
      <c r="DX40" s="427">
        <f t="shared" si="11"/>
        <v>0</v>
      </c>
      <c r="DY40" s="427">
        <f t="shared" si="12"/>
        <v>8</v>
      </c>
      <c r="DZ40" s="427">
        <f t="shared" si="13"/>
        <v>0</v>
      </c>
      <c r="EA40" s="428">
        <f t="shared" si="14"/>
        <v>26</v>
      </c>
      <c r="EB40" s="429">
        <f t="shared" si="15"/>
        <v>12</v>
      </c>
      <c r="EC40" s="429">
        <f t="shared" si="16"/>
        <v>0</v>
      </c>
      <c r="ED40" s="429">
        <f t="shared" si="17"/>
        <v>32</v>
      </c>
      <c r="EE40" s="429">
        <f t="shared" si="18"/>
        <v>0</v>
      </c>
      <c r="EF40" s="429">
        <f t="shared" si="19"/>
        <v>8</v>
      </c>
      <c r="EG40" s="429">
        <f t="shared" si="20"/>
        <v>0</v>
      </c>
      <c r="EH40" s="441"/>
      <c r="EJ40" s="443">
        <v>36</v>
      </c>
      <c r="EK40" s="448" t="s">
        <v>225</v>
      </c>
      <c r="EL40" s="449" t="s">
        <v>65</v>
      </c>
      <c r="EM40" s="450">
        <v>325000</v>
      </c>
      <c r="EN40" s="447">
        <f t="shared" si="21"/>
        <v>12500</v>
      </c>
      <c r="EO40" s="453">
        <v>0</v>
      </c>
      <c r="EP40" s="454">
        <v>0</v>
      </c>
      <c r="EQ40" s="455">
        <v>0</v>
      </c>
      <c r="ER40" s="455">
        <v>0</v>
      </c>
      <c r="ES40" s="456">
        <f t="shared" si="22"/>
        <v>12500</v>
      </c>
      <c r="ET40" s="456">
        <f t="shared" si="23"/>
        <v>26</v>
      </c>
      <c r="EU40" s="456">
        <f t="shared" si="24"/>
        <v>12</v>
      </c>
      <c r="EV40" s="456">
        <f t="shared" si="25"/>
        <v>0</v>
      </c>
      <c r="EW40" s="456">
        <f t="shared" si="26"/>
        <v>32</v>
      </c>
      <c r="EX40" s="456">
        <f t="shared" si="27"/>
        <v>0</v>
      </c>
      <c r="EY40" s="460">
        <f t="shared" si="28"/>
        <v>8</v>
      </c>
      <c r="EZ40" s="460">
        <f t="shared" si="29"/>
        <v>0</v>
      </c>
      <c r="FA40" s="447">
        <f t="shared" si="30"/>
        <v>163345.9</v>
      </c>
      <c r="FB40" s="447">
        <v>0</v>
      </c>
      <c r="FC40" s="447">
        <f t="shared" si="31"/>
        <v>488345.9</v>
      </c>
      <c r="FD40" s="447">
        <f t="shared" si="32"/>
        <v>439511.31000000006</v>
      </c>
      <c r="FE40" s="447">
        <f t="shared" si="33"/>
        <v>13560.904800000004</v>
      </c>
      <c r="FF40" s="447">
        <f t="shared" si="34"/>
        <v>48834.59</v>
      </c>
      <c r="FG40" s="463">
        <v>100000</v>
      </c>
      <c r="FH40" s="447">
        <f t="shared" si="35"/>
        <v>162395.49</v>
      </c>
      <c r="FI40" s="447">
        <v>0</v>
      </c>
      <c r="FJ40" s="447">
        <f t="shared" si="36"/>
        <v>325950.40999999997</v>
      </c>
      <c r="FK40" s="464"/>
      <c r="FL40" s="447">
        <f t="shared" si="37"/>
        <v>19533.84</v>
      </c>
      <c r="FM40" s="447">
        <f t="shared" si="38"/>
        <v>2441.73</v>
      </c>
      <c r="FN40" s="447">
        <f t="shared" si="39"/>
        <v>48834.59</v>
      </c>
      <c r="FO40" s="447">
        <f t="shared" si="40"/>
        <v>70810.16</v>
      </c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</row>
    <row r="41" spans="1:463" ht="22.5" customHeight="1">
      <c r="A41" s="360">
        <v>33</v>
      </c>
      <c r="B41" s="361"/>
      <c r="C41" s="362" t="s">
        <v>226</v>
      </c>
      <c r="D41" s="363" t="s">
        <v>227</v>
      </c>
      <c r="E41" s="225" t="s">
        <v>187</v>
      </c>
      <c r="F41" s="367">
        <v>1500000</v>
      </c>
      <c r="G41" s="365">
        <v>8</v>
      </c>
      <c r="H41" s="366">
        <v>2</v>
      </c>
      <c r="I41" s="373"/>
      <c r="J41" s="374"/>
      <c r="K41" s="375">
        <v>8</v>
      </c>
      <c r="L41" s="366">
        <v>2.5</v>
      </c>
      <c r="M41" s="373"/>
      <c r="N41" s="374"/>
      <c r="O41" s="375">
        <v>8</v>
      </c>
      <c r="P41" s="366">
        <v>3.5</v>
      </c>
      <c r="Q41" s="373"/>
      <c r="R41" s="374"/>
      <c r="S41" s="375">
        <v>8</v>
      </c>
      <c r="T41" s="366">
        <v>1</v>
      </c>
      <c r="U41" s="373"/>
      <c r="V41" s="374"/>
      <c r="W41" s="375">
        <v>8</v>
      </c>
      <c r="X41" s="366">
        <v>3</v>
      </c>
      <c r="Y41" s="373"/>
      <c r="Z41" s="374"/>
      <c r="AA41" s="375">
        <v>5</v>
      </c>
      <c r="AB41" s="366">
        <v>4</v>
      </c>
      <c r="AC41" s="373"/>
      <c r="AD41" s="382"/>
      <c r="AE41" s="380">
        <v>9</v>
      </c>
      <c r="AF41" s="381"/>
      <c r="AG41" s="365">
        <v>8</v>
      </c>
      <c r="AH41" s="366">
        <v>2</v>
      </c>
      <c r="AI41" s="373"/>
      <c r="AJ41" s="374"/>
      <c r="AK41" s="375">
        <v>8</v>
      </c>
      <c r="AL41" s="366">
        <v>3</v>
      </c>
      <c r="AM41" s="373"/>
      <c r="AN41" s="374"/>
      <c r="AO41" s="375">
        <v>8</v>
      </c>
      <c r="AP41" s="366">
        <v>1</v>
      </c>
      <c r="AQ41" s="373"/>
      <c r="AR41" s="374"/>
      <c r="AS41" s="375">
        <v>8</v>
      </c>
      <c r="AT41" s="366">
        <v>2</v>
      </c>
      <c r="AU41" s="373"/>
      <c r="AV41" s="374"/>
      <c r="AW41" s="375">
        <v>8</v>
      </c>
      <c r="AX41" s="366">
        <v>1</v>
      </c>
      <c r="AY41" s="373"/>
      <c r="AZ41" s="374"/>
      <c r="BA41" s="375">
        <v>5</v>
      </c>
      <c r="BB41" s="366">
        <v>4</v>
      </c>
      <c r="BC41" s="373"/>
      <c r="BD41" s="382"/>
      <c r="BE41" s="380"/>
      <c r="BF41" s="381"/>
      <c r="BG41" s="365">
        <v>8</v>
      </c>
      <c r="BH41" s="366">
        <v>2</v>
      </c>
      <c r="BI41" s="373"/>
      <c r="BJ41" s="374"/>
      <c r="BK41" s="375">
        <v>8</v>
      </c>
      <c r="BL41" s="366">
        <v>3</v>
      </c>
      <c r="BM41" s="373"/>
      <c r="BN41" s="374"/>
      <c r="BO41" s="375">
        <v>8</v>
      </c>
      <c r="BP41" s="366">
        <v>3</v>
      </c>
      <c r="BQ41" s="373"/>
      <c r="BR41" s="374"/>
      <c r="BS41" s="375">
        <v>8</v>
      </c>
      <c r="BT41" s="366">
        <v>2</v>
      </c>
      <c r="BU41" s="373"/>
      <c r="BV41" s="374"/>
      <c r="BW41" s="388">
        <v>9</v>
      </c>
      <c r="BX41" s="389"/>
      <c r="BY41" s="375">
        <v>5</v>
      </c>
      <c r="BZ41" s="366">
        <v>4</v>
      </c>
      <c r="CA41" s="373"/>
      <c r="CB41" s="382"/>
      <c r="CC41" s="380">
        <v>8</v>
      </c>
      <c r="CD41" s="381"/>
      <c r="CE41" s="398">
        <v>8</v>
      </c>
      <c r="CF41" s="366">
        <v>2</v>
      </c>
      <c r="CG41" s="373"/>
      <c r="CH41" s="399"/>
      <c r="CI41" s="365">
        <v>8</v>
      </c>
      <c r="CJ41" s="366">
        <v>1</v>
      </c>
      <c r="CK41" s="373"/>
      <c r="CL41" s="374"/>
      <c r="CM41" s="375">
        <v>8</v>
      </c>
      <c r="CN41" s="366">
        <v>3</v>
      </c>
      <c r="CO41" s="373"/>
      <c r="CP41" s="382"/>
      <c r="CQ41" s="402">
        <v>8</v>
      </c>
      <c r="CR41" s="366">
        <v>3</v>
      </c>
      <c r="CS41" s="408"/>
      <c r="CT41" s="409"/>
      <c r="CU41" s="402">
        <v>8</v>
      </c>
      <c r="CV41" s="366">
        <v>3</v>
      </c>
      <c r="CW41" s="410"/>
      <c r="CX41" s="411"/>
      <c r="CY41" s="402">
        <v>5</v>
      </c>
      <c r="CZ41" s="366">
        <v>4</v>
      </c>
      <c r="DA41" s="415"/>
      <c r="DB41" s="411"/>
      <c r="DC41" s="380">
        <v>4</v>
      </c>
      <c r="DD41" s="381"/>
      <c r="DE41" s="398">
        <v>8</v>
      </c>
      <c r="DF41" s="366">
        <v>3</v>
      </c>
      <c r="DG41" s="416"/>
      <c r="DH41" s="411"/>
      <c r="DI41" s="402">
        <v>8</v>
      </c>
      <c r="DJ41" s="366">
        <v>2</v>
      </c>
      <c r="DK41" s="416"/>
      <c r="DL41" s="411"/>
      <c r="DM41" s="424">
        <v>25</v>
      </c>
      <c r="DN41" s="424">
        <v>4</v>
      </c>
      <c r="DO41" s="424">
        <v>1</v>
      </c>
      <c r="DP41" s="425">
        <f t="shared" si="3"/>
        <v>188</v>
      </c>
      <c r="DQ41" s="427">
        <f t="shared" si="4"/>
        <v>0</v>
      </c>
      <c r="DR41" s="425">
        <f t="shared" si="5"/>
        <v>188</v>
      </c>
      <c r="DS41" s="163">
        <f t="shared" si="6"/>
        <v>25</v>
      </c>
      <c r="DT41" s="425">
        <f t="shared" si="7"/>
        <v>64</v>
      </c>
      <c r="DU41" s="427">
        <f t="shared" si="8"/>
        <v>0</v>
      </c>
      <c r="DV41" s="427">
        <f t="shared" si="9"/>
        <v>64</v>
      </c>
      <c r="DW41" s="427">
        <f t="shared" si="10"/>
        <v>21</v>
      </c>
      <c r="DX41" s="427">
        <f t="shared" si="11"/>
        <v>0</v>
      </c>
      <c r="DY41" s="427">
        <f t="shared" si="12"/>
        <v>9</v>
      </c>
      <c r="DZ41" s="427">
        <f t="shared" si="13"/>
        <v>0</v>
      </c>
      <c r="EA41" s="428">
        <f t="shared" si="14"/>
        <v>26</v>
      </c>
      <c r="EB41" s="429">
        <f t="shared" si="15"/>
        <v>64</v>
      </c>
      <c r="EC41" s="429">
        <f t="shared" si="16"/>
        <v>0</v>
      </c>
      <c r="ED41" s="429">
        <f t="shared" si="17"/>
        <v>21</v>
      </c>
      <c r="EE41" s="429">
        <f t="shared" si="18"/>
        <v>0</v>
      </c>
      <c r="EF41" s="429">
        <f t="shared" si="19"/>
        <v>9</v>
      </c>
      <c r="EG41" s="429">
        <f t="shared" si="20"/>
        <v>0</v>
      </c>
      <c r="EH41" s="441"/>
      <c r="EJ41" s="443">
        <v>37</v>
      </c>
      <c r="EK41" s="448" t="s">
        <v>226</v>
      </c>
      <c r="EL41" s="449" t="s">
        <v>227</v>
      </c>
      <c r="EM41" s="450">
        <v>1500000</v>
      </c>
      <c r="EN41" s="447">
        <f t="shared" si="21"/>
        <v>57692.31</v>
      </c>
      <c r="EO41" s="453">
        <v>0</v>
      </c>
      <c r="EP41" s="454">
        <v>0</v>
      </c>
      <c r="EQ41" s="455">
        <v>0</v>
      </c>
      <c r="ER41" s="455">
        <v>0</v>
      </c>
      <c r="ES41" s="456">
        <f t="shared" si="22"/>
        <v>57692.31</v>
      </c>
      <c r="ET41" s="456">
        <f t="shared" si="23"/>
        <v>26</v>
      </c>
      <c r="EU41" s="456">
        <f t="shared" si="24"/>
        <v>64</v>
      </c>
      <c r="EV41" s="456">
        <f t="shared" si="25"/>
        <v>0</v>
      </c>
      <c r="EW41" s="456">
        <f t="shared" si="26"/>
        <v>21</v>
      </c>
      <c r="EX41" s="456">
        <f t="shared" si="27"/>
        <v>0</v>
      </c>
      <c r="EY41" s="460">
        <f t="shared" si="28"/>
        <v>9</v>
      </c>
      <c r="EZ41" s="460">
        <f t="shared" si="29"/>
        <v>0</v>
      </c>
      <c r="FA41" s="447">
        <f t="shared" si="30"/>
        <v>1200092.31</v>
      </c>
      <c r="FB41" s="447">
        <v>0</v>
      </c>
      <c r="FC41" s="447">
        <f t="shared" si="31"/>
        <v>2700092.37</v>
      </c>
      <c r="FD41" s="447">
        <f t="shared" si="32"/>
        <v>2430083.13</v>
      </c>
      <c r="FE41" s="447">
        <f t="shared" si="33"/>
        <v>557024.93900000001</v>
      </c>
      <c r="FF41" s="447">
        <f t="shared" si="34"/>
        <v>270009.24</v>
      </c>
      <c r="FG41" s="463">
        <v>100000</v>
      </c>
      <c r="FH41" s="447">
        <f t="shared" si="35"/>
        <v>927034.18</v>
      </c>
      <c r="FI41" s="447">
        <v>0</v>
      </c>
      <c r="FJ41" s="447">
        <f t="shared" si="36"/>
        <v>1773058.19</v>
      </c>
      <c r="FK41" s="464"/>
      <c r="FL41" s="447">
        <f t="shared" si="37"/>
        <v>108003.69</v>
      </c>
      <c r="FM41" s="447">
        <f t="shared" si="38"/>
        <v>13500.46</v>
      </c>
      <c r="FN41" s="447">
        <f t="shared" si="39"/>
        <v>270009.24</v>
      </c>
      <c r="FO41" s="447">
        <f t="shared" si="40"/>
        <v>391513.39</v>
      </c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</row>
    <row r="42" spans="1:463" ht="22.5" customHeight="1">
      <c r="A42" s="360">
        <v>34</v>
      </c>
      <c r="B42" s="361">
        <v>7</v>
      </c>
      <c r="C42" s="362" t="s">
        <v>228</v>
      </c>
      <c r="D42" s="363" t="s">
        <v>204</v>
      </c>
      <c r="E42" s="225" t="s">
        <v>190</v>
      </c>
      <c r="F42" s="367">
        <v>390000</v>
      </c>
      <c r="G42" s="365">
        <v>8</v>
      </c>
      <c r="H42" s="366">
        <v>1</v>
      </c>
      <c r="I42" s="373"/>
      <c r="J42" s="374"/>
      <c r="K42" s="375">
        <v>8</v>
      </c>
      <c r="L42" s="366">
        <v>1</v>
      </c>
      <c r="M42" s="373"/>
      <c r="N42" s="374"/>
      <c r="O42" s="375"/>
      <c r="P42" s="366"/>
      <c r="Q42" s="373"/>
      <c r="R42" s="374"/>
      <c r="S42" s="375">
        <v>8</v>
      </c>
      <c r="T42" s="366">
        <v>1</v>
      </c>
      <c r="U42" s="373"/>
      <c r="V42" s="374"/>
      <c r="W42" s="375">
        <v>8</v>
      </c>
      <c r="X42" s="366">
        <v>1</v>
      </c>
      <c r="Y42" s="373"/>
      <c r="Z42" s="374"/>
      <c r="AA42" s="375">
        <v>5</v>
      </c>
      <c r="AB42" s="366">
        <v>4</v>
      </c>
      <c r="AC42" s="373"/>
      <c r="AD42" s="382"/>
      <c r="AE42" s="380">
        <v>9</v>
      </c>
      <c r="AF42" s="381"/>
      <c r="AG42" s="365">
        <v>8</v>
      </c>
      <c r="AH42" s="366">
        <v>1</v>
      </c>
      <c r="AI42" s="373"/>
      <c r="AJ42" s="374"/>
      <c r="AK42" s="375">
        <v>8</v>
      </c>
      <c r="AL42" s="366">
        <v>1</v>
      </c>
      <c r="AM42" s="373"/>
      <c r="AN42" s="374"/>
      <c r="AO42" s="375">
        <v>8</v>
      </c>
      <c r="AP42" s="366">
        <v>2</v>
      </c>
      <c r="AQ42" s="373"/>
      <c r="AR42" s="374"/>
      <c r="AS42" s="375">
        <v>8</v>
      </c>
      <c r="AT42" s="366"/>
      <c r="AU42" s="373"/>
      <c r="AV42" s="374"/>
      <c r="AW42" s="375"/>
      <c r="AX42" s="366"/>
      <c r="AY42" s="373"/>
      <c r="AZ42" s="374"/>
      <c r="BA42" s="375">
        <v>5</v>
      </c>
      <c r="BB42" s="366">
        <v>4</v>
      </c>
      <c r="BC42" s="373"/>
      <c r="BD42" s="382"/>
      <c r="BE42" s="380">
        <v>9</v>
      </c>
      <c r="BF42" s="381"/>
      <c r="BG42" s="365"/>
      <c r="BH42" s="366"/>
      <c r="BI42" s="373"/>
      <c r="BJ42" s="374"/>
      <c r="BK42" s="375">
        <v>8</v>
      </c>
      <c r="BL42" s="366">
        <v>1</v>
      </c>
      <c r="BM42" s="373"/>
      <c r="BN42" s="374"/>
      <c r="BO42" s="375">
        <v>8</v>
      </c>
      <c r="BP42" s="366">
        <v>1</v>
      </c>
      <c r="BQ42" s="373"/>
      <c r="BR42" s="374"/>
      <c r="BS42" s="375">
        <v>8</v>
      </c>
      <c r="BT42" s="366">
        <v>1</v>
      </c>
      <c r="BU42" s="373"/>
      <c r="BV42" s="374"/>
      <c r="BW42" s="388">
        <v>8</v>
      </c>
      <c r="BX42" s="389"/>
      <c r="BY42" s="375">
        <v>5</v>
      </c>
      <c r="BZ42" s="366">
        <v>4</v>
      </c>
      <c r="CA42" s="373"/>
      <c r="CB42" s="382"/>
      <c r="CC42" s="380">
        <v>8</v>
      </c>
      <c r="CD42" s="381"/>
      <c r="CE42" s="398">
        <v>8</v>
      </c>
      <c r="CF42" s="366">
        <v>1</v>
      </c>
      <c r="CG42" s="373"/>
      <c r="CH42" s="399"/>
      <c r="CI42" s="365">
        <v>8</v>
      </c>
      <c r="CJ42" s="366">
        <v>2</v>
      </c>
      <c r="CK42" s="373"/>
      <c r="CL42" s="374"/>
      <c r="CM42" s="375">
        <v>8</v>
      </c>
      <c r="CN42" s="366">
        <v>1</v>
      </c>
      <c r="CO42" s="373"/>
      <c r="CP42" s="382"/>
      <c r="CQ42" s="402"/>
      <c r="CR42" s="366"/>
      <c r="CS42" s="408"/>
      <c r="CT42" s="409"/>
      <c r="CU42" s="402">
        <v>8</v>
      </c>
      <c r="CV42" s="366">
        <v>2</v>
      </c>
      <c r="CW42" s="410"/>
      <c r="CX42" s="411"/>
      <c r="CY42" s="402">
        <v>5</v>
      </c>
      <c r="CZ42" s="366">
        <v>3</v>
      </c>
      <c r="DA42" s="415"/>
      <c r="DB42" s="411"/>
      <c r="DC42" s="380">
        <v>9</v>
      </c>
      <c r="DD42" s="381"/>
      <c r="DE42" s="398">
        <v>8</v>
      </c>
      <c r="DF42" s="366"/>
      <c r="DG42" s="416"/>
      <c r="DH42" s="411"/>
      <c r="DI42" s="402">
        <v>8</v>
      </c>
      <c r="DJ42" s="366">
        <v>1</v>
      </c>
      <c r="DK42" s="416"/>
      <c r="DL42" s="411"/>
      <c r="DM42" s="424">
        <v>25</v>
      </c>
      <c r="DN42" s="424">
        <v>4</v>
      </c>
      <c r="DO42" s="424">
        <v>1</v>
      </c>
      <c r="DP42" s="425">
        <f t="shared" si="3"/>
        <v>156</v>
      </c>
      <c r="DQ42" s="427">
        <f t="shared" si="4"/>
        <v>0</v>
      </c>
      <c r="DR42" s="425">
        <f t="shared" si="5"/>
        <v>156</v>
      </c>
      <c r="DS42" s="163">
        <f t="shared" si="6"/>
        <v>21</v>
      </c>
      <c r="DT42" s="425">
        <f t="shared" si="7"/>
        <v>33</v>
      </c>
      <c r="DU42" s="427">
        <f t="shared" si="8"/>
        <v>0</v>
      </c>
      <c r="DV42" s="427">
        <f t="shared" si="9"/>
        <v>33</v>
      </c>
      <c r="DW42" s="427">
        <f t="shared" si="10"/>
        <v>35</v>
      </c>
      <c r="DX42" s="427">
        <f t="shared" si="11"/>
        <v>0</v>
      </c>
      <c r="DY42" s="427">
        <f t="shared" si="12"/>
        <v>8</v>
      </c>
      <c r="DZ42" s="427">
        <f t="shared" si="13"/>
        <v>0</v>
      </c>
      <c r="EA42" s="428">
        <f t="shared" si="14"/>
        <v>22</v>
      </c>
      <c r="EB42" s="429">
        <f t="shared" si="15"/>
        <v>33</v>
      </c>
      <c r="EC42" s="429">
        <f t="shared" si="16"/>
        <v>0</v>
      </c>
      <c r="ED42" s="429">
        <f t="shared" si="17"/>
        <v>35</v>
      </c>
      <c r="EE42" s="429">
        <f t="shared" si="18"/>
        <v>0</v>
      </c>
      <c r="EF42" s="429">
        <f t="shared" si="19"/>
        <v>8</v>
      </c>
      <c r="EG42" s="429">
        <f t="shared" si="20"/>
        <v>0</v>
      </c>
      <c r="EH42" s="441"/>
      <c r="EJ42" s="443">
        <v>38</v>
      </c>
      <c r="EK42" s="448" t="s">
        <v>228</v>
      </c>
      <c r="EL42" s="449" t="s">
        <v>204</v>
      </c>
      <c r="EM42" s="450">
        <v>390000</v>
      </c>
      <c r="EN42" s="447">
        <f t="shared" si="21"/>
        <v>15000</v>
      </c>
      <c r="EO42" s="453">
        <v>0</v>
      </c>
      <c r="EP42" s="454">
        <v>0</v>
      </c>
      <c r="EQ42" s="455">
        <v>0</v>
      </c>
      <c r="ER42" s="455">
        <v>0</v>
      </c>
      <c r="ES42" s="456">
        <f t="shared" si="22"/>
        <v>15000</v>
      </c>
      <c r="ET42" s="456">
        <f t="shared" si="23"/>
        <v>22</v>
      </c>
      <c r="EU42" s="456">
        <f t="shared" si="24"/>
        <v>33</v>
      </c>
      <c r="EV42" s="456">
        <f t="shared" si="25"/>
        <v>0</v>
      </c>
      <c r="EW42" s="456">
        <f t="shared" si="26"/>
        <v>35</v>
      </c>
      <c r="EX42" s="456">
        <f t="shared" si="27"/>
        <v>0</v>
      </c>
      <c r="EY42" s="460">
        <f t="shared" si="28"/>
        <v>8</v>
      </c>
      <c r="EZ42" s="460">
        <f t="shared" si="29"/>
        <v>0</v>
      </c>
      <c r="FA42" s="447">
        <f t="shared" si="30"/>
        <v>271020.84999999998</v>
      </c>
      <c r="FB42" s="447">
        <v>0</v>
      </c>
      <c r="FC42" s="447">
        <f t="shared" si="31"/>
        <v>601020.85</v>
      </c>
      <c r="FD42" s="447">
        <f t="shared" si="32"/>
        <v>540918.76</v>
      </c>
      <c r="FE42" s="447">
        <f t="shared" si="33"/>
        <v>24183.752</v>
      </c>
      <c r="FF42" s="447">
        <f t="shared" si="34"/>
        <v>60102.09</v>
      </c>
      <c r="FG42" s="463">
        <v>100000</v>
      </c>
      <c r="FH42" s="447">
        <f t="shared" si="35"/>
        <v>184285.84</v>
      </c>
      <c r="FI42" s="447">
        <v>0</v>
      </c>
      <c r="FJ42" s="447">
        <f t="shared" si="36"/>
        <v>416735.01</v>
      </c>
      <c r="FK42" s="464"/>
      <c r="FL42" s="447">
        <f t="shared" si="37"/>
        <v>24040.83</v>
      </c>
      <c r="FM42" s="447">
        <f t="shared" si="38"/>
        <v>3005.1</v>
      </c>
      <c r="FN42" s="447">
        <f t="shared" si="39"/>
        <v>60102.09</v>
      </c>
      <c r="FO42" s="447">
        <f t="shared" si="40"/>
        <v>87148.01999999999</v>
      </c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</row>
    <row r="43" spans="1:463" ht="22.5" customHeight="1">
      <c r="A43" s="360">
        <v>35</v>
      </c>
      <c r="B43" s="361">
        <v>7</v>
      </c>
      <c r="C43" s="362" t="s">
        <v>229</v>
      </c>
      <c r="D43" s="363" t="s">
        <v>204</v>
      </c>
      <c r="E43" s="225" t="s">
        <v>190</v>
      </c>
      <c r="F43" s="367">
        <v>390000</v>
      </c>
      <c r="G43" s="365">
        <v>8</v>
      </c>
      <c r="H43" s="366">
        <v>1</v>
      </c>
      <c r="I43" s="373"/>
      <c r="J43" s="374"/>
      <c r="K43" s="375">
        <v>8</v>
      </c>
      <c r="L43" s="366">
        <v>1</v>
      </c>
      <c r="M43" s="373"/>
      <c r="N43" s="374"/>
      <c r="O43" s="375">
        <v>8</v>
      </c>
      <c r="P43" s="366">
        <v>1</v>
      </c>
      <c r="Q43" s="373"/>
      <c r="R43" s="374"/>
      <c r="S43" s="375">
        <v>8</v>
      </c>
      <c r="T43" s="366">
        <v>4</v>
      </c>
      <c r="U43" s="373"/>
      <c r="V43" s="374"/>
      <c r="W43" s="375">
        <v>8</v>
      </c>
      <c r="X43" s="366">
        <v>1</v>
      </c>
      <c r="Y43" s="373"/>
      <c r="Z43" s="374"/>
      <c r="AA43" s="375">
        <v>5</v>
      </c>
      <c r="AB43" s="366">
        <v>4</v>
      </c>
      <c r="AC43" s="373"/>
      <c r="AD43" s="382"/>
      <c r="AE43" s="380">
        <v>9</v>
      </c>
      <c r="AF43" s="381"/>
      <c r="AG43" s="365"/>
      <c r="AH43" s="366"/>
      <c r="AI43" s="373"/>
      <c r="AJ43" s="374"/>
      <c r="AK43" s="375">
        <v>8</v>
      </c>
      <c r="AL43" s="366">
        <v>1</v>
      </c>
      <c r="AM43" s="373"/>
      <c r="AN43" s="374"/>
      <c r="AO43" s="375">
        <v>8</v>
      </c>
      <c r="AP43" s="366">
        <v>3</v>
      </c>
      <c r="AQ43" s="373"/>
      <c r="AR43" s="374"/>
      <c r="AS43" s="375">
        <v>8</v>
      </c>
      <c r="AT43" s="366"/>
      <c r="AU43" s="373"/>
      <c r="AV43" s="374"/>
      <c r="AW43" s="375">
        <v>8</v>
      </c>
      <c r="AX43" s="366"/>
      <c r="AY43" s="373"/>
      <c r="AZ43" s="374"/>
      <c r="BA43" s="375">
        <v>5</v>
      </c>
      <c r="BB43" s="366">
        <v>5</v>
      </c>
      <c r="BC43" s="373"/>
      <c r="BD43" s="382"/>
      <c r="BE43" s="380">
        <v>10</v>
      </c>
      <c r="BF43" s="381"/>
      <c r="BG43" s="365"/>
      <c r="BH43" s="366"/>
      <c r="BI43" s="373"/>
      <c r="BJ43" s="374"/>
      <c r="BK43" s="375">
        <v>8</v>
      </c>
      <c r="BL43" s="366">
        <v>1</v>
      </c>
      <c r="BM43" s="373"/>
      <c r="BN43" s="374"/>
      <c r="BO43" s="375">
        <v>8</v>
      </c>
      <c r="BP43" s="366">
        <v>1</v>
      </c>
      <c r="BQ43" s="373"/>
      <c r="BR43" s="374"/>
      <c r="BS43" s="375"/>
      <c r="BT43" s="366"/>
      <c r="BU43" s="373"/>
      <c r="BV43" s="374"/>
      <c r="BW43" s="388">
        <v>8</v>
      </c>
      <c r="BX43" s="389"/>
      <c r="BY43" s="375">
        <v>2</v>
      </c>
      <c r="BZ43" s="366"/>
      <c r="CA43" s="373"/>
      <c r="CB43" s="382"/>
      <c r="CC43" s="380">
        <v>8</v>
      </c>
      <c r="CD43" s="381"/>
      <c r="CE43" s="398">
        <v>8</v>
      </c>
      <c r="CF43" s="366">
        <v>1</v>
      </c>
      <c r="CG43" s="373"/>
      <c r="CH43" s="399"/>
      <c r="CI43" s="365">
        <v>8</v>
      </c>
      <c r="CJ43" s="366">
        <v>2</v>
      </c>
      <c r="CK43" s="373"/>
      <c r="CL43" s="374"/>
      <c r="CM43" s="375">
        <v>8</v>
      </c>
      <c r="CN43" s="366">
        <v>1</v>
      </c>
      <c r="CO43" s="373"/>
      <c r="CP43" s="382"/>
      <c r="CQ43" s="402">
        <v>8</v>
      </c>
      <c r="CR43" s="366">
        <v>2</v>
      </c>
      <c r="CS43" s="408"/>
      <c r="CT43" s="409"/>
      <c r="CU43" s="402">
        <v>8</v>
      </c>
      <c r="CV43" s="366">
        <v>2</v>
      </c>
      <c r="CW43" s="410"/>
      <c r="CX43" s="411"/>
      <c r="CY43" s="402">
        <v>5</v>
      </c>
      <c r="CZ43" s="366">
        <v>3</v>
      </c>
      <c r="DA43" s="415"/>
      <c r="DB43" s="411"/>
      <c r="DC43" s="380"/>
      <c r="DD43" s="381"/>
      <c r="DE43" s="398">
        <v>8</v>
      </c>
      <c r="DF43" s="366">
        <v>1</v>
      </c>
      <c r="DG43" s="416"/>
      <c r="DH43" s="411"/>
      <c r="DI43" s="402">
        <v>8</v>
      </c>
      <c r="DJ43" s="366">
        <v>1</v>
      </c>
      <c r="DK43" s="416"/>
      <c r="DL43" s="411"/>
      <c r="DM43" s="424">
        <v>25</v>
      </c>
      <c r="DN43" s="424">
        <v>4</v>
      </c>
      <c r="DO43" s="424">
        <v>1</v>
      </c>
      <c r="DP43" s="425">
        <f t="shared" si="3"/>
        <v>161</v>
      </c>
      <c r="DQ43" s="427">
        <f t="shared" si="4"/>
        <v>0</v>
      </c>
      <c r="DR43" s="425">
        <f t="shared" si="5"/>
        <v>161</v>
      </c>
      <c r="DS43" s="163">
        <f t="shared" si="6"/>
        <v>21</v>
      </c>
      <c r="DT43" s="425">
        <f t="shared" si="7"/>
        <v>36</v>
      </c>
      <c r="DU43" s="427">
        <f t="shared" si="8"/>
        <v>0</v>
      </c>
      <c r="DV43" s="427">
        <f t="shared" si="9"/>
        <v>36</v>
      </c>
      <c r="DW43" s="427">
        <f t="shared" si="10"/>
        <v>27</v>
      </c>
      <c r="DX43" s="427">
        <f t="shared" si="11"/>
        <v>0</v>
      </c>
      <c r="DY43" s="427">
        <f t="shared" si="12"/>
        <v>8</v>
      </c>
      <c r="DZ43" s="427">
        <f t="shared" si="13"/>
        <v>0</v>
      </c>
      <c r="EA43" s="428">
        <f t="shared" si="14"/>
        <v>22</v>
      </c>
      <c r="EB43" s="429">
        <f t="shared" si="15"/>
        <v>36</v>
      </c>
      <c r="EC43" s="429">
        <f t="shared" si="16"/>
        <v>0</v>
      </c>
      <c r="ED43" s="429">
        <f t="shared" si="17"/>
        <v>27</v>
      </c>
      <c r="EE43" s="429">
        <f t="shared" si="18"/>
        <v>0</v>
      </c>
      <c r="EF43" s="429">
        <f t="shared" si="19"/>
        <v>8</v>
      </c>
      <c r="EG43" s="429">
        <f t="shared" si="20"/>
        <v>0</v>
      </c>
      <c r="EH43" s="441"/>
      <c r="EJ43" s="443">
        <v>39</v>
      </c>
      <c r="EK43" s="448" t="s">
        <v>229</v>
      </c>
      <c r="EL43" s="449" t="s">
        <v>204</v>
      </c>
      <c r="EM43" s="450">
        <v>390000</v>
      </c>
      <c r="EN43" s="447">
        <f t="shared" si="21"/>
        <v>15000</v>
      </c>
      <c r="EO43" s="453">
        <v>0</v>
      </c>
      <c r="EP43" s="454">
        <v>0</v>
      </c>
      <c r="EQ43" s="455">
        <v>0</v>
      </c>
      <c r="ER43" s="455">
        <v>0</v>
      </c>
      <c r="ES43" s="456">
        <f t="shared" si="22"/>
        <v>15000</v>
      </c>
      <c r="ET43" s="456">
        <f t="shared" si="23"/>
        <v>22</v>
      </c>
      <c r="EU43" s="456">
        <f t="shared" si="24"/>
        <v>36</v>
      </c>
      <c r="EV43" s="456">
        <f t="shared" si="25"/>
        <v>0</v>
      </c>
      <c r="EW43" s="456">
        <f t="shared" si="26"/>
        <v>27</v>
      </c>
      <c r="EX43" s="456">
        <f t="shared" si="27"/>
        <v>0</v>
      </c>
      <c r="EY43" s="460">
        <f t="shared" si="28"/>
        <v>8</v>
      </c>
      <c r="EZ43" s="460">
        <f t="shared" si="29"/>
        <v>0</v>
      </c>
      <c r="FA43" s="447">
        <f t="shared" si="30"/>
        <v>248019.08</v>
      </c>
      <c r="FB43" s="447">
        <v>0</v>
      </c>
      <c r="FC43" s="447">
        <f t="shared" si="31"/>
        <v>578019.07999999996</v>
      </c>
      <c r="FD43" s="447">
        <f t="shared" si="32"/>
        <v>520217.16999999993</v>
      </c>
      <c r="FE43" s="447">
        <f t="shared" si="33"/>
        <v>20043.433999999987</v>
      </c>
      <c r="FF43" s="447">
        <f t="shared" si="34"/>
        <v>57801.91</v>
      </c>
      <c r="FG43" s="463">
        <v>100000</v>
      </c>
      <c r="FH43" s="447">
        <f t="shared" si="35"/>
        <v>177845.34</v>
      </c>
      <c r="FI43" s="447">
        <v>0</v>
      </c>
      <c r="FJ43" s="447">
        <f t="shared" si="36"/>
        <v>400173.74</v>
      </c>
      <c r="FK43" s="464"/>
      <c r="FL43" s="447">
        <f t="shared" si="37"/>
        <v>23120.76</v>
      </c>
      <c r="FM43" s="447">
        <f t="shared" si="38"/>
        <v>2890.1</v>
      </c>
      <c r="FN43" s="447">
        <f t="shared" si="39"/>
        <v>57801.91</v>
      </c>
      <c r="FO43" s="447">
        <f t="shared" si="40"/>
        <v>83812.77</v>
      </c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</row>
    <row r="44" spans="1:463" ht="22.5" customHeight="1">
      <c r="A44" s="360">
        <v>36</v>
      </c>
      <c r="B44" s="361">
        <v>4</v>
      </c>
      <c r="C44" s="362" t="s">
        <v>230</v>
      </c>
      <c r="D44" s="363" t="s">
        <v>231</v>
      </c>
      <c r="E44" s="225" t="s">
        <v>190</v>
      </c>
      <c r="F44" s="367">
        <v>390000</v>
      </c>
      <c r="G44" s="365">
        <v>8</v>
      </c>
      <c r="H44" s="366">
        <v>1</v>
      </c>
      <c r="I44" s="373"/>
      <c r="J44" s="374"/>
      <c r="K44" s="375">
        <v>8</v>
      </c>
      <c r="L44" s="366">
        <v>1</v>
      </c>
      <c r="M44" s="373"/>
      <c r="N44" s="374"/>
      <c r="O44" s="375">
        <v>8</v>
      </c>
      <c r="P44" s="366">
        <v>1</v>
      </c>
      <c r="Q44" s="373"/>
      <c r="R44" s="374"/>
      <c r="S44" s="375">
        <v>8</v>
      </c>
      <c r="T44" s="366">
        <v>3</v>
      </c>
      <c r="U44" s="373"/>
      <c r="V44" s="374"/>
      <c r="W44" s="375">
        <v>8</v>
      </c>
      <c r="X44" s="366">
        <v>2</v>
      </c>
      <c r="Y44" s="373"/>
      <c r="Z44" s="374"/>
      <c r="AA44" s="375">
        <v>5</v>
      </c>
      <c r="AB44" s="366">
        <v>4</v>
      </c>
      <c r="AC44" s="373"/>
      <c r="AD44" s="382"/>
      <c r="AE44" s="380">
        <v>10</v>
      </c>
      <c r="AF44" s="381"/>
      <c r="AG44" s="365">
        <v>8</v>
      </c>
      <c r="AH44" s="366">
        <v>2</v>
      </c>
      <c r="AI44" s="373"/>
      <c r="AJ44" s="374"/>
      <c r="AK44" s="375">
        <v>8</v>
      </c>
      <c r="AL44" s="366">
        <v>1</v>
      </c>
      <c r="AM44" s="373"/>
      <c r="AN44" s="374"/>
      <c r="AO44" s="375">
        <v>8</v>
      </c>
      <c r="AP44" s="366">
        <v>2</v>
      </c>
      <c r="AQ44" s="373"/>
      <c r="AR44" s="374"/>
      <c r="AS44" s="375">
        <v>8</v>
      </c>
      <c r="AT44" s="366">
        <v>1</v>
      </c>
      <c r="AU44" s="373"/>
      <c r="AV44" s="374"/>
      <c r="AW44" s="375">
        <v>8</v>
      </c>
      <c r="AX44" s="366">
        <v>1</v>
      </c>
      <c r="AY44" s="373"/>
      <c r="AZ44" s="374"/>
      <c r="BA44" s="375">
        <v>5</v>
      </c>
      <c r="BB44" s="366">
        <v>4</v>
      </c>
      <c r="BC44" s="373"/>
      <c r="BD44" s="382"/>
      <c r="BE44" s="380">
        <v>9</v>
      </c>
      <c r="BF44" s="381"/>
      <c r="BG44" s="365"/>
      <c r="BH44" s="366"/>
      <c r="BI44" s="373"/>
      <c r="BJ44" s="374"/>
      <c r="BK44" s="375">
        <v>8</v>
      </c>
      <c r="BL44" s="366">
        <v>2</v>
      </c>
      <c r="BM44" s="373"/>
      <c r="BN44" s="374"/>
      <c r="BO44" s="375">
        <v>8</v>
      </c>
      <c r="BP44" s="366">
        <v>1</v>
      </c>
      <c r="BQ44" s="373"/>
      <c r="BR44" s="374"/>
      <c r="BS44" s="375">
        <v>8</v>
      </c>
      <c r="BT44" s="366">
        <v>1</v>
      </c>
      <c r="BU44" s="373"/>
      <c r="BV44" s="374"/>
      <c r="BW44" s="388">
        <v>10</v>
      </c>
      <c r="BX44" s="389"/>
      <c r="BY44" s="375">
        <v>5</v>
      </c>
      <c r="BZ44" s="366">
        <v>4</v>
      </c>
      <c r="CA44" s="373"/>
      <c r="CB44" s="382"/>
      <c r="CC44" s="380">
        <v>10</v>
      </c>
      <c r="CD44" s="381"/>
      <c r="CE44" s="398">
        <v>8</v>
      </c>
      <c r="CF44" s="366">
        <v>3</v>
      </c>
      <c r="CG44" s="373"/>
      <c r="CH44" s="399"/>
      <c r="CI44" s="365">
        <v>8</v>
      </c>
      <c r="CJ44" s="366">
        <v>1</v>
      </c>
      <c r="CK44" s="373"/>
      <c r="CL44" s="374"/>
      <c r="CM44" s="375">
        <v>8</v>
      </c>
      <c r="CN44" s="366">
        <v>3</v>
      </c>
      <c r="CO44" s="373"/>
      <c r="CP44" s="382"/>
      <c r="CQ44" s="402">
        <v>8</v>
      </c>
      <c r="CR44" s="366">
        <v>1</v>
      </c>
      <c r="CS44" s="408"/>
      <c r="CT44" s="409"/>
      <c r="CU44" s="402">
        <v>8</v>
      </c>
      <c r="CV44" s="366">
        <v>2</v>
      </c>
      <c r="CW44" s="410"/>
      <c r="CX44" s="411"/>
      <c r="CY44" s="402">
        <v>5</v>
      </c>
      <c r="CZ44" s="366">
        <v>4</v>
      </c>
      <c r="DA44" s="415"/>
      <c r="DB44" s="411"/>
      <c r="DC44" s="380">
        <v>11</v>
      </c>
      <c r="DD44" s="381"/>
      <c r="DE44" s="398">
        <v>8</v>
      </c>
      <c r="DF44" s="366">
        <v>2</v>
      </c>
      <c r="DG44" s="416"/>
      <c r="DH44" s="411"/>
      <c r="DI44" s="402">
        <v>8</v>
      </c>
      <c r="DJ44" s="366">
        <v>1</v>
      </c>
      <c r="DK44" s="416"/>
      <c r="DL44" s="411"/>
      <c r="DM44" s="424">
        <v>25</v>
      </c>
      <c r="DN44" s="424">
        <v>4</v>
      </c>
      <c r="DO44" s="424">
        <v>1</v>
      </c>
      <c r="DP44" s="425">
        <f t="shared" si="3"/>
        <v>180</v>
      </c>
      <c r="DQ44" s="427">
        <f t="shared" si="4"/>
        <v>0</v>
      </c>
      <c r="DR44" s="425">
        <f t="shared" si="5"/>
        <v>180</v>
      </c>
      <c r="DS44" s="163">
        <f t="shared" si="6"/>
        <v>24</v>
      </c>
      <c r="DT44" s="425">
        <f t="shared" si="7"/>
        <v>48</v>
      </c>
      <c r="DU44" s="427">
        <f t="shared" si="8"/>
        <v>0</v>
      </c>
      <c r="DV44" s="427">
        <f t="shared" si="9"/>
        <v>48</v>
      </c>
      <c r="DW44" s="427">
        <f t="shared" si="10"/>
        <v>40</v>
      </c>
      <c r="DX44" s="427">
        <f t="shared" si="11"/>
        <v>0</v>
      </c>
      <c r="DY44" s="427">
        <f t="shared" si="12"/>
        <v>10</v>
      </c>
      <c r="DZ44" s="427">
        <f t="shared" si="13"/>
        <v>0</v>
      </c>
      <c r="EA44" s="428">
        <f t="shared" si="14"/>
        <v>25</v>
      </c>
      <c r="EB44" s="429">
        <f t="shared" si="15"/>
        <v>48</v>
      </c>
      <c r="EC44" s="429">
        <f t="shared" si="16"/>
        <v>0</v>
      </c>
      <c r="ED44" s="429">
        <f t="shared" si="17"/>
        <v>40</v>
      </c>
      <c r="EE44" s="429">
        <f t="shared" si="18"/>
        <v>0</v>
      </c>
      <c r="EF44" s="429">
        <f t="shared" si="19"/>
        <v>10</v>
      </c>
      <c r="EG44" s="429">
        <f t="shared" si="20"/>
        <v>0</v>
      </c>
      <c r="EH44" s="441"/>
      <c r="EJ44" s="443">
        <v>40</v>
      </c>
      <c r="EK44" s="448" t="s">
        <v>230</v>
      </c>
      <c r="EL44" s="449" t="s">
        <v>231</v>
      </c>
      <c r="EM44" s="450">
        <v>390000</v>
      </c>
      <c r="EN44" s="447">
        <f t="shared" si="21"/>
        <v>15000</v>
      </c>
      <c r="EO44" s="453">
        <v>0</v>
      </c>
      <c r="EP44" s="454">
        <v>0</v>
      </c>
      <c r="EQ44" s="455">
        <v>0</v>
      </c>
      <c r="ER44" s="455">
        <v>0</v>
      </c>
      <c r="ES44" s="456">
        <f t="shared" si="22"/>
        <v>15000</v>
      </c>
      <c r="ET44" s="456">
        <f t="shared" si="23"/>
        <v>25</v>
      </c>
      <c r="EU44" s="456">
        <f t="shared" si="24"/>
        <v>48</v>
      </c>
      <c r="EV44" s="456">
        <f t="shared" si="25"/>
        <v>0</v>
      </c>
      <c r="EW44" s="456">
        <f t="shared" si="26"/>
        <v>40</v>
      </c>
      <c r="EX44" s="456">
        <f t="shared" si="27"/>
        <v>0</v>
      </c>
      <c r="EY44" s="460">
        <f t="shared" si="28"/>
        <v>10</v>
      </c>
      <c r="EZ44" s="460">
        <f t="shared" si="29"/>
        <v>0</v>
      </c>
      <c r="FA44" s="447">
        <f t="shared" si="30"/>
        <v>344026.46</v>
      </c>
      <c r="FB44" s="447">
        <v>0</v>
      </c>
      <c r="FC44" s="447">
        <f t="shared" si="31"/>
        <v>719026.46</v>
      </c>
      <c r="FD44" s="447">
        <f t="shared" si="32"/>
        <v>647123.80999999994</v>
      </c>
      <c r="FE44" s="447">
        <f t="shared" si="33"/>
        <v>45424.761999999988</v>
      </c>
      <c r="FF44" s="447">
        <f t="shared" si="34"/>
        <v>71902.649999999994</v>
      </c>
      <c r="FG44" s="463">
        <v>100000</v>
      </c>
      <c r="FH44" s="447">
        <f t="shared" si="35"/>
        <v>217327.41</v>
      </c>
      <c r="FI44" s="447">
        <v>0</v>
      </c>
      <c r="FJ44" s="447">
        <f t="shared" si="36"/>
        <v>501699.05</v>
      </c>
      <c r="FK44" s="464"/>
      <c r="FL44" s="447">
        <f t="shared" si="37"/>
        <v>28761.06</v>
      </c>
      <c r="FM44" s="447">
        <f t="shared" si="38"/>
        <v>3595.13</v>
      </c>
      <c r="FN44" s="447">
        <f t="shared" si="39"/>
        <v>71902.649999999994</v>
      </c>
      <c r="FO44" s="447">
        <f t="shared" si="40"/>
        <v>104258.84</v>
      </c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</row>
    <row r="45" spans="1:463" ht="22.5" customHeight="1">
      <c r="A45" s="360">
        <v>37</v>
      </c>
      <c r="B45" s="361">
        <v>7</v>
      </c>
      <c r="C45" s="362" t="s">
        <v>232</v>
      </c>
      <c r="D45" s="363" t="s">
        <v>204</v>
      </c>
      <c r="E45" s="225" t="s">
        <v>190</v>
      </c>
      <c r="F45" s="367">
        <v>390000</v>
      </c>
      <c r="G45" s="365">
        <v>8</v>
      </c>
      <c r="H45" s="366">
        <v>1</v>
      </c>
      <c r="I45" s="373"/>
      <c r="J45" s="374"/>
      <c r="K45" s="375">
        <v>8</v>
      </c>
      <c r="L45" s="366">
        <v>1</v>
      </c>
      <c r="M45" s="373"/>
      <c r="N45" s="374"/>
      <c r="O45" s="375"/>
      <c r="P45" s="366"/>
      <c r="Q45" s="373"/>
      <c r="R45" s="374"/>
      <c r="S45" s="375">
        <v>8</v>
      </c>
      <c r="T45" s="366">
        <v>1</v>
      </c>
      <c r="U45" s="373"/>
      <c r="V45" s="374"/>
      <c r="W45" s="375">
        <v>8</v>
      </c>
      <c r="X45" s="366">
        <v>1</v>
      </c>
      <c r="Y45" s="373"/>
      <c r="Z45" s="374"/>
      <c r="AA45" s="375">
        <v>5</v>
      </c>
      <c r="AB45" s="366">
        <v>4</v>
      </c>
      <c r="AC45" s="373"/>
      <c r="AD45" s="382"/>
      <c r="AE45" s="380">
        <v>9</v>
      </c>
      <c r="AF45" s="381"/>
      <c r="AG45" s="365">
        <v>8</v>
      </c>
      <c r="AH45" s="366">
        <v>1</v>
      </c>
      <c r="AI45" s="373"/>
      <c r="AJ45" s="374"/>
      <c r="AK45" s="375"/>
      <c r="AL45" s="366"/>
      <c r="AM45" s="373"/>
      <c r="AN45" s="374"/>
      <c r="AO45" s="375">
        <v>8</v>
      </c>
      <c r="AP45" s="366">
        <v>1</v>
      </c>
      <c r="AQ45" s="373"/>
      <c r="AR45" s="374"/>
      <c r="AS45" s="375">
        <v>8</v>
      </c>
      <c r="AT45" s="366">
        <v>1</v>
      </c>
      <c r="AU45" s="373"/>
      <c r="AV45" s="374"/>
      <c r="AW45" s="375">
        <v>8</v>
      </c>
      <c r="AX45" s="366"/>
      <c r="AY45" s="373"/>
      <c r="AZ45" s="374"/>
      <c r="BA45" s="375"/>
      <c r="BB45" s="366"/>
      <c r="BC45" s="373"/>
      <c r="BD45" s="382"/>
      <c r="BE45" s="380">
        <v>9</v>
      </c>
      <c r="BF45" s="381"/>
      <c r="BG45" s="365">
        <v>8</v>
      </c>
      <c r="BH45" s="366">
        <v>1</v>
      </c>
      <c r="BI45" s="373"/>
      <c r="BJ45" s="374"/>
      <c r="BK45" s="375">
        <v>8</v>
      </c>
      <c r="BL45" s="366">
        <v>1</v>
      </c>
      <c r="BM45" s="373"/>
      <c r="BN45" s="374"/>
      <c r="BO45" s="375">
        <v>8</v>
      </c>
      <c r="BP45" s="366">
        <v>1</v>
      </c>
      <c r="BQ45" s="373"/>
      <c r="BR45" s="374"/>
      <c r="BS45" s="375">
        <v>8</v>
      </c>
      <c r="BT45" s="366">
        <v>1</v>
      </c>
      <c r="BU45" s="373"/>
      <c r="BV45" s="374"/>
      <c r="BW45" s="388">
        <v>9</v>
      </c>
      <c r="BX45" s="389"/>
      <c r="BY45" s="375">
        <v>5</v>
      </c>
      <c r="BZ45" s="366">
        <v>4</v>
      </c>
      <c r="CA45" s="373"/>
      <c r="CB45" s="382"/>
      <c r="CC45" s="380">
        <v>9</v>
      </c>
      <c r="CD45" s="381"/>
      <c r="CE45" s="398"/>
      <c r="CF45" s="366"/>
      <c r="CG45" s="373"/>
      <c r="CH45" s="399"/>
      <c r="CI45" s="365">
        <v>8</v>
      </c>
      <c r="CJ45" s="366">
        <v>2</v>
      </c>
      <c r="CK45" s="373"/>
      <c r="CL45" s="374"/>
      <c r="CM45" s="375">
        <v>8</v>
      </c>
      <c r="CN45" s="366">
        <v>1</v>
      </c>
      <c r="CO45" s="373"/>
      <c r="CP45" s="382"/>
      <c r="CQ45" s="402">
        <v>8</v>
      </c>
      <c r="CR45" s="366">
        <v>2</v>
      </c>
      <c r="CS45" s="408"/>
      <c r="CT45" s="409"/>
      <c r="CU45" s="402">
        <v>8</v>
      </c>
      <c r="CV45" s="366">
        <v>2</v>
      </c>
      <c r="CW45" s="410"/>
      <c r="CX45" s="411"/>
      <c r="CY45" s="402">
        <v>5</v>
      </c>
      <c r="CZ45" s="366">
        <v>3</v>
      </c>
      <c r="DA45" s="415"/>
      <c r="DB45" s="411"/>
      <c r="DC45" s="380">
        <v>10</v>
      </c>
      <c r="DD45" s="381"/>
      <c r="DE45" s="398">
        <v>8</v>
      </c>
      <c r="DF45" s="366"/>
      <c r="DG45" s="416"/>
      <c r="DH45" s="411"/>
      <c r="DI45" s="402">
        <v>8</v>
      </c>
      <c r="DJ45" s="366">
        <v>1</v>
      </c>
      <c r="DK45" s="416"/>
      <c r="DL45" s="411"/>
      <c r="DM45" s="424">
        <v>25</v>
      </c>
      <c r="DN45" s="424">
        <v>4</v>
      </c>
      <c r="DO45" s="424">
        <v>1</v>
      </c>
      <c r="DP45" s="425">
        <f t="shared" si="3"/>
        <v>159</v>
      </c>
      <c r="DQ45" s="427">
        <f t="shared" si="4"/>
        <v>0</v>
      </c>
      <c r="DR45" s="425">
        <f t="shared" si="5"/>
        <v>159</v>
      </c>
      <c r="DS45" s="163">
        <f t="shared" si="6"/>
        <v>21</v>
      </c>
      <c r="DT45" s="425">
        <f t="shared" si="7"/>
        <v>30</v>
      </c>
      <c r="DU45" s="427">
        <f t="shared" si="8"/>
        <v>0</v>
      </c>
      <c r="DV45" s="427">
        <f t="shared" si="9"/>
        <v>30</v>
      </c>
      <c r="DW45" s="427">
        <f t="shared" si="10"/>
        <v>37</v>
      </c>
      <c r="DX45" s="427">
        <f t="shared" si="11"/>
        <v>0</v>
      </c>
      <c r="DY45" s="427">
        <f t="shared" si="12"/>
        <v>9</v>
      </c>
      <c r="DZ45" s="427">
        <f t="shared" si="13"/>
        <v>0</v>
      </c>
      <c r="EA45" s="428">
        <f t="shared" si="14"/>
        <v>22</v>
      </c>
      <c r="EB45" s="429">
        <f t="shared" si="15"/>
        <v>30</v>
      </c>
      <c r="EC45" s="429">
        <f t="shared" si="16"/>
        <v>0</v>
      </c>
      <c r="ED45" s="429">
        <f t="shared" si="17"/>
        <v>37</v>
      </c>
      <c r="EE45" s="429">
        <f t="shared" si="18"/>
        <v>0</v>
      </c>
      <c r="EF45" s="429">
        <f t="shared" si="19"/>
        <v>9</v>
      </c>
      <c r="EG45" s="429">
        <f t="shared" si="20"/>
        <v>0</v>
      </c>
      <c r="EH45" s="441"/>
      <c r="EJ45" s="443">
        <v>41</v>
      </c>
      <c r="EK45" s="448" t="s">
        <v>232</v>
      </c>
      <c r="EL45" s="449" t="s">
        <v>204</v>
      </c>
      <c r="EM45" s="450">
        <v>390000</v>
      </c>
      <c r="EN45" s="447">
        <f t="shared" si="21"/>
        <v>15000</v>
      </c>
      <c r="EO45" s="453">
        <v>0</v>
      </c>
      <c r="EP45" s="454">
        <v>0</v>
      </c>
      <c r="EQ45" s="455">
        <v>0</v>
      </c>
      <c r="ER45" s="455">
        <v>0</v>
      </c>
      <c r="ES45" s="456">
        <f t="shared" si="22"/>
        <v>15000</v>
      </c>
      <c r="ET45" s="456">
        <f t="shared" si="23"/>
        <v>22</v>
      </c>
      <c r="EU45" s="456">
        <f t="shared" si="24"/>
        <v>30</v>
      </c>
      <c r="EV45" s="456">
        <f t="shared" si="25"/>
        <v>0</v>
      </c>
      <c r="EW45" s="456">
        <f t="shared" si="26"/>
        <v>37</v>
      </c>
      <c r="EX45" s="456">
        <f t="shared" si="27"/>
        <v>0</v>
      </c>
      <c r="EY45" s="460">
        <f t="shared" si="28"/>
        <v>9</v>
      </c>
      <c r="EZ45" s="460">
        <f t="shared" si="29"/>
        <v>0</v>
      </c>
      <c r="FA45" s="447">
        <f t="shared" si="30"/>
        <v>274021.08</v>
      </c>
      <c r="FB45" s="447">
        <v>0</v>
      </c>
      <c r="FC45" s="447">
        <f t="shared" si="31"/>
        <v>604021.07999999996</v>
      </c>
      <c r="FD45" s="447">
        <f t="shared" si="32"/>
        <v>543618.97</v>
      </c>
      <c r="FE45" s="447">
        <f t="shared" si="33"/>
        <v>24723.793999999994</v>
      </c>
      <c r="FF45" s="447">
        <f t="shared" si="34"/>
        <v>60402.11</v>
      </c>
      <c r="FG45" s="463">
        <v>100000</v>
      </c>
      <c r="FH45" s="447">
        <f t="shared" si="35"/>
        <v>185125.9</v>
      </c>
      <c r="FI45" s="447">
        <v>0</v>
      </c>
      <c r="FJ45" s="447">
        <f t="shared" si="36"/>
        <v>418895.18</v>
      </c>
      <c r="FK45" s="464"/>
      <c r="FL45" s="447">
        <f t="shared" si="37"/>
        <v>24160.84</v>
      </c>
      <c r="FM45" s="447">
        <f t="shared" si="38"/>
        <v>3020.11</v>
      </c>
      <c r="FN45" s="447">
        <f t="shared" si="39"/>
        <v>60402.11</v>
      </c>
      <c r="FO45" s="447">
        <f t="shared" si="40"/>
        <v>87583.06</v>
      </c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</row>
    <row r="46" spans="1:463" ht="22.5" customHeight="1">
      <c r="A46" s="360">
        <v>38</v>
      </c>
      <c r="B46" s="361">
        <v>2</v>
      </c>
      <c r="C46" s="362" t="s">
        <v>233</v>
      </c>
      <c r="D46" s="363" t="s">
        <v>204</v>
      </c>
      <c r="E46" s="225" t="s">
        <v>190</v>
      </c>
      <c r="F46" s="367">
        <v>390000</v>
      </c>
      <c r="G46" s="365">
        <v>8</v>
      </c>
      <c r="H46" s="366">
        <v>1</v>
      </c>
      <c r="I46" s="373"/>
      <c r="J46" s="374"/>
      <c r="K46" s="375">
        <v>8</v>
      </c>
      <c r="L46" s="366">
        <v>1</v>
      </c>
      <c r="M46" s="373"/>
      <c r="N46" s="374"/>
      <c r="O46" s="375">
        <v>8</v>
      </c>
      <c r="P46" s="366">
        <v>2</v>
      </c>
      <c r="Q46" s="373"/>
      <c r="R46" s="374"/>
      <c r="S46" s="375">
        <v>8</v>
      </c>
      <c r="T46" s="366">
        <v>1</v>
      </c>
      <c r="U46" s="373"/>
      <c r="V46" s="374"/>
      <c r="W46" s="375">
        <v>5</v>
      </c>
      <c r="X46" s="366"/>
      <c r="Y46" s="373"/>
      <c r="Z46" s="374"/>
      <c r="AA46" s="375"/>
      <c r="AB46" s="366"/>
      <c r="AC46" s="373"/>
      <c r="AD46" s="382"/>
      <c r="AE46" s="380">
        <v>9</v>
      </c>
      <c r="AF46" s="381"/>
      <c r="AG46" s="365">
        <v>8</v>
      </c>
      <c r="AH46" s="366">
        <v>1</v>
      </c>
      <c r="AI46" s="373"/>
      <c r="AJ46" s="374"/>
      <c r="AK46" s="375">
        <v>8</v>
      </c>
      <c r="AL46" s="366">
        <v>1</v>
      </c>
      <c r="AM46" s="373"/>
      <c r="AN46" s="374"/>
      <c r="AO46" s="375"/>
      <c r="AP46" s="366"/>
      <c r="AQ46" s="373"/>
      <c r="AR46" s="374"/>
      <c r="AS46" s="375">
        <v>8</v>
      </c>
      <c r="AT46" s="366">
        <v>1</v>
      </c>
      <c r="AU46" s="373"/>
      <c r="AV46" s="374"/>
      <c r="AW46" s="375">
        <v>8</v>
      </c>
      <c r="AX46" s="366">
        <v>3</v>
      </c>
      <c r="AY46" s="373"/>
      <c r="AZ46" s="374"/>
      <c r="BA46" s="375">
        <v>5</v>
      </c>
      <c r="BB46" s="366">
        <v>6</v>
      </c>
      <c r="BC46" s="373"/>
      <c r="BD46" s="382"/>
      <c r="BE46" s="380">
        <v>9</v>
      </c>
      <c r="BF46" s="381"/>
      <c r="BG46" s="365">
        <v>8</v>
      </c>
      <c r="BH46" s="366">
        <v>3</v>
      </c>
      <c r="BI46" s="373"/>
      <c r="BJ46" s="374"/>
      <c r="BK46" s="375">
        <v>8</v>
      </c>
      <c r="BL46" s="366">
        <v>2</v>
      </c>
      <c r="BM46" s="373"/>
      <c r="BN46" s="374"/>
      <c r="BO46" s="375">
        <v>8</v>
      </c>
      <c r="BP46" s="366">
        <v>2</v>
      </c>
      <c r="BQ46" s="373"/>
      <c r="BR46" s="374"/>
      <c r="BS46" s="375"/>
      <c r="BT46" s="366"/>
      <c r="BU46" s="373"/>
      <c r="BV46" s="374"/>
      <c r="BW46" s="388">
        <v>10</v>
      </c>
      <c r="BX46" s="389"/>
      <c r="BY46" s="375">
        <v>5</v>
      </c>
      <c r="BZ46" s="366">
        <v>5</v>
      </c>
      <c r="CA46" s="373"/>
      <c r="CB46" s="382"/>
      <c r="CC46" s="380">
        <v>10</v>
      </c>
      <c r="CD46" s="381"/>
      <c r="CE46" s="398"/>
      <c r="CF46" s="366"/>
      <c r="CG46" s="373"/>
      <c r="CH46" s="399"/>
      <c r="CI46" s="365">
        <v>8</v>
      </c>
      <c r="CJ46" s="366">
        <v>2</v>
      </c>
      <c r="CK46" s="373"/>
      <c r="CL46" s="374"/>
      <c r="CM46" s="375">
        <v>8</v>
      </c>
      <c r="CN46" s="366">
        <v>1</v>
      </c>
      <c r="CO46" s="373"/>
      <c r="CP46" s="382"/>
      <c r="CQ46" s="402">
        <v>8</v>
      </c>
      <c r="CR46" s="366">
        <v>2</v>
      </c>
      <c r="CS46" s="408"/>
      <c r="CT46" s="409"/>
      <c r="CU46" s="402">
        <v>8</v>
      </c>
      <c r="CV46" s="366">
        <v>2</v>
      </c>
      <c r="CW46" s="410"/>
      <c r="CX46" s="411"/>
      <c r="CY46" s="402">
        <v>5</v>
      </c>
      <c r="CZ46" s="366">
        <v>4</v>
      </c>
      <c r="DA46" s="415"/>
      <c r="DB46" s="411"/>
      <c r="DC46" s="380">
        <v>10</v>
      </c>
      <c r="DD46" s="381"/>
      <c r="DE46" s="398">
        <v>8</v>
      </c>
      <c r="DF46" s="366">
        <v>1</v>
      </c>
      <c r="DG46" s="416"/>
      <c r="DH46" s="411"/>
      <c r="DI46" s="402"/>
      <c r="DJ46" s="366"/>
      <c r="DK46" s="416"/>
      <c r="DL46" s="411"/>
      <c r="DM46" s="424">
        <v>25</v>
      </c>
      <c r="DN46" s="424">
        <v>4</v>
      </c>
      <c r="DO46" s="424">
        <v>1</v>
      </c>
      <c r="DP46" s="425">
        <f t="shared" si="3"/>
        <v>148</v>
      </c>
      <c r="DQ46" s="427">
        <f t="shared" si="4"/>
        <v>0</v>
      </c>
      <c r="DR46" s="425">
        <f t="shared" si="5"/>
        <v>148</v>
      </c>
      <c r="DS46" s="163">
        <f t="shared" si="6"/>
        <v>20</v>
      </c>
      <c r="DT46" s="425">
        <f t="shared" si="7"/>
        <v>41</v>
      </c>
      <c r="DU46" s="427">
        <f t="shared" si="8"/>
        <v>0</v>
      </c>
      <c r="DV46" s="427">
        <f t="shared" si="9"/>
        <v>41</v>
      </c>
      <c r="DW46" s="427">
        <f t="shared" si="10"/>
        <v>38</v>
      </c>
      <c r="DX46" s="427">
        <f t="shared" si="11"/>
        <v>0</v>
      </c>
      <c r="DY46" s="427">
        <f t="shared" si="12"/>
        <v>10</v>
      </c>
      <c r="DZ46" s="427">
        <f t="shared" si="13"/>
        <v>0</v>
      </c>
      <c r="EA46" s="428">
        <f t="shared" si="14"/>
        <v>21</v>
      </c>
      <c r="EB46" s="429">
        <f t="shared" si="15"/>
        <v>41</v>
      </c>
      <c r="EC46" s="429">
        <f t="shared" si="16"/>
        <v>0</v>
      </c>
      <c r="ED46" s="429">
        <f t="shared" si="17"/>
        <v>38</v>
      </c>
      <c r="EE46" s="429">
        <f t="shared" si="18"/>
        <v>0</v>
      </c>
      <c r="EF46" s="429">
        <f t="shared" si="19"/>
        <v>10</v>
      </c>
      <c r="EG46" s="429">
        <f t="shared" si="20"/>
        <v>0</v>
      </c>
      <c r="EH46" s="441"/>
      <c r="EJ46" s="443">
        <v>42</v>
      </c>
      <c r="EK46" s="448" t="s">
        <v>233</v>
      </c>
      <c r="EL46" s="449" t="s">
        <v>204</v>
      </c>
      <c r="EM46" s="450">
        <v>390000</v>
      </c>
      <c r="EN46" s="447">
        <f t="shared" si="21"/>
        <v>15000</v>
      </c>
      <c r="EO46" s="453">
        <v>0</v>
      </c>
      <c r="EP46" s="454">
        <v>0</v>
      </c>
      <c r="EQ46" s="455">
        <v>0</v>
      </c>
      <c r="ER46" s="455">
        <v>0</v>
      </c>
      <c r="ES46" s="456">
        <f t="shared" si="22"/>
        <v>15000</v>
      </c>
      <c r="ET46" s="456">
        <f t="shared" si="23"/>
        <v>21</v>
      </c>
      <c r="EU46" s="456">
        <f t="shared" si="24"/>
        <v>41</v>
      </c>
      <c r="EV46" s="456">
        <f t="shared" si="25"/>
        <v>0</v>
      </c>
      <c r="EW46" s="456">
        <f t="shared" si="26"/>
        <v>38</v>
      </c>
      <c r="EX46" s="456">
        <f t="shared" si="27"/>
        <v>0</v>
      </c>
      <c r="EY46" s="460">
        <f t="shared" si="28"/>
        <v>10</v>
      </c>
      <c r="EZ46" s="460">
        <f t="shared" si="29"/>
        <v>0</v>
      </c>
      <c r="FA46" s="447">
        <f t="shared" si="30"/>
        <v>315024.23</v>
      </c>
      <c r="FB46" s="447">
        <v>0</v>
      </c>
      <c r="FC46" s="447">
        <f t="shared" si="31"/>
        <v>630024.23</v>
      </c>
      <c r="FD46" s="447">
        <f t="shared" si="32"/>
        <v>567021.80999999994</v>
      </c>
      <c r="FE46" s="447">
        <f t="shared" si="33"/>
        <v>29404.361999999986</v>
      </c>
      <c r="FF46" s="447">
        <f t="shared" si="34"/>
        <v>63002.42</v>
      </c>
      <c r="FG46" s="463">
        <v>100000</v>
      </c>
      <c r="FH46" s="447">
        <f t="shared" si="35"/>
        <v>192406.78</v>
      </c>
      <c r="FI46" s="447">
        <v>0</v>
      </c>
      <c r="FJ46" s="447">
        <f t="shared" si="36"/>
        <v>437617.45</v>
      </c>
      <c r="FK46" s="464"/>
      <c r="FL46" s="447">
        <f t="shared" si="37"/>
        <v>25200.97</v>
      </c>
      <c r="FM46" s="447">
        <f t="shared" si="38"/>
        <v>3150.12</v>
      </c>
      <c r="FN46" s="447">
        <f t="shared" si="39"/>
        <v>63002.42</v>
      </c>
      <c r="FO46" s="447">
        <f t="shared" si="40"/>
        <v>91353.51</v>
      </c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</row>
    <row r="47" spans="1:463" ht="22.5" customHeight="1">
      <c r="A47" s="360">
        <v>39</v>
      </c>
      <c r="B47" s="361">
        <v>6</v>
      </c>
      <c r="C47" s="362" t="s">
        <v>234</v>
      </c>
      <c r="D47" s="363" t="s">
        <v>235</v>
      </c>
      <c r="E47" s="225" t="s">
        <v>190</v>
      </c>
      <c r="F47" s="367">
        <v>1000000</v>
      </c>
      <c r="G47" s="365">
        <v>8</v>
      </c>
      <c r="H47" s="366">
        <v>2</v>
      </c>
      <c r="I47" s="373"/>
      <c r="J47" s="374"/>
      <c r="K47" s="375">
        <v>8</v>
      </c>
      <c r="L47" s="366">
        <v>1</v>
      </c>
      <c r="M47" s="373"/>
      <c r="N47" s="374"/>
      <c r="O47" s="375">
        <v>8</v>
      </c>
      <c r="P47" s="366">
        <v>2</v>
      </c>
      <c r="Q47" s="373"/>
      <c r="R47" s="374"/>
      <c r="S47" s="375">
        <v>8</v>
      </c>
      <c r="T47" s="366">
        <v>3</v>
      </c>
      <c r="U47" s="373"/>
      <c r="V47" s="374"/>
      <c r="W47" s="375">
        <v>8</v>
      </c>
      <c r="X47" s="366">
        <v>2</v>
      </c>
      <c r="Y47" s="373"/>
      <c r="Z47" s="374"/>
      <c r="AA47" s="375">
        <v>5</v>
      </c>
      <c r="AB47" s="366">
        <v>4</v>
      </c>
      <c r="AC47" s="373"/>
      <c r="AD47" s="382"/>
      <c r="AE47" s="380">
        <v>9</v>
      </c>
      <c r="AF47" s="381"/>
      <c r="AG47" s="365">
        <v>8</v>
      </c>
      <c r="AH47" s="366">
        <v>3</v>
      </c>
      <c r="AI47" s="373"/>
      <c r="AJ47" s="374"/>
      <c r="AK47" s="375">
        <v>8</v>
      </c>
      <c r="AL47" s="366">
        <v>2</v>
      </c>
      <c r="AM47" s="373"/>
      <c r="AN47" s="374"/>
      <c r="AO47" s="375">
        <v>8</v>
      </c>
      <c r="AP47" s="366">
        <v>1</v>
      </c>
      <c r="AQ47" s="373"/>
      <c r="AR47" s="374"/>
      <c r="AS47" s="375">
        <v>8</v>
      </c>
      <c r="AT47" s="366">
        <v>2</v>
      </c>
      <c r="AU47" s="373"/>
      <c r="AV47" s="374"/>
      <c r="AW47" s="375">
        <v>8</v>
      </c>
      <c r="AX47" s="366">
        <v>2</v>
      </c>
      <c r="AY47" s="373"/>
      <c r="AZ47" s="374"/>
      <c r="BA47" s="375">
        <v>5</v>
      </c>
      <c r="BB47" s="366">
        <v>5</v>
      </c>
      <c r="BC47" s="373"/>
      <c r="BD47" s="382"/>
      <c r="BE47" s="380">
        <v>10</v>
      </c>
      <c r="BF47" s="381"/>
      <c r="BG47" s="365">
        <v>8</v>
      </c>
      <c r="BH47" s="366">
        <v>2</v>
      </c>
      <c r="BI47" s="373"/>
      <c r="BJ47" s="374"/>
      <c r="BK47" s="375">
        <v>8</v>
      </c>
      <c r="BL47" s="366">
        <v>3</v>
      </c>
      <c r="BM47" s="373"/>
      <c r="BN47" s="374"/>
      <c r="BO47" s="375">
        <v>8</v>
      </c>
      <c r="BP47" s="366">
        <v>2</v>
      </c>
      <c r="BQ47" s="373"/>
      <c r="BR47" s="374"/>
      <c r="BS47" s="375">
        <v>8</v>
      </c>
      <c r="BT47" s="366">
        <v>1</v>
      </c>
      <c r="BU47" s="373"/>
      <c r="BV47" s="374"/>
      <c r="BW47" s="388">
        <v>9</v>
      </c>
      <c r="BX47" s="389"/>
      <c r="BY47" s="375">
        <v>5</v>
      </c>
      <c r="BZ47" s="366">
        <v>4</v>
      </c>
      <c r="CA47" s="373"/>
      <c r="CB47" s="382"/>
      <c r="CC47" s="380">
        <v>9</v>
      </c>
      <c r="CD47" s="381"/>
      <c r="CE47" s="398">
        <v>8</v>
      </c>
      <c r="CF47" s="366">
        <v>2</v>
      </c>
      <c r="CG47" s="373"/>
      <c r="CH47" s="399"/>
      <c r="CI47" s="365">
        <v>8</v>
      </c>
      <c r="CJ47" s="366">
        <v>3</v>
      </c>
      <c r="CK47" s="373"/>
      <c r="CL47" s="374"/>
      <c r="CM47" s="375">
        <v>8</v>
      </c>
      <c r="CN47" s="366">
        <v>2</v>
      </c>
      <c r="CO47" s="373"/>
      <c r="CP47" s="382"/>
      <c r="CQ47" s="402">
        <v>8</v>
      </c>
      <c r="CR47" s="366">
        <v>3</v>
      </c>
      <c r="CS47" s="408"/>
      <c r="CT47" s="409"/>
      <c r="CU47" s="402">
        <v>8</v>
      </c>
      <c r="CV47" s="366">
        <v>2</v>
      </c>
      <c r="CW47" s="410"/>
      <c r="CX47" s="411"/>
      <c r="CY47" s="402">
        <v>5</v>
      </c>
      <c r="CZ47" s="366">
        <v>4</v>
      </c>
      <c r="DA47" s="415"/>
      <c r="DB47" s="411"/>
      <c r="DC47" s="380">
        <v>9</v>
      </c>
      <c r="DD47" s="381"/>
      <c r="DE47" s="398">
        <v>8</v>
      </c>
      <c r="DF47" s="366">
        <v>4</v>
      </c>
      <c r="DG47" s="416"/>
      <c r="DH47" s="411"/>
      <c r="DI47" s="402">
        <v>8</v>
      </c>
      <c r="DJ47" s="366">
        <v>2</v>
      </c>
      <c r="DK47" s="416"/>
      <c r="DL47" s="411"/>
      <c r="DM47" s="424">
        <v>25</v>
      </c>
      <c r="DN47" s="424">
        <v>4</v>
      </c>
      <c r="DO47" s="424">
        <v>1</v>
      </c>
      <c r="DP47" s="425">
        <f t="shared" si="3"/>
        <v>188</v>
      </c>
      <c r="DQ47" s="427">
        <f t="shared" si="4"/>
        <v>0</v>
      </c>
      <c r="DR47" s="425">
        <f t="shared" si="5"/>
        <v>188</v>
      </c>
      <c r="DS47" s="163">
        <f t="shared" si="6"/>
        <v>25</v>
      </c>
      <c r="DT47" s="425">
        <f t="shared" si="7"/>
        <v>63</v>
      </c>
      <c r="DU47" s="427">
        <f t="shared" si="8"/>
        <v>0</v>
      </c>
      <c r="DV47" s="427">
        <f t="shared" si="9"/>
        <v>63</v>
      </c>
      <c r="DW47" s="427">
        <f t="shared" si="10"/>
        <v>37</v>
      </c>
      <c r="DX47" s="427">
        <f t="shared" si="11"/>
        <v>0</v>
      </c>
      <c r="DY47" s="427">
        <f t="shared" si="12"/>
        <v>9</v>
      </c>
      <c r="DZ47" s="427">
        <f t="shared" si="13"/>
        <v>0</v>
      </c>
      <c r="EA47" s="428">
        <f t="shared" si="14"/>
        <v>26</v>
      </c>
      <c r="EB47" s="429">
        <f t="shared" si="15"/>
        <v>63</v>
      </c>
      <c r="EC47" s="429">
        <f t="shared" si="16"/>
        <v>0</v>
      </c>
      <c r="ED47" s="429">
        <f t="shared" si="17"/>
        <v>37</v>
      </c>
      <c r="EE47" s="429">
        <f t="shared" si="18"/>
        <v>0</v>
      </c>
      <c r="EF47" s="429">
        <f t="shared" si="19"/>
        <v>9</v>
      </c>
      <c r="EG47" s="429">
        <f t="shared" si="20"/>
        <v>0</v>
      </c>
      <c r="EH47" s="441"/>
      <c r="EJ47" s="443">
        <v>43</v>
      </c>
      <c r="EK47" s="448" t="s">
        <v>234</v>
      </c>
      <c r="EL47" s="449" t="s">
        <v>235</v>
      </c>
      <c r="EM47" s="450">
        <v>1000000</v>
      </c>
      <c r="EN47" s="447">
        <f t="shared" si="21"/>
        <v>38461.54</v>
      </c>
      <c r="EO47" s="453">
        <v>0</v>
      </c>
      <c r="EP47" s="454">
        <v>0</v>
      </c>
      <c r="EQ47" s="455">
        <v>0</v>
      </c>
      <c r="ER47" s="455">
        <v>0</v>
      </c>
      <c r="ES47" s="456">
        <f t="shared" si="22"/>
        <v>38461.54</v>
      </c>
      <c r="ET47" s="456">
        <f t="shared" si="23"/>
        <v>26</v>
      </c>
      <c r="EU47" s="456">
        <f t="shared" si="24"/>
        <v>63</v>
      </c>
      <c r="EV47" s="456">
        <f t="shared" si="25"/>
        <v>0</v>
      </c>
      <c r="EW47" s="456">
        <f t="shared" si="26"/>
        <v>37</v>
      </c>
      <c r="EX47" s="456">
        <f t="shared" si="27"/>
        <v>0</v>
      </c>
      <c r="EY47" s="460">
        <f t="shared" si="28"/>
        <v>9</v>
      </c>
      <c r="EZ47" s="460">
        <f t="shared" si="29"/>
        <v>0</v>
      </c>
      <c r="FA47" s="447">
        <f t="shared" si="30"/>
        <v>956483.83</v>
      </c>
      <c r="FB47" s="447">
        <v>0</v>
      </c>
      <c r="FC47" s="447">
        <f t="shared" si="31"/>
        <v>1956483.87</v>
      </c>
      <c r="FD47" s="447">
        <f t="shared" si="32"/>
        <v>1760835.48</v>
      </c>
      <c r="FE47" s="447">
        <f t="shared" si="33"/>
        <v>356250.64399999997</v>
      </c>
      <c r="FF47" s="447">
        <f t="shared" si="34"/>
        <v>195648.39</v>
      </c>
      <c r="FG47" s="463">
        <v>100000</v>
      </c>
      <c r="FH47" s="447">
        <f t="shared" si="35"/>
        <v>651899.03</v>
      </c>
      <c r="FI47" s="447">
        <v>0</v>
      </c>
      <c r="FJ47" s="447">
        <f t="shared" si="36"/>
        <v>1304584.8400000001</v>
      </c>
      <c r="FK47" s="464"/>
      <c r="FL47" s="447">
        <f t="shared" si="37"/>
        <v>78259.350000000006</v>
      </c>
      <c r="FM47" s="447">
        <f t="shared" si="38"/>
        <v>9782.42</v>
      </c>
      <c r="FN47" s="447">
        <f t="shared" si="39"/>
        <v>195648.39</v>
      </c>
      <c r="FO47" s="447">
        <f t="shared" si="40"/>
        <v>283690.16000000003</v>
      </c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</row>
    <row r="48" spans="1:463" ht="22.5" customHeight="1">
      <c r="A48" s="360">
        <v>40</v>
      </c>
      <c r="B48" s="361"/>
      <c r="C48" s="362" t="s">
        <v>236</v>
      </c>
      <c r="D48" s="363" t="s">
        <v>237</v>
      </c>
      <c r="E48" s="225" t="s">
        <v>186</v>
      </c>
      <c r="F48" s="367">
        <v>720000</v>
      </c>
      <c r="G48" s="365"/>
      <c r="H48" s="366"/>
      <c r="I48" s="373">
        <v>8</v>
      </c>
      <c r="J48" s="374">
        <v>2</v>
      </c>
      <c r="K48" s="375"/>
      <c r="L48" s="366"/>
      <c r="M48" s="373">
        <v>8</v>
      </c>
      <c r="N48" s="374">
        <v>2</v>
      </c>
      <c r="O48" s="375"/>
      <c r="P48" s="366"/>
      <c r="Q48" s="373">
        <v>8</v>
      </c>
      <c r="R48" s="374">
        <v>2</v>
      </c>
      <c r="S48" s="375"/>
      <c r="T48" s="366"/>
      <c r="U48" s="373"/>
      <c r="V48" s="374"/>
      <c r="W48" s="375">
        <v>8</v>
      </c>
      <c r="X48" s="366">
        <v>1</v>
      </c>
      <c r="Y48" s="373"/>
      <c r="Z48" s="374"/>
      <c r="AA48" s="375">
        <v>5</v>
      </c>
      <c r="AB48" s="366">
        <v>4</v>
      </c>
      <c r="AC48" s="373"/>
      <c r="AD48" s="382"/>
      <c r="AE48" s="380">
        <v>9</v>
      </c>
      <c r="AF48" s="381"/>
      <c r="AG48" s="365">
        <v>8</v>
      </c>
      <c r="AH48" s="366">
        <v>1</v>
      </c>
      <c r="AI48" s="373"/>
      <c r="AJ48" s="374"/>
      <c r="AK48" s="375">
        <v>8</v>
      </c>
      <c r="AL48" s="366">
        <v>1</v>
      </c>
      <c r="AM48" s="373"/>
      <c r="AN48" s="374"/>
      <c r="AO48" s="375">
        <v>8</v>
      </c>
      <c r="AP48" s="366">
        <v>1</v>
      </c>
      <c r="AQ48" s="373"/>
      <c r="AR48" s="374"/>
      <c r="AS48" s="375">
        <v>8</v>
      </c>
      <c r="AT48" s="366">
        <v>1</v>
      </c>
      <c r="AU48" s="373"/>
      <c r="AV48" s="374"/>
      <c r="AW48" s="375">
        <v>8</v>
      </c>
      <c r="AX48" s="366">
        <v>1</v>
      </c>
      <c r="AY48" s="373"/>
      <c r="AZ48" s="374"/>
      <c r="BA48" s="375">
        <v>5</v>
      </c>
      <c r="BB48" s="366">
        <v>4</v>
      </c>
      <c r="BC48" s="373"/>
      <c r="BD48" s="382"/>
      <c r="BE48" s="380">
        <v>9</v>
      </c>
      <c r="BF48" s="381"/>
      <c r="BG48" s="365">
        <v>8</v>
      </c>
      <c r="BH48" s="366">
        <v>1</v>
      </c>
      <c r="BI48" s="373"/>
      <c r="BJ48" s="374"/>
      <c r="BK48" s="375">
        <v>8</v>
      </c>
      <c r="BL48" s="366">
        <v>1</v>
      </c>
      <c r="BM48" s="373"/>
      <c r="BN48" s="374"/>
      <c r="BO48" s="375">
        <v>8</v>
      </c>
      <c r="BP48" s="366">
        <v>1</v>
      </c>
      <c r="BQ48" s="373"/>
      <c r="BR48" s="374"/>
      <c r="BS48" s="375">
        <v>8</v>
      </c>
      <c r="BT48" s="366">
        <v>1</v>
      </c>
      <c r="BU48" s="373"/>
      <c r="BV48" s="374"/>
      <c r="BW48" s="388">
        <v>9</v>
      </c>
      <c r="BX48" s="389"/>
      <c r="BY48" s="375"/>
      <c r="BZ48" s="366"/>
      <c r="CA48" s="373">
        <v>5</v>
      </c>
      <c r="CB48" s="382">
        <v>5</v>
      </c>
      <c r="CC48" s="380"/>
      <c r="CD48" s="381">
        <v>10</v>
      </c>
      <c r="CE48" s="398"/>
      <c r="CF48" s="366"/>
      <c r="CG48" s="373">
        <v>8</v>
      </c>
      <c r="CH48" s="399">
        <v>2</v>
      </c>
      <c r="CI48" s="365"/>
      <c r="CJ48" s="366"/>
      <c r="CK48" s="373">
        <v>8</v>
      </c>
      <c r="CL48" s="374">
        <v>2</v>
      </c>
      <c r="CM48" s="375"/>
      <c r="CN48" s="366"/>
      <c r="CO48" s="373">
        <v>8</v>
      </c>
      <c r="CP48" s="382">
        <v>2</v>
      </c>
      <c r="CQ48" s="402"/>
      <c r="CR48" s="366"/>
      <c r="CS48" s="408">
        <v>8</v>
      </c>
      <c r="CT48" s="409">
        <v>2</v>
      </c>
      <c r="CU48" s="402"/>
      <c r="CV48" s="366"/>
      <c r="CW48" s="410">
        <v>8</v>
      </c>
      <c r="CX48" s="411">
        <v>2</v>
      </c>
      <c r="CY48" s="402"/>
      <c r="CZ48" s="366"/>
      <c r="DA48" s="415">
        <v>5</v>
      </c>
      <c r="DB48" s="411">
        <v>5</v>
      </c>
      <c r="DC48" s="380"/>
      <c r="DD48" s="381">
        <v>10</v>
      </c>
      <c r="DE48" s="398"/>
      <c r="DF48" s="366"/>
      <c r="DG48" s="416">
        <v>8</v>
      </c>
      <c r="DH48" s="411">
        <v>2</v>
      </c>
      <c r="DI48" s="402"/>
      <c r="DJ48" s="366"/>
      <c r="DK48" s="416">
        <v>8</v>
      </c>
      <c r="DL48" s="411">
        <v>2</v>
      </c>
      <c r="DM48" s="424">
        <v>25</v>
      </c>
      <c r="DN48" s="424">
        <v>4</v>
      </c>
      <c r="DO48" s="424">
        <v>1</v>
      </c>
      <c r="DP48" s="425">
        <f t="shared" si="3"/>
        <v>90</v>
      </c>
      <c r="DQ48" s="427">
        <f t="shared" si="4"/>
        <v>90</v>
      </c>
      <c r="DR48" s="425">
        <f t="shared" si="5"/>
        <v>180</v>
      </c>
      <c r="DS48" s="163">
        <f t="shared" si="6"/>
        <v>24</v>
      </c>
      <c r="DT48" s="425">
        <f t="shared" si="7"/>
        <v>18</v>
      </c>
      <c r="DU48" s="427">
        <f t="shared" si="8"/>
        <v>30</v>
      </c>
      <c r="DV48" s="427">
        <f t="shared" si="9"/>
        <v>48</v>
      </c>
      <c r="DW48" s="427">
        <f t="shared" si="10"/>
        <v>18</v>
      </c>
      <c r="DX48" s="427">
        <f t="shared" si="11"/>
        <v>20</v>
      </c>
      <c r="DY48" s="427">
        <f t="shared" si="12"/>
        <v>9</v>
      </c>
      <c r="DZ48" s="427">
        <f t="shared" si="13"/>
        <v>0</v>
      </c>
      <c r="EA48" s="428">
        <f t="shared" si="14"/>
        <v>25</v>
      </c>
      <c r="EB48" s="429">
        <f t="shared" si="15"/>
        <v>18</v>
      </c>
      <c r="EC48" s="429">
        <f t="shared" si="16"/>
        <v>30</v>
      </c>
      <c r="ED48" s="429">
        <f t="shared" si="17"/>
        <v>18</v>
      </c>
      <c r="EE48" s="429">
        <f t="shared" si="18"/>
        <v>20</v>
      </c>
      <c r="EF48" s="429">
        <f t="shared" si="19"/>
        <v>9</v>
      </c>
      <c r="EG48" s="429">
        <f t="shared" si="20"/>
        <v>0</v>
      </c>
      <c r="EH48" s="441"/>
      <c r="EJ48" s="443">
        <v>44</v>
      </c>
      <c r="EK48" s="448" t="s">
        <v>236</v>
      </c>
      <c r="EL48" s="449" t="s">
        <v>237</v>
      </c>
      <c r="EM48" s="450">
        <v>720000</v>
      </c>
      <c r="EN48" s="447">
        <f t="shared" si="21"/>
        <v>27692.31</v>
      </c>
      <c r="EO48" s="453">
        <v>0</v>
      </c>
      <c r="EP48" s="454">
        <v>0</v>
      </c>
      <c r="EQ48" s="455">
        <v>0</v>
      </c>
      <c r="ER48" s="455">
        <v>0</v>
      </c>
      <c r="ES48" s="456">
        <f t="shared" si="22"/>
        <v>27692.31</v>
      </c>
      <c r="ET48" s="456">
        <f t="shared" si="23"/>
        <v>25</v>
      </c>
      <c r="EU48" s="456">
        <f t="shared" si="24"/>
        <v>18</v>
      </c>
      <c r="EV48" s="456">
        <f t="shared" si="25"/>
        <v>30</v>
      </c>
      <c r="EW48" s="456">
        <f t="shared" si="26"/>
        <v>18</v>
      </c>
      <c r="EX48" s="456">
        <f t="shared" si="27"/>
        <v>20</v>
      </c>
      <c r="EY48" s="460">
        <f t="shared" si="28"/>
        <v>9</v>
      </c>
      <c r="EZ48" s="460">
        <f t="shared" si="29"/>
        <v>0</v>
      </c>
      <c r="FA48" s="447">
        <f t="shared" si="30"/>
        <v>622201.71</v>
      </c>
      <c r="FB48" s="447">
        <v>0</v>
      </c>
      <c r="FC48" s="447">
        <f t="shared" si="31"/>
        <v>1314509.46</v>
      </c>
      <c r="FD48" s="447">
        <f t="shared" si="32"/>
        <v>1183058.51</v>
      </c>
      <c r="FE48" s="447">
        <f t="shared" si="33"/>
        <v>182917.55300000001</v>
      </c>
      <c r="FF48" s="447">
        <f t="shared" si="34"/>
        <v>131450.95000000001</v>
      </c>
      <c r="FG48" s="463">
        <v>100000</v>
      </c>
      <c r="FH48" s="447">
        <f t="shared" si="35"/>
        <v>414368.5</v>
      </c>
      <c r="FI48" s="447">
        <v>0</v>
      </c>
      <c r="FJ48" s="447">
        <f t="shared" si="36"/>
        <v>900140.96</v>
      </c>
      <c r="FK48" s="464"/>
      <c r="FL48" s="447">
        <f t="shared" si="37"/>
        <v>52580.38</v>
      </c>
      <c r="FM48" s="447">
        <f t="shared" si="38"/>
        <v>6572.55</v>
      </c>
      <c r="FN48" s="447">
        <f t="shared" si="39"/>
        <v>131450.95000000001</v>
      </c>
      <c r="FO48" s="447">
        <f t="shared" si="40"/>
        <v>190603.88</v>
      </c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</row>
    <row r="49" spans="1:463" ht="22.5" customHeight="1">
      <c r="A49" s="360">
        <v>41</v>
      </c>
      <c r="B49" s="361">
        <v>3</v>
      </c>
      <c r="C49" s="362" t="s">
        <v>238</v>
      </c>
      <c r="D49" s="363" t="s">
        <v>239</v>
      </c>
      <c r="E49" s="225" t="s">
        <v>190</v>
      </c>
      <c r="F49" s="367">
        <v>390000</v>
      </c>
      <c r="G49" s="365">
        <v>8</v>
      </c>
      <c r="H49" s="366">
        <v>1</v>
      </c>
      <c r="I49" s="373"/>
      <c r="J49" s="374"/>
      <c r="K49" s="375">
        <v>8</v>
      </c>
      <c r="L49" s="366">
        <v>1</v>
      </c>
      <c r="M49" s="373"/>
      <c r="N49" s="374"/>
      <c r="O49" s="375">
        <v>8</v>
      </c>
      <c r="P49" s="366">
        <v>1</v>
      </c>
      <c r="Q49" s="373"/>
      <c r="R49" s="374"/>
      <c r="S49" s="375">
        <v>8</v>
      </c>
      <c r="T49" s="366">
        <v>2</v>
      </c>
      <c r="U49" s="373"/>
      <c r="V49" s="374"/>
      <c r="W49" s="375">
        <v>8</v>
      </c>
      <c r="X49" s="366">
        <v>1</v>
      </c>
      <c r="Y49" s="373"/>
      <c r="Z49" s="374"/>
      <c r="AA49" s="375">
        <v>5</v>
      </c>
      <c r="AB49" s="366">
        <v>5</v>
      </c>
      <c r="AC49" s="373"/>
      <c r="AD49" s="382"/>
      <c r="AE49" s="380">
        <v>9</v>
      </c>
      <c r="AF49" s="381"/>
      <c r="AG49" s="365">
        <v>8</v>
      </c>
      <c r="AH49" s="366">
        <v>2</v>
      </c>
      <c r="AI49" s="373"/>
      <c r="AJ49" s="374"/>
      <c r="AK49" s="375">
        <v>8</v>
      </c>
      <c r="AL49" s="366">
        <v>1</v>
      </c>
      <c r="AM49" s="373"/>
      <c r="AN49" s="374"/>
      <c r="AO49" s="375">
        <v>8</v>
      </c>
      <c r="AP49" s="366">
        <v>1.5</v>
      </c>
      <c r="AQ49" s="373"/>
      <c r="AR49" s="374"/>
      <c r="AS49" s="375">
        <v>8</v>
      </c>
      <c r="AT49" s="366">
        <v>1.5</v>
      </c>
      <c r="AU49" s="373"/>
      <c r="AV49" s="374"/>
      <c r="AW49" s="375">
        <v>8</v>
      </c>
      <c r="AX49" s="366">
        <v>1</v>
      </c>
      <c r="AY49" s="373"/>
      <c r="AZ49" s="374"/>
      <c r="BA49" s="375">
        <v>5</v>
      </c>
      <c r="BB49" s="366">
        <v>4.5</v>
      </c>
      <c r="BC49" s="373"/>
      <c r="BD49" s="382"/>
      <c r="BE49" s="380">
        <v>9</v>
      </c>
      <c r="BF49" s="381"/>
      <c r="BG49" s="365"/>
      <c r="BH49" s="366"/>
      <c r="BI49" s="373"/>
      <c r="BJ49" s="374"/>
      <c r="BK49" s="375">
        <v>8</v>
      </c>
      <c r="BL49" s="366">
        <v>1</v>
      </c>
      <c r="BM49" s="373"/>
      <c r="BN49" s="374"/>
      <c r="BO49" s="375">
        <v>8</v>
      </c>
      <c r="BP49" s="366">
        <v>1</v>
      </c>
      <c r="BQ49" s="373"/>
      <c r="BR49" s="374"/>
      <c r="BS49" s="375">
        <v>8</v>
      </c>
      <c r="BT49" s="366">
        <v>1</v>
      </c>
      <c r="BU49" s="373"/>
      <c r="BV49" s="374"/>
      <c r="BW49" s="388">
        <v>9</v>
      </c>
      <c r="BX49" s="389"/>
      <c r="BY49" s="375">
        <v>5</v>
      </c>
      <c r="BZ49" s="366">
        <v>4</v>
      </c>
      <c r="CA49" s="373"/>
      <c r="CB49" s="382"/>
      <c r="CC49" s="380">
        <v>9</v>
      </c>
      <c r="CD49" s="381"/>
      <c r="CE49" s="398">
        <v>8</v>
      </c>
      <c r="CF49" s="366">
        <v>1.5</v>
      </c>
      <c r="CG49" s="373"/>
      <c r="CH49" s="399"/>
      <c r="CI49" s="365">
        <v>8</v>
      </c>
      <c r="CJ49" s="366">
        <v>1</v>
      </c>
      <c r="CK49" s="373"/>
      <c r="CL49" s="374"/>
      <c r="CM49" s="375">
        <v>8</v>
      </c>
      <c r="CN49" s="366">
        <v>1</v>
      </c>
      <c r="CO49" s="373"/>
      <c r="CP49" s="382"/>
      <c r="CQ49" s="402">
        <v>8</v>
      </c>
      <c r="CR49" s="366">
        <v>4</v>
      </c>
      <c r="CS49" s="408"/>
      <c r="CT49" s="409"/>
      <c r="CU49" s="402">
        <v>8</v>
      </c>
      <c r="CV49" s="366">
        <v>4</v>
      </c>
      <c r="CW49" s="410"/>
      <c r="CX49" s="411"/>
      <c r="CY49" s="402">
        <v>5</v>
      </c>
      <c r="CZ49" s="366">
        <v>7</v>
      </c>
      <c r="DA49" s="415"/>
      <c r="DB49" s="411"/>
      <c r="DC49" s="380">
        <v>12</v>
      </c>
      <c r="DD49" s="381"/>
      <c r="DE49" s="398">
        <v>8</v>
      </c>
      <c r="DF49" s="366">
        <v>4</v>
      </c>
      <c r="DG49" s="416"/>
      <c r="DH49" s="411"/>
      <c r="DI49" s="402">
        <v>8</v>
      </c>
      <c r="DJ49" s="366">
        <v>4</v>
      </c>
      <c r="DK49" s="416"/>
      <c r="DL49" s="411"/>
      <c r="DM49" s="424">
        <v>25</v>
      </c>
      <c r="DN49" s="424">
        <v>4</v>
      </c>
      <c r="DO49" s="424">
        <v>1</v>
      </c>
      <c r="DP49" s="425">
        <f t="shared" si="3"/>
        <v>180</v>
      </c>
      <c r="DQ49" s="427">
        <f t="shared" si="4"/>
        <v>0</v>
      </c>
      <c r="DR49" s="425">
        <f t="shared" si="5"/>
        <v>180</v>
      </c>
      <c r="DS49" s="163">
        <f t="shared" si="6"/>
        <v>24</v>
      </c>
      <c r="DT49" s="425">
        <f t="shared" si="7"/>
        <v>56</v>
      </c>
      <c r="DU49" s="427">
        <f t="shared" si="8"/>
        <v>0</v>
      </c>
      <c r="DV49" s="427">
        <f t="shared" si="9"/>
        <v>56</v>
      </c>
      <c r="DW49" s="427">
        <f t="shared" si="10"/>
        <v>39</v>
      </c>
      <c r="DX49" s="427">
        <f t="shared" si="11"/>
        <v>0</v>
      </c>
      <c r="DY49" s="427">
        <f t="shared" si="12"/>
        <v>9</v>
      </c>
      <c r="DZ49" s="427">
        <f t="shared" si="13"/>
        <v>0</v>
      </c>
      <c r="EA49" s="428">
        <f t="shared" si="14"/>
        <v>25</v>
      </c>
      <c r="EB49" s="429">
        <f t="shared" si="15"/>
        <v>56</v>
      </c>
      <c r="EC49" s="429">
        <f t="shared" si="16"/>
        <v>0</v>
      </c>
      <c r="ED49" s="429">
        <f t="shared" si="17"/>
        <v>39</v>
      </c>
      <c r="EE49" s="429">
        <f t="shared" si="18"/>
        <v>0</v>
      </c>
      <c r="EF49" s="429">
        <f t="shared" si="19"/>
        <v>9</v>
      </c>
      <c r="EG49" s="429">
        <f t="shared" si="20"/>
        <v>0</v>
      </c>
      <c r="EH49" s="441"/>
      <c r="EJ49" s="443">
        <v>45</v>
      </c>
      <c r="EK49" s="448" t="s">
        <v>238</v>
      </c>
      <c r="EL49" s="449" t="s">
        <v>239</v>
      </c>
      <c r="EM49" s="450">
        <v>390000</v>
      </c>
      <c r="EN49" s="447">
        <f t="shared" si="21"/>
        <v>15000</v>
      </c>
      <c r="EO49" s="453">
        <v>0</v>
      </c>
      <c r="EP49" s="454">
        <v>0</v>
      </c>
      <c r="EQ49" s="455">
        <v>0</v>
      </c>
      <c r="ER49" s="455">
        <v>0</v>
      </c>
      <c r="ES49" s="456">
        <f t="shared" si="22"/>
        <v>15000</v>
      </c>
      <c r="ET49" s="456">
        <f t="shared" si="23"/>
        <v>25</v>
      </c>
      <c r="EU49" s="456">
        <f t="shared" si="24"/>
        <v>56</v>
      </c>
      <c r="EV49" s="456">
        <f t="shared" si="25"/>
        <v>0</v>
      </c>
      <c r="EW49" s="456">
        <f t="shared" si="26"/>
        <v>39</v>
      </c>
      <c r="EX49" s="456">
        <f t="shared" si="27"/>
        <v>0</v>
      </c>
      <c r="EY49" s="460">
        <f t="shared" si="28"/>
        <v>9</v>
      </c>
      <c r="EZ49" s="460">
        <f t="shared" si="29"/>
        <v>0</v>
      </c>
      <c r="FA49" s="447">
        <f t="shared" si="30"/>
        <v>360027.69</v>
      </c>
      <c r="FB49" s="447">
        <v>0</v>
      </c>
      <c r="FC49" s="447">
        <f t="shared" si="31"/>
        <v>735027.69</v>
      </c>
      <c r="FD49" s="447">
        <f t="shared" si="32"/>
        <v>661524.91999999993</v>
      </c>
      <c r="FE49" s="447">
        <f t="shared" si="33"/>
        <v>48304.983999999982</v>
      </c>
      <c r="FF49" s="447">
        <f t="shared" si="34"/>
        <v>73502.77</v>
      </c>
      <c r="FG49" s="463">
        <v>100000</v>
      </c>
      <c r="FH49" s="447">
        <f t="shared" si="35"/>
        <v>221807.75</v>
      </c>
      <c r="FI49" s="447">
        <v>0</v>
      </c>
      <c r="FJ49" s="447">
        <f t="shared" si="36"/>
        <v>513219.94</v>
      </c>
      <c r="FK49" s="464"/>
      <c r="FL49" s="447">
        <f t="shared" si="37"/>
        <v>29401.11</v>
      </c>
      <c r="FM49" s="447">
        <f t="shared" si="38"/>
        <v>3675.14</v>
      </c>
      <c r="FN49" s="447">
        <f t="shared" si="39"/>
        <v>73502.77</v>
      </c>
      <c r="FO49" s="447">
        <f t="shared" si="40"/>
        <v>106579.02</v>
      </c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</row>
    <row r="50" spans="1:463" ht="22.5" customHeight="1">
      <c r="A50" s="360">
        <v>42</v>
      </c>
      <c r="B50" s="361">
        <v>4</v>
      </c>
      <c r="C50" s="362" t="s">
        <v>240</v>
      </c>
      <c r="D50" s="363" t="s">
        <v>204</v>
      </c>
      <c r="E50" s="225" t="s">
        <v>190</v>
      </c>
      <c r="F50" s="367">
        <v>400000</v>
      </c>
      <c r="G50" s="365">
        <v>8</v>
      </c>
      <c r="H50" s="366">
        <v>1</v>
      </c>
      <c r="I50" s="373"/>
      <c r="J50" s="374"/>
      <c r="K50" s="375">
        <v>8</v>
      </c>
      <c r="L50" s="366">
        <v>1</v>
      </c>
      <c r="M50" s="373"/>
      <c r="N50" s="374"/>
      <c r="O50" s="375">
        <v>8</v>
      </c>
      <c r="P50" s="366">
        <v>1</v>
      </c>
      <c r="Q50" s="373"/>
      <c r="R50" s="374"/>
      <c r="S50" s="375">
        <v>8</v>
      </c>
      <c r="T50" s="366">
        <v>1</v>
      </c>
      <c r="U50" s="373"/>
      <c r="V50" s="374"/>
      <c r="W50" s="375">
        <v>8</v>
      </c>
      <c r="X50" s="366">
        <v>1</v>
      </c>
      <c r="Y50" s="373"/>
      <c r="Z50" s="374"/>
      <c r="AA50" s="375">
        <v>5</v>
      </c>
      <c r="AB50" s="366">
        <v>4</v>
      </c>
      <c r="AC50" s="373"/>
      <c r="AD50" s="382"/>
      <c r="AE50" s="380">
        <v>9</v>
      </c>
      <c r="AF50" s="381"/>
      <c r="AG50" s="365"/>
      <c r="AH50" s="366"/>
      <c r="AI50" s="373"/>
      <c r="AJ50" s="374"/>
      <c r="AK50" s="375">
        <v>8</v>
      </c>
      <c r="AL50" s="366">
        <v>1</v>
      </c>
      <c r="AM50" s="373"/>
      <c r="AN50" s="374"/>
      <c r="AO50" s="375">
        <v>8</v>
      </c>
      <c r="AP50" s="366">
        <v>2</v>
      </c>
      <c r="AQ50" s="373"/>
      <c r="AR50" s="374"/>
      <c r="AS50" s="375">
        <v>8</v>
      </c>
      <c r="AT50" s="366">
        <v>1</v>
      </c>
      <c r="AU50" s="373"/>
      <c r="AV50" s="374"/>
      <c r="AW50" s="375">
        <v>8</v>
      </c>
      <c r="AX50" s="366">
        <v>1</v>
      </c>
      <c r="AY50" s="373"/>
      <c r="AZ50" s="374"/>
      <c r="BA50" s="375">
        <v>5</v>
      </c>
      <c r="BB50" s="366">
        <v>4</v>
      </c>
      <c r="BC50" s="373"/>
      <c r="BD50" s="382"/>
      <c r="BE50" s="380"/>
      <c r="BF50" s="381"/>
      <c r="BG50" s="365">
        <v>8</v>
      </c>
      <c r="BH50" s="366">
        <v>1</v>
      </c>
      <c r="BI50" s="373"/>
      <c r="BJ50" s="374"/>
      <c r="BK50" s="375">
        <v>8</v>
      </c>
      <c r="BL50" s="366">
        <v>1</v>
      </c>
      <c r="BM50" s="373"/>
      <c r="BN50" s="374"/>
      <c r="BO50" s="375">
        <v>8</v>
      </c>
      <c r="BP50" s="366">
        <v>1</v>
      </c>
      <c r="BQ50" s="373"/>
      <c r="BR50" s="374"/>
      <c r="BS50" s="375">
        <v>8</v>
      </c>
      <c r="BT50" s="366">
        <v>1</v>
      </c>
      <c r="BU50" s="373"/>
      <c r="BV50" s="374"/>
      <c r="BW50" s="388">
        <v>9</v>
      </c>
      <c r="BX50" s="389"/>
      <c r="BY50" s="375">
        <v>5</v>
      </c>
      <c r="BZ50" s="366">
        <v>4</v>
      </c>
      <c r="CA50" s="373"/>
      <c r="CB50" s="382"/>
      <c r="CC50" s="380">
        <v>9</v>
      </c>
      <c r="CD50" s="381"/>
      <c r="CE50" s="398">
        <v>8</v>
      </c>
      <c r="CF50" s="366">
        <v>1</v>
      </c>
      <c r="CG50" s="373"/>
      <c r="CH50" s="399"/>
      <c r="CI50" s="365">
        <v>8</v>
      </c>
      <c r="CJ50" s="366">
        <v>1</v>
      </c>
      <c r="CK50" s="373"/>
      <c r="CL50" s="374"/>
      <c r="CM50" s="375">
        <v>8</v>
      </c>
      <c r="CN50" s="366">
        <v>1</v>
      </c>
      <c r="CO50" s="373"/>
      <c r="CP50" s="382"/>
      <c r="CQ50" s="402">
        <v>8</v>
      </c>
      <c r="CR50" s="366">
        <v>1</v>
      </c>
      <c r="CS50" s="408"/>
      <c r="CT50" s="409"/>
      <c r="CU50" s="402">
        <v>8</v>
      </c>
      <c r="CV50" s="366">
        <v>1</v>
      </c>
      <c r="CW50" s="410"/>
      <c r="CX50" s="411"/>
      <c r="CY50" s="402">
        <v>5</v>
      </c>
      <c r="CZ50" s="366">
        <v>4</v>
      </c>
      <c r="DA50" s="415"/>
      <c r="DB50" s="411"/>
      <c r="DC50" s="380">
        <v>9</v>
      </c>
      <c r="DD50" s="381"/>
      <c r="DE50" s="398">
        <v>8</v>
      </c>
      <c r="DF50" s="366">
        <v>2</v>
      </c>
      <c r="DG50" s="416"/>
      <c r="DH50" s="411"/>
      <c r="DI50" s="402">
        <v>8</v>
      </c>
      <c r="DJ50" s="366">
        <v>3</v>
      </c>
      <c r="DK50" s="416"/>
      <c r="DL50" s="411"/>
      <c r="DM50" s="424">
        <v>25</v>
      </c>
      <c r="DN50" s="424">
        <v>4</v>
      </c>
      <c r="DO50" s="424">
        <v>1</v>
      </c>
      <c r="DP50" s="425">
        <f t="shared" si="3"/>
        <v>180</v>
      </c>
      <c r="DQ50" s="427">
        <f t="shared" si="4"/>
        <v>0</v>
      </c>
      <c r="DR50" s="425">
        <f t="shared" si="5"/>
        <v>180</v>
      </c>
      <c r="DS50" s="163">
        <f t="shared" si="6"/>
        <v>24</v>
      </c>
      <c r="DT50" s="425">
        <f t="shared" si="7"/>
        <v>40</v>
      </c>
      <c r="DU50" s="427">
        <f t="shared" si="8"/>
        <v>0</v>
      </c>
      <c r="DV50" s="427">
        <f t="shared" si="9"/>
        <v>40</v>
      </c>
      <c r="DW50" s="427">
        <f t="shared" si="10"/>
        <v>27</v>
      </c>
      <c r="DX50" s="427">
        <f t="shared" si="11"/>
        <v>0</v>
      </c>
      <c r="DY50" s="427">
        <f t="shared" si="12"/>
        <v>9</v>
      </c>
      <c r="DZ50" s="427">
        <f t="shared" si="13"/>
        <v>0</v>
      </c>
      <c r="EA50" s="428">
        <f t="shared" si="14"/>
        <v>25</v>
      </c>
      <c r="EB50" s="429">
        <f t="shared" si="15"/>
        <v>40</v>
      </c>
      <c r="EC50" s="429">
        <f t="shared" si="16"/>
        <v>0</v>
      </c>
      <c r="ED50" s="429">
        <f t="shared" si="17"/>
        <v>27</v>
      </c>
      <c r="EE50" s="429">
        <f t="shared" si="18"/>
        <v>0</v>
      </c>
      <c r="EF50" s="429">
        <f t="shared" si="19"/>
        <v>9</v>
      </c>
      <c r="EG50" s="429">
        <f t="shared" si="20"/>
        <v>0</v>
      </c>
      <c r="EH50" s="441"/>
      <c r="EJ50" s="443">
        <v>46</v>
      </c>
      <c r="EK50" s="448" t="s">
        <v>240</v>
      </c>
      <c r="EL50" s="449" t="s">
        <v>204</v>
      </c>
      <c r="EM50" s="450">
        <v>400000</v>
      </c>
      <c r="EN50" s="447">
        <f t="shared" si="21"/>
        <v>15384.62</v>
      </c>
      <c r="EO50" s="453">
        <v>0</v>
      </c>
      <c r="EP50" s="454">
        <v>0</v>
      </c>
      <c r="EQ50" s="455">
        <v>0</v>
      </c>
      <c r="ER50" s="455">
        <v>0</v>
      </c>
      <c r="ES50" s="456">
        <f t="shared" si="22"/>
        <v>15384.62</v>
      </c>
      <c r="ET50" s="456">
        <f t="shared" si="23"/>
        <v>25</v>
      </c>
      <c r="EU50" s="456">
        <f t="shared" si="24"/>
        <v>40</v>
      </c>
      <c r="EV50" s="456">
        <f t="shared" si="25"/>
        <v>0</v>
      </c>
      <c r="EW50" s="456">
        <f t="shared" si="26"/>
        <v>27</v>
      </c>
      <c r="EX50" s="456">
        <f t="shared" si="27"/>
        <v>0</v>
      </c>
      <c r="EY50" s="460">
        <f t="shared" si="28"/>
        <v>9</v>
      </c>
      <c r="EZ50" s="460">
        <f t="shared" si="29"/>
        <v>0</v>
      </c>
      <c r="FA50" s="447">
        <f t="shared" si="30"/>
        <v>270790.06</v>
      </c>
      <c r="FB50" s="447">
        <v>0</v>
      </c>
      <c r="FC50" s="447">
        <f t="shared" si="31"/>
        <v>655405.56000000006</v>
      </c>
      <c r="FD50" s="447">
        <f t="shared" si="32"/>
        <v>589865</v>
      </c>
      <c r="FE50" s="447">
        <f t="shared" si="33"/>
        <v>33973</v>
      </c>
      <c r="FF50" s="447">
        <f t="shared" si="34"/>
        <v>65540.56</v>
      </c>
      <c r="FG50" s="463">
        <v>100000</v>
      </c>
      <c r="FH50" s="447">
        <f t="shared" si="35"/>
        <v>199513.56</v>
      </c>
      <c r="FI50" s="447">
        <v>0</v>
      </c>
      <c r="FJ50" s="447">
        <f t="shared" si="36"/>
        <v>455892</v>
      </c>
      <c r="FK50" s="464"/>
      <c r="FL50" s="447">
        <f t="shared" si="37"/>
        <v>26216.22</v>
      </c>
      <c r="FM50" s="447">
        <f t="shared" si="38"/>
        <v>3277.03</v>
      </c>
      <c r="FN50" s="447">
        <f t="shared" si="39"/>
        <v>65540.56</v>
      </c>
      <c r="FO50" s="447">
        <f t="shared" si="40"/>
        <v>95033.81</v>
      </c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</row>
    <row r="51" spans="1:463" ht="22.5" customHeight="1">
      <c r="A51" s="360">
        <v>43</v>
      </c>
      <c r="B51" s="361">
        <v>7</v>
      </c>
      <c r="C51" s="362" t="s">
        <v>241</v>
      </c>
      <c r="D51" s="363" t="s">
        <v>194</v>
      </c>
      <c r="E51" s="225" t="s">
        <v>190</v>
      </c>
      <c r="F51" s="367">
        <v>325000</v>
      </c>
      <c r="G51" s="365"/>
      <c r="H51" s="366"/>
      <c r="I51" s="373">
        <v>8</v>
      </c>
      <c r="J51" s="374">
        <v>3</v>
      </c>
      <c r="K51" s="375"/>
      <c r="L51" s="366"/>
      <c r="M51" s="373">
        <v>8</v>
      </c>
      <c r="N51" s="374">
        <v>3</v>
      </c>
      <c r="O51" s="375"/>
      <c r="P51" s="366"/>
      <c r="Q51" s="373">
        <v>8</v>
      </c>
      <c r="R51" s="374">
        <v>3</v>
      </c>
      <c r="S51" s="375"/>
      <c r="T51" s="366"/>
      <c r="U51" s="373">
        <v>8</v>
      </c>
      <c r="V51" s="374">
        <v>3</v>
      </c>
      <c r="W51" s="375"/>
      <c r="X51" s="366"/>
      <c r="Y51" s="373">
        <v>8</v>
      </c>
      <c r="Z51" s="374">
        <v>3</v>
      </c>
      <c r="AA51" s="375"/>
      <c r="AB51" s="366"/>
      <c r="AC51" s="373">
        <v>5</v>
      </c>
      <c r="AD51" s="382">
        <v>6</v>
      </c>
      <c r="AE51" s="380"/>
      <c r="AF51" s="381">
        <v>11</v>
      </c>
      <c r="AG51" s="365"/>
      <c r="AH51" s="366"/>
      <c r="AI51" s="373">
        <v>8</v>
      </c>
      <c r="AJ51" s="374">
        <v>3</v>
      </c>
      <c r="AK51" s="375"/>
      <c r="AL51" s="366"/>
      <c r="AM51" s="373">
        <v>8</v>
      </c>
      <c r="AN51" s="374">
        <v>3</v>
      </c>
      <c r="AO51" s="375"/>
      <c r="AP51" s="366"/>
      <c r="AQ51" s="373">
        <v>8</v>
      </c>
      <c r="AR51" s="374">
        <v>3</v>
      </c>
      <c r="AS51" s="375"/>
      <c r="AT51" s="366"/>
      <c r="AU51" s="373">
        <v>8</v>
      </c>
      <c r="AV51" s="374">
        <v>3</v>
      </c>
      <c r="AW51" s="375"/>
      <c r="AX51" s="366"/>
      <c r="AY51" s="373">
        <v>8</v>
      </c>
      <c r="AZ51" s="374">
        <v>3</v>
      </c>
      <c r="BA51" s="375"/>
      <c r="BB51" s="366"/>
      <c r="BC51" s="373">
        <v>5</v>
      </c>
      <c r="BD51" s="382">
        <v>6</v>
      </c>
      <c r="BE51" s="380"/>
      <c r="BF51" s="381">
        <v>11</v>
      </c>
      <c r="BG51" s="365"/>
      <c r="BH51" s="366"/>
      <c r="BI51" s="373">
        <v>8</v>
      </c>
      <c r="BJ51" s="374">
        <v>3</v>
      </c>
      <c r="BK51" s="375"/>
      <c r="BL51" s="366"/>
      <c r="BM51" s="373">
        <v>8</v>
      </c>
      <c r="BN51" s="374">
        <v>3</v>
      </c>
      <c r="BO51" s="375"/>
      <c r="BP51" s="366"/>
      <c r="BQ51" s="373">
        <v>8</v>
      </c>
      <c r="BR51" s="374">
        <v>3</v>
      </c>
      <c r="BS51" s="375"/>
      <c r="BT51" s="366"/>
      <c r="BU51" s="373">
        <v>8</v>
      </c>
      <c r="BV51" s="374">
        <v>3</v>
      </c>
      <c r="BW51" s="388"/>
      <c r="BX51" s="389">
        <v>11</v>
      </c>
      <c r="BY51" s="375"/>
      <c r="BZ51" s="366"/>
      <c r="CA51" s="373">
        <v>5</v>
      </c>
      <c r="CB51" s="382">
        <v>6</v>
      </c>
      <c r="CC51" s="380"/>
      <c r="CD51" s="381">
        <v>11</v>
      </c>
      <c r="CE51" s="398"/>
      <c r="CF51" s="366"/>
      <c r="CG51" s="373">
        <v>8</v>
      </c>
      <c r="CH51" s="399">
        <v>3</v>
      </c>
      <c r="CI51" s="365"/>
      <c r="CJ51" s="366"/>
      <c r="CK51" s="373">
        <v>8</v>
      </c>
      <c r="CL51" s="374">
        <v>3</v>
      </c>
      <c r="CM51" s="375"/>
      <c r="CN51" s="366"/>
      <c r="CO51" s="373">
        <v>8</v>
      </c>
      <c r="CP51" s="382">
        <v>3</v>
      </c>
      <c r="CQ51" s="402"/>
      <c r="CR51" s="366"/>
      <c r="CS51" s="408">
        <v>8</v>
      </c>
      <c r="CT51" s="409">
        <v>3</v>
      </c>
      <c r="CU51" s="402"/>
      <c r="CV51" s="366"/>
      <c r="CW51" s="410">
        <v>8</v>
      </c>
      <c r="CX51" s="411">
        <v>3</v>
      </c>
      <c r="CY51" s="402"/>
      <c r="CZ51" s="366"/>
      <c r="DA51" s="415">
        <v>5</v>
      </c>
      <c r="DB51" s="411">
        <v>3</v>
      </c>
      <c r="DC51" s="380"/>
      <c r="DD51" s="381">
        <v>8</v>
      </c>
      <c r="DE51" s="398"/>
      <c r="DF51" s="366"/>
      <c r="DG51" s="416">
        <v>8</v>
      </c>
      <c r="DH51" s="411"/>
      <c r="DI51" s="402"/>
      <c r="DJ51" s="366"/>
      <c r="DK51" s="416">
        <v>8</v>
      </c>
      <c r="DL51" s="411"/>
      <c r="DM51" s="424">
        <v>25</v>
      </c>
      <c r="DN51" s="424">
        <v>4</v>
      </c>
      <c r="DO51" s="424">
        <v>1</v>
      </c>
      <c r="DP51" s="425">
        <f t="shared" si="3"/>
        <v>0</v>
      </c>
      <c r="DQ51" s="427">
        <f t="shared" si="4"/>
        <v>188</v>
      </c>
      <c r="DR51" s="425">
        <f t="shared" si="5"/>
        <v>188</v>
      </c>
      <c r="DS51" s="163">
        <f t="shared" si="6"/>
        <v>25</v>
      </c>
      <c r="DT51" s="425">
        <f t="shared" si="7"/>
        <v>0</v>
      </c>
      <c r="DU51" s="427">
        <f t="shared" si="8"/>
        <v>78</v>
      </c>
      <c r="DV51" s="427">
        <f t="shared" si="9"/>
        <v>78</v>
      </c>
      <c r="DW51" s="427">
        <f t="shared" si="10"/>
        <v>0</v>
      </c>
      <c r="DX51" s="427">
        <f t="shared" si="11"/>
        <v>41</v>
      </c>
      <c r="DY51" s="427">
        <f t="shared" si="12"/>
        <v>0</v>
      </c>
      <c r="DZ51" s="427">
        <f t="shared" si="13"/>
        <v>11</v>
      </c>
      <c r="EA51" s="428">
        <f t="shared" si="14"/>
        <v>26</v>
      </c>
      <c r="EB51" s="429">
        <f t="shared" si="15"/>
        <v>0</v>
      </c>
      <c r="EC51" s="429">
        <f t="shared" si="16"/>
        <v>78</v>
      </c>
      <c r="ED51" s="429">
        <f t="shared" si="17"/>
        <v>0</v>
      </c>
      <c r="EE51" s="429">
        <f t="shared" si="18"/>
        <v>41</v>
      </c>
      <c r="EF51" s="429">
        <f t="shared" si="19"/>
        <v>0</v>
      </c>
      <c r="EG51" s="429">
        <f t="shared" si="20"/>
        <v>11</v>
      </c>
      <c r="EH51" s="441"/>
      <c r="EJ51" s="443">
        <v>47</v>
      </c>
      <c r="EK51" s="448" t="s">
        <v>241</v>
      </c>
      <c r="EL51" s="449" t="s">
        <v>194</v>
      </c>
      <c r="EM51" s="450">
        <v>325000</v>
      </c>
      <c r="EN51" s="447">
        <f t="shared" si="21"/>
        <v>12500</v>
      </c>
      <c r="EO51" s="453">
        <v>0</v>
      </c>
      <c r="EP51" s="454">
        <v>0</v>
      </c>
      <c r="EQ51" s="455">
        <v>0</v>
      </c>
      <c r="ER51" s="455">
        <v>0</v>
      </c>
      <c r="ES51" s="456">
        <f t="shared" si="22"/>
        <v>12500</v>
      </c>
      <c r="ET51" s="456">
        <f t="shared" si="23"/>
        <v>26</v>
      </c>
      <c r="EU51" s="456">
        <f t="shared" si="24"/>
        <v>0</v>
      </c>
      <c r="EV51" s="456">
        <f t="shared" si="25"/>
        <v>78</v>
      </c>
      <c r="EW51" s="456">
        <f t="shared" si="26"/>
        <v>0</v>
      </c>
      <c r="EX51" s="456">
        <f t="shared" si="27"/>
        <v>41</v>
      </c>
      <c r="EY51" s="460">
        <f t="shared" si="28"/>
        <v>0</v>
      </c>
      <c r="EZ51" s="460">
        <f t="shared" si="29"/>
        <v>11</v>
      </c>
      <c r="FA51" s="447">
        <f t="shared" si="30"/>
        <v>379195.84</v>
      </c>
      <c r="FB51" s="447">
        <v>0</v>
      </c>
      <c r="FC51" s="447">
        <f t="shared" si="31"/>
        <v>704195.84</v>
      </c>
      <c r="FD51" s="447">
        <f t="shared" si="32"/>
        <v>633776.26</v>
      </c>
      <c r="FE51" s="447">
        <f t="shared" si="33"/>
        <v>42755.252000000008</v>
      </c>
      <c r="FF51" s="447">
        <f t="shared" si="34"/>
        <v>70419.58</v>
      </c>
      <c r="FG51" s="463">
        <v>100000</v>
      </c>
      <c r="FH51" s="447">
        <f t="shared" si="35"/>
        <v>213174.83</v>
      </c>
      <c r="FI51" s="447">
        <v>0</v>
      </c>
      <c r="FJ51" s="447">
        <f t="shared" si="36"/>
        <v>491021.01</v>
      </c>
      <c r="FK51" s="464"/>
      <c r="FL51" s="447">
        <f t="shared" si="37"/>
        <v>28167.83</v>
      </c>
      <c r="FM51" s="447">
        <f t="shared" si="38"/>
        <v>3520.98</v>
      </c>
      <c r="FN51" s="447">
        <f t="shared" si="39"/>
        <v>70419.58</v>
      </c>
      <c r="FO51" s="447">
        <f t="shared" si="40"/>
        <v>102108.39</v>
      </c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</row>
    <row r="52" spans="1:463" ht="22.5" customHeight="1">
      <c r="A52" s="360">
        <v>44</v>
      </c>
      <c r="B52" s="361">
        <v>6</v>
      </c>
      <c r="C52" s="362" t="s">
        <v>242</v>
      </c>
      <c r="D52" s="363" t="s">
        <v>194</v>
      </c>
      <c r="E52" s="225" t="s">
        <v>190</v>
      </c>
      <c r="F52" s="367">
        <v>351000</v>
      </c>
      <c r="G52" s="365">
        <v>8</v>
      </c>
      <c r="H52" s="366">
        <v>1</v>
      </c>
      <c r="I52" s="373"/>
      <c r="J52" s="374"/>
      <c r="K52" s="375">
        <v>8</v>
      </c>
      <c r="L52" s="366">
        <v>1</v>
      </c>
      <c r="M52" s="373"/>
      <c r="N52" s="374"/>
      <c r="O52" s="375">
        <v>8</v>
      </c>
      <c r="P52" s="366">
        <v>1</v>
      </c>
      <c r="Q52" s="373"/>
      <c r="R52" s="374"/>
      <c r="S52" s="375"/>
      <c r="T52" s="366"/>
      <c r="U52" s="373"/>
      <c r="V52" s="374"/>
      <c r="W52" s="375">
        <v>8</v>
      </c>
      <c r="X52" s="366">
        <v>1</v>
      </c>
      <c r="Y52" s="373"/>
      <c r="Z52" s="374"/>
      <c r="AA52" s="375">
        <v>5</v>
      </c>
      <c r="AB52" s="366">
        <v>5</v>
      </c>
      <c r="AC52" s="373"/>
      <c r="AD52" s="382"/>
      <c r="AE52" s="380">
        <v>9</v>
      </c>
      <c r="AF52" s="381"/>
      <c r="AG52" s="365">
        <v>5</v>
      </c>
      <c r="AH52" s="366"/>
      <c r="AI52" s="373"/>
      <c r="AJ52" s="374"/>
      <c r="AK52" s="375">
        <v>8</v>
      </c>
      <c r="AL52" s="366">
        <v>3</v>
      </c>
      <c r="AM52" s="373"/>
      <c r="AN52" s="374"/>
      <c r="AO52" s="375">
        <v>8</v>
      </c>
      <c r="AP52" s="366">
        <v>1</v>
      </c>
      <c r="AQ52" s="373"/>
      <c r="AR52" s="374"/>
      <c r="AS52" s="375">
        <v>8</v>
      </c>
      <c r="AT52" s="366"/>
      <c r="AU52" s="373"/>
      <c r="AV52" s="374"/>
      <c r="AW52" s="375">
        <v>8</v>
      </c>
      <c r="AX52" s="366">
        <v>1</v>
      </c>
      <c r="AY52" s="373"/>
      <c r="AZ52" s="374"/>
      <c r="BA52" s="375">
        <v>5</v>
      </c>
      <c r="BB52" s="366">
        <v>3</v>
      </c>
      <c r="BC52" s="373"/>
      <c r="BD52" s="382"/>
      <c r="BE52" s="380">
        <v>10</v>
      </c>
      <c r="BF52" s="381"/>
      <c r="BG52" s="365"/>
      <c r="BH52" s="366"/>
      <c r="BI52" s="373"/>
      <c r="BJ52" s="374"/>
      <c r="BK52" s="375"/>
      <c r="BL52" s="366"/>
      <c r="BM52" s="373"/>
      <c r="BN52" s="374"/>
      <c r="BO52" s="375"/>
      <c r="BP52" s="366"/>
      <c r="BQ52" s="373"/>
      <c r="BR52" s="374"/>
      <c r="BS52" s="375"/>
      <c r="BT52" s="366"/>
      <c r="BU52" s="373"/>
      <c r="BV52" s="374"/>
      <c r="BW52" s="388">
        <v>9</v>
      </c>
      <c r="BX52" s="389"/>
      <c r="BY52" s="375">
        <v>5</v>
      </c>
      <c r="BZ52" s="366">
        <v>4</v>
      </c>
      <c r="CA52" s="373"/>
      <c r="CB52" s="382"/>
      <c r="CC52" s="380">
        <v>9</v>
      </c>
      <c r="CD52" s="381"/>
      <c r="CE52" s="398">
        <v>8</v>
      </c>
      <c r="CF52" s="366">
        <v>2</v>
      </c>
      <c r="CG52" s="373"/>
      <c r="CH52" s="399"/>
      <c r="CI52" s="365">
        <v>8</v>
      </c>
      <c r="CJ52" s="366">
        <v>1</v>
      </c>
      <c r="CK52" s="373"/>
      <c r="CL52" s="374"/>
      <c r="CM52" s="375">
        <v>8</v>
      </c>
      <c r="CN52" s="366">
        <v>1</v>
      </c>
      <c r="CO52" s="373"/>
      <c r="CP52" s="382"/>
      <c r="CQ52" s="402">
        <v>8</v>
      </c>
      <c r="CR52" s="366">
        <v>1</v>
      </c>
      <c r="CS52" s="408"/>
      <c r="CT52" s="409"/>
      <c r="CU52" s="402">
        <v>8</v>
      </c>
      <c r="CV52" s="366">
        <v>3</v>
      </c>
      <c r="CW52" s="410"/>
      <c r="CX52" s="411"/>
      <c r="CY52" s="402">
        <v>5</v>
      </c>
      <c r="CZ52" s="366">
        <v>4</v>
      </c>
      <c r="DA52" s="415"/>
      <c r="DB52" s="411"/>
      <c r="DC52" s="380">
        <v>10</v>
      </c>
      <c r="DD52" s="381"/>
      <c r="DE52" s="398">
        <v>8</v>
      </c>
      <c r="DF52" s="366">
        <v>3</v>
      </c>
      <c r="DG52" s="416"/>
      <c r="DH52" s="411"/>
      <c r="DI52" s="402">
        <v>8</v>
      </c>
      <c r="DJ52" s="366">
        <v>1</v>
      </c>
      <c r="DK52" s="416"/>
      <c r="DL52" s="411"/>
      <c r="DM52" s="424">
        <v>25</v>
      </c>
      <c r="DN52" s="424">
        <v>4</v>
      </c>
      <c r="DO52" s="424">
        <v>1</v>
      </c>
      <c r="DP52" s="425">
        <f t="shared" si="3"/>
        <v>145</v>
      </c>
      <c r="DQ52" s="427">
        <f t="shared" si="4"/>
        <v>0</v>
      </c>
      <c r="DR52" s="425">
        <f t="shared" si="5"/>
        <v>145</v>
      </c>
      <c r="DS52" s="163">
        <f t="shared" si="6"/>
        <v>19</v>
      </c>
      <c r="DT52" s="425">
        <f t="shared" si="7"/>
        <v>37</v>
      </c>
      <c r="DU52" s="427">
        <f t="shared" si="8"/>
        <v>0</v>
      </c>
      <c r="DV52" s="427">
        <f t="shared" si="9"/>
        <v>37</v>
      </c>
      <c r="DW52" s="427">
        <f t="shared" si="10"/>
        <v>38</v>
      </c>
      <c r="DX52" s="427">
        <f t="shared" si="11"/>
        <v>0</v>
      </c>
      <c r="DY52" s="427">
        <f t="shared" si="12"/>
        <v>9</v>
      </c>
      <c r="DZ52" s="427">
        <f t="shared" si="13"/>
        <v>0</v>
      </c>
      <c r="EA52" s="428">
        <f t="shared" si="14"/>
        <v>20</v>
      </c>
      <c r="EB52" s="429">
        <f t="shared" si="15"/>
        <v>37</v>
      </c>
      <c r="EC52" s="429">
        <f t="shared" si="16"/>
        <v>0</v>
      </c>
      <c r="ED52" s="429">
        <f t="shared" si="17"/>
        <v>38</v>
      </c>
      <c r="EE52" s="429">
        <f t="shared" si="18"/>
        <v>0</v>
      </c>
      <c r="EF52" s="429">
        <f t="shared" si="19"/>
        <v>9</v>
      </c>
      <c r="EG52" s="429">
        <f t="shared" si="20"/>
        <v>0</v>
      </c>
      <c r="EH52" s="441"/>
      <c r="EJ52" s="443">
        <v>48</v>
      </c>
      <c r="EK52" s="448" t="s">
        <v>242</v>
      </c>
      <c r="EL52" s="449" t="s">
        <v>194</v>
      </c>
      <c r="EM52" s="450">
        <v>351000</v>
      </c>
      <c r="EN52" s="447">
        <f t="shared" si="21"/>
        <v>13500</v>
      </c>
      <c r="EO52" s="453">
        <v>0</v>
      </c>
      <c r="EP52" s="454">
        <v>0</v>
      </c>
      <c r="EQ52" s="455">
        <v>0</v>
      </c>
      <c r="ER52" s="455">
        <v>0</v>
      </c>
      <c r="ES52" s="456">
        <f t="shared" si="22"/>
        <v>13500</v>
      </c>
      <c r="ET52" s="456">
        <f t="shared" si="23"/>
        <v>20</v>
      </c>
      <c r="EU52" s="456">
        <f t="shared" si="24"/>
        <v>37</v>
      </c>
      <c r="EV52" s="456">
        <f t="shared" si="25"/>
        <v>0</v>
      </c>
      <c r="EW52" s="456">
        <f t="shared" si="26"/>
        <v>38</v>
      </c>
      <c r="EX52" s="456">
        <f t="shared" si="27"/>
        <v>0</v>
      </c>
      <c r="EY52" s="460">
        <f t="shared" si="28"/>
        <v>9</v>
      </c>
      <c r="EZ52" s="460">
        <f t="shared" si="29"/>
        <v>0</v>
      </c>
      <c r="FA52" s="447">
        <f t="shared" si="30"/>
        <v>269120.7</v>
      </c>
      <c r="FB52" s="447">
        <v>0</v>
      </c>
      <c r="FC52" s="447">
        <f t="shared" si="31"/>
        <v>539120.69999999995</v>
      </c>
      <c r="FD52" s="447">
        <f t="shared" si="32"/>
        <v>485208.62999999995</v>
      </c>
      <c r="FE52" s="447">
        <f t="shared" si="33"/>
        <v>17216.690399999996</v>
      </c>
      <c r="FF52" s="447">
        <f t="shared" si="34"/>
        <v>53912.07</v>
      </c>
      <c r="FG52" s="463">
        <v>100000</v>
      </c>
      <c r="FH52" s="447">
        <f t="shared" si="35"/>
        <v>171128.76</v>
      </c>
      <c r="FI52" s="447">
        <v>0</v>
      </c>
      <c r="FJ52" s="447">
        <f t="shared" si="36"/>
        <v>367991.94</v>
      </c>
      <c r="FK52" s="464"/>
      <c r="FL52" s="447">
        <f t="shared" si="37"/>
        <v>21564.83</v>
      </c>
      <c r="FM52" s="447">
        <f t="shared" si="38"/>
        <v>2695.6</v>
      </c>
      <c r="FN52" s="447">
        <f t="shared" si="39"/>
        <v>53912.07</v>
      </c>
      <c r="FO52" s="447">
        <f t="shared" si="40"/>
        <v>78172.5</v>
      </c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</row>
    <row r="53" spans="1:463" ht="22.5" customHeight="1">
      <c r="A53" s="360">
        <v>45</v>
      </c>
      <c r="B53" s="361">
        <v>6</v>
      </c>
      <c r="C53" s="362" t="s">
        <v>243</v>
      </c>
      <c r="D53" s="363" t="s">
        <v>194</v>
      </c>
      <c r="E53" s="225" t="s">
        <v>190</v>
      </c>
      <c r="F53" s="367">
        <v>351000</v>
      </c>
      <c r="G53" s="365">
        <v>8</v>
      </c>
      <c r="H53" s="366">
        <v>2</v>
      </c>
      <c r="I53" s="373"/>
      <c r="J53" s="374"/>
      <c r="K53" s="375">
        <v>8</v>
      </c>
      <c r="L53" s="366">
        <v>4</v>
      </c>
      <c r="M53" s="373"/>
      <c r="N53" s="374"/>
      <c r="O53" s="375">
        <v>8</v>
      </c>
      <c r="P53" s="366">
        <v>2</v>
      </c>
      <c r="Q53" s="373"/>
      <c r="R53" s="374"/>
      <c r="S53" s="375">
        <v>8</v>
      </c>
      <c r="T53" s="366">
        <v>2</v>
      </c>
      <c r="U53" s="373"/>
      <c r="V53" s="374"/>
      <c r="W53" s="375">
        <v>8</v>
      </c>
      <c r="X53" s="366">
        <v>2</v>
      </c>
      <c r="Y53" s="373"/>
      <c r="Z53" s="374"/>
      <c r="AA53" s="375">
        <v>5</v>
      </c>
      <c r="AB53" s="366">
        <v>5</v>
      </c>
      <c r="AC53" s="373"/>
      <c r="AD53" s="382"/>
      <c r="AE53" s="380">
        <v>10</v>
      </c>
      <c r="AF53" s="381"/>
      <c r="AG53" s="365">
        <v>8</v>
      </c>
      <c r="AH53" s="366">
        <v>4</v>
      </c>
      <c r="AI53" s="373"/>
      <c r="AJ53" s="374"/>
      <c r="AK53" s="375">
        <v>8</v>
      </c>
      <c r="AL53" s="366">
        <v>3</v>
      </c>
      <c r="AM53" s="373"/>
      <c r="AN53" s="374"/>
      <c r="AO53" s="375">
        <v>8</v>
      </c>
      <c r="AP53" s="366">
        <v>4</v>
      </c>
      <c r="AQ53" s="373"/>
      <c r="AR53" s="374"/>
      <c r="AS53" s="375">
        <v>8</v>
      </c>
      <c r="AT53" s="366">
        <v>2</v>
      </c>
      <c r="AU53" s="373"/>
      <c r="AV53" s="374"/>
      <c r="AW53" s="375">
        <v>8</v>
      </c>
      <c r="AX53" s="366">
        <v>2</v>
      </c>
      <c r="AY53" s="373"/>
      <c r="AZ53" s="374"/>
      <c r="BA53" s="375">
        <v>5</v>
      </c>
      <c r="BB53" s="366">
        <v>4</v>
      </c>
      <c r="BC53" s="373"/>
      <c r="BD53" s="382"/>
      <c r="BE53" s="380">
        <v>9</v>
      </c>
      <c r="BF53" s="381"/>
      <c r="BG53" s="365">
        <v>8</v>
      </c>
      <c r="BH53" s="366">
        <v>2</v>
      </c>
      <c r="BI53" s="373"/>
      <c r="BJ53" s="374"/>
      <c r="BK53" s="375">
        <v>8</v>
      </c>
      <c r="BL53" s="366">
        <v>2</v>
      </c>
      <c r="BM53" s="373"/>
      <c r="BN53" s="374"/>
      <c r="BO53" s="375">
        <v>8</v>
      </c>
      <c r="BP53" s="366">
        <v>1</v>
      </c>
      <c r="BQ53" s="373"/>
      <c r="BR53" s="374"/>
      <c r="BS53" s="375">
        <v>8</v>
      </c>
      <c r="BT53" s="366">
        <v>3</v>
      </c>
      <c r="BU53" s="373"/>
      <c r="BV53" s="374"/>
      <c r="BW53" s="388">
        <v>10</v>
      </c>
      <c r="BX53" s="389"/>
      <c r="BY53" s="375">
        <v>5</v>
      </c>
      <c r="BZ53" s="366">
        <v>7</v>
      </c>
      <c r="CA53" s="373"/>
      <c r="CB53" s="382"/>
      <c r="CC53" s="380">
        <v>12</v>
      </c>
      <c r="CD53" s="381"/>
      <c r="CE53" s="398">
        <v>8</v>
      </c>
      <c r="CF53" s="366">
        <v>1</v>
      </c>
      <c r="CG53" s="373"/>
      <c r="CH53" s="399"/>
      <c r="CI53" s="365">
        <v>8</v>
      </c>
      <c r="CJ53" s="366">
        <v>4</v>
      </c>
      <c r="CK53" s="373"/>
      <c r="CL53" s="374"/>
      <c r="CM53" s="375">
        <v>8</v>
      </c>
      <c r="CN53" s="366">
        <v>2</v>
      </c>
      <c r="CO53" s="373"/>
      <c r="CP53" s="382"/>
      <c r="CQ53" s="402">
        <v>8</v>
      </c>
      <c r="CR53" s="366">
        <v>2</v>
      </c>
      <c r="CS53" s="408"/>
      <c r="CT53" s="409"/>
      <c r="CU53" s="402">
        <v>8</v>
      </c>
      <c r="CV53" s="366">
        <v>3</v>
      </c>
      <c r="CW53" s="410"/>
      <c r="CX53" s="411"/>
      <c r="CY53" s="402">
        <v>5</v>
      </c>
      <c r="CZ53" s="366">
        <v>5</v>
      </c>
      <c r="DA53" s="415"/>
      <c r="DB53" s="411"/>
      <c r="DC53" s="380">
        <v>9</v>
      </c>
      <c r="DD53" s="381"/>
      <c r="DE53" s="398">
        <v>8</v>
      </c>
      <c r="DF53" s="366">
        <v>2</v>
      </c>
      <c r="DG53" s="416"/>
      <c r="DH53" s="411"/>
      <c r="DI53" s="402">
        <v>8</v>
      </c>
      <c r="DJ53" s="366">
        <v>2</v>
      </c>
      <c r="DK53" s="416"/>
      <c r="DL53" s="411"/>
      <c r="DM53" s="424">
        <v>25</v>
      </c>
      <c r="DN53" s="424">
        <v>4</v>
      </c>
      <c r="DO53" s="424">
        <v>1</v>
      </c>
      <c r="DP53" s="425">
        <f t="shared" si="3"/>
        <v>188</v>
      </c>
      <c r="DQ53" s="427">
        <f t="shared" si="4"/>
        <v>0</v>
      </c>
      <c r="DR53" s="425">
        <f t="shared" si="5"/>
        <v>188</v>
      </c>
      <c r="DS53" s="163">
        <f t="shared" si="6"/>
        <v>25</v>
      </c>
      <c r="DT53" s="425">
        <f t="shared" si="7"/>
        <v>72</v>
      </c>
      <c r="DU53" s="427">
        <f t="shared" si="8"/>
        <v>0</v>
      </c>
      <c r="DV53" s="427">
        <f t="shared" si="9"/>
        <v>72</v>
      </c>
      <c r="DW53" s="427">
        <f t="shared" si="10"/>
        <v>40</v>
      </c>
      <c r="DX53" s="427">
        <f t="shared" si="11"/>
        <v>0</v>
      </c>
      <c r="DY53" s="427">
        <f t="shared" si="12"/>
        <v>10</v>
      </c>
      <c r="DZ53" s="427">
        <f t="shared" si="13"/>
        <v>0</v>
      </c>
      <c r="EA53" s="428">
        <f t="shared" si="14"/>
        <v>26</v>
      </c>
      <c r="EB53" s="429">
        <f t="shared" si="15"/>
        <v>72</v>
      </c>
      <c r="EC53" s="429">
        <f t="shared" si="16"/>
        <v>0</v>
      </c>
      <c r="ED53" s="429">
        <f t="shared" si="17"/>
        <v>40</v>
      </c>
      <c r="EE53" s="429">
        <f t="shared" si="18"/>
        <v>0</v>
      </c>
      <c r="EF53" s="429">
        <f t="shared" si="19"/>
        <v>10</v>
      </c>
      <c r="EG53" s="429">
        <f t="shared" si="20"/>
        <v>0</v>
      </c>
      <c r="EH53" s="441"/>
      <c r="EJ53" s="443">
        <v>49</v>
      </c>
      <c r="EK53" s="448" t="s">
        <v>243</v>
      </c>
      <c r="EL53" s="449" t="s">
        <v>194</v>
      </c>
      <c r="EM53" s="450">
        <v>351000</v>
      </c>
      <c r="EN53" s="447">
        <f t="shared" si="21"/>
        <v>13500</v>
      </c>
      <c r="EO53" s="453">
        <v>0</v>
      </c>
      <c r="EP53" s="454">
        <v>0</v>
      </c>
      <c r="EQ53" s="455">
        <v>0</v>
      </c>
      <c r="ER53" s="455">
        <v>0</v>
      </c>
      <c r="ES53" s="456">
        <f t="shared" si="22"/>
        <v>13500</v>
      </c>
      <c r="ET53" s="456">
        <f t="shared" si="23"/>
        <v>26</v>
      </c>
      <c r="EU53" s="456">
        <f t="shared" si="24"/>
        <v>72</v>
      </c>
      <c r="EV53" s="456">
        <f t="shared" si="25"/>
        <v>0</v>
      </c>
      <c r="EW53" s="456">
        <f t="shared" si="26"/>
        <v>40</v>
      </c>
      <c r="EX53" s="456">
        <f t="shared" si="27"/>
        <v>0</v>
      </c>
      <c r="EY53" s="460">
        <f t="shared" si="28"/>
        <v>10</v>
      </c>
      <c r="EZ53" s="460">
        <f t="shared" si="29"/>
        <v>0</v>
      </c>
      <c r="FA53" s="447">
        <f t="shared" si="30"/>
        <v>374428.8</v>
      </c>
      <c r="FB53" s="447">
        <v>0</v>
      </c>
      <c r="FC53" s="447">
        <f t="shared" si="31"/>
        <v>725428.8</v>
      </c>
      <c r="FD53" s="447">
        <f t="shared" si="32"/>
        <v>652885.92000000004</v>
      </c>
      <c r="FE53" s="447">
        <f t="shared" si="33"/>
        <v>46577.184000000008</v>
      </c>
      <c r="FF53" s="447">
        <f t="shared" si="34"/>
        <v>72542.880000000005</v>
      </c>
      <c r="FG53" s="463">
        <v>100000</v>
      </c>
      <c r="FH53" s="447">
        <f t="shared" si="35"/>
        <v>219120.06</v>
      </c>
      <c r="FI53" s="447">
        <v>0</v>
      </c>
      <c r="FJ53" s="447">
        <f t="shared" si="36"/>
        <v>506308.74</v>
      </c>
      <c r="FK53" s="464"/>
      <c r="FL53" s="447">
        <f t="shared" si="37"/>
        <v>29017.15</v>
      </c>
      <c r="FM53" s="447">
        <f t="shared" si="38"/>
        <v>3627.14</v>
      </c>
      <c r="FN53" s="447">
        <f t="shared" si="39"/>
        <v>72542.880000000005</v>
      </c>
      <c r="FO53" s="447">
        <f t="shared" si="40"/>
        <v>105187.17000000001</v>
      </c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</row>
    <row r="54" spans="1:463" ht="22.5" customHeight="1">
      <c r="A54" s="360">
        <v>46</v>
      </c>
      <c r="B54" s="361">
        <v>6</v>
      </c>
      <c r="C54" s="362" t="s">
        <v>244</v>
      </c>
      <c r="D54" s="363" t="s">
        <v>245</v>
      </c>
      <c r="E54" s="225" t="s">
        <v>190</v>
      </c>
      <c r="F54" s="367">
        <v>520000</v>
      </c>
      <c r="G54" s="365">
        <v>8</v>
      </c>
      <c r="H54" s="366">
        <v>2</v>
      </c>
      <c r="I54" s="373"/>
      <c r="J54" s="374"/>
      <c r="K54" s="375">
        <v>8</v>
      </c>
      <c r="L54" s="366">
        <v>2</v>
      </c>
      <c r="M54" s="373"/>
      <c r="N54" s="374"/>
      <c r="O54" s="375">
        <v>8</v>
      </c>
      <c r="P54" s="366">
        <v>3</v>
      </c>
      <c r="Q54" s="373"/>
      <c r="R54" s="374"/>
      <c r="S54" s="375">
        <v>8</v>
      </c>
      <c r="T54" s="366">
        <v>3</v>
      </c>
      <c r="U54" s="373"/>
      <c r="V54" s="374"/>
      <c r="W54" s="375">
        <v>8</v>
      </c>
      <c r="X54" s="366">
        <v>3</v>
      </c>
      <c r="Y54" s="373"/>
      <c r="Z54" s="374"/>
      <c r="AA54" s="375">
        <v>5</v>
      </c>
      <c r="AB54" s="366">
        <v>6</v>
      </c>
      <c r="AC54" s="373"/>
      <c r="AD54" s="382"/>
      <c r="AE54" s="380">
        <v>10</v>
      </c>
      <c r="AF54" s="381"/>
      <c r="AG54" s="365">
        <v>8</v>
      </c>
      <c r="AH54" s="366">
        <v>3</v>
      </c>
      <c r="AI54" s="373"/>
      <c r="AJ54" s="374"/>
      <c r="AK54" s="375">
        <v>8</v>
      </c>
      <c r="AL54" s="366">
        <v>2</v>
      </c>
      <c r="AM54" s="373"/>
      <c r="AN54" s="374"/>
      <c r="AO54" s="375">
        <v>8</v>
      </c>
      <c r="AP54" s="366">
        <v>3</v>
      </c>
      <c r="AQ54" s="373"/>
      <c r="AR54" s="374"/>
      <c r="AS54" s="375">
        <v>8</v>
      </c>
      <c r="AT54" s="366">
        <v>1</v>
      </c>
      <c r="AU54" s="373"/>
      <c r="AV54" s="374"/>
      <c r="AW54" s="375">
        <v>8</v>
      </c>
      <c r="AX54" s="366">
        <v>4</v>
      </c>
      <c r="AY54" s="373"/>
      <c r="AZ54" s="374"/>
      <c r="BA54" s="375">
        <v>5</v>
      </c>
      <c r="BB54" s="366">
        <v>6</v>
      </c>
      <c r="BC54" s="373"/>
      <c r="BD54" s="382"/>
      <c r="BE54" s="380">
        <v>11</v>
      </c>
      <c r="BF54" s="381"/>
      <c r="BG54" s="365">
        <v>8</v>
      </c>
      <c r="BH54" s="366">
        <v>1</v>
      </c>
      <c r="BI54" s="373"/>
      <c r="BJ54" s="374"/>
      <c r="BK54" s="375">
        <v>8</v>
      </c>
      <c r="BL54" s="366">
        <v>1</v>
      </c>
      <c r="BM54" s="373"/>
      <c r="BN54" s="374"/>
      <c r="BO54" s="375">
        <v>8</v>
      </c>
      <c r="BP54" s="366">
        <v>1</v>
      </c>
      <c r="BQ54" s="373"/>
      <c r="BR54" s="374"/>
      <c r="BS54" s="375">
        <v>8</v>
      </c>
      <c r="BT54" s="366">
        <v>1</v>
      </c>
      <c r="BU54" s="373"/>
      <c r="BV54" s="374"/>
      <c r="BW54" s="388">
        <v>10</v>
      </c>
      <c r="BX54" s="389"/>
      <c r="BY54" s="375">
        <v>5</v>
      </c>
      <c r="BZ54" s="366">
        <v>6</v>
      </c>
      <c r="CA54" s="373"/>
      <c r="CB54" s="382"/>
      <c r="CC54" s="380">
        <v>11</v>
      </c>
      <c r="CD54" s="381"/>
      <c r="CE54" s="398">
        <v>8</v>
      </c>
      <c r="CF54" s="366">
        <v>3</v>
      </c>
      <c r="CG54" s="373"/>
      <c r="CH54" s="399"/>
      <c r="CI54" s="365">
        <v>8</v>
      </c>
      <c r="CJ54" s="366">
        <v>3</v>
      </c>
      <c r="CK54" s="373"/>
      <c r="CL54" s="374"/>
      <c r="CM54" s="375">
        <v>8</v>
      </c>
      <c r="CN54" s="366">
        <v>4</v>
      </c>
      <c r="CO54" s="373"/>
      <c r="CP54" s="382"/>
      <c r="CQ54" s="402">
        <v>8</v>
      </c>
      <c r="CR54" s="366">
        <v>2</v>
      </c>
      <c r="CS54" s="408"/>
      <c r="CT54" s="409"/>
      <c r="CU54" s="402">
        <v>8</v>
      </c>
      <c r="CV54" s="366">
        <v>3</v>
      </c>
      <c r="CW54" s="410"/>
      <c r="CX54" s="411"/>
      <c r="CY54" s="402">
        <v>5</v>
      </c>
      <c r="CZ54" s="366">
        <v>6</v>
      </c>
      <c r="DA54" s="415"/>
      <c r="DB54" s="411"/>
      <c r="DC54" s="380">
        <v>11</v>
      </c>
      <c r="DD54" s="381"/>
      <c r="DE54" s="398">
        <v>8</v>
      </c>
      <c r="DF54" s="366">
        <v>4</v>
      </c>
      <c r="DG54" s="416"/>
      <c r="DH54" s="411"/>
      <c r="DI54" s="402">
        <v>8</v>
      </c>
      <c r="DJ54" s="366">
        <v>1</v>
      </c>
      <c r="DK54" s="416"/>
      <c r="DL54" s="411"/>
      <c r="DM54" s="424">
        <v>25</v>
      </c>
      <c r="DN54" s="424">
        <v>4</v>
      </c>
      <c r="DO54" s="424">
        <v>1</v>
      </c>
      <c r="DP54" s="425">
        <f t="shared" si="3"/>
        <v>188</v>
      </c>
      <c r="DQ54" s="427">
        <f t="shared" si="4"/>
        <v>0</v>
      </c>
      <c r="DR54" s="425">
        <f t="shared" si="5"/>
        <v>188</v>
      </c>
      <c r="DS54" s="163">
        <f t="shared" si="6"/>
        <v>25</v>
      </c>
      <c r="DT54" s="425">
        <f t="shared" si="7"/>
        <v>74</v>
      </c>
      <c r="DU54" s="427">
        <f t="shared" si="8"/>
        <v>0</v>
      </c>
      <c r="DV54" s="427">
        <f t="shared" si="9"/>
        <v>74</v>
      </c>
      <c r="DW54" s="427">
        <f t="shared" si="10"/>
        <v>43</v>
      </c>
      <c r="DX54" s="427">
        <f t="shared" si="11"/>
        <v>0</v>
      </c>
      <c r="DY54" s="427">
        <f t="shared" si="12"/>
        <v>10</v>
      </c>
      <c r="DZ54" s="427">
        <f t="shared" si="13"/>
        <v>0</v>
      </c>
      <c r="EA54" s="428">
        <f t="shared" si="14"/>
        <v>26</v>
      </c>
      <c r="EB54" s="429">
        <f t="shared" si="15"/>
        <v>74</v>
      </c>
      <c r="EC54" s="429">
        <f t="shared" si="16"/>
        <v>0</v>
      </c>
      <c r="ED54" s="429">
        <f t="shared" si="17"/>
        <v>43</v>
      </c>
      <c r="EE54" s="429">
        <f t="shared" si="18"/>
        <v>0</v>
      </c>
      <c r="EF54" s="429">
        <f t="shared" si="19"/>
        <v>10</v>
      </c>
      <c r="EG54" s="429">
        <f t="shared" si="20"/>
        <v>0</v>
      </c>
      <c r="EH54" s="441"/>
      <c r="EJ54" s="443">
        <v>50</v>
      </c>
      <c r="EK54" s="448" t="s">
        <v>244</v>
      </c>
      <c r="EL54" s="449" t="s">
        <v>245</v>
      </c>
      <c r="EM54" s="450">
        <v>520000</v>
      </c>
      <c r="EN54" s="447">
        <f t="shared" si="21"/>
        <v>20000</v>
      </c>
      <c r="EO54" s="453">
        <v>0</v>
      </c>
      <c r="EP54" s="454">
        <v>0</v>
      </c>
      <c r="EQ54" s="455">
        <v>0</v>
      </c>
      <c r="ER54" s="455">
        <v>0</v>
      </c>
      <c r="ES54" s="456">
        <f t="shared" si="22"/>
        <v>20000</v>
      </c>
      <c r="ET54" s="456">
        <f t="shared" si="23"/>
        <v>26</v>
      </c>
      <c r="EU54" s="456">
        <f t="shared" si="24"/>
        <v>74</v>
      </c>
      <c r="EV54" s="456">
        <f t="shared" si="25"/>
        <v>0</v>
      </c>
      <c r="EW54" s="456">
        <f t="shared" si="26"/>
        <v>43</v>
      </c>
      <c r="EX54" s="456">
        <f t="shared" si="27"/>
        <v>0</v>
      </c>
      <c r="EY54" s="460">
        <f t="shared" si="28"/>
        <v>10</v>
      </c>
      <c r="EZ54" s="460">
        <f t="shared" si="29"/>
        <v>0</v>
      </c>
      <c r="FA54" s="447">
        <f t="shared" si="30"/>
        <v>578711.18000000005</v>
      </c>
      <c r="FB54" s="447">
        <v>0</v>
      </c>
      <c r="FC54" s="447">
        <f t="shared" si="31"/>
        <v>1098711.18</v>
      </c>
      <c r="FD54" s="447">
        <f t="shared" si="32"/>
        <v>988840.05999999994</v>
      </c>
      <c r="FE54" s="447">
        <f t="shared" si="33"/>
        <v>125210.01499999998</v>
      </c>
      <c r="FF54" s="447">
        <f t="shared" si="34"/>
        <v>109871.12</v>
      </c>
      <c r="FG54" s="463">
        <v>100000</v>
      </c>
      <c r="FH54" s="447">
        <f t="shared" si="35"/>
        <v>335081.14</v>
      </c>
      <c r="FI54" s="447">
        <v>0</v>
      </c>
      <c r="FJ54" s="447">
        <f t="shared" si="36"/>
        <v>763630.04</v>
      </c>
      <c r="FK54" s="464"/>
      <c r="FL54" s="447">
        <f t="shared" si="37"/>
        <v>43948.45</v>
      </c>
      <c r="FM54" s="447">
        <f t="shared" si="38"/>
        <v>5493.56</v>
      </c>
      <c r="FN54" s="447">
        <f t="shared" si="39"/>
        <v>109871.12</v>
      </c>
      <c r="FO54" s="447">
        <f t="shared" si="40"/>
        <v>159313.13</v>
      </c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</row>
    <row r="55" spans="1:463" ht="22.5" customHeight="1">
      <c r="A55" s="360">
        <v>47</v>
      </c>
      <c r="B55" s="361">
        <v>3</v>
      </c>
      <c r="C55" s="362" t="s">
        <v>246</v>
      </c>
      <c r="D55" s="363" t="s">
        <v>194</v>
      </c>
      <c r="E55" s="225" t="s">
        <v>190</v>
      </c>
      <c r="F55" s="367">
        <v>390000</v>
      </c>
      <c r="G55" s="365">
        <v>8</v>
      </c>
      <c r="H55" s="366">
        <v>1</v>
      </c>
      <c r="I55" s="373"/>
      <c r="J55" s="374"/>
      <c r="K55" s="375">
        <v>8</v>
      </c>
      <c r="L55" s="366">
        <v>1</v>
      </c>
      <c r="M55" s="373"/>
      <c r="N55" s="374"/>
      <c r="O55" s="375">
        <v>8</v>
      </c>
      <c r="P55" s="366">
        <v>1</v>
      </c>
      <c r="Q55" s="373"/>
      <c r="R55" s="374"/>
      <c r="S55" s="375">
        <v>8</v>
      </c>
      <c r="T55" s="366">
        <v>1</v>
      </c>
      <c r="U55" s="373"/>
      <c r="V55" s="374"/>
      <c r="W55" s="375">
        <v>5</v>
      </c>
      <c r="X55" s="366">
        <v>4</v>
      </c>
      <c r="Y55" s="373"/>
      <c r="Z55" s="374"/>
      <c r="AA55" s="375">
        <v>9</v>
      </c>
      <c r="AB55" s="366"/>
      <c r="AC55" s="373"/>
      <c r="AD55" s="382"/>
      <c r="AE55" s="380">
        <v>9</v>
      </c>
      <c r="AF55" s="381"/>
      <c r="AG55" s="365">
        <v>8</v>
      </c>
      <c r="AH55" s="366">
        <v>1</v>
      </c>
      <c r="AI55" s="373"/>
      <c r="AJ55" s="374"/>
      <c r="AK55" s="375">
        <v>5</v>
      </c>
      <c r="AL55" s="366"/>
      <c r="AM55" s="373"/>
      <c r="AN55" s="374"/>
      <c r="AO55" s="375">
        <v>8</v>
      </c>
      <c r="AP55" s="366">
        <v>1</v>
      </c>
      <c r="AQ55" s="373"/>
      <c r="AR55" s="374"/>
      <c r="AS55" s="375">
        <v>8</v>
      </c>
      <c r="AT55" s="366">
        <v>1</v>
      </c>
      <c r="AU55" s="373"/>
      <c r="AV55" s="374"/>
      <c r="AW55" s="375">
        <v>8</v>
      </c>
      <c r="AX55" s="366">
        <v>1</v>
      </c>
      <c r="AY55" s="373"/>
      <c r="AZ55" s="374"/>
      <c r="BA55" s="375">
        <v>5</v>
      </c>
      <c r="BB55" s="366">
        <v>4</v>
      </c>
      <c r="BC55" s="373"/>
      <c r="BD55" s="382"/>
      <c r="BE55" s="380">
        <v>9</v>
      </c>
      <c r="BF55" s="381"/>
      <c r="BG55" s="365">
        <v>8</v>
      </c>
      <c r="BH55" s="366">
        <v>1</v>
      </c>
      <c r="BI55" s="373"/>
      <c r="BJ55" s="374"/>
      <c r="BK55" s="375">
        <v>8</v>
      </c>
      <c r="BL55" s="366">
        <v>1</v>
      </c>
      <c r="BM55" s="373"/>
      <c r="BN55" s="374"/>
      <c r="BO55" s="375">
        <v>8</v>
      </c>
      <c r="BP55" s="366">
        <v>1</v>
      </c>
      <c r="BQ55" s="373"/>
      <c r="BR55" s="374"/>
      <c r="BS55" s="375">
        <v>8</v>
      </c>
      <c r="BT55" s="366">
        <v>1</v>
      </c>
      <c r="BU55" s="373"/>
      <c r="BV55" s="374"/>
      <c r="BW55" s="388">
        <v>9</v>
      </c>
      <c r="BX55" s="389"/>
      <c r="BY55" s="375">
        <v>5</v>
      </c>
      <c r="BZ55" s="366">
        <v>4</v>
      </c>
      <c r="CA55" s="373"/>
      <c r="CB55" s="382"/>
      <c r="CC55" s="380">
        <v>9</v>
      </c>
      <c r="CD55" s="381"/>
      <c r="CE55" s="398">
        <v>8</v>
      </c>
      <c r="CF55" s="366">
        <v>1</v>
      </c>
      <c r="CG55" s="373"/>
      <c r="CH55" s="399"/>
      <c r="CI55" s="365">
        <v>8</v>
      </c>
      <c r="CJ55" s="366">
        <v>1</v>
      </c>
      <c r="CK55" s="373"/>
      <c r="CL55" s="374"/>
      <c r="CM55" s="375">
        <v>8</v>
      </c>
      <c r="CN55" s="366">
        <v>2</v>
      </c>
      <c r="CO55" s="373"/>
      <c r="CP55" s="382"/>
      <c r="CQ55" s="402">
        <v>8</v>
      </c>
      <c r="CR55" s="366">
        <v>1</v>
      </c>
      <c r="CS55" s="408"/>
      <c r="CT55" s="409"/>
      <c r="CU55" s="402">
        <v>8</v>
      </c>
      <c r="CV55" s="366">
        <v>1</v>
      </c>
      <c r="CW55" s="410"/>
      <c r="CX55" s="411"/>
      <c r="CY55" s="402">
        <v>5</v>
      </c>
      <c r="CZ55" s="366">
        <v>4</v>
      </c>
      <c r="DA55" s="415"/>
      <c r="DB55" s="411"/>
      <c r="DC55" s="380">
        <v>9</v>
      </c>
      <c r="DD55" s="381"/>
      <c r="DE55" s="398">
        <v>8</v>
      </c>
      <c r="DF55" s="366">
        <v>1</v>
      </c>
      <c r="DG55" s="416"/>
      <c r="DH55" s="411"/>
      <c r="DI55" s="402">
        <v>8</v>
      </c>
      <c r="DJ55" s="366">
        <v>1</v>
      </c>
      <c r="DK55" s="416"/>
      <c r="DL55" s="411"/>
      <c r="DM55" s="424">
        <v>25</v>
      </c>
      <c r="DN55" s="424">
        <v>4</v>
      </c>
      <c r="DO55" s="424">
        <v>1</v>
      </c>
      <c r="DP55" s="425">
        <f t="shared" si="3"/>
        <v>186</v>
      </c>
      <c r="DQ55" s="427">
        <f t="shared" si="4"/>
        <v>0</v>
      </c>
      <c r="DR55" s="425">
        <f t="shared" si="5"/>
        <v>186</v>
      </c>
      <c r="DS55" s="163">
        <f t="shared" si="6"/>
        <v>25</v>
      </c>
      <c r="DT55" s="425">
        <f t="shared" si="7"/>
        <v>36</v>
      </c>
      <c r="DU55" s="427">
        <f t="shared" si="8"/>
        <v>0</v>
      </c>
      <c r="DV55" s="427">
        <f t="shared" si="9"/>
        <v>36</v>
      </c>
      <c r="DW55" s="427">
        <f t="shared" si="10"/>
        <v>36</v>
      </c>
      <c r="DX55" s="427">
        <f t="shared" si="11"/>
        <v>0</v>
      </c>
      <c r="DY55" s="427">
        <f t="shared" si="12"/>
        <v>9</v>
      </c>
      <c r="DZ55" s="427">
        <f t="shared" si="13"/>
        <v>0</v>
      </c>
      <c r="EA55" s="428">
        <f t="shared" si="14"/>
        <v>26</v>
      </c>
      <c r="EB55" s="429">
        <f t="shared" si="15"/>
        <v>36</v>
      </c>
      <c r="EC55" s="429">
        <f t="shared" si="16"/>
        <v>0</v>
      </c>
      <c r="ED55" s="429">
        <f t="shared" si="17"/>
        <v>36</v>
      </c>
      <c r="EE55" s="429">
        <f t="shared" si="18"/>
        <v>0</v>
      </c>
      <c r="EF55" s="429">
        <f t="shared" si="19"/>
        <v>9</v>
      </c>
      <c r="EG55" s="429">
        <f t="shared" si="20"/>
        <v>0</v>
      </c>
      <c r="EH55" s="441"/>
      <c r="EJ55" s="443">
        <v>51</v>
      </c>
      <c r="EK55" s="448" t="s">
        <v>246</v>
      </c>
      <c r="EL55" s="449" t="s">
        <v>194</v>
      </c>
      <c r="EM55" s="450">
        <v>390000</v>
      </c>
      <c r="EN55" s="447">
        <f t="shared" si="21"/>
        <v>15000</v>
      </c>
      <c r="EO55" s="453">
        <v>0</v>
      </c>
      <c r="EP55" s="454">
        <v>0</v>
      </c>
      <c r="EQ55" s="455">
        <v>0</v>
      </c>
      <c r="ER55" s="455">
        <v>0</v>
      </c>
      <c r="ES55" s="456">
        <f t="shared" si="22"/>
        <v>15000</v>
      </c>
      <c r="ET55" s="456">
        <f t="shared" si="23"/>
        <v>26</v>
      </c>
      <c r="EU55" s="456">
        <f t="shared" si="24"/>
        <v>36</v>
      </c>
      <c r="EV55" s="456">
        <f t="shared" si="25"/>
        <v>0</v>
      </c>
      <c r="EW55" s="456">
        <f t="shared" si="26"/>
        <v>36</v>
      </c>
      <c r="EX55" s="456">
        <f t="shared" si="27"/>
        <v>0</v>
      </c>
      <c r="EY55" s="460">
        <f t="shared" si="28"/>
        <v>9</v>
      </c>
      <c r="EZ55" s="460">
        <f t="shared" si="29"/>
        <v>0</v>
      </c>
      <c r="FA55" s="447">
        <f t="shared" si="30"/>
        <v>288022.15999999997</v>
      </c>
      <c r="FB55" s="447">
        <v>0</v>
      </c>
      <c r="FC55" s="447">
        <f t="shared" si="31"/>
        <v>678022.16</v>
      </c>
      <c r="FD55" s="447">
        <f t="shared" si="32"/>
        <v>610219.94000000006</v>
      </c>
      <c r="FE55" s="447">
        <f t="shared" si="33"/>
        <v>38043.988000000012</v>
      </c>
      <c r="FF55" s="447">
        <f t="shared" si="34"/>
        <v>67802.22</v>
      </c>
      <c r="FG55" s="463">
        <v>100000</v>
      </c>
      <c r="FH55" s="447">
        <f t="shared" si="35"/>
        <v>205846.21</v>
      </c>
      <c r="FI55" s="447">
        <v>0</v>
      </c>
      <c r="FJ55" s="447">
        <f t="shared" si="36"/>
        <v>472175.95</v>
      </c>
      <c r="FK55" s="464"/>
      <c r="FL55" s="447">
        <f t="shared" si="37"/>
        <v>27120.89</v>
      </c>
      <c r="FM55" s="447">
        <f t="shared" si="38"/>
        <v>3390.11</v>
      </c>
      <c r="FN55" s="447">
        <f t="shared" si="39"/>
        <v>67802.22</v>
      </c>
      <c r="FO55" s="447">
        <f t="shared" si="40"/>
        <v>98313.22</v>
      </c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</row>
    <row r="56" spans="1:463" ht="23.15" customHeight="1">
      <c r="A56" s="360">
        <v>48</v>
      </c>
      <c r="B56" s="361">
        <v>4</v>
      </c>
      <c r="C56" s="362" t="s">
        <v>247</v>
      </c>
      <c r="D56" s="363" t="s">
        <v>194</v>
      </c>
      <c r="E56" s="225" t="s">
        <v>190</v>
      </c>
      <c r="F56" s="367">
        <v>390000</v>
      </c>
      <c r="G56" s="365">
        <v>8</v>
      </c>
      <c r="H56" s="366">
        <v>2</v>
      </c>
      <c r="I56" s="373"/>
      <c r="J56" s="374"/>
      <c r="K56" s="375">
        <v>8</v>
      </c>
      <c r="L56" s="366">
        <v>2</v>
      </c>
      <c r="M56" s="373"/>
      <c r="N56" s="374"/>
      <c r="O56" s="375">
        <v>8</v>
      </c>
      <c r="P56" s="366">
        <v>2</v>
      </c>
      <c r="Q56" s="373"/>
      <c r="R56" s="374"/>
      <c r="S56" s="375">
        <v>8</v>
      </c>
      <c r="T56" s="366">
        <v>2</v>
      </c>
      <c r="U56" s="373"/>
      <c r="V56" s="374"/>
      <c r="W56" s="375">
        <v>8</v>
      </c>
      <c r="X56" s="366">
        <v>3</v>
      </c>
      <c r="Y56" s="373"/>
      <c r="Z56" s="374"/>
      <c r="AA56" s="375">
        <v>5</v>
      </c>
      <c r="AB56" s="366">
        <v>6</v>
      </c>
      <c r="AC56" s="373"/>
      <c r="AD56" s="382"/>
      <c r="AE56" s="380">
        <v>10</v>
      </c>
      <c r="AF56" s="381"/>
      <c r="AG56" s="365">
        <v>8</v>
      </c>
      <c r="AH56" s="366">
        <v>3</v>
      </c>
      <c r="AI56" s="373"/>
      <c r="AJ56" s="374"/>
      <c r="AK56" s="375">
        <v>8</v>
      </c>
      <c r="AL56" s="366">
        <v>3</v>
      </c>
      <c r="AM56" s="373"/>
      <c r="AN56" s="374"/>
      <c r="AO56" s="375">
        <v>8</v>
      </c>
      <c r="AP56" s="366">
        <v>2</v>
      </c>
      <c r="AQ56" s="373"/>
      <c r="AR56" s="374"/>
      <c r="AS56" s="375">
        <v>8</v>
      </c>
      <c r="AT56" s="366">
        <v>2</v>
      </c>
      <c r="AU56" s="373"/>
      <c r="AV56" s="374"/>
      <c r="AW56" s="375">
        <v>8</v>
      </c>
      <c r="AX56" s="366">
        <v>2</v>
      </c>
      <c r="AY56" s="373"/>
      <c r="AZ56" s="374"/>
      <c r="BA56" s="375">
        <v>5</v>
      </c>
      <c r="BB56" s="366">
        <v>5</v>
      </c>
      <c r="BC56" s="373"/>
      <c r="BD56" s="382"/>
      <c r="BE56" s="380">
        <v>11</v>
      </c>
      <c r="BF56" s="381"/>
      <c r="BG56" s="365">
        <v>8</v>
      </c>
      <c r="BH56" s="366">
        <v>3</v>
      </c>
      <c r="BI56" s="373"/>
      <c r="BJ56" s="374"/>
      <c r="BK56" s="375">
        <v>8</v>
      </c>
      <c r="BL56" s="366">
        <v>2</v>
      </c>
      <c r="BM56" s="373"/>
      <c r="BN56" s="374"/>
      <c r="BO56" s="375">
        <v>8</v>
      </c>
      <c r="BP56" s="366">
        <v>3</v>
      </c>
      <c r="BQ56" s="373"/>
      <c r="BR56" s="374"/>
      <c r="BS56" s="375">
        <v>8</v>
      </c>
      <c r="BT56" s="366">
        <v>2</v>
      </c>
      <c r="BU56" s="373"/>
      <c r="BV56" s="374"/>
      <c r="BW56" s="388">
        <v>10</v>
      </c>
      <c r="BX56" s="389"/>
      <c r="BY56" s="375">
        <v>5</v>
      </c>
      <c r="BZ56" s="366">
        <v>5</v>
      </c>
      <c r="CA56" s="373"/>
      <c r="CB56" s="382"/>
      <c r="CC56" s="380">
        <v>10</v>
      </c>
      <c r="CD56" s="381"/>
      <c r="CE56" s="398">
        <v>8</v>
      </c>
      <c r="CF56" s="366">
        <v>3</v>
      </c>
      <c r="CG56" s="373"/>
      <c r="CH56" s="399"/>
      <c r="CI56" s="365">
        <v>8</v>
      </c>
      <c r="CJ56" s="366">
        <v>2</v>
      </c>
      <c r="CK56" s="373"/>
      <c r="CL56" s="374"/>
      <c r="CM56" s="375">
        <v>8</v>
      </c>
      <c r="CN56" s="366">
        <v>2</v>
      </c>
      <c r="CO56" s="373"/>
      <c r="CP56" s="382"/>
      <c r="CQ56" s="402">
        <v>8</v>
      </c>
      <c r="CR56" s="366">
        <v>2</v>
      </c>
      <c r="CS56" s="408"/>
      <c r="CT56" s="409"/>
      <c r="CU56" s="402">
        <v>8</v>
      </c>
      <c r="CV56" s="366">
        <v>3</v>
      </c>
      <c r="CW56" s="410"/>
      <c r="CX56" s="411"/>
      <c r="CY56" s="402">
        <v>5</v>
      </c>
      <c r="CZ56" s="366">
        <v>5</v>
      </c>
      <c r="DA56" s="415"/>
      <c r="DB56" s="411"/>
      <c r="DC56" s="380">
        <v>10</v>
      </c>
      <c r="DD56" s="381"/>
      <c r="DE56" s="398">
        <v>8</v>
      </c>
      <c r="DF56" s="366">
        <v>2</v>
      </c>
      <c r="DG56" s="416"/>
      <c r="DH56" s="411"/>
      <c r="DI56" s="402">
        <v>8</v>
      </c>
      <c r="DJ56" s="366">
        <v>1</v>
      </c>
      <c r="DK56" s="416"/>
      <c r="DL56" s="411"/>
      <c r="DM56" s="424">
        <v>25</v>
      </c>
      <c r="DN56" s="424">
        <v>4</v>
      </c>
      <c r="DO56" s="424">
        <v>1</v>
      </c>
      <c r="DP56" s="425">
        <f t="shared" si="3"/>
        <v>188</v>
      </c>
      <c r="DQ56" s="427">
        <f t="shared" si="4"/>
        <v>0</v>
      </c>
      <c r="DR56" s="425">
        <f t="shared" si="5"/>
        <v>188</v>
      </c>
      <c r="DS56" s="163">
        <f t="shared" si="6"/>
        <v>25</v>
      </c>
      <c r="DT56" s="425">
        <f t="shared" si="7"/>
        <v>69</v>
      </c>
      <c r="DU56" s="427">
        <f t="shared" si="8"/>
        <v>0</v>
      </c>
      <c r="DV56" s="427">
        <f t="shared" si="9"/>
        <v>69</v>
      </c>
      <c r="DW56" s="427">
        <f t="shared" si="10"/>
        <v>41</v>
      </c>
      <c r="DX56" s="427">
        <f t="shared" si="11"/>
        <v>0</v>
      </c>
      <c r="DY56" s="427">
        <f t="shared" si="12"/>
        <v>10</v>
      </c>
      <c r="DZ56" s="427">
        <f t="shared" si="13"/>
        <v>0</v>
      </c>
      <c r="EA56" s="428">
        <f t="shared" si="14"/>
        <v>26</v>
      </c>
      <c r="EB56" s="429">
        <f t="shared" si="15"/>
        <v>69</v>
      </c>
      <c r="EC56" s="429">
        <f t="shared" si="16"/>
        <v>0</v>
      </c>
      <c r="ED56" s="429">
        <f t="shared" si="17"/>
        <v>41</v>
      </c>
      <c r="EE56" s="429">
        <f t="shared" si="18"/>
        <v>0</v>
      </c>
      <c r="EF56" s="429">
        <f t="shared" si="19"/>
        <v>10</v>
      </c>
      <c r="EG56" s="429">
        <f t="shared" si="20"/>
        <v>0</v>
      </c>
      <c r="EH56" s="441"/>
      <c r="EJ56" s="443">
        <v>52</v>
      </c>
      <c r="EK56" s="448" t="s">
        <v>247</v>
      </c>
      <c r="EL56" s="449" t="s">
        <v>194</v>
      </c>
      <c r="EM56" s="450">
        <v>390000</v>
      </c>
      <c r="EN56" s="447">
        <f t="shared" si="21"/>
        <v>15000</v>
      </c>
      <c r="EO56" s="453">
        <v>0</v>
      </c>
      <c r="EP56" s="454">
        <v>0</v>
      </c>
      <c r="EQ56" s="455">
        <v>0</v>
      </c>
      <c r="ER56" s="455">
        <v>0</v>
      </c>
      <c r="ES56" s="456">
        <f t="shared" si="22"/>
        <v>15000</v>
      </c>
      <c r="ET56" s="456">
        <f t="shared" si="23"/>
        <v>26</v>
      </c>
      <c r="EU56" s="456">
        <f t="shared" si="24"/>
        <v>69</v>
      </c>
      <c r="EV56" s="456">
        <f t="shared" si="25"/>
        <v>0</v>
      </c>
      <c r="EW56" s="456">
        <f t="shared" si="26"/>
        <v>41</v>
      </c>
      <c r="EX56" s="456">
        <f t="shared" si="27"/>
        <v>0</v>
      </c>
      <c r="EY56" s="460">
        <f t="shared" si="28"/>
        <v>10</v>
      </c>
      <c r="EZ56" s="460">
        <f t="shared" si="29"/>
        <v>0</v>
      </c>
      <c r="FA56" s="447">
        <f t="shared" si="30"/>
        <v>411031.62</v>
      </c>
      <c r="FB56" s="447">
        <v>0</v>
      </c>
      <c r="FC56" s="447">
        <f t="shared" si="31"/>
        <v>801031.62</v>
      </c>
      <c r="FD56" s="447">
        <f t="shared" si="32"/>
        <v>720928.46</v>
      </c>
      <c r="FE56" s="447">
        <f t="shared" si="33"/>
        <v>60185.691999999995</v>
      </c>
      <c r="FF56" s="447">
        <f t="shared" si="34"/>
        <v>80103.16</v>
      </c>
      <c r="FG56" s="463">
        <v>100000</v>
      </c>
      <c r="FH56" s="447">
        <f t="shared" si="35"/>
        <v>240288.85</v>
      </c>
      <c r="FI56" s="447">
        <v>0</v>
      </c>
      <c r="FJ56" s="447">
        <f t="shared" si="36"/>
        <v>560742.77</v>
      </c>
      <c r="FK56" s="464"/>
      <c r="FL56" s="447">
        <f t="shared" si="37"/>
        <v>32041.26</v>
      </c>
      <c r="FM56" s="447">
        <f t="shared" si="38"/>
        <v>4005.16</v>
      </c>
      <c r="FN56" s="447">
        <f t="shared" si="39"/>
        <v>80103.16</v>
      </c>
      <c r="FO56" s="447">
        <f t="shared" si="40"/>
        <v>116149.58</v>
      </c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</row>
    <row r="57" spans="1:463" ht="22.5" customHeight="1">
      <c r="A57" s="360">
        <v>49</v>
      </c>
      <c r="B57" s="361">
        <v>4</v>
      </c>
      <c r="C57" s="362" t="s">
        <v>248</v>
      </c>
      <c r="D57" s="363" t="s">
        <v>249</v>
      </c>
      <c r="E57" s="225" t="s">
        <v>190</v>
      </c>
      <c r="F57" s="367">
        <v>390000</v>
      </c>
      <c r="G57" s="365"/>
      <c r="H57" s="366"/>
      <c r="I57" s="373"/>
      <c r="J57" s="374"/>
      <c r="K57" s="375">
        <v>8</v>
      </c>
      <c r="L57" s="366">
        <v>1</v>
      </c>
      <c r="M57" s="373"/>
      <c r="N57" s="374"/>
      <c r="O57" s="375">
        <v>8</v>
      </c>
      <c r="P57" s="366"/>
      <c r="Q57" s="373"/>
      <c r="R57" s="374"/>
      <c r="S57" s="375">
        <v>8</v>
      </c>
      <c r="T57" s="366"/>
      <c r="U57" s="373"/>
      <c r="V57" s="374"/>
      <c r="W57" s="375">
        <v>8</v>
      </c>
      <c r="X57" s="366"/>
      <c r="Y57" s="373"/>
      <c r="Z57" s="374"/>
      <c r="AA57" s="375">
        <v>5</v>
      </c>
      <c r="AB57" s="366">
        <v>3</v>
      </c>
      <c r="AC57" s="373"/>
      <c r="AD57" s="382"/>
      <c r="AE57" s="380">
        <v>8</v>
      </c>
      <c r="AF57" s="381"/>
      <c r="AG57" s="365">
        <v>8</v>
      </c>
      <c r="AH57" s="366"/>
      <c r="AI57" s="373"/>
      <c r="AJ57" s="374"/>
      <c r="AK57" s="375"/>
      <c r="AL57" s="366"/>
      <c r="AM57" s="373"/>
      <c r="AN57" s="374"/>
      <c r="AO57" s="375"/>
      <c r="AP57" s="366"/>
      <c r="AQ57" s="373"/>
      <c r="AR57" s="374"/>
      <c r="AS57" s="375"/>
      <c r="AT57" s="366"/>
      <c r="AU57" s="373"/>
      <c r="AV57" s="374"/>
      <c r="AW57" s="375"/>
      <c r="AX57" s="366"/>
      <c r="AY57" s="373"/>
      <c r="AZ57" s="374"/>
      <c r="BA57" s="375"/>
      <c r="BB57" s="366"/>
      <c r="BC57" s="373"/>
      <c r="BD57" s="382"/>
      <c r="BE57" s="380"/>
      <c r="BF57" s="381"/>
      <c r="BG57" s="365">
        <v>8</v>
      </c>
      <c r="BH57" s="366">
        <v>2</v>
      </c>
      <c r="BI57" s="373"/>
      <c r="BJ57" s="374"/>
      <c r="BK57" s="375">
        <v>8</v>
      </c>
      <c r="BL57" s="366"/>
      <c r="BM57" s="373"/>
      <c r="BN57" s="374"/>
      <c r="BO57" s="375">
        <v>8</v>
      </c>
      <c r="BP57" s="366">
        <v>4</v>
      </c>
      <c r="BQ57" s="373"/>
      <c r="BR57" s="374"/>
      <c r="BS57" s="375">
        <v>8</v>
      </c>
      <c r="BT57" s="366"/>
      <c r="BU57" s="373"/>
      <c r="BV57" s="374"/>
      <c r="BW57" s="388">
        <v>8</v>
      </c>
      <c r="BX57" s="389"/>
      <c r="BY57" s="375">
        <v>5</v>
      </c>
      <c r="BZ57" s="366">
        <v>3</v>
      </c>
      <c r="CA57" s="373"/>
      <c r="CB57" s="382"/>
      <c r="CC57" s="380">
        <v>8</v>
      </c>
      <c r="CD57" s="381"/>
      <c r="CE57" s="398">
        <v>8</v>
      </c>
      <c r="CF57" s="366"/>
      <c r="CG57" s="373"/>
      <c r="CH57" s="399"/>
      <c r="CI57" s="365">
        <v>8</v>
      </c>
      <c r="CJ57" s="366">
        <v>5</v>
      </c>
      <c r="CK57" s="373"/>
      <c r="CL57" s="374"/>
      <c r="CM57" s="375">
        <v>8</v>
      </c>
      <c r="CN57" s="366"/>
      <c r="CO57" s="373"/>
      <c r="CP57" s="382"/>
      <c r="CQ57" s="402">
        <v>8</v>
      </c>
      <c r="CR57" s="366"/>
      <c r="CS57" s="408"/>
      <c r="CT57" s="409"/>
      <c r="CU57" s="402">
        <v>8</v>
      </c>
      <c r="CV57" s="366"/>
      <c r="CW57" s="410"/>
      <c r="CX57" s="411"/>
      <c r="CY57" s="402">
        <v>5</v>
      </c>
      <c r="CZ57" s="366">
        <v>3</v>
      </c>
      <c r="DA57" s="415"/>
      <c r="DB57" s="411"/>
      <c r="DC57" s="380">
        <v>10</v>
      </c>
      <c r="DD57" s="381"/>
      <c r="DE57" s="398">
        <v>8</v>
      </c>
      <c r="DF57" s="366"/>
      <c r="DG57" s="416"/>
      <c r="DH57" s="411"/>
      <c r="DI57" s="402">
        <v>8</v>
      </c>
      <c r="DJ57" s="366">
        <v>5</v>
      </c>
      <c r="DK57" s="416"/>
      <c r="DL57" s="411"/>
      <c r="DM57" s="424">
        <v>25</v>
      </c>
      <c r="DN57" s="424">
        <v>4</v>
      </c>
      <c r="DO57" s="424">
        <v>1</v>
      </c>
      <c r="DP57" s="425">
        <f t="shared" si="3"/>
        <v>143</v>
      </c>
      <c r="DQ57" s="427">
        <f t="shared" si="4"/>
        <v>0</v>
      </c>
      <c r="DR57" s="425">
        <f t="shared" si="5"/>
        <v>143</v>
      </c>
      <c r="DS57" s="163">
        <f t="shared" si="6"/>
        <v>19</v>
      </c>
      <c r="DT57" s="425">
        <f t="shared" si="7"/>
        <v>26</v>
      </c>
      <c r="DU57" s="427">
        <f t="shared" si="8"/>
        <v>0</v>
      </c>
      <c r="DV57" s="427">
        <f t="shared" si="9"/>
        <v>26</v>
      </c>
      <c r="DW57" s="427">
        <f t="shared" si="10"/>
        <v>26</v>
      </c>
      <c r="DX57" s="427">
        <f t="shared" si="11"/>
        <v>0</v>
      </c>
      <c r="DY57" s="427">
        <f t="shared" si="12"/>
        <v>8</v>
      </c>
      <c r="DZ57" s="427">
        <f t="shared" si="13"/>
        <v>0</v>
      </c>
      <c r="EA57" s="428">
        <f t="shared" si="14"/>
        <v>20</v>
      </c>
      <c r="EB57" s="429">
        <f t="shared" si="15"/>
        <v>26</v>
      </c>
      <c r="EC57" s="429">
        <f t="shared" si="16"/>
        <v>0</v>
      </c>
      <c r="ED57" s="429">
        <f t="shared" si="17"/>
        <v>26</v>
      </c>
      <c r="EE57" s="429">
        <f t="shared" si="18"/>
        <v>0</v>
      </c>
      <c r="EF57" s="429">
        <f t="shared" si="19"/>
        <v>8</v>
      </c>
      <c r="EG57" s="429">
        <f t="shared" si="20"/>
        <v>0</v>
      </c>
      <c r="EH57" s="441"/>
      <c r="EJ57" s="443">
        <v>53</v>
      </c>
      <c r="EK57" s="448" t="s">
        <v>248</v>
      </c>
      <c r="EL57" s="449" t="s">
        <v>249</v>
      </c>
      <c r="EM57" s="450">
        <v>390000</v>
      </c>
      <c r="EN57" s="447">
        <f t="shared" si="21"/>
        <v>15000</v>
      </c>
      <c r="EO57" s="453">
        <v>0</v>
      </c>
      <c r="EP57" s="454">
        <v>0</v>
      </c>
      <c r="EQ57" s="455">
        <v>0</v>
      </c>
      <c r="ER57" s="455">
        <v>0</v>
      </c>
      <c r="ES57" s="456">
        <f t="shared" si="22"/>
        <v>15000</v>
      </c>
      <c r="ET57" s="456">
        <f t="shared" si="23"/>
        <v>20</v>
      </c>
      <c r="EU57" s="456">
        <f t="shared" si="24"/>
        <v>26</v>
      </c>
      <c r="EV57" s="456">
        <f t="shared" si="25"/>
        <v>0</v>
      </c>
      <c r="EW57" s="456">
        <f t="shared" si="26"/>
        <v>26</v>
      </c>
      <c r="EX57" s="456">
        <f t="shared" si="27"/>
        <v>0</v>
      </c>
      <c r="EY57" s="460">
        <f t="shared" si="28"/>
        <v>8</v>
      </c>
      <c r="EZ57" s="460">
        <f t="shared" si="29"/>
        <v>0</v>
      </c>
      <c r="FA57" s="447">
        <f t="shared" si="30"/>
        <v>214016.46</v>
      </c>
      <c r="FB57" s="447">
        <v>0</v>
      </c>
      <c r="FC57" s="447">
        <f t="shared" si="31"/>
        <v>514016.46</v>
      </c>
      <c r="FD57" s="447">
        <f t="shared" si="32"/>
        <v>462614.81</v>
      </c>
      <c r="FE57" s="447">
        <f t="shared" si="33"/>
        <v>15409.184800000001</v>
      </c>
      <c r="FF57" s="447">
        <f t="shared" si="34"/>
        <v>51401.65</v>
      </c>
      <c r="FG57" s="463">
        <v>100000</v>
      </c>
      <c r="FH57" s="447">
        <f t="shared" si="35"/>
        <v>166810.82999999999</v>
      </c>
      <c r="FI57" s="447">
        <v>0</v>
      </c>
      <c r="FJ57" s="447">
        <f t="shared" si="36"/>
        <v>347205.63</v>
      </c>
      <c r="FK57" s="464"/>
      <c r="FL57" s="447">
        <f t="shared" si="37"/>
        <v>20560.66</v>
      </c>
      <c r="FM57" s="447">
        <f t="shared" si="38"/>
        <v>2570.08</v>
      </c>
      <c r="FN57" s="447">
        <f t="shared" si="39"/>
        <v>51401.65</v>
      </c>
      <c r="FO57" s="447">
        <f t="shared" si="40"/>
        <v>74532.39</v>
      </c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</row>
    <row r="58" spans="1:463" ht="22.5" customHeight="1">
      <c r="A58" s="360">
        <v>50</v>
      </c>
      <c r="B58" s="361">
        <v>3</v>
      </c>
      <c r="C58" s="362" t="s">
        <v>250</v>
      </c>
      <c r="D58" s="363" t="s">
        <v>194</v>
      </c>
      <c r="E58" s="225" t="s">
        <v>190</v>
      </c>
      <c r="F58" s="367">
        <v>325000</v>
      </c>
      <c r="G58" s="365">
        <v>8</v>
      </c>
      <c r="H58" s="366"/>
      <c r="I58" s="373"/>
      <c r="J58" s="374"/>
      <c r="K58" s="375">
        <v>8</v>
      </c>
      <c r="L58" s="366"/>
      <c r="M58" s="373"/>
      <c r="N58" s="374"/>
      <c r="O58" s="375">
        <v>8</v>
      </c>
      <c r="P58" s="366"/>
      <c r="Q58" s="373"/>
      <c r="R58" s="374"/>
      <c r="S58" s="375">
        <v>8</v>
      </c>
      <c r="T58" s="366"/>
      <c r="U58" s="373"/>
      <c r="V58" s="374"/>
      <c r="W58" s="375">
        <v>8</v>
      </c>
      <c r="X58" s="366"/>
      <c r="Y58" s="373"/>
      <c r="Z58" s="374"/>
      <c r="AA58" s="375">
        <v>5</v>
      </c>
      <c r="AB58" s="366">
        <v>3</v>
      </c>
      <c r="AC58" s="373"/>
      <c r="AD58" s="382"/>
      <c r="AE58" s="380">
        <v>8</v>
      </c>
      <c r="AF58" s="381"/>
      <c r="AG58" s="365">
        <v>8</v>
      </c>
      <c r="AH58" s="366"/>
      <c r="AI58" s="373"/>
      <c r="AJ58" s="374"/>
      <c r="AK58" s="375">
        <v>8</v>
      </c>
      <c r="AL58" s="366"/>
      <c r="AM58" s="373"/>
      <c r="AN58" s="374"/>
      <c r="AO58" s="375">
        <v>8</v>
      </c>
      <c r="AP58" s="366"/>
      <c r="AQ58" s="373"/>
      <c r="AR58" s="374"/>
      <c r="AS58" s="375">
        <v>8</v>
      </c>
      <c r="AT58" s="366"/>
      <c r="AU58" s="373"/>
      <c r="AV58" s="374"/>
      <c r="AW58" s="375">
        <v>8</v>
      </c>
      <c r="AX58" s="366"/>
      <c r="AY58" s="373"/>
      <c r="AZ58" s="374"/>
      <c r="BA58" s="375">
        <v>5</v>
      </c>
      <c r="BB58" s="366">
        <v>3</v>
      </c>
      <c r="BC58" s="373"/>
      <c r="BD58" s="382"/>
      <c r="BE58" s="380">
        <v>8</v>
      </c>
      <c r="BF58" s="381"/>
      <c r="BG58" s="365">
        <v>8</v>
      </c>
      <c r="BH58" s="366"/>
      <c r="BI58" s="373"/>
      <c r="BJ58" s="374"/>
      <c r="BK58" s="375">
        <v>8</v>
      </c>
      <c r="BL58" s="366"/>
      <c r="BM58" s="373"/>
      <c r="BN58" s="374"/>
      <c r="BO58" s="375">
        <v>8</v>
      </c>
      <c r="BP58" s="366"/>
      <c r="BQ58" s="373"/>
      <c r="BR58" s="374"/>
      <c r="BS58" s="375">
        <v>8</v>
      </c>
      <c r="BT58" s="366"/>
      <c r="BU58" s="373"/>
      <c r="BV58" s="374"/>
      <c r="BW58" s="388">
        <v>8</v>
      </c>
      <c r="BX58" s="389"/>
      <c r="BY58" s="375">
        <v>5</v>
      </c>
      <c r="BZ58" s="366">
        <v>3</v>
      </c>
      <c r="CA58" s="373"/>
      <c r="CB58" s="382"/>
      <c r="CC58" s="380">
        <v>8</v>
      </c>
      <c r="CD58" s="381"/>
      <c r="CE58" s="398">
        <v>8</v>
      </c>
      <c r="CF58" s="366"/>
      <c r="CG58" s="373"/>
      <c r="CH58" s="399"/>
      <c r="CI58" s="365">
        <v>8</v>
      </c>
      <c r="CJ58" s="366"/>
      <c r="CK58" s="373"/>
      <c r="CL58" s="374"/>
      <c r="CM58" s="375">
        <v>8</v>
      </c>
      <c r="CN58" s="366"/>
      <c r="CO58" s="373"/>
      <c r="CP58" s="382"/>
      <c r="CQ58" s="402">
        <v>8</v>
      </c>
      <c r="CR58" s="366"/>
      <c r="CS58" s="408"/>
      <c r="CT58" s="409"/>
      <c r="CU58" s="402">
        <v>8</v>
      </c>
      <c r="CV58" s="366"/>
      <c r="CW58" s="410"/>
      <c r="CX58" s="411"/>
      <c r="CY58" s="402">
        <v>5</v>
      </c>
      <c r="CZ58" s="366">
        <v>3</v>
      </c>
      <c r="DA58" s="415"/>
      <c r="DB58" s="411"/>
      <c r="DC58" s="380">
        <v>8</v>
      </c>
      <c r="DD58" s="381"/>
      <c r="DE58" s="398">
        <v>8</v>
      </c>
      <c r="DF58" s="366"/>
      <c r="DG58" s="416"/>
      <c r="DH58" s="411"/>
      <c r="DI58" s="402">
        <v>8</v>
      </c>
      <c r="DJ58" s="366"/>
      <c r="DK58" s="416"/>
      <c r="DL58" s="411"/>
      <c r="DM58" s="424">
        <v>25</v>
      </c>
      <c r="DN58" s="424">
        <v>4</v>
      </c>
      <c r="DO58" s="424">
        <v>1</v>
      </c>
      <c r="DP58" s="425">
        <f t="shared" si="3"/>
        <v>188</v>
      </c>
      <c r="DQ58" s="427">
        <f t="shared" si="4"/>
        <v>0</v>
      </c>
      <c r="DR58" s="425">
        <f t="shared" si="5"/>
        <v>188</v>
      </c>
      <c r="DS58" s="163">
        <f t="shared" si="6"/>
        <v>25</v>
      </c>
      <c r="DT58" s="425">
        <f t="shared" si="7"/>
        <v>12</v>
      </c>
      <c r="DU58" s="427">
        <f t="shared" si="8"/>
        <v>0</v>
      </c>
      <c r="DV58" s="427">
        <f t="shared" si="9"/>
        <v>12</v>
      </c>
      <c r="DW58" s="427">
        <f t="shared" si="10"/>
        <v>32</v>
      </c>
      <c r="DX58" s="427">
        <f t="shared" si="11"/>
        <v>0</v>
      </c>
      <c r="DY58" s="427">
        <f t="shared" si="12"/>
        <v>8</v>
      </c>
      <c r="DZ58" s="427">
        <f t="shared" si="13"/>
        <v>0</v>
      </c>
      <c r="EA58" s="428">
        <f t="shared" si="14"/>
        <v>26</v>
      </c>
      <c r="EB58" s="429">
        <f t="shared" si="15"/>
        <v>12</v>
      </c>
      <c r="EC58" s="429">
        <f t="shared" si="16"/>
        <v>0</v>
      </c>
      <c r="ED58" s="429">
        <f t="shared" si="17"/>
        <v>32</v>
      </c>
      <c r="EE58" s="429">
        <f t="shared" si="18"/>
        <v>0</v>
      </c>
      <c r="EF58" s="429">
        <f t="shared" si="19"/>
        <v>8</v>
      </c>
      <c r="EG58" s="429">
        <f t="shared" si="20"/>
        <v>0</v>
      </c>
      <c r="EH58" s="441"/>
      <c r="EJ58" s="443">
        <v>54</v>
      </c>
      <c r="EK58" s="448" t="s">
        <v>250</v>
      </c>
      <c r="EL58" s="449" t="s">
        <v>194</v>
      </c>
      <c r="EM58" s="450">
        <v>325000</v>
      </c>
      <c r="EN58" s="447">
        <f t="shared" si="21"/>
        <v>12500</v>
      </c>
      <c r="EO58" s="453">
        <v>0</v>
      </c>
      <c r="EP58" s="454">
        <v>0</v>
      </c>
      <c r="EQ58" s="455">
        <v>0</v>
      </c>
      <c r="ER58" s="455">
        <v>0</v>
      </c>
      <c r="ES58" s="456">
        <f t="shared" si="22"/>
        <v>12500</v>
      </c>
      <c r="ET58" s="456">
        <f t="shared" si="23"/>
        <v>26</v>
      </c>
      <c r="EU58" s="456">
        <f t="shared" si="24"/>
        <v>12</v>
      </c>
      <c r="EV58" s="456">
        <f t="shared" si="25"/>
        <v>0</v>
      </c>
      <c r="EW58" s="456">
        <f t="shared" si="26"/>
        <v>32</v>
      </c>
      <c r="EX58" s="456">
        <f t="shared" si="27"/>
        <v>0</v>
      </c>
      <c r="EY58" s="460">
        <f t="shared" si="28"/>
        <v>8</v>
      </c>
      <c r="EZ58" s="460">
        <f t="shared" si="29"/>
        <v>0</v>
      </c>
      <c r="FA58" s="447">
        <f t="shared" si="30"/>
        <v>163345.9</v>
      </c>
      <c r="FB58" s="447">
        <v>0</v>
      </c>
      <c r="FC58" s="447">
        <f t="shared" si="31"/>
        <v>488345.9</v>
      </c>
      <c r="FD58" s="447">
        <f t="shared" si="32"/>
        <v>439511.31000000006</v>
      </c>
      <c r="FE58" s="447">
        <f t="shared" si="33"/>
        <v>13560.904800000004</v>
      </c>
      <c r="FF58" s="447">
        <f t="shared" si="34"/>
        <v>48834.59</v>
      </c>
      <c r="FG58" s="463">
        <v>100000</v>
      </c>
      <c r="FH58" s="447">
        <f t="shared" si="35"/>
        <v>162395.49</v>
      </c>
      <c r="FI58" s="447">
        <v>0</v>
      </c>
      <c r="FJ58" s="447">
        <f t="shared" si="36"/>
        <v>325950.40999999997</v>
      </c>
      <c r="FK58" s="464"/>
      <c r="FL58" s="447">
        <f t="shared" si="37"/>
        <v>19533.84</v>
      </c>
      <c r="FM58" s="447">
        <f t="shared" si="38"/>
        <v>2441.73</v>
      </c>
      <c r="FN58" s="447">
        <f t="shared" si="39"/>
        <v>48834.59</v>
      </c>
      <c r="FO58" s="447">
        <f t="shared" si="40"/>
        <v>70810.16</v>
      </c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</row>
    <row r="59" spans="1:463" ht="22.5" customHeight="1">
      <c r="A59" s="360">
        <v>51</v>
      </c>
      <c r="B59" s="361">
        <v>4</v>
      </c>
      <c r="C59" s="362" t="s">
        <v>251</v>
      </c>
      <c r="D59" s="363" t="s">
        <v>194</v>
      </c>
      <c r="E59" s="225" t="s">
        <v>190</v>
      </c>
      <c r="F59" s="367">
        <v>351000</v>
      </c>
      <c r="G59" s="365">
        <v>8</v>
      </c>
      <c r="H59" s="366"/>
      <c r="I59" s="373"/>
      <c r="J59" s="374"/>
      <c r="K59" s="375">
        <v>8</v>
      </c>
      <c r="L59" s="366">
        <v>1</v>
      </c>
      <c r="M59" s="373"/>
      <c r="N59" s="374"/>
      <c r="O59" s="375">
        <v>8</v>
      </c>
      <c r="P59" s="366"/>
      <c r="Q59" s="373"/>
      <c r="R59" s="374"/>
      <c r="S59" s="375">
        <v>8</v>
      </c>
      <c r="T59" s="366"/>
      <c r="U59" s="373"/>
      <c r="V59" s="374"/>
      <c r="W59" s="375">
        <v>8</v>
      </c>
      <c r="X59" s="366"/>
      <c r="Y59" s="373"/>
      <c r="Z59" s="374"/>
      <c r="AA59" s="375">
        <v>5</v>
      </c>
      <c r="AB59" s="366">
        <v>3</v>
      </c>
      <c r="AC59" s="373"/>
      <c r="AD59" s="382"/>
      <c r="AE59" s="380">
        <v>8</v>
      </c>
      <c r="AF59" s="381"/>
      <c r="AG59" s="365">
        <v>8</v>
      </c>
      <c r="AH59" s="366"/>
      <c r="AI59" s="373"/>
      <c r="AJ59" s="374"/>
      <c r="AK59" s="375">
        <v>8</v>
      </c>
      <c r="AL59" s="366"/>
      <c r="AM59" s="373"/>
      <c r="AN59" s="374"/>
      <c r="AO59" s="375"/>
      <c r="AP59" s="366"/>
      <c r="AQ59" s="373"/>
      <c r="AR59" s="374"/>
      <c r="AS59" s="375">
        <v>8</v>
      </c>
      <c r="AT59" s="366"/>
      <c r="AU59" s="373"/>
      <c r="AV59" s="374"/>
      <c r="AW59" s="375">
        <v>8</v>
      </c>
      <c r="AX59" s="366"/>
      <c r="AY59" s="373"/>
      <c r="AZ59" s="374"/>
      <c r="BA59" s="375">
        <v>5</v>
      </c>
      <c r="BB59" s="366"/>
      <c r="BC59" s="373"/>
      <c r="BD59" s="382"/>
      <c r="BE59" s="380"/>
      <c r="BF59" s="381"/>
      <c r="BG59" s="365">
        <v>8</v>
      </c>
      <c r="BH59" s="366">
        <v>2</v>
      </c>
      <c r="BI59" s="373"/>
      <c r="BJ59" s="374"/>
      <c r="BK59" s="375">
        <v>8</v>
      </c>
      <c r="BL59" s="366"/>
      <c r="BM59" s="373"/>
      <c r="BN59" s="374"/>
      <c r="BO59" s="375">
        <v>8</v>
      </c>
      <c r="BP59" s="366"/>
      <c r="BQ59" s="373"/>
      <c r="BR59" s="374"/>
      <c r="BS59" s="375">
        <v>8</v>
      </c>
      <c r="BT59" s="366"/>
      <c r="BU59" s="373"/>
      <c r="BV59" s="374"/>
      <c r="BW59" s="388">
        <v>8</v>
      </c>
      <c r="BX59" s="389"/>
      <c r="BY59" s="375">
        <v>5</v>
      </c>
      <c r="BZ59" s="366">
        <v>3</v>
      </c>
      <c r="CA59" s="373"/>
      <c r="CB59" s="382"/>
      <c r="CC59" s="380">
        <v>8</v>
      </c>
      <c r="CD59" s="381"/>
      <c r="CE59" s="398">
        <v>8</v>
      </c>
      <c r="CF59" s="366"/>
      <c r="CG59" s="373"/>
      <c r="CH59" s="399"/>
      <c r="CI59" s="365">
        <v>8</v>
      </c>
      <c r="CJ59" s="366"/>
      <c r="CK59" s="373"/>
      <c r="CL59" s="374"/>
      <c r="CM59" s="375">
        <v>8</v>
      </c>
      <c r="CN59" s="366"/>
      <c r="CO59" s="373"/>
      <c r="CP59" s="382"/>
      <c r="CQ59" s="402">
        <v>8</v>
      </c>
      <c r="CR59" s="366"/>
      <c r="CS59" s="408"/>
      <c r="CT59" s="409"/>
      <c r="CU59" s="402">
        <v>8</v>
      </c>
      <c r="CV59" s="366"/>
      <c r="CW59" s="410"/>
      <c r="CX59" s="411"/>
      <c r="CY59" s="402">
        <v>5</v>
      </c>
      <c r="CZ59" s="366">
        <v>3</v>
      </c>
      <c r="DA59" s="415"/>
      <c r="DB59" s="411"/>
      <c r="DC59" s="380">
        <v>9</v>
      </c>
      <c r="DD59" s="381"/>
      <c r="DE59" s="398">
        <v>8</v>
      </c>
      <c r="DF59" s="366"/>
      <c r="DG59" s="416"/>
      <c r="DH59" s="411"/>
      <c r="DI59" s="402">
        <v>8</v>
      </c>
      <c r="DJ59" s="366"/>
      <c r="DK59" s="416"/>
      <c r="DL59" s="411"/>
      <c r="DM59" s="424">
        <v>25</v>
      </c>
      <c r="DN59" s="424">
        <v>4</v>
      </c>
      <c r="DO59" s="424">
        <v>1</v>
      </c>
      <c r="DP59" s="425">
        <f t="shared" si="3"/>
        <v>180</v>
      </c>
      <c r="DQ59" s="427">
        <f t="shared" si="4"/>
        <v>0</v>
      </c>
      <c r="DR59" s="425">
        <f t="shared" si="5"/>
        <v>180</v>
      </c>
      <c r="DS59" s="163">
        <f t="shared" si="6"/>
        <v>24</v>
      </c>
      <c r="DT59" s="425">
        <f t="shared" si="7"/>
        <v>12</v>
      </c>
      <c r="DU59" s="427">
        <f t="shared" si="8"/>
        <v>0</v>
      </c>
      <c r="DV59" s="427">
        <f t="shared" si="9"/>
        <v>12</v>
      </c>
      <c r="DW59" s="427">
        <f t="shared" si="10"/>
        <v>25</v>
      </c>
      <c r="DX59" s="427">
        <f t="shared" si="11"/>
        <v>0</v>
      </c>
      <c r="DY59" s="427">
        <f t="shared" si="12"/>
        <v>8</v>
      </c>
      <c r="DZ59" s="427">
        <f t="shared" si="13"/>
        <v>0</v>
      </c>
      <c r="EA59" s="428">
        <f t="shared" si="14"/>
        <v>25</v>
      </c>
      <c r="EB59" s="429">
        <f t="shared" si="15"/>
        <v>12</v>
      </c>
      <c r="EC59" s="429">
        <f t="shared" si="16"/>
        <v>0</v>
      </c>
      <c r="ED59" s="429">
        <f t="shared" si="17"/>
        <v>25</v>
      </c>
      <c r="EE59" s="429">
        <f t="shared" si="18"/>
        <v>0</v>
      </c>
      <c r="EF59" s="429">
        <f t="shared" si="19"/>
        <v>8</v>
      </c>
      <c r="EG59" s="429">
        <f t="shared" si="20"/>
        <v>0</v>
      </c>
      <c r="EH59" s="441"/>
      <c r="EJ59" s="443">
        <v>55</v>
      </c>
      <c r="EK59" s="448" t="s">
        <v>251</v>
      </c>
      <c r="EL59" s="449" t="s">
        <v>194</v>
      </c>
      <c r="EM59" s="450">
        <v>351000</v>
      </c>
      <c r="EN59" s="447">
        <f t="shared" si="21"/>
        <v>13500</v>
      </c>
      <c r="EO59" s="453">
        <v>0</v>
      </c>
      <c r="EP59" s="454">
        <v>0</v>
      </c>
      <c r="EQ59" s="455">
        <v>0</v>
      </c>
      <c r="ER59" s="455">
        <v>0</v>
      </c>
      <c r="ES59" s="456">
        <f t="shared" si="22"/>
        <v>13500</v>
      </c>
      <c r="ET59" s="456">
        <f t="shared" si="23"/>
        <v>25</v>
      </c>
      <c r="EU59" s="456">
        <f t="shared" si="24"/>
        <v>12</v>
      </c>
      <c r="EV59" s="456">
        <f t="shared" si="25"/>
        <v>0</v>
      </c>
      <c r="EW59" s="456">
        <f t="shared" si="26"/>
        <v>25</v>
      </c>
      <c r="EX59" s="456">
        <f t="shared" si="27"/>
        <v>0</v>
      </c>
      <c r="EY59" s="460">
        <f t="shared" si="28"/>
        <v>8</v>
      </c>
      <c r="EZ59" s="460">
        <f t="shared" si="29"/>
        <v>0</v>
      </c>
      <c r="FA59" s="447">
        <f t="shared" si="30"/>
        <v>151211.63</v>
      </c>
      <c r="FB59" s="447">
        <v>0</v>
      </c>
      <c r="FC59" s="447">
        <f t="shared" si="31"/>
        <v>488711.63</v>
      </c>
      <c r="FD59" s="447">
        <f t="shared" si="32"/>
        <v>439840.47</v>
      </c>
      <c r="FE59" s="447">
        <f t="shared" si="33"/>
        <v>13587.237599999999</v>
      </c>
      <c r="FF59" s="447">
        <f t="shared" si="34"/>
        <v>48871.16</v>
      </c>
      <c r="FG59" s="463">
        <v>100000</v>
      </c>
      <c r="FH59" s="447">
        <f t="shared" si="35"/>
        <v>162458.4</v>
      </c>
      <c r="FI59" s="447">
        <v>0</v>
      </c>
      <c r="FJ59" s="447">
        <f t="shared" si="36"/>
        <v>326253.23</v>
      </c>
      <c r="FK59" s="464"/>
      <c r="FL59" s="447">
        <f t="shared" si="37"/>
        <v>19548.47</v>
      </c>
      <c r="FM59" s="447">
        <f t="shared" si="38"/>
        <v>2443.56</v>
      </c>
      <c r="FN59" s="447">
        <f t="shared" si="39"/>
        <v>48871.16</v>
      </c>
      <c r="FO59" s="447">
        <f t="shared" si="40"/>
        <v>70863.19</v>
      </c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</row>
    <row r="60" spans="1:463" ht="22.5" customHeight="1">
      <c r="A60" s="360">
        <v>52</v>
      </c>
      <c r="B60" s="361">
        <v>4</v>
      </c>
      <c r="C60" s="362" t="s">
        <v>252</v>
      </c>
      <c r="D60" s="363" t="s">
        <v>253</v>
      </c>
      <c r="E60" s="225" t="s">
        <v>190</v>
      </c>
      <c r="F60" s="367">
        <v>520000</v>
      </c>
      <c r="G60" s="365"/>
      <c r="H60" s="366"/>
      <c r="I60" s="373">
        <v>8</v>
      </c>
      <c r="J60" s="374">
        <v>1</v>
      </c>
      <c r="K60" s="375"/>
      <c r="L60" s="366"/>
      <c r="M60" s="373">
        <v>8</v>
      </c>
      <c r="N60" s="374">
        <v>2</v>
      </c>
      <c r="O60" s="375"/>
      <c r="P60" s="366"/>
      <c r="Q60" s="373">
        <v>8</v>
      </c>
      <c r="R60" s="374">
        <v>1</v>
      </c>
      <c r="S60" s="375"/>
      <c r="T60" s="366"/>
      <c r="U60" s="373">
        <v>8</v>
      </c>
      <c r="V60" s="374">
        <v>1</v>
      </c>
      <c r="W60" s="375"/>
      <c r="X60" s="366"/>
      <c r="Y60" s="373">
        <v>8</v>
      </c>
      <c r="Z60" s="374">
        <v>2</v>
      </c>
      <c r="AA60" s="375"/>
      <c r="AB60" s="366"/>
      <c r="AC60" s="373">
        <v>5</v>
      </c>
      <c r="AD60" s="382">
        <v>9</v>
      </c>
      <c r="AE60" s="380"/>
      <c r="AF60" s="381">
        <v>9</v>
      </c>
      <c r="AG60" s="365"/>
      <c r="AH60" s="366"/>
      <c r="AI60" s="373">
        <v>8</v>
      </c>
      <c r="AJ60" s="374">
        <v>1</v>
      </c>
      <c r="AK60" s="375"/>
      <c r="AL60" s="366"/>
      <c r="AM60" s="373">
        <v>8</v>
      </c>
      <c r="AN60" s="374">
        <v>1</v>
      </c>
      <c r="AO60" s="375"/>
      <c r="AP60" s="366"/>
      <c r="AQ60" s="373">
        <v>8</v>
      </c>
      <c r="AR60" s="374">
        <v>1</v>
      </c>
      <c r="AS60" s="375"/>
      <c r="AT60" s="366"/>
      <c r="AU60" s="373">
        <v>8</v>
      </c>
      <c r="AV60" s="374">
        <v>1</v>
      </c>
      <c r="AW60" s="375"/>
      <c r="AX60" s="366"/>
      <c r="AY60" s="373">
        <v>8</v>
      </c>
      <c r="AZ60" s="374">
        <v>1</v>
      </c>
      <c r="BA60" s="375"/>
      <c r="BB60" s="366"/>
      <c r="BC60" s="373">
        <v>5</v>
      </c>
      <c r="BD60" s="382">
        <v>5</v>
      </c>
      <c r="BE60" s="380"/>
      <c r="BF60" s="381">
        <v>9</v>
      </c>
      <c r="BG60" s="365"/>
      <c r="BH60" s="366"/>
      <c r="BI60" s="373">
        <v>8</v>
      </c>
      <c r="BJ60" s="374">
        <v>1</v>
      </c>
      <c r="BK60" s="375"/>
      <c r="BL60" s="366"/>
      <c r="BM60" s="373">
        <v>8</v>
      </c>
      <c r="BN60" s="374">
        <v>1</v>
      </c>
      <c r="BO60" s="375"/>
      <c r="BP60" s="366"/>
      <c r="BQ60" s="373">
        <v>8</v>
      </c>
      <c r="BR60" s="374">
        <v>2</v>
      </c>
      <c r="BS60" s="375"/>
      <c r="BT60" s="366"/>
      <c r="BU60" s="373">
        <v>8</v>
      </c>
      <c r="BV60" s="374">
        <v>1</v>
      </c>
      <c r="BW60" s="388"/>
      <c r="BX60" s="389">
        <v>11</v>
      </c>
      <c r="BY60" s="375"/>
      <c r="BZ60" s="366"/>
      <c r="CA60" s="373">
        <v>5</v>
      </c>
      <c r="CB60" s="382">
        <v>4</v>
      </c>
      <c r="CC60" s="380"/>
      <c r="CD60" s="381">
        <v>9</v>
      </c>
      <c r="CE60" s="398"/>
      <c r="CF60" s="366"/>
      <c r="CG60" s="373">
        <v>8</v>
      </c>
      <c r="CH60" s="399">
        <v>3</v>
      </c>
      <c r="CI60" s="365"/>
      <c r="CJ60" s="366"/>
      <c r="CK60" s="373">
        <v>8</v>
      </c>
      <c r="CL60" s="374">
        <v>1</v>
      </c>
      <c r="CM60" s="375"/>
      <c r="CN60" s="366"/>
      <c r="CO60" s="373">
        <v>8</v>
      </c>
      <c r="CP60" s="382">
        <v>2</v>
      </c>
      <c r="CQ60" s="402"/>
      <c r="CR60" s="366"/>
      <c r="CS60" s="408">
        <v>8</v>
      </c>
      <c r="CT60" s="409">
        <v>1</v>
      </c>
      <c r="CU60" s="402"/>
      <c r="CV60" s="366"/>
      <c r="CW60" s="410">
        <v>8</v>
      </c>
      <c r="CX60" s="411">
        <v>2</v>
      </c>
      <c r="CY60" s="402"/>
      <c r="CZ60" s="366"/>
      <c r="DA60" s="415">
        <v>5</v>
      </c>
      <c r="DB60" s="411">
        <v>6</v>
      </c>
      <c r="DC60" s="380"/>
      <c r="DD60" s="381">
        <v>9</v>
      </c>
      <c r="DE60" s="398"/>
      <c r="DF60" s="366"/>
      <c r="DG60" s="416">
        <v>8</v>
      </c>
      <c r="DH60" s="411">
        <v>1</v>
      </c>
      <c r="DI60" s="402"/>
      <c r="DJ60" s="366"/>
      <c r="DK60" s="416">
        <v>8</v>
      </c>
      <c r="DL60" s="411">
        <v>1</v>
      </c>
      <c r="DM60" s="424">
        <v>25</v>
      </c>
      <c r="DN60" s="424">
        <v>4</v>
      </c>
      <c r="DO60" s="424">
        <v>1</v>
      </c>
      <c r="DP60" s="425">
        <f t="shared" si="3"/>
        <v>0</v>
      </c>
      <c r="DQ60" s="427">
        <f t="shared" si="4"/>
        <v>188</v>
      </c>
      <c r="DR60" s="425">
        <f t="shared" si="5"/>
        <v>188</v>
      </c>
      <c r="DS60" s="163">
        <f t="shared" si="6"/>
        <v>25</v>
      </c>
      <c r="DT60" s="425">
        <f t="shared" si="7"/>
        <v>0</v>
      </c>
      <c r="DU60" s="427">
        <f t="shared" si="8"/>
        <v>52</v>
      </c>
      <c r="DV60" s="427">
        <f t="shared" si="9"/>
        <v>52</v>
      </c>
      <c r="DW60" s="427">
        <f t="shared" si="10"/>
        <v>0</v>
      </c>
      <c r="DX60" s="427">
        <f t="shared" si="11"/>
        <v>36</v>
      </c>
      <c r="DY60" s="427">
        <f t="shared" si="12"/>
        <v>0</v>
      </c>
      <c r="DZ60" s="427">
        <f t="shared" si="13"/>
        <v>11</v>
      </c>
      <c r="EA60" s="428">
        <f t="shared" si="14"/>
        <v>26</v>
      </c>
      <c r="EB60" s="429">
        <f t="shared" si="15"/>
        <v>0</v>
      </c>
      <c r="EC60" s="429">
        <f t="shared" si="16"/>
        <v>52</v>
      </c>
      <c r="ED60" s="429">
        <f t="shared" si="17"/>
        <v>0</v>
      </c>
      <c r="EE60" s="429">
        <f t="shared" si="18"/>
        <v>36</v>
      </c>
      <c r="EF60" s="429">
        <f t="shared" si="19"/>
        <v>0</v>
      </c>
      <c r="EG60" s="429">
        <f t="shared" si="20"/>
        <v>11</v>
      </c>
      <c r="EH60" s="441"/>
      <c r="EJ60" s="443">
        <v>56</v>
      </c>
      <c r="EK60" s="448" t="s">
        <v>252</v>
      </c>
      <c r="EL60" s="449" t="s">
        <v>253</v>
      </c>
      <c r="EM60" s="450">
        <v>520000</v>
      </c>
      <c r="EN60" s="447">
        <f t="shared" si="21"/>
        <v>20000</v>
      </c>
      <c r="EO60" s="453">
        <v>0</v>
      </c>
      <c r="EP60" s="454">
        <v>0</v>
      </c>
      <c r="EQ60" s="455">
        <v>0</v>
      </c>
      <c r="ER60" s="455">
        <v>0</v>
      </c>
      <c r="ES60" s="456">
        <f t="shared" si="22"/>
        <v>20000</v>
      </c>
      <c r="ET60" s="456">
        <f t="shared" si="23"/>
        <v>26</v>
      </c>
      <c r="EU60" s="456">
        <f t="shared" si="24"/>
        <v>0</v>
      </c>
      <c r="EV60" s="456">
        <f t="shared" si="25"/>
        <v>52</v>
      </c>
      <c r="EW60" s="456">
        <f t="shared" si="26"/>
        <v>0</v>
      </c>
      <c r="EX60" s="456">
        <f t="shared" si="27"/>
        <v>36</v>
      </c>
      <c r="EY60" s="460">
        <f t="shared" si="28"/>
        <v>0</v>
      </c>
      <c r="EZ60" s="460">
        <f t="shared" si="29"/>
        <v>11</v>
      </c>
      <c r="FA60" s="447">
        <f t="shared" si="30"/>
        <v>471902.97</v>
      </c>
      <c r="FB60" s="447">
        <v>0</v>
      </c>
      <c r="FC60" s="447">
        <f t="shared" si="31"/>
        <v>991902.97</v>
      </c>
      <c r="FD60" s="447">
        <f t="shared" si="32"/>
        <v>892712.66999999993</v>
      </c>
      <c r="FE60" s="447">
        <f t="shared" si="33"/>
        <v>101178.16749999998</v>
      </c>
      <c r="FF60" s="447">
        <f t="shared" si="34"/>
        <v>99190.3</v>
      </c>
      <c r="FG60" s="463">
        <v>100000</v>
      </c>
      <c r="FH60" s="447">
        <f t="shared" si="35"/>
        <v>300368.46999999997</v>
      </c>
      <c r="FI60" s="447">
        <v>0</v>
      </c>
      <c r="FJ60" s="447">
        <f t="shared" si="36"/>
        <v>691534.5</v>
      </c>
      <c r="FK60" s="464"/>
      <c r="FL60" s="447">
        <f t="shared" si="37"/>
        <v>39676.120000000003</v>
      </c>
      <c r="FM60" s="447">
        <f t="shared" si="38"/>
        <v>4959.51</v>
      </c>
      <c r="FN60" s="447">
        <f t="shared" si="39"/>
        <v>99190.3</v>
      </c>
      <c r="FO60" s="447">
        <f t="shared" si="40"/>
        <v>143825.93</v>
      </c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</row>
    <row r="61" spans="1:463" ht="22.5" customHeight="1">
      <c r="A61" s="360">
        <v>53</v>
      </c>
      <c r="B61" s="361">
        <v>5</v>
      </c>
      <c r="C61" s="362" t="s">
        <v>254</v>
      </c>
      <c r="D61" s="363" t="s">
        <v>204</v>
      </c>
      <c r="E61" s="225" t="s">
        <v>190</v>
      </c>
      <c r="F61" s="367">
        <v>364000</v>
      </c>
      <c r="G61" s="365">
        <v>8</v>
      </c>
      <c r="H61" s="366">
        <v>1</v>
      </c>
      <c r="I61" s="373"/>
      <c r="J61" s="374"/>
      <c r="K61" s="375">
        <v>8</v>
      </c>
      <c r="L61" s="366">
        <v>1</v>
      </c>
      <c r="M61" s="373"/>
      <c r="N61" s="374"/>
      <c r="O61" s="375">
        <v>8</v>
      </c>
      <c r="P61" s="366">
        <v>1</v>
      </c>
      <c r="Q61" s="373"/>
      <c r="R61" s="374"/>
      <c r="S61" s="375">
        <v>8</v>
      </c>
      <c r="T61" s="366">
        <v>1</v>
      </c>
      <c r="U61" s="373"/>
      <c r="V61" s="374"/>
      <c r="W61" s="375">
        <v>8</v>
      </c>
      <c r="X61" s="366">
        <v>1</v>
      </c>
      <c r="Y61" s="373"/>
      <c r="Z61" s="374"/>
      <c r="AA61" s="375">
        <v>5</v>
      </c>
      <c r="AB61" s="366">
        <v>4</v>
      </c>
      <c r="AC61" s="373"/>
      <c r="AD61" s="382"/>
      <c r="AE61" s="380">
        <v>9</v>
      </c>
      <c r="AF61" s="381"/>
      <c r="AG61" s="365">
        <v>8</v>
      </c>
      <c r="AH61" s="366">
        <v>2</v>
      </c>
      <c r="AI61" s="373"/>
      <c r="AJ61" s="374"/>
      <c r="AK61" s="375">
        <v>8</v>
      </c>
      <c r="AL61" s="366">
        <v>2</v>
      </c>
      <c r="AM61" s="373"/>
      <c r="AN61" s="374"/>
      <c r="AO61" s="375">
        <v>8</v>
      </c>
      <c r="AP61" s="366">
        <v>2</v>
      </c>
      <c r="AQ61" s="373"/>
      <c r="AR61" s="374"/>
      <c r="AS61" s="375">
        <v>8</v>
      </c>
      <c r="AT61" s="366">
        <v>2</v>
      </c>
      <c r="AU61" s="373"/>
      <c r="AV61" s="374"/>
      <c r="AW61" s="375">
        <v>8</v>
      </c>
      <c r="AX61" s="366">
        <v>1</v>
      </c>
      <c r="AY61" s="373"/>
      <c r="AZ61" s="374"/>
      <c r="BA61" s="375">
        <v>5</v>
      </c>
      <c r="BB61" s="366"/>
      <c r="BC61" s="373"/>
      <c r="BD61" s="382"/>
      <c r="BE61" s="380">
        <v>9</v>
      </c>
      <c r="BF61" s="381"/>
      <c r="BG61" s="365">
        <v>8</v>
      </c>
      <c r="BH61" s="366">
        <v>1</v>
      </c>
      <c r="BI61" s="373"/>
      <c r="BJ61" s="374"/>
      <c r="BK61" s="375">
        <v>8</v>
      </c>
      <c r="BL61" s="366">
        <v>1</v>
      </c>
      <c r="BM61" s="373"/>
      <c r="BN61" s="374"/>
      <c r="BO61" s="375">
        <v>8</v>
      </c>
      <c r="BP61" s="366">
        <v>1</v>
      </c>
      <c r="BQ61" s="373"/>
      <c r="BR61" s="374"/>
      <c r="BS61" s="375">
        <v>8</v>
      </c>
      <c r="BT61" s="366">
        <v>1</v>
      </c>
      <c r="BU61" s="373"/>
      <c r="BV61" s="374"/>
      <c r="BW61" s="388">
        <v>9</v>
      </c>
      <c r="BX61" s="389"/>
      <c r="BY61" s="375">
        <v>5</v>
      </c>
      <c r="BZ61" s="366">
        <v>4</v>
      </c>
      <c r="CA61" s="373"/>
      <c r="CB61" s="382"/>
      <c r="CC61" s="380">
        <v>9</v>
      </c>
      <c r="CD61" s="381"/>
      <c r="CE61" s="398">
        <v>8</v>
      </c>
      <c r="CF61" s="366">
        <v>1</v>
      </c>
      <c r="CG61" s="373"/>
      <c r="CH61" s="399"/>
      <c r="CI61" s="365"/>
      <c r="CJ61" s="366"/>
      <c r="CK61" s="373"/>
      <c r="CL61" s="374"/>
      <c r="CM61" s="375">
        <v>8</v>
      </c>
      <c r="CN61" s="366">
        <v>1</v>
      </c>
      <c r="CO61" s="373"/>
      <c r="CP61" s="382"/>
      <c r="CQ61" s="402">
        <v>8</v>
      </c>
      <c r="CR61" s="366">
        <v>1</v>
      </c>
      <c r="CS61" s="408"/>
      <c r="CT61" s="409"/>
      <c r="CU61" s="402">
        <v>8</v>
      </c>
      <c r="CV61" s="366">
        <v>1</v>
      </c>
      <c r="CW61" s="410"/>
      <c r="CX61" s="411"/>
      <c r="CY61" s="402">
        <v>5</v>
      </c>
      <c r="CZ61" s="366">
        <v>4</v>
      </c>
      <c r="DA61" s="415"/>
      <c r="DB61" s="411"/>
      <c r="DC61" s="380">
        <v>9</v>
      </c>
      <c r="DD61" s="381"/>
      <c r="DE61" s="398">
        <v>8</v>
      </c>
      <c r="DF61" s="366">
        <v>1</v>
      </c>
      <c r="DG61" s="416"/>
      <c r="DH61" s="411"/>
      <c r="DI61" s="402">
        <v>8</v>
      </c>
      <c r="DJ61" s="366">
        <v>1</v>
      </c>
      <c r="DK61" s="416"/>
      <c r="DL61" s="411"/>
      <c r="DM61" s="424">
        <v>25</v>
      </c>
      <c r="DN61" s="424">
        <v>4</v>
      </c>
      <c r="DO61" s="424">
        <v>1</v>
      </c>
      <c r="DP61" s="425">
        <f t="shared" si="3"/>
        <v>180</v>
      </c>
      <c r="DQ61" s="427">
        <f t="shared" si="4"/>
        <v>0</v>
      </c>
      <c r="DR61" s="425">
        <f t="shared" si="5"/>
        <v>180</v>
      </c>
      <c r="DS61" s="163">
        <f t="shared" si="6"/>
        <v>24</v>
      </c>
      <c r="DT61" s="425">
        <f t="shared" si="7"/>
        <v>36</v>
      </c>
      <c r="DU61" s="427">
        <f t="shared" si="8"/>
        <v>0</v>
      </c>
      <c r="DV61" s="427">
        <f t="shared" si="9"/>
        <v>36</v>
      </c>
      <c r="DW61" s="427">
        <f t="shared" si="10"/>
        <v>36</v>
      </c>
      <c r="DX61" s="427">
        <f t="shared" si="11"/>
        <v>0</v>
      </c>
      <c r="DY61" s="427">
        <f t="shared" si="12"/>
        <v>9</v>
      </c>
      <c r="DZ61" s="427">
        <f t="shared" si="13"/>
        <v>0</v>
      </c>
      <c r="EA61" s="428">
        <f t="shared" si="14"/>
        <v>25</v>
      </c>
      <c r="EB61" s="429">
        <f t="shared" si="15"/>
        <v>36</v>
      </c>
      <c r="EC61" s="429">
        <f t="shared" si="16"/>
        <v>0</v>
      </c>
      <c r="ED61" s="429">
        <f t="shared" si="17"/>
        <v>36</v>
      </c>
      <c r="EE61" s="429">
        <f t="shared" si="18"/>
        <v>0</v>
      </c>
      <c r="EF61" s="429">
        <f t="shared" si="19"/>
        <v>9</v>
      </c>
      <c r="EG61" s="429">
        <f t="shared" si="20"/>
        <v>0</v>
      </c>
      <c r="EH61" s="441"/>
      <c r="EJ61" s="443">
        <v>57</v>
      </c>
      <c r="EK61" s="448" t="s">
        <v>254</v>
      </c>
      <c r="EL61" s="449" t="s">
        <v>204</v>
      </c>
      <c r="EM61" s="450">
        <v>364000</v>
      </c>
      <c r="EN61" s="447">
        <f t="shared" si="21"/>
        <v>14000</v>
      </c>
      <c r="EO61" s="453">
        <v>0</v>
      </c>
      <c r="EP61" s="454">
        <v>0</v>
      </c>
      <c r="EQ61" s="455">
        <v>0</v>
      </c>
      <c r="ER61" s="455">
        <v>0</v>
      </c>
      <c r="ES61" s="456">
        <f t="shared" si="22"/>
        <v>14000</v>
      </c>
      <c r="ET61" s="456">
        <f t="shared" si="23"/>
        <v>25</v>
      </c>
      <c r="EU61" s="456">
        <f t="shared" si="24"/>
        <v>36</v>
      </c>
      <c r="EV61" s="456">
        <f t="shared" si="25"/>
        <v>0</v>
      </c>
      <c r="EW61" s="456">
        <f t="shared" si="26"/>
        <v>36</v>
      </c>
      <c r="EX61" s="456">
        <f t="shared" si="27"/>
        <v>0</v>
      </c>
      <c r="EY61" s="460">
        <f t="shared" si="28"/>
        <v>9</v>
      </c>
      <c r="EZ61" s="460">
        <f t="shared" si="29"/>
        <v>0</v>
      </c>
      <c r="FA61" s="447">
        <f t="shared" si="30"/>
        <v>268820.68</v>
      </c>
      <c r="FB61" s="447">
        <v>0</v>
      </c>
      <c r="FC61" s="447">
        <f t="shared" si="31"/>
        <v>618820.68000000005</v>
      </c>
      <c r="FD61" s="447">
        <f t="shared" si="32"/>
        <v>556938.6100000001</v>
      </c>
      <c r="FE61" s="447">
        <f t="shared" si="33"/>
        <v>27387.72200000002</v>
      </c>
      <c r="FF61" s="447">
        <f t="shared" si="34"/>
        <v>61882.07</v>
      </c>
      <c r="FG61" s="463">
        <v>100000</v>
      </c>
      <c r="FH61" s="447">
        <f t="shared" si="35"/>
        <v>189269.79</v>
      </c>
      <c r="FI61" s="447">
        <v>0</v>
      </c>
      <c r="FJ61" s="447">
        <f t="shared" si="36"/>
        <v>429550.89</v>
      </c>
      <c r="FK61" s="464"/>
      <c r="FL61" s="447">
        <f t="shared" si="37"/>
        <v>24752.83</v>
      </c>
      <c r="FM61" s="447">
        <f t="shared" si="38"/>
        <v>3094.1</v>
      </c>
      <c r="FN61" s="447">
        <f t="shared" si="39"/>
        <v>61882.07</v>
      </c>
      <c r="FO61" s="447">
        <f t="shared" si="40"/>
        <v>89729</v>
      </c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</row>
    <row r="62" spans="1:463" ht="22.5" customHeight="1">
      <c r="A62" s="360">
        <v>54</v>
      </c>
      <c r="B62" s="361">
        <v>3</v>
      </c>
      <c r="C62" s="362" t="s">
        <v>255</v>
      </c>
      <c r="D62" s="363" t="s">
        <v>256</v>
      </c>
      <c r="E62" s="225" t="s">
        <v>190</v>
      </c>
      <c r="F62" s="367">
        <v>650000</v>
      </c>
      <c r="G62" s="365">
        <v>8</v>
      </c>
      <c r="H62" s="366">
        <v>1</v>
      </c>
      <c r="I62" s="373"/>
      <c r="J62" s="374"/>
      <c r="K62" s="375">
        <v>8</v>
      </c>
      <c r="L62" s="366">
        <v>1</v>
      </c>
      <c r="M62" s="373"/>
      <c r="N62" s="374"/>
      <c r="O62" s="375">
        <v>8</v>
      </c>
      <c r="P62" s="366">
        <v>1</v>
      </c>
      <c r="Q62" s="373"/>
      <c r="R62" s="374"/>
      <c r="S62" s="375">
        <v>8</v>
      </c>
      <c r="T62" s="366">
        <v>1</v>
      </c>
      <c r="U62" s="373"/>
      <c r="V62" s="374"/>
      <c r="W62" s="375">
        <v>8</v>
      </c>
      <c r="X62" s="366">
        <v>1</v>
      </c>
      <c r="Y62" s="373"/>
      <c r="Z62" s="374"/>
      <c r="AA62" s="375">
        <v>5</v>
      </c>
      <c r="AB62" s="366">
        <v>4</v>
      </c>
      <c r="AC62" s="373"/>
      <c r="AD62" s="382"/>
      <c r="AE62" s="380">
        <v>9</v>
      </c>
      <c r="AF62" s="381"/>
      <c r="AG62" s="365">
        <v>8</v>
      </c>
      <c r="AH62" s="366">
        <v>1</v>
      </c>
      <c r="AI62" s="373"/>
      <c r="AJ62" s="374"/>
      <c r="AK62" s="375">
        <v>8</v>
      </c>
      <c r="AL62" s="366">
        <v>1</v>
      </c>
      <c r="AM62" s="373"/>
      <c r="AN62" s="374"/>
      <c r="AO62" s="375">
        <v>8</v>
      </c>
      <c r="AP62" s="366">
        <v>1</v>
      </c>
      <c r="AQ62" s="373"/>
      <c r="AR62" s="374"/>
      <c r="AS62" s="375">
        <v>8</v>
      </c>
      <c r="AT62" s="366">
        <v>1</v>
      </c>
      <c r="AU62" s="373"/>
      <c r="AV62" s="374"/>
      <c r="AW62" s="375">
        <v>8</v>
      </c>
      <c r="AX62" s="366">
        <v>1</v>
      </c>
      <c r="AY62" s="373"/>
      <c r="AZ62" s="374"/>
      <c r="BA62" s="375">
        <v>5</v>
      </c>
      <c r="BB62" s="366">
        <v>4</v>
      </c>
      <c r="BC62" s="373"/>
      <c r="BD62" s="382"/>
      <c r="BE62" s="380">
        <v>9</v>
      </c>
      <c r="BF62" s="381"/>
      <c r="BG62" s="365">
        <v>8</v>
      </c>
      <c r="BH62" s="366">
        <v>1</v>
      </c>
      <c r="BI62" s="373"/>
      <c r="BJ62" s="374"/>
      <c r="BK62" s="375">
        <v>8</v>
      </c>
      <c r="BL62" s="366">
        <v>1</v>
      </c>
      <c r="BM62" s="373"/>
      <c r="BN62" s="374"/>
      <c r="BO62" s="375">
        <v>8</v>
      </c>
      <c r="BP62" s="366">
        <v>1</v>
      </c>
      <c r="BQ62" s="373"/>
      <c r="BR62" s="374"/>
      <c r="BS62" s="375">
        <v>8</v>
      </c>
      <c r="BT62" s="366">
        <v>1</v>
      </c>
      <c r="BU62" s="373"/>
      <c r="BV62" s="374"/>
      <c r="BW62" s="388">
        <v>9</v>
      </c>
      <c r="BX62" s="389"/>
      <c r="BY62" s="375">
        <v>5</v>
      </c>
      <c r="BZ62" s="366">
        <v>4</v>
      </c>
      <c r="CA62" s="373"/>
      <c r="CB62" s="382"/>
      <c r="CC62" s="380">
        <v>9</v>
      </c>
      <c r="CD62" s="381"/>
      <c r="CE62" s="398">
        <v>8</v>
      </c>
      <c r="CF62" s="366">
        <v>1</v>
      </c>
      <c r="CG62" s="373"/>
      <c r="CH62" s="399"/>
      <c r="CI62" s="365">
        <v>8</v>
      </c>
      <c r="CJ62" s="366">
        <v>1</v>
      </c>
      <c r="CK62" s="373"/>
      <c r="CL62" s="374"/>
      <c r="CM62" s="375">
        <v>8</v>
      </c>
      <c r="CN62" s="366">
        <v>1</v>
      </c>
      <c r="CO62" s="373"/>
      <c r="CP62" s="382"/>
      <c r="CQ62" s="402">
        <v>8</v>
      </c>
      <c r="CR62" s="366">
        <v>1</v>
      </c>
      <c r="CS62" s="408"/>
      <c r="CT62" s="409"/>
      <c r="CU62" s="402">
        <v>8</v>
      </c>
      <c r="CV62" s="366">
        <v>1</v>
      </c>
      <c r="CW62" s="410"/>
      <c r="CX62" s="411"/>
      <c r="CY62" s="402">
        <v>5</v>
      </c>
      <c r="CZ62" s="366">
        <v>4</v>
      </c>
      <c r="DA62" s="415"/>
      <c r="DB62" s="411"/>
      <c r="DC62" s="380">
        <v>9</v>
      </c>
      <c r="DD62" s="381"/>
      <c r="DE62" s="398">
        <v>8</v>
      </c>
      <c r="DF62" s="366">
        <v>1</v>
      </c>
      <c r="DG62" s="416"/>
      <c r="DH62" s="411"/>
      <c r="DI62" s="402">
        <v>8</v>
      </c>
      <c r="DJ62" s="366">
        <v>1</v>
      </c>
      <c r="DK62" s="416"/>
      <c r="DL62" s="411"/>
      <c r="DM62" s="424">
        <v>25</v>
      </c>
      <c r="DN62" s="424">
        <v>4</v>
      </c>
      <c r="DO62" s="424">
        <v>1</v>
      </c>
      <c r="DP62" s="425">
        <f t="shared" si="3"/>
        <v>188</v>
      </c>
      <c r="DQ62" s="427">
        <f t="shared" si="4"/>
        <v>0</v>
      </c>
      <c r="DR62" s="425">
        <f t="shared" si="5"/>
        <v>188</v>
      </c>
      <c r="DS62" s="163">
        <f t="shared" si="6"/>
        <v>25</v>
      </c>
      <c r="DT62" s="425">
        <f t="shared" si="7"/>
        <v>37</v>
      </c>
      <c r="DU62" s="427">
        <f t="shared" si="8"/>
        <v>0</v>
      </c>
      <c r="DV62" s="427">
        <f t="shared" si="9"/>
        <v>37</v>
      </c>
      <c r="DW62" s="427">
        <f t="shared" si="10"/>
        <v>36</v>
      </c>
      <c r="DX62" s="427">
        <f t="shared" si="11"/>
        <v>0</v>
      </c>
      <c r="DY62" s="427">
        <f t="shared" si="12"/>
        <v>9</v>
      </c>
      <c r="DZ62" s="427">
        <f t="shared" si="13"/>
        <v>0</v>
      </c>
      <c r="EA62" s="428">
        <f t="shared" si="14"/>
        <v>26</v>
      </c>
      <c r="EB62" s="429">
        <f t="shared" si="15"/>
        <v>37</v>
      </c>
      <c r="EC62" s="429">
        <f t="shared" si="16"/>
        <v>0</v>
      </c>
      <c r="ED62" s="429">
        <f t="shared" si="17"/>
        <v>36</v>
      </c>
      <c r="EE62" s="429">
        <f t="shared" si="18"/>
        <v>0</v>
      </c>
      <c r="EF62" s="429">
        <f t="shared" si="19"/>
        <v>9</v>
      </c>
      <c r="EG62" s="429">
        <f t="shared" si="20"/>
        <v>0</v>
      </c>
      <c r="EH62" s="441"/>
      <c r="EJ62" s="443">
        <v>58</v>
      </c>
      <c r="EK62" s="448" t="s">
        <v>255</v>
      </c>
      <c r="EL62" s="449" t="s">
        <v>256</v>
      </c>
      <c r="EM62" s="450">
        <v>650000</v>
      </c>
      <c r="EN62" s="447">
        <f t="shared" si="21"/>
        <v>25000</v>
      </c>
      <c r="EO62" s="453">
        <v>0</v>
      </c>
      <c r="EP62" s="454">
        <v>0</v>
      </c>
      <c r="EQ62" s="455">
        <v>0</v>
      </c>
      <c r="ER62" s="455">
        <v>0</v>
      </c>
      <c r="ES62" s="456">
        <f t="shared" si="22"/>
        <v>25000</v>
      </c>
      <c r="ET62" s="456">
        <f t="shared" si="23"/>
        <v>26</v>
      </c>
      <c r="EU62" s="456">
        <f t="shared" si="24"/>
        <v>37</v>
      </c>
      <c r="EV62" s="456">
        <f t="shared" si="25"/>
        <v>0</v>
      </c>
      <c r="EW62" s="456">
        <f t="shared" si="26"/>
        <v>36</v>
      </c>
      <c r="EX62" s="456">
        <f t="shared" si="27"/>
        <v>0</v>
      </c>
      <c r="EY62" s="460">
        <f t="shared" si="28"/>
        <v>9</v>
      </c>
      <c r="EZ62" s="460">
        <f t="shared" si="29"/>
        <v>0</v>
      </c>
      <c r="FA62" s="447">
        <f t="shared" si="30"/>
        <v>485037.31</v>
      </c>
      <c r="FB62" s="447">
        <v>0</v>
      </c>
      <c r="FC62" s="447">
        <f t="shared" si="31"/>
        <v>1135037.31</v>
      </c>
      <c r="FD62" s="447">
        <f t="shared" si="32"/>
        <v>1021533.5800000001</v>
      </c>
      <c r="FE62" s="447">
        <f t="shared" si="33"/>
        <v>134460.07400000002</v>
      </c>
      <c r="FF62" s="447">
        <f t="shared" si="34"/>
        <v>113503.73</v>
      </c>
      <c r="FG62" s="463">
        <v>100000</v>
      </c>
      <c r="FH62" s="447">
        <f t="shared" si="35"/>
        <v>347963.8</v>
      </c>
      <c r="FI62" s="447">
        <v>0</v>
      </c>
      <c r="FJ62" s="447">
        <f t="shared" si="36"/>
        <v>787073.51</v>
      </c>
      <c r="FK62" s="464"/>
      <c r="FL62" s="447">
        <f t="shared" si="37"/>
        <v>45401.49</v>
      </c>
      <c r="FM62" s="447">
        <f t="shared" si="38"/>
        <v>5675.19</v>
      </c>
      <c r="FN62" s="447">
        <f t="shared" si="39"/>
        <v>113503.73</v>
      </c>
      <c r="FO62" s="447">
        <f t="shared" si="40"/>
        <v>164580.41</v>
      </c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</row>
    <row r="63" spans="1:463" ht="22.5" customHeight="1">
      <c r="A63" s="360">
        <v>55</v>
      </c>
      <c r="B63" s="361">
        <v>4</v>
      </c>
      <c r="C63" s="362" t="s">
        <v>257</v>
      </c>
      <c r="D63" s="363" t="s">
        <v>249</v>
      </c>
      <c r="E63" s="225" t="s">
        <v>190</v>
      </c>
      <c r="F63" s="367">
        <v>390000</v>
      </c>
      <c r="G63" s="365"/>
      <c r="H63" s="366"/>
      <c r="I63" s="373"/>
      <c r="J63" s="374"/>
      <c r="K63" s="375">
        <v>8</v>
      </c>
      <c r="L63" s="366"/>
      <c r="M63" s="373"/>
      <c r="N63" s="374"/>
      <c r="O63" s="375">
        <v>8</v>
      </c>
      <c r="P63" s="366">
        <v>6</v>
      </c>
      <c r="Q63" s="373"/>
      <c r="R63" s="374"/>
      <c r="S63" s="375">
        <v>8</v>
      </c>
      <c r="T63" s="366">
        <v>2</v>
      </c>
      <c r="U63" s="373"/>
      <c r="V63" s="374"/>
      <c r="W63" s="375">
        <v>8</v>
      </c>
      <c r="X63" s="366"/>
      <c r="Y63" s="373"/>
      <c r="Z63" s="374"/>
      <c r="AA63" s="375">
        <v>5</v>
      </c>
      <c r="AB63" s="366">
        <v>3</v>
      </c>
      <c r="AC63" s="373"/>
      <c r="AD63" s="382"/>
      <c r="AE63" s="380">
        <v>9</v>
      </c>
      <c r="AF63" s="381"/>
      <c r="AG63" s="365">
        <v>8</v>
      </c>
      <c r="AH63" s="366">
        <v>6</v>
      </c>
      <c r="AI63" s="373"/>
      <c r="AJ63" s="374"/>
      <c r="AK63" s="375">
        <v>8</v>
      </c>
      <c r="AL63" s="366">
        <v>5</v>
      </c>
      <c r="AM63" s="373"/>
      <c r="AN63" s="374"/>
      <c r="AO63" s="375">
        <v>8</v>
      </c>
      <c r="AP63" s="366">
        <v>3</v>
      </c>
      <c r="AQ63" s="373"/>
      <c r="AR63" s="374"/>
      <c r="AS63" s="375">
        <v>8</v>
      </c>
      <c r="AT63" s="366">
        <v>1</v>
      </c>
      <c r="AU63" s="373"/>
      <c r="AV63" s="374"/>
      <c r="AW63" s="375">
        <v>8</v>
      </c>
      <c r="AX63" s="366"/>
      <c r="AY63" s="373"/>
      <c r="AZ63" s="374"/>
      <c r="BA63" s="375">
        <v>5</v>
      </c>
      <c r="BB63" s="366">
        <v>2</v>
      </c>
      <c r="BC63" s="373"/>
      <c r="BD63" s="382"/>
      <c r="BE63" s="380">
        <v>8</v>
      </c>
      <c r="BF63" s="381"/>
      <c r="BG63" s="365">
        <v>8</v>
      </c>
      <c r="BH63" s="366">
        <v>4</v>
      </c>
      <c r="BI63" s="373"/>
      <c r="BJ63" s="374"/>
      <c r="BK63" s="375">
        <v>8</v>
      </c>
      <c r="BL63" s="366">
        <v>1</v>
      </c>
      <c r="BM63" s="373"/>
      <c r="BN63" s="374"/>
      <c r="BO63" s="375">
        <v>8</v>
      </c>
      <c r="BP63" s="366"/>
      <c r="BQ63" s="373"/>
      <c r="BR63" s="374"/>
      <c r="BS63" s="375">
        <v>8</v>
      </c>
      <c r="BT63" s="366"/>
      <c r="BU63" s="373"/>
      <c r="BV63" s="374"/>
      <c r="BW63" s="388">
        <v>13</v>
      </c>
      <c r="BX63" s="389"/>
      <c r="BY63" s="375">
        <v>5</v>
      </c>
      <c r="BZ63" s="366">
        <v>6</v>
      </c>
      <c r="CA63" s="373"/>
      <c r="CB63" s="382"/>
      <c r="CC63" s="380">
        <v>14</v>
      </c>
      <c r="CD63" s="381"/>
      <c r="CE63" s="398">
        <v>8</v>
      </c>
      <c r="CF63" s="366">
        <v>4</v>
      </c>
      <c r="CG63" s="373"/>
      <c r="CH63" s="399"/>
      <c r="CI63" s="365">
        <v>8</v>
      </c>
      <c r="CJ63" s="366">
        <v>1</v>
      </c>
      <c r="CK63" s="373"/>
      <c r="CL63" s="374"/>
      <c r="CM63" s="375">
        <v>8</v>
      </c>
      <c r="CN63" s="366">
        <v>3</v>
      </c>
      <c r="CO63" s="373"/>
      <c r="CP63" s="382"/>
      <c r="CQ63" s="402">
        <v>8</v>
      </c>
      <c r="CR63" s="366">
        <v>3</v>
      </c>
      <c r="CS63" s="408"/>
      <c r="CT63" s="409"/>
      <c r="CU63" s="402">
        <v>8</v>
      </c>
      <c r="CV63" s="366">
        <v>3</v>
      </c>
      <c r="CW63" s="410"/>
      <c r="CX63" s="411"/>
      <c r="CY63" s="402">
        <v>5</v>
      </c>
      <c r="CZ63" s="366">
        <v>9</v>
      </c>
      <c r="DA63" s="415"/>
      <c r="DB63" s="411"/>
      <c r="DC63" s="380">
        <v>7</v>
      </c>
      <c r="DD63" s="381"/>
      <c r="DE63" s="398">
        <v>8</v>
      </c>
      <c r="DF63" s="366">
        <v>5</v>
      </c>
      <c r="DG63" s="416"/>
      <c r="DH63" s="411"/>
      <c r="DI63" s="402">
        <v>8</v>
      </c>
      <c r="DJ63" s="366"/>
      <c r="DK63" s="416"/>
      <c r="DL63" s="411"/>
      <c r="DM63" s="424">
        <v>25</v>
      </c>
      <c r="DN63" s="424">
        <v>4</v>
      </c>
      <c r="DO63" s="424">
        <v>1</v>
      </c>
      <c r="DP63" s="425">
        <f t="shared" si="3"/>
        <v>180</v>
      </c>
      <c r="DQ63" s="427">
        <f t="shared" si="4"/>
        <v>0</v>
      </c>
      <c r="DR63" s="425">
        <f t="shared" si="5"/>
        <v>180</v>
      </c>
      <c r="DS63" s="163">
        <f t="shared" si="6"/>
        <v>24</v>
      </c>
      <c r="DT63" s="425">
        <f t="shared" si="7"/>
        <v>67</v>
      </c>
      <c r="DU63" s="427">
        <f t="shared" si="8"/>
        <v>0</v>
      </c>
      <c r="DV63" s="427">
        <f t="shared" si="9"/>
        <v>67</v>
      </c>
      <c r="DW63" s="427">
        <f t="shared" si="10"/>
        <v>38</v>
      </c>
      <c r="DX63" s="427">
        <f t="shared" si="11"/>
        <v>0</v>
      </c>
      <c r="DY63" s="427">
        <f t="shared" si="12"/>
        <v>13</v>
      </c>
      <c r="DZ63" s="427">
        <f t="shared" si="13"/>
        <v>0</v>
      </c>
      <c r="EA63" s="428">
        <f t="shared" si="14"/>
        <v>25</v>
      </c>
      <c r="EB63" s="429">
        <f t="shared" si="15"/>
        <v>67</v>
      </c>
      <c r="EC63" s="429">
        <f t="shared" si="16"/>
        <v>0</v>
      </c>
      <c r="ED63" s="429">
        <f t="shared" si="17"/>
        <v>38</v>
      </c>
      <c r="EE63" s="429">
        <f t="shared" si="18"/>
        <v>0</v>
      </c>
      <c r="EF63" s="429">
        <f t="shared" si="19"/>
        <v>13</v>
      </c>
      <c r="EG63" s="429">
        <f t="shared" si="20"/>
        <v>0</v>
      </c>
      <c r="EH63" s="441"/>
      <c r="EJ63" s="443">
        <v>59</v>
      </c>
      <c r="EK63" s="448" t="s">
        <v>257</v>
      </c>
      <c r="EL63" s="449" t="s">
        <v>249</v>
      </c>
      <c r="EM63" s="450">
        <v>390000</v>
      </c>
      <c r="EN63" s="447">
        <f t="shared" si="21"/>
        <v>15000</v>
      </c>
      <c r="EO63" s="453">
        <v>0</v>
      </c>
      <c r="EP63" s="454">
        <v>0</v>
      </c>
      <c r="EQ63" s="455">
        <v>0</v>
      </c>
      <c r="ER63" s="455">
        <v>0</v>
      </c>
      <c r="ES63" s="456">
        <f t="shared" si="22"/>
        <v>15000</v>
      </c>
      <c r="ET63" s="456">
        <f t="shared" si="23"/>
        <v>25</v>
      </c>
      <c r="EU63" s="456">
        <f t="shared" si="24"/>
        <v>67</v>
      </c>
      <c r="EV63" s="456">
        <f t="shared" si="25"/>
        <v>0</v>
      </c>
      <c r="EW63" s="456">
        <f t="shared" si="26"/>
        <v>38</v>
      </c>
      <c r="EX63" s="456">
        <f t="shared" si="27"/>
        <v>0</v>
      </c>
      <c r="EY63" s="460">
        <f t="shared" si="28"/>
        <v>13</v>
      </c>
      <c r="EZ63" s="460">
        <f t="shared" si="29"/>
        <v>0</v>
      </c>
      <c r="FA63" s="447">
        <f t="shared" si="30"/>
        <v>405031.16</v>
      </c>
      <c r="FB63" s="447">
        <v>0</v>
      </c>
      <c r="FC63" s="447">
        <f t="shared" si="31"/>
        <v>780031.16</v>
      </c>
      <c r="FD63" s="447">
        <f t="shared" si="32"/>
        <v>702028.04</v>
      </c>
      <c r="FE63" s="447">
        <f t="shared" si="33"/>
        <v>56405.608000000007</v>
      </c>
      <c r="FF63" s="447">
        <f t="shared" si="34"/>
        <v>78003.12</v>
      </c>
      <c r="FG63" s="463">
        <v>100000</v>
      </c>
      <c r="FH63" s="447">
        <f t="shared" si="35"/>
        <v>234408.73</v>
      </c>
      <c r="FI63" s="447">
        <v>0</v>
      </c>
      <c r="FJ63" s="447">
        <f t="shared" si="36"/>
        <v>545622.43000000005</v>
      </c>
      <c r="FK63" s="464"/>
      <c r="FL63" s="447">
        <f t="shared" si="37"/>
        <v>31201.25</v>
      </c>
      <c r="FM63" s="447">
        <f t="shared" si="38"/>
        <v>3900.16</v>
      </c>
      <c r="FN63" s="447">
        <f t="shared" si="39"/>
        <v>78003.12</v>
      </c>
      <c r="FO63" s="447">
        <f t="shared" si="40"/>
        <v>113104.53</v>
      </c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</row>
    <row r="64" spans="1:463" ht="22.5" customHeight="1">
      <c r="A64" s="360">
        <v>56</v>
      </c>
      <c r="B64" s="361">
        <v>6</v>
      </c>
      <c r="C64" s="362" t="s">
        <v>258</v>
      </c>
      <c r="D64" s="363" t="s">
        <v>223</v>
      </c>
      <c r="E64" s="225" t="s">
        <v>190</v>
      </c>
      <c r="F64" s="367">
        <v>364000</v>
      </c>
      <c r="G64" s="365">
        <v>8</v>
      </c>
      <c r="H64" s="366">
        <v>2</v>
      </c>
      <c r="I64" s="373"/>
      <c r="J64" s="374"/>
      <c r="K64" s="375">
        <v>8</v>
      </c>
      <c r="L64" s="366">
        <v>1</v>
      </c>
      <c r="M64" s="373"/>
      <c r="N64" s="374"/>
      <c r="O64" s="375"/>
      <c r="P64" s="366"/>
      <c r="Q64" s="373"/>
      <c r="R64" s="374"/>
      <c r="S64" s="375">
        <v>8</v>
      </c>
      <c r="T64" s="366">
        <v>2</v>
      </c>
      <c r="U64" s="373"/>
      <c r="V64" s="374"/>
      <c r="W64" s="375">
        <v>8</v>
      </c>
      <c r="X64" s="366">
        <v>2</v>
      </c>
      <c r="Y64" s="373"/>
      <c r="Z64" s="374"/>
      <c r="AA64" s="375">
        <v>5</v>
      </c>
      <c r="AB64" s="366">
        <v>4</v>
      </c>
      <c r="AC64" s="373"/>
      <c r="AD64" s="382"/>
      <c r="AE64" s="380">
        <v>9</v>
      </c>
      <c r="AF64" s="381"/>
      <c r="AG64" s="365">
        <v>8</v>
      </c>
      <c r="AH64" s="366">
        <v>3</v>
      </c>
      <c r="AI64" s="373"/>
      <c r="AJ64" s="374"/>
      <c r="AK64" s="375">
        <v>8</v>
      </c>
      <c r="AL64" s="366">
        <v>1</v>
      </c>
      <c r="AM64" s="373"/>
      <c r="AN64" s="374"/>
      <c r="AO64" s="375">
        <v>8</v>
      </c>
      <c r="AP64" s="366">
        <v>4</v>
      </c>
      <c r="AQ64" s="373"/>
      <c r="AR64" s="374"/>
      <c r="AS64" s="375">
        <v>8</v>
      </c>
      <c r="AT64" s="366">
        <v>2</v>
      </c>
      <c r="AU64" s="373"/>
      <c r="AV64" s="374"/>
      <c r="AW64" s="375">
        <v>8</v>
      </c>
      <c r="AX64" s="366">
        <v>1</v>
      </c>
      <c r="AY64" s="373"/>
      <c r="AZ64" s="374"/>
      <c r="BA64" s="375">
        <v>5</v>
      </c>
      <c r="BB64" s="366">
        <v>4</v>
      </c>
      <c r="BC64" s="373"/>
      <c r="BD64" s="382"/>
      <c r="BE64" s="380"/>
      <c r="BF64" s="381"/>
      <c r="BG64" s="365">
        <v>8</v>
      </c>
      <c r="BH64" s="366">
        <v>1</v>
      </c>
      <c r="BI64" s="373"/>
      <c r="BJ64" s="374"/>
      <c r="BK64" s="375">
        <v>8</v>
      </c>
      <c r="BL64" s="366">
        <v>2</v>
      </c>
      <c r="BM64" s="373"/>
      <c r="BN64" s="374"/>
      <c r="BO64" s="375">
        <v>8</v>
      </c>
      <c r="BP64" s="366">
        <v>2</v>
      </c>
      <c r="BQ64" s="373"/>
      <c r="BR64" s="374"/>
      <c r="BS64" s="375">
        <v>8</v>
      </c>
      <c r="BT64" s="366">
        <v>2</v>
      </c>
      <c r="BU64" s="373"/>
      <c r="BV64" s="374"/>
      <c r="BW64" s="388">
        <v>10</v>
      </c>
      <c r="BX64" s="389"/>
      <c r="BY64" s="375">
        <v>5</v>
      </c>
      <c r="BZ64" s="366">
        <v>5</v>
      </c>
      <c r="CA64" s="373"/>
      <c r="CB64" s="382"/>
      <c r="CC64" s="380">
        <v>11</v>
      </c>
      <c r="CD64" s="381"/>
      <c r="CE64" s="398">
        <v>8</v>
      </c>
      <c r="CF64" s="366">
        <v>3</v>
      </c>
      <c r="CG64" s="373"/>
      <c r="CH64" s="399"/>
      <c r="CI64" s="365">
        <v>8</v>
      </c>
      <c r="CJ64" s="366">
        <v>4</v>
      </c>
      <c r="CK64" s="373"/>
      <c r="CL64" s="374"/>
      <c r="CM64" s="375">
        <v>8</v>
      </c>
      <c r="CN64" s="366">
        <v>2</v>
      </c>
      <c r="CO64" s="373"/>
      <c r="CP64" s="382"/>
      <c r="CQ64" s="402">
        <v>8</v>
      </c>
      <c r="CR64" s="366">
        <v>2</v>
      </c>
      <c r="CS64" s="408"/>
      <c r="CT64" s="409"/>
      <c r="CU64" s="402">
        <v>8</v>
      </c>
      <c r="CV64" s="366">
        <v>2</v>
      </c>
      <c r="CW64" s="410"/>
      <c r="CX64" s="411"/>
      <c r="CY64" s="402">
        <v>5</v>
      </c>
      <c r="CZ64" s="366">
        <v>5</v>
      </c>
      <c r="DA64" s="415"/>
      <c r="DB64" s="411"/>
      <c r="DC64" s="380">
        <v>9</v>
      </c>
      <c r="DD64" s="381"/>
      <c r="DE64" s="398">
        <v>8</v>
      </c>
      <c r="DF64" s="366">
        <v>1</v>
      </c>
      <c r="DG64" s="416"/>
      <c r="DH64" s="411"/>
      <c r="DI64" s="402">
        <v>8</v>
      </c>
      <c r="DJ64" s="366">
        <v>1</v>
      </c>
      <c r="DK64" s="416"/>
      <c r="DL64" s="411"/>
      <c r="DM64" s="424">
        <v>25</v>
      </c>
      <c r="DN64" s="424">
        <v>4</v>
      </c>
      <c r="DO64" s="424">
        <v>1</v>
      </c>
      <c r="DP64" s="425">
        <f t="shared" si="3"/>
        <v>180</v>
      </c>
      <c r="DQ64" s="427">
        <f t="shared" si="4"/>
        <v>0</v>
      </c>
      <c r="DR64" s="425">
        <f t="shared" si="5"/>
        <v>180</v>
      </c>
      <c r="DS64" s="163">
        <f t="shared" si="6"/>
        <v>24</v>
      </c>
      <c r="DT64" s="425">
        <f t="shared" si="7"/>
        <v>58</v>
      </c>
      <c r="DU64" s="427">
        <f t="shared" si="8"/>
        <v>0</v>
      </c>
      <c r="DV64" s="427">
        <f t="shared" si="9"/>
        <v>58</v>
      </c>
      <c r="DW64" s="427">
        <f t="shared" si="10"/>
        <v>29</v>
      </c>
      <c r="DX64" s="427">
        <f t="shared" si="11"/>
        <v>0</v>
      </c>
      <c r="DY64" s="427">
        <f t="shared" si="12"/>
        <v>10</v>
      </c>
      <c r="DZ64" s="427">
        <f t="shared" si="13"/>
        <v>0</v>
      </c>
      <c r="EA64" s="428">
        <f t="shared" si="14"/>
        <v>25</v>
      </c>
      <c r="EB64" s="429">
        <f t="shared" si="15"/>
        <v>58</v>
      </c>
      <c r="EC64" s="429">
        <f t="shared" si="16"/>
        <v>0</v>
      </c>
      <c r="ED64" s="429">
        <f t="shared" si="17"/>
        <v>29</v>
      </c>
      <c r="EE64" s="429">
        <f t="shared" si="18"/>
        <v>0</v>
      </c>
      <c r="EF64" s="429">
        <f t="shared" si="19"/>
        <v>10</v>
      </c>
      <c r="EG64" s="429">
        <f t="shared" si="20"/>
        <v>0</v>
      </c>
      <c r="EH64" s="441"/>
      <c r="EJ64" s="443">
        <v>60</v>
      </c>
      <c r="EK64" s="448" t="s">
        <v>258</v>
      </c>
      <c r="EL64" s="449" t="s">
        <v>223</v>
      </c>
      <c r="EM64" s="450">
        <v>364000</v>
      </c>
      <c r="EN64" s="447">
        <f t="shared" si="21"/>
        <v>14000</v>
      </c>
      <c r="EO64" s="453">
        <v>0</v>
      </c>
      <c r="EP64" s="454">
        <v>0</v>
      </c>
      <c r="EQ64" s="455">
        <v>0</v>
      </c>
      <c r="ER64" s="455">
        <v>0</v>
      </c>
      <c r="ES64" s="456">
        <f t="shared" si="22"/>
        <v>14000</v>
      </c>
      <c r="ET64" s="456">
        <f t="shared" si="23"/>
        <v>25</v>
      </c>
      <c r="EU64" s="456">
        <f t="shared" si="24"/>
        <v>58</v>
      </c>
      <c r="EV64" s="456">
        <f t="shared" si="25"/>
        <v>0</v>
      </c>
      <c r="EW64" s="456">
        <f t="shared" si="26"/>
        <v>29</v>
      </c>
      <c r="EX64" s="456">
        <f t="shared" si="27"/>
        <v>0</v>
      </c>
      <c r="EY64" s="460">
        <f t="shared" si="28"/>
        <v>10</v>
      </c>
      <c r="EZ64" s="460">
        <f t="shared" si="29"/>
        <v>0</v>
      </c>
      <c r="FA64" s="447">
        <f t="shared" si="30"/>
        <v>308023.69</v>
      </c>
      <c r="FB64" s="447">
        <v>0</v>
      </c>
      <c r="FC64" s="447">
        <f t="shared" si="31"/>
        <v>658023.68999999994</v>
      </c>
      <c r="FD64" s="447">
        <f t="shared" si="32"/>
        <v>592221.31999999995</v>
      </c>
      <c r="FE64" s="447">
        <f t="shared" si="33"/>
        <v>34444.263999999988</v>
      </c>
      <c r="FF64" s="447">
        <f t="shared" si="34"/>
        <v>65802.37</v>
      </c>
      <c r="FG64" s="463">
        <v>100000</v>
      </c>
      <c r="FH64" s="447">
        <f t="shared" si="35"/>
        <v>200246.63</v>
      </c>
      <c r="FI64" s="447">
        <v>0</v>
      </c>
      <c r="FJ64" s="447">
        <f t="shared" si="36"/>
        <v>457777.06</v>
      </c>
      <c r="FK64" s="464"/>
      <c r="FL64" s="447">
        <f t="shared" si="37"/>
        <v>26320.95</v>
      </c>
      <c r="FM64" s="447">
        <f t="shared" si="38"/>
        <v>3290.12</v>
      </c>
      <c r="FN64" s="447">
        <f t="shared" si="39"/>
        <v>65802.37</v>
      </c>
      <c r="FO64" s="447">
        <f t="shared" si="40"/>
        <v>95413.440000000002</v>
      </c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</row>
    <row r="65" spans="1:463" ht="22.5" customHeight="1">
      <c r="A65" s="360">
        <v>57</v>
      </c>
      <c r="B65" s="361">
        <v>4</v>
      </c>
      <c r="C65" s="362" t="s">
        <v>259</v>
      </c>
      <c r="D65" s="363" t="s">
        <v>223</v>
      </c>
      <c r="E65" s="225" t="s">
        <v>190</v>
      </c>
      <c r="F65" s="367">
        <v>364000</v>
      </c>
      <c r="G65" s="365">
        <v>8</v>
      </c>
      <c r="H65" s="366">
        <v>4</v>
      </c>
      <c r="I65" s="373"/>
      <c r="J65" s="374"/>
      <c r="K65" s="375">
        <v>8</v>
      </c>
      <c r="L65" s="366">
        <v>2</v>
      </c>
      <c r="M65" s="373"/>
      <c r="N65" s="374"/>
      <c r="O65" s="375">
        <v>8</v>
      </c>
      <c r="P65" s="366">
        <v>4</v>
      </c>
      <c r="Q65" s="373"/>
      <c r="R65" s="374"/>
      <c r="S65" s="375">
        <v>8</v>
      </c>
      <c r="T65" s="366">
        <v>4</v>
      </c>
      <c r="U65" s="373"/>
      <c r="V65" s="374"/>
      <c r="W65" s="375">
        <v>8</v>
      </c>
      <c r="X65" s="366">
        <v>3</v>
      </c>
      <c r="Y65" s="373"/>
      <c r="Z65" s="374"/>
      <c r="AA65" s="375">
        <v>5</v>
      </c>
      <c r="AB65" s="366">
        <v>5</v>
      </c>
      <c r="AC65" s="373"/>
      <c r="AD65" s="382"/>
      <c r="AE65" s="380">
        <v>10</v>
      </c>
      <c r="AF65" s="381"/>
      <c r="AG65" s="365">
        <v>8</v>
      </c>
      <c r="AH65" s="366">
        <v>4</v>
      </c>
      <c r="AI65" s="373"/>
      <c r="AJ65" s="374"/>
      <c r="AK65" s="375">
        <v>8</v>
      </c>
      <c r="AL65" s="366">
        <v>2</v>
      </c>
      <c r="AM65" s="373"/>
      <c r="AN65" s="374"/>
      <c r="AO65" s="375">
        <v>8</v>
      </c>
      <c r="AP65" s="366">
        <v>1</v>
      </c>
      <c r="AQ65" s="373"/>
      <c r="AR65" s="374"/>
      <c r="AS65" s="375">
        <v>8</v>
      </c>
      <c r="AT65" s="366">
        <v>1</v>
      </c>
      <c r="AU65" s="373"/>
      <c r="AV65" s="374"/>
      <c r="AW65" s="375">
        <v>8</v>
      </c>
      <c r="AX65" s="366">
        <v>4</v>
      </c>
      <c r="AY65" s="373"/>
      <c r="AZ65" s="374"/>
      <c r="BA65" s="375">
        <v>5</v>
      </c>
      <c r="BB65" s="366">
        <v>5</v>
      </c>
      <c r="BC65" s="373"/>
      <c r="BD65" s="382"/>
      <c r="BE65" s="380">
        <v>12</v>
      </c>
      <c r="BF65" s="381"/>
      <c r="BG65" s="365">
        <v>8</v>
      </c>
      <c r="BH65" s="366">
        <v>4</v>
      </c>
      <c r="BI65" s="373"/>
      <c r="BJ65" s="374"/>
      <c r="BK65" s="375">
        <v>8</v>
      </c>
      <c r="BL65" s="366">
        <v>4</v>
      </c>
      <c r="BM65" s="373"/>
      <c r="BN65" s="374"/>
      <c r="BO65" s="375">
        <v>8</v>
      </c>
      <c r="BP65" s="366">
        <v>2</v>
      </c>
      <c r="BQ65" s="373"/>
      <c r="BR65" s="374"/>
      <c r="BS65" s="375">
        <v>8</v>
      </c>
      <c r="BT65" s="366">
        <v>2</v>
      </c>
      <c r="BU65" s="373"/>
      <c r="BV65" s="374"/>
      <c r="BW65" s="388">
        <v>12</v>
      </c>
      <c r="BX65" s="389"/>
      <c r="BY65" s="375">
        <v>5</v>
      </c>
      <c r="BZ65" s="366">
        <v>7</v>
      </c>
      <c r="CA65" s="373"/>
      <c r="CB65" s="382"/>
      <c r="CC65" s="380">
        <v>12</v>
      </c>
      <c r="CD65" s="381"/>
      <c r="CE65" s="398">
        <v>8</v>
      </c>
      <c r="CF65" s="366">
        <v>4</v>
      </c>
      <c r="CG65" s="373"/>
      <c r="CH65" s="399"/>
      <c r="CI65" s="365">
        <v>8</v>
      </c>
      <c r="CJ65" s="366">
        <v>4</v>
      </c>
      <c r="CK65" s="373"/>
      <c r="CL65" s="374"/>
      <c r="CM65" s="375">
        <v>8</v>
      </c>
      <c r="CN65" s="366">
        <v>4</v>
      </c>
      <c r="CO65" s="373"/>
      <c r="CP65" s="382"/>
      <c r="CQ65" s="402">
        <v>8</v>
      </c>
      <c r="CR65" s="366">
        <v>1</v>
      </c>
      <c r="CS65" s="408"/>
      <c r="CT65" s="409"/>
      <c r="CU65" s="402">
        <v>8</v>
      </c>
      <c r="CV65" s="366">
        <v>4</v>
      </c>
      <c r="CW65" s="410"/>
      <c r="CX65" s="411"/>
      <c r="CY65" s="402">
        <v>5</v>
      </c>
      <c r="CZ65" s="366">
        <v>4</v>
      </c>
      <c r="DA65" s="415"/>
      <c r="DB65" s="411"/>
      <c r="DC65" s="380">
        <v>10</v>
      </c>
      <c r="DD65" s="381"/>
      <c r="DE65" s="398">
        <v>8</v>
      </c>
      <c r="DF65" s="366">
        <v>2</v>
      </c>
      <c r="DG65" s="416"/>
      <c r="DH65" s="411"/>
      <c r="DI65" s="402">
        <v>8</v>
      </c>
      <c r="DJ65" s="366">
        <v>2</v>
      </c>
      <c r="DK65" s="416"/>
      <c r="DL65" s="411"/>
      <c r="DM65" s="424">
        <v>25</v>
      </c>
      <c r="DN65" s="424">
        <v>4</v>
      </c>
      <c r="DO65" s="424">
        <v>1</v>
      </c>
      <c r="DP65" s="425">
        <f t="shared" si="3"/>
        <v>188</v>
      </c>
      <c r="DQ65" s="427">
        <f t="shared" si="4"/>
        <v>0</v>
      </c>
      <c r="DR65" s="425">
        <f t="shared" si="5"/>
        <v>188</v>
      </c>
      <c r="DS65" s="163">
        <f t="shared" si="6"/>
        <v>25</v>
      </c>
      <c r="DT65" s="425">
        <f t="shared" si="7"/>
        <v>83</v>
      </c>
      <c r="DU65" s="427">
        <f t="shared" si="8"/>
        <v>0</v>
      </c>
      <c r="DV65" s="427">
        <f t="shared" si="9"/>
        <v>83</v>
      </c>
      <c r="DW65" s="427">
        <f t="shared" si="10"/>
        <v>44</v>
      </c>
      <c r="DX65" s="427">
        <f t="shared" si="11"/>
        <v>0</v>
      </c>
      <c r="DY65" s="427">
        <f t="shared" si="12"/>
        <v>12</v>
      </c>
      <c r="DZ65" s="427">
        <f t="shared" si="13"/>
        <v>0</v>
      </c>
      <c r="EA65" s="428">
        <f t="shared" si="14"/>
        <v>26</v>
      </c>
      <c r="EB65" s="429">
        <f t="shared" si="15"/>
        <v>83</v>
      </c>
      <c r="EC65" s="429">
        <f t="shared" si="16"/>
        <v>0</v>
      </c>
      <c r="ED65" s="429">
        <f t="shared" si="17"/>
        <v>44</v>
      </c>
      <c r="EE65" s="429">
        <f t="shared" si="18"/>
        <v>0</v>
      </c>
      <c r="EF65" s="429">
        <f t="shared" si="19"/>
        <v>12</v>
      </c>
      <c r="EG65" s="429">
        <f t="shared" si="20"/>
        <v>0</v>
      </c>
      <c r="EH65" s="441"/>
      <c r="EJ65" s="443">
        <v>61</v>
      </c>
      <c r="EK65" s="448" t="s">
        <v>259</v>
      </c>
      <c r="EL65" s="449" t="s">
        <v>223</v>
      </c>
      <c r="EM65" s="450">
        <v>364000</v>
      </c>
      <c r="EN65" s="447">
        <f t="shared" si="21"/>
        <v>14000</v>
      </c>
      <c r="EO65" s="453">
        <v>0</v>
      </c>
      <c r="EP65" s="454">
        <v>0</v>
      </c>
      <c r="EQ65" s="455">
        <v>0</v>
      </c>
      <c r="ER65" s="455">
        <v>0</v>
      </c>
      <c r="ES65" s="456">
        <f t="shared" si="22"/>
        <v>14000</v>
      </c>
      <c r="ET65" s="456">
        <f t="shared" si="23"/>
        <v>26</v>
      </c>
      <c r="EU65" s="456">
        <f t="shared" si="24"/>
        <v>83</v>
      </c>
      <c r="EV65" s="456">
        <f t="shared" si="25"/>
        <v>0</v>
      </c>
      <c r="EW65" s="456">
        <f t="shared" si="26"/>
        <v>44</v>
      </c>
      <c r="EX65" s="456">
        <f t="shared" si="27"/>
        <v>0</v>
      </c>
      <c r="EY65" s="460">
        <f t="shared" si="28"/>
        <v>12</v>
      </c>
      <c r="EZ65" s="460">
        <f t="shared" si="29"/>
        <v>0</v>
      </c>
      <c r="FA65" s="447">
        <f t="shared" si="30"/>
        <v>441500.63</v>
      </c>
      <c r="FB65" s="447">
        <v>0</v>
      </c>
      <c r="FC65" s="447">
        <f t="shared" si="31"/>
        <v>805500.63</v>
      </c>
      <c r="FD65" s="447">
        <f t="shared" si="32"/>
        <v>724950.57000000007</v>
      </c>
      <c r="FE65" s="447">
        <f t="shared" si="33"/>
        <v>60990.114000000016</v>
      </c>
      <c r="FF65" s="447">
        <f t="shared" si="34"/>
        <v>80550.06</v>
      </c>
      <c r="FG65" s="463">
        <v>100000</v>
      </c>
      <c r="FH65" s="447">
        <f t="shared" si="35"/>
        <v>241540.17</v>
      </c>
      <c r="FI65" s="447">
        <v>0</v>
      </c>
      <c r="FJ65" s="447">
        <f t="shared" si="36"/>
        <v>563960.46</v>
      </c>
      <c r="FK65" s="464"/>
      <c r="FL65" s="447">
        <f t="shared" si="37"/>
        <v>32220.03</v>
      </c>
      <c r="FM65" s="447">
        <f t="shared" si="38"/>
        <v>4027.5</v>
      </c>
      <c r="FN65" s="447">
        <f t="shared" si="39"/>
        <v>80550.06</v>
      </c>
      <c r="FO65" s="447">
        <f t="shared" si="40"/>
        <v>116797.59</v>
      </c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</row>
    <row r="66" spans="1:463" ht="22.5" customHeight="1">
      <c r="A66" s="360">
        <v>58</v>
      </c>
      <c r="B66" s="361">
        <v>5</v>
      </c>
      <c r="C66" s="362" t="s">
        <v>260</v>
      </c>
      <c r="D66" s="363" t="s">
        <v>223</v>
      </c>
      <c r="E66" s="225" t="s">
        <v>190</v>
      </c>
      <c r="F66" s="367">
        <v>390000</v>
      </c>
      <c r="G66" s="365">
        <v>8</v>
      </c>
      <c r="H66" s="366">
        <v>2</v>
      </c>
      <c r="I66" s="373"/>
      <c r="J66" s="374"/>
      <c r="K66" s="375">
        <v>8</v>
      </c>
      <c r="L66" s="366">
        <v>2</v>
      </c>
      <c r="M66" s="373"/>
      <c r="N66" s="374"/>
      <c r="O66" s="375"/>
      <c r="P66" s="366"/>
      <c r="Q66" s="373"/>
      <c r="R66" s="374"/>
      <c r="S66" s="375">
        <v>8</v>
      </c>
      <c r="T66" s="366">
        <v>2</v>
      </c>
      <c r="U66" s="373"/>
      <c r="V66" s="374"/>
      <c r="W66" s="375"/>
      <c r="X66" s="366"/>
      <c r="Y66" s="373"/>
      <c r="Z66" s="374"/>
      <c r="AA66" s="375">
        <v>5</v>
      </c>
      <c r="AB66" s="366">
        <v>6</v>
      </c>
      <c r="AC66" s="373"/>
      <c r="AD66" s="382"/>
      <c r="AE66" s="380">
        <v>11</v>
      </c>
      <c r="AF66" s="381"/>
      <c r="AG66" s="365">
        <v>8</v>
      </c>
      <c r="AH66" s="366">
        <v>3</v>
      </c>
      <c r="AI66" s="373"/>
      <c r="AJ66" s="374"/>
      <c r="AK66" s="375">
        <v>8</v>
      </c>
      <c r="AL66" s="366">
        <v>3</v>
      </c>
      <c r="AM66" s="373"/>
      <c r="AN66" s="374"/>
      <c r="AO66" s="375">
        <v>3</v>
      </c>
      <c r="AP66" s="366"/>
      <c r="AQ66" s="373"/>
      <c r="AR66" s="374"/>
      <c r="AS66" s="375">
        <v>8</v>
      </c>
      <c r="AT66" s="366">
        <v>3</v>
      </c>
      <c r="AU66" s="373"/>
      <c r="AV66" s="374"/>
      <c r="AW66" s="375">
        <v>8</v>
      </c>
      <c r="AX66" s="366">
        <v>3</v>
      </c>
      <c r="AY66" s="373"/>
      <c r="AZ66" s="374"/>
      <c r="BA66" s="375">
        <v>5</v>
      </c>
      <c r="BB66" s="366">
        <v>5</v>
      </c>
      <c r="BC66" s="373"/>
      <c r="BD66" s="382"/>
      <c r="BE66" s="380">
        <v>10</v>
      </c>
      <c r="BF66" s="381"/>
      <c r="BG66" s="365">
        <v>8</v>
      </c>
      <c r="BH66" s="366">
        <v>2</v>
      </c>
      <c r="BI66" s="373"/>
      <c r="BJ66" s="374"/>
      <c r="BK66" s="375"/>
      <c r="BL66" s="366"/>
      <c r="BM66" s="373"/>
      <c r="BN66" s="374"/>
      <c r="BO66" s="375">
        <v>8</v>
      </c>
      <c r="BP66" s="366">
        <v>1</v>
      </c>
      <c r="BQ66" s="373"/>
      <c r="BR66" s="374"/>
      <c r="BS66" s="375">
        <v>8</v>
      </c>
      <c r="BT66" s="366">
        <v>1</v>
      </c>
      <c r="BU66" s="373"/>
      <c r="BV66" s="374"/>
      <c r="BW66" s="388">
        <v>10</v>
      </c>
      <c r="BX66" s="389"/>
      <c r="BY66" s="375">
        <v>5</v>
      </c>
      <c r="BZ66" s="366">
        <v>4</v>
      </c>
      <c r="CA66" s="373"/>
      <c r="CB66" s="382"/>
      <c r="CC66" s="380"/>
      <c r="CD66" s="381"/>
      <c r="CE66" s="398">
        <v>8</v>
      </c>
      <c r="CF66" s="366">
        <v>1</v>
      </c>
      <c r="CG66" s="373"/>
      <c r="CH66" s="399"/>
      <c r="CI66" s="365">
        <v>8</v>
      </c>
      <c r="CJ66" s="366">
        <v>1</v>
      </c>
      <c r="CK66" s="373"/>
      <c r="CL66" s="374"/>
      <c r="CM66" s="375">
        <v>8</v>
      </c>
      <c r="CN66" s="366">
        <v>2</v>
      </c>
      <c r="CO66" s="373"/>
      <c r="CP66" s="382"/>
      <c r="CQ66" s="402">
        <v>8</v>
      </c>
      <c r="CR66" s="366">
        <v>1</v>
      </c>
      <c r="CS66" s="408"/>
      <c r="CT66" s="409"/>
      <c r="CU66" s="402">
        <v>8</v>
      </c>
      <c r="CV66" s="366">
        <v>1</v>
      </c>
      <c r="CW66" s="410"/>
      <c r="CX66" s="411"/>
      <c r="CY66" s="402">
        <v>5</v>
      </c>
      <c r="CZ66" s="366">
        <v>4</v>
      </c>
      <c r="DA66" s="415"/>
      <c r="DB66" s="411"/>
      <c r="DC66" s="380">
        <v>9</v>
      </c>
      <c r="DD66" s="381"/>
      <c r="DE66" s="398">
        <v>8</v>
      </c>
      <c r="DF66" s="366">
        <v>1</v>
      </c>
      <c r="DG66" s="416"/>
      <c r="DH66" s="411"/>
      <c r="DI66" s="402">
        <v>8</v>
      </c>
      <c r="DJ66" s="366">
        <v>1</v>
      </c>
      <c r="DK66" s="416"/>
      <c r="DL66" s="411"/>
      <c r="DM66" s="424">
        <v>25</v>
      </c>
      <c r="DN66" s="424">
        <v>4</v>
      </c>
      <c r="DO66" s="424">
        <v>1</v>
      </c>
      <c r="DP66" s="425">
        <f t="shared" si="3"/>
        <v>159</v>
      </c>
      <c r="DQ66" s="427">
        <f t="shared" si="4"/>
        <v>0</v>
      </c>
      <c r="DR66" s="425">
        <f t="shared" si="5"/>
        <v>159</v>
      </c>
      <c r="DS66" s="163">
        <f t="shared" si="6"/>
        <v>21</v>
      </c>
      <c r="DT66" s="425">
        <f t="shared" si="7"/>
        <v>49</v>
      </c>
      <c r="DU66" s="427">
        <f t="shared" si="8"/>
        <v>0</v>
      </c>
      <c r="DV66" s="427">
        <f t="shared" si="9"/>
        <v>49</v>
      </c>
      <c r="DW66" s="427">
        <f t="shared" si="10"/>
        <v>30</v>
      </c>
      <c r="DX66" s="427">
        <f t="shared" si="11"/>
        <v>0</v>
      </c>
      <c r="DY66" s="427">
        <f t="shared" si="12"/>
        <v>10</v>
      </c>
      <c r="DZ66" s="427">
        <f t="shared" si="13"/>
        <v>0</v>
      </c>
      <c r="EA66" s="428">
        <f t="shared" si="14"/>
        <v>22</v>
      </c>
      <c r="EB66" s="429">
        <f t="shared" si="15"/>
        <v>49</v>
      </c>
      <c r="EC66" s="429">
        <f t="shared" si="16"/>
        <v>0</v>
      </c>
      <c r="ED66" s="429">
        <f t="shared" si="17"/>
        <v>30</v>
      </c>
      <c r="EE66" s="429">
        <f t="shared" si="18"/>
        <v>0</v>
      </c>
      <c r="EF66" s="429">
        <f t="shared" si="19"/>
        <v>10</v>
      </c>
      <c r="EG66" s="429">
        <f t="shared" si="20"/>
        <v>0</v>
      </c>
      <c r="EH66" s="441"/>
      <c r="EJ66" s="443">
        <v>62</v>
      </c>
      <c r="EK66" s="448" t="s">
        <v>260</v>
      </c>
      <c r="EL66" s="449" t="s">
        <v>223</v>
      </c>
      <c r="EM66" s="450">
        <v>390000</v>
      </c>
      <c r="EN66" s="447">
        <f t="shared" si="21"/>
        <v>15000</v>
      </c>
      <c r="EO66" s="453">
        <v>0</v>
      </c>
      <c r="EP66" s="454">
        <v>0</v>
      </c>
      <c r="EQ66" s="455">
        <v>0</v>
      </c>
      <c r="ER66" s="455">
        <v>0</v>
      </c>
      <c r="ES66" s="456">
        <f t="shared" si="22"/>
        <v>15000</v>
      </c>
      <c r="ET66" s="456">
        <f t="shared" si="23"/>
        <v>22</v>
      </c>
      <c r="EU66" s="456">
        <f t="shared" si="24"/>
        <v>49</v>
      </c>
      <c r="EV66" s="456">
        <f t="shared" si="25"/>
        <v>0</v>
      </c>
      <c r="EW66" s="456">
        <f t="shared" si="26"/>
        <v>30</v>
      </c>
      <c r="EX66" s="456">
        <f t="shared" si="27"/>
        <v>0</v>
      </c>
      <c r="EY66" s="460">
        <f t="shared" si="28"/>
        <v>10</v>
      </c>
      <c r="EZ66" s="460">
        <f t="shared" si="29"/>
        <v>0</v>
      </c>
      <c r="FA66" s="447">
        <f t="shared" si="30"/>
        <v>307023.62</v>
      </c>
      <c r="FB66" s="447">
        <v>0</v>
      </c>
      <c r="FC66" s="447">
        <f t="shared" si="31"/>
        <v>637023.62</v>
      </c>
      <c r="FD66" s="447">
        <f t="shared" si="32"/>
        <v>573321.26</v>
      </c>
      <c r="FE66" s="447">
        <f t="shared" si="33"/>
        <v>30664.252</v>
      </c>
      <c r="FF66" s="447">
        <f t="shared" si="34"/>
        <v>63702.36</v>
      </c>
      <c r="FG66" s="463">
        <v>100000</v>
      </c>
      <c r="FH66" s="447">
        <f t="shared" si="35"/>
        <v>194366.61</v>
      </c>
      <c r="FI66" s="447">
        <v>0</v>
      </c>
      <c r="FJ66" s="447">
        <f t="shared" si="36"/>
        <v>442657.01</v>
      </c>
      <c r="FK66" s="464"/>
      <c r="FL66" s="447">
        <f t="shared" si="37"/>
        <v>25480.94</v>
      </c>
      <c r="FM66" s="447">
        <f t="shared" si="38"/>
        <v>3185.12</v>
      </c>
      <c r="FN66" s="447">
        <f t="shared" si="39"/>
        <v>63702.36</v>
      </c>
      <c r="FO66" s="447">
        <f t="shared" si="40"/>
        <v>92368.42</v>
      </c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</row>
    <row r="67" spans="1:463" ht="22.5" customHeight="1">
      <c r="A67" s="360">
        <v>59</v>
      </c>
      <c r="B67" s="361">
        <v>4</v>
      </c>
      <c r="C67" s="362" t="s">
        <v>261</v>
      </c>
      <c r="D67" s="363" t="s">
        <v>223</v>
      </c>
      <c r="E67" s="225" t="s">
        <v>190</v>
      </c>
      <c r="F67" s="367">
        <v>364000</v>
      </c>
      <c r="G67" s="365">
        <v>8</v>
      </c>
      <c r="H67" s="366">
        <v>4</v>
      </c>
      <c r="I67" s="373"/>
      <c r="J67" s="374"/>
      <c r="K67" s="375">
        <v>8</v>
      </c>
      <c r="L67" s="366">
        <v>2</v>
      </c>
      <c r="M67" s="373"/>
      <c r="N67" s="374"/>
      <c r="O67" s="375">
        <v>8</v>
      </c>
      <c r="P67" s="366">
        <v>4</v>
      </c>
      <c r="Q67" s="373"/>
      <c r="R67" s="374"/>
      <c r="S67" s="375">
        <v>8</v>
      </c>
      <c r="T67" s="366">
        <v>4</v>
      </c>
      <c r="U67" s="373"/>
      <c r="V67" s="374"/>
      <c r="W67" s="375">
        <v>8</v>
      </c>
      <c r="X67" s="366">
        <v>3</v>
      </c>
      <c r="Y67" s="373"/>
      <c r="Z67" s="374"/>
      <c r="AA67" s="375">
        <v>5</v>
      </c>
      <c r="AB67" s="366">
        <v>5</v>
      </c>
      <c r="AC67" s="373"/>
      <c r="AD67" s="382"/>
      <c r="AE67" s="380">
        <v>10</v>
      </c>
      <c r="AF67" s="381"/>
      <c r="AG67" s="365">
        <v>8</v>
      </c>
      <c r="AH67" s="366">
        <v>4</v>
      </c>
      <c r="AI67" s="373"/>
      <c r="AJ67" s="374"/>
      <c r="AK67" s="375">
        <v>8</v>
      </c>
      <c r="AL67" s="366">
        <v>2</v>
      </c>
      <c r="AM67" s="373"/>
      <c r="AN67" s="374"/>
      <c r="AO67" s="375">
        <v>8</v>
      </c>
      <c r="AP67" s="366">
        <v>1</v>
      </c>
      <c r="AQ67" s="373"/>
      <c r="AR67" s="374"/>
      <c r="AS67" s="375">
        <v>8</v>
      </c>
      <c r="AT67" s="366">
        <v>1</v>
      </c>
      <c r="AU67" s="373"/>
      <c r="AV67" s="374"/>
      <c r="AW67" s="375">
        <v>8</v>
      </c>
      <c r="AX67" s="366">
        <v>4</v>
      </c>
      <c r="AY67" s="373"/>
      <c r="AZ67" s="374"/>
      <c r="BA67" s="375">
        <v>5</v>
      </c>
      <c r="BB67" s="366">
        <v>5</v>
      </c>
      <c r="BC67" s="373"/>
      <c r="BD67" s="382"/>
      <c r="BE67" s="380">
        <v>12</v>
      </c>
      <c r="BF67" s="381"/>
      <c r="BG67" s="365">
        <v>8</v>
      </c>
      <c r="BH67" s="366">
        <v>4</v>
      </c>
      <c r="BI67" s="373"/>
      <c r="BJ67" s="374"/>
      <c r="BK67" s="375">
        <v>8</v>
      </c>
      <c r="BL67" s="366">
        <v>4</v>
      </c>
      <c r="BM67" s="373"/>
      <c r="BN67" s="374"/>
      <c r="BO67" s="375">
        <v>8</v>
      </c>
      <c r="BP67" s="366">
        <v>2</v>
      </c>
      <c r="BQ67" s="373"/>
      <c r="BR67" s="374"/>
      <c r="BS67" s="375">
        <v>8</v>
      </c>
      <c r="BT67" s="366">
        <v>2</v>
      </c>
      <c r="BU67" s="373"/>
      <c r="BV67" s="374"/>
      <c r="BW67" s="388">
        <v>12</v>
      </c>
      <c r="BX67" s="389"/>
      <c r="BY67" s="375">
        <v>5</v>
      </c>
      <c r="BZ67" s="366">
        <v>7</v>
      </c>
      <c r="CA67" s="373"/>
      <c r="CB67" s="382"/>
      <c r="CC67" s="380">
        <v>12</v>
      </c>
      <c r="CD67" s="381"/>
      <c r="CE67" s="398">
        <v>8</v>
      </c>
      <c r="CF67" s="366">
        <v>4</v>
      </c>
      <c r="CG67" s="373"/>
      <c r="CH67" s="399"/>
      <c r="CI67" s="365">
        <v>8</v>
      </c>
      <c r="CJ67" s="366">
        <v>4</v>
      </c>
      <c r="CK67" s="373"/>
      <c r="CL67" s="374"/>
      <c r="CM67" s="375">
        <v>8</v>
      </c>
      <c r="CN67" s="366">
        <v>4</v>
      </c>
      <c r="CO67" s="373"/>
      <c r="CP67" s="382"/>
      <c r="CQ67" s="402">
        <v>8</v>
      </c>
      <c r="CR67" s="366">
        <v>1</v>
      </c>
      <c r="CS67" s="408"/>
      <c r="CT67" s="409"/>
      <c r="CU67" s="402">
        <v>8</v>
      </c>
      <c r="CV67" s="366">
        <v>4</v>
      </c>
      <c r="CW67" s="410"/>
      <c r="CX67" s="411"/>
      <c r="CY67" s="402">
        <v>5</v>
      </c>
      <c r="CZ67" s="366">
        <v>4</v>
      </c>
      <c r="DA67" s="415"/>
      <c r="DB67" s="411"/>
      <c r="DC67" s="380">
        <v>10</v>
      </c>
      <c r="DD67" s="381"/>
      <c r="DE67" s="398">
        <v>8</v>
      </c>
      <c r="DF67" s="366">
        <v>2</v>
      </c>
      <c r="DG67" s="416"/>
      <c r="DH67" s="411"/>
      <c r="DI67" s="402">
        <v>8</v>
      </c>
      <c r="DJ67" s="366">
        <v>2</v>
      </c>
      <c r="DK67" s="416"/>
      <c r="DL67" s="411"/>
      <c r="DM67" s="424">
        <v>25</v>
      </c>
      <c r="DN67" s="424">
        <v>4</v>
      </c>
      <c r="DO67" s="424">
        <v>1</v>
      </c>
      <c r="DP67" s="425">
        <f t="shared" si="3"/>
        <v>188</v>
      </c>
      <c r="DQ67" s="427">
        <f t="shared" si="4"/>
        <v>0</v>
      </c>
      <c r="DR67" s="425">
        <f t="shared" si="5"/>
        <v>188</v>
      </c>
      <c r="DS67" s="163">
        <f t="shared" si="6"/>
        <v>25</v>
      </c>
      <c r="DT67" s="425">
        <f t="shared" si="7"/>
        <v>83</v>
      </c>
      <c r="DU67" s="427">
        <f t="shared" si="8"/>
        <v>0</v>
      </c>
      <c r="DV67" s="427">
        <f t="shared" si="9"/>
        <v>83</v>
      </c>
      <c r="DW67" s="427">
        <f t="shared" si="10"/>
        <v>44</v>
      </c>
      <c r="DX67" s="427">
        <f t="shared" si="11"/>
        <v>0</v>
      </c>
      <c r="DY67" s="427">
        <f t="shared" si="12"/>
        <v>12</v>
      </c>
      <c r="DZ67" s="427">
        <f t="shared" si="13"/>
        <v>0</v>
      </c>
      <c r="EA67" s="428">
        <f t="shared" si="14"/>
        <v>26</v>
      </c>
      <c r="EB67" s="429">
        <f t="shared" si="15"/>
        <v>83</v>
      </c>
      <c r="EC67" s="429">
        <f t="shared" si="16"/>
        <v>0</v>
      </c>
      <c r="ED67" s="429">
        <f t="shared" si="17"/>
        <v>44</v>
      </c>
      <c r="EE67" s="429">
        <f t="shared" si="18"/>
        <v>0</v>
      </c>
      <c r="EF67" s="429">
        <f t="shared" si="19"/>
        <v>12</v>
      </c>
      <c r="EG67" s="429">
        <f t="shared" si="20"/>
        <v>0</v>
      </c>
      <c r="EH67" s="441"/>
      <c r="EJ67" s="443">
        <v>63</v>
      </c>
      <c r="EK67" s="448" t="s">
        <v>261</v>
      </c>
      <c r="EL67" s="449" t="s">
        <v>223</v>
      </c>
      <c r="EM67" s="450">
        <v>364000</v>
      </c>
      <c r="EN67" s="447">
        <f t="shared" si="21"/>
        <v>14000</v>
      </c>
      <c r="EO67" s="453">
        <v>0</v>
      </c>
      <c r="EP67" s="454">
        <v>0</v>
      </c>
      <c r="EQ67" s="455">
        <v>0</v>
      </c>
      <c r="ER67" s="455">
        <v>0</v>
      </c>
      <c r="ES67" s="456">
        <f t="shared" si="22"/>
        <v>14000</v>
      </c>
      <c r="ET67" s="456">
        <f t="shared" si="23"/>
        <v>26</v>
      </c>
      <c r="EU67" s="456">
        <f t="shared" si="24"/>
        <v>83</v>
      </c>
      <c r="EV67" s="456">
        <f t="shared" si="25"/>
        <v>0</v>
      </c>
      <c r="EW67" s="456">
        <f t="shared" si="26"/>
        <v>44</v>
      </c>
      <c r="EX67" s="456">
        <f t="shared" si="27"/>
        <v>0</v>
      </c>
      <c r="EY67" s="460">
        <f t="shared" si="28"/>
        <v>12</v>
      </c>
      <c r="EZ67" s="460">
        <f t="shared" si="29"/>
        <v>0</v>
      </c>
      <c r="FA67" s="447">
        <f t="shared" si="30"/>
        <v>441500.63</v>
      </c>
      <c r="FB67" s="447">
        <v>0</v>
      </c>
      <c r="FC67" s="447">
        <f t="shared" si="31"/>
        <v>805500.63</v>
      </c>
      <c r="FD67" s="447">
        <f t="shared" si="32"/>
        <v>724950.57000000007</v>
      </c>
      <c r="FE67" s="447">
        <f t="shared" si="33"/>
        <v>60990.114000000016</v>
      </c>
      <c r="FF67" s="447">
        <f t="shared" si="34"/>
        <v>80550.06</v>
      </c>
      <c r="FG67" s="463">
        <v>100000</v>
      </c>
      <c r="FH67" s="447">
        <f t="shared" si="35"/>
        <v>241540.17</v>
      </c>
      <c r="FI67" s="447">
        <v>0</v>
      </c>
      <c r="FJ67" s="447">
        <f t="shared" si="36"/>
        <v>563960.46</v>
      </c>
      <c r="FK67" s="464"/>
      <c r="FL67" s="447">
        <f t="shared" si="37"/>
        <v>32220.03</v>
      </c>
      <c r="FM67" s="447">
        <f t="shared" si="38"/>
        <v>4027.5</v>
      </c>
      <c r="FN67" s="447">
        <f t="shared" si="39"/>
        <v>80550.06</v>
      </c>
      <c r="FO67" s="447">
        <f t="shared" si="40"/>
        <v>116797.59</v>
      </c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</row>
    <row r="68" spans="1:463" ht="22.5" customHeight="1">
      <c r="A68" s="360">
        <v>60</v>
      </c>
      <c r="B68" s="361">
        <v>6</v>
      </c>
      <c r="C68" s="362" t="s">
        <v>262</v>
      </c>
      <c r="D68" s="363" t="s">
        <v>223</v>
      </c>
      <c r="E68" s="225" t="s">
        <v>190</v>
      </c>
      <c r="F68" s="367">
        <v>325000</v>
      </c>
      <c r="G68" s="365">
        <v>8</v>
      </c>
      <c r="H68" s="366">
        <v>4</v>
      </c>
      <c r="I68" s="373"/>
      <c r="J68" s="374"/>
      <c r="K68" s="375">
        <v>8</v>
      </c>
      <c r="L68" s="366">
        <v>3</v>
      </c>
      <c r="M68" s="373"/>
      <c r="N68" s="374"/>
      <c r="O68" s="375"/>
      <c r="P68" s="366"/>
      <c r="Q68" s="373"/>
      <c r="R68" s="374"/>
      <c r="S68" s="375">
        <v>8</v>
      </c>
      <c r="T68" s="366">
        <v>2</v>
      </c>
      <c r="U68" s="373"/>
      <c r="V68" s="374"/>
      <c r="W68" s="375">
        <v>8</v>
      </c>
      <c r="X68" s="366">
        <v>2</v>
      </c>
      <c r="Y68" s="373"/>
      <c r="Z68" s="374"/>
      <c r="AA68" s="375">
        <v>5</v>
      </c>
      <c r="AB68" s="366">
        <v>4</v>
      </c>
      <c r="AC68" s="373"/>
      <c r="AD68" s="382"/>
      <c r="AE68" s="380">
        <v>9</v>
      </c>
      <c r="AF68" s="381"/>
      <c r="AG68" s="365">
        <v>8</v>
      </c>
      <c r="AH68" s="366">
        <v>3</v>
      </c>
      <c r="AI68" s="373"/>
      <c r="AJ68" s="374"/>
      <c r="AK68" s="375">
        <v>8</v>
      </c>
      <c r="AL68" s="366">
        <v>1</v>
      </c>
      <c r="AM68" s="373"/>
      <c r="AN68" s="374"/>
      <c r="AO68" s="375">
        <v>8</v>
      </c>
      <c r="AP68" s="366">
        <v>3</v>
      </c>
      <c r="AQ68" s="373"/>
      <c r="AR68" s="374"/>
      <c r="AS68" s="375">
        <v>8</v>
      </c>
      <c r="AT68" s="366">
        <v>1</v>
      </c>
      <c r="AU68" s="373"/>
      <c r="AV68" s="374"/>
      <c r="AW68" s="375">
        <v>8</v>
      </c>
      <c r="AX68" s="366">
        <v>2</v>
      </c>
      <c r="AY68" s="373"/>
      <c r="AZ68" s="374"/>
      <c r="BA68" s="375">
        <v>5</v>
      </c>
      <c r="BB68" s="366">
        <v>4</v>
      </c>
      <c r="BC68" s="373"/>
      <c r="BD68" s="382"/>
      <c r="BE68" s="380">
        <v>8</v>
      </c>
      <c r="BF68" s="381"/>
      <c r="BG68" s="365"/>
      <c r="BH68" s="366"/>
      <c r="BI68" s="373"/>
      <c r="BJ68" s="374"/>
      <c r="BK68" s="375"/>
      <c r="BL68" s="366"/>
      <c r="BM68" s="373"/>
      <c r="BN68" s="374"/>
      <c r="BO68" s="375">
        <v>8</v>
      </c>
      <c r="BP68" s="366">
        <v>2</v>
      </c>
      <c r="BQ68" s="373"/>
      <c r="BR68" s="374"/>
      <c r="BS68" s="375">
        <v>8</v>
      </c>
      <c r="BT68" s="366">
        <v>2</v>
      </c>
      <c r="BU68" s="373"/>
      <c r="BV68" s="374"/>
      <c r="BW68" s="388">
        <v>10</v>
      </c>
      <c r="BX68" s="389"/>
      <c r="BY68" s="375">
        <v>5</v>
      </c>
      <c r="BZ68" s="366">
        <v>5</v>
      </c>
      <c r="CA68" s="373"/>
      <c r="CB68" s="382"/>
      <c r="CC68" s="380">
        <v>12</v>
      </c>
      <c r="CD68" s="381"/>
      <c r="CE68" s="398">
        <v>8</v>
      </c>
      <c r="CF68" s="366">
        <v>2</v>
      </c>
      <c r="CG68" s="373"/>
      <c r="CH68" s="399"/>
      <c r="CI68" s="365">
        <v>8</v>
      </c>
      <c r="CJ68" s="366">
        <v>4</v>
      </c>
      <c r="CK68" s="373"/>
      <c r="CL68" s="374"/>
      <c r="CM68" s="375">
        <v>8</v>
      </c>
      <c r="CN68" s="366">
        <v>2</v>
      </c>
      <c r="CO68" s="373"/>
      <c r="CP68" s="382"/>
      <c r="CQ68" s="402">
        <v>8</v>
      </c>
      <c r="CR68" s="366">
        <v>2</v>
      </c>
      <c r="CS68" s="408"/>
      <c r="CT68" s="409"/>
      <c r="CU68" s="402">
        <v>8</v>
      </c>
      <c r="CV68" s="366">
        <v>2</v>
      </c>
      <c r="CW68" s="410"/>
      <c r="CX68" s="411"/>
      <c r="CY68" s="402">
        <v>5</v>
      </c>
      <c r="CZ68" s="366">
        <v>5</v>
      </c>
      <c r="DA68" s="415"/>
      <c r="DB68" s="411"/>
      <c r="DC68" s="380">
        <v>9</v>
      </c>
      <c r="DD68" s="381"/>
      <c r="DE68" s="398">
        <v>8</v>
      </c>
      <c r="DF68" s="366">
        <v>1</v>
      </c>
      <c r="DG68" s="416"/>
      <c r="DH68" s="411"/>
      <c r="DI68" s="402">
        <v>8</v>
      </c>
      <c r="DJ68" s="366">
        <v>1</v>
      </c>
      <c r="DK68" s="416"/>
      <c r="DL68" s="411"/>
      <c r="DM68" s="424">
        <v>25</v>
      </c>
      <c r="DN68" s="424">
        <v>4</v>
      </c>
      <c r="DO68" s="424">
        <v>1</v>
      </c>
      <c r="DP68" s="425">
        <f t="shared" si="3"/>
        <v>164</v>
      </c>
      <c r="DQ68" s="427">
        <f t="shared" si="4"/>
        <v>0</v>
      </c>
      <c r="DR68" s="425">
        <f t="shared" si="5"/>
        <v>164</v>
      </c>
      <c r="DS68" s="163">
        <f t="shared" si="6"/>
        <v>22</v>
      </c>
      <c r="DT68" s="425">
        <f t="shared" si="7"/>
        <v>57</v>
      </c>
      <c r="DU68" s="427">
        <f t="shared" si="8"/>
        <v>0</v>
      </c>
      <c r="DV68" s="427">
        <f t="shared" si="9"/>
        <v>57</v>
      </c>
      <c r="DW68" s="427">
        <f t="shared" si="10"/>
        <v>38</v>
      </c>
      <c r="DX68" s="427">
        <f t="shared" si="11"/>
        <v>0</v>
      </c>
      <c r="DY68" s="427">
        <f t="shared" si="12"/>
        <v>10</v>
      </c>
      <c r="DZ68" s="427">
        <f t="shared" si="13"/>
        <v>0</v>
      </c>
      <c r="EA68" s="428">
        <f t="shared" si="14"/>
        <v>23</v>
      </c>
      <c r="EB68" s="429">
        <f t="shared" si="15"/>
        <v>57</v>
      </c>
      <c r="EC68" s="429">
        <f t="shared" si="16"/>
        <v>0</v>
      </c>
      <c r="ED68" s="429">
        <f t="shared" si="17"/>
        <v>38</v>
      </c>
      <c r="EE68" s="429">
        <f t="shared" si="18"/>
        <v>0</v>
      </c>
      <c r="EF68" s="429">
        <f t="shared" si="19"/>
        <v>10</v>
      </c>
      <c r="EG68" s="429">
        <f t="shared" si="20"/>
        <v>0</v>
      </c>
      <c r="EH68" s="441"/>
      <c r="EJ68" s="443">
        <v>64</v>
      </c>
      <c r="EK68" s="448" t="s">
        <v>262</v>
      </c>
      <c r="EL68" s="449" t="s">
        <v>223</v>
      </c>
      <c r="EM68" s="450">
        <v>325000</v>
      </c>
      <c r="EN68" s="447">
        <f t="shared" si="21"/>
        <v>12500</v>
      </c>
      <c r="EO68" s="453">
        <v>0</v>
      </c>
      <c r="EP68" s="454">
        <v>0</v>
      </c>
      <c r="EQ68" s="455">
        <v>0</v>
      </c>
      <c r="ER68" s="455">
        <v>0</v>
      </c>
      <c r="ES68" s="456">
        <f t="shared" si="22"/>
        <v>12500</v>
      </c>
      <c r="ET68" s="456">
        <f t="shared" si="23"/>
        <v>23</v>
      </c>
      <c r="EU68" s="456">
        <f t="shared" si="24"/>
        <v>57</v>
      </c>
      <c r="EV68" s="456">
        <f t="shared" si="25"/>
        <v>0</v>
      </c>
      <c r="EW68" s="456">
        <f t="shared" si="26"/>
        <v>38</v>
      </c>
      <c r="EX68" s="456">
        <f t="shared" si="27"/>
        <v>0</v>
      </c>
      <c r="EY68" s="460">
        <f t="shared" si="28"/>
        <v>10</v>
      </c>
      <c r="EZ68" s="460">
        <f t="shared" si="29"/>
        <v>0</v>
      </c>
      <c r="FA68" s="447">
        <f t="shared" si="30"/>
        <v>302523.27</v>
      </c>
      <c r="FB68" s="447">
        <v>0</v>
      </c>
      <c r="FC68" s="447">
        <f t="shared" si="31"/>
        <v>590023.27</v>
      </c>
      <c r="FD68" s="447">
        <f t="shared" si="32"/>
        <v>531020.94000000006</v>
      </c>
      <c r="FE68" s="447">
        <f t="shared" si="33"/>
        <v>22204.188000000013</v>
      </c>
      <c r="FF68" s="447">
        <f t="shared" si="34"/>
        <v>59002.33</v>
      </c>
      <c r="FG68" s="463">
        <v>100000</v>
      </c>
      <c r="FH68" s="447">
        <f t="shared" si="35"/>
        <v>181206.52</v>
      </c>
      <c r="FI68" s="447">
        <v>0</v>
      </c>
      <c r="FJ68" s="447">
        <f t="shared" si="36"/>
        <v>408816.75</v>
      </c>
      <c r="FK68" s="464"/>
      <c r="FL68" s="447">
        <f t="shared" si="37"/>
        <v>23600.93</v>
      </c>
      <c r="FM68" s="447">
        <f t="shared" si="38"/>
        <v>2950.12</v>
      </c>
      <c r="FN68" s="447">
        <f t="shared" si="39"/>
        <v>59002.33</v>
      </c>
      <c r="FO68" s="447">
        <f t="shared" si="40"/>
        <v>85553.38</v>
      </c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</row>
    <row r="69" spans="1:463" ht="22.5" customHeight="1">
      <c r="A69" s="360">
        <v>61</v>
      </c>
      <c r="B69" s="361">
        <v>4</v>
      </c>
      <c r="C69" s="362" t="s">
        <v>263</v>
      </c>
      <c r="D69" s="363" t="s">
        <v>223</v>
      </c>
      <c r="E69" s="225" t="s">
        <v>190</v>
      </c>
      <c r="F69" s="367">
        <v>351000</v>
      </c>
      <c r="G69" s="365">
        <v>8</v>
      </c>
      <c r="H69" s="366">
        <v>4</v>
      </c>
      <c r="I69" s="373"/>
      <c r="J69" s="374"/>
      <c r="K69" s="375">
        <v>8</v>
      </c>
      <c r="L69" s="366">
        <v>1</v>
      </c>
      <c r="M69" s="373"/>
      <c r="N69" s="374"/>
      <c r="O69" s="375">
        <v>8</v>
      </c>
      <c r="P69" s="366">
        <v>4</v>
      </c>
      <c r="Q69" s="373"/>
      <c r="R69" s="374"/>
      <c r="S69" s="375">
        <v>8</v>
      </c>
      <c r="T69" s="366">
        <v>4</v>
      </c>
      <c r="U69" s="373"/>
      <c r="V69" s="374"/>
      <c r="W69" s="375">
        <v>8</v>
      </c>
      <c r="X69" s="366">
        <v>3</v>
      </c>
      <c r="Y69" s="373"/>
      <c r="Z69" s="374"/>
      <c r="AA69" s="375">
        <v>5</v>
      </c>
      <c r="AB69" s="366">
        <v>5</v>
      </c>
      <c r="AC69" s="373"/>
      <c r="AD69" s="382"/>
      <c r="AE69" s="380">
        <v>10</v>
      </c>
      <c r="AF69" s="381"/>
      <c r="AG69" s="365">
        <v>8</v>
      </c>
      <c r="AH69" s="366">
        <v>4</v>
      </c>
      <c r="AI69" s="373"/>
      <c r="AJ69" s="374"/>
      <c r="AK69" s="375">
        <v>8</v>
      </c>
      <c r="AL69" s="366">
        <v>2</v>
      </c>
      <c r="AM69" s="373"/>
      <c r="AN69" s="374"/>
      <c r="AO69" s="375">
        <v>8</v>
      </c>
      <c r="AP69" s="366">
        <v>1</v>
      </c>
      <c r="AQ69" s="373"/>
      <c r="AR69" s="374"/>
      <c r="AS69" s="375">
        <v>8</v>
      </c>
      <c r="AT69" s="366">
        <v>3</v>
      </c>
      <c r="AU69" s="373"/>
      <c r="AV69" s="374"/>
      <c r="AW69" s="375">
        <v>8</v>
      </c>
      <c r="AX69" s="366">
        <v>4</v>
      </c>
      <c r="AY69" s="373"/>
      <c r="AZ69" s="374"/>
      <c r="BA69" s="375">
        <v>5</v>
      </c>
      <c r="BB69" s="366">
        <v>5</v>
      </c>
      <c r="BC69" s="373"/>
      <c r="BD69" s="382"/>
      <c r="BE69" s="380">
        <v>12</v>
      </c>
      <c r="BF69" s="381"/>
      <c r="BG69" s="365">
        <v>8</v>
      </c>
      <c r="BH69" s="366">
        <v>4</v>
      </c>
      <c r="BI69" s="373"/>
      <c r="BJ69" s="374"/>
      <c r="BK69" s="375">
        <v>8</v>
      </c>
      <c r="BL69" s="366">
        <v>4</v>
      </c>
      <c r="BM69" s="373"/>
      <c r="BN69" s="374"/>
      <c r="BO69" s="375">
        <v>8</v>
      </c>
      <c r="BP69" s="366">
        <v>2</v>
      </c>
      <c r="BQ69" s="373"/>
      <c r="BR69" s="374"/>
      <c r="BS69" s="375">
        <v>8</v>
      </c>
      <c r="BT69" s="366">
        <v>2</v>
      </c>
      <c r="BU69" s="373"/>
      <c r="BV69" s="374"/>
      <c r="BW69" s="388">
        <v>12</v>
      </c>
      <c r="BX69" s="389"/>
      <c r="BY69" s="375">
        <v>5</v>
      </c>
      <c r="BZ69" s="366">
        <v>7</v>
      </c>
      <c r="CA69" s="373"/>
      <c r="CB69" s="382"/>
      <c r="CC69" s="380">
        <v>12</v>
      </c>
      <c r="CD69" s="381"/>
      <c r="CE69" s="398">
        <v>8</v>
      </c>
      <c r="CF69" s="366">
        <v>4</v>
      </c>
      <c r="CG69" s="373"/>
      <c r="CH69" s="399"/>
      <c r="CI69" s="365">
        <v>8</v>
      </c>
      <c r="CJ69" s="366">
        <v>4</v>
      </c>
      <c r="CK69" s="373"/>
      <c r="CL69" s="374"/>
      <c r="CM69" s="375">
        <v>8</v>
      </c>
      <c r="CN69" s="366">
        <v>4</v>
      </c>
      <c r="CO69" s="373"/>
      <c r="CP69" s="382"/>
      <c r="CQ69" s="402">
        <v>8</v>
      </c>
      <c r="CR69" s="366">
        <v>1</v>
      </c>
      <c r="CS69" s="408"/>
      <c r="CT69" s="409"/>
      <c r="CU69" s="402">
        <v>8</v>
      </c>
      <c r="CV69" s="366">
        <v>4</v>
      </c>
      <c r="CW69" s="410"/>
      <c r="CX69" s="411"/>
      <c r="CY69" s="402">
        <v>5</v>
      </c>
      <c r="CZ69" s="366">
        <v>6</v>
      </c>
      <c r="DA69" s="415"/>
      <c r="DB69" s="411"/>
      <c r="DC69" s="380">
        <v>10</v>
      </c>
      <c r="DD69" s="381"/>
      <c r="DE69" s="398">
        <v>8</v>
      </c>
      <c r="DF69" s="366">
        <v>2</v>
      </c>
      <c r="DG69" s="416"/>
      <c r="DH69" s="411"/>
      <c r="DI69" s="402">
        <v>8</v>
      </c>
      <c r="DJ69" s="366">
        <v>2</v>
      </c>
      <c r="DK69" s="416"/>
      <c r="DL69" s="411"/>
      <c r="DM69" s="424">
        <v>25</v>
      </c>
      <c r="DN69" s="424">
        <v>4</v>
      </c>
      <c r="DO69" s="424">
        <v>1</v>
      </c>
      <c r="DP69" s="425">
        <f t="shared" si="3"/>
        <v>188</v>
      </c>
      <c r="DQ69" s="427">
        <f t="shared" si="4"/>
        <v>0</v>
      </c>
      <c r="DR69" s="425">
        <f t="shared" si="5"/>
        <v>188</v>
      </c>
      <c r="DS69" s="163">
        <f t="shared" si="6"/>
        <v>25</v>
      </c>
      <c r="DT69" s="425">
        <f t="shared" si="7"/>
        <v>86</v>
      </c>
      <c r="DU69" s="427">
        <f t="shared" si="8"/>
        <v>0</v>
      </c>
      <c r="DV69" s="427">
        <f t="shared" si="9"/>
        <v>86</v>
      </c>
      <c r="DW69" s="427">
        <f t="shared" si="10"/>
        <v>44</v>
      </c>
      <c r="DX69" s="427">
        <f t="shared" si="11"/>
        <v>0</v>
      </c>
      <c r="DY69" s="427">
        <f t="shared" si="12"/>
        <v>12</v>
      </c>
      <c r="DZ69" s="427">
        <f t="shared" si="13"/>
        <v>0</v>
      </c>
      <c r="EA69" s="428">
        <f t="shared" si="14"/>
        <v>26</v>
      </c>
      <c r="EB69" s="429">
        <f t="shared" si="15"/>
        <v>86</v>
      </c>
      <c r="EC69" s="429">
        <f t="shared" si="16"/>
        <v>0</v>
      </c>
      <c r="ED69" s="429">
        <f t="shared" si="17"/>
        <v>44</v>
      </c>
      <c r="EE69" s="429">
        <f t="shared" si="18"/>
        <v>0</v>
      </c>
      <c r="EF69" s="429">
        <f t="shared" si="19"/>
        <v>12</v>
      </c>
      <c r="EG69" s="429">
        <f t="shared" si="20"/>
        <v>0</v>
      </c>
      <c r="EH69" s="441"/>
      <c r="EJ69" s="443">
        <v>65</v>
      </c>
      <c r="EK69" s="448" t="s">
        <v>263</v>
      </c>
      <c r="EL69" s="449" t="s">
        <v>223</v>
      </c>
      <c r="EM69" s="450">
        <v>351000</v>
      </c>
      <c r="EN69" s="447">
        <f t="shared" si="21"/>
        <v>13500</v>
      </c>
      <c r="EO69" s="453">
        <v>0</v>
      </c>
      <c r="EP69" s="454">
        <v>0</v>
      </c>
      <c r="EQ69" s="455">
        <v>0</v>
      </c>
      <c r="ER69" s="455">
        <v>0</v>
      </c>
      <c r="ES69" s="456">
        <f t="shared" si="22"/>
        <v>13500</v>
      </c>
      <c r="ET69" s="456">
        <f t="shared" si="23"/>
        <v>26</v>
      </c>
      <c r="EU69" s="456">
        <f t="shared" si="24"/>
        <v>86</v>
      </c>
      <c r="EV69" s="456">
        <f t="shared" si="25"/>
        <v>0</v>
      </c>
      <c r="EW69" s="456">
        <f t="shared" si="26"/>
        <v>44</v>
      </c>
      <c r="EX69" s="456">
        <f t="shared" si="27"/>
        <v>0</v>
      </c>
      <c r="EY69" s="460">
        <f t="shared" si="28"/>
        <v>12</v>
      </c>
      <c r="EZ69" s="460">
        <f t="shared" si="29"/>
        <v>0</v>
      </c>
      <c r="FA69" s="447">
        <f t="shared" si="30"/>
        <v>433833.37</v>
      </c>
      <c r="FB69" s="447">
        <v>0</v>
      </c>
      <c r="FC69" s="447">
        <f t="shared" si="31"/>
        <v>784833.37</v>
      </c>
      <c r="FD69" s="447">
        <f t="shared" si="32"/>
        <v>706350.03</v>
      </c>
      <c r="FE69" s="447">
        <f t="shared" si="33"/>
        <v>57270.006000000008</v>
      </c>
      <c r="FF69" s="447">
        <f t="shared" si="34"/>
        <v>78483.34</v>
      </c>
      <c r="FG69" s="463">
        <v>100000</v>
      </c>
      <c r="FH69" s="447">
        <f t="shared" si="35"/>
        <v>235753.35</v>
      </c>
      <c r="FI69" s="447">
        <v>0</v>
      </c>
      <c r="FJ69" s="447">
        <f t="shared" si="36"/>
        <v>549080.02</v>
      </c>
      <c r="FK69" s="464"/>
      <c r="FL69" s="447">
        <f t="shared" si="37"/>
        <v>31393.33</v>
      </c>
      <c r="FM69" s="447">
        <f t="shared" si="38"/>
        <v>3924.17</v>
      </c>
      <c r="FN69" s="447">
        <f t="shared" si="39"/>
        <v>78483.34</v>
      </c>
      <c r="FO69" s="447">
        <f t="shared" si="40"/>
        <v>113800.84</v>
      </c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</row>
    <row r="70" spans="1:463" ht="22.5" customHeight="1">
      <c r="A70" s="360">
        <v>62</v>
      </c>
      <c r="B70" s="361">
        <v>4</v>
      </c>
      <c r="C70" s="362" t="s">
        <v>264</v>
      </c>
      <c r="D70" s="363" t="s">
        <v>194</v>
      </c>
      <c r="E70" s="225" t="s">
        <v>190</v>
      </c>
      <c r="F70" s="367">
        <v>325000</v>
      </c>
      <c r="G70" s="365">
        <v>8</v>
      </c>
      <c r="H70" s="366"/>
      <c r="I70" s="373"/>
      <c r="J70" s="374"/>
      <c r="K70" s="375">
        <v>8</v>
      </c>
      <c r="L70" s="366">
        <v>2</v>
      </c>
      <c r="M70" s="373"/>
      <c r="N70" s="374"/>
      <c r="O70" s="375">
        <v>8</v>
      </c>
      <c r="P70" s="366">
        <v>2</v>
      </c>
      <c r="Q70" s="373"/>
      <c r="R70" s="374"/>
      <c r="S70" s="375">
        <v>8</v>
      </c>
      <c r="T70" s="366">
        <v>3</v>
      </c>
      <c r="U70" s="373"/>
      <c r="V70" s="374"/>
      <c r="W70" s="375">
        <v>8</v>
      </c>
      <c r="X70" s="366">
        <v>4</v>
      </c>
      <c r="Y70" s="373"/>
      <c r="Z70" s="374"/>
      <c r="AA70" s="375">
        <v>5</v>
      </c>
      <c r="AB70" s="366">
        <v>3</v>
      </c>
      <c r="AC70" s="373"/>
      <c r="AD70" s="382"/>
      <c r="AE70" s="380">
        <v>8</v>
      </c>
      <c r="AF70" s="381"/>
      <c r="AG70" s="365">
        <v>8</v>
      </c>
      <c r="AH70" s="366">
        <v>4</v>
      </c>
      <c r="AI70" s="373"/>
      <c r="AJ70" s="374"/>
      <c r="AK70" s="375">
        <v>8</v>
      </c>
      <c r="AL70" s="366">
        <v>4</v>
      </c>
      <c r="AM70" s="373"/>
      <c r="AN70" s="374"/>
      <c r="AO70" s="375">
        <v>8</v>
      </c>
      <c r="AP70" s="366"/>
      <c r="AQ70" s="373"/>
      <c r="AR70" s="374"/>
      <c r="AS70" s="375">
        <v>8</v>
      </c>
      <c r="AT70" s="366"/>
      <c r="AU70" s="373"/>
      <c r="AV70" s="374"/>
      <c r="AW70" s="375">
        <v>8</v>
      </c>
      <c r="AX70" s="366"/>
      <c r="AY70" s="373"/>
      <c r="AZ70" s="374"/>
      <c r="BA70" s="375">
        <v>5</v>
      </c>
      <c r="BB70" s="366">
        <v>3</v>
      </c>
      <c r="BC70" s="373"/>
      <c r="BD70" s="382"/>
      <c r="BE70" s="380">
        <v>8</v>
      </c>
      <c r="BF70" s="381"/>
      <c r="BG70" s="365">
        <v>8</v>
      </c>
      <c r="BH70" s="366">
        <v>2</v>
      </c>
      <c r="BI70" s="373"/>
      <c r="BJ70" s="374"/>
      <c r="BK70" s="375">
        <v>8</v>
      </c>
      <c r="BL70" s="366">
        <v>2</v>
      </c>
      <c r="BM70" s="373"/>
      <c r="BN70" s="374"/>
      <c r="BO70" s="375">
        <v>8</v>
      </c>
      <c r="BP70" s="366">
        <v>3</v>
      </c>
      <c r="BQ70" s="373"/>
      <c r="BR70" s="374"/>
      <c r="BS70" s="375">
        <v>8</v>
      </c>
      <c r="BT70" s="366">
        <v>6</v>
      </c>
      <c r="BU70" s="373"/>
      <c r="BV70" s="374"/>
      <c r="BW70" s="388">
        <v>11</v>
      </c>
      <c r="BX70" s="389"/>
      <c r="BY70" s="375">
        <v>5</v>
      </c>
      <c r="BZ70" s="366">
        <v>3</v>
      </c>
      <c r="CA70" s="373"/>
      <c r="CB70" s="382"/>
      <c r="CC70" s="380">
        <v>8</v>
      </c>
      <c r="CD70" s="381"/>
      <c r="CE70" s="398">
        <v>8</v>
      </c>
      <c r="CF70" s="366">
        <v>2</v>
      </c>
      <c r="CG70" s="373"/>
      <c r="CH70" s="399"/>
      <c r="CI70" s="365">
        <v>8</v>
      </c>
      <c r="CJ70" s="366">
        <v>2</v>
      </c>
      <c r="CK70" s="373"/>
      <c r="CL70" s="374"/>
      <c r="CM70" s="375">
        <v>8</v>
      </c>
      <c r="CN70" s="366">
        <v>3</v>
      </c>
      <c r="CO70" s="373"/>
      <c r="CP70" s="382"/>
      <c r="CQ70" s="402">
        <v>8</v>
      </c>
      <c r="CR70" s="366">
        <v>1</v>
      </c>
      <c r="CS70" s="408"/>
      <c r="CT70" s="409"/>
      <c r="CU70" s="402">
        <v>8</v>
      </c>
      <c r="CV70" s="366"/>
      <c r="CW70" s="410"/>
      <c r="CX70" s="411"/>
      <c r="CY70" s="402">
        <v>5</v>
      </c>
      <c r="CZ70" s="366">
        <v>5</v>
      </c>
      <c r="DA70" s="415"/>
      <c r="DB70" s="411"/>
      <c r="DC70" s="380">
        <v>10</v>
      </c>
      <c r="DD70" s="381"/>
      <c r="DE70" s="398">
        <v>8</v>
      </c>
      <c r="DF70" s="366">
        <v>3</v>
      </c>
      <c r="DG70" s="416"/>
      <c r="DH70" s="411"/>
      <c r="DI70" s="402">
        <v>8</v>
      </c>
      <c r="DJ70" s="366"/>
      <c r="DK70" s="416"/>
      <c r="DL70" s="411"/>
      <c r="DM70" s="424">
        <v>25</v>
      </c>
      <c r="DN70" s="424">
        <v>4</v>
      </c>
      <c r="DO70" s="424">
        <v>1</v>
      </c>
      <c r="DP70" s="425">
        <f t="shared" si="3"/>
        <v>188</v>
      </c>
      <c r="DQ70" s="427">
        <f t="shared" si="4"/>
        <v>0</v>
      </c>
      <c r="DR70" s="425">
        <f t="shared" si="5"/>
        <v>188</v>
      </c>
      <c r="DS70" s="163">
        <f t="shared" si="6"/>
        <v>25</v>
      </c>
      <c r="DT70" s="425">
        <f t="shared" si="7"/>
        <v>57</v>
      </c>
      <c r="DU70" s="427">
        <f t="shared" si="8"/>
        <v>0</v>
      </c>
      <c r="DV70" s="427">
        <f t="shared" si="9"/>
        <v>57</v>
      </c>
      <c r="DW70" s="427">
        <f t="shared" si="10"/>
        <v>34</v>
      </c>
      <c r="DX70" s="427">
        <f t="shared" si="11"/>
        <v>0</v>
      </c>
      <c r="DY70" s="427">
        <f t="shared" si="12"/>
        <v>11</v>
      </c>
      <c r="DZ70" s="427">
        <f t="shared" si="13"/>
        <v>0</v>
      </c>
      <c r="EA70" s="428">
        <f t="shared" si="14"/>
        <v>26</v>
      </c>
      <c r="EB70" s="429">
        <f t="shared" si="15"/>
        <v>57</v>
      </c>
      <c r="EC70" s="429">
        <f t="shared" si="16"/>
        <v>0</v>
      </c>
      <c r="ED70" s="429">
        <f t="shared" si="17"/>
        <v>34</v>
      </c>
      <c r="EE70" s="429">
        <f t="shared" si="18"/>
        <v>0</v>
      </c>
      <c r="EF70" s="429">
        <f t="shared" si="19"/>
        <v>11</v>
      </c>
      <c r="EG70" s="429">
        <f t="shared" si="20"/>
        <v>0</v>
      </c>
      <c r="EH70" s="441"/>
      <c r="EJ70" s="443">
        <v>67</v>
      </c>
      <c r="EK70" s="448" t="s">
        <v>264</v>
      </c>
      <c r="EL70" s="449" t="s">
        <v>194</v>
      </c>
      <c r="EM70" s="450">
        <v>325000</v>
      </c>
      <c r="EN70" s="447">
        <f t="shared" si="21"/>
        <v>12500</v>
      </c>
      <c r="EO70" s="453">
        <v>0</v>
      </c>
      <c r="EP70" s="454">
        <v>0</v>
      </c>
      <c r="EQ70" s="455">
        <v>0</v>
      </c>
      <c r="ER70" s="455">
        <v>0</v>
      </c>
      <c r="ES70" s="456">
        <f t="shared" si="22"/>
        <v>12500</v>
      </c>
      <c r="ET70" s="456">
        <f t="shared" si="23"/>
        <v>26</v>
      </c>
      <c r="EU70" s="456">
        <f t="shared" si="24"/>
        <v>57</v>
      </c>
      <c r="EV70" s="456">
        <f t="shared" si="25"/>
        <v>0</v>
      </c>
      <c r="EW70" s="456">
        <f t="shared" si="26"/>
        <v>34</v>
      </c>
      <c r="EX70" s="456">
        <f t="shared" si="27"/>
        <v>0</v>
      </c>
      <c r="EY70" s="460">
        <f t="shared" si="28"/>
        <v>11</v>
      </c>
      <c r="EZ70" s="460">
        <f t="shared" si="29"/>
        <v>0</v>
      </c>
      <c r="FA70" s="447">
        <f t="shared" si="30"/>
        <v>292522.5</v>
      </c>
      <c r="FB70" s="447">
        <v>0</v>
      </c>
      <c r="FC70" s="447">
        <f t="shared" si="31"/>
        <v>617522.5</v>
      </c>
      <c r="FD70" s="447">
        <f t="shared" si="32"/>
        <v>555770.25</v>
      </c>
      <c r="FE70" s="447">
        <f t="shared" si="33"/>
        <v>27154.05</v>
      </c>
      <c r="FF70" s="447">
        <f t="shared" si="34"/>
        <v>61752.25</v>
      </c>
      <c r="FG70" s="463">
        <v>100000</v>
      </c>
      <c r="FH70" s="447">
        <f t="shared" si="35"/>
        <v>188906.3</v>
      </c>
      <c r="FI70" s="447">
        <v>0</v>
      </c>
      <c r="FJ70" s="447">
        <f t="shared" si="36"/>
        <v>428616.2</v>
      </c>
      <c r="FK70" s="464"/>
      <c r="FL70" s="447">
        <f t="shared" si="37"/>
        <v>24700.9</v>
      </c>
      <c r="FM70" s="447">
        <f t="shared" si="38"/>
        <v>3087.61</v>
      </c>
      <c r="FN70" s="447">
        <f t="shared" si="39"/>
        <v>61752.25</v>
      </c>
      <c r="FO70" s="447">
        <f t="shared" si="40"/>
        <v>89540.760000000009</v>
      </c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</row>
    <row r="71" spans="1:463" ht="22.5" customHeight="1">
      <c r="A71" s="360">
        <v>63</v>
      </c>
      <c r="B71" s="361">
        <v>4</v>
      </c>
      <c r="C71" s="362" t="s">
        <v>265</v>
      </c>
      <c r="D71" s="363" t="s">
        <v>204</v>
      </c>
      <c r="E71" s="225" t="s">
        <v>190</v>
      </c>
      <c r="F71" s="367">
        <v>364000</v>
      </c>
      <c r="G71" s="365">
        <v>8</v>
      </c>
      <c r="H71" s="366">
        <v>4</v>
      </c>
      <c r="I71" s="373"/>
      <c r="J71" s="374"/>
      <c r="K71" s="375">
        <v>8</v>
      </c>
      <c r="L71" s="366">
        <v>1</v>
      </c>
      <c r="M71" s="373"/>
      <c r="N71" s="374"/>
      <c r="O71" s="375">
        <v>8</v>
      </c>
      <c r="P71" s="366">
        <v>4</v>
      </c>
      <c r="Q71" s="373"/>
      <c r="R71" s="374"/>
      <c r="S71" s="375">
        <v>8</v>
      </c>
      <c r="T71" s="366">
        <v>4</v>
      </c>
      <c r="U71" s="373"/>
      <c r="V71" s="374"/>
      <c r="W71" s="375">
        <v>8</v>
      </c>
      <c r="X71" s="366">
        <v>3</v>
      </c>
      <c r="Y71" s="373"/>
      <c r="Z71" s="374"/>
      <c r="AA71" s="375">
        <v>5</v>
      </c>
      <c r="AB71" s="366">
        <v>6</v>
      </c>
      <c r="AC71" s="373"/>
      <c r="AD71" s="382"/>
      <c r="AE71" s="380">
        <v>10</v>
      </c>
      <c r="AF71" s="381"/>
      <c r="AG71" s="365">
        <v>8</v>
      </c>
      <c r="AH71" s="366">
        <v>4</v>
      </c>
      <c r="AI71" s="373"/>
      <c r="AJ71" s="374"/>
      <c r="AK71" s="375">
        <v>8</v>
      </c>
      <c r="AL71" s="366">
        <v>3</v>
      </c>
      <c r="AM71" s="373"/>
      <c r="AN71" s="374"/>
      <c r="AO71" s="375">
        <v>8</v>
      </c>
      <c r="AP71" s="366">
        <v>1</v>
      </c>
      <c r="AQ71" s="373"/>
      <c r="AR71" s="374"/>
      <c r="AS71" s="375">
        <v>8</v>
      </c>
      <c r="AT71" s="366">
        <v>1</v>
      </c>
      <c r="AU71" s="373"/>
      <c r="AV71" s="374"/>
      <c r="AW71" s="375">
        <v>8</v>
      </c>
      <c r="AX71" s="366">
        <v>4</v>
      </c>
      <c r="AY71" s="373"/>
      <c r="AZ71" s="374"/>
      <c r="BA71" s="375">
        <v>5</v>
      </c>
      <c r="BB71" s="366">
        <v>5</v>
      </c>
      <c r="BC71" s="373"/>
      <c r="BD71" s="382"/>
      <c r="BE71" s="380">
        <v>12</v>
      </c>
      <c r="BF71" s="381"/>
      <c r="BG71" s="365">
        <v>8</v>
      </c>
      <c r="BH71" s="366">
        <v>4</v>
      </c>
      <c r="BI71" s="373"/>
      <c r="BJ71" s="374"/>
      <c r="BK71" s="375">
        <v>8</v>
      </c>
      <c r="BL71" s="366">
        <v>4</v>
      </c>
      <c r="BM71" s="373"/>
      <c r="BN71" s="374"/>
      <c r="BO71" s="375">
        <v>8</v>
      </c>
      <c r="BP71" s="366">
        <v>2</v>
      </c>
      <c r="BQ71" s="373"/>
      <c r="BR71" s="374"/>
      <c r="BS71" s="375">
        <v>8</v>
      </c>
      <c r="BT71" s="366">
        <v>2</v>
      </c>
      <c r="BU71" s="373"/>
      <c r="BV71" s="374"/>
      <c r="BW71" s="388">
        <v>12</v>
      </c>
      <c r="BX71" s="389"/>
      <c r="BY71" s="375">
        <v>5</v>
      </c>
      <c r="BZ71" s="366">
        <v>5</v>
      </c>
      <c r="CA71" s="373"/>
      <c r="CB71" s="382"/>
      <c r="CC71" s="380">
        <v>12</v>
      </c>
      <c r="CD71" s="381"/>
      <c r="CE71" s="398">
        <v>8</v>
      </c>
      <c r="CF71" s="366">
        <v>4</v>
      </c>
      <c r="CG71" s="373"/>
      <c r="CH71" s="399"/>
      <c r="CI71" s="365">
        <v>8</v>
      </c>
      <c r="CJ71" s="366">
        <v>4</v>
      </c>
      <c r="CK71" s="373"/>
      <c r="CL71" s="374"/>
      <c r="CM71" s="375">
        <v>8</v>
      </c>
      <c r="CN71" s="366">
        <v>4</v>
      </c>
      <c r="CO71" s="373"/>
      <c r="CP71" s="382"/>
      <c r="CQ71" s="402">
        <v>8</v>
      </c>
      <c r="CR71" s="366">
        <v>1</v>
      </c>
      <c r="CS71" s="408"/>
      <c r="CT71" s="409"/>
      <c r="CU71" s="402">
        <v>8</v>
      </c>
      <c r="CV71" s="366">
        <v>4</v>
      </c>
      <c r="CW71" s="410"/>
      <c r="CX71" s="411"/>
      <c r="CY71" s="402">
        <v>5</v>
      </c>
      <c r="CZ71" s="366">
        <v>6</v>
      </c>
      <c r="DA71" s="415"/>
      <c r="DB71" s="411"/>
      <c r="DC71" s="380">
        <v>10</v>
      </c>
      <c r="DD71" s="381"/>
      <c r="DE71" s="398">
        <v>8</v>
      </c>
      <c r="DF71" s="366">
        <v>2</v>
      </c>
      <c r="DG71" s="416"/>
      <c r="DH71" s="411"/>
      <c r="DI71" s="402">
        <v>8</v>
      </c>
      <c r="DJ71" s="366">
        <v>2</v>
      </c>
      <c r="DK71" s="416"/>
      <c r="DL71" s="411"/>
      <c r="DM71" s="424">
        <v>25</v>
      </c>
      <c r="DN71" s="424">
        <v>4</v>
      </c>
      <c r="DO71" s="424">
        <v>1</v>
      </c>
      <c r="DP71" s="425">
        <f t="shared" si="3"/>
        <v>188</v>
      </c>
      <c r="DQ71" s="427">
        <f t="shared" si="4"/>
        <v>0</v>
      </c>
      <c r="DR71" s="425">
        <f t="shared" si="5"/>
        <v>188</v>
      </c>
      <c r="DS71" s="163">
        <f t="shared" si="6"/>
        <v>25</v>
      </c>
      <c r="DT71" s="425">
        <f t="shared" si="7"/>
        <v>84</v>
      </c>
      <c r="DU71" s="427">
        <f t="shared" si="8"/>
        <v>0</v>
      </c>
      <c r="DV71" s="427">
        <f t="shared" si="9"/>
        <v>84</v>
      </c>
      <c r="DW71" s="427">
        <f t="shared" si="10"/>
        <v>44</v>
      </c>
      <c r="DX71" s="427">
        <f t="shared" si="11"/>
        <v>0</v>
      </c>
      <c r="DY71" s="427">
        <f t="shared" si="12"/>
        <v>12</v>
      </c>
      <c r="DZ71" s="427">
        <f t="shared" si="13"/>
        <v>0</v>
      </c>
      <c r="EA71" s="428">
        <f t="shared" si="14"/>
        <v>26</v>
      </c>
      <c r="EB71" s="429">
        <f t="shared" si="15"/>
        <v>84</v>
      </c>
      <c r="EC71" s="429">
        <f t="shared" si="16"/>
        <v>0</v>
      </c>
      <c r="ED71" s="429">
        <f t="shared" si="17"/>
        <v>44</v>
      </c>
      <c r="EE71" s="429">
        <f t="shared" si="18"/>
        <v>0</v>
      </c>
      <c r="EF71" s="429">
        <f t="shared" si="19"/>
        <v>12</v>
      </c>
      <c r="EG71" s="429">
        <f t="shared" si="20"/>
        <v>0</v>
      </c>
      <c r="EH71" s="441"/>
      <c r="EJ71" s="443">
        <v>68</v>
      </c>
      <c r="EK71" s="448" t="s">
        <v>265</v>
      </c>
      <c r="EL71" s="449" t="s">
        <v>204</v>
      </c>
      <c r="EM71" s="450">
        <v>364000</v>
      </c>
      <c r="EN71" s="447">
        <f t="shared" si="21"/>
        <v>14000</v>
      </c>
      <c r="EO71" s="453">
        <v>0</v>
      </c>
      <c r="EP71" s="454">
        <v>0</v>
      </c>
      <c r="EQ71" s="455">
        <v>0</v>
      </c>
      <c r="ER71" s="455">
        <v>0</v>
      </c>
      <c r="ES71" s="456">
        <f t="shared" si="22"/>
        <v>14000</v>
      </c>
      <c r="ET71" s="456">
        <f t="shared" si="23"/>
        <v>26</v>
      </c>
      <c r="EU71" s="456">
        <f t="shared" si="24"/>
        <v>84</v>
      </c>
      <c r="EV71" s="456">
        <f t="shared" si="25"/>
        <v>0</v>
      </c>
      <c r="EW71" s="456">
        <f t="shared" si="26"/>
        <v>44</v>
      </c>
      <c r="EX71" s="456">
        <f t="shared" si="27"/>
        <v>0</v>
      </c>
      <c r="EY71" s="460">
        <f t="shared" si="28"/>
        <v>12</v>
      </c>
      <c r="EZ71" s="460">
        <f t="shared" si="29"/>
        <v>0</v>
      </c>
      <c r="FA71" s="447">
        <f t="shared" si="30"/>
        <v>444300.84</v>
      </c>
      <c r="FB71" s="447">
        <v>0</v>
      </c>
      <c r="FC71" s="447">
        <f t="shared" si="31"/>
        <v>808300.84</v>
      </c>
      <c r="FD71" s="447">
        <f t="shared" si="32"/>
        <v>727470.76</v>
      </c>
      <c r="FE71" s="447">
        <f t="shared" si="33"/>
        <v>61494.152000000002</v>
      </c>
      <c r="FF71" s="447">
        <f t="shared" si="34"/>
        <v>80830.080000000002</v>
      </c>
      <c r="FG71" s="463">
        <v>100000</v>
      </c>
      <c r="FH71" s="447">
        <f t="shared" si="35"/>
        <v>242324.23</v>
      </c>
      <c r="FI71" s="447">
        <v>0</v>
      </c>
      <c r="FJ71" s="447">
        <f t="shared" si="36"/>
        <v>565976.61</v>
      </c>
      <c r="FK71" s="464"/>
      <c r="FL71" s="447">
        <f t="shared" si="37"/>
        <v>32332.03</v>
      </c>
      <c r="FM71" s="447">
        <f t="shared" si="38"/>
        <v>4041.5</v>
      </c>
      <c r="FN71" s="447">
        <f t="shared" si="39"/>
        <v>80830.080000000002</v>
      </c>
      <c r="FO71" s="447">
        <f t="shared" si="40"/>
        <v>117203.61</v>
      </c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</row>
    <row r="72" spans="1:463" ht="22.5" customHeight="1">
      <c r="A72" s="360">
        <v>64</v>
      </c>
      <c r="B72" s="361">
        <v>4</v>
      </c>
      <c r="C72" s="362" t="s">
        <v>266</v>
      </c>
      <c r="D72" s="363" t="s">
        <v>249</v>
      </c>
      <c r="E72" s="225" t="s">
        <v>190</v>
      </c>
      <c r="F72" s="367">
        <v>390000</v>
      </c>
      <c r="G72" s="365">
        <v>8</v>
      </c>
      <c r="H72" s="366"/>
      <c r="I72" s="373"/>
      <c r="J72" s="374"/>
      <c r="K72" s="375">
        <v>8</v>
      </c>
      <c r="L72" s="366"/>
      <c r="M72" s="373"/>
      <c r="N72" s="374"/>
      <c r="O72" s="375">
        <v>8</v>
      </c>
      <c r="P72" s="366"/>
      <c r="Q72" s="373"/>
      <c r="R72" s="374"/>
      <c r="S72" s="375">
        <v>8</v>
      </c>
      <c r="T72" s="366"/>
      <c r="U72" s="373"/>
      <c r="V72" s="374"/>
      <c r="W72" s="375">
        <v>8</v>
      </c>
      <c r="X72" s="366">
        <v>1</v>
      </c>
      <c r="Y72" s="373"/>
      <c r="Z72" s="374"/>
      <c r="AA72" s="375">
        <v>5</v>
      </c>
      <c r="AB72" s="366">
        <v>3</v>
      </c>
      <c r="AC72" s="373"/>
      <c r="AD72" s="382"/>
      <c r="AE72" s="380">
        <v>8</v>
      </c>
      <c r="AF72" s="381"/>
      <c r="AG72" s="365">
        <v>8</v>
      </c>
      <c r="AH72" s="366">
        <v>2</v>
      </c>
      <c r="AI72" s="373"/>
      <c r="AJ72" s="374"/>
      <c r="AK72" s="375">
        <v>8</v>
      </c>
      <c r="AL72" s="366"/>
      <c r="AM72" s="373"/>
      <c r="AN72" s="374"/>
      <c r="AO72" s="375">
        <v>8</v>
      </c>
      <c r="AP72" s="366">
        <v>2</v>
      </c>
      <c r="AQ72" s="373"/>
      <c r="AR72" s="374"/>
      <c r="AS72" s="375">
        <v>8</v>
      </c>
      <c r="AT72" s="366"/>
      <c r="AU72" s="373"/>
      <c r="AV72" s="374"/>
      <c r="AW72" s="375">
        <v>8</v>
      </c>
      <c r="AX72" s="366"/>
      <c r="AY72" s="373"/>
      <c r="AZ72" s="374"/>
      <c r="BA72" s="375">
        <v>8</v>
      </c>
      <c r="BB72" s="366">
        <v>3</v>
      </c>
      <c r="BC72" s="373"/>
      <c r="BD72" s="382"/>
      <c r="BE72" s="380">
        <v>8</v>
      </c>
      <c r="BF72" s="381"/>
      <c r="BG72" s="365">
        <v>8</v>
      </c>
      <c r="BH72" s="366"/>
      <c r="BI72" s="373"/>
      <c r="BJ72" s="374"/>
      <c r="BK72" s="375">
        <v>8</v>
      </c>
      <c r="BL72" s="366">
        <v>2</v>
      </c>
      <c r="BM72" s="373"/>
      <c r="BN72" s="374"/>
      <c r="BO72" s="375">
        <v>8</v>
      </c>
      <c r="BP72" s="366"/>
      <c r="BQ72" s="373"/>
      <c r="BR72" s="374"/>
      <c r="BS72" s="375">
        <v>8</v>
      </c>
      <c r="BT72" s="366"/>
      <c r="BU72" s="373"/>
      <c r="BV72" s="374"/>
      <c r="BW72" s="388">
        <v>8</v>
      </c>
      <c r="BX72" s="389"/>
      <c r="BY72" s="375">
        <v>5</v>
      </c>
      <c r="BZ72" s="366">
        <v>3</v>
      </c>
      <c r="CA72" s="373"/>
      <c r="CB72" s="382"/>
      <c r="CC72" s="380">
        <v>8</v>
      </c>
      <c r="CD72" s="381"/>
      <c r="CE72" s="398">
        <v>8</v>
      </c>
      <c r="CF72" s="366"/>
      <c r="CG72" s="373"/>
      <c r="CH72" s="399"/>
      <c r="CI72" s="365">
        <v>8</v>
      </c>
      <c r="CJ72" s="366">
        <v>2</v>
      </c>
      <c r="CK72" s="373"/>
      <c r="CL72" s="374"/>
      <c r="CM72" s="375">
        <v>8</v>
      </c>
      <c r="CN72" s="366"/>
      <c r="CO72" s="373"/>
      <c r="CP72" s="382"/>
      <c r="CQ72" s="402">
        <v>8</v>
      </c>
      <c r="CR72" s="366">
        <v>1</v>
      </c>
      <c r="CS72" s="408"/>
      <c r="CT72" s="409"/>
      <c r="CU72" s="402">
        <v>8</v>
      </c>
      <c r="CV72" s="366"/>
      <c r="CW72" s="410"/>
      <c r="CX72" s="411"/>
      <c r="CY72" s="402">
        <v>5</v>
      </c>
      <c r="CZ72" s="366">
        <v>5</v>
      </c>
      <c r="DA72" s="415"/>
      <c r="DB72" s="411"/>
      <c r="DC72" s="380">
        <v>10</v>
      </c>
      <c r="DD72" s="381"/>
      <c r="DE72" s="398">
        <v>8</v>
      </c>
      <c r="DF72" s="366">
        <v>2</v>
      </c>
      <c r="DG72" s="416"/>
      <c r="DH72" s="411"/>
      <c r="DI72" s="402">
        <v>8</v>
      </c>
      <c r="DJ72" s="366">
        <v>2</v>
      </c>
      <c r="DK72" s="416"/>
      <c r="DL72" s="411"/>
      <c r="DM72" s="424">
        <v>25</v>
      </c>
      <c r="DN72" s="424">
        <v>4</v>
      </c>
      <c r="DO72" s="424">
        <v>1</v>
      </c>
      <c r="DP72" s="425">
        <f t="shared" si="3"/>
        <v>191</v>
      </c>
      <c r="DQ72" s="427">
        <f t="shared" si="4"/>
        <v>0</v>
      </c>
      <c r="DR72" s="425">
        <f t="shared" si="5"/>
        <v>191</v>
      </c>
      <c r="DS72" s="163">
        <f t="shared" si="6"/>
        <v>25</v>
      </c>
      <c r="DT72" s="425">
        <f t="shared" si="7"/>
        <v>28</v>
      </c>
      <c r="DU72" s="427">
        <f t="shared" si="8"/>
        <v>0</v>
      </c>
      <c r="DV72" s="427">
        <f t="shared" si="9"/>
        <v>28</v>
      </c>
      <c r="DW72" s="427">
        <f t="shared" si="10"/>
        <v>34</v>
      </c>
      <c r="DX72" s="427">
        <f t="shared" si="11"/>
        <v>0</v>
      </c>
      <c r="DY72" s="427">
        <f t="shared" si="12"/>
        <v>8</v>
      </c>
      <c r="DZ72" s="427">
        <f t="shared" si="13"/>
        <v>0</v>
      </c>
      <c r="EA72" s="428">
        <f t="shared" si="14"/>
        <v>26</v>
      </c>
      <c r="EB72" s="429">
        <f t="shared" si="15"/>
        <v>28</v>
      </c>
      <c r="EC72" s="429">
        <f t="shared" si="16"/>
        <v>0</v>
      </c>
      <c r="ED72" s="429">
        <f t="shared" si="17"/>
        <v>34</v>
      </c>
      <c r="EE72" s="429">
        <f t="shared" si="18"/>
        <v>0</v>
      </c>
      <c r="EF72" s="429">
        <f t="shared" si="19"/>
        <v>8</v>
      </c>
      <c r="EG72" s="429">
        <f t="shared" si="20"/>
        <v>0</v>
      </c>
      <c r="EH72" s="441"/>
      <c r="EJ72" s="443">
        <v>69</v>
      </c>
      <c r="EK72" s="451" t="s">
        <v>266</v>
      </c>
      <c r="EL72" s="449" t="s">
        <v>249</v>
      </c>
      <c r="EM72" s="450">
        <v>390000</v>
      </c>
      <c r="EN72" s="447">
        <f t="shared" si="21"/>
        <v>15000</v>
      </c>
      <c r="EO72" s="453">
        <v>0</v>
      </c>
      <c r="EP72" s="454">
        <v>0</v>
      </c>
      <c r="EQ72" s="455">
        <v>0</v>
      </c>
      <c r="ER72" s="455">
        <v>0</v>
      </c>
      <c r="ES72" s="456">
        <f t="shared" si="22"/>
        <v>15000</v>
      </c>
      <c r="ET72" s="456">
        <f t="shared" si="23"/>
        <v>26</v>
      </c>
      <c r="EU72" s="456">
        <f t="shared" si="24"/>
        <v>28</v>
      </c>
      <c r="EV72" s="456">
        <f t="shared" si="25"/>
        <v>0</v>
      </c>
      <c r="EW72" s="456">
        <f t="shared" si="26"/>
        <v>34</v>
      </c>
      <c r="EX72" s="456">
        <f t="shared" si="27"/>
        <v>0</v>
      </c>
      <c r="EY72" s="460">
        <f t="shared" si="28"/>
        <v>8</v>
      </c>
      <c r="EZ72" s="460">
        <f t="shared" si="29"/>
        <v>0</v>
      </c>
      <c r="FA72" s="447">
        <f t="shared" si="30"/>
        <v>252019.39</v>
      </c>
      <c r="FB72" s="447">
        <v>0</v>
      </c>
      <c r="FC72" s="447">
        <f t="shared" si="31"/>
        <v>642019.39</v>
      </c>
      <c r="FD72" s="447">
        <f t="shared" si="32"/>
        <v>577817.44999999995</v>
      </c>
      <c r="FE72" s="447">
        <f t="shared" si="33"/>
        <v>31563.489999999991</v>
      </c>
      <c r="FF72" s="447">
        <f t="shared" si="34"/>
        <v>64201.94</v>
      </c>
      <c r="FG72" s="463">
        <v>100000</v>
      </c>
      <c r="FH72" s="447">
        <f t="shared" si="35"/>
        <v>195765.43</v>
      </c>
      <c r="FI72" s="447">
        <v>0</v>
      </c>
      <c r="FJ72" s="447">
        <f t="shared" si="36"/>
        <v>446253.96</v>
      </c>
      <c r="FK72" s="464"/>
      <c r="FL72" s="447">
        <f t="shared" si="37"/>
        <v>25680.78</v>
      </c>
      <c r="FM72" s="447">
        <f t="shared" si="38"/>
        <v>3210.1</v>
      </c>
      <c r="FN72" s="447">
        <f t="shared" si="39"/>
        <v>64201.94</v>
      </c>
      <c r="FO72" s="447">
        <f t="shared" si="40"/>
        <v>93092.82</v>
      </c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</row>
    <row r="73" spans="1:463" ht="22.5" customHeight="1">
      <c r="A73" s="360">
        <v>65</v>
      </c>
      <c r="B73" s="361">
        <v>7</v>
      </c>
      <c r="C73" s="362" t="s">
        <v>267</v>
      </c>
      <c r="D73" s="363" t="s">
        <v>253</v>
      </c>
      <c r="E73" s="225" t="s">
        <v>190</v>
      </c>
      <c r="F73" s="367">
        <v>520000</v>
      </c>
      <c r="G73" s="365">
        <v>7</v>
      </c>
      <c r="H73" s="366"/>
      <c r="I73" s="373"/>
      <c r="J73" s="374"/>
      <c r="K73" s="375">
        <v>8</v>
      </c>
      <c r="L73" s="366">
        <v>1</v>
      </c>
      <c r="M73" s="373"/>
      <c r="N73" s="374"/>
      <c r="O73" s="375">
        <v>8</v>
      </c>
      <c r="P73" s="366">
        <v>1</v>
      </c>
      <c r="Q73" s="373"/>
      <c r="R73" s="374"/>
      <c r="S73" s="375">
        <v>8</v>
      </c>
      <c r="T73" s="366">
        <v>1</v>
      </c>
      <c r="U73" s="373"/>
      <c r="V73" s="374"/>
      <c r="W73" s="375">
        <v>8</v>
      </c>
      <c r="X73" s="366">
        <v>1</v>
      </c>
      <c r="Y73" s="373"/>
      <c r="Z73" s="374"/>
      <c r="AA73" s="375">
        <v>5</v>
      </c>
      <c r="AB73" s="366">
        <v>4</v>
      </c>
      <c r="AC73" s="373"/>
      <c r="AD73" s="382"/>
      <c r="AE73" s="380">
        <v>9</v>
      </c>
      <c r="AF73" s="381"/>
      <c r="AG73" s="365">
        <v>8</v>
      </c>
      <c r="AH73" s="366">
        <v>1</v>
      </c>
      <c r="AI73" s="373"/>
      <c r="AJ73" s="374"/>
      <c r="AK73" s="375">
        <v>8</v>
      </c>
      <c r="AL73" s="366">
        <v>3</v>
      </c>
      <c r="AM73" s="373"/>
      <c r="AN73" s="374"/>
      <c r="AO73" s="375">
        <v>8</v>
      </c>
      <c r="AP73" s="366">
        <v>1</v>
      </c>
      <c r="AQ73" s="373"/>
      <c r="AR73" s="374"/>
      <c r="AS73" s="375">
        <v>8</v>
      </c>
      <c r="AT73" s="366">
        <v>1</v>
      </c>
      <c r="AU73" s="373"/>
      <c r="AV73" s="374"/>
      <c r="AW73" s="375">
        <v>8</v>
      </c>
      <c r="AX73" s="366">
        <v>1</v>
      </c>
      <c r="AY73" s="373"/>
      <c r="AZ73" s="374"/>
      <c r="BA73" s="375">
        <v>5</v>
      </c>
      <c r="BB73" s="366">
        <v>4</v>
      </c>
      <c r="BC73" s="373"/>
      <c r="BD73" s="382"/>
      <c r="BE73" s="380">
        <v>10</v>
      </c>
      <c r="BF73" s="381"/>
      <c r="BG73" s="365">
        <v>8</v>
      </c>
      <c r="BH73" s="366"/>
      <c r="BI73" s="373"/>
      <c r="BJ73" s="374"/>
      <c r="BK73" s="375">
        <v>8</v>
      </c>
      <c r="BL73" s="366">
        <v>1</v>
      </c>
      <c r="BM73" s="373"/>
      <c r="BN73" s="374"/>
      <c r="BO73" s="375">
        <v>8</v>
      </c>
      <c r="BP73" s="366">
        <v>1</v>
      </c>
      <c r="BQ73" s="373"/>
      <c r="BR73" s="374"/>
      <c r="BS73" s="375">
        <v>8</v>
      </c>
      <c r="BT73" s="366">
        <v>1</v>
      </c>
      <c r="BU73" s="373"/>
      <c r="BV73" s="374"/>
      <c r="BW73" s="388">
        <v>9</v>
      </c>
      <c r="BX73" s="389"/>
      <c r="BY73" s="375">
        <v>5</v>
      </c>
      <c r="BZ73" s="366">
        <v>4</v>
      </c>
      <c r="CA73" s="373"/>
      <c r="CB73" s="382"/>
      <c r="CC73" s="380">
        <v>9</v>
      </c>
      <c r="CD73" s="381"/>
      <c r="CE73" s="398">
        <v>4</v>
      </c>
      <c r="CF73" s="366"/>
      <c r="CG73" s="373"/>
      <c r="CH73" s="399"/>
      <c r="CI73" s="365">
        <v>8</v>
      </c>
      <c r="CJ73" s="366">
        <v>1</v>
      </c>
      <c r="CK73" s="373"/>
      <c r="CL73" s="374"/>
      <c r="CM73" s="375"/>
      <c r="CN73" s="366"/>
      <c r="CO73" s="373"/>
      <c r="CP73" s="382"/>
      <c r="CQ73" s="402">
        <v>8</v>
      </c>
      <c r="CR73" s="366">
        <v>3</v>
      </c>
      <c r="CS73" s="408"/>
      <c r="CT73" s="409"/>
      <c r="CU73" s="402">
        <v>8</v>
      </c>
      <c r="CV73" s="366">
        <v>3</v>
      </c>
      <c r="CW73" s="410"/>
      <c r="CX73" s="411"/>
      <c r="CY73" s="402">
        <v>5</v>
      </c>
      <c r="CZ73" s="366">
        <v>4</v>
      </c>
      <c r="DA73" s="415"/>
      <c r="DB73" s="411"/>
      <c r="DC73" s="380">
        <v>9</v>
      </c>
      <c r="DD73" s="381"/>
      <c r="DE73" s="398">
        <v>8</v>
      </c>
      <c r="DF73" s="366"/>
      <c r="DG73" s="416"/>
      <c r="DH73" s="411"/>
      <c r="DI73" s="402">
        <v>8</v>
      </c>
      <c r="DJ73" s="366"/>
      <c r="DK73" s="416"/>
      <c r="DL73" s="411"/>
      <c r="DM73" s="424">
        <v>25</v>
      </c>
      <c r="DN73" s="424">
        <v>4</v>
      </c>
      <c r="DO73" s="424">
        <v>1</v>
      </c>
      <c r="DP73" s="425">
        <f t="shared" si="3"/>
        <v>175</v>
      </c>
      <c r="DQ73" s="427">
        <f t="shared" si="4"/>
        <v>0</v>
      </c>
      <c r="DR73" s="425">
        <f t="shared" si="5"/>
        <v>175</v>
      </c>
      <c r="DS73" s="163">
        <f t="shared" si="6"/>
        <v>23</v>
      </c>
      <c r="DT73" s="425">
        <f t="shared" si="7"/>
        <v>37</v>
      </c>
      <c r="DU73" s="427">
        <f t="shared" si="8"/>
        <v>0</v>
      </c>
      <c r="DV73" s="427">
        <f t="shared" si="9"/>
        <v>37</v>
      </c>
      <c r="DW73" s="427">
        <f t="shared" si="10"/>
        <v>37</v>
      </c>
      <c r="DX73" s="427">
        <f t="shared" si="11"/>
        <v>0</v>
      </c>
      <c r="DY73" s="427">
        <f t="shared" si="12"/>
        <v>9</v>
      </c>
      <c r="DZ73" s="427">
        <f t="shared" si="13"/>
        <v>0</v>
      </c>
      <c r="EA73" s="428">
        <f t="shared" si="14"/>
        <v>24</v>
      </c>
      <c r="EB73" s="429">
        <f t="shared" si="15"/>
        <v>37</v>
      </c>
      <c r="EC73" s="429">
        <f t="shared" si="16"/>
        <v>0</v>
      </c>
      <c r="ED73" s="429">
        <f t="shared" si="17"/>
        <v>37</v>
      </c>
      <c r="EE73" s="429">
        <f t="shared" si="18"/>
        <v>0</v>
      </c>
      <c r="EF73" s="429">
        <f t="shared" si="19"/>
        <v>9</v>
      </c>
      <c r="EG73" s="429">
        <f t="shared" si="20"/>
        <v>0</v>
      </c>
      <c r="EH73" s="441"/>
      <c r="EJ73" s="443">
        <v>71</v>
      </c>
      <c r="EK73" s="448" t="s">
        <v>267</v>
      </c>
      <c r="EL73" s="449" t="s">
        <v>253</v>
      </c>
      <c r="EM73" s="450">
        <v>520000</v>
      </c>
      <c r="EN73" s="447">
        <f t="shared" si="21"/>
        <v>20000</v>
      </c>
      <c r="EO73" s="453">
        <v>0</v>
      </c>
      <c r="EP73" s="454">
        <v>0</v>
      </c>
      <c r="EQ73" s="455">
        <v>0</v>
      </c>
      <c r="ER73" s="455">
        <v>0</v>
      </c>
      <c r="ES73" s="456">
        <f t="shared" si="22"/>
        <v>20000</v>
      </c>
      <c r="ET73" s="456">
        <f t="shared" si="23"/>
        <v>24</v>
      </c>
      <c r="EU73" s="456">
        <f t="shared" si="24"/>
        <v>37</v>
      </c>
      <c r="EV73" s="456">
        <f t="shared" si="25"/>
        <v>0</v>
      </c>
      <c r="EW73" s="456">
        <f t="shared" si="26"/>
        <v>37</v>
      </c>
      <c r="EX73" s="456">
        <f t="shared" si="27"/>
        <v>0</v>
      </c>
      <c r="EY73" s="460">
        <f t="shared" si="28"/>
        <v>9</v>
      </c>
      <c r="EZ73" s="460">
        <f t="shared" si="29"/>
        <v>0</v>
      </c>
      <c r="FA73" s="447">
        <f t="shared" si="30"/>
        <v>393363.59</v>
      </c>
      <c r="FB73" s="447">
        <v>0</v>
      </c>
      <c r="FC73" s="447">
        <f t="shared" si="31"/>
        <v>873363.59</v>
      </c>
      <c r="FD73" s="447">
        <f t="shared" si="32"/>
        <v>786027.23</v>
      </c>
      <c r="FE73" s="447">
        <f t="shared" si="33"/>
        <v>74506.807499999995</v>
      </c>
      <c r="FF73" s="447">
        <f t="shared" si="34"/>
        <v>87336.36</v>
      </c>
      <c r="FG73" s="463">
        <v>100000</v>
      </c>
      <c r="FH73" s="447">
        <f t="shared" si="35"/>
        <v>261843.17</v>
      </c>
      <c r="FI73" s="447">
        <v>0</v>
      </c>
      <c r="FJ73" s="447">
        <f t="shared" si="36"/>
        <v>611520.42000000004</v>
      </c>
      <c r="FK73" s="464"/>
      <c r="FL73" s="447">
        <f t="shared" si="37"/>
        <v>34934.54</v>
      </c>
      <c r="FM73" s="447">
        <f t="shared" si="38"/>
        <v>4366.82</v>
      </c>
      <c r="FN73" s="447">
        <f t="shared" si="39"/>
        <v>87336.36</v>
      </c>
      <c r="FO73" s="447">
        <f t="shared" si="40"/>
        <v>126637.72</v>
      </c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</row>
    <row r="74" spans="1:463" ht="22.5" customHeight="1">
      <c r="A74" s="360">
        <v>66</v>
      </c>
      <c r="B74" s="361">
        <v>4</v>
      </c>
      <c r="C74" s="362" t="s">
        <v>268</v>
      </c>
      <c r="D74" s="363" t="s">
        <v>194</v>
      </c>
      <c r="E74" s="225" t="s">
        <v>190</v>
      </c>
      <c r="F74" s="367">
        <v>325000</v>
      </c>
      <c r="G74" s="365">
        <v>8</v>
      </c>
      <c r="H74" s="366">
        <v>1</v>
      </c>
      <c r="I74" s="373"/>
      <c r="J74" s="374"/>
      <c r="K74" s="375">
        <v>8</v>
      </c>
      <c r="L74" s="366">
        <v>1</v>
      </c>
      <c r="M74" s="373"/>
      <c r="N74" s="374"/>
      <c r="O74" s="375">
        <v>8</v>
      </c>
      <c r="P74" s="366">
        <v>1</v>
      </c>
      <c r="Q74" s="373"/>
      <c r="R74" s="374"/>
      <c r="S74" s="375">
        <v>8</v>
      </c>
      <c r="T74" s="366">
        <v>3</v>
      </c>
      <c r="U74" s="373"/>
      <c r="V74" s="374"/>
      <c r="W74" s="375">
        <v>8</v>
      </c>
      <c r="X74" s="366">
        <v>2</v>
      </c>
      <c r="Y74" s="373"/>
      <c r="Z74" s="374"/>
      <c r="AA74" s="375">
        <v>5</v>
      </c>
      <c r="AB74" s="366">
        <v>4</v>
      </c>
      <c r="AC74" s="373"/>
      <c r="AD74" s="382"/>
      <c r="AE74" s="380">
        <v>10</v>
      </c>
      <c r="AF74" s="381"/>
      <c r="AG74" s="365">
        <v>8</v>
      </c>
      <c r="AH74" s="366">
        <v>2</v>
      </c>
      <c r="AI74" s="373"/>
      <c r="AJ74" s="374"/>
      <c r="AK74" s="375">
        <v>8</v>
      </c>
      <c r="AL74" s="366">
        <v>1</v>
      </c>
      <c r="AM74" s="373"/>
      <c r="AN74" s="374"/>
      <c r="AO74" s="375">
        <v>8</v>
      </c>
      <c r="AP74" s="366">
        <v>2</v>
      </c>
      <c r="AQ74" s="373"/>
      <c r="AR74" s="374"/>
      <c r="AS74" s="375">
        <v>8</v>
      </c>
      <c r="AT74" s="366">
        <v>1</v>
      </c>
      <c r="AU74" s="373"/>
      <c r="AV74" s="374"/>
      <c r="AW74" s="375">
        <v>8</v>
      </c>
      <c r="AX74" s="366">
        <v>1</v>
      </c>
      <c r="AY74" s="373"/>
      <c r="AZ74" s="374"/>
      <c r="BA74" s="375">
        <v>5</v>
      </c>
      <c r="BB74" s="366">
        <v>5</v>
      </c>
      <c r="BC74" s="373"/>
      <c r="BD74" s="382"/>
      <c r="BE74" s="380">
        <v>9</v>
      </c>
      <c r="BF74" s="381"/>
      <c r="BG74" s="365">
        <v>8</v>
      </c>
      <c r="BH74" s="366">
        <v>1</v>
      </c>
      <c r="BI74" s="373"/>
      <c r="BJ74" s="374"/>
      <c r="BK74" s="375">
        <v>8</v>
      </c>
      <c r="BL74" s="366">
        <v>2</v>
      </c>
      <c r="BM74" s="373"/>
      <c r="BN74" s="374"/>
      <c r="BO74" s="375">
        <v>8</v>
      </c>
      <c r="BP74" s="366">
        <v>1</v>
      </c>
      <c r="BQ74" s="373"/>
      <c r="BR74" s="374"/>
      <c r="BS74" s="375">
        <v>8</v>
      </c>
      <c r="BT74" s="366">
        <v>1</v>
      </c>
      <c r="BU74" s="373"/>
      <c r="BV74" s="374"/>
      <c r="BW74" s="388">
        <v>10</v>
      </c>
      <c r="BX74" s="389"/>
      <c r="BY74" s="375">
        <v>5</v>
      </c>
      <c r="BZ74" s="366">
        <v>4</v>
      </c>
      <c r="CA74" s="373"/>
      <c r="CB74" s="382"/>
      <c r="CC74" s="380">
        <v>10</v>
      </c>
      <c r="CD74" s="381"/>
      <c r="CE74" s="398">
        <v>8</v>
      </c>
      <c r="CF74" s="366">
        <v>3</v>
      </c>
      <c r="CG74" s="373"/>
      <c r="CH74" s="399"/>
      <c r="CI74" s="365">
        <v>8</v>
      </c>
      <c r="CJ74" s="366">
        <v>1</v>
      </c>
      <c r="CK74" s="373"/>
      <c r="CL74" s="374"/>
      <c r="CM74" s="375">
        <v>8</v>
      </c>
      <c r="CN74" s="366">
        <v>3</v>
      </c>
      <c r="CO74" s="373"/>
      <c r="CP74" s="382"/>
      <c r="CQ74" s="402">
        <v>8</v>
      </c>
      <c r="CR74" s="366">
        <v>1</v>
      </c>
      <c r="CS74" s="408"/>
      <c r="CT74" s="409"/>
      <c r="CU74" s="402">
        <v>8</v>
      </c>
      <c r="CV74" s="366">
        <v>2</v>
      </c>
      <c r="CW74" s="410"/>
      <c r="CX74" s="411"/>
      <c r="CY74" s="402">
        <v>5</v>
      </c>
      <c r="CZ74" s="366">
        <v>4</v>
      </c>
      <c r="DA74" s="415"/>
      <c r="DB74" s="411"/>
      <c r="DC74" s="380">
        <v>11</v>
      </c>
      <c r="DD74" s="381"/>
      <c r="DE74" s="398">
        <v>8</v>
      </c>
      <c r="DF74" s="366">
        <v>2</v>
      </c>
      <c r="DG74" s="416"/>
      <c r="DH74" s="411"/>
      <c r="DI74" s="402">
        <v>8</v>
      </c>
      <c r="DJ74" s="366">
        <v>1</v>
      </c>
      <c r="DK74" s="416"/>
      <c r="DL74" s="411"/>
      <c r="DM74" s="424">
        <v>25</v>
      </c>
      <c r="DN74" s="424">
        <v>4</v>
      </c>
      <c r="DO74" s="424">
        <v>1</v>
      </c>
      <c r="DP74" s="425">
        <f t="shared" ref="DP74:DP137" si="41">G74+K74+O74+S74+W74+AA74+AG74+AK74+AO74+AS74+AW74+BA74+BG74+BK74+BO74+BS74+BY74+CE74+CI74+CM74+CQ74+CU74+CY74+DE74+DI74</f>
        <v>188</v>
      </c>
      <c r="DQ74" s="427">
        <f t="shared" ref="DQ74:DQ137" si="42">I74+M74+Q74+U74+Y74+AC74+AI74+AM74+AQ74+AU74+AY74+BC74+BI74+BM74+BQ74+BU74+CA74+CG74+CK74+CO74+CS74+CW74+DA74+DG74+DK74</f>
        <v>0</v>
      </c>
      <c r="DR74" s="425">
        <f t="shared" ref="DR74:DR137" si="43">ROUND(DP74+DQ74,0)</f>
        <v>188</v>
      </c>
      <c r="DS74" s="163">
        <f t="shared" ref="DS74:DS137" si="44">ROUND(DR74/((188/25)),0)</f>
        <v>25</v>
      </c>
      <c r="DT74" s="425">
        <f t="shared" ref="DT74:DT137" si="45">H74+L74+P74+T74+X74+AB74+AH74+AL74+AP74+AT74+AX74+BB74+BH74+BL74+BP74+BT74+BZ74+CF74+CJ74+CN74+CR74+CV74+CZ74+DF74+DJ74</f>
        <v>50</v>
      </c>
      <c r="DU74" s="427">
        <f t="shared" ref="DU74:DU137" si="46">J74+N74+R74+V74+Z74+AD74+AJ74+AN74+AR74+AV74+AZ74+BD74+BJ74+BN74+BR74+BV74+CB74+CH74+CL74+CP74+CT74+CX74+DB74+DH74+DL74</f>
        <v>0</v>
      </c>
      <c r="DV74" s="427">
        <f t="shared" ref="DV74:DV137" si="47">SUM(DT74+DU74)</f>
        <v>50</v>
      </c>
      <c r="DW74" s="427">
        <f t="shared" ref="DW74:DW137" si="48">AE74+BE74+CC74+DC74</f>
        <v>40</v>
      </c>
      <c r="DX74" s="427">
        <f t="shared" ref="DX74:DX137" si="49">AF74+BF74+CD74+DD74</f>
        <v>0</v>
      </c>
      <c r="DY74" s="427">
        <f t="shared" ref="DY74:DY137" si="50">BW74</f>
        <v>10</v>
      </c>
      <c r="DZ74" s="427">
        <f t="shared" ref="DZ74:DZ137" si="51">BX74</f>
        <v>0</v>
      </c>
      <c r="EA74" s="428">
        <f t="shared" ref="EA74:EA137" si="52">ROUND(DS74+1,0)</f>
        <v>26</v>
      </c>
      <c r="EB74" s="429">
        <f t="shared" ref="EB74:EB137" si="53">DT74</f>
        <v>50</v>
      </c>
      <c r="EC74" s="429">
        <f t="shared" ref="EC74:EC137" si="54">DU74</f>
        <v>0</v>
      </c>
      <c r="ED74" s="429">
        <f t="shared" ref="ED74:ED137" si="55">DW74</f>
        <v>40</v>
      </c>
      <c r="EE74" s="429">
        <f t="shared" ref="EE74:EE137" si="56">DX74</f>
        <v>0</v>
      </c>
      <c r="EF74" s="429">
        <f t="shared" ref="EF74:EF137" si="57">DY74</f>
        <v>10</v>
      </c>
      <c r="EG74" s="429">
        <f t="shared" ref="EG74:EG137" si="58">DZ74</f>
        <v>0</v>
      </c>
      <c r="EH74" s="441"/>
      <c r="EJ74" s="443">
        <v>72</v>
      </c>
      <c r="EK74" s="448" t="s">
        <v>268</v>
      </c>
      <c r="EL74" s="449" t="s">
        <v>194</v>
      </c>
      <c r="EM74" s="450">
        <v>325000</v>
      </c>
      <c r="EN74" s="447">
        <f t="shared" ref="EN74:EN137" si="59">ROUND(EM74/26,2)</f>
        <v>12500</v>
      </c>
      <c r="EO74" s="453">
        <v>0</v>
      </c>
      <c r="EP74" s="454">
        <v>0</v>
      </c>
      <c r="EQ74" s="455">
        <v>0</v>
      </c>
      <c r="ER74" s="455">
        <v>0</v>
      </c>
      <c r="ES74" s="456">
        <f t="shared" ref="ES74:ES137" si="60">EN74+EO74+EP74+EQ74+ER74</f>
        <v>12500</v>
      </c>
      <c r="ET74" s="456">
        <f t="shared" ref="ET74:ET137" si="61">EA74</f>
        <v>26</v>
      </c>
      <c r="EU74" s="456">
        <f t="shared" ref="EU74:EU137" si="62">EB74</f>
        <v>50</v>
      </c>
      <c r="EV74" s="456">
        <f t="shared" ref="EV74:EV137" si="63">EC74</f>
        <v>0</v>
      </c>
      <c r="EW74" s="456">
        <f t="shared" ref="EW74:EW137" si="64">ED74</f>
        <v>40</v>
      </c>
      <c r="EX74" s="456">
        <f t="shared" ref="EX74:EX137" si="65">EE74</f>
        <v>0</v>
      </c>
      <c r="EY74" s="460">
        <f t="shared" ref="EY74:EY137" si="66">EF74</f>
        <v>10</v>
      </c>
      <c r="EZ74" s="460">
        <f t="shared" ref="EZ74:EZ137" si="67">EG74</f>
        <v>0</v>
      </c>
      <c r="FA74" s="447">
        <f t="shared" ref="FA74:FA137" si="68">ROUND((EU74*1.5+(EW74+EY74)*2+EV74*1.55+(EX74+EZ74)*2.05)*EM74/(4.333*45),2)</f>
        <v>291689.09999999998</v>
      </c>
      <c r="FB74" s="447">
        <v>0</v>
      </c>
      <c r="FC74" s="447">
        <f t="shared" ref="FC74:FC137" si="69">ROUND(ES74*ET74+FA74+FB74,2)</f>
        <v>616689.1</v>
      </c>
      <c r="FD74" s="447">
        <f t="shared" ref="FD74:FD137" si="70">FC74-FF74</f>
        <v>555020.18999999994</v>
      </c>
      <c r="FE74" s="447">
        <f t="shared" ref="FE74:FE137" si="71">IF(FD74&gt;1000000,128000+(FD74-1000000)*30%,IF(FD74&gt;760000,68000+(FD74-760000)*25%,IF(FD74&gt;520000,20000+(FD74-520000)*20%,IF(FD74&gt;270000,(FD74-270000)*8%,0))))</f>
        <v>27004.03799999999</v>
      </c>
      <c r="FF74" s="447">
        <f t="shared" ref="FF74:FF137" si="72">ROUND(FC74*0.1,2)</f>
        <v>61668.91</v>
      </c>
      <c r="FG74" s="463">
        <v>100000</v>
      </c>
      <c r="FH74" s="447">
        <f t="shared" ref="FH74:FH137" si="73">ROUND(FE74+FF74+FG74,2)</f>
        <v>188672.95</v>
      </c>
      <c r="FI74" s="447">
        <v>0</v>
      </c>
      <c r="FJ74" s="447">
        <f t="shared" ref="FJ74:FJ137" si="74">ROUND(FC74-FH74+FI74,2)</f>
        <v>428016.15</v>
      </c>
      <c r="FK74" s="464"/>
      <c r="FL74" s="447">
        <f t="shared" ref="FL74:FL137" si="75">ROUND(FC74*4%,2)</f>
        <v>24667.56</v>
      </c>
      <c r="FM74" s="447">
        <f t="shared" ref="FM74:FM137" si="76">ROUND(FC74*0.5%,2)</f>
        <v>3083.45</v>
      </c>
      <c r="FN74" s="447">
        <f t="shared" ref="FN74:FN137" si="77">ROUND(FC74*10%,2)</f>
        <v>61668.91</v>
      </c>
      <c r="FO74" s="447">
        <f t="shared" ref="FO74:FO137" si="78">FL74+FM74+FN74</f>
        <v>89419.920000000013</v>
      </c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</row>
    <row r="75" spans="1:463" ht="22.5" customHeight="1">
      <c r="A75" s="360">
        <v>67</v>
      </c>
      <c r="B75" s="361">
        <v>6</v>
      </c>
      <c r="C75" s="362" t="s">
        <v>269</v>
      </c>
      <c r="D75" s="363" t="s">
        <v>270</v>
      </c>
      <c r="E75" s="225" t="s">
        <v>190</v>
      </c>
      <c r="F75" s="367">
        <v>520000</v>
      </c>
      <c r="G75" s="365">
        <v>8</v>
      </c>
      <c r="H75" s="366">
        <v>3</v>
      </c>
      <c r="I75" s="373"/>
      <c r="J75" s="374"/>
      <c r="K75" s="375">
        <v>8</v>
      </c>
      <c r="L75" s="366">
        <v>1</v>
      </c>
      <c r="M75" s="373"/>
      <c r="N75" s="374"/>
      <c r="O75" s="375">
        <v>8</v>
      </c>
      <c r="P75" s="366">
        <v>1</v>
      </c>
      <c r="Q75" s="373"/>
      <c r="R75" s="374"/>
      <c r="S75" s="375">
        <v>8</v>
      </c>
      <c r="T75" s="366">
        <v>3</v>
      </c>
      <c r="U75" s="373"/>
      <c r="V75" s="374"/>
      <c r="W75" s="375">
        <v>8</v>
      </c>
      <c r="X75" s="366">
        <v>3</v>
      </c>
      <c r="Y75" s="373"/>
      <c r="Z75" s="374"/>
      <c r="AA75" s="375">
        <v>5</v>
      </c>
      <c r="AB75" s="366">
        <v>6</v>
      </c>
      <c r="AC75" s="373"/>
      <c r="AD75" s="382"/>
      <c r="AE75" s="380">
        <v>12</v>
      </c>
      <c r="AF75" s="381"/>
      <c r="AG75" s="365">
        <v>8</v>
      </c>
      <c r="AH75" s="366">
        <v>3</v>
      </c>
      <c r="AI75" s="373"/>
      <c r="AJ75" s="374"/>
      <c r="AK75" s="375">
        <v>8</v>
      </c>
      <c r="AL75" s="366">
        <v>3</v>
      </c>
      <c r="AM75" s="373"/>
      <c r="AN75" s="374"/>
      <c r="AO75" s="375">
        <v>8</v>
      </c>
      <c r="AP75" s="366">
        <v>3</v>
      </c>
      <c r="AQ75" s="373"/>
      <c r="AR75" s="374"/>
      <c r="AS75" s="375">
        <v>8</v>
      </c>
      <c r="AT75" s="366">
        <v>2</v>
      </c>
      <c r="AU75" s="373"/>
      <c r="AV75" s="374"/>
      <c r="AW75" s="375">
        <v>8</v>
      </c>
      <c r="AX75" s="366">
        <v>4</v>
      </c>
      <c r="AY75" s="373"/>
      <c r="AZ75" s="374"/>
      <c r="BA75" s="375">
        <v>5</v>
      </c>
      <c r="BB75" s="366">
        <v>5</v>
      </c>
      <c r="BC75" s="373"/>
      <c r="BD75" s="382"/>
      <c r="BE75" s="380">
        <v>9</v>
      </c>
      <c r="BF75" s="381"/>
      <c r="BG75" s="365">
        <v>8</v>
      </c>
      <c r="BH75" s="366">
        <v>3</v>
      </c>
      <c r="BI75" s="373"/>
      <c r="BJ75" s="374"/>
      <c r="BK75" s="375">
        <v>8</v>
      </c>
      <c r="BL75" s="366">
        <v>2</v>
      </c>
      <c r="BM75" s="373"/>
      <c r="BN75" s="374"/>
      <c r="BO75" s="375">
        <v>8</v>
      </c>
      <c r="BP75" s="366">
        <v>3</v>
      </c>
      <c r="BQ75" s="373"/>
      <c r="BR75" s="374"/>
      <c r="BS75" s="375">
        <v>8</v>
      </c>
      <c r="BT75" s="366">
        <v>3</v>
      </c>
      <c r="BU75" s="373"/>
      <c r="BV75" s="374"/>
      <c r="BW75" s="388">
        <v>11</v>
      </c>
      <c r="BX75" s="389"/>
      <c r="BY75" s="375">
        <v>5</v>
      </c>
      <c r="BZ75" s="366">
        <v>6</v>
      </c>
      <c r="CA75" s="373"/>
      <c r="CB75" s="382"/>
      <c r="CC75" s="380">
        <v>11</v>
      </c>
      <c r="CD75" s="381"/>
      <c r="CE75" s="398">
        <v>8</v>
      </c>
      <c r="CF75" s="366">
        <v>2</v>
      </c>
      <c r="CG75" s="373"/>
      <c r="CH75" s="399"/>
      <c r="CI75" s="365">
        <v>8</v>
      </c>
      <c r="CJ75" s="366">
        <v>3</v>
      </c>
      <c r="CK75" s="373"/>
      <c r="CL75" s="374"/>
      <c r="CM75" s="375">
        <v>8</v>
      </c>
      <c r="CN75" s="366">
        <v>3</v>
      </c>
      <c r="CO75" s="373"/>
      <c r="CP75" s="382"/>
      <c r="CQ75" s="402">
        <v>8</v>
      </c>
      <c r="CR75" s="366">
        <v>4</v>
      </c>
      <c r="CS75" s="408"/>
      <c r="CT75" s="409"/>
      <c r="CU75" s="402">
        <v>8</v>
      </c>
      <c r="CV75" s="366">
        <v>2</v>
      </c>
      <c r="CW75" s="410"/>
      <c r="CX75" s="411"/>
      <c r="CY75" s="402">
        <v>5</v>
      </c>
      <c r="CZ75" s="366">
        <v>5</v>
      </c>
      <c r="DA75" s="415"/>
      <c r="DB75" s="411"/>
      <c r="DC75" s="380">
        <v>11</v>
      </c>
      <c r="DD75" s="381"/>
      <c r="DE75" s="398">
        <v>8</v>
      </c>
      <c r="DF75" s="366">
        <v>3</v>
      </c>
      <c r="DG75" s="416"/>
      <c r="DH75" s="411"/>
      <c r="DI75" s="402">
        <v>8</v>
      </c>
      <c r="DJ75" s="366">
        <v>1</v>
      </c>
      <c r="DK75" s="416"/>
      <c r="DL75" s="411"/>
      <c r="DM75" s="424">
        <v>25</v>
      </c>
      <c r="DN75" s="424">
        <v>4</v>
      </c>
      <c r="DO75" s="424">
        <v>1</v>
      </c>
      <c r="DP75" s="425">
        <f t="shared" si="41"/>
        <v>188</v>
      </c>
      <c r="DQ75" s="427">
        <f t="shared" si="42"/>
        <v>0</v>
      </c>
      <c r="DR75" s="425">
        <f t="shared" si="43"/>
        <v>188</v>
      </c>
      <c r="DS75" s="163">
        <f t="shared" si="44"/>
        <v>25</v>
      </c>
      <c r="DT75" s="425">
        <f t="shared" si="45"/>
        <v>77</v>
      </c>
      <c r="DU75" s="427">
        <f t="shared" si="46"/>
        <v>0</v>
      </c>
      <c r="DV75" s="427">
        <f t="shared" si="47"/>
        <v>77</v>
      </c>
      <c r="DW75" s="427">
        <f t="shared" si="48"/>
        <v>43</v>
      </c>
      <c r="DX75" s="427">
        <f t="shared" si="49"/>
        <v>0</v>
      </c>
      <c r="DY75" s="427">
        <f t="shared" si="50"/>
        <v>11</v>
      </c>
      <c r="DZ75" s="427">
        <f t="shared" si="51"/>
        <v>0</v>
      </c>
      <c r="EA75" s="428">
        <f t="shared" si="52"/>
        <v>26</v>
      </c>
      <c r="EB75" s="429">
        <f t="shared" si="53"/>
        <v>77</v>
      </c>
      <c r="EC75" s="429">
        <f t="shared" si="54"/>
        <v>0</v>
      </c>
      <c r="ED75" s="429">
        <f t="shared" si="55"/>
        <v>43</v>
      </c>
      <c r="EE75" s="429">
        <f t="shared" si="56"/>
        <v>0</v>
      </c>
      <c r="EF75" s="429">
        <f t="shared" si="57"/>
        <v>11</v>
      </c>
      <c r="EG75" s="429">
        <f t="shared" si="58"/>
        <v>0</v>
      </c>
      <c r="EH75" s="441"/>
      <c r="EJ75" s="443">
        <v>73</v>
      </c>
      <c r="EK75" s="448" t="s">
        <v>269</v>
      </c>
      <c r="EL75" s="449" t="s">
        <v>270</v>
      </c>
      <c r="EM75" s="450">
        <v>520000</v>
      </c>
      <c r="EN75" s="447">
        <f t="shared" si="59"/>
        <v>20000</v>
      </c>
      <c r="EO75" s="453">
        <v>0</v>
      </c>
      <c r="EP75" s="454">
        <v>0</v>
      </c>
      <c r="EQ75" s="455">
        <v>0</v>
      </c>
      <c r="ER75" s="455">
        <v>0</v>
      </c>
      <c r="ES75" s="456">
        <f t="shared" si="60"/>
        <v>20000</v>
      </c>
      <c r="ET75" s="456">
        <f t="shared" si="61"/>
        <v>26</v>
      </c>
      <c r="EU75" s="456">
        <f t="shared" si="62"/>
        <v>77</v>
      </c>
      <c r="EV75" s="456">
        <f t="shared" si="63"/>
        <v>0</v>
      </c>
      <c r="EW75" s="456">
        <f t="shared" si="64"/>
        <v>43</v>
      </c>
      <c r="EX75" s="456">
        <f t="shared" si="65"/>
        <v>0</v>
      </c>
      <c r="EY75" s="460">
        <f t="shared" si="66"/>
        <v>11</v>
      </c>
      <c r="EZ75" s="460">
        <f t="shared" si="67"/>
        <v>0</v>
      </c>
      <c r="FA75" s="447">
        <f t="shared" si="68"/>
        <v>596045.85</v>
      </c>
      <c r="FB75" s="447">
        <v>0</v>
      </c>
      <c r="FC75" s="447">
        <f t="shared" si="69"/>
        <v>1116045.8500000001</v>
      </c>
      <c r="FD75" s="447">
        <f t="shared" si="70"/>
        <v>1004441.2600000001</v>
      </c>
      <c r="FE75" s="447">
        <f t="shared" si="71"/>
        <v>129332.37800000004</v>
      </c>
      <c r="FF75" s="447">
        <f t="shared" si="72"/>
        <v>111604.59</v>
      </c>
      <c r="FG75" s="463">
        <v>100000</v>
      </c>
      <c r="FH75" s="447">
        <f t="shared" si="73"/>
        <v>340936.97</v>
      </c>
      <c r="FI75" s="447">
        <v>0</v>
      </c>
      <c r="FJ75" s="447">
        <f t="shared" si="74"/>
        <v>775108.88</v>
      </c>
      <c r="FK75" s="464"/>
      <c r="FL75" s="447">
        <f t="shared" si="75"/>
        <v>44641.83</v>
      </c>
      <c r="FM75" s="447">
        <f t="shared" si="76"/>
        <v>5580.23</v>
      </c>
      <c r="FN75" s="447">
        <f t="shared" si="77"/>
        <v>111604.59</v>
      </c>
      <c r="FO75" s="447">
        <f t="shared" si="78"/>
        <v>161826.65</v>
      </c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</row>
    <row r="76" spans="1:463" ht="22.5" customHeight="1">
      <c r="A76" s="360">
        <v>68</v>
      </c>
      <c r="B76" s="361">
        <v>3</v>
      </c>
      <c r="C76" s="362" t="s">
        <v>271</v>
      </c>
      <c r="D76" s="363" t="s">
        <v>272</v>
      </c>
      <c r="E76" s="225" t="s">
        <v>190</v>
      </c>
      <c r="F76" s="367">
        <v>600000</v>
      </c>
      <c r="G76" s="365">
        <v>8</v>
      </c>
      <c r="H76" s="366"/>
      <c r="I76" s="373"/>
      <c r="J76" s="374"/>
      <c r="K76" s="375">
        <v>8</v>
      </c>
      <c r="L76" s="366">
        <v>1</v>
      </c>
      <c r="M76" s="373"/>
      <c r="N76" s="374"/>
      <c r="O76" s="375">
        <v>8</v>
      </c>
      <c r="P76" s="366">
        <v>4</v>
      </c>
      <c r="Q76" s="373"/>
      <c r="R76" s="374"/>
      <c r="S76" s="375">
        <v>8</v>
      </c>
      <c r="T76" s="366">
        <v>4</v>
      </c>
      <c r="U76" s="373"/>
      <c r="V76" s="374"/>
      <c r="W76" s="375">
        <v>8</v>
      </c>
      <c r="X76" s="366"/>
      <c r="Y76" s="373"/>
      <c r="Z76" s="374"/>
      <c r="AA76" s="375">
        <v>5</v>
      </c>
      <c r="AB76" s="366">
        <v>3</v>
      </c>
      <c r="AC76" s="373"/>
      <c r="AD76" s="382"/>
      <c r="AE76" s="380">
        <v>8</v>
      </c>
      <c r="AF76" s="381"/>
      <c r="AG76" s="365">
        <v>8</v>
      </c>
      <c r="AH76" s="366"/>
      <c r="AI76" s="373"/>
      <c r="AJ76" s="374"/>
      <c r="AK76" s="375">
        <v>8</v>
      </c>
      <c r="AL76" s="366"/>
      <c r="AM76" s="373"/>
      <c r="AN76" s="374"/>
      <c r="AO76" s="375">
        <v>8</v>
      </c>
      <c r="AP76" s="366"/>
      <c r="AQ76" s="373"/>
      <c r="AR76" s="374"/>
      <c r="AS76" s="375">
        <v>8</v>
      </c>
      <c r="AT76" s="366"/>
      <c r="AU76" s="373"/>
      <c r="AV76" s="374"/>
      <c r="AW76" s="375">
        <v>5</v>
      </c>
      <c r="AX76" s="366"/>
      <c r="AY76" s="373"/>
      <c r="AZ76" s="374"/>
      <c r="BA76" s="375">
        <v>5</v>
      </c>
      <c r="BB76" s="366">
        <v>3</v>
      </c>
      <c r="BC76" s="373"/>
      <c r="BD76" s="382"/>
      <c r="BE76" s="380">
        <v>8</v>
      </c>
      <c r="BF76" s="381"/>
      <c r="BG76" s="365">
        <v>8</v>
      </c>
      <c r="BH76" s="366"/>
      <c r="BI76" s="373"/>
      <c r="BJ76" s="374"/>
      <c r="BK76" s="375">
        <v>8</v>
      </c>
      <c r="BL76" s="366"/>
      <c r="BM76" s="373"/>
      <c r="BN76" s="374"/>
      <c r="BO76" s="375">
        <v>8</v>
      </c>
      <c r="BP76" s="366"/>
      <c r="BQ76" s="373"/>
      <c r="BR76" s="374"/>
      <c r="BS76" s="375">
        <v>8</v>
      </c>
      <c r="BT76" s="366">
        <v>1</v>
      </c>
      <c r="BU76" s="373"/>
      <c r="BV76" s="374"/>
      <c r="BW76" s="388">
        <v>8</v>
      </c>
      <c r="BX76" s="389"/>
      <c r="BY76" s="375">
        <v>5</v>
      </c>
      <c r="BZ76" s="366">
        <v>3</v>
      </c>
      <c r="CA76" s="373"/>
      <c r="CB76" s="382"/>
      <c r="CC76" s="380">
        <v>8</v>
      </c>
      <c r="CD76" s="381"/>
      <c r="CE76" s="398">
        <v>8</v>
      </c>
      <c r="CF76" s="366"/>
      <c r="CG76" s="373"/>
      <c r="CH76" s="399"/>
      <c r="CI76" s="365">
        <v>8</v>
      </c>
      <c r="CJ76" s="366"/>
      <c r="CK76" s="373"/>
      <c r="CL76" s="374"/>
      <c r="CM76" s="375">
        <v>8</v>
      </c>
      <c r="CN76" s="366"/>
      <c r="CO76" s="373"/>
      <c r="CP76" s="382"/>
      <c r="CQ76" s="402">
        <v>8</v>
      </c>
      <c r="CR76" s="366"/>
      <c r="CS76" s="408"/>
      <c r="CT76" s="409"/>
      <c r="CU76" s="402">
        <v>8</v>
      </c>
      <c r="CV76" s="366"/>
      <c r="CW76" s="410"/>
      <c r="CX76" s="411"/>
      <c r="CY76" s="402">
        <v>5</v>
      </c>
      <c r="CZ76" s="366">
        <v>3</v>
      </c>
      <c r="DA76" s="415"/>
      <c r="DB76" s="411"/>
      <c r="DC76" s="380">
        <v>8</v>
      </c>
      <c r="DD76" s="381"/>
      <c r="DE76" s="398">
        <v>8</v>
      </c>
      <c r="DF76" s="366"/>
      <c r="DG76" s="416"/>
      <c r="DH76" s="411"/>
      <c r="DI76" s="402">
        <v>8</v>
      </c>
      <c r="DJ76" s="366"/>
      <c r="DK76" s="416"/>
      <c r="DL76" s="411"/>
      <c r="DM76" s="424">
        <v>25</v>
      </c>
      <c r="DN76" s="424">
        <v>4</v>
      </c>
      <c r="DO76" s="424">
        <v>1</v>
      </c>
      <c r="DP76" s="425">
        <f t="shared" si="41"/>
        <v>185</v>
      </c>
      <c r="DQ76" s="427">
        <f t="shared" si="42"/>
        <v>0</v>
      </c>
      <c r="DR76" s="425">
        <f t="shared" si="43"/>
        <v>185</v>
      </c>
      <c r="DS76" s="163">
        <f t="shared" si="44"/>
        <v>25</v>
      </c>
      <c r="DT76" s="425">
        <f t="shared" si="45"/>
        <v>22</v>
      </c>
      <c r="DU76" s="427">
        <f t="shared" si="46"/>
        <v>0</v>
      </c>
      <c r="DV76" s="427">
        <f t="shared" si="47"/>
        <v>22</v>
      </c>
      <c r="DW76" s="427">
        <f t="shared" si="48"/>
        <v>32</v>
      </c>
      <c r="DX76" s="427">
        <f t="shared" si="49"/>
        <v>0</v>
      </c>
      <c r="DY76" s="427">
        <f t="shared" si="50"/>
        <v>8</v>
      </c>
      <c r="DZ76" s="427">
        <f t="shared" si="51"/>
        <v>0</v>
      </c>
      <c r="EA76" s="428">
        <f t="shared" si="52"/>
        <v>26</v>
      </c>
      <c r="EB76" s="429">
        <f t="shared" si="53"/>
        <v>22</v>
      </c>
      <c r="EC76" s="429">
        <f t="shared" si="54"/>
        <v>0</v>
      </c>
      <c r="ED76" s="429">
        <f t="shared" si="55"/>
        <v>32</v>
      </c>
      <c r="EE76" s="429">
        <f t="shared" si="56"/>
        <v>0</v>
      </c>
      <c r="EF76" s="429">
        <f t="shared" si="57"/>
        <v>8</v>
      </c>
      <c r="EG76" s="429">
        <f t="shared" si="58"/>
        <v>0</v>
      </c>
      <c r="EH76" s="441"/>
      <c r="EJ76" s="443">
        <v>74</v>
      </c>
      <c r="EK76" s="448" t="s">
        <v>271</v>
      </c>
      <c r="EL76" s="449" t="s">
        <v>272</v>
      </c>
      <c r="EM76" s="450">
        <v>600000</v>
      </c>
      <c r="EN76" s="447">
        <f t="shared" si="59"/>
        <v>23076.92</v>
      </c>
      <c r="EO76" s="453">
        <v>0</v>
      </c>
      <c r="EP76" s="454">
        <v>0</v>
      </c>
      <c r="EQ76" s="455">
        <v>0</v>
      </c>
      <c r="ER76" s="455">
        <v>0</v>
      </c>
      <c r="ES76" s="456">
        <f t="shared" si="60"/>
        <v>23076.92</v>
      </c>
      <c r="ET76" s="456">
        <f t="shared" si="61"/>
        <v>26</v>
      </c>
      <c r="EU76" s="456">
        <f t="shared" si="62"/>
        <v>22</v>
      </c>
      <c r="EV76" s="456">
        <f t="shared" si="63"/>
        <v>0</v>
      </c>
      <c r="EW76" s="456">
        <f t="shared" si="64"/>
        <v>32</v>
      </c>
      <c r="EX76" s="456">
        <f t="shared" si="65"/>
        <v>0</v>
      </c>
      <c r="EY76" s="460">
        <f t="shared" si="66"/>
        <v>8</v>
      </c>
      <c r="EZ76" s="460">
        <f t="shared" si="67"/>
        <v>0</v>
      </c>
      <c r="FA76" s="447">
        <f t="shared" si="68"/>
        <v>347719.06</v>
      </c>
      <c r="FB76" s="447">
        <v>0</v>
      </c>
      <c r="FC76" s="447">
        <f t="shared" si="69"/>
        <v>947718.98</v>
      </c>
      <c r="FD76" s="447">
        <f t="shared" si="70"/>
        <v>852947.08</v>
      </c>
      <c r="FE76" s="447">
        <f t="shared" si="71"/>
        <v>91236.76999999999</v>
      </c>
      <c r="FF76" s="447">
        <f t="shared" si="72"/>
        <v>94771.9</v>
      </c>
      <c r="FG76" s="463">
        <v>100000</v>
      </c>
      <c r="FH76" s="447">
        <f t="shared" si="73"/>
        <v>286008.67</v>
      </c>
      <c r="FI76" s="447">
        <v>0</v>
      </c>
      <c r="FJ76" s="447">
        <f t="shared" si="74"/>
        <v>661710.31000000006</v>
      </c>
      <c r="FK76" s="464"/>
      <c r="FL76" s="447">
        <f t="shared" si="75"/>
        <v>37908.76</v>
      </c>
      <c r="FM76" s="447">
        <f t="shared" si="76"/>
        <v>4738.59</v>
      </c>
      <c r="FN76" s="447">
        <f t="shared" si="77"/>
        <v>94771.9</v>
      </c>
      <c r="FO76" s="447">
        <f t="shared" si="78"/>
        <v>137419.25</v>
      </c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</row>
    <row r="77" spans="1:463" ht="22.5" customHeight="1">
      <c r="A77" s="360">
        <v>69</v>
      </c>
      <c r="B77" s="361"/>
      <c r="C77" s="362" t="s">
        <v>273</v>
      </c>
      <c r="D77" s="363" t="s">
        <v>274</v>
      </c>
      <c r="E77" s="225" t="s">
        <v>187</v>
      </c>
      <c r="F77" s="367">
        <v>325000</v>
      </c>
      <c r="G77" s="365">
        <v>8</v>
      </c>
      <c r="H77" s="366">
        <v>3</v>
      </c>
      <c r="I77" s="373"/>
      <c r="J77" s="374"/>
      <c r="K77" s="375">
        <v>8</v>
      </c>
      <c r="L77" s="366">
        <v>3</v>
      </c>
      <c r="M77" s="373"/>
      <c r="N77" s="374"/>
      <c r="O77" s="375">
        <v>8</v>
      </c>
      <c r="P77" s="366">
        <v>3</v>
      </c>
      <c r="Q77" s="373"/>
      <c r="R77" s="374"/>
      <c r="S77" s="375">
        <v>8</v>
      </c>
      <c r="T77" s="366">
        <v>3</v>
      </c>
      <c r="U77" s="373"/>
      <c r="V77" s="374"/>
      <c r="W77" s="375">
        <v>8</v>
      </c>
      <c r="X77" s="366">
        <v>3</v>
      </c>
      <c r="Y77" s="373"/>
      <c r="Z77" s="374"/>
      <c r="AA77" s="375">
        <v>5</v>
      </c>
      <c r="AB77" s="366">
        <v>8</v>
      </c>
      <c r="AC77" s="373"/>
      <c r="AD77" s="382"/>
      <c r="AE77" s="380">
        <v>10</v>
      </c>
      <c r="AF77" s="381"/>
      <c r="AG77" s="365">
        <v>8</v>
      </c>
      <c r="AH77" s="366">
        <v>3</v>
      </c>
      <c r="AI77" s="373"/>
      <c r="AJ77" s="374"/>
      <c r="AK77" s="375">
        <v>8</v>
      </c>
      <c r="AL77" s="366">
        <v>3</v>
      </c>
      <c r="AM77" s="373"/>
      <c r="AN77" s="374"/>
      <c r="AO77" s="375">
        <v>8</v>
      </c>
      <c r="AP77" s="366">
        <v>2</v>
      </c>
      <c r="AQ77" s="373"/>
      <c r="AR77" s="374"/>
      <c r="AS77" s="375">
        <v>8</v>
      </c>
      <c r="AT77" s="366">
        <v>2</v>
      </c>
      <c r="AU77" s="373"/>
      <c r="AV77" s="374"/>
      <c r="AW77" s="375">
        <v>8</v>
      </c>
      <c r="AX77" s="366">
        <v>2</v>
      </c>
      <c r="AY77" s="373"/>
      <c r="AZ77" s="374"/>
      <c r="BA77" s="375">
        <v>5</v>
      </c>
      <c r="BB77" s="366">
        <v>8</v>
      </c>
      <c r="BC77" s="373"/>
      <c r="BD77" s="382"/>
      <c r="BE77" s="380"/>
      <c r="BF77" s="381"/>
      <c r="BG77" s="365">
        <v>8</v>
      </c>
      <c r="BH77" s="366">
        <v>2.5</v>
      </c>
      <c r="BI77" s="373"/>
      <c r="BJ77" s="374"/>
      <c r="BK77" s="375">
        <v>8</v>
      </c>
      <c r="BL77" s="366">
        <v>3</v>
      </c>
      <c r="BM77" s="373"/>
      <c r="BN77" s="374"/>
      <c r="BO77" s="375">
        <v>8</v>
      </c>
      <c r="BP77" s="366">
        <v>7.5</v>
      </c>
      <c r="BQ77" s="373"/>
      <c r="BR77" s="374"/>
      <c r="BS77" s="375">
        <v>8</v>
      </c>
      <c r="BT77" s="366">
        <v>3</v>
      </c>
      <c r="BU77" s="373"/>
      <c r="BV77" s="374"/>
      <c r="BW77" s="388">
        <v>11</v>
      </c>
      <c r="BX77" s="389"/>
      <c r="BY77" s="375">
        <v>5</v>
      </c>
      <c r="BZ77" s="366">
        <v>8</v>
      </c>
      <c r="CA77" s="373"/>
      <c r="CB77" s="382"/>
      <c r="CC77" s="380">
        <v>10</v>
      </c>
      <c r="CD77" s="381"/>
      <c r="CE77" s="398">
        <v>8</v>
      </c>
      <c r="CF77" s="366">
        <v>3</v>
      </c>
      <c r="CG77" s="373"/>
      <c r="CH77" s="399"/>
      <c r="CI77" s="365">
        <v>8</v>
      </c>
      <c r="CJ77" s="366">
        <v>3</v>
      </c>
      <c r="CK77" s="373"/>
      <c r="CL77" s="374"/>
      <c r="CM77" s="375">
        <v>8</v>
      </c>
      <c r="CN77" s="366">
        <v>3</v>
      </c>
      <c r="CO77" s="373"/>
      <c r="CP77" s="382"/>
      <c r="CQ77" s="402">
        <v>8</v>
      </c>
      <c r="CR77" s="366">
        <v>3</v>
      </c>
      <c r="CS77" s="408"/>
      <c r="CT77" s="409"/>
      <c r="CU77" s="402">
        <v>8</v>
      </c>
      <c r="CV77" s="366">
        <v>3</v>
      </c>
      <c r="CW77" s="410"/>
      <c r="CX77" s="411"/>
      <c r="CY77" s="402">
        <v>5</v>
      </c>
      <c r="CZ77" s="366">
        <v>8</v>
      </c>
      <c r="DA77" s="415"/>
      <c r="DB77" s="411"/>
      <c r="DC77" s="380">
        <v>10</v>
      </c>
      <c r="DD77" s="381"/>
      <c r="DE77" s="398">
        <v>8</v>
      </c>
      <c r="DF77" s="366">
        <v>3</v>
      </c>
      <c r="DG77" s="416"/>
      <c r="DH77" s="411"/>
      <c r="DI77" s="402">
        <v>8</v>
      </c>
      <c r="DJ77" s="366">
        <v>3</v>
      </c>
      <c r="DK77" s="416"/>
      <c r="DL77" s="411"/>
      <c r="DM77" s="424">
        <v>25</v>
      </c>
      <c r="DN77" s="424">
        <v>4</v>
      </c>
      <c r="DO77" s="424">
        <v>1</v>
      </c>
      <c r="DP77" s="425">
        <f t="shared" si="41"/>
        <v>188</v>
      </c>
      <c r="DQ77" s="427">
        <f t="shared" si="42"/>
        <v>0</v>
      </c>
      <c r="DR77" s="425">
        <f t="shared" si="43"/>
        <v>188</v>
      </c>
      <c r="DS77" s="163">
        <f t="shared" si="44"/>
        <v>25</v>
      </c>
      <c r="DT77" s="425">
        <f t="shared" si="45"/>
        <v>96</v>
      </c>
      <c r="DU77" s="427">
        <f t="shared" si="46"/>
        <v>0</v>
      </c>
      <c r="DV77" s="427">
        <f t="shared" si="47"/>
        <v>96</v>
      </c>
      <c r="DW77" s="427">
        <f t="shared" si="48"/>
        <v>30</v>
      </c>
      <c r="DX77" s="427">
        <f t="shared" si="49"/>
        <v>0</v>
      </c>
      <c r="DY77" s="427">
        <f t="shared" si="50"/>
        <v>11</v>
      </c>
      <c r="DZ77" s="427">
        <f t="shared" si="51"/>
        <v>0</v>
      </c>
      <c r="EA77" s="428">
        <f t="shared" si="52"/>
        <v>26</v>
      </c>
      <c r="EB77" s="429">
        <f t="shared" si="53"/>
        <v>96</v>
      </c>
      <c r="EC77" s="429">
        <f t="shared" si="54"/>
        <v>0</v>
      </c>
      <c r="ED77" s="429">
        <f t="shared" si="55"/>
        <v>30</v>
      </c>
      <c r="EE77" s="429">
        <f t="shared" si="56"/>
        <v>0</v>
      </c>
      <c r="EF77" s="429">
        <f t="shared" si="57"/>
        <v>11</v>
      </c>
      <c r="EG77" s="429">
        <f t="shared" si="58"/>
        <v>0</v>
      </c>
      <c r="EH77" s="441"/>
      <c r="EJ77" s="443">
        <v>75</v>
      </c>
      <c r="EK77" s="448" t="s">
        <v>273</v>
      </c>
      <c r="EL77" s="449" t="s">
        <v>274</v>
      </c>
      <c r="EM77" s="450">
        <v>325000</v>
      </c>
      <c r="EN77" s="447">
        <f t="shared" si="59"/>
        <v>12500</v>
      </c>
      <c r="EO77" s="453">
        <v>0</v>
      </c>
      <c r="EP77" s="454">
        <v>0</v>
      </c>
      <c r="EQ77" s="455">
        <v>0</v>
      </c>
      <c r="ER77" s="455">
        <v>0</v>
      </c>
      <c r="ES77" s="456">
        <f t="shared" si="60"/>
        <v>12500</v>
      </c>
      <c r="ET77" s="456">
        <f t="shared" si="61"/>
        <v>26</v>
      </c>
      <c r="EU77" s="456">
        <f t="shared" si="62"/>
        <v>96</v>
      </c>
      <c r="EV77" s="456">
        <f t="shared" si="63"/>
        <v>0</v>
      </c>
      <c r="EW77" s="456">
        <f t="shared" si="64"/>
        <v>30</v>
      </c>
      <c r="EX77" s="456">
        <f t="shared" si="65"/>
        <v>0</v>
      </c>
      <c r="EY77" s="460">
        <f t="shared" si="66"/>
        <v>11</v>
      </c>
      <c r="EZ77" s="460">
        <f t="shared" si="67"/>
        <v>0</v>
      </c>
      <c r="FA77" s="447">
        <f t="shared" si="68"/>
        <v>376695.64</v>
      </c>
      <c r="FB77" s="447">
        <v>0</v>
      </c>
      <c r="FC77" s="447">
        <f t="shared" si="69"/>
        <v>701695.64</v>
      </c>
      <c r="FD77" s="447">
        <f t="shared" si="70"/>
        <v>631526.08000000007</v>
      </c>
      <c r="FE77" s="447">
        <f t="shared" si="71"/>
        <v>42305.216000000015</v>
      </c>
      <c r="FF77" s="447">
        <f t="shared" si="72"/>
        <v>70169.56</v>
      </c>
      <c r="FG77" s="463">
        <v>100000</v>
      </c>
      <c r="FH77" s="447">
        <f t="shared" si="73"/>
        <v>212474.78</v>
      </c>
      <c r="FI77" s="447">
        <v>0</v>
      </c>
      <c r="FJ77" s="447">
        <f t="shared" si="74"/>
        <v>489220.86</v>
      </c>
      <c r="FK77" s="464"/>
      <c r="FL77" s="447">
        <f t="shared" si="75"/>
        <v>28067.83</v>
      </c>
      <c r="FM77" s="447">
        <f t="shared" si="76"/>
        <v>3508.48</v>
      </c>
      <c r="FN77" s="447">
        <f t="shared" si="77"/>
        <v>70169.56</v>
      </c>
      <c r="FO77" s="447">
        <f t="shared" si="78"/>
        <v>101745.87</v>
      </c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</row>
    <row r="78" spans="1:463" ht="22.5" customHeight="1">
      <c r="A78" s="360">
        <v>70</v>
      </c>
      <c r="B78" s="361">
        <v>3</v>
      </c>
      <c r="C78" s="362" t="s">
        <v>275</v>
      </c>
      <c r="D78" s="363" t="s">
        <v>65</v>
      </c>
      <c r="E78" s="225" t="s">
        <v>190</v>
      </c>
      <c r="F78" s="367">
        <v>325000</v>
      </c>
      <c r="G78" s="365">
        <v>8</v>
      </c>
      <c r="H78" s="366">
        <v>3</v>
      </c>
      <c r="I78" s="373"/>
      <c r="J78" s="374"/>
      <c r="K78" s="375">
        <v>8</v>
      </c>
      <c r="L78" s="366">
        <v>3</v>
      </c>
      <c r="M78" s="373"/>
      <c r="N78" s="374"/>
      <c r="O78" s="375">
        <v>8</v>
      </c>
      <c r="P78" s="366">
        <v>3</v>
      </c>
      <c r="Q78" s="373"/>
      <c r="R78" s="374"/>
      <c r="S78" s="375">
        <v>8</v>
      </c>
      <c r="T78" s="366">
        <v>3</v>
      </c>
      <c r="U78" s="373"/>
      <c r="V78" s="374"/>
      <c r="W78" s="375">
        <v>8</v>
      </c>
      <c r="X78" s="366">
        <v>4</v>
      </c>
      <c r="Y78" s="373"/>
      <c r="Z78" s="374"/>
      <c r="AA78" s="375">
        <v>5</v>
      </c>
      <c r="AB78" s="366">
        <v>6</v>
      </c>
      <c r="AC78" s="373"/>
      <c r="AD78" s="382"/>
      <c r="AE78" s="380">
        <v>11</v>
      </c>
      <c r="AF78" s="381"/>
      <c r="AG78" s="365">
        <v>8</v>
      </c>
      <c r="AH78" s="366">
        <v>3</v>
      </c>
      <c r="AI78" s="373"/>
      <c r="AJ78" s="374"/>
      <c r="AK78" s="375">
        <v>8</v>
      </c>
      <c r="AL78" s="366">
        <v>3</v>
      </c>
      <c r="AM78" s="373"/>
      <c r="AN78" s="374"/>
      <c r="AO78" s="375">
        <v>8</v>
      </c>
      <c r="AP78" s="366">
        <v>3</v>
      </c>
      <c r="AQ78" s="373"/>
      <c r="AR78" s="374"/>
      <c r="AS78" s="375">
        <v>8</v>
      </c>
      <c r="AT78" s="366">
        <v>3</v>
      </c>
      <c r="AU78" s="373"/>
      <c r="AV78" s="374"/>
      <c r="AW78" s="375">
        <v>8</v>
      </c>
      <c r="AX78" s="366">
        <v>3</v>
      </c>
      <c r="AY78" s="373"/>
      <c r="AZ78" s="374"/>
      <c r="BA78" s="375">
        <v>5</v>
      </c>
      <c r="BB78" s="366">
        <v>6</v>
      </c>
      <c r="BC78" s="373"/>
      <c r="BD78" s="382"/>
      <c r="BE78" s="380">
        <v>11</v>
      </c>
      <c r="BF78" s="381"/>
      <c r="BG78" s="365">
        <v>8</v>
      </c>
      <c r="BH78" s="366">
        <v>3</v>
      </c>
      <c r="BI78" s="373"/>
      <c r="BJ78" s="374"/>
      <c r="BK78" s="375">
        <v>8</v>
      </c>
      <c r="BL78" s="366">
        <v>4</v>
      </c>
      <c r="BM78" s="373"/>
      <c r="BN78" s="374"/>
      <c r="BO78" s="375">
        <v>8</v>
      </c>
      <c r="BP78" s="366">
        <v>3</v>
      </c>
      <c r="BQ78" s="373"/>
      <c r="BR78" s="374"/>
      <c r="BS78" s="375">
        <v>8</v>
      </c>
      <c r="BT78" s="366">
        <v>3</v>
      </c>
      <c r="BU78" s="373"/>
      <c r="BV78" s="374"/>
      <c r="BW78" s="388">
        <v>12</v>
      </c>
      <c r="BX78" s="389"/>
      <c r="BY78" s="375">
        <v>5</v>
      </c>
      <c r="BZ78" s="366">
        <v>7</v>
      </c>
      <c r="CA78" s="373"/>
      <c r="CB78" s="382"/>
      <c r="CC78" s="380">
        <v>12</v>
      </c>
      <c r="CD78" s="381"/>
      <c r="CE78" s="398">
        <v>8</v>
      </c>
      <c r="CF78" s="366">
        <v>7</v>
      </c>
      <c r="CG78" s="373"/>
      <c r="CH78" s="399"/>
      <c r="CI78" s="365">
        <v>8</v>
      </c>
      <c r="CJ78" s="366">
        <v>4</v>
      </c>
      <c r="CK78" s="373"/>
      <c r="CL78" s="374"/>
      <c r="CM78" s="375">
        <v>8</v>
      </c>
      <c r="CN78" s="366">
        <v>3</v>
      </c>
      <c r="CO78" s="373"/>
      <c r="CP78" s="382"/>
      <c r="CQ78" s="402">
        <v>8</v>
      </c>
      <c r="CR78" s="366">
        <v>3</v>
      </c>
      <c r="CS78" s="408"/>
      <c r="CT78" s="409"/>
      <c r="CU78" s="402">
        <v>8</v>
      </c>
      <c r="CV78" s="366">
        <v>3</v>
      </c>
      <c r="CW78" s="410"/>
      <c r="CX78" s="411"/>
      <c r="CY78" s="402">
        <v>5</v>
      </c>
      <c r="CZ78" s="366">
        <v>6</v>
      </c>
      <c r="DA78" s="415"/>
      <c r="DB78" s="411"/>
      <c r="DC78" s="380">
        <v>11</v>
      </c>
      <c r="DD78" s="381"/>
      <c r="DE78" s="398">
        <v>8</v>
      </c>
      <c r="DF78" s="366">
        <v>4</v>
      </c>
      <c r="DG78" s="416"/>
      <c r="DH78" s="411"/>
      <c r="DI78" s="402">
        <v>8</v>
      </c>
      <c r="DJ78" s="366">
        <v>3</v>
      </c>
      <c r="DK78" s="416"/>
      <c r="DL78" s="411"/>
      <c r="DM78" s="424">
        <v>25</v>
      </c>
      <c r="DN78" s="424">
        <v>4</v>
      </c>
      <c r="DO78" s="424">
        <v>1</v>
      </c>
      <c r="DP78" s="425">
        <f t="shared" si="41"/>
        <v>188</v>
      </c>
      <c r="DQ78" s="427">
        <f t="shared" si="42"/>
        <v>0</v>
      </c>
      <c r="DR78" s="425">
        <f t="shared" si="43"/>
        <v>188</v>
      </c>
      <c r="DS78" s="163">
        <f t="shared" si="44"/>
        <v>25</v>
      </c>
      <c r="DT78" s="425">
        <f t="shared" si="45"/>
        <v>96</v>
      </c>
      <c r="DU78" s="427">
        <f t="shared" si="46"/>
        <v>0</v>
      </c>
      <c r="DV78" s="427">
        <f t="shared" si="47"/>
        <v>96</v>
      </c>
      <c r="DW78" s="427">
        <f t="shared" si="48"/>
        <v>45</v>
      </c>
      <c r="DX78" s="427">
        <f t="shared" si="49"/>
        <v>0</v>
      </c>
      <c r="DY78" s="427">
        <f t="shared" si="50"/>
        <v>12</v>
      </c>
      <c r="DZ78" s="427">
        <f t="shared" si="51"/>
        <v>0</v>
      </c>
      <c r="EA78" s="428">
        <f t="shared" si="52"/>
        <v>26</v>
      </c>
      <c r="EB78" s="429">
        <f t="shared" si="53"/>
        <v>96</v>
      </c>
      <c r="EC78" s="429">
        <f t="shared" si="54"/>
        <v>0</v>
      </c>
      <c r="ED78" s="429">
        <f t="shared" si="55"/>
        <v>45</v>
      </c>
      <c r="EE78" s="429">
        <f t="shared" si="56"/>
        <v>0</v>
      </c>
      <c r="EF78" s="429">
        <f t="shared" si="57"/>
        <v>12</v>
      </c>
      <c r="EG78" s="429">
        <f t="shared" si="58"/>
        <v>0</v>
      </c>
      <c r="EH78" s="441"/>
      <c r="EJ78" s="443">
        <v>76</v>
      </c>
      <c r="EK78" s="448" t="s">
        <v>275</v>
      </c>
      <c r="EL78" s="449" t="s">
        <v>65</v>
      </c>
      <c r="EM78" s="450">
        <v>325000</v>
      </c>
      <c r="EN78" s="447">
        <f t="shared" si="59"/>
        <v>12500</v>
      </c>
      <c r="EO78" s="453">
        <v>0</v>
      </c>
      <c r="EP78" s="454">
        <v>0</v>
      </c>
      <c r="EQ78" s="455">
        <v>0</v>
      </c>
      <c r="ER78" s="455">
        <v>0</v>
      </c>
      <c r="ES78" s="456">
        <f t="shared" si="60"/>
        <v>12500</v>
      </c>
      <c r="ET78" s="456">
        <f t="shared" si="61"/>
        <v>26</v>
      </c>
      <c r="EU78" s="456">
        <f t="shared" si="62"/>
        <v>96</v>
      </c>
      <c r="EV78" s="456">
        <f t="shared" si="63"/>
        <v>0</v>
      </c>
      <c r="EW78" s="456">
        <f t="shared" si="64"/>
        <v>45</v>
      </c>
      <c r="EX78" s="456">
        <f t="shared" si="65"/>
        <v>0</v>
      </c>
      <c r="EY78" s="460">
        <f t="shared" si="66"/>
        <v>12</v>
      </c>
      <c r="EZ78" s="460">
        <f t="shared" si="67"/>
        <v>0</v>
      </c>
      <c r="FA78" s="447">
        <f t="shared" si="68"/>
        <v>430033.08</v>
      </c>
      <c r="FB78" s="447">
        <v>0</v>
      </c>
      <c r="FC78" s="447">
        <f t="shared" si="69"/>
        <v>755033.08</v>
      </c>
      <c r="FD78" s="447">
        <f t="shared" si="70"/>
        <v>679529.77</v>
      </c>
      <c r="FE78" s="447">
        <f t="shared" si="71"/>
        <v>51905.954000000005</v>
      </c>
      <c r="FF78" s="447">
        <f t="shared" si="72"/>
        <v>75503.31</v>
      </c>
      <c r="FG78" s="463">
        <v>100000</v>
      </c>
      <c r="FH78" s="447">
        <f t="shared" si="73"/>
        <v>227409.26</v>
      </c>
      <c r="FI78" s="447">
        <v>0</v>
      </c>
      <c r="FJ78" s="447">
        <f t="shared" si="74"/>
        <v>527623.81999999995</v>
      </c>
      <c r="FK78" s="464"/>
      <c r="FL78" s="447">
        <f t="shared" si="75"/>
        <v>30201.32</v>
      </c>
      <c r="FM78" s="447">
        <f t="shared" si="76"/>
        <v>3775.17</v>
      </c>
      <c r="FN78" s="447">
        <f t="shared" si="77"/>
        <v>75503.31</v>
      </c>
      <c r="FO78" s="447">
        <f t="shared" si="78"/>
        <v>109479.79999999999</v>
      </c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</row>
    <row r="79" spans="1:463" ht="22.5" customHeight="1">
      <c r="A79" s="360">
        <v>71</v>
      </c>
      <c r="B79" s="361">
        <v>4</v>
      </c>
      <c r="C79" s="362" t="s">
        <v>276</v>
      </c>
      <c r="D79" s="363" t="s">
        <v>235</v>
      </c>
      <c r="E79" s="225" t="s">
        <v>190</v>
      </c>
      <c r="F79" s="367">
        <v>750000</v>
      </c>
      <c r="G79" s="365">
        <v>8</v>
      </c>
      <c r="H79" s="366">
        <v>5</v>
      </c>
      <c r="I79" s="373"/>
      <c r="J79" s="374"/>
      <c r="K79" s="375">
        <v>8</v>
      </c>
      <c r="L79" s="366">
        <v>1</v>
      </c>
      <c r="M79" s="373"/>
      <c r="N79" s="374"/>
      <c r="O79" s="375">
        <v>8</v>
      </c>
      <c r="P79" s="366">
        <v>6</v>
      </c>
      <c r="Q79" s="373"/>
      <c r="R79" s="374"/>
      <c r="S79" s="375">
        <v>8</v>
      </c>
      <c r="T79" s="366">
        <v>5</v>
      </c>
      <c r="U79" s="373"/>
      <c r="V79" s="374"/>
      <c r="W79" s="375">
        <v>8</v>
      </c>
      <c r="X79" s="366">
        <v>2</v>
      </c>
      <c r="Y79" s="373"/>
      <c r="Z79" s="374"/>
      <c r="AA79" s="375">
        <v>5</v>
      </c>
      <c r="AB79" s="366"/>
      <c r="AC79" s="373"/>
      <c r="AD79" s="382"/>
      <c r="AE79" s="380">
        <v>14</v>
      </c>
      <c r="AF79" s="381"/>
      <c r="AG79" s="365">
        <v>8</v>
      </c>
      <c r="AH79" s="366">
        <v>5</v>
      </c>
      <c r="AI79" s="373"/>
      <c r="AJ79" s="374"/>
      <c r="AK79" s="375">
        <v>8</v>
      </c>
      <c r="AL79" s="366">
        <v>4</v>
      </c>
      <c r="AM79" s="373"/>
      <c r="AN79" s="374"/>
      <c r="AO79" s="375">
        <v>8</v>
      </c>
      <c r="AP79" s="366">
        <v>6</v>
      </c>
      <c r="AQ79" s="373"/>
      <c r="AR79" s="374"/>
      <c r="AS79" s="375">
        <v>8</v>
      </c>
      <c r="AT79" s="366">
        <v>3</v>
      </c>
      <c r="AU79" s="373"/>
      <c r="AV79" s="374"/>
      <c r="AW79" s="375">
        <v>8</v>
      </c>
      <c r="AX79" s="366">
        <v>5</v>
      </c>
      <c r="AY79" s="373"/>
      <c r="AZ79" s="374"/>
      <c r="BA79" s="375">
        <v>5</v>
      </c>
      <c r="BB79" s="366">
        <v>3</v>
      </c>
      <c r="BC79" s="373"/>
      <c r="BD79" s="382"/>
      <c r="BE79" s="380"/>
      <c r="BF79" s="381"/>
      <c r="BG79" s="365">
        <v>8</v>
      </c>
      <c r="BH79" s="366">
        <v>5</v>
      </c>
      <c r="BI79" s="373"/>
      <c r="BJ79" s="374"/>
      <c r="BK79" s="375">
        <v>8</v>
      </c>
      <c r="BL79" s="366">
        <v>6</v>
      </c>
      <c r="BM79" s="373"/>
      <c r="BN79" s="374"/>
      <c r="BO79" s="375">
        <v>8</v>
      </c>
      <c r="BP79" s="366">
        <v>2</v>
      </c>
      <c r="BQ79" s="373"/>
      <c r="BR79" s="374"/>
      <c r="BS79" s="375">
        <v>8</v>
      </c>
      <c r="BT79" s="366">
        <v>4</v>
      </c>
      <c r="BU79" s="373"/>
      <c r="BV79" s="374"/>
      <c r="BW79" s="388">
        <v>8</v>
      </c>
      <c r="BX79" s="389"/>
      <c r="BY79" s="375">
        <v>5</v>
      </c>
      <c r="BZ79" s="366">
        <v>3</v>
      </c>
      <c r="CA79" s="373"/>
      <c r="CB79" s="382"/>
      <c r="CC79" s="380">
        <v>8</v>
      </c>
      <c r="CD79" s="381"/>
      <c r="CE79" s="398">
        <v>8</v>
      </c>
      <c r="CF79" s="366">
        <v>2</v>
      </c>
      <c r="CG79" s="373"/>
      <c r="CH79" s="399"/>
      <c r="CI79" s="365">
        <v>8</v>
      </c>
      <c r="CJ79" s="366">
        <v>4</v>
      </c>
      <c r="CK79" s="373"/>
      <c r="CL79" s="374"/>
      <c r="CM79" s="375">
        <v>8</v>
      </c>
      <c r="CN79" s="366">
        <v>5</v>
      </c>
      <c r="CO79" s="373"/>
      <c r="CP79" s="382"/>
      <c r="CQ79" s="402">
        <v>8</v>
      </c>
      <c r="CR79" s="366">
        <v>2</v>
      </c>
      <c r="CS79" s="408"/>
      <c r="CT79" s="409"/>
      <c r="CU79" s="402">
        <v>8</v>
      </c>
      <c r="CV79" s="366">
        <v>3</v>
      </c>
      <c r="CW79" s="410"/>
      <c r="CX79" s="411"/>
      <c r="CY79" s="402">
        <v>5</v>
      </c>
      <c r="CZ79" s="366">
        <v>5</v>
      </c>
      <c r="DA79" s="415"/>
      <c r="DB79" s="411"/>
      <c r="DC79" s="380">
        <v>8</v>
      </c>
      <c r="DD79" s="381"/>
      <c r="DE79" s="398">
        <v>8</v>
      </c>
      <c r="DF79" s="366">
        <v>6</v>
      </c>
      <c r="DG79" s="416"/>
      <c r="DH79" s="411"/>
      <c r="DI79" s="402">
        <v>8</v>
      </c>
      <c r="DJ79" s="366">
        <v>6</v>
      </c>
      <c r="DK79" s="416"/>
      <c r="DL79" s="411"/>
      <c r="DM79" s="424">
        <v>25</v>
      </c>
      <c r="DN79" s="424">
        <v>4</v>
      </c>
      <c r="DO79" s="424">
        <v>1</v>
      </c>
      <c r="DP79" s="425">
        <f t="shared" si="41"/>
        <v>188</v>
      </c>
      <c r="DQ79" s="427">
        <f t="shared" si="42"/>
        <v>0</v>
      </c>
      <c r="DR79" s="425">
        <f t="shared" si="43"/>
        <v>188</v>
      </c>
      <c r="DS79" s="163">
        <f t="shared" si="44"/>
        <v>25</v>
      </c>
      <c r="DT79" s="425">
        <f t="shared" si="45"/>
        <v>98</v>
      </c>
      <c r="DU79" s="427">
        <f t="shared" si="46"/>
        <v>0</v>
      </c>
      <c r="DV79" s="427">
        <f t="shared" si="47"/>
        <v>98</v>
      </c>
      <c r="DW79" s="427">
        <f t="shared" si="48"/>
        <v>30</v>
      </c>
      <c r="DX79" s="427">
        <f t="shared" si="49"/>
        <v>0</v>
      </c>
      <c r="DY79" s="427">
        <f t="shared" si="50"/>
        <v>8</v>
      </c>
      <c r="DZ79" s="427">
        <f t="shared" si="51"/>
        <v>0</v>
      </c>
      <c r="EA79" s="428">
        <f t="shared" si="52"/>
        <v>26</v>
      </c>
      <c r="EB79" s="429">
        <f t="shared" si="53"/>
        <v>98</v>
      </c>
      <c r="EC79" s="429">
        <f t="shared" si="54"/>
        <v>0</v>
      </c>
      <c r="ED79" s="429">
        <f t="shared" si="55"/>
        <v>30</v>
      </c>
      <c r="EE79" s="429">
        <f t="shared" si="56"/>
        <v>0</v>
      </c>
      <c r="EF79" s="429">
        <f t="shared" si="57"/>
        <v>8</v>
      </c>
      <c r="EG79" s="429">
        <f t="shared" si="58"/>
        <v>0</v>
      </c>
      <c r="EH79" s="441"/>
      <c r="EJ79" s="443">
        <v>77</v>
      </c>
      <c r="EK79" s="448" t="s">
        <v>276</v>
      </c>
      <c r="EL79" s="449" t="s">
        <v>235</v>
      </c>
      <c r="EM79" s="450">
        <v>750000</v>
      </c>
      <c r="EN79" s="447">
        <f t="shared" si="59"/>
        <v>28846.15</v>
      </c>
      <c r="EO79" s="453">
        <v>0</v>
      </c>
      <c r="EP79" s="454">
        <v>0</v>
      </c>
      <c r="EQ79" s="455">
        <v>0</v>
      </c>
      <c r="ER79" s="455">
        <v>0</v>
      </c>
      <c r="ES79" s="456">
        <f t="shared" si="60"/>
        <v>28846.15</v>
      </c>
      <c r="ET79" s="456">
        <f t="shared" si="61"/>
        <v>26</v>
      </c>
      <c r="EU79" s="456">
        <f t="shared" si="62"/>
        <v>98</v>
      </c>
      <c r="EV79" s="456">
        <f t="shared" si="63"/>
        <v>0</v>
      </c>
      <c r="EW79" s="456">
        <f t="shared" si="64"/>
        <v>30</v>
      </c>
      <c r="EX79" s="456">
        <f t="shared" si="65"/>
        <v>0</v>
      </c>
      <c r="EY79" s="460">
        <f t="shared" si="66"/>
        <v>8</v>
      </c>
      <c r="EZ79" s="460">
        <f t="shared" si="67"/>
        <v>0</v>
      </c>
      <c r="FA79" s="447">
        <f t="shared" si="68"/>
        <v>857758.29</v>
      </c>
      <c r="FB79" s="447">
        <v>0</v>
      </c>
      <c r="FC79" s="447">
        <f t="shared" si="69"/>
        <v>1607758.19</v>
      </c>
      <c r="FD79" s="447">
        <f t="shared" si="70"/>
        <v>1446982.3699999999</v>
      </c>
      <c r="FE79" s="447">
        <f t="shared" si="71"/>
        <v>262094.71099999995</v>
      </c>
      <c r="FF79" s="447">
        <f t="shared" si="72"/>
        <v>160775.82</v>
      </c>
      <c r="FG79" s="463">
        <v>100000</v>
      </c>
      <c r="FH79" s="447">
        <f t="shared" si="73"/>
        <v>522870.53</v>
      </c>
      <c r="FI79" s="447">
        <v>0</v>
      </c>
      <c r="FJ79" s="447">
        <f t="shared" si="74"/>
        <v>1084887.6599999999</v>
      </c>
      <c r="FK79" s="464"/>
      <c r="FL79" s="447">
        <f t="shared" si="75"/>
        <v>64310.33</v>
      </c>
      <c r="FM79" s="447">
        <f t="shared" si="76"/>
        <v>8038.79</v>
      </c>
      <c r="FN79" s="447">
        <f t="shared" si="77"/>
        <v>160775.82</v>
      </c>
      <c r="FO79" s="447">
        <f t="shared" si="78"/>
        <v>233124.94</v>
      </c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</row>
    <row r="80" spans="1:463" ht="22.5" customHeight="1">
      <c r="A80" s="360">
        <v>72</v>
      </c>
      <c r="B80" s="361">
        <v>3</v>
      </c>
      <c r="C80" s="362" t="s">
        <v>277</v>
      </c>
      <c r="D80" s="363" t="s">
        <v>278</v>
      </c>
      <c r="E80" s="225" t="s">
        <v>190</v>
      </c>
      <c r="F80" s="367">
        <v>390000</v>
      </c>
      <c r="G80" s="365">
        <v>8</v>
      </c>
      <c r="H80" s="366">
        <v>3</v>
      </c>
      <c r="I80" s="373"/>
      <c r="J80" s="374"/>
      <c r="K80" s="375">
        <v>8</v>
      </c>
      <c r="L80" s="366">
        <v>3</v>
      </c>
      <c r="M80" s="373"/>
      <c r="N80" s="374"/>
      <c r="O80" s="375">
        <v>8</v>
      </c>
      <c r="P80" s="366">
        <v>3</v>
      </c>
      <c r="Q80" s="373"/>
      <c r="R80" s="374"/>
      <c r="S80" s="375">
        <v>8</v>
      </c>
      <c r="T80" s="366">
        <v>3</v>
      </c>
      <c r="U80" s="373"/>
      <c r="V80" s="374"/>
      <c r="W80" s="375">
        <v>8</v>
      </c>
      <c r="X80" s="366">
        <v>4</v>
      </c>
      <c r="Y80" s="373"/>
      <c r="Z80" s="374"/>
      <c r="AA80" s="375">
        <v>5</v>
      </c>
      <c r="AB80" s="366">
        <v>6</v>
      </c>
      <c r="AC80" s="373"/>
      <c r="AD80" s="382"/>
      <c r="AE80" s="380">
        <v>11</v>
      </c>
      <c r="AF80" s="381"/>
      <c r="AG80" s="365">
        <v>8</v>
      </c>
      <c r="AH80" s="366">
        <v>3</v>
      </c>
      <c r="AI80" s="373"/>
      <c r="AJ80" s="374"/>
      <c r="AK80" s="375">
        <v>8</v>
      </c>
      <c r="AL80" s="366">
        <v>3</v>
      </c>
      <c r="AM80" s="373"/>
      <c r="AN80" s="374"/>
      <c r="AO80" s="375">
        <v>8</v>
      </c>
      <c r="AP80" s="366">
        <v>3</v>
      </c>
      <c r="AQ80" s="373"/>
      <c r="AR80" s="374"/>
      <c r="AS80" s="375">
        <v>8</v>
      </c>
      <c r="AT80" s="366">
        <v>3</v>
      </c>
      <c r="AU80" s="373"/>
      <c r="AV80" s="374"/>
      <c r="AW80" s="375">
        <v>8</v>
      </c>
      <c r="AX80" s="366">
        <v>3</v>
      </c>
      <c r="AY80" s="373"/>
      <c r="AZ80" s="374"/>
      <c r="BA80" s="375">
        <v>5</v>
      </c>
      <c r="BB80" s="366">
        <v>6</v>
      </c>
      <c r="BC80" s="373"/>
      <c r="BD80" s="382"/>
      <c r="BE80" s="380">
        <v>12</v>
      </c>
      <c r="BF80" s="381"/>
      <c r="BG80" s="365">
        <v>8</v>
      </c>
      <c r="BH80" s="366">
        <v>3</v>
      </c>
      <c r="BI80" s="373"/>
      <c r="BJ80" s="374"/>
      <c r="BK80" s="375">
        <v>8</v>
      </c>
      <c r="BL80" s="366">
        <v>4</v>
      </c>
      <c r="BM80" s="373"/>
      <c r="BN80" s="374"/>
      <c r="BO80" s="375">
        <v>8</v>
      </c>
      <c r="BP80" s="366">
        <v>3</v>
      </c>
      <c r="BQ80" s="373"/>
      <c r="BR80" s="374"/>
      <c r="BS80" s="375">
        <v>8</v>
      </c>
      <c r="BT80" s="366">
        <v>3</v>
      </c>
      <c r="BU80" s="373"/>
      <c r="BV80" s="374"/>
      <c r="BW80" s="388">
        <v>12</v>
      </c>
      <c r="BX80" s="389"/>
      <c r="BY80" s="375">
        <v>5</v>
      </c>
      <c r="BZ80" s="366">
        <v>8</v>
      </c>
      <c r="CA80" s="373"/>
      <c r="CB80" s="382"/>
      <c r="CC80" s="380">
        <v>12</v>
      </c>
      <c r="CD80" s="381"/>
      <c r="CE80" s="398">
        <v>8</v>
      </c>
      <c r="CF80" s="366">
        <v>7</v>
      </c>
      <c r="CG80" s="373"/>
      <c r="CH80" s="399"/>
      <c r="CI80" s="365">
        <v>8</v>
      </c>
      <c r="CJ80" s="366">
        <v>4</v>
      </c>
      <c r="CK80" s="373"/>
      <c r="CL80" s="374"/>
      <c r="CM80" s="375">
        <v>8</v>
      </c>
      <c r="CN80" s="366">
        <v>3</v>
      </c>
      <c r="CO80" s="373"/>
      <c r="CP80" s="382"/>
      <c r="CQ80" s="402">
        <v>8</v>
      </c>
      <c r="CR80" s="366">
        <v>3</v>
      </c>
      <c r="CS80" s="408"/>
      <c r="CT80" s="409"/>
      <c r="CU80" s="402">
        <v>8</v>
      </c>
      <c r="CV80" s="366">
        <v>3</v>
      </c>
      <c r="CW80" s="410"/>
      <c r="CX80" s="411"/>
      <c r="CY80" s="402">
        <v>5</v>
      </c>
      <c r="CZ80" s="366">
        <v>6</v>
      </c>
      <c r="DA80" s="415"/>
      <c r="DB80" s="411"/>
      <c r="DC80" s="380">
        <v>11</v>
      </c>
      <c r="DD80" s="381"/>
      <c r="DE80" s="398">
        <v>8</v>
      </c>
      <c r="DF80" s="366">
        <v>4</v>
      </c>
      <c r="DG80" s="416"/>
      <c r="DH80" s="411"/>
      <c r="DI80" s="402">
        <v>8</v>
      </c>
      <c r="DJ80" s="366">
        <v>3</v>
      </c>
      <c r="DK80" s="416"/>
      <c r="DL80" s="411"/>
      <c r="DM80" s="424">
        <v>25</v>
      </c>
      <c r="DN80" s="424">
        <v>4</v>
      </c>
      <c r="DO80" s="424">
        <v>1</v>
      </c>
      <c r="DP80" s="425">
        <f t="shared" si="41"/>
        <v>188</v>
      </c>
      <c r="DQ80" s="427">
        <f t="shared" si="42"/>
        <v>0</v>
      </c>
      <c r="DR80" s="425">
        <f t="shared" si="43"/>
        <v>188</v>
      </c>
      <c r="DS80" s="163">
        <f t="shared" si="44"/>
        <v>25</v>
      </c>
      <c r="DT80" s="425">
        <f t="shared" si="45"/>
        <v>97</v>
      </c>
      <c r="DU80" s="427">
        <f t="shared" si="46"/>
        <v>0</v>
      </c>
      <c r="DV80" s="427">
        <f t="shared" si="47"/>
        <v>97</v>
      </c>
      <c r="DW80" s="427">
        <f t="shared" si="48"/>
        <v>46</v>
      </c>
      <c r="DX80" s="427">
        <f t="shared" si="49"/>
        <v>0</v>
      </c>
      <c r="DY80" s="427">
        <f t="shared" si="50"/>
        <v>12</v>
      </c>
      <c r="DZ80" s="427">
        <f t="shared" si="51"/>
        <v>0</v>
      </c>
      <c r="EA80" s="428">
        <f t="shared" si="52"/>
        <v>26</v>
      </c>
      <c r="EB80" s="429">
        <f t="shared" si="53"/>
        <v>97</v>
      </c>
      <c r="EC80" s="429">
        <f t="shared" si="54"/>
        <v>0</v>
      </c>
      <c r="ED80" s="429">
        <f t="shared" si="55"/>
        <v>46</v>
      </c>
      <c r="EE80" s="429">
        <f t="shared" si="56"/>
        <v>0</v>
      </c>
      <c r="EF80" s="429">
        <f t="shared" si="57"/>
        <v>12</v>
      </c>
      <c r="EG80" s="429">
        <f t="shared" si="58"/>
        <v>0</v>
      </c>
      <c r="EH80" s="441"/>
      <c r="EJ80" s="443">
        <v>78</v>
      </c>
      <c r="EK80" s="448" t="s">
        <v>277</v>
      </c>
      <c r="EL80" s="449" t="s">
        <v>278</v>
      </c>
      <c r="EM80" s="450">
        <v>390000</v>
      </c>
      <c r="EN80" s="447">
        <f t="shared" si="59"/>
        <v>15000</v>
      </c>
      <c r="EO80" s="453">
        <v>0</v>
      </c>
      <c r="EP80" s="454">
        <v>0</v>
      </c>
      <c r="EQ80" s="455">
        <v>0</v>
      </c>
      <c r="ER80" s="455">
        <v>0</v>
      </c>
      <c r="ES80" s="456">
        <f t="shared" si="60"/>
        <v>15000</v>
      </c>
      <c r="ET80" s="456">
        <f t="shared" si="61"/>
        <v>26</v>
      </c>
      <c r="EU80" s="456">
        <f t="shared" si="62"/>
        <v>97</v>
      </c>
      <c r="EV80" s="456">
        <f t="shared" si="63"/>
        <v>0</v>
      </c>
      <c r="EW80" s="456">
        <f t="shared" si="64"/>
        <v>46</v>
      </c>
      <c r="EX80" s="456">
        <f t="shared" si="65"/>
        <v>0</v>
      </c>
      <c r="EY80" s="460">
        <f t="shared" si="66"/>
        <v>12</v>
      </c>
      <c r="EZ80" s="460">
        <f t="shared" si="67"/>
        <v>0</v>
      </c>
      <c r="FA80" s="447">
        <f t="shared" si="68"/>
        <v>523040.23</v>
      </c>
      <c r="FB80" s="447">
        <v>0</v>
      </c>
      <c r="FC80" s="447">
        <f t="shared" si="69"/>
        <v>913040.23</v>
      </c>
      <c r="FD80" s="447">
        <f t="shared" si="70"/>
        <v>821736.21</v>
      </c>
      <c r="FE80" s="447">
        <f t="shared" si="71"/>
        <v>83434.052499999991</v>
      </c>
      <c r="FF80" s="447">
        <f t="shared" si="72"/>
        <v>91304.02</v>
      </c>
      <c r="FG80" s="463">
        <v>100000</v>
      </c>
      <c r="FH80" s="447">
        <f t="shared" si="73"/>
        <v>274738.07</v>
      </c>
      <c r="FI80" s="447">
        <v>0</v>
      </c>
      <c r="FJ80" s="447">
        <f t="shared" si="74"/>
        <v>638302.16</v>
      </c>
      <c r="FK80" s="464"/>
      <c r="FL80" s="447">
        <f t="shared" si="75"/>
        <v>36521.61</v>
      </c>
      <c r="FM80" s="447">
        <f t="shared" si="76"/>
        <v>4565.2</v>
      </c>
      <c r="FN80" s="447">
        <f t="shared" si="77"/>
        <v>91304.02</v>
      </c>
      <c r="FO80" s="447">
        <f t="shared" si="78"/>
        <v>132390.83000000002</v>
      </c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</row>
    <row r="81" spans="1:463" ht="22.5" customHeight="1">
      <c r="A81" s="360">
        <v>73</v>
      </c>
      <c r="B81" s="361"/>
      <c r="C81" s="362" t="s">
        <v>279</v>
      </c>
      <c r="D81" s="363" t="s">
        <v>237</v>
      </c>
      <c r="E81" s="225" t="s">
        <v>186</v>
      </c>
      <c r="F81" s="367">
        <v>720000</v>
      </c>
      <c r="G81" s="365">
        <v>8</v>
      </c>
      <c r="H81" s="366">
        <v>1</v>
      </c>
      <c r="I81" s="373"/>
      <c r="J81" s="374"/>
      <c r="K81" s="375">
        <v>8</v>
      </c>
      <c r="L81" s="366">
        <v>1</v>
      </c>
      <c r="M81" s="373"/>
      <c r="N81" s="374"/>
      <c r="O81" s="375">
        <v>8</v>
      </c>
      <c r="P81" s="366">
        <v>1</v>
      </c>
      <c r="Q81" s="373"/>
      <c r="R81" s="374"/>
      <c r="S81" s="375">
        <v>8</v>
      </c>
      <c r="T81" s="366">
        <v>1</v>
      </c>
      <c r="U81" s="373"/>
      <c r="V81" s="374"/>
      <c r="W81" s="375"/>
      <c r="X81" s="366"/>
      <c r="Y81" s="373"/>
      <c r="Z81" s="374"/>
      <c r="AA81" s="375"/>
      <c r="AB81" s="366"/>
      <c r="AC81" s="373">
        <v>5</v>
      </c>
      <c r="AD81" s="382">
        <v>5</v>
      </c>
      <c r="AE81" s="380"/>
      <c r="AF81" s="381">
        <v>10</v>
      </c>
      <c r="AG81" s="365"/>
      <c r="AH81" s="366"/>
      <c r="AI81" s="373">
        <v>8</v>
      </c>
      <c r="AJ81" s="374">
        <v>2</v>
      </c>
      <c r="AK81" s="375"/>
      <c r="AL81" s="366"/>
      <c r="AM81" s="373">
        <v>8</v>
      </c>
      <c r="AN81" s="374">
        <v>2</v>
      </c>
      <c r="AO81" s="375"/>
      <c r="AP81" s="366"/>
      <c r="AQ81" s="373">
        <v>8</v>
      </c>
      <c r="AR81" s="374">
        <v>2</v>
      </c>
      <c r="AS81" s="375"/>
      <c r="AT81" s="366"/>
      <c r="AU81" s="373">
        <v>8</v>
      </c>
      <c r="AV81" s="374">
        <v>2</v>
      </c>
      <c r="AW81" s="375"/>
      <c r="AX81" s="366"/>
      <c r="AY81" s="373">
        <v>8</v>
      </c>
      <c r="AZ81" s="374">
        <v>2</v>
      </c>
      <c r="BA81" s="375"/>
      <c r="BB81" s="366"/>
      <c r="BC81" s="373">
        <v>5</v>
      </c>
      <c r="BD81" s="382">
        <v>5</v>
      </c>
      <c r="BE81" s="380"/>
      <c r="BF81" s="381">
        <v>10</v>
      </c>
      <c r="BG81" s="365"/>
      <c r="BH81" s="366"/>
      <c r="BI81" s="373">
        <v>8</v>
      </c>
      <c r="BJ81" s="374">
        <v>2</v>
      </c>
      <c r="BK81" s="375"/>
      <c r="BL81" s="366"/>
      <c r="BM81" s="373">
        <v>8</v>
      </c>
      <c r="BN81" s="374">
        <v>2</v>
      </c>
      <c r="BO81" s="375"/>
      <c r="BP81" s="366"/>
      <c r="BQ81" s="373">
        <v>8</v>
      </c>
      <c r="BR81" s="374">
        <v>2</v>
      </c>
      <c r="BS81" s="375"/>
      <c r="BT81" s="366"/>
      <c r="BU81" s="373">
        <v>8</v>
      </c>
      <c r="BV81" s="374">
        <v>2</v>
      </c>
      <c r="BW81" s="388"/>
      <c r="BX81" s="389"/>
      <c r="BY81" s="375">
        <v>5</v>
      </c>
      <c r="BZ81" s="366">
        <v>4</v>
      </c>
      <c r="CA81" s="373"/>
      <c r="CB81" s="382"/>
      <c r="CC81" s="380">
        <v>9</v>
      </c>
      <c r="CD81" s="381"/>
      <c r="CE81" s="398">
        <v>8</v>
      </c>
      <c r="CF81" s="366">
        <v>1</v>
      </c>
      <c r="CG81" s="373"/>
      <c r="CH81" s="399"/>
      <c r="CI81" s="365">
        <v>8</v>
      </c>
      <c r="CJ81" s="366">
        <v>1</v>
      </c>
      <c r="CK81" s="373"/>
      <c r="CL81" s="374"/>
      <c r="CM81" s="375">
        <v>8</v>
      </c>
      <c r="CN81" s="366">
        <v>1</v>
      </c>
      <c r="CO81" s="373"/>
      <c r="CP81" s="382"/>
      <c r="CQ81" s="402">
        <v>8</v>
      </c>
      <c r="CR81" s="366">
        <v>1</v>
      </c>
      <c r="CS81" s="408"/>
      <c r="CT81" s="409"/>
      <c r="CU81" s="402">
        <v>8</v>
      </c>
      <c r="CV81" s="366">
        <v>2</v>
      </c>
      <c r="CW81" s="410"/>
      <c r="CX81" s="411"/>
      <c r="CY81" s="402">
        <v>5</v>
      </c>
      <c r="CZ81" s="366">
        <v>4</v>
      </c>
      <c r="DA81" s="415"/>
      <c r="DB81" s="411"/>
      <c r="DC81" s="380">
        <v>9</v>
      </c>
      <c r="DD81" s="381"/>
      <c r="DE81" s="398">
        <v>8</v>
      </c>
      <c r="DF81" s="366">
        <v>1</v>
      </c>
      <c r="DG81" s="416"/>
      <c r="DH81" s="411"/>
      <c r="DI81" s="402">
        <v>8</v>
      </c>
      <c r="DJ81" s="366">
        <v>1</v>
      </c>
      <c r="DK81" s="416"/>
      <c r="DL81" s="411"/>
      <c r="DM81" s="424">
        <v>25</v>
      </c>
      <c r="DN81" s="424">
        <v>4</v>
      </c>
      <c r="DO81" s="424">
        <v>1</v>
      </c>
      <c r="DP81" s="425">
        <f t="shared" si="41"/>
        <v>98</v>
      </c>
      <c r="DQ81" s="427">
        <f t="shared" si="42"/>
        <v>82</v>
      </c>
      <c r="DR81" s="425">
        <f t="shared" si="43"/>
        <v>180</v>
      </c>
      <c r="DS81" s="163">
        <f t="shared" si="44"/>
        <v>24</v>
      </c>
      <c r="DT81" s="425">
        <f t="shared" si="45"/>
        <v>20</v>
      </c>
      <c r="DU81" s="427">
        <f t="shared" si="46"/>
        <v>28</v>
      </c>
      <c r="DV81" s="427">
        <f t="shared" si="47"/>
        <v>48</v>
      </c>
      <c r="DW81" s="427">
        <f t="shared" si="48"/>
        <v>18</v>
      </c>
      <c r="DX81" s="427">
        <f t="shared" si="49"/>
        <v>20</v>
      </c>
      <c r="DY81" s="427">
        <f t="shared" si="50"/>
        <v>0</v>
      </c>
      <c r="DZ81" s="427">
        <f t="shared" si="51"/>
        <v>0</v>
      </c>
      <c r="EA81" s="428">
        <f t="shared" si="52"/>
        <v>25</v>
      </c>
      <c r="EB81" s="429">
        <f t="shared" si="53"/>
        <v>20</v>
      </c>
      <c r="EC81" s="429">
        <f t="shared" si="54"/>
        <v>28</v>
      </c>
      <c r="ED81" s="429">
        <f t="shared" si="55"/>
        <v>18</v>
      </c>
      <c r="EE81" s="429">
        <f t="shared" si="56"/>
        <v>20</v>
      </c>
      <c r="EF81" s="429">
        <f t="shared" si="57"/>
        <v>0</v>
      </c>
      <c r="EG81" s="429">
        <f t="shared" si="58"/>
        <v>0</v>
      </c>
      <c r="EH81" s="441"/>
      <c r="EJ81" s="443">
        <v>79</v>
      </c>
      <c r="EK81" s="451" t="s">
        <v>279</v>
      </c>
      <c r="EL81" s="449" t="s">
        <v>237</v>
      </c>
      <c r="EM81" s="450">
        <v>720000</v>
      </c>
      <c r="EN81" s="447">
        <f t="shared" si="59"/>
        <v>27692.31</v>
      </c>
      <c r="EO81" s="453">
        <v>0</v>
      </c>
      <c r="EP81" s="454">
        <v>0</v>
      </c>
      <c r="EQ81" s="455">
        <v>0</v>
      </c>
      <c r="ER81" s="455">
        <v>0</v>
      </c>
      <c r="ES81" s="456">
        <f t="shared" si="60"/>
        <v>27692.31</v>
      </c>
      <c r="ET81" s="456">
        <f t="shared" si="61"/>
        <v>25</v>
      </c>
      <c r="EU81" s="456">
        <f t="shared" si="62"/>
        <v>20</v>
      </c>
      <c r="EV81" s="456">
        <f t="shared" si="63"/>
        <v>28</v>
      </c>
      <c r="EW81" s="456">
        <f t="shared" si="64"/>
        <v>18</v>
      </c>
      <c r="EX81" s="456">
        <f t="shared" si="65"/>
        <v>20</v>
      </c>
      <c r="EY81" s="460">
        <f t="shared" si="66"/>
        <v>0</v>
      </c>
      <c r="EZ81" s="460">
        <f t="shared" si="67"/>
        <v>0</v>
      </c>
      <c r="FA81" s="447">
        <f t="shared" si="68"/>
        <v>555365.80000000005</v>
      </c>
      <c r="FB81" s="447">
        <v>0</v>
      </c>
      <c r="FC81" s="447">
        <f t="shared" si="69"/>
        <v>1247673.55</v>
      </c>
      <c r="FD81" s="447">
        <f t="shared" si="70"/>
        <v>1122906.19</v>
      </c>
      <c r="FE81" s="447">
        <f t="shared" si="71"/>
        <v>164871.85699999999</v>
      </c>
      <c r="FF81" s="447">
        <f t="shared" si="72"/>
        <v>124767.36</v>
      </c>
      <c r="FG81" s="463">
        <v>100000</v>
      </c>
      <c r="FH81" s="447">
        <f t="shared" si="73"/>
        <v>389639.22</v>
      </c>
      <c r="FI81" s="447">
        <v>0</v>
      </c>
      <c r="FJ81" s="447">
        <f t="shared" si="74"/>
        <v>858034.33</v>
      </c>
      <c r="FK81" s="464"/>
      <c r="FL81" s="447">
        <f t="shared" si="75"/>
        <v>49906.94</v>
      </c>
      <c r="FM81" s="447">
        <f t="shared" si="76"/>
        <v>6238.37</v>
      </c>
      <c r="FN81" s="447">
        <f t="shared" si="77"/>
        <v>124767.36</v>
      </c>
      <c r="FO81" s="447">
        <f t="shared" si="78"/>
        <v>180912.67</v>
      </c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</row>
    <row r="82" spans="1:463" ht="22.5" customHeight="1">
      <c r="A82" s="360">
        <v>74</v>
      </c>
      <c r="B82" s="361"/>
      <c r="C82" s="362" t="s">
        <v>280</v>
      </c>
      <c r="D82" s="363" t="s">
        <v>68</v>
      </c>
      <c r="E82" s="225" t="s">
        <v>187</v>
      </c>
      <c r="F82" s="367">
        <v>350000</v>
      </c>
      <c r="G82" s="365">
        <v>8</v>
      </c>
      <c r="H82" s="366"/>
      <c r="I82" s="373"/>
      <c r="J82" s="374"/>
      <c r="K82" s="375">
        <v>8</v>
      </c>
      <c r="L82" s="366"/>
      <c r="M82" s="373"/>
      <c r="N82" s="374"/>
      <c r="O82" s="375">
        <v>8</v>
      </c>
      <c r="P82" s="366"/>
      <c r="Q82" s="373"/>
      <c r="R82" s="374"/>
      <c r="S82" s="375">
        <v>8</v>
      </c>
      <c r="T82" s="366"/>
      <c r="U82" s="373"/>
      <c r="V82" s="374"/>
      <c r="W82" s="375">
        <v>8</v>
      </c>
      <c r="X82" s="366"/>
      <c r="Y82" s="373"/>
      <c r="Z82" s="374"/>
      <c r="AA82" s="375">
        <v>5</v>
      </c>
      <c r="AB82" s="366">
        <v>3</v>
      </c>
      <c r="AC82" s="373"/>
      <c r="AD82" s="382"/>
      <c r="AE82" s="380">
        <v>8</v>
      </c>
      <c r="AF82" s="381"/>
      <c r="AG82" s="365">
        <v>8</v>
      </c>
      <c r="AH82" s="366"/>
      <c r="AI82" s="373"/>
      <c r="AJ82" s="374"/>
      <c r="AK82" s="375">
        <v>8</v>
      </c>
      <c r="AL82" s="366"/>
      <c r="AM82" s="373"/>
      <c r="AN82" s="374"/>
      <c r="AO82" s="375">
        <v>8</v>
      </c>
      <c r="AP82" s="366"/>
      <c r="AQ82" s="373"/>
      <c r="AR82" s="374"/>
      <c r="AS82" s="375">
        <v>8</v>
      </c>
      <c r="AT82" s="366"/>
      <c r="AU82" s="373"/>
      <c r="AV82" s="374"/>
      <c r="AW82" s="375">
        <v>8</v>
      </c>
      <c r="AX82" s="366"/>
      <c r="AY82" s="373"/>
      <c r="AZ82" s="374"/>
      <c r="BA82" s="375">
        <v>5</v>
      </c>
      <c r="BB82" s="366">
        <v>3</v>
      </c>
      <c r="BC82" s="373"/>
      <c r="BD82" s="382"/>
      <c r="BE82" s="380">
        <v>8</v>
      </c>
      <c r="BF82" s="381"/>
      <c r="BG82" s="365">
        <v>8</v>
      </c>
      <c r="BH82" s="366"/>
      <c r="BI82" s="373"/>
      <c r="BJ82" s="374"/>
      <c r="BK82" s="375">
        <v>8</v>
      </c>
      <c r="BL82" s="366"/>
      <c r="BM82" s="373"/>
      <c r="BN82" s="374"/>
      <c r="BO82" s="375">
        <v>8</v>
      </c>
      <c r="BP82" s="366"/>
      <c r="BQ82" s="373"/>
      <c r="BR82" s="374"/>
      <c r="BS82" s="375">
        <v>8</v>
      </c>
      <c r="BT82" s="366"/>
      <c r="BU82" s="373"/>
      <c r="BV82" s="374"/>
      <c r="BW82" s="388">
        <v>8</v>
      </c>
      <c r="BX82" s="389"/>
      <c r="BY82" s="375">
        <v>5</v>
      </c>
      <c r="BZ82" s="366">
        <v>3</v>
      </c>
      <c r="CA82" s="373"/>
      <c r="CB82" s="382"/>
      <c r="CC82" s="380">
        <v>4</v>
      </c>
      <c r="CD82" s="381"/>
      <c r="CE82" s="398">
        <v>8</v>
      </c>
      <c r="CF82" s="366"/>
      <c r="CG82" s="373"/>
      <c r="CH82" s="399"/>
      <c r="CI82" s="365">
        <v>5</v>
      </c>
      <c r="CJ82" s="366"/>
      <c r="CK82" s="373"/>
      <c r="CL82" s="374"/>
      <c r="CM82" s="375"/>
      <c r="CN82" s="366"/>
      <c r="CO82" s="373"/>
      <c r="CP82" s="382"/>
      <c r="CQ82" s="402">
        <v>8</v>
      </c>
      <c r="CR82" s="366"/>
      <c r="CS82" s="408"/>
      <c r="CT82" s="409"/>
      <c r="CU82" s="402">
        <v>8</v>
      </c>
      <c r="CV82" s="366"/>
      <c r="CW82" s="410"/>
      <c r="CX82" s="411"/>
      <c r="CY82" s="402">
        <v>5</v>
      </c>
      <c r="CZ82" s="366">
        <v>3</v>
      </c>
      <c r="DA82" s="415"/>
      <c r="DB82" s="411"/>
      <c r="DC82" s="380">
        <v>8</v>
      </c>
      <c r="DD82" s="381"/>
      <c r="DE82" s="398">
        <v>8</v>
      </c>
      <c r="DF82" s="366"/>
      <c r="DG82" s="416"/>
      <c r="DH82" s="411"/>
      <c r="DI82" s="402">
        <v>8</v>
      </c>
      <c r="DJ82" s="366"/>
      <c r="DK82" s="416"/>
      <c r="DL82" s="411"/>
      <c r="DM82" s="424">
        <v>25</v>
      </c>
      <c r="DN82" s="424">
        <v>4</v>
      </c>
      <c r="DO82" s="424">
        <v>1</v>
      </c>
      <c r="DP82" s="425">
        <f t="shared" si="41"/>
        <v>177</v>
      </c>
      <c r="DQ82" s="427">
        <f t="shared" si="42"/>
        <v>0</v>
      </c>
      <c r="DR82" s="425">
        <f t="shared" si="43"/>
        <v>177</v>
      </c>
      <c r="DS82" s="163">
        <f t="shared" si="44"/>
        <v>24</v>
      </c>
      <c r="DT82" s="425">
        <f t="shared" si="45"/>
        <v>12</v>
      </c>
      <c r="DU82" s="427">
        <f t="shared" si="46"/>
        <v>0</v>
      </c>
      <c r="DV82" s="427">
        <f t="shared" si="47"/>
        <v>12</v>
      </c>
      <c r="DW82" s="427">
        <f t="shared" si="48"/>
        <v>28</v>
      </c>
      <c r="DX82" s="427">
        <f t="shared" si="49"/>
        <v>0</v>
      </c>
      <c r="DY82" s="427">
        <f t="shared" si="50"/>
        <v>8</v>
      </c>
      <c r="DZ82" s="427">
        <f t="shared" si="51"/>
        <v>0</v>
      </c>
      <c r="EA82" s="428">
        <f t="shared" si="52"/>
        <v>25</v>
      </c>
      <c r="EB82" s="429">
        <f t="shared" si="53"/>
        <v>12</v>
      </c>
      <c r="EC82" s="429">
        <f t="shared" si="54"/>
        <v>0</v>
      </c>
      <c r="ED82" s="429">
        <f t="shared" si="55"/>
        <v>28</v>
      </c>
      <c r="EE82" s="429">
        <f t="shared" si="56"/>
        <v>0</v>
      </c>
      <c r="EF82" s="429">
        <f t="shared" si="57"/>
        <v>8</v>
      </c>
      <c r="EG82" s="429">
        <f t="shared" si="58"/>
        <v>0</v>
      </c>
      <c r="EH82" s="441"/>
      <c r="EJ82" s="443">
        <v>80</v>
      </c>
      <c r="EK82" s="448" t="s">
        <v>280</v>
      </c>
      <c r="EL82" s="449" t="s">
        <v>68</v>
      </c>
      <c r="EM82" s="450">
        <v>350000</v>
      </c>
      <c r="EN82" s="447">
        <f t="shared" si="59"/>
        <v>13461.54</v>
      </c>
      <c r="EO82" s="453">
        <v>0</v>
      </c>
      <c r="EP82" s="454">
        <v>0</v>
      </c>
      <c r="EQ82" s="455">
        <v>0</v>
      </c>
      <c r="ER82" s="455">
        <v>0</v>
      </c>
      <c r="ES82" s="456">
        <f t="shared" si="60"/>
        <v>13461.54</v>
      </c>
      <c r="ET82" s="456">
        <f t="shared" si="61"/>
        <v>25</v>
      </c>
      <c r="EU82" s="456">
        <f t="shared" si="62"/>
        <v>12</v>
      </c>
      <c r="EV82" s="456">
        <f t="shared" si="63"/>
        <v>0</v>
      </c>
      <c r="EW82" s="456">
        <f t="shared" si="64"/>
        <v>28</v>
      </c>
      <c r="EX82" s="456">
        <f t="shared" si="65"/>
        <v>0</v>
      </c>
      <c r="EY82" s="460">
        <f t="shared" si="66"/>
        <v>8</v>
      </c>
      <c r="EZ82" s="460">
        <f t="shared" si="67"/>
        <v>0</v>
      </c>
      <c r="FA82" s="447">
        <f t="shared" si="68"/>
        <v>161550.89000000001</v>
      </c>
      <c r="FB82" s="447">
        <v>0</v>
      </c>
      <c r="FC82" s="447">
        <f t="shared" si="69"/>
        <v>498089.39</v>
      </c>
      <c r="FD82" s="447">
        <f t="shared" si="70"/>
        <v>448280.45</v>
      </c>
      <c r="FE82" s="447">
        <f t="shared" si="71"/>
        <v>14262.436000000002</v>
      </c>
      <c r="FF82" s="447">
        <f t="shared" si="72"/>
        <v>49808.94</v>
      </c>
      <c r="FG82" s="463">
        <v>100000</v>
      </c>
      <c r="FH82" s="447">
        <f t="shared" si="73"/>
        <v>164071.38</v>
      </c>
      <c r="FI82" s="447">
        <v>0</v>
      </c>
      <c r="FJ82" s="447">
        <f t="shared" si="74"/>
        <v>334018.01</v>
      </c>
      <c r="FK82" s="464"/>
      <c r="FL82" s="447">
        <f t="shared" si="75"/>
        <v>19923.580000000002</v>
      </c>
      <c r="FM82" s="447">
        <f t="shared" si="76"/>
        <v>2490.4499999999998</v>
      </c>
      <c r="FN82" s="447">
        <f t="shared" si="77"/>
        <v>49808.94</v>
      </c>
      <c r="FO82" s="447">
        <f t="shared" si="78"/>
        <v>72222.97</v>
      </c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</row>
    <row r="83" spans="1:463" ht="22.5" customHeight="1">
      <c r="A83" s="360">
        <v>75</v>
      </c>
      <c r="B83" s="361">
        <v>4</v>
      </c>
      <c r="C83" s="362" t="s">
        <v>281</v>
      </c>
      <c r="D83" s="363" t="s">
        <v>253</v>
      </c>
      <c r="E83" s="225" t="s">
        <v>190</v>
      </c>
      <c r="F83" s="367">
        <v>520000</v>
      </c>
      <c r="G83" s="365">
        <v>8</v>
      </c>
      <c r="H83" s="366">
        <v>1</v>
      </c>
      <c r="I83" s="373"/>
      <c r="J83" s="374"/>
      <c r="K83" s="375">
        <v>8</v>
      </c>
      <c r="L83" s="366">
        <v>1</v>
      </c>
      <c r="M83" s="373"/>
      <c r="N83" s="374"/>
      <c r="O83" s="375">
        <v>8</v>
      </c>
      <c r="P83" s="366">
        <v>1</v>
      </c>
      <c r="Q83" s="373"/>
      <c r="R83" s="374"/>
      <c r="S83" s="375">
        <v>8</v>
      </c>
      <c r="T83" s="366">
        <v>3</v>
      </c>
      <c r="U83" s="373"/>
      <c r="V83" s="374"/>
      <c r="W83" s="375">
        <v>8</v>
      </c>
      <c r="X83" s="366">
        <v>2</v>
      </c>
      <c r="Y83" s="373"/>
      <c r="Z83" s="374"/>
      <c r="AA83" s="375">
        <v>5</v>
      </c>
      <c r="AB83" s="366">
        <v>4</v>
      </c>
      <c r="AC83" s="373"/>
      <c r="AD83" s="382"/>
      <c r="AE83" s="380">
        <v>10</v>
      </c>
      <c r="AF83" s="381"/>
      <c r="AG83" s="365">
        <v>8</v>
      </c>
      <c r="AH83" s="366">
        <v>2</v>
      </c>
      <c r="AI83" s="373"/>
      <c r="AJ83" s="374"/>
      <c r="AK83" s="375">
        <v>8</v>
      </c>
      <c r="AL83" s="366">
        <v>1</v>
      </c>
      <c r="AM83" s="373"/>
      <c r="AN83" s="374"/>
      <c r="AO83" s="375">
        <v>8</v>
      </c>
      <c r="AP83" s="366">
        <v>2</v>
      </c>
      <c r="AQ83" s="373"/>
      <c r="AR83" s="374"/>
      <c r="AS83" s="375">
        <v>8</v>
      </c>
      <c r="AT83" s="366">
        <v>1</v>
      </c>
      <c r="AU83" s="373"/>
      <c r="AV83" s="374"/>
      <c r="AW83" s="375">
        <v>8</v>
      </c>
      <c r="AX83" s="366">
        <v>1</v>
      </c>
      <c r="AY83" s="373"/>
      <c r="AZ83" s="374"/>
      <c r="BA83" s="375">
        <v>5</v>
      </c>
      <c r="BB83" s="366"/>
      <c r="BC83" s="373"/>
      <c r="BD83" s="382"/>
      <c r="BE83" s="380">
        <v>9</v>
      </c>
      <c r="BF83" s="381"/>
      <c r="BG83" s="365">
        <v>8</v>
      </c>
      <c r="BH83" s="366">
        <v>1</v>
      </c>
      <c r="BI83" s="373"/>
      <c r="BJ83" s="374"/>
      <c r="BK83" s="375">
        <v>8</v>
      </c>
      <c r="BL83" s="366">
        <v>2</v>
      </c>
      <c r="BM83" s="373"/>
      <c r="BN83" s="374"/>
      <c r="BO83" s="375"/>
      <c r="BP83" s="366"/>
      <c r="BQ83" s="373"/>
      <c r="BR83" s="374"/>
      <c r="BS83" s="375">
        <v>8</v>
      </c>
      <c r="BT83" s="366">
        <v>1</v>
      </c>
      <c r="BU83" s="373"/>
      <c r="BV83" s="374"/>
      <c r="BW83" s="388">
        <v>10.5</v>
      </c>
      <c r="BX83" s="389"/>
      <c r="BY83" s="375">
        <v>5</v>
      </c>
      <c r="BZ83" s="366">
        <v>4</v>
      </c>
      <c r="CA83" s="373"/>
      <c r="CB83" s="382"/>
      <c r="CC83" s="380">
        <v>10</v>
      </c>
      <c r="CD83" s="381"/>
      <c r="CE83" s="398">
        <v>8</v>
      </c>
      <c r="CF83" s="366">
        <v>3</v>
      </c>
      <c r="CG83" s="373"/>
      <c r="CH83" s="399"/>
      <c r="CI83" s="365">
        <v>8</v>
      </c>
      <c r="CJ83" s="366">
        <v>1</v>
      </c>
      <c r="CK83" s="373"/>
      <c r="CL83" s="374"/>
      <c r="CM83" s="375">
        <v>8</v>
      </c>
      <c r="CN83" s="366">
        <v>3</v>
      </c>
      <c r="CO83" s="373"/>
      <c r="CP83" s="382"/>
      <c r="CQ83" s="402">
        <v>8</v>
      </c>
      <c r="CR83" s="366">
        <v>1</v>
      </c>
      <c r="CS83" s="408"/>
      <c r="CT83" s="409"/>
      <c r="CU83" s="402">
        <v>8</v>
      </c>
      <c r="CV83" s="366">
        <v>2</v>
      </c>
      <c r="CW83" s="410"/>
      <c r="CX83" s="411"/>
      <c r="CY83" s="402">
        <v>5</v>
      </c>
      <c r="CZ83" s="366">
        <v>4</v>
      </c>
      <c r="DA83" s="415"/>
      <c r="DB83" s="411"/>
      <c r="DC83" s="380">
        <v>11</v>
      </c>
      <c r="DD83" s="381"/>
      <c r="DE83" s="398">
        <v>8</v>
      </c>
      <c r="DF83" s="366">
        <v>2</v>
      </c>
      <c r="DG83" s="416"/>
      <c r="DH83" s="411"/>
      <c r="DI83" s="402">
        <v>8</v>
      </c>
      <c r="DJ83" s="366">
        <v>1</v>
      </c>
      <c r="DK83" s="416"/>
      <c r="DL83" s="411"/>
      <c r="DM83" s="424">
        <v>25</v>
      </c>
      <c r="DN83" s="424">
        <v>4</v>
      </c>
      <c r="DO83" s="424">
        <v>1</v>
      </c>
      <c r="DP83" s="425">
        <f t="shared" si="41"/>
        <v>180</v>
      </c>
      <c r="DQ83" s="427">
        <f t="shared" si="42"/>
        <v>0</v>
      </c>
      <c r="DR83" s="425">
        <f t="shared" si="43"/>
        <v>180</v>
      </c>
      <c r="DS83" s="163">
        <f t="shared" si="44"/>
        <v>24</v>
      </c>
      <c r="DT83" s="425">
        <f t="shared" si="45"/>
        <v>44</v>
      </c>
      <c r="DU83" s="427">
        <f t="shared" si="46"/>
        <v>0</v>
      </c>
      <c r="DV83" s="427">
        <f t="shared" si="47"/>
        <v>44</v>
      </c>
      <c r="DW83" s="427">
        <f t="shared" si="48"/>
        <v>40</v>
      </c>
      <c r="DX83" s="427">
        <f t="shared" si="49"/>
        <v>0</v>
      </c>
      <c r="DY83" s="427">
        <f t="shared" si="50"/>
        <v>10.5</v>
      </c>
      <c r="DZ83" s="427">
        <f t="shared" si="51"/>
        <v>0</v>
      </c>
      <c r="EA83" s="428">
        <f t="shared" si="52"/>
        <v>25</v>
      </c>
      <c r="EB83" s="429">
        <f t="shared" si="53"/>
        <v>44</v>
      </c>
      <c r="EC83" s="429">
        <f t="shared" si="54"/>
        <v>0</v>
      </c>
      <c r="ED83" s="429">
        <f t="shared" si="55"/>
        <v>40</v>
      </c>
      <c r="EE83" s="429">
        <f t="shared" si="56"/>
        <v>0</v>
      </c>
      <c r="EF83" s="429">
        <f t="shared" si="57"/>
        <v>10.5</v>
      </c>
      <c r="EG83" s="429">
        <f t="shared" si="58"/>
        <v>0</v>
      </c>
      <c r="EH83" s="441"/>
      <c r="EJ83" s="443">
        <v>81</v>
      </c>
      <c r="EK83" s="448" t="s">
        <v>281</v>
      </c>
      <c r="EL83" s="449" t="s">
        <v>253</v>
      </c>
      <c r="EM83" s="450">
        <v>520000</v>
      </c>
      <c r="EN83" s="447">
        <f t="shared" si="59"/>
        <v>20000</v>
      </c>
      <c r="EO83" s="453">
        <v>0</v>
      </c>
      <c r="EP83" s="454">
        <v>0</v>
      </c>
      <c r="EQ83" s="455">
        <v>0</v>
      </c>
      <c r="ER83" s="455">
        <v>0</v>
      </c>
      <c r="ES83" s="456">
        <f t="shared" si="60"/>
        <v>20000</v>
      </c>
      <c r="ET83" s="456">
        <f t="shared" si="61"/>
        <v>25</v>
      </c>
      <c r="EU83" s="456">
        <f t="shared" si="62"/>
        <v>44</v>
      </c>
      <c r="EV83" s="456">
        <f t="shared" si="63"/>
        <v>0</v>
      </c>
      <c r="EW83" s="456">
        <f t="shared" si="64"/>
        <v>40</v>
      </c>
      <c r="EX83" s="456">
        <f t="shared" si="65"/>
        <v>0</v>
      </c>
      <c r="EY83" s="460">
        <f t="shared" si="66"/>
        <v>10.5</v>
      </c>
      <c r="EZ83" s="460">
        <f t="shared" si="67"/>
        <v>0</v>
      </c>
      <c r="FA83" s="447">
        <f t="shared" si="68"/>
        <v>445367.59</v>
      </c>
      <c r="FB83" s="447">
        <v>0</v>
      </c>
      <c r="FC83" s="447">
        <f t="shared" si="69"/>
        <v>945367.59</v>
      </c>
      <c r="FD83" s="447">
        <f t="shared" si="70"/>
        <v>850830.83</v>
      </c>
      <c r="FE83" s="447">
        <f t="shared" si="71"/>
        <v>90707.70749999999</v>
      </c>
      <c r="FF83" s="447">
        <f t="shared" si="72"/>
        <v>94536.76</v>
      </c>
      <c r="FG83" s="463">
        <v>0</v>
      </c>
      <c r="FH83" s="447">
        <f t="shared" si="73"/>
        <v>185244.47</v>
      </c>
      <c r="FI83" s="447">
        <v>0</v>
      </c>
      <c r="FJ83" s="447">
        <f t="shared" si="74"/>
        <v>760123.12</v>
      </c>
      <c r="FK83" s="464"/>
      <c r="FL83" s="447">
        <f t="shared" si="75"/>
        <v>37814.699999999997</v>
      </c>
      <c r="FM83" s="447">
        <f t="shared" si="76"/>
        <v>4726.84</v>
      </c>
      <c r="FN83" s="447">
        <f t="shared" si="77"/>
        <v>94536.76</v>
      </c>
      <c r="FO83" s="447">
        <f t="shared" si="78"/>
        <v>137078.29999999999</v>
      </c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</row>
    <row r="84" spans="1:463" ht="22.5" customHeight="1">
      <c r="A84" s="360">
        <v>76</v>
      </c>
      <c r="B84" s="361">
        <v>7</v>
      </c>
      <c r="C84" s="362" t="s">
        <v>282</v>
      </c>
      <c r="D84" s="363" t="s">
        <v>283</v>
      </c>
      <c r="E84" s="225" t="s">
        <v>190</v>
      </c>
      <c r="F84" s="367">
        <v>520000</v>
      </c>
      <c r="G84" s="365"/>
      <c r="H84" s="366"/>
      <c r="I84" s="373">
        <v>8</v>
      </c>
      <c r="J84" s="374">
        <v>2</v>
      </c>
      <c r="K84" s="375"/>
      <c r="L84" s="366"/>
      <c r="M84" s="373">
        <v>8</v>
      </c>
      <c r="N84" s="374"/>
      <c r="O84" s="375"/>
      <c r="P84" s="366"/>
      <c r="Q84" s="373">
        <v>8</v>
      </c>
      <c r="R84" s="374">
        <v>1</v>
      </c>
      <c r="S84" s="375"/>
      <c r="T84" s="366"/>
      <c r="U84" s="373">
        <v>8</v>
      </c>
      <c r="V84" s="374">
        <v>1</v>
      </c>
      <c r="W84" s="375"/>
      <c r="X84" s="366"/>
      <c r="Y84" s="373">
        <v>8</v>
      </c>
      <c r="Z84" s="374">
        <v>1</v>
      </c>
      <c r="AA84" s="375"/>
      <c r="AB84" s="366"/>
      <c r="AC84" s="373">
        <v>5</v>
      </c>
      <c r="AD84" s="382">
        <v>7</v>
      </c>
      <c r="AE84" s="380"/>
      <c r="AF84" s="381">
        <v>9</v>
      </c>
      <c r="AG84" s="365"/>
      <c r="AH84" s="366"/>
      <c r="AI84" s="373">
        <v>8</v>
      </c>
      <c r="AJ84" s="374">
        <v>3</v>
      </c>
      <c r="AK84" s="375"/>
      <c r="AL84" s="366"/>
      <c r="AM84" s="373">
        <v>8</v>
      </c>
      <c r="AN84" s="374"/>
      <c r="AO84" s="375"/>
      <c r="AP84" s="366"/>
      <c r="AQ84" s="373">
        <v>8</v>
      </c>
      <c r="AR84" s="374"/>
      <c r="AS84" s="375"/>
      <c r="AT84" s="366"/>
      <c r="AU84" s="373">
        <v>8</v>
      </c>
      <c r="AV84" s="374">
        <v>2</v>
      </c>
      <c r="AW84" s="375"/>
      <c r="AX84" s="366"/>
      <c r="AY84" s="373">
        <v>8</v>
      </c>
      <c r="AZ84" s="374"/>
      <c r="BA84" s="375"/>
      <c r="BB84" s="366"/>
      <c r="BC84" s="373">
        <v>5</v>
      </c>
      <c r="BD84" s="382">
        <v>5</v>
      </c>
      <c r="BE84" s="380"/>
      <c r="BF84" s="381">
        <v>8</v>
      </c>
      <c r="BG84" s="365"/>
      <c r="BH84" s="366"/>
      <c r="BI84" s="373">
        <v>8</v>
      </c>
      <c r="BJ84" s="374"/>
      <c r="BK84" s="375"/>
      <c r="BL84" s="366"/>
      <c r="BM84" s="373">
        <v>8</v>
      </c>
      <c r="BN84" s="374"/>
      <c r="BO84" s="375"/>
      <c r="BP84" s="366"/>
      <c r="BQ84" s="373">
        <v>8</v>
      </c>
      <c r="BR84" s="374"/>
      <c r="BS84" s="375"/>
      <c r="BT84" s="366"/>
      <c r="BU84" s="373">
        <v>8</v>
      </c>
      <c r="BV84" s="374"/>
      <c r="BW84" s="388"/>
      <c r="BX84" s="389">
        <v>8</v>
      </c>
      <c r="BY84" s="375"/>
      <c r="BZ84" s="366"/>
      <c r="CA84" s="373">
        <v>5</v>
      </c>
      <c r="CB84" s="382">
        <v>3</v>
      </c>
      <c r="CC84" s="380"/>
      <c r="CD84" s="381">
        <v>8</v>
      </c>
      <c r="CE84" s="398"/>
      <c r="CF84" s="366"/>
      <c r="CG84" s="373">
        <v>8</v>
      </c>
      <c r="CH84" s="399"/>
      <c r="CI84" s="365"/>
      <c r="CJ84" s="366"/>
      <c r="CK84" s="373">
        <v>8</v>
      </c>
      <c r="CL84" s="374"/>
      <c r="CM84" s="375"/>
      <c r="CN84" s="366"/>
      <c r="CO84" s="373">
        <v>8</v>
      </c>
      <c r="CP84" s="382"/>
      <c r="CQ84" s="402"/>
      <c r="CR84" s="366"/>
      <c r="CS84" s="408">
        <v>8</v>
      </c>
      <c r="CT84" s="409"/>
      <c r="CU84" s="402"/>
      <c r="CV84" s="366"/>
      <c r="CW84" s="410">
        <v>8</v>
      </c>
      <c r="CX84" s="411"/>
      <c r="CY84" s="402"/>
      <c r="CZ84" s="366"/>
      <c r="DA84" s="415">
        <v>5</v>
      </c>
      <c r="DB84" s="411">
        <v>6</v>
      </c>
      <c r="DC84" s="380"/>
      <c r="DD84" s="381">
        <v>9</v>
      </c>
      <c r="DE84" s="398"/>
      <c r="DF84" s="366"/>
      <c r="DG84" s="416">
        <v>8</v>
      </c>
      <c r="DH84" s="411"/>
      <c r="DI84" s="402"/>
      <c r="DJ84" s="366"/>
      <c r="DK84" s="416">
        <v>8</v>
      </c>
      <c r="DL84" s="411"/>
      <c r="DM84" s="424">
        <v>25</v>
      </c>
      <c r="DN84" s="424">
        <v>4</v>
      </c>
      <c r="DO84" s="424">
        <v>1</v>
      </c>
      <c r="DP84" s="425">
        <f t="shared" si="41"/>
        <v>0</v>
      </c>
      <c r="DQ84" s="427">
        <f t="shared" si="42"/>
        <v>188</v>
      </c>
      <c r="DR84" s="425">
        <f t="shared" si="43"/>
        <v>188</v>
      </c>
      <c r="DS84" s="163">
        <f t="shared" si="44"/>
        <v>25</v>
      </c>
      <c r="DT84" s="425">
        <f t="shared" si="45"/>
        <v>0</v>
      </c>
      <c r="DU84" s="427">
        <f t="shared" si="46"/>
        <v>31</v>
      </c>
      <c r="DV84" s="427">
        <f t="shared" si="47"/>
        <v>31</v>
      </c>
      <c r="DW84" s="427">
        <f t="shared" si="48"/>
        <v>0</v>
      </c>
      <c r="DX84" s="427">
        <f t="shared" si="49"/>
        <v>34</v>
      </c>
      <c r="DY84" s="427">
        <f t="shared" si="50"/>
        <v>0</v>
      </c>
      <c r="DZ84" s="427">
        <f t="shared" si="51"/>
        <v>8</v>
      </c>
      <c r="EA84" s="428">
        <f t="shared" si="52"/>
        <v>26</v>
      </c>
      <c r="EB84" s="429">
        <f t="shared" si="53"/>
        <v>0</v>
      </c>
      <c r="EC84" s="429">
        <f t="shared" si="54"/>
        <v>31</v>
      </c>
      <c r="ED84" s="429">
        <f t="shared" si="55"/>
        <v>0</v>
      </c>
      <c r="EE84" s="429">
        <f t="shared" si="56"/>
        <v>34</v>
      </c>
      <c r="EF84" s="429">
        <f t="shared" si="57"/>
        <v>0</v>
      </c>
      <c r="EG84" s="429">
        <f t="shared" si="58"/>
        <v>8</v>
      </c>
      <c r="EH84" s="441"/>
      <c r="EJ84" s="443">
        <v>82</v>
      </c>
      <c r="EK84" s="448" t="s">
        <v>282</v>
      </c>
      <c r="EL84" s="449" t="s">
        <v>283</v>
      </c>
      <c r="EM84" s="450">
        <v>520000</v>
      </c>
      <c r="EN84" s="447">
        <f t="shared" si="59"/>
        <v>20000</v>
      </c>
      <c r="EO84" s="453">
        <v>0</v>
      </c>
      <c r="EP84" s="454">
        <v>0</v>
      </c>
      <c r="EQ84" s="455">
        <v>0</v>
      </c>
      <c r="ER84" s="455">
        <v>0</v>
      </c>
      <c r="ES84" s="456">
        <f t="shared" si="60"/>
        <v>20000</v>
      </c>
      <c r="ET84" s="456">
        <f t="shared" si="61"/>
        <v>26</v>
      </c>
      <c r="EU84" s="456">
        <f t="shared" si="62"/>
        <v>0</v>
      </c>
      <c r="EV84" s="456">
        <f t="shared" si="63"/>
        <v>31</v>
      </c>
      <c r="EW84" s="456">
        <f t="shared" si="64"/>
        <v>0</v>
      </c>
      <c r="EX84" s="456">
        <f t="shared" si="65"/>
        <v>34</v>
      </c>
      <c r="EY84" s="460">
        <f t="shared" si="66"/>
        <v>0</v>
      </c>
      <c r="EZ84" s="460">
        <f t="shared" si="67"/>
        <v>8</v>
      </c>
      <c r="FA84" s="447">
        <f t="shared" si="68"/>
        <v>357760.85</v>
      </c>
      <c r="FB84" s="447">
        <v>0</v>
      </c>
      <c r="FC84" s="447">
        <f t="shared" si="69"/>
        <v>877760.85</v>
      </c>
      <c r="FD84" s="447">
        <f t="shared" si="70"/>
        <v>789984.76</v>
      </c>
      <c r="FE84" s="447">
        <f t="shared" si="71"/>
        <v>75496.19</v>
      </c>
      <c r="FF84" s="447">
        <f t="shared" si="72"/>
        <v>87776.09</v>
      </c>
      <c r="FG84" s="463">
        <v>100000</v>
      </c>
      <c r="FH84" s="447">
        <f t="shared" si="73"/>
        <v>263272.28000000003</v>
      </c>
      <c r="FI84" s="447">
        <v>0</v>
      </c>
      <c r="FJ84" s="447">
        <f t="shared" si="74"/>
        <v>614488.56999999995</v>
      </c>
      <c r="FK84" s="464"/>
      <c r="FL84" s="447">
        <f t="shared" si="75"/>
        <v>35110.43</v>
      </c>
      <c r="FM84" s="447">
        <f t="shared" si="76"/>
        <v>4388.8</v>
      </c>
      <c r="FN84" s="447">
        <f t="shared" si="77"/>
        <v>87776.09</v>
      </c>
      <c r="FO84" s="447">
        <f t="shared" si="78"/>
        <v>127275.32</v>
      </c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</row>
    <row r="85" spans="1:463" ht="22.5" customHeight="1">
      <c r="A85" s="360">
        <v>77</v>
      </c>
      <c r="B85" s="361">
        <v>3</v>
      </c>
      <c r="C85" s="362" t="s">
        <v>284</v>
      </c>
      <c r="D85" s="363" t="s">
        <v>278</v>
      </c>
      <c r="E85" s="225" t="s">
        <v>190</v>
      </c>
      <c r="F85" s="367">
        <v>390000</v>
      </c>
      <c r="G85" s="365">
        <v>8</v>
      </c>
      <c r="H85" s="366">
        <v>5</v>
      </c>
      <c r="I85" s="373"/>
      <c r="J85" s="374"/>
      <c r="K85" s="375">
        <v>8</v>
      </c>
      <c r="L85" s="366">
        <v>3</v>
      </c>
      <c r="M85" s="373"/>
      <c r="N85" s="374"/>
      <c r="O85" s="375">
        <v>8</v>
      </c>
      <c r="P85" s="366">
        <v>3</v>
      </c>
      <c r="Q85" s="373"/>
      <c r="R85" s="374"/>
      <c r="S85" s="375">
        <v>8</v>
      </c>
      <c r="T85" s="366">
        <v>3</v>
      </c>
      <c r="U85" s="373"/>
      <c r="V85" s="374"/>
      <c r="W85" s="375">
        <v>8</v>
      </c>
      <c r="X85" s="366">
        <v>4</v>
      </c>
      <c r="Y85" s="373"/>
      <c r="Z85" s="374"/>
      <c r="AA85" s="375">
        <v>5</v>
      </c>
      <c r="AB85" s="366">
        <v>6</v>
      </c>
      <c r="AC85" s="373"/>
      <c r="AD85" s="382"/>
      <c r="AE85" s="380">
        <v>11</v>
      </c>
      <c r="AF85" s="381"/>
      <c r="AG85" s="365">
        <v>8</v>
      </c>
      <c r="AH85" s="366">
        <v>3</v>
      </c>
      <c r="AI85" s="373"/>
      <c r="AJ85" s="374"/>
      <c r="AK85" s="375">
        <v>8</v>
      </c>
      <c r="AL85" s="366">
        <v>3</v>
      </c>
      <c r="AM85" s="373"/>
      <c r="AN85" s="374"/>
      <c r="AO85" s="375">
        <v>8</v>
      </c>
      <c r="AP85" s="366">
        <v>3</v>
      </c>
      <c r="AQ85" s="373"/>
      <c r="AR85" s="374"/>
      <c r="AS85" s="375">
        <v>8</v>
      </c>
      <c r="AT85" s="366">
        <v>3</v>
      </c>
      <c r="AU85" s="373"/>
      <c r="AV85" s="374"/>
      <c r="AW85" s="375">
        <v>8</v>
      </c>
      <c r="AX85" s="366">
        <v>4</v>
      </c>
      <c r="AY85" s="373"/>
      <c r="AZ85" s="374"/>
      <c r="BA85" s="375">
        <v>5</v>
      </c>
      <c r="BB85" s="366">
        <v>6</v>
      </c>
      <c r="BC85" s="373"/>
      <c r="BD85" s="382"/>
      <c r="BE85" s="380">
        <v>12</v>
      </c>
      <c r="BF85" s="381"/>
      <c r="BG85" s="365">
        <v>8</v>
      </c>
      <c r="BH85" s="366">
        <v>3</v>
      </c>
      <c r="BI85" s="373"/>
      <c r="BJ85" s="374"/>
      <c r="BK85" s="375">
        <v>8</v>
      </c>
      <c r="BL85" s="366">
        <v>4</v>
      </c>
      <c r="BM85" s="373"/>
      <c r="BN85" s="374"/>
      <c r="BO85" s="375">
        <v>8</v>
      </c>
      <c r="BP85" s="366">
        <v>3</v>
      </c>
      <c r="BQ85" s="373"/>
      <c r="BR85" s="374"/>
      <c r="BS85" s="375">
        <v>8</v>
      </c>
      <c r="BT85" s="366">
        <v>3</v>
      </c>
      <c r="BU85" s="373"/>
      <c r="BV85" s="374"/>
      <c r="BW85" s="388">
        <v>12</v>
      </c>
      <c r="BX85" s="389"/>
      <c r="BY85" s="375">
        <v>5</v>
      </c>
      <c r="BZ85" s="366">
        <v>8</v>
      </c>
      <c r="CA85" s="373"/>
      <c r="CB85" s="382"/>
      <c r="CC85" s="380">
        <v>12</v>
      </c>
      <c r="CD85" s="381"/>
      <c r="CE85" s="398">
        <v>8</v>
      </c>
      <c r="CF85" s="366">
        <v>3</v>
      </c>
      <c r="CG85" s="373"/>
      <c r="CH85" s="399"/>
      <c r="CI85" s="365">
        <v>8</v>
      </c>
      <c r="CJ85" s="366">
        <v>4</v>
      </c>
      <c r="CK85" s="373"/>
      <c r="CL85" s="374"/>
      <c r="CM85" s="375">
        <v>8</v>
      </c>
      <c r="CN85" s="366">
        <v>3</v>
      </c>
      <c r="CO85" s="373"/>
      <c r="CP85" s="382"/>
      <c r="CQ85" s="402">
        <v>8</v>
      </c>
      <c r="CR85" s="366">
        <v>3</v>
      </c>
      <c r="CS85" s="408"/>
      <c r="CT85" s="409"/>
      <c r="CU85" s="402">
        <v>8</v>
      </c>
      <c r="CV85" s="366">
        <v>3</v>
      </c>
      <c r="CW85" s="410"/>
      <c r="CX85" s="411"/>
      <c r="CY85" s="402">
        <v>5</v>
      </c>
      <c r="CZ85" s="366">
        <v>6</v>
      </c>
      <c r="DA85" s="415"/>
      <c r="DB85" s="411"/>
      <c r="DC85" s="380">
        <v>11</v>
      </c>
      <c r="DD85" s="381"/>
      <c r="DE85" s="398">
        <v>8</v>
      </c>
      <c r="DF85" s="366">
        <v>4</v>
      </c>
      <c r="DG85" s="416"/>
      <c r="DH85" s="411"/>
      <c r="DI85" s="402">
        <v>8</v>
      </c>
      <c r="DJ85" s="366">
        <v>3</v>
      </c>
      <c r="DK85" s="416"/>
      <c r="DL85" s="411"/>
      <c r="DM85" s="424">
        <v>25</v>
      </c>
      <c r="DN85" s="424">
        <v>4</v>
      </c>
      <c r="DO85" s="424">
        <v>1</v>
      </c>
      <c r="DP85" s="425">
        <f t="shared" si="41"/>
        <v>188</v>
      </c>
      <c r="DQ85" s="427">
        <f t="shared" si="42"/>
        <v>0</v>
      </c>
      <c r="DR85" s="425">
        <f t="shared" si="43"/>
        <v>188</v>
      </c>
      <c r="DS85" s="163">
        <f t="shared" si="44"/>
        <v>25</v>
      </c>
      <c r="DT85" s="425">
        <f t="shared" si="45"/>
        <v>96</v>
      </c>
      <c r="DU85" s="427">
        <f t="shared" si="46"/>
        <v>0</v>
      </c>
      <c r="DV85" s="427">
        <f t="shared" si="47"/>
        <v>96</v>
      </c>
      <c r="DW85" s="427">
        <f t="shared" si="48"/>
        <v>46</v>
      </c>
      <c r="DX85" s="427">
        <f t="shared" si="49"/>
        <v>0</v>
      </c>
      <c r="DY85" s="427">
        <f t="shared" si="50"/>
        <v>12</v>
      </c>
      <c r="DZ85" s="427">
        <f t="shared" si="51"/>
        <v>0</v>
      </c>
      <c r="EA85" s="428">
        <f t="shared" si="52"/>
        <v>26</v>
      </c>
      <c r="EB85" s="429">
        <f t="shared" si="53"/>
        <v>96</v>
      </c>
      <c r="EC85" s="429">
        <f t="shared" si="54"/>
        <v>0</v>
      </c>
      <c r="ED85" s="429">
        <f t="shared" si="55"/>
        <v>46</v>
      </c>
      <c r="EE85" s="429">
        <f t="shared" si="56"/>
        <v>0</v>
      </c>
      <c r="EF85" s="429">
        <f t="shared" si="57"/>
        <v>12</v>
      </c>
      <c r="EG85" s="429">
        <f t="shared" si="58"/>
        <v>0</v>
      </c>
      <c r="EH85" s="441"/>
      <c r="EJ85" s="443">
        <v>83</v>
      </c>
      <c r="EK85" s="448" t="s">
        <v>284</v>
      </c>
      <c r="EL85" s="449" t="s">
        <v>278</v>
      </c>
      <c r="EM85" s="450">
        <v>390000</v>
      </c>
      <c r="EN85" s="447">
        <f t="shared" si="59"/>
        <v>15000</v>
      </c>
      <c r="EO85" s="453">
        <v>0</v>
      </c>
      <c r="EP85" s="454">
        <v>0</v>
      </c>
      <c r="EQ85" s="455">
        <v>0</v>
      </c>
      <c r="ER85" s="455">
        <v>0</v>
      </c>
      <c r="ES85" s="456">
        <f t="shared" si="60"/>
        <v>15000</v>
      </c>
      <c r="ET85" s="456">
        <f t="shared" si="61"/>
        <v>26</v>
      </c>
      <c r="EU85" s="456">
        <f t="shared" si="62"/>
        <v>96</v>
      </c>
      <c r="EV85" s="456">
        <f t="shared" si="63"/>
        <v>0</v>
      </c>
      <c r="EW85" s="456">
        <f t="shared" si="64"/>
        <v>46</v>
      </c>
      <c r="EX85" s="456">
        <f t="shared" si="65"/>
        <v>0</v>
      </c>
      <c r="EY85" s="460">
        <f t="shared" si="66"/>
        <v>12</v>
      </c>
      <c r="EZ85" s="460">
        <f t="shared" si="67"/>
        <v>0</v>
      </c>
      <c r="FA85" s="447">
        <f t="shared" si="68"/>
        <v>520040</v>
      </c>
      <c r="FB85" s="447">
        <v>0</v>
      </c>
      <c r="FC85" s="447">
        <f t="shared" si="69"/>
        <v>910040</v>
      </c>
      <c r="FD85" s="447">
        <f t="shared" si="70"/>
        <v>819036</v>
      </c>
      <c r="FE85" s="447">
        <f t="shared" si="71"/>
        <v>82759</v>
      </c>
      <c r="FF85" s="447">
        <f t="shared" si="72"/>
        <v>91004</v>
      </c>
      <c r="FG85" s="463">
        <v>100000</v>
      </c>
      <c r="FH85" s="447">
        <f t="shared" si="73"/>
        <v>273763</v>
      </c>
      <c r="FI85" s="447">
        <v>0</v>
      </c>
      <c r="FJ85" s="447">
        <f t="shared" si="74"/>
        <v>636277</v>
      </c>
      <c r="FK85" s="464"/>
      <c r="FL85" s="447">
        <f t="shared" si="75"/>
        <v>36401.599999999999</v>
      </c>
      <c r="FM85" s="447">
        <f t="shared" si="76"/>
        <v>4550.2</v>
      </c>
      <c r="FN85" s="447">
        <f t="shared" si="77"/>
        <v>91004</v>
      </c>
      <c r="FO85" s="447">
        <f t="shared" si="78"/>
        <v>131955.79999999999</v>
      </c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</row>
    <row r="86" spans="1:463" ht="22.5" customHeight="1">
      <c r="A86" s="360">
        <v>78</v>
      </c>
      <c r="B86" s="361">
        <v>7</v>
      </c>
      <c r="C86" s="362" t="s">
        <v>285</v>
      </c>
      <c r="D86" s="363" t="s">
        <v>204</v>
      </c>
      <c r="E86" s="225" t="s">
        <v>190</v>
      </c>
      <c r="F86" s="367">
        <v>390000</v>
      </c>
      <c r="G86" s="365"/>
      <c r="H86" s="366"/>
      <c r="I86" s="373"/>
      <c r="J86" s="374"/>
      <c r="K86" s="375"/>
      <c r="L86" s="366"/>
      <c r="M86" s="373"/>
      <c r="N86" s="374"/>
      <c r="O86" s="375"/>
      <c r="P86" s="366"/>
      <c r="Q86" s="373"/>
      <c r="R86" s="374"/>
      <c r="S86" s="375"/>
      <c r="T86" s="366"/>
      <c r="U86" s="373"/>
      <c r="V86" s="374"/>
      <c r="W86" s="375"/>
      <c r="X86" s="366"/>
      <c r="Y86" s="373">
        <v>8</v>
      </c>
      <c r="Z86" s="374">
        <v>3</v>
      </c>
      <c r="AA86" s="375"/>
      <c r="AB86" s="366"/>
      <c r="AC86" s="373">
        <v>5</v>
      </c>
      <c r="AD86" s="382">
        <v>6</v>
      </c>
      <c r="AE86" s="380"/>
      <c r="AF86" s="381">
        <v>12</v>
      </c>
      <c r="AG86" s="365"/>
      <c r="AH86" s="366"/>
      <c r="AI86" s="373">
        <v>8</v>
      </c>
      <c r="AJ86" s="374">
        <v>4</v>
      </c>
      <c r="AK86" s="375"/>
      <c r="AL86" s="366"/>
      <c r="AM86" s="373"/>
      <c r="AN86" s="374"/>
      <c r="AO86" s="375"/>
      <c r="AP86" s="366"/>
      <c r="AQ86" s="373">
        <v>8</v>
      </c>
      <c r="AR86" s="374">
        <v>4</v>
      </c>
      <c r="AS86" s="375"/>
      <c r="AT86" s="366"/>
      <c r="AU86" s="373">
        <v>8</v>
      </c>
      <c r="AV86" s="374">
        <v>4</v>
      </c>
      <c r="AW86" s="375"/>
      <c r="AX86" s="366"/>
      <c r="AY86" s="373">
        <v>8</v>
      </c>
      <c r="AZ86" s="374">
        <v>3</v>
      </c>
      <c r="BA86" s="375"/>
      <c r="BB86" s="366"/>
      <c r="BC86" s="373"/>
      <c r="BD86" s="382"/>
      <c r="BE86" s="380"/>
      <c r="BF86" s="381">
        <v>12</v>
      </c>
      <c r="BG86" s="365"/>
      <c r="BH86" s="366"/>
      <c r="BI86" s="373">
        <v>8</v>
      </c>
      <c r="BJ86" s="374">
        <v>4</v>
      </c>
      <c r="BK86" s="375"/>
      <c r="BL86" s="366"/>
      <c r="BM86" s="373">
        <v>8</v>
      </c>
      <c r="BN86" s="374">
        <v>4</v>
      </c>
      <c r="BO86" s="375"/>
      <c r="BP86" s="366"/>
      <c r="BQ86" s="373">
        <v>8</v>
      </c>
      <c r="BR86" s="374">
        <v>4</v>
      </c>
      <c r="BS86" s="375"/>
      <c r="BT86" s="366"/>
      <c r="BU86" s="373">
        <v>8</v>
      </c>
      <c r="BV86" s="374">
        <v>4</v>
      </c>
      <c r="BW86" s="388"/>
      <c r="BX86" s="389"/>
      <c r="BY86" s="375"/>
      <c r="BZ86" s="366"/>
      <c r="CA86" s="373">
        <v>5</v>
      </c>
      <c r="CB86" s="382">
        <v>7</v>
      </c>
      <c r="CC86" s="380"/>
      <c r="CD86" s="381">
        <v>12</v>
      </c>
      <c r="CE86" s="398"/>
      <c r="CF86" s="366"/>
      <c r="CG86" s="373">
        <v>8</v>
      </c>
      <c r="CH86" s="399">
        <v>4</v>
      </c>
      <c r="CI86" s="365"/>
      <c r="CJ86" s="366"/>
      <c r="CK86" s="373">
        <v>8</v>
      </c>
      <c r="CL86" s="374">
        <v>4</v>
      </c>
      <c r="CM86" s="375"/>
      <c r="CN86" s="366"/>
      <c r="CO86" s="373">
        <v>8</v>
      </c>
      <c r="CP86" s="382">
        <v>4</v>
      </c>
      <c r="CQ86" s="402"/>
      <c r="CR86" s="366"/>
      <c r="CS86" s="408">
        <v>8</v>
      </c>
      <c r="CT86" s="409">
        <v>4</v>
      </c>
      <c r="CU86" s="402"/>
      <c r="CV86" s="366"/>
      <c r="CW86" s="410">
        <v>8</v>
      </c>
      <c r="CX86" s="411"/>
      <c r="CY86" s="402"/>
      <c r="CZ86" s="366"/>
      <c r="DA86" s="415"/>
      <c r="DB86" s="411"/>
      <c r="DC86" s="380"/>
      <c r="DD86" s="381">
        <v>12</v>
      </c>
      <c r="DE86" s="398"/>
      <c r="DF86" s="366"/>
      <c r="DG86" s="416">
        <v>8</v>
      </c>
      <c r="DH86" s="411">
        <v>3</v>
      </c>
      <c r="DI86" s="402"/>
      <c r="DJ86" s="366"/>
      <c r="DK86" s="416">
        <v>8</v>
      </c>
      <c r="DL86" s="411">
        <v>3</v>
      </c>
      <c r="DM86" s="424">
        <v>25</v>
      </c>
      <c r="DN86" s="424">
        <v>4</v>
      </c>
      <c r="DO86" s="424">
        <v>1</v>
      </c>
      <c r="DP86" s="425">
        <f t="shared" si="41"/>
        <v>0</v>
      </c>
      <c r="DQ86" s="427">
        <f t="shared" si="42"/>
        <v>138</v>
      </c>
      <c r="DR86" s="425">
        <f t="shared" si="43"/>
        <v>138</v>
      </c>
      <c r="DS86" s="163">
        <f t="shared" si="44"/>
        <v>18</v>
      </c>
      <c r="DT86" s="425">
        <f t="shared" si="45"/>
        <v>0</v>
      </c>
      <c r="DU86" s="427">
        <f t="shared" si="46"/>
        <v>69</v>
      </c>
      <c r="DV86" s="427">
        <f t="shared" si="47"/>
        <v>69</v>
      </c>
      <c r="DW86" s="427">
        <f t="shared" si="48"/>
        <v>0</v>
      </c>
      <c r="DX86" s="427">
        <f t="shared" si="49"/>
        <v>48</v>
      </c>
      <c r="DY86" s="427">
        <f t="shared" si="50"/>
        <v>0</v>
      </c>
      <c r="DZ86" s="427">
        <f t="shared" si="51"/>
        <v>0</v>
      </c>
      <c r="EA86" s="428">
        <f t="shared" si="52"/>
        <v>19</v>
      </c>
      <c r="EB86" s="429">
        <f t="shared" si="53"/>
        <v>0</v>
      </c>
      <c r="EC86" s="429">
        <f t="shared" si="54"/>
        <v>69</v>
      </c>
      <c r="ED86" s="429">
        <f t="shared" si="55"/>
        <v>0</v>
      </c>
      <c r="EE86" s="429">
        <f t="shared" si="56"/>
        <v>48</v>
      </c>
      <c r="EF86" s="429">
        <f t="shared" si="57"/>
        <v>0</v>
      </c>
      <c r="EG86" s="429">
        <f t="shared" si="58"/>
        <v>0</v>
      </c>
      <c r="EH86" s="441"/>
      <c r="EJ86" s="443">
        <v>85</v>
      </c>
      <c r="EK86" s="451" t="s">
        <v>285</v>
      </c>
      <c r="EL86" s="449" t="s">
        <v>204</v>
      </c>
      <c r="EM86" s="450">
        <v>390000</v>
      </c>
      <c r="EN86" s="447">
        <f t="shared" si="59"/>
        <v>15000</v>
      </c>
      <c r="EO86" s="453">
        <v>0</v>
      </c>
      <c r="EP86" s="454">
        <v>0</v>
      </c>
      <c r="EQ86" s="455">
        <v>0</v>
      </c>
      <c r="ER86" s="455">
        <v>0</v>
      </c>
      <c r="ES86" s="456">
        <f t="shared" si="60"/>
        <v>15000</v>
      </c>
      <c r="ET86" s="456">
        <f t="shared" si="61"/>
        <v>19</v>
      </c>
      <c r="EU86" s="456">
        <f t="shared" si="62"/>
        <v>0</v>
      </c>
      <c r="EV86" s="456">
        <f t="shared" si="63"/>
        <v>69</v>
      </c>
      <c r="EW86" s="456">
        <f t="shared" si="64"/>
        <v>0</v>
      </c>
      <c r="EX86" s="456">
        <f t="shared" si="65"/>
        <v>48</v>
      </c>
      <c r="EY86" s="460">
        <f t="shared" si="66"/>
        <v>0</v>
      </c>
      <c r="EZ86" s="460">
        <f t="shared" si="67"/>
        <v>0</v>
      </c>
      <c r="FA86" s="447">
        <f t="shared" si="68"/>
        <v>410731.59</v>
      </c>
      <c r="FB86" s="447">
        <v>0</v>
      </c>
      <c r="FC86" s="447">
        <f t="shared" si="69"/>
        <v>695731.59</v>
      </c>
      <c r="FD86" s="447">
        <f t="shared" si="70"/>
        <v>626158.42999999993</v>
      </c>
      <c r="FE86" s="447">
        <f t="shared" si="71"/>
        <v>41231.685999999987</v>
      </c>
      <c r="FF86" s="447">
        <f t="shared" si="72"/>
        <v>69573.16</v>
      </c>
      <c r="FG86" s="463">
        <v>100000</v>
      </c>
      <c r="FH86" s="447">
        <f t="shared" si="73"/>
        <v>210804.85</v>
      </c>
      <c r="FI86" s="447">
        <v>0</v>
      </c>
      <c r="FJ86" s="447">
        <f t="shared" si="74"/>
        <v>484926.74</v>
      </c>
      <c r="FK86" s="464"/>
      <c r="FL86" s="447">
        <f t="shared" si="75"/>
        <v>27829.26</v>
      </c>
      <c r="FM86" s="447">
        <f t="shared" si="76"/>
        <v>3478.66</v>
      </c>
      <c r="FN86" s="447">
        <f t="shared" si="77"/>
        <v>69573.16</v>
      </c>
      <c r="FO86" s="447">
        <f t="shared" si="78"/>
        <v>100881.08</v>
      </c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</row>
    <row r="87" spans="1:463" ht="22.5" customHeight="1">
      <c r="A87" s="360">
        <v>79</v>
      </c>
      <c r="B87" s="361">
        <v>7</v>
      </c>
      <c r="C87" s="362" t="s">
        <v>286</v>
      </c>
      <c r="D87" s="363" t="s">
        <v>194</v>
      </c>
      <c r="E87" s="225" t="s">
        <v>190</v>
      </c>
      <c r="F87" s="367">
        <v>390000</v>
      </c>
      <c r="G87" s="365">
        <v>8</v>
      </c>
      <c r="H87" s="366">
        <v>1</v>
      </c>
      <c r="I87" s="373"/>
      <c r="J87" s="374"/>
      <c r="K87" s="375">
        <v>8</v>
      </c>
      <c r="L87" s="366"/>
      <c r="M87" s="373"/>
      <c r="N87" s="374"/>
      <c r="O87" s="375">
        <v>8</v>
      </c>
      <c r="P87" s="366">
        <v>1</v>
      </c>
      <c r="Q87" s="373"/>
      <c r="R87" s="374"/>
      <c r="S87" s="375">
        <v>8</v>
      </c>
      <c r="T87" s="366">
        <v>1</v>
      </c>
      <c r="U87" s="373"/>
      <c r="V87" s="374"/>
      <c r="W87" s="375">
        <v>8</v>
      </c>
      <c r="X87" s="366">
        <v>1</v>
      </c>
      <c r="Y87" s="373"/>
      <c r="Z87" s="374"/>
      <c r="AA87" s="375">
        <v>5</v>
      </c>
      <c r="AB87" s="366">
        <v>4</v>
      </c>
      <c r="AC87" s="373"/>
      <c r="AD87" s="382"/>
      <c r="AE87" s="380">
        <v>10</v>
      </c>
      <c r="AF87" s="381"/>
      <c r="AG87" s="365">
        <v>8</v>
      </c>
      <c r="AH87" s="366">
        <v>1</v>
      </c>
      <c r="AI87" s="373"/>
      <c r="AJ87" s="374"/>
      <c r="AK87" s="375">
        <v>8</v>
      </c>
      <c r="AL87" s="366">
        <v>3</v>
      </c>
      <c r="AM87" s="373"/>
      <c r="AN87" s="374"/>
      <c r="AO87" s="375">
        <v>8</v>
      </c>
      <c r="AP87" s="366">
        <v>1</v>
      </c>
      <c r="AQ87" s="373"/>
      <c r="AR87" s="374"/>
      <c r="AS87" s="375">
        <v>8</v>
      </c>
      <c r="AT87" s="366">
        <v>3</v>
      </c>
      <c r="AU87" s="373"/>
      <c r="AV87" s="374"/>
      <c r="AW87" s="375">
        <v>8</v>
      </c>
      <c r="AX87" s="366">
        <v>1</v>
      </c>
      <c r="AY87" s="373"/>
      <c r="AZ87" s="374"/>
      <c r="BA87" s="375">
        <v>5</v>
      </c>
      <c r="BB87" s="366">
        <v>6</v>
      </c>
      <c r="BC87" s="373"/>
      <c r="BD87" s="382"/>
      <c r="BE87" s="380">
        <v>10</v>
      </c>
      <c r="BF87" s="381"/>
      <c r="BG87" s="365">
        <v>8</v>
      </c>
      <c r="BH87" s="366"/>
      <c r="BI87" s="373"/>
      <c r="BJ87" s="374"/>
      <c r="BK87" s="375">
        <v>8</v>
      </c>
      <c r="BL87" s="366">
        <v>1</v>
      </c>
      <c r="BM87" s="373"/>
      <c r="BN87" s="374"/>
      <c r="BO87" s="375">
        <v>8</v>
      </c>
      <c r="BP87" s="366">
        <v>1</v>
      </c>
      <c r="BQ87" s="373"/>
      <c r="BR87" s="374"/>
      <c r="BS87" s="375">
        <v>8</v>
      </c>
      <c r="BT87" s="366">
        <v>1</v>
      </c>
      <c r="BU87" s="373"/>
      <c r="BV87" s="374"/>
      <c r="BW87" s="388">
        <v>9</v>
      </c>
      <c r="BX87" s="389"/>
      <c r="BY87" s="375">
        <v>5</v>
      </c>
      <c r="BZ87" s="366">
        <v>4</v>
      </c>
      <c r="CA87" s="373"/>
      <c r="CB87" s="382"/>
      <c r="CC87" s="380"/>
      <c r="CD87" s="381"/>
      <c r="CE87" s="398">
        <v>8</v>
      </c>
      <c r="CF87" s="366"/>
      <c r="CG87" s="373"/>
      <c r="CH87" s="399"/>
      <c r="CI87" s="365">
        <v>8</v>
      </c>
      <c r="CJ87" s="366">
        <v>1</v>
      </c>
      <c r="CK87" s="373"/>
      <c r="CL87" s="374"/>
      <c r="CM87" s="375">
        <v>8</v>
      </c>
      <c r="CN87" s="366">
        <v>2</v>
      </c>
      <c r="CO87" s="373"/>
      <c r="CP87" s="382"/>
      <c r="CQ87" s="402">
        <v>8</v>
      </c>
      <c r="CR87" s="366">
        <v>3</v>
      </c>
      <c r="CS87" s="408"/>
      <c r="CT87" s="409"/>
      <c r="CU87" s="402">
        <v>8</v>
      </c>
      <c r="CV87" s="366">
        <v>3</v>
      </c>
      <c r="CW87" s="410"/>
      <c r="CX87" s="411"/>
      <c r="CY87" s="402">
        <v>5</v>
      </c>
      <c r="CZ87" s="366">
        <v>7</v>
      </c>
      <c r="DA87" s="415"/>
      <c r="DB87" s="411"/>
      <c r="DC87" s="380">
        <v>12</v>
      </c>
      <c r="DD87" s="381"/>
      <c r="DE87" s="398">
        <v>8</v>
      </c>
      <c r="DF87" s="366"/>
      <c r="DG87" s="416"/>
      <c r="DH87" s="411"/>
      <c r="DI87" s="402">
        <v>8</v>
      </c>
      <c r="DJ87" s="366"/>
      <c r="DK87" s="416"/>
      <c r="DL87" s="411"/>
      <c r="DM87" s="424">
        <v>25</v>
      </c>
      <c r="DN87" s="424">
        <v>4</v>
      </c>
      <c r="DO87" s="424">
        <v>1</v>
      </c>
      <c r="DP87" s="425">
        <f t="shared" si="41"/>
        <v>188</v>
      </c>
      <c r="DQ87" s="427">
        <f t="shared" si="42"/>
        <v>0</v>
      </c>
      <c r="DR87" s="425">
        <f t="shared" si="43"/>
        <v>188</v>
      </c>
      <c r="DS87" s="163">
        <f t="shared" si="44"/>
        <v>25</v>
      </c>
      <c r="DT87" s="425">
        <f t="shared" si="45"/>
        <v>46</v>
      </c>
      <c r="DU87" s="427">
        <f t="shared" si="46"/>
        <v>0</v>
      </c>
      <c r="DV87" s="427">
        <f t="shared" si="47"/>
        <v>46</v>
      </c>
      <c r="DW87" s="427">
        <f t="shared" si="48"/>
        <v>32</v>
      </c>
      <c r="DX87" s="427">
        <f t="shared" si="49"/>
        <v>0</v>
      </c>
      <c r="DY87" s="427">
        <f t="shared" si="50"/>
        <v>9</v>
      </c>
      <c r="DZ87" s="427">
        <f t="shared" si="51"/>
        <v>0</v>
      </c>
      <c r="EA87" s="428">
        <f t="shared" si="52"/>
        <v>26</v>
      </c>
      <c r="EB87" s="429">
        <f t="shared" si="53"/>
        <v>46</v>
      </c>
      <c r="EC87" s="429">
        <f t="shared" si="54"/>
        <v>0</v>
      </c>
      <c r="ED87" s="429">
        <f t="shared" si="55"/>
        <v>32</v>
      </c>
      <c r="EE87" s="429">
        <f t="shared" si="56"/>
        <v>0</v>
      </c>
      <c r="EF87" s="429">
        <f t="shared" si="57"/>
        <v>9</v>
      </c>
      <c r="EG87" s="429">
        <f t="shared" si="58"/>
        <v>0</v>
      </c>
      <c r="EH87" s="441"/>
      <c r="EJ87" s="443">
        <v>86</v>
      </c>
      <c r="EK87" s="448" t="s">
        <v>286</v>
      </c>
      <c r="EL87" s="449" t="s">
        <v>194</v>
      </c>
      <c r="EM87" s="450">
        <v>390000</v>
      </c>
      <c r="EN87" s="447">
        <f t="shared" si="59"/>
        <v>15000</v>
      </c>
      <c r="EO87" s="453">
        <v>0</v>
      </c>
      <c r="EP87" s="454">
        <v>0</v>
      </c>
      <c r="EQ87" s="455">
        <v>0</v>
      </c>
      <c r="ER87" s="455">
        <v>0</v>
      </c>
      <c r="ES87" s="456">
        <f t="shared" si="60"/>
        <v>15000</v>
      </c>
      <c r="ET87" s="456">
        <f t="shared" si="61"/>
        <v>26</v>
      </c>
      <c r="EU87" s="456">
        <f t="shared" si="62"/>
        <v>46</v>
      </c>
      <c r="EV87" s="456">
        <f t="shared" si="63"/>
        <v>0</v>
      </c>
      <c r="EW87" s="456">
        <f t="shared" si="64"/>
        <v>32</v>
      </c>
      <c r="EX87" s="456">
        <f t="shared" si="65"/>
        <v>0</v>
      </c>
      <c r="EY87" s="460">
        <f t="shared" si="66"/>
        <v>9</v>
      </c>
      <c r="EZ87" s="460">
        <f t="shared" si="67"/>
        <v>0</v>
      </c>
      <c r="FA87" s="447">
        <f t="shared" si="68"/>
        <v>302023.23</v>
      </c>
      <c r="FB87" s="447">
        <v>0</v>
      </c>
      <c r="FC87" s="447">
        <f t="shared" si="69"/>
        <v>692023.23</v>
      </c>
      <c r="FD87" s="447">
        <f t="shared" si="70"/>
        <v>622820.90999999992</v>
      </c>
      <c r="FE87" s="447">
        <f t="shared" si="71"/>
        <v>40564.181999999986</v>
      </c>
      <c r="FF87" s="447">
        <f t="shared" si="72"/>
        <v>69202.320000000007</v>
      </c>
      <c r="FG87" s="463">
        <v>100000</v>
      </c>
      <c r="FH87" s="447">
        <f t="shared" si="73"/>
        <v>209766.5</v>
      </c>
      <c r="FI87" s="447">
        <v>0</v>
      </c>
      <c r="FJ87" s="447">
        <f t="shared" si="74"/>
        <v>482256.73</v>
      </c>
      <c r="FK87" s="464"/>
      <c r="FL87" s="447">
        <f t="shared" si="75"/>
        <v>27680.93</v>
      </c>
      <c r="FM87" s="447">
        <f t="shared" si="76"/>
        <v>3460.12</v>
      </c>
      <c r="FN87" s="447">
        <f t="shared" si="77"/>
        <v>69202.320000000007</v>
      </c>
      <c r="FO87" s="447">
        <f t="shared" si="78"/>
        <v>100343.37000000001</v>
      </c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</row>
    <row r="88" spans="1:463" ht="22.5" customHeight="1">
      <c r="A88" s="360">
        <v>80</v>
      </c>
      <c r="B88" s="361">
        <v>7</v>
      </c>
      <c r="C88" s="362" t="s">
        <v>287</v>
      </c>
      <c r="D88" s="363" t="s">
        <v>194</v>
      </c>
      <c r="E88" s="225" t="s">
        <v>190</v>
      </c>
      <c r="F88" s="367">
        <v>325000</v>
      </c>
      <c r="G88" s="365"/>
      <c r="H88" s="366"/>
      <c r="I88" s="373"/>
      <c r="J88" s="374"/>
      <c r="K88" s="375"/>
      <c r="L88" s="366"/>
      <c r="M88" s="373"/>
      <c r="N88" s="374"/>
      <c r="O88" s="375">
        <v>8</v>
      </c>
      <c r="P88" s="366">
        <v>4</v>
      </c>
      <c r="Q88" s="373"/>
      <c r="R88" s="374"/>
      <c r="S88" s="375"/>
      <c r="T88" s="366"/>
      <c r="U88" s="373"/>
      <c r="V88" s="374"/>
      <c r="W88" s="375">
        <v>8</v>
      </c>
      <c r="X88" s="366">
        <v>1</v>
      </c>
      <c r="Y88" s="373"/>
      <c r="Z88" s="374"/>
      <c r="AA88" s="375">
        <v>5</v>
      </c>
      <c r="AB88" s="366">
        <v>4</v>
      </c>
      <c r="AC88" s="373"/>
      <c r="AD88" s="382"/>
      <c r="AE88" s="380">
        <v>9</v>
      </c>
      <c r="AF88" s="381"/>
      <c r="AG88" s="365"/>
      <c r="AH88" s="366"/>
      <c r="AI88" s="373"/>
      <c r="AJ88" s="374"/>
      <c r="AK88" s="375"/>
      <c r="AL88" s="366"/>
      <c r="AM88" s="373"/>
      <c r="AN88" s="374"/>
      <c r="AO88" s="375"/>
      <c r="AP88" s="366"/>
      <c r="AQ88" s="373"/>
      <c r="AR88" s="374"/>
      <c r="AS88" s="375">
        <v>8</v>
      </c>
      <c r="AT88" s="366">
        <v>1</v>
      </c>
      <c r="AU88" s="373"/>
      <c r="AV88" s="374"/>
      <c r="AW88" s="375">
        <v>8</v>
      </c>
      <c r="AX88" s="366">
        <v>2</v>
      </c>
      <c r="AY88" s="373"/>
      <c r="AZ88" s="374"/>
      <c r="BA88" s="375"/>
      <c r="BB88" s="366"/>
      <c r="BC88" s="373"/>
      <c r="BD88" s="382"/>
      <c r="BE88" s="380">
        <v>9</v>
      </c>
      <c r="BF88" s="381"/>
      <c r="BG88" s="365">
        <v>8</v>
      </c>
      <c r="BH88" s="366">
        <v>1</v>
      </c>
      <c r="BI88" s="373"/>
      <c r="BJ88" s="374"/>
      <c r="BK88" s="375">
        <v>8</v>
      </c>
      <c r="BL88" s="366">
        <v>1</v>
      </c>
      <c r="BM88" s="373"/>
      <c r="BN88" s="374"/>
      <c r="BO88" s="375">
        <v>8</v>
      </c>
      <c r="BP88" s="366">
        <v>1</v>
      </c>
      <c r="BQ88" s="373"/>
      <c r="BR88" s="374"/>
      <c r="BS88" s="375">
        <v>8</v>
      </c>
      <c r="BT88" s="366">
        <v>1</v>
      </c>
      <c r="BU88" s="373"/>
      <c r="BV88" s="374"/>
      <c r="BW88" s="388">
        <v>10</v>
      </c>
      <c r="BX88" s="389"/>
      <c r="BY88" s="375"/>
      <c r="BZ88" s="366"/>
      <c r="CA88" s="373"/>
      <c r="CB88" s="382"/>
      <c r="CC88" s="380">
        <v>10</v>
      </c>
      <c r="CD88" s="381"/>
      <c r="CE88" s="398">
        <v>8</v>
      </c>
      <c r="CF88" s="366">
        <v>1</v>
      </c>
      <c r="CG88" s="373"/>
      <c r="CH88" s="399"/>
      <c r="CI88" s="365">
        <v>8</v>
      </c>
      <c r="CJ88" s="366">
        <v>3</v>
      </c>
      <c r="CK88" s="373"/>
      <c r="CL88" s="374"/>
      <c r="CM88" s="375">
        <v>8</v>
      </c>
      <c r="CN88" s="366">
        <v>4</v>
      </c>
      <c r="CO88" s="373"/>
      <c r="CP88" s="382"/>
      <c r="CQ88" s="402">
        <v>8</v>
      </c>
      <c r="CR88" s="366"/>
      <c r="CS88" s="408"/>
      <c r="CT88" s="409"/>
      <c r="CU88" s="402">
        <v>8</v>
      </c>
      <c r="CV88" s="366">
        <v>2</v>
      </c>
      <c r="CW88" s="410"/>
      <c r="CX88" s="411"/>
      <c r="CY88" s="402">
        <v>5</v>
      </c>
      <c r="CZ88" s="366">
        <v>5</v>
      </c>
      <c r="DA88" s="415"/>
      <c r="DB88" s="411"/>
      <c r="DC88" s="380">
        <v>9</v>
      </c>
      <c r="DD88" s="381"/>
      <c r="DE88" s="398">
        <v>8</v>
      </c>
      <c r="DF88" s="366">
        <v>3</v>
      </c>
      <c r="DG88" s="416"/>
      <c r="DH88" s="411"/>
      <c r="DI88" s="402">
        <v>8</v>
      </c>
      <c r="DJ88" s="366">
        <v>1</v>
      </c>
      <c r="DK88" s="416"/>
      <c r="DL88" s="411"/>
      <c r="DM88" s="424">
        <v>25</v>
      </c>
      <c r="DN88" s="424">
        <v>4</v>
      </c>
      <c r="DO88" s="424">
        <v>1</v>
      </c>
      <c r="DP88" s="425">
        <f t="shared" si="41"/>
        <v>130</v>
      </c>
      <c r="DQ88" s="427">
        <f t="shared" si="42"/>
        <v>0</v>
      </c>
      <c r="DR88" s="425">
        <f t="shared" si="43"/>
        <v>130</v>
      </c>
      <c r="DS88" s="163">
        <f t="shared" si="44"/>
        <v>17</v>
      </c>
      <c r="DT88" s="425">
        <f t="shared" si="45"/>
        <v>35</v>
      </c>
      <c r="DU88" s="427">
        <f t="shared" si="46"/>
        <v>0</v>
      </c>
      <c r="DV88" s="427">
        <f t="shared" si="47"/>
        <v>35</v>
      </c>
      <c r="DW88" s="427">
        <f t="shared" si="48"/>
        <v>37</v>
      </c>
      <c r="DX88" s="427">
        <f t="shared" si="49"/>
        <v>0</v>
      </c>
      <c r="DY88" s="427">
        <f t="shared" si="50"/>
        <v>10</v>
      </c>
      <c r="DZ88" s="427">
        <f t="shared" si="51"/>
        <v>0</v>
      </c>
      <c r="EA88" s="428">
        <f t="shared" si="52"/>
        <v>18</v>
      </c>
      <c r="EB88" s="429">
        <f t="shared" si="53"/>
        <v>35</v>
      </c>
      <c r="EC88" s="429">
        <f t="shared" si="54"/>
        <v>0</v>
      </c>
      <c r="ED88" s="429">
        <f t="shared" si="55"/>
        <v>37</v>
      </c>
      <c r="EE88" s="429">
        <f t="shared" si="56"/>
        <v>0</v>
      </c>
      <c r="EF88" s="429">
        <f t="shared" si="57"/>
        <v>10</v>
      </c>
      <c r="EG88" s="429">
        <f t="shared" si="58"/>
        <v>0</v>
      </c>
      <c r="EH88" s="441"/>
      <c r="EJ88" s="443">
        <v>87</v>
      </c>
      <c r="EK88" s="448" t="s">
        <v>287</v>
      </c>
      <c r="EL88" s="449" t="s">
        <v>194</v>
      </c>
      <c r="EM88" s="450">
        <v>325000</v>
      </c>
      <c r="EN88" s="447">
        <f t="shared" si="59"/>
        <v>12500</v>
      </c>
      <c r="EO88" s="453">
        <v>0</v>
      </c>
      <c r="EP88" s="454">
        <v>0</v>
      </c>
      <c r="EQ88" s="455">
        <v>0</v>
      </c>
      <c r="ER88" s="455">
        <v>0</v>
      </c>
      <c r="ES88" s="456">
        <f t="shared" si="60"/>
        <v>12500</v>
      </c>
      <c r="ET88" s="456">
        <f t="shared" si="61"/>
        <v>18</v>
      </c>
      <c r="EU88" s="456">
        <f t="shared" si="62"/>
        <v>35</v>
      </c>
      <c r="EV88" s="456">
        <f t="shared" si="63"/>
        <v>0</v>
      </c>
      <c r="EW88" s="456">
        <f t="shared" si="64"/>
        <v>37</v>
      </c>
      <c r="EX88" s="456">
        <f t="shared" si="65"/>
        <v>0</v>
      </c>
      <c r="EY88" s="460">
        <f t="shared" si="66"/>
        <v>10</v>
      </c>
      <c r="EZ88" s="460">
        <f t="shared" si="67"/>
        <v>0</v>
      </c>
      <c r="FA88" s="447">
        <f t="shared" si="68"/>
        <v>244185.45</v>
      </c>
      <c r="FB88" s="447">
        <v>0</v>
      </c>
      <c r="FC88" s="447">
        <f t="shared" si="69"/>
        <v>469185.45</v>
      </c>
      <c r="FD88" s="447">
        <f t="shared" si="70"/>
        <v>422266.9</v>
      </c>
      <c r="FE88" s="447">
        <f t="shared" si="71"/>
        <v>12181.352000000003</v>
      </c>
      <c r="FF88" s="447">
        <f t="shared" si="72"/>
        <v>46918.55</v>
      </c>
      <c r="FG88" s="463">
        <v>100000</v>
      </c>
      <c r="FH88" s="447">
        <f t="shared" si="73"/>
        <v>159099.9</v>
      </c>
      <c r="FI88" s="447">
        <v>0</v>
      </c>
      <c r="FJ88" s="447">
        <f t="shared" si="74"/>
        <v>310085.55</v>
      </c>
      <c r="FK88" s="464"/>
      <c r="FL88" s="447">
        <f t="shared" si="75"/>
        <v>18767.419999999998</v>
      </c>
      <c r="FM88" s="447">
        <f t="shared" si="76"/>
        <v>2345.9299999999998</v>
      </c>
      <c r="FN88" s="447">
        <f t="shared" si="77"/>
        <v>46918.55</v>
      </c>
      <c r="FO88" s="447">
        <f t="shared" si="78"/>
        <v>68031.899999999994</v>
      </c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</row>
    <row r="89" spans="1:463" ht="22.5" customHeight="1">
      <c r="A89" s="360">
        <v>81</v>
      </c>
      <c r="B89" s="361">
        <v>4</v>
      </c>
      <c r="C89" s="362" t="s">
        <v>288</v>
      </c>
      <c r="D89" s="363" t="s">
        <v>194</v>
      </c>
      <c r="E89" s="225" t="s">
        <v>190</v>
      </c>
      <c r="F89" s="367">
        <v>325000</v>
      </c>
      <c r="G89" s="365"/>
      <c r="H89" s="366"/>
      <c r="I89" s="373"/>
      <c r="J89" s="374"/>
      <c r="K89" s="375">
        <v>8</v>
      </c>
      <c r="L89" s="366"/>
      <c r="M89" s="373"/>
      <c r="N89" s="374"/>
      <c r="O89" s="375">
        <v>8</v>
      </c>
      <c r="P89" s="366"/>
      <c r="Q89" s="373"/>
      <c r="R89" s="374"/>
      <c r="S89" s="375">
        <v>8</v>
      </c>
      <c r="T89" s="366"/>
      <c r="U89" s="373"/>
      <c r="V89" s="374"/>
      <c r="W89" s="375"/>
      <c r="X89" s="366"/>
      <c r="Y89" s="373"/>
      <c r="Z89" s="374"/>
      <c r="AA89" s="375">
        <v>5</v>
      </c>
      <c r="AB89" s="366">
        <v>3</v>
      </c>
      <c r="AC89" s="373"/>
      <c r="AD89" s="382"/>
      <c r="AE89" s="380">
        <v>8</v>
      </c>
      <c r="AF89" s="381"/>
      <c r="AG89" s="365">
        <v>8</v>
      </c>
      <c r="AH89" s="366">
        <v>1</v>
      </c>
      <c r="AI89" s="373"/>
      <c r="AJ89" s="374"/>
      <c r="AK89" s="375">
        <v>8</v>
      </c>
      <c r="AL89" s="366">
        <v>1</v>
      </c>
      <c r="AM89" s="373"/>
      <c r="AN89" s="374"/>
      <c r="AO89" s="375">
        <v>8</v>
      </c>
      <c r="AP89" s="366"/>
      <c r="AQ89" s="373"/>
      <c r="AR89" s="374"/>
      <c r="AS89" s="375">
        <v>8</v>
      </c>
      <c r="AT89" s="366"/>
      <c r="AU89" s="373"/>
      <c r="AV89" s="374"/>
      <c r="AW89" s="375"/>
      <c r="AX89" s="366"/>
      <c r="AY89" s="373"/>
      <c r="AZ89" s="374"/>
      <c r="BA89" s="375">
        <v>5</v>
      </c>
      <c r="BB89" s="366">
        <v>3</v>
      </c>
      <c r="BC89" s="373"/>
      <c r="BD89" s="382"/>
      <c r="BE89" s="380">
        <v>8</v>
      </c>
      <c r="BF89" s="381"/>
      <c r="BG89" s="365">
        <v>8</v>
      </c>
      <c r="BH89" s="366"/>
      <c r="BI89" s="373"/>
      <c r="BJ89" s="374"/>
      <c r="BK89" s="375">
        <v>8</v>
      </c>
      <c r="BL89" s="366"/>
      <c r="BM89" s="373"/>
      <c r="BN89" s="374"/>
      <c r="BO89" s="375">
        <v>8</v>
      </c>
      <c r="BP89" s="366"/>
      <c r="BQ89" s="373"/>
      <c r="BR89" s="374"/>
      <c r="BS89" s="375"/>
      <c r="BT89" s="366"/>
      <c r="BU89" s="373"/>
      <c r="BV89" s="374"/>
      <c r="BW89" s="388">
        <v>8</v>
      </c>
      <c r="BX89" s="389"/>
      <c r="BY89" s="375">
        <v>5</v>
      </c>
      <c r="BZ89" s="366">
        <v>3</v>
      </c>
      <c r="CA89" s="373"/>
      <c r="CB89" s="382"/>
      <c r="CC89" s="380">
        <v>8</v>
      </c>
      <c r="CD89" s="381"/>
      <c r="CE89" s="398">
        <v>8</v>
      </c>
      <c r="CF89" s="366"/>
      <c r="CG89" s="373"/>
      <c r="CH89" s="399"/>
      <c r="CI89" s="365"/>
      <c r="CJ89" s="366"/>
      <c r="CK89" s="373"/>
      <c r="CL89" s="374"/>
      <c r="CM89" s="375">
        <v>8</v>
      </c>
      <c r="CN89" s="366"/>
      <c r="CO89" s="373"/>
      <c r="CP89" s="382"/>
      <c r="CQ89" s="402">
        <v>8</v>
      </c>
      <c r="CR89" s="366"/>
      <c r="CS89" s="408"/>
      <c r="CT89" s="409"/>
      <c r="CU89" s="402"/>
      <c r="CV89" s="366"/>
      <c r="CW89" s="410"/>
      <c r="CX89" s="411"/>
      <c r="CY89" s="402">
        <v>5</v>
      </c>
      <c r="CZ89" s="366">
        <v>3</v>
      </c>
      <c r="DA89" s="415"/>
      <c r="DB89" s="411"/>
      <c r="DC89" s="380">
        <v>8</v>
      </c>
      <c r="DD89" s="381"/>
      <c r="DE89" s="398">
        <v>8</v>
      </c>
      <c r="DF89" s="366">
        <v>2</v>
      </c>
      <c r="DG89" s="416"/>
      <c r="DH89" s="411"/>
      <c r="DI89" s="402">
        <v>8</v>
      </c>
      <c r="DJ89" s="366"/>
      <c r="DK89" s="416"/>
      <c r="DL89" s="411"/>
      <c r="DM89" s="424">
        <v>25</v>
      </c>
      <c r="DN89" s="424">
        <v>4</v>
      </c>
      <c r="DO89" s="424">
        <v>1</v>
      </c>
      <c r="DP89" s="425">
        <f t="shared" si="41"/>
        <v>140</v>
      </c>
      <c r="DQ89" s="427">
        <f t="shared" si="42"/>
        <v>0</v>
      </c>
      <c r="DR89" s="425">
        <f t="shared" si="43"/>
        <v>140</v>
      </c>
      <c r="DS89" s="163">
        <f t="shared" si="44"/>
        <v>19</v>
      </c>
      <c r="DT89" s="425">
        <f t="shared" si="45"/>
        <v>16</v>
      </c>
      <c r="DU89" s="427">
        <f t="shared" si="46"/>
        <v>0</v>
      </c>
      <c r="DV89" s="427">
        <f t="shared" si="47"/>
        <v>16</v>
      </c>
      <c r="DW89" s="427">
        <f t="shared" si="48"/>
        <v>32</v>
      </c>
      <c r="DX89" s="427">
        <f t="shared" si="49"/>
        <v>0</v>
      </c>
      <c r="DY89" s="427">
        <f t="shared" si="50"/>
        <v>8</v>
      </c>
      <c r="DZ89" s="427">
        <f t="shared" si="51"/>
        <v>0</v>
      </c>
      <c r="EA89" s="428">
        <f t="shared" si="52"/>
        <v>20</v>
      </c>
      <c r="EB89" s="429">
        <f t="shared" si="53"/>
        <v>16</v>
      </c>
      <c r="EC89" s="429">
        <f t="shared" si="54"/>
        <v>0</v>
      </c>
      <c r="ED89" s="429">
        <f t="shared" si="55"/>
        <v>32</v>
      </c>
      <c r="EE89" s="429">
        <f t="shared" si="56"/>
        <v>0</v>
      </c>
      <c r="EF89" s="429">
        <f t="shared" si="57"/>
        <v>8</v>
      </c>
      <c r="EG89" s="429">
        <f t="shared" si="58"/>
        <v>0</v>
      </c>
      <c r="EH89" s="441"/>
      <c r="EJ89" s="443">
        <v>88</v>
      </c>
      <c r="EK89" s="448" t="s">
        <v>288</v>
      </c>
      <c r="EL89" s="449" t="s">
        <v>194</v>
      </c>
      <c r="EM89" s="450">
        <v>325000</v>
      </c>
      <c r="EN89" s="447">
        <f t="shared" si="59"/>
        <v>12500</v>
      </c>
      <c r="EO89" s="453">
        <v>0</v>
      </c>
      <c r="EP89" s="454">
        <v>0</v>
      </c>
      <c r="EQ89" s="455">
        <v>0</v>
      </c>
      <c r="ER89" s="455">
        <v>0</v>
      </c>
      <c r="ES89" s="456">
        <f t="shared" si="60"/>
        <v>12500</v>
      </c>
      <c r="ET89" s="456">
        <f t="shared" si="61"/>
        <v>20</v>
      </c>
      <c r="EU89" s="456">
        <f t="shared" si="62"/>
        <v>16</v>
      </c>
      <c r="EV89" s="456">
        <f t="shared" si="63"/>
        <v>0</v>
      </c>
      <c r="EW89" s="456">
        <f t="shared" si="64"/>
        <v>32</v>
      </c>
      <c r="EX89" s="456">
        <f t="shared" si="65"/>
        <v>0</v>
      </c>
      <c r="EY89" s="460">
        <f t="shared" si="66"/>
        <v>8</v>
      </c>
      <c r="EZ89" s="460">
        <f t="shared" si="67"/>
        <v>0</v>
      </c>
      <c r="FA89" s="447">
        <f t="shared" si="68"/>
        <v>173346.67</v>
      </c>
      <c r="FB89" s="447">
        <v>0</v>
      </c>
      <c r="FC89" s="447">
        <f t="shared" si="69"/>
        <v>423346.67</v>
      </c>
      <c r="FD89" s="447">
        <f t="shared" si="70"/>
        <v>381012</v>
      </c>
      <c r="FE89" s="447">
        <f t="shared" si="71"/>
        <v>8880.9600000000009</v>
      </c>
      <c r="FF89" s="447">
        <f t="shared" si="72"/>
        <v>42334.67</v>
      </c>
      <c r="FG89" s="463">
        <v>100000</v>
      </c>
      <c r="FH89" s="447">
        <f t="shared" si="73"/>
        <v>151215.63</v>
      </c>
      <c r="FI89" s="447">
        <v>0</v>
      </c>
      <c r="FJ89" s="447">
        <f t="shared" si="74"/>
        <v>272131.03999999998</v>
      </c>
      <c r="FK89" s="464"/>
      <c r="FL89" s="447">
        <f t="shared" si="75"/>
        <v>16933.87</v>
      </c>
      <c r="FM89" s="447">
        <f t="shared" si="76"/>
        <v>2116.73</v>
      </c>
      <c r="FN89" s="447">
        <f t="shared" si="77"/>
        <v>42334.67</v>
      </c>
      <c r="FO89" s="447">
        <f t="shared" si="78"/>
        <v>61385.27</v>
      </c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</row>
    <row r="90" spans="1:463" ht="22.5" customHeight="1">
      <c r="A90" s="360">
        <v>82</v>
      </c>
      <c r="B90" s="361">
        <v>3</v>
      </c>
      <c r="C90" s="362" t="s">
        <v>289</v>
      </c>
      <c r="D90" s="363" t="s">
        <v>194</v>
      </c>
      <c r="E90" s="225" t="s">
        <v>190</v>
      </c>
      <c r="F90" s="367">
        <v>325000</v>
      </c>
      <c r="G90" s="365">
        <v>8</v>
      </c>
      <c r="H90" s="366">
        <v>1</v>
      </c>
      <c r="I90" s="373"/>
      <c r="J90" s="374"/>
      <c r="K90" s="375">
        <v>8</v>
      </c>
      <c r="L90" s="366">
        <v>1</v>
      </c>
      <c r="M90" s="373"/>
      <c r="N90" s="374"/>
      <c r="O90" s="375">
        <v>8</v>
      </c>
      <c r="P90" s="366">
        <v>1</v>
      </c>
      <c r="Q90" s="373"/>
      <c r="R90" s="374"/>
      <c r="S90" s="375">
        <v>8</v>
      </c>
      <c r="T90" s="366">
        <v>1</v>
      </c>
      <c r="U90" s="373"/>
      <c r="V90" s="374"/>
      <c r="W90" s="375">
        <v>8</v>
      </c>
      <c r="X90" s="366">
        <v>1</v>
      </c>
      <c r="Y90" s="373"/>
      <c r="Z90" s="374"/>
      <c r="AA90" s="375">
        <v>5</v>
      </c>
      <c r="AB90" s="366">
        <v>4</v>
      </c>
      <c r="AC90" s="373"/>
      <c r="AD90" s="382"/>
      <c r="AE90" s="380">
        <v>9</v>
      </c>
      <c r="AF90" s="381"/>
      <c r="AG90" s="365">
        <v>8</v>
      </c>
      <c r="AH90" s="366">
        <v>1</v>
      </c>
      <c r="AI90" s="373"/>
      <c r="AJ90" s="374"/>
      <c r="AK90" s="375">
        <v>8</v>
      </c>
      <c r="AL90" s="366">
        <v>1</v>
      </c>
      <c r="AM90" s="373"/>
      <c r="AN90" s="374"/>
      <c r="AO90" s="375">
        <v>8</v>
      </c>
      <c r="AP90" s="366">
        <v>1</v>
      </c>
      <c r="AQ90" s="373"/>
      <c r="AR90" s="374"/>
      <c r="AS90" s="375">
        <v>8</v>
      </c>
      <c r="AT90" s="366">
        <v>1</v>
      </c>
      <c r="AU90" s="373"/>
      <c r="AV90" s="374"/>
      <c r="AW90" s="375">
        <v>8</v>
      </c>
      <c r="AX90" s="366">
        <v>1</v>
      </c>
      <c r="AY90" s="373"/>
      <c r="AZ90" s="374"/>
      <c r="BA90" s="375">
        <v>5</v>
      </c>
      <c r="BB90" s="366">
        <v>4</v>
      </c>
      <c r="BC90" s="373"/>
      <c r="BD90" s="382"/>
      <c r="BE90" s="380">
        <v>9</v>
      </c>
      <c r="BF90" s="381"/>
      <c r="BG90" s="365">
        <v>8</v>
      </c>
      <c r="BH90" s="366">
        <v>1</v>
      </c>
      <c r="BI90" s="373"/>
      <c r="BJ90" s="374"/>
      <c r="BK90" s="375">
        <v>8</v>
      </c>
      <c r="BL90" s="366">
        <v>1</v>
      </c>
      <c r="BM90" s="373"/>
      <c r="BN90" s="374"/>
      <c r="BO90" s="375">
        <v>8</v>
      </c>
      <c r="BP90" s="366">
        <v>1</v>
      </c>
      <c r="BQ90" s="373"/>
      <c r="BR90" s="374"/>
      <c r="BS90" s="375">
        <v>8</v>
      </c>
      <c r="BT90" s="366">
        <v>1</v>
      </c>
      <c r="BU90" s="373"/>
      <c r="BV90" s="374"/>
      <c r="BW90" s="388">
        <v>9</v>
      </c>
      <c r="BX90" s="389"/>
      <c r="BY90" s="375">
        <v>5</v>
      </c>
      <c r="BZ90" s="366">
        <v>4</v>
      </c>
      <c r="CA90" s="373"/>
      <c r="CB90" s="382"/>
      <c r="CC90" s="380">
        <v>9</v>
      </c>
      <c r="CD90" s="381"/>
      <c r="CE90" s="398">
        <v>8</v>
      </c>
      <c r="CF90" s="366">
        <v>1</v>
      </c>
      <c r="CG90" s="373"/>
      <c r="CH90" s="399"/>
      <c r="CI90" s="365">
        <v>8</v>
      </c>
      <c r="CJ90" s="366">
        <v>1</v>
      </c>
      <c r="CK90" s="373"/>
      <c r="CL90" s="374"/>
      <c r="CM90" s="375">
        <v>8</v>
      </c>
      <c r="CN90" s="366">
        <v>1</v>
      </c>
      <c r="CO90" s="373"/>
      <c r="CP90" s="382"/>
      <c r="CQ90" s="402">
        <v>8</v>
      </c>
      <c r="CR90" s="366">
        <v>1</v>
      </c>
      <c r="CS90" s="408"/>
      <c r="CT90" s="409"/>
      <c r="CU90" s="402">
        <v>8</v>
      </c>
      <c r="CV90" s="366">
        <v>1</v>
      </c>
      <c r="CW90" s="410"/>
      <c r="CX90" s="411"/>
      <c r="CY90" s="402">
        <v>5</v>
      </c>
      <c r="CZ90" s="366">
        <v>6</v>
      </c>
      <c r="DA90" s="415"/>
      <c r="DB90" s="411"/>
      <c r="DC90" s="380">
        <v>9</v>
      </c>
      <c r="DD90" s="381"/>
      <c r="DE90" s="398">
        <v>8</v>
      </c>
      <c r="DF90" s="366">
        <v>1</v>
      </c>
      <c r="DG90" s="416"/>
      <c r="DH90" s="411"/>
      <c r="DI90" s="402">
        <v>8</v>
      </c>
      <c r="DJ90" s="366">
        <v>1</v>
      </c>
      <c r="DK90" s="416"/>
      <c r="DL90" s="411"/>
      <c r="DM90" s="424">
        <v>25</v>
      </c>
      <c r="DN90" s="424">
        <v>4</v>
      </c>
      <c r="DO90" s="424">
        <v>1</v>
      </c>
      <c r="DP90" s="425">
        <f t="shared" si="41"/>
        <v>188</v>
      </c>
      <c r="DQ90" s="427">
        <f t="shared" si="42"/>
        <v>0</v>
      </c>
      <c r="DR90" s="425">
        <f t="shared" si="43"/>
        <v>188</v>
      </c>
      <c r="DS90" s="163">
        <f t="shared" si="44"/>
        <v>25</v>
      </c>
      <c r="DT90" s="425">
        <f t="shared" si="45"/>
        <v>39</v>
      </c>
      <c r="DU90" s="427">
        <f t="shared" si="46"/>
        <v>0</v>
      </c>
      <c r="DV90" s="427">
        <f t="shared" si="47"/>
        <v>39</v>
      </c>
      <c r="DW90" s="427">
        <f t="shared" si="48"/>
        <v>36</v>
      </c>
      <c r="DX90" s="427">
        <f t="shared" si="49"/>
        <v>0</v>
      </c>
      <c r="DY90" s="427">
        <f t="shared" si="50"/>
        <v>9</v>
      </c>
      <c r="DZ90" s="427">
        <f t="shared" si="51"/>
        <v>0</v>
      </c>
      <c r="EA90" s="428">
        <f t="shared" si="52"/>
        <v>26</v>
      </c>
      <c r="EB90" s="429">
        <f t="shared" si="53"/>
        <v>39</v>
      </c>
      <c r="EC90" s="429">
        <f t="shared" si="54"/>
        <v>0</v>
      </c>
      <c r="ED90" s="429">
        <f t="shared" si="55"/>
        <v>36</v>
      </c>
      <c r="EE90" s="429">
        <f t="shared" si="56"/>
        <v>0</v>
      </c>
      <c r="EF90" s="429">
        <f t="shared" si="57"/>
        <v>9</v>
      </c>
      <c r="EG90" s="429">
        <f t="shared" si="58"/>
        <v>0</v>
      </c>
      <c r="EH90" s="441"/>
      <c r="EJ90" s="443">
        <v>90</v>
      </c>
      <c r="EK90" s="451" t="s">
        <v>289</v>
      </c>
      <c r="EL90" s="449" t="s">
        <v>194</v>
      </c>
      <c r="EM90" s="450">
        <v>325000</v>
      </c>
      <c r="EN90" s="447">
        <f t="shared" si="59"/>
        <v>12500</v>
      </c>
      <c r="EO90" s="453">
        <v>0</v>
      </c>
      <c r="EP90" s="454">
        <v>0</v>
      </c>
      <c r="EQ90" s="455">
        <v>0</v>
      </c>
      <c r="ER90" s="455">
        <v>0</v>
      </c>
      <c r="ES90" s="456">
        <f t="shared" si="60"/>
        <v>12500</v>
      </c>
      <c r="ET90" s="456">
        <f t="shared" si="61"/>
        <v>26</v>
      </c>
      <c r="EU90" s="456">
        <f t="shared" si="62"/>
        <v>39</v>
      </c>
      <c r="EV90" s="456">
        <f t="shared" si="63"/>
        <v>0</v>
      </c>
      <c r="EW90" s="456">
        <f t="shared" si="64"/>
        <v>36</v>
      </c>
      <c r="EX90" s="456">
        <f t="shared" si="65"/>
        <v>0</v>
      </c>
      <c r="EY90" s="460">
        <f t="shared" si="66"/>
        <v>9</v>
      </c>
      <c r="EZ90" s="460">
        <f t="shared" si="67"/>
        <v>0</v>
      </c>
      <c r="FA90" s="447">
        <f t="shared" si="68"/>
        <v>247519.04</v>
      </c>
      <c r="FB90" s="447">
        <v>0</v>
      </c>
      <c r="FC90" s="447">
        <f t="shared" si="69"/>
        <v>572519.04</v>
      </c>
      <c r="FD90" s="447">
        <f t="shared" si="70"/>
        <v>515267.14</v>
      </c>
      <c r="FE90" s="447">
        <f t="shared" si="71"/>
        <v>19621.371200000001</v>
      </c>
      <c r="FF90" s="447">
        <f t="shared" si="72"/>
        <v>57251.9</v>
      </c>
      <c r="FG90" s="463">
        <v>100000</v>
      </c>
      <c r="FH90" s="447">
        <f t="shared" si="73"/>
        <v>176873.27</v>
      </c>
      <c r="FI90" s="447">
        <v>0</v>
      </c>
      <c r="FJ90" s="447">
        <f t="shared" si="74"/>
        <v>395645.77</v>
      </c>
      <c r="FK90" s="464"/>
      <c r="FL90" s="447">
        <f t="shared" si="75"/>
        <v>22900.76</v>
      </c>
      <c r="FM90" s="447">
        <f t="shared" si="76"/>
        <v>2862.6</v>
      </c>
      <c r="FN90" s="447">
        <f t="shared" si="77"/>
        <v>57251.9</v>
      </c>
      <c r="FO90" s="447">
        <f t="shared" si="78"/>
        <v>83015.259999999995</v>
      </c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</row>
    <row r="91" spans="1:463" ht="22.5" customHeight="1">
      <c r="A91" s="360">
        <v>83</v>
      </c>
      <c r="B91" s="361">
        <v>6</v>
      </c>
      <c r="C91" s="362" t="s">
        <v>290</v>
      </c>
      <c r="D91" s="363" t="s">
        <v>194</v>
      </c>
      <c r="E91" s="225" t="s">
        <v>190</v>
      </c>
      <c r="F91" s="367">
        <v>325000</v>
      </c>
      <c r="G91" s="365">
        <v>8</v>
      </c>
      <c r="H91" s="366">
        <v>3</v>
      </c>
      <c r="I91" s="373"/>
      <c r="J91" s="374"/>
      <c r="K91" s="375">
        <v>8</v>
      </c>
      <c r="L91" s="366">
        <v>1</v>
      </c>
      <c r="M91" s="373"/>
      <c r="N91" s="374"/>
      <c r="O91" s="375">
        <v>8</v>
      </c>
      <c r="P91" s="366">
        <v>2</v>
      </c>
      <c r="Q91" s="373"/>
      <c r="R91" s="374"/>
      <c r="S91" s="375">
        <v>5</v>
      </c>
      <c r="T91" s="366"/>
      <c r="U91" s="373"/>
      <c r="V91" s="374"/>
      <c r="W91" s="375">
        <v>8</v>
      </c>
      <c r="X91" s="366">
        <v>2</v>
      </c>
      <c r="Y91" s="373"/>
      <c r="Z91" s="374"/>
      <c r="AA91" s="375">
        <v>5</v>
      </c>
      <c r="AB91" s="366">
        <v>5</v>
      </c>
      <c r="AC91" s="373"/>
      <c r="AD91" s="382"/>
      <c r="AE91" s="380">
        <v>10</v>
      </c>
      <c r="AF91" s="381"/>
      <c r="AG91" s="365">
        <v>8</v>
      </c>
      <c r="AH91" s="366">
        <v>3</v>
      </c>
      <c r="AI91" s="373"/>
      <c r="AJ91" s="374"/>
      <c r="AK91" s="375">
        <v>8</v>
      </c>
      <c r="AL91" s="366">
        <v>3</v>
      </c>
      <c r="AM91" s="373"/>
      <c r="AN91" s="374"/>
      <c r="AO91" s="375">
        <v>8</v>
      </c>
      <c r="AP91" s="366">
        <v>1</v>
      </c>
      <c r="AQ91" s="373"/>
      <c r="AR91" s="374"/>
      <c r="AS91" s="375">
        <v>8</v>
      </c>
      <c r="AT91" s="366">
        <v>1</v>
      </c>
      <c r="AU91" s="373"/>
      <c r="AV91" s="374"/>
      <c r="AW91" s="375">
        <v>8</v>
      </c>
      <c r="AX91" s="366">
        <v>2</v>
      </c>
      <c r="AY91" s="373"/>
      <c r="AZ91" s="374"/>
      <c r="BA91" s="375">
        <v>5</v>
      </c>
      <c r="BB91" s="366">
        <v>5</v>
      </c>
      <c r="BC91" s="373"/>
      <c r="BD91" s="382"/>
      <c r="BE91" s="380">
        <v>10</v>
      </c>
      <c r="BF91" s="381"/>
      <c r="BG91" s="365">
        <v>8</v>
      </c>
      <c r="BH91" s="366">
        <v>3</v>
      </c>
      <c r="BI91" s="373"/>
      <c r="BJ91" s="374"/>
      <c r="BK91" s="375">
        <v>8</v>
      </c>
      <c r="BL91" s="366">
        <v>3</v>
      </c>
      <c r="BM91" s="373"/>
      <c r="BN91" s="374"/>
      <c r="BO91" s="375">
        <v>8</v>
      </c>
      <c r="BP91" s="366">
        <v>3</v>
      </c>
      <c r="BQ91" s="373"/>
      <c r="BR91" s="374"/>
      <c r="BS91" s="375">
        <v>8</v>
      </c>
      <c r="BT91" s="366">
        <v>3</v>
      </c>
      <c r="BU91" s="373"/>
      <c r="BV91" s="374"/>
      <c r="BW91" s="388">
        <v>12</v>
      </c>
      <c r="BX91" s="389"/>
      <c r="BY91" s="375">
        <v>5</v>
      </c>
      <c r="BZ91" s="366">
        <v>6</v>
      </c>
      <c r="CA91" s="373"/>
      <c r="CB91" s="382"/>
      <c r="CC91" s="380">
        <v>12</v>
      </c>
      <c r="CD91" s="381"/>
      <c r="CE91" s="398">
        <v>8</v>
      </c>
      <c r="CF91" s="366">
        <v>3</v>
      </c>
      <c r="CG91" s="373"/>
      <c r="CH91" s="399"/>
      <c r="CI91" s="365">
        <v>8</v>
      </c>
      <c r="CJ91" s="366">
        <v>3</v>
      </c>
      <c r="CK91" s="373"/>
      <c r="CL91" s="374"/>
      <c r="CM91" s="375">
        <v>8</v>
      </c>
      <c r="CN91" s="366">
        <v>3</v>
      </c>
      <c r="CO91" s="373"/>
      <c r="CP91" s="382"/>
      <c r="CQ91" s="402">
        <v>8</v>
      </c>
      <c r="CR91" s="366">
        <v>3</v>
      </c>
      <c r="CS91" s="408"/>
      <c r="CT91" s="409"/>
      <c r="CU91" s="402">
        <v>8</v>
      </c>
      <c r="CV91" s="366">
        <v>3</v>
      </c>
      <c r="CW91" s="410"/>
      <c r="CX91" s="411"/>
      <c r="CY91" s="402">
        <v>5</v>
      </c>
      <c r="CZ91" s="366">
        <v>6</v>
      </c>
      <c r="DA91" s="415"/>
      <c r="DB91" s="411"/>
      <c r="DC91" s="380">
        <v>10</v>
      </c>
      <c r="DD91" s="381"/>
      <c r="DE91" s="398">
        <v>8</v>
      </c>
      <c r="DF91" s="366">
        <v>2</v>
      </c>
      <c r="DG91" s="416"/>
      <c r="DH91" s="411"/>
      <c r="DI91" s="402">
        <v>8</v>
      </c>
      <c r="DJ91" s="366">
        <v>2</v>
      </c>
      <c r="DK91" s="416"/>
      <c r="DL91" s="411"/>
      <c r="DM91" s="424">
        <v>25</v>
      </c>
      <c r="DN91" s="424">
        <v>4</v>
      </c>
      <c r="DO91" s="424">
        <v>1</v>
      </c>
      <c r="DP91" s="425">
        <f t="shared" si="41"/>
        <v>185</v>
      </c>
      <c r="DQ91" s="427">
        <f t="shared" si="42"/>
        <v>0</v>
      </c>
      <c r="DR91" s="425">
        <f t="shared" si="43"/>
        <v>185</v>
      </c>
      <c r="DS91" s="163">
        <f t="shared" si="44"/>
        <v>25</v>
      </c>
      <c r="DT91" s="425">
        <f t="shared" si="45"/>
        <v>71</v>
      </c>
      <c r="DU91" s="427">
        <f t="shared" si="46"/>
        <v>0</v>
      </c>
      <c r="DV91" s="427">
        <f t="shared" si="47"/>
        <v>71</v>
      </c>
      <c r="DW91" s="427">
        <f t="shared" si="48"/>
        <v>42</v>
      </c>
      <c r="DX91" s="427">
        <f t="shared" si="49"/>
        <v>0</v>
      </c>
      <c r="DY91" s="427">
        <f t="shared" si="50"/>
        <v>12</v>
      </c>
      <c r="DZ91" s="427">
        <f t="shared" si="51"/>
        <v>0</v>
      </c>
      <c r="EA91" s="428">
        <f t="shared" si="52"/>
        <v>26</v>
      </c>
      <c r="EB91" s="429">
        <f t="shared" si="53"/>
        <v>71</v>
      </c>
      <c r="EC91" s="429">
        <f t="shared" si="54"/>
        <v>0</v>
      </c>
      <c r="ED91" s="429">
        <f t="shared" si="55"/>
        <v>42</v>
      </c>
      <c r="EE91" s="429">
        <f t="shared" si="56"/>
        <v>0</v>
      </c>
      <c r="EF91" s="429">
        <f t="shared" si="57"/>
        <v>12</v>
      </c>
      <c r="EG91" s="429">
        <f t="shared" si="58"/>
        <v>0</v>
      </c>
      <c r="EH91" s="441"/>
      <c r="EJ91" s="443">
        <v>92</v>
      </c>
      <c r="EK91" s="448" t="s">
        <v>290</v>
      </c>
      <c r="EL91" s="449" t="s">
        <v>194</v>
      </c>
      <c r="EM91" s="450">
        <v>325000</v>
      </c>
      <c r="EN91" s="447">
        <f t="shared" si="59"/>
        <v>12500</v>
      </c>
      <c r="EO91" s="453">
        <v>0</v>
      </c>
      <c r="EP91" s="454">
        <v>0</v>
      </c>
      <c r="EQ91" s="455">
        <v>0</v>
      </c>
      <c r="ER91" s="455">
        <v>0</v>
      </c>
      <c r="ES91" s="456">
        <f t="shared" si="60"/>
        <v>12500</v>
      </c>
      <c r="ET91" s="456">
        <f t="shared" si="61"/>
        <v>26</v>
      </c>
      <c r="EU91" s="456">
        <f t="shared" si="62"/>
        <v>71</v>
      </c>
      <c r="EV91" s="456">
        <f t="shared" si="63"/>
        <v>0</v>
      </c>
      <c r="EW91" s="456">
        <f t="shared" si="64"/>
        <v>42</v>
      </c>
      <c r="EX91" s="456">
        <f t="shared" si="65"/>
        <v>0</v>
      </c>
      <c r="EY91" s="460">
        <f t="shared" si="66"/>
        <v>12</v>
      </c>
      <c r="EZ91" s="460">
        <f t="shared" si="67"/>
        <v>0</v>
      </c>
      <c r="FA91" s="447">
        <f t="shared" si="68"/>
        <v>357527.5</v>
      </c>
      <c r="FB91" s="447">
        <v>0</v>
      </c>
      <c r="FC91" s="447">
        <f t="shared" si="69"/>
        <v>682527.5</v>
      </c>
      <c r="FD91" s="447">
        <f t="shared" si="70"/>
        <v>614274.75</v>
      </c>
      <c r="FE91" s="447">
        <f t="shared" si="71"/>
        <v>38854.949999999997</v>
      </c>
      <c r="FF91" s="447">
        <f t="shared" si="72"/>
        <v>68252.75</v>
      </c>
      <c r="FG91" s="463">
        <v>100000</v>
      </c>
      <c r="FH91" s="447">
        <f t="shared" si="73"/>
        <v>207107.7</v>
      </c>
      <c r="FI91" s="447">
        <v>0</v>
      </c>
      <c r="FJ91" s="447">
        <f t="shared" si="74"/>
        <v>475419.8</v>
      </c>
      <c r="FK91" s="464"/>
      <c r="FL91" s="447">
        <f t="shared" si="75"/>
        <v>27301.1</v>
      </c>
      <c r="FM91" s="447">
        <f t="shared" si="76"/>
        <v>3412.64</v>
      </c>
      <c r="FN91" s="447">
        <f t="shared" si="77"/>
        <v>68252.75</v>
      </c>
      <c r="FO91" s="447">
        <f t="shared" si="78"/>
        <v>98966.489999999991</v>
      </c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</row>
    <row r="92" spans="1:463" ht="22.5" customHeight="1">
      <c r="A92" s="360">
        <v>84</v>
      </c>
      <c r="B92" s="361">
        <v>7</v>
      </c>
      <c r="C92" s="362" t="s">
        <v>291</v>
      </c>
      <c r="D92" s="363" t="s">
        <v>194</v>
      </c>
      <c r="E92" s="225" t="s">
        <v>190</v>
      </c>
      <c r="F92" s="367">
        <v>390000</v>
      </c>
      <c r="G92" s="365">
        <v>8</v>
      </c>
      <c r="H92" s="366">
        <v>1</v>
      </c>
      <c r="I92" s="373"/>
      <c r="J92" s="374"/>
      <c r="K92" s="375">
        <v>8</v>
      </c>
      <c r="L92" s="366">
        <v>1</v>
      </c>
      <c r="M92" s="373"/>
      <c r="N92" s="374"/>
      <c r="O92" s="375">
        <v>8</v>
      </c>
      <c r="P92" s="366">
        <v>1</v>
      </c>
      <c r="Q92" s="373"/>
      <c r="R92" s="374"/>
      <c r="S92" s="375"/>
      <c r="T92" s="366"/>
      <c r="U92" s="373"/>
      <c r="V92" s="374"/>
      <c r="W92" s="375">
        <v>8</v>
      </c>
      <c r="X92" s="366">
        <v>1</v>
      </c>
      <c r="Y92" s="373"/>
      <c r="Z92" s="374"/>
      <c r="AA92" s="375">
        <v>5</v>
      </c>
      <c r="AB92" s="366">
        <v>4</v>
      </c>
      <c r="AC92" s="373"/>
      <c r="AD92" s="382"/>
      <c r="AE92" s="380">
        <v>9</v>
      </c>
      <c r="AF92" s="381"/>
      <c r="AG92" s="365">
        <v>8</v>
      </c>
      <c r="AH92" s="366">
        <v>1</v>
      </c>
      <c r="AI92" s="373"/>
      <c r="AJ92" s="374"/>
      <c r="AK92" s="375">
        <v>8</v>
      </c>
      <c r="AL92" s="366">
        <v>1</v>
      </c>
      <c r="AM92" s="373"/>
      <c r="AN92" s="374"/>
      <c r="AO92" s="375">
        <v>8</v>
      </c>
      <c r="AP92" s="366">
        <v>4</v>
      </c>
      <c r="AQ92" s="373"/>
      <c r="AR92" s="374"/>
      <c r="AS92" s="375">
        <v>8</v>
      </c>
      <c r="AT92" s="366">
        <v>1</v>
      </c>
      <c r="AU92" s="373"/>
      <c r="AV92" s="374"/>
      <c r="AW92" s="375">
        <v>8</v>
      </c>
      <c r="AX92" s="366"/>
      <c r="AY92" s="373"/>
      <c r="AZ92" s="374"/>
      <c r="BA92" s="375">
        <v>5</v>
      </c>
      <c r="BB92" s="366">
        <v>4</v>
      </c>
      <c r="BC92" s="373"/>
      <c r="BD92" s="382"/>
      <c r="BE92" s="380">
        <v>9</v>
      </c>
      <c r="BF92" s="381"/>
      <c r="BG92" s="365">
        <v>8</v>
      </c>
      <c r="BH92" s="366">
        <v>1</v>
      </c>
      <c r="BI92" s="373"/>
      <c r="BJ92" s="374"/>
      <c r="BK92" s="375">
        <v>8</v>
      </c>
      <c r="BL92" s="366">
        <v>1</v>
      </c>
      <c r="BM92" s="373"/>
      <c r="BN92" s="374"/>
      <c r="BO92" s="375">
        <v>8</v>
      </c>
      <c r="BP92" s="366">
        <v>1</v>
      </c>
      <c r="BQ92" s="373"/>
      <c r="BR92" s="374"/>
      <c r="BS92" s="375">
        <v>8</v>
      </c>
      <c r="BT92" s="366">
        <v>4</v>
      </c>
      <c r="BU92" s="373"/>
      <c r="BV92" s="374"/>
      <c r="BW92" s="388">
        <v>9</v>
      </c>
      <c r="BX92" s="389"/>
      <c r="BY92" s="375">
        <v>5</v>
      </c>
      <c r="BZ92" s="366">
        <v>4</v>
      </c>
      <c r="CA92" s="373"/>
      <c r="CB92" s="382"/>
      <c r="CC92" s="380">
        <v>8</v>
      </c>
      <c r="CD92" s="381"/>
      <c r="CE92" s="398">
        <v>8</v>
      </c>
      <c r="CF92" s="366">
        <v>1</v>
      </c>
      <c r="CG92" s="373"/>
      <c r="CH92" s="399"/>
      <c r="CI92" s="365">
        <v>8</v>
      </c>
      <c r="CJ92" s="366">
        <v>4</v>
      </c>
      <c r="CK92" s="373"/>
      <c r="CL92" s="374"/>
      <c r="CM92" s="375">
        <v>8</v>
      </c>
      <c r="CN92" s="366">
        <v>4</v>
      </c>
      <c r="CO92" s="373"/>
      <c r="CP92" s="382"/>
      <c r="CQ92" s="402">
        <v>8</v>
      </c>
      <c r="CR92" s="366">
        <v>2</v>
      </c>
      <c r="CS92" s="408"/>
      <c r="CT92" s="409"/>
      <c r="CU92" s="402">
        <v>8</v>
      </c>
      <c r="CV92" s="366">
        <v>2</v>
      </c>
      <c r="CW92" s="410"/>
      <c r="CX92" s="411"/>
      <c r="CY92" s="402">
        <v>5</v>
      </c>
      <c r="CZ92" s="366">
        <v>3</v>
      </c>
      <c r="DA92" s="415"/>
      <c r="DB92" s="411"/>
      <c r="DC92" s="380">
        <v>10</v>
      </c>
      <c r="DD92" s="381"/>
      <c r="DE92" s="398">
        <v>8</v>
      </c>
      <c r="DF92" s="366">
        <v>1</v>
      </c>
      <c r="DG92" s="416"/>
      <c r="DH92" s="411"/>
      <c r="DI92" s="402">
        <v>8</v>
      </c>
      <c r="DJ92" s="366">
        <v>1</v>
      </c>
      <c r="DK92" s="416"/>
      <c r="DL92" s="411"/>
      <c r="DM92" s="424">
        <v>25</v>
      </c>
      <c r="DN92" s="424">
        <v>4</v>
      </c>
      <c r="DO92" s="424">
        <v>1</v>
      </c>
      <c r="DP92" s="425">
        <f t="shared" si="41"/>
        <v>180</v>
      </c>
      <c r="DQ92" s="427">
        <f t="shared" si="42"/>
        <v>0</v>
      </c>
      <c r="DR92" s="425">
        <f t="shared" si="43"/>
        <v>180</v>
      </c>
      <c r="DS92" s="163">
        <f t="shared" si="44"/>
        <v>24</v>
      </c>
      <c r="DT92" s="425">
        <f t="shared" si="45"/>
        <v>48</v>
      </c>
      <c r="DU92" s="427">
        <f t="shared" si="46"/>
        <v>0</v>
      </c>
      <c r="DV92" s="427">
        <f t="shared" si="47"/>
        <v>48</v>
      </c>
      <c r="DW92" s="427">
        <f t="shared" si="48"/>
        <v>36</v>
      </c>
      <c r="DX92" s="427">
        <f t="shared" si="49"/>
        <v>0</v>
      </c>
      <c r="DY92" s="427">
        <f t="shared" si="50"/>
        <v>9</v>
      </c>
      <c r="DZ92" s="427">
        <f t="shared" si="51"/>
        <v>0</v>
      </c>
      <c r="EA92" s="428">
        <f t="shared" si="52"/>
        <v>25</v>
      </c>
      <c r="EB92" s="429">
        <f t="shared" si="53"/>
        <v>48</v>
      </c>
      <c r="EC92" s="429">
        <f t="shared" si="54"/>
        <v>0</v>
      </c>
      <c r="ED92" s="429">
        <f t="shared" si="55"/>
        <v>36</v>
      </c>
      <c r="EE92" s="429">
        <f t="shared" si="56"/>
        <v>0</v>
      </c>
      <c r="EF92" s="429">
        <f t="shared" si="57"/>
        <v>9</v>
      </c>
      <c r="EG92" s="429">
        <f t="shared" si="58"/>
        <v>0</v>
      </c>
      <c r="EH92" s="441"/>
      <c r="EJ92" s="443">
        <v>93</v>
      </c>
      <c r="EK92" s="448" t="s">
        <v>291</v>
      </c>
      <c r="EL92" s="449" t="s">
        <v>194</v>
      </c>
      <c r="EM92" s="450">
        <v>390000</v>
      </c>
      <c r="EN92" s="447">
        <f t="shared" si="59"/>
        <v>15000</v>
      </c>
      <c r="EO92" s="453">
        <v>0</v>
      </c>
      <c r="EP92" s="454">
        <v>0</v>
      </c>
      <c r="EQ92" s="455">
        <v>0</v>
      </c>
      <c r="ER92" s="455">
        <v>0</v>
      </c>
      <c r="ES92" s="456">
        <f t="shared" si="60"/>
        <v>15000</v>
      </c>
      <c r="ET92" s="456">
        <f t="shared" si="61"/>
        <v>25</v>
      </c>
      <c r="EU92" s="456">
        <f t="shared" si="62"/>
        <v>48</v>
      </c>
      <c r="EV92" s="456">
        <f t="shared" si="63"/>
        <v>0</v>
      </c>
      <c r="EW92" s="456">
        <f t="shared" si="64"/>
        <v>36</v>
      </c>
      <c r="EX92" s="456">
        <f t="shared" si="65"/>
        <v>0</v>
      </c>
      <c r="EY92" s="460">
        <f t="shared" si="66"/>
        <v>9</v>
      </c>
      <c r="EZ92" s="460">
        <f t="shared" si="67"/>
        <v>0</v>
      </c>
      <c r="FA92" s="447">
        <f t="shared" si="68"/>
        <v>324024.92</v>
      </c>
      <c r="FB92" s="447">
        <v>0</v>
      </c>
      <c r="FC92" s="447">
        <f t="shared" si="69"/>
        <v>699024.92</v>
      </c>
      <c r="FD92" s="447">
        <f t="shared" si="70"/>
        <v>629122.43000000005</v>
      </c>
      <c r="FE92" s="447">
        <f t="shared" si="71"/>
        <v>41824.486000000012</v>
      </c>
      <c r="FF92" s="447">
        <f t="shared" si="72"/>
        <v>69902.490000000005</v>
      </c>
      <c r="FG92" s="463">
        <v>100000</v>
      </c>
      <c r="FH92" s="447">
        <f t="shared" si="73"/>
        <v>211726.98</v>
      </c>
      <c r="FI92" s="447">
        <v>0</v>
      </c>
      <c r="FJ92" s="447">
        <f t="shared" si="74"/>
        <v>487297.94</v>
      </c>
      <c r="FK92" s="464"/>
      <c r="FL92" s="447">
        <f t="shared" si="75"/>
        <v>27961</v>
      </c>
      <c r="FM92" s="447">
        <f t="shared" si="76"/>
        <v>3495.12</v>
      </c>
      <c r="FN92" s="447">
        <f t="shared" si="77"/>
        <v>69902.490000000005</v>
      </c>
      <c r="FO92" s="447">
        <f t="shared" si="78"/>
        <v>101358.61</v>
      </c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</row>
    <row r="93" spans="1:463" ht="22.5" customHeight="1">
      <c r="A93" s="360">
        <v>85</v>
      </c>
      <c r="B93" s="361">
        <v>7</v>
      </c>
      <c r="C93" s="362" t="s">
        <v>292</v>
      </c>
      <c r="D93" s="363" t="s">
        <v>194</v>
      </c>
      <c r="E93" s="225" t="s">
        <v>190</v>
      </c>
      <c r="F93" s="367">
        <v>390000</v>
      </c>
      <c r="G93" s="365"/>
      <c r="H93" s="366"/>
      <c r="I93" s="373"/>
      <c r="J93" s="374"/>
      <c r="K93" s="375">
        <v>8</v>
      </c>
      <c r="L93" s="366">
        <v>1</v>
      </c>
      <c r="M93" s="373"/>
      <c r="N93" s="374"/>
      <c r="O93" s="375">
        <v>8</v>
      </c>
      <c r="P93" s="366">
        <v>1</v>
      </c>
      <c r="Q93" s="373"/>
      <c r="R93" s="374"/>
      <c r="S93" s="375">
        <v>8</v>
      </c>
      <c r="T93" s="366">
        <v>1</v>
      </c>
      <c r="U93" s="373"/>
      <c r="V93" s="374"/>
      <c r="W93" s="375">
        <v>8</v>
      </c>
      <c r="X93" s="366">
        <v>1</v>
      </c>
      <c r="Y93" s="373"/>
      <c r="Z93" s="374"/>
      <c r="AA93" s="375">
        <v>5</v>
      </c>
      <c r="AB93" s="366">
        <v>4</v>
      </c>
      <c r="AC93" s="373"/>
      <c r="AD93" s="382"/>
      <c r="AE93" s="380">
        <v>9</v>
      </c>
      <c r="AF93" s="381"/>
      <c r="AG93" s="365">
        <v>8</v>
      </c>
      <c r="AH93" s="366">
        <v>1</v>
      </c>
      <c r="AI93" s="373"/>
      <c r="AJ93" s="374"/>
      <c r="AK93" s="375">
        <v>8</v>
      </c>
      <c r="AL93" s="366">
        <v>1</v>
      </c>
      <c r="AM93" s="373"/>
      <c r="AN93" s="374"/>
      <c r="AO93" s="375"/>
      <c r="AP93" s="366"/>
      <c r="AQ93" s="373"/>
      <c r="AR93" s="374"/>
      <c r="AS93" s="375">
        <v>8</v>
      </c>
      <c r="AT93" s="366">
        <v>3</v>
      </c>
      <c r="AU93" s="373"/>
      <c r="AV93" s="374"/>
      <c r="AW93" s="375"/>
      <c r="AX93" s="366"/>
      <c r="AY93" s="373"/>
      <c r="AZ93" s="374"/>
      <c r="BA93" s="375">
        <v>5</v>
      </c>
      <c r="BB93" s="366">
        <v>4</v>
      </c>
      <c r="BC93" s="373"/>
      <c r="BD93" s="382"/>
      <c r="BE93" s="380">
        <v>9</v>
      </c>
      <c r="BF93" s="381"/>
      <c r="BG93" s="365">
        <v>8</v>
      </c>
      <c r="BH93" s="366">
        <v>1</v>
      </c>
      <c r="BI93" s="373"/>
      <c r="BJ93" s="374"/>
      <c r="BK93" s="375">
        <v>8</v>
      </c>
      <c r="BL93" s="366">
        <v>1</v>
      </c>
      <c r="BM93" s="373"/>
      <c r="BN93" s="374"/>
      <c r="BO93" s="375">
        <v>8</v>
      </c>
      <c r="BP93" s="366">
        <v>1</v>
      </c>
      <c r="BQ93" s="373"/>
      <c r="BR93" s="374"/>
      <c r="BS93" s="375">
        <v>8</v>
      </c>
      <c r="BT93" s="366">
        <v>1</v>
      </c>
      <c r="BU93" s="373"/>
      <c r="BV93" s="374"/>
      <c r="BW93" s="388">
        <v>9</v>
      </c>
      <c r="BX93" s="389"/>
      <c r="BY93" s="375">
        <v>5</v>
      </c>
      <c r="BZ93" s="366">
        <v>4</v>
      </c>
      <c r="CA93" s="373"/>
      <c r="CB93" s="382"/>
      <c r="CC93" s="380">
        <v>8</v>
      </c>
      <c r="CD93" s="381"/>
      <c r="CE93" s="398">
        <v>8</v>
      </c>
      <c r="CF93" s="366">
        <v>1</v>
      </c>
      <c r="CG93" s="373"/>
      <c r="CH93" s="399"/>
      <c r="CI93" s="365"/>
      <c r="CJ93" s="366"/>
      <c r="CK93" s="373"/>
      <c r="CL93" s="374"/>
      <c r="CM93" s="375">
        <v>8</v>
      </c>
      <c r="CN93" s="366">
        <v>1</v>
      </c>
      <c r="CO93" s="373"/>
      <c r="CP93" s="382"/>
      <c r="CQ93" s="402">
        <v>8</v>
      </c>
      <c r="CR93" s="366">
        <v>2</v>
      </c>
      <c r="CS93" s="408"/>
      <c r="CT93" s="409"/>
      <c r="CU93" s="402">
        <v>8</v>
      </c>
      <c r="CV93" s="366">
        <v>2</v>
      </c>
      <c r="CW93" s="410"/>
      <c r="CX93" s="411"/>
      <c r="CY93" s="402">
        <v>5</v>
      </c>
      <c r="CZ93" s="366">
        <v>3</v>
      </c>
      <c r="DA93" s="415"/>
      <c r="DB93" s="411"/>
      <c r="DC93" s="380">
        <v>10</v>
      </c>
      <c r="DD93" s="381"/>
      <c r="DE93" s="398">
        <v>8</v>
      </c>
      <c r="DF93" s="366">
        <v>1</v>
      </c>
      <c r="DG93" s="416"/>
      <c r="DH93" s="411"/>
      <c r="DI93" s="402"/>
      <c r="DJ93" s="366"/>
      <c r="DK93" s="416"/>
      <c r="DL93" s="411"/>
      <c r="DM93" s="424">
        <v>25</v>
      </c>
      <c r="DN93" s="424">
        <v>4</v>
      </c>
      <c r="DO93" s="424">
        <v>1</v>
      </c>
      <c r="DP93" s="425">
        <f t="shared" si="41"/>
        <v>148</v>
      </c>
      <c r="DQ93" s="427">
        <f t="shared" si="42"/>
        <v>0</v>
      </c>
      <c r="DR93" s="425">
        <f t="shared" si="43"/>
        <v>148</v>
      </c>
      <c r="DS93" s="163">
        <f t="shared" si="44"/>
        <v>20</v>
      </c>
      <c r="DT93" s="425">
        <f t="shared" si="45"/>
        <v>35</v>
      </c>
      <c r="DU93" s="427">
        <f t="shared" si="46"/>
        <v>0</v>
      </c>
      <c r="DV93" s="427">
        <f t="shared" si="47"/>
        <v>35</v>
      </c>
      <c r="DW93" s="427">
        <f t="shared" si="48"/>
        <v>36</v>
      </c>
      <c r="DX93" s="427">
        <f t="shared" si="49"/>
        <v>0</v>
      </c>
      <c r="DY93" s="427">
        <f t="shared" si="50"/>
        <v>9</v>
      </c>
      <c r="DZ93" s="427">
        <f t="shared" si="51"/>
        <v>0</v>
      </c>
      <c r="EA93" s="428">
        <f t="shared" si="52"/>
        <v>21</v>
      </c>
      <c r="EB93" s="429">
        <f t="shared" si="53"/>
        <v>35</v>
      </c>
      <c r="EC93" s="429">
        <f t="shared" si="54"/>
        <v>0</v>
      </c>
      <c r="ED93" s="429">
        <f t="shared" si="55"/>
        <v>36</v>
      </c>
      <c r="EE93" s="429">
        <f t="shared" si="56"/>
        <v>0</v>
      </c>
      <c r="EF93" s="429">
        <f t="shared" si="57"/>
        <v>9</v>
      </c>
      <c r="EG93" s="429">
        <f t="shared" si="58"/>
        <v>0</v>
      </c>
      <c r="EH93" s="441"/>
      <c r="EJ93" s="443">
        <v>94</v>
      </c>
      <c r="EK93" s="448" t="s">
        <v>292</v>
      </c>
      <c r="EL93" s="449" t="s">
        <v>194</v>
      </c>
      <c r="EM93" s="450">
        <v>390000</v>
      </c>
      <c r="EN93" s="447">
        <f t="shared" si="59"/>
        <v>15000</v>
      </c>
      <c r="EO93" s="453">
        <v>0</v>
      </c>
      <c r="EP93" s="454">
        <v>0</v>
      </c>
      <c r="EQ93" s="455">
        <v>0</v>
      </c>
      <c r="ER93" s="455">
        <v>0</v>
      </c>
      <c r="ES93" s="456">
        <f t="shared" si="60"/>
        <v>15000</v>
      </c>
      <c r="ET93" s="456">
        <f t="shared" si="61"/>
        <v>21</v>
      </c>
      <c r="EU93" s="456">
        <f t="shared" si="62"/>
        <v>35</v>
      </c>
      <c r="EV93" s="456">
        <f t="shared" si="63"/>
        <v>0</v>
      </c>
      <c r="EW93" s="456">
        <f t="shared" si="64"/>
        <v>36</v>
      </c>
      <c r="EX93" s="456">
        <f t="shared" si="65"/>
        <v>0</v>
      </c>
      <c r="EY93" s="460">
        <f t="shared" si="66"/>
        <v>9</v>
      </c>
      <c r="EZ93" s="460">
        <f t="shared" si="67"/>
        <v>0</v>
      </c>
      <c r="FA93" s="447">
        <f t="shared" si="68"/>
        <v>285021.92</v>
      </c>
      <c r="FB93" s="447">
        <v>0</v>
      </c>
      <c r="FC93" s="447">
        <f t="shared" si="69"/>
        <v>600021.92000000004</v>
      </c>
      <c r="FD93" s="447">
        <f t="shared" si="70"/>
        <v>540019.73</v>
      </c>
      <c r="FE93" s="447">
        <f t="shared" si="71"/>
        <v>24003.945999999996</v>
      </c>
      <c r="FF93" s="447">
        <f t="shared" si="72"/>
        <v>60002.19</v>
      </c>
      <c r="FG93" s="463">
        <v>100000</v>
      </c>
      <c r="FH93" s="447">
        <f t="shared" si="73"/>
        <v>184006.14</v>
      </c>
      <c r="FI93" s="447">
        <v>0</v>
      </c>
      <c r="FJ93" s="447">
        <f t="shared" si="74"/>
        <v>416015.78</v>
      </c>
      <c r="FK93" s="464"/>
      <c r="FL93" s="447">
        <f t="shared" si="75"/>
        <v>24000.880000000001</v>
      </c>
      <c r="FM93" s="447">
        <f t="shared" si="76"/>
        <v>3000.11</v>
      </c>
      <c r="FN93" s="447">
        <f t="shared" si="77"/>
        <v>60002.19</v>
      </c>
      <c r="FO93" s="447">
        <f t="shared" si="78"/>
        <v>87003.180000000008</v>
      </c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</row>
    <row r="94" spans="1:463" ht="22.5" customHeight="1">
      <c r="A94" s="360">
        <v>86</v>
      </c>
      <c r="B94" s="361">
        <v>4</v>
      </c>
      <c r="C94" s="362" t="s">
        <v>293</v>
      </c>
      <c r="D94" s="363" t="s">
        <v>204</v>
      </c>
      <c r="E94" s="225" t="s">
        <v>190</v>
      </c>
      <c r="F94" s="367">
        <v>390000</v>
      </c>
      <c r="G94" s="365">
        <v>8</v>
      </c>
      <c r="H94" s="366">
        <v>1</v>
      </c>
      <c r="I94" s="373"/>
      <c r="J94" s="374"/>
      <c r="K94" s="375">
        <v>8</v>
      </c>
      <c r="L94" s="366">
        <v>1</v>
      </c>
      <c r="M94" s="373"/>
      <c r="N94" s="374"/>
      <c r="O94" s="375">
        <v>8</v>
      </c>
      <c r="P94" s="366">
        <v>1</v>
      </c>
      <c r="Q94" s="373"/>
      <c r="R94" s="374"/>
      <c r="S94" s="375">
        <v>8</v>
      </c>
      <c r="T94" s="366">
        <v>1</v>
      </c>
      <c r="U94" s="373"/>
      <c r="V94" s="374"/>
      <c r="W94" s="375">
        <v>8</v>
      </c>
      <c r="X94" s="366">
        <v>1</v>
      </c>
      <c r="Y94" s="373"/>
      <c r="Z94" s="374"/>
      <c r="AA94" s="375">
        <v>5</v>
      </c>
      <c r="AB94" s="366">
        <v>4</v>
      </c>
      <c r="AC94" s="373"/>
      <c r="AD94" s="382"/>
      <c r="AE94" s="380">
        <v>10</v>
      </c>
      <c r="AF94" s="381"/>
      <c r="AG94" s="365"/>
      <c r="AH94" s="366"/>
      <c r="AI94" s="373"/>
      <c r="AJ94" s="374"/>
      <c r="AK94" s="375">
        <v>8</v>
      </c>
      <c r="AL94" s="366">
        <v>2</v>
      </c>
      <c r="AM94" s="373"/>
      <c r="AN94" s="374"/>
      <c r="AO94" s="375">
        <v>8</v>
      </c>
      <c r="AP94" s="366">
        <v>1</v>
      </c>
      <c r="AQ94" s="373"/>
      <c r="AR94" s="374"/>
      <c r="AS94" s="375">
        <v>8</v>
      </c>
      <c r="AT94" s="366">
        <v>3</v>
      </c>
      <c r="AU94" s="373"/>
      <c r="AV94" s="374"/>
      <c r="AW94" s="375">
        <v>8</v>
      </c>
      <c r="AX94" s="366">
        <v>1</v>
      </c>
      <c r="AY94" s="373"/>
      <c r="AZ94" s="374"/>
      <c r="BA94" s="375">
        <v>5</v>
      </c>
      <c r="BB94" s="366">
        <v>5</v>
      </c>
      <c r="BC94" s="373"/>
      <c r="BD94" s="382"/>
      <c r="BE94" s="380">
        <v>9</v>
      </c>
      <c r="BF94" s="381"/>
      <c r="BG94" s="365">
        <v>8</v>
      </c>
      <c r="BH94" s="366">
        <v>1</v>
      </c>
      <c r="BI94" s="373"/>
      <c r="BJ94" s="374"/>
      <c r="BK94" s="375">
        <v>8</v>
      </c>
      <c r="BL94" s="366">
        <v>1</v>
      </c>
      <c r="BM94" s="373"/>
      <c r="BN94" s="374"/>
      <c r="BO94" s="375">
        <v>8</v>
      </c>
      <c r="BP94" s="366">
        <v>2</v>
      </c>
      <c r="BQ94" s="373"/>
      <c r="BR94" s="374"/>
      <c r="BS94" s="375">
        <v>8</v>
      </c>
      <c r="BT94" s="366">
        <v>1</v>
      </c>
      <c r="BU94" s="373"/>
      <c r="BV94" s="374"/>
      <c r="BW94" s="388">
        <v>9</v>
      </c>
      <c r="BX94" s="389"/>
      <c r="BY94" s="375">
        <v>5</v>
      </c>
      <c r="BZ94" s="366">
        <v>4</v>
      </c>
      <c r="CA94" s="373"/>
      <c r="CB94" s="382"/>
      <c r="CC94" s="380">
        <v>9</v>
      </c>
      <c r="CD94" s="381"/>
      <c r="CE94" s="398">
        <v>8</v>
      </c>
      <c r="CF94" s="366">
        <v>1</v>
      </c>
      <c r="CG94" s="373"/>
      <c r="CH94" s="399"/>
      <c r="CI94" s="365">
        <v>8</v>
      </c>
      <c r="CJ94" s="366">
        <v>1</v>
      </c>
      <c r="CK94" s="373"/>
      <c r="CL94" s="374"/>
      <c r="CM94" s="375">
        <v>8</v>
      </c>
      <c r="CN94" s="366">
        <v>2</v>
      </c>
      <c r="CO94" s="373"/>
      <c r="CP94" s="382"/>
      <c r="CQ94" s="402">
        <v>8</v>
      </c>
      <c r="CR94" s="366">
        <v>1</v>
      </c>
      <c r="CS94" s="408"/>
      <c r="CT94" s="409"/>
      <c r="CU94" s="402">
        <v>8</v>
      </c>
      <c r="CV94" s="366">
        <v>1</v>
      </c>
      <c r="CW94" s="410"/>
      <c r="CX94" s="411"/>
      <c r="CY94" s="402">
        <v>5</v>
      </c>
      <c r="CZ94" s="366">
        <v>4</v>
      </c>
      <c r="DA94" s="415"/>
      <c r="DB94" s="411"/>
      <c r="DC94" s="380">
        <v>9</v>
      </c>
      <c r="DD94" s="381"/>
      <c r="DE94" s="398">
        <v>8</v>
      </c>
      <c r="DF94" s="366">
        <v>2</v>
      </c>
      <c r="DG94" s="416"/>
      <c r="DH94" s="411"/>
      <c r="DI94" s="402">
        <v>8</v>
      </c>
      <c r="DJ94" s="366">
        <v>1</v>
      </c>
      <c r="DK94" s="416"/>
      <c r="DL94" s="411"/>
      <c r="DM94" s="424">
        <v>25</v>
      </c>
      <c r="DN94" s="424">
        <v>4</v>
      </c>
      <c r="DO94" s="424">
        <v>1</v>
      </c>
      <c r="DP94" s="425">
        <f t="shared" si="41"/>
        <v>180</v>
      </c>
      <c r="DQ94" s="427">
        <f t="shared" si="42"/>
        <v>0</v>
      </c>
      <c r="DR94" s="425">
        <f t="shared" si="43"/>
        <v>180</v>
      </c>
      <c r="DS94" s="163">
        <f t="shared" si="44"/>
        <v>24</v>
      </c>
      <c r="DT94" s="425">
        <f t="shared" si="45"/>
        <v>43</v>
      </c>
      <c r="DU94" s="427">
        <f t="shared" si="46"/>
        <v>0</v>
      </c>
      <c r="DV94" s="427">
        <f t="shared" si="47"/>
        <v>43</v>
      </c>
      <c r="DW94" s="427">
        <f t="shared" si="48"/>
        <v>37</v>
      </c>
      <c r="DX94" s="427">
        <f t="shared" si="49"/>
        <v>0</v>
      </c>
      <c r="DY94" s="427">
        <f t="shared" si="50"/>
        <v>9</v>
      </c>
      <c r="DZ94" s="427">
        <f t="shared" si="51"/>
        <v>0</v>
      </c>
      <c r="EA94" s="428">
        <f t="shared" si="52"/>
        <v>25</v>
      </c>
      <c r="EB94" s="429">
        <f t="shared" si="53"/>
        <v>43</v>
      </c>
      <c r="EC94" s="429">
        <f t="shared" si="54"/>
        <v>0</v>
      </c>
      <c r="ED94" s="429">
        <f t="shared" si="55"/>
        <v>37</v>
      </c>
      <c r="EE94" s="429">
        <f t="shared" si="56"/>
        <v>0</v>
      </c>
      <c r="EF94" s="429">
        <f t="shared" si="57"/>
        <v>9</v>
      </c>
      <c r="EG94" s="429">
        <f t="shared" si="58"/>
        <v>0</v>
      </c>
      <c r="EH94" s="441"/>
      <c r="EJ94" s="443">
        <v>95</v>
      </c>
      <c r="EK94" s="451" t="s">
        <v>293</v>
      </c>
      <c r="EL94" s="449" t="s">
        <v>204</v>
      </c>
      <c r="EM94" s="450">
        <v>390000</v>
      </c>
      <c r="EN94" s="447">
        <f t="shared" si="59"/>
        <v>15000</v>
      </c>
      <c r="EO94" s="453">
        <v>0</v>
      </c>
      <c r="EP94" s="454">
        <v>0</v>
      </c>
      <c r="EQ94" s="455">
        <v>0</v>
      </c>
      <c r="ER94" s="455">
        <v>0</v>
      </c>
      <c r="ES94" s="456">
        <f t="shared" si="60"/>
        <v>15000</v>
      </c>
      <c r="ET94" s="456">
        <f t="shared" si="61"/>
        <v>25</v>
      </c>
      <c r="EU94" s="456">
        <f t="shared" si="62"/>
        <v>43</v>
      </c>
      <c r="EV94" s="456">
        <f t="shared" si="63"/>
        <v>0</v>
      </c>
      <c r="EW94" s="456">
        <f t="shared" si="64"/>
        <v>37</v>
      </c>
      <c r="EX94" s="456">
        <f t="shared" si="65"/>
        <v>0</v>
      </c>
      <c r="EY94" s="460">
        <f t="shared" si="66"/>
        <v>9</v>
      </c>
      <c r="EZ94" s="460">
        <f t="shared" si="67"/>
        <v>0</v>
      </c>
      <c r="FA94" s="447">
        <f t="shared" si="68"/>
        <v>313024.08</v>
      </c>
      <c r="FB94" s="447">
        <v>0</v>
      </c>
      <c r="FC94" s="447">
        <f t="shared" si="69"/>
        <v>688024.08</v>
      </c>
      <c r="FD94" s="447">
        <f t="shared" si="70"/>
        <v>619221.66999999993</v>
      </c>
      <c r="FE94" s="447">
        <f t="shared" si="71"/>
        <v>39844.333999999988</v>
      </c>
      <c r="FF94" s="447">
        <f t="shared" si="72"/>
        <v>68802.41</v>
      </c>
      <c r="FG94" s="463">
        <v>100000</v>
      </c>
      <c r="FH94" s="447">
        <f t="shared" si="73"/>
        <v>208646.74</v>
      </c>
      <c r="FI94" s="447">
        <v>0</v>
      </c>
      <c r="FJ94" s="447">
        <f t="shared" si="74"/>
        <v>479377.34</v>
      </c>
      <c r="FK94" s="464"/>
      <c r="FL94" s="447">
        <f t="shared" si="75"/>
        <v>27520.959999999999</v>
      </c>
      <c r="FM94" s="447">
        <f t="shared" si="76"/>
        <v>3440.12</v>
      </c>
      <c r="FN94" s="447">
        <f t="shared" si="77"/>
        <v>68802.41</v>
      </c>
      <c r="FO94" s="447">
        <f t="shared" si="78"/>
        <v>99763.49</v>
      </c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</row>
    <row r="95" spans="1:463" ht="22.5" customHeight="1">
      <c r="A95" s="360">
        <v>87</v>
      </c>
      <c r="B95" s="361">
        <v>6</v>
      </c>
      <c r="C95" s="362" t="s">
        <v>294</v>
      </c>
      <c r="D95" s="363" t="s">
        <v>204</v>
      </c>
      <c r="E95" s="225" t="s">
        <v>190</v>
      </c>
      <c r="F95" s="367">
        <v>390000</v>
      </c>
      <c r="G95" s="365"/>
      <c r="H95" s="366"/>
      <c r="I95" s="373"/>
      <c r="J95" s="374"/>
      <c r="K95" s="375"/>
      <c r="L95" s="366"/>
      <c r="M95" s="373"/>
      <c r="N95" s="374"/>
      <c r="O95" s="375">
        <v>8</v>
      </c>
      <c r="P95" s="366">
        <v>2</v>
      </c>
      <c r="Q95" s="373"/>
      <c r="R95" s="374"/>
      <c r="S95" s="375">
        <v>8</v>
      </c>
      <c r="T95" s="366">
        <v>2</v>
      </c>
      <c r="U95" s="373"/>
      <c r="V95" s="374"/>
      <c r="W95" s="375">
        <v>8</v>
      </c>
      <c r="X95" s="366">
        <v>2</v>
      </c>
      <c r="Y95" s="373"/>
      <c r="Z95" s="374"/>
      <c r="AA95" s="375">
        <v>5</v>
      </c>
      <c r="AB95" s="366">
        <v>5</v>
      </c>
      <c r="AC95" s="373"/>
      <c r="AD95" s="382"/>
      <c r="AE95" s="380">
        <v>10</v>
      </c>
      <c r="AF95" s="381"/>
      <c r="AG95" s="365">
        <v>8</v>
      </c>
      <c r="AH95" s="366">
        <v>3</v>
      </c>
      <c r="AI95" s="373"/>
      <c r="AJ95" s="374"/>
      <c r="AK95" s="375">
        <v>5</v>
      </c>
      <c r="AL95" s="366"/>
      <c r="AM95" s="373"/>
      <c r="AN95" s="374"/>
      <c r="AO95" s="375">
        <v>8</v>
      </c>
      <c r="AP95" s="366">
        <v>1</v>
      </c>
      <c r="AQ95" s="373"/>
      <c r="AR95" s="374"/>
      <c r="AS95" s="375">
        <v>8</v>
      </c>
      <c r="AT95" s="366">
        <v>1</v>
      </c>
      <c r="AU95" s="373"/>
      <c r="AV95" s="374"/>
      <c r="AW95" s="375">
        <v>8</v>
      </c>
      <c r="AX95" s="366">
        <v>2</v>
      </c>
      <c r="AY95" s="373"/>
      <c r="AZ95" s="374"/>
      <c r="BA95" s="375">
        <v>5</v>
      </c>
      <c r="BB95" s="366">
        <v>5</v>
      </c>
      <c r="BC95" s="373"/>
      <c r="BD95" s="382"/>
      <c r="BE95" s="380"/>
      <c r="BF95" s="381"/>
      <c r="BG95" s="365">
        <v>5</v>
      </c>
      <c r="BH95" s="366"/>
      <c r="BI95" s="373"/>
      <c r="BJ95" s="374"/>
      <c r="BK95" s="375">
        <v>8</v>
      </c>
      <c r="BL95" s="366">
        <v>3</v>
      </c>
      <c r="BM95" s="373"/>
      <c r="BN95" s="374"/>
      <c r="BO95" s="375">
        <v>8</v>
      </c>
      <c r="BP95" s="366">
        <v>3</v>
      </c>
      <c r="BQ95" s="373"/>
      <c r="BR95" s="374"/>
      <c r="BS95" s="375">
        <v>8</v>
      </c>
      <c r="BT95" s="366">
        <v>3</v>
      </c>
      <c r="BU95" s="373"/>
      <c r="BV95" s="374"/>
      <c r="BW95" s="388">
        <v>12</v>
      </c>
      <c r="BX95" s="389"/>
      <c r="BY95" s="375">
        <v>5</v>
      </c>
      <c r="BZ95" s="366">
        <v>6</v>
      </c>
      <c r="CA95" s="373"/>
      <c r="CB95" s="382"/>
      <c r="CC95" s="380">
        <v>12</v>
      </c>
      <c r="CD95" s="381"/>
      <c r="CE95" s="398">
        <v>8</v>
      </c>
      <c r="CF95" s="366">
        <v>3</v>
      </c>
      <c r="CG95" s="373"/>
      <c r="CH95" s="399"/>
      <c r="CI95" s="365">
        <v>5</v>
      </c>
      <c r="CJ95" s="366"/>
      <c r="CK95" s="373"/>
      <c r="CL95" s="374"/>
      <c r="CM95" s="375">
        <v>8</v>
      </c>
      <c r="CN95" s="366">
        <v>3</v>
      </c>
      <c r="CO95" s="373"/>
      <c r="CP95" s="382"/>
      <c r="CQ95" s="402">
        <v>8</v>
      </c>
      <c r="CR95" s="366">
        <v>3</v>
      </c>
      <c r="CS95" s="408"/>
      <c r="CT95" s="409"/>
      <c r="CU95" s="402">
        <v>8</v>
      </c>
      <c r="CV95" s="366">
        <v>3</v>
      </c>
      <c r="CW95" s="410"/>
      <c r="CX95" s="411"/>
      <c r="CY95" s="402">
        <v>5</v>
      </c>
      <c r="CZ95" s="366">
        <v>6</v>
      </c>
      <c r="DA95" s="415"/>
      <c r="DB95" s="411"/>
      <c r="DC95" s="380">
        <v>10</v>
      </c>
      <c r="DD95" s="381"/>
      <c r="DE95" s="398">
        <v>8</v>
      </c>
      <c r="DF95" s="366">
        <v>2</v>
      </c>
      <c r="DG95" s="416"/>
      <c r="DH95" s="411"/>
      <c r="DI95" s="402">
        <v>8</v>
      </c>
      <c r="DJ95" s="366">
        <v>2</v>
      </c>
      <c r="DK95" s="416"/>
      <c r="DL95" s="411"/>
      <c r="DM95" s="424">
        <v>25</v>
      </c>
      <c r="DN95" s="424">
        <v>4</v>
      </c>
      <c r="DO95" s="424">
        <v>1</v>
      </c>
      <c r="DP95" s="425">
        <f t="shared" si="41"/>
        <v>163</v>
      </c>
      <c r="DQ95" s="427">
        <f t="shared" si="42"/>
        <v>0</v>
      </c>
      <c r="DR95" s="425">
        <f t="shared" si="43"/>
        <v>163</v>
      </c>
      <c r="DS95" s="163">
        <f t="shared" si="44"/>
        <v>22</v>
      </c>
      <c r="DT95" s="425">
        <f t="shared" si="45"/>
        <v>60</v>
      </c>
      <c r="DU95" s="427">
        <f t="shared" si="46"/>
        <v>0</v>
      </c>
      <c r="DV95" s="427">
        <f t="shared" si="47"/>
        <v>60</v>
      </c>
      <c r="DW95" s="427">
        <f t="shared" si="48"/>
        <v>32</v>
      </c>
      <c r="DX95" s="427">
        <f t="shared" si="49"/>
        <v>0</v>
      </c>
      <c r="DY95" s="427">
        <f t="shared" si="50"/>
        <v>12</v>
      </c>
      <c r="DZ95" s="427">
        <f t="shared" si="51"/>
        <v>0</v>
      </c>
      <c r="EA95" s="428">
        <f t="shared" si="52"/>
        <v>23</v>
      </c>
      <c r="EB95" s="429">
        <f t="shared" si="53"/>
        <v>60</v>
      </c>
      <c r="EC95" s="429">
        <f t="shared" si="54"/>
        <v>0</v>
      </c>
      <c r="ED95" s="429">
        <f t="shared" si="55"/>
        <v>32</v>
      </c>
      <c r="EE95" s="429">
        <f t="shared" si="56"/>
        <v>0</v>
      </c>
      <c r="EF95" s="429">
        <f t="shared" si="57"/>
        <v>12</v>
      </c>
      <c r="EG95" s="429">
        <f t="shared" si="58"/>
        <v>0</v>
      </c>
      <c r="EH95" s="441"/>
      <c r="EJ95" s="443">
        <v>96</v>
      </c>
      <c r="EK95" s="448" t="s">
        <v>294</v>
      </c>
      <c r="EL95" s="449" t="s">
        <v>204</v>
      </c>
      <c r="EM95" s="450">
        <v>390000</v>
      </c>
      <c r="EN95" s="447">
        <f t="shared" si="59"/>
        <v>15000</v>
      </c>
      <c r="EO95" s="453">
        <v>0</v>
      </c>
      <c r="EP95" s="454">
        <v>0</v>
      </c>
      <c r="EQ95" s="455">
        <v>0</v>
      </c>
      <c r="ER95" s="455">
        <v>0</v>
      </c>
      <c r="ES95" s="456">
        <f t="shared" si="60"/>
        <v>15000</v>
      </c>
      <c r="ET95" s="456">
        <f t="shared" si="61"/>
        <v>23</v>
      </c>
      <c r="EU95" s="456">
        <f t="shared" si="62"/>
        <v>60</v>
      </c>
      <c r="EV95" s="456">
        <f t="shared" si="63"/>
        <v>0</v>
      </c>
      <c r="EW95" s="456">
        <f t="shared" si="64"/>
        <v>32</v>
      </c>
      <c r="EX95" s="456">
        <f t="shared" si="65"/>
        <v>0</v>
      </c>
      <c r="EY95" s="460">
        <f t="shared" si="66"/>
        <v>12</v>
      </c>
      <c r="EZ95" s="460">
        <f t="shared" si="67"/>
        <v>0</v>
      </c>
      <c r="FA95" s="447">
        <f t="shared" si="68"/>
        <v>356027.39</v>
      </c>
      <c r="FB95" s="447">
        <v>0</v>
      </c>
      <c r="FC95" s="447">
        <f t="shared" si="69"/>
        <v>701027.39</v>
      </c>
      <c r="FD95" s="447">
        <f t="shared" si="70"/>
        <v>630924.65</v>
      </c>
      <c r="FE95" s="447">
        <f t="shared" si="71"/>
        <v>42184.930000000008</v>
      </c>
      <c r="FF95" s="447">
        <f t="shared" si="72"/>
        <v>70102.740000000005</v>
      </c>
      <c r="FG95" s="463">
        <v>100000</v>
      </c>
      <c r="FH95" s="447">
        <f t="shared" si="73"/>
        <v>212287.67</v>
      </c>
      <c r="FI95" s="447">
        <v>0</v>
      </c>
      <c r="FJ95" s="447">
        <f t="shared" si="74"/>
        <v>488739.72</v>
      </c>
      <c r="FK95" s="464"/>
      <c r="FL95" s="447">
        <f t="shared" si="75"/>
        <v>28041.1</v>
      </c>
      <c r="FM95" s="447">
        <f t="shared" si="76"/>
        <v>3505.14</v>
      </c>
      <c r="FN95" s="447">
        <f t="shared" si="77"/>
        <v>70102.740000000005</v>
      </c>
      <c r="FO95" s="447">
        <f t="shared" si="78"/>
        <v>101648.98000000001</v>
      </c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</row>
    <row r="96" spans="1:463" ht="22.5" customHeight="1">
      <c r="A96" s="360">
        <v>88</v>
      </c>
      <c r="B96" s="361">
        <v>6</v>
      </c>
      <c r="C96" s="362" t="s">
        <v>295</v>
      </c>
      <c r="D96" s="363" t="s">
        <v>204</v>
      </c>
      <c r="E96" s="469" t="s">
        <v>190</v>
      </c>
      <c r="F96" s="367">
        <v>390000</v>
      </c>
      <c r="G96" s="365">
        <v>8</v>
      </c>
      <c r="H96" s="366">
        <v>3</v>
      </c>
      <c r="I96" s="373"/>
      <c r="J96" s="374"/>
      <c r="K96" s="375"/>
      <c r="L96" s="366"/>
      <c r="M96" s="373"/>
      <c r="N96" s="374"/>
      <c r="O96" s="375">
        <v>8</v>
      </c>
      <c r="P96" s="366">
        <v>2</v>
      </c>
      <c r="Q96" s="373"/>
      <c r="R96" s="374"/>
      <c r="S96" s="375">
        <v>8</v>
      </c>
      <c r="T96" s="366">
        <v>2</v>
      </c>
      <c r="U96" s="373"/>
      <c r="V96" s="374"/>
      <c r="W96" s="375">
        <v>8</v>
      </c>
      <c r="X96" s="366">
        <v>2</v>
      </c>
      <c r="Y96" s="373"/>
      <c r="Z96" s="374"/>
      <c r="AA96" s="375">
        <v>5</v>
      </c>
      <c r="AB96" s="366">
        <v>5</v>
      </c>
      <c r="AC96" s="373"/>
      <c r="AD96" s="382"/>
      <c r="AE96" s="380"/>
      <c r="AF96" s="381"/>
      <c r="AG96" s="365">
        <v>8</v>
      </c>
      <c r="AH96" s="366">
        <v>3</v>
      </c>
      <c r="AI96" s="373"/>
      <c r="AJ96" s="374"/>
      <c r="AK96" s="375">
        <v>8</v>
      </c>
      <c r="AL96" s="366">
        <v>2</v>
      </c>
      <c r="AM96" s="373"/>
      <c r="AN96" s="374"/>
      <c r="AO96" s="375">
        <v>8</v>
      </c>
      <c r="AP96" s="366">
        <v>1</v>
      </c>
      <c r="AQ96" s="373"/>
      <c r="AR96" s="374"/>
      <c r="AS96" s="375">
        <v>8</v>
      </c>
      <c r="AT96" s="366">
        <v>1</v>
      </c>
      <c r="AU96" s="373"/>
      <c r="AV96" s="374"/>
      <c r="AW96" s="375">
        <v>8</v>
      </c>
      <c r="AX96" s="366">
        <v>2</v>
      </c>
      <c r="AY96" s="373"/>
      <c r="AZ96" s="374"/>
      <c r="BA96" s="375">
        <v>5</v>
      </c>
      <c r="BB96" s="366">
        <v>5</v>
      </c>
      <c r="BC96" s="373"/>
      <c r="BD96" s="382"/>
      <c r="BE96" s="380">
        <v>10</v>
      </c>
      <c r="BF96" s="381"/>
      <c r="BG96" s="365">
        <v>8</v>
      </c>
      <c r="BH96" s="366">
        <v>3</v>
      </c>
      <c r="BI96" s="373"/>
      <c r="BJ96" s="374"/>
      <c r="BK96" s="375">
        <v>8</v>
      </c>
      <c r="BL96" s="366">
        <v>3</v>
      </c>
      <c r="BM96" s="373"/>
      <c r="BN96" s="374"/>
      <c r="BO96" s="375">
        <v>8</v>
      </c>
      <c r="BP96" s="366">
        <v>3</v>
      </c>
      <c r="BQ96" s="373"/>
      <c r="BR96" s="374"/>
      <c r="BS96" s="375">
        <v>8</v>
      </c>
      <c r="BT96" s="366">
        <v>3</v>
      </c>
      <c r="BU96" s="373"/>
      <c r="BV96" s="374"/>
      <c r="BW96" s="388">
        <v>11</v>
      </c>
      <c r="BX96" s="389"/>
      <c r="BY96" s="375">
        <v>5</v>
      </c>
      <c r="BZ96" s="366">
        <v>6</v>
      </c>
      <c r="CA96" s="373"/>
      <c r="CB96" s="382"/>
      <c r="CC96" s="380">
        <v>12</v>
      </c>
      <c r="CD96" s="381"/>
      <c r="CE96" s="398">
        <v>8</v>
      </c>
      <c r="CF96" s="366">
        <v>3</v>
      </c>
      <c r="CG96" s="373"/>
      <c r="CH96" s="399"/>
      <c r="CI96" s="365">
        <v>8</v>
      </c>
      <c r="CJ96" s="366">
        <v>3</v>
      </c>
      <c r="CK96" s="373"/>
      <c r="CL96" s="374"/>
      <c r="CM96" s="375">
        <v>8</v>
      </c>
      <c r="CN96" s="366">
        <v>3</v>
      </c>
      <c r="CO96" s="373"/>
      <c r="CP96" s="382"/>
      <c r="CQ96" s="402">
        <v>8</v>
      </c>
      <c r="CR96" s="366">
        <v>3</v>
      </c>
      <c r="CS96" s="408"/>
      <c r="CT96" s="409"/>
      <c r="CU96" s="402">
        <v>8</v>
      </c>
      <c r="CV96" s="366">
        <v>3</v>
      </c>
      <c r="CW96" s="410"/>
      <c r="CX96" s="411"/>
      <c r="CY96" s="402">
        <v>5</v>
      </c>
      <c r="CZ96" s="366">
        <v>6</v>
      </c>
      <c r="DA96" s="415"/>
      <c r="DB96" s="411"/>
      <c r="DC96" s="380">
        <v>10</v>
      </c>
      <c r="DD96" s="381"/>
      <c r="DE96" s="398">
        <v>8</v>
      </c>
      <c r="DF96" s="366">
        <v>2</v>
      </c>
      <c r="DG96" s="416"/>
      <c r="DH96" s="411"/>
      <c r="DI96" s="402">
        <v>8</v>
      </c>
      <c r="DJ96" s="366">
        <v>2</v>
      </c>
      <c r="DK96" s="416"/>
      <c r="DL96" s="411"/>
      <c r="DM96" s="424">
        <v>25</v>
      </c>
      <c r="DN96" s="424">
        <v>4</v>
      </c>
      <c r="DO96" s="424">
        <v>1</v>
      </c>
      <c r="DP96" s="425">
        <f t="shared" si="41"/>
        <v>180</v>
      </c>
      <c r="DQ96" s="427">
        <f t="shared" si="42"/>
        <v>0</v>
      </c>
      <c r="DR96" s="425">
        <f t="shared" si="43"/>
        <v>180</v>
      </c>
      <c r="DS96" s="163">
        <f t="shared" si="44"/>
        <v>24</v>
      </c>
      <c r="DT96" s="425">
        <f t="shared" si="45"/>
        <v>71</v>
      </c>
      <c r="DU96" s="427">
        <f t="shared" si="46"/>
        <v>0</v>
      </c>
      <c r="DV96" s="427">
        <f t="shared" si="47"/>
        <v>71</v>
      </c>
      <c r="DW96" s="427">
        <f t="shared" si="48"/>
        <v>32</v>
      </c>
      <c r="DX96" s="427">
        <f t="shared" si="49"/>
        <v>0</v>
      </c>
      <c r="DY96" s="427">
        <f t="shared" si="50"/>
        <v>11</v>
      </c>
      <c r="DZ96" s="427">
        <f t="shared" si="51"/>
        <v>0</v>
      </c>
      <c r="EA96" s="428">
        <f t="shared" si="52"/>
        <v>25</v>
      </c>
      <c r="EB96" s="429">
        <f t="shared" si="53"/>
        <v>71</v>
      </c>
      <c r="EC96" s="429">
        <f t="shared" si="54"/>
        <v>0</v>
      </c>
      <c r="ED96" s="429">
        <f t="shared" si="55"/>
        <v>32</v>
      </c>
      <c r="EE96" s="429">
        <f t="shared" si="56"/>
        <v>0</v>
      </c>
      <c r="EF96" s="429">
        <f t="shared" si="57"/>
        <v>11</v>
      </c>
      <c r="EG96" s="429">
        <f t="shared" si="58"/>
        <v>0</v>
      </c>
      <c r="EH96" s="441"/>
      <c r="EJ96" s="443">
        <v>97</v>
      </c>
      <c r="EK96" s="451" t="s">
        <v>295</v>
      </c>
      <c r="EL96" s="472" t="s">
        <v>204</v>
      </c>
      <c r="EM96" s="450">
        <v>390000</v>
      </c>
      <c r="EN96" s="447">
        <f t="shared" si="59"/>
        <v>15000</v>
      </c>
      <c r="EO96" s="453">
        <v>0</v>
      </c>
      <c r="EP96" s="454">
        <v>0</v>
      </c>
      <c r="EQ96" s="455">
        <v>0</v>
      </c>
      <c r="ER96" s="455">
        <v>0</v>
      </c>
      <c r="ES96" s="456">
        <f t="shared" si="60"/>
        <v>15000</v>
      </c>
      <c r="ET96" s="456">
        <f t="shared" si="61"/>
        <v>25</v>
      </c>
      <c r="EU96" s="456">
        <f t="shared" si="62"/>
        <v>71</v>
      </c>
      <c r="EV96" s="456">
        <f t="shared" si="63"/>
        <v>0</v>
      </c>
      <c r="EW96" s="456">
        <f t="shared" si="64"/>
        <v>32</v>
      </c>
      <c r="EX96" s="456">
        <f t="shared" si="65"/>
        <v>0</v>
      </c>
      <c r="EY96" s="460">
        <f t="shared" si="66"/>
        <v>11</v>
      </c>
      <c r="EZ96" s="460">
        <f t="shared" si="67"/>
        <v>0</v>
      </c>
      <c r="FA96" s="447">
        <f t="shared" si="68"/>
        <v>385029.62</v>
      </c>
      <c r="FB96" s="447">
        <v>0</v>
      </c>
      <c r="FC96" s="447">
        <f t="shared" si="69"/>
        <v>760029.62</v>
      </c>
      <c r="FD96" s="447">
        <f t="shared" si="70"/>
        <v>684026.66</v>
      </c>
      <c r="FE96" s="447">
        <f t="shared" si="71"/>
        <v>52805.332000000009</v>
      </c>
      <c r="FF96" s="447">
        <f t="shared" si="72"/>
        <v>76002.960000000006</v>
      </c>
      <c r="FG96" s="463">
        <v>100000</v>
      </c>
      <c r="FH96" s="447">
        <f t="shared" si="73"/>
        <v>228808.29</v>
      </c>
      <c r="FI96" s="447">
        <v>0</v>
      </c>
      <c r="FJ96" s="447">
        <f t="shared" si="74"/>
        <v>531221.32999999996</v>
      </c>
      <c r="FK96" s="464"/>
      <c r="FL96" s="447">
        <f t="shared" si="75"/>
        <v>30401.18</v>
      </c>
      <c r="FM96" s="447">
        <f t="shared" si="76"/>
        <v>3800.15</v>
      </c>
      <c r="FN96" s="447">
        <f t="shared" si="77"/>
        <v>76002.960000000006</v>
      </c>
      <c r="FO96" s="447">
        <f t="shared" si="78"/>
        <v>110204.29000000001</v>
      </c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</row>
    <row r="97" spans="1:463" ht="22.5" customHeight="1">
      <c r="A97" s="360">
        <v>89</v>
      </c>
      <c r="B97" s="361">
        <v>6</v>
      </c>
      <c r="C97" s="362" t="s">
        <v>296</v>
      </c>
      <c r="D97" s="363" t="s">
        <v>204</v>
      </c>
      <c r="E97" s="469" t="s">
        <v>190</v>
      </c>
      <c r="F97" s="367">
        <v>390000</v>
      </c>
      <c r="G97" s="365"/>
      <c r="H97" s="366"/>
      <c r="I97" s="373"/>
      <c r="J97" s="374"/>
      <c r="K97" s="375">
        <v>8</v>
      </c>
      <c r="L97" s="366">
        <v>1</v>
      </c>
      <c r="M97" s="373"/>
      <c r="N97" s="374"/>
      <c r="O97" s="375">
        <v>8</v>
      </c>
      <c r="P97" s="366">
        <v>2</v>
      </c>
      <c r="Q97" s="373"/>
      <c r="R97" s="374"/>
      <c r="S97" s="375">
        <v>8</v>
      </c>
      <c r="T97" s="366">
        <v>2</v>
      </c>
      <c r="U97" s="373"/>
      <c r="V97" s="374"/>
      <c r="W97" s="375">
        <v>8</v>
      </c>
      <c r="X97" s="366">
        <v>2</v>
      </c>
      <c r="Y97" s="373"/>
      <c r="Z97" s="374"/>
      <c r="AA97" s="375"/>
      <c r="AB97" s="366"/>
      <c r="AC97" s="373"/>
      <c r="AD97" s="382"/>
      <c r="AE97" s="380">
        <v>10</v>
      </c>
      <c r="AF97" s="381"/>
      <c r="AG97" s="365">
        <v>8</v>
      </c>
      <c r="AH97" s="366">
        <v>3</v>
      </c>
      <c r="AI97" s="373"/>
      <c r="AJ97" s="374"/>
      <c r="AK97" s="375">
        <v>8</v>
      </c>
      <c r="AL97" s="366">
        <v>3</v>
      </c>
      <c r="AM97" s="373"/>
      <c r="AN97" s="374"/>
      <c r="AO97" s="375">
        <v>8</v>
      </c>
      <c r="AP97" s="366">
        <v>1</v>
      </c>
      <c r="AQ97" s="373"/>
      <c r="AR97" s="374"/>
      <c r="AS97" s="375">
        <v>8</v>
      </c>
      <c r="AT97" s="366">
        <v>1</v>
      </c>
      <c r="AU97" s="373"/>
      <c r="AV97" s="374"/>
      <c r="AW97" s="375">
        <v>8</v>
      </c>
      <c r="AX97" s="366">
        <v>2</v>
      </c>
      <c r="AY97" s="373"/>
      <c r="AZ97" s="374"/>
      <c r="BA97" s="375">
        <v>5</v>
      </c>
      <c r="BB97" s="366">
        <v>5</v>
      </c>
      <c r="BC97" s="373"/>
      <c r="BD97" s="382"/>
      <c r="BE97" s="380">
        <v>10</v>
      </c>
      <c r="BF97" s="381"/>
      <c r="BG97" s="365">
        <v>8</v>
      </c>
      <c r="BH97" s="366">
        <v>3</v>
      </c>
      <c r="BI97" s="373"/>
      <c r="BJ97" s="374"/>
      <c r="BK97" s="375">
        <v>8</v>
      </c>
      <c r="BL97" s="366">
        <v>3</v>
      </c>
      <c r="BM97" s="373"/>
      <c r="BN97" s="374"/>
      <c r="BO97" s="375">
        <v>8</v>
      </c>
      <c r="BP97" s="366">
        <v>3</v>
      </c>
      <c r="BQ97" s="373"/>
      <c r="BR97" s="374"/>
      <c r="BS97" s="375">
        <v>8</v>
      </c>
      <c r="BT97" s="366">
        <v>3</v>
      </c>
      <c r="BU97" s="373"/>
      <c r="BV97" s="374"/>
      <c r="BW97" s="388">
        <v>12</v>
      </c>
      <c r="BX97" s="389"/>
      <c r="BY97" s="375">
        <v>5</v>
      </c>
      <c r="BZ97" s="366">
        <v>6</v>
      </c>
      <c r="CA97" s="373"/>
      <c r="CB97" s="382"/>
      <c r="CC97" s="380">
        <v>12</v>
      </c>
      <c r="CD97" s="381"/>
      <c r="CE97" s="398">
        <v>8</v>
      </c>
      <c r="CF97" s="366">
        <v>3</v>
      </c>
      <c r="CG97" s="373"/>
      <c r="CH97" s="399"/>
      <c r="CI97" s="365">
        <v>5</v>
      </c>
      <c r="CJ97" s="366"/>
      <c r="CK97" s="373"/>
      <c r="CL97" s="374"/>
      <c r="CM97" s="375">
        <v>8</v>
      </c>
      <c r="CN97" s="366">
        <v>3</v>
      </c>
      <c r="CO97" s="373"/>
      <c r="CP97" s="382"/>
      <c r="CQ97" s="402">
        <v>8</v>
      </c>
      <c r="CR97" s="366">
        <v>3</v>
      </c>
      <c r="CS97" s="408"/>
      <c r="CT97" s="409"/>
      <c r="CU97" s="402">
        <v>8</v>
      </c>
      <c r="CV97" s="366">
        <v>3</v>
      </c>
      <c r="CW97" s="410"/>
      <c r="CX97" s="411"/>
      <c r="CY97" s="402">
        <v>5</v>
      </c>
      <c r="CZ97" s="366">
        <v>6</v>
      </c>
      <c r="DA97" s="415"/>
      <c r="DB97" s="411"/>
      <c r="DC97" s="380">
        <v>10</v>
      </c>
      <c r="DD97" s="381"/>
      <c r="DE97" s="398">
        <v>8</v>
      </c>
      <c r="DF97" s="366">
        <v>2</v>
      </c>
      <c r="DG97" s="416"/>
      <c r="DH97" s="411"/>
      <c r="DI97" s="402">
        <v>8</v>
      </c>
      <c r="DJ97" s="366">
        <v>2</v>
      </c>
      <c r="DK97" s="416"/>
      <c r="DL97" s="411"/>
      <c r="DM97" s="424">
        <v>25</v>
      </c>
      <c r="DN97" s="424">
        <v>4</v>
      </c>
      <c r="DO97" s="424">
        <v>1</v>
      </c>
      <c r="DP97" s="425">
        <f t="shared" si="41"/>
        <v>172</v>
      </c>
      <c r="DQ97" s="427">
        <f t="shared" si="42"/>
        <v>0</v>
      </c>
      <c r="DR97" s="425">
        <f t="shared" si="43"/>
        <v>172</v>
      </c>
      <c r="DS97" s="163">
        <f t="shared" si="44"/>
        <v>23</v>
      </c>
      <c r="DT97" s="425">
        <f t="shared" si="45"/>
        <v>62</v>
      </c>
      <c r="DU97" s="427">
        <f t="shared" si="46"/>
        <v>0</v>
      </c>
      <c r="DV97" s="427">
        <f t="shared" si="47"/>
        <v>62</v>
      </c>
      <c r="DW97" s="427">
        <f t="shared" si="48"/>
        <v>42</v>
      </c>
      <c r="DX97" s="427">
        <f t="shared" si="49"/>
        <v>0</v>
      </c>
      <c r="DY97" s="427">
        <f t="shared" si="50"/>
        <v>12</v>
      </c>
      <c r="DZ97" s="427">
        <f t="shared" si="51"/>
        <v>0</v>
      </c>
      <c r="EA97" s="428">
        <f t="shared" si="52"/>
        <v>24</v>
      </c>
      <c r="EB97" s="429">
        <f t="shared" si="53"/>
        <v>62</v>
      </c>
      <c r="EC97" s="429">
        <f t="shared" si="54"/>
        <v>0</v>
      </c>
      <c r="ED97" s="429">
        <f t="shared" si="55"/>
        <v>42</v>
      </c>
      <c r="EE97" s="429">
        <f t="shared" si="56"/>
        <v>0</v>
      </c>
      <c r="EF97" s="429">
        <f t="shared" si="57"/>
        <v>12</v>
      </c>
      <c r="EG97" s="429">
        <f t="shared" si="58"/>
        <v>0</v>
      </c>
      <c r="EH97" s="441"/>
      <c r="EJ97" s="443">
        <v>98</v>
      </c>
      <c r="EK97" s="451" t="s">
        <v>296</v>
      </c>
      <c r="EL97" s="472" t="s">
        <v>204</v>
      </c>
      <c r="EM97" s="450">
        <v>390000</v>
      </c>
      <c r="EN97" s="447">
        <f t="shared" si="59"/>
        <v>15000</v>
      </c>
      <c r="EO97" s="453">
        <v>0</v>
      </c>
      <c r="EP97" s="454">
        <v>0</v>
      </c>
      <c r="EQ97" s="455">
        <v>0</v>
      </c>
      <c r="ER97" s="455">
        <v>0</v>
      </c>
      <c r="ES97" s="456">
        <f t="shared" si="60"/>
        <v>15000</v>
      </c>
      <c r="ET97" s="456">
        <f t="shared" si="61"/>
        <v>24</v>
      </c>
      <c r="EU97" s="456">
        <f t="shared" si="62"/>
        <v>62</v>
      </c>
      <c r="EV97" s="456">
        <f t="shared" si="63"/>
        <v>0</v>
      </c>
      <c r="EW97" s="456">
        <f t="shared" si="64"/>
        <v>42</v>
      </c>
      <c r="EX97" s="456">
        <f t="shared" si="65"/>
        <v>0</v>
      </c>
      <c r="EY97" s="460">
        <f t="shared" si="66"/>
        <v>12</v>
      </c>
      <c r="EZ97" s="460">
        <f t="shared" si="67"/>
        <v>0</v>
      </c>
      <c r="FA97" s="447">
        <f t="shared" si="68"/>
        <v>402030.93</v>
      </c>
      <c r="FB97" s="447">
        <v>0</v>
      </c>
      <c r="FC97" s="447">
        <f t="shared" si="69"/>
        <v>762030.93</v>
      </c>
      <c r="FD97" s="447">
        <f t="shared" si="70"/>
        <v>685827.84000000008</v>
      </c>
      <c r="FE97" s="447">
        <f t="shared" si="71"/>
        <v>53165.568000000021</v>
      </c>
      <c r="FF97" s="447">
        <f t="shared" si="72"/>
        <v>76203.09</v>
      </c>
      <c r="FG97" s="463">
        <v>100000</v>
      </c>
      <c r="FH97" s="447">
        <f t="shared" si="73"/>
        <v>229368.66</v>
      </c>
      <c r="FI97" s="447">
        <v>0</v>
      </c>
      <c r="FJ97" s="447">
        <f t="shared" si="74"/>
        <v>532662.27</v>
      </c>
      <c r="FK97" s="464"/>
      <c r="FL97" s="447">
        <f t="shared" si="75"/>
        <v>30481.24</v>
      </c>
      <c r="FM97" s="447">
        <f t="shared" si="76"/>
        <v>3810.15</v>
      </c>
      <c r="FN97" s="447">
        <f t="shared" si="77"/>
        <v>76203.09</v>
      </c>
      <c r="FO97" s="447">
        <f t="shared" si="78"/>
        <v>110494.48</v>
      </c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</row>
    <row r="98" spans="1:463" ht="22.5" customHeight="1">
      <c r="A98" s="360">
        <v>90</v>
      </c>
      <c r="B98" s="361">
        <v>5</v>
      </c>
      <c r="C98" s="362" t="s">
        <v>297</v>
      </c>
      <c r="D98" s="363" t="s">
        <v>204</v>
      </c>
      <c r="E98" s="469" t="s">
        <v>190</v>
      </c>
      <c r="F98" s="367">
        <v>390000</v>
      </c>
      <c r="G98" s="365">
        <v>8</v>
      </c>
      <c r="H98" s="366">
        <v>1</v>
      </c>
      <c r="I98" s="373"/>
      <c r="J98" s="374"/>
      <c r="K98" s="375">
        <v>8</v>
      </c>
      <c r="L98" s="366">
        <v>1</v>
      </c>
      <c r="M98" s="373"/>
      <c r="N98" s="374"/>
      <c r="O98" s="375">
        <v>8</v>
      </c>
      <c r="P98" s="366">
        <v>1</v>
      </c>
      <c r="Q98" s="373"/>
      <c r="R98" s="374"/>
      <c r="S98" s="375">
        <v>8</v>
      </c>
      <c r="T98" s="366">
        <v>1</v>
      </c>
      <c r="U98" s="373"/>
      <c r="V98" s="374"/>
      <c r="W98" s="375">
        <v>8</v>
      </c>
      <c r="X98" s="366">
        <v>1</v>
      </c>
      <c r="Y98" s="373"/>
      <c r="Z98" s="374"/>
      <c r="AA98" s="375">
        <v>5</v>
      </c>
      <c r="AB98" s="366">
        <v>4</v>
      </c>
      <c r="AC98" s="373"/>
      <c r="AD98" s="382"/>
      <c r="AE98" s="380">
        <v>9</v>
      </c>
      <c r="AF98" s="381"/>
      <c r="AG98" s="365">
        <v>8</v>
      </c>
      <c r="AH98" s="366">
        <v>2</v>
      </c>
      <c r="AI98" s="373"/>
      <c r="AJ98" s="374"/>
      <c r="AK98" s="375">
        <v>8</v>
      </c>
      <c r="AL98" s="366">
        <v>1</v>
      </c>
      <c r="AM98" s="373"/>
      <c r="AN98" s="374"/>
      <c r="AO98" s="375">
        <v>8</v>
      </c>
      <c r="AP98" s="366">
        <v>1</v>
      </c>
      <c r="AQ98" s="373"/>
      <c r="AR98" s="374"/>
      <c r="AS98" s="375">
        <v>8</v>
      </c>
      <c r="AT98" s="366">
        <v>1</v>
      </c>
      <c r="AU98" s="373"/>
      <c r="AV98" s="374"/>
      <c r="AW98" s="375">
        <v>8</v>
      </c>
      <c r="AX98" s="366">
        <v>1</v>
      </c>
      <c r="AY98" s="373"/>
      <c r="AZ98" s="374"/>
      <c r="BA98" s="375">
        <v>5</v>
      </c>
      <c r="BB98" s="366">
        <v>5</v>
      </c>
      <c r="BC98" s="373"/>
      <c r="BD98" s="382"/>
      <c r="BE98" s="380">
        <v>9</v>
      </c>
      <c r="BF98" s="381"/>
      <c r="BG98" s="365">
        <v>8</v>
      </c>
      <c r="BH98" s="366">
        <v>1</v>
      </c>
      <c r="BI98" s="373"/>
      <c r="BJ98" s="374"/>
      <c r="BK98" s="375">
        <v>8</v>
      </c>
      <c r="BL98" s="366">
        <v>1</v>
      </c>
      <c r="BM98" s="373"/>
      <c r="BN98" s="374"/>
      <c r="BO98" s="375">
        <v>8</v>
      </c>
      <c r="BP98" s="366">
        <v>1</v>
      </c>
      <c r="BQ98" s="373"/>
      <c r="BR98" s="374"/>
      <c r="BS98" s="375">
        <v>8</v>
      </c>
      <c r="BT98" s="366">
        <v>1</v>
      </c>
      <c r="BU98" s="373"/>
      <c r="BV98" s="374"/>
      <c r="BW98" s="388">
        <v>9</v>
      </c>
      <c r="BX98" s="389"/>
      <c r="BY98" s="375">
        <v>5</v>
      </c>
      <c r="BZ98" s="366">
        <v>4</v>
      </c>
      <c r="CA98" s="373"/>
      <c r="CB98" s="382"/>
      <c r="CC98" s="380">
        <v>9</v>
      </c>
      <c r="CD98" s="381"/>
      <c r="CE98" s="398">
        <v>8</v>
      </c>
      <c r="CF98" s="366">
        <v>1</v>
      </c>
      <c r="CG98" s="373"/>
      <c r="CH98" s="399"/>
      <c r="CI98" s="365">
        <v>8</v>
      </c>
      <c r="CJ98" s="366">
        <v>1</v>
      </c>
      <c r="CK98" s="373"/>
      <c r="CL98" s="374"/>
      <c r="CM98" s="375">
        <v>8</v>
      </c>
      <c r="CN98" s="366">
        <v>1</v>
      </c>
      <c r="CO98" s="373"/>
      <c r="CP98" s="382"/>
      <c r="CQ98" s="402">
        <v>8</v>
      </c>
      <c r="CR98" s="366">
        <v>1</v>
      </c>
      <c r="CS98" s="408"/>
      <c r="CT98" s="409"/>
      <c r="CU98" s="402">
        <v>8</v>
      </c>
      <c r="CV98" s="366">
        <v>1</v>
      </c>
      <c r="CW98" s="410"/>
      <c r="CX98" s="411"/>
      <c r="CY98" s="402">
        <v>5</v>
      </c>
      <c r="CZ98" s="366">
        <v>5</v>
      </c>
      <c r="DA98" s="415"/>
      <c r="DB98" s="411"/>
      <c r="DC98" s="380">
        <v>9</v>
      </c>
      <c r="DD98" s="381"/>
      <c r="DE98" s="398">
        <v>8</v>
      </c>
      <c r="DF98" s="366">
        <v>1</v>
      </c>
      <c r="DG98" s="416"/>
      <c r="DH98" s="411"/>
      <c r="DI98" s="402">
        <v>8</v>
      </c>
      <c r="DJ98" s="366">
        <v>1</v>
      </c>
      <c r="DK98" s="416"/>
      <c r="DL98" s="411"/>
      <c r="DM98" s="424">
        <v>25</v>
      </c>
      <c r="DN98" s="424">
        <v>4</v>
      </c>
      <c r="DO98" s="424">
        <v>1</v>
      </c>
      <c r="DP98" s="425">
        <f t="shared" si="41"/>
        <v>188</v>
      </c>
      <c r="DQ98" s="427">
        <f t="shared" si="42"/>
        <v>0</v>
      </c>
      <c r="DR98" s="425">
        <f t="shared" si="43"/>
        <v>188</v>
      </c>
      <c r="DS98" s="163">
        <f t="shared" si="44"/>
        <v>25</v>
      </c>
      <c r="DT98" s="425">
        <f t="shared" si="45"/>
        <v>40</v>
      </c>
      <c r="DU98" s="427">
        <f t="shared" si="46"/>
        <v>0</v>
      </c>
      <c r="DV98" s="427">
        <f t="shared" si="47"/>
        <v>40</v>
      </c>
      <c r="DW98" s="427">
        <f t="shared" si="48"/>
        <v>36</v>
      </c>
      <c r="DX98" s="427">
        <f t="shared" si="49"/>
        <v>0</v>
      </c>
      <c r="DY98" s="427">
        <f t="shared" si="50"/>
        <v>9</v>
      </c>
      <c r="DZ98" s="427">
        <f t="shared" si="51"/>
        <v>0</v>
      </c>
      <c r="EA98" s="428">
        <f t="shared" si="52"/>
        <v>26</v>
      </c>
      <c r="EB98" s="429">
        <f t="shared" si="53"/>
        <v>40</v>
      </c>
      <c r="EC98" s="429">
        <f t="shared" si="54"/>
        <v>0</v>
      </c>
      <c r="ED98" s="429">
        <f t="shared" si="55"/>
        <v>36</v>
      </c>
      <c r="EE98" s="429">
        <f t="shared" si="56"/>
        <v>0</v>
      </c>
      <c r="EF98" s="429">
        <f t="shared" si="57"/>
        <v>9</v>
      </c>
      <c r="EG98" s="429">
        <f t="shared" si="58"/>
        <v>0</v>
      </c>
      <c r="EH98" s="441"/>
      <c r="EJ98" s="443">
        <v>99</v>
      </c>
      <c r="EK98" s="451" t="s">
        <v>297</v>
      </c>
      <c r="EL98" s="472" t="s">
        <v>204</v>
      </c>
      <c r="EM98" s="450">
        <v>390000</v>
      </c>
      <c r="EN98" s="447">
        <f t="shared" si="59"/>
        <v>15000</v>
      </c>
      <c r="EO98" s="453">
        <v>0</v>
      </c>
      <c r="EP98" s="454">
        <v>0</v>
      </c>
      <c r="EQ98" s="455">
        <v>0</v>
      </c>
      <c r="ER98" s="455">
        <v>0</v>
      </c>
      <c r="ES98" s="456">
        <f t="shared" si="60"/>
        <v>15000</v>
      </c>
      <c r="ET98" s="456">
        <f t="shared" si="61"/>
        <v>26</v>
      </c>
      <c r="EU98" s="456">
        <f t="shared" si="62"/>
        <v>40</v>
      </c>
      <c r="EV98" s="456">
        <f t="shared" si="63"/>
        <v>0</v>
      </c>
      <c r="EW98" s="456">
        <f t="shared" si="64"/>
        <v>36</v>
      </c>
      <c r="EX98" s="456">
        <f t="shared" si="65"/>
        <v>0</v>
      </c>
      <c r="EY98" s="460">
        <f t="shared" si="66"/>
        <v>9</v>
      </c>
      <c r="EZ98" s="460">
        <f t="shared" si="67"/>
        <v>0</v>
      </c>
      <c r="FA98" s="447">
        <f t="shared" si="68"/>
        <v>300023.08</v>
      </c>
      <c r="FB98" s="447">
        <v>0</v>
      </c>
      <c r="FC98" s="447">
        <f t="shared" si="69"/>
        <v>690023.08</v>
      </c>
      <c r="FD98" s="447">
        <f t="shared" si="70"/>
        <v>621020.77</v>
      </c>
      <c r="FE98" s="447">
        <f t="shared" si="71"/>
        <v>40204.15400000001</v>
      </c>
      <c r="FF98" s="447">
        <f t="shared" si="72"/>
        <v>69002.31</v>
      </c>
      <c r="FG98" s="463">
        <v>100000</v>
      </c>
      <c r="FH98" s="447">
        <f t="shared" si="73"/>
        <v>209206.46</v>
      </c>
      <c r="FI98" s="447">
        <v>0</v>
      </c>
      <c r="FJ98" s="447">
        <f t="shared" si="74"/>
        <v>480816.62</v>
      </c>
      <c r="FK98" s="464"/>
      <c r="FL98" s="447">
        <f t="shared" si="75"/>
        <v>27600.92</v>
      </c>
      <c r="FM98" s="447">
        <f t="shared" si="76"/>
        <v>3450.12</v>
      </c>
      <c r="FN98" s="447">
        <f t="shared" si="77"/>
        <v>69002.31</v>
      </c>
      <c r="FO98" s="447">
        <f t="shared" si="78"/>
        <v>100053.34999999999</v>
      </c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</row>
    <row r="99" spans="1:463" ht="22.5" customHeight="1">
      <c r="A99" s="360">
        <v>91</v>
      </c>
      <c r="B99" s="361">
        <v>3</v>
      </c>
      <c r="C99" s="362" t="s">
        <v>298</v>
      </c>
      <c r="D99" s="363" t="s">
        <v>204</v>
      </c>
      <c r="E99" s="469" t="s">
        <v>190</v>
      </c>
      <c r="F99" s="367">
        <v>438000</v>
      </c>
      <c r="G99" s="365">
        <v>8</v>
      </c>
      <c r="H99" s="366">
        <v>1</v>
      </c>
      <c r="I99" s="373"/>
      <c r="J99" s="374"/>
      <c r="K99" s="375">
        <v>8</v>
      </c>
      <c r="L99" s="366">
        <v>1</v>
      </c>
      <c r="M99" s="373"/>
      <c r="N99" s="374"/>
      <c r="O99" s="375">
        <v>8</v>
      </c>
      <c r="P99" s="366">
        <v>1</v>
      </c>
      <c r="Q99" s="373"/>
      <c r="R99" s="374"/>
      <c r="S99" s="375">
        <v>8</v>
      </c>
      <c r="T99" s="366">
        <v>1</v>
      </c>
      <c r="U99" s="373"/>
      <c r="V99" s="374"/>
      <c r="W99" s="375">
        <v>8</v>
      </c>
      <c r="X99" s="366">
        <v>2</v>
      </c>
      <c r="Y99" s="373"/>
      <c r="Z99" s="374"/>
      <c r="AA99" s="375">
        <v>5</v>
      </c>
      <c r="AB99" s="366">
        <v>5</v>
      </c>
      <c r="AC99" s="373"/>
      <c r="AD99" s="382"/>
      <c r="AE99" s="380">
        <v>11</v>
      </c>
      <c r="AF99" s="381"/>
      <c r="AG99" s="365">
        <v>8</v>
      </c>
      <c r="AH99" s="366">
        <v>3</v>
      </c>
      <c r="AI99" s="373"/>
      <c r="AJ99" s="374"/>
      <c r="AK99" s="375">
        <v>8</v>
      </c>
      <c r="AL99" s="366">
        <v>3</v>
      </c>
      <c r="AM99" s="373"/>
      <c r="AN99" s="374"/>
      <c r="AO99" s="375">
        <v>8</v>
      </c>
      <c r="AP99" s="366">
        <v>1</v>
      </c>
      <c r="AQ99" s="373"/>
      <c r="AR99" s="374"/>
      <c r="AS99" s="375">
        <v>8</v>
      </c>
      <c r="AT99" s="366">
        <v>1</v>
      </c>
      <c r="AU99" s="373"/>
      <c r="AV99" s="374"/>
      <c r="AW99" s="375">
        <v>8</v>
      </c>
      <c r="AX99" s="366">
        <v>1</v>
      </c>
      <c r="AY99" s="373"/>
      <c r="AZ99" s="374"/>
      <c r="BA99" s="375">
        <v>5</v>
      </c>
      <c r="BB99" s="366">
        <v>4</v>
      </c>
      <c r="BC99" s="373"/>
      <c r="BD99" s="382"/>
      <c r="BE99" s="380">
        <v>9</v>
      </c>
      <c r="BF99" s="381"/>
      <c r="BG99" s="365">
        <v>8</v>
      </c>
      <c r="BH99" s="366">
        <v>4</v>
      </c>
      <c r="BI99" s="373"/>
      <c r="BJ99" s="374"/>
      <c r="BK99" s="375">
        <v>8</v>
      </c>
      <c r="BL99" s="366">
        <v>1</v>
      </c>
      <c r="BM99" s="373"/>
      <c r="BN99" s="374"/>
      <c r="BO99" s="375">
        <v>8</v>
      </c>
      <c r="BP99" s="366">
        <v>1</v>
      </c>
      <c r="BQ99" s="373"/>
      <c r="BR99" s="374"/>
      <c r="BS99" s="375">
        <v>8</v>
      </c>
      <c r="BT99" s="366">
        <v>1</v>
      </c>
      <c r="BU99" s="373"/>
      <c r="BV99" s="374"/>
      <c r="BW99" s="388">
        <v>10</v>
      </c>
      <c r="BX99" s="389"/>
      <c r="BY99" s="375">
        <v>5</v>
      </c>
      <c r="BZ99" s="366">
        <v>5</v>
      </c>
      <c r="CA99" s="373"/>
      <c r="CB99" s="382"/>
      <c r="CC99" s="380">
        <v>10</v>
      </c>
      <c r="CD99" s="381"/>
      <c r="CE99" s="398">
        <v>8</v>
      </c>
      <c r="CF99" s="366">
        <v>3</v>
      </c>
      <c r="CG99" s="373"/>
      <c r="CH99" s="399"/>
      <c r="CI99" s="365">
        <v>8</v>
      </c>
      <c r="CJ99" s="366">
        <v>2</v>
      </c>
      <c r="CK99" s="373"/>
      <c r="CL99" s="374"/>
      <c r="CM99" s="375">
        <v>8</v>
      </c>
      <c r="CN99" s="366">
        <v>4</v>
      </c>
      <c r="CO99" s="373"/>
      <c r="CP99" s="382"/>
      <c r="CQ99" s="402">
        <v>8</v>
      </c>
      <c r="CR99" s="366">
        <v>3</v>
      </c>
      <c r="CS99" s="408"/>
      <c r="CT99" s="409"/>
      <c r="CU99" s="402">
        <v>8</v>
      </c>
      <c r="CV99" s="366">
        <v>1</v>
      </c>
      <c r="CW99" s="410"/>
      <c r="CX99" s="411"/>
      <c r="CY99" s="402">
        <v>5</v>
      </c>
      <c r="CZ99" s="366">
        <v>4</v>
      </c>
      <c r="DA99" s="415"/>
      <c r="DB99" s="411"/>
      <c r="DC99" s="380">
        <v>11</v>
      </c>
      <c r="DD99" s="381"/>
      <c r="DE99" s="398">
        <v>8</v>
      </c>
      <c r="DF99" s="366">
        <v>3</v>
      </c>
      <c r="DG99" s="416"/>
      <c r="DH99" s="411"/>
      <c r="DI99" s="402">
        <v>8</v>
      </c>
      <c r="DJ99" s="366">
        <v>3</v>
      </c>
      <c r="DK99" s="416"/>
      <c r="DL99" s="411"/>
      <c r="DM99" s="424">
        <v>25</v>
      </c>
      <c r="DN99" s="424">
        <v>4</v>
      </c>
      <c r="DO99" s="424">
        <v>1</v>
      </c>
      <c r="DP99" s="425">
        <f t="shared" si="41"/>
        <v>188</v>
      </c>
      <c r="DQ99" s="427">
        <f t="shared" si="42"/>
        <v>0</v>
      </c>
      <c r="DR99" s="425">
        <f t="shared" si="43"/>
        <v>188</v>
      </c>
      <c r="DS99" s="163">
        <f t="shared" si="44"/>
        <v>25</v>
      </c>
      <c r="DT99" s="425">
        <f t="shared" si="45"/>
        <v>59</v>
      </c>
      <c r="DU99" s="427">
        <f t="shared" si="46"/>
        <v>0</v>
      </c>
      <c r="DV99" s="427">
        <f t="shared" si="47"/>
        <v>59</v>
      </c>
      <c r="DW99" s="427">
        <f t="shared" si="48"/>
        <v>41</v>
      </c>
      <c r="DX99" s="427">
        <f t="shared" si="49"/>
        <v>0</v>
      </c>
      <c r="DY99" s="427">
        <f t="shared" si="50"/>
        <v>10</v>
      </c>
      <c r="DZ99" s="427">
        <f t="shared" si="51"/>
        <v>0</v>
      </c>
      <c r="EA99" s="428">
        <f t="shared" si="52"/>
        <v>26</v>
      </c>
      <c r="EB99" s="429">
        <f t="shared" si="53"/>
        <v>59</v>
      </c>
      <c r="EC99" s="429">
        <f t="shared" si="54"/>
        <v>0</v>
      </c>
      <c r="ED99" s="429">
        <f t="shared" si="55"/>
        <v>41</v>
      </c>
      <c r="EE99" s="429">
        <f t="shared" si="56"/>
        <v>0</v>
      </c>
      <c r="EF99" s="429">
        <f t="shared" si="57"/>
        <v>10</v>
      </c>
      <c r="EG99" s="429">
        <f t="shared" si="58"/>
        <v>0</v>
      </c>
      <c r="EH99" s="441"/>
      <c r="EJ99" s="443">
        <v>100</v>
      </c>
      <c r="EK99" s="451" t="s">
        <v>298</v>
      </c>
      <c r="EL99" s="472" t="s">
        <v>204</v>
      </c>
      <c r="EM99" s="450">
        <v>438000</v>
      </c>
      <c r="EN99" s="447">
        <f t="shared" si="59"/>
        <v>16846.150000000001</v>
      </c>
      <c r="EO99" s="453">
        <v>0</v>
      </c>
      <c r="EP99" s="454">
        <v>0</v>
      </c>
      <c r="EQ99" s="455">
        <v>0</v>
      </c>
      <c r="ER99" s="455">
        <v>0</v>
      </c>
      <c r="ES99" s="456">
        <f t="shared" si="60"/>
        <v>16846.150000000001</v>
      </c>
      <c r="ET99" s="456">
        <f t="shared" si="61"/>
        <v>26</v>
      </c>
      <c r="EU99" s="456">
        <f t="shared" si="62"/>
        <v>59</v>
      </c>
      <c r="EV99" s="456">
        <f t="shared" si="63"/>
        <v>0</v>
      </c>
      <c r="EW99" s="456">
        <f t="shared" si="64"/>
        <v>41</v>
      </c>
      <c r="EX99" s="456">
        <f t="shared" si="65"/>
        <v>0</v>
      </c>
      <c r="EY99" s="460">
        <f t="shared" si="66"/>
        <v>10</v>
      </c>
      <c r="EZ99" s="460">
        <f t="shared" si="67"/>
        <v>0</v>
      </c>
      <c r="FA99" s="447">
        <f t="shared" si="68"/>
        <v>427925.23</v>
      </c>
      <c r="FB99" s="447">
        <v>0</v>
      </c>
      <c r="FC99" s="447">
        <f t="shared" si="69"/>
        <v>865925.13</v>
      </c>
      <c r="FD99" s="447">
        <f t="shared" si="70"/>
        <v>779332.62</v>
      </c>
      <c r="FE99" s="447">
        <f t="shared" si="71"/>
        <v>72833.154999999999</v>
      </c>
      <c r="FF99" s="447">
        <f t="shared" si="72"/>
        <v>86592.51</v>
      </c>
      <c r="FG99" s="463">
        <v>100000</v>
      </c>
      <c r="FH99" s="447">
        <f t="shared" si="73"/>
        <v>259425.67</v>
      </c>
      <c r="FI99" s="447">
        <v>0</v>
      </c>
      <c r="FJ99" s="447">
        <f t="shared" si="74"/>
        <v>606499.46</v>
      </c>
      <c r="FK99" s="464"/>
      <c r="FL99" s="447">
        <f t="shared" si="75"/>
        <v>34637.01</v>
      </c>
      <c r="FM99" s="447">
        <f t="shared" si="76"/>
        <v>4329.63</v>
      </c>
      <c r="FN99" s="447">
        <f t="shared" si="77"/>
        <v>86592.51</v>
      </c>
      <c r="FO99" s="447">
        <f t="shared" si="78"/>
        <v>125559.15</v>
      </c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</row>
    <row r="100" spans="1:463" ht="22.5" customHeight="1">
      <c r="A100" s="360">
        <v>92</v>
      </c>
      <c r="B100" s="361">
        <v>6</v>
      </c>
      <c r="C100" s="362" t="s">
        <v>299</v>
      </c>
      <c r="D100" s="363" t="s">
        <v>300</v>
      </c>
      <c r="E100" s="469" t="s">
        <v>190</v>
      </c>
      <c r="F100" s="367">
        <v>520000</v>
      </c>
      <c r="G100" s="365">
        <v>8</v>
      </c>
      <c r="H100" s="366">
        <v>2</v>
      </c>
      <c r="I100" s="373"/>
      <c r="J100" s="374"/>
      <c r="K100" s="375">
        <v>8</v>
      </c>
      <c r="L100" s="366">
        <v>2</v>
      </c>
      <c r="M100" s="373"/>
      <c r="N100" s="374"/>
      <c r="O100" s="375">
        <v>8</v>
      </c>
      <c r="P100" s="366">
        <v>1</v>
      </c>
      <c r="Q100" s="373"/>
      <c r="R100" s="374"/>
      <c r="S100" s="375">
        <v>8</v>
      </c>
      <c r="T100" s="366">
        <v>1</v>
      </c>
      <c r="U100" s="373"/>
      <c r="V100" s="374"/>
      <c r="W100" s="375">
        <v>8</v>
      </c>
      <c r="X100" s="366">
        <v>1</v>
      </c>
      <c r="Y100" s="373"/>
      <c r="Z100" s="374"/>
      <c r="AA100" s="375">
        <v>5</v>
      </c>
      <c r="AB100" s="366">
        <v>5</v>
      </c>
      <c r="AC100" s="373"/>
      <c r="AD100" s="382"/>
      <c r="AE100" s="380">
        <v>11</v>
      </c>
      <c r="AF100" s="381"/>
      <c r="AG100" s="365">
        <v>8</v>
      </c>
      <c r="AH100" s="366">
        <v>2</v>
      </c>
      <c r="AI100" s="373"/>
      <c r="AJ100" s="374"/>
      <c r="AK100" s="375">
        <v>8</v>
      </c>
      <c r="AL100" s="366">
        <v>4</v>
      </c>
      <c r="AM100" s="373"/>
      <c r="AN100" s="374"/>
      <c r="AO100" s="375">
        <v>8</v>
      </c>
      <c r="AP100" s="366">
        <v>3</v>
      </c>
      <c r="AQ100" s="373"/>
      <c r="AR100" s="374"/>
      <c r="AS100" s="375">
        <v>8</v>
      </c>
      <c r="AT100" s="366">
        <v>2</v>
      </c>
      <c r="AU100" s="373"/>
      <c r="AV100" s="374"/>
      <c r="AW100" s="375">
        <v>8</v>
      </c>
      <c r="AX100" s="366">
        <v>3</v>
      </c>
      <c r="AY100" s="373"/>
      <c r="AZ100" s="374"/>
      <c r="BA100" s="375">
        <v>5</v>
      </c>
      <c r="BB100" s="366">
        <v>5</v>
      </c>
      <c r="BC100" s="373"/>
      <c r="BD100" s="382"/>
      <c r="BE100" s="380">
        <v>12</v>
      </c>
      <c r="BF100" s="381"/>
      <c r="BG100" s="365">
        <v>8</v>
      </c>
      <c r="BH100" s="366">
        <v>2</v>
      </c>
      <c r="BI100" s="373"/>
      <c r="BJ100" s="374"/>
      <c r="BK100" s="375">
        <v>8</v>
      </c>
      <c r="BL100" s="366">
        <v>4</v>
      </c>
      <c r="BM100" s="373"/>
      <c r="BN100" s="374"/>
      <c r="BO100" s="375">
        <v>8</v>
      </c>
      <c r="BP100" s="366">
        <v>4</v>
      </c>
      <c r="BQ100" s="373"/>
      <c r="BR100" s="374"/>
      <c r="BS100" s="375"/>
      <c r="BT100" s="366"/>
      <c r="BU100" s="373"/>
      <c r="BV100" s="374"/>
      <c r="BW100" s="388">
        <v>10</v>
      </c>
      <c r="BX100" s="389"/>
      <c r="BY100" s="375">
        <v>5</v>
      </c>
      <c r="BZ100" s="366">
        <v>5</v>
      </c>
      <c r="CA100" s="373"/>
      <c r="CB100" s="382"/>
      <c r="CC100" s="380">
        <v>10</v>
      </c>
      <c r="CD100" s="381"/>
      <c r="CE100" s="398">
        <v>8</v>
      </c>
      <c r="CF100" s="366">
        <v>2</v>
      </c>
      <c r="CG100" s="373"/>
      <c r="CH100" s="399"/>
      <c r="CI100" s="365">
        <v>8</v>
      </c>
      <c r="CJ100" s="366">
        <v>2</v>
      </c>
      <c r="CK100" s="373"/>
      <c r="CL100" s="374"/>
      <c r="CM100" s="375">
        <v>8</v>
      </c>
      <c r="CN100" s="366">
        <v>2</v>
      </c>
      <c r="CO100" s="373"/>
      <c r="CP100" s="382"/>
      <c r="CQ100" s="402">
        <v>8</v>
      </c>
      <c r="CR100" s="366">
        <v>2</v>
      </c>
      <c r="CS100" s="408"/>
      <c r="CT100" s="409"/>
      <c r="CU100" s="402">
        <v>8</v>
      </c>
      <c r="CV100" s="366">
        <v>4</v>
      </c>
      <c r="CW100" s="410"/>
      <c r="CX100" s="411"/>
      <c r="CY100" s="402">
        <v>5</v>
      </c>
      <c r="CZ100" s="366">
        <v>6</v>
      </c>
      <c r="DA100" s="415"/>
      <c r="DB100" s="411"/>
      <c r="DC100" s="380">
        <v>10</v>
      </c>
      <c r="DD100" s="381"/>
      <c r="DE100" s="398">
        <v>8</v>
      </c>
      <c r="DF100" s="366">
        <v>2</v>
      </c>
      <c r="DG100" s="416"/>
      <c r="DH100" s="411"/>
      <c r="DI100" s="402">
        <v>8</v>
      </c>
      <c r="DJ100" s="366">
        <v>2</v>
      </c>
      <c r="DK100" s="416"/>
      <c r="DL100" s="411"/>
      <c r="DM100" s="424">
        <v>25</v>
      </c>
      <c r="DN100" s="424">
        <v>4</v>
      </c>
      <c r="DO100" s="424">
        <v>1</v>
      </c>
      <c r="DP100" s="425">
        <f t="shared" si="41"/>
        <v>180</v>
      </c>
      <c r="DQ100" s="427">
        <f t="shared" si="42"/>
        <v>0</v>
      </c>
      <c r="DR100" s="425">
        <f t="shared" si="43"/>
        <v>180</v>
      </c>
      <c r="DS100" s="163">
        <f t="shared" si="44"/>
        <v>24</v>
      </c>
      <c r="DT100" s="425">
        <f t="shared" si="45"/>
        <v>68</v>
      </c>
      <c r="DU100" s="427">
        <f t="shared" si="46"/>
        <v>0</v>
      </c>
      <c r="DV100" s="427">
        <f t="shared" si="47"/>
        <v>68</v>
      </c>
      <c r="DW100" s="427">
        <f t="shared" si="48"/>
        <v>43</v>
      </c>
      <c r="DX100" s="427">
        <f t="shared" si="49"/>
        <v>0</v>
      </c>
      <c r="DY100" s="427">
        <f t="shared" si="50"/>
        <v>10</v>
      </c>
      <c r="DZ100" s="427">
        <f t="shared" si="51"/>
        <v>0</v>
      </c>
      <c r="EA100" s="428">
        <f t="shared" si="52"/>
        <v>25</v>
      </c>
      <c r="EB100" s="429">
        <f t="shared" si="53"/>
        <v>68</v>
      </c>
      <c r="EC100" s="429">
        <f t="shared" si="54"/>
        <v>0</v>
      </c>
      <c r="ED100" s="429">
        <f t="shared" si="55"/>
        <v>43</v>
      </c>
      <c r="EE100" s="429">
        <f t="shared" si="56"/>
        <v>0</v>
      </c>
      <c r="EF100" s="429">
        <f t="shared" si="57"/>
        <v>10</v>
      </c>
      <c r="EG100" s="429">
        <f t="shared" si="58"/>
        <v>0</v>
      </c>
      <c r="EH100" s="441"/>
      <c r="EJ100" s="443">
        <v>101</v>
      </c>
      <c r="EK100" s="451" t="s">
        <v>299</v>
      </c>
      <c r="EL100" s="472" t="s">
        <v>204</v>
      </c>
      <c r="EM100" s="450">
        <v>520000</v>
      </c>
      <c r="EN100" s="447">
        <f t="shared" si="59"/>
        <v>20000</v>
      </c>
      <c r="EO100" s="453">
        <v>0</v>
      </c>
      <c r="EP100" s="454">
        <v>0</v>
      </c>
      <c r="EQ100" s="455">
        <v>0</v>
      </c>
      <c r="ER100" s="455">
        <v>0</v>
      </c>
      <c r="ES100" s="456">
        <f t="shared" si="60"/>
        <v>20000</v>
      </c>
      <c r="ET100" s="456">
        <f t="shared" si="61"/>
        <v>25</v>
      </c>
      <c r="EU100" s="456">
        <f t="shared" si="62"/>
        <v>68</v>
      </c>
      <c r="EV100" s="456">
        <f t="shared" si="63"/>
        <v>0</v>
      </c>
      <c r="EW100" s="456">
        <f t="shared" si="64"/>
        <v>43</v>
      </c>
      <c r="EX100" s="456">
        <f t="shared" si="65"/>
        <v>0</v>
      </c>
      <c r="EY100" s="460">
        <f t="shared" si="66"/>
        <v>10</v>
      </c>
      <c r="EZ100" s="460">
        <f t="shared" si="67"/>
        <v>0</v>
      </c>
      <c r="FA100" s="447">
        <f t="shared" si="68"/>
        <v>554709.34</v>
      </c>
      <c r="FB100" s="447">
        <v>0</v>
      </c>
      <c r="FC100" s="447">
        <f t="shared" si="69"/>
        <v>1054709.3400000001</v>
      </c>
      <c r="FD100" s="447">
        <f t="shared" si="70"/>
        <v>949238.41000000015</v>
      </c>
      <c r="FE100" s="447">
        <f t="shared" si="71"/>
        <v>115309.60250000004</v>
      </c>
      <c r="FF100" s="447">
        <f t="shared" si="72"/>
        <v>105470.93</v>
      </c>
      <c r="FG100" s="463">
        <v>100000</v>
      </c>
      <c r="FH100" s="447">
        <f t="shared" si="73"/>
        <v>320780.53000000003</v>
      </c>
      <c r="FI100" s="447">
        <v>0</v>
      </c>
      <c r="FJ100" s="447">
        <f t="shared" si="74"/>
        <v>733928.81</v>
      </c>
      <c r="FK100" s="464"/>
      <c r="FL100" s="447">
        <f t="shared" si="75"/>
        <v>42188.37</v>
      </c>
      <c r="FM100" s="447">
        <f t="shared" si="76"/>
        <v>5273.55</v>
      </c>
      <c r="FN100" s="447">
        <f t="shared" si="77"/>
        <v>105470.93</v>
      </c>
      <c r="FO100" s="447">
        <f t="shared" si="78"/>
        <v>152932.85</v>
      </c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</row>
    <row r="101" spans="1:463" ht="22.5" customHeight="1">
      <c r="A101" s="360">
        <v>93</v>
      </c>
      <c r="B101" s="361">
        <v>6</v>
      </c>
      <c r="C101" s="362" t="s">
        <v>301</v>
      </c>
      <c r="D101" s="363" t="s">
        <v>204</v>
      </c>
      <c r="E101" s="469" t="s">
        <v>190</v>
      </c>
      <c r="F101" s="367">
        <v>390000</v>
      </c>
      <c r="G101" s="365">
        <v>8</v>
      </c>
      <c r="H101" s="366">
        <v>1</v>
      </c>
      <c r="I101" s="373"/>
      <c r="J101" s="374"/>
      <c r="K101" s="375">
        <v>8</v>
      </c>
      <c r="L101" s="366">
        <v>2</v>
      </c>
      <c r="M101" s="373"/>
      <c r="N101" s="374"/>
      <c r="O101" s="375">
        <v>8</v>
      </c>
      <c r="P101" s="366">
        <v>1</v>
      </c>
      <c r="Q101" s="373"/>
      <c r="R101" s="374"/>
      <c r="S101" s="375">
        <v>8</v>
      </c>
      <c r="T101" s="366">
        <v>3</v>
      </c>
      <c r="U101" s="373"/>
      <c r="V101" s="374"/>
      <c r="W101" s="375">
        <v>8</v>
      </c>
      <c r="X101" s="366">
        <v>1</v>
      </c>
      <c r="Y101" s="373"/>
      <c r="Z101" s="374"/>
      <c r="AA101" s="375">
        <v>5</v>
      </c>
      <c r="AB101" s="366">
        <v>4</v>
      </c>
      <c r="AC101" s="373"/>
      <c r="AD101" s="382"/>
      <c r="AE101" s="380">
        <v>9</v>
      </c>
      <c r="AF101" s="381"/>
      <c r="AG101" s="365">
        <v>8</v>
      </c>
      <c r="AH101" s="366">
        <v>1</v>
      </c>
      <c r="AI101" s="373"/>
      <c r="AJ101" s="374"/>
      <c r="AK101" s="375">
        <v>8</v>
      </c>
      <c r="AL101" s="366">
        <v>1</v>
      </c>
      <c r="AM101" s="373"/>
      <c r="AN101" s="374"/>
      <c r="AO101" s="375">
        <v>8</v>
      </c>
      <c r="AP101" s="366">
        <v>2</v>
      </c>
      <c r="AQ101" s="373"/>
      <c r="AR101" s="374"/>
      <c r="AS101" s="375">
        <v>8</v>
      </c>
      <c r="AT101" s="366">
        <v>1</v>
      </c>
      <c r="AU101" s="373"/>
      <c r="AV101" s="374"/>
      <c r="AW101" s="375">
        <v>8</v>
      </c>
      <c r="AX101" s="366">
        <v>1</v>
      </c>
      <c r="AY101" s="373"/>
      <c r="AZ101" s="374"/>
      <c r="BA101" s="375">
        <v>5</v>
      </c>
      <c r="BB101" s="366">
        <v>5</v>
      </c>
      <c r="BC101" s="373"/>
      <c r="BD101" s="382"/>
      <c r="BE101" s="380">
        <v>10</v>
      </c>
      <c r="BF101" s="381"/>
      <c r="BG101" s="365">
        <v>8</v>
      </c>
      <c r="BH101" s="366">
        <v>1</v>
      </c>
      <c r="BI101" s="373"/>
      <c r="BJ101" s="374"/>
      <c r="BK101" s="375"/>
      <c r="BL101" s="366"/>
      <c r="BM101" s="373"/>
      <c r="BN101" s="374"/>
      <c r="BO101" s="375"/>
      <c r="BP101" s="366"/>
      <c r="BQ101" s="373"/>
      <c r="BR101" s="374"/>
      <c r="BS101" s="375">
        <v>8</v>
      </c>
      <c r="BT101" s="366">
        <v>1</v>
      </c>
      <c r="BU101" s="373"/>
      <c r="BV101" s="374"/>
      <c r="BW101" s="388">
        <v>9</v>
      </c>
      <c r="BX101" s="389"/>
      <c r="BY101" s="375">
        <v>5</v>
      </c>
      <c r="BZ101" s="366">
        <v>4</v>
      </c>
      <c r="CA101" s="373"/>
      <c r="CB101" s="382"/>
      <c r="CC101" s="380">
        <v>9</v>
      </c>
      <c r="CD101" s="381"/>
      <c r="CE101" s="398">
        <v>8</v>
      </c>
      <c r="CF101" s="366">
        <v>3</v>
      </c>
      <c r="CG101" s="373"/>
      <c r="CH101" s="399"/>
      <c r="CI101" s="365">
        <v>8</v>
      </c>
      <c r="CJ101" s="366">
        <v>1</v>
      </c>
      <c r="CK101" s="373"/>
      <c r="CL101" s="374"/>
      <c r="CM101" s="375">
        <v>8</v>
      </c>
      <c r="CN101" s="366">
        <v>1</v>
      </c>
      <c r="CO101" s="373"/>
      <c r="CP101" s="382"/>
      <c r="CQ101" s="402">
        <v>8</v>
      </c>
      <c r="CR101" s="366">
        <v>1</v>
      </c>
      <c r="CS101" s="408"/>
      <c r="CT101" s="409"/>
      <c r="CU101" s="402">
        <v>8</v>
      </c>
      <c r="CV101" s="366">
        <v>2</v>
      </c>
      <c r="CW101" s="410"/>
      <c r="CX101" s="411"/>
      <c r="CY101" s="402">
        <v>5</v>
      </c>
      <c r="CZ101" s="366">
        <v>4</v>
      </c>
      <c r="DA101" s="415"/>
      <c r="DB101" s="411"/>
      <c r="DC101" s="380">
        <v>9</v>
      </c>
      <c r="DD101" s="381"/>
      <c r="DE101" s="398">
        <v>8</v>
      </c>
      <c r="DF101" s="366">
        <v>1</v>
      </c>
      <c r="DG101" s="416"/>
      <c r="DH101" s="411"/>
      <c r="DI101" s="402">
        <v>8</v>
      </c>
      <c r="DJ101" s="366">
        <v>1</v>
      </c>
      <c r="DK101" s="416"/>
      <c r="DL101" s="411"/>
      <c r="DM101" s="424">
        <v>25</v>
      </c>
      <c r="DN101" s="424">
        <v>4</v>
      </c>
      <c r="DO101" s="424">
        <v>1</v>
      </c>
      <c r="DP101" s="425">
        <f t="shared" si="41"/>
        <v>172</v>
      </c>
      <c r="DQ101" s="427">
        <f t="shared" si="42"/>
        <v>0</v>
      </c>
      <c r="DR101" s="425">
        <f t="shared" si="43"/>
        <v>172</v>
      </c>
      <c r="DS101" s="163">
        <f t="shared" si="44"/>
        <v>23</v>
      </c>
      <c r="DT101" s="425">
        <f t="shared" si="45"/>
        <v>43</v>
      </c>
      <c r="DU101" s="427">
        <f t="shared" si="46"/>
        <v>0</v>
      </c>
      <c r="DV101" s="427">
        <f t="shared" si="47"/>
        <v>43</v>
      </c>
      <c r="DW101" s="427">
        <f t="shared" si="48"/>
        <v>37</v>
      </c>
      <c r="DX101" s="427">
        <f t="shared" si="49"/>
        <v>0</v>
      </c>
      <c r="DY101" s="427">
        <f t="shared" si="50"/>
        <v>9</v>
      </c>
      <c r="DZ101" s="427">
        <f t="shared" si="51"/>
        <v>0</v>
      </c>
      <c r="EA101" s="428">
        <f t="shared" si="52"/>
        <v>24</v>
      </c>
      <c r="EB101" s="429">
        <f t="shared" si="53"/>
        <v>43</v>
      </c>
      <c r="EC101" s="429">
        <f t="shared" si="54"/>
        <v>0</v>
      </c>
      <c r="ED101" s="429">
        <f t="shared" si="55"/>
        <v>37</v>
      </c>
      <c r="EE101" s="429">
        <f t="shared" si="56"/>
        <v>0</v>
      </c>
      <c r="EF101" s="429">
        <f t="shared" si="57"/>
        <v>9</v>
      </c>
      <c r="EG101" s="429">
        <f t="shared" si="58"/>
        <v>0</v>
      </c>
      <c r="EH101" s="441"/>
      <c r="EJ101" s="443">
        <v>102</v>
      </c>
      <c r="EK101" s="451" t="s">
        <v>301</v>
      </c>
      <c r="EL101" s="472" t="s">
        <v>300</v>
      </c>
      <c r="EM101" s="450">
        <v>390000</v>
      </c>
      <c r="EN101" s="447">
        <f t="shared" si="59"/>
        <v>15000</v>
      </c>
      <c r="EO101" s="453">
        <v>0</v>
      </c>
      <c r="EP101" s="454">
        <v>0</v>
      </c>
      <c r="EQ101" s="455">
        <v>0</v>
      </c>
      <c r="ER101" s="455">
        <v>0</v>
      </c>
      <c r="ES101" s="456">
        <f t="shared" si="60"/>
        <v>15000</v>
      </c>
      <c r="ET101" s="456">
        <f t="shared" si="61"/>
        <v>24</v>
      </c>
      <c r="EU101" s="456">
        <f t="shared" si="62"/>
        <v>43</v>
      </c>
      <c r="EV101" s="456">
        <f t="shared" si="63"/>
        <v>0</v>
      </c>
      <c r="EW101" s="456">
        <f t="shared" si="64"/>
        <v>37</v>
      </c>
      <c r="EX101" s="456">
        <f t="shared" si="65"/>
        <v>0</v>
      </c>
      <c r="EY101" s="460">
        <f t="shared" si="66"/>
        <v>9</v>
      </c>
      <c r="EZ101" s="460">
        <f t="shared" si="67"/>
        <v>0</v>
      </c>
      <c r="FA101" s="447">
        <f t="shared" si="68"/>
        <v>313024.08</v>
      </c>
      <c r="FB101" s="447">
        <v>0</v>
      </c>
      <c r="FC101" s="447">
        <f t="shared" si="69"/>
        <v>673024.08</v>
      </c>
      <c r="FD101" s="447">
        <f t="shared" si="70"/>
        <v>605721.66999999993</v>
      </c>
      <c r="FE101" s="447">
        <f t="shared" si="71"/>
        <v>37144.333999999988</v>
      </c>
      <c r="FF101" s="447">
        <f t="shared" si="72"/>
        <v>67302.41</v>
      </c>
      <c r="FG101" s="463">
        <v>100000</v>
      </c>
      <c r="FH101" s="447">
        <f t="shared" si="73"/>
        <v>204446.74</v>
      </c>
      <c r="FI101" s="447">
        <v>0</v>
      </c>
      <c r="FJ101" s="447">
        <f t="shared" si="74"/>
        <v>468577.34</v>
      </c>
      <c r="FK101" s="464"/>
      <c r="FL101" s="447">
        <f t="shared" si="75"/>
        <v>26920.959999999999</v>
      </c>
      <c r="FM101" s="447">
        <f t="shared" si="76"/>
        <v>3365.12</v>
      </c>
      <c r="FN101" s="447">
        <f t="shared" si="77"/>
        <v>67302.41</v>
      </c>
      <c r="FO101" s="447">
        <f t="shared" si="78"/>
        <v>97588.49</v>
      </c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</row>
    <row r="102" spans="1:463" ht="22.5" customHeight="1">
      <c r="A102" s="360">
        <v>94</v>
      </c>
      <c r="B102" s="361">
        <v>4</v>
      </c>
      <c r="C102" s="362" t="s">
        <v>302</v>
      </c>
      <c r="D102" s="363" t="s">
        <v>216</v>
      </c>
      <c r="E102" s="469" t="s">
        <v>190</v>
      </c>
      <c r="F102" s="367">
        <v>390000</v>
      </c>
      <c r="G102" s="365"/>
      <c r="H102" s="366"/>
      <c r="I102" s="373"/>
      <c r="J102" s="374"/>
      <c r="K102" s="375">
        <v>8</v>
      </c>
      <c r="L102" s="366">
        <v>1</v>
      </c>
      <c r="M102" s="373"/>
      <c r="N102" s="374"/>
      <c r="O102" s="375">
        <v>8</v>
      </c>
      <c r="P102" s="366">
        <v>1.5</v>
      </c>
      <c r="Q102" s="373"/>
      <c r="R102" s="374"/>
      <c r="S102" s="375">
        <v>8</v>
      </c>
      <c r="T102" s="366">
        <v>2</v>
      </c>
      <c r="U102" s="373"/>
      <c r="V102" s="374"/>
      <c r="W102" s="375"/>
      <c r="X102" s="366"/>
      <c r="Y102" s="373"/>
      <c r="Z102" s="374"/>
      <c r="AA102" s="375">
        <v>5</v>
      </c>
      <c r="AB102" s="366">
        <v>6</v>
      </c>
      <c r="AC102" s="373"/>
      <c r="AD102" s="382"/>
      <c r="AE102" s="380">
        <v>10</v>
      </c>
      <c r="AF102" s="381"/>
      <c r="AG102" s="365">
        <v>8</v>
      </c>
      <c r="AH102" s="366">
        <v>2</v>
      </c>
      <c r="AI102" s="373"/>
      <c r="AJ102" s="374"/>
      <c r="AK102" s="375">
        <v>8</v>
      </c>
      <c r="AL102" s="366">
        <v>3</v>
      </c>
      <c r="AM102" s="373"/>
      <c r="AN102" s="374"/>
      <c r="AO102" s="375">
        <v>8</v>
      </c>
      <c r="AP102" s="366">
        <v>2</v>
      </c>
      <c r="AQ102" s="373"/>
      <c r="AR102" s="374"/>
      <c r="AS102" s="375">
        <v>8</v>
      </c>
      <c r="AT102" s="366">
        <v>1</v>
      </c>
      <c r="AU102" s="373"/>
      <c r="AV102" s="374"/>
      <c r="AW102" s="375">
        <v>8</v>
      </c>
      <c r="AX102" s="366">
        <v>2</v>
      </c>
      <c r="AY102" s="373"/>
      <c r="AZ102" s="374"/>
      <c r="BA102" s="375">
        <v>5</v>
      </c>
      <c r="BB102" s="366">
        <v>4</v>
      </c>
      <c r="BC102" s="373"/>
      <c r="BD102" s="382"/>
      <c r="BE102" s="380">
        <v>9</v>
      </c>
      <c r="BF102" s="381"/>
      <c r="BG102" s="365">
        <v>8</v>
      </c>
      <c r="BH102" s="366">
        <v>3</v>
      </c>
      <c r="BI102" s="373"/>
      <c r="BJ102" s="374"/>
      <c r="BK102" s="375"/>
      <c r="BL102" s="366"/>
      <c r="BM102" s="373"/>
      <c r="BN102" s="374"/>
      <c r="BO102" s="375"/>
      <c r="BP102" s="366"/>
      <c r="BQ102" s="373"/>
      <c r="BR102" s="374"/>
      <c r="BS102" s="375">
        <v>8</v>
      </c>
      <c r="BT102" s="366">
        <v>1</v>
      </c>
      <c r="BU102" s="373"/>
      <c r="BV102" s="374"/>
      <c r="BW102" s="388">
        <v>9</v>
      </c>
      <c r="BX102" s="389"/>
      <c r="BY102" s="375"/>
      <c r="BZ102" s="366"/>
      <c r="CA102" s="373"/>
      <c r="CB102" s="382"/>
      <c r="CC102" s="380">
        <v>10</v>
      </c>
      <c r="CD102" s="381"/>
      <c r="CE102" s="398">
        <v>8</v>
      </c>
      <c r="CF102" s="366">
        <v>3</v>
      </c>
      <c r="CG102" s="373"/>
      <c r="CH102" s="399"/>
      <c r="CI102" s="365">
        <v>8</v>
      </c>
      <c r="CJ102" s="366">
        <v>1</v>
      </c>
      <c r="CK102" s="373"/>
      <c r="CL102" s="374"/>
      <c r="CM102" s="375"/>
      <c r="CN102" s="366"/>
      <c r="CO102" s="373"/>
      <c r="CP102" s="382"/>
      <c r="CQ102" s="402">
        <v>8</v>
      </c>
      <c r="CR102" s="366">
        <v>1</v>
      </c>
      <c r="CS102" s="408"/>
      <c r="CT102" s="409"/>
      <c r="CU102" s="402">
        <v>8</v>
      </c>
      <c r="CV102" s="366">
        <v>1</v>
      </c>
      <c r="CW102" s="410"/>
      <c r="CX102" s="411"/>
      <c r="CY102" s="402">
        <v>5</v>
      </c>
      <c r="CZ102" s="366">
        <v>5</v>
      </c>
      <c r="DA102" s="415"/>
      <c r="DB102" s="411"/>
      <c r="DC102" s="380"/>
      <c r="DD102" s="381"/>
      <c r="DE102" s="398">
        <v>8</v>
      </c>
      <c r="DF102" s="366">
        <v>3</v>
      </c>
      <c r="DG102" s="416"/>
      <c r="DH102" s="411"/>
      <c r="DI102" s="402"/>
      <c r="DJ102" s="366"/>
      <c r="DK102" s="416"/>
      <c r="DL102" s="411"/>
      <c r="DM102" s="424">
        <v>25</v>
      </c>
      <c r="DN102" s="424">
        <v>4</v>
      </c>
      <c r="DO102" s="424">
        <v>1</v>
      </c>
      <c r="DP102" s="425">
        <f t="shared" si="41"/>
        <v>135</v>
      </c>
      <c r="DQ102" s="427">
        <f t="shared" si="42"/>
        <v>0</v>
      </c>
      <c r="DR102" s="425">
        <f t="shared" si="43"/>
        <v>135</v>
      </c>
      <c r="DS102" s="163">
        <f t="shared" si="44"/>
        <v>18</v>
      </c>
      <c r="DT102" s="425">
        <f t="shared" si="45"/>
        <v>42.5</v>
      </c>
      <c r="DU102" s="427">
        <f t="shared" si="46"/>
        <v>0</v>
      </c>
      <c r="DV102" s="427">
        <f t="shared" si="47"/>
        <v>42.5</v>
      </c>
      <c r="DW102" s="427">
        <f t="shared" si="48"/>
        <v>29</v>
      </c>
      <c r="DX102" s="427">
        <f t="shared" si="49"/>
        <v>0</v>
      </c>
      <c r="DY102" s="427">
        <f t="shared" si="50"/>
        <v>9</v>
      </c>
      <c r="DZ102" s="427">
        <f t="shared" si="51"/>
        <v>0</v>
      </c>
      <c r="EA102" s="428">
        <f t="shared" si="52"/>
        <v>19</v>
      </c>
      <c r="EB102" s="429">
        <f t="shared" si="53"/>
        <v>42.5</v>
      </c>
      <c r="EC102" s="429">
        <f t="shared" si="54"/>
        <v>0</v>
      </c>
      <c r="ED102" s="429">
        <f t="shared" si="55"/>
        <v>29</v>
      </c>
      <c r="EE102" s="429">
        <f t="shared" si="56"/>
        <v>0</v>
      </c>
      <c r="EF102" s="429">
        <f t="shared" si="57"/>
        <v>9</v>
      </c>
      <c r="EG102" s="429">
        <f t="shared" si="58"/>
        <v>0</v>
      </c>
      <c r="EH102" s="441"/>
      <c r="EJ102" s="443">
        <v>103</v>
      </c>
      <c r="EK102" s="451" t="s">
        <v>302</v>
      </c>
      <c r="EL102" s="472" t="s">
        <v>216</v>
      </c>
      <c r="EM102" s="450">
        <v>390000</v>
      </c>
      <c r="EN102" s="447">
        <f t="shared" si="59"/>
        <v>15000</v>
      </c>
      <c r="EO102" s="453">
        <v>0</v>
      </c>
      <c r="EP102" s="454">
        <v>0</v>
      </c>
      <c r="EQ102" s="455">
        <v>0</v>
      </c>
      <c r="ER102" s="455">
        <v>0</v>
      </c>
      <c r="ES102" s="456">
        <f t="shared" si="60"/>
        <v>15000</v>
      </c>
      <c r="ET102" s="456">
        <f t="shared" si="61"/>
        <v>19</v>
      </c>
      <c r="EU102" s="456">
        <f t="shared" si="62"/>
        <v>42.5</v>
      </c>
      <c r="EV102" s="456">
        <f t="shared" si="63"/>
        <v>0</v>
      </c>
      <c r="EW102" s="456">
        <f t="shared" si="64"/>
        <v>29</v>
      </c>
      <c r="EX102" s="456">
        <f t="shared" si="65"/>
        <v>0</v>
      </c>
      <c r="EY102" s="460">
        <f t="shared" si="66"/>
        <v>9</v>
      </c>
      <c r="EZ102" s="460">
        <f t="shared" si="67"/>
        <v>0</v>
      </c>
      <c r="FA102" s="447">
        <f t="shared" si="68"/>
        <v>279521.5</v>
      </c>
      <c r="FB102" s="447">
        <v>0</v>
      </c>
      <c r="FC102" s="447">
        <f t="shared" si="69"/>
        <v>564521.5</v>
      </c>
      <c r="FD102" s="447">
        <f t="shared" si="70"/>
        <v>508069.35</v>
      </c>
      <c r="FE102" s="447">
        <f t="shared" si="71"/>
        <v>19045.547999999999</v>
      </c>
      <c r="FF102" s="447">
        <f t="shared" si="72"/>
        <v>56452.15</v>
      </c>
      <c r="FG102" s="463">
        <v>100000</v>
      </c>
      <c r="FH102" s="447">
        <f t="shared" si="73"/>
        <v>175497.7</v>
      </c>
      <c r="FI102" s="447">
        <v>0</v>
      </c>
      <c r="FJ102" s="447">
        <f t="shared" si="74"/>
        <v>389023.8</v>
      </c>
      <c r="FK102" s="464"/>
      <c r="FL102" s="447">
        <f t="shared" si="75"/>
        <v>22580.86</v>
      </c>
      <c r="FM102" s="447">
        <f t="shared" si="76"/>
        <v>2822.61</v>
      </c>
      <c r="FN102" s="447">
        <f t="shared" si="77"/>
        <v>56452.15</v>
      </c>
      <c r="FO102" s="447">
        <f t="shared" si="78"/>
        <v>81855.62</v>
      </c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</row>
    <row r="103" spans="1:463" ht="22.5" customHeight="1">
      <c r="A103" s="360">
        <v>95</v>
      </c>
      <c r="B103" s="361">
        <v>5</v>
      </c>
      <c r="C103" s="362" t="s">
        <v>303</v>
      </c>
      <c r="D103" s="363" t="s">
        <v>304</v>
      </c>
      <c r="E103" s="469" t="s">
        <v>190</v>
      </c>
      <c r="F103" s="367">
        <v>325000</v>
      </c>
      <c r="G103" s="365">
        <v>8</v>
      </c>
      <c r="H103" s="366">
        <v>1</v>
      </c>
      <c r="I103" s="373"/>
      <c r="J103" s="374"/>
      <c r="K103" s="375">
        <v>8</v>
      </c>
      <c r="L103" s="366">
        <v>1</v>
      </c>
      <c r="M103" s="373"/>
      <c r="N103" s="374"/>
      <c r="O103" s="375">
        <v>8</v>
      </c>
      <c r="P103" s="366">
        <v>4</v>
      </c>
      <c r="Q103" s="373"/>
      <c r="R103" s="374"/>
      <c r="S103" s="375">
        <v>8</v>
      </c>
      <c r="T103" s="366">
        <v>1</v>
      </c>
      <c r="U103" s="373"/>
      <c r="V103" s="374"/>
      <c r="W103" s="375">
        <v>8</v>
      </c>
      <c r="X103" s="366">
        <v>2</v>
      </c>
      <c r="Y103" s="373"/>
      <c r="Z103" s="374"/>
      <c r="AA103" s="375">
        <v>5</v>
      </c>
      <c r="AB103" s="366">
        <v>7</v>
      </c>
      <c r="AC103" s="373"/>
      <c r="AD103" s="382"/>
      <c r="AE103" s="380">
        <v>11</v>
      </c>
      <c r="AF103" s="381"/>
      <c r="AG103" s="365">
        <v>8</v>
      </c>
      <c r="AH103" s="366">
        <v>4</v>
      </c>
      <c r="AI103" s="373"/>
      <c r="AJ103" s="374"/>
      <c r="AK103" s="375"/>
      <c r="AL103" s="366"/>
      <c r="AM103" s="373"/>
      <c r="AN103" s="374"/>
      <c r="AO103" s="375">
        <v>8</v>
      </c>
      <c r="AP103" s="366">
        <v>2</v>
      </c>
      <c r="AQ103" s="373"/>
      <c r="AR103" s="374"/>
      <c r="AS103" s="375">
        <v>8</v>
      </c>
      <c r="AT103" s="366">
        <v>1</v>
      </c>
      <c r="AU103" s="373"/>
      <c r="AV103" s="374"/>
      <c r="AW103" s="375">
        <v>8</v>
      </c>
      <c r="AX103" s="366">
        <v>1</v>
      </c>
      <c r="AY103" s="373"/>
      <c r="AZ103" s="374"/>
      <c r="BA103" s="375">
        <v>5</v>
      </c>
      <c r="BB103" s="366">
        <v>4</v>
      </c>
      <c r="BC103" s="373"/>
      <c r="BD103" s="382"/>
      <c r="BE103" s="380">
        <v>9</v>
      </c>
      <c r="BF103" s="381"/>
      <c r="BG103" s="365"/>
      <c r="BH103" s="366"/>
      <c r="BI103" s="373"/>
      <c r="BJ103" s="374"/>
      <c r="BK103" s="375"/>
      <c r="BL103" s="366"/>
      <c r="BM103" s="373"/>
      <c r="BN103" s="374"/>
      <c r="BO103" s="375"/>
      <c r="BP103" s="366"/>
      <c r="BQ103" s="373"/>
      <c r="BR103" s="374"/>
      <c r="BS103" s="375"/>
      <c r="BT103" s="366"/>
      <c r="BU103" s="373"/>
      <c r="BV103" s="374"/>
      <c r="BW103" s="388"/>
      <c r="BX103" s="389"/>
      <c r="BY103" s="375">
        <v>5</v>
      </c>
      <c r="BZ103" s="366">
        <v>7</v>
      </c>
      <c r="CA103" s="373"/>
      <c r="CB103" s="382"/>
      <c r="CC103" s="380">
        <v>11</v>
      </c>
      <c r="CD103" s="381"/>
      <c r="CE103" s="398">
        <v>8</v>
      </c>
      <c r="CF103" s="366">
        <v>1</v>
      </c>
      <c r="CG103" s="373"/>
      <c r="CH103" s="399"/>
      <c r="CI103" s="365">
        <v>8</v>
      </c>
      <c r="CJ103" s="366">
        <v>1</v>
      </c>
      <c r="CK103" s="373"/>
      <c r="CL103" s="374"/>
      <c r="CM103" s="375">
        <v>8</v>
      </c>
      <c r="CN103" s="366">
        <v>4</v>
      </c>
      <c r="CO103" s="373"/>
      <c r="CP103" s="382"/>
      <c r="CQ103" s="402">
        <v>8</v>
      </c>
      <c r="CR103" s="366">
        <v>3</v>
      </c>
      <c r="CS103" s="408"/>
      <c r="CT103" s="409"/>
      <c r="CU103" s="402">
        <v>8</v>
      </c>
      <c r="CV103" s="366">
        <v>4</v>
      </c>
      <c r="CW103" s="410"/>
      <c r="CX103" s="411"/>
      <c r="CY103" s="402">
        <v>5</v>
      </c>
      <c r="CZ103" s="366">
        <v>4</v>
      </c>
      <c r="DA103" s="415"/>
      <c r="DB103" s="411"/>
      <c r="DC103" s="380">
        <v>9</v>
      </c>
      <c r="DD103" s="381"/>
      <c r="DE103" s="398">
        <v>8</v>
      </c>
      <c r="DF103" s="366">
        <v>1</v>
      </c>
      <c r="DG103" s="416"/>
      <c r="DH103" s="411"/>
      <c r="DI103" s="402">
        <v>8</v>
      </c>
      <c r="DJ103" s="366">
        <v>1</v>
      </c>
      <c r="DK103" s="416"/>
      <c r="DL103" s="411"/>
      <c r="DM103" s="424">
        <v>25</v>
      </c>
      <c r="DN103" s="424">
        <v>4</v>
      </c>
      <c r="DO103" s="424">
        <v>1</v>
      </c>
      <c r="DP103" s="425">
        <f t="shared" si="41"/>
        <v>148</v>
      </c>
      <c r="DQ103" s="427">
        <f t="shared" si="42"/>
        <v>0</v>
      </c>
      <c r="DR103" s="425">
        <f t="shared" si="43"/>
        <v>148</v>
      </c>
      <c r="DS103" s="163">
        <f t="shared" si="44"/>
        <v>20</v>
      </c>
      <c r="DT103" s="425">
        <f t="shared" si="45"/>
        <v>54</v>
      </c>
      <c r="DU103" s="427">
        <f t="shared" si="46"/>
        <v>0</v>
      </c>
      <c r="DV103" s="427">
        <f t="shared" si="47"/>
        <v>54</v>
      </c>
      <c r="DW103" s="427">
        <f t="shared" si="48"/>
        <v>40</v>
      </c>
      <c r="DX103" s="427">
        <f t="shared" si="49"/>
        <v>0</v>
      </c>
      <c r="DY103" s="427">
        <f t="shared" si="50"/>
        <v>0</v>
      </c>
      <c r="DZ103" s="427">
        <f t="shared" si="51"/>
        <v>0</v>
      </c>
      <c r="EA103" s="428">
        <f t="shared" si="52"/>
        <v>21</v>
      </c>
      <c r="EB103" s="429">
        <f t="shared" si="53"/>
        <v>54</v>
      </c>
      <c r="EC103" s="429">
        <f t="shared" si="54"/>
        <v>0</v>
      </c>
      <c r="ED103" s="429">
        <f t="shared" si="55"/>
        <v>40</v>
      </c>
      <c r="EE103" s="429">
        <f t="shared" si="56"/>
        <v>0</v>
      </c>
      <c r="EF103" s="429">
        <f t="shared" si="57"/>
        <v>0</v>
      </c>
      <c r="EG103" s="429">
        <f t="shared" si="58"/>
        <v>0</v>
      </c>
      <c r="EH103" s="441"/>
      <c r="EJ103" s="443">
        <v>104</v>
      </c>
      <c r="EK103" s="451" t="s">
        <v>303</v>
      </c>
      <c r="EL103" s="472" t="s">
        <v>304</v>
      </c>
      <c r="EM103" s="450">
        <v>325000</v>
      </c>
      <c r="EN103" s="447">
        <f t="shared" si="59"/>
        <v>12500</v>
      </c>
      <c r="EO103" s="453">
        <v>0</v>
      </c>
      <c r="EP103" s="454">
        <v>0</v>
      </c>
      <c r="EQ103" s="455">
        <v>0</v>
      </c>
      <c r="ER103" s="455">
        <v>0</v>
      </c>
      <c r="ES103" s="456">
        <f t="shared" si="60"/>
        <v>12500</v>
      </c>
      <c r="ET103" s="456">
        <f t="shared" si="61"/>
        <v>21</v>
      </c>
      <c r="EU103" s="456">
        <f t="shared" si="62"/>
        <v>54</v>
      </c>
      <c r="EV103" s="456">
        <f t="shared" si="63"/>
        <v>0</v>
      </c>
      <c r="EW103" s="456">
        <f t="shared" si="64"/>
        <v>40</v>
      </c>
      <c r="EX103" s="456">
        <f t="shared" si="65"/>
        <v>0</v>
      </c>
      <c r="EY103" s="460">
        <f t="shared" si="66"/>
        <v>0</v>
      </c>
      <c r="EZ103" s="460">
        <f t="shared" si="67"/>
        <v>0</v>
      </c>
      <c r="FA103" s="447">
        <f t="shared" si="68"/>
        <v>268353.98</v>
      </c>
      <c r="FB103" s="447">
        <v>0</v>
      </c>
      <c r="FC103" s="447">
        <f t="shared" si="69"/>
        <v>530853.98</v>
      </c>
      <c r="FD103" s="447">
        <f t="shared" si="70"/>
        <v>477768.57999999996</v>
      </c>
      <c r="FE103" s="447">
        <f t="shared" si="71"/>
        <v>16621.486399999998</v>
      </c>
      <c r="FF103" s="447">
        <f t="shared" si="72"/>
        <v>53085.4</v>
      </c>
      <c r="FG103" s="463">
        <v>100000</v>
      </c>
      <c r="FH103" s="447">
        <f t="shared" si="73"/>
        <v>169706.89</v>
      </c>
      <c r="FI103" s="447">
        <v>0</v>
      </c>
      <c r="FJ103" s="447">
        <f t="shared" si="74"/>
        <v>361147.09</v>
      </c>
      <c r="FK103" s="464"/>
      <c r="FL103" s="447">
        <f t="shared" si="75"/>
        <v>21234.16</v>
      </c>
      <c r="FM103" s="447">
        <f t="shared" si="76"/>
        <v>2654.27</v>
      </c>
      <c r="FN103" s="447">
        <f t="shared" si="77"/>
        <v>53085.4</v>
      </c>
      <c r="FO103" s="447">
        <f t="shared" si="78"/>
        <v>76973.83</v>
      </c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</row>
    <row r="104" spans="1:463" ht="22.5" customHeight="1">
      <c r="A104" s="360">
        <v>96</v>
      </c>
      <c r="B104" s="361">
        <v>6</v>
      </c>
      <c r="C104" s="362" t="s">
        <v>305</v>
      </c>
      <c r="D104" s="363" t="s">
        <v>304</v>
      </c>
      <c r="E104" s="469" t="s">
        <v>190</v>
      </c>
      <c r="F104" s="367">
        <v>377000</v>
      </c>
      <c r="G104" s="365">
        <v>8</v>
      </c>
      <c r="H104" s="366">
        <v>1</v>
      </c>
      <c r="I104" s="373"/>
      <c r="J104" s="374"/>
      <c r="K104" s="375">
        <v>8</v>
      </c>
      <c r="L104" s="366">
        <v>1</v>
      </c>
      <c r="M104" s="373"/>
      <c r="N104" s="374"/>
      <c r="O104" s="375">
        <v>8</v>
      </c>
      <c r="P104" s="366">
        <v>6</v>
      </c>
      <c r="Q104" s="373"/>
      <c r="R104" s="374"/>
      <c r="S104" s="375">
        <v>8</v>
      </c>
      <c r="T104" s="366">
        <v>6</v>
      </c>
      <c r="U104" s="373"/>
      <c r="V104" s="374"/>
      <c r="W104" s="375">
        <v>8</v>
      </c>
      <c r="X104" s="366">
        <v>6</v>
      </c>
      <c r="Y104" s="373"/>
      <c r="Z104" s="374"/>
      <c r="AA104" s="375">
        <v>5</v>
      </c>
      <c r="AB104" s="366">
        <v>9</v>
      </c>
      <c r="AC104" s="373"/>
      <c r="AD104" s="382"/>
      <c r="AE104" s="380">
        <v>14</v>
      </c>
      <c r="AF104" s="381"/>
      <c r="AG104" s="365">
        <v>8</v>
      </c>
      <c r="AH104" s="366">
        <v>6</v>
      </c>
      <c r="AI104" s="373"/>
      <c r="AJ104" s="374"/>
      <c r="AK104" s="375">
        <v>8</v>
      </c>
      <c r="AL104" s="366">
        <v>1</v>
      </c>
      <c r="AM104" s="373"/>
      <c r="AN104" s="374"/>
      <c r="AO104" s="375">
        <v>8</v>
      </c>
      <c r="AP104" s="366">
        <v>2</v>
      </c>
      <c r="AQ104" s="373"/>
      <c r="AR104" s="374"/>
      <c r="AS104" s="375">
        <v>8</v>
      </c>
      <c r="AT104" s="366">
        <v>2</v>
      </c>
      <c r="AU104" s="373"/>
      <c r="AV104" s="374"/>
      <c r="AW104" s="375">
        <v>8</v>
      </c>
      <c r="AX104" s="366">
        <v>1</v>
      </c>
      <c r="AY104" s="373"/>
      <c r="AZ104" s="374"/>
      <c r="BA104" s="375">
        <v>5</v>
      </c>
      <c r="BB104" s="366">
        <v>5</v>
      </c>
      <c r="BC104" s="373"/>
      <c r="BD104" s="382"/>
      <c r="BE104" s="380">
        <v>1</v>
      </c>
      <c r="BF104" s="381"/>
      <c r="BG104" s="365">
        <v>8</v>
      </c>
      <c r="BH104" s="366">
        <v>1</v>
      </c>
      <c r="BI104" s="373"/>
      <c r="BJ104" s="374"/>
      <c r="BK104" s="375">
        <v>8</v>
      </c>
      <c r="BL104" s="366">
        <v>1</v>
      </c>
      <c r="BM104" s="373"/>
      <c r="BN104" s="374"/>
      <c r="BO104" s="375">
        <v>8</v>
      </c>
      <c r="BP104" s="366">
        <v>1</v>
      </c>
      <c r="BQ104" s="373"/>
      <c r="BR104" s="374"/>
      <c r="BS104" s="375">
        <v>8</v>
      </c>
      <c r="BT104" s="366">
        <v>1</v>
      </c>
      <c r="BU104" s="373"/>
      <c r="BV104" s="374"/>
      <c r="BW104" s="388">
        <v>5</v>
      </c>
      <c r="BX104" s="389"/>
      <c r="BY104" s="375"/>
      <c r="BZ104" s="366"/>
      <c r="CA104" s="373"/>
      <c r="CB104" s="382"/>
      <c r="CC104" s="380">
        <v>8</v>
      </c>
      <c r="CD104" s="381"/>
      <c r="CE104" s="398">
        <v>8</v>
      </c>
      <c r="CF104" s="366">
        <v>2</v>
      </c>
      <c r="CG104" s="373"/>
      <c r="CH104" s="399"/>
      <c r="CI104" s="365">
        <v>8</v>
      </c>
      <c r="CJ104" s="366">
        <v>3</v>
      </c>
      <c r="CK104" s="373"/>
      <c r="CL104" s="374"/>
      <c r="CM104" s="375">
        <v>8</v>
      </c>
      <c r="CN104" s="366">
        <v>3</v>
      </c>
      <c r="CO104" s="373"/>
      <c r="CP104" s="382"/>
      <c r="CQ104" s="402">
        <v>8</v>
      </c>
      <c r="CR104" s="366">
        <v>3</v>
      </c>
      <c r="CS104" s="408"/>
      <c r="CT104" s="409"/>
      <c r="CU104" s="402">
        <v>8</v>
      </c>
      <c r="CV104" s="366">
        <v>3</v>
      </c>
      <c r="CW104" s="410"/>
      <c r="CX104" s="411"/>
      <c r="CY104" s="402">
        <v>5</v>
      </c>
      <c r="CZ104" s="366">
        <v>7</v>
      </c>
      <c r="DA104" s="415"/>
      <c r="DB104" s="411"/>
      <c r="DC104" s="380">
        <v>11</v>
      </c>
      <c r="DD104" s="381"/>
      <c r="DE104" s="398">
        <v>8</v>
      </c>
      <c r="DF104" s="366">
        <v>2</v>
      </c>
      <c r="DG104" s="416"/>
      <c r="DH104" s="411"/>
      <c r="DI104" s="402">
        <v>8</v>
      </c>
      <c r="DJ104" s="366">
        <v>2</v>
      </c>
      <c r="DK104" s="416"/>
      <c r="DL104" s="411"/>
      <c r="DM104" s="424">
        <v>25</v>
      </c>
      <c r="DN104" s="424">
        <v>4</v>
      </c>
      <c r="DO104" s="424">
        <v>1</v>
      </c>
      <c r="DP104" s="425">
        <f t="shared" si="41"/>
        <v>183</v>
      </c>
      <c r="DQ104" s="427">
        <f t="shared" si="42"/>
        <v>0</v>
      </c>
      <c r="DR104" s="425">
        <f t="shared" si="43"/>
        <v>183</v>
      </c>
      <c r="DS104" s="163">
        <f t="shared" si="44"/>
        <v>24</v>
      </c>
      <c r="DT104" s="425">
        <f t="shared" si="45"/>
        <v>75</v>
      </c>
      <c r="DU104" s="427">
        <f t="shared" si="46"/>
        <v>0</v>
      </c>
      <c r="DV104" s="427">
        <f t="shared" si="47"/>
        <v>75</v>
      </c>
      <c r="DW104" s="427">
        <f t="shared" si="48"/>
        <v>34</v>
      </c>
      <c r="DX104" s="427">
        <f t="shared" si="49"/>
        <v>0</v>
      </c>
      <c r="DY104" s="427">
        <f t="shared" si="50"/>
        <v>5</v>
      </c>
      <c r="DZ104" s="427">
        <f t="shared" si="51"/>
        <v>0</v>
      </c>
      <c r="EA104" s="428">
        <f t="shared" si="52"/>
        <v>25</v>
      </c>
      <c r="EB104" s="429">
        <f t="shared" si="53"/>
        <v>75</v>
      </c>
      <c r="EC104" s="429">
        <f t="shared" si="54"/>
        <v>0</v>
      </c>
      <c r="ED104" s="429">
        <f t="shared" si="55"/>
        <v>34</v>
      </c>
      <c r="EE104" s="429">
        <f t="shared" si="56"/>
        <v>0</v>
      </c>
      <c r="EF104" s="429">
        <f t="shared" si="57"/>
        <v>5</v>
      </c>
      <c r="EG104" s="429">
        <f t="shared" si="58"/>
        <v>0</v>
      </c>
      <c r="EH104" s="441"/>
      <c r="EJ104" s="443">
        <v>105</v>
      </c>
      <c r="EK104" s="451" t="s">
        <v>305</v>
      </c>
      <c r="EL104" s="472" t="s">
        <v>304</v>
      </c>
      <c r="EM104" s="450">
        <v>377000</v>
      </c>
      <c r="EN104" s="447">
        <f t="shared" si="59"/>
        <v>14500</v>
      </c>
      <c r="EO104" s="453">
        <v>0</v>
      </c>
      <c r="EP104" s="454">
        <v>0</v>
      </c>
      <c r="EQ104" s="455">
        <v>0</v>
      </c>
      <c r="ER104" s="455">
        <v>0</v>
      </c>
      <c r="ES104" s="456">
        <f t="shared" si="60"/>
        <v>14500</v>
      </c>
      <c r="ET104" s="456">
        <f t="shared" si="61"/>
        <v>25</v>
      </c>
      <c r="EU104" s="456">
        <f t="shared" si="62"/>
        <v>75</v>
      </c>
      <c r="EV104" s="456">
        <f t="shared" si="63"/>
        <v>0</v>
      </c>
      <c r="EW104" s="456">
        <f t="shared" si="64"/>
        <v>34</v>
      </c>
      <c r="EX104" s="456">
        <f t="shared" si="65"/>
        <v>0</v>
      </c>
      <c r="EY104" s="460">
        <f t="shared" si="66"/>
        <v>5</v>
      </c>
      <c r="EZ104" s="460">
        <f t="shared" si="67"/>
        <v>0</v>
      </c>
      <c r="FA104" s="447">
        <f t="shared" si="68"/>
        <v>368328.33</v>
      </c>
      <c r="FB104" s="447">
        <v>0</v>
      </c>
      <c r="FC104" s="447">
        <f t="shared" si="69"/>
        <v>730828.33</v>
      </c>
      <c r="FD104" s="447">
        <f t="shared" si="70"/>
        <v>657745.5</v>
      </c>
      <c r="FE104" s="447">
        <f t="shared" si="71"/>
        <v>47549.100000000006</v>
      </c>
      <c r="FF104" s="447">
        <f t="shared" si="72"/>
        <v>73082.83</v>
      </c>
      <c r="FG104" s="463">
        <v>100000</v>
      </c>
      <c r="FH104" s="447">
        <f t="shared" si="73"/>
        <v>220631.93</v>
      </c>
      <c r="FI104" s="447">
        <v>0</v>
      </c>
      <c r="FJ104" s="447">
        <f t="shared" si="74"/>
        <v>510196.4</v>
      </c>
      <c r="FK104" s="464"/>
      <c r="FL104" s="447">
        <f t="shared" si="75"/>
        <v>29233.13</v>
      </c>
      <c r="FM104" s="447">
        <f t="shared" si="76"/>
        <v>3654.14</v>
      </c>
      <c r="FN104" s="447">
        <f t="shared" si="77"/>
        <v>73082.83</v>
      </c>
      <c r="FO104" s="447">
        <f t="shared" si="78"/>
        <v>105970.1</v>
      </c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</row>
    <row r="105" spans="1:463" ht="22.5" customHeight="1">
      <c r="A105" s="360">
        <v>97</v>
      </c>
      <c r="B105" s="361">
        <v>7</v>
      </c>
      <c r="C105" s="362" t="s">
        <v>306</v>
      </c>
      <c r="D105" s="363" t="s">
        <v>304</v>
      </c>
      <c r="E105" s="469" t="s">
        <v>190</v>
      </c>
      <c r="F105" s="367">
        <v>351000</v>
      </c>
      <c r="G105" s="365">
        <v>8</v>
      </c>
      <c r="H105" s="366">
        <v>2</v>
      </c>
      <c r="I105" s="373"/>
      <c r="J105" s="374"/>
      <c r="K105" s="375">
        <v>8</v>
      </c>
      <c r="L105" s="366"/>
      <c r="M105" s="373"/>
      <c r="N105" s="374"/>
      <c r="O105" s="375">
        <v>8</v>
      </c>
      <c r="P105" s="366"/>
      <c r="Q105" s="373"/>
      <c r="R105" s="374"/>
      <c r="S105" s="375">
        <v>8</v>
      </c>
      <c r="T105" s="366"/>
      <c r="U105" s="373"/>
      <c r="V105" s="374"/>
      <c r="W105" s="375">
        <v>8</v>
      </c>
      <c r="X105" s="366">
        <v>1</v>
      </c>
      <c r="Y105" s="373"/>
      <c r="Z105" s="374"/>
      <c r="AA105" s="375">
        <v>5</v>
      </c>
      <c r="AB105" s="366">
        <v>5</v>
      </c>
      <c r="AC105" s="373"/>
      <c r="AD105" s="382"/>
      <c r="AE105" s="380">
        <v>10</v>
      </c>
      <c r="AF105" s="381"/>
      <c r="AG105" s="365">
        <v>8</v>
      </c>
      <c r="AH105" s="366">
        <v>1</v>
      </c>
      <c r="AI105" s="373"/>
      <c r="AJ105" s="374"/>
      <c r="AK105" s="375">
        <v>8</v>
      </c>
      <c r="AL105" s="366">
        <v>2</v>
      </c>
      <c r="AM105" s="373"/>
      <c r="AN105" s="374"/>
      <c r="AO105" s="375">
        <v>8</v>
      </c>
      <c r="AP105" s="366">
        <v>3</v>
      </c>
      <c r="AQ105" s="373"/>
      <c r="AR105" s="374"/>
      <c r="AS105" s="375">
        <v>8</v>
      </c>
      <c r="AT105" s="366">
        <v>3</v>
      </c>
      <c r="AU105" s="373"/>
      <c r="AV105" s="374"/>
      <c r="AW105" s="375">
        <v>8</v>
      </c>
      <c r="AX105" s="366"/>
      <c r="AY105" s="373"/>
      <c r="AZ105" s="374"/>
      <c r="BA105" s="375">
        <v>5</v>
      </c>
      <c r="BB105" s="366">
        <v>4</v>
      </c>
      <c r="BC105" s="373"/>
      <c r="BD105" s="382"/>
      <c r="BE105" s="380">
        <v>8</v>
      </c>
      <c r="BF105" s="381"/>
      <c r="BG105" s="365">
        <v>8</v>
      </c>
      <c r="BH105" s="366"/>
      <c r="BI105" s="373"/>
      <c r="BJ105" s="374"/>
      <c r="BK105" s="375"/>
      <c r="BL105" s="366"/>
      <c r="BM105" s="373"/>
      <c r="BN105" s="374"/>
      <c r="BO105" s="375">
        <v>8</v>
      </c>
      <c r="BP105" s="366"/>
      <c r="BQ105" s="373"/>
      <c r="BR105" s="374"/>
      <c r="BS105" s="375">
        <v>8</v>
      </c>
      <c r="BT105" s="366"/>
      <c r="BU105" s="373"/>
      <c r="BV105" s="374"/>
      <c r="BW105" s="388">
        <v>8</v>
      </c>
      <c r="BX105" s="389"/>
      <c r="BY105" s="375">
        <v>5</v>
      </c>
      <c r="BZ105" s="366">
        <v>4</v>
      </c>
      <c r="CA105" s="373"/>
      <c r="CB105" s="382"/>
      <c r="CC105" s="380">
        <v>9</v>
      </c>
      <c r="CD105" s="381"/>
      <c r="CE105" s="398">
        <v>8</v>
      </c>
      <c r="CF105" s="366"/>
      <c r="CG105" s="373"/>
      <c r="CH105" s="399"/>
      <c r="CI105" s="365">
        <v>8</v>
      </c>
      <c r="CJ105" s="366"/>
      <c r="CK105" s="373"/>
      <c r="CL105" s="374"/>
      <c r="CM105" s="375">
        <v>8</v>
      </c>
      <c r="CN105" s="366">
        <v>1</v>
      </c>
      <c r="CO105" s="373"/>
      <c r="CP105" s="382"/>
      <c r="CQ105" s="402">
        <v>8</v>
      </c>
      <c r="CR105" s="366">
        <v>1</v>
      </c>
      <c r="CS105" s="408"/>
      <c r="CT105" s="409"/>
      <c r="CU105" s="402">
        <v>8</v>
      </c>
      <c r="CV105" s="366">
        <v>1</v>
      </c>
      <c r="CW105" s="410"/>
      <c r="CX105" s="411"/>
      <c r="CY105" s="402">
        <v>5</v>
      </c>
      <c r="CZ105" s="366">
        <v>4</v>
      </c>
      <c r="DA105" s="415"/>
      <c r="DB105" s="411"/>
      <c r="DC105" s="380">
        <v>9</v>
      </c>
      <c r="DD105" s="381"/>
      <c r="DE105" s="398">
        <v>8</v>
      </c>
      <c r="DF105" s="366"/>
      <c r="DG105" s="416"/>
      <c r="DH105" s="411"/>
      <c r="DI105" s="402">
        <v>8</v>
      </c>
      <c r="DJ105" s="366">
        <v>1</v>
      </c>
      <c r="DK105" s="416"/>
      <c r="DL105" s="411"/>
      <c r="DM105" s="424">
        <v>25</v>
      </c>
      <c r="DN105" s="424">
        <v>4</v>
      </c>
      <c r="DO105" s="424">
        <v>1</v>
      </c>
      <c r="DP105" s="425">
        <f t="shared" si="41"/>
        <v>180</v>
      </c>
      <c r="DQ105" s="427">
        <f t="shared" si="42"/>
        <v>0</v>
      </c>
      <c r="DR105" s="425">
        <f t="shared" si="43"/>
        <v>180</v>
      </c>
      <c r="DS105" s="163">
        <f t="shared" si="44"/>
        <v>24</v>
      </c>
      <c r="DT105" s="425">
        <f t="shared" si="45"/>
        <v>33</v>
      </c>
      <c r="DU105" s="427">
        <f t="shared" si="46"/>
        <v>0</v>
      </c>
      <c r="DV105" s="427">
        <f t="shared" si="47"/>
        <v>33</v>
      </c>
      <c r="DW105" s="427">
        <f t="shared" si="48"/>
        <v>36</v>
      </c>
      <c r="DX105" s="427">
        <f t="shared" si="49"/>
        <v>0</v>
      </c>
      <c r="DY105" s="427">
        <f t="shared" si="50"/>
        <v>8</v>
      </c>
      <c r="DZ105" s="427">
        <f t="shared" si="51"/>
        <v>0</v>
      </c>
      <c r="EA105" s="428">
        <f t="shared" si="52"/>
        <v>25</v>
      </c>
      <c r="EB105" s="429">
        <f t="shared" si="53"/>
        <v>33</v>
      </c>
      <c r="EC105" s="429">
        <f t="shared" si="54"/>
        <v>0</v>
      </c>
      <c r="ED105" s="429">
        <f t="shared" si="55"/>
        <v>36</v>
      </c>
      <c r="EE105" s="429">
        <f t="shared" si="56"/>
        <v>0</v>
      </c>
      <c r="EF105" s="429">
        <f t="shared" si="57"/>
        <v>8</v>
      </c>
      <c r="EG105" s="429">
        <f t="shared" si="58"/>
        <v>0</v>
      </c>
      <c r="EH105" s="441"/>
      <c r="EJ105" s="443">
        <v>106</v>
      </c>
      <c r="EK105" s="451" t="s">
        <v>306</v>
      </c>
      <c r="EL105" s="472" t="s">
        <v>304</v>
      </c>
      <c r="EM105" s="450">
        <v>351000</v>
      </c>
      <c r="EN105" s="447">
        <f t="shared" si="59"/>
        <v>13500</v>
      </c>
      <c r="EO105" s="453">
        <v>0</v>
      </c>
      <c r="EP105" s="454">
        <v>0</v>
      </c>
      <c r="EQ105" s="455">
        <v>0</v>
      </c>
      <c r="ER105" s="455">
        <v>0</v>
      </c>
      <c r="ES105" s="456">
        <f t="shared" si="60"/>
        <v>13500</v>
      </c>
      <c r="ET105" s="456">
        <f t="shared" si="61"/>
        <v>25</v>
      </c>
      <c r="EU105" s="456">
        <f t="shared" si="62"/>
        <v>33</v>
      </c>
      <c r="EV105" s="456">
        <f t="shared" si="63"/>
        <v>0</v>
      </c>
      <c r="EW105" s="456">
        <f t="shared" si="64"/>
        <v>36</v>
      </c>
      <c r="EX105" s="456">
        <f t="shared" si="65"/>
        <v>0</v>
      </c>
      <c r="EY105" s="460">
        <f t="shared" si="66"/>
        <v>8</v>
      </c>
      <c r="EZ105" s="460">
        <f t="shared" si="67"/>
        <v>0</v>
      </c>
      <c r="FA105" s="447">
        <f t="shared" si="68"/>
        <v>247519.04</v>
      </c>
      <c r="FB105" s="447">
        <v>0</v>
      </c>
      <c r="FC105" s="447">
        <f t="shared" si="69"/>
        <v>585019.04</v>
      </c>
      <c r="FD105" s="447">
        <f t="shared" si="70"/>
        <v>526517.14</v>
      </c>
      <c r="FE105" s="447">
        <f t="shared" si="71"/>
        <v>21303.428000000004</v>
      </c>
      <c r="FF105" s="447">
        <f t="shared" si="72"/>
        <v>58501.9</v>
      </c>
      <c r="FG105" s="463">
        <v>100000</v>
      </c>
      <c r="FH105" s="447">
        <f t="shared" si="73"/>
        <v>179805.33</v>
      </c>
      <c r="FI105" s="447">
        <v>0</v>
      </c>
      <c r="FJ105" s="447">
        <f t="shared" si="74"/>
        <v>405213.71</v>
      </c>
      <c r="FK105" s="464"/>
      <c r="FL105" s="447">
        <f t="shared" si="75"/>
        <v>23400.76</v>
      </c>
      <c r="FM105" s="447">
        <f t="shared" si="76"/>
        <v>2925.1</v>
      </c>
      <c r="FN105" s="447">
        <f t="shared" si="77"/>
        <v>58501.9</v>
      </c>
      <c r="FO105" s="447">
        <f t="shared" si="78"/>
        <v>84827.76</v>
      </c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</row>
    <row r="106" spans="1:463" ht="22.5" customHeight="1">
      <c r="A106" s="360">
        <v>98</v>
      </c>
      <c r="B106" s="361">
        <v>6</v>
      </c>
      <c r="C106" s="362" t="s">
        <v>307</v>
      </c>
      <c r="D106" s="363" t="s">
        <v>204</v>
      </c>
      <c r="E106" s="469" t="s">
        <v>190</v>
      </c>
      <c r="F106" s="367">
        <v>390000</v>
      </c>
      <c r="G106" s="365">
        <v>8</v>
      </c>
      <c r="H106" s="366">
        <v>3</v>
      </c>
      <c r="I106" s="373"/>
      <c r="J106" s="374"/>
      <c r="K106" s="375">
        <v>8</v>
      </c>
      <c r="L106" s="366">
        <v>3</v>
      </c>
      <c r="M106" s="373"/>
      <c r="N106" s="374"/>
      <c r="O106" s="375">
        <v>8</v>
      </c>
      <c r="P106" s="366">
        <v>3</v>
      </c>
      <c r="Q106" s="373"/>
      <c r="R106" s="374"/>
      <c r="S106" s="375">
        <v>8</v>
      </c>
      <c r="T106" s="366">
        <v>3</v>
      </c>
      <c r="U106" s="373"/>
      <c r="V106" s="374"/>
      <c r="W106" s="375">
        <v>8</v>
      </c>
      <c r="X106" s="366">
        <v>1</v>
      </c>
      <c r="Y106" s="373"/>
      <c r="Z106" s="374"/>
      <c r="AA106" s="375"/>
      <c r="AB106" s="366"/>
      <c r="AC106" s="373"/>
      <c r="AD106" s="382"/>
      <c r="AE106" s="380">
        <v>12</v>
      </c>
      <c r="AF106" s="381"/>
      <c r="AG106" s="365">
        <v>8</v>
      </c>
      <c r="AH106" s="366">
        <v>3</v>
      </c>
      <c r="AI106" s="373"/>
      <c r="AJ106" s="374"/>
      <c r="AK106" s="375">
        <v>8</v>
      </c>
      <c r="AL106" s="366">
        <v>3</v>
      </c>
      <c r="AM106" s="373"/>
      <c r="AN106" s="374"/>
      <c r="AO106" s="375">
        <v>8</v>
      </c>
      <c r="AP106" s="366">
        <v>3</v>
      </c>
      <c r="AQ106" s="373"/>
      <c r="AR106" s="374"/>
      <c r="AS106" s="375">
        <v>8</v>
      </c>
      <c r="AT106" s="366">
        <v>3</v>
      </c>
      <c r="AU106" s="373"/>
      <c r="AV106" s="374"/>
      <c r="AW106" s="375">
        <v>8</v>
      </c>
      <c r="AX106" s="366">
        <v>3</v>
      </c>
      <c r="AY106" s="373"/>
      <c r="AZ106" s="374"/>
      <c r="BA106" s="375">
        <v>5</v>
      </c>
      <c r="BB106" s="366">
        <v>6</v>
      </c>
      <c r="BC106" s="373"/>
      <c r="BD106" s="382"/>
      <c r="BE106" s="380">
        <v>9</v>
      </c>
      <c r="BF106" s="381"/>
      <c r="BG106" s="365">
        <v>8</v>
      </c>
      <c r="BH106" s="366">
        <v>3</v>
      </c>
      <c r="BI106" s="373"/>
      <c r="BJ106" s="374"/>
      <c r="BK106" s="375">
        <v>8</v>
      </c>
      <c r="BL106" s="366">
        <v>1</v>
      </c>
      <c r="BM106" s="373"/>
      <c r="BN106" s="374"/>
      <c r="BO106" s="375"/>
      <c r="BP106" s="366"/>
      <c r="BQ106" s="373"/>
      <c r="BR106" s="374"/>
      <c r="BS106" s="375"/>
      <c r="BT106" s="366"/>
      <c r="BU106" s="373"/>
      <c r="BV106" s="374"/>
      <c r="BW106" s="388"/>
      <c r="BX106" s="389"/>
      <c r="BY106" s="375">
        <v>5</v>
      </c>
      <c r="BZ106" s="366">
        <v>7</v>
      </c>
      <c r="CA106" s="373"/>
      <c r="CB106" s="382"/>
      <c r="CC106" s="380">
        <v>12</v>
      </c>
      <c r="CD106" s="381"/>
      <c r="CE106" s="398">
        <v>8</v>
      </c>
      <c r="CF106" s="366">
        <v>3</v>
      </c>
      <c r="CG106" s="373"/>
      <c r="CH106" s="399"/>
      <c r="CI106" s="365">
        <v>8</v>
      </c>
      <c r="CJ106" s="366">
        <v>3</v>
      </c>
      <c r="CK106" s="373"/>
      <c r="CL106" s="374"/>
      <c r="CM106" s="375">
        <v>8</v>
      </c>
      <c r="CN106" s="366">
        <v>3</v>
      </c>
      <c r="CO106" s="373"/>
      <c r="CP106" s="382"/>
      <c r="CQ106" s="402">
        <v>8</v>
      </c>
      <c r="CR106" s="366">
        <v>3</v>
      </c>
      <c r="CS106" s="408"/>
      <c r="CT106" s="409"/>
      <c r="CU106" s="402">
        <v>8</v>
      </c>
      <c r="CV106" s="366">
        <v>3</v>
      </c>
      <c r="CW106" s="410"/>
      <c r="CX106" s="411"/>
      <c r="CY106" s="402">
        <v>5</v>
      </c>
      <c r="CZ106" s="366">
        <v>6</v>
      </c>
      <c r="DA106" s="415"/>
      <c r="DB106" s="411"/>
      <c r="DC106" s="380">
        <v>11</v>
      </c>
      <c r="DD106" s="381"/>
      <c r="DE106" s="398"/>
      <c r="DF106" s="366"/>
      <c r="DG106" s="416"/>
      <c r="DH106" s="411"/>
      <c r="DI106" s="402">
        <v>8</v>
      </c>
      <c r="DJ106" s="366">
        <v>2</v>
      </c>
      <c r="DK106" s="416"/>
      <c r="DL106" s="411"/>
      <c r="DM106" s="424">
        <v>25</v>
      </c>
      <c r="DN106" s="424">
        <v>4</v>
      </c>
      <c r="DO106" s="424">
        <v>1</v>
      </c>
      <c r="DP106" s="425">
        <f t="shared" si="41"/>
        <v>159</v>
      </c>
      <c r="DQ106" s="427">
        <f t="shared" si="42"/>
        <v>0</v>
      </c>
      <c r="DR106" s="425">
        <f t="shared" si="43"/>
        <v>159</v>
      </c>
      <c r="DS106" s="163">
        <f t="shared" si="44"/>
        <v>21</v>
      </c>
      <c r="DT106" s="425">
        <f t="shared" si="45"/>
        <v>68</v>
      </c>
      <c r="DU106" s="427">
        <f t="shared" si="46"/>
        <v>0</v>
      </c>
      <c r="DV106" s="427">
        <f t="shared" si="47"/>
        <v>68</v>
      </c>
      <c r="DW106" s="427">
        <f t="shared" si="48"/>
        <v>44</v>
      </c>
      <c r="DX106" s="427">
        <f t="shared" si="49"/>
        <v>0</v>
      </c>
      <c r="DY106" s="427">
        <f t="shared" si="50"/>
        <v>0</v>
      </c>
      <c r="DZ106" s="427">
        <f t="shared" si="51"/>
        <v>0</v>
      </c>
      <c r="EA106" s="428">
        <f t="shared" si="52"/>
        <v>22</v>
      </c>
      <c r="EB106" s="429">
        <f t="shared" si="53"/>
        <v>68</v>
      </c>
      <c r="EC106" s="429">
        <f t="shared" si="54"/>
        <v>0</v>
      </c>
      <c r="ED106" s="429">
        <f t="shared" si="55"/>
        <v>44</v>
      </c>
      <c r="EE106" s="429">
        <f t="shared" si="56"/>
        <v>0</v>
      </c>
      <c r="EF106" s="429">
        <f t="shared" si="57"/>
        <v>0</v>
      </c>
      <c r="EG106" s="429">
        <f t="shared" si="58"/>
        <v>0</v>
      </c>
      <c r="EH106" s="441"/>
      <c r="EJ106" s="443">
        <v>107</v>
      </c>
      <c r="EK106" s="451" t="s">
        <v>307</v>
      </c>
      <c r="EL106" s="472" t="s">
        <v>204</v>
      </c>
      <c r="EM106" s="450">
        <v>390000</v>
      </c>
      <c r="EN106" s="447">
        <f t="shared" si="59"/>
        <v>15000</v>
      </c>
      <c r="EO106" s="453">
        <v>0</v>
      </c>
      <c r="EP106" s="454">
        <v>0</v>
      </c>
      <c r="EQ106" s="455">
        <v>0</v>
      </c>
      <c r="ER106" s="455">
        <v>0</v>
      </c>
      <c r="ES106" s="456">
        <f t="shared" si="60"/>
        <v>15000</v>
      </c>
      <c r="ET106" s="456">
        <f t="shared" si="61"/>
        <v>22</v>
      </c>
      <c r="EU106" s="456">
        <f t="shared" si="62"/>
        <v>68</v>
      </c>
      <c r="EV106" s="456">
        <f t="shared" si="63"/>
        <v>0</v>
      </c>
      <c r="EW106" s="456">
        <f t="shared" si="64"/>
        <v>44</v>
      </c>
      <c r="EX106" s="456">
        <f t="shared" si="65"/>
        <v>0</v>
      </c>
      <c r="EY106" s="460">
        <f t="shared" si="66"/>
        <v>0</v>
      </c>
      <c r="EZ106" s="460">
        <f t="shared" si="67"/>
        <v>0</v>
      </c>
      <c r="FA106" s="447">
        <f t="shared" si="68"/>
        <v>380029.23</v>
      </c>
      <c r="FB106" s="447">
        <v>0</v>
      </c>
      <c r="FC106" s="447">
        <f t="shared" si="69"/>
        <v>710029.23</v>
      </c>
      <c r="FD106" s="447">
        <f t="shared" si="70"/>
        <v>639026.30999999994</v>
      </c>
      <c r="FE106" s="447">
        <f t="shared" si="71"/>
        <v>43805.261999999988</v>
      </c>
      <c r="FF106" s="447">
        <f t="shared" si="72"/>
        <v>71002.92</v>
      </c>
      <c r="FG106" s="463">
        <v>0</v>
      </c>
      <c r="FH106" s="447">
        <f t="shared" si="73"/>
        <v>114808.18</v>
      </c>
      <c r="FI106" s="447">
        <v>0</v>
      </c>
      <c r="FJ106" s="447">
        <f t="shared" si="74"/>
        <v>595221.05000000005</v>
      </c>
      <c r="FK106" s="464"/>
      <c r="FL106" s="447">
        <f t="shared" si="75"/>
        <v>28401.17</v>
      </c>
      <c r="FM106" s="447">
        <f t="shared" si="76"/>
        <v>3550.15</v>
      </c>
      <c r="FN106" s="447">
        <f t="shared" si="77"/>
        <v>71002.92</v>
      </c>
      <c r="FO106" s="447">
        <f t="shared" si="78"/>
        <v>102954.23999999999</v>
      </c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</row>
    <row r="107" spans="1:463" ht="22.5" customHeight="1">
      <c r="A107" s="360">
        <v>99</v>
      </c>
      <c r="B107" s="361">
        <v>7</v>
      </c>
      <c r="C107" s="362" t="s">
        <v>308</v>
      </c>
      <c r="D107" s="363" t="s">
        <v>235</v>
      </c>
      <c r="E107" s="469" t="s">
        <v>190</v>
      </c>
      <c r="F107" s="367">
        <v>600000</v>
      </c>
      <c r="G107" s="365"/>
      <c r="H107" s="366"/>
      <c r="I107" s="373">
        <v>8</v>
      </c>
      <c r="J107" s="374">
        <v>4</v>
      </c>
      <c r="K107" s="375"/>
      <c r="L107" s="366"/>
      <c r="M107" s="373">
        <v>8</v>
      </c>
      <c r="N107" s="374">
        <v>4</v>
      </c>
      <c r="O107" s="375"/>
      <c r="P107" s="366"/>
      <c r="Q107" s="373">
        <v>8</v>
      </c>
      <c r="R107" s="374">
        <v>4</v>
      </c>
      <c r="S107" s="375"/>
      <c r="T107" s="366"/>
      <c r="U107" s="373">
        <v>8</v>
      </c>
      <c r="V107" s="374">
        <v>4</v>
      </c>
      <c r="W107" s="375"/>
      <c r="X107" s="366"/>
      <c r="Y107" s="373">
        <v>8</v>
      </c>
      <c r="Z107" s="374">
        <v>4</v>
      </c>
      <c r="AA107" s="375"/>
      <c r="AB107" s="366"/>
      <c r="AC107" s="373">
        <v>5</v>
      </c>
      <c r="AD107" s="382">
        <v>7</v>
      </c>
      <c r="AE107" s="380"/>
      <c r="AF107" s="381">
        <v>12</v>
      </c>
      <c r="AG107" s="365"/>
      <c r="AH107" s="366"/>
      <c r="AI107" s="373">
        <v>8</v>
      </c>
      <c r="AJ107" s="374">
        <v>4</v>
      </c>
      <c r="AK107" s="375"/>
      <c r="AL107" s="366"/>
      <c r="AM107" s="373">
        <v>8</v>
      </c>
      <c r="AN107" s="374">
        <v>4</v>
      </c>
      <c r="AO107" s="375"/>
      <c r="AP107" s="366"/>
      <c r="AQ107" s="373">
        <v>8</v>
      </c>
      <c r="AR107" s="374">
        <v>4</v>
      </c>
      <c r="AS107" s="375"/>
      <c r="AT107" s="366"/>
      <c r="AU107" s="373">
        <v>8</v>
      </c>
      <c r="AV107" s="374">
        <v>4</v>
      </c>
      <c r="AW107" s="375"/>
      <c r="AX107" s="366"/>
      <c r="AY107" s="373">
        <v>8</v>
      </c>
      <c r="AZ107" s="374">
        <v>4</v>
      </c>
      <c r="BA107" s="375"/>
      <c r="BB107" s="366"/>
      <c r="BC107" s="373">
        <v>5</v>
      </c>
      <c r="BD107" s="382">
        <v>7</v>
      </c>
      <c r="BE107" s="380"/>
      <c r="BF107" s="381">
        <v>12</v>
      </c>
      <c r="BG107" s="365"/>
      <c r="BH107" s="366"/>
      <c r="BI107" s="373">
        <v>8</v>
      </c>
      <c r="BJ107" s="374">
        <v>4</v>
      </c>
      <c r="BK107" s="375"/>
      <c r="BL107" s="366"/>
      <c r="BM107" s="373">
        <v>8</v>
      </c>
      <c r="BN107" s="374">
        <v>4</v>
      </c>
      <c r="BO107" s="375"/>
      <c r="BP107" s="366"/>
      <c r="BQ107" s="373">
        <v>8</v>
      </c>
      <c r="BR107" s="374">
        <v>4</v>
      </c>
      <c r="BS107" s="375"/>
      <c r="BT107" s="366"/>
      <c r="BU107" s="373">
        <v>8</v>
      </c>
      <c r="BV107" s="374">
        <v>4</v>
      </c>
      <c r="BW107" s="388"/>
      <c r="BX107" s="389">
        <v>12</v>
      </c>
      <c r="BY107" s="375"/>
      <c r="BZ107" s="366"/>
      <c r="CA107" s="373">
        <v>5</v>
      </c>
      <c r="CB107" s="382">
        <v>7</v>
      </c>
      <c r="CC107" s="380"/>
      <c r="CD107" s="381">
        <v>12</v>
      </c>
      <c r="CE107" s="398"/>
      <c r="CF107" s="366"/>
      <c r="CG107" s="373">
        <v>8</v>
      </c>
      <c r="CH107" s="399">
        <v>4</v>
      </c>
      <c r="CI107" s="365"/>
      <c r="CJ107" s="366"/>
      <c r="CK107" s="373">
        <v>8</v>
      </c>
      <c r="CL107" s="374">
        <v>4</v>
      </c>
      <c r="CM107" s="375"/>
      <c r="CN107" s="366"/>
      <c r="CO107" s="373">
        <v>8</v>
      </c>
      <c r="CP107" s="382">
        <v>4</v>
      </c>
      <c r="CQ107" s="402"/>
      <c r="CR107" s="366"/>
      <c r="CS107" s="408">
        <v>8</v>
      </c>
      <c r="CT107" s="409">
        <v>4</v>
      </c>
      <c r="CU107" s="402"/>
      <c r="CV107" s="366"/>
      <c r="CW107" s="410">
        <v>8</v>
      </c>
      <c r="CX107" s="411">
        <v>4</v>
      </c>
      <c r="CY107" s="402"/>
      <c r="CZ107" s="366"/>
      <c r="DA107" s="415">
        <v>5</v>
      </c>
      <c r="DB107" s="411">
        <v>7</v>
      </c>
      <c r="DC107" s="380"/>
      <c r="DD107" s="381">
        <v>12</v>
      </c>
      <c r="DE107" s="398"/>
      <c r="DF107" s="366"/>
      <c r="DG107" s="416">
        <v>8</v>
      </c>
      <c r="DH107" s="411">
        <v>4</v>
      </c>
      <c r="DI107" s="402"/>
      <c r="DJ107" s="366"/>
      <c r="DK107" s="416">
        <v>8</v>
      </c>
      <c r="DL107" s="411">
        <v>4</v>
      </c>
      <c r="DM107" s="424">
        <v>25</v>
      </c>
      <c r="DN107" s="424">
        <v>4</v>
      </c>
      <c r="DO107" s="424">
        <v>1</v>
      </c>
      <c r="DP107" s="425">
        <f t="shared" si="41"/>
        <v>0</v>
      </c>
      <c r="DQ107" s="427">
        <f t="shared" si="42"/>
        <v>188</v>
      </c>
      <c r="DR107" s="425">
        <f t="shared" si="43"/>
        <v>188</v>
      </c>
      <c r="DS107" s="163">
        <f t="shared" si="44"/>
        <v>25</v>
      </c>
      <c r="DT107" s="425">
        <f t="shared" si="45"/>
        <v>0</v>
      </c>
      <c r="DU107" s="427">
        <f t="shared" si="46"/>
        <v>112</v>
      </c>
      <c r="DV107" s="427">
        <f t="shared" si="47"/>
        <v>112</v>
      </c>
      <c r="DW107" s="427">
        <f t="shared" si="48"/>
        <v>0</v>
      </c>
      <c r="DX107" s="427">
        <f t="shared" si="49"/>
        <v>48</v>
      </c>
      <c r="DY107" s="427">
        <f t="shared" si="50"/>
        <v>0</v>
      </c>
      <c r="DZ107" s="427">
        <f t="shared" si="51"/>
        <v>12</v>
      </c>
      <c r="EA107" s="428">
        <f t="shared" si="52"/>
        <v>26</v>
      </c>
      <c r="EB107" s="429">
        <f t="shared" si="53"/>
        <v>0</v>
      </c>
      <c r="EC107" s="429">
        <f t="shared" si="54"/>
        <v>112</v>
      </c>
      <c r="ED107" s="429">
        <f t="shared" si="55"/>
        <v>0</v>
      </c>
      <c r="EE107" s="429">
        <f t="shared" si="56"/>
        <v>48</v>
      </c>
      <c r="EF107" s="429">
        <f t="shared" si="57"/>
        <v>0</v>
      </c>
      <c r="EG107" s="429">
        <f t="shared" si="58"/>
        <v>12</v>
      </c>
      <c r="EH107" s="441"/>
      <c r="EJ107" s="443">
        <v>108</v>
      </c>
      <c r="EK107" s="451" t="s">
        <v>308</v>
      </c>
      <c r="EL107" s="472" t="s">
        <v>235</v>
      </c>
      <c r="EM107" s="450">
        <v>600000</v>
      </c>
      <c r="EN107" s="447">
        <f t="shared" si="59"/>
        <v>23076.92</v>
      </c>
      <c r="EO107" s="453">
        <v>0</v>
      </c>
      <c r="EP107" s="454">
        <v>0</v>
      </c>
      <c r="EQ107" s="455">
        <v>0</v>
      </c>
      <c r="ER107" s="455">
        <v>0</v>
      </c>
      <c r="ES107" s="456">
        <f t="shared" si="60"/>
        <v>23076.92</v>
      </c>
      <c r="ET107" s="456">
        <f t="shared" si="61"/>
        <v>26</v>
      </c>
      <c r="EU107" s="456">
        <f t="shared" si="62"/>
        <v>0</v>
      </c>
      <c r="EV107" s="456">
        <f t="shared" si="63"/>
        <v>112</v>
      </c>
      <c r="EW107" s="456">
        <f t="shared" si="64"/>
        <v>0</v>
      </c>
      <c r="EX107" s="456">
        <f t="shared" si="65"/>
        <v>48</v>
      </c>
      <c r="EY107" s="460">
        <f t="shared" si="66"/>
        <v>0</v>
      </c>
      <c r="EZ107" s="460">
        <f t="shared" si="67"/>
        <v>12</v>
      </c>
      <c r="FA107" s="447">
        <f t="shared" si="68"/>
        <v>912685.59</v>
      </c>
      <c r="FB107" s="447">
        <v>0</v>
      </c>
      <c r="FC107" s="447">
        <f t="shared" si="69"/>
        <v>1512685.51</v>
      </c>
      <c r="FD107" s="447">
        <f t="shared" si="70"/>
        <v>1361416.96</v>
      </c>
      <c r="FE107" s="447">
        <f t="shared" si="71"/>
        <v>236425.08799999999</v>
      </c>
      <c r="FF107" s="447">
        <f t="shared" si="72"/>
        <v>151268.54999999999</v>
      </c>
      <c r="FG107" s="463">
        <v>100000</v>
      </c>
      <c r="FH107" s="447">
        <f t="shared" si="73"/>
        <v>487693.64</v>
      </c>
      <c r="FI107" s="447">
        <v>0</v>
      </c>
      <c r="FJ107" s="447">
        <f t="shared" si="74"/>
        <v>1024991.87</v>
      </c>
      <c r="FK107" s="464"/>
      <c r="FL107" s="447">
        <f t="shared" si="75"/>
        <v>60507.42</v>
      </c>
      <c r="FM107" s="447">
        <f t="shared" si="76"/>
        <v>7563.43</v>
      </c>
      <c r="FN107" s="447">
        <f t="shared" si="77"/>
        <v>151268.54999999999</v>
      </c>
      <c r="FO107" s="447">
        <f t="shared" si="78"/>
        <v>219339.4</v>
      </c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</row>
    <row r="108" spans="1:463" ht="22.5" customHeight="1">
      <c r="A108" s="360">
        <v>100</v>
      </c>
      <c r="B108" s="361">
        <v>4</v>
      </c>
      <c r="C108" s="362" t="s">
        <v>309</v>
      </c>
      <c r="D108" s="363" t="s">
        <v>249</v>
      </c>
      <c r="E108" s="469" t="s">
        <v>190</v>
      </c>
      <c r="F108" s="367">
        <v>390000</v>
      </c>
      <c r="G108" s="365">
        <v>8</v>
      </c>
      <c r="H108" s="366"/>
      <c r="I108" s="373"/>
      <c r="J108" s="374"/>
      <c r="K108" s="375">
        <v>8</v>
      </c>
      <c r="L108" s="366">
        <v>2</v>
      </c>
      <c r="M108" s="373"/>
      <c r="N108" s="374"/>
      <c r="O108" s="375">
        <v>8</v>
      </c>
      <c r="P108" s="366"/>
      <c r="Q108" s="373"/>
      <c r="R108" s="374"/>
      <c r="S108" s="375">
        <v>8</v>
      </c>
      <c r="T108" s="366"/>
      <c r="U108" s="373"/>
      <c r="V108" s="374"/>
      <c r="W108" s="375">
        <v>8</v>
      </c>
      <c r="X108" s="366"/>
      <c r="Y108" s="373"/>
      <c r="Z108" s="374"/>
      <c r="AA108" s="375">
        <v>5</v>
      </c>
      <c r="AB108" s="366">
        <v>3</v>
      </c>
      <c r="AC108" s="373"/>
      <c r="AD108" s="382"/>
      <c r="AE108" s="380">
        <v>8</v>
      </c>
      <c r="AF108" s="381"/>
      <c r="AG108" s="365">
        <v>8</v>
      </c>
      <c r="AH108" s="366">
        <v>6</v>
      </c>
      <c r="AI108" s="373"/>
      <c r="AJ108" s="374"/>
      <c r="AK108" s="375">
        <v>8</v>
      </c>
      <c r="AL108" s="366">
        <v>5</v>
      </c>
      <c r="AM108" s="373"/>
      <c r="AN108" s="374"/>
      <c r="AO108" s="375">
        <v>8</v>
      </c>
      <c r="AP108" s="366">
        <v>3</v>
      </c>
      <c r="AQ108" s="373"/>
      <c r="AR108" s="374"/>
      <c r="AS108" s="375">
        <v>8</v>
      </c>
      <c r="AT108" s="366">
        <v>1</v>
      </c>
      <c r="AU108" s="373"/>
      <c r="AV108" s="374"/>
      <c r="AW108" s="375">
        <v>8</v>
      </c>
      <c r="AX108" s="366"/>
      <c r="AY108" s="373"/>
      <c r="AZ108" s="374"/>
      <c r="BA108" s="375">
        <v>5</v>
      </c>
      <c r="BB108" s="366">
        <v>2</v>
      </c>
      <c r="BC108" s="373"/>
      <c r="BD108" s="382"/>
      <c r="BE108" s="380">
        <v>11</v>
      </c>
      <c r="BF108" s="381"/>
      <c r="BG108" s="365">
        <v>8</v>
      </c>
      <c r="BH108" s="366">
        <v>5</v>
      </c>
      <c r="BI108" s="373"/>
      <c r="BJ108" s="374"/>
      <c r="BK108" s="375">
        <v>8</v>
      </c>
      <c r="BL108" s="366">
        <v>6</v>
      </c>
      <c r="BM108" s="373"/>
      <c r="BN108" s="374"/>
      <c r="BO108" s="375">
        <v>8</v>
      </c>
      <c r="BP108" s="366">
        <v>6</v>
      </c>
      <c r="BQ108" s="373"/>
      <c r="BR108" s="374"/>
      <c r="BS108" s="375">
        <v>8</v>
      </c>
      <c r="BT108" s="366">
        <v>2</v>
      </c>
      <c r="BU108" s="373"/>
      <c r="BV108" s="374"/>
      <c r="BW108" s="388">
        <v>13</v>
      </c>
      <c r="BX108" s="389"/>
      <c r="BY108" s="375">
        <v>5</v>
      </c>
      <c r="BZ108" s="366">
        <v>6</v>
      </c>
      <c r="CA108" s="373"/>
      <c r="CB108" s="382"/>
      <c r="CC108" s="380">
        <v>13</v>
      </c>
      <c r="CD108" s="381"/>
      <c r="CE108" s="398">
        <v>8</v>
      </c>
      <c r="CF108" s="366">
        <v>4</v>
      </c>
      <c r="CG108" s="373"/>
      <c r="CH108" s="399"/>
      <c r="CI108" s="365">
        <v>8</v>
      </c>
      <c r="CJ108" s="366">
        <v>6</v>
      </c>
      <c r="CK108" s="373"/>
      <c r="CL108" s="374"/>
      <c r="CM108" s="375">
        <v>8</v>
      </c>
      <c r="CN108" s="366">
        <v>3</v>
      </c>
      <c r="CO108" s="373"/>
      <c r="CP108" s="382"/>
      <c r="CQ108" s="402">
        <v>8</v>
      </c>
      <c r="CR108" s="366">
        <v>3</v>
      </c>
      <c r="CS108" s="408"/>
      <c r="CT108" s="409"/>
      <c r="CU108" s="402">
        <v>8</v>
      </c>
      <c r="CV108" s="366">
        <v>2</v>
      </c>
      <c r="CW108" s="410"/>
      <c r="CX108" s="411"/>
      <c r="CY108" s="402">
        <v>5</v>
      </c>
      <c r="CZ108" s="366">
        <v>9</v>
      </c>
      <c r="DA108" s="415"/>
      <c r="DB108" s="411"/>
      <c r="DC108" s="380">
        <v>8</v>
      </c>
      <c r="DD108" s="381"/>
      <c r="DE108" s="398">
        <v>8</v>
      </c>
      <c r="DF108" s="366">
        <v>2</v>
      </c>
      <c r="DG108" s="416"/>
      <c r="DH108" s="411"/>
      <c r="DI108" s="402">
        <v>8</v>
      </c>
      <c r="DJ108" s="366"/>
      <c r="DK108" s="416"/>
      <c r="DL108" s="411"/>
      <c r="DM108" s="424">
        <v>25</v>
      </c>
      <c r="DN108" s="424">
        <v>4</v>
      </c>
      <c r="DO108" s="424">
        <v>1</v>
      </c>
      <c r="DP108" s="425">
        <f t="shared" si="41"/>
        <v>188</v>
      </c>
      <c r="DQ108" s="427">
        <f t="shared" si="42"/>
        <v>0</v>
      </c>
      <c r="DR108" s="425">
        <f t="shared" si="43"/>
        <v>188</v>
      </c>
      <c r="DS108" s="163">
        <f t="shared" si="44"/>
        <v>25</v>
      </c>
      <c r="DT108" s="425">
        <f t="shared" si="45"/>
        <v>76</v>
      </c>
      <c r="DU108" s="427">
        <f t="shared" si="46"/>
        <v>0</v>
      </c>
      <c r="DV108" s="427">
        <f t="shared" si="47"/>
        <v>76</v>
      </c>
      <c r="DW108" s="427">
        <f t="shared" si="48"/>
        <v>40</v>
      </c>
      <c r="DX108" s="427">
        <f t="shared" si="49"/>
        <v>0</v>
      </c>
      <c r="DY108" s="427">
        <f t="shared" si="50"/>
        <v>13</v>
      </c>
      <c r="DZ108" s="427">
        <f t="shared" si="51"/>
        <v>0</v>
      </c>
      <c r="EA108" s="428">
        <f t="shared" si="52"/>
        <v>26</v>
      </c>
      <c r="EB108" s="429">
        <f t="shared" si="53"/>
        <v>76</v>
      </c>
      <c r="EC108" s="429">
        <f t="shared" si="54"/>
        <v>0</v>
      </c>
      <c r="ED108" s="429">
        <f t="shared" si="55"/>
        <v>40</v>
      </c>
      <c r="EE108" s="429">
        <f t="shared" si="56"/>
        <v>0</v>
      </c>
      <c r="EF108" s="429">
        <f t="shared" si="57"/>
        <v>13</v>
      </c>
      <c r="EG108" s="429">
        <f t="shared" si="58"/>
        <v>0</v>
      </c>
      <c r="EH108" s="441"/>
      <c r="EJ108" s="443">
        <v>109</v>
      </c>
      <c r="EK108" s="451" t="s">
        <v>309</v>
      </c>
      <c r="EL108" s="472" t="s">
        <v>249</v>
      </c>
      <c r="EM108" s="450">
        <v>390000</v>
      </c>
      <c r="EN108" s="447">
        <f t="shared" si="59"/>
        <v>15000</v>
      </c>
      <c r="EO108" s="453">
        <v>0</v>
      </c>
      <c r="EP108" s="454">
        <v>0</v>
      </c>
      <c r="EQ108" s="455">
        <v>0</v>
      </c>
      <c r="ER108" s="455">
        <v>0</v>
      </c>
      <c r="ES108" s="456">
        <f t="shared" si="60"/>
        <v>15000</v>
      </c>
      <c r="ET108" s="456">
        <f t="shared" si="61"/>
        <v>26</v>
      </c>
      <c r="EU108" s="456">
        <f t="shared" si="62"/>
        <v>76</v>
      </c>
      <c r="EV108" s="456">
        <f t="shared" si="63"/>
        <v>0</v>
      </c>
      <c r="EW108" s="456">
        <f t="shared" si="64"/>
        <v>40</v>
      </c>
      <c r="EX108" s="456">
        <f t="shared" si="65"/>
        <v>0</v>
      </c>
      <c r="EY108" s="460">
        <f t="shared" si="66"/>
        <v>13</v>
      </c>
      <c r="EZ108" s="460">
        <f t="shared" si="67"/>
        <v>0</v>
      </c>
      <c r="FA108" s="447">
        <f t="shared" si="68"/>
        <v>440033.85</v>
      </c>
      <c r="FB108" s="447">
        <v>0</v>
      </c>
      <c r="FC108" s="447">
        <f t="shared" si="69"/>
        <v>830033.85</v>
      </c>
      <c r="FD108" s="447">
        <f t="shared" si="70"/>
        <v>747030.46</v>
      </c>
      <c r="FE108" s="447">
        <f t="shared" si="71"/>
        <v>65406.091999999997</v>
      </c>
      <c r="FF108" s="447">
        <f t="shared" si="72"/>
        <v>83003.39</v>
      </c>
      <c r="FG108" s="463">
        <v>100000</v>
      </c>
      <c r="FH108" s="447">
        <f t="shared" si="73"/>
        <v>248409.48</v>
      </c>
      <c r="FI108" s="447">
        <v>0</v>
      </c>
      <c r="FJ108" s="447">
        <f t="shared" si="74"/>
        <v>581624.37</v>
      </c>
      <c r="FK108" s="464"/>
      <c r="FL108" s="447">
        <f t="shared" si="75"/>
        <v>33201.35</v>
      </c>
      <c r="FM108" s="447">
        <f t="shared" si="76"/>
        <v>4150.17</v>
      </c>
      <c r="FN108" s="447">
        <f t="shared" si="77"/>
        <v>83003.39</v>
      </c>
      <c r="FO108" s="447">
        <f t="shared" si="78"/>
        <v>120354.91</v>
      </c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</row>
    <row r="109" spans="1:463" ht="22.5" customHeight="1">
      <c r="A109" s="360">
        <v>101</v>
      </c>
      <c r="B109" s="361">
        <v>4</v>
      </c>
      <c r="C109" s="362" t="s">
        <v>310</v>
      </c>
      <c r="D109" s="470" t="s">
        <v>249</v>
      </c>
      <c r="E109" s="469" t="s">
        <v>190</v>
      </c>
      <c r="F109" s="367">
        <v>390000</v>
      </c>
      <c r="G109" s="365">
        <v>8</v>
      </c>
      <c r="H109" s="366">
        <v>2</v>
      </c>
      <c r="I109" s="373"/>
      <c r="J109" s="374"/>
      <c r="K109" s="375">
        <v>8</v>
      </c>
      <c r="L109" s="366">
        <v>6</v>
      </c>
      <c r="M109" s="373"/>
      <c r="N109" s="374"/>
      <c r="O109" s="375">
        <v>8</v>
      </c>
      <c r="P109" s="366">
        <v>3</v>
      </c>
      <c r="Q109" s="373"/>
      <c r="R109" s="374"/>
      <c r="S109" s="375">
        <v>8</v>
      </c>
      <c r="T109" s="366">
        <v>2</v>
      </c>
      <c r="U109" s="373"/>
      <c r="V109" s="374"/>
      <c r="W109" s="375">
        <v>8</v>
      </c>
      <c r="X109" s="366">
        <v>3</v>
      </c>
      <c r="Y109" s="373"/>
      <c r="Z109" s="374"/>
      <c r="AA109" s="375">
        <v>5</v>
      </c>
      <c r="AB109" s="366">
        <v>6</v>
      </c>
      <c r="AC109" s="373"/>
      <c r="AD109" s="382"/>
      <c r="AE109" s="380">
        <v>14</v>
      </c>
      <c r="AF109" s="381"/>
      <c r="AG109" s="365">
        <v>8</v>
      </c>
      <c r="AH109" s="366">
        <v>6</v>
      </c>
      <c r="AI109" s="373"/>
      <c r="AJ109" s="374"/>
      <c r="AK109" s="375">
        <v>8</v>
      </c>
      <c r="AL109" s="366">
        <v>5</v>
      </c>
      <c r="AM109" s="373"/>
      <c r="AN109" s="374"/>
      <c r="AO109" s="375">
        <v>8</v>
      </c>
      <c r="AP109" s="366">
        <v>3</v>
      </c>
      <c r="AQ109" s="373"/>
      <c r="AR109" s="374"/>
      <c r="AS109" s="375">
        <v>8</v>
      </c>
      <c r="AT109" s="366">
        <v>1</v>
      </c>
      <c r="AU109" s="373"/>
      <c r="AV109" s="374"/>
      <c r="AW109" s="375">
        <v>8</v>
      </c>
      <c r="AX109" s="366"/>
      <c r="AY109" s="373"/>
      <c r="AZ109" s="374"/>
      <c r="BA109" s="375">
        <v>5</v>
      </c>
      <c r="BB109" s="366">
        <v>2</v>
      </c>
      <c r="BC109" s="373"/>
      <c r="BD109" s="382"/>
      <c r="BE109" s="380"/>
      <c r="BF109" s="381"/>
      <c r="BG109" s="365">
        <v>8</v>
      </c>
      <c r="BH109" s="366">
        <v>6</v>
      </c>
      <c r="BI109" s="373"/>
      <c r="BJ109" s="374"/>
      <c r="BK109" s="375">
        <v>8</v>
      </c>
      <c r="BL109" s="366">
        <v>6</v>
      </c>
      <c r="BM109" s="373"/>
      <c r="BN109" s="374"/>
      <c r="BO109" s="375">
        <v>8</v>
      </c>
      <c r="BP109" s="366">
        <v>5</v>
      </c>
      <c r="BQ109" s="373"/>
      <c r="BR109" s="374"/>
      <c r="BS109" s="375">
        <v>8</v>
      </c>
      <c r="BT109" s="366"/>
      <c r="BU109" s="373"/>
      <c r="BV109" s="374"/>
      <c r="BW109" s="388">
        <v>13</v>
      </c>
      <c r="BX109" s="389"/>
      <c r="BY109" s="375">
        <v>5</v>
      </c>
      <c r="BZ109" s="366">
        <v>7</v>
      </c>
      <c r="CA109" s="373"/>
      <c r="CB109" s="382"/>
      <c r="CC109" s="380">
        <v>14</v>
      </c>
      <c r="CD109" s="381"/>
      <c r="CE109" s="398">
        <v>8</v>
      </c>
      <c r="CF109" s="366">
        <v>4</v>
      </c>
      <c r="CG109" s="373"/>
      <c r="CH109" s="399"/>
      <c r="CI109" s="365">
        <v>7</v>
      </c>
      <c r="CJ109" s="366"/>
      <c r="CK109" s="373"/>
      <c r="CL109" s="374"/>
      <c r="CM109" s="375">
        <v>8</v>
      </c>
      <c r="CN109" s="366">
        <v>3</v>
      </c>
      <c r="CO109" s="373"/>
      <c r="CP109" s="382"/>
      <c r="CQ109" s="402">
        <v>8</v>
      </c>
      <c r="CR109" s="366">
        <v>3</v>
      </c>
      <c r="CS109" s="408"/>
      <c r="CT109" s="409"/>
      <c r="CU109" s="402">
        <v>8</v>
      </c>
      <c r="CV109" s="366">
        <v>2</v>
      </c>
      <c r="CW109" s="410"/>
      <c r="CX109" s="411"/>
      <c r="CY109" s="402">
        <v>5</v>
      </c>
      <c r="CZ109" s="366">
        <v>9</v>
      </c>
      <c r="DA109" s="415"/>
      <c r="DB109" s="411"/>
      <c r="DC109" s="380">
        <v>7</v>
      </c>
      <c r="DD109" s="381"/>
      <c r="DE109" s="398">
        <v>8</v>
      </c>
      <c r="DF109" s="366"/>
      <c r="DG109" s="416"/>
      <c r="DH109" s="411"/>
      <c r="DI109" s="402">
        <v>8</v>
      </c>
      <c r="DJ109" s="366"/>
      <c r="DK109" s="416"/>
      <c r="DL109" s="411"/>
      <c r="DM109" s="424">
        <v>25</v>
      </c>
      <c r="DN109" s="424">
        <v>4</v>
      </c>
      <c r="DO109" s="424">
        <v>1</v>
      </c>
      <c r="DP109" s="425">
        <f t="shared" si="41"/>
        <v>187</v>
      </c>
      <c r="DQ109" s="427">
        <f t="shared" si="42"/>
        <v>0</v>
      </c>
      <c r="DR109" s="425">
        <f t="shared" si="43"/>
        <v>187</v>
      </c>
      <c r="DS109" s="163">
        <f t="shared" si="44"/>
        <v>25</v>
      </c>
      <c r="DT109" s="425">
        <f t="shared" si="45"/>
        <v>84</v>
      </c>
      <c r="DU109" s="427">
        <f t="shared" si="46"/>
        <v>0</v>
      </c>
      <c r="DV109" s="427">
        <f t="shared" si="47"/>
        <v>84</v>
      </c>
      <c r="DW109" s="427">
        <f t="shared" si="48"/>
        <v>35</v>
      </c>
      <c r="DX109" s="427">
        <f t="shared" si="49"/>
        <v>0</v>
      </c>
      <c r="DY109" s="427">
        <f t="shared" si="50"/>
        <v>13</v>
      </c>
      <c r="DZ109" s="427">
        <f t="shared" si="51"/>
        <v>0</v>
      </c>
      <c r="EA109" s="428">
        <f t="shared" si="52"/>
        <v>26</v>
      </c>
      <c r="EB109" s="429">
        <f t="shared" si="53"/>
        <v>84</v>
      </c>
      <c r="EC109" s="429">
        <f t="shared" si="54"/>
        <v>0</v>
      </c>
      <c r="ED109" s="429">
        <f t="shared" si="55"/>
        <v>35</v>
      </c>
      <c r="EE109" s="429">
        <f t="shared" si="56"/>
        <v>0</v>
      </c>
      <c r="EF109" s="429">
        <f t="shared" si="57"/>
        <v>13</v>
      </c>
      <c r="EG109" s="429">
        <f t="shared" si="58"/>
        <v>0</v>
      </c>
      <c r="EH109" s="441"/>
      <c r="EJ109" s="443">
        <v>110</v>
      </c>
      <c r="EK109" s="473" t="s">
        <v>310</v>
      </c>
      <c r="EL109" s="474" t="s">
        <v>249</v>
      </c>
      <c r="EM109" s="450">
        <v>390000</v>
      </c>
      <c r="EN109" s="447">
        <f t="shared" si="59"/>
        <v>15000</v>
      </c>
      <c r="EO109" s="453">
        <v>0</v>
      </c>
      <c r="EP109" s="454">
        <v>0</v>
      </c>
      <c r="EQ109" s="455">
        <v>0</v>
      </c>
      <c r="ER109" s="455">
        <v>0</v>
      </c>
      <c r="ES109" s="456">
        <f t="shared" si="60"/>
        <v>15000</v>
      </c>
      <c r="ET109" s="456">
        <f t="shared" si="61"/>
        <v>26</v>
      </c>
      <c r="EU109" s="456">
        <f t="shared" si="62"/>
        <v>84</v>
      </c>
      <c r="EV109" s="456">
        <f t="shared" si="63"/>
        <v>0</v>
      </c>
      <c r="EW109" s="456">
        <f t="shared" si="64"/>
        <v>35</v>
      </c>
      <c r="EX109" s="456">
        <f t="shared" si="65"/>
        <v>0</v>
      </c>
      <c r="EY109" s="460">
        <f t="shared" si="66"/>
        <v>13</v>
      </c>
      <c r="EZ109" s="460">
        <f t="shared" si="67"/>
        <v>0</v>
      </c>
      <c r="FA109" s="447">
        <f t="shared" si="68"/>
        <v>444034.16</v>
      </c>
      <c r="FB109" s="447">
        <v>0</v>
      </c>
      <c r="FC109" s="447">
        <f t="shared" si="69"/>
        <v>834034.16</v>
      </c>
      <c r="FD109" s="447">
        <f t="shared" si="70"/>
        <v>750630.74</v>
      </c>
      <c r="FE109" s="447">
        <f t="shared" si="71"/>
        <v>66126.148000000001</v>
      </c>
      <c r="FF109" s="447">
        <f t="shared" si="72"/>
        <v>83403.42</v>
      </c>
      <c r="FG109" s="463">
        <v>100000</v>
      </c>
      <c r="FH109" s="447">
        <f t="shared" si="73"/>
        <v>249529.57</v>
      </c>
      <c r="FI109" s="447">
        <v>0</v>
      </c>
      <c r="FJ109" s="447">
        <f t="shared" si="74"/>
        <v>584504.59</v>
      </c>
      <c r="FK109" s="464"/>
      <c r="FL109" s="447">
        <f t="shared" si="75"/>
        <v>33361.370000000003</v>
      </c>
      <c r="FM109" s="447">
        <f t="shared" si="76"/>
        <v>4170.17</v>
      </c>
      <c r="FN109" s="447">
        <f t="shared" si="77"/>
        <v>83403.42</v>
      </c>
      <c r="FO109" s="447">
        <f t="shared" si="78"/>
        <v>120934.95999999999</v>
      </c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</row>
    <row r="110" spans="1:463" ht="22.5" customHeight="1">
      <c r="A110" s="360">
        <v>102</v>
      </c>
      <c r="B110" s="361">
        <v>7</v>
      </c>
      <c r="C110" s="362" t="s">
        <v>311</v>
      </c>
      <c r="D110" s="363" t="s">
        <v>312</v>
      </c>
      <c r="E110" s="469" t="s">
        <v>190</v>
      </c>
      <c r="F110" s="367">
        <v>520000</v>
      </c>
      <c r="G110" s="365">
        <v>8</v>
      </c>
      <c r="H110" s="366"/>
      <c r="I110" s="373"/>
      <c r="J110" s="374"/>
      <c r="K110" s="375">
        <v>8</v>
      </c>
      <c r="L110" s="366"/>
      <c r="M110" s="373"/>
      <c r="N110" s="374"/>
      <c r="O110" s="375">
        <v>8</v>
      </c>
      <c r="P110" s="366">
        <v>4</v>
      </c>
      <c r="Q110" s="373"/>
      <c r="R110" s="374"/>
      <c r="S110" s="375">
        <v>8</v>
      </c>
      <c r="T110" s="366">
        <v>4</v>
      </c>
      <c r="U110" s="373"/>
      <c r="V110" s="374"/>
      <c r="W110" s="375">
        <v>8</v>
      </c>
      <c r="X110" s="366">
        <v>3</v>
      </c>
      <c r="Y110" s="373"/>
      <c r="Z110" s="374"/>
      <c r="AA110" s="375">
        <v>5</v>
      </c>
      <c r="AB110" s="366">
        <v>3</v>
      </c>
      <c r="AC110" s="373"/>
      <c r="AD110" s="382"/>
      <c r="AE110" s="380">
        <v>9</v>
      </c>
      <c r="AF110" s="381"/>
      <c r="AG110" s="365">
        <v>8</v>
      </c>
      <c r="AH110" s="366">
        <v>4</v>
      </c>
      <c r="AI110" s="373"/>
      <c r="AJ110" s="374"/>
      <c r="AK110" s="375">
        <v>8</v>
      </c>
      <c r="AL110" s="366">
        <v>4</v>
      </c>
      <c r="AM110" s="373"/>
      <c r="AN110" s="374"/>
      <c r="AO110" s="375">
        <v>8</v>
      </c>
      <c r="AP110" s="366">
        <v>2</v>
      </c>
      <c r="AQ110" s="373"/>
      <c r="AR110" s="374"/>
      <c r="AS110" s="375">
        <v>8</v>
      </c>
      <c r="AT110" s="366">
        <v>4</v>
      </c>
      <c r="AU110" s="373"/>
      <c r="AV110" s="374"/>
      <c r="AW110" s="375">
        <v>8</v>
      </c>
      <c r="AX110" s="366"/>
      <c r="AY110" s="373"/>
      <c r="AZ110" s="374"/>
      <c r="BA110" s="375">
        <v>5</v>
      </c>
      <c r="BB110" s="366">
        <v>3</v>
      </c>
      <c r="BC110" s="373"/>
      <c r="BD110" s="382"/>
      <c r="BE110" s="380">
        <v>8</v>
      </c>
      <c r="BF110" s="381"/>
      <c r="BG110" s="365"/>
      <c r="BH110" s="366"/>
      <c r="BI110" s="373"/>
      <c r="BJ110" s="374"/>
      <c r="BK110" s="375"/>
      <c r="BL110" s="366"/>
      <c r="BM110" s="373"/>
      <c r="BN110" s="374"/>
      <c r="BO110" s="375"/>
      <c r="BP110" s="366"/>
      <c r="BQ110" s="373"/>
      <c r="BR110" s="374"/>
      <c r="BS110" s="375"/>
      <c r="BT110" s="366"/>
      <c r="BU110" s="373"/>
      <c r="BV110" s="374"/>
      <c r="BW110" s="388"/>
      <c r="BX110" s="389"/>
      <c r="BY110" s="375">
        <v>5</v>
      </c>
      <c r="BZ110" s="366">
        <v>4</v>
      </c>
      <c r="CA110" s="373"/>
      <c r="CB110" s="382"/>
      <c r="CC110" s="380">
        <v>9</v>
      </c>
      <c r="CD110" s="381"/>
      <c r="CE110" s="398">
        <v>8</v>
      </c>
      <c r="CF110" s="366"/>
      <c r="CG110" s="373"/>
      <c r="CH110" s="399"/>
      <c r="CI110" s="365">
        <v>8</v>
      </c>
      <c r="CJ110" s="366">
        <v>4</v>
      </c>
      <c r="CK110" s="373"/>
      <c r="CL110" s="374"/>
      <c r="CM110" s="375">
        <v>8</v>
      </c>
      <c r="CN110" s="366"/>
      <c r="CO110" s="373"/>
      <c r="CP110" s="382"/>
      <c r="CQ110" s="402">
        <v>8</v>
      </c>
      <c r="CR110" s="366"/>
      <c r="CS110" s="408"/>
      <c r="CT110" s="409"/>
      <c r="CU110" s="402">
        <v>8</v>
      </c>
      <c r="CV110" s="366">
        <v>1</v>
      </c>
      <c r="CW110" s="410"/>
      <c r="CX110" s="411"/>
      <c r="CY110" s="402">
        <v>5</v>
      </c>
      <c r="CZ110" s="366">
        <v>7</v>
      </c>
      <c r="DA110" s="415"/>
      <c r="DB110" s="411"/>
      <c r="DC110" s="380">
        <v>8</v>
      </c>
      <c r="DD110" s="381"/>
      <c r="DE110" s="398">
        <v>8</v>
      </c>
      <c r="DF110" s="366">
        <v>3</v>
      </c>
      <c r="DG110" s="416"/>
      <c r="DH110" s="411"/>
      <c r="DI110" s="402">
        <v>8</v>
      </c>
      <c r="DJ110" s="366"/>
      <c r="DK110" s="416"/>
      <c r="DL110" s="411"/>
      <c r="DM110" s="424">
        <v>25</v>
      </c>
      <c r="DN110" s="424">
        <v>4</v>
      </c>
      <c r="DO110" s="424">
        <v>1</v>
      </c>
      <c r="DP110" s="425">
        <f t="shared" si="41"/>
        <v>156</v>
      </c>
      <c r="DQ110" s="427">
        <f t="shared" si="42"/>
        <v>0</v>
      </c>
      <c r="DR110" s="425">
        <f t="shared" si="43"/>
        <v>156</v>
      </c>
      <c r="DS110" s="163">
        <f t="shared" si="44"/>
        <v>21</v>
      </c>
      <c r="DT110" s="425">
        <f t="shared" si="45"/>
        <v>50</v>
      </c>
      <c r="DU110" s="427">
        <f t="shared" si="46"/>
        <v>0</v>
      </c>
      <c r="DV110" s="427">
        <f t="shared" si="47"/>
        <v>50</v>
      </c>
      <c r="DW110" s="427">
        <f t="shared" si="48"/>
        <v>34</v>
      </c>
      <c r="DX110" s="427">
        <f t="shared" si="49"/>
        <v>0</v>
      </c>
      <c r="DY110" s="427">
        <f t="shared" si="50"/>
        <v>0</v>
      </c>
      <c r="DZ110" s="427">
        <f t="shared" si="51"/>
        <v>0</v>
      </c>
      <c r="EA110" s="428">
        <f t="shared" si="52"/>
        <v>22</v>
      </c>
      <c r="EB110" s="429">
        <f t="shared" si="53"/>
        <v>50</v>
      </c>
      <c r="EC110" s="429">
        <f t="shared" si="54"/>
        <v>0</v>
      </c>
      <c r="ED110" s="429">
        <f t="shared" si="55"/>
        <v>34</v>
      </c>
      <c r="EE110" s="429">
        <f t="shared" si="56"/>
        <v>0</v>
      </c>
      <c r="EF110" s="429">
        <f t="shared" si="57"/>
        <v>0</v>
      </c>
      <c r="EG110" s="429">
        <f t="shared" si="58"/>
        <v>0</v>
      </c>
      <c r="EH110" s="441"/>
      <c r="EJ110" s="443">
        <v>111</v>
      </c>
      <c r="EK110" s="451" t="s">
        <v>311</v>
      </c>
      <c r="EL110" s="472" t="s">
        <v>312</v>
      </c>
      <c r="EM110" s="450">
        <v>520000</v>
      </c>
      <c r="EN110" s="447">
        <f t="shared" si="59"/>
        <v>20000</v>
      </c>
      <c r="EO110" s="453">
        <v>0</v>
      </c>
      <c r="EP110" s="454">
        <v>0</v>
      </c>
      <c r="EQ110" s="455">
        <v>0</v>
      </c>
      <c r="ER110" s="455">
        <v>0</v>
      </c>
      <c r="ES110" s="456">
        <f t="shared" si="60"/>
        <v>20000</v>
      </c>
      <c r="ET110" s="456">
        <f t="shared" si="61"/>
        <v>22</v>
      </c>
      <c r="EU110" s="456">
        <f t="shared" si="62"/>
        <v>50</v>
      </c>
      <c r="EV110" s="456">
        <f t="shared" si="63"/>
        <v>0</v>
      </c>
      <c r="EW110" s="456">
        <f t="shared" si="64"/>
        <v>34</v>
      </c>
      <c r="EX110" s="456">
        <f t="shared" si="65"/>
        <v>0</v>
      </c>
      <c r="EY110" s="460">
        <f t="shared" si="66"/>
        <v>0</v>
      </c>
      <c r="EZ110" s="460">
        <f t="shared" si="67"/>
        <v>0</v>
      </c>
      <c r="FA110" s="447">
        <f t="shared" si="68"/>
        <v>381362.67</v>
      </c>
      <c r="FB110" s="447">
        <v>0</v>
      </c>
      <c r="FC110" s="447">
        <f t="shared" si="69"/>
        <v>821362.67</v>
      </c>
      <c r="FD110" s="447">
        <f t="shared" si="70"/>
        <v>739226.4</v>
      </c>
      <c r="FE110" s="447">
        <f t="shared" si="71"/>
        <v>63845.280000000006</v>
      </c>
      <c r="FF110" s="447">
        <f t="shared" si="72"/>
        <v>82136.27</v>
      </c>
      <c r="FG110" s="463">
        <v>100000</v>
      </c>
      <c r="FH110" s="447">
        <f t="shared" si="73"/>
        <v>245981.55</v>
      </c>
      <c r="FI110" s="447">
        <v>0</v>
      </c>
      <c r="FJ110" s="447">
        <f t="shared" si="74"/>
        <v>575381.12</v>
      </c>
      <c r="FK110" s="464"/>
      <c r="FL110" s="447">
        <f t="shared" si="75"/>
        <v>32854.51</v>
      </c>
      <c r="FM110" s="447">
        <f t="shared" si="76"/>
        <v>4106.8100000000004</v>
      </c>
      <c r="FN110" s="447">
        <f t="shared" si="77"/>
        <v>82136.27</v>
      </c>
      <c r="FO110" s="447">
        <f t="shared" si="78"/>
        <v>119097.59</v>
      </c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</row>
    <row r="111" spans="1:463" ht="22.5" customHeight="1">
      <c r="A111" s="360">
        <v>103</v>
      </c>
      <c r="B111" s="361">
        <v>7</v>
      </c>
      <c r="C111" s="362" t="s">
        <v>313</v>
      </c>
      <c r="D111" s="363" t="s">
        <v>223</v>
      </c>
      <c r="E111" s="469" t="s">
        <v>190</v>
      </c>
      <c r="F111" s="367">
        <v>390000</v>
      </c>
      <c r="G111" s="365">
        <v>8</v>
      </c>
      <c r="H111" s="366"/>
      <c r="I111" s="373"/>
      <c r="J111" s="374"/>
      <c r="K111" s="375">
        <v>8</v>
      </c>
      <c r="L111" s="366"/>
      <c r="M111" s="373"/>
      <c r="N111" s="374"/>
      <c r="O111" s="375">
        <v>8</v>
      </c>
      <c r="P111" s="366">
        <v>4</v>
      </c>
      <c r="Q111" s="373"/>
      <c r="R111" s="374"/>
      <c r="S111" s="375">
        <v>8</v>
      </c>
      <c r="T111" s="366">
        <v>4</v>
      </c>
      <c r="U111" s="373"/>
      <c r="V111" s="374"/>
      <c r="W111" s="375">
        <v>8</v>
      </c>
      <c r="X111" s="366">
        <v>3</v>
      </c>
      <c r="Y111" s="373"/>
      <c r="Z111" s="374"/>
      <c r="AA111" s="375">
        <v>5</v>
      </c>
      <c r="AB111" s="366">
        <v>3</v>
      </c>
      <c r="AC111" s="373"/>
      <c r="AD111" s="382"/>
      <c r="AE111" s="380">
        <v>9</v>
      </c>
      <c r="AF111" s="381"/>
      <c r="AG111" s="365">
        <v>8</v>
      </c>
      <c r="AH111" s="366">
        <v>4</v>
      </c>
      <c r="AI111" s="373"/>
      <c r="AJ111" s="374"/>
      <c r="AK111" s="375">
        <v>8</v>
      </c>
      <c r="AL111" s="366">
        <v>4</v>
      </c>
      <c r="AM111" s="373"/>
      <c r="AN111" s="374"/>
      <c r="AO111" s="375">
        <v>8</v>
      </c>
      <c r="AP111" s="366">
        <v>2</v>
      </c>
      <c r="AQ111" s="373"/>
      <c r="AR111" s="374"/>
      <c r="AS111" s="375">
        <v>8</v>
      </c>
      <c r="AT111" s="366">
        <v>4</v>
      </c>
      <c r="AU111" s="373"/>
      <c r="AV111" s="374"/>
      <c r="AW111" s="375">
        <v>8</v>
      </c>
      <c r="AX111" s="366"/>
      <c r="AY111" s="373"/>
      <c r="AZ111" s="374"/>
      <c r="BA111" s="375">
        <v>5</v>
      </c>
      <c r="BB111" s="366">
        <v>3</v>
      </c>
      <c r="BC111" s="373"/>
      <c r="BD111" s="382"/>
      <c r="BE111" s="380">
        <v>8</v>
      </c>
      <c r="BF111" s="381"/>
      <c r="BG111" s="365"/>
      <c r="BH111" s="366"/>
      <c r="BI111" s="373"/>
      <c r="BJ111" s="374"/>
      <c r="BK111" s="375">
        <v>8</v>
      </c>
      <c r="BL111" s="366"/>
      <c r="BM111" s="373"/>
      <c r="BN111" s="374"/>
      <c r="BO111" s="375">
        <v>8</v>
      </c>
      <c r="BP111" s="366"/>
      <c r="BQ111" s="373"/>
      <c r="BR111" s="374"/>
      <c r="BS111" s="375">
        <v>8</v>
      </c>
      <c r="BT111" s="366"/>
      <c r="BU111" s="373"/>
      <c r="BV111" s="374"/>
      <c r="BW111" s="388">
        <v>9</v>
      </c>
      <c r="BX111" s="389"/>
      <c r="BY111" s="375">
        <v>5</v>
      </c>
      <c r="BZ111" s="366">
        <v>4</v>
      </c>
      <c r="CA111" s="373"/>
      <c r="CB111" s="382"/>
      <c r="CC111" s="380">
        <v>8</v>
      </c>
      <c r="CD111" s="381"/>
      <c r="CE111" s="398">
        <v>8</v>
      </c>
      <c r="CF111" s="366">
        <v>1</v>
      </c>
      <c r="CG111" s="373"/>
      <c r="CH111" s="399"/>
      <c r="CI111" s="365">
        <v>8</v>
      </c>
      <c r="CJ111" s="366">
        <v>4</v>
      </c>
      <c r="CK111" s="373"/>
      <c r="CL111" s="374"/>
      <c r="CM111" s="375">
        <v>8</v>
      </c>
      <c r="CN111" s="366"/>
      <c r="CO111" s="373"/>
      <c r="CP111" s="382"/>
      <c r="CQ111" s="402">
        <v>8</v>
      </c>
      <c r="CR111" s="366"/>
      <c r="CS111" s="408"/>
      <c r="CT111" s="409"/>
      <c r="CU111" s="402">
        <v>8</v>
      </c>
      <c r="CV111" s="366">
        <v>1</v>
      </c>
      <c r="CW111" s="410"/>
      <c r="CX111" s="411"/>
      <c r="CY111" s="402">
        <v>5</v>
      </c>
      <c r="CZ111" s="366">
        <v>7</v>
      </c>
      <c r="DA111" s="415"/>
      <c r="DB111" s="411"/>
      <c r="DC111" s="380">
        <v>8</v>
      </c>
      <c r="DD111" s="381"/>
      <c r="DE111" s="398">
        <v>8</v>
      </c>
      <c r="DF111" s="366">
        <v>3</v>
      </c>
      <c r="DG111" s="416"/>
      <c r="DH111" s="411"/>
      <c r="DI111" s="402">
        <v>8</v>
      </c>
      <c r="DJ111" s="366"/>
      <c r="DK111" s="416"/>
      <c r="DL111" s="411"/>
      <c r="DM111" s="424">
        <v>25</v>
      </c>
      <c r="DN111" s="424">
        <v>4</v>
      </c>
      <c r="DO111" s="424">
        <v>1</v>
      </c>
      <c r="DP111" s="425">
        <f t="shared" si="41"/>
        <v>180</v>
      </c>
      <c r="DQ111" s="427">
        <f t="shared" si="42"/>
        <v>0</v>
      </c>
      <c r="DR111" s="425">
        <f t="shared" si="43"/>
        <v>180</v>
      </c>
      <c r="DS111" s="163">
        <f t="shared" si="44"/>
        <v>24</v>
      </c>
      <c r="DT111" s="425">
        <f t="shared" si="45"/>
        <v>51</v>
      </c>
      <c r="DU111" s="427">
        <f t="shared" si="46"/>
        <v>0</v>
      </c>
      <c r="DV111" s="427">
        <f t="shared" si="47"/>
        <v>51</v>
      </c>
      <c r="DW111" s="427">
        <f t="shared" si="48"/>
        <v>33</v>
      </c>
      <c r="DX111" s="427">
        <f t="shared" si="49"/>
        <v>0</v>
      </c>
      <c r="DY111" s="427">
        <f t="shared" si="50"/>
        <v>9</v>
      </c>
      <c r="DZ111" s="427">
        <f t="shared" si="51"/>
        <v>0</v>
      </c>
      <c r="EA111" s="428">
        <f t="shared" si="52"/>
        <v>25</v>
      </c>
      <c r="EB111" s="429">
        <f t="shared" si="53"/>
        <v>51</v>
      </c>
      <c r="EC111" s="429">
        <f t="shared" si="54"/>
        <v>0</v>
      </c>
      <c r="ED111" s="429">
        <f t="shared" si="55"/>
        <v>33</v>
      </c>
      <c r="EE111" s="429">
        <f t="shared" si="56"/>
        <v>0</v>
      </c>
      <c r="EF111" s="429">
        <f t="shared" si="57"/>
        <v>9</v>
      </c>
      <c r="EG111" s="429">
        <f t="shared" si="58"/>
        <v>0</v>
      </c>
      <c r="EH111" s="441"/>
      <c r="EJ111" s="443">
        <v>112</v>
      </c>
      <c r="EK111" s="451" t="s">
        <v>313</v>
      </c>
      <c r="EL111" s="472" t="s">
        <v>223</v>
      </c>
      <c r="EM111" s="450">
        <v>390000</v>
      </c>
      <c r="EN111" s="447">
        <f t="shared" si="59"/>
        <v>15000</v>
      </c>
      <c r="EO111" s="453">
        <v>0</v>
      </c>
      <c r="EP111" s="454">
        <v>0</v>
      </c>
      <c r="EQ111" s="455">
        <v>0</v>
      </c>
      <c r="ER111" s="455">
        <v>0</v>
      </c>
      <c r="ES111" s="456">
        <f t="shared" si="60"/>
        <v>15000</v>
      </c>
      <c r="ET111" s="456">
        <f t="shared" si="61"/>
        <v>25</v>
      </c>
      <c r="EU111" s="456">
        <f t="shared" si="62"/>
        <v>51</v>
      </c>
      <c r="EV111" s="456">
        <f t="shared" si="63"/>
        <v>0</v>
      </c>
      <c r="EW111" s="456">
        <f t="shared" si="64"/>
        <v>33</v>
      </c>
      <c r="EX111" s="456">
        <f t="shared" si="65"/>
        <v>0</v>
      </c>
      <c r="EY111" s="460">
        <f t="shared" si="66"/>
        <v>9</v>
      </c>
      <c r="EZ111" s="460">
        <f t="shared" si="67"/>
        <v>0</v>
      </c>
      <c r="FA111" s="447">
        <f t="shared" si="68"/>
        <v>321024.69</v>
      </c>
      <c r="FB111" s="447">
        <v>0</v>
      </c>
      <c r="FC111" s="447">
        <f t="shared" si="69"/>
        <v>696024.69</v>
      </c>
      <c r="FD111" s="447">
        <f t="shared" si="70"/>
        <v>626422.22</v>
      </c>
      <c r="FE111" s="447">
        <f t="shared" si="71"/>
        <v>41284.443999999996</v>
      </c>
      <c r="FF111" s="447">
        <f t="shared" si="72"/>
        <v>69602.47</v>
      </c>
      <c r="FG111" s="463">
        <v>100000</v>
      </c>
      <c r="FH111" s="447">
        <f t="shared" si="73"/>
        <v>210886.91</v>
      </c>
      <c r="FI111" s="447">
        <v>0</v>
      </c>
      <c r="FJ111" s="447">
        <f t="shared" si="74"/>
        <v>485137.78</v>
      </c>
      <c r="FK111" s="464"/>
      <c r="FL111" s="447">
        <f t="shared" si="75"/>
        <v>27840.99</v>
      </c>
      <c r="FM111" s="447">
        <f t="shared" si="76"/>
        <v>3480.12</v>
      </c>
      <c r="FN111" s="447">
        <f t="shared" si="77"/>
        <v>69602.47</v>
      </c>
      <c r="FO111" s="447">
        <f t="shared" si="78"/>
        <v>100923.58</v>
      </c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</row>
    <row r="112" spans="1:463" ht="22.5" customHeight="1">
      <c r="A112" s="360">
        <v>104</v>
      </c>
      <c r="B112" s="361">
        <v>7</v>
      </c>
      <c r="C112" s="362" t="s">
        <v>314</v>
      </c>
      <c r="D112" s="363" t="s">
        <v>223</v>
      </c>
      <c r="E112" s="469" t="s">
        <v>190</v>
      </c>
      <c r="F112" s="367">
        <v>390000</v>
      </c>
      <c r="G112" s="365">
        <v>8</v>
      </c>
      <c r="H112" s="366"/>
      <c r="I112" s="373"/>
      <c r="J112" s="374"/>
      <c r="K112" s="375">
        <v>8</v>
      </c>
      <c r="L112" s="366"/>
      <c r="M112" s="373"/>
      <c r="N112" s="374"/>
      <c r="O112" s="375">
        <v>8</v>
      </c>
      <c r="P112" s="366">
        <v>4</v>
      </c>
      <c r="Q112" s="373"/>
      <c r="R112" s="374"/>
      <c r="S112" s="375">
        <v>8</v>
      </c>
      <c r="T112" s="366">
        <v>4</v>
      </c>
      <c r="U112" s="373"/>
      <c r="V112" s="374"/>
      <c r="W112" s="375">
        <v>8</v>
      </c>
      <c r="X112" s="366">
        <v>3</v>
      </c>
      <c r="Y112" s="373"/>
      <c r="Z112" s="374"/>
      <c r="AA112" s="375">
        <v>5</v>
      </c>
      <c r="AB112" s="366">
        <v>3</v>
      </c>
      <c r="AC112" s="373"/>
      <c r="AD112" s="382"/>
      <c r="AE112" s="380">
        <v>9</v>
      </c>
      <c r="AF112" s="381"/>
      <c r="AG112" s="365">
        <v>8</v>
      </c>
      <c r="AH112" s="366">
        <v>4</v>
      </c>
      <c r="AI112" s="373"/>
      <c r="AJ112" s="374"/>
      <c r="AK112" s="375">
        <v>8</v>
      </c>
      <c r="AL112" s="366">
        <v>4</v>
      </c>
      <c r="AM112" s="373"/>
      <c r="AN112" s="374"/>
      <c r="AO112" s="375">
        <v>8</v>
      </c>
      <c r="AP112" s="366">
        <v>2</v>
      </c>
      <c r="AQ112" s="373"/>
      <c r="AR112" s="374"/>
      <c r="AS112" s="375">
        <v>8</v>
      </c>
      <c r="AT112" s="366">
        <v>4</v>
      </c>
      <c r="AU112" s="373"/>
      <c r="AV112" s="374"/>
      <c r="AW112" s="375">
        <v>8</v>
      </c>
      <c r="AX112" s="366"/>
      <c r="AY112" s="373"/>
      <c r="AZ112" s="374"/>
      <c r="BA112" s="375">
        <v>5</v>
      </c>
      <c r="BB112" s="366">
        <v>3</v>
      </c>
      <c r="BC112" s="373"/>
      <c r="BD112" s="382"/>
      <c r="BE112" s="380">
        <v>8</v>
      </c>
      <c r="BF112" s="381"/>
      <c r="BG112" s="365"/>
      <c r="BH112" s="366"/>
      <c r="BI112" s="373"/>
      <c r="BJ112" s="374"/>
      <c r="BK112" s="375"/>
      <c r="BL112" s="366"/>
      <c r="BM112" s="373"/>
      <c r="BN112" s="374"/>
      <c r="BO112" s="375">
        <v>8</v>
      </c>
      <c r="BP112" s="366"/>
      <c r="BQ112" s="373"/>
      <c r="BR112" s="374"/>
      <c r="BS112" s="375">
        <v>8</v>
      </c>
      <c r="BT112" s="366"/>
      <c r="BU112" s="373"/>
      <c r="BV112" s="374"/>
      <c r="BW112" s="388">
        <v>9</v>
      </c>
      <c r="BX112" s="389"/>
      <c r="BY112" s="375">
        <v>5</v>
      </c>
      <c r="BZ112" s="366">
        <v>4</v>
      </c>
      <c r="CA112" s="373"/>
      <c r="CB112" s="382"/>
      <c r="CC112" s="380">
        <v>9</v>
      </c>
      <c r="CD112" s="381"/>
      <c r="CE112" s="398">
        <v>8</v>
      </c>
      <c r="CF112" s="366"/>
      <c r="CG112" s="373"/>
      <c r="CH112" s="399"/>
      <c r="CI112" s="365">
        <v>8</v>
      </c>
      <c r="CJ112" s="366">
        <v>4</v>
      </c>
      <c r="CK112" s="373"/>
      <c r="CL112" s="374"/>
      <c r="CM112" s="375">
        <v>8</v>
      </c>
      <c r="CN112" s="366">
        <v>2</v>
      </c>
      <c r="CO112" s="373"/>
      <c r="CP112" s="382"/>
      <c r="CQ112" s="402">
        <v>8</v>
      </c>
      <c r="CR112" s="366"/>
      <c r="CS112" s="408"/>
      <c r="CT112" s="409"/>
      <c r="CU112" s="402">
        <v>8</v>
      </c>
      <c r="CV112" s="366">
        <v>1</v>
      </c>
      <c r="CW112" s="410"/>
      <c r="CX112" s="411"/>
      <c r="CY112" s="402">
        <v>5</v>
      </c>
      <c r="CZ112" s="366">
        <v>7</v>
      </c>
      <c r="DA112" s="415"/>
      <c r="DB112" s="411"/>
      <c r="DC112" s="380">
        <v>8</v>
      </c>
      <c r="DD112" s="381"/>
      <c r="DE112" s="398"/>
      <c r="DF112" s="366"/>
      <c r="DG112" s="416"/>
      <c r="DH112" s="411"/>
      <c r="DI112" s="402">
        <v>8</v>
      </c>
      <c r="DJ112" s="366"/>
      <c r="DK112" s="416"/>
      <c r="DL112" s="411"/>
      <c r="DM112" s="424">
        <v>25</v>
      </c>
      <c r="DN112" s="424">
        <v>4</v>
      </c>
      <c r="DO112" s="424">
        <v>1</v>
      </c>
      <c r="DP112" s="425">
        <f t="shared" si="41"/>
        <v>164</v>
      </c>
      <c r="DQ112" s="427">
        <f t="shared" si="42"/>
        <v>0</v>
      </c>
      <c r="DR112" s="425">
        <f t="shared" si="43"/>
        <v>164</v>
      </c>
      <c r="DS112" s="163">
        <f t="shared" si="44"/>
        <v>22</v>
      </c>
      <c r="DT112" s="425">
        <f t="shared" si="45"/>
        <v>49</v>
      </c>
      <c r="DU112" s="427">
        <f t="shared" si="46"/>
        <v>0</v>
      </c>
      <c r="DV112" s="427">
        <f t="shared" si="47"/>
        <v>49</v>
      </c>
      <c r="DW112" s="427">
        <f t="shared" si="48"/>
        <v>34</v>
      </c>
      <c r="DX112" s="427">
        <f t="shared" si="49"/>
        <v>0</v>
      </c>
      <c r="DY112" s="427">
        <f t="shared" si="50"/>
        <v>9</v>
      </c>
      <c r="DZ112" s="427">
        <f t="shared" si="51"/>
        <v>0</v>
      </c>
      <c r="EA112" s="428">
        <f t="shared" si="52"/>
        <v>23</v>
      </c>
      <c r="EB112" s="429">
        <f t="shared" si="53"/>
        <v>49</v>
      </c>
      <c r="EC112" s="429">
        <f t="shared" si="54"/>
        <v>0</v>
      </c>
      <c r="ED112" s="429">
        <f t="shared" si="55"/>
        <v>34</v>
      </c>
      <c r="EE112" s="429">
        <f t="shared" si="56"/>
        <v>0</v>
      </c>
      <c r="EF112" s="429">
        <f t="shared" si="57"/>
        <v>9</v>
      </c>
      <c r="EG112" s="429">
        <f t="shared" si="58"/>
        <v>0</v>
      </c>
      <c r="EH112" s="441"/>
      <c r="EJ112" s="443">
        <v>113</v>
      </c>
      <c r="EK112" s="451" t="s">
        <v>314</v>
      </c>
      <c r="EL112" s="472" t="s">
        <v>223</v>
      </c>
      <c r="EM112" s="450">
        <v>390000</v>
      </c>
      <c r="EN112" s="447">
        <f t="shared" si="59"/>
        <v>15000</v>
      </c>
      <c r="EO112" s="453">
        <v>0</v>
      </c>
      <c r="EP112" s="454">
        <v>0</v>
      </c>
      <c r="EQ112" s="455">
        <v>0</v>
      </c>
      <c r="ER112" s="455">
        <v>0</v>
      </c>
      <c r="ES112" s="456">
        <f t="shared" si="60"/>
        <v>15000</v>
      </c>
      <c r="ET112" s="456">
        <f t="shared" si="61"/>
        <v>23</v>
      </c>
      <c r="EU112" s="456">
        <f t="shared" si="62"/>
        <v>49</v>
      </c>
      <c r="EV112" s="456">
        <f t="shared" si="63"/>
        <v>0</v>
      </c>
      <c r="EW112" s="456">
        <f t="shared" si="64"/>
        <v>34</v>
      </c>
      <c r="EX112" s="456">
        <f t="shared" si="65"/>
        <v>0</v>
      </c>
      <c r="EY112" s="460">
        <f t="shared" si="66"/>
        <v>9</v>
      </c>
      <c r="EZ112" s="460">
        <f t="shared" si="67"/>
        <v>0</v>
      </c>
      <c r="FA112" s="447">
        <f t="shared" si="68"/>
        <v>319024.53999999998</v>
      </c>
      <c r="FB112" s="447">
        <v>0</v>
      </c>
      <c r="FC112" s="447">
        <f t="shared" si="69"/>
        <v>664024.54</v>
      </c>
      <c r="FD112" s="447">
        <f t="shared" si="70"/>
        <v>597622.09000000008</v>
      </c>
      <c r="FE112" s="447">
        <f t="shared" si="71"/>
        <v>35524.41800000002</v>
      </c>
      <c r="FF112" s="447">
        <f t="shared" si="72"/>
        <v>66402.45</v>
      </c>
      <c r="FG112" s="463">
        <v>100000</v>
      </c>
      <c r="FH112" s="447">
        <f t="shared" si="73"/>
        <v>201926.87</v>
      </c>
      <c r="FI112" s="447">
        <v>0</v>
      </c>
      <c r="FJ112" s="447">
        <f t="shared" si="74"/>
        <v>462097.67</v>
      </c>
      <c r="FK112" s="464"/>
      <c r="FL112" s="447">
        <f t="shared" si="75"/>
        <v>26560.98</v>
      </c>
      <c r="FM112" s="447">
        <f t="shared" si="76"/>
        <v>3320.12</v>
      </c>
      <c r="FN112" s="447">
        <f t="shared" si="77"/>
        <v>66402.45</v>
      </c>
      <c r="FO112" s="447">
        <f t="shared" si="78"/>
        <v>96283.549999999988</v>
      </c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</row>
    <row r="113" spans="1:463" ht="22.5" customHeight="1">
      <c r="A113" s="360">
        <v>105</v>
      </c>
      <c r="B113" s="361">
        <v>7</v>
      </c>
      <c r="C113" s="362" t="s">
        <v>315</v>
      </c>
      <c r="D113" s="363" t="s">
        <v>204</v>
      </c>
      <c r="E113" s="469" t="s">
        <v>190</v>
      </c>
      <c r="F113" s="367">
        <v>325000</v>
      </c>
      <c r="G113" s="365">
        <v>8</v>
      </c>
      <c r="H113" s="366">
        <v>2</v>
      </c>
      <c r="I113" s="373"/>
      <c r="J113" s="374"/>
      <c r="K113" s="375">
        <v>8</v>
      </c>
      <c r="L113" s="366"/>
      <c r="M113" s="373"/>
      <c r="N113" s="374"/>
      <c r="O113" s="375">
        <v>8</v>
      </c>
      <c r="P113" s="366"/>
      <c r="Q113" s="373"/>
      <c r="R113" s="374"/>
      <c r="S113" s="375">
        <v>8</v>
      </c>
      <c r="T113" s="366"/>
      <c r="U113" s="373"/>
      <c r="V113" s="374"/>
      <c r="W113" s="375">
        <v>8</v>
      </c>
      <c r="X113" s="366">
        <v>1</v>
      </c>
      <c r="Y113" s="373"/>
      <c r="Z113" s="374"/>
      <c r="AA113" s="375">
        <v>5</v>
      </c>
      <c r="AB113" s="366">
        <v>5</v>
      </c>
      <c r="AC113" s="373"/>
      <c r="AD113" s="382"/>
      <c r="AE113" s="380">
        <v>10</v>
      </c>
      <c r="AF113" s="381"/>
      <c r="AG113" s="365">
        <v>8</v>
      </c>
      <c r="AH113" s="366">
        <v>1</v>
      </c>
      <c r="AI113" s="373"/>
      <c r="AJ113" s="374"/>
      <c r="AK113" s="375">
        <v>8</v>
      </c>
      <c r="AL113" s="366">
        <v>2</v>
      </c>
      <c r="AM113" s="373"/>
      <c r="AN113" s="374"/>
      <c r="AO113" s="375">
        <v>8</v>
      </c>
      <c r="AP113" s="366">
        <v>3</v>
      </c>
      <c r="AQ113" s="373"/>
      <c r="AR113" s="374"/>
      <c r="AS113" s="375">
        <v>8</v>
      </c>
      <c r="AT113" s="366">
        <v>3</v>
      </c>
      <c r="AU113" s="373"/>
      <c r="AV113" s="374"/>
      <c r="AW113" s="375">
        <v>8</v>
      </c>
      <c r="AX113" s="366"/>
      <c r="AY113" s="373"/>
      <c r="AZ113" s="374"/>
      <c r="BA113" s="375">
        <v>5</v>
      </c>
      <c r="BB113" s="366">
        <v>4</v>
      </c>
      <c r="BC113" s="373"/>
      <c r="BD113" s="382"/>
      <c r="BE113" s="380">
        <v>8</v>
      </c>
      <c r="BF113" s="381"/>
      <c r="BG113" s="365"/>
      <c r="BH113" s="366"/>
      <c r="BI113" s="373"/>
      <c r="BJ113" s="374"/>
      <c r="BK113" s="375"/>
      <c r="BL113" s="366"/>
      <c r="BM113" s="373"/>
      <c r="BN113" s="374"/>
      <c r="BO113" s="375"/>
      <c r="BP113" s="366"/>
      <c r="BQ113" s="373"/>
      <c r="BR113" s="374"/>
      <c r="BS113" s="375"/>
      <c r="BT113" s="366"/>
      <c r="BU113" s="373"/>
      <c r="BV113" s="374"/>
      <c r="BW113" s="388"/>
      <c r="BX113" s="389"/>
      <c r="BY113" s="375"/>
      <c r="BZ113" s="366"/>
      <c r="CA113" s="373"/>
      <c r="CB113" s="382"/>
      <c r="CC113" s="380"/>
      <c r="CD113" s="381"/>
      <c r="CE113" s="398"/>
      <c r="CF113" s="366"/>
      <c r="CG113" s="373"/>
      <c r="CH113" s="399"/>
      <c r="CI113" s="365"/>
      <c r="CJ113" s="366"/>
      <c r="CK113" s="373"/>
      <c r="CL113" s="374"/>
      <c r="CM113" s="375"/>
      <c r="CN113" s="366"/>
      <c r="CO113" s="373"/>
      <c r="CP113" s="382"/>
      <c r="CQ113" s="402"/>
      <c r="CR113" s="366"/>
      <c r="CS113" s="408"/>
      <c r="CT113" s="409"/>
      <c r="CU113" s="402"/>
      <c r="CV113" s="366"/>
      <c r="CW113" s="410"/>
      <c r="CX113" s="411"/>
      <c r="CY113" s="402"/>
      <c r="CZ113" s="366"/>
      <c r="DA113" s="415"/>
      <c r="DB113" s="411"/>
      <c r="DC113" s="380"/>
      <c r="DD113" s="381"/>
      <c r="DE113" s="398"/>
      <c r="DF113" s="366"/>
      <c r="DG113" s="416"/>
      <c r="DH113" s="411"/>
      <c r="DI113" s="402"/>
      <c r="DJ113" s="366"/>
      <c r="DK113" s="416"/>
      <c r="DL113" s="411"/>
      <c r="DM113" s="424">
        <v>25</v>
      </c>
      <c r="DN113" s="424">
        <v>4</v>
      </c>
      <c r="DO113" s="424">
        <v>1</v>
      </c>
      <c r="DP113" s="425">
        <f t="shared" si="41"/>
        <v>90</v>
      </c>
      <c r="DQ113" s="427">
        <f t="shared" si="42"/>
        <v>0</v>
      </c>
      <c r="DR113" s="425">
        <f t="shared" si="43"/>
        <v>90</v>
      </c>
      <c r="DS113" s="163">
        <f t="shared" si="44"/>
        <v>12</v>
      </c>
      <c r="DT113" s="425">
        <f t="shared" si="45"/>
        <v>21</v>
      </c>
      <c r="DU113" s="427">
        <f t="shared" si="46"/>
        <v>0</v>
      </c>
      <c r="DV113" s="427">
        <f t="shared" si="47"/>
        <v>21</v>
      </c>
      <c r="DW113" s="427">
        <f t="shared" si="48"/>
        <v>18</v>
      </c>
      <c r="DX113" s="427">
        <f t="shared" si="49"/>
        <v>0</v>
      </c>
      <c r="DY113" s="427">
        <f t="shared" si="50"/>
        <v>0</v>
      </c>
      <c r="DZ113" s="427">
        <f t="shared" si="51"/>
        <v>0</v>
      </c>
      <c r="EA113" s="428">
        <f t="shared" si="52"/>
        <v>13</v>
      </c>
      <c r="EB113" s="429">
        <f t="shared" si="53"/>
        <v>21</v>
      </c>
      <c r="EC113" s="429">
        <f t="shared" si="54"/>
        <v>0</v>
      </c>
      <c r="ED113" s="429">
        <f t="shared" si="55"/>
        <v>18</v>
      </c>
      <c r="EE113" s="429">
        <f t="shared" si="56"/>
        <v>0</v>
      </c>
      <c r="EF113" s="429">
        <f t="shared" si="57"/>
        <v>0</v>
      </c>
      <c r="EG113" s="429">
        <f t="shared" si="58"/>
        <v>0</v>
      </c>
      <c r="EH113" s="441"/>
      <c r="EJ113" s="443">
        <v>114</v>
      </c>
      <c r="EK113" s="451" t="s">
        <v>315</v>
      </c>
      <c r="EL113" s="472" t="s">
        <v>204</v>
      </c>
      <c r="EM113" s="450">
        <v>325000</v>
      </c>
      <c r="EN113" s="447">
        <f t="shared" si="59"/>
        <v>12500</v>
      </c>
      <c r="EO113" s="453">
        <v>0</v>
      </c>
      <c r="EP113" s="454">
        <v>0</v>
      </c>
      <c r="EQ113" s="455">
        <v>0</v>
      </c>
      <c r="ER113" s="455">
        <v>0</v>
      </c>
      <c r="ES113" s="456">
        <f t="shared" si="60"/>
        <v>12500</v>
      </c>
      <c r="ET113" s="456">
        <f t="shared" si="61"/>
        <v>13</v>
      </c>
      <c r="EU113" s="456">
        <f t="shared" si="62"/>
        <v>21</v>
      </c>
      <c r="EV113" s="456">
        <f t="shared" si="63"/>
        <v>0</v>
      </c>
      <c r="EW113" s="456">
        <f t="shared" si="64"/>
        <v>18</v>
      </c>
      <c r="EX113" s="456">
        <f t="shared" si="65"/>
        <v>0</v>
      </c>
      <c r="EY113" s="460">
        <f t="shared" si="66"/>
        <v>0</v>
      </c>
      <c r="EZ113" s="460">
        <f t="shared" si="67"/>
        <v>0</v>
      </c>
      <c r="FA113" s="447">
        <f t="shared" si="68"/>
        <v>112508.65</v>
      </c>
      <c r="FB113" s="447">
        <v>0</v>
      </c>
      <c r="FC113" s="447">
        <f t="shared" si="69"/>
        <v>275008.65000000002</v>
      </c>
      <c r="FD113" s="447">
        <f t="shared" si="70"/>
        <v>247507.78000000003</v>
      </c>
      <c r="FE113" s="447">
        <f t="shared" si="71"/>
        <v>0</v>
      </c>
      <c r="FF113" s="447">
        <f t="shared" si="72"/>
        <v>27500.87</v>
      </c>
      <c r="FG113" s="463">
        <v>100000</v>
      </c>
      <c r="FH113" s="447">
        <f t="shared" si="73"/>
        <v>127500.87</v>
      </c>
      <c r="FI113" s="447">
        <v>0</v>
      </c>
      <c r="FJ113" s="447">
        <f t="shared" si="74"/>
        <v>147507.78</v>
      </c>
      <c r="FK113" s="464"/>
      <c r="FL113" s="447">
        <f t="shared" si="75"/>
        <v>11000.35</v>
      </c>
      <c r="FM113" s="447">
        <f t="shared" si="76"/>
        <v>1375.04</v>
      </c>
      <c r="FN113" s="447">
        <f t="shared" si="77"/>
        <v>27500.87</v>
      </c>
      <c r="FO113" s="447">
        <f t="shared" si="78"/>
        <v>39876.259999999995</v>
      </c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</row>
    <row r="114" spans="1:463" ht="22.5" customHeight="1">
      <c r="A114" s="360">
        <v>106</v>
      </c>
      <c r="B114" s="361">
        <v>7</v>
      </c>
      <c r="C114" s="362" t="s">
        <v>316</v>
      </c>
      <c r="D114" s="363" t="s">
        <v>223</v>
      </c>
      <c r="E114" s="469" t="s">
        <v>190</v>
      </c>
      <c r="F114" s="367">
        <v>442000</v>
      </c>
      <c r="G114" s="365">
        <v>8</v>
      </c>
      <c r="H114" s="366"/>
      <c r="I114" s="373"/>
      <c r="J114" s="374"/>
      <c r="K114" s="375">
        <v>8</v>
      </c>
      <c r="L114" s="366"/>
      <c r="M114" s="373"/>
      <c r="N114" s="374"/>
      <c r="O114" s="375">
        <v>8</v>
      </c>
      <c r="P114" s="366">
        <v>4</v>
      </c>
      <c r="Q114" s="373"/>
      <c r="R114" s="374"/>
      <c r="S114" s="375">
        <v>8</v>
      </c>
      <c r="T114" s="366">
        <v>4</v>
      </c>
      <c r="U114" s="373"/>
      <c r="V114" s="374"/>
      <c r="W114" s="375">
        <v>8</v>
      </c>
      <c r="X114" s="366">
        <v>3</v>
      </c>
      <c r="Y114" s="373"/>
      <c r="Z114" s="374"/>
      <c r="AA114" s="375">
        <v>5</v>
      </c>
      <c r="AB114" s="366">
        <v>4</v>
      </c>
      <c r="AC114" s="373"/>
      <c r="AD114" s="382"/>
      <c r="AE114" s="380">
        <v>9</v>
      </c>
      <c r="AF114" s="381"/>
      <c r="AG114" s="365">
        <v>8</v>
      </c>
      <c r="AH114" s="366">
        <v>4</v>
      </c>
      <c r="AI114" s="373"/>
      <c r="AJ114" s="374"/>
      <c r="AK114" s="375">
        <v>8</v>
      </c>
      <c r="AL114" s="366">
        <v>4</v>
      </c>
      <c r="AM114" s="373"/>
      <c r="AN114" s="374"/>
      <c r="AO114" s="375">
        <v>8</v>
      </c>
      <c r="AP114" s="366">
        <v>2</v>
      </c>
      <c r="AQ114" s="373"/>
      <c r="AR114" s="374"/>
      <c r="AS114" s="375">
        <v>8</v>
      </c>
      <c r="AT114" s="366">
        <v>4</v>
      </c>
      <c r="AU114" s="373"/>
      <c r="AV114" s="374"/>
      <c r="AW114" s="375">
        <v>8</v>
      </c>
      <c r="AX114" s="366"/>
      <c r="AY114" s="373"/>
      <c r="AZ114" s="374"/>
      <c r="BA114" s="375">
        <v>5</v>
      </c>
      <c r="BB114" s="366">
        <v>3</v>
      </c>
      <c r="BC114" s="373"/>
      <c r="BD114" s="382"/>
      <c r="BE114" s="380">
        <v>8</v>
      </c>
      <c r="BF114" s="381"/>
      <c r="BG114" s="365">
        <v>8</v>
      </c>
      <c r="BH114" s="366">
        <v>3</v>
      </c>
      <c r="BI114" s="373"/>
      <c r="BJ114" s="374"/>
      <c r="BK114" s="375">
        <v>8</v>
      </c>
      <c r="BL114" s="366"/>
      <c r="BM114" s="373"/>
      <c r="BN114" s="374"/>
      <c r="BO114" s="375">
        <v>8</v>
      </c>
      <c r="BP114" s="366"/>
      <c r="BQ114" s="373"/>
      <c r="BR114" s="374"/>
      <c r="BS114" s="375">
        <v>8</v>
      </c>
      <c r="BT114" s="366"/>
      <c r="BU114" s="373"/>
      <c r="BV114" s="374"/>
      <c r="BW114" s="388">
        <v>9</v>
      </c>
      <c r="BX114" s="389"/>
      <c r="BY114" s="375">
        <v>5</v>
      </c>
      <c r="BZ114" s="366">
        <v>4</v>
      </c>
      <c r="CA114" s="373"/>
      <c r="CB114" s="382"/>
      <c r="CC114" s="380">
        <v>9</v>
      </c>
      <c r="CD114" s="381"/>
      <c r="CE114" s="398">
        <v>8</v>
      </c>
      <c r="CF114" s="366"/>
      <c r="CG114" s="373"/>
      <c r="CH114" s="399"/>
      <c r="CI114" s="365">
        <v>8</v>
      </c>
      <c r="CJ114" s="366">
        <v>4</v>
      </c>
      <c r="CK114" s="373"/>
      <c r="CL114" s="374"/>
      <c r="CM114" s="375">
        <v>8</v>
      </c>
      <c r="CN114" s="366"/>
      <c r="CO114" s="373"/>
      <c r="CP114" s="382"/>
      <c r="CQ114" s="402">
        <v>8</v>
      </c>
      <c r="CR114" s="366"/>
      <c r="CS114" s="408"/>
      <c r="CT114" s="409"/>
      <c r="CU114" s="402">
        <v>8</v>
      </c>
      <c r="CV114" s="366">
        <v>1</v>
      </c>
      <c r="CW114" s="410"/>
      <c r="CX114" s="411"/>
      <c r="CY114" s="402">
        <v>5</v>
      </c>
      <c r="CZ114" s="366">
        <v>7</v>
      </c>
      <c r="DA114" s="415"/>
      <c r="DB114" s="411"/>
      <c r="DC114" s="380">
        <v>8</v>
      </c>
      <c r="DD114" s="381"/>
      <c r="DE114" s="398">
        <v>8</v>
      </c>
      <c r="DF114" s="366">
        <v>3</v>
      </c>
      <c r="DG114" s="416"/>
      <c r="DH114" s="411"/>
      <c r="DI114" s="402">
        <v>8</v>
      </c>
      <c r="DJ114" s="366"/>
      <c r="DK114" s="416"/>
      <c r="DL114" s="411"/>
      <c r="DM114" s="424">
        <v>25</v>
      </c>
      <c r="DN114" s="424">
        <v>4</v>
      </c>
      <c r="DO114" s="424">
        <v>1</v>
      </c>
      <c r="DP114" s="425">
        <f t="shared" si="41"/>
        <v>188</v>
      </c>
      <c r="DQ114" s="427">
        <f t="shared" si="42"/>
        <v>0</v>
      </c>
      <c r="DR114" s="425">
        <f t="shared" si="43"/>
        <v>188</v>
      </c>
      <c r="DS114" s="163">
        <f t="shared" si="44"/>
        <v>25</v>
      </c>
      <c r="DT114" s="425">
        <f t="shared" si="45"/>
        <v>54</v>
      </c>
      <c r="DU114" s="427">
        <f t="shared" si="46"/>
        <v>0</v>
      </c>
      <c r="DV114" s="427">
        <f t="shared" si="47"/>
        <v>54</v>
      </c>
      <c r="DW114" s="427">
        <f t="shared" si="48"/>
        <v>34</v>
      </c>
      <c r="DX114" s="427">
        <f t="shared" si="49"/>
        <v>0</v>
      </c>
      <c r="DY114" s="427">
        <f t="shared" si="50"/>
        <v>9</v>
      </c>
      <c r="DZ114" s="427">
        <f t="shared" si="51"/>
        <v>0</v>
      </c>
      <c r="EA114" s="428">
        <f t="shared" si="52"/>
        <v>26</v>
      </c>
      <c r="EB114" s="429">
        <f t="shared" si="53"/>
        <v>54</v>
      </c>
      <c r="EC114" s="429">
        <f t="shared" si="54"/>
        <v>0</v>
      </c>
      <c r="ED114" s="429">
        <f t="shared" si="55"/>
        <v>34</v>
      </c>
      <c r="EE114" s="429">
        <f t="shared" si="56"/>
        <v>0</v>
      </c>
      <c r="EF114" s="429">
        <f t="shared" si="57"/>
        <v>9</v>
      </c>
      <c r="EG114" s="429">
        <f t="shared" si="58"/>
        <v>0</v>
      </c>
      <c r="EH114" s="441"/>
      <c r="EJ114" s="443">
        <v>115</v>
      </c>
      <c r="EK114" s="451" t="s">
        <v>316</v>
      </c>
      <c r="EL114" s="472" t="s">
        <v>223</v>
      </c>
      <c r="EM114" s="450">
        <v>442000</v>
      </c>
      <c r="EN114" s="447">
        <f t="shared" si="59"/>
        <v>17000</v>
      </c>
      <c r="EO114" s="453">
        <v>0</v>
      </c>
      <c r="EP114" s="454">
        <v>0</v>
      </c>
      <c r="EQ114" s="455">
        <v>0</v>
      </c>
      <c r="ER114" s="455">
        <v>0</v>
      </c>
      <c r="ES114" s="456">
        <f t="shared" si="60"/>
        <v>17000</v>
      </c>
      <c r="ET114" s="456">
        <f t="shared" si="61"/>
        <v>26</v>
      </c>
      <c r="EU114" s="456">
        <f t="shared" si="62"/>
        <v>54</v>
      </c>
      <c r="EV114" s="456">
        <f t="shared" si="63"/>
        <v>0</v>
      </c>
      <c r="EW114" s="456">
        <f t="shared" si="64"/>
        <v>34</v>
      </c>
      <c r="EX114" s="456">
        <f t="shared" si="65"/>
        <v>0</v>
      </c>
      <c r="EY114" s="460">
        <f t="shared" si="66"/>
        <v>9</v>
      </c>
      <c r="EZ114" s="460">
        <f t="shared" si="67"/>
        <v>0</v>
      </c>
      <c r="FA114" s="447">
        <f t="shared" si="68"/>
        <v>378562.45</v>
      </c>
      <c r="FB114" s="447">
        <v>0</v>
      </c>
      <c r="FC114" s="447">
        <f t="shared" si="69"/>
        <v>820562.45</v>
      </c>
      <c r="FD114" s="447">
        <f t="shared" si="70"/>
        <v>738506.2</v>
      </c>
      <c r="FE114" s="447">
        <f t="shared" si="71"/>
        <v>63701.239999999991</v>
      </c>
      <c r="FF114" s="447">
        <f t="shared" si="72"/>
        <v>82056.25</v>
      </c>
      <c r="FG114" s="463">
        <v>100000</v>
      </c>
      <c r="FH114" s="447">
        <f t="shared" si="73"/>
        <v>245757.49</v>
      </c>
      <c r="FI114" s="447">
        <v>0</v>
      </c>
      <c r="FJ114" s="447">
        <f t="shared" si="74"/>
        <v>574804.96</v>
      </c>
      <c r="FK114" s="464"/>
      <c r="FL114" s="447">
        <f t="shared" si="75"/>
        <v>32822.5</v>
      </c>
      <c r="FM114" s="447">
        <f t="shared" si="76"/>
        <v>4102.8100000000004</v>
      </c>
      <c r="FN114" s="447">
        <f t="shared" si="77"/>
        <v>82056.25</v>
      </c>
      <c r="FO114" s="447">
        <f t="shared" si="78"/>
        <v>118981.56</v>
      </c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</row>
    <row r="115" spans="1:463" ht="22.5" customHeight="1">
      <c r="A115" s="360">
        <v>107</v>
      </c>
      <c r="B115" s="361">
        <v>6</v>
      </c>
      <c r="C115" s="362" t="s">
        <v>317</v>
      </c>
      <c r="D115" s="363" t="s">
        <v>204</v>
      </c>
      <c r="E115" s="469" t="s">
        <v>190</v>
      </c>
      <c r="F115" s="367">
        <v>390000</v>
      </c>
      <c r="G115" s="365"/>
      <c r="H115" s="366"/>
      <c r="I115" s="373"/>
      <c r="J115" s="374"/>
      <c r="K115" s="375"/>
      <c r="L115" s="366"/>
      <c r="M115" s="373"/>
      <c r="N115" s="374"/>
      <c r="O115" s="375"/>
      <c r="P115" s="366"/>
      <c r="Q115" s="373"/>
      <c r="R115" s="374"/>
      <c r="S115" s="375">
        <v>8</v>
      </c>
      <c r="T115" s="366">
        <v>1</v>
      </c>
      <c r="U115" s="373"/>
      <c r="V115" s="374"/>
      <c r="W115" s="375">
        <v>8</v>
      </c>
      <c r="X115" s="366">
        <v>1</v>
      </c>
      <c r="Y115" s="373"/>
      <c r="Z115" s="374"/>
      <c r="AA115" s="375"/>
      <c r="AB115" s="366"/>
      <c r="AC115" s="373"/>
      <c r="AD115" s="382"/>
      <c r="AE115" s="380">
        <v>9</v>
      </c>
      <c r="AF115" s="381"/>
      <c r="AG115" s="365"/>
      <c r="AH115" s="366"/>
      <c r="AI115" s="373"/>
      <c r="AJ115" s="374"/>
      <c r="AK115" s="375">
        <v>8</v>
      </c>
      <c r="AL115" s="366">
        <v>3</v>
      </c>
      <c r="AM115" s="373"/>
      <c r="AN115" s="374"/>
      <c r="AO115" s="375">
        <v>8</v>
      </c>
      <c r="AP115" s="366">
        <v>1</v>
      </c>
      <c r="AQ115" s="373"/>
      <c r="AR115" s="374"/>
      <c r="AS115" s="375">
        <v>8</v>
      </c>
      <c r="AT115" s="366"/>
      <c r="AU115" s="373"/>
      <c r="AV115" s="374"/>
      <c r="AW115" s="375">
        <v>4</v>
      </c>
      <c r="AX115" s="366"/>
      <c r="AY115" s="373"/>
      <c r="AZ115" s="374"/>
      <c r="BA115" s="375"/>
      <c r="BB115" s="366"/>
      <c r="BC115" s="373"/>
      <c r="BD115" s="382"/>
      <c r="BE115" s="380"/>
      <c r="BF115" s="381"/>
      <c r="BG115" s="365"/>
      <c r="BH115" s="366"/>
      <c r="BI115" s="373"/>
      <c r="BJ115" s="374"/>
      <c r="BK115" s="375">
        <v>8</v>
      </c>
      <c r="BL115" s="366">
        <v>1</v>
      </c>
      <c r="BM115" s="373"/>
      <c r="BN115" s="374"/>
      <c r="BO115" s="375">
        <v>8</v>
      </c>
      <c r="BP115" s="366">
        <v>1</v>
      </c>
      <c r="BQ115" s="373"/>
      <c r="BR115" s="374"/>
      <c r="BS115" s="375">
        <v>8</v>
      </c>
      <c r="BT115" s="366">
        <v>1</v>
      </c>
      <c r="BU115" s="373"/>
      <c r="BV115" s="374"/>
      <c r="BW115" s="388">
        <v>9</v>
      </c>
      <c r="BX115" s="389"/>
      <c r="BY115" s="375"/>
      <c r="BZ115" s="366"/>
      <c r="CA115" s="373"/>
      <c r="CB115" s="382"/>
      <c r="CC115" s="380">
        <v>9</v>
      </c>
      <c r="CD115" s="381"/>
      <c r="CE115" s="398">
        <v>8</v>
      </c>
      <c r="CF115" s="366">
        <v>2</v>
      </c>
      <c r="CG115" s="373"/>
      <c r="CH115" s="399"/>
      <c r="CI115" s="365">
        <v>8</v>
      </c>
      <c r="CJ115" s="366">
        <v>1</v>
      </c>
      <c r="CK115" s="373"/>
      <c r="CL115" s="374"/>
      <c r="CM115" s="375">
        <v>8</v>
      </c>
      <c r="CN115" s="366">
        <v>1</v>
      </c>
      <c r="CO115" s="373"/>
      <c r="CP115" s="382"/>
      <c r="CQ115" s="402">
        <v>8</v>
      </c>
      <c r="CR115" s="366">
        <v>1</v>
      </c>
      <c r="CS115" s="408"/>
      <c r="CT115" s="409"/>
      <c r="CU115" s="402">
        <v>8</v>
      </c>
      <c r="CV115" s="366">
        <v>3</v>
      </c>
      <c r="CW115" s="410"/>
      <c r="CX115" s="411"/>
      <c r="CY115" s="402">
        <v>5</v>
      </c>
      <c r="CZ115" s="366">
        <v>4</v>
      </c>
      <c r="DA115" s="415"/>
      <c r="DB115" s="411"/>
      <c r="DC115" s="380">
        <v>10</v>
      </c>
      <c r="DD115" s="381"/>
      <c r="DE115" s="398">
        <v>8</v>
      </c>
      <c r="DF115" s="366">
        <v>3</v>
      </c>
      <c r="DG115" s="416"/>
      <c r="DH115" s="411"/>
      <c r="DI115" s="402">
        <v>8</v>
      </c>
      <c r="DJ115" s="366">
        <v>1</v>
      </c>
      <c r="DK115" s="416"/>
      <c r="DL115" s="411"/>
      <c r="DM115" s="424">
        <v>25</v>
      </c>
      <c r="DN115" s="424">
        <v>4</v>
      </c>
      <c r="DO115" s="424">
        <v>1</v>
      </c>
      <c r="DP115" s="425">
        <f t="shared" si="41"/>
        <v>129</v>
      </c>
      <c r="DQ115" s="427">
        <f t="shared" si="42"/>
        <v>0</v>
      </c>
      <c r="DR115" s="425">
        <f t="shared" si="43"/>
        <v>129</v>
      </c>
      <c r="DS115" s="163">
        <f t="shared" si="44"/>
        <v>17</v>
      </c>
      <c r="DT115" s="425">
        <f t="shared" si="45"/>
        <v>25</v>
      </c>
      <c r="DU115" s="427">
        <f t="shared" si="46"/>
        <v>0</v>
      </c>
      <c r="DV115" s="427">
        <f t="shared" si="47"/>
        <v>25</v>
      </c>
      <c r="DW115" s="427">
        <f t="shared" si="48"/>
        <v>28</v>
      </c>
      <c r="DX115" s="427">
        <f t="shared" si="49"/>
        <v>0</v>
      </c>
      <c r="DY115" s="427">
        <f t="shared" si="50"/>
        <v>9</v>
      </c>
      <c r="DZ115" s="427">
        <f t="shared" si="51"/>
        <v>0</v>
      </c>
      <c r="EA115" s="428">
        <f t="shared" si="52"/>
        <v>18</v>
      </c>
      <c r="EB115" s="429">
        <f t="shared" si="53"/>
        <v>25</v>
      </c>
      <c r="EC115" s="429">
        <f t="shared" si="54"/>
        <v>0</v>
      </c>
      <c r="ED115" s="429">
        <f t="shared" si="55"/>
        <v>28</v>
      </c>
      <c r="EE115" s="429">
        <f t="shared" si="56"/>
        <v>0</v>
      </c>
      <c r="EF115" s="429">
        <f t="shared" si="57"/>
        <v>9</v>
      </c>
      <c r="EG115" s="429">
        <f t="shared" si="58"/>
        <v>0</v>
      </c>
      <c r="EH115" s="441"/>
      <c r="EJ115" s="443">
        <v>116</v>
      </c>
      <c r="EK115" s="451" t="s">
        <v>317</v>
      </c>
      <c r="EL115" s="472" t="s">
        <v>204</v>
      </c>
      <c r="EM115" s="450">
        <v>390000</v>
      </c>
      <c r="EN115" s="447">
        <f t="shared" si="59"/>
        <v>15000</v>
      </c>
      <c r="EO115" s="453">
        <v>0</v>
      </c>
      <c r="EP115" s="454">
        <v>0</v>
      </c>
      <c r="EQ115" s="455">
        <v>0</v>
      </c>
      <c r="ER115" s="455">
        <v>0</v>
      </c>
      <c r="ES115" s="456">
        <f t="shared" si="60"/>
        <v>15000</v>
      </c>
      <c r="ET115" s="456">
        <f t="shared" si="61"/>
        <v>18</v>
      </c>
      <c r="EU115" s="456">
        <f t="shared" si="62"/>
        <v>25</v>
      </c>
      <c r="EV115" s="456">
        <f t="shared" si="63"/>
        <v>0</v>
      </c>
      <c r="EW115" s="456">
        <f t="shared" si="64"/>
        <v>28</v>
      </c>
      <c r="EX115" s="456">
        <f t="shared" si="65"/>
        <v>0</v>
      </c>
      <c r="EY115" s="460">
        <f t="shared" si="66"/>
        <v>9</v>
      </c>
      <c r="EZ115" s="460">
        <f t="shared" si="67"/>
        <v>0</v>
      </c>
      <c r="FA115" s="447">
        <f t="shared" si="68"/>
        <v>223017.16</v>
      </c>
      <c r="FB115" s="447">
        <v>0</v>
      </c>
      <c r="FC115" s="447">
        <f t="shared" si="69"/>
        <v>493017.16</v>
      </c>
      <c r="FD115" s="447">
        <f t="shared" si="70"/>
        <v>443715.43999999994</v>
      </c>
      <c r="FE115" s="447">
        <f t="shared" si="71"/>
        <v>13897.235199999996</v>
      </c>
      <c r="FF115" s="447">
        <f t="shared" si="72"/>
        <v>49301.72</v>
      </c>
      <c r="FG115" s="463">
        <v>100000</v>
      </c>
      <c r="FH115" s="447">
        <f t="shared" si="73"/>
        <v>163198.96</v>
      </c>
      <c r="FI115" s="447">
        <v>0</v>
      </c>
      <c r="FJ115" s="447">
        <f t="shared" si="74"/>
        <v>329818.2</v>
      </c>
      <c r="FK115" s="464"/>
      <c r="FL115" s="447">
        <f t="shared" si="75"/>
        <v>19720.689999999999</v>
      </c>
      <c r="FM115" s="447">
        <f t="shared" si="76"/>
        <v>2465.09</v>
      </c>
      <c r="FN115" s="447">
        <f t="shared" si="77"/>
        <v>49301.72</v>
      </c>
      <c r="FO115" s="447">
        <f t="shared" si="78"/>
        <v>71487.5</v>
      </c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</row>
    <row r="116" spans="1:463" ht="22.5" customHeight="1">
      <c r="A116" s="360">
        <v>108</v>
      </c>
      <c r="B116" s="361">
        <v>7</v>
      </c>
      <c r="C116" s="362" t="s">
        <v>318</v>
      </c>
      <c r="D116" s="363" t="s">
        <v>231</v>
      </c>
      <c r="E116" s="469" t="s">
        <v>190</v>
      </c>
      <c r="F116" s="367">
        <v>390000</v>
      </c>
      <c r="G116" s="365">
        <v>8</v>
      </c>
      <c r="H116" s="366">
        <v>1</v>
      </c>
      <c r="I116" s="373"/>
      <c r="J116" s="374"/>
      <c r="K116" s="375">
        <v>8</v>
      </c>
      <c r="L116" s="366"/>
      <c r="M116" s="373"/>
      <c r="N116" s="374"/>
      <c r="O116" s="375">
        <v>8</v>
      </c>
      <c r="P116" s="366">
        <v>1</v>
      </c>
      <c r="Q116" s="373"/>
      <c r="R116" s="374"/>
      <c r="S116" s="375">
        <v>8</v>
      </c>
      <c r="T116" s="366">
        <v>1</v>
      </c>
      <c r="U116" s="373"/>
      <c r="V116" s="374"/>
      <c r="W116" s="375">
        <v>8</v>
      </c>
      <c r="X116" s="366">
        <v>1</v>
      </c>
      <c r="Y116" s="373"/>
      <c r="Z116" s="374"/>
      <c r="AA116" s="375">
        <v>5</v>
      </c>
      <c r="AB116" s="366">
        <v>4</v>
      </c>
      <c r="AC116" s="373"/>
      <c r="AD116" s="382"/>
      <c r="AE116" s="380">
        <v>9</v>
      </c>
      <c r="AF116" s="381"/>
      <c r="AG116" s="365">
        <v>8</v>
      </c>
      <c r="AH116" s="366">
        <v>1</v>
      </c>
      <c r="AI116" s="373"/>
      <c r="AJ116" s="374"/>
      <c r="AK116" s="375">
        <v>8</v>
      </c>
      <c r="AL116" s="366">
        <v>3</v>
      </c>
      <c r="AM116" s="373"/>
      <c r="AN116" s="374"/>
      <c r="AO116" s="375">
        <v>8</v>
      </c>
      <c r="AP116" s="366">
        <v>1</v>
      </c>
      <c r="AQ116" s="373"/>
      <c r="AR116" s="374"/>
      <c r="AS116" s="375">
        <v>8</v>
      </c>
      <c r="AT116" s="366">
        <v>1</v>
      </c>
      <c r="AU116" s="373"/>
      <c r="AV116" s="374"/>
      <c r="AW116" s="375">
        <v>8</v>
      </c>
      <c r="AX116" s="366">
        <v>1</v>
      </c>
      <c r="AY116" s="373"/>
      <c r="AZ116" s="374"/>
      <c r="BA116" s="375">
        <v>5</v>
      </c>
      <c r="BB116" s="366">
        <v>4</v>
      </c>
      <c r="BC116" s="373"/>
      <c r="BD116" s="382"/>
      <c r="BE116" s="380">
        <v>10</v>
      </c>
      <c r="BF116" s="381"/>
      <c r="BG116" s="365">
        <v>8</v>
      </c>
      <c r="BH116" s="366"/>
      <c r="BI116" s="373"/>
      <c r="BJ116" s="374"/>
      <c r="BK116" s="375"/>
      <c r="BL116" s="366"/>
      <c r="BM116" s="373"/>
      <c r="BN116" s="374"/>
      <c r="BO116" s="375"/>
      <c r="BP116" s="366"/>
      <c r="BQ116" s="373"/>
      <c r="BR116" s="374"/>
      <c r="BS116" s="375"/>
      <c r="BT116" s="366"/>
      <c r="BU116" s="373"/>
      <c r="BV116" s="374"/>
      <c r="BW116" s="388"/>
      <c r="BX116" s="389"/>
      <c r="BY116" s="375"/>
      <c r="BZ116" s="366"/>
      <c r="CA116" s="373"/>
      <c r="CB116" s="382"/>
      <c r="CC116" s="380">
        <v>9</v>
      </c>
      <c r="CD116" s="381"/>
      <c r="CE116" s="398">
        <v>8</v>
      </c>
      <c r="CF116" s="366">
        <v>1</v>
      </c>
      <c r="CG116" s="373"/>
      <c r="CH116" s="399"/>
      <c r="CI116" s="365">
        <v>8</v>
      </c>
      <c r="CJ116" s="366">
        <v>1</v>
      </c>
      <c r="CK116" s="373"/>
      <c r="CL116" s="374"/>
      <c r="CM116" s="375">
        <v>8</v>
      </c>
      <c r="CN116" s="366">
        <v>2</v>
      </c>
      <c r="CO116" s="373"/>
      <c r="CP116" s="382"/>
      <c r="CQ116" s="402">
        <v>8</v>
      </c>
      <c r="CR116" s="366">
        <v>3</v>
      </c>
      <c r="CS116" s="408"/>
      <c r="CT116" s="409"/>
      <c r="CU116" s="402">
        <v>5</v>
      </c>
      <c r="CV116" s="366">
        <v>4</v>
      </c>
      <c r="CW116" s="410"/>
      <c r="CX116" s="411"/>
      <c r="CY116" s="402">
        <v>5</v>
      </c>
      <c r="CZ116" s="366">
        <v>4</v>
      </c>
      <c r="DA116" s="415"/>
      <c r="DB116" s="411"/>
      <c r="DC116" s="380">
        <v>9</v>
      </c>
      <c r="DD116" s="381"/>
      <c r="DE116" s="398">
        <v>8</v>
      </c>
      <c r="DF116" s="366"/>
      <c r="DG116" s="416"/>
      <c r="DH116" s="411"/>
      <c r="DI116" s="402">
        <v>8</v>
      </c>
      <c r="DJ116" s="366"/>
      <c r="DK116" s="416"/>
      <c r="DL116" s="411"/>
      <c r="DM116" s="424">
        <v>25</v>
      </c>
      <c r="DN116" s="424">
        <v>4</v>
      </c>
      <c r="DO116" s="424">
        <v>1</v>
      </c>
      <c r="DP116" s="425">
        <f t="shared" si="41"/>
        <v>156</v>
      </c>
      <c r="DQ116" s="427">
        <f t="shared" si="42"/>
        <v>0</v>
      </c>
      <c r="DR116" s="425">
        <f t="shared" si="43"/>
        <v>156</v>
      </c>
      <c r="DS116" s="163">
        <f t="shared" si="44"/>
        <v>21</v>
      </c>
      <c r="DT116" s="425">
        <f t="shared" si="45"/>
        <v>34</v>
      </c>
      <c r="DU116" s="427">
        <f t="shared" si="46"/>
        <v>0</v>
      </c>
      <c r="DV116" s="427">
        <f t="shared" si="47"/>
        <v>34</v>
      </c>
      <c r="DW116" s="427">
        <f t="shared" si="48"/>
        <v>37</v>
      </c>
      <c r="DX116" s="427">
        <f t="shared" si="49"/>
        <v>0</v>
      </c>
      <c r="DY116" s="427">
        <f t="shared" si="50"/>
        <v>0</v>
      </c>
      <c r="DZ116" s="427">
        <f t="shared" si="51"/>
        <v>0</v>
      </c>
      <c r="EA116" s="428">
        <f t="shared" si="52"/>
        <v>22</v>
      </c>
      <c r="EB116" s="429">
        <f t="shared" si="53"/>
        <v>34</v>
      </c>
      <c r="EC116" s="429">
        <f t="shared" si="54"/>
        <v>0</v>
      </c>
      <c r="ED116" s="429">
        <f t="shared" si="55"/>
        <v>37</v>
      </c>
      <c r="EE116" s="429">
        <f t="shared" si="56"/>
        <v>0</v>
      </c>
      <c r="EF116" s="429">
        <f t="shared" si="57"/>
        <v>0</v>
      </c>
      <c r="EG116" s="429">
        <f t="shared" si="58"/>
        <v>0</v>
      </c>
      <c r="EH116" s="441"/>
      <c r="EJ116" s="443">
        <v>117</v>
      </c>
      <c r="EK116" s="451" t="s">
        <v>318</v>
      </c>
      <c r="EL116" s="472" t="s">
        <v>231</v>
      </c>
      <c r="EM116" s="450">
        <v>390000</v>
      </c>
      <c r="EN116" s="447">
        <f t="shared" si="59"/>
        <v>15000</v>
      </c>
      <c r="EO116" s="453">
        <v>0</v>
      </c>
      <c r="EP116" s="454">
        <v>0</v>
      </c>
      <c r="EQ116" s="455">
        <v>0</v>
      </c>
      <c r="ER116" s="455">
        <v>0</v>
      </c>
      <c r="ES116" s="456">
        <f t="shared" si="60"/>
        <v>15000</v>
      </c>
      <c r="ET116" s="456">
        <f t="shared" si="61"/>
        <v>22</v>
      </c>
      <c r="EU116" s="456">
        <f t="shared" si="62"/>
        <v>34</v>
      </c>
      <c r="EV116" s="456">
        <f t="shared" si="63"/>
        <v>0</v>
      </c>
      <c r="EW116" s="456">
        <f t="shared" si="64"/>
        <v>37</v>
      </c>
      <c r="EX116" s="456">
        <f t="shared" si="65"/>
        <v>0</v>
      </c>
      <c r="EY116" s="460">
        <f t="shared" si="66"/>
        <v>0</v>
      </c>
      <c r="EZ116" s="460">
        <f t="shared" si="67"/>
        <v>0</v>
      </c>
      <c r="FA116" s="447">
        <f t="shared" si="68"/>
        <v>250019.23</v>
      </c>
      <c r="FB116" s="447">
        <v>0</v>
      </c>
      <c r="FC116" s="447">
        <f t="shared" si="69"/>
        <v>580019.23</v>
      </c>
      <c r="FD116" s="447">
        <f t="shared" si="70"/>
        <v>522017.31</v>
      </c>
      <c r="FE116" s="447">
        <f t="shared" si="71"/>
        <v>20403.462</v>
      </c>
      <c r="FF116" s="447">
        <f t="shared" si="72"/>
        <v>58001.919999999998</v>
      </c>
      <c r="FG116" s="463">
        <v>0</v>
      </c>
      <c r="FH116" s="447">
        <f t="shared" si="73"/>
        <v>78405.38</v>
      </c>
      <c r="FI116" s="447">
        <v>0</v>
      </c>
      <c r="FJ116" s="447">
        <f t="shared" si="74"/>
        <v>501613.85</v>
      </c>
      <c r="FK116" s="464"/>
      <c r="FL116" s="447">
        <f t="shared" si="75"/>
        <v>23200.77</v>
      </c>
      <c r="FM116" s="447">
        <f t="shared" si="76"/>
        <v>2900.1</v>
      </c>
      <c r="FN116" s="447">
        <f t="shared" si="77"/>
        <v>58001.919999999998</v>
      </c>
      <c r="FO116" s="447">
        <f t="shared" si="78"/>
        <v>84102.79</v>
      </c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</row>
    <row r="117" spans="1:463" ht="22.5" customHeight="1">
      <c r="A117" s="360">
        <v>109</v>
      </c>
      <c r="B117" s="361">
        <v>1</v>
      </c>
      <c r="C117" s="362" t="s">
        <v>319</v>
      </c>
      <c r="D117" s="363" t="s">
        <v>231</v>
      </c>
      <c r="E117" s="469" t="s">
        <v>190</v>
      </c>
      <c r="F117" s="367">
        <v>325000</v>
      </c>
      <c r="G117" s="365">
        <v>8</v>
      </c>
      <c r="H117" s="366">
        <v>4</v>
      </c>
      <c r="I117" s="373"/>
      <c r="J117" s="374"/>
      <c r="K117" s="375">
        <v>8</v>
      </c>
      <c r="L117" s="366">
        <v>4</v>
      </c>
      <c r="M117" s="373"/>
      <c r="N117" s="374"/>
      <c r="O117" s="375">
        <v>8</v>
      </c>
      <c r="P117" s="366">
        <v>4</v>
      </c>
      <c r="Q117" s="373"/>
      <c r="R117" s="374"/>
      <c r="S117" s="375"/>
      <c r="T117" s="366"/>
      <c r="U117" s="373"/>
      <c r="V117" s="374"/>
      <c r="W117" s="375">
        <v>8</v>
      </c>
      <c r="X117" s="366">
        <v>4</v>
      </c>
      <c r="Y117" s="373"/>
      <c r="Z117" s="374"/>
      <c r="AA117" s="375">
        <v>5</v>
      </c>
      <c r="AB117" s="366">
        <v>7</v>
      </c>
      <c r="AC117" s="373"/>
      <c r="AD117" s="382"/>
      <c r="AE117" s="380">
        <v>12</v>
      </c>
      <c r="AF117" s="381"/>
      <c r="AG117" s="365">
        <v>8</v>
      </c>
      <c r="AH117" s="366">
        <v>4</v>
      </c>
      <c r="AI117" s="373"/>
      <c r="AJ117" s="374"/>
      <c r="AK117" s="375">
        <v>8</v>
      </c>
      <c r="AL117" s="366">
        <v>4</v>
      </c>
      <c r="AM117" s="373"/>
      <c r="AN117" s="374"/>
      <c r="AO117" s="375"/>
      <c r="AP117" s="366"/>
      <c r="AQ117" s="373"/>
      <c r="AR117" s="374"/>
      <c r="AS117" s="375">
        <v>8</v>
      </c>
      <c r="AT117" s="366">
        <v>4</v>
      </c>
      <c r="AU117" s="373"/>
      <c r="AV117" s="374"/>
      <c r="AW117" s="375">
        <v>8</v>
      </c>
      <c r="AX117" s="366">
        <v>4</v>
      </c>
      <c r="AY117" s="373"/>
      <c r="AZ117" s="374"/>
      <c r="BA117" s="375">
        <v>5</v>
      </c>
      <c r="BB117" s="366">
        <v>7</v>
      </c>
      <c r="BC117" s="373"/>
      <c r="BD117" s="382"/>
      <c r="BE117" s="380">
        <v>12</v>
      </c>
      <c r="BF117" s="381"/>
      <c r="BG117" s="365">
        <v>8</v>
      </c>
      <c r="BH117" s="366">
        <v>4</v>
      </c>
      <c r="BI117" s="373"/>
      <c r="BJ117" s="374"/>
      <c r="BK117" s="375">
        <v>8</v>
      </c>
      <c r="BL117" s="366">
        <v>4</v>
      </c>
      <c r="BM117" s="373"/>
      <c r="BN117" s="374"/>
      <c r="BO117" s="375">
        <v>8</v>
      </c>
      <c r="BP117" s="366">
        <v>4</v>
      </c>
      <c r="BQ117" s="373"/>
      <c r="BR117" s="374"/>
      <c r="BS117" s="375">
        <v>8</v>
      </c>
      <c r="BT117" s="366">
        <v>4</v>
      </c>
      <c r="BU117" s="373"/>
      <c r="BV117" s="374"/>
      <c r="BW117" s="388">
        <v>12</v>
      </c>
      <c r="BX117" s="389"/>
      <c r="BY117" s="375">
        <v>5</v>
      </c>
      <c r="BZ117" s="366">
        <v>7</v>
      </c>
      <c r="CA117" s="373"/>
      <c r="CB117" s="382"/>
      <c r="CC117" s="380">
        <v>12</v>
      </c>
      <c r="CD117" s="381"/>
      <c r="CE117" s="398">
        <v>8</v>
      </c>
      <c r="CF117" s="366">
        <v>4</v>
      </c>
      <c r="CG117" s="373"/>
      <c r="CH117" s="399"/>
      <c r="CI117" s="365">
        <v>8</v>
      </c>
      <c r="CJ117" s="366">
        <v>4</v>
      </c>
      <c r="CK117" s="373"/>
      <c r="CL117" s="374"/>
      <c r="CM117" s="375">
        <v>8</v>
      </c>
      <c r="CN117" s="366">
        <v>4</v>
      </c>
      <c r="CO117" s="373"/>
      <c r="CP117" s="382"/>
      <c r="CQ117" s="402"/>
      <c r="CR117" s="366"/>
      <c r="CS117" s="408"/>
      <c r="CT117" s="409"/>
      <c r="CU117" s="402"/>
      <c r="CV117" s="366"/>
      <c r="CW117" s="410"/>
      <c r="CX117" s="411"/>
      <c r="CY117" s="402">
        <v>5</v>
      </c>
      <c r="CZ117" s="366">
        <v>7</v>
      </c>
      <c r="DA117" s="415"/>
      <c r="DB117" s="411"/>
      <c r="DC117" s="380">
        <v>12</v>
      </c>
      <c r="DD117" s="381"/>
      <c r="DE117" s="398">
        <v>8</v>
      </c>
      <c r="DF117" s="366">
        <v>4</v>
      </c>
      <c r="DG117" s="416"/>
      <c r="DH117" s="411"/>
      <c r="DI117" s="402">
        <v>8</v>
      </c>
      <c r="DJ117" s="366">
        <v>4</v>
      </c>
      <c r="DK117" s="416"/>
      <c r="DL117" s="411"/>
      <c r="DM117" s="424">
        <v>25</v>
      </c>
      <c r="DN117" s="424">
        <v>4</v>
      </c>
      <c r="DO117" s="424">
        <v>1</v>
      </c>
      <c r="DP117" s="425">
        <f t="shared" si="41"/>
        <v>156</v>
      </c>
      <c r="DQ117" s="427">
        <f t="shared" si="42"/>
        <v>0</v>
      </c>
      <c r="DR117" s="425">
        <f t="shared" si="43"/>
        <v>156</v>
      </c>
      <c r="DS117" s="163">
        <f t="shared" si="44"/>
        <v>21</v>
      </c>
      <c r="DT117" s="425">
        <f t="shared" si="45"/>
        <v>96</v>
      </c>
      <c r="DU117" s="427">
        <f t="shared" si="46"/>
        <v>0</v>
      </c>
      <c r="DV117" s="427">
        <f t="shared" si="47"/>
        <v>96</v>
      </c>
      <c r="DW117" s="427">
        <f t="shared" si="48"/>
        <v>48</v>
      </c>
      <c r="DX117" s="427">
        <f t="shared" si="49"/>
        <v>0</v>
      </c>
      <c r="DY117" s="427">
        <f t="shared" si="50"/>
        <v>12</v>
      </c>
      <c r="DZ117" s="427">
        <f t="shared" si="51"/>
        <v>0</v>
      </c>
      <c r="EA117" s="428">
        <f t="shared" si="52"/>
        <v>22</v>
      </c>
      <c r="EB117" s="429">
        <f t="shared" si="53"/>
        <v>96</v>
      </c>
      <c r="EC117" s="429">
        <f t="shared" si="54"/>
        <v>0</v>
      </c>
      <c r="ED117" s="429">
        <f t="shared" si="55"/>
        <v>48</v>
      </c>
      <c r="EE117" s="429">
        <f t="shared" si="56"/>
        <v>0</v>
      </c>
      <c r="EF117" s="429">
        <f t="shared" si="57"/>
        <v>12</v>
      </c>
      <c r="EG117" s="429">
        <f t="shared" si="58"/>
        <v>0</v>
      </c>
      <c r="EH117" s="441"/>
      <c r="EJ117" s="443">
        <v>118</v>
      </c>
      <c r="EK117" s="451" t="s">
        <v>319</v>
      </c>
      <c r="EL117" s="472" t="s">
        <v>231</v>
      </c>
      <c r="EM117" s="450">
        <v>325000</v>
      </c>
      <c r="EN117" s="447">
        <f t="shared" si="59"/>
        <v>12500</v>
      </c>
      <c r="EO117" s="453">
        <v>0</v>
      </c>
      <c r="EP117" s="454">
        <v>0</v>
      </c>
      <c r="EQ117" s="455">
        <v>0</v>
      </c>
      <c r="ER117" s="455">
        <v>0</v>
      </c>
      <c r="ES117" s="456">
        <f t="shared" si="60"/>
        <v>12500</v>
      </c>
      <c r="ET117" s="456">
        <f t="shared" si="61"/>
        <v>22</v>
      </c>
      <c r="EU117" s="456">
        <f t="shared" si="62"/>
        <v>96</v>
      </c>
      <c r="EV117" s="456">
        <f t="shared" si="63"/>
        <v>0</v>
      </c>
      <c r="EW117" s="456">
        <f t="shared" si="64"/>
        <v>48</v>
      </c>
      <c r="EX117" s="456">
        <f t="shared" si="65"/>
        <v>0</v>
      </c>
      <c r="EY117" s="460">
        <f t="shared" si="66"/>
        <v>12</v>
      </c>
      <c r="EZ117" s="460">
        <f t="shared" si="67"/>
        <v>0</v>
      </c>
      <c r="FA117" s="447">
        <f t="shared" si="68"/>
        <v>440033.85</v>
      </c>
      <c r="FB117" s="447">
        <v>0</v>
      </c>
      <c r="FC117" s="447">
        <f t="shared" si="69"/>
        <v>715033.85</v>
      </c>
      <c r="FD117" s="447">
        <f t="shared" si="70"/>
        <v>643530.46</v>
      </c>
      <c r="FE117" s="447">
        <f t="shared" si="71"/>
        <v>44706.09199999999</v>
      </c>
      <c r="FF117" s="447">
        <f t="shared" si="72"/>
        <v>71503.39</v>
      </c>
      <c r="FG117" s="463">
        <v>100000</v>
      </c>
      <c r="FH117" s="447">
        <f t="shared" si="73"/>
        <v>216209.48</v>
      </c>
      <c r="FI117" s="447">
        <v>0</v>
      </c>
      <c r="FJ117" s="447">
        <f t="shared" si="74"/>
        <v>498824.37</v>
      </c>
      <c r="FK117" s="464"/>
      <c r="FL117" s="447">
        <f t="shared" si="75"/>
        <v>28601.35</v>
      </c>
      <c r="FM117" s="447">
        <f t="shared" si="76"/>
        <v>3575.17</v>
      </c>
      <c r="FN117" s="447">
        <f t="shared" si="77"/>
        <v>71503.39</v>
      </c>
      <c r="FO117" s="447">
        <f t="shared" si="78"/>
        <v>103679.91</v>
      </c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</row>
    <row r="118" spans="1:463" ht="22.5" customHeight="1">
      <c r="A118" s="360">
        <v>110</v>
      </c>
      <c r="B118" s="361">
        <v>1</v>
      </c>
      <c r="C118" s="362" t="s">
        <v>320</v>
      </c>
      <c r="D118" s="363" t="s">
        <v>194</v>
      </c>
      <c r="E118" s="469" t="s">
        <v>190</v>
      </c>
      <c r="F118" s="367">
        <v>325000</v>
      </c>
      <c r="G118" s="365">
        <v>8</v>
      </c>
      <c r="H118" s="366">
        <v>3</v>
      </c>
      <c r="I118" s="373"/>
      <c r="J118" s="374"/>
      <c r="K118" s="375">
        <v>8</v>
      </c>
      <c r="L118" s="366">
        <v>4</v>
      </c>
      <c r="M118" s="373"/>
      <c r="N118" s="374"/>
      <c r="O118" s="375">
        <v>8</v>
      </c>
      <c r="P118" s="366">
        <v>4</v>
      </c>
      <c r="Q118" s="373"/>
      <c r="R118" s="374"/>
      <c r="S118" s="375">
        <v>8</v>
      </c>
      <c r="T118" s="366">
        <v>4</v>
      </c>
      <c r="U118" s="373"/>
      <c r="V118" s="374"/>
      <c r="W118" s="375">
        <v>8</v>
      </c>
      <c r="X118" s="366">
        <v>4</v>
      </c>
      <c r="Y118" s="373"/>
      <c r="Z118" s="374"/>
      <c r="AA118" s="375">
        <v>5</v>
      </c>
      <c r="AB118" s="366">
        <v>7</v>
      </c>
      <c r="AC118" s="373"/>
      <c r="AD118" s="382"/>
      <c r="AE118" s="380">
        <v>12</v>
      </c>
      <c r="AF118" s="381"/>
      <c r="AG118" s="365">
        <v>8</v>
      </c>
      <c r="AH118" s="366">
        <v>4</v>
      </c>
      <c r="AI118" s="373"/>
      <c r="AJ118" s="374"/>
      <c r="AK118" s="375">
        <v>8</v>
      </c>
      <c r="AL118" s="366">
        <v>4</v>
      </c>
      <c r="AM118" s="373"/>
      <c r="AN118" s="374"/>
      <c r="AO118" s="375">
        <v>8</v>
      </c>
      <c r="AP118" s="366">
        <v>4</v>
      </c>
      <c r="AQ118" s="373"/>
      <c r="AR118" s="374"/>
      <c r="AS118" s="375">
        <v>8</v>
      </c>
      <c r="AT118" s="366">
        <v>4</v>
      </c>
      <c r="AU118" s="373"/>
      <c r="AV118" s="374"/>
      <c r="AW118" s="375">
        <v>8</v>
      </c>
      <c r="AX118" s="366">
        <v>4</v>
      </c>
      <c r="AY118" s="373"/>
      <c r="AZ118" s="374"/>
      <c r="BA118" s="375">
        <v>5</v>
      </c>
      <c r="BB118" s="366">
        <v>7</v>
      </c>
      <c r="BC118" s="373"/>
      <c r="BD118" s="382"/>
      <c r="BE118" s="380">
        <v>12</v>
      </c>
      <c r="BF118" s="381"/>
      <c r="BG118" s="365">
        <v>8</v>
      </c>
      <c r="BH118" s="366">
        <v>4</v>
      </c>
      <c r="BI118" s="373"/>
      <c r="BJ118" s="374"/>
      <c r="BK118" s="375">
        <v>8</v>
      </c>
      <c r="BL118" s="366">
        <v>4</v>
      </c>
      <c r="BM118" s="373"/>
      <c r="BN118" s="374"/>
      <c r="BO118" s="375">
        <v>8</v>
      </c>
      <c r="BP118" s="366">
        <v>4</v>
      </c>
      <c r="BQ118" s="373"/>
      <c r="BR118" s="374"/>
      <c r="BS118" s="375"/>
      <c r="BT118" s="366"/>
      <c r="BU118" s="373"/>
      <c r="BV118" s="374"/>
      <c r="BW118" s="388">
        <v>12</v>
      </c>
      <c r="BX118" s="389"/>
      <c r="BY118" s="375">
        <v>5</v>
      </c>
      <c r="BZ118" s="366">
        <v>7</v>
      </c>
      <c r="CA118" s="373"/>
      <c r="CB118" s="382"/>
      <c r="CC118" s="380">
        <v>12</v>
      </c>
      <c r="CD118" s="381"/>
      <c r="CE118" s="398">
        <v>8</v>
      </c>
      <c r="CF118" s="366">
        <v>4</v>
      </c>
      <c r="CG118" s="373"/>
      <c r="CH118" s="399"/>
      <c r="CI118" s="365">
        <v>8</v>
      </c>
      <c r="CJ118" s="366">
        <v>4</v>
      </c>
      <c r="CK118" s="373"/>
      <c r="CL118" s="374"/>
      <c r="CM118" s="375">
        <v>8</v>
      </c>
      <c r="CN118" s="366">
        <v>4</v>
      </c>
      <c r="CO118" s="373"/>
      <c r="CP118" s="382"/>
      <c r="CQ118" s="402">
        <v>8</v>
      </c>
      <c r="CR118" s="366">
        <v>4</v>
      </c>
      <c r="CS118" s="408"/>
      <c r="CT118" s="409"/>
      <c r="CU118" s="402">
        <v>8</v>
      </c>
      <c r="CV118" s="366">
        <v>4</v>
      </c>
      <c r="CW118" s="410"/>
      <c r="CX118" s="411"/>
      <c r="CY118" s="402">
        <v>5</v>
      </c>
      <c r="CZ118" s="366">
        <v>7</v>
      </c>
      <c r="DA118" s="415"/>
      <c r="DB118" s="411"/>
      <c r="DC118" s="380">
        <v>8</v>
      </c>
      <c r="DD118" s="381"/>
      <c r="DE118" s="398">
        <v>8</v>
      </c>
      <c r="DF118" s="366">
        <v>4</v>
      </c>
      <c r="DG118" s="416"/>
      <c r="DH118" s="411"/>
      <c r="DI118" s="402">
        <v>8</v>
      </c>
      <c r="DJ118" s="366">
        <v>4</v>
      </c>
      <c r="DK118" s="416"/>
      <c r="DL118" s="411"/>
      <c r="DM118" s="424">
        <v>25</v>
      </c>
      <c r="DN118" s="424">
        <v>4</v>
      </c>
      <c r="DO118" s="424">
        <v>1</v>
      </c>
      <c r="DP118" s="425">
        <f t="shared" si="41"/>
        <v>180</v>
      </c>
      <c r="DQ118" s="427">
        <f t="shared" si="42"/>
        <v>0</v>
      </c>
      <c r="DR118" s="425">
        <f t="shared" si="43"/>
        <v>180</v>
      </c>
      <c r="DS118" s="163">
        <f t="shared" si="44"/>
        <v>24</v>
      </c>
      <c r="DT118" s="425">
        <f t="shared" si="45"/>
        <v>107</v>
      </c>
      <c r="DU118" s="427">
        <f t="shared" si="46"/>
        <v>0</v>
      </c>
      <c r="DV118" s="427">
        <f t="shared" si="47"/>
        <v>107</v>
      </c>
      <c r="DW118" s="427">
        <f t="shared" si="48"/>
        <v>44</v>
      </c>
      <c r="DX118" s="427">
        <f t="shared" si="49"/>
        <v>0</v>
      </c>
      <c r="DY118" s="427">
        <f t="shared" si="50"/>
        <v>12</v>
      </c>
      <c r="DZ118" s="427">
        <f t="shared" si="51"/>
        <v>0</v>
      </c>
      <c r="EA118" s="428">
        <f t="shared" si="52"/>
        <v>25</v>
      </c>
      <c r="EB118" s="429">
        <f t="shared" si="53"/>
        <v>107</v>
      </c>
      <c r="EC118" s="429">
        <f t="shared" si="54"/>
        <v>0</v>
      </c>
      <c r="ED118" s="429">
        <f t="shared" si="55"/>
        <v>44</v>
      </c>
      <c r="EE118" s="429">
        <f t="shared" si="56"/>
        <v>0</v>
      </c>
      <c r="EF118" s="429">
        <f t="shared" si="57"/>
        <v>12</v>
      </c>
      <c r="EG118" s="429">
        <f t="shared" si="58"/>
        <v>0</v>
      </c>
      <c r="EH118" s="441"/>
      <c r="EJ118" s="443">
        <v>119</v>
      </c>
      <c r="EK118" s="451" t="s">
        <v>320</v>
      </c>
      <c r="EL118" s="472" t="s">
        <v>194</v>
      </c>
      <c r="EM118" s="450">
        <v>325000</v>
      </c>
      <c r="EN118" s="447">
        <f t="shared" si="59"/>
        <v>12500</v>
      </c>
      <c r="EO118" s="453">
        <v>0</v>
      </c>
      <c r="EP118" s="454">
        <v>0</v>
      </c>
      <c r="EQ118" s="455">
        <v>0</v>
      </c>
      <c r="ER118" s="455">
        <v>0</v>
      </c>
      <c r="ES118" s="456">
        <f t="shared" si="60"/>
        <v>12500</v>
      </c>
      <c r="ET118" s="456">
        <f t="shared" si="61"/>
        <v>25</v>
      </c>
      <c r="EU118" s="456">
        <f t="shared" si="62"/>
        <v>107</v>
      </c>
      <c r="EV118" s="456">
        <f t="shared" si="63"/>
        <v>0</v>
      </c>
      <c r="EW118" s="456">
        <f t="shared" si="64"/>
        <v>44</v>
      </c>
      <c r="EX118" s="456">
        <f t="shared" si="65"/>
        <v>0</v>
      </c>
      <c r="EY118" s="460">
        <f t="shared" si="66"/>
        <v>12</v>
      </c>
      <c r="EZ118" s="460">
        <f t="shared" si="67"/>
        <v>0</v>
      </c>
      <c r="FA118" s="447">
        <f t="shared" si="68"/>
        <v>454201.61</v>
      </c>
      <c r="FB118" s="447">
        <v>0</v>
      </c>
      <c r="FC118" s="447">
        <f t="shared" si="69"/>
        <v>766701.61</v>
      </c>
      <c r="FD118" s="447">
        <f t="shared" si="70"/>
        <v>690031.45</v>
      </c>
      <c r="FE118" s="447">
        <f t="shared" si="71"/>
        <v>54006.289999999994</v>
      </c>
      <c r="FF118" s="447">
        <f t="shared" si="72"/>
        <v>76670.16</v>
      </c>
      <c r="FG118" s="463">
        <v>100000</v>
      </c>
      <c r="FH118" s="447">
        <f t="shared" si="73"/>
        <v>230676.45</v>
      </c>
      <c r="FI118" s="447">
        <v>0</v>
      </c>
      <c r="FJ118" s="447">
        <f t="shared" si="74"/>
        <v>536025.16</v>
      </c>
      <c r="FK118" s="464"/>
      <c r="FL118" s="447">
        <f t="shared" si="75"/>
        <v>30668.06</v>
      </c>
      <c r="FM118" s="447">
        <f t="shared" si="76"/>
        <v>3833.51</v>
      </c>
      <c r="FN118" s="447">
        <f t="shared" si="77"/>
        <v>76670.16</v>
      </c>
      <c r="FO118" s="447">
        <f t="shared" si="78"/>
        <v>111171.73000000001</v>
      </c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</row>
    <row r="119" spans="1:463" ht="22.5" customHeight="1">
      <c r="A119" s="360">
        <v>111</v>
      </c>
      <c r="B119" s="361">
        <v>7</v>
      </c>
      <c r="C119" s="362" t="s">
        <v>321</v>
      </c>
      <c r="D119" s="363" t="s">
        <v>304</v>
      </c>
      <c r="E119" s="469" t="s">
        <v>190</v>
      </c>
      <c r="F119" s="367">
        <v>390000</v>
      </c>
      <c r="G119" s="365">
        <v>8</v>
      </c>
      <c r="H119" s="366">
        <v>3</v>
      </c>
      <c r="I119" s="373"/>
      <c r="J119" s="374"/>
      <c r="K119" s="375">
        <v>8</v>
      </c>
      <c r="L119" s="366">
        <v>3</v>
      </c>
      <c r="M119" s="373"/>
      <c r="N119" s="374"/>
      <c r="O119" s="375"/>
      <c r="P119" s="366"/>
      <c r="Q119" s="373"/>
      <c r="R119" s="374"/>
      <c r="S119" s="375">
        <v>8</v>
      </c>
      <c r="T119" s="366">
        <v>4</v>
      </c>
      <c r="U119" s="373"/>
      <c r="V119" s="374"/>
      <c r="W119" s="375">
        <v>8</v>
      </c>
      <c r="X119" s="366">
        <v>4</v>
      </c>
      <c r="Y119" s="373"/>
      <c r="Z119" s="374"/>
      <c r="AA119" s="375">
        <v>5</v>
      </c>
      <c r="AB119" s="366">
        <v>4</v>
      </c>
      <c r="AC119" s="373"/>
      <c r="AD119" s="382"/>
      <c r="AE119" s="380">
        <v>11</v>
      </c>
      <c r="AF119" s="381"/>
      <c r="AG119" s="365">
        <v>8</v>
      </c>
      <c r="AH119" s="366">
        <v>1</v>
      </c>
      <c r="AI119" s="373"/>
      <c r="AJ119" s="374"/>
      <c r="AK119" s="375">
        <v>8</v>
      </c>
      <c r="AL119" s="366">
        <v>3</v>
      </c>
      <c r="AM119" s="373"/>
      <c r="AN119" s="374"/>
      <c r="AO119" s="375">
        <v>8</v>
      </c>
      <c r="AP119" s="366">
        <v>2</v>
      </c>
      <c r="AQ119" s="373"/>
      <c r="AR119" s="374"/>
      <c r="AS119" s="375">
        <v>8</v>
      </c>
      <c r="AT119" s="366"/>
      <c r="AU119" s="373"/>
      <c r="AV119" s="374"/>
      <c r="AW119" s="375">
        <v>8</v>
      </c>
      <c r="AX119" s="366">
        <v>4</v>
      </c>
      <c r="AY119" s="373"/>
      <c r="AZ119" s="374"/>
      <c r="BA119" s="375">
        <v>5</v>
      </c>
      <c r="BB119" s="366">
        <v>3</v>
      </c>
      <c r="BC119" s="373"/>
      <c r="BD119" s="382"/>
      <c r="BE119" s="380">
        <v>8</v>
      </c>
      <c r="BF119" s="381"/>
      <c r="BG119" s="365">
        <v>8</v>
      </c>
      <c r="BH119" s="366">
        <v>2</v>
      </c>
      <c r="BI119" s="373"/>
      <c r="BJ119" s="374"/>
      <c r="BK119" s="375">
        <v>8</v>
      </c>
      <c r="BL119" s="366">
        <v>4</v>
      </c>
      <c r="BM119" s="373"/>
      <c r="BN119" s="374"/>
      <c r="BO119" s="375">
        <v>8</v>
      </c>
      <c r="BP119" s="366"/>
      <c r="BQ119" s="373"/>
      <c r="BR119" s="374"/>
      <c r="BS119" s="375">
        <v>8</v>
      </c>
      <c r="BT119" s="366">
        <v>1</v>
      </c>
      <c r="BU119" s="373"/>
      <c r="BV119" s="374"/>
      <c r="BW119" s="388">
        <v>12</v>
      </c>
      <c r="BX119" s="389"/>
      <c r="BY119" s="375">
        <v>5</v>
      </c>
      <c r="BZ119" s="366">
        <v>5</v>
      </c>
      <c r="CA119" s="373"/>
      <c r="CB119" s="382"/>
      <c r="CC119" s="380">
        <v>12</v>
      </c>
      <c r="CD119" s="381"/>
      <c r="CE119" s="398">
        <v>8</v>
      </c>
      <c r="CF119" s="366"/>
      <c r="CG119" s="373"/>
      <c r="CH119" s="399"/>
      <c r="CI119" s="365">
        <v>8</v>
      </c>
      <c r="CJ119" s="366">
        <v>3</v>
      </c>
      <c r="CK119" s="373"/>
      <c r="CL119" s="374"/>
      <c r="CM119" s="375">
        <v>8</v>
      </c>
      <c r="CN119" s="366">
        <v>3</v>
      </c>
      <c r="CO119" s="373"/>
      <c r="CP119" s="382"/>
      <c r="CQ119" s="402">
        <v>8</v>
      </c>
      <c r="CR119" s="366">
        <v>4</v>
      </c>
      <c r="CS119" s="408"/>
      <c r="CT119" s="409"/>
      <c r="CU119" s="402">
        <v>8</v>
      </c>
      <c r="CV119" s="366">
        <v>2</v>
      </c>
      <c r="CW119" s="410"/>
      <c r="CX119" s="411"/>
      <c r="CY119" s="402">
        <v>5</v>
      </c>
      <c r="CZ119" s="366">
        <v>7</v>
      </c>
      <c r="DA119" s="415"/>
      <c r="DB119" s="411"/>
      <c r="DC119" s="380">
        <v>8</v>
      </c>
      <c r="DD119" s="381"/>
      <c r="DE119" s="398">
        <v>8</v>
      </c>
      <c r="DF119" s="366">
        <v>4</v>
      </c>
      <c r="DG119" s="416"/>
      <c r="DH119" s="411"/>
      <c r="DI119" s="402">
        <v>8</v>
      </c>
      <c r="DJ119" s="366"/>
      <c r="DK119" s="416"/>
      <c r="DL119" s="411"/>
      <c r="DM119" s="424">
        <v>25</v>
      </c>
      <c r="DN119" s="424">
        <v>4</v>
      </c>
      <c r="DO119" s="424">
        <v>1</v>
      </c>
      <c r="DP119" s="425">
        <f t="shared" si="41"/>
        <v>180</v>
      </c>
      <c r="DQ119" s="427">
        <f t="shared" si="42"/>
        <v>0</v>
      </c>
      <c r="DR119" s="425">
        <f t="shared" si="43"/>
        <v>180</v>
      </c>
      <c r="DS119" s="163">
        <f t="shared" si="44"/>
        <v>24</v>
      </c>
      <c r="DT119" s="425">
        <f t="shared" si="45"/>
        <v>66</v>
      </c>
      <c r="DU119" s="427">
        <f t="shared" si="46"/>
        <v>0</v>
      </c>
      <c r="DV119" s="427">
        <f t="shared" si="47"/>
        <v>66</v>
      </c>
      <c r="DW119" s="427">
        <f t="shared" si="48"/>
        <v>39</v>
      </c>
      <c r="DX119" s="427">
        <f t="shared" si="49"/>
        <v>0</v>
      </c>
      <c r="DY119" s="427">
        <f t="shared" si="50"/>
        <v>12</v>
      </c>
      <c r="DZ119" s="427">
        <f t="shared" si="51"/>
        <v>0</v>
      </c>
      <c r="EA119" s="428">
        <f t="shared" si="52"/>
        <v>25</v>
      </c>
      <c r="EB119" s="429">
        <f t="shared" si="53"/>
        <v>66</v>
      </c>
      <c r="EC119" s="429">
        <f t="shared" si="54"/>
        <v>0</v>
      </c>
      <c r="ED119" s="429">
        <f t="shared" si="55"/>
        <v>39</v>
      </c>
      <c r="EE119" s="429">
        <f t="shared" si="56"/>
        <v>0</v>
      </c>
      <c r="EF119" s="429">
        <f t="shared" si="57"/>
        <v>12</v>
      </c>
      <c r="EG119" s="429">
        <f t="shared" si="58"/>
        <v>0</v>
      </c>
      <c r="EH119" s="441"/>
      <c r="EJ119" s="443">
        <v>120</v>
      </c>
      <c r="EK119" s="451" t="s">
        <v>321</v>
      </c>
      <c r="EL119" s="472" t="s">
        <v>304</v>
      </c>
      <c r="EM119" s="450">
        <v>390000</v>
      </c>
      <c r="EN119" s="447">
        <f t="shared" si="59"/>
        <v>15000</v>
      </c>
      <c r="EO119" s="453">
        <v>0</v>
      </c>
      <c r="EP119" s="454">
        <v>0</v>
      </c>
      <c r="EQ119" s="455">
        <v>0</v>
      </c>
      <c r="ER119" s="455">
        <v>0</v>
      </c>
      <c r="ES119" s="456">
        <f t="shared" si="60"/>
        <v>15000</v>
      </c>
      <c r="ET119" s="456">
        <f t="shared" si="61"/>
        <v>25</v>
      </c>
      <c r="EU119" s="456">
        <f t="shared" si="62"/>
        <v>66</v>
      </c>
      <c r="EV119" s="456">
        <f t="shared" si="63"/>
        <v>0</v>
      </c>
      <c r="EW119" s="456">
        <f t="shared" si="64"/>
        <v>39</v>
      </c>
      <c r="EX119" s="456">
        <f t="shared" si="65"/>
        <v>0</v>
      </c>
      <c r="EY119" s="460">
        <f t="shared" si="66"/>
        <v>12</v>
      </c>
      <c r="EZ119" s="460">
        <f t="shared" si="67"/>
        <v>0</v>
      </c>
      <c r="FA119" s="447">
        <f t="shared" si="68"/>
        <v>402030.93</v>
      </c>
      <c r="FB119" s="447">
        <v>0</v>
      </c>
      <c r="FC119" s="447">
        <f t="shared" si="69"/>
        <v>777030.93</v>
      </c>
      <c r="FD119" s="447">
        <f t="shared" si="70"/>
        <v>699327.84000000008</v>
      </c>
      <c r="FE119" s="447">
        <f t="shared" si="71"/>
        <v>55865.568000000021</v>
      </c>
      <c r="FF119" s="447">
        <f t="shared" si="72"/>
        <v>77703.09</v>
      </c>
      <c r="FG119" s="463">
        <v>100000</v>
      </c>
      <c r="FH119" s="447">
        <f t="shared" si="73"/>
        <v>233568.66</v>
      </c>
      <c r="FI119" s="447">
        <v>0</v>
      </c>
      <c r="FJ119" s="447">
        <f t="shared" si="74"/>
        <v>543462.27</v>
      </c>
      <c r="FK119" s="464"/>
      <c r="FL119" s="447">
        <f t="shared" si="75"/>
        <v>31081.24</v>
      </c>
      <c r="FM119" s="447">
        <f t="shared" si="76"/>
        <v>3885.15</v>
      </c>
      <c r="FN119" s="447">
        <f t="shared" si="77"/>
        <v>77703.09</v>
      </c>
      <c r="FO119" s="447">
        <f t="shared" si="78"/>
        <v>112669.48</v>
      </c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</row>
    <row r="120" spans="1:463" ht="22.5" customHeight="1">
      <c r="A120" s="360">
        <v>112</v>
      </c>
      <c r="B120" s="361">
        <v>1</v>
      </c>
      <c r="C120" s="362" t="s">
        <v>322</v>
      </c>
      <c r="D120" s="471" t="s">
        <v>194</v>
      </c>
      <c r="E120" s="469" t="s">
        <v>190</v>
      </c>
      <c r="F120" s="367">
        <v>325000</v>
      </c>
      <c r="G120" s="365"/>
      <c r="H120" s="366"/>
      <c r="I120" s="373"/>
      <c r="J120" s="374"/>
      <c r="K120" s="375">
        <v>8</v>
      </c>
      <c r="L120" s="366">
        <v>4</v>
      </c>
      <c r="M120" s="373"/>
      <c r="N120" s="374"/>
      <c r="O120" s="375">
        <v>8</v>
      </c>
      <c r="P120" s="366">
        <v>4</v>
      </c>
      <c r="Q120" s="373"/>
      <c r="R120" s="374"/>
      <c r="S120" s="375">
        <v>8</v>
      </c>
      <c r="T120" s="366">
        <v>4</v>
      </c>
      <c r="U120" s="373"/>
      <c r="V120" s="374"/>
      <c r="W120" s="375">
        <v>8</v>
      </c>
      <c r="X120" s="366">
        <v>4</v>
      </c>
      <c r="Y120" s="373"/>
      <c r="Z120" s="374"/>
      <c r="AA120" s="375">
        <v>5</v>
      </c>
      <c r="AB120" s="366">
        <v>7</v>
      </c>
      <c r="AC120" s="373"/>
      <c r="AD120" s="382"/>
      <c r="AE120" s="380">
        <v>12</v>
      </c>
      <c r="AF120" s="381"/>
      <c r="AG120" s="365">
        <v>8</v>
      </c>
      <c r="AH120" s="366">
        <v>4</v>
      </c>
      <c r="AI120" s="373"/>
      <c r="AJ120" s="374"/>
      <c r="AK120" s="375">
        <v>8</v>
      </c>
      <c r="AL120" s="366">
        <v>4</v>
      </c>
      <c r="AM120" s="373"/>
      <c r="AN120" s="374"/>
      <c r="AO120" s="375">
        <v>8</v>
      </c>
      <c r="AP120" s="366"/>
      <c r="AQ120" s="373"/>
      <c r="AR120" s="374"/>
      <c r="AS120" s="375">
        <v>8</v>
      </c>
      <c r="AT120" s="366">
        <v>4</v>
      </c>
      <c r="AU120" s="373"/>
      <c r="AV120" s="374"/>
      <c r="AW120" s="375">
        <v>8</v>
      </c>
      <c r="AX120" s="366">
        <v>2</v>
      </c>
      <c r="AY120" s="373"/>
      <c r="AZ120" s="374"/>
      <c r="BA120" s="375">
        <v>5</v>
      </c>
      <c r="BB120" s="366">
        <v>7</v>
      </c>
      <c r="BC120" s="373"/>
      <c r="BD120" s="382"/>
      <c r="BE120" s="380">
        <v>12</v>
      </c>
      <c r="BF120" s="381"/>
      <c r="BG120" s="365">
        <v>8</v>
      </c>
      <c r="BH120" s="366">
        <v>4</v>
      </c>
      <c r="BI120" s="373"/>
      <c r="BJ120" s="374"/>
      <c r="BK120" s="375">
        <v>8</v>
      </c>
      <c r="BL120" s="366">
        <v>4</v>
      </c>
      <c r="BM120" s="373"/>
      <c r="BN120" s="374"/>
      <c r="BO120" s="375">
        <v>8</v>
      </c>
      <c r="BP120" s="366">
        <v>4</v>
      </c>
      <c r="BQ120" s="373"/>
      <c r="BR120" s="374"/>
      <c r="BS120" s="375">
        <v>8</v>
      </c>
      <c r="BT120" s="366">
        <v>4</v>
      </c>
      <c r="BU120" s="373"/>
      <c r="BV120" s="374"/>
      <c r="BW120" s="388">
        <v>11.5</v>
      </c>
      <c r="BX120" s="389"/>
      <c r="BY120" s="375">
        <v>5</v>
      </c>
      <c r="BZ120" s="366">
        <v>7</v>
      </c>
      <c r="CA120" s="373"/>
      <c r="CB120" s="382"/>
      <c r="CC120" s="380">
        <v>12</v>
      </c>
      <c r="CD120" s="381"/>
      <c r="CE120" s="398">
        <v>8</v>
      </c>
      <c r="CF120" s="366">
        <v>4</v>
      </c>
      <c r="CG120" s="373"/>
      <c r="CH120" s="399"/>
      <c r="CI120" s="365">
        <v>8</v>
      </c>
      <c r="CJ120" s="366">
        <v>4</v>
      </c>
      <c r="CK120" s="373"/>
      <c r="CL120" s="374"/>
      <c r="CM120" s="375">
        <v>8</v>
      </c>
      <c r="CN120" s="366">
        <v>4</v>
      </c>
      <c r="CO120" s="373"/>
      <c r="CP120" s="382"/>
      <c r="CQ120" s="402">
        <v>8</v>
      </c>
      <c r="CR120" s="366">
        <v>4</v>
      </c>
      <c r="CS120" s="408"/>
      <c r="CT120" s="409"/>
      <c r="CU120" s="402">
        <v>8</v>
      </c>
      <c r="CV120" s="366">
        <v>4</v>
      </c>
      <c r="CW120" s="410"/>
      <c r="CX120" s="411"/>
      <c r="CY120" s="402">
        <v>5</v>
      </c>
      <c r="CZ120" s="366">
        <v>7</v>
      </c>
      <c r="DA120" s="415"/>
      <c r="DB120" s="411"/>
      <c r="DC120" s="380">
        <v>8</v>
      </c>
      <c r="DD120" s="381"/>
      <c r="DE120" s="398">
        <v>8</v>
      </c>
      <c r="DF120" s="366">
        <v>4</v>
      </c>
      <c r="DG120" s="416"/>
      <c r="DH120" s="411"/>
      <c r="DI120" s="402">
        <v>8</v>
      </c>
      <c r="DJ120" s="366">
        <v>4</v>
      </c>
      <c r="DK120" s="416"/>
      <c r="DL120" s="411"/>
      <c r="DM120" s="424">
        <v>25</v>
      </c>
      <c r="DN120" s="424">
        <v>4</v>
      </c>
      <c r="DO120" s="424">
        <v>1</v>
      </c>
      <c r="DP120" s="425">
        <f t="shared" si="41"/>
        <v>180</v>
      </c>
      <c r="DQ120" s="427">
        <f t="shared" si="42"/>
        <v>0</v>
      </c>
      <c r="DR120" s="425">
        <f t="shared" si="43"/>
        <v>180</v>
      </c>
      <c r="DS120" s="163">
        <f t="shared" si="44"/>
        <v>24</v>
      </c>
      <c r="DT120" s="425">
        <f t="shared" si="45"/>
        <v>102</v>
      </c>
      <c r="DU120" s="427">
        <f t="shared" si="46"/>
        <v>0</v>
      </c>
      <c r="DV120" s="427">
        <f t="shared" si="47"/>
        <v>102</v>
      </c>
      <c r="DW120" s="427">
        <f t="shared" si="48"/>
        <v>44</v>
      </c>
      <c r="DX120" s="427">
        <f t="shared" si="49"/>
        <v>0</v>
      </c>
      <c r="DY120" s="427">
        <f t="shared" si="50"/>
        <v>11.5</v>
      </c>
      <c r="DZ120" s="427">
        <f t="shared" si="51"/>
        <v>0</v>
      </c>
      <c r="EA120" s="428">
        <f t="shared" si="52"/>
        <v>25</v>
      </c>
      <c r="EB120" s="429">
        <f t="shared" si="53"/>
        <v>102</v>
      </c>
      <c r="EC120" s="429">
        <f t="shared" si="54"/>
        <v>0</v>
      </c>
      <c r="ED120" s="429">
        <f t="shared" si="55"/>
        <v>44</v>
      </c>
      <c r="EE120" s="429">
        <f t="shared" si="56"/>
        <v>0</v>
      </c>
      <c r="EF120" s="429">
        <f t="shared" si="57"/>
        <v>11.5</v>
      </c>
      <c r="EG120" s="429">
        <f t="shared" si="58"/>
        <v>0</v>
      </c>
      <c r="EH120" s="441"/>
      <c r="EJ120" s="443">
        <v>121</v>
      </c>
      <c r="EK120" s="451" t="s">
        <v>322</v>
      </c>
      <c r="EL120" s="475" t="s">
        <v>194</v>
      </c>
      <c r="EM120" s="450">
        <v>325000</v>
      </c>
      <c r="EN120" s="447">
        <f t="shared" si="59"/>
        <v>12500</v>
      </c>
      <c r="EO120" s="453">
        <v>0</v>
      </c>
      <c r="EP120" s="454">
        <v>0</v>
      </c>
      <c r="EQ120" s="455">
        <v>0</v>
      </c>
      <c r="ER120" s="455">
        <v>0</v>
      </c>
      <c r="ES120" s="456">
        <f t="shared" si="60"/>
        <v>12500</v>
      </c>
      <c r="ET120" s="456">
        <f t="shared" si="61"/>
        <v>25</v>
      </c>
      <c r="EU120" s="456">
        <f t="shared" si="62"/>
        <v>102</v>
      </c>
      <c r="EV120" s="456">
        <f t="shared" si="63"/>
        <v>0</v>
      </c>
      <c r="EW120" s="456">
        <f t="shared" si="64"/>
        <v>44</v>
      </c>
      <c r="EX120" s="456">
        <f t="shared" si="65"/>
        <v>0</v>
      </c>
      <c r="EY120" s="460">
        <f t="shared" si="66"/>
        <v>11.5</v>
      </c>
      <c r="EZ120" s="460">
        <f t="shared" si="67"/>
        <v>0</v>
      </c>
      <c r="FA120" s="447">
        <f t="shared" si="68"/>
        <v>440033.85</v>
      </c>
      <c r="FB120" s="447">
        <v>0</v>
      </c>
      <c r="FC120" s="447">
        <f t="shared" si="69"/>
        <v>752533.85</v>
      </c>
      <c r="FD120" s="447">
        <f t="shared" si="70"/>
        <v>677280.46</v>
      </c>
      <c r="FE120" s="447">
        <f t="shared" si="71"/>
        <v>51456.09199999999</v>
      </c>
      <c r="FF120" s="447">
        <f t="shared" si="72"/>
        <v>75253.39</v>
      </c>
      <c r="FG120" s="463">
        <v>100000</v>
      </c>
      <c r="FH120" s="447">
        <f t="shared" si="73"/>
        <v>226709.48</v>
      </c>
      <c r="FI120" s="447">
        <v>0</v>
      </c>
      <c r="FJ120" s="447">
        <f t="shared" si="74"/>
        <v>525824.37</v>
      </c>
      <c r="FK120" s="464"/>
      <c r="FL120" s="447">
        <f t="shared" si="75"/>
        <v>30101.35</v>
      </c>
      <c r="FM120" s="447">
        <f t="shared" si="76"/>
        <v>3762.67</v>
      </c>
      <c r="FN120" s="447">
        <f t="shared" si="77"/>
        <v>75253.39</v>
      </c>
      <c r="FO120" s="447">
        <f t="shared" si="78"/>
        <v>109117.41</v>
      </c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</row>
    <row r="121" spans="1:463" ht="22.5" customHeight="1">
      <c r="A121" s="360">
        <v>113</v>
      </c>
      <c r="B121" s="361">
        <v>1</v>
      </c>
      <c r="C121" s="362" t="s">
        <v>323</v>
      </c>
      <c r="D121" s="471" t="s">
        <v>235</v>
      </c>
      <c r="E121" s="469" t="s">
        <v>190</v>
      </c>
      <c r="F121" s="367">
        <v>600000</v>
      </c>
      <c r="G121" s="365">
        <v>8</v>
      </c>
      <c r="H121" s="366">
        <v>4</v>
      </c>
      <c r="I121" s="373"/>
      <c r="J121" s="374"/>
      <c r="K121" s="375">
        <v>8</v>
      </c>
      <c r="L121" s="366">
        <v>4</v>
      </c>
      <c r="M121" s="373"/>
      <c r="N121" s="374"/>
      <c r="O121" s="375">
        <v>8</v>
      </c>
      <c r="P121" s="366">
        <v>4</v>
      </c>
      <c r="Q121" s="373"/>
      <c r="R121" s="374"/>
      <c r="S121" s="375">
        <v>8</v>
      </c>
      <c r="T121" s="366">
        <v>4</v>
      </c>
      <c r="U121" s="373"/>
      <c r="V121" s="374"/>
      <c r="W121" s="375">
        <v>8</v>
      </c>
      <c r="X121" s="366">
        <v>4</v>
      </c>
      <c r="Y121" s="373"/>
      <c r="Z121" s="374"/>
      <c r="AA121" s="375">
        <v>5</v>
      </c>
      <c r="AB121" s="366">
        <v>7</v>
      </c>
      <c r="AC121" s="373"/>
      <c r="AD121" s="382"/>
      <c r="AE121" s="380">
        <v>12</v>
      </c>
      <c r="AF121" s="381"/>
      <c r="AG121" s="365">
        <v>8</v>
      </c>
      <c r="AH121" s="366">
        <v>4</v>
      </c>
      <c r="AI121" s="373"/>
      <c r="AJ121" s="374"/>
      <c r="AK121" s="375">
        <v>8</v>
      </c>
      <c r="AL121" s="366">
        <v>4</v>
      </c>
      <c r="AM121" s="373"/>
      <c r="AN121" s="374"/>
      <c r="AO121" s="375">
        <v>8</v>
      </c>
      <c r="AP121" s="366">
        <v>4</v>
      </c>
      <c r="AQ121" s="373"/>
      <c r="AR121" s="374"/>
      <c r="AS121" s="375">
        <v>8</v>
      </c>
      <c r="AT121" s="366">
        <v>4</v>
      </c>
      <c r="AU121" s="373"/>
      <c r="AV121" s="374"/>
      <c r="AW121" s="375">
        <v>8</v>
      </c>
      <c r="AX121" s="366">
        <v>4</v>
      </c>
      <c r="AY121" s="373"/>
      <c r="AZ121" s="374"/>
      <c r="BA121" s="375">
        <v>5</v>
      </c>
      <c r="BB121" s="366">
        <v>7</v>
      </c>
      <c r="BC121" s="373"/>
      <c r="BD121" s="382"/>
      <c r="BE121" s="380">
        <v>12</v>
      </c>
      <c r="BF121" s="381"/>
      <c r="BG121" s="365">
        <v>8</v>
      </c>
      <c r="BH121" s="366">
        <v>4</v>
      </c>
      <c r="BI121" s="373"/>
      <c r="BJ121" s="374"/>
      <c r="BK121" s="375">
        <v>8</v>
      </c>
      <c r="BL121" s="366">
        <v>4</v>
      </c>
      <c r="BM121" s="373"/>
      <c r="BN121" s="374"/>
      <c r="BO121" s="375">
        <v>8</v>
      </c>
      <c r="BP121" s="366">
        <v>4</v>
      </c>
      <c r="BQ121" s="373"/>
      <c r="BR121" s="374"/>
      <c r="BS121" s="375">
        <v>8</v>
      </c>
      <c r="BT121" s="366">
        <v>4</v>
      </c>
      <c r="BU121" s="373"/>
      <c r="BV121" s="374"/>
      <c r="BW121" s="388">
        <v>12</v>
      </c>
      <c r="BX121" s="389"/>
      <c r="BY121" s="375"/>
      <c r="BZ121" s="366"/>
      <c r="CA121" s="373"/>
      <c r="CB121" s="382"/>
      <c r="CC121" s="380"/>
      <c r="CD121" s="381"/>
      <c r="CE121" s="398">
        <v>8</v>
      </c>
      <c r="CF121" s="366">
        <v>4</v>
      </c>
      <c r="CG121" s="373"/>
      <c r="CH121" s="399"/>
      <c r="CI121" s="365">
        <v>8</v>
      </c>
      <c r="CJ121" s="366">
        <v>4</v>
      </c>
      <c r="CK121" s="373"/>
      <c r="CL121" s="374"/>
      <c r="CM121" s="375">
        <v>8</v>
      </c>
      <c r="CN121" s="366">
        <v>4</v>
      </c>
      <c r="CO121" s="373"/>
      <c r="CP121" s="382"/>
      <c r="CQ121" s="402">
        <v>8</v>
      </c>
      <c r="CR121" s="366">
        <v>4</v>
      </c>
      <c r="CS121" s="408"/>
      <c r="CT121" s="409"/>
      <c r="CU121" s="402">
        <v>8</v>
      </c>
      <c r="CV121" s="366">
        <v>4</v>
      </c>
      <c r="CW121" s="410"/>
      <c r="CX121" s="411"/>
      <c r="CY121" s="402">
        <v>5</v>
      </c>
      <c r="CZ121" s="366">
        <v>7</v>
      </c>
      <c r="DA121" s="415"/>
      <c r="DB121" s="411"/>
      <c r="DC121" s="380">
        <v>5</v>
      </c>
      <c r="DD121" s="381"/>
      <c r="DE121" s="398">
        <v>8</v>
      </c>
      <c r="DF121" s="366">
        <v>4</v>
      </c>
      <c r="DG121" s="416"/>
      <c r="DH121" s="411"/>
      <c r="DI121" s="402">
        <v>8</v>
      </c>
      <c r="DJ121" s="366">
        <v>4</v>
      </c>
      <c r="DK121" s="416"/>
      <c r="DL121" s="411"/>
      <c r="DM121" s="424">
        <v>25</v>
      </c>
      <c r="DN121" s="424">
        <v>4</v>
      </c>
      <c r="DO121" s="424">
        <v>1</v>
      </c>
      <c r="DP121" s="425">
        <f t="shared" si="41"/>
        <v>183</v>
      </c>
      <c r="DQ121" s="427">
        <f t="shared" si="42"/>
        <v>0</v>
      </c>
      <c r="DR121" s="425">
        <f t="shared" si="43"/>
        <v>183</v>
      </c>
      <c r="DS121" s="163">
        <f t="shared" si="44"/>
        <v>24</v>
      </c>
      <c r="DT121" s="425">
        <f t="shared" si="45"/>
        <v>105</v>
      </c>
      <c r="DU121" s="427">
        <f t="shared" si="46"/>
        <v>0</v>
      </c>
      <c r="DV121" s="427">
        <f t="shared" si="47"/>
        <v>105</v>
      </c>
      <c r="DW121" s="427">
        <f t="shared" si="48"/>
        <v>29</v>
      </c>
      <c r="DX121" s="427">
        <f t="shared" si="49"/>
        <v>0</v>
      </c>
      <c r="DY121" s="427">
        <f t="shared" si="50"/>
        <v>12</v>
      </c>
      <c r="DZ121" s="427">
        <f t="shared" si="51"/>
        <v>0</v>
      </c>
      <c r="EA121" s="428">
        <f t="shared" si="52"/>
        <v>25</v>
      </c>
      <c r="EB121" s="429">
        <f t="shared" si="53"/>
        <v>105</v>
      </c>
      <c r="EC121" s="429">
        <f t="shared" si="54"/>
        <v>0</v>
      </c>
      <c r="ED121" s="429">
        <f t="shared" si="55"/>
        <v>29</v>
      </c>
      <c r="EE121" s="429">
        <f t="shared" si="56"/>
        <v>0</v>
      </c>
      <c r="EF121" s="429">
        <f t="shared" si="57"/>
        <v>12</v>
      </c>
      <c r="EG121" s="429">
        <f t="shared" si="58"/>
        <v>0</v>
      </c>
      <c r="EH121" s="441"/>
      <c r="EJ121" s="443">
        <v>122</v>
      </c>
      <c r="EK121" s="476" t="s">
        <v>323</v>
      </c>
      <c r="EL121" s="475" t="s">
        <v>235</v>
      </c>
      <c r="EM121" s="450">
        <v>600000</v>
      </c>
      <c r="EN121" s="447">
        <f t="shared" si="59"/>
        <v>23076.92</v>
      </c>
      <c r="EO121" s="453">
        <v>0</v>
      </c>
      <c r="EP121" s="454">
        <v>0</v>
      </c>
      <c r="EQ121" s="455">
        <v>0</v>
      </c>
      <c r="ER121" s="455">
        <v>0</v>
      </c>
      <c r="ES121" s="456">
        <f t="shared" si="60"/>
        <v>23076.92</v>
      </c>
      <c r="ET121" s="456">
        <f t="shared" si="61"/>
        <v>25</v>
      </c>
      <c r="EU121" s="456">
        <f t="shared" si="62"/>
        <v>105</v>
      </c>
      <c r="EV121" s="456">
        <f t="shared" si="63"/>
        <v>0</v>
      </c>
      <c r="EW121" s="456">
        <f t="shared" si="64"/>
        <v>29</v>
      </c>
      <c r="EX121" s="456">
        <f t="shared" si="65"/>
        <v>0</v>
      </c>
      <c r="EY121" s="460">
        <f t="shared" si="66"/>
        <v>12</v>
      </c>
      <c r="EZ121" s="460">
        <f t="shared" si="67"/>
        <v>0</v>
      </c>
      <c r="FA121" s="447">
        <f t="shared" si="68"/>
        <v>736979.77</v>
      </c>
      <c r="FB121" s="447">
        <v>0</v>
      </c>
      <c r="FC121" s="447">
        <f t="shared" si="69"/>
        <v>1313902.77</v>
      </c>
      <c r="FD121" s="447">
        <f t="shared" si="70"/>
        <v>1182512.49</v>
      </c>
      <c r="FE121" s="447">
        <f t="shared" si="71"/>
        <v>182753.747</v>
      </c>
      <c r="FF121" s="447">
        <f t="shared" si="72"/>
        <v>131390.28</v>
      </c>
      <c r="FG121" s="463">
        <v>100000</v>
      </c>
      <c r="FH121" s="447">
        <f t="shared" si="73"/>
        <v>414144.03</v>
      </c>
      <c r="FI121" s="447">
        <v>0</v>
      </c>
      <c r="FJ121" s="447">
        <f t="shared" si="74"/>
        <v>899758.74</v>
      </c>
      <c r="FK121" s="464"/>
      <c r="FL121" s="447">
        <f t="shared" si="75"/>
        <v>52556.11</v>
      </c>
      <c r="FM121" s="447">
        <f t="shared" si="76"/>
        <v>6569.51</v>
      </c>
      <c r="FN121" s="447">
        <f t="shared" si="77"/>
        <v>131390.28</v>
      </c>
      <c r="FO121" s="447">
        <f t="shared" si="78"/>
        <v>190515.9</v>
      </c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</row>
    <row r="122" spans="1:463" ht="22.5" customHeight="1">
      <c r="A122" s="360">
        <v>114</v>
      </c>
      <c r="B122" s="361">
        <v>3</v>
      </c>
      <c r="C122" s="362" t="s">
        <v>324</v>
      </c>
      <c r="D122" s="471" t="s">
        <v>194</v>
      </c>
      <c r="E122" s="469" t="s">
        <v>190</v>
      </c>
      <c r="F122" s="367">
        <v>390000</v>
      </c>
      <c r="G122" s="365">
        <v>8</v>
      </c>
      <c r="H122" s="366">
        <v>1</v>
      </c>
      <c r="I122" s="373"/>
      <c r="J122" s="374"/>
      <c r="K122" s="375">
        <v>5</v>
      </c>
      <c r="L122" s="366"/>
      <c r="M122" s="373"/>
      <c r="N122" s="374"/>
      <c r="O122" s="375">
        <v>8</v>
      </c>
      <c r="P122" s="366">
        <v>1</v>
      </c>
      <c r="Q122" s="373"/>
      <c r="R122" s="374"/>
      <c r="S122" s="375">
        <v>8</v>
      </c>
      <c r="T122" s="366">
        <v>1</v>
      </c>
      <c r="U122" s="373"/>
      <c r="V122" s="374"/>
      <c r="W122" s="375">
        <v>8</v>
      </c>
      <c r="X122" s="366">
        <v>1</v>
      </c>
      <c r="Y122" s="373"/>
      <c r="Z122" s="374"/>
      <c r="AA122" s="375"/>
      <c r="AB122" s="366"/>
      <c r="AC122" s="373"/>
      <c r="AD122" s="382"/>
      <c r="AE122" s="380">
        <v>9</v>
      </c>
      <c r="AF122" s="381"/>
      <c r="AG122" s="365">
        <v>8</v>
      </c>
      <c r="AH122" s="366">
        <v>1</v>
      </c>
      <c r="AI122" s="373"/>
      <c r="AJ122" s="374"/>
      <c r="AK122" s="375">
        <v>8</v>
      </c>
      <c r="AL122" s="366">
        <v>1</v>
      </c>
      <c r="AM122" s="373"/>
      <c r="AN122" s="374"/>
      <c r="AO122" s="375">
        <v>8</v>
      </c>
      <c r="AP122" s="366">
        <v>1</v>
      </c>
      <c r="AQ122" s="373"/>
      <c r="AR122" s="374"/>
      <c r="AS122" s="375">
        <v>8</v>
      </c>
      <c r="AT122" s="366">
        <v>1</v>
      </c>
      <c r="AU122" s="373"/>
      <c r="AV122" s="374"/>
      <c r="AW122" s="375">
        <v>8</v>
      </c>
      <c r="AX122" s="366">
        <v>1</v>
      </c>
      <c r="AY122" s="373"/>
      <c r="AZ122" s="374"/>
      <c r="BA122" s="375">
        <v>5</v>
      </c>
      <c r="BB122" s="366">
        <v>4</v>
      </c>
      <c r="BC122" s="373"/>
      <c r="BD122" s="382"/>
      <c r="BE122" s="380">
        <v>9</v>
      </c>
      <c r="BF122" s="381"/>
      <c r="BG122" s="365">
        <v>8</v>
      </c>
      <c r="BH122" s="366">
        <v>1</v>
      </c>
      <c r="BI122" s="373"/>
      <c r="BJ122" s="374"/>
      <c r="BK122" s="375">
        <v>8</v>
      </c>
      <c r="BL122" s="366">
        <v>1</v>
      </c>
      <c r="BM122" s="373"/>
      <c r="BN122" s="374"/>
      <c r="BO122" s="375">
        <v>8</v>
      </c>
      <c r="BP122" s="366">
        <v>1</v>
      </c>
      <c r="BQ122" s="373"/>
      <c r="BR122" s="374"/>
      <c r="BS122" s="375">
        <v>8</v>
      </c>
      <c r="BT122" s="366">
        <v>1</v>
      </c>
      <c r="BU122" s="373"/>
      <c r="BV122" s="374"/>
      <c r="BW122" s="388">
        <v>9</v>
      </c>
      <c r="BX122" s="389"/>
      <c r="BY122" s="375">
        <v>5</v>
      </c>
      <c r="BZ122" s="366">
        <v>4</v>
      </c>
      <c r="CA122" s="373"/>
      <c r="CB122" s="382"/>
      <c r="CC122" s="380">
        <v>9</v>
      </c>
      <c r="CD122" s="381"/>
      <c r="CE122" s="398">
        <v>8</v>
      </c>
      <c r="CF122" s="366">
        <v>1</v>
      </c>
      <c r="CG122" s="373"/>
      <c r="CH122" s="399"/>
      <c r="CI122" s="365">
        <v>8</v>
      </c>
      <c r="CJ122" s="366">
        <v>1</v>
      </c>
      <c r="CK122" s="373"/>
      <c r="CL122" s="374"/>
      <c r="CM122" s="375">
        <v>8</v>
      </c>
      <c r="CN122" s="366">
        <v>1</v>
      </c>
      <c r="CO122" s="373"/>
      <c r="CP122" s="382"/>
      <c r="CQ122" s="402">
        <v>8</v>
      </c>
      <c r="CR122" s="366">
        <v>1</v>
      </c>
      <c r="CS122" s="408"/>
      <c r="CT122" s="409"/>
      <c r="CU122" s="402">
        <v>8</v>
      </c>
      <c r="CV122" s="366">
        <v>1</v>
      </c>
      <c r="CW122" s="410"/>
      <c r="CX122" s="411"/>
      <c r="CY122" s="402">
        <v>5</v>
      </c>
      <c r="CZ122" s="366">
        <v>4</v>
      </c>
      <c r="DA122" s="415"/>
      <c r="DB122" s="411"/>
      <c r="DC122" s="380">
        <v>9</v>
      </c>
      <c r="DD122" s="381"/>
      <c r="DE122" s="398">
        <v>8</v>
      </c>
      <c r="DF122" s="366">
        <v>1</v>
      </c>
      <c r="DG122" s="416"/>
      <c r="DH122" s="411"/>
      <c r="DI122" s="402">
        <v>8</v>
      </c>
      <c r="DJ122" s="366">
        <v>1</v>
      </c>
      <c r="DK122" s="416"/>
      <c r="DL122" s="411"/>
      <c r="DM122" s="424">
        <v>25</v>
      </c>
      <c r="DN122" s="424">
        <v>4</v>
      </c>
      <c r="DO122" s="424">
        <v>1</v>
      </c>
      <c r="DP122" s="425">
        <f t="shared" si="41"/>
        <v>180</v>
      </c>
      <c r="DQ122" s="427">
        <f t="shared" si="42"/>
        <v>0</v>
      </c>
      <c r="DR122" s="425">
        <f t="shared" si="43"/>
        <v>180</v>
      </c>
      <c r="DS122" s="163">
        <f t="shared" si="44"/>
        <v>24</v>
      </c>
      <c r="DT122" s="425">
        <f t="shared" si="45"/>
        <v>32</v>
      </c>
      <c r="DU122" s="427">
        <f t="shared" si="46"/>
        <v>0</v>
      </c>
      <c r="DV122" s="427">
        <f t="shared" si="47"/>
        <v>32</v>
      </c>
      <c r="DW122" s="427">
        <f t="shared" si="48"/>
        <v>36</v>
      </c>
      <c r="DX122" s="427">
        <f t="shared" si="49"/>
        <v>0</v>
      </c>
      <c r="DY122" s="427">
        <f t="shared" si="50"/>
        <v>9</v>
      </c>
      <c r="DZ122" s="427">
        <f t="shared" si="51"/>
        <v>0</v>
      </c>
      <c r="EA122" s="428">
        <f t="shared" si="52"/>
        <v>25</v>
      </c>
      <c r="EB122" s="429">
        <f t="shared" si="53"/>
        <v>32</v>
      </c>
      <c r="EC122" s="429">
        <f t="shared" si="54"/>
        <v>0</v>
      </c>
      <c r="ED122" s="429">
        <f t="shared" si="55"/>
        <v>36</v>
      </c>
      <c r="EE122" s="429">
        <f t="shared" si="56"/>
        <v>0</v>
      </c>
      <c r="EF122" s="429">
        <f t="shared" si="57"/>
        <v>9</v>
      </c>
      <c r="EG122" s="429">
        <f t="shared" si="58"/>
        <v>0</v>
      </c>
      <c r="EH122" s="441"/>
      <c r="EJ122" s="443">
        <v>123</v>
      </c>
      <c r="EK122" s="476" t="s">
        <v>324</v>
      </c>
      <c r="EL122" s="475" t="s">
        <v>194</v>
      </c>
      <c r="EM122" s="450">
        <v>390000</v>
      </c>
      <c r="EN122" s="447">
        <f t="shared" si="59"/>
        <v>15000</v>
      </c>
      <c r="EO122" s="453">
        <v>0</v>
      </c>
      <c r="EP122" s="454">
        <v>0</v>
      </c>
      <c r="EQ122" s="455">
        <v>0</v>
      </c>
      <c r="ER122" s="455">
        <v>0</v>
      </c>
      <c r="ES122" s="456">
        <f t="shared" si="60"/>
        <v>15000</v>
      </c>
      <c r="ET122" s="456">
        <f t="shared" si="61"/>
        <v>25</v>
      </c>
      <c r="EU122" s="456">
        <f t="shared" si="62"/>
        <v>32</v>
      </c>
      <c r="EV122" s="456">
        <f t="shared" si="63"/>
        <v>0</v>
      </c>
      <c r="EW122" s="456">
        <f t="shared" si="64"/>
        <v>36</v>
      </c>
      <c r="EX122" s="456">
        <f t="shared" si="65"/>
        <v>0</v>
      </c>
      <c r="EY122" s="460">
        <f t="shared" si="66"/>
        <v>9</v>
      </c>
      <c r="EZ122" s="460">
        <f t="shared" si="67"/>
        <v>0</v>
      </c>
      <c r="FA122" s="447">
        <f t="shared" si="68"/>
        <v>276021.23</v>
      </c>
      <c r="FB122" s="447">
        <v>0</v>
      </c>
      <c r="FC122" s="447">
        <f t="shared" si="69"/>
        <v>651021.23</v>
      </c>
      <c r="FD122" s="447">
        <f t="shared" si="70"/>
        <v>585919.11</v>
      </c>
      <c r="FE122" s="447">
        <f t="shared" si="71"/>
        <v>33183.822</v>
      </c>
      <c r="FF122" s="447">
        <f t="shared" si="72"/>
        <v>65102.12</v>
      </c>
      <c r="FG122" s="463">
        <v>100000</v>
      </c>
      <c r="FH122" s="447">
        <f t="shared" si="73"/>
        <v>198285.94</v>
      </c>
      <c r="FI122" s="447">
        <v>0</v>
      </c>
      <c r="FJ122" s="447">
        <f t="shared" si="74"/>
        <v>452735.29</v>
      </c>
      <c r="FK122" s="464"/>
      <c r="FL122" s="447">
        <f t="shared" si="75"/>
        <v>26040.85</v>
      </c>
      <c r="FM122" s="447">
        <f t="shared" si="76"/>
        <v>3255.11</v>
      </c>
      <c r="FN122" s="447">
        <f t="shared" si="77"/>
        <v>65102.12</v>
      </c>
      <c r="FO122" s="447">
        <f t="shared" si="78"/>
        <v>94398.080000000002</v>
      </c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</row>
    <row r="123" spans="1:463" ht="22.5" customHeight="1">
      <c r="A123" s="360">
        <v>115</v>
      </c>
      <c r="B123" s="361">
        <v>5</v>
      </c>
      <c r="C123" s="362" t="s">
        <v>325</v>
      </c>
      <c r="D123" s="471" t="s">
        <v>204</v>
      </c>
      <c r="E123" s="469" t="s">
        <v>190</v>
      </c>
      <c r="F123" s="367">
        <v>325000</v>
      </c>
      <c r="G123" s="365">
        <v>8</v>
      </c>
      <c r="H123" s="366"/>
      <c r="I123" s="373"/>
      <c r="J123" s="374"/>
      <c r="K123" s="375"/>
      <c r="L123" s="366"/>
      <c r="M123" s="373"/>
      <c r="N123" s="374"/>
      <c r="O123" s="375">
        <v>8</v>
      </c>
      <c r="P123" s="366">
        <v>1</v>
      </c>
      <c r="Q123" s="373"/>
      <c r="R123" s="374"/>
      <c r="S123" s="375">
        <v>8</v>
      </c>
      <c r="T123" s="366">
        <v>1</v>
      </c>
      <c r="U123" s="373"/>
      <c r="V123" s="374"/>
      <c r="W123" s="375">
        <v>8</v>
      </c>
      <c r="X123" s="366">
        <v>1</v>
      </c>
      <c r="Y123" s="373"/>
      <c r="Z123" s="374"/>
      <c r="AA123" s="375">
        <v>5</v>
      </c>
      <c r="AB123" s="366">
        <v>4</v>
      </c>
      <c r="AC123" s="373"/>
      <c r="AD123" s="382"/>
      <c r="AE123" s="380">
        <v>9</v>
      </c>
      <c r="AF123" s="381"/>
      <c r="AG123" s="365">
        <v>8</v>
      </c>
      <c r="AH123" s="366">
        <v>1</v>
      </c>
      <c r="AI123" s="373"/>
      <c r="AJ123" s="374"/>
      <c r="AK123" s="375">
        <v>8</v>
      </c>
      <c r="AL123" s="366">
        <v>1</v>
      </c>
      <c r="AM123" s="373"/>
      <c r="AN123" s="374"/>
      <c r="AO123" s="375">
        <v>8</v>
      </c>
      <c r="AP123" s="366">
        <v>1</v>
      </c>
      <c r="AQ123" s="373"/>
      <c r="AR123" s="374"/>
      <c r="AS123" s="375">
        <v>8</v>
      </c>
      <c r="AT123" s="366">
        <v>1</v>
      </c>
      <c r="AU123" s="373"/>
      <c r="AV123" s="374"/>
      <c r="AW123" s="375">
        <v>8</v>
      </c>
      <c r="AX123" s="366">
        <v>1</v>
      </c>
      <c r="AY123" s="373"/>
      <c r="AZ123" s="374"/>
      <c r="BA123" s="375">
        <v>5</v>
      </c>
      <c r="BB123" s="366">
        <v>4</v>
      </c>
      <c r="BC123" s="373"/>
      <c r="BD123" s="382"/>
      <c r="BE123" s="380">
        <v>9</v>
      </c>
      <c r="BF123" s="381"/>
      <c r="BG123" s="365">
        <v>8</v>
      </c>
      <c r="BH123" s="366">
        <v>1</v>
      </c>
      <c r="BI123" s="373"/>
      <c r="BJ123" s="374"/>
      <c r="BK123" s="375">
        <v>8</v>
      </c>
      <c r="BL123" s="366">
        <v>1</v>
      </c>
      <c r="BM123" s="373"/>
      <c r="BN123" s="374"/>
      <c r="BO123" s="375">
        <v>8</v>
      </c>
      <c r="BP123" s="366">
        <v>2</v>
      </c>
      <c r="BQ123" s="373"/>
      <c r="BR123" s="374"/>
      <c r="BS123" s="375">
        <v>8</v>
      </c>
      <c r="BT123" s="366">
        <v>2</v>
      </c>
      <c r="BU123" s="373"/>
      <c r="BV123" s="374"/>
      <c r="BW123" s="388">
        <v>11</v>
      </c>
      <c r="BX123" s="389"/>
      <c r="BY123" s="375">
        <v>5</v>
      </c>
      <c r="BZ123" s="366">
        <v>5</v>
      </c>
      <c r="CA123" s="373"/>
      <c r="CB123" s="382"/>
      <c r="CC123" s="380">
        <v>11</v>
      </c>
      <c r="CD123" s="381"/>
      <c r="CE123" s="398">
        <v>8</v>
      </c>
      <c r="CF123" s="366">
        <v>4</v>
      </c>
      <c r="CG123" s="373"/>
      <c r="CH123" s="399"/>
      <c r="CI123" s="365">
        <v>8</v>
      </c>
      <c r="CJ123" s="366">
        <v>2</v>
      </c>
      <c r="CK123" s="373"/>
      <c r="CL123" s="374"/>
      <c r="CM123" s="375">
        <v>8</v>
      </c>
      <c r="CN123" s="366">
        <v>2</v>
      </c>
      <c r="CO123" s="373"/>
      <c r="CP123" s="382"/>
      <c r="CQ123" s="402">
        <v>8</v>
      </c>
      <c r="CR123" s="366">
        <v>2</v>
      </c>
      <c r="CS123" s="408"/>
      <c r="CT123" s="409"/>
      <c r="CU123" s="402">
        <v>8</v>
      </c>
      <c r="CV123" s="366">
        <v>4</v>
      </c>
      <c r="CW123" s="410"/>
      <c r="CX123" s="411"/>
      <c r="CY123" s="402">
        <v>5</v>
      </c>
      <c r="CZ123" s="366">
        <v>5</v>
      </c>
      <c r="DA123" s="415"/>
      <c r="DB123" s="411"/>
      <c r="DC123" s="380">
        <v>10</v>
      </c>
      <c r="DD123" s="381"/>
      <c r="DE123" s="398">
        <v>8</v>
      </c>
      <c r="DF123" s="366">
        <v>2</v>
      </c>
      <c r="DG123" s="416"/>
      <c r="DH123" s="411"/>
      <c r="DI123" s="402">
        <v>8</v>
      </c>
      <c r="DJ123" s="366">
        <v>4</v>
      </c>
      <c r="DK123" s="416"/>
      <c r="DL123" s="411"/>
      <c r="DM123" s="424">
        <v>25</v>
      </c>
      <c r="DN123" s="424">
        <v>4</v>
      </c>
      <c r="DO123" s="424">
        <v>1</v>
      </c>
      <c r="DP123" s="425">
        <f t="shared" si="41"/>
        <v>180</v>
      </c>
      <c r="DQ123" s="427">
        <f t="shared" si="42"/>
        <v>0</v>
      </c>
      <c r="DR123" s="425">
        <f t="shared" si="43"/>
        <v>180</v>
      </c>
      <c r="DS123" s="163">
        <f t="shared" si="44"/>
        <v>24</v>
      </c>
      <c r="DT123" s="425">
        <f t="shared" si="45"/>
        <v>52</v>
      </c>
      <c r="DU123" s="427">
        <f t="shared" si="46"/>
        <v>0</v>
      </c>
      <c r="DV123" s="427">
        <f t="shared" si="47"/>
        <v>52</v>
      </c>
      <c r="DW123" s="427">
        <f t="shared" si="48"/>
        <v>39</v>
      </c>
      <c r="DX123" s="427">
        <f t="shared" si="49"/>
        <v>0</v>
      </c>
      <c r="DY123" s="427">
        <f t="shared" si="50"/>
        <v>11</v>
      </c>
      <c r="DZ123" s="427">
        <f t="shared" si="51"/>
        <v>0</v>
      </c>
      <c r="EA123" s="428">
        <f t="shared" si="52"/>
        <v>25</v>
      </c>
      <c r="EB123" s="429">
        <f t="shared" si="53"/>
        <v>52</v>
      </c>
      <c r="EC123" s="429">
        <f t="shared" si="54"/>
        <v>0</v>
      </c>
      <c r="ED123" s="429">
        <f t="shared" si="55"/>
        <v>39</v>
      </c>
      <c r="EE123" s="429">
        <f t="shared" si="56"/>
        <v>0</v>
      </c>
      <c r="EF123" s="429">
        <f t="shared" si="57"/>
        <v>11</v>
      </c>
      <c r="EG123" s="429">
        <f t="shared" si="58"/>
        <v>0</v>
      </c>
      <c r="EH123" s="441"/>
      <c r="EJ123" s="443">
        <v>124</v>
      </c>
      <c r="EK123" s="476" t="s">
        <v>325</v>
      </c>
      <c r="EL123" s="475" t="s">
        <v>204</v>
      </c>
      <c r="EM123" s="450">
        <v>325000</v>
      </c>
      <c r="EN123" s="447">
        <f t="shared" si="59"/>
        <v>12500</v>
      </c>
      <c r="EO123" s="453">
        <v>0</v>
      </c>
      <c r="EP123" s="454">
        <v>0</v>
      </c>
      <c r="EQ123" s="455">
        <v>0</v>
      </c>
      <c r="ER123" s="455">
        <v>0</v>
      </c>
      <c r="ES123" s="456">
        <f t="shared" si="60"/>
        <v>12500</v>
      </c>
      <c r="ET123" s="456">
        <f t="shared" si="61"/>
        <v>25</v>
      </c>
      <c r="EU123" s="456">
        <f t="shared" si="62"/>
        <v>52</v>
      </c>
      <c r="EV123" s="456">
        <f t="shared" si="63"/>
        <v>0</v>
      </c>
      <c r="EW123" s="456">
        <f t="shared" si="64"/>
        <v>39</v>
      </c>
      <c r="EX123" s="456">
        <f t="shared" si="65"/>
        <v>0</v>
      </c>
      <c r="EY123" s="460">
        <f t="shared" si="66"/>
        <v>11</v>
      </c>
      <c r="EZ123" s="460">
        <f t="shared" si="67"/>
        <v>0</v>
      </c>
      <c r="FA123" s="447">
        <f t="shared" si="68"/>
        <v>296689.49</v>
      </c>
      <c r="FB123" s="447">
        <v>0</v>
      </c>
      <c r="FC123" s="447">
        <f t="shared" si="69"/>
        <v>609189.49</v>
      </c>
      <c r="FD123" s="447">
        <f t="shared" si="70"/>
        <v>548270.54</v>
      </c>
      <c r="FE123" s="447">
        <f t="shared" si="71"/>
        <v>25654.108000000007</v>
      </c>
      <c r="FF123" s="447">
        <f t="shared" si="72"/>
        <v>60918.95</v>
      </c>
      <c r="FG123" s="463">
        <v>100000</v>
      </c>
      <c r="FH123" s="447">
        <f t="shared" si="73"/>
        <v>186573.06</v>
      </c>
      <c r="FI123" s="447">
        <v>0</v>
      </c>
      <c r="FJ123" s="447">
        <f t="shared" si="74"/>
        <v>422616.43</v>
      </c>
      <c r="FK123" s="464"/>
      <c r="FL123" s="447">
        <f t="shared" si="75"/>
        <v>24367.58</v>
      </c>
      <c r="FM123" s="447">
        <f t="shared" si="76"/>
        <v>3045.95</v>
      </c>
      <c r="FN123" s="447">
        <f t="shared" si="77"/>
        <v>60918.95</v>
      </c>
      <c r="FO123" s="447">
        <f t="shared" si="78"/>
        <v>88332.479999999996</v>
      </c>
      <c r="FP123" s="178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</row>
    <row r="124" spans="1:463" ht="22.5" customHeight="1">
      <c r="A124" s="360">
        <v>116</v>
      </c>
      <c r="B124" s="361">
        <v>5</v>
      </c>
      <c r="C124" s="362" t="s">
        <v>326</v>
      </c>
      <c r="D124" s="471" t="s">
        <v>223</v>
      </c>
      <c r="E124" s="469" t="s">
        <v>190</v>
      </c>
      <c r="F124" s="367">
        <v>325000</v>
      </c>
      <c r="G124" s="365">
        <v>8</v>
      </c>
      <c r="H124" s="366">
        <v>4</v>
      </c>
      <c r="I124" s="373"/>
      <c r="J124" s="374"/>
      <c r="K124" s="375"/>
      <c r="L124" s="366"/>
      <c r="M124" s="373"/>
      <c r="N124" s="374"/>
      <c r="O124" s="375">
        <v>8</v>
      </c>
      <c r="P124" s="366">
        <v>2</v>
      </c>
      <c r="Q124" s="373"/>
      <c r="R124" s="374"/>
      <c r="S124" s="375">
        <v>8</v>
      </c>
      <c r="T124" s="366">
        <v>3</v>
      </c>
      <c r="U124" s="373"/>
      <c r="V124" s="374"/>
      <c r="W124" s="375">
        <v>8</v>
      </c>
      <c r="X124" s="366">
        <v>4</v>
      </c>
      <c r="Y124" s="373"/>
      <c r="Z124" s="374"/>
      <c r="AA124" s="375">
        <v>5</v>
      </c>
      <c r="AB124" s="366">
        <v>7</v>
      </c>
      <c r="AC124" s="373"/>
      <c r="AD124" s="382"/>
      <c r="AE124" s="380">
        <v>12</v>
      </c>
      <c r="AF124" s="381"/>
      <c r="AG124" s="365">
        <v>8</v>
      </c>
      <c r="AH124" s="366">
        <v>3</v>
      </c>
      <c r="AI124" s="373"/>
      <c r="AJ124" s="374"/>
      <c r="AK124" s="375">
        <v>8</v>
      </c>
      <c r="AL124" s="366">
        <v>4</v>
      </c>
      <c r="AM124" s="373"/>
      <c r="AN124" s="374"/>
      <c r="AO124" s="375">
        <v>8</v>
      </c>
      <c r="AP124" s="366">
        <v>3</v>
      </c>
      <c r="AQ124" s="373"/>
      <c r="AR124" s="374"/>
      <c r="AS124" s="375">
        <v>8</v>
      </c>
      <c r="AT124" s="366">
        <v>2</v>
      </c>
      <c r="AU124" s="373"/>
      <c r="AV124" s="374"/>
      <c r="AW124" s="375">
        <v>8</v>
      </c>
      <c r="AX124" s="366">
        <v>1</v>
      </c>
      <c r="AY124" s="373"/>
      <c r="AZ124" s="374"/>
      <c r="BA124" s="375">
        <v>5</v>
      </c>
      <c r="BB124" s="366">
        <v>4</v>
      </c>
      <c r="BC124" s="373"/>
      <c r="BD124" s="382"/>
      <c r="BE124" s="380">
        <v>9</v>
      </c>
      <c r="BF124" s="381"/>
      <c r="BG124" s="365"/>
      <c r="BH124" s="366"/>
      <c r="BI124" s="373"/>
      <c r="BJ124" s="374"/>
      <c r="BK124" s="375">
        <v>8</v>
      </c>
      <c r="BL124" s="366">
        <v>4</v>
      </c>
      <c r="BM124" s="373"/>
      <c r="BN124" s="374"/>
      <c r="BO124" s="375">
        <v>8</v>
      </c>
      <c r="BP124" s="366">
        <v>4</v>
      </c>
      <c r="BQ124" s="373"/>
      <c r="BR124" s="374"/>
      <c r="BS124" s="375">
        <v>8</v>
      </c>
      <c r="BT124" s="366">
        <v>3</v>
      </c>
      <c r="BU124" s="373"/>
      <c r="BV124" s="374"/>
      <c r="BW124" s="388">
        <v>11</v>
      </c>
      <c r="BX124" s="389"/>
      <c r="BY124" s="375">
        <v>5</v>
      </c>
      <c r="BZ124" s="366">
        <v>7</v>
      </c>
      <c r="CA124" s="373"/>
      <c r="CB124" s="382"/>
      <c r="CC124" s="380">
        <v>11</v>
      </c>
      <c r="CD124" s="381"/>
      <c r="CE124" s="398">
        <v>8</v>
      </c>
      <c r="CF124" s="366">
        <v>1</v>
      </c>
      <c r="CG124" s="373"/>
      <c r="CH124" s="399"/>
      <c r="CI124" s="365">
        <v>8</v>
      </c>
      <c r="CJ124" s="366">
        <v>2</v>
      </c>
      <c r="CK124" s="373"/>
      <c r="CL124" s="374"/>
      <c r="CM124" s="375">
        <v>8</v>
      </c>
      <c r="CN124" s="366">
        <v>5</v>
      </c>
      <c r="CO124" s="373"/>
      <c r="CP124" s="382"/>
      <c r="CQ124" s="402">
        <v>8</v>
      </c>
      <c r="CR124" s="366">
        <v>1</v>
      </c>
      <c r="CS124" s="408"/>
      <c r="CT124" s="409"/>
      <c r="CU124" s="402">
        <v>8</v>
      </c>
      <c r="CV124" s="366">
        <v>2</v>
      </c>
      <c r="CW124" s="410"/>
      <c r="CX124" s="411"/>
      <c r="CY124" s="402">
        <v>5</v>
      </c>
      <c r="CZ124" s="366">
        <v>4</v>
      </c>
      <c r="DA124" s="415"/>
      <c r="DB124" s="411"/>
      <c r="DC124" s="380">
        <v>9</v>
      </c>
      <c r="DD124" s="381"/>
      <c r="DE124" s="398">
        <v>8</v>
      </c>
      <c r="DF124" s="366">
        <v>1</v>
      </c>
      <c r="DG124" s="416"/>
      <c r="DH124" s="411"/>
      <c r="DI124" s="402">
        <v>8</v>
      </c>
      <c r="DJ124" s="366">
        <v>1</v>
      </c>
      <c r="DK124" s="416"/>
      <c r="DL124" s="411"/>
      <c r="DM124" s="424">
        <v>25</v>
      </c>
      <c r="DN124" s="424">
        <v>4</v>
      </c>
      <c r="DO124" s="424">
        <v>1</v>
      </c>
      <c r="DP124" s="425">
        <f t="shared" si="41"/>
        <v>172</v>
      </c>
      <c r="DQ124" s="427">
        <f t="shared" si="42"/>
        <v>0</v>
      </c>
      <c r="DR124" s="425">
        <f t="shared" si="43"/>
        <v>172</v>
      </c>
      <c r="DS124" s="163">
        <f t="shared" si="44"/>
        <v>23</v>
      </c>
      <c r="DT124" s="425">
        <f t="shared" si="45"/>
        <v>72</v>
      </c>
      <c r="DU124" s="427">
        <f t="shared" si="46"/>
        <v>0</v>
      </c>
      <c r="DV124" s="427">
        <f t="shared" si="47"/>
        <v>72</v>
      </c>
      <c r="DW124" s="427">
        <f t="shared" si="48"/>
        <v>41</v>
      </c>
      <c r="DX124" s="427">
        <f t="shared" si="49"/>
        <v>0</v>
      </c>
      <c r="DY124" s="427">
        <f t="shared" si="50"/>
        <v>11</v>
      </c>
      <c r="DZ124" s="427">
        <f t="shared" si="51"/>
        <v>0</v>
      </c>
      <c r="EA124" s="428">
        <f t="shared" si="52"/>
        <v>24</v>
      </c>
      <c r="EB124" s="429">
        <f t="shared" si="53"/>
        <v>72</v>
      </c>
      <c r="EC124" s="429">
        <f t="shared" si="54"/>
        <v>0</v>
      </c>
      <c r="ED124" s="429">
        <f t="shared" si="55"/>
        <v>41</v>
      </c>
      <c r="EE124" s="429">
        <f t="shared" si="56"/>
        <v>0</v>
      </c>
      <c r="EF124" s="429">
        <f t="shared" si="57"/>
        <v>11</v>
      </c>
      <c r="EG124" s="429">
        <f t="shared" si="58"/>
        <v>0</v>
      </c>
      <c r="EH124" s="441"/>
      <c r="EJ124" s="443">
        <v>125</v>
      </c>
      <c r="EK124" s="476" t="s">
        <v>326</v>
      </c>
      <c r="EL124" s="475" t="s">
        <v>223</v>
      </c>
      <c r="EM124" s="450">
        <v>325000</v>
      </c>
      <c r="EN124" s="447">
        <f t="shared" si="59"/>
        <v>12500</v>
      </c>
      <c r="EO124" s="453">
        <v>0</v>
      </c>
      <c r="EP124" s="454">
        <v>0</v>
      </c>
      <c r="EQ124" s="455">
        <v>0</v>
      </c>
      <c r="ER124" s="455">
        <v>0</v>
      </c>
      <c r="ES124" s="456">
        <f t="shared" si="60"/>
        <v>12500</v>
      </c>
      <c r="ET124" s="456">
        <f t="shared" si="61"/>
        <v>24</v>
      </c>
      <c r="EU124" s="456">
        <f t="shared" si="62"/>
        <v>72</v>
      </c>
      <c r="EV124" s="456">
        <f t="shared" si="63"/>
        <v>0</v>
      </c>
      <c r="EW124" s="456">
        <f t="shared" si="64"/>
        <v>41</v>
      </c>
      <c r="EX124" s="456">
        <f t="shared" si="65"/>
        <v>0</v>
      </c>
      <c r="EY124" s="460">
        <f t="shared" si="66"/>
        <v>11</v>
      </c>
      <c r="EZ124" s="460">
        <f t="shared" si="67"/>
        <v>0</v>
      </c>
      <c r="FA124" s="447">
        <f t="shared" si="68"/>
        <v>353360.51</v>
      </c>
      <c r="FB124" s="447">
        <v>0</v>
      </c>
      <c r="FC124" s="447">
        <f t="shared" si="69"/>
        <v>653360.51</v>
      </c>
      <c r="FD124" s="447">
        <f t="shared" si="70"/>
        <v>588024.46</v>
      </c>
      <c r="FE124" s="447">
        <f t="shared" si="71"/>
        <v>33604.891999999993</v>
      </c>
      <c r="FF124" s="447">
        <f t="shared" si="72"/>
        <v>65336.05</v>
      </c>
      <c r="FG124" s="463">
        <v>100000</v>
      </c>
      <c r="FH124" s="447">
        <f t="shared" si="73"/>
        <v>198940.94</v>
      </c>
      <c r="FI124" s="447">
        <v>0</v>
      </c>
      <c r="FJ124" s="447">
        <f t="shared" si="74"/>
        <v>454419.57</v>
      </c>
      <c r="FK124" s="464"/>
      <c r="FL124" s="447">
        <f t="shared" si="75"/>
        <v>26134.42</v>
      </c>
      <c r="FM124" s="447">
        <f t="shared" si="76"/>
        <v>3266.8</v>
      </c>
      <c r="FN124" s="447">
        <f t="shared" si="77"/>
        <v>65336.05</v>
      </c>
      <c r="FO124" s="447">
        <f t="shared" si="78"/>
        <v>94737.27</v>
      </c>
      <c r="FP124" s="178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</row>
    <row r="125" spans="1:463" ht="22.5" customHeight="1">
      <c r="A125" s="360">
        <v>117</v>
      </c>
      <c r="B125" s="361">
        <v>4</v>
      </c>
      <c r="C125" s="362" t="s">
        <v>327</v>
      </c>
      <c r="D125" s="471" t="s">
        <v>223</v>
      </c>
      <c r="E125" s="469" t="s">
        <v>190</v>
      </c>
      <c r="F125" s="367">
        <v>325000</v>
      </c>
      <c r="G125" s="365">
        <v>8</v>
      </c>
      <c r="H125" s="366">
        <v>1</v>
      </c>
      <c r="I125" s="373"/>
      <c r="J125" s="374"/>
      <c r="K125" s="375">
        <v>8</v>
      </c>
      <c r="L125" s="366">
        <v>1</v>
      </c>
      <c r="M125" s="373"/>
      <c r="N125" s="374"/>
      <c r="O125" s="375">
        <v>8</v>
      </c>
      <c r="P125" s="366">
        <v>3</v>
      </c>
      <c r="Q125" s="373"/>
      <c r="R125" s="374"/>
      <c r="S125" s="375">
        <v>8</v>
      </c>
      <c r="T125" s="366">
        <v>3</v>
      </c>
      <c r="U125" s="373"/>
      <c r="V125" s="374"/>
      <c r="W125" s="375">
        <v>8</v>
      </c>
      <c r="X125" s="366">
        <v>3</v>
      </c>
      <c r="Y125" s="373"/>
      <c r="Z125" s="374"/>
      <c r="AA125" s="375">
        <v>5</v>
      </c>
      <c r="AB125" s="366">
        <v>6</v>
      </c>
      <c r="AC125" s="373"/>
      <c r="AD125" s="382"/>
      <c r="AE125" s="380">
        <v>11</v>
      </c>
      <c r="AF125" s="381"/>
      <c r="AG125" s="365">
        <v>8</v>
      </c>
      <c r="AH125" s="366">
        <v>3</v>
      </c>
      <c r="AI125" s="373"/>
      <c r="AJ125" s="374"/>
      <c r="AK125" s="375">
        <v>8</v>
      </c>
      <c r="AL125" s="366">
        <v>1</v>
      </c>
      <c r="AM125" s="373"/>
      <c r="AN125" s="374"/>
      <c r="AO125" s="375">
        <v>8</v>
      </c>
      <c r="AP125" s="366">
        <v>3</v>
      </c>
      <c r="AQ125" s="373"/>
      <c r="AR125" s="374"/>
      <c r="AS125" s="375">
        <v>8</v>
      </c>
      <c r="AT125" s="366">
        <v>3</v>
      </c>
      <c r="AU125" s="373"/>
      <c r="AV125" s="374"/>
      <c r="AW125" s="375">
        <v>8</v>
      </c>
      <c r="AX125" s="366">
        <v>3</v>
      </c>
      <c r="AY125" s="373"/>
      <c r="AZ125" s="374"/>
      <c r="BA125" s="375">
        <v>5</v>
      </c>
      <c r="BB125" s="366">
        <v>6</v>
      </c>
      <c r="BC125" s="373"/>
      <c r="BD125" s="382"/>
      <c r="BE125" s="380">
        <v>9</v>
      </c>
      <c r="BF125" s="381"/>
      <c r="BG125" s="365">
        <v>8</v>
      </c>
      <c r="BH125" s="366">
        <v>1</v>
      </c>
      <c r="BI125" s="373"/>
      <c r="BJ125" s="374"/>
      <c r="BK125" s="375">
        <v>8</v>
      </c>
      <c r="BL125" s="366">
        <v>1</v>
      </c>
      <c r="BM125" s="373"/>
      <c r="BN125" s="374"/>
      <c r="BO125" s="375">
        <v>8</v>
      </c>
      <c r="BP125" s="366">
        <v>1</v>
      </c>
      <c r="BQ125" s="373"/>
      <c r="BR125" s="374"/>
      <c r="BS125" s="375">
        <v>8</v>
      </c>
      <c r="BT125" s="366">
        <v>1</v>
      </c>
      <c r="BU125" s="373"/>
      <c r="BV125" s="374"/>
      <c r="BW125" s="388">
        <v>9</v>
      </c>
      <c r="BX125" s="389"/>
      <c r="BY125" s="375">
        <v>5</v>
      </c>
      <c r="BZ125" s="366">
        <v>4</v>
      </c>
      <c r="CA125" s="373"/>
      <c r="CB125" s="382"/>
      <c r="CC125" s="380">
        <v>11</v>
      </c>
      <c r="CD125" s="381"/>
      <c r="CE125" s="398">
        <v>8</v>
      </c>
      <c r="CF125" s="366">
        <v>1</v>
      </c>
      <c r="CG125" s="373"/>
      <c r="CH125" s="399"/>
      <c r="CI125" s="365">
        <v>8</v>
      </c>
      <c r="CJ125" s="366">
        <v>1</v>
      </c>
      <c r="CK125" s="373"/>
      <c r="CL125" s="374"/>
      <c r="CM125" s="375">
        <v>8</v>
      </c>
      <c r="CN125" s="366">
        <v>3</v>
      </c>
      <c r="CO125" s="373"/>
      <c r="CP125" s="382"/>
      <c r="CQ125" s="402">
        <v>8</v>
      </c>
      <c r="CR125" s="366">
        <v>1</v>
      </c>
      <c r="CS125" s="408"/>
      <c r="CT125" s="409"/>
      <c r="CU125" s="402">
        <v>8</v>
      </c>
      <c r="CV125" s="366">
        <v>3</v>
      </c>
      <c r="CW125" s="410"/>
      <c r="CX125" s="411"/>
      <c r="CY125" s="402">
        <v>5</v>
      </c>
      <c r="CZ125" s="366">
        <v>4</v>
      </c>
      <c r="DA125" s="415"/>
      <c r="DB125" s="411"/>
      <c r="DC125" s="380">
        <v>9</v>
      </c>
      <c r="DD125" s="381"/>
      <c r="DE125" s="398">
        <v>8</v>
      </c>
      <c r="DF125" s="366">
        <v>3</v>
      </c>
      <c r="DG125" s="416"/>
      <c r="DH125" s="411"/>
      <c r="DI125" s="402">
        <v>8</v>
      </c>
      <c r="DJ125" s="366">
        <v>3</v>
      </c>
      <c r="DK125" s="416"/>
      <c r="DL125" s="411"/>
      <c r="DM125" s="424">
        <v>25</v>
      </c>
      <c r="DN125" s="424">
        <v>4</v>
      </c>
      <c r="DO125" s="424">
        <v>1</v>
      </c>
      <c r="DP125" s="425">
        <f t="shared" si="41"/>
        <v>188</v>
      </c>
      <c r="DQ125" s="427">
        <f t="shared" si="42"/>
        <v>0</v>
      </c>
      <c r="DR125" s="425">
        <f t="shared" si="43"/>
        <v>188</v>
      </c>
      <c r="DS125" s="163">
        <f t="shared" si="44"/>
        <v>25</v>
      </c>
      <c r="DT125" s="425">
        <f t="shared" si="45"/>
        <v>63</v>
      </c>
      <c r="DU125" s="427">
        <f t="shared" si="46"/>
        <v>0</v>
      </c>
      <c r="DV125" s="427">
        <f t="shared" si="47"/>
        <v>63</v>
      </c>
      <c r="DW125" s="427">
        <f t="shared" si="48"/>
        <v>40</v>
      </c>
      <c r="DX125" s="427">
        <f t="shared" si="49"/>
        <v>0</v>
      </c>
      <c r="DY125" s="427">
        <f t="shared" si="50"/>
        <v>9</v>
      </c>
      <c r="DZ125" s="427">
        <f t="shared" si="51"/>
        <v>0</v>
      </c>
      <c r="EA125" s="428">
        <f t="shared" si="52"/>
        <v>26</v>
      </c>
      <c r="EB125" s="429">
        <f t="shared" si="53"/>
        <v>63</v>
      </c>
      <c r="EC125" s="429">
        <f t="shared" si="54"/>
        <v>0</v>
      </c>
      <c r="ED125" s="429">
        <f t="shared" si="55"/>
        <v>40</v>
      </c>
      <c r="EE125" s="429">
        <f t="shared" si="56"/>
        <v>0</v>
      </c>
      <c r="EF125" s="429">
        <f t="shared" si="57"/>
        <v>9</v>
      </c>
      <c r="EG125" s="429">
        <f t="shared" si="58"/>
        <v>0</v>
      </c>
      <c r="EH125" s="441"/>
      <c r="EJ125" s="443">
        <v>126</v>
      </c>
      <c r="EK125" s="476" t="s">
        <v>327</v>
      </c>
      <c r="EL125" s="475" t="s">
        <v>223</v>
      </c>
      <c r="EM125" s="450">
        <v>325000</v>
      </c>
      <c r="EN125" s="447">
        <f t="shared" si="59"/>
        <v>12500</v>
      </c>
      <c r="EO125" s="453">
        <v>0</v>
      </c>
      <c r="EP125" s="454">
        <v>0</v>
      </c>
      <c r="EQ125" s="455">
        <v>0</v>
      </c>
      <c r="ER125" s="455">
        <v>0</v>
      </c>
      <c r="ES125" s="456">
        <f t="shared" si="60"/>
        <v>12500</v>
      </c>
      <c r="ET125" s="456">
        <f t="shared" si="61"/>
        <v>26</v>
      </c>
      <c r="EU125" s="456">
        <f t="shared" si="62"/>
        <v>63</v>
      </c>
      <c r="EV125" s="456">
        <f t="shared" si="63"/>
        <v>0</v>
      </c>
      <c r="EW125" s="456">
        <f t="shared" si="64"/>
        <v>40</v>
      </c>
      <c r="EX125" s="456">
        <f t="shared" si="65"/>
        <v>0</v>
      </c>
      <c r="EY125" s="460">
        <f t="shared" si="66"/>
        <v>9</v>
      </c>
      <c r="EZ125" s="460">
        <f t="shared" si="67"/>
        <v>0</v>
      </c>
      <c r="FA125" s="447">
        <f t="shared" si="68"/>
        <v>320858.01</v>
      </c>
      <c r="FB125" s="447">
        <v>0</v>
      </c>
      <c r="FC125" s="447">
        <f t="shared" si="69"/>
        <v>645858.01</v>
      </c>
      <c r="FD125" s="447">
        <f t="shared" si="70"/>
        <v>581272.21</v>
      </c>
      <c r="FE125" s="447">
        <f t="shared" si="71"/>
        <v>32254.441999999995</v>
      </c>
      <c r="FF125" s="447">
        <f t="shared" si="72"/>
        <v>64585.8</v>
      </c>
      <c r="FG125" s="463">
        <v>0</v>
      </c>
      <c r="FH125" s="447">
        <f t="shared" si="73"/>
        <v>96840.24</v>
      </c>
      <c r="FI125" s="447">
        <v>0</v>
      </c>
      <c r="FJ125" s="447">
        <f t="shared" si="74"/>
        <v>549017.77</v>
      </c>
      <c r="FK125" s="464"/>
      <c r="FL125" s="447">
        <f t="shared" si="75"/>
        <v>25834.32</v>
      </c>
      <c r="FM125" s="447">
        <f t="shared" si="76"/>
        <v>3229.29</v>
      </c>
      <c r="FN125" s="447">
        <f t="shared" si="77"/>
        <v>64585.8</v>
      </c>
      <c r="FO125" s="447">
        <f t="shared" si="78"/>
        <v>93649.41</v>
      </c>
      <c r="FP125" s="178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</row>
    <row r="126" spans="1:463" ht="22.5" customHeight="1">
      <c r="A126" s="360">
        <v>118</v>
      </c>
      <c r="B126" s="361">
        <v>5</v>
      </c>
      <c r="C126" s="362" t="s">
        <v>328</v>
      </c>
      <c r="D126" s="471" t="s">
        <v>204</v>
      </c>
      <c r="E126" s="469" t="s">
        <v>190</v>
      </c>
      <c r="F126" s="367">
        <v>390000</v>
      </c>
      <c r="G126" s="365">
        <v>8</v>
      </c>
      <c r="H126" s="366">
        <v>1</v>
      </c>
      <c r="I126" s="373"/>
      <c r="J126" s="374"/>
      <c r="K126" s="375">
        <v>8</v>
      </c>
      <c r="L126" s="366">
        <v>1</v>
      </c>
      <c r="M126" s="373"/>
      <c r="N126" s="374"/>
      <c r="O126" s="375">
        <v>8</v>
      </c>
      <c r="P126" s="366">
        <v>1</v>
      </c>
      <c r="Q126" s="373"/>
      <c r="R126" s="374"/>
      <c r="S126" s="375">
        <v>8</v>
      </c>
      <c r="T126" s="366">
        <v>1</v>
      </c>
      <c r="U126" s="373"/>
      <c r="V126" s="374"/>
      <c r="W126" s="375">
        <v>8</v>
      </c>
      <c r="X126" s="366">
        <v>1</v>
      </c>
      <c r="Y126" s="373"/>
      <c r="Z126" s="374"/>
      <c r="AA126" s="375">
        <v>5</v>
      </c>
      <c r="AB126" s="366">
        <v>4</v>
      </c>
      <c r="AC126" s="373"/>
      <c r="AD126" s="382"/>
      <c r="AE126" s="380">
        <v>9</v>
      </c>
      <c r="AF126" s="381"/>
      <c r="AG126" s="365">
        <v>8</v>
      </c>
      <c r="AH126" s="366"/>
      <c r="AI126" s="373"/>
      <c r="AJ126" s="374"/>
      <c r="AK126" s="375">
        <v>8</v>
      </c>
      <c r="AL126" s="366">
        <v>1</v>
      </c>
      <c r="AM126" s="373"/>
      <c r="AN126" s="374"/>
      <c r="AO126" s="375">
        <v>8</v>
      </c>
      <c r="AP126" s="366">
        <v>3</v>
      </c>
      <c r="AQ126" s="373"/>
      <c r="AR126" s="374"/>
      <c r="AS126" s="375">
        <v>8</v>
      </c>
      <c r="AT126" s="366">
        <v>1</v>
      </c>
      <c r="AU126" s="373"/>
      <c r="AV126" s="374"/>
      <c r="AW126" s="375">
        <v>8</v>
      </c>
      <c r="AX126" s="366">
        <v>1</v>
      </c>
      <c r="AY126" s="373"/>
      <c r="AZ126" s="374"/>
      <c r="BA126" s="375">
        <v>5</v>
      </c>
      <c r="BB126" s="366">
        <v>4</v>
      </c>
      <c r="BC126" s="373"/>
      <c r="BD126" s="382"/>
      <c r="BE126" s="380">
        <v>9</v>
      </c>
      <c r="BF126" s="381"/>
      <c r="BG126" s="365">
        <v>8</v>
      </c>
      <c r="BH126" s="366">
        <v>1</v>
      </c>
      <c r="BI126" s="373"/>
      <c r="BJ126" s="374"/>
      <c r="BK126" s="375">
        <v>8</v>
      </c>
      <c r="BL126" s="366">
        <v>1</v>
      </c>
      <c r="BM126" s="373"/>
      <c r="BN126" s="374"/>
      <c r="BO126" s="375">
        <v>8</v>
      </c>
      <c r="BP126" s="366">
        <v>1</v>
      </c>
      <c r="BQ126" s="373"/>
      <c r="BR126" s="374"/>
      <c r="BS126" s="375">
        <v>8</v>
      </c>
      <c r="BT126" s="366">
        <v>1</v>
      </c>
      <c r="BU126" s="373"/>
      <c r="BV126" s="374"/>
      <c r="BW126" s="388">
        <v>9</v>
      </c>
      <c r="BX126" s="389"/>
      <c r="BY126" s="375">
        <v>5</v>
      </c>
      <c r="BZ126" s="366">
        <v>4</v>
      </c>
      <c r="CA126" s="373"/>
      <c r="CB126" s="382"/>
      <c r="CC126" s="380">
        <v>9</v>
      </c>
      <c r="CD126" s="381"/>
      <c r="CE126" s="398">
        <v>8</v>
      </c>
      <c r="CF126" s="366">
        <v>3</v>
      </c>
      <c r="CG126" s="373"/>
      <c r="CH126" s="399"/>
      <c r="CI126" s="365">
        <v>8</v>
      </c>
      <c r="CJ126" s="366">
        <v>1</v>
      </c>
      <c r="CK126" s="373"/>
      <c r="CL126" s="374"/>
      <c r="CM126" s="375">
        <v>8</v>
      </c>
      <c r="CN126" s="366">
        <v>1</v>
      </c>
      <c r="CO126" s="373"/>
      <c r="CP126" s="382"/>
      <c r="CQ126" s="402">
        <v>8</v>
      </c>
      <c r="CR126" s="366">
        <v>1</v>
      </c>
      <c r="CS126" s="408"/>
      <c r="CT126" s="409"/>
      <c r="CU126" s="402">
        <v>8</v>
      </c>
      <c r="CV126" s="366">
        <v>3</v>
      </c>
      <c r="CW126" s="410"/>
      <c r="CX126" s="411"/>
      <c r="CY126" s="402">
        <v>5</v>
      </c>
      <c r="CZ126" s="366">
        <v>4</v>
      </c>
      <c r="DA126" s="415"/>
      <c r="DB126" s="411"/>
      <c r="DC126" s="380">
        <v>9</v>
      </c>
      <c r="DD126" s="381"/>
      <c r="DE126" s="398">
        <v>8</v>
      </c>
      <c r="DF126" s="366">
        <v>1</v>
      </c>
      <c r="DG126" s="416"/>
      <c r="DH126" s="411"/>
      <c r="DI126" s="402">
        <v>8</v>
      </c>
      <c r="DJ126" s="366">
        <v>4</v>
      </c>
      <c r="DK126" s="416"/>
      <c r="DL126" s="411"/>
      <c r="DM126" s="424">
        <v>25</v>
      </c>
      <c r="DN126" s="424">
        <v>4</v>
      </c>
      <c r="DO126" s="424">
        <v>1</v>
      </c>
      <c r="DP126" s="425">
        <f t="shared" si="41"/>
        <v>188</v>
      </c>
      <c r="DQ126" s="427">
        <f t="shared" si="42"/>
        <v>0</v>
      </c>
      <c r="DR126" s="425">
        <f t="shared" si="43"/>
        <v>188</v>
      </c>
      <c r="DS126" s="163">
        <f t="shared" si="44"/>
        <v>25</v>
      </c>
      <c r="DT126" s="425">
        <f t="shared" si="45"/>
        <v>45</v>
      </c>
      <c r="DU126" s="427">
        <f t="shared" si="46"/>
        <v>0</v>
      </c>
      <c r="DV126" s="427">
        <f t="shared" si="47"/>
        <v>45</v>
      </c>
      <c r="DW126" s="427">
        <f t="shared" si="48"/>
        <v>36</v>
      </c>
      <c r="DX126" s="427">
        <f t="shared" si="49"/>
        <v>0</v>
      </c>
      <c r="DY126" s="427">
        <f t="shared" si="50"/>
        <v>9</v>
      </c>
      <c r="DZ126" s="427">
        <f t="shared" si="51"/>
        <v>0</v>
      </c>
      <c r="EA126" s="428">
        <f t="shared" si="52"/>
        <v>26</v>
      </c>
      <c r="EB126" s="429">
        <f t="shared" si="53"/>
        <v>45</v>
      </c>
      <c r="EC126" s="429">
        <f t="shared" si="54"/>
        <v>0</v>
      </c>
      <c r="ED126" s="429">
        <f t="shared" si="55"/>
        <v>36</v>
      </c>
      <c r="EE126" s="429">
        <f t="shared" si="56"/>
        <v>0</v>
      </c>
      <c r="EF126" s="429">
        <f t="shared" si="57"/>
        <v>9</v>
      </c>
      <c r="EG126" s="429">
        <f t="shared" si="58"/>
        <v>0</v>
      </c>
      <c r="EH126" s="441"/>
      <c r="EJ126" s="443">
        <v>127</v>
      </c>
      <c r="EK126" s="476" t="s">
        <v>328</v>
      </c>
      <c r="EL126" s="475" t="s">
        <v>204</v>
      </c>
      <c r="EM126" s="450">
        <v>390000</v>
      </c>
      <c r="EN126" s="447">
        <f t="shared" si="59"/>
        <v>15000</v>
      </c>
      <c r="EO126" s="453">
        <v>0</v>
      </c>
      <c r="EP126" s="454">
        <v>0</v>
      </c>
      <c r="EQ126" s="455">
        <v>0</v>
      </c>
      <c r="ER126" s="455">
        <v>0</v>
      </c>
      <c r="ES126" s="456">
        <f t="shared" si="60"/>
        <v>15000</v>
      </c>
      <c r="ET126" s="456">
        <f t="shared" si="61"/>
        <v>26</v>
      </c>
      <c r="EU126" s="456">
        <f t="shared" si="62"/>
        <v>45</v>
      </c>
      <c r="EV126" s="456">
        <f t="shared" si="63"/>
        <v>0</v>
      </c>
      <c r="EW126" s="456">
        <f t="shared" si="64"/>
        <v>36</v>
      </c>
      <c r="EX126" s="456">
        <f t="shared" si="65"/>
        <v>0</v>
      </c>
      <c r="EY126" s="460">
        <f t="shared" si="66"/>
        <v>9</v>
      </c>
      <c r="EZ126" s="460">
        <f t="shared" si="67"/>
        <v>0</v>
      </c>
      <c r="FA126" s="447">
        <f t="shared" si="68"/>
        <v>315024.23</v>
      </c>
      <c r="FB126" s="447">
        <v>0</v>
      </c>
      <c r="FC126" s="447">
        <f t="shared" si="69"/>
        <v>705024.23</v>
      </c>
      <c r="FD126" s="447">
        <f t="shared" si="70"/>
        <v>634521.80999999994</v>
      </c>
      <c r="FE126" s="447">
        <f t="shared" si="71"/>
        <v>42904.361999999994</v>
      </c>
      <c r="FF126" s="447">
        <f t="shared" si="72"/>
        <v>70502.42</v>
      </c>
      <c r="FG126" s="463">
        <v>100000</v>
      </c>
      <c r="FH126" s="447">
        <f t="shared" si="73"/>
        <v>213406.78</v>
      </c>
      <c r="FI126" s="447">
        <v>0</v>
      </c>
      <c r="FJ126" s="447">
        <f t="shared" si="74"/>
        <v>491617.45</v>
      </c>
      <c r="FK126" s="464"/>
      <c r="FL126" s="447">
        <f t="shared" si="75"/>
        <v>28200.97</v>
      </c>
      <c r="FM126" s="447">
        <f t="shared" si="76"/>
        <v>3525.12</v>
      </c>
      <c r="FN126" s="447">
        <f t="shared" si="77"/>
        <v>70502.42</v>
      </c>
      <c r="FO126" s="447">
        <f t="shared" si="78"/>
        <v>102228.51</v>
      </c>
      <c r="FP126" s="178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</row>
    <row r="127" spans="1:463" ht="22.5" customHeight="1">
      <c r="A127" s="360">
        <v>119</v>
      </c>
      <c r="B127" s="361">
        <v>5</v>
      </c>
      <c r="C127" s="362" t="s">
        <v>329</v>
      </c>
      <c r="D127" s="471" t="s">
        <v>204</v>
      </c>
      <c r="E127" s="469" t="s">
        <v>190</v>
      </c>
      <c r="F127" s="367">
        <v>390000</v>
      </c>
      <c r="G127" s="365"/>
      <c r="H127" s="366"/>
      <c r="I127" s="373"/>
      <c r="J127" s="374"/>
      <c r="K127" s="375"/>
      <c r="L127" s="366"/>
      <c r="M127" s="373"/>
      <c r="N127" s="374"/>
      <c r="O127" s="375"/>
      <c r="P127" s="366"/>
      <c r="Q127" s="373"/>
      <c r="R127" s="374"/>
      <c r="S127" s="375">
        <v>8</v>
      </c>
      <c r="T127" s="366">
        <v>1</v>
      </c>
      <c r="U127" s="373"/>
      <c r="V127" s="374"/>
      <c r="W127" s="375"/>
      <c r="X127" s="366"/>
      <c r="Y127" s="373"/>
      <c r="Z127" s="374"/>
      <c r="AA127" s="375">
        <v>5</v>
      </c>
      <c r="AB127" s="366">
        <v>4</v>
      </c>
      <c r="AC127" s="373"/>
      <c r="AD127" s="382"/>
      <c r="AE127" s="380">
        <v>9</v>
      </c>
      <c r="AF127" s="381"/>
      <c r="AG127" s="365">
        <v>8</v>
      </c>
      <c r="AH127" s="366">
        <v>1</v>
      </c>
      <c r="AI127" s="373"/>
      <c r="AJ127" s="374"/>
      <c r="AK127" s="375">
        <v>8</v>
      </c>
      <c r="AL127" s="366">
        <v>1</v>
      </c>
      <c r="AM127" s="373"/>
      <c r="AN127" s="374"/>
      <c r="AO127" s="375">
        <v>8</v>
      </c>
      <c r="AP127" s="366">
        <v>2</v>
      </c>
      <c r="AQ127" s="373"/>
      <c r="AR127" s="374"/>
      <c r="AS127" s="375">
        <v>8</v>
      </c>
      <c r="AT127" s="366">
        <v>2</v>
      </c>
      <c r="AU127" s="373"/>
      <c r="AV127" s="374"/>
      <c r="AW127" s="375">
        <v>8</v>
      </c>
      <c r="AX127" s="366">
        <v>1</v>
      </c>
      <c r="AY127" s="373"/>
      <c r="AZ127" s="374"/>
      <c r="BA127" s="375">
        <v>5</v>
      </c>
      <c r="BB127" s="366"/>
      <c r="BC127" s="373"/>
      <c r="BD127" s="382"/>
      <c r="BE127" s="380"/>
      <c r="BF127" s="381"/>
      <c r="BG127" s="365">
        <v>8</v>
      </c>
      <c r="BH127" s="366">
        <v>1</v>
      </c>
      <c r="BI127" s="373"/>
      <c r="BJ127" s="374"/>
      <c r="BK127" s="375">
        <v>8</v>
      </c>
      <c r="BL127" s="366">
        <v>1</v>
      </c>
      <c r="BM127" s="373"/>
      <c r="BN127" s="374"/>
      <c r="BO127" s="375">
        <v>8</v>
      </c>
      <c r="BP127" s="366">
        <v>1</v>
      </c>
      <c r="BQ127" s="373"/>
      <c r="BR127" s="374"/>
      <c r="BS127" s="375">
        <v>8</v>
      </c>
      <c r="BT127" s="366">
        <v>1</v>
      </c>
      <c r="BU127" s="373"/>
      <c r="BV127" s="374"/>
      <c r="BW127" s="388">
        <v>9</v>
      </c>
      <c r="BX127" s="389"/>
      <c r="BY127" s="375"/>
      <c r="BZ127" s="366"/>
      <c r="CA127" s="373"/>
      <c r="CB127" s="382"/>
      <c r="CC127" s="380">
        <v>9</v>
      </c>
      <c r="CD127" s="381"/>
      <c r="CE127" s="398">
        <v>8</v>
      </c>
      <c r="CF127" s="366">
        <v>1</v>
      </c>
      <c r="CG127" s="373"/>
      <c r="CH127" s="399"/>
      <c r="CI127" s="365">
        <v>8</v>
      </c>
      <c r="CJ127" s="366">
        <v>1</v>
      </c>
      <c r="CK127" s="373"/>
      <c r="CL127" s="374"/>
      <c r="CM127" s="375">
        <v>8</v>
      </c>
      <c r="CN127" s="366">
        <v>1</v>
      </c>
      <c r="CO127" s="373"/>
      <c r="CP127" s="382"/>
      <c r="CQ127" s="402">
        <v>8</v>
      </c>
      <c r="CR127" s="366">
        <v>1</v>
      </c>
      <c r="CS127" s="408"/>
      <c r="CT127" s="409"/>
      <c r="CU127" s="402">
        <v>8</v>
      </c>
      <c r="CV127" s="366">
        <v>1</v>
      </c>
      <c r="CW127" s="410"/>
      <c r="CX127" s="411"/>
      <c r="CY127" s="402">
        <v>5</v>
      </c>
      <c r="CZ127" s="366">
        <v>4</v>
      </c>
      <c r="DA127" s="415"/>
      <c r="DB127" s="411"/>
      <c r="DC127" s="380">
        <v>9</v>
      </c>
      <c r="DD127" s="381"/>
      <c r="DE127" s="398">
        <v>8</v>
      </c>
      <c r="DF127" s="366">
        <v>1</v>
      </c>
      <c r="DG127" s="416"/>
      <c r="DH127" s="411"/>
      <c r="DI127" s="402">
        <v>8</v>
      </c>
      <c r="DJ127" s="366">
        <v>1</v>
      </c>
      <c r="DK127" s="416"/>
      <c r="DL127" s="411"/>
      <c r="DM127" s="424">
        <v>25</v>
      </c>
      <c r="DN127" s="424">
        <v>4</v>
      </c>
      <c r="DO127" s="424">
        <v>1</v>
      </c>
      <c r="DP127" s="425">
        <f t="shared" si="41"/>
        <v>151</v>
      </c>
      <c r="DQ127" s="427">
        <f t="shared" si="42"/>
        <v>0</v>
      </c>
      <c r="DR127" s="425">
        <f t="shared" si="43"/>
        <v>151</v>
      </c>
      <c r="DS127" s="163">
        <f t="shared" si="44"/>
        <v>20</v>
      </c>
      <c r="DT127" s="425">
        <f t="shared" si="45"/>
        <v>27</v>
      </c>
      <c r="DU127" s="427">
        <f t="shared" si="46"/>
        <v>0</v>
      </c>
      <c r="DV127" s="427">
        <f t="shared" si="47"/>
        <v>27</v>
      </c>
      <c r="DW127" s="427">
        <f t="shared" si="48"/>
        <v>27</v>
      </c>
      <c r="DX127" s="427">
        <f t="shared" si="49"/>
        <v>0</v>
      </c>
      <c r="DY127" s="427">
        <f t="shared" si="50"/>
        <v>9</v>
      </c>
      <c r="DZ127" s="427">
        <f t="shared" si="51"/>
        <v>0</v>
      </c>
      <c r="EA127" s="428">
        <f t="shared" si="52"/>
        <v>21</v>
      </c>
      <c r="EB127" s="429">
        <f t="shared" si="53"/>
        <v>27</v>
      </c>
      <c r="EC127" s="429">
        <f t="shared" si="54"/>
        <v>0</v>
      </c>
      <c r="ED127" s="429">
        <f t="shared" si="55"/>
        <v>27</v>
      </c>
      <c r="EE127" s="429">
        <f t="shared" si="56"/>
        <v>0</v>
      </c>
      <c r="EF127" s="429">
        <f t="shared" si="57"/>
        <v>9</v>
      </c>
      <c r="EG127" s="429">
        <f t="shared" si="58"/>
        <v>0</v>
      </c>
      <c r="EH127" s="441"/>
      <c r="EJ127" s="443">
        <v>128</v>
      </c>
      <c r="EK127" s="476" t="s">
        <v>329</v>
      </c>
      <c r="EL127" s="475" t="s">
        <v>204</v>
      </c>
      <c r="EM127" s="450">
        <v>390000</v>
      </c>
      <c r="EN127" s="447">
        <f t="shared" si="59"/>
        <v>15000</v>
      </c>
      <c r="EO127" s="453">
        <v>0</v>
      </c>
      <c r="EP127" s="454">
        <v>0</v>
      </c>
      <c r="EQ127" s="455">
        <v>0</v>
      </c>
      <c r="ER127" s="455">
        <v>0</v>
      </c>
      <c r="ES127" s="456">
        <f t="shared" si="60"/>
        <v>15000</v>
      </c>
      <c r="ET127" s="456">
        <f t="shared" si="61"/>
        <v>21</v>
      </c>
      <c r="EU127" s="456">
        <f t="shared" si="62"/>
        <v>27</v>
      </c>
      <c r="EV127" s="456">
        <f t="shared" si="63"/>
        <v>0</v>
      </c>
      <c r="EW127" s="456">
        <f t="shared" si="64"/>
        <v>27</v>
      </c>
      <c r="EX127" s="456">
        <f t="shared" si="65"/>
        <v>0</v>
      </c>
      <c r="EY127" s="460">
        <f t="shared" si="66"/>
        <v>9</v>
      </c>
      <c r="EZ127" s="460">
        <f t="shared" si="67"/>
        <v>0</v>
      </c>
      <c r="FA127" s="447">
        <f t="shared" si="68"/>
        <v>225017.31</v>
      </c>
      <c r="FB127" s="447">
        <v>0</v>
      </c>
      <c r="FC127" s="447">
        <f t="shared" si="69"/>
        <v>540017.31000000006</v>
      </c>
      <c r="FD127" s="447">
        <f t="shared" si="70"/>
        <v>486015.58000000007</v>
      </c>
      <c r="FE127" s="447">
        <f t="shared" si="71"/>
        <v>17281.246400000007</v>
      </c>
      <c r="FF127" s="447">
        <f t="shared" si="72"/>
        <v>54001.73</v>
      </c>
      <c r="FG127" s="463">
        <v>100000</v>
      </c>
      <c r="FH127" s="447">
        <f t="shared" si="73"/>
        <v>171282.98</v>
      </c>
      <c r="FI127" s="447">
        <v>0</v>
      </c>
      <c r="FJ127" s="447">
        <f t="shared" si="74"/>
        <v>368734.33</v>
      </c>
      <c r="FK127" s="464"/>
      <c r="FL127" s="447">
        <f t="shared" si="75"/>
        <v>21600.69</v>
      </c>
      <c r="FM127" s="447">
        <f t="shared" si="76"/>
        <v>2700.09</v>
      </c>
      <c r="FN127" s="447">
        <f t="shared" si="77"/>
        <v>54001.73</v>
      </c>
      <c r="FO127" s="447">
        <f t="shared" si="78"/>
        <v>78302.510000000009</v>
      </c>
      <c r="FP127" s="178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</row>
    <row r="128" spans="1:463" ht="22.5" customHeight="1">
      <c r="A128" s="360">
        <v>120</v>
      </c>
      <c r="B128" s="361">
        <v>7</v>
      </c>
      <c r="C128" s="362" t="s">
        <v>330</v>
      </c>
      <c r="D128" s="471" t="s">
        <v>204</v>
      </c>
      <c r="E128" s="469" t="s">
        <v>190</v>
      </c>
      <c r="F128" s="367">
        <v>325000</v>
      </c>
      <c r="G128" s="365">
        <v>8</v>
      </c>
      <c r="H128" s="366">
        <v>2</v>
      </c>
      <c r="I128" s="373"/>
      <c r="J128" s="374"/>
      <c r="K128" s="375">
        <v>8</v>
      </c>
      <c r="L128" s="366"/>
      <c r="M128" s="373"/>
      <c r="N128" s="374"/>
      <c r="O128" s="375">
        <v>8</v>
      </c>
      <c r="P128" s="366"/>
      <c r="Q128" s="373"/>
      <c r="R128" s="374"/>
      <c r="S128" s="375">
        <v>8</v>
      </c>
      <c r="T128" s="366"/>
      <c r="U128" s="373"/>
      <c r="V128" s="374"/>
      <c r="W128" s="375">
        <v>8</v>
      </c>
      <c r="X128" s="366">
        <v>1</v>
      </c>
      <c r="Y128" s="373"/>
      <c r="Z128" s="374"/>
      <c r="AA128" s="375">
        <v>5</v>
      </c>
      <c r="AB128" s="366">
        <v>5</v>
      </c>
      <c r="AC128" s="373"/>
      <c r="AD128" s="382"/>
      <c r="AE128" s="380">
        <v>10</v>
      </c>
      <c r="AF128" s="381"/>
      <c r="AG128" s="365">
        <v>8</v>
      </c>
      <c r="AH128" s="366">
        <v>1</v>
      </c>
      <c r="AI128" s="373"/>
      <c r="AJ128" s="374"/>
      <c r="AK128" s="375">
        <v>8</v>
      </c>
      <c r="AL128" s="366">
        <v>2</v>
      </c>
      <c r="AM128" s="373"/>
      <c r="AN128" s="374"/>
      <c r="AO128" s="375">
        <v>8</v>
      </c>
      <c r="AP128" s="366">
        <v>3</v>
      </c>
      <c r="AQ128" s="373"/>
      <c r="AR128" s="374"/>
      <c r="AS128" s="375">
        <v>8</v>
      </c>
      <c r="AT128" s="366">
        <v>3</v>
      </c>
      <c r="AU128" s="373"/>
      <c r="AV128" s="374"/>
      <c r="AW128" s="375">
        <v>8</v>
      </c>
      <c r="AX128" s="366"/>
      <c r="AY128" s="373"/>
      <c r="AZ128" s="374"/>
      <c r="BA128" s="375">
        <v>5</v>
      </c>
      <c r="BB128" s="366">
        <v>4</v>
      </c>
      <c r="BC128" s="373"/>
      <c r="BD128" s="382"/>
      <c r="BE128" s="380">
        <v>8</v>
      </c>
      <c r="BF128" s="381"/>
      <c r="BG128" s="365"/>
      <c r="BH128" s="366"/>
      <c r="BI128" s="373"/>
      <c r="BJ128" s="374"/>
      <c r="BK128" s="375">
        <v>8</v>
      </c>
      <c r="BL128" s="366"/>
      <c r="BM128" s="373"/>
      <c r="BN128" s="374"/>
      <c r="BO128" s="375">
        <v>8</v>
      </c>
      <c r="BP128" s="366"/>
      <c r="BQ128" s="373"/>
      <c r="BR128" s="374"/>
      <c r="BS128" s="375"/>
      <c r="BT128" s="366"/>
      <c r="BU128" s="373"/>
      <c r="BV128" s="374"/>
      <c r="BW128" s="388">
        <v>8</v>
      </c>
      <c r="BX128" s="389"/>
      <c r="BY128" s="375">
        <v>5</v>
      </c>
      <c r="BZ128" s="366">
        <v>4</v>
      </c>
      <c r="CA128" s="373"/>
      <c r="CB128" s="382"/>
      <c r="CC128" s="380">
        <v>9</v>
      </c>
      <c r="CD128" s="381"/>
      <c r="CE128" s="398">
        <v>8</v>
      </c>
      <c r="CF128" s="366"/>
      <c r="CG128" s="373"/>
      <c r="CH128" s="399"/>
      <c r="CI128" s="365">
        <v>8</v>
      </c>
      <c r="CJ128" s="366"/>
      <c r="CK128" s="373"/>
      <c r="CL128" s="374"/>
      <c r="CM128" s="375"/>
      <c r="CN128" s="366"/>
      <c r="CO128" s="373"/>
      <c r="CP128" s="382"/>
      <c r="CQ128" s="402">
        <v>8</v>
      </c>
      <c r="CR128" s="366">
        <v>1</v>
      </c>
      <c r="CS128" s="408"/>
      <c r="CT128" s="409"/>
      <c r="CU128" s="402">
        <v>8</v>
      </c>
      <c r="CV128" s="366">
        <v>1</v>
      </c>
      <c r="CW128" s="410"/>
      <c r="CX128" s="411"/>
      <c r="CY128" s="402">
        <v>5</v>
      </c>
      <c r="CZ128" s="366">
        <v>4</v>
      </c>
      <c r="DA128" s="415"/>
      <c r="DB128" s="411"/>
      <c r="DC128" s="380">
        <v>9</v>
      </c>
      <c r="DD128" s="381"/>
      <c r="DE128" s="398">
        <v>8</v>
      </c>
      <c r="DF128" s="366"/>
      <c r="DG128" s="416"/>
      <c r="DH128" s="411"/>
      <c r="DI128" s="402">
        <v>8</v>
      </c>
      <c r="DJ128" s="366">
        <v>1</v>
      </c>
      <c r="DK128" s="416"/>
      <c r="DL128" s="411"/>
      <c r="DM128" s="424">
        <v>25</v>
      </c>
      <c r="DN128" s="424">
        <v>4</v>
      </c>
      <c r="DO128" s="424">
        <v>1</v>
      </c>
      <c r="DP128" s="425">
        <f t="shared" si="41"/>
        <v>164</v>
      </c>
      <c r="DQ128" s="427">
        <f t="shared" si="42"/>
        <v>0</v>
      </c>
      <c r="DR128" s="425">
        <f t="shared" si="43"/>
        <v>164</v>
      </c>
      <c r="DS128" s="163">
        <f t="shared" si="44"/>
        <v>22</v>
      </c>
      <c r="DT128" s="425">
        <f t="shared" si="45"/>
        <v>32</v>
      </c>
      <c r="DU128" s="427">
        <f t="shared" si="46"/>
        <v>0</v>
      </c>
      <c r="DV128" s="427">
        <f t="shared" si="47"/>
        <v>32</v>
      </c>
      <c r="DW128" s="427">
        <f t="shared" si="48"/>
        <v>36</v>
      </c>
      <c r="DX128" s="427">
        <f t="shared" si="49"/>
        <v>0</v>
      </c>
      <c r="DY128" s="427">
        <f t="shared" si="50"/>
        <v>8</v>
      </c>
      <c r="DZ128" s="427">
        <f t="shared" si="51"/>
        <v>0</v>
      </c>
      <c r="EA128" s="428">
        <f t="shared" si="52"/>
        <v>23</v>
      </c>
      <c r="EB128" s="429">
        <f t="shared" si="53"/>
        <v>32</v>
      </c>
      <c r="EC128" s="429">
        <f t="shared" si="54"/>
        <v>0</v>
      </c>
      <c r="ED128" s="429">
        <f t="shared" si="55"/>
        <v>36</v>
      </c>
      <c r="EE128" s="429">
        <f t="shared" si="56"/>
        <v>0</v>
      </c>
      <c r="EF128" s="429">
        <f t="shared" si="57"/>
        <v>8</v>
      </c>
      <c r="EG128" s="429">
        <f t="shared" si="58"/>
        <v>0</v>
      </c>
      <c r="EH128" s="441"/>
      <c r="EJ128" s="443">
        <v>129</v>
      </c>
      <c r="EK128" s="476" t="s">
        <v>330</v>
      </c>
      <c r="EL128" s="475" t="s">
        <v>204</v>
      </c>
      <c r="EM128" s="450">
        <v>325000</v>
      </c>
      <c r="EN128" s="447">
        <f t="shared" si="59"/>
        <v>12500</v>
      </c>
      <c r="EO128" s="453">
        <v>0</v>
      </c>
      <c r="EP128" s="454">
        <v>0</v>
      </c>
      <c r="EQ128" s="455">
        <v>0</v>
      </c>
      <c r="ER128" s="455">
        <v>0</v>
      </c>
      <c r="ES128" s="456">
        <f t="shared" si="60"/>
        <v>12500</v>
      </c>
      <c r="ET128" s="456">
        <f t="shared" si="61"/>
        <v>23</v>
      </c>
      <c r="EU128" s="456">
        <f t="shared" si="62"/>
        <v>32</v>
      </c>
      <c r="EV128" s="456">
        <f t="shared" si="63"/>
        <v>0</v>
      </c>
      <c r="EW128" s="456">
        <f t="shared" si="64"/>
        <v>36</v>
      </c>
      <c r="EX128" s="456">
        <f t="shared" si="65"/>
        <v>0</v>
      </c>
      <c r="EY128" s="460">
        <f t="shared" si="66"/>
        <v>8</v>
      </c>
      <c r="EZ128" s="460">
        <f t="shared" si="67"/>
        <v>0</v>
      </c>
      <c r="FA128" s="447">
        <f t="shared" si="68"/>
        <v>226684.1</v>
      </c>
      <c r="FB128" s="447">
        <v>0</v>
      </c>
      <c r="FC128" s="447">
        <f t="shared" si="69"/>
        <v>514184.1</v>
      </c>
      <c r="FD128" s="447">
        <f t="shared" si="70"/>
        <v>462765.68999999994</v>
      </c>
      <c r="FE128" s="447">
        <f t="shared" si="71"/>
        <v>15421.255199999996</v>
      </c>
      <c r="FF128" s="447">
        <f t="shared" si="72"/>
        <v>51418.41</v>
      </c>
      <c r="FG128" s="463">
        <v>0</v>
      </c>
      <c r="FH128" s="447">
        <f t="shared" si="73"/>
        <v>66839.67</v>
      </c>
      <c r="FI128" s="447">
        <v>0</v>
      </c>
      <c r="FJ128" s="447">
        <f t="shared" si="74"/>
        <v>447344.43</v>
      </c>
      <c r="FK128" s="464"/>
      <c r="FL128" s="447">
        <f t="shared" si="75"/>
        <v>20567.36</v>
      </c>
      <c r="FM128" s="447">
        <f t="shared" si="76"/>
        <v>2570.92</v>
      </c>
      <c r="FN128" s="447">
        <f t="shared" si="77"/>
        <v>51418.41</v>
      </c>
      <c r="FO128" s="447">
        <f t="shared" si="78"/>
        <v>74556.69</v>
      </c>
      <c r="FP128" s="17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</row>
    <row r="129" spans="1:463" ht="22.5" customHeight="1">
      <c r="A129" s="360">
        <v>121</v>
      </c>
      <c r="B129" s="361"/>
      <c r="C129" s="362" t="s">
        <v>331</v>
      </c>
      <c r="D129" s="471" t="s">
        <v>237</v>
      </c>
      <c r="E129" s="469" t="s">
        <v>187</v>
      </c>
      <c r="F129" s="367">
        <v>500000</v>
      </c>
      <c r="G129" s="365">
        <v>8</v>
      </c>
      <c r="H129" s="366">
        <v>1</v>
      </c>
      <c r="I129" s="373"/>
      <c r="J129" s="374"/>
      <c r="K129" s="375">
        <v>8</v>
      </c>
      <c r="L129" s="366">
        <v>1</v>
      </c>
      <c r="M129" s="373"/>
      <c r="N129" s="374"/>
      <c r="O129" s="375">
        <v>8</v>
      </c>
      <c r="P129" s="366">
        <v>3</v>
      </c>
      <c r="Q129" s="373"/>
      <c r="R129" s="374"/>
      <c r="S129" s="375">
        <v>8</v>
      </c>
      <c r="T129" s="366">
        <v>1</v>
      </c>
      <c r="U129" s="373"/>
      <c r="V129" s="374"/>
      <c r="W129" s="375">
        <v>8</v>
      </c>
      <c r="X129" s="366">
        <v>3</v>
      </c>
      <c r="Y129" s="373"/>
      <c r="Z129" s="374"/>
      <c r="AA129" s="375">
        <v>5</v>
      </c>
      <c r="AB129" s="366">
        <v>4</v>
      </c>
      <c r="AC129" s="373"/>
      <c r="AD129" s="382"/>
      <c r="AE129" s="380">
        <v>10</v>
      </c>
      <c r="AF129" s="381"/>
      <c r="AG129" s="365">
        <v>8</v>
      </c>
      <c r="AH129" s="366">
        <v>1</v>
      </c>
      <c r="AI129" s="373"/>
      <c r="AJ129" s="374"/>
      <c r="AK129" s="375">
        <v>8</v>
      </c>
      <c r="AL129" s="366">
        <v>1</v>
      </c>
      <c r="AM129" s="373"/>
      <c r="AN129" s="374"/>
      <c r="AO129" s="375">
        <v>8</v>
      </c>
      <c r="AP129" s="366">
        <v>1</v>
      </c>
      <c r="AQ129" s="373"/>
      <c r="AR129" s="374"/>
      <c r="AS129" s="375">
        <v>8</v>
      </c>
      <c r="AT129" s="366">
        <v>3</v>
      </c>
      <c r="AU129" s="373"/>
      <c r="AV129" s="374"/>
      <c r="AW129" s="375">
        <v>8</v>
      </c>
      <c r="AX129" s="366">
        <v>1</v>
      </c>
      <c r="AY129" s="373"/>
      <c r="AZ129" s="374"/>
      <c r="BA129" s="375">
        <v>5</v>
      </c>
      <c r="BB129" s="366">
        <v>4</v>
      </c>
      <c r="BC129" s="373"/>
      <c r="BD129" s="382"/>
      <c r="BE129" s="380">
        <v>9</v>
      </c>
      <c r="BF129" s="381"/>
      <c r="BG129" s="365">
        <v>8</v>
      </c>
      <c r="BH129" s="366">
        <v>1</v>
      </c>
      <c r="BI129" s="373"/>
      <c r="BJ129" s="374"/>
      <c r="BK129" s="375">
        <v>8</v>
      </c>
      <c r="BL129" s="366">
        <v>1</v>
      </c>
      <c r="BM129" s="373"/>
      <c r="BN129" s="374"/>
      <c r="BO129" s="375"/>
      <c r="BP129" s="366"/>
      <c r="BQ129" s="373">
        <v>8</v>
      </c>
      <c r="BR129" s="374">
        <v>2</v>
      </c>
      <c r="BS129" s="375"/>
      <c r="BT129" s="366"/>
      <c r="BU129" s="373">
        <v>8</v>
      </c>
      <c r="BV129" s="374">
        <v>2</v>
      </c>
      <c r="BW129" s="388"/>
      <c r="BX129" s="389">
        <v>10</v>
      </c>
      <c r="BY129" s="375"/>
      <c r="BZ129" s="366"/>
      <c r="CA129" s="373">
        <v>5</v>
      </c>
      <c r="CB129" s="382">
        <v>5</v>
      </c>
      <c r="CC129" s="380"/>
      <c r="CD129" s="381">
        <v>10</v>
      </c>
      <c r="CE129" s="398"/>
      <c r="CF129" s="366"/>
      <c r="CG129" s="373">
        <v>8</v>
      </c>
      <c r="CH129" s="399">
        <v>2</v>
      </c>
      <c r="CI129" s="365"/>
      <c r="CJ129" s="366"/>
      <c r="CK129" s="373">
        <v>8</v>
      </c>
      <c r="CL129" s="374">
        <v>2</v>
      </c>
      <c r="CM129" s="375"/>
      <c r="CN129" s="366"/>
      <c r="CO129" s="373">
        <v>8</v>
      </c>
      <c r="CP129" s="382">
        <v>2</v>
      </c>
      <c r="CQ129" s="402"/>
      <c r="CR129" s="366"/>
      <c r="CS129" s="408">
        <v>8</v>
      </c>
      <c r="CT129" s="409">
        <v>2</v>
      </c>
      <c r="CU129" s="402"/>
      <c r="CV129" s="366"/>
      <c r="CW129" s="410">
        <v>8</v>
      </c>
      <c r="CX129" s="411">
        <v>2</v>
      </c>
      <c r="CY129" s="402"/>
      <c r="CZ129" s="366"/>
      <c r="DA129" s="415">
        <v>5</v>
      </c>
      <c r="DB129" s="411">
        <v>5</v>
      </c>
      <c r="DC129" s="380"/>
      <c r="DD129" s="381">
        <v>10</v>
      </c>
      <c r="DE129" s="398"/>
      <c r="DF129" s="366"/>
      <c r="DG129" s="416">
        <v>8</v>
      </c>
      <c r="DH129" s="411">
        <v>2</v>
      </c>
      <c r="DI129" s="402"/>
      <c r="DJ129" s="366"/>
      <c r="DK129" s="416">
        <v>8</v>
      </c>
      <c r="DL129" s="411">
        <v>2</v>
      </c>
      <c r="DM129" s="424">
        <v>25</v>
      </c>
      <c r="DN129" s="424">
        <v>4</v>
      </c>
      <c r="DO129" s="424">
        <v>1</v>
      </c>
      <c r="DP129" s="425">
        <f t="shared" si="41"/>
        <v>106</v>
      </c>
      <c r="DQ129" s="427">
        <f t="shared" si="42"/>
        <v>82</v>
      </c>
      <c r="DR129" s="425">
        <f t="shared" si="43"/>
        <v>188</v>
      </c>
      <c r="DS129" s="163">
        <f t="shared" si="44"/>
        <v>25</v>
      </c>
      <c r="DT129" s="425">
        <f t="shared" si="45"/>
        <v>26</v>
      </c>
      <c r="DU129" s="427">
        <f t="shared" si="46"/>
        <v>28</v>
      </c>
      <c r="DV129" s="427">
        <f t="shared" si="47"/>
        <v>54</v>
      </c>
      <c r="DW129" s="427">
        <f t="shared" si="48"/>
        <v>19</v>
      </c>
      <c r="DX129" s="427">
        <f t="shared" si="49"/>
        <v>20</v>
      </c>
      <c r="DY129" s="427">
        <f t="shared" si="50"/>
        <v>0</v>
      </c>
      <c r="DZ129" s="427">
        <f t="shared" si="51"/>
        <v>10</v>
      </c>
      <c r="EA129" s="428">
        <f t="shared" si="52"/>
        <v>26</v>
      </c>
      <c r="EB129" s="429">
        <f t="shared" si="53"/>
        <v>26</v>
      </c>
      <c r="EC129" s="429">
        <f t="shared" si="54"/>
        <v>28</v>
      </c>
      <c r="ED129" s="429">
        <f t="shared" si="55"/>
        <v>19</v>
      </c>
      <c r="EE129" s="429">
        <f t="shared" si="56"/>
        <v>20</v>
      </c>
      <c r="EF129" s="429">
        <f t="shared" si="57"/>
        <v>0</v>
      </c>
      <c r="EG129" s="429">
        <f t="shared" si="58"/>
        <v>10</v>
      </c>
      <c r="EH129" s="441"/>
      <c r="EJ129" s="443">
        <v>130</v>
      </c>
      <c r="EK129" s="476" t="s">
        <v>331</v>
      </c>
      <c r="EL129" s="475" t="s">
        <v>237</v>
      </c>
      <c r="EM129" s="450">
        <v>500000</v>
      </c>
      <c r="EN129" s="447">
        <f t="shared" si="59"/>
        <v>19230.77</v>
      </c>
      <c r="EO129" s="453">
        <v>0</v>
      </c>
      <c r="EP129" s="454">
        <v>0</v>
      </c>
      <c r="EQ129" s="455">
        <v>0</v>
      </c>
      <c r="ER129" s="455">
        <v>0</v>
      </c>
      <c r="ES129" s="456">
        <f t="shared" si="60"/>
        <v>19230.77</v>
      </c>
      <c r="ET129" s="456">
        <f t="shared" si="61"/>
        <v>26</v>
      </c>
      <c r="EU129" s="456">
        <f t="shared" si="62"/>
        <v>26</v>
      </c>
      <c r="EV129" s="456">
        <f t="shared" si="63"/>
        <v>28</v>
      </c>
      <c r="EW129" s="456">
        <f t="shared" si="64"/>
        <v>19</v>
      </c>
      <c r="EX129" s="456">
        <f t="shared" si="65"/>
        <v>20</v>
      </c>
      <c r="EY129" s="460">
        <f t="shared" si="66"/>
        <v>0</v>
      </c>
      <c r="EZ129" s="460">
        <f t="shared" si="67"/>
        <v>10</v>
      </c>
      <c r="FA129" s="447">
        <f t="shared" si="68"/>
        <v>466446.14</v>
      </c>
      <c r="FB129" s="447">
        <v>0</v>
      </c>
      <c r="FC129" s="447">
        <f t="shared" si="69"/>
        <v>966446.16</v>
      </c>
      <c r="FD129" s="447">
        <f t="shared" si="70"/>
        <v>869801.54</v>
      </c>
      <c r="FE129" s="447">
        <f t="shared" si="71"/>
        <v>95450.385000000009</v>
      </c>
      <c r="FF129" s="447">
        <f t="shared" si="72"/>
        <v>96644.62</v>
      </c>
      <c r="FG129" s="463">
        <v>100000</v>
      </c>
      <c r="FH129" s="447">
        <f t="shared" si="73"/>
        <v>292095.01</v>
      </c>
      <c r="FI129" s="447">
        <v>0</v>
      </c>
      <c r="FJ129" s="447">
        <f t="shared" si="74"/>
        <v>674351.15</v>
      </c>
      <c r="FK129" s="464"/>
      <c r="FL129" s="447">
        <f t="shared" si="75"/>
        <v>38657.85</v>
      </c>
      <c r="FM129" s="447">
        <f t="shared" si="76"/>
        <v>4832.2299999999996</v>
      </c>
      <c r="FN129" s="447">
        <f t="shared" si="77"/>
        <v>96644.62</v>
      </c>
      <c r="FO129" s="447">
        <f t="shared" si="78"/>
        <v>140134.70000000001</v>
      </c>
      <c r="FP129" s="178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</row>
    <row r="130" spans="1:463" ht="22.5" customHeight="1">
      <c r="A130" s="360">
        <v>122</v>
      </c>
      <c r="B130" s="361">
        <v>7</v>
      </c>
      <c r="C130" s="362" t="s">
        <v>332</v>
      </c>
      <c r="D130" s="471" t="s">
        <v>223</v>
      </c>
      <c r="E130" s="469" t="s">
        <v>190</v>
      </c>
      <c r="F130" s="367">
        <v>364000</v>
      </c>
      <c r="G130" s="365"/>
      <c r="H130" s="366"/>
      <c r="I130" s="373"/>
      <c r="J130" s="374"/>
      <c r="K130" s="375"/>
      <c r="L130" s="366"/>
      <c r="M130" s="373"/>
      <c r="N130" s="374"/>
      <c r="O130" s="375"/>
      <c r="P130" s="366"/>
      <c r="Q130" s="373"/>
      <c r="R130" s="374"/>
      <c r="S130" s="375"/>
      <c r="T130" s="366"/>
      <c r="U130" s="373"/>
      <c r="V130" s="374"/>
      <c r="W130" s="375"/>
      <c r="X130" s="366"/>
      <c r="Y130" s="373"/>
      <c r="Z130" s="374"/>
      <c r="AA130" s="375"/>
      <c r="AB130" s="366"/>
      <c r="AC130" s="373"/>
      <c r="AD130" s="382"/>
      <c r="AE130" s="380">
        <v>9</v>
      </c>
      <c r="AF130" s="381"/>
      <c r="AG130" s="365">
        <v>8</v>
      </c>
      <c r="AH130" s="366">
        <v>4</v>
      </c>
      <c r="AI130" s="373"/>
      <c r="AJ130" s="374"/>
      <c r="AK130" s="375">
        <v>8</v>
      </c>
      <c r="AL130" s="366">
        <v>4</v>
      </c>
      <c r="AM130" s="373"/>
      <c r="AN130" s="374"/>
      <c r="AO130" s="375">
        <v>8</v>
      </c>
      <c r="AP130" s="366">
        <v>2</v>
      </c>
      <c r="AQ130" s="373"/>
      <c r="AR130" s="374"/>
      <c r="AS130" s="375">
        <v>8</v>
      </c>
      <c r="AT130" s="366">
        <v>4</v>
      </c>
      <c r="AU130" s="373"/>
      <c r="AV130" s="374"/>
      <c r="AW130" s="375">
        <v>8</v>
      </c>
      <c r="AX130" s="366"/>
      <c r="AY130" s="373"/>
      <c r="AZ130" s="374"/>
      <c r="BA130" s="375">
        <v>5</v>
      </c>
      <c r="BB130" s="366">
        <v>3</v>
      </c>
      <c r="BC130" s="373"/>
      <c r="BD130" s="382"/>
      <c r="BE130" s="380">
        <v>8</v>
      </c>
      <c r="BF130" s="381"/>
      <c r="BG130" s="365">
        <v>8</v>
      </c>
      <c r="BH130" s="366">
        <v>3</v>
      </c>
      <c r="BI130" s="373"/>
      <c r="BJ130" s="374"/>
      <c r="BK130" s="375">
        <v>8</v>
      </c>
      <c r="BL130" s="366"/>
      <c r="BM130" s="373"/>
      <c r="BN130" s="374"/>
      <c r="BO130" s="375">
        <v>8</v>
      </c>
      <c r="BP130" s="366"/>
      <c r="BQ130" s="373"/>
      <c r="BR130" s="374"/>
      <c r="BS130" s="375">
        <v>8</v>
      </c>
      <c r="BT130" s="366"/>
      <c r="BU130" s="373"/>
      <c r="BV130" s="374"/>
      <c r="BW130" s="388">
        <v>9</v>
      </c>
      <c r="BX130" s="389"/>
      <c r="BY130" s="375">
        <v>5</v>
      </c>
      <c r="BZ130" s="366">
        <v>4</v>
      </c>
      <c r="CA130" s="373"/>
      <c r="CB130" s="382"/>
      <c r="CC130" s="380">
        <v>9</v>
      </c>
      <c r="CD130" s="381"/>
      <c r="CE130" s="398">
        <v>8</v>
      </c>
      <c r="CF130" s="366"/>
      <c r="CG130" s="373"/>
      <c r="CH130" s="399"/>
      <c r="CI130" s="365">
        <v>8</v>
      </c>
      <c r="CJ130" s="366">
        <v>4</v>
      </c>
      <c r="CK130" s="373"/>
      <c r="CL130" s="374"/>
      <c r="CM130" s="375">
        <v>8</v>
      </c>
      <c r="CN130" s="366"/>
      <c r="CO130" s="373"/>
      <c r="CP130" s="382"/>
      <c r="CQ130" s="402">
        <v>8</v>
      </c>
      <c r="CR130" s="366"/>
      <c r="CS130" s="408"/>
      <c r="CT130" s="409"/>
      <c r="CU130" s="402">
        <v>8</v>
      </c>
      <c r="CV130" s="366">
        <v>1</v>
      </c>
      <c r="CW130" s="410"/>
      <c r="CX130" s="411"/>
      <c r="CY130" s="402">
        <v>5</v>
      </c>
      <c r="CZ130" s="366">
        <v>7</v>
      </c>
      <c r="DA130" s="415"/>
      <c r="DB130" s="411"/>
      <c r="DC130" s="380">
        <v>8</v>
      </c>
      <c r="DD130" s="381"/>
      <c r="DE130" s="398">
        <v>8</v>
      </c>
      <c r="DF130" s="366">
        <v>3</v>
      </c>
      <c r="DG130" s="416"/>
      <c r="DH130" s="411"/>
      <c r="DI130" s="402">
        <v>8</v>
      </c>
      <c r="DJ130" s="366"/>
      <c r="DK130" s="416"/>
      <c r="DL130" s="411"/>
      <c r="DM130" s="424">
        <v>25</v>
      </c>
      <c r="DN130" s="424">
        <v>4</v>
      </c>
      <c r="DO130" s="424">
        <v>1</v>
      </c>
      <c r="DP130" s="425">
        <f t="shared" si="41"/>
        <v>143</v>
      </c>
      <c r="DQ130" s="427">
        <f t="shared" si="42"/>
        <v>0</v>
      </c>
      <c r="DR130" s="425">
        <f t="shared" si="43"/>
        <v>143</v>
      </c>
      <c r="DS130" s="163">
        <f t="shared" si="44"/>
        <v>19</v>
      </c>
      <c r="DT130" s="425">
        <f t="shared" si="45"/>
        <v>39</v>
      </c>
      <c r="DU130" s="427">
        <f t="shared" si="46"/>
        <v>0</v>
      </c>
      <c r="DV130" s="427">
        <f t="shared" si="47"/>
        <v>39</v>
      </c>
      <c r="DW130" s="427">
        <f t="shared" si="48"/>
        <v>34</v>
      </c>
      <c r="DX130" s="427">
        <f t="shared" si="49"/>
        <v>0</v>
      </c>
      <c r="DY130" s="427">
        <f t="shared" si="50"/>
        <v>9</v>
      </c>
      <c r="DZ130" s="427">
        <f t="shared" si="51"/>
        <v>0</v>
      </c>
      <c r="EA130" s="428">
        <f t="shared" si="52"/>
        <v>20</v>
      </c>
      <c r="EB130" s="429">
        <f t="shared" si="53"/>
        <v>39</v>
      </c>
      <c r="EC130" s="429">
        <f t="shared" si="54"/>
        <v>0</v>
      </c>
      <c r="ED130" s="429">
        <f t="shared" si="55"/>
        <v>34</v>
      </c>
      <c r="EE130" s="429">
        <f t="shared" si="56"/>
        <v>0</v>
      </c>
      <c r="EF130" s="429">
        <f t="shared" si="57"/>
        <v>9</v>
      </c>
      <c r="EG130" s="429">
        <f t="shared" si="58"/>
        <v>0</v>
      </c>
      <c r="EH130" s="441"/>
      <c r="EJ130" s="443">
        <v>131</v>
      </c>
      <c r="EK130" s="476" t="s">
        <v>332</v>
      </c>
      <c r="EL130" s="475" t="s">
        <v>223</v>
      </c>
      <c r="EM130" s="450">
        <v>364000</v>
      </c>
      <c r="EN130" s="447">
        <f t="shared" si="59"/>
        <v>14000</v>
      </c>
      <c r="EO130" s="453">
        <v>0</v>
      </c>
      <c r="EP130" s="454">
        <v>0</v>
      </c>
      <c r="EQ130" s="455">
        <v>0</v>
      </c>
      <c r="ER130" s="455">
        <v>0</v>
      </c>
      <c r="ES130" s="456">
        <f t="shared" si="60"/>
        <v>14000</v>
      </c>
      <c r="ET130" s="456">
        <f t="shared" si="61"/>
        <v>20</v>
      </c>
      <c r="EU130" s="456">
        <f t="shared" si="62"/>
        <v>39</v>
      </c>
      <c r="EV130" s="456">
        <f t="shared" si="63"/>
        <v>0</v>
      </c>
      <c r="EW130" s="456">
        <f t="shared" si="64"/>
        <v>34</v>
      </c>
      <c r="EX130" s="456">
        <f t="shared" si="65"/>
        <v>0</v>
      </c>
      <c r="EY130" s="460">
        <f t="shared" si="66"/>
        <v>9</v>
      </c>
      <c r="EZ130" s="460">
        <f t="shared" si="67"/>
        <v>0</v>
      </c>
      <c r="FA130" s="447">
        <f t="shared" si="68"/>
        <v>269754.08</v>
      </c>
      <c r="FB130" s="447">
        <v>0</v>
      </c>
      <c r="FC130" s="447">
        <f t="shared" si="69"/>
        <v>549754.07999999996</v>
      </c>
      <c r="FD130" s="447">
        <f t="shared" si="70"/>
        <v>494778.66999999993</v>
      </c>
      <c r="FE130" s="447">
        <f t="shared" si="71"/>
        <v>17982.293599999994</v>
      </c>
      <c r="FF130" s="447">
        <f t="shared" si="72"/>
        <v>54975.41</v>
      </c>
      <c r="FG130" s="463">
        <v>100000</v>
      </c>
      <c r="FH130" s="447">
        <f t="shared" si="73"/>
        <v>172957.7</v>
      </c>
      <c r="FI130" s="447">
        <v>0</v>
      </c>
      <c r="FJ130" s="447">
        <f t="shared" si="74"/>
        <v>376796.38</v>
      </c>
      <c r="FK130" s="464"/>
      <c r="FL130" s="447">
        <f t="shared" si="75"/>
        <v>21990.16</v>
      </c>
      <c r="FM130" s="447">
        <f t="shared" si="76"/>
        <v>2748.77</v>
      </c>
      <c r="FN130" s="447">
        <f t="shared" si="77"/>
        <v>54975.41</v>
      </c>
      <c r="FO130" s="447">
        <f t="shared" si="78"/>
        <v>79714.34</v>
      </c>
      <c r="FP130" s="178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</row>
    <row r="131" spans="1:463" ht="22.5" customHeight="1">
      <c r="A131" s="360">
        <v>123</v>
      </c>
      <c r="B131" s="361">
        <v>7</v>
      </c>
      <c r="C131" s="362" t="s">
        <v>333</v>
      </c>
      <c r="D131" s="363" t="s">
        <v>223</v>
      </c>
      <c r="E131" s="469" t="s">
        <v>190</v>
      </c>
      <c r="F131" s="367">
        <v>390000</v>
      </c>
      <c r="G131" s="365">
        <v>8</v>
      </c>
      <c r="H131" s="366">
        <v>2</v>
      </c>
      <c r="I131" s="373"/>
      <c r="J131" s="374"/>
      <c r="K131" s="375">
        <v>8</v>
      </c>
      <c r="L131" s="366"/>
      <c r="M131" s="373"/>
      <c r="N131" s="374"/>
      <c r="O131" s="375">
        <v>8</v>
      </c>
      <c r="P131" s="366"/>
      <c r="Q131" s="373"/>
      <c r="R131" s="374"/>
      <c r="S131" s="375">
        <v>8</v>
      </c>
      <c r="T131" s="366"/>
      <c r="U131" s="373"/>
      <c r="V131" s="374"/>
      <c r="W131" s="375">
        <v>8</v>
      </c>
      <c r="X131" s="366">
        <v>1</v>
      </c>
      <c r="Y131" s="373"/>
      <c r="Z131" s="374"/>
      <c r="AA131" s="375">
        <v>5</v>
      </c>
      <c r="AB131" s="366">
        <v>5</v>
      </c>
      <c r="AC131" s="373"/>
      <c r="AD131" s="382"/>
      <c r="AE131" s="380">
        <v>10</v>
      </c>
      <c r="AF131" s="381"/>
      <c r="AG131" s="365">
        <v>8</v>
      </c>
      <c r="AH131" s="366">
        <v>1</v>
      </c>
      <c r="AI131" s="373"/>
      <c r="AJ131" s="374"/>
      <c r="AK131" s="375">
        <v>8</v>
      </c>
      <c r="AL131" s="366">
        <v>2</v>
      </c>
      <c r="AM131" s="373"/>
      <c r="AN131" s="374"/>
      <c r="AO131" s="375">
        <v>8</v>
      </c>
      <c r="AP131" s="366">
        <v>3</v>
      </c>
      <c r="AQ131" s="373"/>
      <c r="AR131" s="374"/>
      <c r="AS131" s="375">
        <v>8</v>
      </c>
      <c r="AT131" s="366">
        <v>3</v>
      </c>
      <c r="AU131" s="373"/>
      <c r="AV131" s="374"/>
      <c r="AW131" s="375">
        <v>8</v>
      </c>
      <c r="AX131" s="366"/>
      <c r="AY131" s="373"/>
      <c r="AZ131" s="374"/>
      <c r="BA131" s="375">
        <v>5</v>
      </c>
      <c r="BB131" s="366">
        <v>4</v>
      </c>
      <c r="BC131" s="373"/>
      <c r="BD131" s="382"/>
      <c r="BE131" s="380">
        <v>8</v>
      </c>
      <c r="BF131" s="381"/>
      <c r="BG131" s="365"/>
      <c r="BH131" s="366"/>
      <c r="BI131" s="373"/>
      <c r="BJ131" s="374"/>
      <c r="BK131" s="375"/>
      <c r="BL131" s="366"/>
      <c r="BM131" s="373"/>
      <c r="BN131" s="374"/>
      <c r="BO131" s="375"/>
      <c r="BP131" s="366"/>
      <c r="BQ131" s="373"/>
      <c r="BR131" s="374"/>
      <c r="BS131" s="375"/>
      <c r="BT131" s="366"/>
      <c r="BU131" s="373"/>
      <c r="BV131" s="374"/>
      <c r="BW131" s="388">
        <v>8</v>
      </c>
      <c r="BX131" s="389"/>
      <c r="BY131" s="375">
        <v>5</v>
      </c>
      <c r="BZ131" s="366">
        <v>4</v>
      </c>
      <c r="CA131" s="373"/>
      <c r="CB131" s="382"/>
      <c r="CC131" s="380">
        <v>9</v>
      </c>
      <c r="CD131" s="381"/>
      <c r="CE131" s="398">
        <v>8</v>
      </c>
      <c r="CF131" s="366"/>
      <c r="CG131" s="373"/>
      <c r="CH131" s="399"/>
      <c r="CI131" s="365">
        <v>8</v>
      </c>
      <c r="CJ131" s="366">
        <v>1</v>
      </c>
      <c r="CK131" s="373"/>
      <c r="CL131" s="374"/>
      <c r="CM131" s="375">
        <v>8</v>
      </c>
      <c r="CN131" s="366">
        <v>1</v>
      </c>
      <c r="CO131" s="373"/>
      <c r="CP131" s="382"/>
      <c r="CQ131" s="402">
        <v>8</v>
      </c>
      <c r="CR131" s="366">
        <v>1</v>
      </c>
      <c r="CS131" s="408"/>
      <c r="CT131" s="409"/>
      <c r="CU131" s="402">
        <v>8</v>
      </c>
      <c r="CV131" s="366">
        <v>1</v>
      </c>
      <c r="CW131" s="410"/>
      <c r="CX131" s="411"/>
      <c r="CY131" s="402">
        <v>5</v>
      </c>
      <c r="CZ131" s="366">
        <v>4</v>
      </c>
      <c r="DA131" s="415"/>
      <c r="DB131" s="411"/>
      <c r="DC131" s="380">
        <v>9</v>
      </c>
      <c r="DD131" s="381"/>
      <c r="DE131" s="398">
        <v>8</v>
      </c>
      <c r="DF131" s="366"/>
      <c r="DG131" s="416"/>
      <c r="DH131" s="411"/>
      <c r="DI131" s="402">
        <v>8</v>
      </c>
      <c r="DJ131" s="366">
        <v>1</v>
      </c>
      <c r="DK131" s="416"/>
      <c r="DL131" s="411"/>
      <c r="DM131" s="424">
        <v>25</v>
      </c>
      <c r="DN131" s="424">
        <v>4</v>
      </c>
      <c r="DO131" s="424">
        <v>1</v>
      </c>
      <c r="DP131" s="425">
        <f t="shared" si="41"/>
        <v>156</v>
      </c>
      <c r="DQ131" s="427">
        <f t="shared" si="42"/>
        <v>0</v>
      </c>
      <c r="DR131" s="425">
        <f t="shared" si="43"/>
        <v>156</v>
      </c>
      <c r="DS131" s="163">
        <f t="shared" si="44"/>
        <v>21</v>
      </c>
      <c r="DT131" s="425">
        <f t="shared" si="45"/>
        <v>34</v>
      </c>
      <c r="DU131" s="427">
        <f t="shared" si="46"/>
        <v>0</v>
      </c>
      <c r="DV131" s="427">
        <f t="shared" si="47"/>
        <v>34</v>
      </c>
      <c r="DW131" s="427">
        <f t="shared" si="48"/>
        <v>36</v>
      </c>
      <c r="DX131" s="427">
        <f t="shared" si="49"/>
        <v>0</v>
      </c>
      <c r="DY131" s="427">
        <f t="shared" si="50"/>
        <v>8</v>
      </c>
      <c r="DZ131" s="427">
        <f t="shared" si="51"/>
        <v>0</v>
      </c>
      <c r="EA131" s="428">
        <f t="shared" si="52"/>
        <v>22</v>
      </c>
      <c r="EB131" s="429">
        <f t="shared" si="53"/>
        <v>34</v>
      </c>
      <c r="EC131" s="429">
        <f t="shared" si="54"/>
        <v>0</v>
      </c>
      <c r="ED131" s="429">
        <f t="shared" si="55"/>
        <v>36</v>
      </c>
      <c r="EE131" s="429">
        <f t="shared" si="56"/>
        <v>0</v>
      </c>
      <c r="EF131" s="429">
        <f t="shared" si="57"/>
        <v>8</v>
      </c>
      <c r="EG131" s="429">
        <f t="shared" si="58"/>
        <v>0</v>
      </c>
      <c r="EH131" s="441"/>
      <c r="EJ131" s="443">
        <v>132</v>
      </c>
      <c r="EK131" s="448" t="s">
        <v>333</v>
      </c>
      <c r="EL131" s="449" t="s">
        <v>223</v>
      </c>
      <c r="EM131" s="450">
        <v>390000</v>
      </c>
      <c r="EN131" s="447">
        <f t="shared" si="59"/>
        <v>15000</v>
      </c>
      <c r="EO131" s="453">
        <v>0</v>
      </c>
      <c r="EP131" s="454">
        <v>0</v>
      </c>
      <c r="EQ131" s="455">
        <v>0</v>
      </c>
      <c r="ER131" s="455">
        <v>0</v>
      </c>
      <c r="ES131" s="456">
        <f t="shared" si="60"/>
        <v>15000</v>
      </c>
      <c r="ET131" s="456">
        <f t="shared" si="61"/>
        <v>22</v>
      </c>
      <c r="EU131" s="456">
        <f t="shared" si="62"/>
        <v>34</v>
      </c>
      <c r="EV131" s="456">
        <f t="shared" si="63"/>
        <v>0</v>
      </c>
      <c r="EW131" s="456">
        <f t="shared" si="64"/>
        <v>36</v>
      </c>
      <c r="EX131" s="456">
        <f t="shared" si="65"/>
        <v>0</v>
      </c>
      <c r="EY131" s="460">
        <f t="shared" si="66"/>
        <v>8</v>
      </c>
      <c r="EZ131" s="460">
        <f t="shared" si="67"/>
        <v>0</v>
      </c>
      <c r="FA131" s="447">
        <f t="shared" si="68"/>
        <v>278021.39</v>
      </c>
      <c r="FB131" s="447">
        <v>0</v>
      </c>
      <c r="FC131" s="447">
        <f t="shared" si="69"/>
        <v>608021.39</v>
      </c>
      <c r="FD131" s="447">
        <f t="shared" si="70"/>
        <v>547219.25</v>
      </c>
      <c r="FE131" s="447">
        <f t="shared" si="71"/>
        <v>25443.85</v>
      </c>
      <c r="FF131" s="447">
        <f t="shared" si="72"/>
        <v>60802.14</v>
      </c>
      <c r="FG131" s="463">
        <v>100000</v>
      </c>
      <c r="FH131" s="447">
        <f t="shared" si="73"/>
        <v>186245.99</v>
      </c>
      <c r="FI131" s="447">
        <v>0</v>
      </c>
      <c r="FJ131" s="447">
        <f t="shared" si="74"/>
        <v>421775.4</v>
      </c>
      <c r="FK131" s="464"/>
      <c r="FL131" s="447">
        <f t="shared" si="75"/>
        <v>24320.86</v>
      </c>
      <c r="FM131" s="447">
        <f t="shared" si="76"/>
        <v>3040.11</v>
      </c>
      <c r="FN131" s="447">
        <f t="shared" si="77"/>
        <v>60802.14</v>
      </c>
      <c r="FO131" s="447">
        <f t="shared" si="78"/>
        <v>88163.11</v>
      </c>
      <c r="FP131" s="178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</row>
    <row r="132" spans="1:463" ht="22.5" customHeight="1">
      <c r="A132" s="360">
        <v>124</v>
      </c>
      <c r="B132" s="361">
        <v>6</v>
      </c>
      <c r="C132" s="362" t="s">
        <v>334</v>
      </c>
      <c r="D132" s="363" t="s">
        <v>223</v>
      </c>
      <c r="E132" s="225" t="s">
        <v>190</v>
      </c>
      <c r="F132" s="367">
        <v>351000</v>
      </c>
      <c r="G132" s="365">
        <v>8</v>
      </c>
      <c r="H132" s="366">
        <v>1</v>
      </c>
      <c r="I132" s="373"/>
      <c r="J132" s="374"/>
      <c r="K132" s="375"/>
      <c r="L132" s="366"/>
      <c r="M132" s="373"/>
      <c r="N132" s="374"/>
      <c r="O132" s="375">
        <v>8</v>
      </c>
      <c r="P132" s="366">
        <v>1</v>
      </c>
      <c r="Q132" s="373"/>
      <c r="R132" s="374"/>
      <c r="S132" s="375">
        <v>8</v>
      </c>
      <c r="T132" s="366">
        <v>1</v>
      </c>
      <c r="U132" s="373"/>
      <c r="V132" s="374"/>
      <c r="W132" s="375">
        <v>8</v>
      </c>
      <c r="X132" s="366">
        <v>1</v>
      </c>
      <c r="Y132" s="373"/>
      <c r="Z132" s="374"/>
      <c r="AA132" s="375">
        <v>5</v>
      </c>
      <c r="AB132" s="366">
        <v>5</v>
      </c>
      <c r="AC132" s="373"/>
      <c r="AD132" s="382"/>
      <c r="AE132" s="380"/>
      <c r="AF132" s="381"/>
      <c r="AG132" s="365">
        <v>8</v>
      </c>
      <c r="AH132" s="366">
        <v>1</v>
      </c>
      <c r="AI132" s="373"/>
      <c r="AJ132" s="374"/>
      <c r="AK132" s="375">
        <v>8</v>
      </c>
      <c r="AL132" s="366">
        <v>3</v>
      </c>
      <c r="AM132" s="373"/>
      <c r="AN132" s="374"/>
      <c r="AO132" s="375">
        <v>8</v>
      </c>
      <c r="AP132" s="366">
        <v>1</v>
      </c>
      <c r="AQ132" s="373"/>
      <c r="AR132" s="374"/>
      <c r="AS132" s="375">
        <v>8</v>
      </c>
      <c r="AT132" s="366"/>
      <c r="AU132" s="373"/>
      <c r="AV132" s="374"/>
      <c r="AW132" s="375">
        <v>8</v>
      </c>
      <c r="AX132" s="366">
        <v>1</v>
      </c>
      <c r="AY132" s="373"/>
      <c r="AZ132" s="374"/>
      <c r="BA132" s="375"/>
      <c r="BB132" s="366"/>
      <c r="BC132" s="373"/>
      <c r="BD132" s="382"/>
      <c r="BE132" s="380">
        <v>10</v>
      </c>
      <c r="BF132" s="381"/>
      <c r="BG132" s="365">
        <v>8</v>
      </c>
      <c r="BH132" s="366"/>
      <c r="BI132" s="373"/>
      <c r="BJ132" s="374"/>
      <c r="BK132" s="375">
        <v>8</v>
      </c>
      <c r="BL132" s="366">
        <v>1</v>
      </c>
      <c r="BM132" s="373"/>
      <c r="BN132" s="374"/>
      <c r="BO132" s="375">
        <v>8</v>
      </c>
      <c r="BP132" s="366">
        <v>1</v>
      </c>
      <c r="BQ132" s="373"/>
      <c r="BR132" s="374"/>
      <c r="BS132" s="375">
        <v>8</v>
      </c>
      <c r="BT132" s="366">
        <v>1</v>
      </c>
      <c r="BU132" s="373"/>
      <c r="BV132" s="374"/>
      <c r="BW132" s="388">
        <v>9</v>
      </c>
      <c r="BX132" s="389"/>
      <c r="BY132" s="375">
        <v>5</v>
      </c>
      <c r="BZ132" s="366">
        <v>4</v>
      </c>
      <c r="CA132" s="373"/>
      <c r="CB132" s="382"/>
      <c r="CC132" s="380">
        <v>9</v>
      </c>
      <c r="CD132" s="381"/>
      <c r="CE132" s="398">
        <v>8</v>
      </c>
      <c r="CF132" s="366">
        <v>2</v>
      </c>
      <c r="CG132" s="373"/>
      <c r="CH132" s="399"/>
      <c r="CI132" s="365">
        <v>8</v>
      </c>
      <c r="CJ132" s="366">
        <v>1</v>
      </c>
      <c r="CK132" s="373"/>
      <c r="CL132" s="374"/>
      <c r="CM132" s="375"/>
      <c r="CN132" s="366"/>
      <c r="CO132" s="373"/>
      <c r="CP132" s="382"/>
      <c r="CQ132" s="402">
        <v>8</v>
      </c>
      <c r="CR132" s="366">
        <v>1</v>
      </c>
      <c r="CS132" s="408"/>
      <c r="CT132" s="409"/>
      <c r="CU132" s="402"/>
      <c r="CV132" s="366"/>
      <c r="CW132" s="410"/>
      <c r="CX132" s="411"/>
      <c r="CY132" s="402">
        <v>5</v>
      </c>
      <c r="CZ132" s="366">
        <v>4</v>
      </c>
      <c r="DA132" s="415"/>
      <c r="DB132" s="411"/>
      <c r="DC132" s="380">
        <v>10</v>
      </c>
      <c r="DD132" s="381"/>
      <c r="DE132" s="398">
        <v>8</v>
      </c>
      <c r="DF132" s="366">
        <v>3</v>
      </c>
      <c r="DG132" s="416"/>
      <c r="DH132" s="411"/>
      <c r="DI132" s="402">
        <v>5</v>
      </c>
      <c r="DJ132" s="366"/>
      <c r="DK132" s="416"/>
      <c r="DL132" s="411"/>
      <c r="DM132" s="424">
        <v>25</v>
      </c>
      <c r="DN132" s="424">
        <v>4</v>
      </c>
      <c r="DO132" s="424">
        <v>1</v>
      </c>
      <c r="DP132" s="425">
        <f t="shared" si="41"/>
        <v>156</v>
      </c>
      <c r="DQ132" s="427">
        <f t="shared" si="42"/>
        <v>0</v>
      </c>
      <c r="DR132" s="425">
        <f t="shared" si="43"/>
        <v>156</v>
      </c>
      <c r="DS132" s="163">
        <f t="shared" si="44"/>
        <v>21</v>
      </c>
      <c r="DT132" s="425">
        <f t="shared" si="45"/>
        <v>33</v>
      </c>
      <c r="DU132" s="427">
        <f t="shared" si="46"/>
        <v>0</v>
      </c>
      <c r="DV132" s="427">
        <f t="shared" si="47"/>
        <v>33</v>
      </c>
      <c r="DW132" s="427">
        <f t="shared" si="48"/>
        <v>29</v>
      </c>
      <c r="DX132" s="427">
        <f t="shared" si="49"/>
        <v>0</v>
      </c>
      <c r="DY132" s="427">
        <f t="shared" si="50"/>
        <v>9</v>
      </c>
      <c r="DZ132" s="427">
        <f t="shared" si="51"/>
        <v>0</v>
      </c>
      <c r="EA132" s="428">
        <f t="shared" si="52"/>
        <v>22</v>
      </c>
      <c r="EB132" s="429">
        <f t="shared" si="53"/>
        <v>33</v>
      </c>
      <c r="EC132" s="429">
        <f t="shared" si="54"/>
        <v>0</v>
      </c>
      <c r="ED132" s="429">
        <f t="shared" si="55"/>
        <v>29</v>
      </c>
      <c r="EE132" s="429">
        <f t="shared" si="56"/>
        <v>0</v>
      </c>
      <c r="EF132" s="429">
        <f t="shared" si="57"/>
        <v>9</v>
      </c>
      <c r="EG132" s="429">
        <f t="shared" si="58"/>
        <v>0</v>
      </c>
      <c r="EH132" s="441"/>
      <c r="EJ132" s="443">
        <v>133</v>
      </c>
      <c r="EK132" s="451" t="s">
        <v>334</v>
      </c>
      <c r="EL132" s="449" t="s">
        <v>223</v>
      </c>
      <c r="EM132" s="450">
        <v>351000</v>
      </c>
      <c r="EN132" s="447">
        <f t="shared" si="59"/>
        <v>13500</v>
      </c>
      <c r="EO132" s="453">
        <v>0</v>
      </c>
      <c r="EP132" s="454">
        <v>0</v>
      </c>
      <c r="EQ132" s="455">
        <v>0</v>
      </c>
      <c r="ER132" s="455">
        <v>0</v>
      </c>
      <c r="ES132" s="456">
        <f t="shared" si="60"/>
        <v>13500</v>
      </c>
      <c r="ET132" s="456">
        <f t="shared" si="61"/>
        <v>22</v>
      </c>
      <c r="EU132" s="456">
        <f t="shared" si="62"/>
        <v>33</v>
      </c>
      <c r="EV132" s="456">
        <f t="shared" si="63"/>
        <v>0</v>
      </c>
      <c r="EW132" s="456">
        <f t="shared" si="64"/>
        <v>29</v>
      </c>
      <c r="EX132" s="456">
        <f t="shared" si="65"/>
        <v>0</v>
      </c>
      <c r="EY132" s="460">
        <f t="shared" si="66"/>
        <v>9</v>
      </c>
      <c r="EZ132" s="460">
        <f t="shared" si="67"/>
        <v>0</v>
      </c>
      <c r="FA132" s="447">
        <f t="shared" si="68"/>
        <v>225917.38</v>
      </c>
      <c r="FB132" s="447">
        <v>0</v>
      </c>
      <c r="FC132" s="447">
        <f t="shared" si="69"/>
        <v>522917.38</v>
      </c>
      <c r="FD132" s="447">
        <f t="shared" si="70"/>
        <v>470625.64</v>
      </c>
      <c r="FE132" s="447">
        <f t="shared" si="71"/>
        <v>16050.051200000002</v>
      </c>
      <c r="FF132" s="447">
        <f t="shared" si="72"/>
        <v>52291.74</v>
      </c>
      <c r="FG132" s="463">
        <v>100000</v>
      </c>
      <c r="FH132" s="447">
        <f t="shared" si="73"/>
        <v>168341.79</v>
      </c>
      <c r="FI132" s="447">
        <v>0</v>
      </c>
      <c r="FJ132" s="447">
        <f t="shared" si="74"/>
        <v>354575.59</v>
      </c>
      <c r="FK132" s="464"/>
      <c r="FL132" s="447">
        <f t="shared" si="75"/>
        <v>20916.7</v>
      </c>
      <c r="FM132" s="447">
        <f t="shared" si="76"/>
        <v>2614.59</v>
      </c>
      <c r="FN132" s="447">
        <f t="shared" si="77"/>
        <v>52291.74</v>
      </c>
      <c r="FO132" s="447">
        <f t="shared" si="78"/>
        <v>75823.03</v>
      </c>
      <c r="FP132" s="178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</row>
    <row r="133" spans="1:463" ht="22.5" customHeight="1">
      <c r="A133" s="360">
        <v>125</v>
      </c>
      <c r="B133" s="361">
        <v>7</v>
      </c>
      <c r="C133" s="362" t="s">
        <v>335</v>
      </c>
      <c r="D133" s="363" t="s">
        <v>204</v>
      </c>
      <c r="E133" s="225" t="s">
        <v>190</v>
      </c>
      <c r="F133" s="367">
        <v>390000</v>
      </c>
      <c r="G133" s="365">
        <v>8</v>
      </c>
      <c r="H133" s="366">
        <v>1</v>
      </c>
      <c r="I133" s="373"/>
      <c r="J133" s="374"/>
      <c r="K133" s="375"/>
      <c r="L133" s="366"/>
      <c r="M133" s="373"/>
      <c r="N133" s="374"/>
      <c r="O133" s="375"/>
      <c r="P133" s="366"/>
      <c r="Q133" s="373"/>
      <c r="R133" s="374"/>
      <c r="S133" s="375"/>
      <c r="T133" s="366"/>
      <c r="U133" s="373"/>
      <c r="V133" s="374"/>
      <c r="W133" s="375"/>
      <c r="X133" s="366"/>
      <c r="Y133" s="373"/>
      <c r="Z133" s="374"/>
      <c r="AA133" s="375"/>
      <c r="AB133" s="366"/>
      <c r="AC133" s="373"/>
      <c r="AD133" s="382"/>
      <c r="AE133" s="380"/>
      <c r="AF133" s="381"/>
      <c r="AG133" s="365">
        <v>8</v>
      </c>
      <c r="AH133" s="366">
        <v>1</v>
      </c>
      <c r="AI133" s="373"/>
      <c r="AJ133" s="374"/>
      <c r="AK133" s="375">
        <v>8</v>
      </c>
      <c r="AL133" s="366">
        <v>3</v>
      </c>
      <c r="AM133" s="373"/>
      <c r="AN133" s="374"/>
      <c r="AO133" s="375">
        <v>8</v>
      </c>
      <c r="AP133" s="366">
        <v>1</v>
      </c>
      <c r="AQ133" s="373"/>
      <c r="AR133" s="374"/>
      <c r="AS133" s="375">
        <v>8</v>
      </c>
      <c r="AT133" s="366">
        <v>3</v>
      </c>
      <c r="AU133" s="373"/>
      <c r="AV133" s="374"/>
      <c r="AW133" s="375">
        <v>8</v>
      </c>
      <c r="AX133" s="366">
        <v>1</v>
      </c>
      <c r="AY133" s="373"/>
      <c r="AZ133" s="374"/>
      <c r="BA133" s="375"/>
      <c r="BB133" s="366"/>
      <c r="BC133" s="373"/>
      <c r="BD133" s="382"/>
      <c r="BE133" s="380"/>
      <c r="BF133" s="381"/>
      <c r="BG133" s="365">
        <v>8</v>
      </c>
      <c r="BH133" s="366"/>
      <c r="BI133" s="373"/>
      <c r="BJ133" s="374"/>
      <c r="BK133" s="375">
        <v>8</v>
      </c>
      <c r="BL133" s="366">
        <v>1</v>
      </c>
      <c r="BM133" s="373"/>
      <c r="BN133" s="374"/>
      <c r="BO133" s="375"/>
      <c r="BP133" s="366"/>
      <c r="BQ133" s="373"/>
      <c r="BR133" s="374"/>
      <c r="BS133" s="375"/>
      <c r="BT133" s="366"/>
      <c r="BU133" s="373"/>
      <c r="BV133" s="374"/>
      <c r="BW133" s="388"/>
      <c r="BX133" s="389"/>
      <c r="BY133" s="375"/>
      <c r="BZ133" s="366"/>
      <c r="CA133" s="373"/>
      <c r="CB133" s="382"/>
      <c r="CC133" s="380"/>
      <c r="CD133" s="381"/>
      <c r="CE133" s="398"/>
      <c r="CF133" s="366"/>
      <c r="CG133" s="373"/>
      <c r="CH133" s="399"/>
      <c r="CI133" s="365"/>
      <c r="CJ133" s="366"/>
      <c r="CK133" s="373"/>
      <c r="CL133" s="374"/>
      <c r="CM133" s="375"/>
      <c r="CN133" s="366"/>
      <c r="CO133" s="373"/>
      <c r="CP133" s="382"/>
      <c r="CQ133" s="402"/>
      <c r="CR133" s="366"/>
      <c r="CS133" s="408"/>
      <c r="CT133" s="409"/>
      <c r="CU133" s="402"/>
      <c r="CV133" s="366"/>
      <c r="CW133" s="410"/>
      <c r="CX133" s="411"/>
      <c r="CY133" s="402"/>
      <c r="CZ133" s="366"/>
      <c r="DA133" s="415"/>
      <c r="DB133" s="411"/>
      <c r="DC133" s="380"/>
      <c r="DD133" s="381"/>
      <c r="DE133" s="398"/>
      <c r="DF133" s="366"/>
      <c r="DG133" s="416"/>
      <c r="DH133" s="411"/>
      <c r="DI133" s="402">
        <v>8</v>
      </c>
      <c r="DJ133" s="366"/>
      <c r="DK133" s="416"/>
      <c r="DL133" s="411"/>
      <c r="DM133" s="424">
        <v>25</v>
      </c>
      <c r="DN133" s="424">
        <v>4</v>
      </c>
      <c r="DO133" s="424">
        <v>1</v>
      </c>
      <c r="DP133" s="425">
        <f t="shared" si="41"/>
        <v>72</v>
      </c>
      <c r="DQ133" s="427">
        <f t="shared" si="42"/>
        <v>0</v>
      </c>
      <c r="DR133" s="425">
        <f t="shared" si="43"/>
        <v>72</v>
      </c>
      <c r="DS133" s="163">
        <f t="shared" si="44"/>
        <v>10</v>
      </c>
      <c r="DT133" s="425">
        <f t="shared" si="45"/>
        <v>11</v>
      </c>
      <c r="DU133" s="427">
        <f t="shared" si="46"/>
        <v>0</v>
      </c>
      <c r="DV133" s="427">
        <f t="shared" si="47"/>
        <v>11</v>
      </c>
      <c r="DW133" s="427">
        <f t="shared" si="48"/>
        <v>0</v>
      </c>
      <c r="DX133" s="427">
        <f t="shared" si="49"/>
        <v>0</v>
      </c>
      <c r="DY133" s="427">
        <f t="shared" si="50"/>
        <v>0</v>
      </c>
      <c r="DZ133" s="427">
        <f t="shared" si="51"/>
        <v>0</v>
      </c>
      <c r="EA133" s="428">
        <f t="shared" si="52"/>
        <v>11</v>
      </c>
      <c r="EB133" s="429">
        <f t="shared" si="53"/>
        <v>11</v>
      </c>
      <c r="EC133" s="429">
        <f t="shared" si="54"/>
        <v>0</v>
      </c>
      <c r="ED133" s="429">
        <f t="shared" si="55"/>
        <v>0</v>
      </c>
      <c r="EE133" s="429">
        <f t="shared" si="56"/>
        <v>0</v>
      </c>
      <c r="EF133" s="429">
        <f t="shared" si="57"/>
        <v>0</v>
      </c>
      <c r="EG133" s="429">
        <f t="shared" si="58"/>
        <v>0</v>
      </c>
      <c r="EH133" s="441"/>
      <c r="EJ133" s="443">
        <v>134</v>
      </c>
      <c r="EK133" s="451" t="s">
        <v>335</v>
      </c>
      <c r="EL133" s="449" t="s">
        <v>204</v>
      </c>
      <c r="EM133" s="450">
        <v>390000</v>
      </c>
      <c r="EN133" s="447">
        <f t="shared" si="59"/>
        <v>15000</v>
      </c>
      <c r="EO133" s="453">
        <v>0</v>
      </c>
      <c r="EP133" s="454">
        <v>0</v>
      </c>
      <c r="EQ133" s="455">
        <v>0</v>
      </c>
      <c r="ER133" s="455">
        <v>0</v>
      </c>
      <c r="ES133" s="456">
        <f t="shared" si="60"/>
        <v>15000</v>
      </c>
      <c r="ET133" s="456">
        <f t="shared" si="61"/>
        <v>11</v>
      </c>
      <c r="EU133" s="456">
        <f t="shared" si="62"/>
        <v>11</v>
      </c>
      <c r="EV133" s="456">
        <f t="shared" si="63"/>
        <v>0</v>
      </c>
      <c r="EW133" s="456">
        <f t="shared" si="64"/>
        <v>0</v>
      </c>
      <c r="EX133" s="456">
        <f t="shared" si="65"/>
        <v>0</v>
      </c>
      <c r="EY133" s="460">
        <f t="shared" si="66"/>
        <v>0</v>
      </c>
      <c r="EZ133" s="460">
        <f t="shared" si="67"/>
        <v>0</v>
      </c>
      <c r="FA133" s="447">
        <f t="shared" si="68"/>
        <v>33002.54</v>
      </c>
      <c r="FB133" s="447">
        <v>0</v>
      </c>
      <c r="FC133" s="447">
        <f t="shared" si="69"/>
        <v>198002.54</v>
      </c>
      <c r="FD133" s="447">
        <f t="shared" si="70"/>
        <v>178202.29</v>
      </c>
      <c r="FE133" s="447">
        <f t="shared" si="71"/>
        <v>0</v>
      </c>
      <c r="FF133" s="447">
        <f t="shared" si="72"/>
        <v>19800.25</v>
      </c>
      <c r="FG133" s="463">
        <v>100000</v>
      </c>
      <c r="FH133" s="447">
        <f t="shared" si="73"/>
        <v>119800.25</v>
      </c>
      <c r="FI133" s="447">
        <v>0</v>
      </c>
      <c r="FJ133" s="447">
        <f t="shared" si="74"/>
        <v>78202.289999999994</v>
      </c>
      <c r="FK133" s="464"/>
      <c r="FL133" s="447">
        <f t="shared" si="75"/>
        <v>7920.1</v>
      </c>
      <c r="FM133" s="447">
        <f t="shared" si="76"/>
        <v>990.01</v>
      </c>
      <c r="FN133" s="447">
        <f t="shared" si="77"/>
        <v>19800.25</v>
      </c>
      <c r="FO133" s="447">
        <f t="shared" si="78"/>
        <v>28710.36</v>
      </c>
      <c r="FP133" s="178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</row>
    <row r="134" spans="1:463" ht="22.5" customHeight="1">
      <c r="A134" s="360">
        <v>126</v>
      </c>
      <c r="B134" s="361">
        <v>5</v>
      </c>
      <c r="C134" s="362" t="s">
        <v>336</v>
      </c>
      <c r="D134" s="363" t="s">
        <v>204</v>
      </c>
      <c r="E134" s="225" t="s">
        <v>190</v>
      </c>
      <c r="F134" s="367">
        <v>390000</v>
      </c>
      <c r="G134" s="365">
        <v>8</v>
      </c>
      <c r="H134" s="366">
        <v>1</v>
      </c>
      <c r="I134" s="373"/>
      <c r="J134" s="374"/>
      <c r="K134" s="375">
        <v>5</v>
      </c>
      <c r="L134" s="366"/>
      <c r="M134" s="373"/>
      <c r="N134" s="374"/>
      <c r="O134" s="375"/>
      <c r="P134" s="366"/>
      <c r="Q134" s="373"/>
      <c r="R134" s="374"/>
      <c r="S134" s="375"/>
      <c r="T134" s="366"/>
      <c r="U134" s="373"/>
      <c r="V134" s="374"/>
      <c r="W134" s="375"/>
      <c r="X134" s="366"/>
      <c r="Y134" s="373"/>
      <c r="Z134" s="374"/>
      <c r="AA134" s="375">
        <v>5</v>
      </c>
      <c r="AB134" s="366">
        <v>4</v>
      </c>
      <c r="AC134" s="373"/>
      <c r="AD134" s="382"/>
      <c r="AE134" s="380">
        <v>9</v>
      </c>
      <c r="AF134" s="381"/>
      <c r="AG134" s="365">
        <v>8</v>
      </c>
      <c r="AH134" s="366">
        <v>2</v>
      </c>
      <c r="AI134" s="373"/>
      <c r="AJ134" s="374"/>
      <c r="AK134" s="375">
        <v>8</v>
      </c>
      <c r="AL134" s="366">
        <v>3</v>
      </c>
      <c r="AM134" s="373"/>
      <c r="AN134" s="374"/>
      <c r="AO134" s="375">
        <v>8</v>
      </c>
      <c r="AP134" s="366">
        <v>2</v>
      </c>
      <c r="AQ134" s="373"/>
      <c r="AR134" s="374"/>
      <c r="AS134" s="375"/>
      <c r="AT134" s="366"/>
      <c r="AU134" s="373"/>
      <c r="AV134" s="374"/>
      <c r="AW134" s="375"/>
      <c r="AX134" s="366"/>
      <c r="AY134" s="373"/>
      <c r="AZ134" s="374"/>
      <c r="BA134" s="375">
        <v>5</v>
      </c>
      <c r="BB134" s="366">
        <v>4</v>
      </c>
      <c r="BC134" s="373"/>
      <c r="BD134" s="382"/>
      <c r="BE134" s="380">
        <v>9</v>
      </c>
      <c r="BF134" s="381"/>
      <c r="BG134" s="365">
        <v>8</v>
      </c>
      <c r="BH134" s="366">
        <v>1</v>
      </c>
      <c r="BI134" s="373"/>
      <c r="BJ134" s="374"/>
      <c r="BK134" s="375">
        <v>8</v>
      </c>
      <c r="BL134" s="366">
        <v>1</v>
      </c>
      <c r="BM134" s="373"/>
      <c r="BN134" s="374"/>
      <c r="BO134" s="375">
        <v>8</v>
      </c>
      <c r="BP134" s="366">
        <v>1</v>
      </c>
      <c r="BQ134" s="373"/>
      <c r="BR134" s="374"/>
      <c r="BS134" s="375">
        <v>8</v>
      </c>
      <c r="BT134" s="366">
        <v>1</v>
      </c>
      <c r="BU134" s="373"/>
      <c r="BV134" s="374"/>
      <c r="BW134" s="388">
        <v>9</v>
      </c>
      <c r="BX134" s="389"/>
      <c r="BY134" s="375">
        <v>5</v>
      </c>
      <c r="BZ134" s="366">
        <v>4</v>
      </c>
      <c r="CA134" s="373"/>
      <c r="CB134" s="382"/>
      <c r="CC134" s="380">
        <v>9</v>
      </c>
      <c r="CD134" s="381"/>
      <c r="CE134" s="398">
        <v>8</v>
      </c>
      <c r="CF134" s="366">
        <v>1</v>
      </c>
      <c r="CG134" s="373"/>
      <c r="CH134" s="399"/>
      <c r="CI134" s="365">
        <v>8</v>
      </c>
      <c r="CJ134" s="366">
        <v>3</v>
      </c>
      <c r="CK134" s="373"/>
      <c r="CL134" s="374"/>
      <c r="CM134" s="375">
        <v>8</v>
      </c>
      <c r="CN134" s="366">
        <v>1</v>
      </c>
      <c r="CO134" s="373"/>
      <c r="CP134" s="382"/>
      <c r="CQ134" s="402">
        <v>8</v>
      </c>
      <c r="CR134" s="366">
        <v>1</v>
      </c>
      <c r="CS134" s="408"/>
      <c r="CT134" s="409"/>
      <c r="CU134" s="402">
        <v>8</v>
      </c>
      <c r="CV134" s="366">
        <v>1</v>
      </c>
      <c r="CW134" s="410"/>
      <c r="CX134" s="411"/>
      <c r="CY134" s="402">
        <v>5</v>
      </c>
      <c r="CZ134" s="366">
        <v>4</v>
      </c>
      <c r="DA134" s="415"/>
      <c r="DB134" s="411"/>
      <c r="DC134" s="380">
        <v>9</v>
      </c>
      <c r="DD134" s="381"/>
      <c r="DE134" s="398">
        <v>8</v>
      </c>
      <c r="DF134" s="366">
        <v>1</v>
      </c>
      <c r="DG134" s="416"/>
      <c r="DH134" s="411"/>
      <c r="DI134" s="402">
        <v>8</v>
      </c>
      <c r="DJ134" s="366">
        <v>1</v>
      </c>
      <c r="DK134" s="416"/>
      <c r="DL134" s="411"/>
      <c r="DM134" s="424">
        <v>25</v>
      </c>
      <c r="DN134" s="424">
        <v>4</v>
      </c>
      <c r="DO134" s="424">
        <v>1</v>
      </c>
      <c r="DP134" s="425">
        <f t="shared" si="41"/>
        <v>145</v>
      </c>
      <c r="DQ134" s="427">
        <f t="shared" si="42"/>
        <v>0</v>
      </c>
      <c r="DR134" s="425">
        <f t="shared" si="43"/>
        <v>145</v>
      </c>
      <c r="DS134" s="163">
        <f t="shared" si="44"/>
        <v>19</v>
      </c>
      <c r="DT134" s="425">
        <f t="shared" si="45"/>
        <v>37</v>
      </c>
      <c r="DU134" s="427">
        <f t="shared" si="46"/>
        <v>0</v>
      </c>
      <c r="DV134" s="427">
        <f t="shared" si="47"/>
        <v>37</v>
      </c>
      <c r="DW134" s="427">
        <f t="shared" si="48"/>
        <v>36</v>
      </c>
      <c r="DX134" s="427">
        <f t="shared" si="49"/>
        <v>0</v>
      </c>
      <c r="DY134" s="427">
        <f t="shared" si="50"/>
        <v>9</v>
      </c>
      <c r="DZ134" s="427">
        <f t="shared" si="51"/>
        <v>0</v>
      </c>
      <c r="EA134" s="428">
        <f t="shared" si="52"/>
        <v>20</v>
      </c>
      <c r="EB134" s="429">
        <f t="shared" si="53"/>
        <v>37</v>
      </c>
      <c r="EC134" s="429">
        <f t="shared" si="54"/>
        <v>0</v>
      </c>
      <c r="ED134" s="429">
        <f t="shared" si="55"/>
        <v>36</v>
      </c>
      <c r="EE134" s="429">
        <f t="shared" si="56"/>
        <v>0</v>
      </c>
      <c r="EF134" s="429">
        <f t="shared" si="57"/>
        <v>9</v>
      </c>
      <c r="EG134" s="429">
        <f t="shared" si="58"/>
        <v>0</v>
      </c>
      <c r="EH134" s="441"/>
      <c r="EJ134" s="443">
        <v>135</v>
      </c>
      <c r="EK134" s="451" t="s">
        <v>336</v>
      </c>
      <c r="EL134" s="449" t="s">
        <v>204</v>
      </c>
      <c r="EM134" s="450">
        <v>390000</v>
      </c>
      <c r="EN134" s="447">
        <f t="shared" si="59"/>
        <v>15000</v>
      </c>
      <c r="EO134" s="453">
        <v>0</v>
      </c>
      <c r="EP134" s="454">
        <v>0</v>
      </c>
      <c r="EQ134" s="455">
        <v>0</v>
      </c>
      <c r="ER134" s="455">
        <v>0</v>
      </c>
      <c r="ES134" s="456">
        <f t="shared" si="60"/>
        <v>15000</v>
      </c>
      <c r="ET134" s="456">
        <f t="shared" si="61"/>
        <v>20</v>
      </c>
      <c r="EU134" s="456">
        <f t="shared" si="62"/>
        <v>37</v>
      </c>
      <c r="EV134" s="456">
        <f t="shared" si="63"/>
        <v>0</v>
      </c>
      <c r="EW134" s="456">
        <f t="shared" si="64"/>
        <v>36</v>
      </c>
      <c r="EX134" s="456">
        <f t="shared" si="65"/>
        <v>0</v>
      </c>
      <c r="EY134" s="460">
        <f t="shared" si="66"/>
        <v>9</v>
      </c>
      <c r="EZ134" s="460">
        <f t="shared" si="67"/>
        <v>0</v>
      </c>
      <c r="FA134" s="447">
        <f t="shared" si="68"/>
        <v>291022.39</v>
      </c>
      <c r="FB134" s="447">
        <v>0</v>
      </c>
      <c r="FC134" s="447">
        <f t="shared" si="69"/>
        <v>591022.39</v>
      </c>
      <c r="FD134" s="447">
        <f t="shared" si="70"/>
        <v>531920.15</v>
      </c>
      <c r="FE134" s="447">
        <f t="shared" si="71"/>
        <v>22384.030000000006</v>
      </c>
      <c r="FF134" s="447">
        <f t="shared" si="72"/>
        <v>59102.239999999998</v>
      </c>
      <c r="FG134" s="463">
        <v>100000</v>
      </c>
      <c r="FH134" s="447">
        <f t="shared" si="73"/>
        <v>181486.27</v>
      </c>
      <c r="FI134" s="447">
        <v>0</v>
      </c>
      <c r="FJ134" s="447">
        <f t="shared" si="74"/>
        <v>409536.12</v>
      </c>
      <c r="FK134" s="464"/>
      <c r="FL134" s="447">
        <f t="shared" si="75"/>
        <v>23640.9</v>
      </c>
      <c r="FM134" s="447">
        <f t="shared" si="76"/>
        <v>2955.11</v>
      </c>
      <c r="FN134" s="447">
        <f t="shared" si="77"/>
        <v>59102.239999999998</v>
      </c>
      <c r="FO134" s="447">
        <f t="shared" si="78"/>
        <v>85698.25</v>
      </c>
      <c r="FP134" s="178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</row>
    <row r="135" spans="1:463" ht="22.5" customHeight="1">
      <c r="A135" s="360">
        <v>127</v>
      </c>
      <c r="B135" s="361">
        <v>3</v>
      </c>
      <c r="C135" s="362" t="s">
        <v>337</v>
      </c>
      <c r="D135" s="363" t="s">
        <v>338</v>
      </c>
      <c r="E135" s="225" t="s">
        <v>190</v>
      </c>
      <c r="F135" s="367">
        <v>390000</v>
      </c>
      <c r="G135" s="365">
        <v>8</v>
      </c>
      <c r="H135" s="366">
        <v>1</v>
      </c>
      <c r="I135" s="373"/>
      <c r="J135" s="374"/>
      <c r="K135" s="375">
        <v>8</v>
      </c>
      <c r="L135" s="366">
        <v>1</v>
      </c>
      <c r="M135" s="373"/>
      <c r="N135" s="374"/>
      <c r="O135" s="375">
        <v>8</v>
      </c>
      <c r="P135" s="366">
        <v>1</v>
      </c>
      <c r="Q135" s="373"/>
      <c r="R135" s="374"/>
      <c r="S135" s="375">
        <v>8</v>
      </c>
      <c r="T135" s="366">
        <v>1</v>
      </c>
      <c r="U135" s="373"/>
      <c r="V135" s="374"/>
      <c r="W135" s="375">
        <v>8</v>
      </c>
      <c r="X135" s="366">
        <v>1</v>
      </c>
      <c r="Y135" s="373"/>
      <c r="Z135" s="374"/>
      <c r="AA135" s="375">
        <v>5</v>
      </c>
      <c r="AB135" s="366">
        <v>4</v>
      </c>
      <c r="AC135" s="373"/>
      <c r="AD135" s="382"/>
      <c r="AE135" s="380">
        <v>9</v>
      </c>
      <c r="AF135" s="381"/>
      <c r="AG135" s="365">
        <v>8</v>
      </c>
      <c r="AH135" s="366">
        <v>1</v>
      </c>
      <c r="AI135" s="373"/>
      <c r="AJ135" s="374"/>
      <c r="AK135" s="375">
        <v>8</v>
      </c>
      <c r="AL135" s="366">
        <v>1</v>
      </c>
      <c r="AM135" s="373"/>
      <c r="AN135" s="374"/>
      <c r="AO135" s="375">
        <v>8</v>
      </c>
      <c r="AP135" s="366">
        <v>1</v>
      </c>
      <c r="AQ135" s="373"/>
      <c r="AR135" s="374"/>
      <c r="AS135" s="375">
        <v>8</v>
      </c>
      <c r="AT135" s="366">
        <v>1</v>
      </c>
      <c r="AU135" s="373"/>
      <c r="AV135" s="374"/>
      <c r="AW135" s="375">
        <v>8</v>
      </c>
      <c r="AX135" s="366">
        <v>1</v>
      </c>
      <c r="AY135" s="373"/>
      <c r="AZ135" s="374"/>
      <c r="BA135" s="375">
        <v>5</v>
      </c>
      <c r="BB135" s="366">
        <v>4</v>
      </c>
      <c r="BC135" s="373"/>
      <c r="BD135" s="382"/>
      <c r="BE135" s="380">
        <v>9</v>
      </c>
      <c r="BF135" s="381"/>
      <c r="BG135" s="365">
        <v>8</v>
      </c>
      <c r="BH135" s="366">
        <v>3</v>
      </c>
      <c r="BI135" s="373"/>
      <c r="BJ135" s="374"/>
      <c r="BK135" s="375">
        <v>8</v>
      </c>
      <c r="BL135" s="366">
        <v>1</v>
      </c>
      <c r="BM135" s="373"/>
      <c r="BN135" s="374"/>
      <c r="BO135" s="375">
        <v>8</v>
      </c>
      <c r="BP135" s="366">
        <v>1</v>
      </c>
      <c r="BQ135" s="373"/>
      <c r="BR135" s="374"/>
      <c r="BS135" s="375">
        <v>8</v>
      </c>
      <c r="BT135" s="366">
        <v>1</v>
      </c>
      <c r="BU135" s="373"/>
      <c r="BV135" s="374"/>
      <c r="BW135" s="388">
        <v>9</v>
      </c>
      <c r="BX135" s="389"/>
      <c r="BY135" s="375">
        <v>5</v>
      </c>
      <c r="BZ135" s="366">
        <v>4</v>
      </c>
      <c r="CA135" s="373"/>
      <c r="CB135" s="382"/>
      <c r="CC135" s="380">
        <v>9</v>
      </c>
      <c r="CD135" s="381"/>
      <c r="CE135" s="398">
        <v>8</v>
      </c>
      <c r="CF135" s="366">
        <v>1</v>
      </c>
      <c r="CG135" s="373"/>
      <c r="CH135" s="399"/>
      <c r="CI135" s="365">
        <v>8</v>
      </c>
      <c r="CJ135" s="366">
        <v>1</v>
      </c>
      <c r="CK135" s="373"/>
      <c r="CL135" s="374"/>
      <c r="CM135" s="375">
        <v>8</v>
      </c>
      <c r="CN135" s="366">
        <v>1</v>
      </c>
      <c r="CO135" s="373"/>
      <c r="CP135" s="382"/>
      <c r="CQ135" s="402">
        <v>8</v>
      </c>
      <c r="CR135" s="366">
        <v>1</v>
      </c>
      <c r="CS135" s="408"/>
      <c r="CT135" s="409"/>
      <c r="CU135" s="402">
        <v>8</v>
      </c>
      <c r="CV135" s="366">
        <v>1</v>
      </c>
      <c r="CW135" s="410"/>
      <c r="CX135" s="411"/>
      <c r="CY135" s="402">
        <v>5</v>
      </c>
      <c r="CZ135" s="366">
        <v>4</v>
      </c>
      <c r="DA135" s="415"/>
      <c r="DB135" s="411"/>
      <c r="DC135" s="380">
        <v>9</v>
      </c>
      <c r="DD135" s="381"/>
      <c r="DE135" s="398">
        <v>8</v>
      </c>
      <c r="DF135" s="366">
        <v>1</v>
      </c>
      <c r="DG135" s="416"/>
      <c r="DH135" s="411"/>
      <c r="DI135" s="402">
        <v>8</v>
      </c>
      <c r="DJ135" s="366">
        <v>1</v>
      </c>
      <c r="DK135" s="416"/>
      <c r="DL135" s="411"/>
      <c r="DM135" s="424">
        <v>25</v>
      </c>
      <c r="DN135" s="424">
        <v>4</v>
      </c>
      <c r="DO135" s="424">
        <v>1</v>
      </c>
      <c r="DP135" s="425">
        <f t="shared" si="41"/>
        <v>188</v>
      </c>
      <c r="DQ135" s="427">
        <f t="shared" si="42"/>
        <v>0</v>
      </c>
      <c r="DR135" s="425">
        <f t="shared" si="43"/>
        <v>188</v>
      </c>
      <c r="DS135" s="163">
        <f t="shared" si="44"/>
        <v>25</v>
      </c>
      <c r="DT135" s="425">
        <f t="shared" si="45"/>
        <v>39</v>
      </c>
      <c r="DU135" s="427">
        <f t="shared" si="46"/>
        <v>0</v>
      </c>
      <c r="DV135" s="427">
        <f t="shared" si="47"/>
        <v>39</v>
      </c>
      <c r="DW135" s="427">
        <f t="shared" si="48"/>
        <v>36</v>
      </c>
      <c r="DX135" s="427">
        <f t="shared" si="49"/>
        <v>0</v>
      </c>
      <c r="DY135" s="427">
        <f t="shared" si="50"/>
        <v>9</v>
      </c>
      <c r="DZ135" s="427">
        <f t="shared" si="51"/>
        <v>0</v>
      </c>
      <c r="EA135" s="428">
        <f t="shared" si="52"/>
        <v>26</v>
      </c>
      <c r="EB135" s="429">
        <f t="shared" si="53"/>
        <v>39</v>
      </c>
      <c r="EC135" s="429">
        <f t="shared" si="54"/>
        <v>0</v>
      </c>
      <c r="ED135" s="429">
        <f t="shared" si="55"/>
        <v>36</v>
      </c>
      <c r="EE135" s="429">
        <f t="shared" si="56"/>
        <v>0</v>
      </c>
      <c r="EF135" s="429">
        <f t="shared" si="57"/>
        <v>9</v>
      </c>
      <c r="EG135" s="429">
        <f t="shared" si="58"/>
        <v>0</v>
      </c>
      <c r="EH135" s="441"/>
      <c r="EJ135" s="443">
        <v>136</v>
      </c>
      <c r="EK135" s="451" t="s">
        <v>337</v>
      </c>
      <c r="EL135" s="449" t="s">
        <v>338</v>
      </c>
      <c r="EM135" s="450">
        <v>390000</v>
      </c>
      <c r="EN135" s="447">
        <f t="shared" si="59"/>
        <v>15000</v>
      </c>
      <c r="EO135" s="453">
        <v>0</v>
      </c>
      <c r="EP135" s="454">
        <v>0</v>
      </c>
      <c r="EQ135" s="455">
        <v>0</v>
      </c>
      <c r="ER135" s="455">
        <v>0</v>
      </c>
      <c r="ES135" s="456">
        <f t="shared" si="60"/>
        <v>15000</v>
      </c>
      <c r="ET135" s="456">
        <f t="shared" si="61"/>
        <v>26</v>
      </c>
      <c r="EU135" s="456">
        <f t="shared" si="62"/>
        <v>39</v>
      </c>
      <c r="EV135" s="456">
        <f t="shared" si="63"/>
        <v>0</v>
      </c>
      <c r="EW135" s="456">
        <f t="shared" si="64"/>
        <v>36</v>
      </c>
      <c r="EX135" s="456">
        <f t="shared" si="65"/>
        <v>0</v>
      </c>
      <c r="EY135" s="460">
        <f t="shared" si="66"/>
        <v>9</v>
      </c>
      <c r="EZ135" s="460">
        <f t="shared" si="67"/>
        <v>0</v>
      </c>
      <c r="FA135" s="447">
        <f t="shared" si="68"/>
        <v>297022.84999999998</v>
      </c>
      <c r="FB135" s="447">
        <v>0</v>
      </c>
      <c r="FC135" s="447">
        <f t="shared" si="69"/>
        <v>687022.85</v>
      </c>
      <c r="FD135" s="447">
        <f t="shared" si="70"/>
        <v>618320.55999999994</v>
      </c>
      <c r="FE135" s="447">
        <f t="shared" si="71"/>
        <v>39664.111999999994</v>
      </c>
      <c r="FF135" s="447">
        <f t="shared" si="72"/>
        <v>68702.289999999994</v>
      </c>
      <c r="FG135" s="463">
        <v>100000</v>
      </c>
      <c r="FH135" s="447">
        <f t="shared" si="73"/>
        <v>208366.4</v>
      </c>
      <c r="FI135" s="447">
        <v>0</v>
      </c>
      <c r="FJ135" s="447">
        <f t="shared" si="74"/>
        <v>478656.45</v>
      </c>
      <c r="FK135" s="464"/>
      <c r="FL135" s="447">
        <f t="shared" si="75"/>
        <v>27480.91</v>
      </c>
      <c r="FM135" s="447">
        <f t="shared" si="76"/>
        <v>3435.11</v>
      </c>
      <c r="FN135" s="447">
        <f t="shared" si="77"/>
        <v>68702.289999999994</v>
      </c>
      <c r="FO135" s="447">
        <f t="shared" si="78"/>
        <v>99618.31</v>
      </c>
      <c r="FP135" s="178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</row>
    <row r="136" spans="1:463" ht="22.5" customHeight="1">
      <c r="A136" s="360">
        <v>128</v>
      </c>
      <c r="B136" s="361">
        <v>5</v>
      </c>
      <c r="C136" s="362" t="s">
        <v>339</v>
      </c>
      <c r="D136" s="363" t="s">
        <v>223</v>
      </c>
      <c r="E136" s="225" t="s">
        <v>190</v>
      </c>
      <c r="F136" s="367">
        <v>325000</v>
      </c>
      <c r="G136" s="365"/>
      <c r="H136" s="366"/>
      <c r="I136" s="373"/>
      <c r="J136" s="374"/>
      <c r="K136" s="375">
        <v>8</v>
      </c>
      <c r="L136" s="366">
        <v>1</v>
      </c>
      <c r="M136" s="373"/>
      <c r="N136" s="374"/>
      <c r="O136" s="375">
        <v>8</v>
      </c>
      <c r="P136" s="366">
        <v>1</v>
      </c>
      <c r="Q136" s="373"/>
      <c r="R136" s="374"/>
      <c r="S136" s="375">
        <v>8</v>
      </c>
      <c r="T136" s="366">
        <v>2</v>
      </c>
      <c r="U136" s="373"/>
      <c r="V136" s="374"/>
      <c r="W136" s="375">
        <v>8</v>
      </c>
      <c r="X136" s="366">
        <v>3</v>
      </c>
      <c r="Y136" s="373"/>
      <c r="Z136" s="374"/>
      <c r="AA136" s="375">
        <v>5</v>
      </c>
      <c r="AB136" s="366">
        <v>6</v>
      </c>
      <c r="AC136" s="373"/>
      <c r="AD136" s="382"/>
      <c r="AE136" s="380">
        <v>11</v>
      </c>
      <c r="AF136" s="381"/>
      <c r="AG136" s="365">
        <v>8</v>
      </c>
      <c r="AH136" s="366">
        <v>3</v>
      </c>
      <c r="AI136" s="373"/>
      <c r="AJ136" s="374"/>
      <c r="AK136" s="375">
        <v>8</v>
      </c>
      <c r="AL136" s="366">
        <v>3</v>
      </c>
      <c r="AM136" s="373"/>
      <c r="AN136" s="374"/>
      <c r="AO136" s="375">
        <v>8</v>
      </c>
      <c r="AP136" s="366">
        <v>3</v>
      </c>
      <c r="AQ136" s="373"/>
      <c r="AR136" s="374"/>
      <c r="AS136" s="375">
        <v>8</v>
      </c>
      <c r="AT136" s="366">
        <v>3</v>
      </c>
      <c r="AU136" s="373"/>
      <c r="AV136" s="374"/>
      <c r="AW136" s="375">
        <v>8</v>
      </c>
      <c r="AX136" s="366">
        <v>3</v>
      </c>
      <c r="AY136" s="373"/>
      <c r="AZ136" s="374"/>
      <c r="BA136" s="375"/>
      <c r="BB136" s="366"/>
      <c r="BC136" s="373"/>
      <c r="BD136" s="382"/>
      <c r="BE136" s="380">
        <v>10</v>
      </c>
      <c r="BF136" s="381"/>
      <c r="BG136" s="365">
        <v>8</v>
      </c>
      <c r="BH136" s="366">
        <v>2</v>
      </c>
      <c r="BI136" s="373"/>
      <c r="BJ136" s="374"/>
      <c r="BK136" s="375">
        <v>8</v>
      </c>
      <c r="BL136" s="366">
        <v>2</v>
      </c>
      <c r="BM136" s="373"/>
      <c r="BN136" s="374"/>
      <c r="BO136" s="375">
        <v>8</v>
      </c>
      <c r="BP136" s="366">
        <v>1</v>
      </c>
      <c r="BQ136" s="373"/>
      <c r="BR136" s="374"/>
      <c r="BS136" s="375">
        <v>8</v>
      </c>
      <c r="BT136" s="366">
        <v>1</v>
      </c>
      <c r="BU136" s="373"/>
      <c r="BV136" s="374"/>
      <c r="BW136" s="388">
        <v>10</v>
      </c>
      <c r="BX136" s="389"/>
      <c r="BY136" s="375">
        <v>5</v>
      </c>
      <c r="BZ136" s="366">
        <v>4</v>
      </c>
      <c r="CA136" s="373"/>
      <c r="CB136" s="382"/>
      <c r="CC136" s="380">
        <v>9</v>
      </c>
      <c r="CD136" s="381"/>
      <c r="CE136" s="398">
        <v>8</v>
      </c>
      <c r="CF136" s="366">
        <v>1</v>
      </c>
      <c r="CG136" s="373"/>
      <c r="CH136" s="399"/>
      <c r="CI136" s="365">
        <v>8</v>
      </c>
      <c r="CJ136" s="366">
        <v>1</v>
      </c>
      <c r="CK136" s="373"/>
      <c r="CL136" s="374"/>
      <c r="CM136" s="375">
        <v>8</v>
      </c>
      <c r="CN136" s="366">
        <v>1</v>
      </c>
      <c r="CO136" s="373"/>
      <c r="CP136" s="382"/>
      <c r="CQ136" s="402">
        <v>8</v>
      </c>
      <c r="CR136" s="366">
        <v>1</v>
      </c>
      <c r="CS136" s="408"/>
      <c r="CT136" s="409"/>
      <c r="CU136" s="402">
        <v>8</v>
      </c>
      <c r="CV136" s="366">
        <v>1</v>
      </c>
      <c r="CW136" s="410"/>
      <c r="CX136" s="411"/>
      <c r="CY136" s="402">
        <v>5</v>
      </c>
      <c r="CZ136" s="366">
        <v>4</v>
      </c>
      <c r="DA136" s="415"/>
      <c r="DB136" s="411"/>
      <c r="DC136" s="380">
        <v>9</v>
      </c>
      <c r="DD136" s="381"/>
      <c r="DE136" s="398">
        <v>8</v>
      </c>
      <c r="DF136" s="366">
        <v>1</v>
      </c>
      <c r="DG136" s="416"/>
      <c r="DH136" s="411"/>
      <c r="DI136" s="402">
        <v>8</v>
      </c>
      <c r="DJ136" s="366">
        <v>1</v>
      </c>
      <c r="DK136" s="416"/>
      <c r="DL136" s="411"/>
      <c r="DM136" s="424">
        <v>25</v>
      </c>
      <c r="DN136" s="424">
        <v>4</v>
      </c>
      <c r="DO136" s="424">
        <v>1</v>
      </c>
      <c r="DP136" s="425">
        <f t="shared" si="41"/>
        <v>175</v>
      </c>
      <c r="DQ136" s="427">
        <f t="shared" si="42"/>
        <v>0</v>
      </c>
      <c r="DR136" s="425">
        <f t="shared" si="43"/>
        <v>175</v>
      </c>
      <c r="DS136" s="163">
        <f t="shared" si="44"/>
        <v>23</v>
      </c>
      <c r="DT136" s="425">
        <f t="shared" si="45"/>
        <v>49</v>
      </c>
      <c r="DU136" s="427">
        <f t="shared" si="46"/>
        <v>0</v>
      </c>
      <c r="DV136" s="427">
        <f t="shared" si="47"/>
        <v>49</v>
      </c>
      <c r="DW136" s="427">
        <f t="shared" si="48"/>
        <v>39</v>
      </c>
      <c r="DX136" s="427">
        <f t="shared" si="49"/>
        <v>0</v>
      </c>
      <c r="DY136" s="427">
        <f t="shared" si="50"/>
        <v>10</v>
      </c>
      <c r="DZ136" s="427">
        <f t="shared" si="51"/>
        <v>0</v>
      </c>
      <c r="EA136" s="428">
        <f t="shared" si="52"/>
        <v>24</v>
      </c>
      <c r="EB136" s="429">
        <f t="shared" si="53"/>
        <v>49</v>
      </c>
      <c r="EC136" s="429">
        <f t="shared" si="54"/>
        <v>0</v>
      </c>
      <c r="ED136" s="429">
        <f t="shared" si="55"/>
        <v>39</v>
      </c>
      <c r="EE136" s="429">
        <f t="shared" si="56"/>
        <v>0</v>
      </c>
      <c r="EF136" s="429">
        <f t="shared" si="57"/>
        <v>10</v>
      </c>
      <c r="EG136" s="429">
        <f t="shared" si="58"/>
        <v>0</v>
      </c>
      <c r="EH136" s="441"/>
      <c r="EJ136" s="443">
        <v>137</v>
      </c>
      <c r="EK136" s="451" t="s">
        <v>339</v>
      </c>
      <c r="EL136" s="449" t="s">
        <v>223</v>
      </c>
      <c r="EM136" s="450">
        <v>325000</v>
      </c>
      <c r="EN136" s="447">
        <f t="shared" si="59"/>
        <v>12500</v>
      </c>
      <c r="EO136" s="453">
        <v>0</v>
      </c>
      <c r="EP136" s="454">
        <v>0</v>
      </c>
      <c r="EQ136" s="455">
        <v>0</v>
      </c>
      <c r="ER136" s="455">
        <v>0</v>
      </c>
      <c r="ES136" s="456">
        <f t="shared" si="60"/>
        <v>12500</v>
      </c>
      <c r="ET136" s="456">
        <f t="shared" si="61"/>
        <v>24</v>
      </c>
      <c r="EU136" s="456">
        <f t="shared" si="62"/>
        <v>49</v>
      </c>
      <c r="EV136" s="456">
        <f t="shared" si="63"/>
        <v>0</v>
      </c>
      <c r="EW136" s="456">
        <f t="shared" si="64"/>
        <v>39</v>
      </c>
      <c r="EX136" s="456">
        <f t="shared" si="65"/>
        <v>0</v>
      </c>
      <c r="EY136" s="460">
        <f t="shared" si="66"/>
        <v>10</v>
      </c>
      <c r="EZ136" s="460">
        <f t="shared" si="67"/>
        <v>0</v>
      </c>
      <c r="FA136" s="447">
        <f t="shared" si="68"/>
        <v>285855.32</v>
      </c>
      <c r="FB136" s="447">
        <v>0</v>
      </c>
      <c r="FC136" s="447">
        <f t="shared" si="69"/>
        <v>585855.31999999995</v>
      </c>
      <c r="FD136" s="447">
        <f t="shared" si="70"/>
        <v>527269.78999999992</v>
      </c>
      <c r="FE136" s="447">
        <f t="shared" si="71"/>
        <v>21453.957999999984</v>
      </c>
      <c r="FF136" s="447">
        <f t="shared" si="72"/>
        <v>58585.53</v>
      </c>
      <c r="FG136" s="463">
        <v>100000</v>
      </c>
      <c r="FH136" s="447">
        <f t="shared" si="73"/>
        <v>180039.49</v>
      </c>
      <c r="FI136" s="447">
        <v>0</v>
      </c>
      <c r="FJ136" s="447">
        <f t="shared" si="74"/>
        <v>405815.83</v>
      </c>
      <c r="FK136" s="464"/>
      <c r="FL136" s="447">
        <f t="shared" si="75"/>
        <v>23434.21</v>
      </c>
      <c r="FM136" s="447">
        <f t="shared" si="76"/>
        <v>2929.28</v>
      </c>
      <c r="FN136" s="447">
        <f t="shared" si="77"/>
        <v>58585.53</v>
      </c>
      <c r="FO136" s="447">
        <f t="shared" si="78"/>
        <v>84949.01999999999</v>
      </c>
      <c r="FP136" s="178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</row>
    <row r="137" spans="1:463" ht="22.5" customHeight="1">
      <c r="A137" s="360">
        <v>129</v>
      </c>
      <c r="B137" s="361">
        <v>5</v>
      </c>
      <c r="C137" s="362" t="s">
        <v>340</v>
      </c>
      <c r="D137" s="363" t="s">
        <v>194</v>
      </c>
      <c r="E137" s="225" t="s">
        <v>190</v>
      </c>
      <c r="F137" s="367">
        <v>325000</v>
      </c>
      <c r="G137" s="365">
        <v>8</v>
      </c>
      <c r="H137" s="366">
        <v>1</v>
      </c>
      <c r="I137" s="373"/>
      <c r="J137" s="374"/>
      <c r="K137" s="375">
        <v>8</v>
      </c>
      <c r="L137" s="366">
        <v>1</v>
      </c>
      <c r="M137" s="373"/>
      <c r="N137" s="374"/>
      <c r="O137" s="375">
        <v>8</v>
      </c>
      <c r="P137" s="366">
        <v>1</v>
      </c>
      <c r="Q137" s="373"/>
      <c r="R137" s="374"/>
      <c r="S137" s="375">
        <v>8</v>
      </c>
      <c r="T137" s="366">
        <v>1</v>
      </c>
      <c r="U137" s="373"/>
      <c r="V137" s="374"/>
      <c r="W137" s="375">
        <v>8</v>
      </c>
      <c r="X137" s="366">
        <v>1</v>
      </c>
      <c r="Y137" s="373"/>
      <c r="Z137" s="374"/>
      <c r="AA137" s="375">
        <v>5</v>
      </c>
      <c r="AB137" s="366">
        <v>4</v>
      </c>
      <c r="AC137" s="373"/>
      <c r="AD137" s="382"/>
      <c r="AE137" s="380">
        <v>9</v>
      </c>
      <c r="AF137" s="381"/>
      <c r="AG137" s="365">
        <v>8</v>
      </c>
      <c r="AH137" s="366">
        <v>1</v>
      </c>
      <c r="AI137" s="373"/>
      <c r="AJ137" s="374"/>
      <c r="AK137" s="375">
        <v>8</v>
      </c>
      <c r="AL137" s="366">
        <v>1</v>
      </c>
      <c r="AM137" s="373"/>
      <c r="AN137" s="374"/>
      <c r="AO137" s="375">
        <v>8</v>
      </c>
      <c r="AP137" s="366">
        <v>1</v>
      </c>
      <c r="AQ137" s="373"/>
      <c r="AR137" s="374"/>
      <c r="AS137" s="375">
        <v>8</v>
      </c>
      <c r="AT137" s="366">
        <v>1</v>
      </c>
      <c r="AU137" s="373"/>
      <c r="AV137" s="374"/>
      <c r="AW137" s="375">
        <v>8</v>
      </c>
      <c r="AX137" s="366">
        <v>3</v>
      </c>
      <c r="AY137" s="373"/>
      <c r="AZ137" s="374"/>
      <c r="BA137" s="375">
        <v>5</v>
      </c>
      <c r="BB137" s="366">
        <v>4</v>
      </c>
      <c r="BC137" s="373"/>
      <c r="BD137" s="382"/>
      <c r="BE137" s="380">
        <v>9</v>
      </c>
      <c r="BF137" s="381"/>
      <c r="BG137" s="365">
        <v>8</v>
      </c>
      <c r="BH137" s="366">
        <v>1</v>
      </c>
      <c r="BI137" s="373"/>
      <c r="BJ137" s="374"/>
      <c r="BK137" s="375">
        <v>8</v>
      </c>
      <c r="BL137" s="366">
        <v>3</v>
      </c>
      <c r="BM137" s="373"/>
      <c r="BN137" s="374"/>
      <c r="BO137" s="375">
        <v>8</v>
      </c>
      <c r="BP137" s="366">
        <v>1</v>
      </c>
      <c r="BQ137" s="373"/>
      <c r="BR137" s="374"/>
      <c r="BS137" s="375">
        <v>8</v>
      </c>
      <c r="BT137" s="366">
        <v>1</v>
      </c>
      <c r="BU137" s="373"/>
      <c r="BV137" s="374"/>
      <c r="BW137" s="388">
        <v>9</v>
      </c>
      <c r="BX137" s="389"/>
      <c r="BY137" s="375">
        <v>5</v>
      </c>
      <c r="BZ137" s="366">
        <v>4</v>
      </c>
      <c r="CA137" s="373"/>
      <c r="CB137" s="382"/>
      <c r="CC137" s="380">
        <v>9</v>
      </c>
      <c r="CD137" s="381"/>
      <c r="CE137" s="398">
        <v>8</v>
      </c>
      <c r="CF137" s="366">
        <v>1</v>
      </c>
      <c r="CG137" s="373"/>
      <c r="CH137" s="399"/>
      <c r="CI137" s="365">
        <v>8</v>
      </c>
      <c r="CJ137" s="366">
        <v>1</v>
      </c>
      <c r="CK137" s="373"/>
      <c r="CL137" s="374"/>
      <c r="CM137" s="375">
        <v>8</v>
      </c>
      <c r="CN137" s="366">
        <v>1</v>
      </c>
      <c r="CO137" s="373"/>
      <c r="CP137" s="382"/>
      <c r="CQ137" s="402">
        <v>8</v>
      </c>
      <c r="CR137" s="366">
        <v>1</v>
      </c>
      <c r="CS137" s="408"/>
      <c r="CT137" s="409"/>
      <c r="CU137" s="402">
        <v>8</v>
      </c>
      <c r="CV137" s="366">
        <v>2</v>
      </c>
      <c r="CW137" s="410"/>
      <c r="CX137" s="411"/>
      <c r="CY137" s="402">
        <v>5</v>
      </c>
      <c r="CZ137" s="366">
        <v>4</v>
      </c>
      <c r="DA137" s="415"/>
      <c r="DB137" s="411"/>
      <c r="DC137" s="380">
        <v>9</v>
      </c>
      <c r="DD137" s="381"/>
      <c r="DE137" s="398">
        <v>8</v>
      </c>
      <c r="DF137" s="366">
        <v>1</v>
      </c>
      <c r="DG137" s="416"/>
      <c r="DH137" s="411"/>
      <c r="DI137" s="402">
        <v>8</v>
      </c>
      <c r="DJ137" s="366">
        <v>1</v>
      </c>
      <c r="DK137" s="416"/>
      <c r="DL137" s="411"/>
      <c r="DM137" s="424">
        <v>25</v>
      </c>
      <c r="DN137" s="424">
        <v>4</v>
      </c>
      <c r="DO137" s="424">
        <v>1</v>
      </c>
      <c r="DP137" s="425">
        <f t="shared" si="41"/>
        <v>188</v>
      </c>
      <c r="DQ137" s="427">
        <f t="shared" si="42"/>
        <v>0</v>
      </c>
      <c r="DR137" s="425">
        <f t="shared" si="43"/>
        <v>188</v>
      </c>
      <c r="DS137" s="163">
        <f t="shared" si="44"/>
        <v>25</v>
      </c>
      <c r="DT137" s="425">
        <f t="shared" si="45"/>
        <v>42</v>
      </c>
      <c r="DU137" s="427">
        <f t="shared" si="46"/>
        <v>0</v>
      </c>
      <c r="DV137" s="427">
        <f t="shared" si="47"/>
        <v>42</v>
      </c>
      <c r="DW137" s="427">
        <f t="shared" si="48"/>
        <v>36</v>
      </c>
      <c r="DX137" s="427">
        <f t="shared" si="49"/>
        <v>0</v>
      </c>
      <c r="DY137" s="427">
        <f t="shared" si="50"/>
        <v>9</v>
      </c>
      <c r="DZ137" s="427">
        <f t="shared" si="51"/>
        <v>0</v>
      </c>
      <c r="EA137" s="428">
        <f t="shared" si="52"/>
        <v>26</v>
      </c>
      <c r="EB137" s="429">
        <f t="shared" si="53"/>
        <v>42</v>
      </c>
      <c r="EC137" s="429">
        <f t="shared" si="54"/>
        <v>0</v>
      </c>
      <c r="ED137" s="429">
        <f t="shared" si="55"/>
        <v>36</v>
      </c>
      <c r="EE137" s="429">
        <f t="shared" si="56"/>
        <v>0</v>
      </c>
      <c r="EF137" s="429">
        <f t="shared" si="57"/>
        <v>9</v>
      </c>
      <c r="EG137" s="429">
        <f t="shared" si="58"/>
        <v>0</v>
      </c>
      <c r="EH137" s="441"/>
      <c r="EJ137" s="443">
        <v>138</v>
      </c>
      <c r="EK137" s="451" t="s">
        <v>340</v>
      </c>
      <c r="EL137" s="449" t="s">
        <v>194</v>
      </c>
      <c r="EM137" s="450">
        <v>325000</v>
      </c>
      <c r="EN137" s="447">
        <f t="shared" si="59"/>
        <v>12500</v>
      </c>
      <c r="EO137" s="453">
        <v>0</v>
      </c>
      <c r="EP137" s="454">
        <v>0</v>
      </c>
      <c r="EQ137" s="455">
        <v>0</v>
      </c>
      <c r="ER137" s="455">
        <v>0</v>
      </c>
      <c r="ES137" s="456">
        <f t="shared" si="60"/>
        <v>12500</v>
      </c>
      <c r="ET137" s="456">
        <f t="shared" si="61"/>
        <v>26</v>
      </c>
      <c r="EU137" s="456">
        <f t="shared" si="62"/>
        <v>42</v>
      </c>
      <c r="EV137" s="456">
        <f t="shared" si="63"/>
        <v>0</v>
      </c>
      <c r="EW137" s="456">
        <f t="shared" si="64"/>
        <v>36</v>
      </c>
      <c r="EX137" s="456">
        <f t="shared" si="65"/>
        <v>0</v>
      </c>
      <c r="EY137" s="460">
        <f t="shared" si="66"/>
        <v>9</v>
      </c>
      <c r="EZ137" s="460">
        <f t="shared" si="67"/>
        <v>0</v>
      </c>
      <c r="FA137" s="447">
        <f t="shared" si="68"/>
        <v>255019.62</v>
      </c>
      <c r="FB137" s="447">
        <v>0</v>
      </c>
      <c r="FC137" s="447">
        <f t="shared" si="69"/>
        <v>580019.62</v>
      </c>
      <c r="FD137" s="447">
        <f t="shared" si="70"/>
        <v>522017.66</v>
      </c>
      <c r="FE137" s="447">
        <f t="shared" si="71"/>
        <v>20403.531999999996</v>
      </c>
      <c r="FF137" s="447">
        <f t="shared" si="72"/>
        <v>58001.96</v>
      </c>
      <c r="FG137" s="463">
        <v>100000</v>
      </c>
      <c r="FH137" s="447">
        <f t="shared" si="73"/>
        <v>178405.49</v>
      </c>
      <c r="FI137" s="447">
        <v>0</v>
      </c>
      <c r="FJ137" s="447">
        <f t="shared" si="74"/>
        <v>401614.13</v>
      </c>
      <c r="FK137" s="464"/>
      <c r="FL137" s="447">
        <f t="shared" si="75"/>
        <v>23200.78</v>
      </c>
      <c r="FM137" s="447">
        <f t="shared" si="76"/>
        <v>2900.1</v>
      </c>
      <c r="FN137" s="447">
        <f t="shared" si="77"/>
        <v>58001.96</v>
      </c>
      <c r="FO137" s="447">
        <f t="shared" si="78"/>
        <v>84102.84</v>
      </c>
      <c r="FP137" s="178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</row>
    <row r="138" spans="1:463" ht="22.5" customHeight="1">
      <c r="A138" s="360">
        <v>130</v>
      </c>
      <c r="B138" s="361">
        <v>5</v>
      </c>
      <c r="C138" s="362" t="s">
        <v>341</v>
      </c>
      <c r="D138" s="363" t="s">
        <v>223</v>
      </c>
      <c r="E138" s="225" t="s">
        <v>190</v>
      </c>
      <c r="F138" s="367">
        <v>364000</v>
      </c>
      <c r="G138" s="365">
        <v>8</v>
      </c>
      <c r="H138" s="366">
        <v>1</v>
      </c>
      <c r="I138" s="373"/>
      <c r="J138" s="374"/>
      <c r="K138" s="375">
        <v>8</v>
      </c>
      <c r="L138" s="366">
        <v>1</v>
      </c>
      <c r="M138" s="373"/>
      <c r="N138" s="374"/>
      <c r="O138" s="375"/>
      <c r="P138" s="366"/>
      <c r="Q138" s="373"/>
      <c r="R138" s="374"/>
      <c r="S138" s="375"/>
      <c r="T138" s="366"/>
      <c r="U138" s="373"/>
      <c r="V138" s="374"/>
      <c r="W138" s="375"/>
      <c r="X138" s="366"/>
      <c r="Y138" s="373"/>
      <c r="Z138" s="374"/>
      <c r="AA138" s="375"/>
      <c r="AB138" s="366"/>
      <c r="AC138" s="373"/>
      <c r="AD138" s="382"/>
      <c r="AE138" s="380">
        <v>5</v>
      </c>
      <c r="AF138" s="381"/>
      <c r="AG138" s="365"/>
      <c r="AH138" s="366"/>
      <c r="AI138" s="373"/>
      <c r="AJ138" s="374"/>
      <c r="AK138" s="375"/>
      <c r="AL138" s="366"/>
      <c r="AM138" s="373"/>
      <c r="AN138" s="374"/>
      <c r="AO138" s="375"/>
      <c r="AP138" s="366"/>
      <c r="AQ138" s="373"/>
      <c r="AR138" s="374"/>
      <c r="AS138" s="375"/>
      <c r="AT138" s="366"/>
      <c r="AU138" s="373"/>
      <c r="AV138" s="374"/>
      <c r="AW138" s="375"/>
      <c r="AX138" s="366"/>
      <c r="AY138" s="373"/>
      <c r="AZ138" s="374"/>
      <c r="BA138" s="375"/>
      <c r="BB138" s="366"/>
      <c r="BC138" s="373"/>
      <c r="BD138" s="382"/>
      <c r="BE138" s="380"/>
      <c r="BF138" s="381"/>
      <c r="BG138" s="365"/>
      <c r="BH138" s="366"/>
      <c r="BI138" s="373"/>
      <c r="BJ138" s="374"/>
      <c r="BK138" s="375">
        <v>8</v>
      </c>
      <c r="BL138" s="366">
        <v>4</v>
      </c>
      <c r="BM138" s="373"/>
      <c r="BN138" s="374"/>
      <c r="BO138" s="375">
        <v>8</v>
      </c>
      <c r="BP138" s="366">
        <v>4</v>
      </c>
      <c r="BQ138" s="373"/>
      <c r="BR138" s="374"/>
      <c r="BS138" s="375">
        <v>8</v>
      </c>
      <c r="BT138" s="366">
        <v>4</v>
      </c>
      <c r="BU138" s="373"/>
      <c r="BV138" s="374"/>
      <c r="BW138" s="388">
        <v>12</v>
      </c>
      <c r="BX138" s="389"/>
      <c r="BY138" s="375"/>
      <c r="BZ138" s="366"/>
      <c r="CA138" s="373"/>
      <c r="CB138" s="382"/>
      <c r="CC138" s="380">
        <v>12</v>
      </c>
      <c r="CD138" s="381"/>
      <c r="CE138" s="398">
        <v>8</v>
      </c>
      <c r="CF138" s="366">
        <v>1</v>
      </c>
      <c r="CG138" s="373"/>
      <c r="CH138" s="399"/>
      <c r="CI138" s="365">
        <v>8</v>
      </c>
      <c r="CJ138" s="366">
        <v>1</v>
      </c>
      <c r="CK138" s="373"/>
      <c r="CL138" s="374"/>
      <c r="CM138" s="375">
        <v>8</v>
      </c>
      <c r="CN138" s="366">
        <v>1</v>
      </c>
      <c r="CO138" s="373"/>
      <c r="CP138" s="382"/>
      <c r="CQ138" s="402">
        <v>8</v>
      </c>
      <c r="CR138" s="366">
        <v>3</v>
      </c>
      <c r="CS138" s="408"/>
      <c r="CT138" s="409"/>
      <c r="CU138" s="402">
        <v>8</v>
      </c>
      <c r="CV138" s="366">
        <v>4</v>
      </c>
      <c r="CW138" s="410"/>
      <c r="CX138" s="411"/>
      <c r="CY138" s="402">
        <v>5</v>
      </c>
      <c r="CZ138" s="366">
        <v>4</v>
      </c>
      <c r="DA138" s="415"/>
      <c r="DB138" s="411"/>
      <c r="DC138" s="380">
        <v>9</v>
      </c>
      <c r="DD138" s="381"/>
      <c r="DE138" s="398">
        <v>8</v>
      </c>
      <c r="DF138" s="366">
        <v>1</v>
      </c>
      <c r="DG138" s="416"/>
      <c r="DH138" s="411"/>
      <c r="DI138" s="402">
        <v>8</v>
      </c>
      <c r="DJ138" s="366">
        <v>1</v>
      </c>
      <c r="DK138" s="416"/>
      <c r="DL138" s="411"/>
      <c r="DM138" s="424">
        <v>25</v>
      </c>
      <c r="DN138" s="424">
        <v>4</v>
      </c>
      <c r="DO138" s="424">
        <v>1</v>
      </c>
      <c r="DP138" s="425">
        <f t="shared" ref="DP138:DP201" si="79">G138+K138+O138+S138+W138+AA138+AG138+AK138+AO138+AS138+AW138+BA138+BG138+BK138+BO138+BS138+BY138+CE138+CI138+CM138+CQ138+CU138+CY138+DE138+DI138</f>
        <v>101</v>
      </c>
      <c r="DQ138" s="427">
        <f t="shared" ref="DQ138:DQ201" si="80">I138+M138+Q138+U138+Y138+AC138+AI138+AM138+AQ138+AU138+AY138+BC138+BI138+BM138+BQ138+BU138+CA138+CG138+CK138+CO138+CS138+CW138+DA138+DG138+DK138</f>
        <v>0</v>
      </c>
      <c r="DR138" s="425">
        <f t="shared" ref="DR138:DR201" si="81">ROUND(DP138+DQ138,0)</f>
        <v>101</v>
      </c>
      <c r="DS138" s="163">
        <f t="shared" ref="DS138:DS201" si="82">ROUND(DR138/((188/25)),0)</f>
        <v>13</v>
      </c>
      <c r="DT138" s="425">
        <f t="shared" ref="DT138:DT201" si="83">H138+L138+P138+T138+X138+AB138+AH138+AL138+AP138+AT138+AX138+BB138+BH138+BL138+BP138+BT138+BZ138+CF138+CJ138+CN138+CR138+CV138+CZ138+DF138+DJ138</f>
        <v>30</v>
      </c>
      <c r="DU138" s="427">
        <f t="shared" ref="DU138:DU201" si="84">J138+N138+R138+V138+Z138+AD138+AJ138+AN138+AR138+AV138+AZ138+BD138+BJ138+BN138+BR138+BV138+CB138+CH138+CL138+CP138+CT138+CX138+DB138+DH138+DL138</f>
        <v>0</v>
      </c>
      <c r="DV138" s="427">
        <f t="shared" ref="DV138:DV201" si="85">SUM(DT138+DU138)</f>
        <v>30</v>
      </c>
      <c r="DW138" s="427">
        <f t="shared" ref="DW138:DW201" si="86">AE138+BE138+CC138+DC138</f>
        <v>26</v>
      </c>
      <c r="DX138" s="427">
        <f t="shared" ref="DX138:DX201" si="87">AF138+BF138+CD138+DD138</f>
        <v>0</v>
      </c>
      <c r="DY138" s="427">
        <f t="shared" ref="DY138:DY201" si="88">BW138</f>
        <v>12</v>
      </c>
      <c r="DZ138" s="427">
        <f t="shared" ref="DZ138:DZ201" si="89">BX138</f>
        <v>0</v>
      </c>
      <c r="EA138" s="428">
        <f t="shared" ref="EA138:EA201" si="90">ROUND(DS138+1,0)</f>
        <v>14</v>
      </c>
      <c r="EB138" s="429">
        <f t="shared" ref="EB138:EB201" si="91">DT138</f>
        <v>30</v>
      </c>
      <c r="EC138" s="429">
        <f t="shared" ref="EC138:EC201" si="92">DU138</f>
        <v>0</v>
      </c>
      <c r="ED138" s="429">
        <f t="shared" ref="ED138:ED201" si="93">DW138</f>
        <v>26</v>
      </c>
      <c r="EE138" s="429">
        <f t="shared" ref="EE138:EE201" si="94">DX138</f>
        <v>0</v>
      </c>
      <c r="EF138" s="429">
        <f t="shared" ref="EF138:EF201" si="95">DY138</f>
        <v>12</v>
      </c>
      <c r="EG138" s="429">
        <f t="shared" ref="EG138:EG201" si="96">DZ138</f>
        <v>0</v>
      </c>
      <c r="EH138" s="441"/>
      <c r="EJ138" s="443">
        <v>139</v>
      </c>
      <c r="EK138" s="451" t="s">
        <v>341</v>
      </c>
      <c r="EL138" s="449" t="s">
        <v>223</v>
      </c>
      <c r="EM138" s="450">
        <v>364000</v>
      </c>
      <c r="EN138" s="447">
        <f t="shared" ref="EN138:EN201" si="97">ROUND(EM138/26,2)</f>
        <v>14000</v>
      </c>
      <c r="EO138" s="453">
        <v>0</v>
      </c>
      <c r="EP138" s="454">
        <v>0</v>
      </c>
      <c r="EQ138" s="455">
        <v>0</v>
      </c>
      <c r="ER138" s="455">
        <v>0</v>
      </c>
      <c r="ES138" s="456">
        <f t="shared" ref="ES138:ES201" si="98">EN138+EO138+EP138+EQ138+ER138</f>
        <v>14000</v>
      </c>
      <c r="ET138" s="456">
        <f t="shared" ref="ET138:ET201" si="99">EA138</f>
        <v>14</v>
      </c>
      <c r="EU138" s="456">
        <f t="shared" ref="EU138:EU201" si="100">EB138</f>
        <v>30</v>
      </c>
      <c r="EV138" s="456">
        <f t="shared" ref="EV138:EV201" si="101">EC138</f>
        <v>0</v>
      </c>
      <c r="EW138" s="456">
        <f t="shared" ref="EW138:EW201" si="102">ED138</f>
        <v>26</v>
      </c>
      <c r="EX138" s="456">
        <f t="shared" ref="EX138:EX201" si="103">EE138</f>
        <v>0</v>
      </c>
      <c r="EY138" s="460">
        <f t="shared" ref="EY138:EY201" si="104">EF138</f>
        <v>12</v>
      </c>
      <c r="EZ138" s="460">
        <f t="shared" ref="EZ138:EZ201" si="105">EG138</f>
        <v>0</v>
      </c>
      <c r="FA138" s="447">
        <f t="shared" ref="FA138:FA201" si="106">ROUND((EU138*1.5+(EW138+EY138)*2+EV138*1.55+(EX138+EZ138)*2.05)*EM138/(4.333*45),2)</f>
        <v>225884.04</v>
      </c>
      <c r="FB138" s="447">
        <v>0</v>
      </c>
      <c r="FC138" s="447">
        <f t="shared" ref="FC138:FC201" si="107">ROUND(ES138*ET138+FA138+FB138,2)</f>
        <v>421884.04</v>
      </c>
      <c r="FD138" s="447">
        <f t="shared" ref="FD138:FD201" si="108">FC138-FF138</f>
        <v>379695.63999999996</v>
      </c>
      <c r="FE138" s="447">
        <f t="shared" ref="FE138:FE201" si="109">IF(FD138&gt;1000000,128000+(FD138-1000000)*30%,IF(FD138&gt;760000,68000+(FD138-760000)*25%,IF(FD138&gt;520000,20000+(FD138-520000)*20%,IF(FD138&gt;270000,(FD138-270000)*8%,0))))</f>
        <v>8775.6511999999966</v>
      </c>
      <c r="FF138" s="447">
        <f t="shared" ref="FF138:FF201" si="110">ROUND(FC138*0.1,2)</f>
        <v>42188.4</v>
      </c>
      <c r="FG138" s="463">
        <v>100000</v>
      </c>
      <c r="FH138" s="447">
        <f t="shared" ref="FH138:FH201" si="111">ROUND(FE138+FF138+FG138,2)</f>
        <v>150964.04999999999</v>
      </c>
      <c r="FI138" s="447">
        <v>0</v>
      </c>
      <c r="FJ138" s="447">
        <f t="shared" ref="FJ138:FJ201" si="112">ROUND(FC138-FH138+FI138,2)</f>
        <v>270919.99</v>
      </c>
      <c r="FK138" s="464"/>
      <c r="FL138" s="447">
        <f t="shared" ref="FL138:FL201" si="113">ROUND(FC138*4%,2)</f>
        <v>16875.36</v>
      </c>
      <c r="FM138" s="447">
        <f t="shared" ref="FM138:FM201" si="114">ROUND(FC138*0.5%,2)</f>
        <v>2109.42</v>
      </c>
      <c r="FN138" s="447">
        <f t="shared" ref="FN138:FN201" si="115">ROUND(FC138*10%,2)</f>
        <v>42188.4</v>
      </c>
      <c r="FO138" s="447">
        <f t="shared" ref="FO138:FO201" si="116">FL138+FM138+FN138</f>
        <v>61173.18</v>
      </c>
      <c r="FP138" s="17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</row>
    <row r="139" spans="1:463" ht="22.5" customHeight="1">
      <c r="A139" s="360">
        <v>131</v>
      </c>
      <c r="B139" s="361">
        <v>5</v>
      </c>
      <c r="C139" s="362" t="s">
        <v>342</v>
      </c>
      <c r="D139" s="477" t="s">
        <v>204</v>
      </c>
      <c r="E139" s="225" t="s">
        <v>190</v>
      </c>
      <c r="F139" s="367">
        <v>390000</v>
      </c>
      <c r="G139" s="365">
        <v>8</v>
      </c>
      <c r="H139" s="366">
        <v>1</v>
      </c>
      <c r="I139" s="373"/>
      <c r="J139" s="374"/>
      <c r="K139" s="375">
        <v>8</v>
      </c>
      <c r="L139" s="366">
        <v>1</v>
      </c>
      <c r="M139" s="373"/>
      <c r="N139" s="374"/>
      <c r="O139" s="375">
        <v>8</v>
      </c>
      <c r="P139" s="366">
        <v>1</v>
      </c>
      <c r="Q139" s="373"/>
      <c r="R139" s="374"/>
      <c r="S139" s="375">
        <v>8</v>
      </c>
      <c r="T139" s="366">
        <v>1</v>
      </c>
      <c r="U139" s="373"/>
      <c r="V139" s="374"/>
      <c r="W139" s="375">
        <v>8</v>
      </c>
      <c r="X139" s="366">
        <v>1</v>
      </c>
      <c r="Y139" s="373"/>
      <c r="Z139" s="374"/>
      <c r="AA139" s="375">
        <v>5</v>
      </c>
      <c r="AB139" s="366">
        <v>4</v>
      </c>
      <c r="AC139" s="373"/>
      <c r="AD139" s="382"/>
      <c r="AE139" s="380">
        <v>9</v>
      </c>
      <c r="AF139" s="381"/>
      <c r="AG139" s="365"/>
      <c r="AH139" s="366"/>
      <c r="AI139" s="373"/>
      <c r="AJ139" s="374"/>
      <c r="AK139" s="375">
        <v>8</v>
      </c>
      <c r="AL139" s="366">
        <v>1</v>
      </c>
      <c r="AM139" s="373"/>
      <c r="AN139" s="374"/>
      <c r="AO139" s="375">
        <v>8</v>
      </c>
      <c r="AP139" s="366">
        <v>1</v>
      </c>
      <c r="AQ139" s="373"/>
      <c r="AR139" s="374"/>
      <c r="AS139" s="375">
        <v>8</v>
      </c>
      <c r="AT139" s="366">
        <v>1</v>
      </c>
      <c r="AU139" s="373"/>
      <c r="AV139" s="374"/>
      <c r="AW139" s="375">
        <v>8</v>
      </c>
      <c r="AX139" s="366">
        <v>1</v>
      </c>
      <c r="AY139" s="373"/>
      <c r="AZ139" s="374"/>
      <c r="BA139" s="375">
        <v>5</v>
      </c>
      <c r="BB139" s="366">
        <v>5</v>
      </c>
      <c r="BC139" s="373"/>
      <c r="BD139" s="382"/>
      <c r="BE139" s="380">
        <v>9</v>
      </c>
      <c r="BF139" s="381"/>
      <c r="BG139" s="365">
        <v>8</v>
      </c>
      <c r="BH139" s="366">
        <v>1</v>
      </c>
      <c r="BI139" s="373"/>
      <c r="BJ139" s="374"/>
      <c r="BK139" s="375">
        <v>8</v>
      </c>
      <c r="BL139" s="366">
        <v>1</v>
      </c>
      <c r="BM139" s="373"/>
      <c r="BN139" s="374"/>
      <c r="BO139" s="375">
        <v>8</v>
      </c>
      <c r="BP139" s="366">
        <v>1</v>
      </c>
      <c r="BQ139" s="373"/>
      <c r="BR139" s="374"/>
      <c r="BS139" s="375">
        <v>8</v>
      </c>
      <c r="BT139" s="366">
        <v>1</v>
      </c>
      <c r="BU139" s="373"/>
      <c r="BV139" s="374"/>
      <c r="BW139" s="388">
        <v>9</v>
      </c>
      <c r="BX139" s="389"/>
      <c r="BY139" s="375">
        <v>5</v>
      </c>
      <c r="BZ139" s="366">
        <v>4</v>
      </c>
      <c r="CA139" s="373"/>
      <c r="CB139" s="382"/>
      <c r="CC139" s="380">
        <v>9</v>
      </c>
      <c r="CD139" s="381"/>
      <c r="CE139" s="398">
        <v>8</v>
      </c>
      <c r="CF139" s="366">
        <v>1</v>
      </c>
      <c r="CG139" s="373"/>
      <c r="CH139" s="399"/>
      <c r="CI139" s="365">
        <v>8</v>
      </c>
      <c r="CJ139" s="366">
        <v>1</v>
      </c>
      <c r="CK139" s="373"/>
      <c r="CL139" s="374"/>
      <c r="CM139" s="375">
        <v>8</v>
      </c>
      <c r="CN139" s="366">
        <v>1</v>
      </c>
      <c r="CO139" s="373"/>
      <c r="CP139" s="382"/>
      <c r="CQ139" s="402">
        <v>8</v>
      </c>
      <c r="CR139" s="366">
        <v>1</v>
      </c>
      <c r="CS139" s="408"/>
      <c r="CT139" s="409"/>
      <c r="CU139" s="402">
        <v>8</v>
      </c>
      <c r="CV139" s="366">
        <v>1</v>
      </c>
      <c r="CW139" s="410"/>
      <c r="CX139" s="411"/>
      <c r="CY139" s="402">
        <v>5</v>
      </c>
      <c r="CZ139" s="366">
        <v>5</v>
      </c>
      <c r="DA139" s="415"/>
      <c r="DB139" s="411"/>
      <c r="DC139" s="380">
        <v>8</v>
      </c>
      <c r="DD139" s="381"/>
      <c r="DE139" s="398">
        <v>8</v>
      </c>
      <c r="DF139" s="366">
        <v>1</v>
      </c>
      <c r="DG139" s="416"/>
      <c r="DH139" s="411"/>
      <c r="DI139" s="402">
        <v>8</v>
      </c>
      <c r="DJ139" s="366">
        <v>1</v>
      </c>
      <c r="DK139" s="416"/>
      <c r="DL139" s="411"/>
      <c r="DM139" s="424">
        <v>25</v>
      </c>
      <c r="DN139" s="424">
        <v>4</v>
      </c>
      <c r="DO139" s="424">
        <v>1</v>
      </c>
      <c r="DP139" s="425">
        <f t="shared" si="79"/>
        <v>180</v>
      </c>
      <c r="DQ139" s="427">
        <f t="shared" si="80"/>
        <v>0</v>
      </c>
      <c r="DR139" s="425">
        <f t="shared" si="81"/>
        <v>180</v>
      </c>
      <c r="DS139" s="163">
        <f t="shared" si="82"/>
        <v>24</v>
      </c>
      <c r="DT139" s="425">
        <f t="shared" si="83"/>
        <v>38</v>
      </c>
      <c r="DU139" s="427">
        <f t="shared" si="84"/>
        <v>0</v>
      </c>
      <c r="DV139" s="427">
        <f t="shared" si="85"/>
        <v>38</v>
      </c>
      <c r="DW139" s="427">
        <f t="shared" si="86"/>
        <v>35</v>
      </c>
      <c r="DX139" s="427">
        <f t="shared" si="87"/>
        <v>0</v>
      </c>
      <c r="DY139" s="427">
        <f t="shared" si="88"/>
        <v>9</v>
      </c>
      <c r="DZ139" s="427">
        <f t="shared" si="89"/>
        <v>0</v>
      </c>
      <c r="EA139" s="428">
        <f t="shared" si="90"/>
        <v>25</v>
      </c>
      <c r="EB139" s="429">
        <f t="shared" si="91"/>
        <v>38</v>
      </c>
      <c r="EC139" s="429">
        <f t="shared" si="92"/>
        <v>0</v>
      </c>
      <c r="ED139" s="429">
        <f t="shared" si="93"/>
        <v>35</v>
      </c>
      <c r="EE139" s="429">
        <f t="shared" si="94"/>
        <v>0</v>
      </c>
      <c r="EF139" s="429">
        <f t="shared" si="95"/>
        <v>9</v>
      </c>
      <c r="EG139" s="429">
        <f t="shared" si="96"/>
        <v>0</v>
      </c>
      <c r="EH139" s="441"/>
      <c r="EJ139" s="443">
        <v>141</v>
      </c>
      <c r="EK139" s="476" t="s">
        <v>342</v>
      </c>
      <c r="EL139" s="478" t="s">
        <v>204</v>
      </c>
      <c r="EM139" s="450">
        <v>390000</v>
      </c>
      <c r="EN139" s="447">
        <f t="shared" si="97"/>
        <v>15000</v>
      </c>
      <c r="EO139" s="453">
        <v>0</v>
      </c>
      <c r="EP139" s="454">
        <v>0</v>
      </c>
      <c r="EQ139" s="455">
        <v>0</v>
      </c>
      <c r="ER139" s="455">
        <v>0</v>
      </c>
      <c r="ES139" s="456">
        <f t="shared" si="98"/>
        <v>15000</v>
      </c>
      <c r="ET139" s="456">
        <f t="shared" si="99"/>
        <v>25</v>
      </c>
      <c r="EU139" s="456">
        <f t="shared" si="100"/>
        <v>38</v>
      </c>
      <c r="EV139" s="456">
        <f t="shared" si="101"/>
        <v>0</v>
      </c>
      <c r="EW139" s="456">
        <f t="shared" si="102"/>
        <v>35</v>
      </c>
      <c r="EX139" s="456">
        <f t="shared" si="103"/>
        <v>0</v>
      </c>
      <c r="EY139" s="460">
        <f t="shared" si="104"/>
        <v>9</v>
      </c>
      <c r="EZ139" s="460">
        <f t="shared" si="105"/>
        <v>0</v>
      </c>
      <c r="FA139" s="447">
        <f t="shared" si="106"/>
        <v>290022.31</v>
      </c>
      <c r="FB139" s="447">
        <v>0</v>
      </c>
      <c r="FC139" s="447">
        <f t="shared" si="107"/>
        <v>665022.31000000006</v>
      </c>
      <c r="FD139" s="447">
        <f t="shared" si="108"/>
        <v>598520.08000000007</v>
      </c>
      <c r="FE139" s="447">
        <f t="shared" si="109"/>
        <v>35704.016000000018</v>
      </c>
      <c r="FF139" s="447">
        <f t="shared" si="110"/>
        <v>66502.23</v>
      </c>
      <c r="FG139" s="463">
        <v>100000</v>
      </c>
      <c r="FH139" s="447">
        <f t="shared" si="111"/>
        <v>202206.25</v>
      </c>
      <c r="FI139" s="447">
        <v>0</v>
      </c>
      <c r="FJ139" s="447">
        <f t="shared" si="112"/>
        <v>462816.06</v>
      </c>
      <c r="FK139" s="464"/>
      <c r="FL139" s="447">
        <f t="shared" si="113"/>
        <v>26600.89</v>
      </c>
      <c r="FM139" s="447">
        <f t="shared" si="114"/>
        <v>3325.11</v>
      </c>
      <c r="FN139" s="447">
        <f t="shared" si="115"/>
        <v>66502.23</v>
      </c>
      <c r="FO139" s="447">
        <f t="shared" si="116"/>
        <v>96428.23</v>
      </c>
      <c r="FP139" s="178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</row>
    <row r="140" spans="1:463" ht="22.5" customHeight="1">
      <c r="A140" s="360">
        <v>132</v>
      </c>
      <c r="B140" s="361">
        <v>7</v>
      </c>
      <c r="C140" s="362" t="s">
        <v>343</v>
      </c>
      <c r="D140" s="477" t="s">
        <v>231</v>
      </c>
      <c r="E140" s="225" t="s">
        <v>190</v>
      </c>
      <c r="F140" s="367">
        <v>390000</v>
      </c>
      <c r="G140" s="365">
        <v>8</v>
      </c>
      <c r="H140" s="366">
        <v>1</v>
      </c>
      <c r="I140" s="373"/>
      <c r="J140" s="374"/>
      <c r="K140" s="375">
        <v>8</v>
      </c>
      <c r="L140" s="366">
        <v>2</v>
      </c>
      <c r="M140" s="373"/>
      <c r="N140" s="374"/>
      <c r="O140" s="375"/>
      <c r="P140" s="366"/>
      <c r="Q140" s="373"/>
      <c r="R140" s="374"/>
      <c r="S140" s="375"/>
      <c r="T140" s="366"/>
      <c r="U140" s="373"/>
      <c r="V140" s="374"/>
      <c r="W140" s="375">
        <v>8</v>
      </c>
      <c r="X140" s="366">
        <v>1</v>
      </c>
      <c r="Y140" s="373"/>
      <c r="Z140" s="374"/>
      <c r="AA140" s="375">
        <v>5</v>
      </c>
      <c r="AB140" s="366">
        <v>4</v>
      </c>
      <c r="AC140" s="373"/>
      <c r="AD140" s="382"/>
      <c r="AE140" s="380">
        <v>9</v>
      </c>
      <c r="AF140" s="381"/>
      <c r="AG140" s="365">
        <v>8</v>
      </c>
      <c r="AH140" s="366">
        <v>4</v>
      </c>
      <c r="AI140" s="373"/>
      <c r="AJ140" s="374"/>
      <c r="AK140" s="375">
        <v>8</v>
      </c>
      <c r="AL140" s="366">
        <v>2</v>
      </c>
      <c r="AM140" s="373"/>
      <c r="AN140" s="374"/>
      <c r="AO140" s="375">
        <v>8</v>
      </c>
      <c r="AP140" s="366">
        <v>1</v>
      </c>
      <c r="AQ140" s="373"/>
      <c r="AR140" s="374"/>
      <c r="AS140" s="375">
        <v>8</v>
      </c>
      <c r="AT140" s="366">
        <v>1</v>
      </c>
      <c r="AU140" s="373"/>
      <c r="AV140" s="374"/>
      <c r="AW140" s="375">
        <v>8</v>
      </c>
      <c r="AX140" s="366">
        <v>2</v>
      </c>
      <c r="AY140" s="373"/>
      <c r="AZ140" s="374"/>
      <c r="BA140" s="375"/>
      <c r="BB140" s="366"/>
      <c r="BC140" s="373"/>
      <c r="BD140" s="382"/>
      <c r="BE140" s="380">
        <v>9</v>
      </c>
      <c r="BF140" s="381"/>
      <c r="BG140" s="365">
        <v>8</v>
      </c>
      <c r="BH140" s="366">
        <v>4</v>
      </c>
      <c r="BI140" s="373"/>
      <c r="BJ140" s="374"/>
      <c r="BK140" s="375">
        <v>8</v>
      </c>
      <c r="BL140" s="366">
        <v>1</v>
      </c>
      <c r="BM140" s="373"/>
      <c r="BN140" s="374"/>
      <c r="BO140" s="375"/>
      <c r="BP140" s="366"/>
      <c r="BQ140" s="373"/>
      <c r="BR140" s="374"/>
      <c r="BS140" s="375"/>
      <c r="BT140" s="366"/>
      <c r="BU140" s="373"/>
      <c r="BV140" s="374"/>
      <c r="BW140" s="388">
        <v>10</v>
      </c>
      <c r="BX140" s="389"/>
      <c r="BY140" s="375">
        <v>5</v>
      </c>
      <c r="BZ140" s="366">
        <v>5</v>
      </c>
      <c r="CA140" s="373"/>
      <c r="CB140" s="382"/>
      <c r="CC140" s="380">
        <v>9</v>
      </c>
      <c r="CD140" s="381"/>
      <c r="CE140" s="398">
        <v>8</v>
      </c>
      <c r="CF140" s="366">
        <v>1</v>
      </c>
      <c r="CG140" s="373"/>
      <c r="CH140" s="399"/>
      <c r="CI140" s="365">
        <v>8</v>
      </c>
      <c r="CJ140" s="366">
        <v>3</v>
      </c>
      <c r="CK140" s="373"/>
      <c r="CL140" s="374"/>
      <c r="CM140" s="375">
        <v>8</v>
      </c>
      <c r="CN140" s="366">
        <v>4</v>
      </c>
      <c r="CO140" s="373"/>
      <c r="CP140" s="382"/>
      <c r="CQ140" s="402"/>
      <c r="CR140" s="366"/>
      <c r="CS140" s="408"/>
      <c r="CT140" s="409"/>
      <c r="CU140" s="402">
        <v>8</v>
      </c>
      <c r="CV140" s="366">
        <v>2</v>
      </c>
      <c r="CW140" s="410"/>
      <c r="CX140" s="411"/>
      <c r="CY140" s="402">
        <v>5</v>
      </c>
      <c r="CZ140" s="366">
        <v>5</v>
      </c>
      <c r="DA140" s="415"/>
      <c r="DB140" s="411"/>
      <c r="DC140" s="380">
        <v>8</v>
      </c>
      <c r="DD140" s="381"/>
      <c r="DE140" s="398">
        <v>8</v>
      </c>
      <c r="DF140" s="366">
        <v>2</v>
      </c>
      <c r="DG140" s="416"/>
      <c r="DH140" s="411"/>
      <c r="DI140" s="402">
        <v>8</v>
      </c>
      <c r="DJ140" s="366">
        <v>1</v>
      </c>
      <c r="DK140" s="416"/>
      <c r="DL140" s="411"/>
      <c r="DM140" s="424">
        <v>25</v>
      </c>
      <c r="DN140" s="424">
        <v>4</v>
      </c>
      <c r="DO140" s="424">
        <v>1</v>
      </c>
      <c r="DP140" s="425">
        <f t="shared" si="79"/>
        <v>143</v>
      </c>
      <c r="DQ140" s="427">
        <f t="shared" si="80"/>
        <v>0</v>
      </c>
      <c r="DR140" s="425">
        <f t="shared" si="81"/>
        <v>143</v>
      </c>
      <c r="DS140" s="163">
        <f t="shared" si="82"/>
        <v>19</v>
      </c>
      <c r="DT140" s="425">
        <f t="shared" si="83"/>
        <v>46</v>
      </c>
      <c r="DU140" s="427">
        <f t="shared" si="84"/>
        <v>0</v>
      </c>
      <c r="DV140" s="427">
        <f t="shared" si="85"/>
        <v>46</v>
      </c>
      <c r="DW140" s="427">
        <f t="shared" si="86"/>
        <v>35</v>
      </c>
      <c r="DX140" s="427">
        <f t="shared" si="87"/>
        <v>0</v>
      </c>
      <c r="DY140" s="427">
        <f t="shared" si="88"/>
        <v>10</v>
      </c>
      <c r="DZ140" s="427">
        <f t="shared" si="89"/>
        <v>0</v>
      </c>
      <c r="EA140" s="428">
        <f t="shared" si="90"/>
        <v>20</v>
      </c>
      <c r="EB140" s="429">
        <f t="shared" si="91"/>
        <v>46</v>
      </c>
      <c r="EC140" s="429">
        <f t="shared" si="92"/>
        <v>0</v>
      </c>
      <c r="ED140" s="429">
        <f t="shared" si="93"/>
        <v>35</v>
      </c>
      <c r="EE140" s="429">
        <f t="shared" si="94"/>
        <v>0</v>
      </c>
      <c r="EF140" s="429">
        <f t="shared" si="95"/>
        <v>10</v>
      </c>
      <c r="EG140" s="429">
        <f t="shared" si="96"/>
        <v>0</v>
      </c>
      <c r="EH140" s="441"/>
      <c r="EJ140" s="443">
        <v>142</v>
      </c>
      <c r="EK140" s="451" t="s">
        <v>343</v>
      </c>
      <c r="EL140" s="478" t="s">
        <v>231</v>
      </c>
      <c r="EM140" s="450">
        <v>390000</v>
      </c>
      <c r="EN140" s="447">
        <f t="shared" si="97"/>
        <v>15000</v>
      </c>
      <c r="EO140" s="453">
        <v>0</v>
      </c>
      <c r="EP140" s="454">
        <v>0</v>
      </c>
      <c r="EQ140" s="455">
        <v>0</v>
      </c>
      <c r="ER140" s="455">
        <v>0</v>
      </c>
      <c r="ES140" s="456">
        <f t="shared" si="98"/>
        <v>15000</v>
      </c>
      <c r="ET140" s="456">
        <f t="shared" si="99"/>
        <v>20</v>
      </c>
      <c r="EU140" s="456">
        <f t="shared" si="100"/>
        <v>46</v>
      </c>
      <c r="EV140" s="456">
        <f t="shared" si="101"/>
        <v>0</v>
      </c>
      <c r="EW140" s="456">
        <f t="shared" si="102"/>
        <v>35</v>
      </c>
      <c r="EX140" s="456">
        <f t="shared" si="103"/>
        <v>0</v>
      </c>
      <c r="EY140" s="460">
        <f t="shared" si="104"/>
        <v>10</v>
      </c>
      <c r="EZ140" s="460">
        <f t="shared" si="105"/>
        <v>0</v>
      </c>
      <c r="FA140" s="447">
        <f t="shared" si="106"/>
        <v>318024.46000000002</v>
      </c>
      <c r="FB140" s="447">
        <v>0</v>
      </c>
      <c r="FC140" s="447">
        <f t="shared" si="107"/>
        <v>618024.46</v>
      </c>
      <c r="FD140" s="447">
        <f t="shared" si="108"/>
        <v>556222.01</v>
      </c>
      <c r="FE140" s="447">
        <f t="shared" si="109"/>
        <v>27244.402000000002</v>
      </c>
      <c r="FF140" s="447">
        <f t="shared" si="110"/>
        <v>61802.45</v>
      </c>
      <c r="FG140" s="463">
        <v>100000</v>
      </c>
      <c r="FH140" s="447">
        <f t="shared" si="111"/>
        <v>189046.85</v>
      </c>
      <c r="FI140" s="447">
        <v>0</v>
      </c>
      <c r="FJ140" s="447">
        <f t="shared" si="112"/>
        <v>428977.61</v>
      </c>
      <c r="FK140" s="464"/>
      <c r="FL140" s="447">
        <f t="shared" si="113"/>
        <v>24720.98</v>
      </c>
      <c r="FM140" s="447">
        <f t="shared" si="114"/>
        <v>3090.12</v>
      </c>
      <c r="FN140" s="447">
        <f t="shared" si="115"/>
        <v>61802.45</v>
      </c>
      <c r="FO140" s="447">
        <f t="shared" si="116"/>
        <v>89613.549999999988</v>
      </c>
      <c r="FP140" s="178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</row>
    <row r="141" spans="1:463" ht="22.5" customHeight="1">
      <c r="A141" s="360">
        <v>133</v>
      </c>
      <c r="B141" s="361">
        <v>1</v>
      </c>
      <c r="C141" s="362" t="s">
        <v>344</v>
      </c>
      <c r="D141" s="477" t="s">
        <v>194</v>
      </c>
      <c r="E141" s="225" t="s">
        <v>190</v>
      </c>
      <c r="F141" s="367">
        <v>325000</v>
      </c>
      <c r="G141" s="365">
        <v>8</v>
      </c>
      <c r="H141" s="366">
        <v>4</v>
      </c>
      <c r="I141" s="373"/>
      <c r="J141" s="374"/>
      <c r="K141" s="375">
        <v>8</v>
      </c>
      <c r="L141" s="366">
        <v>4</v>
      </c>
      <c r="M141" s="373"/>
      <c r="N141" s="374"/>
      <c r="O141" s="375">
        <v>8</v>
      </c>
      <c r="P141" s="366">
        <v>4</v>
      </c>
      <c r="Q141" s="373"/>
      <c r="R141" s="374"/>
      <c r="S141" s="375">
        <v>8</v>
      </c>
      <c r="T141" s="366">
        <v>4</v>
      </c>
      <c r="U141" s="373"/>
      <c r="V141" s="374"/>
      <c r="W141" s="375">
        <v>8</v>
      </c>
      <c r="X141" s="366">
        <v>4</v>
      </c>
      <c r="Y141" s="373"/>
      <c r="Z141" s="374"/>
      <c r="AA141" s="375">
        <v>5</v>
      </c>
      <c r="AB141" s="366">
        <v>7</v>
      </c>
      <c r="AC141" s="373"/>
      <c r="AD141" s="382"/>
      <c r="AE141" s="380">
        <v>12</v>
      </c>
      <c r="AF141" s="381"/>
      <c r="AG141" s="365">
        <v>8</v>
      </c>
      <c r="AH141" s="366">
        <v>4</v>
      </c>
      <c r="AI141" s="373"/>
      <c r="AJ141" s="374"/>
      <c r="AK141" s="375">
        <v>8</v>
      </c>
      <c r="AL141" s="366">
        <v>4</v>
      </c>
      <c r="AM141" s="373"/>
      <c r="AN141" s="374"/>
      <c r="AO141" s="375">
        <v>8</v>
      </c>
      <c r="AP141" s="366"/>
      <c r="AQ141" s="373"/>
      <c r="AR141" s="374"/>
      <c r="AS141" s="375">
        <v>8</v>
      </c>
      <c r="AT141" s="366">
        <v>4</v>
      </c>
      <c r="AU141" s="373"/>
      <c r="AV141" s="374"/>
      <c r="AW141" s="375">
        <v>8</v>
      </c>
      <c r="AX141" s="366">
        <v>4</v>
      </c>
      <c r="AY141" s="373"/>
      <c r="AZ141" s="374"/>
      <c r="BA141" s="375">
        <v>5</v>
      </c>
      <c r="BB141" s="366">
        <v>7</v>
      </c>
      <c r="BC141" s="373"/>
      <c r="BD141" s="382"/>
      <c r="BE141" s="380">
        <v>12</v>
      </c>
      <c r="BF141" s="381"/>
      <c r="BG141" s="365">
        <v>8</v>
      </c>
      <c r="BH141" s="366">
        <v>4</v>
      </c>
      <c r="BI141" s="373"/>
      <c r="BJ141" s="374"/>
      <c r="BK141" s="375">
        <v>8</v>
      </c>
      <c r="BL141" s="366">
        <v>4</v>
      </c>
      <c r="BM141" s="373"/>
      <c r="BN141" s="374"/>
      <c r="BO141" s="375">
        <v>8</v>
      </c>
      <c r="BP141" s="366">
        <v>4</v>
      </c>
      <c r="BQ141" s="373"/>
      <c r="BR141" s="374"/>
      <c r="BS141" s="375">
        <v>8</v>
      </c>
      <c r="BT141" s="366">
        <v>4</v>
      </c>
      <c r="BU141" s="373"/>
      <c r="BV141" s="374"/>
      <c r="BW141" s="388">
        <v>12</v>
      </c>
      <c r="BX141" s="389"/>
      <c r="BY141" s="375">
        <v>5</v>
      </c>
      <c r="BZ141" s="366">
        <v>7</v>
      </c>
      <c r="CA141" s="373"/>
      <c r="CB141" s="382"/>
      <c r="CC141" s="380">
        <v>12</v>
      </c>
      <c r="CD141" s="381"/>
      <c r="CE141" s="398">
        <v>8</v>
      </c>
      <c r="CF141" s="366">
        <v>4</v>
      </c>
      <c r="CG141" s="373"/>
      <c r="CH141" s="399"/>
      <c r="CI141" s="365">
        <v>8</v>
      </c>
      <c r="CJ141" s="366">
        <v>4</v>
      </c>
      <c r="CK141" s="373"/>
      <c r="CL141" s="374"/>
      <c r="CM141" s="375">
        <v>8</v>
      </c>
      <c r="CN141" s="366">
        <v>4</v>
      </c>
      <c r="CO141" s="373"/>
      <c r="CP141" s="382"/>
      <c r="CQ141" s="402">
        <v>8</v>
      </c>
      <c r="CR141" s="366">
        <v>4</v>
      </c>
      <c r="CS141" s="408"/>
      <c r="CT141" s="409"/>
      <c r="CU141" s="402">
        <v>8</v>
      </c>
      <c r="CV141" s="366">
        <v>4</v>
      </c>
      <c r="CW141" s="410"/>
      <c r="CX141" s="411"/>
      <c r="CY141" s="402"/>
      <c r="CZ141" s="366"/>
      <c r="DA141" s="415"/>
      <c r="DB141" s="411"/>
      <c r="DC141" s="380">
        <v>12</v>
      </c>
      <c r="DD141" s="381"/>
      <c r="DE141" s="398">
        <v>8</v>
      </c>
      <c r="DF141" s="366">
        <v>4</v>
      </c>
      <c r="DG141" s="416"/>
      <c r="DH141" s="411"/>
      <c r="DI141" s="402">
        <v>8</v>
      </c>
      <c r="DJ141" s="366">
        <v>4</v>
      </c>
      <c r="DK141" s="416"/>
      <c r="DL141" s="411"/>
      <c r="DM141" s="424">
        <v>25</v>
      </c>
      <c r="DN141" s="424">
        <v>4</v>
      </c>
      <c r="DO141" s="424">
        <v>1</v>
      </c>
      <c r="DP141" s="425">
        <f t="shared" si="79"/>
        <v>183</v>
      </c>
      <c r="DQ141" s="427">
        <f t="shared" si="80"/>
        <v>0</v>
      </c>
      <c r="DR141" s="425">
        <f t="shared" si="81"/>
        <v>183</v>
      </c>
      <c r="DS141" s="163">
        <f t="shared" si="82"/>
        <v>24</v>
      </c>
      <c r="DT141" s="425">
        <f t="shared" si="83"/>
        <v>101</v>
      </c>
      <c r="DU141" s="427">
        <f t="shared" si="84"/>
        <v>0</v>
      </c>
      <c r="DV141" s="427">
        <f t="shared" si="85"/>
        <v>101</v>
      </c>
      <c r="DW141" s="427">
        <f t="shared" si="86"/>
        <v>48</v>
      </c>
      <c r="DX141" s="427">
        <f t="shared" si="87"/>
        <v>0</v>
      </c>
      <c r="DY141" s="427">
        <f t="shared" si="88"/>
        <v>12</v>
      </c>
      <c r="DZ141" s="427">
        <f t="shared" si="89"/>
        <v>0</v>
      </c>
      <c r="EA141" s="428">
        <f t="shared" si="90"/>
        <v>25</v>
      </c>
      <c r="EB141" s="429">
        <f t="shared" si="91"/>
        <v>101</v>
      </c>
      <c r="EC141" s="429">
        <f t="shared" si="92"/>
        <v>0</v>
      </c>
      <c r="ED141" s="429">
        <f t="shared" si="93"/>
        <v>48</v>
      </c>
      <c r="EE141" s="429">
        <f t="shared" si="94"/>
        <v>0</v>
      </c>
      <c r="EF141" s="429">
        <f t="shared" si="95"/>
        <v>12</v>
      </c>
      <c r="EG141" s="429">
        <f t="shared" si="96"/>
        <v>0</v>
      </c>
      <c r="EH141" s="441"/>
      <c r="EJ141" s="443">
        <v>143</v>
      </c>
      <c r="EK141" s="476" t="s">
        <v>344</v>
      </c>
      <c r="EL141" s="478" t="s">
        <v>194</v>
      </c>
      <c r="EM141" s="450">
        <v>325000</v>
      </c>
      <c r="EN141" s="447">
        <f t="shared" si="97"/>
        <v>12500</v>
      </c>
      <c r="EO141" s="453">
        <v>0</v>
      </c>
      <c r="EP141" s="454">
        <v>0</v>
      </c>
      <c r="EQ141" s="455">
        <v>0</v>
      </c>
      <c r="ER141" s="455">
        <v>0</v>
      </c>
      <c r="ES141" s="456">
        <f t="shared" si="98"/>
        <v>12500</v>
      </c>
      <c r="ET141" s="456">
        <f t="shared" si="99"/>
        <v>25</v>
      </c>
      <c r="EU141" s="456">
        <f t="shared" si="100"/>
        <v>101</v>
      </c>
      <c r="EV141" s="456">
        <f t="shared" si="101"/>
        <v>0</v>
      </c>
      <c r="EW141" s="456">
        <f t="shared" si="102"/>
        <v>48</v>
      </c>
      <c r="EX141" s="456">
        <f t="shared" si="103"/>
        <v>0</v>
      </c>
      <c r="EY141" s="460">
        <f t="shared" si="104"/>
        <v>12</v>
      </c>
      <c r="EZ141" s="460">
        <f t="shared" si="105"/>
        <v>0</v>
      </c>
      <c r="FA141" s="447">
        <f t="shared" si="106"/>
        <v>452534.81</v>
      </c>
      <c r="FB141" s="447">
        <v>0</v>
      </c>
      <c r="FC141" s="447">
        <f t="shared" si="107"/>
        <v>765034.81</v>
      </c>
      <c r="FD141" s="447">
        <f t="shared" si="108"/>
        <v>688531.33000000007</v>
      </c>
      <c r="FE141" s="447">
        <f t="shared" si="109"/>
        <v>53706.266000000018</v>
      </c>
      <c r="FF141" s="447">
        <f t="shared" si="110"/>
        <v>76503.48</v>
      </c>
      <c r="FG141" s="463">
        <v>100000</v>
      </c>
      <c r="FH141" s="447">
        <f t="shared" si="111"/>
        <v>230209.75</v>
      </c>
      <c r="FI141" s="447">
        <v>0</v>
      </c>
      <c r="FJ141" s="447">
        <f t="shared" si="112"/>
        <v>534825.06000000006</v>
      </c>
      <c r="FK141" s="464"/>
      <c r="FL141" s="447">
        <f t="shared" si="113"/>
        <v>30601.39</v>
      </c>
      <c r="FM141" s="447">
        <f t="shared" si="114"/>
        <v>3825.17</v>
      </c>
      <c r="FN141" s="447">
        <f t="shared" si="115"/>
        <v>76503.48</v>
      </c>
      <c r="FO141" s="447">
        <f t="shared" si="116"/>
        <v>110930.04</v>
      </c>
      <c r="FP141" s="178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</row>
    <row r="142" spans="1:463" ht="22.5" customHeight="1">
      <c r="A142" s="360">
        <v>134</v>
      </c>
      <c r="B142" s="361">
        <v>7</v>
      </c>
      <c r="C142" s="362" t="s">
        <v>345</v>
      </c>
      <c r="D142" s="363" t="s">
        <v>223</v>
      </c>
      <c r="E142" s="225" t="s">
        <v>190</v>
      </c>
      <c r="F142" s="367">
        <v>325000</v>
      </c>
      <c r="G142" s="365"/>
      <c r="H142" s="366"/>
      <c r="I142" s="373">
        <v>8</v>
      </c>
      <c r="J142" s="374">
        <v>4</v>
      </c>
      <c r="K142" s="375"/>
      <c r="L142" s="366"/>
      <c r="M142" s="373">
        <v>8</v>
      </c>
      <c r="N142" s="374">
        <v>4</v>
      </c>
      <c r="O142" s="375"/>
      <c r="P142" s="366"/>
      <c r="Q142" s="373">
        <v>8</v>
      </c>
      <c r="R142" s="374">
        <v>4</v>
      </c>
      <c r="S142" s="375"/>
      <c r="T142" s="366"/>
      <c r="U142" s="373">
        <v>8</v>
      </c>
      <c r="V142" s="374">
        <v>4</v>
      </c>
      <c r="W142" s="375"/>
      <c r="X142" s="366"/>
      <c r="Y142" s="373">
        <v>8</v>
      </c>
      <c r="Z142" s="374">
        <v>3</v>
      </c>
      <c r="AA142" s="375"/>
      <c r="AB142" s="366"/>
      <c r="AC142" s="373">
        <v>5</v>
      </c>
      <c r="AD142" s="382">
        <v>6</v>
      </c>
      <c r="AE142" s="380"/>
      <c r="AF142" s="381">
        <v>12</v>
      </c>
      <c r="AG142" s="365"/>
      <c r="AH142" s="366"/>
      <c r="AI142" s="373">
        <v>8</v>
      </c>
      <c r="AJ142" s="374">
        <v>4</v>
      </c>
      <c r="AK142" s="375"/>
      <c r="AL142" s="366"/>
      <c r="AM142" s="373">
        <v>8</v>
      </c>
      <c r="AN142" s="374">
        <v>4</v>
      </c>
      <c r="AO142" s="375"/>
      <c r="AP142" s="366"/>
      <c r="AQ142" s="373">
        <v>8</v>
      </c>
      <c r="AR142" s="374">
        <v>2</v>
      </c>
      <c r="AS142" s="375"/>
      <c r="AT142" s="366"/>
      <c r="AU142" s="373">
        <v>8</v>
      </c>
      <c r="AV142" s="374">
        <v>4</v>
      </c>
      <c r="AW142" s="375"/>
      <c r="AX142" s="366"/>
      <c r="AY142" s="373">
        <v>8</v>
      </c>
      <c r="AZ142" s="374">
        <v>3</v>
      </c>
      <c r="BA142" s="375"/>
      <c r="BB142" s="366"/>
      <c r="BC142" s="373">
        <v>5</v>
      </c>
      <c r="BD142" s="382">
        <v>7</v>
      </c>
      <c r="BE142" s="380"/>
      <c r="BF142" s="381">
        <v>12</v>
      </c>
      <c r="BG142" s="365"/>
      <c r="BH142" s="366"/>
      <c r="BI142" s="373">
        <v>8</v>
      </c>
      <c r="BJ142" s="374">
        <v>4</v>
      </c>
      <c r="BK142" s="375"/>
      <c r="BL142" s="366"/>
      <c r="BM142" s="373">
        <v>8</v>
      </c>
      <c r="BN142" s="374">
        <v>4</v>
      </c>
      <c r="BO142" s="375"/>
      <c r="BP142" s="366"/>
      <c r="BQ142" s="373">
        <v>8</v>
      </c>
      <c r="BR142" s="374">
        <v>4</v>
      </c>
      <c r="BS142" s="375"/>
      <c r="BT142" s="366"/>
      <c r="BU142" s="373">
        <v>8</v>
      </c>
      <c r="BV142" s="374">
        <v>4</v>
      </c>
      <c r="BW142" s="388"/>
      <c r="BX142" s="389">
        <v>11</v>
      </c>
      <c r="BY142" s="375"/>
      <c r="BZ142" s="366"/>
      <c r="CA142" s="373"/>
      <c r="CB142" s="382"/>
      <c r="CC142" s="380"/>
      <c r="CD142" s="381">
        <v>12</v>
      </c>
      <c r="CE142" s="398"/>
      <c r="CF142" s="366"/>
      <c r="CG142" s="373">
        <v>8</v>
      </c>
      <c r="CH142" s="399">
        <v>4</v>
      </c>
      <c r="CI142" s="365"/>
      <c r="CJ142" s="366"/>
      <c r="CK142" s="373">
        <v>8</v>
      </c>
      <c r="CL142" s="374">
        <v>4</v>
      </c>
      <c r="CM142" s="375"/>
      <c r="CN142" s="366"/>
      <c r="CO142" s="373">
        <v>8</v>
      </c>
      <c r="CP142" s="382">
        <v>4</v>
      </c>
      <c r="CQ142" s="402"/>
      <c r="CR142" s="366"/>
      <c r="CS142" s="408">
        <v>8</v>
      </c>
      <c r="CT142" s="409">
        <v>3</v>
      </c>
      <c r="CU142" s="402"/>
      <c r="CV142" s="366"/>
      <c r="CW142" s="410">
        <v>8</v>
      </c>
      <c r="CX142" s="411"/>
      <c r="CY142" s="402"/>
      <c r="CZ142" s="366"/>
      <c r="DA142" s="415">
        <v>5</v>
      </c>
      <c r="DB142" s="411">
        <v>6</v>
      </c>
      <c r="DC142" s="380"/>
      <c r="DD142" s="381">
        <v>12</v>
      </c>
      <c r="DE142" s="398"/>
      <c r="DF142" s="366"/>
      <c r="DG142" s="416">
        <v>8</v>
      </c>
      <c r="DH142" s="411">
        <v>3</v>
      </c>
      <c r="DI142" s="402"/>
      <c r="DJ142" s="366"/>
      <c r="DK142" s="416">
        <v>8</v>
      </c>
      <c r="DL142" s="411">
        <v>3</v>
      </c>
      <c r="DM142" s="424">
        <v>25</v>
      </c>
      <c r="DN142" s="424">
        <v>4</v>
      </c>
      <c r="DO142" s="424">
        <v>1</v>
      </c>
      <c r="DP142" s="425">
        <f t="shared" si="79"/>
        <v>0</v>
      </c>
      <c r="DQ142" s="427">
        <f t="shared" si="80"/>
        <v>183</v>
      </c>
      <c r="DR142" s="425">
        <f t="shared" si="81"/>
        <v>183</v>
      </c>
      <c r="DS142" s="163">
        <f t="shared" si="82"/>
        <v>24</v>
      </c>
      <c r="DT142" s="425">
        <f t="shared" si="83"/>
        <v>0</v>
      </c>
      <c r="DU142" s="427">
        <f t="shared" si="84"/>
        <v>92</v>
      </c>
      <c r="DV142" s="427">
        <f t="shared" si="85"/>
        <v>92</v>
      </c>
      <c r="DW142" s="427">
        <f t="shared" si="86"/>
        <v>0</v>
      </c>
      <c r="DX142" s="427">
        <f t="shared" si="87"/>
        <v>48</v>
      </c>
      <c r="DY142" s="427">
        <f t="shared" si="88"/>
        <v>0</v>
      </c>
      <c r="DZ142" s="427">
        <f t="shared" si="89"/>
        <v>11</v>
      </c>
      <c r="EA142" s="428">
        <f t="shared" si="90"/>
        <v>25</v>
      </c>
      <c r="EB142" s="429">
        <f t="shared" si="91"/>
        <v>0</v>
      </c>
      <c r="EC142" s="429">
        <f t="shared" si="92"/>
        <v>92</v>
      </c>
      <c r="ED142" s="429">
        <f t="shared" si="93"/>
        <v>0</v>
      </c>
      <c r="EE142" s="429">
        <f t="shared" si="94"/>
        <v>48</v>
      </c>
      <c r="EF142" s="429">
        <f t="shared" si="95"/>
        <v>0</v>
      </c>
      <c r="EG142" s="429">
        <f t="shared" si="96"/>
        <v>11</v>
      </c>
      <c r="EH142" s="441"/>
      <c r="EJ142" s="443">
        <v>144</v>
      </c>
      <c r="EK142" s="451" t="s">
        <v>345</v>
      </c>
      <c r="EL142" s="449" t="s">
        <v>223</v>
      </c>
      <c r="EM142" s="450">
        <v>325000</v>
      </c>
      <c r="EN142" s="447">
        <f t="shared" si="97"/>
        <v>12500</v>
      </c>
      <c r="EO142" s="453">
        <v>0</v>
      </c>
      <c r="EP142" s="454">
        <v>0</v>
      </c>
      <c r="EQ142" s="455">
        <v>0</v>
      </c>
      <c r="ER142" s="455">
        <v>0</v>
      </c>
      <c r="ES142" s="456">
        <f t="shared" si="98"/>
        <v>12500</v>
      </c>
      <c r="ET142" s="456">
        <f t="shared" si="99"/>
        <v>25</v>
      </c>
      <c r="EU142" s="456">
        <f t="shared" si="100"/>
        <v>0</v>
      </c>
      <c r="EV142" s="456">
        <f t="shared" si="101"/>
        <v>92</v>
      </c>
      <c r="EW142" s="456">
        <f t="shared" si="102"/>
        <v>0</v>
      </c>
      <c r="EX142" s="456">
        <f t="shared" si="103"/>
        <v>48</v>
      </c>
      <c r="EY142" s="460">
        <f t="shared" si="104"/>
        <v>0</v>
      </c>
      <c r="EZ142" s="460">
        <f t="shared" si="105"/>
        <v>11</v>
      </c>
      <c r="FA142" s="447">
        <f t="shared" si="106"/>
        <v>439283.79</v>
      </c>
      <c r="FB142" s="447">
        <v>0</v>
      </c>
      <c r="FC142" s="447">
        <f t="shared" si="107"/>
        <v>751783.79</v>
      </c>
      <c r="FD142" s="447">
        <f t="shared" si="108"/>
        <v>676605.41</v>
      </c>
      <c r="FE142" s="447">
        <f t="shared" si="109"/>
        <v>51321.082000000009</v>
      </c>
      <c r="FF142" s="447">
        <f t="shared" si="110"/>
        <v>75178.38</v>
      </c>
      <c r="FG142" s="463">
        <v>0</v>
      </c>
      <c r="FH142" s="447">
        <f t="shared" si="111"/>
        <v>126499.46</v>
      </c>
      <c r="FI142" s="447">
        <v>0</v>
      </c>
      <c r="FJ142" s="447">
        <f t="shared" si="112"/>
        <v>625284.32999999996</v>
      </c>
      <c r="FK142" s="464"/>
      <c r="FL142" s="447">
        <f t="shared" si="113"/>
        <v>30071.35</v>
      </c>
      <c r="FM142" s="447">
        <f t="shared" si="114"/>
        <v>3758.92</v>
      </c>
      <c r="FN142" s="447">
        <f t="shared" si="115"/>
        <v>75178.38</v>
      </c>
      <c r="FO142" s="447">
        <f t="shared" si="116"/>
        <v>109008.65</v>
      </c>
      <c r="FP142" s="178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</row>
    <row r="143" spans="1:463" ht="22.5" customHeight="1">
      <c r="A143" s="360">
        <v>135</v>
      </c>
      <c r="B143" s="361">
        <v>5</v>
      </c>
      <c r="C143" s="362" t="s">
        <v>346</v>
      </c>
      <c r="D143" s="363" t="s">
        <v>223</v>
      </c>
      <c r="E143" s="225" t="s">
        <v>190</v>
      </c>
      <c r="F143" s="367">
        <v>325000</v>
      </c>
      <c r="G143" s="365">
        <v>8</v>
      </c>
      <c r="H143" s="366">
        <v>1</v>
      </c>
      <c r="I143" s="373"/>
      <c r="J143" s="374"/>
      <c r="K143" s="375">
        <v>8</v>
      </c>
      <c r="L143" s="366">
        <v>1</v>
      </c>
      <c r="M143" s="373"/>
      <c r="N143" s="374"/>
      <c r="O143" s="375">
        <v>8</v>
      </c>
      <c r="P143" s="366">
        <v>1</v>
      </c>
      <c r="Q143" s="373"/>
      <c r="R143" s="374"/>
      <c r="S143" s="375">
        <v>8</v>
      </c>
      <c r="T143" s="366">
        <v>1</v>
      </c>
      <c r="U143" s="373"/>
      <c r="V143" s="374"/>
      <c r="W143" s="375">
        <v>8</v>
      </c>
      <c r="X143" s="366">
        <v>1</v>
      </c>
      <c r="Y143" s="373"/>
      <c r="Z143" s="374"/>
      <c r="AA143" s="375">
        <v>5</v>
      </c>
      <c r="AB143" s="366">
        <v>4</v>
      </c>
      <c r="AC143" s="373"/>
      <c r="AD143" s="382"/>
      <c r="AE143" s="380">
        <v>9</v>
      </c>
      <c r="AF143" s="381"/>
      <c r="AG143" s="365">
        <v>8</v>
      </c>
      <c r="AH143" s="366">
        <v>1</v>
      </c>
      <c r="AI143" s="373"/>
      <c r="AJ143" s="374"/>
      <c r="AK143" s="375">
        <v>8</v>
      </c>
      <c r="AL143" s="366">
        <v>1</v>
      </c>
      <c r="AM143" s="373"/>
      <c r="AN143" s="374"/>
      <c r="AO143" s="375">
        <v>8</v>
      </c>
      <c r="AP143" s="366">
        <v>1</v>
      </c>
      <c r="AQ143" s="373"/>
      <c r="AR143" s="374"/>
      <c r="AS143" s="375">
        <v>8</v>
      </c>
      <c r="AT143" s="366">
        <v>1</v>
      </c>
      <c r="AU143" s="373"/>
      <c r="AV143" s="374"/>
      <c r="AW143" s="375">
        <v>8</v>
      </c>
      <c r="AX143" s="366">
        <v>3</v>
      </c>
      <c r="AY143" s="373"/>
      <c r="AZ143" s="374"/>
      <c r="BA143" s="375">
        <v>5</v>
      </c>
      <c r="BB143" s="366">
        <v>4</v>
      </c>
      <c r="BC143" s="373"/>
      <c r="BD143" s="382"/>
      <c r="BE143" s="380">
        <v>9</v>
      </c>
      <c r="BF143" s="381"/>
      <c r="BG143" s="365"/>
      <c r="BH143" s="366"/>
      <c r="BI143" s="373"/>
      <c r="BJ143" s="374"/>
      <c r="BK143" s="375">
        <v>8</v>
      </c>
      <c r="BL143" s="366">
        <v>3</v>
      </c>
      <c r="BM143" s="373"/>
      <c r="BN143" s="374"/>
      <c r="BO143" s="375">
        <v>8</v>
      </c>
      <c r="BP143" s="366">
        <v>1</v>
      </c>
      <c r="BQ143" s="373"/>
      <c r="BR143" s="374"/>
      <c r="BS143" s="375">
        <v>8</v>
      </c>
      <c r="BT143" s="366">
        <v>1</v>
      </c>
      <c r="BU143" s="373"/>
      <c r="BV143" s="374"/>
      <c r="BW143" s="388">
        <v>9</v>
      </c>
      <c r="BX143" s="389"/>
      <c r="BY143" s="375">
        <v>5</v>
      </c>
      <c r="BZ143" s="366">
        <v>4</v>
      </c>
      <c r="CA143" s="373"/>
      <c r="CB143" s="382"/>
      <c r="CC143" s="380">
        <v>9</v>
      </c>
      <c r="CD143" s="381"/>
      <c r="CE143" s="398">
        <v>8</v>
      </c>
      <c r="CF143" s="366">
        <v>1</v>
      </c>
      <c r="CG143" s="373"/>
      <c r="CH143" s="399"/>
      <c r="CI143" s="365">
        <v>8</v>
      </c>
      <c r="CJ143" s="366">
        <v>1</v>
      </c>
      <c r="CK143" s="373"/>
      <c r="CL143" s="374"/>
      <c r="CM143" s="375">
        <v>8</v>
      </c>
      <c r="CN143" s="366">
        <v>1</v>
      </c>
      <c r="CO143" s="373"/>
      <c r="CP143" s="382"/>
      <c r="CQ143" s="402">
        <v>8</v>
      </c>
      <c r="CR143" s="366">
        <v>1</v>
      </c>
      <c r="CS143" s="408"/>
      <c r="CT143" s="409"/>
      <c r="CU143" s="402">
        <v>8</v>
      </c>
      <c r="CV143" s="366">
        <v>1</v>
      </c>
      <c r="CW143" s="410"/>
      <c r="CX143" s="411"/>
      <c r="CY143" s="402">
        <v>5</v>
      </c>
      <c r="CZ143" s="366">
        <v>5</v>
      </c>
      <c r="DA143" s="415"/>
      <c r="DB143" s="411"/>
      <c r="DC143" s="380">
        <v>9</v>
      </c>
      <c r="DD143" s="381"/>
      <c r="DE143" s="398">
        <v>8</v>
      </c>
      <c r="DF143" s="366">
        <v>1</v>
      </c>
      <c r="DG143" s="416"/>
      <c r="DH143" s="411"/>
      <c r="DI143" s="402">
        <v>8</v>
      </c>
      <c r="DJ143" s="366">
        <v>1</v>
      </c>
      <c r="DK143" s="416"/>
      <c r="DL143" s="411"/>
      <c r="DM143" s="424">
        <v>25</v>
      </c>
      <c r="DN143" s="424">
        <v>4</v>
      </c>
      <c r="DO143" s="424">
        <v>1</v>
      </c>
      <c r="DP143" s="425">
        <f t="shared" si="79"/>
        <v>180</v>
      </c>
      <c r="DQ143" s="427">
        <f t="shared" si="80"/>
        <v>0</v>
      </c>
      <c r="DR143" s="425">
        <f t="shared" si="81"/>
        <v>180</v>
      </c>
      <c r="DS143" s="163">
        <f t="shared" si="82"/>
        <v>24</v>
      </c>
      <c r="DT143" s="425">
        <f t="shared" si="83"/>
        <v>41</v>
      </c>
      <c r="DU143" s="427">
        <f t="shared" si="84"/>
        <v>0</v>
      </c>
      <c r="DV143" s="427">
        <f t="shared" si="85"/>
        <v>41</v>
      </c>
      <c r="DW143" s="427">
        <f t="shared" si="86"/>
        <v>36</v>
      </c>
      <c r="DX143" s="427">
        <f t="shared" si="87"/>
        <v>0</v>
      </c>
      <c r="DY143" s="427">
        <f t="shared" si="88"/>
        <v>9</v>
      </c>
      <c r="DZ143" s="427">
        <f t="shared" si="89"/>
        <v>0</v>
      </c>
      <c r="EA143" s="428">
        <f t="shared" si="90"/>
        <v>25</v>
      </c>
      <c r="EB143" s="429">
        <f t="shared" si="91"/>
        <v>41</v>
      </c>
      <c r="EC143" s="429">
        <f t="shared" si="92"/>
        <v>0</v>
      </c>
      <c r="ED143" s="429">
        <f t="shared" si="93"/>
        <v>36</v>
      </c>
      <c r="EE143" s="429">
        <f t="shared" si="94"/>
        <v>0</v>
      </c>
      <c r="EF143" s="429">
        <f t="shared" si="95"/>
        <v>9</v>
      </c>
      <c r="EG143" s="429">
        <f t="shared" si="96"/>
        <v>0</v>
      </c>
      <c r="EH143" s="441"/>
      <c r="EJ143" s="443">
        <v>145</v>
      </c>
      <c r="EK143" s="451" t="s">
        <v>346</v>
      </c>
      <c r="EL143" s="449" t="s">
        <v>223</v>
      </c>
      <c r="EM143" s="450">
        <v>325000</v>
      </c>
      <c r="EN143" s="447">
        <f t="shared" si="97"/>
        <v>12500</v>
      </c>
      <c r="EO143" s="453">
        <v>0</v>
      </c>
      <c r="EP143" s="454">
        <v>0</v>
      </c>
      <c r="EQ143" s="455">
        <v>0</v>
      </c>
      <c r="ER143" s="455">
        <v>0</v>
      </c>
      <c r="ES143" s="456">
        <f t="shared" si="98"/>
        <v>12500</v>
      </c>
      <c r="ET143" s="456">
        <f t="shared" si="99"/>
        <v>25</v>
      </c>
      <c r="EU143" s="456">
        <f t="shared" si="100"/>
        <v>41</v>
      </c>
      <c r="EV143" s="456">
        <f t="shared" si="101"/>
        <v>0</v>
      </c>
      <c r="EW143" s="456">
        <f t="shared" si="102"/>
        <v>36</v>
      </c>
      <c r="EX143" s="456">
        <f t="shared" si="103"/>
        <v>0</v>
      </c>
      <c r="EY143" s="460">
        <f t="shared" si="104"/>
        <v>9</v>
      </c>
      <c r="EZ143" s="460">
        <f t="shared" si="105"/>
        <v>0</v>
      </c>
      <c r="FA143" s="447">
        <f t="shared" si="106"/>
        <v>252519.42</v>
      </c>
      <c r="FB143" s="447">
        <v>0</v>
      </c>
      <c r="FC143" s="447">
        <f t="shared" si="107"/>
        <v>565019.42000000004</v>
      </c>
      <c r="FD143" s="447">
        <f t="shared" si="108"/>
        <v>508517.48000000004</v>
      </c>
      <c r="FE143" s="447">
        <f t="shared" si="109"/>
        <v>19081.398400000002</v>
      </c>
      <c r="FF143" s="447">
        <f t="shared" si="110"/>
        <v>56501.94</v>
      </c>
      <c r="FG143" s="463">
        <v>100000</v>
      </c>
      <c r="FH143" s="447">
        <f t="shared" si="111"/>
        <v>175583.34</v>
      </c>
      <c r="FI143" s="447">
        <v>0</v>
      </c>
      <c r="FJ143" s="447">
        <f t="shared" si="112"/>
        <v>389436.08</v>
      </c>
      <c r="FK143" s="464"/>
      <c r="FL143" s="447">
        <f t="shared" si="113"/>
        <v>22600.78</v>
      </c>
      <c r="FM143" s="447">
        <f t="shared" si="114"/>
        <v>2825.1</v>
      </c>
      <c r="FN143" s="447">
        <f t="shared" si="115"/>
        <v>56501.94</v>
      </c>
      <c r="FO143" s="447">
        <f t="shared" si="116"/>
        <v>81927.820000000007</v>
      </c>
      <c r="FP143" s="178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</row>
    <row r="144" spans="1:463" ht="22.5" customHeight="1">
      <c r="A144" s="360">
        <v>136</v>
      </c>
      <c r="B144" s="361">
        <v>5</v>
      </c>
      <c r="C144" s="362" t="s">
        <v>347</v>
      </c>
      <c r="D144" s="363" t="s">
        <v>223</v>
      </c>
      <c r="E144" s="225" t="s">
        <v>190</v>
      </c>
      <c r="F144" s="367">
        <v>325000</v>
      </c>
      <c r="G144" s="365"/>
      <c r="H144" s="366"/>
      <c r="I144" s="373"/>
      <c r="J144" s="374"/>
      <c r="K144" s="375"/>
      <c r="L144" s="366"/>
      <c r="M144" s="373"/>
      <c r="N144" s="374"/>
      <c r="O144" s="375">
        <v>8</v>
      </c>
      <c r="P144" s="366">
        <v>1</v>
      </c>
      <c r="Q144" s="373"/>
      <c r="R144" s="374"/>
      <c r="S144" s="375">
        <v>8</v>
      </c>
      <c r="T144" s="366">
        <v>2</v>
      </c>
      <c r="U144" s="373"/>
      <c r="V144" s="374"/>
      <c r="W144" s="375"/>
      <c r="X144" s="366"/>
      <c r="Y144" s="373"/>
      <c r="Z144" s="374"/>
      <c r="AA144" s="375"/>
      <c r="AB144" s="366"/>
      <c r="AC144" s="373"/>
      <c r="AD144" s="382"/>
      <c r="AE144" s="380">
        <v>11</v>
      </c>
      <c r="AF144" s="381"/>
      <c r="AG144" s="365">
        <v>8</v>
      </c>
      <c r="AH144" s="366">
        <v>3</v>
      </c>
      <c r="AI144" s="373"/>
      <c r="AJ144" s="374"/>
      <c r="AK144" s="375">
        <v>8</v>
      </c>
      <c r="AL144" s="366">
        <v>3</v>
      </c>
      <c r="AM144" s="373"/>
      <c r="AN144" s="374"/>
      <c r="AO144" s="375">
        <v>8</v>
      </c>
      <c r="AP144" s="366">
        <v>3</v>
      </c>
      <c r="AQ144" s="373"/>
      <c r="AR144" s="374"/>
      <c r="AS144" s="375">
        <v>8</v>
      </c>
      <c r="AT144" s="366">
        <v>3</v>
      </c>
      <c r="AU144" s="373"/>
      <c r="AV144" s="374"/>
      <c r="AW144" s="375"/>
      <c r="AX144" s="366"/>
      <c r="AY144" s="373"/>
      <c r="AZ144" s="374"/>
      <c r="BA144" s="375">
        <v>5</v>
      </c>
      <c r="BB144" s="366">
        <v>5</v>
      </c>
      <c r="BC144" s="373"/>
      <c r="BD144" s="382"/>
      <c r="BE144" s="380">
        <v>9</v>
      </c>
      <c r="BF144" s="381"/>
      <c r="BG144" s="365"/>
      <c r="BH144" s="366"/>
      <c r="BI144" s="373"/>
      <c r="BJ144" s="374"/>
      <c r="BK144" s="375"/>
      <c r="BL144" s="366"/>
      <c r="BM144" s="373"/>
      <c r="BN144" s="374"/>
      <c r="BO144" s="375">
        <v>8</v>
      </c>
      <c r="BP144" s="366">
        <v>1</v>
      </c>
      <c r="BQ144" s="373"/>
      <c r="BR144" s="374"/>
      <c r="BS144" s="375">
        <v>8</v>
      </c>
      <c r="BT144" s="366">
        <v>1</v>
      </c>
      <c r="BU144" s="373"/>
      <c r="BV144" s="374"/>
      <c r="BW144" s="388"/>
      <c r="BX144" s="389"/>
      <c r="BY144" s="375">
        <v>5</v>
      </c>
      <c r="BZ144" s="366">
        <v>4</v>
      </c>
      <c r="CA144" s="373"/>
      <c r="CB144" s="382"/>
      <c r="CC144" s="380">
        <v>9</v>
      </c>
      <c r="CD144" s="381"/>
      <c r="CE144" s="398">
        <v>8</v>
      </c>
      <c r="CF144" s="366">
        <v>1</v>
      </c>
      <c r="CG144" s="373"/>
      <c r="CH144" s="399"/>
      <c r="CI144" s="365">
        <v>8</v>
      </c>
      <c r="CJ144" s="366">
        <v>1</v>
      </c>
      <c r="CK144" s="373"/>
      <c r="CL144" s="374"/>
      <c r="CM144" s="375">
        <v>8</v>
      </c>
      <c r="CN144" s="366">
        <v>1</v>
      </c>
      <c r="CO144" s="373"/>
      <c r="CP144" s="382"/>
      <c r="CQ144" s="402">
        <v>8</v>
      </c>
      <c r="CR144" s="366">
        <v>1</v>
      </c>
      <c r="CS144" s="408"/>
      <c r="CT144" s="409"/>
      <c r="CU144" s="402">
        <v>8</v>
      </c>
      <c r="CV144" s="366">
        <v>1</v>
      </c>
      <c r="CW144" s="410"/>
      <c r="CX144" s="411"/>
      <c r="CY144" s="402">
        <v>2</v>
      </c>
      <c r="CZ144" s="366"/>
      <c r="DA144" s="415"/>
      <c r="DB144" s="411"/>
      <c r="DC144" s="380">
        <v>9</v>
      </c>
      <c r="DD144" s="381"/>
      <c r="DE144" s="398">
        <v>8</v>
      </c>
      <c r="DF144" s="366">
        <v>1</v>
      </c>
      <c r="DG144" s="416"/>
      <c r="DH144" s="411"/>
      <c r="DI144" s="402">
        <v>8</v>
      </c>
      <c r="DJ144" s="366">
        <v>1</v>
      </c>
      <c r="DK144" s="416"/>
      <c r="DL144" s="411"/>
      <c r="DM144" s="424">
        <v>25</v>
      </c>
      <c r="DN144" s="424">
        <v>4</v>
      </c>
      <c r="DO144" s="424">
        <v>1</v>
      </c>
      <c r="DP144" s="425">
        <f t="shared" si="79"/>
        <v>132</v>
      </c>
      <c r="DQ144" s="427">
        <f t="shared" si="80"/>
        <v>0</v>
      </c>
      <c r="DR144" s="425">
        <f t="shared" si="81"/>
        <v>132</v>
      </c>
      <c r="DS144" s="163">
        <f t="shared" si="82"/>
        <v>18</v>
      </c>
      <c r="DT144" s="425">
        <f t="shared" si="83"/>
        <v>33</v>
      </c>
      <c r="DU144" s="427">
        <f t="shared" si="84"/>
        <v>0</v>
      </c>
      <c r="DV144" s="427">
        <f t="shared" si="85"/>
        <v>33</v>
      </c>
      <c r="DW144" s="427">
        <f t="shared" si="86"/>
        <v>38</v>
      </c>
      <c r="DX144" s="427">
        <f t="shared" si="87"/>
        <v>0</v>
      </c>
      <c r="DY144" s="427">
        <f t="shared" si="88"/>
        <v>0</v>
      </c>
      <c r="DZ144" s="427">
        <f t="shared" si="89"/>
        <v>0</v>
      </c>
      <c r="EA144" s="428">
        <f t="shared" si="90"/>
        <v>19</v>
      </c>
      <c r="EB144" s="429">
        <f t="shared" si="91"/>
        <v>33</v>
      </c>
      <c r="EC144" s="429">
        <f t="shared" si="92"/>
        <v>0</v>
      </c>
      <c r="ED144" s="429">
        <f t="shared" si="93"/>
        <v>38</v>
      </c>
      <c r="EE144" s="429">
        <f t="shared" si="94"/>
        <v>0</v>
      </c>
      <c r="EF144" s="429">
        <f t="shared" si="95"/>
        <v>0</v>
      </c>
      <c r="EG144" s="429">
        <f t="shared" si="96"/>
        <v>0</v>
      </c>
      <c r="EH144" s="441"/>
      <c r="EJ144" s="443">
        <v>146</v>
      </c>
      <c r="EK144" s="451" t="s">
        <v>347</v>
      </c>
      <c r="EL144" s="449" t="s">
        <v>223</v>
      </c>
      <c r="EM144" s="450">
        <v>325000</v>
      </c>
      <c r="EN144" s="447">
        <f t="shared" si="97"/>
        <v>12500</v>
      </c>
      <c r="EO144" s="453">
        <v>0</v>
      </c>
      <c r="EP144" s="454">
        <v>0</v>
      </c>
      <c r="EQ144" s="455">
        <v>0</v>
      </c>
      <c r="ER144" s="455">
        <v>0</v>
      </c>
      <c r="ES144" s="456">
        <f t="shared" si="98"/>
        <v>12500</v>
      </c>
      <c r="ET144" s="456">
        <f t="shared" si="99"/>
        <v>19</v>
      </c>
      <c r="EU144" s="456">
        <f t="shared" si="100"/>
        <v>33</v>
      </c>
      <c r="EV144" s="456">
        <f t="shared" si="101"/>
        <v>0</v>
      </c>
      <c r="EW144" s="456">
        <f t="shared" si="102"/>
        <v>38</v>
      </c>
      <c r="EX144" s="456">
        <f t="shared" si="103"/>
        <v>0</v>
      </c>
      <c r="EY144" s="460">
        <f t="shared" si="104"/>
        <v>0</v>
      </c>
      <c r="EZ144" s="460">
        <f t="shared" si="105"/>
        <v>0</v>
      </c>
      <c r="FA144" s="447">
        <f t="shared" si="106"/>
        <v>209182.76</v>
      </c>
      <c r="FB144" s="447">
        <v>0</v>
      </c>
      <c r="FC144" s="447">
        <f t="shared" si="107"/>
        <v>446682.76</v>
      </c>
      <c r="FD144" s="447">
        <f t="shared" si="108"/>
        <v>402014.48</v>
      </c>
      <c r="FE144" s="447">
        <f t="shared" si="109"/>
        <v>10561.158399999998</v>
      </c>
      <c r="FF144" s="447">
        <f t="shared" si="110"/>
        <v>44668.28</v>
      </c>
      <c r="FG144" s="463">
        <v>100000</v>
      </c>
      <c r="FH144" s="447">
        <f t="shared" si="111"/>
        <v>155229.44</v>
      </c>
      <c r="FI144" s="447">
        <v>0</v>
      </c>
      <c r="FJ144" s="447">
        <f t="shared" si="112"/>
        <v>291453.32</v>
      </c>
      <c r="FK144" s="464"/>
      <c r="FL144" s="447">
        <f t="shared" si="113"/>
        <v>17867.310000000001</v>
      </c>
      <c r="FM144" s="447">
        <f t="shared" si="114"/>
        <v>2233.41</v>
      </c>
      <c r="FN144" s="447">
        <f t="shared" si="115"/>
        <v>44668.28</v>
      </c>
      <c r="FO144" s="447">
        <f t="shared" si="116"/>
        <v>64769</v>
      </c>
      <c r="FP144" s="178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</row>
    <row r="145" spans="1:463" ht="22.5" customHeight="1">
      <c r="A145" s="360">
        <v>137</v>
      </c>
      <c r="B145" s="361">
        <v>7</v>
      </c>
      <c r="C145" s="362" t="s">
        <v>348</v>
      </c>
      <c r="D145" s="363" t="s">
        <v>194</v>
      </c>
      <c r="E145" s="225" t="s">
        <v>190</v>
      </c>
      <c r="F145" s="367">
        <v>325000</v>
      </c>
      <c r="G145" s="365">
        <v>8</v>
      </c>
      <c r="H145" s="366">
        <v>2</v>
      </c>
      <c r="I145" s="373"/>
      <c r="J145" s="374"/>
      <c r="K145" s="375">
        <v>8</v>
      </c>
      <c r="L145" s="366"/>
      <c r="M145" s="373"/>
      <c r="N145" s="374"/>
      <c r="O145" s="375">
        <v>8</v>
      </c>
      <c r="P145" s="366"/>
      <c r="Q145" s="373"/>
      <c r="R145" s="374"/>
      <c r="S145" s="375">
        <v>8</v>
      </c>
      <c r="T145" s="366"/>
      <c r="U145" s="373"/>
      <c r="V145" s="374"/>
      <c r="W145" s="375">
        <v>8</v>
      </c>
      <c r="X145" s="366">
        <v>1</v>
      </c>
      <c r="Y145" s="373"/>
      <c r="Z145" s="374"/>
      <c r="AA145" s="375">
        <v>5</v>
      </c>
      <c r="AB145" s="366">
        <v>5</v>
      </c>
      <c r="AC145" s="373"/>
      <c r="AD145" s="382"/>
      <c r="AE145" s="380">
        <v>10</v>
      </c>
      <c r="AF145" s="381"/>
      <c r="AG145" s="365">
        <v>8</v>
      </c>
      <c r="AH145" s="366">
        <v>1</v>
      </c>
      <c r="AI145" s="373"/>
      <c r="AJ145" s="374"/>
      <c r="AK145" s="375">
        <v>8</v>
      </c>
      <c r="AL145" s="366">
        <v>2</v>
      </c>
      <c r="AM145" s="373"/>
      <c r="AN145" s="374"/>
      <c r="AO145" s="375">
        <v>8</v>
      </c>
      <c r="AP145" s="366">
        <v>3</v>
      </c>
      <c r="AQ145" s="373"/>
      <c r="AR145" s="374"/>
      <c r="AS145" s="375">
        <v>8</v>
      </c>
      <c r="AT145" s="366">
        <v>3</v>
      </c>
      <c r="AU145" s="373"/>
      <c r="AV145" s="374"/>
      <c r="AW145" s="375">
        <v>8</v>
      </c>
      <c r="AX145" s="366"/>
      <c r="AY145" s="373"/>
      <c r="AZ145" s="374"/>
      <c r="BA145" s="375"/>
      <c r="BB145" s="366"/>
      <c r="BC145" s="373"/>
      <c r="BD145" s="382"/>
      <c r="BE145" s="380"/>
      <c r="BF145" s="381"/>
      <c r="BG145" s="365">
        <v>8</v>
      </c>
      <c r="BH145" s="366"/>
      <c r="BI145" s="373"/>
      <c r="BJ145" s="374"/>
      <c r="BK145" s="375">
        <v>8</v>
      </c>
      <c r="BL145" s="366"/>
      <c r="BM145" s="373"/>
      <c r="BN145" s="374"/>
      <c r="BO145" s="375">
        <v>8</v>
      </c>
      <c r="BP145" s="366"/>
      <c r="BQ145" s="373"/>
      <c r="BR145" s="374"/>
      <c r="BS145" s="375">
        <v>8</v>
      </c>
      <c r="BT145" s="366"/>
      <c r="BU145" s="373"/>
      <c r="BV145" s="374"/>
      <c r="BW145" s="388">
        <v>8</v>
      </c>
      <c r="BX145" s="389"/>
      <c r="BY145" s="375">
        <v>5</v>
      </c>
      <c r="BZ145" s="366">
        <v>4</v>
      </c>
      <c r="CA145" s="373"/>
      <c r="CB145" s="382"/>
      <c r="CC145" s="380">
        <v>9</v>
      </c>
      <c r="CD145" s="381"/>
      <c r="CE145" s="398">
        <v>8</v>
      </c>
      <c r="CF145" s="366"/>
      <c r="CG145" s="373"/>
      <c r="CH145" s="399"/>
      <c r="CI145" s="365">
        <v>8</v>
      </c>
      <c r="CJ145" s="366"/>
      <c r="CK145" s="373"/>
      <c r="CL145" s="374"/>
      <c r="CM145" s="375">
        <v>8</v>
      </c>
      <c r="CN145" s="366">
        <v>1</v>
      </c>
      <c r="CO145" s="373"/>
      <c r="CP145" s="382"/>
      <c r="CQ145" s="402"/>
      <c r="CR145" s="366"/>
      <c r="CS145" s="408"/>
      <c r="CT145" s="409"/>
      <c r="CU145" s="402">
        <v>8</v>
      </c>
      <c r="CV145" s="366">
        <v>1</v>
      </c>
      <c r="CW145" s="410"/>
      <c r="CX145" s="411"/>
      <c r="CY145" s="402">
        <v>5</v>
      </c>
      <c r="CZ145" s="366">
        <v>4</v>
      </c>
      <c r="DA145" s="415"/>
      <c r="DB145" s="411"/>
      <c r="DC145" s="380">
        <v>9</v>
      </c>
      <c r="DD145" s="381"/>
      <c r="DE145" s="398">
        <v>8</v>
      </c>
      <c r="DF145" s="366"/>
      <c r="DG145" s="416"/>
      <c r="DH145" s="411"/>
      <c r="DI145" s="402">
        <v>8</v>
      </c>
      <c r="DJ145" s="366">
        <v>1</v>
      </c>
      <c r="DK145" s="416"/>
      <c r="DL145" s="411"/>
      <c r="DM145" s="424">
        <v>25</v>
      </c>
      <c r="DN145" s="424">
        <v>4</v>
      </c>
      <c r="DO145" s="424">
        <v>1</v>
      </c>
      <c r="DP145" s="425">
        <f t="shared" si="79"/>
        <v>175</v>
      </c>
      <c r="DQ145" s="427">
        <f t="shared" si="80"/>
        <v>0</v>
      </c>
      <c r="DR145" s="425">
        <f t="shared" si="81"/>
        <v>175</v>
      </c>
      <c r="DS145" s="163">
        <f t="shared" si="82"/>
        <v>23</v>
      </c>
      <c r="DT145" s="425">
        <f t="shared" si="83"/>
        <v>28</v>
      </c>
      <c r="DU145" s="427">
        <f t="shared" si="84"/>
        <v>0</v>
      </c>
      <c r="DV145" s="427">
        <f t="shared" si="85"/>
        <v>28</v>
      </c>
      <c r="DW145" s="427">
        <f t="shared" si="86"/>
        <v>28</v>
      </c>
      <c r="DX145" s="427">
        <f t="shared" si="87"/>
        <v>0</v>
      </c>
      <c r="DY145" s="427">
        <f t="shared" si="88"/>
        <v>8</v>
      </c>
      <c r="DZ145" s="427">
        <f t="shared" si="89"/>
        <v>0</v>
      </c>
      <c r="EA145" s="428">
        <f t="shared" si="90"/>
        <v>24</v>
      </c>
      <c r="EB145" s="429">
        <f t="shared" si="91"/>
        <v>28</v>
      </c>
      <c r="EC145" s="429">
        <f t="shared" si="92"/>
        <v>0</v>
      </c>
      <c r="ED145" s="429">
        <f t="shared" si="93"/>
        <v>28</v>
      </c>
      <c r="EE145" s="429">
        <f t="shared" si="94"/>
        <v>0</v>
      </c>
      <c r="EF145" s="429">
        <f t="shared" si="95"/>
        <v>8</v>
      </c>
      <c r="EG145" s="429">
        <f t="shared" si="96"/>
        <v>0</v>
      </c>
      <c r="EH145" s="441"/>
      <c r="EJ145" s="443">
        <v>147</v>
      </c>
      <c r="EK145" s="451" t="s">
        <v>348</v>
      </c>
      <c r="EL145" s="449" t="s">
        <v>194</v>
      </c>
      <c r="EM145" s="450">
        <v>325000</v>
      </c>
      <c r="EN145" s="447">
        <f t="shared" si="97"/>
        <v>12500</v>
      </c>
      <c r="EO145" s="453">
        <v>0</v>
      </c>
      <c r="EP145" s="454">
        <v>0</v>
      </c>
      <c r="EQ145" s="455">
        <v>0</v>
      </c>
      <c r="ER145" s="455">
        <v>0</v>
      </c>
      <c r="ES145" s="456">
        <f t="shared" si="98"/>
        <v>12500</v>
      </c>
      <c r="ET145" s="456">
        <f t="shared" si="99"/>
        <v>24</v>
      </c>
      <c r="EU145" s="456">
        <f t="shared" si="100"/>
        <v>28</v>
      </c>
      <c r="EV145" s="456">
        <f t="shared" si="101"/>
        <v>0</v>
      </c>
      <c r="EW145" s="456">
        <f t="shared" si="102"/>
        <v>28</v>
      </c>
      <c r="EX145" s="456">
        <f t="shared" si="103"/>
        <v>0</v>
      </c>
      <c r="EY145" s="460">
        <f t="shared" si="104"/>
        <v>8</v>
      </c>
      <c r="EZ145" s="460">
        <f t="shared" si="105"/>
        <v>0</v>
      </c>
      <c r="FA145" s="447">
        <f t="shared" si="106"/>
        <v>190014.62</v>
      </c>
      <c r="FB145" s="447">
        <v>0</v>
      </c>
      <c r="FC145" s="447">
        <f t="shared" si="107"/>
        <v>490014.62</v>
      </c>
      <c r="FD145" s="447">
        <f t="shared" si="108"/>
        <v>441013.16</v>
      </c>
      <c r="FE145" s="447">
        <f t="shared" si="109"/>
        <v>13681.052799999998</v>
      </c>
      <c r="FF145" s="447">
        <f t="shared" si="110"/>
        <v>49001.46</v>
      </c>
      <c r="FG145" s="463">
        <v>100000</v>
      </c>
      <c r="FH145" s="447">
        <f t="shared" si="111"/>
        <v>162682.51</v>
      </c>
      <c r="FI145" s="447">
        <v>0</v>
      </c>
      <c r="FJ145" s="447">
        <f t="shared" si="112"/>
        <v>327332.11</v>
      </c>
      <c r="FK145" s="464"/>
      <c r="FL145" s="447">
        <f t="shared" si="113"/>
        <v>19600.580000000002</v>
      </c>
      <c r="FM145" s="447">
        <f t="shared" si="114"/>
        <v>2450.0700000000002</v>
      </c>
      <c r="FN145" s="447">
        <f t="shared" si="115"/>
        <v>49001.46</v>
      </c>
      <c r="FO145" s="447">
        <f t="shared" si="116"/>
        <v>71052.11</v>
      </c>
      <c r="FP145" s="178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</row>
    <row r="146" spans="1:463" ht="22.5" customHeight="1">
      <c r="A146" s="360">
        <v>138</v>
      </c>
      <c r="B146" s="361">
        <v>5</v>
      </c>
      <c r="C146" s="362" t="s">
        <v>349</v>
      </c>
      <c r="D146" s="363" t="s">
        <v>235</v>
      </c>
      <c r="E146" s="225" t="s">
        <v>190</v>
      </c>
      <c r="F146" s="367">
        <v>600000</v>
      </c>
      <c r="G146" s="365">
        <v>8</v>
      </c>
      <c r="H146" s="366">
        <v>3</v>
      </c>
      <c r="I146" s="373"/>
      <c r="J146" s="374"/>
      <c r="K146" s="375">
        <v>8</v>
      </c>
      <c r="L146" s="366">
        <v>3</v>
      </c>
      <c r="M146" s="373"/>
      <c r="N146" s="374"/>
      <c r="O146" s="375">
        <v>8</v>
      </c>
      <c r="P146" s="366">
        <v>3</v>
      </c>
      <c r="Q146" s="373"/>
      <c r="R146" s="374"/>
      <c r="S146" s="375">
        <v>8</v>
      </c>
      <c r="T146" s="366">
        <v>2</v>
      </c>
      <c r="U146" s="373"/>
      <c r="V146" s="374"/>
      <c r="W146" s="375">
        <v>8</v>
      </c>
      <c r="X146" s="366">
        <v>2</v>
      </c>
      <c r="Y146" s="373"/>
      <c r="Z146" s="374"/>
      <c r="AA146" s="375">
        <v>5</v>
      </c>
      <c r="AB146" s="366">
        <v>5</v>
      </c>
      <c r="AC146" s="373"/>
      <c r="AD146" s="382"/>
      <c r="AE146" s="380">
        <v>9</v>
      </c>
      <c r="AF146" s="381"/>
      <c r="AG146" s="365">
        <v>8</v>
      </c>
      <c r="AH146" s="366">
        <v>2</v>
      </c>
      <c r="AI146" s="373"/>
      <c r="AJ146" s="374"/>
      <c r="AK146" s="375">
        <v>8</v>
      </c>
      <c r="AL146" s="366">
        <v>3</v>
      </c>
      <c r="AM146" s="373"/>
      <c r="AN146" s="374"/>
      <c r="AO146" s="375">
        <v>8</v>
      </c>
      <c r="AP146" s="366">
        <v>3</v>
      </c>
      <c r="AQ146" s="373"/>
      <c r="AR146" s="374"/>
      <c r="AS146" s="375">
        <v>8</v>
      </c>
      <c r="AT146" s="366">
        <v>3</v>
      </c>
      <c r="AU146" s="373"/>
      <c r="AV146" s="374"/>
      <c r="AW146" s="375">
        <v>8</v>
      </c>
      <c r="AX146" s="366">
        <v>4</v>
      </c>
      <c r="AY146" s="373"/>
      <c r="AZ146" s="374"/>
      <c r="BA146" s="375">
        <v>5</v>
      </c>
      <c r="BB146" s="366">
        <v>7</v>
      </c>
      <c r="BC146" s="373"/>
      <c r="BD146" s="382"/>
      <c r="BE146" s="380">
        <v>12</v>
      </c>
      <c r="BF146" s="381"/>
      <c r="BG146" s="365">
        <v>8</v>
      </c>
      <c r="BH146" s="366">
        <v>3</v>
      </c>
      <c r="BI146" s="373"/>
      <c r="BJ146" s="374"/>
      <c r="BK146" s="375">
        <v>8</v>
      </c>
      <c r="BL146" s="366">
        <v>2</v>
      </c>
      <c r="BM146" s="373"/>
      <c r="BN146" s="374"/>
      <c r="BO146" s="375">
        <v>8</v>
      </c>
      <c r="BP146" s="366">
        <v>3</v>
      </c>
      <c r="BQ146" s="373"/>
      <c r="BR146" s="374"/>
      <c r="BS146" s="375">
        <v>8</v>
      </c>
      <c r="BT146" s="366">
        <v>3</v>
      </c>
      <c r="BU146" s="373"/>
      <c r="BV146" s="374"/>
      <c r="BW146" s="388">
        <v>10</v>
      </c>
      <c r="BX146" s="389"/>
      <c r="BY146" s="375">
        <v>5</v>
      </c>
      <c r="BZ146" s="366">
        <v>4</v>
      </c>
      <c r="CA146" s="373"/>
      <c r="CB146" s="382"/>
      <c r="CC146" s="380">
        <v>9</v>
      </c>
      <c r="CD146" s="381"/>
      <c r="CE146" s="398">
        <v>8</v>
      </c>
      <c r="CF146" s="366">
        <v>2</v>
      </c>
      <c r="CG146" s="373"/>
      <c r="CH146" s="399"/>
      <c r="CI146" s="365">
        <v>8</v>
      </c>
      <c r="CJ146" s="366">
        <v>2</v>
      </c>
      <c r="CK146" s="373"/>
      <c r="CL146" s="374"/>
      <c r="CM146" s="375">
        <v>8</v>
      </c>
      <c r="CN146" s="366">
        <v>2</v>
      </c>
      <c r="CO146" s="373"/>
      <c r="CP146" s="382"/>
      <c r="CQ146" s="402">
        <v>8</v>
      </c>
      <c r="CR146" s="366">
        <v>2</v>
      </c>
      <c r="CS146" s="408"/>
      <c r="CT146" s="409"/>
      <c r="CU146" s="402">
        <v>8</v>
      </c>
      <c r="CV146" s="366">
        <v>2</v>
      </c>
      <c r="CW146" s="410"/>
      <c r="CX146" s="411"/>
      <c r="CY146" s="402">
        <v>5</v>
      </c>
      <c r="CZ146" s="366">
        <v>5</v>
      </c>
      <c r="DA146" s="415"/>
      <c r="DB146" s="411"/>
      <c r="DC146" s="380">
        <v>10</v>
      </c>
      <c r="DD146" s="381"/>
      <c r="DE146" s="398">
        <v>8</v>
      </c>
      <c r="DF146" s="366">
        <v>3</v>
      </c>
      <c r="DG146" s="416"/>
      <c r="DH146" s="411"/>
      <c r="DI146" s="402">
        <v>8</v>
      </c>
      <c r="DJ146" s="366">
        <v>3</v>
      </c>
      <c r="DK146" s="416"/>
      <c r="DL146" s="411"/>
      <c r="DM146" s="424">
        <v>25</v>
      </c>
      <c r="DN146" s="424">
        <v>4</v>
      </c>
      <c r="DO146" s="424">
        <v>1</v>
      </c>
      <c r="DP146" s="425">
        <f t="shared" si="79"/>
        <v>188</v>
      </c>
      <c r="DQ146" s="427">
        <f t="shared" si="80"/>
        <v>0</v>
      </c>
      <c r="DR146" s="425">
        <f t="shared" si="81"/>
        <v>188</v>
      </c>
      <c r="DS146" s="163">
        <f t="shared" si="82"/>
        <v>25</v>
      </c>
      <c r="DT146" s="425">
        <f t="shared" si="83"/>
        <v>76</v>
      </c>
      <c r="DU146" s="427">
        <f t="shared" si="84"/>
        <v>0</v>
      </c>
      <c r="DV146" s="427">
        <f t="shared" si="85"/>
        <v>76</v>
      </c>
      <c r="DW146" s="427">
        <f t="shared" si="86"/>
        <v>40</v>
      </c>
      <c r="DX146" s="427">
        <f t="shared" si="87"/>
        <v>0</v>
      </c>
      <c r="DY146" s="427">
        <f t="shared" si="88"/>
        <v>10</v>
      </c>
      <c r="DZ146" s="427">
        <f t="shared" si="89"/>
        <v>0</v>
      </c>
      <c r="EA146" s="428">
        <f t="shared" si="90"/>
        <v>26</v>
      </c>
      <c r="EB146" s="429">
        <f t="shared" si="91"/>
        <v>76</v>
      </c>
      <c r="EC146" s="429">
        <f t="shared" si="92"/>
        <v>0</v>
      </c>
      <c r="ED146" s="429">
        <f t="shared" si="93"/>
        <v>40</v>
      </c>
      <c r="EE146" s="429">
        <f t="shared" si="94"/>
        <v>0</v>
      </c>
      <c r="EF146" s="429">
        <f t="shared" si="95"/>
        <v>10</v>
      </c>
      <c r="EG146" s="429">
        <f t="shared" si="96"/>
        <v>0</v>
      </c>
      <c r="EH146" s="441"/>
      <c r="EJ146" s="443">
        <v>148</v>
      </c>
      <c r="EK146" s="451" t="s">
        <v>349</v>
      </c>
      <c r="EL146" s="449" t="s">
        <v>235</v>
      </c>
      <c r="EM146" s="450">
        <v>600000</v>
      </c>
      <c r="EN146" s="447">
        <f t="shared" si="97"/>
        <v>23076.92</v>
      </c>
      <c r="EO146" s="453">
        <v>0</v>
      </c>
      <c r="EP146" s="454">
        <v>0</v>
      </c>
      <c r="EQ146" s="455">
        <v>0</v>
      </c>
      <c r="ER146" s="455">
        <v>0</v>
      </c>
      <c r="ES146" s="456">
        <f t="shared" si="98"/>
        <v>23076.92</v>
      </c>
      <c r="ET146" s="456">
        <f t="shared" si="99"/>
        <v>26</v>
      </c>
      <c r="EU146" s="456">
        <f t="shared" si="100"/>
        <v>76</v>
      </c>
      <c r="EV146" s="456">
        <f t="shared" si="101"/>
        <v>0</v>
      </c>
      <c r="EW146" s="456">
        <f t="shared" si="102"/>
        <v>40</v>
      </c>
      <c r="EX146" s="456">
        <f t="shared" si="103"/>
        <v>0</v>
      </c>
      <c r="EY146" s="460">
        <f t="shared" si="104"/>
        <v>10</v>
      </c>
      <c r="EZ146" s="460">
        <f t="shared" si="105"/>
        <v>0</v>
      </c>
      <c r="FA146" s="447">
        <f t="shared" si="106"/>
        <v>658512.18999999994</v>
      </c>
      <c r="FB146" s="447">
        <v>0</v>
      </c>
      <c r="FC146" s="447">
        <f t="shared" si="107"/>
        <v>1258512.1100000001</v>
      </c>
      <c r="FD146" s="447">
        <f t="shared" si="108"/>
        <v>1132660.9000000001</v>
      </c>
      <c r="FE146" s="447">
        <f t="shared" si="109"/>
        <v>167798.27000000005</v>
      </c>
      <c r="FF146" s="447">
        <f t="shared" si="110"/>
        <v>125851.21</v>
      </c>
      <c r="FG146" s="463">
        <v>100000</v>
      </c>
      <c r="FH146" s="447">
        <f t="shared" si="111"/>
        <v>393649.48</v>
      </c>
      <c r="FI146" s="447">
        <v>0</v>
      </c>
      <c r="FJ146" s="447">
        <f t="shared" si="112"/>
        <v>864862.63</v>
      </c>
      <c r="FK146" s="464"/>
      <c r="FL146" s="447">
        <f t="shared" si="113"/>
        <v>50340.480000000003</v>
      </c>
      <c r="FM146" s="447">
        <f t="shared" si="114"/>
        <v>6292.56</v>
      </c>
      <c r="FN146" s="447">
        <f t="shared" si="115"/>
        <v>125851.21</v>
      </c>
      <c r="FO146" s="447">
        <f t="shared" si="116"/>
        <v>182484.25</v>
      </c>
      <c r="FP146" s="178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</row>
    <row r="147" spans="1:463" ht="22.5" customHeight="1">
      <c r="A147" s="360">
        <v>139</v>
      </c>
      <c r="B147" s="361">
        <v>5</v>
      </c>
      <c r="C147" s="362" t="s">
        <v>350</v>
      </c>
      <c r="D147" s="363" t="s">
        <v>235</v>
      </c>
      <c r="E147" s="225" t="s">
        <v>190</v>
      </c>
      <c r="F147" s="367">
        <v>600000</v>
      </c>
      <c r="G147" s="365">
        <v>8</v>
      </c>
      <c r="H147" s="366">
        <v>1</v>
      </c>
      <c r="I147" s="373"/>
      <c r="J147" s="374"/>
      <c r="K147" s="375"/>
      <c r="L147" s="366"/>
      <c r="M147" s="373"/>
      <c r="N147" s="374"/>
      <c r="O147" s="375"/>
      <c r="P147" s="366"/>
      <c r="Q147" s="373"/>
      <c r="R147" s="374"/>
      <c r="S147" s="375"/>
      <c r="T147" s="366"/>
      <c r="U147" s="373"/>
      <c r="V147" s="374"/>
      <c r="W147" s="375"/>
      <c r="X147" s="366"/>
      <c r="Y147" s="373"/>
      <c r="Z147" s="374"/>
      <c r="AA147" s="375"/>
      <c r="AB147" s="366"/>
      <c r="AC147" s="373"/>
      <c r="AD147" s="382"/>
      <c r="AE147" s="380"/>
      <c r="AF147" s="381"/>
      <c r="AG147" s="365"/>
      <c r="AH147" s="366"/>
      <c r="AI147" s="373"/>
      <c r="AJ147" s="374"/>
      <c r="AK147" s="375"/>
      <c r="AL147" s="366"/>
      <c r="AM147" s="373"/>
      <c r="AN147" s="374"/>
      <c r="AO147" s="375">
        <v>8</v>
      </c>
      <c r="AP147" s="366">
        <v>3</v>
      </c>
      <c r="AQ147" s="373"/>
      <c r="AR147" s="374"/>
      <c r="AS147" s="375">
        <v>8</v>
      </c>
      <c r="AT147" s="366">
        <v>3</v>
      </c>
      <c r="AU147" s="373"/>
      <c r="AV147" s="374"/>
      <c r="AW147" s="375">
        <v>8</v>
      </c>
      <c r="AX147" s="366">
        <v>3</v>
      </c>
      <c r="AY147" s="373"/>
      <c r="AZ147" s="374"/>
      <c r="BA147" s="375">
        <v>5</v>
      </c>
      <c r="BB147" s="366">
        <v>5</v>
      </c>
      <c r="BC147" s="373"/>
      <c r="BD147" s="382"/>
      <c r="BE147" s="380">
        <v>10</v>
      </c>
      <c r="BF147" s="381"/>
      <c r="BG147" s="365">
        <v>8</v>
      </c>
      <c r="BH147" s="366">
        <v>2</v>
      </c>
      <c r="BI147" s="373"/>
      <c r="BJ147" s="374"/>
      <c r="BK147" s="375">
        <v>8</v>
      </c>
      <c r="BL147" s="366">
        <v>2</v>
      </c>
      <c r="BM147" s="373"/>
      <c r="BN147" s="374"/>
      <c r="BO147" s="375">
        <v>8</v>
      </c>
      <c r="BP147" s="366">
        <v>1</v>
      </c>
      <c r="BQ147" s="373"/>
      <c r="BR147" s="374"/>
      <c r="BS147" s="375">
        <v>8</v>
      </c>
      <c r="BT147" s="366">
        <v>2</v>
      </c>
      <c r="BU147" s="373"/>
      <c r="BV147" s="374"/>
      <c r="BW147" s="388">
        <v>9</v>
      </c>
      <c r="BX147" s="389"/>
      <c r="BY147" s="375">
        <v>5</v>
      </c>
      <c r="BZ147" s="366">
        <v>6</v>
      </c>
      <c r="CA147" s="373"/>
      <c r="CB147" s="382"/>
      <c r="CC147" s="380">
        <v>10</v>
      </c>
      <c r="CD147" s="381"/>
      <c r="CE147" s="398">
        <v>8</v>
      </c>
      <c r="CF147" s="366">
        <v>2</v>
      </c>
      <c r="CG147" s="373"/>
      <c r="CH147" s="399"/>
      <c r="CI147" s="365">
        <v>8</v>
      </c>
      <c r="CJ147" s="366">
        <v>3</v>
      </c>
      <c r="CK147" s="373"/>
      <c r="CL147" s="374"/>
      <c r="CM147" s="375">
        <v>8</v>
      </c>
      <c r="CN147" s="366">
        <v>1</v>
      </c>
      <c r="CO147" s="373"/>
      <c r="CP147" s="382"/>
      <c r="CQ147" s="402">
        <v>8</v>
      </c>
      <c r="CR147" s="366">
        <v>1</v>
      </c>
      <c r="CS147" s="408"/>
      <c r="CT147" s="409"/>
      <c r="CU147" s="402">
        <v>8</v>
      </c>
      <c r="CV147" s="366">
        <v>1</v>
      </c>
      <c r="CW147" s="410"/>
      <c r="CX147" s="411"/>
      <c r="CY147" s="402">
        <v>5</v>
      </c>
      <c r="CZ147" s="366">
        <v>4</v>
      </c>
      <c r="DA147" s="415"/>
      <c r="DB147" s="411"/>
      <c r="DC147" s="380">
        <v>9</v>
      </c>
      <c r="DD147" s="381"/>
      <c r="DE147" s="398">
        <v>8</v>
      </c>
      <c r="DF147" s="366">
        <v>1</v>
      </c>
      <c r="DG147" s="416"/>
      <c r="DH147" s="411"/>
      <c r="DI147" s="402">
        <v>8</v>
      </c>
      <c r="DJ147" s="366">
        <v>1</v>
      </c>
      <c r="DK147" s="416"/>
      <c r="DL147" s="411"/>
      <c r="DM147" s="424">
        <v>25</v>
      </c>
      <c r="DN147" s="424">
        <v>4</v>
      </c>
      <c r="DO147" s="424">
        <v>1</v>
      </c>
      <c r="DP147" s="425">
        <f t="shared" si="79"/>
        <v>135</v>
      </c>
      <c r="DQ147" s="427">
        <f t="shared" si="80"/>
        <v>0</v>
      </c>
      <c r="DR147" s="425">
        <f t="shared" si="81"/>
        <v>135</v>
      </c>
      <c r="DS147" s="163">
        <f t="shared" si="82"/>
        <v>18</v>
      </c>
      <c r="DT147" s="425">
        <f t="shared" si="83"/>
        <v>42</v>
      </c>
      <c r="DU147" s="427">
        <f t="shared" si="84"/>
        <v>0</v>
      </c>
      <c r="DV147" s="427">
        <f t="shared" si="85"/>
        <v>42</v>
      </c>
      <c r="DW147" s="427">
        <f t="shared" si="86"/>
        <v>29</v>
      </c>
      <c r="DX147" s="427">
        <f t="shared" si="87"/>
        <v>0</v>
      </c>
      <c r="DY147" s="427">
        <f t="shared" si="88"/>
        <v>9</v>
      </c>
      <c r="DZ147" s="427">
        <f t="shared" si="89"/>
        <v>0</v>
      </c>
      <c r="EA147" s="428">
        <f t="shared" si="90"/>
        <v>19</v>
      </c>
      <c r="EB147" s="429">
        <f t="shared" si="91"/>
        <v>42</v>
      </c>
      <c r="EC147" s="429">
        <f t="shared" si="92"/>
        <v>0</v>
      </c>
      <c r="ED147" s="429">
        <f t="shared" si="93"/>
        <v>29</v>
      </c>
      <c r="EE147" s="429">
        <f t="shared" si="94"/>
        <v>0</v>
      </c>
      <c r="EF147" s="429">
        <f t="shared" si="95"/>
        <v>9</v>
      </c>
      <c r="EG147" s="429">
        <f t="shared" si="96"/>
        <v>0</v>
      </c>
      <c r="EH147" s="441"/>
      <c r="EJ147" s="443">
        <v>149</v>
      </c>
      <c r="EK147" s="451" t="s">
        <v>350</v>
      </c>
      <c r="EL147" s="449" t="s">
        <v>235</v>
      </c>
      <c r="EM147" s="450">
        <v>600000</v>
      </c>
      <c r="EN147" s="447">
        <f t="shared" si="97"/>
        <v>23076.92</v>
      </c>
      <c r="EO147" s="453">
        <v>0</v>
      </c>
      <c r="EP147" s="454">
        <v>0</v>
      </c>
      <c r="EQ147" s="455">
        <v>0</v>
      </c>
      <c r="ER147" s="455">
        <v>0</v>
      </c>
      <c r="ES147" s="456">
        <f t="shared" si="98"/>
        <v>23076.92</v>
      </c>
      <c r="ET147" s="456">
        <f t="shared" si="99"/>
        <v>19</v>
      </c>
      <c r="EU147" s="456">
        <f t="shared" si="100"/>
        <v>42</v>
      </c>
      <c r="EV147" s="456">
        <f t="shared" si="101"/>
        <v>0</v>
      </c>
      <c r="EW147" s="456">
        <f t="shared" si="102"/>
        <v>29</v>
      </c>
      <c r="EX147" s="456">
        <f t="shared" si="103"/>
        <v>0</v>
      </c>
      <c r="EY147" s="460">
        <f t="shared" si="104"/>
        <v>9</v>
      </c>
      <c r="EZ147" s="460">
        <f t="shared" si="105"/>
        <v>0</v>
      </c>
      <c r="FA147" s="447">
        <f t="shared" si="106"/>
        <v>427725.21</v>
      </c>
      <c r="FB147" s="447">
        <v>0</v>
      </c>
      <c r="FC147" s="447">
        <f t="shared" si="107"/>
        <v>866186.69</v>
      </c>
      <c r="FD147" s="447">
        <f t="shared" si="108"/>
        <v>779568.0199999999</v>
      </c>
      <c r="FE147" s="447">
        <f t="shared" si="109"/>
        <v>72892.004999999976</v>
      </c>
      <c r="FF147" s="447">
        <f t="shared" si="110"/>
        <v>86618.67</v>
      </c>
      <c r="FG147" s="463">
        <v>100000</v>
      </c>
      <c r="FH147" s="447">
        <f t="shared" si="111"/>
        <v>259510.68</v>
      </c>
      <c r="FI147" s="447">
        <v>0</v>
      </c>
      <c r="FJ147" s="447">
        <f t="shared" si="112"/>
        <v>606676.01</v>
      </c>
      <c r="FK147" s="464"/>
      <c r="FL147" s="447">
        <f t="shared" si="113"/>
        <v>34647.47</v>
      </c>
      <c r="FM147" s="447">
        <f t="shared" si="114"/>
        <v>4330.93</v>
      </c>
      <c r="FN147" s="447">
        <f t="shared" si="115"/>
        <v>86618.67</v>
      </c>
      <c r="FO147" s="447">
        <f t="shared" si="116"/>
        <v>125597.07</v>
      </c>
      <c r="FP147" s="178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</row>
    <row r="148" spans="1:463" ht="22.5" customHeight="1">
      <c r="A148" s="360">
        <v>140</v>
      </c>
      <c r="B148" s="361">
        <v>7</v>
      </c>
      <c r="C148" s="362" t="s">
        <v>351</v>
      </c>
      <c r="D148" s="363" t="s">
        <v>223</v>
      </c>
      <c r="E148" s="225" t="s">
        <v>190</v>
      </c>
      <c r="F148" s="367">
        <v>390000</v>
      </c>
      <c r="G148" s="365">
        <v>8</v>
      </c>
      <c r="H148" s="366">
        <v>2</v>
      </c>
      <c r="I148" s="373"/>
      <c r="J148" s="374"/>
      <c r="K148" s="375">
        <v>8</v>
      </c>
      <c r="L148" s="366"/>
      <c r="M148" s="373"/>
      <c r="N148" s="374"/>
      <c r="O148" s="375">
        <v>8</v>
      </c>
      <c r="P148" s="366"/>
      <c r="Q148" s="373"/>
      <c r="R148" s="374"/>
      <c r="S148" s="375">
        <v>8</v>
      </c>
      <c r="T148" s="366"/>
      <c r="U148" s="373"/>
      <c r="V148" s="374"/>
      <c r="W148" s="375">
        <v>8</v>
      </c>
      <c r="X148" s="366">
        <v>1</v>
      </c>
      <c r="Y148" s="373"/>
      <c r="Z148" s="374"/>
      <c r="AA148" s="375">
        <v>5</v>
      </c>
      <c r="AB148" s="366">
        <v>5</v>
      </c>
      <c r="AC148" s="373"/>
      <c r="AD148" s="382"/>
      <c r="AE148" s="380">
        <v>10</v>
      </c>
      <c r="AF148" s="381"/>
      <c r="AG148" s="365">
        <v>8</v>
      </c>
      <c r="AH148" s="366">
        <v>1</v>
      </c>
      <c r="AI148" s="373"/>
      <c r="AJ148" s="374"/>
      <c r="AK148" s="375">
        <v>8</v>
      </c>
      <c r="AL148" s="366">
        <v>2</v>
      </c>
      <c r="AM148" s="373"/>
      <c r="AN148" s="374"/>
      <c r="AO148" s="375">
        <v>8</v>
      </c>
      <c r="AP148" s="366">
        <v>3</v>
      </c>
      <c r="AQ148" s="373"/>
      <c r="AR148" s="374"/>
      <c r="AS148" s="375">
        <v>8</v>
      </c>
      <c r="AT148" s="366">
        <v>3</v>
      </c>
      <c r="AU148" s="373"/>
      <c r="AV148" s="374"/>
      <c r="AW148" s="375">
        <v>8</v>
      </c>
      <c r="AX148" s="366"/>
      <c r="AY148" s="373"/>
      <c r="AZ148" s="374"/>
      <c r="BA148" s="375">
        <v>5</v>
      </c>
      <c r="BB148" s="366">
        <v>4</v>
      </c>
      <c r="BC148" s="373"/>
      <c r="BD148" s="382"/>
      <c r="BE148" s="380">
        <v>8</v>
      </c>
      <c r="BF148" s="381"/>
      <c r="BG148" s="365">
        <v>8</v>
      </c>
      <c r="BH148" s="366"/>
      <c r="BI148" s="373"/>
      <c r="BJ148" s="374"/>
      <c r="BK148" s="375">
        <v>8</v>
      </c>
      <c r="BL148" s="366"/>
      <c r="BM148" s="373"/>
      <c r="BN148" s="374"/>
      <c r="BO148" s="375">
        <v>8</v>
      </c>
      <c r="BP148" s="366"/>
      <c r="BQ148" s="373"/>
      <c r="BR148" s="374"/>
      <c r="BS148" s="375">
        <v>8</v>
      </c>
      <c r="BT148" s="366"/>
      <c r="BU148" s="373"/>
      <c r="BV148" s="374"/>
      <c r="BW148" s="388">
        <v>8</v>
      </c>
      <c r="BX148" s="389"/>
      <c r="BY148" s="375">
        <v>5</v>
      </c>
      <c r="BZ148" s="366">
        <v>4</v>
      </c>
      <c r="CA148" s="373"/>
      <c r="CB148" s="382"/>
      <c r="CC148" s="380">
        <v>9</v>
      </c>
      <c r="CD148" s="381"/>
      <c r="CE148" s="398">
        <v>8</v>
      </c>
      <c r="CF148" s="366"/>
      <c r="CG148" s="373"/>
      <c r="CH148" s="399"/>
      <c r="CI148" s="365">
        <v>8</v>
      </c>
      <c r="CJ148" s="366"/>
      <c r="CK148" s="373"/>
      <c r="CL148" s="374"/>
      <c r="CM148" s="375">
        <v>8</v>
      </c>
      <c r="CN148" s="366">
        <v>1</v>
      </c>
      <c r="CO148" s="373"/>
      <c r="CP148" s="382"/>
      <c r="CQ148" s="402">
        <v>8</v>
      </c>
      <c r="CR148" s="366">
        <v>1</v>
      </c>
      <c r="CS148" s="408"/>
      <c r="CT148" s="409"/>
      <c r="CU148" s="402">
        <v>8</v>
      </c>
      <c r="CV148" s="366">
        <v>1</v>
      </c>
      <c r="CW148" s="410"/>
      <c r="CX148" s="411"/>
      <c r="CY148" s="402">
        <v>5</v>
      </c>
      <c r="CZ148" s="366">
        <v>4</v>
      </c>
      <c r="DA148" s="415"/>
      <c r="DB148" s="411"/>
      <c r="DC148" s="380">
        <v>9</v>
      </c>
      <c r="DD148" s="381"/>
      <c r="DE148" s="398">
        <v>8</v>
      </c>
      <c r="DF148" s="366"/>
      <c r="DG148" s="416"/>
      <c r="DH148" s="411"/>
      <c r="DI148" s="402">
        <v>8</v>
      </c>
      <c r="DJ148" s="366">
        <v>1</v>
      </c>
      <c r="DK148" s="416"/>
      <c r="DL148" s="411"/>
      <c r="DM148" s="424">
        <v>25</v>
      </c>
      <c r="DN148" s="424">
        <v>4</v>
      </c>
      <c r="DO148" s="424">
        <v>1</v>
      </c>
      <c r="DP148" s="425">
        <f t="shared" si="79"/>
        <v>188</v>
      </c>
      <c r="DQ148" s="427">
        <f t="shared" si="80"/>
        <v>0</v>
      </c>
      <c r="DR148" s="425">
        <f t="shared" si="81"/>
        <v>188</v>
      </c>
      <c r="DS148" s="163">
        <f t="shared" si="82"/>
        <v>25</v>
      </c>
      <c r="DT148" s="425">
        <f t="shared" si="83"/>
        <v>33</v>
      </c>
      <c r="DU148" s="427">
        <f t="shared" si="84"/>
        <v>0</v>
      </c>
      <c r="DV148" s="427">
        <f t="shared" si="85"/>
        <v>33</v>
      </c>
      <c r="DW148" s="427">
        <f t="shared" si="86"/>
        <v>36</v>
      </c>
      <c r="DX148" s="427">
        <f t="shared" si="87"/>
        <v>0</v>
      </c>
      <c r="DY148" s="427">
        <f t="shared" si="88"/>
        <v>8</v>
      </c>
      <c r="DZ148" s="427">
        <f t="shared" si="89"/>
        <v>0</v>
      </c>
      <c r="EA148" s="428">
        <f t="shared" si="90"/>
        <v>26</v>
      </c>
      <c r="EB148" s="429">
        <f t="shared" si="91"/>
        <v>33</v>
      </c>
      <c r="EC148" s="429">
        <f t="shared" si="92"/>
        <v>0</v>
      </c>
      <c r="ED148" s="429">
        <f t="shared" si="93"/>
        <v>36</v>
      </c>
      <c r="EE148" s="429">
        <f t="shared" si="94"/>
        <v>0</v>
      </c>
      <c r="EF148" s="429">
        <f t="shared" si="95"/>
        <v>8</v>
      </c>
      <c r="EG148" s="429">
        <f t="shared" si="96"/>
        <v>0</v>
      </c>
      <c r="EH148" s="441"/>
      <c r="EJ148" s="443">
        <v>150</v>
      </c>
      <c r="EK148" s="451" t="s">
        <v>351</v>
      </c>
      <c r="EL148" s="449" t="s">
        <v>223</v>
      </c>
      <c r="EM148" s="450">
        <v>390000</v>
      </c>
      <c r="EN148" s="447">
        <f t="shared" si="97"/>
        <v>15000</v>
      </c>
      <c r="EO148" s="453">
        <v>0</v>
      </c>
      <c r="EP148" s="454">
        <v>0</v>
      </c>
      <c r="EQ148" s="455">
        <v>0</v>
      </c>
      <c r="ER148" s="455">
        <v>0</v>
      </c>
      <c r="ES148" s="456">
        <f t="shared" si="98"/>
        <v>15000</v>
      </c>
      <c r="ET148" s="456">
        <f t="shared" si="99"/>
        <v>26</v>
      </c>
      <c r="EU148" s="456">
        <f t="shared" si="100"/>
        <v>33</v>
      </c>
      <c r="EV148" s="456">
        <f t="shared" si="101"/>
        <v>0</v>
      </c>
      <c r="EW148" s="456">
        <f t="shared" si="102"/>
        <v>36</v>
      </c>
      <c r="EX148" s="456">
        <f t="shared" si="103"/>
        <v>0</v>
      </c>
      <c r="EY148" s="460">
        <f t="shared" si="104"/>
        <v>8</v>
      </c>
      <c r="EZ148" s="460">
        <f t="shared" si="105"/>
        <v>0</v>
      </c>
      <c r="FA148" s="447">
        <f t="shared" si="106"/>
        <v>275021.15999999997</v>
      </c>
      <c r="FB148" s="447">
        <v>0</v>
      </c>
      <c r="FC148" s="447">
        <f t="shared" si="107"/>
        <v>665021.16</v>
      </c>
      <c r="FD148" s="447">
        <f t="shared" si="108"/>
        <v>598519.04000000004</v>
      </c>
      <c r="FE148" s="447">
        <f t="shared" si="109"/>
        <v>35703.808000000005</v>
      </c>
      <c r="FF148" s="447">
        <f t="shared" si="110"/>
        <v>66502.12</v>
      </c>
      <c r="FG148" s="463">
        <v>100000</v>
      </c>
      <c r="FH148" s="447">
        <f t="shared" si="111"/>
        <v>202205.93</v>
      </c>
      <c r="FI148" s="447">
        <v>0</v>
      </c>
      <c r="FJ148" s="447">
        <f t="shared" si="112"/>
        <v>462815.23</v>
      </c>
      <c r="FK148" s="464"/>
      <c r="FL148" s="447">
        <f t="shared" si="113"/>
        <v>26600.85</v>
      </c>
      <c r="FM148" s="447">
        <f t="shared" si="114"/>
        <v>3325.11</v>
      </c>
      <c r="FN148" s="447">
        <f t="shared" si="115"/>
        <v>66502.12</v>
      </c>
      <c r="FO148" s="447">
        <f t="shared" si="116"/>
        <v>96428.079999999987</v>
      </c>
      <c r="FP148" s="17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</row>
    <row r="149" spans="1:463" ht="22.5" customHeight="1">
      <c r="A149" s="360">
        <v>141</v>
      </c>
      <c r="B149" s="361">
        <v>6</v>
      </c>
      <c r="C149" s="362" t="s">
        <v>352</v>
      </c>
      <c r="D149" s="363" t="s">
        <v>223</v>
      </c>
      <c r="E149" s="225" t="s">
        <v>190</v>
      </c>
      <c r="F149" s="367">
        <v>325000</v>
      </c>
      <c r="G149" s="365">
        <v>8</v>
      </c>
      <c r="H149" s="366">
        <v>1</v>
      </c>
      <c r="I149" s="373"/>
      <c r="J149" s="374"/>
      <c r="K149" s="375"/>
      <c r="L149" s="366"/>
      <c r="M149" s="373"/>
      <c r="N149" s="374"/>
      <c r="O149" s="375">
        <v>8</v>
      </c>
      <c r="P149" s="366">
        <v>1</v>
      </c>
      <c r="Q149" s="373"/>
      <c r="R149" s="374"/>
      <c r="S149" s="375">
        <v>8</v>
      </c>
      <c r="T149" s="366">
        <v>1</v>
      </c>
      <c r="U149" s="373"/>
      <c r="V149" s="374"/>
      <c r="W149" s="375">
        <v>8</v>
      </c>
      <c r="X149" s="366">
        <v>1</v>
      </c>
      <c r="Y149" s="373"/>
      <c r="Z149" s="374"/>
      <c r="AA149" s="375"/>
      <c r="AB149" s="366"/>
      <c r="AC149" s="373"/>
      <c r="AD149" s="382"/>
      <c r="AE149" s="380"/>
      <c r="AF149" s="381"/>
      <c r="AG149" s="365">
        <v>8</v>
      </c>
      <c r="AH149" s="366">
        <v>1</v>
      </c>
      <c r="AI149" s="373"/>
      <c r="AJ149" s="374"/>
      <c r="AK149" s="375">
        <v>8</v>
      </c>
      <c r="AL149" s="366">
        <v>3</v>
      </c>
      <c r="AM149" s="373"/>
      <c r="AN149" s="374"/>
      <c r="AO149" s="375">
        <v>8</v>
      </c>
      <c r="AP149" s="366">
        <v>1</v>
      </c>
      <c r="AQ149" s="373"/>
      <c r="AR149" s="374"/>
      <c r="AS149" s="375">
        <v>8</v>
      </c>
      <c r="AT149" s="366"/>
      <c r="AU149" s="373"/>
      <c r="AV149" s="374"/>
      <c r="AW149" s="375">
        <v>8</v>
      </c>
      <c r="AX149" s="366">
        <v>1</v>
      </c>
      <c r="AY149" s="373"/>
      <c r="AZ149" s="374"/>
      <c r="BA149" s="375">
        <v>5</v>
      </c>
      <c r="BB149" s="366">
        <v>3</v>
      </c>
      <c r="BC149" s="373"/>
      <c r="BD149" s="382"/>
      <c r="BE149" s="380">
        <v>10</v>
      </c>
      <c r="BF149" s="381"/>
      <c r="BG149" s="365">
        <v>8</v>
      </c>
      <c r="BH149" s="366"/>
      <c r="BI149" s="373"/>
      <c r="BJ149" s="374"/>
      <c r="BK149" s="375"/>
      <c r="BL149" s="366"/>
      <c r="BM149" s="373"/>
      <c r="BN149" s="374"/>
      <c r="BO149" s="375">
        <v>8</v>
      </c>
      <c r="BP149" s="366">
        <v>1</v>
      </c>
      <c r="BQ149" s="373"/>
      <c r="BR149" s="374"/>
      <c r="BS149" s="375">
        <v>8</v>
      </c>
      <c r="BT149" s="366">
        <v>1</v>
      </c>
      <c r="BU149" s="373"/>
      <c r="BV149" s="374"/>
      <c r="BW149" s="388">
        <v>9</v>
      </c>
      <c r="BX149" s="389"/>
      <c r="BY149" s="375">
        <v>5</v>
      </c>
      <c r="BZ149" s="366">
        <v>4</v>
      </c>
      <c r="CA149" s="373"/>
      <c r="CB149" s="382"/>
      <c r="CC149" s="380">
        <v>9</v>
      </c>
      <c r="CD149" s="381"/>
      <c r="CE149" s="398">
        <v>8</v>
      </c>
      <c r="CF149" s="366">
        <v>2</v>
      </c>
      <c r="CG149" s="373"/>
      <c r="CH149" s="399"/>
      <c r="CI149" s="365">
        <v>8</v>
      </c>
      <c r="CJ149" s="366">
        <v>1</v>
      </c>
      <c r="CK149" s="373"/>
      <c r="CL149" s="374"/>
      <c r="CM149" s="375">
        <v>8</v>
      </c>
      <c r="CN149" s="366">
        <v>1</v>
      </c>
      <c r="CO149" s="373"/>
      <c r="CP149" s="382"/>
      <c r="CQ149" s="402">
        <v>8</v>
      </c>
      <c r="CR149" s="366">
        <v>1</v>
      </c>
      <c r="CS149" s="408"/>
      <c r="CT149" s="409"/>
      <c r="CU149" s="402">
        <v>8</v>
      </c>
      <c r="CV149" s="366">
        <v>3</v>
      </c>
      <c r="CW149" s="410"/>
      <c r="CX149" s="411"/>
      <c r="CY149" s="402">
        <v>5</v>
      </c>
      <c r="CZ149" s="366">
        <v>4</v>
      </c>
      <c r="DA149" s="415"/>
      <c r="DB149" s="411"/>
      <c r="DC149" s="380">
        <v>10</v>
      </c>
      <c r="DD149" s="381"/>
      <c r="DE149" s="398"/>
      <c r="DF149" s="366"/>
      <c r="DG149" s="416"/>
      <c r="DH149" s="411"/>
      <c r="DI149" s="402"/>
      <c r="DJ149" s="366"/>
      <c r="DK149" s="416"/>
      <c r="DL149" s="411"/>
      <c r="DM149" s="424">
        <v>25</v>
      </c>
      <c r="DN149" s="424">
        <v>4</v>
      </c>
      <c r="DO149" s="424">
        <v>1</v>
      </c>
      <c r="DP149" s="425">
        <f t="shared" si="79"/>
        <v>151</v>
      </c>
      <c r="DQ149" s="427">
        <f t="shared" si="80"/>
        <v>0</v>
      </c>
      <c r="DR149" s="425">
        <f t="shared" si="81"/>
        <v>151</v>
      </c>
      <c r="DS149" s="163">
        <f t="shared" si="82"/>
        <v>20</v>
      </c>
      <c r="DT149" s="425">
        <f t="shared" si="83"/>
        <v>31</v>
      </c>
      <c r="DU149" s="427">
        <f t="shared" si="84"/>
        <v>0</v>
      </c>
      <c r="DV149" s="427">
        <f t="shared" si="85"/>
        <v>31</v>
      </c>
      <c r="DW149" s="427">
        <f t="shared" si="86"/>
        <v>29</v>
      </c>
      <c r="DX149" s="427">
        <f t="shared" si="87"/>
        <v>0</v>
      </c>
      <c r="DY149" s="427">
        <f t="shared" si="88"/>
        <v>9</v>
      </c>
      <c r="DZ149" s="427">
        <f t="shared" si="89"/>
        <v>0</v>
      </c>
      <c r="EA149" s="428">
        <f t="shared" si="90"/>
        <v>21</v>
      </c>
      <c r="EB149" s="429">
        <f t="shared" si="91"/>
        <v>31</v>
      </c>
      <c r="EC149" s="429">
        <f t="shared" si="92"/>
        <v>0</v>
      </c>
      <c r="ED149" s="429">
        <f t="shared" si="93"/>
        <v>29</v>
      </c>
      <c r="EE149" s="429">
        <f t="shared" si="94"/>
        <v>0</v>
      </c>
      <c r="EF149" s="429">
        <f t="shared" si="95"/>
        <v>9</v>
      </c>
      <c r="EG149" s="429">
        <f t="shared" si="96"/>
        <v>0</v>
      </c>
      <c r="EH149" s="441"/>
      <c r="EJ149" s="443">
        <v>151</v>
      </c>
      <c r="EK149" s="451" t="s">
        <v>352</v>
      </c>
      <c r="EL149" s="449" t="s">
        <v>223</v>
      </c>
      <c r="EM149" s="450">
        <v>325000</v>
      </c>
      <c r="EN149" s="447">
        <f t="shared" si="97"/>
        <v>12500</v>
      </c>
      <c r="EO149" s="453">
        <v>0</v>
      </c>
      <c r="EP149" s="454">
        <v>0</v>
      </c>
      <c r="EQ149" s="455">
        <v>0</v>
      </c>
      <c r="ER149" s="455">
        <v>0</v>
      </c>
      <c r="ES149" s="456">
        <f t="shared" si="98"/>
        <v>12500</v>
      </c>
      <c r="ET149" s="456">
        <f t="shared" si="99"/>
        <v>21</v>
      </c>
      <c r="EU149" s="456">
        <f t="shared" si="100"/>
        <v>31</v>
      </c>
      <c r="EV149" s="456">
        <f t="shared" si="101"/>
        <v>0</v>
      </c>
      <c r="EW149" s="456">
        <f t="shared" si="102"/>
        <v>29</v>
      </c>
      <c r="EX149" s="456">
        <f t="shared" si="103"/>
        <v>0</v>
      </c>
      <c r="EY149" s="460">
        <f t="shared" si="104"/>
        <v>9</v>
      </c>
      <c r="EZ149" s="460">
        <f t="shared" si="105"/>
        <v>0</v>
      </c>
      <c r="FA149" s="447">
        <f t="shared" si="106"/>
        <v>204182.37</v>
      </c>
      <c r="FB149" s="447">
        <v>0</v>
      </c>
      <c r="FC149" s="447">
        <f t="shared" si="107"/>
        <v>466682.37</v>
      </c>
      <c r="FD149" s="447">
        <f t="shared" si="108"/>
        <v>420014.13</v>
      </c>
      <c r="FE149" s="447">
        <f t="shared" si="109"/>
        <v>12001.1304</v>
      </c>
      <c r="FF149" s="447">
        <f t="shared" si="110"/>
        <v>46668.24</v>
      </c>
      <c r="FG149" s="463">
        <v>100000</v>
      </c>
      <c r="FH149" s="447">
        <f t="shared" si="111"/>
        <v>158669.37</v>
      </c>
      <c r="FI149" s="447">
        <v>0</v>
      </c>
      <c r="FJ149" s="447">
        <f t="shared" si="112"/>
        <v>308013</v>
      </c>
      <c r="FK149" s="464"/>
      <c r="FL149" s="447">
        <f t="shared" si="113"/>
        <v>18667.29</v>
      </c>
      <c r="FM149" s="447">
        <f t="shared" si="114"/>
        <v>2333.41</v>
      </c>
      <c r="FN149" s="447">
        <f t="shared" si="115"/>
        <v>46668.24</v>
      </c>
      <c r="FO149" s="447">
        <f t="shared" si="116"/>
        <v>67668.94</v>
      </c>
      <c r="FP149" s="178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</row>
    <row r="150" spans="1:463" ht="22.5" customHeight="1">
      <c r="A150" s="360">
        <v>142</v>
      </c>
      <c r="B150" s="361">
        <v>7</v>
      </c>
      <c r="C150" s="362" t="s">
        <v>353</v>
      </c>
      <c r="D150" s="363" t="s">
        <v>223</v>
      </c>
      <c r="E150" s="225" t="s">
        <v>190</v>
      </c>
      <c r="F150" s="367">
        <v>325000</v>
      </c>
      <c r="G150" s="365">
        <v>8</v>
      </c>
      <c r="H150" s="366"/>
      <c r="I150" s="373"/>
      <c r="J150" s="374"/>
      <c r="K150" s="375"/>
      <c r="L150" s="366"/>
      <c r="M150" s="373"/>
      <c r="N150" s="374"/>
      <c r="O150" s="375">
        <v>8</v>
      </c>
      <c r="P150" s="366">
        <v>4</v>
      </c>
      <c r="Q150" s="373"/>
      <c r="R150" s="374"/>
      <c r="S150" s="375">
        <v>8</v>
      </c>
      <c r="T150" s="366">
        <v>4</v>
      </c>
      <c r="U150" s="373"/>
      <c r="V150" s="374"/>
      <c r="W150" s="375">
        <v>8</v>
      </c>
      <c r="X150" s="366">
        <v>3</v>
      </c>
      <c r="Y150" s="373"/>
      <c r="Z150" s="374"/>
      <c r="AA150" s="375"/>
      <c r="AB150" s="366"/>
      <c r="AC150" s="373"/>
      <c r="AD150" s="382"/>
      <c r="AE150" s="380">
        <v>9</v>
      </c>
      <c r="AF150" s="381"/>
      <c r="AG150" s="365">
        <v>8</v>
      </c>
      <c r="AH150" s="366">
        <v>4</v>
      </c>
      <c r="AI150" s="373"/>
      <c r="AJ150" s="374"/>
      <c r="AK150" s="375">
        <v>8</v>
      </c>
      <c r="AL150" s="366">
        <v>4</v>
      </c>
      <c r="AM150" s="373"/>
      <c r="AN150" s="374"/>
      <c r="AO150" s="375"/>
      <c r="AP150" s="366"/>
      <c r="AQ150" s="373"/>
      <c r="AR150" s="374"/>
      <c r="AS150" s="375">
        <v>8</v>
      </c>
      <c r="AT150" s="366"/>
      <c r="AU150" s="373"/>
      <c r="AV150" s="374"/>
      <c r="AW150" s="375">
        <v>8</v>
      </c>
      <c r="AX150" s="366"/>
      <c r="AY150" s="373"/>
      <c r="AZ150" s="374"/>
      <c r="BA150" s="375"/>
      <c r="BB150" s="366"/>
      <c r="BC150" s="373"/>
      <c r="BD150" s="382"/>
      <c r="BE150" s="380">
        <v>8</v>
      </c>
      <c r="BF150" s="381"/>
      <c r="BG150" s="365">
        <v>8</v>
      </c>
      <c r="BH150" s="366">
        <v>3</v>
      </c>
      <c r="BI150" s="373"/>
      <c r="BJ150" s="374"/>
      <c r="BK150" s="375">
        <v>8</v>
      </c>
      <c r="BL150" s="366"/>
      <c r="BM150" s="373"/>
      <c r="BN150" s="374"/>
      <c r="BO150" s="375"/>
      <c r="BP150" s="366"/>
      <c r="BQ150" s="373"/>
      <c r="BR150" s="374"/>
      <c r="BS150" s="375"/>
      <c r="BT150" s="366"/>
      <c r="BU150" s="373"/>
      <c r="BV150" s="374"/>
      <c r="BW150" s="388">
        <v>9</v>
      </c>
      <c r="BX150" s="389"/>
      <c r="BY150" s="375">
        <v>5</v>
      </c>
      <c r="BZ150" s="366">
        <v>4</v>
      </c>
      <c r="CA150" s="373"/>
      <c r="CB150" s="382"/>
      <c r="CC150" s="380">
        <v>9</v>
      </c>
      <c r="CD150" s="381"/>
      <c r="CE150" s="398">
        <v>8</v>
      </c>
      <c r="CF150" s="366"/>
      <c r="CG150" s="373"/>
      <c r="CH150" s="399"/>
      <c r="CI150" s="365">
        <v>8</v>
      </c>
      <c r="CJ150" s="366">
        <v>4</v>
      </c>
      <c r="CK150" s="373"/>
      <c r="CL150" s="374"/>
      <c r="CM150" s="375">
        <v>8</v>
      </c>
      <c r="CN150" s="366"/>
      <c r="CO150" s="373"/>
      <c r="CP150" s="382"/>
      <c r="CQ150" s="402"/>
      <c r="CR150" s="366"/>
      <c r="CS150" s="408"/>
      <c r="CT150" s="409"/>
      <c r="CU150" s="402">
        <v>8</v>
      </c>
      <c r="CV150" s="366">
        <v>1</v>
      </c>
      <c r="CW150" s="410"/>
      <c r="CX150" s="411"/>
      <c r="CY150" s="402">
        <v>5</v>
      </c>
      <c r="CZ150" s="366">
        <v>7</v>
      </c>
      <c r="DA150" s="415"/>
      <c r="DB150" s="411"/>
      <c r="DC150" s="380">
        <v>8</v>
      </c>
      <c r="DD150" s="381"/>
      <c r="DE150" s="398">
        <v>8</v>
      </c>
      <c r="DF150" s="366"/>
      <c r="DG150" s="416"/>
      <c r="DH150" s="411"/>
      <c r="DI150" s="402"/>
      <c r="DJ150" s="366"/>
      <c r="DK150" s="416"/>
      <c r="DL150" s="411"/>
      <c r="DM150" s="424">
        <v>25</v>
      </c>
      <c r="DN150" s="424">
        <v>4</v>
      </c>
      <c r="DO150" s="424">
        <v>1</v>
      </c>
      <c r="DP150" s="425">
        <f t="shared" si="79"/>
        <v>130</v>
      </c>
      <c r="DQ150" s="427">
        <f t="shared" si="80"/>
        <v>0</v>
      </c>
      <c r="DR150" s="425">
        <f t="shared" si="81"/>
        <v>130</v>
      </c>
      <c r="DS150" s="163">
        <f t="shared" si="82"/>
        <v>17</v>
      </c>
      <c r="DT150" s="425">
        <f t="shared" si="83"/>
        <v>38</v>
      </c>
      <c r="DU150" s="427">
        <f t="shared" si="84"/>
        <v>0</v>
      </c>
      <c r="DV150" s="427">
        <f t="shared" si="85"/>
        <v>38</v>
      </c>
      <c r="DW150" s="427">
        <f t="shared" si="86"/>
        <v>34</v>
      </c>
      <c r="DX150" s="427">
        <f t="shared" si="87"/>
        <v>0</v>
      </c>
      <c r="DY150" s="427">
        <f t="shared" si="88"/>
        <v>9</v>
      </c>
      <c r="DZ150" s="427">
        <f t="shared" si="89"/>
        <v>0</v>
      </c>
      <c r="EA150" s="428">
        <f t="shared" si="90"/>
        <v>18</v>
      </c>
      <c r="EB150" s="429">
        <f t="shared" si="91"/>
        <v>38</v>
      </c>
      <c r="EC150" s="429">
        <f t="shared" si="92"/>
        <v>0</v>
      </c>
      <c r="ED150" s="429">
        <f t="shared" si="93"/>
        <v>34</v>
      </c>
      <c r="EE150" s="429">
        <f t="shared" si="94"/>
        <v>0</v>
      </c>
      <c r="EF150" s="429">
        <f t="shared" si="95"/>
        <v>9</v>
      </c>
      <c r="EG150" s="429">
        <f t="shared" si="96"/>
        <v>0</v>
      </c>
      <c r="EH150" s="441"/>
      <c r="EJ150" s="443">
        <v>152</v>
      </c>
      <c r="EK150" s="451" t="s">
        <v>353</v>
      </c>
      <c r="EL150" s="449" t="s">
        <v>223</v>
      </c>
      <c r="EM150" s="450">
        <v>325000</v>
      </c>
      <c r="EN150" s="447">
        <f t="shared" si="97"/>
        <v>12500</v>
      </c>
      <c r="EO150" s="453">
        <v>0</v>
      </c>
      <c r="EP150" s="454">
        <v>0</v>
      </c>
      <c r="EQ150" s="455">
        <v>0</v>
      </c>
      <c r="ER150" s="455">
        <v>0</v>
      </c>
      <c r="ES150" s="456">
        <f t="shared" si="98"/>
        <v>12500</v>
      </c>
      <c r="ET150" s="456">
        <f t="shared" si="99"/>
        <v>18</v>
      </c>
      <c r="EU150" s="456">
        <f t="shared" si="100"/>
        <v>38</v>
      </c>
      <c r="EV150" s="456">
        <f t="shared" si="101"/>
        <v>0</v>
      </c>
      <c r="EW150" s="456">
        <f t="shared" si="102"/>
        <v>34</v>
      </c>
      <c r="EX150" s="456">
        <f t="shared" si="103"/>
        <v>0</v>
      </c>
      <c r="EY150" s="460">
        <f t="shared" si="104"/>
        <v>9</v>
      </c>
      <c r="EZ150" s="460">
        <f t="shared" si="105"/>
        <v>0</v>
      </c>
      <c r="FA150" s="447">
        <f t="shared" si="106"/>
        <v>238351.67</v>
      </c>
      <c r="FB150" s="447">
        <v>0</v>
      </c>
      <c r="FC150" s="447">
        <f t="shared" si="107"/>
        <v>463351.67</v>
      </c>
      <c r="FD150" s="447">
        <f t="shared" si="108"/>
        <v>417016.5</v>
      </c>
      <c r="FE150" s="447">
        <f t="shared" si="109"/>
        <v>11761.32</v>
      </c>
      <c r="FF150" s="447">
        <f t="shared" si="110"/>
        <v>46335.17</v>
      </c>
      <c r="FG150" s="463">
        <v>0</v>
      </c>
      <c r="FH150" s="447">
        <f t="shared" si="111"/>
        <v>58096.49</v>
      </c>
      <c r="FI150" s="447">
        <v>0</v>
      </c>
      <c r="FJ150" s="447">
        <f t="shared" si="112"/>
        <v>405255.18</v>
      </c>
      <c r="FK150" s="464"/>
      <c r="FL150" s="447">
        <f t="shared" si="113"/>
        <v>18534.07</v>
      </c>
      <c r="FM150" s="447">
        <f t="shared" si="114"/>
        <v>2316.7600000000002</v>
      </c>
      <c r="FN150" s="447">
        <f t="shared" si="115"/>
        <v>46335.17</v>
      </c>
      <c r="FO150" s="447">
        <f t="shared" si="116"/>
        <v>67186</v>
      </c>
      <c r="FP150" s="178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</row>
    <row r="151" spans="1:463" ht="22.5" customHeight="1">
      <c r="A151" s="360">
        <v>143</v>
      </c>
      <c r="B151" s="361">
        <v>4</v>
      </c>
      <c r="C151" s="362" t="s">
        <v>354</v>
      </c>
      <c r="D151" s="363" t="s">
        <v>235</v>
      </c>
      <c r="E151" s="225" t="s">
        <v>190</v>
      </c>
      <c r="F151" s="367">
        <v>600000</v>
      </c>
      <c r="G151" s="365">
        <v>8</v>
      </c>
      <c r="H151" s="366">
        <v>4</v>
      </c>
      <c r="I151" s="373"/>
      <c r="J151" s="374"/>
      <c r="K151" s="375">
        <v>8</v>
      </c>
      <c r="L151" s="366">
        <v>2</v>
      </c>
      <c r="M151" s="373"/>
      <c r="N151" s="374"/>
      <c r="O151" s="375">
        <v>8</v>
      </c>
      <c r="P151" s="366">
        <v>4</v>
      </c>
      <c r="Q151" s="373"/>
      <c r="R151" s="374"/>
      <c r="S151" s="375">
        <v>8</v>
      </c>
      <c r="T151" s="366">
        <v>4</v>
      </c>
      <c r="U151" s="373"/>
      <c r="V151" s="374"/>
      <c r="W151" s="375">
        <v>8</v>
      </c>
      <c r="X151" s="366">
        <v>3</v>
      </c>
      <c r="Y151" s="373"/>
      <c r="Z151" s="374"/>
      <c r="AA151" s="375">
        <v>5</v>
      </c>
      <c r="AB151" s="366">
        <v>6</v>
      </c>
      <c r="AC151" s="373"/>
      <c r="AD151" s="382"/>
      <c r="AE151" s="380">
        <v>10</v>
      </c>
      <c r="AF151" s="381"/>
      <c r="AG151" s="365">
        <v>8</v>
      </c>
      <c r="AH151" s="366">
        <v>4</v>
      </c>
      <c r="AI151" s="373"/>
      <c r="AJ151" s="374"/>
      <c r="AK151" s="375">
        <v>8</v>
      </c>
      <c r="AL151" s="366">
        <v>2</v>
      </c>
      <c r="AM151" s="373"/>
      <c r="AN151" s="374"/>
      <c r="AO151" s="375">
        <v>8</v>
      </c>
      <c r="AP151" s="366">
        <v>1</v>
      </c>
      <c r="AQ151" s="373"/>
      <c r="AR151" s="374"/>
      <c r="AS151" s="375">
        <v>8</v>
      </c>
      <c r="AT151" s="366">
        <v>1</v>
      </c>
      <c r="AU151" s="373"/>
      <c r="AV151" s="374"/>
      <c r="AW151" s="375">
        <v>8</v>
      </c>
      <c r="AX151" s="366">
        <v>4</v>
      </c>
      <c r="AY151" s="373"/>
      <c r="AZ151" s="374"/>
      <c r="BA151" s="375">
        <v>5</v>
      </c>
      <c r="BB151" s="366">
        <v>5</v>
      </c>
      <c r="BC151" s="373"/>
      <c r="BD151" s="382"/>
      <c r="BE151" s="380">
        <v>12</v>
      </c>
      <c r="BF151" s="381"/>
      <c r="BG151" s="365">
        <v>8</v>
      </c>
      <c r="BH151" s="366">
        <v>4</v>
      </c>
      <c r="BI151" s="373"/>
      <c r="BJ151" s="374"/>
      <c r="BK151" s="375">
        <v>8</v>
      </c>
      <c r="BL151" s="366">
        <v>4</v>
      </c>
      <c r="BM151" s="373"/>
      <c r="BN151" s="374"/>
      <c r="BO151" s="375">
        <v>8</v>
      </c>
      <c r="BP151" s="366">
        <v>2</v>
      </c>
      <c r="BQ151" s="373"/>
      <c r="BR151" s="374"/>
      <c r="BS151" s="375">
        <v>8</v>
      </c>
      <c r="BT151" s="366">
        <v>3</v>
      </c>
      <c r="BU151" s="373"/>
      <c r="BV151" s="374"/>
      <c r="BW151" s="388">
        <v>12</v>
      </c>
      <c r="BX151" s="389"/>
      <c r="BY151" s="375">
        <v>5</v>
      </c>
      <c r="BZ151" s="366"/>
      <c r="CA151" s="373"/>
      <c r="CB151" s="382"/>
      <c r="CC151" s="380">
        <v>12</v>
      </c>
      <c r="CD151" s="381"/>
      <c r="CE151" s="398">
        <v>8</v>
      </c>
      <c r="CF151" s="366">
        <v>4</v>
      </c>
      <c r="CG151" s="373"/>
      <c r="CH151" s="399"/>
      <c r="CI151" s="365">
        <v>8</v>
      </c>
      <c r="CJ151" s="366">
        <v>4</v>
      </c>
      <c r="CK151" s="373"/>
      <c r="CL151" s="374"/>
      <c r="CM151" s="375">
        <v>8</v>
      </c>
      <c r="CN151" s="366">
        <v>4</v>
      </c>
      <c r="CO151" s="373"/>
      <c r="CP151" s="382"/>
      <c r="CQ151" s="402">
        <v>8</v>
      </c>
      <c r="CR151" s="366">
        <v>2</v>
      </c>
      <c r="CS151" s="408"/>
      <c r="CT151" s="409"/>
      <c r="CU151" s="402">
        <v>8</v>
      </c>
      <c r="CV151" s="366">
        <v>4</v>
      </c>
      <c r="CW151" s="410"/>
      <c r="CX151" s="411"/>
      <c r="CY151" s="402">
        <v>5</v>
      </c>
      <c r="CZ151" s="366">
        <v>6</v>
      </c>
      <c r="DA151" s="415"/>
      <c r="DB151" s="411"/>
      <c r="DC151" s="380">
        <v>10</v>
      </c>
      <c r="DD151" s="381"/>
      <c r="DE151" s="398">
        <v>8</v>
      </c>
      <c r="DF151" s="366">
        <v>1</v>
      </c>
      <c r="DG151" s="416"/>
      <c r="DH151" s="411"/>
      <c r="DI151" s="402">
        <v>8</v>
      </c>
      <c r="DJ151" s="366">
        <v>2</v>
      </c>
      <c r="DK151" s="416"/>
      <c r="DL151" s="411"/>
      <c r="DM151" s="424">
        <v>25</v>
      </c>
      <c r="DN151" s="424">
        <v>4</v>
      </c>
      <c r="DO151" s="424">
        <v>1</v>
      </c>
      <c r="DP151" s="425">
        <f t="shared" si="79"/>
        <v>188</v>
      </c>
      <c r="DQ151" s="427">
        <f t="shared" si="80"/>
        <v>0</v>
      </c>
      <c r="DR151" s="425">
        <f t="shared" si="81"/>
        <v>188</v>
      </c>
      <c r="DS151" s="163">
        <f t="shared" si="82"/>
        <v>25</v>
      </c>
      <c r="DT151" s="425">
        <f t="shared" si="83"/>
        <v>80</v>
      </c>
      <c r="DU151" s="427">
        <f t="shared" si="84"/>
        <v>0</v>
      </c>
      <c r="DV151" s="427">
        <f t="shared" si="85"/>
        <v>80</v>
      </c>
      <c r="DW151" s="427">
        <f t="shared" si="86"/>
        <v>44</v>
      </c>
      <c r="DX151" s="427">
        <f t="shared" si="87"/>
        <v>0</v>
      </c>
      <c r="DY151" s="427">
        <f t="shared" si="88"/>
        <v>12</v>
      </c>
      <c r="DZ151" s="427">
        <f t="shared" si="89"/>
        <v>0</v>
      </c>
      <c r="EA151" s="428">
        <f t="shared" si="90"/>
        <v>26</v>
      </c>
      <c r="EB151" s="429">
        <f t="shared" si="91"/>
        <v>80</v>
      </c>
      <c r="EC151" s="429">
        <f t="shared" si="92"/>
        <v>0</v>
      </c>
      <c r="ED151" s="429">
        <f t="shared" si="93"/>
        <v>44</v>
      </c>
      <c r="EE151" s="429">
        <f t="shared" si="94"/>
        <v>0</v>
      </c>
      <c r="EF151" s="429">
        <f t="shared" si="95"/>
        <v>12</v>
      </c>
      <c r="EG151" s="429">
        <f t="shared" si="96"/>
        <v>0</v>
      </c>
      <c r="EH151" s="441"/>
      <c r="EJ151" s="443">
        <v>153</v>
      </c>
      <c r="EK151" s="451" t="s">
        <v>354</v>
      </c>
      <c r="EL151" s="449" t="s">
        <v>235</v>
      </c>
      <c r="EM151" s="450">
        <v>600000</v>
      </c>
      <c r="EN151" s="447">
        <f t="shared" si="97"/>
        <v>23076.92</v>
      </c>
      <c r="EO151" s="453">
        <v>0</v>
      </c>
      <c r="EP151" s="454">
        <v>0</v>
      </c>
      <c r="EQ151" s="455">
        <v>0</v>
      </c>
      <c r="ER151" s="455">
        <v>0</v>
      </c>
      <c r="ES151" s="456">
        <f t="shared" si="98"/>
        <v>23076.92</v>
      </c>
      <c r="ET151" s="456">
        <f t="shared" si="99"/>
        <v>26</v>
      </c>
      <c r="EU151" s="456">
        <f t="shared" si="100"/>
        <v>80</v>
      </c>
      <c r="EV151" s="456">
        <f t="shared" si="101"/>
        <v>0</v>
      </c>
      <c r="EW151" s="456">
        <f t="shared" si="102"/>
        <v>44</v>
      </c>
      <c r="EX151" s="456">
        <f t="shared" si="103"/>
        <v>0</v>
      </c>
      <c r="EY151" s="460">
        <f t="shared" si="104"/>
        <v>12</v>
      </c>
      <c r="EZ151" s="460">
        <f t="shared" si="105"/>
        <v>0</v>
      </c>
      <c r="FA151" s="447">
        <f t="shared" si="106"/>
        <v>713901.07</v>
      </c>
      <c r="FB151" s="447">
        <v>0</v>
      </c>
      <c r="FC151" s="447">
        <f t="shared" si="107"/>
        <v>1313900.99</v>
      </c>
      <c r="FD151" s="447">
        <f t="shared" si="108"/>
        <v>1182510.8899999999</v>
      </c>
      <c r="FE151" s="447">
        <f t="shared" si="109"/>
        <v>182753.26699999996</v>
      </c>
      <c r="FF151" s="447">
        <f t="shared" si="110"/>
        <v>131390.1</v>
      </c>
      <c r="FG151" s="463">
        <v>100000</v>
      </c>
      <c r="FH151" s="447">
        <f t="shared" si="111"/>
        <v>414143.37</v>
      </c>
      <c r="FI151" s="447">
        <v>0</v>
      </c>
      <c r="FJ151" s="447">
        <f t="shared" si="112"/>
        <v>899757.62</v>
      </c>
      <c r="FK151" s="464"/>
      <c r="FL151" s="447">
        <f t="shared" si="113"/>
        <v>52556.04</v>
      </c>
      <c r="FM151" s="447">
        <f t="shared" si="114"/>
        <v>6569.5</v>
      </c>
      <c r="FN151" s="447">
        <f t="shared" si="115"/>
        <v>131390.1</v>
      </c>
      <c r="FO151" s="447">
        <f t="shared" si="116"/>
        <v>190515.64</v>
      </c>
      <c r="FP151" s="178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</row>
    <row r="152" spans="1:463" ht="22.5" customHeight="1">
      <c r="A152" s="360">
        <v>144</v>
      </c>
      <c r="B152" s="361"/>
      <c r="C152" s="362" t="s">
        <v>355</v>
      </c>
      <c r="D152" s="363" t="s">
        <v>227</v>
      </c>
      <c r="E152" s="225" t="s">
        <v>187</v>
      </c>
      <c r="F152" s="367">
        <v>900000</v>
      </c>
      <c r="G152" s="365">
        <v>8</v>
      </c>
      <c r="H152" s="366">
        <v>3.5</v>
      </c>
      <c r="I152" s="373"/>
      <c r="J152" s="374"/>
      <c r="K152" s="375"/>
      <c r="L152" s="366"/>
      <c r="M152" s="373">
        <v>8</v>
      </c>
      <c r="N152" s="374">
        <v>4.5</v>
      </c>
      <c r="O152" s="375"/>
      <c r="P152" s="366"/>
      <c r="Q152" s="373">
        <v>8</v>
      </c>
      <c r="R152" s="374">
        <v>4.5</v>
      </c>
      <c r="S152" s="375"/>
      <c r="T152" s="366"/>
      <c r="U152" s="373">
        <v>8</v>
      </c>
      <c r="V152" s="374">
        <v>4.5</v>
      </c>
      <c r="W152" s="375"/>
      <c r="X152" s="366"/>
      <c r="Y152" s="373">
        <v>8</v>
      </c>
      <c r="Z152" s="374">
        <v>4.5</v>
      </c>
      <c r="AA152" s="375"/>
      <c r="AB152" s="366"/>
      <c r="AC152" s="373">
        <v>5</v>
      </c>
      <c r="AD152" s="382">
        <v>7.5</v>
      </c>
      <c r="AE152" s="380"/>
      <c r="AF152" s="381">
        <v>12.5</v>
      </c>
      <c r="AG152" s="365"/>
      <c r="AH152" s="366"/>
      <c r="AI152" s="373">
        <v>8</v>
      </c>
      <c r="AJ152" s="374">
        <v>45</v>
      </c>
      <c r="AK152" s="375"/>
      <c r="AL152" s="366"/>
      <c r="AM152" s="373">
        <v>8</v>
      </c>
      <c r="AN152" s="374">
        <v>4.5</v>
      </c>
      <c r="AO152" s="375"/>
      <c r="AP152" s="366"/>
      <c r="AQ152" s="373">
        <v>8</v>
      </c>
      <c r="AR152" s="374">
        <v>4.5</v>
      </c>
      <c r="AS152" s="375"/>
      <c r="AT152" s="366"/>
      <c r="AU152" s="373">
        <v>8</v>
      </c>
      <c r="AV152" s="374">
        <v>4.5</v>
      </c>
      <c r="AW152" s="375"/>
      <c r="AX152" s="366"/>
      <c r="AY152" s="373">
        <v>8</v>
      </c>
      <c r="AZ152" s="374">
        <v>4.5</v>
      </c>
      <c r="BA152" s="375"/>
      <c r="BB152" s="366"/>
      <c r="BC152" s="373">
        <v>5</v>
      </c>
      <c r="BD152" s="382">
        <v>7</v>
      </c>
      <c r="BE152" s="380"/>
      <c r="BF152" s="381">
        <v>12</v>
      </c>
      <c r="BG152" s="365"/>
      <c r="BH152" s="366"/>
      <c r="BI152" s="373">
        <v>8</v>
      </c>
      <c r="BJ152" s="374">
        <v>4.5</v>
      </c>
      <c r="BK152" s="375"/>
      <c r="BL152" s="366"/>
      <c r="BM152" s="373"/>
      <c r="BN152" s="374"/>
      <c r="BO152" s="375">
        <v>8</v>
      </c>
      <c r="BP152" s="366">
        <v>3.5</v>
      </c>
      <c r="BQ152" s="373"/>
      <c r="BR152" s="374"/>
      <c r="BS152" s="375">
        <v>8</v>
      </c>
      <c r="BT152" s="366">
        <v>3.5</v>
      </c>
      <c r="BU152" s="373"/>
      <c r="BV152" s="374"/>
      <c r="BW152" s="388">
        <v>11</v>
      </c>
      <c r="BX152" s="389"/>
      <c r="BY152" s="375">
        <v>5</v>
      </c>
      <c r="BZ152" s="366">
        <v>6</v>
      </c>
      <c r="CA152" s="373"/>
      <c r="CB152" s="382"/>
      <c r="CC152" s="380">
        <v>11</v>
      </c>
      <c r="CD152" s="381"/>
      <c r="CE152" s="398">
        <v>8</v>
      </c>
      <c r="CF152" s="366">
        <v>3.5</v>
      </c>
      <c r="CG152" s="373"/>
      <c r="CH152" s="399"/>
      <c r="CI152" s="365">
        <v>8</v>
      </c>
      <c r="CJ152" s="366">
        <v>3.5</v>
      </c>
      <c r="CK152" s="373"/>
      <c r="CL152" s="374"/>
      <c r="CM152" s="375">
        <v>8</v>
      </c>
      <c r="CN152" s="366">
        <v>3.5</v>
      </c>
      <c r="CO152" s="373"/>
      <c r="CP152" s="382"/>
      <c r="CQ152" s="402">
        <v>8</v>
      </c>
      <c r="CR152" s="366">
        <v>3.5</v>
      </c>
      <c r="CS152" s="408"/>
      <c r="CT152" s="409"/>
      <c r="CU152" s="402">
        <v>8</v>
      </c>
      <c r="CV152" s="366">
        <v>3.5</v>
      </c>
      <c r="CW152" s="410"/>
      <c r="CX152" s="411"/>
      <c r="CY152" s="402">
        <v>5</v>
      </c>
      <c r="CZ152" s="366">
        <v>6</v>
      </c>
      <c r="DA152" s="415"/>
      <c r="DB152" s="411"/>
      <c r="DC152" s="380">
        <v>11</v>
      </c>
      <c r="DD152" s="381"/>
      <c r="DE152" s="398">
        <v>8</v>
      </c>
      <c r="DF152" s="366">
        <v>3.5</v>
      </c>
      <c r="DG152" s="416"/>
      <c r="DH152" s="411"/>
      <c r="DI152" s="402"/>
      <c r="DJ152" s="366"/>
      <c r="DK152" s="416"/>
      <c r="DL152" s="411"/>
      <c r="DM152" s="424">
        <v>25</v>
      </c>
      <c r="DN152" s="424">
        <v>4</v>
      </c>
      <c r="DO152" s="424">
        <v>1</v>
      </c>
      <c r="DP152" s="425">
        <f t="shared" si="79"/>
        <v>82</v>
      </c>
      <c r="DQ152" s="427">
        <f t="shared" si="80"/>
        <v>90</v>
      </c>
      <c r="DR152" s="425">
        <f t="shared" si="81"/>
        <v>172</v>
      </c>
      <c r="DS152" s="163">
        <f t="shared" si="82"/>
        <v>23</v>
      </c>
      <c r="DT152" s="425">
        <f t="shared" si="83"/>
        <v>43.5</v>
      </c>
      <c r="DU152" s="427">
        <f t="shared" si="84"/>
        <v>100</v>
      </c>
      <c r="DV152" s="427">
        <f t="shared" si="85"/>
        <v>143.5</v>
      </c>
      <c r="DW152" s="427">
        <f t="shared" si="86"/>
        <v>22</v>
      </c>
      <c r="DX152" s="427">
        <f t="shared" si="87"/>
        <v>24.5</v>
      </c>
      <c r="DY152" s="427">
        <f t="shared" si="88"/>
        <v>11</v>
      </c>
      <c r="DZ152" s="427">
        <f t="shared" si="89"/>
        <v>0</v>
      </c>
      <c r="EA152" s="428">
        <f t="shared" si="90"/>
        <v>24</v>
      </c>
      <c r="EB152" s="429">
        <f t="shared" si="91"/>
        <v>43.5</v>
      </c>
      <c r="EC152" s="429">
        <f t="shared" si="92"/>
        <v>100</v>
      </c>
      <c r="ED152" s="429">
        <f t="shared" si="93"/>
        <v>22</v>
      </c>
      <c r="EE152" s="429">
        <f t="shared" si="94"/>
        <v>24.5</v>
      </c>
      <c r="EF152" s="429">
        <f t="shared" si="95"/>
        <v>11</v>
      </c>
      <c r="EG152" s="429">
        <f t="shared" si="96"/>
        <v>0</v>
      </c>
      <c r="EH152" s="441"/>
      <c r="EJ152" s="443">
        <v>154</v>
      </c>
      <c r="EK152" s="451" t="s">
        <v>355</v>
      </c>
      <c r="EL152" s="449" t="s">
        <v>227</v>
      </c>
      <c r="EM152" s="450">
        <v>900000</v>
      </c>
      <c r="EN152" s="447">
        <f t="shared" si="97"/>
        <v>34615.379999999997</v>
      </c>
      <c r="EO152" s="453">
        <v>0</v>
      </c>
      <c r="EP152" s="454">
        <v>0</v>
      </c>
      <c r="EQ152" s="455">
        <v>0</v>
      </c>
      <c r="ER152" s="455">
        <v>0</v>
      </c>
      <c r="ES152" s="456">
        <f t="shared" si="98"/>
        <v>34615.379999999997</v>
      </c>
      <c r="ET152" s="456">
        <f t="shared" si="99"/>
        <v>24</v>
      </c>
      <c r="EU152" s="456">
        <f t="shared" si="100"/>
        <v>43.5</v>
      </c>
      <c r="EV152" s="456">
        <f t="shared" si="101"/>
        <v>100</v>
      </c>
      <c r="EW152" s="456">
        <f t="shared" si="102"/>
        <v>22</v>
      </c>
      <c r="EX152" s="456">
        <f t="shared" si="103"/>
        <v>24.5</v>
      </c>
      <c r="EY152" s="460">
        <f t="shared" si="104"/>
        <v>11</v>
      </c>
      <c r="EZ152" s="460">
        <f t="shared" si="105"/>
        <v>0</v>
      </c>
      <c r="FA152" s="447">
        <f t="shared" si="106"/>
        <v>1553081.01</v>
      </c>
      <c r="FB152" s="447">
        <v>0</v>
      </c>
      <c r="FC152" s="447">
        <f t="shared" si="107"/>
        <v>2383850.13</v>
      </c>
      <c r="FD152" s="447">
        <f t="shared" si="108"/>
        <v>2145465.12</v>
      </c>
      <c r="FE152" s="447">
        <f t="shared" si="109"/>
        <v>471639.53600000002</v>
      </c>
      <c r="FF152" s="447">
        <f t="shared" si="110"/>
        <v>238385.01</v>
      </c>
      <c r="FG152" s="463">
        <v>100000</v>
      </c>
      <c r="FH152" s="447">
        <f t="shared" si="111"/>
        <v>810024.55</v>
      </c>
      <c r="FI152" s="447">
        <v>0</v>
      </c>
      <c r="FJ152" s="447">
        <f t="shared" si="112"/>
        <v>1573825.58</v>
      </c>
      <c r="FK152" s="464"/>
      <c r="FL152" s="447">
        <f t="shared" si="113"/>
        <v>95354.01</v>
      </c>
      <c r="FM152" s="447">
        <f t="shared" si="114"/>
        <v>11919.25</v>
      </c>
      <c r="FN152" s="447">
        <f t="shared" si="115"/>
        <v>238385.01</v>
      </c>
      <c r="FO152" s="447">
        <f t="shared" si="116"/>
        <v>345658.27</v>
      </c>
      <c r="FP152" s="178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</row>
    <row r="153" spans="1:463" ht="22.5" customHeight="1">
      <c r="A153" s="360">
        <v>145</v>
      </c>
      <c r="B153" s="361">
        <v>3</v>
      </c>
      <c r="C153" s="362" t="s">
        <v>356</v>
      </c>
      <c r="D153" s="363" t="s">
        <v>357</v>
      </c>
      <c r="E153" s="225" t="s">
        <v>190</v>
      </c>
      <c r="F153" s="367">
        <v>390000</v>
      </c>
      <c r="G153" s="365">
        <v>8</v>
      </c>
      <c r="H153" s="366">
        <v>1.5</v>
      </c>
      <c r="I153" s="373"/>
      <c r="J153" s="374"/>
      <c r="K153" s="375">
        <v>8</v>
      </c>
      <c r="L153" s="366">
        <v>1.5</v>
      </c>
      <c r="M153" s="373"/>
      <c r="N153" s="374"/>
      <c r="O153" s="375">
        <v>8</v>
      </c>
      <c r="P153" s="366">
        <v>1</v>
      </c>
      <c r="Q153" s="373"/>
      <c r="R153" s="374"/>
      <c r="S153" s="375">
        <v>8</v>
      </c>
      <c r="T153" s="366">
        <v>2</v>
      </c>
      <c r="U153" s="373"/>
      <c r="V153" s="374"/>
      <c r="W153" s="375">
        <v>8</v>
      </c>
      <c r="X153" s="366">
        <v>1</v>
      </c>
      <c r="Y153" s="373"/>
      <c r="Z153" s="374"/>
      <c r="AA153" s="375">
        <v>5</v>
      </c>
      <c r="AB153" s="366">
        <v>5</v>
      </c>
      <c r="AC153" s="373"/>
      <c r="AD153" s="382"/>
      <c r="AE153" s="380">
        <v>9</v>
      </c>
      <c r="AF153" s="381"/>
      <c r="AG153" s="365">
        <v>8</v>
      </c>
      <c r="AH153" s="366">
        <v>1</v>
      </c>
      <c r="AI153" s="373"/>
      <c r="AJ153" s="374"/>
      <c r="AK153" s="375">
        <v>8</v>
      </c>
      <c r="AL153" s="366">
        <v>1.5</v>
      </c>
      <c r="AM153" s="373"/>
      <c r="AN153" s="374"/>
      <c r="AO153" s="375">
        <v>8</v>
      </c>
      <c r="AP153" s="366">
        <v>4</v>
      </c>
      <c r="AQ153" s="373"/>
      <c r="AR153" s="374"/>
      <c r="AS153" s="375">
        <v>8</v>
      </c>
      <c r="AT153" s="366">
        <v>4</v>
      </c>
      <c r="AU153" s="373"/>
      <c r="AV153" s="374"/>
      <c r="AW153" s="375">
        <v>8</v>
      </c>
      <c r="AX153" s="366">
        <v>4</v>
      </c>
      <c r="AY153" s="373"/>
      <c r="AZ153" s="374"/>
      <c r="BA153" s="375">
        <v>5</v>
      </c>
      <c r="BB153" s="366">
        <v>7</v>
      </c>
      <c r="BC153" s="373"/>
      <c r="BD153" s="382"/>
      <c r="BE153" s="380">
        <v>12</v>
      </c>
      <c r="BF153" s="381"/>
      <c r="BG153" s="365">
        <v>8</v>
      </c>
      <c r="BH153" s="366">
        <v>4</v>
      </c>
      <c r="BI153" s="373"/>
      <c r="BJ153" s="374"/>
      <c r="BK153" s="375">
        <v>8</v>
      </c>
      <c r="BL153" s="366">
        <v>1</v>
      </c>
      <c r="BM153" s="373"/>
      <c r="BN153" s="374"/>
      <c r="BO153" s="375">
        <v>8</v>
      </c>
      <c r="BP153" s="366">
        <v>4</v>
      </c>
      <c r="BQ153" s="373"/>
      <c r="BR153" s="374"/>
      <c r="BS153" s="375">
        <v>8</v>
      </c>
      <c r="BT153" s="366">
        <v>4</v>
      </c>
      <c r="BU153" s="373"/>
      <c r="BV153" s="374"/>
      <c r="BW153" s="388">
        <v>12</v>
      </c>
      <c r="BX153" s="389"/>
      <c r="BY153" s="375">
        <v>5</v>
      </c>
      <c r="BZ153" s="366">
        <v>6</v>
      </c>
      <c r="CA153" s="373"/>
      <c r="CB153" s="382"/>
      <c r="CC153" s="380">
        <v>12</v>
      </c>
      <c r="CD153" s="381"/>
      <c r="CE153" s="398">
        <v>8</v>
      </c>
      <c r="CF153" s="366">
        <v>4</v>
      </c>
      <c r="CG153" s="373"/>
      <c r="CH153" s="399"/>
      <c r="CI153" s="365">
        <v>8</v>
      </c>
      <c r="CJ153" s="366">
        <v>4</v>
      </c>
      <c r="CK153" s="373"/>
      <c r="CL153" s="374"/>
      <c r="CM153" s="375"/>
      <c r="CN153" s="366"/>
      <c r="CO153" s="373"/>
      <c r="CP153" s="382"/>
      <c r="CQ153" s="402"/>
      <c r="CR153" s="366"/>
      <c r="CS153" s="408"/>
      <c r="CT153" s="409"/>
      <c r="CU153" s="402"/>
      <c r="CV153" s="366"/>
      <c r="CW153" s="410"/>
      <c r="CX153" s="411"/>
      <c r="CY153" s="402"/>
      <c r="CZ153" s="366"/>
      <c r="DA153" s="415"/>
      <c r="DB153" s="411"/>
      <c r="DC153" s="380">
        <v>9</v>
      </c>
      <c r="DD153" s="381"/>
      <c r="DE153" s="398">
        <v>8</v>
      </c>
      <c r="DF153" s="366">
        <v>6.5</v>
      </c>
      <c r="DG153" s="416"/>
      <c r="DH153" s="411"/>
      <c r="DI153" s="402">
        <v>8</v>
      </c>
      <c r="DJ153" s="366">
        <v>1</v>
      </c>
      <c r="DK153" s="416"/>
      <c r="DL153" s="411"/>
      <c r="DM153" s="424">
        <v>25</v>
      </c>
      <c r="DN153" s="424">
        <v>4</v>
      </c>
      <c r="DO153" s="424">
        <v>1</v>
      </c>
      <c r="DP153" s="425">
        <f t="shared" si="79"/>
        <v>159</v>
      </c>
      <c r="DQ153" s="427">
        <f t="shared" si="80"/>
        <v>0</v>
      </c>
      <c r="DR153" s="425">
        <f t="shared" si="81"/>
        <v>159</v>
      </c>
      <c r="DS153" s="163">
        <f t="shared" si="82"/>
        <v>21</v>
      </c>
      <c r="DT153" s="425">
        <f t="shared" si="83"/>
        <v>68</v>
      </c>
      <c r="DU153" s="427">
        <f t="shared" si="84"/>
        <v>0</v>
      </c>
      <c r="DV153" s="427">
        <f t="shared" si="85"/>
        <v>68</v>
      </c>
      <c r="DW153" s="427">
        <f t="shared" si="86"/>
        <v>42</v>
      </c>
      <c r="DX153" s="427">
        <f t="shared" si="87"/>
        <v>0</v>
      </c>
      <c r="DY153" s="427">
        <f t="shared" si="88"/>
        <v>12</v>
      </c>
      <c r="DZ153" s="427">
        <f t="shared" si="89"/>
        <v>0</v>
      </c>
      <c r="EA153" s="428">
        <f t="shared" si="90"/>
        <v>22</v>
      </c>
      <c r="EB153" s="429">
        <f t="shared" si="91"/>
        <v>68</v>
      </c>
      <c r="EC153" s="429">
        <f t="shared" si="92"/>
        <v>0</v>
      </c>
      <c r="ED153" s="429">
        <f t="shared" si="93"/>
        <v>42</v>
      </c>
      <c r="EE153" s="429">
        <f t="shared" si="94"/>
        <v>0</v>
      </c>
      <c r="EF153" s="429">
        <f t="shared" si="95"/>
        <v>12</v>
      </c>
      <c r="EG153" s="429">
        <f t="shared" si="96"/>
        <v>0</v>
      </c>
      <c r="EH153" s="441"/>
      <c r="EJ153" s="443">
        <v>155</v>
      </c>
      <c r="EK153" s="451" t="s">
        <v>356</v>
      </c>
      <c r="EL153" s="449" t="s">
        <v>357</v>
      </c>
      <c r="EM153" s="450">
        <v>390000</v>
      </c>
      <c r="EN153" s="447">
        <f t="shared" si="97"/>
        <v>15000</v>
      </c>
      <c r="EO153" s="453">
        <v>0</v>
      </c>
      <c r="EP153" s="454">
        <v>0</v>
      </c>
      <c r="EQ153" s="455">
        <v>0</v>
      </c>
      <c r="ER153" s="455">
        <v>0</v>
      </c>
      <c r="ES153" s="456">
        <f t="shared" si="98"/>
        <v>15000</v>
      </c>
      <c r="ET153" s="456">
        <f t="shared" si="99"/>
        <v>22</v>
      </c>
      <c r="EU153" s="456">
        <f t="shared" si="100"/>
        <v>68</v>
      </c>
      <c r="EV153" s="456">
        <f t="shared" si="101"/>
        <v>0</v>
      </c>
      <c r="EW153" s="456">
        <f t="shared" si="102"/>
        <v>42</v>
      </c>
      <c r="EX153" s="456">
        <f t="shared" si="103"/>
        <v>0</v>
      </c>
      <c r="EY153" s="460">
        <f t="shared" si="104"/>
        <v>12</v>
      </c>
      <c r="EZ153" s="460">
        <f t="shared" si="105"/>
        <v>0</v>
      </c>
      <c r="FA153" s="447">
        <f t="shared" si="106"/>
        <v>420032.31</v>
      </c>
      <c r="FB153" s="447">
        <v>0</v>
      </c>
      <c r="FC153" s="447">
        <f t="shared" si="107"/>
        <v>750032.31</v>
      </c>
      <c r="FD153" s="447">
        <f t="shared" si="108"/>
        <v>675029.08000000007</v>
      </c>
      <c r="FE153" s="447">
        <f t="shared" si="109"/>
        <v>51005.816000000021</v>
      </c>
      <c r="FF153" s="447">
        <f t="shared" si="110"/>
        <v>75003.23</v>
      </c>
      <c r="FG153" s="463">
        <v>0</v>
      </c>
      <c r="FH153" s="447">
        <f t="shared" si="111"/>
        <v>126009.05</v>
      </c>
      <c r="FI153" s="447">
        <v>0</v>
      </c>
      <c r="FJ153" s="447">
        <f t="shared" si="112"/>
        <v>624023.26</v>
      </c>
      <c r="FK153" s="464"/>
      <c r="FL153" s="447">
        <f t="shared" si="113"/>
        <v>30001.29</v>
      </c>
      <c r="FM153" s="447">
        <f t="shared" si="114"/>
        <v>3750.16</v>
      </c>
      <c r="FN153" s="447">
        <f t="shared" si="115"/>
        <v>75003.23</v>
      </c>
      <c r="FO153" s="447">
        <f t="shared" si="116"/>
        <v>108754.68</v>
      </c>
      <c r="FP153" s="178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</row>
    <row r="154" spans="1:463" ht="22.5" customHeight="1">
      <c r="A154" s="360">
        <v>146</v>
      </c>
      <c r="B154" s="361">
        <v>4</v>
      </c>
      <c r="C154" s="362" t="s">
        <v>358</v>
      </c>
      <c r="D154" s="363" t="s">
        <v>231</v>
      </c>
      <c r="E154" s="225" t="s">
        <v>190</v>
      </c>
      <c r="F154" s="367">
        <v>390000</v>
      </c>
      <c r="G154" s="365">
        <v>8</v>
      </c>
      <c r="H154" s="366">
        <v>4</v>
      </c>
      <c r="I154" s="373"/>
      <c r="J154" s="374"/>
      <c r="K154" s="375">
        <v>8</v>
      </c>
      <c r="L154" s="366">
        <v>1</v>
      </c>
      <c r="M154" s="373"/>
      <c r="N154" s="374"/>
      <c r="O154" s="375">
        <v>8</v>
      </c>
      <c r="P154" s="366">
        <v>4</v>
      </c>
      <c r="Q154" s="373"/>
      <c r="R154" s="374"/>
      <c r="S154" s="375">
        <v>8</v>
      </c>
      <c r="T154" s="366">
        <v>4</v>
      </c>
      <c r="U154" s="373"/>
      <c r="V154" s="374"/>
      <c r="W154" s="375">
        <v>8</v>
      </c>
      <c r="X154" s="366">
        <v>3</v>
      </c>
      <c r="Y154" s="373"/>
      <c r="Z154" s="374"/>
      <c r="AA154" s="375">
        <v>5</v>
      </c>
      <c r="AB154" s="366">
        <v>5</v>
      </c>
      <c r="AC154" s="373"/>
      <c r="AD154" s="382"/>
      <c r="AE154" s="380">
        <v>9</v>
      </c>
      <c r="AF154" s="381"/>
      <c r="AG154" s="365">
        <v>8</v>
      </c>
      <c r="AH154" s="366">
        <v>4</v>
      </c>
      <c r="AI154" s="373"/>
      <c r="AJ154" s="374"/>
      <c r="AK154" s="375">
        <v>8</v>
      </c>
      <c r="AL154" s="366">
        <v>2</v>
      </c>
      <c r="AM154" s="373"/>
      <c r="AN154" s="374"/>
      <c r="AO154" s="375">
        <v>8</v>
      </c>
      <c r="AP154" s="366">
        <v>1</v>
      </c>
      <c r="AQ154" s="373"/>
      <c r="AR154" s="374"/>
      <c r="AS154" s="375">
        <v>8</v>
      </c>
      <c r="AT154" s="366">
        <v>3</v>
      </c>
      <c r="AU154" s="373"/>
      <c r="AV154" s="374"/>
      <c r="AW154" s="375">
        <v>8</v>
      </c>
      <c r="AX154" s="366">
        <v>4</v>
      </c>
      <c r="AY154" s="373"/>
      <c r="AZ154" s="374"/>
      <c r="BA154" s="375">
        <v>5</v>
      </c>
      <c r="BB154" s="366">
        <v>5</v>
      </c>
      <c r="BC154" s="373"/>
      <c r="BD154" s="382"/>
      <c r="BE154" s="380">
        <v>12</v>
      </c>
      <c r="BF154" s="381"/>
      <c r="BG154" s="365">
        <v>8</v>
      </c>
      <c r="BH154" s="366">
        <v>4</v>
      </c>
      <c r="BI154" s="373"/>
      <c r="BJ154" s="374"/>
      <c r="BK154" s="375">
        <v>8</v>
      </c>
      <c r="BL154" s="366">
        <v>4</v>
      </c>
      <c r="BM154" s="373"/>
      <c r="BN154" s="374"/>
      <c r="BO154" s="375">
        <v>8</v>
      </c>
      <c r="BP154" s="366">
        <v>2</v>
      </c>
      <c r="BQ154" s="373"/>
      <c r="BR154" s="374"/>
      <c r="BS154" s="375">
        <v>8</v>
      </c>
      <c r="BT154" s="366">
        <v>2</v>
      </c>
      <c r="BU154" s="373"/>
      <c r="BV154" s="374"/>
      <c r="BW154" s="388">
        <v>12</v>
      </c>
      <c r="BX154" s="389"/>
      <c r="BY154" s="375">
        <v>5</v>
      </c>
      <c r="BZ154" s="366">
        <v>5</v>
      </c>
      <c r="CA154" s="373"/>
      <c r="CB154" s="382"/>
      <c r="CC154" s="380">
        <v>12</v>
      </c>
      <c r="CD154" s="381"/>
      <c r="CE154" s="398">
        <v>8</v>
      </c>
      <c r="CF154" s="366">
        <v>4</v>
      </c>
      <c r="CG154" s="373"/>
      <c r="CH154" s="399"/>
      <c r="CI154" s="365">
        <v>8</v>
      </c>
      <c r="CJ154" s="366">
        <v>4</v>
      </c>
      <c r="CK154" s="373"/>
      <c r="CL154" s="374"/>
      <c r="CM154" s="375">
        <v>8</v>
      </c>
      <c r="CN154" s="366">
        <v>4</v>
      </c>
      <c r="CO154" s="373"/>
      <c r="CP154" s="382"/>
      <c r="CQ154" s="402">
        <v>8</v>
      </c>
      <c r="CR154" s="366">
        <v>4</v>
      </c>
      <c r="CS154" s="408"/>
      <c r="CT154" s="409"/>
      <c r="CU154" s="402">
        <v>8</v>
      </c>
      <c r="CV154" s="366">
        <v>4</v>
      </c>
      <c r="CW154" s="410"/>
      <c r="CX154" s="411"/>
      <c r="CY154" s="402">
        <v>5</v>
      </c>
      <c r="CZ154" s="366">
        <v>4</v>
      </c>
      <c r="DA154" s="415"/>
      <c r="DB154" s="411"/>
      <c r="DC154" s="380">
        <v>11</v>
      </c>
      <c r="DD154" s="381"/>
      <c r="DE154" s="398">
        <v>8</v>
      </c>
      <c r="DF154" s="366">
        <v>1</v>
      </c>
      <c r="DG154" s="416"/>
      <c r="DH154" s="411"/>
      <c r="DI154" s="402"/>
      <c r="DJ154" s="366"/>
      <c r="DK154" s="416"/>
      <c r="DL154" s="411"/>
      <c r="DM154" s="424">
        <v>25</v>
      </c>
      <c r="DN154" s="424">
        <v>4</v>
      </c>
      <c r="DO154" s="424">
        <v>1</v>
      </c>
      <c r="DP154" s="425">
        <f t="shared" si="79"/>
        <v>180</v>
      </c>
      <c r="DQ154" s="427">
        <f t="shared" si="80"/>
        <v>0</v>
      </c>
      <c r="DR154" s="425">
        <f t="shared" si="81"/>
        <v>180</v>
      </c>
      <c r="DS154" s="163">
        <f t="shared" si="82"/>
        <v>24</v>
      </c>
      <c r="DT154" s="425">
        <f t="shared" si="83"/>
        <v>82</v>
      </c>
      <c r="DU154" s="427">
        <f t="shared" si="84"/>
        <v>0</v>
      </c>
      <c r="DV154" s="427">
        <f t="shared" si="85"/>
        <v>82</v>
      </c>
      <c r="DW154" s="427">
        <f t="shared" si="86"/>
        <v>44</v>
      </c>
      <c r="DX154" s="427">
        <f t="shared" si="87"/>
        <v>0</v>
      </c>
      <c r="DY154" s="427">
        <f t="shared" si="88"/>
        <v>12</v>
      </c>
      <c r="DZ154" s="427">
        <f t="shared" si="89"/>
        <v>0</v>
      </c>
      <c r="EA154" s="428">
        <f t="shared" si="90"/>
        <v>25</v>
      </c>
      <c r="EB154" s="429">
        <f t="shared" si="91"/>
        <v>82</v>
      </c>
      <c r="EC154" s="429">
        <f t="shared" si="92"/>
        <v>0</v>
      </c>
      <c r="ED154" s="429">
        <f t="shared" si="93"/>
        <v>44</v>
      </c>
      <c r="EE154" s="429">
        <f t="shared" si="94"/>
        <v>0</v>
      </c>
      <c r="EF154" s="429">
        <f t="shared" si="95"/>
        <v>12</v>
      </c>
      <c r="EG154" s="429">
        <f t="shared" si="96"/>
        <v>0</v>
      </c>
      <c r="EH154" s="441"/>
      <c r="EJ154" s="443">
        <v>156</v>
      </c>
      <c r="EK154" s="451" t="s">
        <v>358</v>
      </c>
      <c r="EL154" s="449" t="s">
        <v>231</v>
      </c>
      <c r="EM154" s="450">
        <v>390000</v>
      </c>
      <c r="EN154" s="447">
        <f t="shared" si="97"/>
        <v>15000</v>
      </c>
      <c r="EO154" s="453">
        <v>0</v>
      </c>
      <c r="EP154" s="454">
        <v>0</v>
      </c>
      <c r="EQ154" s="455">
        <v>0</v>
      </c>
      <c r="ER154" s="455">
        <v>0</v>
      </c>
      <c r="ES154" s="456">
        <f t="shared" si="98"/>
        <v>15000</v>
      </c>
      <c r="ET154" s="456">
        <f t="shared" si="99"/>
        <v>25</v>
      </c>
      <c r="EU154" s="456">
        <f t="shared" si="100"/>
        <v>82</v>
      </c>
      <c r="EV154" s="456">
        <f t="shared" si="101"/>
        <v>0</v>
      </c>
      <c r="EW154" s="456">
        <f t="shared" si="102"/>
        <v>44</v>
      </c>
      <c r="EX154" s="456">
        <f t="shared" si="103"/>
        <v>0</v>
      </c>
      <c r="EY154" s="460">
        <f t="shared" si="104"/>
        <v>12</v>
      </c>
      <c r="EZ154" s="460">
        <f t="shared" si="105"/>
        <v>0</v>
      </c>
      <c r="FA154" s="447">
        <f t="shared" si="106"/>
        <v>470036.16</v>
      </c>
      <c r="FB154" s="447">
        <v>0</v>
      </c>
      <c r="FC154" s="447">
        <f t="shared" si="107"/>
        <v>845036.16</v>
      </c>
      <c r="FD154" s="447">
        <f t="shared" si="108"/>
        <v>760532.54</v>
      </c>
      <c r="FE154" s="447">
        <f t="shared" si="109"/>
        <v>68133.135000000009</v>
      </c>
      <c r="FF154" s="447">
        <f t="shared" si="110"/>
        <v>84503.62</v>
      </c>
      <c r="FG154" s="463">
        <v>100000</v>
      </c>
      <c r="FH154" s="447">
        <f t="shared" si="111"/>
        <v>252636.76</v>
      </c>
      <c r="FI154" s="447">
        <v>0</v>
      </c>
      <c r="FJ154" s="447">
        <f t="shared" si="112"/>
        <v>592399.4</v>
      </c>
      <c r="FK154" s="464"/>
      <c r="FL154" s="447">
        <f t="shared" si="113"/>
        <v>33801.449999999997</v>
      </c>
      <c r="FM154" s="447">
        <f t="shared" si="114"/>
        <v>4225.18</v>
      </c>
      <c r="FN154" s="447">
        <f t="shared" si="115"/>
        <v>84503.62</v>
      </c>
      <c r="FO154" s="447">
        <f t="shared" si="116"/>
        <v>122530.25</v>
      </c>
      <c r="FP154" s="178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</row>
    <row r="155" spans="1:463" ht="22.5" customHeight="1">
      <c r="A155" s="360">
        <v>147</v>
      </c>
      <c r="B155" s="361">
        <v>4</v>
      </c>
      <c r="C155" s="362" t="s">
        <v>359</v>
      </c>
      <c r="D155" s="363" t="s">
        <v>231</v>
      </c>
      <c r="E155" s="225" t="s">
        <v>190</v>
      </c>
      <c r="F155" s="367">
        <v>390000</v>
      </c>
      <c r="G155" s="365">
        <v>8</v>
      </c>
      <c r="H155" s="366">
        <v>4</v>
      </c>
      <c r="I155" s="373"/>
      <c r="J155" s="374"/>
      <c r="K155" s="375">
        <v>8</v>
      </c>
      <c r="L155" s="366">
        <v>1</v>
      </c>
      <c r="M155" s="373"/>
      <c r="N155" s="374"/>
      <c r="O155" s="375">
        <v>8</v>
      </c>
      <c r="P155" s="366">
        <v>3</v>
      </c>
      <c r="Q155" s="373"/>
      <c r="R155" s="374"/>
      <c r="S155" s="375">
        <v>8</v>
      </c>
      <c r="T155" s="366">
        <v>2</v>
      </c>
      <c r="U155" s="373"/>
      <c r="V155" s="374"/>
      <c r="W155" s="375">
        <v>8</v>
      </c>
      <c r="X155" s="366">
        <v>2</v>
      </c>
      <c r="Y155" s="373"/>
      <c r="Z155" s="374"/>
      <c r="AA155" s="375">
        <v>5</v>
      </c>
      <c r="AB155" s="366">
        <v>6</v>
      </c>
      <c r="AC155" s="373"/>
      <c r="AD155" s="382"/>
      <c r="AE155" s="380">
        <v>9</v>
      </c>
      <c r="AF155" s="381"/>
      <c r="AG155" s="365">
        <v>8</v>
      </c>
      <c r="AH155" s="366">
        <v>1</v>
      </c>
      <c r="AI155" s="373"/>
      <c r="AJ155" s="374"/>
      <c r="AK155" s="375">
        <v>8</v>
      </c>
      <c r="AL155" s="366">
        <v>1</v>
      </c>
      <c r="AM155" s="373"/>
      <c r="AN155" s="374"/>
      <c r="AO155" s="375">
        <v>8</v>
      </c>
      <c r="AP155" s="366">
        <v>1</v>
      </c>
      <c r="AQ155" s="373"/>
      <c r="AR155" s="374"/>
      <c r="AS155" s="375">
        <v>8</v>
      </c>
      <c r="AT155" s="366">
        <v>2</v>
      </c>
      <c r="AU155" s="373"/>
      <c r="AV155" s="374"/>
      <c r="AW155" s="375"/>
      <c r="AX155" s="366"/>
      <c r="AY155" s="373"/>
      <c r="AZ155" s="374"/>
      <c r="BA155" s="375">
        <v>5</v>
      </c>
      <c r="BB155" s="366">
        <v>4</v>
      </c>
      <c r="BC155" s="373"/>
      <c r="BD155" s="382"/>
      <c r="BE155" s="380">
        <v>9</v>
      </c>
      <c r="BF155" s="381"/>
      <c r="BG155" s="365">
        <v>8</v>
      </c>
      <c r="BH155" s="366">
        <v>1</v>
      </c>
      <c r="BI155" s="373"/>
      <c r="BJ155" s="374"/>
      <c r="BK155" s="375">
        <v>8</v>
      </c>
      <c r="BL155" s="366">
        <v>1</v>
      </c>
      <c r="BM155" s="373"/>
      <c r="BN155" s="374"/>
      <c r="BO155" s="375">
        <v>8</v>
      </c>
      <c r="BP155" s="366">
        <v>1</v>
      </c>
      <c r="BQ155" s="373"/>
      <c r="BR155" s="374"/>
      <c r="BS155" s="375">
        <v>8</v>
      </c>
      <c r="BT155" s="366">
        <v>2</v>
      </c>
      <c r="BU155" s="373"/>
      <c r="BV155" s="374"/>
      <c r="BW155" s="388">
        <v>9</v>
      </c>
      <c r="BX155" s="389"/>
      <c r="BY155" s="375">
        <v>5</v>
      </c>
      <c r="BZ155" s="366">
        <v>4</v>
      </c>
      <c r="CA155" s="373"/>
      <c r="CB155" s="382"/>
      <c r="CC155" s="380">
        <v>9</v>
      </c>
      <c r="CD155" s="381"/>
      <c r="CE155" s="398">
        <v>8</v>
      </c>
      <c r="CF155" s="366">
        <v>1</v>
      </c>
      <c r="CG155" s="373"/>
      <c r="CH155" s="399"/>
      <c r="CI155" s="365">
        <v>8</v>
      </c>
      <c r="CJ155" s="366">
        <v>2</v>
      </c>
      <c r="CK155" s="373"/>
      <c r="CL155" s="374"/>
      <c r="CM155" s="375"/>
      <c r="CN155" s="366"/>
      <c r="CO155" s="373"/>
      <c r="CP155" s="382"/>
      <c r="CQ155" s="402">
        <v>8</v>
      </c>
      <c r="CR155" s="366">
        <v>1</v>
      </c>
      <c r="CS155" s="408"/>
      <c r="CT155" s="409"/>
      <c r="CU155" s="402">
        <v>8</v>
      </c>
      <c r="CV155" s="366">
        <v>1</v>
      </c>
      <c r="CW155" s="410"/>
      <c r="CX155" s="411"/>
      <c r="CY155" s="402">
        <v>5</v>
      </c>
      <c r="CZ155" s="366">
        <v>4</v>
      </c>
      <c r="DA155" s="415"/>
      <c r="DB155" s="411"/>
      <c r="DC155" s="380">
        <v>9</v>
      </c>
      <c r="DD155" s="381"/>
      <c r="DE155" s="398">
        <v>8</v>
      </c>
      <c r="DF155" s="366">
        <v>1</v>
      </c>
      <c r="DG155" s="416"/>
      <c r="DH155" s="411"/>
      <c r="DI155" s="402">
        <v>8</v>
      </c>
      <c r="DJ155" s="366">
        <v>2</v>
      </c>
      <c r="DK155" s="416"/>
      <c r="DL155" s="411"/>
      <c r="DM155" s="424">
        <v>25</v>
      </c>
      <c r="DN155" s="424">
        <v>4</v>
      </c>
      <c r="DO155" s="424">
        <v>1</v>
      </c>
      <c r="DP155" s="425">
        <f t="shared" si="79"/>
        <v>172</v>
      </c>
      <c r="DQ155" s="427">
        <f t="shared" si="80"/>
        <v>0</v>
      </c>
      <c r="DR155" s="425">
        <f t="shared" si="81"/>
        <v>172</v>
      </c>
      <c r="DS155" s="163">
        <f t="shared" si="82"/>
        <v>23</v>
      </c>
      <c r="DT155" s="425">
        <f t="shared" si="83"/>
        <v>48</v>
      </c>
      <c r="DU155" s="427">
        <f t="shared" si="84"/>
        <v>0</v>
      </c>
      <c r="DV155" s="427">
        <f t="shared" si="85"/>
        <v>48</v>
      </c>
      <c r="DW155" s="427">
        <f t="shared" si="86"/>
        <v>36</v>
      </c>
      <c r="DX155" s="427">
        <f t="shared" si="87"/>
        <v>0</v>
      </c>
      <c r="DY155" s="427">
        <f t="shared" si="88"/>
        <v>9</v>
      </c>
      <c r="DZ155" s="427">
        <f t="shared" si="89"/>
        <v>0</v>
      </c>
      <c r="EA155" s="428">
        <f t="shared" si="90"/>
        <v>24</v>
      </c>
      <c r="EB155" s="429">
        <f t="shared" si="91"/>
        <v>48</v>
      </c>
      <c r="EC155" s="429">
        <f t="shared" si="92"/>
        <v>0</v>
      </c>
      <c r="ED155" s="429">
        <f t="shared" si="93"/>
        <v>36</v>
      </c>
      <c r="EE155" s="429">
        <f t="shared" si="94"/>
        <v>0</v>
      </c>
      <c r="EF155" s="429">
        <f t="shared" si="95"/>
        <v>9</v>
      </c>
      <c r="EG155" s="429">
        <f t="shared" si="96"/>
        <v>0</v>
      </c>
      <c r="EH155" s="441"/>
      <c r="EJ155" s="443">
        <v>157</v>
      </c>
      <c r="EK155" s="451" t="s">
        <v>359</v>
      </c>
      <c r="EL155" s="449" t="s">
        <v>231</v>
      </c>
      <c r="EM155" s="450">
        <v>390000</v>
      </c>
      <c r="EN155" s="447">
        <f t="shared" si="97"/>
        <v>15000</v>
      </c>
      <c r="EO155" s="453">
        <v>0</v>
      </c>
      <c r="EP155" s="454">
        <v>0</v>
      </c>
      <c r="EQ155" s="455">
        <v>0</v>
      </c>
      <c r="ER155" s="455">
        <v>0</v>
      </c>
      <c r="ES155" s="456">
        <f t="shared" si="98"/>
        <v>15000</v>
      </c>
      <c r="ET155" s="456">
        <f t="shared" si="99"/>
        <v>24</v>
      </c>
      <c r="EU155" s="456">
        <f t="shared" si="100"/>
        <v>48</v>
      </c>
      <c r="EV155" s="456">
        <f t="shared" si="101"/>
        <v>0</v>
      </c>
      <c r="EW155" s="456">
        <f t="shared" si="102"/>
        <v>36</v>
      </c>
      <c r="EX155" s="456">
        <f t="shared" si="103"/>
        <v>0</v>
      </c>
      <c r="EY155" s="460">
        <f t="shared" si="104"/>
        <v>9</v>
      </c>
      <c r="EZ155" s="460">
        <f t="shared" si="105"/>
        <v>0</v>
      </c>
      <c r="FA155" s="447">
        <f t="shared" si="106"/>
        <v>324024.92</v>
      </c>
      <c r="FB155" s="447">
        <v>0</v>
      </c>
      <c r="FC155" s="447">
        <f t="shared" si="107"/>
        <v>684024.92</v>
      </c>
      <c r="FD155" s="447">
        <f t="shared" si="108"/>
        <v>615622.43000000005</v>
      </c>
      <c r="FE155" s="447">
        <f t="shared" si="109"/>
        <v>39124.486000000012</v>
      </c>
      <c r="FF155" s="447">
        <f t="shared" si="110"/>
        <v>68402.490000000005</v>
      </c>
      <c r="FG155" s="463">
        <v>100000</v>
      </c>
      <c r="FH155" s="447">
        <f t="shared" si="111"/>
        <v>207526.98</v>
      </c>
      <c r="FI155" s="447">
        <v>0</v>
      </c>
      <c r="FJ155" s="447">
        <f t="shared" si="112"/>
        <v>476497.94</v>
      </c>
      <c r="FK155" s="464"/>
      <c r="FL155" s="447">
        <f t="shared" si="113"/>
        <v>27361</v>
      </c>
      <c r="FM155" s="447">
        <f t="shared" si="114"/>
        <v>3420.12</v>
      </c>
      <c r="FN155" s="447">
        <f t="shared" si="115"/>
        <v>68402.490000000005</v>
      </c>
      <c r="FO155" s="447">
        <f t="shared" si="116"/>
        <v>99183.61</v>
      </c>
      <c r="FP155" s="178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</row>
    <row r="156" spans="1:463" ht="22.5" customHeight="1">
      <c r="A156" s="360">
        <v>148</v>
      </c>
      <c r="B156" s="361">
        <v>4</v>
      </c>
      <c r="C156" s="362" t="s">
        <v>360</v>
      </c>
      <c r="D156" s="363" t="s">
        <v>204</v>
      </c>
      <c r="E156" s="225" t="s">
        <v>190</v>
      </c>
      <c r="F156" s="367">
        <v>390000</v>
      </c>
      <c r="G156" s="365">
        <v>8</v>
      </c>
      <c r="H156" s="366">
        <v>1</v>
      </c>
      <c r="I156" s="373"/>
      <c r="J156" s="374"/>
      <c r="K156" s="375">
        <v>8</v>
      </c>
      <c r="L156" s="366">
        <v>1</v>
      </c>
      <c r="M156" s="373"/>
      <c r="N156" s="374"/>
      <c r="O156" s="375">
        <v>8</v>
      </c>
      <c r="P156" s="366">
        <v>1</v>
      </c>
      <c r="Q156" s="373"/>
      <c r="R156" s="374"/>
      <c r="S156" s="375">
        <v>8</v>
      </c>
      <c r="T156" s="366">
        <v>1</v>
      </c>
      <c r="U156" s="373"/>
      <c r="V156" s="374"/>
      <c r="W156" s="375">
        <v>8</v>
      </c>
      <c r="X156" s="366">
        <v>1</v>
      </c>
      <c r="Y156" s="373"/>
      <c r="Z156" s="374"/>
      <c r="AA156" s="375">
        <v>5</v>
      </c>
      <c r="AB156" s="366">
        <v>4</v>
      </c>
      <c r="AC156" s="373"/>
      <c r="AD156" s="382"/>
      <c r="AE156" s="380">
        <v>9</v>
      </c>
      <c r="AF156" s="381"/>
      <c r="AG156" s="365">
        <v>8</v>
      </c>
      <c r="AH156" s="366">
        <v>1</v>
      </c>
      <c r="AI156" s="373"/>
      <c r="AJ156" s="374"/>
      <c r="AK156" s="375">
        <v>8</v>
      </c>
      <c r="AL156" s="366">
        <v>1</v>
      </c>
      <c r="AM156" s="373"/>
      <c r="AN156" s="374"/>
      <c r="AO156" s="375">
        <v>8</v>
      </c>
      <c r="AP156" s="366">
        <v>2</v>
      </c>
      <c r="AQ156" s="373"/>
      <c r="AR156" s="374"/>
      <c r="AS156" s="375">
        <v>8</v>
      </c>
      <c r="AT156" s="366">
        <v>1</v>
      </c>
      <c r="AU156" s="373"/>
      <c r="AV156" s="374"/>
      <c r="AW156" s="375">
        <v>8</v>
      </c>
      <c r="AX156" s="366">
        <v>1</v>
      </c>
      <c r="AY156" s="373"/>
      <c r="AZ156" s="374"/>
      <c r="BA156" s="375">
        <v>5</v>
      </c>
      <c r="BB156" s="366">
        <v>4</v>
      </c>
      <c r="BC156" s="373"/>
      <c r="BD156" s="382"/>
      <c r="BE156" s="380">
        <v>9</v>
      </c>
      <c r="BF156" s="381"/>
      <c r="BG156" s="365">
        <v>8</v>
      </c>
      <c r="BH156" s="366">
        <v>1</v>
      </c>
      <c r="BI156" s="373"/>
      <c r="BJ156" s="374"/>
      <c r="BK156" s="375">
        <v>8</v>
      </c>
      <c r="BL156" s="366">
        <v>1</v>
      </c>
      <c r="BM156" s="373"/>
      <c r="BN156" s="374"/>
      <c r="BO156" s="375">
        <v>8</v>
      </c>
      <c r="BP156" s="366">
        <v>1</v>
      </c>
      <c r="BQ156" s="373"/>
      <c r="BR156" s="374"/>
      <c r="BS156" s="375">
        <v>8</v>
      </c>
      <c r="BT156" s="366">
        <v>1</v>
      </c>
      <c r="BU156" s="373"/>
      <c r="BV156" s="374"/>
      <c r="BW156" s="388">
        <v>9</v>
      </c>
      <c r="BX156" s="389"/>
      <c r="BY156" s="375">
        <v>5</v>
      </c>
      <c r="BZ156" s="366">
        <v>4</v>
      </c>
      <c r="CA156" s="373"/>
      <c r="CB156" s="382"/>
      <c r="CC156" s="380">
        <v>9</v>
      </c>
      <c r="CD156" s="381"/>
      <c r="CE156" s="398">
        <v>8</v>
      </c>
      <c r="CF156" s="366">
        <v>1</v>
      </c>
      <c r="CG156" s="373"/>
      <c r="CH156" s="399"/>
      <c r="CI156" s="365">
        <v>8</v>
      </c>
      <c r="CJ156" s="366">
        <v>1</v>
      </c>
      <c r="CK156" s="373"/>
      <c r="CL156" s="374"/>
      <c r="CM156" s="375">
        <v>8</v>
      </c>
      <c r="CN156" s="366">
        <v>1</v>
      </c>
      <c r="CO156" s="373"/>
      <c r="CP156" s="382"/>
      <c r="CQ156" s="402">
        <v>8</v>
      </c>
      <c r="CR156" s="366">
        <v>1</v>
      </c>
      <c r="CS156" s="408"/>
      <c r="CT156" s="409"/>
      <c r="CU156" s="402">
        <v>8</v>
      </c>
      <c r="CV156" s="366">
        <v>1</v>
      </c>
      <c r="CW156" s="410"/>
      <c r="CX156" s="411"/>
      <c r="CY156" s="402">
        <v>5</v>
      </c>
      <c r="CZ156" s="366">
        <v>4</v>
      </c>
      <c r="DA156" s="415"/>
      <c r="DB156" s="411"/>
      <c r="DC156" s="380">
        <v>9</v>
      </c>
      <c r="DD156" s="381"/>
      <c r="DE156" s="398">
        <v>8</v>
      </c>
      <c r="DF156" s="366">
        <v>2</v>
      </c>
      <c r="DG156" s="416"/>
      <c r="DH156" s="411"/>
      <c r="DI156" s="402">
        <v>8</v>
      </c>
      <c r="DJ156" s="366">
        <v>3</v>
      </c>
      <c r="DK156" s="416"/>
      <c r="DL156" s="411"/>
      <c r="DM156" s="424">
        <v>25</v>
      </c>
      <c r="DN156" s="424">
        <v>4</v>
      </c>
      <c r="DO156" s="424">
        <v>1</v>
      </c>
      <c r="DP156" s="425">
        <f t="shared" si="79"/>
        <v>188</v>
      </c>
      <c r="DQ156" s="427">
        <f t="shared" si="80"/>
        <v>0</v>
      </c>
      <c r="DR156" s="425">
        <f t="shared" si="81"/>
        <v>188</v>
      </c>
      <c r="DS156" s="163">
        <f t="shared" si="82"/>
        <v>25</v>
      </c>
      <c r="DT156" s="425">
        <f t="shared" si="83"/>
        <v>41</v>
      </c>
      <c r="DU156" s="427">
        <f t="shared" si="84"/>
        <v>0</v>
      </c>
      <c r="DV156" s="427">
        <f t="shared" si="85"/>
        <v>41</v>
      </c>
      <c r="DW156" s="427">
        <f t="shared" si="86"/>
        <v>36</v>
      </c>
      <c r="DX156" s="427">
        <f t="shared" si="87"/>
        <v>0</v>
      </c>
      <c r="DY156" s="427">
        <f t="shared" si="88"/>
        <v>9</v>
      </c>
      <c r="DZ156" s="427">
        <f t="shared" si="89"/>
        <v>0</v>
      </c>
      <c r="EA156" s="428">
        <f t="shared" si="90"/>
        <v>26</v>
      </c>
      <c r="EB156" s="429">
        <f t="shared" si="91"/>
        <v>41</v>
      </c>
      <c r="EC156" s="429">
        <f t="shared" si="92"/>
        <v>0</v>
      </c>
      <c r="ED156" s="429">
        <f t="shared" si="93"/>
        <v>36</v>
      </c>
      <c r="EE156" s="429">
        <f t="shared" si="94"/>
        <v>0</v>
      </c>
      <c r="EF156" s="429">
        <f t="shared" si="95"/>
        <v>9</v>
      </c>
      <c r="EG156" s="429">
        <f t="shared" si="96"/>
        <v>0</v>
      </c>
      <c r="EH156" s="441"/>
      <c r="EJ156" s="443">
        <v>158</v>
      </c>
      <c r="EK156" s="451" t="s">
        <v>360</v>
      </c>
      <c r="EL156" s="449" t="s">
        <v>204</v>
      </c>
      <c r="EM156" s="450">
        <v>390000</v>
      </c>
      <c r="EN156" s="447">
        <f t="shared" si="97"/>
        <v>15000</v>
      </c>
      <c r="EO156" s="453">
        <v>0</v>
      </c>
      <c r="EP156" s="454">
        <v>0</v>
      </c>
      <c r="EQ156" s="455">
        <v>0</v>
      </c>
      <c r="ER156" s="455">
        <v>0</v>
      </c>
      <c r="ES156" s="456">
        <f t="shared" si="98"/>
        <v>15000</v>
      </c>
      <c r="ET156" s="456">
        <f t="shared" si="99"/>
        <v>26</v>
      </c>
      <c r="EU156" s="456">
        <f t="shared" si="100"/>
        <v>41</v>
      </c>
      <c r="EV156" s="456">
        <f t="shared" si="101"/>
        <v>0</v>
      </c>
      <c r="EW156" s="456">
        <f t="shared" si="102"/>
        <v>36</v>
      </c>
      <c r="EX156" s="456">
        <f t="shared" si="103"/>
        <v>0</v>
      </c>
      <c r="EY156" s="460">
        <f t="shared" si="104"/>
        <v>9</v>
      </c>
      <c r="EZ156" s="460">
        <f t="shared" si="105"/>
        <v>0</v>
      </c>
      <c r="FA156" s="447">
        <f t="shared" si="106"/>
        <v>303023.31</v>
      </c>
      <c r="FB156" s="447">
        <v>0</v>
      </c>
      <c r="FC156" s="447">
        <f t="shared" si="107"/>
        <v>693023.31</v>
      </c>
      <c r="FD156" s="447">
        <f t="shared" si="108"/>
        <v>623720.9800000001</v>
      </c>
      <c r="FE156" s="447">
        <f t="shared" si="109"/>
        <v>40744.196000000025</v>
      </c>
      <c r="FF156" s="447">
        <f t="shared" si="110"/>
        <v>69302.33</v>
      </c>
      <c r="FG156" s="463">
        <v>100000</v>
      </c>
      <c r="FH156" s="447">
        <f t="shared" si="111"/>
        <v>210046.53</v>
      </c>
      <c r="FI156" s="447">
        <v>0</v>
      </c>
      <c r="FJ156" s="447">
        <f t="shared" si="112"/>
        <v>482976.78</v>
      </c>
      <c r="FK156" s="464"/>
      <c r="FL156" s="447">
        <f t="shared" si="113"/>
        <v>27720.93</v>
      </c>
      <c r="FM156" s="447">
        <f t="shared" si="114"/>
        <v>3465.12</v>
      </c>
      <c r="FN156" s="447">
        <f t="shared" si="115"/>
        <v>69302.33</v>
      </c>
      <c r="FO156" s="447">
        <f t="shared" si="116"/>
        <v>100488.38</v>
      </c>
      <c r="FP156" s="178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</row>
    <row r="157" spans="1:463" ht="22.5" customHeight="1">
      <c r="A157" s="360">
        <v>149</v>
      </c>
      <c r="B157" s="361">
        <v>5</v>
      </c>
      <c r="C157" s="362" t="s">
        <v>361</v>
      </c>
      <c r="D157" s="363" t="s">
        <v>223</v>
      </c>
      <c r="E157" s="225" t="s">
        <v>190</v>
      </c>
      <c r="F157" s="367">
        <v>338000</v>
      </c>
      <c r="G157" s="365">
        <v>8</v>
      </c>
      <c r="H157" s="366">
        <v>1</v>
      </c>
      <c r="I157" s="373"/>
      <c r="J157" s="374"/>
      <c r="K157" s="375">
        <v>8</v>
      </c>
      <c r="L157" s="366">
        <v>1</v>
      </c>
      <c r="M157" s="373"/>
      <c r="N157" s="374"/>
      <c r="O157" s="375">
        <v>8</v>
      </c>
      <c r="P157" s="366">
        <v>1</v>
      </c>
      <c r="Q157" s="373"/>
      <c r="R157" s="374"/>
      <c r="S157" s="375">
        <v>8</v>
      </c>
      <c r="T157" s="366">
        <v>3</v>
      </c>
      <c r="U157" s="373"/>
      <c r="V157" s="374"/>
      <c r="W157" s="375">
        <v>8</v>
      </c>
      <c r="X157" s="366">
        <v>3</v>
      </c>
      <c r="Y157" s="373"/>
      <c r="Z157" s="374"/>
      <c r="AA157" s="375">
        <v>5</v>
      </c>
      <c r="AB157" s="366">
        <v>5</v>
      </c>
      <c r="AC157" s="373"/>
      <c r="AD157" s="382"/>
      <c r="AE157" s="380">
        <v>10</v>
      </c>
      <c r="AF157" s="381"/>
      <c r="AG157" s="365">
        <v>8</v>
      </c>
      <c r="AH157" s="366">
        <v>2</v>
      </c>
      <c r="AI157" s="373"/>
      <c r="AJ157" s="374"/>
      <c r="AK157" s="375">
        <v>8</v>
      </c>
      <c r="AL157" s="366">
        <v>3</v>
      </c>
      <c r="AM157" s="373"/>
      <c r="AN157" s="374"/>
      <c r="AO157" s="375">
        <v>8</v>
      </c>
      <c r="AP157" s="366">
        <v>2</v>
      </c>
      <c r="AQ157" s="373"/>
      <c r="AR157" s="374"/>
      <c r="AS157" s="375">
        <v>8</v>
      </c>
      <c r="AT157" s="366">
        <v>2</v>
      </c>
      <c r="AU157" s="373"/>
      <c r="AV157" s="374"/>
      <c r="AW157" s="375">
        <v>8</v>
      </c>
      <c r="AX157" s="366">
        <v>3</v>
      </c>
      <c r="AY157" s="373"/>
      <c r="AZ157" s="374"/>
      <c r="BA157" s="375">
        <v>5</v>
      </c>
      <c r="BB157" s="366">
        <v>5</v>
      </c>
      <c r="BC157" s="373"/>
      <c r="BD157" s="382"/>
      <c r="BE157" s="380">
        <v>10</v>
      </c>
      <c r="BF157" s="381"/>
      <c r="BG157" s="365">
        <v>8</v>
      </c>
      <c r="BH157" s="366">
        <v>2</v>
      </c>
      <c r="BI157" s="373"/>
      <c r="BJ157" s="374"/>
      <c r="BK157" s="375">
        <v>8</v>
      </c>
      <c r="BL157" s="366">
        <v>3</v>
      </c>
      <c r="BM157" s="373"/>
      <c r="BN157" s="374"/>
      <c r="BO157" s="375">
        <v>8</v>
      </c>
      <c r="BP157" s="366">
        <v>2</v>
      </c>
      <c r="BQ157" s="373"/>
      <c r="BR157" s="374"/>
      <c r="BS157" s="375">
        <v>8</v>
      </c>
      <c r="BT157" s="366">
        <v>2</v>
      </c>
      <c r="BU157" s="373"/>
      <c r="BV157" s="374"/>
      <c r="BW157" s="388">
        <v>9</v>
      </c>
      <c r="BX157" s="389"/>
      <c r="BY157" s="375">
        <v>5</v>
      </c>
      <c r="BZ157" s="366">
        <v>5</v>
      </c>
      <c r="CA157" s="373"/>
      <c r="CB157" s="382"/>
      <c r="CC157" s="380">
        <v>10</v>
      </c>
      <c r="CD157" s="381"/>
      <c r="CE157" s="398">
        <v>8</v>
      </c>
      <c r="CF157" s="366">
        <v>2</v>
      </c>
      <c r="CG157" s="373"/>
      <c r="CH157" s="399"/>
      <c r="CI157" s="365">
        <v>8</v>
      </c>
      <c r="CJ157" s="366">
        <v>2</v>
      </c>
      <c r="CK157" s="373"/>
      <c r="CL157" s="374"/>
      <c r="CM157" s="375">
        <v>8</v>
      </c>
      <c r="CN157" s="366">
        <v>2</v>
      </c>
      <c r="CO157" s="373"/>
      <c r="CP157" s="382"/>
      <c r="CQ157" s="402">
        <v>8</v>
      </c>
      <c r="CR157" s="366">
        <v>2</v>
      </c>
      <c r="CS157" s="408"/>
      <c r="CT157" s="409"/>
      <c r="CU157" s="402">
        <v>8</v>
      </c>
      <c r="CV157" s="366">
        <v>2</v>
      </c>
      <c r="CW157" s="410"/>
      <c r="CX157" s="411"/>
      <c r="CY157" s="402">
        <v>5</v>
      </c>
      <c r="CZ157" s="366">
        <v>5</v>
      </c>
      <c r="DA157" s="415"/>
      <c r="DB157" s="411"/>
      <c r="DC157" s="380">
        <v>10</v>
      </c>
      <c r="DD157" s="381"/>
      <c r="DE157" s="398">
        <v>8</v>
      </c>
      <c r="DF157" s="366">
        <v>2</v>
      </c>
      <c r="DG157" s="416"/>
      <c r="DH157" s="411"/>
      <c r="DI157" s="402">
        <v>8</v>
      </c>
      <c r="DJ157" s="366">
        <v>1</v>
      </c>
      <c r="DK157" s="416"/>
      <c r="DL157" s="411"/>
      <c r="DM157" s="424">
        <v>25</v>
      </c>
      <c r="DN157" s="424">
        <v>4</v>
      </c>
      <c r="DO157" s="424">
        <v>1</v>
      </c>
      <c r="DP157" s="425">
        <f t="shared" si="79"/>
        <v>188</v>
      </c>
      <c r="DQ157" s="427">
        <f t="shared" si="80"/>
        <v>0</v>
      </c>
      <c r="DR157" s="425">
        <f t="shared" si="81"/>
        <v>188</v>
      </c>
      <c r="DS157" s="163">
        <f t="shared" si="82"/>
        <v>25</v>
      </c>
      <c r="DT157" s="425">
        <f t="shared" si="83"/>
        <v>63</v>
      </c>
      <c r="DU157" s="427">
        <f t="shared" si="84"/>
        <v>0</v>
      </c>
      <c r="DV157" s="427">
        <f t="shared" si="85"/>
        <v>63</v>
      </c>
      <c r="DW157" s="427">
        <f t="shared" si="86"/>
        <v>40</v>
      </c>
      <c r="DX157" s="427">
        <f t="shared" si="87"/>
        <v>0</v>
      </c>
      <c r="DY157" s="427">
        <f t="shared" si="88"/>
        <v>9</v>
      </c>
      <c r="DZ157" s="427">
        <f t="shared" si="89"/>
        <v>0</v>
      </c>
      <c r="EA157" s="428">
        <f t="shared" si="90"/>
        <v>26</v>
      </c>
      <c r="EB157" s="429">
        <f t="shared" si="91"/>
        <v>63</v>
      </c>
      <c r="EC157" s="429">
        <f t="shared" si="92"/>
        <v>0</v>
      </c>
      <c r="ED157" s="429">
        <f t="shared" si="93"/>
        <v>40</v>
      </c>
      <c r="EE157" s="429">
        <f t="shared" si="94"/>
        <v>0</v>
      </c>
      <c r="EF157" s="429">
        <f t="shared" si="95"/>
        <v>9</v>
      </c>
      <c r="EG157" s="429">
        <f t="shared" si="96"/>
        <v>0</v>
      </c>
      <c r="EH157" s="441"/>
      <c r="EJ157" s="443">
        <v>159</v>
      </c>
      <c r="EK157" s="451" t="s">
        <v>361</v>
      </c>
      <c r="EL157" s="449" t="s">
        <v>223</v>
      </c>
      <c r="EM157" s="450">
        <v>338000</v>
      </c>
      <c r="EN157" s="447">
        <f t="shared" si="97"/>
        <v>13000</v>
      </c>
      <c r="EO157" s="453">
        <v>0</v>
      </c>
      <c r="EP157" s="454">
        <v>0</v>
      </c>
      <c r="EQ157" s="455">
        <v>0</v>
      </c>
      <c r="ER157" s="455">
        <v>0</v>
      </c>
      <c r="ES157" s="456">
        <f t="shared" si="98"/>
        <v>13000</v>
      </c>
      <c r="ET157" s="456">
        <f t="shared" si="99"/>
        <v>26</v>
      </c>
      <c r="EU157" s="456">
        <f t="shared" si="100"/>
        <v>63</v>
      </c>
      <c r="EV157" s="456">
        <f t="shared" si="101"/>
        <v>0</v>
      </c>
      <c r="EW157" s="456">
        <f t="shared" si="102"/>
        <v>40</v>
      </c>
      <c r="EX157" s="456">
        <f t="shared" si="103"/>
        <v>0</v>
      </c>
      <c r="EY157" s="460">
        <f t="shared" si="104"/>
        <v>9</v>
      </c>
      <c r="EZ157" s="460">
        <f t="shared" si="105"/>
        <v>0</v>
      </c>
      <c r="FA157" s="447">
        <f t="shared" si="106"/>
        <v>333692.34000000003</v>
      </c>
      <c r="FB157" s="447">
        <v>0</v>
      </c>
      <c r="FC157" s="447">
        <f t="shared" si="107"/>
        <v>671692.34</v>
      </c>
      <c r="FD157" s="447">
        <f t="shared" si="108"/>
        <v>604523.11</v>
      </c>
      <c r="FE157" s="447">
        <f t="shared" si="109"/>
        <v>36904.622000000003</v>
      </c>
      <c r="FF157" s="447">
        <f t="shared" si="110"/>
        <v>67169.23</v>
      </c>
      <c r="FG157" s="463">
        <v>100000</v>
      </c>
      <c r="FH157" s="447">
        <f t="shared" si="111"/>
        <v>204073.85</v>
      </c>
      <c r="FI157" s="447">
        <v>0</v>
      </c>
      <c r="FJ157" s="447">
        <f t="shared" si="112"/>
        <v>467618.49</v>
      </c>
      <c r="FK157" s="464"/>
      <c r="FL157" s="447">
        <f t="shared" si="113"/>
        <v>26867.69</v>
      </c>
      <c r="FM157" s="447">
        <f t="shared" si="114"/>
        <v>3358.46</v>
      </c>
      <c r="FN157" s="447">
        <f t="shared" si="115"/>
        <v>67169.23</v>
      </c>
      <c r="FO157" s="447">
        <f t="shared" si="116"/>
        <v>97395.37999999999</v>
      </c>
      <c r="FP157" s="178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</row>
    <row r="158" spans="1:463" ht="22.5" customHeight="1">
      <c r="A158" s="360">
        <v>150</v>
      </c>
      <c r="B158" s="361">
        <v>3</v>
      </c>
      <c r="C158" s="362" t="s">
        <v>362</v>
      </c>
      <c r="D158" s="363" t="s">
        <v>357</v>
      </c>
      <c r="E158" s="225" t="s">
        <v>190</v>
      </c>
      <c r="F158" s="367">
        <v>442000</v>
      </c>
      <c r="G158" s="365"/>
      <c r="H158" s="366"/>
      <c r="I158" s="373"/>
      <c r="J158" s="374"/>
      <c r="K158" s="375"/>
      <c r="L158" s="366"/>
      <c r="M158" s="373"/>
      <c r="N158" s="374"/>
      <c r="O158" s="375"/>
      <c r="P158" s="366"/>
      <c r="Q158" s="373"/>
      <c r="R158" s="374"/>
      <c r="S158" s="375">
        <v>8</v>
      </c>
      <c r="T158" s="366">
        <v>1</v>
      </c>
      <c r="U158" s="373"/>
      <c r="V158" s="374"/>
      <c r="W158" s="375">
        <v>8</v>
      </c>
      <c r="X158" s="366">
        <v>1</v>
      </c>
      <c r="Y158" s="373"/>
      <c r="Z158" s="374"/>
      <c r="AA158" s="375">
        <v>5</v>
      </c>
      <c r="AB158" s="366">
        <v>4</v>
      </c>
      <c r="AC158" s="373"/>
      <c r="AD158" s="382"/>
      <c r="AE158" s="380">
        <v>9</v>
      </c>
      <c r="AF158" s="381"/>
      <c r="AG158" s="365">
        <v>8</v>
      </c>
      <c r="AH158" s="366">
        <v>1</v>
      </c>
      <c r="AI158" s="373"/>
      <c r="AJ158" s="374"/>
      <c r="AK158" s="375">
        <v>8</v>
      </c>
      <c r="AL158" s="366">
        <v>1</v>
      </c>
      <c r="AM158" s="373"/>
      <c r="AN158" s="374"/>
      <c r="AO158" s="375">
        <v>8</v>
      </c>
      <c r="AP158" s="366">
        <v>1</v>
      </c>
      <c r="AQ158" s="373"/>
      <c r="AR158" s="374"/>
      <c r="AS158" s="375">
        <v>8</v>
      </c>
      <c r="AT158" s="366">
        <v>1</v>
      </c>
      <c r="AU158" s="373"/>
      <c r="AV158" s="374"/>
      <c r="AW158" s="375">
        <v>8</v>
      </c>
      <c r="AX158" s="366">
        <v>1</v>
      </c>
      <c r="AY158" s="373"/>
      <c r="AZ158" s="374"/>
      <c r="BA158" s="375">
        <v>5</v>
      </c>
      <c r="BB158" s="366">
        <v>1</v>
      </c>
      <c r="BC158" s="373"/>
      <c r="BD158" s="382"/>
      <c r="BE158" s="380">
        <v>9</v>
      </c>
      <c r="BF158" s="381"/>
      <c r="BG158" s="365">
        <v>8</v>
      </c>
      <c r="BH158" s="366">
        <v>3</v>
      </c>
      <c r="BI158" s="373"/>
      <c r="BJ158" s="374"/>
      <c r="BK158" s="375"/>
      <c r="BL158" s="366"/>
      <c r="BM158" s="373"/>
      <c r="BN158" s="374"/>
      <c r="BO158" s="375"/>
      <c r="BP158" s="366"/>
      <c r="BQ158" s="373"/>
      <c r="BR158" s="374"/>
      <c r="BS158" s="375">
        <v>8</v>
      </c>
      <c r="BT158" s="366">
        <v>2</v>
      </c>
      <c r="BU158" s="373"/>
      <c r="BV158" s="374"/>
      <c r="BW158" s="388">
        <v>9</v>
      </c>
      <c r="BX158" s="389"/>
      <c r="BY158" s="375">
        <v>5</v>
      </c>
      <c r="BZ158" s="366">
        <v>4</v>
      </c>
      <c r="CA158" s="373"/>
      <c r="CB158" s="382"/>
      <c r="CC158" s="380">
        <v>9</v>
      </c>
      <c r="CD158" s="381"/>
      <c r="CE158" s="398">
        <v>8</v>
      </c>
      <c r="CF158" s="366">
        <v>1</v>
      </c>
      <c r="CG158" s="373"/>
      <c r="CH158" s="399"/>
      <c r="CI158" s="365">
        <v>8</v>
      </c>
      <c r="CJ158" s="366">
        <v>1</v>
      </c>
      <c r="CK158" s="373"/>
      <c r="CL158" s="374"/>
      <c r="CM158" s="375">
        <v>8</v>
      </c>
      <c r="CN158" s="366">
        <v>1</v>
      </c>
      <c r="CO158" s="373"/>
      <c r="CP158" s="382"/>
      <c r="CQ158" s="402">
        <v>8</v>
      </c>
      <c r="CR158" s="366">
        <v>1</v>
      </c>
      <c r="CS158" s="408"/>
      <c r="CT158" s="409"/>
      <c r="CU158" s="402">
        <v>8</v>
      </c>
      <c r="CV158" s="366">
        <v>1</v>
      </c>
      <c r="CW158" s="410"/>
      <c r="CX158" s="411"/>
      <c r="CY158" s="402">
        <v>5</v>
      </c>
      <c r="CZ158" s="366">
        <v>4</v>
      </c>
      <c r="DA158" s="415"/>
      <c r="DB158" s="411"/>
      <c r="DC158" s="380">
        <v>9</v>
      </c>
      <c r="DD158" s="381"/>
      <c r="DE158" s="398">
        <v>8</v>
      </c>
      <c r="DF158" s="366">
        <v>1</v>
      </c>
      <c r="DG158" s="416"/>
      <c r="DH158" s="411"/>
      <c r="DI158" s="402">
        <v>8</v>
      </c>
      <c r="DJ158" s="366">
        <v>1</v>
      </c>
      <c r="DK158" s="416"/>
      <c r="DL158" s="411"/>
      <c r="DM158" s="424">
        <v>25</v>
      </c>
      <c r="DN158" s="424">
        <v>4</v>
      </c>
      <c r="DO158" s="424">
        <v>1</v>
      </c>
      <c r="DP158" s="425">
        <f t="shared" si="79"/>
        <v>148</v>
      </c>
      <c r="DQ158" s="427">
        <f t="shared" si="80"/>
        <v>0</v>
      </c>
      <c r="DR158" s="425">
        <f t="shared" si="81"/>
        <v>148</v>
      </c>
      <c r="DS158" s="163">
        <f t="shared" si="82"/>
        <v>20</v>
      </c>
      <c r="DT158" s="425">
        <f t="shared" si="83"/>
        <v>32</v>
      </c>
      <c r="DU158" s="427">
        <f t="shared" si="84"/>
        <v>0</v>
      </c>
      <c r="DV158" s="427">
        <f t="shared" si="85"/>
        <v>32</v>
      </c>
      <c r="DW158" s="427">
        <f t="shared" si="86"/>
        <v>36</v>
      </c>
      <c r="DX158" s="427">
        <f t="shared" si="87"/>
        <v>0</v>
      </c>
      <c r="DY158" s="427">
        <f t="shared" si="88"/>
        <v>9</v>
      </c>
      <c r="DZ158" s="427">
        <f t="shared" si="89"/>
        <v>0</v>
      </c>
      <c r="EA158" s="428">
        <f t="shared" si="90"/>
        <v>21</v>
      </c>
      <c r="EB158" s="429">
        <f t="shared" si="91"/>
        <v>32</v>
      </c>
      <c r="EC158" s="429">
        <f t="shared" si="92"/>
        <v>0</v>
      </c>
      <c r="ED158" s="429">
        <f t="shared" si="93"/>
        <v>36</v>
      </c>
      <c r="EE158" s="429">
        <f t="shared" si="94"/>
        <v>0</v>
      </c>
      <c r="EF158" s="429">
        <f t="shared" si="95"/>
        <v>9</v>
      </c>
      <c r="EG158" s="429">
        <f t="shared" si="96"/>
        <v>0</v>
      </c>
      <c r="EH158" s="441"/>
      <c r="EJ158" s="443">
        <v>160</v>
      </c>
      <c r="EK158" s="451" t="s">
        <v>362</v>
      </c>
      <c r="EL158" s="449" t="s">
        <v>357</v>
      </c>
      <c r="EM158" s="450">
        <v>442000</v>
      </c>
      <c r="EN158" s="447">
        <f t="shared" si="97"/>
        <v>17000</v>
      </c>
      <c r="EO158" s="453">
        <v>0</v>
      </c>
      <c r="EP158" s="454">
        <v>0</v>
      </c>
      <c r="EQ158" s="455">
        <v>0</v>
      </c>
      <c r="ER158" s="455">
        <v>0</v>
      </c>
      <c r="ES158" s="456">
        <f t="shared" si="98"/>
        <v>17000</v>
      </c>
      <c r="ET158" s="456">
        <f t="shared" si="99"/>
        <v>21</v>
      </c>
      <c r="EU158" s="456">
        <f t="shared" si="100"/>
        <v>32</v>
      </c>
      <c r="EV158" s="456">
        <f t="shared" si="101"/>
        <v>0</v>
      </c>
      <c r="EW158" s="456">
        <f t="shared" si="102"/>
        <v>36</v>
      </c>
      <c r="EX158" s="456">
        <f t="shared" si="103"/>
        <v>0</v>
      </c>
      <c r="EY158" s="460">
        <f t="shared" si="104"/>
        <v>9</v>
      </c>
      <c r="EZ158" s="460">
        <f t="shared" si="105"/>
        <v>0</v>
      </c>
      <c r="FA158" s="447">
        <f t="shared" si="106"/>
        <v>312824.06</v>
      </c>
      <c r="FB158" s="447">
        <v>0</v>
      </c>
      <c r="FC158" s="447">
        <f t="shared" si="107"/>
        <v>669824.06000000006</v>
      </c>
      <c r="FD158" s="447">
        <f t="shared" si="108"/>
        <v>602841.65</v>
      </c>
      <c r="FE158" s="447">
        <f t="shared" si="109"/>
        <v>36568.33</v>
      </c>
      <c r="FF158" s="447">
        <f t="shared" si="110"/>
        <v>66982.41</v>
      </c>
      <c r="FG158" s="463">
        <v>100000</v>
      </c>
      <c r="FH158" s="447">
        <f t="shared" si="111"/>
        <v>203550.74</v>
      </c>
      <c r="FI158" s="447">
        <v>0</v>
      </c>
      <c r="FJ158" s="447">
        <f t="shared" si="112"/>
        <v>466273.32</v>
      </c>
      <c r="FK158" s="464"/>
      <c r="FL158" s="447">
        <f t="shared" si="113"/>
        <v>26792.959999999999</v>
      </c>
      <c r="FM158" s="447">
        <f t="shared" si="114"/>
        <v>3349.12</v>
      </c>
      <c r="FN158" s="447">
        <f t="shared" si="115"/>
        <v>66982.41</v>
      </c>
      <c r="FO158" s="447">
        <f t="shared" si="116"/>
        <v>97124.49</v>
      </c>
      <c r="FP158" s="17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</row>
    <row r="159" spans="1:463" ht="22.5" customHeight="1">
      <c r="A159" s="360">
        <v>151</v>
      </c>
      <c r="B159" s="361">
        <v>7</v>
      </c>
      <c r="C159" s="362" t="s">
        <v>363</v>
      </c>
      <c r="D159" s="363" t="s">
        <v>194</v>
      </c>
      <c r="E159" s="225" t="s">
        <v>190</v>
      </c>
      <c r="F159" s="367">
        <v>325000</v>
      </c>
      <c r="G159" s="365">
        <v>8</v>
      </c>
      <c r="H159" s="366"/>
      <c r="I159" s="373"/>
      <c r="J159" s="374"/>
      <c r="K159" s="375">
        <v>8</v>
      </c>
      <c r="L159" s="366"/>
      <c r="M159" s="373"/>
      <c r="N159" s="374"/>
      <c r="O159" s="375">
        <v>8</v>
      </c>
      <c r="P159" s="366"/>
      <c r="Q159" s="373"/>
      <c r="R159" s="374"/>
      <c r="S159" s="375">
        <v>8</v>
      </c>
      <c r="T159" s="366"/>
      <c r="U159" s="373"/>
      <c r="V159" s="374"/>
      <c r="W159" s="375">
        <v>8</v>
      </c>
      <c r="X159" s="366">
        <v>1</v>
      </c>
      <c r="Y159" s="373"/>
      <c r="Z159" s="374"/>
      <c r="AA159" s="375">
        <v>5</v>
      </c>
      <c r="AB159" s="366">
        <v>5</v>
      </c>
      <c r="AC159" s="373"/>
      <c r="AD159" s="382"/>
      <c r="AE159" s="380">
        <v>10</v>
      </c>
      <c r="AF159" s="381"/>
      <c r="AG159" s="365"/>
      <c r="AH159" s="366"/>
      <c r="AI159" s="373"/>
      <c r="AJ159" s="374"/>
      <c r="AK159" s="375"/>
      <c r="AL159" s="366"/>
      <c r="AM159" s="373"/>
      <c r="AN159" s="374"/>
      <c r="AO159" s="375">
        <v>8</v>
      </c>
      <c r="AP159" s="366">
        <v>3</v>
      </c>
      <c r="AQ159" s="373"/>
      <c r="AR159" s="374"/>
      <c r="AS159" s="375">
        <v>8</v>
      </c>
      <c r="AT159" s="366">
        <v>3</v>
      </c>
      <c r="AU159" s="373"/>
      <c r="AV159" s="374"/>
      <c r="AW159" s="375">
        <v>8</v>
      </c>
      <c r="AX159" s="366"/>
      <c r="AY159" s="373"/>
      <c r="AZ159" s="374"/>
      <c r="BA159" s="375">
        <v>5</v>
      </c>
      <c r="BB159" s="366">
        <v>4</v>
      </c>
      <c r="BC159" s="373"/>
      <c r="BD159" s="382"/>
      <c r="BE159" s="380"/>
      <c r="BF159" s="381"/>
      <c r="BG159" s="365">
        <v>8</v>
      </c>
      <c r="BH159" s="366"/>
      <c r="BI159" s="373"/>
      <c r="BJ159" s="374"/>
      <c r="BK159" s="375"/>
      <c r="BL159" s="366"/>
      <c r="BM159" s="373"/>
      <c r="BN159" s="374"/>
      <c r="BO159" s="375">
        <v>8</v>
      </c>
      <c r="BP159" s="366"/>
      <c r="BQ159" s="373"/>
      <c r="BR159" s="374"/>
      <c r="BS159" s="375">
        <v>8</v>
      </c>
      <c r="BT159" s="366"/>
      <c r="BU159" s="373"/>
      <c r="BV159" s="374"/>
      <c r="BW159" s="388">
        <v>8</v>
      </c>
      <c r="BX159" s="389"/>
      <c r="BY159" s="375"/>
      <c r="BZ159" s="366"/>
      <c r="CA159" s="373"/>
      <c r="CB159" s="382"/>
      <c r="CC159" s="380">
        <v>5</v>
      </c>
      <c r="CD159" s="381"/>
      <c r="CE159" s="398">
        <v>8</v>
      </c>
      <c r="CF159" s="366"/>
      <c r="CG159" s="373"/>
      <c r="CH159" s="399"/>
      <c r="CI159" s="365"/>
      <c r="CJ159" s="366"/>
      <c r="CK159" s="373"/>
      <c r="CL159" s="374"/>
      <c r="CM159" s="375"/>
      <c r="CN159" s="366"/>
      <c r="CO159" s="373"/>
      <c r="CP159" s="382"/>
      <c r="CQ159" s="402">
        <v>8</v>
      </c>
      <c r="CR159" s="366"/>
      <c r="CS159" s="408"/>
      <c r="CT159" s="409"/>
      <c r="CU159" s="402"/>
      <c r="CV159" s="366"/>
      <c r="CW159" s="410"/>
      <c r="CX159" s="411"/>
      <c r="CY159" s="402">
        <v>5</v>
      </c>
      <c r="CZ159" s="366">
        <v>4</v>
      </c>
      <c r="DA159" s="415"/>
      <c r="DB159" s="411"/>
      <c r="DC159" s="380"/>
      <c r="DD159" s="381"/>
      <c r="DE159" s="398">
        <v>8</v>
      </c>
      <c r="DF159" s="366"/>
      <c r="DG159" s="416"/>
      <c r="DH159" s="411"/>
      <c r="DI159" s="402">
        <v>8</v>
      </c>
      <c r="DJ159" s="366">
        <v>1</v>
      </c>
      <c r="DK159" s="416"/>
      <c r="DL159" s="411"/>
      <c r="DM159" s="424">
        <v>25</v>
      </c>
      <c r="DN159" s="424">
        <v>4</v>
      </c>
      <c r="DO159" s="424">
        <v>1</v>
      </c>
      <c r="DP159" s="425">
        <f t="shared" si="79"/>
        <v>135</v>
      </c>
      <c r="DQ159" s="427">
        <f t="shared" si="80"/>
        <v>0</v>
      </c>
      <c r="DR159" s="425">
        <f t="shared" si="81"/>
        <v>135</v>
      </c>
      <c r="DS159" s="163">
        <f t="shared" si="82"/>
        <v>18</v>
      </c>
      <c r="DT159" s="425">
        <f t="shared" si="83"/>
        <v>21</v>
      </c>
      <c r="DU159" s="427">
        <f t="shared" si="84"/>
        <v>0</v>
      </c>
      <c r="DV159" s="427">
        <f t="shared" si="85"/>
        <v>21</v>
      </c>
      <c r="DW159" s="427">
        <f t="shared" si="86"/>
        <v>15</v>
      </c>
      <c r="DX159" s="427">
        <f t="shared" si="87"/>
        <v>0</v>
      </c>
      <c r="DY159" s="427">
        <f t="shared" si="88"/>
        <v>8</v>
      </c>
      <c r="DZ159" s="427">
        <f t="shared" si="89"/>
        <v>0</v>
      </c>
      <c r="EA159" s="428">
        <f t="shared" si="90"/>
        <v>19</v>
      </c>
      <c r="EB159" s="429">
        <f t="shared" si="91"/>
        <v>21</v>
      </c>
      <c r="EC159" s="429">
        <f t="shared" si="92"/>
        <v>0</v>
      </c>
      <c r="ED159" s="429">
        <f t="shared" si="93"/>
        <v>15</v>
      </c>
      <c r="EE159" s="429">
        <f t="shared" si="94"/>
        <v>0</v>
      </c>
      <c r="EF159" s="429">
        <f t="shared" si="95"/>
        <v>8</v>
      </c>
      <c r="EG159" s="429">
        <f t="shared" si="96"/>
        <v>0</v>
      </c>
      <c r="EH159" s="441"/>
      <c r="EJ159" s="443">
        <v>161</v>
      </c>
      <c r="EK159" s="451" t="s">
        <v>363</v>
      </c>
      <c r="EL159" s="449" t="s">
        <v>194</v>
      </c>
      <c r="EM159" s="450">
        <v>325000</v>
      </c>
      <c r="EN159" s="447">
        <f t="shared" si="97"/>
        <v>12500</v>
      </c>
      <c r="EO159" s="453">
        <v>0</v>
      </c>
      <c r="EP159" s="454">
        <v>0</v>
      </c>
      <c r="EQ159" s="455">
        <v>0</v>
      </c>
      <c r="ER159" s="455">
        <v>0</v>
      </c>
      <c r="ES159" s="456">
        <f t="shared" si="98"/>
        <v>12500</v>
      </c>
      <c r="ET159" s="456">
        <f t="shared" si="99"/>
        <v>19</v>
      </c>
      <c r="EU159" s="456">
        <f t="shared" si="100"/>
        <v>21</v>
      </c>
      <c r="EV159" s="456">
        <f t="shared" si="101"/>
        <v>0</v>
      </c>
      <c r="EW159" s="456">
        <f t="shared" si="102"/>
        <v>15</v>
      </c>
      <c r="EX159" s="456">
        <f t="shared" si="103"/>
        <v>0</v>
      </c>
      <c r="EY159" s="460">
        <f t="shared" si="104"/>
        <v>8</v>
      </c>
      <c r="EZ159" s="460">
        <f t="shared" si="105"/>
        <v>0</v>
      </c>
      <c r="FA159" s="447">
        <f t="shared" si="106"/>
        <v>129176.6</v>
      </c>
      <c r="FB159" s="447">
        <v>0</v>
      </c>
      <c r="FC159" s="447">
        <f t="shared" si="107"/>
        <v>366676.6</v>
      </c>
      <c r="FD159" s="447">
        <f t="shared" si="108"/>
        <v>330008.93999999994</v>
      </c>
      <c r="FE159" s="447">
        <f t="shared" si="109"/>
        <v>4800.715199999996</v>
      </c>
      <c r="FF159" s="447">
        <f t="shared" si="110"/>
        <v>36667.660000000003</v>
      </c>
      <c r="FG159" s="463">
        <v>100000</v>
      </c>
      <c r="FH159" s="447">
        <f t="shared" si="111"/>
        <v>141468.38</v>
      </c>
      <c r="FI159" s="447">
        <v>0</v>
      </c>
      <c r="FJ159" s="447">
        <f t="shared" si="112"/>
        <v>225208.22</v>
      </c>
      <c r="FK159" s="464"/>
      <c r="FL159" s="447">
        <f t="shared" si="113"/>
        <v>14667.06</v>
      </c>
      <c r="FM159" s="447">
        <f t="shared" si="114"/>
        <v>1833.38</v>
      </c>
      <c r="FN159" s="447">
        <f t="shared" si="115"/>
        <v>36667.660000000003</v>
      </c>
      <c r="FO159" s="447">
        <f t="shared" si="116"/>
        <v>53168.100000000006</v>
      </c>
      <c r="FP159" s="178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</row>
    <row r="160" spans="1:463" ht="22.5" customHeight="1">
      <c r="A160" s="360">
        <v>152</v>
      </c>
      <c r="B160" s="361"/>
      <c r="C160" s="362" t="s">
        <v>364</v>
      </c>
      <c r="D160" s="363" t="s">
        <v>227</v>
      </c>
      <c r="E160" s="225" t="s">
        <v>187</v>
      </c>
      <c r="F160" s="367">
        <v>900000</v>
      </c>
      <c r="G160" s="365"/>
      <c r="H160" s="366"/>
      <c r="I160" s="373">
        <v>8</v>
      </c>
      <c r="J160" s="374">
        <v>4.5</v>
      </c>
      <c r="K160" s="375"/>
      <c r="L160" s="366"/>
      <c r="M160" s="373"/>
      <c r="N160" s="374"/>
      <c r="O160" s="375">
        <v>8</v>
      </c>
      <c r="P160" s="366">
        <v>1</v>
      </c>
      <c r="Q160" s="373"/>
      <c r="R160" s="374"/>
      <c r="S160" s="375">
        <v>8</v>
      </c>
      <c r="T160" s="366">
        <v>1</v>
      </c>
      <c r="U160" s="373"/>
      <c r="V160" s="374"/>
      <c r="W160" s="375">
        <v>8</v>
      </c>
      <c r="X160" s="366">
        <v>1</v>
      </c>
      <c r="Y160" s="373"/>
      <c r="Z160" s="374"/>
      <c r="AA160" s="375">
        <v>5</v>
      </c>
      <c r="AB160" s="366">
        <v>5</v>
      </c>
      <c r="AC160" s="373"/>
      <c r="AD160" s="382"/>
      <c r="AE160" s="380">
        <v>11</v>
      </c>
      <c r="AF160" s="381"/>
      <c r="AG160" s="365">
        <v>8</v>
      </c>
      <c r="AH160" s="366">
        <v>1</v>
      </c>
      <c r="AI160" s="373"/>
      <c r="AJ160" s="374"/>
      <c r="AK160" s="375">
        <v>8</v>
      </c>
      <c r="AL160" s="366">
        <v>2.5</v>
      </c>
      <c r="AM160" s="373"/>
      <c r="AN160" s="374"/>
      <c r="AO160" s="375">
        <v>8</v>
      </c>
      <c r="AP160" s="366">
        <v>2.5</v>
      </c>
      <c r="AQ160" s="373"/>
      <c r="AR160" s="374"/>
      <c r="AS160" s="375">
        <v>8</v>
      </c>
      <c r="AT160" s="366">
        <v>1</v>
      </c>
      <c r="AU160" s="373"/>
      <c r="AV160" s="374"/>
      <c r="AW160" s="375">
        <v>8</v>
      </c>
      <c r="AX160" s="366">
        <v>1</v>
      </c>
      <c r="AY160" s="373"/>
      <c r="AZ160" s="374"/>
      <c r="BA160" s="375">
        <v>5</v>
      </c>
      <c r="BB160" s="366">
        <v>4</v>
      </c>
      <c r="BC160" s="373"/>
      <c r="BD160" s="382"/>
      <c r="BE160" s="380">
        <v>11.5</v>
      </c>
      <c r="BF160" s="381"/>
      <c r="BG160" s="365">
        <v>8</v>
      </c>
      <c r="BH160" s="366">
        <v>1</v>
      </c>
      <c r="BI160" s="373"/>
      <c r="BJ160" s="374"/>
      <c r="BK160" s="375"/>
      <c r="BL160" s="366"/>
      <c r="BM160" s="373">
        <v>8</v>
      </c>
      <c r="BN160" s="374">
        <v>4.5</v>
      </c>
      <c r="BO160" s="375"/>
      <c r="BP160" s="366"/>
      <c r="BQ160" s="373">
        <v>8</v>
      </c>
      <c r="BR160" s="374">
        <v>4.5</v>
      </c>
      <c r="BS160" s="375"/>
      <c r="BT160" s="366"/>
      <c r="BU160" s="373">
        <v>8</v>
      </c>
      <c r="BV160" s="374">
        <v>3.5</v>
      </c>
      <c r="BW160" s="388"/>
      <c r="BX160" s="389">
        <v>11.5</v>
      </c>
      <c r="BY160" s="375"/>
      <c r="BZ160" s="366"/>
      <c r="CA160" s="373">
        <v>8</v>
      </c>
      <c r="CB160" s="382">
        <v>4.5</v>
      </c>
      <c r="CC160" s="380"/>
      <c r="CD160" s="381">
        <v>11.5</v>
      </c>
      <c r="CE160" s="398"/>
      <c r="CF160" s="366"/>
      <c r="CG160" s="373">
        <v>8</v>
      </c>
      <c r="CH160" s="399">
        <v>4.5</v>
      </c>
      <c r="CI160" s="365"/>
      <c r="CJ160" s="366"/>
      <c r="CK160" s="373">
        <v>8</v>
      </c>
      <c r="CL160" s="374">
        <v>4.5</v>
      </c>
      <c r="CM160" s="375"/>
      <c r="CN160" s="366"/>
      <c r="CO160" s="373">
        <v>8</v>
      </c>
      <c r="CP160" s="382">
        <v>3</v>
      </c>
      <c r="CQ160" s="402"/>
      <c r="CR160" s="366"/>
      <c r="CS160" s="408">
        <v>8</v>
      </c>
      <c r="CT160" s="409">
        <v>4.5</v>
      </c>
      <c r="CU160" s="402"/>
      <c r="CV160" s="366"/>
      <c r="CW160" s="410">
        <v>8</v>
      </c>
      <c r="CX160" s="411">
        <v>3</v>
      </c>
      <c r="CY160" s="402"/>
      <c r="CZ160" s="366"/>
      <c r="DA160" s="415">
        <v>5</v>
      </c>
      <c r="DB160" s="411">
        <v>6</v>
      </c>
      <c r="DC160" s="380"/>
      <c r="DD160" s="381">
        <v>11.5</v>
      </c>
      <c r="DE160" s="398"/>
      <c r="DF160" s="366"/>
      <c r="DG160" s="416">
        <v>8</v>
      </c>
      <c r="DH160" s="411">
        <v>4.5</v>
      </c>
      <c r="DI160" s="402"/>
      <c r="DJ160" s="366"/>
      <c r="DK160" s="416"/>
      <c r="DL160" s="411"/>
      <c r="DM160" s="424">
        <v>25</v>
      </c>
      <c r="DN160" s="424">
        <v>4</v>
      </c>
      <c r="DO160" s="424">
        <v>1</v>
      </c>
      <c r="DP160" s="425">
        <f t="shared" si="79"/>
        <v>82</v>
      </c>
      <c r="DQ160" s="427">
        <f t="shared" si="80"/>
        <v>93</v>
      </c>
      <c r="DR160" s="425">
        <f t="shared" si="81"/>
        <v>175</v>
      </c>
      <c r="DS160" s="163">
        <f t="shared" si="82"/>
        <v>23</v>
      </c>
      <c r="DT160" s="425">
        <f t="shared" si="83"/>
        <v>21</v>
      </c>
      <c r="DU160" s="427">
        <f t="shared" si="84"/>
        <v>51.5</v>
      </c>
      <c r="DV160" s="427">
        <f t="shared" si="85"/>
        <v>72.5</v>
      </c>
      <c r="DW160" s="427">
        <f t="shared" si="86"/>
        <v>22.5</v>
      </c>
      <c r="DX160" s="427">
        <f t="shared" si="87"/>
        <v>23</v>
      </c>
      <c r="DY160" s="427">
        <f t="shared" si="88"/>
        <v>0</v>
      </c>
      <c r="DZ160" s="427">
        <f t="shared" si="89"/>
        <v>11.5</v>
      </c>
      <c r="EA160" s="428">
        <f t="shared" si="90"/>
        <v>24</v>
      </c>
      <c r="EB160" s="429">
        <f t="shared" si="91"/>
        <v>21</v>
      </c>
      <c r="EC160" s="429">
        <f t="shared" si="92"/>
        <v>51.5</v>
      </c>
      <c r="ED160" s="429">
        <f t="shared" si="93"/>
        <v>22.5</v>
      </c>
      <c r="EE160" s="429">
        <f t="shared" si="94"/>
        <v>23</v>
      </c>
      <c r="EF160" s="429">
        <f t="shared" si="95"/>
        <v>0</v>
      </c>
      <c r="EG160" s="429">
        <f t="shared" si="96"/>
        <v>11.5</v>
      </c>
      <c r="EH160" s="441"/>
      <c r="EJ160" s="443">
        <v>162</v>
      </c>
      <c r="EK160" s="451" t="s">
        <v>364</v>
      </c>
      <c r="EL160" s="449" t="s">
        <v>227</v>
      </c>
      <c r="EM160" s="450">
        <v>900000</v>
      </c>
      <c r="EN160" s="447">
        <f t="shared" si="97"/>
        <v>34615.379999999997</v>
      </c>
      <c r="EO160" s="453">
        <v>0</v>
      </c>
      <c r="EP160" s="454">
        <v>0</v>
      </c>
      <c r="EQ160" s="455">
        <v>0</v>
      </c>
      <c r="ER160" s="455">
        <v>0</v>
      </c>
      <c r="ES160" s="456">
        <f t="shared" si="98"/>
        <v>34615.379999999997</v>
      </c>
      <c r="ET160" s="456">
        <f t="shared" si="99"/>
        <v>24</v>
      </c>
      <c r="EU160" s="456">
        <f t="shared" si="100"/>
        <v>21</v>
      </c>
      <c r="EV160" s="456">
        <f t="shared" si="101"/>
        <v>51.5</v>
      </c>
      <c r="EW160" s="456">
        <f t="shared" si="102"/>
        <v>22.5</v>
      </c>
      <c r="EX160" s="456">
        <f t="shared" si="103"/>
        <v>23</v>
      </c>
      <c r="EY160" s="460">
        <f t="shared" si="104"/>
        <v>0</v>
      </c>
      <c r="EZ160" s="460">
        <f t="shared" si="105"/>
        <v>11.5</v>
      </c>
      <c r="FA160" s="447">
        <f t="shared" si="106"/>
        <v>1048003.69</v>
      </c>
      <c r="FB160" s="447">
        <v>0</v>
      </c>
      <c r="FC160" s="447">
        <f t="shared" si="107"/>
        <v>1878772.81</v>
      </c>
      <c r="FD160" s="447">
        <f t="shared" si="108"/>
        <v>1690895.53</v>
      </c>
      <c r="FE160" s="447">
        <f t="shared" si="109"/>
        <v>335268.65899999999</v>
      </c>
      <c r="FF160" s="447">
        <f t="shared" si="110"/>
        <v>187877.28</v>
      </c>
      <c r="FG160" s="463">
        <v>100000</v>
      </c>
      <c r="FH160" s="447">
        <f t="shared" si="111"/>
        <v>623145.93999999994</v>
      </c>
      <c r="FI160" s="447">
        <v>0</v>
      </c>
      <c r="FJ160" s="447">
        <f t="shared" si="112"/>
        <v>1255626.8700000001</v>
      </c>
      <c r="FK160" s="464"/>
      <c r="FL160" s="447">
        <f t="shared" si="113"/>
        <v>75150.91</v>
      </c>
      <c r="FM160" s="447">
        <f t="shared" si="114"/>
        <v>9393.86</v>
      </c>
      <c r="FN160" s="447">
        <f t="shared" si="115"/>
        <v>187877.28</v>
      </c>
      <c r="FO160" s="447">
        <f t="shared" si="116"/>
        <v>272422.05</v>
      </c>
      <c r="FP160" s="178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</row>
    <row r="161" spans="1:463" ht="22.5" customHeight="1">
      <c r="A161" s="360">
        <v>153</v>
      </c>
      <c r="B161" s="361">
        <v>4</v>
      </c>
      <c r="C161" s="362" t="s">
        <v>365</v>
      </c>
      <c r="D161" s="363" t="s">
        <v>253</v>
      </c>
      <c r="E161" s="225" t="s">
        <v>190</v>
      </c>
      <c r="F161" s="367">
        <v>520000</v>
      </c>
      <c r="G161" s="365">
        <v>8</v>
      </c>
      <c r="H161" s="366">
        <v>4</v>
      </c>
      <c r="I161" s="373"/>
      <c r="J161" s="374"/>
      <c r="K161" s="375">
        <v>8</v>
      </c>
      <c r="L161" s="366">
        <v>1</v>
      </c>
      <c r="M161" s="373"/>
      <c r="N161" s="374"/>
      <c r="O161" s="375">
        <v>8</v>
      </c>
      <c r="P161" s="366">
        <v>4</v>
      </c>
      <c r="Q161" s="373"/>
      <c r="R161" s="374"/>
      <c r="S161" s="375">
        <v>8</v>
      </c>
      <c r="T161" s="366">
        <v>2</v>
      </c>
      <c r="U161" s="373"/>
      <c r="V161" s="374"/>
      <c r="W161" s="375">
        <v>8</v>
      </c>
      <c r="X161" s="366">
        <v>2</v>
      </c>
      <c r="Y161" s="373"/>
      <c r="Z161" s="374"/>
      <c r="AA161" s="375">
        <v>5</v>
      </c>
      <c r="AB161" s="366">
        <v>6</v>
      </c>
      <c r="AC161" s="373"/>
      <c r="AD161" s="382"/>
      <c r="AE161" s="380">
        <v>9</v>
      </c>
      <c r="AF161" s="381"/>
      <c r="AG161" s="365"/>
      <c r="AH161" s="366"/>
      <c r="AI161" s="373"/>
      <c r="AJ161" s="374"/>
      <c r="AK161" s="375">
        <v>8</v>
      </c>
      <c r="AL161" s="366">
        <v>1</v>
      </c>
      <c r="AM161" s="373"/>
      <c r="AN161" s="374"/>
      <c r="AO161" s="375">
        <v>8</v>
      </c>
      <c r="AP161" s="366">
        <v>1</v>
      </c>
      <c r="AQ161" s="373"/>
      <c r="AR161" s="374"/>
      <c r="AS161" s="375">
        <v>8</v>
      </c>
      <c r="AT161" s="366">
        <v>2</v>
      </c>
      <c r="AU161" s="373"/>
      <c r="AV161" s="374"/>
      <c r="AW161" s="375">
        <v>8</v>
      </c>
      <c r="AX161" s="366">
        <v>4</v>
      </c>
      <c r="AY161" s="373"/>
      <c r="AZ161" s="374"/>
      <c r="BA161" s="375">
        <v>5</v>
      </c>
      <c r="BB161" s="366">
        <v>4</v>
      </c>
      <c r="BC161" s="373"/>
      <c r="BD161" s="382"/>
      <c r="BE161" s="380">
        <v>11</v>
      </c>
      <c r="BF161" s="381"/>
      <c r="BG161" s="365"/>
      <c r="BH161" s="366"/>
      <c r="BI161" s="373"/>
      <c r="BJ161" s="374"/>
      <c r="BK161" s="375"/>
      <c r="BL161" s="366"/>
      <c r="BM161" s="373"/>
      <c r="BN161" s="374"/>
      <c r="BO161" s="375">
        <v>8</v>
      </c>
      <c r="BP161" s="366">
        <v>1</v>
      </c>
      <c r="BQ161" s="373"/>
      <c r="BR161" s="374"/>
      <c r="BS161" s="375">
        <v>8</v>
      </c>
      <c r="BT161" s="366">
        <v>2</v>
      </c>
      <c r="BU161" s="373"/>
      <c r="BV161" s="374"/>
      <c r="BW161" s="388">
        <v>12</v>
      </c>
      <c r="BX161" s="389"/>
      <c r="BY161" s="375">
        <v>5</v>
      </c>
      <c r="BZ161" s="366">
        <v>4</v>
      </c>
      <c r="CA161" s="373"/>
      <c r="CB161" s="382"/>
      <c r="CC161" s="380">
        <v>9</v>
      </c>
      <c r="CD161" s="381"/>
      <c r="CE161" s="398">
        <v>8</v>
      </c>
      <c r="CF161" s="366">
        <v>1</v>
      </c>
      <c r="CG161" s="373"/>
      <c r="CH161" s="399"/>
      <c r="CI161" s="365">
        <v>8</v>
      </c>
      <c r="CJ161" s="366">
        <v>2</v>
      </c>
      <c r="CK161" s="373"/>
      <c r="CL161" s="374"/>
      <c r="CM161" s="375">
        <v>8</v>
      </c>
      <c r="CN161" s="366">
        <v>2</v>
      </c>
      <c r="CO161" s="373"/>
      <c r="CP161" s="382"/>
      <c r="CQ161" s="402">
        <v>8</v>
      </c>
      <c r="CR161" s="366">
        <v>1</v>
      </c>
      <c r="CS161" s="408"/>
      <c r="CT161" s="409"/>
      <c r="CU161" s="402">
        <v>8</v>
      </c>
      <c r="CV161" s="366">
        <v>1</v>
      </c>
      <c r="CW161" s="410"/>
      <c r="CX161" s="411"/>
      <c r="CY161" s="402">
        <v>5</v>
      </c>
      <c r="CZ161" s="366">
        <v>4</v>
      </c>
      <c r="DA161" s="415"/>
      <c r="DB161" s="411"/>
      <c r="DC161" s="380">
        <v>9</v>
      </c>
      <c r="DD161" s="381"/>
      <c r="DE161" s="398">
        <v>8</v>
      </c>
      <c r="DF161" s="366">
        <v>2</v>
      </c>
      <c r="DG161" s="416"/>
      <c r="DH161" s="411"/>
      <c r="DI161" s="402">
        <v>8</v>
      </c>
      <c r="DJ161" s="366">
        <v>2</v>
      </c>
      <c r="DK161" s="416"/>
      <c r="DL161" s="411"/>
      <c r="DM161" s="424">
        <v>25</v>
      </c>
      <c r="DN161" s="424">
        <v>4</v>
      </c>
      <c r="DO161" s="424">
        <v>1</v>
      </c>
      <c r="DP161" s="425">
        <f t="shared" si="79"/>
        <v>164</v>
      </c>
      <c r="DQ161" s="427">
        <f t="shared" si="80"/>
        <v>0</v>
      </c>
      <c r="DR161" s="425">
        <f t="shared" si="81"/>
        <v>164</v>
      </c>
      <c r="DS161" s="163">
        <f t="shared" si="82"/>
        <v>22</v>
      </c>
      <c r="DT161" s="425">
        <f t="shared" si="83"/>
        <v>53</v>
      </c>
      <c r="DU161" s="427">
        <f t="shared" si="84"/>
        <v>0</v>
      </c>
      <c r="DV161" s="427">
        <f t="shared" si="85"/>
        <v>53</v>
      </c>
      <c r="DW161" s="427">
        <f t="shared" si="86"/>
        <v>38</v>
      </c>
      <c r="DX161" s="427">
        <f t="shared" si="87"/>
        <v>0</v>
      </c>
      <c r="DY161" s="427">
        <f t="shared" si="88"/>
        <v>12</v>
      </c>
      <c r="DZ161" s="427">
        <f t="shared" si="89"/>
        <v>0</v>
      </c>
      <c r="EA161" s="428">
        <f t="shared" si="90"/>
        <v>23</v>
      </c>
      <c r="EB161" s="429">
        <f t="shared" si="91"/>
        <v>53</v>
      </c>
      <c r="EC161" s="429">
        <f t="shared" si="92"/>
        <v>0</v>
      </c>
      <c r="ED161" s="429">
        <f t="shared" si="93"/>
        <v>38</v>
      </c>
      <c r="EE161" s="429">
        <f t="shared" si="94"/>
        <v>0</v>
      </c>
      <c r="EF161" s="429">
        <f t="shared" si="95"/>
        <v>12</v>
      </c>
      <c r="EG161" s="429">
        <f t="shared" si="96"/>
        <v>0</v>
      </c>
      <c r="EH161" s="441"/>
      <c r="EJ161" s="443">
        <v>163</v>
      </c>
      <c r="EK161" s="451" t="s">
        <v>365</v>
      </c>
      <c r="EL161" s="449" t="s">
        <v>253</v>
      </c>
      <c r="EM161" s="450">
        <v>520000</v>
      </c>
      <c r="EN161" s="447">
        <f t="shared" si="97"/>
        <v>20000</v>
      </c>
      <c r="EO161" s="453">
        <v>0</v>
      </c>
      <c r="EP161" s="454">
        <v>0</v>
      </c>
      <c r="EQ161" s="455">
        <v>0</v>
      </c>
      <c r="ER161" s="455">
        <v>0</v>
      </c>
      <c r="ES161" s="456">
        <f t="shared" si="98"/>
        <v>20000</v>
      </c>
      <c r="ET161" s="456">
        <f t="shared" si="99"/>
        <v>23</v>
      </c>
      <c r="EU161" s="456">
        <f t="shared" si="100"/>
        <v>53</v>
      </c>
      <c r="EV161" s="456">
        <f t="shared" si="101"/>
        <v>0</v>
      </c>
      <c r="EW161" s="456">
        <f t="shared" si="102"/>
        <v>38</v>
      </c>
      <c r="EX161" s="456">
        <f t="shared" si="103"/>
        <v>0</v>
      </c>
      <c r="EY161" s="460">
        <f t="shared" si="104"/>
        <v>12</v>
      </c>
      <c r="EZ161" s="460">
        <f t="shared" si="105"/>
        <v>0</v>
      </c>
      <c r="FA161" s="447">
        <f t="shared" si="106"/>
        <v>478703.49</v>
      </c>
      <c r="FB161" s="447">
        <v>0</v>
      </c>
      <c r="FC161" s="447">
        <f t="shared" si="107"/>
        <v>938703.49</v>
      </c>
      <c r="FD161" s="447">
        <f t="shared" si="108"/>
        <v>844833.14</v>
      </c>
      <c r="FE161" s="447">
        <f t="shared" si="109"/>
        <v>89208.285000000003</v>
      </c>
      <c r="FF161" s="447">
        <f t="shared" si="110"/>
        <v>93870.35</v>
      </c>
      <c r="FG161" s="463">
        <v>100000</v>
      </c>
      <c r="FH161" s="447">
        <f t="shared" si="111"/>
        <v>283078.64</v>
      </c>
      <c r="FI161" s="447">
        <v>0</v>
      </c>
      <c r="FJ161" s="447">
        <f t="shared" si="112"/>
        <v>655624.85</v>
      </c>
      <c r="FK161" s="464"/>
      <c r="FL161" s="447">
        <f t="shared" si="113"/>
        <v>37548.14</v>
      </c>
      <c r="FM161" s="447">
        <f t="shared" si="114"/>
        <v>4693.5200000000004</v>
      </c>
      <c r="FN161" s="447">
        <f t="shared" si="115"/>
        <v>93870.35</v>
      </c>
      <c r="FO161" s="447">
        <f t="shared" si="116"/>
        <v>136112.01</v>
      </c>
      <c r="FP161" s="178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</row>
    <row r="162" spans="1:463" ht="22.5" customHeight="1">
      <c r="A162" s="360">
        <v>154</v>
      </c>
      <c r="B162" s="361">
        <v>5</v>
      </c>
      <c r="C162" s="362" t="s">
        <v>366</v>
      </c>
      <c r="D162" s="363" t="s">
        <v>194</v>
      </c>
      <c r="E162" s="225" t="s">
        <v>190</v>
      </c>
      <c r="F162" s="367">
        <v>325000</v>
      </c>
      <c r="G162" s="365">
        <v>8</v>
      </c>
      <c r="H162" s="366">
        <v>1</v>
      </c>
      <c r="I162" s="373"/>
      <c r="J162" s="374"/>
      <c r="K162" s="375">
        <v>8</v>
      </c>
      <c r="L162" s="366">
        <v>1</v>
      </c>
      <c r="M162" s="373"/>
      <c r="N162" s="374"/>
      <c r="O162" s="375">
        <v>8</v>
      </c>
      <c r="P162" s="366">
        <v>1</v>
      </c>
      <c r="Q162" s="373"/>
      <c r="R162" s="374"/>
      <c r="S162" s="375">
        <v>8</v>
      </c>
      <c r="T162" s="366">
        <v>1</v>
      </c>
      <c r="U162" s="373"/>
      <c r="V162" s="374"/>
      <c r="W162" s="375">
        <v>8</v>
      </c>
      <c r="X162" s="366">
        <v>1</v>
      </c>
      <c r="Y162" s="373"/>
      <c r="Z162" s="374"/>
      <c r="AA162" s="375">
        <v>5</v>
      </c>
      <c r="AB162" s="366">
        <v>4</v>
      </c>
      <c r="AC162" s="373"/>
      <c r="AD162" s="382"/>
      <c r="AE162" s="380">
        <v>9</v>
      </c>
      <c r="AF162" s="381"/>
      <c r="AG162" s="365">
        <v>8</v>
      </c>
      <c r="AH162" s="366">
        <v>1</v>
      </c>
      <c r="AI162" s="373"/>
      <c r="AJ162" s="374"/>
      <c r="AK162" s="375">
        <v>8</v>
      </c>
      <c r="AL162" s="366">
        <v>1</v>
      </c>
      <c r="AM162" s="373"/>
      <c r="AN162" s="374"/>
      <c r="AO162" s="375">
        <v>8</v>
      </c>
      <c r="AP162" s="366">
        <v>1</v>
      </c>
      <c r="AQ162" s="373"/>
      <c r="AR162" s="374"/>
      <c r="AS162" s="375">
        <v>8</v>
      </c>
      <c r="AT162" s="366">
        <v>1</v>
      </c>
      <c r="AU162" s="373"/>
      <c r="AV162" s="374"/>
      <c r="AW162" s="375">
        <v>8</v>
      </c>
      <c r="AX162" s="366">
        <v>1</v>
      </c>
      <c r="AY162" s="373"/>
      <c r="AZ162" s="374"/>
      <c r="BA162" s="375">
        <v>5</v>
      </c>
      <c r="BB162" s="366">
        <v>4</v>
      </c>
      <c r="BC162" s="373"/>
      <c r="BD162" s="382"/>
      <c r="BE162" s="380">
        <v>9</v>
      </c>
      <c r="BF162" s="381"/>
      <c r="BG162" s="365">
        <v>8</v>
      </c>
      <c r="BH162" s="366">
        <v>1</v>
      </c>
      <c r="BI162" s="373"/>
      <c r="BJ162" s="374"/>
      <c r="BK162" s="375">
        <v>8</v>
      </c>
      <c r="BL162" s="366">
        <v>1</v>
      </c>
      <c r="BM162" s="373"/>
      <c r="BN162" s="374"/>
      <c r="BO162" s="375">
        <v>8</v>
      </c>
      <c r="BP162" s="366">
        <v>1</v>
      </c>
      <c r="BQ162" s="373"/>
      <c r="BR162" s="374"/>
      <c r="BS162" s="375">
        <v>8</v>
      </c>
      <c r="BT162" s="366">
        <v>1</v>
      </c>
      <c r="BU162" s="373"/>
      <c r="BV162" s="374"/>
      <c r="BW162" s="388">
        <v>13</v>
      </c>
      <c r="BX162" s="389"/>
      <c r="BY162" s="375">
        <v>5</v>
      </c>
      <c r="BZ162" s="366">
        <v>4</v>
      </c>
      <c r="CA162" s="373"/>
      <c r="CB162" s="382"/>
      <c r="CC162" s="380">
        <v>9</v>
      </c>
      <c r="CD162" s="381"/>
      <c r="CE162" s="398">
        <v>8</v>
      </c>
      <c r="CF162" s="366">
        <v>4</v>
      </c>
      <c r="CG162" s="373"/>
      <c r="CH162" s="399"/>
      <c r="CI162" s="365">
        <v>8</v>
      </c>
      <c r="CJ162" s="366">
        <v>3</v>
      </c>
      <c r="CK162" s="373"/>
      <c r="CL162" s="374"/>
      <c r="CM162" s="375">
        <v>8</v>
      </c>
      <c r="CN162" s="366">
        <v>4</v>
      </c>
      <c r="CO162" s="373"/>
      <c r="CP162" s="382"/>
      <c r="CQ162" s="402">
        <v>8</v>
      </c>
      <c r="CR162" s="366">
        <v>4</v>
      </c>
      <c r="CS162" s="408"/>
      <c r="CT162" s="409"/>
      <c r="CU162" s="402">
        <v>8</v>
      </c>
      <c r="CV162" s="366">
        <v>4</v>
      </c>
      <c r="CW162" s="410"/>
      <c r="CX162" s="411"/>
      <c r="CY162" s="402">
        <v>5</v>
      </c>
      <c r="CZ162" s="366">
        <v>7</v>
      </c>
      <c r="DA162" s="415"/>
      <c r="DB162" s="411"/>
      <c r="DC162" s="380">
        <v>12</v>
      </c>
      <c r="DD162" s="381"/>
      <c r="DE162" s="398">
        <v>8</v>
      </c>
      <c r="DF162" s="366">
        <v>4</v>
      </c>
      <c r="DG162" s="416"/>
      <c r="DH162" s="411"/>
      <c r="DI162" s="402">
        <v>8</v>
      </c>
      <c r="DJ162" s="366">
        <v>4</v>
      </c>
      <c r="DK162" s="416"/>
      <c r="DL162" s="411"/>
      <c r="DM162" s="424">
        <v>25</v>
      </c>
      <c r="DN162" s="424">
        <v>4</v>
      </c>
      <c r="DO162" s="424">
        <v>1</v>
      </c>
      <c r="DP162" s="425">
        <f t="shared" si="79"/>
        <v>188</v>
      </c>
      <c r="DQ162" s="427">
        <f t="shared" si="80"/>
        <v>0</v>
      </c>
      <c r="DR162" s="425">
        <f t="shared" si="81"/>
        <v>188</v>
      </c>
      <c r="DS162" s="163">
        <f t="shared" si="82"/>
        <v>25</v>
      </c>
      <c r="DT162" s="425">
        <f t="shared" si="83"/>
        <v>60</v>
      </c>
      <c r="DU162" s="427">
        <f t="shared" si="84"/>
        <v>0</v>
      </c>
      <c r="DV162" s="427">
        <f t="shared" si="85"/>
        <v>60</v>
      </c>
      <c r="DW162" s="427">
        <f t="shared" si="86"/>
        <v>39</v>
      </c>
      <c r="DX162" s="427">
        <f t="shared" si="87"/>
        <v>0</v>
      </c>
      <c r="DY162" s="427">
        <f t="shared" si="88"/>
        <v>13</v>
      </c>
      <c r="DZ162" s="427">
        <f t="shared" si="89"/>
        <v>0</v>
      </c>
      <c r="EA162" s="428">
        <f t="shared" si="90"/>
        <v>26</v>
      </c>
      <c r="EB162" s="429">
        <f t="shared" si="91"/>
        <v>60</v>
      </c>
      <c r="EC162" s="429">
        <f t="shared" si="92"/>
        <v>0</v>
      </c>
      <c r="ED162" s="429">
        <f t="shared" si="93"/>
        <v>39</v>
      </c>
      <c r="EE162" s="429">
        <f t="shared" si="94"/>
        <v>0</v>
      </c>
      <c r="EF162" s="429">
        <f t="shared" si="95"/>
        <v>13</v>
      </c>
      <c r="EG162" s="429">
        <f t="shared" si="96"/>
        <v>0</v>
      </c>
      <c r="EH162" s="441"/>
      <c r="EJ162" s="443">
        <v>164</v>
      </c>
      <c r="EK162" s="451" t="s">
        <v>366</v>
      </c>
      <c r="EL162" s="449" t="s">
        <v>194</v>
      </c>
      <c r="EM162" s="450">
        <v>325000</v>
      </c>
      <c r="EN162" s="447">
        <f t="shared" si="97"/>
        <v>12500</v>
      </c>
      <c r="EO162" s="453">
        <v>0</v>
      </c>
      <c r="EP162" s="454">
        <v>0</v>
      </c>
      <c r="EQ162" s="455">
        <v>0</v>
      </c>
      <c r="ER162" s="455">
        <v>0</v>
      </c>
      <c r="ES162" s="456">
        <f t="shared" si="98"/>
        <v>12500</v>
      </c>
      <c r="ET162" s="456">
        <f t="shared" si="99"/>
        <v>26</v>
      </c>
      <c r="EU162" s="456">
        <f t="shared" si="100"/>
        <v>60</v>
      </c>
      <c r="EV162" s="456">
        <f t="shared" si="101"/>
        <v>0</v>
      </c>
      <c r="EW162" s="456">
        <f t="shared" si="102"/>
        <v>39</v>
      </c>
      <c r="EX162" s="456">
        <f t="shared" si="103"/>
        <v>0</v>
      </c>
      <c r="EY162" s="460">
        <f t="shared" si="104"/>
        <v>13</v>
      </c>
      <c r="EZ162" s="460">
        <f t="shared" si="105"/>
        <v>0</v>
      </c>
      <c r="FA162" s="447">
        <f t="shared" si="106"/>
        <v>323358.21000000002</v>
      </c>
      <c r="FB162" s="447">
        <v>0</v>
      </c>
      <c r="FC162" s="447">
        <f t="shared" si="107"/>
        <v>648358.21</v>
      </c>
      <c r="FD162" s="447">
        <f t="shared" si="108"/>
        <v>583522.39</v>
      </c>
      <c r="FE162" s="447">
        <f t="shared" si="109"/>
        <v>32704.478000000003</v>
      </c>
      <c r="FF162" s="447">
        <f t="shared" si="110"/>
        <v>64835.82</v>
      </c>
      <c r="FG162" s="463">
        <v>100000</v>
      </c>
      <c r="FH162" s="447">
        <f t="shared" si="111"/>
        <v>197540.3</v>
      </c>
      <c r="FI162" s="447">
        <v>0</v>
      </c>
      <c r="FJ162" s="447">
        <f t="shared" si="112"/>
        <v>450817.91</v>
      </c>
      <c r="FK162" s="464"/>
      <c r="FL162" s="447">
        <f t="shared" si="113"/>
        <v>25934.33</v>
      </c>
      <c r="FM162" s="447">
        <f t="shared" si="114"/>
        <v>3241.79</v>
      </c>
      <c r="FN162" s="447">
        <f t="shared" si="115"/>
        <v>64835.82</v>
      </c>
      <c r="FO162" s="447">
        <f t="shared" si="116"/>
        <v>94011.94</v>
      </c>
      <c r="FP162" s="178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</row>
    <row r="163" spans="1:463" ht="22.5" customHeight="1">
      <c r="A163" s="360">
        <v>155</v>
      </c>
      <c r="B163" s="361">
        <v>6</v>
      </c>
      <c r="C163" s="362" t="s">
        <v>367</v>
      </c>
      <c r="D163" s="363" t="s">
        <v>245</v>
      </c>
      <c r="E163" s="225" t="s">
        <v>190</v>
      </c>
      <c r="F163" s="367">
        <v>520000</v>
      </c>
      <c r="G163" s="365">
        <v>8</v>
      </c>
      <c r="H163" s="366">
        <v>2</v>
      </c>
      <c r="I163" s="373"/>
      <c r="J163" s="374"/>
      <c r="K163" s="375">
        <v>8</v>
      </c>
      <c r="L163" s="366">
        <v>2</v>
      </c>
      <c r="M163" s="373"/>
      <c r="N163" s="374"/>
      <c r="O163" s="375">
        <v>8</v>
      </c>
      <c r="P163" s="366">
        <v>3</v>
      </c>
      <c r="Q163" s="373"/>
      <c r="R163" s="374"/>
      <c r="S163" s="375">
        <v>8</v>
      </c>
      <c r="T163" s="366">
        <v>3</v>
      </c>
      <c r="U163" s="373"/>
      <c r="V163" s="374"/>
      <c r="W163" s="375">
        <v>8</v>
      </c>
      <c r="X163" s="366">
        <v>2</v>
      </c>
      <c r="Y163" s="373"/>
      <c r="Z163" s="374"/>
      <c r="AA163" s="375">
        <v>5</v>
      </c>
      <c r="AB163" s="366">
        <v>6</v>
      </c>
      <c r="AC163" s="373"/>
      <c r="AD163" s="382"/>
      <c r="AE163" s="380">
        <v>11</v>
      </c>
      <c r="AF163" s="381"/>
      <c r="AG163" s="365">
        <v>8</v>
      </c>
      <c r="AH163" s="366">
        <v>4</v>
      </c>
      <c r="AI163" s="373"/>
      <c r="AJ163" s="374"/>
      <c r="AK163" s="375">
        <v>8</v>
      </c>
      <c r="AL163" s="366">
        <v>2</v>
      </c>
      <c r="AM163" s="373"/>
      <c r="AN163" s="374"/>
      <c r="AO163" s="375">
        <v>8</v>
      </c>
      <c r="AP163" s="366">
        <v>2</v>
      </c>
      <c r="AQ163" s="373"/>
      <c r="AR163" s="374"/>
      <c r="AS163" s="375">
        <v>8</v>
      </c>
      <c r="AT163" s="366">
        <v>2</v>
      </c>
      <c r="AU163" s="373"/>
      <c r="AV163" s="374"/>
      <c r="AW163" s="375">
        <v>8</v>
      </c>
      <c r="AX163" s="366">
        <v>2</v>
      </c>
      <c r="AY163" s="373"/>
      <c r="AZ163" s="374"/>
      <c r="BA163" s="375">
        <v>5</v>
      </c>
      <c r="BB163" s="366">
        <v>6</v>
      </c>
      <c r="BC163" s="373"/>
      <c r="BD163" s="382"/>
      <c r="BE163" s="380">
        <v>9</v>
      </c>
      <c r="BF163" s="381"/>
      <c r="BG163" s="365">
        <v>8</v>
      </c>
      <c r="BH163" s="366">
        <v>3</v>
      </c>
      <c r="BI163" s="373"/>
      <c r="BJ163" s="374"/>
      <c r="BK163" s="375">
        <v>8</v>
      </c>
      <c r="BL163" s="366">
        <v>4</v>
      </c>
      <c r="BM163" s="373"/>
      <c r="BN163" s="374"/>
      <c r="BO163" s="375">
        <v>8</v>
      </c>
      <c r="BP163" s="366">
        <v>3</v>
      </c>
      <c r="BQ163" s="373"/>
      <c r="BR163" s="374"/>
      <c r="BS163" s="375">
        <v>8</v>
      </c>
      <c r="BT163" s="366">
        <v>2</v>
      </c>
      <c r="BU163" s="373"/>
      <c r="BV163" s="374"/>
      <c r="BW163" s="388">
        <v>10</v>
      </c>
      <c r="BX163" s="389"/>
      <c r="BY163" s="375">
        <v>5</v>
      </c>
      <c r="BZ163" s="366">
        <v>6</v>
      </c>
      <c r="CA163" s="373"/>
      <c r="CB163" s="382"/>
      <c r="CC163" s="380">
        <v>12</v>
      </c>
      <c r="CD163" s="381"/>
      <c r="CE163" s="398">
        <v>8</v>
      </c>
      <c r="CF163" s="366">
        <v>3</v>
      </c>
      <c r="CG163" s="373"/>
      <c r="CH163" s="399"/>
      <c r="CI163" s="365">
        <v>8</v>
      </c>
      <c r="CJ163" s="366">
        <v>4</v>
      </c>
      <c r="CK163" s="373"/>
      <c r="CL163" s="374"/>
      <c r="CM163" s="375">
        <v>8</v>
      </c>
      <c r="CN163" s="366">
        <v>3</v>
      </c>
      <c r="CO163" s="373"/>
      <c r="CP163" s="382"/>
      <c r="CQ163" s="402">
        <v>8</v>
      </c>
      <c r="CR163" s="366">
        <v>4</v>
      </c>
      <c r="CS163" s="408"/>
      <c r="CT163" s="409"/>
      <c r="CU163" s="402">
        <v>8</v>
      </c>
      <c r="CV163" s="366">
        <v>4</v>
      </c>
      <c r="CW163" s="410"/>
      <c r="CX163" s="411"/>
      <c r="CY163" s="402">
        <v>5</v>
      </c>
      <c r="CZ163" s="366">
        <v>4</v>
      </c>
      <c r="DA163" s="415"/>
      <c r="DB163" s="411"/>
      <c r="DC163" s="380">
        <v>11</v>
      </c>
      <c r="DD163" s="381"/>
      <c r="DE163" s="398">
        <v>8</v>
      </c>
      <c r="DF163" s="366">
        <v>2</v>
      </c>
      <c r="DG163" s="416"/>
      <c r="DH163" s="411"/>
      <c r="DI163" s="402">
        <v>8</v>
      </c>
      <c r="DJ163" s="366">
        <v>2</v>
      </c>
      <c r="DK163" s="416"/>
      <c r="DL163" s="411"/>
      <c r="DM163" s="424">
        <v>25</v>
      </c>
      <c r="DN163" s="424">
        <v>4</v>
      </c>
      <c r="DO163" s="424">
        <v>1</v>
      </c>
      <c r="DP163" s="425">
        <f t="shared" si="79"/>
        <v>188</v>
      </c>
      <c r="DQ163" s="427">
        <f t="shared" si="80"/>
        <v>0</v>
      </c>
      <c r="DR163" s="425">
        <f t="shared" si="81"/>
        <v>188</v>
      </c>
      <c r="DS163" s="163">
        <f t="shared" si="82"/>
        <v>25</v>
      </c>
      <c r="DT163" s="425">
        <f t="shared" si="83"/>
        <v>80</v>
      </c>
      <c r="DU163" s="427">
        <f t="shared" si="84"/>
        <v>0</v>
      </c>
      <c r="DV163" s="427">
        <f t="shared" si="85"/>
        <v>80</v>
      </c>
      <c r="DW163" s="427">
        <f t="shared" si="86"/>
        <v>43</v>
      </c>
      <c r="DX163" s="427">
        <f t="shared" si="87"/>
        <v>0</v>
      </c>
      <c r="DY163" s="427">
        <f t="shared" si="88"/>
        <v>10</v>
      </c>
      <c r="DZ163" s="427">
        <f t="shared" si="89"/>
        <v>0</v>
      </c>
      <c r="EA163" s="428">
        <f t="shared" si="90"/>
        <v>26</v>
      </c>
      <c r="EB163" s="429">
        <f t="shared" si="91"/>
        <v>80</v>
      </c>
      <c r="EC163" s="429">
        <f t="shared" si="92"/>
        <v>0</v>
      </c>
      <c r="ED163" s="429">
        <f t="shared" si="93"/>
        <v>43</v>
      </c>
      <c r="EE163" s="429">
        <f t="shared" si="94"/>
        <v>0</v>
      </c>
      <c r="EF163" s="429">
        <f t="shared" si="95"/>
        <v>10</v>
      </c>
      <c r="EG163" s="429">
        <f t="shared" si="96"/>
        <v>0</v>
      </c>
      <c r="EH163" s="441"/>
      <c r="EJ163" s="443">
        <v>165</v>
      </c>
      <c r="EK163" s="451" t="s">
        <v>367</v>
      </c>
      <c r="EL163" s="449" t="s">
        <v>245</v>
      </c>
      <c r="EM163" s="450">
        <v>520000</v>
      </c>
      <c r="EN163" s="447">
        <f t="shared" si="97"/>
        <v>20000</v>
      </c>
      <c r="EO163" s="453">
        <v>0</v>
      </c>
      <c r="EP163" s="454">
        <v>0</v>
      </c>
      <c r="EQ163" s="455">
        <v>0</v>
      </c>
      <c r="ER163" s="455">
        <v>0</v>
      </c>
      <c r="ES163" s="456">
        <f t="shared" si="98"/>
        <v>20000</v>
      </c>
      <c r="ET163" s="456">
        <f t="shared" si="99"/>
        <v>26</v>
      </c>
      <c r="EU163" s="456">
        <f t="shared" si="100"/>
        <v>80</v>
      </c>
      <c r="EV163" s="456">
        <f t="shared" si="101"/>
        <v>0</v>
      </c>
      <c r="EW163" s="456">
        <f t="shared" si="102"/>
        <v>43</v>
      </c>
      <c r="EX163" s="456">
        <f t="shared" si="103"/>
        <v>0</v>
      </c>
      <c r="EY163" s="460">
        <f t="shared" si="104"/>
        <v>10</v>
      </c>
      <c r="EZ163" s="460">
        <f t="shared" si="105"/>
        <v>0</v>
      </c>
      <c r="FA163" s="447">
        <f t="shared" si="106"/>
        <v>602713.03</v>
      </c>
      <c r="FB163" s="447">
        <v>0</v>
      </c>
      <c r="FC163" s="447">
        <f t="shared" si="107"/>
        <v>1122713.03</v>
      </c>
      <c r="FD163" s="447">
        <f t="shared" si="108"/>
        <v>1010441.73</v>
      </c>
      <c r="FE163" s="447">
        <f t="shared" si="109"/>
        <v>131132.519</v>
      </c>
      <c r="FF163" s="447">
        <f t="shared" si="110"/>
        <v>112271.3</v>
      </c>
      <c r="FG163" s="463">
        <v>100000</v>
      </c>
      <c r="FH163" s="447">
        <f t="shared" si="111"/>
        <v>343403.82</v>
      </c>
      <c r="FI163" s="447">
        <v>0</v>
      </c>
      <c r="FJ163" s="447">
        <f t="shared" si="112"/>
        <v>779309.21</v>
      </c>
      <c r="FK163" s="464"/>
      <c r="FL163" s="447">
        <f t="shared" si="113"/>
        <v>44908.52</v>
      </c>
      <c r="FM163" s="447">
        <f t="shared" si="114"/>
        <v>5613.57</v>
      </c>
      <c r="FN163" s="447">
        <f t="shared" si="115"/>
        <v>112271.3</v>
      </c>
      <c r="FO163" s="447">
        <f t="shared" si="116"/>
        <v>162793.39000000001</v>
      </c>
      <c r="FP163" s="178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</row>
    <row r="164" spans="1:463" ht="22.5" customHeight="1">
      <c r="A164" s="360">
        <v>156</v>
      </c>
      <c r="B164" s="361">
        <v>6</v>
      </c>
      <c r="C164" s="362" t="s">
        <v>368</v>
      </c>
      <c r="D164" s="363" t="s">
        <v>369</v>
      </c>
      <c r="E164" s="225" t="s">
        <v>190</v>
      </c>
      <c r="F164" s="367">
        <v>520000</v>
      </c>
      <c r="G164" s="365">
        <v>8</v>
      </c>
      <c r="H164" s="366">
        <v>3</v>
      </c>
      <c r="I164" s="373"/>
      <c r="J164" s="374"/>
      <c r="K164" s="375">
        <v>8</v>
      </c>
      <c r="L164" s="366">
        <v>3</v>
      </c>
      <c r="M164" s="373"/>
      <c r="N164" s="374"/>
      <c r="O164" s="375">
        <v>8</v>
      </c>
      <c r="P164" s="366">
        <v>3</v>
      </c>
      <c r="Q164" s="373"/>
      <c r="R164" s="374"/>
      <c r="S164" s="375">
        <v>8</v>
      </c>
      <c r="T164" s="366">
        <v>3</v>
      </c>
      <c r="U164" s="373"/>
      <c r="V164" s="374"/>
      <c r="W164" s="375">
        <v>8</v>
      </c>
      <c r="X164" s="366">
        <v>3</v>
      </c>
      <c r="Y164" s="373"/>
      <c r="Z164" s="374"/>
      <c r="AA164" s="375">
        <v>5</v>
      </c>
      <c r="AB164" s="366">
        <v>6</v>
      </c>
      <c r="AC164" s="373"/>
      <c r="AD164" s="382"/>
      <c r="AE164" s="380">
        <v>12</v>
      </c>
      <c r="AF164" s="381"/>
      <c r="AG164" s="365">
        <v>8</v>
      </c>
      <c r="AH164" s="366">
        <v>1</v>
      </c>
      <c r="AI164" s="373"/>
      <c r="AJ164" s="374"/>
      <c r="AK164" s="375">
        <v>8</v>
      </c>
      <c r="AL164" s="366">
        <v>1</v>
      </c>
      <c r="AM164" s="373"/>
      <c r="AN164" s="374"/>
      <c r="AO164" s="375">
        <v>8</v>
      </c>
      <c r="AP164" s="366">
        <v>1</v>
      </c>
      <c r="AQ164" s="373"/>
      <c r="AR164" s="374"/>
      <c r="AS164" s="375">
        <v>8</v>
      </c>
      <c r="AT164" s="366">
        <v>1</v>
      </c>
      <c r="AU164" s="373"/>
      <c r="AV164" s="374"/>
      <c r="AW164" s="375">
        <v>8</v>
      </c>
      <c r="AX164" s="366">
        <v>1</v>
      </c>
      <c r="AY164" s="373"/>
      <c r="AZ164" s="374"/>
      <c r="BA164" s="375">
        <v>5</v>
      </c>
      <c r="BB164" s="366">
        <v>4</v>
      </c>
      <c r="BC164" s="373"/>
      <c r="BD164" s="382"/>
      <c r="BE164" s="380">
        <v>12</v>
      </c>
      <c r="BF164" s="381"/>
      <c r="BG164" s="365">
        <v>8</v>
      </c>
      <c r="BH164" s="366">
        <v>1</v>
      </c>
      <c r="BI164" s="373"/>
      <c r="BJ164" s="374"/>
      <c r="BK164" s="375">
        <v>8</v>
      </c>
      <c r="BL164" s="366">
        <v>3</v>
      </c>
      <c r="BM164" s="373"/>
      <c r="BN164" s="374"/>
      <c r="BO164" s="375">
        <v>8</v>
      </c>
      <c r="BP164" s="366">
        <v>1</v>
      </c>
      <c r="BQ164" s="373"/>
      <c r="BR164" s="374"/>
      <c r="BS164" s="375">
        <v>8</v>
      </c>
      <c r="BT164" s="366">
        <v>1</v>
      </c>
      <c r="BU164" s="373"/>
      <c r="BV164" s="374"/>
      <c r="BW164" s="388">
        <v>11</v>
      </c>
      <c r="BX164" s="389"/>
      <c r="BY164" s="375">
        <v>5</v>
      </c>
      <c r="BZ164" s="366">
        <v>4</v>
      </c>
      <c r="CA164" s="373"/>
      <c r="CB164" s="382"/>
      <c r="CC164" s="380">
        <v>11</v>
      </c>
      <c r="CD164" s="381"/>
      <c r="CE164" s="398">
        <v>8</v>
      </c>
      <c r="CF164" s="366">
        <v>1</v>
      </c>
      <c r="CG164" s="373"/>
      <c r="CH164" s="399"/>
      <c r="CI164" s="365">
        <v>8</v>
      </c>
      <c r="CJ164" s="366">
        <v>3</v>
      </c>
      <c r="CK164" s="373"/>
      <c r="CL164" s="374"/>
      <c r="CM164" s="375">
        <v>8</v>
      </c>
      <c r="CN164" s="366">
        <v>1</v>
      </c>
      <c r="CO164" s="373"/>
      <c r="CP164" s="382"/>
      <c r="CQ164" s="402">
        <v>8</v>
      </c>
      <c r="CR164" s="366">
        <v>1</v>
      </c>
      <c r="CS164" s="408"/>
      <c r="CT164" s="409"/>
      <c r="CU164" s="402">
        <v>8</v>
      </c>
      <c r="CV164" s="366">
        <v>3</v>
      </c>
      <c r="CW164" s="410"/>
      <c r="CX164" s="411"/>
      <c r="CY164" s="402">
        <v>5</v>
      </c>
      <c r="CZ164" s="366">
        <v>4</v>
      </c>
      <c r="DA164" s="415"/>
      <c r="DB164" s="411"/>
      <c r="DC164" s="380">
        <v>9</v>
      </c>
      <c r="DD164" s="381"/>
      <c r="DE164" s="398">
        <v>8</v>
      </c>
      <c r="DF164" s="366">
        <v>1</v>
      </c>
      <c r="DG164" s="416"/>
      <c r="DH164" s="411"/>
      <c r="DI164" s="402">
        <v>8</v>
      </c>
      <c r="DJ164" s="366">
        <v>1</v>
      </c>
      <c r="DK164" s="416"/>
      <c r="DL164" s="411"/>
      <c r="DM164" s="424">
        <v>25</v>
      </c>
      <c r="DN164" s="424">
        <v>4</v>
      </c>
      <c r="DO164" s="424">
        <v>1</v>
      </c>
      <c r="DP164" s="425">
        <f t="shared" si="79"/>
        <v>188</v>
      </c>
      <c r="DQ164" s="427">
        <f t="shared" si="80"/>
        <v>0</v>
      </c>
      <c r="DR164" s="425">
        <f t="shared" si="81"/>
        <v>188</v>
      </c>
      <c r="DS164" s="163">
        <f t="shared" si="82"/>
        <v>25</v>
      </c>
      <c r="DT164" s="425">
        <f t="shared" si="83"/>
        <v>55</v>
      </c>
      <c r="DU164" s="427">
        <f t="shared" si="84"/>
        <v>0</v>
      </c>
      <c r="DV164" s="427">
        <f t="shared" si="85"/>
        <v>55</v>
      </c>
      <c r="DW164" s="427">
        <f t="shared" si="86"/>
        <v>44</v>
      </c>
      <c r="DX164" s="427">
        <f t="shared" si="87"/>
        <v>0</v>
      </c>
      <c r="DY164" s="427">
        <f t="shared" si="88"/>
        <v>11</v>
      </c>
      <c r="DZ164" s="427">
        <f t="shared" si="89"/>
        <v>0</v>
      </c>
      <c r="EA164" s="428">
        <f t="shared" si="90"/>
        <v>26</v>
      </c>
      <c r="EB164" s="429">
        <f t="shared" si="91"/>
        <v>55</v>
      </c>
      <c r="EC164" s="429">
        <f t="shared" si="92"/>
        <v>0</v>
      </c>
      <c r="ED164" s="429">
        <f t="shared" si="93"/>
        <v>44</v>
      </c>
      <c r="EE164" s="429">
        <f t="shared" si="94"/>
        <v>0</v>
      </c>
      <c r="EF164" s="429">
        <f t="shared" si="95"/>
        <v>11</v>
      </c>
      <c r="EG164" s="429">
        <f t="shared" si="96"/>
        <v>0</v>
      </c>
      <c r="EH164" s="441"/>
      <c r="EJ164" s="443">
        <v>166</v>
      </c>
      <c r="EK164" s="451" t="s">
        <v>368</v>
      </c>
      <c r="EL164" s="449" t="s">
        <v>369</v>
      </c>
      <c r="EM164" s="450">
        <v>520000</v>
      </c>
      <c r="EN164" s="447">
        <f t="shared" si="97"/>
        <v>20000</v>
      </c>
      <c r="EO164" s="453">
        <v>0</v>
      </c>
      <c r="EP164" s="454">
        <v>0</v>
      </c>
      <c r="EQ164" s="455">
        <v>0</v>
      </c>
      <c r="ER164" s="455">
        <v>0</v>
      </c>
      <c r="ES164" s="456">
        <f t="shared" si="98"/>
        <v>20000</v>
      </c>
      <c r="ET164" s="456">
        <f t="shared" si="99"/>
        <v>26</v>
      </c>
      <c r="EU164" s="456">
        <f t="shared" si="100"/>
        <v>55</v>
      </c>
      <c r="EV164" s="456">
        <f t="shared" si="101"/>
        <v>0</v>
      </c>
      <c r="EW164" s="456">
        <f t="shared" si="102"/>
        <v>44</v>
      </c>
      <c r="EX164" s="456">
        <f t="shared" si="103"/>
        <v>0</v>
      </c>
      <c r="EY164" s="460">
        <f t="shared" si="104"/>
        <v>11</v>
      </c>
      <c r="EZ164" s="460">
        <f t="shared" si="105"/>
        <v>0</v>
      </c>
      <c r="FA164" s="447">
        <f t="shared" si="106"/>
        <v>513372.82</v>
      </c>
      <c r="FB164" s="447">
        <v>0</v>
      </c>
      <c r="FC164" s="447">
        <f t="shared" si="107"/>
        <v>1033372.82</v>
      </c>
      <c r="FD164" s="447">
        <f t="shared" si="108"/>
        <v>930035.53999999992</v>
      </c>
      <c r="FE164" s="447">
        <f t="shared" si="109"/>
        <v>110508.88499999998</v>
      </c>
      <c r="FF164" s="447">
        <f t="shared" si="110"/>
        <v>103337.28</v>
      </c>
      <c r="FG164" s="463">
        <v>100000</v>
      </c>
      <c r="FH164" s="447">
        <f t="shared" si="111"/>
        <v>313846.17</v>
      </c>
      <c r="FI164" s="447">
        <v>0</v>
      </c>
      <c r="FJ164" s="447">
        <f t="shared" si="112"/>
        <v>719526.65</v>
      </c>
      <c r="FK164" s="464"/>
      <c r="FL164" s="447">
        <f t="shared" si="113"/>
        <v>41334.910000000003</v>
      </c>
      <c r="FM164" s="447">
        <f t="shared" si="114"/>
        <v>5166.8599999999997</v>
      </c>
      <c r="FN164" s="447">
        <f t="shared" si="115"/>
        <v>103337.28</v>
      </c>
      <c r="FO164" s="447">
        <f t="shared" si="116"/>
        <v>149839.04999999999</v>
      </c>
      <c r="FP164" s="178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</row>
    <row r="165" spans="1:463" ht="22.5" customHeight="1">
      <c r="A165" s="360">
        <v>157</v>
      </c>
      <c r="B165" s="361">
        <v>4</v>
      </c>
      <c r="C165" s="362" t="s">
        <v>370</v>
      </c>
      <c r="D165" s="363" t="s">
        <v>371</v>
      </c>
      <c r="E165" s="225" t="s">
        <v>190</v>
      </c>
      <c r="F165" s="367">
        <v>910000</v>
      </c>
      <c r="G165" s="365">
        <v>8</v>
      </c>
      <c r="H165" s="366">
        <v>4</v>
      </c>
      <c r="I165" s="373"/>
      <c r="J165" s="374"/>
      <c r="K165" s="375">
        <v>8</v>
      </c>
      <c r="L165" s="366">
        <v>2</v>
      </c>
      <c r="M165" s="373"/>
      <c r="N165" s="374"/>
      <c r="O165" s="375">
        <v>8</v>
      </c>
      <c r="P165" s="366"/>
      <c r="Q165" s="373"/>
      <c r="R165" s="374"/>
      <c r="S165" s="375">
        <v>8</v>
      </c>
      <c r="T165" s="366"/>
      <c r="U165" s="373"/>
      <c r="V165" s="374"/>
      <c r="W165" s="375"/>
      <c r="X165" s="366"/>
      <c r="Y165" s="373"/>
      <c r="Z165" s="374"/>
      <c r="AA165" s="375"/>
      <c r="AB165" s="366"/>
      <c r="AC165" s="373"/>
      <c r="AD165" s="382"/>
      <c r="AE165" s="380"/>
      <c r="AF165" s="381"/>
      <c r="AG165" s="365">
        <v>8</v>
      </c>
      <c r="AH165" s="366">
        <v>2</v>
      </c>
      <c r="AI165" s="373"/>
      <c r="AJ165" s="374"/>
      <c r="AK165" s="375">
        <v>8</v>
      </c>
      <c r="AL165" s="366">
        <v>3</v>
      </c>
      <c r="AM165" s="373"/>
      <c r="AN165" s="374"/>
      <c r="AO165" s="375">
        <v>8</v>
      </c>
      <c r="AP165" s="366">
        <v>2</v>
      </c>
      <c r="AQ165" s="373"/>
      <c r="AR165" s="374"/>
      <c r="AS165" s="375">
        <v>8</v>
      </c>
      <c r="AT165" s="366">
        <v>4</v>
      </c>
      <c r="AU165" s="373"/>
      <c r="AV165" s="374"/>
      <c r="AW165" s="375">
        <v>8</v>
      </c>
      <c r="AX165" s="366">
        <v>4</v>
      </c>
      <c r="AY165" s="373"/>
      <c r="AZ165" s="374"/>
      <c r="BA165" s="375">
        <v>5</v>
      </c>
      <c r="BB165" s="366">
        <v>3</v>
      </c>
      <c r="BC165" s="373"/>
      <c r="BD165" s="382"/>
      <c r="BE165" s="380">
        <v>8</v>
      </c>
      <c r="BF165" s="381"/>
      <c r="BG165" s="365">
        <v>8</v>
      </c>
      <c r="BH165" s="366">
        <v>3</v>
      </c>
      <c r="BI165" s="373"/>
      <c r="BJ165" s="374"/>
      <c r="BK165" s="375">
        <v>8</v>
      </c>
      <c r="BL165" s="366">
        <v>2</v>
      </c>
      <c r="BM165" s="373"/>
      <c r="BN165" s="374"/>
      <c r="BO165" s="375">
        <v>8</v>
      </c>
      <c r="BP165" s="366">
        <v>4</v>
      </c>
      <c r="BQ165" s="373"/>
      <c r="BR165" s="374"/>
      <c r="BS165" s="375">
        <v>8</v>
      </c>
      <c r="BT165" s="366">
        <v>4</v>
      </c>
      <c r="BU165" s="373"/>
      <c r="BV165" s="374"/>
      <c r="BW165" s="388">
        <v>8</v>
      </c>
      <c r="BX165" s="389"/>
      <c r="BY165" s="375">
        <v>5</v>
      </c>
      <c r="BZ165" s="366">
        <v>3</v>
      </c>
      <c r="CA165" s="373"/>
      <c r="CB165" s="382"/>
      <c r="CC165" s="380">
        <v>8</v>
      </c>
      <c r="CD165" s="381"/>
      <c r="CE165" s="398">
        <v>8</v>
      </c>
      <c r="CF165" s="366">
        <v>2</v>
      </c>
      <c r="CG165" s="373"/>
      <c r="CH165" s="399"/>
      <c r="CI165" s="365">
        <v>8</v>
      </c>
      <c r="CJ165" s="366">
        <v>1</v>
      </c>
      <c r="CK165" s="373"/>
      <c r="CL165" s="374"/>
      <c r="CM165" s="375">
        <v>8</v>
      </c>
      <c r="CN165" s="366">
        <v>2</v>
      </c>
      <c r="CO165" s="373"/>
      <c r="CP165" s="382"/>
      <c r="CQ165" s="402">
        <v>8</v>
      </c>
      <c r="CR165" s="366">
        <v>1</v>
      </c>
      <c r="CS165" s="408"/>
      <c r="CT165" s="409"/>
      <c r="CU165" s="402">
        <v>8</v>
      </c>
      <c r="CV165" s="366">
        <v>2</v>
      </c>
      <c r="CW165" s="410"/>
      <c r="CX165" s="411"/>
      <c r="CY165" s="402">
        <v>5</v>
      </c>
      <c r="CZ165" s="366">
        <v>5</v>
      </c>
      <c r="DA165" s="415"/>
      <c r="DB165" s="411"/>
      <c r="DC165" s="380">
        <v>10</v>
      </c>
      <c r="DD165" s="381"/>
      <c r="DE165" s="398">
        <v>8</v>
      </c>
      <c r="DF165" s="366">
        <v>2</v>
      </c>
      <c r="DG165" s="416"/>
      <c r="DH165" s="411"/>
      <c r="DI165" s="402">
        <v>8</v>
      </c>
      <c r="DJ165" s="366">
        <v>2</v>
      </c>
      <c r="DK165" s="416"/>
      <c r="DL165" s="411"/>
      <c r="DM165" s="424">
        <v>25</v>
      </c>
      <c r="DN165" s="424">
        <v>4</v>
      </c>
      <c r="DO165" s="424">
        <v>1</v>
      </c>
      <c r="DP165" s="425">
        <f t="shared" si="79"/>
        <v>175</v>
      </c>
      <c r="DQ165" s="427">
        <f t="shared" si="80"/>
        <v>0</v>
      </c>
      <c r="DR165" s="425">
        <f t="shared" si="81"/>
        <v>175</v>
      </c>
      <c r="DS165" s="163">
        <f t="shared" si="82"/>
        <v>23</v>
      </c>
      <c r="DT165" s="425">
        <f t="shared" si="83"/>
        <v>57</v>
      </c>
      <c r="DU165" s="427">
        <f t="shared" si="84"/>
        <v>0</v>
      </c>
      <c r="DV165" s="427">
        <f t="shared" si="85"/>
        <v>57</v>
      </c>
      <c r="DW165" s="427">
        <f t="shared" si="86"/>
        <v>26</v>
      </c>
      <c r="DX165" s="427">
        <f t="shared" si="87"/>
        <v>0</v>
      </c>
      <c r="DY165" s="427">
        <f t="shared" si="88"/>
        <v>8</v>
      </c>
      <c r="DZ165" s="427">
        <f t="shared" si="89"/>
        <v>0</v>
      </c>
      <c r="EA165" s="428">
        <f t="shared" si="90"/>
        <v>24</v>
      </c>
      <c r="EB165" s="429">
        <f t="shared" si="91"/>
        <v>57</v>
      </c>
      <c r="EC165" s="429">
        <f t="shared" si="92"/>
        <v>0</v>
      </c>
      <c r="ED165" s="429">
        <f t="shared" si="93"/>
        <v>26</v>
      </c>
      <c r="EE165" s="429">
        <f t="shared" si="94"/>
        <v>0</v>
      </c>
      <c r="EF165" s="429">
        <f t="shared" si="95"/>
        <v>8</v>
      </c>
      <c r="EG165" s="429">
        <f t="shared" si="96"/>
        <v>0</v>
      </c>
      <c r="EH165" s="441"/>
      <c r="EJ165" s="443">
        <v>167</v>
      </c>
      <c r="EK165" s="451" t="s">
        <v>370</v>
      </c>
      <c r="EL165" s="449" t="s">
        <v>371</v>
      </c>
      <c r="EM165" s="450">
        <v>910000</v>
      </c>
      <c r="EN165" s="447">
        <f t="shared" si="97"/>
        <v>35000</v>
      </c>
      <c r="EO165" s="453">
        <v>0</v>
      </c>
      <c r="EP165" s="454">
        <v>0</v>
      </c>
      <c r="EQ165" s="455">
        <v>0</v>
      </c>
      <c r="ER165" s="455">
        <v>0</v>
      </c>
      <c r="ES165" s="456">
        <f t="shared" si="98"/>
        <v>35000</v>
      </c>
      <c r="ET165" s="456">
        <f t="shared" si="99"/>
        <v>24</v>
      </c>
      <c r="EU165" s="456">
        <f t="shared" si="100"/>
        <v>57</v>
      </c>
      <c r="EV165" s="456">
        <f t="shared" si="101"/>
        <v>0</v>
      </c>
      <c r="EW165" s="456">
        <f t="shared" si="102"/>
        <v>26</v>
      </c>
      <c r="EX165" s="456">
        <f t="shared" si="103"/>
        <v>0</v>
      </c>
      <c r="EY165" s="460">
        <f t="shared" si="104"/>
        <v>8</v>
      </c>
      <c r="EZ165" s="460">
        <f t="shared" si="105"/>
        <v>0</v>
      </c>
      <c r="FA165" s="447">
        <f t="shared" si="106"/>
        <v>716388.44</v>
      </c>
      <c r="FB165" s="447">
        <v>0</v>
      </c>
      <c r="FC165" s="447">
        <f t="shared" si="107"/>
        <v>1556388.44</v>
      </c>
      <c r="FD165" s="447">
        <f t="shared" si="108"/>
        <v>1400749.5999999999</v>
      </c>
      <c r="FE165" s="447">
        <f t="shared" si="109"/>
        <v>248224.87999999995</v>
      </c>
      <c r="FF165" s="447">
        <f t="shared" si="110"/>
        <v>155638.84</v>
      </c>
      <c r="FG165" s="463">
        <v>100000</v>
      </c>
      <c r="FH165" s="447">
        <f t="shared" si="111"/>
        <v>503863.72</v>
      </c>
      <c r="FI165" s="447">
        <v>0</v>
      </c>
      <c r="FJ165" s="447">
        <f t="shared" si="112"/>
        <v>1052524.72</v>
      </c>
      <c r="FK165" s="464"/>
      <c r="FL165" s="447">
        <f t="shared" si="113"/>
        <v>62255.54</v>
      </c>
      <c r="FM165" s="447">
        <f t="shared" si="114"/>
        <v>7781.94</v>
      </c>
      <c r="FN165" s="447">
        <f t="shared" si="115"/>
        <v>155638.84</v>
      </c>
      <c r="FO165" s="447">
        <f t="shared" si="116"/>
        <v>225676.32</v>
      </c>
      <c r="FP165" s="178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</row>
    <row r="166" spans="1:463" ht="22.5" customHeight="1">
      <c r="A166" s="360">
        <v>158</v>
      </c>
      <c r="B166" s="361">
        <v>3</v>
      </c>
      <c r="C166" s="362" t="s">
        <v>372</v>
      </c>
      <c r="D166" s="363" t="s">
        <v>373</v>
      </c>
      <c r="E166" s="225" t="s">
        <v>190</v>
      </c>
      <c r="F166" s="367">
        <v>800000</v>
      </c>
      <c r="G166" s="365">
        <v>8</v>
      </c>
      <c r="H166" s="366">
        <v>4</v>
      </c>
      <c r="I166" s="373"/>
      <c r="J166" s="374"/>
      <c r="K166" s="375">
        <v>8</v>
      </c>
      <c r="L166" s="366">
        <v>4</v>
      </c>
      <c r="M166" s="373"/>
      <c r="N166" s="374"/>
      <c r="O166" s="375">
        <v>8</v>
      </c>
      <c r="P166" s="366">
        <v>4</v>
      </c>
      <c r="Q166" s="373"/>
      <c r="R166" s="374"/>
      <c r="S166" s="375">
        <v>8</v>
      </c>
      <c r="T166" s="366">
        <v>2</v>
      </c>
      <c r="U166" s="373"/>
      <c r="V166" s="374"/>
      <c r="W166" s="375">
        <v>8</v>
      </c>
      <c r="X166" s="366">
        <v>3</v>
      </c>
      <c r="Y166" s="373"/>
      <c r="Z166" s="374"/>
      <c r="AA166" s="375">
        <v>5</v>
      </c>
      <c r="AB166" s="366">
        <v>5</v>
      </c>
      <c r="AC166" s="373"/>
      <c r="AD166" s="382"/>
      <c r="AE166" s="380">
        <v>12</v>
      </c>
      <c r="AF166" s="381"/>
      <c r="AG166" s="365">
        <v>8</v>
      </c>
      <c r="AH166" s="366">
        <v>4</v>
      </c>
      <c r="AI166" s="373"/>
      <c r="AJ166" s="374"/>
      <c r="AK166" s="375">
        <v>8</v>
      </c>
      <c r="AL166" s="366">
        <v>1</v>
      </c>
      <c r="AM166" s="373"/>
      <c r="AN166" s="374"/>
      <c r="AO166" s="375">
        <v>8</v>
      </c>
      <c r="AP166" s="366">
        <v>2</v>
      </c>
      <c r="AQ166" s="373"/>
      <c r="AR166" s="374"/>
      <c r="AS166" s="375">
        <v>8</v>
      </c>
      <c r="AT166" s="366">
        <v>4</v>
      </c>
      <c r="AU166" s="373"/>
      <c r="AV166" s="374"/>
      <c r="AW166" s="375">
        <v>8</v>
      </c>
      <c r="AX166" s="366">
        <v>4</v>
      </c>
      <c r="AY166" s="373"/>
      <c r="AZ166" s="374"/>
      <c r="BA166" s="375">
        <v>5</v>
      </c>
      <c r="BB166" s="366">
        <v>7</v>
      </c>
      <c r="BC166" s="373"/>
      <c r="BD166" s="382"/>
      <c r="BE166" s="380">
        <v>12</v>
      </c>
      <c r="BF166" s="381"/>
      <c r="BG166" s="365">
        <v>8</v>
      </c>
      <c r="BH166" s="366">
        <v>4</v>
      </c>
      <c r="BI166" s="373"/>
      <c r="BJ166" s="374"/>
      <c r="BK166" s="375">
        <v>8</v>
      </c>
      <c r="BL166" s="366">
        <v>4</v>
      </c>
      <c r="BM166" s="373"/>
      <c r="BN166" s="374"/>
      <c r="BO166" s="375">
        <v>8</v>
      </c>
      <c r="BP166" s="366">
        <v>4</v>
      </c>
      <c r="BQ166" s="373"/>
      <c r="BR166" s="374"/>
      <c r="BS166" s="375">
        <v>8</v>
      </c>
      <c r="BT166" s="366">
        <v>4</v>
      </c>
      <c r="BU166" s="373"/>
      <c r="BV166" s="374"/>
      <c r="BW166" s="388">
        <v>12</v>
      </c>
      <c r="BX166" s="389"/>
      <c r="BY166" s="375">
        <v>5</v>
      </c>
      <c r="BZ166" s="366">
        <v>7</v>
      </c>
      <c r="CA166" s="373"/>
      <c r="CB166" s="382"/>
      <c r="CC166" s="380">
        <v>12</v>
      </c>
      <c r="CD166" s="381"/>
      <c r="CE166" s="398">
        <v>8</v>
      </c>
      <c r="CF166" s="366">
        <v>4</v>
      </c>
      <c r="CG166" s="373"/>
      <c r="CH166" s="399"/>
      <c r="CI166" s="365">
        <v>8</v>
      </c>
      <c r="CJ166" s="366">
        <v>4</v>
      </c>
      <c r="CK166" s="373"/>
      <c r="CL166" s="374"/>
      <c r="CM166" s="375">
        <v>8</v>
      </c>
      <c r="CN166" s="366">
        <v>4</v>
      </c>
      <c r="CO166" s="373"/>
      <c r="CP166" s="382"/>
      <c r="CQ166" s="402">
        <v>8</v>
      </c>
      <c r="CR166" s="366">
        <v>4</v>
      </c>
      <c r="CS166" s="408"/>
      <c r="CT166" s="409"/>
      <c r="CU166" s="402">
        <v>8</v>
      </c>
      <c r="CV166" s="366">
        <v>1</v>
      </c>
      <c r="CW166" s="410"/>
      <c r="CX166" s="411"/>
      <c r="CY166" s="402"/>
      <c r="CZ166" s="366"/>
      <c r="DA166" s="415"/>
      <c r="DB166" s="411"/>
      <c r="DC166" s="380">
        <v>7</v>
      </c>
      <c r="DD166" s="381"/>
      <c r="DE166" s="398"/>
      <c r="DF166" s="366"/>
      <c r="DG166" s="416"/>
      <c r="DH166" s="411"/>
      <c r="DI166" s="402">
        <v>8</v>
      </c>
      <c r="DJ166" s="366">
        <v>1</v>
      </c>
      <c r="DK166" s="416"/>
      <c r="DL166" s="411"/>
      <c r="DM166" s="424">
        <v>25</v>
      </c>
      <c r="DN166" s="424">
        <v>4</v>
      </c>
      <c r="DO166" s="424">
        <v>1</v>
      </c>
      <c r="DP166" s="425">
        <f t="shared" si="79"/>
        <v>175</v>
      </c>
      <c r="DQ166" s="427">
        <f t="shared" si="80"/>
        <v>0</v>
      </c>
      <c r="DR166" s="425">
        <f t="shared" si="81"/>
        <v>175</v>
      </c>
      <c r="DS166" s="163">
        <f t="shared" si="82"/>
        <v>23</v>
      </c>
      <c r="DT166" s="425">
        <f t="shared" si="83"/>
        <v>85</v>
      </c>
      <c r="DU166" s="427">
        <f t="shared" si="84"/>
        <v>0</v>
      </c>
      <c r="DV166" s="427">
        <f t="shared" si="85"/>
        <v>85</v>
      </c>
      <c r="DW166" s="427">
        <f t="shared" si="86"/>
        <v>43</v>
      </c>
      <c r="DX166" s="427">
        <f t="shared" si="87"/>
        <v>0</v>
      </c>
      <c r="DY166" s="427">
        <f t="shared" si="88"/>
        <v>12</v>
      </c>
      <c r="DZ166" s="427">
        <f t="shared" si="89"/>
        <v>0</v>
      </c>
      <c r="EA166" s="428">
        <f t="shared" si="90"/>
        <v>24</v>
      </c>
      <c r="EB166" s="429">
        <f t="shared" si="91"/>
        <v>85</v>
      </c>
      <c r="EC166" s="429">
        <f t="shared" si="92"/>
        <v>0</v>
      </c>
      <c r="ED166" s="429">
        <f t="shared" si="93"/>
        <v>43</v>
      </c>
      <c r="EE166" s="429">
        <f t="shared" si="94"/>
        <v>0</v>
      </c>
      <c r="EF166" s="429">
        <f t="shared" si="95"/>
        <v>12</v>
      </c>
      <c r="EG166" s="429">
        <f t="shared" si="96"/>
        <v>0</v>
      </c>
      <c r="EH166" s="441"/>
      <c r="EJ166" s="443">
        <v>168</v>
      </c>
      <c r="EK166" s="451" t="s">
        <v>372</v>
      </c>
      <c r="EL166" s="449" t="s">
        <v>373</v>
      </c>
      <c r="EM166" s="450">
        <v>800000</v>
      </c>
      <c r="EN166" s="447">
        <f t="shared" si="97"/>
        <v>30769.23</v>
      </c>
      <c r="EO166" s="453">
        <v>0</v>
      </c>
      <c r="EP166" s="454">
        <v>0</v>
      </c>
      <c r="EQ166" s="455">
        <v>0</v>
      </c>
      <c r="ER166" s="455">
        <v>0</v>
      </c>
      <c r="ES166" s="456">
        <f t="shared" si="98"/>
        <v>30769.23</v>
      </c>
      <c r="ET166" s="456">
        <f t="shared" si="99"/>
        <v>24</v>
      </c>
      <c r="EU166" s="456">
        <f t="shared" si="100"/>
        <v>85</v>
      </c>
      <c r="EV166" s="456">
        <f t="shared" si="101"/>
        <v>0</v>
      </c>
      <c r="EW166" s="456">
        <f t="shared" si="102"/>
        <v>43</v>
      </c>
      <c r="EX166" s="456">
        <f t="shared" si="103"/>
        <v>0</v>
      </c>
      <c r="EY166" s="460">
        <f t="shared" si="104"/>
        <v>12</v>
      </c>
      <c r="EZ166" s="460">
        <f t="shared" si="105"/>
        <v>0</v>
      </c>
      <c r="FA166" s="447">
        <f t="shared" si="106"/>
        <v>974433.93</v>
      </c>
      <c r="FB166" s="447">
        <v>0</v>
      </c>
      <c r="FC166" s="447">
        <f t="shared" si="107"/>
        <v>1712895.45</v>
      </c>
      <c r="FD166" s="447">
        <f t="shared" si="108"/>
        <v>1541605.9</v>
      </c>
      <c r="FE166" s="447">
        <f t="shared" si="109"/>
        <v>290481.76999999996</v>
      </c>
      <c r="FF166" s="447">
        <f t="shared" si="110"/>
        <v>171289.55</v>
      </c>
      <c r="FG166" s="463">
        <v>100000</v>
      </c>
      <c r="FH166" s="447">
        <f t="shared" si="111"/>
        <v>561771.31999999995</v>
      </c>
      <c r="FI166" s="447">
        <v>0</v>
      </c>
      <c r="FJ166" s="447">
        <f t="shared" si="112"/>
        <v>1151124.1299999999</v>
      </c>
      <c r="FK166" s="464"/>
      <c r="FL166" s="447">
        <f t="shared" si="113"/>
        <v>68515.820000000007</v>
      </c>
      <c r="FM166" s="447">
        <f t="shared" si="114"/>
        <v>8564.48</v>
      </c>
      <c r="FN166" s="447">
        <f t="shared" si="115"/>
        <v>171289.55</v>
      </c>
      <c r="FO166" s="447">
        <f t="shared" si="116"/>
        <v>248369.84999999998</v>
      </c>
      <c r="FP166" s="178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</row>
    <row r="167" spans="1:463" s="163" customFormat="1" ht="22.5" customHeight="1">
      <c r="A167" s="360">
        <v>159</v>
      </c>
      <c r="B167" s="361">
        <v>1</v>
      </c>
      <c r="C167" s="362" t="s">
        <v>374</v>
      </c>
      <c r="D167" s="363" t="s">
        <v>223</v>
      </c>
      <c r="E167" s="225" t="s">
        <v>190</v>
      </c>
      <c r="F167" s="367">
        <v>325000</v>
      </c>
      <c r="G167" s="365">
        <v>8</v>
      </c>
      <c r="H167" s="366">
        <v>4</v>
      </c>
      <c r="I167" s="373"/>
      <c r="J167" s="374"/>
      <c r="K167" s="375">
        <v>8</v>
      </c>
      <c r="L167" s="366">
        <v>4</v>
      </c>
      <c r="M167" s="373"/>
      <c r="N167" s="374"/>
      <c r="O167" s="375">
        <v>8</v>
      </c>
      <c r="P167" s="366">
        <v>4</v>
      </c>
      <c r="Q167" s="373"/>
      <c r="R167" s="374"/>
      <c r="S167" s="375">
        <v>8</v>
      </c>
      <c r="T167" s="366">
        <v>4</v>
      </c>
      <c r="U167" s="373"/>
      <c r="V167" s="374"/>
      <c r="W167" s="375">
        <v>8</v>
      </c>
      <c r="X167" s="366">
        <v>4</v>
      </c>
      <c r="Y167" s="373"/>
      <c r="Z167" s="374"/>
      <c r="AA167" s="375">
        <v>5</v>
      </c>
      <c r="AB167" s="366">
        <v>7</v>
      </c>
      <c r="AC167" s="373"/>
      <c r="AD167" s="382"/>
      <c r="AE167" s="380">
        <v>12</v>
      </c>
      <c r="AF167" s="381"/>
      <c r="AG167" s="365">
        <v>8</v>
      </c>
      <c r="AH167" s="366">
        <v>2</v>
      </c>
      <c r="AI167" s="373"/>
      <c r="AJ167" s="374"/>
      <c r="AK167" s="375">
        <v>8</v>
      </c>
      <c r="AL167" s="366">
        <v>4</v>
      </c>
      <c r="AM167" s="373"/>
      <c r="AN167" s="374"/>
      <c r="AO167" s="375"/>
      <c r="AP167" s="366"/>
      <c r="AQ167" s="373"/>
      <c r="AR167" s="374"/>
      <c r="AS167" s="375">
        <v>8</v>
      </c>
      <c r="AT167" s="366">
        <v>4</v>
      </c>
      <c r="AU167" s="373"/>
      <c r="AV167" s="374"/>
      <c r="AW167" s="375">
        <v>8</v>
      </c>
      <c r="AX167" s="366">
        <v>4</v>
      </c>
      <c r="AY167" s="373"/>
      <c r="AZ167" s="374"/>
      <c r="BA167" s="375">
        <v>5</v>
      </c>
      <c r="BB167" s="366">
        <v>7</v>
      </c>
      <c r="BC167" s="373"/>
      <c r="BD167" s="382"/>
      <c r="BE167" s="380">
        <v>12</v>
      </c>
      <c r="BF167" s="381"/>
      <c r="BG167" s="365">
        <v>8</v>
      </c>
      <c r="BH167" s="366">
        <v>4</v>
      </c>
      <c r="BI167" s="373"/>
      <c r="BJ167" s="374"/>
      <c r="BK167" s="375">
        <v>8</v>
      </c>
      <c r="BL167" s="366">
        <v>4</v>
      </c>
      <c r="BM167" s="373"/>
      <c r="BN167" s="374"/>
      <c r="BO167" s="375">
        <v>8</v>
      </c>
      <c r="BP167" s="366">
        <v>4</v>
      </c>
      <c r="BQ167" s="373"/>
      <c r="BR167" s="374"/>
      <c r="BS167" s="375">
        <v>8</v>
      </c>
      <c r="BT167" s="366">
        <v>4</v>
      </c>
      <c r="BU167" s="373"/>
      <c r="BV167" s="374"/>
      <c r="BW167" s="388">
        <v>12</v>
      </c>
      <c r="BX167" s="389"/>
      <c r="BY167" s="375">
        <v>5</v>
      </c>
      <c r="BZ167" s="366">
        <v>7</v>
      </c>
      <c r="CA167" s="373"/>
      <c r="CB167" s="382"/>
      <c r="CC167" s="380">
        <v>12</v>
      </c>
      <c r="CD167" s="381"/>
      <c r="CE167" s="398">
        <v>8</v>
      </c>
      <c r="CF167" s="366">
        <v>4</v>
      </c>
      <c r="CG167" s="373"/>
      <c r="CH167" s="399"/>
      <c r="CI167" s="365">
        <v>8</v>
      </c>
      <c r="CJ167" s="366">
        <v>4</v>
      </c>
      <c r="CK167" s="373"/>
      <c r="CL167" s="374"/>
      <c r="CM167" s="375">
        <v>8</v>
      </c>
      <c r="CN167" s="366">
        <v>4</v>
      </c>
      <c r="CO167" s="373"/>
      <c r="CP167" s="382"/>
      <c r="CQ167" s="402">
        <v>8</v>
      </c>
      <c r="CR167" s="366">
        <v>4</v>
      </c>
      <c r="CS167" s="408"/>
      <c r="CT167" s="409"/>
      <c r="CU167" s="402">
        <v>8</v>
      </c>
      <c r="CV167" s="366">
        <v>4</v>
      </c>
      <c r="CW167" s="410"/>
      <c r="CX167" s="411"/>
      <c r="CY167" s="402">
        <v>5</v>
      </c>
      <c r="CZ167" s="366">
        <v>7</v>
      </c>
      <c r="DA167" s="415"/>
      <c r="DB167" s="411"/>
      <c r="DC167" s="380">
        <v>6</v>
      </c>
      <c r="DD167" s="381"/>
      <c r="DE167" s="398">
        <v>6</v>
      </c>
      <c r="DF167" s="366">
        <v>4</v>
      </c>
      <c r="DG167" s="416"/>
      <c r="DH167" s="411"/>
      <c r="DI167" s="402">
        <v>8</v>
      </c>
      <c r="DJ167" s="366">
        <v>4</v>
      </c>
      <c r="DK167" s="416"/>
      <c r="DL167" s="411"/>
      <c r="DM167" s="424">
        <v>25</v>
      </c>
      <c r="DN167" s="424">
        <v>4</v>
      </c>
      <c r="DO167" s="424">
        <v>1</v>
      </c>
      <c r="DP167" s="425">
        <f t="shared" si="79"/>
        <v>178</v>
      </c>
      <c r="DQ167" s="427">
        <f t="shared" si="80"/>
        <v>0</v>
      </c>
      <c r="DR167" s="425">
        <f t="shared" si="81"/>
        <v>178</v>
      </c>
      <c r="DS167" s="163">
        <f t="shared" si="82"/>
        <v>24</v>
      </c>
      <c r="DT167" s="425">
        <f t="shared" si="83"/>
        <v>106</v>
      </c>
      <c r="DU167" s="427">
        <f t="shared" si="84"/>
        <v>0</v>
      </c>
      <c r="DV167" s="427">
        <f t="shared" si="85"/>
        <v>106</v>
      </c>
      <c r="DW167" s="427">
        <f t="shared" si="86"/>
        <v>42</v>
      </c>
      <c r="DX167" s="427">
        <f t="shared" si="87"/>
        <v>0</v>
      </c>
      <c r="DY167" s="427">
        <f t="shared" si="88"/>
        <v>12</v>
      </c>
      <c r="DZ167" s="427">
        <f t="shared" si="89"/>
        <v>0</v>
      </c>
      <c r="EA167" s="428">
        <f t="shared" si="90"/>
        <v>25</v>
      </c>
      <c r="EB167" s="429">
        <f t="shared" si="91"/>
        <v>106</v>
      </c>
      <c r="EC167" s="429">
        <f t="shared" si="92"/>
        <v>0</v>
      </c>
      <c r="ED167" s="429">
        <f t="shared" si="93"/>
        <v>42</v>
      </c>
      <c r="EE167" s="429">
        <f t="shared" si="94"/>
        <v>0</v>
      </c>
      <c r="EF167" s="429">
        <f t="shared" si="95"/>
        <v>12</v>
      </c>
      <c r="EG167" s="429">
        <f t="shared" si="96"/>
        <v>0</v>
      </c>
      <c r="EH167" s="441"/>
      <c r="EI167" s="479"/>
      <c r="EJ167" s="443">
        <v>169</v>
      </c>
      <c r="EK167" s="451" t="s">
        <v>374</v>
      </c>
      <c r="EL167" s="449" t="s">
        <v>223</v>
      </c>
      <c r="EM167" s="450">
        <v>325000</v>
      </c>
      <c r="EN167" s="447">
        <f t="shared" si="97"/>
        <v>12500</v>
      </c>
      <c r="EO167" s="453">
        <v>0</v>
      </c>
      <c r="EP167" s="454">
        <v>0</v>
      </c>
      <c r="EQ167" s="455">
        <v>0</v>
      </c>
      <c r="ER167" s="455">
        <v>0</v>
      </c>
      <c r="ES167" s="456">
        <f t="shared" si="98"/>
        <v>12500</v>
      </c>
      <c r="ET167" s="456">
        <f t="shared" si="99"/>
        <v>25</v>
      </c>
      <c r="EU167" s="456">
        <f t="shared" si="100"/>
        <v>106</v>
      </c>
      <c r="EV167" s="456">
        <f t="shared" si="101"/>
        <v>0</v>
      </c>
      <c r="EW167" s="456">
        <f t="shared" si="102"/>
        <v>42</v>
      </c>
      <c r="EX167" s="456">
        <f t="shared" si="103"/>
        <v>0</v>
      </c>
      <c r="EY167" s="460">
        <f t="shared" si="104"/>
        <v>12</v>
      </c>
      <c r="EZ167" s="460">
        <f t="shared" si="105"/>
        <v>0</v>
      </c>
      <c r="FA167" s="447">
        <f t="shared" si="106"/>
        <v>445034.23</v>
      </c>
      <c r="FB167" s="447">
        <v>0</v>
      </c>
      <c r="FC167" s="447">
        <f t="shared" si="107"/>
        <v>757534.23</v>
      </c>
      <c r="FD167" s="447">
        <f t="shared" si="108"/>
        <v>681780.80999999994</v>
      </c>
      <c r="FE167" s="447">
        <f t="shared" si="109"/>
        <v>52356.161999999989</v>
      </c>
      <c r="FF167" s="447">
        <f t="shared" si="110"/>
        <v>75753.42</v>
      </c>
      <c r="FG167" s="463">
        <v>100000</v>
      </c>
      <c r="FH167" s="447">
        <f t="shared" si="111"/>
        <v>228109.58</v>
      </c>
      <c r="FI167" s="447">
        <v>0</v>
      </c>
      <c r="FJ167" s="447">
        <f t="shared" si="112"/>
        <v>529424.65</v>
      </c>
      <c r="FK167" s="464"/>
      <c r="FL167" s="447">
        <f t="shared" si="113"/>
        <v>30301.37</v>
      </c>
      <c r="FM167" s="447">
        <f t="shared" si="114"/>
        <v>3787.67</v>
      </c>
      <c r="FN167" s="447">
        <f t="shared" si="115"/>
        <v>75753.42</v>
      </c>
      <c r="FO167" s="447">
        <f t="shared" si="116"/>
        <v>109842.45999999999</v>
      </c>
      <c r="FP167" s="178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</row>
    <row r="168" spans="1:463" s="163" customFormat="1" ht="22.5" customHeight="1">
      <c r="A168" s="360">
        <v>160</v>
      </c>
      <c r="B168" s="361">
        <v>6</v>
      </c>
      <c r="C168" s="362" t="s">
        <v>375</v>
      </c>
      <c r="D168" s="363" t="s">
        <v>204</v>
      </c>
      <c r="E168" s="225" t="s">
        <v>190</v>
      </c>
      <c r="F168" s="367">
        <v>390000</v>
      </c>
      <c r="G168" s="365"/>
      <c r="H168" s="366"/>
      <c r="I168" s="373"/>
      <c r="J168" s="374"/>
      <c r="K168" s="375">
        <v>7</v>
      </c>
      <c r="L168" s="366"/>
      <c r="M168" s="373"/>
      <c r="N168" s="374"/>
      <c r="O168" s="375">
        <v>8</v>
      </c>
      <c r="P168" s="366"/>
      <c r="Q168" s="373"/>
      <c r="R168" s="374"/>
      <c r="S168" s="375">
        <v>8</v>
      </c>
      <c r="T168" s="366"/>
      <c r="U168" s="373"/>
      <c r="V168" s="374"/>
      <c r="W168" s="375">
        <v>8</v>
      </c>
      <c r="X168" s="366"/>
      <c r="Y168" s="373"/>
      <c r="Z168" s="374"/>
      <c r="AA168" s="375">
        <v>5</v>
      </c>
      <c r="AB168" s="366">
        <v>6</v>
      </c>
      <c r="AC168" s="373"/>
      <c r="AD168" s="382"/>
      <c r="AE168" s="380">
        <v>11</v>
      </c>
      <c r="AF168" s="381"/>
      <c r="AG168" s="365"/>
      <c r="AH168" s="366"/>
      <c r="AI168" s="373"/>
      <c r="AJ168" s="374"/>
      <c r="AK168" s="375">
        <v>8</v>
      </c>
      <c r="AL168" s="366">
        <v>2</v>
      </c>
      <c r="AM168" s="373"/>
      <c r="AN168" s="374"/>
      <c r="AO168" s="375">
        <v>8</v>
      </c>
      <c r="AP168" s="366">
        <v>2</v>
      </c>
      <c r="AQ168" s="373"/>
      <c r="AR168" s="374"/>
      <c r="AS168" s="375">
        <v>8</v>
      </c>
      <c r="AT168" s="366">
        <v>1</v>
      </c>
      <c r="AU168" s="373"/>
      <c r="AV168" s="374"/>
      <c r="AW168" s="375">
        <v>8</v>
      </c>
      <c r="AX168" s="366">
        <v>1</v>
      </c>
      <c r="AY168" s="373"/>
      <c r="AZ168" s="374"/>
      <c r="BA168" s="375">
        <v>5</v>
      </c>
      <c r="BB168" s="366">
        <v>5</v>
      </c>
      <c r="BC168" s="373"/>
      <c r="BD168" s="382"/>
      <c r="BE168" s="380"/>
      <c r="BF168" s="381"/>
      <c r="BG168" s="365"/>
      <c r="BH168" s="366"/>
      <c r="BI168" s="373"/>
      <c r="BJ168" s="374"/>
      <c r="BK168" s="375"/>
      <c r="BL168" s="366"/>
      <c r="BM168" s="373"/>
      <c r="BN168" s="374"/>
      <c r="BO168" s="375">
        <v>8</v>
      </c>
      <c r="BP168" s="366"/>
      <c r="BQ168" s="373"/>
      <c r="BR168" s="374"/>
      <c r="BS168" s="375">
        <v>8</v>
      </c>
      <c r="BT168" s="366"/>
      <c r="BU168" s="373"/>
      <c r="BV168" s="374"/>
      <c r="BW168" s="388">
        <v>9</v>
      </c>
      <c r="BX168" s="389"/>
      <c r="BY168" s="375"/>
      <c r="BZ168" s="366"/>
      <c r="CA168" s="373"/>
      <c r="CB168" s="382"/>
      <c r="CC168" s="380">
        <v>10</v>
      </c>
      <c r="CD168" s="381"/>
      <c r="CE168" s="398">
        <v>8</v>
      </c>
      <c r="CF168" s="366"/>
      <c r="CG168" s="373"/>
      <c r="CH168" s="399"/>
      <c r="CI168" s="365">
        <v>8</v>
      </c>
      <c r="CJ168" s="366">
        <v>2</v>
      </c>
      <c r="CK168" s="373"/>
      <c r="CL168" s="374"/>
      <c r="CM168" s="375">
        <v>8</v>
      </c>
      <c r="CN168" s="366">
        <v>1</v>
      </c>
      <c r="CO168" s="373"/>
      <c r="CP168" s="382"/>
      <c r="CQ168" s="402">
        <v>8</v>
      </c>
      <c r="CR168" s="366">
        <v>2</v>
      </c>
      <c r="CS168" s="408"/>
      <c r="CT168" s="409"/>
      <c r="CU168" s="402">
        <v>8</v>
      </c>
      <c r="CV168" s="366"/>
      <c r="CW168" s="410"/>
      <c r="CX168" s="411"/>
      <c r="CY168" s="402">
        <v>5</v>
      </c>
      <c r="CZ168" s="366">
        <v>3</v>
      </c>
      <c r="DA168" s="415"/>
      <c r="DB168" s="411"/>
      <c r="DC168" s="380">
        <v>12</v>
      </c>
      <c r="DD168" s="381"/>
      <c r="DE168" s="398">
        <v>8</v>
      </c>
      <c r="DF168" s="366"/>
      <c r="DG168" s="416"/>
      <c r="DH168" s="411"/>
      <c r="DI168" s="402">
        <v>8</v>
      </c>
      <c r="DJ168" s="366"/>
      <c r="DK168" s="416"/>
      <c r="DL168" s="411"/>
      <c r="DM168" s="424">
        <v>25</v>
      </c>
      <c r="DN168" s="424">
        <v>4</v>
      </c>
      <c r="DO168" s="424">
        <v>1</v>
      </c>
      <c r="DP168" s="425">
        <f t="shared" si="79"/>
        <v>150</v>
      </c>
      <c r="DQ168" s="427">
        <f t="shared" si="80"/>
        <v>0</v>
      </c>
      <c r="DR168" s="425">
        <f t="shared" si="81"/>
        <v>150</v>
      </c>
      <c r="DS168" s="163">
        <f t="shared" si="82"/>
        <v>20</v>
      </c>
      <c r="DT168" s="425">
        <f t="shared" si="83"/>
        <v>25</v>
      </c>
      <c r="DU168" s="427">
        <f t="shared" si="84"/>
        <v>0</v>
      </c>
      <c r="DV168" s="427">
        <f t="shared" si="85"/>
        <v>25</v>
      </c>
      <c r="DW168" s="427">
        <f t="shared" si="86"/>
        <v>33</v>
      </c>
      <c r="DX168" s="427">
        <f t="shared" si="87"/>
        <v>0</v>
      </c>
      <c r="DY168" s="427">
        <f t="shared" si="88"/>
        <v>9</v>
      </c>
      <c r="DZ168" s="427">
        <f t="shared" si="89"/>
        <v>0</v>
      </c>
      <c r="EA168" s="428">
        <f t="shared" si="90"/>
        <v>21</v>
      </c>
      <c r="EB168" s="429">
        <f t="shared" si="91"/>
        <v>25</v>
      </c>
      <c r="EC168" s="429">
        <f t="shared" si="92"/>
        <v>0</v>
      </c>
      <c r="ED168" s="429">
        <f t="shared" si="93"/>
        <v>33</v>
      </c>
      <c r="EE168" s="429">
        <f t="shared" si="94"/>
        <v>0</v>
      </c>
      <c r="EF168" s="429">
        <f t="shared" si="95"/>
        <v>9</v>
      </c>
      <c r="EG168" s="429">
        <f t="shared" si="96"/>
        <v>0</v>
      </c>
      <c r="EH168" s="441"/>
      <c r="EI168" s="479"/>
      <c r="EJ168" s="443">
        <v>170</v>
      </c>
      <c r="EK168" s="480" t="s">
        <v>375</v>
      </c>
      <c r="EL168" s="449" t="s">
        <v>204</v>
      </c>
      <c r="EM168" s="450">
        <v>390000</v>
      </c>
      <c r="EN168" s="447">
        <f t="shared" si="97"/>
        <v>15000</v>
      </c>
      <c r="EO168" s="453">
        <v>0</v>
      </c>
      <c r="EP168" s="454">
        <v>0</v>
      </c>
      <c r="EQ168" s="455">
        <v>0</v>
      </c>
      <c r="ER168" s="455">
        <v>0</v>
      </c>
      <c r="ES168" s="456">
        <f t="shared" si="98"/>
        <v>15000</v>
      </c>
      <c r="ET168" s="456">
        <f t="shared" si="99"/>
        <v>21</v>
      </c>
      <c r="EU168" s="456">
        <f t="shared" si="100"/>
        <v>25</v>
      </c>
      <c r="EV168" s="456">
        <f t="shared" si="101"/>
        <v>0</v>
      </c>
      <c r="EW168" s="456">
        <f t="shared" si="102"/>
        <v>33</v>
      </c>
      <c r="EX168" s="456">
        <f t="shared" si="103"/>
        <v>0</v>
      </c>
      <c r="EY168" s="460">
        <f t="shared" si="104"/>
        <v>9</v>
      </c>
      <c r="EZ168" s="460">
        <f t="shared" si="105"/>
        <v>0</v>
      </c>
      <c r="FA168" s="447">
        <f t="shared" si="106"/>
        <v>243018.69</v>
      </c>
      <c r="FB168" s="447">
        <v>0</v>
      </c>
      <c r="FC168" s="447">
        <f t="shared" si="107"/>
        <v>558018.68999999994</v>
      </c>
      <c r="FD168" s="447">
        <f t="shared" si="108"/>
        <v>502216.81999999995</v>
      </c>
      <c r="FE168" s="447">
        <f t="shared" si="109"/>
        <v>18577.345599999997</v>
      </c>
      <c r="FF168" s="447">
        <f t="shared" si="110"/>
        <v>55801.87</v>
      </c>
      <c r="FG168" s="463">
        <v>0</v>
      </c>
      <c r="FH168" s="447">
        <f t="shared" si="111"/>
        <v>74379.22</v>
      </c>
      <c r="FI168" s="447">
        <v>0</v>
      </c>
      <c r="FJ168" s="447">
        <f t="shared" si="112"/>
        <v>483639.47</v>
      </c>
      <c r="FK168" s="464"/>
      <c r="FL168" s="447">
        <f t="shared" si="113"/>
        <v>22320.75</v>
      </c>
      <c r="FM168" s="447">
        <f t="shared" si="114"/>
        <v>2790.09</v>
      </c>
      <c r="FN168" s="447">
        <f t="shared" si="115"/>
        <v>55801.87</v>
      </c>
      <c r="FO168" s="447">
        <f t="shared" si="116"/>
        <v>80912.710000000006</v>
      </c>
      <c r="FP168" s="17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</row>
    <row r="169" spans="1:463" s="163" customFormat="1" ht="22.5" customHeight="1">
      <c r="A169" s="360">
        <v>161</v>
      </c>
      <c r="B169" s="361">
        <v>7</v>
      </c>
      <c r="C169" s="362" t="s">
        <v>376</v>
      </c>
      <c r="D169" s="363" t="s">
        <v>204</v>
      </c>
      <c r="E169" s="225" t="s">
        <v>190</v>
      </c>
      <c r="F169" s="367">
        <v>390000</v>
      </c>
      <c r="G169" s="365">
        <v>8</v>
      </c>
      <c r="H169" s="366"/>
      <c r="I169" s="373"/>
      <c r="J169" s="374"/>
      <c r="K169" s="375">
        <v>8</v>
      </c>
      <c r="L169" s="366"/>
      <c r="M169" s="373"/>
      <c r="N169" s="374"/>
      <c r="O169" s="375">
        <v>8</v>
      </c>
      <c r="P169" s="366"/>
      <c r="Q169" s="373"/>
      <c r="R169" s="374"/>
      <c r="S169" s="375">
        <v>8</v>
      </c>
      <c r="T169" s="366"/>
      <c r="U169" s="373"/>
      <c r="V169" s="374"/>
      <c r="W169" s="375">
        <v>8</v>
      </c>
      <c r="X169" s="366">
        <v>1</v>
      </c>
      <c r="Y169" s="373"/>
      <c r="Z169" s="374"/>
      <c r="AA169" s="375">
        <v>5</v>
      </c>
      <c r="AB169" s="366">
        <v>5</v>
      </c>
      <c r="AC169" s="373"/>
      <c r="AD169" s="382"/>
      <c r="AE169" s="380">
        <v>10</v>
      </c>
      <c r="AF169" s="381"/>
      <c r="AG169" s="365">
        <v>8</v>
      </c>
      <c r="AH169" s="366">
        <v>1</v>
      </c>
      <c r="AI169" s="373"/>
      <c r="AJ169" s="374"/>
      <c r="AK169" s="375">
        <v>8</v>
      </c>
      <c r="AL169" s="366"/>
      <c r="AM169" s="373"/>
      <c r="AN169" s="374"/>
      <c r="AO169" s="375">
        <v>8</v>
      </c>
      <c r="AP169" s="366">
        <v>3</v>
      </c>
      <c r="AQ169" s="373"/>
      <c r="AR169" s="374"/>
      <c r="AS169" s="375">
        <v>8</v>
      </c>
      <c r="AT169" s="366">
        <v>3</v>
      </c>
      <c r="AU169" s="373"/>
      <c r="AV169" s="374"/>
      <c r="AW169" s="375">
        <v>8</v>
      </c>
      <c r="AX169" s="366"/>
      <c r="AY169" s="373"/>
      <c r="AZ169" s="374"/>
      <c r="BA169" s="375">
        <v>5</v>
      </c>
      <c r="BB169" s="366">
        <v>4</v>
      </c>
      <c r="BC169" s="373"/>
      <c r="BD169" s="382"/>
      <c r="BE169" s="380">
        <v>8</v>
      </c>
      <c r="BF169" s="381"/>
      <c r="BG169" s="365">
        <v>8</v>
      </c>
      <c r="BH169" s="366"/>
      <c r="BI169" s="373"/>
      <c r="BJ169" s="374"/>
      <c r="BK169" s="375">
        <v>3</v>
      </c>
      <c r="BL169" s="366"/>
      <c r="BM169" s="373"/>
      <c r="BN169" s="374"/>
      <c r="BO169" s="375">
        <v>8</v>
      </c>
      <c r="BP169" s="366"/>
      <c r="BQ169" s="373"/>
      <c r="BR169" s="374"/>
      <c r="BS169" s="375">
        <v>8</v>
      </c>
      <c r="BT169" s="366"/>
      <c r="BU169" s="373"/>
      <c r="BV169" s="374"/>
      <c r="BW169" s="388">
        <v>8</v>
      </c>
      <c r="BX169" s="389"/>
      <c r="BY169" s="375"/>
      <c r="BZ169" s="366"/>
      <c r="CA169" s="373"/>
      <c r="CB169" s="382"/>
      <c r="CC169" s="380">
        <v>9</v>
      </c>
      <c r="CD169" s="381"/>
      <c r="CE169" s="398">
        <v>8</v>
      </c>
      <c r="CF169" s="366"/>
      <c r="CG169" s="373"/>
      <c r="CH169" s="399"/>
      <c r="CI169" s="365">
        <v>8</v>
      </c>
      <c r="CJ169" s="366"/>
      <c r="CK169" s="373"/>
      <c r="CL169" s="374"/>
      <c r="CM169" s="375">
        <v>8</v>
      </c>
      <c r="CN169" s="366">
        <v>1</v>
      </c>
      <c r="CO169" s="373"/>
      <c r="CP169" s="382"/>
      <c r="CQ169" s="402">
        <v>8</v>
      </c>
      <c r="CR169" s="366"/>
      <c r="CS169" s="408"/>
      <c r="CT169" s="409"/>
      <c r="CU169" s="402">
        <v>8</v>
      </c>
      <c r="CV169" s="366"/>
      <c r="CW169" s="410"/>
      <c r="CX169" s="411"/>
      <c r="CY169" s="402">
        <v>5</v>
      </c>
      <c r="CZ169" s="366">
        <v>4</v>
      </c>
      <c r="DA169" s="415"/>
      <c r="DB169" s="411"/>
      <c r="DC169" s="380">
        <v>9</v>
      </c>
      <c r="DD169" s="381"/>
      <c r="DE169" s="398">
        <v>8</v>
      </c>
      <c r="DF169" s="366"/>
      <c r="DG169" s="416"/>
      <c r="DH169" s="411"/>
      <c r="DI169" s="402">
        <v>8</v>
      </c>
      <c r="DJ169" s="366">
        <v>1</v>
      </c>
      <c r="DK169" s="416"/>
      <c r="DL169" s="411"/>
      <c r="DM169" s="424">
        <v>25</v>
      </c>
      <c r="DN169" s="424">
        <v>4</v>
      </c>
      <c r="DO169" s="424">
        <v>1</v>
      </c>
      <c r="DP169" s="425">
        <f t="shared" si="79"/>
        <v>178</v>
      </c>
      <c r="DQ169" s="427">
        <f t="shared" si="80"/>
        <v>0</v>
      </c>
      <c r="DR169" s="425">
        <f t="shared" si="81"/>
        <v>178</v>
      </c>
      <c r="DS169" s="163">
        <f t="shared" si="82"/>
        <v>24</v>
      </c>
      <c r="DT169" s="425">
        <f t="shared" si="83"/>
        <v>23</v>
      </c>
      <c r="DU169" s="427">
        <f t="shared" si="84"/>
        <v>0</v>
      </c>
      <c r="DV169" s="427">
        <f t="shared" si="85"/>
        <v>23</v>
      </c>
      <c r="DW169" s="427">
        <f t="shared" si="86"/>
        <v>36</v>
      </c>
      <c r="DX169" s="427">
        <f t="shared" si="87"/>
        <v>0</v>
      </c>
      <c r="DY169" s="427">
        <f t="shared" si="88"/>
        <v>8</v>
      </c>
      <c r="DZ169" s="427">
        <f t="shared" si="89"/>
        <v>0</v>
      </c>
      <c r="EA169" s="428">
        <f t="shared" si="90"/>
        <v>25</v>
      </c>
      <c r="EB169" s="429">
        <f t="shared" si="91"/>
        <v>23</v>
      </c>
      <c r="EC169" s="429">
        <f t="shared" si="92"/>
        <v>0</v>
      </c>
      <c r="ED169" s="429">
        <f t="shared" si="93"/>
        <v>36</v>
      </c>
      <c r="EE169" s="429">
        <f t="shared" si="94"/>
        <v>0</v>
      </c>
      <c r="EF169" s="429">
        <f t="shared" si="95"/>
        <v>8</v>
      </c>
      <c r="EG169" s="429">
        <f t="shared" si="96"/>
        <v>0</v>
      </c>
      <c r="EH169" s="441"/>
      <c r="EI169" s="479"/>
      <c r="EJ169" s="443">
        <v>171</v>
      </c>
      <c r="EK169" s="481" t="s">
        <v>376</v>
      </c>
      <c r="EL169" s="449" t="s">
        <v>204</v>
      </c>
      <c r="EM169" s="450">
        <v>390000</v>
      </c>
      <c r="EN169" s="447">
        <f t="shared" si="97"/>
        <v>15000</v>
      </c>
      <c r="EO169" s="453">
        <v>0</v>
      </c>
      <c r="EP169" s="454">
        <v>0</v>
      </c>
      <c r="EQ169" s="455">
        <v>0</v>
      </c>
      <c r="ER169" s="455">
        <v>0</v>
      </c>
      <c r="ES169" s="456">
        <f t="shared" si="98"/>
        <v>15000</v>
      </c>
      <c r="ET169" s="456">
        <f t="shared" si="99"/>
        <v>25</v>
      </c>
      <c r="EU169" s="456">
        <f t="shared" si="100"/>
        <v>23</v>
      </c>
      <c r="EV169" s="456">
        <f t="shared" si="101"/>
        <v>0</v>
      </c>
      <c r="EW169" s="456">
        <f t="shared" si="102"/>
        <v>36</v>
      </c>
      <c r="EX169" s="456">
        <f t="shared" si="103"/>
        <v>0</v>
      </c>
      <c r="EY169" s="460">
        <f t="shared" si="104"/>
        <v>8</v>
      </c>
      <c r="EZ169" s="460">
        <f t="shared" si="105"/>
        <v>0</v>
      </c>
      <c r="FA169" s="447">
        <f t="shared" si="106"/>
        <v>245018.85</v>
      </c>
      <c r="FB169" s="447">
        <v>0</v>
      </c>
      <c r="FC169" s="447">
        <f t="shared" si="107"/>
        <v>620018.85</v>
      </c>
      <c r="FD169" s="447">
        <f t="shared" si="108"/>
        <v>558016.96</v>
      </c>
      <c r="FE169" s="447">
        <f t="shared" si="109"/>
        <v>27603.391999999993</v>
      </c>
      <c r="FF169" s="447">
        <f t="shared" si="110"/>
        <v>62001.89</v>
      </c>
      <c r="FG169" s="463">
        <v>100000</v>
      </c>
      <c r="FH169" s="447">
        <f t="shared" si="111"/>
        <v>189605.28</v>
      </c>
      <c r="FI169" s="447">
        <v>0</v>
      </c>
      <c r="FJ169" s="447">
        <f t="shared" si="112"/>
        <v>430413.57</v>
      </c>
      <c r="FK169" s="464"/>
      <c r="FL169" s="447">
        <f t="shared" si="113"/>
        <v>24800.75</v>
      </c>
      <c r="FM169" s="447">
        <f t="shared" si="114"/>
        <v>3100.09</v>
      </c>
      <c r="FN169" s="447">
        <f t="shared" si="115"/>
        <v>62001.89</v>
      </c>
      <c r="FO169" s="447">
        <f t="shared" si="116"/>
        <v>89902.73</v>
      </c>
      <c r="FP169" s="178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</row>
    <row r="170" spans="1:463" s="163" customFormat="1" ht="22.5" customHeight="1">
      <c r="A170" s="360">
        <v>162</v>
      </c>
      <c r="B170" s="361">
        <v>8</v>
      </c>
      <c r="C170" s="362" t="s">
        <v>377</v>
      </c>
      <c r="D170" s="363" t="s">
        <v>194</v>
      </c>
      <c r="E170" s="225" t="s">
        <v>190</v>
      </c>
      <c r="F170" s="367">
        <v>325000</v>
      </c>
      <c r="G170" s="365">
        <v>8</v>
      </c>
      <c r="H170" s="366">
        <v>1</v>
      </c>
      <c r="I170" s="373"/>
      <c r="J170" s="374"/>
      <c r="K170" s="375">
        <v>8</v>
      </c>
      <c r="L170" s="366">
        <v>2</v>
      </c>
      <c r="M170" s="373"/>
      <c r="N170" s="374"/>
      <c r="O170" s="375">
        <v>8</v>
      </c>
      <c r="P170" s="366">
        <v>1</v>
      </c>
      <c r="Q170" s="373"/>
      <c r="R170" s="374"/>
      <c r="S170" s="375">
        <v>8</v>
      </c>
      <c r="T170" s="366">
        <v>1</v>
      </c>
      <c r="U170" s="373"/>
      <c r="V170" s="374"/>
      <c r="W170" s="375"/>
      <c r="X170" s="366"/>
      <c r="Y170" s="373"/>
      <c r="Z170" s="374"/>
      <c r="AA170" s="375">
        <v>5</v>
      </c>
      <c r="AB170" s="366">
        <v>4</v>
      </c>
      <c r="AC170" s="373"/>
      <c r="AD170" s="382"/>
      <c r="AE170" s="380">
        <v>9</v>
      </c>
      <c r="AF170" s="381"/>
      <c r="AG170" s="365">
        <v>8</v>
      </c>
      <c r="AH170" s="366">
        <v>2</v>
      </c>
      <c r="AI170" s="373"/>
      <c r="AJ170" s="374"/>
      <c r="AK170" s="375">
        <v>8</v>
      </c>
      <c r="AL170" s="366">
        <v>1</v>
      </c>
      <c r="AM170" s="373"/>
      <c r="AN170" s="374"/>
      <c r="AO170" s="375">
        <v>8</v>
      </c>
      <c r="AP170" s="366">
        <v>1</v>
      </c>
      <c r="AQ170" s="373"/>
      <c r="AR170" s="374"/>
      <c r="AS170" s="375">
        <v>8</v>
      </c>
      <c r="AT170" s="366">
        <v>1</v>
      </c>
      <c r="AU170" s="373"/>
      <c r="AV170" s="374"/>
      <c r="AW170" s="375">
        <v>8</v>
      </c>
      <c r="AX170" s="366">
        <v>2</v>
      </c>
      <c r="AY170" s="373"/>
      <c r="AZ170" s="374"/>
      <c r="BA170" s="375"/>
      <c r="BB170" s="366"/>
      <c r="BC170" s="373"/>
      <c r="BD170" s="382"/>
      <c r="BE170" s="380">
        <v>10</v>
      </c>
      <c r="BF170" s="381"/>
      <c r="BG170" s="365">
        <v>8</v>
      </c>
      <c r="BH170" s="366">
        <v>4</v>
      </c>
      <c r="BI170" s="373"/>
      <c r="BJ170" s="374"/>
      <c r="BK170" s="375">
        <v>8</v>
      </c>
      <c r="BL170" s="366">
        <v>1</v>
      </c>
      <c r="BM170" s="373"/>
      <c r="BN170" s="374"/>
      <c r="BO170" s="375">
        <v>8</v>
      </c>
      <c r="BP170" s="366">
        <v>1</v>
      </c>
      <c r="BQ170" s="373"/>
      <c r="BR170" s="374"/>
      <c r="BS170" s="375">
        <v>8</v>
      </c>
      <c r="BT170" s="366">
        <v>1</v>
      </c>
      <c r="BU170" s="373"/>
      <c r="BV170" s="374"/>
      <c r="BW170" s="388">
        <v>9</v>
      </c>
      <c r="BX170" s="389"/>
      <c r="BY170" s="375">
        <v>5</v>
      </c>
      <c r="BZ170" s="366">
        <v>4</v>
      </c>
      <c r="CA170" s="373"/>
      <c r="CB170" s="382"/>
      <c r="CC170" s="380">
        <v>11</v>
      </c>
      <c r="CD170" s="381"/>
      <c r="CE170" s="398">
        <v>8</v>
      </c>
      <c r="CF170" s="366">
        <v>1</v>
      </c>
      <c r="CG170" s="373"/>
      <c r="CH170" s="399"/>
      <c r="CI170" s="365">
        <v>8</v>
      </c>
      <c r="CJ170" s="366">
        <v>3</v>
      </c>
      <c r="CK170" s="373"/>
      <c r="CL170" s="374"/>
      <c r="CM170" s="375">
        <v>8</v>
      </c>
      <c r="CN170" s="366">
        <v>2</v>
      </c>
      <c r="CO170" s="373"/>
      <c r="CP170" s="382"/>
      <c r="CQ170" s="402">
        <v>8</v>
      </c>
      <c r="CR170" s="366">
        <v>2</v>
      </c>
      <c r="CS170" s="408"/>
      <c r="CT170" s="409"/>
      <c r="CU170" s="402">
        <v>8</v>
      </c>
      <c r="CV170" s="366">
        <v>2</v>
      </c>
      <c r="CW170" s="410"/>
      <c r="CX170" s="411"/>
      <c r="CY170" s="402">
        <v>5</v>
      </c>
      <c r="CZ170" s="366">
        <v>5</v>
      </c>
      <c r="DA170" s="415"/>
      <c r="DB170" s="411"/>
      <c r="DC170" s="380">
        <v>10</v>
      </c>
      <c r="DD170" s="381"/>
      <c r="DE170" s="398">
        <v>8</v>
      </c>
      <c r="DF170" s="366">
        <v>2</v>
      </c>
      <c r="DG170" s="416"/>
      <c r="DH170" s="411"/>
      <c r="DI170" s="402">
        <v>8</v>
      </c>
      <c r="DJ170" s="366">
        <v>1</v>
      </c>
      <c r="DK170" s="416"/>
      <c r="DL170" s="411"/>
      <c r="DM170" s="424">
        <v>25</v>
      </c>
      <c r="DN170" s="424">
        <v>4</v>
      </c>
      <c r="DO170" s="424">
        <v>1</v>
      </c>
      <c r="DP170" s="425">
        <f t="shared" si="79"/>
        <v>175</v>
      </c>
      <c r="DQ170" s="427">
        <f t="shared" si="80"/>
        <v>0</v>
      </c>
      <c r="DR170" s="425">
        <f t="shared" si="81"/>
        <v>175</v>
      </c>
      <c r="DS170" s="163">
        <f t="shared" si="82"/>
        <v>23</v>
      </c>
      <c r="DT170" s="425">
        <f t="shared" si="83"/>
        <v>45</v>
      </c>
      <c r="DU170" s="427">
        <f t="shared" si="84"/>
        <v>0</v>
      </c>
      <c r="DV170" s="427">
        <f t="shared" si="85"/>
        <v>45</v>
      </c>
      <c r="DW170" s="427">
        <f t="shared" si="86"/>
        <v>40</v>
      </c>
      <c r="DX170" s="427">
        <f t="shared" si="87"/>
        <v>0</v>
      </c>
      <c r="DY170" s="427">
        <f t="shared" si="88"/>
        <v>9</v>
      </c>
      <c r="DZ170" s="427">
        <f t="shared" si="89"/>
        <v>0</v>
      </c>
      <c r="EA170" s="428">
        <f t="shared" si="90"/>
        <v>24</v>
      </c>
      <c r="EB170" s="429">
        <f t="shared" si="91"/>
        <v>45</v>
      </c>
      <c r="EC170" s="429">
        <f t="shared" si="92"/>
        <v>0</v>
      </c>
      <c r="ED170" s="429">
        <f t="shared" si="93"/>
        <v>40</v>
      </c>
      <c r="EE170" s="429">
        <f t="shared" si="94"/>
        <v>0</v>
      </c>
      <c r="EF170" s="429">
        <f t="shared" si="95"/>
        <v>9</v>
      </c>
      <c r="EG170" s="429">
        <f t="shared" si="96"/>
        <v>0</v>
      </c>
      <c r="EH170" s="441"/>
      <c r="EI170" s="479"/>
      <c r="EJ170" s="443">
        <v>172</v>
      </c>
      <c r="EK170" s="481" t="s">
        <v>377</v>
      </c>
      <c r="EL170" s="449" t="s">
        <v>194</v>
      </c>
      <c r="EM170" s="450">
        <v>325000</v>
      </c>
      <c r="EN170" s="447">
        <f t="shared" si="97"/>
        <v>12500</v>
      </c>
      <c r="EO170" s="453">
        <v>0</v>
      </c>
      <c r="EP170" s="454">
        <v>0</v>
      </c>
      <c r="EQ170" s="455">
        <v>0</v>
      </c>
      <c r="ER170" s="455">
        <v>0</v>
      </c>
      <c r="ES170" s="456">
        <f t="shared" si="98"/>
        <v>12500</v>
      </c>
      <c r="ET170" s="456">
        <f t="shared" si="99"/>
        <v>24</v>
      </c>
      <c r="EU170" s="456">
        <f t="shared" si="100"/>
        <v>45</v>
      </c>
      <c r="EV170" s="456">
        <f t="shared" si="101"/>
        <v>0</v>
      </c>
      <c r="EW170" s="456">
        <f t="shared" si="102"/>
        <v>40</v>
      </c>
      <c r="EX170" s="456">
        <f t="shared" si="103"/>
        <v>0</v>
      </c>
      <c r="EY170" s="460">
        <f t="shared" si="104"/>
        <v>9</v>
      </c>
      <c r="EZ170" s="460">
        <f t="shared" si="105"/>
        <v>0</v>
      </c>
      <c r="FA170" s="447">
        <f t="shared" si="106"/>
        <v>275854.55</v>
      </c>
      <c r="FB170" s="447">
        <v>0</v>
      </c>
      <c r="FC170" s="447">
        <f t="shared" si="107"/>
        <v>575854.55000000005</v>
      </c>
      <c r="FD170" s="447">
        <f t="shared" si="108"/>
        <v>518269.09</v>
      </c>
      <c r="FE170" s="447">
        <f t="shared" si="109"/>
        <v>19861.527200000004</v>
      </c>
      <c r="FF170" s="447">
        <f t="shared" si="110"/>
        <v>57585.46</v>
      </c>
      <c r="FG170" s="463">
        <v>100000</v>
      </c>
      <c r="FH170" s="447">
        <f t="shared" si="111"/>
        <v>177446.99</v>
      </c>
      <c r="FI170" s="447">
        <v>0</v>
      </c>
      <c r="FJ170" s="447">
        <f t="shared" si="112"/>
        <v>398407.56</v>
      </c>
      <c r="FK170" s="464"/>
      <c r="FL170" s="447">
        <f t="shared" si="113"/>
        <v>23034.18</v>
      </c>
      <c r="FM170" s="447">
        <f t="shared" si="114"/>
        <v>2879.27</v>
      </c>
      <c r="FN170" s="447">
        <f t="shared" si="115"/>
        <v>57585.46</v>
      </c>
      <c r="FO170" s="447">
        <f t="shared" si="116"/>
        <v>83498.91</v>
      </c>
      <c r="FP170" s="178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</row>
    <row r="171" spans="1:463" s="163" customFormat="1" ht="22.5" customHeight="1">
      <c r="A171" s="360">
        <v>163</v>
      </c>
      <c r="B171" s="361">
        <v>3</v>
      </c>
      <c r="C171" s="362" t="s">
        <v>378</v>
      </c>
      <c r="D171" s="363" t="s">
        <v>379</v>
      </c>
      <c r="E171" s="225" t="s">
        <v>190</v>
      </c>
      <c r="F171" s="367">
        <v>525980</v>
      </c>
      <c r="G171" s="365">
        <v>8</v>
      </c>
      <c r="H171" s="366">
        <v>1</v>
      </c>
      <c r="I171" s="373"/>
      <c r="J171" s="374"/>
      <c r="K171" s="375">
        <v>8</v>
      </c>
      <c r="L171" s="366">
        <v>1</v>
      </c>
      <c r="M171" s="373"/>
      <c r="N171" s="374"/>
      <c r="O171" s="375">
        <v>8</v>
      </c>
      <c r="P171" s="366">
        <v>1</v>
      </c>
      <c r="Q171" s="373"/>
      <c r="R171" s="374"/>
      <c r="S171" s="375">
        <v>8</v>
      </c>
      <c r="T171" s="366">
        <v>1</v>
      </c>
      <c r="U171" s="373"/>
      <c r="V171" s="374"/>
      <c r="W171" s="375">
        <v>8</v>
      </c>
      <c r="X171" s="366">
        <v>1</v>
      </c>
      <c r="Y171" s="373"/>
      <c r="Z171" s="374"/>
      <c r="AA171" s="375">
        <v>5</v>
      </c>
      <c r="AB171" s="366">
        <v>5</v>
      </c>
      <c r="AC171" s="373"/>
      <c r="AD171" s="382"/>
      <c r="AE171" s="380">
        <v>9</v>
      </c>
      <c r="AF171" s="381"/>
      <c r="AG171" s="365">
        <v>8</v>
      </c>
      <c r="AH171" s="366">
        <v>2</v>
      </c>
      <c r="AI171" s="373"/>
      <c r="AJ171" s="374"/>
      <c r="AK171" s="375">
        <v>8</v>
      </c>
      <c r="AL171" s="366">
        <v>1</v>
      </c>
      <c r="AM171" s="373"/>
      <c r="AN171" s="374"/>
      <c r="AO171" s="375">
        <v>8</v>
      </c>
      <c r="AP171" s="366">
        <v>1</v>
      </c>
      <c r="AQ171" s="373"/>
      <c r="AR171" s="374"/>
      <c r="AS171" s="375">
        <v>8</v>
      </c>
      <c r="AT171" s="366">
        <v>1</v>
      </c>
      <c r="AU171" s="373"/>
      <c r="AV171" s="374"/>
      <c r="AW171" s="375">
        <v>8</v>
      </c>
      <c r="AX171" s="366">
        <v>1</v>
      </c>
      <c r="AY171" s="373"/>
      <c r="AZ171" s="374"/>
      <c r="BA171" s="375">
        <v>5</v>
      </c>
      <c r="BB171" s="366">
        <v>5</v>
      </c>
      <c r="BC171" s="373"/>
      <c r="BD171" s="382"/>
      <c r="BE171" s="380">
        <v>9</v>
      </c>
      <c r="BF171" s="381"/>
      <c r="BG171" s="365">
        <v>8</v>
      </c>
      <c r="BH171" s="366">
        <v>1</v>
      </c>
      <c r="BI171" s="373"/>
      <c r="BJ171" s="374"/>
      <c r="BK171" s="375">
        <v>8</v>
      </c>
      <c r="BL171" s="366">
        <v>1</v>
      </c>
      <c r="BM171" s="373"/>
      <c r="BN171" s="374"/>
      <c r="BO171" s="375">
        <v>8</v>
      </c>
      <c r="BP171" s="366">
        <v>1</v>
      </c>
      <c r="BQ171" s="373"/>
      <c r="BR171" s="374"/>
      <c r="BS171" s="375">
        <v>8</v>
      </c>
      <c r="BT171" s="366">
        <v>1</v>
      </c>
      <c r="BU171" s="373"/>
      <c r="BV171" s="374"/>
      <c r="BW171" s="388">
        <v>9</v>
      </c>
      <c r="BX171" s="389"/>
      <c r="BY171" s="375">
        <v>5</v>
      </c>
      <c r="BZ171" s="366">
        <v>5</v>
      </c>
      <c r="CA171" s="373"/>
      <c r="CB171" s="382"/>
      <c r="CC171" s="380">
        <v>9</v>
      </c>
      <c r="CD171" s="381"/>
      <c r="CE171" s="398">
        <v>8</v>
      </c>
      <c r="CF171" s="366">
        <v>1</v>
      </c>
      <c r="CG171" s="373"/>
      <c r="CH171" s="399"/>
      <c r="CI171" s="365">
        <v>8</v>
      </c>
      <c r="CJ171" s="366">
        <v>1</v>
      </c>
      <c r="CK171" s="373"/>
      <c r="CL171" s="374"/>
      <c r="CM171" s="375">
        <v>8</v>
      </c>
      <c r="CN171" s="366">
        <v>1</v>
      </c>
      <c r="CO171" s="373"/>
      <c r="CP171" s="382"/>
      <c r="CQ171" s="402">
        <v>8</v>
      </c>
      <c r="CR171" s="366">
        <v>1</v>
      </c>
      <c r="CS171" s="408"/>
      <c r="CT171" s="409"/>
      <c r="CU171" s="402">
        <v>8</v>
      </c>
      <c r="CV171" s="366">
        <v>2</v>
      </c>
      <c r="CW171" s="410"/>
      <c r="CX171" s="411"/>
      <c r="CY171" s="402">
        <v>5</v>
      </c>
      <c r="CZ171" s="366">
        <v>5</v>
      </c>
      <c r="DA171" s="415"/>
      <c r="DB171" s="411"/>
      <c r="DC171" s="380">
        <v>9</v>
      </c>
      <c r="DD171" s="381"/>
      <c r="DE171" s="398">
        <v>8</v>
      </c>
      <c r="DF171" s="366">
        <v>1</v>
      </c>
      <c r="DG171" s="416"/>
      <c r="DH171" s="411"/>
      <c r="DI171" s="402">
        <v>8</v>
      </c>
      <c r="DJ171" s="366">
        <v>1</v>
      </c>
      <c r="DK171" s="416"/>
      <c r="DL171" s="411"/>
      <c r="DM171" s="424">
        <v>25</v>
      </c>
      <c r="DN171" s="424">
        <v>4</v>
      </c>
      <c r="DO171" s="424">
        <v>1</v>
      </c>
      <c r="DP171" s="425">
        <f t="shared" si="79"/>
        <v>188</v>
      </c>
      <c r="DQ171" s="427">
        <f t="shared" si="80"/>
        <v>0</v>
      </c>
      <c r="DR171" s="425">
        <f t="shared" si="81"/>
        <v>188</v>
      </c>
      <c r="DS171" s="163">
        <f t="shared" si="82"/>
        <v>25</v>
      </c>
      <c r="DT171" s="425">
        <f t="shared" si="83"/>
        <v>43</v>
      </c>
      <c r="DU171" s="427">
        <f t="shared" si="84"/>
        <v>0</v>
      </c>
      <c r="DV171" s="427">
        <f t="shared" si="85"/>
        <v>43</v>
      </c>
      <c r="DW171" s="427">
        <f t="shared" si="86"/>
        <v>36</v>
      </c>
      <c r="DX171" s="427">
        <f t="shared" si="87"/>
        <v>0</v>
      </c>
      <c r="DY171" s="427">
        <f t="shared" si="88"/>
        <v>9</v>
      </c>
      <c r="DZ171" s="427">
        <f t="shared" si="89"/>
        <v>0</v>
      </c>
      <c r="EA171" s="428">
        <f t="shared" si="90"/>
        <v>26</v>
      </c>
      <c r="EB171" s="429">
        <f t="shared" si="91"/>
        <v>43</v>
      </c>
      <c r="EC171" s="429">
        <f t="shared" si="92"/>
        <v>0</v>
      </c>
      <c r="ED171" s="429">
        <f t="shared" si="93"/>
        <v>36</v>
      </c>
      <c r="EE171" s="429">
        <f t="shared" si="94"/>
        <v>0</v>
      </c>
      <c r="EF171" s="429">
        <f t="shared" si="95"/>
        <v>9</v>
      </c>
      <c r="EG171" s="429">
        <f t="shared" si="96"/>
        <v>0</v>
      </c>
      <c r="EH171" s="441"/>
      <c r="EI171" s="479"/>
      <c r="EJ171" s="443">
        <v>173</v>
      </c>
      <c r="EK171" s="481" t="s">
        <v>378</v>
      </c>
      <c r="EL171" s="449" t="s">
        <v>379</v>
      </c>
      <c r="EM171" s="450">
        <v>525980</v>
      </c>
      <c r="EN171" s="447">
        <f t="shared" si="97"/>
        <v>20230</v>
      </c>
      <c r="EO171" s="453">
        <v>0</v>
      </c>
      <c r="EP171" s="454">
        <v>0</v>
      </c>
      <c r="EQ171" s="455">
        <v>0</v>
      </c>
      <c r="ER171" s="455">
        <v>0</v>
      </c>
      <c r="ES171" s="456">
        <f t="shared" si="98"/>
        <v>20230</v>
      </c>
      <c r="ET171" s="456">
        <f t="shared" si="99"/>
        <v>26</v>
      </c>
      <c r="EU171" s="456">
        <f t="shared" si="100"/>
        <v>43</v>
      </c>
      <c r="EV171" s="456">
        <f t="shared" si="101"/>
        <v>0</v>
      </c>
      <c r="EW171" s="456">
        <f t="shared" si="102"/>
        <v>36</v>
      </c>
      <c r="EX171" s="456">
        <f t="shared" si="103"/>
        <v>0</v>
      </c>
      <c r="EY171" s="460">
        <f t="shared" si="104"/>
        <v>9</v>
      </c>
      <c r="EZ171" s="460">
        <f t="shared" si="105"/>
        <v>0</v>
      </c>
      <c r="FA171" s="447">
        <f t="shared" si="106"/>
        <v>416770.06</v>
      </c>
      <c r="FB171" s="447">
        <v>0</v>
      </c>
      <c r="FC171" s="447">
        <f t="shared" si="107"/>
        <v>942750.06</v>
      </c>
      <c r="FD171" s="447">
        <f t="shared" si="108"/>
        <v>848475.05</v>
      </c>
      <c r="FE171" s="447">
        <f t="shared" si="109"/>
        <v>90118.762500000012</v>
      </c>
      <c r="FF171" s="447">
        <f t="shared" si="110"/>
        <v>94275.01</v>
      </c>
      <c r="FG171" s="463">
        <v>100000</v>
      </c>
      <c r="FH171" s="447">
        <f t="shared" si="111"/>
        <v>284393.77</v>
      </c>
      <c r="FI171" s="447">
        <v>0</v>
      </c>
      <c r="FJ171" s="447">
        <f t="shared" si="112"/>
        <v>658356.29</v>
      </c>
      <c r="FK171" s="464"/>
      <c r="FL171" s="447">
        <f t="shared" si="113"/>
        <v>37710</v>
      </c>
      <c r="FM171" s="447">
        <f t="shared" si="114"/>
        <v>4713.75</v>
      </c>
      <c r="FN171" s="447">
        <f t="shared" si="115"/>
        <v>94275.01</v>
      </c>
      <c r="FO171" s="447">
        <f t="shared" si="116"/>
        <v>136698.76</v>
      </c>
      <c r="FP171" s="178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</row>
    <row r="172" spans="1:463" s="163" customFormat="1" ht="22.5" customHeight="1">
      <c r="A172" s="360">
        <v>164</v>
      </c>
      <c r="B172" s="361">
        <v>7</v>
      </c>
      <c r="C172" s="362" t="s">
        <v>380</v>
      </c>
      <c r="D172" s="363" t="s">
        <v>204</v>
      </c>
      <c r="E172" s="225" t="s">
        <v>190</v>
      </c>
      <c r="F172" s="367">
        <v>390000</v>
      </c>
      <c r="G172" s="365">
        <v>8</v>
      </c>
      <c r="H172" s="366">
        <v>2.5</v>
      </c>
      <c r="I172" s="373"/>
      <c r="J172" s="374"/>
      <c r="K172" s="375">
        <v>8</v>
      </c>
      <c r="L172" s="366">
        <v>2</v>
      </c>
      <c r="M172" s="373"/>
      <c r="N172" s="374"/>
      <c r="O172" s="375">
        <v>8</v>
      </c>
      <c r="P172" s="366">
        <v>2</v>
      </c>
      <c r="Q172" s="373"/>
      <c r="R172" s="374"/>
      <c r="S172" s="375">
        <v>8</v>
      </c>
      <c r="T172" s="366">
        <v>4</v>
      </c>
      <c r="U172" s="373"/>
      <c r="V172" s="374"/>
      <c r="W172" s="375">
        <v>8</v>
      </c>
      <c r="X172" s="366">
        <v>4.5</v>
      </c>
      <c r="Y172" s="373"/>
      <c r="Z172" s="374"/>
      <c r="AA172" s="375">
        <v>5</v>
      </c>
      <c r="AB172" s="366">
        <v>6</v>
      </c>
      <c r="AC172" s="373"/>
      <c r="AD172" s="382"/>
      <c r="AE172" s="380">
        <v>12</v>
      </c>
      <c r="AF172" s="381"/>
      <c r="AG172" s="365">
        <v>8</v>
      </c>
      <c r="AH172" s="366">
        <v>4</v>
      </c>
      <c r="AI172" s="373"/>
      <c r="AJ172" s="374"/>
      <c r="AK172" s="375">
        <v>8</v>
      </c>
      <c r="AL172" s="366">
        <v>3</v>
      </c>
      <c r="AM172" s="373"/>
      <c r="AN172" s="374"/>
      <c r="AO172" s="375">
        <v>8</v>
      </c>
      <c r="AP172" s="366">
        <v>3</v>
      </c>
      <c r="AQ172" s="373"/>
      <c r="AR172" s="374"/>
      <c r="AS172" s="375">
        <v>8</v>
      </c>
      <c r="AT172" s="366">
        <v>4</v>
      </c>
      <c r="AU172" s="373"/>
      <c r="AV172" s="374"/>
      <c r="AW172" s="375">
        <v>8</v>
      </c>
      <c r="AX172" s="366">
        <v>3</v>
      </c>
      <c r="AY172" s="373"/>
      <c r="AZ172" s="374"/>
      <c r="BA172" s="375">
        <v>5</v>
      </c>
      <c r="BB172" s="366">
        <v>6</v>
      </c>
      <c r="BC172" s="373"/>
      <c r="BD172" s="382"/>
      <c r="BE172" s="380">
        <v>11</v>
      </c>
      <c r="BF172" s="381"/>
      <c r="BG172" s="365">
        <v>8</v>
      </c>
      <c r="BH172" s="366">
        <v>4</v>
      </c>
      <c r="BI172" s="373"/>
      <c r="BJ172" s="374"/>
      <c r="BK172" s="375">
        <v>8</v>
      </c>
      <c r="BL172" s="366">
        <v>3</v>
      </c>
      <c r="BM172" s="373"/>
      <c r="BN172" s="374"/>
      <c r="BO172" s="375">
        <v>8</v>
      </c>
      <c r="BP172" s="366">
        <v>4</v>
      </c>
      <c r="BQ172" s="373"/>
      <c r="BR172" s="374"/>
      <c r="BS172" s="375">
        <v>8</v>
      </c>
      <c r="BT172" s="366">
        <v>4</v>
      </c>
      <c r="BU172" s="373"/>
      <c r="BV172" s="374"/>
      <c r="BW172" s="388">
        <v>12.5</v>
      </c>
      <c r="BX172" s="389"/>
      <c r="BY172" s="375">
        <v>5</v>
      </c>
      <c r="BZ172" s="366">
        <v>7</v>
      </c>
      <c r="CA172" s="373"/>
      <c r="CB172" s="382"/>
      <c r="CC172" s="380">
        <v>12</v>
      </c>
      <c r="CD172" s="381"/>
      <c r="CE172" s="398">
        <v>8</v>
      </c>
      <c r="CF172" s="366">
        <v>4</v>
      </c>
      <c r="CG172" s="373"/>
      <c r="CH172" s="399"/>
      <c r="CI172" s="365">
        <v>8</v>
      </c>
      <c r="CJ172" s="366">
        <v>4</v>
      </c>
      <c r="CK172" s="373"/>
      <c r="CL172" s="374"/>
      <c r="CM172" s="375">
        <v>8</v>
      </c>
      <c r="CN172" s="366">
        <v>4</v>
      </c>
      <c r="CO172" s="373"/>
      <c r="CP172" s="382"/>
      <c r="CQ172" s="402">
        <v>8</v>
      </c>
      <c r="CR172" s="366">
        <v>4</v>
      </c>
      <c r="CS172" s="408"/>
      <c r="CT172" s="409"/>
      <c r="CU172" s="402">
        <v>8</v>
      </c>
      <c r="CV172" s="366">
        <v>3</v>
      </c>
      <c r="CW172" s="410"/>
      <c r="CX172" s="411"/>
      <c r="CY172" s="402">
        <v>5</v>
      </c>
      <c r="CZ172" s="366">
        <v>6.5</v>
      </c>
      <c r="DA172" s="415"/>
      <c r="DB172" s="411"/>
      <c r="DC172" s="380">
        <v>11</v>
      </c>
      <c r="DD172" s="381"/>
      <c r="DE172" s="398">
        <v>8</v>
      </c>
      <c r="DF172" s="366">
        <v>3.5</v>
      </c>
      <c r="DG172" s="416"/>
      <c r="DH172" s="411"/>
      <c r="DI172" s="402">
        <v>8</v>
      </c>
      <c r="DJ172" s="366">
        <v>3</v>
      </c>
      <c r="DK172" s="416"/>
      <c r="DL172" s="411"/>
      <c r="DM172" s="424">
        <v>25</v>
      </c>
      <c r="DN172" s="424">
        <v>4</v>
      </c>
      <c r="DO172" s="424">
        <v>1</v>
      </c>
      <c r="DP172" s="425">
        <f t="shared" si="79"/>
        <v>188</v>
      </c>
      <c r="DQ172" s="427">
        <f t="shared" si="80"/>
        <v>0</v>
      </c>
      <c r="DR172" s="425">
        <f t="shared" si="81"/>
        <v>188</v>
      </c>
      <c r="DS172" s="163">
        <f t="shared" si="82"/>
        <v>25</v>
      </c>
      <c r="DT172" s="425">
        <f t="shared" si="83"/>
        <v>98</v>
      </c>
      <c r="DU172" s="427">
        <f t="shared" si="84"/>
        <v>0</v>
      </c>
      <c r="DV172" s="427">
        <f t="shared" si="85"/>
        <v>98</v>
      </c>
      <c r="DW172" s="427">
        <f t="shared" si="86"/>
        <v>46</v>
      </c>
      <c r="DX172" s="427">
        <f t="shared" si="87"/>
        <v>0</v>
      </c>
      <c r="DY172" s="427">
        <f t="shared" si="88"/>
        <v>12.5</v>
      </c>
      <c r="DZ172" s="427">
        <f t="shared" si="89"/>
        <v>0</v>
      </c>
      <c r="EA172" s="428">
        <f t="shared" si="90"/>
        <v>26</v>
      </c>
      <c r="EB172" s="429">
        <f t="shared" si="91"/>
        <v>98</v>
      </c>
      <c r="EC172" s="429">
        <f t="shared" si="92"/>
        <v>0</v>
      </c>
      <c r="ED172" s="429">
        <f t="shared" si="93"/>
        <v>46</v>
      </c>
      <c r="EE172" s="429">
        <f t="shared" si="94"/>
        <v>0</v>
      </c>
      <c r="EF172" s="429">
        <f t="shared" si="95"/>
        <v>12.5</v>
      </c>
      <c r="EG172" s="429">
        <f t="shared" si="96"/>
        <v>0</v>
      </c>
      <c r="EH172" s="441"/>
      <c r="EI172" s="479"/>
      <c r="EJ172" s="443">
        <v>174</v>
      </c>
      <c r="EK172" s="481" t="s">
        <v>380</v>
      </c>
      <c r="EL172" s="449" t="s">
        <v>204</v>
      </c>
      <c r="EM172" s="450">
        <v>390000</v>
      </c>
      <c r="EN172" s="447">
        <f t="shared" si="97"/>
        <v>15000</v>
      </c>
      <c r="EO172" s="453">
        <v>0</v>
      </c>
      <c r="EP172" s="454">
        <v>0</v>
      </c>
      <c r="EQ172" s="455">
        <v>0</v>
      </c>
      <c r="ER172" s="455">
        <v>0</v>
      </c>
      <c r="ES172" s="456">
        <f t="shared" si="98"/>
        <v>15000</v>
      </c>
      <c r="ET172" s="456">
        <f t="shared" si="99"/>
        <v>26</v>
      </c>
      <c r="EU172" s="456">
        <f t="shared" si="100"/>
        <v>98</v>
      </c>
      <c r="EV172" s="456">
        <f t="shared" si="101"/>
        <v>0</v>
      </c>
      <c r="EW172" s="456">
        <f t="shared" si="102"/>
        <v>46</v>
      </c>
      <c r="EX172" s="456">
        <f t="shared" si="103"/>
        <v>0</v>
      </c>
      <c r="EY172" s="460">
        <f t="shared" si="104"/>
        <v>12.5</v>
      </c>
      <c r="EZ172" s="460">
        <f t="shared" si="105"/>
        <v>0</v>
      </c>
      <c r="FA172" s="447">
        <f t="shared" si="106"/>
        <v>528040.62</v>
      </c>
      <c r="FB172" s="447">
        <v>0</v>
      </c>
      <c r="FC172" s="447">
        <f t="shared" si="107"/>
        <v>918040.62</v>
      </c>
      <c r="FD172" s="447">
        <f t="shared" si="108"/>
        <v>826236.56</v>
      </c>
      <c r="FE172" s="447">
        <f t="shared" si="109"/>
        <v>84559.140000000014</v>
      </c>
      <c r="FF172" s="447">
        <f t="shared" si="110"/>
        <v>91804.06</v>
      </c>
      <c r="FG172" s="463">
        <v>100000</v>
      </c>
      <c r="FH172" s="447">
        <f t="shared" si="111"/>
        <v>276363.2</v>
      </c>
      <c r="FI172" s="447">
        <v>0</v>
      </c>
      <c r="FJ172" s="447">
        <f t="shared" si="112"/>
        <v>641677.42000000004</v>
      </c>
      <c r="FK172" s="464"/>
      <c r="FL172" s="447">
        <f t="shared" si="113"/>
        <v>36721.620000000003</v>
      </c>
      <c r="FM172" s="447">
        <f t="shared" si="114"/>
        <v>4590.2</v>
      </c>
      <c r="FN172" s="447">
        <f t="shared" si="115"/>
        <v>91804.06</v>
      </c>
      <c r="FO172" s="447">
        <f t="shared" si="116"/>
        <v>133115.88</v>
      </c>
      <c r="FP172" s="178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</row>
    <row r="173" spans="1:463" s="163" customFormat="1" ht="22.5" customHeight="1">
      <c r="A173" s="360">
        <v>165</v>
      </c>
      <c r="B173" s="361">
        <v>5</v>
      </c>
      <c r="C173" s="362" t="s">
        <v>381</v>
      </c>
      <c r="D173" s="363" t="s">
        <v>223</v>
      </c>
      <c r="E173" s="225" t="s">
        <v>190</v>
      </c>
      <c r="F173" s="367">
        <v>468000</v>
      </c>
      <c r="G173" s="365"/>
      <c r="H173" s="366"/>
      <c r="I173" s="373"/>
      <c r="J173" s="374"/>
      <c r="K173" s="375"/>
      <c r="L173" s="366"/>
      <c r="M173" s="373"/>
      <c r="N173" s="374"/>
      <c r="O173" s="375">
        <v>8</v>
      </c>
      <c r="P173" s="366">
        <v>4</v>
      </c>
      <c r="Q173" s="373"/>
      <c r="R173" s="374"/>
      <c r="S173" s="375">
        <v>8</v>
      </c>
      <c r="T173" s="366">
        <v>1</v>
      </c>
      <c r="U173" s="373"/>
      <c r="V173" s="374"/>
      <c r="W173" s="375">
        <v>8</v>
      </c>
      <c r="X173" s="366">
        <v>4</v>
      </c>
      <c r="Y173" s="373"/>
      <c r="Z173" s="374"/>
      <c r="AA173" s="375">
        <v>5</v>
      </c>
      <c r="AB173" s="366">
        <v>7</v>
      </c>
      <c r="AC173" s="373"/>
      <c r="AD173" s="382"/>
      <c r="AE173" s="380">
        <v>12</v>
      </c>
      <c r="AF173" s="381"/>
      <c r="AG173" s="365">
        <v>8</v>
      </c>
      <c r="AH173" s="366">
        <v>3</v>
      </c>
      <c r="AI173" s="373"/>
      <c r="AJ173" s="374"/>
      <c r="AK173" s="375">
        <v>8</v>
      </c>
      <c r="AL173" s="366">
        <v>4</v>
      </c>
      <c r="AM173" s="373"/>
      <c r="AN173" s="374"/>
      <c r="AO173" s="375">
        <v>5</v>
      </c>
      <c r="AP173" s="366"/>
      <c r="AQ173" s="373"/>
      <c r="AR173" s="374"/>
      <c r="AS173" s="375"/>
      <c r="AT173" s="366"/>
      <c r="AU173" s="373"/>
      <c r="AV173" s="374"/>
      <c r="AW173" s="375"/>
      <c r="AX173" s="366"/>
      <c r="AY173" s="373"/>
      <c r="AZ173" s="374"/>
      <c r="BA173" s="375"/>
      <c r="BB173" s="366"/>
      <c r="BC173" s="373"/>
      <c r="BD173" s="382"/>
      <c r="BE173" s="380"/>
      <c r="BF173" s="381"/>
      <c r="BG173" s="365"/>
      <c r="BH173" s="366"/>
      <c r="BI173" s="373"/>
      <c r="BJ173" s="374"/>
      <c r="BK173" s="375"/>
      <c r="BL173" s="366"/>
      <c r="BM173" s="373"/>
      <c r="BN173" s="374"/>
      <c r="BO173" s="375"/>
      <c r="BP173" s="366"/>
      <c r="BQ173" s="373"/>
      <c r="BR173" s="374"/>
      <c r="BS173" s="375">
        <v>8</v>
      </c>
      <c r="BT173" s="366">
        <v>4</v>
      </c>
      <c r="BU173" s="373"/>
      <c r="BV173" s="374"/>
      <c r="BW173" s="388">
        <v>12</v>
      </c>
      <c r="BX173" s="389"/>
      <c r="BY173" s="375">
        <v>5</v>
      </c>
      <c r="BZ173" s="366">
        <v>7</v>
      </c>
      <c r="CA173" s="373"/>
      <c r="CB173" s="382"/>
      <c r="CC173" s="380">
        <v>12</v>
      </c>
      <c r="CD173" s="381"/>
      <c r="CE173" s="398">
        <v>8</v>
      </c>
      <c r="CF173" s="366">
        <v>1</v>
      </c>
      <c r="CG173" s="373"/>
      <c r="CH173" s="399"/>
      <c r="CI173" s="365">
        <v>8</v>
      </c>
      <c r="CJ173" s="366">
        <v>2</v>
      </c>
      <c r="CK173" s="373"/>
      <c r="CL173" s="374"/>
      <c r="CM173" s="375">
        <v>8</v>
      </c>
      <c r="CN173" s="366">
        <v>4</v>
      </c>
      <c r="CO173" s="373"/>
      <c r="CP173" s="382"/>
      <c r="CQ173" s="402">
        <v>8</v>
      </c>
      <c r="CR173" s="366">
        <v>1</v>
      </c>
      <c r="CS173" s="408"/>
      <c r="CT173" s="409"/>
      <c r="CU173" s="402">
        <v>8</v>
      </c>
      <c r="CV173" s="366">
        <v>1</v>
      </c>
      <c r="CW173" s="410"/>
      <c r="CX173" s="411"/>
      <c r="CY173" s="402">
        <v>5</v>
      </c>
      <c r="CZ173" s="366">
        <v>4</v>
      </c>
      <c r="DA173" s="415"/>
      <c r="DB173" s="411"/>
      <c r="DC173" s="380">
        <v>9</v>
      </c>
      <c r="DD173" s="381"/>
      <c r="DE173" s="398">
        <v>8</v>
      </c>
      <c r="DF173" s="366">
        <v>3</v>
      </c>
      <c r="DG173" s="416"/>
      <c r="DH173" s="411"/>
      <c r="DI173" s="402">
        <v>8</v>
      </c>
      <c r="DJ173" s="366">
        <v>1</v>
      </c>
      <c r="DK173" s="416"/>
      <c r="DL173" s="411"/>
      <c r="DM173" s="424">
        <v>25</v>
      </c>
      <c r="DN173" s="424">
        <v>4</v>
      </c>
      <c r="DO173" s="424">
        <v>1</v>
      </c>
      <c r="DP173" s="425">
        <f t="shared" si="79"/>
        <v>124</v>
      </c>
      <c r="DQ173" s="427">
        <f t="shared" si="80"/>
        <v>0</v>
      </c>
      <c r="DR173" s="425">
        <f t="shared" si="81"/>
        <v>124</v>
      </c>
      <c r="DS173" s="163">
        <f t="shared" si="82"/>
        <v>16</v>
      </c>
      <c r="DT173" s="425">
        <f t="shared" si="83"/>
        <v>51</v>
      </c>
      <c r="DU173" s="427">
        <f t="shared" si="84"/>
        <v>0</v>
      </c>
      <c r="DV173" s="427">
        <f t="shared" si="85"/>
        <v>51</v>
      </c>
      <c r="DW173" s="427">
        <f t="shared" si="86"/>
        <v>33</v>
      </c>
      <c r="DX173" s="427">
        <f t="shared" si="87"/>
        <v>0</v>
      </c>
      <c r="DY173" s="427">
        <f t="shared" si="88"/>
        <v>12</v>
      </c>
      <c r="DZ173" s="427">
        <f t="shared" si="89"/>
        <v>0</v>
      </c>
      <c r="EA173" s="428">
        <f t="shared" si="90"/>
        <v>17</v>
      </c>
      <c r="EB173" s="429">
        <f t="shared" si="91"/>
        <v>51</v>
      </c>
      <c r="EC173" s="429">
        <f t="shared" si="92"/>
        <v>0</v>
      </c>
      <c r="ED173" s="429">
        <f t="shared" si="93"/>
        <v>33</v>
      </c>
      <c r="EE173" s="429">
        <f t="shared" si="94"/>
        <v>0</v>
      </c>
      <c r="EF173" s="429">
        <f t="shared" si="95"/>
        <v>12</v>
      </c>
      <c r="EG173" s="429">
        <f t="shared" si="96"/>
        <v>0</v>
      </c>
      <c r="EH173" s="441"/>
      <c r="EI173" s="479"/>
      <c r="EJ173" s="443">
        <v>175</v>
      </c>
      <c r="EK173" s="481" t="s">
        <v>381</v>
      </c>
      <c r="EL173" s="449" t="s">
        <v>223</v>
      </c>
      <c r="EM173" s="450">
        <v>468000</v>
      </c>
      <c r="EN173" s="447">
        <f t="shared" si="97"/>
        <v>18000</v>
      </c>
      <c r="EO173" s="453">
        <v>0</v>
      </c>
      <c r="EP173" s="454">
        <v>0</v>
      </c>
      <c r="EQ173" s="455">
        <v>0</v>
      </c>
      <c r="ER173" s="455">
        <v>0</v>
      </c>
      <c r="ES173" s="456">
        <f t="shared" si="98"/>
        <v>18000</v>
      </c>
      <c r="ET173" s="456">
        <f t="shared" si="99"/>
        <v>17</v>
      </c>
      <c r="EU173" s="456">
        <f t="shared" si="100"/>
        <v>51</v>
      </c>
      <c r="EV173" s="456">
        <f t="shared" si="101"/>
        <v>0</v>
      </c>
      <c r="EW173" s="456">
        <f t="shared" si="102"/>
        <v>33</v>
      </c>
      <c r="EX173" s="456">
        <f t="shared" si="103"/>
        <v>0</v>
      </c>
      <c r="EY173" s="460">
        <f t="shared" si="104"/>
        <v>12</v>
      </c>
      <c r="EZ173" s="460">
        <f t="shared" si="105"/>
        <v>0</v>
      </c>
      <c r="FA173" s="447">
        <f t="shared" si="106"/>
        <v>399630.74</v>
      </c>
      <c r="FB173" s="447">
        <v>0</v>
      </c>
      <c r="FC173" s="447">
        <f t="shared" si="107"/>
        <v>705630.74</v>
      </c>
      <c r="FD173" s="447">
        <f t="shared" si="108"/>
        <v>635067.66999999993</v>
      </c>
      <c r="FE173" s="447">
        <f t="shared" si="109"/>
        <v>43013.533999999985</v>
      </c>
      <c r="FF173" s="447">
        <f t="shared" si="110"/>
        <v>70563.070000000007</v>
      </c>
      <c r="FG173" s="463">
        <v>0</v>
      </c>
      <c r="FH173" s="447">
        <f t="shared" si="111"/>
        <v>113576.6</v>
      </c>
      <c r="FI173" s="447">
        <v>0</v>
      </c>
      <c r="FJ173" s="447">
        <f t="shared" si="112"/>
        <v>592054.14</v>
      </c>
      <c r="FK173" s="464"/>
      <c r="FL173" s="447">
        <f t="shared" si="113"/>
        <v>28225.23</v>
      </c>
      <c r="FM173" s="447">
        <f t="shared" si="114"/>
        <v>3528.15</v>
      </c>
      <c r="FN173" s="447">
        <f t="shared" si="115"/>
        <v>70563.070000000007</v>
      </c>
      <c r="FO173" s="447">
        <f t="shared" si="116"/>
        <v>102316.45000000001</v>
      </c>
      <c r="FP173" s="178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</row>
    <row r="174" spans="1:463" s="163" customFormat="1" ht="22.5" customHeight="1">
      <c r="A174" s="360">
        <v>166</v>
      </c>
      <c r="B174" s="361">
        <v>5</v>
      </c>
      <c r="C174" s="362" t="s">
        <v>382</v>
      </c>
      <c r="D174" s="363" t="s">
        <v>194</v>
      </c>
      <c r="E174" s="225" t="s">
        <v>190</v>
      </c>
      <c r="F174" s="367">
        <v>390000</v>
      </c>
      <c r="G174" s="365">
        <v>8</v>
      </c>
      <c r="H174" s="366">
        <v>4</v>
      </c>
      <c r="I174" s="373"/>
      <c r="J174" s="374"/>
      <c r="K174" s="375">
        <v>5</v>
      </c>
      <c r="L174" s="366"/>
      <c r="M174" s="373"/>
      <c r="N174" s="374"/>
      <c r="O174" s="375">
        <v>8</v>
      </c>
      <c r="P174" s="366">
        <v>4</v>
      </c>
      <c r="Q174" s="373"/>
      <c r="R174" s="374"/>
      <c r="S174" s="375">
        <v>8</v>
      </c>
      <c r="T174" s="366">
        <v>3</v>
      </c>
      <c r="U174" s="373"/>
      <c r="V174" s="374"/>
      <c r="W174" s="375">
        <v>8</v>
      </c>
      <c r="X174" s="366">
        <v>4</v>
      </c>
      <c r="Y174" s="373"/>
      <c r="Z174" s="374"/>
      <c r="AA174" s="375">
        <v>5</v>
      </c>
      <c r="AB174" s="366">
        <v>7</v>
      </c>
      <c r="AC174" s="373"/>
      <c r="AD174" s="382"/>
      <c r="AE174" s="380">
        <v>12</v>
      </c>
      <c r="AF174" s="381"/>
      <c r="AG174" s="365">
        <v>8</v>
      </c>
      <c r="AH174" s="366">
        <v>4</v>
      </c>
      <c r="AI174" s="373"/>
      <c r="AJ174" s="374"/>
      <c r="AK174" s="375">
        <v>8</v>
      </c>
      <c r="AL174" s="366">
        <v>4</v>
      </c>
      <c r="AM174" s="373"/>
      <c r="AN174" s="374"/>
      <c r="AO174" s="375">
        <v>8</v>
      </c>
      <c r="AP174" s="366">
        <v>2</v>
      </c>
      <c r="AQ174" s="373"/>
      <c r="AR174" s="374"/>
      <c r="AS174" s="375">
        <v>8</v>
      </c>
      <c r="AT174" s="366">
        <v>1</v>
      </c>
      <c r="AU174" s="373"/>
      <c r="AV174" s="374"/>
      <c r="AW174" s="375">
        <v>8</v>
      </c>
      <c r="AX174" s="366">
        <v>1</v>
      </c>
      <c r="AY174" s="373"/>
      <c r="AZ174" s="374"/>
      <c r="BA174" s="375">
        <v>5</v>
      </c>
      <c r="BB174" s="366">
        <v>4</v>
      </c>
      <c r="BC174" s="373"/>
      <c r="BD174" s="382"/>
      <c r="BE174" s="380">
        <v>9</v>
      </c>
      <c r="BF174" s="381"/>
      <c r="BG174" s="365">
        <v>8</v>
      </c>
      <c r="BH174" s="366">
        <v>4</v>
      </c>
      <c r="BI174" s="373"/>
      <c r="BJ174" s="374"/>
      <c r="BK174" s="375">
        <v>8</v>
      </c>
      <c r="BL174" s="366">
        <v>1</v>
      </c>
      <c r="BM174" s="373"/>
      <c r="BN174" s="374"/>
      <c r="BO174" s="375">
        <v>8</v>
      </c>
      <c r="BP174" s="366">
        <v>4</v>
      </c>
      <c r="BQ174" s="373"/>
      <c r="BR174" s="374"/>
      <c r="BS174" s="375">
        <v>8</v>
      </c>
      <c r="BT174" s="366">
        <v>4</v>
      </c>
      <c r="BU174" s="373"/>
      <c r="BV174" s="374"/>
      <c r="BW174" s="388">
        <v>12</v>
      </c>
      <c r="BX174" s="389"/>
      <c r="BY174" s="375">
        <v>5</v>
      </c>
      <c r="BZ174" s="366">
        <v>7</v>
      </c>
      <c r="CA174" s="373"/>
      <c r="CB174" s="382"/>
      <c r="CC174" s="380">
        <v>11</v>
      </c>
      <c r="CD174" s="381"/>
      <c r="CE174" s="398">
        <v>8</v>
      </c>
      <c r="CF174" s="366">
        <v>1</v>
      </c>
      <c r="CG174" s="373"/>
      <c r="CH174" s="399"/>
      <c r="CI174" s="365">
        <v>8</v>
      </c>
      <c r="CJ174" s="366">
        <v>2</v>
      </c>
      <c r="CK174" s="373"/>
      <c r="CL174" s="374"/>
      <c r="CM174" s="375">
        <v>8</v>
      </c>
      <c r="CN174" s="366">
        <v>5</v>
      </c>
      <c r="CO174" s="373"/>
      <c r="CP174" s="382"/>
      <c r="CQ174" s="402">
        <v>8</v>
      </c>
      <c r="CR174" s="366">
        <v>1</v>
      </c>
      <c r="CS174" s="408"/>
      <c r="CT174" s="409"/>
      <c r="CU174" s="402">
        <v>8</v>
      </c>
      <c r="CV174" s="366">
        <v>1</v>
      </c>
      <c r="CW174" s="410"/>
      <c r="CX174" s="411"/>
      <c r="CY174" s="402">
        <v>5</v>
      </c>
      <c r="CZ174" s="366">
        <v>4</v>
      </c>
      <c r="DA174" s="415"/>
      <c r="DB174" s="411"/>
      <c r="DC174" s="380">
        <v>9</v>
      </c>
      <c r="DD174" s="381"/>
      <c r="DE174" s="398">
        <v>8</v>
      </c>
      <c r="DF174" s="366">
        <v>3</v>
      </c>
      <c r="DG174" s="416"/>
      <c r="DH174" s="411"/>
      <c r="DI174" s="402">
        <v>8</v>
      </c>
      <c r="DJ174" s="366">
        <v>1</v>
      </c>
      <c r="DK174" s="416"/>
      <c r="DL174" s="411"/>
      <c r="DM174" s="424">
        <v>25</v>
      </c>
      <c r="DN174" s="424">
        <v>4</v>
      </c>
      <c r="DO174" s="424">
        <v>1</v>
      </c>
      <c r="DP174" s="425">
        <f t="shared" si="79"/>
        <v>185</v>
      </c>
      <c r="DQ174" s="427">
        <f t="shared" si="80"/>
        <v>0</v>
      </c>
      <c r="DR174" s="425">
        <f t="shared" si="81"/>
        <v>185</v>
      </c>
      <c r="DS174" s="163">
        <f t="shared" si="82"/>
        <v>25</v>
      </c>
      <c r="DT174" s="425">
        <f t="shared" si="83"/>
        <v>76</v>
      </c>
      <c r="DU174" s="427">
        <f t="shared" si="84"/>
        <v>0</v>
      </c>
      <c r="DV174" s="427">
        <f t="shared" si="85"/>
        <v>76</v>
      </c>
      <c r="DW174" s="427">
        <f t="shared" si="86"/>
        <v>41</v>
      </c>
      <c r="DX174" s="427">
        <f t="shared" si="87"/>
        <v>0</v>
      </c>
      <c r="DY174" s="427">
        <f t="shared" si="88"/>
        <v>12</v>
      </c>
      <c r="DZ174" s="427">
        <f t="shared" si="89"/>
        <v>0</v>
      </c>
      <c r="EA174" s="428">
        <f t="shared" si="90"/>
        <v>26</v>
      </c>
      <c r="EB174" s="429">
        <f t="shared" si="91"/>
        <v>76</v>
      </c>
      <c r="EC174" s="429">
        <f t="shared" si="92"/>
        <v>0</v>
      </c>
      <c r="ED174" s="429">
        <f t="shared" si="93"/>
        <v>41</v>
      </c>
      <c r="EE174" s="429">
        <f t="shared" si="94"/>
        <v>0</v>
      </c>
      <c r="EF174" s="429">
        <f t="shared" si="95"/>
        <v>12</v>
      </c>
      <c r="EG174" s="429">
        <f t="shared" si="96"/>
        <v>0</v>
      </c>
      <c r="EH174" s="441"/>
      <c r="EI174" s="479"/>
      <c r="EJ174" s="443">
        <v>176</v>
      </c>
      <c r="EK174" s="481" t="s">
        <v>382</v>
      </c>
      <c r="EL174" s="449" t="s">
        <v>194</v>
      </c>
      <c r="EM174" s="450">
        <v>390000</v>
      </c>
      <c r="EN174" s="447">
        <f t="shared" si="97"/>
        <v>15000</v>
      </c>
      <c r="EO174" s="453">
        <v>0</v>
      </c>
      <c r="EP174" s="454">
        <v>0</v>
      </c>
      <c r="EQ174" s="455">
        <v>0</v>
      </c>
      <c r="ER174" s="455">
        <v>0</v>
      </c>
      <c r="ES174" s="456">
        <f t="shared" si="98"/>
        <v>15000</v>
      </c>
      <c r="ET174" s="456">
        <f t="shared" si="99"/>
        <v>26</v>
      </c>
      <c r="EU174" s="456">
        <f t="shared" si="100"/>
        <v>76</v>
      </c>
      <c r="EV174" s="456">
        <f t="shared" si="101"/>
        <v>0</v>
      </c>
      <c r="EW174" s="456">
        <f t="shared" si="102"/>
        <v>41</v>
      </c>
      <c r="EX174" s="456">
        <f t="shared" si="103"/>
        <v>0</v>
      </c>
      <c r="EY174" s="460">
        <f t="shared" si="104"/>
        <v>12</v>
      </c>
      <c r="EZ174" s="460">
        <f t="shared" si="105"/>
        <v>0</v>
      </c>
      <c r="FA174" s="447">
        <f t="shared" si="106"/>
        <v>440033.85</v>
      </c>
      <c r="FB174" s="447">
        <v>0</v>
      </c>
      <c r="FC174" s="447">
        <f t="shared" si="107"/>
        <v>830033.85</v>
      </c>
      <c r="FD174" s="447">
        <f t="shared" si="108"/>
        <v>747030.46</v>
      </c>
      <c r="FE174" s="447">
        <f t="shared" si="109"/>
        <v>65406.091999999997</v>
      </c>
      <c r="FF174" s="447">
        <f t="shared" si="110"/>
        <v>83003.39</v>
      </c>
      <c r="FG174" s="463">
        <v>100000</v>
      </c>
      <c r="FH174" s="447">
        <f t="shared" si="111"/>
        <v>248409.48</v>
      </c>
      <c r="FI174" s="447">
        <v>0</v>
      </c>
      <c r="FJ174" s="447">
        <f t="shared" si="112"/>
        <v>581624.37</v>
      </c>
      <c r="FK174" s="464"/>
      <c r="FL174" s="447">
        <f t="shared" si="113"/>
        <v>33201.35</v>
      </c>
      <c r="FM174" s="447">
        <f t="shared" si="114"/>
        <v>4150.17</v>
      </c>
      <c r="FN174" s="447">
        <f t="shared" si="115"/>
        <v>83003.39</v>
      </c>
      <c r="FO174" s="447">
        <f t="shared" si="116"/>
        <v>120354.91</v>
      </c>
      <c r="FP174" s="178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</row>
    <row r="175" spans="1:463" s="163" customFormat="1" ht="22.5" customHeight="1">
      <c r="A175" s="360">
        <v>167</v>
      </c>
      <c r="B175" s="361">
        <v>5</v>
      </c>
      <c r="C175" s="362" t="s">
        <v>383</v>
      </c>
      <c r="D175" s="363" t="s">
        <v>194</v>
      </c>
      <c r="E175" s="225" t="s">
        <v>190</v>
      </c>
      <c r="F175" s="367">
        <v>325000</v>
      </c>
      <c r="G175" s="365">
        <v>8</v>
      </c>
      <c r="H175" s="366">
        <v>4</v>
      </c>
      <c r="I175" s="373"/>
      <c r="J175" s="374"/>
      <c r="K175" s="375">
        <v>8</v>
      </c>
      <c r="L175" s="366">
        <v>4</v>
      </c>
      <c r="M175" s="373"/>
      <c r="N175" s="374"/>
      <c r="O175" s="375">
        <v>8</v>
      </c>
      <c r="P175" s="366">
        <v>4</v>
      </c>
      <c r="Q175" s="373"/>
      <c r="R175" s="374"/>
      <c r="S175" s="375">
        <v>8</v>
      </c>
      <c r="T175" s="366">
        <v>4</v>
      </c>
      <c r="U175" s="373"/>
      <c r="V175" s="374"/>
      <c r="W175" s="375">
        <v>8</v>
      </c>
      <c r="X175" s="366">
        <v>4</v>
      </c>
      <c r="Y175" s="373"/>
      <c r="Z175" s="374"/>
      <c r="AA175" s="375">
        <v>5</v>
      </c>
      <c r="AB175" s="366">
        <v>7</v>
      </c>
      <c r="AC175" s="373"/>
      <c r="AD175" s="382"/>
      <c r="AE175" s="380">
        <v>13</v>
      </c>
      <c r="AF175" s="381"/>
      <c r="AG175" s="365">
        <v>8</v>
      </c>
      <c r="AH175" s="366">
        <v>4</v>
      </c>
      <c r="AI175" s="373"/>
      <c r="AJ175" s="374"/>
      <c r="AK175" s="375">
        <v>8</v>
      </c>
      <c r="AL175" s="366">
        <v>4</v>
      </c>
      <c r="AM175" s="373"/>
      <c r="AN175" s="374"/>
      <c r="AO175" s="375">
        <v>8</v>
      </c>
      <c r="AP175" s="366">
        <v>1</v>
      </c>
      <c r="AQ175" s="373"/>
      <c r="AR175" s="374"/>
      <c r="AS175" s="375">
        <v>8</v>
      </c>
      <c r="AT175" s="366">
        <v>1</v>
      </c>
      <c r="AU175" s="373"/>
      <c r="AV175" s="374"/>
      <c r="AW175" s="375">
        <v>8</v>
      </c>
      <c r="AX175" s="366">
        <v>1</v>
      </c>
      <c r="AY175" s="373"/>
      <c r="AZ175" s="374"/>
      <c r="BA175" s="375">
        <v>5</v>
      </c>
      <c r="BB175" s="366">
        <v>7</v>
      </c>
      <c r="BC175" s="373"/>
      <c r="BD175" s="382"/>
      <c r="BE175" s="380">
        <v>10</v>
      </c>
      <c r="BF175" s="381"/>
      <c r="BG175" s="365">
        <v>8</v>
      </c>
      <c r="BH175" s="366">
        <v>1</v>
      </c>
      <c r="BI175" s="373"/>
      <c r="BJ175" s="374"/>
      <c r="BK175" s="375">
        <v>8</v>
      </c>
      <c r="BL175" s="366">
        <v>4</v>
      </c>
      <c r="BM175" s="373"/>
      <c r="BN175" s="374"/>
      <c r="BO175" s="375">
        <v>8</v>
      </c>
      <c r="BP175" s="366">
        <v>3</v>
      </c>
      <c r="BQ175" s="373"/>
      <c r="BR175" s="374"/>
      <c r="BS175" s="375">
        <v>5</v>
      </c>
      <c r="BT175" s="366"/>
      <c r="BU175" s="373"/>
      <c r="BV175" s="374"/>
      <c r="BW175" s="388">
        <v>11</v>
      </c>
      <c r="BX175" s="389"/>
      <c r="BY175" s="375">
        <v>5</v>
      </c>
      <c r="BZ175" s="366">
        <v>7</v>
      </c>
      <c r="CA175" s="373"/>
      <c r="CB175" s="382"/>
      <c r="CC175" s="380">
        <v>12</v>
      </c>
      <c r="CD175" s="381"/>
      <c r="CE175" s="398">
        <v>8</v>
      </c>
      <c r="CF175" s="366">
        <v>1</v>
      </c>
      <c r="CG175" s="373"/>
      <c r="CH175" s="399"/>
      <c r="CI175" s="365">
        <v>8</v>
      </c>
      <c r="CJ175" s="366">
        <v>2</v>
      </c>
      <c r="CK175" s="373"/>
      <c r="CL175" s="374"/>
      <c r="CM175" s="375">
        <v>8</v>
      </c>
      <c r="CN175" s="366">
        <v>5</v>
      </c>
      <c r="CO175" s="373"/>
      <c r="CP175" s="382"/>
      <c r="CQ175" s="402">
        <v>8</v>
      </c>
      <c r="CR175" s="366">
        <v>1</v>
      </c>
      <c r="CS175" s="408"/>
      <c r="CT175" s="409"/>
      <c r="CU175" s="402">
        <v>8</v>
      </c>
      <c r="CV175" s="366"/>
      <c r="CW175" s="410"/>
      <c r="CX175" s="411"/>
      <c r="CY175" s="402">
        <v>5</v>
      </c>
      <c r="CZ175" s="366">
        <v>4</v>
      </c>
      <c r="DA175" s="415"/>
      <c r="DB175" s="411"/>
      <c r="DC175" s="380">
        <v>9</v>
      </c>
      <c r="DD175" s="381"/>
      <c r="DE175" s="398">
        <v>8</v>
      </c>
      <c r="DF175" s="366">
        <v>3</v>
      </c>
      <c r="DG175" s="416"/>
      <c r="DH175" s="411"/>
      <c r="DI175" s="402">
        <v>8</v>
      </c>
      <c r="DJ175" s="366">
        <v>1</v>
      </c>
      <c r="DK175" s="416"/>
      <c r="DL175" s="411"/>
      <c r="DM175" s="424">
        <v>25</v>
      </c>
      <c r="DN175" s="424">
        <v>4</v>
      </c>
      <c r="DO175" s="424">
        <v>1</v>
      </c>
      <c r="DP175" s="425">
        <f t="shared" si="79"/>
        <v>185</v>
      </c>
      <c r="DQ175" s="427">
        <f t="shared" si="80"/>
        <v>0</v>
      </c>
      <c r="DR175" s="425">
        <f t="shared" si="81"/>
        <v>185</v>
      </c>
      <c r="DS175" s="163">
        <f t="shared" si="82"/>
        <v>25</v>
      </c>
      <c r="DT175" s="425">
        <f t="shared" si="83"/>
        <v>77</v>
      </c>
      <c r="DU175" s="427">
        <f t="shared" si="84"/>
        <v>0</v>
      </c>
      <c r="DV175" s="427">
        <f t="shared" si="85"/>
        <v>77</v>
      </c>
      <c r="DW175" s="427">
        <f t="shared" si="86"/>
        <v>44</v>
      </c>
      <c r="DX175" s="427">
        <f t="shared" si="87"/>
        <v>0</v>
      </c>
      <c r="DY175" s="427">
        <f t="shared" si="88"/>
        <v>11</v>
      </c>
      <c r="DZ175" s="427">
        <f t="shared" si="89"/>
        <v>0</v>
      </c>
      <c r="EA175" s="428">
        <f t="shared" si="90"/>
        <v>26</v>
      </c>
      <c r="EB175" s="429">
        <f t="shared" si="91"/>
        <v>77</v>
      </c>
      <c r="EC175" s="429">
        <f t="shared" si="92"/>
        <v>0</v>
      </c>
      <c r="ED175" s="429">
        <f t="shared" si="93"/>
        <v>44</v>
      </c>
      <c r="EE175" s="429">
        <f t="shared" si="94"/>
        <v>0</v>
      </c>
      <c r="EF175" s="429">
        <f t="shared" si="95"/>
        <v>11</v>
      </c>
      <c r="EG175" s="429">
        <f t="shared" si="96"/>
        <v>0</v>
      </c>
      <c r="EH175" s="441"/>
      <c r="EI175" s="479"/>
      <c r="EJ175" s="443">
        <v>177</v>
      </c>
      <c r="EK175" s="481" t="s">
        <v>383</v>
      </c>
      <c r="EL175" s="449" t="s">
        <v>194</v>
      </c>
      <c r="EM175" s="450">
        <v>325000</v>
      </c>
      <c r="EN175" s="447">
        <f t="shared" si="97"/>
        <v>12500</v>
      </c>
      <c r="EO175" s="453">
        <v>0</v>
      </c>
      <c r="EP175" s="454">
        <v>0</v>
      </c>
      <c r="EQ175" s="455">
        <v>0</v>
      </c>
      <c r="ER175" s="455">
        <v>0</v>
      </c>
      <c r="ES175" s="456">
        <f t="shared" si="98"/>
        <v>12500</v>
      </c>
      <c r="ET175" s="456">
        <f t="shared" si="99"/>
        <v>26</v>
      </c>
      <c r="EU175" s="456">
        <f t="shared" si="100"/>
        <v>77</v>
      </c>
      <c r="EV175" s="456">
        <f t="shared" si="101"/>
        <v>0</v>
      </c>
      <c r="EW175" s="456">
        <f t="shared" si="102"/>
        <v>44</v>
      </c>
      <c r="EX175" s="456">
        <f t="shared" si="103"/>
        <v>0</v>
      </c>
      <c r="EY175" s="460">
        <f t="shared" si="104"/>
        <v>11</v>
      </c>
      <c r="EZ175" s="460">
        <f t="shared" si="105"/>
        <v>0</v>
      </c>
      <c r="FA175" s="447">
        <f t="shared" si="106"/>
        <v>375862.25</v>
      </c>
      <c r="FB175" s="447">
        <v>0</v>
      </c>
      <c r="FC175" s="447">
        <f t="shared" si="107"/>
        <v>700862.25</v>
      </c>
      <c r="FD175" s="447">
        <f t="shared" si="108"/>
        <v>630776.02</v>
      </c>
      <c r="FE175" s="447">
        <f t="shared" si="109"/>
        <v>42155.204000000005</v>
      </c>
      <c r="FF175" s="447">
        <f t="shared" si="110"/>
        <v>70086.23</v>
      </c>
      <c r="FG175" s="463">
        <v>100000</v>
      </c>
      <c r="FH175" s="447">
        <f t="shared" si="111"/>
        <v>212241.43</v>
      </c>
      <c r="FI175" s="447">
        <v>0</v>
      </c>
      <c r="FJ175" s="447">
        <f t="shared" si="112"/>
        <v>488620.82</v>
      </c>
      <c r="FK175" s="464"/>
      <c r="FL175" s="447">
        <f t="shared" si="113"/>
        <v>28034.49</v>
      </c>
      <c r="FM175" s="447">
        <f t="shared" si="114"/>
        <v>3504.31</v>
      </c>
      <c r="FN175" s="447">
        <f t="shared" si="115"/>
        <v>70086.23</v>
      </c>
      <c r="FO175" s="447">
        <f t="shared" si="116"/>
        <v>101625.03</v>
      </c>
      <c r="FP175" s="178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</row>
    <row r="176" spans="1:463" s="163" customFormat="1" ht="22.5" customHeight="1">
      <c r="A176" s="360">
        <v>168</v>
      </c>
      <c r="B176" s="361">
        <v>4</v>
      </c>
      <c r="C176" s="362" t="s">
        <v>384</v>
      </c>
      <c r="D176" s="363" t="s">
        <v>385</v>
      </c>
      <c r="E176" s="225" t="s">
        <v>190</v>
      </c>
      <c r="F176" s="367">
        <v>520000</v>
      </c>
      <c r="G176" s="365">
        <v>8</v>
      </c>
      <c r="H176" s="366">
        <v>3</v>
      </c>
      <c r="I176" s="373"/>
      <c r="J176" s="374"/>
      <c r="K176" s="375">
        <v>8</v>
      </c>
      <c r="L176" s="366">
        <v>2</v>
      </c>
      <c r="M176" s="373"/>
      <c r="N176" s="374"/>
      <c r="O176" s="375">
        <v>8</v>
      </c>
      <c r="P176" s="366">
        <v>2</v>
      </c>
      <c r="Q176" s="373"/>
      <c r="R176" s="374"/>
      <c r="S176" s="375">
        <v>8</v>
      </c>
      <c r="T176" s="366">
        <v>1</v>
      </c>
      <c r="U176" s="373"/>
      <c r="V176" s="374"/>
      <c r="W176" s="375">
        <v>8</v>
      </c>
      <c r="X176" s="366">
        <v>3</v>
      </c>
      <c r="Y176" s="373"/>
      <c r="Z176" s="374"/>
      <c r="AA176" s="375">
        <v>5</v>
      </c>
      <c r="AB176" s="366">
        <v>6</v>
      </c>
      <c r="AC176" s="373"/>
      <c r="AD176" s="382"/>
      <c r="AE176" s="380">
        <v>11</v>
      </c>
      <c r="AF176" s="381"/>
      <c r="AG176" s="365">
        <v>8</v>
      </c>
      <c r="AH176" s="366">
        <v>1</v>
      </c>
      <c r="AI176" s="373"/>
      <c r="AJ176" s="374"/>
      <c r="AK176" s="375">
        <v>8</v>
      </c>
      <c r="AL176" s="366">
        <v>1</v>
      </c>
      <c r="AM176" s="373"/>
      <c r="AN176" s="374"/>
      <c r="AO176" s="375">
        <v>8</v>
      </c>
      <c r="AP176" s="366">
        <v>1</v>
      </c>
      <c r="AQ176" s="373"/>
      <c r="AR176" s="374"/>
      <c r="AS176" s="375">
        <v>8</v>
      </c>
      <c r="AT176" s="366">
        <v>2</v>
      </c>
      <c r="AU176" s="373"/>
      <c r="AV176" s="374"/>
      <c r="AW176" s="375">
        <v>8</v>
      </c>
      <c r="AX176" s="366">
        <v>2</v>
      </c>
      <c r="AY176" s="373"/>
      <c r="AZ176" s="374"/>
      <c r="BA176" s="375">
        <v>5</v>
      </c>
      <c r="BB176" s="366">
        <v>5</v>
      </c>
      <c r="BC176" s="373"/>
      <c r="BD176" s="382"/>
      <c r="BE176" s="380">
        <v>10</v>
      </c>
      <c r="BF176" s="381"/>
      <c r="BG176" s="365">
        <v>8</v>
      </c>
      <c r="BH176" s="366">
        <v>2</v>
      </c>
      <c r="BI176" s="373"/>
      <c r="BJ176" s="374"/>
      <c r="BK176" s="375">
        <v>8</v>
      </c>
      <c r="BL176" s="366">
        <v>1</v>
      </c>
      <c r="BM176" s="373"/>
      <c r="BN176" s="374"/>
      <c r="BO176" s="375">
        <v>8</v>
      </c>
      <c r="BP176" s="366">
        <v>1</v>
      </c>
      <c r="BQ176" s="373"/>
      <c r="BR176" s="374"/>
      <c r="BS176" s="375">
        <v>8</v>
      </c>
      <c r="BT176" s="366">
        <v>1</v>
      </c>
      <c r="BU176" s="373"/>
      <c r="BV176" s="374"/>
      <c r="BW176" s="388">
        <v>9</v>
      </c>
      <c r="BX176" s="389"/>
      <c r="BY176" s="375">
        <v>5</v>
      </c>
      <c r="BZ176" s="366">
        <v>6</v>
      </c>
      <c r="CA176" s="373"/>
      <c r="CB176" s="382"/>
      <c r="CC176" s="380">
        <v>9</v>
      </c>
      <c r="CD176" s="381"/>
      <c r="CE176" s="398">
        <v>8</v>
      </c>
      <c r="CF176" s="366">
        <v>1</v>
      </c>
      <c r="CG176" s="373"/>
      <c r="CH176" s="399"/>
      <c r="CI176" s="365">
        <v>8</v>
      </c>
      <c r="CJ176" s="366">
        <v>4</v>
      </c>
      <c r="CK176" s="373"/>
      <c r="CL176" s="374"/>
      <c r="CM176" s="375">
        <v>8</v>
      </c>
      <c r="CN176" s="366">
        <v>3</v>
      </c>
      <c r="CO176" s="373"/>
      <c r="CP176" s="382"/>
      <c r="CQ176" s="402">
        <v>8</v>
      </c>
      <c r="CR176" s="366">
        <v>2</v>
      </c>
      <c r="CS176" s="408"/>
      <c r="CT176" s="409"/>
      <c r="CU176" s="402">
        <v>8</v>
      </c>
      <c r="CV176" s="366">
        <v>1</v>
      </c>
      <c r="CW176" s="410"/>
      <c r="CX176" s="411"/>
      <c r="CY176" s="402">
        <v>5</v>
      </c>
      <c r="CZ176" s="366">
        <v>4</v>
      </c>
      <c r="DA176" s="415"/>
      <c r="DB176" s="411"/>
      <c r="DC176" s="380">
        <v>9</v>
      </c>
      <c r="DD176" s="381"/>
      <c r="DE176" s="398">
        <v>8</v>
      </c>
      <c r="DF176" s="366">
        <v>3</v>
      </c>
      <c r="DG176" s="416"/>
      <c r="DH176" s="411"/>
      <c r="DI176" s="402">
        <v>8</v>
      </c>
      <c r="DJ176" s="366">
        <v>1</v>
      </c>
      <c r="DK176" s="416"/>
      <c r="DL176" s="411"/>
      <c r="DM176" s="424">
        <v>25</v>
      </c>
      <c r="DN176" s="424">
        <v>4</v>
      </c>
      <c r="DO176" s="424">
        <v>1</v>
      </c>
      <c r="DP176" s="425">
        <f t="shared" si="79"/>
        <v>188</v>
      </c>
      <c r="DQ176" s="427">
        <f t="shared" si="80"/>
        <v>0</v>
      </c>
      <c r="DR176" s="425">
        <f t="shared" si="81"/>
        <v>188</v>
      </c>
      <c r="DS176" s="163">
        <f t="shared" si="82"/>
        <v>25</v>
      </c>
      <c r="DT176" s="425">
        <f t="shared" si="83"/>
        <v>59</v>
      </c>
      <c r="DU176" s="427">
        <f t="shared" si="84"/>
        <v>0</v>
      </c>
      <c r="DV176" s="427">
        <f t="shared" si="85"/>
        <v>59</v>
      </c>
      <c r="DW176" s="427">
        <f t="shared" si="86"/>
        <v>39</v>
      </c>
      <c r="DX176" s="427">
        <f t="shared" si="87"/>
        <v>0</v>
      </c>
      <c r="DY176" s="427">
        <f t="shared" si="88"/>
        <v>9</v>
      </c>
      <c r="DZ176" s="427">
        <f t="shared" si="89"/>
        <v>0</v>
      </c>
      <c r="EA176" s="428">
        <f t="shared" si="90"/>
        <v>26</v>
      </c>
      <c r="EB176" s="429">
        <f t="shared" si="91"/>
        <v>59</v>
      </c>
      <c r="EC176" s="429">
        <f t="shared" si="92"/>
        <v>0</v>
      </c>
      <c r="ED176" s="429">
        <f t="shared" si="93"/>
        <v>39</v>
      </c>
      <c r="EE176" s="429">
        <f t="shared" si="94"/>
        <v>0</v>
      </c>
      <c r="EF176" s="429">
        <f t="shared" si="95"/>
        <v>9</v>
      </c>
      <c r="EG176" s="429">
        <f t="shared" si="96"/>
        <v>0</v>
      </c>
      <c r="EH176" s="441"/>
      <c r="EI176" s="479"/>
      <c r="EJ176" s="443">
        <v>178</v>
      </c>
      <c r="EK176" s="481" t="s">
        <v>384</v>
      </c>
      <c r="EL176" s="449" t="s">
        <v>385</v>
      </c>
      <c r="EM176" s="450">
        <v>520000</v>
      </c>
      <c r="EN176" s="447">
        <f t="shared" si="97"/>
        <v>20000</v>
      </c>
      <c r="EO176" s="453">
        <v>0</v>
      </c>
      <c r="EP176" s="454">
        <v>0</v>
      </c>
      <c r="EQ176" s="455">
        <v>0</v>
      </c>
      <c r="ER176" s="455">
        <v>0</v>
      </c>
      <c r="ES176" s="456">
        <f t="shared" si="98"/>
        <v>20000</v>
      </c>
      <c r="ET176" s="456">
        <f t="shared" si="99"/>
        <v>26</v>
      </c>
      <c r="EU176" s="456">
        <f t="shared" si="100"/>
        <v>59</v>
      </c>
      <c r="EV176" s="456">
        <f t="shared" si="101"/>
        <v>0</v>
      </c>
      <c r="EW176" s="456">
        <f t="shared" si="102"/>
        <v>39</v>
      </c>
      <c r="EX176" s="456">
        <f t="shared" si="103"/>
        <v>0</v>
      </c>
      <c r="EY176" s="460">
        <f t="shared" si="104"/>
        <v>9</v>
      </c>
      <c r="EZ176" s="460">
        <f t="shared" si="105"/>
        <v>0</v>
      </c>
      <c r="FA176" s="447">
        <f t="shared" si="106"/>
        <v>492037.85</v>
      </c>
      <c r="FB176" s="447">
        <v>0</v>
      </c>
      <c r="FC176" s="447">
        <f t="shared" si="107"/>
        <v>1012037.85</v>
      </c>
      <c r="FD176" s="447">
        <f t="shared" si="108"/>
        <v>910834.05999999994</v>
      </c>
      <c r="FE176" s="447">
        <f t="shared" si="109"/>
        <v>105708.51499999998</v>
      </c>
      <c r="FF176" s="447">
        <f t="shared" si="110"/>
        <v>101203.79</v>
      </c>
      <c r="FG176" s="463">
        <v>100000</v>
      </c>
      <c r="FH176" s="447">
        <f t="shared" si="111"/>
        <v>306912.31</v>
      </c>
      <c r="FI176" s="447">
        <v>0</v>
      </c>
      <c r="FJ176" s="447">
        <f t="shared" si="112"/>
        <v>705125.54</v>
      </c>
      <c r="FK176" s="464"/>
      <c r="FL176" s="447">
        <f t="shared" si="113"/>
        <v>40481.51</v>
      </c>
      <c r="FM176" s="447">
        <f t="shared" si="114"/>
        <v>5060.1899999999996</v>
      </c>
      <c r="FN176" s="447">
        <f t="shared" si="115"/>
        <v>101203.79</v>
      </c>
      <c r="FO176" s="447">
        <f t="shared" si="116"/>
        <v>146745.49</v>
      </c>
      <c r="FP176" s="178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</row>
    <row r="177" spans="1:463" s="163" customFormat="1" ht="22.5" customHeight="1">
      <c r="A177" s="360">
        <v>169</v>
      </c>
      <c r="B177" s="361">
        <v>7</v>
      </c>
      <c r="C177" s="362" t="s">
        <v>386</v>
      </c>
      <c r="D177" s="363" t="s">
        <v>387</v>
      </c>
      <c r="E177" s="225" t="s">
        <v>190</v>
      </c>
      <c r="F177" s="367">
        <v>520000</v>
      </c>
      <c r="G177" s="365">
        <v>8</v>
      </c>
      <c r="H177" s="366">
        <v>4</v>
      </c>
      <c r="I177" s="373"/>
      <c r="J177" s="374"/>
      <c r="K177" s="375">
        <v>8</v>
      </c>
      <c r="L177" s="366">
        <v>4</v>
      </c>
      <c r="M177" s="373"/>
      <c r="N177" s="374"/>
      <c r="O177" s="375">
        <v>8</v>
      </c>
      <c r="P177" s="366">
        <v>4</v>
      </c>
      <c r="Q177" s="373"/>
      <c r="R177" s="374"/>
      <c r="S177" s="375">
        <v>8</v>
      </c>
      <c r="T177" s="366">
        <v>4</v>
      </c>
      <c r="U177" s="373"/>
      <c r="V177" s="374"/>
      <c r="W177" s="375">
        <v>8</v>
      </c>
      <c r="X177" s="366">
        <v>3</v>
      </c>
      <c r="Y177" s="373"/>
      <c r="Z177" s="374"/>
      <c r="AA177" s="375">
        <v>5</v>
      </c>
      <c r="AB177" s="366">
        <v>6</v>
      </c>
      <c r="AC177" s="373"/>
      <c r="AD177" s="382"/>
      <c r="AE177" s="380">
        <v>12</v>
      </c>
      <c r="AF177" s="381"/>
      <c r="AG177" s="365">
        <v>8</v>
      </c>
      <c r="AH177" s="366">
        <v>4</v>
      </c>
      <c r="AI177" s="373"/>
      <c r="AJ177" s="374"/>
      <c r="AK177" s="375">
        <v>8</v>
      </c>
      <c r="AL177" s="366">
        <v>4</v>
      </c>
      <c r="AM177" s="373"/>
      <c r="AN177" s="374"/>
      <c r="AO177" s="375">
        <v>8</v>
      </c>
      <c r="AP177" s="366">
        <v>2</v>
      </c>
      <c r="AQ177" s="373"/>
      <c r="AR177" s="374"/>
      <c r="AS177" s="375">
        <v>8</v>
      </c>
      <c r="AT177" s="366">
        <v>4</v>
      </c>
      <c r="AU177" s="373"/>
      <c r="AV177" s="374"/>
      <c r="AW177" s="375">
        <v>8</v>
      </c>
      <c r="AX177" s="366"/>
      <c r="AY177" s="373"/>
      <c r="AZ177" s="374"/>
      <c r="BA177" s="375">
        <v>5</v>
      </c>
      <c r="BB177" s="366">
        <v>7</v>
      </c>
      <c r="BC177" s="373"/>
      <c r="BD177" s="382"/>
      <c r="BE177" s="380">
        <v>12</v>
      </c>
      <c r="BF177" s="381"/>
      <c r="BG177" s="365">
        <v>8</v>
      </c>
      <c r="BH177" s="366"/>
      <c r="BI177" s="373"/>
      <c r="BJ177" s="374"/>
      <c r="BK177" s="375">
        <v>8</v>
      </c>
      <c r="BL177" s="366">
        <v>4</v>
      </c>
      <c r="BM177" s="373"/>
      <c r="BN177" s="374"/>
      <c r="BO177" s="375">
        <v>8</v>
      </c>
      <c r="BP177" s="366">
        <v>4</v>
      </c>
      <c r="BQ177" s="373"/>
      <c r="BR177" s="374"/>
      <c r="BS177" s="375">
        <v>8</v>
      </c>
      <c r="BT177" s="366">
        <v>4</v>
      </c>
      <c r="BU177" s="373"/>
      <c r="BV177" s="374"/>
      <c r="BW177" s="388">
        <v>11</v>
      </c>
      <c r="BX177" s="389"/>
      <c r="BY177" s="375">
        <v>5</v>
      </c>
      <c r="BZ177" s="366">
        <v>7</v>
      </c>
      <c r="CA177" s="373"/>
      <c r="CB177" s="382"/>
      <c r="CC177" s="380">
        <v>12</v>
      </c>
      <c r="CD177" s="381"/>
      <c r="CE177" s="398">
        <v>8</v>
      </c>
      <c r="CF177" s="366">
        <v>4</v>
      </c>
      <c r="CG177" s="373"/>
      <c r="CH177" s="399"/>
      <c r="CI177" s="365">
        <v>8</v>
      </c>
      <c r="CJ177" s="366">
        <v>4</v>
      </c>
      <c r="CK177" s="373"/>
      <c r="CL177" s="374"/>
      <c r="CM177" s="375">
        <v>8</v>
      </c>
      <c r="CN177" s="366">
        <v>4</v>
      </c>
      <c r="CO177" s="373"/>
      <c r="CP177" s="382"/>
      <c r="CQ177" s="402">
        <v>8</v>
      </c>
      <c r="CR177" s="366">
        <v>3</v>
      </c>
      <c r="CS177" s="408"/>
      <c r="CT177" s="409"/>
      <c r="CU177" s="402">
        <v>8</v>
      </c>
      <c r="CV177" s="366">
        <v>1</v>
      </c>
      <c r="CW177" s="410"/>
      <c r="CX177" s="411"/>
      <c r="CY177" s="402">
        <v>5</v>
      </c>
      <c r="CZ177" s="366">
        <v>3</v>
      </c>
      <c r="DA177" s="415"/>
      <c r="DB177" s="411"/>
      <c r="DC177" s="380">
        <v>9</v>
      </c>
      <c r="DD177" s="381"/>
      <c r="DE177" s="398">
        <v>8</v>
      </c>
      <c r="DF177" s="366">
        <v>1</v>
      </c>
      <c r="DG177" s="416"/>
      <c r="DH177" s="411"/>
      <c r="DI177" s="402">
        <v>8</v>
      </c>
      <c r="DJ177" s="366">
        <v>1</v>
      </c>
      <c r="DK177" s="416"/>
      <c r="DL177" s="411"/>
      <c r="DM177" s="424">
        <v>25</v>
      </c>
      <c r="DN177" s="424">
        <v>4</v>
      </c>
      <c r="DO177" s="424">
        <v>1</v>
      </c>
      <c r="DP177" s="425">
        <f t="shared" si="79"/>
        <v>188</v>
      </c>
      <c r="DQ177" s="427">
        <f t="shared" si="80"/>
        <v>0</v>
      </c>
      <c r="DR177" s="425">
        <f t="shared" si="81"/>
        <v>188</v>
      </c>
      <c r="DS177" s="163">
        <f t="shared" si="82"/>
        <v>25</v>
      </c>
      <c r="DT177" s="425">
        <f t="shared" si="83"/>
        <v>86</v>
      </c>
      <c r="DU177" s="427">
        <f t="shared" si="84"/>
        <v>0</v>
      </c>
      <c r="DV177" s="427">
        <f t="shared" si="85"/>
        <v>86</v>
      </c>
      <c r="DW177" s="427">
        <f t="shared" si="86"/>
        <v>45</v>
      </c>
      <c r="DX177" s="427">
        <f t="shared" si="87"/>
        <v>0</v>
      </c>
      <c r="DY177" s="427">
        <f t="shared" si="88"/>
        <v>11</v>
      </c>
      <c r="DZ177" s="427">
        <f t="shared" si="89"/>
        <v>0</v>
      </c>
      <c r="EA177" s="428">
        <f t="shared" si="90"/>
        <v>26</v>
      </c>
      <c r="EB177" s="429">
        <f t="shared" si="91"/>
        <v>86</v>
      </c>
      <c r="EC177" s="429">
        <f t="shared" si="92"/>
        <v>0</v>
      </c>
      <c r="ED177" s="429">
        <f t="shared" si="93"/>
        <v>45</v>
      </c>
      <c r="EE177" s="429">
        <f t="shared" si="94"/>
        <v>0</v>
      </c>
      <c r="EF177" s="429">
        <f t="shared" si="95"/>
        <v>11</v>
      </c>
      <c r="EG177" s="429">
        <f t="shared" si="96"/>
        <v>0</v>
      </c>
      <c r="EH177" s="441"/>
      <c r="EI177" s="479"/>
      <c r="EJ177" s="443">
        <v>179</v>
      </c>
      <c r="EK177" s="481" t="s">
        <v>386</v>
      </c>
      <c r="EL177" s="449" t="s">
        <v>387</v>
      </c>
      <c r="EM177" s="450">
        <v>520000</v>
      </c>
      <c r="EN177" s="447">
        <f t="shared" si="97"/>
        <v>20000</v>
      </c>
      <c r="EO177" s="453">
        <v>0</v>
      </c>
      <c r="EP177" s="454">
        <v>0</v>
      </c>
      <c r="EQ177" s="455">
        <v>0</v>
      </c>
      <c r="ER177" s="455">
        <v>0</v>
      </c>
      <c r="ES177" s="456">
        <f t="shared" si="98"/>
        <v>20000</v>
      </c>
      <c r="ET177" s="456">
        <f t="shared" si="99"/>
        <v>26</v>
      </c>
      <c r="EU177" s="456">
        <f t="shared" si="100"/>
        <v>86</v>
      </c>
      <c r="EV177" s="456">
        <f t="shared" si="101"/>
        <v>0</v>
      </c>
      <c r="EW177" s="456">
        <f t="shared" si="102"/>
        <v>45</v>
      </c>
      <c r="EX177" s="456">
        <f t="shared" si="103"/>
        <v>0</v>
      </c>
      <c r="EY177" s="460">
        <f t="shared" si="104"/>
        <v>11</v>
      </c>
      <c r="EZ177" s="460">
        <f t="shared" si="105"/>
        <v>0</v>
      </c>
      <c r="FA177" s="447">
        <f t="shared" si="106"/>
        <v>642716.11</v>
      </c>
      <c r="FB177" s="447">
        <v>0</v>
      </c>
      <c r="FC177" s="447">
        <f t="shared" si="107"/>
        <v>1162716.1100000001</v>
      </c>
      <c r="FD177" s="447">
        <f t="shared" si="108"/>
        <v>1046444.5000000001</v>
      </c>
      <c r="FE177" s="447">
        <f t="shared" si="109"/>
        <v>141933.35000000003</v>
      </c>
      <c r="FF177" s="447">
        <f t="shared" si="110"/>
        <v>116271.61</v>
      </c>
      <c r="FG177" s="463">
        <v>0</v>
      </c>
      <c r="FH177" s="447">
        <f t="shared" si="111"/>
        <v>258204.96</v>
      </c>
      <c r="FI177" s="447">
        <v>0</v>
      </c>
      <c r="FJ177" s="447">
        <f t="shared" si="112"/>
        <v>904511.15</v>
      </c>
      <c r="FK177" s="464"/>
      <c r="FL177" s="447">
        <f t="shared" si="113"/>
        <v>46508.639999999999</v>
      </c>
      <c r="FM177" s="447">
        <f t="shared" si="114"/>
        <v>5813.58</v>
      </c>
      <c r="FN177" s="447">
        <f t="shared" si="115"/>
        <v>116271.61</v>
      </c>
      <c r="FO177" s="447">
        <f t="shared" si="116"/>
        <v>168593.83000000002</v>
      </c>
      <c r="FP177" s="178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</row>
    <row r="178" spans="1:463" s="163" customFormat="1" ht="22.5" customHeight="1">
      <c r="A178" s="360">
        <v>170</v>
      </c>
      <c r="B178" s="361">
        <v>7</v>
      </c>
      <c r="C178" s="362" t="s">
        <v>388</v>
      </c>
      <c r="D178" s="363" t="s">
        <v>204</v>
      </c>
      <c r="E178" s="225" t="s">
        <v>190</v>
      </c>
      <c r="F178" s="367">
        <v>325000</v>
      </c>
      <c r="G178" s="365">
        <v>8</v>
      </c>
      <c r="H178" s="366">
        <v>1</v>
      </c>
      <c r="I178" s="373"/>
      <c r="J178" s="374"/>
      <c r="K178" s="375">
        <v>8</v>
      </c>
      <c r="L178" s="366">
        <v>1</v>
      </c>
      <c r="M178" s="373"/>
      <c r="N178" s="374"/>
      <c r="O178" s="375"/>
      <c r="P178" s="366"/>
      <c r="Q178" s="373"/>
      <c r="R178" s="374"/>
      <c r="S178" s="375">
        <v>8</v>
      </c>
      <c r="T178" s="366">
        <v>1</v>
      </c>
      <c r="U178" s="373"/>
      <c r="V178" s="374"/>
      <c r="W178" s="375">
        <v>8</v>
      </c>
      <c r="X178" s="366">
        <v>1</v>
      </c>
      <c r="Y178" s="373"/>
      <c r="Z178" s="374"/>
      <c r="AA178" s="375">
        <v>5</v>
      </c>
      <c r="AB178" s="366">
        <v>4</v>
      </c>
      <c r="AC178" s="373"/>
      <c r="AD178" s="382"/>
      <c r="AE178" s="380">
        <v>9</v>
      </c>
      <c r="AF178" s="381"/>
      <c r="AG178" s="365">
        <v>8</v>
      </c>
      <c r="AH178" s="366">
        <v>1</v>
      </c>
      <c r="AI178" s="373"/>
      <c r="AJ178" s="374"/>
      <c r="AK178" s="375">
        <v>8</v>
      </c>
      <c r="AL178" s="366">
        <v>1</v>
      </c>
      <c r="AM178" s="373"/>
      <c r="AN178" s="374"/>
      <c r="AO178" s="375">
        <v>8</v>
      </c>
      <c r="AP178" s="366">
        <v>1</v>
      </c>
      <c r="AQ178" s="373"/>
      <c r="AR178" s="374"/>
      <c r="AS178" s="375">
        <v>8</v>
      </c>
      <c r="AT178" s="366">
        <v>3</v>
      </c>
      <c r="AU178" s="373"/>
      <c r="AV178" s="374"/>
      <c r="AW178" s="375">
        <v>8</v>
      </c>
      <c r="AX178" s="366"/>
      <c r="AY178" s="373"/>
      <c r="AZ178" s="374"/>
      <c r="BA178" s="375">
        <v>5</v>
      </c>
      <c r="BB178" s="366">
        <v>4</v>
      </c>
      <c r="BC178" s="373"/>
      <c r="BD178" s="382"/>
      <c r="BE178" s="380">
        <v>9</v>
      </c>
      <c r="BF178" s="381"/>
      <c r="BG178" s="365">
        <v>8</v>
      </c>
      <c r="BH178" s="366">
        <v>1</v>
      </c>
      <c r="BI178" s="373"/>
      <c r="BJ178" s="374"/>
      <c r="BK178" s="375"/>
      <c r="BL178" s="366"/>
      <c r="BM178" s="373"/>
      <c r="BN178" s="374"/>
      <c r="BO178" s="375"/>
      <c r="BP178" s="366"/>
      <c r="BQ178" s="373"/>
      <c r="BR178" s="374"/>
      <c r="BS178" s="375"/>
      <c r="BT178" s="366"/>
      <c r="BU178" s="373"/>
      <c r="BV178" s="374"/>
      <c r="BW178" s="388"/>
      <c r="BX178" s="389"/>
      <c r="BY178" s="375">
        <v>5</v>
      </c>
      <c r="BZ178" s="366">
        <v>1</v>
      </c>
      <c r="CA178" s="373"/>
      <c r="CB178" s="382"/>
      <c r="CC178" s="380">
        <v>8</v>
      </c>
      <c r="CD178" s="381"/>
      <c r="CE178" s="398">
        <v>8</v>
      </c>
      <c r="CF178" s="366">
        <v>1</v>
      </c>
      <c r="CG178" s="373"/>
      <c r="CH178" s="399"/>
      <c r="CI178" s="365">
        <v>8</v>
      </c>
      <c r="CJ178" s="366">
        <v>1</v>
      </c>
      <c r="CK178" s="373"/>
      <c r="CL178" s="374"/>
      <c r="CM178" s="375"/>
      <c r="CN178" s="366"/>
      <c r="CO178" s="373"/>
      <c r="CP178" s="382"/>
      <c r="CQ178" s="402">
        <v>8</v>
      </c>
      <c r="CR178" s="366">
        <v>1</v>
      </c>
      <c r="CS178" s="408"/>
      <c r="CT178" s="409"/>
      <c r="CU178" s="402">
        <v>8</v>
      </c>
      <c r="CV178" s="366">
        <v>2</v>
      </c>
      <c r="CW178" s="410"/>
      <c r="CX178" s="411"/>
      <c r="CY178" s="402">
        <v>5</v>
      </c>
      <c r="CZ178" s="366">
        <v>3</v>
      </c>
      <c r="DA178" s="415"/>
      <c r="DB178" s="411"/>
      <c r="DC178" s="380">
        <v>10</v>
      </c>
      <c r="DD178" s="381"/>
      <c r="DE178" s="398">
        <v>8</v>
      </c>
      <c r="DF178" s="366">
        <v>1</v>
      </c>
      <c r="DG178" s="416"/>
      <c r="DH178" s="411"/>
      <c r="DI178" s="402">
        <v>8</v>
      </c>
      <c r="DJ178" s="366">
        <v>1</v>
      </c>
      <c r="DK178" s="416"/>
      <c r="DL178" s="411"/>
      <c r="DM178" s="424">
        <v>25</v>
      </c>
      <c r="DN178" s="424">
        <v>4</v>
      </c>
      <c r="DO178" s="424">
        <v>1</v>
      </c>
      <c r="DP178" s="425">
        <f t="shared" si="79"/>
        <v>148</v>
      </c>
      <c r="DQ178" s="427">
        <f t="shared" si="80"/>
        <v>0</v>
      </c>
      <c r="DR178" s="425">
        <f t="shared" si="81"/>
        <v>148</v>
      </c>
      <c r="DS178" s="163">
        <f t="shared" si="82"/>
        <v>20</v>
      </c>
      <c r="DT178" s="425">
        <f t="shared" si="83"/>
        <v>30</v>
      </c>
      <c r="DU178" s="427">
        <f t="shared" si="84"/>
        <v>0</v>
      </c>
      <c r="DV178" s="427">
        <f t="shared" si="85"/>
        <v>30</v>
      </c>
      <c r="DW178" s="427">
        <f t="shared" si="86"/>
        <v>36</v>
      </c>
      <c r="DX178" s="427">
        <f t="shared" si="87"/>
        <v>0</v>
      </c>
      <c r="DY178" s="427">
        <f t="shared" si="88"/>
        <v>0</v>
      </c>
      <c r="DZ178" s="427">
        <f t="shared" si="89"/>
        <v>0</v>
      </c>
      <c r="EA178" s="428">
        <f t="shared" si="90"/>
        <v>21</v>
      </c>
      <c r="EB178" s="429">
        <f t="shared" si="91"/>
        <v>30</v>
      </c>
      <c r="EC178" s="429">
        <f t="shared" si="92"/>
        <v>0</v>
      </c>
      <c r="ED178" s="429">
        <f t="shared" si="93"/>
        <v>36</v>
      </c>
      <c r="EE178" s="429">
        <f t="shared" si="94"/>
        <v>0</v>
      </c>
      <c r="EF178" s="429">
        <f t="shared" si="95"/>
        <v>0</v>
      </c>
      <c r="EG178" s="429">
        <f t="shared" si="96"/>
        <v>0</v>
      </c>
      <c r="EH178" s="441"/>
      <c r="EI178" s="479"/>
      <c r="EJ178" s="443">
        <v>180</v>
      </c>
      <c r="EK178" s="481" t="s">
        <v>388</v>
      </c>
      <c r="EL178" s="449" t="s">
        <v>204</v>
      </c>
      <c r="EM178" s="450">
        <v>325000</v>
      </c>
      <c r="EN178" s="447">
        <f t="shared" si="97"/>
        <v>12500</v>
      </c>
      <c r="EO178" s="453">
        <v>0</v>
      </c>
      <c r="EP178" s="454">
        <v>0</v>
      </c>
      <c r="EQ178" s="455">
        <v>0</v>
      </c>
      <c r="ER178" s="455">
        <v>0</v>
      </c>
      <c r="ES178" s="456">
        <f t="shared" si="98"/>
        <v>12500</v>
      </c>
      <c r="ET178" s="456">
        <f t="shared" si="99"/>
        <v>21</v>
      </c>
      <c r="EU178" s="456">
        <f t="shared" si="100"/>
        <v>30</v>
      </c>
      <c r="EV178" s="456">
        <f t="shared" si="101"/>
        <v>0</v>
      </c>
      <c r="EW178" s="456">
        <f t="shared" si="102"/>
        <v>36</v>
      </c>
      <c r="EX178" s="456">
        <f t="shared" si="103"/>
        <v>0</v>
      </c>
      <c r="EY178" s="460">
        <f t="shared" si="104"/>
        <v>0</v>
      </c>
      <c r="EZ178" s="460">
        <f t="shared" si="105"/>
        <v>0</v>
      </c>
      <c r="FA178" s="447">
        <f t="shared" si="106"/>
        <v>195015</v>
      </c>
      <c r="FB178" s="447">
        <v>0</v>
      </c>
      <c r="FC178" s="447">
        <f t="shared" si="107"/>
        <v>457515</v>
      </c>
      <c r="FD178" s="447">
        <f t="shared" si="108"/>
        <v>411763.5</v>
      </c>
      <c r="FE178" s="447">
        <f t="shared" si="109"/>
        <v>11341.08</v>
      </c>
      <c r="FF178" s="447">
        <f t="shared" si="110"/>
        <v>45751.5</v>
      </c>
      <c r="FG178" s="463">
        <v>0</v>
      </c>
      <c r="FH178" s="447">
        <f t="shared" si="111"/>
        <v>57092.58</v>
      </c>
      <c r="FI178" s="447">
        <v>0</v>
      </c>
      <c r="FJ178" s="447">
        <f t="shared" si="112"/>
        <v>400422.42</v>
      </c>
      <c r="FK178" s="464"/>
      <c r="FL178" s="447">
        <f t="shared" si="113"/>
        <v>18300.599999999999</v>
      </c>
      <c r="FM178" s="447">
        <f t="shared" si="114"/>
        <v>2287.58</v>
      </c>
      <c r="FN178" s="447">
        <f t="shared" si="115"/>
        <v>45751.5</v>
      </c>
      <c r="FO178" s="447">
        <f t="shared" si="116"/>
        <v>66339.679999999993</v>
      </c>
      <c r="FP178" s="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</row>
    <row r="179" spans="1:463" s="163" customFormat="1" ht="22.5" customHeight="1">
      <c r="A179" s="360">
        <v>171</v>
      </c>
      <c r="B179" s="361">
        <v>7</v>
      </c>
      <c r="C179" s="362" t="s">
        <v>389</v>
      </c>
      <c r="D179" s="363" t="s">
        <v>204</v>
      </c>
      <c r="E179" s="225" t="s">
        <v>190</v>
      </c>
      <c r="F179" s="367">
        <v>390000</v>
      </c>
      <c r="G179" s="365"/>
      <c r="H179" s="366"/>
      <c r="I179" s="373"/>
      <c r="J179" s="374"/>
      <c r="K179" s="375"/>
      <c r="L179" s="366"/>
      <c r="M179" s="373">
        <v>8</v>
      </c>
      <c r="N179" s="374">
        <v>4</v>
      </c>
      <c r="O179" s="375"/>
      <c r="P179" s="366"/>
      <c r="Q179" s="373"/>
      <c r="R179" s="374"/>
      <c r="S179" s="375"/>
      <c r="T179" s="366"/>
      <c r="U179" s="373">
        <v>8</v>
      </c>
      <c r="V179" s="374">
        <v>4</v>
      </c>
      <c r="W179" s="375"/>
      <c r="X179" s="366"/>
      <c r="Y179" s="373">
        <v>8</v>
      </c>
      <c r="Z179" s="374">
        <v>3</v>
      </c>
      <c r="AA179" s="375"/>
      <c r="AB179" s="366"/>
      <c r="AC179" s="373">
        <v>5</v>
      </c>
      <c r="AD179" s="382">
        <v>6</v>
      </c>
      <c r="AE179" s="380"/>
      <c r="AF179" s="381">
        <v>12</v>
      </c>
      <c r="AG179" s="365"/>
      <c r="AH179" s="366"/>
      <c r="AI179" s="373">
        <v>8</v>
      </c>
      <c r="AJ179" s="374">
        <v>4</v>
      </c>
      <c r="AK179" s="375"/>
      <c r="AL179" s="366"/>
      <c r="AM179" s="373">
        <v>8</v>
      </c>
      <c r="AN179" s="374">
        <v>4</v>
      </c>
      <c r="AO179" s="375"/>
      <c r="AP179" s="366"/>
      <c r="AQ179" s="373"/>
      <c r="AR179" s="374"/>
      <c r="AS179" s="375"/>
      <c r="AT179" s="366"/>
      <c r="AU179" s="373">
        <v>8</v>
      </c>
      <c r="AV179" s="374">
        <v>1</v>
      </c>
      <c r="AW179" s="375"/>
      <c r="AX179" s="366"/>
      <c r="AY179" s="373">
        <v>8</v>
      </c>
      <c r="AZ179" s="374">
        <v>3</v>
      </c>
      <c r="BA179" s="375"/>
      <c r="BB179" s="366"/>
      <c r="BC179" s="373">
        <v>5</v>
      </c>
      <c r="BD179" s="382">
        <v>7</v>
      </c>
      <c r="BE179" s="380"/>
      <c r="BF179" s="381">
        <v>12</v>
      </c>
      <c r="BG179" s="365"/>
      <c r="BH179" s="366"/>
      <c r="BI179" s="373">
        <v>8</v>
      </c>
      <c r="BJ179" s="374">
        <v>4</v>
      </c>
      <c r="BK179" s="375"/>
      <c r="BL179" s="366"/>
      <c r="BM179" s="373">
        <v>8</v>
      </c>
      <c r="BN179" s="374">
        <v>4</v>
      </c>
      <c r="BO179" s="375"/>
      <c r="BP179" s="366"/>
      <c r="BQ179" s="373">
        <v>8</v>
      </c>
      <c r="BR179" s="374">
        <v>4</v>
      </c>
      <c r="BS179" s="375"/>
      <c r="BT179" s="366"/>
      <c r="BU179" s="373">
        <v>8</v>
      </c>
      <c r="BV179" s="374">
        <v>4</v>
      </c>
      <c r="BW179" s="388"/>
      <c r="BX179" s="389">
        <v>11</v>
      </c>
      <c r="BY179" s="375"/>
      <c r="BZ179" s="366"/>
      <c r="CA179" s="373">
        <v>5</v>
      </c>
      <c r="CB179" s="382">
        <v>7</v>
      </c>
      <c r="CC179" s="380"/>
      <c r="CD179" s="381">
        <v>12</v>
      </c>
      <c r="CE179" s="398"/>
      <c r="CF179" s="366"/>
      <c r="CG179" s="373">
        <v>8</v>
      </c>
      <c r="CH179" s="399">
        <v>4</v>
      </c>
      <c r="CI179" s="365"/>
      <c r="CJ179" s="366"/>
      <c r="CK179" s="373">
        <v>3</v>
      </c>
      <c r="CL179" s="374"/>
      <c r="CM179" s="375"/>
      <c r="CN179" s="366"/>
      <c r="CO179" s="373"/>
      <c r="CP179" s="382"/>
      <c r="CQ179" s="402"/>
      <c r="CR179" s="366"/>
      <c r="CS179" s="408"/>
      <c r="CT179" s="409"/>
      <c r="CU179" s="402"/>
      <c r="CV179" s="366"/>
      <c r="CW179" s="410"/>
      <c r="CX179" s="411"/>
      <c r="CY179" s="402"/>
      <c r="CZ179" s="366"/>
      <c r="DA179" s="415"/>
      <c r="DB179" s="411"/>
      <c r="DC179" s="380"/>
      <c r="DD179" s="381"/>
      <c r="DE179" s="398"/>
      <c r="DF179" s="366"/>
      <c r="DG179" s="416"/>
      <c r="DH179" s="411"/>
      <c r="DI179" s="402"/>
      <c r="DJ179" s="366"/>
      <c r="DK179" s="416"/>
      <c r="DL179" s="411"/>
      <c r="DM179" s="424">
        <v>25</v>
      </c>
      <c r="DN179" s="424">
        <v>4</v>
      </c>
      <c r="DO179" s="424">
        <v>1</v>
      </c>
      <c r="DP179" s="425">
        <f t="shared" si="79"/>
        <v>0</v>
      </c>
      <c r="DQ179" s="427">
        <f t="shared" si="80"/>
        <v>114</v>
      </c>
      <c r="DR179" s="425">
        <f t="shared" si="81"/>
        <v>114</v>
      </c>
      <c r="DS179" s="163">
        <f t="shared" si="82"/>
        <v>15</v>
      </c>
      <c r="DT179" s="425">
        <f t="shared" si="83"/>
        <v>0</v>
      </c>
      <c r="DU179" s="427">
        <f t="shared" si="84"/>
        <v>63</v>
      </c>
      <c r="DV179" s="427">
        <f t="shared" si="85"/>
        <v>63</v>
      </c>
      <c r="DW179" s="427">
        <f t="shared" si="86"/>
        <v>0</v>
      </c>
      <c r="DX179" s="427">
        <f t="shared" si="87"/>
        <v>36</v>
      </c>
      <c r="DY179" s="427">
        <f t="shared" si="88"/>
        <v>0</v>
      </c>
      <c r="DZ179" s="427">
        <f t="shared" si="89"/>
        <v>11</v>
      </c>
      <c r="EA179" s="428">
        <f t="shared" si="90"/>
        <v>16</v>
      </c>
      <c r="EB179" s="429">
        <f t="shared" si="91"/>
        <v>0</v>
      </c>
      <c r="EC179" s="429">
        <f t="shared" si="92"/>
        <v>63</v>
      </c>
      <c r="ED179" s="429">
        <f t="shared" si="93"/>
        <v>0</v>
      </c>
      <c r="EE179" s="429">
        <f t="shared" si="94"/>
        <v>36</v>
      </c>
      <c r="EF179" s="429">
        <f t="shared" si="95"/>
        <v>0</v>
      </c>
      <c r="EG179" s="429">
        <f t="shared" si="96"/>
        <v>11</v>
      </c>
      <c r="EH179" s="441"/>
      <c r="EI179" s="479"/>
      <c r="EJ179" s="443">
        <v>181</v>
      </c>
      <c r="EK179" s="481" t="s">
        <v>389</v>
      </c>
      <c r="EL179" s="449" t="s">
        <v>204</v>
      </c>
      <c r="EM179" s="450">
        <v>390000</v>
      </c>
      <c r="EN179" s="447">
        <f t="shared" si="97"/>
        <v>15000</v>
      </c>
      <c r="EO179" s="453">
        <v>0</v>
      </c>
      <c r="EP179" s="454">
        <v>0</v>
      </c>
      <c r="EQ179" s="455">
        <v>0</v>
      </c>
      <c r="ER179" s="455">
        <v>0</v>
      </c>
      <c r="ES179" s="456">
        <f t="shared" si="98"/>
        <v>15000</v>
      </c>
      <c r="ET179" s="456">
        <f t="shared" si="99"/>
        <v>16</v>
      </c>
      <c r="EU179" s="456">
        <f t="shared" si="100"/>
        <v>0</v>
      </c>
      <c r="EV179" s="456">
        <f t="shared" si="101"/>
        <v>63</v>
      </c>
      <c r="EW179" s="456">
        <f t="shared" si="102"/>
        <v>0</v>
      </c>
      <c r="EX179" s="456">
        <f t="shared" si="103"/>
        <v>36</v>
      </c>
      <c r="EY179" s="460">
        <f t="shared" si="104"/>
        <v>0</v>
      </c>
      <c r="EZ179" s="460">
        <f t="shared" si="105"/>
        <v>11</v>
      </c>
      <c r="FA179" s="447">
        <f t="shared" si="106"/>
        <v>388029.85</v>
      </c>
      <c r="FB179" s="447">
        <v>0</v>
      </c>
      <c r="FC179" s="447">
        <f t="shared" si="107"/>
        <v>628029.85</v>
      </c>
      <c r="FD179" s="447">
        <f t="shared" si="108"/>
        <v>565226.86</v>
      </c>
      <c r="FE179" s="447">
        <f t="shared" si="109"/>
        <v>29045.371999999996</v>
      </c>
      <c r="FF179" s="447">
        <f t="shared" si="110"/>
        <v>62802.99</v>
      </c>
      <c r="FG179" s="463">
        <v>100000</v>
      </c>
      <c r="FH179" s="447">
        <f t="shared" si="111"/>
        <v>191848.36</v>
      </c>
      <c r="FI179" s="447">
        <v>0</v>
      </c>
      <c r="FJ179" s="447">
        <f t="shared" si="112"/>
        <v>436181.49</v>
      </c>
      <c r="FK179" s="464"/>
      <c r="FL179" s="447">
        <f t="shared" si="113"/>
        <v>25121.19</v>
      </c>
      <c r="FM179" s="447">
        <f t="shared" si="114"/>
        <v>3140.15</v>
      </c>
      <c r="FN179" s="447">
        <f t="shared" si="115"/>
        <v>62802.99</v>
      </c>
      <c r="FO179" s="447">
        <f t="shared" si="116"/>
        <v>91064.33</v>
      </c>
      <c r="FP179" s="178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</row>
    <row r="180" spans="1:463" s="163" customFormat="1" ht="22.5" customHeight="1">
      <c r="A180" s="360">
        <v>172</v>
      </c>
      <c r="B180" s="361">
        <v>7</v>
      </c>
      <c r="C180" s="362" t="s">
        <v>390</v>
      </c>
      <c r="D180" s="363" t="s">
        <v>204</v>
      </c>
      <c r="E180" s="225" t="s">
        <v>190</v>
      </c>
      <c r="F180" s="367">
        <v>390000</v>
      </c>
      <c r="G180" s="365"/>
      <c r="H180" s="366"/>
      <c r="I180" s="373"/>
      <c r="J180" s="374"/>
      <c r="K180" s="375"/>
      <c r="L180" s="366"/>
      <c r="M180" s="373"/>
      <c r="N180" s="374"/>
      <c r="O180" s="375"/>
      <c r="P180" s="366"/>
      <c r="Q180" s="373"/>
      <c r="R180" s="374"/>
      <c r="S180" s="375"/>
      <c r="T180" s="366"/>
      <c r="U180" s="373"/>
      <c r="V180" s="374"/>
      <c r="W180" s="375"/>
      <c r="X180" s="366"/>
      <c r="Y180" s="373"/>
      <c r="Z180" s="374"/>
      <c r="AA180" s="375"/>
      <c r="AB180" s="366"/>
      <c r="AC180" s="373"/>
      <c r="AD180" s="382"/>
      <c r="AE180" s="380">
        <v>9</v>
      </c>
      <c r="AF180" s="381"/>
      <c r="AG180" s="365">
        <v>8</v>
      </c>
      <c r="AH180" s="366">
        <v>1</v>
      </c>
      <c r="AI180" s="373"/>
      <c r="AJ180" s="374"/>
      <c r="AK180" s="375">
        <v>8</v>
      </c>
      <c r="AL180" s="366">
        <v>1</v>
      </c>
      <c r="AM180" s="373"/>
      <c r="AN180" s="374"/>
      <c r="AO180" s="375">
        <v>8</v>
      </c>
      <c r="AP180" s="366">
        <v>1</v>
      </c>
      <c r="AQ180" s="373"/>
      <c r="AR180" s="374"/>
      <c r="AS180" s="375">
        <v>8</v>
      </c>
      <c r="AT180" s="366">
        <v>1</v>
      </c>
      <c r="AU180" s="373"/>
      <c r="AV180" s="374"/>
      <c r="AW180" s="375">
        <v>8</v>
      </c>
      <c r="AX180" s="366">
        <v>1</v>
      </c>
      <c r="AY180" s="373"/>
      <c r="AZ180" s="374"/>
      <c r="BA180" s="375">
        <v>5</v>
      </c>
      <c r="BB180" s="366">
        <v>5</v>
      </c>
      <c r="BC180" s="373"/>
      <c r="BD180" s="382"/>
      <c r="BE180" s="380">
        <v>9</v>
      </c>
      <c r="BF180" s="381"/>
      <c r="BG180" s="365">
        <v>8</v>
      </c>
      <c r="BH180" s="366">
        <v>1</v>
      </c>
      <c r="BI180" s="373"/>
      <c r="BJ180" s="374"/>
      <c r="BK180" s="375">
        <v>8</v>
      </c>
      <c r="BL180" s="366">
        <v>1</v>
      </c>
      <c r="BM180" s="373"/>
      <c r="BN180" s="374"/>
      <c r="BO180" s="375">
        <v>8</v>
      </c>
      <c r="BP180" s="366">
        <v>1</v>
      </c>
      <c r="BQ180" s="373"/>
      <c r="BR180" s="374"/>
      <c r="BS180" s="375">
        <v>8</v>
      </c>
      <c r="BT180" s="366">
        <v>1</v>
      </c>
      <c r="BU180" s="373"/>
      <c r="BV180" s="374"/>
      <c r="BW180" s="388">
        <v>9</v>
      </c>
      <c r="BX180" s="389"/>
      <c r="BY180" s="375">
        <v>5</v>
      </c>
      <c r="BZ180" s="366">
        <v>4</v>
      </c>
      <c r="CA180" s="373"/>
      <c r="CB180" s="382"/>
      <c r="CC180" s="380">
        <v>8</v>
      </c>
      <c r="CD180" s="381"/>
      <c r="CE180" s="398">
        <v>8</v>
      </c>
      <c r="CF180" s="366">
        <v>1</v>
      </c>
      <c r="CG180" s="373"/>
      <c r="CH180" s="399"/>
      <c r="CI180" s="365">
        <v>8</v>
      </c>
      <c r="CJ180" s="366">
        <v>4</v>
      </c>
      <c r="CK180" s="373"/>
      <c r="CL180" s="374"/>
      <c r="CM180" s="375">
        <v>8</v>
      </c>
      <c r="CN180" s="366">
        <v>1</v>
      </c>
      <c r="CO180" s="373"/>
      <c r="CP180" s="382"/>
      <c r="CQ180" s="402">
        <v>8</v>
      </c>
      <c r="CR180" s="366">
        <v>2</v>
      </c>
      <c r="CS180" s="408"/>
      <c r="CT180" s="409"/>
      <c r="CU180" s="402">
        <v>8</v>
      </c>
      <c r="CV180" s="366">
        <v>2</v>
      </c>
      <c r="CW180" s="410"/>
      <c r="CX180" s="411"/>
      <c r="CY180" s="402">
        <v>5</v>
      </c>
      <c r="CZ180" s="366">
        <v>3</v>
      </c>
      <c r="DA180" s="415"/>
      <c r="DB180" s="411"/>
      <c r="DC180" s="380">
        <v>10</v>
      </c>
      <c r="DD180" s="381"/>
      <c r="DE180" s="398">
        <v>8</v>
      </c>
      <c r="DF180" s="366">
        <v>1</v>
      </c>
      <c r="DG180" s="416"/>
      <c r="DH180" s="411"/>
      <c r="DI180" s="402">
        <v>8</v>
      </c>
      <c r="DJ180" s="366">
        <v>1</v>
      </c>
      <c r="DK180" s="416"/>
      <c r="DL180" s="411"/>
      <c r="DM180" s="424">
        <v>25</v>
      </c>
      <c r="DN180" s="424">
        <v>4</v>
      </c>
      <c r="DO180" s="424">
        <v>1</v>
      </c>
      <c r="DP180" s="425">
        <f t="shared" si="79"/>
        <v>143</v>
      </c>
      <c r="DQ180" s="427">
        <f t="shared" si="80"/>
        <v>0</v>
      </c>
      <c r="DR180" s="425">
        <f t="shared" si="81"/>
        <v>143</v>
      </c>
      <c r="DS180" s="163">
        <f t="shared" si="82"/>
        <v>19</v>
      </c>
      <c r="DT180" s="425">
        <f t="shared" si="83"/>
        <v>33</v>
      </c>
      <c r="DU180" s="427">
        <f t="shared" si="84"/>
        <v>0</v>
      </c>
      <c r="DV180" s="427">
        <f t="shared" si="85"/>
        <v>33</v>
      </c>
      <c r="DW180" s="427">
        <f t="shared" si="86"/>
        <v>36</v>
      </c>
      <c r="DX180" s="427">
        <f t="shared" si="87"/>
        <v>0</v>
      </c>
      <c r="DY180" s="427">
        <f t="shared" si="88"/>
        <v>9</v>
      </c>
      <c r="DZ180" s="427">
        <f t="shared" si="89"/>
        <v>0</v>
      </c>
      <c r="EA180" s="428">
        <f t="shared" si="90"/>
        <v>20</v>
      </c>
      <c r="EB180" s="429">
        <f t="shared" si="91"/>
        <v>33</v>
      </c>
      <c r="EC180" s="429">
        <f t="shared" si="92"/>
        <v>0</v>
      </c>
      <c r="ED180" s="429">
        <f t="shared" si="93"/>
        <v>36</v>
      </c>
      <c r="EE180" s="429">
        <f t="shared" si="94"/>
        <v>0</v>
      </c>
      <c r="EF180" s="429">
        <f t="shared" si="95"/>
        <v>9</v>
      </c>
      <c r="EG180" s="429">
        <f t="shared" si="96"/>
        <v>0</v>
      </c>
      <c r="EH180" s="441"/>
      <c r="EI180" s="479"/>
      <c r="EJ180" s="443">
        <v>182</v>
      </c>
      <c r="EK180" s="481" t="s">
        <v>390</v>
      </c>
      <c r="EL180" s="449" t="s">
        <v>204</v>
      </c>
      <c r="EM180" s="450">
        <v>390000</v>
      </c>
      <c r="EN180" s="447">
        <f t="shared" si="97"/>
        <v>15000</v>
      </c>
      <c r="EO180" s="453">
        <v>0</v>
      </c>
      <c r="EP180" s="454">
        <v>0</v>
      </c>
      <c r="EQ180" s="455">
        <v>0</v>
      </c>
      <c r="ER180" s="455">
        <v>0</v>
      </c>
      <c r="ES180" s="456">
        <f t="shared" si="98"/>
        <v>15000</v>
      </c>
      <c r="ET180" s="456">
        <f t="shared" si="99"/>
        <v>20</v>
      </c>
      <c r="EU180" s="456">
        <f t="shared" si="100"/>
        <v>33</v>
      </c>
      <c r="EV180" s="456">
        <f t="shared" si="101"/>
        <v>0</v>
      </c>
      <c r="EW180" s="456">
        <f t="shared" si="102"/>
        <v>36</v>
      </c>
      <c r="EX180" s="456">
        <f t="shared" si="103"/>
        <v>0</v>
      </c>
      <c r="EY180" s="460">
        <f t="shared" si="104"/>
        <v>9</v>
      </c>
      <c r="EZ180" s="460">
        <f t="shared" si="105"/>
        <v>0</v>
      </c>
      <c r="FA180" s="447">
        <f t="shared" si="106"/>
        <v>279021.46000000002</v>
      </c>
      <c r="FB180" s="447">
        <v>0</v>
      </c>
      <c r="FC180" s="447">
        <f t="shared" si="107"/>
        <v>579021.46</v>
      </c>
      <c r="FD180" s="447">
        <f t="shared" si="108"/>
        <v>521119.30999999994</v>
      </c>
      <c r="FE180" s="447">
        <f t="shared" si="109"/>
        <v>20223.861999999986</v>
      </c>
      <c r="FF180" s="447">
        <f t="shared" si="110"/>
        <v>57902.15</v>
      </c>
      <c r="FG180" s="463">
        <v>100000</v>
      </c>
      <c r="FH180" s="447">
        <f t="shared" si="111"/>
        <v>178126.01</v>
      </c>
      <c r="FI180" s="447">
        <v>0</v>
      </c>
      <c r="FJ180" s="447">
        <f t="shared" si="112"/>
        <v>400895.45</v>
      </c>
      <c r="FK180" s="464"/>
      <c r="FL180" s="447">
        <f t="shared" si="113"/>
        <v>23160.86</v>
      </c>
      <c r="FM180" s="447">
        <f t="shared" si="114"/>
        <v>2895.11</v>
      </c>
      <c r="FN180" s="447">
        <f t="shared" si="115"/>
        <v>57902.15</v>
      </c>
      <c r="FO180" s="447">
        <f t="shared" si="116"/>
        <v>83958.12</v>
      </c>
      <c r="FP180" s="178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</row>
    <row r="181" spans="1:463" s="163" customFormat="1" ht="22.5" customHeight="1">
      <c r="A181" s="360">
        <v>173</v>
      </c>
      <c r="B181" s="361">
        <v>6</v>
      </c>
      <c r="C181" s="362" t="s">
        <v>391</v>
      </c>
      <c r="D181" s="363" t="s">
        <v>204</v>
      </c>
      <c r="E181" s="225" t="s">
        <v>190</v>
      </c>
      <c r="F181" s="367">
        <v>390000</v>
      </c>
      <c r="G181" s="365">
        <v>8</v>
      </c>
      <c r="H181" s="366">
        <v>1</v>
      </c>
      <c r="I181" s="373"/>
      <c r="J181" s="374"/>
      <c r="K181" s="375">
        <v>8</v>
      </c>
      <c r="L181" s="366"/>
      <c r="M181" s="373"/>
      <c r="N181" s="374"/>
      <c r="O181" s="375">
        <v>8</v>
      </c>
      <c r="P181" s="366">
        <v>1</v>
      </c>
      <c r="Q181" s="373"/>
      <c r="R181" s="374"/>
      <c r="S181" s="375">
        <v>8</v>
      </c>
      <c r="T181" s="366">
        <v>1</v>
      </c>
      <c r="U181" s="373"/>
      <c r="V181" s="374"/>
      <c r="W181" s="375">
        <v>8</v>
      </c>
      <c r="X181" s="366">
        <v>1</v>
      </c>
      <c r="Y181" s="373"/>
      <c r="Z181" s="374"/>
      <c r="AA181" s="375">
        <v>5</v>
      </c>
      <c r="AB181" s="366">
        <v>4</v>
      </c>
      <c r="AC181" s="373"/>
      <c r="AD181" s="382"/>
      <c r="AE181" s="380">
        <v>9</v>
      </c>
      <c r="AF181" s="381"/>
      <c r="AG181" s="365">
        <v>8</v>
      </c>
      <c r="AH181" s="366">
        <v>1</v>
      </c>
      <c r="AI181" s="373"/>
      <c r="AJ181" s="374"/>
      <c r="AK181" s="375">
        <v>8</v>
      </c>
      <c r="AL181" s="366">
        <v>2</v>
      </c>
      <c r="AM181" s="373"/>
      <c r="AN181" s="374"/>
      <c r="AO181" s="375">
        <v>8</v>
      </c>
      <c r="AP181" s="366"/>
      <c r="AQ181" s="373"/>
      <c r="AR181" s="374"/>
      <c r="AS181" s="375">
        <v>8</v>
      </c>
      <c r="AT181" s="366">
        <v>1</v>
      </c>
      <c r="AU181" s="373"/>
      <c r="AV181" s="374"/>
      <c r="AW181" s="375">
        <v>8</v>
      </c>
      <c r="AX181" s="366">
        <v>1</v>
      </c>
      <c r="AY181" s="373"/>
      <c r="AZ181" s="374"/>
      <c r="BA181" s="375">
        <v>5</v>
      </c>
      <c r="BB181" s="366">
        <v>4</v>
      </c>
      <c r="BC181" s="373"/>
      <c r="BD181" s="382"/>
      <c r="BE181" s="380">
        <v>9</v>
      </c>
      <c r="BF181" s="381"/>
      <c r="BG181" s="365">
        <v>8</v>
      </c>
      <c r="BH181" s="366">
        <v>1</v>
      </c>
      <c r="BI181" s="373"/>
      <c r="BJ181" s="374"/>
      <c r="BK181" s="375"/>
      <c r="BL181" s="366"/>
      <c r="BM181" s="373"/>
      <c r="BN181" s="374"/>
      <c r="BO181" s="375">
        <v>8</v>
      </c>
      <c r="BP181" s="366">
        <v>1</v>
      </c>
      <c r="BQ181" s="373"/>
      <c r="BR181" s="374"/>
      <c r="BS181" s="375">
        <v>8</v>
      </c>
      <c r="BT181" s="366">
        <v>1</v>
      </c>
      <c r="BU181" s="373"/>
      <c r="BV181" s="374"/>
      <c r="BW181" s="388">
        <v>9</v>
      </c>
      <c r="BX181" s="389"/>
      <c r="BY181" s="375">
        <v>5</v>
      </c>
      <c r="BZ181" s="366">
        <v>6</v>
      </c>
      <c r="CA181" s="373"/>
      <c r="CB181" s="382"/>
      <c r="CC181" s="380">
        <v>9</v>
      </c>
      <c r="CD181" s="381"/>
      <c r="CE181" s="398"/>
      <c r="CF181" s="366"/>
      <c r="CG181" s="373"/>
      <c r="CH181" s="399"/>
      <c r="CI181" s="365">
        <v>8</v>
      </c>
      <c r="CJ181" s="366">
        <v>1</v>
      </c>
      <c r="CK181" s="373"/>
      <c r="CL181" s="374"/>
      <c r="CM181" s="375">
        <v>8</v>
      </c>
      <c r="CN181" s="366">
        <v>1</v>
      </c>
      <c r="CO181" s="373"/>
      <c r="CP181" s="382"/>
      <c r="CQ181" s="402">
        <v>8</v>
      </c>
      <c r="CR181" s="366">
        <v>1</v>
      </c>
      <c r="CS181" s="408"/>
      <c r="CT181" s="409"/>
      <c r="CU181" s="402">
        <v>8</v>
      </c>
      <c r="CV181" s="366">
        <v>1</v>
      </c>
      <c r="CW181" s="410"/>
      <c r="CX181" s="411"/>
      <c r="CY181" s="402">
        <v>5</v>
      </c>
      <c r="CZ181" s="366">
        <v>3</v>
      </c>
      <c r="DA181" s="415"/>
      <c r="DB181" s="411"/>
      <c r="DC181" s="380">
        <v>9</v>
      </c>
      <c r="DD181" s="381"/>
      <c r="DE181" s="398">
        <v>8</v>
      </c>
      <c r="DF181" s="366">
        <v>2</v>
      </c>
      <c r="DG181" s="416"/>
      <c r="DH181" s="411"/>
      <c r="DI181" s="402">
        <v>7</v>
      </c>
      <c r="DJ181" s="366"/>
      <c r="DK181" s="416"/>
      <c r="DL181" s="411"/>
      <c r="DM181" s="424">
        <v>25</v>
      </c>
      <c r="DN181" s="424">
        <v>4</v>
      </c>
      <c r="DO181" s="424">
        <v>1</v>
      </c>
      <c r="DP181" s="425">
        <f t="shared" si="79"/>
        <v>171</v>
      </c>
      <c r="DQ181" s="427">
        <f t="shared" si="80"/>
        <v>0</v>
      </c>
      <c r="DR181" s="425">
        <f t="shared" si="81"/>
        <v>171</v>
      </c>
      <c r="DS181" s="163">
        <f t="shared" si="82"/>
        <v>23</v>
      </c>
      <c r="DT181" s="425">
        <f t="shared" si="83"/>
        <v>35</v>
      </c>
      <c r="DU181" s="427">
        <f t="shared" si="84"/>
        <v>0</v>
      </c>
      <c r="DV181" s="427">
        <f t="shared" si="85"/>
        <v>35</v>
      </c>
      <c r="DW181" s="427">
        <f t="shared" si="86"/>
        <v>36</v>
      </c>
      <c r="DX181" s="427">
        <f t="shared" si="87"/>
        <v>0</v>
      </c>
      <c r="DY181" s="427">
        <f t="shared" si="88"/>
        <v>9</v>
      </c>
      <c r="DZ181" s="427">
        <f t="shared" si="89"/>
        <v>0</v>
      </c>
      <c r="EA181" s="428">
        <f t="shared" si="90"/>
        <v>24</v>
      </c>
      <c r="EB181" s="429">
        <f t="shared" si="91"/>
        <v>35</v>
      </c>
      <c r="EC181" s="429">
        <f t="shared" si="92"/>
        <v>0</v>
      </c>
      <c r="ED181" s="429">
        <f t="shared" si="93"/>
        <v>36</v>
      </c>
      <c r="EE181" s="429">
        <f t="shared" si="94"/>
        <v>0</v>
      </c>
      <c r="EF181" s="429">
        <f t="shared" si="95"/>
        <v>9</v>
      </c>
      <c r="EG181" s="429">
        <f t="shared" si="96"/>
        <v>0</v>
      </c>
      <c r="EH181" s="441"/>
      <c r="EI181" s="479"/>
      <c r="EJ181" s="443">
        <v>183</v>
      </c>
      <c r="EK181" s="481" t="s">
        <v>391</v>
      </c>
      <c r="EL181" s="449" t="s">
        <v>204</v>
      </c>
      <c r="EM181" s="450">
        <v>390000</v>
      </c>
      <c r="EN181" s="447">
        <f t="shared" si="97"/>
        <v>15000</v>
      </c>
      <c r="EO181" s="453">
        <v>0</v>
      </c>
      <c r="EP181" s="454">
        <v>0</v>
      </c>
      <c r="EQ181" s="455">
        <v>0</v>
      </c>
      <c r="ER181" s="455">
        <v>0</v>
      </c>
      <c r="ES181" s="456">
        <f t="shared" si="98"/>
        <v>15000</v>
      </c>
      <c r="ET181" s="456">
        <f t="shared" si="99"/>
        <v>24</v>
      </c>
      <c r="EU181" s="456">
        <f t="shared" si="100"/>
        <v>35</v>
      </c>
      <c r="EV181" s="456">
        <f t="shared" si="101"/>
        <v>0</v>
      </c>
      <c r="EW181" s="456">
        <f t="shared" si="102"/>
        <v>36</v>
      </c>
      <c r="EX181" s="456">
        <f t="shared" si="103"/>
        <v>0</v>
      </c>
      <c r="EY181" s="460">
        <f t="shared" si="104"/>
        <v>9</v>
      </c>
      <c r="EZ181" s="460">
        <f t="shared" si="105"/>
        <v>0</v>
      </c>
      <c r="FA181" s="447">
        <f t="shared" si="106"/>
        <v>285021.92</v>
      </c>
      <c r="FB181" s="447">
        <v>0</v>
      </c>
      <c r="FC181" s="447">
        <f t="shared" si="107"/>
        <v>645021.92000000004</v>
      </c>
      <c r="FD181" s="447">
        <f t="shared" si="108"/>
        <v>580519.73</v>
      </c>
      <c r="FE181" s="447">
        <f t="shared" si="109"/>
        <v>32103.945999999996</v>
      </c>
      <c r="FF181" s="447">
        <f t="shared" si="110"/>
        <v>64502.19</v>
      </c>
      <c r="FG181" s="463">
        <v>0</v>
      </c>
      <c r="FH181" s="447">
        <f t="shared" si="111"/>
        <v>96606.14</v>
      </c>
      <c r="FI181" s="447">
        <v>0</v>
      </c>
      <c r="FJ181" s="447">
        <f t="shared" si="112"/>
        <v>548415.78</v>
      </c>
      <c r="FK181" s="464"/>
      <c r="FL181" s="447">
        <f t="shared" si="113"/>
        <v>25800.880000000001</v>
      </c>
      <c r="FM181" s="447">
        <f t="shared" si="114"/>
        <v>3225.11</v>
      </c>
      <c r="FN181" s="447">
        <f t="shared" si="115"/>
        <v>64502.19</v>
      </c>
      <c r="FO181" s="447">
        <f t="shared" si="116"/>
        <v>93528.180000000008</v>
      </c>
      <c r="FP181" s="178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</row>
    <row r="182" spans="1:463" s="163" customFormat="1" ht="22.5" customHeight="1">
      <c r="A182" s="360">
        <v>174</v>
      </c>
      <c r="B182" s="361">
        <v>2</v>
      </c>
      <c r="C182" s="362" t="s">
        <v>392</v>
      </c>
      <c r="D182" s="363" t="s">
        <v>204</v>
      </c>
      <c r="E182" s="225" t="s">
        <v>190</v>
      </c>
      <c r="F182" s="367">
        <v>390000</v>
      </c>
      <c r="G182" s="365">
        <v>8</v>
      </c>
      <c r="H182" s="366">
        <v>1</v>
      </c>
      <c r="I182" s="373"/>
      <c r="J182" s="374"/>
      <c r="K182" s="375">
        <v>8</v>
      </c>
      <c r="L182" s="366">
        <v>1</v>
      </c>
      <c r="M182" s="373"/>
      <c r="N182" s="374"/>
      <c r="O182" s="375">
        <v>8</v>
      </c>
      <c r="P182" s="366">
        <v>1</v>
      </c>
      <c r="Q182" s="373"/>
      <c r="R182" s="374"/>
      <c r="S182" s="375">
        <v>8</v>
      </c>
      <c r="T182" s="366">
        <v>1</v>
      </c>
      <c r="U182" s="373"/>
      <c r="V182" s="374"/>
      <c r="W182" s="375">
        <v>8</v>
      </c>
      <c r="X182" s="366">
        <v>1</v>
      </c>
      <c r="Y182" s="373"/>
      <c r="Z182" s="374"/>
      <c r="AA182" s="375">
        <v>5</v>
      </c>
      <c r="AB182" s="366">
        <v>4</v>
      </c>
      <c r="AC182" s="373"/>
      <c r="AD182" s="382"/>
      <c r="AE182" s="380">
        <v>9</v>
      </c>
      <c r="AF182" s="381"/>
      <c r="AG182" s="365"/>
      <c r="AH182" s="366"/>
      <c r="AI182" s="373"/>
      <c r="AJ182" s="374"/>
      <c r="AK182" s="375">
        <v>8</v>
      </c>
      <c r="AL182" s="366">
        <v>1</v>
      </c>
      <c r="AM182" s="373"/>
      <c r="AN182" s="374"/>
      <c r="AO182" s="375">
        <v>8</v>
      </c>
      <c r="AP182" s="366">
        <v>1</v>
      </c>
      <c r="AQ182" s="373"/>
      <c r="AR182" s="374"/>
      <c r="AS182" s="375">
        <v>8</v>
      </c>
      <c r="AT182" s="366">
        <v>1</v>
      </c>
      <c r="AU182" s="373"/>
      <c r="AV182" s="374"/>
      <c r="AW182" s="375">
        <v>8</v>
      </c>
      <c r="AX182" s="366">
        <v>1</v>
      </c>
      <c r="AY182" s="373"/>
      <c r="AZ182" s="374"/>
      <c r="BA182" s="375">
        <v>5</v>
      </c>
      <c r="BB182" s="366">
        <v>4</v>
      </c>
      <c r="BC182" s="373"/>
      <c r="BD182" s="382"/>
      <c r="BE182" s="380">
        <v>9</v>
      </c>
      <c r="BF182" s="381"/>
      <c r="BG182" s="365">
        <v>8</v>
      </c>
      <c r="BH182" s="366">
        <v>1</v>
      </c>
      <c r="BI182" s="373"/>
      <c r="BJ182" s="374"/>
      <c r="BK182" s="375">
        <v>8</v>
      </c>
      <c r="BL182" s="366">
        <v>1</v>
      </c>
      <c r="BM182" s="373"/>
      <c r="BN182" s="374"/>
      <c r="BO182" s="375">
        <v>5</v>
      </c>
      <c r="BP182" s="366"/>
      <c r="BQ182" s="373"/>
      <c r="BR182" s="374"/>
      <c r="BS182" s="375">
        <v>8</v>
      </c>
      <c r="BT182" s="366">
        <v>1</v>
      </c>
      <c r="BU182" s="373"/>
      <c r="BV182" s="374"/>
      <c r="BW182" s="388">
        <v>9</v>
      </c>
      <c r="BX182" s="389"/>
      <c r="BY182" s="375"/>
      <c r="BZ182" s="366"/>
      <c r="CA182" s="373"/>
      <c r="CB182" s="382"/>
      <c r="CC182" s="380">
        <v>9</v>
      </c>
      <c r="CD182" s="381"/>
      <c r="CE182" s="398">
        <v>8</v>
      </c>
      <c r="CF182" s="366">
        <v>1</v>
      </c>
      <c r="CG182" s="373"/>
      <c r="CH182" s="399"/>
      <c r="CI182" s="365">
        <v>8</v>
      </c>
      <c r="CJ182" s="366">
        <v>2</v>
      </c>
      <c r="CK182" s="373"/>
      <c r="CL182" s="374"/>
      <c r="CM182" s="375">
        <v>8</v>
      </c>
      <c r="CN182" s="366">
        <v>1</v>
      </c>
      <c r="CO182" s="373"/>
      <c r="CP182" s="382"/>
      <c r="CQ182" s="402">
        <v>8</v>
      </c>
      <c r="CR182" s="366">
        <v>2</v>
      </c>
      <c r="CS182" s="408"/>
      <c r="CT182" s="409"/>
      <c r="CU182" s="402"/>
      <c r="CV182" s="366"/>
      <c r="CW182" s="410"/>
      <c r="CX182" s="411"/>
      <c r="CY182" s="402">
        <v>5</v>
      </c>
      <c r="CZ182" s="366">
        <v>4</v>
      </c>
      <c r="DA182" s="415"/>
      <c r="DB182" s="411"/>
      <c r="DC182" s="380">
        <v>10</v>
      </c>
      <c r="DD182" s="381"/>
      <c r="DE182" s="398">
        <v>8</v>
      </c>
      <c r="DF182" s="366">
        <v>1</v>
      </c>
      <c r="DG182" s="416"/>
      <c r="DH182" s="411"/>
      <c r="DI182" s="402"/>
      <c r="DJ182" s="366"/>
      <c r="DK182" s="416"/>
      <c r="DL182" s="411"/>
      <c r="DM182" s="424">
        <v>25</v>
      </c>
      <c r="DN182" s="424">
        <v>4</v>
      </c>
      <c r="DO182" s="424">
        <v>1</v>
      </c>
      <c r="DP182" s="425">
        <f t="shared" si="79"/>
        <v>156</v>
      </c>
      <c r="DQ182" s="427">
        <f t="shared" si="80"/>
        <v>0</v>
      </c>
      <c r="DR182" s="425">
        <f t="shared" si="81"/>
        <v>156</v>
      </c>
      <c r="DS182" s="163">
        <f t="shared" si="82"/>
        <v>21</v>
      </c>
      <c r="DT182" s="425">
        <f t="shared" si="83"/>
        <v>31</v>
      </c>
      <c r="DU182" s="427">
        <f t="shared" si="84"/>
        <v>0</v>
      </c>
      <c r="DV182" s="427">
        <f t="shared" si="85"/>
        <v>31</v>
      </c>
      <c r="DW182" s="427">
        <f t="shared" si="86"/>
        <v>37</v>
      </c>
      <c r="DX182" s="427">
        <f t="shared" si="87"/>
        <v>0</v>
      </c>
      <c r="DY182" s="427">
        <f t="shared" si="88"/>
        <v>9</v>
      </c>
      <c r="DZ182" s="427">
        <f t="shared" si="89"/>
        <v>0</v>
      </c>
      <c r="EA182" s="428">
        <f t="shared" si="90"/>
        <v>22</v>
      </c>
      <c r="EB182" s="429">
        <f t="shared" si="91"/>
        <v>31</v>
      </c>
      <c r="EC182" s="429">
        <f t="shared" si="92"/>
        <v>0</v>
      </c>
      <c r="ED182" s="429">
        <f t="shared" si="93"/>
        <v>37</v>
      </c>
      <c r="EE182" s="429">
        <f t="shared" si="94"/>
        <v>0</v>
      </c>
      <c r="EF182" s="429">
        <f t="shared" si="95"/>
        <v>9</v>
      </c>
      <c r="EG182" s="429">
        <f t="shared" si="96"/>
        <v>0</v>
      </c>
      <c r="EH182" s="441"/>
      <c r="EI182" s="479"/>
      <c r="EJ182" s="443">
        <v>184</v>
      </c>
      <c r="EK182" s="481" t="s">
        <v>392</v>
      </c>
      <c r="EL182" s="449" t="s">
        <v>204</v>
      </c>
      <c r="EM182" s="450">
        <v>390000</v>
      </c>
      <c r="EN182" s="447">
        <f t="shared" si="97"/>
        <v>15000</v>
      </c>
      <c r="EO182" s="453">
        <v>0</v>
      </c>
      <c r="EP182" s="454">
        <v>0</v>
      </c>
      <c r="EQ182" s="455">
        <v>0</v>
      </c>
      <c r="ER182" s="455">
        <v>0</v>
      </c>
      <c r="ES182" s="456">
        <f t="shared" si="98"/>
        <v>15000</v>
      </c>
      <c r="ET182" s="456">
        <f t="shared" si="99"/>
        <v>22</v>
      </c>
      <c r="EU182" s="456">
        <f t="shared" si="100"/>
        <v>31</v>
      </c>
      <c r="EV182" s="456">
        <f t="shared" si="101"/>
        <v>0</v>
      </c>
      <c r="EW182" s="456">
        <f t="shared" si="102"/>
        <v>37</v>
      </c>
      <c r="EX182" s="456">
        <f t="shared" si="103"/>
        <v>0</v>
      </c>
      <c r="EY182" s="460">
        <f t="shared" si="104"/>
        <v>9</v>
      </c>
      <c r="EZ182" s="460">
        <f t="shared" si="105"/>
        <v>0</v>
      </c>
      <c r="FA182" s="447">
        <f t="shared" si="106"/>
        <v>277021.31</v>
      </c>
      <c r="FB182" s="447">
        <v>0</v>
      </c>
      <c r="FC182" s="447">
        <f t="shared" si="107"/>
        <v>607021.31000000006</v>
      </c>
      <c r="FD182" s="447">
        <f t="shared" si="108"/>
        <v>546319.18000000005</v>
      </c>
      <c r="FE182" s="447">
        <f t="shared" si="109"/>
        <v>25263.83600000001</v>
      </c>
      <c r="FF182" s="447">
        <f t="shared" si="110"/>
        <v>60702.13</v>
      </c>
      <c r="FG182" s="463">
        <v>100000</v>
      </c>
      <c r="FH182" s="447">
        <f t="shared" si="111"/>
        <v>185965.97</v>
      </c>
      <c r="FI182" s="447">
        <v>0</v>
      </c>
      <c r="FJ182" s="447">
        <f t="shared" si="112"/>
        <v>421055.34</v>
      </c>
      <c r="FK182" s="464"/>
      <c r="FL182" s="447">
        <f t="shared" si="113"/>
        <v>24280.85</v>
      </c>
      <c r="FM182" s="447">
        <f t="shared" si="114"/>
        <v>3035.11</v>
      </c>
      <c r="FN182" s="447">
        <f t="shared" si="115"/>
        <v>60702.13</v>
      </c>
      <c r="FO182" s="447">
        <f t="shared" si="116"/>
        <v>88018.09</v>
      </c>
      <c r="FP182" s="178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</row>
    <row r="183" spans="1:463" s="163" customFormat="1" ht="22.5" customHeight="1">
      <c r="A183" s="360">
        <v>175</v>
      </c>
      <c r="B183" s="361">
        <v>7</v>
      </c>
      <c r="C183" s="362" t="s">
        <v>393</v>
      </c>
      <c r="D183" s="363" t="s">
        <v>231</v>
      </c>
      <c r="E183" s="225" t="s">
        <v>190</v>
      </c>
      <c r="F183" s="367">
        <v>390000</v>
      </c>
      <c r="G183" s="365">
        <v>8</v>
      </c>
      <c r="H183" s="366">
        <v>4</v>
      </c>
      <c r="I183" s="373"/>
      <c r="J183" s="374"/>
      <c r="K183" s="375">
        <v>8</v>
      </c>
      <c r="L183" s="366">
        <v>4</v>
      </c>
      <c r="M183" s="373"/>
      <c r="N183" s="374"/>
      <c r="O183" s="375"/>
      <c r="P183" s="366"/>
      <c r="Q183" s="373"/>
      <c r="R183" s="374"/>
      <c r="S183" s="375">
        <v>8</v>
      </c>
      <c r="T183" s="366">
        <v>4</v>
      </c>
      <c r="U183" s="373"/>
      <c r="V183" s="374"/>
      <c r="W183" s="375">
        <v>8</v>
      </c>
      <c r="X183" s="366">
        <v>3</v>
      </c>
      <c r="Y183" s="373"/>
      <c r="Z183" s="374"/>
      <c r="AA183" s="375">
        <v>5</v>
      </c>
      <c r="AB183" s="366">
        <v>6</v>
      </c>
      <c r="AC183" s="373"/>
      <c r="AD183" s="382"/>
      <c r="AE183" s="380">
        <v>12</v>
      </c>
      <c r="AF183" s="381"/>
      <c r="AG183" s="365">
        <v>8</v>
      </c>
      <c r="AH183" s="366">
        <v>4</v>
      </c>
      <c r="AI183" s="373"/>
      <c r="AJ183" s="374"/>
      <c r="AK183" s="375">
        <v>8</v>
      </c>
      <c r="AL183" s="366">
        <v>4</v>
      </c>
      <c r="AM183" s="373"/>
      <c r="AN183" s="374"/>
      <c r="AO183" s="375"/>
      <c r="AP183" s="366"/>
      <c r="AQ183" s="373"/>
      <c r="AR183" s="374"/>
      <c r="AS183" s="375">
        <v>8</v>
      </c>
      <c r="AT183" s="366">
        <v>4</v>
      </c>
      <c r="AU183" s="373"/>
      <c r="AV183" s="374"/>
      <c r="AW183" s="375">
        <v>8</v>
      </c>
      <c r="AX183" s="366">
        <v>3</v>
      </c>
      <c r="AY183" s="373"/>
      <c r="AZ183" s="374"/>
      <c r="BA183" s="375">
        <v>5</v>
      </c>
      <c r="BB183" s="366">
        <v>7</v>
      </c>
      <c r="BC183" s="373"/>
      <c r="BD183" s="382"/>
      <c r="BE183" s="380"/>
      <c r="BF183" s="381"/>
      <c r="BG183" s="365"/>
      <c r="BH183" s="366"/>
      <c r="BI183" s="373"/>
      <c r="BJ183" s="374"/>
      <c r="BK183" s="375">
        <v>8</v>
      </c>
      <c r="BL183" s="366">
        <v>4</v>
      </c>
      <c r="BM183" s="373"/>
      <c r="BN183" s="374"/>
      <c r="BO183" s="375">
        <v>8</v>
      </c>
      <c r="BP183" s="366">
        <v>4</v>
      </c>
      <c r="BQ183" s="373"/>
      <c r="BR183" s="374"/>
      <c r="BS183" s="375">
        <v>8</v>
      </c>
      <c r="BT183" s="366">
        <v>4</v>
      </c>
      <c r="BU183" s="373"/>
      <c r="BV183" s="374"/>
      <c r="BW183" s="388">
        <v>11</v>
      </c>
      <c r="BX183" s="389"/>
      <c r="BY183" s="375">
        <v>5</v>
      </c>
      <c r="BZ183" s="366">
        <v>7</v>
      </c>
      <c r="CA183" s="373"/>
      <c r="CB183" s="382"/>
      <c r="CC183" s="380">
        <v>12</v>
      </c>
      <c r="CD183" s="381"/>
      <c r="CE183" s="398">
        <v>8</v>
      </c>
      <c r="CF183" s="366">
        <v>4</v>
      </c>
      <c r="CG183" s="373"/>
      <c r="CH183" s="399"/>
      <c r="CI183" s="365">
        <v>8</v>
      </c>
      <c r="CJ183" s="366">
        <v>3</v>
      </c>
      <c r="CK183" s="373"/>
      <c r="CL183" s="374"/>
      <c r="CM183" s="375">
        <v>8</v>
      </c>
      <c r="CN183" s="366">
        <v>4</v>
      </c>
      <c r="CO183" s="373"/>
      <c r="CP183" s="382"/>
      <c r="CQ183" s="402">
        <v>8</v>
      </c>
      <c r="CR183" s="366">
        <v>3</v>
      </c>
      <c r="CS183" s="408"/>
      <c r="CT183" s="409"/>
      <c r="CU183" s="402">
        <v>8</v>
      </c>
      <c r="CV183" s="366">
        <v>1</v>
      </c>
      <c r="CW183" s="410"/>
      <c r="CX183" s="411"/>
      <c r="CY183" s="402">
        <v>5</v>
      </c>
      <c r="CZ183" s="366">
        <v>3</v>
      </c>
      <c r="DA183" s="415"/>
      <c r="DB183" s="411"/>
      <c r="DC183" s="380">
        <v>9</v>
      </c>
      <c r="DD183" s="381"/>
      <c r="DE183" s="398">
        <v>8</v>
      </c>
      <c r="DF183" s="366">
        <v>1</v>
      </c>
      <c r="DG183" s="416"/>
      <c r="DH183" s="411"/>
      <c r="DI183" s="402">
        <v>8</v>
      </c>
      <c r="DJ183" s="366">
        <v>1</v>
      </c>
      <c r="DK183" s="416"/>
      <c r="DL183" s="411"/>
      <c r="DM183" s="424">
        <v>25</v>
      </c>
      <c r="DN183" s="424">
        <v>4</v>
      </c>
      <c r="DO183" s="424">
        <v>1</v>
      </c>
      <c r="DP183" s="425">
        <f t="shared" si="79"/>
        <v>164</v>
      </c>
      <c r="DQ183" s="427">
        <f t="shared" si="80"/>
        <v>0</v>
      </c>
      <c r="DR183" s="425">
        <f t="shared" si="81"/>
        <v>164</v>
      </c>
      <c r="DS183" s="163">
        <f t="shared" si="82"/>
        <v>22</v>
      </c>
      <c r="DT183" s="425">
        <f t="shared" si="83"/>
        <v>82</v>
      </c>
      <c r="DU183" s="427">
        <f t="shared" si="84"/>
        <v>0</v>
      </c>
      <c r="DV183" s="427">
        <f t="shared" si="85"/>
        <v>82</v>
      </c>
      <c r="DW183" s="427">
        <f t="shared" si="86"/>
        <v>33</v>
      </c>
      <c r="DX183" s="427">
        <f t="shared" si="87"/>
        <v>0</v>
      </c>
      <c r="DY183" s="427">
        <f t="shared" si="88"/>
        <v>11</v>
      </c>
      <c r="DZ183" s="427">
        <f t="shared" si="89"/>
        <v>0</v>
      </c>
      <c r="EA183" s="428">
        <f t="shared" si="90"/>
        <v>23</v>
      </c>
      <c r="EB183" s="429">
        <f t="shared" si="91"/>
        <v>82</v>
      </c>
      <c r="EC183" s="429">
        <f t="shared" si="92"/>
        <v>0</v>
      </c>
      <c r="ED183" s="429">
        <f t="shared" si="93"/>
        <v>33</v>
      </c>
      <c r="EE183" s="429">
        <f t="shared" si="94"/>
        <v>0</v>
      </c>
      <c r="EF183" s="429">
        <f t="shared" si="95"/>
        <v>11</v>
      </c>
      <c r="EG183" s="429">
        <f t="shared" si="96"/>
        <v>0</v>
      </c>
      <c r="EH183" s="441"/>
      <c r="EI183" s="479"/>
      <c r="EJ183" s="443">
        <v>185</v>
      </c>
      <c r="EK183" s="481" t="s">
        <v>393</v>
      </c>
      <c r="EL183" s="449" t="s">
        <v>231</v>
      </c>
      <c r="EM183" s="450">
        <v>390000</v>
      </c>
      <c r="EN183" s="447">
        <f t="shared" si="97"/>
        <v>15000</v>
      </c>
      <c r="EO183" s="453">
        <v>0</v>
      </c>
      <c r="EP183" s="454">
        <v>0</v>
      </c>
      <c r="EQ183" s="455">
        <v>0</v>
      </c>
      <c r="ER183" s="455">
        <v>0</v>
      </c>
      <c r="ES183" s="456">
        <f t="shared" si="98"/>
        <v>15000</v>
      </c>
      <c r="ET183" s="456">
        <f t="shared" si="99"/>
        <v>23</v>
      </c>
      <c r="EU183" s="456">
        <f t="shared" si="100"/>
        <v>82</v>
      </c>
      <c r="EV183" s="456">
        <f t="shared" si="101"/>
        <v>0</v>
      </c>
      <c r="EW183" s="456">
        <f t="shared" si="102"/>
        <v>33</v>
      </c>
      <c r="EX183" s="456">
        <f t="shared" si="103"/>
        <v>0</v>
      </c>
      <c r="EY183" s="460">
        <f t="shared" si="104"/>
        <v>11</v>
      </c>
      <c r="EZ183" s="460">
        <f t="shared" si="105"/>
        <v>0</v>
      </c>
      <c r="FA183" s="447">
        <f t="shared" si="106"/>
        <v>422032.46</v>
      </c>
      <c r="FB183" s="447">
        <v>0</v>
      </c>
      <c r="FC183" s="447">
        <f t="shared" si="107"/>
        <v>767032.46</v>
      </c>
      <c r="FD183" s="447">
        <f t="shared" si="108"/>
        <v>690329.21</v>
      </c>
      <c r="FE183" s="447">
        <f t="shared" si="109"/>
        <v>54065.841999999997</v>
      </c>
      <c r="FF183" s="447">
        <f t="shared" si="110"/>
        <v>76703.25</v>
      </c>
      <c r="FG183" s="463">
        <v>100000</v>
      </c>
      <c r="FH183" s="447">
        <f t="shared" si="111"/>
        <v>230769.09</v>
      </c>
      <c r="FI183" s="447">
        <v>0</v>
      </c>
      <c r="FJ183" s="447">
        <f t="shared" si="112"/>
        <v>536263.37</v>
      </c>
      <c r="FK183" s="464"/>
      <c r="FL183" s="447">
        <f t="shared" si="113"/>
        <v>30681.3</v>
      </c>
      <c r="FM183" s="447">
        <f t="shared" si="114"/>
        <v>3835.16</v>
      </c>
      <c r="FN183" s="447">
        <f t="shared" si="115"/>
        <v>76703.25</v>
      </c>
      <c r="FO183" s="447">
        <f t="shared" si="116"/>
        <v>111219.70999999999</v>
      </c>
      <c r="FP183" s="178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</row>
    <row r="184" spans="1:463" s="163" customFormat="1" ht="22.5" customHeight="1">
      <c r="A184" s="360">
        <v>176</v>
      </c>
      <c r="B184" s="361">
        <v>5</v>
      </c>
      <c r="C184" s="362" t="s">
        <v>394</v>
      </c>
      <c r="D184" s="363" t="s">
        <v>194</v>
      </c>
      <c r="E184" s="225" t="s">
        <v>190</v>
      </c>
      <c r="F184" s="367">
        <v>325000</v>
      </c>
      <c r="G184" s="365">
        <v>8</v>
      </c>
      <c r="H184" s="366">
        <v>1</v>
      </c>
      <c r="I184" s="373"/>
      <c r="J184" s="374"/>
      <c r="K184" s="375">
        <v>8</v>
      </c>
      <c r="L184" s="366">
        <v>1</v>
      </c>
      <c r="M184" s="373"/>
      <c r="N184" s="374"/>
      <c r="O184" s="375">
        <v>8</v>
      </c>
      <c r="P184" s="366">
        <v>1</v>
      </c>
      <c r="Q184" s="373"/>
      <c r="R184" s="374"/>
      <c r="S184" s="375">
        <v>8</v>
      </c>
      <c r="T184" s="366">
        <v>1</v>
      </c>
      <c r="U184" s="373"/>
      <c r="V184" s="374"/>
      <c r="W184" s="375">
        <v>8</v>
      </c>
      <c r="X184" s="366">
        <v>1</v>
      </c>
      <c r="Y184" s="373"/>
      <c r="Z184" s="374"/>
      <c r="AA184" s="375">
        <v>5</v>
      </c>
      <c r="AB184" s="366">
        <v>4</v>
      </c>
      <c r="AC184" s="373"/>
      <c r="AD184" s="382"/>
      <c r="AE184" s="380">
        <v>9</v>
      </c>
      <c r="AF184" s="381"/>
      <c r="AG184" s="365">
        <v>8</v>
      </c>
      <c r="AH184" s="366">
        <v>2</v>
      </c>
      <c r="AI184" s="373"/>
      <c r="AJ184" s="374"/>
      <c r="AK184" s="375">
        <v>8</v>
      </c>
      <c r="AL184" s="366">
        <v>3</v>
      </c>
      <c r="AM184" s="373"/>
      <c r="AN184" s="374"/>
      <c r="AO184" s="375">
        <v>8</v>
      </c>
      <c r="AP184" s="366">
        <v>2</v>
      </c>
      <c r="AQ184" s="373"/>
      <c r="AR184" s="374"/>
      <c r="AS184" s="375">
        <v>8</v>
      </c>
      <c r="AT184" s="366">
        <v>2</v>
      </c>
      <c r="AU184" s="373"/>
      <c r="AV184" s="374"/>
      <c r="AW184" s="375">
        <v>8</v>
      </c>
      <c r="AX184" s="366">
        <v>1</v>
      </c>
      <c r="AY184" s="373"/>
      <c r="AZ184" s="374"/>
      <c r="BA184" s="375">
        <v>5</v>
      </c>
      <c r="BB184" s="366"/>
      <c r="BC184" s="373"/>
      <c r="BD184" s="382"/>
      <c r="BE184" s="380"/>
      <c r="BF184" s="381"/>
      <c r="BG184" s="365">
        <v>8</v>
      </c>
      <c r="BH184" s="366">
        <v>1</v>
      </c>
      <c r="BI184" s="373"/>
      <c r="BJ184" s="374"/>
      <c r="BK184" s="375">
        <v>8</v>
      </c>
      <c r="BL184" s="366">
        <v>1</v>
      </c>
      <c r="BM184" s="373"/>
      <c r="BN184" s="374"/>
      <c r="BO184" s="375">
        <v>8</v>
      </c>
      <c r="BP184" s="366">
        <v>1</v>
      </c>
      <c r="BQ184" s="373"/>
      <c r="BR184" s="374"/>
      <c r="BS184" s="375">
        <v>8</v>
      </c>
      <c r="BT184" s="366">
        <v>1</v>
      </c>
      <c r="BU184" s="373"/>
      <c r="BV184" s="374"/>
      <c r="BW184" s="388">
        <v>9</v>
      </c>
      <c r="BX184" s="389"/>
      <c r="BY184" s="375">
        <v>5</v>
      </c>
      <c r="BZ184" s="366">
        <v>4</v>
      </c>
      <c r="CA184" s="373"/>
      <c r="CB184" s="382"/>
      <c r="CC184" s="380">
        <v>9</v>
      </c>
      <c r="CD184" s="381"/>
      <c r="CE184" s="398">
        <v>8</v>
      </c>
      <c r="CF184" s="366">
        <v>1</v>
      </c>
      <c r="CG184" s="373"/>
      <c r="CH184" s="399"/>
      <c r="CI184" s="365">
        <v>8</v>
      </c>
      <c r="CJ184" s="366">
        <v>1</v>
      </c>
      <c r="CK184" s="373"/>
      <c r="CL184" s="374"/>
      <c r="CM184" s="375">
        <v>8</v>
      </c>
      <c r="CN184" s="366">
        <v>1</v>
      </c>
      <c r="CO184" s="373"/>
      <c r="CP184" s="382"/>
      <c r="CQ184" s="402">
        <v>8</v>
      </c>
      <c r="CR184" s="366">
        <v>1</v>
      </c>
      <c r="CS184" s="408"/>
      <c r="CT184" s="409"/>
      <c r="CU184" s="402">
        <v>8</v>
      </c>
      <c r="CV184" s="366">
        <v>1</v>
      </c>
      <c r="CW184" s="410"/>
      <c r="CX184" s="411"/>
      <c r="CY184" s="402">
        <v>5</v>
      </c>
      <c r="CZ184" s="366">
        <v>5</v>
      </c>
      <c r="DA184" s="415"/>
      <c r="DB184" s="411"/>
      <c r="DC184" s="380">
        <v>9</v>
      </c>
      <c r="DD184" s="381"/>
      <c r="DE184" s="398">
        <v>8</v>
      </c>
      <c r="DF184" s="366">
        <v>1</v>
      </c>
      <c r="DG184" s="416"/>
      <c r="DH184" s="411"/>
      <c r="DI184" s="402">
        <v>8</v>
      </c>
      <c r="DJ184" s="366">
        <v>1</v>
      </c>
      <c r="DK184" s="416"/>
      <c r="DL184" s="411"/>
      <c r="DM184" s="424">
        <v>25</v>
      </c>
      <c r="DN184" s="424">
        <v>4</v>
      </c>
      <c r="DO184" s="424">
        <v>1</v>
      </c>
      <c r="DP184" s="425">
        <f t="shared" si="79"/>
        <v>188</v>
      </c>
      <c r="DQ184" s="427">
        <f t="shared" si="80"/>
        <v>0</v>
      </c>
      <c r="DR184" s="425">
        <f t="shared" si="81"/>
        <v>188</v>
      </c>
      <c r="DS184" s="163">
        <f t="shared" si="82"/>
        <v>25</v>
      </c>
      <c r="DT184" s="425">
        <f t="shared" si="83"/>
        <v>39</v>
      </c>
      <c r="DU184" s="427">
        <f t="shared" si="84"/>
        <v>0</v>
      </c>
      <c r="DV184" s="427">
        <f t="shared" si="85"/>
        <v>39</v>
      </c>
      <c r="DW184" s="427">
        <f t="shared" si="86"/>
        <v>27</v>
      </c>
      <c r="DX184" s="427">
        <f t="shared" si="87"/>
        <v>0</v>
      </c>
      <c r="DY184" s="427">
        <f t="shared" si="88"/>
        <v>9</v>
      </c>
      <c r="DZ184" s="427">
        <f t="shared" si="89"/>
        <v>0</v>
      </c>
      <c r="EA184" s="428">
        <f t="shared" si="90"/>
        <v>26</v>
      </c>
      <c r="EB184" s="429">
        <f t="shared" si="91"/>
        <v>39</v>
      </c>
      <c r="EC184" s="429">
        <f t="shared" si="92"/>
        <v>0</v>
      </c>
      <c r="ED184" s="429">
        <f t="shared" si="93"/>
        <v>27</v>
      </c>
      <c r="EE184" s="429">
        <f t="shared" si="94"/>
        <v>0</v>
      </c>
      <c r="EF184" s="429">
        <f t="shared" si="95"/>
        <v>9</v>
      </c>
      <c r="EG184" s="429">
        <f t="shared" si="96"/>
        <v>0</v>
      </c>
      <c r="EH184" s="441"/>
      <c r="EI184" s="479"/>
      <c r="EJ184" s="443">
        <v>187</v>
      </c>
      <c r="EK184" s="451" t="s">
        <v>394</v>
      </c>
      <c r="EL184" s="449" t="s">
        <v>194</v>
      </c>
      <c r="EM184" s="450">
        <v>325000</v>
      </c>
      <c r="EN184" s="447">
        <f t="shared" si="97"/>
        <v>12500</v>
      </c>
      <c r="EO184" s="453">
        <v>0</v>
      </c>
      <c r="EP184" s="454">
        <v>0</v>
      </c>
      <c r="EQ184" s="455">
        <v>0</v>
      </c>
      <c r="ER184" s="455">
        <v>0</v>
      </c>
      <c r="ES184" s="456">
        <f t="shared" si="98"/>
        <v>12500</v>
      </c>
      <c r="ET184" s="456">
        <f t="shared" si="99"/>
        <v>26</v>
      </c>
      <c r="EU184" s="456">
        <f t="shared" si="100"/>
        <v>39</v>
      </c>
      <c r="EV184" s="456">
        <f t="shared" si="101"/>
        <v>0</v>
      </c>
      <c r="EW184" s="456">
        <f t="shared" si="102"/>
        <v>27</v>
      </c>
      <c r="EX184" s="456">
        <f t="shared" si="103"/>
        <v>0</v>
      </c>
      <c r="EY184" s="460">
        <f t="shared" si="104"/>
        <v>9</v>
      </c>
      <c r="EZ184" s="460">
        <f t="shared" si="105"/>
        <v>0</v>
      </c>
      <c r="FA184" s="447">
        <f t="shared" si="106"/>
        <v>217516.73</v>
      </c>
      <c r="FB184" s="447">
        <v>0</v>
      </c>
      <c r="FC184" s="447">
        <f t="shared" si="107"/>
        <v>542516.73</v>
      </c>
      <c r="FD184" s="447">
        <f t="shared" si="108"/>
        <v>488265.06</v>
      </c>
      <c r="FE184" s="447">
        <f t="shared" si="109"/>
        <v>17461.2048</v>
      </c>
      <c r="FF184" s="447">
        <f t="shared" si="110"/>
        <v>54251.67</v>
      </c>
      <c r="FG184" s="463">
        <v>100000</v>
      </c>
      <c r="FH184" s="447">
        <f t="shared" si="111"/>
        <v>171712.87</v>
      </c>
      <c r="FI184" s="447">
        <v>0</v>
      </c>
      <c r="FJ184" s="447">
        <f t="shared" si="112"/>
        <v>370803.86</v>
      </c>
      <c r="FK184" s="464"/>
      <c r="FL184" s="447">
        <f t="shared" si="113"/>
        <v>21700.67</v>
      </c>
      <c r="FM184" s="447">
        <f t="shared" si="114"/>
        <v>2712.58</v>
      </c>
      <c r="FN184" s="447">
        <f t="shared" si="115"/>
        <v>54251.67</v>
      </c>
      <c r="FO184" s="447">
        <f t="shared" si="116"/>
        <v>78664.92</v>
      </c>
      <c r="FP184" s="178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</row>
    <row r="185" spans="1:463" s="163" customFormat="1" ht="22.5" customHeight="1">
      <c r="A185" s="360">
        <v>177</v>
      </c>
      <c r="B185" s="361">
        <v>5</v>
      </c>
      <c r="C185" s="362" t="s">
        <v>395</v>
      </c>
      <c r="D185" s="363" t="s">
        <v>204</v>
      </c>
      <c r="E185" s="225" t="s">
        <v>190</v>
      </c>
      <c r="F185" s="367">
        <v>390000</v>
      </c>
      <c r="G185" s="365">
        <v>8</v>
      </c>
      <c r="H185" s="366">
        <v>1</v>
      </c>
      <c r="I185" s="373"/>
      <c r="J185" s="374"/>
      <c r="K185" s="375">
        <v>8</v>
      </c>
      <c r="L185" s="366">
        <v>1</v>
      </c>
      <c r="M185" s="373"/>
      <c r="N185" s="374"/>
      <c r="O185" s="375"/>
      <c r="P185" s="366"/>
      <c r="Q185" s="373"/>
      <c r="R185" s="374"/>
      <c r="S185" s="375">
        <v>8</v>
      </c>
      <c r="T185" s="366">
        <v>2</v>
      </c>
      <c r="U185" s="373"/>
      <c r="V185" s="374"/>
      <c r="W185" s="375">
        <v>8</v>
      </c>
      <c r="X185" s="366">
        <v>1</v>
      </c>
      <c r="Y185" s="373"/>
      <c r="Z185" s="374"/>
      <c r="AA185" s="375">
        <v>5</v>
      </c>
      <c r="AB185" s="366">
        <v>4</v>
      </c>
      <c r="AC185" s="373"/>
      <c r="AD185" s="382"/>
      <c r="AE185" s="380">
        <v>9</v>
      </c>
      <c r="AF185" s="381"/>
      <c r="AG185" s="365">
        <v>8</v>
      </c>
      <c r="AH185" s="366">
        <v>1</v>
      </c>
      <c r="AI185" s="373"/>
      <c r="AJ185" s="374"/>
      <c r="AK185" s="375">
        <v>5</v>
      </c>
      <c r="AL185" s="366"/>
      <c r="AM185" s="373"/>
      <c r="AN185" s="374"/>
      <c r="AO185" s="375">
        <v>8</v>
      </c>
      <c r="AP185" s="366">
        <v>1</v>
      </c>
      <c r="AQ185" s="373"/>
      <c r="AR185" s="374"/>
      <c r="AS185" s="375">
        <v>8</v>
      </c>
      <c r="AT185" s="366">
        <v>1</v>
      </c>
      <c r="AU185" s="373"/>
      <c r="AV185" s="374"/>
      <c r="AW185" s="375">
        <v>8</v>
      </c>
      <c r="AX185" s="366">
        <v>1</v>
      </c>
      <c r="AY185" s="373"/>
      <c r="AZ185" s="374"/>
      <c r="BA185" s="375"/>
      <c r="BB185" s="366"/>
      <c r="BC185" s="373"/>
      <c r="BD185" s="382"/>
      <c r="BE185" s="380"/>
      <c r="BF185" s="381"/>
      <c r="BG185" s="365">
        <v>8</v>
      </c>
      <c r="BH185" s="366">
        <v>1</v>
      </c>
      <c r="BI185" s="373"/>
      <c r="BJ185" s="374"/>
      <c r="BK185" s="375">
        <v>8</v>
      </c>
      <c r="BL185" s="366">
        <v>1</v>
      </c>
      <c r="BM185" s="373"/>
      <c r="BN185" s="374"/>
      <c r="BO185" s="375">
        <v>8</v>
      </c>
      <c r="BP185" s="366">
        <v>2</v>
      </c>
      <c r="BQ185" s="373"/>
      <c r="BR185" s="374"/>
      <c r="BS185" s="375">
        <v>8</v>
      </c>
      <c r="BT185" s="366">
        <v>5</v>
      </c>
      <c r="BU185" s="373"/>
      <c r="BV185" s="374"/>
      <c r="BW185" s="388">
        <v>9</v>
      </c>
      <c r="BX185" s="389"/>
      <c r="BY185" s="375">
        <v>5</v>
      </c>
      <c r="BZ185" s="366"/>
      <c r="CA185" s="373"/>
      <c r="CB185" s="382"/>
      <c r="CC185" s="380"/>
      <c r="CD185" s="381"/>
      <c r="CE185" s="398"/>
      <c r="CF185" s="366"/>
      <c r="CG185" s="373"/>
      <c r="CH185" s="399"/>
      <c r="CI185" s="365">
        <v>8</v>
      </c>
      <c r="CJ185" s="366">
        <v>1</v>
      </c>
      <c r="CK185" s="373"/>
      <c r="CL185" s="374"/>
      <c r="CM185" s="375">
        <v>8</v>
      </c>
      <c r="CN185" s="366">
        <v>1</v>
      </c>
      <c r="CO185" s="373"/>
      <c r="CP185" s="382"/>
      <c r="CQ185" s="402">
        <v>8</v>
      </c>
      <c r="CR185" s="366">
        <v>1</v>
      </c>
      <c r="CS185" s="408"/>
      <c r="CT185" s="409"/>
      <c r="CU185" s="402">
        <v>8</v>
      </c>
      <c r="CV185" s="366">
        <v>1</v>
      </c>
      <c r="CW185" s="410"/>
      <c r="CX185" s="411"/>
      <c r="CY185" s="402">
        <v>5</v>
      </c>
      <c r="CZ185" s="366">
        <v>4</v>
      </c>
      <c r="DA185" s="415"/>
      <c r="DB185" s="411"/>
      <c r="DC185" s="380">
        <v>9</v>
      </c>
      <c r="DD185" s="381"/>
      <c r="DE185" s="398">
        <v>8</v>
      </c>
      <c r="DF185" s="366">
        <v>1</v>
      </c>
      <c r="DG185" s="416"/>
      <c r="DH185" s="411"/>
      <c r="DI185" s="402">
        <v>8</v>
      </c>
      <c r="DJ185" s="366">
        <v>1</v>
      </c>
      <c r="DK185" s="416"/>
      <c r="DL185" s="411"/>
      <c r="DM185" s="424">
        <v>25</v>
      </c>
      <c r="DN185" s="424">
        <v>4</v>
      </c>
      <c r="DO185" s="424">
        <v>1</v>
      </c>
      <c r="DP185" s="425">
        <f t="shared" si="79"/>
        <v>164</v>
      </c>
      <c r="DQ185" s="427">
        <f t="shared" si="80"/>
        <v>0</v>
      </c>
      <c r="DR185" s="425">
        <f t="shared" si="81"/>
        <v>164</v>
      </c>
      <c r="DS185" s="163">
        <f t="shared" si="82"/>
        <v>22</v>
      </c>
      <c r="DT185" s="425">
        <f t="shared" si="83"/>
        <v>32</v>
      </c>
      <c r="DU185" s="427">
        <f t="shared" si="84"/>
        <v>0</v>
      </c>
      <c r="DV185" s="427">
        <f t="shared" si="85"/>
        <v>32</v>
      </c>
      <c r="DW185" s="427">
        <f t="shared" si="86"/>
        <v>18</v>
      </c>
      <c r="DX185" s="427">
        <f t="shared" si="87"/>
        <v>0</v>
      </c>
      <c r="DY185" s="427">
        <f t="shared" si="88"/>
        <v>9</v>
      </c>
      <c r="DZ185" s="427">
        <f t="shared" si="89"/>
        <v>0</v>
      </c>
      <c r="EA185" s="428">
        <f t="shared" si="90"/>
        <v>23</v>
      </c>
      <c r="EB185" s="429">
        <f t="shared" si="91"/>
        <v>32</v>
      </c>
      <c r="EC185" s="429">
        <f t="shared" si="92"/>
        <v>0</v>
      </c>
      <c r="ED185" s="429">
        <f t="shared" si="93"/>
        <v>18</v>
      </c>
      <c r="EE185" s="429">
        <f t="shared" si="94"/>
        <v>0</v>
      </c>
      <c r="EF185" s="429">
        <f t="shared" si="95"/>
        <v>9</v>
      </c>
      <c r="EG185" s="429">
        <f t="shared" si="96"/>
        <v>0</v>
      </c>
      <c r="EH185" s="441"/>
      <c r="EI185" s="479"/>
      <c r="EJ185" s="443">
        <v>188</v>
      </c>
      <c r="EK185" s="451" t="s">
        <v>395</v>
      </c>
      <c r="EL185" s="449" t="s">
        <v>204</v>
      </c>
      <c r="EM185" s="450">
        <v>390000</v>
      </c>
      <c r="EN185" s="447">
        <f t="shared" si="97"/>
        <v>15000</v>
      </c>
      <c r="EO185" s="453">
        <v>0</v>
      </c>
      <c r="EP185" s="454">
        <v>0</v>
      </c>
      <c r="EQ185" s="455">
        <v>0</v>
      </c>
      <c r="ER185" s="455">
        <v>0</v>
      </c>
      <c r="ES185" s="456">
        <f t="shared" si="98"/>
        <v>15000</v>
      </c>
      <c r="ET185" s="456">
        <f t="shared" si="99"/>
        <v>23</v>
      </c>
      <c r="EU185" s="456">
        <f t="shared" si="100"/>
        <v>32</v>
      </c>
      <c r="EV185" s="456">
        <f t="shared" si="101"/>
        <v>0</v>
      </c>
      <c r="EW185" s="456">
        <f t="shared" si="102"/>
        <v>18</v>
      </c>
      <c r="EX185" s="456">
        <f t="shared" si="103"/>
        <v>0</v>
      </c>
      <c r="EY185" s="460">
        <f t="shared" si="104"/>
        <v>9</v>
      </c>
      <c r="EZ185" s="460">
        <f t="shared" si="105"/>
        <v>0</v>
      </c>
      <c r="FA185" s="447">
        <f t="shared" si="106"/>
        <v>204015.69</v>
      </c>
      <c r="FB185" s="447">
        <v>0</v>
      </c>
      <c r="FC185" s="447">
        <f t="shared" si="107"/>
        <v>549015.68999999994</v>
      </c>
      <c r="FD185" s="447">
        <f t="shared" si="108"/>
        <v>494114.11999999994</v>
      </c>
      <c r="FE185" s="447">
        <f t="shared" si="109"/>
        <v>17929.129599999997</v>
      </c>
      <c r="FF185" s="447">
        <f t="shared" si="110"/>
        <v>54901.57</v>
      </c>
      <c r="FG185" s="463">
        <v>100000</v>
      </c>
      <c r="FH185" s="447">
        <f t="shared" si="111"/>
        <v>172830.7</v>
      </c>
      <c r="FI185" s="447">
        <v>0</v>
      </c>
      <c r="FJ185" s="447">
        <f t="shared" si="112"/>
        <v>376184.99</v>
      </c>
      <c r="FK185" s="464"/>
      <c r="FL185" s="447">
        <f t="shared" si="113"/>
        <v>21960.63</v>
      </c>
      <c r="FM185" s="447">
        <f t="shared" si="114"/>
        <v>2745.08</v>
      </c>
      <c r="FN185" s="447">
        <f t="shared" si="115"/>
        <v>54901.57</v>
      </c>
      <c r="FO185" s="447">
        <f t="shared" si="116"/>
        <v>79607.28</v>
      </c>
      <c r="FP185" s="178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</row>
    <row r="186" spans="1:463" s="163" customFormat="1" ht="22.5" customHeight="1">
      <c r="A186" s="360">
        <v>178</v>
      </c>
      <c r="B186" s="361">
        <v>5</v>
      </c>
      <c r="C186" s="362" t="s">
        <v>396</v>
      </c>
      <c r="D186" s="363" t="s">
        <v>204</v>
      </c>
      <c r="E186" s="225" t="s">
        <v>190</v>
      </c>
      <c r="F186" s="367">
        <v>390000</v>
      </c>
      <c r="G186" s="365">
        <v>8</v>
      </c>
      <c r="H186" s="366">
        <v>1</v>
      </c>
      <c r="I186" s="373"/>
      <c r="J186" s="374"/>
      <c r="K186" s="375">
        <v>8</v>
      </c>
      <c r="L186" s="366">
        <v>1</v>
      </c>
      <c r="M186" s="373"/>
      <c r="N186" s="374"/>
      <c r="O186" s="375">
        <v>8</v>
      </c>
      <c r="P186" s="366">
        <v>1</v>
      </c>
      <c r="Q186" s="373"/>
      <c r="R186" s="374"/>
      <c r="S186" s="375">
        <v>8</v>
      </c>
      <c r="T186" s="366">
        <v>1</v>
      </c>
      <c r="U186" s="373"/>
      <c r="V186" s="374"/>
      <c r="W186" s="375">
        <v>8</v>
      </c>
      <c r="X186" s="366">
        <v>1</v>
      </c>
      <c r="Y186" s="373"/>
      <c r="Z186" s="374"/>
      <c r="AA186" s="375">
        <v>5</v>
      </c>
      <c r="AB186" s="366">
        <v>4</v>
      </c>
      <c r="AC186" s="373"/>
      <c r="AD186" s="382"/>
      <c r="AE186" s="380">
        <v>9</v>
      </c>
      <c r="AF186" s="381"/>
      <c r="AG186" s="365">
        <v>8</v>
      </c>
      <c r="AH186" s="366">
        <v>1</v>
      </c>
      <c r="AI186" s="373"/>
      <c r="AJ186" s="374"/>
      <c r="AK186" s="375">
        <v>8</v>
      </c>
      <c r="AL186" s="366">
        <v>1</v>
      </c>
      <c r="AM186" s="373"/>
      <c r="AN186" s="374"/>
      <c r="AO186" s="375">
        <v>8</v>
      </c>
      <c r="AP186" s="366">
        <v>1</v>
      </c>
      <c r="AQ186" s="373"/>
      <c r="AR186" s="374"/>
      <c r="AS186" s="375">
        <v>8</v>
      </c>
      <c r="AT186" s="366">
        <v>1</v>
      </c>
      <c r="AU186" s="373"/>
      <c r="AV186" s="374"/>
      <c r="AW186" s="375">
        <v>6</v>
      </c>
      <c r="AX186" s="366"/>
      <c r="AY186" s="373"/>
      <c r="AZ186" s="374"/>
      <c r="BA186" s="375">
        <v>5</v>
      </c>
      <c r="BB186" s="366">
        <v>4</v>
      </c>
      <c r="BC186" s="373"/>
      <c r="BD186" s="382"/>
      <c r="BE186" s="380">
        <v>8</v>
      </c>
      <c r="BF186" s="381"/>
      <c r="BG186" s="365"/>
      <c r="BH186" s="366"/>
      <c r="BI186" s="373"/>
      <c r="BJ186" s="374"/>
      <c r="BK186" s="375">
        <v>8</v>
      </c>
      <c r="BL186" s="366">
        <v>1</v>
      </c>
      <c r="BM186" s="373"/>
      <c r="BN186" s="374"/>
      <c r="BO186" s="375">
        <v>5</v>
      </c>
      <c r="BP186" s="366"/>
      <c r="BQ186" s="373"/>
      <c r="BR186" s="374"/>
      <c r="BS186" s="375"/>
      <c r="BT186" s="366"/>
      <c r="BU186" s="373"/>
      <c r="BV186" s="374"/>
      <c r="BW186" s="388">
        <v>9</v>
      </c>
      <c r="BX186" s="389"/>
      <c r="BY186" s="375">
        <v>5</v>
      </c>
      <c r="BZ186" s="366">
        <v>4</v>
      </c>
      <c r="CA186" s="373"/>
      <c r="CB186" s="382"/>
      <c r="CC186" s="380">
        <v>9</v>
      </c>
      <c r="CD186" s="381"/>
      <c r="CE186" s="398">
        <v>8</v>
      </c>
      <c r="CF186" s="366">
        <v>1</v>
      </c>
      <c r="CG186" s="373"/>
      <c r="CH186" s="399"/>
      <c r="CI186" s="365">
        <v>8</v>
      </c>
      <c r="CJ186" s="366">
        <v>1</v>
      </c>
      <c r="CK186" s="373"/>
      <c r="CL186" s="374"/>
      <c r="CM186" s="375">
        <v>8</v>
      </c>
      <c r="CN186" s="366">
        <v>1</v>
      </c>
      <c r="CO186" s="373"/>
      <c r="CP186" s="382"/>
      <c r="CQ186" s="402">
        <v>8</v>
      </c>
      <c r="CR186" s="366">
        <v>1</v>
      </c>
      <c r="CS186" s="408"/>
      <c r="CT186" s="409"/>
      <c r="CU186" s="402">
        <v>8</v>
      </c>
      <c r="CV186" s="366">
        <v>1</v>
      </c>
      <c r="CW186" s="410"/>
      <c r="CX186" s="411"/>
      <c r="CY186" s="402">
        <v>5</v>
      </c>
      <c r="CZ186" s="366">
        <v>4</v>
      </c>
      <c r="DA186" s="415"/>
      <c r="DB186" s="411"/>
      <c r="DC186" s="380">
        <v>8</v>
      </c>
      <c r="DD186" s="381"/>
      <c r="DE186" s="398">
        <v>8</v>
      </c>
      <c r="DF186" s="366">
        <v>1</v>
      </c>
      <c r="DG186" s="416"/>
      <c r="DH186" s="411"/>
      <c r="DI186" s="402">
        <v>8</v>
      </c>
      <c r="DJ186" s="366">
        <v>1</v>
      </c>
      <c r="DK186" s="416"/>
      <c r="DL186" s="411"/>
      <c r="DM186" s="424">
        <v>25</v>
      </c>
      <c r="DN186" s="424">
        <v>4</v>
      </c>
      <c r="DO186" s="424">
        <v>1</v>
      </c>
      <c r="DP186" s="425">
        <f t="shared" si="79"/>
        <v>167</v>
      </c>
      <c r="DQ186" s="427">
        <f t="shared" si="80"/>
        <v>0</v>
      </c>
      <c r="DR186" s="425">
        <f t="shared" si="81"/>
        <v>167</v>
      </c>
      <c r="DS186" s="163">
        <f t="shared" si="82"/>
        <v>22</v>
      </c>
      <c r="DT186" s="425">
        <f t="shared" si="83"/>
        <v>33</v>
      </c>
      <c r="DU186" s="427">
        <f t="shared" si="84"/>
        <v>0</v>
      </c>
      <c r="DV186" s="427">
        <f t="shared" si="85"/>
        <v>33</v>
      </c>
      <c r="DW186" s="427">
        <f t="shared" si="86"/>
        <v>34</v>
      </c>
      <c r="DX186" s="427">
        <f t="shared" si="87"/>
        <v>0</v>
      </c>
      <c r="DY186" s="427">
        <f t="shared" si="88"/>
        <v>9</v>
      </c>
      <c r="DZ186" s="427">
        <f t="shared" si="89"/>
        <v>0</v>
      </c>
      <c r="EA186" s="428">
        <f t="shared" si="90"/>
        <v>23</v>
      </c>
      <c r="EB186" s="429">
        <f t="shared" si="91"/>
        <v>33</v>
      </c>
      <c r="EC186" s="429">
        <f t="shared" si="92"/>
        <v>0</v>
      </c>
      <c r="ED186" s="429">
        <f t="shared" si="93"/>
        <v>34</v>
      </c>
      <c r="EE186" s="429">
        <f t="shared" si="94"/>
        <v>0</v>
      </c>
      <c r="EF186" s="429">
        <f t="shared" si="95"/>
        <v>9</v>
      </c>
      <c r="EG186" s="429">
        <f t="shared" si="96"/>
        <v>0</v>
      </c>
      <c r="EH186" s="441"/>
      <c r="EI186" s="479"/>
      <c r="EJ186" s="443">
        <v>189</v>
      </c>
      <c r="EK186" s="481" t="s">
        <v>396</v>
      </c>
      <c r="EL186" s="449" t="s">
        <v>204</v>
      </c>
      <c r="EM186" s="450">
        <v>390000</v>
      </c>
      <c r="EN186" s="447">
        <f t="shared" si="97"/>
        <v>15000</v>
      </c>
      <c r="EO186" s="453">
        <v>0</v>
      </c>
      <c r="EP186" s="454">
        <v>0</v>
      </c>
      <c r="EQ186" s="455">
        <v>0</v>
      </c>
      <c r="ER186" s="455">
        <v>0</v>
      </c>
      <c r="ES186" s="456">
        <f t="shared" si="98"/>
        <v>15000</v>
      </c>
      <c r="ET186" s="456">
        <f t="shared" si="99"/>
        <v>23</v>
      </c>
      <c r="EU186" s="456">
        <f t="shared" si="100"/>
        <v>33</v>
      </c>
      <c r="EV186" s="456">
        <f t="shared" si="101"/>
        <v>0</v>
      </c>
      <c r="EW186" s="456">
        <f t="shared" si="102"/>
        <v>34</v>
      </c>
      <c r="EX186" s="456">
        <f t="shared" si="103"/>
        <v>0</v>
      </c>
      <c r="EY186" s="460">
        <f t="shared" si="104"/>
        <v>9</v>
      </c>
      <c r="EZ186" s="460">
        <f t="shared" si="105"/>
        <v>0</v>
      </c>
      <c r="FA186" s="447">
        <f t="shared" si="106"/>
        <v>271020.84999999998</v>
      </c>
      <c r="FB186" s="447">
        <v>0</v>
      </c>
      <c r="FC186" s="447">
        <f t="shared" si="107"/>
        <v>616020.85</v>
      </c>
      <c r="FD186" s="447">
        <f t="shared" si="108"/>
        <v>554418.76</v>
      </c>
      <c r="FE186" s="447">
        <f t="shared" si="109"/>
        <v>26883.752</v>
      </c>
      <c r="FF186" s="447">
        <f t="shared" si="110"/>
        <v>61602.09</v>
      </c>
      <c r="FG186" s="463">
        <v>100000</v>
      </c>
      <c r="FH186" s="447">
        <f t="shared" si="111"/>
        <v>188485.84</v>
      </c>
      <c r="FI186" s="447">
        <v>0</v>
      </c>
      <c r="FJ186" s="447">
        <f t="shared" si="112"/>
        <v>427535.01</v>
      </c>
      <c r="FK186" s="464"/>
      <c r="FL186" s="447">
        <f t="shared" si="113"/>
        <v>24640.83</v>
      </c>
      <c r="FM186" s="447">
        <f t="shared" si="114"/>
        <v>3080.1</v>
      </c>
      <c r="FN186" s="447">
        <f t="shared" si="115"/>
        <v>61602.09</v>
      </c>
      <c r="FO186" s="447">
        <f t="shared" si="116"/>
        <v>89323.01999999999</v>
      </c>
      <c r="FP186" s="178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</row>
    <row r="187" spans="1:463" s="163" customFormat="1" ht="22.5" customHeight="1">
      <c r="A187" s="360">
        <v>179</v>
      </c>
      <c r="B187" s="361">
        <v>5</v>
      </c>
      <c r="C187" s="362" t="s">
        <v>397</v>
      </c>
      <c r="D187" s="363" t="s">
        <v>204</v>
      </c>
      <c r="E187" s="225" t="s">
        <v>190</v>
      </c>
      <c r="F187" s="367">
        <v>390000</v>
      </c>
      <c r="G187" s="365">
        <v>8</v>
      </c>
      <c r="H187" s="366">
        <v>1</v>
      </c>
      <c r="I187" s="373"/>
      <c r="J187" s="374"/>
      <c r="K187" s="375">
        <v>8</v>
      </c>
      <c r="L187" s="366">
        <v>1</v>
      </c>
      <c r="M187" s="373"/>
      <c r="N187" s="374"/>
      <c r="O187" s="375">
        <v>8</v>
      </c>
      <c r="P187" s="366">
        <v>1</v>
      </c>
      <c r="Q187" s="373"/>
      <c r="R187" s="374"/>
      <c r="S187" s="375">
        <v>8</v>
      </c>
      <c r="T187" s="366">
        <v>1</v>
      </c>
      <c r="U187" s="373"/>
      <c r="V187" s="374"/>
      <c r="W187" s="375">
        <v>8</v>
      </c>
      <c r="X187" s="366">
        <v>1</v>
      </c>
      <c r="Y187" s="373"/>
      <c r="Z187" s="374"/>
      <c r="AA187" s="375"/>
      <c r="AB187" s="366"/>
      <c r="AC187" s="373"/>
      <c r="AD187" s="382"/>
      <c r="AE187" s="380">
        <v>9</v>
      </c>
      <c r="AF187" s="381"/>
      <c r="AG187" s="365">
        <v>3</v>
      </c>
      <c r="AH187" s="366"/>
      <c r="AI187" s="373"/>
      <c r="AJ187" s="374"/>
      <c r="AK187" s="375">
        <v>8</v>
      </c>
      <c r="AL187" s="366">
        <v>2</v>
      </c>
      <c r="AM187" s="373"/>
      <c r="AN187" s="374"/>
      <c r="AO187" s="375">
        <v>8</v>
      </c>
      <c r="AP187" s="366">
        <v>2</v>
      </c>
      <c r="AQ187" s="373"/>
      <c r="AR187" s="374"/>
      <c r="AS187" s="375">
        <v>8</v>
      </c>
      <c r="AT187" s="366">
        <v>1</v>
      </c>
      <c r="AU187" s="373"/>
      <c r="AV187" s="374"/>
      <c r="AW187" s="375">
        <v>8</v>
      </c>
      <c r="AX187" s="366">
        <v>1</v>
      </c>
      <c r="AY187" s="373"/>
      <c r="AZ187" s="374"/>
      <c r="BA187" s="375"/>
      <c r="BB187" s="366"/>
      <c r="BC187" s="373"/>
      <c r="BD187" s="382"/>
      <c r="BE187" s="380"/>
      <c r="BF187" s="381"/>
      <c r="BG187" s="365"/>
      <c r="BH187" s="366"/>
      <c r="BI187" s="373"/>
      <c r="BJ187" s="374"/>
      <c r="BK187" s="375">
        <v>8</v>
      </c>
      <c r="BL187" s="366">
        <v>1</v>
      </c>
      <c r="BM187" s="373"/>
      <c r="BN187" s="374"/>
      <c r="BO187" s="375">
        <v>8</v>
      </c>
      <c r="BP187" s="366">
        <v>1</v>
      </c>
      <c r="BQ187" s="373"/>
      <c r="BR187" s="374"/>
      <c r="BS187" s="375">
        <v>3</v>
      </c>
      <c r="BT187" s="366"/>
      <c r="BU187" s="373"/>
      <c r="BV187" s="374"/>
      <c r="BW187" s="388">
        <v>9</v>
      </c>
      <c r="BX187" s="389"/>
      <c r="BY187" s="375"/>
      <c r="BZ187" s="366"/>
      <c r="CA187" s="373"/>
      <c r="CB187" s="382"/>
      <c r="CC187" s="380">
        <v>9</v>
      </c>
      <c r="CD187" s="381"/>
      <c r="CE187" s="398">
        <v>8</v>
      </c>
      <c r="CF187" s="366">
        <v>1</v>
      </c>
      <c r="CG187" s="373"/>
      <c r="CH187" s="399"/>
      <c r="CI187" s="365">
        <v>8</v>
      </c>
      <c r="CJ187" s="366">
        <v>1</v>
      </c>
      <c r="CK187" s="373"/>
      <c r="CL187" s="374"/>
      <c r="CM187" s="375">
        <v>8</v>
      </c>
      <c r="CN187" s="366">
        <v>1</v>
      </c>
      <c r="CO187" s="373"/>
      <c r="CP187" s="382"/>
      <c r="CQ187" s="402">
        <v>8</v>
      </c>
      <c r="CR187" s="366">
        <v>1</v>
      </c>
      <c r="CS187" s="408"/>
      <c r="CT187" s="409"/>
      <c r="CU187" s="402">
        <v>8</v>
      </c>
      <c r="CV187" s="366">
        <v>1</v>
      </c>
      <c r="CW187" s="410"/>
      <c r="CX187" s="411"/>
      <c r="CY187" s="402"/>
      <c r="CZ187" s="366"/>
      <c r="DA187" s="415"/>
      <c r="DB187" s="411"/>
      <c r="DC187" s="380">
        <v>9</v>
      </c>
      <c r="DD187" s="381"/>
      <c r="DE187" s="398">
        <v>8</v>
      </c>
      <c r="DF187" s="366">
        <v>1</v>
      </c>
      <c r="DG187" s="416"/>
      <c r="DH187" s="411"/>
      <c r="DI187" s="402">
        <v>8</v>
      </c>
      <c r="DJ187" s="366">
        <v>1</v>
      </c>
      <c r="DK187" s="416"/>
      <c r="DL187" s="411"/>
      <c r="DM187" s="424">
        <v>25</v>
      </c>
      <c r="DN187" s="424">
        <v>4</v>
      </c>
      <c r="DO187" s="424">
        <v>1</v>
      </c>
      <c r="DP187" s="425">
        <f t="shared" si="79"/>
        <v>150</v>
      </c>
      <c r="DQ187" s="427">
        <f t="shared" si="80"/>
        <v>0</v>
      </c>
      <c r="DR187" s="425">
        <f t="shared" si="81"/>
        <v>150</v>
      </c>
      <c r="DS187" s="163">
        <f t="shared" si="82"/>
        <v>20</v>
      </c>
      <c r="DT187" s="425">
        <f t="shared" si="83"/>
        <v>20</v>
      </c>
      <c r="DU187" s="427">
        <f t="shared" si="84"/>
        <v>0</v>
      </c>
      <c r="DV187" s="427">
        <f t="shared" si="85"/>
        <v>20</v>
      </c>
      <c r="DW187" s="427">
        <f t="shared" si="86"/>
        <v>27</v>
      </c>
      <c r="DX187" s="427">
        <f t="shared" si="87"/>
        <v>0</v>
      </c>
      <c r="DY187" s="427">
        <f t="shared" si="88"/>
        <v>9</v>
      </c>
      <c r="DZ187" s="427">
        <f t="shared" si="89"/>
        <v>0</v>
      </c>
      <c r="EA187" s="428">
        <f t="shared" si="90"/>
        <v>21</v>
      </c>
      <c r="EB187" s="429">
        <f t="shared" si="91"/>
        <v>20</v>
      </c>
      <c r="EC187" s="429">
        <f t="shared" si="92"/>
        <v>0</v>
      </c>
      <c r="ED187" s="429">
        <f t="shared" si="93"/>
        <v>27</v>
      </c>
      <c r="EE187" s="429">
        <f t="shared" si="94"/>
        <v>0</v>
      </c>
      <c r="EF187" s="429">
        <f t="shared" si="95"/>
        <v>9</v>
      </c>
      <c r="EG187" s="429">
        <f t="shared" si="96"/>
        <v>0</v>
      </c>
      <c r="EH187" s="441"/>
      <c r="EI187" s="479"/>
      <c r="EJ187" s="443">
        <v>190</v>
      </c>
      <c r="EK187" s="481" t="s">
        <v>397</v>
      </c>
      <c r="EL187" s="449" t="s">
        <v>204</v>
      </c>
      <c r="EM187" s="450">
        <v>390000</v>
      </c>
      <c r="EN187" s="447">
        <f t="shared" si="97"/>
        <v>15000</v>
      </c>
      <c r="EO187" s="453">
        <v>0</v>
      </c>
      <c r="EP187" s="454">
        <v>0</v>
      </c>
      <c r="EQ187" s="455">
        <v>0</v>
      </c>
      <c r="ER187" s="455">
        <v>0</v>
      </c>
      <c r="ES187" s="456">
        <f t="shared" si="98"/>
        <v>15000</v>
      </c>
      <c r="ET187" s="456">
        <f t="shared" si="99"/>
        <v>21</v>
      </c>
      <c r="EU187" s="456">
        <f t="shared" si="100"/>
        <v>20</v>
      </c>
      <c r="EV187" s="456">
        <f t="shared" si="101"/>
        <v>0</v>
      </c>
      <c r="EW187" s="456">
        <f t="shared" si="102"/>
        <v>27</v>
      </c>
      <c r="EX187" s="456">
        <f t="shared" si="103"/>
        <v>0</v>
      </c>
      <c r="EY187" s="460">
        <f t="shared" si="104"/>
        <v>9</v>
      </c>
      <c r="EZ187" s="460">
        <f t="shared" si="105"/>
        <v>0</v>
      </c>
      <c r="FA187" s="447">
        <f t="shared" si="106"/>
        <v>204015.69</v>
      </c>
      <c r="FB187" s="447">
        <v>0</v>
      </c>
      <c r="FC187" s="447">
        <f t="shared" si="107"/>
        <v>519015.69</v>
      </c>
      <c r="FD187" s="447">
        <f t="shared" si="108"/>
        <v>467114.12</v>
      </c>
      <c r="FE187" s="447">
        <f t="shared" si="109"/>
        <v>15769.1296</v>
      </c>
      <c r="FF187" s="447">
        <f t="shared" si="110"/>
        <v>51901.57</v>
      </c>
      <c r="FG187" s="463">
        <v>100000</v>
      </c>
      <c r="FH187" s="447">
        <f t="shared" si="111"/>
        <v>167670.70000000001</v>
      </c>
      <c r="FI187" s="447">
        <v>0</v>
      </c>
      <c r="FJ187" s="447">
        <f t="shared" si="112"/>
        <v>351344.99</v>
      </c>
      <c r="FK187" s="464"/>
      <c r="FL187" s="447">
        <f t="shared" si="113"/>
        <v>20760.63</v>
      </c>
      <c r="FM187" s="447">
        <f t="shared" si="114"/>
        <v>2595.08</v>
      </c>
      <c r="FN187" s="447">
        <f t="shared" si="115"/>
        <v>51901.57</v>
      </c>
      <c r="FO187" s="447">
        <f t="shared" si="116"/>
        <v>75257.279999999999</v>
      </c>
      <c r="FP187" s="178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</row>
    <row r="188" spans="1:463" s="163" customFormat="1" ht="22.5" customHeight="1">
      <c r="A188" s="360">
        <v>180</v>
      </c>
      <c r="B188" s="361">
        <v>7</v>
      </c>
      <c r="C188" s="362" t="s">
        <v>398</v>
      </c>
      <c r="D188" s="363" t="s">
        <v>204</v>
      </c>
      <c r="E188" s="225" t="s">
        <v>190</v>
      </c>
      <c r="F188" s="367">
        <v>390000</v>
      </c>
      <c r="G188" s="365"/>
      <c r="H188" s="366"/>
      <c r="I188" s="373"/>
      <c r="J188" s="374"/>
      <c r="K188" s="375">
        <v>8</v>
      </c>
      <c r="L188" s="366">
        <v>1</v>
      </c>
      <c r="M188" s="373"/>
      <c r="N188" s="374"/>
      <c r="O188" s="375">
        <v>5</v>
      </c>
      <c r="P188" s="366"/>
      <c r="Q188" s="373"/>
      <c r="R188" s="374"/>
      <c r="S188" s="375"/>
      <c r="T188" s="366"/>
      <c r="U188" s="373"/>
      <c r="V188" s="374"/>
      <c r="W188" s="375"/>
      <c r="X188" s="366"/>
      <c r="Y188" s="373"/>
      <c r="Z188" s="374"/>
      <c r="AA188" s="375"/>
      <c r="AB188" s="366"/>
      <c r="AC188" s="373"/>
      <c r="AD188" s="382"/>
      <c r="AE188" s="380"/>
      <c r="AF188" s="381"/>
      <c r="AG188" s="365"/>
      <c r="AH188" s="366"/>
      <c r="AI188" s="373"/>
      <c r="AJ188" s="374"/>
      <c r="AK188" s="375">
        <v>8</v>
      </c>
      <c r="AL188" s="366">
        <v>1</v>
      </c>
      <c r="AM188" s="373"/>
      <c r="AN188" s="374"/>
      <c r="AO188" s="375">
        <v>8</v>
      </c>
      <c r="AP188" s="366">
        <v>1</v>
      </c>
      <c r="AQ188" s="373"/>
      <c r="AR188" s="374"/>
      <c r="AS188" s="375">
        <v>8</v>
      </c>
      <c r="AT188" s="366">
        <v>1</v>
      </c>
      <c r="AU188" s="373"/>
      <c r="AV188" s="374"/>
      <c r="AW188" s="375">
        <v>8</v>
      </c>
      <c r="AX188" s="366">
        <v>1</v>
      </c>
      <c r="AY188" s="373"/>
      <c r="AZ188" s="374"/>
      <c r="BA188" s="375"/>
      <c r="BB188" s="366"/>
      <c r="BC188" s="373"/>
      <c r="BD188" s="382"/>
      <c r="BE188" s="380">
        <v>9</v>
      </c>
      <c r="BF188" s="381"/>
      <c r="BG188" s="365">
        <v>8</v>
      </c>
      <c r="BH188" s="366">
        <v>1</v>
      </c>
      <c r="BI188" s="373"/>
      <c r="BJ188" s="374"/>
      <c r="BK188" s="375">
        <v>8</v>
      </c>
      <c r="BL188" s="366">
        <v>1</v>
      </c>
      <c r="BM188" s="373"/>
      <c r="BN188" s="374"/>
      <c r="BO188" s="375">
        <v>8</v>
      </c>
      <c r="BP188" s="366">
        <v>1</v>
      </c>
      <c r="BQ188" s="373"/>
      <c r="BR188" s="374"/>
      <c r="BS188" s="375">
        <v>8</v>
      </c>
      <c r="BT188" s="366">
        <v>1</v>
      </c>
      <c r="BU188" s="373"/>
      <c r="BV188" s="374"/>
      <c r="BW188" s="388">
        <v>5</v>
      </c>
      <c r="BX188" s="389"/>
      <c r="BY188" s="375"/>
      <c r="BZ188" s="366"/>
      <c r="CA188" s="373"/>
      <c r="CB188" s="382"/>
      <c r="CC188" s="380"/>
      <c r="CD188" s="381"/>
      <c r="CE188" s="398"/>
      <c r="CF188" s="366"/>
      <c r="CG188" s="373"/>
      <c r="CH188" s="399"/>
      <c r="CI188" s="365">
        <v>8</v>
      </c>
      <c r="CJ188" s="366">
        <v>1</v>
      </c>
      <c r="CK188" s="373"/>
      <c r="CL188" s="374"/>
      <c r="CM188" s="375">
        <v>8</v>
      </c>
      <c r="CN188" s="366">
        <v>3</v>
      </c>
      <c r="CO188" s="373"/>
      <c r="CP188" s="382"/>
      <c r="CQ188" s="402">
        <v>8</v>
      </c>
      <c r="CR188" s="366">
        <v>3</v>
      </c>
      <c r="CS188" s="408"/>
      <c r="CT188" s="409"/>
      <c r="CU188" s="402">
        <v>5</v>
      </c>
      <c r="CV188" s="366"/>
      <c r="CW188" s="410"/>
      <c r="CX188" s="411"/>
      <c r="CY188" s="402">
        <v>5</v>
      </c>
      <c r="CZ188" s="366">
        <v>4</v>
      </c>
      <c r="DA188" s="415"/>
      <c r="DB188" s="411"/>
      <c r="DC188" s="380">
        <v>9</v>
      </c>
      <c r="DD188" s="381"/>
      <c r="DE188" s="398">
        <v>8</v>
      </c>
      <c r="DF188" s="366">
        <v>1</v>
      </c>
      <c r="DG188" s="416"/>
      <c r="DH188" s="411"/>
      <c r="DI188" s="402">
        <v>8</v>
      </c>
      <c r="DJ188" s="366">
        <v>1</v>
      </c>
      <c r="DK188" s="416"/>
      <c r="DL188" s="411"/>
      <c r="DM188" s="424">
        <v>25</v>
      </c>
      <c r="DN188" s="424">
        <v>4</v>
      </c>
      <c r="DO188" s="424">
        <v>1</v>
      </c>
      <c r="DP188" s="425">
        <f t="shared" si="79"/>
        <v>127</v>
      </c>
      <c r="DQ188" s="427">
        <f t="shared" si="80"/>
        <v>0</v>
      </c>
      <c r="DR188" s="425">
        <f t="shared" si="81"/>
        <v>127</v>
      </c>
      <c r="DS188" s="163">
        <f t="shared" si="82"/>
        <v>17</v>
      </c>
      <c r="DT188" s="425">
        <f t="shared" si="83"/>
        <v>22</v>
      </c>
      <c r="DU188" s="427">
        <f t="shared" si="84"/>
        <v>0</v>
      </c>
      <c r="DV188" s="427">
        <f t="shared" si="85"/>
        <v>22</v>
      </c>
      <c r="DW188" s="427">
        <f t="shared" si="86"/>
        <v>18</v>
      </c>
      <c r="DX188" s="427">
        <f t="shared" si="87"/>
        <v>0</v>
      </c>
      <c r="DY188" s="427">
        <f t="shared" si="88"/>
        <v>5</v>
      </c>
      <c r="DZ188" s="427">
        <f t="shared" si="89"/>
        <v>0</v>
      </c>
      <c r="EA188" s="428">
        <f t="shared" si="90"/>
        <v>18</v>
      </c>
      <c r="EB188" s="429">
        <f t="shared" si="91"/>
        <v>22</v>
      </c>
      <c r="EC188" s="429">
        <f t="shared" si="92"/>
        <v>0</v>
      </c>
      <c r="ED188" s="429">
        <f t="shared" si="93"/>
        <v>18</v>
      </c>
      <c r="EE188" s="429">
        <f t="shared" si="94"/>
        <v>0</v>
      </c>
      <c r="EF188" s="429">
        <f t="shared" si="95"/>
        <v>5</v>
      </c>
      <c r="EG188" s="429">
        <f t="shared" si="96"/>
        <v>0</v>
      </c>
      <c r="EH188" s="441"/>
      <c r="EI188" s="479"/>
      <c r="EJ188" s="443">
        <v>191</v>
      </c>
      <c r="EK188" s="481" t="s">
        <v>398</v>
      </c>
      <c r="EL188" s="449" t="s">
        <v>204</v>
      </c>
      <c r="EM188" s="450">
        <v>390000</v>
      </c>
      <c r="EN188" s="447">
        <f t="shared" si="97"/>
        <v>15000</v>
      </c>
      <c r="EO188" s="453">
        <v>0</v>
      </c>
      <c r="EP188" s="454">
        <v>0</v>
      </c>
      <c r="EQ188" s="455">
        <v>0</v>
      </c>
      <c r="ER188" s="455">
        <v>0</v>
      </c>
      <c r="ES188" s="456">
        <f t="shared" si="98"/>
        <v>15000</v>
      </c>
      <c r="ET188" s="456">
        <f t="shared" si="99"/>
        <v>18</v>
      </c>
      <c r="EU188" s="456">
        <f t="shared" si="100"/>
        <v>22</v>
      </c>
      <c r="EV188" s="456">
        <f t="shared" si="101"/>
        <v>0</v>
      </c>
      <c r="EW188" s="456">
        <f t="shared" si="102"/>
        <v>18</v>
      </c>
      <c r="EX188" s="456">
        <f t="shared" si="103"/>
        <v>0</v>
      </c>
      <c r="EY188" s="460">
        <f t="shared" si="104"/>
        <v>5</v>
      </c>
      <c r="EZ188" s="460">
        <f t="shared" si="105"/>
        <v>0</v>
      </c>
      <c r="FA188" s="447">
        <f t="shared" si="106"/>
        <v>158012.15</v>
      </c>
      <c r="FB188" s="447">
        <v>0</v>
      </c>
      <c r="FC188" s="447">
        <f t="shared" si="107"/>
        <v>428012.15</v>
      </c>
      <c r="FD188" s="447">
        <f t="shared" si="108"/>
        <v>385210.93000000005</v>
      </c>
      <c r="FE188" s="447">
        <f t="shared" si="109"/>
        <v>9216.8744000000042</v>
      </c>
      <c r="FF188" s="447">
        <f t="shared" si="110"/>
        <v>42801.22</v>
      </c>
      <c r="FG188" s="463">
        <v>100000</v>
      </c>
      <c r="FH188" s="447">
        <f t="shared" si="111"/>
        <v>152018.09</v>
      </c>
      <c r="FI188" s="447">
        <v>0</v>
      </c>
      <c r="FJ188" s="447">
        <f t="shared" si="112"/>
        <v>275994.06</v>
      </c>
      <c r="FK188" s="464"/>
      <c r="FL188" s="447">
        <f t="shared" si="113"/>
        <v>17120.490000000002</v>
      </c>
      <c r="FM188" s="447">
        <f t="shared" si="114"/>
        <v>2140.06</v>
      </c>
      <c r="FN188" s="447">
        <f t="shared" si="115"/>
        <v>42801.22</v>
      </c>
      <c r="FO188" s="447">
        <f t="shared" si="116"/>
        <v>62061.770000000004</v>
      </c>
      <c r="FP188" s="17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</row>
    <row r="189" spans="1:463" s="163" customFormat="1" ht="22.5" customHeight="1">
      <c r="A189" s="360">
        <v>181</v>
      </c>
      <c r="B189" s="361">
        <v>7</v>
      </c>
      <c r="C189" s="362" t="s">
        <v>399</v>
      </c>
      <c r="D189" s="363" t="s">
        <v>194</v>
      </c>
      <c r="E189" s="225" t="s">
        <v>190</v>
      </c>
      <c r="F189" s="367">
        <v>325000</v>
      </c>
      <c r="G189" s="365">
        <v>8</v>
      </c>
      <c r="H189" s="366">
        <v>2</v>
      </c>
      <c r="I189" s="373"/>
      <c r="J189" s="374"/>
      <c r="K189" s="375">
        <v>8</v>
      </c>
      <c r="L189" s="366"/>
      <c r="M189" s="373"/>
      <c r="N189" s="374"/>
      <c r="O189" s="375">
        <v>8</v>
      </c>
      <c r="P189" s="366"/>
      <c r="Q189" s="373"/>
      <c r="R189" s="374"/>
      <c r="S189" s="375">
        <v>8</v>
      </c>
      <c r="T189" s="366"/>
      <c r="U189" s="373"/>
      <c r="V189" s="374"/>
      <c r="W189" s="375">
        <v>8</v>
      </c>
      <c r="X189" s="366">
        <v>1</v>
      </c>
      <c r="Y189" s="373"/>
      <c r="Z189" s="374"/>
      <c r="AA189" s="375">
        <v>5</v>
      </c>
      <c r="AB189" s="366">
        <v>5</v>
      </c>
      <c r="AC189" s="373"/>
      <c r="AD189" s="382"/>
      <c r="AE189" s="380">
        <v>10</v>
      </c>
      <c r="AF189" s="381"/>
      <c r="AG189" s="365">
        <v>8</v>
      </c>
      <c r="AH189" s="366">
        <v>1</v>
      </c>
      <c r="AI189" s="373"/>
      <c r="AJ189" s="374"/>
      <c r="AK189" s="375">
        <v>5</v>
      </c>
      <c r="AL189" s="366"/>
      <c r="AM189" s="373"/>
      <c r="AN189" s="374"/>
      <c r="AO189" s="375">
        <v>8</v>
      </c>
      <c r="AP189" s="366">
        <v>3</v>
      </c>
      <c r="AQ189" s="373"/>
      <c r="AR189" s="374"/>
      <c r="AS189" s="375">
        <v>8</v>
      </c>
      <c r="AT189" s="366">
        <v>3</v>
      </c>
      <c r="AU189" s="373"/>
      <c r="AV189" s="374"/>
      <c r="AW189" s="375">
        <v>8</v>
      </c>
      <c r="AX189" s="366"/>
      <c r="AY189" s="373"/>
      <c r="AZ189" s="374"/>
      <c r="BA189" s="375"/>
      <c r="BB189" s="366"/>
      <c r="BC189" s="373"/>
      <c r="BD189" s="382"/>
      <c r="BE189" s="380">
        <v>8</v>
      </c>
      <c r="BF189" s="381"/>
      <c r="BG189" s="365"/>
      <c r="BH189" s="366"/>
      <c r="BI189" s="373"/>
      <c r="BJ189" s="374"/>
      <c r="BK189" s="375"/>
      <c r="BL189" s="366"/>
      <c r="BM189" s="373"/>
      <c r="BN189" s="374"/>
      <c r="BO189" s="375"/>
      <c r="BP189" s="366"/>
      <c r="BQ189" s="373"/>
      <c r="BR189" s="374"/>
      <c r="BS189" s="375"/>
      <c r="BT189" s="366"/>
      <c r="BU189" s="373"/>
      <c r="BV189" s="374"/>
      <c r="BW189" s="388"/>
      <c r="BX189" s="389"/>
      <c r="BY189" s="375"/>
      <c r="BZ189" s="366"/>
      <c r="CA189" s="373"/>
      <c r="CB189" s="382"/>
      <c r="CC189" s="380"/>
      <c r="CD189" s="381"/>
      <c r="CE189" s="398"/>
      <c r="CF189" s="366"/>
      <c r="CG189" s="373"/>
      <c r="CH189" s="399"/>
      <c r="CI189" s="365"/>
      <c r="CJ189" s="366"/>
      <c r="CK189" s="373"/>
      <c r="CL189" s="374"/>
      <c r="CM189" s="375"/>
      <c r="CN189" s="366"/>
      <c r="CO189" s="373"/>
      <c r="CP189" s="382"/>
      <c r="CQ189" s="402"/>
      <c r="CR189" s="366"/>
      <c r="CS189" s="408"/>
      <c r="CT189" s="409"/>
      <c r="CU189" s="402"/>
      <c r="CV189" s="366"/>
      <c r="CW189" s="410"/>
      <c r="CX189" s="411"/>
      <c r="CY189" s="402"/>
      <c r="CZ189" s="366"/>
      <c r="DA189" s="415"/>
      <c r="DB189" s="411"/>
      <c r="DC189" s="380"/>
      <c r="DD189" s="381"/>
      <c r="DE189" s="398"/>
      <c r="DF189" s="366"/>
      <c r="DG189" s="416"/>
      <c r="DH189" s="411"/>
      <c r="DI189" s="402"/>
      <c r="DJ189" s="366"/>
      <c r="DK189" s="416"/>
      <c r="DL189" s="411"/>
      <c r="DM189" s="424">
        <v>25</v>
      </c>
      <c r="DN189" s="424">
        <v>4</v>
      </c>
      <c r="DO189" s="424">
        <v>1</v>
      </c>
      <c r="DP189" s="425">
        <f t="shared" si="79"/>
        <v>82</v>
      </c>
      <c r="DQ189" s="427">
        <f t="shared" si="80"/>
        <v>0</v>
      </c>
      <c r="DR189" s="425">
        <f t="shared" si="81"/>
        <v>82</v>
      </c>
      <c r="DS189" s="163">
        <f t="shared" si="82"/>
        <v>11</v>
      </c>
      <c r="DT189" s="425">
        <f t="shared" si="83"/>
        <v>15</v>
      </c>
      <c r="DU189" s="427">
        <f t="shared" si="84"/>
        <v>0</v>
      </c>
      <c r="DV189" s="427">
        <f t="shared" si="85"/>
        <v>15</v>
      </c>
      <c r="DW189" s="427">
        <f t="shared" si="86"/>
        <v>18</v>
      </c>
      <c r="DX189" s="427">
        <f t="shared" si="87"/>
        <v>0</v>
      </c>
      <c r="DY189" s="427">
        <f t="shared" si="88"/>
        <v>0</v>
      </c>
      <c r="DZ189" s="427">
        <f t="shared" si="89"/>
        <v>0</v>
      </c>
      <c r="EA189" s="428">
        <f t="shared" si="90"/>
        <v>12</v>
      </c>
      <c r="EB189" s="429">
        <f t="shared" si="91"/>
        <v>15</v>
      </c>
      <c r="EC189" s="429">
        <f t="shared" si="92"/>
        <v>0</v>
      </c>
      <c r="ED189" s="429">
        <f t="shared" si="93"/>
        <v>18</v>
      </c>
      <c r="EE189" s="429">
        <f t="shared" si="94"/>
        <v>0</v>
      </c>
      <c r="EF189" s="429">
        <f t="shared" si="95"/>
        <v>0</v>
      </c>
      <c r="EG189" s="429">
        <f t="shared" si="96"/>
        <v>0</v>
      </c>
      <c r="EH189" s="441"/>
      <c r="EI189" s="479"/>
      <c r="EJ189" s="443">
        <v>192</v>
      </c>
      <c r="EK189" s="481" t="s">
        <v>399</v>
      </c>
      <c r="EL189" s="449" t="s">
        <v>194</v>
      </c>
      <c r="EM189" s="450">
        <v>325000</v>
      </c>
      <c r="EN189" s="447">
        <f t="shared" si="97"/>
        <v>12500</v>
      </c>
      <c r="EO189" s="453">
        <v>0</v>
      </c>
      <c r="EP189" s="454">
        <v>0</v>
      </c>
      <c r="EQ189" s="455">
        <v>0</v>
      </c>
      <c r="ER189" s="455">
        <v>0</v>
      </c>
      <c r="ES189" s="456">
        <f t="shared" si="98"/>
        <v>12500</v>
      </c>
      <c r="ET189" s="456">
        <f t="shared" si="99"/>
        <v>12</v>
      </c>
      <c r="EU189" s="456">
        <f t="shared" si="100"/>
        <v>15</v>
      </c>
      <c r="EV189" s="456">
        <f t="shared" si="101"/>
        <v>0</v>
      </c>
      <c r="EW189" s="456">
        <f t="shared" si="102"/>
        <v>18</v>
      </c>
      <c r="EX189" s="456">
        <f t="shared" si="103"/>
        <v>0</v>
      </c>
      <c r="EY189" s="460">
        <f t="shared" si="104"/>
        <v>0</v>
      </c>
      <c r="EZ189" s="460">
        <f t="shared" si="105"/>
        <v>0</v>
      </c>
      <c r="FA189" s="447">
        <f t="shared" si="106"/>
        <v>97507.5</v>
      </c>
      <c r="FB189" s="447">
        <v>0</v>
      </c>
      <c r="FC189" s="447">
        <f t="shared" si="107"/>
        <v>247507.5</v>
      </c>
      <c r="FD189" s="447">
        <f t="shared" si="108"/>
        <v>222756.75</v>
      </c>
      <c r="FE189" s="447">
        <f t="shared" si="109"/>
        <v>0</v>
      </c>
      <c r="FF189" s="447">
        <f t="shared" si="110"/>
        <v>24750.75</v>
      </c>
      <c r="FG189" s="463">
        <v>100000</v>
      </c>
      <c r="FH189" s="447">
        <f t="shared" si="111"/>
        <v>124750.75</v>
      </c>
      <c r="FI189" s="447">
        <v>0</v>
      </c>
      <c r="FJ189" s="447">
        <f t="shared" si="112"/>
        <v>122756.75</v>
      </c>
      <c r="FK189" s="464"/>
      <c r="FL189" s="447">
        <f t="shared" si="113"/>
        <v>9900.2999999999993</v>
      </c>
      <c r="FM189" s="447">
        <f t="shared" si="114"/>
        <v>1237.54</v>
      </c>
      <c r="FN189" s="447">
        <f t="shared" si="115"/>
        <v>24750.75</v>
      </c>
      <c r="FO189" s="447">
        <f t="shared" si="116"/>
        <v>35888.589999999997</v>
      </c>
      <c r="FP189" s="178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</row>
    <row r="190" spans="1:463" s="163" customFormat="1" ht="22.5" customHeight="1">
      <c r="A190" s="360">
        <v>182</v>
      </c>
      <c r="B190" s="361">
        <v>4</v>
      </c>
      <c r="C190" s="362" t="s">
        <v>400</v>
      </c>
      <c r="D190" s="363" t="s">
        <v>194</v>
      </c>
      <c r="E190" s="225" t="s">
        <v>190</v>
      </c>
      <c r="F190" s="367">
        <v>325000</v>
      </c>
      <c r="G190" s="365">
        <v>8</v>
      </c>
      <c r="H190" s="366"/>
      <c r="I190" s="373"/>
      <c r="J190" s="374"/>
      <c r="K190" s="375">
        <v>8</v>
      </c>
      <c r="L190" s="366"/>
      <c r="M190" s="373"/>
      <c r="N190" s="374"/>
      <c r="O190" s="375">
        <v>8</v>
      </c>
      <c r="P190" s="366">
        <v>6</v>
      </c>
      <c r="Q190" s="373"/>
      <c r="R190" s="374"/>
      <c r="S190" s="375">
        <v>8</v>
      </c>
      <c r="T190" s="366">
        <v>4</v>
      </c>
      <c r="U190" s="373"/>
      <c r="V190" s="374"/>
      <c r="W190" s="375">
        <v>8</v>
      </c>
      <c r="X190" s="366">
        <v>3</v>
      </c>
      <c r="Y190" s="373"/>
      <c r="Z190" s="374"/>
      <c r="AA190" s="375">
        <v>5</v>
      </c>
      <c r="AB190" s="366">
        <v>5</v>
      </c>
      <c r="AC190" s="373"/>
      <c r="AD190" s="382"/>
      <c r="AE190" s="380">
        <v>9</v>
      </c>
      <c r="AF190" s="381"/>
      <c r="AG190" s="365">
        <v>8</v>
      </c>
      <c r="AH190" s="366">
        <v>6</v>
      </c>
      <c r="AI190" s="373"/>
      <c r="AJ190" s="374"/>
      <c r="AK190" s="375">
        <v>8</v>
      </c>
      <c r="AL190" s="366"/>
      <c r="AM190" s="373"/>
      <c r="AN190" s="374"/>
      <c r="AO190" s="375">
        <v>8</v>
      </c>
      <c r="AP190" s="366">
        <v>2</v>
      </c>
      <c r="AQ190" s="373"/>
      <c r="AR190" s="374"/>
      <c r="AS190" s="375">
        <v>8</v>
      </c>
      <c r="AT190" s="366"/>
      <c r="AU190" s="373"/>
      <c r="AV190" s="374"/>
      <c r="AW190" s="375">
        <v>8</v>
      </c>
      <c r="AX190" s="366"/>
      <c r="AY190" s="373"/>
      <c r="AZ190" s="374"/>
      <c r="BA190" s="375">
        <v>5</v>
      </c>
      <c r="BB190" s="366"/>
      <c r="BC190" s="373"/>
      <c r="BD190" s="382"/>
      <c r="BE190" s="380">
        <v>8</v>
      </c>
      <c r="BF190" s="381"/>
      <c r="BG190" s="365">
        <v>8</v>
      </c>
      <c r="BH190" s="366"/>
      <c r="BI190" s="373"/>
      <c r="BJ190" s="374"/>
      <c r="BK190" s="375">
        <v>8</v>
      </c>
      <c r="BL190" s="366">
        <v>1</v>
      </c>
      <c r="BM190" s="373"/>
      <c r="BN190" s="374"/>
      <c r="BO190" s="375">
        <v>8</v>
      </c>
      <c r="BP190" s="366">
        <v>5</v>
      </c>
      <c r="BQ190" s="373"/>
      <c r="BR190" s="374"/>
      <c r="BS190" s="375">
        <v>8</v>
      </c>
      <c r="BT190" s="366"/>
      <c r="BU190" s="373"/>
      <c r="BV190" s="374"/>
      <c r="BW190" s="388">
        <v>13</v>
      </c>
      <c r="BX190" s="389"/>
      <c r="BY190" s="375">
        <v>5</v>
      </c>
      <c r="BZ190" s="366">
        <v>6</v>
      </c>
      <c r="CA190" s="373"/>
      <c r="CB190" s="382"/>
      <c r="CC190" s="380">
        <v>14</v>
      </c>
      <c r="CD190" s="381"/>
      <c r="CE190" s="398">
        <v>8</v>
      </c>
      <c r="CF190" s="366">
        <v>4</v>
      </c>
      <c r="CG190" s="373"/>
      <c r="CH190" s="399"/>
      <c r="CI190" s="365">
        <v>8</v>
      </c>
      <c r="CJ190" s="366">
        <v>1</v>
      </c>
      <c r="CK190" s="373"/>
      <c r="CL190" s="374"/>
      <c r="CM190" s="375">
        <v>8</v>
      </c>
      <c r="CN190" s="366"/>
      <c r="CO190" s="373"/>
      <c r="CP190" s="382"/>
      <c r="CQ190" s="402">
        <v>8</v>
      </c>
      <c r="CR190" s="366">
        <v>1</v>
      </c>
      <c r="CS190" s="408"/>
      <c r="CT190" s="409"/>
      <c r="CU190" s="402">
        <v>8</v>
      </c>
      <c r="CV190" s="366"/>
      <c r="CW190" s="410"/>
      <c r="CX190" s="411"/>
      <c r="CY190" s="402">
        <v>5</v>
      </c>
      <c r="CZ190" s="366">
        <v>3</v>
      </c>
      <c r="DA190" s="415"/>
      <c r="DB190" s="411"/>
      <c r="DC190" s="380">
        <v>10</v>
      </c>
      <c r="DD190" s="381"/>
      <c r="DE190" s="398">
        <v>8</v>
      </c>
      <c r="DF190" s="366">
        <v>2</v>
      </c>
      <c r="DG190" s="416"/>
      <c r="DH190" s="411"/>
      <c r="DI190" s="402">
        <v>8</v>
      </c>
      <c r="DJ190" s="366"/>
      <c r="DK190" s="416"/>
      <c r="DL190" s="411"/>
      <c r="DM190" s="424">
        <v>25</v>
      </c>
      <c r="DN190" s="424">
        <v>4</v>
      </c>
      <c r="DO190" s="424">
        <v>1</v>
      </c>
      <c r="DP190" s="425">
        <f t="shared" si="79"/>
        <v>188</v>
      </c>
      <c r="DQ190" s="427">
        <f t="shared" si="80"/>
        <v>0</v>
      </c>
      <c r="DR190" s="425">
        <f t="shared" si="81"/>
        <v>188</v>
      </c>
      <c r="DS190" s="163">
        <f t="shared" si="82"/>
        <v>25</v>
      </c>
      <c r="DT190" s="425">
        <f t="shared" si="83"/>
        <v>49</v>
      </c>
      <c r="DU190" s="427">
        <f t="shared" si="84"/>
        <v>0</v>
      </c>
      <c r="DV190" s="427">
        <f t="shared" si="85"/>
        <v>49</v>
      </c>
      <c r="DW190" s="427">
        <f t="shared" si="86"/>
        <v>41</v>
      </c>
      <c r="DX190" s="427">
        <f t="shared" si="87"/>
        <v>0</v>
      </c>
      <c r="DY190" s="427">
        <f t="shared" si="88"/>
        <v>13</v>
      </c>
      <c r="DZ190" s="427">
        <f t="shared" si="89"/>
        <v>0</v>
      </c>
      <c r="EA190" s="428">
        <f t="shared" si="90"/>
        <v>26</v>
      </c>
      <c r="EB190" s="429">
        <f t="shared" si="91"/>
        <v>49</v>
      </c>
      <c r="EC190" s="429">
        <f t="shared" si="92"/>
        <v>0</v>
      </c>
      <c r="ED190" s="429">
        <f t="shared" si="93"/>
        <v>41</v>
      </c>
      <c r="EE190" s="429">
        <f t="shared" si="94"/>
        <v>0</v>
      </c>
      <c r="EF190" s="429">
        <f t="shared" si="95"/>
        <v>13</v>
      </c>
      <c r="EG190" s="429">
        <f t="shared" si="96"/>
        <v>0</v>
      </c>
      <c r="EH190" s="441"/>
      <c r="EI190" s="479"/>
      <c r="EJ190" s="443">
        <v>193</v>
      </c>
      <c r="EK190" s="451" t="s">
        <v>400</v>
      </c>
      <c r="EL190" s="449" t="s">
        <v>194</v>
      </c>
      <c r="EM190" s="450">
        <v>325000</v>
      </c>
      <c r="EN190" s="447">
        <f t="shared" si="97"/>
        <v>12500</v>
      </c>
      <c r="EO190" s="453">
        <v>0</v>
      </c>
      <c r="EP190" s="454">
        <v>0</v>
      </c>
      <c r="EQ190" s="455">
        <v>0</v>
      </c>
      <c r="ER190" s="455">
        <v>0</v>
      </c>
      <c r="ES190" s="456">
        <f t="shared" si="98"/>
        <v>12500</v>
      </c>
      <c r="ET190" s="456">
        <f t="shared" si="99"/>
        <v>26</v>
      </c>
      <c r="EU190" s="456">
        <f t="shared" si="100"/>
        <v>49</v>
      </c>
      <c r="EV190" s="456">
        <f t="shared" si="101"/>
        <v>0</v>
      </c>
      <c r="EW190" s="456">
        <f t="shared" si="102"/>
        <v>41</v>
      </c>
      <c r="EX190" s="456">
        <f t="shared" si="103"/>
        <v>0</v>
      </c>
      <c r="EY190" s="460">
        <f t="shared" si="104"/>
        <v>13</v>
      </c>
      <c r="EZ190" s="460">
        <f t="shared" si="105"/>
        <v>0</v>
      </c>
      <c r="FA190" s="447">
        <f t="shared" si="106"/>
        <v>302523.27</v>
      </c>
      <c r="FB190" s="447">
        <v>0</v>
      </c>
      <c r="FC190" s="447">
        <f t="shared" si="107"/>
        <v>627523.27</v>
      </c>
      <c r="FD190" s="447">
        <f t="shared" si="108"/>
        <v>564770.94000000006</v>
      </c>
      <c r="FE190" s="447">
        <f t="shared" si="109"/>
        <v>28954.188000000013</v>
      </c>
      <c r="FF190" s="447">
        <f t="shared" si="110"/>
        <v>62752.33</v>
      </c>
      <c r="FG190" s="463">
        <v>100000</v>
      </c>
      <c r="FH190" s="447">
        <f t="shared" si="111"/>
        <v>191706.52</v>
      </c>
      <c r="FI190" s="447">
        <v>0</v>
      </c>
      <c r="FJ190" s="447">
        <f t="shared" si="112"/>
        <v>435816.75</v>
      </c>
      <c r="FK190" s="464"/>
      <c r="FL190" s="447">
        <f t="shared" si="113"/>
        <v>25100.93</v>
      </c>
      <c r="FM190" s="447">
        <f t="shared" si="114"/>
        <v>3137.62</v>
      </c>
      <c r="FN190" s="447">
        <f t="shared" si="115"/>
        <v>62752.33</v>
      </c>
      <c r="FO190" s="447">
        <f t="shared" si="116"/>
        <v>90990.88</v>
      </c>
      <c r="FP190" s="178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</row>
    <row r="191" spans="1:463" s="163" customFormat="1" ht="22.5" customHeight="1">
      <c r="A191" s="360">
        <v>183</v>
      </c>
      <c r="B191" s="361">
        <v>3</v>
      </c>
      <c r="C191" s="362" t="s">
        <v>401</v>
      </c>
      <c r="D191" s="363" t="s">
        <v>194</v>
      </c>
      <c r="E191" s="225" t="s">
        <v>190</v>
      </c>
      <c r="F191" s="367">
        <v>351000</v>
      </c>
      <c r="G191" s="365">
        <v>8</v>
      </c>
      <c r="H191" s="366">
        <v>3</v>
      </c>
      <c r="I191" s="373"/>
      <c r="J191" s="374"/>
      <c r="K191" s="375">
        <v>8</v>
      </c>
      <c r="L191" s="366">
        <v>2</v>
      </c>
      <c r="M191" s="373"/>
      <c r="N191" s="374"/>
      <c r="O191" s="375">
        <v>8</v>
      </c>
      <c r="P191" s="366">
        <v>1</v>
      </c>
      <c r="Q191" s="373"/>
      <c r="R191" s="374"/>
      <c r="S191" s="375">
        <v>8</v>
      </c>
      <c r="T191" s="366">
        <v>2</v>
      </c>
      <c r="U191" s="373"/>
      <c r="V191" s="374"/>
      <c r="W191" s="375">
        <v>8</v>
      </c>
      <c r="X191" s="366">
        <v>1</v>
      </c>
      <c r="Y191" s="373"/>
      <c r="Z191" s="374"/>
      <c r="AA191" s="375">
        <v>5</v>
      </c>
      <c r="AB191" s="366">
        <v>6</v>
      </c>
      <c r="AC191" s="373"/>
      <c r="AD191" s="382"/>
      <c r="AE191" s="380">
        <v>9</v>
      </c>
      <c r="AF191" s="381"/>
      <c r="AG191" s="365">
        <v>8</v>
      </c>
      <c r="AH191" s="366">
        <v>1</v>
      </c>
      <c r="AI191" s="373"/>
      <c r="AJ191" s="374"/>
      <c r="AK191" s="375">
        <v>8</v>
      </c>
      <c r="AL191" s="366">
        <v>2</v>
      </c>
      <c r="AM191" s="373"/>
      <c r="AN191" s="374"/>
      <c r="AO191" s="375">
        <v>8</v>
      </c>
      <c r="AP191" s="366">
        <v>1</v>
      </c>
      <c r="AQ191" s="373"/>
      <c r="AR191" s="374"/>
      <c r="AS191" s="375">
        <v>8</v>
      </c>
      <c r="AT191" s="366">
        <v>3</v>
      </c>
      <c r="AU191" s="373"/>
      <c r="AV191" s="374"/>
      <c r="AW191" s="375">
        <v>8</v>
      </c>
      <c r="AX191" s="366">
        <v>2</v>
      </c>
      <c r="AY191" s="373"/>
      <c r="AZ191" s="374"/>
      <c r="BA191" s="375">
        <v>5</v>
      </c>
      <c r="BB191" s="366">
        <v>5</v>
      </c>
      <c r="BC191" s="373"/>
      <c r="BD191" s="382"/>
      <c r="BE191" s="380">
        <v>10</v>
      </c>
      <c r="BF191" s="381"/>
      <c r="BG191" s="365">
        <v>8</v>
      </c>
      <c r="BH191" s="366">
        <v>1</v>
      </c>
      <c r="BI191" s="373"/>
      <c r="BJ191" s="374"/>
      <c r="BK191" s="375">
        <v>8</v>
      </c>
      <c r="BL191" s="366">
        <v>1</v>
      </c>
      <c r="BM191" s="373"/>
      <c r="BN191" s="374"/>
      <c r="BO191" s="375">
        <v>8</v>
      </c>
      <c r="BP191" s="366">
        <v>2</v>
      </c>
      <c r="BQ191" s="373"/>
      <c r="BR191" s="374"/>
      <c r="BS191" s="375">
        <v>8</v>
      </c>
      <c r="BT191" s="366">
        <v>1</v>
      </c>
      <c r="BU191" s="373"/>
      <c r="BV191" s="374"/>
      <c r="BW191" s="388">
        <v>9</v>
      </c>
      <c r="BX191" s="389"/>
      <c r="BY191" s="375"/>
      <c r="BZ191" s="366"/>
      <c r="CA191" s="373"/>
      <c r="CB191" s="382"/>
      <c r="CC191" s="380"/>
      <c r="CD191" s="381"/>
      <c r="CE191" s="398">
        <v>8</v>
      </c>
      <c r="CF191" s="366">
        <v>1</v>
      </c>
      <c r="CG191" s="373"/>
      <c r="CH191" s="399"/>
      <c r="CI191" s="365">
        <v>8</v>
      </c>
      <c r="CJ191" s="366">
        <v>1</v>
      </c>
      <c r="CK191" s="373"/>
      <c r="CL191" s="374"/>
      <c r="CM191" s="375">
        <v>8</v>
      </c>
      <c r="CN191" s="366">
        <v>3</v>
      </c>
      <c r="CO191" s="373"/>
      <c r="CP191" s="382"/>
      <c r="CQ191" s="402">
        <v>8</v>
      </c>
      <c r="CR191" s="366">
        <v>1</v>
      </c>
      <c r="CS191" s="408"/>
      <c r="CT191" s="409"/>
      <c r="CU191" s="402">
        <v>8</v>
      </c>
      <c r="CV191" s="366">
        <v>2</v>
      </c>
      <c r="CW191" s="410"/>
      <c r="CX191" s="411"/>
      <c r="CY191" s="402">
        <v>5</v>
      </c>
      <c r="CZ191" s="366">
        <v>6</v>
      </c>
      <c r="DA191" s="415"/>
      <c r="DB191" s="411"/>
      <c r="DC191" s="380">
        <v>9</v>
      </c>
      <c r="DD191" s="381"/>
      <c r="DE191" s="398">
        <v>8</v>
      </c>
      <c r="DF191" s="366">
        <v>1</v>
      </c>
      <c r="DG191" s="416"/>
      <c r="DH191" s="411"/>
      <c r="DI191" s="402">
        <v>8</v>
      </c>
      <c r="DJ191" s="366">
        <v>1</v>
      </c>
      <c r="DK191" s="416"/>
      <c r="DL191" s="411"/>
      <c r="DM191" s="424">
        <v>25</v>
      </c>
      <c r="DN191" s="424">
        <v>4</v>
      </c>
      <c r="DO191" s="424">
        <v>1</v>
      </c>
      <c r="DP191" s="425">
        <f t="shared" si="79"/>
        <v>183</v>
      </c>
      <c r="DQ191" s="427">
        <f t="shared" si="80"/>
        <v>0</v>
      </c>
      <c r="DR191" s="425">
        <f t="shared" si="81"/>
        <v>183</v>
      </c>
      <c r="DS191" s="163">
        <f t="shared" si="82"/>
        <v>24</v>
      </c>
      <c r="DT191" s="425">
        <f t="shared" si="83"/>
        <v>50</v>
      </c>
      <c r="DU191" s="427">
        <f t="shared" si="84"/>
        <v>0</v>
      </c>
      <c r="DV191" s="427">
        <f t="shared" si="85"/>
        <v>50</v>
      </c>
      <c r="DW191" s="427">
        <f t="shared" si="86"/>
        <v>28</v>
      </c>
      <c r="DX191" s="427">
        <f t="shared" si="87"/>
        <v>0</v>
      </c>
      <c r="DY191" s="427">
        <f t="shared" si="88"/>
        <v>9</v>
      </c>
      <c r="DZ191" s="427">
        <f t="shared" si="89"/>
        <v>0</v>
      </c>
      <c r="EA191" s="428">
        <f t="shared" si="90"/>
        <v>25</v>
      </c>
      <c r="EB191" s="429">
        <f t="shared" si="91"/>
        <v>50</v>
      </c>
      <c r="EC191" s="429">
        <f t="shared" si="92"/>
        <v>0</v>
      </c>
      <c r="ED191" s="429">
        <f t="shared" si="93"/>
        <v>28</v>
      </c>
      <c r="EE191" s="429">
        <f t="shared" si="94"/>
        <v>0</v>
      </c>
      <c r="EF191" s="429">
        <f t="shared" si="95"/>
        <v>9</v>
      </c>
      <c r="EG191" s="429">
        <f t="shared" si="96"/>
        <v>0</v>
      </c>
      <c r="EH191" s="441"/>
      <c r="EI191" s="479"/>
      <c r="EJ191" s="443">
        <v>194</v>
      </c>
      <c r="EK191" s="481" t="s">
        <v>401</v>
      </c>
      <c r="EL191" s="449" t="s">
        <v>194</v>
      </c>
      <c r="EM191" s="450">
        <v>351000</v>
      </c>
      <c r="EN191" s="447">
        <f t="shared" si="97"/>
        <v>13500</v>
      </c>
      <c r="EO191" s="453">
        <v>0</v>
      </c>
      <c r="EP191" s="454">
        <v>0</v>
      </c>
      <c r="EQ191" s="455">
        <v>0</v>
      </c>
      <c r="ER191" s="455">
        <v>0</v>
      </c>
      <c r="ES191" s="456">
        <f t="shared" si="98"/>
        <v>13500</v>
      </c>
      <c r="ET191" s="456">
        <f t="shared" si="99"/>
        <v>25</v>
      </c>
      <c r="EU191" s="456">
        <f t="shared" si="100"/>
        <v>50</v>
      </c>
      <c r="EV191" s="456">
        <f t="shared" si="101"/>
        <v>0</v>
      </c>
      <c r="EW191" s="456">
        <f t="shared" si="102"/>
        <v>28</v>
      </c>
      <c r="EX191" s="456">
        <f t="shared" si="103"/>
        <v>0</v>
      </c>
      <c r="EY191" s="460">
        <f t="shared" si="104"/>
        <v>9</v>
      </c>
      <c r="EZ191" s="460">
        <f t="shared" si="105"/>
        <v>0</v>
      </c>
      <c r="FA191" s="447">
        <f t="shared" si="106"/>
        <v>268220.63</v>
      </c>
      <c r="FB191" s="447">
        <v>0</v>
      </c>
      <c r="FC191" s="447">
        <f t="shared" si="107"/>
        <v>605720.63</v>
      </c>
      <c r="FD191" s="447">
        <f t="shared" si="108"/>
        <v>545148.57000000007</v>
      </c>
      <c r="FE191" s="447">
        <f t="shared" si="109"/>
        <v>25029.714000000014</v>
      </c>
      <c r="FF191" s="447">
        <f t="shared" si="110"/>
        <v>60572.06</v>
      </c>
      <c r="FG191" s="463">
        <v>100000</v>
      </c>
      <c r="FH191" s="447">
        <f t="shared" si="111"/>
        <v>185601.77</v>
      </c>
      <c r="FI191" s="447">
        <v>0</v>
      </c>
      <c r="FJ191" s="447">
        <f t="shared" si="112"/>
        <v>420118.86</v>
      </c>
      <c r="FK191" s="464"/>
      <c r="FL191" s="447">
        <f t="shared" si="113"/>
        <v>24228.83</v>
      </c>
      <c r="FM191" s="447">
        <f t="shared" si="114"/>
        <v>3028.6</v>
      </c>
      <c r="FN191" s="447">
        <f t="shared" si="115"/>
        <v>60572.06</v>
      </c>
      <c r="FO191" s="447">
        <f t="shared" si="116"/>
        <v>87829.489999999991</v>
      </c>
      <c r="FP191" s="178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</row>
    <row r="192" spans="1:463" s="163" customFormat="1" ht="22.5" customHeight="1">
      <c r="A192" s="360">
        <v>184</v>
      </c>
      <c r="B192" s="361">
        <v>5</v>
      </c>
      <c r="C192" s="362" t="s">
        <v>402</v>
      </c>
      <c r="D192" s="363" t="s">
        <v>194</v>
      </c>
      <c r="E192" s="225" t="s">
        <v>190</v>
      </c>
      <c r="F192" s="367">
        <v>325000</v>
      </c>
      <c r="G192" s="365">
        <v>8</v>
      </c>
      <c r="H192" s="366">
        <v>1</v>
      </c>
      <c r="I192" s="373"/>
      <c r="J192" s="374"/>
      <c r="K192" s="375">
        <v>8</v>
      </c>
      <c r="L192" s="366">
        <v>1</v>
      </c>
      <c r="M192" s="373"/>
      <c r="N192" s="374"/>
      <c r="O192" s="375">
        <v>8</v>
      </c>
      <c r="P192" s="366">
        <v>4</v>
      </c>
      <c r="Q192" s="373"/>
      <c r="R192" s="374"/>
      <c r="S192" s="375">
        <v>8</v>
      </c>
      <c r="T192" s="366">
        <v>1</v>
      </c>
      <c r="U192" s="373"/>
      <c r="V192" s="374"/>
      <c r="W192" s="375">
        <v>8</v>
      </c>
      <c r="X192" s="366">
        <v>4</v>
      </c>
      <c r="Y192" s="373"/>
      <c r="Z192" s="374"/>
      <c r="AA192" s="375">
        <v>5</v>
      </c>
      <c r="AB192" s="366">
        <v>7</v>
      </c>
      <c r="AC192" s="373"/>
      <c r="AD192" s="382"/>
      <c r="AE192" s="380">
        <v>12</v>
      </c>
      <c r="AF192" s="381"/>
      <c r="AG192" s="365">
        <v>8</v>
      </c>
      <c r="AH192" s="366">
        <v>4</v>
      </c>
      <c r="AI192" s="373"/>
      <c r="AJ192" s="374"/>
      <c r="AK192" s="375">
        <v>8</v>
      </c>
      <c r="AL192" s="366">
        <v>4</v>
      </c>
      <c r="AM192" s="373"/>
      <c r="AN192" s="374"/>
      <c r="AO192" s="375">
        <v>8</v>
      </c>
      <c r="AP192" s="366">
        <v>1</v>
      </c>
      <c r="AQ192" s="373"/>
      <c r="AR192" s="374"/>
      <c r="AS192" s="375"/>
      <c r="AT192" s="366"/>
      <c r="AU192" s="373"/>
      <c r="AV192" s="374"/>
      <c r="AW192" s="375"/>
      <c r="AX192" s="366"/>
      <c r="AY192" s="373"/>
      <c r="AZ192" s="374"/>
      <c r="BA192" s="375"/>
      <c r="BB192" s="366"/>
      <c r="BC192" s="373"/>
      <c r="BD192" s="382"/>
      <c r="BE192" s="380">
        <v>9</v>
      </c>
      <c r="BF192" s="381"/>
      <c r="BG192" s="365">
        <v>8</v>
      </c>
      <c r="BH192" s="366">
        <v>4</v>
      </c>
      <c r="BI192" s="373"/>
      <c r="BJ192" s="374"/>
      <c r="BK192" s="375">
        <v>8</v>
      </c>
      <c r="BL192" s="366">
        <v>4</v>
      </c>
      <c r="BM192" s="373"/>
      <c r="BN192" s="374"/>
      <c r="BO192" s="375">
        <v>8</v>
      </c>
      <c r="BP192" s="366">
        <v>4</v>
      </c>
      <c r="BQ192" s="373"/>
      <c r="BR192" s="374"/>
      <c r="BS192" s="375">
        <v>8</v>
      </c>
      <c r="BT192" s="366">
        <v>4</v>
      </c>
      <c r="BU192" s="373"/>
      <c r="BV192" s="374"/>
      <c r="BW192" s="388">
        <v>12</v>
      </c>
      <c r="BX192" s="389"/>
      <c r="BY192" s="375">
        <v>5</v>
      </c>
      <c r="BZ192" s="366">
        <v>6</v>
      </c>
      <c r="CA192" s="373"/>
      <c r="CB192" s="382"/>
      <c r="CC192" s="380">
        <v>12</v>
      </c>
      <c r="CD192" s="381"/>
      <c r="CE192" s="398">
        <v>3</v>
      </c>
      <c r="CF192" s="366"/>
      <c r="CG192" s="373"/>
      <c r="CH192" s="399"/>
      <c r="CI192" s="365">
        <v>8</v>
      </c>
      <c r="CJ192" s="366">
        <v>2</v>
      </c>
      <c r="CK192" s="373"/>
      <c r="CL192" s="374"/>
      <c r="CM192" s="375">
        <v>8</v>
      </c>
      <c r="CN192" s="366">
        <v>5</v>
      </c>
      <c r="CO192" s="373"/>
      <c r="CP192" s="382"/>
      <c r="CQ192" s="402">
        <v>8</v>
      </c>
      <c r="CR192" s="366">
        <v>3</v>
      </c>
      <c r="CS192" s="408"/>
      <c r="CT192" s="409"/>
      <c r="CU192" s="402">
        <v>8</v>
      </c>
      <c r="CV192" s="366">
        <v>4</v>
      </c>
      <c r="CW192" s="410"/>
      <c r="CX192" s="411"/>
      <c r="CY192" s="402">
        <v>5</v>
      </c>
      <c r="CZ192" s="366">
        <v>4</v>
      </c>
      <c r="DA192" s="415"/>
      <c r="DB192" s="411"/>
      <c r="DC192" s="380">
        <v>9</v>
      </c>
      <c r="DD192" s="381"/>
      <c r="DE192" s="398">
        <v>8</v>
      </c>
      <c r="DF192" s="366">
        <v>3</v>
      </c>
      <c r="DG192" s="416"/>
      <c r="DH192" s="411"/>
      <c r="DI192" s="402">
        <v>8</v>
      </c>
      <c r="DJ192" s="366">
        <v>1</v>
      </c>
      <c r="DK192" s="416"/>
      <c r="DL192" s="411"/>
      <c r="DM192" s="424">
        <v>25</v>
      </c>
      <c r="DN192" s="424">
        <v>4</v>
      </c>
      <c r="DO192" s="424">
        <v>1</v>
      </c>
      <c r="DP192" s="425">
        <f t="shared" si="79"/>
        <v>162</v>
      </c>
      <c r="DQ192" s="427">
        <f t="shared" si="80"/>
        <v>0</v>
      </c>
      <c r="DR192" s="425">
        <f t="shared" si="81"/>
        <v>162</v>
      </c>
      <c r="DS192" s="163">
        <f t="shared" si="82"/>
        <v>22</v>
      </c>
      <c r="DT192" s="425">
        <f t="shared" si="83"/>
        <v>71</v>
      </c>
      <c r="DU192" s="427">
        <f t="shared" si="84"/>
        <v>0</v>
      </c>
      <c r="DV192" s="427">
        <f t="shared" si="85"/>
        <v>71</v>
      </c>
      <c r="DW192" s="427">
        <f t="shared" si="86"/>
        <v>42</v>
      </c>
      <c r="DX192" s="427">
        <f t="shared" si="87"/>
        <v>0</v>
      </c>
      <c r="DY192" s="427">
        <f t="shared" si="88"/>
        <v>12</v>
      </c>
      <c r="DZ192" s="427">
        <f t="shared" si="89"/>
        <v>0</v>
      </c>
      <c r="EA192" s="428">
        <f t="shared" si="90"/>
        <v>23</v>
      </c>
      <c r="EB192" s="429">
        <f t="shared" si="91"/>
        <v>71</v>
      </c>
      <c r="EC192" s="429">
        <f t="shared" si="92"/>
        <v>0</v>
      </c>
      <c r="ED192" s="429">
        <f t="shared" si="93"/>
        <v>42</v>
      </c>
      <c r="EE192" s="429">
        <f t="shared" si="94"/>
        <v>0</v>
      </c>
      <c r="EF192" s="429">
        <f t="shared" si="95"/>
        <v>12</v>
      </c>
      <c r="EG192" s="429">
        <f t="shared" si="96"/>
        <v>0</v>
      </c>
      <c r="EH192" s="441"/>
      <c r="EI192" s="479"/>
      <c r="EJ192" s="443">
        <v>195</v>
      </c>
      <c r="EK192" s="481" t="s">
        <v>402</v>
      </c>
      <c r="EL192" s="449" t="s">
        <v>194</v>
      </c>
      <c r="EM192" s="450">
        <v>325000</v>
      </c>
      <c r="EN192" s="447">
        <f t="shared" si="97"/>
        <v>12500</v>
      </c>
      <c r="EO192" s="453">
        <v>0</v>
      </c>
      <c r="EP192" s="454">
        <v>0</v>
      </c>
      <c r="EQ192" s="455">
        <v>0</v>
      </c>
      <c r="ER192" s="455">
        <v>0</v>
      </c>
      <c r="ES192" s="456">
        <f t="shared" si="98"/>
        <v>12500</v>
      </c>
      <c r="ET192" s="456">
        <f t="shared" si="99"/>
        <v>23</v>
      </c>
      <c r="EU192" s="456">
        <f t="shared" si="100"/>
        <v>71</v>
      </c>
      <c r="EV192" s="456">
        <f t="shared" si="101"/>
        <v>0</v>
      </c>
      <c r="EW192" s="456">
        <f t="shared" si="102"/>
        <v>42</v>
      </c>
      <c r="EX192" s="456">
        <f t="shared" si="103"/>
        <v>0</v>
      </c>
      <c r="EY192" s="460">
        <f t="shared" si="104"/>
        <v>12</v>
      </c>
      <c r="EZ192" s="460">
        <f t="shared" si="105"/>
        <v>0</v>
      </c>
      <c r="FA192" s="447">
        <f t="shared" si="106"/>
        <v>357527.5</v>
      </c>
      <c r="FB192" s="447">
        <v>0</v>
      </c>
      <c r="FC192" s="447">
        <f t="shared" si="107"/>
        <v>645027.5</v>
      </c>
      <c r="FD192" s="447">
        <f t="shared" si="108"/>
        <v>580524.75</v>
      </c>
      <c r="FE192" s="447">
        <f t="shared" si="109"/>
        <v>32104.95</v>
      </c>
      <c r="FF192" s="447">
        <f t="shared" si="110"/>
        <v>64502.75</v>
      </c>
      <c r="FG192" s="463">
        <v>100000</v>
      </c>
      <c r="FH192" s="447">
        <f t="shared" si="111"/>
        <v>196607.7</v>
      </c>
      <c r="FI192" s="447">
        <v>0</v>
      </c>
      <c r="FJ192" s="447">
        <f t="shared" si="112"/>
        <v>448419.8</v>
      </c>
      <c r="FK192" s="464"/>
      <c r="FL192" s="447">
        <f t="shared" si="113"/>
        <v>25801.1</v>
      </c>
      <c r="FM192" s="447">
        <f t="shared" si="114"/>
        <v>3225.14</v>
      </c>
      <c r="FN192" s="447">
        <f t="shared" si="115"/>
        <v>64502.75</v>
      </c>
      <c r="FO192" s="447">
        <f t="shared" si="116"/>
        <v>93528.989999999991</v>
      </c>
      <c r="FP192" s="178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</row>
    <row r="193" spans="1:463" s="163" customFormat="1" ht="22.5" customHeight="1">
      <c r="A193" s="360">
        <v>185</v>
      </c>
      <c r="B193" s="361">
        <v>8</v>
      </c>
      <c r="C193" s="362" t="s">
        <v>403</v>
      </c>
      <c r="D193" s="363" t="s">
        <v>194</v>
      </c>
      <c r="E193" s="225" t="s">
        <v>190</v>
      </c>
      <c r="F193" s="367">
        <v>325000</v>
      </c>
      <c r="G193" s="365">
        <v>8</v>
      </c>
      <c r="H193" s="366">
        <v>1</v>
      </c>
      <c r="I193" s="373"/>
      <c r="J193" s="374"/>
      <c r="K193" s="375">
        <v>8</v>
      </c>
      <c r="L193" s="366">
        <v>1</v>
      </c>
      <c r="M193" s="373"/>
      <c r="N193" s="374"/>
      <c r="O193" s="375">
        <v>8</v>
      </c>
      <c r="P193" s="366">
        <v>4</v>
      </c>
      <c r="Q193" s="373"/>
      <c r="R193" s="374"/>
      <c r="S193" s="375"/>
      <c r="T193" s="366"/>
      <c r="U193" s="373"/>
      <c r="V193" s="374"/>
      <c r="W193" s="375"/>
      <c r="X193" s="366"/>
      <c r="Y193" s="373"/>
      <c r="Z193" s="374"/>
      <c r="AA193" s="375"/>
      <c r="AB193" s="366"/>
      <c r="AC193" s="373"/>
      <c r="AD193" s="382"/>
      <c r="AE193" s="380">
        <v>9</v>
      </c>
      <c r="AF193" s="381"/>
      <c r="AG193" s="365">
        <v>8</v>
      </c>
      <c r="AH193" s="366">
        <v>4</v>
      </c>
      <c r="AI193" s="373"/>
      <c r="AJ193" s="374"/>
      <c r="AK193" s="375">
        <v>8</v>
      </c>
      <c r="AL193" s="366">
        <v>1</v>
      </c>
      <c r="AM193" s="373"/>
      <c r="AN193" s="374"/>
      <c r="AO193" s="375">
        <v>8</v>
      </c>
      <c r="AP193" s="366">
        <v>2</v>
      </c>
      <c r="AQ193" s="373"/>
      <c r="AR193" s="374"/>
      <c r="AS193" s="375">
        <v>8</v>
      </c>
      <c r="AT193" s="366">
        <v>4</v>
      </c>
      <c r="AU193" s="373"/>
      <c r="AV193" s="374"/>
      <c r="AW193" s="375">
        <v>8</v>
      </c>
      <c r="AX193" s="366">
        <v>4</v>
      </c>
      <c r="AY193" s="373"/>
      <c r="AZ193" s="374"/>
      <c r="BA193" s="375">
        <v>5</v>
      </c>
      <c r="BB193" s="366">
        <v>5</v>
      </c>
      <c r="BC193" s="373"/>
      <c r="BD193" s="382"/>
      <c r="BE193" s="380">
        <v>5</v>
      </c>
      <c r="BF193" s="381"/>
      <c r="BG193" s="365">
        <v>8</v>
      </c>
      <c r="BH193" s="366">
        <v>4</v>
      </c>
      <c r="BI193" s="373"/>
      <c r="BJ193" s="374"/>
      <c r="BK193" s="375">
        <v>5</v>
      </c>
      <c r="BL193" s="366"/>
      <c r="BM193" s="373"/>
      <c r="BN193" s="374"/>
      <c r="BO193" s="375">
        <v>8</v>
      </c>
      <c r="BP193" s="366">
        <v>1</v>
      </c>
      <c r="BQ193" s="373"/>
      <c r="BR193" s="374"/>
      <c r="BS193" s="375">
        <v>8</v>
      </c>
      <c r="BT193" s="366">
        <v>1</v>
      </c>
      <c r="BU193" s="373"/>
      <c r="BV193" s="374"/>
      <c r="BW193" s="388">
        <v>9</v>
      </c>
      <c r="BX193" s="389"/>
      <c r="BY193" s="375">
        <v>5</v>
      </c>
      <c r="BZ193" s="366"/>
      <c r="CA193" s="373"/>
      <c r="CB193" s="382"/>
      <c r="CC193" s="380">
        <v>9</v>
      </c>
      <c r="CD193" s="381"/>
      <c r="CE193" s="398"/>
      <c r="CF193" s="366"/>
      <c r="CG193" s="373"/>
      <c r="CH193" s="399"/>
      <c r="CI193" s="365">
        <v>8</v>
      </c>
      <c r="CJ193" s="366">
        <v>1</v>
      </c>
      <c r="CK193" s="373"/>
      <c r="CL193" s="374"/>
      <c r="CM193" s="375">
        <v>8</v>
      </c>
      <c r="CN193" s="366">
        <v>1</v>
      </c>
      <c r="CO193" s="373"/>
      <c r="CP193" s="382"/>
      <c r="CQ193" s="402">
        <v>8</v>
      </c>
      <c r="CR193" s="366">
        <v>2</v>
      </c>
      <c r="CS193" s="408"/>
      <c r="CT193" s="409"/>
      <c r="CU193" s="402">
        <v>8</v>
      </c>
      <c r="CV193" s="366">
        <v>2</v>
      </c>
      <c r="CW193" s="410"/>
      <c r="CX193" s="411"/>
      <c r="CY193" s="402">
        <v>5</v>
      </c>
      <c r="CZ193" s="366">
        <v>4</v>
      </c>
      <c r="DA193" s="415"/>
      <c r="DB193" s="411"/>
      <c r="DC193" s="380">
        <v>9</v>
      </c>
      <c r="DD193" s="381"/>
      <c r="DE193" s="398">
        <v>8</v>
      </c>
      <c r="DF193" s="366">
        <v>1</v>
      </c>
      <c r="DG193" s="416"/>
      <c r="DH193" s="411"/>
      <c r="DI193" s="402">
        <v>8</v>
      </c>
      <c r="DJ193" s="366">
        <v>1</v>
      </c>
      <c r="DK193" s="416"/>
      <c r="DL193" s="411"/>
      <c r="DM193" s="424">
        <v>25</v>
      </c>
      <c r="DN193" s="424">
        <v>4</v>
      </c>
      <c r="DO193" s="424">
        <v>1</v>
      </c>
      <c r="DP193" s="425">
        <f t="shared" si="79"/>
        <v>156</v>
      </c>
      <c r="DQ193" s="427">
        <f t="shared" si="80"/>
        <v>0</v>
      </c>
      <c r="DR193" s="425">
        <f t="shared" si="81"/>
        <v>156</v>
      </c>
      <c r="DS193" s="163">
        <f t="shared" si="82"/>
        <v>21</v>
      </c>
      <c r="DT193" s="425">
        <f t="shared" si="83"/>
        <v>44</v>
      </c>
      <c r="DU193" s="427">
        <f t="shared" si="84"/>
        <v>0</v>
      </c>
      <c r="DV193" s="427">
        <f t="shared" si="85"/>
        <v>44</v>
      </c>
      <c r="DW193" s="427">
        <f t="shared" si="86"/>
        <v>32</v>
      </c>
      <c r="DX193" s="427">
        <f t="shared" si="87"/>
        <v>0</v>
      </c>
      <c r="DY193" s="427">
        <f t="shared" si="88"/>
        <v>9</v>
      </c>
      <c r="DZ193" s="427">
        <f t="shared" si="89"/>
        <v>0</v>
      </c>
      <c r="EA193" s="428">
        <f t="shared" si="90"/>
        <v>22</v>
      </c>
      <c r="EB193" s="429">
        <f t="shared" si="91"/>
        <v>44</v>
      </c>
      <c r="EC193" s="429">
        <f t="shared" si="92"/>
        <v>0</v>
      </c>
      <c r="ED193" s="429">
        <f t="shared" si="93"/>
        <v>32</v>
      </c>
      <c r="EE193" s="429">
        <f t="shared" si="94"/>
        <v>0</v>
      </c>
      <c r="EF193" s="429">
        <f t="shared" si="95"/>
        <v>9</v>
      </c>
      <c r="EG193" s="429">
        <f t="shared" si="96"/>
        <v>0</v>
      </c>
      <c r="EH193" s="441"/>
      <c r="EI193" s="479"/>
      <c r="EJ193" s="443">
        <v>196</v>
      </c>
      <c r="EK193" s="481" t="s">
        <v>403</v>
      </c>
      <c r="EL193" s="449" t="s">
        <v>194</v>
      </c>
      <c r="EM193" s="450">
        <v>325000</v>
      </c>
      <c r="EN193" s="447">
        <f t="shared" si="97"/>
        <v>12500</v>
      </c>
      <c r="EO193" s="453">
        <v>0</v>
      </c>
      <c r="EP193" s="454">
        <v>0</v>
      </c>
      <c r="EQ193" s="455">
        <v>0</v>
      </c>
      <c r="ER193" s="455">
        <v>0</v>
      </c>
      <c r="ES193" s="456">
        <f t="shared" si="98"/>
        <v>12500</v>
      </c>
      <c r="ET193" s="456">
        <f t="shared" si="99"/>
        <v>22</v>
      </c>
      <c r="EU193" s="456">
        <f t="shared" si="100"/>
        <v>44</v>
      </c>
      <c r="EV193" s="456">
        <f t="shared" si="101"/>
        <v>0</v>
      </c>
      <c r="EW193" s="456">
        <f t="shared" si="102"/>
        <v>32</v>
      </c>
      <c r="EX193" s="456">
        <f t="shared" si="103"/>
        <v>0</v>
      </c>
      <c r="EY193" s="460">
        <f t="shared" si="104"/>
        <v>9</v>
      </c>
      <c r="EZ193" s="460">
        <f t="shared" si="105"/>
        <v>0</v>
      </c>
      <c r="FA193" s="447">
        <f t="shared" si="106"/>
        <v>246685.64</v>
      </c>
      <c r="FB193" s="447">
        <v>0</v>
      </c>
      <c r="FC193" s="447">
        <f t="shared" si="107"/>
        <v>521685.64</v>
      </c>
      <c r="FD193" s="447">
        <f t="shared" si="108"/>
        <v>469517.08</v>
      </c>
      <c r="FE193" s="447">
        <f t="shared" si="109"/>
        <v>15961.366400000001</v>
      </c>
      <c r="FF193" s="447">
        <f t="shared" si="110"/>
        <v>52168.56</v>
      </c>
      <c r="FG193" s="463">
        <v>100000</v>
      </c>
      <c r="FH193" s="447">
        <f t="shared" si="111"/>
        <v>168129.93</v>
      </c>
      <c r="FI193" s="447">
        <v>0</v>
      </c>
      <c r="FJ193" s="447">
        <f t="shared" si="112"/>
        <v>353555.71</v>
      </c>
      <c r="FK193" s="464"/>
      <c r="FL193" s="447">
        <f t="shared" si="113"/>
        <v>20867.43</v>
      </c>
      <c r="FM193" s="447">
        <f t="shared" si="114"/>
        <v>2608.4299999999998</v>
      </c>
      <c r="FN193" s="447">
        <f t="shared" si="115"/>
        <v>52168.56</v>
      </c>
      <c r="FO193" s="447">
        <f t="shared" si="116"/>
        <v>75644.42</v>
      </c>
      <c r="FP193" s="178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</row>
    <row r="194" spans="1:463" s="163" customFormat="1" ht="22.5" customHeight="1">
      <c r="A194" s="360">
        <v>186</v>
      </c>
      <c r="B194" s="361">
        <v>5</v>
      </c>
      <c r="C194" s="362" t="s">
        <v>404</v>
      </c>
      <c r="D194" s="363" t="s">
        <v>194</v>
      </c>
      <c r="E194" s="225" t="s">
        <v>190</v>
      </c>
      <c r="F194" s="367">
        <v>325000</v>
      </c>
      <c r="G194" s="365"/>
      <c r="H194" s="366"/>
      <c r="I194" s="373"/>
      <c r="J194" s="374"/>
      <c r="K194" s="375">
        <v>8</v>
      </c>
      <c r="L194" s="366">
        <v>4</v>
      </c>
      <c r="M194" s="373"/>
      <c r="N194" s="374"/>
      <c r="O194" s="375">
        <v>8</v>
      </c>
      <c r="P194" s="366">
        <v>4</v>
      </c>
      <c r="Q194" s="373"/>
      <c r="R194" s="374"/>
      <c r="S194" s="375">
        <v>8</v>
      </c>
      <c r="T194" s="366">
        <v>1</v>
      </c>
      <c r="U194" s="373"/>
      <c r="V194" s="374"/>
      <c r="W194" s="375">
        <v>8</v>
      </c>
      <c r="X194" s="366">
        <v>2</v>
      </c>
      <c r="Y194" s="373"/>
      <c r="Z194" s="374"/>
      <c r="AA194" s="375">
        <v>5</v>
      </c>
      <c r="AB194" s="366">
        <v>7</v>
      </c>
      <c r="AC194" s="373"/>
      <c r="AD194" s="382"/>
      <c r="AE194" s="380">
        <v>12</v>
      </c>
      <c r="AF194" s="381"/>
      <c r="AG194" s="365">
        <v>8</v>
      </c>
      <c r="AH194" s="366">
        <v>3</v>
      </c>
      <c r="AI194" s="373"/>
      <c r="AJ194" s="374"/>
      <c r="AK194" s="375">
        <v>8</v>
      </c>
      <c r="AL194" s="366">
        <v>4</v>
      </c>
      <c r="AM194" s="373"/>
      <c r="AN194" s="374"/>
      <c r="AO194" s="375">
        <v>8</v>
      </c>
      <c r="AP194" s="366">
        <v>2</v>
      </c>
      <c r="AQ194" s="373"/>
      <c r="AR194" s="374"/>
      <c r="AS194" s="375">
        <v>8</v>
      </c>
      <c r="AT194" s="366">
        <v>1</v>
      </c>
      <c r="AU194" s="373"/>
      <c r="AV194" s="374"/>
      <c r="AW194" s="375">
        <v>8</v>
      </c>
      <c r="AX194" s="366">
        <v>1</v>
      </c>
      <c r="AY194" s="373"/>
      <c r="AZ194" s="374"/>
      <c r="BA194" s="375">
        <v>5</v>
      </c>
      <c r="BB194" s="366">
        <v>4</v>
      </c>
      <c r="BC194" s="373"/>
      <c r="BD194" s="382"/>
      <c r="BE194" s="380">
        <v>9</v>
      </c>
      <c r="BF194" s="381"/>
      <c r="BG194" s="365">
        <v>8</v>
      </c>
      <c r="BH194" s="366">
        <v>2</v>
      </c>
      <c r="BI194" s="373"/>
      <c r="BJ194" s="374"/>
      <c r="BK194" s="375"/>
      <c r="BL194" s="366"/>
      <c r="BM194" s="373"/>
      <c r="BN194" s="374"/>
      <c r="BO194" s="375">
        <v>8</v>
      </c>
      <c r="BP194" s="366">
        <v>4</v>
      </c>
      <c r="BQ194" s="373"/>
      <c r="BR194" s="374"/>
      <c r="BS194" s="375">
        <v>8</v>
      </c>
      <c r="BT194" s="366">
        <v>4</v>
      </c>
      <c r="BU194" s="373"/>
      <c r="BV194" s="374"/>
      <c r="BW194" s="388">
        <v>12</v>
      </c>
      <c r="BX194" s="389"/>
      <c r="BY194" s="375">
        <v>5</v>
      </c>
      <c r="BZ194" s="366">
        <v>7</v>
      </c>
      <c r="CA194" s="373"/>
      <c r="CB194" s="382"/>
      <c r="CC194" s="380">
        <v>12</v>
      </c>
      <c r="CD194" s="381"/>
      <c r="CE194" s="398">
        <v>8</v>
      </c>
      <c r="CF194" s="366">
        <v>1</v>
      </c>
      <c r="CG194" s="373"/>
      <c r="CH194" s="399"/>
      <c r="CI194" s="365">
        <v>8</v>
      </c>
      <c r="CJ194" s="366">
        <v>2</v>
      </c>
      <c r="CK194" s="373"/>
      <c r="CL194" s="374"/>
      <c r="CM194" s="375">
        <v>8</v>
      </c>
      <c r="CN194" s="366">
        <v>4</v>
      </c>
      <c r="CO194" s="373"/>
      <c r="CP194" s="382"/>
      <c r="CQ194" s="402">
        <v>8</v>
      </c>
      <c r="CR194" s="366">
        <v>1</v>
      </c>
      <c r="CS194" s="408"/>
      <c r="CT194" s="409"/>
      <c r="CU194" s="402">
        <v>8</v>
      </c>
      <c r="CV194" s="366">
        <v>1</v>
      </c>
      <c r="CW194" s="410"/>
      <c r="CX194" s="411"/>
      <c r="CY194" s="402">
        <v>5</v>
      </c>
      <c r="CZ194" s="366">
        <v>4</v>
      </c>
      <c r="DA194" s="415"/>
      <c r="DB194" s="411"/>
      <c r="DC194" s="380">
        <v>9</v>
      </c>
      <c r="DD194" s="381"/>
      <c r="DE194" s="398">
        <v>8</v>
      </c>
      <c r="DF194" s="366">
        <v>3</v>
      </c>
      <c r="DG194" s="416"/>
      <c r="DH194" s="411"/>
      <c r="DI194" s="402">
        <v>8</v>
      </c>
      <c r="DJ194" s="366">
        <v>1</v>
      </c>
      <c r="DK194" s="416"/>
      <c r="DL194" s="411"/>
      <c r="DM194" s="424">
        <v>25</v>
      </c>
      <c r="DN194" s="424">
        <v>4</v>
      </c>
      <c r="DO194" s="424">
        <v>1</v>
      </c>
      <c r="DP194" s="425">
        <f t="shared" si="79"/>
        <v>172</v>
      </c>
      <c r="DQ194" s="427">
        <f t="shared" si="80"/>
        <v>0</v>
      </c>
      <c r="DR194" s="425">
        <f t="shared" si="81"/>
        <v>172</v>
      </c>
      <c r="DS194" s="163">
        <f t="shared" si="82"/>
        <v>23</v>
      </c>
      <c r="DT194" s="425">
        <f t="shared" si="83"/>
        <v>67</v>
      </c>
      <c r="DU194" s="427">
        <f t="shared" si="84"/>
        <v>0</v>
      </c>
      <c r="DV194" s="427">
        <f t="shared" si="85"/>
        <v>67</v>
      </c>
      <c r="DW194" s="427">
        <f t="shared" si="86"/>
        <v>42</v>
      </c>
      <c r="DX194" s="427">
        <f t="shared" si="87"/>
        <v>0</v>
      </c>
      <c r="DY194" s="427">
        <f t="shared" si="88"/>
        <v>12</v>
      </c>
      <c r="DZ194" s="427">
        <f t="shared" si="89"/>
        <v>0</v>
      </c>
      <c r="EA194" s="428">
        <f t="shared" si="90"/>
        <v>24</v>
      </c>
      <c r="EB194" s="429">
        <f t="shared" si="91"/>
        <v>67</v>
      </c>
      <c r="EC194" s="429">
        <f t="shared" si="92"/>
        <v>0</v>
      </c>
      <c r="ED194" s="429">
        <f t="shared" si="93"/>
        <v>42</v>
      </c>
      <c r="EE194" s="429">
        <f t="shared" si="94"/>
        <v>0</v>
      </c>
      <c r="EF194" s="429">
        <f t="shared" si="95"/>
        <v>12</v>
      </c>
      <c r="EG194" s="429">
        <f t="shared" si="96"/>
        <v>0</v>
      </c>
      <c r="EH194" s="441"/>
      <c r="EI194" s="479"/>
      <c r="EJ194" s="443">
        <v>197</v>
      </c>
      <c r="EK194" s="481" t="s">
        <v>404</v>
      </c>
      <c r="EL194" s="449" t="s">
        <v>194</v>
      </c>
      <c r="EM194" s="450">
        <v>325000</v>
      </c>
      <c r="EN194" s="447">
        <f t="shared" si="97"/>
        <v>12500</v>
      </c>
      <c r="EO194" s="453">
        <v>0</v>
      </c>
      <c r="EP194" s="454">
        <v>0</v>
      </c>
      <c r="EQ194" s="455">
        <v>0</v>
      </c>
      <c r="ER194" s="455">
        <v>0</v>
      </c>
      <c r="ES194" s="456">
        <f t="shared" si="98"/>
        <v>12500</v>
      </c>
      <c r="ET194" s="456">
        <f t="shared" si="99"/>
        <v>24</v>
      </c>
      <c r="EU194" s="456">
        <f t="shared" si="100"/>
        <v>67</v>
      </c>
      <c r="EV194" s="456">
        <f t="shared" si="101"/>
        <v>0</v>
      </c>
      <c r="EW194" s="456">
        <f t="shared" si="102"/>
        <v>42</v>
      </c>
      <c r="EX194" s="456">
        <f t="shared" si="103"/>
        <v>0</v>
      </c>
      <c r="EY194" s="460">
        <f t="shared" si="104"/>
        <v>12</v>
      </c>
      <c r="EZ194" s="460">
        <f t="shared" si="105"/>
        <v>0</v>
      </c>
      <c r="FA194" s="447">
        <f t="shared" si="106"/>
        <v>347526.73</v>
      </c>
      <c r="FB194" s="447">
        <v>0</v>
      </c>
      <c r="FC194" s="447">
        <f t="shared" si="107"/>
        <v>647526.73</v>
      </c>
      <c r="FD194" s="447">
        <f t="shared" si="108"/>
        <v>582774.05999999994</v>
      </c>
      <c r="FE194" s="447">
        <f t="shared" si="109"/>
        <v>32554.811999999991</v>
      </c>
      <c r="FF194" s="447">
        <f t="shared" si="110"/>
        <v>64752.67</v>
      </c>
      <c r="FG194" s="463">
        <v>100000</v>
      </c>
      <c r="FH194" s="447">
        <f t="shared" si="111"/>
        <v>197307.48</v>
      </c>
      <c r="FI194" s="447">
        <v>0</v>
      </c>
      <c r="FJ194" s="447">
        <f t="shared" si="112"/>
        <v>450219.25</v>
      </c>
      <c r="FK194" s="464"/>
      <c r="FL194" s="447">
        <f t="shared" si="113"/>
        <v>25901.07</v>
      </c>
      <c r="FM194" s="447">
        <f t="shared" si="114"/>
        <v>3237.63</v>
      </c>
      <c r="FN194" s="447">
        <f t="shared" si="115"/>
        <v>64752.67</v>
      </c>
      <c r="FO194" s="447">
        <f t="shared" si="116"/>
        <v>93891.37</v>
      </c>
      <c r="FP194" s="178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</row>
    <row r="195" spans="1:463" s="163" customFormat="1" ht="22.5" customHeight="1">
      <c r="A195" s="360">
        <v>187</v>
      </c>
      <c r="B195" s="361">
        <v>7</v>
      </c>
      <c r="C195" s="362" t="s">
        <v>405</v>
      </c>
      <c r="D195" s="363" t="s">
        <v>194</v>
      </c>
      <c r="E195" s="225" t="s">
        <v>190</v>
      </c>
      <c r="F195" s="367">
        <v>325000</v>
      </c>
      <c r="G195" s="365">
        <v>8</v>
      </c>
      <c r="H195" s="366">
        <v>1</v>
      </c>
      <c r="I195" s="373"/>
      <c r="J195" s="374"/>
      <c r="K195" s="375">
        <v>8</v>
      </c>
      <c r="L195" s="366"/>
      <c r="M195" s="373"/>
      <c r="N195" s="374"/>
      <c r="O195" s="375"/>
      <c r="P195" s="366"/>
      <c r="Q195" s="373"/>
      <c r="R195" s="374"/>
      <c r="S195" s="375"/>
      <c r="T195" s="366"/>
      <c r="U195" s="373"/>
      <c r="V195" s="374"/>
      <c r="W195" s="375">
        <v>8</v>
      </c>
      <c r="X195" s="366">
        <v>1</v>
      </c>
      <c r="Y195" s="373"/>
      <c r="Z195" s="374"/>
      <c r="AA195" s="375">
        <v>5</v>
      </c>
      <c r="AB195" s="366">
        <v>3</v>
      </c>
      <c r="AC195" s="373"/>
      <c r="AD195" s="382"/>
      <c r="AE195" s="380">
        <v>9</v>
      </c>
      <c r="AF195" s="381"/>
      <c r="AG195" s="365">
        <v>8</v>
      </c>
      <c r="AH195" s="366">
        <v>1</v>
      </c>
      <c r="AI195" s="373"/>
      <c r="AJ195" s="374"/>
      <c r="AK195" s="375">
        <v>8</v>
      </c>
      <c r="AL195" s="366">
        <v>1</v>
      </c>
      <c r="AM195" s="373"/>
      <c r="AN195" s="374"/>
      <c r="AO195" s="375">
        <v>8</v>
      </c>
      <c r="AP195" s="366">
        <v>2</v>
      </c>
      <c r="AQ195" s="373"/>
      <c r="AR195" s="374"/>
      <c r="AS195" s="375">
        <v>8</v>
      </c>
      <c r="AT195" s="366"/>
      <c r="AU195" s="373"/>
      <c r="AV195" s="374"/>
      <c r="AW195" s="375">
        <v>8</v>
      </c>
      <c r="AX195" s="366">
        <v>4</v>
      </c>
      <c r="AY195" s="373"/>
      <c r="AZ195" s="374"/>
      <c r="BA195" s="375">
        <v>5</v>
      </c>
      <c r="BB195" s="366">
        <v>3</v>
      </c>
      <c r="BC195" s="373"/>
      <c r="BD195" s="382"/>
      <c r="BE195" s="380">
        <v>8</v>
      </c>
      <c r="BF195" s="381"/>
      <c r="BG195" s="365">
        <v>8</v>
      </c>
      <c r="BH195" s="366">
        <v>2</v>
      </c>
      <c r="BI195" s="373"/>
      <c r="BJ195" s="374"/>
      <c r="BK195" s="375">
        <v>8</v>
      </c>
      <c r="BL195" s="366">
        <v>1</v>
      </c>
      <c r="BM195" s="373"/>
      <c r="BN195" s="374"/>
      <c r="BO195" s="375">
        <v>8</v>
      </c>
      <c r="BP195" s="366"/>
      <c r="BQ195" s="373"/>
      <c r="BR195" s="374"/>
      <c r="BS195" s="375">
        <v>8</v>
      </c>
      <c r="BT195" s="366">
        <v>1</v>
      </c>
      <c r="BU195" s="373"/>
      <c r="BV195" s="374"/>
      <c r="BW195" s="388">
        <v>9</v>
      </c>
      <c r="BX195" s="389"/>
      <c r="BY195" s="375">
        <v>5</v>
      </c>
      <c r="BZ195" s="366">
        <v>3</v>
      </c>
      <c r="CA195" s="373"/>
      <c r="CB195" s="382"/>
      <c r="CC195" s="380">
        <v>8</v>
      </c>
      <c r="CD195" s="381"/>
      <c r="CE195" s="398"/>
      <c r="CF195" s="366"/>
      <c r="CG195" s="373"/>
      <c r="CH195" s="399"/>
      <c r="CI195" s="365">
        <v>8</v>
      </c>
      <c r="CJ195" s="366">
        <v>3</v>
      </c>
      <c r="CK195" s="373"/>
      <c r="CL195" s="374"/>
      <c r="CM195" s="375">
        <v>8</v>
      </c>
      <c r="CN195" s="366">
        <v>1</v>
      </c>
      <c r="CO195" s="373"/>
      <c r="CP195" s="382"/>
      <c r="CQ195" s="402">
        <v>8</v>
      </c>
      <c r="CR195" s="366">
        <v>1</v>
      </c>
      <c r="CS195" s="408"/>
      <c r="CT195" s="409"/>
      <c r="CU195" s="402">
        <v>8</v>
      </c>
      <c r="CV195" s="366">
        <v>1</v>
      </c>
      <c r="CW195" s="410"/>
      <c r="CX195" s="411"/>
      <c r="CY195" s="402">
        <v>5</v>
      </c>
      <c r="CZ195" s="366">
        <v>5</v>
      </c>
      <c r="DA195" s="415"/>
      <c r="DB195" s="411"/>
      <c r="DC195" s="380">
        <v>8</v>
      </c>
      <c r="DD195" s="381"/>
      <c r="DE195" s="398">
        <v>8</v>
      </c>
      <c r="DF195" s="366">
        <v>3</v>
      </c>
      <c r="DG195" s="416"/>
      <c r="DH195" s="411"/>
      <c r="DI195" s="402">
        <v>8</v>
      </c>
      <c r="DJ195" s="366"/>
      <c r="DK195" s="416"/>
      <c r="DL195" s="411"/>
      <c r="DM195" s="424">
        <v>25</v>
      </c>
      <c r="DN195" s="424">
        <v>4</v>
      </c>
      <c r="DO195" s="424">
        <v>1</v>
      </c>
      <c r="DP195" s="425">
        <f t="shared" si="79"/>
        <v>164</v>
      </c>
      <c r="DQ195" s="427">
        <f t="shared" si="80"/>
        <v>0</v>
      </c>
      <c r="DR195" s="425">
        <f t="shared" si="81"/>
        <v>164</v>
      </c>
      <c r="DS195" s="163">
        <f t="shared" si="82"/>
        <v>22</v>
      </c>
      <c r="DT195" s="425">
        <f t="shared" si="83"/>
        <v>37</v>
      </c>
      <c r="DU195" s="427">
        <f t="shared" si="84"/>
        <v>0</v>
      </c>
      <c r="DV195" s="427">
        <f t="shared" si="85"/>
        <v>37</v>
      </c>
      <c r="DW195" s="427">
        <f t="shared" si="86"/>
        <v>33</v>
      </c>
      <c r="DX195" s="427">
        <f t="shared" si="87"/>
        <v>0</v>
      </c>
      <c r="DY195" s="427">
        <f t="shared" si="88"/>
        <v>9</v>
      </c>
      <c r="DZ195" s="427">
        <f t="shared" si="89"/>
        <v>0</v>
      </c>
      <c r="EA195" s="428">
        <f t="shared" si="90"/>
        <v>23</v>
      </c>
      <c r="EB195" s="429">
        <f t="shared" si="91"/>
        <v>37</v>
      </c>
      <c r="EC195" s="429">
        <f t="shared" si="92"/>
        <v>0</v>
      </c>
      <c r="ED195" s="429">
        <f t="shared" si="93"/>
        <v>33</v>
      </c>
      <c r="EE195" s="429">
        <f t="shared" si="94"/>
        <v>0</v>
      </c>
      <c r="EF195" s="429">
        <f t="shared" si="95"/>
        <v>9</v>
      </c>
      <c r="EG195" s="429">
        <f t="shared" si="96"/>
        <v>0</v>
      </c>
      <c r="EH195" s="441"/>
      <c r="EI195" s="479"/>
      <c r="EJ195" s="443">
        <v>198</v>
      </c>
      <c r="EK195" s="481" t="s">
        <v>405</v>
      </c>
      <c r="EL195" s="449" t="s">
        <v>194</v>
      </c>
      <c r="EM195" s="450">
        <v>325000</v>
      </c>
      <c r="EN195" s="447">
        <f t="shared" si="97"/>
        <v>12500</v>
      </c>
      <c r="EO195" s="453">
        <v>0</v>
      </c>
      <c r="EP195" s="454">
        <v>0</v>
      </c>
      <c r="EQ195" s="455">
        <v>0</v>
      </c>
      <c r="ER195" s="455">
        <v>0</v>
      </c>
      <c r="ES195" s="456">
        <f t="shared" si="98"/>
        <v>12500</v>
      </c>
      <c r="ET195" s="456">
        <f t="shared" si="99"/>
        <v>23</v>
      </c>
      <c r="EU195" s="456">
        <f t="shared" si="100"/>
        <v>37</v>
      </c>
      <c r="EV195" s="456">
        <f t="shared" si="101"/>
        <v>0</v>
      </c>
      <c r="EW195" s="456">
        <f t="shared" si="102"/>
        <v>33</v>
      </c>
      <c r="EX195" s="456">
        <f t="shared" si="103"/>
        <v>0</v>
      </c>
      <c r="EY195" s="460">
        <f t="shared" si="104"/>
        <v>9</v>
      </c>
      <c r="EZ195" s="460">
        <f t="shared" si="105"/>
        <v>0</v>
      </c>
      <c r="FA195" s="447">
        <f t="shared" si="106"/>
        <v>232517.89</v>
      </c>
      <c r="FB195" s="447">
        <v>0</v>
      </c>
      <c r="FC195" s="447">
        <f t="shared" si="107"/>
        <v>520017.89</v>
      </c>
      <c r="FD195" s="447">
        <f t="shared" si="108"/>
        <v>468016.10000000003</v>
      </c>
      <c r="FE195" s="447">
        <f t="shared" si="109"/>
        <v>15841.288000000002</v>
      </c>
      <c r="FF195" s="447">
        <f t="shared" si="110"/>
        <v>52001.79</v>
      </c>
      <c r="FG195" s="463">
        <v>0</v>
      </c>
      <c r="FH195" s="447">
        <f t="shared" si="111"/>
        <v>67843.08</v>
      </c>
      <c r="FI195" s="447">
        <v>0</v>
      </c>
      <c r="FJ195" s="447">
        <f t="shared" si="112"/>
        <v>452174.81</v>
      </c>
      <c r="FK195" s="464"/>
      <c r="FL195" s="447">
        <f t="shared" si="113"/>
        <v>20800.72</v>
      </c>
      <c r="FM195" s="447">
        <f t="shared" si="114"/>
        <v>2600.09</v>
      </c>
      <c r="FN195" s="447">
        <f t="shared" si="115"/>
        <v>52001.79</v>
      </c>
      <c r="FO195" s="447">
        <f t="shared" si="116"/>
        <v>75402.600000000006</v>
      </c>
      <c r="FP195" s="178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</row>
    <row r="196" spans="1:463" s="163" customFormat="1" ht="22.5" customHeight="1">
      <c r="A196" s="360">
        <v>188</v>
      </c>
      <c r="B196" s="361">
        <v>4</v>
      </c>
      <c r="C196" s="362" t="s">
        <v>406</v>
      </c>
      <c r="D196" s="363" t="s">
        <v>194</v>
      </c>
      <c r="E196" s="225" t="s">
        <v>190</v>
      </c>
      <c r="F196" s="367">
        <v>325000</v>
      </c>
      <c r="G196" s="365">
        <v>8</v>
      </c>
      <c r="H196" s="366"/>
      <c r="I196" s="373"/>
      <c r="J196" s="374"/>
      <c r="K196" s="375">
        <v>8</v>
      </c>
      <c r="L196" s="366">
        <v>1</v>
      </c>
      <c r="M196" s="373"/>
      <c r="N196" s="374"/>
      <c r="O196" s="375">
        <v>8</v>
      </c>
      <c r="P196" s="366"/>
      <c r="Q196" s="373"/>
      <c r="R196" s="374"/>
      <c r="S196" s="375">
        <v>8</v>
      </c>
      <c r="T196" s="366"/>
      <c r="U196" s="373"/>
      <c r="V196" s="374"/>
      <c r="W196" s="375">
        <v>8</v>
      </c>
      <c r="X196" s="366">
        <v>1</v>
      </c>
      <c r="Y196" s="373"/>
      <c r="Z196" s="374"/>
      <c r="AA196" s="375">
        <v>5</v>
      </c>
      <c r="AB196" s="366">
        <v>3</v>
      </c>
      <c r="AC196" s="373"/>
      <c r="AD196" s="382"/>
      <c r="AE196" s="380">
        <v>8</v>
      </c>
      <c r="AF196" s="381"/>
      <c r="AG196" s="365">
        <v>8</v>
      </c>
      <c r="AH196" s="366"/>
      <c r="AI196" s="373"/>
      <c r="AJ196" s="374"/>
      <c r="AK196" s="375">
        <v>8</v>
      </c>
      <c r="AL196" s="366"/>
      <c r="AM196" s="373"/>
      <c r="AN196" s="374"/>
      <c r="AO196" s="375">
        <v>8</v>
      </c>
      <c r="AP196" s="366">
        <v>2</v>
      </c>
      <c r="AQ196" s="373"/>
      <c r="AR196" s="374"/>
      <c r="AS196" s="375">
        <v>8</v>
      </c>
      <c r="AT196" s="366"/>
      <c r="AU196" s="373"/>
      <c r="AV196" s="374"/>
      <c r="AW196" s="375">
        <v>8</v>
      </c>
      <c r="AX196" s="366"/>
      <c r="AY196" s="373"/>
      <c r="AZ196" s="374"/>
      <c r="BA196" s="375">
        <v>5</v>
      </c>
      <c r="BB196" s="366">
        <v>3</v>
      </c>
      <c r="BC196" s="373"/>
      <c r="BD196" s="382"/>
      <c r="BE196" s="380">
        <v>8</v>
      </c>
      <c r="BF196" s="381"/>
      <c r="BG196" s="365">
        <v>8</v>
      </c>
      <c r="BH196" s="366"/>
      <c r="BI196" s="373"/>
      <c r="BJ196" s="374"/>
      <c r="BK196" s="375">
        <v>8</v>
      </c>
      <c r="BL196" s="366">
        <v>2</v>
      </c>
      <c r="BM196" s="373"/>
      <c r="BN196" s="374"/>
      <c r="BO196" s="375">
        <v>8</v>
      </c>
      <c r="BP196" s="366"/>
      <c r="BQ196" s="373"/>
      <c r="BR196" s="374"/>
      <c r="BS196" s="375">
        <v>8</v>
      </c>
      <c r="BT196" s="366"/>
      <c r="BU196" s="373"/>
      <c r="BV196" s="374"/>
      <c r="BW196" s="388">
        <v>8</v>
      </c>
      <c r="BX196" s="389"/>
      <c r="BY196" s="375"/>
      <c r="BZ196" s="366"/>
      <c r="CA196" s="373"/>
      <c r="CB196" s="382"/>
      <c r="CC196" s="380"/>
      <c r="CD196" s="381"/>
      <c r="CE196" s="398">
        <v>8</v>
      </c>
      <c r="CF196" s="366"/>
      <c r="CG196" s="373"/>
      <c r="CH196" s="399"/>
      <c r="CI196" s="365">
        <v>8</v>
      </c>
      <c r="CJ196" s="366">
        <v>1</v>
      </c>
      <c r="CK196" s="373"/>
      <c r="CL196" s="374"/>
      <c r="CM196" s="375">
        <v>8</v>
      </c>
      <c r="CN196" s="366"/>
      <c r="CO196" s="373"/>
      <c r="CP196" s="382"/>
      <c r="CQ196" s="402">
        <v>8</v>
      </c>
      <c r="CR196" s="366">
        <v>1</v>
      </c>
      <c r="CS196" s="408"/>
      <c r="CT196" s="409"/>
      <c r="CU196" s="402">
        <v>8</v>
      </c>
      <c r="CV196" s="366"/>
      <c r="CW196" s="410"/>
      <c r="CX196" s="411"/>
      <c r="CY196" s="402">
        <v>5</v>
      </c>
      <c r="CZ196" s="366">
        <v>5</v>
      </c>
      <c r="DA196" s="415"/>
      <c r="DB196" s="411"/>
      <c r="DC196" s="380">
        <v>10</v>
      </c>
      <c r="DD196" s="381"/>
      <c r="DE196" s="398">
        <v>8</v>
      </c>
      <c r="DF196" s="366">
        <v>2</v>
      </c>
      <c r="DG196" s="416"/>
      <c r="DH196" s="411"/>
      <c r="DI196" s="402">
        <v>8</v>
      </c>
      <c r="DJ196" s="366">
        <v>2</v>
      </c>
      <c r="DK196" s="416"/>
      <c r="DL196" s="411"/>
      <c r="DM196" s="424">
        <v>25</v>
      </c>
      <c r="DN196" s="424">
        <v>4</v>
      </c>
      <c r="DO196" s="424">
        <v>1</v>
      </c>
      <c r="DP196" s="425">
        <f t="shared" si="79"/>
        <v>183</v>
      </c>
      <c r="DQ196" s="427">
        <f t="shared" si="80"/>
        <v>0</v>
      </c>
      <c r="DR196" s="425">
        <f t="shared" si="81"/>
        <v>183</v>
      </c>
      <c r="DS196" s="163">
        <f t="shared" si="82"/>
        <v>24</v>
      </c>
      <c r="DT196" s="425">
        <f t="shared" si="83"/>
        <v>23</v>
      </c>
      <c r="DU196" s="427">
        <f t="shared" si="84"/>
        <v>0</v>
      </c>
      <c r="DV196" s="427">
        <f t="shared" si="85"/>
        <v>23</v>
      </c>
      <c r="DW196" s="427">
        <f t="shared" si="86"/>
        <v>26</v>
      </c>
      <c r="DX196" s="427">
        <f t="shared" si="87"/>
        <v>0</v>
      </c>
      <c r="DY196" s="427">
        <f t="shared" si="88"/>
        <v>8</v>
      </c>
      <c r="DZ196" s="427">
        <f t="shared" si="89"/>
        <v>0</v>
      </c>
      <c r="EA196" s="428">
        <f t="shared" si="90"/>
        <v>25</v>
      </c>
      <c r="EB196" s="429">
        <f t="shared" si="91"/>
        <v>23</v>
      </c>
      <c r="EC196" s="429">
        <f t="shared" si="92"/>
        <v>0</v>
      </c>
      <c r="ED196" s="429">
        <f t="shared" si="93"/>
        <v>26</v>
      </c>
      <c r="EE196" s="429">
        <f t="shared" si="94"/>
        <v>0</v>
      </c>
      <c r="EF196" s="429">
        <f t="shared" si="95"/>
        <v>8</v>
      </c>
      <c r="EG196" s="429">
        <f t="shared" si="96"/>
        <v>0</v>
      </c>
      <c r="EH196" s="441"/>
      <c r="EI196" s="479"/>
      <c r="EJ196" s="443">
        <v>199</v>
      </c>
      <c r="EK196" s="481" t="s">
        <v>406</v>
      </c>
      <c r="EL196" s="449" t="s">
        <v>194</v>
      </c>
      <c r="EM196" s="450">
        <v>325000</v>
      </c>
      <c r="EN196" s="447">
        <f t="shared" si="97"/>
        <v>12500</v>
      </c>
      <c r="EO196" s="453">
        <v>0</v>
      </c>
      <c r="EP196" s="454">
        <v>0</v>
      </c>
      <c r="EQ196" s="455">
        <v>0</v>
      </c>
      <c r="ER196" s="455">
        <v>0</v>
      </c>
      <c r="ES196" s="456">
        <f t="shared" si="98"/>
        <v>12500</v>
      </c>
      <c r="ET196" s="456">
        <f t="shared" si="99"/>
        <v>25</v>
      </c>
      <c r="EU196" s="456">
        <f t="shared" si="100"/>
        <v>23</v>
      </c>
      <c r="EV196" s="456">
        <f t="shared" si="101"/>
        <v>0</v>
      </c>
      <c r="EW196" s="456">
        <f t="shared" si="102"/>
        <v>26</v>
      </c>
      <c r="EX196" s="456">
        <f t="shared" si="103"/>
        <v>0</v>
      </c>
      <c r="EY196" s="460">
        <f t="shared" si="104"/>
        <v>8</v>
      </c>
      <c r="EZ196" s="460">
        <f t="shared" si="105"/>
        <v>0</v>
      </c>
      <c r="FA196" s="447">
        <f t="shared" si="106"/>
        <v>170846.48</v>
      </c>
      <c r="FB196" s="447">
        <v>0</v>
      </c>
      <c r="FC196" s="447">
        <f t="shared" si="107"/>
        <v>483346.48</v>
      </c>
      <c r="FD196" s="447">
        <f t="shared" si="108"/>
        <v>435011.82999999996</v>
      </c>
      <c r="FE196" s="447">
        <f t="shared" si="109"/>
        <v>13200.946399999997</v>
      </c>
      <c r="FF196" s="447">
        <f t="shared" si="110"/>
        <v>48334.65</v>
      </c>
      <c r="FG196" s="463">
        <v>100000</v>
      </c>
      <c r="FH196" s="447">
        <f t="shared" si="111"/>
        <v>161535.6</v>
      </c>
      <c r="FI196" s="447">
        <v>0</v>
      </c>
      <c r="FJ196" s="447">
        <f t="shared" si="112"/>
        <v>321810.88</v>
      </c>
      <c r="FK196" s="464"/>
      <c r="FL196" s="447">
        <f t="shared" si="113"/>
        <v>19333.86</v>
      </c>
      <c r="FM196" s="447">
        <f t="shared" si="114"/>
        <v>2416.73</v>
      </c>
      <c r="FN196" s="447">
        <f t="shared" si="115"/>
        <v>48334.65</v>
      </c>
      <c r="FO196" s="447">
        <f t="shared" si="116"/>
        <v>70085.240000000005</v>
      </c>
      <c r="FP196" s="178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</row>
    <row r="197" spans="1:463" s="163" customFormat="1" ht="22.5" customHeight="1">
      <c r="A197" s="360">
        <v>189</v>
      </c>
      <c r="B197" s="361">
        <v>6</v>
      </c>
      <c r="C197" s="362" t="s">
        <v>407</v>
      </c>
      <c r="D197" s="363" t="s">
        <v>194</v>
      </c>
      <c r="E197" s="225" t="s">
        <v>190</v>
      </c>
      <c r="F197" s="367">
        <v>325000</v>
      </c>
      <c r="G197" s="365">
        <v>8</v>
      </c>
      <c r="H197" s="366">
        <v>1</v>
      </c>
      <c r="I197" s="373"/>
      <c r="J197" s="374"/>
      <c r="K197" s="375">
        <v>8</v>
      </c>
      <c r="L197" s="366">
        <v>1</v>
      </c>
      <c r="M197" s="373"/>
      <c r="N197" s="374"/>
      <c r="O197" s="375">
        <v>8</v>
      </c>
      <c r="P197" s="366">
        <v>4</v>
      </c>
      <c r="Q197" s="373"/>
      <c r="R197" s="374"/>
      <c r="S197" s="375">
        <v>8</v>
      </c>
      <c r="T197" s="366">
        <v>1</v>
      </c>
      <c r="U197" s="373"/>
      <c r="V197" s="374"/>
      <c r="W197" s="375"/>
      <c r="X197" s="366"/>
      <c r="Y197" s="373"/>
      <c r="Z197" s="374"/>
      <c r="AA197" s="375">
        <v>5</v>
      </c>
      <c r="AB197" s="366">
        <v>6</v>
      </c>
      <c r="AC197" s="373"/>
      <c r="AD197" s="382"/>
      <c r="AE197" s="380">
        <v>12</v>
      </c>
      <c r="AF197" s="381"/>
      <c r="AG197" s="365">
        <v>8</v>
      </c>
      <c r="AH197" s="366">
        <v>4</v>
      </c>
      <c r="AI197" s="373"/>
      <c r="AJ197" s="374"/>
      <c r="AK197" s="375"/>
      <c r="AL197" s="366"/>
      <c r="AM197" s="373"/>
      <c r="AN197" s="374"/>
      <c r="AO197" s="375">
        <v>8</v>
      </c>
      <c r="AP197" s="366">
        <v>1</v>
      </c>
      <c r="AQ197" s="373"/>
      <c r="AR197" s="374"/>
      <c r="AS197" s="375">
        <v>8</v>
      </c>
      <c r="AT197" s="366">
        <v>1</v>
      </c>
      <c r="AU197" s="373"/>
      <c r="AV197" s="374"/>
      <c r="AW197" s="375">
        <v>8</v>
      </c>
      <c r="AX197" s="366">
        <v>1</v>
      </c>
      <c r="AY197" s="373"/>
      <c r="AZ197" s="374"/>
      <c r="BA197" s="375">
        <v>5</v>
      </c>
      <c r="BB197" s="366">
        <v>4</v>
      </c>
      <c r="BC197" s="373"/>
      <c r="BD197" s="382"/>
      <c r="BE197" s="380">
        <v>9</v>
      </c>
      <c r="BF197" s="381"/>
      <c r="BG197" s="365">
        <v>8</v>
      </c>
      <c r="BH197" s="366">
        <v>1</v>
      </c>
      <c r="BI197" s="373"/>
      <c r="BJ197" s="374"/>
      <c r="BK197" s="375"/>
      <c r="BL197" s="366"/>
      <c r="BM197" s="373"/>
      <c r="BN197" s="374"/>
      <c r="BO197" s="375"/>
      <c r="BP197" s="366"/>
      <c r="BQ197" s="373"/>
      <c r="BR197" s="374"/>
      <c r="BS197" s="375">
        <v>8</v>
      </c>
      <c r="BT197" s="366">
        <v>1</v>
      </c>
      <c r="BU197" s="373"/>
      <c r="BV197" s="374"/>
      <c r="BW197" s="388">
        <v>9</v>
      </c>
      <c r="BX197" s="389"/>
      <c r="BY197" s="375">
        <v>5</v>
      </c>
      <c r="BZ197" s="366">
        <v>6</v>
      </c>
      <c r="CA197" s="373"/>
      <c r="CB197" s="382"/>
      <c r="CC197" s="380">
        <v>12</v>
      </c>
      <c r="CD197" s="381"/>
      <c r="CE197" s="398">
        <v>8</v>
      </c>
      <c r="CF197" s="366">
        <v>1</v>
      </c>
      <c r="CG197" s="373"/>
      <c r="CH197" s="399"/>
      <c r="CI197" s="365">
        <v>8</v>
      </c>
      <c r="CJ197" s="366">
        <v>2</v>
      </c>
      <c r="CK197" s="373"/>
      <c r="CL197" s="374"/>
      <c r="CM197" s="375">
        <v>8</v>
      </c>
      <c r="CN197" s="366">
        <v>2</v>
      </c>
      <c r="CO197" s="373"/>
      <c r="CP197" s="382"/>
      <c r="CQ197" s="402">
        <v>8</v>
      </c>
      <c r="CR197" s="366"/>
      <c r="CS197" s="408"/>
      <c r="CT197" s="409"/>
      <c r="CU197" s="402">
        <v>8</v>
      </c>
      <c r="CV197" s="366">
        <v>2</v>
      </c>
      <c r="CW197" s="410"/>
      <c r="CX197" s="411"/>
      <c r="CY197" s="402">
        <v>5</v>
      </c>
      <c r="CZ197" s="366">
        <v>4</v>
      </c>
      <c r="DA197" s="415"/>
      <c r="DB197" s="411"/>
      <c r="DC197" s="380">
        <v>9</v>
      </c>
      <c r="DD197" s="381"/>
      <c r="DE197" s="398">
        <v>8</v>
      </c>
      <c r="DF197" s="366">
        <v>1</v>
      </c>
      <c r="DG197" s="416"/>
      <c r="DH197" s="411"/>
      <c r="DI197" s="402">
        <v>8</v>
      </c>
      <c r="DJ197" s="366">
        <v>1</v>
      </c>
      <c r="DK197" s="416"/>
      <c r="DL197" s="411"/>
      <c r="DM197" s="424">
        <v>25</v>
      </c>
      <c r="DN197" s="424">
        <v>4</v>
      </c>
      <c r="DO197" s="424">
        <v>1</v>
      </c>
      <c r="DP197" s="425">
        <f t="shared" si="79"/>
        <v>156</v>
      </c>
      <c r="DQ197" s="427">
        <f t="shared" si="80"/>
        <v>0</v>
      </c>
      <c r="DR197" s="425">
        <f t="shared" si="81"/>
        <v>156</v>
      </c>
      <c r="DS197" s="163">
        <f t="shared" si="82"/>
        <v>21</v>
      </c>
      <c r="DT197" s="425">
        <f t="shared" si="83"/>
        <v>45</v>
      </c>
      <c r="DU197" s="427">
        <f t="shared" si="84"/>
        <v>0</v>
      </c>
      <c r="DV197" s="427">
        <f t="shared" si="85"/>
        <v>45</v>
      </c>
      <c r="DW197" s="427">
        <f t="shared" si="86"/>
        <v>42</v>
      </c>
      <c r="DX197" s="427">
        <f t="shared" si="87"/>
        <v>0</v>
      </c>
      <c r="DY197" s="427">
        <f t="shared" si="88"/>
        <v>9</v>
      </c>
      <c r="DZ197" s="427">
        <f t="shared" si="89"/>
        <v>0</v>
      </c>
      <c r="EA197" s="428">
        <f t="shared" si="90"/>
        <v>22</v>
      </c>
      <c r="EB197" s="429">
        <f t="shared" si="91"/>
        <v>45</v>
      </c>
      <c r="EC197" s="429">
        <f t="shared" si="92"/>
        <v>0</v>
      </c>
      <c r="ED197" s="429">
        <f t="shared" si="93"/>
        <v>42</v>
      </c>
      <c r="EE197" s="429">
        <f t="shared" si="94"/>
        <v>0</v>
      </c>
      <c r="EF197" s="429">
        <f t="shared" si="95"/>
        <v>9</v>
      </c>
      <c r="EG197" s="429">
        <f t="shared" si="96"/>
        <v>0</v>
      </c>
      <c r="EH197" s="441"/>
      <c r="EI197" s="479"/>
      <c r="EJ197" s="443">
        <v>200</v>
      </c>
      <c r="EK197" s="481" t="s">
        <v>407</v>
      </c>
      <c r="EL197" s="449" t="s">
        <v>194</v>
      </c>
      <c r="EM197" s="450">
        <v>325000</v>
      </c>
      <c r="EN197" s="447">
        <f t="shared" si="97"/>
        <v>12500</v>
      </c>
      <c r="EO197" s="453">
        <v>0</v>
      </c>
      <c r="EP197" s="454">
        <v>0</v>
      </c>
      <c r="EQ197" s="455">
        <v>0</v>
      </c>
      <c r="ER197" s="455">
        <v>0</v>
      </c>
      <c r="ES197" s="456">
        <f t="shared" si="98"/>
        <v>12500</v>
      </c>
      <c r="ET197" s="456">
        <f t="shared" si="99"/>
        <v>22</v>
      </c>
      <c r="EU197" s="456">
        <f t="shared" si="100"/>
        <v>45</v>
      </c>
      <c r="EV197" s="456">
        <f t="shared" si="101"/>
        <v>0</v>
      </c>
      <c r="EW197" s="456">
        <f t="shared" si="102"/>
        <v>42</v>
      </c>
      <c r="EX197" s="456">
        <f t="shared" si="103"/>
        <v>0</v>
      </c>
      <c r="EY197" s="460">
        <f t="shared" si="104"/>
        <v>9</v>
      </c>
      <c r="EZ197" s="460">
        <f t="shared" si="105"/>
        <v>0</v>
      </c>
      <c r="FA197" s="447">
        <f t="shared" si="106"/>
        <v>282521.73</v>
      </c>
      <c r="FB197" s="447">
        <v>0</v>
      </c>
      <c r="FC197" s="447">
        <f t="shared" si="107"/>
        <v>557521.73</v>
      </c>
      <c r="FD197" s="447">
        <f t="shared" si="108"/>
        <v>501769.56</v>
      </c>
      <c r="FE197" s="447">
        <f t="shared" si="109"/>
        <v>18541.5648</v>
      </c>
      <c r="FF197" s="447">
        <f t="shared" si="110"/>
        <v>55752.17</v>
      </c>
      <c r="FG197" s="463">
        <v>100000</v>
      </c>
      <c r="FH197" s="447">
        <f t="shared" si="111"/>
        <v>174293.73</v>
      </c>
      <c r="FI197" s="447">
        <v>0</v>
      </c>
      <c r="FJ197" s="447">
        <f t="shared" si="112"/>
        <v>383228</v>
      </c>
      <c r="FK197" s="464"/>
      <c r="FL197" s="447">
        <f t="shared" si="113"/>
        <v>22300.87</v>
      </c>
      <c r="FM197" s="447">
        <f t="shared" si="114"/>
        <v>2787.61</v>
      </c>
      <c r="FN197" s="447">
        <f t="shared" si="115"/>
        <v>55752.17</v>
      </c>
      <c r="FO197" s="447">
        <f t="shared" si="116"/>
        <v>80840.649999999994</v>
      </c>
      <c r="FP197" s="178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</row>
    <row r="198" spans="1:463" s="163" customFormat="1" ht="22.5" customHeight="1">
      <c r="A198" s="360">
        <v>190</v>
      </c>
      <c r="B198" s="361">
        <v>5</v>
      </c>
      <c r="C198" s="362" t="s">
        <v>408</v>
      </c>
      <c r="D198" s="363" t="s">
        <v>194</v>
      </c>
      <c r="E198" s="225" t="s">
        <v>190</v>
      </c>
      <c r="F198" s="367">
        <v>325000</v>
      </c>
      <c r="G198" s="365">
        <v>8</v>
      </c>
      <c r="H198" s="366">
        <v>4</v>
      </c>
      <c r="I198" s="373"/>
      <c r="J198" s="374"/>
      <c r="K198" s="375">
        <v>8</v>
      </c>
      <c r="L198" s="366">
        <v>4</v>
      </c>
      <c r="M198" s="373"/>
      <c r="N198" s="374"/>
      <c r="O198" s="375"/>
      <c r="P198" s="366"/>
      <c r="Q198" s="373"/>
      <c r="R198" s="374"/>
      <c r="S198" s="375"/>
      <c r="T198" s="366"/>
      <c r="U198" s="373"/>
      <c r="V198" s="374"/>
      <c r="W198" s="375">
        <v>8</v>
      </c>
      <c r="X198" s="366">
        <v>2</v>
      </c>
      <c r="Y198" s="373"/>
      <c r="Z198" s="374"/>
      <c r="AA198" s="375">
        <v>5</v>
      </c>
      <c r="AB198" s="366">
        <v>5</v>
      </c>
      <c r="AC198" s="373"/>
      <c r="AD198" s="382"/>
      <c r="AE198" s="380">
        <v>12</v>
      </c>
      <c r="AF198" s="381"/>
      <c r="AG198" s="365">
        <v>8</v>
      </c>
      <c r="AH198" s="366">
        <v>3</v>
      </c>
      <c r="AI198" s="373"/>
      <c r="AJ198" s="374"/>
      <c r="AK198" s="375">
        <v>8</v>
      </c>
      <c r="AL198" s="366">
        <v>4</v>
      </c>
      <c r="AM198" s="373"/>
      <c r="AN198" s="374"/>
      <c r="AO198" s="375">
        <v>8</v>
      </c>
      <c r="AP198" s="366">
        <v>2</v>
      </c>
      <c r="AQ198" s="373"/>
      <c r="AR198" s="374"/>
      <c r="AS198" s="375">
        <v>8</v>
      </c>
      <c r="AT198" s="366">
        <v>1</v>
      </c>
      <c r="AU198" s="373"/>
      <c r="AV198" s="374"/>
      <c r="AW198" s="375">
        <v>8</v>
      </c>
      <c r="AX198" s="366">
        <v>1</v>
      </c>
      <c r="AY198" s="373"/>
      <c r="AZ198" s="374"/>
      <c r="BA198" s="375">
        <v>5</v>
      </c>
      <c r="BB198" s="366">
        <v>4</v>
      </c>
      <c r="BC198" s="373"/>
      <c r="BD198" s="382"/>
      <c r="BE198" s="380">
        <v>9</v>
      </c>
      <c r="BF198" s="381"/>
      <c r="BG198" s="365">
        <v>8</v>
      </c>
      <c r="BH198" s="366">
        <v>4</v>
      </c>
      <c r="BI198" s="373"/>
      <c r="BJ198" s="374"/>
      <c r="BK198" s="375">
        <v>5</v>
      </c>
      <c r="BL198" s="366"/>
      <c r="BM198" s="373"/>
      <c r="BN198" s="374"/>
      <c r="BO198" s="375">
        <v>8</v>
      </c>
      <c r="BP198" s="366">
        <v>4</v>
      </c>
      <c r="BQ198" s="373"/>
      <c r="BR198" s="374"/>
      <c r="BS198" s="375">
        <v>8</v>
      </c>
      <c r="BT198" s="366">
        <v>4</v>
      </c>
      <c r="BU198" s="373"/>
      <c r="BV198" s="374"/>
      <c r="BW198" s="388">
        <v>12</v>
      </c>
      <c r="BX198" s="389"/>
      <c r="BY198" s="375">
        <v>5</v>
      </c>
      <c r="BZ198" s="366">
        <v>4</v>
      </c>
      <c r="CA198" s="373"/>
      <c r="CB198" s="382"/>
      <c r="CC198" s="380">
        <v>12</v>
      </c>
      <c r="CD198" s="381"/>
      <c r="CE198" s="398">
        <v>8</v>
      </c>
      <c r="CF198" s="366">
        <v>1</v>
      </c>
      <c r="CG198" s="373"/>
      <c r="CH198" s="399"/>
      <c r="CI198" s="365">
        <v>8</v>
      </c>
      <c r="CJ198" s="366">
        <v>2</v>
      </c>
      <c r="CK198" s="373"/>
      <c r="CL198" s="374"/>
      <c r="CM198" s="375">
        <v>8</v>
      </c>
      <c r="CN198" s="366">
        <v>4</v>
      </c>
      <c r="CO198" s="373"/>
      <c r="CP198" s="382"/>
      <c r="CQ198" s="402">
        <v>8</v>
      </c>
      <c r="CR198" s="366">
        <v>3</v>
      </c>
      <c r="CS198" s="408"/>
      <c r="CT198" s="409"/>
      <c r="CU198" s="402">
        <v>8</v>
      </c>
      <c r="CV198" s="366">
        <v>4</v>
      </c>
      <c r="CW198" s="410"/>
      <c r="CX198" s="411"/>
      <c r="CY198" s="402">
        <v>5</v>
      </c>
      <c r="CZ198" s="366"/>
      <c r="DA198" s="415"/>
      <c r="DB198" s="411"/>
      <c r="DC198" s="380">
        <v>9</v>
      </c>
      <c r="DD198" s="381"/>
      <c r="DE198" s="398">
        <v>8</v>
      </c>
      <c r="DF198" s="366">
        <v>3</v>
      </c>
      <c r="DG198" s="416"/>
      <c r="DH198" s="411"/>
      <c r="DI198" s="402">
        <v>8</v>
      </c>
      <c r="DJ198" s="366">
        <v>1</v>
      </c>
      <c r="DK198" s="416"/>
      <c r="DL198" s="411"/>
      <c r="DM198" s="424">
        <v>25</v>
      </c>
      <c r="DN198" s="424">
        <v>4</v>
      </c>
      <c r="DO198" s="424">
        <v>1</v>
      </c>
      <c r="DP198" s="425">
        <f t="shared" si="79"/>
        <v>169</v>
      </c>
      <c r="DQ198" s="427">
        <f t="shared" si="80"/>
        <v>0</v>
      </c>
      <c r="DR198" s="425">
        <f t="shared" si="81"/>
        <v>169</v>
      </c>
      <c r="DS198" s="163">
        <f t="shared" si="82"/>
        <v>22</v>
      </c>
      <c r="DT198" s="425">
        <f t="shared" si="83"/>
        <v>64</v>
      </c>
      <c r="DU198" s="427">
        <f t="shared" si="84"/>
        <v>0</v>
      </c>
      <c r="DV198" s="427">
        <f t="shared" si="85"/>
        <v>64</v>
      </c>
      <c r="DW198" s="427">
        <f t="shared" si="86"/>
        <v>42</v>
      </c>
      <c r="DX198" s="427">
        <f t="shared" si="87"/>
        <v>0</v>
      </c>
      <c r="DY198" s="427">
        <f t="shared" si="88"/>
        <v>12</v>
      </c>
      <c r="DZ198" s="427">
        <f t="shared" si="89"/>
        <v>0</v>
      </c>
      <c r="EA198" s="428">
        <f t="shared" si="90"/>
        <v>23</v>
      </c>
      <c r="EB198" s="429">
        <f t="shared" si="91"/>
        <v>64</v>
      </c>
      <c r="EC198" s="429">
        <f t="shared" si="92"/>
        <v>0</v>
      </c>
      <c r="ED198" s="429">
        <f t="shared" si="93"/>
        <v>42</v>
      </c>
      <c r="EE198" s="429">
        <f t="shared" si="94"/>
        <v>0</v>
      </c>
      <c r="EF198" s="429">
        <f t="shared" si="95"/>
        <v>12</v>
      </c>
      <c r="EG198" s="429">
        <f t="shared" si="96"/>
        <v>0</v>
      </c>
      <c r="EH198" s="441"/>
      <c r="EI198" s="479"/>
      <c r="EJ198" s="443">
        <v>201</v>
      </c>
      <c r="EK198" s="481" t="s">
        <v>408</v>
      </c>
      <c r="EL198" s="449" t="s">
        <v>194</v>
      </c>
      <c r="EM198" s="450">
        <v>325000</v>
      </c>
      <c r="EN198" s="447">
        <f t="shared" si="97"/>
        <v>12500</v>
      </c>
      <c r="EO198" s="453">
        <v>0</v>
      </c>
      <c r="EP198" s="454">
        <v>0</v>
      </c>
      <c r="EQ198" s="455">
        <v>0</v>
      </c>
      <c r="ER198" s="455">
        <v>0</v>
      </c>
      <c r="ES198" s="456">
        <f t="shared" si="98"/>
        <v>12500</v>
      </c>
      <c r="ET198" s="456">
        <f t="shared" si="99"/>
        <v>23</v>
      </c>
      <c r="EU198" s="456">
        <f t="shared" si="100"/>
        <v>64</v>
      </c>
      <c r="EV198" s="456">
        <f t="shared" si="101"/>
        <v>0</v>
      </c>
      <c r="EW198" s="456">
        <f t="shared" si="102"/>
        <v>42</v>
      </c>
      <c r="EX198" s="456">
        <f t="shared" si="103"/>
        <v>0</v>
      </c>
      <c r="EY198" s="460">
        <f t="shared" si="104"/>
        <v>12</v>
      </c>
      <c r="EZ198" s="460">
        <f t="shared" si="105"/>
        <v>0</v>
      </c>
      <c r="FA198" s="447">
        <f t="shared" si="106"/>
        <v>340026.16</v>
      </c>
      <c r="FB198" s="447">
        <v>0</v>
      </c>
      <c r="FC198" s="447">
        <f t="shared" si="107"/>
        <v>627526.16</v>
      </c>
      <c r="FD198" s="447">
        <f t="shared" si="108"/>
        <v>564773.54</v>
      </c>
      <c r="FE198" s="447">
        <f t="shared" si="109"/>
        <v>28954.708000000006</v>
      </c>
      <c r="FF198" s="447">
        <f t="shared" si="110"/>
        <v>62752.62</v>
      </c>
      <c r="FG198" s="463">
        <v>100000</v>
      </c>
      <c r="FH198" s="447">
        <f t="shared" si="111"/>
        <v>191707.33</v>
      </c>
      <c r="FI198" s="447">
        <v>0</v>
      </c>
      <c r="FJ198" s="447">
        <f t="shared" si="112"/>
        <v>435818.83</v>
      </c>
      <c r="FK198" s="464"/>
      <c r="FL198" s="447">
        <f t="shared" si="113"/>
        <v>25101.05</v>
      </c>
      <c r="FM198" s="447">
        <f t="shared" si="114"/>
        <v>3137.63</v>
      </c>
      <c r="FN198" s="447">
        <f t="shared" si="115"/>
        <v>62752.62</v>
      </c>
      <c r="FO198" s="447">
        <f t="shared" si="116"/>
        <v>90991.3</v>
      </c>
      <c r="FP198" s="17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</row>
    <row r="199" spans="1:463" s="163" customFormat="1" ht="22.5" customHeight="1">
      <c r="A199" s="360">
        <v>191</v>
      </c>
      <c r="B199" s="361"/>
      <c r="C199" s="362" t="s">
        <v>409</v>
      </c>
      <c r="D199" s="363" t="s">
        <v>227</v>
      </c>
      <c r="E199" s="225" t="s">
        <v>187</v>
      </c>
      <c r="F199" s="367">
        <v>880000</v>
      </c>
      <c r="G199" s="365"/>
      <c r="H199" s="366"/>
      <c r="I199" s="373"/>
      <c r="J199" s="374"/>
      <c r="K199" s="375">
        <v>8</v>
      </c>
      <c r="L199" s="366">
        <v>3.5</v>
      </c>
      <c r="M199" s="373"/>
      <c r="N199" s="374"/>
      <c r="O199" s="375">
        <v>8</v>
      </c>
      <c r="P199" s="366">
        <v>2</v>
      </c>
      <c r="Q199" s="373"/>
      <c r="R199" s="374"/>
      <c r="S199" s="375">
        <v>8</v>
      </c>
      <c r="T199" s="366"/>
      <c r="U199" s="373"/>
      <c r="V199" s="374"/>
      <c r="W199" s="375">
        <v>8</v>
      </c>
      <c r="X199" s="366">
        <v>1</v>
      </c>
      <c r="Y199" s="373"/>
      <c r="Z199" s="374"/>
      <c r="AA199" s="375">
        <v>5</v>
      </c>
      <c r="AB199" s="366">
        <v>4</v>
      </c>
      <c r="AC199" s="373"/>
      <c r="AD199" s="382"/>
      <c r="AE199" s="380">
        <v>10</v>
      </c>
      <c r="AF199" s="381"/>
      <c r="AG199" s="365">
        <v>8</v>
      </c>
      <c r="AH199" s="366"/>
      <c r="AI199" s="373"/>
      <c r="AJ199" s="374"/>
      <c r="AK199" s="375">
        <v>8</v>
      </c>
      <c r="AL199" s="366">
        <v>1</v>
      </c>
      <c r="AM199" s="373"/>
      <c r="AN199" s="374"/>
      <c r="AO199" s="375">
        <v>8</v>
      </c>
      <c r="AP199" s="366">
        <v>3.5</v>
      </c>
      <c r="AQ199" s="373"/>
      <c r="AR199" s="374"/>
      <c r="AS199" s="375">
        <v>8</v>
      </c>
      <c r="AT199" s="366">
        <v>1</v>
      </c>
      <c r="AU199" s="373"/>
      <c r="AV199" s="374"/>
      <c r="AW199" s="375">
        <v>8</v>
      </c>
      <c r="AX199" s="366"/>
      <c r="AY199" s="373"/>
      <c r="AZ199" s="374"/>
      <c r="BA199" s="375">
        <v>5</v>
      </c>
      <c r="BB199" s="366">
        <v>5</v>
      </c>
      <c r="BC199" s="373"/>
      <c r="BD199" s="382"/>
      <c r="BE199" s="380">
        <v>10</v>
      </c>
      <c r="BF199" s="381"/>
      <c r="BG199" s="365">
        <v>8</v>
      </c>
      <c r="BH199" s="366">
        <v>1</v>
      </c>
      <c r="BI199" s="373"/>
      <c r="BJ199" s="374"/>
      <c r="BK199" s="375"/>
      <c r="BL199" s="366"/>
      <c r="BM199" s="373">
        <v>8</v>
      </c>
      <c r="BN199" s="374">
        <v>4.5</v>
      </c>
      <c r="BO199" s="375"/>
      <c r="BP199" s="366"/>
      <c r="BQ199" s="373">
        <v>8</v>
      </c>
      <c r="BR199" s="374">
        <v>4.5</v>
      </c>
      <c r="BS199" s="375"/>
      <c r="BT199" s="366"/>
      <c r="BU199" s="373">
        <v>8</v>
      </c>
      <c r="BV199" s="374">
        <v>4.5</v>
      </c>
      <c r="BW199" s="388"/>
      <c r="BX199" s="389">
        <v>12.5</v>
      </c>
      <c r="BY199" s="375"/>
      <c r="BZ199" s="366"/>
      <c r="CA199" s="373">
        <v>5</v>
      </c>
      <c r="CB199" s="382">
        <v>7.5</v>
      </c>
      <c r="CC199" s="380"/>
      <c r="CD199" s="381">
        <v>10.5</v>
      </c>
      <c r="CE199" s="398"/>
      <c r="CF199" s="366"/>
      <c r="CG199" s="373">
        <v>8</v>
      </c>
      <c r="CH199" s="399">
        <v>4.5</v>
      </c>
      <c r="CI199" s="365"/>
      <c r="CJ199" s="366"/>
      <c r="CK199" s="373">
        <v>8</v>
      </c>
      <c r="CL199" s="374">
        <v>4.5</v>
      </c>
      <c r="CM199" s="375"/>
      <c r="CN199" s="366"/>
      <c r="CO199" s="373">
        <v>8</v>
      </c>
      <c r="CP199" s="382">
        <v>4.5</v>
      </c>
      <c r="CQ199" s="402"/>
      <c r="CR199" s="366"/>
      <c r="CS199" s="408">
        <v>8</v>
      </c>
      <c r="CT199" s="409">
        <v>4.5</v>
      </c>
      <c r="CU199" s="402"/>
      <c r="CV199" s="366"/>
      <c r="CW199" s="410">
        <v>8</v>
      </c>
      <c r="CX199" s="411">
        <v>4.5</v>
      </c>
      <c r="CY199" s="402"/>
      <c r="CZ199" s="366"/>
      <c r="DA199" s="415">
        <v>5</v>
      </c>
      <c r="DB199" s="411">
        <v>7.5</v>
      </c>
      <c r="DC199" s="380"/>
      <c r="DD199" s="381">
        <v>10.5</v>
      </c>
      <c r="DE199" s="398"/>
      <c r="DF199" s="366"/>
      <c r="DG199" s="416"/>
      <c r="DH199" s="411"/>
      <c r="DI199" s="402">
        <v>8</v>
      </c>
      <c r="DJ199" s="366">
        <v>3.5</v>
      </c>
      <c r="DK199" s="416"/>
      <c r="DL199" s="411"/>
      <c r="DM199" s="424">
        <v>25</v>
      </c>
      <c r="DN199" s="424">
        <v>4</v>
      </c>
      <c r="DO199" s="424">
        <v>1</v>
      </c>
      <c r="DP199" s="425">
        <f t="shared" si="79"/>
        <v>98</v>
      </c>
      <c r="DQ199" s="427">
        <f t="shared" si="80"/>
        <v>74</v>
      </c>
      <c r="DR199" s="425">
        <f t="shared" si="81"/>
        <v>172</v>
      </c>
      <c r="DS199" s="163">
        <f t="shared" si="82"/>
        <v>23</v>
      </c>
      <c r="DT199" s="425">
        <f t="shared" si="83"/>
        <v>25.5</v>
      </c>
      <c r="DU199" s="427">
        <f t="shared" si="84"/>
        <v>51</v>
      </c>
      <c r="DV199" s="427">
        <f t="shared" si="85"/>
        <v>76.5</v>
      </c>
      <c r="DW199" s="427">
        <f t="shared" si="86"/>
        <v>20</v>
      </c>
      <c r="DX199" s="427">
        <f t="shared" si="87"/>
        <v>21</v>
      </c>
      <c r="DY199" s="427">
        <f t="shared" si="88"/>
        <v>0</v>
      </c>
      <c r="DZ199" s="427">
        <f t="shared" si="89"/>
        <v>12.5</v>
      </c>
      <c r="EA199" s="428">
        <f t="shared" si="90"/>
        <v>24</v>
      </c>
      <c r="EB199" s="429">
        <f t="shared" si="91"/>
        <v>25.5</v>
      </c>
      <c r="EC199" s="429">
        <f t="shared" si="92"/>
        <v>51</v>
      </c>
      <c r="ED199" s="429">
        <f t="shared" si="93"/>
        <v>20</v>
      </c>
      <c r="EE199" s="429">
        <f t="shared" si="94"/>
        <v>21</v>
      </c>
      <c r="EF199" s="429">
        <f t="shared" si="95"/>
        <v>0</v>
      </c>
      <c r="EG199" s="429">
        <f t="shared" si="96"/>
        <v>12.5</v>
      </c>
      <c r="EH199" s="441"/>
      <c r="EI199" s="479"/>
      <c r="EJ199" s="443">
        <v>202</v>
      </c>
      <c r="EK199" s="481" t="s">
        <v>409</v>
      </c>
      <c r="EL199" s="449" t="s">
        <v>227</v>
      </c>
      <c r="EM199" s="450">
        <v>880000</v>
      </c>
      <c r="EN199" s="447">
        <f t="shared" si="97"/>
        <v>33846.15</v>
      </c>
      <c r="EO199" s="453">
        <v>0</v>
      </c>
      <c r="EP199" s="454">
        <v>0</v>
      </c>
      <c r="EQ199" s="455">
        <v>0</v>
      </c>
      <c r="ER199" s="455">
        <v>0</v>
      </c>
      <c r="ES199" s="456">
        <f t="shared" si="98"/>
        <v>33846.15</v>
      </c>
      <c r="ET199" s="456">
        <f t="shared" si="99"/>
        <v>24</v>
      </c>
      <c r="EU199" s="456">
        <f t="shared" si="100"/>
        <v>25.5</v>
      </c>
      <c r="EV199" s="456">
        <f t="shared" si="101"/>
        <v>51</v>
      </c>
      <c r="EW199" s="456">
        <f t="shared" si="102"/>
        <v>20</v>
      </c>
      <c r="EX199" s="456">
        <f t="shared" si="103"/>
        <v>21</v>
      </c>
      <c r="EY199" s="460">
        <f t="shared" si="104"/>
        <v>0</v>
      </c>
      <c r="EZ199" s="460">
        <f t="shared" si="105"/>
        <v>12.5</v>
      </c>
      <c r="FA199" s="447">
        <f t="shared" si="106"/>
        <v>1019863.07</v>
      </c>
      <c r="FB199" s="447">
        <v>0</v>
      </c>
      <c r="FC199" s="447">
        <f t="shared" si="107"/>
        <v>1832170.67</v>
      </c>
      <c r="FD199" s="447">
        <f t="shared" si="108"/>
        <v>1648953.5999999999</v>
      </c>
      <c r="FE199" s="447">
        <f t="shared" si="109"/>
        <v>322686.07999999996</v>
      </c>
      <c r="FF199" s="447">
        <f t="shared" si="110"/>
        <v>183217.07</v>
      </c>
      <c r="FG199" s="463">
        <v>100000</v>
      </c>
      <c r="FH199" s="447">
        <f t="shared" si="111"/>
        <v>605903.15</v>
      </c>
      <c r="FI199" s="447">
        <v>880000</v>
      </c>
      <c r="FJ199" s="447">
        <f t="shared" si="112"/>
        <v>2106267.52</v>
      </c>
      <c r="FK199" s="464"/>
      <c r="FL199" s="447">
        <f t="shared" si="113"/>
        <v>73286.83</v>
      </c>
      <c r="FM199" s="447">
        <f t="shared" si="114"/>
        <v>9160.85</v>
      </c>
      <c r="FN199" s="447">
        <f t="shared" si="115"/>
        <v>183217.07</v>
      </c>
      <c r="FO199" s="447">
        <f t="shared" si="116"/>
        <v>265664.75</v>
      </c>
      <c r="FP199" s="178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</row>
    <row r="200" spans="1:463" s="163" customFormat="1" ht="22.5" customHeight="1">
      <c r="A200" s="360">
        <v>192</v>
      </c>
      <c r="B200" s="361">
        <v>4</v>
      </c>
      <c r="C200" s="362" t="s">
        <v>410</v>
      </c>
      <c r="D200" s="363" t="s">
        <v>194</v>
      </c>
      <c r="E200" s="225" t="s">
        <v>190</v>
      </c>
      <c r="F200" s="367">
        <v>325000</v>
      </c>
      <c r="G200" s="365">
        <v>8</v>
      </c>
      <c r="H200" s="366">
        <v>2</v>
      </c>
      <c r="I200" s="373"/>
      <c r="J200" s="374"/>
      <c r="K200" s="375">
        <v>8</v>
      </c>
      <c r="L200" s="366">
        <v>2</v>
      </c>
      <c r="M200" s="373"/>
      <c r="N200" s="374"/>
      <c r="O200" s="375">
        <v>8</v>
      </c>
      <c r="P200" s="366">
        <v>6</v>
      </c>
      <c r="Q200" s="373"/>
      <c r="R200" s="374"/>
      <c r="S200" s="375">
        <v>8</v>
      </c>
      <c r="T200" s="366">
        <v>4</v>
      </c>
      <c r="U200" s="373"/>
      <c r="V200" s="374"/>
      <c r="W200" s="375">
        <v>8</v>
      </c>
      <c r="X200" s="366">
        <v>4</v>
      </c>
      <c r="Y200" s="373"/>
      <c r="Z200" s="374"/>
      <c r="AA200" s="375">
        <v>5</v>
      </c>
      <c r="AB200" s="366">
        <v>5</v>
      </c>
      <c r="AC200" s="373"/>
      <c r="AD200" s="382"/>
      <c r="AE200" s="380">
        <v>10</v>
      </c>
      <c r="AF200" s="381"/>
      <c r="AG200" s="365">
        <v>8</v>
      </c>
      <c r="AH200" s="366">
        <v>6</v>
      </c>
      <c r="AI200" s="373"/>
      <c r="AJ200" s="374"/>
      <c r="AK200" s="375">
        <v>8</v>
      </c>
      <c r="AL200" s="366">
        <v>2</v>
      </c>
      <c r="AM200" s="373"/>
      <c r="AN200" s="374"/>
      <c r="AO200" s="375">
        <v>8</v>
      </c>
      <c r="AP200" s="366">
        <v>2</v>
      </c>
      <c r="AQ200" s="373"/>
      <c r="AR200" s="374"/>
      <c r="AS200" s="375"/>
      <c r="AT200" s="366"/>
      <c r="AU200" s="373"/>
      <c r="AV200" s="374"/>
      <c r="AW200" s="375">
        <v>8</v>
      </c>
      <c r="AX200" s="366">
        <v>2</v>
      </c>
      <c r="AY200" s="373"/>
      <c r="AZ200" s="374"/>
      <c r="BA200" s="375">
        <v>5</v>
      </c>
      <c r="BB200" s="366">
        <v>4</v>
      </c>
      <c r="BC200" s="373"/>
      <c r="BD200" s="382"/>
      <c r="BE200" s="380">
        <v>9</v>
      </c>
      <c r="BF200" s="381"/>
      <c r="BG200" s="365">
        <v>8</v>
      </c>
      <c r="BH200" s="366">
        <v>1</v>
      </c>
      <c r="BI200" s="373"/>
      <c r="BJ200" s="374"/>
      <c r="BK200" s="375">
        <v>8</v>
      </c>
      <c r="BL200" s="366">
        <v>6</v>
      </c>
      <c r="BM200" s="373"/>
      <c r="BN200" s="374"/>
      <c r="BO200" s="375">
        <v>8</v>
      </c>
      <c r="BP200" s="366">
        <v>5</v>
      </c>
      <c r="BQ200" s="373"/>
      <c r="BR200" s="374"/>
      <c r="BS200" s="375">
        <v>8</v>
      </c>
      <c r="BT200" s="366"/>
      <c r="BU200" s="373"/>
      <c r="BV200" s="374"/>
      <c r="BW200" s="388">
        <v>13</v>
      </c>
      <c r="BX200" s="389"/>
      <c r="BY200" s="375">
        <v>5</v>
      </c>
      <c r="BZ200" s="366">
        <v>6</v>
      </c>
      <c r="CA200" s="373"/>
      <c r="CB200" s="382"/>
      <c r="CC200" s="380">
        <v>14</v>
      </c>
      <c r="CD200" s="381"/>
      <c r="CE200" s="398">
        <v>8</v>
      </c>
      <c r="CF200" s="366">
        <v>4</v>
      </c>
      <c r="CG200" s="373"/>
      <c r="CH200" s="399"/>
      <c r="CI200" s="365">
        <v>8</v>
      </c>
      <c r="CJ200" s="366">
        <v>1</v>
      </c>
      <c r="CK200" s="373"/>
      <c r="CL200" s="374"/>
      <c r="CM200" s="375">
        <v>8</v>
      </c>
      <c r="CN200" s="366">
        <v>2</v>
      </c>
      <c r="CO200" s="373"/>
      <c r="CP200" s="382"/>
      <c r="CQ200" s="402">
        <v>8</v>
      </c>
      <c r="CR200" s="366">
        <v>2</v>
      </c>
      <c r="CS200" s="408"/>
      <c r="CT200" s="409"/>
      <c r="CU200" s="402">
        <v>8</v>
      </c>
      <c r="CV200" s="366">
        <v>1</v>
      </c>
      <c r="CW200" s="410"/>
      <c r="CX200" s="411"/>
      <c r="CY200" s="402">
        <v>5</v>
      </c>
      <c r="CZ200" s="366">
        <v>5</v>
      </c>
      <c r="DA200" s="415"/>
      <c r="DB200" s="411"/>
      <c r="DC200" s="380">
        <v>10</v>
      </c>
      <c r="DD200" s="381"/>
      <c r="DE200" s="398">
        <v>8</v>
      </c>
      <c r="DF200" s="366">
        <v>2</v>
      </c>
      <c r="DG200" s="416"/>
      <c r="DH200" s="411"/>
      <c r="DI200" s="402">
        <v>3</v>
      </c>
      <c r="DJ200" s="366"/>
      <c r="DK200" s="416"/>
      <c r="DL200" s="411"/>
      <c r="DM200" s="424">
        <v>25</v>
      </c>
      <c r="DN200" s="424">
        <v>4</v>
      </c>
      <c r="DO200" s="424">
        <v>1</v>
      </c>
      <c r="DP200" s="425">
        <f t="shared" si="79"/>
        <v>175</v>
      </c>
      <c r="DQ200" s="427">
        <f t="shared" si="80"/>
        <v>0</v>
      </c>
      <c r="DR200" s="425">
        <f t="shared" si="81"/>
        <v>175</v>
      </c>
      <c r="DS200" s="163">
        <f t="shared" si="82"/>
        <v>23</v>
      </c>
      <c r="DT200" s="425">
        <f t="shared" si="83"/>
        <v>74</v>
      </c>
      <c r="DU200" s="427">
        <f t="shared" si="84"/>
        <v>0</v>
      </c>
      <c r="DV200" s="427">
        <f t="shared" si="85"/>
        <v>74</v>
      </c>
      <c r="DW200" s="427">
        <f t="shared" si="86"/>
        <v>43</v>
      </c>
      <c r="DX200" s="427">
        <f t="shared" si="87"/>
        <v>0</v>
      </c>
      <c r="DY200" s="427">
        <f t="shared" si="88"/>
        <v>13</v>
      </c>
      <c r="DZ200" s="427">
        <f t="shared" si="89"/>
        <v>0</v>
      </c>
      <c r="EA200" s="428">
        <f t="shared" si="90"/>
        <v>24</v>
      </c>
      <c r="EB200" s="429">
        <f t="shared" si="91"/>
        <v>74</v>
      </c>
      <c r="EC200" s="429">
        <f t="shared" si="92"/>
        <v>0</v>
      </c>
      <c r="ED200" s="429">
        <f t="shared" si="93"/>
        <v>43</v>
      </c>
      <c r="EE200" s="429">
        <f t="shared" si="94"/>
        <v>0</v>
      </c>
      <c r="EF200" s="429">
        <f t="shared" si="95"/>
        <v>13</v>
      </c>
      <c r="EG200" s="429">
        <f t="shared" si="96"/>
        <v>0</v>
      </c>
      <c r="EH200" s="441"/>
      <c r="EI200" s="479"/>
      <c r="EJ200" s="443">
        <v>203</v>
      </c>
      <c r="EK200" s="481" t="s">
        <v>410</v>
      </c>
      <c r="EL200" s="449" t="s">
        <v>194</v>
      </c>
      <c r="EM200" s="450">
        <v>325000</v>
      </c>
      <c r="EN200" s="447">
        <f t="shared" si="97"/>
        <v>12500</v>
      </c>
      <c r="EO200" s="453">
        <v>0</v>
      </c>
      <c r="EP200" s="454">
        <v>0</v>
      </c>
      <c r="EQ200" s="455">
        <v>0</v>
      </c>
      <c r="ER200" s="455">
        <v>0</v>
      </c>
      <c r="ES200" s="456">
        <f t="shared" si="98"/>
        <v>12500</v>
      </c>
      <c r="ET200" s="456">
        <f t="shared" si="99"/>
        <v>24</v>
      </c>
      <c r="EU200" s="456">
        <f t="shared" si="100"/>
        <v>74</v>
      </c>
      <c r="EV200" s="456">
        <f t="shared" si="101"/>
        <v>0</v>
      </c>
      <c r="EW200" s="456">
        <f t="shared" si="102"/>
        <v>43</v>
      </c>
      <c r="EX200" s="456">
        <f t="shared" si="103"/>
        <v>0</v>
      </c>
      <c r="EY200" s="460">
        <f t="shared" si="104"/>
        <v>13</v>
      </c>
      <c r="EZ200" s="460">
        <f t="shared" si="105"/>
        <v>0</v>
      </c>
      <c r="FA200" s="447">
        <f t="shared" si="106"/>
        <v>371695.26</v>
      </c>
      <c r="FB200" s="447">
        <v>0</v>
      </c>
      <c r="FC200" s="447">
        <f t="shared" si="107"/>
        <v>671695.26</v>
      </c>
      <c r="FD200" s="447">
        <f t="shared" si="108"/>
        <v>604525.73</v>
      </c>
      <c r="FE200" s="447">
        <f t="shared" si="109"/>
        <v>36905.145999999993</v>
      </c>
      <c r="FF200" s="447">
        <f t="shared" si="110"/>
        <v>67169.53</v>
      </c>
      <c r="FG200" s="463">
        <v>100000</v>
      </c>
      <c r="FH200" s="447">
        <f t="shared" si="111"/>
        <v>204074.68</v>
      </c>
      <c r="FI200" s="447">
        <v>0</v>
      </c>
      <c r="FJ200" s="447">
        <f t="shared" si="112"/>
        <v>467620.58</v>
      </c>
      <c r="FK200" s="464"/>
      <c r="FL200" s="447">
        <f t="shared" si="113"/>
        <v>26867.81</v>
      </c>
      <c r="FM200" s="447">
        <f t="shared" si="114"/>
        <v>3358.48</v>
      </c>
      <c r="FN200" s="447">
        <f t="shared" si="115"/>
        <v>67169.53</v>
      </c>
      <c r="FO200" s="447">
        <f t="shared" si="116"/>
        <v>97395.82</v>
      </c>
      <c r="FP200" s="178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</row>
    <row r="201" spans="1:463" s="163" customFormat="1" ht="22.5" customHeight="1">
      <c r="A201" s="360">
        <v>193</v>
      </c>
      <c r="B201" s="361">
        <v>4</v>
      </c>
      <c r="C201" s="362" t="s">
        <v>411</v>
      </c>
      <c r="D201" s="363" t="s">
        <v>194</v>
      </c>
      <c r="E201" s="225" t="s">
        <v>190</v>
      </c>
      <c r="F201" s="367">
        <v>325000</v>
      </c>
      <c r="G201" s="365">
        <v>8</v>
      </c>
      <c r="H201" s="366"/>
      <c r="I201" s="373"/>
      <c r="J201" s="374"/>
      <c r="K201" s="375"/>
      <c r="L201" s="366"/>
      <c r="M201" s="373"/>
      <c r="N201" s="374"/>
      <c r="O201" s="375">
        <v>8</v>
      </c>
      <c r="P201" s="366"/>
      <c r="Q201" s="373"/>
      <c r="R201" s="374"/>
      <c r="S201" s="375">
        <v>8</v>
      </c>
      <c r="T201" s="366"/>
      <c r="U201" s="373"/>
      <c r="V201" s="374"/>
      <c r="W201" s="375">
        <v>8</v>
      </c>
      <c r="X201" s="366"/>
      <c r="Y201" s="373"/>
      <c r="Z201" s="374"/>
      <c r="AA201" s="375">
        <v>5</v>
      </c>
      <c r="AB201" s="366">
        <v>4</v>
      </c>
      <c r="AC201" s="373"/>
      <c r="AD201" s="382"/>
      <c r="AE201" s="380">
        <v>8</v>
      </c>
      <c r="AF201" s="381"/>
      <c r="AG201" s="365">
        <v>8</v>
      </c>
      <c r="AH201" s="366">
        <v>1</v>
      </c>
      <c r="AI201" s="373"/>
      <c r="AJ201" s="374"/>
      <c r="AK201" s="375">
        <v>8</v>
      </c>
      <c r="AL201" s="366"/>
      <c r="AM201" s="373"/>
      <c r="AN201" s="374"/>
      <c r="AO201" s="375">
        <v>8</v>
      </c>
      <c r="AP201" s="366">
        <v>3</v>
      </c>
      <c r="AQ201" s="373"/>
      <c r="AR201" s="374"/>
      <c r="AS201" s="375">
        <v>7</v>
      </c>
      <c r="AT201" s="366"/>
      <c r="AU201" s="373"/>
      <c r="AV201" s="374"/>
      <c r="AW201" s="375"/>
      <c r="AX201" s="366"/>
      <c r="AY201" s="373"/>
      <c r="AZ201" s="374"/>
      <c r="BA201" s="375"/>
      <c r="BB201" s="366"/>
      <c r="BC201" s="373"/>
      <c r="BD201" s="382"/>
      <c r="BE201" s="380"/>
      <c r="BF201" s="381"/>
      <c r="BG201" s="365">
        <v>8</v>
      </c>
      <c r="BH201" s="366">
        <v>5</v>
      </c>
      <c r="BI201" s="373"/>
      <c r="BJ201" s="374"/>
      <c r="BK201" s="375">
        <v>8</v>
      </c>
      <c r="BL201" s="366">
        <v>2</v>
      </c>
      <c r="BM201" s="373"/>
      <c r="BN201" s="374"/>
      <c r="BO201" s="375">
        <v>8</v>
      </c>
      <c r="BP201" s="366">
        <v>1</v>
      </c>
      <c r="BQ201" s="373"/>
      <c r="BR201" s="374"/>
      <c r="BS201" s="375">
        <v>8</v>
      </c>
      <c r="BT201" s="366"/>
      <c r="BU201" s="373"/>
      <c r="BV201" s="374"/>
      <c r="BW201" s="388">
        <v>8</v>
      </c>
      <c r="BX201" s="389"/>
      <c r="BY201" s="375">
        <v>5</v>
      </c>
      <c r="BZ201" s="366">
        <v>3</v>
      </c>
      <c r="CA201" s="373"/>
      <c r="CB201" s="382"/>
      <c r="CC201" s="380">
        <v>8</v>
      </c>
      <c r="CD201" s="381"/>
      <c r="CE201" s="398">
        <v>8</v>
      </c>
      <c r="CF201" s="366"/>
      <c r="CG201" s="373"/>
      <c r="CH201" s="399"/>
      <c r="CI201" s="365">
        <v>8</v>
      </c>
      <c r="CJ201" s="366">
        <v>3</v>
      </c>
      <c r="CK201" s="373"/>
      <c r="CL201" s="374"/>
      <c r="CM201" s="375">
        <v>8</v>
      </c>
      <c r="CN201" s="366">
        <v>3</v>
      </c>
      <c r="CO201" s="373"/>
      <c r="CP201" s="382"/>
      <c r="CQ201" s="402">
        <v>8</v>
      </c>
      <c r="CR201" s="366">
        <v>3</v>
      </c>
      <c r="CS201" s="408"/>
      <c r="CT201" s="409"/>
      <c r="CU201" s="402">
        <v>8</v>
      </c>
      <c r="CV201" s="366"/>
      <c r="CW201" s="410"/>
      <c r="CX201" s="411"/>
      <c r="CY201" s="402">
        <v>5</v>
      </c>
      <c r="CZ201" s="366">
        <v>9</v>
      </c>
      <c r="DA201" s="415"/>
      <c r="DB201" s="411"/>
      <c r="DC201" s="380">
        <v>7</v>
      </c>
      <c r="DD201" s="381"/>
      <c r="DE201" s="398">
        <v>8</v>
      </c>
      <c r="DF201" s="366">
        <v>2</v>
      </c>
      <c r="DG201" s="416"/>
      <c r="DH201" s="411"/>
      <c r="DI201" s="402">
        <v>8</v>
      </c>
      <c r="DJ201" s="366">
        <v>2</v>
      </c>
      <c r="DK201" s="416"/>
      <c r="DL201" s="411"/>
      <c r="DM201" s="424">
        <v>25</v>
      </c>
      <c r="DN201" s="424">
        <v>4</v>
      </c>
      <c r="DO201" s="424">
        <v>1</v>
      </c>
      <c r="DP201" s="425">
        <f t="shared" si="79"/>
        <v>166</v>
      </c>
      <c r="DQ201" s="427">
        <f t="shared" si="80"/>
        <v>0</v>
      </c>
      <c r="DR201" s="425">
        <f t="shared" si="81"/>
        <v>166</v>
      </c>
      <c r="DS201" s="163">
        <f t="shared" si="82"/>
        <v>22</v>
      </c>
      <c r="DT201" s="425">
        <f t="shared" si="83"/>
        <v>41</v>
      </c>
      <c r="DU201" s="427">
        <f t="shared" si="84"/>
        <v>0</v>
      </c>
      <c r="DV201" s="427">
        <f t="shared" si="85"/>
        <v>41</v>
      </c>
      <c r="DW201" s="427">
        <f t="shared" si="86"/>
        <v>23</v>
      </c>
      <c r="DX201" s="427">
        <f t="shared" si="87"/>
        <v>0</v>
      </c>
      <c r="DY201" s="427">
        <f t="shared" si="88"/>
        <v>8</v>
      </c>
      <c r="DZ201" s="427">
        <f t="shared" si="89"/>
        <v>0</v>
      </c>
      <c r="EA201" s="428">
        <f t="shared" si="90"/>
        <v>23</v>
      </c>
      <c r="EB201" s="429">
        <f t="shared" si="91"/>
        <v>41</v>
      </c>
      <c r="EC201" s="429">
        <f t="shared" si="92"/>
        <v>0</v>
      </c>
      <c r="ED201" s="429">
        <f t="shared" si="93"/>
        <v>23</v>
      </c>
      <c r="EE201" s="429">
        <f t="shared" si="94"/>
        <v>0</v>
      </c>
      <c r="EF201" s="429">
        <f t="shared" si="95"/>
        <v>8</v>
      </c>
      <c r="EG201" s="429">
        <f t="shared" si="96"/>
        <v>0</v>
      </c>
      <c r="EH201" s="441"/>
      <c r="EI201" s="479"/>
      <c r="EJ201" s="443">
        <v>204</v>
      </c>
      <c r="EK201" s="481" t="s">
        <v>411</v>
      </c>
      <c r="EL201" s="449" t="s">
        <v>194</v>
      </c>
      <c r="EM201" s="450">
        <v>325000</v>
      </c>
      <c r="EN201" s="447">
        <f t="shared" si="97"/>
        <v>12500</v>
      </c>
      <c r="EO201" s="453">
        <v>0</v>
      </c>
      <c r="EP201" s="454">
        <v>0</v>
      </c>
      <c r="EQ201" s="455">
        <v>0</v>
      </c>
      <c r="ER201" s="455">
        <v>0</v>
      </c>
      <c r="ES201" s="456">
        <f t="shared" si="98"/>
        <v>12500</v>
      </c>
      <c r="ET201" s="456">
        <f t="shared" si="99"/>
        <v>23</v>
      </c>
      <c r="EU201" s="456">
        <f t="shared" si="100"/>
        <v>41</v>
      </c>
      <c r="EV201" s="456">
        <f t="shared" si="101"/>
        <v>0</v>
      </c>
      <c r="EW201" s="456">
        <f t="shared" si="102"/>
        <v>23</v>
      </c>
      <c r="EX201" s="456">
        <f t="shared" si="103"/>
        <v>0</v>
      </c>
      <c r="EY201" s="460">
        <f t="shared" si="104"/>
        <v>8</v>
      </c>
      <c r="EZ201" s="460">
        <f t="shared" si="105"/>
        <v>0</v>
      </c>
      <c r="FA201" s="447">
        <f t="shared" si="106"/>
        <v>205849.17</v>
      </c>
      <c r="FB201" s="447">
        <v>0</v>
      </c>
      <c r="FC201" s="447">
        <f t="shared" si="107"/>
        <v>493349.17</v>
      </c>
      <c r="FD201" s="447">
        <f t="shared" si="108"/>
        <v>444014.25</v>
      </c>
      <c r="FE201" s="447">
        <f t="shared" si="109"/>
        <v>13921.14</v>
      </c>
      <c r="FF201" s="447">
        <f t="shared" si="110"/>
        <v>49334.92</v>
      </c>
      <c r="FG201" s="463">
        <v>100000</v>
      </c>
      <c r="FH201" s="447">
        <f t="shared" si="111"/>
        <v>163256.06</v>
      </c>
      <c r="FI201" s="447">
        <v>0</v>
      </c>
      <c r="FJ201" s="447">
        <f t="shared" si="112"/>
        <v>330093.11</v>
      </c>
      <c r="FK201" s="464"/>
      <c r="FL201" s="447">
        <f t="shared" si="113"/>
        <v>19733.97</v>
      </c>
      <c r="FM201" s="447">
        <f t="shared" si="114"/>
        <v>2466.75</v>
      </c>
      <c r="FN201" s="447">
        <f t="shared" si="115"/>
        <v>49334.92</v>
      </c>
      <c r="FO201" s="447">
        <f t="shared" si="116"/>
        <v>71535.64</v>
      </c>
      <c r="FP201" s="178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</row>
    <row r="202" spans="1:463" s="163" customFormat="1" ht="22.5" customHeight="1">
      <c r="A202" s="360">
        <v>194</v>
      </c>
      <c r="B202" s="361">
        <v>4</v>
      </c>
      <c r="C202" s="362" t="s">
        <v>412</v>
      </c>
      <c r="D202" s="363" t="s">
        <v>194</v>
      </c>
      <c r="E202" s="225" t="s">
        <v>190</v>
      </c>
      <c r="F202" s="367">
        <v>325000</v>
      </c>
      <c r="G202" s="365">
        <v>8</v>
      </c>
      <c r="H202" s="366">
        <v>2</v>
      </c>
      <c r="I202" s="373"/>
      <c r="J202" s="374"/>
      <c r="K202" s="375">
        <v>8</v>
      </c>
      <c r="L202" s="366">
        <v>3</v>
      </c>
      <c r="M202" s="373"/>
      <c r="N202" s="374"/>
      <c r="O202" s="375">
        <v>8</v>
      </c>
      <c r="P202" s="366">
        <v>6</v>
      </c>
      <c r="Q202" s="373"/>
      <c r="R202" s="374"/>
      <c r="S202" s="375">
        <v>8</v>
      </c>
      <c r="T202" s="366">
        <v>4</v>
      </c>
      <c r="U202" s="373"/>
      <c r="V202" s="374"/>
      <c r="W202" s="375">
        <v>8</v>
      </c>
      <c r="X202" s="366">
        <v>4</v>
      </c>
      <c r="Y202" s="373"/>
      <c r="Z202" s="374"/>
      <c r="AA202" s="375">
        <v>5</v>
      </c>
      <c r="AB202" s="366">
        <v>5</v>
      </c>
      <c r="AC202" s="373"/>
      <c r="AD202" s="382"/>
      <c r="AE202" s="380">
        <v>10</v>
      </c>
      <c r="AF202" s="381"/>
      <c r="AG202" s="365">
        <v>8</v>
      </c>
      <c r="AH202" s="366">
        <v>6</v>
      </c>
      <c r="AI202" s="373"/>
      <c r="AJ202" s="374"/>
      <c r="AK202" s="375">
        <v>8</v>
      </c>
      <c r="AL202" s="366">
        <v>5</v>
      </c>
      <c r="AM202" s="373"/>
      <c r="AN202" s="374"/>
      <c r="AO202" s="375">
        <v>8</v>
      </c>
      <c r="AP202" s="366">
        <v>3</v>
      </c>
      <c r="AQ202" s="373"/>
      <c r="AR202" s="374"/>
      <c r="AS202" s="375">
        <v>8</v>
      </c>
      <c r="AT202" s="366">
        <v>1</v>
      </c>
      <c r="AU202" s="373"/>
      <c r="AV202" s="374"/>
      <c r="AW202" s="375">
        <v>8</v>
      </c>
      <c r="AX202" s="366">
        <v>3</v>
      </c>
      <c r="AY202" s="373"/>
      <c r="AZ202" s="374"/>
      <c r="BA202" s="375">
        <v>5</v>
      </c>
      <c r="BB202" s="366">
        <v>2</v>
      </c>
      <c r="BC202" s="373"/>
      <c r="BD202" s="382"/>
      <c r="BE202" s="380">
        <v>8</v>
      </c>
      <c r="BF202" s="381"/>
      <c r="BG202" s="365">
        <v>8</v>
      </c>
      <c r="BH202" s="366">
        <v>5</v>
      </c>
      <c r="BI202" s="373"/>
      <c r="BJ202" s="374"/>
      <c r="BK202" s="375">
        <v>8</v>
      </c>
      <c r="BL202" s="366">
        <v>6</v>
      </c>
      <c r="BM202" s="373"/>
      <c r="BN202" s="374"/>
      <c r="BO202" s="375">
        <v>8</v>
      </c>
      <c r="BP202" s="366">
        <v>5</v>
      </c>
      <c r="BQ202" s="373"/>
      <c r="BR202" s="374"/>
      <c r="BS202" s="375">
        <v>8</v>
      </c>
      <c r="BT202" s="366">
        <v>3</v>
      </c>
      <c r="BU202" s="373"/>
      <c r="BV202" s="374"/>
      <c r="BW202" s="388">
        <v>13</v>
      </c>
      <c r="BX202" s="389"/>
      <c r="BY202" s="375">
        <v>5</v>
      </c>
      <c r="BZ202" s="366">
        <v>6</v>
      </c>
      <c r="CA202" s="373"/>
      <c r="CB202" s="382"/>
      <c r="CC202" s="380">
        <v>14</v>
      </c>
      <c r="CD202" s="381"/>
      <c r="CE202" s="398">
        <v>8</v>
      </c>
      <c r="CF202" s="366">
        <v>4</v>
      </c>
      <c r="CG202" s="373"/>
      <c r="CH202" s="399"/>
      <c r="CI202" s="365">
        <v>8</v>
      </c>
      <c r="CJ202" s="366">
        <v>6</v>
      </c>
      <c r="CK202" s="373"/>
      <c r="CL202" s="374"/>
      <c r="CM202" s="375">
        <v>8</v>
      </c>
      <c r="CN202" s="366">
        <v>3</v>
      </c>
      <c r="CO202" s="373"/>
      <c r="CP202" s="382"/>
      <c r="CQ202" s="402">
        <v>8</v>
      </c>
      <c r="CR202" s="366">
        <v>3</v>
      </c>
      <c r="CS202" s="408"/>
      <c r="CT202" s="409"/>
      <c r="CU202" s="402">
        <v>8</v>
      </c>
      <c r="CV202" s="366">
        <v>2</v>
      </c>
      <c r="CW202" s="410"/>
      <c r="CX202" s="411"/>
      <c r="CY202" s="402">
        <v>5</v>
      </c>
      <c r="CZ202" s="366">
        <v>9</v>
      </c>
      <c r="DA202" s="415"/>
      <c r="DB202" s="411"/>
      <c r="DC202" s="380">
        <v>7</v>
      </c>
      <c r="DD202" s="381"/>
      <c r="DE202" s="398">
        <v>8</v>
      </c>
      <c r="DF202" s="366">
        <v>5</v>
      </c>
      <c r="DG202" s="416"/>
      <c r="DH202" s="411"/>
      <c r="DI202" s="402">
        <v>8</v>
      </c>
      <c r="DJ202" s="366"/>
      <c r="DK202" s="416"/>
      <c r="DL202" s="411"/>
      <c r="DM202" s="424">
        <v>25</v>
      </c>
      <c r="DN202" s="424">
        <v>4</v>
      </c>
      <c r="DO202" s="424">
        <v>1</v>
      </c>
      <c r="DP202" s="425">
        <f t="shared" ref="DP202:DP265" si="117">G202+K202+O202+S202+W202+AA202+AG202+AK202+AO202+AS202+AW202+BA202+BG202+BK202+BO202+BS202+BY202+CE202+CI202+CM202+CQ202+CU202+CY202+DE202+DI202</f>
        <v>188</v>
      </c>
      <c r="DQ202" s="427">
        <f t="shared" ref="DQ202:DQ265" si="118">I202+M202+Q202+U202+Y202+AC202+AI202+AM202+AQ202+AU202+AY202+BC202+BI202+BM202+BQ202+BU202+CA202+CG202+CK202+CO202+CS202+CW202+DA202+DG202+DK202</f>
        <v>0</v>
      </c>
      <c r="DR202" s="425">
        <f t="shared" ref="DR202:DR265" si="119">ROUND(DP202+DQ202,0)</f>
        <v>188</v>
      </c>
      <c r="DS202" s="163">
        <f t="shared" ref="DS202:DS265" si="120">ROUND(DR202/((188/25)),0)</f>
        <v>25</v>
      </c>
      <c r="DT202" s="425">
        <f t="shared" ref="DT202:DT265" si="121">H202+L202+P202+T202+X202+AB202+AH202+AL202+AP202+AT202+AX202+BB202+BH202+BL202+BP202+BT202+BZ202+CF202+CJ202+CN202+CR202+CV202+CZ202+DF202+DJ202</f>
        <v>101</v>
      </c>
      <c r="DU202" s="427">
        <f t="shared" ref="DU202:DU265" si="122">J202+N202+R202+V202+Z202+AD202+AJ202+AN202+AR202+AV202+AZ202+BD202+BJ202+BN202+BR202+BV202+CB202+CH202+CL202+CP202+CT202+CX202+DB202+DH202+DL202</f>
        <v>0</v>
      </c>
      <c r="DV202" s="427">
        <f t="shared" ref="DV202:DV265" si="123">SUM(DT202+DU202)</f>
        <v>101</v>
      </c>
      <c r="DW202" s="427">
        <f t="shared" ref="DW202:DW265" si="124">AE202+BE202+CC202+DC202</f>
        <v>39</v>
      </c>
      <c r="DX202" s="427">
        <f t="shared" ref="DX202:DX265" si="125">AF202+BF202+CD202+DD202</f>
        <v>0</v>
      </c>
      <c r="DY202" s="427">
        <f t="shared" ref="DY202:DY265" si="126">BW202</f>
        <v>13</v>
      </c>
      <c r="DZ202" s="427">
        <f t="shared" ref="DZ202:DZ265" si="127">BX202</f>
        <v>0</v>
      </c>
      <c r="EA202" s="428">
        <f t="shared" ref="EA202:EA265" si="128">ROUND(DS202+1,0)</f>
        <v>26</v>
      </c>
      <c r="EB202" s="429">
        <f t="shared" ref="EB202:EB265" si="129">DT202</f>
        <v>101</v>
      </c>
      <c r="EC202" s="429">
        <f t="shared" ref="EC202:EC265" si="130">DU202</f>
        <v>0</v>
      </c>
      <c r="ED202" s="429">
        <f t="shared" ref="ED202:ED265" si="131">DW202</f>
        <v>39</v>
      </c>
      <c r="EE202" s="429">
        <f t="shared" ref="EE202:EE265" si="132">DX202</f>
        <v>0</v>
      </c>
      <c r="EF202" s="429">
        <f t="shared" ref="EF202:EF265" si="133">DY202</f>
        <v>13</v>
      </c>
      <c r="EG202" s="429">
        <f t="shared" ref="EG202:EG265" si="134">DZ202</f>
        <v>0</v>
      </c>
      <c r="EH202" s="441"/>
      <c r="EI202" s="479"/>
      <c r="EJ202" s="443">
        <v>205</v>
      </c>
      <c r="EK202" s="481" t="s">
        <v>412</v>
      </c>
      <c r="EL202" s="449" t="s">
        <v>194</v>
      </c>
      <c r="EM202" s="450">
        <v>325000</v>
      </c>
      <c r="EN202" s="447">
        <f t="shared" ref="EN202:EN265" si="135">ROUND(EM202/26,2)</f>
        <v>12500</v>
      </c>
      <c r="EO202" s="453">
        <v>0</v>
      </c>
      <c r="EP202" s="454">
        <v>0</v>
      </c>
      <c r="EQ202" s="455">
        <v>0</v>
      </c>
      <c r="ER202" s="455">
        <v>0</v>
      </c>
      <c r="ES202" s="456">
        <f t="shared" ref="ES202:ES265" si="136">EN202+EO202+EP202+EQ202+ER202</f>
        <v>12500</v>
      </c>
      <c r="ET202" s="456">
        <f t="shared" ref="ET202:ET265" si="137">EA202</f>
        <v>26</v>
      </c>
      <c r="EU202" s="456">
        <f t="shared" ref="EU202:EU265" si="138">EB202</f>
        <v>101</v>
      </c>
      <c r="EV202" s="456">
        <f t="shared" ref="EV202:EV265" si="139">EC202</f>
        <v>0</v>
      </c>
      <c r="EW202" s="456">
        <f t="shared" ref="EW202:EW265" si="140">ED202</f>
        <v>39</v>
      </c>
      <c r="EX202" s="456">
        <f t="shared" ref="EX202:EX265" si="141">EE202</f>
        <v>0</v>
      </c>
      <c r="EY202" s="460">
        <f t="shared" ref="EY202:EY265" si="142">EF202</f>
        <v>13</v>
      </c>
      <c r="EZ202" s="460">
        <f t="shared" ref="EZ202:EZ265" si="143">EG202</f>
        <v>0</v>
      </c>
      <c r="FA202" s="447">
        <f t="shared" ref="FA202:FA265" si="144">ROUND((EU202*1.5+(EW202+EY202)*2+EV202*1.55+(EX202+EZ202)*2.05)*EM202/(4.333*45),2)</f>
        <v>425866.09</v>
      </c>
      <c r="FB202" s="447">
        <v>0</v>
      </c>
      <c r="FC202" s="447">
        <f t="shared" ref="FC202:FC265" si="145">ROUND(ES202*ET202+FA202+FB202,2)</f>
        <v>750866.09</v>
      </c>
      <c r="FD202" s="447">
        <f t="shared" ref="FD202:FD265" si="146">FC202-FF202</f>
        <v>675779.48</v>
      </c>
      <c r="FE202" s="447">
        <f t="shared" ref="FE202:FE265" si="147">IF(FD202&gt;1000000,128000+(FD202-1000000)*30%,IF(FD202&gt;760000,68000+(FD202-760000)*25%,IF(FD202&gt;520000,20000+(FD202-520000)*20%,IF(FD202&gt;270000,(FD202-270000)*8%,0))))</f>
        <v>51155.895999999993</v>
      </c>
      <c r="FF202" s="447">
        <f t="shared" ref="FF202:FF265" si="148">ROUND(FC202*0.1,2)</f>
        <v>75086.61</v>
      </c>
      <c r="FG202" s="463">
        <v>100000</v>
      </c>
      <c r="FH202" s="447">
        <f t="shared" ref="FH202:FH265" si="149">ROUND(FE202+FF202+FG202,2)</f>
        <v>226242.51</v>
      </c>
      <c r="FI202" s="447">
        <v>0</v>
      </c>
      <c r="FJ202" s="447">
        <f t="shared" ref="FJ202:FJ265" si="150">ROUND(FC202-FH202+FI202,2)</f>
        <v>524623.57999999996</v>
      </c>
      <c r="FK202" s="464"/>
      <c r="FL202" s="447">
        <f t="shared" ref="FL202:FL265" si="151">ROUND(FC202*4%,2)</f>
        <v>30034.639999999999</v>
      </c>
      <c r="FM202" s="447">
        <f t="shared" ref="FM202:FM265" si="152">ROUND(FC202*0.5%,2)</f>
        <v>3754.33</v>
      </c>
      <c r="FN202" s="447">
        <f t="shared" ref="FN202:FN265" si="153">ROUND(FC202*10%,2)</f>
        <v>75086.61</v>
      </c>
      <c r="FO202" s="447">
        <f t="shared" ref="FO202:FO265" si="154">FL202+FM202+FN202</f>
        <v>108875.58</v>
      </c>
      <c r="FP202" s="178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</row>
    <row r="203" spans="1:463" s="163" customFormat="1" ht="22.5" customHeight="1">
      <c r="A203" s="360">
        <v>195</v>
      </c>
      <c r="B203" s="361">
        <v>4</v>
      </c>
      <c r="C203" s="362" t="s">
        <v>413</v>
      </c>
      <c r="D203" s="363" t="s">
        <v>194</v>
      </c>
      <c r="E203" s="225" t="s">
        <v>190</v>
      </c>
      <c r="F203" s="367">
        <v>325000</v>
      </c>
      <c r="G203" s="365">
        <v>8</v>
      </c>
      <c r="H203" s="366">
        <v>2</v>
      </c>
      <c r="I203" s="373"/>
      <c r="J203" s="374"/>
      <c r="K203" s="375">
        <v>8</v>
      </c>
      <c r="L203" s="366">
        <v>2</v>
      </c>
      <c r="M203" s="373"/>
      <c r="N203" s="374"/>
      <c r="O203" s="375">
        <v>8</v>
      </c>
      <c r="P203" s="366"/>
      <c r="Q203" s="373"/>
      <c r="R203" s="374"/>
      <c r="S203" s="375">
        <v>8</v>
      </c>
      <c r="T203" s="366"/>
      <c r="U203" s="373"/>
      <c r="V203" s="374"/>
      <c r="W203" s="375">
        <v>8</v>
      </c>
      <c r="X203" s="366">
        <v>1</v>
      </c>
      <c r="Y203" s="373"/>
      <c r="Z203" s="374"/>
      <c r="AA203" s="375">
        <v>5</v>
      </c>
      <c r="AB203" s="366">
        <v>3</v>
      </c>
      <c r="AC203" s="373"/>
      <c r="AD203" s="382"/>
      <c r="AE203" s="380">
        <v>8</v>
      </c>
      <c r="AF203" s="381"/>
      <c r="AG203" s="365">
        <v>8</v>
      </c>
      <c r="AH203" s="366">
        <v>1</v>
      </c>
      <c r="AI203" s="373"/>
      <c r="AJ203" s="374"/>
      <c r="AK203" s="375">
        <v>8</v>
      </c>
      <c r="AL203" s="366">
        <v>6</v>
      </c>
      <c r="AM203" s="373"/>
      <c r="AN203" s="374"/>
      <c r="AO203" s="375">
        <v>8</v>
      </c>
      <c r="AP203" s="366">
        <v>3</v>
      </c>
      <c r="AQ203" s="373"/>
      <c r="AR203" s="374"/>
      <c r="AS203" s="375">
        <v>8</v>
      </c>
      <c r="AT203" s="366">
        <v>1</v>
      </c>
      <c r="AU203" s="373"/>
      <c r="AV203" s="374"/>
      <c r="AW203" s="375">
        <v>8</v>
      </c>
      <c r="AX203" s="366"/>
      <c r="AY203" s="373"/>
      <c r="AZ203" s="374"/>
      <c r="BA203" s="375">
        <v>5</v>
      </c>
      <c r="BB203" s="366">
        <v>2</v>
      </c>
      <c r="BC203" s="373"/>
      <c r="BD203" s="382"/>
      <c r="BE203" s="380">
        <v>8</v>
      </c>
      <c r="BF203" s="381"/>
      <c r="BG203" s="365">
        <v>8</v>
      </c>
      <c r="BH203" s="366">
        <v>5</v>
      </c>
      <c r="BI203" s="373"/>
      <c r="BJ203" s="374"/>
      <c r="BK203" s="375">
        <v>8</v>
      </c>
      <c r="BL203" s="366">
        <v>2</v>
      </c>
      <c r="BM203" s="373"/>
      <c r="BN203" s="374"/>
      <c r="BO203" s="375">
        <v>8</v>
      </c>
      <c r="BP203" s="366"/>
      <c r="BQ203" s="373"/>
      <c r="BR203" s="374"/>
      <c r="BS203" s="375">
        <v>8</v>
      </c>
      <c r="BT203" s="366"/>
      <c r="BU203" s="373"/>
      <c r="BV203" s="374"/>
      <c r="BW203" s="388">
        <v>10</v>
      </c>
      <c r="BX203" s="389"/>
      <c r="BY203" s="375">
        <v>5</v>
      </c>
      <c r="BZ203" s="366">
        <v>3</v>
      </c>
      <c r="CA203" s="373"/>
      <c r="CB203" s="382"/>
      <c r="CC203" s="380">
        <v>8</v>
      </c>
      <c r="CD203" s="381"/>
      <c r="CE203" s="398">
        <v>8</v>
      </c>
      <c r="CF203" s="366"/>
      <c r="CG203" s="373"/>
      <c r="CH203" s="399"/>
      <c r="CI203" s="365">
        <v>8</v>
      </c>
      <c r="CJ203" s="366">
        <v>6</v>
      </c>
      <c r="CK203" s="373"/>
      <c r="CL203" s="374"/>
      <c r="CM203" s="375">
        <v>8</v>
      </c>
      <c r="CN203" s="366">
        <v>3</v>
      </c>
      <c r="CO203" s="373"/>
      <c r="CP203" s="382"/>
      <c r="CQ203" s="402">
        <v>8</v>
      </c>
      <c r="CR203" s="366">
        <v>3</v>
      </c>
      <c r="CS203" s="408"/>
      <c r="CT203" s="409"/>
      <c r="CU203" s="402">
        <v>8</v>
      </c>
      <c r="CV203" s="366">
        <v>2</v>
      </c>
      <c r="CW203" s="410"/>
      <c r="CX203" s="411"/>
      <c r="CY203" s="402">
        <v>5</v>
      </c>
      <c r="CZ203" s="366">
        <v>9</v>
      </c>
      <c r="DA203" s="415"/>
      <c r="DB203" s="411"/>
      <c r="DC203" s="380">
        <v>7</v>
      </c>
      <c r="DD203" s="381"/>
      <c r="DE203" s="398">
        <v>8</v>
      </c>
      <c r="DF203" s="366">
        <v>2</v>
      </c>
      <c r="DG203" s="416"/>
      <c r="DH203" s="411"/>
      <c r="DI203" s="402">
        <v>8</v>
      </c>
      <c r="DJ203" s="366">
        <v>2</v>
      </c>
      <c r="DK203" s="416"/>
      <c r="DL203" s="411"/>
      <c r="DM203" s="424">
        <v>25</v>
      </c>
      <c r="DN203" s="424">
        <v>4</v>
      </c>
      <c r="DO203" s="424">
        <v>1</v>
      </c>
      <c r="DP203" s="425">
        <f t="shared" si="117"/>
        <v>188</v>
      </c>
      <c r="DQ203" s="427">
        <f t="shared" si="118"/>
        <v>0</v>
      </c>
      <c r="DR203" s="425">
        <f t="shared" si="119"/>
        <v>188</v>
      </c>
      <c r="DS203" s="163">
        <f t="shared" si="120"/>
        <v>25</v>
      </c>
      <c r="DT203" s="425">
        <f t="shared" si="121"/>
        <v>58</v>
      </c>
      <c r="DU203" s="427">
        <f t="shared" si="122"/>
        <v>0</v>
      </c>
      <c r="DV203" s="427">
        <f t="shared" si="123"/>
        <v>58</v>
      </c>
      <c r="DW203" s="427">
        <f t="shared" si="124"/>
        <v>31</v>
      </c>
      <c r="DX203" s="427">
        <f t="shared" si="125"/>
        <v>0</v>
      </c>
      <c r="DY203" s="427">
        <f t="shared" si="126"/>
        <v>10</v>
      </c>
      <c r="DZ203" s="427">
        <f t="shared" si="127"/>
        <v>0</v>
      </c>
      <c r="EA203" s="428">
        <f t="shared" si="128"/>
        <v>26</v>
      </c>
      <c r="EB203" s="429">
        <f t="shared" si="129"/>
        <v>58</v>
      </c>
      <c r="EC203" s="429">
        <f t="shared" si="130"/>
        <v>0</v>
      </c>
      <c r="ED203" s="429">
        <f t="shared" si="131"/>
        <v>31</v>
      </c>
      <c r="EE203" s="429">
        <f t="shared" si="132"/>
        <v>0</v>
      </c>
      <c r="EF203" s="429">
        <f t="shared" si="133"/>
        <v>10</v>
      </c>
      <c r="EG203" s="429">
        <f t="shared" si="134"/>
        <v>0</v>
      </c>
      <c r="EH203" s="441"/>
      <c r="EI203" s="479"/>
      <c r="EJ203" s="443">
        <v>206</v>
      </c>
      <c r="EK203" s="481" t="s">
        <v>413</v>
      </c>
      <c r="EL203" s="449" t="s">
        <v>194</v>
      </c>
      <c r="EM203" s="450">
        <v>325000</v>
      </c>
      <c r="EN203" s="447">
        <f t="shared" si="135"/>
        <v>12500</v>
      </c>
      <c r="EO203" s="453">
        <v>0</v>
      </c>
      <c r="EP203" s="454">
        <v>0</v>
      </c>
      <c r="EQ203" s="455">
        <v>0</v>
      </c>
      <c r="ER203" s="455">
        <v>0</v>
      </c>
      <c r="ES203" s="456">
        <f t="shared" si="136"/>
        <v>12500</v>
      </c>
      <c r="ET203" s="456">
        <f t="shared" si="137"/>
        <v>26</v>
      </c>
      <c r="EU203" s="456">
        <f t="shared" si="138"/>
        <v>58</v>
      </c>
      <c r="EV203" s="456">
        <f t="shared" si="139"/>
        <v>0</v>
      </c>
      <c r="EW203" s="456">
        <f t="shared" si="140"/>
        <v>31</v>
      </c>
      <c r="EX203" s="456">
        <f t="shared" si="141"/>
        <v>0</v>
      </c>
      <c r="EY203" s="460">
        <f t="shared" si="142"/>
        <v>10</v>
      </c>
      <c r="EZ203" s="460">
        <f t="shared" si="143"/>
        <v>0</v>
      </c>
      <c r="FA203" s="447">
        <f t="shared" si="144"/>
        <v>281688.34000000003</v>
      </c>
      <c r="FB203" s="447">
        <v>0</v>
      </c>
      <c r="FC203" s="447">
        <f t="shared" si="145"/>
        <v>606688.34</v>
      </c>
      <c r="FD203" s="447">
        <f t="shared" si="146"/>
        <v>546019.51</v>
      </c>
      <c r="FE203" s="447">
        <f t="shared" si="147"/>
        <v>25203.902000000002</v>
      </c>
      <c r="FF203" s="447">
        <f t="shared" si="148"/>
        <v>60668.83</v>
      </c>
      <c r="FG203" s="463">
        <v>100000</v>
      </c>
      <c r="FH203" s="447">
        <f t="shared" si="149"/>
        <v>185872.73</v>
      </c>
      <c r="FI203" s="447">
        <v>0</v>
      </c>
      <c r="FJ203" s="447">
        <f t="shared" si="150"/>
        <v>420815.61</v>
      </c>
      <c r="FK203" s="464"/>
      <c r="FL203" s="447">
        <f t="shared" si="151"/>
        <v>24267.53</v>
      </c>
      <c r="FM203" s="447">
        <f t="shared" si="152"/>
        <v>3033.44</v>
      </c>
      <c r="FN203" s="447">
        <f t="shared" si="153"/>
        <v>60668.83</v>
      </c>
      <c r="FO203" s="447">
        <f t="shared" si="154"/>
        <v>87969.8</v>
      </c>
      <c r="FP203" s="178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</row>
    <row r="204" spans="1:463" s="163" customFormat="1" ht="22.5" customHeight="1">
      <c r="A204" s="360">
        <v>196</v>
      </c>
      <c r="B204" s="361">
        <v>4</v>
      </c>
      <c r="C204" s="362" t="s">
        <v>414</v>
      </c>
      <c r="D204" s="363" t="s">
        <v>194</v>
      </c>
      <c r="E204" s="225" t="s">
        <v>190</v>
      </c>
      <c r="F204" s="367">
        <v>325000</v>
      </c>
      <c r="G204" s="365">
        <v>8</v>
      </c>
      <c r="H204" s="366">
        <v>1</v>
      </c>
      <c r="I204" s="373"/>
      <c r="J204" s="374"/>
      <c r="K204" s="375">
        <v>8</v>
      </c>
      <c r="L204" s="366">
        <v>1</v>
      </c>
      <c r="M204" s="373"/>
      <c r="N204" s="374"/>
      <c r="O204" s="375">
        <v>8</v>
      </c>
      <c r="P204" s="366">
        <v>1</v>
      </c>
      <c r="Q204" s="373"/>
      <c r="R204" s="374"/>
      <c r="S204" s="375">
        <v>8</v>
      </c>
      <c r="T204" s="366">
        <v>3</v>
      </c>
      <c r="U204" s="373"/>
      <c r="V204" s="374"/>
      <c r="W204" s="375">
        <v>8</v>
      </c>
      <c r="X204" s="366">
        <v>3</v>
      </c>
      <c r="Y204" s="373"/>
      <c r="Z204" s="374"/>
      <c r="AA204" s="375">
        <v>5</v>
      </c>
      <c r="AB204" s="366">
        <v>4</v>
      </c>
      <c r="AC204" s="373"/>
      <c r="AD204" s="382"/>
      <c r="AE204" s="380">
        <v>9</v>
      </c>
      <c r="AF204" s="381"/>
      <c r="AG204" s="365">
        <v>8</v>
      </c>
      <c r="AH204" s="366">
        <v>2</v>
      </c>
      <c r="AI204" s="373"/>
      <c r="AJ204" s="374"/>
      <c r="AK204" s="375">
        <v>8</v>
      </c>
      <c r="AL204" s="366">
        <v>2</v>
      </c>
      <c r="AM204" s="373"/>
      <c r="AN204" s="374"/>
      <c r="AO204" s="375">
        <v>8</v>
      </c>
      <c r="AP204" s="366">
        <v>2</v>
      </c>
      <c r="AQ204" s="373"/>
      <c r="AR204" s="374"/>
      <c r="AS204" s="375">
        <v>8</v>
      </c>
      <c r="AT204" s="366">
        <v>1</v>
      </c>
      <c r="AU204" s="373"/>
      <c r="AV204" s="374"/>
      <c r="AW204" s="375">
        <v>8</v>
      </c>
      <c r="AX204" s="366">
        <v>1</v>
      </c>
      <c r="AY204" s="373"/>
      <c r="AZ204" s="374"/>
      <c r="BA204" s="375">
        <v>5</v>
      </c>
      <c r="BB204" s="366">
        <v>4</v>
      </c>
      <c r="BC204" s="373"/>
      <c r="BD204" s="382"/>
      <c r="BE204" s="380">
        <v>9</v>
      </c>
      <c r="BF204" s="381"/>
      <c r="BG204" s="365">
        <v>8</v>
      </c>
      <c r="BH204" s="366">
        <v>2</v>
      </c>
      <c r="BI204" s="373"/>
      <c r="BJ204" s="374"/>
      <c r="BK204" s="375">
        <v>8</v>
      </c>
      <c r="BL204" s="366">
        <v>2</v>
      </c>
      <c r="BM204" s="373"/>
      <c r="BN204" s="374"/>
      <c r="BO204" s="375">
        <v>8</v>
      </c>
      <c r="BP204" s="366">
        <v>2</v>
      </c>
      <c r="BQ204" s="373"/>
      <c r="BR204" s="374"/>
      <c r="BS204" s="375">
        <v>8</v>
      </c>
      <c r="BT204" s="366">
        <v>3</v>
      </c>
      <c r="BU204" s="373"/>
      <c r="BV204" s="374"/>
      <c r="BW204" s="388">
        <v>9</v>
      </c>
      <c r="BX204" s="389"/>
      <c r="BY204" s="375">
        <v>5</v>
      </c>
      <c r="BZ204" s="366">
        <v>4</v>
      </c>
      <c r="CA204" s="373"/>
      <c r="CB204" s="382"/>
      <c r="CC204" s="380">
        <v>9</v>
      </c>
      <c r="CD204" s="381"/>
      <c r="CE204" s="398">
        <v>8</v>
      </c>
      <c r="CF204" s="366">
        <v>1</v>
      </c>
      <c r="CG204" s="373"/>
      <c r="CH204" s="399"/>
      <c r="CI204" s="365">
        <v>8</v>
      </c>
      <c r="CJ204" s="366">
        <v>2</v>
      </c>
      <c r="CK204" s="373"/>
      <c r="CL204" s="374"/>
      <c r="CM204" s="375">
        <v>8</v>
      </c>
      <c r="CN204" s="366">
        <v>2</v>
      </c>
      <c r="CO204" s="373"/>
      <c r="CP204" s="382"/>
      <c r="CQ204" s="402">
        <v>8</v>
      </c>
      <c r="CR204" s="366">
        <v>2</v>
      </c>
      <c r="CS204" s="408"/>
      <c r="CT204" s="409"/>
      <c r="CU204" s="402">
        <v>8</v>
      </c>
      <c r="CV204" s="366">
        <v>1</v>
      </c>
      <c r="CW204" s="410"/>
      <c r="CX204" s="411"/>
      <c r="CY204" s="402">
        <v>5</v>
      </c>
      <c r="CZ204" s="366">
        <v>4</v>
      </c>
      <c r="DA204" s="415"/>
      <c r="DB204" s="411"/>
      <c r="DC204" s="380">
        <v>9</v>
      </c>
      <c r="DD204" s="381"/>
      <c r="DE204" s="398">
        <v>8</v>
      </c>
      <c r="DF204" s="366">
        <v>1</v>
      </c>
      <c r="DG204" s="416"/>
      <c r="DH204" s="411"/>
      <c r="DI204" s="402">
        <v>8</v>
      </c>
      <c r="DJ204" s="366">
        <v>2</v>
      </c>
      <c r="DK204" s="416"/>
      <c r="DL204" s="411"/>
      <c r="DM204" s="424">
        <v>25</v>
      </c>
      <c r="DN204" s="424">
        <v>4</v>
      </c>
      <c r="DO204" s="424">
        <v>1</v>
      </c>
      <c r="DP204" s="425">
        <f t="shared" si="117"/>
        <v>188</v>
      </c>
      <c r="DQ204" s="427">
        <f t="shared" si="118"/>
        <v>0</v>
      </c>
      <c r="DR204" s="425">
        <f t="shared" si="119"/>
        <v>188</v>
      </c>
      <c r="DS204" s="163">
        <f t="shared" si="120"/>
        <v>25</v>
      </c>
      <c r="DT204" s="425">
        <f t="shared" si="121"/>
        <v>53</v>
      </c>
      <c r="DU204" s="427">
        <f t="shared" si="122"/>
        <v>0</v>
      </c>
      <c r="DV204" s="427">
        <f t="shared" si="123"/>
        <v>53</v>
      </c>
      <c r="DW204" s="427">
        <f t="shared" si="124"/>
        <v>36</v>
      </c>
      <c r="DX204" s="427">
        <f t="shared" si="125"/>
        <v>0</v>
      </c>
      <c r="DY204" s="427">
        <f t="shared" si="126"/>
        <v>9</v>
      </c>
      <c r="DZ204" s="427">
        <f t="shared" si="127"/>
        <v>0</v>
      </c>
      <c r="EA204" s="428">
        <f t="shared" si="128"/>
        <v>26</v>
      </c>
      <c r="EB204" s="429">
        <f t="shared" si="129"/>
        <v>53</v>
      </c>
      <c r="EC204" s="429">
        <f t="shared" si="130"/>
        <v>0</v>
      </c>
      <c r="ED204" s="429">
        <f t="shared" si="131"/>
        <v>36</v>
      </c>
      <c r="EE204" s="429">
        <f t="shared" si="132"/>
        <v>0</v>
      </c>
      <c r="EF204" s="429">
        <f t="shared" si="133"/>
        <v>9</v>
      </c>
      <c r="EG204" s="429">
        <f t="shared" si="134"/>
        <v>0</v>
      </c>
      <c r="EH204" s="441"/>
      <c r="EI204" s="479"/>
      <c r="EJ204" s="443">
        <v>207</v>
      </c>
      <c r="EK204" s="481" t="s">
        <v>414</v>
      </c>
      <c r="EL204" s="449" t="s">
        <v>194</v>
      </c>
      <c r="EM204" s="450">
        <v>325000</v>
      </c>
      <c r="EN204" s="447">
        <f t="shared" si="135"/>
        <v>12500</v>
      </c>
      <c r="EO204" s="453">
        <v>0</v>
      </c>
      <c r="EP204" s="454">
        <v>0</v>
      </c>
      <c r="EQ204" s="455">
        <v>0</v>
      </c>
      <c r="ER204" s="455">
        <v>0</v>
      </c>
      <c r="ES204" s="456">
        <f t="shared" si="136"/>
        <v>12500</v>
      </c>
      <c r="ET204" s="456">
        <f t="shared" si="137"/>
        <v>26</v>
      </c>
      <c r="EU204" s="456">
        <f t="shared" si="138"/>
        <v>53</v>
      </c>
      <c r="EV204" s="456">
        <f t="shared" si="139"/>
        <v>0</v>
      </c>
      <c r="EW204" s="456">
        <f t="shared" si="140"/>
        <v>36</v>
      </c>
      <c r="EX204" s="456">
        <f t="shared" si="141"/>
        <v>0</v>
      </c>
      <c r="EY204" s="460">
        <f t="shared" si="142"/>
        <v>9</v>
      </c>
      <c r="EZ204" s="460">
        <f t="shared" si="143"/>
        <v>0</v>
      </c>
      <c r="FA204" s="447">
        <f t="shared" si="144"/>
        <v>282521.73</v>
      </c>
      <c r="FB204" s="447">
        <v>0</v>
      </c>
      <c r="FC204" s="447">
        <f t="shared" si="145"/>
        <v>607521.73</v>
      </c>
      <c r="FD204" s="447">
        <f t="shared" si="146"/>
        <v>546769.55999999994</v>
      </c>
      <c r="FE204" s="447">
        <f t="shared" si="147"/>
        <v>25353.911999999989</v>
      </c>
      <c r="FF204" s="447">
        <f t="shared" si="148"/>
        <v>60752.17</v>
      </c>
      <c r="FG204" s="463">
        <v>100000</v>
      </c>
      <c r="FH204" s="447">
        <f t="shared" si="149"/>
        <v>186106.08</v>
      </c>
      <c r="FI204" s="447">
        <v>0</v>
      </c>
      <c r="FJ204" s="447">
        <f t="shared" si="150"/>
        <v>421415.65</v>
      </c>
      <c r="FK204" s="464"/>
      <c r="FL204" s="447">
        <f t="shared" si="151"/>
        <v>24300.87</v>
      </c>
      <c r="FM204" s="447">
        <f t="shared" si="152"/>
        <v>3037.61</v>
      </c>
      <c r="FN204" s="447">
        <f t="shared" si="153"/>
        <v>60752.17</v>
      </c>
      <c r="FO204" s="447">
        <f t="shared" si="154"/>
        <v>88090.65</v>
      </c>
      <c r="FP204" s="178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</row>
    <row r="205" spans="1:463" s="163" customFormat="1" ht="22.5" customHeight="1">
      <c r="A205" s="360">
        <v>197</v>
      </c>
      <c r="B205" s="361">
        <v>4</v>
      </c>
      <c r="C205" s="362" t="s">
        <v>415</v>
      </c>
      <c r="D205" s="363" t="s">
        <v>194</v>
      </c>
      <c r="E205" s="225" t="s">
        <v>190</v>
      </c>
      <c r="F205" s="367">
        <v>325000</v>
      </c>
      <c r="G205" s="365">
        <v>8</v>
      </c>
      <c r="H205" s="366">
        <v>1</v>
      </c>
      <c r="I205" s="373"/>
      <c r="J205" s="374"/>
      <c r="K205" s="375">
        <v>8</v>
      </c>
      <c r="L205" s="366">
        <v>1</v>
      </c>
      <c r="M205" s="373"/>
      <c r="N205" s="374"/>
      <c r="O205" s="375"/>
      <c r="P205" s="366"/>
      <c r="Q205" s="373"/>
      <c r="R205" s="374"/>
      <c r="S205" s="375">
        <v>8</v>
      </c>
      <c r="T205" s="366">
        <v>1</v>
      </c>
      <c r="U205" s="373"/>
      <c r="V205" s="374"/>
      <c r="W205" s="375">
        <v>8</v>
      </c>
      <c r="X205" s="366">
        <v>1</v>
      </c>
      <c r="Y205" s="373"/>
      <c r="Z205" s="374"/>
      <c r="AA205" s="375">
        <v>5</v>
      </c>
      <c r="AB205" s="366">
        <v>4</v>
      </c>
      <c r="AC205" s="373"/>
      <c r="AD205" s="382"/>
      <c r="AE205" s="380">
        <v>9</v>
      </c>
      <c r="AF205" s="381"/>
      <c r="AG205" s="365">
        <v>8</v>
      </c>
      <c r="AH205" s="366">
        <v>1</v>
      </c>
      <c r="AI205" s="373"/>
      <c r="AJ205" s="374"/>
      <c r="AK205" s="375">
        <v>8</v>
      </c>
      <c r="AL205" s="366">
        <v>1</v>
      </c>
      <c r="AM205" s="373"/>
      <c r="AN205" s="374"/>
      <c r="AO205" s="375">
        <v>8</v>
      </c>
      <c r="AP205" s="366">
        <v>1</v>
      </c>
      <c r="AQ205" s="373"/>
      <c r="AR205" s="374"/>
      <c r="AS205" s="375">
        <v>8</v>
      </c>
      <c r="AT205" s="366">
        <v>1</v>
      </c>
      <c r="AU205" s="373"/>
      <c r="AV205" s="374"/>
      <c r="AW205" s="375">
        <v>8</v>
      </c>
      <c r="AX205" s="366">
        <v>3</v>
      </c>
      <c r="AY205" s="373"/>
      <c r="AZ205" s="374"/>
      <c r="BA205" s="375">
        <v>5</v>
      </c>
      <c r="BB205" s="366">
        <v>4</v>
      </c>
      <c r="BC205" s="373"/>
      <c r="BD205" s="382"/>
      <c r="BE205" s="380"/>
      <c r="BF205" s="381"/>
      <c r="BG205" s="365"/>
      <c r="BH205" s="366"/>
      <c r="BI205" s="373"/>
      <c r="BJ205" s="374"/>
      <c r="BK205" s="375">
        <v>8</v>
      </c>
      <c r="BL205" s="366">
        <v>1</v>
      </c>
      <c r="BM205" s="373"/>
      <c r="BN205" s="374"/>
      <c r="BO205" s="375">
        <v>8</v>
      </c>
      <c r="BP205" s="366">
        <v>1</v>
      </c>
      <c r="BQ205" s="373"/>
      <c r="BR205" s="374"/>
      <c r="BS205" s="375">
        <v>8</v>
      </c>
      <c r="BT205" s="366">
        <v>1</v>
      </c>
      <c r="BU205" s="373"/>
      <c r="BV205" s="374"/>
      <c r="BW205" s="388">
        <v>9</v>
      </c>
      <c r="BX205" s="389"/>
      <c r="BY205" s="375">
        <v>5</v>
      </c>
      <c r="BZ205" s="366">
        <v>4</v>
      </c>
      <c r="CA205" s="373"/>
      <c r="CB205" s="382"/>
      <c r="CC205" s="380">
        <v>9</v>
      </c>
      <c r="CD205" s="381"/>
      <c r="CE205" s="398">
        <v>8</v>
      </c>
      <c r="CF205" s="366">
        <v>1</v>
      </c>
      <c r="CG205" s="373"/>
      <c r="CH205" s="399"/>
      <c r="CI205" s="365">
        <v>8</v>
      </c>
      <c r="CJ205" s="366">
        <v>2</v>
      </c>
      <c r="CK205" s="373"/>
      <c r="CL205" s="374"/>
      <c r="CM205" s="375">
        <v>8</v>
      </c>
      <c r="CN205" s="366">
        <v>1</v>
      </c>
      <c r="CO205" s="373"/>
      <c r="CP205" s="382"/>
      <c r="CQ205" s="402">
        <v>8</v>
      </c>
      <c r="CR205" s="366">
        <v>3</v>
      </c>
      <c r="CS205" s="408"/>
      <c r="CT205" s="409"/>
      <c r="CU205" s="402">
        <v>8</v>
      </c>
      <c r="CV205" s="366">
        <v>1</v>
      </c>
      <c r="CW205" s="410"/>
      <c r="CX205" s="411"/>
      <c r="CY205" s="402">
        <v>5</v>
      </c>
      <c r="CZ205" s="366">
        <v>4</v>
      </c>
      <c r="DA205" s="415"/>
      <c r="DB205" s="411"/>
      <c r="DC205" s="380">
        <v>9</v>
      </c>
      <c r="DD205" s="381"/>
      <c r="DE205" s="398">
        <v>8</v>
      </c>
      <c r="DF205" s="366">
        <v>3</v>
      </c>
      <c r="DG205" s="416"/>
      <c r="DH205" s="411"/>
      <c r="DI205" s="402">
        <v>8</v>
      </c>
      <c r="DJ205" s="366">
        <v>3</v>
      </c>
      <c r="DK205" s="416"/>
      <c r="DL205" s="411"/>
      <c r="DM205" s="424">
        <v>25</v>
      </c>
      <c r="DN205" s="424">
        <v>4</v>
      </c>
      <c r="DO205" s="424">
        <v>1</v>
      </c>
      <c r="DP205" s="425">
        <f t="shared" si="117"/>
        <v>172</v>
      </c>
      <c r="DQ205" s="427">
        <f t="shared" si="118"/>
        <v>0</v>
      </c>
      <c r="DR205" s="425">
        <f t="shared" si="119"/>
        <v>172</v>
      </c>
      <c r="DS205" s="163">
        <f t="shared" si="120"/>
        <v>23</v>
      </c>
      <c r="DT205" s="425">
        <f t="shared" si="121"/>
        <v>44</v>
      </c>
      <c r="DU205" s="427">
        <f t="shared" si="122"/>
        <v>0</v>
      </c>
      <c r="DV205" s="427">
        <f t="shared" si="123"/>
        <v>44</v>
      </c>
      <c r="DW205" s="427">
        <f t="shared" si="124"/>
        <v>27</v>
      </c>
      <c r="DX205" s="427">
        <f t="shared" si="125"/>
        <v>0</v>
      </c>
      <c r="DY205" s="427">
        <f t="shared" si="126"/>
        <v>9</v>
      </c>
      <c r="DZ205" s="427">
        <f t="shared" si="127"/>
        <v>0</v>
      </c>
      <c r="EA205" s="428">
        <f t="shared" si="128"/>
        <v>24</v>
      </c>
      <c r="EB205" s="429">
        <f t="shared" si="129"/>
        <v>44</v>
      </c>
      <c r="EC205" s="429">
        <f t="shared" si="130"/>
        <v>0</v>
      </c>
      <c r="ED205" s="429">
        <f t="shared" si="131"/>
        <v>27</v>
      </c>
      <c r="EE205" s="429">
        <f t="shared" si="132"/>
        <v>0</v>
      </c>
      <c r="EF205" s="429">
        <f t="shared" si="133"/>
        <v>9</v>
      </c>
      <c r="EG205" s="429">
        <f t="shared" si="134"/>
        <v>0</v>
      </c>
      <c r="EH205" s="441"/>
      <c r="EI205" s="479"/>
      <c r="EJ205" s="443">
        <v>208</v>
      </c>
      <c r="EK205" s="481" t="s">
        <v>415</v>
      </c>
      <c r="EL205" s="449" t="s">
        <v>194</v>
      </c>
      <c r="EM205" s="450">
        <v>325000</v>
      </c>
      <c r="EN205" s="447">
        <f t="shared" si="135"/>
        <v>12500</v>
      </c>
      <c r="EO205" s="453">
        <v>0</v>
      </c>
      <c r="EP205" s="454">
        <v>0</v>
      </c>
      <c r="EQ205" s="455">
        <v>0</v>
      </c>
      <c r="ER205" s="455">
        <v>0</v>
      </c>
      <c r="ES205" s="456">
        <f t="shared" si="136"/>
        <v>12500</v>
      </c>
      <c r="ET205" s="456">
        <f t="shared" si="137"/>
        <v>24</v>
      </c>
      <c r="EU205" s="456">
        <f t="shared" si="138"/>
        <v>44</v>
      </c>
      <c r="EV205" s="456">
        <f t="shared" si="139"/>
        <v>0</v>
      </c>
      <c r="EW205" s="456">
        <f t="shared" si="140"/>
        <v>27</v>
      </c>
      <c r="EX205" s="456">
        <f t="shared" si="141"/>
        <v>0</v>
      </c>
      <c r="EY205" s="460">
        <f t="shared" si="142"/>
        <v>9</v>
      </c>
      <c r="EZ205" s="460">
        <f t="shared" si="143"/>
        <v>0</v>
      </c>
      <c r="FA205" s="447">
        <f t="shared" si="144"/>
        <v>230017.69</v>
      </c>
      <c r="FB205" s="447">
        <v>0</v>
      </c>
      <c r="FC205" s="447">
        <f t="shared" si="145"/>
        <v>530017.68999999994</v>
      </c>
      <c r="FD205" s="447">
        <f t="shared" si="146"/>
        <v>477015.91999999993</v>
      </c>
      <c r="FE205" s="447">
        <f t="shared" si="147"/>
        <v>16561.273599999993</v>
      </c>
      <c r="FF205" s="447">
        <f t="shared" si="148"/>
        <v>53001.77</v>
      </c>
      <c r="FG205" s="463">
        <v>100000</v>
      </c>
      <c r="FH205" s="447">
        <f t="shared" si="149"/>
        <v>169563.04</v>
      </c>
      <c r="FI205" s="447">
        <v>0</v>
      </c>
      <c r="FJ205" s="447">
        <f t="shared" si="150"/>
        <v>360454.65</v>
      </c>
      <c r="FK205" s="464"/>
      <c r="FL205" s="447">
        <f t="shared" si="151"/>
        <v>21200.71</v>
      </c>
      <c r="FM205" s="447">
        <f t="shared" si="152"/>
        <v>2650.09</v>
      </c>
      <c r="FN205" s="447">
        <f t="shared" si="153"/>
        <v>53001.77</v>
      </c>
      <c r="FO205" s="447">
        <f t="shared" si="154"/>
        <v>76852.569999999992</v>
      </c>
      <c r="FP205" s="178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</row>
    <row r="206" spans="1:463" s="163" customFormat="1" ht="22.5" customHeight="1">
      <c r="A206" s="360">
        <v>198</v>
      </c>
      <c r="B206" s="361">
        <v>5</v>
      </c>
      <c r="C206" s="362" t="s">
        <v>416</v>
      </c>
      <c r="D206" s="363" t="s">
        <v>194</v>
      </c>
      <c r="E206" s="225" t="s">
        <v>190</v>
      </c>
      <c r="F206" s="367">
        <v>325000</v>
      </c>
      <c r="G206" s="365">
        <v>8</v>
      </c>
      <c r="H206" s="366">
        <v>1</v>
      </c>
      <c r="I206" s="373"/>
      <c r="J206" s="374"/>
      <c r="K206" s="375">
        <v>8</v>
      </c>
      <c r="L206" s="366">
        <v>1</v>
      </c>
      <c r="M206" s="373"/>
      <c r="N206" s="374"/>
      <c r="O206" s="375">
        <v>8</v>
      </c>
      <c r="P206" s="366">
        <v>1</v>
      </c>
      <c r="Q206" s="373"/>
      <c r="R206" s="374"/>
      <c r="S206" s="375">
        <v>8</v>
      </c>
      <c r="T206" s="366">
        <v>3</v>
      </c>
      <c r="U206" s="373"/>
      <c r="V206" s="374"/>
      <c r="W206" s="375">
        <v>8</v>
      </c>
      <c r="X206" s="366">
        <v>1</v>
      </c>
      <c r="Y206" s="373"/>
      <c r="Z206" s="374"/>
      <c r="AA206" s="375">
        <v>5</v>
      </c>
      <c r="AB206" s="366">
        <v>4</v>
      </c>
      <c r="AC206" s="373"/>
      <c r="AD206" s="382"/>
      <c r="AE206" s="380">
        <v>9</v>
      </c>
      <c r="AF206" s="381"/>
      <c r="AG206" s="365">
        <v>8</v>
      </c>
      <c r="AH206" s="366">
        <v>1</v>
      </c>
      <c r="AI206" s="373"/>
      <c r="AJ206" s="374"/>
      <c r="AK206" s="375">
        <v>8</v>
      </c>
      <c r="AL206" s="366">
        <v>3</v>
      </c>
      <c r="AM206" s="373"/>
      <c r="AN206" s="374"/>
      <c r="AO206" s="375">
        <v>8</v>
      </c>
      <c r="AP206" s="366">
        <v>1</v>
      </c>
      <c r="AQ206" s="373"/>
      <c r="AR206" s="374"/>
      <c r="AS206" s="375">
        <v>8</v>
      </c>
      <c r="AT206" s="366">
        <v>1</v>
      </c>
      <c r="AU206" s="373"/>
      <c r="AV206" s="374"/>
      <c r="AW206" s="375">
        <v>8</v>
      </c>
      <c r="AX206" s="366">
        <v>3</v>
      </c>
      <c r="AY206" s="373"/>
      <c r="AZ206" s="374"/>
      <c r="BA206" s="375">
        <v>5</v>
      </c>
      <c r="BB206" s="366">
        <v>4</v>
      </c>
      <c r="BC206" s="373"/>
      <c r="BD206" s="382"/>
      <c r="BE206" s="380">
        <v>9</v>
      </c>
      <c r="BF206" s="381"/>
      <c r="BG206" s="365">
        <v>8</v>
      </c>
      <c r="BH206" s="366">
        <v>1</v>
      </c>
      <c r="BI206" s="373"/>
      <c r="BJ206" s="374"/>
      <c r="BK206" s="375">
        <v>8</v>
      </c>
      <c r="BL206" s="366">
        <v>3</v>
      </c>
      <c r="BM206" s="373"/>
      <c r="BN206" s="374"/>
      <c r="BO206" s="375">
        <v>8</v>
      </c>
      <c r="BP206" s="366">
        <v>1</v>
      </c>
      <c r="BQ206" s="373"/>
      <c r="BR206" s="374"/>
      <c r="BS206" s="375"/>
      <c r="BT206" s="366"/>
      <c r="BU206" s="373"/>
      <c r="BV206" s="374"/>
      <c r="BW206" s="388">
        <v>9</v>
      </c>
      <c r="BX206" s="389"/>
      <c r="BY206" s="375">
        <v>5</v>
      </c>
      <c r="BZ206" s="366">
        <v>4</v>
      </c>
      <c r="CA206" s="373"/>
      <c r="CB206" s="382"/>
      <c r="CC206" s="380">
        <v>9</v>
      </c>
      <c r="CD206" s="381"/>
      <c r="CE206" s="398">
        <v>8</v>
      </c>
      <c r="CF206" s="366">
        <v>1</v>
      </c>
      <c r="CG206" s="373"/>
      <c r="CH206" s="399"/>
      <c r="CI206" s="365">
        <v>8</v>
      </c>
      <c r="CJ206" s="366">
        <v>1</v>
      </c>
      <c r="CK206" s="373"/>
      <c r="CL206" s="374"/>
      <c r="CM206" s="375">
        <v>8</v>
      </c>
      <c r="CN206" s="366">
        <v>1</v>
      </c>
      <c r="CO206" s="373"/>
      <c r="CP206" s="382"/>
      <c r="CQ206" s="402">
        <v>8</v>
      </c>
      <c r="CR206" s="366">
        <v>1</v>
      </c>
      <c r="CS206" s="408"/>
      <c r="CT206" s="409"/>
      <c r="CU206" s="402">
        <v>8</v>
      </c>
      <c r="CV206" s="366">
        <v>2</v>
      </c>
      <c r="CW206" s="410"/>
      <c r="CX206" s="411"/>
      <c r="CY206" s="402">
        <v>5</v>
      </c>
      <c r="CZ206" s="366">
        <v>4</v>
      </c>
      <c r="DA206" s="415"/>
      <c r="DB206" s="411"/>
      <c r="DC206" s="380">
        <v>9</v>
      </c>
      <c r="DD206" s="381"/>
      <c r="DE206" s="398"/>
      <c r="DF206" s="366"/>
      <c r="DG206" s="416"/>
      <c r="DH206" s="411"/>
      <c r="DI206" s="402">
        <v>8</v>
      </c>
      <c r="DJ206" s="366">
        <v>1</v>
      </c>
      <c r="DK206" s="416"/>
      <c r="DL206" s="411"/>
      <c r="DM206" s="424">
        <v>25</v>
      </c>
      <c r="DN206" s="424">
        <v>4</v>
      </c>
      <c r="DO206" s="424">
        <v>1</v>
      </c>
      <c r="DP206" s="425">
        <f t="shared" si="117"/>
        <v>172</v>
      </c>
      <c r="DQ206" s="427">
        <f t="shared" si="118"/>
        <v>0</v>
      </c>
      <c r="DR206" s="425">
        <f t="shared" si="119"/>
        <v>172</v>
      </c>
      <c r="DS206" s="163">
        <f t="shared" si="120"/>
        <v>23</v>
      </c>
      <c r="DT206" s="425">
        <f t="shared" si="121"/>
        <v>44</v>
      </c>
      <c r="DU206" s="427">
        <f t="shared" si="122"/>
        <v>0</v>
      </c>
      <c r="DV206" s="427">
        <f t="shared" si="123"/>
        <v>44</v>
      </c>
      <c r="DW206" s="427">
        <f t="shared" si="124"/>
        <v>36</v>
      </c>
      <c r="DX206" s="427">
        <f t="shared" si="125"/>
        <v>0</v>
      </c>
      <c r="DY206" s="427">
        <f t="shared" si="126"/>
        <v>9</v>
      </c>
      <c r="DZ206" s="427">
        <f t="shared" si="127"/>
        <v>0</v>
      </c>
      <c r="EA206" s="428">
        <f t="shared" si="128"/>
        <v>24</v>
      </c>
      <c r="EB206" s="429">
        <f t="shared" si="129"/>
        <v>44</v>
      </c>
      <c r="EC206" s="429">
        <f t="shared" si="130"/>
        <v>0</v>
      </c>
      <c r="ED206" s="429">
        <f t="shared" si="131"/>
        <v>36</v>
      </c>
      <c r="EE206" s="429">
        <f t="shared" si="132"/>
        <v>0</v>
      </c>
      <c r="EF206" s="429">
        <f t="shared" si="133"/>
        <v>9</v>
      </c>
      <c r="EG206" s="429">
        <f t="shared" si="134"/>
        <v>0</v>
      </c>
      <c r="EH206" s="441"/>
      <c r="EI206" s="479"/>
      <c r="EJ206" s="443">
        <v>209</v>
      </c>
      <c r="EK206" s="481" t="s">
        <v>416</v>
      </c>
      <c r="EL206" s="449" t="s">
        <v>194</v>
      </c>
      <c r="EM206" s="450">
        <v>325000</v>
      </c>
      <c r="EN206" s="447">
        <f t="shared" si="135"/>
        <v>12500</v>
      </c>
      <c r="EO206" s="453">
        <v>0</v>
      </c>
      <c r="EP206" s="454">
        <v>0</v>
      </c>
      <c r="EQ206" s="455">
        <v>0</v>
      </c>
      <c r="ER206" s="455">
        <v>0</v>
      </c>
      <c r="ES206" s="456">
        <f t="shared" si="136"/>
        <v>12500</v>
      </c>
      <c r="ET206" s="456">
        <f t="shared" si="137"/>
        <v>24</v>
      </c>
      <c r="EU206" s="456">
        <f t="shared" si="138"/>
        <v>44</v>
      </c>
      <c r="EV206" s="456">
        <f t="shared" si="139"/>
        <v>0</v>
      </c>
      <c r="EW206" s="456">
        <f t="shared" si="140"/>
        <v>36</v>
      </c>
      <c r="EX206" s="456">
        <f t="shared" si="141"/>
        <v>0</v>
      </c>
      <c r="EY206" s="460">
        <f t="shared" si="142"/>
        <v>9</v>
      </c>
      <c r="EZ206" s="460">
        <f t="shared" si="143"/>
        <v>0</v>
      </c>
      <c r="FA206" s="447">
        <f t="shared" si="144"/>
        <v>260020</v>
      </c>
      <c r="FB206" s="447">
        <v>0</v>
      </c>
      <c r="FC206" s="447">
        <f t="shared" si="145"/>
        <v>560020</v>
      </c>
      <c r="FD206" s="447">
        <f t="shared" si="146"/>
        <v>504018</v>
      </c>
      <c r="FE206" s="447">
        <f t="shared" si="147"/>
        <v>18721.439999999999</v>
      </c>
      <c r="FF206" s="447">
        <f t="shared" si="148"/>
        <v>56002</v>
      </c>
      <c r="FG206" s="463">
        <v>100000</v>
      </c>
      <c r="FH206" s="447">
        <f t="shared" si="149"/>
        <v>174723.44</v>
      </c>
      <c r="FI206" s="447">
        <v>0</v>
      </c>
      <c r="FJ206" s="447">
        <f t="shared" si="150"/>
        <v>385296.56</v>
      </c>
      <c r="FK206" s="464"/>
      <c r="FL206" s="447">
        <f t="shared" si="151"/>
        <v>22400.799999999999</v>
      </c>
      <c r="FM206" s="447">
        <f t="shared" si="152"/>
        <v>2800.1</v>
      </c>
      <c r="FN206" s="447">
        <f t="shared" si="153"/>
        <v>56002</v>
      </c>
      <c r="FO206" s="447">
        <f t="shared" si="154"/>
        <v>81202.899999999994</v>
      </c>
      <c r="FP206" s="178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</row>
    <row r="207" spans="1:463" s="163" customFormat="1" ht="22.5" customHeight="1">
      <c r="A207" s="360">
        <v>199</v>
      </c>
      <c r="B207" s="361">
        <v>5</v>
      </c>
      <c r="C207" s="362" t="s">
        <v>417</v>
      </c>
      <c r="D207" s="363" t="s">
        <v>194</v>
      </c>
      <c r="E207" s="225" t="s">
        <v>190</v>
      </c>
      <c r="F207" s="367">
        <v>325000</v>
      </c>
      <c r="G207" s="365">
        <v>8</v>
      </c>
      <c r="H207" s="366">
        <v>1</v>
      </c>
      <c r="I207" s="373"/>
      <c r="J207" s="374"/>
      <c r="K207" s="375">
        <v>8</v>
      </c>
      <c r="L207" s="366">
        <v>1</v>
      </c>
      <c r="M207" s="373"/>
      <c r="N207" s="374"/>
      <c r="O207" s="375">
        <v>8</v>
      </c>
      <c r="P207" s="366">
        <v>1</v>
      </c>
      <c r="Q207" s="373"/>
      <c r="R207" s="374"/>
      <c r="S207" s="375">
        <v>8</v>
      </c>
      <c r="T207" s="366">
        <v>3</v>
      </c>
      <c r="U207" s="373"/>
      <c r="V207" s="374"/>
      <c r="W207" s="375">
        <v>8</v>
      </c>
      <c r="X207" s="366">
        <v>1</v>
      </c>
      <c r="Y207" s="373"/>
      <c r="Z207" s="374"/>
      <c r="AA207" s="375">
        <v>5</v>
      </c>
      <c r="AB207" s="366">
        <v>4</v>
      </c>
      <c r="AC207" s="373"/>
      <c r="AD207" s="382"/>
      <c r="AE207" s="380">
        <v>9</v>
      </c>
      <c r="AF207" s="381"/>
      <c r="AG207" s="365">
        <v>8</v>
      </c>
      <c r="AH207" s="366">
        <v>1</v>
      </c>
      <c r="AI207" s="373"/>
      <c r="AJ207" s="374"/>
      <c r="AK207" s="375">
        <v>8</v>
      </c>
      <c r="AL207" s="366">
        <v>1</v>
      </c>
      <c r="AM207" s="373"/>
      <c r="AN207" s="374"/>
      <c r="AO207" s="375">
        <v>8</v>
      </c>
      <c r="AP207" s="366">
        <v>1</v>
      </c>
      <c r="AQ207" s="373"/>
      <c r="AR207" s="374"/>
      <c r="AS207" s="375">
        <v>8</v>
      </c>
      <c r="AT207" s="366">
        <v>1</v>
      </c>
      <c r="AU207" s="373"/>
      <c r="AV207" s="374"/>
      <c r="AW207" s="375">
        <v>8</v>
      </c>
      <c r="AX207" s="366">
        <v>1</v>
      </c>
      <c r="AY207" s="373"/>
      <c r="AZ207" s="374"/>
      <c r="BA207" s="375">
        <v>5</v>
      </c>
      <c r="BB207" s="366">
        <v>4</v>
      </c>
      <c r="BC207" s="373"/>
      <c r="BD207" s="382"/>
      <c r="BE207" s="380">
        <v>9</v>
      </c>
      <c r="BF207" s="381"/>
      <c r="BG207" s="365"/>
      <c r="BH207" s="366"/>
      <c r="BI207" s="373"/>
      <c r="BJ207" s="374"/>
      <c r="BK207" s="375">
        <v>8</v>
      </c>
      <c r="BL207" s="366">
        <v>3</v>
      </c>
      <c r="BM207" s="373"/>
      <c r="BN207" s="374"/>
      <c r="BO207" s="375">
        <v>8</v>
      </c>
      <c r="BP207" s="366">
        <v>1</v>
      </c>
      <c r="BQ207" s="373"/>
      <c r="BR207" s="374"/>
      <c r="BS207" s="375">
        <v>8</v>
      </c>
      <c r="BT207" s="366">
        <v>1</v>
      </c>
      <c r="BU207" s="373"/>
      <c r="BV207" s="374"/>
      <c r="BW207" s="388">
        <v>9</v>
      </c>
      <c r="BX207" s="389"/>
      <c r="BY207" s="375">
        <v>5</v>
      </c>
      <c r="BZ207" s="366">
        <v>4</v>
      </c>
      <c r="CA207" s="373"/>
      <c r="CB207" s="382"/>
      <c r="CC207" s="380">
        <v>9</v>
      </c>
      <c r="CD207" s="381"/>
      <c r="CE207" s="398">
        <v>8</v>
      </c>
      <c r="CF207" s="366">
        <v>1</v>
      </c>
      <c r="CG207" s="373"/>
      <c r="CH207" s="399"/>
      <c r="CI207" s="365">
        <v>8</v>
      </c>
      <c r="CJ207" s="366">
        <v>1</v>
      </c>
      <c r="CK207" s="373"/>
      <c r="CL207" s="374"/>
      <c r="CM207" s="375">
        <v>8</v>
      </c>
      <c r="CN207" s="366">
        <v>1</v>
      </c>
      <c r="CO207" s="373"/>
      <c r="CP207" s="382"/>
      <c r="CQ207" s="402">
        <v>8</v>
      </c>
      <c r="CR207" s="366">
        <v>1</v>
      </c>
      <c r="CS207" s="408"/>
      <c r="CT207" s="409"/>
      <c r="CU207" s="402">
        <v>8</v>
      </c>
      <c r="CV207" s="366">
        <v>2</v>
      </c>
      <c r="CW207" s="410"/>
      <c r="CX207" s="411"/>
      <c r="CY207" s="402">
        <v>5</v>
      </c>
      <c r="CZ207" s="366">
        <v>4</v>
      </c>
      <c r="DA207" s="415"/>
      <c r="DB207" s="411"/>
      <c r="DC207" s="380">
        <v>9</v>
      </c>
      <c r="DD207" s="381"/>
      <c r="DE207" s="398">
        <v>8</v>
      </c>
      <c r="DF207" s="366">
        <v>1</v>
      </c>
      <c r="DG207" s="416"/>
      <c r="DH207" s="411"/>
      <c r="DI207" s="402">
        <v>8</v>
      </c>
      <c r="DJ207" s="366">
        <v>1</v>
      </c>
      <c r="DK207" s="416"/>
      <c r="DL207" s="411"/>
      <c r="DM207" s="424">
        <v>25</v>
      </c>
      <c r="DN207" s="424">
        <v>4</v>
      </c>
      <c r="DO207" s="424">
        <v>1</v>
      </c>
      <c r="DP207" s="425">
        <f t="shared" si="117"/>
        <v>180</v>
      </c>
      <c r="DQ207" s="427">
        <f t="shared" si="118"/>
        <v>0</v>
      </c>
      <c r="DR207" s="425">
        <f t="shared" si="119"/>
        <v>180</v>
      </c>
      <c r="DS207" s="163">
        <f t="shared" si="120"/>
        <v>24</v>
      </c>
      <c r="DT207" s="425">
        <f t="shared" si="121"/>
        <v>41</v>
      </c>
      <c r="DU207" s="427">
        <f t="shared" si="122"/>
        <v>0</v>
      </c>
      <c r="DV207" s="427">
        <f t="shared" si="123"/>
        <v>41</v>
      </c>
      <c r="DW207" s="427">
        <f t="shared" si="124"/>
        <v>36</v>
      </c>
      <c r="DX207" s="427">
        <f t="shared" si="125"/>
        <v>0</v>
      </c>
      <c r="DY207" s="427">
        <f t="shared" si="126"/>
        <v>9</v>
      </c>
      <c r="DZ207" s="427">
        <f t="shared" si="127"/>
        <v>0</v>
      </c>
      <c r="EA207" s="428">
        <f t="shared" si="128"/>
        <v>25</v>
      </c>
      <c r="EB207" s="429">
        <f t="shared" si="129"/>
        <v>41</v>
      </c>
      <c r="EC207" s="429">
        <f t="shared" si="130"/>
        <v>0</v>
      </c>
      <c r="ED207" s="429">
        <f t="shared" si="131"/>
        <v>36</v>
      </c>
      <c r="EE207" s="429">
        <f t="shared" si="132"/>
        <v>0</v>
      </c>
      <c r="EF207" s="429">
        <f t="shared" si="133"/>
        <v>9</v>
      </c>
      <c r="EG207" s="429">
        <f t="shared" si="134"/>
        <v>0</v>
      </c>
      <c r="EH207" s="441"/>
      <c r="EI207" s="479"/>
      <c r="EJ207" s="443">
        <v>210</v>
      </c>
      <c r="EK207" s="481" t="s">
        <v>417</v>
      </c>
      <c r="EL207" s="449" t="s">
        <v>194</v>
      </c>
      <c r="EM207" s="450">
        <v>325000</v>
      </c>
      <c r="EN207" s="447">
        <f t="shared" si="135"/>
        <v>12500</v>
      </c>
      <c r="EO207" s="453">
        <v>0</v>
      </c>
      <c r="EP207" s="454">
        <v>0</v>
      </c>
      <c r="EQ207" s="455">
        <v>0</v>
      </c>
      <c r="ER207" s="455">
        <v>0</v>
      </c>
      <c r="ES207" s="456">
        <f t="shared" si="136"/>
        <v>12500</v>
      </c>
      <c r="ET207" s="456">
        <f t="shared" si="137"/>
        <v>25</v>
      </c>
      <c r="EU207" s="456">
        <f t="shared" si="138"/>
        <v>41</v>
      </c>
      <c r="EV207" s="456">
        <f t="shared" si="139"/>
        <v>0</v>
      </c>
      <c r="EW207" s="456">
        <f t="shared" si="140"/>
        <v>36</v>
      </c>
      <c r="EX207" s="456">
        <f t="shared" si="141"/>
        <v>0</v>
      </c>
      <c r="EY207" s="460">
        <f t="shared" si="142"/>
        <v>9</v>
      </c>
      <c r="EZ207" s="460">
        <f t="shared" si="143"/>
        <v>0</v>
      </c>
      <c r="FA207" s="447">
        <f t="shared" si="144"/>
        <v>252519.42</v>
      </c>
      <c r="FB207" s="447">
        <v>0</v>
      </c>
      <c r="FC207" s="447">
        <f t="shared" si="145"/>
        <v>565019.42000000004</v>
      </c>
      <c r="FD207" s="447">
        <f t="shared" si="146"/>
        <v>508517.48000000004</v>
      </c>
      <c r="FE207" s="447">
        <f t="shared" si="147"/>
        <v>19081.398400000002</v>
      </c>
      <c r="FF207" s="447">
        <f t="shared" si="148"/>
        <v>56501.94</v>
      </c>
      <c r="FG207" s="463">
        <v>100000</v>
      </c>
      <c r="FH207" s="447">
        <f t="shared" si="149"/>
        <v>175583.34</v>
      </c>
      <c r="FI207" s="447">
        <v>0</v>
      </c>
      <c r="FJ207" s="447">
        <f t="shared" si="150"/>
        <v>389436.08</v>
      </c>
      <c r="FK207" s="464"/>
      <c r="FL207" s="447">
        <f t="shared" si="151"/>
        <v>22600.78</v>
      </c>
      <c r="FM207" s="447">
        <f t="shared" si="152"/>
        <v>2825.1</v>
      </c>
      <c r="FN207" s="447">
        <f t="shared" si="153"/>
        <v>56501.94</v>
      </c>
      <c r="FO207" s="447">
        <f t="shared" si="154"/>
        <v>81927.820000000007</v>
      </c>
      <c r="FP207" s="178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</row>
    <row r="208" spans="1:463" s="163" customFormat="1" ht="22.5" customHeight="1">
      <c r="A208" s="360">
        <v>200</v>
      </c>
      <c r="B208" s="361">
        <v>5</v>
      </c>
      <c r="C208" s="362" t="s">
        <v>418</v>
      </c>
      <c r="D208" s="363" t="s">
        <v>194</v>
      </c>
      <c r="E208" s="225" t="s">
        <v>190</v>
      </c>
      <c r="F208" s="367">
        <v>390000</v>
      </c>
      <c r="G208" s="365">
        <v>8</v>
      </c>
      <c r="H208" s="366">
        <v>1</v>
      </c>
      <c r="I208" s="373"/>
      <c r="J208" s="374"/>
      <c r="K208" s="375">
        <v>8</v>
      </c>
      <c r="L208" s="366">
        <v>1</v>
      </c>
      <c r="M208" s="373"/>
      <c r="N208" s="374"/>
      <c r="O208" s="375">
        <v>5</v>
      </c>
      <c r="P208" s="366"/>
      <c r="Q208" s="373"/>
      <c r="R208" s="374"/>
      <c r="S208" s="375">
        <v>8</v>
      </c>
      <c r="T208" s="366">
        <v>1</v>
      </c>
      <c r="U208" s="373"/>
      <c r="V208" s="374"/>
      <c r="W208" s="375">
        <v>8</v>
      </c>
      <c r="X208" s="366">
        <v>1</v>
      </c>
      <c r="Y208" s="373"/>
      <c r="Z208" s="374"/>
      <c r="AA208" s="375">
        <v>5</v>
      </c>
      <c r="AB208" s="366">
        <v>4</v>
      </c>
      <c r="AC208" s="373"/>
      <c r="AD208" s="382"/>
      <c r="AE208" s="380">
        <v>9</v>
      </c>
      <c r="AF208" s="381"/>
      <c r="AG208" s="365">
        <v>8</v>
      </c>
      <c r="AH208" s="366">
        <v>1</v>
      </c>
      <c r="AI208" s="373"/>
      <c r="AJ208" s="374"/>
      <c r="AK208" s="375">
        <v>8</v>
      </c>
      <c r="AL208" s="366">
        <v>1</v>
      </c>
      <c r="AM208" s="373"/>
      <c r="AN208" s="374"/>
      <c r="AO208" s="375"/>
      <c r="AP208" s="366"/>
      <c r="AQ208" s="373"/>
      <c r="AR208" s="374"/>
      <c r="AS208" s="375"/>
      <c r="AT208" s="366"/>
      <c r="AU208" s="373"/>
      <c r="AV208" s="374"/>
      <c r="AW208" s="375">
        <v>8</v>
      </c>
      <c r="AX208" s="366">
        <v>3</v>
      </c>
      <c r="AY208" s="373"/>
      <c r="AZ208" s="374"/>
      <c r="BA208" s="375">
        <v>5</v>
      </c>
      <c r="BB208" s="366">
        <v>4</v>
      </c>
      <c r="BC208" s="373"/>
      <c r="BD208" s="382"/>
      <c r="BE208" s="380">
        <v>9</v>
      </c>
      <c r="BF208" s="381"/>
      <c r="BG208" s="365">
        <v>8</v>
      </c>
      <c r="BH208" s="366">
        <v>1</v>
      </c>
      <c r="BI208" s="373"/>
      <c r="BJ208" s="374"/>
      <c r="BK208" s="375">
        <v>8</v>
      </c>
      <c r="BL208" s="366">
        <v>3</v>
      </c>
      <c r="BM208" s="373"/>
      <c r="BN208" s="374"/>
      <c r="BO208" s="375">
        <v>8</v>
      </c>
      <c r="BP208" s="366">
        <v>1</v>
      </c>
      <c r="BQ208" s="373"/>
      <c r="BR208" s="374"/>
      <c r="BS208" s="375">
        <v>8</v>
      </c>
      <c r="BT208" s="366">
        <v>1</v>
      </c>
      <c r="BU208" s="373"/>
      <c r="BV208" s="374"/>
      <c r="BW208" s="388">
        <v>9</v>
      </c>
      <c r="BX208" s="389"/>
      <c r="BY208" s="375">
        <v>5</v>
      </c>
      <c r="BZ208" s="366">
        <v>4</v>
      </c>
      <c r="CA208" s="373"/>
      <c r="CB208" s="382"/>
      <c r="CC208" s="380">
        <v>9</v>
      </c>
      <c r="CD208" s="381"/>
      <c r="CE208" s="398">
        <v>8</v>
      </c>
      <c r="CF208" s="366">
        <v>1</v>
      </c>
      <c r="CG208" s="373"/>
      <c r="CH208" s="399"/>
      <c r="CI208" s="365">
        <v>8</v>
      </c>
      <c r="CJ208" s="366">
        <v>1</v>
      </c>
      <c r="CK208" s="373"/>
      <c r="CL208" s="374"/>
      <c r="CM208" s="375">
        <v>8</v>
      </c>
      <c r="CN208" s="366">
        <v>1</v>
      </c>
      <c r="CO208" s="373"/>
      <c r="CP208" s="382"/>
      <c r="CQ208" s="402">
        <v>8</v>
      </c>
      <c r="CR208" s="366">
        <v>1</v>
      </c>
      <c r="CS208" s="408"/>
      <c r="CT208" s="409"/>
      <c r="CU208" s="402">
        <v>8</v>
      </c>
      <c r="CV208" s="366">
        <v>2</v>
      </c>
      <c r="CW208" s="410"/>
      <c r="CX208" s="411"/>
      <c r="CY208" s="402">
        <v>5</v>
      </c>
      <c r="CZ208" s="366">
        <v>5</v>
      </c>
      <c r="DA208" s="415"/>
      <c r="DB208" s="411"/>
      <c r="DC208" s="380">
        <v>9</v>
      </c>
      <c r="DD208" s="381"/>
      <c r="DE208" s="398">
        <v>8</v>
      </c>
      <c r="DF208" s="366">
        <v>1</v>
      </c>
      <c r="DG208" s="416"/>
      <c r="DH208" s="411"/>
      <c r="DI208" s="402">
        <v>8</v>
      </c>
      <c r="DJ208" s="366">
        <v>1</v>
      </c>
      <c r="DK208" s="416"/>
      <c r="DL208" s="411"/>
      <c r="DM208" s="424">
        <v>25</v>
      </c>
      <c r="DN208" s="424">
        <v>4</v>
      </c>
      <c r="DO208" s="424">
        <v>1</v>
      </c>
      <c r="DP208" s="425">
        <f t="shared" si="117"/>
        <v>169</v>
      </c>
      <c r="DQ208" s="427">
        <f t="shared" si="118"/>
        <v>0</v>
      </c>
      <c r="DR208" s="425">
        <f t="shared" si="119"/>
        <v>169</v>
      </c>
      <c r="DS208" s="163">
        <f t="shared" si="120"/>
        <v>22</v>
      </c>
      <c r="DT208" s="425">
        <f t="shared" si="121"/>
        <v>40</v>
      </c>
      <c r="DU208" s="427">
        <f t="shared" si="122"/>
        <v>0</v>
      </c>
      <c r="DV208" s="427">
        <f t="shared" si="123"/>
        <v>40</v>
      </c>
      <c r="DW208" s="427">
        <f t="shared" si="124"/>
        <v>36</v>
      </c>
      <c r="DX208" s="427">
        <f t="shared" si="125"/>
        <v>0</v>
      </c>
      <c r="DY208" s="427">
        <f t="shared" si="126"/>
        <v>9</v>
      </c>
      <c r="DZ208" s="427">
        <f t="shared" si="127"/>
        <v>0</v>
      </c>
      <c r="EA208" s="428">
        <f t="shared" si="128"/>
        <v>23</v>
      </c>
      <c r="EB208" s="429">
        <f t="shared" si="129"/>
        <v>40</v>
      </c>
      <c r="EC208" s="429">
        <f t="shared" si="130"/>
        <v>0</v>
      </c>
      <c r="ED208" s="429">
        <f t="shared" si="131"/>
        <v>36</v>
      </c>
      <c r="EE208" s="429">
        <f t="shared" si="132"/>
        <v>0</v>
      </c>
      <c r="EF208" s="429">
        <f t="shared" si="133"/>
        <v>9</v>
      </c>
      <c r="EG208" s="429">
        <f t="shared" si="134"/>
        <v>0</v>
      </c>
      <c r="EH208" s="441"/>
      <c r="EI208" s="479"/>
      <c r="EJ208" s="443">
        <v>211</v>
      </c>
      <c r="EK208" s="481" t="s">
        <v>418</v>
      </c>
      <c r="EL208" s="449" t="s">
        <v>194</v>
      </c>
      <c r="EM208" s="450">
        <v>390000</v>
      </c>
      <c r="EN208" s="447">
        <f t="shared" si="135"/>
        <v>15000</v>
      </c>
      <c r="EO208" s="453">
        <v>0</v>
      </c>
      <c r="EP208" s="454">
        <v>0</v>
      </c>
      <c r="EQ208" s="455">
        <v>0</v>
      </c>
      <c r="ER208" s="455">
        <v>0</v>
      </c>
      <c r="ES208" s="456">
        <f t="shared" si="136"/>
        <v>15000</v>
      </c>
      <c r="ET208" s="456">
        <f t="shared" si="137"/>
        <v>23</v>
      </c>
      <c r="EU208" s="456">
        <f t="shared" si="138"/>
        <v>40</v>
      </c>
      <c r="EV208" s="456">
        <f t="shared" si="139"/>
        <v>0</v>
      </c>
      <c r="EW208" s="456">
        <f t="shared" si="140"/>
        <v>36</v>
      </c>
      <c r="EX208" s="456">
        <f t="shared" si="141"/>
        <v>0</v>
      </c>
      <c r="EY208" s="460">
        <f t="shared" si="142"/>
        <v>9</v>
      </c>
      <c r="EZ208" s="460">
        <f t="shared" si="143"/>
        <v>0</v>
      </c>
      <c r="FA208" s="447">
        <f t="shared" si="144"/>
        <v>300023.08</v>
      </c>
      <c r="FB208" s="447">
        <v>0</v>
      </c>
      <c r="FC208" s="447">
        <f t="shared" si="145"/>
        <v>645023.07999999996</v>
      </c>
      <c r="FD208" s="447">
        <f t="shared" si="146"/>
        <v>580520.77</v>
      </c>
      <c r="FE208" s="447">
        <f t="shared" si="147"/>
        <v>32104.154000000002</v>
      </c>
      <c r="FF208" s="447">
        <f t="shared" si="148"/>
        <v>64502.31</v>
      </c>
      <c r="FG208" s="463">
        <v>100000</v>
      </c>
      <c r="FH208" s="447">
        <f t="shared" si="149"/>
        <v>196606.46</v>
      </c>
      <c r="FI208" s="447">
        <v>0</v>
      </c>
      <c r="FJ208" s="447">
        <f t="shared" si="150"/>
        <v>448416.62</v>
      </c>
      <c r="FK208" s="464"/>
      <c r="FL208" s="447">
        <f t="shared" si="151"/>
        <v>25800.92</v>
      </c>
      <c r="FM208" s="447">
        <f t="shared" si="152"/>
        <v>3225.12</v>
      </c>
      <c r="FN208" s="447">
        <f t="shared" si="153"/>
        <v>64502.31</v>
      </c>
      <c r="FO208" s="447">
        <f t="shared" si="154"/>
        <v>93528.349999999991</v>
      </c>
      <c r="FP208" s="17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</row>
    <row r="209" spans="1:463" s="163" customFormat="1" ht="22.5" customHeight="1">
      <c r="A209" s="360">
        <v>201</v>
      </c>
      <c r="B209" s="361">
        <v>5</v>
      </c>
      <c r="C209" s="362" t="s">
        <v>419</v>
      </c>
      <c r="D209" s="363" t="s">
        <v>194</v>
      </c>
      <c r="E209" s="225" t="s">
        <v>190</v>
      </c>
      <c r="F209" s="367">
        <v>325000</v>
      </c>
      <c r="G209" s="365">
        <v>8</v>
      </c>
      <c r="H209" s="366">
        <v>1</v>
      </c>
      <c r="I209" s="373"/>
      <c r="J209" s="374"/>
      <c r="K209" s="375"/>
      <c r="L209" s="366"/>
      <c r="M209" s="373"/>
      <c r="N209" s="374"/>
      <c r="O209" s="375">
        <v>8</v>
      </c>
      <c r="P209" s="366">
        <v>1</v>
      </c>
      <c r="Q209" s="373"/>
      <c r="R209" s="374"/>
      <c r="S209" s="375">
        <v>8</v>
      </c>
      <c r="T209" s="366">
        <v>1</v>
      </c>
      <c r="U209" s="373"/>
      <c r="V209" s="374"/>
      <c r="W209" s="375">
        <v>8</v>
      </c>
      <c r="X209" s="366">
        <v>1</v>
      </c>
      <c r="Y209" s="373"/>
      <c r="Z209" s="374"/>
      <c r="AA209" s="375">
        <v>5</v>
      </c>
      <c r="AB209" s="366">
        <v>4</v>
      </c>
      <c r="AC209" s="373"/>
      <c r="AD209" s="382"/>
      <c r="AE209" s="380">
        <v>9</v>
      </c>
      <c r="AF209" s="381"/>
      <c r="AG209" s="365">
        <v>8</v>
      </c>
      <c r="AH209" s="366">
        <v>1</v>
      </c>
      <c r="AI209" s="373"/>
      <c r="AJ209" s="374"/>
      <c r="AK209" s="375">
        <v>8</v>
      </c>
      <c r="AL209" s="366">
        <v>1</v>
      </c>
      <c r="AM209" s="373"/>
      <c r="AN209" s="374"/>
      <c r="AO209" s="375"/>
      <c r="AP209" s="366"/>
      <c r="AQ209" s="373"/>
      <c r="AR209" s="374"/>
      <c r="AS209" s="375">
        <v>8</v>
      </c>
      <c r="AT209" s="366">
        <v>1</v>
      </c>
      <c r="AU209" s="373"/>
      <c r="AV209" s="374"/>
      <c r="AW209" s="375">
        <v>8</v>
      </c>
      <c r="AX209" s="366">
        <v>1</v>
      </c>
      <c r="AY209" s="373"/>
      <c r="AZ209" s="374"/>
      <c r="BA209" s="375">
        <v>5</v>
      </c>
      <c r="BB209" s="366">
        <v>4</v>
      </c>
      <c r="BC209" s="373"/>
      <c r="BD209" s="382"/>
      <c r="BE209" s="380">
        <v>9</v>
      </c>
      <c r="BF209" s="381"/>
      <c r="BG209" s="365"/>
      <c r="BH209" s="366"/>
      <c r="BI209" s="373"/>
      <c r="BJ209" s="374"/>
      <c r="BK209" s="375"/>
      <c r="BL209" s="366"/>
      <c r="BM209" s="373"/>
      <c r="BN209" s="374"/>
      <c r="BO209" s="375">
        <v>8</v>
      </c>
      <c r="BP209" s="366">
        <v>1</v>
      </c>
      <c r="BQ209" s="373"/>
      <c r="BR209" s="374"/>
      <c r="BS209" s="375">
        <v>8</v>
      </c>
      <c r="BT209" s="366">
        <v>1</v>
      </c>
      <c r="BU209" s="373"/>
      <c r="BV209" s="374"/>
      <c r="BW209" s="388">
        <v>9</v>
      </c>
      <c r="BX209" s="389"/>
      <c r="BY209" s="375">
        <v>5</v>
      </c>
      <c r="BZ209" s="366">
        <v>4</v>
      </c>
      <c r="CA209" s="373"/>
      <c r="CB209" s="382"/>
      <c r="CC209" s="380">
        <v>9</v>
      </c>
      <c r="CD209" s="381"/>
      <c r="CE209" s="398">
        <v>8</v>
      </c>
      <c r="CF209" s="366">
        <v>1</v>
      </c>
      <c r="CG209" s="373"/>
      <c r="CH209" s="399"/>
      <c r="CI209" s="365">
        <v>8</v>
      </c>
      <c r="CJ209" s="366">
        <v>1</v>
      </c>
      <c r="CK209" s="373"/>
      <c r="CL209" s="374"/>
      <c r="CM209" s="375">
        <v>8</v>
      </c>
      <c r="CN209" s="366">
        <v>1</v>
      </c>
      <c r="CO209" s="373"/>
      <c r="CP209" s="382"/>
      <c r="CQ209" s="402"/>
      <c r="CR209" s="366"/>
      <c r="CS209" s="408"/>
      <c r="CT209" s="409"/>
      <c r="CU209" s="402">
        <v>8</v>
      </c>
      <c r="CV209" s="366">
        <v>2</v>
      </c>
      <c r="CW209" s="410"/>
      <c r="CX209" s="411"/>
      <c r="CY209" s="402">
        <v>5</v>
      </c>
      <c r="CZ209" s="366">
        <v>4</v>
      </c>
      <c r="DA209" s="415"/>
      <c r="DB209" s="411"/>
      <c r="DC209" s="380">
        <v>9</v>
      </c>
      <c r="DD209" s="381"/>
      <c r="DE209" s="398">
        <v>8</v>
      </c>
      <c r="DF209" s="366">
        <v>1</v>
      </c>
      <c r="DG209" s="416"/>
      <c r="DH209" s="411"/>
      <c r="DI209" s="402">
        <v>8</v>
      </c>
      <c r="DJ209" s="366">
        <v>1</v>
      </c>
      <c r="DK209" s="416"/>
      <c r="DL209" s="411"/>
      <c r="DM209" s="424">
        <v>25</v>
      </c>
      <c r="DN209" s="424">
        <v>4</v>
      </c>
      <c r="DO209" s="424">
        <v>1</v>
      </c>
      <c r="DP209" s="425">
        <f t="shared" si="117"/>
        <v>148</v>
      </c>
      <c r="DQ209" s="427">
        <f t="shared" si="118"/>
        <v>0</v>
      </c>
      <c r="DR209" s="425">
        <f t="shared" si="119"/>
        <v>148</v>
      </c>
      <c r="DS209" s="163">
        <f t="shared" si="120"/>
        <v>20</v>
      </c>
      <c r="DT209" s="425">
        <f t="shared" si="121"/>
        <v>33</v>
      </c>
      <c r="DU209" s="427">
        <f t="shared" si="122"/>
        <v>0</v>
      </c>
      <c r="DV209" s="427">
        <f t="shared" si="123"/>
        <v>33</v>
      </c>
      <c r="DW209" s="427">
        <f t="shared" si="124"/>
        <v>36</v>
      </c>
      <c r="DX209" s="427">
        <f t="shared" si="125"/>
        <v>0</v>
      </c>
      <c r="DY209" s="427">
        <f t="shared" si="126"/>
        <v>9</v>
      </c>
      <c r="DZ209" s="427">
        <f t="shared" si="127"/>
        <v>0</v>
      </c>
      <c r="EA209" s="428">
        <f t="shared" si="128"/>
        <v>21</v>
      </c>
      <c r="EB209" s="429">
        <f t="shared" si="129"/>
        <v>33</v>
      </c>
      <c r="EC209" s="429">
        <f t="shared" si="130"/>
        <v>0</v>
      </c>
      <c r="ED209" s="429">
        <f t="shared" si="131"/>
        <v>36</v>
      </c>
      <c r="EE209" s="429">
        <f t="shared" si="132"/>
        <v>0</v>
      </c>
      <c r="EF209" s="429">
        <f t="shared" si="133"/>
        <v>9</v>
      </c>
      <c r="EG209" s="429">
        <f t="shared" si="134"/>
        <v>0</v>
      </c>
      <c r="EH209" s="441"/>
      <c r="EI209" s="479"/>
      <c r="EJ209" s="443">
        <v>212</v>
      </c>
      <c r="EK209" s="481" t="s">
        <v>419</v>
      </c>
      <c r="EL209" s="449" t="s">
        <v>194</v>
      </c>
      <c r="EM209" s="450">
        <v>325000</v>
      </c>
      <c r="EN209" s="447">
        <f t="shared" si="135"/>
        <v>12500</v>
      </c>
      <c r="EO209" s="453">
        <v>0</v>
      </c>
      <c r="EP209" s="454">
        <v>0</v>
      </c>
      <c r="EQ209" s="455">
        <v>0</v>
      </c>
      <c r="ER209" s="455">
        <v>0</v>
      </c>
      <c r="ES209" s="456">
        <f t="shared" si="136"/>
        <v>12500</v>
      </c>
      <c r="ET209" s="456">
        <f t="shared" si="137"/>
        <v>21</v>
      </c>
      <c r="EU209" s="456">
        <f t="shared" si="138"/>
        <v>33</v>
      </c>
      <c r="EV209" s="456">
        <f t="shared" si="139"/>
        <v>0</v>
      </c>
      <c r="EW209" s="456">
        <f t="shared" si="140"/>
        <v>36</v>
      </c>
      <c r="EX209" s="456">
        <f t="shared" si="141"/>
        <v>0</v>
      </c>
      <c r="EY209" s="460">
        <f t="shared" si="142"/>
        <v>9</v>
      </c>
      <c r="EZ209" s="460">
        <f t="shared" si="143"/>
        <v>0</v>
      </c>
      <c r="FA209" s="447">
        <f t="shared" si="144"/>
        <v>232517.89</v>
      </c>
      <c r="FB209" s="447">
        <v>0</v>
      </c>
      <c r="FC209" s="447">
        <f t="shared" si="145"/>
        <v>495017.89</v>
      </c>
      <c r="FD209" s="447">
        <f t="shared" si="146"/>
        <v>445516.10000000003</v>
      </c>
      <c r="FE209" s="447">
        <f t="shared" si="147"/>
        <v>14041.288000000002</v>
      </c>
      <c r="FF209" s="447">
        <f t="shared" si="148"/>
        <v>49501.79</v>
      </c>
      <c r="FG209" s="463">
        <v>100000</v>
      </c>
      <c r="FH209" s="447">
        <f t="shared" si="149"/>
        <v>163543.07999999999</v>
      </c>
      <c r="FI209" s="447">
        <v>0</v>
      </c>
      <c r="FJ209" s="447">
        <f t="shared" si="150"/>
        <v>331474.81</v>
      </c>
      <c r="FK209" s="464"/>
      <c r="FL209" s="447">
        <f t="shared" si="151"/>
        <v>19800.72</v>
      </c>
      <c r="FM209" s="447">
        <f t="shared" si="152"/>
        <v>2475.09</v>
      </c>
      <c r="FN209" s="447">
        <f t="shared" si="153"/>
        <v>49501.79</v>
      </c>
      <c r="FO209" s="447">
        <f t="shared" si="154"/>
        <v>71777.600000000006</v>
      </c>
      <c r="FP209" s="178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</row>
    <row r="210" spans="1:463" s="163" customFormat="1" ht="22.5" customHeight="1">
      <c r="A210" s="360">
        <v>202</v>
      </c>
      <c r="B210" s="361">
        <v>5</v>
      </c>
      <c r="C210" s="362" t="s">
        <v>420</v>
      </c>
      <c r="D210" s="363" t="s">
        <v>194</v>
      </c>
      <c r="E210" s="225" t="s">
        <v>190</v>
      </c>
      <c r="F210" s="367">
        <v>325000</v>
      </c>
      <c r="G210" s="365">
        <v>8</v>
      </c>
      <c r="H210" s="366">
        <v>1</v>
      </c>
      <c r="I210" s="373"/>
      <c r="J210" s="374"/>
      <c r="K210" s="375"/>
      <c r="L210" s="366"/>
      <c r="M210" s="373"/>
      <c r="N210" s="374"/>
      <c r="O210" s="375">
        <v>8</v>
      </c>
      <c r="P210" s="366">
        <v>1</v>
      </c>
      <c r="Q210" s="373"/>
      <c r="R210" s="374"/>
      <c r="S210" s="375">
        <v>8</v>
      </c>
      <c r="T210" s="366">
        <v>1</v>
      </c>
      <c r="U210" s="373"/>
      <c r="V210" s="374"/>
      <c r="W210" s="375">
        <v>8</v>
      </c>
      <c r="X210" s="366">
        <v>1</v>
      </c>
      <c r="Y210" s="373"/>
      <c r="Z210" s="374"/>
      <c r="AA210" s="375">
        <v>5</v>
      </c>
      <c r="AB210" s="366">
        <v>4</v>
      </c>
      <c r="AC210" s="373"/>
      <c r="AD210" s="382"/>
      <c r="AE210" s="380">
        <v>9</v>
      </c>
      <c r="AF210" s="381"/>
      <c r="AG210" s="365">
        <v>8</v>
      </c>
      <c r="AH210" s="366">
        <v>1</v>
      </c>
      <c r="AI210" s="373"/>
      <c r="AJ210" s="374"/>
      <c r="AK210" s="375">
        <v>8</v>
      </c>
      <c r="AL210" s="366">
        <v>1</v>
      </c>
      <c r="AM210" s="373"/>
      <c r="AN210" s="374"/>
      <c r="AO210" s="375">
        <v>8</v>
      </c>
      <c r="AP210" s="366">
        <v>1</v>
      </c>
      <c r="AQ210" s="373"/>
      <c r="AR210" s="374"/>
      <c r="AS210" s="375">
        <v>8</v>
      </c>
      <c r="AT210" s="366">
        <v>1</v>
      </c>
      <c r="AU210" s="373"/>
      <c r="AV210" s="374"/>
      <c r="AW210" s="375">
        <v>8</v>
      </c>
      <c r="AX210" s="366">
        <v>3</v>
      </c>
      <c r="AY210" s="373"/>
      <c r="AZ210" s="374"/>
      <c r="BA210" s="375">
        <v>5</v>
      </c>
      <c r="BB210" s="366">
        <v>4</v>
      </c>
      <c r="BC210" s="373"/>
      <c r="BD210" s="382"/>
      <c r="BE210" s="380">
        <v>9</v>
      </c>
      <c r="BF210" s="381"/>
      <c r="BG210" s="365">
        <v>8</v>
      </c>
      <c r="BH210" s="366">
        <v>1</v>
      </c>
      <c r="BI210" s="373"/>
      <c r="BJ210" s="374"/>
      <c r="BK210" s="375">
        <v>8</v>
      </c>
      <c r="BL210" s="366">
        <v>3</v>
      </c>
      <c r="BM210" s="373"/>
      <c r="BN210" s="374"/>
      <c r="BO210" s="375">
        <v>8</v>
      </c>
      <c r="BP210" s="366">
        <v>1</v>
      </c>
      <c r="BQ210" s="373"/>
      <c r="BR210" s="374"/>
      <c r="BS210" s="375">
        <v>8</v>
      </c>
      <c r="BT210" s="366">
        <v>1</v>
      </c>
      <c r="BU210" s="373"/>
      <c r="BV210" s="374"/>
      <c r="BW210" s="388">
        <v>9</v>
      </c>
      <c r="BX210" s="389"/>
      <c r="BY210" s="375">
        <v>5</v>
      </c>
      <c r="BZ210" s="366">
        <v>4</v>
      </c>
      <c r="CA210" s="373"/>
      <c r="CB210" s="382"/>
      <c r="CC210" s="380">
        <v>9</v>
      </c>
      <c r="CD210" s="381"/>
      <c r="CE210" s="398">
        <v>8</v>
      </c>
      <c r="CF210" s="366">
        <v>1</v>
      </c>
      <c r="CG210" s="373"/>
      <c r="CH210" s="399"/>
      <c r="CI210" s="365">
        <v>8</v>
      </c>
      <c r="CJ210" s="366">
        <v>1</v>
      </c>
      <c r="CK210" s="373"/>
      <c r="CL210" s="374"/>
      <c r="CM210" s="375">
        <v>8</v>
      </c>
      <c r="CN210" s="366">
        <v>1</v>
      </c>
      <c r="CO210" s="373"/>
      <c r="CP210" s="382"/>
      <c r="CQ210" s="402">
        <v>8</v>
      </c>
      <c r="CR210" s="366">
        <v>1</v>
      </c>
      <c r="CS210" s="408"/>
      <c r="CT210" s="409"/>
      <c r="CU210" s="402">
        <v>8</v>
      </c>
      <c r="CV210" s="366">
        <v>2</v>
      </c>
      <c r="CW210" s="410"/>
      <c r="CX210" s="411"/>
      <c r="CY210" s="402">
        <v>5</v>
      </c>
      <c r="CZ210" s="366">
        <v>4</v>
      </c>
      <c r="DA210" s="415"/>
      <c r="DB210" s="411"/>
      <c r="DC210" s="380">
        <v>9</v>
      </c>
      <c r="DD210" s="381"/>
      <c r="DE210" s="398">
        <v>8</v>
      </c>
      <c r="DF210" s="366">
        <v>1</v>
      </c>
      <c r="DG210" s="416"/>
      <c r="DH210" s="411"/>
      <c r="DI210" s="402">
        <v>8</v>
      </c>
      <c r="DJ210" s="366">
        <v>1</v>
      </c>
      <c r="DK210" s="416"/>
      <c r="DL210" s="411"/>
      <c r="DM210" s="424">
        <v>25</v>
      </c>
      <c r="DN210" s="424">
        <v>4</v>
      </c>
      <c r="DO210" s="424">
        <v>1</v>
      </c>
      <c r="DP210" s="425">
        <f t="shared" si="117"/>
        <v>180</v>
      </c>
      <c r="DQ210" s="427">
        <f t="shared" si="118"/>
        <v>0</v>
      </c>
      <c r="DR210" s="425">
        <f t="shared" si="119"/>
        <v>180</v>
      </c>
      <c r="DS210" s="163">
        <f t="shared" si="120"/>
        <v>24</v>
      </c>
      <c r="DT210" s="425">
        <f t="shared" si="121"/>
        <v>41</v>
      </c>
      <c r="DU210" s="427">
        <f t="shared" si="122"/>
        <v>0</v>
      </c>
      <c r="DV210" s="427">
        <f t="shared" si="123"/>
        <v>41</v>
      </c>
      <c r="DW210" s="427">
        <f t="shared" si="124"/>
        <v>36</v>
      </c>
      <c r="DX210" s="427">
        <f t="shared" si="125"/>
        <v>0</v>
      </c>
      <c r="DY210" s="427">
        <f t="shared" si="126"/>
        <v>9</v>
      </c>
      <c r="DZ210" s="427">
        <f t="shared" si="127"/>
        <v>0</v>
      </c>
      <c r="EA210" s="428">
        <f t="shared" si="128"/>
        <v>25</v>
      </c>
      <c r="EB210" s="429">
        <f t="shared" si="129"/>
        <v>41</v>
      </c>
      <c r="EC210" s="429">
        <f t="shared" si="130"/>
        <v>0</v>
      </c>
      <c r="ED210" s="429">
        <f t="shared" si="131"/>
        <v>36</v>
      </c>
      <c r="EE210" s="429">
        <f t="shared" si="132"/>
        <v>0</v>
      </c>
      <c r="EF210" s="429">
        <f t="shared" si="133"/>
        <v>9</v>
      </c>
      <c r="EG210" s="429">
        <f t="shared" si="134"/>
        <v>0</v>
      </c>
      <c r="EH210" s="441"/>
      <c r="EI210" s="479"/>
      <c r="EJ210" s="443">
        <v>213</v>
      </c>
      <c r="EK210" s="481" t="s">
        <v>420</v>
      </c>
      <c r="EL210" s="449" t="s">
        <v>194</v>
      </c>
      <c r="EM210" s="450">
        <v>325000</v>
      </c>
      <c r="EN210" s="447">
        <f t="shared" si="135"/>
        <v>12500</v>
      </c>
      <c r="EO210" s="453">
        <v>0</v>
      </c>
      <c r="EP210" s="454">
        <v>0</v>
      </c>
      <c r="EQ210" s="455">
        <v>0</v>
      </c>
      <c r="ER210" s="455">
        <v>0</v>
      </c>
      <c r="ES210" s="456">
        <f t="shared" si="136"/>
        <v>12500</v>
      </c>
      <c r="ET210" s="456">
        <f t="shared" si="137"/>
        <v>25</v>
      </c>
      <c r="EU210" s="456">
        <f t="shared" si="138"/>
        <v>41</v>
      </c>
      <c r="EV210" s="456">
        <f t="shared" si="139"/>
        <v>0</v>
      </c>
      <c r="EW210" s="456">
        <f t="shared" si="140"/>
        <v>36</v>
      </c>
      <c r="EX210" s="456">
        <f t="shared" si="141"/>
        <v>0</v>
      </c>
      <c r="EY210" s="460">
        <f t="shared" si="142"/>
        <v>9</v>
      </c>
      <c r="EZ210" s="460">
        <f t="shared" si="143"/>
        <v>0</v>
      </c>
      <c r="FA210" s="447">
        <f t="shared" si="144"/>
        <v>252519.42</v>
      </c>
      <c r="FB210" s="447">
        <v>0</v>
      </c>
      <c r="FC210" s="447">
        <f t="shared" si="145"/>
        <v>565019.42000000004</v>
      </c>
      <c r="FD210" s="447">
        <f t="shared" si="146"/>
        <v>508517.48000000004</v>
      </c>
      <c r="FE210" s="447">
        <f t="shared" si="147"/>
        <v>19081.398400000002</v>
      </c>
      <c r="FF210" s="447">
        <f t="shared" si="148"/>
        <v>56501.94</v>
      </c>
      <c r="FG210" s="463">
        <v>100000</v>
      </c>
      <c r="FH210" s="447">
        <f t="shared" si="149"/>
        <v>175583.34</v>
      </c>
      <c r="FI210" s="447">
        <v>0</v>
      </c>
      <c r="FJ210" s="447">
        <f t="shared" si="150"/>
        <v>389436.08</v>
      </c>
      <c r="FK210" s="464"/>
      <c r="FL210" s="447">
        <f t="shared" si="151"/>
        <v>22600.78</v>
      </c>
      <c r="FM210" s="447">
        <f t="shared" si="152"/>
        <v>2825.1</v>
      </c>
      <c r="FN210" s="447">
        <f t="shared" si="153"/>
        <v>56501.94</v>
      </c>
      <c r="FO210" s="447">
        <f t="shared" si="154"/>
        <v>81927.820000000007</v>
      </c>
      <c r="FP210" s="178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</row>
    <row r="211" spans="1:463" s="163" customFormat="1" ht="22.5" customHeight="1">
      <c r="A211" s="360">
        <v>203</v>
      </c>
      <c r="B211" s="361">
        <v>5</v>
      </c>
      <c r="C211" s="362" t="s">
        <v>421</v>
      </c>
      <c r="D211" s="363" t="s">
        <v>194</v>
      </c>
      <c r="E211" s="225" t="s">
        <v>190</v>
      </c>
      <c r="F211" s="367">
        <v>390000</v>
      </c>
      <c r="G211" s="365">
        <v>8</v>
      </c>
      <c r="H211" s="366">
        <v>4</v>
      </c>
      <c r="I211" s="373"/>
      <c r="J211" s="374"/>
      <c r="K211" s="375">
        <v>8</v>
      </c>
      <c r="L211" s="366">
        <v>4</v>
      </c>
      <c r="M211" s="373"/>
      <c r="N211" s="374"/>
      <c r="O211" s="375">
        <v>8</v>
      </c>
      <c r="P211" s="366">
        <v>1</v>
      </c>
      <c r="Q211" s="373"/>
      <c r="R211" s="374"/>
      <c r="S211" s="375">
        <v>8</v>
      </c>
      <c r="T211" s="366">
        <v>1</v>
      </c>
      <c r="U211" s="373"/>
      <c r="V211" s="374"/>
      <c r="W211" s="375">
        <v>8</v>
      </c>
      <c r="X211" s="366">
        <v>1</v>
      </c>
      <c r="Y211" s="373"/>
      <c r="Z211" s="374"/>
      <c r="AA211" s="375">
        <v>5</v>
      </c>
      <c r="AB211" s="366">
        <v>7</v>
      </c>
      <c r="AC211" s="373"/>
      <c r="AD211" s="382"/>
      <c r="AE211" s="380">
        <v>10</v>
      </c>
      <c r="AF211" s="381"/>
      <c r="AG211" s="365">
        <v>8</v>
      </c>
      <c r="AH211" s="366">
        <v>4</v>
      </c>
      <c r="AI211" s="373"/>
      <c r="AJ211" s="374"/>
      <c r="AK211" s="375">
        <v>8</v>
      </c>
      <c r="AL211" s="366">
        <v>4</v>
      </c>
      <c r="AM211" s="373"/>
      <c r="AN211" s="374"/>
      <c r="AO211" s="375">
        <v>8</v>
      </c>
      <c r="AP211" s="366">
        <v>2</v>
      </c>
      <c r="AQ211" s="373"/>
      <c r="AR211" s="374"/>
      <c r="AS211" s="375">
        <v>8</v>
      </c>
      <c r="AT211" s="366">
        <v>1</v>
      </c>
      <c r="AU211" s="373"/>
      <c r="AV211" s="374"/>
      <c r="AW211" s="375">
        <v>8</v>
      </c>
      <c r="AX211" s="366">
        <v>2</v>
      </c>
      <c r="AY211" s="373"/>
      <c r="AZ211" s="374"/>
      <c r="BA211" s="375">
        <v>5</v>
      </c>
      <c r="BB211" s="366"/>
      <c r="BC211" s="373"/>
      <c r="BD211" s="382"/>
      <c r="BE211" s="380">
        <v>9</v>
      </c>
      <c r="BF211" s="381"/>
      <c r="BG211" s="365">
        <v>8</v>
      </c>
      <c r="BH211" s="366">
        <v>4</v>
      </c>
      <c r="BI211" s="373"/>
      <c r="BJ211" s="374"/>
      <c r="BK211" s="375">
        <v>8</v>
      </c>
      <c r="BL211" s="366">
        <v>4</v>
      </c>
      <c r="BM211" s="373"/>
      <c r="BN211" s="374"/>
      <c r="BO211" s="375">
        <v>8</v>
      </c>
      <c r="BP211" s="366">
        <v>3</v>
      </c>
      <c r="BQ211" s="373"/>
      <c r="BR211" s="374"/>
      <c r="BS211" s="375">
        <v>8</v>
      </c>
      <c r="BT211" s="366">
        <v>4</v>
      </c>
      <c r="BU211" s="373"/>
      <c r="BV211" s="374"/>
      <c r="BW211" s="388">
        <v>11</v>
      </c>
      <c r="BX211" s="389"/>
      <c r="BY211" s="375">
        <v>5</v>
      </c>
      <c r="BZ211" s="366">
        <v>7</v>
      </c>
      <c r="CA211" s="373"/>
      <c r="CB211" s="382"/>
      <c r="CC211" s="380">
        <v>11</v>
      </c>
      <c r="CD211" s="381"/>
      <c r="CE211" s="398">
        <v>8</v>
      </c>
      <c r="CF211" s="366">
        <v>1</v>
      </c>
      <c r="CG211" s="373"/>
      <c r="CH211" s="399"/>
      <c r="CI211" s="365">
        <v>8</v>
      </c>
      <c r="CJ211" s="366">
        <v>2</v>
      </c>
      <c r="CK211" s="373"/>
      <c r="CL211" s="374"/>
      <c r="CM211" s="375">
        <v>8</v>
      </c>
      <c r="CN211" s="366">
        <v>4</v>
      </c>
      <c r="CO211" s="373"/>
      <c r="CP211" s="382"/>
      <c r="CQ211" s="402">
        <v>8</v>
      </c>
      <c r="CR211" s="366">
        <v>1</v>
      </c>
      <c r="CS211" s="408"/>
      <c r="CT211" s="409"/>
      <c r="CU211" s="402">
        <v>8</v>
      </c>
      <c r="CV211" s="366">
        <v>2</v>
      </c>
      <c r="CW211" s="410"/>
      <c r="CX211" s="411"/>
      <c r="CY211" s="402">
        <v>5</v>
      </c>
      <c r="CZ211" s="366">
        <v>4</v>
      </c>
      <c r="DA211" s="415"/>
      <c r="DB211" s="411"/>
      <c r="DC211" s="380">
        <v>9</v>
      </c>
      <c r="DD211" s="381"/>
      <c r="DE211" s="398">
        <v>8</v>
      </c>
      <c r="DF211" s="366">
        <v>3</v>
      </c>
      <c r="DG211" s="416"/>
      <c r="DH211" s="411"/>
      <c r="DI211" s="402">
        <v>8</v>
      </c>
      <c r="DJ211" s="366">
        <v>1</v>
      </c>
      <c r="DK211" s="416"/>
      <c r="DL211" s="411"/>
      <c r="DM211" s="424">
        <v>25</v>
      </c>
      <c r="DN211" s="424">
        <v>4</v>
      </c>
      <c r="DO211" s="424">
        <v>1</v>
      </c>
      <c r="DP211" s="425">
        <f t="shared" si="117"/>
        <v>188</v>
      </c>
      <c r="DQ211" s="427">
        <f t="shared" si="118"/>
        <v>0</v>
      </c>
      <c r="DR211" s="425">
        <f t="shared" si="119"/>
        <v>188</v>
      </c>
      <c r="DS211" s="163">
        <f t="shared" si="120"/>
        <v>25</v>
      </c>
      <c r="DT211" s="425">
        <f t="shared" si="121"/>
        <v>71</v>
      </c>
      <c r="DU211" s="427">
        <f t="shared" si="122"/>
        <v>0</v>
      </c>
      <c r="DV211" s="427">
        <f t="shared" si="123"/>
        <v>71</v>
      </c>
      <c r="DW211" s="427">
        <f t="shared" si="124"/>
        <v>39</v>
      </c>
      <c r="DX211" s="427">
        <f t="shared" si="125"/>
        <v>0</v>
      </c>
      <c r="DY211" s="427">
        <f t="shared" si="126"/>
        <v>11</v>
      </c>
      <c r="DZ211" s="427">
        <f t="shared" si="127"/>
        <v>0</v>
      </c>
      <c r="EA211" s="428">
        <f t="shared" si="128"/>
        <v>26</v>
      </c>
      <c r="EB211" s="429">
        <f t="shared" si="129"/>
        <v>71</v>
      </c>
      <c r="EC211" s="429">
        <f t="shared" si="130"/>
        <v>0</v>
      </c>
      <c r="ED211" s="429">
        <f t="shared" si="131"/>
        <v>39</v>
      </c>
      <c r="EE211" s="429">
        <f t="shared" si="132"/>
        <v>0</v>
      </c>
      <c r="EF211" s="429">
        <f t="shared" si="133"/>
        <v>11</v>
      </c>
      <c r="EG211" s="429">
        <f t="shared" si="134"/>
        <v>0</v>
      </c>
      <c r="EH211" s="441"/>
      <c r="EI211" s="479"/>
      <c r="EJ211" s="443">
        <v>214</v>
      </c>
      <c r="EK211" s="481" t="s">
        <v>421</v>
      </c>
      <c r="EL211" s="449" t="s">
        <v>194</v>
      </c>
      <c r="EM211" s="450">
        <v>390000</v>
      </c>
      <c r="EN211" s="447">
        <f t="shared" si="135"/>
        <v>15000</v>
      </c>
      <c r="EO211" s="453">
        <v>0</v>
      </c>
      <c r="EP211" s="454">
        <v>0</v>
      </c>
      <c r="EQ211" s="455">
        <v>0</v>
      </c>
      <c r="ER211" s="455">
        <v>0</v>
      </c>
      <c r="ES211" s="456">
        <f t="shared" si="136"/>
        <v>15000</v>
      </c>
      <c r="ET211" s="456">
        <f t="shared" si="137"/>
        <v>26</v>
      </c>
      <c r="EU211" s="456">
        <f t="shared" si="138"/>
        <v>71</v>
      </c>
      <c r="EV211" s="456">
        <f t="shared" si="139"/>
        <v>0</v>
      </c>
      <c r="EW211" s="456">
        <f t="shared" si="140"/>
        <v>39</v>
      </c>
      <c r="EX211" s="456">
        <f t="shared" si="141"/>
        <v>0</v>
      </c>
      <c r="EY211" s="460">
        <f t="shared" si="142"/>
        <v>11</v>
      </c>
      <c r="EZ211" s="460">
        <f t="shared" si="143"/>
        <v>0</v>
      </c>
      <c r="FA211" s="447">
        <f t="shared" si="144"/>
        <v>413031.77</v>
      </c>
      <c r="FB211" s="447">
        <v>0</v>
      </c>
      <c r="FC211" s="447">
        <f t="shared" si="145"/>
        <v>803031.77</v>
      </c>
      <c r="FD211" s="447">
        <f t="shared" si="146"/>
        <v>722728.59000000008</v>
      </c>
      <c r="FE211" s="447">
        <f t="shared" si="147"/>
        <v>60545.718000000023</v>
      </c>
      <c r="FF211" s="447">
        <f t="shared" si="148"/>
        <v>80303.179999999993</v>
      </c>
      <c r="FG211" s="463">
        <v>100000</v>
      </c>
      <c r="FH211" s="447">
        <f t="shared" si="149"/>
        <v>240848.9</v>
      </c>
      <c r="FI211" s="447">
        <v>0</v>
      </c>
      <c r="FJ211" s="447">
        <f t="shared" si="150"/>
        <v>562182.87</v>
      </c>
      <c r="FK211" s="464"/>
      <c r="FL211" s="447">
        <f t="shared" si="151"/>
        <v>32121.27</v>
      </c>
      <c r="FM211" s="447">
        <f t="shared" si="152"/>
        <v>4015.16</v>
      </c>
      <c r="FN211" s="447">
        <f t="shared" si="153"/>
        <v>80303.179999999993</v>
      </c>
      <c r="FO211" s="447">
        <f t="shared" si="154"/>
        <v>116439.60999999999</v>
      </c>
      <c r="FP211" s="178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</row>
    <row r="212" spans="1:463" s="163" customFormat="1" ht="22.5" customHeight="1">
      <c r="A212" s="360">
        <v>204</v>
      </c>
      <c r="B212" s="361">
        <v>5</v>
      </c>
      <c r="C212" s="362" t="s">
        <v>422</v>
      </c>
      <c r="D212" s="363" t="s">
        <v>194</v>
      </c>
      <c r="E212" s="225" t="s">
        <v>190</v>
      </c>
      <c r="F212" s="367">
        <v>325000</v>
      </c>
      <c r="G212" s="365">
        <v>8</v>
      </c>
      <c r="H212" s="366">
        <v>1</v>
      </c>
      <c r="I212" s="373"/>
      <c r="J212" s="374"/>
      <c r="K212" s="375">
        <v>8</v>
      </c>
      <c r="L212" s="366">
        <v>1</v>
      </c>
      <c r="M212" s="373"/>
      <c r="N212" s="374"/>
      <c r="O212" s="375">
        <v>8</v>
      </c>
      <c r="P212" s="366">
        <v>1</v>
      </c>
      <c r="Q212" s="373"/>
      <c r="R212" s="374"/>
      <c r="S212" s="375">
        <v>8</v>
      </c>
      <c r="T212" s="366">
        <v>1</v>
      </c>
      <c r="U212" s="373"/>
      <c r="V212" s="374"/>
      <c r="W212" s="375">
        <v>8</v>
      </c>
      <c r="X212" s="366">
        <v>1</v>
      </c>
      <c r="Y212" s="373"/>
      <c r="Z212" s="374"/>
      <c r="AA212" s="375">
        <v>5</v>
      </c>
      <c r="AB212" s="366">
        <v>4</v>
      </c>
      <c r="AC212" s="373"/>
      <c r="AD212" s="382"/>
      <c r="AE212" s="380">
        <v>9</v>
      </c>
      <c r="AF212" s="381"/>
      <c r="AG212" s="365">
        <v>8</v>
      </c>
      <c r="AH212" s="366">
        <v>1</v>
      </c>
      <c r="AI212" s="373"/>
      <c r="AJ212" s="374"/>
      <c r="AK212" s="375">
        <v>8</v>
      </c>
      <c r="AL212" s="366">
        <v>1</v>
      </c>
      <c r="AM212" s="373"/>
      <c r="AN212" s="374"/>
      <c r="AO212" s="375">
        <v>8</v>
      </c>
      <c r="AP212" s="366">
        <v>1</v>
      </c>
      <c r="AQ212" s="373"/>
      <c r="AR212" s="374"/>
      <c r="AS212" s="375">
        <v>8</v>
      </c>
      <c r="AT212" s="366">
        <v>1</v>
      </c>
      <c r="AU212" s="373"/>
      <c r="AV212" s="374"/>
      <c r="AW212" s="375">
        <v>8</v>
      </c>
      <c r="AX212" s="366">
        <v>3</v>
      </c>
      <c r="AY212" s="373"/>
      <c r="AZ212" s="374"/>
      <c r="BA212" s="375">
        <v>5</v>
      </c>
      <c r="BB212" s="366">
        <v>4</v>
      </c>
      <c r="BC212" s="373"/>
      <c r="BD212" s="382"/>
      <c r="BE212" s="380">
        <v>9</v>
      </c>
      <c r="BF212" s="381"/>
      <c r="BG212" s="365">
        <v>8</v>
      </c>
      <c r="BH212" s="366">
        <v>1</v>
      </c>
      <c r="BI212" s="373"/>
      <c r="BJ212" s="374"/>
      <c r="BK212" s="375">
        <v>8</v>
      </c>
      <c r="BL212" s="366">
        <v>3</v>
      </c>
      <c r="BM212" s="373"/>
      <c r="BN212" s="374"/>
      <c r="BO212" s="375">
        <v>8</v>
      </c>
      <c r="BP212" s="366">
        <v>1</v>
      </c>
      <c r="BQ212" s="373"/>
      <c r="BR212" s="374"/>
      <c r="BS212" s="375">
        <v>8</v>
      </c>
      <c r="BT212" s="366">
        <v>1</v>
      </c>
      <c r="BU212" s="373"/>
      <c r="BV212" s="374"/>
      <c r="BW212" s="388">
        <v>9</v>
      </c>
      <c r="BX212" s="389"/>
      <c r="BY212" s="375">
        <v>5</v>
      </c>
      <c r="BZ212" s="366">
        <v>4</v>
      </c>
      <c r="CA212" s="373"/>
      <c r="CB212" s="382"/>
      <c r="CC212" s="380">
        <v>9</v>
      </c>
      <c r="CD212" s="381"/>
      <c r="CE212" s="398">
        <v>8</v>
      </c>
      <c r="CF212" s="366">
        <v>1</v>
      </c>
      <c r="CG212" s="373"/>
      <c r="CH212" s="399"/>
      <c r="CI212" s="365">
        <v>8</v>
      </c>
      <c r="CJ212" s="366">
        <v>1</v>
      </c>
      <c r="CK212" s="373"/>
      <c r="CL212" s="374"/>
      <c r="CM212" s="375">
        <v>8</v>
      </c>
      <c r="CN212" s="366">
        <v>1</v>
      </c>
      <c r="CO212" s="373"/>
      <c r="CP212" s="382"/>
      <c r="CQ212" s="402">
        <v>8</v>
      </c>
      <c r="CR212" s="366">
        <v>1</v>
      </c>
      <c r="CS212" s="408"/>
      <c r="CT212" s="409"/>
      <c r="CU212" s="402">
        <v>8</v>
      </c>
      <c r="CV212" s="366">
        <v>2</v>
      </c>
      <c r="CW212" s="410"/>
      <c r="CX212" s="411"/>
      <c r="CY212" s="402">
        <v>5</v>
      </c>
      <c r="CZ212" s="366">
        <v>4</v>
      </c>
      <c r="DA212" s="415"/>
      <c r="DB212" s="411"/>
      <c r="DC212" s="380">
        <v>9</v>
      </c>
      <c r="DD212" s="381"/>
      <c r="DE212" s="398">
        <v>8</v>
      </c>
      <c r="DF212" s="366">
        <v>1</v>
      </c>
      <c r="DG212" s="416"/>
      <c r="DH212" s="411"/>
      <c r="DI212" s="402">
        <v>8</v>
      </c>
      <c r="DJ212" s="366">
        <v>1</v>
      </c>
      <c r="DK212" s="416"/>
      <c r="DL212" s="411"/>
      <c r="DM212" s="424">
        <v>25</v>
      </c>
      <c r="DN212" s="424">
        <v>4</v>
      </c>
      <c r="DO212" s="424">
        <v>1</v>
      </c>
      <c r="DP212" s="425">
        <f t="shared" si="117"/>
        <v>188</v>
      </c>
      <c r="DQ212" s="427">
        <f t="shared" si="118"/>
        <v>0</v>
      </c>
      <c r="DR212" s="425">
        <f t="shared" si="119"/>
        <v>188</v>
      </c>
      <c r="DS212" s="163">
        <f t="shared" si="120"/>
        <v>25</v>
      </c>
      <c r="DT212" s="425">
        <f t="shared" si="121"/>
        <v>42</v>
      </c>
      <c r="DU212" s="427">
        <f t="shared" si="122"/>
        <v>0</v>
      </c>
      <c r="DV212" s="427">
        <f t="shared" si="123"/>
        <v>42</v>
      </c>
      <c r="DW212" s="427">
        <f t="shared" si="124"/>
        <v>36</v>
      </c>
      <c r="DX212" s="427">
        <f t="shared" si="125"/>
        <v>0</v>
      </c>
      <c r="DY212" s="427">
        <f t="shared" si="126"/>
        <v>9</v>
      </c>
      <c r="DZ212" s="427">
        <f t="shared" si="127"/>
        <v>0</v>
      </c>
      <c r="EA212" s="428">
        <f t="shared" si="128"/>
        <v>26</v>
      </c>
      <c r="EB212" s="429">
        <f t="shared" si="129"/>
        <v>42</v>
      </c>
      <c r="EC212" s="429">
        <f t="shared" si="130"/>
        <v>0</v>
      </c>
      <c r="ED212" s="429">
        <f t="shared" si="131"/>
        <v>36</v>
      </c>
      <c r="EE212" s="429">
        <f t="shared" si="132"/>
        <v>0</v>
      </c>
      <c r="EF212" s="429">
        <f t="shared" si="133"/>
        <v>9</v>
      </c>
      <c r="EG212" s="429">
        <f t="shared" si="134"/>
        <v>0</v>
      </c>
      <c r="EH212" s="441"/>
      <c r="EI212" s="479"/>
      <c r="EJ212" s="443">
        <v>215</v>
      </c>
      <c r="EK212" s="481" t="s">
        <v>422</v>
      </c>
      <c r="EL212" s="449" t="s">
        <v>194</v>
      </c>
      <c r="EM212" s="450">
        <v>325000</v>
      </c>
      <c r="EN212" s="447">
        <f t="shared" si="135"/>
        <v>12500</v>
      </c>
      <c r="EO212" s="453">
        <v>0</v>
      </c>
      <c r="EP212" s="454">
        <v>0</v>
      </c>
      <c r="EQ212" s="455">
        <v>0</v>
      </c>
      <c r="ER212" s="455">
        <v>0</v>
      </c>
      <c r="ES212" s="456">
        <f t="shared" si="136"/>
        <v>12500</v>
      </c>
      <c r="ET212" s="456">
        <f t="shared" si="137"/>
        <v>26</v>
      </c>
      <c r="EU212" s="456">
        <f t="shared" si="138"/>
        <v>42</v>
      </c>
      <c r="EV212" s="456">
        <f t="shared" si="139"/>
        <v>0</v>
      </c>
      <c r="EW212" s="456">
        <f t="shared" si="140"/>
        <v>36</v>
      </c>
      <c r="EX212" s="456">
        <f t="shared" si="141"/>
        <v>0</v>
      </c>
      <c r="EY212" s="460">
        <f t="shared" si="142"/>
        <v>9</v>
      </c>
      <c r="EZ212" s="460">
        <f t="shared" si="143"/>
        <v>0</v>
      </c>
      <c r="FA212" s="447">
        <f t="shared" si="144"/>
        <v>255019.62</v>
      </c>
      <c r="FB212" s="447">
        <v>0</v>
      </c>
      <c r="FC212" s="447">
        <f t="shared" si="145"/>
        <v>580019.62</v>
      </c>
      <c r="FD212" s="447">
        <f t="shared" si="146"/>
        <v>522017.66</v>
      </c>
      <c r="FE212" s="447">
        <f t="shared" si="147"/>
        <v>20403.531999999996</v>
      </c>
      <c r="FF212" s="447">
        <f t="shared" si="148"/>
        <v>58001.96</v>
      </c>
      <c r="FG212" s="463">
        <v>100000</v>
      </c>
      <c r="FH212" s="447">
        <f t="shared" si="149"/>
        <v>178405.49</v>
      </c>
      <c r="FI212" s="447">
        <v>0</v>
      </c>
      <c r="FJ212" s="447">
        <f t="shared" si="150"/>
        <v>401614.13</v>
      </c>
      <c r="FK212" s="464"/>
      <c r="FL212" s="447">
        <f t="shared" si="151"/>
        <v>23200.78</v>
      </c>
      <c r="FM212" s="447">
        <f t="shared" si="152"/>
        <v>2900.1</v>
      </c>
      <c r="FN212" s="447">
        <f t="shared" si="153"/>
        <v>58001.96</v>
      </c>
      <c r="FO212" s="447">
        <f t="shared" si="154"/>
        <v>84102.84</v>
      </c>
      <c r="FP212" s="178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</row>
    <row r="213" spans="1:463" s="163" customFormat="1" ht="22.5" customHeight="1">
      <c r="A213" s="360">
        <v>205</v>
      </c>
      <c r="B213" s="361">
        <v>5</v>
      </c>
      <c r="C213" s="362" t="s">
        <v>423</v>
      </c>
      <c r="D213" s="363" t="s">
        <v>194</v>
      </c>
      <c r="E213" s="225" t="s">
        <v>190</v>
      </c>
      <c r="F213" s="367">
        <v>325000</v>
      </c>
      <c r="G213" s="365">
        <v>8</v>
      </c>
      <c r="H213" s="366">
        <v>1</v>
      </c>
      <c r="I213" s="373"/>
      <c r="J213" s="374"/>
      <c r="K213" s="375">
        <v>8</v>
      </c>
      <c r="L213" s="366">
        <v>1</v>
      </c>
      <c r="M213" s="373"/>
      <c r="N213" s="374"/>
      <c r="O213" s="375">
        <v>8</v>
      </c>
      <c r="P213" s="366">
        <v>1</v>
      </c>
      <c r="Q213" s="373"/>
      <c r="R213" s="374"/>
      <c r="S213" s="375">
        <v>8</v>
      </c>
      <c r="T213" s="366">
        <v>3</v>
      </c>
      <c r="U213" s="373"/>
      <c r="V213" s="374"/>
      <c r="W213" s="375">
        <v>8</v>
      </c>
      <c r="X213" s="366">
        <v>1</v>
      </c>
      <c r="Y213" s="373"/>
      <c r="Z213" s="374"/>
      <c r="AA213" s="375">
        <v>5</v>
      </c>
      <c r="AB213" s="366">
        <v>4</v>
      </c>
      <c r="AC213" s="373"/>
      <c r="AD213" s="382"/>
      <c r="AE213" s="380">
        <v>9</v>
      </c>
      <c r="AF213" s="381"/>
      <c r="AG213" s="365">
        <v>8</v>
      </c>
      <c r="AH213" s="366">
        <v>1</v>
      </c>
      <c r="AI213" s="373"/>
      <c r="AJ213" s="374"/>
      <c r="AK213" s="375">
        <v>8</v>
      </c>
      <c r="AL213" s="366">
        <v>1</v>
      </c>
      <c r="AM213" s="373"/>
      <c r="AN213" s="374"/>
      <c r="AO213" s="375">
        <v>8</v>
      </c>
      <c r="AP213" s="366">
        <v>1</v>
      </c>
      <c r="AQ213" s="373"/>
      <c r="AR213" s="374"/>
      <c r="AS213" s="375"/>
      <c r="AT213" s="366"/>
      <c r="AU213" s="373"/>
      <c r="AV213" s="374"/>
      <c r="AW213" s="375"/>
      <c r="AX213" s="366"/>
      <c r="AY213" s="373"/>
      <c r="AZ213" s="374"/>
      <c r="BA213" s="375">
        <v>5</v>
      </c>
      <c r="BB213" s="366">
        <v>4</v>
      </c>
      <c r="BC213" s="373"/>
      <c r="BD213" s="382"/>
      <c r="BE213" s="380">
        <v>9</v>
      </c>
      <c r="BF213" s="381"/>
      <c r="BG213" s="365">
        <v>8</v>
      </c>
      <c r="BH213" s="366">
        <v>1</v>
      </c>
      <c r="BI213" s="373"/>
      <c r="BJ213" s="374"/>
      <c r="BK213" s="375">
        <v>8</v>
      </c>
      <c r="BL213" s="366">
        <v>3</v>
      </c>
      <c r="BM213" s="373"/>
      <c r="BN213" s="374"/>
      <c r="BO213" s="375">
        <v>8</v>
      </c>
      <c r="BP213" s="366">
        <v>1</v>
      </c>
      <c r="BQ213" s="373"/>
      <c r="BR213" s="374"/>
      <c r="BS213" s="375">
        <v>8</v>
      </c>
      <c r="BT213" s="366">
        <v>1</v>
      </c>
      <c r="BU213" s="373"/>
      <c r="BV213" s="374"/>
      <c r="BW213" s="388">
        <v>9</v>
      </c>
      <c r="BX213" s="389"/>
      <c r="BY213" s="375">
        <v>5</v>
      </c>
      <c r="BZ213" s="366">
        <v>4</v>
      </c>
      <c r="CA213" s="373"/>
      <c r="CB213" s="382"/>
      <c r="CC213" s="380">
        <v>9</v>
      </c>
      <c r="CD213" s="381"/>
      <c r="CE213" s="398">
        <v>8</v>
      </c>
      <c r="CF213" s="366">
        <v>1</v>
      </c>
      <c r="CG213" s="373"/>
      <c r="CH213" s="399"/>
      <c r="CI213" s="365">
        <v>8</v>
      </c>
      <c r="CJ213" s="366">
        <v>1</v>
      </c>
      <c r="CK213" s="373"/>
      <c r="CL213" s="374"/>
      <c r="CM213" s="375">
        <v>8</v>
      </c>
      <c r="CN213" s="366">
        <v>1</v>
      </c>
      <c r="CO213" s="373"/>
      <c r="CP213" s="382"/>
      <c r="CQ213" s="402">
        <v>8</v>
      </c>
      <c r="CR213" s="366">
        <v>1</v>
      </c>
      <c r="CS213" s="408"/>
      <c r="CT213" s="409"/>
      <c r="CU213" s="402">
        <v>8</v>
      </c>
      <c r="CV213" s="366">
        <v>2</v>
      </c>
      <c r="CW213" s="410"/>
      <c r="CX213" s="411"/>
      <c r="CY213" s="402">
        <v>5</v>
      </c>
      <c r="CZ213" s="366">
        <v>4</v>
      </c>
      <c r="DA213" s="415"/>
      <c r="DB213" s="411"/>
      <c r="DC213" s="380">
        <v>9</v>
      </c>
      <c r="DD213" s="381"/>
      <c r="DE213" s="398">
        <v>8</v>
      </c>
      <c r="DF213" s="366">
        <v>1</v>
      </c>
      <c r="DG213" s="416"/>
      <c r="DH213" s="411"/>
      <c r="DI213" s="402">
        <v>8</v>
      </c>
      <c r="DJ213" s="366">
        <v>1</v>
      </c>
      <c r="DK213" s="416"/>
      <c r="DL213" s="411"/>
      <c r="DM213" s="424">
        <v>25</v>
      </c>
      <c r="DN213" s="424">
        <v>4</v>
      </c>
      <c r="DO213" s="424">
        <v>1</v>
      </c>
      <c r="DP213" s="425">
        <f t="shared" si="117"/>
        <v>172</v>
      </c>
      <c r="DQ213" s="427">
        <f t="shared" si="118"/>
        <v>0</v>
      </c>
      <c r="DR213" s="425">
        <f t="shared" si="119"/>
        <v>172</v>
      </c>
      <c r="DS213" s="163">
        <f t="shared" si="120"/>
        <v>23</v>
      </c>
      <c r="DT213" s="425">
        <f t="shared" si="121"/>
        <v>40</v>
      </c>
      <c r="DU213" s="427">
        <f t="shared" si="122"/>
        <v>0</v>
      </c>
      <c r="DV213" s="427">
        <f t="shared" si="123"/>
        <v>40</v>
      </c>
      <c r="DW213" s="427">
        <f t="shared" si="124"/>
        <v>36</v>
      </c>
      <c r="DX213" s="427">
        <f t="shared" si="125"/>
        <v>0</v>
      </c>
      <c r="DY213" s="427">
        <f t="shared" si="126"/>
        <v>9</v>
      </c>
      <c r="DZ213" s="427">
        <f t="shared" si="127"/>
        <v>0</v>
      </c>
      <c r="EA213" s="428">
        <f t="shared" si="128"/>
        <v>24</v>
      </c>
      <c r="EB213" s="429">
        <f t="shared" si="129"/>
        <v>40</v>
      </c>
      <c r="EC213" s="429">
        <f t="shared" si="130"/>
        <v>0</v>
      </c>
      <c r="ED213" s="429">
        <f t="shared" si="131"/>
        <v>36</v>
      </c>
      <c r="EE213" s="429">
        <f t="shared" si="132"/>
        <v>0</v>
      </c>
      <c r="EF213" s="429">
        <f t="shared" si="133"/>
        <v>9</v>
      </c>
      <c r="EG213" s="429">
        <f t="shared" si="134"/>
        <v>0</v>
      </c>
      <c r="EH213" s="441"/>
      <c r="EI213" s="479"/>
      <c r="EJ213" s="443">
        <v>216</v>
      </c>
      <c r="EK213" s="481" t="s">
        <v>423</v>
      </c>
      <c r="EL213" s="449" t="s">
        <v>194</v>
      </c>
      <c r="EM213" s="450">
        <v>325000</v>
      </c>
      <c r="EN213" s="447">
        <f t="shared" si="135"/>
        <v>12500</v>
      </c>
      <c r="EO213" s="453">
        <v>0</v>
      </c>
      <c r="EP213" s="454">
        <v>0</v>
      </c>
      <c r="EQ213" s="455">
        <v>0</v>
      </c>
      <c r="ER213" s="455">
        <v>0</v>
      </c>
      <c r="ES213" s="456">
        <f t="shared" si="136"/>
        <v>12500</v>
      </c>
      <c r="ET213" s="456">
        <f t="shared" si="137"/>
        <v>24</v>
      </c>
      <c r="EU213" s="456">
        <f t="shared" si="138"/>
        <v>40</v>
      </c>
      <c r="EV213" s="456">
        <f t="shared" si="139"/>
        <v>0</v>
      </c>
      <c r="EW213" s="456">
        <f t="shared" si="140"/>
        <v>36</v>
      </c>
      <c r="EX213" s="456">
        <f t="shared" si="141"/>
        <v>0</v>
      </c>
      <c r="EY213" s="460">
        <f t="shared" si="142"/>
        <v>9</v>
      </c>
      <c r="EZ213" s="460">
        <f t="shared" si="143"/>
        <v>0</v>
      </c>
      <c r="FA213" s="447">
        <f t="shared" si="144"/>
        <v>250019.23</v>
      </c>
      <c r="FB213" s="447">
        <v>0</v>
      </c>
      <c r="FC213" s="447">
        <f t="shared" si="145"/>
        <v>550019.23</v>
      </c>
      <c r="FD213" s="447">
        <f t="shared" si="146"/>
        <v>495017.31</v>
      </c>
      <c r="FE213" s="447">
        <f t="shared" si="147"/>
        <v>18001.3848</v>
      </c>
      <c r="FF213" s="447">
        <f t="shared" si="148"/>
        <v>55001.919999999998</v>
      </c>
      <c r="FG213" s="463">
        <v>100000</v>
      </c>
      <c r="FH213" s="447">
        <f t="shared" si="149"/>
        <v>173003.3</v>
      </c>
      <c r="FI213" s="447">
        <v>0</v>
      </c>
      <c r="FJ213" s="447">
        <f t="shared" si="150"/>
        <v>377015.93</v>
      </c>
      <c r="FK213" s="464"/>
      <c r="FL213" s="447">
        <f t="shared" si="151"/>
        <v>22000.77</v>
      </c>
      <c r="FM213" s="447">
        <f t="shared" si="152"/>
        <v>2750.1</v>
      </c>
      <c r="FN213" s="447">
        <f t="shared" si="153"/>
        <v>55001.919999999998</v>
      </c>
      <c r="FO213" s="447">
        <f t="shared" si="154"/>
        <v>79752.789999999994</v>
      </c>
      <c r="FP213" s="178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</row>
    <row r="214" spans="1:463" s="163" customFormat="1" ht="22.5" customHeight="1">
      <c r="A214" s="360">
        <v>206</v>
      </c>
      <c r="B214" s="361">
        <v>8</v>
      </c>
      <c r="C214" s="362" t="s">
        <v>424</v>
      </c>
      <c r="D214" s="363" t="s">
        <v>425</v>
      </c>
      <c r="E214" s="225" t="s">
        <v>190</v>
      </c>
      <c r="F214" s="367">
        <v>325000</v>
      </c>
      <c r="G214" s="365">
        <v>8</v>
      </c>
      <c r="H214" s="366">
        <v>1</v>
      </c>
      <c r="I214" s="373"/>
      <c r="J214" s="374"/>
      <c r="K214" s="375"/>
      <c r="L214" s="366"/>
      <c r="M214" s="373"/>
      <c r="N214" s="374"/>
      <c r="O214" s="375">
        <v>8</v>
      </c>
      <c r="P214" s="366">
        <v>1</v>
      </c>
      <c r="Q214" s="373"/>
      <c r="R214" s="374"/>
      <c r="S214" s="375">
        <v>8</v>
      </c>
      <c r="T214" s="366">
        <v>1</v>
      </c>
      <c r="U214" s="373"/>
      <c r="V214" s="374"/>
      <c r="W214" s="375">
        <v>8</v>
      </c>
      <c r="X214" s="366">
        <v>1</v>
      </c>
      <c r="Y214" s="373"/>
      <c r="Z214" s="374"/>
      <c r="AA214" s="375">
        <v>5</v>
      </c>
      <c r="AB214" s="366">
        <v>4</v>
      </c>
      <c r="AC214" s="373"/>
      <c r="AD214" s="382"/>
      <c r="AE214" s="380">
        <v>9</v>
      </c>
      <c r="AF214" s="381"/>
      <c r="AG214" s="365">
        <v>8</v>
      </c>
      <c r="AH214" s="366">
        <v>2</v>
      </c>
      <c r="AI214" s="373"/>
      <c r="AJ214" s="374"/>
      <c r="AK214" s="375">
        <v>8</v>
      </c>
      <c r="AL214" s="366">
        <v>1</v>
      </c>
      <c r="AM214" s="373"/>
      <c r="AN214" s="374"/>
      <c r="AO214" s="375">
        <v>8</v>
      </c>
      <c r="AP214" s="366">
        <v>1</v>
      </c>
      <c r="AQ214" s="373"/>
      <c r="AR214" s="374"/>
      <c r="AS214" s="375">
        <v>8</v>
      </c>
      <c r="AT214" s="366">
        <v>1</v>
      </c>
      <c r="AU214" s="373"/>
      <c r="AV214" s="374"/>
      <c r="AW214" s="375">
        <v>8</v>
      </c>
      <c r="AX214" s="366">
        <v>2</v>
      </c>
      <c r="AY214" s="373"/>
      <c r="AZ214" s="374"/>
      <c r="BA214" s="375">
        <v>5</v>
      </c>
      <c r="BB214" s="366">
        <v>4</v>
      </c>
      <c r="BC214" s="373"/>
      <c r="BD214" s="382"/>
      <c r="BE214" s="380">
        <v>10</v>
      </c>
      <c r="BF214" s="381"/>
      <c r="BG214" s="365">
        <v>8</v>
      </c>
      <c r="BH214" s="366">
        <v>4</v>
      </c>
      <c r="BI214" s="373"/>
      <c r="BJ214" s="374"/>
      <c r="BK214" s="375">
        <v>8</v>
      </c>
      <c r="BL214" s="366">
        <v>1</v>
      </c>
      <c r="BM214" s="373"/>
      <c r="BN214" s="374"/>
      <c r="BO214" s="375">
        <v>8</v>
      </c>
      <c r="BP214" s="366">
        <v>1</v>
      </c>
      <c r="BQ214" s="373"/>
      <c r="BR214" s="374"/>
      <c r="BS214" s="375">
        <v>8</v>
      </c>
      <c r="BT214" s="366">
        <v>1</v>
      </c>
      <c r="BU214" s="373"/>
      <c r="BV214" s="374"/>
      <c r="BW214" s="388">
        <v>9</v>
      </c>
      <c r="BX214" s="389"/>
      <c r="BY214" s="375">
        <v>5</v>
      </c>
      <c r="BZ214" s="366">
        <v>4</v>
      </c>
      <c r="CA214" s="373"/>
      <c r="CB214" s="382"/>
      <c r="CC214" s="380">
        <v>11</v>
      </c>
      <c r="CD214" s="381"/>
      <c r="CE214" s="398">
        <v>8</v>
      </c>
      <c r="CF214" s="366">
        <v>1</v>
      </c>
      <c r="CG214" s="373"/>
      <c r="CH214" s="399"/>
      <c r="CI214" s="365">
        <v>8</v>
      </c>
      <c r="CJ214" s="366">
        <v>3</v>
      </c>
      <c r="CK214" s="373"/>
      <c r="CL214" s="374"/>
      <c r="CM214" s="375">
        <v>8</v>
      </c>
      <c r="CN214" s="366">
        <v>2</v>
      </c>
      <c r="CO214" s="373"/>
      <c r="CP214" s="382"/>
      <c r="CQ214" s="402">
        <v>8</v>
      </c>
      <c r="CR214" s="366">
        <v>2</v>
      </c>
      <c r="CS214" s="408"/>
      <c r="CT214" s="409"/>
      <c r="CU214" s="402">
        <v>8</v>
      </c>
      <c r="CV214" s="366">
        <v>2</v>
      </c>
      <c r="CW214" s="410"/>
      <c r="CX214" s="411"/>
      <c r="CY214" s="402">
        <v>5</v>
      </c>
      <c r="CZ214" s="366">
        <v>5</v>
      </c>
      <c r="DA214" s="415"/>
      <c r="DB214" s="411"/>
      <c r="DC214" s="380">
        <v>10</v>
      </c>
      <c r="DD214" s="381"/>
      <c r="DE214" s="398">
        <v>8</v>
      </c>
      <c r="DF214" s="366">
        <v>2</v>
      </c>
      <c r="DG214" s="416"/>
      <c r="DH214" s="411"/>
      <c r="DI214" s="402">
        <v>8</v>
      </c>
      <c r="DJ214" s="366">
        <v>1</v>
      </c>
      <c r="DK214" s="416"/>
      <c r="DL214" s="411"/>
      <c r="DM214" s="424">
        <v>25</v>
      </c>
      <c r="DN214" s="424">
        <v>4</v>
      </c>
      <c r="DO214" s="424">
        <v>1</v>
      </c>
      <c r="DP214" s="425">
        <f t="shared" si="117"/>
        <v>180</v>
      </c>
      <c r="DQ214" s="427">
        <f t="shared" si="118"/>
        <v>0</v>
      </c>
      <c r="DR214" s="425">
        <f t="shared" si="119"/>
        <v>180</v>
      </c>
      <c r="DS214" s="163">
        <f t="shared" si="120"/>
        <v>24</v>
      </c>
      <c r="DT214" s="425">
        <f t="shared" si="121"/>
        <v>48</v>
      </c>
      <c r="DU214" s="427">
        <f t="shared" si="122"/>
        <v>0</v>
      </c>
      <c r="DV214" s="427">
        <f t="shared" si="123"/>
        <v>48</v>
      </c>
      <c r="DW214" s="427">
        <f t="shared" si="124"/>
        <v>40</v>
      </c>
      <c r="DX214" s="427">
        <f t="shared" si="125"/>
        <v>0</v>
      </c>
      <c r="DY214" s="427">
        <f t="shared" si="126"/>
        <v>9</v>
      </c>
      <c r="DZ214" s="427">
        <f t="shared" si="127"/>
        <v>0</v>
      </c>
      <c r="EA214" s="428">
        <f t="shared" si="128"/>
        <v>25</v>
      </c>
      <c r="EB214" s="429">
        <f t="shared" si="129"/>
        <v>48</v>
      </c>
      <c r="EC214" s="429">
        <f t="shared" si="130"/>
        <v>0</v>
      </c>
      <c r="ED214" s="429">
        <f t="shared" si="131"/>
        <v>40</v>
      </c>
      <c r="EE214" s="429">
        <f t="shared" si="132"/>
        <v>0</v>
      </c>
      <c r="EF214" s="429">
        <f t="shared" si="133"/>
        <v>9</v>
      </c>
      <c r="EG214" s="429">
        <f t="shared" si="134"/>
        <v>0</v>
      </c>
      <c r="EH214" s="441"/>
      <c r="EI214" s="479"/>
      <c r="EJ214" s="443">
        <v>217</v>
      </c>
      <c r="EK214" s="481" t="s">
        <v>424</v>
      </c>
      <c r="EL214" s="449" t="s">
        <v>425</v>
      </c>
      <c r="EM214" s="450">
        <v>325000</v>
      </c>
      <c r="EN214" s="447">
        <f t="shared" si="135"/>
        <v>12500</v>
      </c>
      <c r="EO214" s="453">
        <v>0</v>
      </c>
      <c r="EP214" s="454">
        <v>0</v>
      </c>
      <c r="EQ214" s="455">
        <v>0</v>
      </c>
      <c r="ER214" s="455">
        <v>0</v>
      </c>
      <c r="ES214" s="456">
        <f t="shared" si="136"/>
        <v>12500</v>
      </c>
      <c r="ET214" s="456">
        <f t="shared" si="137"/>
        <v>25</v>
      </c>
      <c r="EU214" s="456">
        <f t="shared" si="138"/>
        <v>48</v>
      </c>
      <c r="EV214" s="456">
        <f t="shared" si="139"/>
        <v>0</v>
      </c>
      <c r="EW214" s="456">
        <f t="shared" si="140"/>
        <v>40</v>
      </c>
      <c r="EX214" s="456">
        <f t="shared" si="141"/>
        <v>0</v>
      </c>
      <c r="EY214" s="460">
        <f t="shared" si="142"/>
        <v>9</v>
      </c>
      <c r="EZ214" s="460">
        <f t="shared" si="143"/>
        <v>0</v>
      </c>
      <c r="FA214" s="447">
        <f t="shared" si="144"/>
        <v>283355.13</v>
      </c>
      <c r="FB214" s="447">
        <v>0</v>
      </c>
      <c r="FC214" s="447">
        <f t="shared" si="145"/>
        <v>595855.13</v>
      </c>
      <c r="FD214" s="447">
        <f t="shared" si="146"/>
        <v>536269.62</v>
      </c>
      <c r="FE214" s="447">
        <f t="shared" si="147"/>
        <v>23253.923999999999</v>
      </c>
      <c r="FF214" s="447">
        <f t="shared" si="148"/>
        <v>59585.51</v>
      </c>
      <c r="FG214" s="463">
        <v>100000</v>
      </c>
      <c r="FH214" s="447">
        <f t="shared" si="149"/>
        <v>182839.43</v>
      </c>
      <c r="FI214" s="447">
        <v>0</v>
      </c>
      <c r="FJ214" s="447">
        <f t="shared" si="150"/>
        <v>413015.7</v>
      </c>
      <c r="FK214" s="464"/>
      <c r="FL214" s="447">
        <f t="shared" si="151"/>
        <v>23834.21</v>
      </c>
      <c r="FM214" s="447">
        <f t="shared" si="152"/>
        <v>2979.28</v>
      </c>
      <c r="FN214" s="447">
        <f t="shared" si="153"/>
        <v>59585.51</v>
      </c>
      <c r="FO214" s="447">
        <f t="shared" si="154"/>
        <v>86399</v>
      </c>
      <c r="FP214" s="178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</row>
    <row r="215" spans="1:463" s="163" customFormat="1" ht="22.5" customHeight="1">
      <c r="A215" s="360">
        <v>207</v>
      </c>
      <c r="B215" s="361">
        <v>8</v>
      </c>
      <c r="C215" s="362" t="s">
        <v>426</v>
      </c>
      <c r="D215" s="363" t="s">
        <v>425</v>
      </c>
      <c r="E215" s="225" t="s">
        <v>190</v>
      </c>
      <c r="F215" s="367">
        <v>325000</v>
      </c>
      <c r="G215" s="365">
        <v>8</v>
      </c>
      <c r="H215" s="366">
        <v>1</v>
      </c>
      <c r="I215" s="373"/>
      <c r="J215" s="374"/>
      <c r="K215" s="375"/>
      <c r="L215" s="366"/>
      <c r="M215" s="373"/>
      <c r="N215" s="374"/>
      <c r="O215" s="375">
        <v>8</v>
      </c>
      <c r="P215" s="366">
        <v>1</v>
      </c>
      <c r="Q215" s="373"/>
      <c r="R215" s="374"/>
      <c r="S215" s="375">
        <v>8</v>
      </c>
      <c r="T215" s="366">
        <v>1</v>
      </c>
      <c r="U215" s="373"/>
      <c r="V215" s="374"/>
      <c r="W215" s="375">
        <v>5</v>
      </c>
      <c r="X215" s="366"/>
      <c r="Y215" s="373"/>
      <c r="Z215" s="374"/>
      <c r="AA215" s="375">
        <v>5</v>
      </c>
      <c r="AB215" s="366">
        <v>4</v>
      </c>
      <c r="AC215" s="373"/>
      <c r="AD215" s="382"/>
      <c r="AE215" s="380">
        <v>9</v>
      </c>
      <c r="AF215" s="381"/>
      <c r="AG215" s="365">
        <v>8</v>
      </c>
      <c r="AH215" s="366">
        <v>1</v>
      </c>
      <c r="AI215" s="373"/>
      <c r="AJ215" s="374"/>
      <c r="AK215" s="375">
        <v>8</v>
      </c>
      <c r="AL215" s="366">
        <v>1</v>
      </c>
      <c r="AM215" s="373"/>
      <c r="AN215" s="374"/>
      <c r="AO215" s="375">
        <v>8</v>
      </c>
      <c r="AP215" s="366">
        <v>1</v>
      </c>
      <c r="AQ215" s="373"/>
      <c r="AR215" s="374"/>
      <c r="AS215" s="375"/>
      <c r="AT215" s="366"/>
      <c r="AU215" s="373"/>
      <c r="AV215" s="374"/>
      <c r="AW215" s="375"/>
      <c r="AX215" s="366"/>
      <c r="AY215" s="373"/>
      <c r="AZ215" s="374"/>
      <c r="BA215" s="375">
        <v>5</v>
      </c>
      <c r="BB215" s="366">
        <v>4</v>
      </c>
      <c r="BC215" s="373"/>
      <c r="BD215" s="382"/>
      <c r="BE215" s="380">
        <v>9</v>
      </c>
      <c r="BF215" s="381"/>
      <c r="BG215" s="365">
        <v>8</v>
      </c>
      <c r="BH215" s="366">
        <v>1</v>
      </c>
      <c r="BI215" s="373"/>
      <c r="BJ215" s="374"/>
      <c r="BK215" s="375">
        <v>8</v>
      </c>
      <c r="BL215" s="366">
        <v>1</v>
      </c>
      <c r="BM215" s="373"/>
      <c r="BN215" s="374"/>
      <c r="BO215" s="375">
        <v>8</v>
      </c>
      <c r="BP215" s="366">
        <v>1</v>
      </c>
      <c r="BQ215" s="373"/>
      <c r="BR215" s="374"/>
      <c r="BS215" s="375">
        <v>8</v>
      </c>
      <c r="BT215" s="366">
        <v>1</v>
      </c>
      <c r="BU215" s="373"/>
      <c r="BV215" s="374"/>
      <c r="BW215" s="388">
        <v>9</v>
      </c>
      <c r="BX215" s="389"/>
      <c r="BY215" s="375">
        <v>5</v>
      </c>
      <c r="BZ215" s="366">
        <v>4</v>
      </c>
      <c r="CA215" s="373"/>
      <c r="CB215" s="382"/>
      <c r="CC215" s="380">
        <v>9</v>
      </c>
      <c r="CD215" s="381"/>
      <c r="CE215" s="398">
        <v>8</v>
      </c>
      <c r="CF215" s="366">
        <v>1</v>
      </c>
      <c r="CG215" s="373"/>
      <c r="CH215" s="399"/>
      <c r="CI215" s="365">
        <v>8</v>
      </c>
      <c r="CJ215" s="366">
        <v>1</v>
      </c>
      <c r="CK215" s="373"/>
      <c r="CL215" s="374"/>
      <c r="CM215" s="375">
        <v>8</v>
      </c>
      <c r="CN215" s="366">
        <v>1</v>
      </c>
      <c r="CO215" s="373"/>
      <c r="CP215" s="382"/>
      <c r="CQ215" s="402">
        <v>8</v>
      </c>
      <c r="CR215" s="366">
        <v>2</v>
      </c>
      <c r="CS215" s="408"/>
      <c r="CT215" s="409"/>
      <c r="CU215" s="402">
        <v>8</v>
      </c>
      <c r="CV215" s="366">
        <v>2</v>
      </c>
      <c r="CW215" s="410"/>
      <c r="CX215" s="411"/>
      <c r="CY215" s="402">
        <v>5</v>
      </c>
      <c r="CZ215" s="366">
        <v>5</v>
      </c>
      <c r="DA215" s="415"/>
      <c r="DB215" s="411"/>
      <c r="DC215" s="380">
        <v>9</v>
      </c>
      <c r="DD215" s="381"/>
      <c r="DE215" s="398">
        <v>8</v>
      </c>
      <c r="DF215" s="366">
        <v>1</v>
      </c>
      <c r="DG215" s="416"/>
      <c r="DH215" s="411"/>
      <c r="DI215" s="402">
        <v>8</v>
      </c>
      <c r="DJ215" s="366">
        <v>2</v>
      </c>
      <c r="DK215" s="416"/>
      <c r="DL215" s="411"/>
      <c r="DM215" s="424">
        <v>25</v>
      </c>
      <c r="DN215" s="424">
        <v>4</v>
      </c>
      <c r="DO215" s="424">
        <v>1</v>
      </c>
      <c r="DP215" s="425">
        <f t="shared" si="117"/>
        <v>161</v>
      </c>
      <c r="DQ215" s="427">
        <f t="shared" si="118"/>
        <v>0</v>
      </c>
      <c r="DR215" s="425">
        <f t="shared" si="119"/>
        <v>161</v>
      </c>
      <c r="DS215" s="163">
        <f t="shared" si="120"/>
        <v>21</v>
      </c>
      <c r="DT215" s="425">
        <f t="shared" si="121"/>
        <v>37</v>
      </c>
      <c r="DU215" s="427">
        <f t="shared" si="122"/>
        <v>0</v>
      </c>
      <c r="DV215" s="427">
        <f t="shared" si="123"/>
        <v>37</v>
      </c>
      <c r="DW215" s="427">
        <f t="shared" si="124"/>
        <v>36</v>
      </c>
      <c r="DX215" s="427">
        <f t="shared" si="125"/>
        <v>0</v>
      </c>
      <c r="DY215" s="427">
        <f t="shared" si="126"/>
        <v>9</v>
      </c>
      <c r="DZ215" s="427">
        <f t="shared" si="127"/>
        <v>0</v>
      </c>
      <c r="EA215" s="428">
        <f t="shared" si="128"/>
        <v>22</v>
      </c>
      <c r="EB215" s="429">
        <f t="shared" si="129"/>
        <v>37</v>
      </c>
      <c r="EC215" s="429">
        <f t="shared" si="130"/>
        <v>0</v>
      </c>
      <c r="ED215" s="429">
        <f t="shared" si="131"/>
        <v>36</v>
      </c>
      <c r="EE215" s="429">
        <f t="shared" si="132"/>
        <v>0</v>
      </c>
      <c r="EF215" s="429">
        <f t="shared" si="133"/>
        <v>9</v>
      </c>
      <c r="EG215" s="429">
        <f t="shared" si="134"/>
        <v>0</v>
      </c>
      <c r="EH215" s="441"/>
      <c r="EI215" s="479"/>
      <c r="EJ215" s="443">
        <v>218</v>
      </c>
      <c r="EK215" s="481" t="s">
        <v>426</v>
      </c>
      <c r="EL215" s="449" t="s">
        <v>425</v>
      </c>
      <c r="EM215" s="450">
        <v>325000</v>
      </c>
      <c r="EN215" s="447">
        <f t="shared" si="135"/>
        <v>12500</v>
      </c>
      <c r="EO215" s="453">
        <v>0</v>
      </c>
      <c r="EP215" s="454">
        <v>0</v>
      </c>
      <c r="EQ215" s="455">
        <v>0</v>
      </c>
      <c r="ER215" s="455">
        <v>0</v>
      </c>
      <c r="ES215" s="456">
        <f t="shared" si="136"/>
        <v>12500</v>
      </c>
      <c r="ET215" s="456">
        <f t="shared" si="137"/>
        <v>22</v>
      </c>
      <c r="EU215" s="456">
        <f t="shared" si="138"/>
        <v>37</v>
      </c>
      <c r="EV215" s="456">
        <f t="shared" si="139"/>
        <v>0</v>
      </c>
      <c r="EW215" s="456">
        <f t="shared" si="140"/>
        <v>36</v>
      </c>
      <c r="EX215" s="456">
        <f t="shared" si="141"/>
        <v>0</v>
      </c>
      <c r="EY215" s="460">
        <f t="shared" si="142"/>
        <v>9</v>
      </c>
      <c r="EZ215" s="460">
        <f t="shared" si="143"/>
        <v>0</v>
      </c>
      <c r="FA215" s="447">
        <f t="shared" si="144"/>
        <v>242518.66</v>
      </c>
      <c r="FB215" s="447">
        <v>0</v>
      </c>
      <c r="FC215" s="447">
        <f t="shared" si="145"/>
        <v>517518.66</v>
      </c>
      <c r="FD215" s="447">
        <f t="shared" si="146"/>
        <v>465766.79</v>
      </c>
      <c r="FE215" s="447">
        <f t="shared" si="147"/>
        <v>15661.343199999999</v>
      </c>
      <c r="FF215" s="447">
        <f t="shared" si="148"/>
        <v>51751.87</v>
      </c>
      <c r="FG215" s="463">
        <v>100000</v>
      </c>
      <c r="FH215" s="447">
        <f t="shared" si="149"/>
        <v>167413.21</v>
      </c>
      <c r="FI215" s="447">
        <v>0</v>
      </c>
      <c r="FJ215" s="447">
        <f t="shared" si="150"/>
        <v>350105.45</v>
      </c>
      <c r="FK215" s="464"/>
      <c r="FL215" s="447">
        <f t="shared" si="151"/>
        <v>20700.75</v>
      </c>
      <c r="FM215" s="447">
        <f t="shared" si="152"/>
        <v>2587.59</v>
      </c>
      <c r="FN215" s="447">
        <f t="shared" si="153"/>
        <v>51751.87</v>
      </c>
      <c r="FO215" s="447">
        <f t="shared" si="154"/>
        <v>75040.210000000006</v>
      </c>
      <c r="FP215" s="178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</row>
    <row r="216" spans="1:463" s="163" customFormat="1" ht="22.5" customHeight="1">
      <c r="A216" s="360">
        <v>208</v>
      </c>
      <c r="B216" s="361">
        <v>4</v>
      </c>
      <c r="C216" s="362" t="s">
        <v>427</v>
      </c>
      <c r="D216" s="363" t="s">
        <v>204</v>
      </c>
      <c r="E216" s="225" t="s">
        <v>190</v>
      </c>
      <c r="F216" s="367">
        <v>390000</v>
      </c>
      <c r="G216" s="365">
        <v>8</v>
      </c>
      <c r="H216" s="366">
        <v>1</v>
      </c>
      <c r="I216" s="373"/>
      <c r="J216" s="374"/>
      <c r="K216" s="375">
        <v>8</v>
      </c>
      <c r="L216" s="366">
        <v>1</v>
      </c>
      <c r="M216" s="373"/>
      <c r="N216" s="374"/>
      <c r="O216" s="375">
        <v>8</v>
      </c>
      <c r="P216" s="366">
        <v>1</v>
      </c>
      <c r="Q216" s="373"/>
      <c r="R216" s="374"/>
      <c r="S216" s="375">
        <v>8</v>
      </c>
      <c r="T216" s="366">
        <v>1</v>
      </c>
      <c r="U216" s="373"/>
      <c r="V216" s="374"/>
      <c r="W216" s="375">
        <v>8</v>
      </c>
      <c r="X216" s="366">
        <v>1</v>
      </c>
      <c r="Y216" s="373"/>
      <c r="Z216" s="374"/>
      <c r="AA216" s="375">
        <v>5</v>
      </c>
      <c r="AB216" s="366">
        <v>4</v>
      </c>
      <c r="AC216" s="373"/>
      <c r="AD216" s="382"/>
      <c r="AE216" s="380">
        <v>10</v>
      </c>
      <c r="AF216" s="381"/>
      <c r="AG216" s="365">
        <v>8</v>
      </c>
      <c r="AH216" s="366">
        <v>1</v>
      </c>
      <c r="AI216" s="373"/>
      <c r="AJ216" s="374"/>
      <c r="AK216" s="375">
        <v>8</v>
      </c>
      <c r="AL216" s="366">
        <v>2</v>
      </c>
      <c r="AM216" s="373"/>
      <c r="AN216" s="374"/>
      <c r="AO216" s="375">
        <v>8</v>
      </c>
      <c r="AP216" s="366">
        <v>1</v>
      </c>
      <c r="AQ216" s="373"/>
      <c r="AR216" s="374"/>
      <c r="AS216" s="375">
        <v>8</v>
      </c>
      <c r="AT216" s="366">
        <v>3</v>
      </c>
      <c r="AU216" s="373"/>
      <c r="AV216" s="374"/>
      <c r="AW216" s="375">
        <v>8</v>
      </c>
      <c r="AX216" s="366">
        <v>1</v>
      </c>
      <c r="AY216" s="373"/>
      <c r="AZ216" s="374"/>
      <c r="BA216" s="375">
        <v>5</v>
      </c>
      <c r="BB216" s="366">
        <v>5</v>
      </c>
      <c r="BC216" s="373"/>
      <c r="BD216" s="382"/>
      <c r="BE216" s="380">
        <v>9</v>
      </c>
      <c r="BF216" s="381"/>
      <c r="BG216" s="365">
        <v>8</v>
      </c>
      <c r="BH216" s="366">
        <v>1</v>
      </c>
      <c r="BI216" s="373"/>
      <c r="BJ216" s="374"/>
      <c r="BK216" s="375">
        <v>8</v>
      </c>
      <c r="BL216" s="366">
        <v>1</v>
      </c>
      <c r="BM216" s="373"/>
      <c r="BN216" s="374"/>
      <c r="BO216" s="375">
        <v>8</v>
      </c>
      <c r="BP216" s="366">
        <v>2</v>
      </c>
      <c r="BQ216" s="373"/>
      <c r="BR216" s="374"/>
      <c r="BS216" s="375">
        <v>8</v>
      </c>
      <c r="BT216" s="366">
        <v>1</v>
      </c>
      <c r="BU216" s="373"/>
      <c r="BV216" s="374"/>
      <c r="BW216" s="388">
        <v>9</v>
      </c>
      <c r="BX216" s="389"/>
      <c r="BY216" s="375">
        <v>5</v>
      </c>
      <c r="BZ216" s="366">
        <v>4</v>
      </c>
      <c r="CA216" s="373"/>
      <c r="CB216" s="382"/>
      <c r="CC216" s="380">
        <v>9</v>
      </c>
      <c r="CD216" s="381"/>
      <c r="CE216" s="398">
        <v>8</v>
      </c>
      <c r="CF216" s="366">
        <v>1</v>
      </c>
      <c r="CG216" s="373"/>
      <c r="CH216" s="399"/>
      <c r="CI216" s="365">
        <v>8</v>
      </c>
      <c r="CJ216" s="366">
        <v>1</v>
      </c>
      <c r="CK216" s="373"/>
      <c r="CL216" s="374"/>
      <c r="CM216" s="375">
        <v>8</v>
      </c>
      <c r="CN216" s="366">
        <v>2</v>
      </c>
      <c r="CO216" s="373"/>
      <c r="CP216" s="382"/>
      <c r="CQ216" s="402">
        <v>8</v>
      </c>
      <c r="CR216" s="366">
        <v>1</v>
      </c>
      <c r="CS216" s="408"/>
      <c r="CT216" s="409"/>
      <c r="CU216" s="402">
        <v>8</v>
      </c>
      <c r="CV216" s="366">
        <v>1</v>
      </c>
      <c r="CW216" s="410"/>
      <c r="CX216" s="411"/>
      <c r="CY216" s="402">
        <v>5</v>
      </c>
      <c r="CZ216" s="366">
        <v>4</v>
      </c>
      <c r="DA216" s="415"/>
      <c r="DB216" s="411"/>
      <c r="DC216" s="380">
        <v>9</v>
      </c>
      <c r="DD216" s="381"/>
      <c r="DE216" s="398">
        <v>8</v>
      </c>
      <c r="DF216" s="366">
        <v>2</v>
      </c>
      <c r="DG216" s="416"/>
      <c r="DH216" s="411"/>
      <c r="DI216" s="402">
        <v>8</v>
      </c>
      <c r="DJ216" s="366">
        <v>1</v>
      </c>
      <c r="DK216" s="416"/>
      <c r="DL216" s="411"/>
      <c r="DM216" s="424">
        <v>25</v>
      </c>
      <c r="DN216" s="424">
        <v>4</v>
      </c>
      <c r="DO216" s="424">
        <v>1</v>
      </c>
      <c r="DP216" s="425">
        <f t="shared" si="117"/>
        <v>188</v>
      </c>
      <c r="DQ216" s="427">
        <f t="shared" si="118"/>
        <v>0</v>
      </c>
      <c r="DR216" s="425">
        <f t="shared" si="119"/>
        <v>188</v>
      </c>
      <c r="DS216" s="163">
        <f t="shared" si="120"/>
        <v>25</v>
      </c>
      <c r="DT216" s="425">
        <f t="shared" si="121"/>
        <v>44</v>
      </c>
      <c r="DU216" s="427">
        <f t="shared" si="122"/>
        <v>0</v>
      </c>
      <c r="DV216" s="427">
        <f t="shared" si="123"/>
        <v>44</v>
      </c>
      <c r="DW216" s="427">
        <f t="shared" si="124"/>
        <v>37</v>
      </c>
      <c r="DX216" s="427">
        <f t="shared" si="125"/>
        <v>0</v>
      </c>
      <c r="DY216" s="427">
        <f t="shared" si="126"/>
        <v>9</v>
      </c>
      <c r="DZ216" s="427">
        <f t="shared" si="127"/>
        <v>0</v>
      </c>
      <c r="EA216" s="428">
        <f t="shared" si="128"/>
        <v>26</v>
      </c>
      <c r="EB216" s="429">
        <f t="shared" si="129"/>
        <v>44</v>
      </c>
      <c r="EC216" s="429">
        <f t="shared" si="130"/>
        <v>0</v>
      </c>
      <c r="ED216" s="429">
        <f t="shared" si="131"/>
        <v>37</v>
      </c>
      <c r="EE216" s="429">
        <f t="shared" si="132"/>
        <v>0</v>
      </c>
      <c r="EF216" s="429">
        <f t="shared" si="133"/>
        <v>9</v>
      </c>
      <c r="EG216" s="429">
        <f t="shared" si="134"/>
        <v>0</v>
      </c>
      <c r="EH216" s="441"/>
      <c r="EI216" s="479"/>
      <c r="EJ216" s="443">
        <v>219</v>
      </c>
      <c r="EK216" s="481" t="s">
        <v>427</v>
      </c>
      <c r="EL216" s="449" t="s">
        <v>204</v>
      </c>
      <c r="EM216" s="450">
        <v>390000</v>
      </c>
      <c r="EN216" s="447">
        <f t="shared" si="135"/>
        <v>15000</v>
      </c>
      <c r="EO216" s="453">
        <v>0</v>
      </c>
      <c r="EP216" s="454">
        <v>0</v>
      </c>
      <c r="EQ216" s="455">
        <v>0</v>
      </c>
      <c r="ER216" s="455">
        <v>0</v>
      </c>
      <c r="ES216" s="456">
        <f t="shared" si="136"/>
        <v>15000</v>
      </c>
      <c r="ET216" s="456">
        <f t="shared" si="137"/>
        <v>26</v>
      </c>
      <c r="EU216" s="456">
        <f t="shared" si="138"/>
        <v>44</v>
      </c>
      <c r="EV216" s="456">
        <f t="shared" si="139"/>
        <v>0</v>
      </c>
      <c r="EW216" s="456">
        <f t="shared" si="140"/>
        <v>37</v>
      </c>
      <c r="EX216" s="456">
        <f t="shared" si="141"/>
        <v>0</v>
      </c>
      <c r="EY216" s="460">
        <f t="shared" si="142"/>
        <v>9</v>
      </c>
      <c r="EZ216" s="460">
        <f t="shared" si="143"/>
        <v>0</v>
      </c>
      <c r="FA216" s="447">
        <f t="shared" si="144"/>
        <v>316024.31</v>
      </c>
      <c r="FB216" s="447">
        <v>0</v>
      </c>
      <c r="FC216" s="447">
        <f t="shared" si="145"/>
        <v>706024.31</v>
      </c>
      <c r="FD216" s="447">
        <f t="shared" si="146"/>
        <v>635421.88000000012</v>
      </c>
      <c r="FE216" s="447">
        <f t="shared" si="147"/>
        <v>43084.376000000026</v>
      </c>
      <c r="FF216" s="447">
        <f t="shared" si="148"/>
        <v>70602.429999999993</v>
      </c>
      <c r="FG216" s="463">
        <v>100000</v>
      </c>
      <c r="FH216" s="447">
        <f t="shared" si="149"/>
        <v>213686.81</v>
      </c>
      <c r="FI216" s="447">
        <v>0</v>
      </c>
      <c r="FJ216" s="447">
        <f t="shared" si="150"/>
        <v>492337.5</v>
      </c>
      <c r="FK216" s="464"/>
      <c r="FL216" s="447">
        <f t="shared" si="151"/>
        <v>28240.97</v>
      </c>
      <c r="FM216" s="447">
        <f t="shared" si="152"/>
        <v>3530.12</v>
      </c>
      <c r="FN216" s="447">
        <f t="shared" si="153"/>
        <v>70602.429999999993</v>
      </c>
      <c r="FO216" s="447">
        <f t="shared" si="154"/>
        <v>102373.51999999999</v>
      </c>
      <c r="FP216" s="178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</row>
    <row r="217" spans="1:463" s="163" customFormat="1" ht="22.5" customHeight="1">
      <c r="A217" s="360">
        <v>209</v>
      </c>
      <c r="B217" s="361">
        <v>4</v>
      </c>
      <c r="C217" s="362" t="s">
        <v>428</v>
      </c>
      <c r="D217" s="363" t="s">
        <v>194</v>
      </c>
      <c r="E217" s="225" t="s">
        <v>190</v>
      </c>
      <c r="F217" s="367">
        <v>325000</v>
      </c>
      <c r="G217" s="365">
        <v>8</v>
      </c>
      <c r="H217" s="366">
        <v>1</v>
      </c>
      <c r="I217" s="373"/>
      <c r="J217" s="374"/>
      <c r="K217" s="375">
        <v>8</v>
      </c>
      <c r="L217" s="366">
        <v>1</v>
      </c>
      <c r="M217" s="373"/>
      <c r="N217" s="374"/>
      <c r="O217" s="375">
        <v>8</v>
      </c>
      <c r="P217" s="366">
        <v>3</v>
      </c>
      <c r="Q217" s="373"/>
      <c r="R217" s="374"/>
      <c r="S217" s="375">
        <v>8</v>
      </c>
      <c r="T217" s="366">
        <v>3</v>
      </c>
      <c r="U217" s="373"/>
      <c r="V217" s="374"/>
      <c r="W217" s="375">
        <v>8</v>
      </c>
      <c r="X217" s="366">
        <v>3</v>
      </c>
      <c r="Y217" s="373"/>
      <c r="Z217" s="374"/>
      <c r="AA217" s="375">
        <v>5</v>
      </c>
      <c r="AB217" s="366">
        <v>6</v>
      </c>
      <c r="AC217" s="373"/>
      <c r="AD217" s="382"/>
      <c r="AE217" s="380">
        <v>11</v>
      </c>
      <c r="AF217" s="381"/>
      <c r="AG217" s="365">
        <v>8</v>
      </c>
      <c r="AH217" s="366">
        <v>3</v>
      </c>
      <c r="AI217" s="373"/>
      <c r="AJ217" s="374"/>
      <c r="AK217" s="375">
        <v>8</v>
      </c>
      <c r="AL217" s="366">
        <v>1</v>
      </c>
      <c r="AM217" s="373"/>
      <c r="AN217" s="374"/>
      <c r="AO217" s="375">
        <v>8</v>
      </c>
      <c r="AP217" s="366">
        <v>3</v>
      </c>
      <c r="AQ217" s="373"/>
      <c r="AR217" s="374"/>
      <c r="AS217" s="375">
        <v>8</v>
      </c>
      <c r="AT217" s="366">
        <v>3</v>
      </c>
      <c r="AU217" s="373"/>
      <c r="AV217" s="374"/>
      <c r="AW217" s="375">
        <v>8</v>
      </c>
      <c r="AX217" s="366">
        <v>3</v>
      </c>
      <c r="AY217" s="373"/>
      <c r="AZ217" s="374"/>
      <c r="BA217" s="375">
        <v>5</v>
      </c>
      <c r="BB217" s="366">
        <v>6</v>
      </c>
      <c r="BC217" s="373"/>
      <c r="BD217" s="382"/>
      <c r="BE217" s="380">
        <v>9</v>
      </c>
      <c r="BF217" s="381"/>
      <c r="BG217" s="365">
        <v>8</v>
      </c>
      <c r="BH217" s="366">
        <v>1</v>
      </c>
      <c r="BI217" s="373"/>
      <c r="BJ217" s="374"/>
      <c r="BK217" s="375">
        <v>8</v>
      </c>
      <c r="BL217" s="366">
        <v>1</v>
      </c>
      <c r="BM217" s="373"/>
      <c r="BN217" s="374"/>
      <c r="BO217" s="375">
        <v>8</v>
      </c>
      <c r="BP217" s="366">
        <v>1</v>
      </c>
      <c r="BQ217" s="373"/>
      <c r="BR217" s="374"/>
      <c r="BS217" s="375">
        <v>8</v>
      </c>
      <c r="BT217" s="366">
        <v>1</v>
      </c>
      <c r="BU217" s="373"/>
      <c r="BV217" s="374"/>
      <c r="BW217" s="388">
        <v>9</v>
      </c>
      <c r="BX217" s="389"/>
      <c r="BY217" s="375">
        <v>5</v>
      </c>
      <c r="BZ217" s="366">
        <v>4</v>
      </c>
      <c r="CA217" s="373"/>
      <c r="CB217" s="382"/>
      <c r="CC217" s="380">
        <v>11</v>
      </c>
      <c r="CD217" s="381"/>
      <c r="CE217" s="398">
        <v>8</v>
      </c>
      <c r="CF217" s="366">
        <v>1</v>
      </c>
      <c r="CG217" s="373"/>
      <c r="CH217" s="399"/>
      <c r="CI217" s="365">
        <v>8</v>
      </c>
      <c r="CJ217" s="366">
        <v>1</v>
      </c>
      <c r="CK217" s="373"/>
      <c r="CL217" s="374"/>
      <c r="CM217" s="375">
        <v>8</v>
      </c>
      <c r="CN217" s="366">
        <v>3</v>
      </c>
      <c r="CO217" s="373"/>
      <c r="CP217" s="382"/>
      <c r="CQ217" s="402">
        <v>8</v>
      </c>
      <c r="CR217" s="366">
        <v>1</v>
      </c>
      <c r="CS217" s="408"/>
      <c r="CT217" s="409"/>
      <c r="CU217" s="402">
        <v>8</v>
      </c>
      <c r="CV217" s="366">
        <v>1</v>
      </c>
      <c r="CW217" s="410"/>
      <c r="CX217" s="411"/>
      <c r="CY217" s="402">
        <v>5</v>
      </c>
      <c r="CZ217" s="366">
        <v>4</v>
      </c>
      <c r="DA217" s="415"/>
      <c r="DB217" s="411"/>
      <c r="DC217" s="380">
        <v>9</v>
      </c>
      <c r="DD217" s="381"/>
      <c r="DE217" s="398">
        <v>8</v>
      </c>
      <c r="DF217" s="366">
        <v>1</v>
      </c>
      <c r="DG217" s="416"/>
      <c r="DH217" s="411"/>
      <c r="DI217" s="402">
        <v>8</v>
      </c>
      <c r="DJ217" s="366">
        <v>3</v>
      </c>
      <c r="DK217" s="416"/>
      <c r="DL217" s="411"/>
      <c r="DM217" s="424">
        <v>25</v>
      </c>
      <c r="DN217" s="424">
        <v>4</v>
      </c>
      <c r="DO217" s="424">
        <v>1</v>
      </c>
      <c r="DP217" s="425">
        <f t="shared" si="117"/>
        <v>188</v>
      </c>
      <c r="DQ217" s="427">
        <f t="shared" si="118"/>
        <v>0</v>
      </c>
      <c r="DR217" s="425">
        <f t="shared" si="119"/>
        <v>188</v>
      </c>
      <c r="DS217" s="163">
        <f t="shared" si="120"/>
        <v>25</v>
      </c>
      <c r="DT217" s="425">
        <f t="shared" si="121"/>
        <v>59</v>
      </c>
      <c r="DU217" s="427">
        <f t="shared" si="122"/>
        <v>0</v>
      </c>
      <c r="DV217" s="427">
        <f t="shared" si="123"/>
        <v>59</v>
      </c>
      <c r="DW217" s="427">
        <f t="shared" si="124"/>
        <v>40</v>
      </c>
      <c r="DX217" s="427">
        <f t="shared" si="125"/>
        <v>0</v>
      </c>
      <c r="DY217" s="427">
        <f t="shared" si="126"/>
        <v>9</v>
      </c>
      <c r="DZ217" s="427">
        <f t="shared" si="127"/>
        <v>0</v>
      </c>
      <c r="EA217" s="428">
        <f t="shared" si="128"/>
        <v>26</v>
      </c>
      <c r="EB217" s="429">
        <f t="shared" si="129"/>
        <v>59</v>
      </c>
      <c r="EC217" s="429">
        <f t="shared" si="130"/>
        <v>0</v>
      </c>
      <c r="ED217" s="429">
        <f t="shared" si="131"/>
        <v>40</v>
      </c>
      <c r="EE217" s="429">
        <f t="shared" si="132"/>
        <v>0</v>
      </c>
      <c r="EF217" s="429">
        <f t="shared" si="133"/>
        <v>9</v>
      </c>
      <c r="EG217" s="429">
        <f t="shared" si="134"/>
        <v>0</v>
      </c>
      <c r="EH217" s="441"/>
      <c r="EI217" s="479"/>
      <c r="EJ217" s="443">
        <v>220</v>
      </c>
      <c r="EK217" s="481" t="s">
        <v>428</v>
      </c>
      <c r="EL217" s="449" t="s">
        <v>194</v>
      </c>
      <c r="EM217" s="450">
        <v>325000</v>
      </c>
      <c r="EN217" s="447">
        <f t="shared" si="135"/>
        <v>12500</v>
      </c>
      <c r="EO217" s="453">
        <v>0</v>
      </c>
      <c r="EP217" s="454">
        <v>0</v>
      </c>
      <c r="EQ217" s="455">
        <v>0</v>
      </c>
      <c r="ER217" s="455">
        <v>0</v>
      </c>
      <c r="ES217" s="456">
        <f t="shared" si="136"/>
        <v>12500</v>
      </c>
      <c r="ET217" s="456">
        <f t="shared" si="137"/>
        <v>26</v>
      </c>
      <c r="EU217" s="456">
        <f t="shared" si="138"/>
        <v>59</v>
      </c>
      <c r="EV217" s="456">
        <f t="shared" si="139"/>
        <v>0</v>
      </c>
      <c r="EW217" s="456">
        <f t="shared" si="140"/>
        <v>40</v>
      </c>
      <c r="EX217" s="456">
        <f t="shared" si="141"/>
        <v>0</v>
      </c>
      <c r="EY217" s="460">
        <f t="shared" si="142"/>
        <v>9</v>
      </c>
      <c r="EZ217" s="460">
        <f t="shared" si="143"/>
        <v>0</v>
      </c>
      <c r="FA217" s="447">
        <f t="shared" si="144"/>
        <v>310857.25</v>
      </c>
      <c r="FB217" s="447">
        <v>0</v>
      </c>
      <c r="FC217" s="447">
        <f t="shared" si="145"/>
        <v>635857.25</v>
      </c>
      <c r="FD217" s="447">
        <f t="shared" si="146"/>
        <v>572271.52</v>
      </c>
      <c r="FE217" s="447">
        <f t="shared" si="147"/>
        <v>30454.304000000004</v>
      </c>
      <c r="FF217" s="447">
        <f t="shared" si="148"/>
        <v>63585.73</v>
      </c>
      <c r="FG217" s="463">
        <v>0</v>
      </c>
      <c r="FH217" s="447">
        <f t="shared" si="149"/>
        <v>94040.03</v>
      </c>
      <c r="FI217" s="447">
        <v>0</v>
      </c>
      <c r="FJ217" s="447">
        <f t="shared" si="150"/>
        <v>541817.22</v>
      </c>
      <c r="FK217" s="464"/>
      <c r="FL217" s="447">
        <f t="shared" si="151"/>
        <v>25434.29</v>
      </c>
      <c r="FM217" s="447">
        <f t="shared" si="152"/>
        <v>3179.29</v>
      </c>
      <c r="FN217" s="447">
        <f t="shared" si="153"/>
        <v>63585.73</v>
      </c>
      <c r="FO217" s="447">
        <f t="shared" si="154"/>
        <v>92199.31</v>
      </c>
      <c r="FP217" s="178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</row>
    <row r="218" spans="1:463" s="163" customFormat="1" ht="22.5" customHeight="1">
      <c r="A218" s="360">
        <v>210</v>
      </c>
      <c r="B218" s="361">
        <v>5</v>
      </c>
      <c r="C218" s="362" t="s">
        <v>429</v>
      </c>
      <c r="D218" s="363" t="s">
        <v>194</v>
      </c>
      <c r="E218" s="225" t="s">
        <v>190</v>
      </c>
      <c r="F218" s="367">
        <v>325000</v>
      </c>
      <c r="G218" s="365">
        <v>8</v>
      </c>
      <c r="H218" s="366">
        <v>1</v>
      </c>
      <c r="I218" s="373"/>
      <c r="J218" s="374"/>
      <c r="K218" s="375">
        <v>8</v>
      </c>
      <c r="L218" s="366">
        <v>1</v>
      </c>
      <c r="M218" s="373"/>
      <c r="N218" s="374"/>
      <c r="O218" s="375">
        <v>8</v>
      </c>
      <c r="P218" s="366">
        <v>1</v>
      </c>
      <c r="Q218" s="373"/>
      <c r="R218" s="374"/>
      <c r="S218" s="375">
        <v>8</v>
      </c>
      <c r="T218" s="366">
        <v>3</v>
      </c>
      <c r="U218" s="373"/>
      <c r="V218" s="374"/>
      <c r="W218" s="375">
        <v>8</v>
      </c>
      <c r="X218" s="366">
        <v>1</v>
      </c>
      <c r="Y218" s="373"/>
      <c r="Z218" s="374"/>
      <c r="AA218" s="375">
        <v>5</v>
      </c>
      <c r="AB218" s="366">
        <v>4</v>
      </c>
      <c r="AC218" s="373"/>
      <c r="AD218" s="382"/>
      <c r="AE218" s="380">
        <v>9</v>
      </c>
      <c r="AF218" s="381"/>
      <c r="AG218" s="365">
        <v>8</v>
      </c>
      <c r="AH218" s="366">
        <v>1</v>
      </c>
      <c r="AI218" s="373"/>
      <c r="AJ218" s="374"/>
      <c r="AK218" s="375">
        <v>8</v>
      </c>
      <c r="AL218" s="366">
        <v>1</v>
      </c>
      <c r="AM218" s="373"/>
      <c r="AN218" s="374"/>
      <c r="AO218" s="375">
        <v>8</v>
      </c>
      <c r="AP218" s="366">
        <v>1</v>
      </c>
      <c r="AQ218" s="373"/>
      <c r="AR218" s="374"/>
      <c r="AS218" s="375">
        <v>8</v>
      </c>
      <c r="AT218" s="366">
        <v>1</v>
      </c>
      <c r="AU218" s="373"/>
      <c r="AV218" s="374"/>
      <c r="AW218" s="375">
        <v>8</v>
      </c>
      <c r="AX218" s="366">
        <v>3</v>
      </c>
      <c r="AY218" s="373"/>
      <c r="AZ218" s="374"/>
      <c r="BA218" s="375">
        <v>5</v>
      </c>
      <c r="BB218" s="366">
        <v>4</v>
      </c>
      <c r="BC218" s="373"/>
      <c r="BD218" s="382"/>
      <c r="BE218" s="380">
        <v>9</v>
      </c>
      <c r="BF218" s="381"/>
      <c r="BG218" s="365">
        <v>8</v>
      </c>
      <c r="BH218" s="366">
        <v>1</v>
      </c>
      <c r="BI218" s="373"/>
      <c r="BJ218" s="374"/>
      <c r="BK218" s="375">
        <v>8</v>
      </c>
      <c r="BL218" s="366">
        <v>1</v>
      </c>
      <c r="BM218" s="373"/>
      <c r="BN218" s="374"/>
      <c r="BO218" s="375">
        <v>8</v>
      </c>
      <c r="BP218" s="366">
        <v>1</v>
      </c>
      <c r="BQ218" s="373"/>
      <c r="BR218" s="374"/>
      <c r="BS218" s="375">
        <v>8</v>
      </c>
      <c r="BT218" s="366">
        <v>1</v>
      </c>
      <c r="BU218" s="373"/>
      <c r="BV218" s="374"/>
      <c r="BW218" s="388">
        <v>9</v>
      </c>
      <c r="BX218" s="389"/>
      <c r="BY218" s="375">
        <v>5</v>
      </c>
      <c r="BZ218" s="366">
        <v>4</v>
      </c>
      <c r="CA218" s="373"/>
      <c r="CB218" s="382"/>
      <c r="CC218" s="380">
        <v>9</v>
      </c>
      <c r="CD218" s="381"/>
      <c r="CE218" s="398">
        <v>8</v>
      </c>
      <c r="CF218" s="366">
        <v>1</v>
      </c>
      <c r="CG218" s="373"/>
      <c r="CH218" s="399"/>
      <c r="CI218" s="365">
        <v>8</v>
      </c>
      <c r="CJ218" s="366">
        <v>1</v>
      </c>
      <c r="CK218" s="373"/>
      <c r="CL218" s="374"/>
      <c r="CM218" s="375">
        <v>8</v>
      </c>
      <c r="CN218" s="366">
        <v>1</v>
      </c>
      <c r="CO218" s="373"/>
      <c r="CP218" s="382"/>
      <c r="CQ218" s="402">
        <v>8</v>
      </c>
      <c r="CR218" s="366">
        <v>1</v>
      </c>
      <c r="CS218" s="408"/>
      <c r="CT218" s="409"/>
      <c r="CU218" s="402">
        <v>8</v>
      </c>
      <c r="CV218" s="366">
        <v>2</v>
      </c>
      <c r="CW218" s="410"/>
      <c r="CX218" s="411"/>
      <c r="CY218" s="402">
        <v>5</v>
      </c>
      <c r="CZ218" s="366">
        <v>4</v>
      </c>
      <c r="DA218" s="415"/>
      <c r="DB218" s="411"/>
      <c r="DC218" s="380">
        <v>9</v>
      </c>
      <c r="DD218" s="381"/>
      <c r="DE218" s="398">
        <v>8</v>
      </c>
      <c r="DF218" s="366">
        <v>1</v>
      </c>
      <c r="DG218" s="416"/>
      <c r="DH218" s="411"/>
      <c r="DI218" s="402">
        <v>8</v>
      </c>
      <c r="DJ218" s="366">
        <v>1</v>
      </c>
      <c r="DK218" s="416"/>
      <c r="DL218" s="411"/>
      <c r="DM218" s="424">
        <v>25</v>
      </c>
      <c r="DN218" s="424">
        <v>4</v>
      </c>
      <c r="DO218" s="424">
        <v>1</v>
      </c>
      <c r="DP218" s="425">
        <f t="shared" si="117"/>
        <v>188</v>
      </c>
      <c r="DQ218" s="427">
        <f t="shared" si="118"/>
        <v>0</v>
      </c>
      <c r="DR218" s="425">
        <f t="shared" si="119"/>
        <v>188</v>
      </c>
      <c r="DS218" s="163">
        <f t="shared" si="120"/>
        <v>25</v>
      </c>
      <c r="DT218" s="425">
        <f t="shared" si="121"/>
        <v>42</v>
      </c>
      <c r="DU218" s="427">
        <f t="shared" si="122"/>
        <v>0</v>
      </c>
      <c r="DV218" s="427">
        <f t="shared" si="123"/>
        <v>42</v>
      </c>
      <c r="DW218" s="427">
        <f t="shared" si="124"/>
        <v>36</v>
      </c>
      <c r="DX218" s="427">
        <f t="shared" si="125"/>
        <v>0</v>
      </c>
      <c r="DY218" s="427">
        <f t="shared" si="126"/>
        <v>9</v>
      </c>
      <c r="DZ218" s="427">
        <f t="shared" si="127"/>
        <v>0</v>
      </c>
      <c r="EA218" s="428">
        <f t="shared" si="128"/>
        <v>26</v>
      </c>
      <c r="EB218" s="429">
        <f t="shared" si="129"/>
        <v>42</v>
      </c>
      <c r="EC218" s="429">
        <f t="shared" si="130"/>
        <v>0</v>
      </c>
      <c r="ED218" s="429">
        <f t="shared" si="131"/>
        <v>36</v>
      </c>
      <c r="EE218" s="429">
        <f t="shared" si="132"/>
        <v>0</v>
      </c>
      <c r="EF218" s="429">
        <f t="shared" si="133"/>
        <v>9</v>
      </c>
      <c r="EG218" s="429">
        <f t="shared" si="134"/>
        <v>0</v>
      </c>
      <c r="EH218" s="441"/>
      <c r="EI218" s="479"/>
      <c r="EJ218" s="443">
        <v>221</v>
      </c>
      <c r="EK218" s="481" t="s">
        <v>429</v>
      </c>
      <c r="EL218" s="449" t="s">
        <v>194</v>
      </c>
      <c r="EM218" s="450">
        <v>325000</v>
      </c>
      <c r="EN218" s="447">
        <f t="shared" si="135"/>
        <v>12500</v>
      </c>
      <c r="EO218" s="453">
        <v>0</v>
      </c>
      <c r="EP218" s="454">
        <v>0</v>
      </c>
      <c r="EQ218" s="455">
        <v>0</v>
      </c>
      <c r="ER218" s="455">
        <v>0</v>
      </c>
      <c r="ES218" s="456">
        <f t="shared" si="136"/>
        <v>12500</v>
      </c>
      <c r="ET218" s="456">
        <f t="shared" si="137"/>
        <v>26</v>
      </c>
      <c r="EU218" s="456">
        <f t="shared" si="138"/>
        <v>42</v>
      </c>
      <c r="EV218" s="456">
        <f t="shared" si="139"/>
        <v>0</v>
      </c>
      <c r="EW218" s="456">
        <f t="shared" si="140"/>
        <v>36</v>
      </c>
      <c r="EX218" s="456">
        <f t="shared" si="141"/>
        <v>0</v>
      </c>
      <c r="EY218" s="460">
        <f t="shared" si="142"/>
        <v>9</v>
      </c>
      <c r="EZ218" s="460">
        <f t="shared" si="143"/>
        <v>0</v>
      </c>
      <c r="FA218" s="447">
        <f t="shared" si="144"/>
        <v>255019.62</v>
      </c>
      <c r="FB218" s="447">
        <v>0</v>
      </c>
      <c r="FC218" s="447">
        <f t="shared" si="145"/>
        <v>580019.62</v>
      </c>
      <c r="FD218" s="447">
        <f t="shared" si="146"/>
        <v>522017.66</v>
      </c>
      <c r="FE218" s="447">
        <f t="shared" si="147"/>
        <v>20403.531999999996</v>
      </c>
      <c r="FF218" s="447">
        <f t="shared" si="148"/>
        <v>58001.96</v>
      </c>
      <c r="FG218" s="463">
        <v>100000</v>
      </c>
      <c r="FH218" s="447">
        <f t="shared" si="149"/>
        <v>178405.49</v>
      </c>
      <c r="FI218" s="447">
        <v>0</v>
      </c>
      <c r="FJ218" s="447">
        <f t="shared" si="150"/>
        <v>401614.13</v>
      </c>
      <c r="FK218" s="464"/>
      <c r="FL218" s="447">
        <f t="shared" si="151"/>
        <v>23200.78</v>
      </c>
      <c r="FM218" s="447">
        <f t="shared" si="152"/>
        <v>2900.1</v>
      </c>
      <c r="FN218" s="447">
        <f t="shared" si="153"/>
        <v>58001.96</v>
      </c>
      <c r="FO218" s="447">
        <f t="shared" si="154"/>
        <v>84102.84</v>
      </c>
      <c r="FP218" s="17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</row>
    <row r="219" spans="1:463" s="163" customFormat="1" ht="22.5" customHeight="1">
      <c r="A219" s="360">
        <v>211</v>
      </c>
      <c r="B219" s="361">
        <v>5</v>
      </c>
      <c r="C219" s="362" t="s">
        <v>430</v>
      </c>
      <c r="D219" s="363" t="s">
        <v>223</v>
      </c>
      <c r="E219" s="225" t="s">
        <v>190</v>
      </c>
      <c r="F219" s="367">
        <v>390000</v>
      </c>
      <c r="G219" s="365">
        <v>8</v>
      </c>
      <c r="H219" s="366">
        <v>2</v>
      </c>
      <c r="I219" s="373"/>
      <c r="J219" s="374"/>
      <c r="K219" s="375">
        <v>8</v>
      </c>
      <c r="L219" s="366">
        <v>1</v>
      </c>
      <c r="M219" s="373"/>
      <c r="N219" s="374"/>
      <c r="O219" s="375">
        <v>8</v>
      </c>
      <c r="P219" s="366">
        <v>3</v>
      </c>
      <c r="Q219" s="373"/>
      <c r="R219" s="374"/>
      <c r="S219" s="375">
        <v>8</v>
      </c>
      <c r="T219" s="366">
        <v>2</v>
      </c>
      <c r="U219" s="373"/>
      <c r="V219" s="374"/>
      <c r="W219" s="375">
        <v>8</v>
      </c>
      <c r="X219" s="366">
        <v>3</v>
      </c>
      <c r="Y219" s="373"/>
      <c r="Z219" s="374"/>
      <c r="AA219" s="375">
        <v>5</v>
      </c>
      <c r="AB219" s="366">
        <v>6</v>
      </c>
      <c r="AC219" s="373"/>
      <c r="AD219" s="382"/>
      <c r="AE219" s="380">
        <v>11</v>
      </c>
      <c r="AF219" s="381"/>
      <c r="AG219" s="365">
        <v>8</v>
      </c>
      <c r="AH219" s="366">
        <v>3</v>
      </c>
      <c r="AI219" s="373"/>
      <c r="AJ219" s="374"/>
      <c r="AK219" s="375">
        <v>8</v>
      </c>
      <c r="AL219" s="366">
        <v>3</v>
      </c>
      <c r="AM219" s="373"/>
      <c r="AN219" s="374"/>
      <c r="AO219" s="375">
        <v>8</v>
      </c>
      <c r="AP219" s="366">
        <v>3</v>
      </c>
      <c r="AQ219" s="373"/>
      <c r="AR219" s="374"/>
      <c r="AS219" s="375">
        <v>8</v>
      </c>
      <c r="AT219" s="366">
        <v>3</v>
      </c>
      <c r="AU219" s="373"/>
      <c r="AV219" s="374"/>
      <c r="AW219" s="375">
        <v>8</v>
      </c>
      <c r="AX219" s="366">
        <v>3</v>
      </c>
      <c r="AY219" s="373"/>
      <c r="AZ219" s="374"/>
      <c r="BA219" s="375">
        <v>5</v>
      </c>
      <c r="BB219" s="366"/>
      <c r="BC219" s="373"/>
      <c r="BD219" s="382"/>
      <c r="BE219" s="380">
        <v>9</v>
      </c>
      <c r="BF219" s="381"/>
      <c r="BG219" s="365">
        <v>8</v>
      </c>
      <c r="BH219" s="366">
        <v>2</v>
      </c>
      <c r="BI219" s="373"/>
      <c r="BJ219" s="374"/>
      <c r="BK219" s="375">
        <v>8</v>
      </c>
      <c r="BL219" s="366">
        <v>2</v>
      </c>
      <c r="BM219" s="373"/>
      <c r="BN219" s="374"/>
      <c r="BO219" s="375"/>
      <c r="BP219" s="366"/>
      <c r="BQ219" s="373"/>
      <c r="BR219" s="374"/>
      <c r="BS219" s="375">
        <v>8</v>
      </c>
      <c r="BT219" s="366">
        <v>2</v>
      </c>
      <c r="BU219" s="373"/>
      <c r="BV219" s="374"/>
      <c r="BW219" s="388">
        <v>9</v>
      </c>
      <c r="BX219" s="389"/>
      <c r="BY219" s="375"/>
      <c r="BZ219" s="366"/>
      <c r="CA219" s="373"/>
      <c r="CB219" s="382"/>
      <c r="CC219" s="380">
        <v>10</v>
      </c>
      <c r="CD219" s="381"/>
      <c r="CE219" s="398">
        <v>8</v>
      </c>
      <c r="CF219" s="366">
        <v>1</v>
      </c>
      <c r="CG219" s="373"/>
      <c r="CH219" s="399"/>
      <c r="CI219" s="365">
        <v>8</v>
      </c>
      <c r="CJ219" s="366">
        <v>1</v>
      </c>
      <c r="CK219" s="373"/>
      <c r="CL219" s="374"/>
      <c r="CM219" s="375">
        <v>8</v>
      </c>
      <c r="CN219" s="366">
        <v>2</v>
      </c>
      <c r="CO219" s="373"/>
      <c r="CP219" s="382"/>
      <c r="CQ219" s="402">
        <v>8</v>
      </c>
      <c r="CR219" s="366">
        <v>1</v>
      </c>
      <c r="CS219" s="408"/>
      <c r="CT219" s="409"/>
      <c r="CU219" s="402"/>
      <c r="CV219" s="366"/>
      <c r="CW219" s="410"/>
      <c r="CX219" s="411"/>
      <c r="CY219" s="402">
        <v>5</v>
      </c>
      <c r="CZ219" s="366">
        <v>4</v>
      </c>
      <c r="DA219" s="415"/>
      <c r="DB219" s="411"/>
      <c r="DC219" s="380">
        <v>9</v>
      </c>
      <c r="DD219" s="381"/>
      <c r="DE219" s="398">
        <v>8</v>
      </c>
      <c r="DF219" s="366">
        <v>1</v>
      </c>
      <c r="DG219" s="416"/>
      <c r="DH219" s="411"/>
      <c r="DI219" s="402">
        <v>8</v>
      </c>
      <c r="DJ219" s="366">
        <v>1</v>
      </c>
      <c r="DK219" s="416"/>
      <c r="DL219" s="411"/>
      <c r="DM219" s="424">
        <v>25</v>
      </c>
      <c r="DN219" s="424">
        <v>4</v>
      </c>
      <c r="DO219" s="424">
        <v>1</v>
      </c>
      <c r="DP219" s="425">
        <f t="shared" si="117"/>
        <v>167</v>
      </c>
      <c r="DQ219" s="427">
        <f t="shared" si="118"/>
        <v>0</v>
      </c>
      <c r="DR219" s="425">
        <f t="shared" si="119"/>
        <v>167</v>
      </c>
      <c r="DS219" s="163">
        <f t="shared" si="120"/>
        <v>22</v>
      </c>
      <c r="DT219" s="425">
        <f t="shared" si="121"/>
        <v>49</v>
      </c>
      <c r="DU219" s="427">
        <f t="shared" si="122"/>
        <v>0</v>
      </c>
      <c r="DV219" s="427">
        <f t="shared" si="123"/>
        <v>49</v>
      </c>
      <c r="DW219" s="427">
        <f t="shared" si="124"/>
        <v>39</v>
      </c>
      <c r="DX219" s="427">
        <f t="shared" si="125"/>
        <v>0</v>
      </c>
      <c r="DY219" s="427">
        <f t="shared" si="126"/>
        <v>9</v>
      </c>
      <c r="DZ219" s="427">
        <f t="shared" si="127"/>
        <v>0</v>
      </c>
      <c r="EA219" s="428">
        <f t="shared" si="128"/>
        <v>23</v>
      </c>
      <c r="EB219" s="429">
        <f t="shared" si="129"/>
        <v>49</v>
      </c>
      <c r="EC219" s="429">
        <f t="shared" si="130"/>
        <v>0</v>
      </c>
      <c r="ED219" s="429">
        <f t="shared" si="131"/>
        <v>39</v>
      </c>
      <c r="EE219" s="429">
        <f t="shared" si="132"/>
        <v>0</v>
      </c>
      <c r="EF219" s="429">
        <f t="shared" si="133"/>
        <v>9</v>
      </c>
      <c r="EG219" s="429">
        <f t="shared" si="134"/>
        <v>0</v>
      </c>
      <c r="EH219" s="441"/>
      <c r="EI219" s="479"/>
      <c r="EJ219" s="443">
        <v>222</v>
      </c>
      <c r="EK219" s="481" t="s">
        <v>430</v>
      </c>
      <c r="EL219" s="449" t="s">
        <v>223</v>
      </c>
      <c r="EM219" s="450">
        <v>390000</v>
      </c>
      <c r="EN219" s="447">
        <f t="shared" si="135"/>
        <v>15000</v>
      </c>
      <c r="EO219" s="453">
        <v>0</v>
      </c>
      <c r="EP219" s="454">
        <v>0</v>
      </c>
      <c r="EQ219" s="455">
        <v>0</v>
      </c>
      <c r="ER219" s="455">
        <v>0</v>
      </c>
      <c r="ES219" s="456">
        <f t="shared" si="136"/>
        <v>15000</v>
      </c>
      <c r="ET219" s="456">
        <f t="shared" si="137"/>
        <v>23</v>
      </c>
      <c r="EU219" s="456">
        <f t="shared" si="138"/>
        <v>49</v>
      </c>
      <c r="EV219" s="456">
        <f t="shared" si="139"/>
        <v>0</v>
      </c>
      <c r="EW219" s="456">
        <f t="shared" si="140"/>
        <v>39</v>
      </c>
      <c r="EX219" s="456">
        <f t="shared" si="141"/>
        <v>0</v>
      </c>
      <c r="EY219" s="460">
        <f t="shared" si="142"/>
        <v>9</v>
      </c>
      <c r="EZ219" s="460">
        <f t="shared" si="143"/>
        <v>0</v>
      </c>
      <c r="FA219" s="447">
        <f t="shared" si="144"/>
        <v>339026.08</v>
      </c>
      <c r="FB219" s="447">
        <v>0</v>
      </c>
      <c r="FC219" s="447">
        <f t="shared" si="145"/>
        <v>684026.08</v>
      </c>
      <c r="FD219" s="447">
        <f t="shared" si="146"/>
        <v>615623.47</v>
      </c>
      <c r="FE219" s="447">
        <f t="shared" si="147"/>
        <v>39124.693999999996</v>
      </c>
      <c r="FF219" s="447">
        <f t="shared" si="148"/>
        <v>68402.61</v>
      </c>
      <c r="FG219" s="463">
        <v>100000</v>
      </c>
      <c r="FH219" s="447">
        <f t="shared" si="149"/>
        <v>207527.3</v>
      </c>
      <c r="FI219" s="447">
        <v>0</v>
      </c>
      <c r="FJ219" s="447">
        <f t="shared" si="150"/>
        <v>476498.78</v>
      </c>
      <c r="FK219" s="464"/>
      <c r="FL219" s="447">
        <f t="shared" si="151"/>
        <v>27361.040000000001</v>
      </c>
      <c r="FM219" s="447">
        <f t="shared" si="152"/>
        <v>3420.13</v>
      </c>
      <c r="FN219" s="447">
        <f t="shared" si="153"/>
        <v>68402.61</v>
      </c>
      <c r="FO219" s="447">
        <f t="shared" si="154"/>
        <v>99183.78</v>
      </c>
      <c r="FP219" s="178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</row>
    <row r="220" spans="1:463" s="163" customFormat="1" ht="22.5" customHeight="1">
      <c r="A220" s="360">
        <v>212</v>
      </c>
      <c r="B220" s="361">
        <v>5</v>
      </c>
      <c r="C220" s="362" t="s">
        <v>431</v>
      </c>
      <c r="D220" s="363" t="s">
        <v>223</v>
      </c>
      <c r="E220" s="225" t="s">
        <v>190</v>
      </c>
      <c r="F220" s="367">
        <v>390000</v>
      </c>
      <c r="G220" s="365">
        <v>8</v>
      </c>
      <c r="H220" s="366">
        <v>2</v>
      </c>
      <c r="I220" s="373"/>
      <c r="J220" s="374"/>
      <c r="K220" s="375">
        <v>8</v>
      </c>
      <c r="L220" s="366">
        <v>1</v>
      </c>
      <c r="M220" s="373"/>
      <c r="N220" s="374"/>
      <c r="O220" s="375"/>
      <c r="P220" s="366"/>
      <c r="Q220" s="373"/>
      <c r="R220" s="374"/>
      <c r="S220" s="375">
        <v>8</v>
      </c>
      <c r="T220" s="366">
        <v>2</v>
      </c>
      <c r="U220" s="373"/>
      <c r="V220" s="374"/>
      <c r="W220" s="375">
        <v>8</v>
      </c>
      <c r="X220" s="366">
        <v>2</v>
      </c>
      <c r="Y220" s="373"/>
      <c r="Z220" s="374"/>
      <c r="AA220" s="375">
        <v>5</v>
      </c>
      <c r="AB220" s="366">
        <v>6</v>
      </c>
      <c r="AC220" s="373"/>
      <c r="AD220" s="382"/>
      <c r="AE220" s="380">
        <v>11</v>
      </c>
      <c r="AF220" s="381"/>
      <c r="AG220" s="365">
        <v>8</v>
      </c>
      <c r="AH220" s="366">
        <v>3</v>
      </c>
      <c r="AI220" s="373"/>
      <c r="AJ220" s="374"/>
      <c r="AK220" s="375">
        <v>8</v>
      </c>
      <c r="AL220" s="366">
        <v>1</v>
      </c>
      <c r="AM220" s="373"/>
      <c r="AN220" s="374"/>
      <c r="AO220" s="375">
        <v>8</v>
      </c>
      <c r="AP220" s="366">
        <v>3</v>
      </c>
      <c r="AQ220" s="373"/>
      <c r="AR220" s="374"/>
      <c r="AS220" s="375">
        <v>8</v>
      </c>
      <c r="AT220" s="366">
        <v>3</v>
      </c>
      <c r="AU220" s="373"/>
      <c r="AV220" s="374"/>
      <c r="AW220" s="375">
        <v>8</v>
      </c>
      <c r="AX220" s="366">
        <v>3</v>
      </c>
      <c r="AY220" s="373"/>
      <c r="AZ220" s="374"/>
      <c r="BA220" s="375">
        <v>5</v>
      </c>
      <c r="BB220" s="366">
        <v>5</v>
      </c>
      <c r="BC220" s="373"/>
      <c r="BD220" s="382"/>
      <c r="BE220" s="380">
        <v>10</v>
      </c>
      <c r="BF220" s="381"/>
      <c r="BG220" s="365">
        <v>8</v>
      </c>
      <c r="BH220" s="366">
        <v>2</v>
      </c>
      <c r="BI220" s="373"/>
      <c r="BJ220" s="374"/>
      <c r="BK220" s="375">
        <v>8</v>
      </c>
      <c r="BL220" s="366">
        <v>2</v>
      </c>
      <c r="BM220" s="373"/>
      <c r="BN220" s="374"/>
      <c r="BO220" s="375">
        <v>8</v>
      </c>
      <c r="BP220" s="366">
        <v>2</v>
      </c>
      <c r="BQ220" s="373"/>
      <c r="BR220" s="374"/>
      <c r="BS220" s="375"/>
      <c r="BT220" s="366"/>
      <c r="BU220" s="373"/>
      <c r="BV220" s="374"/>
      <c r="BW220" s="388">
        <v>9</v>
      </c>
      <c r="BX220" s="389"/>
      <c r="BY220" s="375">
        <v>5</v>
      </c>
      <c r="BZ220" s="366">
        <v>4</v>
      </c>
      <c r="CA220" s="373"/>
      <c r="CB220" s="382"/>
      <c r="CC220" s="380">
        <v>10</v>
      </c>
      <c r="CD220" s="381"/>
      <c r="CE220" s="398">
        <v>8</v>
      </c>
      <c r="CF220" s="366">
        <v>1</v>
      </c>
      <c r="CG220" s="373"/>
      <c r="CH220" s="399"/>
      <c r="CI220" s="365">
        <v>8</v>
      </c>
      <c r="CJ220" s="366">
        <v>1</v>
      </c>
      <c r="CK220" s="373"/>
      <c r="CL220" s="374"/>
      <c r="CM220" s="375">
        <v>8</v>
      </c>
      <c r="CN220" s="366">
        <v>2</v>
      </c>
      <c r="CO220" s="373"/>
      <c r="CP220" s="382"/>
      <c r="CQ220" s="402">
        <v>8</v>
      </c>
      <c r="CR220" s="366">
        <v>1</v>
      </c>
      <c r="CS220" s="408"/>
      <c r="CT220" s="409"/>
      <c r="CU220" s="402"/>
      <c r="CV220" s="366"/>
      <c r="CW220" s="410"/>
      <c r="CX220" s="411"/>
      <c r="CY220" s="402">
        <v>5</v>
      </c>
      <c r="CZ220" s="366">
        <v>4</v>
      </c>
      <c r="DA220" s="415"/>
      <c r="DB220" s="411"/>
      <c r="DC220" s="380">
        <v>9</v>
      </c>
      <c r="DD220" s="381"/>
      <c r="DE220" s="398">
        <v>8</v>
      </c>
      <c r="DF220" s="366">
        <v>1</v>
      </c>
      <c r="DG220" s="416"/>
      <c r="DH220" s="411"/>
      <c r="DI220" s="402">
        <v>8</v>
      </c>
      <c r="DJ220" s="366">
        <v>1</v>
      </c>
      <c r="DK220" s="416"/>
      <c r="DL220" s="411"/>
      <c r="DM220" s="424">
        <v>25</v>
      </c>
      <c r="DN220" s="424">
        <v>4</v>
      </c>
      <c r="DO220" s="424">
        <v>1</v>
      </c>
      <c r="DP220" s="425">
        <f t="shared" si="117"/>
        <v>164</v>
      </c>
      <c r="DQ220" s="427">
        <f t="shared" si="118"/>
        <v>0</v>
      </c>
      <c r="DR220" s="425">
        <f t="shared" si="119"/>
        <v>164</v>
      </c>
      <c r="DS220" s="163">
        <f t="shared" si="120"/>
        <v>22</v>
      </c>
      <c r="DT220" s="425">
        <f t="shared" si="121"/>
        <v>52</v>
      </c>
      <c r="DU220" s="427">
        <f t="shared" si="122"/>
        <v>0</v>
      </c>
      <c r="DV220" s="427">
        <f t="shared" si="123"/>
        <v>52</v>
      </c>
      <c r="DW220" s="427">
        <f t="shared" si="124"/>
        <v>40</v>
      </c>
      <c r="DX220" s="427">
        <f t="shared" si="125"/>
        <v>0</v>
      </c>
      <c r="DY220" s="427">
        <f t="shared" si="126"/>
        <v>9</v>
      </c>
      <c r="DZ220" s="427">
        <f t="shared" si="127"/>
        <v>0</v>
      </c>
      <c r="EA220" s="428">
        <f t="shared" si="128"/>
        <v>23</v>
      </c>
      <c r="EB220" s="429">
        <f t="shared" si="129"/>
        <v>52</v>
      </c>
      <c r="EC220" s="429">
        <f t="shared" si="130"/>
        <v>0</v>
      </c>
      <c r="ED220" s="429">
        <f t="shared" si="131"/>
        <v>40</v>
      </c>
      <c r="EE220" s="429">
        <f t="shared" si="132"/>
        <v>0</v>
      </c>
      <c r="EF220" s="429">
        <f t="shared" si="133"/>
        <v>9</v>
      </c>
      <c r="EG220" s="429">
        <f t="shared" si="134"/>
        <v>0</v>
      </c>
      <c r="EH220" s="441"/>
      <c r="EI220" s="479"/>
      <c r="EJ220" s="443">
        <v>223</v>
      </c>
      <c r="EK220" s="481" t="s">
        <v>431</v>
      </c>
      <c r="EL220" s="449" t="s">
        <v>223</v>
      </c>
      <c r="EM220" s="450">
        <v>390000</v>
      </c>
      <c r="EN220" s="447">
        <f t="shared" si="135"/>
        <v>15000</v>
      </c>
      <c r="EO220" s="453">
        <v>0</v>
      </c>
      <c r="EP220" s="454">
        <v>0</v>
      </c>
      <c r="EQ220" s="455">
        <v>0</v>
      </c>
      <c r="ER220" s="455">
        <v>0</v>
      </c>
      <c r="ES220" s="456">
        <f t="shared" si="136"/>
        <v>15000</v>
      </c>
      <c r="ET220" s="456">
        <f t="shared" si="137"/>
        <v>23</v>
      </c>
      <c r="EU220" s="456">
        <f t="shared" si="138"/>
        <v>52</v>
      </c>
      <c r="EV220" s="456">
        <f t="shared" si="139"/>
        <v>0</v>
      </c>
      <c r="EW220" s="456">
        <f t="shared" si="140"/>
        <v>40</v>
      </c>
      <c r="EX220" s="456">
        <f t="shared" si="141"/>
        <v>0</v>
      </c>
      <c r="EY220" s="460">
        <f t="shared" si="142"/>
        <v>9</v>
      </c>
      <c r="EZ220" s="460">
        <f t="shared" si="143"/>
        <v>0</v>
      </c>
      <c r="FA220" s="447">
        <f t="shared" si="144"/>
        <v>352027.08</v>
      </c>
      <c r="FB220" s="447">
        <v>0</v>
      </c>
      <c r="FC220" s="447">
        <f t="shared" si="145"/>
        <v>697027.08</v>
      </c>
      <c r="FD220" s="447">
        <f t="shared" si="146"/>
        <v>627324.37</v>
      </c>
      <c r="FE220" s="447">
        <f t="shared" si="147"/>
        <v>41464.873999999996</v>
      </c>
      <c r="FF220" s="447">
        <f t="shared" si="148"/>
        <v>69702.710000000006</v>
      </c>
      <c r="FG220" s="463">
        <v>100000</v>
      </c>
      <c r="FH220" s="447">
        <f t="shared" si="149"/>
        <v>211167.58</v>
      </c>
      <c r="FI220" s="447">
        <v>0</v>
      </c>
      <c r="FJ220" s="447">
        <f t="shared" si="150"/>
        <v>485859.5</v>
      </c>
      <c r="FK220" s="464"/>
      <c r="FL220" s="447">
        <f t="shared" si="151"/>
        <v>27881.08</v>
      </c>
      <c r="FM220" s="447">
        <f t="shared" si="152"/>
        <v>3485.14</v>
      </c>
      <c r="FN220" s="447">
        <f t="shared" si="153"/>
        <v>69702.710000000006</v>
      </c>
      <c r="FO220" s="447">
        <f t="shared" si="154"/>
        <v>101068.93000000001</v>
      </c>
      <c r="FP220" s="178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</row>
    <row r="221" spans="1:463" s="163" customFormat="1" ht="22.5" customHeight="1">
      <c r="A221" s="360">
        <v>213</v>
      </c>
      <c r="B221" s="361">
        <v>7</v>
      </c>
      <c r="C221" s="362" t="s">
        <v>432</v>
      </c>
      <c r="D221" s="363" t="s">
        <v>194</v>
      </c>
      <c r="E221" s="225" t="s">
        <v>190</v>
      </c>
      <c r="F221" s="367">
        <v>325000</v>
      </c>
      <c r="G221" s="365"/>
      <c r="H221" s="366"/>
      <c r="I221" s="373">
        <v>8</v>
      </c>
      <c r="J221" s="374">
        <v>4</v>
      </c>
      <c r="K221" s="375"/>
      <c r="L221" s="366"/>
      <c r="M221" s="373">
        <v>8</v>
      </c>
      <c r="N221" s="374">
        <v>4</v>
      </c>
      <c r="O221" s="375"/>
      <c r="P221" s="366"/>
      <c r="Q221" s="373">
        <v>8</v>
      </c>
      <c r="R221" s="374">
        <v>4</v>
      </c>
      <c r="S221" s="375"/>
      <c r="T221" s="366"/>
      <c r="U221" s="373">
        <v>8</v>
      </c>
      <c r="V221" s="374">
        <v>4</v>
      </c>
      <c r="W221" s="375"/>
      <c r="X221" s="366"/>
      <c r="Y221" s="373">
        <v>8</v>
      </c>
      <c r="Z221" s="374">
        <v>3</v>
      </c>
      <c r="AA221" s="375"/>
      <c r="AB221" s="366"/>
      <c r="AC221" s="373">
        <v>5</v>
      </c>
      <c r="AD221" s="382">
        <v>6</v>
      </c>
      <c r="AE221" s="380"/>
      <c r="AF221" s="381">
        <v>12</v>
      </c>
      <c r="AG221" s="365"/>
      <c r="AH221" s="366"/>
      <c r="AI221" s="373">
        <v>8</v>
      </c>
      <c r="AJ221" s="374">
        <v>4</v>
      </c>
      <c r="AK221" s="375"/>
      <c r="AL221" s="366"/>
      <c r="AM221" s="373"/>
      <c r="AN221" s="374"/>
      <c r="AO221" s="375"/>
      <c r="AP221" s="366"/>
      <c r="AQ221" s="373"/>
      <c r="AR221" s="374"/>
      <c r="AS221" s="375"/>
      <c r="AT221" s="366"/>
      <c r="AU221" s="373">
        <v>8</v>
      </c>
      <c r="AV221" s="374">
        <v>4</v>
      </c>
      <c r="AW221" s="375"/>
      <c r="AX221" s="366"/>
      <c r="AY221" s="373">
        <v>8</v>
      </c>
      <c r="AZ221" s="374">
        <v>3</v>
      </c>
      <c r="BA221" s="375"/>
      <c r="BB221" s="366"/>
      <c r="BC221" s="373"/>
      <c r="BD221" s="382"/>
      <c r="BE221" s="380"/>
      <c r="BF221" s="381">
        <v>12</v>
      </c>
      <c r="BG221" s="365"/>
      <c r="BH221" s="366"/>
      <c r="BI221" s="373">
        <v>8</v>
      </c>
      <c r="BJ221" s="374">
        <v>4</v>
      </c>
      <c r="BK221" s="375"/>
      <c r="BL221" s="366"/>
      <c r="BM221" s="373"/>
      <c r="BN221" s="374"/>
      <c r="BO221" s="375"/>
      <c r="BP221" s="366"/>
      <c r="BQ221" s="373">
        <v>8</v>
      </c>
      <c r="BR221" s="374">
        <v>4</v>
      </c>
      <c r="BS221" s="375"/>
      <c r="BT221" s="366"/>
      <c r="BU221" s="373">
        <v>8</v>
      </c>
      <c r="BV221" s="374"/>
      <c r="BW221" s="388"/>
      <c r="BX221" s="389">
        <v>11</v>
      </c>
      <c r="BY221" s="375"/>
      <c r="BZ221" s="366"/>
      <c r="CA221" s="373">
        <v>5</v>
      </c>
      <c r="CB221" s="382">
        <v>7</v>
      </c>
      <c r="CC221" s="380"/>
      <c r="CD221" s="381">
        <v>12</v>
      </c>
      <c r="CE221" s="398"/>
      <c r="CF221" s="366"/>
      <c r="CG221" s="373">
        <v>8</v>
      </c>
      <c r="CH221" s="399">
        <v>4</v>
      </c>
      <c r="CI221" s="365"/>
      <c r="CJ221" s="366"/>
      <c r="CK221" s="373">
        <v>8</v>
      </c>
      <c r="CL221" s="374">
        <v>4</v>
      </c>
      <c r="CM221" s="375"/>
      <c r="CN221" s="366"/>
      <c r="CO221" s="373">
        <v>8</v>
      </c>
      <c r="CP221" s="382">
        <v>4</v>
      </c>
      <c r="CQ221" s="402"/>
      <c r="CR221" s="366"/>
      <c r="CS221" s="408">
        <v>8</v>
      </c>
      <c r="CT221" s="409">
        <v>3</v>
      </c>
      <c r="CU221" s="402"/>
      <c r="CV221" s="366"/>
      <c r="CW221" s="410"/>
      <c r="CX221" s="411"/>
      <c r="CY221" s="402"/>
      <c r="CZ221" s="366"/>
      <c r="DA221" s="415">
        <v>5</v>
      </c>
      <c r="DB221" s="411">
        <v>6</v>
      </c>
      <c r="DC221" s="380"/>
      <c r="DD221" s="381">
        <v>12</v>
      </c>
      <c r="DE221" s="398"/>
      <c r="DF221" s="366"/>
      <c r="DG221" s="416">
        <v>8</v>
      </c>
      <c r="DH221" s="411">
        <v>3</v>
      </c>
      <c r="DI221" s="402"/>
      <c r="DJ221" s="366"/>
      <c r="DK221" s="416">
        <v>8</v>
      </c>
      <c r="DL221" s="411">
        <v>3</v>
      </c>
      <c r="DM221" s="424">
        <v>25</v>
      </c>
      <c r="DN221" s="424">
        <v>4</v>
      </c>
      <c r="DO221" s="424">
        <v>1</v>
      </c>
      <c r="DP221" s="425">
        <f t="shared" si="117"/>
        <v>0</v>
      </c>
      <c r="DQ221" s="427">
        <f t="shared" si="118"/>
        <v>151</v>
      </c>
      <c r="DR221" s="425">
        <f t="shared" si="119"/>
        <v>151</v>
      </c>
      <c r="DS221" s="163">
        <f t="shared" si="120"/>
        <v>20</v>
      </c>
      <c r="DT221" s="425">
        <f t="shared" si="121"/>
        <v>0</v>
      </c>
      <c r="DU221" s="427">
        <f t="shared" si="122"/>
        <v>78</v>
      </c>
      <c r="DV221" s="427">
        <f t="shared" si="123"/>
        <v>78</v>
      </c>
      <c r="DW221" s="427">
        <f t="shared" si="124"/>
        <v>0</v>
      </c>
      <c r="DX221" s="427">
        <f t="shared" si="125"/>
        <v>48</v>
      </c>
      <c r="DY221" s="427">
        <f t="shared" si="126"/>
        <v>0</v>
      </c>
      <c r="DZ221" s="427">
        <f t="shared" si="127"/>
        <v>11</v>
      </c>
      <c r="EA221" s="428">
        <f t="shared" si="128"/>
        <v>21</v>
      </c>
      <c r="EB221" s="429">
        <f t="shared" si="129"/>
        <v>0</v>
      </c>
      <c r="EC221" s="429">
        <f t="shared" si="130"/>
        <v>78</v>
      </c>
      <c r="ED221" s="429">
        <f t="shared" si="131"/>
        <v>0</v>
      </c>
      <c r="EE221" s="429">
        <f t="shared" si="132"/>
        <v>48</v>
      </c>
      <c r="EF221" s="429">
        <f t="shared" si="133"/>
        <v>0</v>
      </c>
      <c r="EG221" s="429">
        <f t="shared" si="134"/>
        <v>11</v>
      </c>
      <c r="EH221" s="441"/>
      <c r="EI221" s="479"/>
      <c r="EJ221" s="443">
        <v>224</v>
      </c>
      <c r="EK221" s="481" t="s">
        <v>432</v>
      </c>
      <c r="EL221" s="449" t="s">
        <v>194</v>
      </c>
      <c r="EM221" s="450">
        <v>325000</v>
      </c>
      <c r="EN221" s="447">
        <f t="shared" si="135"/>
        <v>12500</v>
      </c>
      <c r="EO221" s="453">
        <v>0</v>
      </c>
      <c r="EP221" s="454">
        <v>0</v>
      </c>
      <c r="EQ221" s="455">
        <v>0</v>
      </c>
      <c r="ER221" s="455">
        <v>0</v>
      </c>
      <c r="ES221" s="456">
        <f t="shared" si="136"/>
        <v>12500</v>
      </c>
      <c r="ET221" s="456">
        <f t="shared" si="137"/>
        <v>21</v>
      </c>
      <c r="EU221" s="456">
        <f t="shared" si="138"/>
        <v>0</v>
      </c>
      <c r="EV221" s="456">
        <f t="shared" si="139"/>
        <v>78</v>
      </c>
      <c r="EW221" s="456">
        <f t="shared" si="140"/>
        <v>0</v>
      </c>
      <c r="EX221" s="456">
        <f t="shared" si="141"/>
        <v>48</v>
      </c>
      <c r="EY221" s="460">
        <f t="shared" si="142"/>
        <v>0</v>
      </c>
      <c r="EZ221" s="460">
        <f t="shared" si="143"/>
        <v>11</v>
      </c>
      <c r="FA221" s="447">
        <f t="shared" si="144"/>
        <v>403114.34</v>
      </c>
      <c r="FB221" s="447">
        <v>0</v>
      </c>
      <c r="FC221" s="447">
        <f t="shared" si="145"/>
        <v>665614.34</v>
      </c>
      <c r="FD221" s="447">
        <f t="shared" si="146"/>
        <v>599052.90999999992</v>
      </c>
      <c r="FE221" s="447">
        <f t="shared" si="147"/>
        <v>35810.58199999998</v>
      </c>
      <c r="FF221" s="447">
        <f t="shared" si="148"/>
        <v>66561.429999999993</v>
      </c>
      <c r="FG221" s="463">
        <v>0</v>
      </c>
      <c r="FH221" s="447">
        <f t="shared" si="149"/>
        <v>102372.01</v>
      </c>
      <c r="FI221" s="447">
        <v>0</v>
      </c>
      <c r="FJ221" s="447">
        <f t="shared" si="150"/>
        <v>563242.32999999996</v>
      </c>
      <c r="FK221" s="464"/>
      <c r="FL221" s="447">
        <f t="shared" si="151"/>
        <v>26624.57</v>
      </c>
      <c r="FM221" s="447">
        <f t="shared" si="152"/>
        <v>3328.07</v>
      </c>
      <c r="FN221" s="447">
        <f t="shared" si="153"/>
        <v>66561.429999999993</v>
      </c>
      <c r="FO221" s="447">
        <f t="shared" si="154"/>
        <v>96514.069999999992</v>
      </c>
      <c r="FP221" s="178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</row>
    <row r="222" spans="1:463" s="163" customFormat="1" ht="22.5" customHeight="1">
      <c r="A222" s="360">
        <v>214</v>
      </c>
      <c r="B222" s="361">
        <v>7</v>
      </c>
      <c r="C222" s="362" t="s">
        <v>433</v>
      </c>
      <c r="D222" s="363" t="s">
        <v>304</v>
      </c>
      <c r="E222" s="225" t="s">
        <v>190</v>
      </c>
      <c r="F222" s="367">
        <v>390000</v>
      </c>
      <c r="G222" s="365">
        <v>8</v>
      </c>
      <c r="H222" s="366">
        <v>3</v>
      </c>
      <c r="I222" s="373"/>
      <c r="J222" s="374"/>
      <c r="K222" s="375">
        <v>8</v>
      </c>
      <c r="L222" s="366">
        <v>3</v>
      </c>
      <c r="M222" s="373"/>
      <c r="N222" s="374"/>
      <c r="O222" s="375">
        <v>8</v>
      </c>
      <c r="P222" s="366"/>
      <c r="Q222" s="373"/>
      <c r="R222" s="374"/>
      <c r="S222" s="375">
        <v>8</v>
      </c>
      <c r="T222" s="366">
        <v>4</v>
      </c>
      <c r="U222" s="373"/>
      <c r="V222" s="374"/>
      <c r="W222" s="375">
        <v>8</v>
      </c>
      <c r="X222" s="366">
        <v>4</v>
      </c>
      <c r="Y222" s="373"/>
      <c r="Z222" s="374"/>
      <c r="AA222" s="375">
        <v>5</v>
      </c>
      <c r="AB222" s="366">
        <v>4</v>
      </c>
      <c r="AC222" s="373"/>
      <c r="AD222" s="382"/>
      <c r="AE222" s="380">
        <v>10</v>
      </c>
      <c r="AF222" s="381"/>
      <c r="AG222" s="365">
        <v>8</v>
      </c>
      <c r="AH222" s="366"/>
      <c r="AI222" s="373"/>
      <c r="AJ222" s="374"/>
      <c r="AK222" s="375">
        <v>8</v>
      </c>
      <c r="AL222" s="366">
        <v>3</v>
      </c>
      <c r="AM222" s="373"/>
      <c r="AN222" s="374"/>
      <c r="AO222" s="375">
        <v>8</v>
      </c>
      <c r="AP222" s="366">
        <v>2</v>
      </c>
      <c r="AQ222" s="373"/>
      <c r="AR222" s="374"/>
      <c r="AS222" s="375">
        <v>8</v>
      </c>
      <c r="AT222" s="366"/>
      <c r="AU222" s="373"/>
      <c r="AV222" s="374"/>
      <c r="AW222" s="375">
        <v>8</v>
      </c>
      <c r="AX222" s="366">
        <v>4</v>
      </c>
      <c r="AY222" s="373"/>
      <c r="AZ222" s="374"/>
      <c r="BA222" s="375">
        <v>5</v>
      </c>
      <c r="BB222" s="366">
        <v>3</v>
      </c>
      <c r="BC222" s="373"/>
      <c r="BD222" s="382"/>
      <c r="BE222" s="380">
        <v>8</v>
      </c>
      <c r="BF222" s="381"/>
      <c r="BG222" s="365">
        <v>8</v>
      </c>
      <c r="BH222" s="366">
        <v>2</v>
      </c>
      <c r="BI222" s="373"/>
      <c r="BJ222" s="374"/>
      <c r="BK222" s="375">
        <v>8</v>
      </c>
      <c r="BL222" s="366">
        <v>4</v>
      </c>
      <c r="BM222" s="373"/>
      <c r="BN222" s="374"/>
      <c r="BO222" s="375">
        <v>8</v>
      </c>
      <c r="BP222" s="366"/>
      <c r="BQ222" s="373"/>
      <c r="BR222" s="374"/>
      <c r="BS222" s="375">
        <v>8</v>
      </c>
      <c r="BT222" s="366">
        <v>1</v>
      </c>
      <c r="BU222" s="373"/>
      <c r="BV222" s="374"/>
      <c r="BW222" s="388">
        <v>12</v>
      </c>
      <c r="BX222" s="389"/>
      <c r="BY222" s="375">
        <v>5</v>
      </c>
      <c r="BZ222" s="366">
        <v>5</v>
      </c>
      <c r="CA222" s="373"/>
      <c r="CB222" s="382"/>
      <c r="CC222" s="380">
        <v>12</v>
      </c>
      <c r="CD222" s="381"/>
      <c r="CE222" s="398">
        <v>8</v>
      </c>
      <c r="CF222" s="366">
        <v>2</v>
      </c>
      <c r="CG222" s="373"/>
      <c r="CH222" s="399"/>
      <c r="CI222" s="365">
        <v>8</v>
      </c>
      <c r="CJ222" s="366">
        <v>3</v>
      </c>
      <c r="CK222" s="373"/>
      <c r="CL222" s="374"/>
      <c r="CM222" s="375">
        <v>8</v>
      </c>
      <c r="CN222" s="366">
        <v>3</v>
      </c>
      <c r="CO222" s="373"/>
      <c r="CP222" s="382"/>
      <c r="CQ222" s="402">
        <v>8</v>
      </c>
      <c r="CR222" s="366">
        <v>4</v>
      </c>
      <c r="CS222" s="408"/>
      <c r="CT222" s="409"/>
      <c r="CU222" s="402">
        <v>8</v>
      </c>
      <c r="CV222" s="366">
        <v>2</v>
      </c>
      <c r="CW222" s="410"/>
      <c r="CX222" s="411"/>
      <c r="CY222" s="402">
        <v>5</v>
      </c>
      <c r="CZ222" s="366">
        <v>7</v>
      </c>
      <c r="DA222" s="415"/>
      <c r="DB222" s="411"/>
      <c r="DC222" s="380">
        <v>8</v>
      </c>
      <c r="DD222" s="381"/>
      <c r="DE222" s="398">
        <v>8</v>
      </c>
      <c r="DF222" s="366">
        <v>4</v>
      </c>
      <c r="DG222" s="416"/>
      <c r="DH222" s="411"/>
      <c r="DI222" s="402">
        <v>8</v>
      </c>
      <c r="DJ222" s="366"/>
      <c r="DK222" s="416"/>
      <c r="DL222" s="411"/>
      <c r="DM222" s="424">
        <v>25</v>
      </c>
      <c r="DN222" s="424">
        <v>4</v>
      </c>
      <c r="DO222" s="424">
        <v>1</v>
      </c>
      <c r="DP222" s="425">
        <f t="shared" si="117"/>
        <v>188</v>
      </c>
      <c r="DQ222" s="427">
        <f t="shared" si="118"/>
        <v>0</v>
      </c>
      <c r="DR222" s="425">
        <f t="shared" si="119"/>
        <v>188</v>
      </c>
      <c r="DS222" s="163">
        <f t="shared" si="120"/>
        <v>25</v>
      </c>
      <c r="DT222" s="425">
        <f t="shared" si="121"/>
        <v>67</v>
      </c>
      <c r="DU222" s="427">
        <f t="shared" si="122"/>
        <v>0</v>
      </c>
      <c r="DV222" s="427">
        <f t="shared" si="123"/>
        <v>67</v>
      </c>
      <c r="DW222" s="427">
        <f t="shared" si="124"/>
        <v>38</v>
      </c>
      <c r="DX222" s="427">
        <f t="shared" si="125"/>
        <v>0</v>
      </c>
      <c r="DY222" s="427">
        <f t="shared" si="126"/>
        <v>12</v>
      </c>
      <c r="DZ222" s="427">
        <f t="shared" si="127"/>
        <v>0</v>
      </c>
      <c r="EA222" s="428">
        <f t="shared" si="128"/>
        <v>26</v>
      </c>
      <c r="EB222" s="429">
        <f t="shared" si="129"/>
        <v>67</v>
      </c>
      <c r="EC222" s="429">
        <f t="shared" si="130"/>
        <v>0</v>
      </c>
      <c r="ED222" s="429">
        <f t="shared" si="131"/>
        <v>38</v>
      </c>
      <c r="EE222" s="429">
        <f t="shared" si="132"/>
        <v>0</v>
      </c>
      <c r="EF222" s="429">
        <f t="shared" si="133"/>
        <v>12</v>
      </c>
      <c r="EG222" s="429">
        <f t="shared" si="134"/>
        <v>0</v>
      </c>
      <c r="EH222" s="441"/>
      <c r="EI222" s="479"/>
      <c r="EJ222" s="443">
        <v>225</v>
      </c>
      <c r="EK222" s="481" t="s">
        <v>433</v>
      </c>
      <c r="EL222" s="449" t="s">
        <v>304</v>
      </c>
      <c r="EM222" s="450">
        <v>390000</v>
      </c>
      <c r="EN222" s="447">
        <f t="shared" si="135"/>
        <v>15000</v>
      </c>
      <c r="EO222" s="453">
        <v>0</v>
      </c>
      <c r="EP222" s="454">
        <v>0</v>
      </c>
      <c r="EQ222" s="455">
        <v>0</v>
      </c>
      <c r="ER222" s="455">
        <v>0</v>
      </c>
      <c r="ES222" s="456">
        <f t="shared" si="136"/>
        <v>15000</v>
      </c>
      <c r="ET222" s="456">
        <f t="shared" si="137"/>
        <v>26</v>
      </c>
      <c r="EU222" s="456">
        <f t="shared" si="138"/>
        <v>67</v>
      </c>
      <c r="EV222" s="456">
        <f t="shared" si="139"/>
        <v>0</v>
      </c>
      <c r="EW222" s="456">
        <f t="shared" si="140"/>
        <v>38</v>
      </c>
      <c r="EX222" s="456">
        <f t="shared" si="141"/>
        <v>0</v>
      </c>
      <c r="EY222" s="460">
        <f t="shared" si="142"/>
        <v>12</v>
      </c>
      <c r="EZ222" s="460">
        <f t="shared" si="143"/>
        <v>0</v>
      </c>
      <c r="FA222" s="447">
        <f t="shared" si="144"/>
        <v>401030.85</v>
      </c>
      <c r="FB222" s="447">
        <v>0</v>
      </c>
      <c r="FC222" s="447">
        <f t="shared" si="145"/>
        <v>791030.85</v>
      </c>
      <c r="FD222" s="447">
        <f t="shared" si="146"/>
        <v>711927.76</v>
      </c>
      <c r="FE222" s="447">
        <f t="shared" si="147"/>
        <v>58385.552000000003</v>
      </c>
      <c r="FF222" s="447">
        <f t="shared" si="148"/>
        <v>79103.09</v>
      </c>
      <c r="FG222" s="463">
        <v>100000</v>
      </c>
      <c r="FH222" s="447">
        <f t="shared" si="149"/>
        <v>237488.64000000001</v>
      </c>
      <c r="FI222" s="447">
        <v>0</v>
      </c>
      <c r="FJ222" s="447">
        <f t="shared" si="150"/>
        <v>553542.21</v>
      </c>
      <c r="FK222" s="464"/>
      <c r="FL222" s="447">
        <f t="shared" si="151"/>
        <v>31641.23</v>
      </c>
      <c r="FM222" s="447">
        <f t="shared" si="152"/>
        <v>3955.15</v>
      </c>
      <c r="FN222" s="447">
        <f t="shared" si="153"/>
        <v>79103.09</v>
      </c>
      <c r="FO222" s="447">
        <f t="shared" si="154"/>
        <v>114699.47</v>
      </c>
      <c r="FP222" s="178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</row>
    <row r="223" spans="1:463" s="163" customFormat="1" ht="22.5" customHeight="1">
      <c r="A223" s="360">
        <v>215</v>
      </c>
      <c r="B223" s="361">
        <v>6</v>
      </c>
      <c r="C223" s="362" t="s">
        <v>434</v>
      </c>
      <c r="D223" s="363" t="s">
        <v>231</v>
      </c>
      <c r="E223" s="225" t="s">
        <v>190</v>
      </c>
      <c r="F223" s="367">
        <v>325000</v>
      </c>
      <c r="G223" s="365">
        <v>8</v>
      </c>
      <c r="H223" s="366">
        <v>1</v>
      </c>
      <c r="I223" s="373"/>
      <c r="J223" s="374"/>
      <c r="K223" s="375">
        <v>8</v>
      </c>
      <c r="L223" s="366">
        <v>2</v>
      </c>
      <c r="M223" s="373"/>
      <c r="N223" s="374"/>
      <c r="O223" s="375">
        <v>8</v>
      </c>
      <c r="P223" s="366">
        <v>1</v>
      </c>
      <c r="Q223" s="373"/>
      <c r="R223" s="374"/>
      <c r="S223" s="375">
        <v>8</v>
      </c>
      <c r="T223" s="366">
        <v>1</v>
      </c>
      <c r="U223" s="373"/>
      <c r="V223" s="374"/>
      <c r="W223" s="375">
        <v>8</v>
      </c>
      <c r="X223" s="366">
        <v>2</v>
      </c>
      <c r="Y223" s="373"/>
      <c r="Z223" s="374"/>
      <c r="AA223" s="375">
        <v>5</v>
      </c>
      <c r="AB223" s="366">
        <v>4</v>
      </c>
      <c r="AC223" s="373"/>
      <c r="AD223" s="382"/>
      <c r="AE223" s="380">
        <v>9</v>
      </c>
      <c r="AF223" s="381"/>
      <c r="AG223" s="365">
        <v>8</v>
      </c>
      <c r="AH223" s="366">
        <v>1</v>
      </c>
      <c r="AI223" s="373"/>
      <c r="AJ223" s="374"/>
      <c r="AK223" s="375">
        <v>8</v>
      </c>
      <c r="AL223" s="366">
        <v>1</v>
      </c>
      <c r="AM223" s="373"/>
      <c r="AN223" s="374"/>
      <c r="AO223" s="375">
        <v>8</v>
      </c>
      <c r="AP223" s="366">
        <v>2</v>
      </c>
      <c r="AQ223" s="373"/>
      <c r="AR223" s="374"/>
      <c r="AS223" s="375">
        <v>8</v>
      </c>
      <c r="AT223" s="366">
        <v>2</v>
      </c>
      <c r="AU223" s="373"/>
      <c r="AV223" s="374"/>
      <c r="AW223" s="375">
        <v>8</v>
      </c>
      <c r="AX223" s="366">
        <v>1</v>
      </c>
      <c r="AY223" s="373"/>
      <c r="AZ223" s="374"/>
      <c r="BA223" s="375">
        <v>5</v>
      </c>
      <c r="BB223" s="366">
        <v>5</v>
      </c>
      <c r="BC223" s="373"/>
      <c r="BD223" s="382"/>
      <c r="BE223" s="380">
        <v>9</v>
      </c>
      <c r="BF223" s="381"/>
      <c r="BG223" s="365">
        <v>8</v>
      </c>
      <c r="BH223" s="366">
        <v>1</v>
      </c>
      <c r="BI223" s="373"/>
      <c r="BJ223" s="374"/>
      <c r="BK223" s="375">
        <v>8</v>
      </c>
      <c r="BL223" s="366">
        <v>1</v>
      </c>
      <c r="BM223" s="373"/>
      <c r="BN223" s="374"/>
      <c r="BO223" s="375">
        <v>8</v>
      </c>
      <c r="BP223" s="366">
        <v>2</v>
      </c>
      <c r="BQ223" s="373"/>
      <c r="BR223" s="374"/>
      <c r="BS223" s="375">
        <v>8</v>
      </c>
      <c r="BT223" s="366">
        <v>1</v>
      </c>
      <c r="BU223" s="373"/>
      <c r="BV223" s="374"/>
      <c r="BW223" s="388">
        <v>11</v>
      </c>
      <c r="BX223" s="389"/>
      <c r="BY223" s="375">
        <v>5</v>
      </c>
      <c r="BZ223" s="366">
        <v>4</v>
      </c>
      <c r="CA223" s="373"/>
      <c r="CB223" s="382"/>
      <c r="CC223" s="380">
        <v>9</v>
      </c>
      <c r="CD223" s="381"/>
      <c r="CE223" s="398">
        <v>8</v>
      </c>
      <c r="CF223" s="366">
        <v>3</v>
      </c>
      <c r="CG223" s="373"/>
      <c r="CH223" s="399"/>
      <c r="CI223" s="365">
        <v>8</v>
      </c>
      <c r="CJ223" s="366">
        <v>1</v>
      </c>
      <c r="CK223" s="373"/>
      <c r="CL223" s="374"/>
      <c r="CM223" s="375">
        <v>8</v>
      </c>
      <c r="CN223" s="366">
        <v>2</v>
      </c>
      <c r="CO223" s="373"/>
      <c r="CP223" s="382"/>
      <c r="CQ223" s="402">
        <v>8</v>
      </c>
      <c r="CR223" s="366">
        <v>1</v>
      </c>
      <c r="CS223" s="408"/>
      <c r="CT223" s="409"/>
      <c r="CU223" s="402">
        <v>8</v>
      </c>
      <c r="CV223" s="366">
        <v>2</v>
      </c>
      <c r="CW223" s="410"/>
      <c r="CX223" s="411"/>
      <c r="CY223" s="402">
        <v>5</v>
      </c>
      <c r="CZ223" s="366">
        <v>6</v>
      </c>
      <c r="DA223" s="415"/>
      <c r="DB223" s="411"/>
      <c r="DC223" s="380">
        <v>9</v>
      </c>
      <c r="DD223" s="381"/>
      <c r="DE223" s="398">
        <v>8</v>
      </c>
      <c r="DF223" s="366">
        <v>1</v>
      </c>
      <c r="DG223" s="416"/>
      <c r="DH223" s="411"/>
      <c r="DI223" s="402">
        <v>8</v>
      </c>
      <c r="DJ223" s="366">
        <v>1</v>
      </c>
      <c r="DK223" s="416"/>
      <c r="DL223" s="411"/>
      <c r="DM223" s="424">
        <v>25</v>
      </c>
      <c r="DN223" s="424">
        <v>4</v>
      </c>
      <c r="DO223" s="424">
        <v>1</v>
      </c>
      <c r="DP223" s="425">
        <f t="shared" si="117"/>
        <v>188</v>
      </c>
      <c r="DQ223" s="427">
        <f t="shared" si="118"/>
        <v>0</v>
      </c>
      <c r="DR223" s="425">
        <f t="shared" si="119"/>
        <v>188</v>
      </c>
      <c r="DS223" s="163">
        <f t="shared" si="120"/>
        <v>25</v>
      </c>
      <c r="DT223" s="425">
        <f t="shared" si="121"/>
        <v>49</v>
      </c>
      <c r="DU223" s="427">
        <f t="shared" si="122"/>
        <v>0</v>
      </c>
      <c r="DV223" s="427">
        <f t="shared" si="123"/>
        <v>49</v>
      </c>
      <c r="DW223" s="427">
        <f t="shared" si="124"/>
        <v>36</v>
      </c>
      <c r="DX223" s="427">
        <f t="shared" si="125"/>
        <v>0</v>
      </c>
      <c r="DY223" s="427">
        <f t="shared" si="126"/>
        <v>11</v>
      </c>
      <c r="DZ223" s="427">
        <f t="shared" si="127"/>
        <v>0</v>
      </c>
      <c r="EA223" s="428">
        <f t="shared" si="128"/>
        <v>26</v>
      </c>
      <c r="EB223" s="429">
        <f t="shared" si="129"/>
        <v>49</v>
      </c>
      <c r="EC223" s="429">
        <f t="shared" si="130"/>
        <v>0</v>
      </c>
      <c r="ED223" s="429">
        <f t="shared" si="131"/>
        <v>36</v>
      </c>
      <c r="EE223" s="429">
        <f t="shared" si="132"/>
        <v>0</v>
      </c>
      <c r="EF223" s="429">
        <f t="shared" si="133"/>
        <v>11</v>
      </c>
      <c r="EG223" s="429">
        <f t="shared" si="134"/>
        <v>0</v>
      </c>
      <c r="EH223" s="441"/>
      <c r="EI223" s="479"/>
      <c r="EJ223" s="443">
        <v>226</v>
      </c>
      <c r="EK223" s="481" t="s">
        <v>434</v>
      </c>
      <c r="EL223" s="449" t="s">
        <v>231</v>
      </c>
      <c r="EM223" s="450">
        <v>325000</v>
      </c>
      <c r="EN223" s="447">
        <f t="shared" si="135"/>
        <v>12500</v>
      </c>
      <c r="EO223" s="453">
        <v>0</v>
      </c>
      <c r="EP223" s="454">
        <v>0</v>
      </c>
      <c r="EQ223" s="455">
        <v>0</v>
      </c>
      <c r="ER223" s="455">
        <v>0</v>
      </c>
      <c r="ES223" s="456">
        <f t="shared" si="136"/>
        <v>12500</v>
      </c>
      <c r="ET223" s="456">
        <f t="shared" si="137"/>
        <v>26</v>
      </c>
      <c r="EU223" s="456">
        <f t="shared" si="138"/>
        <v>49</v>
      </c>
      <c r="EV223" s="456">
        <f t="shared" si="139"/>
        <v>0</v>
      </c>
      <c r="EW223" s="456">
        <f t="shared" si="140"/>
        <v>36</v>
      </c>
      <c r="EX223" s="456">
        <f t="shared" si="141"/>
        <v>0</v>
      </c>
      <c r="EY223" s="460">
        <f t="shared" si="142"/>
        <v>11</v>
      </c>
      <c r="EZ223" s="460">
        <f t="shared" si="143"/>
        <v>0</v>
      </c>
      <c r="FA223" s="447">
        <f t="shared" si="144"/>
        <v>279188.14</v>
      </c>
      <c r="FB223" s="447">
        <v>0</v>
      </c>
      <c r="FC223" s="447">
        <f t="shared" si="145"/>
        <v>604188.14</v>
      </c>
      <c r="FD223" s="447">
        <f t="shared" si="146"/>
        <v>543769.33000000007</v>
      </c>
      <c r="FE223" s="447">
        <f t="shared" si="147"/>
        <v>24753.866000000016</v>
      </c>
      <c r="FF223" s="447">
        <f t="shared" si="148"/>
        <v>60418.81</v>
      </c>
      <c r="FG223" s="463">
        <v>100000</v>
      </c>
      <c r="FH223" s="447">
        <f t="shared" si="149"/>
        <v>185172.68</v>
      </c>
      <c r="FI223" s="447">
        <v>0</v>
      </c>
      <c r="FJ223" s="447">
        <f t="shared" si="150"/>
        <v>419015.46</v>
      </c>
      <c r="FK223" s="464"/>
      <c r="FL223" s="447">
        <f t="shared" si="151"/>
        <v>24167.53</v>
      </c>
      <c r="FM223" s="447">
        <f t="shared" si="152"/>
        <v>3020.94</v>
      </c>
      <c r="FN223" s="447">
        <f t="shared" si="153"/>
        <v>60418.81</v>
      </c>
      <c r="FO223" s="447">
        <f t="shared" si="154"/>
        <v>87607.28</v>
      </c>
      <c r="FP223" s="178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</row>
    <row r="224" spans="1:463" s="163" customFormat="1" ht="22.5" customHeight="1">
      <c r="A224" s="360">
        <v>216</v>
      </c>
      <c r="B224" s="361">
        <v>7</v>
      </c>
      <c r="C224" s="362" t="s">
        <v>435</v>
      </c>
      <c r="D224" s="363" t="s">
        <v>387</v>
      </c>
      <c r="E224" s="225" t="s">
        <v>190</v>
      </c>
      <c r="F224" s="367">
        <v>520000</v>
      </c>
      <c r="G224" s="365">
        <v>8</v>
      </c>
      <c r="H224" s="366">
        <v>2</v>
      </c>
      <c r="I224" s="373"/>
      <c r="J224" s="374"/>
      <c r="K224" s="375">
        <v>8</v>
      </c>
      <c r="L224" s="366"/>
      <c r="M224" s="373"/>
      <c r="N224" s="374"/>
      <c r="O224" s="375">
        <v>8</v>
      </c>
      <c r="P224" s="366">
        <v>1</v>
      </c>
      <c r="Q224" s="373"/>
      <c r="R224" s="374"/>
      <c r="S224" s="375">
        <v>8</v>
      </c>
      <c r="T224" s="366">
        <v>1</v>
      </c>
      <c r="U224" s="373"/>
      <c r="V224" s="374"/>
      <c r="W224" s="375">
        <v>8</v>
      </c>
      <c r="X224" s="366">
        <v>1</v>
      </c>
      <c r="Y224" s="373"/>
      <c r="Z224" s="374"/>
      <c r="AA224" s="375">
        <v>5</v>
      </c>
      <c r="AB224" s="366">
        <v>4</v>
      </c>
      <c r="AC224" s="373"/>
      <c r="AD224" s="382"/>
      <c r="AE224" s="380">
        <v>10</v>
      </c>
      <c r="AF224" s="381"/>
      <c r="AG224" s="365">
        <v>8</v>
      </c>
      <c r="AH224" s="366">
        <v>4</v>
      </c>
      <c r="AI224" s="373"/>
      <c r="AJ224" s="374"/>
      <c r="AK224" s="375">
        <v>8</v>
      </c>
      <c r="AL224" s="366">
        <v>3</v>
      </c>
      <c r="AM224" s="373"/>
      <c r="AN224" s="374"/>
      <c r="AO224" s="375">
        <v>8</v>
      </c>
      <c r="AP224" s="366">
        <v>1</v>
      </c>
      <c r="AQ224" s="373"/>
      <c r="AR224" s="374"/>
      <c r="AS224" s="375">
        <v>8</v>
      </c>
      <c r="AT224" s="366">
        <v>2</v>
      </c>
      <c r="AU224" s="373"/>
      <c r="AV224" s="374"/>
      <c r="AW224" s="375">
        <v>8</v>
      </c>
      <c r="AX224" s="366">
        <v>3</v>
      </c>
      <c r="AY224" s="373"/>
      <c r="AZ224" s="374"/>
      <c r="BA224" s="375">
        <v>5</v>
      </c>
      <c r="BB224" s="366">
        <v>4</v>
      </c>
      <c r="BC224" s="373"/>
      <c r="BD224" s="382"/>
      <c r="BE224" s="380">
        <v>10</v>
      </c>
      <c r="BF224" s="381"/>
      <c r="BG224" s="365">
        <v>8</v>
      </c>
      <c r="BH224" s="366">
        <v>4</v>
      </c>
      <c r="BI224" s="373"/>
      <c r="BJ224" s="374"/>
      <c r="BK224" s="375">
        <v>8</v>
      </c>
      <c r="BL224" s="366">
        <v>4</v>
      </c>
      <c r="BM224" s="373"/>
      <c r="BN224" s="374"/>
      <c r="BO224" s="375">
        <v>8</v>
      </c>
      <c r="BP224" s="366">
        <v>1</v>
      </c>
      <c r="BQ224" s="373"/>
      <c r="BR224" s="374"/>
      <c r="BS224" s="375">
        <v>8</v>
      </c>
      <c r="BT224" s="366">
        <v>1</v>
      </c>
      <c r="BU224" s="373"/>
      <c r="BV224" s="374"/>
      <c r="BW224" s="388">
        <v>11</v>
      </c>
      <c r="BX224" s="389"/>
      <c r="BY224" s="375">
        <v>5</v>
      </c>
      <c r="BZ224" s="366">
        <v>4</v>
      </c>
      <c r="CA224" s="373"/>
      <c r="CB224" s="382"/>
      <c r="CC224" s="380">
        <v>9</v>
      </c>
      <c r="CD224" s="381"/>
      <c r="CE224" s="398">
        <v>8</v>
      </c>
      <c r="CF224" s="366">
        <v>1</v>
      </c>
      <c r="CG224" s="373"/>
      <c r="CH224" s="399"/>
      <c r="CI224" s="365">
        <v>8</v>
      </c>
      <c r="CJ224" s="366">
        <v>1</v>
      </c>
      <c r="CK224" s="373"/>
      <c r="CL224" s="374"/>
      <c r="CM224" s="375">
        <v>8</v>
      </c>
      <c r="CN224" s="366">
        <v>1</v>
      </c>
      <c r="CO224" s="373"/>
      <c r="CP224" s="382"/>
      <c r="CQ224" s="402">
        <v>8</v>
      </c>
      <c r="CR224" s="366">
        <v>1</v>
      </c>
      <c r="CS224" s="408"/>
      <c r="CT224" s="409"/>
      <c r="CU224" s="402">
        <v>8</v>
      </c>
      <c r="CV224" s="366">
        <v>1</v>
      </c>
      <c r="CW224" s="410"/>
      <c r="CX224" s="411"/>
      <c r="CY224" s="402">
        <v>5</v>
      </c>
      <c r="CZ224" s="366">
        <v>4</v>
      </c>
      <c r="DA224" s="415"/>
      <c r="DB224" s="411"/>
      <c r="DC224" s="380">
        <v>10</v>
      </c>
      <c r="DD224" s="381"/>
      <c r="DE224" s="398">
        <v>8</v>
      </c>
      <c r="DF224" s="366"/>
      <c r="DG224" s="416"/>
      <c r="DH224" s="411"/>
      <c r="DI224" s="402">
        <v>8</v>
      </c>
      <c r="DJ224" s="366"/>
      <c r="DK224" s="416"/>
      <c r="DL224" s="411"/>
      <c r="DM224" s="424">
        <v>25</v>
      </c>
      <c r="DN224" s="424">
        <v>4</v>
      </c>
      <c r="DO224" s="424">
        <v>1</v>
      </c>
      <c r="DP224" s="425">
        <f t="shared" si="117"/>
        <v>188</v>
      </c>
      <c r="DQ224" s="427">
        <f t="shared" si="118"/>
        <v>0</v>
      </c>
      <c r="DR224" s="425">
        <f t="shared" si="119"/>
        <v>188</v>
      </c>
      <c r="DS224" s="163">
        <f t="shared" si="120"/>
        <v>25</v>
      </c>
      <c r="DT224" s="425">
        <f t="shared" si="121"/>
        <v>49</v>
      </c>
      <c r="DU224" s="427">
        <f t="shared" si="122"/>
        <v>0</v>
      </c>
      <c r="DV224" s="427">
        <f t="shared" si="123"/>
        <v>49</v>
      </c>
      <c r="DW224" s="427">
        <f t="shared" si="124"/>
        <v>39</v>
      </c>
      <c r="DX224" s="427">
        <f t="shared" si="125"/>
        <v>0</v>
      </c>
      <c r="DY224" s="427">
        <f t="shared" si="126"/>
        <v>11</v>
      </c>
      <c r="DZ224" s="427">
        <f t="shared" si="127"/>
        <v>0</v>
      </c>
      <c r="EA224" s="428">
        <f t="shared" si="128"/>
        <v>26</v>
      </c>
      <c r="EB224" s="429">
        <f t="shared" si="129"/>
        <v>49</v>
      </c>
      <c r="EC224" s="429">
        <f t="shared" si="130"/>
        <v>0</v>
      </c>
      <c r="ED224" s="429">
        <f t="shared" si="131"/>
        <v>39</v>
      </c>
      <c r="EE224" s="429">
        <f t="shared" si="132"/>
        <v>0</v>
      </c>
      <c r="EF224" s="429">
        <f t="shared" si="133"/>
        <v>11</v>
      </c>
      <c r="EG224" s="429">
        <f t="shared" si="134"/>
        <v>0</v>
      </c>
      <c r="EH224" s="441"/>
      <c r="EI224" s="479"/>
      <c r="EJ224" s="443">
        <v>227</v>
      </c>
      <c r="EK224" s="481" t="s">
        <v>435</v>
      </c>
      <c r="EL224" s="449" t="s">
        <v>387</v>
      </c>
      <c r="EM224" s="450">
        <v>520000</v>
      </c>
      <c r="EN224" s="447">
        <f t="shared" si="135"/>
        <v>20000</v>
      </c>
      <c r="EO224" s="453">
        <v>0</v>
      </c>
      <c r="EP224" s="454">
        <v>0</v>
      </c>
      <c r="EQ224" s="455">
        <v>0</v>
      </c>
      <c r="ER224" s="455">
        <v>0</v>
      </c>
      <c r="ES224" s="456">
        <f t="shared" si="136"/>
        <v>20000</v>
      </c>
      <c r="ET224" s="456">
        <f t="shared" si="137"/>
        <v>26</v>
      </c>
      <c r="EU224" s="456">
        <f t="shared" si="138"/>
        <v>49</v>
      </c>
      <c r="EV224" s="456">
        <f t="shared" si="139"/>
        <v>0</v>
      </c>
      <c r="EW224" s="456">
        <f t="shared" si="140"/>
        <v>39</v>
      </c>
      <c r="EX224" s="456">
        <f t="shared" si="141"/>
        <v>0</v>
      </c>
      <c r="EY224" s="460">
        <f t="shared" si="142"/>
        <v>11</v>
      </c>
      <c r="EZ224" s="460">
        <f t="shared" si="143"/>
        <v>0</v>
      </c>
      <c r="FA224" s="447">
        <f t="shared" si="144"/>
        <v>462702.26</v>
      </c>
      <c r="FB224" s="447">
        <v>0</v>
      </c>
      <c r="FC224" s="447">
        <f t="shared" si="145"/>
        <v>982702.26</v>
      </c>
      <c r="FD224" s="447">
        <f t="shared" si="146"/>
        <v>884432.03</v>
      </c>
      <c r="FE224" s="447">
        <f t="shared" si="147"/>
        <v>99108.007500000007</v>
      </c>
      <c r="FF224" s="447">
        <f t="shared" si="148"/>
        <v>98270.23</v>
      </c>
      <c r="FG224" s="463">
        <v>100000</v>
      </c>
      <c r="FH224" s="447">
        <f t="shared" si="149"/>
        <v>297378.24</v>
      </c>
      <c r="FI224" s="447">
        <v>0</v>
      </c>
      <c r="FJ224" s="447">
        <f t="shared" si="150"/>
        <v>685324.02</v>
      </c>
      <c r="FK224" s="464"/>
      <c r="FL224" s="447">
        <f t="shared" si="151"/>
        <v>39308.089999999997</v>
      </c>
      <c r="FM224" s="447">
        <f t="shared" si="152"/>
        <v>4913.51</v>
      </c>
      <c r="FN224" s="447">
        <f t="shared" si="153"/>
        <v>98270.23</v>
      </c>
      <c r="FO224" s="447">
        <f t="shared" si="154"/>
        <v>142491.82999999999</v>
      </c>
      <c r="FP224" s="178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</row>
    <row r="225" spans="1:463" s="163" customFormat="1" ht="22.5" customHeight="1">
      <c r="A225" s="360">
        <v>217</v>
      </c>
      <c r="B225" s="361">
        <v>3</v>
      </c>
      <c r="C225" s="362" t="s">
        <v>436</v>
      </c>
      <c r="D225" s="363" t="s">
        <v>357</v>
      </c>
      <c r="E225" s="225" t="s">
        <v>190</v>
      </c>
      <c r="F225" s="367">
        <v>390000</v>
      </c>
      <c r="G225" s="365">
        <v>8</v>
      </c>
      <c r="H225" s="366">
        <v>4</v>
      </c>
      <c r="I225" s="373"/>
      <c r="J225" s="374"/>
      <c r="K225" s="375">
        <v>8</v>
      </c>
      <c r="L225" s="366">
        <v>4</v>
      </c>
      <c r="M225" s="373"/>
      <c r="N225" s="374"/>
      <c r="O225" s="375">
        <v>8</v>
      </c>
      <c r="P225" s="366">
        <v>4</v>
      </c>
      <c r="Q225" s="373"/>
      <c r="R225" s="374"/>
      <c r="S225" s="375">
        <v>8</v>
      </c>
      <c r="T225" s="366">
        <v>4</v>
      </c>
      <c r="U225" s="373"/>
      <c r="V225" s="374"/>
      <c r="W225" s="375">
        <v>8</v>
      </c>
      <c r="X225" s="366">
        <v>4</v>
      </c>
      <c r="Y225" s="373"/>
      <c r="Z225" s="374"/>
      <c r="AA225" s="375">
        <v>5</v>
      </c>
      <c r="AB225" s="366">
        <v>7</v>
      </c>
      <c r="AC225" s="373"/>
      <c r="AD225" s="382"/>
      <c r="AE225" s="380">
        <v>12</v>
      </c>
      <c r="AF225" s="381"/>
      <c r="AG225" s="365">
        <v>8</v>
      </c>
      <c r="AH225" s="366">
        <v>4</v>
      </c>
      <c r="AI225" s="373"/>
      <c r="AJ225" s="374"/>
      <c r="AK225" s="375">
        <v>8</v>
      </c>
      <c r="AL225" s="366">
        <v>4</v>
      </c>
      <c r="AM225" s="373"/>
      <c r="AN225" s="374"/>
      <c r="AO225" s="375">
        <v>8</v>
      </c>
      <c r="AP225" s="366">
        <v>2</v>
      </c>
      <c r="AQ225" s="373"/>
      <c r="AR225" s="374"/>
      <c r="AS225" s="375">
        <v>8</v>
      </c>
      <c r="AT225" s="366">
        <v>1</v>
      </c>
      <c r="AU225" s="373"/>
      <c r="AV225" s="374"/>
      <c r="AW225" s="375">
        <v>8</v>
      </c>
      <c r="AX225" s="366">
        <v>1</v>
      </c>
      <c r="AY225" s="373"/>
      <c r="AZ225" s="374"/>
      <c r="BA225" s="375">
        <v>5</v>
      </c>
      <c r="BB225" s="366">
        <v>4</v>
      </c>
      <c r="BC225" s="373"/>
      <c r="BD225" s="382"/>
      <c r="BE225" s="380">
        <v>9</v>
      </c>
      <c r="BF225" s="381"/>
      <c r="BG225" s="365"/>
      <c r="BH225" s="366"/>
      <c r="BI225" s="373"/>
      <c r="BJ225" s="374"/>
      <c r="BK225" s="375">
        <v>8</v>
      </c>
      <c r="BL225" s="366">
        <v>1.5</v>
      </c>
      <c r="BM225" s="373"/>
      <c r="BN225" s="374"/>
      <c r="BO225" s="375">
        <v>8</v>
      </c>
      <c r="BP225" s="366">
        <v>1</v>
      </c>
      <c r="BQ225" s="373"/>
      <c r="BR225" s="374"/>
      <c r="BS225" s="375">
        <v>8</v>
      </c>
      <c r="BT225" s="366">
        <v>1</v>
      </c>
      <c r="BU225" s="373"/>
      <c r="BV225" s="374"/>
      <c r="BW225" s="388">
        <v>9.5</v>
      </c>
      <c r="BX225" s="389"/>
      <c r="BY225" s="375">
        <v>5</v>
      </c>
      <c r="BZ225" s="366">
        <v>5</v>
      </c>
      <c r="CA225" s="373"/>
      <c r="CB225" s="382"/>
      <c r="CC225" s="380">
        <v>9</v>
      </c>
      <c r="CD225" s="381"/>
      <c r="CE225" s="398">
        <v>8</v>
      </c>
      <c r="CF225" s="366">
        <v>3.5</v>
      </c>
      <c r="CG225" s="373"/>
      <c r="CH225" s="399"/>
      <c r="CI225" s="365">
        <v>8</v>
      </c>
      <c r="CJ225" s="366">
        <v>2</v>
      </c>
      <c r="CK225" s="373"/>
      <c r="CL225" s="374"/>
      <c r="CM225" s="375">
        <v>8</v>
      </c>
      <c r="CN225" s="366">
        <v>1</v>
      </c>
      <c r="CO225" s="373"/>
      <c r="CP225" s="382"/>
      <c r="CQ225" s="402">
        <v>8</v>
      </c>
      <c r="CR225" s="366">
        <v>1.5</v>
      </c>
      <c r="CS225" s="408"/>
      <c r="CT225" s="409"/>
      <c r="CU225" s="402">
        <v>8</v>
      </c>
      <c r="CV225" s="366">
        <v>2</v>
      </c>
      <c r="CW225" s="410"/>
      <c r="CX225" s="411"/>
      <c r="CY225" s="402">
        <v>5</v>
      </c>
      <c r="CZ225" s="366">
        <v>4</v>
      </c>
      <c r="DA225" s="415"/>
      <c r="DB225" s="411"/>
      <c r="DC225" s="380">
        <v>9</v>
      </c>
      <c r="DD225" s="381"/>
      <c r="DE225" s="398">
        <v>8</v>
      </c>
      <c r="DF225" s="366">
        <v>1</v>
      </c>
      <c r="DG225" s="416"/>
      <c r="DH225" s="411"/>
      <c r="DI225" s="402">
        <v>8</v>
      </c>
      <c r="DJ225" s="366">
        <v>1</v>
      </c>
      <c r="DK225" s="416"/>
      <c r="DL225" s="411"/>
      <c r="DM225" s="424">
        <v>25</v>
      </c>
      <c r="DN225" s="424">
        <v>4</v>
      </c>
      <c r="DO225" s="424">
        <v>1</v>
      </c>
      <c r="DP225" s="425">
        <f t="shared" si="117"/>
        <v>180</v>
      </c>
      <c r="DQ225" s="427">
        <f t="shared" si="118"/>
        <v>0</v>
      </c>
      <c r="DR225" s="425">
        <f t="shared" si="119"/>
        <v>180</v>
      </c>
      <c r="DS225" s="163">
        <f t="shared" si="120"/>
        <v>24</v>
      </c>
      <c r="DT225" s="425">
        <f t="shared" si="121"/>
        <v>67.5</v>
      </c>
      <c r="DU225" s="427">
        <f t="shared" si="122"/>
        <v>0</v>
      </c>
      <c r="DV225" s="427">
        <f t="shared" si="123"/>
        <v>67.5</v>
      </c>
      <c r="DW225" s="427">
        <f t="shared" si="124"/>
        <v>39</v>
      </c>
      <c r="DX225" s="427">
        <f t="shared" si="125"/>
        <v>0</v>
      </c>
      <c r="DY225" s="427">
        <f t="shared" si="126"/>
        <v>9.5</v>
      </c>
      <c r="DZ225" s="427">
        <f t="shared" si="127"/>
        <v>0</v>
      </c>
      <c r="EA225" s="428">
        <f t="shared" si="128"/>
        <v>25</v>
      </c>
      <c r="EB225" s="429">
        <f t="shared" si="129"/>
        <v>67.5</v>
      </c>
      <c r="EC225" s="429">
        <f t="shared" si="130"/>
        <v>0</v>
      </c>
      <c r="ED225" s="429">
        <f t="shared" si="131"/>
        <v>39</v>
      </c>
      <c r="EE225" s="429">
        <f t="shared" si="132"/>
        <v>0</v>
      </c>
      <c r="EF225" s="429">
        <f t="shared" si="133"/>
        <v>9.5</v>
      </c>
      <c r="EG225" s="429">
        <f t="shared" si="134"/>
        <v>0</v>
      </c>
      <c r="EH225" s="441"/>
      <c r="EI225" s="479"/>
      <c r="EJ225" s="443">
        <v>228</v>
      </c>
      <c r="EK225" s="481" t="s">
        <v>436</v>
      </c>
      <c r="EL225" s="449" t="s">
        <v>357</v>
      </c>
      <c r="EM225" s="450">
        <v>390000</v>
      </c>
      <c r="EN225" s="447">
        <f t="shared" si="135"/>
        <v>15000</v>
      </c>
      <c r="EO225" s="453">
        <v>0</v>
      </c>
      <c r="EP225" s="454">
        <v>0</v>
      </c>
      <c r="EQ225" s="455">
        <v>0</v>
      </c>
      <c r="ER225" s="455">
        <v>0</v>
      </c>
      <c r="ES225" s="456">
        <f t="shared" si="136"/>
        <v>15000</v>
      </c>
      <c r="ET225" s="456">
        <f t="shared" si="137"/>
        <v>25</v>
      </c>
      <c r="EU225" s="456">
        <f t="shared" si="138"/>
        <v>67.5</v>
      </c>
      <c r="EV225" s="456">
        <f t="shared" si="139"/>
        <v>0</v>
      </c>
      <c r="EW225" s="456">
        <f t="shared" si="140"/>
        <v>39</v>
      </c>
      <c r="EX225" s="456">
        <f t="shared" si="141"/>
        <v>0</v>
      </c>
      <c r="EY225" s="460">
        <f t="shared" si="142"/>
        <v>9.5</v>
      </c>
      <c r="EZ225" s="460">
        <f t="shared" si="143"/>
        <v>0</v>
      </c>
      <c r="FA225" s="447">
        <f t="shared" si="144"/>
        <v>396530.5</v>
      </c>
      <c r="FB225" s="447">
        <v>0</v>
      </c>
      <c r="FC225" s="447">
        <f t="shared" si="145"/>
        <v>771530.5</v>
      </c>
      <c r="FD225" s="447">
        <f t="shared" si="146"/>
        <v>694377.45</v>
      </c>
      <c r="FE225" s="447">
        <f t="shared" si="147"/>
        <v>54875.489999999991</v>
      </c>
      <c r="FF225" s="447">
        <f t="shared" si="148"/>
        <v>77153.05</v>
      </c>
      <c r="FG225" s="463">
        <v>100000</v>
      </c>
      <c r="FH225" s="447">
        <f t="shared" si="149"/>
        <v>232028.54</v>
      </c>
      <c r="FI225" s="447">
        <v>0</v>
      </c>
      <c r="FJ225" s="447">
        <f t="shared" si="150"/>
        <v>539501.96</v>
      </c>
      <c r="FK225" s="464"/>
      <c r="FL225" s="447">
        <f t="shared" si="151"/>
        <v>30861.22</v>
      </c>
      <c r="FM225" s="447">
        <f t="shared" si="152"/>
        <v>3857.65</v>
      </c>
      <c r="FN225" s="447">
        <f t="shared" si="153"/>
        <v>77153.05</v>
      </c>
      <c r="FO225" s="447">
        <f t="shared" si="154"/>
        <v>111871.92000000001</v>
      </c>
      <c r="FP225" s="178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</row>
    <row r="226" spans="1:463" s="163" customFormat="1" ht="22.5" customHeight="1">
      <c r="A226" s="360">
        <v>218</v>
      </c>
      <c r="B226" s="361">
        <v>3</v>
      </c>
      <c r="C226" s="362" t="s">
        <v>437</v>
      </c>
      <c r="D226" s="363" t="s">
        <v>438</v>
      </c>
      <c r="E226" s="225" t="s">
        <v>190</v>
      </c>
      <c r="F226" s="367">
        <v>390000</v>
      </c>
      <c r="G226" s="365">
        <v>8</v>
      </c>
      <c r="H226" s="366">
        <v>1.5</v>
      </c>
      <c r="I226" s="373"/>
      <c r="J226" s="374"/>
      <c r="K226" s="375">
        <v>8</v>
      </c>
      <c r="L226" s="366">
        <v>1</v>
      </c>
      <c r="M226" s="373"/>
      <c r="N226" s="374"/>
      <c r="O226" s="375">
        <v>8</v>
      </c>
      <c r="P226" s="366">
        <v>1</v>
      </c>
      <c r="Q226" s="373"/>
      <c r="R226" s="374"/>
      <c r="S226" s="375">
        <v>8</v>
      </c>
      <c r="T226" s="366">
        <v>3</v>
      </c>
      <c r="U226" s="373"/>
      <c r="V226" s="374"/>
      <c r="W226" s="375">
        <v>8</v>
      </c>
      <c r="X226" s="366">
        <v>1</v>
      </c>
      <c r="Y226" s="373"/>
      <c r="Z226" s="374"/>
      <c r="AA226" s="375">
        <v>5</v>
      </c>
      <c r="AB226" s="366">
        <v>4</v>
      </c>
      <c r="AC226" s="373"/>
      <c r="AD226" s="382"/>
      <c r="AE226" s="380">
        <v>9</v>
      </c>
      <c r="AF226" s="381"/>
      <c r="AG226" s="365">
        <v>8</v>
      </c>
      <c r="AH226" s="366">
        <v>2</v>
      </c>
      <c r="AI226" s="373"/>
      <c r="AJ226" s="374"/>
      <c r="AK226" s="375">
        <v>8</v>
      </c>
      <c r="AL226" s="366">
        <v>1</v>
      </c>
      <c r="AM226" s="373"/>
      <c r="AN226" s="374"/>
      <c r="AO226" s="375">
        <v>8</v>
      </c>
      <c r="AP226" s="366">
        <v>2</v>
      </c>
      <c r="AQ226" s="373"/>
      <c r="AR226" s="374"/>
      <c r="AS226" s="375">
        <v>8</v>
      </c>
      <c r="AT226" s="366">
        <v>1</v>
      </c>
      <c r="AU226" s="373"/>
      <c r="AV226" s="374"/>
      <c r="AW226" s="375">
        <v>8</v>
      </c>
      <c r="AX226" s="366">
        <v>1</v>
      </c>
      <c r="AY226" s="373"/>
      <c r="AZ226" s="374"/>
      <c r="BA226" s="375">
        <v>5</v>
      </c>
      <c r="BB226" s="366">
        <v>4</v>
      </c>
      <c r="BC226" s="373"/>
      <c r="BD226" s="382"/>
      <c r="BE226" s="380">
        <v>9</v>
      </c>
      <c r="BF226" s="381"/>
      <c r="BG226" s="365">
        <v>8</v>
      </c>
      <c r="BH226" s="366">
        <v>1</v>
      </c>
      <c r="BI226" s="373"/>
      <c r="BJ226" s="374"/>
      <c r="BK226" s="375">
        <v>8</v>
      </c>
      <c r="BL226" s="366">
        <v>1</v>
      </c>
      <c r="BM226" s="373"/>
      <c r="BN226" s="374"/>
      <c r="BO226" s="375">
        <v>8</v>
      </c>
      <c r="BP226" s="366">
        <v>1.5</v>
      </c>
      <c r="BQ226" s="373"/>
      <c r="BR226" s="374"/>
      <c r="BS226" s="375">
        <v>8</v>
      </c>
      <c r="BT226" s="366">
        <v>1</v>
      </c>
      <c r="BU226" s="373"/>
      <c r="BV226" s="374"/>
      <c r="BW226" s="388">
        <v>9.5</v>
      </c>
      <c r="BX226" s="389"/>
      <c r="BY226" s="375">
        <v>5</v>
      </c>
      <c r="BZ226" s="366">
        <v>4</v>
      </c>
      <c r="CA226" s="373"/>
      <c r="CB226" s="382"/>
      <c r="CC226" s="380">
        <v>9</v>
      </c>
      <c r="CD226" s="381"/>
      <c r="CE226" s="398">
        <v>8</v>
      </c>
      <c r="CF226" s="366">
        <v>2</v>
      </c>
      <c r="CG226" s="373"/>
      <c r="CH226" s="399"/>
      <c r="CI226" s="365">
        <v>8</v>
      </c>
      <c r="CJ226" s="366">
        <v>1.5</v>
      </c>
      <c r="CK226" s="373"/>
      <c r="CL226" s="374"/>
      <c r="CM226" s="375">
        <v>8</v>
      </c>
      <c r="CN226" s="366">
        <v>1</v>
      </c>
      <c r="CO226" s="373"/>
      <c r="CP226" s="382"/>
      <c r="CQ226" s="402">
        <v>8</v>
      </c>
      <c r="CR226" s="366">
        <v>4.5</v>
      </c>
      <c r="CS226" s="408"/>
      <c r="CT226" s="409"/>
      <c r="CU226" s="402">
        <v>8</v>
      </c>
      <c r="CV226" s="366">
        <v>2</v>
      </c>
      <c r="CW226" s="410"/>
      <c r="CX226" s="411"/>
      <c r="CY226" s="402">
        <v>5</v>
      </c>
      <c r="CZ226" s="366">
        <v>6</v>
      </c>
      <c r="DA226" s="415"/>
      <c r="DB226" s="411"/>
      <c r="DC226" s="380">
        <v>9</v>
      </c>
      <c r="DD226" s="381"/>
      <c r="DE226" s="398">
        <v>8</v>
      </c>
      <c r="DF226" s="366">
        <v>1</v>
      </c>
      <c r="DG226" s="416"/>
      <c r="DH226" s="411"/>
      <c r="DI226" s="402">
        <v>8</v>
      </c>
      <c r="DJ226" s="366">
        <v>3.5</v>
      </c>
      <c r="DK226" s="416"/>
      <c r="DL226" s="411"/>
      <c r="DM226" s="424">
        <v>25</v>
      </c>
      <c r="DN226" s="424">
        <v>4</v>
      </c>
      <c r="DO226" s="424">
        <v>1</v>
      </c>
      <c r="DP226" s="425">
        <f t="shared" si="117"/>
        <v>188</v>
      </c>
      <c r="DQ226" s="427">
        <f t="shared" si="118"/>
        <v>0</v>
      </c>
      <c r="DR226" s="425">
        <f t="shared" si="119"/>
        <v>188</v>
      </c>
      <c r="DS226" s="163">
        <f t="shared" si="120"/>
        <v>25</v>
      </c>
      <c r="DT226" s="425">
        <f t="shared" si="121"/>
        <v>52.5</v>
      </c>
      <c r="DU226" s="427">
        <f t="shared" si="122"/>
        <v>0</v>
      </c>
      <c r="DV226" s="427">
        <f t="shared" si="123"/>
        <v>52.5</v>
      </c>
      <c r="DW226" s="427">
        <f t="shared" si="124"/>
        <v>36</v>
      </c>
      <c r="DX226" s="427">
        <f t="shared" si="125"/>
        <v>0</v>
      </c>
      <c r="DY226" s="427">
        <f t="shared" si="126"/>
        <v>9.5</v>
      </c>
      <c r="DZ226" s="427">
        <f t="shared" si="127"/>
        <v>0</v>
      </c>
      <c r="EA226" s="428">
        <f t="shared" si="128"/>
        <v>26</v>
      </c>
      <c r="EB226" s="429">
        <f t="shared" si="129"/>
        <v>52.5</v>
      </c>
      <c r="EC226" s="429">
        <f t="shared" si="130"/>
        <v>0</v>
      </c>
      <c r="ED226" s="429">
        <f t="shared" si="131"/>
        <v>36</v>
      </c>
      <c r="EE226" s="429">
        <f t="shared" si="132"/>
        <v>0</v>
      </c>
      <c r="EF226" s="429">
        <f t="shared" si="133"/>
        <v>9.5</v>
      </c>
      <c r="EG226" s="429">
        <f t="shared" si="134"/>
        <v>0</v>
      </c>
      <c r="EH226" s="441"/>
      <c r="EI226" s="479"/>
      <c r="EJ226" s="443">
        <v>229</v>
      </c>
      <c r="EK226" s="481" t="s">
        <v>437</v>
      </c>
      <c r="EL226" s="449" t="s">
        <v>438</v>
      </c>
      <c r="EM226" s="450">
        <v>390000</v>
      </c>
      <c r="EN226" s="447">
        <f t="shared" si="135"/>
        <v>15000</v>
      </c>
      <c r="EO226" s="453">
        <v>0</v>
      </c>
      <c r="EP226" s="454">
        <v>0</v>
      </c>
      <c r="EQ226" s="455">
        <v>0</v>
      </c>
      <c r="ER226" s="455">
        <v>0</v>
      </c>
      <c r="ES226" s="456">
        <f t="shared" si="136"/>
        <v>15000</v>
      </c>
      <c r="ET226" s="456">
        <f t="shared" si="137"/>
        <v>26</v>
      </c>
      <c r="EU226" s="456">
        <f t="shared" si="138"/>
        <v>52.5</v>
      </c>
      <c r="EV226" s="456">
        <f t="shared" si="139"/>
        <v>0</v>
      </c>
      <c r="EW226" s="456">
        <f t="shared" si="140"/>
        <v>36</v>
      </c>
      <c r="EX226" s="456">
        <f t="shared" si="141"/>
        <v>0</v>
      </c>
      <c r="EY226" s="460">
        <f t="shared" si="142"/>
        <v>9.5</v>
      </c>
      <c r="EZ226" s="460">
        <f t="shared" si="143"/>
        <v>0</v>
      </c>
      <c r="FA226" s="447">
        <f t="shared" si="144"/>
        <v>339526.12</v>
      </c>
      <c r="FB226" s="447">
        <v>0</v>
      </c>
      <c r="FC226" s="447">
        <f t="shared" si="145"/>
        <v>729526.12</v>
      </c>
      <c r="FD226" s="447">
        <f t="shared" si="146"/>
        <v>656573.51</v>
      </c>
      <c r="FE226" s="447">
        <f t="shared" si="147"/>
        <v>47314.702000000005</v>
      </c>
      <c r="FF226" s="447">
        <f t="shared" si="148"/>
        <v>72952.61</v>
      </c>
      <c r="FG226" s="463">
        <v>100000</v>
      </c>
      <c r="FH226" s="447">
        <f t="shared" si="149"/>
        <v>220267.31</v>
      </c>
      <c r="FI226" s="447">
        <v>0</v>
      </c>
      <c r="FJ226" s="447">
        <f t="shared" si="150"/>
        <v>509258.81</v>
      </c>
      <c r="FK226" s="464"/>
      <c r="FL226" s="447">
        <f t="shared" si="151"/>
        <v>29181.040000000001</v>
      </c>
      <c r="FM226" s="447">
        <f t="shared" si="152"/>
        <v>3647.63</v>
      </c>
      <c r="FN226" s="447">
        <f t="shared" si="153"/>
        <v>72952.61</v>
      </c>
      <c r="FO226" s="447">
        <f t="shared" si="154"/>
        <v>105781.28</v>
      </c>
      <c r="FP226" s="178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</row>
    <row r="227" spans="1:463" s="163" customFormat="1" ht="22.5" customHeight="1">
      <c r="A227" s="360">
        <v>219</v>
      </c>
      <c r="B227" s="361">
        <v>3</v>
      </c>
      <c r="C227" s="362" t="s">
        <v>439</v>
      </c>
      <c r="D227" s="363" t="s">
        <v>357</v>
      </c>
      <c r="E227" s="225" t="s">
        <v>190</v>
      </c>
      <c r="F227" s="367">
        <v>390000</v>
      </c>
      <c r="G227" s="365">
        <v>8</v>
      </c>
      <c r="H227" s="366">
        <v>1</v>
      </c>
      <c r="I227" s="373"/>
      <c r="J227" s="374"/>
      <c r="K227" s="375">
        <v>8</v>
      </c>
      <c r="L227" s="366">
        <v>2</v>
      </c>
      <c r="M227" s="373"/>
      <c r="N227" s="374"/>
      <c r="O227" s="375">
        <v>8</v>
      </c>
      <c r="P227" s="366">
        <v>1</v>
      </c>
      <c r="Q227" s="373"/>
      <c r="R227" s="374"/>
      <c r="S227" s="375">
        <v>8</v>
      </c>
      <c r="T227" s="366">
        <v>2</v>
      </c>
      <c r="U227" s="373"/>
      <c r="V227" s="374"/>
      <c r="W227" s="375">
        <v>8</v>
      </c>
      <c r="X227" s="366">
        <v>1</v>
      </c>
      <c r="Y227" s="373"/>
      <c r="Z227" s="374"/>
      <c r="AA227" s="375">
        <v>5</v>
      </c>
      <c r="AB227" s="366">
        <v>5</v>
      </c>
      <c r="AC227" s="373"/>
      <c r="AD227" s="382"/>
      <c r="AE227" s="380">
        <v>9</v>
      </c>
      <c r="AF227" s="381"/>
      <c r="AG227" s="365">
        <v>8</v>
      </c>
      <c r="AH227" s="366">
        <v>2</v>
      </c>
      <c r="AI227" s="373"/>
      <c r="AJ227" s="374"/>
      <c r="AK227" s="375">
        <v>8</v>
      </c>
      <c r="AL227" s="366">
        <v>1.5</v>
      </c>
      <c r="AM227" s="373"/>
      <c r="AN227" s="374"/>
      <c r="AO227" s="375">
        <v>8</v>
      </c>
      <c r="AP227" s="366">
        <v>4</v>
      </c>
      <c r="AQ227" s="373"/>
      <c r="AR227" s="374"/>
      <c r="AS227" s="375">
        <v>8</v>
      </c>
      <c r="AT227" s="366">
        <v>4</v>
      </c>
      <c r="AU227" s="373"/>
      <c r="AV227" s="374"/>
      <c r="AW227" s="375">
        <v>8</v>
      </c>
      <c r="AX227" s="366">
        <v>4</v>
      </c>
      <c r="AY227" s="373"/>
      <c r="AZ227" s="374"/>
      <c r="BA227" s="375">
        <v>5</v>
      </c>
      <c r="BB227" s="366">
        <v>7</v>
      </c>
      <c r="BC227" s="373"/>
      <c r="BD227" s="382"/>
      <c r="BE227" s="380">
        <v>12</v>
      </c>
      <c r="BF227" s="381"/>
      <c r="BG227" s="365">
        <v>8</v>
      </c>
      <c r="BH227" s="366">
        <v>4</v>
      </c>
      <c r="BI227" s="373"/>
      <c r="BJ227" s="374"/>
      <c r="BK227" s="375">
        <v>8</v>
      </c>
      <c r="BL227" s="366">
        <v>1</v>
      </c>
      <c r="BM227" s="373"/>
      <c r="BN227" s="374"/>
      <c r="BO227" s="375">
        <v>8</v>
      </c>
      <c r="BP227" s="366">
        <v>1</v>
      </c>
      <c r="BQ227" s="373"/>
      <c r="BR227" s="374"/>
      <c r="BS227" s="375">
        <v>8</v>
      </c>
      <c r="BT227" s="366">
        <v>1</v>
      </c>
      <c r="BU227" s="373"/>
      <c r="BV227" s="374"/>
      <c r="BW227" s="388">
        <v>10</v>
      </c>
      <c r="BX227" s="389"/>
      <c r="BY227" s="375">
        <v>5</v>
      </c>
      <c r="BZ227" s="366">
        <v>5</v>
      </c>
      <c r="CA227" s="373"/>
      <c r="CB227" s="382"/>
      <c r="CC227" s="380">
        <v>9</v>
      </c>
      <c r="CD227" s="381"/>
      <c r="CE227" s="398">
        <v>8</v>
      </c>
      <c r="CF227" s="366">
        <v>3.5</v>
      </c>
      <c r="CG227" s="373"/>
      <c r="CH227" s="399"/>
      <c r="CI227" s="365">
        <v>8</v>
      </c>
      <c r="CJ227" s="366">
        <v>2.5</v>
      </c>
      <c r="CK227" s="373"/>
      <c r="CL227" s="374"/>
      <c r="CM227" s="375">
        <v>8</v>
      </c>
      <c r="CN227" s="366">
        <v>1</v>
      </c>
      <c r="CO227" s="373"/>
      <c r="CP227" s="382"/>
      <c r="CQ227" s="402">
        <v>8</v>
      </c>
      <c r="CR227" s="366">
        <v>2</v>
      </c>
      <c r="CS227" s="408"/>
      <c r="CT227" s="409"/>
      <c r="CU227" s="402">
        <v>8</v>
      </c>
      <c r="CV227" s="366">
        <v>2</v>
      </c>
      <c r="CW227" s="410"/>
      <c r="CX227" s="411"/>
      <c r="CY227" s="402">
        <v>5</v>
      </c>
      <c r="CZ227" s="366">
        <v>4</v>
      </c>
      <c r="DA227" s="415"/>
      <c r="DB227" s="411"/>
      <c r="DC227" s="380">
        <v>9</v>
      </c>
      <c r="DD227" s="381"/>
      <c r="DE227" s="398">
        <v>8</v>
      </c>
      <c r="DF227" s="366">
        <v>2</v>
      </c>
      <c r="DG227" s="416"/>
      <c r="DH227" s="411"/>
      <c r="DI227" s="402">
        <v>8</v>
      </c>
      <c r="DJ227" s="366">
        <v>1</v>
      </c>
      <c r="DK227" s="416"/>
      <c r="DL227" s="411"/>
      <c r="DM227" s="424">
        <v>25</v>
      </c>
      <c r="DN227" s="424">
        <v>4</v>
      </c>
      <c r="DO227" s="424">
        <v>1</v>
      </c>
      <c r="DP227" s="425">
        <f t="shared" si="117"/>
        <v>188</v>
      </c>
      <c r="DQ227" s="427">
        <f t="shared" si="118"/>
        <v>0</v>
      </c>
      <c r="DR227" s="425">
        <f t="shared" si="119"/>
        <v>188</v>
      </c>
      <c r="DS227" s="163">
        <f t="shared" si="120"/>
        <v>25</v>
      </c>
      <c r="DT227" s="425">
        <f t="shared" si="121"/>
        <v>64.5</v>
      </c>
      <c r="DU227" s="427">
        <f t="shared" si="122"/>
        <v>0</v>
      </c>
      <c r="DV227" s="427">
        <f t="shared" si="123"/>
        <v>64.5</v>
      </c>
      <c r="DW227" s="427">
        <f t="shared" si="124"/>
        <v>39</v>
      </c>
      <c r="DX227" s="427">
        <f t="shared" si="125"/>
        <v>0</v>
      </c>
      <c r="DY227" s="427">
        <f t="shared" si="126"/>
        <v>10</v>
      </c>
      <c r="DZ227" s="427">
        <f t="shared" si="127"/>
        <v>0</v>
      </c>
      <c r="EA227" s="428">
        <f t="shared" si="128"/>
        <v>26</v>
      </c>
      <c r="EB227" s="429">
        <f t="shared" si="129"/>
        <v>64.5</v>
      </c>
      <c r="EC227" s="429">
        <f t="shared" si="130"/>
        <v>0</v>
      </c>
      <c r="ED227" s="429">
        <f t="shared" si="131"/>
        <v>39</v>
      </c>
      <c r="EE227" s="429">
        <f t="shared" si="132"/>
        <v>0</v>
      </c>
      <c r="EF227" s="429">
        <f t="shared" si="133"/>
        <v>10</v>
      </c>
      <c r="EG227" s="429">
        <f t="shared" si="134"/>
        <v>0</v>
      </c>
      <c r="EH227" s="441"/>
      <c r="EI227" s="479"/>
      <c r="EJ227" s="443">
        <v>230</v>
      </c>
      <c r="EK227" s="481" t="s">
        <v>439</v>
      </c>
      <c r="EL227" s="449" t="s">
        <v>357</v>
      </c>
      <c r="EM227" s="450">
        <v>390000</v>
      </c>
      <c r="EN227" s="447">
        <f t="shared" si="135"/>
        <v>15000</v>
      </c>
      <c r="EO227" s="453">
        <v>0</v>
      </c>
      <c r="EP227" s="454">
        <v>0</v>
      </c>
      <c r="EQ227" s="455">
        <v>0</v>
      </c>
      <c r="ER227" s="455">
        <v>0</v>
      </c>
      <c r="ES227" s="456">
        <f t="shared" si="136"/>
        <v>15000</v>
      </c>
      <c r="ET227" s="456">
        <f t="shared" si="137"/>
        <v>26</v>
      </c>
      <c r="EU227" s="456">
        <f t="shared" si="138"/>
        <v>64.5</v>
      </c>
      <c r="EV227" s="456">
        <f t="shared" si="139"/>
        <v>0</v>
      </c>
      <c r="EW227" s="456">
        <f t="shared" si="140"/>
        <v>39</v>
      </c>
      <c r="EX227" s="456">
        <f t="shared" si="141"/>
        <v>0</v>
      </c>
      <c r="EY227" s="460">
        <f t="shared" si="142"/>
        <v>10</v>
      </c>
      <c r="EZ227" s="460">
        <f t="shared" si="143"/>
        <v>0</v>
      </c>
      <c r="FA227" s="447">
        <f t="shared" si="144"/>
        <v>389529.96</v>
      </c>
      <c r="FB227" s="447">
        <v>0</v>
      </c>
      <c r="FC227" s="447">
        <f t="shared" si="145"/>
        <v>779529.96</v>
      </c>
      <c r="FD227" s="447">
        <f t="shared" si="146"/>
        <v>701576.96</v>
      </c>
      <c r="FE227" s="447">
        <f t="shared" si="147"/>
        <v>56315.391999999993</v>
      </c>
      <c r="FF227" s="447">
        <f t="shared" si="148"/>
        <v>77953</v>
      </c>
      <c r="FG227" s="463">
        <v>100000</v>
      </c>
      <c r="FH227" s="447">
        <f t="shared" si="149"/>
        <v>234268.39</v>
      </c>
      <c r="FI227" s="447">
        <v>0</v>
      </c>
      <c r="FJ227" s="447">
        <f t="shared" si="150"/>
        <v>545261.56999999995</v>
      </c>
      <c r="FK227" s="464"/>
      <c r="FL227" s="447">
        <f t="shared" si="151"/>
        <v>31181.200000000001</v>
      </c>
      <c r="FM227" s="447">
        <f t="shared" si="152"/>
        <v>3897.65</v>
      </c>
      <c r="FN227" s="447">
        <f t="shared" si="153"/>
        <v>77953</v>
      </c>
      <c r="FO227" s="447">
        <f t="shared" si="154"/>
        <v>113031.85</v>
      </c>
      <c r="FP227" s="178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</row>
    <row r="228" spans="1:463" s="163" customFormat="1" ht="22.5" customHeight="1">
      <c r="A228" s="360">
        <v>220</v>
      </c>
      <c r="B228" s="361">
        <v>3</v>
      </c>
      <c r="C228" s="362" t="s">
        <v>440</v>
      </c>
      <c r="D228" s="363" t="s">
        <v>441</v>
      </c>
      <c r="E228" s="225" t="s">
        <v>190</v>
      </c>
      <c r="F228" s="367">
        <v>390000</v>
      </c>
      <c r="G228" s="365"/>
      <c r="H228" s="366"/>
      <c r="I228" s="373"/>
      <c r="J228" s="374"/>
      <c r="K228" s="375"/>
      <c r="L228" s="366"/>
      <c r="M228" s="373"/>
      <c r="N228" s="374"/>
      <c r="O228" s="375"/>
      <c r="P228" s="366"/>
      <c r="Q228" s="373"/>
      <c r="R228" s="374"/>
      <c r="S228" s="375"/>
      <c r="T228" s="366"/>
      <c r="U228" s="373"/>
      <c r="V228" s="374"/>
      <c r="W228" s="375">
        <v>8</v>
      </c>
      <c r="X228" s="366">
        <v>1</v>
      </c>
      <c r="Y228" s="373"/>
      <c r="Z228" s="374"/>
      <c r="AA228" s="375">
        <v>5</v>
      </c>
      <c r="AB228" s="366">
        <v>4</v>
      </c>
      <c r="AC228" s="373"/>
      <c r="AD228" s="382"/>
      <c r="AE228" s="380">
        <v>9</v>
      </c>
      <c r="AF228" s="381"/>
      <c r="AG228" s="365">
        <v>8</v>
      </c>
      <c r="AH228" s="366">
        <v>1</v>
      </c>
      <c r="AI228" s="373"/>
      <c r="AJ228" s="374"/>
      <c r="AK228" s="375">
        <v>8</v>
      </c>
      <c r="AL228" s="366">
        <v>1</v>
      </c>
      <c r="AM228" s="373"/>
      <c r="AN228" s="374"/>
      <c r="AO228" s="375">
        <v>8</v>
      </c>
      <c r="AP228" s="366">
        <v>1</v>
      </c>
      <c r="AQ228" s="373"/>
      <c r="AR228" s="374"/>
      <c r="AS228" s="375">
        <v>8</v>
      </c>
      <c r="AT228" s="366">
        <v>1</v>
      </c>
      <c r="AU228" s="373"/>
      <c r="AV228" s="374"/>
      <c r="AW228" s="375">
        <v>8</v>
      </c>
      <c r="AX228" s="366">
        <v>1</v>
      </c>
      <c r="AY228" s="373"/>
      <c r="AZ228" s="374"/>
      <c r="BA228" s="375">
        <v>5</v>
      </c>
      <c r="BB228" s="366">
        <v>4</v>
      </c>
      <c r="BC228" s="373"/>
      <c r="BD228" s="382"/>
      <c r="BE228" s="380">
        <v>9</v>
      </c>
      <c r="BF228" s="381"/>
      <c r="BG228" s="365">
        <v>8</v>
      </c>
      <c r="BH228" s="366">
        <v>1</v>
      </c>
      <c r="BI228" s="373"/>
      <c r="BJ228" s="374"/>
      <c r="BK228" s="375">
        <v>8</v>
      </c>
      <c r="BL228" s="366">
        <v>1</v>
      </c>
      <c r="BM228" s="373"/>
      <c r="BN228" s="374"/>
      <c r="BO228" s="375">
        <v>8</v>
      </c>
      <c r="BP228" s="366">
        <v>3</v>
      </c>
      <c r="BQ228" s="373"/>
      <c r="BR228" s="374"/>
      <c r="BS228" s="375">
        <v>8</v>
      </c>
      <c r="BT228" s="366">
        <v>1</v>
      </c>
      <c r="BU228" s="373"/>
      <c r="BV228" s="374"/>
      <c r="BW228" s="388">
        <v>9</v>
      </c>
      <c r="BX228" s="389"/>
      <c r="BY228" s="375">
        <v>5</v>
      </c>
      <c r="BZ228" s="366">
        <v>4</v>
      </c>
      <c r="CA228" s="373"/>
      <c r="CB228" s="382"/>
      <c r="CC228" s="380">
        <v>9</v>
      </c>
      <c r="CD228" s="381"/>
      <c r="CE228" s="398">
        <v>8</v>
      </c>
      <c r="CF228" s="366">
        <v>1</v>
      </c>
      <c r="CG228" s="373"/>
      <c r="CH228" s="399"/>
      <c r="CI228" s="365">
        <v>8</v>
      </c>
      <c r="CJ228" s="366">
        <v>1</v>
      </c>
      <c r="CK228" s="373"/>
      <c r="CL228" s="374"/>
      <c r="CM228" s="375">
        <v>8</v>
      </c>
      <c r="CN228" s="366">
        <v>1</v>
      </c>
      <c r="CO228" s="373"/>
      <c r="CP228" s="382"/>
      <c r="CQ228" s="402">
        <v>8</v>
      </c>
      <c r="CR228" s="366">
        <v>1</v>
      </c>
      <c r="CS228" s="408"/>
      <c r="CT228" s="409"/>
      <c r="CU228" s="402">
        <v>8</v>
      </c>
      <c r="CV228" s="366">
        <v>1</v>
      </c>
      <c r="CW228" s="410"/>
      <c r="CX228" s="411"/>
      <c r="CY228" s="402">
        <v>5</v>
      </c>
      <c r="CZ228" s="366">
        <v>4</v>
      </c>
      <c r="DA228" s="415"/>
      <c r="DB228" s="411"/>
      <c r="DC228" s="380">
        <v>9</v>
      </c>
      <c r="DD228" s="381"/>
      <c r="DE228" s="398">
        <v>8</v>
      </c>
      <c r="DF228" s="366">
        <v>1</v>
      </c>
      <c r="DG228" s="416"/>
      <c r="DH228" s="411"/>
      <c r="DI228" s="402">
        <v>8</v>
      </c>
      <c r="DJ228" s="366">
        <v>1</v>
      </c>
      <c r="DK228" s="416"/>
      <c r="DL228" s="411"/>
      <c r="DM228" s="424">
        <v>25</v>
      </c>
      <c r="DN228" s="424">
        <v>4</v>
      </c>
      <c r="DO228" s="424">
        <v>1</v>
      </c>
      <c r="DP228" s="425">
        <f t="shared" si="117"/>
        <v>156</v>
      </c>
      <c r="DQ228" s="427">
        <f t="shared" si="118"/>
        <v>0</v>
      </c>
      <c r="DR228" s="425">
        <f t="shared" si="119"/>
        <v>156</v>
      </c>
      <c r="DS228" s="163">
        <f t="shared" si="120"/>
        <v>21</v>
      </c>
      <c r="DT228" s="425">
        <f t="shared" si="121"/>
        <v>35</v>
      </c>
      <c r="DU228" s="427">
        <f t="shared" si="122"/>
        <v>0</v>
      </c>
      <c r="DV228" s="427">
        <f t="shared" si="123"/>
        <v>35</v>
      </c>
      <c r="DW228" s="427">
        <f t="shared" si="124"/>
        <v>36</v>
      </c>
      <c r="DX228" s="427">
        <f t="shared" si="125"/>
        <v>0</v>
      </c>
      <c r="DY228" s="427">
        <f t="shared" si="126"/>
        <v>9</v>
      </c>
      <c r="DZ228" s="427">
        <f t="shared" si="127"/>
        <v>0</v>
      </c>
      <c r="EA228" s="428">
        <f t="shared" si="128"/>
        <v>22</v>
      </c>
      <c r="EB228" s="429">
        <f t="shared" si="129"/>
        <v>35</v>
      </c>
      <c r="EC228" s="429">
        <f t="shared" si="130"/>
        <v>0</v>
      </c>
      <c r="ED228" s="429">
        <f t="shared" si="131"/>
        <v>36</v>
      </c>
      <c r="EE228" s="429">
        <f t="shared" si="132"/>
        <v>0</v>
      </c>
      <c r="EF228" s="429">
        <f t="shared" si="133"/>
        <v>9</v>
      </c>
      <c r="EG228" s="429">
        <f t="shared" si="134"/>
        <v>0</v>
      </c>
      <c r="EH228" s="441"/>
      <c r="EI228" s="479"/>
      <c r="EJ228" s="443">
        <v>231</v>
      </c>
      <c r="EK228" s="481" t="s">
        <v>440</v>
      </c>
      <c r="EL228" s="449" t="s">
        <v>441</v>
      </c>
      <c r="EM228" s="450">
        <v>390000</v>
      </c>
      <c r="EN228" s="447">
        <f t="shared" si="135"/>
        <v>15000</v>
      </c>
      <c r="EO228" s="453">
        <v>0</v>
      </c>
      <c r="EP228" s="454">
        <v>0</v>
      </c>
      <c r="EQ228" s="455">
        <v>0</v>
      </c>
      <c r="ER228" s="455">
        <v>0</v>
      </c>
      <c r="ES228" s="456">
        <f t="shared" si="136"/>
        <v>15000</v>
      </c>
      <c r="ET228" s="456">
        <f t="shared" si="137"/>
        <v>22</v>
      </c>
      <c r="EU228" s="456">
        <f t="shared" si="138"/>
        <v>35</v>
      </c>
      <c r="EV228" s="456">
        <f t="shared" si="139"/>
        <v>0</v>
      </c>
      <c r="EW228" s="456">
        <f t="shared" si="140"/>
        <v>36</v>
      </c>
      <c r="EX228" s="456">
        <f t="shared" si="141"/>
        <v>0</v>
      </c>
      <c r="EY228" s="460">
        <f t="shared" si="142"/>
        <v>9</v>
      </c>
      <c r="EZ228" s="460">
        <f t="shared" si="143"/>
        <v>0</v>
      </c>
      <c r="FA228" s="447">
        <f t="shared" si="144"/>
        <v>285021.92</v>
      </c>
      <c r="FB228" s="447">
        <v>0</v>
      </c>
      <c r="FC228" s="447">
        <f t="shared" si="145"/>
        <v>615021.92000000004</v>
      </c>
      <c r="FD228" s="447">
        <f t="shared" si="146"/>
        <v>553519.73</v>
      </c>
      <c r="FE228" s="447">
        <f t="shared" si="147"/>
        <v>26703.945999999996</v>
      </c>
      <c r="FF228" s="447">
        <f t="shared" si="148"/>
        <v>61502.19</v>
      </c>
      <c r="FG228" s="463">
        <v>100000</v>
      </c>
      <c r="FH228" s="447">
        <f t="shared" si="149"/>
        <v>188206.14</v>
      </c>
      <c r="FI228" s="447">
        <v>0</v>
      </c>
      <c r="FJ228" s="447">
        <f t="shared" si="150"/>
        <v>426815.78</v>
      </c>
      <c r="FK228" s="464"/>
      <c r="FL228" s="447">
        <f t="shared" si="151"/>
        <v>24600.880000000001</v>
      </c>
      <c r="FM228" s="447">
        <f t="shared" si="152"/>
        <v>3075.11</v>
      </c>
      <c r="FN228" s="447">
        <f t="shared" si="153"/>
        <v>61502.19</v>
      </c>
      <c r="FO228" s="447">
        <f t="shared" si="154"/>
        <v>89178.180000000008</v>
      </c>
      <c r="FP228" s="17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</row>
    <row r="229" spans="1:463" s="163" customFormat="1" ht="22.5" customHeight="1">
      <c r="A229" s="360">
        <v>221</v>
      </c>
      <c r="B229" s="361">
        <v>7</v>
      </c>
      <c r="C229" s="362" t="s">
        <v>442</v>
      </c>
      <c r="D229" s="363" t="s">
        <v>274</v>
      </c>
      <c r="E229" s="225" t="s">
        <v>190</v>
      </c>
      <c r="F229" s="367">
        <v>325000</v>
      </c>
      <c r="G229" s="365"/>
      <c r="H229" s="366"/>
      <c r="I229" s="373">
        <v>8</v>
      </c>
      <c r="J229" s="374">
        <v>3</v>
      </c>
      <c r="K229" s="375"/>
      <c r="L229" s="366"/>
      <c r="M229" s="373">
        <v>8</v>
      </c>
      <c r="N229" s="374">
        <v>3</v>
      </c>
      <c r="O229" s="375"/>
      <c r="P229" s="366"/>
      <c r="Q229" s="373">
        <v>8</v>
      </c>
      <c r="R229" s="374">
        <v>3</v>
      </c>
      <c r="S229" s="375"/>
      <c r="T229" s="366"/>
      <c r="U229" s="373">
        <v>8</v>
      </c>
      <c r="V229" s="374">
        <v>3</v>
      </c>
      <c r="W229" s="375"/>
      <c r="X229" s="366"/>
      <c r="Y229" s="373">
        <v>8</v>
      </c>
      <c r="Z229" s="374">
        <v>3</v>
      </c>
      <c r="AA229" s="375"/>
      <c r="AB229" s="366"/>
      <c r="AC229" s="373">
        <v>5</v>
      </c>
      <c r="AD229" s="382">
        <v>6</v>
      </c>
      <c r="AE229" s="380"/>
      <c r="AF229" s="381">
        <v>11</v>
      </c>
      <c r="AG229" s="365"/>
      <c r="AH229" s="366"/>
      <c r="AI229" s="373">
        <v>8</v>
      </c>
      <c r="AJ229" s="374">
        <v>3</v>
      </c>
      <c r="AK229" s="375"/>
      <c r="AL229" s="366"/>
      <c r="AM229" s="373">
        <v>8</v>
      </c>
      <c r="AN229" s="374">
        <v>3</v>
      </c>
      <c r="AO229" s="375"/>
      <c r="AP229" s="366"/>
      <c r="AQ229" s="373">
        <v>8</v>
      </c>
      <c r="AR229" s="374">
        <v>3</v>
      </c>
      <c r="AS229" s="375"/>
      <c r="AT229" s="366"/>
      <c r="AU229" s="373">
        <v>8</v>
      </c>
      <c r="AV229" s="374">
        <v>3</v>
      </c>
      <c r="AW229" s="375"/>
      <c r="AX229" s="366"/>
      <c r="AY229" s="373">
        <v>8</v>
      </c>
      <c r="AZ229" s="374">
        <v>3</v>
      </c>
      <c r="BA229" s="375"/>
      <c r="BB229" s="366"/>
      <c r="BC229" s="373">
        <v>5</v>
      </c>
      <c r="BD229" s="382">
        <v>6</v>
      </c>
      <c r="BE229" s="380"/>
      <c r="BF229" s="381">
        <v>11</v>
      </c>
      <c r="BG229" s="365"/>
      <c r="BH229" s="366"/>
      <c r="BI229" s="373">
        <v>8</v>
      </c>
      <c r="BJ229" s="374">
        <v>3</v>
      </c>
      <c r="BK229" s="375"/>
      <c r="BL229" s="366"/>
      <c r="BM229" s="373">
        <v>8</v>
      </c>
      <c r="BN229" s="374">
        <v>3</v>
      </c>
      <c r="BO229" s="375"/>
      <c r="BP229" s="366"/>
      <c r="BQ229" s="373">
        <v>8</v>
      </c>
      <c r="BR229" s="374">
        <v>3</v>
      </c>
      <c r="BS229" s="375"/>
      <c r="BT229" s="366"/>
      <c r="BU229" s="373">
        <v>8</v>
      </c>
      <c r="BV229" s="374">
        <v>3</v>
      </c>
      <c r="BW229" s="388"/>
      <c r="BX229" s="389">
        <v>11</v>
      </c>
      <c r="BY229" s="375"/>
      <c r="BZ229" s="366"/>
      <c r="CA229" s="373">
        <v>5</v>
      </c>
      <c r="CB229" s="382">
        <v>6</v>
      </c>
      <c r="CC229" s="380"/>
      <c r="CD229" s="381">
        <v>11</v>
      </c>
      <c r="CE229" s="398"/>
      <c r="CF229" s="366"/>
      <c r="CG229" s="373">
        <v>8</v>
      </c>
      <c r="CH229" s="399">
        <v>3</v>
      </c>
      <c r="CI229" s="365"/>
      <c r="CJ229" s="366"/>
      <c r="CK229" s="373">
        <v>8</v>
      </c>
      <c r="CL229" s="374">
        <v>3</v>
      </c>
      <c r="CM229" s="375"/>
      <c r="CN229" s="366"/>
      <c r="CO229" s="373">
        <v>8</v>
      </c>
      <c r="CP229" s="382">
        <v>3</v>
      </c>
      <c r="CQ229" s="402"/>
      <c r="CR229" s="366"/>
      <c r="CS229" s="408">
        <v>8</v>
      </c>
      <c r="CT229" s="409">
        <v>3</v>
      </c>
      <c r="CU229" s="402"/>
      <c r="CV229" s="366"/>
      <c r="CW229" s="410">
        <v>8</v>
      </c>
      <c r="CX229" s="411">
        <v>3</v>
      </c>
      <c r="CY229" s="402"/>
      <c r="CZ229" s="366"/>
      <c r="DA229" s="415">
        <v>5</v>
      </c>
      <c r="DB229" s="411">
        <v>6</v>
      </c>
      <c r="DC229" s="380"/>
      <c r="DD229" s="381">
        <v>11</v>
      </c>
      <c r="DE229" s="398"/>
      <c r="DF229" s="366"/>
      <c r="DG229" s="416">
        <v>8</v>
      </c>
      <c r="DH229" s="411">
        <v>3</v>
      </c>
      <c r="DI229" s="402"/>
      <c r="DJ229" s="366"/>
      <c r="DK229" s="416">
        <v>8</v>
      </c>
      <c r="DL229" s="411">
        <v>3</v>
      </c>
      <c r="DM229" s="424">
        <v>25</v>
      </c>
      <c r="DN229" s="424">
        <v>4</v>
      </c>
      <c r="DO229" s="424">
        <v>1</v>
      </c>
      <c r="DP229" s="425">
        <f t="shared" si="117"/>
        <v>0</v>
      </c>
      <c r="DQ229" s="427">
        <f t="shared" si="118"/>
        <v>188</v>
      </c>
      <c r="DR229" s="425">
        <f t="shared" si="119"/>
        <v>188</v>
      </c>
      <c r="DS229" s="163">
        <f t="shared" si="120"/>
        <v>25</v>
      </c>
      <c r="DT229" s="425">
        <f t="shared" si="121"/>
        <v>0</v>
      </c>
      <c r="DU229" s="427">
        <f t="shared" si="122"/>
        <v>87</v>
      </c>
      <c r="DV229" s="427">
        <f t="shared" si="123"/>
        <v>87</v>
      </c>
      <c r="DW229" s="427">
        <f t="shared" si="124"/>
        <v>0</v>
      </c>
      <c r="DX229" s="427">
        <f t="shared" si="125"/>
        <v>44</v>
      </c>
      <c r="DY229" s="427">
        <f t="shared" si="126"/>
        <v>0</v>
      </c>
      <c r="DZ229" s="427">
        <f t="shared" si="127"/>
        <v>11</v>
      </c>
      <c r="EA229" s="428">
        <f t="shared" si="128"/>
        <v>26</v>
      </c>
      <c r="EB229" s="429">
        <f t="shared" si="129"/>
        <v>0</v>
      </c>
      <c r="EC229" s="429">
        <f t="shared" si="130"/>
        <v>87</v>
      </c>
      <c r="ED229" s="429">
        <f t="shared" si="131"/>
        <v>0</v>
      </c>
      <c r="EE229" s="429">
        <f t="shared" si="132"/>
        <v>44</v>
      </c>
      <c r="EF229" s="429">
        <f t="shared" si="133"/>
        <v>0</v>
      </c>
      <c r="EG229" s="429">
        <f t="shared" si="134"/>
        <v>11</v>
      </c>
      <c r="EH229" s="441"/>
      <c r="EI229" s="479"/>
      <c r="EJ229" s="443">
        <v>232</v>
      </c>
      <c r="EK229" s="481" t="s">
        <v>442</v>
      </c>
      <c r="EL229" s="449" t="s">
        <v>274</v>
      </c>
      <c r="EM229" s="450">
        <v>325000</v>
      </c>
      <c r="EN229" s="447">
        <f t="shared" si="135"/>
        <v>12500</v>
      </c>
      <c r="EO229" s="453">
        <v>0</v>
      </c>
      <c r="EP229" s="454">
        <v>0</v>
      </c>
      <c r="EQ229" s="455">
        <v>0</v>
      </c>
      <c r="ER229" s="455">
        <v>0</v>
      </c>
      <c r="ES229" s="456">
        <f t="shared" si="136"/>
        <v>12500</v>
      </c>
      <c r="ET229" s="456">
        <f t="shared" si="137"/>
        <v>26</v>
      </c>
      <c r="EU229" s="456">
        <f t="shared" si="138"/>
        <v>0</v>
      </c>
      <c r="EV229" s="456">
        <f t="shared" si="139"/>
        <v>87</v>
      </c>
      <c r="EW229" s="456">
        <f t="shared" si="140"/>
        <v>0</v>
      </c>
      <c r="EX229" s="456">
        <f t="shared" si="141"/>
        <v>44</v>
      </c>
      <c r="EY229" s="460">
        <f t="shared" si="142"/>
        <v>0</v>
      </c>
      <c r="EZ229" s="460">
        <f t="shared" si="143"/>
        <v>11</v>
      </c>
      <c r="FA229" s="447">
        <f t="shared" si="144"/>
        <v>412698.41</v>
      </c>
      <c r="FB229" s="447">
        <v>0</v>
      </c>
      <c r="FC229" s="447">
        <f t="shared" si="145"/>
        <v>737698.41</v>
      </c>
      <c r="FD229" s="447">
        <f t="shared" si="146"/>
        <v>663928.57000000007</v>
      </c>
      <c r="FE229" s="447">
        <f t="shared" si="147"/>
        <v>48785.714000000014</v>
      </c>
      <c r="FF229" s="447">
        <f t="shared" si="148"/>
        <v>73769.84</v>
      </c>
      <c r="FG229" s="463">
        <v>100000</v>
      </c>
      <c r="FH229" s="447">
        <f t="shared" si="149"/>
        <v>222555.55</v>
      </c>
      <c r="FI229" s="447">
        <v>0</v>
      </c>
      <c r="FJ229" s="447">
        <f t="shared" si="150"/>
        <v>515142.86</v>
      </c>
      <c r="FK229" s="464"/>
      <c r="FL229" s="447">
        <f t="shared" si="151"/>
        <v>29507.94</v>
      </c>
      <c r="FM229" s="447">
        <f t="shared" si="152"/>
        <v>3688.49</v>
      </c>
      <c r="FN229" s="447">
        <f t="shared" si="153"/>
        <v>73769.84</v>
      </c>
      <c r="FO229" s="447">
        <f t="shared" si="154"/>
        <v>106966.26999999999</v>
      </c>
      <c r="FP229" s="178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</row>
    <row r="230" spans="1:463" s="163" customFormat="1" ht="22.5" customHeight="1">
      <c r="A230" s="360">
        <v>222</v>
      </c>
      <c r="B230" s="361">
        <v>2</v>
      </c>
      <c r="C230" s="362" t="s">
        <v>443</v>
      </c>
      <c r="D230" s="363" t="s">
        <v>204</v>
      </c>
      <c r="E230" s="225" t="s">
        <v>190</v>
      </c>
      <c r="F230" s="367">
        <v>390000</v>
      </c>
      <c r="G230" s="365">
        <v>8</v>
      </c>
      <c r="H230" s="366">
        <v>1</v>
      </c>
      <c r="I230" s="373"/>
      <c r="J230" s="374"/>
      <c r="K230" s="375">
        <v>8</v>
      </c>
      <c r="L230" s="366">
        <v>1</v>
      </c>
      <c r="M230" s="373"/>
      <c r="N230" s="374"/>
      <c r="O230" s="375"/>
      <c r="P230" s="366"/>
      <c r="Q230" s="373"/>
      <c r="R230" s="374"/>
      <c r="S230" s="375">
        <v>8</v>
      </c>
      <c r="T230" s="366">
        <v>1</v>
      </c>
      <c r="U230" s="373"/>
      <c r="V230" s="374"/>
      <c r="W230" s="375">
        <v>8</v>
      </c>
      <c r="X230" s="366">
        <v>1</v>
      </c>
      <c r="Y230" s="373"/>
      <c r="Z230" s="374"/>
      <c r="AA230" s="375">
        <v>5</v>
      </c>
      <c r="AB230" s="366">
        <v>5</v>
      </c>
      <c r="AC230" s="373"/>
      <c r="AD230" s="382"/>
      <c r="AE230" s="380">
        <v>9</v>
      </c>
      <c r="AF230" s="381"/>
      <c r="AG230" s="365">
        <v>8</v>
      </c>
      <c r="AH230" s="366">
        <v>1</v>
      </c>
      <c r="AI230" s="373"/>
      <c r="AJ230" s="374"/>
      <c r="AK230" s="375">
        <v>8</v>
      </c>
      <c r="AL230" s="366">
        <v>1</v>
      </c>
      <c r="AM230" s="373"/>
      <c r="AN230" s="374"/>
      <c r="AO230" s="375">
        <v>8</v>
      </c>
      <c r="AP230" s="366">
        <v>1</v>
      </c>
      <c r="AQ230" s="373"/>
      <c r="AR230" s="374"/>
      <c r="AS230" s="375">
        <v>8</v>
      </c>
      <c r="AT230" s="366">
        <v>1</v>
      </c>
      <c r="AU230" s="373"/>
      <c r="AV230" s="374"/>
      <c r="AW230" s="375">
        <v>8</v>
      </c>
      <c r="AX230" s="366">
        <v>1</v>
      </c>
      <c r="AY230" s="373"/>
      <c r="AZ230" s="374"/>
      <c r="BA230" s="375">
        <v>5</v>
      </c>
      <c r="BB230" s="366">
        <v>6</v>
      </c>
      <c r="BC230" s="373"/>
      <c r="BD230" s="382"/>
      <c r="BE230" s="380">
        <v>9</v>
      </c>
      <c r="BF230" s="381"/>
      <c r="BG230" s="365">
        <v>8</v>
      </c>
      <c r="BH230" s="366">
        <v>3</v>
      </c>
      <c r="BI230" s="373"/>
      <c r="BJ230" s="374"/>
      <c r="BK230" s="375">
        <v>8</v>
      </c>
      <c r="BL230" s="366">
        <v>2</v>
      </c>
      <c r="BM230" s="373"/>
      <c r="BN230" s="374"/>
      <c r="BO230" s="375">
        <v>8</v>
      </c>
      <c r="BP230" s="366">
        <v>2</v>
      </c>
      <c r="BQ230" s="373"/>
      <c r="BR230" s="374"/>
      <c r="BS230" s="375"/>
      <c r="BT230" s="366"/>
      <c r="BU230" s="373"/>
      <c r="BV230" s="374"/>
      <c r="BW230" s="388">
        <v>10</v>
      </c>
      <c r="BX230" s="389"/>
      <c r="BY230" s="375">
        <v>5</v>
      </c>
      <c r="BZ230" s="366">
        <v>5</v>
      </c>
      <c r="CA230" s="373"/>
      <c r="CB230" s="382"/>
      <c r="CC230" s="380">
        <v>10</v>
      </c>
      <c r="CD230" s="381"/>
      <c r="CE230" s="398">
        <v>8</v>
      </c>
      <c r="CF230" s="366">
        <v>1</v>
      </c>
      <c r="CG230" s="373"/>
      <c r="CH230" s="399"/>
      <c r="CI230" s="365">
        <v>8</v>
      </c>
      <c r="CJ230" s="366">
        <v>2</v>
      </c>
      <c r="CK230" s="373"/>
      <c r="CL230" s="374"/>
      <c r="CM230" s="375">
        <v>8</v>
      </c>
      <c r="CN230" s="366">
        <v>1</v>
      </c>
      <c r="CO230" s="373"/>
      <c r="CP230" s="382"/>
      <c r="CQ230" s="402">
        <v>8</v>
      </c>
      <c r="CR230" s="366">
        <v>2</v>
      </c>
      <c r="CS230" s="408"/>
      <c r="CT230" s="409"/>
      <c r="CU230" s="402"/>
      <c r="CV230" s="366"/>
      <c r="CW230" s="410"/>
      <c r="CX230" s="411"/>
      <c r="CY230" s="402">
        <v>5</v>
      </c>
      <c r="CZ230" s="366">
        <v>4</v>
      </c>
      <c r="DA230" s="415"/>
      <c r="DB230" s="411"/>
      <c r="DC230" s="380">
        <v>10</v>
      </c>
      <c r="DD230" s="381"/>
      <c r="DE230" s="398"/>
      <c r="DF230" s="366"/>
      <c r="DG230" s="416"/>
      <c r="DH230" s="411"/>
      <c r="DI230" s="402">
        <v>8</v>
      </c>
      <c r="DJ230" s="366">
        <v>3</v>
      </c>
      <c r="DK230" s="416"/>
      <c r="DL230" s="411"/>
      <c r="DM230" s="424">
        <v>25</v>
      </c>
      <c r="DN230" s="424">
        <v>4</v>
      </c>
      <c r="DO230" s="424">
        <v>1</v>
      </c>
      <c r="DP230" s="425">
        <f t="shared" si="117"/>
        <v>156</v>
      </c>
      <c r="DQ230" s="427">
        <f t="shared" si="118"/>
        <v>0</v>
      </c>
      <c r="DR230" s="425">
        <f t="shared" si="119"/>
        <v>156</v>
      </c>
      <c r="DS230" s="163">
        <f t="shared" si="120"/>
        <v>21</v>
      </c>
      <c r="DT230" s="425">
        <f t="shared" si="121"/>
        <v>45</v>
      </c>
      <c r="DU230" s="427">
        <f t="shared" si="122"/>
        <v>0</v>
      </c>
      <c r="DV230" s="427">
        <f t="shared" si="123"/>
        <v>45</v>
      </c>
      <c r="DW230" s="427">
        <f t="shared" si="124"/>
        <v>38</v>
      </c>
      <c r="DX230" s="427">
        <f t="shared" si="125"/>
        <v>0</v>
      </c>
      <c r="DY230" s="427">
        <f t="shared" si="126"/>
        <v>10</v>
      </c>
      <c r="DZ230" s="427">
        <f t="shared" si="127"/>
        <v>0</v>
      </c>
      <c r="EA230" s="428">
        <f t="shared" si="128"/>
        <v>22</v>
      </c>
      <c r="EB230" s="429">
        <f t="shared" si="129"/>
        <v>45</v>
      </c>
      <c r="EC230" s="429">
        <f t="shared" si="130"/>
        <v>0</v>
      </c>
      <c r="ED230" s="429">
        <f t="shared" si="131"/>
        <v>38</v>
      </c>
      <c r="EE230" s="429">
        <f t="shared" si="132"/>
        <v>0</v>
      </c>
      <c r="EF230" s="429">
        <f t="shared" si="133"/>
        <v>10</v>
      </c>
      <c r="EG230" s="429">
        <f t="shared" si="134"/>
        <v>0</v>
      </c>
      <c r="EH230" s="441"/>
      <c r="EI230" s="479"/>
      <c r="EJ230" s="443">
        <v>233</v>
      </c>
      <c r="EK230" s="481" t="s">
        <v>443</v>
      </c>
      <c r="EL230" s="449" t="s">
        <v>204</v>
      </c>
      <c r="EM230" s="450">
        <v>390000</v>
      </c>
      <c r="EN230" s="447">
        <f t="shared" si="135"/>
        <v>15000</v>
      </c>
      <c r="EO230" s="453">
        <v>0</v>
      </c>
      <c r="EP230" s="454">
        <v>0</v>
      </c>
      <c r="EQ230" s="455">
        <v>0</v>
      </c>
      <c r="ER230" s="455">
        <v>0</v>
      </c>
      <c r="ES230" s="456">
        <f t="shared" si="136"/>
        <v>15000</v>
      </c>
      <c r="ET230" s="456">
        <f t="shared" si="137"/>
        <v>22</v>
      </c>
      <c r="EU230" s="456">
        <f t="shared" si="138"/>
        <v>45</v>
      </c>
      <c r="EV230" s="456">
        <f t="shared" si="139"/>
        <v>0</v>
      </c>
      <c r="EW230" s="456">
        <f t="shared" si="140"/>
        <v>38</v>
      </c>
      <c r="EX230" s="456">
        <f t="shared" si="141"/>
        <v>0</v>
      </c>
      <c r="EY230" s="460">
        <f t="shared" si="142"/>
        <v>10</v>
      </c>
      <c r="EZ230" s="460">
        <f t="shared" si="143"/>
        <v>0</v>
      </c>
      <c r="FA230" s="447">
        <f t="shared" si="144"/>
        <v>327025.15999999997</v>
      </c>
      <c r="FB230" s="447">
        <v>0</v>
      </c>
      <c r="FC230" s="447">
        <f t="shared" si="145"/>
        <v>657025.16</v>
      </c>
      <c r="FD230" s="447">
        <f t="shared" si="146"/>
        <v>591322.64</v>
      </c>
      <c r="FE230" s="447">
        <f t="shared" si="147"/>
        <v>34264.528000000006</v>
      </c>
      <c r="FF230" s="447">
        <f t="shared" si="148"/>
        <v>65702.52</v>
      </c>
      <c r="FG230" s="463">
        <v>100000</v>
      </c>
      <c r="FH230" s="447">
        <f t="shared" si="149"/>
        <v>199967.05</v>
      </c>
      <c r="FI230" s="447">
        <v>0</v>
      </c>
      <c r="FJ230" s="447">
        <f t="shared" si="150"/>
        <v>457058.11</v>
      </c>
      <c r="FK230" s="464"/>
      <c r="FL230" s="447">
        <f t="shared" si="151"/>
        <v>26281.01</v>
      </c>
      <c r="FM230" s="447">
        <f t="shared" si="152"/>
        <v>3285.13</v>
      </c>
      <c r="FN230" s="447">
        <f t="shared" si="153"/>
        <v>65702.52</v>
      </c>
      <c r="FO230" s="447">
        <f t="shared" si="154"/>
        <v>95268.66</v>
      </c>
      <c r="FP230" s="178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</row>
    <row r="231" spans="1:463" s="163" customFormat="1" ht="22.5" customHeight="1">
      <c r="A231" s="360">
        <v>223</v>
      </c>
      <c r="B231" s="361"/>
      <c r="C231" s="362" t="s">
        <v>444</v>
      </c>
      <c r="D231" s="363" t="s">
        <v>68</v>
      </c>
      <c r="E231" s="225" t="s">
        <v>186</v>
      </c>
      <c r="F231" s="367">
        <v>325000</v>
      </c>
      <c r="G231" s="365">
        <v>8</v>
      </c>
      <c r="H231" s="366">
        <v>2</v>
      </c>
      <c r="I231" s="373"/>
      <c r="J231" s="374"/>
      <c r="K231" s="375">
        <v>8</v>
      </c>
      <c r="L231" s="366"/>
      <c r="M231" s="373"/>
      <c r="N231" s="374"/>
      <c r="O231" s="375">
        <v>8</v>
      </c>
      <c r="P231" s="366"/>
      <c r="Q231" s="373"/>
      <c r="R231" s="374"/>
      <c r="S231" s="375">
        <v>8</v>
      </c>
      <c r="T231" s="366"/>
      <c r="U231" s="373"/>
      <c r="V231" s="374"/>
      <c r="W231" s="375">
        <v>8</v>
      </c>
      <c r="X231" s="366"/>
      <c r="Y231" s="373"/>
      <c r="Z231" s="374"/>
      <c r="AA231" s="375">
        <v>5</v>
      </c>
      <c r="AB231" s="366">
        <v>3</v>
      </c>
      <c r="AC231" s="373"/>
      <c r="AD231" s="382"/>
      <c r="AE231" s="380"/>
      <c r="AF231" s="381"/>
      <c r="AG231" s="365">
        <v>8</v>
      </c>
      <c r="AH231" s="366"/>
      <c r="AI231" s="373"/>
      <c r="AJ231" s="374"/>
      <c r="AK231" s="375">
        <v>8</v>
      </c>
      <c r="AL231" s="366"/>
      <c r="AM231" s="373"/>
      <c r="AN231" s="374"/>
      <c r="AO231" s="375">
        <v>8</v>
      </c>
      <c r="AP231" s="366"/>
      <c r="AQ231" s="373"/>
      <c r="AR231" s="374"/>
      <c r="AS231" s="375">
        <v>8</v>
      </c>
      <c r="AT231" s="366"/>
      <c r="AU231" s="373"/>
      <c r="AV231" s="374"/>
      <c r="AW231" s="375">
        <v>8</v>
      </c>
      <c r="AX231" s="366"/>
      <c r="AY231" s="373"/>
      <c r="AZ231" s="374"/>
      <c r="BA231" s="375">
        <v>5</v>
      </c>
      <c r="BB231" s="366">
        <v>3</v>
      </c>
      <c r="BC231" s="373"/>
      <c r="BD231" s="382"/>
      <c r="BE231" s="380"/>
      <c r="BF231" s="381"/>
      <c r="BG231" s="365">
        <v>8</v>
      </c>
      <c r="BH231" s="366"/>
      <c r="BI231" s="373"/>
      <c r="BJ231" s="374"/>
      <c r="BK231" s="375">
        <v>8</v>
      </c>
      <c r="BL231" s="366">
        <v>1.5</v>
      </c>
      <c r="BM231" s="373"/>
      <c r="BN231" s="374"/>
      <c r="BO231" s="375">
        <v>8</v>
      </c>
      <c r="BP231" s="366"/>
      <c r="BQ231" s="373"/>
      <c r="BR231" s="374"/>
      <c r="BS231" s="375">
        <v>8</v>
      </c>
      <c r="BT231" s="366"/>
      <c r="BU231" s="373"/>
      <c r="BV231" s="374"/>
      <c r="BW231" s="388">
        <v>8</v>
      </c>
      <c r="BX231" s="389"/>
      <c r="BY231" s="375">
        <v>5</v>
      </c>
      <c r="BZ231" s="366">
        <v>3</v>
      </c>
      <c r="CA231" s="373"/>
      <c r="CB231" s="382"/>
      <c r="CC231" s="380"/>
      <c r="CD231" s="381"/>
      <c r="CE231" s="398">
        <v>8</v>
      </c>
      <c r="CF231" s="366"/>
      <c r="CG231" s="373"/>
      <c r="CH231" s="399"/>
      <c r="CI231" s="365">
        <v>8</v>
      </c>
      <c r="CJ231" s="366"/>
      <c r="CK231" s="373"/>
      <c r="CL231" s="374"/>
      <c r="CM231" s="375">
        <v>8</v>
      </c>
      <c r="CN231" s="366"/>
      <c r="CO231" s="373"/>
      <c r="CP231" s="382"/>
      <c r="CQ231" s="402">
        <v>8</v>
      </c>
      <c r="CR231" s="366"/>
      <c r="CS231" s="408"/>
      <c r="CT231" s="409"/>
      <c r="CU231" s="402">
        <v>8</v>
      </c>
      <c r="CV231" s="366"/>
      <c r="CW231" s="410"/>
      <c r="CX231" s="411"/>
      <c r="CY231" s="402">
        <v>4</v>
      </c>
      <c r="CZ231" s="366"/>
      <c r="DA231" s="415"/>
      <c r="DB231" s="411"/>
      <c r="DC231" s="380">
        <v>8</v>
      </c>
      <c r="DD231" s="381"/>
      <c r="DE231" s="398">
        <v>8</v>
      </c>
      <c r="DF231" s="366">
        <v>1</v>
      </c>
      <c r="DG231" s="416"/>
      <c r="DH231" s="411"/>
      <c r="DI231" s="402">
        <v>8</v>
      </c>
      <c r="DJ231" s="366"/>
      <c r="DK231" s="416"/>
      <c r="DL231" s="411"/>
      <c r="DM231" s="424">
        <v>25</v>
      </c>
      <c r="DN231" s="424">
        <v>4</v>
      </c>
      <c r="DO231" s="424">
        <v>1</v>
      </c>
      <c r="DP231" s="425">
        <f t="shared" si="117"/>
        <v>187</v>
      </c>
      <c r="DQ231" s="427">
        <f t="shared" si="118"/>
        <v>0</v>
      </c>
      <c r="DR231" s="425">
        <f t="shared" si="119"/>
        <v>187</v>
      </c>
      <c r="DS231" s="163">
        <f t="shared" si="120"/>
        <v>25</v>
      </c>
      <c r="DT231" s="425">
        <f t="shared" si="121"/>
        <v>13.5</v>
      </c>
      <c r="DU231" s="427">
        <f t="shared" si="122"/>
        <v>0</v>
      </c>
      <c r="DV231" s="427">
        <f t="shared" si="123"/>
        <v>13.5</v>
      </c>
      <c r="DW231" s="427">
        <f t="shared" si="124"/>
        <v>8</v>
      </c>
      <c r="DX231" s="427">
        <f t="shared" si="125"/>
        <v>0</v>
      </c>
      <c r="DY231" s="427">
        <f t="shared" si="126"/>
        <v>8</v>
      </c>
      <c r="DZ231" s="427">
        <f t="shared" si="127"/>
        <v>0</v>
      </c>
      <c r="EA231" s="428">
        <f t="shared" si="128"/>
        <v>26</v>
      </c>
      <c r="EB231" s="429">
        <f t="shared" si="129"/>
        <v>13.5</v>
      </c>
      <c r="EC231" s="429">
        <f t="shared" si="130"/>
        <v>0</v>
      </c>
      <c r="ED231" s="429">
        <f t="shared" si="131"/>
        <v>8</v>
      </c>
      <c r="EE231" s="429">
        <f t="shared" si="132"/>
        <v>0</v>
      </c>
      <c r="EF231" s="429">
        <f t="shared" si="133"/>
        <v>8</v>
      </c>
      <c r="EG231" s="429">
        <f t="shared" si="134"/>
        <v>0</v>
      </c>
      <c r="EH231" s="441"/>
      <c r="EI231" s="479"/>
      <c r="EJ231" s="443">
        <v>234</v>
      </c>
      <c r="EK231" s="481" t="s">
        <v>444</v>
      </c>
      <c r="EL231" s="449" t="s">
        <v>68</v>
      </c>
      <c r="EM231" s="450">
        <v>325000</v>
      </c>
      <c r="EN231" s="447">
        <f t="shared" si="135"/>
        <v>12500</v>
      </c>
      <c r="EO231" s="453">
        <v>0</v>
      </c>
      <c r="EP231" s="454">
        <v>0</v>
      </c>
      <c r="EQ231" s="455">
        <v>0</v>
      </c>
      <c r="ER231" s="455">
        <v>0</v>
      </c>
      <c r="ES231" s="456">
        <f t="shared" si="136"/>
        <v>12500</v>
      </c>
      <c r="ET231" s="456">
        <f t="shared" si="137"/>
        <v>26</v>
      </c>
      <c r="EU231" s="456">
        <f t="shared" si="138"/>
        <v>13.5</v>
      </c>
      <c r="EV231" s="456">
        <f t="shared" si="139"/>
        <v>0</v>
      </c>
      <c r="EW231" s="456">
        <f t="shared" si="140"/>
        <v>8</v>
      </c>
      <c r="EX231" s="456">
        <f t="shared" si="141"/>
        <v>0</v>
      </c>
      <c r="EY231" s="460">
        <f t="shared" si="142"/>
        <v>8</v>
      </c>
      <c r="EZ231" s="460">
        <f t="shared" si="143"/>
        <v>0</v>
      </c>
      <c r="FA231" s="447">
        <f t="shared" si="144"/>
        <v>87090.03</v>
      </c>
      <c r="FB231" s="447">
        <v>0</v>
      </c>
      <c r="FC231" s="447">
        <f t="shared" si="145"/>
        <v>412090.03</v>
      </c>
      <c r="FD231" s="447">
        <f t="shared" si="146"/>
        <v>370881.03</v>
      </c>
      <c r="FE231" s="447">
        <f t="shared" si="147"/>
        <v>8070.4824000000026</v>
      </c>
      <c r="FF231" s="447">
        <f t="shared" si="148"/>
        <v>41209</v>
      </c>
      <c r="FG231" s="463">
        <v>100000</v>
      </c>
      <c r="FH231" s="447">
        <f t="shared" si="149"/>
        <v>149279.48000000001</v>
      </c>
      <c r="FI231" s="447">
        <v>0</v>
      </c>
      <c r="FJ231" s="447">
        <f t="shared" si="150"/>
        <v>262810.55</v>
      </c>
      <c r="FK231" s="464"/>
      <c r="FL231" s="447">
        <f t="shared" si="151"/>
        <v>16483.599999999999</v>
      </c>
      <c r="FM231" s="447">
        <f t="shared" si="152"/>
        <v>2060.4499999999998</v>
      </c>
      <c r="FN231" s="447">
        <f t="shared" si="153"/>
        <v>41209</v>
      </c>
      <c r="FO231" s="447">
        <f t="shared" si="154"/>
        <v>59753.05</v>
      </c>
      <c r="FP231" s="178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</row>
    <row r="232" spans="1:463" s="163" customFormat="1" ht="22.5" customHeight="1">
      <c r="A232" s="360">
        <v>224</v>
      </c>
      <c r="B232" s="361">
        <v>4</v>
      </c>
      <c r="C232" s="362" t="s">
        <v>445</v>
      </c>
      <c r="D232" s="363" t="s">
        <v>204</v>
      </c>
      <c r="E232" s="225" t="s">
        <v>190</v>
      </c>
      <c r="F232" s="367">
        <v>400000</v>
      </c>
      <c r="G232" s="365">
        <v>8</v>
      </c>
      <c r="H232" s="366">
        <v>4</v>
      </c>
      <c r="I232" s="373"/>
      <c r="J232" s="374"/>
      <c r="K232" s="375">
        <v>8</v>
      </c>
      <c r="L232" s="366">
        <v>1</v>
      </c>
      <c r="M232" s="373"/>
      <c r="N232" s="374"/>
      <c r="O232" s="375">
        <v>8</v>
      </c>
      <c r="P232" s="366">
        <v>4</v>
      </c>
      <c r="Q232" s="373"/>
      <c r="R232" s="374"/>
      <c r="S232" s="375"/>
      <c r="T232" s="366"/>
      <c r="U232" s="373"/>
      <c r="V232" s="374"/>
      <c r="W232" s="375">
        <v>8</v>
      </c>
      <c r="X232" s="366">
        <v>3</v>
      </c>
      <c r="Y232" s="373"/>
      <c r="Z232" s="374"/>
      <c r="AA232" s="375">
        <v>5</v>
      </c>
      <c r="AB232" s="366">
        <v>5</v>
      </c>
      <c r="AC232" s="373"/>
      <c r="AD232" s="382"/>
      <c r="AE232" s="380">
        <v>9</v>
      </c>
      <c r="AF232" s="381"/>
      <c r="AG232" s="365">
        <v>8</v>
      </c>
      <c r="AH232" s="366">
        <v>4</v>
      </c>
      <c r="AI232" s="373"/>
      <c r="AJ232" s="374"/>
      <c r="AK232" s="375">
        <v>8</v>
      </c>
      <c r="AL232" s="366">
        <v>2</v>
      </c>
      <c r="AM232" s="373"/>
      <c r="AN232" s="374"/>
      <c r="AO232" s="375">
        <v>8</v>
      </c>
      <c r="AP232" s="366">
        <v>1</v>
      </c>
      <c r="AQ232" s="373"/>
      <c r="AR232" s="374"/>
      <c r="AS232" s="375">
        <v>8</v>
      </c>
      <c r="AT232" s="366">
        <v>1</v>
      </c>
      <c r="AU232" s="373"/>
      <c r="AV232" s="374"/>
      <c r="AW232" s="375">
        <v>8</v>
      </c>
      <c r="AX232" s="366">
        <v>4</v>
      </c>
      <c r="AY232" s="373"/>
      <c r="AZ232" s="374"/>
      <c r="BA232" s="375">
        <v>5</v>
      </c>
      <c r="BB232" s="366">
        <v>5</v>
      </c>
      <c r="BC232" s="373"/>
      <c r="BD232" s="382"/>
      <c r="BE232" s="380">
        <v>12</v>
      </c>
      <c r="BF232" s="381"/>
      <c r="BG232" s="365">
        <v>8</v>
      </c>
      <c r="BH232" s="366">
        <v>4</v>
      </c>
      <c r="BI232" s="373"/>
      <c r="BJ232" s="374"/>
      <c r="BK232" s="375">
        <v>8</v>
      </c>
      <c r="BL232" s="366">
        <v>4</v>
      </c>
      <c r="BM232" s="373"/>
      <c r="BN232" s="374"/>
      <c r="BO232" s="375">
        <v>8</v>
      </c>
      <c r="BP232" s="366">
        <v>2</v>
      </c>
      <c r="BQ232" s="373"/>
      <c r="BR232" s="374"/>
      <c r="BS232" s="375">
        <v>8</v>
      </c>
      <c r="BT232" s="366">
        <v>2</v>
      </c>
      <c r="BU232" s="373"/>
      <c r="BV232" s="374"/>
      <c r="BW232" s="388">
        <v>12</v>
      </c>
      <c r="BX232" s="389"/>
      <c r="BY232" s="375">
        <v>5</v>
      </c>
      <c r="BZ232" s="366">
        <v>7</v>
      </c>
      <c r="CA232" s="373"/>
      <c r="CB232" s="382"/>
      <c r="CC232" s="380">
        <v>12</v>
      </c>
      <c r="CD232" s="381"/>
      <c r="CE232" s="398">
        <v>8</v>
      </c>
      <c r="CF232" s="366">
        <v>4</v>
      </c>
      <c r="CG232" s="373"/>
      <c r="CH232" s="399"/>
      <c r="CI232" s="365">
        <v>8</v>
      </c>
      <c r="CJ232" s="366">
        <v>4</v>
      </c>
      <c r="CK232" s="373"/>
      <c r="CL232" s="374"/>
      <c r="CM232" s="375">
        <v>8</v>
      </c>
      <c r="CN232" s="366">
        <v>4</v>
      </c>
      <c r="CO232" s="373"/>
      <c r="CP232" s="382"/>
      <c r="CQ232" s="402">
        <v>8</v>
      </c>
      <c r="CR232" s="366">
        <v>1</v>
      </c>
      <c r="CS232" s="408"/>
      <c r="CT232" s="409"/>
      <c r="CU232" s="402">
        <v>8</v>
      </c>
      <c r="CV232" s="366">
        <v>4</v>
      </c>
      <c r="CW232" s="410"/>
      <c r="CX232" s="411"/>
      <c r="CY232" s="402">
        <v>5</v>
      </c>
      <c r="CZ232" s="366">
        <v>6</v>
      </c>
      <c r="DA232" s="415"/>
      <c r="DB232" s="411"/>
      <c r="DC232" s="380">
        <v>10</v>
      </c>
      <c r="DD232" s="381"/>
      <c r="DE232" s="398">
        <v>8</v>
      </c>
      <c r="DF232" s="366">
        <v>2</v>
      </c>
      <c r="DG232" s="416"/>
      <c r="DH232" s="411"/>
      <c r="DI232" s="402">
        <v>8</v>
      </c>
      <c r="DJ232" s="366">
        <v>2</v>
      </c>
      <c r="DK232" s="416"/>
      <c r="DL232" s="411"/>
      <c r="DM232" s="424">
        <v>25</v>
      </c>
      <c r="DN232" s="424">
        <v>4</v>
      </c>
      <c r="DO232" s="424">
        <v>1</v>
      </c>
      <c r="DP232" s="425">
        <f t="shared" si="117"/>
        <v>180</v>
      </c>
      <c r="DQ232" s="427">
        <f t="shared" si="118"/>
        <v>0</v>
      </c>
      <c r="DR232" s="425">
        <f t="shared" si="119"/>
        <v>180</v>
      </c>
      <c r="DS232" s="163">
        <f t="shared" si="120"/>
        <v>24</v>
      </c>
      <c r="DT232" s="425">
        <f t="shared" si="121"/>
        <v>80</v>
      </c>
      <c r="DU232" s="427">
        <f t="shared" si="122"/>
        <v>0</v>
      </c>
      <c r="DV232" s="427">
        <f t="shared" si="123"/>
        <v>80</v>
      </c>
      <c r="DW232" s="427">
        <f t="shared" si="124"/>
        <v>43</v>
      </c>
      <c r="DX232" s="427">
        <f t="shared" si="125"/>
        <v>0</v>
      </c>
      <c r="DY232" s="427">
        <f t="shared" si="126"/>
        <v>12</v>
      </c>
      <c r="DZ232" s="427">
        <f t="shared" si="127"/>
        <v>0</v>
      </c>
      <c r="EA232" s="428">
        <f t="shared" si="128"/>
        <v>25</v>
      </c>
      <c r="EB232" s="429">
        <f t="shared" si="129"/>
        <v>80</v>
      </c>
      <c r="EC232" s="429">
        <f t="shared" si="130"/>
        <v>0</v>
      </c>
      <c r="ED232" s="429">
        <f t="shared" si="131"/>
        <v>43</v>
      </c>
      <c r="EE232" s="429">
        <f t="shared" si="132"/>
        <v>0</v>
      </c>
      <c r="EF232" s="429">
        <f t="shared" si="133"/>
        <v>12</v>
      </c>
      <c r="EG232" s="429">
        <f t="shared" si="134"/>
        <v>0</v>
      </c>
      <c r="EH232" s="441"/>
      <c r="EI232" s="479"/>
      <c r="EJ232" s="443">
        <v>235</v>
      </c>
      <c r="EK232" s="481" t="s">
        <v>445</v>
      </c>
      <c r="EL232" s="449" t="s">
        <v>204</v>
      </c>
      <c r="EM232" s="450">
        <v>400000</v>
      </c>
      <c r="EN232" s="447">
        <f t="shared" si="135"/>
        <v>15384.62</v>
      </c>
      <c r="EO232" s="453">
        <v>0</v>
      </c>
      <c r="EP232" s="454">
        <v>0</v>
      </c>
      <c r="EQ232" s="455">
        <v>0</v>
      </c>
      <c r="ER232" s="455">
        <v>0</v>
      </c>
      <c r="ES232" s="456">
        <f t="shared" si="136"/>
        <v>15384.62</v>
      </c>
      <c r="ET232" s="456">
        <f t="shared" si="137"/>
        <v>25</v>
      </c>
      <c r="EU232" s="456">
        <f t="shared" si="138"/>
        <v>80</v>
      </c>
      <c r="EV232" s="456">
        <f t="shared" si="139"/>
        <v>0</v>
      </c>
      <c r="EW232" s="456">
        <f t="shared" si="140"/>
        <v>43</v>
      </c>
      <c r="EX232" s="456">
        <f t="shared" si="141"/>
        <v>0</v>
      </c>
      <c r="EY232" s="460">
        <f t="shared" si="142"/>
        <v>12</v>
      </c>
      <c r="EZ232" s="460">
        <f t="shared" si="143"/>
        <v>0</v>
      </c>
      <c r="FA232" s="447">
        <f t="shared" si="144"/>
        <v>471831.17</v>
      </c>
      <c r="FB232" s="447">
        <v>0</v>
      </c>
      <c r="FC232" s="447">
        <f t="shared" si="145"/>
        <v>856446.67</v>
      </c>
      <c r="FD232" s="447">
        <f t="shared" si="146"/>
        <v>770802</v>
      </c>
      <c r="FE232" s="447">
        <f t="shared" si="147"/>
        <v>70700.5</v>
      </c>
      <c r="FF232" s="447">
        <f t="shared" si="148"/>
        <v>85644.67</v>
      </c>
      <c r="FG232" s="463">
        <v>100000</v>
      </c>
      <c r="FH232" s="447">
        <f t="shared" si="149"/>
        <v>256345.17</v>
      </c>
      <c r="FI232" s="447">
        <v>0</v>
      </c>
      <c r="FJ232" s="447">
        <f t="shared" si="150"/>
        <v>600101.5</v>
      </c>
      <c r="FK232" s="464"/>
      <c r="FL232" s="447">
        <f t="shared" si="151"/>
        <v>34257.870000000003</v>
      </c>
      <c r="FM232" s="447">
        <f t="shared" si="152"/>
        <v>4282.2299999999996</v>
      </c>
      <c r="FN232" s="447">
        <f t="shared" si="153"/>
        <v>85644.67</v>
      </c>
      <c r="FO232" s="447">
        <f t="shared" si="154"/>
        <v>124184.77</v>
      </c>
      <c r="FP232" s="178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</row>
    <row r="233" spans="1:463" s="163" customFormat="1" ht="22.5" customHeight="1">
      <c r="A233" s="360">
        <v>225</v>
      </c>
      <c r="B233" s="361">
        <v>7</v>
      </c>
      <c r="C233" s="362" t="s">
        <v>446</v>
      </c>
      <c r="D233" s="363" t="s">
        <v>204</v>
      </c>
      <c r="E233" s="225" t="s">
        <v>190</v>
      </c>
      <c r="F233" s="367">
        <v>390000</v>
      </c>
      <c r="G233" s="365">
        <v>8</v>
      </c>
      <c r="H233" s="366">
        <v>1</v>
      </c>
      <c r="I233" s="373"/>
      <c r="J233" s="374"/>
      <c r="K233" s="375">
        <v>8</v>
      </c>
      <c r="L233" s="366">
        <v>1</v>
      </c>
      <c r="M233" s="373"/>
      <c r="N233" s="374"/>
      <c r="O233" s="375">
        <v>8</v>
      </c>
      <c r="P233" s="366">
        <v>4</v>
      </c>
      <c r="Q233" s="373"/>
      <c r="R233" s="374"/>
      <c r="S233" s="375">
        <v>8</v>
      </c>
      <c r="T233" s="366">
        <v>4</v>
      </c>
      <c r="U233" s="373"/>
      <c r="V233" s="374"/>
      <c r="W233" s="375">
        <v>8</v>
      </c>
      <c r="X233" s="366">
        <v>1</v>
      </c>
      <c r="Y233" s="373"/>
      <c r="Z233" s="374"/>
      <c r="AA233" s="375">
        <v>5</v>
      </c>
      <c r="AB233" s="366">
        <v>4</v>
      </c>
      <c r="AC233" s="373"/>
      <c r="AD233" s="382"/>
      <c r="AE233" s="380">
        <v>9</v>
      </c>
      <c r="AF233" s="381"/>
      <c r="AG233" s="365">
        <v>8</v>
      </c>
      <c r="AH233" s="366">
        <v>1</v>
      </c>
      <c r="AI233" s="373"/>
      <c r="AJ233" s="374"/>
      <c r="AK233" s="375">
        <v>8</v>
      </c>
      <c r="AL233" s="366">
        <v>1</v>
      </c>
      <c r="AM233" s="373"/>
      <c r="AN233" s="374"/>
      <c r="AO233" s="375">
        <v>8</v>
      </c>
      <c r="AP233" s="366">
        <v>3</v>
      </c>
      <c r="AQ233" s="373"/>
      <c r="AR233" s="374"/>
      <c r="AS233" s="375">
        <v>8</v>
      </c>
      <c r="AT233" s="366">
        <v>1</v>
      </c>
      <c r="AU233" s="373"/>
      <c r="AV233" s="374"/>
      <c r="AW233" s="375">
        <v>8</v>
      </c>
      <c r="AX233" s="366">
        <v>2</v>
      </c>
      <c r="AY233" s="373"/>
      <c r="AZ233" s="374"/>
      <c r="BA233" s="375">
        <v>5</v>
      </c>
      <c r="BB233" s="366">
        <v>4</v>
      </c>
      <c r="BC233" s="373"/>
      <c r="BD233" s="382"/>
      <c r="BE233" s="380">
        <v>9</v>
      </c>
      <c r="BF233" s="381"/>
      <c r="BG233" s="365">
        <v>8</v>
      </c>
      <c r="BH233" s="366">
        <v>1</v>
      </c>
      <c r="BI233" s="373"/>
      <c r="BJ233" s="374"/>
      <c r="BK233" s="375">
        <v>8</v>
      </c>
      <c r="BL233" s="366">
        <v>1</v>
      </c>
      <c r="BM233" s="373"/>
      <c r="BN233" s="374"/>
      <c r="BO233" s="375">
        <v>8</v>
      </c>
      <c r="BP233" s="366">
        <v>1</v>
      </c>
      <c r="BQ233" s="373"/>
      <c r="BR233" s="374"/>
      <c r="BS233" s="375">
        <v>8</v>
      </c>
      <c r="BT233" s="366">
        <v>1</v>
      </c>
      <c r="BU233" s="373"/>
      <c r="BV233" s="374"/>
      <c r="BW233" s="388">
        <v>9</v>
      </c>
      <c r="BX233" s="389"/>
      <c r="BY233" s="375">
        <v>5</v>
      </c>
      <c r="BZ233" s="366">
        <v>4</v>
      </c>
      <c r="CA233" s="373"/>
      <c r="CB233" s="382"/>
      <c r="CC233" s="380">
        <v>9</v>
      </c>
      <c r="CD233" s="381"/>
      <c r="CE233" s="398">
        <v>8</v>
      </c>
      <c r="CF233" s="366">
        <v>1</v>
      </c>
      <c r="CG233" s="373"/>
      <c r="CH233" s="399"/>
      <c r="CI233" s="365">
        <v>8</v>
      </c>
      <c r="CJ233" s="366">
        <v>4</v>
      </c>
      <c r="CK233" s="373"/>
      <c r="CL233" s="374"/>
      <c r="CM233" s="375">
        <v>8</v>
      </c>
      <c r="CN233" s="366">
        <v>1</v>
      </c>
      <c r="CO233" s="373"/>
      <c r="CP233" s="382"/>
      <c r="CQ233" s="402">
        <v>8</v>
      </c>
      <c r="CR233" s="366">
        <v>2</v>
      </c>
      <c r="CS233" s="408"/>
      <c r="CT233" s="409"/>
      <c r="CU233" s="402">
        <v>8</v>
      </c>
      <c r="CV233" s="366">
        <v>2</v>
      </c>
      <c r="CW233" s="410"/>
      <c r="CX233" s="411"/>
      <c r="CY233" s="402">
        <v>5</v>
      </c>
      <c r="CZ233" s="366">
        <v>3</v>
      </c>
      <c r="DA233" s="415"/>
      <c r="DB233" s="411"/>
      <c r="DC233" s="380">
        <v>10</v>
      </c>
      <c r="DD233" s="381"/>
      <c r="DE233" s="398">
        <v>8</v>
      </c>
      <c r="DF233" s="366">
        <v>1</v>
      </c>
      <c r="DG233" s="416"/>
      <c r="DH233" s="411"/>
      <c r="DI233" s="402">
        <v>8</v>
      </c>
      <c r="DJ233" s="366">
        <v>1</v>
      </c>
      <c r="DK233" s="416"/>
      <c r="DL233" s="411"/>
      <c r="DM233" s="424">
        <v>25</v>
      </c>
      <c r="DN233" s="424">
        <v>4</v>
      </c>
      <c r="DO233" s="424">
        <v>1</v>
      </c>
      <c r="DP233" s="425">
        <f t="shared" si="117"/>
        <v>188</v>
      </c>
      <c r="DQ233" s="427">
        <f t="shared" si="118"/>
        <v>0</v>
      </c>
      <c r="DR233" s="425">
        <f t="shared" si="119"/>
        <v>188</v>
      </c>
      <c r="DS233" s="163">
        <f t="shared" si="120"/>
        <v>25</v>
      </c>
      <c r="DT233" s="425">
        <f t="shared" si="121"/>
        <v>50</v>
      </c>
      <c r="DU233" s="427">
        <f t="shared" si="122"/>
        <v>0</v>
      </c>
      <c r="DV233" s="427">
        <f t="shared" si="123"/>
        <v>50</v>
      </c>
      <c r="DW233" s="427">
        <f t="shared" si="124"/>
        <v>37</v>
      </c>
      <c r="DX233" s="427">
        <f t="shared" si="125"/>
        <v>0</v>
      </c>
      <c r="DY233" s="427">
        <f t="shared" si="126"/>
        <v>9</v>
      </c>
      <c r="DZ233" s="427">
        <f t="shared" si="127"/>
        <v>0</v>
      </c>
      <c r="EA233" s="428">
        <f t="shared" si="128"/>
        <v>26</v>
      </c>
      <c r="EB233" s="429">
        <f t="shared" si="129"/>
        <v>50</v>
      </c>
      <c r="EC233" s="429">
        <f t="shared" si="130"/>
        <v>0</v>
      </c>
      <c r="ED233" s="429">
        <f t="shared" si="131"/>
        <v>37</v>
      </c>
      <c r="EE233" s="429">
        <f t="shared" si="132"/>
        <v>0</v>
      </c>
      <c r="EF233" s="429">
        <f t="shared" si="133"/>
        <v>9</v>
      </c>
      <c r="EG233" s="429">
        <f t="shared" si="134"/>
        <v>0</v>
      </c>
      <c r="EH233" s="441"/>
      <c r="EI233" s="479"/>
      <c r="EJ233" s="443">
        <v>236</v>
      </c>
      <c r="EK233" s="481" t="s">
        <v>446</v>
      </c>
      <c r="EL233" s="449" t="s">
        <v>204</v>
      </c>
      <c r="EM233" s="450">
        <v>390000</v>
      </c>
      <c r="EN233" s="447">
        <f t="shared" si="135"/>
        <v>15000</v>
      </c>
      <c r="EO233" s="453">
        <v>0</v>
      </c>
      <c r="EP233" s="454">
        <v>0</v>
      </c>
      <c r="EQ233" s="455">
        <v>0</v>
      </c>
      <c r="ER233" s="455">
        <v>0</v>
      </c>
      <c r="ES233" s="456">
        <f t="shared" si="136"/>
        <v>15000</v>
      </c>
      <c r="ET233" s="456">
        <f t="shared" si="137"/>
        <v>26</v>
      </c>
      <c r="EU233" s="456">
        <f t="shared" si="138"/>
        <v>50</v>
      </c>
      <c r="EV233" s="456">
        <f t="shared" si="139"/>
        <v>0</v>
      </c>
      <c r="EW233" s="456">
        <f t="shared" si="140"/>
        <v>37</v>
      </c>
      <c r="EX233" s="456">
        <f t="shared" si="141"/>
        <v>0</v>
      </c>
      <c r="EY233" s="460">
        <f t="shared" si="142"/>
        <v>9</v>
      </c>
      <c r="EZ233" s="460">
        <f t="shared" si="143"/>
        <v>0</v>
      </c>
      <c r="FA233" s="447">
        <f t="shared" si="144"/>
        <v>334025.69</v>
      </c>
      <c r="FB233" s="447">
        <v>0</v>
      </c>
      <c r="FC233" s="447">
        <f t="shared" si="145"/>
        <v>724025.69</v>
      </c>
      <c r="FD233" s="447">
        <f t="shared" si="146"/>
        <v>651623.11999999988</v>
      </c>
      <c r="FE233" s="447">
        <f t="shared" si="147"/>
        <v>46324.623999999982</v>
      </c>
      <c r="FF233" s="447">
        <f t="shared" si="148"/>
        <v>72402.570000000007</v>
      </c>
      <c r="FG233" s="463">
        <v>100000</v>
      </c>
      <c r="FH233" s="447">
        <f t="shared" si="149"/>
        <v>218727.19</v>
      </c>
      <c r="FI233" s="447">
        <v>0</v>
      </c>
      <c r="FJ233" s="447">
        <f t="shared" si="150"/>
        <v>505298.5</v>
      </c>
      <c r="FK233" s="464"/>
      <c r="FL233" s="447">
        <f t="shared" si="151"/>
        <v>28961.03</v>
      </c>
      <c r="FM233" s="447">
        <f t="shared" si="152"/>
        <v>3620.13</v>
      </c>
      <c r="FN233" s="447">
        <f t="shared" si="153"/>
        <v>72402.570000000007</v>
      </c>
      <c r="FO233" s="447">
        <f t="shared" si="154"/>
        <v>104983.73000000001</v>
      </c>
      <c r="FP233" s="178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</row>
    <row r="234" spans="1:463" s="163" customFormat="1" ht="22.5" customHeight="1">
      <c r="A234" s="360">
        <v>226</v>
      </c>
      <c r="B234" s="361">
        <v>4</v>
      </c>
      <c r="C234" s="362" t="s">
        <v>447</v>
      </c>
      <c r="D234" s="363" t="s">
        <v>448</v>
      </c>
      <c r="E234" s="225" t="s">
        <v>190</v>
      </c>
      <c r="F234" s="367">
        <v>390000</v>
      </c>
      <c r="G234" s="365">
        <v>8</v>
      </c>
      <c r="H234" s="366">
        <v>1</v>
      </c>
      <c r="I234" s="373"/>
      <c r="J234" s="374"/>
      <c r="K234" s="375">
        <v>8</v>
      </c>
      <c r="L234" s="366">
        <v>1</v>
      </c>
      <c r="M234" s="373"/>
      <c r="N234" s="374"/>
      <c r="O234" s="375">
        <v>8</v>
      </c>
      <c r="P234" s="366">
        <v>1</v>
      </c>
      <c r="Q234" s="373"/>
      <c r="R234" s="374"/>
      <c r="S234" s="375">
        <v>8</v>
      </c>
      <c r="T234" s="366">
        <v>1</v>
      </c>
      <c r="U234" s="373"/>
      <c r="V234" s="374"/>
      <c r="W234" s="375">
        <v>8</v>
      </c>
      <c r="X234" s="366">
        <v>1</v>
      </c>
      <c r="Y234" s="373"/>
      <c r="Z234" s="374"/>
      <c r="AA234" s="375">
        <v>5</v>
      </c>
      <c r="AB234" s="366">
        <v>4</v>
      </c>
      <c r="AC234" s="373"/>
      <c r="AD234" s="382"/>
      <c r="AE234" s="380">
        <v>9</v>
      </c>
      <c r="AF234" s="381"/>
      <c r="AG234" s="365">
        <v>8</v>
      </c>
      <c r="AH234" s="366">
        <v>1</v>
      </c>
      <c r="AI234" s="373"/>
      <c r="AJ234" s="374"/>
      <c r="AK234" s="375">
        <v>8</v>
      </c>
      <c r="AL234" s="366">
        <v>1</v>
      </c>
      <c r="AM234" s="373"/>
      <c r="AN234" s="374"/>
      <c r="AO234" s="375">
        <v>8</v>
      </c>
      <c r="AP234" s="366">
        <v>1</v>
      </c>
      <c r="AQ234" s="373"/>
      <c r="AR234" s="374"/>
      <c r="AS234" s="375">
        <v>8</v>
      </c>
      <c r="AT234" s="366">
        <v>1</v>
      </c>
      <c r="AU234" s="373"/>
      <c r="AV234" s="374"/>
      <c r="AW234" s="375">
        <v>8</v>
      </c>
      <c r="AX234" s="366">
        <v>1</v>
      </c>
      <c r="AY234" s="373"/>
      <c r="AZ234" s="374"/>
      <c r="BA234" s="375">
        <v>5</v>
      </c>
      <c r="BB234" s="366">
        <v>6</v>
      </c>
      <c r="BC234" s="373"/>
      <c r="BD234" s="382"/>
      <c r="BE234" s="380">
        <v>9</v>
      </c>
      <c r="BF234" s="381"/>
      <c r="BG234" s="365"/>
      <c r="BH234" s="366"/>
      <c r="BI234" s="373"/>
      <c r="BJ234" s="374"/>
      <c r="BK234" s="375">
        <v>8</v>
      </c>
      <c r="BL234" s="366">
        <v>1</v>
      </c>
      <c r="BM234" s="373"/>
      <c r="BN234" s="374"/>
      <c r="BO234" s="375">
        <v>8</v>
      </c>
      <c r="BP234" s="366">
        <v>1</v>
      </c>
      <c r="BQ234" s="373"/>
      <c r="BR234" s="374"/>
      <c r="BS234" s="375">
        <v>8</v>
      </c>
      <c r="BT234" s="366">
        <v>1</v>
      </c>
      <c r="BU234" s="373"/>
      <c r="BV234" s="374"/>
      <c r="BW234" s="388">
        <v>9</v>
      </c>
      <c r="BX234" s="389"/>
      <c r="BY234" s="375">
        <v>5</v>
      </c>
      <c r="BZ234" s="366">
        <v>4</v>
      </c>
      <c r="CA234" s="373"/>
      <c r="CB234" s="382"/>
      <c r="CC234" s="380">
        <v>9</v>
      </c>
      <c r="CD234" s="381"/>
      <c r="CE234" s="398">
        <v>8</v>
      </c>
      <c r="CF234" s="366">
        <v>1</v>
      </c>
      <c r="CG234" s="373"/>
      <c r="CH234" s="399"/>
      <c r="CI234" s="365">
        <v>8</v>
      </c>
      <c r="CJ234" s="366">
        <v>1</v>
      </c>
      <c r="CK234" s="373"/>
      <c r="CL234" s="374"/>
      <c r="CM234" s="375">
        <v>8</v>
      </c>
      <c r="CN234" s="366">
        <v>1</v>
      </c>
      <c r="CO234" s="373"/>
      <c r="CP234" s="382"/>
      <c r="CQ234" s="402">
        <v>8</v>
      </c>
      <c r="CR234" s="366">
        <v>1</v>
      </c>
      <c r="CS234" s="408"/>
      <c r="CT234" s="409"/>
      <c r="CU234" s="402">
        <v>8</v>
      </c>
      <c r="CV234" s="366">
        <v>1</v>
      </c>
      <c r="CW234" s="410"/>
      <c r="CX234" s="411"/>
      <c r="CY234" s="402">
        <v>5</v>
      </c>
      <c r="CZ234" s="366">
        <v>4</v>
      </c>
      <c r="DA234" s="415"/>
      <c r="DB234" s="411"/>
      <c r="DC234" s="380">
        <v>9</v>
      </c>
      <c r="DD234" s="381"/>
      <c r="DE234" s="398">
        <v>8</v>
      </c>
      <c r="DF234" s="366">
        <v>2</v>
      </c>
      <c r="DG234" s="416"/>
      <c r="DH234" s="411"/>
      <c r="DI234" s="402">
        <v>8</v>
      </c>
      <c r="DJ234" s="366">
        <v>1</v>
      </c>
      <c r="DK234" s="416"/>
      <c r="DL234" s="411"/>
      <c r="DM234" s="424">
        <v>25</v>
      </c>
      <c r="DN234" s="424">
        <v>4</v>
      </c>
      <c r="DO234" s="424">
        <v>1</v>
      </c>
      <c r="DP234" s="425">
        <f t="shared" si="117"/>
        <v>180</v>
      </c>
      <c r="DQ234" s="427">
        <f t="shared" si="118"/>
        <v>0</v>
      </c>
      <c r="DR234" s="425">
        <f t="shared" si="119"/>
        <v>180</v>
      </c>
      <c r="DS234" s="163">
        <f t="shared" si="120"/>
        <v>24</v>
      </c>
      <c r="DT234" s="425">
        <f t="shared" si="121"/>
        <v>39</v>
      </c>
      <c r="DU234" s="427">
        <f t="shared" si="122"/>
        <v>0</v>
      </c>
      <c r="DV234" s="427">
        <f t="shared" si="123"/>
        <v>39</v>
      </c>
      <c r="DW234" s="427">
        <f t="shared" si="124"/>
        <v>36</v>
      </c>
      <c r="DX234" s="427">
        <f t="shared" si="125"/>
        <v>0</v>
      </c>
      <c r="DY234" s="427">
        <f t="shared" si="126"/>
        <v>9</v>
      </c>
      <c r="DZ234" s="427">
        <f t="shared" si="127"/>
        <v>0</v>
      </c>
      <c r="EA234" s="428">
        <f t="shared" si="128"/>
        <v>25</v>
      </c>
      <c r="EB234" s="429">
        <f t="shared" si="129"/>
        <v>39</v>
      </c>
      <c r="EC234" s="429">
        <f t="shared" si="130"/>
        <v>0</v>
      </c>
      <c r="ED234" s="429">
        <f t="shared" si="131"/>
        <v>36</v>
      </c>
      <c r="EE234" s="429">
        <f t="shared" si="132"/>
        <v>0</v>
      </c>
      <c r="EF234" s="429">
        <f t="shared" si="133"/>
        <v>9</v>
      </c>
      <c r="EG234" s="429">
        <f t="shared" si="134"/>
        <v>0</v>
      </c>
      <c r="EH234" s="441"/>
      <c r="EI234" s="479"/>
      <c r="EJ234" s="443">
        <v>237</v>
      </c>
      <c r="EK234" s="481" t="s">
        <v>447</v>
      </c>
      <c r="EL234" s="449" t="s">
        <v>448</v>
      </c>
      <c r="EM234" s="450">
        <v>390000</v>
      </c>
      <c r="EN234" s="447">
        <f t="shared" si="135"/>
        <v>15000</v>
      </c>
      <c r="EO234" s="453">
        <v>0</v>
      </c>
      <c r="EP234" s="454">
        <v>0</v>
      </c>
      <c r="EQ234" s="455">
        <v>0</v>
      </c>
      <c r="ER234" s="455">
        <v>0</v>
      </c>
      <c r="ES234" s="456">
        <f t="shared" si="136"/>
        <v>15000</v>
      </c>
      <c r="ET234" s="456">
        <f t="shared" si="137"/>
        <v>25</v>
      </c>
      <c r="EU234" s="456">
        <f t="shared" si="138"/>
        <v>39</v>
      </c>
      <c r="EV234" s="456">
        <f t="shared" si="139"/>
        <v>0</v>
      </c>
      <c r="EW234" s="456">
        <f t="shared" si="140"/>
        <v>36</v>
      </c>
      <c r="EX234" s="456">
        <f t="shared" si="141"/>
        <v>0</v>
      </c>
      <c r="EY234" s="460">
        <f t="shared" si="142"/>
        <v>9</v>
      </c>
      <c r="EZ234" s="460">
        <f t="shared" si="143"/>
        <v>0</v>
      </c>
      <c r="FA234" s="447">
        <f t="shared" si="144"/>
        <v>297022.84999999998</v>
      </c>
      <c r="FB234" s="447">
        <v>0</v>
      </c>
      <c r="FC234" s="447">
        <f t="shared" si="145"/>
        <v>672022.85</v>
      </c>
      <c r="FD234" s="447">
        <f t="shared" si="146"/>
        <v>604820.55999999994</v>
      </c>
      <c r="FE234" s="447">
        <f t="shared" si="147"/>
        <v>36964.111999999994</v>
      </c>
      <c r="FF234" s="447">
        <f t="shared" si="148"/>
        <v>67202.289999999994</v>
      </c>
      <c r="FG234" s="463">
        <v>100000</v>
      </c>
      <c r="FH234" s="447">
        <f t="shared" si="149"/>
        <v>204166.39999999999</v>
      </c>
      <c r="FI234" s="447">
        <v>0</v>
      </c>
      <c r="FJ234" s="447">
        <f t="shared" si="150"/>
        <v>467856.45</v>
      </c>
      <c r="FK234" s="464"/>
      <c r="FL234" s="447">
        <f t="shared" si="151"/>
        <v>26880.91</v>
      </c>
      <c r="FM234" s="447">
        <f t="shared" si="152"/>
        <v>3360.11</v>
      </c>
      <c r="FN234" s="447">
        <f t="shared" si="153"/>
        <v>67202.289999999994</v>
      </c>
      <c r="FO234" s="447">
        <f t="shared" si="154"/>
        <v>97443.31</v>
      </c>
      <c r="FP234" s="178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</row>
    <row r="235" spans="1:463" s="163" customFormat="1" ht="22.5" customHeight="1">
      <c r="A235" s="360">
        <v>227</v>
      </c>
      <c r="B235" s="361">
        <v>4</v>
      </c>
      <c r="C235" s="362" t="s">
        <v>449</v>
      </c>
      <c r="D235" s="363" t="s">
        <v>231</v>
      </c>
      <c r="E235" s="225" t="s">
        <v>190</v>
      </c>
      <c r="F235" s="367">
        <v>390000</v>
      </c>
      <c r="G235" s="365">
        <v>8</v>
      </c>
      <c r="H235" s="366">
        <v>3</v>
      </c>
      <c r="I235" s="373"/>
      <c r="J235" s="374"/>
      <c r="K235" s="375">
        <v>8</v>
      </c>
      <c r="L235" s="366">
        <v>2</v>
      </c>
      <c r="M235" s="373"/>
      <c r="N235" s="374"/>
      <c r="O235" s="375"/>
      <c r="P235" s="366"/>
      <c r="Q235" s="373"/>
      <c r="R235" s="374"/>
      <c r="S235" s="375">
        <v>8</v>
      </c>
      <c r="T235" s="366">
        <v>1</v>
      </c>
      <c r="U235" s="373"/>
      <c r="V235" s="374"/>
      <c r="W235" s="375">
        <v>8</v>
      </c>
      <c r="X235" s="366">
        <v>3</v>
      </c>
      <c r="Y235" s="373"/>
      <c r="Z235" s="374"/>
      <c r="AA235" s="375">
        <v>5</v>
      </c>
      <c r="AB235" s="366">
        <v>6</v>
      </c>
      <c r="AC235" s="373"/>
      <c r="AD235" s="382"/>
      <c r="AE235" s="380">
        <v>11</v>
      </c>
      <c r="AF235" s="381"/>
      <c r="AG235" s="365">
        <v>8</v>
      </c>
      <c r="AH235" s="366">
        <v>1</v>
      </c>
      <c r="AI235" s="373"/>
      <c r="AJ235" s="374"/>
      <c r="AK235" s="375">
        <v>8</v>
      </c>
      <c r="AL235" s="366">
        <v>1</v>
      </c>
      <c r="AM235" s="373"/>
      <c r="AN235" s="374"/>
      <c r="AO235" s="375">
        <v>8</v>
      </c>
      <c r="AP235" s="366">
        <v>1</v>
      </c>
      <c r="AQ235" s="373"/>
      <c r="AR235" s="374"/>
      <c r="AS235" s="375">
        <v>8</v>
      </c>
      <c r="AT235" s="366">
        <v>2</v>
      </c>
      <c r="AU235" s="373"/>
      <c r="AV235" s="374"/>
      <c r="AW235" s="375">
        <v>8</v>
      </c>
      <c r="AX235" s="366">
        <v>2</v>
      </c>
      <c r="AY235" s="373"/>
      <c r="AZ235" s="374"/>
      <c r="BA235" s="375">
        <v>5</v>
      </c>
      <c r="BB235" s="366">
        <v>5</v>
      </c>
      <c r="BC235" s="373"/>
      <c r="BD235" s="382"/>
      <c r="BE235" s="380">
        <v>10</v>
      </c>
      <c r="BF235" s="381"/>
      <c r="BG235" s="365">
        <v>8</v>
      </c>
      <c r="BH235" s="366">
        <v>2</v>
      </c>
      <c r="BI235" s="373"/>
      <c r="BJ235" s="374"/>
      <c r="BK235" s="375">
        <v>8</v>
      </c>
      <c r="BL235" s="366">
        <v>1</v>
      </c>
      <c r="BM235" s="373"/>
      <c r="BN235" s="374"/>
      <c r="BO235" s="375">
        <v>8</v>
      </c>
      <c r="BP235" s="366">
        <v>1</v>
      </c>
      <c r="BQ235" s="373"/>
      <c r="BR235" s="374"/>
      <c r="BS235" s="375">
        <v>8</v>
      </c>
      <c r="BT235" s="366">
        <v>1</v>
      </c>
      <c r="BU235" s="373"/>
      <c r="BV235" s="374"/>
      <c r="BW235" s="388">
        <v>9</v>
      </c>
      <c r="BX235" s="389"/>
      <c r="BY235" s="375">
        <v>5</v>
      </c>
      <c r="BZ235" s="366">
        <v>4</v>
      </c>
      <c r="CA235" s="373"/>
      <c r="CB235" s="382"/>
      <c r="CC235" s="380">
        <v>9</v>
      </c>
      <c r="CD235" s="381"/>
      <c r="CE235" s="398"/>
      <c r="CF235" s="366"/>
      <c r="CG235" s="373"/>
      <c r="CH235" s="399"/>
      <c r="CI235" s="365"/>
      <c r="CJ235" s="366"/>
      <c r="CK235" s="373"/>
      <c r="CL235" s="374"/>
      <c r="CM235" s="375">
        <v>8</v>
      </c>
      <c r="CN235" s="366">
        <v>3</v>
      </c>
      <c r="CO235" s="373"/>
      <c r="CP235" s="382"/>
      <c r="CQ235" s="402">
        <v>8</v>
      </c>
      <c r="CR235" s="366">
        <v>2</v>
      </c>
      <c r="CS235" s="408"/>
      <c r="CT235" s="409"/>
      <c r="CU235" s="402">
        <v>8</v>
      </c>
      <c r="CV235" s="366">
        <v>1</v>
      </c>
      <c r="CW235" s="410"/>
      <c r="CX235" s="411"/>
      <c r="CY235" s="402">
        <v>5</v>
      </c>
      <c r="CZ235" s="366">
        <v>4</v>
      </c>
      <c r="DA235" s="415"/>
      <c r="DB235" s="411"/>
      <c r="DC235" s="380">
        <v>9</v>
      </c>
      <c r="DD235" s="381"/>
      <c r="DE235" s="398">
        <v>8</v>
      </c>
      <c r="DF235" s="366">
        <v>3</v>
      </c>
      <c r="DG235" s="416"/>
      <c r="DH235" s="411"/>
      <c r="DI235" s="402">
        <v>8</v>
      </c>
      <c r="DJ235" s="366">
        <v>1</v>
      </c>
      <c r="DK235" s="416"/>
      <c r="DL235" s="411"/>
      <c r="DM235" s="424">
        <v>25</v>
      </c>
      <c r="DN235" s="424">
        <v>4</v>
      </c>
      <c r="DO235" s="424">
        <v>1</v>
      </c>
      <c r="DP235" s="425">
        <f t="shared" si="117"/>
        <v>164</v>
      </c>
      <c r="DQ235" s="427">
        <f t="shared" si="118"/>
        <v>0</v>
      </c>
      <c r="DR235" s="425">
        <f t="shared" si="119"/>
        <v>164</v>
      </c>
      <c r="DS235" s="163">
        <f t="shared" si="120"/>
        <v>22</v>
      </c>
      <c r="DT235" s="425">
        <f t="shared" si="121"/>
        <v>50</v>
      </c>
      <c r="DU235" s="427">
        <f t="shared" si="122"/>
        <v>0</v>
      </c>
      <c r="DV235" s="427">
        <f t="shared" si="123"/>
        <v>50</v>
      </c>
      <c r="DW235" s="427">
        <f t="shared" si="124"/>
        <v>39</v>
      </c>
      <c r="DX235" s="427">
        <f t="shared" si="125"/>
        <v>0</v>
      </c>
      <c r="DY235" s="427">
        <f t="shared" si="126"/>
        <v>9</v>
      </c>
      <c r="DZ235" s="427">
        <f t="shared" si="127"/>
        <v>0</v>
      </c>
      <c r="EA235" s="428">
        <f t="shared" si="128"/>
        <v>23</v>
      </c>
      <c r="EB235" s="429">
        <f t="shared" si="129"/>
        <v>50</v>
      </c>
      <c r="EC235" s="429">
        <f t="shared" si="130"/>
        <v>0</v>
      </c>
      <c r="ED235" s="429">
        <f t="shared" si="131"/>
        <v>39</v>
      </c>
      <c r="EE235" s="429">
        <f t="shared" si="132"/>
        <v>0</v>
      </c>
      <c r="EF235" s="429">
        <f t="shared" si="133"/>
        <v>9</v>
      </c>
      <c r="EG235" s="429">
        <f t="shared" si="134"/>
        <v>0</v>
      </c>
      <c r="EH235" s="441"/>
      <c r="EI235" s="479"/>
      <c r="EJ235" s="443">
        <v>238</v>
      </c>
      <c r="EK235" s="481" t="s">
        <v>449</v>
      </c>
      <c r="EL235" s="449" t="s">
        <v>231</v>
      </c>
      <c r="EM235" s="450">
        <v>390000</v>
      </c>
      <c r="EN235" s="447">
        <f t="shared" si="135"/>
        <v>15000</v>
      </c>
      <c r="EO235" s="453">
        <v>0</v>
      </c>
      <c r="EP235" s="454">
        <v>0</v>
      </c>
      <c r="EQ235" s="455">
        <v>0</v>
      </c>
      <c r="ER235" s="455">
        <v>0</v>
      </c>
      <c r="ES235" s="456">
        <f t="shared" si="136"/>
        <v>15000</v>
      </c>
      <c r="ET235" s="456">
        <f t="shared" si="137"/>
        <v>23</v>
      </c>
      <c r="EU235" s="456">
        <f t="shared" si="138"/>
        <v>50</v>
      </c>
      <c r="EV235" s="456">
        <f t="shared" si="139"/>
        <v>0</v>
      </c>
      <c r="EW235" s="456">
        <f t="shared" si="140"/>
        <v>39</v>
      </c>
      <c r="EX235" s="456">
        <f t="shared" si="141"/>
        <v>0</v>
      </c>
      <c r="EY235" s="460">
        <f t="shared" si="142"/>
        <v>9</v>
      </c>
      <c r="EZ235" s="460">
        <f t="shared" si="143"/>
        <v>0</v>
      </c>
      <c r="FA235" s="447">
        <f t="shared" si="144"/>
        <v>342026.31</v>
      </c>
      <c r="FB235" s="447">
        <v>0</v>
      </c>
      <c r="FC235" s="447">
        <f t="shared" si="145"/>
        <v>687026.31</v>
      </c>
      <c r="FD235" s="447">
        <f t="shared" si="146"/>
        <v>618323.68000000005</v>
      </c>
      <c r="FE235" s="447">
        <f t="shared" si="147"/>
        <v>39664.736000000012</v>
      </c>
      <c r="FF235" s="447">
        <f t="shared" si="148"/>
        <v>68702.63</v>
      </c>
      <c r="FG235" s="463">
        <v>0</v>
      </c>
      <c r="FH235" s="447">
        <f t="shared" si="149"/>
        <v>108367.37</v>
      </c>
      <c r="FI235" s="447">
        <v>0</v>
      </c>
      <c r="FJ235" s="447">
        <f t="shared" si="150"/>
        <v>578658.93999999994</v>
      </c>
      <c r="FK235" s="464"/>
      <c r="FL235" s="447">
        <f t="shared" si="151"/>
        <v>27481.05</v>
      </c>
      <c r="FM235" s="447">
        <f t="shared" si="152"/>
        <v>3435.13</v>
      </c>
      <c r="FN235" s="447">
        <f t="shared" si="153"/>
        <v>68702.63</v>
      </c>
      <c r="FO235" s="447">
        <f t="shared" si="154"/>
        <v>99618.81</v>
      </c>
      <c r="FP235" s="178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</row>
    <row r="236" spans="1:463" s="163" customFormat="1" ht="22.5" customHeight="1">
      <c r="A236" s="360">
        <v>228</v>
      </c>
      <c r="B236" s="361">
        <v>3</v>
      </c>
      <c r="C236" s="362" t="s">
        <v>450</v>
      </c>
      <c r="D236" s="363" t="s">
        <v>441</v>
      </c>
      <c r="E236" s="225" t="s">
        <v>190</v>
      </c>
      <c r="F236" s="367">
        <v>390000</v>
      </c>
      <c r="G236" s="365">
        <v>8</v>
      </c>
      <c r="H236" s="366">
        <v>1</v>
      </c>
      <c r="I236" s="373"/>
      <c r="J236" s="374"/>
      <c r="K236" s="375">
        <v>8</v>
      </c>
      <c r="L236" s="366">
        <v>1</v>
      </c>
      <c r="M236" s="373"/>
      <c r="N236" s="374"/>
      <c r="O236" s="375">
        <v>8</v>
      </c>
      <c r="P236" s="366">
        <v>1</v>
      </c>
      <c r="Q236" s="373"/>
      <c r="R236" s="374"/>
      <c r="S236" s="375">
        <v>8</v>
      </c>
      <c r="T236" s="366">
        <v>1</v>
      </c>
      <c r="U236" s="373"/>
      <c r="V236" s="374"/>
      <c r="W236" s="375">
        <v>8</v>
      </c>
      <c r="X236" s="366">
        <v>1</v>
      </c>
      <c r="Y236" s="373"/>
      <c r="Z236" s="374"/>
      <c r="AA236" s="375">
        <v>5</v>
      </c>
      <c r="AB236" s="366">
        <v>4</v>
      </c>
      <c r="AC236" s="373"/>
      <c r="AD236" s="382"/>
      <c r="AE236" s="380">
        <v>9</v>
      </c>
      <c r="AF236" s="381"/>
      <c r="AG236" s="365">
        <v>8</v>
      </c>
      <c r="AH236" s="366">
        <v>3</v>
      </c>
      <c r="AI236" s="373"/>
      <c r="AJ236" s="374"/>
      <c r="AK236" s="375">
        <v>8</v>
      </c>
      <c r="AL236" s="366">
        <v>1</v>
      </c>
      <c r="AM236" s="373"/>
      <c r="AN236" s="374"/>
      <c r="AO236" s="375">
        <v>8</v>
      </c>
      <c r="AP236" s="366"/>
      <c r="AQ236" s="373"/>
      <c r="AR236" s="374"/>
      <c r="AS236" s="375">
        <v>8</v>
      </c>
      <c r="AT236" s="366">
        <v>1</v>
      </c>
      <c r="AU236" s="373"/>
      <c r="AV236" s="374"/>
      <c r="AW236" s="375">
        <v>8</v>
      </c>
      <c r="AX236" s="366">
        <v>1</v>
      </c>
      <c r="AY236" s="373"/>
      <c r="AZ236" s="374"/>
      <c r="BA236" s="375">
        <v>5</v>
      </c>
      <c r="BB236" s="366">
        <v>4</v>
      </c>
      <c r="BC236" s="373"/>
      <c r="BD236" s="382"/>
      <c r="BE236" s="380">
        <v>9</v>
      </c>
      <c r="BF236" s="381"/>
      <c r="BG236" s="365"/>
      <c r="BH236" s="366"/>
      <c r="BI236" s="373"/>
      <c r="BJ236" s="374"/>
      <c r="BK236" s="375"/>
      <c r="BL236" s="366"/>
      <c r="BM236" s="373"/>
      <c r="BN236" s="374"/>
      <c r="BO236" s="375">
        <v>8</v>
      </c>
      <c r="BP236" s="366">
        <v>1</v>
      </c>
      <c r="BQ236" s="373"/>
      <c r="BR236" s="374"/>
      <c r="BS236" s="375">
        <v>8</v>
      </c>
      <c r="BT236" s="366">
        <v>2</v>
      </c>
      <c r="BU236" s="373"/>
      <c r="BV236" s="374"/>
      <c r="BW236" s="388">
        <v>11</v>
      </c>
      <c r="BX236" s="389"/>
      <c r="BY236" s="375">
        <v>5</v>
      </c>
      <c r="BZ236" s="366">
        <v>4</v>
      </c>
      <c r="CA236" s="373"/>
      <c r="CB236" s="382"/>
      <c r="CC236" s="380">
        <v>9</v>
      </c>
      <c r="CD236" s="381"/>
      <c r="CE236" s="398">
        <v>8</v>
      </c>
      <c r="CF236" s="366">
        <v>1</v>
      </c>
      <c r="CG236" s="373"/>
      <c r="CH236" s="399"/>
      <c r="CI236" s="365">
        <v>8</v>
      </c>
      <c r="CJ236" s="366">
        <v>1</v>
      </c>
      <c r="CK236" s="373"/>
      <c r="CL236" s="374"/>
      <c r="CM236" s="375">
        <v>8</v>
      </c>
      <c r="CN236" s="366">
        <v>1</v>
      </c>
      <c r="CO236" s="373"/>
      <c r="CP236" s="382"/>
      <c r="CQ236" s="402">
        <v>8</v>
      </c>
      <c r="CR236" s="366">
        <v>1</v>
      </c>
      <c r="CS236" s="408"/>
      <c r="CT236" s="409"/>
      <c r="CU236" s="402">
        <v>8</v>
      </c>
      <c r="CV236" s="366">
        <v>1</v>
      </c>
      <c r="CW236" s="410"/>
      <c r="CX236" s="411"/>
      <c r="CY236" s="402">
        <v>5</v>
      </c>
      <c r="CZ236" s="366">
        <v>4</v>
      </c>
      <c r="DA236" s="415"/>
      <c r="DB236" s="411"/>
      <c r="DC236" s="380">
        <v>9</v>
      </c>
      <c r="DD236" s="381"/>
      <c r="DE236" s="398">
        <v>8</v>
      </c>
      <c r="DF236" s="366">
        <v>1</v>
      </c>
      <c r="DG236" s="416"/>
      <c r="DH236" s="411"/>
      <c r="DI236" s="402">
        <v>8</v>
      </c>
      <c r="DJ236" s="366">
        <v>1</v>
      </c>
      <c r="DK236" s="416"/>
      <c r="DL236" s="411"/>
      <c r="DM236" s="424">
        <v>25</v>
      </c>
      <c r="DN236" s="424">
        <v>4</v>
      </c>
      <c r="DO236" s="424">
        <v>1</v>
      </c>
      <c r="DP236" s="425">
        <f t="shared" si="117"/>
        <v>172</v>
      </c>
      <c r="DQ236" s="427">
        <f t="shared" si="118"/>
        <v>0</v>
      </c>
      <c r="DR236" s="425">
        <f t="shared" si="119"/>
        <v>172</v>
      </c>
      <c r="DS236" s="163">
        <f t="shared" si="120"/>
        <v>23</v>
      </c>
      <c r="DT236" s="425">
        <f t="shared" si="121"/>
        <v>37</v>
      </c>
      <c r="DU236" s="427">
        <f t="shared" si="122"/>
        <v>0</v>
      </c>
      <c r="DV236" s="427">
        <f t="shared" si="123"/>
        <v>37</v>
      </c>
      <c r="DW236" s="427">
        <f t="shared" si="124"/>
        <v>36</v>
      </c>
      <c r="DX236" s="427">
        <f t="shared" si="125"/>
        <v>0</v>
      </c>
      <c r="DY236" s="427">
        <f t="shared" si="126"/>
        <v>11</v>
      </c>
      <c r="DZ236" s="427">
        <f t="shared" si="127"/>
        <v>0</v>
      </c>
      <c r="EA236" s="428">
        <f t="shared" si="128"/>
        <v>24</v>
      </c>
      <c r="EB236" s="429">
        <f t="shared" si="129"/>
        <v>37</v>
      </c>
      <c r="EC236" s="429">
        <f t="shared" si="130"/>
        <v>0</v>
      </c>
      <c r="ED236" s="429">
        <f t="shared" si="131"/>
        <v>36</v>
      </c>
      <c r="EE236" s="429">
        <f t="shared" si="132"/>
        <v>0</v>
      </c>
      <c r="EF236" s="429">
        <f t="shared" si="133"/>
        <v>11</v>
      </c>
      <c r="EG236" s="429">
        <f t="shared" si="134"/>
        <v>0</v>
      </c>
      <c r="EH236" s="441"/>
      <c r="EI236" s="479"/>
      <c r="EJ236" s="443">
        <v>239</v>
      </c>
      <c r="EK236" s="481" t="s">
        <v>450</v>
      </c>
      <c r="EL236" s="449" t="s">
        <v>441</v>
      </c>
      <c r="EM236" s="450">
        <v>390000</v>
      </c>
      <c r="EN236" s="447">
        <f t="shared" si="135"/>
        <v>15000</v>
      </c>
      <c r="EO236" s="453">
        <v>0</v>
      </c>
      <c r="EP236" s="454">
        <v>0</v>
      </c>
      <c r="EQ236" s="455">
        <v>0</v>
      </c>
      <c r="ER236" s="455">
        <v>0</v>
      </c>
      <c r="ES236" s="456">
        <f t="shared" si="136"/>
        <v>15000</v>
      </c>
      <c r="ET236" s="456">
        <f t="shared" si="137"/>
        <v>24</v>
      </c>
      <c r="EU236" s="456">
        <f t="shared" si="138"/>
        <v>37</v>
      </c>
      <c r="EV236" s="456">
        <f t="shared" si="139"/>
        <v>0</v>
      </c>
      <c r="EW236" s="456">
        <f t="shared" si="140"/>
        <v>36</v>
      </c>
      <c r="EX236" s="456">
        <f t="shared" si="141"/>
        <v>0</v>
      </c>
      <c r="EY236" s="460">
        <f t="shared" si="142"/>
        <v>11</v>
      </c>
      <c r="EZ236" s="460">
        <f t="shared" si="143"/>
        <v>0</v>
      </c>
      <c r="FA236" s="447">
        <f t="shared" si="144"/>
        <v>299023</v>
      </c>
      <c r="FB236" s="447">
        <v>0</v>
      </c>
      <c r="FC236" s="447">
        <f t="shared" si="145"/>
        <v>659023</v>
      </c>
      <c r="FD236" s="447">
        <f t="shared" si="146"/>
        <v>593120.69999999995</v>
      </c>
      <c r="FE236" s="447">
        <f t="shared" si="147"/>
        <v>34624.139999999992</v>
      </c>
      <c r="FF236" s="447">
        <f t="shared" si="148"/>
        <v>65902.3</v>
      </c>
      <c r="FG236" s="463">
        <v>100000</v>
      </c>
      <c r="FH236" s="447">
        <f t="shared" si="149"/>
        <v>200526.44</v>
      </c>
      <c r="FI236" s="447">
        <v>0</v>
      </c>
      <c r="FJ236" s="447">
        <f t="shared" si="150"/>
        <v>458496.56</v>
      </c>
      <c r="FK236" s="464"/>
      <c r="FL236" s="447">
        <f t="shared" si="151"/>
        <v>26360.92</v>
      </c>
      <c r="FM236" s="447">
        <f t="shared" si="152"/>
        <v>3295.12</v>
      </c>
      <c r="FN236" s="447">
        <f t="shared" si="153"/>
        <v>65902.3</v>
      </c>
      <c r="FO236" s="447">
        <f t="shared" si="154"/>
        <v>95558.34</v>
      </c>
      <c r="FP236" s="178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</row>
    <row r="237" spans="1:463" s="163" customFormat="1" ht="22.5" customHeight="1">
      <c r="A237" s="360">
        <v>229</v>
      </c>
      <c r="B237" s="361">
        <v>2</v>
      </c>
      <c r="C237" s="362" t="s">
        <v>451</v>
      </c>
      <c r="D237" s="363" t="s">
        <v>194</v>
      </c>
      <c r="E237" s="225" t="s">
        <v>190</v>
      </c>
      <c r="F237" s="367">
        <v>325000</v>
      </c>
      <c r="G237" s="365">
        <v>8</v>
      </c>
      <c r="H237" s="366">
        <v>1</v>
      </c>
      <c r="I237" s="373"/>
      <c r="J237" s="374"/>
      <c r="K237" s="375"/>
      <c r="L237" s="366"/>
      <c r="M237" s="373"/>
      <c r="N237" s="374"/>
      <c r="O237" s="375">
        <v>8</v>
      </c>
      <c r="P237" s="366">
        <v>1</v>
      </c>
      <c r="Q237" s="373"/>
      <c r="R237" s="374"/>
      <c r="S237" s="375">
        <v>8</v>
      </c>
      <c r="T237" s="366">
        <v>1</v>
      </c>
      <c r="U237" s="373"/>
      <c r="V237" s="374"/>
      <c r="W237" s="375">
        <v>8</v>
      </c>
      <c r="X237" s="366">
        <v>2</v>
      </c>
      <c r="Y237" s="373"/>
      <c r="Z237" s="374"/>
      <c r="AA237" s="375">
        <v>5</v>
      </c>
      <c r="AB237" s="366">
        <v>4</v>
      </c>
      <c r="AC237" s="373"/>
      <c r="AD237" s="382"/>
      <c r="AE237" s="380"/>
      <c r="AF237" s="381"/>
      <c r="AG237" s="365">
        <v>8</v>
      </c>
      <c r="AH237" s="366">
        <v>1</v>
      </c>
      <c r="AI237" s="373"/>
      <c r="AJ237" s="374"/>
      <c r="AK237" s="375">
        <v>8</v>
      </c>
      <c r="AL237" s="366">
        <v>1</v>
      </c>
      <c r="AM237" s="373"/>
      <c r="AN237" s="374"/>
      <c r="AO237" s="375">
        <v>8</v>
      </c>
      <c r="AP237" s="366">
        <v>2</v>
      </c>
      <c r="AQ237" s="373"/>
      <c r="AR237" s="374"/>
      <c r="AS237" s="375">
        <v>8</v>
      </c>
      <c r="AT237" s="366">
        <v>1</v>
      </c>
      <c r="AU237" s="373"/>
      <c r="AV237" s="374"/>
      <c r="AW237" s="375">
        <v>8</v>
      </c>
      <c r="AX237" s="366">
        <v>1</v>
      </c>
      <c r="AY237" s="373"/>
      <c r="AZ237" s="374"/>
      <c r="BA237" s="375"/>
      <c r="BB237" s="366"/>
      <c r="BC237" s="373"/>
      <c r="BD237" s="382"/>
      <c r="BE237" s="380">
        <v>9</v>
      </c>
      <c r="BF237" s="381"/>
      <c r="BG237" s="365">
        <v>8</v>
      </c>
      <c r="BH237" s="366">
        <v>4</v>
      </c>
      <c r="BI237" s="373"/>
      <c r="BJ237" s="374"/>
      <c r="BK237" s="375">
        <v>8</v>
      </c>
      <c r="BL237" s="366">
        <v>1</v>
      </c>
      <c r="BM237" s="373"/>
      <c r="BN237" s="374"/>
      <c r="BO237" s="375">
        <v>8</v>
      </c>
      <c r="BP237" s="366">
        <v>2</v>
      </c>
      <c r="BQ237" s="373"/>
      <c r="BR237" s="374"/>
      <c r="BS237" s="375">
        <v>8</v>
      </c>
      <c r="BT237" s="366">
        <v>1</v>
      </c>
      <c r="BU237" s="373"/>
      <c r="BV237" s="374"/>
      <c r="BW237" s="388">
        <v>11</v>
      </c>
      <c r="BX237" s="389"/>
      <c r="BY237" s="375">
        <v>5</v>
      </c>
      <c r="BZ237" s="366">
        <v>4</v>
      </c>
      <c r="CA237" s="373"/>
      <c r="CB237" s="382"/>
      <c r="CC237" s="380">
        <v>9</v>
      </c>
      <c r="CD237" s="381"/>
      <c r="CE237" s="398"/>
      <c r="CF237" s="366"/>
      <c r="CG237" s="373"/>
      <c r="CH237" s="399"/>
      <c r="CI237" s="365">
        <v>8</v>
      </c>
      <c r="CJ237" s="366">
        <v>1</v>
      </c>
      <c r="CK237" s="373"/>
      <c r="CL237" s="374"/>
      <c r="CM237" s="375">
        <v>8</v>
      </c>
      <c r="CN237" s="366">
        <v>2</v>
      </c>
      <c r="CO237" s="373"/>
      <c r="CP237" s="382"/>
      <c r="CQ237" s="402">
        <v>8</v>
      </c>
      <c r="CR237" s="366">
        <v>1</v>
      </c>
      <c r="CS237" s="408"/>
      <c r="CT237" s="409"/>
      <c r="CU237" s="402">
        <v>8</v>
      </c>
      <c r="CV237" s="366">
        <v>2</v>
      </c>
      <c r="CW237" s="410"/>
      <c r="CX237" s="411"/>
      <c r="CY237" s="402">
        <v>5</v>
      </c>
      <c r="CZ237" s="366">
        <v>6</v>
      </c>
      <c r="DA237" s="415"/>
      <c r="DB237" s="411"/>
      <c r="DC237" s="380">
        <v>9</v>
      </c>
      <c r="DD237" s="381"/>
      <c r="DE237" s="398">
        <v>8</v>
      </c>
      <c r="DF237" s="366">
        <v>1</v>
      </c>
      <c r="DG237" s="416"/>
      <c r="DH237" s="411"/>
      <c r="DI237" s="402">
        <v>8</v>
      </c>
      <c r="DJ237" s="366">
        <v>1</v>
      </c>
      <c r="DK237" s="416"/>
      <c r="DL237" s="411"/>
      <c r="DM237" s="424">
        <v>25</v>
      </c>
      <c r="DN237" s="424">
        <v>4</v>
      </c>
      <c r="DO237" s="424">
        <v>1</v>
      </c>
      <c r="DP237" s="425">
        <f t="shared" si="117"/>
        <v>167</v>
      </c>
      <c r="DQ237" s="427">
        <f t="shared" si="118"/>
        <v>0</v>
      </c>
      <c r="DR237" s="425">
        <f t="shared" si="119"/>
        <v>167</v>
      </c>
      <c r="DS237" s="163">
        <f t="shared" si="120"/>
        <v>22</v>
      </c>
      <c r="DT237" s="425">
        <f t="shared" si="121"/>
        <v>41</v>
      </c>
      <c r="DU237" s="427">
        <f t="shared" si="122"/>
        <v>0</v>
      </c>
      <c r="DV237" s="427">
        <f t="shared" si="123"/>
        <v>41</v>
      </c>
      <c r="DW237" s="427">
        <f t="shared" si="124"/>
        <v>27</v>
      </c>
      <c r="DX237" s="427">
        <f t="shared" si="125"/>
        <v>0</v>
      </c>
      <c r="DY237" s="427">
        <f t="shared" si="126"/>
        <v>11</v>
      </c>
      <c r="DZ237" s="427">
        <f t="shared" si="127"/>
        <v>0</v>
      </c>
      <c r="EA237" s="428">
        <f t="shared" si="128"/>
        <v>23</v>
      </c>
      <c r="EB237" s="429">
        <f t="shared" si="129"/>
        <v>41</v>
      </c>
      <c r="EC237" s="429">
        <f t="shared" si="130"/>
        <v>0</v>
      </c>
      <c r="ED237" s="429">
        <f t="shared" si="131"/>
        <v>27</v>
      </c>
      <c r="EE237" s="429">
        <f t="shared" si="132"/>
        <v>0</v>
      </c>
      <c r="EF237" s="429">
        <f t="shared" si="133"/>
        <v>11</v>
      </c>
      <c r="EG237" s="429">
        <f t="shared" si="134"/>
        <v>0</v>
      </c>
      <c r="EH237" s="441"/>
      <c r="EI237" s="479"/>
      <c r="EJ237" s="443">
        <v>240</v>
      </c>
      <c r="EK237" s="481" t="s">
        <v>451</v>
      </c>
      <c r="EL237" s="449" t="s">
        <v>194</v>
      </c>
      <c r="EM237" s="450">
        <v>325000</v>
      </c>
      <c r="EN237" s="447">
        <f t="shared" si="135"/>
        <v>12500</v>
      </c>
      <c r="EO237" s="453">
        <v>0</v>
      </c>
      <c r="EP237" s="454">
        <v>0</v>
      </c>
      <c r="EQ237" s="455">
        <v>0</v>
      </c>
      <c r="ER237" s="455">
        <v>0</v>
      </c>
      <c r="ES237" s="456">
        <f t="shared" si="136"/>
        <v>12500</v>
      </c>
      <c r="ET237" s="456">
        <f t="shared" si="137"/>
        <v>23</v>
      </c>
      <c r="EU237" s="456">
        <f t="shared" si="138"/>
        <v>41</v>
      </c>
      <c r="EV237" s="456">
        <f t="shared" si="139"/>
        <v>0</v>
      </c>
      <c r="EW237" s="456">
        <f t="shared" si="140"/>
        <v>27</v>
      </c>
      <c r="EX237" s="456">
        <f t="shared" si="141"/>
        <v>0</v>
      </c>
      <c r="EY237" s="460">
        <f t="shared" si="142"/>
        <v>11</v>
      </c>
      <c r="EZ237" s="460">
        <f t="shared" si="143"/>
        <v>0</v>
      </c>
      <c r="FA237" s="447">
        <f t="shared" si="144"/>
        <v>229184.3</v>
      </c>
      <c r="FB237" s="447">
        <v>0</v>
      </c>
      <c r="FC237" s="447">
        <f t="shared" si="145"/>
        <v>516684.3</v>
      </c>
      <c r="FD237" s="447">
        <f t="shared" si="146"/>
        <v>465015.87</v>
      </c>
      <c r="FE237" s="447">
        <f t="shared" si="147"/>
        <v>15601.2696</v>
      </c>
      <c r="FF237" s="447">
        <f t="shared" si="148"/>
        <v>51668.43</v>
      </c>
      <c r="FG237" s="463">
        <v>100000</v>
      </c>
      <c r="FH237" s="447">
        <f t="shared" si="149"/>
        <v>167269.70000000001</v>
      </c>
      <c r="FI237" s="447">
        <v>0</v>
      </c>
      <c r="FJ237" s="447">
        <f t="shared" si="150"/>
        <v>349414.6</v>
      </c>
      <c r="FK237" s="464"/>
      <c r="FL237" s="447">
        <f t="shared" si="151"/>
        <v>20667.37</v>
      </c>
      <c r="FM237" s="447">
        <f t="shared" si="152"/>
        <v>2583.42</v>
      </c>
      <c r="FN237" s="447">
        <f t="shared" si="153"/>
        <v>51668.43</v>
      </c>
      <c r="FO237" s="447">
        <f t="shared" si="154"/>
        <v>74919.22</v>
      </c>
      <c r="FP237" s="178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</row>
    <row r="238" spans="1:463" s="163" customFormat="1" ht="22.5" customHeight="1">
      <c r="A238" s="360">
        <v>230</v>
      </c>
      <c r="B238" s="361">
        <v>7</v>
      </c>
      <c r="C238" s="362" t="s">
        <v>452</v>
      </c>
      <c r="D238" s="363" t="s">
        <v>300</v>
      </c>
      <c r="E238" s="225" t="s">
        <v>190</v>
      </c>
      <c r="F238" s="367">
        <v>520000</v>
      </c>
      <c r="G238" s="365">
        <v>8</v>
      </c>
      <c r="H238" s="366">
        <v>1</v>
      </c>
      <c r="I238" s="373"/>
      <c r="J238" s="374"/>
      <c r="K238" s="375">
        <v>8</v>
      </c>
      <c r="L238" s="366">
        <v>2</v>
      </c>
      <c r="M238" s="373"/>
      <c r="N238" s="374"/>
      <c r="O238" s="375">
        <v>8</v>
      </c>
      <c r="P238" s="366"/>
      <c r="Q238" s="373"/>
      <c r="R238" s="374"/>
      <c r="S238" s="375">
        <v>8</v>
      </c>
      <c r="T238" s="366">
        <v>2</v>
      </c>
      <c r="U238" s="373"/>
      <c r="V238" s="374"/>
      <c r="W238" s="375">
        <v>8</v>
      </c>
      <c r="X238" s="366">
        <v>1</v>
      </c>
      <c r="Y238" s="373"/>
      <c r="Z238" s="374"/>
      <c r="AA238" s="375">
        <v>5</v>
      </c>
      <c r="AB238" s="366">
        <v>4</v>
      </c>
      <c r="AC238" s="373"/>
      <c r="AD238" s="382"/>
      <c r="AE238" s="380">
        <v>10</v>
      </c>
      <c r="AF238" s="381"/>
      <c r="AG238" s="365">
        <v>8</v>
      </c>
      <c r="AH238" s="366">
        <v>4</v>
      </c>
      <c r="AI238" s="373"/>
      <c r="AJ238" s="374"/>
      <c r="AK238" s="375">
        <v>8</v>
      </c>
      <c r="AL238" s="366">
        <v>2</v>
      </c>
      <c r="AM238" s="373"/>
      <c r="AN238" s="374"/>
      <c r="AO238" s="375">
        <v>8</v>
      </c>
      <c r="AP238" s="366">
        <v>2</v>
      </c>
      <c r="AQ238" s="373"/>
      <c r="AR238" s="374"/>
      <c r="AS238" s="375">
        <v>8</v>
      </c>
      <c r="AT238" s="366">
        <v>3</v>
      </c>
      <c r="AU238" s="373"/>
      <c r="AV238" s="374"/>
      <c r="AW238" s="375">
        <v>8</v>
      </c>
      <c r="AX238" s="366">
        <v>1</v>
      </c>
      <c r="AY238" s="373"/>
      <c r="AZ238" s="374"/>
      <c r="BA238" s="375">
        <v>5</v>
      </c>
      <c r="BB238" s="366">
        <v>4</v>
      </c>
      <c r="BC238" s="373"/>
      <c r="BD238" s="382"/>
      <c r="BE238" s="380">
        <v>9</v>
      </c>
      <c r="BF238" s="381"/>
      <c r="BG238" s="365"/>
      <c r="BH238" s="366"/>
      <c r="BI238" s="373"/>
      <c r="BJ238" s="374"/>
      <c r="BK238" s="375">
        <v>8</v>
      </c>
      <c r="BL238" s="366">
        <v>1</v>
      </c>
      <c r="BM238" s="373"/>
      <c r="BN238" s="374"/>
      <c r="BO238" s="375">
        <v>8</v>
      </c>
      <c r="BP238" s="366">
        <v>1</v>
      </c>
      <c r="BQ238" s="373"/>
      <c r="BR238" s="374"/>
      <c r="BS238" s="375">
        <v>8</v>
      </c>
      <c r="BT238" s="366">
        <v>1</v>
      </c>
      <c r="BU238" s="373"/>
      <c r="BV238" s="374"/>
      <c r="BW238" s="388">
        <v>12</v>
      </c>
      <c r="BX238" s="389"/>
      <c r="BY238" s="375">
        <v>5</v>
      </c>
      <c r="BZ238" s="366">
        <v>5</v>
      </c>
      <c r="CA238" s="373"/>
      <c r="CB238" s="382"/>
      <c r="CC238" s="380">
        <v>10</v>
      </c>
      <c r="CD238" s="381"/>
      <c r="CE238" s="398">
        <v>8</v>
      </c>
      <c r="CF238" s="366">
        <v>1</v>
      </c>
      <c r="CG238" s="373"/>
      <c r="CH238" s="399"/>
      <c r="CI238" s="365">
        <v>8</v>
      </c>
      <c r="CJ238" s="366">
        <v>4</v>
      </c>
      <c r="CK238" s="373"/>
      <c r="CL238" s="374"/>
      <c r="CM238" s="375">
        <v>8</v>
      </c>
      <c r="CN238" s="366">
        <v>1</v>
      </c>
      <c r="CO238" s="373"/>
      <c r="CP238" s="382"/>
      <c r="CQ238" s="402">
        <v>8</v>
      </c>
      <c r="CR238" s="366"/>
      <c r="CS238" s="408"/>
      <c r="CT238" s="409"/>
      <c r="CU238" s="402">
        <v>8</v>
      </c>
      <c r="CV238" s="366">
        <v>2</v>
      </c>
      <c r="CW238" s="410"/>
      <c r="CX238" s="411"/>
      <c r="CY238" s="402">
        <v>5</v>
      </c>
      <c r="CZ238" s="366">
        <v>5</v>
      </c>
      <c r="DA238" s="415"/>
      <c r="DB238" s="411"/>
      <c r="DC238" s="380">
        <v>9</v>
      </c>
      <c r="DD238" s="381"/>
      <c r="DE238" s="398">
        <v>8</v>
      </c>
      <c r="DF238" s="366">
        <v>3</v>
      </c>
      <c r="DG238" s="416"/>
      <c r="DH238" s="411"/>
      <c r="DI238" s="402">
        <v>8</v>
      </c>
      <c r="DJ238" s="366">
        <v>1</v>
      </c>
      <c r="DK238" s="416"/>
      <c r="DL238" s="411"/>
      <c r="DM238" s="424">
        <v>25</v>
      </c>
      <c r="DN238" s="424">
        <v>4</v>
      </c>
      <c r="DO238" s="424">
        <v>1</v>
      </c>
      <c r="DP238" s="425">
        <f t="shared" si="117"/>
        <v>180</v>
      </c>
      <c r="DQ238" s="427">
        <f t="shared" si="118"/>
        <v>0</v>
      </c>
      <c r="DR238" s="425">
        <f t="shared" si="119"/>
        <v>180</v>
      </c>
      <c r="DS238" s="163">
        <f t="shared" si="120"/>
        <v>24</v>
      </c>
      <c r="DT238" s="425">
        <f t="shared" si="121"/>
        <v>51</v>
      </c>
      <c r="DU238" s="427">
        <f t="shared" si="122"/>
        <v>0</v>
      </c>
      <c r="DV238" s="427">
        <f t="shared" si="123"/>
        <v>51</v>
      </c>
      <c r="DW238" s="427">
        <f t="shared" si="124"/>
        <v>38</v>
      </c>
      <c r="DX238" s="427">
        <f t="shared" si="125"/>
        <v>0</v>
      </c>
      <c r="DY238" s="427">
        <f t="shared" si="126"/>
        <v>12</v>
      </c>
      <c r="DZ238" s="427">
        <f t="shared" si="127"/>
        <v>0</v>
      </c>
      <c r="EA238" s="428">
        <f t="shared" si="128"/>
        <v>25</v>
      </c>
      <c r="EB238" s="429">
        <f t="shared" si="129"/>
        <v>51</v>
      </c>
      <c r="EC238" s="429">
        <f t="shared" si="130"/>
        <v>0</v>
      </c>
      <c r="ED238" s="429">
        <f t="shared" si="131"/>
        <v>38</v>
      </c>
      <c r="EE238" s="429">
        <f t="shared" si="132"/>
        <v>0</v>
      </c>
      <c r="EF238" s="429">
        <f t="shared" si="133"/>
        <v>12</v>
      </c>
      <c r="EG238" s="429">
        <f t="shared" si="134"/>
        <v>0</v>
      </c>
      <c r="EH238" s="441"/>
      <c r="EI238" s="479"/>
      <c r="EJ238" s="443">
        <v>241</v>
      </c>
      <c r="EK238" s="481" t="s">
        <v>452</v>
      </c>
      <c r="EL238" s="449" t="s">
        <v>300</v>
      </c>
      <c r="EM238" s="450">
        <v>520000</v>
      </c>
      <c r="EN238" s="447">
        <f t="shared" si="135"/>
        <v>20000</v>
      </c>
      <c r="EO238" s="453">
        <v>0</v>
      </c>
      <c r="EP238" s="454">
        <v>0</v>
      </c>
      <c r="EQ238" s="455">
        <v>0</v>
      </c>
      <c r="ER238" s="455">
        <v>0</v>
      </c>
      <c r="ES238" s="456">
        <f t="shared" si="136"/>
        <v>20000</v>
      </c>
      <c r="ET238" s="456">
        <f t="shared" si="137"/>
        <v>25</v>
      </c>
      <c r="EU238" s="456">
        <f t="shared" si="138"/>
        <v>51</v>
      </c>
      <c r="EV238" s="456">
        <f t="shared" si="139"/>
        <v>0</v>
      </c>
      <c r="EW238" s="456">
        <f t="shared" si="140"/>
        <v>38</v>
      </c>
      <c r="EX238" s="456">
        <f t="shared" si="141"/>
        <v>0</v>
      </c>
      <c r="EY238" s="460">
        <f t="shared" si="142"/>
        <v>12</v>
      </c>
      <c r="EZ238" s="460">
        <f t="shared" si="143"/>
        <v>0</v>
      </c>
      <c r="FA238" s="447">
        <f t="shared" si="144"/>
        <v>470702.87</v>
      </c>
      <c r="FB238" s="447">
        <v>0</v>
      </c>
      <c r="FC238" s="447">
        <f t="shared" si="145"/>
        <v>970702.87</v>
      </c>
      <c r="FD238" s="447">
        <f t="shared" si="146"/>
        <v>873632.58</v>
      </c>
      <c r="FE238" s="447">
        <f t="shared" si="147"/>
        <v>96408.14499999999</v>
      </c>
      <c r="FF238" s="447">
        <f t="shared" si="148"/>
        <v>97070.29</v>
      </c>
      <c r="FG238" s="463">
        <v>100000</v>
      </c>
      <c r="FH238" s="447">
        <f t="shared" si="149"/>
        <v>293478.44</v>
      </c>
      <c r="FI238" s="447">
        <v>0</v>
      </c>
      <c r="FJ238" s="447">
        <f t="shared" si="150"/>
        <v>677224.43</v>
      </c>
      <c r="FK238" s="464"/>
      <c r="FL238" s="447">
        <f t="shared" si="151"/>
        <v>38828.11</v>
      </c>
      <c r="FM238" s="447">
        <f t="shared" si="152"/>
        <v>4853.51</v>
      </c>
      <c r="FN238" s="447">
        <f t="shared" si="153"/>
        <v>97070.29</v>
      </c>
      <c r="FO238" s="447">
        <f t="shared" si="154"/>
        <v>140751.91</v>
      </c>
      <c r="FP238" s="17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</row>
    <row r="239" spans="1:463" s="163" customFormat="1" ht="22.5" customHeight="1">
      <c r="A239" s="360">
        <v>231</v>
      </c>
      <c r="B239" s="361">
        <v>6</v>
      </c>
      <c r="C239" s="362" t="s">
        <v>453</v>
      </c>
      <c r="D239" s="482" t="s">
        <v>369</v>
      </c>
      <c r="E239" s="483" t="s">
        <v>190</v>
      </c>
      <c r="F239" s="484">
        <v>390000</v>
      </c>
      <c r="G239" s="365">
        <v>8</v>
      </c>
      <c r="H239" s="366">
        <v>1</v>
      </c>
      <c r="I239" s="373"/>
      <c r="J239" s="374"/>
      <c r="K239" s="375">
        <v>8</v>
      </c>
      <c r="L239" s="366">
        <v>1</v>
      </c>
      <c r="M239" s="373"/>
      <c r="N239" s="374"/>
      <c r="O239" s="375">
        <v>8</v>
      </c>
      <c r="P239" s="366">
        <v>1</v>
      </c>
      <c r="Q239" s="373"/>
      <c r="R239" s="374"/>
      <c r="S239" s="375">
        <v>8</v>
      </c>
      <c r="T239" s="366">
        <v>1</v>
      </c>
      <c r="U239" s="373"/>
      <c r="V239" s="374"/>
      <c r="W239" s="375">
        <v>8</v>
      </c>
      <c r="X239" s="366">
        <v>1</v>
      </c>
      <c r="Y239" s="373"/>
      <c r="Z239" s="374"/>
      <c r="AA239" s="375">
        <v>5</v>
      </c>
      <c r="AB239" s="366">
        <v>4</v>
      </c>
      <c r="AC239" s="373"/>
      <c r="AD239" s="382"/>
      <c r="AE239" s="380">
        <v>9</v>
      </c>
      <c r="AF239" s="381"/>
      <c r="AG239" s="365">
        <v>8</v>
      </c>
      <c r="AH239" s="366">
        <v>1</v>
      </c>
      <c r="AI239" s="373"/>
      <c r="AJ239" s="374"/>
      <c r="AK239" s="375">
        <v>8</v>
      </c>
      <c r="AL239" s="366">
        <v>1</v>
      </c>
      <c r="AM239" s="373"/>
      <c r="AN239" s="374"/>
      <c r="AO239" s="375">
        <v>8</v>
      </c>
      <c r="AP239" s="366">
        <v>1</v>
      </c>
      <c r="AQ239" s="373"/>
      <c r="AR239" s="374"/>
      <c r="AS239" s="375">
        <v>8</v>
      </c>
      <c r="AT239" s="366">
        <v>1</v>
      </c>
      <c r="AU239" s="373"/>
      <c r="AV239" s="374"/>
      <c r="AW239" s="375">
        <v>8</v>
      </c>
      <c r="AX239" s="366">
        <v>1</v>
      </c>
      <c r="AY239" s="373"/>
      <c r="AZ239" s="374"/>
      <c r="BA239" s="375">
        <v>5</v>
      </c>
      <c r="BB239" s="366">
        <v>4</v>
      </c>
      <c r="BC239" s="373"/>
      <c r="BD239" s="382"/>
      <c r="BE239" s="380">
        <v>12</v>
      </c>
      <c r="BF239" s="381"/>
      <c r="BG239" s="365">
        <v>8</v>
      </c>
      <c r="BH239" s="366">
        <v>1</v>
      </c>
      <c r="BI239" s="373"/>
      <c r="BJ239" s="374"/>
      <c r="BK239" s="375">
        <v>8</v>
      </c>
      <c r="BL239" s="366">
        <v>1</v>
      </c>
      <c r="BM239" s="373"/>
      <c r="BN239" s="374"/>
      <c r="BO239" s="375">
        <v>8</v>
      </c>
      <c r="BP239" s="366">
        <v>1</v>
      </c>
      <c r="BQ239" s="373"/>
      <c r="BR239" s="374"/>
      <c r="BS239" s="375">
        <v>8</v>
      </c>
      <c r="BT239" s="366">
        <v>1</v>
      </c>
      <c r="BU239" s="373"/>
      <c r="BV239" s="374"/>
      <c r="BW239" s="388">
        <v>11</v>
      </c>
      <c r="BX239" s="389"/>
      <c r="BY239" s="375">
        <v>5</v>
      </c>
      <c r="BZ239" s="366">
        <v>4</v>
      </c>
      <c r="CA239" s="373"/>
      <c r="CB239" s="382"/>
      <c r="CC239" s="380">
        <v>9</v>
      </c>
      <c r="CD239" s="381"/>
      <c r="CE239" s="398">
        <v>8</v>
      </c>
      <c r="CF239" s="366">
        <v>1</v>
      </c>
      <c r="CG239" s="373"/>
      <c r="CH239" s="399"/>
      <c r="CI239" s="365">
        <v>8</v>
      </c>
      <c r="CJ239" s="366">
        <v>1</v>
      </c>
      <c r="CK239" s="373"/>
      <c r="CL239" s="374"/>
      <c r="CM239" s="375">
        <v>8</v>
      </c>
      <c r="CN239" s="366">
        <v>1</v>
      </c>
      <c r="CO239" s="373"/>
      <c r="CP239" s="382"/>
      <c r="CQ239" s="402">
        <v>8</v>
      </c>
      <c r="CR239" s="366">
        <v>1</v>
      </c>
      <c r="CS239" s="408"/>
      <c r="CT239" s="409"/>
      <c r="CU239" s="402">
        <v>8</v>
      </c>
      <c r="CV239" s="366">
        <v>1</v>
      </c>
      <c r="CW239" s="410"/>
      <c r="CX239" s="411"/>
      <c r="CY239" s="402">
        <v>5</v>
      </c>
      <c r="CZ239" s="366">
        <v>4</v>
      </c>
      <c r="DA239" s="415"/>
      <c r="DB239" s="411"/>
      <c r="DC239" s="380">
        <v>9</v>
      </c>
      <c r="DD239" s="381"/>
      <c r="DE239" s="398">
        <v>8</v>
      </c>
      <c r="DF239" s="366">
        <v>1</v>
      </c>
      <c r="DG239" s="416"/>
      <c r="DH239" s="411"/>
      <c r="DI239" s="402">
        <v>8</v>
      </c>
      <c r="DJ239" s="366">
        <v>1</v>
      </c>
      <c r="DK239" s="416"/>
      <c r="DL239" s="411"/>
      <c r="DM239" s="424">
        <v>25</v>
      </c>
      <c r="DN239" s="424">
        <v>4</v>
      </c>
      <c r="DO239" s="424">
        <v>1</v>
      </c>
      <c r="DP239" s="425">
        <f t="shared" si="117"/>
        <v>188</v>
      </c>
      <c r="DQ239" s="427">
        <f t="shared" si="118"/>
        <v>0</v>
      </c>
      <c r="DR239" s="425">
        <f t="shared" si="119"/>
        <v>188</v>
      </c>
      <c r="DS239" s="163">
        <f t="shared" si="120"/>
        <v>25</v>
      </c>
      <c r="DT239" s="425">
        <f t="shared" si="121"/>
        <v>37</v>
      </c>
      <c r="DU239" s="427">
        <f t="shared" si="122"/>
        <v>0</v>
      </c>
      <c r="DV239" s="427">
        <f t="shared" si="123"/>
        <v>37</v>
      </c>
      <c r="DW239" s="427">
        <f t="shared" si="124"/>
        <v>39</v>
      </c>
      <c r="DX239" s="427">
        <f t="shared" si="125"/>
        <v>0</v>
      </c>
      <c r="DY239" s="427">
        <f t="shared" si="126"/>
        <v>11</v>
      </c>
      <c r="DZ239" s="427">
        <f t="shared" si="127"/>
        <v>0</v>
      </c>
      <c r="EA239" s="428">
        <f t="shared" si="128"/>
        <v>26</v>
      </c>
      <c r="EB239" s="429">
        <f t="shared" si="129"/>
        <v>37</v>
      </c>
      <c r="EC239" s="429">
        <f t="shared" si="130"/>
        <v>0</v>
      </c>
      <c r="ED239" s="429">
        <f t="shared" si="131"/>
        <v>39</v>
      </c>
      <c r="EE239" s="429">
        <f t="shared" si="132"/>
        <v>0</v>
      </c>
      <c r="EF239" s="429">
        <f t="shared" si="133"/>
        <v>11</v>
      </c>
      <c r="EG239" s="429">
        <f t="shared" si="134"/>
        <v>0</v>
      </c>
      <c r="EH239" s="441"/>
      <c r="EI239" s="479"/>
      <c r="EJ239" s="443">
        <v>242</v>
      </c>
      <c r="EK239" s="481" t="s">
        <v>453</v>
      </c>
      <c r="EL239" s="449" t="s">
        <v>369</v>
      </c>
      <c r="EM239" s="450">
        <v>390000</v>
      </c>
      <c r="EN239" s="447">
        <f t="shared" si="135"/>
        <v>15000</v>
      </c>
      <c r="EO239" s="453">
        <v>0</v>
      </c>
      <c r="EP239" s="454">
        <v>0</v>
      </c>
      <c r="EQ239" s="455">
        <v>0</v>
      </c>
      <c r="ER239" s="455">
        <v>0</v>
      </c>
      <c r="ES239" s="456">
        <f t="shared" si="136"/>
        <v>15000</v>
      </c>
      <c r="ET239" s="456">
        <f t="shared" si="137"/>
        <v>26</v>
      </c>
      <c r="EU239" s="456">
        <f t="shared" si="138"/>
        <v>37</v>
      </c>
      <c r="EV239" s="456">
        <f t="shared" si="139"/>
        <v>0</v>
      </c>
      <c r="EW239" s="456">
        <f t="shared" si="140"/>
        <v>39</v>
      </c>
      <c r="EX239" s="456">
        <f t="shared" si="141"/>
        <v>0</v>
      </c>
      <c r="EY239" s="460">
        <f t="shared" si="142"/>
        <v>11</v>
      </c>
      <c r="EZ239" s="460">
        <f t="shared" si="143"/>
        <v>0</v>
      </c>
      <c r="FA239" s="447">
        <f t="shared" si="144"/>
        <v>311023.92</v>
      </c>
      <c r="FB239" s="447">
        <v>0</v>
      </c>
      <c r="FC239" s="447">
        <f t="shared" si="145"/>
        <v>701023.92</v>
      </c>
      <c r="FD239" s="447">
        <f t="shared" si="146"/>
        <v>630921.53</v>
      </c>
      <c r="FE239" s="447">
        <f t="shared" si="147"/>
        <v>42184.306000000011</v>
      </c>
      <c r="FF239" s="447">
        <f t="shared" si="148"/>
        <v>70102.39</v>
      </c>
      <c r="FG239" s="463">
        <v>0</v>
      </c>
      <c r="FH239" s="447">
        <f t="shared" si="149"/>
        <v>112286.7</v>
      </c>
      <c r="FI239" s="447">
        <v>0</v>
      </c>
      <c r="FJ239" s="447">
        <f t="shared" si="150"/>
        <v>588737.22</v>
      </c>
      <c r="FK239" s="464"/>
      <c r="FL239" s="447">
        <f t="shared" si="151"/>
        <v>28040.959999999999</v>
      </c>
      <c r="FM239" s="447">
        <f t="shared" si="152"/>
        <v>3505.12</v>
      </c>
      <c r="FN239" s="447">
        <f t="shared" si="153"/>
        <v>70102.39</v>
      </c>
      <c r="FO239" s="447">
        <f t="shared" si="154"/>
        <v>101648.47</v>
      </c>
      <c r="FP239" s="178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</row>
    <row r="240" spans="1:463" s="163" customFormat="1" ht="22.5" customHeight="1">
      <c r="A240" s="360">
        <v>232</v>
      </c>
      <c r="B240" s="361">
        <v>5</v>
      </c>
      <c r="C240" s="362" t="s">
        <v>454</v>
      </c>
      <c r="D240" s="363" t="s">
        <v>235</v>
      </c>
      <c r="E240" s="225" t="s">
        <v>190</v>
      </c>
      <c r="F240" s="367">
        <v>600000</v>
      </c>
      <c r="G240" s="365">
        <v>8</v>
      </c>
      <c r="H240" s="366">
        <v>1</v>
      </c>
      <c r="I240" s="373"/>
      <c r="J240" s="374"/>
      <c r="K240" s="375">
        <v>8</v>
      </c>
      <c r="L240" s="366">
        <v>1</v>
      </c>
      <c r="M240" s="373"/>
      <c r="N240" s="374"/>
      <c r="O240" s="375">
        <v>8</v>
      </c>
      <c r="P240" s="366">
        <v>1</v>
      </c>
      <c r="Q240" s="373"/>
      <c r="R240" s="374"/>
      <c r="S240" s="375">
        <v>8</v>
      </c>
      <c r="T240" s="366">
        <v>3</v>
      </c>
      <c r="U240" s="373"/>
      <c r="V240" s="374"/>
      <c r="W240" s="375">
        <v>8</v>
      </c>
      <c r="X240" s="366">
        <v>3</v>
      </c>
      <c r="Y240" s="373"/>
      <c r="Z240" s="374"/>
      <c r="AA240" s="375">
        <v>5</v>
      </c>
      <c r="AB240" s="366">
        <v>5</v>
      </c>
      <c r="AC240" s="373"/>
      <c r="AD240" s="382"/>
      <c r="AE240" s="380">
        <v>10</v>
      </c>
      <c r="AF240" s="381"/>
      <c r="AG240" s="365">
        <v>8</v>
      </c>
      <c r="AH240" s="366">
        <v>2</v>
      </c>
      <c r="AI240" s="373"/>
      <c r="AJ240" s="374"/>
      <c r="AK240" s="375">
        <v>8</v>
      </c>
      <c r="AL240" s="366">
        <v>3</v>
      </c>
      <c r="AM240" s="373"/>
      <c r="AN240" s="374"/>
      <c r="AO240" s="375">
        <v>8</v>
      </c>
      <c r="AP240" s="366">
        <v>2</v>
      </c>
      <c r="AQ240" s="373"/>
      <c r="AR240" s="374"/>
      <c r="AS240" s="375">
        <v>8</v>
      </c>
      <c r="AT240" s="366">
        <v>2</v>
      </c>
      <c r="AU240" s="373"/>
      <c r="AV240" s="374"/>
      <c r="AW240" s="375">
        <v>8</v>
      </c>
      <c r="AX240" s="366">
        <v>3</v>
      </c>
      <c r="AY240" s="373"/>
      <c r="AZ240" s="374"/>
      <c r="BA240" s="375">
        <v>5</v>
      </c>
      <c r="BB240" s="366"/>
      <c r="BC240" s="373"/>
      <c r="BD240" s="382"/>
      <c r="BE240" s="380">
        <v>10</v>
      </c>
      <c r="BF240" s="381"/>
      <c r="BG240" s="365">
        <v>8</v>
      </c>
      <c r="BH240" s="366">
        <v>2</v>
      </c>
      <c r="BI240" s="373"/>
      <c r="BJ240" s="374"/>
      <c r="BK240" s="375">
        <v>8</v>
      </c>
      <c r="BL240" s="366">
        <v>2</v>
      </c>
      <c r="BM240" s="373"/>
      <c r="BN240" s="374"/>
      <c r="BO240" s="375">
        <v>8</v>
      </c>
      <c r="BP240" s="366">
        <v>3</v>
      </c>
      <c r="BQ240" s="373"/>
      <c r="BR240" s="374"/>
      <c r="BS240" s="375">
        <v>8</v>
      </c>
      <c r="BT240" s="366">
        <v>2</v>
      </c>
      <c r="BU240" s="373"/>
      <c r="BV240" s="374"/>
      <c r="BW240" s="388">
        <v>9</v>
      </c>
      <c r="BX240" s="389"/>
      <c r="BY240" s="375">
        <v>5</v>
      </c>
      <c r="BZ240" s="366">
        <v>5</v>
      </c>
      <c r="CA240" s="373"/>
      <c r="CB240" s="382"/>
      <c r="CC240" s="380">
        <v>10</v>
      </c>
      <c r="CD240" s="381"/>
      <c r="CE240" s="398">
        <v>8</v>
      </c>
      <c r="CF240" s="366">
        <v>2</v>
      </c>
      <c r="CG240" s="373"/>
      <c r="CH240" s="399"/>
      <c r="CI240" s="365">
        <v>8</v>
      </c>
      <c r="CJ240" s="366">
        <v>2</v>
      </c>
      <c r="CK240" s="373"/>
      <c r="CL240" s="374"/>
      <c r="CM240" s="375">
        <v>8</v>
      </c>
      <c r="CN240" s="366">
        <v>2</v>
      </c>
      <c r="CO240" s="373"/>
      <c r="CP240" s="382"/>
      <c r="CQ240" s="402">
        <v>8</v>
      </c>
      <c r="CR240" s="366">
        <v>2</v>
      </c>
      <c r="CS240" s="408"/>
      <c r="CT240" s="409"/>
      <c r="CU240" s="402">
        <v>8</v>
      </c>
      <c r="CV240" s="366">
        <v>2</v>
      </c>
      <c r="CW240" s="410"/>
      <c r="CX240" s="411"/>
      <c r="CY240" s="402">
        <v>5</v>
      </c>
      <c r="CZ240" s="366">
        <v>5</v>
      </c>
      <c r="DA240" s="415"/>
      <c r="DB240" s="411"/>
      <c r="DC240" s="380">
        <v>10</v>
      </c>
      <c r="DD240" s="381"/>
      <c r="DE240" s="398">
        <v>8</v>
      </c>
      <c r="DF240" s="366">
        <v>2</v>
      </c>
      <c r="DG240" s="416"/>
      <c r="DH240" s="411"/>
      <c r="DI240" s="402"/>
      <c r="DJ240" s="366"/>
      <c r="DK240" s="416"/>
      <c r="DL240" s="411"/>
      <c r="DM240" s="424">
        <v>25</v>
      </c>
      <c r="DN240" s="424">
        <v>4</v>
      </c>
      <c r="DO240" s="424">
        <v>1</v>
      </c>
      <c r="DP240" s="425">
        <f t="shared" si="117"/>
        <v>180</v>
      </c>
      <c r="DQ240" s="427">
        <f t="shared" si="118"/>
        <v>0</v>
      </c>
      <c r="DR240" s="425">
        <f t="shared" si="119"/>
        <v>180</v>
      </c>
      <c r="DS240" s="163">
        <f t="shared" si="120"/>
        <v>24</v>
      </c>
      <c r="DT240" s="425">
        <f t="shared" si="121"/>
        <v>57</v>
      </c>
      <c r="DU240" s="427">
        <f t="shared" si="122"/>
        <v>0</v>
      </c>
      <c r="DV240" s="427">
        <f t="shared" si="123"/>
        <v>57</v>
      </c>
      <c r="DW240" s="427">
        <f t="shared" si="124"/>
        <v>40</v>
      </c>
      <c r="DX240" s="427">
        <f t="shared" si="125"/>
        <v>0</v>
      </c>
      <c r="DY240" s="427">
        <f t="shared" si="126"/>
        <v>9</v>
      </c>
      <c r="DZ240" s="427">
        <f t="shared" si="127"/>
        <v>0</v>
      </c>
      <c r="EA240" s="428">
        <f t="shared" si="128"/>
        <v>25</v>
      </c>
      <c r="EB240" s="429">
        <f t="shared" si="129"/>
        <v>57</v>
      </c>
      <c r="EC240" s="429">
        <f t="shared" si="130"/>
        <v>0</v>
      </c>
      <c r="ED240" s="429">
        <f t="shared" si="131"/>
        <v>40</v>
      </c>
      <c r="EE240" s="429">
        <f t="shared" si="132"/>
        <v>0</v>
      </c>
      <c r="EF240" s="429">
        <f t="shared" si="133"/>
        <v>9</v>
      </c>
      <c r="EG240" s="429">
        <f t="shared" si="134"/>
        <v>0</v>
      </c>
      <c r="EH240" s="441"/>
      <c r="EI240" s="479"/>
      <c r="EJ240" s="443">
        <v>243</v>
      </c>
      <c r="EK240" s="481" t="s">
        <v>454</v>
      </c>
      <c r="EL240" s="449" t="s">
        <v>235</v>
      </c>
      <c r="EM240" s="450">
        <v>600000</v>
      </c>
      <c r="EN240" s="447">
        <f t="shared" si="135"/>
        <v>23076.92</v>
      </c>
      <c r="EO240" s="453">
        <v>0</v>
      </c>
      <c r="EP240" s="454">
        <v>0</v>
      </c>
      <c r="EQ240" s="455">
        <v>0</v>
      </c>
      <c r="ER240" s="455">
        <v>0</v>
      </c>
      <c r="ES240" s="456">
        <f t="shared" si="136"/>
        <v>23076.92</v>
      </c>
      <c r="ET240" s="456">
        <f t="shared" si="137"/>
        <v>25</v>
      </c>
      <c r="EU240" s="456">
        <f t="shared" si="138"/>
        <v>57</v>
      </c>
      <c r="EV240" s="456">
        <f t="shared" si="139"/>
        <v>0</v>
      </c>
      <c r="EW240" s="456">
        <f t="shared" si="140"/>
        <v>40</v>
      </c>
      <c r="EX240" s="456">
        <f t="shared" si="141"/>
        <v>0</v>
      </c>
      <c r="EY240" s="460">
        <f t="shared" si="142"/>
        <v>9</v>
      </c>
      <c r="EZ240" s="460">
        <f t="shared" si="143"/>
        <v>0</v>
      </c>
      <c r="FA240" s="447">
        <f t="shared" si="144"/>
        <v>564658.81999999995</v>
      </c>
      <c r="FB240" s="447">
        <v>0</v>
      </c>
      <c r="FC240" s="447">
        <f t="shared" si="145"/>
        <v>1141581.82</v>
      </c>
      <c r="FD240" s="447">
        <f t="shared" si="146"/>
        <v>1027423.6400000001</v>
      </c>
      <c r="FE240" s="447">
        <f t="shared" si="147"/>
        <v>136227.09200000003</v>
      </c>
      <c r="FF240" s="447">
        <f t="shared" si="148"/>
        <v>114158.18</v>
      </c>
      <c r="FG240" s="463">
        <v>100000</v>
      </c>
      <c r="FH240" s="447">
        <f t="shared" si="149"/>
        <v>350385.27</v>
      </c>
      <c r="FI240" s="447">
        <v>0</v>
      </c>
      <c r="FJ240" s="447">
        <f t="shared" si="150"/>
        <v>791196.55</v>
      </c>
      <c r="FK240" s="464"/>
      <c r="FL240" s="447">
        <f t="shared" si="151"/>
        <v>45663.27</v>
      </c>
      <c r="FM240" s="447">
        <f t="shared" si="152"/>
        <v>5707.91</v>
      </c>
      <c r="FN240" s="447">
        <f t="shared" si="153"/>
        <v>114158.18</v>
      </c>
      <c r="FO240" s="447">
        <f t="shared" si="154"/>
        <v>165529.35999999999</v>
      </c>
      <c r="FP240" s="178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</row>
    <row r="241" spans="1:463" s="163" customFormat="1" ht="22.5" customHeight="1">
      <c r="A241" s="360">
        <v>233</v>
      </c>
      <c r="B241" s="361">
        <v>1</v>
      </c>
      <c r="C241" s="362" t="s">
        <v>455</v>
      </c>
      <c r="D241" s="363" t="s">
        <v>194</v>
      </c>
      <c r="E241" s="225" t="s">
        <v>190</v>
      </c>
      <c r="F241" s="367">
        <v>325000</v>
      </c>
      <c r="G241" s="365">
        <v>8</v>
      </c>
      <c r="H241" s="366">
        <v>4</v>
      </c>
      <c r="I241" s="373"/>
      <c r="J241" s="374"/>
      <c r="K241" s="375">
        <v>8</v>
      </c>
      <c r="L241" s="366">
        <v>4</v>
      </c>
      <c r="M241" s="373"/>
      <c r="N241" s="374"/>
      <c r="O241" s="375">
        <v>8</v>
      </c>
      <c r="P241" s="366">
        <v>4</v>
      </c>
      <c r="Q241" s="373"/>
      <c r="R241" s="374"/>
      <c r="S241" s="375">
        <v>8</v>
      </c>
      <c r="T241" s="366">
        <v>4</v>
      </c>
      <c r="U241" s="373"/>
      <c r="V241" s="374"/>
      <c r="W241" s="375">
        <v>8</v>
      </c>
      <c r="X241" s="366">
        <v>4</v>
      </c>
      <c r="Y241" s="373"/>
      <c r="Z241" s="374"/>
      <c r="AA241" s="375">
        <v>5</v>
      </c>
      <c r="AB241" s="366">
        <v>6</v>
      </c>
      <c r="AC241" s="373"/>
      <c r="AD241" s="382"/>
      <c r="AE241" s="380">
        <v>12</v>
      </c>
      <c r="AF241" s="381"/>
      <c r="AG241" s="365">
        <v>8</v>
      </c>
      <c r="AH241" s="366">
        <v>4</v>
      </c>
      <c r="AI241" s="373"/>
      <c r="AJ241" s="374"/>
      <c r="AK241" s="375">
        <v>8</v>
      </c>
      <c r="AL241" s="366">
        <v>4</v>
      </c>
      <c r="AM241" s="373"/>
      <c r="AN241" s="374"/>
      <c r="AO241" s="375">
        <v>8</v>
      </c>
      <c r="AP241" s="366">
        <v>2</v>
      </c>
      <c r="AQ241" s="373"/>
      <c r="AR241" s="374"/>
      <c r="AS241" s="375">
        <v>8</v>
      </c>
      <c r="AT241" s="366">
        <v>4</v>
      </c>
      <c r="AU241" s="373"/>
      <c r="AV241" s="374"/>
      <c r="AW241" s="375">
        <v>8</v>
      </c>
      <c r="AX241" s="366">
        <v>4</v>
      </c>
      <c r="AY241" s="373"/>
      <c r="AZ241" s="374"/>
      <c r="BA241" s="375">
        <v>5</v>
      </c>
      <c r="BB241" s="366">
        <v>7</v>
      </c>
      <c r="BC241" s="373"/>
      <c r="BD241" s="382"/>
      <c r="BE241" s="380"/>
      <c r="BF241" s="381"/>
      <c r="BG241" s="365"/>
      <c r="BH241" s="366"/>
      <c r="BI241" s="373"/>
      <c r="BJ241" s="374"/>
      <c r="BK241" s="375">
        <v>8</v>
      </c>
      <c r="BL241" s="366">
        <v>4</v>
      </c>
      <c r="BM241" s="373"/>
      <c r="BN241" s="374"/>
      <c r="BO241" s="375">
        <v>8</v>
      </c>
      <c r="BP241" s="366">
        <v>4</v>
      </c>
      <c r="BQ241" s="373"/>
      <c r="BR241" s="374"/>
      <c r="BS241" s="375">
        <v>8</v>
      </c>
      <c r="BT241" s="366">
        <v>3</v>
      </c>
      <c r="BU241" s="373"/>
      <c r="BV241" s="374"/>
      <c r="BW241" s="388">
        <v>12</v>
      </c>
      <c r="BX241" s="389"/>
      <c r="BY241" s="375"/>
      <c r="BZ241" s="366"/>
      <c r="CA241" s="373"/>
      <c r="CB241" s="382"/>
      <c r="CC241" s="380"/>
      <c r="CD241" s="381"/>
      <c r="CE241" s="398"/>
      <c r="CF241" s="366"/>
      <c r="CG241" s="373"/>
      <c r="CH241" s="399"/>
      <c r="CI241" s="365">
        <v>8</v>
      </c>
      <c r="CJ241" s="366">
        <v>4</v>
      </c>
      <c r="CK241" s="373"/>
      <c r="CL241" s="374"/>
      <c r="CM241" s="375">
        <v>8</v>
      </c>
      <c r="CN241" s="366">
        <v>4</v>
      </c>
      <c r="CO241" s="373"/>
      <c r="CP241" s="382"/>
      <c r="CQ241" s="402">
        <v>8</v>
      </c>
      <c r="CR241" s="366">
        <v>4</v>
      </c>
      <c r="CS241" s="408"/>
      <c r="CT241" s="409"/>
      <c r="CU241" s="402">
        <v>8</v>
      </c>
      <c r="CV241" s="366">
        <v>4</v>
      </c>
      <c r="CW241" s="410"/>
      <c r="CX241" s="411"/>
      <c r="CY241" s="402">
        <v>5</v>
      </c>
      <c r="CZ241" s="366"/>
      <c r="DA241" s="415"/>
      <c r="DB241" s="411"/>
      <c r="DC241" s="380">
        <v>4</v>
      </c>
      <c r="DD241" s="381"/>
      <c r="DE241" s="398">
        <v>8</v>
      </c>
      <c r="DF241" s="366">
        <v>4</v>
      </c>
      <c r="DG241" s="416"/>
      <c r="DH241" s="411"/>
      <c r="DI241" s="402">
        <v>8</v>
      </c>
      <c r="DJ241" s="366">
        <v>4</v>
      </c>
      <c r="DK241" s="416"/>
      <c r="DL241" s="411"/>
      <c r="DM241" s="424">
        <v>25</v>
      </c>
      <c r="DN241" s="424">
        <v>4</v>
      </c>
      <c r="DO241" s="424">
        <v>1</v>
      </c>
      <c r="DP241" s="425">
        <f t="shared" si="117"/>
        <v>167</v>
      </c>
      <c r="DQ241" s="427">
        <f t="shared" si="118"/>
        <v>0</v>
      </c>
      <c r="DR241" s="425">
        <f t="shared" si="119"/>
        <v>167</v>
      </c>
      <c r="DS241" s="163">
        <f t="shared" si="120"/>
        <v>22</v>
      </c>
      <c r="DT241" s="425">
        <f t="shared" si="121"/>
        <v>86</v>
      </c>
      <c r="DU241" s="427">
        <f t="shared" si="122"/>
        <v>0</v>
      </c>
      <c r="DV241" s="427">
        <f t="shared" si="123"/>
        <v>86</v>
      </c>
      <c r="DW241" s="427">
        <f t="shared" si="124"/>
        <v>16</v>
      </c>
      <c r="DX241" s="427">
        <f t="shared" si="125"/>
        <v>0</v>
      </c>
      <c r="DY241" s="427">
        <f t="shared" si="126"/>
        <v>12</v>
      </c>
      <c r="DZ241" s="427">
        <f t="shared" si="127"/>
        <v>0</v>
      </c>
      <c r="EA241" s="428">
        <f t="shared" si="128"/>
        <v>23</v>
      </c>
      <c r="EB241" s="429">
        <f t="shared" si="129"/>
        <v>86</v>
      </c>
      <c r="EC241" s="429">
        <f t="shared" si="130"/>
        <v>0</v>
      </c>
      <c r="ED241" s="429">
        <f t="shared" si="131"/>
        <v>16</v>
      </c>
      <c r="EE241" s="429">
        <f t="shared" si="132"/>
        <v>0</v>
      </c>
      <c r="EF241" s="429">
        <f t="shared" si="133"/>
        <v>12</v>
      </c>
      <c r="EG241" s="429">
        <f t="shared" si="134"/>
        <v>0</v>
      </c>
      <c r="EH241" s="441"/>
      <c r="EI241" s="479"/>
      <c r="EJ241" s="443">
        <v>244</v>
      </c>
      <c r="EK241" s="481" t="s">
        <v>455</v>
      </c>
      <c r="EL241" s="449" t="s">
        <v>194</v>
      </c>
      <c r="EM241" s="450">
        <v>325000</v>
      </c>
      <c r="EN241" s="447">
        <f t="shared" si="135"/>
        <v>12500</v>
      </c>
      <c r="EO241" s="453">
        <v>0</v>
      </c>
      <c r="EP241" s="454">
        <v>0</v>
      </c>
      <c r="EQ241" s="455">
        <v>0</v>
      </c>
      <c r="ER241" s="455">
        <v>0</v>
      </c>
      <c r="ES241" s="456">
        <f t="shared" si="136"/>
        <v>12500</v>
      </c>
      <c r="ET241" s="456">
        <f t="shared" si="137"/>
        <v>23</v>
      </c>
      <c r="EU241" s="456">
        <f t="shared" si="138"/>
        <v>86</v>
      </c>
      <c r="EV241" s="456">
        <f t="shared" si="139"/>
        <v>0</v>
      </c>
      <c r="EW241" s="456">
        <f t="shared" si="140"/>
        <v>16</v>
      </c>
      <c r="EX241" s="456">
        <f t="shared" si="141"/>
        <v>0</v>
      </c>
      <c r="EY241" s="460">
        <f t="shared" si="142"/>
        <v>12</v>
      </c>
      <c r="EZ241" s="460">
        <f t="shared" si="143"/>
        <v>0</v>
      </c>
      <c r="FA241" s="447">
        <f t="shared" si="144"/>
        <v>308357.05</v>
      </c>
      <c r="FB241" s="447">
        <v>0</v>
      </c>
      <c r="FC241" s="447">
        <f t="shared" si="145"/>
        <v>595857.05000000005</v>
      </c>
      <c r="FD241" s="447">
        <f t="shared" si="146"/>
        <v>536271.34000000008</v>
      </c>
      <c r="FE241" s="447">
        <f t="shared" si="147"/>
        <v>23254.268000000018</v>
      </c>
      <c r="FF241" s="447">
        <f t="shared" si="148"/>
        <v>59585.71</v>
      </c>
      <c r="FG241" s="463">
        <v>0</v>
      </c>
      <c r="FH241" s="447">
        <f t="shared" si="149"/>
        <v>82839.98</v>
      </c>
      <c r="FI241" s="447">
        <v>0</v>
      </c>
      <c r="FJ241" s="447">
        <f t="shared" si="150"/>
        <v>513017.07</v>
      </c>
      <c r="FK241" s="464"/>
      <c r="FL241" s="447">
        <f t="shared" si="151"/>
        <v>23834.28</v>
      </c>
      <c r="FM241" s="447">
        <f t="shared" si="152"/>
        <v>2979.29</v>
      </c>
      <c r="FN241" s="447">
        <f t="shared" si="153"/>
        <v>59585.71</v>
      </c>
      <c r="FO241" s="447">
        <f t="shared" si="154"/>
        <v>86399.28</v>
      </c>
      <c r="FP241" s="178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</row>
    <row r="242" spans="1:463" s="163" customFormat="1" ht="22.5" customHeight="1">
      <c r="A242" s="360">
        <v>234</v>
      </c>
      <c r="B242" s="361">
        <v>1</v>
      </c>
      <c r="C242" s="362" t="s">
        <v>456</v>
      </c>
      <c r="D242" s="363" t="s">
        <v>194</v>
      </c>
      <c r="E242" s="225" t="s">
        <v>190</v>
      </c>
      <c r="F242" s="367">
        <v>325000</v>
      </c>
      <c r="G242" s="365">
        <v>8</v>
      </c>
      <c r="H242" s="366">
        <v>4</v>
      </c>
      <c r="I242" s="373"/>
      <c r="J242" s="374"/>
      <c r="K242" s="375">
        <v>8</v>
      </c>
      <c r="L242" s="366">
        <v>4</v>
      </c>
      <c r="M242" s="373"/>
      <c r="N242" s="374"/>
      <c r="O242" s="375">
        <v>8</v>
      </c>
      <c r="P242" s="366">
        <v>4</v>
      </c>
      <c r="Q242" s="373"/>
      <c r="R242" s="374"/>
      <c r="S242" s="375">
        <v>8</v>
      </c>
      <c r="T242" s="366">
        <v>4</v>
      </c>
      <c r="U242" s="373"/>
      <c r="V242" s="374"/>
      <c r="W242" s="375">
        <v>8</v>
      </c>
      <c r="X242" s="366">
        <v>4</v>
      </c>
      <c r="Y242" s="373"/>
      <c r="Z242" s="374"/>
      <c r="AA242" s="375">
        <v>5</v>
      </c>
      <c r="AB242" s="366">
        <v>7</v>
      </c>
      <c r="AC242" s="373"/>
      <c r="AD242" s="382"/>
      <c r="AE242" s="380">
        <v>12</v>
      </c>
      <c r="AF242" s="381"/>
      <c r="AG242" s="365">
        <v>8</v>
      </c>
      <c r="AH242" s="366">
        <v>4</v>
      </c>
      <c r="AI242" s="373"/>
      <c r="AJ242" s="374"/>
      <c r="AK242" s="375">
        <v>8</v>
      </c>
      <c r="AL242" s="366">
        <v>4</v>
      </c>
      <c r="AM242" s="373"/>
      <c r="AN242" s="374"/>
      <c r="AO242" s="375">
        <v>8</v>
      </c>
      <c r="AP242" s="366">
        <v>4</v>
      </c>
      <c r="AQ242" s="373"/>
      <c r="AR242" s="374"/>
      <c r="AS242" s="375">
        <v>8</v>
      </c>
      <c r="AT242" s="366">
        <v>4</v>
      </c>
      <c r="AU242" s="373"/>
      <c r="AV242" s="374"/>
      <c r="AW242" s="375">
        <v>8</v>
      </c>
      <c r="AX242" s="366">
        <v>4</v>
      </c>
      <c r="AY242" s="373"/>
      <c r="AZ242" s="374"/>
      <c r="BA242" s="375">
        <v>5</v>
      </c>
      <c r="BB242" s="366">
        <v>7</v>
      </c>
      <c r="BC242" s="373"/>
      <c r="BD242" s="382"/>
      <c r="BE242" s="380">
        <v>12</v>
      </c>
      <c r="BF242" s="381"/>
      <c r="BG242" s="365">
        <v>8</v>
      </c>
      <c r="BH242" s="366">
        <v>4</v>
      </c>
      <c r="BI242" s="373"/>
      <c r="BJ242" s="374"/>
      <c r="BK242" s="375">
        <v>8</v>
      </c>
      <c r="BL242" s="366">
        <v>4</v>
      </c>
      <c r="BM242" s="373"/>
      <c r="BN242" s="374"/>
      <c r="BO242" s="375">
        <v>8</v>
      </c>
      <c r="BP242" s="366">
        <v>4</v>
      </c>
      <c r="BQ242" s="373"/>
      <c r="BR242" s="374"/>
      <c r="BS242" s="375">
        <v>8</v>
      </c>
      <c r="BT242" s="366">
        <v>4</v>
      </c>
      <c r="BU242" s="373"/>
      <c r="BV242" s="374"/>
      <c r="BW242" s="388">
        <v>12</v>
      </c>
      <c r="BX242" s="389"/>
      <c r="BY242" s="375">
        <v>5</v>
      </c>
      <c r="BZ242" s="366">
        <v>4</v>
      </c>
      <c r="CA242" s="373"/>
      <c r="CB242" s="382"/>
      <c r="CC242" s="380">
        <v>12</v>
      </c>
      <c r="CD242" s="381"/>
      <c r="CE242" s="398">
        <v>8</v>
      </c>
      <c r="CF242" s="366">
        <v>4</v>
      </c>
      <c r="CG242" s="373"/>
      <c r="CH242" s="399"/>
      <c r="CI242" s="365">
        <v>8</v>
      </c>
      <c r="CJ242" s="366">
        <v>4</v>
      </c>
      <c r="CK242" s="373"/>
      <c r="CL242" s="374"/>
      <c r="CM242" s="375">
        <v>8</v>
      </c>
      <c r="CN242" s="366">
        <v>4</v>
      </c>
      <c r="CO242" s="373"/>
      <c r="CP242" s="382"/>
      <c r="CQ242" s="402">
        <v>8</v>
      </c>
      <c r="CR242" s="366">
        <v>4</v>
      </c>
      <c r="CS242" s="408"/>
      <c r="CT242" s="409"/>
      <c r="CU242" s="402">
        <v>8</v>
      </c>
      <c r="CV242" s="366">
        <v>4</v>
      </c>
      <c r="CW242" s="410"/>
      <c r="CX242" s="411"/>
      <c r="CY242" s="402">
        <v>5</v>
      </c>
      <c r="CZ242" s="366">
        <v>7</v>
      </c>
      <c r="DA242" s="415"/>
      <c r="DB242" s="411"/>
      <c r="DC242" s="380">
        <v>5</v>
      </c>
      <c r="DD242" s="381"/>
      <c r="DE242" s="398">
        <v>8</v>
      </c>
      <c r="DF242" s="366">
        <v>4</v>
      </c>
      <c r="DG242" s="416"/>
      <c r="DH242" s="411"/>
      <c r="DI242" s="402">
        <v>8</v>
      </c>
      <c r="DJ242" s="366">
        <v>4</v>
      </c>
      <c r="DK242" s="416"/>
      <c r="DL242" s="411"/>
      <c r="DM242" s="424">
        <v>25</v>
      </c>
      <c r="DN242" s="424">
        <v>4</v>
      </c>
      <c r="DO242" s="424">
        <v>1</v>
      </c>
      <c r="DP242" s="425">
        <f t="shared" si="117"/>
        <v>188</v>
      </c>
      <c r="DQ242" s="427">
        <f t="shared" si="118"/>
        <v>0</v>
      </c>
      <c r="DR242" s="425">
        <f t="shared" si="119"/>
        <v>188</v>
      </c>
      <c r="DS242" s="163">
        <f t="shared" si="120"/>
        <v>25</v>
      </c>
      <c r="DT242" s="425">
        <f t="shared" si="121"/>
        <v>109</v>
      </c>
      <c r="DU242" s="427">
        <f t="shared" si="122"/>
        <v>0</v>
      </c>
      <c r="DV242" s="427">
        <f t="shared" si="123"/>
        <v>109</v>
      </c>
      <c r="DW242" s="427">
        <f t="shared" si="124"/>
        <v>41</v>
      </c>
      <c r="DX242" s="427">
        <f t="shared" si="125"/>
        <v>0</v>
      </c>
      <c r="DY242" s="427">
        <f t="shared" si="126"/>
        <v>12</v>
      </c>
      <c r="DZ242" s="427">
        <f t="shared" si="127"/>
        <v>0</v>
      </c>
      <c r="EA242" s="428">
        <f t="shared" si="128"/>
        <v>26</v>
      </c>
      <c r="EB242" s="429">
        <f t="shared" si="129"/>
        <v>109</v>
      </c>
      <c r="EC242" s="429">
        <f t="shared" si="130"/>
        <v>0</v>
      </c>
      <c r="ED242" s="429">
        <f t="shared" si="131"/>
        <v>41</v>
      </c>
      <c r="EE242" s="429">
        <f t="shared" si="132"/>
        <v>0</v>
      </c>
      <c r="EF242" s="429">
        <f t="shared" si="133"/>
        <v>12</v>
      </c>
      <c r="EG242" s="429">
        <f t="shared" si="134"/>
        <v>0</v>
      </c>
      <c r="EH242" s="441"/>
      <c r="EI242" s="479"/>
      <c r="EJ242" s="443">
        <v>245</v>
      </c>
      <c r="EK242" s="481" t="s">
        <v>456</v>
      </c>
      <c r="EL242" s="449" t="s">
        <v>194</v>
      </c>
      <c r="EM242" s="450">
        <v>325000</v>
      </c>
      <c r="EN242" s="447">
        <f t="shared" si="135"/>
        <v>12500</v>
      </c>
      <c r="EO242" s="453">
        <v>0</v>
      </c>
      <c r="EP242" s="454">
        <v>0</v>
      </c>
      <c r="EQ242" s="455">
        <v>0</v>
      </c>
      <c r="ER242" s="455">
        <v>0</v>
      </c>
      <c r="ES242" s="456">
        <f t="shared" si="136"/>
        <v>12500</v>
      </c>
      <c r="ET242" s="456">
        <f t="shared" si="137"/>
        <v>26</v>
      </c>
      <c r="EU242" s="456">
        <f t="shared" si="138"/>
        <v>109</v>
      </c>
      <c r="EV242" s="456">
        <f t="shared" si="139"/>
        <v>0</v>
      </c>
      <c r="EW242" s="456">
        <f t="shared" si="140"/>
        <v>41</v>
      </c>
      <c r="EX242" s="456">
        <f t="shared" si="141"/>
        <v>0</v>
      </c>
      <c r="EY242" s="460">
        <f t="shared" si="142"/>
        <v>12</v>
      </c>
      <c r="EZ242" s="460">
        <f t="shared" si="143"/>
        <v>0</v>
      </c>
      <c r="FA242" s="447">
        <f t="shared" si="144"/>
        <v>449201.22</v>
      </c>
      <c r="FB242" s="447">
        <v>0</v>
      </c>
      <c r="FC242" s="447">
        <f t="shared" si="145"/>
        <v>774201.22</v>
      </c>
      <c r="FD242" s="447">
        <f t="shared" si="146"/>
        <v>696781.1</v>
      </c>
      <c r="FE242" s="447">
        <f t="shared" si="147"/>
        <v>55356.219999999994</v>
      </c>
      <c r="FF242" s="447">
        <f t="shared" si="148"/>
        <v>77420.12</v>
      </c>
      <c r="FG242" s="463">
        <v>100000</v>
      </c>
      <c r="FH242" s="447">
        <f t="shared" si="149"/>
        <v>232776.34</v>
      </c>
      <c r="FI242" s="447">
        <v>0</v>
      </c>
      <c r="FJ242" s="447">
        <f t="shared" si="150"/>
        <v>541424.88</v>
      </c>
      <c r="FK242" s="464"/>
      <c r="FL242" s="447">
        <f t="shared" si="151"/>
        <v>30968.05</v>
      </c>
      <c r="FM242" s="447">
        <f t="shared" si="152"/>
        <v>3871.01</v>
      </c>
      <c r="FN242" s="447">
        <f t="shared" si="153"/>
        <v>77420.12</v>
      </c>
      <c r="FO242" s="447">
        <f t="shared" si="154"/>
        <v>112259.18</v>
      </c>
      <c r="FP242" s="178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</row>
    <row r="243" spans="1:463" s="163" customFormat="1" ht="22.5" customHeight="1">
      <c r="A243" s="360">
        <v>235</v>
      </c>
      <c r="B243" s="361">
        <v>1</v>
      </c>
      <c r="C243" s="362" t="s">
        <v>457</v>
      </c>
      <c r="D243" s="363" t="s">
        <v>194</v>
      </c>
      <c r="E243" s="225" t="s">
        <v>190</v>
      </c>
      <c r="F243" s="367">
        <v>325000</v>
      </c>
      <c r="G243" s="365">
        <v>8</v>
      </c>
      <c r="H243" s="366"/>
      <c r="I243" s="373"/>
      <c r="J243" s="374"/>
      <c r="K243" s="375">
        <v>8</v>
      </c>
      <c r="L243" s="366">
        <v>4</v>
      </c>
      <c r="M243" s="373"/>
      <c r="N243" s="374"/>
      <c r="O243" s="375">
        <v>8</v>
      </c>
      <c r="P243" s="366">
        <v>4</v>
      </c>
      <c r="Q243" s="373"/>
      <c r="R243" s="374"/>
      <c r="S243" s="375">
        <v>8</v>
      </c>
      <c r="T243" s="366">
        <v>4</v>
      </c>
      <c r="U243" s="373"/>
      <c r="V243" s="374"/>
      <c r="W243" s="375">
        <v>8</v>
      </c>
      <c r="X243" s="366">
        <v>4</v>
      </c>
      <c r="Y243" s="373"/>
      <c r="Z243" s="374"/>
      <c r="AA243" s="375">
        <v>5</v>
      </c>
      <c r="AB243" s="366">
        <v>3</v>
      </c>
      <c r="AC243" s="373"/>
      <c r="AD243" s="382"/>
      <c r="AE243" s="380">
        <v>12</v>
      </c>
      <c r="AF243" s="381"/>
      <c r="AG243" s="365">
        <v>8</v>
      </c>
      <c r="AH243" s="366">
        <v>4</v>
      </c>
      <c r="AI243" s="373"/>
      <c r="AJ243" s="374"/>
      <c r="AK243" s="375">
        <v>8</v>
      </c>
      <c r="AL243" s="366">
        <v>4</v>
      </c>
      <c r="AM243" s="373"/>
      <c r="AN243" s="374"/>
      <c r="AO243" s="375">
        <v>8</v>
      </c>
      <c r="AP243" s="366">
        <v>4</v>
      </c>
      <c r="AQ243" s="373"/>
      <c r="AR243" s="374"/>
      <c r="AS243" s="375">
        <v>8</v>
      </c>
      <c r="AT243" s="366">
        <v>4</v>
      </c>
      <c r="AU243" s="373"/>
      <c r="AV243" s="374"/>
      <c r="AW243" s="375">
        <v>8</v>
      </c>
      <c r="AX243" s="366">
        <v>4</v>
      </c>
      <c r="AY243" s="373"/>
      <c r="AZ243" s="374"/>
      <c r="BA243" s="375"/>
      <c r="BB243" s="366"/>
      <c r="BC243" s="373"/>
      <c r="BD243" s="382"/>
      <c r="BE243" s="380">
        <v>12</v>
      </c>
      <c r="BF243" s="381"/>
      <c r="BG243" s="365">
        <v>8</v>
      </c>
      <c r="BH243" s="366">
        <v>4</v>
      </c>
      <c r="BI243" s="373"/>
      <c r="BJ243" s="374"/>
      <c r="BK243" s="375">
        <v>8</v>
      </c>
      <c r="BL243" s="366">
        <v>2</v>
      </c>
      <c r="BM243" s="373"/>
      <c r="BN243" s="374"/>
      <c r="BO243" s="375">
        <v>8</v>
      </c>
      <c r="BP243" s="366">
        <v>4</v>
      </c>
      <c r="BQ243" s="373"/>
      <c r="BR243" s="374"/>
      <c r="BS243" s="375">
        <v>8</v>
      </c>
      <c r="BT243" s="366">
        <v>4</v>
      </c>
      <c r="BU243" s="373"/>
      <c r="BV243" s="374"/>
      <c r="BW243" s="388">
        <v>12</v>
      </c>
      <c r="BX243" s="389"/>
      <c r="BY243" s="375">
        <v>5</v>
      </c>
      <c r="BZ243" s="366">
        <v>7</v>
      </c>
      <c r="CA243" s="373"/>
      <c r="CB243" s="382"/>
      <c r="CC243" s="380">
        <v>12</v>
      </c>
      <c r="CD243" s="381"/>
      <c r="CE243" s="398">
        <v>8</v>
      </c>
      <c r="CF243" s="366">
        <v>4</v>
      </c>
      <c r="CG243" s="373"/>
      <c r="CH243" s="399"/>
      <c r="CI243" s="365">
        <v>8</v>
      </c>
      <c r="CJ243" s="366">
        <v>4</v>
      </c>
      <c r="CK243" s="373"/>
      <c r="CL243" s="374"/>
      <c r="CM243" s="375">
        <v>8</v>
      </c>
      <c r="CN243" s="366">
        <v>4</v>
      </c>
      <c r="CO243" s="373"/>
      <c r="CP243" s="382"/>
      <c r="CQ243" s="402">
        <v>8</v>
      </c>
      <c r="CR243" s="366">
        <v>4</v>
      </c>
      <c r="CS243" s="408"/>
      <c r="CT243" s="409"/>
      <c r="CU243" s="402">
        <v>8</v>
      </c>
      <c r="CV243" s="366">
        <v>5</v>
      </c>
      <c r="CW243" s="410"/>
      <c r="CX243" s="411"/>
      <c r="CY243" s="402">
        <v>5</v>
      </c>
      <c r="CZ243" s="366">
        <v>7</v>
      </c>
      <c r="DA243" s="415"/>
      <c r="DB243" s="411"/>
      <c r="DC243" s="380">
        <v>6</v>
      </c>
      <c r="DD243" s="381"/>
      <c r="DE243" s="398">
        <v>8</v>
      </c>
      <c r="DF243" s="366">
        <v>4</v>
      </c>
      <c r="DG243" s="416"/>
      <c r="DH243" s="411"/>
      <c r="DI243" s="402">
        <v>8</v>
      </c>
      <c r="DJ243" s="366">
        <v>4</v>
      </c>
      <c r="DK243" s="416"/>
      <c r="DL243" s="411"/>
      <c r="DM243" s="424">
        <v>25</v>
      </c>
      <c r="DN243" s="424">
        <v>4</v>
      </c>
      <c r="DO243" s="424">
        <v>1</v>
      </c>
      <c r="DP243" s="425">
        <f t="shared" si="117"/>
        <v>183</v>
      </c>
      <c r="DQ243" s="427">
        <f t="shared" si="118"/>
        <v>0</v>
      </c>
      <c r="DR243" s="425">
        <f t="shared" si="119"/>
        <v>183</v>
      </c>
      <c r="DS243" s="163">
        <f t="shared" si="120"/>
        <v>24</v>
      </c>
      <c r="DT243" s="425">
        <f t="shared" si="121"/>
        <v>96</v>
      </c>
      <c r="DU243" s="427">
        <f t="shared" si="122"/>
        <v>0</v>
      </c>
      <c r="DV243" s="427">
        <f t="shared" si="123"/>
        <v>96</v>
      </c>
      <c r="DW243" s="427">
        <f t="shared" si="124"/>
        <v>42</v>
      </c>
      <c r="DX243" s="427">
        <f t="shared" si="125"/>
        <v>0</v>
      </c>
      <c r="DY243" s="427">
        <f t="shared" si="126"/>
        <v>12</v>
      </c>
      <c r="DZ243" s="427">
        <f t="shared" si="127"/>
        <v>0</v>
      </c>
      <c r="EA243" s="428">
        <f t="shared" si="128"/>
        <v>25</v>
      </c>
      <c r="EB243" s="429">
        <f t="shared" si="129"/>
        <v>96</v>
      </c>
      <c r="EC243" s="429">
        <f t="shared" si="130"/>
        <v>0</v>
      </c>
      <c r="ED243" s="429">
        <f t="shared" si="131"/>
        <v>42</v>
      </c>
      <c r="EE243" s="429">
        <f t="shared" si="132"/>
        <v>0</v>
      </c>
      <c r="EF243" s="429">
        <f t="shared" si="133"/>
        <v>12</v>
      </c>
      <c r="EG243" s="429">
        <f t="shared" si="134"/>
        <v>0</v>
      </c>
      <c r="EH243" s="441"/>
      <c r="EI243" s="479"/>
      <c r="EJ243" s="443">
        <v>246</v>
      </c>
      <c r="EK243" s="481" t="s">
        <v>457</v>
      </c>
      <c r="EL243" s="449" t="s">
        <v>194</v>
      </c>
      <c r="EM243" s="450">
        <v>325000</v>
      </c>
      <c r="EN243" s="447">
        <f t="shared" si="135"/>
        <v>12500</v>
      </c>
      <c r="EO243" s="453">
        <v>0</v>
      </c>
      <c r="EP243" s="454">
        <v>0</v>
      </c>
      <c r="EQ243" s="455">
        <v>0</v>
      </c>
      <c r="ER243" s="455">
        <v>0</v>
      </c>
      <c r="ES243" s="456">
        <f t="shared" si="136"/>
        <v>12500</v>
      </c>
      <c r="ET243" s="456">
        <f t="shared" si="137"/>
        <v>25</v>
      </c>
      <c r="EU243" s="456">
        <f t="shared" si="138"/>
        <v>96</v>
      </c>
      <c r="EV243" s="456">
        <f t="shared" si="139"/>
        <v>0</v>
      </c>
      <c r="EW243" s="456">
        <f t="shared" si="140"/>
        <v>42</v>
      </c>
      <c r="EX243" s="456">
        <f t="shared" si="141"/>
        <v>0</v>
      </c>
      <c r="EY243" s="460">
        <f t="shared" si="142"/>
        <v>12</v>
      </c>
      <c r="EZ243" s="460">
        <f t="shared" si="143"/>
        <v>0</v>
      </c>
      <c r="FA243" s="447">
        <f t="shared" si="144"/>
        <v>420032.31</v>
      </c>
      <c r="FB243" s="447">
        <v>0</v>
      </c>
      <c r="FC243" s="447">
        <f t="shared" si="145"/>
        <v>732532.31</v>
      </c>
      <c r="FD243" s="447">
        <f t="shared" si="146"/>
        <v>659279.08000000007</v>
      </c>
      <c r="FE243" s="447">
        <f t="shared" si="147"/>
        <v>47855.816000000021</v>
      </c>
      <c r="FF243" s="447">
        <f t="shared" si="148"/>
        <v>73253.23</v>
      </c>
      <c r="FG243" s="463">
        <v>0</v>
      </c>
      <c r="FH243" s="447">
        <f t="shared" si="149"/>
        <v>121109.05</v>
      </c>
      <c r="FI243" s="447">
        <v>0</v>
      </c>
      <c r="FJ243" s="447">
        <f t="shared" si="150"/>
        <v>611423.26</v>
      </c>
      <c r="FK243" s="464"/>
      <c r="FL243" s="447">
        <f t="shared" si="151"/>
        <v>29301.29</v>
      </c>
      <c r="FM243" s="447">
        <f t="shared" si="152"/>
        <v>3662.66</v>
      </c>
      <c r="FN243" s="447">
        <f t="shared" si="153"/>
        <v>73253.23</v>
      </c>
      <c r="FO243" s="447">
        <f t="shared" si="154"/>
        <v>106217.18</v>
      </c>
      <c r="FP243" s="178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</row>
    <row r="244" spans="1:463" s="163" customFormat="1" ht="22.5" customHeight="1">
      <c r="A244" s="360">
        <v>236</v>
      </c>
      <c r="B244" s="361">
        <v>1</v>
      </c>
      <c r="C244" s="362" t="s">
        <v>458</v>
      </c>
      <c r="D244" s="363" t="s">
        <v>194</v>
      </c>
      <c r="E244" s="225" t="s">
        <v>190</v>
      </c>
      <c r="F244" s="367">
        <v>325000</v>
      </c>
      <c r="G244" s="365">
        <v>8</v>
      </c>
      <c r="H244" s="366">
        <v>4</v>
      </c>
      <c r="I244" s="373"/>
      <c r="J244" s="374"/>
      <c r="K244" s="375"/>
      <c r="L244" s="366"/>
      <c r="M244" s="373"/>
      <c r="N244" s="374"/>
      <c r="O244" s="375"/>
      <c r="P244" s="366"/>
      <c r="Q244" s="373"/>
      <c r="R244" s="374"/>
      <c r="S244" s="375"/>
      <c r="T244" s="366"/>
      <c r="U244" s="373"/>
      <c r="V244" s="374"/>
      <c r="W244" s="375"/>
      <c r="X244" s="366"/>
      <c r="Y244" s="373"/>
      <c r="Z244" s="374"/>
      <c r="AA244" s="375">
        <v>5</v>
      </c>
      <c r="AB244" s="366">
        <v>7</v>
      </c>
      <c r="AC244" s="373"/>
      <c r="AD244" s="382"/>
      <c r="AE244" s="380">
        <v>12</v>
      </c>
      <c r="AF244" s="381"/>
      <c r="AG244" s="365">
        <v>8</v>
      </c>
      <c r="AH244" s="366">
        <v>4</v>
      </c>
      <c r="AI244" s="373"/>
      <c r="AJ244" s="374"/>
      <c r="AK244" s="375">
        <v>8</v>
      </c>
      <c r="AL244" s="366">
        <v>4</v>
      </c>
      <c r="AM244" s="373"/>
      <c r="AN244" s="374"/>
      <c r="AO244" s="375">
        <v>8</v>
      </c>
      <c r="AP244" s="366"/>
      <c r="AQ244" s="373"/>
      <c r="AR244" s="374"/>
      <c r="AS244" s="375">
        <v>8</v>
      </c>
      <c r="AT244" s="366">
        <v>4</v>
      </c>
      <c r="AU244" s="373"/>
      <c r="AV244" s="374"/>
      <c r="AW244" s="375">
        <v>8</v>
      </c>
      <c r="AX244" s="366">
        <v>4</v>
      </c>
      <c r="AY244" s="373"/>
      <c r="AZ244" s="374"/>
      <c r="BA244" s="375">
        <v>5</v>
      </c>
      <c r="BB244" s="366">
        <v>7</v>
      </c>
      <c r="BC244" s="373"/>
      <c r="BD244" s="382"/>
      <c r="BE244" s="380">
        <v>12</v>
      </c>
      <c r="BF244" s="381"/>
      <c r="BG244" s="365">
        <v>8</v>
      </c>
      <c r="BH244" s="366">
        <v>4</v>
      </c>
      <c r="BI244" s="373"/>
      <c r="BJ244" s="374"/>
      <c r="BK244" s="375">
        <v>8</v>
      </c>
      <c r="BL244" s="366">
        <v>4</v>
      </c>
      <c r="BM244" s="373"/>
      <c r="BN244" s="374"/>
      <c r="BO244" s="375">
        <v>8</v>
      </c>
      <c r="BP244" s="366"/>
      <c r="BQ244" s="373"/>
      <c r="BR244" s="374"/>
      <c r="BS244" s="375"/>
      <c r="BT244" s="366"/>
      <c r="BU244" s="373"/>
      <c r="BV244" s="374"/>
      <c r="BW244" s="388">
        <v>12</v>
      </c>
      <c r="BX244" s="389"/>
      <c r="BY244" s="375">
        <v>5</v>
      </c>
      <c r="BZ244" s="366">
        <v>7</v>
      </c>
      <c r="CA244" s="373"/>
      <c r="CB244" s="382"/>
      <c r="CC244" s="380">
        <v>12</v>
      </c>
      <c r="CD244" s="381"/>
      <c r="CE244" s="398">
        <v>8</v>
      </c>
      <c r="CF244" s="366">
        <v>4</v>
      </c>
      <c r="CG244" s="373"/>
      <c r="CH244" s="399"/>
      <c r="CI244" s="365">
        <v>8</v>
      </c>
      <c r="CJ244" s="366">
        <v>4</v>
      </c>
      <c r="CK244" s="373"/>
      <c r="CL244" s="374"/>
      <c r="CM244" s="375">
        <v>8</v>
      </c>
      <c r="CN244" s="366">
        <v>4</v>
      </c>
      <c r="CO244" s="373"/>
      <c r="CP244" s="382"/>
      <c r="CQ244" s="402">
        <v>8</v>
      </c>
      <c r="CR244" s="366">
        <v>4</v>
      </c>
      <c r="CS244" s="408"/>
      <c r="CT244" s="409"/>
      <c r="CU244" s="402">
        <v>8</v>
      </c>
      <c r="CV244" s="366">
        <v>4</v>
      </c>
      <c r="CW244" s="410"/>
      <c r="CX244" s="411"/>
      <c r="CY244" s="402">
        <v>5</v>
      </c>
      <c r="CZ244" s="366">
        <v>7</v>
      </c>
      <c r="DA244" s="415"/>
      <c r="DB244" s="411"/>
      <c r="DC244" s="380">
        <v>12</v>
      </c>
      <c r="DD244" s="381"/>
      <c r="DE244" s="398">
        <v>8</v>
      </c>
      <c r="DF244" s="366">
        <v>4</v>
      </c>
      <c r="DG244" s="416"/>
      <c r="DH244" s="411"/>
      <c r="DI244" s="402">
        <v>8</v>
      </c>
      <c r="DJ244" s="366">
        <v>4</v>
      </c>
      <c r="DK244" s="416"/>
      <c r="DL244" s="411"/>
      <c r="DM244" s="424">
        <v>25</v>
      </c>
      <c r="DN244" s="424">
        <v>4</v>
      </c>
      <c r="DO244" s="424">
        <v>1</v>
      </c>
      <c r="DP244" s="425">
        <f t="shared" si="117"/>
        <v>148</v>
      </c>
      <c r="DQ244" s="427">
        <f t="shared" si="118"/>
        <v>0</v>
      </c>
      <c r="DR244" s="425">
        <f t="shared" si="119"/>
        <v>148</v>
      </c>
      <c r="DS244" s="163">
        <f t="shared" si="120"/>
        <v>20</v>
      </c>
      <c r="DT244" s="425">
        <f t="shared" si="121"/>
        <v>84</v>
      </c>
      <c r="DU244" s="427">
        <f t="shared" si="122"/>
        <v>0</v>
      </c>
      <c r="DV244" s="427">
        <f t="shared" si="123"/>
        <v>84</v>
      </c>
      <c r="DW244" s="427">
        <f t="shared" si="124"/>
        <v>48</v>
      </c>
      <c r="DX244" s="427">
        <f t="shared" si="125"/>
        <v>0</v>
      </c>
      <c r="DY244" s="427">
        <f t="shared" si="126"/>
        <v>12</v>
      </c>
      <c r="DZ244" s="427">
        <f t="shared" si="127"/>
        <v>0</v>
      </c>
      <c r="EA244" s="428">
        <f t="shared" si="128"/>
        <v>21</v>
      </c>
      <c r="EB244" s="429">
        <f t="shared" si="129"/>
        <v>84</v>
      </c>
      <c r="EC244" s="429">
        <f t="shared" si="130"/>
        <v>0</v>
      </c>
      <c r="ED244" s="429">
        <f t="shared" si="131"/>
        <v>48</v>
      </c>
      <c r="EE244" s="429">
        <f t="shared" si="132"/>
        <v>0</v>
      </c>
      <c r="EF244" s="429">
        <f t="shared" si="133"/>
        <v>12</v>
      </c>
      <c r="EG244" s="429">
        <f t="shared" si="134"/>
        <v>0</v>
      </c>
      <c r="EH244" s="441"/>
      <c r="EI244" s="479"/>
      <c r="EJ244" s="443">
        <v>247</v>
      </c>
      <c r="EK244" s="481" t="s">
        <v>458</v>
      </c>
      <c r="EL244" s="449" t="s">
        <v>194</v>
      </c>
      <c r="EM244" s="450">
        <v>325000</v>
      </c>
      <c r="EN244" s="447">
        <f t="shared" si="135"/>
        <v>12500</v>
      </c>
      <c r="EO244" s="453">
        <v>0</v>
      </c>
      <c r="EP244" s="454">
        <v>0</v>
      </c>
      <c r="EQ244" s="455">
        <v>0</v>
      </c>
      <c r="ER244" s="455">
        <v>0</v>
      </c>
      <c r="ES244" s="456">
        <f t="shared" si="136"/>
        <v>12500</v>
      </c>
      <c r="ET244" s="456">
        <f t="shared" si="137"/>
        <v>21</v>
      </c>
      <c r="EU244" s="456">
        <f t="shared" si="138"/>
        <v>84</v>
      </c>
      <c r="EV244" s="456">
        <f t="shared" si="139"/>
        <v>0</v>
      </c>
      <c r="EW244" s="456">
        <f t="shared" si="140"/>
        <v>48</v>
      </c>
      <c r="EX244" s="456">
        <f t="shared" si="141"/>
        <v>0</v>
      </c>
      <c r="EY244" s="460">
        <f t="shared" si="142"/>
        <v>12</v>
      </c>
      <c r="EZ244" s="460">
        <f t="shared" si="143"/>
        <v>0</v>
      </c>
      <c r="FA244" s="447">
        <f t="shared" si="144"/>
        <v>410031.54</v>
      </c>
      <c r="FB244" s="447">
        <v>0</v>
      </c>
      <c r="FC244" s="447">
        <f t="shared" si="145"/>
        <v>672531.54</v>
      </c>
      <c r="FD244" s="447">
        <f t="shared" si="146"/>
        <v>605278.39</v>
      </c>
      <c r="FE244" s="447">
        <f t="shared" si="147"/>
        <v>37055.678</v>
      </c>
      <c r="FF244" s="447">
        <f t="shared" si="148"/>
        <v>67253.149999999994</v>
      </c>
      <c r="FG244" s="463">
        <v>100000</v>
      </c>
      <c r="FH244" s="447">
        <f t="shared" si="149"/>
        <v>204308.83</v>
      </c>
      <c r="FI244" s="447">
        <v>0</v>
      </c>
      <c r="FJ244" s="447">
        <f t="shared" si="150"/>
        <v>468222.71</v>
      </c>
      <c r="FK244" s="464"/>
      <c r="FL244" s="447">
        <f t="shared" si="151"/>
        <v>26901.26</v>
      </c>
      <c r="FM244" s="447">
        <f t="shared" si="152"/>
        <v>3362.66</v>
      </c>
      <c r="FN244" s="447">
        <f t="shared" si="153"/>
        <v>67253.149999999994</v>
      </c>
      <c r="FO244" s="447">
        <f t="shared" si="154"/>
        <v>97517.069999999992</v>
      </c>
      <c r="FP244" s="178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</row>
    <row r="245" spans="1:463" s="163" customFormat="1" ht="22.5" customHeight="1">
      <c r="A245" s="360">
        <v>237</v>
      </c>
      <c r="B245" s="361">
        <v>7</v>
      </c>
      <c r="C245" s="362" t="s">
        <v>459</v>
      </c>
      <c r="D245" s="363" t="s">
        <v>204</v>
      </c>
      <c r="E245" s="225" t="s">
        <v>190</v>
      </c>
      <c r="F245" s="367">
        <v>390000</v>
      </c>
      <c r="G245" s="365">
        <v>8</v>
      </c>
      <c r="H245" s="366">
        <v>2</v>
      </c>
      <c r="I245" s="373"/>
      <c r="J245" s="374"/>
      <c r="K245" s="375">
        <v>8</v>
      </c>
      <c r="L245" s="366">
        <v>1</v>
      </c>
      <c r="M245" s="373"/>
      <c r="N245" s="374"/>
      <c r="O245" s="375">
        <v>8</v>
      </c>
      <c r="P245" s="366">
        <v>2</v>
      </c>
      <c r="Q245" s="373"/>
      <c r="R245" s="374"/>
      <c r="S245" s="375">
        <v>8</v>
      </c>
      <c r="T245" s="366">
        <v>3</v>
      </c>
      <c r="U245" s="373"/>
      <c r="V245" s="374"/>
      <c r="W245" s="375">
        <v>8</v>
      </c>
      <c r="X245" s="366">
        <v>1</v>
      </c>
      <c r="Y245" s="373"/>
      <c r="Z245" s="374"/>
      <c r="AA245" s="375">
        <v>5</v>
      </c>
      <c r="AB245" s="366">
        <v>4</v>
      </c>
      <c r="AC245" s="373"/>
      <c r="AD245" s="382"/>
      <c r="AE245" s="380">
        <v>11</v>
      </c>
      <c r="AF245" s="381"/>
      <c r="AG245" s="365">
        <v>8</v>
      </c>
      <c r="AH245" s="366">
        <v>3</v>
      </c>
      <c r="AI245" s="373"/>
      <c r="AJ245" s="374"/>
      <c r="AK245" s="375">
        <v>8</v>
      </c>
      <c r="AL245" s="366">
        <v>4</v>
      </c>
      <c r="AM245" s="373"/>
      <c r="AN245" s="374"/>
      <c r="AO245" s="375">
        <v>8</v>
      </c>
      <c r="AP245" s="366">
        <v>3</v>
      </c>
      <c r="AQ245" s="373"/>
      <c r="AR245" s="374"/>
      <c r="AS245" s="375">
        <v>8</v>
      </c>
      <c r="AT245" s="366">
        <v>3</v>
      </c>
      <c r="AU245" s="373"/>
      <c r="AV245" s="374"/>
      <c r="AW245" s="375">
        <v>8</v>
      </c>
      <c r="AX245" s="366">
        <v>3</v>
      </c>
      <c r="AY245" s="373"/>
      <c r="AZ245" s="374"/>
      <c r="BA245" s="375">
        <v>5</v>
      </c>
      <c r="BB245" s="366">
        <v>6</v>
      </c>
      <c r="BC245" s="373"/>
      <c r="BD245" s="382"/>
      <c r="BE245" s="380">
        <v>11</v>
      </c>
      <c r="BF245" s="381"/>
      <c r="BG245" s="365">
        <v>8</v>
      </c>
      <c r="BH245" s="366">
        <v>4</v>
      </c>
      <c r="BI245" s="373"/>
      <c r="BJ245" s="374"/>
      <c r="BK245" s="375">
        <v>8</v>
      </c>
      <c r="BL245" s="366">
        <v>3</v>
      </c>
      <c r="BM245" s="373"/>
      <c r="BN245" s="374"/>
      <c r="BO245" s="375">
        <v>8</v>
      </c>
      <c r="BP245" s="366">
        <v>3</v>
      </c>
      <c r="BQ245" s="373"/>
      <c r="BR245" s="374"/>
      <c r="BS245" s="375">
        <v>8</v>
      </c>
      <c r="BT245" s="366">
        <v>4</v>
      </c>
      <c r="BU245" s="373"/>
      <c r="BV245" s="374"/>
      <c r="BW245" s="388">
        <v>12</v>
      </c>
      <c r="BX245" s="389"/>
      <c r="BY245" s="375">
        <v>5</v>
      </c>
      <c r="BZ245" s="366">
        <v>7.5</v>
      </c>
      <c r="CA245" s="373"/>
      <c r="CB245" s="382"/>
      <c r="CC245" s="380">
        <v>12</v>
      </c>
      <c r="CD245" s="381"/>
      <c r="CE245" s="398">
        <v>8</v>
      </c>
      <c r="CF245" s="366">
        <v>4</v>
      </c>
      <c r="CG245" s="373"/>
      <c r="CH245" s="399"/>
      <c r="CI245" s="365">
        <v>8</v>
      </c>
      <c r="CJ245" s="366">
        <v>4</v>
      </c>
      <c r="CK245" s="373"/>
      <c r="CL245" s="374"/>
      <c r="CM245" s="375">
        <v>8</v>
      </c>
      <c r="CN245" s="366">
        <v>4</v>
      </c>
      <c r="CO245" s="373"/>
      <c r="CP245" s="382"/>
      <c r="CQ245" s="402">
        <v>8</v>
      </c>
      <c r="CR245" s="366">
        <v>4</v>
      </c>
      <c r="CS245" s="408"/>
      <c r="CT245" s="409"/>
      <c r="CU245" s="402">
        <v>8</v>
      </c>
      <c r="CV245" s="366">
        <v>3</v>
      </c>
      <c r="CW245" s="410"/>
      <c r="CX245" s="411"/>
      <c r="CY245" s="402">
        <v>5</v>
      </c>
      <c r="CZ245" s="366">
        <v>6</v>
      </c>
      <c r="DA245" s="415"/>
      <c r="DB245" s="411"/>
      <c r="DC245" s="380">
        <v>9</v>
      </c>
      <c r="DD245" s="381"/>
      <c r="DE245" s="398">
        <v>8</v>
      </c>
      <c r="DF245" s="366">
        <v>3.5</v>
      </c>
      <c r="DG245" s="416"/>
      <c r="DH245" s="411"/>
      <c r="DI245" s="402">
        <v>8</v>
      </c>
      <c r="DJ245" s="366">
        <v>3</v>
      </c>
      <c r="DK245" s="416"/>
      <c r="DL245" s="411"/>
      <c r="DM245" s="424">
        <v>25</v>
      </c>
      <c r="DN245" s="424">
        <v>4</v>
      </c>
      <c r="DO245" s="424">
        <v>1</v>
      </c>
      <c r="DP245" s="425">
        <f t="shared" si="117"/>
        <v>188</v>
      </c>
      <c r="DQ245" s="427">
        <f t="shared" si="118"/>
        <v>0</v>
      </c>
      <c r="DR245" s="425">
        <f t="shared" si="119"/>
        <v>188</v>
      </c>
      <c r="DS245" s="163">
        <f t="shared" si="120"/>
        <v>25</v>
      </c>
      <c r="DT245" s="425">
        <f t="shared" si="121"/>
        <v>88</v>
      </c>
      <c r="DU245" s="427">
        <f t="shared" si="122"/>
        <v>0</v>
      </c>
      <c r="DV245" s="427">
        <f t="shared" si="123"/>
        <v>88</v>
      </c>
      <c r="DW245" s="427">
        <f t="shared" si="124"/>
        <v>43</v>
      </c>
      <c r="DX245" s="427">
        <f t="shared" si="125"/>
        <v>0</v>
      </c>
      <c r="DY245" s="427">
        <f t="shared" si="126"/>
        <v>12</v>
      </c>
      <c r="DZ245" s="427">
        <f t="shared" si="127"/>
        <v>0</v>
      </c>
      <c r="EA245" s="428">
        <f t="shared" si="128"/>
        <v>26</v>
      </c>
      <c r="EB245" s="429">
        <f t="shared" si="129"/>
        <v>88</v>
      </c>
      <c r="EC245" s="429">
        <f t="shared" si="130"/>
        <v>0</v>
      </c>
      <c r="ED245" s="429">
        <f t="shared" si="131"/>
        <v>43</v>
      </c>
      <c r="EE245" s="429">
        <f t="shared" si="132"/>
        <v>0</v>
      </c>
      <c r="EF245" s="429">
        <f t="shared" si="133"/>
        <v>12</v>
      </c>
      <c r="EG245" s="429">
        <f t="shared" si="134"/>
        <v>0</v>
      </c>
      <c r="EH245" s="441"/>
      <c r="EI245" s="479"/>
      <c r="EJ245" s="443">
        <v>248</v>
      </c>
      <c r="EK245" s="481" t="s">
        <v>459</v>
      </c>
      <c r="EL245" s="472" t="s">
        <v>204</v>
      </c>
      <c r="EM245" s="450">
        <v>390000</v>
      </c>
      <c r="EN245" s="447">
        <f t="shared" si="135"/>
        <v>15000</v>
      </c>
      <c r="EO245" s="453">
        <v>0</v>
      </c>
      <c r="EP245" s="454">
        <v>0</v>
      </c>
      <c r="EQ245" s="455">
        <v>0</v>
      </c>
      <c r="ER245" s="455">
        <v>0</v>
      </c>
      <c r="ES245" s="456">
        <f t="shared" si="136"/>
        <v>15000</v>
      </c>
      <c r="ET245" s="456">
        <f t="shared" si="137"/>
        <v>26</v>
      </c>
      <c r="EU245" s="456">
        <f t="shared" si="138"/>
        <v>88</v>
      </c>
      <c r="EV245" s="456">
        <f t="shared" si="139"/>
        <v>0</v>
      </c>
      <c r="EW245" s="456">
        <f t="shared" si="140"/>
        <v>43</v>
      </c>
      <c r="EX245" s="456">
        <f t="shared" si="141"/>
        <v>0</v>
      </c>
      <c r="EY245" s="460">
        <f t="shared" si="142"/>
        <v>12</v>
      </c>
      <c r="EZ245" s="460">
        <f t="shared" si="143"/>
        <v>0</v>
      </c>
      <c r="FA245" s="447">
        <f t="shared" si="144"/>
        <v>484037.23</v>
      </c>
      <c r="FB245" s="447">
        <v>0</v>
      </c>
      <c r="FC245" s="447">
        <f t="shared" si="145"/>
        <v>874037.23</v>
      </c>
      <c r="FD245" s="447">
        <f t="shared" si="146"/>
        <v>786633.51</v>
      </c>
      <c r="FE245" s="447">
        <f t="shared" si="147"/>
        <v>74658.377500000002</v>
      </c>
      <c r="FF245" s="447">
        <f t="shared" si="148"/>
        <v>87403.72</v>
      </c>
      <c r="FG245" s="463">
        <v>100000</v>
      </c>
      <c r="FH245" s="447">
        <f t="shared" si="149"/>
        <v>262062.1</v>
      </c>
      <c r="FI245" s="447">
        <v>0</v>
      </c>
      <c r="FJ245" s="447">
        <f t="shared" si="150"/>
        <v>611975.13</v>
      </c>
      <c r="FK245" s="464"/>
      <c r="FL245" s="447">
        <f t="shared" si="151"/>
        <v>34961.49</v>
      </c>
      <c r="FM245" s="447">
        <f t="shared" si="152"/>
        <v>4370.1899999999996</v>
      </c>
      <c r="FN245" s="447">
        <f t="shared" si="153"/>
        <v>87403.72</v>
      </c>
      <c r="FO245" s="447">
        <f t="shared" si="154"/>
        <v>126735.4</v>
      </c>
      <c r="FP245" s="178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</row>
    <row r="246" spans="1:463" s="163" customFormat="1" ht="22.5" customHeight="1">
      <c r="A246" s="360">
        <v>238</v>
      </c>
      <c r="B246" s="361">
        <v>3</v>
      </c>
      <c r="C246" s="362" t="s">
        <v>460</v>
      </c>
      <c r="D246" s="363" t="s">
        <v>357</v>
      </c>
      <c r="E246" s="225" t="s">
        <v>190</v>
      </c>
      <c r="F246" s="367">
        <v>390000</v>
      </c>
      <c r="G246" s="365">
        <v>8</v>
      </c>
      <c r="H246" s="366">
        <v>4</v>
      </c>
      <c r="I246" s="373"/>
      <c r="J246" s="374"/>
      <c r="K246" s="375">
        <v>8</v>
      </c>
      <c r="L246" s="366">
        <v>4</v>
      </c>
      <c r="M246" s="373"/>
      <c r="N246" s="374"/>
      <c r="O246" s="375">
        <v>8</v>
      </c>
      <c r="P246" s="366">
        <v>4</v>
      </c>
      <c r="Q246" s="373"/>
      <c r="R246" s="374"/>
      <c r="S246" s="375">
        <v>8</v>
      </c>
      <c r="T246" s="366">
        <v>4</v>
      </c>
      <c r="U246" s="373"/>
      <c r="V246" s="374"/>
      <c r="W246" s="375">
        <v>8</v>
      </c>
      <c r="X246" s="366">
        <v>4</v>
      </c>
      <c r="Y246" s="373"/>
      <c r="Z246" s="374"/>
      <c r="AA246" s="375">
        <v>5</v>
      </c>
      <c r="AB246" s="366">
        <v>7</v>
      </c>
      <c r="AC246" s="373"/>
      <c r="AD246" s="382"/>
      <c r="AE246" s="380">
        <v>12</v>
      </c>
      <c r="AF246" s="381"/>
      <c r="AG246" s="365">
        <v>8</v>
      </c>
      <c r="AH246" s="366">
        <v>4</v>
      </c>
      <c r="AI246" s="373"/>
      <c r="AJ246" s="374"/>
      <c r="AK246" s="375">
        <v>8</v>
      </c>
      <c r="AL246" s="366">
        <v>4</v>
      </c>
      <c r="AM246" s="373"/>
      <c r="AN246" s="374"/>
      <c r="AO246" s="375">
        <v>8</v>
      </c>
      <c r="AP246" s="366">
        <v>2</v>
      </c>
      <c r="AQ246" s="373"/>
      <c r="AR246" s="374"/>
      <c r="AS246" s="375">
        <v>8</v>
      </c>
      <c r="AT246" s="366">
        <v>3</v>
      </c>
      <c r="AU246" s="373"/>
      <c r="AV246" s="374"/>
      <c r="AW246" s="375">
        <v>8</v>
      </c>
      <c r="AX246" s="366">
        <v>1</v>
      </c>
      <c r="AY246" s="373"/>
      <c r="AZ246" s="374"/>
      <c r="BA246" s="375">
        <v>5</v>
      </c>
      <c r="BB246" s="366">
        <v>4.5</v>
      </c>
      <c r="BC246" s="373"/>
      <c r="BD246" s="382"/>
      <c r="BE246" s="380">
        <v>9</v>
      </c>
      <c r="BF246" s="381"/>
      <c r="BG246" s="365">
        <v>8</v>
      </c>
      <c r="BH246" s="366">
        <v>1</v>
      </c>
      <c r="BI246" s="373"/>
      <c r="BJ246" s="374"/>
      <c r="BK246" s="375">
        <v>8</v>
      </c>
      <c r="BL246" s="366">
        <v>5</v>
      </c>
      <c r="BM246" s="373"/>
      <c r="BN246" s="374"/>
      <c r="BO246" s="375">
        <v>8</v>
      </c>
      <c r="BP246" s="366">
        <v>1</v>
      </c>
      <c r="BQ246" s="373"/>
      <c r="BR246" s="374"/>
      <c r="BS246" s="375">
        <v>8</v>
      </c>
      <c r="BT246" s="366">
        <v>1</v>
      </c>
      <c r="BU246" s="373"/>
      <c r="BV246" s="374"/>
      <c r="BW246" s="388">
        <v>10</v>
      </c>
      <c r="BX246" s="389"/>
      <c r="BY246" s="375">
        <v>5</v>
      </c>
      <c r="BZ246" s="366">
        <v>5</v>
      </c>
      <c r="CA246" s="373"/>
      <c r="CB246" s="382"/>
      <c r="CC246" s="380">
        <v>9</v>
      </c>
      <c r="CD246" s="381"/>
      <c r="CE246" s="398">
        <v>8</v>
      </c>
      <c r="CF246" s="366">
        <v>2</v>
      </c>
      <c r="CG246" s="373"/>
      <c r="CH246" s="399"/>
      <c r="CI246" s="365">
        <v>8</v>
      </c>
      <c r="CJ246" s="366">
        <v>2.5</v>
      </c>
      <c r="CK246" s="373"/>
      <c r="CL246" s="374"/>
      <c r="CM246" s="375">
        <v>8</v>
      </c>
      <c r="CN246" s="366">
        <v>1</v>
      </c>
      <c r="CO246" s="373"/>
      <c r="CP246" s="382"/>
      <c r="CQ246" s="402">
        <v>8</v>
      </c>
      <c r="CR246" s="366">
        <v>2</v>
      </c>
      <c r="CS246" s="408"/>
      <c r="CT246" s="409"/>
      <c r="CU246" s="402">
        <v>8</v>
      </c>
      <c r="CV246" s="366">
        <v>2</v>
      </c>
      <c r="CW246" s="410"/>
      <c r="CX246" s="411"/>
      <c r="CY246" s="402">
        <v>5</v>
      </c>
      <c r="CZ246" s="366">
        <v>4</v>
      </c>
      <c r="DA246" s="415"/>
      <c r="DB246" s="411"/>
      <c r="DC246" s="380">
        <v>9</v>
      </c>
      <c r="DD246" s="381"/>
      <c r="DE246" s="398">
        <v>8</v>
      </c>
      <c r="DF246" s="366">
        <v>2</v>
      </c>
      <c r="DG246" s="416"/>
      <c r="DH246" s="411"/>
      <c r="DI246" s="402">
        <v>8</v>
      </c>
      <c r="DJ246" s="366">
        <v>1</v>
      </c>
      <c r="DK246" s="416"/>
      <c r="DL246" s="411"/>
      <c r="DM246" s="424">
        <v>25</v>
      </c>
      <c r="DN246" s="424">
        <v>4</v>
      </c>
      <c r="DO246" s="424">
        <v>1</v>
      </c>
      <c r="DP246" s="425">
        <f t="shared" si="117"/>
        <v>188</v>
      </c>
      <c r="DQ246" s="427">
        <f t="shared" si="118"/>
        <v>0</v>
      </c>
      <c r="DR246" s="425">
        <f t="shared" si="119"/>
        <v>188</v>
      </c>
      <c r="DS246" s="163">
        <f t="shared" si="120"/>
        <v>25</v>
      </c>
      <c r="DT246" s="425">
        <f t="shared" si="121"/>
        <v>75</v>
      </c>
      <c r="DU246" s="427">
        <f t="shared" si="122"/>
        <v>0</v>
      </c>
      <c r="DV246" s="427">
        <f t="shared" si="123"/>
        <v>75</v>
      </c>
      <c r="DW246" s="427">
        <f t="shared" si="124"/>
        <v>39</v>
      </c>
      <c r="DX246" s="427">
        <f t="shared" si="125"/>
        <v>0</v>
      </c>
      <c r="DY246" s="427">
        <f t="shared" si="126"/>
        <v>10</v>
      </c>
      <c r="DZ246" s="427">
        <f t="shared" si="127"/>
        <v>0</v>
      </c>
      <c r="EA246" s="428">
        <f t="shared" si="128"/>
        <v>26</v>
      </c>
      <c r="EB246" s="429">
        <f t="shared" si="129"/>
        <v>75</v>
      </c>
      <c r="EC246" s="429">
        <f t="shared" si="130"/>
        <v>0</v>
      </c>
      <c r="ED246" s="429">
        <f t="shared" si="131"/>
        <v>39</v>
      </c>
      <c r="EE246" s="429">
        <f t="shared" si="132"/>
        <v>0</v>
      </c>
      <c r="EF246" s="429">
        <f t="shared" si="133"/>
        <v>10</v>
      </c>
      <c r="EG246" s="429">
        <f t="shared" si="134"/>
        <v>0</v>
      </c>
      <c r="EH246" s="441"/>
      <c r="EI246" s="479"/>
      <c r="EJ246" s="443">
        <v>250</v>
      </c>
      <c r="EK246" s="481" t="s">
        <v>460</v>
      </c>
      <c r="EL246" s="449" t="s">
        <v>357</v>
      </c>
      <c r="EM246" s="450">
        <v>390000</v>
      </c>
      <c r="EN246" s="447">
        <f t="shared" si="135"/>
        <v>15000</v>
      </c>
      <c r="EO246" s="453">
        <v>0</v>
      </c>
      <c r="EP246" s="454">
        <v>0</v>
      </c>
      <c r="EQ246" s="455">
        <v>0</v>
      </c>
      <c r="ER246" s="455">
        <v>0</v>
      </c>
      <c r="ES246" s="456">
        <f t="shared" si="136"/>
        <v>15000</v>
      </c>
      <c r="ET246" s="456">
        <f t="shared" si="137"/>
        <v>26</v>
      </c>
      <c r="EU246" s="456">
        <f t="shared" si="138"/>
        <v>75</v>
      </c>
      <c r="EV246" s="456">
        <f t="shared" si="139"/>
        <v>0</v>
      </c>
      <c r="EW246" s="456">
        <f t="shared" si="140"/>
        <v>39</v>
      </c>
      <c r="EX246" s="456">
        <f t="shared" si="141"/>
        <v>0</v>
      </c>
      <c r="EY246" s="460">
        <f t="shared" si="142"/>
        <v>10</v>
      </c>
      <c r="EZ246" s="460">
        <f t="shared" si="143"/>
        <v>0</v>
      </c>
      <c r="FA246" s="447">
        <f t="shared" si="144"/>
        <v>421032.39</v>
      </c>
      <c r="FB246" s="447">
        <v>0</v>
      </c>
      <c r="FC246" s="447">
        <f t="shared" si="145"/>
        <v>811032.39</v>
      </c>
      <c r="FD246" s="447">
        <f t="shared" si="146"/>
        <v>729929.15</v>
      </c>
      <c r="FE246" s="447">
        <f t="shared" si="147"/>
        <v>61985.830000000009</v>
      </c>
      <c r="FF246" s="447">
        <f t="shared" si="148"/>
        <v>81103.240000000005</v>
      </c>
      <c r="FG246" s="463">
        <v>100000</v>
      </c>
      <c r="FH246" s="447">
        <f t="shared" si="149"/>
        <v>243089.07</v>
      </c>
      <c r="FI246" s="447">
        <v>0</v>
      </c>
      <c r="FJ246" s="447">
        <f t="shared" si="150"/>
        <v>567943.31999999995</v>
      </c>
      <c r="FK246" s="464"/>
      <c r="FL246" s="447">
        <f t="shared" si="151"/>
        <v>32441.3</v>
      </c>
      <c r="FM246" s="447">
        <f t="shared" si="152"/>
        <v>4055.16</v>
      </c>
      <c r="FN246" s="447">
        <f t="shared" si="153"/>
        <v>81103.240000000005</v>
      </c>
      <c r="FO246" s="447">
        <f t="shared" si="154"/>
        <v>117599.70000000001</v>
      </c>
      <c r="FP246" s="178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</row>
    <row r="247" spans="1:463" s="163" customFormat="1" ht="22.5" customHeight="1">
      <c r="A247" s="360">
        <v>239</v>
      </c>
      <c r="B247" s="361">
        <v>5</v>
      </c>
      <c r="C247" s="362" t="s">
        <v>461</v>
      </c>
      <c r="D247" s="363" t="s">
        <v>223</v>
      </c>
      <c r="E247" s="225" t="s">
        <v>190</v>
      </c>
      <c r="F247" s="367">
        <v>325000</v>
      </c>
      <c r="G247" s="365">
        <v>8</v>
      </c>
      <c r="H247" s="366">
        <v>2</v>
      </c>
      <c r="I247" s="373"/>
      <c r="J247" s="374"/>
      <c r="K247" s="375">
        <v>8</v>
      </c>
      <c r="L247" s="366">
        <v>1</v>
      </c>
      <c r="M247" s="373"/>
      <c r="N247" s="374"/>
      <c r="O247" s="375">
        <v>8</v>
      </c>
      <c r="P247" s="366">
        <v>2</v>
      </c>
      <c r="Q247" s="373"/>
      <c r="R247" s="374"/>
      <c r="S247" s="375">
        <v>8</v>
      </c>
      <c r="T247" s="366">
        <v>2</v>
      </c>
      <c r="U247" s="373"/>
      <c r="V247" s="374"/>
      <c r="W247" s="375">
        <v>8</v>
      </c>
      <c r="X247" s="366">
        <v>3</v>
      </c>
      <c r="Y247" s="373"/>
      <c r="Z247" s="374"/>
      <c r="AA247" s="375">
        <v>5</v>
      </c>
      <c r="AB247" s="366">
        <v>6</v>
      </c>
      <c r="AC247" s="373"/>
      <c r="AD247" s="382"/>
      <c r="AE247" s="380">
        <v>11</v>
      </c>
      <c r="AF247" s="381"/>
      <c r="AG247" s="365">
        <v>8</v>
      </c>
      <c r="AH247" s="366">
        <v>3</v>
      </c>
      <c r="AI247" s="373"/>
      <c r="AJ247" s="374"/>
      <c r="AK247" s="375">
        <v>8</v>
      </c>
      <c r="AL247" s="366">
        <v>3</v>
      </c>
      <c r="AM247" s="373"/>
      <c r="AN247" s="374"/>
      <c r="AO247" s="375">
        <v>8</v>
      </c>
      <c r="AP247" s="366">
        <v>3</v>
      </c>
      <c r="AQ247" s="373"/>
      <c r="AR247" s="374"/>
      <c r="AS247" s="375">
        <v>8</v>
      </c>
      <c r="AT247" s="366">
        <v>3</v>
      </c>
      <c r="AU247" s="373"/>
      <c r="AV247" s="374"/>
      <c r="AW247" s="375">
        <v>8</v>
      </c>
      <c r="AX247" s="366">
        <v>3</v>
      </c>
      <c r="AY247" s="373"/>
      <c r="AZ247" s="374"/>
      <c r="BA247" s="375">
        <v>5</v>
      </c>
      <c r="BB247" s="366"/>
      <c r="BC247" s="373"/>
      <c r="BD247" s="382"/>
      <c r="BE247" s="380">
        <v>10</v>
      </c>
      <c r="BF247" s="381"/>
      <c r="BG247" s="365">
        <v>8</v>
      </c>
      <c r="BH247" s="366">
        <v>2</v>
      </c>
      <c r="BI247" s="373"/>
      <c r="BJ247" s="374"/>
      <c r="BK247" s="375">
        <v>8</v>
      </c>
      <c r="BL247" s="366">
        <v>2</v>
      </c>
      <c r="BM247" s="373"/>
      <c r="BN247" s="374"/>
      <c r="BO247" s="375">
        <v>8</v>
      </c>
      <c r="BP247" s="366">
        <v>1</v>
      </c>
      <c r="BQ247" s="373"/>
      <c r="BR247" s="374"/>
      <c r="BS247" s="375">
        <v>8</v>
      </c>
      <c r="BT247" s="366">
        <v>2</v>
      </c>
      <c r="BU247" s="373"/>
      <c r="BV247" s="374"/>
      <c r="BW247" s="388">
        <v>9</v>
      </c>
      <c r="BX247" s="389"/>
      <c r="BY247" s="375">
        <v>5</v>
      </c>
      <c r="BZ247" s="366">
        <v>4</v>
      </c>
      <c r="CA247" s="373"/>
      <c r="CB247" s="382"/>
      <c r="CC247" s="380">
        <v>10</v>
      </c>
      <c r="CD247" s="381"/>
      <c r="CE247" s="398">
        <v>8</v>
      </c>
      <c r="CF247" s="366">
        <v>1</v>
      </c>
      <c r="CG247" s="373"/>
      <c r="CH247" s="399"/>
      <c r="CI247" s="365"/>
      <c r="CJ247" s="366"/>
      <c r="CK247" s="373"/>
      <c r="CL247" s="374"/>
      <c r="CM247" s="375">
        <v>8</v>
      </c>
      <c r="CN247" s="366">
        <v>1</v>
      </c>
      <c r="CO247" s="373"/>
      <c r="CP247" s="382"/>
      <c r="CQ247" s="402">
        <v>8</v>
      </c>
      <c r="CR247" s="366">
        <v>1</v>
      </c>
      <c r="CS247" s="408"/>
      <c r="CT247" s="409"/>
      <c r="CU247" s="402">
        <v>8</v>
      </c>
      <c r="CV247" s="366">
        <v>1</v>
      </c>
      <c r="CW247" s="410"/>
      <c r="CX247" s="411"/>
      <c r="CY247" s="402">
        <v>5</v>
      </c>
      <c r="CZ247" s="366">
        <v>4</v>
      </c>
      <c r="DA247" s="415"/>
      <c r="DB247" s="411"/>
      <c r="DC247" s="380">
        <v>9</v>
      </c>
      <c r="DD247" s="381"/>
      <c r="DE247" s="398">
        <v>8</v>
      </c>
      <c r="DF247" s="366">
        <v>1</v>
      </c>
      <c r="DG247" s="416"/>
      <c r="DH247" s="411"/>
      <c r="DI247" s="402">
        <v>8</v>
      </c>
      <c r="DJ247" s="366">
        <v>1</v>
      </c>
      <c r="DK247" s="416"/>
      <c r="DL247" s="411"/>
      <c r="DM247" s="424">
        <v>25</v>
      </c>
      <c r="DN247" s="424">
        <v>4</v>
      </c>
      <c r="DO247" s="424">
        <v>1</v>
      </c>
      <c r="DP247" s="425">
        <f t="shared" si="117"/>
        <v>180</v>
      </c>
      <c r="DQ247" s="427">
        <f t="shared" si="118"/>
        <v>0</v>
      </c>
      <c r="DR247" s="425">
        <f t="shared" si="119"/>
        <v>180</v>
      </c>
      <c r="DS247" s="163">
        <f t="shared" si="120"/>
        <v>24</v>
      </c>
      <c r="DT247" s="425">
        <f t="shared" si="121"/>
        <v>52</v>
      </c>
      <c r="DU247" s="427">
        <f t="shared" si="122"/>
        <v>0</v>
      </c>
      <c r="DV247" s="427">
        <f t="shared" si="123"/>
        <v>52</v>
      </c>
      <c r="DW247" s="427">
        <f t="shared" si="124"/>
        <v>40</v>
      </c>
      <c r="DX247" s="427">
        <f t="shared" si="125"/>
        <v>0</v>
      </c>
      <c r="DY247" s="427">
        <f t="shared" si="126"/>
        <v>9</v>
      </c>
      <c r="DZ247" s="427">
        <f t="shared" si="127"/>
        <v>0</v>
      </c>
      <c r="EA247" s="428">
        <f t="shared" si="128"/>
        <v>25</v>
      </c>
      <c r="EB247" s="429">
        <f t="shared" si="129"/>
        <v>52</v>
      </c>
      <c r="EC247" s="429">
        <f t="shared" si="130"/>
        <v>0</v>
      </c>
      <c r="ED247" s="429">
        <f t="shared" si="131"/>
        <v>40</v>
      </c>
      <c r="EE247" s="429">
        <f t="shared" si="132"/>
        <v>0</v>
      </c>
      <c r="EF247" s="429">
        <f t="shared" si="133"/>
        <v>9</v>
      </c>
      <c r="EG247" s="429">
        <f t="shared" si="134"/>
        <v>0</v>
      </c>
      <c r="EH247" s="441"/>
      <c r="EI247" s="479"/>
      <c r="EJ247" s="443">
        <v>251</v>
      </c>
      <c r="EK247" s="481" t="s">
        <v>461</v>
      </c>
      <c r="EL247" s="449" t="s">
        <v>223</v>
      </c>
      <c r="EM247" s="450">
        <v>325000</v>
      </c>
      <c r="EN247" s="447">
        <f t="shared" si="135"/>
        <v>12500</v>
      </c>
      <c r="EO247" s="453">
        <v>0</v>
      </c>
      <c r="EP247" s="454">
        <v>0</v>
      </c>
      <c r="EQ247" s="455">
        <v>0</v>
      </c>
      <c r="ER247" s="455">
        <v>0</v>
      </c>
      <c r="ES247" s="456">
        <f t="shared" si="136"/>
        <v>12500</v>
      </c>
      <c r="ET247" s="456">
        <f t="shared" si="137"/>
        <v>25</v>
      </c>
      <c r="EU247" s="456">
        <f t="shared" si="138"/>
        <v>52</v>
      </c>
      <c r="EV247" s="456">
        <f t="shared" si="139"/>
        <v>0</v>
      </c>
      <c r="EW247" s="456">
        <f t="shared" si="140"/>
        <v>40</v>
      </c>
      <c r="EX247" s="456">
        <f t="shared" si="141"/>
        <v>0</v>
      </c>
      <c r="EY247" s="460">
        <f t="shared" si="142"/>
        <v>9</v>
      </c>
      <c r="EZ247" s="460">
        <f t="shared" si="143"/>
        <v>0</v>
      </c>
      <c r="FA247" s="447">
        <f t="shared" si="144"/>
        <v>293355.90000000002</v>
      </c>
      <c r="FB247" s="447">
        <v>0</v>
      </c>
      <c r="FC247" s="447">
        <f t="shared" si="145"/>
        <v>605855.9</v>
      </c>
      <c r="FD247" s="447">
        <f t="shared" si="146"/>
        <v>545270.31000000006</v>
      </c>
      <c r="FE247" s="447">
        <f t="shared" si="147"/>
        <v>25054.062000000013</v>
      </c>
      <c r="FF247" s="447">
        <f t="shared" si="148"/>
        <v>60585.59</v>
      </c>
      <c r="FG247" s="463">
        <v>0</v>
      </c>
      <c r="FH247" s="447">
        <f t="shared" si="149"/>
        <v>85639.65</v>
      </c>
      <c r="FI247" s="447">
        <v>0</v>
      </c>
      <c r="FJ247" s="447">
        <f t="shared" si="150"/>
        <v>520216.25</v>
      </c>
      <c r="FK247" s="464"/>
      <c r="FL247" s="447">
        <f t="shared" si="151"/>
        <v>24234.240000000002</v>
      </c>
      <c r="FM247" s="447">
        <f t="shared" si="152"/>
        <v>3029.28</v>
      </c>
      <c r="FN247" s="447">
        <f t="shared" si="153"/>
        <v>60585.59</v>
      </c>
      <c r="FO247" s="447">
        <f t="shared" si="154"/>
        <v>87849.11</v>
      </c>
      <c r="FP247" s="178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</row>
    <row r="248" spans="1:463" s="163" customFormat="1" ht="22.5" customHeight="1">
      <c r="A248" s="360">
        <v>240</v>
      </c>
      <c r="B248" s="361">
        <v>5</v>
      </c>
      <c r="C248" s="362" t="s">
        <v>462</v>
      </c>
      <c r="D248" s="363" t="s">
        <v>223</v>
      </c>
      <c r="E248" s="225" t="s">
        <v>190</v>
      </c>
      <c r="F248" s="367">
        <v>325000</v>
      </c>
      <c r="G248" s="365">
        <v>8</v>
      </c>
      <c r="H248" s="366">
        <v>2</v>
      </c>
      <c r="I248" s="373"/>
      <c r="J248" s="374"/>
      <c r="K248" s="375">
        <v>8</v>
      </c>
      <c r="L248" s="366">
        <v>2</v>
      </c>
      <c r="M248" s="373"/>
      <c r="N248" s="374"/>
      <c r="O248" s="375">
        <v>8</v>
      </c>
      <c r="P248" s="366">
        <v>2</v>
      </c>
      <c r="Q248" s="373"/>
      <c r="R248" s="374"/>
      <c r="S248" s="375">
        <v>8</v>
      </c>
      <c r="T248" s="366">
        <v>2</v>
      </c>
      <c r="U248" s="373"/>
      <c r="V248" s="374"/>
      <c r="W248" s="375">
        <v>5</v>
      </c>
      <c r="X248" s="366"/>
      <c r="Y248" s="373"/>
      <c r="Z248" s="374"/>
      <c r="AA248" s="375">
        <v>5</v>
      </c>
      <c r="AB248" s="366">
        <v>6</v>
      </c>
      <c r="AC248" s="373"/>
      <c r="AD248" s="382"/>
      <c r="AE248" s="380">
        <v>11</v>
      </c>
      <c r="AF248" s="381"/>
      <c r="AG248" s="365">
        <v>8</v>
      </c>
      <c r="AH248" s="366">
        <v>3</v>
      </c>
      <c r="AI248" s="373"/>
      <c r="AJ248" s="374"/>
      <c r="AK248" s="375">
        <v>8</v>
      </c>
      <c r="AL248" s="366">
        <v>3</v>
      </c>
      <c r="AM248" s="373"/>
      <c r="AN248" s="374"/>
      <c r="AO248" s="375">
        <v>8</v>
      </c>
      <c r="AP248" s="366">
        <v>3</v>
      </c>
      <c r="AQ248" s="373"/>
      <c r="AR248" s="374"/>
      <c r="AS248" s="375">
        <v>8</v>
      </c>
      <c r="AT248" s="366">
        <v>3</v>
      </c>
      <c r="AU248" s="373"/>
      <c r="AV248" s="374"/>
      <c r="AW248" s="375">
        <v>8</v>
      </c>
      <c r="AX248" s="366">
        <v>3</v>
      </c>
      <c r="AY248" s="373"/>
      <c r="AZ248" s="374"/>
      <c r="BA248" s="375">
        <v>5</v>
      </c>
      <c r="BB248" s="366">
        <v>5</v>
      </c>
      <c r="BC248" s="373"/>
      <c r="BD248" s="382"/>
      <c r="BE248" s="380">
        <v>10</v>
      </c>
      <c r="BF248" s="381"/>
      <c r="BG248" s="365">
        <v>8</v>
      </c>
      <c r="BH248" s="366">
        <v>2</v>
      </c>
      <c r="BI248" s="373"/>
      <c r="BJ248" s="374"/>
      <c r="BK248" s="375">
        <v>8</v>
      </c>
      <c r="BL248" s="366">
        <v>2</v>
      </c>
      <c r="BM248" s="373"/>
      <c r="BN248" s="374"/>
      <c r="BO248" s="375">
        <v>8</v>
      </c>
      <c r="BP248" s="366">
        <v>1</v>
      </c>
      <c r="BQ248" s="373"/>
      <c r="BR248" s="374"/>
      <c r="BS248" s="375">
        <v>8</v>
      </c>
      <c r="BT248" s="366">
        <v>2</v>
      </c>
      <c r="BU248" s="373"/>
      <c r="BV248" s="374"/>
      <c r="BW248" s="388">
        <v>10</v>
      </c>
      <c r="BX248" s="389"/>
      <c r="BY248" s="375">
        <v>5</v>
      </c>
      <c r="BZ248" s="366">
        <v>4</v>
      </c>
      <c r="CA248" s="373"/>
      <c r="CB248" s="382"/>
      <c r="CC248" s="380">
        <v>9</v>
      </c>
      <c r="CD248" s="381"/>
      <c r="CE248" s="398">
        <v>8</v>
      </c>
      <c r="CF248" s="366">
        <v>1</v>
      </c>
      <c r="CG248" s="373"/>
      <c r="CH248" s="399"/>
      <c r="CI248" s="365">
        <v>8</v>
      </c>
      <c r="CJ248" s="366">
        <v>1</v>
      </c>
      <c r="CK248" s="373"/>
      <c r="CL248" s="374"/>
      <c r="CM248" s="375">
        <v>8</v>
      </c>
      <c r="CN248" s="366">
        <v>1</v>
      </c>
      <c r="CO248" s="373"/>
      <c r="CP248" s="382"/>
      <c r="CQ248" s="402">
        <v>8</v>
      </c>
      <c r="CR248" s="366">
        <v>1</v>
      </c>
      <c r="CS248" s="408"/>
      <c r="CT248" s="409"/>
      <c r="CU248" s="402">
        <v>8</v>
      </c>
      <c r="CV248" s="366">
        <v>1</v>
      </c>
      <c r="CW248" s="410"/>
      <c r="CX248" s="411"/>
      <c r="CY248" s="402">
        <v>5</v>
      </c>
      <c r="CZ248" s="366">
        <v>4</v>
      </c>
      <c r="DA248" s="415"/>
      <c r="DB248" s="411"/>
      <c r="DC248" s="380">
        <v>9</v>
      </c>
      <c r="DD248" s="381"/>
      <c r="DE248" s="398">
        <v>8</v>
      </c>
      <c r="DF248" s="366">
        <v>1</v>
      </c>
      <c r="DG248" s="416"/>
      <c r="DH248" s="411"/>
      <c r="DI248" s="402">
        <v>8</v>
      </c>
      <c r="DJ248" s="366">
        <v>1</v>
      </c>
      <c r="DK248" s="416"/>
      <c r="DL248" s="411"/>
      <c r="DM248" s="424">
        <v>25</v>
      </c>
      <c r="DN248" s="424">
        <v>4</v>
      </c>
      <c r="DO248" s="424">
        <v>1</v>
      </c>
      <c r="DP248" s="425">
        <f t="shared" si="117"/>
        <v>185</v>
      </c>
      <c r="DQ248" s="427">
        <f t="shared" si="118"/>
        <v>0</v>
      </c>
      <c r="DR248" s="425">
        <f t="shared" si="119"/>
        <v>185</v>
      </c>
      <c r="DS248" s="163">
        <f t="shared" si="120"/>
        <v>25</v>
      </c>
      <c r="DT248" s="425">
        <f t="shared" si="121"/>
        <v>56</v>
      </c>
      <c r="DU248" s="427">
        <f t="shared" si="122"/>
        <v>0</v>
      </c>
      <c r="DV248" s="427">
        <f t="shared" si="123"/>
        <v>56</v>
      </c>
      <c r="DW248" s="427">
        <f t="shared" si="124"/>
        <v>39</v>
      </c>
      <c r="DX248" s="427">
        <f t="shared" si="125"/>
        <v>0</v>
      </c>
      <c r="DY248" s="427">
        <f t="shared" si="126"/>
        <v>10</v>
      </c>
      <c r="DZ248" s="427">
        <f t="shared" si="127"/>
        <v>0</v>
      </c>
      <c r="EA248" s="428">
        <f t="shared" si="128"/>
        <v>26</v>
      </c>
      <c r="EB248" s="429">
        <f t="shared" si="129"/>
        <v>56</v>
      </c>
      <c r="EC248" s="429">
        <f t="shared" si="130"/>
        <v>0</v>
      </c>
      <c r="ED248" s="429">
        <f t="shared" si="131"/>
        <v>39</v>
      </c>
      <c r="EE248" s="429">
        <f t="shared" si="132"/>
        <v>0</v>
      </c>
      <c r="EF248" s="429">
        <f t="shared" si="133"/>
        <v>10</v>
      </c>
      <c r="EG248" s="429">
        <f t="shared" si="134"/>
        <v>0</v>
      </c>
      <c r="EH248" s="441"/>
      <c r="EI248" s="479"/>
      <c r="EJ248" s="443">
        <v>252</v>
      </c>
      <c r="EK248" s="481" t="s">
        <v>462</v>
      </c>
      <c r="EL248" s="449" t="s">
        <v>223</v>
      </c>
      <c r="EM248" s="450">
        <v>325000</v>
      </c>
      <c r="EN248" s="447">
        <f t="shared" si="135"/>
        <v>12500</v>
      </c>
      <c r="EO248" s="453">
        <v>0</v>
      </c>
      <c r="EP248" s="454">
        <v>0</v>
      </c>
      <c r="EQ248" s="455">
        <v>0</v>
      </c>
      <c r="ER248" s="455">
        <v>0</v>
      </c>
      <c r="ES248" s="456">
        <f t="shared" si="136"/>
        <v>12500</v>
      </c>
      <c r="ET248" s="456">
        <f t="shared" si="137"/>
        <v>26</v>
      </c>
      <c r="EU248" s="456">
        <f t="shared" si="138"/>
        <v>56</v>
      </c>
      <c r="EV248" s="456">
        <f t="shared" si="139"/>
        <v>0</v>
      </c>
      <c r="EW248" s="456">
        <f t="shared" si="140"/>
        <v>39</v>
      </c>
      <c r="EX248" s="456">
        <f t="shared" si="141"/>
        <v>0</v>
      </c>
      <c r="EY248" s="460">
        <f t="shared" si="142"/>
        <v>10</v>
      </c>
      <c r="EZ248" s="460">
        <f t="shared" si="143"/>
        <v>0</v>
      </c>
      <c r="FA248" s="447">
        <f t="shared" si="144"/>
        <v>303356.67</v>
      </c>
      <c r="FB248" s="447">
        <v>0</v>
      </c>
      <c r="FC248" s="447">
        <f t="shared" si="145"/>
        <v>628356.67000000004</v>
      </c>
      <c r="FD248" s="447">
        <f t="shared" si="146"/>
        <v>565521</v>
      </c>
      <c r="FE248" s="447">
        <f t="shared" si="147"/>
        <v>29104.2</v>
      </c>
      <c r="FF248" s="447">
        <f t="shared" si="148"/>
        <v>62835.67</v>
      </c>
      <c r="FG248" s="463">
        <v>100000</v>
      </c>
      <c r="FH248" s="447">
        <f t="shared" si="149"/>
        <v>191939.87</v>
      </c>
      <c r="FI248" s="447">
        <v>0</v>
      </c>
      <c r="FJ248" s="447">
        <f t="shared" si="150"/>
        <v>436416.8</v>
      </c>
      <c r="FK248" s="464"/>
      <c r="FL248" s="447">
        <f t="shared" si="151"/>
        <v>25134.27</v>
      </c>
      <c r="FM248" s="447">
        <f t="shared" si="152"/>
        <v>3141.78</v>
      </c>
      <c r="FN248" s="447">
        <f t="shared" si="153"/>
        <v>62835.67</v>
      </c>
      <c r="FO248" s="447">
        <f t="shared" si="154"/>
        <v>91111.72</v>
      </c>
      <c r="FP248" s="17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</row>
    <row r="249" spans="1:463" s="163" customFormat="1" ht="22.5" customHeight="1">
      <c r="A249" s="360">
        <v>241</v>
      </c>
      <c r="B249" s="361">
        <v>5</v>
      </c>
      <c r="C249" s="362" t="s">
        <v>463</v>
      </c>
      <c r="D249" s="363" t="s">
        <v>223</v>
      </c>
      <c r="E249" s="225" t="s">
        <v>190</v>
      </c>
      <c r="F249" s="367">
        <v>325000</v>
      </c>
      <c r="G249" s="365">
        <v>8</v>
      </c>
      <c r="H249" s="366">
        <v>2</v>
      </c>
      <c r="I249" s="373"/>
      <c r="J249" s="374"/>
      <c r="K249" s="375">
        <v>8</v>
      </c>
      <c r="L249" s="366">
        <v>1</v>
      </c>
      <c r="M249" s="373"/>
      <c r="N249" s="374"/>
      <c r="O249" s="375"/>
      <c r="P249" s="366"/>
      <c r="Q249" s="373"/>
      <c r="R249" s="374"/>
      <c r="S249" s="375">
        <v>8</v>
      </c>
      <c r="T249" s="366">
        <v>1</v>
      </c>
      <c r="U249" s="373"/>
      <c r="V249" s="374"/>
      <c r="W249" s="375">
        <v>8</v>
      </c>
      <c r="X249" s="366">
        <v>3</v>
      </c>
      <c r="Y249" s="373"/>
      <c r="Z249" s="374"/>
      <c r="AA249" s="375"/>
      <c r="AB249" s="366"/>
      <c r="AC249" s="373"/>
      <c r="AD249" s="382"/>
      <c r="AE249" s="380">
        <v>11</v>
      </c>
      <c r="AF249" s="381"/>
      <c r="AG249" s="365">
        <v>8</v>
      </c>
      <c r="AH249" s="366">
        <v>3</v>
      </c>
      <c r="AI249" s="373"/>
      <c r="AJ249" s="374"/>
      <c r="AK249" s="375">
        <v>8</v>
      </c>
      <c r="AL249" s="366">
        <v>3</v>
      </c>
      <c r="AM249" s="373"/>
      <c r="AN249" s="374"/>
      <c r="AO249" s="375"/>
      <c r="AP249" s="366"/>
      <c r="AQ249" s="373"/>
      <c r="AR249" s="374"/>
      <c r="AS249" s="375">
        <v>8</v>
      </c>
      <c r="AT249" s="366">
        <v>3</v>
      </c>
      <c r="AU249" s="373"/>
      <c r="AV249" s="374"/>
      <c r="AW249" s="375">
        <v>8</v>
      </c>
      <c r="AX249" s="366">
        <v>3</v>
      </c>
      <c r="AY249" s="373"/>
      <c r="AZ249" s="374"/>
      <c r="BA249" s="375">
        <v>5</v>
      </c>
      <c r="BB249" s="366">
        <v>5</v>
      </c>
      <c r="BC249" s="373"/>
      <c r="BD249" s="382"/>
      <c r="BE249" s="380"/>
      <c r="BF249" s="381"/>
      <c r="BG249" s="365">
        <v>8</v>
      </c>
      <c r="BH249" s="366">
        <v>2</v>
      </c>
      <c r="BI249" s="373"/>
      <c r="BJ249" s="374"/>
      <c r="BK249" s="375">
        <v>8</v>
      </c>
      <c r="BL249" s="366">
        <v>2</v>
      </c>
      <c r="BM249" s="373"/>
      <c r="BN249" s="374"/>
      <c r="BO249" s="375">
        <v>8</v>
      </c>
      <c r="BP249" s="366">
        <v>1</v>
      </c>
      <c r="BQ249" s="373"/>
      <c r="BR249" s="374"/>
      <c r="BS249" s="375"/>
      <c r="BT249" s="366"/>
      <c r="BU249" s="373"/>
      <c r="BV249" s="374"/>
      <c r="BW249" s="388">
        <v>9</v>
      </c>
      <c r="BX249" s="389"/>
      <c r="BY249" s="375"/>
      <c r="BZ249" s="366"/>
      <c r="CA249" s="373"/>
      <c r="CB249" s="382"/>
      <c r="CC249" s="380">
        <v>9</v>
      </c>
      <c r="CD249" s="381"/>
      <c r="CE249" s="398">
        <v>8</v>
      </c>
      <c r="CF249" s="366">
        <v>2</v>
      </c>
      <c r="CG249" s="373"/>
      <c r="CH249" s="399"/>
      <c r="CI249" s="365">
        <v>8</v>
      </c>
      <c r="CJ249" s="366">
        <v>1</v>
      </c>
      <c r="CK249" s="373"/>
      <c r="CL249" s="374"/>
      <c r="CM249" s="375"/>
      <c r="CN249" s="366"/>
      <c r="CO249" s="373"/>
      <c r="CP249" s="382"/>
      <c r="CQ249" s="402">
        <v>8</v>
      </c>
      <c r="CR249" s="366">
        <v>1</v>
      </c>
      <c r="CS249" s="408"/>
      <c r="CT249" s="409"/>
      <c r="CU249" s="402">
        <v>8</v>
      </c>
      <c r="CV249" s="366">
        <v>1</v>
      </c>
      <c r="CW249" s="410"/>
      <c r="CX249" s="411"/>
      <c r="CY249" s="402">
        <v>5</v>
      </c>
      <c r="CZ249" s="366">
        <v>4</v>
      </c>
      <c r="DA249" s="415"/>
      <c r="DB249" s="411"/>
      <c r="DC249" s="380">
        <v>9</v>
      </c>
      <c r="DD249" s="381"/>
      <c r="DE249" s="398"/>
      <c r="DF249" s="366"/>
      <c r="DG249" s="416"/>
      <c r="DH249" s="411"/>
      <c r="DI249" s="402">
        <v>8</v>
      </c>
      <c r="DJ249" s="366">
        <v>1</v>
      </c>
      <c r="DK249" s="416"/>
      <c r="DL249" s="411"/>
      <c r="DM249" s="424">
        <v>25</v>
      </c>
      <c r="DN249" s="424">
        <v>4</v>
      </c>
      <c r="DO249" s="424">
        <v>1</v>
      </c>
      <c r="DP249" s="425">
        <f t="shared" si="117"/>
        <v>138</v>
      </c>
      <c r="DQ249" s="427">
        <f t="shared" si="118"/>
        <v>0</v>
      </c>
      <c r="DR249" s="425">
        <f t="shared" si="119"/>
        <v>138</v>
      </c>
      <c r="DS249" s="163">
        <f t="shared" si="120"/>
        <v>18</v>
      </c>
      <c r="DT249" s="425">
        <f t="shared" si="121"/>
        <v>39</v>
      </c>
      <c r="DU249" s="427">
        <f t="shared" si="122"/>
        <v>0</v>
      </c>
      <c r="DV249" s="427">
        <f t="shared" si="123"/>
        <v>39</v>
      </c>
      <c r="DW249" s="427">
        <f t="shared" si="124"/>
        <v>29</v>
      </c>
      <c r="DX249" s="427">
        <f t="shared" si="125"/>
        <v>0</v>
      </c>
      <c r="DY249" s="427">
        <f t="shared" si="126"/>
        <v>9</v>
      </c>
      <c r="DZ249" s="427">
        <f t="shared" si="127"/>
        <v>0</v>
      </c>
      <c r="EA249" s="428">
        <f t="shared" si="128"/>
        <v>19</v>
      </c>
      <c r="EB249" s="429">
        <f t="shared" si="129"/>
        <v>39</v>
      </c>
      <c r="EC249" s="429">
        <f t="shared" si="130"/>
        <v>0</v>
      </c>
      <c r="ED249" s="429">
        <f t="shared" si="131"/>
        <v>29</v>
      </c>
      <c r="EE249" s="429">
        <f t="shared" si="132"/>
        <v>0</v>
      </c>
      <c r="EF249" s="429">
        <f t="shared" si="133"/>
        <v>9</v>
      </c>
      <c r="EG249" s="429">
        <f t="shared" si="134"/>
        <v>0</v>
      </c>
      <c r="EH249" s="441"/>
      <c r="EI249" s="479"/>
      <c r="EJ249" s="443">
        <v>253</v>
      </c>
      <c r="EK249" s="481" t="s">
        <v>463</v>
      </c>
      <c r="EL249" s="449" t="s">
        <v>223</v>
      </c>
      <c r="EM249" s="450">
        <v>325000</v>
      </c>
      <c r="EN249" s="447">
        <f t="shared" si="135"/>
        <v>12500</v>
      </c>
      <c r="EO249" s="453">
        <v>0</v>
      </c>
      <c r="EP249" s="454">
        <v>0</v>
      </c>
      <c r="EQ249" s="455">
        <v>0</v>
      </c>
      <c r="ER249" s="455">
        <v>0</v>
      </c>
      <c r="ES249" s="456">
        <f t="shared" si="136"/>
        <v>12500</v>
      </c>
      <c r="ET249" s="456">
        <f t="shared" si="137"/>
        <v>19</v>
      </c>
      <c r="EU249" s="456">
        <f t="shared" si="138"/>
        <v>39</v>
      </c>
      <c r="EV249" s="456">
        <f t="shared" si="139"/>
        <v>0</v>
      </c>
      <c r="EW249" s="456">
        <f t="shared" si="140"/>
        <v>29</v>
      </c>
      <c r="EX249" s="456">
        <f t="shared" si="141"/>
        <v>0</v>
      </c>
      <c r="EY249" s="460">
        <f t="shared" si="142"/>
        <v>9</v>
      </c>
      <c r="EZ249" s="460">
        <f t="shared" si="143"/>
        <v>0</v>
      </c>
      <c r="FA249" s="447">
        <f t="shared" si="144"/>
        <v>224183.91</v>
      </c>
      <c r="FB249" s="447">
        <v>0</v>
      </c>
      <c r="FC249" s="447">
        <f t="shared" si="145"/>
        <v>461683.91</v>
      </c>
      <c r="FD249" s="447">
        <f t="shared" si="146"/>
        <v>415515.51999999996</v>
      </c>
      <c r="FE249" s="447">
        <f t="shared" si="147"/>
        <v>11641.241599999998</v>
      </c>
      <c r="FF249" s="447">
        <f t="shared" si="148"/>
        <v>46168.39</v>
      </c>
      <c r="FG249" s="463">
        <v>100000</v>
      </c>
      <c r="FH249" s="447">
        <f t="shared" si="149"/>
        <v>157809.63</v>
      </c>
      <c r="FI249" s="447">
        <v>0</v>
      </c>
      <c r="FJ249" s="447">
        <f t="shared" si="150"/>
        <v>303874.28000000003</v>
      </c>
      <c r="FK249" s="464"/>
      <c r="FL249" s="447">
        <f t="shared" si="151"/>
        <v>18467.36</v>
      </c>
      <c r="FM249" s="447">
        <f t="shared" si="152"/>
        <v>2308.42</v>
      </c>
      <c r="FN249" s="447">
        <f t="shared" si="153"/>
        <v>46168.39</v>
      </c>
      <c r="FO249" s="447">
        <f t="shared" si="154"/>
        <v>66944.17</v>
      </c>
      <c r="FP249" s="178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</row>
    <row r="250" spans="1:463" s="163" customFormat="1" ht="22.5" customHeight="1">
      <c r="A250" s="360">
        <v>242</v>
      </c>
      <c r="B250" s="361">
        <v>7</v>
      </c>
      <c r="C250" s="362" t="s">
        <v>464</v>
      </c>
      <c r="D250" s="363" t="s">
        <v>204</v>
      </c>
      <c r="E250" s="225" t="s">
        <v>190</v>
      </c>
      <c r="F250" s="367">
        <v>390000</v>
      </c>
      <c r="G250" s="365">
        <v>8</v>
      </c>
      <c r="H250" s="366">
        <v>2.5</v>
      </c>
      <c r="I250" s="373"/>
      <c r="J250" s="374"/>
      <c r="K250" s="375">
        <v>8</v>
      </c>
      <c r="L250" s="366">
        <v>2</v>
      </c>
      <c r="M250" s="373"/>
      <c r="N250" s="374"/>
      <c r="O250" s="375">
        <v>8</v>
      </c>
      <c r="P250" s="366">
        <v>2</v>
      </c>
      <c r="Q250" s="373"/>
      <c r="R250" s="374"/>
      <c r="S250" s="375">
        <v>8</v>
      </c>
      <c r="T250" s="366">
        <v>4</v>
      </c>
      <c r="U250" s="373"/>
      <c r="V250" s="374"/>
      <c r="W250" s="375">
        <v>8</v>
      </c>
      <c r="X250" s="366">
        <v>4.5</v>
      </c>
      <c r="Y250" s="373"/>
      <c r="Z250" s="374"/>
      <c r="AA250" s="375">
        <v>5</v>
      </c>
      <c r="AB250" s="366">
        <v>6</v>
      </c>
      <c r="AC250" s="373"/>
      <c r="AD250" s="382"/>
      <c r="AE250" s="380">
        <v>12</v>
      </c>
      <c r="AF250" s="381"/>
      <c r="AG250" s="365">
        <v>8</v>
      </c>
      <c r="AH250" s="366">
        <v>4</v>
      </c>
      <c r="AI250" s="373"/>
      <c r="AJ250" s="374"/>
      <c r="AK250" s="375">
        <v>8</v>
      </c>
      <c r="AL250" s="366">
        <v>3</v>
      </c>
      <c r="AM250" s="373"/>
      <c r="AN250" s="374"/>
      <c r="AO250" s="375">
        <v>8</v>
      </c>
      <c r="AP250" s="366">
        <v>3</v>
      </c>
      <c r="AQ250" s="373"/>
      <c r="AR250" s="374"/>
      <c r="AS250" s="375">
        <v>8</v>
      </c>
      <c r="AT250" s="366">
        <v>4</v>
      </c>
      <c r="AU250" s="373"/>
      <c r="AV250" s="374"/>
      <c r="AW250" s="375">
        <v>8</v>
      </c>
      <c r="AX250" s="366">
        <v>3</v>
      </c>
      <c r="AY250" s="373"/>
      <c r="AZ250" s="374"/>
      <c r="BA250" s="375">
        <v>5</v>
      </c>
      <c r="BB250" s="366">
        <v>6</v>
      </c>
      <c r="BC250" s="373"/>
      <c r="BD250" s="382"/>
      <c r="BE250" s="380">
        <v>11</v>
      </c>
      <c r="BF250" s="381"/>
      <c r="BG250" s="365">
        <v>8</v>
      </c>
      <c r="BH250" s="366">
        <v>4</v>
      </c>
      <c r="BI250" s="373"/>
      <c r="BJ250" s="374"/>
      <c r="BK250" s="375">
        <v>8</v>
      </c>
      <c r="BL250" s="366">
        <v>3</v>
      </c>
      <c r="BM250" s="373"/>
      <c r="BN250" s="374"/>
      <c r="BO250" s="375">
        <v>8</v>
      </c>
      <c r="BP250" s="366">
        <v>3</v>
      </c>
      <c r="BQ250" s="373"/>
      <c r="BR250" s="374"/>
      <c r="BS250" s="375">
        <v>8</v>
      </c>
      <c r="BT250" s="366">
        <v>4</v>
      </c>
      <c r="BU250" s="373"/>
      <c r="BV250" s="374"/>
      <c r="BW250" s="388">
        <v>12</v>
      </c>
      <c r="BX250" s="389"/>
      <c r="BY250" s="375">
        <v>5</v>
      </c>
      <c r="BZ250" s="366">
        <v>7.5</v>
      </c>
      <c r="CA250" s="373"/>
      <c r="CB250" s="382"/>
      <c r="CC250" s="380">
        <v>12</v>
      </c>
      <c r="CD250" s="381"/>
      <c r="CE250" s="398">
        <v>8</v>
      </c>
      <c r="CF250" s="366">
        <v>4</v>
      </c>
      <c r="CG250" s="373"/>
      <c r="CH250" s="399"/>
      <c r="CI250" s="365">
        <v>8</v>
      </c>
      <c r="CJ250" s="366">
        <v>4</v>
      </c>
      <c r="CK250" s="373"/>
      <c r="CL250" s="374"/>
      <c r="CM250" s="375">
        <v>8</v>
      </c>
      <c r="CN250" s="366">
        <v>4</v>
      </c>
      <c r="CO250" s="373"/>
      <c r="CP250" s="382"/>
      <c r="CQ250" s="402">
        <v>8</v>
      </c>
      <c r="CR250" s="366">
        <v>4</v>
      </c>
      <c r="CS250" s="408"/>
      <c r="CT250" s="409"/>
      <c r="CU250" s="402">
        <v>8</v>
      </c>
      <c r="CV250" s="366">
        <v>3</v>
      </c>
      <c r="CW250" s="410"/>
      <c r="CX250" s="411"/>
      <c r="CY250" s="402">
        <v>5</v>
      </c>
      <c r="CZ250" s="366">
        <v>6.5</v>
      </c>
      <c r="DA250" s="415"/>
      <c r="DB250" s="411"/>
      <c r="DC250" s="380">
        <v>11</v>
      </c>
      <c r="DD250" s="381"/>
      <c r="DE250" s="398">
        <v>8</v>
      </c>
      <c r="DF250" s="366">
        <v>3.5</v>
      </c>
      <c r="DG250" s="416"/>
      <c r="DH250" s="411"/>
      <c r="DI250" s="402">
        <v>8</v>
      </c>
      <c r="DJ250" s="366">
        <v>3</v>
      </c>
      <c r="DK250" s="416"/>
      <c r="DL250" s="411"/>
      <c r="DM250" s="424">
        <v>25</v>
      </c>
      <c r="DN250" s="424">
        <v>4</v>
      </c>
      <c r="DO250" s="424">
        <v>1</v>
      </c>
      <c r="DP250" s="425">
        <f t="shared" si="117"/>
        <v>188</v>
      </c>
      <c r="DQ250" s="427">
        <f t="shared" si="118"/>
        <v>0</v>
      </c>
      <c r="DR250" s="425">
        <f t="shared" si="119"/>
        <v>188</v>
      </c>
      <c r="DS250" s="163">
        <f t="shared" si="120"/>
        <v>25</v>
      </c>
      <c r="DT250" s="425">
        <f t="shared" si="121"/>
        <v>97.5</v>
      </c>
      <c r="DU250" s="427">
        <f t="shared" si="122"/>
        <v>0</v>
      </c>
      <c r="DV250" s="427">
        <f t="shared" si="123"/>
        <v>97.5</v>
      </c>
      <c r="DW250" s="427">
        <f t="shared" si="124"/>
        <v>46</v>
      </c>
      <c r="DX250" s="427">
        <f t="shared" si="125"/>
        <v>0</v>
      </c>
      <c r="DY250" s="427">
        <f t="shared" si="126"/>
        <v>12</v>
      </c>
      <c r="DZ250" s="427">
        <f t="shared" si="127"/>
        <v>0</v>
      </c>
      <c r="EA250" s="428">
        <f t="shared" si="128"/>
        <v>26</v>
      </c>
      <c r="EB250" s="429">
        <f t="shared" si="129"/>
        <v>97.5</v>
      </c>
      <c r="EC250" s="429">
        <f t="shared" si="130"/>
        <v>0</v>
      </c>
      <c r="ED250" s="429">
        <f t="shared" si="131"/>
        <v>46</v>
      </c>
      <c r="EE250" s="429">
        <f t="shared" si="132"/>
        <v>0</v>
      </c>
      <c r="EF250" s="429">
        <f t="shared" si="133"/>
        <v>12</v>
      </c>
      <c r="EG250" s="429">
        <f t="shared" si="134"/>
        <v>0</v>
      </c>
      <c r="EH250" s="441"/>
      <c r="EI250" s="479"/>
      <c r="EJ250" s="443">
        <v>254</v>
      </c>
      <c r="EK250" s="481" t="s">
        <v>464</v>
      </c>
      <c r="EL250" s="449" t="s">
        <v>204</v>
      </c>
      <c r="EM250" s="450">
        <v>390000</v>
      </c>
      <c r="EN250" s="447">
        <f t="shared" si="135"/>
        <v>15000</v>
      </c>
      <c r="EO250" s="453">
        <v>0</v>
      </c>
      <c r="EP250" s="454">
        <v>0</v>
      </c>
      <c r="EQ250" s="455">
        <v>0</v>
      </c>
      <c r="ER250" s="455">
        <v>0</v>
      </c>
      <c r="ES250" s="456">
        <f t="shared" si="136"/>
        <v>15000</v>
      </c>
      <c r="ET250" s="456">
        <f t="shared" si="137"/>
        <v>26</v>
      </c>
      <c r="EU250" s="456">
        <f t="shared" si="138"/>
        <v>97.5</v>
      </c>
      <c r="EV250" s="456">
        <f t="shared" si="139"/>
        <v>0</v>
      </c>
      <c r="EW250" s="456">
        <f t="shared" si="140"/>
        <v>46</v>
      </c>
      <c r="EX250" s="456">
        <f t="shared" si="141"/>
        <v>0</v>
      </c>
      <c r="EY250" s="460">
        <f t="shared" si="142"/>
        <v>12</v>
      </c>
      <c r="EZ250" s="460">
        <f t="shared" si="143"/>
        <v>0</v>
      </c>
      <c r="FA250" s="447">
        <f t="shared" si="144"/>
        <v>524540.35</v>
      </c>
      <c r="FB250" s="447">
        <v>0</v>
      </c>
      <c r="FC250" s="447">
        <f t="shared" si="145"/>
        <v>914540.35</v>
      </c>
      <c r="FD250" s="447">
        <f t="shared" si="146"/>
        <v>823086.30999999994</v>
      </c>
      <c r="FE250" s="447">
        <f t="shared" si="147"/>
        <v>83771.577499999985</v>
      </c>
      <c r="FF250" s="447">
        <f t="shared" si="148"/>
        <v>91454.04</v>
      </c>
      <c r="FG250" s="463">
        <v>100000</v>
      </c>
      <c r="FH250" s="447">
        <f t="shared" si="149"/>
        <v>275225.62</v>
      </c>
      <c r="FI250" s="447">
        <v>0</v>
      </c>
      <c r="FJ250" s="447">
        <f t="shared" si="150"/>
        <v>639314.73</v>
      </c>
      <c r="FK250" s="464"/>
      <c r="FL250" s="447">
        <f t="shared" si="151"/>
        <v>36581.61</v>
      </c>
      <c r="FM250" s="447">
        <f t="shared" si="152"/>
        <v>4572.7</v>
      </c>
      <c r="FN250" s="447">
        <f t="shared" si="153"/>
        <v>91454.04</v>
      </c>
      <c r="FO250" s="447">
        <f t="shared" si="154"/>
        <v>132608.34999999998</v>
      </c>
      <c r="FP250" s="178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</row>
    <row r="251" spans="1:463" s="163" customFormat="1" ht="22.5" customHeight="1">
      <c r="A251" s="360">
        <v>243</v>
      </c>
      <c r="B251" s="361">
        <v>7</v>
      </c>
      <c r="C251" s="362" t="s">
        <v>465</v>
      </c>
      <c r="D251" s="363" t="s">
        <v>204</v>
      </c>
      <c r="E251" s="225" t="s">
        <v>190</v>
      </c>
      <c r="F251" s="367">
        <v>390000</v>
      </c>
      <c r="G251" s="365">
        <v>8</v>
      </c>
      <c r="H251" s="366">
        <v>2.5</v>
      </c>
      <c r="I251" s="373"/>
      <c r="J251" s="374"/>
      <c r="K251" s="375">
        <v>8</v>
      </c>
      <c r="L251" s="366">
        <v>2</v>
      </c>
      <c r="M251" s="373"/>
      <c r="N251" s="374"/>
      <c r="O251" s="375">
        <v>8</v>
      </c>
      <c r="P251" s="366">
        <v>2</v>
      </c>
      <c r="Q251" s="373"/>
      <c r="R251" s="374"/>
      <c r="S251" s="375">
        <v>8</v>
      </c>
      <c r="T251" s="366">
        <v>4</v>
      </c>
      <c r="U251" s="373"/>
      <c r="V251" s="374"/>
      <c r="W251" s="375">
        <v>8</v>
      </c>
      <c r="X251" s="366">
        <v>4.5</v>
      </c>
      <c r="Y251" s="373"/>
      <c r="Z251" s="374"/>
      <c r="AA251" s="375">
        <v>5</v>
      </c>
      <c r="AB251" s="366">
        <v>6</v>
      </c>
      <c r="AC251" s="373"/>
      <c r="AD251" s="382"/>
      <c r="AE251" s="380">
        <v>12</v>
      </c>
      <c r="AF251" s="381"/>
      <c r="AG251" s="365">
        <v>8</v>
      </c>
      <c r="AH251" s="366">
        <v>4</v>
      </c>
      <c r="AI251" s="373"/>
      <c r="AJ251" s="374"/>
      <c r="AK251" s="375">
        <v>8</v>
      </c>
      <c r="AL251" s="366">
        <v>3</v>
      </c>
      <c r="AM251" s="373"/>
      <c r="AN251" s="374"/>
      <c r="AO251" s="375">
        <v>8</v>
      </c>
      <c r="AP251" s="366">
        <v>3</v>
      </c>
      <c r="AQ251" s="373"/>
      <c r="AR251" s="374"/>
      <c r="AS251" s="375">
        <v>8</v>
      </c>
      <c r="AT251" s="366">
        <v>4</v>
      </c>
      <c r="AU251" s="373"/>
      <c r="AV251" s="374"/>
      <c r="AW251" s="375">
        <v>8</v>
      </c>
      <c r="AX251" s="366">
        <v>3</v>
      </c>
      <c r="AY251" s="373"/>
      <c r="AZ251" s="374"/>
      <c r="BA251" s="375">
        <v>5</v>
      </c>
      <c r="BB251" s="366">
        <v>6</v>
      </c>
      <c r="BC251" s="373"/>
      <c r="BD251" s="382"/>
      <c r="BE251" s="380">
        <v>11</v>
      </c>
      <c r="BF251" s="381"/>
      <c r="BG251" s="365">
        <v>8</v>
      </c>
      <c r="BH251" s="366">
        <v>4</v>
      </c>
      <c r="BI251" s="373"/>
      <c r="BJ251" s="374"/>
      <c r="BK251" s="375">
        <v>8</v>
      </c>
      <c r="BL251" s="366">
        <v>3</v>
      </c>
      <c r="BM251" s="373"/>
      <c r="BN251" s="374"/>
      <c r="BO251" s="375">
        <v>8</v>
      </c>
      <c r="BP251" s="366">
        <v>3</v>
      </c>
      <c r="BQ251" s="373"/>
      <c r="BR251" s="374"/>
      <c r="BS251" s="375">
        <v>8</v>
      </c>
      <c r="BT251" s="366">
        <v>4</v>
      </c>
      <c r="BU251" s="373"/>
      <c r="BV251" s="374"/>
      <c r="BW251" s="388">
        <v>12</v>
      </c>
      <c r="BX251" s="389"/>
      <c r="BY251" s="375">
        <v>5</v>
      </c>
      <c r="BZ251" s="366">
        <v>7.5</v>
      </c>
      <c r="CA251" s="373"/>
      <c r="CB251" s="382"/>
      <c r="CC251" s="380">
        <v>12</v>
      </c>
      <c r="CD251" s="381"/>
      <c r="CE251" s="398">
        <v>8</v>
      </c>
      <c r="CF251" s="366">
        <v>4</v>
      </c>
      <c r="CG251" s="373"/>
      <c r="CH251" s="399"/>
      <c r="CI251" s="365">
        <v>8</v>
      </c>
      <c r="CJ251" s="366">
        <v>4</v>
      </c>
      <c r="CK251" s="373"/>
      <c r="CL251" s="374"/>
      <c r="CM251" s="375">
        <v>8</v>
      </c>
      <c r="CN251" s="366">
        <v>4</v>
      </c>
      <c r="CO251" s="373"/>
      <c r="CP251" s="382"/>
      <c r="CQ251" s="402">
        <v>8</v>
      </c>
      <c r="CR251" s="366">
        <v>2</v>
      </c>
      <c r="CS251" s="408"/>
      <c r="CT251" s="409"/>
      <c r="CU251" s="402">
        <v>8</v>
      </c>
      <c r="CV251" s="366">
        <v>3</v>
      </c>
      <c r="CW251" s="410"/>
      <c r="CX251" s="411"/>
      <c r="CY251" s="402">
        <v>5</v>
      </c>
      <c r="CZ251" s="366">
        <v>6.5</v>
      </c>
      <c r="DA251" s="415"/>
      <c r="DB251" s="411"/>
      <c r="DC251" s="380">
        <v>11</v>
      </c>
      <c r="DD251" s="381"/>
      <c r="DE251" s="398">
        <v>8</v>
      </c>
      <c r="DF251" s="366">
        <v>3.5</v>
      </c>
      <c r="DG251" s="416"/>
      <c r="DH251" s="411"/>
      <c r="DI251" s="402">
        <v>8</v>
      </c>
      <c r="DJ251" s="366">
        <v>3</v>
      </c>
      <c r="DK251" s="416"/>
      <c r="DL251" s="411"/>
      <c r="DM251" s="424">
        <v>25</v>
      </c>
      <c r="DN251" s="424">
        <v>4</v>
      </c>
      <c r="DO251" s="424">
        <v>1</v>
      </c>
      <c r="DP251" s="425">
        <f t="shared" si="117"/>
        <v>188</v>
      </c>
      <c r="DQ251" s="427">
        <f t="shared" si="118"/>
        <v>0</v>
      </c>
      <c r="DR251" s="425">
        <f t="shared" si="119"/>
        <v>188</v>
      </c>
      <c r="DS251" s="163">
        <f t="shared" si="120"/>
        <v>25</v>
      </c>
      <c r="DT251" s="425">
        <f t="shared" si="121"/>
        <v>95.5</v>
      </c>
      <c r="DU251" s="427">
        <f t="shared" si="122"/>
        <v>0</v>
      </c>
      <c r="DV251" s="427">
        <f t="shared" si="123"/>
        <v>95.5</v>
      </c>
      <c r="DW251" s="427">
        <f t="shared" si="124"/>
        <v>46</v>
      </c>
      <c r="DX251" s="427">
        <f t="shared" si="125"/>
        <v>0</v>
      </c>
      <c r="DY251" s="427">
        <f t="shared" si="126"/>
        <v>12</v>
      </c>
      <c r="DZ251" s="427">
        <f t="shared" si="127"/>
        <v>0</v>
      </c>
      <c r="EA251" s="428">
        <f t="shared" si="128"/>
        <v>26</v>
      </c>
      <c r="EB251" s="429">
        <f t="shared" si="129"/>
        <v>95.5</v>
      </c>
      <c r="EC251" s="429">
        <f t="shared" si="130"/>
        <v>0</v>
      </c>
      <c r="ED251" s="429">
        <f t="shared" si="131"/>
        <v>46</v>
      </c>
      <c r="EE251" s="429">
        <f t="shared" si="132"/>
        <v>0</v>
      </c>
      <c r="EF251" s="429">
        <f t="shared" si="133"/>
        <v>12</v>
      </c>
      <c r="EG251" s="429">
        <f t="shared" si="134"/>
        <v>0</v>
      </c>
      <c r="EH251" s="441"/>
      <c r="EI251" s="479"/>
      <c r="EJ251" s="443">
        <v>255</v>
      </c>
      <c r="EK251" s="481" t="s">
        <v>465</v>
      </c>
      <c r="EL251" s="449" t="s">
        <v>204</v>
      </c>
      <c r="EM251" s="450">
        <v>390000</v>
      </c>
      <c r="EN251" s="447">
        <f t="shared" si="135"/>
        <v>15000</v>
      </c>
      <c r="EO251" s="453">
        <v>0</v>
      </c>
      <c r="EP251" s="454">
        <v>0</v>
      </c>
      <c r="EQ251" s="455">
        <v>0</v>
      </c>
      <c r="ER251" s="455">
        <v>0</v>
      </c>
      <c r="ES251" s="456">
        <f t="shared" si="136"/>
        <v>15000</v>
      </c>
      <c r="ET251" s="456">
        <f t="shared" si="137"/>
        <v>26</v>
      </c>
      <c r="EU251" s="456">
        <f t="shared" si="138"/>
        <v>95.5</v>
      </c>
      <c r="EV251" s="456">
        <f t="shared" si="139"/>
        <v>0</v>
      </c>
      <c r="EW251" s="456">
        <f t="shared" si="140"/>
        <v>46</v>
      </c>
      <c r="EX251" s="456">
        <f t="shared" si="141"/>
        <v>0</v>
      </c>
      <c r="EY251" s="460">
        <f t="shared" si="142"/>
        <v>12</v>
      </c>
      <c r="EZ251" s="460">
        <f t="shared" si="143"/>
        <v>0</v>
      </c>
      <c r="FA251" s="447">
        <f t="shared" si="144"/>
        <v>518539.89</v>
      </c>
      <c r="FB251" s="447">
        <v>0</v>
      </c>
      <c r="FC251" s="447">
        <f t="shared" si="145"/>
        <v>908539.89</v>
      </c>
      <c r="FD251" s="447">
        <f t="shared" si="146"/>
        <v>817685.9</v>
      </c>
      <c r="FE251" s="447">
        <f t="shared" si="147"/>
        <v>82421.475000000006</v>
      </c>
      <c r="FF251" s="447">
        <f t="shared" si="148"/>
        <v>90853.99</v>
      </c>
      <c r="FG251" s="463">
        <v>100000</v>
      </c>
      <c r="FH251" s="447">
        <f t="shared" si="149"/>
        <v>273275.46999999997</v>
      </c>
      <c r="FI251" s="447">
        <v>0</v>
      </c>
      <c r="FJ251" s="447">
        <f t="shared" si="150"/>
        <v>635264.42000000004</v>
      </c>
      <c r="FK251" s="464"/>
      <c r="FL251" s="447">
        <f t="shared" si="151"/>
        <v>36341.599999999999</v>
      </c>
      <c r="FM251" s="447">
        <f t="shared" si="152"/>
        <v>4542.7</v>
      </c>
      <c r="FN251" s="447">
        <f t="shared" si="153"/>
        <v>90853.99</v>
      </c>
      <c r="FO251" s="447">
        <f t="shared" si="154"/>
        <v>131738.29</v>
      </c>
      <c r="FP251" s="178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</row>
    <row r="252" spans="1:463" s="163" customFormat="1" ht="22.5" customHeight="1">
      <c r="A252" s="360">
        <v>244</v>
      </c>
      <c r="B252" s="361">
        <v>8</v>
      </c>
      <c r="C252" s="362" t="s">
        <v>466</v>
      </c>
      <c r="D252" s="363" t="s">
        <v>425</v>
      </c>
      <c r="E252" s="225" t="s">
        <v>190</v>
      </c>
      <c r="F252" s="367">
        <v>325000</v>
      </c>
      <c r="G252" s="365"/>
      <c r="H252" s="366"/>
      <c r="I252" s="373"/>
      <c r="J252" s="374"/>
      <c r="K252" s="375">
        <v>8</v>
      </c>
      <c r="L252" s="366">
        <v>2</v>
      </c>
      <c r="M252" s="373"/>
      <c r="N252" s="374"/>
      <c r="O252" s="375">
        <v>8</v>
      </c>
      <c r="P252" s="366">
        <v>1</v>
      </c>
      <c r="Q252" s="373"/>
      <c r="R252" s="374"/>
      <c r="S252" s="375">
        <v>8</v>
      </c>
      <c r="T252" s="366">
        <v>1</v>
      </c>
      <c r="U252" s="373"/>
      <c r="V252" s="374"/>
      <c r="W252" s="375">
        <v>8</v>
      </c>
      <c r="X252" s="366">
        <v>1</v>
      </c>
      <c r="Y252" s="373"/>
      <c r="Z252" s="374"/>
      <c r="AA252" s="375">
        <v>5</v>
      </c>
      <c r="AB252" s="366">
        <v>4</v>
      </c>
      <c r="AC252" s="373"/>
      <c r="AD252" s="382"/>
      <c r="AE252" s="380">
        <v>9</v>
      </c>
      <c r="AF252" s="381"/>
      <c r="AG252" s="365">
        <v>8</v>
      </c>
      <c r="AH252" s="366">
        <v>1</v>
      </c>
      <c r="AI252" s="373"/>
      <c r="AJ252" s="374"/>
      <c r="AK252" s="375">
        <v>8</v>
      </c>
      <c r="AL252" s="366">
        <v>1</v>
      </c>
      <c r="AM252" s="373"/>
      <c r="AN252" s="374"/>
      <c r="AO252" s="375">
        <v>8</v>
      </c>
      <c r="AP252" s="366">
        <v>1</v>
      </c>
      <c r="AQ252" s="373"/>
      <c r="AR252" s="374"/>
      <c r="AS252" s="375">
        <v>8</v>
      </c>
      <c r="AT252" s="366">
        <v>1</v>
      </c>
      <c r="AU252" s="373"/>
      <c r="AV252" s="374"/>
      <c r="AW252" s="375">
        <v>8</v>
      </c>
      <c r="AX252" s="366">
        <v>1</v>
      </c>
      <c r="AY252" s="373"/>
      <c r="AZ252" s="374"/>
      <c r="BA252" s="375"/>
      <c r="BB252" s="366"/>
      <c r="BC252" s="373"/>
      <c r="BD252" s="382"/>
      <c r="BE252" s="380"/>
      <c r="BF252" s="381"/>
      <c r="BG252" s="365">
        <v>8</v>
      </c>
      <c r="BH252" s="366">
        <v>4</v>
      </c>
      <c r="BI252" s="373"/>
      <c r="BJ252" s="374"/>
      <c r="BK252" s="375">
        <v>8</v>
      </c>
      <c r="BL252" s="366">
        <v>1</v>
      </c>
      <c r="BM252" s="373"/>
      <c r="BN252" s="374"/>
      <c r="BO252" s="375">
        <v>8</v>
      </c>
      <c r="BP252" s="366">
        <v>1</v>
      </c>
      <c r="BQ252" s="373"/>
      <c r="BR252" s="374"/>
      <c r="BS252" s="375">
        <v>8</v>
      </c>
      <c r="BT252" s="366">
        <v>1</v>
      </c>
      <c r="BU252" s="373"/>
      <c r="BV252" s="374"/>
      <c r="BW252" s="388">
        <v>9</v>
      </c>
      <c r="BX252" s="389"/>
      <c r="BY252" s="375">
        <v>5</v>
      </c>
      <c r="BZ252" s="366">
        <v>4</v>
      </c>
      <c r="CA252" s="373"/>
      <c r="CB252" s="382"/>
      <c r="CC252" s="380">
        <v>9</v>
      </c>
      <c r="CD252" s="381"/>
      <c r="CE252" s="398">
        <v>8</v>
      </c>
      <c r="CF252" s="366">
        <v>1</v>
      </c>
      <c r="CG252" s="373"/>
      <c r="CH252" s="399"/>
      <c r="CI252" s="365">
        <v>8</v>
      </c>
      <c r="CJ252" s="366">
        <v>3</v>
      </c>
      <c r="CK252" s="373"/>
      <c r="CL252" s="374"/>
      <c r="CM252" s="375">
        <v>8</v>
      </c>
      <c r="CN252" s="366">
        <v>2</v>
      </c>
      <c r="CO252" s="373"/>
      <c r="CP252" s="382"/>
      <c r="CQ252" s="402">
        <v>8</v>
      </c>
      <c r="CR252" s="366">
        <v>1</v>
      </c>
      <c r="CS252" s="408"/>
      <c r="CT252" s="409"/>
      <c r="CU252" s="402">
        <v>8</v>
      </c>
      <c r="CV252" s="366">
        <v>1</v>
      </c>
      <c r="CW252" s="410"/>
      <c r="CX252" s="411"/>
      <c r="CY252" s="402">
        <v>5</v>
      </c>
      <c r="CZ252" s="366">
        <v>4</v>
      </c>
      <c r="DA252" s="415"/>
      <c r="DB252" s="411"/>
      <c r="DC252" s="380">
        <v>9</v>
      </c>
      <c r="DD252" s="381"/>
      <c r="DE252" s="398">
        <v>8</v>
      </c>
      <c r="DF252" s="366">
        <v>1</v>
      </c>
      <c r="DG252" s="416"/>
      <c r="DH252" s="411"/>
      <c r="DI252" s="402">
        <v>8</v>
      </c>
      <c r="DJ252" s="366">
        <v>1</v>
      </c>
      <c r="DK252" s="416"/>
      <c r="DL252" s="411"/>
      <c r="DM252" s="424">
        <v>25</v>
      </c>
      <c r="DN252" s="424">
        <v>4</v>
      </c>
      <c r="DO252" s="424">
        <v>1</v>
      </c>
      <c r="DP252" s="425">
        <f t="shared" si="117"/>
        <v>175</v>
      </c>
      <c r="DQ252" s="427">
        <f t="shared" si="118"/>
        <v>0</v>
      </c>
      <c r="DR252" s="425">
        <f t="shared" si="119"/>
        <v>175</v>
      </c>
      <c r="DS252" s="163">
        <f t="shared" si="120"/>
        <v>23</v>
      </c>
      <c r="DT252" s="425">
        <f t="shared" si="121"/>
        <v>39</v>
      </c>
      <c r="DU252" s="427">
        <f t="shared" si="122"/>
        <v>0</v>
      </c>
      <c r="DV252" s="427">
        <f t="shared" si="123"/>
        <v>39</v>
      </c>
      <c r="DW252" s="427">
        <f t="shared" si="124"/>
        <v>27</v>
      </c>
      <c r="DX252" s="427">
        <f t="shared" si="125"/>
        <v>0</v>
      </c>
      <c r="DY252" s="427">
        <f t="shared" si="126"/>
        <v>9</v>
      </c>
      <c r="DZ252" s="427">
        <f t="shared" si="127"/>
        <v>0</v>
      </c>
      <c r="EA252" s="428">
        <f t="shared" si="128"/>
        <v>24</v>
      </c>
      <c r="EB252" s="429">
        <f t="shared" si="129"/>
        <v>39</v>
      </c>
      <c r="EC252" s="429">
        <f t="shared" si="130"/>
        <v>0</v>
      </c>
      <c r="ED252" s="429">
        <f t="shared" si="131"/>
        <v>27</v>
      </c>
      <c r="EE252" s="429">
        <f t="shared" si="132"/>
        <v>0</v>
      </c>
      <c r="EF252" s="429">
        <f t="shared" si="133"/>
        <v>9</v>
      </c>
      <c r="EG252" s="429">
        <f t="shared" si="134"/>
        <v>0</v>
      </c>
      <c r="EH252" s="441"/>
      <c r="EI252" s="479"/>
      <c r="EJ252" s="443">
        <v>256</v>
      </c>
      <c r="EK252" s="481" t="s">
        <v>466</v>
      </c>
      <c r="EL252" s="449" t="s">
        <v>425</v>
      </c>
      <c r="EM252" s="450">
        <v>325000</v>
      </c>
      <c r="EN252" s="447">
        <f t="shared" si="135"/>
        <v>12500</v>
      </c>
      <c r="EO252" s="453">
        <v>0</v>
      </c>
      <c r="EP252" s="454">
        <v>0</v>
      </c>
      <c r="EQ252" s="455">
        <v>0</v>
      </c>
      <c r="ER252" s="455">
        <v>0</v>
      </c>
      <c r="ES252" s="456">
        <f t="shared" si="136"/>
        <v>12500</v>
      </c>
      <c r="ET252" s="456">
        <f t="shared" si="137"/>
        <v>24</v>
      </c>
      <c r="EU252" s="456">
        <f t="shared" si="138"/>
        <v>39</v>
      </c>
      <c r="EV252" s="456">
        <f t="shared" si="139"/>
        <v>0</v>
      </c>
      <c r="EW252" s="456">
        <f t="shared" si="140"/>
        <v>27</v>
      </c>
      <c r="EX252" s="456">
        <f t="shared" si="141"/>
        <v>0</v>
      </c>
      <c r="EY252" s="460">
        <f t="shared" si="142"/>
        <v>9</v>
      </c>
      <c r="EZ252" s="460">
        <f t="shared" si="143"/>
        <v>0</v>
      </c>
      <c r="FA252" s="447">
        <f t="shared" si="144"/>
        <v>217516.73</v>
      </c>
      <c r="FB252" s="447">
        <v>0</v>
      </c>
      <c r="FC252" s="447">
        <f t="shared" si="145"/>
        <v>517516.73</v>
      </c>
      <c r="FD252" s="447">
        <f t="shared" si="146"/>
        <v>465765.06</v>
      </c>
      <c r="FE252" s="447">
        <f t="shared" si="147"/>
        <v>15661.2048</v>
      </c>
      <c r="FF252" s="447">
        <f t="shared" si="148"/>
        <v>51751.67</v>
      </c>
      <c r="FG252" s="463">
        <v>100000</v>
      </c>
      <c r="FH252" s="447">
        <f t="shared" si="149"/>
        <v>167412.87</v>
      </c>
      <c r="FI252" s="447">
        <v>0</v>
      </c>
      <c r="FJ252" s="447">
        <f t="shared" si="150"/>
        <v>350103.86</v>
      </c>
      <c r="FK252" s="464"/>
      <c r="FL252" s="447">
        <f t="shared" si="151"/>
        <v>20700.669999999998</v>
      </c>
      <c r="FM252" s="447">
        <f t="shared" si="152"/>
        <v>2587.58</v>
      </c>
      <c r="FN252" s="447">
        <f t="shared" si="153"/>
        <v>51751.67</v>
      </c>
      <c r="FO252" s="447">
        <f t="shared" si="154"/>
        <v>75039.92</v>
      </c>
      <c r="FP252" s="178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</row>
    <row r="253" spans="1:463" s="163" customFormat="1" ht="22.5" customHeight="1">
      <c r="A253" s="360">
        <v>245</v>
      </c>
      <c r="B253" s="361">
        <v>8</v>
      </c>
      <c r="C253" s="362" t="s">
        <v>467</v>
      </c>
      <c r="D253" s="363" t="s">
        <v>425</v>
      </c>
      <c r="E253" s="225" t="s">
        <v>190</v>
      </c>
      <c r="F253" s="367">
        <v>325000</v>
      </c>
      <c r="G253" s="365"/>
      <c r="H253" s="366"/>
      <c r="I253" s="373"/>
      <c r="J253" s="374"/>
      <c r="K253" s="375">
        <v>8</v>
      </c>
      <c r="L253" s="366">
        <v>2</v>
      </c>
      <c r="M253" s="373"/>
      <c r="N253" s="374"/>
      <c r="O253" s="375">
        <v>8</v>
      </c>
      <c r="P253" s="366">
        <v>1</v>
      </c>
      <c r="Q253" s="373"/>
      <c r="R253" s="374"/>
      <c r="S253" s="375">
        <v>8</v>
      </c>
      <c r="T253" s="366">
        <v>1</v>
      </c>
      <c r="U253" s="373"/>
      <c r="V253" s="374"/>
      <c r="W253" s="375">
        <v>8</v>
      </c>
      <c r="X253" s="366">
        <v>1</v>
      </c>
      <c r="Y253" s="373"/>
      <c r="Z253" s="374"/>
      <c r="AA253" s="375">
        <v>5</v>
      </c>
      <c r="AB253" s="366">
        <v>4</v>
      </c>
      <c r="AC253" s="373"/>
      <c r="AD253" s="382"/>
      <c r="AE253" s="380">
        <v>9</v>
      </c>
      <c r="AF253" s="381"/>
      <c r="AG253" s="365">
        <v>8</v>
      </c>
      <c r="AH253" s="366">
        <v>1</v>
      </c>
      <c r="AI253" s="373"/>
      <c r="AJ253" s="374"/>
      <c r="AK253" s="375">
        <v>8</v>
      </c>
      <c r="AL253" s="366">
        <v>1</v>
      </c>
      <c r="AM253" s="373"/>
      <c r="AN253" s="374"/>
      <c r="AO253" s="375">
        <v>8</v>
      </c>
      <c r="AP253" s="366">
        <v>1</v>
      </c>
      <c r="AQ253" s="373"/>
      <c r="AR253" s="374"/>
      <c r="AS253" s="375"/>
      <c r="AT253" s="366"/>
      <c r="AU253" s="373"/>
      <c r="AV253" s="374"/>
      <c r="AW253" s="375">
        <v>8</v>
      </c>
      <c r="AX253" s="366">
        <v>1</v>
      </c>
      <c r="AY253" s="373"/>
      <c r="AZ253" s="374"/>
      <c r="BA253" s="375">
        <v>5</v>
      </c>
      <c r="BB253" s="366">
        <v>4</v>
      </c>
      <c r="BC253" s="373"/>
      <c r="BD253" s="382"/>
      <c r="BE253" s="380">
        <v>9</v>
      </c>
      <c r="BF253" s="381"/>
      <c r="BG253" s="365">
        <v>8</v>
      </c>
      <c r="BH253" s="366">
        <v>4</v>
      </c>
      <c r="BI253" s="373"/>
      <c r="BJ253" s="374"/>
      <c r="BK253" s="375">
        <v>8</v>
      </c>
      <c r="BL253" s="366">
        <v>1</v>
      </c>
      <c r="BM253" s="373"/>
      <c r="BN253" s="374"/>
      <c r="BO253" s="375">
        <v>8</v>
      </c>
      <c r="BP253" s="366">
        <v>1</v>
      </c>
      <c r="BQ253" s="373"/>
      <c r="BR253" s="374"/>
      <c r="BS253" s="375">
        <v>8</v>
      </c>
      <c r="BT253" s="366">
        <v>1</v>
      </c>
      <c r="BU253" s="373"/>
      <c r="BV253" s="374"/>
      <c r="BW253" s="388">
        <v>9</v>
      </c>
      <c r="BX253" s="389"/>
      <c r="BY253" s="375">
        <v>5</v>
      </c>
      <c r="BZ253" s="366">
        <v>4</v>
      </c>
      <c r="CA253" s="373"/>
      <c r="CB253" s="382"/>
      <c r="CC253" s="380">
        <v>9</v>
      </c>
      <c r="CD253" s="381"/>
      <c r="CE253" s="398">
        <v>8</v>
      </c>
      <c r="CF253" s="366">
        <v>1</v>
      </c>
      <c r="CG253" s="373"/>
      <c r="CH253" s="399"/>
      <c r="CI253" s="365">
        <v>8</v>
      </c>
      <c r="CJ253" s="366">
        <v>3</v>
      </c>
      <c r="CK253" s="373"/>
      <c r="CL253" s="374"/>
      <c r="CM253" s="375">
        <v>8</v>
      </c>
      <c r="CN253" s="366">
        <v>2</v>
      </c>
      <c r="CO253" s="373"/>
      <c r="CP253" s="382"/>
      <c r="CQ253" s="402"/>
      <c r="CR253" s="366"/>
      <c r="CS253" s="408"/>
      <c r="CT253" s="409"/>
      <c r="CU253" s="402">
        <v>8</v>
      </c>
      <c r="CV253" s="366">
        <v>2</v>
      </c>
      <c r="CW253" s="410"/>
      <c r="CX253" s="411"/>
      <c r="CY253" s="402">
        <v>5</v>
      </c>
      <c r="CZ253" s="366">
        <v>4</v>
      </c>
      <c r="DA253" s="415"/>
      <c r="DB253" s="411"/>
      <c r="DC253" s="380">
        <v>10</v>
      </c>
      <c r="DD253" s="381"/>
      <c r="DE253" s="398">
        <v>8</v>
      </c>
      <c r="DF253" s="366">
        <v>1</v>
      </c>
      <c r="DG253" s="416"/>
      <c r="DH253" s="411"/>
      <c r="DI253" s="402">
        <v>8</v>
      </c>
      <c r="DJ253" s="366">
        <v>1</v>
      </c>
      <c r="DK253" s="416"/>
      <c r="DL253" s="411"/>
      <c r="DM253" s="424">
        <v>25</v>
      </c>
      <c r="DN253" s="424">
        <v>4</v>
      </c>
      <c r="DO253" s="424">
        <v>1</v>
      </c>
      <c r="DP253" s="425">
        <f t="shared" si="117"/>
        <v>164</v>
      </c>
      <c r="DQ253" s="427">
        <f t="shared" si="118"/>
        <v>0</v>
      </c>
      <c r="DR253" s="425">
        <f t="shared" si="119"/>
        <v>164</v>
      </c>
      <c r="DS253" s="163">
        <f t="shared" si="120"/>
        <v>22</v>
      </c>
      <c r="DT253" s="425">
        <f t="shared" si="121"/>
        <v>42</v>
      </c>
      <c r="DU253" s="427">
        <f t="shared" si="122"/>
        <v>0</v>
      </c>
      <c r="DV253" s="427">
        <f t="shared" si="123"/>
        <v>42</v>
      </c>
      <c r="DW253" s="427">
        <f t="shared" si="124"/>
        <v>37</v>
      </c>
      <c r="DX253" s="427">
        <f t="shared" si="125"/>
        <v>0</v>
      </c>
      <c r="DY253" s="427">
        <f t="shared" si="126"/>
        <v>9</v>
      </c>
      <c r="DZ253" s="427">
        <f t="shared" si="127"/>
        <v>0</v>
      </c>
      <c r="EA253" s="428">
        <f t="shared" si="128"/>
        <v>23</v>
      </c>
      <c r="EB253" s="429">
        <f t="shared" si="129"/>
        <v>42</v>
      </c>
      <c r="EC253" s="429">
        <f t="shared" si="130"/>
        <v>0</v>
      </c>
      <c r="ED253" s="429">
        <f t="shared" si="131"/>
        <v>37</v>
      </c>
      <c r="EE253" s="429">
        <f t="shared" si="132"/>
        <v>0</v>
      </c>
      <c r="EF253" s="429">
        <f t="shared" si="133"/>
        <v>9</v>
      </c>
      <c r="EG253" s="429">
        <f t="shared" si="134"/>
        <v>0</v>
      </c>
      <c r="EH253" s="441"/>
      <c r="EI253" s="479"/>
      <c r="EJ253" s="443">
        <v>257</v>
      </c>
      <c r="EK253" s="481" t="s">
        <v>467</v>
      </c>
      <c r="EL253" s="449" t="s">
        <v>425</v>
      </c>
      <c r="EM253" s="450">
        <v>325000</v>
      </c>
      <c r="EN253" s="447">
        <f t="shared" si="135"/>
        <v>12500</v>
      </c>
      <c r="EO253" s="453">
        <v>0</v>
      </c>
      <c r="EP253" s="454">
        <v>0</v>
      </c>
      <c r="EQ253" s="455">
        <v>0</v>
      </c>
      <c r="ER253" s="455">
        <v>0</v>
      </c>
      <c r="ES253" s="456">
        <f t="shared" si="136"/>
        <v>12500</v>
      </c>
      <c r="ET253" s="456">
        <f t="shared" si="137"/>
        <v>23</v>
      </c>
      <c r="EU253" s="456">
        <f t="shared" si="138"/>
        <v>42</v>
      </c>
      <c r="EV253" s="456">
        <f t="shared" si="139"/>
        <v>0</v>
      </c>
      <c r="EW253" s="456">
        <f t="shared" si="140"/>
        <v>37</v>
      </c>
      <c r="EX253" s="456">
        <f t="shared" si="141"/>
        <v>0</v>
      </c>
      <c r="EY253" s="460">
        <f t="shared" si="142"/>
        <v>9</v>
      </c>
      <c r="EZ253" s="460">
        <f t="shared" si="143"/>
        <v>0</v>
      </c>
      <c r="FA253" s="447">
        <f t="shared" si="144"/>
        <v>258353.21</v>
      </c>
      <c r="FB253" s="447">
        <v>0</v>
      </c>
      <c r="FC253" s="447">
        <f t="shared" si="145"/>
        <v>545853.21</v>
      </c>
      <c r="FD253" s="447">
        <f t="shared" si="146"/>
        <v>491267.88999999996</v>
      </c>
      <c r="FE253" s="447">
        <f t="shared" si="147"/>
        <v>17701.431199999995</v>
      </c>
      <c r="FF253" s="447">
        <f t="shared" si="148"/>
        <v>54585.32</v>
      </c>
      <c r="FG253" s="463">
        <v>100000</v>
      </c>
      <c r="FH253" s="447">
        <f t="shared" si="149"/>
        <v>172286.75</v>
      </c>
      <c r="FI253" s="447">
        <v>0</v>
      </c>
      <c r="FJ253" s="447">
        <f t="shared" si="150"/>
        <v>373566.46</v>
      </c>
      <c r="FK253" s="464"/>
      <c r="FL253" s="447">
        <f t="shared" si="151"/>
        <v>21834.13</v>
      </c>
      <c r="FM253" s="447">
        <f t="shared" si="152"/>
        <v>2729.27</v>
      </c>
      <c r="FN253" s="447">
        <f t="shared" si="153"/>
        <v>54585.32</v>
      </c>
      <c r="FO253" s="447">
        <f t="shared" si="154"/>
        <v>79148.72</v>
      </c>
      <c r="FP253" s="178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</row>
    <row r="254" spans="1:463" s="163" customFormat="1" ht="22.5" customHeight="1">
      <c r="A254" s="360">
        <v>246</v>
      </c>
      <c r="B254" s="361">
        <v>4</v>
      </c>
      <c r="C254" s="362" t="s">
        <v>468</v>
      </c>
      <c r="D254" s="363" t="s">
        <v>194</v>
      </c>
      <c r="E254" s="225" t="s">
        <v>190</v>
      </c>
      <c r="F254" s="367">
        <v>325000</v>
      </c>
      <c r="G254" s="365">
        <v>8</v>
      </c>
      <c r="H254" s="366">
        <v>3</v>
      </c>
      <c r="I254" s="373"/>
      <c r="J254" s="374"/>
      <c r="K254" s="375">
        <v>8</v>
      </c>
      <c r="L254" s="366">
        <v>1</v>
      </c>
      <c r="M254" s="373"/>
      <c r="N254" s="374"/>
      <c r="O254" s="375">
        <v>8</v>
      </c>
      <c r="P254" s="366">
        <v>2</v>
      </c>
      <c r="Q254" s="373"/>
      <c r="R254" s="374"/>
      <c r="S254" s="375">
        <v>8</v>
      </c>
      <c r="T254" s="366">
        <v>1</v>
      </c>
      <c r="U254" s="373"/>
      <c r="V254" s="374"/>
      <c r="W254" s="375"/>
      <c r="X254" s="366"/>
      <c r="Y254" s="373"/>
      <c r="Z254" s="374"/>
      <c r="AA254" s="375">
        <v>5</v>
      </c>
      <c r="AB254" s="366">
        <v>6</v>
      </c>
      <c r="AC254" s="373"/>
      <c r="AD254" s="382"/>
      <c r="AE254" s="380">
        <v>9</v>
      </c>
      <c r="AF254" s="381"/>
      <c r="AG254" s="365">
        <v>8</v>
      </c>
      <c r="AH254" s="366">
        <v>1</v>
      </c>
      <c r="AI254" s="373"/>
      <c r="AJ254" s="374"/>
      <c r="AK254" s="375">
        <v>8</v>
      </c>
      <c r="AL254" s="366">
        <v>2</v>
      </c>
      <c r="AM254" s="373"/>
      <c r="AN254" s="374"/>
      <c r="AO254" s="375">
        <v>8</v>
      </c>
      <c r="AP254" s="366">
        <v>2</v>
      </c>
      <c r="AQ254" s="373"/>
      <c r="AR254" s="374"/>
      <c r="AS254" s="375">
        <v>8</v>
      </c>
      <c r="AT254" s="366">
        <v>2</v>
      </c>
      <c r="AU254" s="373"/>
      <c r="AV254" s="374"/>
      <c r="AW254" s="375">
        <v>8</v>
      </c>
      <c r="AX254" s="366">
        <v>2</v>
      </c>
      <c r="AY254" s="373"/>
      <c r="AZ254" s="374"/>
      <c r="BA254" s="375">
        <v>5</v>
      </c>
      <c r="BB254" s="366">
        <v>4</v>
      </c>
      <c r="BC254" s="373"/>
      <c r="BD254" s="382"/>
      <c r="BE254" s="380">
        <v>10</v>
      </c>
      <c r="BF254" s="381"/>
      <c r="BG254" s="365">
        <v>8</v>
      </c>
      <c r="BH254" s="366">
        <v>2</v>
      </c>
      <c r="BI254" s="373"/>
      <c r="BJ254" s="374"/>
      <c r="BK254" s="375">
        <v>8</v>
      </c>
      <c r="BL254" s="366">
        <v>1</v>
      </c>
      <c r="BM254" s="373"/>
      <c r="BN254" s="374"/>
      <c r="BO254" s="375">
        <v>8</v>
      </c>
      <c r="BP254" s="366">
        <v>1</v>
      </c>
      <c r="BQ254" s="373"/>
      <c r="BR254" s="374"/>
      <c r="BS254" s="375">
        <v>8</v>
      </c>
      <c r="BT254" s="366">
        <v>1</v>
      </c>
      <c r="BU254" s="373"/>
      <c r="BV254" s="374"/>
      <c r="BW254" s="388">
        <v>11</v>
      </c>
      <c r="BX254" s="389"/>
      <c r="BY254" s="375">
        <v>5</v>
      </c>
      <c r="BZ254" s="366">
        <v>4</v>
      </c>
      <c r="CA254" s="373"/>
      <c r="CB254" s="382"/>
      <c r="CC254" s="380">
        <v>9</v>
      </c>
      <c r="CD254" s="381"/>
      <c r="CE254" s="398">
        <v>8</v>
      </c>
      <c r="CF254" s="366">
        <v>1</v>
      </c>
      <c r="CG254" s="373"/>
      <c r="CH254" s="399"/>
      <c r="CI254" s="365"/>
      <c r="CJ254" s="366"/>
      <c r="CK254" s="373"/>
      <c r="CL254" s="374"/>
      <c r="CM254" s="375">
        <v>8</v>
      </c>
      <c r="CN254" s="366">
        <v>3</v>
      </c>
      <c r="CO254" s="373"/>
      <c r="CP254" s="382"/>
      <c r="CQ254" s="402">
        <v>8</v>
      </c>
      <c r="CR254" s="366">
        <v>2</v>
      </c>
      <c r="CS254" s="408"/>
      <c r="CT254" s="409"/>
      <c r="CU254" s="402">
        <v>8</v>
      </c>
      <c r="CV254" s="366">
        <v>1</v>
      </c>
      <c r="CW254" s="410"/>
      <c r="CX254" s="411"/>
      <c r="CY254" s="402">
        <v>5</v>
      </c>
      <c r="CZ254" s="366">
        <v>4</v>
      </c>
      <c r="DA254" s="415"/>
      <c r="DB254" s="411"/>
      <c r="DC254" s="380">
        <v>9</v>
      </c>
      <c r="DD254" s="381"/>
      <c r="DE254" s="398">
        <v>8</v>
      </c>
      <c r="DF254" s="366">
        <v>2</v>
      </c>
      <c r="DG254" s="416"/>
      <c r="DH254" s="411"/>
      <c r="DI254" s="402">
        <v>8</v>
      </c>
      <c r="DJ254" s="366">
        <v>1</v>
      </c>
      <c r="DK254" s="416"/>
      <c r="DL254" s="411"/>
      <c r="DM254" s="424">
        <v>25</v>
      </c>
      <c r="DN254" s="424">
        <v>4</v>
      </c>
      <c r="DO254" s="424">
        <v>1</v>
      </c>
      <c r="DP254" s="425">
        <f t="shared" si="117"/>
        <v>172</v>
      </c>
      <c r="DQ254" s="427">
        <f t="shared" si="118"/>
        <v>0</v>
      </c>
      <c r="DR254" s="425">
        <f t="shared" si="119"/>
        <v>172</v>
      </c>
      <c r="DS254" s="163">
        <f t="shared" si="120"/>
        <v>23</v>
      </c>
      <c r="DT254" s="425">
        <f t="shared" si="121"/>
        <v>49</v>
      </c>
      <c r="DU254" s="427">
        <f t="shared" si="122"/>
        <v>0</v>
      </c>
      <c r="DV254" s="427">
        <f t="shared" si="123"/>
        <v>49</v>
      </c>
      <c r="DW254" s="427">
        <f t="shared" si="124"/>
        <v>37</v>
      </c>
      <c r="DX254" s="427">
        <f t="shared" si="125"/>
        <v>0</v>
      </c>
      <c r="DY254" s="427">
        <f t="shared" si="126"/>
        <v>11</v>
      </c>
      <c r="DZ254" s="427">
        <f t="shared" si="127"/>
        <v>0</v>
      </c>
      <c r="EA254" s="428">
        <f t="shared" si="128"/>
        <v>24</v>
      </c>
      <c r="EB254" s="429">
        <f t="shared" si="129"/>
        <v>49</v>
      </c>
      <c r="EC254" s="429">
        <f t="shared" si="130"/>
        <v>0</v>
      </c>
      <c r="ED254" s="429">
        <f t="shared" si="131"/>
        <v>37</v>
      </c>
      <c r="EE254" s="429">
        <f t="shared" si="132"/>
        <v>0</v>
      </c>
      <c r="EF254" s="429">
        <f t="shared" si="133"/>
        <v>11</v>
      </c>
      <c r="EG254" s="429">
        <f t="shared" si="134"/>
        <v>0</v>
      </c>
      <c r="EH254" s="441"/>
      <c r="EI254" s="479"/>
      <c r="EJ254" s="443">
        <v>258</v>
      </c>
      <c r="EK254" s="481" t="s">
        <v>468</v>
      </c>
      <c r="EL254" s="449" t="s">
        <v>194</v>
      </c>
      <c r="EM254" s="450">
        <v>325000</v>
      </c>
      <c r="EN254" s="447">
        <f t="shared" si="135"/>
        <v>12500</v>
      </c>
      <c r="EO254" s="453">
        <v>0</v>
      </c>
      <c r="EP254" s="454">
        <v>0</v>
      </c>
      <c r="EQ254" s="455">
        <v>0</v>
      </c>
      <c r="ER254" s="455">
        <v>0</v>
      </c>
      <c r="ES254" s="456">
        <f t="shared" si="136"/>
        <v>12500</v>
      </c>
      <c r="ET254" s="456">
        <f t="shared" si="137"/>
        <v>24</v>
      </c>
      <c r="EU254" s="456">
        <f t="shared" si="138"/>
        <v>49</v>
      </c>
      <c r="EV254" s="456">
        <f t="shared" si="139"/>
        <v>0</v>
      </c>
      <c r="EW254" s="456">
        <f t="shared" si="140"/>
        <v>37</v>
      </c>
      <c r="EX254" s="456">
        <f t="shared" si="141"/>
        <v>0</v>
      </c>
      <c r="EY254" s="460">
        <f t="shared" si="142"/>
        <v>11</v>
      </c>
      <c r="EZ254" s="460">
        <f t="shared" si="143"/>
        <v>0</v>
      </c>
      <c r="FA254" s="447">
        <f t="shared" si="144"/>
        <v>282521.73</v>
      </c>
      <c r="FB254" s="447">
        <v>0</v>
      </c>
      <c r="FC254" s="447">
        <f t="shared" si="145"/>
        <v>582521.73</v>
      </c>
      <c r="FD254" s="447">
        <f t="shared" si="146"/>
        <v>524269.56</v>
      </c>
      <c r="FE254" s="447">
        <f t="shared" si="147"/>
        <v>20853.912</v>
      </c>
      <c r="FF254" s="447">
        <f t="shared" si="148"/>
        <v>58252.17</v>
      </c>
      <c r="FG254" s="463">
        <v>100000</v>
      </c>
      <c r="FH254" s="447">
        <f t="shared" si="149"/>
        <v>179106.08</v>
      </c>
      <c r="FI254" s="447">
        <v>0</v>
      </c>
      <c r="FJ254" s="447">
        <f t="shared" si="150"/>
        <v>403415.65</v>
      </c>
      <c r="FK254" s="464"/>
      <c r="FL254" s="447">
        <f t="shared" si="151"/>
        <v>23300.87</v>
      </c>
      <c r="FM254" s="447">
        <f t="shared" si="152"/>
        <v>2912.61</v>
      </c>
      <c r="FN254" s="447">
        <f t="shared" si="153"/>
        <v>58252.17</v>
      </c>
      <c r="FO254" s="447">
        <f t="shared" si="154"/>
        <v>84465.65</v>
      </c>
      <c r="FP254" s="178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</row>
    <row r="255" spans="1:463" s="163" customFormat="1" ht="22.5" customHeight="1">
      <c r="A255" s="360">
        <v>247</v>
      </c>
      <c r="B255" s="361">
        <v>7</v>
      </c>
      <c r="C255" s="362" t="s">
        <v>469</v>
      </c>
      <c r="D255" s="363" t="s">
        <v>223</v>
      </c>
      <c r="E255" s="225" t="s">
        <v>190</v>
      </c>
      <c r="F255" s="367">
        <v>325000</v>
      </c>
      <c r="G255" s="365"/>
      <c r="H255" s="366"/>
      <c r="I255" s="373"/>
      <c r="J255" s="374"/>
      <c r="K255" s="375">
        <v>8</v>
      </c>
      <c r="L255" s="366"/>
      <c r="M255" s="373"/>
      <c r="N255" s="374"/>
      <c r="O255" s="375">
        <v>8</v>
      </c>
      <c r="P255" s="366"/>
      <c r="Q255" s="373"/>
      <c r="R255" s="374"/>
      <c r="S255" s="375">
        <v>8</v>
      </c>
      <c r="T255" s="366"/>
      <c r="U255" s="373"/>
      <c r="V255" s="374"/>
      <c r="W255" s="375"/>
      <c r="X255" s="366"/>
      <c r="Y255" s="373"/>
      <c r="Z255" s="374"/>
      <c r="AA255" s="375">
        <v>5</v>
      </c>
      <c r="AB255" s="366">
        <v>3</v>
      </c>
      <c r="AC255" s="373"/>
      <c r="AD255" s="382"/>
      <c r="AE255" s="380">
        <v>9</v>
      </c>
      <c r="AF255" s="381"/>
      <c r="AG255" s="365">
        <v>8</v>
      </c>
      <c r="AH255" s="366">
        <v>1</v>
      </c>
      <c r="AI255" s="373"/>
      <c r="AJ255" s="374"/>
      <c r="AK255" s="375"/>
      <c r="AL255" s="366"/>
      <c r="AM255" s="373"/>
      <c r="AN255" s="374"/>
      <c r="AO255" s="375"/>
      <c r="AP255" s="366"/>
      <c r="AQ255" s="373"/>
      <c r="AR255" s="374"/>
      <c r="AS255" s="375">
        <v>8</v>
      </c>
      <c r="AT255" s="366"/>
      <c r="AU255" s="373"/>
      <c r="AV255" s="374"/>
      <c r="AW255" s="375">
        <v>8</v>
      </c>
      <c r="AX255" s="366">
        <v>4</v>
      </c>
      <c r="AY255" s="373"/>
      <c r="AZ255" s="374"/>
      <c r="BA255" s="375">
        <v>5</v>
      </c>
      <c r="BB255" s="366">
        <v>3</v>
      </c>
      <c r="BC255" s="373"/>
      <c r="BD255" s="382"/>
      <c r="BE255" s="380">
        <v>8</v>
      </c>
      <c r="BF255" s="381"/>
      <c r="BG255" s="365"/>
      <c r="BH255" s="366"/>
      <c r="BI255" s="373"/>
      <c r="BJ255" s="374"/>
      <c r="BK255" s="375">
        <v>8</v>
      </c>
      <c r="BL255" s="366">
        <v>1</v>
      </c>
      <c r="BM255" s="373"/>
      <c r="BN255" s="374"/>
      <c r="BO255" s="375">
        <v>5</v>
      </c>
      <c r="BP255" s="366"/>
      <c r="BQ255" s="373"/>
      <c r="BR255" s="374"/>
      <c r="BS255" s="375">
        <v>8</v>
      </c>
      <c r="BT255" s="366">
        <v>1</v>
      </c>
      <c r="BU255" s="373"/>
      <c r="BV255" s="374"/>
      <c r="BW255" s="388">
        <v>9</v>
      </c>
      <c r="BX255" s="389"/>
      <c r="BY255" s="375">
        <v>5</v>
      </c>
      <c r="BZ255" s="366">
        <v>3</v>
      </c>
      <c r="CA255" s="373"/>
      <c r="CB255" s="382"/>
      <c r="CC255" s="380">
        <v>8</v>
      </c>
      <c r="CD255" s="381"/>
      <c r="CE255" s="398">
        <v>8</v>
      </c>
      <c r="CF255" s="366"/>
      <c r="CG255" s="373"/>
      <c r="CH255" s="399"/>
      <c r="CI255" s="365"/>
      <c r="CJ255" s="366"/>
      <c r="CK255" s="373"/>
      <c r="CL255" s="374"/>
      <c r="CM255" s="375">
        <v>8</v>
      </c>
      <c r="CN255" s="366">
        <v>1</v>
      </c>
      <c r="CO255" s="373"/>
      <c r="CP255" s="382"/>
      <c r="CQ255" s="402">
        <v>8</v>
      </c>
      <c r="CR255" s="366">
        <v>1</v>
      </c>
      <c r="CS255" s="408"/>
      <c r="CT255" s="409"/>
      <c r="CU255" s="402">
        <v>8</v>
      </c>
      <c r="CV255" s="366">
        <v>1</v>
      </c>
      <c r="CW255" s="410"/>
      <c r="CX255" s="411"/>
      <c r="CY255" s="402">
        <v>5</v>
      </c>
      <c r="CZ255" s="366">
        <v>5</v>
      </c>
      <c r="DA255" s="415"/>
      <c r="DB255" s="411"/>
      <c r="DC255" s="380">
        <v>6</v>
      </c>
      <c r="DD255" s="381"/>
      <c r="DE255" s="398"/>
      <c r="DF255" s="366"/>
      <c r="DG255" s="416"/>
      <c r="DH255" s="411"/>
      <c r="DI255" s="402">
        <v>8</v>
      </c>
      <c r="DJ255" s="366"/>
      <c r="DK255" s="416"/>
      <c r="DL255" s="411"/>
      <c r="DM255" s="424">
        <v>25</v>
      </c>
      <c r="DN255" s="424">
        <v>4</v>
      </c>
      <c r="DO255" s="424">
        <v>1</v>
      </c>
      <c r="DP255" s="425">
        <f t="shared" si="117"/>
        <v>129</v>
      </c>
      <c r="DQ255" s="427">
        <f t="shared" si="118"/>
        <v>0</v>
      </c>
      <c r="DR255" s="425">
        <f t="shared" si="119"/>
        <v>129</v>
      </c>
      <c r="DS255" s="163">
        <f t="shared" si="120"/>
        <v>17</v>
      </c>
      <c r="DT255" s="425">
        <f t="shared" si="121"/>
        <v>24</v>
      </c>
      <c r="DU255" s="427">
        <f t="shared" si="122"/>
        <v>0</v>
      </c>
      <c r="DV255" s="427">
        <f t="shared" si="123"/>
        <v>24</v>
      </c>
      <c r="DW255" s="427">
        <f t="shared" si="124"/>
        <v>31</v>
      </c>
      <c r="DX255" s="427">
        <f t="shared" si="125"/>
        <v>0</v>
      </c>
      <c r="DY255" s="427">
        <f t="shared" si="126"/>
        <v>9</v>
      </c>
      <c r="DZ255" s="427">
        <f t="shared" si="127"/>
        <v>0</v>
      </c>
      <c r="EA255" s="428">
        <f t="shared" si="128"/>
        <v>18</v>
      </c>
      <c r="EB255" s="429">
        <f t="shared" si="129"/>
        <v>24</v>
      </c>
      <c r="EC255" s="429">
        <f t="shared" si="130"/>
        <v>0</v>
      </c>
      <c r="ED255" s="429">
        <f t="shared" si="131"/>
        <v>31</v>
      </c>
      <c r="EE255" s="429">
        <f t="shared" si="132"/>
        <v>0</v>
      </c>
      <c r="EF255" s="429">
        <f t="shared" si="133"/>
        <v>9</v>
      </c>
      <c r="EG255" s="429">
        <f t="shared" si="134"/>
        <v>0</v>
      </c>
      <c r="EH255" s="441"/>
      <c r="EI255" s="479"/>
      <c r="EJ255" s="443">
        <v>260</v>
      </c>
      <c r="EK255" s="481" t="s">
        <v>469</v>
      </c>
      <c r="EL255" s="449" t="s">
        <v>223</v>
      </c>
      <c r="EM255" s="450">
        <v>325000</v>
      </c>
      <c r="EN255" s="447">
        <f t="shared" si="135"/>
        <v>12500</v>
      </c>
      <c r="EO255" s="453">
        <v>0</v>
      </c>
      <c r="EP255" s="454">
        <v>0</v>
      </c>
      <c r="EQ255" s="455">
        <v>0</v>
      </c>
      <c r="ER255" s="455">
        <v>0</v>
      </c>
      <c r="ES255" s="456">
        <f t="shared" si="136"/>
        <v>12500</v>
      </c>
      <c r="ET255" s="456">
        <f t="shared" si="137"/>
        <v>18</v>
      </c>
      <c r="EU255" s="456">
        <f t="shared" si="138"/>
        <v>24</v>
      </c>
      <c r="EV255" s="456">
        <f t="shared" si="139"/>
        <v>0</v>
      </c>
      <c r="EW255" s="456">
        <f t="shared" si="140"/>
        <v>31</v>
      </c>
      <c r="EX255" s="456">
        <f t="shared" si="141"/>
        <v>0</v>
      </c>
      <c r="EY255" s="460">
        <f t="shared" si="142"/>
        <v>9</v>
      </c>
      <c r="EZ255" s="460">
        <f t="shared" si="143"/>
        <v>0</v>
      </c>
      <c r="FA255" s="447">
        <f t="shared" si="144"/>
        <v>193348.21</v>
      </c>
      <c r="FB255" s="447">
        <v>0</v>
      </c>
      <c r="FC255" s="447">
        <f t="shared" si="145"/>
        <v>418348.21</v>
      </c>
      <c r="FD255" s="447">
        <f t="shared" si="146"/>
        <v>376513.39</v>
      </c>
      <c r="FE255" s="447">
        <f t="shared" si="147"/>
        <v>8521.0712000000021</v>
      </c>
      <c r="FF255" s="447">
        <f t="shared" si="148"/>
        <v>41834.82</v>
      </c>
      <c r="FG255" s="463">
        <v>100000</v>
      </c>
      <c r="FH255" s="447">
        <f t="shared" si="149"/>
        <v>150355.89000000001</v>
      </c>
      <c r="FI255" s="447">
        <v>0</v>
      </c>
      <c r="FJ255" s="447">
        <f t="shared" si="150"/>
        <v>267992.32000000001</v>
      </c>
      <c r="FK255" s="464"/>
      <c r="FL255" s="447">
        <f t="shared" si="151"/>
        <v>16733.93</v>
      </c>
      <c r="FM255" s="447">
        <f t="shared" si="152"/>
        <v>2091.7399999999998</v>
      </c>
      <c r="FN255" s="447">
        <f t="shared" si="153"/>
        <v>41834.82</v>
      </c>
      <c r="FO255" s="447">
        <f t="shared" si="154"/>
        <v>60660.49</v>
      </c>
      <c r="FP255" s="178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</row>
    <row r="256" spans="1:463" s="163" customFormat="1" ht="22.5" customHeight="1">
      <c r="A256" s="360">
        <v>248</v>
      </c>
      <c r="B256" s="361">
        <v>4</v>
      </c>
      <c r="C256" s="362" t="s">
        <v>470</v>
      </c>
      <c r="D256" s="363" t="s">
        <v>194</v>
      </c>
      <c r="E256" s="225" t="s">
        <v>190</v>
      </c>
      <c r="F256" s="367">
        <v>325000</v>
      </c>
      <c r="G256" s="365">
        <v>8</v>
      </c>
      <c r="H256" s="366">
        <v>3</v>
      </c>
      <c r="I256" s="373"/>
      <c r="J256" s="374"/>
      <c r="K256" s="375">
        <v>8</v>
      </c>
      <c r="L256" s="366">
        <v>3</v>
      </c>
      <c r="M256" s="373"/>
      <c r="N256" s="374"/>
      <c r="O256" s="375">
        <v>8</v>
      </c>
      <c r="P256" s="366">
        <v>3</v>
      </c>
      <c r="Q256" s="373"/>
      <c r="R256" s="374"/>
      <c r="S256" s="375">
        <v>8</v>
      </c>
      <c r="T256" s="366">
        <v>3</v>
      </c>
      <c r="U256" s="373"/>
      <c r="V256" s="374"/>
      <c r="W256" s="375"/>
      <c r="X256" s="366"/>
      <c r="Y256" s="373"/>
      <c r="Z256" s="374"/>
      <c r="AA256" s="375">
        <v>5</v>
      </c>
      <c r="AB256" s="366">
        <v>6</v>
      </c>
      <c r="AC256" s="373"/>
      <c r="AD256" s="382"/>
      <c r="AE256" s="380">
        <v>11</v>
      </c>
      <c r="AF256" s="381"/>
      <c r="AG256" s="365">
        <v>8</v>
      </c>
      <c r="AH256" s="366">
        <v>3</v>
      </c>
      <c r="AI256" s="373"/>
      <c r="AJ256" s="374"/>
      <c r="AK256" s="375">
        <v>8</v>
      </c>
      <c r="AL256" s="366">
        <v>3</v>
      </c>
      <c r="AM256" s="373"/>
      <c r="AN256" s="374"/>
      <c r="AO256" s="375">
        <v>8</v>
      </c>
      <c r="AP256" s="366">
        <v>3</v>
      </c>
      <c r="AQ256" s="373"/>
      <c r="AR256" s="374"/>
      <c r="AS256" s="375">
        <v>8</v>
      </c>
      <c r="AT256" s="366">
        <v>3</v>
      </c>
      <c r="AU256" s="373"/>
      <c r="AV256" s="374"/>
      <c r="AW256" s="375">
        <v>8</v>
      </c>
      <c r="AX256" s="366">
        <v>3</v>
      </c>
      <c r="AY256" s="373"/>
      <c r="AZ256" s="374"/>
      <c r="BA256" s="375"/>
      <c r="BB256" s="366"/>
      <c r="BC256" s="373"/>
      <c r="BD256" s="382"/>
      <c r="BE256" s="380">
        <v>11</v>
      </c>
      <c r="BF256" s="381"/>
      <c r="BG256" s="365">
        <v>8</v>
      </c>
      <c r="BH256" s="366">
        <v>3</v>
      </c>
      <c r="BI256" s="373"/>
      <c r="BJ256" s="374"/>
      <c r="BK256" s="375">
        <v>8</v>
      </c>
      <c r="BL256" s="366">
        <v>3</v>
      </c>
      <c r="BM256" s="373"/>
      <c r="BN256" s="374"/>
      <c r="BO256" s="375">
        <v>8</v>
      </c>
      <c r="BP256" s="366">
        <v>3</v>
      </c>
      <c r="BQ256" s="373"/>
      <c r="BR256" s="374"/>
      <c r="BS256" s="375">
        <v>8</v>
      </c>
      <c r="BT256" s="366">
        <v>3</v>
      </c>
      <c r="BU256" s="373"/>
      <c r="BV256" s="374"/>
      <c r="BW256" s="388">
        <v>11</v>
      </c>
      <c r="BX256" s="389"/>
      <c r="BY256" s="375">
        <v>5</v>
      </c>
      <c r="BZ256" s="366">
        <v>6</v>
      </c>
      <c r="CA256" s="373"/>
      <c r="CB256" s="382"/>
      <c r="CC256" s="380">
        <v>11</v>
      </c>
      <c r="CD256" s="381"/>
      <c r="CE256" s="398">
        <v>8</v>
      </c>
      <c r="CF256" s="366">
        <v>3</v>
      </c>
      <c r="CG256" s="373"/>
      <c r="CH256" s="399"/>
      <c r="CI256" s="365">
        <v>8</v>
      </c>
      <c r="CJ256" s="366">
        <v>3</v>
      </c>
      <c r="CK256" s="373"/>
      <c r="CL256" s="374"/>
      <c r="CM256" s="375">
        <v>8</v>
      </c>
      <c r="CN256" s="366">
        <v>3</v>
      </c>
      <c r="CO256" s="373"/>
      <c r="CP256" s="382"/>
      <c r="CQ256" s="402">
        <v>8</v>
      </c>
      <c r="CR256" s="366">
        <v>3</v>
      </c>
      <c r="CS256" s="408"/>
      <c r="CT256" s="409"/>
      <c r="CU256" s="402">
        <v>8</v>
      </c>
      <c r="CV256" s="366">
        <v>3</v>
      </c>
      <c r="CW256" s="410"/>
      <c r="CX256" s="411"/>
      <c r="CY256" s="402">
        <v>5</v>
      </c>
      <c r="CZ256" s="366">
        <v>6</v>
      </c>
      <c r="DA256" s="415"/>
      <c r="DB256" s="411"/>
      <c r="DC256" s="380">
        <v>11</v>
      </c>
      <c r="DD256" s="381"/>
      <c r="DE256" s="398">
        <v>8</v>
      </c>
      <c r="DF256" s="366">
        <v>3</v>
      </c>
      <c r="DG256" s="416"/>
      <c r="DH256" s="411"/>
      <c r="DI256" s="402">
        <v>8</v>
      </c>
      <c r="DJ256" s="366">
        <v>3</v>
      </c>
      <c r="DK256" s="416"/>
      <c r="DL256" s="411"/>
      <c r="DM256" s="424">
        <v>25</v>
      </c>
      <c r="DN256" s="424">
        <v>4</v>
      </c>
      <c r="DO256" s="424">
        <v>1</v>
      </c>
      <c r="DP256" s="425">
        <f t="shared" si="117"/>
        <v>175</v>
      </c>
      <c r="DQ256" s="427">
        <f t="shared" si="118"/>
        <v>0</v>
      </c>
      <c r="DR256" s="425">
        <f t="shared" si="119"/>
        <v>175</v>
      </c>
      <c r="DS256" s="163">
        <f t="shared" si="120"/>
        <v>23</v>
      </c>
      <c r="DT256" s="425">
        <f t="shared" si="121"/>
        <v>78</v>
      </c>
      <c r="DU256" s="427">
        <f t="shared" si="122"/>
        <v>0</v>
      </c>
      <c r="DV256" s="427">
        <f t="shared" si="123"/>
        <v>78</v>
      </c>
      <c r="DW256" s="427">
        <f t="shared" si="124"/>
        <v>44</v>
      </c>
      <c r="DX256" s="427">
        <f t="shared" si="125"/>
        <v>0</v>
      </c>
      <c r="DY256" s="427">
        <f t="shared" si="126"/>
        <v>11</v>
      </c>
      <c r="DZ256" s="427">
        <f t="shared" si="127"/>
        <v>0</v>
      </c>
      <c r="EA256" s="428">
        <f t="shared" si="128"/>
        <v>24</v>
      </c>
      <c r="EB256" s="429">
        <f t="shared" si="129"/>
        <v>78</v>
      </c>
      <c r="EC256" s="429">
        <f t="shared" si="130"/>
        <v>0</v>
      </c>
      <c r="ED256" s="429">
        <f t="shared" si="131"/>
        <v>44</v>
      </c>
      <c r="EE256" s="429">
        <f t="shared" si="132"/>
        <v>0</v>
      </c>
      <c r="EF256" s="429">
        <f t="shared" si="133"/>
        <v>11</v>
      </c>
      <c r="EG256" s="429">
        <f t="shared" si="134"/>
        <v>0</v>
      </c>
      <c r="EH256" s="441"/>
      <c r="EI256" s="479"/>
      <c r="EJ256" s="443">
        <v>262</v>
      </c>
      <c r="EK256" s="481" t="s">
        <v>470</v>
      </c>
      <c r="EL256" s="449" t="s">
        <v>194</v>
      </c>
      <c r="EM256" s="450">
        <v>325000</v>
      </c>
      <c r="EN256" s="447">
        <f t="shared" si="135"/>
        <v>12500</v>
      </c>
      <c r="EO256" s="453">
        <v>0</v>
      </c>
      <c r="EP256" s="454">
        <v>0</v>
      </c>
      <c r="EQ256" s="455">
        <v>0</v>
      </c>
      <c r="ER256" s="455">
        <v>0</v>
      </c>
      <c r="ES256" s="456">
        <f t="shared" si="136"/>
        <v>12500</v>
      </c>
      <c r="ET256" s="456">
        <f t="shared" si="137"/>
        <v>24</v>
      </c>
      <c r="EU256" s="456">
        <f t="shared" si="138"/>
        <v>78</v>
      </c>
      <c r="EV256" s="456">
        <f t="shared" si="139"/>
        <v>0</v>
      </c>
      <c r="EW256" s="456">
        <f t="shared" si="140"/>
        <v>44</v>
      </c>
      <c r="EX256" s="456">
        <f t="shared" si="141"/>
        <v>0</v>
      </c>
      <c r="EY256" s="460">
        <f t="shared" si="142"/>
        <v>11</v>
      </c>
      <c r="EZ256" s="460">
        <f t="shared" si="143"/>
        <v>0</v>
      </c>
      <c r="FA256" s="447">
        <f t="shared" si="144"/>
        <v>378362.44</v>
      </c>
      <c r="FB256" s="447">
        <v>0</v>
      </c>
      <c r="FC256" s="447">
        <f t="shared" si="145"/>
        <v>678362.44</v>
      </c>
      <c r="FD256" s="447">
        <f t="shared" si="146"/>
        <v>610526.19999999995</v>
      </c>
      <c r="FE256" s="447">
        <f t="shared" si="147"/>
        <v>38105.239999999991</v>
      </c>
      <c r="FF256" s="447">
        <f t="shared" si="148"/>
        <v>67836.240000000005</v>
      </c>
      <c r="FG256" s="463">
        <v>0</v>
      </c>
      <c r="FH256" s="447">
        <f t="shared" si="149"/>
        <v>105941.48</v>
      </c>
      <c r="FI256" s="447">
        <v>0</v>
      </c>
      <c r="FJ256" s="447">
        <f t="shared" si="150"/>
        <v>572420.96</v>
      </c>
      <c r="FK256" s="464"/>
      <c r="FL256" s="447">
        <f t="shared" si="151"/>
        <v>27134.5</v>
      </c>
      <c r="FM256" s="447">
        <f t="shared" si="152"/>
        <v>3391.81</v>
      </c>
      <c r="FN256" s="447">
        <f t="shared" si="153"/>
        <v>67836.240000000005</v>
      </c>
      <c r="FO256" s="447">
        <f t="shared" si="154"/>
        <v>98362.55</v>
      </c>
      <c r="FP256" s="178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</row>
    <row r="257" spans="1:463" s="163" customFormat="1" ht="22.5" customHeight="1">
      <c r="A257" s="360">
        <v>249</v>
      </c>
      <c r="B257" s="361">
        <v>4</v>
      </c>
      <c r="C257" s="362" t="s">
        <v>471</v>
      </c>
      <c r="D257" s="363" t="s">
        <v>472</v>
      </c>
      <c r="E257" s="225" t="s">
        <v>190</v>
      </c>
      <c r="F257" s="367">
        <v>325000</v>
      </c>
      <c r="G257" s="365">
        <v>8</v>
      </c>
      <c r="H257" s="366">
        <v>1</v>
      </c>
      <c r="I257" s="373"/>
      <c r="J257" s="374"/>
      <c r="K257" s="375">
        <v>5</v>
      </c>
      <c r="L257" s="366"/>
      <c r="M257" s="373"/>
      <c r="N257" s="374"/>
      <c r="O257" s="375">
        <v>8</v>
      </c>
      <c r="P257" s="366">
        <v>1.5</v>
      </c>
      <c r="Q257" s="373"/>
      <c r="R257" s="374"/>
      <c r="S257" s="375">
        <v>8</v>
      </c>
      <c r="T257" s="366">
        <v>2</v>
      </c>
      <c r="U257" s="373"/>
      <c r="V257" s="374"/>
      <c r="W257" s="375">
        <v>8</v>
      </c>
      <c r="X257" s="366">
        <v>3</v>
      </c>
      <c r="Y257" s="373"/>
      <c r="Z257" s="374"/>
      <c r="AA257" s="375">
        <v>5</v>
      </c>
      <c r="AB257" s="366">
        <v>6</v>
      </c>
      <c r="AC257" s="373"/>
      <c r="AD257" s="382"/>
      <c r="AE257" s="380">
        <v>10</v>
      </c>
      <c r="AF257" s="381"/>
      <c r="AG257" s="365">
        <v>8</v>
      </c>
      <c r="AH257" s="366">
        <v>2</v>
      </c>
      <c r="AI257" s="373"/>
      <c r="AJ257" s="374"/>
      <c r="AK257" s="375">
        <v>8</v>
      </c>
      <c r="AL257" s="366">
        <v>3</v>
      </c>
      <c r="AM257" s="373"/>
      <c r="AN257" s="374"/>
      <c r="AO257" s="375">
        <v>8</v>
      </c>
      <c r="AP257" s="366">
        <v>2</v>
      </c>
      <c r="AQ257" s="373"/>
      <c r="AR257" s="374"/>
      <c r="AS257" s="375">
        <v>8</v>
      </c>
      <c r="AT257" s="366">
        <v>1</v>
      </c>
      <c r="AU257" s="373"/>
      <c r="AV257" s="374"/>
      <c r="AW257" s="375">
        <v>8</v>
      </c>
      <c r="AX257" s="366">
        <v>2</v>
      </c>
      <c r="AY257" s="373"/>
      <c r="AZ257" s="374"/>
      <c r="BA257" s="375">
        <v>5</v>
      </c>
      <c r="BB257" s="366">
        <v>5</v>
      </c>
      <c r="BC257" s="373"/>
      <c r="BD257" s="382"/>
      <c r="BE257" s="380">
        <v>9</v>
      </c>
      <c r="BF257" s="381"/>
      <c r="BG257" s="365"/>
      <c r="BH257" s="366"/>
      <c r="BI257" s="373"/>
      <c r="BJ257" s="374"/>
      <c r="BK257" s="375">
        <v>8</v>
      </c>
      <c r="BL257" s="366">
        <v>1</v>
      </c>
      <c r="BM257" s="373"/>
      <c r="BN257" s="374"/>
      <c r="BO257" s="375">
        <v>8</v>
      </c>
      <c r="BP257" s="366">
        <v>1</v>
      </c>
      <c r="BQ257" s="373"/>
      <c r="BR257" s="374"/>
      <c r="BS257" s="375">
        <v>8</v>
      </c>
      <c r="BT257" s="366">
        <v>1</v>
      </c>
      <c r="BU257" s="373"/>
      <c r="BV257" s="374"/>
      <c r="BW257" s="388">
        <v>9</v>
      </c>
      <c r="BX257" s="389"/>
      <c r="BY257" s="375">
        <v>5</v>
      </c>
      <c r="BZ257" s="366">
        <v>4</v>
      </c>
      <c r="CA257" s="373"/>
      <c r="CB257" s="382"/>
      <c r="CC257" s="380">
        <v>9</v>
      </c>
      <c r="CD257" s="381"/>
      <c r="CE257" s="398">
        <v>8</v>
      </c>
      <c r="CF257" s="366">
        <v>3</v>
      </c>
      <c r="CG257" s="373"/>
      <c r="CH257" s="399"/>
      <c r="CI257" s="365">
        <v>8</v>
      </c>
      <c r="CJ257" s="366">
        <v>1</v>
      </c>
      <c r="CK257" s="373"/>
      <c r="CL257" s="374"/>
      <c r="CM257" s="375">
        <v>8</v>
      </c>
      <c r="CN257" s="366">
        <v>1</v>
      </c>
      <c r="CO257" s="373"/>
      <c r="CP257" s="382"/>
      <c r="CQ257" s="402">
        <v>8</v>
      </c>
      <c r="CR257" s="366">
        <v>1</v>
      </c>
      <c r="CS257" s="408"/>
      <c r="CT257" s="409"/>
      <c r="CU257" s="402">
        <v>8</v>
      </c>
      <c r="CV257" s="366">
        <v>1</v>
      </c>
      <c r="CW257" s="410"/>
      <c r="CX257" s="411"/>
      <c r="CY257" s="402">
        <v>5</v>
      </c>
      <c r="CZ257" s="366">
        <v>5</v>
      </c>
      <c r="DA257" s="415"/>
      <c r="DB257" s="411"/>
      <c r="DC257" s="380">
        <v>10</v>
      </c>
      <c r="DD257" s="381"/>
      <c r="DE257" s="398">
        <v>8</v>
      </c>
      <c r="DF257" s="366">
        <v>3</v>
      </c>
      <c r="DG257" s="416"/>
      <c r="DH257" s="411"/>
      <c r="DI257" s="402">
        <v>8</v>
      </c>
      <c r="DJ257" s="366">
        <v>2</v>
      </c>
      <c r="DK257" s="416"/>
      <c r="DL257" s="411"/>
      <c r="DM257" s="424">
        <v>25</v>
      </c>
      <c r="DN257" s="424">
        <v>4</v>
      </c>
      <c r="DO257" s="424">
        <v>1</v>
      </c>
      <c r="DP257" s="425">
        <f t="shared" si="117"/>
        <v>177</v>
      </c>
      <c r="DQ257" s="427">
        <f t="shared" si="118"/>
        <v>0</v>
      </c>
      <c r="DR257" s="425">
        <f t="shared" si="119"/>
        <v>177</v>
      </c>
      <c r="DS257" s="163">
        <f t="shared" si="120"/>
        <v>24</v>
      </c>
      <c r="DT257" s="425">
        <f t="shared" si="121"/>
        <v>52.5</v>
      </c>
      <c r="DU257" s="427">
        <f t="shared" si="122"/>
        <v>0</v>
      </c>
      <c r="DV257" s="427">
        <f t="shared" si="123"/>
        <v>52.5</v>
      </c>
      <c r="DW257" s="427">
        <f t="shared" si="124"/>
        <v>38</v>
      </c>
      <c r="DX257" s="427">
        <f t="shared" si="125"/>
        <v>0</v>
      </c>
      <c r="DY257" s="427">
        <f t="shared" si="126"/>
        <v>9</v>
      </c>
      <c r="DZ257" s="427">
        <f t="shared" si="127"/>
        <v>0</v>
      </c>
      <c r="EA257" s="428">
        <f t="shared" si="128"/>
        <v>25</v>
      </c>
      <c r="EB257" s="429">
        <f t="shared" si="129"/>
        <v>52.5</v>
      </c>
      <c r="EC257" s="429">
        <f t="shared" si="130"/>
        <v>0</v>
      </c>
      <c r="ED257" s="429">
        <f t="shared" si="131"/>
        <v>38</v>
      </c>
      <c r="EE257" s="429">
        <f t="shared" si="132"/>
        <v>0</v>
      </c>
      <c r="EF257" s="429">
        <f t="shared" si="133"/>
        <v>9</v>
      </c>
      <c r="EG257" s="429">
        <f t="shared" si="134"/>
        <v>0</v>
      </c>
      <c r="EH257" s="441"/>
      <c r="EI257" s="479"/>
      <c r="EJ257" s="443">
        <v>263</v>
      </c>
      <c r="EK257" s="481" t="s">
        <v>471</v>
      </c>
      <c r="EL257" s="449" t="s">
        <v>472</v>
      </c>
      <c r="EM257" s="450">
        <v>325000</v>
      </c>
      <c r="EN257" s="447">
        <f t="shared" si="135"/>
        <v>12500</v>
      </c>
      <c r="EO257" s="453">
        <v>0</v>
      </c>
      <c r="EP257" s="454">
        <v>0</v>
      </c>
      <c r="EQ257" s="455">
        <v>0</v>
      </c>
      <c r="ER257" s="455">
        <v>0</v>
      </c>
      <c r="ES257" s="456">
        <f t="shared" si="136"/>
        <v>12500</v>
      </c>
      <c r="ET257" s="456">
        <f t="shared" si="137"/>
        <v>25</v>
      </c>
      <c r="EU257" s="456">
        <f t="shared" si="138"/>
        <v>52.5</v>
      </c>
      <c r="EV257" s="456">
        <f t="shared" si="139"/>
        <v>0</v>
      </c>
      <c r="EW257" s="456">
        <f t="shared" si="140"/>
        <v>38</v>
      </c>
      <c r="EX257" s="456">
        <f t="shared" si="141"/>
        <v>0</v>
      </c>
      <c r="EY257" s="460">
        <f t="shared" si="142"/>
        <v>9</v>
      </c>
      <c r="EZ257" s="460">
        <f t="shared" si="143"/>
        <v>0</v>
      </c>
      <c r="FA257" s="447">
        <f t="shared" si="144"/>
        <v>287938.82</v>
      </c>
      <c r="FB257" s="447">
        <v>0</v>
      </c>
      <c r="FC257" s="447">
        <f t="shared" si="145"/>
        <v>600438.81999999995</v>
      </c>
      <c r="FD257" s="447">
        <f t="shared" si="146"/>
        <v>540394.93999999994</v>
      </c>
      <c r="FE257" s="447">
        <f t="shared" si="147"/>
        <v>24078.98799999999</v>
      </c>
      <c r="FF257" s="447">
        <f t="shared" si="148"/>
        <v>60043.88</v>
      </c>
      <c r="FG257" s="463">
        <v>100000</v>
      </c>
      <c r="FH257" s="447">
        <f t="shared" si="149"/>
        <v>184122.87</v>
      </c>
      <c r="FI257" s="447">
        <v>0</v>
      </c>
      <c r="FJ257" s="447">
        <f t="shared" si="150"/>
        <v>416315.95</v>
      </c>
      <c r="FK257" s="464"/>
      <c r="FL257" s="447">
        <f t="shared" si="151"/>
        <v>24017.55</v>
      </c>
      <c r="FM257" s="447">
        <f t="shared" si="152"/>
        <v>3002.19</v>
      </c>
      <c r="FN257" s="447">
        <f t="shared" si="153"/>
        <v>60043.88</v>
      </c>
      <c r="FO257" s="447">
        <f t="shared" si="154"/>
        <v>87063.62</v>
      </c>
      <c r="FP257" s="178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</row>
    <row r="258" spans="1:463" s="163" customFormat="1" ht="22.5" customHeight="1">
      <c r="A258" s="360">
        <v>250</v>
      </c>
      <c r="B258" s="361">
        <v>6</v>
      </c>
      <c r="C258" s="362" t="s">
        <v>473</v>
      </c>
      <c r="D258" s="363" t="s">
        <v>204</v>
      </c>
      <c r="E258" s="225" t="s">
        <v>190</v>
      </c>
      <c r="F258" s="367">
        <v>390000</v>
      </c>
      <c r="G258" s="365">
        <v>8</v>
      </c>
      <c r="H258" s="366">
        <v>2</v>
      </c>
      <c r="I258" s="373"/>
      <c r="J258" s="374"/>
      <c r="K258" s="375">
        <v>8</v>
      </c>
      <c r="L258" s="366">
        <v>1</v>
      </c>
      <c r="M258" s="373"/>
      <c r="N258" s="374"/>
      <c r="O258" s="375">
        <v>8</v>
      </c>
      <c r="P258" s="366">
        <v>1</v>
      </c>
      <c r="Q258" s="373"/>
      <c r="R258" s="374"/>
      <c r="S258" s="375">
        <v>8</v>
      </c>
      <c r="T258" s="366">
        <v>2</v>
      </c>
      <c r="U258" s="373"/>
      <c r="V258" s="374"/>
      <c r="W258" s="375">
        <v>8</v>
      </c>
      <c r="X258" s="366">
        <v>1</v>
      </c>
      <c r="Y258" s="373"/>
      <c r="Z258" s="374"/>
      <c r="AA258" s="375">
        <v>5</v>
      </c>
      <c r="AB258" s="366">
        <v>4</v>
      </c>
      <c r="AC258" s="373"/>
      <c r="AD258" s="382"/>
      <c r="AE258" s="380">
        <v>12</v>
      </c>
      <c r="AF258" s="381"/>
      <c r="AG258" s="365">
        <v>8</v>
      </c>
      <c r="AH258" s="366">
        <v>3</v>
      </c>
      <c r="AI258" s="373"/>
      <c r="AJ258" s="374"/>
      <c r="AK258" s="375">
        <v>8</v>
      </c>
      <c r="AL258" s="366">
        <v>3</v>
      </c>
      <c r="AM258" s="373"/>
      <c r="AN258" s="374"/>
      <c r="AO258" s="375">
        <v>8</v>
      </c>
      <c r="AP258" s="366">
        <v>3</v>
      </c>
      <c r="AQ258" s="373"/>
      <c r="AR258" s="374"/>
      <c r="AS258" s="375">
        <v>8</v>
      </c>
      <c r="AT258" s="366">
        <v>3</v>
      </c>
      <c r="AU258" s="373"/>
      <c r="AV258" s="374"/>
      <c r="AW258" s="375"/>
      <c r="AX258" s="366"/>
      <c r="AY258" s="373"/>
      <c r="AZ258" s="374"/>
      <c r="BA258" s="375">
        <v>5</v>
      </c>
      <c r="BB258" s="366">
        <v>6</v>
      </c>
      <c r="BC258" s="373"/>
      <c r="BD258" s="382"/>
      <c r="BE258" s="380"/>
      <c r="BF258" s="381"/>
      <c r="BG258" s="365"/>
      <c r="BH258" s="366"/>
      <c r="BI258" s="373"/>
      <c r="BJ258" s="374"/>
      <c r="BK258" s="375"/>
      <c r="BL258" s="366"/>
      <c r="BM258" s="373"/>
      <c r="BN258" s="374"/>
      <c r="BO258" s="375">
        <v>8</v>
      </c>
      <c r="BP258" s="366">
        <v>3</v>
      </c>
      <c r="BQ258" s="373"/>
      <c r="BR258" s="374"/>
      <c r="BS258" s="375">
        <v>8</v>
      </c>
      <c r="BT258" s="366">
        <v>4</v>
      </c>
      <c r="BU258" s="373"/>
      <c r="BV258" s="374"/>
      <c r="BW258" s="388">
        <v>11</v>
      </c>
      <c r="BX258" s="389"/>
      <c r="BY258" s="375">
        <v>5</v>
      </c>
      <c r="BZ258" s="366">
        <v>7</v>
      </c>
      <c r="CA258" s="373"/>
      <c r="CB258" s="382"/>
      <c r="CC258" s="380">
        <v>12</v>
      </c>
      <c r="CD258" s="381"/>
      <c r="CE258" s="398">
        <v>8</v>
      </c>
      <c r="CF258" s="366">
        <v>3</v>
      </c>
      <c r="CG258" s="373"/>
      <c r="CH258" s="399"/>
      <c r="CI258" s="365">
        <v>8</v>
      </c>
      <c r="CJ258" s="366">
        <v>3</v>
      </c>
      <c r="CK258" s="373"/>
      <c r="CL258" s="374"/>
      <c r="CM258" s="375"/>
      <c r="CN258" s="366"/>
      <c r="CO258" s="373"/>
      <c r="CP258" s="382"/>
      <c r="CQ258" s="402">
        <v>8</v>
      </c>
      <c r="CR258" s="366">
        <v>3</v>
      </c>
      <c r="CS258" s="408"/>
      <c r="CT258" s="409"/>
      <c r="CU258" s="402">
        <v>8</v>
      </c>
      <c r="CV258" s="366">
        <v>3</v>
      </c>
      <c r="CW258" s="410"/>
      <c r="CX258" s="411"/>
      <c r="CY258" s="402">
        <v>5</v>
      </c>
      <c r="CZ258" s="366">
        <v>6</v>
      </c>
      <c r="DA258" s="415"/>
      <c r="DB258" s="411"/>
      <c r="DC258" s="380">
        <v>12</v>
      </c>
      <c r="DD258" s="381"/>
      <c r="DE258" s="398">
        <v>8</v>
      </c>
      <c r="DF258" s="366">
        <v>4</v>
      </c>
      <c r="DG258" s="416"/>
      <c r="DH258" s="411"/>
      <c r="DI258" s="402">
        <v>8</v>
      </c>
      <c r="DJ258" s="366">
        <v>3</v>
      </c>
      <c r="DK258" s="416"/>
      <c r="DL258" s="411"/>
      <c r="DM258" s="424">
        <v>25</v>
      </c>
      <c r="DN258" s="424">
        <v>4</v>
      </c>
      <c r="DO258" s="424">
        <v>1</v>
      </c>
      <c r="DP258" s="425">
        <f t="shared" si="117"/>
        <v>156</v>
      </c>
      <c r="DQ258" s="427">
        <f t="shared" si="118"/>
        <v>0</v>
      </c>
      <c r="DR258" s="425">
        <f t="shared" si="119"/>
        <v>156</v>
      </c>
      <c r="DS258" s="163">
        <f t="shared" si="120"/>
        <v>21</v>
      </c>
      <c r="DT258" s="425">
        <f t="shared" si="121"/>
        <v>68</v>
      </c>
      <c r="DU258" s="427">
        <f t="shared" si="122"/>
        <v>0</v>
      </c>
      <c r="DV258" s="427">
        <f t="shared" si="123"/>
        <v>68</v>
      </c>
      <c r="DW258" s="427">
        <f t="shared" si="124"/>
        <v>36</v>
      </c>
      <c r="DX258" s="427">
        <f t="shared" si="125"/>
        <v>0</v>
      </c>
      <c r="DY258" s="427">
        <f t="shared" si="126"/>
        <v>11</v>
      </c>
      <c r="DZ258" s="427">
        <f t="shared" si="127"/>
        <v>0</v>
      </c>
      <c r="EA258" s="428">
        <f t="shared" si="128"/>
        <v>22</v>
      </c>
      <c r="EB258" s="429">
        <f t="shared" si="129"/>
        <v>68</v>
      </c>
      <c r="EC258" s="429">
        <f t="shared" si="130"/>
        <v>0</v>
      </c>
      <c r="ED258" s="429">
        <f t="shared" si="131"/>
        <v>36</v>
      </c>
      <c r="EE258" s="429">
        <f t="shared" si="132"/>
        <v>0</v>
      </c>
      <c r="EF258" s="429">
        <f t="shared" si="133"/>
        <v>11</v>
      </c>
      <c r="EG258" s="429">
        <f t="shared" si="134"/>
        <v>0</v>
      </c>
      <c r="EH258" s="441"/>
      <c r="EI258" s="479"/>
      <c r="EJ258" s="443">
        <v>264</v>
      </c>
      <c r="EK258" s="481" t="s">
        <v>473</v>
      </c>
      <c r="EL258" s="449" t="s">
        <v>204</v>
      </c>
      <c r="EM258" s="450">
        <v>390000</v>
      </c>
      <c r="EN258" s="447">
        <f t="shared" si="135"/>
        <v>15000</v>
      </c>
      <c r="EO258" s="453">
        <v>0</v>
      </c>
      <c r="EP258" s="454">
        <v>0</v>
      </c>
      <c r="EQ258" s="455">
        <v>0</v>
      </c>
      <c r="ER258" s="455">
        <v>0</v>
      </c>
      <c r="ES258" s="456">
        <f t="shared" si="136"/>
        <v>15000</v>
      </c>
      <c r="ET258" s="456">
        <f t="shared" si="137"/>
        <v>22</v>
      </c>
      <c r="EU258" s="456">
        <f t="shared" si="138"/>
        <v>68</v>
      </c>
      <c r="EV258" s="456">
        <f t="shared" si="139"/>
        <v>0</v>
      </c>
      <c r="EW258" s="456">
        <f t="shared" si="140"/>
        <v>36</v>
      </c>
      <c r="EX258" s="456">
        <f t="shared" si="141"/>
        <v>0</v>
      </c>
      <c r="EY258" s="460">
        <f t="shared" si="142"/>
        <v>11</v>
      </c>
      <c r="EZ258" s="460">
        <f t="shared" si="143"/>
        <v>0</v>
      </c>
      <c r="FA258" s="447">
        <f t="shared" si="144"/>
        <v>392030.16</v>
      </c>
      <c r="FB258" s="447">
        <v>0</v>
      </c>
      <c r="FC258" s="447">
        <f t="shared" si="145"/>
        <v>722030.16</v>
      </c>
      <c r="FD258" s="447">
        <f t="shared" si="146"/>
        <v>649827.14</v>
      </c>
      <c r="FE258" s="447">
        <f t="shared" si="147"/>
        <v>45965.428</v>
      </c>
      <c r="FF258" s="447">
        <f t="shared" si="148"/>
        <v>72203.02</v>
      </c>
      <c r="FG258" s="463">
        <v>100000</v>
      </c>
      <c r="FH258" s="447">
        <f t="shared" si="149"/>
        <v>218168.45</v>
      </c>
      <c r="FI258" s="447">
        <v>0</v>
      </c>
      <c r="FJ258" s="447">
        <f t="shared" si="150"/>
        <v>503861.71</v>
      </c>
      <c r="FK258" s="464"/>
      <c r="FL258" s="447">
        <f t="shared" si="151"/>
        <v>28881.21</v>
      </c>
      <c r="FM258" s="447">
        <f t="shared" si="152"/>
        <v>3610.15</v>
      </c>
      <c r="FN258" s="447">
        <f t="shared" si="153"/>
        <v>72203.02</v>
      </c>
      <c r="FO258" s="447">
        <f t="shared" si="154"/>
        <v>104694.38</v>
      </c>
      <c r="FP258" s="17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</row>
    <row r="259" spans="1:463" s="163" customFormat="1" ht="22.5" customHeight="1">
      <c r="A259" s="360">
        <v>251</v>
      </c>
      <c r="B259" s="361">
        <v>3</v>
      </c>
      <c r="C259" s="362" t="s">
        <v>474</v>
      </c>
      <c r="D259" s="363" t="s">
        <v>204</v>
      </c>
      <c r="E259" s="225" t="s">
        <v>190</v>
      </c>
      <c r="F259" s="367">
        <v>390000</v>
      </c>
      <c r="G259" s="365">
        <v>8</v>
      </c>
      <c r="H259" s="366">
        <v>4</v>
      </c>
      <c r="I259" s="373"/>
      <c r="J259" s="374"/>
      <c r="K259" s="375">
        <v>8</v>
      </c>
      <c r="L259" s="366">
        <v>4</v>
      </c>
      <c r="M259" s="373"/>
      <c r="N259" s="374"/>
      <c r="O259" s="375">
        <v>8</v>
      </c>
      <c r="P259" s="366">
        <v>4</v>
      </c>
      <c r="Q259" s="373"/>
      <c r="R259" s="374"/>
      <c r="S259" s="375"/>
      <c r="T259" s="366"/>
      <c r="U259" s="373"/>
      <c r="V259" s="374"/>
      <c r="W259" s="375"/>
      <c r="X259" s="366"/>
      <c r="Y259" s="373"/>
      <c r="Z259" s="374"/>
      <c r="AA259" s="375">
        <v>5</v>
      </c>
      <c r="AB259" s="366">
        <v>7</v>
      </c>
      <c r="AC259" s="373"/>
      <c r="AD259" s="382"/>
      <c r="AE259" s="380">
        <v>12</v>
      </c>
      <c r="AF259" s="381"/>
      <c r="AG259" s="365">
        <v>8</v>
      </c>
      <c r="AH259" s="366">
        <v>4</v>
      </c>
      <c r="AI259" s="373"/>
      <c r="AJ259" s="374"/>
      <c r="AK259" s="375">
        <v>8</v>
      </c>
      <c r="AL259" s="366">
        <v>4</v>
      </c>
      <c r="AM259" s="373"/>
      <c r="AN259" s="374"/>
      <c r="AO259" s="375"/>
      <c r="AP259" s="366"/>
      <c r="AQ259" s="373"/>
      <c r="AR259" s="374"/>
      <c r="AS259" s="375"/>
      <c r="AT259" s="366"/>
      <c r="AU259" s="373"/>
      <c r="AV259" s="374"/>
      <c r="AW259" s="375">
        <v>8</v>
      </c>
      <c r="AX259" s="366">
        <v>4</v>
      </c>
      <c r="AY259" s="373"/>
      <c r="AZ259" s="374"/>
      <c r="BA259" s="375">
        <v>5</v>
      </c>
      <c r="BB259" s="366">
        <v>7</v>
      </c>
      <c r="BC259" s="373"/>
      <c r="BD259" s="382"/>
      <c r="BE259" s="380">
        <v>12</v>
      </c>
      <c r="BF259" s="381"/>
      <c r="BG259" s="365">
        <v>8</v>
      </c>
      <c r="BH259" s="366">
        <v>4</v>
      </c>
      <c r="BI259" s="373"/>
      <c r="BJ259" s="374"/>
      <c r="BK259" s="375">
        <v>8</v>
      </c>
      <c r="BL259" s="366">
        <v>4</v>
      </c>
      <c r="BM259" s="373"/>
      <c r="BN259" s="374"/>
      <c r="BO259" s="375"/>
      <c r="BP259" s="366"/>
      <c r="BQ259" s="373"/>
      <c r="BR259" s="374"/>
      <c r="BS259" s="375">
        <v>8</v>
      </c>
      <c r="BT259" s="366">
        <v>4</v>
      </c>
      <c r="BU259" s="373"/>
      <c r="BV259" s="374"/>
      <c r="BW259" s="388">
        <v>12</v>
      </c>
      <c r="BX259" s="389"/>
      <c r="BY259" s="375">
        <v>5</v>
      </c>
      <c r="BZ259" s="366">
        <v>7</v>
      </c>
      <c r="CA259" s="373"/>
      <c r="CB259" s="382"/>
      <c r="CC259" s="380">
        <v>12</v>
      </c>
      <c r="CD259" s="381"/>
      <c r="CE259" s="398">
        <v>8</v>
      </c>
      <c r="CF259" s="366">
        <v>4</v>
      </c>
      <c r="CG259" s="373"/>
      <c r="CH259" s="399"/>
      <c r="CI259" s="365">
        <v>8</v>
      </c>
      <c r="CJ259" s="366">
        <v>4</v>
      </c>
      <c r="CK259" s="373"/>
      <c r="CL259" s="374"/>
      <c r="CM259" s="375">
        <v>8</v>
      </c>
      <c r="CN259" s="366">
        <v>4</v>
      </c>
      <c r="CO259" s="373"/>
      <c r="CP259" s="382"/>
      <c r="CQ259" s="402">
        <v>8</v>
      </c>
      <c r="CR259" s="366">
        <v>4</v>
      </c>
      <c r="CS259" s="408"/>
      <c r="CT259" s="409"/>
      <c r="CU259" s="402">
        <v>8</v>
      </c>
      <c r="CV259" s="366">
        <v>4</v>
      </c>
      <c r="CW259" s="410"/>
      <c r="CX259" s="411"/>
      <c r="CY259" s="402">
        <v>5</v>
      </c>
      <c r="CZ259" s="366">
        <v>7</v>
      </c>
      <c r="DA259" s="415"/>
      <c r="DB259" s="411"/>
      <c r="DC259" s="380">
        <v>12</v>
      </c>
      <c r="DD259" s="381"/>
      <c r="DE259" s="398">
        <v>8</v>
      </c>
      <c r="DF259" s="366">
        <v>4</v>
      </c>
      <c r="DG259" s="416"/>
      <c r="DH259" s="411"/>
      <c r="DI259" s="402">
        <v>8</v>
      </c>
      <c r="DJ259" s="366">
        <v>4</v>
      </c>
      <c r="DK259" s="416"/>
      <c r="DL259" s="411"/>
      <c r="DM259" s="424">
        <v>25</v>
      </c>
      <c r="DN259" s="424">
        <v>4</v>
      </c>
      <c r="DO259" s="424">
        <v>1</v>
      </c>
      <c r="DP259" s="425">
        <f t="shared" si="117"/>
        <v>148</v>
      </c>
      <c r="DQ259" s="427">
        <f t="shared" si="118"/>
        <v>0</v>
      </c>
      <c r="DR259" s="425">
        <f t="shared" si="119"/>
        <v>148</v>
      </c>
      <c r="DS259" s="163">
        <f t="shared" si="120"/>
        <v>20</v>
      </c>
      <c r="DT259" s="425">
        <f t="shared" si="121"/>
        <v>92</v>
      </c>
      <c r="DU259" s="427">
        <f t="shared" si="122"/>
        <v>0</v>
      </c>
      <c r="DV259" s="427">
        <f t="shared" si="123"/>
        <v>92</v>
      </c>
      <c r="DW259" s="427">
        <f t="shared" si="124"/>
        <v>48</v>
      </c>
      <c r="DX259" s="427">
        <f t="shared" si="125"/>
        <v>0</v>
      </c>
      <c r="DY259" s="427">
        <f t="shared" si="126"/>
        <v>12</v>
      </c>
      <c r="DZ259" s="427">
        <f t="shared" si="127"/>
        <v>0</v>
      </c>
      <c r="EA259" s="428">
        <f t="shared" si="128"/>
        <v>21</v>
      </c>
      <c r="EB259" s="429">
        <f t="shared" si="129"/>
        <v>92</v>
      </c>
      <c r="EC259" s="429">
        <f t="shared" si="130"/>
        <v>0</v>
      </c>
      <c r="ED259" s="429">
        <f t="shared" si="131"/>
        <v>48</v>
      </c>
      <c r="EE259" s="429">
        <f t="shared" si="132"/>
        <v>0</v>
      </c>
      <c r="EF259" s="429">
        <f t="shared" si="133"/>
        <v>12</v>
      </c>
      <c r="EG259" s="429">
        <f t="shared" si="134"/>
        <v>0</v>
      </c>
      <c r="EH259" s="441"/>
      <c r="EI259" s="479"/>
      <c r="EJ259" s="443">
        <v>265</v>
      </c>
      <c r="EK259" s="481" t="s">
        <v>474</v>
      </c>
      <c r="EL259" s="449" t="s">
        <v>204</v>
      </c>
      <c r="EM259" s="450">
        <v>390000</v>
      </c>
      <c r="EN259" s="447">
        <f t="shared" si="135"/>
        <v>15000</v>
      </c>
      <c r="EO259" s="453">
        <v>0</v>
      </c>
      <c r="EP259" s="454">
        <v>0</v>
      </c>
      <c r="EQ259" s="455">
        <v>0</v>
      </c>
      <c r="ER259" s="455">
        <v>0</v>
      </c>
      <c r="ES259" s="456">
        <f t="shared" si="136"/>
        <v>15000</v>
      </c>
      <c r="ET259" s="456">
        <f t="shared" si="137"/>
        <v>21</v>
      </c>
      <c r="EU259" s="456">
        <f t="shared" si="138"/>
        <v>92</v>
      </c>
      <c r="EV259" s="456">
        <f t="shared" si="139"/>
        <v>0</v>
      </c>
      <c r="EW259" s="456">
        <f t="shared" si="140"/>
        <v>48</v>
      </c>
      <c r="EX259" s="456">
        <f t="shared" si="141"/>
        <v>0</v>
      </c>
      <c r="EY259" s="460">
        <f t="shared" si="142"/>
        <v>12</v>
      </c>
      <c r="EZ259" s="460">
        <f t="shared" si="143"/>
        <v>0</v>
      </c>
      <c r="FA259" s="447">
        <f t="shared" si="144"/>
        <v>516039.7</v>
      </c>
      <c r="FB259" s="447">
        <v>0</v>
      </c>
      <c r="FC259" s="447">
        <f t="shared" si="145"/>
        <v>831039.7</v>
      </c>
      <c r="FD259" s="447">
        <f t="shared" si="146"/>
        <v>747935.73</v>
      </c>
      <c r="FE259" s="447">
        <f t="shared" si="147"/>
        <v>65587.146000000008</v>
      </c>
      <c r="FF259" s="447">
        <f t="shared" si="148"/>
        <v>83103.97</v>
      </c>
      <c r="FG259" s="463">
        <v>100000</v>
      </c>
      <c r="FH259" s="447">
        <f t="shared" si="149"/>
        <v>248691.12</v>
      </c>
      <c r="FI259" s="447">
        <v>0</v>
      </c>
      <c r="FJ259" s="447">
        <f t="shared" si="150"/>
        <v>582348.57999999996</v>
      </c>
      <c r="FK259" s="464"/>
      <c r="FL259" s="447">
        <f t="shared" si="151"/>
        <v>33241.589999999997</v>
      </c>
      <c r="FM259" s="447">
        <f t="shared" si="152"/>
        <v>4155.2</v>
      </c>
      <c r="FN259" s="447">
        <f t="shared" si="153"/>
        <v>83103.97</v>
      </c>
      <c r="FO259" s="447">
        <f t="shared" si="154"/>
        <v>120500.76</v>
      </c>
      <c r="FP259" s="178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</row>
    <row r="260" spans="1:463" s="163" customFormat="1" ht="22.5" customHeight="1">
      <c r="A260" s="360">
        <v>252</v>
      </c>
      <c r="B260" s="361">
        <v>7</v>
      </c>
      <c r="C260" s="362" t="s">
        <v>475</v>
      </c>
      <c r="D260" s="363" t="s">
        <v>231</v>
      </c>
      <c r="E260" s="225" t="s">
        <v>190</v>
      </c>
      <c r="F260" s="367">
        <v>390000</v>
      </c>
      <c r="G260" s="365"/>
      <c r="H260" s="366"/>
      <c r="I260" s="373"/>
      <c r="J260" s="374"/>
      <c r="K260" s="375">
        <v>8</v>
      </c>
      <c r="L260" s="366">
        <v>2</v>
      </c>
      <c r="M260" s="373"/>
      <c r="N260" s="374"/>
      <c r="O260" s="375">
        <v>8</v>
      </c>
      <c r="P260" s="366">
        <v>1</v>
      </c>
      <c r="Q260" s="373"/>
      <c r="R260" s="374"/>
      <c r="S260" s="375"/>
      <c r="T260" s="366"/>
      <c r="U260" s="373"/>
      <c r="V260" s="374"/>
      <c r="W260" s="375">
        <v>8</v>
      </c>
      <c r="X260" s="366">
        <v>1</v>
      </c>
      <c r="Y260" s="373"/>
      <c r="Z260" s="374"/>
      <c r="AA260" s="375"/>
      <c r="AB260" s="366"/>
      <c r="AC260" s="373"/>
      <c r="AD260" s="382"/>
      <c r="AE260" s="380">
        <v>9</v>
      </c>
      <c r="AF260" s="381"/>
      <c r="AG260" s="365"/>
      <c r="AH260" s="366"/>
      <c r="AI260" s="373"/>
      <c r="AJ260" s="374"/>
      <c r="AK260" s="375">
        <v>8</v>
      </c>
      <c r="AL260" s="366">
        <v>2</v>
      </c>
      <c r="AM260" s="373"/>
      <c r="AN260" s="374"/>
      <c r="AO260" s="375">
        <v>8</v>
      </c>
      <c r="AP260" s="366">
        <v>1</v>
      </c>
      <c r="AQ260" s="373"/>
      <c r="AR260" s="374"/>
      <c r="AS260" s="375"/>
      <c r="AT260" s="366"/>
      <c r="AU260" s="373"/>
      <c r="AV260" s="374"/>
      <c r="AW260" s="375">
        <v>8</v>
      </c>
      <c r="AX260" s="366">
        <v>2</v>
      </c>
      <c r="AY260" s="373"/>
      <c r="AZ260" s="374"/>
      <c r="BA260" s="375">
        <v>5</v>
      </c>
      <c r="BB260" s="366">
        <v>4</v>
      </c>
      <c r="BC260" s="373"/>
      <c r="BD260" s="382"/>
      <c r="BE260" s="380"/>
      <c r="BF260" s="381"/>
      <c r="BG260" s="365"/>
      <c r="BH260" s="366"/>
      <c r="BI260" s="373"/>
      <c r="BJ260" s="374"/>
      <c r="BK260" s="375">
        <v>8</v>
      </c>
      <c r="BL260" s="366">
        <v>1</v>
      </c>
      <c r="BM260" s="373"/>
      <c r="BN260" s="374"/>
      <c r="BO260" s="375"/>
      <c r="BP260" s="366"/>
      <c r="BQ260" s="373"/>
      <c r="BR260" s="374"/>
      <c r="BS260" s="375">
        <v>8</v>
      </c>
      <c r="BT260" s="366">
        <v>1</v>
      </c>
      <c r="BU260" s="373"/>
      <c r="BV260" s="374"/>
      <c r="BW260" s="388">
        <v>11</v>
      </c>
      <c r="BX260" s="389"/>
      <c r="BY260" s="375">
        <v>5</v>
      </c>
      <c r="BZ260" s="366">
        <v>4</v>
      </c>
      <c r="CA260" s="373"/>
      <c r="CB260" s="382"/>
      <c r="CC260" s="380">
        <v>9</v>
      </c>
      <c r="CD260" s="381"/>
      <c r="CE260" s="398">
        <v>8</v>
      </c>
      <c r="CF260" s="366">
        <v>1</v>
      </c>
      <c r="CG260" s="373"/>
      <c r="CH260" s="399"/>
      <c r="CI260" s="365">
        <v>8</v>
      </c>
      <c r="CJ260" s="366">
        <v>1</v>
      </c>
      <c r="CK260" s="373"/>
      <c r="CL260" s="374"/>
      <c r="CM260" s="375">
        <v>8</v>
      </c>
      <c r="CN260" s="366">
        <v>1</v>
      </c>
      <c r="CO260" s="373"/>
      <c r="CP260" s="382"/>
      <c r="CQ260" s="402">
        <v>8</v>
      </c>
      <c r="CR260" s="366">
        <v>1</v>
      </c>
      <c r="CS260" s="408"/>
      <c r="CT260" s="409"/>
      <c r="CU260" s="402">
        <v>8</v>
      </c>
      <c r="CV260" s="366">
        <v>1</v>
      </c>
      <c r="CW260" s="410"/>
      <c r="CX260" s="411"/>
      <c r="CY260" s="402">
        <v>5</v>
      </c>
      <c r="CZ260" s="366">
        <v>4</v>
      </c>
      <c r="DA260" s="415"/>
      <c r="DB260" s="411"/>
      <c r="DC260" s="380">
        <v>10</v>
      </c>
      <c r="DD260" s="381"/>
      <c r="DE260" s="398">
        <v>8</v>
      </c>
      <c r="DF260" s="366"/>
      <c r="DG260" s="416"/>
      <c r="DH260" s="411"/>
      <c r="DI260" s="402">
        <v>8</v>
      </c>
      <c r="DJ260" s="366"/>
      <c r="DK260" s="416"/>
      <c r="DL260" s="411"/>
      <c r="DM260" s="424">
        <v>25</v>
      </c>
      <c r="DN260" s="424">
        <v>4</v>
      </c>
      <c r="DO260" s="424">
        <v>1</v>
      </c>
      <c r="DP260" s="425">
        <f t="shared" si="117"/>
        <v>135</v>
      </c>
      <c r="DQ260" s="427">
        <f t="shared" si="118"/>
        <v>0</v>
      </c>
      <c r="DR260" s="425">
        <f t="shared" si="119"/>
        <v>135</v>
      </c>
      <c r="DS260" s="163">
        <f t="shared" si="120"/>
        <v>18</v>
      </c>
      <c r="DT260" s="425">
        <f t="shared" si="121"/>
        <v>28</v>
      </c>
      <c r="DU260" s="427">
        <f t="shared" si="122"/>
        <v>0</v>
      </c>
      <c r="DV260" s="427">
        <f t="shared" si="123"/>
        <v>28</v>
      </c>
      <c r="DW260" s="427">
        <f t="shared" si="124"/>
        <v>28</v>
      </c>
      <c r="DX260" s="427">
        <f t="shared" si="125"/>
        <v>0</v>
      </c>
      <c r="DY260" s="427">
        <f t="shared" si="126"/>
        <v>11</v>
      </c>
      <c r="DZ260" s="427">
        <f t="shared" si="127"/>
        <v>0</v>
      </c>
      <c r="EA260" s="428">
        <f t="shared" si="128"/>
        <v>19</v>
      </c>
      <c r="EB260" s="429">
        <f t="shared" si="129"/>
        <v>28</v>
      </c>
      <c r="EC260" s="429">
        <f t="shared" si="130"/>
        <v>0</v>
      </c>
      <c r="ED260" s="429">
        <f t="shared" si="131"/>
        <v>28</v>
      </c>
      <c r="EE260" s="429">
        <f t="shared" si="132"/>
        <v>0</v>
      </c>
      <c r="EF260" s="429">
        <f t="shared" si="133"/>
        <v>11</v>
      </c>
      <c r="EG260" s="429">
        <f t="shared" si="134"/>
        <v>0</v>
      </c>
      <c r="EH260" s="441"/>
      <c r="EI260" s="479"/>
      <c r="EJ260" s="443">
        <v>266</v>
      </c>
      <c r="EK260" s="481" t="s">
        <v>475</v>
      </c>
      <c r="EL260" s="449" t="s">
        <v>231</v>
      </c>
      <c r="EM260" s="450">
        <v>390000</v>
      </c>
      <c r="EN260" s="447">
        <f t="shared" si="135"/>
        <v>15000</v>
      </c>
      <c r="EO260" s="453">
        <v>0</v>
      </c>
      <c r="EP260" s="454">
        <v>0</v>
      </c>
      <c r="EQ260" s="455">
        <v>0</v>
      </c>
      <c r="ER260" s="455">
        <v>0</v>
      </c>
      <c r="ES260" s="456">
        <f t="shared" si="136"/>
        <v>15000</v>
      </c>
      <c r="ET260" s="456">
        <f t="shared" si="137"/>
        <v>19</v>
      </c>
      <c r="EU260" s="456">
        <f t="shared" si="138"/>
        <v>28</v>
      </c>
      <c r="EV260" s="456">
        <f t="shared" si="139"/>
        <v>0</v>
      </c>
      <c r="EW260" s="456">
        <f t="shared" si="140"/>
        <v>28</v>
      </c>
      <c r="EX260" s="456">
        <f t="shared" si="141"/>
        <v>0</v>
      </c>
      <c r="EY260" s="460">
        <f t="shared" si="142"/>
        <v>11</v>
      </c>
      <c r="EZ260" s="460">
        <f t="shared" si="143"/>
        <v>0</v>
      </c>
      <c r="FA260" s="447">
        <f t="shared" si="144"/>
        <v>240018.46</v>
      </c>
      <c r="FB260" s="447">
        <v>0</v>
      </c>
      <c r="FC260" s="447">
        <f t="shared" si="145"/>
        <v>525018.46</v>
      </c>
      <c r="FD260" s="447">
        <f t="shared" si="146"/>
        <v>472516.61</v>
      </c>
      <c r="FE260" s="447">
        <f t="shared" si="147"/>
        <v>16201.328799999999</v>
      </c>
      <c r="FF260" s="447">
        <f t="shared" si="148"/>
        <v>52501.85</v>
      </c>
      <c r="FG260" s="463">
        <v>100000</v>
      </c>
      <c r="FH260" s="447">
        <f t="shared" si="149"/>
        <v>168703.18</v>
      </c>
      <c r="FI260" s="447">
        <v>0</v>
      </c>
      <c r="FJ260" s="447">
        <f t="shared" si="150"/>
        <v>356315.28</v>
      </c>
      <c r="FK260" s="464"/>
      <c r="FL260" s="447">
        <f t="shared" si="151"/>
        <v>21000.74</v>
      </c>
      <c r="FM260" s="447">
        <f t="shared" si="152"/>
        <v>2625.09</v>
      </c>
      <c r="FN260" s="447">
        <f t="shared" si="153"/>
        <v>52501.85</v>
      </c>
      <c r="FO260" s="447">
        <f t="shared" si="154"/>
        <v>76127.679999999993</v>
      </c>
      <c r="FP260" s="178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</row>
    <row r="261" spans="1:463" s="163" customFormat="1" ht="22.5" customHeight="1">
      <c r="A261" s="360">
        <v>253</v>
      </c>
      <c r="B261" s="361">
        <v>7</v>
      </c>
      <c r="C261" s="362" t="s">
        <v>476</v>
      </c>
      <c r="D261" s="363" t="s">
        <v>194</v>
      </c>
      <c r="E261" s="225" t="s">
        <v>190</v>
      </c>
      <c r="F261" s="367">
        <v>325000</v>
      </c>
      <c r="G261" s="365"/>
      <c r="H261" s="366"/>
      <c r="I261" s="373"/>
      <c r="J261" s="374"/>
      <c r="K261" s="375">
        <v>8</v>
      </c>
      <c r="L261" s="366"/>
      <c r="M261" s="373"/>
      <c r="N261" s="374"/>
      <c r="O261" s="375">
        <v>7</v>
      </c>
      <c r="P261" s="366"/>
      <c r="Q261" s="373"/>
      <c r="R261" s="374"/>
      <c r="S261" s="375"/>
      <c r="T261" s="366"/>
      <c r="U261" s="373"/>
      <c r="V261" s="374"/>
      <c r="W261" s="375"/>
      <c r="X261" s="366"/>
      <c r="Y261" s="373"/>
      <c r="Z261" s="374"/>
      <c r="AA261" s="375"/>
      <c r="AB261" s="366"/>
      <c r="AC261" s="373"/>
      <c r="AD261" s="382"/>
      <c r="AE261" s="380"/>
      <c r="AF261" s="381"/>
      <c r="AG261" s="365"/>
      <c r="AH261" s="366"/>
      <c r="AI261" s="373"/>
      <c r="AJ261" s="374"/>
      <c r="AK261" s="375"/>
      <c r="AL261" s="366"/>
      <c r="AM261" s="373"/>
      <c r="AN261" s="374"/>
      <c r="AO261" s="375"/>
      <c r="AP261" s="366"/>
      <c r="AQ261" s="373"/>
      <c r="AR261" s="374"/>
      <c r="AS261" s="375"/>
      <c r="AT261" s="366"/>
      <c r="AU261" s="373"/>
      <c r="AV261" s="374"/>
      <c r="AW261" s="375">
        <v>8</v>
      </c>
      <c r="AX261" s="366">
        <v>1</v>
      </c>
      <c r="AY261" s="373"/>
      <c r="AZ261" s="374"/>
      <c r="BA261" s="375">
        <v>5</v>
      </c>
      <c r="BB261" s="366">
        <v>6</v>
      </c>
      <c r="BC261" s="373"/>
      <c r="BD261" s="382"/>
      <c r="BE261" s="380"/>
      <c r="BF261" s="381"/>
      <c r="BG261" s="365">
        <v>8</v>
      </c>
      <c r="BH261" s="366"/>
      <c r="BI261" s="373"/>
      <c r="BJ261" s="374"/>
      <c r="BK261" s="375">
        <v>8</v>
      </c>
      <c r="BL261" s="366">
        <v>1</v>
      </c>
      <c r="BM261" s="373"/>
      <c r="BN261" s="374"/>
      <c r="BO261" s="375">
        <v>8</v>
      </c>
      <c r="BP261" s="366">
        <v>1</v>
      </c>
      <c r="BQ261" s="373"/>
      <c r="BR261" s="374"/>
      <c r="BS261" s="375">
        <v>8</v>
      </c>
      <c r="BT261" s="366">
        <v>1</v>
      </c>
      <c r="BU261" s="373"/>
      <c r="BV261" s="374"/>
      <c r="BW261" s="388">
        <v>9</v>
      </c>
      <c r="BX261" s="389"/>
      <c r="BY261" s="375"/>
      <c r="BZ261" s="366"/>
      <c r="CA261" s="373"/>
      <c r="CB261" s="382"/>
      <c r="CC261" s="380">
        <v>9</v>
      </c>
      <c r="CD261" s="381"/>
      <c r="CE261" s="398">
        <v>8</v>
      </c>
      <c r="CF261" s="366">
        <v>2</v>
      </c>
      <c r="CG261" s="373"/>
      <c r="CH261" s="399"/>
      <c r="CI261" s="365"/>
      <c r="CJ261" s="366"/>
      <c r="CK261" s="373"/>
      <c r="CL261" s="374"/>
      <c r="CM261" s="375"/>
      <c r="CN261" s="366"/>
      <c r="CO261" s="373"/>
      <c r="CP261" s="382"/>
      <c r="CQ261" s="402">
        <v>8</v>
      </c>
      <c r="CR261" s="366">
        <v>3</v>
      </c>
      <c r="CS261" s="408"/>
      <c r="CT261" s="409"/>
      <c r="CU261" s="402">
        <v>8</v>
      </c>
      <c r="CV261" s="366">
        <v>3</v>
      </c>
      <c r="CW261" s="410"/>
      <c r="CX261" s="411"/>
      <c r="CY261" s="402">
        <v>5</v>
      </c>
      <c r="CZ261" s="366">
        <v>7</v>
      </c>
      <c r="DA261" s="415"/>
      <c r="DB261" s="411"/>
      <c r="DC261" s="380"/>
      <c r="DD261" s="381"/>
      <c r="DE261" s="398"/>
      <c r="DF261" s="366"/>
      <c r="DG261" s="416"/>
      <c r="DH261" s="411"/>
      <c r="DI261" s="402">
        <v>8</v>
      </c>
      <c r="DJ261" s="366"/>
      <c r="DK261" s="416"/>
      <c r="DL261" s="411"/>
      <c r="DM261" s="424">
        <v>25</v>
      </c>
      <c r="DN261" s="424">
        <v>4</v>
      </c>
      <c r="DO261" s="424">
        <v>1</v>
      </c>
      <c r="DP261" s="425">
        <f t="shared" si="117"/>
        <v>97</v>
      </c>
      <c r="DQ261" s="427">
        <f t="shared" si="118"/>
        <v>0</v>
      </c>
      <c r="DR261" s="425">
        <f t="shared" si="119"/>
        <v>97</v>
      </c>
      <c r="DS261" s="163">
        <f t="shared" si="120"/>
        <v>13</v>
      </c>
      <c r="DT261" s="425">
        <f t="shared" si="121"/>
        <v>25</v>
      </c>
      <c r="DU261" s="427">
        <f t="shared" si="122"/>
        <v>0</v>
      </c>
      <c r="DV261" s="427">
        <f t="shared" si="123"/>
        <v>25</v>
      </c>
      <c r="DW261" s="427">
        <f t="shared" si="124"/>
        <v>9</v>
      </c>
      <c r="DX261" s="427">
        <f t="shared" si="125"/>
        <v>0</v>
      </c>
      <c r="DY261" s="427">
        <f t="shared" si="126"/>
        <v>9</v>
      </c>
      <c r="DZ261" s="427">
        <f t="shared" si="127"/>
        <v>0</v>
      </c>
      <c r="EA261" s="428">
        <f t="shared" si="128"/>
        <v>14</v>
      </c>
      <c r="EB261" s="429">
        <f t="shared" si="129"/>
        <v>25</v>
      </c>
      <c r="EC261" s="429">
        <f t="shared" si="130"/>
        <v>0</v>
      </c>
      <c r="ED261" s="429">
        <f t="shared" si="131"/>
        <v>9</v>
      </c>
      <c r="EE261" s="429">
        <f t="shared" si="132"/>
        <v>0</v>
      </c>
      <c r="EF261" s="429">
        <f t="shared" si="133"/>
        <v>9</v>
      </c>
      <c r="EG261" s="429">
        <f t="shared" si="134"/>
        <v>0</v>
      </c>
      <c r="EH261" s="441"/>
      <c r="EI261" s="479"/>
      <c r="EJ261" s="443">
        <v>267</v>
      </c>
      <c r="EK261" s="481" t="s">
        <v>476</v>
      </c>
      <c r="EL261" s="449" t="s">
        <v>194</v>
      </c>
      <c r="EM261" s="450">
        <v>325000</v>
      </c>
      <c r="EN261" s="447">
        <f t="shared" si="135"/>
        <v>12500</v>
      </c>
      <c r="EO261" s="453">
        <v>0</v>
      </c>
      <c r="EP261" s="454">
        <v>0</v>
      </c>
      <c r="EQ261" s="455">
        <v>0</v>
      </c>
      <c r="ER261" s="455">
        <v>0</v>
      </c>
      <c r="ES261" s="456">
        <f t="shared" si="136"/>
        <v>12500</v>
      </c>
      <c r="ET261" s="456">
        <f t="shared" si="137"/>
        <v>14</v>
      </c>
      <c r="EU261" s="456">
        <f t="shared" si="138"/>
        <v>25</v>
      </c>
      <c r="EV261" s="456">
        <f t="shared" si="139"/>
        <v>0</v>
      </c>
      <c r="EW261" s="456">
        <f t="shared" si="140"/>
        <v>9</v>
      </c>
      <c r="EX261" s="456">
        <f t="shared" si="141"/>
        <v>0</v>
      </c>
      <c r="EY261" s="460">
        <f t="shared" si="142"/>
        <v>9</v>
      </c>
      <c r="EZ261" s="460">
        <f t="shared" si="143"/>
        <v>0</v>
      </c>
      <c r="FA261" s="447">
        <f t="shared" si="144"/>
        <v>122509.42</v>
      </c>
      <c r="FB261" s="447">
        <v>0</v>
      </c>
      <c r="FC261" s="447">
        <f t="shared" si="145"/>
        <v>297509.42</v>
      </c>
      <c r="FD261" s="447">
        <f t="shared" si="146"/>
        <v>267758.48</v>
      </c>
      <c r="FE261" s="447">
        <f t="shared" si="147"/>
        <v>0</v>
      </c>
      <c r="FF261" s="447">
        <f t="shared" si="148"/>
        <v>29750.94</v>
      </c>
      <c r="FG261" s="463">
        <v>100000</v>
      </c>
      <c r="FH261" s="447">
        <f t="shared" si="149"/>
        <v>129750.94</v>
      </c>
      <c r="FI261" s="447">
        <v>0</v>
      </c>
      <c r="FJ261" s="447">
        <f t="shared" si="150"/>
        <v>167758.48000000001</v>
      </c>
      <c r="FK261" s="464"/>
      <c r="FL261" s="447">
        <f t="shared" si="151"/>
        <v>11900.38</v>
      </c>
      <c r="FM261" s="447">
        <f t="shared" si="152"/>
        <v>1487.55</v>
      </c>
      <c r="FN261" s="447">
        <f t="shared" si="153"/>
        <v>29750.94</v>
      </c>
      <c r="FO261" s="447">
        <f t="shared" si="154"/>
        <v>43138.869999999995</v>
      </c>
      <c r="FP261" s="178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</row>
    <row r="262" spans="1:463" s="163" customFormat="1" ht="22.5" customHeight="1">
      <c r="A262" s="360">
        <v>254</v>
      </c>
      <c r="B262" s="361">
        <v>6</v>
      </c>
      <c r="C262" s="362" t="s">
        <v>477</v>
      </c>
      <c r="D262" s="363" t="s">
        <v>204</v>
      </c>
      <c r="E262" s="225" t="s">
        <v>190</v>
      </c>
      <c r="F262" s="367">
        <v>390000</v>
      </c>
      <c r="G262" s="365"/>
      <c r="H262" s="366"/>
      <c r="I262" s="373"/>
      <c r="J262" s="374"/>
      <c r="K262" s="375">
        <v>8</v>
      </c>
      <c r="L262" s="366"/>
      <c r="M262" s="373"/>
      <c r="N262" s="374"/>
      <c r="O262" s="375">
        <v>8</v>
      </c>
      <c r="P262" s="366">
        <v>1</v>
      </c>
      <c r="Q262" s="373"/>
      <c r="R262" s="374"/>
      <c r="S262" s="375">
        <v>8</v>
      </c>
      <c r="T262" s="366">
        <v>1</v>
      </c>
      <c r="U262" s="373"/>
      <c r="V262" s="374"/>
      <c r="W262" s="375">
        <v>8</v>
      </c>
      <c r="X262" s="366">
        <v>1</v>
      </c>
      <c r="Y262" s="373"/>
      <c r="Z262" s="374"/>
      <c r="AA262" s="375">
        <v>5</v>
      </c>
      <c r="AB262" s="366">
        <v>4</v>
      </c>
      <c r="AC262" s="373"/>
      <c r="AD262" s="382"/>
      <c r="AE262" s="380">
        <v>9</v>
      </c>
      <c r="AF262" s="381"/>
      <c r="AG262" s="365">
        <v>8</v>
      </c>
      <c r="AH262" s="366">
        <v>1</v>
      </c>
      <c r="AI262" s="373"/>
      <c r="AJ262" s="374"/>
      <c r="AK262" s="375"/>
      <c r="AL262" s="366"/>
      <c r="AM262" s="373"/>
      <c r="AN262" s="374"/>
      <c r="AO262" s="375">
        <v>8</v>
      </c>
      <c r="AP262" s="366"/>
      <c r="AQ262" s="373"/>
      <c r="AR262" s="374"/>
      <c r="AS262" s="375">
        <v>8</v>
      </c>
      <c r="AT262" s="366">
        <v>1</v>
      </c>
      <c r="AU262" s="373"/>
      <c r="AV262" s="374"/>
      <c r="AW262" s="375">
        <v>8</v>
      </c>
      <c r="AX262" s="366">
        <v>1</v>
      </c>
      <c r="AY262" s="373"/>
      <c r="AZ262" s="374"/>
      <c r="BA262" s="375">
        <v>5</v>
      </c>
      <c r="BB262" s="366">
        <v>4</v>
      </c>
      <c r="BC262" s="373"/>
      <c r="BD262" s="382"/>
      <c r="BE262" s="380">
        <v>11</v>
      </c>
      <c r="BF262" s="381"/>
      <c r="BG262" s="365"/>
      <c r="BH262" s="366"/>
      <c r="BI262" s="373"/>
      <c r="BJ262" s="374"/>
      <c r="BK262" s="375">
        <v>8</v>
      </c>
      <c r="BL262" s="366">
        <v>1</v>
      </c>
      <c r="BM262" s="373"/>
      <c r="BN262" s="374"/>
      <c r="BO262" s="375">
        <v>8</v>
      </c>
      <c r="BP262" s="366">
        <v>1</v>
      </c>
      <c r="BQ262" s="373"/>
      <c r="BR262" s="374"/>
      <c r="BS262" s="375">
        <v>8</v>
      </c>
      <c r="BT262" s="366">
        <v>1</v>
      </c>
      <c r="BU262" s="373"/>
      <c r="BV262" s="374"/>
      <c r="BW262" s="388">
        <v>9</v>
      </c>
      <c r="BX262" s="389"/>
      <c r="BY262" s="375"/>
      <c r="BZ262" s="366"/>
      <c r="CA262" s="373"/>
      <c r="CB262" s="382"/>
      <c r="CC262" s="380">
        <v>9</v>
      </c>
      <c r="CD262" s="381"/>
      <c r="CE262" s="398">
        <v>8</v>
      </c>
      <c r="CF262" s="366">
        <v>1</v>
      </c>
      <c r="CG262" s="373"/>
      <c r="CH262" s="399"/>
      <c r="CI262" s="365">
        <v>8</v>
      </c>
      <c r="CJ262" s="366">
        <v>1</v>
      </c>
      <c r="CK262" s="373"/>
      <c r="CL262" s="374"/>
      <c r="CM262" s="375">
        <v>8</v>
      </c>
      <c r="CN262" s="366">
        <v>1</v>
      </c>
      <c r="CO262" s="373"/>
      <c r="CP262" s="382"/>
      <c r="CQ262" s="402">
        <v>8</v>
      </c>
      <c r="CR262" s="366">
        <v>1</v>
      </c>
      <c r="CS262" s="408"/>
      <c r="CT262" s="409"/>
      <c r="CU262" s="402">
        <v>8</v>
      </c>
      <c r="CV262" s="366">
        <v>1</v>
      </c>
      <c r="CW262" s="410"/>
      <c r="CX262" s="411"/>
      <c r="CY262" s="402">
        <v>5</v>
      </c>
      <c r="CZ262" s="366">
        <v>3</v>
      </c>
      <c r="DA262" s="415"/>
      <c r="DB262" s="411"/>
      <c r="DC262" s="380">
        <v>9</v>
      </c>
      <c r="DD262" s="381"/>
      <c r="DE262" s="398">
        <v>8</v>
      </c>
      <c r="DF262" s="366">
        <v>2</v>
      </c>
      <c r="DG262" s="416"/>
      <c r="DH262" s="411"/>
      <c r="DI262" s="402">
        <v>8</v>
      </c>
      <c r="DJ262" s="366"/>
      <c r="DK262" s="416"/>
      <c r="DL262" s="411"/>
      <c r="DM262" s="424">
        <v>25</v>
      </c>
      <c r="DN262" s="424">
        <v>4</v>
      </c>
      <c r="DO262" s="424">
        <v>1</v>
      </c>
      <c r="DP262" s="425">
        <f t="shared" si="117"/>
        <v>159</v>
      </c>
      <c r="DQ262" s="427">
        <f t="shared" si="118"/>
        <v>0</v>
      </c>
      <c r="DR262" s="425">
        <f t="shared" si="119"/>
        <v>159</v>
      </c>
      <c r="DS262" s="163">
        <f t="shared" si="120"/>
        <v>21</v>
      </c>
      <c r="DT262" s="425">
        <f t="shared" si="121"/>
        <v>27</v>
      </c>
      <c r="DU262" s="427">
        <f t="shared" si="122"/>
        <v>0</v>
      </c>
      <c r="DV262" s="427">
        <f t="shared" si="123"/>
        <v>27</v>
      </c>
      <c r="DW262" s="427">
        <f t="shared" si="124"/>
        <v>38</v>
      </c>
      <c r="DX262" s="427">
        <f t="shared" si="125"/>
        <v>0</v>
      </c>
      <c r="DY262" s="427">
        <f t="shared" si="126"/>
        <v>9</v>
      </c>
      <c r="DZ262" s="427">
        <f t="shared" si="127"/>
        <v>0</v>
      </c>
      <c r="EA262" s="428">
        <f t="shared" si="128"/>
        <v>22</v>
      </c>
      <c r="EB262" s="429">
        <f t="shared" si="129"/>
        <v>27</v>
      </c>
      <c r="EC262" s="429">
        <f t="shared" si="130"/>
        <v>0</v>
      </c>
      <c r="ED262" s="429">
        <f t="shared" si="131"/>
        <v>38</v>
      </c>
      <c r="EE262" s="429">
        <f t="shared" si="132"/>
        <v>0</v>
      </c>
      <c r="EF262" s="429">
        <f t="shared" si="133"/>
        <v>9</v>
      </c>
      <c r="EG262" s="429">
        <f t="shared" si="134"/>
        <v>0</v>
      </c>
      <c r="EH262" s="441"/>
      <c r="EI262" s="479"/>
      <c r="EJ262" s="443">
        <v>268</v>
      </c>
      <c r="EK262" s="481" t="s">
        <v>477</v>
      </c>
      <c r="EL262" s="449" t="s">
        <v>204</v>
      </c>
      <c r="EM262" s="450">
        <v>390000</v>
      </c>
      <c r="EN262" s="447">
        <f t="shared" si="135"/>
        <v>15000</v>
      </c>
      <c r="EO262" s="453">
        <v>0</v>
      </c>
      <c r="EP262" s="454">
        <v>0</v>
      </c>
      <c r="EQ262" s="455">
        <v>0</v>
      </c>
      <c r="ER262" s="455">
        <v>0</v>
      </c>
      <c r="ES262" s="456">
        <f t="shared" si="136"/>
        <v>15000</v>
      </c>
      <c r="ET262" s="456">
        <f t="shared" si="137"/>
        <v>22</v>
      </c>
      <c r="EU262" s="456">
        <f t="shared" si="138"/>
        <v>27</v>
      </c>
      <c r="EV262" s="456">
        <f t="shared" si="139"/>
        <v>0</v>
      </c>
      <c r="EW262" s="456">
        <f t="shared" si="140"/>
        <v>38</v>
      </c>
      <c r="EX262" s="456">
        <f t="shared" si="141"/>
        <v>0</v>
      </c>
      <c r="EY262" s="460">
        <f t="shared" si="142"/>
        <v>9</v>
      </c>
      <c r="EZ262" s="460">
        <f t="shared" si="143"/>
        <v>0</v>
      </c>
      <c r="FA262" s="447">
        <f t="shared" si="144"/>
        <v>269020.69</v>
      </c>
      <c r="FB262" s="447">
        <v>0</v>
      </c>
      <c r="FC262" s="447">
        <f t="shared" si="145"/>
        <v>599020.68999999994</v>
      </c>
      <c r="FD262" s="447">
        <f t="shared" si="146"/>
        <v>539118.62</v>
      </c>
      <c r="FE262" s="447">
        <f t="shared" si="147"/>
        <v>23823.723999999998</v>
      </c>
      <c r="FF262" s="447">
        <f t="shared" si="148"/>
        <v>59902.07</v>
      </c>
      <c r="FG262" s="463">
        <v>0</v>
      </c>
      <c r="FH262" s="447">
        <f t="shared" si="149"/>
        <v>83725.789999999994</v>
      </c>
      <c r="FI262" s="447">
        <v>0</v>
      </c>
      <c r="FJ262" s="447">
        <f t="shared" si="150"/>
        <v>515294.9</v>
      </c>
      <c r="FK262" s="464"/>
      <c r="FL262" s="447">
        <f t="shared" si="151"/>
        <v>23960.83</v>
      </c>
      <c r="FM262" s="447">
        <f t="shared" si="152"/>
        <v>2995.1</v>
      </c>
      <c r="FN262" s="447">
        <f t="shared" si="153"/>
        <v>59902.07</v>
      </c>
      <c r="FO262" s="447">
        <f t="shared" si="154"/>
        <v>86858</v>
      </c>
      <c r="FP262" s="178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</row>
    <row r="263" spans="1:463" s="163" customFormat="1" ht="22.5" customHeight="1">
      <c r="A263" s="360">
        <v>255</v>
      </c>
      <c r="B263" s="361"/>
      <c r="C263" s="362" t="s">
        <v>478</v>
      </c>
      <c r="D263" s="363" t="s">
        <v>227</v>
      </c>
      <c r="E263" s="225" t="s">
        <v>187</v>
      </c>
      <c r="F263" s="367">
        <v>1400000</v>
      </c>
      <c r="G263" s="365">
        <v>8</v>
      </c>
      <c r="H263" s="366">
        <v>3.5</v>
      </c>
      <c r="I263" s="373"/>
      <c r="J263" s="374"/>
      <c r="K263" s="375"/>
      <c r="L263" s="366"/>
      <c r="M263" s="373">
        <v>8</v>
      </c>
      <c r="N263" s="374">
        <v>4.5</v>
      </c>
      <c r="O263" s="375"/>
      <c r="P263" s="366"/>
      <c r="Q263" s="373">
        <v>8</v>
      </c>
      <c r="R263" s="374">
        <v>4</v>
      </c>
      <c r="S263" s="375"/>
      <c r="T263" s="366"/>
      <c r="U263" s="373">
        <v>8</v>
      </c>
      <c r="V263" s="374">
        <v>4.5</v>
      </c>
      <c r="W263" s="375"/>
      <c r="X263" s="366"/>
      <c r="Y263" s="373">
        <v>8</v>
      </c>
      <c r="Z263" s="374">
        <v>4.5</v>
      </c>
      <c r="AA263" s="375"/>
      <c r="AB263" s="366"/>
      <c r="AC263" s="373">
        <v>5</v>
      </c>
      <c r="AD263" s="382">
        <v>7</v>
      </c>
      <c r="AE263" s="380"/>
      <c r="AF263" s="381">
        <v>12</v>
      </c>
      <c r="AG263" s="365"/>
      <c r="AH263" s="366"/>
      <c r="AI263" s="373">
        <v>8</v>
      </c>
      <c r="AJ263" s="374">
        <v>4.5</v>
      </c>
      <c r="AK263" s="375"/>
      <c r="AL263" s="366"/>
      <c r="AM263" s="373">
        <v>8</v>
      </c>
      <c r="AN263" s="374">
        <v>2</v>
      </c>
      <c r="AO263" s="375"/>
      <c r="AP263" s="366"/>
      <c r="AQ263" s="373">
        <v>8</v>
      </c>
      <c r="AR263" s="374">
        <v>3</v>
      </c>
      <c r="AS263" s="375"/>
      <c r="AT263" s="366"/>
      <c r="AU263" s="373">
        <v>8</v>
      </c>
      <c r="AV263" s="374">
        <v>1</v>
      </c>
      <c r="AW263" s="375"/>
      <c r="AX263" s="366"/>
      <c r="AY263" s="373">
        <v>8</v>
      </c>
      <c r="AZ263" s="374">
        <v>3</v>
      </c>
      <c r="BA263" s="375"/>
      <c r="BB263" s="366"/>
      <c r="BC263" s="373">
        <v>5</v>
      </c>
      <c r="BD263" s="382">
        <v>4</v>
      </c>
      <c r="BE263" s="380"/>
      <c r="BF263" s="381">
        <v>11</v>
      </c>
      <c r="BG263" s="365"/>
      <c r="BH263" s="366"/>
      <c r="BI263" s="373"/>
      <c r="BJ263" s="374"/>
      <c r="BK263" s="375">
        <v>8</v>
      </c>
      <c r="BL263" s="366">
        <v>4</v>
      </c>
      <c r="BM263" s="373"/>
      <c r="BN263" s="374"/>
      <c r="BO263" s="375">
        <v>8</v>
      </c>
      <c r="BP263" s="366">
        <v>3.5</v>
      </c>
      <c r="BQ263" s="373"/>
      <c r="BR263" s="374"/>
      <c r="BS263" s="375">
        <v>8</v>
      </c>
      <c r="BT263" s="366">
        <v>3.5</v>
      </c>
      <c r="BU263" s="373"/>
      <c r="BV263" s="374"/>
      <c r="BW263" s="388">
        <v>11.5</v>
      </c>
      <c r="BX263" s="389"/>
      <c r="BY263" s="375">
        <v>5</v>
      </c>
      <c r="BZ263" s="366">
        <v>6.5</v>
      </c>
      <c r="CA263" s="373"/>
      <c r="CB263" s="382"/>
      <c r="CC263" s="380"/>
      <c r="CD263" s="381"/>
      <c r="CE263" s="398">
        <v>8</v>
      </c>
      <c r="CF263" s="366">
        <v>1</v>
      </c>
      <c r="CG263" s="373"/>
      <c r="CH263" s="399"/>
      <c r="CI263" s="365">
        <v>8</v>
      </c>
      <c r="CJ263" s="366">
        <v>3.5</v>
      </c>
      <c r="CK263" s="373"/>
      <c r="CL263" s="374"/>
      <c r="CM263" s="375">
        <v>8</v>
      </c>
      <c r="CN263" s="366">
        <v>2.5</v>
      </c>
      <c r="CO263" s="373"/>
      <c r="CP263" s="382"/>
      <c r="CQ263" s="402">
        <v>8</v>
      </c>
      <c r="CR263" s="366">
        <v>2</v>
      </c>
      <c r="CS263" s="408"/>
      <c r="CT263" s="409"/>
      <c r="CU263" s="402">
        <v>8</v>
      </c>
      <c r="CV263" s="366">
        <v>1</v>
      </c>
      <c r="CW263" s="410"/>
      <c r="CX263" s="411"/>
      <c r="CY263" s="402">
        <v>5</v>
      </c>
      <c r="CZ263" s="366">
        <v>5.5</v>
      </c>
      <c r="DA263" s="415"/>
      <c r="DB263" s="411"/>
      <c r="DC263" s="380">
        <v>10.5</v>
      </c>
      <c r="DD263" s="381"/>
      <c r="DE263" s="398">
        <v>8</v>
      </c>
      <c r="DF263" s="366">
        <v>2.5</v>
      </c>
      <c r="DG263" s="416"/>
      <c r="DH263" s="411"/>
      <c r="DI263" s="402"/>
      <c r="DJ263" s="366"/>
      <c r="DK263" s="416">
        <v>8</v>
      </c>
      <c r="DL263" s="411">
        <v>5</v>
      </c>
      <c r="DM263" s="424">
        <v>25</v>
      </c>
      <c r="DN263" s="424">
        <v>4</v>
      </c>
      <c r="DO263" s="424">
        <v>1</v>
      </c>
      <c r="DP263" s="425">
        <f t="shared" si="117"/>
        <v>90</v>
      </c>
      <c r="DQ263" s="427">
        <f t="shared" si="118"/>
        <v>90</v>
      </c>
      <c r="DR263" s="425">
        <f t="shared" si="119"/>
        <v>180</v>
      </c>
      <c r="DS263" s="163">
        <f t="shared" si="120"/>
        <v>24</v>
      </c>
      <c r="DT263" s="425">
        <f t="shared" si="121"/>
        <v>39</v>
      </c>
      <c r="DU263" s="427">
        <f t="shared" si="122"/>
        <v>47</v>
      </c>
      <c r="DV263" s="427">
        <f t="shared" si="123"/>
        <v>86</v>
      </c>
      <c r="DW263" s="427">
        <f t="shared" si="124"/>
        <v>10.5</v>
      </c>
      <c r="DX263" s="427">
        <f t="shared" si="125"/>
        <v>23</v>
      </c>
      <c r="DY263" s="427">
        <f t="shared" si="126"/>
        <v>11.5</v>
      </c>
      <c r="DZ263" s="427">
        <f t="shared" si="127"/>
        <v>0</v>
      </c>
      <c r="EA263" s="428">
        <f t="shared" si="128"/>
        <v>25</v>
      </c>
      <c r="EB263" s="429">
        <f t="shared" si="129"/>
        <v>39</v>
      </c>
      <c r="EC263" s="429">
        <f t="shared" si="130"/>
        <v>47</v>
      </c>
      <c r="ED263" s="429">
        <f t="shared" si="131"/>
        <v>10.5</v>
      </c>
      <c r="EE263" s="429">
        <f t="shared" si="132"/>
        <v>23</v>
      </c>
      <c r="EF263" s="429">
        <f t="shared" si="133"/>
        <v>11.5</v>
      </c>
      <c r="EG263" s="429">
        <f t="shared" si="134"/>
        <v>0</v>
      </c>
      <c r="EH263" s="441"/>
      <c r="EI263" s="479"/>
      <c r="EJ263" s="443">
        <v>269</v>
      </c>
      <c r="EK263" s="481" t="s">
        <v>478</v>
      </c>
      <c r="EL263" s="449" t="s">
        <v>227</v>
      </c>
      <c r="EM263" s="450">
        <v>1400000</v>
      </c>
      <c r="EN263" s="447">
        <f t="shared" si="135"/>
        <v>53846.15</v>
      </c>
      <c r="EO263" s="453">
        <v>0</v>
      </c>
      <c r="EP263" s="454">
        <v>0</v>
      </c>
      <c r="EQ263" s="455">
        <v>0</v>
      </c>
      <c r="ER263" s="455">
        <v>0</v>
      </c>
      <c r="ES263" s="456">
        <f t="shared" si="136"/>
        <v>53846.15</v>
      </c>
      <c r="ET263" s="456">
        <f t="shared" si="137"/>
        <v>25</v>
      </c>
      <c r="EU263" s="456">
        <f t="shared" si="138"/>
        <v>39</v>
      </c>
      <c r="EV263" s="456">
        <f t="shared" si="139"/>
        <v>47</v>
      </c>
      <c r="EW263" s="456">
        <f t="shared" si="140"/>
        <v>10.5</v>
      </c>
      <c r="EX263" s="456">
        <f t="shared" si="141"/>
        <v>23</v>
      </c>
      <c r="EY263" s="460">
        <f t="shared" si="142"/>
        <v>11.5</v>
      </c>
      <c r="EZ263" s="460">
        <f t="shared" si="143"/>
        <v>0</v>
      </c>
      <c r="FA263" s="447">
        <f t="shared" si="144"/>
        <v>1597558.79</v>
      </c>
      <c r="FB263" s="447">
        <v>0</v>
      </c>
      <c r="FC263" s="447">
        <f t="shared" si="145"/>
        <v>2943712.54</v>
      </c>
      <c r="FD263" s="447">
        <f t="shared" si="146"/>
        <v>2649341.29</v>
      </c>
      <c r="FE263" s="447">
        <f t="shared" si="147"/>
        <v>622802.38699999999</v>
      </c>
      <c r="FF263" s="447">
        <f t="shared" si="148"/>
        <v>294371.25</v>
      </c>
      <c r="FG263" s="463">
        <v>100000</v>
      </c>
      <c r="FH263" s="447">
        <f t="shared" si="149"/>
        <v>1017173.64</v>
      </c>
      <c r="FI263" s="447">
        <v>0</v>
      </c>
      <c r="FJ263" s="447">
        <f t="shared" si="150"/>
        <v>1926538.9</v>
      </c>
      <c r="FK263" s="464"/>
      <c r="FL263" s="447">
        <f t="shared" si="151"/>
        <v>117748.5</v>
      </c>
      <c r="FM263" s="447">
        <f t="shared" si="152"/>
        <v>14718.56</v>
      </c>
      <c r="FN263" s="447">
        <f t="shared" si="153"/>
        <v>294371.25</v>
      </c>
      <c r="FO263" s="447">
        <f t="shared" si="154"/>
        <v>426838.31</v>
      </c>
      <c r="FP263" s="178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</row>
    <row r="264" spans="1:463" s="163" customFormat="1" ht="22.5" customHeight="1">
      <c r="A264" s="360">
        <v>256</v>
      </c>
      <c r="B264" s="361">
        <v>5</v>
      </c>
      <c r="C264" s="362" t="s">
        <v>479</v>
      </c>
      <c r="D264" s="363" t="s">
        <v>223</v>
      </c>
      <c r="E264" s="225" t="s">
        <v>190</v>
      </c>
      <c r="F264" s="367">
        <v>325000</v>
      </c>
      <c r="G264" s="365">
        <v>8</v>
      </c>
      <c r="H264" s="366">
        <v>1</v>
      </c>
      <c r="I264" s="373"/>
      <c r="J264" s="374"/>
      <c r="K264" s="375">
        <v>8</v>
      </c>
      <c r="L264" s="366">
        <v>1</v>
      </c>
      <c r="M264" s="373"/>
      <c r="N264" s="374"/>
      <c r="O264" s="375">
        <v>8</v>
      </c>
      <c r="P264" s="366">
        <v>1</v>
      </c>
      <c r="Q264" s="373"/>
      <c r="R264" s="374"/>
      <c r="S264" s="375">
        <v>8</v>
      </c>
      <c r="T264" s="366">
        <v>3</v>
      </c>
      <c r="U264" s="373"/>
      <c r="V264" s="374"/>
      <c r="W264" s="375">
        <v>8</v>
      </c>
      <c r="X264" s="366">
        <v>3</v>
      </c>
      <c r="Y264" s="373"/>
      <c r="Z264" s="374"/>
      <c r="AA264" s="375">
        <v>5</v>
      </c>
      <c r="AB264" s="366">
        <v>5</v>
      </c>
      <c r="AC264" s="373"/>
      <c r="AD264" s="382"/>
      <c r="AE264" s="380">
        <v>10</v>
      </c>
      <c r="AF264" s="381"/>
      <c r="AG264" s="365">
        <v>8</v>
      </c>
      <c r="AH264" s="366">
        <v>2</v>
      </c>
      <c r="AI264" s="373"/>
      <c r="AJ264" s="374"/>
      <c r="AK264" s="375">
        <v>8</v>
      </c>
      <c r="AL264" s="366">
        <v>3</v>
      </c>
      <c r="AM264" s="373"/>
      <c r="AN264" s="374"/>
      <c r="AO264" s="375">
        <v>8</v>
      </c>
      <c r="AP264" s="366">
        <v>2</v>
      </c>
      <c r="AQ264" s="373"/>
      <c r="AR264" s="374"/>
      <c r="AS264" s="375">
        <v>8</v>
      </c>
      <c r="AT264" s="366">
        <v>2</v>
      </c>
      <c r="AU264" s="373"/>
      <c r="AV264" s="374"/>
      <c r="AW264" s="375">
        <v>8</v>
      </c>
      <c r="AX264" s="366">
        <v>3</v>
      </c>
      <c r="AY264" s="373"/>
      <c r="AZ264" s="374"/>
      <c r="BA264" s="375">
        <v>5</v>
      </c>
      <c r="BB264" s="366">
        <v>4</v>
      </c>
      <c r="BC264" s="373"/>
      <c r="BD264" s="382"/>
      <c r="BE264" s="380">
        <v>10</v>
      </c>
      <c r="BF264" s="381"/>
      <c r="BG264" s="365">
        <v>8</v>
      </c>
      <c r="BH264" s="366">
        <v>2</v>
      </c>
      <c r="BI264" s="373"/>
      <c r="BJ264" s="374"/>
      <c r="BK264" s="375">
        <v>8</v>
      </c>
      <c r="BL264" s="366">
        <v>3</v>
      </c>
      <c r="BM264" s="373"/>
      <c r="BN264" s="374"/>
      <c r="BO264" s="375">
        <v>8</v>
      </c>
      <c r="BP264" s="366">
        <v>2</v>
      </c>
      <c r="BQ264" s="373"/>
      <c r="BR264" s="374"/>
      <c r="BS264" s="375">
        <v>8</v>
      </c>
      <c r="BT264" s="366">
        <v>2</v>
      </c>
      <c r="BU264" s="373"/>
      <c r="BV264" s="374"/>
      <c r="BW264" s="388">
        <v>9</v>
      </c>
      <c r="BX264" s="389"/>
      <c r="BY264" s="375">
        <v>5</v>
      </c>
      <c r="BZ264" s="366">
        <v>5</v>
      </c>
      <c r="CA264" s="373"/>
      <c r="CB264" s="382"/>
      <c r="CC264" s="380">
        <v>10</v>
      </c>
      <c r="CD264" s="381"/>
      <c r="CE264" s="398"/>
      <c r="CF264" s="366"/>
      <c r="CG264" s="373"/>
      <c r="CH264" s="399"/>
      <c r="CI264" s="365"/>
      <c r="CJ264" s="366"/>
      <c r="CK264" s="373"/>
      <c r="CL264" s="374"/>
      <c r="CM264" s="375">
        <v>8</v>
      </c>
      <c r="CN264" s="366">
        <v>2</v>
      </c>
      <c r="CO264" s="373"/>
      <c r="CP264" s="382"/>
      <c r="CQ264" s="402">
        <v>8</v>
      </c>
      <c r="CR264" s="366">
        <v>2</v>
      </c>
      <c r="CS264" s="408"/>
      <c r="CT264" s="409"/>
      <c r="CU264" s="402">
        <v>8</v>
      </c>
      <c r="CV264" s="366">
        <v>2</v>
      </c>
      <c r="CW264" s="410"/>
      <c r="CX264" s="411"/>
      <c r="CY264" s="402">
        <v>5</v>
      </c>
      <c r="CZ264" s="366">
        <v>5</v>
      </c>
      <c r="DA264" s="415"/>
      <c r="DB264" s="411"/>
      <c r="DC264" s="380">
        <v>9</v>
      </c>
      <c r="DD264" s="381"/>
      <c r="DE264" s="398">
        <v>8</v>
      </c>
      <c r="DF264" s="366">
        <v>2</v>
      </c>
      <c r="DG264" s="416"/>
      <c r="DH264" s="411"/>
      <c r="DI264" s="402">
        <v>8</v>
      </c>
      <c r="DJ264" s="366">
        <v>1</v>
      </c>
      <c r="DK264" s="416"/>
      <c r="DL264" s="411"/>
      <c r="DM264" s="424">
        <v>25</v>
      </c>
      <c r="DN264" s="424">
        <v>4</v>
      </c>
      <c r="DO264" s="424">
        <v>1</v>
      </c>
      <c r="DP264" s="425">
        <f t="shared" si="117"/>
        <v>172</v>
      </c>
      <c r="DQ264" s="427">
        <f t="shared" si="118"/>
        <v>0</v>
      </c>
      <c r="DR264" s="425">
        <f t="shared" si="119"/>
        <v>172</v>
      </c>
      <c r="DS264" s="163">
        <f t="shared" si="120"/>
        <v>23</v>
      </c>
      <c r="DT264" s="425">
        <f t="shared" si="121"/>
        <v>58</v>
      </c>
      <c r="DU264" s="427">
        <f t="shared" si="122"/>
        <v>0</v>
      </c>
      <c r="DV264" s="427">
        <f t="shared" si="123"/>
        <v>58</v>
      </c>
      <c r="DW264" s="427">
        <f t="shared" si="124"/>
        <v>39</v>
      </c>
      <c r="DX264" s="427">
        <f t="shared" si="125"/>
        <v>0</v>
      </c>
      <c r="DY264" s="427">
        <f t="shared" si="126"/>
        <v>9</v>
      </c>
      <c r="DZ264" s="427">
        <f t="shared" si="127"/>
        <v>0</v>
      </c>
      <c r="EA264" s="428">
        <f t="shared" si="128"/>
        <v>24</v>
      </c>
      <c r="EB264" s="429">
        <f t="shared" si="129"/>
        <v>58</v>
      </c>
      <c r="EC264" s="429">
        <f t="shared" si="130"/>
        <v>0</v>
      </c>
      <c r="ED264" s="429">
        <f t="shared" si="131"/>
        <v>39</v>
      </c>
      <c r="EE264" s="429">
        <f t="shared" si="132"/>
        <v>0</v>
      </c>
      <c r="EF264" s="429">
        <f t="shared" si="133"/>
        <v>9</v>
      </c>
      <c r="EG264" s="429">
        <f t="shared" si="134"/>
        <v>0</v>
      </c>
      <c r="EH264" s="441"/>
      <c r="EI264" s="479"/>
      <c r="EJ264" s="443">
        <v>270</v>
      </c>
      <c r="EK264" s="481" t="s">
        <v>479</v>
      </c>
      <c r="EL264" s="449" t="s">
        <v>223</v>
      </c>
      <c r="EM264" s="450">
        <v>325000</v>
      </c>
      <c r="EN264" s="447">
        <f t="shared" si="135"/>
        <v>12500</v>
      </c>
      <c r="EO264" s="453">
        <v>0</v>
      </c>
      <c r="EP264" s="454">
        <v>0</v>
      </c>
      <c r="EQ264" s="455">
        <v>0</v>
      </c>
      <c r="ER264" s="455">
        <v>0</v>
      </c>
      <c r="ES264" s="456">
        <f t="shared" si="136"/>
        <v>12500</v>
      </c>
      <c r="ET264" s="456">
        <f t="shared" si="137"/>
        <v>24</v>
      </c>
      <c r="EU264" s="456">
        <f t="shared" si="138"/>
        <v>58</v>
      </c>
      <c r="EV264" s="456">
        <f t="shared" si="139"/>
        <v>0</v>
      </c>
      <c r="EW264" s="456">
        <f t="shared" si="140"/>
        <v>39</v>
      </c>
      <c r="EX264" s="456">
        <f t="shared" si="141"/>
        <v>0</v>
      </c>
      <c r="EY264" s="460">
        <f t="shared" si="142"/>
        <v>9</v>
      </c>
      <c r="EZ264" s="460">
        <f t="shared" si="143"/>
        <v>0</v>
      </c>
      <c r="FA264" s="447">
        <f t="shared" si="144"/>
        <v>305023.46000000002</v>
      </c>
      <c r="FB264" s="447">
        <v>0</v>
      </c>
      <c r="FC264" s="447">
        <f t="shared" si="145"/>
        <v>605023.46</v>
      </c>
      <c r="FD264" s="447">
        <f t="shared" si="146"/>
        <v>544521.11</v>
      </c>
      <c r="FE264" s="447">
        <f t="shared" si="147"/>
        <v>24904.221999999998</v>
      </c>
      <c r="FF264" s="447">
        <f t="shared" si="148"/>
        <v>60502.35</v>
      </c>
      <c r="FG264" s="463">
        <v>100000</v>
      </c>
      <c r="FH264" s="447">
        <f t="shared" si="149"/>
        <v>185406.57</v>
      </c>
      <c r="FI264" s="447">
        <v>0</v>
      </c>
      <c r="FJ264" s="447">
        <f t="shared" si="150"/>
        <v>419616.89</v>
      </c>
      <c r="FK264" s="464"/>
      <c r="FL264" s="447">
        <f t="shared" si="151"/>
        <v>24200.94</v>
      </c>
      <c r="FM264" s="447">
        <f t="shared" si="152"/>
        <v>3025.12</v>
      </c>
      <c r="FN264" s="447">
        <f t="shared" si="153"/>
        <v>60502.35</v>
      </c>
      <c r="FO264" s="447">
        <f t="shared" si="154"/>
        <v>87728.41</v>
      </c>
      <c r="FP264" s="178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</row>
    <row r="265" spans="1:463" s="163" customFormat="1" ht="22.5" customHeight="1">
      <c r="A265" s="360">
        <v>257</v>
      </c>
      <c r="B265" s="361">
        <v>6</v>
      </c>
      <c r="C265" s="362" t="s">
        <v>480</v>
      </c>
      <c r="D265" s="363" t="s">
        <v>425</v>
      </c>
      <c r="E265" s="225" t="s">
        <v>190</v>
      </c>
      <c r="F265" s="367">
        <v>325000</v>
      </c>
      <c r="G265" s="365"/>
      <c r="H265" s="366"/>
      <c r="I265" s="373"/>
      <c r="J265" s="374"/>
      <c r="K265" s="375"/>
      <c r="L265" s="366"/>
      <c r="M265" s="373"/>
      <c r="N265" s="374"/>
      <c r="O265" s="375">
        <v>8</v>
      </c>
      <c r="P265" s="366">
        <v>1</v>
      </c>
      <c r="Q265" s="373"/>
      <c r="R265" s="374"/>
      <c r="S265" s="375"/>
      <c r="T265" s="366"/>
      <c r="U265" s="373"/>
      <c r="V265" s="374"/>
      <c r="W265" s="375"/>
      <c r="X265" s="366"/>
      <c r="Y265" s="373"/>
      <c r="Z265" s="374"/>
      <c r="AA265" s="375">
        <v>5</v>
      </c>
      <c r="AB265" s="366">
        <v>5</v>
      </c>
      <c r="AC265" s="373"/>
      <c r="AD265" s="382"/>
      <c r="AE265" s="380">
        <v>9</v>
      </c>
      <c r="AF265" s="381"/>
      <c r="AG265" s="365">
        <v>8</v>
      </c>
      <c r="AH265" s="366">
        <v>1</v>
      </c>
      <c r="AI265" s="373"/>
      <c r="AJ265" s="374"/>
      <c r="AK265" s="375">
        <v>8</v>
      </c>
      <c r="AL265" s="366">
        <v>3</v>
      </c>
      <c r="AM265" s="373"/>
      <c r="AN265" s="374"/>
      <c r="AO265" s="375">
        <v>8</v>
      </c>
      <c r="AP265" s="366">
        <v>1</v>
      </c>
      <c r="AQ265" s="373"/>
      <c r="AR265" s="374"/>
      <c r="AS265" s="375">
        <v>8</v>
      </c>
      <c r="AT265" s="366"/>
      <c r="AU265" s="373"/>
      <c r="AV265" s="374"/>
      <c r="AW265" s="375">
        <v>8</v>
      </c>
      <c r="AX265" s="366">
        <v>1</v>
      </c>
      <c r="AY265" s="373"/>
      <c r="AZ265" s="374"/>
      <c r="BA265" s="375">
        <v>5</v>
      </c>
      <c r="BB265" s="366">
        <v>3</v>
      </c>
      <c r="BC265" s="373"/>
      <c r="BD265" s="382"/>
      <c r="BE265" s="380">
        <v>10</v>
      </c>
      <c r="BF265" s="381"/>
      <c r="BG265" s="365"/>
      <c r="BH265" s="366"/>
      <c r="BI265" s="373"/>
      <c r="BJ265" s="374"/>
      <c r="BK265" s="375"/>
      <c r="BL265" s="366"/>
      <c r="BM265" s="373"/>
      <c r="BN265" s="374"/>
      <c r="BO265" s="375"/>
      <c r="BP265" s="366"/>
      <c r="BQ265" s="373"/>
      <c r="BR265" s="374"/>
      <c r="BS265" s="375">
        <v>8</v>
      </c>
      <c r="BT265" s="366">
        <v>1</v>
      </c>
      <c r="BU265" s="373"/>
      <c r="BV265" s="374"/>
      <c r="BW265" s="388">
        <v>9</v>
      </c>
      <c r="BX265" s="389"/>
      <c r="BY265" s="375">
        <v>5</v>
      </c>
      <c r="BZ265" s="366">
        <v>4</v>
      </c>
      <c r="CA265" s="373"/>
      <c r="CB265" s="382"/>
      <c r="CC265" s="380">
        <v>9</v>
      </c>
      <c r="CD265" s="381"/>
      <c r="CE265" s="398">
        <v>8</v>
      </c>
      <c r="CF265" s="366">
        <v>2</v>
      </c>
      <c r="CG265" s="373"/>
      <c r="CH265" s="399"/>
      <c r="CI265" s="365">
        <v>8</v>
      </c>
      <c r="CJ265" s="366">
        <v>1</v>
      </c>
      <c r="CK265" s="373"/>
      <c r="CL265" s="374"/>
      <c r="CM265" s="375">
        <v>8</v>
      </c>
      <c r="CN265" s="366">
        <v>1</v>
      </c>
      <c r="CO265" s="373"/>
      <c r="CP265" s="382"/>
      <c r="CQ265" s="402">
        <v>8</v>
      </c>
      <c r="CR265" s="366">
        <v>1</v>
      </c>
      <c r="CS265" s="408"/>
      <c r="CT265" s="409"/>
      <c r="CU265" s="402"/>
      <c r="CV265" s="366"/>
      <c r="CW265" s="410"/>
      <c r="CX265" s="411"/>
      <c r="CY265" s="402">
        <v>5</v>
      </c>
      <c r="CZ265" s="366">
        <v>4</v>
      </c>
      <c r="DA265" s="415"/>
      <c r="DB265" s="411"/>
      <c r="DC265" s="380">
        <v>10</v>
      </c>
      <c r="DD265" s="381"/>
      <c r="DE265" s="398">
        <v>8</v>
      </c>
      <c r="DF265" s="366">
        <v>3</v>
      </c>
      <c r="DG265" s="416"/>
      <c r="DH265" s="411"/>
      <c r="DI265" s="402">
        <v>8</v>
      </c>
      <c r="DJ265" s="366">
        <v>1</v>
      </c>
      <c r="DK265" s="416"/>
      <c r="DL265" s="411"/>
      <c r="DM265" s="424">
        <v>25</v>
      </c>
      <c r="DN265" s="424">
        <v>4</v>
      </c>
      <c r="DO265" s="424">
        <v>1</v>
      </c>
      <c r="DP265" s="425">
        <f t="shared" si="117"/>
        <v>124</v>
      </c>
      <c r="DQ265" s="427">
        <f t="shared" si="118"/>
        <v>0</v>
      </c>
      <c r="DR265" s="425">
        <f t="shared" si="119"/>
        <v>124</v>
      </c>
      <c r="DS265" s="163">
        <f t="shared" si="120"/>
        <v>16</v>
      </c>
      <c r="DT265" s="425">
        <f t="shared" si="121"/>
        <v>33</v>
      </c>
      <c r="DU265" s="427">
        <f t="shared" si="122"/>
        <v>0</v>
      </c>
      <c r="DV265" s="427">
        <f t="shared" si="123"/>
        <v>33</v>
      </c>
      <c r="DW265" s="427">
        <f t="shared" si="124"/>
        <v>38</v>
      </c>
      <c r="DX265" s="427">
        <f t="shared" si="125"/>
        <v>0</v>
      </c>
      <c r="DY265" s="427">
        <f t="shared" si="126"/>
        <v>9</v>
      </c>
      <c r="DZ265" s="427">
        <f t="shared" si="127"/>
        <v>0</v>
      </c>
      <c r="EA265" s="428">
        <f t="shared" si="128"/>
        <v>17</v>
      </c>
      <c r="EB265" s="429">
        <f t="shared" si="129"/>
        <v>33</v>
      </c>
      <c r="EC265" s="429">
        <f t="shared" si="130"/>
        <v>0</v>
      </c>
      <c r="ED265" s="429">
        <f t="shared" si="131"/>
        <v>38</v>
      </c>
      <c r="EE265" s="429">
        <f t="shared" si="132"/>
        <v>0</v>
      </c>
      <c r="EF265" s="429">
        <f t="shared" si="133"/>
        <v>9</v>
      </c>
      <c r="EG265" s="429">
        <f t="shared" si="134"/>
        <v>0</v>
      </c>
      <c r="EH265" s="441"/>
      <c r="EI265" s="479"/>
      <c r="EJ265" s="443">
        <v>272</v>
      </c>
      <c r="EK265" s="481" t="s">
        <v>480</v>
      </c>
      <c r="EL265" s="449" t="s">
        <v>425</v>
      </c>
      <c r="EM265" s="450">
        <v>325000</v>
      </c>
      <c r="EN265" s="447">
        <f t="shared" si="135"/>
        <v>12500</v>
      </c>
      <c r="EO265" s="453">
        <v>0</v>
      </c>
      <c r="EP265" s="454">
        <v>0</v>
      </c>
      <c r="EQ265" s="455">
        <v>0</v>
      </c>
      <c r="ER265" s="455">
        <v>0</v>
      </c>
      <c r="ES265" s="456">
        <f t="shared" si="136"/>
        <v>12500</v>
      </c>
      <c r="ET265" s="456">
        <f t="shared" si="137"/>
        <v>17</v>
      </c>
      <c r="EU265" s="456">
        <f t="shared" si="138"/>
        <v>33</v>
      </c>
      <c r="EV265" s="456">
        <f t="shared" si="139"/>
        <v>0</v>
      </c>
      <c r="EW265" s="456">
        <f t="shared" si="140"/>
        <v>38</v>
      </c>
      <c r="EX265" s="456">
        <f t="shared" si="141"/>
        <v>0</v>
      </c>
      <c r="EY265" s="460">
        <f t="shared" si="142"/>
        <v>9</v>
      </c>
      <c r="EZ265" s="460">
        <f t="shared" si="143"/>
        <v>0</v>
      </c>
      <c r="FA265" s="447">
        <f t="shared" si="144"/>
        <v>239185.07</v>
      </c>
      <c r="FB265" s="447">
        <v>0</v>
      </c>
      <c r="FC265" s="447">
        <f t="shared" si="145"/>
        <v>451685.07</v>
      </c>
      <c r="FD265" s="447">
        <f t="shared" si="146"/>
        <v>406516.56</v>
      </c>
      <c r="FE265" s="447">
        <f t="shared" si="147"/>
        <v>10921.3248</v>
      </c>
      <c r="FF265" s="447">
        <f t="shared" si="148"/>
        <v>45168.51</v>
      </c>
      <c r="FG265" s="463">
        <v>100000</v>
      </c>
      <c r="FH265" s="447">
        <f t="shared" si="149"/>
        <v>156089.82999999999</v>
      </c>
      <c r="FI265" s="447">
        <v>0</v>
      </c>
      <c r="FJ265" s="447">
        <f t="shared" si="150"/>
        <v>295595.24</v>
      </c>
      <c r="FK265" s="464"/>
      <c r="FL265" s="447">
        <f t="shared" si="151"/>
        <v>18067.400000000001</v>
      </c>
      <c r="FM265" s="447">
        <f t="shared" si="152"/>
        <v>2258.4299999999998</v>
      </c>
      <c r="FN265" s="447">
        <f t="shared" si="153"/>
        <v>45168.51</v>
      </c>
      <c r="FO265" s="447">
        <f t="shared" si="154"/>
        <v>65494.340000000004</v>
      </c>
      <c r="FP265" s="178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</row>
    <row r="266" spans="1:463" s="163" customFormat="1" ht="22.5" customHeight="1">
      <c r="A266" s="360">
        <v>258</v>
      </c>
      <c r="B266" s="361">
        <v>5</v>
      </c>
      <c r="C266" s="362" t="s">
        <v>481</v>
      </c>
      <c r="D266" s="363" t="s">
        <v>223</v>
      </c>
      <c r="E266" s="225" t="s">
        <v>190</v>
      </c>
      <c r="F266" s="367">
        <v>325000</v>
      </c>
      <c r="G266" s="365">
        <v>8</v>
      </c>
      <c r="H266" s="366">
        <v>1</v>
      </c>
      <c r="I266" s="373"/>
      <c r="J266" s="374"/>
      <c r="K266" s="375">
        <v>8</v>
      </c>
      <c r="L266" s="366">
        <v>1</v>
      </c>
      <c r="M266" s="373"/>
      <c r="N266" s="374"/>
      <c r="O266" s="375">
        <v>8</v>
      </c>
      <c r="P266" s="366">
        <v>1</v>
      </c>
      <c r="Q266" s="373"/>
      <c r="R266" s="374"/>
      <c r="S266" s="375">
        <v>5</v>
      </c>
      <c r="T266" s="366"/>
      <c r="U266" s="373"/>
      <c r="V266" s="374"/>
      <c r="W266" s="375">
        <v>8</v>
      </c>
      <c r="X266" s="366">
        <v>1</v>
      </c>
      <c r="Y266" s="373"/>
      <c r="Z266" s="374"/>
      <c r="AA266" s="375">
        <v>5</v>
      </c>
      <c r="AB266" s="366">
        <v>4</v>
      </c>
      <c r="AC266" s="373"/>
      <c r="AD266" s="382"/>
      <c r="AE266" s="380">
        <v>9</v>
      </c>
      <c r="AF266" s="381"/>
      <c r="AG266" s="365">
        <v>8</v>
      </c>
      <c r="AH266" s="366">
        <v>1</v>
      </c>
      <c r="AI266" s="373"/>
      <c r="AJ266" s="374"/>
      <c r="AK266" s="375">
        <v>8</v>
      </c>
      <c r="AL266" s="366">
        <v>1</v>
      </c>
      <c r="AM266" s="373"/>
      <c r="AN266" s="374"/>
      <c r="AO266" s="375">
        <v>8</v>
      </c>
      <c r="AP266" s="366">
        <v>1</v>
      </c>
      <c r="AQ266" s="373"/>
      <c r="AR266" s="374"/>
      <c r="AS266" s="375">
        <v>8</v>
      </c>
      <c r="AT266" s="366">
        <v>1</v>
      </c>
      <c r="AU266" s="373"/>
      <c r="AV266" s="374"/>
      <c r="AW266" s="375">
        <v>8</v>
      </c>
      <c r="AX266" s="366">
        <v>3</v>
      </c>
      <c r="AY266" s="373"/>
      <c r="AZ266" s="374"/>
      <c r="BA266" s="375">
        <v>5</v>
      </c>
      <c r="BB266" s="366">
        <v>4</v>
      </c>
      <c r="BC266" s="373"/>
      <c r="BD266" s="382"/>
      <c r="BE266" s="380">
        <v>9</v>
      </c>
      <c r="BF266" s="381"/>
      <c r="BG266" s="365">
        <v>8</v>
      </c>
      <c r="BH266" s="366">
        <v>1</v>
      </c>
      <c r="BI266" s="373"/>
      <c r="BJ266" s="374"/>
      <c r="BK266" s="375">
        <v>8</v>
      </c>
      <c r="BL266" s="366">
        <v>3</v>
      </c>
      <c r="BM266" s="373"/>
      <c r="BN266" s="374"/>
      <c r="BO266" s="375">
        <v>8</v>
      </c>
      <c r="BP266" s="366">
        <v>2</v>
      </c>
      <c r="BQ266" s="373"/>
      <c r="BR266" s="374"/>
      <c r="BS266" s="375">
        <v>8</v>
      </c>
      <c r="BT266" s="366">
        <v>1</v>
      </c>
      <c r="BU266" s="373"/>
      <c r="BV266" s="374"/>
      <c r="BW266" s="388">
        <v>9</v>
      </c>
      <c r="BX266" s="389"/>
      <c r="BY266" s="375">
        <v>5</v>
      </c>
      <c r="BZ266" s="366">
        <v>4</v>
      </c>
      <c r="CA266" s="373"/>
      <c r="CB266" s="382"/>
      <c r="CC266" s="380">
        <v>9</v>
      </c>
      <c r="CD266" s="381"/>
      <c r="CE266" s="398">
        <v>8</v>
      </c>
      <c r="CF266" s="366">
        <v>1</v>
      </c>
      <c r="CG266" s="373"/>
      <c r="CH266" s="399"/>
      <c r="CI266" s="365">
        <v>8</v>
      </c>
      <c r="CJ266" s="366">
        <v>1</v>
      </c>
      <c r="CK266" s="373"/>
      <c r="CL266" s="374"/>
      <c r="CM266" s="375">
        <v>8</v>
      </c>
      <c r="CN266" s="366">
        <v>1</v>
      </c>
      <c r="CO266" s="373"/>
      <c r="CP266" s="382"/>
      <c r="CQ266" s="402">
        <v>8</v>
      </c>
      <c r="CR266" s="366">
        <v>1</v>
      </c>
      <c r="CS266" s="408"/>
      <c r="CT266" s="409"/>
      <c r="CU266" s="402">
        <v>8</v>
      </c>
      <c r="CV266" s="366">
        <v>2</v>
      </c>
      <c r="CW266" s="410"/>
      <c r="CX266" s="411"/>
      <c r="CY266" s="402">
        <v>5</v>
      </c>
      <c r="CZ266" s="366">
        <v>4</v>
      </c>
      <c r="DA266" s="415"/>
      <c r="DB266" s="411"/>
      <c r="DC266" s="380">
        <v>9</v>
      </c>
      <c r="DD266" s="381"/>
      <c r="DE266" s="398">
        <v>8</v>
      </c>
      <c r="DF266" s="366">
        <v>1</v>
      </c>
      <c r="DG266" s="416"/>
      <c r="DH266" s="411"/>
      <c r="DI266" s="402">
        <v>8</v>
      </c>
      <c r="DJ266" s="366">
        <v>1</v>
      </c>
      <c r="DK266" s="416"/>
      <c r="DL266" s="411"/>
      <c r="DM266" s="424">
        <v>25</v>
      </c>
      <c r="DN266" s="424">
        <v>4</v>
      </c>
      <c r="DO266" s="424">
        <v>1</v>
      </c>
      <c r="DP266" s="425">
        <f t="shared" ref="DP266:DP329" si="155">G266+K266+O266+S266+W266+AA266+AG266+AK266+AO266+AS266+AW266+BA266+BG266+BK266+BO266+BS266+BY266+CE266+CI266+CM266+CQ266+CU266+CY266+DE266+DI266</f>
        <v>185</v>
      </c>
      <c r="DQ266" s="427">
        <f t="shared" ref="DQ266:DQ329" si="156">I266+M266+Q266+U266+Y266+AC266+AI266+AM266+AQ266+AU266+AY266+BC266+BI266+BM266+BQ266+BU266+CA266+CG266+CK266+CO266+CS266+CW266+DA266+DG266+DK266</f>
        <v>0</v>
      </c>
      <c r="DR266" s="425">
        <f t="shared" ref="DR266:DR329" si="157">ROUND(DP266+DQ266,0)</f>
        <v>185</v>
      </c>
      <c r="DS266" s="163">
        <f t="shared" ref="DS266:DS329" si="158">ROUND(DR266/((188/25)),0)</f>
        <v>25</v>
      </c>
      <c r="DT266" s="425">
        <f t="shared" ref="DT266:DT329" si="159">H266+L266+P266+T266+X266+AB266+AH266+AL266+AP266+AT266+AX266+BB266+BH266+BL266+BP266+BT266+BZ266+CF266+CJ266+CN266+CR266+CV266+CZ266+DF266+DJ266</f>
        <v>42</v>
      </c>
      <c r="DU266" s="427">
        <f t="shared" ref="DU266:DU329" si="160">J266+N266+R266+V266+Z266+AD266+AJ266+AN266+AR266+AV266+AZ266+BD266+BJ266+BN266+BR266+BV266+CB266+CH266+CL266+CP266+CT266+CX266+DB266+DH266+DL266</f>
        <v>0</v>
      </c>
      <c r="DV266" s="427">
        <f t="shared" ref="DV266:DV329" si="161">SUM(DT266+DU266)</f>
        <v>42</v>
      </c>
      <c r="DW266" s="427">
        <f t="shared" ref="DW266:DW329" si="162">AE266+BE266+CC266+DC266</f>
        <v>36</v>
      </c>
      <c r="DX266" s="427">
        <f t="shared" ref="DX266:DX329" si="163">AF266+BF266+CD266+DD266</f>
        <v>0</v>
      </c>
      <c r="DY266" s="427">
        <f t="shared" ref="DY266:DY329" si="164">BW266</f>
        <v>9</v>
      </c>
      <c r="DZ266" s="427">
        <f t="shared" ref="DZ266:DZ329" si="165">BX266</f>
        <v>0</v>
      </c>
      <c r="EA266" s="428">
        <f t="shared" ref="EA266:EA329" si="166">ROUND(DS266+1,0)</f>
        <v>26</v>
      </c>
      <c r="EB266" s="429">
        <f t="shared" ref="EB266:EB329" si="167">DT266</f>
        <v>42</v>
      </c>
      <c r="EC266" s="429">
        <f t="shared" ref="EC266:EC329" si="168">DU266</f>
        <v>0</v>
      </c>
      <c r="ED266" s="429">
        <f t="shared" ref="ED266:ED329" si="169">DW266</f>
        <v>36</v>
      </c>
      <c r="EE266" s="429">
        <f t="shared" ref="EE266:EE329" si="170">DX266</f>
        <v>0</v>
      </c>
      <c r="EF266" s="429">
        <f t="shared" ref="EF266:EF329" si="171">DY266</f>
        <v>9</v>
      </c>
      <c r="EG266" s="429">
        <f t="shared" ref="EG266:EG329" si="172">DZ266</f>
        <v>0</v>
      </c>
      <c r="EH266" s="441"/>
      <c r="EI266" s="479"/>
      <c r="EJ266" s="443">
        <v>274</v>
      </c>
      <c r="EK266" s="481" t="s">
        <v>481</v>
      </c>
      <c r="EL266" s="449" t="s">
        <v>223</v>
      </c>
      <c r="EM266" s="450">
        <v>325000</v>
      </c>
      <c r="EN266" s="447">
        <f t="shared" ref="EN266:EN329" si="173">ROUND(EM266/26,2)</f>
        <v>12500</v>
      </c>
      <c r="EO266" s="453">
        <v>0</v>
      </c>
      <c r="EP266" s="454">
        <v>0</v>
      </c>
      <c r="EQ266" s="455">
        <v>0</v>
      </c>
      <c r="ER266" s="455">
        <v>0</v>
      </c>
      <c r="ES266" s="456">
        <f t="shared" ref="ES266:ES329" si="174">EN266+EO266+EP266+EQ266+ER266</f>
        <v>12500</v>
      </c>
      <c r="ET266" s="456">
        <f t="shared" ref="ET266:ET329" si="175">EA266</f>
        <v>26</v>
      </c>
      <c r="EU266" s="456">
        <f t="shared" ref="EU266:EU329" si="176">EB266</f>
        <v>42</v>
      </c>
      <c r="EV266" s="456">
        <f t="shared" ref="EV266:EV329" si="177">EC266</f>
        <v>0</v>
      </c>
      <c r="EW266" s="456">
        <f t="shared" ref="EW266:EW329" si="178">ED266</f>
        <v>36</v>
      </c>
      <c r="EX266" s="456">
        <f t="shared" ref="EX266:EX329" si="179">EE266</f>
        <v>0</v>
      </c>
      <c r="EY266" s="460">
        <f t="shared" ref="EY266:EY329" si="180">EF266</f>
        <v>9</v>
      </c>
      <c r="EZ266" s="460">
        <f t="shared" ref="EZ266:EZ329" si="181">EG266</f>
        <v>0</v>
      </c>
      <c r="FA266" s="447">
        <f t="shared" ref="FA266:FA329" si="182">ROUND((EU266*1.5+(EW266+EY266)*2+EV266*1.55+(EX266+EZ266)*2.05)*EM266/(4.333*45),2)</f>
        <v>255019.62</v>
      </c>
      <c r="FB266" s="447">
        <v>0</v>
      </c>
      <c r="FC266" s="447">
        <f t="shared" ref="FC266:FC329" si="183">ROUND(ES266*ET266+FA266+FB266,2)</f>
        <v>580019.62</v>
      </c>
      <c r="FD266" s="447">
        <f t="shared" ref="FD266:FD329" si="184">FC266-FF266</f>
        <v>522017.66</v>
      </c>
      <c r="FE266" s="447">
        <f t="shared" ref="FE266:FE329" si="185">IF(FD266&gt;1000000,128000+(FD266-1000000)*30%,IF(FD266&gt;760000,68000+(FD266-760000)*25%,IF(FD266&gt;520000,20000+(FD266-520000)*20%,IF(FD266&gt;270000,(FD266-270000)*8%,0))))</f>
        <v>20403.531999999996</v>
      </c>
      <c r="FF266" s="447">
        <f t="shared" ref="FF266:FF329" si="186">ROUND(FC266*0.1,2)</f>
        <v>58001.96</v>
      </c>
      <c r="FG266" s="463">
        <v>100000</v>
      </c>
      <c r="FH266" s="447">
        <f t="shared" ref="FH266:FH329" si="187">ROUND(FE266+FF266+FG266,2)</f>
        <v>178405.49</v>
      </c>
      <c r="FI266" s="447">
        <v>0</v>
      </c>
      <c r="FJ266" s="447">
        <f t="shared" ref="FJ266:FJ329" si="188">ROUND(FC266-FH266+FI266,2)</f>
        <v>401614.13</v>
      </c>
      <c r="FK266" s="464"/>
      <c r="FL266" s="447">
        <f t="shared" ref="FL266:FL329" si="189">ROUND(FC266*4%,2)</f>
        <v>23200.78</v>
      </c>
      <c r="FM266" s="447">
        <f t="shared" ref="FM266:FM329" si="190">ROUND(FC266*0.5%,2)</f>
        <v>2900.1</v>
      </c>
      <c r="FN266" s="447">
        <f t="shared" ref="FN266:FN329" si="191">ROUND(FC266*10%,2)</f>
        <v>58001.96</v>
      </c>
      <c r="FO266" s="447">
        <f t="shared" ref="FO266:FO329" si="192">FL266+FM266+FN266</f>
        <v>84102.84</v>
      </c>
      <c r="FP266" s="178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</row>
    <row r="267" spans="1:463" s="163" customFormat="1" ht="22.5" customHeight="1">
      <c r="A267" s="360">
        <v>259</v>
      </c>
      <c r="B267" s="361">
        <v>4</v>
      </c>
      <c r="C267" s="362" t="s">
        <v>482</v>
      </c>
      <c r="D267" s="363" t="s">
        <v>204</v>
      </c>
      <c r="E267" s="225" t="s">
        <v>190</v>
      </c>
      <c r="F267" s="367">
        <v>390000</v>
      </c>
      <c r="G267" s="365">
        <v>8</v>
      </c>
      <c r="H267" s="366">
        <v>1</v>
      </c>
      <c r="I267" s="373"/>
      <c r="J267" s="374"/>
      <c r="K267" s="375">
        <v>8</v>
      </c>
      <c r="L267" s="366">
        <v>1</v>
      </c>
      <c r="M267" s="373"/>
      <c r="N267" s="374"/>
      <c r="O267" s="375">
        <v>8</v>
      </c>
      <c r="P267" s="366">
        <v>1.5</v>
      </c>
      <c r="Q267" s="373"/>
      <c r="R267" s="374"/>
      <c r="S267" s="375">
        <v>8</v>
      </c>
      <c r="T267" s="366">
        <v>2</v>
      </c>
      <c r="U267" s="373"/>
      <c r="V267" s="374"/>
      <c r="W267" s="375">
        <v>8</v>
      </c>
      <c r="X267" s="366">
        <v>3</v>
      </c>
      <c r="Y267" s="373"/>
      <c r="Z267" s="374"/>
      <c r="AA267" s="375">
        <v>5</v>
      </c>
      <c r="AB267" s="366">
        <v>6</v>
      </c>
      <c r="AC267" s="373"/>
      <c r="AD267" s="382"/>
      <c r="AE267" s="380">
        <v>10</v>
      </c>
      <c r="AF267" s="381"/>
      <c r="AG267" s="365">
        <v>8</v>
      </c>
      <c r="AH267" s="366">
        <v>2</v>
      </c>
      <c r="AI267" s="373"/>
      <c r="AJ267" s="374"/>
      <c r="AK267" s="375">
        <v>8</v>
      </c>
      <c r="AL267" s="366">
        <v>3</v>
      </c>
      <c r="AM267" s="373"/>
      <c r="AN267" s="374"/>
      <c r="AO267" s="375">
        <v>8</v>
      </c>
      <c r="AP267" s="366">
        <v>2</v>
      </c>
      <c r="AQ267" s="373"/>
      <c r="AR267" s="374"/>
      <c r="AS267" s="375">
        <v>8</v>
      </c>
      <c r="AT267" s="366">
        <v>1</v>
      </c>
      <c r="AU267" s="373"/>
      <c r="AV267" s="374"/>
      <c r="AW267" s="375">
        <v>8</v>
      </c>
      <c r="AX267" s="366">
        <v>2</v>
      </c>
      <c r="AY267" s="373"/>
      <c r="AZ267" s="374"/>
      <c r="BA267" s="375"/>
      <c r="BB267" s="366"/>
      <c r="BC267" s="373"/>
      <c r="BD267" s="382"/>
      <c r="BE267" s="380">
        <v>9</v>
      </c>
      <c r="BF267" s="381"/>
      <c r="BG267" s="365">
        <v>8</v>
      </c>
      <c r="BH267" s="366">
        <v>3</v>
      </c>
      <c r="BI267" s="373"/>
      <c r="BJ267" s="374"/>
      <c r="BK267" s="375">
        <v>8</v>
      </c>
      <c r="BL267" s="366">
        <v>1</v>
      </c>
      <c r="BM267" s="373"/>
      <c r="BN267" s="374"/>
      <c r="BO267" s="375">
        <v>8</v>
      </c>
      <c r="BP267" s="366">
        <v>1</v>
      </c>
      <c r="BQ267" s="373"/>
      <c r="BR267" s="374"/>
      <c r="BS267" s="375">
        <v>8</v>
      </c>
      <c r="BT267" s="366">
        <v>1</v>
      </c>
      <c r="BU267" s="373"/>
      <c r="BV267" s="374"/>
      <c r="BW267" s="388">
        <v>9</v>
      </c>
      <c r="BX267" s="389"/>
      <c r="BY267" s="375">
        <v>5</v>
      </c>
      <c r="BZ267" s="366">
        <v>4</v>
      </c>
      <c r="CA267" s="373"/>
      <c r="CB267" s="382"/>
      <c r="CC267" s="380">
        <v>9</v>
      </c>
      <c r="CD267" s="381"/>
      <c r="CE267" s="398">
        <v>8</v>
      </c>
      <c r="CF267" s="366">
        <v>3</v>
      </c>
      <c r="CG267" s="373"/>
      <c r="CH267" s="399"/>
      <c r="CI267" s="365">
        <v>8</v>
      </c>
      <c r="CJ267" s="366">
        <v>1</v>
      </c>
      <c r="CK267" s="373"/>
      <c r="CL267" s="374"/>
      <c r="CM267" s="375">
        <v>8</v>
      </c>
      <c r="CN267" s="366">
        <v>1</v>
      </c>
      <c r="CO267" s="373"/>
      <c r="CP267" s="382"/>
      <c r="CQ267" s="402">
        <v>8</v>
      </c>
      <c r="CR267" s="366">
        <v>1</v>
      </c>
      <c r="CS267" s="408"/>
      <c r="CT267" s="409"/>
      <c r="CU267" s="402">
        <v>8</v>
      </c>
      <c r="CV267" s="366">
        <v>1</v>
      </c>
      <c r="CW267" s="410"/>
      <c r="CX267" s="411"/>
      <c r="CY267" s="402">
        <v>5</v>
      </c>
      <c r="CZ267" s="366">
        <v>5</v>
      </c>
      <c r="DA267" s="415"/>
      <c r="DB267" s="411"/>
      <c r="DC267" s="380">
        <v>10</v>
      </c>
      <c r="DD267" s="381"/>
      <c r="DE267" s="398">
        <v>8</v>
      </c>
      <c r="DF267" s="366">
        <v>2</v>
      </c>
      <c r="DG267" s="416"/>
      <c r="DH267" s="411"/>
      <c r="DI267" s="402">
        <v>8</v>
      </c>
      <c r="DJ267" s="366">
        <v>1</v>
      </c>
      <c r="DK267" s="416"/>
      <c r="DL267" s="411"/>
      <c r="DM267" s="424">
        <v>25</v>
      </c>
      <c r="DN267" s="424">
        <v>4</v>
      </c>
      <c r="DO267" s="424">
        <v>1</v>
      </c>
      <c r="DP267" s="425">
        <f t="shared" si="155"/>
        <v>183</v>
      </c>
      <c r="DQ267" s="427">
        <f t="shared" si="156"/>
        <v>0</v>
      </c>
      <c r="DR267" s="425">
        <f t="shared" si="157"/>
        <v>183</v>
      </c>
      <c r="DS267" s="163">
        <f t="shared" si="158"/>
        <v>24</v>
      </c>
      <c r="DT267" s="425">
        <f t="shared" si="159"/>
        <v>49.5</v>
      </c>
      <c r="DU267" s="427">
        <f t="shared" si="160"/>
        <v>0</v>
      </c>
      <c r="DV267" s="427">
        <f t="shared" si="161"/>
        <v>49.5</v>
      </c>
      <c r="DW267" s="427">
        <f t="shared" si="162"/>
        <v>38</v>
      </c>
      <c r="DX267" s="427">
        <f t="shared" si="163"/>
        <v>0</v>
      </c>
      <c r="DY267" s="427">
        <f t="shared" si="164"/>
        <v>9</v>
      </c>
      <c r="DZ267" s="427">
        <f t="shared" si="165"/>
        <v>0</v>
      </c>
      <c r="EA267" s="428">
        <f t="shared" si="166"/>
        <v>25</v>
      </c>
      <c r="EB267" s="429">
        <f t="shared" si="167"/>
        <v>49.5</v>
      </c>
      <c r="EC267" s="429">
        <f t="shared" si="168"/>
        <v>0</v>
      </c>
      <c r="ED267" s="429">
        <f t="shared" si="169"/>
        <v>38</v>
      </c>
      <c r="EE267" s="429">
        <f t="shared" si="170"/>
        <v>0</v>
      </c>
      <c r="EF267" s="429">
        <f t="shared" si="171"/>
        <v>9</v>
      </c>
      <c r="EG267" s="429">
        <f t="shared" si="172"/>
        <v>0</v>
      </c>
      <c r="EH267" s="441"/>
      <c r="EI267" s="479"/>
      <c r="EJ267" s="443">
        <v>275</v>
      </c>
      <c r="EK267" s="481" t="s">
        <v>482</v>
      </c>
      <c r="EL267" s="449" t="s">
        <v>204</v>
      </c>
      <c r="EM267" s="450">
        <v>390000</v>
      </c>
      <c r="EN267" s="447">
        <f t="shared" si="173"/>
        <v>15000</v>
      </c>
      <c r="EO267" s="453">
        <v>0</v>
      </c>
      <c r="EP267" s="454">
        <v>0</v>
      </c>
      <c r="EQ267" s="455">
        <v>0</v>
      </c>
      <c r="ER267" s="455">
        <v>0</v>
      </c>
      <c r="ES267" s="456">
        <f t="shared" si="174"/>
        <v>15000</v>
      </c>
      <c r="ET267" s="456">
        <f t="shared" si="175"/>
        <v>25</v>
      </c>
      <c r="EU267" s="456">
        <f t="shared" si="176"/>
        <v>49.5</v>
      </c>
      <c r="EV267" s="456">
        <f t="shared" si="177"/>
        <v>0</v>
      </c>
      <c r="EW267" s="456">
        <f t="shared" si="178"/>
        <v>38</v>
      </c>
      <c r="EX267" s="456">
        <f t="shared" si="179"/>
        <v>0</v>
      </c>
      <c r="EY267" s="460">
        <f t="shared" si="180"/>
        <v>9</v>
      </c>
      <c r="EZ267" s="460">
        <f t="shared" si="181"/>
        <v>0</v>
      </c>
      <c r="FA267" s="447">
        <f t="shared" si="182"/>
        <v>336525.89</v>
      </c>
      <c r="FB267" s="447">
        <v>0</v>
      </c>
      <c r="FC267" s="447">
        <f t="shared" si="183"/>
        <v>711525.89</v>
      </c>
      <c r="FD267" s="447">
        <f t="shared" si="184"/>
        <v>640373.30000000005</v>
      </c>
      <c r="FE267" s="447">
        <f t="shared" si="185"/>
        <v>44074.660000000011</v>
      </c>
      <c r="FF267" s="447">
        <f t="shared" si="186"/>
        <v>71152.59</v>
      </c>
      <c r="FG267" s="463">
        <v>100000</v>
      </c>
      <c r="FH267" s="447">
        <f t="shared" si="187"/>
        <v>215227.25</v>
      </c>
      <c r="FI267" s="447">
        <v>0</v>
      </c>
      <c r="FJ267" s="447">
        <f t="shared" si="188"/>
        <v>496298.64</v>
      </c>
      <c r="FK267" s="464"/>
      <c r="FL267" s="447">
        <f t="shared" si="189"/>
        <v>28461.040000000001</v>
      </c>
      <c r="FM267" s="447">
        <f t="shared" si="190"/>
        <v>3557.63</v>
      </c>
      <c r="FN267" s="447">
        <f t="shared" si="191"/>
        <v>71152.59</v>
      </c>
      <c r="FO267" s="447">
        <f t="shared" si="192"/>
        <v>103171.26</v>
      </c>
      <c r="FP267" s="178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</row>
    <row r="268" spans="1:463" s="163" customFormat="1" ht="22.5" customHeight="1">
      <c r="A268" s="360">
        <v>260</v>
      </c>
      <c r="B268" s="361">
        <v>7</v>
      </c>
      <c r="C268" s="362" t="s">
        <v>483</v>
      </c>
      <c r="D268" s="363" t="s">
        <v>204</v>
      </c>
      <c r="E268" s="225" t="s">
        <v>190</v>
      </c>
      <c r="F268" s="367">
        <v>390000</v>
      </c>
      <c r="G268" s="365">
        <v>8</v>
      </c>
      <c r="H268" s="366">
        <v>1</v>
      </c>
      <c r="I268" s="373"/>
      <c r="J268" s="374"/>
      <c r="K268" s="375">
        <v>8</v>
      </c>
      <c r="L268" s="366"/>
      <c r="M268" s="373"/>
      <c r="N268" s="374"/>
      <c r="O268" s="375">
        <v>8</v>
      </c>
      <c r="P268" s="366">
        <v>1</v>
      </c>
      <c r="Q268" s="373"/>
      <c r="R268" s="374"/>
      <c r="S268" s="375">
        <v>8</v>
      </c>
      <c r="T268" s="366">
        <v>1</v>
      </c>
      <c r="U268" s="373"/>
      <c r="V268" s="374"/>
      <c r="W268" s="375">
        <v>8</v>
      </c>
      <c r="X268" s="366">
        <v>1</v>
      </c>
      <c r="Y268" s="373"/>
      <c r="Z268" s="374"/>
      <c r="AA268" s="375">
        <v>5</v>
      </c>
      <c r="AB268" s="366">
        <v>4</v>
      </c>
      <c r="AC268" s="373"/>
      <c r="AD268" s="382"/>
      <c r="AE268" s="380">
        <v>10</v>
      </c>
      <c r="AF268" s="381"/>
      <c r="AG268" s="365">
        <v>8</v>
      </c>
      <c r="AH268" s="366">
        <v>1</v>
      </c>
      <c r="AI268" s="373"/>
      <c r="AJ268" s="374"/>
      <c r="AK268" s="375">
        <v>8</v>
      </c>
      <c r="AL268" s="366">
        <v>3</v>
      </c>
      <c r="AM268" s="373"/>
      <c r="AN268" s="374"/>
      <c r="AO268" s="375">
        <v>8</v>
      </c>
      <c r="AP268" s="366">
        <v>1</v>
      </c>
      <c r="AQ268" s="373"/>
      <c r="AR268" s="374"/>
      <c r="AS268" s="375">
        <v>8</v>
      </c>
      <c r="AT268" s="366">
        <v>3</v>
      </c>
      <c r="AU268" s="373"/>
      <c r="AV268" s="374"/>
      <c r="AW268" s="375">
        <v>8</v>
      </c>
      <c r="AX268" s="366">
        <v>1</v>
      </c>
      <c r="AY268" s="373"/>
      <c r="AZ268" s="374"/>
      <c r="BA268" s="375">
        <v>5</v>
      </c>
      <c r="BB268" s="366">
        <v>6</v>
      </c>
      <c r="BC268" s="373"/>
      <c r="BD268" s="382"/>
      <c r="BE268" s="380">
        <v>10</v>
      </c>
      <c r="BF268" s="381"/>
      <c r="BG268" s="365">
        <v>8</v>
      </c>
      <c r="BH268" s="366"/>
      <c r="BI268" s="373"/>
      <c r="BJ268" s="374"/>
      <c r="BK268" s="375">
        <v>8</v>
      </c>
      <c r="BL268" s="366">
        <v>1</v>
      </c>
      <c r="BM268" s="373"/>
      <c r="BN268" s="374"/>
      <c r="BO268" s="375">
        <v>8</v>
      </c>
      <c r="BP268" s="366">
        <v>1</v>
      </c>
      <c r="BQ268" s="373"/>
      <c r="BR268" s="374"/>
      <c r="BS268" s="375">
        <v>8</v>
      </c>
      <c r="BT268" s="366">
        <v>1</v>
      </c>
      <c r="BU268" s="373"/>
      <c r="BV268" s="374"/>
      <c r="BW268" s="388">
        <v>9</v>
      </c>
      <c r="BX268" s="389"/>
      <c r="BY268" s="375"/>
      <c r="BZ268" s="366"/>
      <c r="CA268" s="373"/>
      <c r="CB268" s="382"/>
      <c r="CC268" s="380">
        <v>9</v>
      </c>
      <c r="CD268" s="381"/>
      <c r="CE268" s="398">
        <v>8</v>
      </c>
      <c r="CF268" s="366">
        <v>2</v>
      </c>
      <c r="CG268" s="373"/>
      <c r="CH268" s="399"/>
      <c r="CI268" s="365">
        <v>8</v>
      </c>
      <c r="CJ268" s="366">
        <v>1</v>
      </c>
      <c r="CK268" s="373"/>
      <c r="CL268" s="374"/>
      <c r="CM268" s="375">
        <v>8</v>
      </c>
      <c r="CN268" s="366">
        <v>2</v>
      </c>
      <c r="CO268" s="373"/>
      <c r="CP268" s="382"/>
      <c r="CQ268" s="402">
        <v>8</v>
      </c>
      <c r="CR268" s="366">
        <v>3</v>
      </c>
      <c r="CS268" s="408"/>
      <c r="CT268" s="409"/>
      <c r="CU268" s="402">
        <v>8</v>
      </c>
      <c r="CV268" s="366">
        <v>3</v>
      </c>
      <c r="CW268" s="410"/>
      <c r="CX268" s="411"/>
      <c r="CY268" s="402">
        <v>5</v>
      </c>
      <c r="CZ268" s="366">
        <v>7</v>
      </c>
      <c r="DA268" s="415"/>
      <c r="DB268" s="411"/>
      <c r="DC268" s="380">
        <v>12</v>
      </c>
      <c r="DD268" s="381"/>
      <c r="DE268" s="398">
        <v>8</v>
      </c>
      <c r="DF268" s="366"/>
      <c r="DG268" s="416"/>
      <c r="DH268" s="411"/>
      <c r="DI268" s="402">
        <v>8</v>
      </c>
      <c r="DJ268" s="366"/>
      <c r="DK268" s="416"/>
      <c r="DL268" s="411"/>
      <c r="DM268" s="424">
        <v>25</v>
      </c>
      <c r="DN268" s="424">
        <v>4</v>
      </c>
      <c r="DO268" s="424">
        <v>1</v>
      </c>
      <c r="DP268" s="425">
        <f t="shared" si="155"/>
        <v>183</v>
      </c>
      <c r="DQ268" s="427">
        <f t="shared" si="156"/>
        <v>0</v>
      </c>
      <c r="DR268" s="425">
        <f t="shared" si="157"/>
        <v>183</v>
      </c>
      <c r="DS268" s="163">
        <f t="shared" si="158"/>
        <v>24</v>
      </c>
      <c r="DT268" s="425">
        <f t="shared" si="159"/>
        <v>44</v>
      </c>
      <c r="DU268" s="427">
        <f t="shared" si="160"/>
        <v>0</v>
      </c>
      <c r="DV268" s="427">
        <f t="shared" si="161"/>
        <v>44</v>
      </c>
      <c r="DW268" s="427">
        <f t="shared" si="162"/>
        <v>41</v>
      </c>
      <c r="DX268" s="427">
        <f t="shared" si="163"/>
        <v>0</v>
      </c>
      <c r="DY268" s="427">
        <f t="shared" si="164"/>
        <v>9</v>
      </c>
      <c r="DZ268" s="427">
        <f t="shared" si="165"/>
        <v>0</v>
      </c>
      <c r="EA268" s="428">
        <f t="shared" si="166"/>
        <v>25</v>
      </c>
      <c r="EB268" s="429">
        <f t="shared" si="167"/>
        <v>44</v>
      </c>
      <c r="EC268" s="429">
        <f t="shared" si="168"/>
        <v>0</v>
      </c>
      <c r="ED268" s="429">
        <f t="shared" si="169"/>
        <v>41</v>
      </c>
      <c r="EE268" s="429">
        <f t="shared" si="170"/>
        <v>0</v>
      </c>
      <c r="EF268" s="429">
        <f t="shared" si="171"/>
        <v>9</v>
      </c>
      <c r="EG268" s="429">
        <f t="shared" si="172"/>
        <v>0</v>
      </c>
      <c r="EH268" s="441"/>
      <c r="EI268" s="479"/>
      <c r="EJ268" s="443">
        <v>276</v>
      </c>
      <c r="EK268" s="481" t="s">
        <v>483</v>
      </c>
      <c r="EL268" s="449" t="s">
        <v>204</v>
      </c>
      <c r="EM268" s="450">
        <v>390000</v>
      </c>
      <c r="EN268" s="447">
        <f t="shared" si="173"/>
        <v>15000</v>
      </c>
      <c r="EO268" s="453">
        <v>0</v>
      </c>
      <c r="EP268" s="454">
        <v>0</v>
      </c>
      <c r="EQ268" s="455">
        <v>0</v>
      </c>
      <c r="ER268" s="455">
        <v>0</v>
      </c>
      <c r="ES268" s="456">
        <f t="shared" si="174"/>
        <v>15000</v>
      </c>
      <c r="ET268" s="456">
        <f t="shared" si="175"/>
        <v>25</v>
      </c>
      <c r="EU268" s="456">
        <f t="shared" si="176"/>
        <v>44</v>
      </c>
      <c r="EV268" s="456">
        <f t="shared" si="177"/>
        <v>0</v>
      </c>
      <c r="EW268" s="456">
        <f t="shared" si="178"/>
        <v>41</v>
      </c>
      <c r="EX268" s="456">
        <f t="shared" si="179"/>
        <v>0</v>
      </c>
      <c r="EY268" s="460">
        <f t="shared" si="180"/>
        <v>9</v>
      </c>
      <c r="EZ268" s="460">
        <f t="shared" si="181"/>
        <v>0</v>
      </c>
      <c r="FA268" s="447">
        <f t="shared" si="182"/>
        <v>332025.53999999998</v>
      </c>
      <c r="FB268" s="447">
        <v>0</v>
      </c>
      <c r="FC268" s="447">
        <f t="shared" si="183"/>
        <v>707025.54</v>
      </c>
      <c r="FD268" s="447">
        <f t="shared" si="184"/>
        <v>636322.99</v>
      </c>
      <c r="FE268" s="447">
        <f t="shared" si="185"/>
        <v>43264.597999999998</v>
      </c>
      <c r="FF268" s="447">
        <f t="shared" si="186"/>
        <v>70702.55</v>
      </c>
      <c r="FG268" s="463">
        <v>100000</v>
      </c>
      <c r="FH268" s="447">
        <f t="shared" si="187"/>
        <v>213967.15</v>
      </c>
      <c r="FI268" s="447">
        <v>0</v>
      </c>
      <c r="FJ268" s="447">
        <f t="shared" si="188"/>
        <v>493058.39</v>
      </c>
      <c r="FK268" s="464"/>
      <c r="FL268" s="447">
        <f t="shared" si="189"/>
        <v>28281.02</v>
      </c>
      <c r="FM268" s="447">
        <f t="shared" si="190"/>
        <v>3535.13</v>
      </c>
      <c r="FN268" s="447">
        <f t="shared" si="191"/>
        <v>70702.55</v>
      </c>
      <c r="FO268" s="447">
        <f t="shared" si="192"/>
        <v>102518.70000000001</v>
      </c>
      <c r="FP268" s="17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</row>
    <row r="269" spans="1:463" s="163" customFormat="1" ht="22.5" customHeight="1">
      <c r="A269" s="360">
        <v>261</v>
      </c>
      <c r="B269" s="361">
        <v>6</v>
      </c>
      <c r="C269" s="362" t="s">
        <v>484</v>
      </c>
      <c r="D269" s="363" t="s">
        <v>204</v>
      </c>
      <c r="E269" s="225" t="s">
        <v>190</v>
      </c>
      <c r="F269" s="367">
        <v>390000</v>
      </c>
      <c r="G269" s="365"/>
      <c r="H269" s="366"/>
      <c r="I269" s="373"/>
      <c r="J269" s="374"/>
      <c r="K269" s="375"/>
      <c r="L269" s="366"/>
      <c r="M269" s="373"/>
      <c r="N269" s="374"/>
      <c r="O269" s="375"/>
      <c r="P269" s="366"/>
      <c r="Q269" s="373"/>
      <c r="R269" s="374"/>
      <c r="S269" s="375">
        <v>8</v>
      </c>
      <c r="T269" s="366">
        <v>1</v>
      </c>
      <c r="U269" s="373"/>
      <c r="V269" s="374"/>
      <c r="W269" s="375"/>
      <c r="X269" s="366"/>
      <c r="Y269" s="373"/>
      <c r="Z269" s="374"/>
      <c r="AA269" s="375">
        <v>5</v>
      </c>
      <c r="AB269" s="366">
        <v>4</v>
      </c>
      <c r="AC269" s="373"/>
      <c r="AD269" s="382"/>
      <c r="AE269" s="380">
        <v>9</v>
      </c>
      <c r="AF269" s="381"/>
      <c r="AG269" s="365">
        <v>8</v>
      </c>
      <c r="AH269" s="366">
        <v>2</v>
      </c>
      <c r="AI269" s="373"/>
      <c r="AJ269" s="374"/>
      <c r="AK269" s="375">
        <v>8</v>
      </c>
      <c r="AL269" s="366"/>
      <c r="AM269" s="373"/>
      <c r="AN269" s="374"/>
      <c r="AO269" s="375"/>
      <c r="AP269" s="366"/>
      <c r="AQ269" s="373"/>
      <c r="AR269" s="374"/>
      <c r="AS269" s="375"/>
      <c r="AT269" s="366"/>
      <c r="AU269" s="373"/>
      <c r="AV269" s="374"/>
      <c r="AW269" s="375"/>
      <c r="AX269" s="366"/>
      <c r="AY269" s="373"/>
      <c r="AZ269" s="374"/>
      <c r="BA269" s="375"/>
      <c r="BB269" s="366"/>
      <c r="BC269" s="373"/>
      <c r="BD269" s="382"/>
      <c r="BE269" s="380">
        <v>9</v>
      </c>
      <c r="BF269" s="381"/>
      <c r="BG269" s="365">
        <v>8</v>
      </c>
      <c r="BH269" s="366">
        <v>1</v>
      </c>
      <c r="BI269" s="373"/>
      <c r="BJ269" s="374"/>
      <c r="BK269" s="375">
        <v>8</v>
      </c>
      <c r="BL269" s="366">
        <v>1</v>
      </c>
      <c r="BM269" s="373"/>
      <c r="BN269" s="374"/>
      <c r="BO269" s="375">
        <v>8</v>
      </c>
      <c r="BP269" s="366">
        <v>1</v>
      </c>
      <c r="BQ269" s="373"/>
      <c r="BR269" s="374"/>
      <c r="BS269" s="375"/>
      <c r="BT269" s="366"/>
      <c r="BU269" s="373"/>
      <c r="BV269" s="374"/>
      <c r="BW269" s="388">
        <v>9</v>
      </c>
      <c r="BX269" s="389"/>
      <c r="BY269" s="375">
        <v>5</v>
      </c>
      <c r="BZ269" s="366">
        <v>6</v>
      </c>
      <c r="CA269" s="373"/>
      <c r="CB269" s="382"/>
      <c r="CC269" s="380">
        <v>9</v>
      </c>
      <c r="CD269" s="381"/>
      <c r="CE269" s="398">
        <v>8</v>
      </c>
      <c r="CF269" s="366">
        <v>1</v>
      </c>
      <c r="CG269" s="373"/>
      <c r="CH269" s="399"/>
      <c r="CI269" s="365"/>
      <c r="CJ269" s="366"/>
      <c r="CK269" s="373"/>
      <c r="CL269" s="374"/>
      <c r="CM269" s="375"/>
      <c r="CN269" s="366"/>
      <c r="CO269" s="373"/>
      <c r="CP269" s="382"/>
      <c r="CQ269" s="402">
        <v>8</v>
      </c>
      <c r="CR269" s="366">
        <v>1</v>
      </c>
      <c r="CS269" s="408"/>
      <c r="CT269" s="409"/>
      <c r="CU269" s="402">
        <v>8</v>
      </c>
      <c r="CV269" s="366">
        <v>3</v>
      </c>
      <c r="CW269" s="410"/>
      <c r="CX269" s="411"/>
      <c r="CY269" s="402">
        <v>5</v>
      </c>
      <c r="CZ269" s="366">
        <v>3</v>
      </c>
      <c r="DA269" s="415"/>
      <c r="DB269" s="411"/>
      <c r="DC269" s="380">
        <v>9</v>
      </c>
      <c r="DD269" s="381"/>
      <c r="DE269" s="398"/>
      <c r="DF269" s="366"/>
      <c r="DG269" s="416"/>
      <c r="DH269" s="411"/>
      <c r="DI269" s="402"/>
      <c r="DJ269" s="366"/>
      <c r="DK269" s="416"/>
      <c r="DL269" s="411"/>
      <c r="DM269" s="424">
        <v>25</v>
      </c>
      <c r="DN269" s="424">
        <v>4</v>
      </c>
      <c r="DO269" s="424">
        <v>1</v>
      </c>
      <c r="DP269" s="425">
        <f t="shared" si="155"/>
        <v>87</v>
      </c>
      <c r="DQ269" s="427">
        <f t="shared" si="156"/>
        <v>0</v>
      </c>
      <c r="DR269" s="425">
        <f t="shared" si="157"/>
        <v>87</v>
      </c>
      <c r="DS269" s="163">
        <f t="shared" si="158"/>
        <v>12</v>
      </c>
      <c r="DT269" s="425">
        <f t="shared" si="159"/>
        <v>24</v>
      </c>
      <c r="DU269" s="427">
        <f t="shared" si="160"/>
        <v>0</v>
      </c>
      <c r="DV269" s="427">
        <f t="shared" si="161"/>
        <v>24</v>
      </c>
      <c r="DW269" s="427">
        <f t="shared" si="162"/>
        <v>36</v>
      </c>
      <c r="DX269" s="427">
        <f t="shared" si="163"/>
        <v>0</v>
      </c>
      <c r="DY269" s="427">
        <f t="shared" si="164"/>
        <v>9</v>
      </c>
      <c r="DZ269" s="427">
        <f t="shared" si="165"/>
        <v>0</v>
      </c>
      <c r="EA269" s="428">
        <f t="shared" si="166"/>
        <v>13</v>
      </c>
      <c r="EB269" s="429">
        <f t="shared" si="167"/>
        <v>24</v>
      </c>
      <c r="EC269" s="429">
        <f t="shared" si="168"/>
        <v>0</v>
      </c>
      <c r="ED269" s="429">
        <f t="shared" si="169"/>
        <v>36</v>
      </c>
      <c r="EE269" s="429">
        <f t="shared" si="170"/>
        <v>0</v>
      </c>
      <c r="EF269" s="429">
        <f t="shared" si="171"/>
        <v>9</v>
      </c>
      <c r="EG269" s="429">
        <f t="shared" si="172"/>
        <v>0</v>
      </c>
      <c r="EH269" s="441"/>
      <c r="EI269" s="479"/>
      <c r="EJ269" s="443">
        <v>277</v>
      </c>
      <c r="EK269" s="481" t="s">
        <v>484</v>
      </c>
      <c r="EL269" s="449" t="s">
        <v>204</v>
      </c>
      <c r="EM269" s="450">
        <v>390000</v>
      </c>
      <c r="EN269" s="447">
        <f t="shared" si="173"/>
        <v>15000</v>
      </c>
      <c r="EO269" s="453">
        <v>0</v>
      </c>
      <c r="EP269" s="454">
        <v>0</v>
      </c>
      <c r="EQ269" s="455">
        <v>0</v>
      </c>
      <c r="ER269" s="455">
        <v>0</v>
      </c>
      <c r="ES269" s="456">
        <f t="shared" si="174"/>
        <v>15000</v>
      </c>
      <c r="ET269" s="456">
        <f t="shared" si="175"/>
        <v>13</v>
      </c>
      <c r="EU269" s="456">
        <f t="shared" si="176"/>
        <v>24</v>
      </c>
      <c r="EV269" s="456">
        <f t="shared" si="177"/>
        <v>0</v>
      </c>
      <c r="EW269" s="456">
        <f t="shared" si="178"/>
        <v>36</v>
      </c>
      <c r="EX269" s="456">
        <f t="shared" si="179"/>
        <v>0</v>
      </c>
      <c r="EY269" s="460">
        <f t="shared" si="180"/>
        <v>9</v>
      </c>
      <c r="EZ269" s="460">
        <f t="shared" si="181"/>
        <v>0</v>
      </c>
      <c r="FA269" s="447">
        <f t="shared" si="182"/>
        <v>252019.39</v>
      </c>
      <c r="FB269" s="447">
        <v>0</v>
      </c>
      <c r="FC269" s="447">
        <f t="shared" si="183"/>
        <v>447019.39</v>
      </c>
      <c r="FD269" s="447">
        <f t="shared" si="184"/>
        <v>402317.45</v>
      </c>
      <c r="FE269" s="447">
        <f t="shared" si="185"/>
        <v>10585.396000000001</v>
      </c>
      <c r="FF269" s="447">
        <f t="shared" si="186"/>
        <v>44701.94</v>
      </c>
      <c r="FG269" s="463">
        <v>0</v>
      </c>
      <c r="FH269" s="447">
        <f t="shared" si="187"/>
        <v>55287.34</v>
      </c>
      <c r="FI269" s="447">
        <v>0</v>
      </c>
      <c r="FJ269" s="447">
        <f t="shared" si="188"/>
        <v>391732.05</v>
      </c>
      <c r="FK269" s="464"/>
      <c r="FL269" s="447">
        <f t="shared" si="189"/>
        <v>17880.78</v>
      </c>
      <c r="FM269" s="447">
        <f t="shared" si="190"/>
        <v>2235.1</v>
      </c>
      <c r="FN269" s="447">
        <f t="shared" si="191"/>
        <v>44701.94</v>
      </c>
      <c r="FO269" s="447">
        <f t="shared" si="192"/>
        <v>64817.82</v>
      </c>
      <c r="FP269" s="178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</row>
    <row r="270" spans="1:463" s="163" customFormat="1" ht="22.5" customHeight="1">
      <c r="A270" s="360">
        <v>262</v>
      </c>
      <c r="B270" s="361">
        <v>7</v>
      </c>
      <c r="C270" s="362" t="s">
        <v>485</v>
      </c>
      <c r="D270" s="363" t="s">
        <v>204</v>
      </c>
      <c r="E270" s="225" t="s">
        <v>190</v>
      </c>
      <c r="F270" s="367">
        <v>390000</v>
      </c>
      <c r="G270" s="365"/>
      <c r="H270" s="366"/>
      <c r="I270" s="373"/>
      <c r="J270" s="374"/>
      <c r="K270" s="375">
        <v>8</v>
      </c>
      <c r="L270" s="366"/>
      <c r="M270" s="373"/>
      <c r="N270" s="374"/>
      <c r="O270" s="375">
        <v>8</v>
      </c>
      <c r="P270" s="366">
        <v>1</v>
      </c>
      <c r="Q270" s="373"/>
      <c r="R270" s="374"/>
      <c r="S270" s="375">
        <v>8</v>
      </c>
      <c r="T270" s="366">
        <v>4</v>
      </c>
      <c r="U270" s="373"/>
      <c r="V270" s="374"/>
      <c r="W270" s="375">
        <v>8</v>
      </c>
      <c r="X270" s="366">
        <v>1</v>
      </c>
      <c r="Y270" s="373"/>
      <c r="Z270" s="374"/>
      <c r="AA270" s="375">
        <v>5</v>
      </c>
      <c r="AB270" s="366">
        <v>4</v>
      </c>
      <c r="AC270" s="373"/>
      <c r="AD270" s="382"/>
      <c r="AE270" s="380">
        <v>10</v>
      </c>
      <c r="AF270" s="381"/>
      <c r="AG270" s="365">
        <v>8</v>
      </c>
      <c r="AH270" s="366">
        <v>1</v>
      </c>
      <c r="AI270" s="373"/>
      <c r="AJ270" s="374"/>
      <c r="AK270" s="375"/>
      <c r="AL270" s="366"/>
      <c r="AM270" s="373"/>
      <c r="AN270" s="374"/>
      <c r="AO270" s="375">
        <v>8</v>
      </c>
      <c r="AP270" s="366">
        <v>1</v>
      </c>
      <c r="AQ270" s="373"/>
      <c r="AR270" s="374"/>
      <c r="AS270" s="375">
        <v>8</v>
      </c>
      <c r="AT270" s="366">
        <v>3</v>
      </c>
      <c r="AU270" s="373"/>
      <c r="AV270" s="374"/>
      <c r="AW270" s="375">
        <v>8</v>
      </c>
      <c r="AX270" s="366">
        <v>1</v>
      </c>
      <c r="AY270" s="373"/>
      <c r="AZ270" s="374"/>
      <c r="BA270" s="375">
        <v>5</v>
      </c>
      <c r="BB270" s="366">
        <v>6</v>
      </c>
      <c r="BC270" s="373"/>
      <c r="BD270" s="382"/>
      <c r="BE270" s="380">
        <v>10</v>
      </c>
      <c r="BF270" s="381"/>
      <c r="BG270" s="365">
        <v>8</v>
      </c>
      <c r="BH270" s="366"/>
      <c r="BI270" s="373"/>
      <c r="BJ270" s="374"/>
      <c r="BK270" s="375">
        <v>8</v>
      </c>
      <c r="BL270" s="366">
        <v>1</v>
      </c>
      <c r="BM270" s="373"/>
      <c r="BN270" s="374"/>
      <c r="BO270" s="375">
        <v>8</v>
      </c>
      <c r="BP270" s="366">
        <v>1</v>
      </c>
      <c r="BQ270" s="373"/>
      <c r="BR270" s="374"/>
      <c r="BS270" s="375"/>
      <c r="BT270" s="366"/>
      <c r="BU270" s="373"/>
      <c r="BV270" s="374"/>
      <c r="BW270" s="388">
        <v>9</v>
      </c>
      <c r="BX270" s="389"/>
      <c r="BY270" s="375">
        <v>5</v>
      </c>
      <c r="BZ270" s="366">
        <v>4</v>
      </c>
      <c r="CA270" s="373"/>
      <c r="CB270" s="382"/>
      <c r="CC270" s="380">
        <v>9</v>
      </c>
      <c r="CD270" s="381"/>
      <c r="CE270" s="398"/>
      <c r="CF270" s="366"/>
      <c r="CG270" s="373"/>
      <c r="CH270" s="399"/>
      <c r="CI270" s="365">
        <v>8</v>
      </c>
      <c r="CJ270" s="366">
        <v>1</v>
      </c>
      <c r="CK270" s="373"/>
      <c r="CL270" s="374"/>
      <c r="CM270" s="375">
        <v>8</v>
      </c>
      <c r="CN270" s="366">
        <v>2</v>
      </c>
      <c r="CO270" s="373"/>
      <c r="CP270" s="382"/>
      <c r="CQ270" s="402">
        <v>8</v>
      </c>
      <c r="CR270" s="366">
        <v>3</v>
      </c>
      <c r="CS270" s="408"/>
      <c r="CT270" s="409"/>
      <c r="CU270" s="402">
        <v>8</v>
      </c>
      <c r="CV270" s="366">
        <v>3</v>
      </c>
      <c r="CW270" s="410"/>
      <c r="CX270" s="411"/>
      <c r="CY270" s="402">
        <v>5</v>
      </c>
      <c r="CZ270" s="366">
        <v>7</v>
      </c>
      <c r="DA270" s="415"/>
      <c r="DB270" s="411"/>
      <c r="DC270" s="380">
        <v>12</v>
      </c>
      <c r="DD270" s="381"/>
      <c r="DE270" s="398">
        <v>8</v>
      </c>
      <c r="DF270" s="366"/>
      <c r="DG270" s="416"/>
      <c r="DH270" s="411"/>
      <c r="DI270" s="402">
        <v>8</v>
      </c>
      <c r="DJ270" s="366"/>
      <c r="DK270" s="416"/>
      <c r="DL270" s="411"/>
      <c r="DM270" s="424">
        <v>25</v>
      </c>
      <c r="DN270" s="424">
        <v>4</v>
      </c>
      <c r="DO270" s="424">
        <v>1</v>
      </c>
      <c r="DP270" s="425">
        <f t="shared" si="155"/>
        <v>156</v>
      </c>
      <c r="DQ270" s="427">
        <f t="shared" si="156"/>
        <v>0</v>
      </c>
      <c r="DR270" s="425">
        <f t="shared" si="157"/>
        <v>156</v>
      </c>
      <c r="DS270" s="163">
        <f t="shared" si="158"/>
        <v>21</v>
      </c>
      <c r="DT270" s="425">
        <f t="shared" si="159"/>
        <v>44</v>
      </c>
      <c r="DU270" s="427">
        <f t="shared" si="160"/>
        <v>0</v>
      </c>
      <c r="DV270" s="427">
        <f t="shared" si="161"/>
        <v>44</v>
      </c>
      <c r="DW270" s="427">
        <f t="shared" si="162"/>
        <v>41</v>
      </c>
      <c r="DX270" s="427">
        <f t="shared" si="163"/>
        <v>0</v>
      </c>
      <c r="DY270" s="427">
        <f t="shared" si="164"/>
        <v>9</v>
      </c>
      <c r="DZ270" s="427">
        <f t="shared" si="165"/>
        <v>0</v>
      </c>
      <c r="EA270" s="428">
        <f t="shared" si="166"/>
        <v>22</v>
      </c>
      <c r="EB270" s="429">
        <f t="shared" si="167"/>
        <v>44</v>
      </c>
      <c r="EC270" s="429">
        <f t="shared" si="168"/>
        <v>0</v>
      </c>
      <c r="ED270" s="429">
        <f t="shared" si="169"/>
        <v>41</v>
      </c>
      <c r="EE270" s="429">
        <f t="shared" si="170"/>
        <v>0</v>
      </c>
      <c r="EF270" s="429">
        <f t="shared" si="171"/>
        <v>9</v>
      </c>
      <c r="EG270" s="429">
        <f t="shared" si="172"/>
        <v>0</v>
      </c>
      <c r="EH270" s="441"/>
      <c r="EI270" s="479"/>
      <c r="EJ270" s="443">
        <v>278</v>
      </c>
      <c r="EK270" s="481" t="s">
        <v>485</v>
      </c>
      <c r="EL270" s="449" t="s">
        <v>204</v>
      </c>
      <c r="EM270" s="450">
        <v>390000</v>
      </c>
      <c r="EN270" s="447">
        <f t="shared" si="173"/>
        <v>15000</v>
      </c>
      <c r="EO270" s="453">
        <v>0</v>
      </c>
      <c r="EP270" s="454">
        <v>0</v>
      </c>
      <c r="EQ270" s="455">
        <v>0</v>
      </c>
      <c r="ER270" s="455">
        <v>0</v>
      </c>
      <c r="ES270" s="456">
        <f t="shared" si="174"/>
        <v>15000</v>
      </c>
      <c r="ET270" s="456">
        <f t="shared" si="175"/>
        <v>22</v>
      </c>
      <c r="EU270" s="456">
        <f t="shared" si="176"/>
        <v>44</v>
      </c>
      <c r="EV270" s="456">
        <f t="shared" si="177"/>
        <v>0</v>
      </c>
      <c r="EW270" s="456">
        <f t="shared" si="178"/>
        <v>41</v>
      </c>
      <c r="EX270" s="456">
        <f t="shared" si="179"/>
        <v>0</v>
      </c>
      <c r="EY270" s="460">
        <f t="shared" si="180"/>
        <v>9</v>
      </c>
      <c r="EZ270" s="460">
        <f t="shared" si="181"/>
        <v>0</v>
      </c>
      <c r="FA270" s="447">
        <f t="shared" si="182"/>
        <v>332025.53999999998</v>
      </c>
      <c r="FB270" s="447">
        <v>0</v>
      </c>
      <c r="FC270" s="447">
        <f t="shared" si="183"/>
        <v>662025.54</v>
      </c>
      <c r="FD270" s="447">
        <f t="shared" si="184"/>
        <v>595822.99</v>
      </c>
      <c r="FE270" s="447">
        <f t="shared" si="185"/>
        <v>35164.597999999998</v>
      </c>
      <c r="FF270" s="447">
        <f t="shared" si="186"/>
        <v>66202.55</v>
      </c>
      <c r="FG270" s="463">
        <v>100000</v>
      </c>
      <c r="FH270" s="447">
        <f t="shared" si="187"/>
        <v>201367.15</v>
      </c>
      <c r="FI270" s="447">
        <v>0</v>
      </c>
      <c r="FJ270" s="447">
        <f t="shared" si="188"/>
        <v>460658.39</v>
      </c>
      <c r="FK270" s="464"/>
      <c r="FL270" s="447">
        <f t="shared" si="189"/>
        <v>26481.02</v>
      </c>
      <c r="FM270" s="447">
        <f t="shared" si="190"/>
        <v>3310.13</v>
      </c>
      <c r="FN270" s="447">
        <f t="shared" si="191"/>
        <v>66202.55</v>
      </c>
      <c r="FO270" s="447">
        <f t="shared" si="192"/>
        <v>95993.700000000012</v>
      </c>
      <c r="FP270" s="178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</row>
    <row r="271" spans="1:463" s="163" customFormat="1" ht="22.5" customHeight="1">
      <c r="A271" s="360">
        <v>263</v>
      </c>
      <c r="B271" s="361">
        <v>6</v>
      </c>
      <c r="C271" s="362" t="s">
        <v>486</v>
      </c>
      <c r="D271" s="363" t="s">
        <v>204</v>
      </c>
      <c r="E271" s="225" t="s">
        <v>190</v>
      </c>
      <c r="F271" s="367">
        <v>390000</v>
      </c>
      <c r="G271" s="365">
        <v>8</v>
      </c>
      <c r="H271" s="366">
        <v>1</v>
      </c>
      <c r="I271" s="373"/>
      <c r="J271" s="374"/>
      <c r="K271" s="375">
        <v>8</v>
      </c>
      <c r="L271" s="366"/>
      <c r="M271" s="373"/>
      <c r="N271" s="374"/>
      <c r="O271" s="375">
        <v>8</v>
      </c>
      <c r="P271" s="366">
        <v>1</v>
      </c>
      <c r="Q271" s="373"/>
      <c r="R271" s="374"/>
      <c r="S271" s="375">
        <v>8</v>
      </c>
      <c r="T271" s="366">
        <v>1</v>
      </c>
      <c r="U271" s="373"/>
      <c r="V271" s="374"/>
      <c r="W271" s="375">
        <v>8</v>
      </c>
      <c r="X271" s="366">
        <v>1</v>
      </c>
      <c r="Y271" s="373"/>
      <c r="Z271" s="374"/>
      <c r="AA271" s="375">
        <v>5</v>
      </c>
      <c r="AB271" s="366">
        <v>4</v>
      </c>
      <c r="AC271" s="373"/>
      <c r="AD271" s="382"/>
      <c r="AE271" s="380">
        <v>9</v>
      </c>
      <c r="AF271" s="381"/>
      <c r="AG271" s="365">
        <v>8</v>
      </c>
      <c r="AH271" s="366">
        <v>1</v>
      </c>
      <c r="AI271" s="373"/>
      <c r="AJ271" s="374"/>
      <c r="AK271" s="375">
        <v>8</v>
      </c>
      <c r="AL271" s="366">
        <v>2</v>
      </c>
      <c r="AM271" s="373"/>
      <c r="AN271" s="374"/>
      <c r="AO271" s="375">
        <v>8</v>
      </c>
      <c r="AP271" s="366"/>
      <c r="AQ271" s="373"/>
      <c r="AR271" s="374"/>
      <c r="AS271" s="375">
        <v>8</v>
      </c>
      <c r="AT271" s="366">
        <v>1</v>
      </c>
      <c r="AU271" s="373"/>
      <c r="AV271" s="374"/>
      <c r="AW271" s="375">
        <v>8</v>
      </c>
      <c r="AX271" s="366">
        <v>1</v>
      </c>
      <c r="AY271" s="373"/>
      <c r="AZ271" s="374"/>
      <c r="BA271" s="375">
        <v>5</v>
      </c>
      <c r="BB271" s="366">
        <v>4</v>
      </c>
      <c r="BC271" s="373"/>
      <c r="BD271" s="382"/>
      <c r="BE271" s="380">
        <v>11</v>
      </c>
      <c r="BF271" s="381"/>
      <c r="BG271" s="365">
        <v>8</v>
      </c>
      <c r="BH271" s="366">
        <v>1</v>
      </c>
      <c r="BI271" s="373"/>
      <c r="BJ271" s="374"/>
      <c r="BK271" s="375"/>
      <c r="BL271" s="366"/>
      <c r="BM271" s="373"/>
      <c r="BN271" s="374"/>
      <c r="BO271" s="375">
        <v>8</v>
      </c>
      <c r="BP271" s="366">
        <v>1</v>
      </c>
      <c r="BQ271" s="373"/>
      <c r="BR271" s="374"/>
      <c r="BS271" s="375">
        <v>8</v>
      </c>
      <c r="BT271" s="366">
        <v>1</v>
      </c>
      <c r="BU271" s="373"/>
      <c r="BV271" s="374"/>
      <c r="BW271" s="388">
        <v>9</v>
      </c>
      <c r="BX271" s="389"/>
      <c r="BY271" s="375">
        <v>5</v>
      </c>
      <c r="BZ271" s="366">
        <v>6</v>
      </c>
      <c r="CA271" s="373"/>
      <c r="CB271" s="382"/>
      <c r="CC271" s="380">
        <v>9</v>
      </c>
      <c r="CD271" s="381"/>
      <c r="CE271" s="398">
        <v>8</v>
      </c>
      <c r="CF271" s="366">
        <v>1</v>
      </c>
      <c r="CG271" s="373"/>
      <c r="CH271" s="399"/>
      <c r="CI271" s="365">
        <v>8</v>
      </c>
      <c r="CJ271" s="366">
        <v>1</v>
      </c>
      <c r="CK271" s="373"/>
      <c r="CL271" s="374"/>
      <c r="CM271" s="375">
        <v>8</v>
      </c>
      <c r="CN271" s="366">
        <v>1</v>
      </c>
      <c r="CO271" s="373"/>
      <c r="CP271" s="382"/>
      <c r="CQ271" s="402">
        <v>8</v>
      </c>
      <c r="CR271" s="366">
        <v>1</v>
      </c>
      <c r="CS271" s="408"/>
      <c r="CT271" s="409"/>
      <c r="CU271" s="402">
        <v>8</v>
      </c>
      <c r="CV271" s="366">
        <v>3</v>
      </c>
      <c r="CW271" s="410"/>
      <c r="CX271" s="411"/>
      <c r="CY271" s="402">
        <v>5</v>
      </c>
      <c r="CZ271" s="366">
        <v>3</v>
      </c>
      <c r="DA271" s="415"/>
      <c r="DB271" s="411"/>
      <c r="DC271" s="380">
        <v>9</v>
      </c>
      <c r="DD271" s="381"/>
      <c r="DE271" s="398">
        <v>8</v>
      </c>
      <c r="DF271" s="366">
        <v>2</v>
      </c>
      <c r="DG271" s="416"/>
      <c r="DH271" s="411"/>
      <c r="DI271" s="402">
        <v>7</v>
      </c>
      <c r="DJ271" s="366"/>
      <c r="DK271" s="416"/>
      <c r="DL271" s="411"/>
      <c r="DM271" s="424">
        <v>25</v>
      </c>
      <c r="DN271" s="424">
        <v>4</v>
      </c>
      <c r="DO271" s="424">
        <v>1</v>
      </c>
      <c r="DP271" s="425">
        <f t="shared" si="155"/>
        <v>179</v>
      </c>
      <c r="DQ271" s="427">
        <f t="shared" si="156"/>
        <v>0</v>
      </c>
      <c r="DR271" s="425">
        <f t="shared" si="157"/>
        <v>179</v>
      </c>
      <c r="DS271" s="163">
        <f t="shared" si="158"/>
        <v>24</v>
      </c>
      <c r="DT271" s="425">
        <f t="shared" si="159"/>
        <v>38</v>
      </c>
      <c r="DU271" s="427">
        <f t="shared" si="160"/>
        <v>0</v>
      </c>
      <c r="DV271" s="427">
        <f t="shared" si="161"/>
        <v>38</v>
      </c>
      <c r="DW271" s="427">
        <f t="shared" si="162"/>
        <v>38</v>
      </c>
      <c r="DX271" s="427">
        <f t="shared" si="163"/>
        <v>0</v>
      </c>
      <c r="DY271" s="427">
        <f t="shared" si="164"/>
        <v>9</v>
      </c>
      <c r="DZ271" s="427">
        <f t="shared" si="165"/>
        <v>0</v>
      </c>
      <c r="EA271" s="428">
        <f t="shared" si="166"/>
        <v>25</v>
      </c>
      <c r="EB271" s="429">
        <f t="shared" si="167"/>
        <v>38</v>
      </c>
      <c r="EC271" s="429">
        <f t="shared" si="168"/>
        <v>0</v>
      </c>
      <c r="ED271" s="429">
        <f t="shared" si="169"/>
        <v>38</v>
      </c>
      <c r="EE271" s="429">
        <f t="shared" si="170"/>
        <v>0</v>
      </c>
      <c r="EF271" s="429">
        <f t="shared" si="171"/>
        <v>9</v>
      </c>
      <c r="EG271" s="429">
        <f t="shared" si="172"/>
        <v>0</v>
      </c>
      <c r="EH271" s="441"/>
      <c r="EI271" s="479"/>
      <c r="EJ271" s="443">
        <v>279</v>
      </c>
      <c r="EK271" s="481" t="s">
        <v>486</v>
      </c>
      <c r="EL271" s="449" t="s">
        <v>204</v>
      </c>
      <c r="EM271" s="450">
        <v>390000</v>
      </c>
      <c r="EN271" s="447">
        <f t="shared" si="173"/>
        <v>15000</v>
      </c>
      <c r="EO271" s="453">
        <v>0</v>
      </c>
      <c r="EP271" s="454">
        <v>0</v>
      </c>
      <c r="EQ271" s="455">
        <v>0</v>
      </c>
      <c r="ER271" s="455">
        <v>0</v>
      </c>
      <c r="ES271" s="456">
        <f t="shared" si="174"/>
        <v>15000</v>
      </c>
      <c r="ET271" s="456">
        <f t="shared" si="175"/>
        <v>25</v>
      </c>
      <c r="EU271" s="456">
        <f t="shared" si="176"/>
        <v>38</v>
      </c>
      <c r="EV271" s="456">
        <f t="shared" si="177"/>
        <v>0</v>
      </c>
      <c r="EW271" s="456">
        <f t="shared" si="178"/>
        <v>38</v>
      </c>
      <c r="EX271" s="456">
        <f t="shared" si="179"/>
        <v>0</v>
      </c>
      <c r="EY271" s="460">
        <f t="shared" si="180"/>
        <v>9</v>
      </c>
      <c r="EZ271" s="460">
        <f t="shared" si="181"/>
        <v>0</v>
      </c>
      <c r="FA271" s="447">
        <f t="shared" si="182"/>
        <v>302023.23</v>
      </c>
      <c r="FB271" s="447">
        <v>0</v>
      </c>
      <c r="FC271" s="447">
        <f t="shared" si="183"/>
        <v>677023.23</v>
      </c>
      <c r="FD271" s="447">
        <f t="shared" si="184"/>
        <v>609320.90999999992</v>
      </c>
      <c r="FE271" s="447">
        <f t="shared" si="185"/>
        <v>37864.181999999986</v>
      </c>
      <c r="FF271" s="447">
        <f t="shared" si="186"/>
        <v>67702.320000000007</v>
      </c>
      <c r="FG271" s="463">
        <v>0</v>
      </c>
      <c r="FH271" s="447">
        <f t="shared" si="187"/>
        <v>105566.5</v>
      </c>
      <c r="FI271" s="447">
        <v>0</v>
      </c>
      <c r="FJ271" s="447">
        <f t="shared" si="188"/>
        <v>571456.73</v>
      </c>
      <c r="FK271" s="464"/>
      <c r="FL271" s="447">
        <f t="shared" si="189"/>
        <v>27080.93</v>
      </c>
      <c r="FM271" s="447">
        <f t="shared" si="190"/>
        <v>3385.12</v>
      </c>
      <c r="FN271" s="447">
        <f t="shared" si="191"/>
        <v>67702.320000000007</v>
      </c>
      <c r="FO271" s="447">
        <f t="shared" si="192"/>
        <v>98168.37000000001</v>
      </c>
      <c r="FP271" s="178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</row>
    <row r="272" spans="1:463" s="163" customFormat="1" ht="22.5" customHeight="1">
      <c r="A272" s="360">
        <v>264</v>
      </c>
      <c r="B272" s="361">
        <v>6</v>
      </c>
      <c r="C272" s="362" t="s">
        <v>487</v>
      </c>
      <c r="D272" s="363" t="s">
        <v>194</v>
      </c>
      <c r="E272" s="225" t="s">
        <v>190</v>
      </c>
      <c r="F272" s="367">
        <v>325000</v>
      </c>
      <c r="G272" s="365">
        <v>8</v>
      </c>
      <c r="H272" s="366">
        <v>3</v>
      </c>
      <c r="I272" s="373"/>
      <c r="J272" s="374"/>
      <c r="K272" s="375">
        <v>8</v>
      </c>
      <c r="L272" s="366">
        <v>4</v>
      </c>
      <c r="M272" s="373"/>
      <c r="N272" s="374"/>
      <c r="O272" s="375">
        <v>8</v>
      </c>
      <c r="P272" s="366">
        <v>2</v>
      </c>
      <c r="Q272" s="373"/>
      <c r="R272" s="374"/>
      <c r="S272" s="375"/>
      <c r="T272" s="366"/>
      <c r="U272" s="373"/>
      <c r="V272" s="374"/>
      <c r="W272" s="375">
        <v>8</v>
      </c>
      <c r="X272" s="366">
        <v>3</v>
      </c>
      <c r="Y272" s="373"/>
      <c r="Z272" s="374"/>
      <c r="AA272" s="375">
        <v>5</v>
      </c>
      <c r="AB272" s="366">
        <v>6</v>
      </c>
      <c r="AC272" s="373"/>
      <c r="AD272" s="382"/>
      <c r="AE272" s="380">
        <v>12</v>
      </c>
      <c r="AF272" s="381"/>
      <c r="AG272" s="365">
        <v>8</v>
      </c>
      <c r="AH272" s="366">
        <v>4</v>
      </c>
      <c r="AI272" s="373"/>
      <c r="AJ272" s="374"/>
      <c r="AK272" s="375">
        <v>8</v>
      </c>
      <c r="AL272" s="366">
        <v>4</v>
      </c>
      <c r="AM272" s="373"/>
      <c r="AN272" s="374"/>
      <c r="AO272" s="375">
        <v>8</v>
      </c>
      <c r="AP272" s="366">
        <v>4</v>
      </c>
      <c r="AQ272" s="373"/>
      <c r="AR272" s="374"/>
      <c r="AS272" s="375">
        <v>8</v>
      </c>
      <c r="AT272" s="366">
        <v>3</v>
      </c>
      <c r="AU272" s="373"/>
      <c r="AV272" s="374"/>
      <c r="AW272" s="375">
        <v>8</v>
      </c>
      <c r="AX272" s="366">
        <v>4</v>
      </c>
      <c r="AY272" s="373"/>
      <c r="AZ272" s="374"/>
      <c r="BA272" s="375">
        <v>5</v>
      </c>
      <c r="BB272" s="366">
        <v>5</v>
      </c>
      <c r="BC272" s="373"/>
      <c r="BD272" s="382"/>
      <c r="BE272" s="380">
        <v>10</v>
      </c>
      <c r="BF272" s="381"/>
      <c r="BG272" s="365"/>
      <c r="BH272" s="366"/>
      <c r="BI272" s="373"/>
      <c r="BJ272" s="374"/>
      <c r="BK272" s="375">
        <v>8</v>
      </c>
      <c r="BL272" s="366">
        <v>4</v>
      </c>
      <c r="BM272" s="373"/>
      <c r="BN272" s="374"/>
      <c r="BO272" s="375">
        <v>8</v>
      </c>
      <c r="BP272" s="366">
        <v>4</v>
      </c>
      <c r="BQ272" s="373"/>
      <c r="BR272" s="374"/>
      <c r="BS272" s="375">
        <v>8</v>
      </c>
      <c r="BT272" s="366">
        <v>4</v>
      </c>
      <c r="BU272" s="373"/>
      <c r="BV272" s="374"/>
      <c r="BW272" s="388">
        <v>12</v>
      </c>
      <c r="BX272" s="389"/>
      <c r="BY272" s="375">
        <v>5</v>
      </c>
      <c r="BZ272" s="366"/>
      <c r="CA272" s="373"/>
      <c r="CB272" s="382"/>
      <c r="CC272" s="380">
        <v>11</v>
      </c>
      <c r="CD272" s="381"/>
      <c r="CE272" s="398">
        <v>8</v>
      </c>
      <c r="CF272" s="366">
        <v>4</v>
      </c>
      <c r="CG272" s="373"/>
      <c r="CH272" s="399"/>
      <c r="CI272" s="365">
        <v>8</v>
      </c>
      <c r="CJ272" s="366">
        <v>4</v>
      </c>
      <c r="CK272" s="373"/>
      <c r="CL272" s="374"/>
      <c r="CM272" s="375"/>
      <c r="CN272" s="366"/>
      <c r="CO272" s="373"/>
      <c r="CP272" s="382"/>
      <c r="CQ272" s="402">
        <v>8</v>
      </c>
      <c r="CR272" s="366">
        <v>2</v>
      </c>
      <c r="CS272" s="408"/>
      <c r="CT272" s="409"/>
      <c r="CU272" s="402">
        <v>8</v>
      </c>
      <c r="CV272" s="366">
        <v>4</v>
      </c>
      <c r="CW272" s="410"/>
      <c r="CX272" s="411"/>
      <c r="CY272" s="402">
        <v>5</v>
      </c>
      <c r="CZ272" s="366">
        <v>7</v>
      </c>
      <c r="DA272" s="415"/>
      <c r="DB272" s="411"/>
      <c r="DC272" s="380">
        <v>10</v>
      </c>
      <c r="DD272" s="381"/>
      <c r="DE272" s="398"/>
      <c r="DF272" s="366"/>
      <c r="DG272" s="416"/>
      <c r="DH272" s="411"/>
      <c r="DI272" s="402">
        <v>8</v>
      </c>
      <c r="DJ272" s="366">
        <v>4</v>
      </c>
      <c r="DK272" s="416"/>
      <c r="DL272" s="411"/>
      <c r="DM272" s="424">
        <v>25</v>
      </c>
      <c r="DN272" s="424">
        <v>4</v>
      </c>
      <c r="DO272" s="424">
        <v>1</v>
      </c>
      <c r="DP272" s="425">
        <f t="shared" si="155"/>
        <v>156</v>
      </c>
      <c r="DQ272" s="427">
        <f t="shared" si="156"/>
        <v>0</v>
      </c>
      <c r="DR272" s="425">
        <f t="shared" si="157"/>
        <v>156</v>
      </c>
      <c r="DS272" s="163">
        <f t="shared" si="158"/>
        <v>21</v>
      </c>
      <c r="DT272" s="425">
        <f t="shared" si="159"/>
        <v>79</v>
      </c>
      <c r="DU272" s="427">
        <f t="shared" si="160"/>
        <v>0</v>
      </c>
      <c r="DV272" s="427">
        <f t="shared" si="161"/>
        <v>79</v>
      </c>
      <c r="DW272" s="427">
        <f t="shared" si="162"/>
        <v>43</v>
      </c>
      <c r="DX272" s="427">
        <f t="shared" si="163"/>
        <v>0</v>
      </c>
      <c r="DY272" s="427">
        <f t="shared" si="164"/>
        <v>12</v>
      </c>
      <c r="DZ272" s="427">
        <f t="shared" si="165"/>
        <v>0</v>
      </c>
      <c r="EA272" s="428">
        <f t="shared" si="166"/>
        <v>22</v>
      </c>
      <c r="EB272" s="429">
        <f t="shared" si="167"/>
        <v>79</v>
      </c>
      <c r="EC272" s="429">
        <f t="shared" si="168"/>
        <v>0</v>
      </c>
      <c r="ED272" s="429">
        <f t="shared" si="169"/>
        <v>43</v>
      </c>
      <c r="EE272" s="429">
        <f t="shared" si="170"/>
        <v>0</v>
      </c>
      <c r="EF272" s="429">
        <f t="shared" si="171"/>
        <v>12</v>
      </c>
      <c r="EG272" s="429">
        <f t="shared" si="172"/>
        <v>0</v>
      </c>
      <c r="EH272" s="441"/>
      <c r="EI272" s="479"/>
      <c r="EJ272" s="443">
        <v>280</v>
      </c>
      <c r="EK272" s="481" t="s">
        <v>487</v>
      </c>
      <c r="EL272" s="449" t="s">
        <v>194</v>
      </c>
      <c r="EM272" s="450">
        <v>325000</v>
      </c>
      <c r="EN272" s="447">
        <f t="shared" si="173"/>
        <v>12500</v>
      </c>
      <c r="EO272" s="453">
        <v>0</v>
      </c>
      <c r="EP272" s="454">
        <v>0</v>
      </c>
      <c r="EQ272" s="455">
        <v>0</v>
      </c>
      <c r="ER272" s="455">
        <v>0</v>
      </c>
      <c r="ES272" s="456">
        <f t="shared" si="174"/>
        <v>12500</v>
      </c>
      <c r="ET272" s="456">
        <f t="shared" si="175"/>
        <v>22</v>
      </c>
      <c r="EU272" s="456">
        <f t="shared" si="176"/>
        <v>79</v>
      </c>
      <c r="EV272" s="456">
        <f t="shared" si="177"/>
        <v>0</v>
      </c>
      <c r="EW272" s="456">
        <f t="shared" si="178"/>
        <v>43</v>
      </c>
      <c r="EX272" s="456">
        <f t="shared" si="179"/>
        <v>0</v>
      </c>
      <c r="EY272" s="460">
        <f t="shared" si="180"/>
        <v>12</v>
      </c>
      <c r="EZ272" s="460">
        <f t="shared" si="181"/>
        <v>0</v>
      </c>
      <c r="FA272" s="447">
        <f t="shared" si="182"/>
        <v>380862.63</v>
      </c>
      <c r="FB272" s="447">
        <v>0</v>
      </c>
      <c r="FC272" s="447">
        <f t="shared" si="183"/>
        <v>655862.63</v>
      </c>
      <c r="FD272" s="447">
        <f t="shared" si="184"/>
        <v>590276.37</v>
      </c>
      <c r="FE272" s="447">
        <f t="shared" si="185"/>
        <v>34055.273999999998</v>
      </c>
      <c r="FF272" s="447">
        <f t="shared" si="186"/>
        <v>65586.259999999995</v>
      </c>
      <c r="FG272" s="463">
        <v>100000</v>
      </c>
      <c r="FH272" s="447">
        <f t="shared" si="187"/>
        <v>199641.53</v>
      </c>
      <c r="FI272" s="447">
        <v>0</v>
      </c>
      <c r="FJ272" s="447">
        <f t="shared" si="188"/>
        <v>456221.1</v>
      </c>
      <c r="FK272" s="464"/>
      <c r="FL272" s="447">
        <f t="shared" si="189"/>
        <v>26234.51</v>
      </c>
      <c r="FM272" s="447">
        <f t="shared" si="190"/>
        <v>3279.31</v>
      </c>
      <c r="FN272" s="447">
        <f t="shared" si="191"/>
        <v>65586.259999999995</v>
      </c>
      <c r="FO272" s="447">
        <f t="shared" si="192"/>
        <v>95100.079999999987</v>
      </c>
      <c r="FP272" s="178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</row>
    <row r="273" spans="1:463" s="163" customFormat="1" ht="22.5" customHeight="1">
      <c r="A273" s="360">
        <v>265</v>
      </c>
      <c r="B273" s="361">
        <v>7</v>
      </c>
      <c r="C273" s="362" t="s">
        <v>488</v>
      </c>
      <c r="D273" s="363" t="s">
        <v>204</v>
      </c>
      <c r="E273" s="225" t="s">
        <v>190</v>
      </c>
      <c r="F273" s="367">
        <v>390000</v>
      </c>
      <c r="G273" s="365"/>
      <c r="H273" s="366"/>
      <c r="I273" s="373"/>
      <c r="J273" s="374"/>
      <c r="K273" s="375">
        <v>8</v>
      </c>
      <c r="L273" s="366"/>
      <c r="M273" s="373"/>
      <c r="N273" s="374"/>
      <c r="O273" s="375">
        <v>8</v>
      </c>
      <c r="P273" s="366">
        <v>4</v>
      </c>
      <c r="Q273" s="373"/>
      <c r="R273" s="374"/>
      <c r="S273" s="375">
        <v>8</v>
      </c>
      <c r="T273" s="366">
        <v>2</v>
      </c>
      <c r="U273" s="373"/>
      <c r="V273" s="374"/>
      <c r="W273" s="375">
        <v>8</v>
      </c>
      <c r="X273" s="366">
        <v>1</v>
      </c>
      <c r="Y273" s="373"/>
      <c r="Z273" s="374"/>
      <c r="AA273" s="375">
        <v>5</v>
      </c>
      <c r="AB273" s="366">
        <v>3</v>
      </c>
      <c r="AC273" s="373"/>
      <c r="AD273" s="382"/>
      <c r="AE273" s="380">
        <v>8</v>
      </c>
      <c r="AF273" s="381"/>
      <c r="AG273" s="365">
        <v>8</v>
      </c>
      <c r="AH273" s="366">
        <v>1</v>
      </c>
      <c r="AI273" s="373"/>
      <c r="AJ273" s="374"/>
      <c r="AK273" s="375">
        <v>8</v>
      </c>
      <c r="AL273" s="366"/>
      <c r="AM273" s="373"/>
      <c r="AN273" s="374"/>
      <c r="AO273" s="375">
        <v>8</v>
      </c>
      <c r="AP273" s="366"/>
      <c r="AQ273" s="373"/>
      <c r="AR273" s="374"/>
      <c r="AS273" s="375">
        <v>8</v>
      </c>
      <c r="AT273" s="366"/>
      <c r="AU273" s="373"/>
      <c r="AV273" s="374"/>
      <c r="AW273" s="375">
        <v>8</v>
      </c>
      <c r="AX273" s="366"/>
      <c r="AY273" s="373"/>
      <c r="AZ273" s="374"/>
      <c r="BA273" s="375">
        <v>5</v>
      </c>
      <c r="BB273" s="366">
        <v>3</v>
      </c>
      <c r="BC273" s="373"/>
      <c r="BD273" s="382"/>
      <c r="BE273" s="380">
        <v>8</v>
      </c>
      <c r="BF273" s="381"/>
      <c r="BG273" s="365">
        <v>8</v>
      </c>
      <c r="BH273" s="366">
        <v>1</v>
      </c>
      <c r="BI273" s="373"/>
      <c r="BJ273" s="374"/>
      <c r="BK273" s="375"/>
      <c r="BL273" s="366"/>
      <c r="BM273" s="373"/>
      <c r="BN273" s="374"/>
      <c r="BO273" s="375">
        <v>8</v>
      </c>
      <c r="BP273" s="366"/>
      <c r="BQ273" s="373"/>
      <c r="BR273" s="374"/>
      <c r="BS273" s="375">
        <v>8</v>
      </c>
      <c r="BT273" s="366"/>
      <c r="BU273" s="373"/>
      <c r="BV273" s="374"/>
      <c r="BW273" s="388">
        <v>12</v>
      </c>
      <c r="BX273" s="389"/>
      <c r="BY273" s="375">
        <v>5</v>
      </c>
      <c r="BZ273" s="366">
        <v>3</v>
      </c>
      <c r="CA273" s="373"/>
      <c r="CB273" s="382"/>
      <c r="CC273" s="380">
        <v>8</v>
      </c>
      <c r="CD273" s="381"/>
      <c r="CE273" s="398">
        <v>8</v>
      </c>
      <c r="CF273" s="366"/>
      <c r="CG273" s="373"/>
      <c r="CH273" s="399"/>
      <c r="CI273" s="365">
        <v>8</v>
      </c>
      <c r="CJ273" s="366">
        <v>3</v>
      </c>
      <c r="CK273" s="373"/>
      <c r="CL273" s="374"/>
      <c r="CM273" s="375">
        <v>8</v>
      </c>
      <c r="CN273" s="366"/>
      <c r="CO273" s="373"/>
      <c r="CP273" s="382"/>
      <c r="CQ273" s="402">
        <v>8</v>
      </c>
      <c r="CR273" s="366">
        <v>1</v>
      </c>
      <c r="CS273" s="408"/>
      <c r="CT273" s="409"/>
      <c r="CU273" s="402">
        <v>8</v>
      </c>
      <c r="CV273" s="366"/>
      <c r="CW273" s="410"/>
      <c r="CX273" s="411"/>
      <c r="CY273" s="402">
        <v>5</v>
      </c>
      <c r="CZ273" s="366">
        <v>3</v>
      </c>
      <c r="DA273" s="415"/>
      <c r="DB273" s="411"/>
      <c r="DC273" s="380">
        <v>8</v>
      </c>
      <c r="DD273" s="381"/>
      <c r="DE273" s="398">
        <v>8</v>
      </c>
      <c r="DF273" s="366"/>
      <c r="DG273" s="416"/>
      <c r="DH273" s="411"/>
      <c r="DI273" s="402">
        <v>8</v>
      </c>
      <c r="DJ273" s="366"/>
      <c r="DK273" s="416"/>
      <c r="DL273" s="411"/>
      <c r="DM273" s="424">
        <v>25</v>
      </c>
      <c r="DN273" s="424">
        <v>4</v>
      </c>
      <c r="DO273" s="424">
        <v>1</v>
      </c>
      <c r="DP273" s="425">
        <f t="shared" si="155"/>
        <v>172</v>
      </c>
      <c r="DQ273" s="427">
        <f t="shared" si="156"/>
        <v>0</v>
      </c>
      <c r="DR273" s="425">
        <f t="shared" si="157"/>
        <v>172</v>
      </c>
      <c r="DS273" s="163">
        <f t="shared" si="158"/>
        <v>23</v>
      </c>
      <c r="DT273" s="425">
        <f t="shared" si="159"/>
        <v>25</v>
      </c>
      <c r="DU273" s="427">
        <f t="shared" si="160"/>
        <v>0</v>
      </c>
      <c r="DV273" s="427">
        <f t="shared" si="161"/>
        <v>25</v>
      </c>
      <c r="DW273" s="427">
        <f t="shared" si="162"/>
        <v>32</v>
      </c>
      <c r="DX273" s="427">
        <f t="shared" si="163"/>
        <v>0</v>
      </c>
      <c r="DY273" s="427">
        <f t="shared" si="164"/>
        <v>12</v>
      </c>
      <c r="DZ273" s="427">
        <f t="shared" si="165"/>
        <v>0</v>
      </c>
      <c r="EA273" s="428">
        <f t="shared" si="166"/>
        <v>24</v>
      </c>
      <c r="EB273" s="429">
        <f t="shared" si="167"/>
        <v>25</v>
      </c>
      <c r="EC273" s="429">
        <f t="shared" si="168"/>
        <v>0</v>
      </c>
      <c r="ED273" s="429">
        <f t="shared" si="169"/>
        <v>32</v>
      </c>
      <c r="EE273" s="429">
        <f t="shared" si="170"/>
        <v>0</v>
      </c>
      <c r="EF273" s="429">
        <f t="shared" si="171"/>
        <v>12</v>
      </c>
      <c r="EG273" s="429">
        <f t="shared" si="172"/>
        <v>0</v>
      </c>
      <c r="EH273" s="441"/>
      <c r="EI273" s="479"/>
      <c r="EJ273" s="443">
        <v>281</v>
      </c>
      <c r="EK273" s="481" t="s">
        <v>488</v>
      </c>
      <c r="EL273" s="449" t="s">
        <v>204</v>
      </c>
      <c r="EM273" s="450">
        <v>390000</v>
      </c>
      <c r="EN273" s="447">
        <f t="shared" si="173"/>
        <v>15000</v>
      </c>
      <c r="EO273" s="453">
        <v>0</v>
      </c>
      <c r="EP273" s="454">
        <v>0</v>
      </c>
      <c r="EQ273" s="455">
        <v>0</v>
      </c>
      <c r="ER273" s="455">
        <v>0</v>
      </c>
      <c r="ES273" s="456">
        <f t="shared" si="174"/>
        <v>15000</v>
      </c>
      <c r="ET273" s="456">
        <f t="shared" si="175"/>
        <v>24</v>
      </c>
      <c r="EU273" s="456">
        <f t="shared" si="176"/>
        <v>25</v>
      </c>
      <c r="EV273" s="456">
        <f t="shared" si="177"/>
        <v>0</v>
      </c>
      <c r="EW273" s="456">
        <f t="shared" si="178"/>
        <v>32</v>
      </c>
      <c r="EX273" s="456">
        <f t="shared" si="179"/>
        <v>0</v>
      </c>
      <c r="EY273" s="460">
        <f t="shared" si="180"/>
        <v>12</v>
      </c>
      <c r="EZ273" s="460">
        <f t="shared" si="181"/>
        <v>0</v>
      </c>
      <c r="FA273" s="447">
        <f t="shared" si="182"/>
        <v>251019.31</v>
      </c>
      <c r="FB273" s="447">
        <v>0</v>
      </c>
      <c r="FC273" s="447">
        <f t="shared" si="183"/>
        <v>611019.31000000006</v>
      </c>
      <c r="FD273" s="447">
        <f t="shared" si="184"/>
        <v>549917.38</v>
      </c>
      <c r="FE273" s="447">
        <f t="shared" si="185"/>
        <v>25983.476000000002</v>
      </c>
      <c r="FF273" s="447">
        <f t="shared" si="186"/>
        <v>61101.93</v>
      </c>
      <c r="FG273" s="463">
        <v>100000</v>
      </c>
      <c r="FH273" s="447">
        <f t="shared" si="187"/>
        <v>187085.41</v>
      </c>
      <c r="FI273" s="447">
        <v>0</v>
      </c>
      <c r="FJ273" s="447">
        <f t="shared" si="188"/>
        <v>423933.9</v>
      </c>
      <c r="FK273" s="464"/>
      <c r="FL273" s="447">
        <f t="shared" si="189"/>
        <v>24440.77</v>
      </c>
      <c r="FM273" s="447">
        <f t="shared" si="190"/>
        <v>3055.1</v>
      </c>
      <c r="FN273" s="447">
        <f t="shared" si="191"/>
        <v>61101.93</v>
      </c>
      <c r="FO273" s="447">
        <f t="shared" si="192"/>
        <v>88597.8</v>
      </c>
      <c r="FP273" s="178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</row>
    <row r="274" spans="1:463" s="163" customFormat="1" ht="22.5" customHeight="1">
      <c r="A274" s="360">
        <v>266</v>
      </c>
      <c r="B274" s="361">
        <v>1</v>
      </c>
      <c r="C274" s="362" t="s">
        <v>489</v>
      </c>
      <c r="D274" s="363" t="s">
        <v>204</v>
      </c>
      <c r="E274" s="225" t="s">
        <v>190</v>
      </c>
      <c r="F274" s="367">
        <v>390000</v>
      </c>
      <c r="G274" s="365">
        <v>8</v>
      </c>
      <c r="H274" s="366">
        <v>1</v>
      </c>
      <c r="I274" s="373"/>
      <c r="J274" s="374"/>
      <c r="K274" s="375">
        <v>8</v>
      </c>
      <c r="L274" s="366">
        <v>1</v>
      </c>
      <c r="M274" s="373"/>
      <c r="N274" s="374"/>
      <c r="O274" s="375">
        <v>8</v>
      </c>
      <c r="P274" s="366">
        <v>1</v>
      </c>
      <c r="Q274" s="373"/>
      <c r="R274" s="374"/>
      <c r="S274" s="375">
        <v>8</v>
      </c>
      <c r="T274" s="366">
        <v>4</v>
      </c>
      <c r="U274" s="373"/>
      <c r="V274" s="374"/>
      <c r="W274" s="375">
        <v>8</v>
      </c>
      <c r="X274" s="366">
        <v>4</v>
      </c>
      <c r="Y274" s="373"/>
      <c r="Z274" s="374"/>
      <c r="AA274" s="375">
        <v>5</v>
      </c>
      <c r="AB274" s="366">
        <v>7</v>
      </c>
      <c r="AC274" s="373"/>
      <c r="AD274" s="382"/>
      <c r="AE274" s="380">
        <v>12</v>
      </c>
      <c r="AF274" s="381"/>
      <c r="AG274" s="365">
        <v>8</v>
      </c>
      <c r="AH274" s="366">
        <v>4</v>
      </c>
      <c r="AI274" s="373"/>
      <c r="AJ274" s="374"/>
      <c r="AK274" s="375">
        <v>8</v>
      </c>
      <c r="AL274" s="366">
        <v>4</v>
      </c>
      <c r="AM274" s="373"/>
      <c r="AN274" s="374"/>
      <c r="AO274" s="375">
        <v>8</v>
      </c>
      <c r="AP274" s="366">
        <v>4</v>
      </c>
      <c r="AQ274" s="373"/>
      <c r="AR274" s="374"/>
      <c r="AS274" s="375"/>
      <c r="AT274" s="366"/>
      <c r="AU274" s="373"/>
      <c r="AV274" s="374"/>
      <c r="AW274" s="375"/>
      <c r="AX274" s="366"/>
      <c r="AY274" s="373"/>
      <c r="AZ274" s="374"/>
      <c r="BA274" s="375"/>
      <c r="BB274" s="366"/>
      <c r="BC274" s="373"/>
      <c r="BD274" s="382"/>
      <c r="BE274" s="380">
        <v>12</v>
      </c>
      <c r="BF274" s="381"/>
      <c r="BG274" s="365">
        <v>8</v>
      </c>
      <c r="BH274" s="366">
        <v>4</v>
      </c>
      <c r="BI274" s="373"/>
      <c r="BJ274" s="374"/>
      <c r="BK274" s="375">
        <v>8</v>
      </c>
      <c r="BL274" s="366">
        <v>4</v>
      </c>
      <c r="BM274" s="373"/>
      <c r="BN274" s="374"/>
      <c r="BO274" s="375">
        <v>8</v>
      </c>
      <c r="BP274" s="366">
        <v>4</v>
      </c>
      <c r="BQ274" s="373"/>
      <c r="BR274" s="374"/>
      <c r="BS274" s="375">
        <v>8</v>
      </c>
      <c r="BT274" s="366">
        <v>4</v>
      </c>
      <c r="BU274" s="373"/>
      <c r="BV274" s="374"/>
      <c r="BW274" s="388">
        <v>12</v>
      </c>
      <c r="BX274" s="389"/>
      <c r="BY274" s="375">
        <v>5</v>
      </c>
      <c r="BZ274" s="366">
        <v>7</v>
      </c>
      <c r="CA274" s="373"/>
      <c r="CB274" s="382"/>
      <c r="CC274" s="380">
        <v>9</v>
      </c>
      <c r="CD274" s="381"/>
      <c r="CE274" s="398">
        <v>8</v>
      </c>
      <c r="CF274" s="366">
        <v>1</v>
      </c>
      <c r="CG274" s="373"/>
      <c r="CH274" s="399"/>
      <c r="CI274" s="365">
        <v>8</v>
      </c>
      <c r="CJ274" s="366">
        <v>1</v>
      </c>
      <c r="CK274" s="373"/>
      <c r="CL274" s="374"/>
      <c r="CM274" s="375">
        <v>8</v>
      </c>
      <c r="CN274" s="366">
        <v>1</v>
      </c>
      <c r="CO274" s="373"/>
      <c r="CP274" s="382"/>
      <c r="CQ274" s="402">
        <v>8</v>
      </c>
      <c r="CR274" s="366">
        <v>1</v>
      </c>
      <c r="CS274" s="408"/>
      <c r="CT274" s="409"/>
      <c r="CU274" s="402">
        <v>8</v>
      </c>
      <c r="CV274" s="366">
        <v>1</v>
      </c>
      <c r="CW274" s="410"/>
      <c r="CX274" s="411"/>
      <c r="CY274" s="402">
        <v>5</v>
      </c>
      <c r="CZ274" s="366">
        <v>7</v>
      </c>
      <c r="DA274" s="415"/>
      <c r="DB274" s="411"/>
      <c r="DC274" s="380">
        <v>6</v>
      </c>
      <c r="DD274" s="381"/>
      <c r="DE274" s="398">
        <v>8</v>
      </c>
      <c r="DF274" s="366">
        <v>3</v>
      </c>
      <c r="DG274" s="416"/>
      <c r="DH274" s="411"/>
      <c r="DI274" s="402">
        <v>8</v>
      </c>
      <c r="DJ274" s="366">
        <v>1</v>
      </c>
      <c r="DK274" s="416"/>
      <c r="DL274" s="411"/>
      <c r="DM274" s="424">
        <v>25</v>
      </c>
      <c r="DN274" s="424">
        <v>4</v>
      </c>
      <c r="DO274" s="424">
        <v>1</v>
      </c>
      <c r="DP274" s="425">
        <f t="shared" si="155"/>
        <v>167</v>
      </c>
      <c r="DQ274" s="427">
        <f t="shared" si="156"/>
        <v>0</v>
      </c>
      <c r="DR274" s="425">
        <f t="shared" si="157"/>
        <v>167</v>
      </c>
      <c r="DS274" s="163">
        <f t="shared" si="158"/>
        <v>22</v>
      </c>
      <c r="DT274" s="425">
        <f t="shared" si="159"/>
        <v>69</v>
      </c>
      <c r="DU274" s="427">
        <f t="shared" si="160"/>
        <v>0</v>
      </c>
      <c r="DV274" s="427">
        <f t="shared" si="161"/>
        <v>69</v>
      </c>
      <c r="DW274" s="427">
        <f t="shared" si="162"/>
        <v>39</v>
      </c>
      <c r="DX274" s="427">
        <f t="shared" si="163"/>
        <v>0</v>
      </c>
      <c r="DY274" s="427">
        <f t="shared" si="164"/>
        <v>12</v>
      </c>
      <c r="DZ274" s="427">
        <f t="shared" si="165"/>
        <v>0</v>
      </c>
      <c r="EA274" s="428">
        <f t="shared" si="166"/>
        <v>23</v>
      </c>
      <c r="EB274" s="429">
        <f t="shared" si="167"/>
        <v>69</v>
      </c>
      <c r="EC274" s="429">
        <f t="shared" si="168"/>
        <v>0</v>
      </c>
      <c r="ED274" s="429">
        <f t="shared" si="169"/>
        <v>39</v>
      </c>
      <c r="EE274" s="429">
        <f t="shared" si="170"/>
        <v>0</v>
      </c>
      <c r="EF274" s="429">
        <f t="shared" si="171"/>
        <v>12</v>
      </c>
      <c r="EG274" s="429">
        <f t="shared" si="172"/>
        <v>0</v>
      </c>
      <c r="EH274" s="441"/>
      <c r="EI274" s="479"/>
      <c r="EJ274" s="443">
        <v>282</v>
      </c>
      <c r="EK274" s="481" t="s">
        <v>489</v>
      </c>
      <c r="EL274" s="449" t="s">
        <v>204</v>
      </c>
      <c r="EM274" s="450">
        <v>390000</v>
      </c>
      <c r="EN274" s="447">
        <f t="shared" si="173"/>
        <v>15000</v>
      </c>
      <c r="EO274" s="453">
        <v>0</v>
      </c>
      <c r="EP274" s="454">
        <v>0</v>
      </c>
      <c r="EQ274" s="455">
        <v>0</v>
      </c>
      <c r="ER274" s="455">
        <v>0</v>
      </c>
      <c r="ES274" s="456">
        <f t="shared" si="174"/>
        <v>15000</v>
      </c>
      <c r="ET274" s="456">
        <f t="shared" si="175"/>
        <v>23</v>
      </c>
      <c r="EU274" s="456">
        <f t="shared" si="176"/>
        <v>69</v>
      </c>
      <c r="EV274" s="456">
        <f t="shared" si="177"/>
        <v>0</v>
      </c>
      <c r="EW274" s="456">
        <f t="shared" si="178"/>
        <v>39</v>
      </c>
      <c r="EX274" s="456">
        <f t="shared" si="179"/>
        <v>0</v>
      </c>
      <c r="EY274" s="460">
        <f t="shared" si="180"/>
        <v>12</v>
      </c>
      <c r="EZ274" s="460">
        <f t="shared" si="181"/>
        <v>0</v>
      </c>
      <c r="FA274" s="447">
        <f t="shared" si="182"/>
        <v>411031.62</v>
      </c>
      <c r="FB274" s="447">
        <v>0</v>
      </c>
      <c r="FC274" s="447">
        <f t="shared" si="183"/>
        <v>756031.62</v>
      </c>
      <c r="FD274" s="447">
        <f t="shared" si="184"/>
        <v>680428.46</v>
      </c>
      <c r="FE274" s="447">
        <f t="shared" si="185"/>
        <v>52085.691999999995</v>
      </c>
      <c r="FF274" s="447">
        <f t="shared" si="186"/>
        <v>75603.16</v>
      </c>
      <c r="FG274" s="463">
        <v>100000</v>
      </c>
      <c r="FH274" s="447">
        <f t="shared" si="187"/>
        <v>227688.85</v>
      </c>
      <c r="FI274" s="447">
        <v>0</v>
      </c>
      <c r="FJ274" s="447">
        <f t="shared" si="188"/>
        <v>528342.77</v>
      </c>
      <c r="FK274" s="464"/>
      <c r="FL274" s="447">
        <f t="shared" si="189"/>
        <v>30241.26</v>
      </c>
      <c r="FM274" s="447">
        <f t="shared" si="190"/>
        <v>3780.16</v>
      </c>
      <c r="FN274" s="447">
        <f t="shared" si="191"/>
        <v>75603.16</v>
      </c>
      <c r="FO274" s="447">
        <f t="shared" si="192"/>
        <v>109624.58</v>
      </c>
      <c r="FP274" s="178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</row>
    <row r="275" spans="1:463" s="163" customFormat="1" ht="22.5" customHeight="1">
      <c r="A275" s="360">
        <v>267</v>
      </c>
      <c r="B275" s="361">
        <v>4</v>
      </c>
      <c r="C275" s="362" t="s">
        <v>490</v>
      </c>
      <c r="D275" s="363" t="s">
        <v>204</v>
      </c>
      <c r="E275" s="225" t="s">
        <v>190</v>
      </c>
      <c r="F275" s="367">
        <v>390000</v>
      </c>
      <c r="G275" s="365">
        <v>8</v>
      </c>
      <c r="H275" s="366">
        <v>3</v>
      </c>
      <c r="I275" s="373"/>
      <c r="J275" s="374"/>
      <c r="K275" s="375">
        <v>8</v>
      </c>
      <c r="L275" s="366">
        <v>1</v>
      </c>
      <c r="M275" s="373"/>
      <c r="N275" s="374"/>
      <c r="O275" s="375">
        <v>8</v>
      </c>
      <c r="P275" s="366">
        <v>2</v>
      </c>
      <c r="Q275" s="373"/>
      <c r="R275" s="374"/>
      <c r="S275" s="375">
        <v>8</v>
      </c>
      <c r="T275" s="366">
        <v>1</v>
      </c>
      <c r="U275" s="373"/>
      <c r="V275" s="374"/>
      <c r="W275" s="375">
        <v>8</v>
      </c>
      <c r="X275" s="366">
        <v>3</v>
      </c>
      <c r="Y275" s="373"/>
      <c r="Z275" s="374"/>
      <c r="AA275" s="375">
        <v>5</v>
      </c>
      <c r="AB275" s="366">
        <v>4</v>
      </c>
      <c r="AC275" s="373"/>
      <c r="AD275" s="382"/>
      <c r="AE275" s="380">
        <v>11</v>
      </c>
      <c r="AF275" s="381"/>
      <c r="AG275" s="365">
        <v>8</v>
      </c>
      <c r="AH275" s="366">
        <v>1</v>
      </c>
      <c r="AI275" s="373"/>
      <c r="AJ275" s="374"/>
      <c r="AK275" s="375">
        <v>8</v>
      </c>
      <c r="AL275" s="366">
        <v>3</v>
      </c>
      <c r="AM275" s="373"/>
      <c r="AN275" s="374"/>
      <c r="AO275" s="375">
        <v>8</v>
      </c>
      <c r="AP275" s="366">
        <v>2</v>
      </c>
      <c r="AQ275" s="373"/>
      <c r="AR275" s="374"/>
      <c r="AS275" s="375">
        <v>8</v>
      </c>
      <c r="AT275" s="366">
        <v>2</v>
      </c>
      <c r="AU275" s="373"/>
      <c r="AV275" s="374"/>
      <c r="AW275" s="375">
        <v>8</v>
      </c>
      <c r="AX275" s="366">
        <v>2</v>
      </c>
      <c r="AY275" s="373"/>
      <c r="AZ275" s="374"/>
      <c r="BA275" s="375">
        <v>5</v>
      </c>
      <c r="BB275" s="366">
        <v>6</v>
      </c>
      <c r="BC275" s="373"/>
      <c r="BD275" s="382"/>
      <c r="BE275" s="380">
        <v>11</v>
      </c>
      <c r="BF275" s="381"/>
      <c r="BG275" s="365"/>
      <c r="BH275" s="366"/>
      <c r="BI275" s="373"/>
      <c r="BJ275" s="374"/>
      <c r="BK275" s="375">
        <v>8</v>
      </c>
      <c r="BL275" s="366">
        <v>1</v>
      </c>
      <c r="BM275" s="373"/>
      <c r="BN275" s="374"/>
      <c r="BO275" s="375">
        <v>8</v>
      </c>
      <c r="BP275" s="366">
        <v>1</v>
      </c>
      <c r="BQ275" s="373"/>
      <c r="BR275" s="374"/>
      <c r="BS275" s="375">
        <v>8</v>
      </c>
      <c r="BT275" s="366">
        <v>1</v>
      </c>
      <c r="BU275" s="373"/>
      <c r="BV275" s="374"/>
      <c r="BW275" s="388"/>
      <c r="BX275" s="389"/>
      <c r="BY275" s="375">
        <v>5</v>
      </c>
      <c r="BZ275" s="366">
        <v>4</v>
      </c>
      <c r="CA275" s="373"/>
      <c r="CB275" s="382"/>
      <c r="CC275" s="380">
        <v>9</v>
      </c>
      <c r="CD275" s="381"/>
      <c r="CE275" s="398">
        <v>8</v>
      </c>
      <c r="CF275" s="366">
        <v>1</v>
      </c>
      <c r="CG275" s="373"/>
      <c r="CH275" s="399"/>
      <c r="CI275" s="365">
        <v>8</v>
      </c>
      <c r="CJ275" s="366">
        <v>1</v>
      </c>
      <c r="CK275" s="373"/>
      <c r="CL275" s="374"/>
      <c r="CM275" s="375">
        <v>8</v>
      </c>
      <c r="CN275" s="366">
        <v>3</v>
      </c>
      <c r="CO275" s="373"/>
      <c r="CP275" s="382"/>
      <c r="CQ275" s="402">
        <v>8</v>
      </c>
      <c r="CR275" s="366">
        <v>2</v>
      </c>
      <c r="CS275" s="408"/>
      <c r="CT275" s="409"/>
      <c r="CU275" s="402">
        <v>8</v>
      </c>
      <c r="CV275" s="366">
        <v>2</v>
      </c>
      <c r="CW275" s="410"/>
      <c r="CX275" s="411"/>
      <c r="CY275" s="402">
        <v>5</v>
      </c>
      <c r="CZ275" s="366">
        <v>4</v>
      </c>
      <c r="DA275" s="415"/>
      <c r="DB275" s="411"/>
      <c r="DC275" s="380">
        <v>9</v>
      </c>
      <c r="DD275" s="381"/>
      <c r="DE275" s="398">
        <v>8</v>
      </c>
      <c r="DF275" s="366">
        <v>1</v>
      </c>
      <c r="DG275" s="416"/>
      <c r="DH275" s="411"/>
      <c r="DI275" s="402">
        <v>8</v>
      </c>
      <c r="DJ275" s="366">
        <v>3</v>
      </c>
      <c r="DK275" s="416"/>
      <c r="DL275" s="411"/>
      <c r="DM275" s="424">
        <v>25</v>
      </c>
      <c r="DN275" s="424">
        <v>4</v>
      </c>
      <c r="DO275" s="424">
        <v>1</v>
      </c>
      <c r="DP275" s="425">
        <f t="shared" si="155"/>
        <v>180</v>
      </c>
      <c r="DQ275" s="427">
        <f t="shared" si="156"/>
        <v>0</v>
      </c>
      <c r="DR275" s="425">
        <f t="shared" si="157"/>
        <v>180</v>
      </c>
      <c r="DS275" s="163">
        <f t="shared" si="158"/>
        <v>24</v>
      </c>
      <c r="DT275" s="425">
        <f t="shared" si="159"/>
        <v>54</v>
      </c>
      <c r="DU275" s="427">
        <f t="shared" si="160"/>
        <v>0</v>
      </c>
      <c r="DV275" s="427">
        <f t="shared" si="161"/>
        <v>54</v>
      </c>
      <c r="DW275" s="427">
        <f t="shared" si="162"/>
        <v>40</v>
      </c>
      <c r="DX275" s="427">
        <f t="shared" si="163"/>
        <v>0</v>
      </c>
      <c r="DY275" s="427">
        <f t="shared" si="164"/>
        <v>0</v>
      </c>
      <c r="DZ275" s="427">
        <f t="shared" si="165"/>
        <v>0</v>
      </c>
      <c r="EA275" s="428">
        <f t="shared" si="166"/>
        <v>25</v>
      </c>
      <c r="EB275" s="429">
        <f t="shared" si="167"/>
        <v>54</v>
      </c>
      <c r="EC275" s="429">
        <f t="shared" si="168"/>
        <v>0</v>
      </c>
      <c r="ED275" s="429">
        <f t="shared" si="169"/>
        <v>40</v>
      </c>
      <c r="EE275" s="429">
        <f t="shared" si="170"/>
        <v>0</v>
      </c>
      <c r="EF275" s="429">
        <f t="shared" si="171"/>
        <v>0</v>
      </c>
      <c r="EG275" s="429">
        <f t="shared" si="172"/>
        <v>0</v>
      </c>
      <c r="EH275" s="441"/>
      <c r="EI275" s="479"/>
      <c r="EJ275" s="443">
        <v>283</v>
      </c>
      <c r="EK275" s="481" t="s">
        <v>490</v>
      </c>
      <c r="EL275" s="449" t="s">
        <v>204</v>
      </c>
      <c r="EM275" s="450">
        <v>390000</v>
      </c>
      <c r="EN275" s="447">
        <f t="shared" si="173"/>
        <v>15000</v>
      </c>
      <c r="EO275" s="453">
        <v>0</v>
      </c>
      <c r="EP275" s="454">
        <v>0</v>
      </c>
      <c r="EQ275" s="455">
        <v>0</v>
      </c>
      <c r="ER275" s="455">
        <v>0</v>
      </c>
      <c r="ES275" s="456">
        <f t="shared" si="174"/>
        <v>15000</v>
      </c>
      <c r="ET275" s="456">
        <f t="shared" si="175"/>
        <v>25</v>
      </c>
      <c r="EU275" s="456">
        <f t="shared" si="176"/>
        <v>54</v>
      </c>
      <c r="EV275" s="456">
        <f t="shared" si="177"/>
        <v>0</v>
      </c>
      <c r="EW275" s="456">
        <f t="shared" si="178"/>
        <v>40</v>
      </c>
      <c r="EX275" s="456">
        <f t="shared" si="179"/>
        <v>0</v>
      </c>
      <c r="EY275" s="460">
        <f t="shared" si="180"/>
        <v>0</v>
      </c>
      <c r="EZ275" s="460">
        <f t="shared" si="181"/>
        <v>0</v>
      </c>
      <c r="FA275" s="447">
        <f t="shared" si="182"/>
        <v>322024.77</v>
      </c>
      <c r="FB275" s="447">
        <v>0</v>
      </c>
      <c r="FC275" s="447">
        <f t="shared" si="183"/>
        <v>697024.77</v>
      </c>
      <c r="FD275" s="447">
        <f t="shared" si="184"/>
        <v>627322.29</v>
      </c>
      <c r="FE275" s="447">
        <f t="shared" si="185"/>
        <v>41464.458000000013</v>
      </c>
      <c r="FF275" s="447">
        <f t="shared" si="186"/>
        <v>69702.48</v>
      </c>
      <c r="FG275" s="463">
        <v>100000</v>
      </c>
      <c r="FH275" s="447">
        <f t="shared" si="187"/>
        <v>211166.94</v>
      </c>
      <c r="FI275" s="447">
        <v>0</v>
      </c>
      <c r="FJ275" s="447">
        <f t="shared" si="188"/>
        <v>485857.83</v>
      </c>
      <c r="FK275" s="464"/>
      <c r="FL275" s="447">
        <f t="shared" si="189"/>
        <v>27880.99</v>
      </c>
      <c r="FM275" s="447">
        <f t="shared" si="190"/>
        <v>3485.12</v>
      </c>
      <c r="FN275" s="447">
        <f t="shared" si="191"/>
        <v>69702.48</v>
      </c>
      <c r="FO275" s="447">
        <f t="shared" si="192"/>
        <v>101068.59</v>
      </c>
      <c r="FP275" s="178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</row>
    <row r="276" spans="1:463" s="163" customFormat="1" ht="22.5" customHeight="1">
      <c r="A276" s="360">
        <v>268</v>
      </c>
      <c r="B276" s="361">
        <v>7</v>
      </c>
      <c r="C276" s="362" t="s">
        <v>491</v>
      </c>
      <c r="D276" s="363" t="s">
        <v>235</v>
      </c>
      <c r="E276" s="225" t="s">
        <v>190</v>
      </c>
      <c r="F276" s="367">
        <v>600000</v>
      </c>
      <c r="G276" s="365">
        <v>8</v>
      </c>
      <c r="H276" s="366">
        <v>2</v>
      </c>
      <c r="I276" s="373"/>
      <c r="J276" s="374"/>
      <c r="K276" s="375">
        <v>8</v>
      </c>
      <c r="L276" s="366"/>
      <c r="M276" s="373"/>
      <c r="N276" s="374"/>
      <c r="O276" s="375">
        <v>8</v>
      </c>
      <c r="P276" s="366"/>
      <c r="Q276" s="373"/>
      <c r="R276" s="374"/>
      <c r="S276" s="375">
        <v>8</v>
      </c>
      <c r="T276" s="366"/>
      <c r="U276" s="373"/>
      <c r="V276" s="374"/>
      <c r="W276" s="375">
        <v>8</v>
      </c>
      <c r="X276" s="366">
        <v>1</v>
      </c>
      <c r="Y276" s="373"/>
      <c r="Z276" s="374"/>
      <c r="AA276" s="375">
        <v>5</v>
      </c>
      <c r="AB276" s="366">
        <v>5</v>
      </c>
      <c r="AC276" s="373"/>
      <c r="AD276" s="382"/>
      <c r="AE276" s="380">
        <v>10</v>
      </c>
      <c r="AF276" s="381"/>
      <c r="AG276" s="365">
        <v>8</v>
      </c>
      <c r="AH276" s="366">
        <v>1</v>
      </c>
      <c r="AI276" s="373"/>
      <c r="AJ276" s="374"/>
      <c r="AK276" s="375">
        <v>8</v>
      </c>
      <c r="AL276" s="366">
        <v>2</v>
      </c>
      <c r="AM276" s="373"/>
      <c r="AN276" s="374"/>
      <c r="AO276" s="375">
        <v>8</v>
      </c>
      <c r="AP276" s="366">
        <v>3</v>
      </c>
      <c r="AQ276" s="373"/>
      <c r="AR276" s="374"/>
      <c r="AS276" s="375">
        <v>8</v>
      </c>
      <c r="AT276" s="366">
        <v>3</v>
      </c>
      <c r="AU276" s="373"/>
      <c r="AV276" s="374"/>
      <c r="AW276" s="375">
        <v>8</v>
      </c>
      <c r="AX276" s="366"/>
      <c r="AY276" s="373"/>
      <c r="AZ276" s="374"/>
      <c r="BA276" s="375">
        <v>5</v>
      </c>
      <c r="BB276" s="366">
        <v>4</v>
      </c>
      <c r="BC276" s="373"/>
      <c r="BD276" s="382"/>
      <c r="BE276" s="380"/>
      <c r="BF276" s="381"/>
      <c r="BG276" s="365">
        <v>8</v>
      </c>
      <c r="BH276" s="366"/>
      <c r="BI276" s="373"/>
      <c r="BJ276" s="374"/>
      <c r="BK276" s="375">
        <v>8</v>
      </c>
      <c r="BL276" s="366"/>
      <c r="BM276" s="373"/>
      <c r="BN276" s="374"/>
      <c r="BO276" s="375">
        <v>8</v>
      </c>
      <c r="BP276" s="366"/>
      <c r="BQ276" s="373"/>
      <c r="BR276" s="374"/>
      <c r="BS276" s="375">
        <v>8</v>
      </c>
      <c r="BT276" s="366"/>
      <c r="BU276" s="373"/>
      <c r="BV276" s="374"/>
      <c r="BW276" s="388">
        <v>8</v>
      </c>
      <c r="BX276" s="389"/>
      <c r="BY276" s="375">
        <v>5</v>
      </c>
      <c r="BZ276" s="366">
        <v>4</v>
      </c>
      <c r="CA276" s="373"/>
      <c r="CB276" s="382"/>
      <c r="CC276" s="380">
        <v>9</v>
      </c>
      <c r="CD276" s="381"/>
      <c r="CE276" s="398">
        <v>8</v>
      </c>
      <c r="CF276" s="366"/>
      <c r="CG276" s="373"/>
      <c r="CH276" s="399"/>
      <c r="CI276" s="365"/>
      <c r="CJ276" s="366"/>
      <c r="CK276" s="373"/>
      <c r="CL276" s="374"/>
      <c r="CM276" s="375"/>
      <c r="CN276" s="366"/>
      <c r="CO276" s="373"/>
      <c r="CP276" s="382"/>
      <c r="CQ276" s="402">
        <v>8</v>
      </c>
      <c r="CR276" s="366">
        <v>1</v>
      </c>
      <c r="CS276" s="408"/>
      <c r="CT276" s="409"/>
      <c r="CU276" s="402">
        <v>8</v>
      </c>
      <c r="CV276" s="366">
        <v>1</v>
      </c>
      <c r="CW276" s="410"/>
      <c r="CX276" s="411"/>
      <c r="CY276" s="402">
        <v>5</v>
      </c>
      <c r="CZ276" s="366">
        <v>4</v>
      </c>
      <c r="DA276" s="415"/>
      <c r="DB276" s="411"/>
      <c r="DC276" s="380">
        <v>9</v>
      </c>
      <c r="DD276" s="381"/>
      <c r="DE276" s="398">
        <v>8</v>
      </c>
      <c r="DF276" s="366"/>
      <c r="DG276" s="416"/>
      <c r="DH276" s="411"/>
      <c r="DI276" s="402">
        <v>8</v>
      </c>
      <c r="DJ276" s="366">
        <v>1</v>
      </c>
      <c r="DK276" s="416"/>
      <c r="DL276" s="411"/>
      <c r="DM276" s="424">
        <v>25</v>
      </c>
      <c r="DN276" s="424">
        <v>4</v>
      </c>
      <c r="DO276" s="424">
        <v>1</v>
      </c>
      <c r="DP276" s="425">
        <f t="shared" si="155"/>
        <v>172</v>
      </c>
      <c r="DQ276" s="427">
        <f t="shared" si="156"/>
        <v>0</v>
      </c>
      <c r="DR276" s="425">
        <f t="shared" si="157"/>
        <v>172</v>
      </c>
      <c r="DS276" s="163">
        <f t="shared" si="158"/>
        <v>23</v>
      </c>
      <c r="DT276" s="425">
        <f t="shared" si="159"/>
        <v>32</v>
      </c>
      <c r="DU276" s="427">
        <f t="shared" si="160"/>
        <v>0</v>
      </c>
      <c r="DV276" s="427">
        <f t="shared" si="161"/>
        <v>32</v>
      </c>
      <c r="DW276" s="427">
        <f t="shared" si="162"/>
        <v>28</v>
      </c>
      <c r="DX276" s="427">
        <f t="shared" si="163"/>
        <v>0</v>
      </c>
      <c r="DY276" s="427">
        <f t="shared" si="164"/>
        <v>8</v>
      </c>
      <c r="DZ276" s="427">
        <f t="shared" si="165"/>
        <v>0</v>
      </c>
      <c r="EA276" s="428">
        <f t="shared" si="166"/>
        <v>24</v>
      </c>
      <c r="EB276" s="429">
        <f t="shared" si="167"/>
        <v>32</v>
      </c>
      <c r="EC276" s="429">
        <f t="shared" si="168"/>
        <v>0</v>
      </c>
      <c r="ED276" s="429">
        <f t="shared" si="169"/>
        <v>28</v>
      </c>
      <c r="EE276" s="429">
        <f t="shared" si="170"/>
        <v>0</v>
      </c>
      <c r="EF276" s="429">
        <f t="shared" si="171"/>
        <v>8</v>
      </c>
      <c r="EG276" s="429">
        <f t="shared" si="172"/>
        <v>0</v>
      </c>
      <c r="EH276" s="441"/>
      <c r="EI276" s="479"/>
      <c r="EJ276" s="443">
        <v>284</v>
      </c>
      <c r="EK276" s="481" t="s">
        <v>491</v>
      </c>
      <c r="EL276" s="449" t="s">
        <v>235</v>
      </c>
      <c r="EM276" s="450">
        <v>600000</v>
      </c>
      <c r="EN276" s="447">
        <f t="shared" si="173"/>
        <v>23076.92</v>
      </c>
      <c r="EO276" s="453">
        <v>0</v>
      </c>
      <c r="EP276" s="454">
        <v>0</v>
      </c>
      <c r="EQ276" s="455">
        <v>0</v>
      </c>
      <c r="ER276" s="455">
        <v>0</v>
      </c>
      <c r="ES276" s="456">
        <f t="shared" si="174"/>
        <v>23076.92</v>
      </c>
      <c r="ET276" s="456">
        <f t="shared" si="175"/>
        <v>24</v>
      </c>
      <c r="EU276" s="456">
        <f t="shared" si="176"/>
        <v>32</v>
      </c>
      <c r="EV276" s="456">
        <f t="shared" si="177"/>
        <v>0</v>
      </c>
      <c r="EW276" s="456">
        <f t="shared" si="178"/>
        <v>28</v>
      </c>
      <c r="EX276" s="456">
        <f t="shared" si="179"/>
        <v>0</v>
      </c>
      <c r="EY276" s="460">
        <f t="shared" si="180"/>
        <v>8</v>
      </c>
      <c r="EZ276" s="460">
        <f t="shared" si="181"/>
        <v>0</v>
      </c>
      <c r="FA276" s="447">
        <f t="shared" si="182"/>
        <v>369259.17</v>
      </c>
      <c r="FB276" s="447">
        <v>0</v>
      </c>
      <c r="FC276" s="447">
        <f t="shared" si="183"/>
        <v>923105.25</v>
      </c>
      <c r="FD276" s="447">
        <f t="shared" si="184"/>
        <v>830794.72</v>
      </c>
      <c r="FE276" s="447">
        <f t="shared" si="185"/>
        <v>85698.68</v>
      </c>
      <c r="FF276" s="447">
        <f t="shared" si="186"/>
        <v>92310.53</v>
      </c>
      <c r="FG276" s="463">
        <v>100000</v>
      </c>
      <c r="FH276" s="447">
        <f t="shared" si="187"/>
        <v>278009.21000000002</v>
      </c>
      <c r="FI276" s="447">
        <v>0</v>
      </c>
      <c r="FJ276" s="447">
        <f t="shared" si="188"/>
        <v>645096.04</v>
      </c>
      <c r="FK276" s="464"/>
      <c r="FL276" s="447">
        <f t="shared" si="189"/>
        <v>36924.21</v>
      </c>
      <c r="FM276" s="447">
        <f t="shared" si="190"/>
        <v>4615.53</v>
      </c>
      <c r="FN276" s="447">
        <f t="shared" si="191"/>
        <v>92310.53</v>
      </c>
      <c r="FO276" s="447">
        <f t="shared" si="192"/>
        <v>133850.26999999999</v>
      </c>
      <c r="FP276" s="178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</row>
    <row r="277" spans="1:463" s="163" customFormat="1" ht="22.5" customHeight="1">
      <c r="A277" s="360">
        <v>269</v>
      </c>
      <c r="B277" s="361">
        <v>6</v>
      </c>
      <c r="C277" s="362" t="s">
        <v>492</v>
      </c>
      <c r="D277" s="363" t="s">
        <v>231</v>
      </c>
      <c r="E277" s="225" t="s">
        <v>190</v>
      </c>
      <c r="F277" s="367">
        <v>390000</v>
      </c>
      <c r="G277" s="365">
        <v>8</v>
      </c>
      <c r="H277" s="366">
        <v>2</v>
      </c>
      <c r="I277" s="373"/>
      <c r="J277" s="374"/>
      <c r="K277" s="375">
        <v>8</v>
      </c>
      <c r="L277" s="366">
        <v>2</v>
      </c>
      <c r="M277" s="373"/>
      <c r="N277" s="374"/>
      <c r="O277" s="375">
        <v>8</v>
      </c>
      <c r="P277" s="366">
        <v>3</v>
      </c>
      <c r="Q277" s="373"/>
      <c r="R277" s="374"/>
      <c r="S277" s="375">
        <v>8</v>
      </c>
      <c r="T277" s="366">
        <v>3</v>
      </c>
      <c r="U277" s="373"/>
      <c r="V277" s="374"/>
      <c r="W277" s="375">
        <v>8</v>
      </c>
      <c r="X277" s="366">
        <v>2</v>
      </c>
      <c r="Y277" s="373"/>
      <c r="Z277" s="374"/>
      <c r="AA277" s="375">
        <v>5</v>
      </c>
      <c r="AB277" s="366">
        <v>6</v>
      </c>
      <c r="AC277" s="373"/>
      <c r="AD277" s="382"/>
      <c r="AE277" s="380">
        <v>11</v>
      </c>
      <c r="AF277" s="381"/>
      <c r="AG277" s="365">
        <v>8</v>
      </c>
      <c r="AH277" s="366">
        <v>4</v>
      </c>
      <c r="AI277" s="373"/>
      <c r="AJ277" s="374"/>
      <c r="AK277" s="375">
        <v>8</v>
      </c>
      <c r="AL277" s="366">
        <v>2</v>
      </c>
      <c r="AM277" s="373"/>
      <c r="AN277" s="374"/>
      <c r="AO277" s="375">
        <v>8</v>
      </c>
      <c r="AP277" s="366">
        <v>2</v>
      </c>
      <c r="AQ277" s="373"/>
      <c r="AR277" s="374"/>
      <c r="AS277" s="375">
        <v>8</v>
      </c>
      <c r="AT277" s="366">
        <v>2</v>
      </c>
      <c r="AU277" s="373"/>
      <c r="AV277" s="374"/>
      <c r="AW277" s="375">
        <v>8</v>
      </c>
      <c r="AX277" s="366">
        <v>4</v>
      </c>
      <c r="AY277" s="373"/>
      <c r="AZ277" s="374"/>
      <c r="BA277" s="375">
        <v>5</v>
      </c>
      <c r="BB277" s="366">
        <v>6</v>
      </c>
      <c r="BC277" s="373"/>
      <c r="BD277" s="382"/>
      <c r="BE277" s="380">
        <v>9</v>
      </c>
      <c r="BF277" s="381"/>
      <c r="BG277" s="365">
        <v>8</v>
      </c>
      <c r="BH277" s="366">
        <v>3</v>
      </c>
      <c r="BI277" s="373"/>
      <c r="BJ277" s="374"/>
      <c r="BK277" s="375">
        <v>8</v>
      </c>
      <c r="BL277" s="366">
        <v>3</v>
      </c>
      <c r="BM277" s="373"/>
      <c r="BN277" s="374"/>
      <c r="BO277" s="375">
        <v>8</v>
      </c>
      <c r="BP277" s="366">
        <v>3</v>
      </c>
      <c r="BQ277" s="373"/>
      <c r="BR277" s="374"/>
      <c r="BS277" s="375">
        <v>8</v>
      </c>
      <c r="BT277" s="366">
        <v>2</v>
      </c>
      <c r="BU277" s="373"/>
      <c r="BV277" s="374"/>
      <c r="BW277" s="388">
        <v>10</v>
      </c>
      <c r="BX277" s="389"/>
      <c r="BY277" s="375">
        <v>5</v>
      </c>
      <c r="BZ277" s="366">
        <v>6</v>
      </c>
      <c r="CA277" s="373"/>
      <c r="CB277" s="382"/>
      <c r="CC277" s="380">
        <v>12</v>
      </c>
      <c r="CD277" s="381"/>
      <c r="CE277" s="398">
        <v>8</v>
      </c>
      <c r="CF277" s="366">
        <v>2</v>
      </c>
      <c r="CG277" s="373"/>
      <c r="CH277" s="399"/>
      <c r="CI277" s="365">
        <v>8</v>
      </c>
      <c r="CJ277" s="366">
        <v>3</v>
      </c>
      <c r="CK277" s="373"/>
      <c r="CL277" s="374"/>
      <c r="CM277" s="375">
        <v>8</v>
      </c>
      <c r="CN277" s="366">
        <v>3</v>
      </c>
      <c r="CO277" s="373"/>
      <c r="CP277" s="382"/>
      <c r="CQ277" s="402">
        <v>8</v>
      </c>
      <c r="CR277" s="366">
        <v>3</v>
      </c>
      <c r="CS277" s="408"/>
      <c r="CT277" s="409"/>
      <c r="CU277" s="402">
        <v>8</v>
      </c>
      <c r="CV277" s="366">
        <v>3</v>
      </c>
      <c r="CW277" s="410"/>
      <c r="CX277" s="411"/>
      <c r="CY277" s="402">
        <v>5</v>
      </c>
      <c r="CZ277" s="366">
        <v>4</v>
      </c>
      <c r="DA277" s="415"/>
      <c r="DB277" s="411"/>
      <c r="DC277" s="380">
        <v>10</v>
      </c>
      <c r="DD277" s="381"/>
      <c r="DE277" s="398">
        <v>8</v>
      </c>
      <c r="DF277" s="366">
        <v>2</v>
      </c>
      <c r="DG277" s="416"/>
      <c r="DH277" s="411"/>
      <c r="DI277" s="402">
        <v>8</v>
      </c>
      <c r="DJ277" s="366">
        <v>2</v>
      </c>
      <c r="DK277" s="416"/>
      <c r="DL277" s="411"/>
      <c r="DM277" s="424">
        <v>25</v>
      </c>
      <c r="DN277" s="424">
        <v>4</v>
      </c>
      <c r="DO277" s="424">
        <v>1</v>
      </c>
      <c r="DP277" s="425">
        <f t="shared" si="155"/>
        <v>188</v>
      </c>
      <c r="DQ277" s="427">
        <f t="shared" si="156"/>
        <v>0</v>
      </c>
      <c r="DR277" s="425">
        <f t="shared" si="157"/>
        <v>188</v>
      </c>
      <c r="DS277" s="163">
        <f t="shared" si="158"/>
        <v>25</v>
      </c>
      <c r="DT277" s="425">
        <f t="shared" si="159"/>
        <v>77</v>
      </c>
      <c r="DU277" s="427">
        <f t="shared" si="160"/>
        <v>0</v>
      </c>
      <c r="DV277" s="427">
        <f t="shared" si="161"/>
        <v>77</v>
      </c>
      <c r="DW277" s="427">
        <f t="shared" si="162"/>
        <v>42</v>
      </c>
      <c r="DX277" s="427">
        <f t="shared" si="163"/>
        <v>0</v>
      </c>
      <c r="DY277" s="427">
        <f t="shared" si="164"/>
        <v>10</v>
      </c>
      <c r="DZ277" s="427">
        <f t="shared" si="165"/>
        <v>0</v>
      </c>
      <c r="EA277" s="428">
        <f t="shared" si="166"/>
        <v>26</v>
      </c>
      <c r="EB277" s="429">
        <f t="shared" si="167"/>
        <v>77</v>
      </c>
      <c r="EC277" s="429">
        <f t="shared" si="168"/>
        <v>0</v>
      </c>
      <c r="ED277" s="429">
        <f t="shared" si="169"/>
        <v>42</v>
      </c>
      <c r="EE277" s="429">
        <f t="shared" si="170"/>
        <v>0</v>
      </c>
      <c r="EF277" s="429">
        <f t="shared" si="171"/>
        <v>10</v>
      </c>
      <c r="EG277" s="429">
        <f t="shared" si="172"/>
        <v>0</v>
      </c>
      <c r="EH277" s="441"/>
      <c r="EI277" s="479"/>
      <c r="EJ277" s="443">
        <v>285</v>
      </c>
      <c r="EK277" s="481" t="s">
        <v>492</v>
      </c>
      <c r="EL277" s="449" t="s">
        <v>231</v>
      </c>
      <c r="EM277" s="450">
        <v>390000</v>
      </c>
      <c r="EN277" s="447">
        <f t="shared" si="173"/>
        <v>15000</v>
      </c>
      <c r="EO277" s="453">
        <v>0</v>
      </c>
      <c r="EP277" s="454">
        <v>0</v>
      </c>
      <c r="EQ277" s="455">
        <v>0</v>
      </c>
      <c r="ER277" s="455">
        <v>0</v>
      </c>
      <c r="ES277" s="456">
        <f t="shared" si="174"/>
        <v>15000</v>
      </c>
      <c r="ET277" s="456">
        <f t="shared" si="175"/>
        <v>26</v>
      </c>
      <c r="EU277" s="456">
        <f t="shared" si="176"/>
        <v>77</v>
      </c>
      <c r="EV277" s="456">
        <f t="shared" si="177"/>
        <v>0</v>
      </c>
      <c r="EW277" s="456">
        <f t="shared" si="178"/>
        <v>42</v>
      </c>
      <c r="EX277" s="456">
        <f t="shared" si="179"/>
        <v>0</v>
      </c>
      <c r="EY277" s="460">
        <f t="shared" si="180"/>
        <v>10</v>
      </c>
      <c r="EZ277" s="460">
        <f t="shared" si="181"/>
        <v>0</v>
      </c>
      <c r="FA277" s="447">
        <f t="shared" si="182"/>
        <v>439033.77</v>
      </c>
      <c r="FB277" s="447">
        <v>0</v>
      </c>
      <c r="FC277" s="447">
        <f t="shared" si="183"/>
        <v>829033.77</v>
      </c>
      <c r="FD277" s="447">
        <f t="shared" si="184"/>
        <v>746130.39</v>
      </c>
      <c r="FE277" s="447">
        <f t="shared" si="185"/>
        <v>65226.078000000009</v>
      </c>
      <c r="FF277" s="447">
        <f t="shared" si="186"/>
        <v>82903.38</v>
      </c>
      <c r="FG277" s="463">
        <v>100000</v>
      </c>
      <c r="FH277" s="447">
        <f t="shared" si="187"/>
        <v>248129.46</v>
      </c>
      <c r="FI277" s="447">
        <v>0</v>
      </c>
      <c r="FJ277" s="447">
        <f t="shared" si="188"/>
        <v>580904.31000000006</v>
      </c>
      <c r="FK277" s="464"/>
      <c r="FL277" s="447">
        <f t="shared" si="189"/>
        <v>33161.35</v>
      </c>
      <c r="FM277" s="447">
        <f t="shared" si="190"/>
        <v>4145.17</v>
      </c>
      <c r="FN277" s="447">
        <f t="shared" si="191"/>
        <v>82903.38</v>
      </c>
      <c r="FO277" s="447">
        <f t="shared" si="192"/>
        <v>120209.9</v>
      </c>
      <c r="FP277" s="178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</row>
    <row r="278" spans="1:463" s="163" customFormat="1" ht="22.5" customHeight="1">
      <c r="A278" s="360">
        <v>270</v>
      </c>
      <c r="B278" s="361">
        <v>2</v>
      </c>
      <c r="C278" s="362" t="s">
        <v>493</v>
      </c>
      <c r="D278" s="363" t="s">
        <v>204</v>
      </c>
      <c r="E278" s="225" t="s">
        <v>190</v>
      </c>
      <c r="F278" s="367">
        <v>390000</v>
      </c>
      <c r="G278" s="365"/>
      <c r="H278" s="366"/>
      <c r="I278" s="373"/>
      <c r="J278" s="374"/>
      <c r="K278" s="375">
        <v>8</v>
      </c>
      <c r="L278" s="366">
        <v>2</v>
      </c>
      <c r="M278" s="373"/>
      <c r="N278" s="374"/>
      <c r="O278" s="375">
        <v>8</v>
      </c>
      <c r="P278" s="366">
        <v>1</v>
      </c>
      <c r="Q278" s="373"/>
      <c r="R278" s="374"/>
      <c r="S278" s="375">
        <v>8</v>
      </c>
      <c r="T278" s="366">
        <v>1</v>
      </c>
      <c r="U278" s="373"/>
      <c r="V278" s="374"/>
      <c r="W278" s="375">
        <v>8</v>
      </c>
      <c r="X278" s="366">
        <v>2</v>
      </c>
      <c r="Y278" s="373"/>
      <c r="Z278" s="374"/>
      <c r="AA278" s="375">
        <v>5</v>
      </c>
      <c r="AB278" s="366">
        <v>4</v>
      </c>
      <c r="AC278" s="373"/>
      <c r="AD278" s="382"/>
      <c r="AE278" s="380"/>
      <c r="AF278" s="381"/>
      <c r="AG278" s="365"/>
      <c r="AH278" s="366"/>
      <c r="AI278" s="373"/>
      <c r="AJ278" s="374"/>
      <c r="AK278" s="375"/>
      <c r="AL278" s="366"/>
      <c r="AM278" s="373"/>
      <c r="AN278" s="374"/>
      <c r="AO278" s="375"/>
      <c r="AP278" s="366"/>
      <c r="AQ278" s="373"/>
      <c r="AR278" s="374"/>
      <c r="AS278" s="375">
        <v>8</v>
      </c>
      <c r="AT278" s="366">
        <v>1</v>
      </c>
      <c r="AU278" s="373"/>
      <c r="AV278" s="374"/>
      <c r="AW278" s="375">
        <v>8</v>
      </c>
      <c r="AX278" s="366">
        <v>1</v>
      </c>
      <c r="AY278" s="373"/>
      <c r="AZ278" s="374"/>
      <c r="BA278" s="375">
        <v>5</v>
      </c>
      <c r="BB278" s="366">
        <v>5</v>
      </c>
      <c r="BC278" s="373"/>
      <c r="BD278" s="382"/>
      <c r="BE278" s="380">
        <v>9</v>
      </c>
      <c r="BF278" s="381"/>
      <c r="BG278" s="365">
        <v>8</v>
      </c>
      <c r="BH278" s="366">
        <v>1</v>
      </c>
      <c r="BI278" s="373"/>
      <c r="BJ278" s="374"/>
      <c r="BK278" s="375">
        <v>7</v>
      </c>
      <c r="BL278" s="366"/>
      <c r="BM278" s="373"/>
      <c r="BN278" s="374"/>
      <c r="BO278" s="375">
        <v>8</v>
      </c>
      <c r="BP278" s="366">
        <v>2</v>
      </c>
      <c r="BQ278" s="373"/>
      <c r="BR278" s="374"/>
      <c r="BS278" s="375"/>
      <c r="BT278" s="366"/>
      <c r="BU278" s="373"/>
      <c r="BV278" s="374"/>
      <c r="BW278" s="388"/>
      <c r="BX278" s="389"/>
      <c r="BY278" s="375">
        <v>5</v>
      </c>
      <c r="BZ278" s="366">
        <v>4</v>
      </c>
      <c r="CA278" s="373"/>
      <c r="CB278" s="382"/>
      <c r="CC278" s="380">
        <v>9</v>
      </c>
      <c r="CD278" s="381"/>
      <c r="CE278" s="398">
        <v>8</v>
      </c>
      <c r="CF278" s="366">
        <v>3</v>
      </c>
      <c r="CG278" s="373"/>
      <c r="CH278" s="399"/>
      <c r="CI278" s="365">
        <v>8</v>
      </c>
      <c r="CJ278" s="366">
        <v>1</v>
      </c>
      <c r="CK278" s="373"/>
      <c r="CL278" s="374"/>
      <c r="CM278" s="375">
        <v>8</v>
      </c>
      <c r="CN278" s="366">
        <v>2</v>
      </c>
      <c r="CO278" s="373"/>
      <c r="CP278" s="382"/>
      <c r="CQ278" s="402">
        <v>8</v>
      </c>
      <c r="CR278" s="366">
        <v>1</v>
      </c>
      <c r="CS278" s="408"/>
      <c r="CT278" s="409"/>
      <c r="CU278" s="402">
        <v>8</v>
      </c>
      <c r="CV278" s="366">
        <v>2</v>
      </c>
      <c r="CW278" s="410"/>
      <c r="CX278" s="411"/>
      <c r="CY278" s="402">
        <v>5</v>
      </c>
      <c r="CZ278" s="366">
        <v>6</v>
      </c>
      <c r="DA278" s="415"/>
      <c r="DB278" s="411"/>
      <c r="DC278" s="380">
        <v>9</v>
      </c>
      <c r="DD278" s="381"/>
      <c r="DE278" s="398">
        <v>8</v>
      </c>
      <c r="DF278" s="366">
        <v>1</v>
      </c>
      <c r="DG278" s="416"/>
      <c r="DH278" s="411"/>
      <c r="DI278" s="402">
        <v>8</v>
      </c>
      <c r="DJ278" s="366">
        <v>1</v>
      </c>
      <c r="DK278" s="416"/>
      <c r="DL278" s="411"/>
      <c r="DM278" s="424">
        <v>25</v>
      </c>
      <c r="DN278" s="424">
        <v>4</v>
      </c>
      <c r="DO278" s="424">
        <v>1</v>
      </c>
      <c r="DP278" s="425">
        <f t="shared" si="155"/>
        <v>147</v>
      </c>
      <c r="DQ278" s="427">
        <f t="shared" si="156"/>
        <v>0</v>
      </c>
      <c r="DR278" s="425">
        <f t="shared" si="157"/>
        <v>147</v>
      </c>
      <c r="DS278" s="163">
        <f t="shared" si="158"/>
        <v>20</v>
      </c>
      <c r="DT278" s="425">
        <f t="shared" si="159"/>
        <v>41</v>
      </c>
      <c r="DU278" s="427">
        <f t="shared" si="160"/>
        <v>0</v>
      </c>
      <c r="DV278" s="427">
        <f t="shared" si="161"/>
        <v>41</v>
      </c>
      <c r="DW278" s="427">
        <f t="shared" si="162"/>
        <v>27</v>
      </c>
      <c r="DX278" s="427">
        <f t="shared" si="163"/>
        <v>0</v>
      </c>
      <c r="DY278" s="427">
        <f t="shared" si="164"/>
        <v>0</v>
      </c>
      <c r="DZ278" s="427">
        <f t="shared" si="165"/>
        <v>0</v>
      </c>
      <c r="EA278" s="428">
        <f t="shared" si="166"/>
        <v>21</v>
      </c>
      <c r="EB278" s="429">
        <f t="shared" si="167"/>
        <v>41</v>
      </c>
      <c r="EC278" s="429">
        <f t="shared" si="168"/>
        <v>0</v>
      </c>
      <c r="ED278" s="429">
        <f t="shared" si="169"/>
        <v>27</v>
      </c>
      <c r="EE278" s="429">
        <f t="shared" si="170"/>
        <v>0</v>
      </c>
      <c r="EF278" s="429">
        <f t="shared" si="171"/>
        <v>0</v>
      </c>
      <c r="EG278" s="429">
        <f t="shared" si="172"/>
        <v>0</v>
      </c>
      <c r="EH278" s="441"/>
      <c r="EI278" s="479"/>
      <c r="EJ278" s="443">
        <v>286</v>
      </c>
      <c r="EK278" s="481" t="s">
        <v>493</v>
      </c>
      <c r="EL278" s="449" t="s">
        <v>204</v>
      </c>
      <c r="EM278" s="450">
        <v>390000</v>
      </c>
      <c r="EN278" s="447">
        <f t="shared" si="173"/>
        <v>15000</v>
      </c>
      <c r="EO278" s="453">
        <v>0</v>
      </c>
      <c r="EP278" s="454">
        <v>0</v>
      </c>
      <c r="EQ278" s="455">
        <v>0</v>
      </c>
      <c r="ER278" s="455">
        <v>0</v>
      </c>
      <c r="ES278" s="456">
        <f t="shared" si="174"/>
        <v>15000</v>
      </c>
      <c r="ET278" s="456">
        <f t="shared" si="175"/>
        <v>21</v>
      </c>
      <c r="EU278" s="456">
        <f t="shared" si="176"/>
        <v>41</v>
      </c>
      <c r="EV278" s="456">
        <f t="shared" si="177"/>
        <v>0</v>
      </c>
      <c r="EW278" s="456">
        <f t="shared" si="178"/>
        <v>27</v>
      </c>
      <c r="EX278" s="456">
        <f t="shared" si="179"/>
        <v>0</v>
      </c>
      <c r="EY278" s="460">
        <f t="shared" si="180"/>
        <v>0</v>
      </c>
      <c r="EZ278" s="460">
        <f t="shared" si="181"/>
        <v>0</v>
      </c>
      <c r="FA278" s="447">
        <f t="shared" si="182"/>
        <v>231017.77</v>
      </c>
      <c r="FB278" s="447">
        <v>0</v>
      </c>
      <c r="FC278" s="447">
        <f t="shared" si="183"/>
        <v>546017.77</v>
      </c>
      <c r="FD278" s="447">
        <f t="shared" si="184"/>
        <v>491415.99</v>
      </c>
      <c r="FE278" s="447">
        <f t="shared" si="185"/>
        <v>17713.279200000001</v>
      </c>
      <c r="FF278" s="447">
        <f t="shared" si="186"/>
        <v>54601.78</v>
      </c>
      <c r="FG278" s="463">
        <v>100000</v>
      </c>
      <c r="FH278" s="447">
        <f t="shared" si="187"/>
        <v>172315.06</v>
      </c>
      <c r="FI278" s="447">
        <v>0</v>
      </c>
      <c r="FJ278" s="447">
        <f t="shared" si="188"/>
        <v>373702.71</v>
      </c>
      <c r="FK278" s="464"/>
      <c r="FL278" s="447">
        <f t="shared" si="189"/>
        <v>21840.71</v>
      </c>
      <c r="FM278" s="447">
        <f t="shared" si="190"/>
        <v>2730.09</v>
      </c>
      <c r="FN278" s="447">
        <f t="shared" si="191"/>
        <v>54601.78</v>
      </c>
      <c r="FO278" s="447">
        <f t="shared" si="192"/>
        <v>79172.58</v>
      </c>
      <c r="FP278" s="1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</row>
    <row r="279" spans="1:463" s="163" customFormat="1" ht="22.5" customHeight="1">
      <c r="A279" s="360">
        <v>271</v>
      </c>
      <c r="B279" s="361">
        <v>7</v>
      </c>
      <c r="C279" s="362" t="s">
        <v>494</v>
      </c>
      <c r="D279" s="363" t="s">
        <v>194</v>
      </c>
      <c r="E279" s="225" t="s">
        <v>190</v>
      </c>
      <c r="F279" s="367">
        <v>325000</v>
      </c>
      <c r="G279" s="365">
        <v>8</v>
      </c>
      <c r="H279" s="366">
        <v>1</v>
      </c>
      <c r="I279" s="373"/>
      <c r="J279" s="374"/>
      <c r="K279" s="375">
        <v>8</v>
      </c>
      <c r="L279" s="366">
        <v>1</v>
      </c>
      <c r="M279" s="373"/>
      <c r="N279" s="374"/>
      <c r="O279" s="375">
        <v>8</v>
      </c>
      <c r="P279" s="366">
        <v>1</v>
      </c>
      <c r="Q279" s="373"/>
      <c r="R279" s="374"/>
      <c r="S279" s="375">
        <v>8</v>
      </c>
      <c r="T279" s="366">
        <v>1</v>
      </c>
      <c r="U279" s="373"/>
      <c r="V279" s="374"/>
      <c r="W279" s="375">
        <v>8</v>
      </c>
      <c r="X279" s="366">
        <v>1</v>
      </c>
      <c r="Y279" s="373"/>
      <c r="Z279" s="374"/>
      <c r="AA279" s="375">
        <v>5</v>
      </c>
      <c r="AB279" s="366">
        <v>4</v>
      </c>
      <c r="AC279" s="373"/>
      <c r="AD279" s="382"/>
      <c r="AE279" s="380">
        <v>9</v>
      </c>
      <c r="AF279" s="381"/>
      <c r="AG279" s="365">
        <v>8</v>
      </c>
      <c r="AH279" s="366">
        <v>1</v>
      </c>
      <c r="AI279" s="373"/>
      <c r="AJ279" s="374"/>
      <c r="AK279" s="375">
        <v>8</v>
      </c>
      <c r="AL279" s="366">
        <v>1</v>
      </c>
      <c r="AM279" s="373"/>
      <c r="AN279" s="374"/>
      <c r="AO279" s="375">
        <v>8</v>
      </c>
      <c r="AP279" s="366">
        <v>1</v>
      </c>
      <c r="AQ279" s="373"/>
      <c r="AR279" s="374"/>
      <c r="AS279" s="375">
        <v>8</v>
      </c>
      <c r="AT279" s="366">
        <v>1</v>
      </c>
      <c r="AU279" s="373"/>
      <c r="AV279" s="374"/>
      <c r="AW279" s="375">
        <v>8</v>
      </c>
      <c r="AX279" s="366"/>
      <c r="AY279" s="373"/>
      <c r="AZ279" s="374"/>
      <c r="BA279" s="375">
        <v>5</v>
      </c>
      <c r="BB279" s="366">
        <v>4</v>
      </c>
      <c r="BC279" s="373"/>
      <c r="BD279" s="382"/>
      <c r="BE279" s="380">
        <v>9</v>
      </c>
      <c r="BF279" s="381"/>
      <c r="BG279" s="365"/>
      <c r="BH279" s="366"/>
      <c r="BI279" s="373"/>
      <c r="BJ279" s="374"/>
      <c r="BK279" s="375">
        <v>8</v>
      </c>
      <c r="BL279" s="366">
        <v>1</v>
      </c>
      <c r="BM279" s="373"/>
      <c r="BN279" s="374"/>
      <c r="BO279" s="375"/>
      <c r="BP279" s="366"/>
      <c r="BQ279" s="373"/>
      <c r="BR279" s="374"/>
      <c r="BS279" s="375">
        <v>8</v>
      </c>
      <c r="BT279" s="366">
        <v>1</v>
      </c>
      <c r="BU279" s="373"/>
      <c r="BV279" s="374"/>
      <c r="BW279" s="388">
        <v>9</v>
      </c>
      <c r="BX279" s="389"/>
      <c r="BY279" s="375">
        <v>5</v>
      </c>
      <c r="BZ279" s="366">
        <v>4</v>
      </c>
      <c r="CA279" s="373"/>
      <c r="CB279" s="382"/>
      <c r="CC279" s="380"/>
      <c r="CD279" s="381"/>
      <c r="CE279" s="398">
        <v>8</v>
      </c>
      <c r="CF279" s="366">
        <v>1</v>
      </c>
      <c r="CG279" s="373"/>
      <c r="CH279" s="399"/>
      <c r="CI279" s="365">
        <v>8</v>
      </c>
      <c r="CJ279" s="366">
        <v>2</v>
      </c>
      <c r="CK279" s="373"/>
      <c r="CL279" s="374"/>
      <c r="CM279" s="375">
        <v>8</v>
      </c>
      <c r="CN279" s="366">
        <v>1</v>
      </c>
      <c r="CO279" s="373"/>
      <c r="CP279" s="382"/>
      <c r="CQ279" s="402">
        <v>8</v>
      </c>
      <c r="CR279" s="366">
        <v>2</v>
      </c>
      <c r="CS279" s="408"/>
      <c r="CT279" s="409"/>
      <c r="CU279" s="402">
        <v>8</v>
      </c>
      <c r="CV279" s="366">
        <v>2</v>
      </c>
      <c r="CW279" s="410"/>
      <c r="CX279" s="411"/>
      <c r="CY279" s="402">
        <v>5</v>
      </c>
      <c r="CZ279" s="366">
        <v>3</v>
      </c>
      <c r="DA279" s="415"/>
      <c r="DB279" s="411"/>
      <c r="DC279" s="380">
        <v>10</v>
      </c>
      <c r="DD279" s="381"/>
      <c r="DE279" s="398">
        <v>8</v>
      </c>
      <c r="DF279" s="366">
        <v>1</v>
      </c>
      <c r="DG279" s="416"/>
      <c r="DH279" s="411"/>
      <c r="DI279" s="402">
        <v>8</v>
      </c>
      <c r="DJ279" s="366">
        <v>1</v>
      </c>
      <c r="DK279" s="416"/>
      <c r="DL279" s="411"/>
      <c r="DM279" s="424">
        <v>25</v>
      </c>
      <c r="DN279" s="424">
        <v>4</v>
      </c>
      <c r="DO279" s="424">
        <v>1</v>
      </c>
      <c r="DP279" s="425">
        <f t="shared" si="155"/>
        <v>172</v>
      </c>
      <c r="DQ279" s="427">
        <f t="shared" si="156"/>
        <v>0</v>
      </c>
      <c r="DR279" s="425">
        <f t="shared" si="157"/>
        <v>172</v>
      </c>
      <c r="DS279" s="163">
        <f t="shared" si="158"/>
        <v>23</v>
      </c>
      <c r="DT279" s="425">
        <f t="shared" si="159"/>
        <v>36</v>
      </c>
      <c r="DU279" s="427">
        <f t="shared" si="160"/>
        <v>0</v>
      </c>
      <c r="DV279" s="427">
        <f t="shared" si="161"/>
        <v>36</v>
      </c>
      <c r="DW279" s="427">
        <f t="shared" si="162"/>
        <v>28</v>
      </c>
      <c r="DX279" s="427">
        <f t="shared" si="163"/>
        <v>0</v>
      </c>
      <c r="DY279" s="427">
        <f t="shared" si="164"/>
        <v>9</v>
      </c>
      <c r="DZ279" s="427">
        <f t="shared" si="165"/>
        <v>0</v>
      </c>
      <c r="EA279" s="428">
        <f t="shared" si="166"/>
        <v>24</v>
      </c>
      <c r="EB279" s="429">
        <f t="shared" si="167"/>
        <v>36</v>
      </c>
      <c r="EC279" s="429">
        <f t="shared" si="168"/>
        <v>0</v>
      </c>
      <c r="ED279" s="429">
        <f t="shared" si="169"/>
        <v>28</v>
      </c>
      <c r="EE279" s="429">
        <f t="shared" si="170"/>
        <v>0</v>
      </c>
      <c r="EF279" s="429">
        <f t="shared" si="171"/>
        <v>9</v>
      </c>
      <c r="EG279" s="429">
        <f t="shared" si="172"/>
        <v>0</v>
      </c>
      <c r="EH279" s="441"/>
      <c r="EI279" s="479"/>
      <c r="EJ279" s="443">
        <v>287</v>
      </c>
      <c r="EK279" s="481" t="s">
        <v>494</v>
      </c>
      <c r="EL279" s="449" t="s">
        <v>194</v>
      </c>
      <c r="EM279" s="450">
        <v>325000</v>
      </c>
      <c r="EN279" s="447">
        <f t="shared" si="173"/>
        <v>12500</v>
      </c>
      <c r="EO279" s="453">
        <v>0</v>
      </c>
      <c r="EP279" s="454">
        <v>0</v>
      </c>
      <c r="EQ279" s="455">
        <v>0</v>
      </c>
      <c r="ER279" s="455">
        <v>0</v>
      </c>
      <c r="ES279" s="456">
        <f t="shared" si="174"/>
        <v>12500</v>
      </c>
      <c r="ET279" s="456">
        <f t="shared" si="175"/>
        <v>24</v>
      </c>
      <c r="EU279" s="456">
        <f t="shared" si="176"/>
        <v>36</v>
      </c>
      <c r="EV279" s="456">
        <f t="shared" si="177"/>
        <v>0</v>
      </c>
      <c r="EW279" s="456">
        <f t="shared" si="178"/>
        <v>28</v>
      </c>
      <c r="EX279" s="456">
        <f t="shared" si="179"/>
        <v>0</v>
      </c>
      <c r="EY279" s="460">
        <f t="shared" si="180"/>
        <v>9</v>
      </c>
      <c r="EZ279" s="460">
        <f t="shared" si="181"/>
        <v>0</v>
      </c>
      <c r="FA279" s="447">
        <f t="shared" si="182"/>
        <v>213349.74</v>
      </c>
      <c r="FB279" s="447">
        <v>0</v>
      </c>
      <c r="FC279" s="447">
        <f t="shared" si="183"/>
        <v>513349.74</v>
      </c>
      <c r="FD279" s="447">
        <f t="shared" si="184"/>
        <v>462014.77</v>
      </c>
      <c r="FE279" s="447">
        <f t="shared" si="185"/>
        <v>15361.181600000002</v>
      </c>
      <c r="FF279" s="447">
        <f t="shared" si="186"/>
        <v>51334.97</v>
      </c>
      <c r="FG279" s="463">
        <v>100000</v>
      </c>
      <c r="FH279" s="447">
        <f t="shared" si="187"/>
        <v>166696.15</v>
      </c>
      <c r="FI279" s="447">
        <v>0</v>
      </c>
      <c r="FJ279" s="447">
        <f t="shared" si="188"/>
        <v>346653.59</v>
      </c>
      <c r="FK279" s="464"/>
      <c r="FL279" s="447">
        <f t="shared" si="189"/>
        <v>20533.990000000002</v>
      </c>
      <c r="FM279" s="447">
        <f t="shared" si="190"/>
        <v>2566.75</v>
      </c>
      <c r="FN279" s="447">
        <f t="shared" si="191"/>
        <v>51334.97</v>
      </c>
      <c r="FO279" s="447">
        <f t="shared" si="192"/>
        <v>74435.710000000006</v>
      </c>
      <c r="FP279" s="178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</row>
    <row r="280" spans="1:463" s="163" customFormat="1" ht="22.5" customHeight="1">
      <c r="A280" s="360">
        <v>272</v>
      </c>
      <c r="B280" s="361">
        <v>6</v>
      </c>
      <c r="C280" s="362" t="s">
        <v>495</v>
      </c>
      <c r="D280" s="363" t="s">
        <v>304</v>
      </c>
      <c r="E280" s="225" t="s">
        <v>190</v>
      </c>
      <c r="F280" s="367">
        <v>325000</v>
      </c>
      <c r="G280" s="365">
        <v>5</v>
      </c>
      <c r="H280" s="366"/>
      <c r="I280" s="373"/>
      <c r="J280" s="374"/>
      <c r="K280" s="375"/>
      <c r="L280" s="366"/>
      <c r="M280" s="373"/>
      <c r="N280" s="374"/>
      <c r="O280" s="375">
        <v>8</v>
      </c>
      <c r="P280" s="366">
        <v>1</v>
      </c>
      <c r="Q280" s="373"/>
      <c r="R280" s="374"/>
      <c r="S280" s="375">
        <v>8</v>
      </c>
      <c r="T280" s="366">
        <v>1</v>
      </c>
      <c r="U280" s="373"/>
      <c r="V280" s="374"/>
      <c r="W280" s="375">
        <v>8</v>
      </c>
      <c r="X280" s="366">
        <v>1</v>
      </c>
      <c r="Y280" s="373"/>
      <c r="Z280" s="374"/>
      <c r="AA280" s="375">
        <v>5</v>
      </c>
      <c r="AB280" s="366">
        <v>4</v>
      </c>
      <c r="AC280" s="373"/>
      <c r="AD280" s="382"/>
      <c r="AE280" s="380">
        <v>9</v>
      </c>
      <c r="AF280" s="381"/>
      <c r="AG280" s="365">
        <v>5</v>
      </c>
      <c r="AH280" s="366"/>
      <c r="AI280" s="373"/>
      <c r="AJ280" s="374"/>
      <c r="AK280" s="375">
        <v>8</v>
      </c>
      <c r="AL280" s="366">
        <v>1</v>
      </c>
      <c r="AM280" s="373"/>
      <c r="AN280" s="374"/>
      <c r="AO280" s="375">
        <v>8</v>
      </c>
      <c r="AP280" s="366">
        <v>3</v>
      </c>
      <c r="AQ280" s="373"/>
      <c r="AR280" s="374"/>
      <c r="AS280" s="375">
        <v>8</v>
      </c>
      <c r="AT280" s="366">
        <v>1</v>
      </c>
      <c r="AU280" s="373"/>
      <c r="AV280" s="374"/>
      <c r="AW280" s="375"/>
      <c r="AX280" s="366"/>
      <c r="AY280" s="373"/>
      <c r="AZ280" s="374"/>
      <c r="BA280" s="375">
        <v>5</v>
      </c>
      <c r="BB280" s="366">
        <v>4</v>
      </c>
      <c r="BC280" s="373"/>
      <c r="BD280" s="382"/>
      <c r="BE280" s="380">
        <v>5</v>
      </c>
      <c r="BF280" s="381"/>
      <c r="BG280" s="365"/>
      <c r="BH280" s="366"/>
      <c r="BI280" s="373"/>
      <c r="BJ280" s="374"/>
      <c r="BK280" s="375">
        <v>8</v>
      </c>
      <c r="BL280" s="366">
        <v>2</v>
      </c>
      <c r="BM280" s="373"/>
      <c r="BN280" s="374"/>
      <c r="BO280" s="375">
        <v>8</v>
      </c>
      <c r="BP280" s="366">
        <v>1</v>
      </c>
      <c r="BQ280" s="373"/>
      <c r="BR280" s="374"/>
      <c r="BS280" s="375">
        <v>8</v>
      </c>
      <c r="BT280" s="366">
        <v>1</v>
      </c>
      <c r="BU280" s="373"/>
      <c r="BV280" s="374"/>
      <c r="BW280" s="388">
        <v>10</v>
      </c>
      <c r="BX280" s="389"/>
      <c r="BY280" s="375">
        <v>5</v>
      </c>
      <c r="BZ280" s="366">
        <v>5</v>
      </c>
      <c r="CA280" s="373"/>
      <c r="CB280" s="382"/>
      <c r="CC280" s="380">
        <v>5</v>
      </c>
      <c r="CD280" s="381"/>
      <c r="CE280" s="398">
        <v>8</v>
      </c>
      <c r="CF280" s="366">
        <v>2</v>
      </c>
      <c r="CG280" s="373"/>
      <c r="CH280" s="399"/>
      <c r="CI280" s="365">
        <v>2</v>
      </c>
      <c r="CJ280" s="366"/>
      <c r="CK280" s="373"/>
      <c r="CL280" s="374"/>
      <c r="CM280" s="375"/>
      <c r="CN280" s="366"/>
      <c r="CO280" s="373"/>
      <c r="CP280" s="382"/>
      <c r="CQ280" s="402">
        <v>8</v>
      </c>
      <c r="CR280" s="366">
        <v>2</v>
      </c>
      <c r="CS280" s="408"/>
      <c r="CT280" s="409"/>
      <c r="CU280" s="402">
        <v>8</v>
      </c>
      <c r="CV280" s="366">
        <v>2</v>
      </c>
      <c r="CW280" s="410"/>
      <c r="CX280" s="411"/>
      <c r="CY280" s="402">
        <v>5</v>
      </c>
      <c r="CZ280" s="366">
        <v>5</v>
      </c>
      <c r="DA280" s="415"/>
      <c r="DB280" s="411"/>
      <c r="DC280" s="380">
        <v>9</v>
      </c>
      <c r="DD280" s="381"/>
      <c r="DE280" s="398">
        <v>8</v>
      </c>
      <c r="DF280" s="366">
        <v>1</v>
      </c>
      <c r="DG280" s="416"/>
      <c r="DH280" s="411"/>
      <c r="DI280" s="402">
        <v>5</v>
      </c>
      <c r="DJ280" s="366"/>
      <c r="DK280" s="416"/>
      <c r="DL280" s="411"/>
      <c r="DM280" s="424">
        <v>25</v>
      </c>
      <c r="DN280" s="424">
        <v>4</v>
      </c>
      <c r="DO280" s="424">
        <v>1</v>
      </c>
      <c r="DP280" s="425">
        <f t="shared" si="155"/>
        <v>141</v>
      </c>
      <c r="DQ280" s="427">
        <f t="shared" si="156"/>
        <v>0</v>
      </c>
      <c r="DR280" s="425">
        <f t="shared" si="157"/>
        <v>141</v>
      </c>
      <c r="DS280" s="163">
        <f t="shared" si="158"/>
        <v>19</v>
      </c>
      <c r="DT280" s="425">
        <f t="shared" si="159"/>
        <v>37</v>
      </c>
      <c r="DU280" s="427">
        <f t="shared" si="160"/>
        <v>0</v>
      </c>
      <c r="DV280" s="427">
        <f t="shared" si="161"/>
        <v>37</v>
      </c>
      <c r="DW280" s="427">
        <f t="shared" si="162"/>
        <v>28</v>
      </c>
      <c r="DX280" s="427">
        <f t="shared" si="163"/>
        <v>0</v>
      </c>
      <c r="DY280" s="427">
        <f t="shared" si="164"/>
        <v>10</v>
      </c>
      <c r="DZ280" s="427">
        <f t="shared" si="165"/>
        <v>0</v>
      </c>
      <c r="EA280" s="428">
        <f t="shared" si="166"/>
        <v>20</v>
      </c>
      <c r="EB280" s="429">
        <f t="shared" si="167"/>
        <v>37</v>
      </c>
      <c r="EC280" s="429">
        <f t="shared" si="168"/>
        <v>0</v>
      </c>
      <c r="ED280" s="429">
        <f t="shared" si="169"/>
        <v>28</v>
      </c>
      <c r="EE280" s="429">
        <f t="shared" si="170"/>
        <v>0</v>
      </c>
      <c r="EF280" s="429">
        <f t="shared" si="171"/>
        <v>10</v>
      </c>
      <c r="EG280" s="429">
        <f t="shared" si="172"/>
        <v>0</v>
      </c>
      <c r="EH280" s="441"/>
      <c r="EI280" s="479"/>
      <c r="EJ280" s="443">
        <v>288</v>
      </c>
      <c r="EK280" s="481" t="s">
        <v>495</v>
      </c>
      <c r="EL280" s="449" t="s">
        <v>304</v>
      </c>
      <c r="EM280" s="450">
        <v>325000</v>
      </c>
      <c r="EN280" s="447">
        <f t="shared" si="173"/>
        <v>12500</v>
      </c>
      <c r="EO280" s="453">
        <v>0</v>
      </c>
      <c r="EP280" s="454">
        <v>0</v>
      </c>
      <c r="EQ280" s="455">
        <v>0</v>
      </c>
      <c r="ER280" s="455">
        <v>0</v>
      </c>
      <c r="ES280" s="456">
        <f t="shared" si="174"/>
        <v>12500</v>
      </c>
      <c r="ET280" s="456">
        <f t="shared" si="175"/>
        <v>20</v>
      </c>
      <c r="EU280" s="456">
        <f t="shared" si="176"/>
        <v>37</v>
      </c>
      <c r="EV280" s="456">
        <f t="shared" si="177"/>
        <v>0</v>
      </c>
      <c r="EW280" s="456">
        <f t="shared" si="178"/>
        <v>28</v>
      </c>
      <c r="EX280" s="456">
        <f t="shared" si="179"/>
        <v>0</v>
      </c>
      <c r="EY280" s="460">
        <f t="shared" si="180"/>
        <v>10</v>
      </c>
      <c r="EZ280" s="460">
        <f t="shared" si="181"/>
        <v>0</v>
      </c>
      <c r="FA280" s="447">
        <f t="shared" si="182"/>
        <v>219183.53</v>
      </c>
      <c r="FB280" s="447">
        <v>0</v>
      </c>
      <c r="FC280" s="447">
        <f t="shared" si="183"/>
        <v>469183.53</v>
      </c>
      <c r="FD280" s="447">
        <f t="shared" si="184"/>
        <v>422265.18000000005</v>
      </c>
      <c r="FE280" s="447">
        <f t="shared" si="185"/>
        <v>12181.214400000004</v>
      </c>
      <c r="FF280" s="447">
        <f t="shared" si="186"/>
        <v>46918.35</v>
      </c>
      <c r="FG280" s="463">
        <v>100000</v>
      </c>
      <c r="FH280" s="447">
        <f t="shared" si="187"/>
        <v>159099.56</v>
      </c>
      <c r="FI280" s="447">
        <v>0</v>
      </c>
      <c r="FJ280" s="447">
        <f t="shared" si="188"/>
        <v>310083.96999999997</v>
      </c>
      <c r="FK280" s="464"/>
      <c r="FL280" s="447">
        <f t="shared" si="189"/>
        <v>18767.34</v>
      </c>
      <c r="FM280" s="447">
        <f t="shared" si="190"/>
        <v>2345.92</v>
      </c>
      <c r="FN280" s="447">
        <f t="shared" si="191"/>
        <v>46918.35</v>
      </c>
      <c r="FO280" s="447">
        <f t="shared" si="192"/>
        <v>68031.61</v>
      </c>
      <c r="FP280" s="178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</row>
    <row r="281" spans="1:463" s="163" customFormat="1" ht="22.5" customHeight="1">
      <c r="A281" s="360">
        <v>273</v>
      </c>
      <c r="B281" s="361">
        <v>6</v>
      </c>
      <c r="C281" s="362" t="s">
        <v>496</v>
      </c>
      <c r="D281" s="363" t="s">
        <v>304</v>
      </c>
      <c r="E281" s="225" t="s">
        <v>190</v>
      </c>
      <c r="F281" s="367">
        <v>520000</v>
      </c>
      <c r="G281" s="365">
        <v>8</v>
      </c>
      <c r="H281" s="366">
        <v>1</v>
      </c>
      <c r="I281" s="373"/>
      <c r="J281" s="374"/>
      <c r="K281" s="375">
        <v>8</v>
      </c>
      <c r="L281" s="366">
        <v>1</v>
      </c>
      <c r="M281" s="373"/>
      <c r="N281" s="374"/>
      <c r="O281" s="375">
        <v>8</v>
      </c>
      <c r="P281" s="366">
        <v>1</v>
      </c>
      <c r="Q281" s="373"/>
      <c r="R281" s="374"/>
      <c r="S281" s="375">
        <v>8</v>
      </c>
      <c r="T281" s="366">
        <v>1</v>
      </c>
      <c r="U281" s="373"/>
      <c r="V281" s="374"/>
      <c r="W281" s="375">
        <v>8</v>
      </c>
      <c r="X281" s="366">
        <v>1</v>
      </c>
      <c r="Y281" s="373"/>
      <c r="Z281" s="374"/>
      <c r="AA281" s="375">
        <v>5</v>
      </c>
      <c r="AB281" s="366">
        <v>4</v>
      </c>
      <c r="AC281" s="373"/>
      <c r="AD281" s="382"/>
      <c r="AE281" s="380">
        <v>9</v>
      </c>
      <c r="AF281" s="381"/>
      <c r="AG281" s="365"/>
      <c r="AH281" s="366"/>
      <c r="AI281" s="373"/>
      <c r="AJ281" s="374"/>
      <c r="AK281" s="375"/>
      <c r="AL281" s="366"/>
      <c r="AM281" s="373"/>
      <c r="AN281" s="374"/>
      <c r="AO281" s="375">
        <v>8</v>
      </c>
      <c r="AP281" s="366">
        <v>1</v>
      </c>
      <c r="AQ281" s="373"/>
      <c r="AR281" s="374"/>
      <c r="AS281" s="375">
        <v>8</v>
      </c>
      <c r="AT281" s="366">
        <v>1</v>
      </c>
      <c r="AU281" s="373"/>
      <c r="AV281" s="374"/>
      <c r="AW281" s="375">
        <v>8</v>
      </c>
      <c r="AX281" s="366">
        <v>1</v>
      </c>
      <c r="AY281" s="373"/>
      <c r="AZ281" s="374"/>
      <c r="BA281" s="375">
        <v>5</v>
      </c>
      <c r="BB281" s="366">
        <v>4</v>
      </c>
      <c r="BC281" s="373"/>
      <c r="BD281" s="382"/>
      <c r="BE281" s="380">
        <v>9</v>
      </c>
      <c r="BF281" s="381"/>
      <c r="BG281" s="365">
        <v>8</v>
      </c>
      <c r="BH281" s="366">
        <v>1</v>
      </c>
      <c r="BI281" s="373"/>
      <c r="BJ281" s="374"/>
      <c r="BK281" s="375">
        <v>8</v>
      </c>
      <c r="BL281" s="366">
        <v>1</v>
      </c>
      <c r="BM281" s="373"/>
      <c r="BN281" s="374"/>
      <c r="BO281" s="375">
        <v>8</v>
      </c>
      <c r="BP281" s="366">
        <v>1</v>
      </c>
      <c r="BQ281" s="373"/>
      <c r="BR281" s="374"/>
      <c r="BS281" s="375">
        <v>8</v>
      </c>
      <c r="BT281" s="366">
        <v>1</v>
      </c>
      <c r="BU281" s="373"/>
      <c r="BV281" s="374"/>
      <c r="BW281" s="388">
        <v>9</v>
      </c>
      <c r="BX281" s="389"/>
      <c r="BY281" s="375"/>
      <c r="BZ281" s="366"/>
      <c r="CA281" s="373"/>
      <c r="CB281" s="382"/>
      <c r="CC281" s="380"/>
      <c r="CD281" s="381"/>
      <c r="CE281" s="398"/>
      <c r="CF281" s="366"/>
      <c r="CG281" s="373"/>
      <c r="CH281" s="399"/>
      <c r="CI281" s="365">
        <v>8</v>
      </c>
      <c r="CJ281" s="366">
        <v>1</v>
      </c>
      <c r="CK281" s="373"/>
      <c r="CL281" s="374"/>
      <c r="CM281" s="375">
        <v>8</v>
      </c>
      <c r="CN281" s="366">
        <v>1</v>
      </c>
      <c r="CO281" s="373"/>
      <c r="CP281" s="382"/>
      <c r="CQ281" s="402">
        <v>8</v>
      </c>
      <c r="CR281" s="366">
        <v>1</v>
      </c>
      <c r="CS281" s="408"/>
      <c r="CT281" s="409"/>
      <c r="CU281" s="402">
        <v>8</v>
      </c>
      <c r="CV281" s="366">
        <v>1</v>
      </c>
      <c r="CW281" s="410"/>
      <c r="CX281" s="411"/>
      <c r="CY281" s="402">
        <v>5</v>
      </c>
      <c r="CZ281" s="366">
        <v>4</v>
      </c>
      <c r="DA281" s="415"/>
      <c r="DB281" s="411"/>
      <c r="DC281" s="380">
        <v>9</v>
      </c>
      <c r="DD281" s="381"/>
      <c r="DE281" s="398">
        <v>8</v>
      </c>
      <c r="DF281" s="366">
        <v>1</v>
      </c>
      <c r="DG281" s="416"/>
      <c r="DH281" s="411"/>
      <c r="DI281" s="402">
        <v>8</v>
      </c>
      <c r="DJ281" s="366">
        <v>1</v>
      </c>
      <c r="DK281" s="416"/>
      <c r="DL281" s="411"/>
      <c r="DM281" s="424">
        <v>25</v>
      </c>
      <c r="DN281" s="424">
        <v>4</v>
      </c>
      <c r="DO281" s="424">
        <v>1</v>
      </c>
      <c r="DP281" s="425">
        <f t="shared" si="155"/>
        <v>159</v>
      </c>
      <c r="DQ281" s="427">
        <f t="shared" si="156"/>
        <v>0</v>
      </c>
      <c r="DR281" s="425">
        <f t="shared" si="157"/>
        <v>159</v>
      </c>
      <c r="DS281" s="163">
        <f t="shared" si="158"/>
        <v>21</v>
      </c>
      <c r="DT281" s="425">
        <f t="shared" si="159"/>
        <v>30</v>
      </c>
      <c r="DU281" s="427">
        <f t="shared" si="160"/>
        <v>0</v>
      </c>
      <c r="DV281" s="427">
        <f t="shared" si="161"/>
        <v>30</v>
      </c>
      <c r="DW281" s="427">
        <f t="shared" si="162"/>
        <v>27</v>
      </c>
      <c r="DX281" s="427">
        <f t="shared" si="163"/>
        <v>0</v>
      </c>
      <c r="DY281" s="427">
        <f t="shared" si="164"/>
        <v>9</v>
      </c>
      <c r="DZ281" s="427">
        <f t="shared" si="165"/>
        <v>0</v>
      </c>
      <c r="EA281" s="428">
        <f t="shared" si="166"/>
        <v>22</v>
      </c>
      <c r="EB281" s="429">
        <f t="shared" si="167"/>
        <v>30</v>
      </c>
      <c r="EC281" s="429">
        <f t="shared" si="168"/>
        <v>0</v>
      </c>
      <c r="ED281" s="429">
        <f t="shared" si="169"/>
        <v>27</v>
      </c>
      <c r="EE281" s="429">
        <f t="shared" si="170"/>
        <v>0</v>
      </c>
      <c r="EF281" s="429">
        <f t="shared" si="171"/>
        <v>9</v>
      </c>
      <c r="EG281" s="429">
        <f t="shared" si="172"/>
        <v>0</v>
      </c>
      <c r="EH281" s="441"/>
      <c r="EI281" s="479"/>
      <c r="EJ281" s="443">
        <v>289</v>
      </c>
      <c r="EK281" s="481" t="s">
        <v>496</v>
      </c>
      <c r="EL281" s="449" t="s">
        <v>304</v>
      </c>
      <c r="EM281" s="450">
        <v>520000</v>
      </c>
      <c r="EN281" s="447">
        <f t="shared" si="173"/>
        <v>20000</v>
      </c>
      <c r="EO281" s="453">
        <v>0</v>
      </c>
      <c r="EP281" s="454">
        <v>0</v>
      </c>
      <c r="EQ281" s="455">
        <v>0</v>
      </c>
      <c r="ER281" s="455">
        <v>0</v>
      </c>
      <c r="ES281" s="456">
        <f t="shared" si="174"/>
        <v>20000</v>
      </c>
      <c r="ET281" s="456">
        <f t="shared" si="175"/>
        <v>22</v>
      </c>
      <c r="EU281" s="456">
        <f t="shared" si="176"/>
        <v>30</v>
      </c>
      <c r="EV281" s="456">
        <f t="shared" si="177"/>
        <v>0</v>
      </c>
      <c r="EW281" s="456">
        <f t="shared" si="178"/>
        <v>27</v>
      </c>
      <c r="EX281" s="456">
        <f t="shared" si="179"/>
        <v>0</v>
      </c>
      <c r="EY281" s="460">
        <f t="shared" si="180"/>
        <v>9</v>
      </c>
      <c r="EZ281" s="460">
        <f t="shared" si="181"/>
        <v>0</v>
      </c>
      <c r="FA281" s="447">
        <f t="shared" si="182"/>
        <v>312024</v>
      </c>
      <c r="FB281" s="447">
        <v>0</v>
      </c>
      <c r="FC281" s="447">
        <f t="shared" si="183"/>
        <v>752024</v>
      </c>
      <c r="FD281" s="447">
        <f t="shared" si="184"/>
        <v>676821.6</v>
      </c>
      <c r="FE281" s="447">
        <f t="shared" si="185"/>
        <v>51364.319999999992</v>
      </c>
      <c r="FF281" s="447">
        <f t="shared" si="186"/>
        <v>75202.399999999994</v>
      </c>
      <c r="FG281" s="463">
        <v>100000</v>
      </c>
      <c r="FH281" s="447">
        <f t="shared" si="187"/>
        <v>226566.72</v>
      </c>
      <c r="FI281" s="447">
        <v>0</v>
      </c>
      <c r="FJ281" s="447">
        <f t="shared" si="188"/>
        <v>525457.28</v>
      </c>
      <c r="FK281" s="464"/>
      <c r="FL281" s="447">
        <f t="shared" si="189"/>
        <v>30080.959999999999</v>
      </c>
      <c r="FM281" s="447">
        <f t="shared" si="190"/>
        <v>3760.12</v>
      </c>
      <c r="FN281" s="447">
        <f t="shared" si="191"/>
        <v>75202.399999999994</v>
      </c>
      <c r="FO281" s="447">
        <f t="shared" si="192"/>
        <v>109043.48</v>
      </c>
      <c r="FP281" s="178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</row>
    <row r="282" spans="1:463" s="163" customFormat="1" ht="22.5" customHeight="1">
      <c r="A282" s="360">
        <v>274</v>
      </c>
      <c r="B282" s="361">
        <v>6</v>
      </c>
      <c r="C282" s="362" t="s">
        <v>497</v>
      </c>
      <c r="D282" s="363" t="s">
        <v>304</v>
      </c>
      <c r="E282" s="225" t="s">
        <v>190</v>
      </c>
      <c r="F282" s="367">
        <v>325000</v>
      </c>
      <c r="G282" s="365">
        <v>8</v>
      </c>
      <c r="H282" s="366">
        <v>4</v>
      </c>
      <c r="I282" s="373"/>
      <c r="J282" s="374"/>
      <c r="K282" s="375">
        <v>8</v>
      </c>
      <c r="L282" s="366">
        <v>4</v>
      </c>
      <c r="M282" s="373"/>
      <c r="N282" s="374"/>
      <c r="O282" s="375">
        <v>8</v>
      </c>
      <c r="P282" s="366">
        <v>2</v>
      </c>
      <c r="Q282" s="373"/>
      <c r="R282" s="374"/>
      <c r="S282" s="375">
        <v>8</v>
      </c>
      <c r="T282" s="366">
        <v>3</v>
      </c>
      <c r="U282" s="373"/>
      <c r="V282" s="374"/>
      <c r="W282" s="375">
        <v>8</v>
      </c>
      <c r="X282" s="366">
        <v>2</v>
      </c>
      <c r="Y282" s="373"/>
      <c r="Z282" s="374"/>
      <c r="AA282" s="375">
        <v>5</v>
      </c>
      <c r="AB282" s="366">
        <v>5</v>
      </c>
      <c r="AC282" s="373"/>
      <c r="AD282" s="382"/>
      <c r="AE282" s="380">
        <v>10</v>
      </c>
      <c r="AF282" s="381"/>
      <c r="AG282" s="365">
        <v>8</v>
      </c>
      <c r="AH282" s="366">
        <v>4</v>
      </c>
      <c r="AI282" s="373"/>
      <c r="AJ282" s="374"/>
      <c r="AK282" s="375">
        <v>8</v>
      </c>
      <c r="AL282" s="366">
        <v>3</v>
      </c>
      <c r="AM282" s="373"/>
      <c r="AN282" s="374"/>
      <c r="AO282" s="375">
        <v>8</v>
      </c>
      <c r="AP282" s="366">
        <v>4</v>
      </c>
      <c r="AQ282" s="373"/>
      <c r="AR282" s="374"/>
      <c r="AS282" s="375"/>
      <c r="AT282" s="366"/>
      <c r="AU282" s="373"/>
      <c r="AV282" s="374"/>
      <c r="AW282" s="375">
        <v>8</v>
      </c>
      <c r="AX282" s="366">
        <v>2</v>
      </c>
      <c r="AY282" s="373"/>
      <c r="AZ282" s="374"/>
      <c r="BA282" s="375">
        <v>5</v>
      </c>
      <c r="BB282" s="366">
        <v>4</v>
      </c>
      <c r="BC282" s="373"/>
      <c r="BD282" s="382"/>
      <c r="BE282" s="380">
        <v>9</v>
      </c>
      <c r="BF282" s="381"/>
      <c r="BG282" s="365">
        <v>8</v>
      </c>
      <c r="BH282" s="366">
        <v>2</v>
      </c>
      <c r="BI282" s="373"/>
      <c r="BJ282" s="374"/>
      <c r="BK282" s="375">
        <v>8</v>
      </c>
      <c r="BL282" s="366">
        <v>2</v>
      </c>
      <c r="BM282" s="373"/>
      <c r="BN282" s="374"/>
      <c r="BO282" s="375">
        <v>8</v>
      </c>
      <c r="BP282" s="366">
        <v>4</v>
      </c>
      <c r="BQ282" s="373"/>
      <c r="BR282" s="374"/>
      <c r="BS282" s="375">
        <v>8</v>
      </c>
      <c r="BT282" s="366">
        <v>3</v>
      </c>
      <c r="BU282" s="373"/>
      <c r="BV282" s="374"/>
      <c r="BW282" s="388">
        <v>11</v>
      </c>
      <c r="BX282" s="389"/>
      <c r="BY282" s="375">
        <v>5</v>
      </c>
      <c r="BZ282" s="366">
        <v>5</v>
      </c>
      <c r="CA282" s="373"/>
      <c r="CB282" s="382"/>
      <c r="CC282" s="380">
        <v>12</v>
      </c>
      <c r="CD282" s="381"/>
      <c r="CE282" s="398">
        <v>8</v>
      </c>
      <c r="CF282" s="366">
        <v>4</v>
      </c>
      <c r="CG282" s="373"/>
      <c r="CH282" s="399"/>
      <c r="CI282" s="365">
        <v>8</v>
      </c>
      <c r="CJ282" s="366">
        <v>4</v>
      </c>
      <c r="CK282" s="373"/>
      <c r="CL282" s="374"/>
      <c r="CM282" s="375">
        <v>8</v>
      </c>
      <c r="CN282" s="366">
        <v>2</v>
      </c>
      <c r="CO282" s="373"/>
      <c r="CP282" s="382"/>
      <c r="CQ282" s="402"/>
      <c r="CR282" s="366"/>
      <c r="CS282" s="408"/>
      <c r="CT282" s="409"/>
      <c r="CU282" s="402">
        <v>8</v>
      </c>
      <c r="CV282" s="366">
        <v>3</v>
      </c>
      <c r="CW282" s="410"/>
      <c r="CX282" s="411"/>
      <c r="CY282" s="402">
        <v>5</v>
      </c>
      <c r="CZ282" s="366">
        <v>7</v>
      </c>
      <c r="DA282" s="415"/>
      <c r="DB282" s="411"/>
      <c r="DC282" s="380">
        <v>9</v>
      </c>
      <c r="DD282" s="381"/>
      <c r="DE282" s="398"/>
      <c r="DF282" s="366"/>
      <c r="DG282" s="416"/>
      <c r="DH282" s="411"/>
      <c r="DI282" s="402">
        <v>8</v>
      </c>
      <c r="DJ282" s="366">
        <v>2</v>
      </c>
      <c r="DK282" s="416"/>
      <c r="DL282" s="411"/>
      <c r="DM282" s="424">
        <v>25</v>
      </c>
      <c r="DN282" s="424">
        <v>4</v>
      </c>
      <c r="DO282" s="424">
        <v>1</v>
      </c>
      <c r="DP282" s="425">
        <f t="shared" si="155"/>
        <v>164</v>
      </c>
      <c r="DQ282" s="427">
        <f t="shared" si="156"/>
        <v>0</v>
      </c>
      <c r="DR282" s="425">
        <f t="shared" si="157"/>
        <v>164</v>
      </c>
      <c r="DS282" s="163">
        <f t="shared" si="158"/>
        <v>22</v>
      </c>
      <c r="DT282" s="425">
        <f t="shared" si="159"/>
        <v>75</v>
      </c>
      <c r="DU282" s="427">
        <f t="shared" si="160"/>
        <v>0</v>
      </c>
      <c r="DV282" s="427">
        <f t="shared" si="161"/>
        <v>75</v>
      </c>
      <c r="DW282" s="427">
        <f t="shared" si="162"/>
        <v>40</v>
      </c>
      <c r="DX282" s="427">
        <f t="shared" si="163"/>
        <v>0</v>
      </c>
      <c r="DY282" s="427">
        <f t="shared" si="164"/>
        <v>11</v>
      </c>
      <c r="DZ282" s="427">
        <f t="shared" si="165"/>
        <v>0</v>
      </c>
      <c r="EA282" s="428">
        <f t="shared" si="166"/>
        <v>23</v>
      </c>
      <c r="EB282" s="429">
        <f t="shared" si="167"/>
        <v>75</v>
      </c>
      <c r="EC282" s="429">
        <f t="shared" si="168"/>
        <v>0</v>
      </c>
      <c r="ED282" s="429">
        <f t="shared" si="169"/>
        <v>40</v>
      </c>
      <c r="EE282" s="429">
        <f t="shared" si="170"/>
        <v>0</v>
      </c>
      <c r="EF282" s="429">
        <f t="shared" si="171"/>
        <v>11</v>
      </c>
      <c r="EG282" s="429">
        <f t="shared" si="172"/>
        <v>0</v>
      </c>
      <c r="EH282" s="441"/>
      <c r="EI282" s="479"/>
      <c r="EJ282" s="443">
        <v>292</v>
      </c>
      <c r="EK282" s="481" t="s">
        <v>497</v>
      </c>
      <c r="EL282" s="449" t="s">
        <v>304</v>
      </c>
      <c r="EM282" s="450">
        <v>325000</v>
      </c>
      <c r="EN282" s="447">
        <f t="shared" si="173"/>
        <v>12500</v>
      </c>
      <c r="EO282" s="453">
        <v>0</v>
      </c>
      <c r="EP282" s="454">
        <v>0</v>
      </c>
      <c r="EQ282" s="455">
        <v>0</v>
      </c>
      <c r="ER282" s="455">
        <v>0</v>
      </c>
      <c r="ES282" s="456">
        <f t="shared" si="174"/>
        <v>12500</v>
      </c>
      <c r="ET282" s="456">
        <f t="shared" si="175"/>
        <v>23</v>
      </c>
      <c r="EU282" s="456">
        <f t="shared" si="176"/>
        <v>75</v>
      </c>
      <c r="EV282" s="456">
        <f t="shared" si="177"/>
        <v>0</v>
      </c>
      <c r="EW282" s="456">
        <f t="shared" si="178"/>
        <v>40</v>
      </c>
      <c r="EX282" s="456">
        <f t="shared" si="179"/>
        <v>0</v>
      </c>
      <c r="EY282" s="460">
        <f t="shared" si="180"/>
        <v>11</v>
      </c>
      <c r="EZ282" s="460">
        <f t="shared" si="181"/>
        <v>0</v>
      </c>
      <c r="FA282" s="447">
        <f t="shared" si="182"/>
        <v>357527.5</v>
      </c>
      <c r="FB282" s="447">
        <v>0</v>
      </c>
      <c r="FC282" s="447">
        <f t="shared" si="183"/>
        <v>645027.5</v>
      </c>
      <c r="FD282" s="447">
        <f t="shared" si="184"/>
        <v>580524.75</v>
      </c>
      <c r="FE282" s="447">
        <f t="shared" si="185"/>
        <v>32104.95</v>
      </c>
      <c r="FF282" s="447">
        <f t="shared" si="186"/>
        <v>64502.75</v>
      </c>
      <c r="FG282" s="463">
        <v>100000</v>
      </c>
      <c r="FH282" s="447">
        <f t="shared" si="187"/>
        <v>196607.7</v>
      </c>
      <c r="FI282" s="447">
        <v>0</v>
      </c>
      <c r="FJ282" s="447">
        <f t="shared" si="188"/>
        <v>448419.8</v>
      </c>
      <c r="FK282" s="464"/>
      <c r="FL282" s="447">
        <f t="shared" si="189"/>
        <v>25801.1</v>
      </c>
      <c r="FM282" s="447">
        <f t="shared" si="190"/>
        <v>3225.14</v>
      </c>
      <c r="FN282" s="447">
        <f t="shared" si="191"/>
        <v>64502.75</v>
      </c>
      <c r="FO282" s="447">
        <f t="shared" si="192"/>
        <v>93528.989999999991</v>
      </c>
      <c r="FP282" s="178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</row>
    <row r="283" spans="1:463" s="163" customFormat="1" ht="22.5" customHeight="1">
      <c r="A283" s="360">
        <v>275</v>
      </c>
      <c r="B283" s="361">
        <v>4</v>
      </c>
      <c r="C283" s="362" t="s">
        <v>498</v>
      </c>
      <c r="D283" s="363" t="s">
        <v>204</v>
      </c>
      <c r="E283" s="225" t="s">
        <v>190</v>
      </c>
      <c r="F283" s="367">
        <v>390000</v>
      </c>
      <c r="G283" s="365">
        <v>8</v>
      </c>
      <c r="H283" s="366">
        <v>1</v>
      </c>
      <c r="I283" s="373"/>
      <c r="J283" s="374"/>
      <c r="K283" s="375">
        <v>8</v>
      </c>
      <c r="L283" s="366">
        <v>1</v>
      </c>
      <c r="M283" s="373"/>
      <c r="N283" s="374"/>
      <c r="O283" s="375">
        <v>8</v>
      </c>
      <c r="P283" s="366">
        <v>1</v>
      </c>
      <c r="Q283" s="373"/>
      <c r="R283" s="374"/>
      <c r="S283" s="375">
        <v>8</v>
      </c>
      <c r="T283" s="366">
        <v>1</v>
      </c>
      <c r="U283" s="373"/>
      <c r="V283" s="374"/>
      <c r="W283" s="375"/>
      <c r="X283" s="366"/>
      <c r="Y283" s="373"/>
      <c r="Z283" s="374"/>
      <c r="AA283" s="375">
        <v>5</v>
      </c>
      <c r="AB283" s="366">
        <v>4</v>
      </c>
      <c r="AC283" s="373"/>
      <c r="AD283" s="382"/>
      <c r="AE283" s="380">
        <v>10</v>
      </c>
      <c r="AF283" s="381"/>
      <c r="AG283" s="365">
        <v>8</v>
      </c>
      <c r="AH283" s="366">
        <v>1</v>
      </c>
      <c r="AI283" s="373"/>
      <c r="AJ283" s="374"/>
      <c r="AK283" s="375">
        <v>8</v>
      </c>
      <c r="AL283" s="366">
        <v>2</v>
      </c>
      <c r="AM283" s="373"/>
      <c r="AN283" s="374"/>
      <c r="AO283" s="375">
        <v>8</v>
      </c>
      <c r="AP283" s="366">
        <v>1</v>
      </c>
      <c r="AQ283" s="373"/>
      <c r="AR283" s="374"/>
      <c r="AS283" s="375"/>
      <c r="AT283" s="366"/>
      <c r="AU283" s="373"/>
      <c r="AV283" s="374"/>
      <c r="AW283" s="375">
        <v>8</v>
      </c>
      <c r="AX283" s="366">
        <v>1</v>
      </c>
      <c r="AY283" s="373"/>
      <c r="AZ283" s="374"/>
      <c r="BA283" s="375">
        <v>5</v>
      </c>
      <c r="BB283" s="366">
        <v>5</v>
      </c>
      <c r="BC283" s="373"/>
      <c r="BD283" s="382"/>
      <c r="BE283" s="380"/>
      <c r="BF283" s="381"/>
      <c r="BG283" s="365">
        <v>8</v>
      </c>
      <c r="BH283" s="366">
        <v>1</v>
      </c>
      <c r="BI283" s="373"/>
      <c r="BJ283" s="374"/>
      <c r="BK283" s="375">
        <v>8</v>
      </c>
      <c r="BL283" s="366">
        <v>1</v>
      </c>
      <c r="BM283" s="373"/>
      <c r="BN283" s="374"/>
      <c r="BO283" s="375"/>
      <c r="BP283" s="366"/>
      <c r="BQ283" s="373"/>
      <c r="BR283" s="374"/>
      <c r="BS283" s="375"/>
      <c r="BT283" s="366"/>
      <c r="BU283" s="373"/>
      <c r="BV283" s="374"/>
      <c r="BW283" s="388">
        <v>9</v>
      </c>
      <c r="BX283" s="389"/>
      <c r="BY283" s="375">
        <v>5</v>
      </c>
      <c r="BZ283" s="366">
        <v>4</v>
      </c>
      <c r="CA283" s="373"/>
      <c r="CB283" s="382"/>
      <c r="CC283" s="380">
        <v>9</v>
      </c>
      <c r="CD283" s="381"/>
      <c r="CE283" s="398">
        <v>8</v>
      </c>
      <c r="CF283" s="366">
        <v>1</v>
      </c>
      <c r="CG283" s="373"/>
      <c r="CH283" s="399"/>
      <c r="CI283" s="365">
        <v>8</v>
      </c>
      <c r="CJ283" s="366">
        <v>1</v>
      </c>
      <c r="CK283" s="373"/>
      <c r="CL283" s="374"/>
      <c r="CM283" s="375">
        <v>8</v>
      </c>
      <c r="CN283" s="366">
        <v>2</v>
      </c>
      <c r="CO283" s="373"/>
      <c r="CP283" s="382"/>
      <c r="CQ283" s="402">
        <v>8</v>
      </c>
      <c r="CR283" s="366">
        <v>1</v>
      </c>
      <c r="CS283" s="408"/>
      <c r="CT283" s="409"/>
      <c r="CU283" s="402">
        <v>5</v>
      </c>
      <c r="CV283" s="366"/>
      <c r="CW283" s="410"/>
      <c r="CX283" s="411"/>
      <c r="CY283" s="402"/>
      <c r="CZ283" s="366"/>
      <c r="DA283" s="415"/>
      <c r="DB283" s="411"/>
      <c r="DC283" s="380">
        <v>9</v>
      </c>
      <c r="DD283" s="381"/>
      <c r="DE283" s="398">
        <v>8</v>
      </c>
      <c r="DF283" s="366">
        <v>2</v>
      </c>
      <c r="DG283" s="416"/>
      <c r="DH283" s="411"/>
      <c r="DI283" s="402">
        <v>8</v>
      </c>
      <c r="DJ283" s="366">
        <v>1</v>
      </c>
      <c r="DK283" s="416"/>
      <c r="DL283" s="411"/>
      <c r="DM283" s="424">
        <v>25</v>
      </c>
      <c r="DN283" s="424">
        <v>4</v>
      </c>
      <c r="DO283" s="424">
        <v>1</v>
      </c>
      <c r="DP283" s="425">
        <f t="shared" si="155"/>
        <v>148</v>
      </c>
      <c r="DQ283" s="427">
        <f t="shared" si="156"/>
        <v>0</v>
      </c>
      <c r="DR283" s="425">
        <f t="shared" si="157"/>
        <v>148</v>
      </c>
      <c r="DS283" s="163">
        <f t="shared" si="158"/>
        <v>20</v>
      </c>
      <c r="DT283" s="425">
        <f t="shared" si="159"/>
        <v>32</v>
      </c>
      <c r="DU283" s="427">
        <f t="shared" si="160"/>
        <v>0</v>
      </c>
      <c r="DV283" s="427">
        <f t="shared" si="161"/>
        <v>32</v>
      </c>
      <c r="DW283" s="427">
        <f t="shared" si="162"/>
        <v>28</v>
      </c>
      <c r="DX283" s="427">
        <f t="shared" si="163"/>
        <v>0</v>
      </c>
      <c r="DY283" s="427">
        <f t="shared" si="164"/>
        <v>9</v>
      </c>
      <c r="DZ283" s="427">
        <f t="shared" si="165"/>
        <v>0</v>
      </c>
      <c r="EA283" s="428">
        <f t="shared" si="166"/>
        <v>21</v>
      </c>
      <c r="EB283" s="429">
        <f t="shared" si="167"/>
        <v>32</v>
      </c>
      <c r="EC283" s="429">
        <f t="shared" si="168"/>
        <v>0</v>
      </c>
      <c r="ED283" s="429">
        <f t="shared" si="169"/>
        <v>28</v>
      </c>
      <c r="EE283" s="429">
        <f t="shared" si="170"/>
        <v>0</v>
      </c>
      <c r="EF283" s="429">
        <f t="shared" si="171"/>
        <v>9</v>
      </c>
      <c r="EG283" s="429">
        <f t="shared" si="172"/>
        <v>0</v>
      </c>
      <c r="EH283" s="441"/>
      <c r="EI283" s="479"/>
      <c r="EJ283" s="443">
        <v>293</v>
      </c>
      <c r="EK283" s="481" t="s">
        <v>498</v>
      </c>
      <c r="EL283" s="449" t="s">
        <v>204</v>
      </c>
      <c r="EM283" s="450">
        <v>390000</v>
      </c>
      <c r="EN283" s="447">
        <f t="shared" si="173"/>
        <v>15000</v>
      </c>
      <c r="EO283" s="453">
        <v>0</v>
      </c>
      <c r="EP283" s="454">
        <v>0</v>
      </c>
      <c r="EQ283" s="455">
        <v>0</v>
      </c>
      <c r="ER283" s="455">
        <v>0</v>
      </c>
      <c r="ES283" s="456">
        <f t="shared" si="174"/>
        <v>15000</v>
      </c>
      <c r="ET283" s="456">
        <f t="shared" si="175"/>
        <v>21</v>
      </c>
      <c r="EU283" s="456">
        <f t="shared" si="176"/>
        <v>32</v>
      </c>
      <c r="EV283" s="456">
        <f t="shared" si="177"/>
        <v>0</v>
      </c>
      <c r="EW283" s="456">
        <f t="shared" si="178"/>
        <v>28</v>
      </c>
      <c r="EX283" s="456">
        <f t="shared" si="179"/>
        <v>0</v>
      </c>
      <c r="EY283" s="460">
        <f t="shared" si="180"/>
        <v>9</v>
      </c>
      <c r="EZ283" s="460">
        <f t="shared" si="181"/>
        <v>0</v>
      </c>
      <c r="FA283" s="447">
        <f t="shared" si="182"/>
        <v>244018.77</v>
      </c>
      <c r="FB283" s="447">
        <v>0</v>
      </c>
      <c r="FC283" s="447">
        <f t="shared" si="183"/>
        <v>559018.77</v>
      </c>
      <c r="FD283" s="447">
        <f t="shared" si="184"/>
        <v>503116.89</v>
      </c>
      <c r="FE283" s="447">
        <f t="shared" si="185"/>
        <v>18649.351200000001</v>
      </c>
      <c r="FF283" s="447">
        <f t="shared" si="186"/>
        <v>55901.88</v>
      </c>
      <c r="FG283" s="463">
        <v>100000</v>
      </c>
      <c r="FH283" s="447">
        <f t="shared" si="187"/>
        <v>174551.23</v>
      </c>
      <c r="FI283" s="447">
        <v>0</v>
      </c>
      <c r="FJ283" s="447">
        <f t="shared" si="188"/>
        <v>384467.54</v>
      </c>
      <c r="FK283" s="464"/>
      <c r="FL283" s="447">
        <f t="shared" si="189"/>
        <v>22360.75</v>
      </c>
      <c r="FM283" s="447">
        <f t="shared" si="190"/>
        <v>2795.09</v>
      </c>
      <c r="FN283" s="447">
        <f t="shared" si="191"/>
        <v>55901.88</v>
      </c>
      <c r="FO283" s="447">
        <f t="shared" si="192"/>
        <v>81057.72</v>
      </c>
      <c r="FP283" s="178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</row>
    <row r="284" spans="1:463" s="163" customFormat="1" ht="22.5" customHeight="1">
      <c r="A284" s="360">
        <v>276</v>
      </c>
      <c r="B284" s="361">
        <v>6</v>
      </c>
      <c r="C284" s="362" t="s">
        <v>499</v>
      </c>
      <c r="D284" s="363" t="s">
        <v>204</v>
      </c>
      <c r="E284" s="225" t="s">
        <v>190</v>
      </c>
      <c r="F284" s="367">
        <v>390000</v>
      </c>
      <c r="G284" s="365">
        <v>8</v>
      </c>
      <c r="H284" s="366">
        <v>2</v>
      </c>
      <c r="I284" s="373"/>
      <c r="J284" s="374"/>
      <c r="K284" s="375">
        <v>8</v>
      </c>
      <c r="L284" s="366">
        <v>3</v>
      </c>
      <c r="M284" s="373"/>
      <c r="N284" s="374"/>
      <c r="O284" s="375">
        <v>8</v>
      </c>
      <c r="P284" s="366">
        <v>2</v>
      </c>
      <c r="Q284" s="373"/>
      <c r="R284" s="374"/>
      <c r="S284" s="375">
        <v>8</v>
      </c>
      <c r="T284" s="366">
        <v>1</v>
      </c>
      <c r="U284" s="373"/>
      <c r="V284" s="374"/>
      <c r="W284" s="375">
        <v>8</v>
      </c>
      <c r="X284" s="366">
        <v>3</v>
      </c>
      <c r="Y284" s="373"/>
      <c r="Z284" s="374"/>
      <c r="AA284" s="375">
        <v>5</v>
      </c>
      <c r="AB284" s="366">
        <v>6</v>
      </c>
      <c r="AC284" s="373"/>
      <c r="AD284" s="382"/>
      <c r="AE284" s="380">
        <v>11</v>
      </c>
      <c r="AF284" s="381"/>
      <c r="AG284" s="365">
        <v>8</v>
      </c>
      <c r="AH284" s="366">
        <v>3</v>
      </c>
      <c r="AI284" s="373"/>
      <c r="AJ284" s="374"/>
      <c r="AK284" s="375">
        <v>8</v>
      </c>
      <c r="AL284" s="366">
        <v>3</v>
      </c>
      <c r="AM284" s="373"/>
      <c r="AN284" s="374"/>
      <c r="AO284" s="375">
        <v>8</v>
      </c>
      <c r="AP284" s="366">
        <v>3</v>
      </c>
      <c r="AQ284" s="373"/>
      <c r="AR284" s="374"/>
      <c r="AS284" s="375">
        <v>8</v>
      </c>
      <c r="AT284" s="366">
        <v>3</v>
      </c>
      <c r="AU284" s="373"/>
      <c r="AV284" s="374"/>
      <c r="AW284" s="375">
        <v>8</v>
      </c>
      <c r="AX284" s="366">
        <v>3</v>
      </c>
      <c r="AY284" s="373"/>
      <c r="AZ284" s="374"/>
      <c r="BA284" s="375">
        <v>5</v>
      </c>
      <c r="BB284" s="366">
        <v>5</v>
      </c>
      <c r="BC284" s="373"/>
      <c r="BD284" s="382"/>
      <c r="BE284" s="380">
        <v>11</v>
      </c>
      <c r="BF284" s="381"/>
      <c r="BG284" s="365">
        <v>8</v>
      </c>
      <c r="BH284" s="366">
        <v>3</v>
      </c>
      <c r="BI284" s="373"/>
      <c r="BJ284" s="374"/>
      <c r="BK284" s="375"/>
      <c r="BL284" s="366"/>
      <c r="BM284" s="373"/>
      <c r="BN284" s="374"/>
      <c r="BO284" s="375"/>
      <c r="BP284" s="366"/>
      <c r="BQ284" s="373"/>
      <c r="BR284" s="374"/>
      <c r="BS284" s="375"/>
      <c r="BT284" s="366"/>
      <c r="BU284" s="373"/>
      <c r="BV284" s="374"/>
      <c r="BW284" s="388">
        <v>11</v>
      </c>
      <c r="BX284" s="389"/>
      <c r="BY284" s="375">
        <v>5</v>
      </c>
      <c r="BZ284" s="366">
        <v>6</v>
      </c>
      <c r="CA284" s="373"/>
      <c r="CB284" s="382"/>
      <c r="CC284" s="380">
        <v>11</v>
      </c>
      <c r="CD284" s="381"/>
      <c r="CE284" s="398">
        <v>8</v>
      </c>
      <c r="CF284" s="366">
        <v>3</v>
      </c>
      <c r="CG284" s="373"/>
      <c r="CH284" s="399"/>
      <c r="CI284" s="365">
        <v>8</v>
      </c>
      <c r="CJ284" s="366">
        <v>3</v>
      </c>
      <c r="CK284" s="373"/>
      <c r="CL284" s="374"/>
      <c r="CM284" s="375">
        <v>8</v>
      </c>
      <c r="CN284" s="366">
        <v>3</v>
      </c>
      <c r="CO284" s="373"/>
      <c r="CP284" s="382"/>
      <c r="CQ284" s="402">
        <v>8</v>
      </c>
      <c r="CR284" s="366">
        <v>3</v>
      </c>
      <c r="CS284" s="408"/>
      <c r="CT284" s="409"/>
      <c r="CU284" s="402">
        <v>8</v>
      </c>
      <c r="CV284" s="366">
        <v>3</v>
      </c>
      <c r="CW284" s="410"/>
      <c r="CX284" s="411"/>
      <c r="CY284" s="402">
        <v>5</v>
      </c>
      <c r="CZ284" s="366">
        <v>6</v>
      </c>
      <c r="DA284" s="415"/>
      <c r="DB284" s="411"/>
      <c r="DC284" s="380">
        <v>11</v>
      </c>
      <c r="DD284" s="381"/>
      <c r="DE284" s="398">
        <v>8</v>
      </c>
      <c r="DF284" s="366">
        <v>3</v>
      </c>
      <c r="DG284" s="416"/>
      <c r="DH284" s="411"/>
      <c r="DI284" s="402">
        <v>8</v>
      </c>
      <c r="DJ284" s="366">
        <v>3</v>
      </c>
      <c r="DK284" s="416"/>
      <c r="DL284" s="411"/>
      <c r="DM284" s="424">
        <v>25</v>
      </c>
      <c r="DN284" s="424">
        <v>4</v>
      </c>
      <c r="DO284" s="424">
        <v>1</v>
      </c>
      <c r="DP284" s="425">
        <f t="shared" si="155"/>
        <v>164</v>
      </c>
      <c r="DQ284" s="427">
        <f t="shared" si="156"/>
        <v>0</v>
      </c>
      <c r="DR284" s="425">
        <f t="shared" si="157"/>
        <v>164</v>
      </c>
      <c r="DS284" s="163">
        <f t="shared" si="158"/>
        <v>22</v>
      </c>
      <c r="DT284" s="425">
        <f t="shared" si="159"/>
        <v>73</v>
      </c>
      <c r="DU284" s="427">
        <f t="shared" si="160"/>
        <v>0</v>
      </c>
      <c r="DV284" s="427">
        <f t="shared" si="161"/>
        <v>73</v>
      </c>
      <c r="DW284" s="427">
        <f t="shared" si="162"/>
        <v>44</v>
      </c>
      <c r="DX284" s="427">
        <f t="shared" si="163"/>
        <v>0</v>
      </c>
      <c r="DY284" s="427">
        <f t="shared" si="164"/>
        <v>11</v>
      </c>
      <c r="DZ284" s="427">
        <f t="shared" si="165"/>
        <v>0</v>
      </c>
      <c r="EA284" s="428">
        <f t="shared" si="166"/>
        <v>23</v>
      </c>
      <c r="EB284" s="429">
        <f t="shared" si="167"/>
        <v>73</v>
      </c>
      <c r="EC284" s="429">
        <f t="shared" si="168"/>
        <v>0</v>
      </c>
      <c r="ED284" s="429">
        <f t="shared" si="169"/>
        <v>44</v>
      </c>
      <c r="EE284" s="429">
        <f t="shared" si="170"/>
        <v>0</v>
      </c>
      <c r="EF284" s="429">
        <f t="shared" si="171"/>
        <v>11</v>
      </c>
      <c r="EG284" s="429">
        <f t="shared" si="172"/>
        <v>0</v>
      </c>
      <c r="EH284" s="441"/>
      <c r="EI284" s="479"/>
      <c r="EJ284" s="443">
        <v>294</v>
      </c>
      <c r="EK284" s="481" t="s">
        <v>499</v>
      </c>
      <c r="EL284" s="449" t="s">
        <v>204</v>
      </c>
      <c r="EM284" s="450">
        <v>390000</v>
      </c>
      <c r="EN284" s="447">
        <f t="shared" si="173"/>
        <v>15000</v>
      </c>
      <c r="EO284" s="453">
        <v>0</v>
      </c>
      <c r="EP284" s="454">
        <v>0</v>
      </c>
      <c r="EQ284" s="455">
        <v>0</v>
      </c>
      <c r="ER284" s="455">
        <v>0</v>
      </c>
      <c r="ES284" s="456">
        <f t="shared" si="174"/>
        <v>15000</v>
      </c>
      <c r="ET284" s="456">
        <f t="shared" si="175"/>
        <v>23</v>
      </c>
      <c r="EU284" s="456">
        <f t="shared" si="176"/>
        <v>73</v>
      </c>
      <c r="EV284" s="456">
        <f t="shared" si="177"/>
        <v>0</v>
      </c>
      <c r="EW284" s="456">
        <f t="shared" si="178"/>
        <v>44</v>
      </c>
      <c r="EX284" s="456">
        <f t="shared" si="179"/>
        <v>0</v>
      </c>
      <c r="EY284" s="460">
        <f t="shared" si="180"/>
        <v>11</v>
      </c>
      <c r="EZ284" s="460">
        <f t="shared" si="181"/>
        <v>0</v>
      </c>
      <c r="FA284" s="447">
        <f t="shared" si="182"/>
        <v>439033.77</v>
      </c>
      <c r="FB284" s="447">
        <v>0</v>
      </c>
      <c r="FC284" s="447">
        <f t="shared" si="183"/>
        <v>784033.77</v>
      </c>
      <c r="FD284" s="447">
        <f t="shared" si="184"/>
        <v>705630.39</v>
      </c>
      <c r="FE284" s="447">
        <f t="shared" si="185"/>
        <v>57126.078000000001</v>
      </c>
      <c r="FF284" s="447">
        <f t="shared" si="186"/>
        <v>78403.38</v>
      </c>
      <c r="FG284" s="463">
        <v>100000</v>
      </c>
      <c r="FH284" s="447">
        <f t="shared" si="187"/>
        <v>235529.46</v>
      </c>
      <c r="FI284" s="447">
        <v>0</v>
      </c>
      <c r="FJ284" s="447">
        <f t="shared" si="188"/>
        <v>548504.31000000006</v>
      </c>
      <c r="FK284" s="464"/>
      <c r="FL284" s="447">
        <f t="shared" si="189"/>
        <v>31361.35</v>
      </c>
      <c r="FM284" s="447">
        <f t="shared" si="190"/>
        <v>3920.17</v>
      </c>
      <c r="FN284" s="447">
        <f t="shared" si="191"/>
        <v>78403.38</v>
      </c>
      <c r="FO284" s="447">
        <f t="shared" si="192"/>
        <v>113684.9</v>
      </c>
      <c r="FP284" s="178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</row>
    <row r="285" spans="1:463" s="163" customFormat="1" ht="22.5" customHeight="1">
      <c r="A285" s="360">
        <v>277</v>
      </c>
      <c r="B285" s="361">
        <v>6</v>
      </c>
      <c r="C285" s="362" t="s">
        <v>500</v>
      </c>
      <c r="D285" s="363" t="s">
        <v>204</v>
      </c>
      <c r="E285" s="225" t="s">
        <v>190</v>
      </c>
      <c r="F285" s="367">
        <v>390000</v>
      </c>
      <c r="G285" s="365">
        <v>8</v>
      </c>
      <c r="H285" s="366">
        <v>3</v>
      </c>
      <c r="I285" s="373"/>
      <c r="J285" s="374"/>
      <c r="K285" s="375">
        <v>8</v>
      </c>
      <c r="L285" s="366">
        <v>3</v>
      </c>
      <c r="M285" s="373"/>
      <c r="N285" s="374"/>
      <c r="O285" s="375">
        <v>8</v>
      </c>
      <c r="P285" s="366">
        <v>3</v>
      </c>
      <c r="Q285" s="373"/>
      <c r="R285" s="374"/>
      <c r="S285" s="375">
        <v>8</v>
      </c>
      <c r="T285" s="366">
        <v>3</v>
      </c>
      <c r="U285" s="373"/>
      <c r="V285" s="374"/>
      <c r="W285" s="375">
        <v>8</v>
      </c>
      <c r="X285" s="366">
        <v>3</v>
      </c>
      <c r="Y285" s="373"/>
      <c r="Z285" s="374"/>
      <c r="AA285" s="375">
        <v>5</v>
      </c>
      <c r="AB285" s="366">
        <v>6</v>
      </c>
      <c r="AC285" s="373"/>
      <c r="AD285" s="382"/>
      <c r="AE285" s="380">
        <v>11</v>
      </c>
      <c r="AF285" s="381"/>
      <c r="AG285" s="365">
        <v>8</v>
      </c>
      <c r="AH285" s="366">
        <v>3</v>
      </c>
      <c r="AI285" s="373"/>
      <c r="AJ285" s="374"/>
      <c r="AK285" s="375">
        <v>8</v>
      </c>
      <c r="AL285" s="366">
        <v>3</v>
      </c>
      <c r="AM285" s="373"/>
      <c r="AN285" s="374"/>
      <c r="AO285" s="375">
        <v>8</v>
      </c>
      <c r="AP285" s="366">
        <v>3</v>
      </c>
      <c r="AQ285" s="373"/>
      <c r="AR285" s="374"/>
      <c r="AS285" s="375">
        <v>8</v>
      </c>
      <c r="AT285" s="366">
        <v>3</v>
      </c>
      <c r="AU285" s="373"/>
      <c r="AV285" s="374"/>
      <c r="AW285" s="375">
        <v>8</v>
      </c>
      <c r="AX285" s="366">
        <v>3</v>
      </c>
      <c r="AY285" s="373"/>
      <c r="AZ285" s="374"/>
      <c r="BA285" s="375">
        <v>5</v>
      </c>
      <c r="BB285" s="366">
        <v>6</v>
      </c>
      <c r="BC285" s="373"/>
      <c r="BD285" s="382"/>
      <c r="BE285" s="380">
        <v>11</v>
      </c>
      <c r="BF285" s="381"/>
      <c r="BG285" s="365">
        <v>8</v>
      </c>
      <c r="BH285" s="366">
        <v>3</v>
      </c>
      <c r="BI285" s="373"/>
      <c r="BJ285" s="374"/>
      <c r="BK285" s="375">
        <v>8</v>
      </c>
      <c r="BL285" s="366">
        <v>3</v>
      </c>
      <c r="BM285" s="373"/>
      <c r="BN285" s="374"/>
      <c r="BO285" s="375">
        <v>8</v>
      </c>
      <c r="BP285" s="366">
        <v>3</v>
      </c>
      <c r="BQ285" s="373"/>
      <c r="BR285" s="374"/>
      <c r="BS285" s="375"/>
      <c r="BT285" s="366"/>
      <c r="BU285" s="373"/>
      <c r="BV285" s="374"/>
      <c r="BW285" s="388">
        <v>11</v>
      </c>
      <c r="BX285" s="389"/>
      <c r="BY285" s="375">
        <v>5</v>
      </c>
      <c r="BZ285" s="366">
        <v>6</v>
      </c>
      <c r="CA285" s="373"/>
      <c r="CB285" s="382"/>
      <c r="CC285" s="380">
        <v>11</v>
      </c>
      <c r="CD285" s="381"/>
      <c r="CE285" s="398">
        <v>8</v>
      </c>
      <c r="CF285" s="366">
        <v>3</v>
      </c>
      <c r="CG285" s="373"/>
      <c r="CH285" s="399"/>
      <c r="CI285" s="365">
        <v>8</v>
      </c>
      <c r="CJ285" s="366">
        <v>2</v>
      </c>
      <c r="CK285" s="373"/>
      <c r="CL285" s="374"/>
      <c r="CM285" s="375">
        <v>8</v>
      </c>
      <c r="CN285" s="366">
        <v>3</v>
      </c>
      <c r="CO285" s="373"/>
      <c r="CP285" s="382"/>
      <c r="CQ285" s="402">
        <v>8</v>
      </c>
      <c r="CR285" s="366">
        <v>3</v>
      </c>
      <c r="CS285" s="408"/>
      <c r="CT285" s="409"/>
      <c r="CU285" s="402">
        <v>8</v>
      </c>
      <c r="CV285" s="366">
        <v>3</v>
      </c>
      <c r="CW285" s="410"/>
      <c r="CX285" s="411"/>
      <c r="CY285" s="402">
        <v>5</v>
      </c>
      <c r="CZ285" s="366">
        <v>6</v>
      </c>
      <c r="DA285" s="415"/>
      <c r="DB285" s="411"/>
      <c r="DC285" s="380">
        <v>12</v>
      </c>
      <c r="DD285" s="381"/>
      <c r="DE285" s="398">
        <v>8</v>
      </c>
      <c r="DF285" s="366">
        <v>3</v>
      </c>
      <c r="DG285" s="416"/>
      <c r="DH285" s="411"/>
      <c r="DI285" s="402">
        <v>8</v>
      </c>
      <c r="DJ285" s="366">
        <v>3</v>
      </c>
      <c r="DK285" s="416"/>
      <c r="DL285" s="411"/>
      <c r="DM285" s="424">
        <v>25</v>
      </c>
      <c r="DN285" s="424">
        <v>4</v>
      </c>
      <c r="DO285" s="424">
        <v>1</v>
      </c>
      <c r="DP285" s="425">
        <f t="shared" si="155"/>
        <v>180</v>
      </c>
      <c r="DQ285" s="427">
        <f t="shared" si="156"/>
        <v>0</v>
      </c>
      <c r="DR285" s="425">
        <f t="shared" si="157"/>
        <v>180</v>
      </c>
      <c r="DS285" s="163">
        <f t="shared" si="158"/>
        <v>24</v>
      </c>
      <c r="DT285" s="425">
        <f t="shared" si="159"/>
        <v>83</v>
      </c>
      <c r="DU285" s="427">
        <f t="shared" si="160"/>
        <v>0</v>
      </c>
      <c r="DV285" s="427">
        <f t="shared" si="161"/>
        <v>83</v>
      </c>
      <c r="DW285" s="427">
        <f t="shared" si="162"/>
        <v>45</v>
      </c>
      <c r="DX285" s="427">
        <f t="shared" si="163"/>
        <v>0</v>
      </c>
      <c r="DY285" s="427">
        <f t="shared" si="164"/>
        <v>11</v>
      </c>
      <c r="DZ285" s="427">
        <f t="shared" si="165"/>
        <v>0</v>
      </c>
      <c r="EA285" s="428">
        <f t="shared" si="166"/>
        <v>25</v>
      </c>
      <c r="EB285" s="429">
        <f t="shared" si="167"/>
        <v>83</v>
      </c>
      <c r="EC285" s="429">
        <f t="shared" si="168"/>
        <v>0</v>
      </c>
      <c r="ED285" s="429">
        <f t="shared" si="169"/>
        <v>45</v>
      </c>
      <c r="EE285" s="429">
        <f t="shared" si="170"/>
        <v>0</v>
      </c>
      <c r="EF285" s="429">
        <f t="shared" si="171"/>
        <v>11</v>
      </c>
      <c r="EG285" s="429">
        <f t="shared" si="172"/>
        <v>0</v>
      </c>
      <c r="EH285" s="441"/>
      <c r="EI285" s="479"/>
      <c r="EJ285" s="443">
        <v>295</v>
      </c>
      <c r="EK285" s="481" t="s">
        <v>500</v>
      </c>
      <c r="EL285" s="449" t="s">
        <v>204</v>
      </c>
      <c r="EM285" s="450">
        <v>390000</v>
      </c>
      <c r="EN285" s="447">
        <f t="shared" si="173"/>
        <v>15000</v>
      </c>
      <c r="EO285" s="453">
        <v>0</v>
      </c>
      <c r="EP285" s="454">
        <v>0</v>
      </c>
      <c r="EQ285" s="455">
        <v>0</v>
      </c>
      <c r="ER285" s="455">
        <v>0</v>
      </c>
      <c r="ES285" s="456">
        <f t="shared" si="174"/>
        <v>15000</v>
      </c>
      <c r="ET285" s="456">
        <f t="shared" si="175"/>
        <v>25</v>
      </c>
      <c r="EU285" s="456">
        <f t="shared" si="176"/>
        <v>83</v>
      </c>
      <c r="EV285" s="456">
        <f t="shared" si="177"/>
        <v>0</v>
      </c>
      <c r="EW285" s="456">
        <f t="shared" si="178"/>
        <v>45</v>
      </c>
      <c r="EX285" s="456">
        <f t="shared" si="179"/>
        <v>0</v>
      </c>
      <c r="EY285" s="460">
        <f t="shared" si="180"/>
        <v>11</v>
      </c>
      <c r="EZ285" s="460">
        <f t="shared" si="181"/>
        <v>0</v>
      </c>
      <c r="FA285" s="447">
        <f t="shared" si="182"/>
        <v>473036.39</v>
      </c>
      <c r="FB285" s="447">
        <v>0</v>
      </c>
      <c r="FC285" s="447">
        <f t="shared" si="183"/>
        <v>848036.39</v>
      </c>
      <c r="FD285" s="447">
        <f t="shared" si="184"/>
        <v>763232.75</v>
      </c>
      <c r="FE285" s="447">
        <f t="shared" si="185"/>
        <v>68808.1875</v>
      </c>
      <c r="FF285" s="447">
        <f t="shared" si="186"/>
        <v>84803.64</v>
      </c>
      <c r="FG285" s="463">
        <v>100000</v>
      </c>
      <c r="FH285" s="447">
        <f t="shared" si="187"/>
        <v>253611.83</v>
      </c>
      <c r="FI285" s="447">
        <v>0</v>
      </c>
      <c r="FJ285" s="447">
        <f t="shared" si="188"/>
        <v>594424.56000000006</v>
      </c>
      <c r="FK285" s="464"/>
      <c r="FL285" s="447">
        <f t="shared" si="189"/>
        <v>33921.46</v>
      </c>
      <c r="FM285" s="447">
        <f t="shared" si="190"/>
        <v>4240.18</v>
      </c>
      <c r="FN285" s="447">
        <f t="shared" si="191"/>
        <v>84803.64</v>
      </c>
      <c r="FO285" s="447">
        <f t="shared" si="192"/>
        <v>122965.28</v>
      </c>
      <c r="FP285" s="178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</row>
    <row r="286" spans="1:463" s="163" customFormat="1" ht="22.5" customHeight="1">
      <c r="A286" s="360">
        <v>278</v>
      </c>
      <c r="B286" s="361">
        <v>7</v>
      </c>
      <c r="C286" s="362" t="s">
        <v>501</v>
      </c>
      <c r="D286" s="363" t="s">
        <v>204</v>
      </c>
      <c r="E286" s="225" t="s">
        <v>190</v>
      </c>
      <c r="F286" s="367">
        <v>390000</v>
      </c>
      <c r="G286" s="365">
        <v>8</v>
      </c>
      <c r="H286" s="366">
        <v>1</v>
      </c>
      <c r="I286" s="373"/>
      <c r="J286" s="374"/>
      <c r="K286" s="375">
        <v>8</v>
      </c>
      <c r="L286" s="366">
        <v>1</v>
      </c>
      <c r="M286" s="373"/>
      <c r="N286" s="374"/>
      <c r="O286" s="375">
        <v>5</v>
      </c>
      <c r="P286" s="366"/>
      <c r="Q286" s="373"/>
      <c r="R286" s="374"/>
      <c r="S286" s="375">
        <v>8</v>
      </c>
      <c r="T286" s="366">
        <v>1</v>
      </c>
      <c r="U286" s="373"/>
      <c r="V286" s="374"/>
      <c r="W286" s="375">
        <v>8</v>
      </c>
      <c r="X286" s="366">
        <v>1</v>
      </c>
      <c r="Y286" s="373"/>
      <c r="Z286" s="374"/>
      <c r="AA286" s="375">
        <v>5</v>
      </c>
      <c r="AB286" s="366">
        <v>4</v>
      </c>
      <c r="AC286" s="373"/>
      <c r="AD286" s="382"/>
      <c r="AE286" s="380">
        <v>11</v>
      </c>
      <c r="AF286" s="381"/>
      <c r="AG286" s="365">
        <v>8</v>
      </c>
      <c r="AH286" s="366">
        <v>3</v>
      </c>
      <c r="AI286" s="373"/>
      <c r="AJ286" s="374"/>
      <c r="AK286" s="375">
        <v>8</v>
      </c>
      <c r="AL286" s="366">
        <v>1</v>
      </c>
      <c r="AM286" s="373"/>
      <c r="AN286" s="374"/>
      <c r="AO286" s="375">
        <v>8</v>
      </c>
      <c r="AP286" s="366">
        <v>1</v>
      </c>
      <c r="AQ286" s="373"/>
      <c r="AR286" s="374"/>
      <c r="AS286" s="375">
        <v>8</v>
      </c>
      <c r="AT286" s="366">
        <v>1</v>
      </c>
      <c r="AU286" s="373"/>
      <c r="AV286" s="374"/>
      <c r="AW286" s="375">
        <v>8</v>
      </c>
      <c r="AX286" s="366">
        <v>1</v>
      </c>
      <c r="AY286" s="373"/>
      <c r="AZ286" s="374"/>
      <c r="BA286" s="375">
        <v>5</v>
      </c>
      <c r="BB286" s="366"/>
      <c r="BC286" s="373"/>
      <c r="BD286" s="382"/>
      <c r="BE286" s="380">
        <v>9</v>
      </c>
      <c r="BF286" s="381"/>
      <c r="BG286" s="365">
        <v>5</v>
      </c>
      <c r="BH286" s="366"/>
      <c r="BI286" s="373"/>
      <c r="BJ286" s="374"/>
      <c r="BK286" s="375">
        <v>8</v>
      </c>
      <c r="BL286" s="366">
        <v>1</v>
      </c>
      <c r="BM286" s="373"/>
      <c r="BN286" s="374"/>
      <c r="BO286" s="375">
        <v>8</v>
      </c>
      <c r="BP286" s="366">
        <v>1</v>
      </c>
      <c r="BQ286" s="373"/>
      <c r="BR286" s="374"/>
      <c r="BS286" s="375">
        <v>8</v>
      </c>
      <c r="BT286" s="366">
        <v>1</v>
      </c>
      <c r="BU286" s="373"/>
      <c r="BV286" s="374"/>
      <c r="BW286" s="388">
        <v>9</v>
      </c>
      <c r="BX286" s="389"/>
      <c r="BY286" s="375">
        <v>5</v>
      </c>
      <c r="BZ286" s="366">
        <v>4</v>
      </c>
      <c r="CA286" s="373"/>
      <c r="CB286" s="382"/>
      <c r="CC286" s="380">
        <v>11</v>
      </c>
      <c r="CD286" s="381"/>
      <c r="CE286" s="398">
        <v>8</v>
      </c>
      <c r="CF286" s="366">
        <v>3</v>
      </c>
      <c r="CG286" s="373"/>
      <c r="CH286" s="399"/>
      <c r="CI286" s="365">
        <v>8</v>
      </c>
      <c r="CJ286" s="366">
        <v>3</v>
      </c>
      <c r="CK286" s="373"/>
      <c r="CL286" s="374"/>
      <c r="CM286" s="375">
        <v>8</v>
      </c>
      <c r="CN286" s="366">
        <v>4</v>
      </c>
      <c r="CO286" s="373"/>
      <c r="CP286" s="382"/>
      <c r="CQ286" s="402">
        <v>8</v>
      </c>
      <c r="CR286" s="366">
        <v>3</v>
      </c>
      <c r="CS286" s="408"/>
      <c r="CT286" s="409"/>
      <c r="CU286" s="402">
        <v>8</v>
      </c>
      <c r="CV286" s="366">
        <v>3</v>
      </c>
      <c r="CW286" s="410"/>
      <c r="CX286" s="411"/>
      <c r="CY286" s="402">
        <v>5</v>
      </c>
      <c r="CZ286" s="366">
        <v>6</v>
      </c>
      <c r="DA286" s="415"/>
      <c r="DB286" s="411"/>
      <c r="DC286" s="380">
        <v>9</v>
      </c>
      <c r="DD286" s="381"/>
      <c r="DE286" s="398">
        <v>8</v>
      </c>
      <c r="DF286" s="366">
        <v>1</v>
      </c>
      <c r="DG286" s="416"/>
      <c r="DH286" s="411"/>
      <c r="DI286" s="402">
        <v>8</v>
      </c>
      <c r="DJ286" s="366">
        <v>1</v>
      </c>
      <c r="DK286" s="416"/>
      <c r="DL286" s="411"/>
      <c r="DM286" s="424">
        <v>25</v>
      </c>
      <c r="DN286" s="424">
        <v>4</v>
      </c>
      <c r="DO286" s="424">
        <v>1</v>
      </c>
      <c r="DP286" s="425">
        <f t="shared" si="155"/>
        <v>182</v>
      </c>
      <c r="DQ286" s="427">
        <f t="shared" si="156"/>
        <v>0</v>
      </c>
      <c r="DR286" s="425">
        <f t="shared" si="157"/>
        <v>182</v>
      </c>
      <c r="DS286" s="163">
        <f t="shared" si="158"/>
        <v>24</v>
      </c>
      <c r="DT286" s="425">
        <f t="shared" si="159"/>
        <v>46</v>
      </c>
      <c r="DU286" s="427">
        <f t="shared" si="160"/>
        <v>0</v>
      </c>
      <c r="DV286" s="427">
        <f t="shared" si="161"/>
        <v>46</v>
      </c>
      <c r="DW286" s="427">
        <f t="shared" si="162"/>
        <v>40</v>
      </c>
      <c r="DX286" s="427">
        <f t="shared" si="163"/>
        <v>0</v>
      </c>
      <c r="DY286" s="427">
        <f t="shared" si="164"/>
        <v>9</v>
      </c>
      <c r="DZ286" s="427">
        <f t="shared" si="165"/>
        <v>0</v>
      </c>
      <c r="EA286" s="428">
        <f t="shared" si="166"/>
        <v>25</v>
      </c>
      <c r="EB286" s="429">
        <f t="shared" si="167"/>
        <v>46</v>
      </c>
      <c r="EC286" s="429">
        <f t="shared" si="168"/>
        <v>0</v>
      </c>
      <c r="ED286" s="429">
        <f t="shared" si="169"/>
        <v>40</v>
      </c>
      <c r="EE286" s="429">
        <f t="shared" si="170"/>
        <v>0</v>
      </c>
      <c r="EF286" s="429">
        <f t="shared" si="171"/>
        <v>9</v>
      </c>
      <c r="EG286" s="429">
        <f t="shared" si="172"/>
        <v>0</v>
      </c>
      <c r="EH286" s="441"/>
      <c r="EI286" s="479"/>
      <c r="EJ286" s="443">
        <v>296</v>
      </c>
      <c r="EK286" s="481" t="s">
        <v>501</v>
      </c>
      <c r="EL286" s="449" t="s">
        <v>204</v>
      </c>
      <c r="EM286" s="450">
        <v>390000</v>
      </c>
      <c r="EN286" s="447">
        <f t="shared" si="173"/>
        <v>15000</v>
      </c>
      <c r="EO286" s="453">
        <v>0</v>
      </c>
      <c r="EP286" s="454">
        <v>0</v>
      </c>
      <c r="EQ286" s="455">
        <v>0</v>
      </c>
      <c r="ER286" s="455">
        <v>0</v>
      </c>
      <c r="ES286" s="456">
        <f t="shared" si="174"/>
        <v>15000</v>
      </c>
      <c r="ET286" s="456">
        <f t="shared" si="175"/>
        <v>25</v>
      </c>
      <c r="EU286" s="456">
        <f t="shared" si="176"/>
        <v>46</v>
      </c>
      <c r="EV286" s="456">
        <f t="shared" si="177"/>
        <v>0</v>
      </c>
      <c r="EW286" s="456">
        <f t="shared" si="178"/>
        <v>40</v>
      </c>
      <c r="EX286" s="456">
        <f t="shared" si="179"/>
        <v>0</v>
      </c>
      <c r="EY286" s="460">
        <f t="shared" si="180"/>
        <v>9</v>
      </c>
      <c r="EZ286" s="460">
        <f t="shared" si="181"/>
        <v>0</v>
      </c>
      <c r="FA286" s="447">
        <f t="shared" si="182"/>
        <v>334025.69</v>
      </c>
      <c r="FB286" s="447">
        <v>0</v>
      </c>
      <c r="FC286" s="447">
        <f t="shared" si="183"/>
        <v>709025.69</v>
      </c>
      <c r="FD286" s="447">
        <f t="shared" si="184"/>
        <v>638123.11999999988</v>
      </c>
      <c r="FE286" s="447">
        <f t="shared" si="185"/>
        <v>43624.623999999982</v>
      </c>
      <c r="FF286" s="447">
        <f t="shared" si="186"/>
        <v>70902.570000000007</v>
      </c>
      <c r="FG286" s="463">
        <v>100000</v>
      </c>
      <c r="FH286" s="447">
        <f t="shared" si="187"/>
        <v>214527.19</v>
      </c>
      <c r="FI286" s="447">
        <v>0</v>
      </c>
      <c r="FJ286" s="447">
        <f t="shared" si="188"/>
        <v>494498.5</v>
      </c>
      <c r="FK286" s="464"/>
      <c r="FL286" s="447">
        <f t="shared" si="189"/>
        <v>28361.03</v>
      </c>
      <c r="FM286" s="447">
        <f t="shared" si="190"/>
        <v>3545.13</v>
      </c>
      <c r="FN286" s="447">
        <f t="shared" si="191"/>
        <v>70902.570000000007</v>
      </c>
      <c r="FO286" s="447">
        <f t="shared" si="192"/>
        <v>102808.73000000001</v>
      </c>
      <c r="FP286" s="178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</row>
    <row r="287" spans="1:463" s="163" customFormat="1" ht="22.5" customHeight="1">
      <c r="A287" s="360">
        <v>279</v>
      </c>
      <c r="B287" s="361">
        <v>6</v>
      </c>
      <c r="C287" s="362" t="s">
        <v>502</v>
      </c>
      <c r="D287" s="363" t="s">
        <v>194</v>
      </c>
      <c r="E287" s="225" t="s">
        <v>190</v>
      </c>
      <c r="F287" s="367">
        <v>325000</v>
      </c>
      <c r="G287" s="365">
        <v>8</v>
      </c>
      <c r="H287" s="366">
        <v>2</v>
      </c>
      <c r="I287" s="373"/>
      <c r="J287" s="374"/>
      <c r="K287" s="375">
        <v>8</v>
      </c>
      <c r="L287" s="366">
        <v>2</v>
      </c>
      <c r="M287" s="373"/>
      <c r="N287" s="374"/>
      <c r="O287" s="375">
        <v>8</v>
      </c>
      <c r="P287" s="366">
        <v>2</v>
      </c>
      <c r="Q287" s="373"/>
      <c r="R287" s="374"/>
      <c r="S287" s="375">
        <v>8</v>
      </c>
      <c r="T287" s="366">
        <v>1</v>
      </c>
      <c r="U287" s="373"/>
      <c r="V287" s="374"/>
      <c r="W287" s="375">
        <v>8</v>
      </c>
      <c r="X287" s="366">
        <v>3</v>
      </c>
      <c r="Y287" s="373"/>
      <c r="Z287" s="374"/>
      <c r="AA287" s="375">
        <v>5</v>
      </c>
      <c r="AB287" s="366">
        <v>6</v>
      </c>
      <c r="AC287" s="373"/>
      <c r="AD287" s="382"/>
      <c r="AE287" s="380">
        <v>11</v>
      </c>
      <c r="AF287" s="381"/>
      <c r="AG287" s="365">
        <v>8</v>
      </c>
      <c r="AH287" s="366">
        <v>3</v>
      </c>
      <c r="AI287" s="373"/>
      <c r="AJ287" s="374"/>
      <c r="AK287" s="375">
        <v>8</v>
      </c>
      <c r="AL287" s="366">
        <v>3</v>
      </c>
      <c r="AM287" s="373"/>
      <c r="AN287" s="374"/>
      <c r="AO287" s="375">
        <v>8</v>
      </c>
      <c r="AP287" s="366">
        <v>3</v>
      </c>
      <c r="AQ287" s="373"/>
      <c r="AR287" s="374"/>
      <c r="AS287" s="375">
        <v>8</v>
      </c>
      <c r="AT287" s="366">
        <v>3</v>
      </c>
      <c r="AU287" s="373"/>
      <c r="AV287" s="374"/>
      <c r="AW287" s="375">
        <v>8</v>
      </c>
      <c r="AX287" s="366">
        <v>2</v>
      </c>
      <c r="AY287" s="373"/>
      <c r="AZ287" s="374"/>
      <c r="BA287" s="375">
        <v>5</v>
      </c>
      <c r="BB287" s="366">
        <v>4</v>
      </c>
      <c r="BC287" s="373"/>
      <c r="BD287" s="382"/>
      <c r="BE287" s="380">
        <v>10</v>
      </c>
      <c r="BF287" s="381"/>
      <c r="BG287" s="365">
        <v>8</v>
      </c>
      <c r="BH287" s="366">
        <v>3</v>
      </c>
      <c r="BI287" s="373"/>
      <c r="BJ287" s="374"/>
      <c r="BK287" s="375">
        <v>8</v>
      </c>
      <c r="BL287" s="366">
        <v>2</v>
      </c>
      <c r="BM287" s="373"/>
      <c r="BN287" s="374"/>
      <c r="BO287" s="375">
        <v>8</v>
      </c>
      <c r="BP287" s="366">
        <v>3</v>
      </c>
      <c r="BQ287" s="373"/>
      <c r="BR287" s="374"/>
      <c r="BS287" s="375">
        <v>8</v>
      </c>
      <c r="BT287" s="366">
        <v>2</v>
      </c>
      <c r="BU287" s="373"/>
      <c r="BV287" s="374"/>
      <c r="BW287" s="388">
        <v>11</v>
      </c>
      <c r="BX287" s="389"/>
      <c r="BY287" s="375">
        <v>5</v>
      </c>
      <c r="BZ287" s="366">
        <v>6</v>
      </c>
      <c r="CA287" s="373"/>
      <c r="CB287" s="382"/>
      <c r="CC287" s="380">
        <v>11</v>
      </c>
      <c r="CD287" s="381"/>
      <c r="CE287" s="398">
        <v>8</v>
      </c>
      <c r="CF287" s="366">
        <v>3</v>
      </c>
      <c r="CG287" s="373"/>
      <c r="CH287" s="399"/>
      <c r="CI287" s="365">
        <v>8</v>
      </c>
      <c r="CJ287" s="366">
        <v>3</v>
      </c>
      <c r="CK287" s="373"/>
      <c r="CL287" s="374"/>
      <c r="CM287" s="375">
        <v>8</v>
      </c>
      <c r="CN287" s="366">
        <v>3</v>
      </c>
      <c r="CO287" s="373"/>
      <c r="CP287" s="382"/>
      <c r="CQ287" s="402">
        <v>8</v>
      </c>
      <c r="CR287" s="366">
        <v>3</v>
      </c>
      <c r="CS287" s="408"/>
      <c r="CT287" s="409"/>
      <c r="CU287" s="402">
        <v>8</v>
      </c>
      <c r="CV287" s="366">
        <v>3</v>
      </c>
      <c r="CW287" s="410"/>
      <c r="CX287" s="411"/>
      <c r="CY287" s="402">
        <v>5</v>
      </c>
      <c r="CZ287" s="366">
        <v>6</v>
      </c>
      <c r="DA287" s="415"/>
      <c r="DB287" s="411"/>
      <c r="DC287" s="380">
        <v>12</v>
      </c>
      <c r="DD287" s="381"/>
      <c r="DE287" s="398">
        <v>8</v>
      </c>
      <c r="DF287" s="366">
        <v>3</v>
      </c>
      <c r="DG287" s="416"/>
      <c r="DH287" s="411"/>
      <c r="DI287" s="402">
        <v>8</v>
      </c>
      <c r="DJ287" s="366">
        <v>3</v>
      </c>
      <c r="DK287" s="416"/>
      <c r="DL287" s="411"/>
      <c r="DM287" s="424">
        <v>25</v>
      </c>
      <c r="DN287" s="424">
        <v>4</v>
      </c>
      <c r="DO287" s="424">
        <v>1</v>
      </c>
      <c r="DP287" s="425">
        <f t="shared" si="155"/>
        <v>188</v>
      </c>
      <c r="DQ287" s="427">
        <f t="shared" si="156"/>
        <v>0</v>
      </c>
      <c r="DR287" s="425">
        <f t="shared" si="157"/>
        <v>188</v>
      </c>
      <c r="DS287" s="163">
        <f t="shared" si="158"/>
        <v>25</v>
      </c>
      <c r="DT287" s="425">
        <f t="shared" si="159"/>
        <v>77</v>
      </c>
      <c r="DU287" s="427">
        <f t="shared" si="160"/>
        <v>0</v>
      </c>
      <c r="DV287" s="427">
        <f t="shared" si="161"/>
        <v>77</v>
      </c>
      <c r="DW287" s="427">
        <f t="shared" si="162"/>
        <v>44</v>
      </c>
      <c r="DX287" s="427">
        <f t="shared" si="163"/>
        <v>0</v>
      </c>
      <c r="DY287" s="427">
        <f t="shared" si="164"/>
        <v>11</v>
      </c>
      <c r="DZ287" s="427">
        <f t="shared" si="165"/>
        <v>0</v>
      </c>
      <c r="EA287" s="428">
        <f t="shared" si="166"/>
        <v>26</v>
      </c>
      <c r="EB287" s="429">
        <f t="shared" si="167"/>
        <v>77</v>
      </c>
      <c r="EC287" s="429">
        <f t="shared" si="168"/>
        <v>0</v>
      </c>
      <c r="ED287" s="429">
        <f t="shared" si="169"/>
        <v>44</v>
      </c>
      <c r="EE287" s="429">
        <f t="shared" si="170"/>
        <v>0</v>
      </c>
      <c r="EF287" s="429">
        <f t="shared" si="171"/>
        <v>11</v>
      </c>
      <c r="EG287" s="429">
        <f t="shared" si="172"/>
        <v>0</v>
      </c>
      <c r="EH287" s="441"/>
      <c r="EI287" s="479"/>
      <c r="EJ287" s="443">
        <v>297</v>
      </c>
      <c r="EK287" s="481" t="s">
        <v>502</v>
      </c>
      <c r="EL287" s="449" t="s">
        <v>194</v>
      </c>
      <c r="EM287" s="450">
        <v>325000</v>
      </c>
      <c r="EN287" s="447">
        <f t="shared" si="173"/>
        <v>12500</v>
      </c>
      <c r="EO287" s="453">
        <v>0</v>
      </c>
      <c r="EP287" s="454">
        <v>0</v>
      </c>
      <c r="EQ287" s="455">
        <v>0</v>
      </c>
      <c r="ER287" s="455">
        <v>0</v>
      </c>
      <c r="ES287" s="456">
        <f t="shared" si="174"/>
        <v>12500</v>
      </c>
      <c r="ET287" s="456">
        <f t="shared" si="175"/>
        <v>26</v>
      </c>
      <c r="EU287" s="456">
        <f t="shared" si="176"/>
        <v>77</v>
      </c>
      <c r="EV287" s="456">
        <f t="shared" si="177"/>
        <v>0</v>
      </c>
      <c r="EW287" s="456">
        <f t="shared" si="178"/>
        <v>44</v>
      </c>
      <c r="EX287" s="456">
        <f t="shared" si="179"/>
        <v>0</v>
      </c>
      <c r="EY287" s="460">
        <f t="shared" si="180"/>
        <v>11</v>
      </c>
      <c r="EZ287" s="460">
        <f t="shared" si="181"/>
        <v>0</v>
      </c>
      <c r="FA287" s="447">
        <f t="shared" si="182"/>
        <v>375862.25</v>
      </c>
      <c r="FB287" s="447">
        <v>0</v>
      </c>
      <c r="FC287" s="447">
        <f t="shared" si="183"/>
        <v>700862.25</v>
      </c>
      <c r="FD287" s="447">
        <f t="shared" si="184"/>
        <v>630776.02</v>
      </c>
      <c r="FE287" s="447">
        <f t="shared" si="185"/>
        <v>42155.204000000005</v>
      </c>
      <c r="FF287" s="447">
        <f t="shared" si="186"/>
        <v>70086.23</v>
      </c>
      <c r="FG287" s="463">
        <v>0</v>
      </c>
      <c r="FH287" s="447">
        <f t="shared" si="187"/>
        <v>112241.43</v>
      </c>
      <c r="FI287" s="447">
        <v>0</v>
      </c>
      <c r="FJ287" s="447">
        <f t="shared" si="188"/>
        <v>588620.81999999995</v>
      </c>
      <c r="FK287" s="464"/>
      <c r="FL287" s="447">
        <f t="shared" si="189"/>
        <v>28034.49</v>
      </c>
      <c r="FM287" s="447">
        <f t="shared" si="190"/>
        <v>3504.31</v>
      </c>
      <c r="FN287" s="447">
        <f t="shared" si="191"/>
        <v>70086.23</v>
      </c>
      <c r="FO287" s="447">
        <f t="shared" si="192"/>
        <v>101625.03</v>
      </c>
      <c r="FP287" s="178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</row>
    <row r="288" spans="1:463" s="163" customFormat="1" ht="22.5" customHeight="1">
      <c r="A288" s="360">
        <v>280</v>
      </c>
      <c r="B288" s="361">
        <v>6</v>
      </c>
      <c r="C288" s="362" t="s">
        <v>503</v>
      </c>
      <c r="D288" s="363" t="s">
        <v>204</v>
      </c>
      <c r="E288" s="225" t="s">
        <v>190</v>
      </c>
      <c r="F288" s="367">
        <v>390000</v>
      </c>
      <c r="G288" s="365">
        <v>8</v>
      </c>
      <c r="H288" s="366">
        <v>1</v>
      </c>
      <c r="I288" s="373"/>
      <c r="J288" s="374"/>
      <c r="K288" s="375"/>
      <c r="L288" s="366"/>
      <c r="M288" s="373"/>
      <c r="N288" s="374"/>
      <c r="O288" s="375">
        <v>8</v>
      </c>
      <c r="P288" s="366"/>
      <c r="Q288" s="373"/>
      <c r="R288" s="374"/>
      <c r="S288" s="375">
        <v>8</v>
      </c>
      <c r="T288" s="366">
        <v>1</v>
      </c>
      <c r="U288" s="373"/>
      <c r="V288" s="374"/>
      <c r="W288" s="375">
        <v>8</v>
      </c>
      <c r="X288" s="366">
        <v>1</v>
      </c>
      <c r="Y288" s="373"/>
      <c r="Z288" s="374"/>
      <c r="AA288" s="375">
        <v>5</v>
      </c>
      <c r="AB288" s="366">
        <v>4</v>
      </c>
      <c r="AC288" s="373"/>
      <c r="AD288" s="382"/>
      <c r="AE288" s="380">
        <v>9</v>
      </c>
      <c r="AF288" s="381"/>
      <c r="AG288" s="365">
        <v>8</v>
      </c>
      <c r="AH288" s="366">
        <v>1</v>
      </c>
      <c r="AI288" s="373"/>
      <c r="AJ288" s="374"/>
      <c r="AK288" s="375"/>
      <c r="AL288" s="366"/>
      <c r="AM288" s="373"/>
      <c r="AN288" s="374"/>
      <c r="AO288" s="375">
        <v>8</v>
      </c>
      <c r="AP288" s="366"/>
      <c r="AQ288" s="373"/>
      <c r="AR288" s="374"/>
      <c r="AS288" s="375">
        <v>8</v>
      </c>
      <c r="AT288" s="366">
        <v>1</v>
      </c>
      <c r="AU288" s="373"/>
      <c r="AV288" s="374"/>
      <c r="AW288" s="375">
        <v>5</v>
      </c>
      <c r="AX288" s="366"/>
      <c r="AY288" s="373"/>
      <c r="AZ288" s="374"/>
      <c r="BA288" s="375"/>
      <c r="BB288" s="366"/>
      <c r="BC288" s="373"/>
      <c r="BD288" s="382"/>
      <c r="BE288" s="380"/>
      <c r="BF288" s="381"/>
      <c r="BG288" s="365"/>
      <c r="BH288" s="366"/>
      <c r="BI288" s="373"/>
      <c r="BJ288" s="374"/>
      <c r="BK288" s="375">
        <v>8</v>
      </c>
      <c r="BL288" s="366">
        <v>1</v>
      </c>
      <c r="BM288" s="373"/>
      <c r="BN288" s="374"/>
      <c r="BO288" s="375">
        <v>8</v>
      </c>
      <c r="BP288" s="366">
        <v>1</v>
      </c>
      <c r="BQ288" s="373"/>
      <c r="BR288" s="374"/>
      <c r="BS288" s="375">
        <v>8</v>
      </c>
      <c r="BT288" s="366">
        <v>1</v>
      </c>
      <c r="BU288" s="373"/>
      <c r="BV288" s="374"/>
      <c r="BW288" s="388">
        <v>9</v>
      </c>
      <c r="BX288" s="389"/>
      <c r="BY288" s="375"/>
      <c r="BZ288" s="366"/>
      <c r="CA288" s="373"/>
      <c r="CB288" s="382"/>
      <c r="CC288" s="380">
        <v>9</v>
      </c>
      <c r="CD288" s="381"/>
      <c r="CE288" s="398">
        <v>8</v>
      </c>
      <c r="CF288" s="366">
        <v>1</v>
      </c>
      <c r="CG288" s="373"/>
      <c r="CH288" s="399"/>
      <c r="CI288" s="365">
        <v>8</v>
      </c>
      <c r="CJ288" s="366">
        <v>1</v>
      </c>
      <c r="CK288" s="373"/>
      <c r="CL288" s="374"/>
      <c r="CM288" s="375">
        <v>8</v>
      </c>
      <c r="CN288" s="366">
        <v>1</v>
      </c>
      <c r="CO288" s="373"/>
      <c r="CP288" s="382"/>
      <c r="CQ288" s="402">
        <v>8</v>
      </c>
      <c r="CR288" s="366">
        <v>1</v>
      </c>
      <c r="CS288" s="408"/>
      <c r="CT288" s="409"/>
      <c r="CU288" s="402">
        <v>8</v>
      </c>
      <c r="CV288" s="366">
        <v>1</v>
      </c>
      <c r="CW288" s="410"/>
      <c r="CX288" s="411"/>
      <c r="CY288" s="402">
        <v>5</v>
      </c>
      <c r="CZ288" s="366">
        <v>3</v>
      </c>
      <c r="DA288" s="415"/>
      <c r="DB288" s="411"/>
      <c r="DC288" s="380">
        <v>5</v>
      </c>
      <c r="DD288" s="381"/>
      <c r="DE288" s="398"/>
      <c r="DF288" s="366"/>
      <c r="DG288" s="416"/>
      <c r="DH288" s="411"/>
      <c r="DI288" s="402">
        <v>7</v>
      </c>
      <c r="DJ288" s="366"/>
      <c r="DK288" s="416"/>
      <c r="DL288" s="411"/>
      <c r="DM288" s="424">
        <v>25</v>
      </c>
      <c r="DN288" s="424">
        <v>4</v>
      </c>
      <c r="DO288" s="424">
        <v>1</v>
      </c>
      <c r="DP288" s="425">
        <f t="shared" si="155"/>
        <v>142</v>
      </c>
      <c r="DQ288" s="427">
        <f t="shared" si="156"/>
        <v>0</v>
      </c>
      <c r="DR288" s="425">
        <f t="shared" si="157"/>
        <v>142</v>
      </c>
      <c r="DS288" s="163">
        <f t="shared" si="158"/>
        <v>19</v>
      </c>
      <c r="DT288" s="425">
        <f t="shared" si="159"/>
        <v>20</v>
      </c>
      <c r="DU288" s="427">
        <f t="shared" si="160"/>
        <v>0</v>
      </c>
      <c r="DV288" s="427">
        <f t="shared" si="161"/>
        <v>20</v>
      </c>
      <c r="DW288" s="427">
        <f t="shared" si="162"/>
        <v>23</v>
      </c>
      <c r="DX288" s="427">
        <f t="shared" si="163"/>
        <v>0</v>
      </c>
      <c r="DY288" s="427">
        <f t="shared" si="164"/>
        <v>9</v>
      </c>
      <c r="DZ288" s="427">
        <f t="shared" si="165"/>
        <v>0</v>
      </c>
      <c r="EA288" s="428">
        <f t="shared" si="166"/>
        <v>20</v>
      </c>
      <c r="EB288" s="429">
        <f t="shared" si="167"/>
        <v>20</v>
      </c>
      <c r="EC288" s="429">
        <f t="shared" si="168"/>
        <v>0</v>
      </c>
      <c r="ED288" s="429">
        <f t="shared" si="169"/>
        <v>23</v>
      </c>
      <c r="EE288" s="429">
        <f t="shared" si="170"/>
        <v>0</v>
      </c>
      <c r="EF288" s="429">
        <f t="shared" si="171"/>
        <v>9</v>
      </c>
      <c r="EG288" s="429">
        <f t="shared" si="172"/>
        <v>0</v>
      </c>
      <c r="EH288" s="441"/>
      <c r="EI288" s="479"/>
      <c r="EJ288" s="443">
        <v>298</v>
      </c>
      <c r="EK288" s="481" t="s">
        <v>503</v>
      </c>
      <c r="EL288" s="449" t="s">
        <v>204</v>
      </c>
      <c r="EM288" s="450">
        <v>390000</v>
      </c>
      <c r="EN288" s="447">
        <f t="shared" si="173"/>
        <v>15000</v>
      </c>
      <c r="EO288" s="453">
        <v>0</v>
      </c>
      <c r="EP288" s="454">
        <v>0</v>
      </c>
      <c r="EQ288" s="455">
        <v>0</v>
      </c>
      <c r="ER288" s="455">
        <v>0</v>
      </c>
      <c r="ES288" s="456">
        <f t="shared" si="174"/>
        <v>15000</v>
      </c>
      <c r="ET288" s="456">
        <f t="shared" si="175"/>
        <v>20</v>
      </c>
      <c r="EU288" s="456">
        <f t="shared" si="176"/>
        <v>20</v>
      </c>
      <c r="EV288" s="456">
        <f t="shared" si="177"/>
        <v>0</v>
      </c>
      <c r="EW288" s="456">
        <f t="shared" si="178"/>
        <v>23</v>
      </c>
      <c r="EX288" s="456">
        <f t="shared" si="179"/>
        <v>0</v>
      </c>
      <c r="EY288" s="460">
        <f t="shared" si="180"/>
        <v>9</v>
      </c>
      <c r="EZ288" s="460">
        <f t="shared" si="181"/>
        <v>0</v>
      </c>
      <c r="FA288" s="447">
        <f t="shared" si="182"/>
        <v>188014.46</v>
      </c>
      <c r="FB288" s="447">
        <v>0</v>
      </c>
      <c r="FC288" s="447">
        <f t="shared" si="183"/>
        <v>488014.46</v>
      </c>
      <c r="FD288" s="447">
        <f t="shared" si="184"/>
        <v>439213.01</v>
      </c>
      <c r="FE288" s="447">
        <f t="shared" si="185"/>
        <v>13537.040800000001</v>
      </c>
      <c r="FF288" s="447">
        <f t="shared" si="186"/>
        <v>48801.45</v>
      </c>
      <c r="FG288" s="463">
        <v>0</v>
      </c>
      <c r="FH288" s="447">
        <f t="shared" si="187"/>
        <v>62338.49</v>
      </c>
      <c r="FI288" s="447">
        <v>0</v>
      </c>
      <c r="FJ288" s="447">
        <f t="shared" si="188"/>
        <v>425675.97</v>
      </c>
      <c r="FK288" s="464"/>
      <c r="FL288" s="447">
        <f t="shared" si="189"/>
        <v>19520.580000000002</v>
      </c>
      <c r="FM288" s="447">
        <f t="shared" si="190"/>
        <v>2440.0700000000002</v>
      </c>
      <c r="FN288" s="447">
        <f t="shared" si="191"/>
        <v>48801.45</v>
      </c>
      <c r="FO288" s="447">
        <f t="shared" si="192"/>
        <v>70762.100000000006</v>
      </c>
      <c r="FP288" s="17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</row>
    <row r="289" spans="1:463" s="163" customFormat="1" ht="22.5" customHeight="1">
      <c r="A289" s="360">
        <v>281</v>
      </c>
      <c r="B289" s="361">
        <v>7</v>
      </c>
      <c r="C289" s="362" t="s">
        <v>504</v>
      </c>
      <c r="D289" s="363" t="s">
        <v>194</v>
      </c>
      <c r="E289" s="225" t="s">
        <v>190</v>
      </c>
      <c r="F289" s="367">
        <v>325000</v>
      </c>
      <c r="G289" s="365">
        <v>8</v>
      </c>
      <c r="H289" s="366"/>
      <c r="I289" s="373"/>
      <c r="J289" s="374"/>
      <c r="K289" s="375">
        <v>8</v>
      </c>
      <c r="L289" s="366"/>
      <c r="M289" s="373"/>
      <c r="N289" s="374"/>
      <c r="O289" s="375">
        <v>8</v>
      </c>
      <c r="P289" s="366">
        <v>4</v>
      </c>
      <c r="Q289" s="373"/>
      <c r="R289" s="374"/>
      <c r="S289" s="375">
        <v>8</v>
      </c>
      <c r="T289" s="366">
        <v>2</v>
      </c>
      <c r="U289" s="373"/>
      <c r="V289" s="374"/>
      <c r="W289" s="375">
        <v>8</v>
      </c>
      <c r="X289" s="366">
        <v>1</v>
      </c>
      <c r="Y289" s="373"/>
      <c r="Z289" s="374"/>
      <c r="AA289" s="375">
        <v>5</v>
      </c>
      <c r="AB289" s="366">
        <v>3</v>
      </c>
      <c r="AC289" s="373"/>
      <c r="AD289" s="382"/>
      <c r="AE289" s="380">
        <v>8</v>
      </c>
      <c r="AF289" s="381"/>
      <c r="AG289" s="365">
        <v>8</v>
      </c>
      <c r="AH289" s="366">
        <v>1</v>
      </c>
      <c r="AI289" s="373"/>
      <c r="AJ289" s="374"/>
      <c r="AK289" s="375">
        <v>8</v>
      </c>
      <c r="AL289" s="366"/>
      <c r="AM289" s="373"/>
      <c r="AN289" s="374"/>
      <c r="AO289" s="375">
        <v>8</v>
      </c>
      <c r="AP289" s="366"/>
      <c r="AQ289" s="373"/>
      <c r="AR289" s="374"/>
      <c r="AS289" s="375">
        <v>8</v>
      </c>
      <c r="AT289" s="366"/>
      <c r="AU289" s="373"/>
      <c r="AV289" s="374"/>
      <c r="AW289" s="375">
        <v>8</v>
      </c>
      <c r="AX289" s="366"/>
      <c r="AY289" s="373"/>
      <c r="AZ289" s="374"/>
      <c r="BA289" s="375">
        <v>5</v>
      </c>
      <c r="BB289" s="366">
        <v>3</v>
      </c>
      <c r="BC289" s="373"/>
      <c r="BD289" s="382"/>
      <c r="BE289" s="380"/>
      <c r="BF289" s="381"/>
      <c r="BG289" s="365">
        <v>8</v>
      </c>
      <c r="BH289" s="366">
        <v>1</v>
      </c>
      <c r="BI289" s="373"/>
      <c r="BJ289" s="374"/>
      <c r="BK289" s="375">
        <v>8</v>
      </c>
      <c r="BL289" s="366"/>
      <c r="BM289" s="373"/>
      <c r="BN289" s="374"/>
      <c r="BO289" s="375">
        <v>8</v>
      </c>
      <c r="BP289" s="366"/>
      <c r="BQ289" s="373"/>
      <c r="BR289" s="374"/>
      <c r="BS289" s="375">
        <v>8</v>
      </c>
      <c r="BT289" s="366"/>
      <c r="BU289" s="373"/>
      <c r="BV289" s="374"/>
      <c r="BW289" s="388">
        <v>12</v>
      </c>
      <c r="BX289" s="389"/>
      <c r="BY289" s="375">
        <v>5</v>
      </c>
      <c r="BZ289" s="366">
        <v>3</v>
      </c>
      <c r="CA289" s="373"/>
      <c r="CB289" s="382"/>
      <c r="CC289" s="380">
        <v>8</v>
      </c>
      <c r="CD289" s="381"/>
      <c r="CE289" s="398">
        <v>8</v>
      </c>
      <c r="CF289" s="366"/>
      <c r="CG289" s="373"/>
      <c r="CH289" s="399"/>
      <c r="CI289" s="365">
        <v>8</v>
      </c>
      <c r="CJ289" s="366">
        <v>3</v>
      </c>
      <c r="CK289" s="373"/>
      <c r="CL289" s="374"/>
      <c r="CM289" s="375">
        <v>8</v>
      </c>
      <c r="CN289" s="366"/>
      <c r="CO289" s="373"/>
      <c r="CP289" s="382"/>
      <c r="CQ289" s="402">
        <v>8</v>
      </c>
      <c r="CR289" s="366">
        <v>1</v>
      </c>
      <c r="CS289" s="408"/>
      <c r="CT289" s="409"/>
      <c r="CU289" s="402">
        <v>8</v>
      </c>
      <c r="CV289" s="366"/>
      <c r="CW289" s="410"/>
      <c r="CX289" s="411"/>
      <c r="CY289" s="402">
        <v>5</v>
      </c>
      <c r="CZ289" s="366">
        <v>3</v>
      </c>
      <c r="DA289" s="415"/>
      <c r="DB289" s="411"/>
      <c r="DC289" s="380"/>
      <c r="DD289" s="381"/>
      <c r="DE289" s="398">
        <v>8</v>
      </c>
      <c r="DF289" s="366"/>
      <c r="DG289" s="416"/>
      <c r="DH289" s="411"/>
      <c r="DI289" s="402">
        <v>8</v>
      </c>
      <c r="DJ289" s="366"/>
      <c r="DK289" s="416"/>
      <c r="DL289" s="411"/>
      <c r="DM289" s="424">
        <v>25</v>
      </c>
      <c r="DN289" s="424">
        <v>4</v>
      </c>
      <c r="DO289" s="424">
        <v>1</v>
      </c>
      <c r="DP289" s="425">
        <f t="shared" si="155"/>
        <v>188</v>
      </c>
      <c r="DQ289" s="427">
        <f t="shared" si="156"/>
        <v>0</v>
      </c>
      <c r="DR289" s="425">
        <f t="shared" si="157"/>
        <v>188</v>
      </c>
      <c r="DS289" s="163">
        <f t="shared" si="158"/>
        <v>25</v>
      </c>
      <c r="DT289" s="425">
        <f t="shared" si="159"/>
        <v>25</v>
      </c>
      <c r="DU289" s="427">
        <f t="shared" si="160"/>
        <v>0</v>
      </c>
      <c r="DV289" s="427">
        <f t="shared" si="161"/>
        <v>25</v>
      </c>
      <c r="DW289" s="427">
        <f t="shared" si="162"/>
        <v>16</v>
      </c>
      <c r="DX289" s="427">
        <f t="shared" si="163"/>
        <v>0</v>
      </c>
      <c r="DY289" s="427">
        <f t="shared" si="164"/>
        <v>12</v>
      </c>
      <c r="DZ289" s="427">
        <f t="shared" si="165"/>
        <v>0</v>
      </c>
      <c r="EA289" s="428">
        <f t="shared" si="166"/>
        <v>26</v>
      </c>
      <c r="EB289" s="429">
        <f t="shared" si="167"/>
        <v>25</v>
      </c>
      <c r="EC289" s="429">
        <f t="shared" si="168"/>
        <v>0</v>
      </c>
      <c r="ED289" s="429">
        <f t="shared" si="169"/>
        <v>16</v>
      </c>
      <c r="EE289" s="429">
        <f t="shared" si="170"/>
        <v>0</v>
      </c>
      <c r="EF289" s="429">
        <f t="shared" si="171"/>
        <v>12</v>
      </c>
      <c r="EG289" s="429">
        <f t="shared" si="172"/>
        <v>0</v>
      </c>
      <c r="EH289" s="441"/>
      <c r="EI289" s="479"/>
      <c r="EJ289" s="443">
        <v>299</v>
      </c>
      <c r="EK289" s="481" t="s">
        <v>504</v>
      </c>
      <c r="EL289" s="449" t="s">
        <v>194</v>
      </c>
      <c r="EM289" s="450">
        <v>325000</v>
      </c>
      <c r="EN289" s="447">
        <f t="shared" si="173"/>
        <v>12500</v>
      </c>
      <c r="EO289" s="453">
        <v>0</v>
      </c>
      <c r="EP289" s="454">
        <v>0</v>
      </c>
      <c r="EQ289" s="455">
        <v>0</v>
      </c>
      <c r="ER289" s="455">
        <v>0</v>
      </c>
      <c r="ES289" s="456">
        <f t="shared" si="174"/>
        <v>12500</v>
      </c>
      <c r="ET289" s="456">
        <f t="shared" si="175"/>
        <v>26</v>
      </c>
      <c r="EU289" s="456">
        <f t="shared" si="176"/>
        <v>25</v>
      </c>
      <c r="EV289" s="456">
        <f t="shared" si="177"/>
        <v>0</v>
      </c>
      <c r="EW289" s="456">
        <f t="shared" si="178"/>
        <v>16</v>
      </c>
      <c r="EX289" s="456">
        <f t="shared" si="179"/>
        <v>0</v>
      </c>
      <c r="EY289" s="460">
        <f t="shared" si="180"/>
        <v>12</v>
      </c>
      <c r="EZ289" s="460">
        <f t="shared" si="181"/>
        <v>0</v>
      </c>
      <c r="FA289" s="447">
        <f t="shared" si="182"/>
        <v>155845.32</v>
      </c>
      <c r="FB289" s="447">
        <v>0</v>
      </c>
      <c r="FC289" s="447">
        <f t="shared" si="183"/>
        <v>480845.32</v>
      </c>
      <c r="FD289" s="447">
        <f t="shared" si="184"/>
        <v>432760.79000000004</v>
      </c>
      <c r="FE289" s="447">
        <f t="shared" si="185"/>
        <v>13020.863200000003</v>
      </c>
      <c r="FF289" s="447">
        <f t="shared" si="186"/>
        <v>48084.53</v>
      </c>
      <c r="FG289" s="463">
        <v>100000</v>
      </c>
      <c r="FH289" s="447">
        <f t="shared" si="187"/>
        <v>161105.39000000001</v>
      </c>
      <c r="FI289" s="447">
        <v>0</v>
      </c>
      <c r="FJ289" s="447">
        <f t="shared" si="188"/>
        <v>319739.93</v>
      </c>
      <c r="FK289" s="464"/>
      <c r="FL289" s="447">
        <f t="shared" si="189"/>
        <v>19233.810000000001</v>
      </c>
      <c r="FM289" s="447">
        <f t="shared" si="190"/>
        <v>2404.23</v>
      </c>
      <c r="FN289" s="447">
        <f t="shared" si="191"/>
        <v>48084.53</v>
      </c>
      <c r="FO289" s="447">
        <f t="shared" si="192"/>
        <v>69722.570000000007</v>
      </c>
      <c r="FP289" s="178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</row>
    <row r="290" spans="1:463" s="163" customFormat="1" ht="22.5" customHeight="1">
      <c r="A290" s="360">
        <v>282</v>
      </c>
      <c r="B290" s="361">
        <v>6</v>
      </c>
      <c r="C290" s="362" t="s">
        <v>505</v>
      </c>
      <c r="D290" s="363" t="s">
        <v>235</v>
      </c>
      <c r="E290" s="225" t="s">
        <v>190</v>
      </c>
      <c r="F290" s="367">
        <v>650000</v>
      </c>
      <c r="G290" s="365">
        <v>8</v>
      </c>
      <c r="H290" s="366">
        <v>1</v>
      </c>
      <c r="I290" s="373"/>
      <c r="J290" s="374"/>
      <c r="K290" s="375">
        <v>8</v>
      </c>
      <c r="L290" s="366">
        <v>1</v>
      </c>
      <c r="M290" s="373"/>
      <c r="N290" s="374"/>
      <c r="O290" s="375">
        <v>8</v>
      </c>
      <c r="P290" s="366">
        <v>1</v>
      </c>
      <c r="Q290" s="373"/>
      <c r="R290" s="374"/>
      <c r="S290" s="375">
        <v>8</v>
      </c>
      <c r="T290" s="366">
        <v>1</v>
      </c>
      <c r="U290" s="373"/>
      <c r="V290" s="374"/>
      <c r="W290" s="375">
        <v>8</v>
      </c>
      <c r="X290" s="366">
        <v>1</v>
      </c>
      <c r="Y290" s="373"/>
      <c r="Z290" s="374"/>
      <c r="AA290" s="375">
        <v>5</v>
      </c>
      <c r="AB290" s="366">
        <v>4</v>
      </c>
      <c r="AC290" s="373"/>
      <c r="AD290" s="382"/>
      <c r="AE290" s="380">
        <v>9</v>
      </c>
      <c r="AF290" s="381"/>
      <c r="AG290" s="365">
        <v>8</v>
      </c>
      <c r="AH290" s="366">
        <v>1</v>
      </c>
      <c r="AI290" s="373"/>
      <c r="AJ290" s="374"/>
      <c r="AK290" s="375">
        <v>8</v>
      </c>
      <c r="AL290" s="366">
        <v>1</v>
      </c>
      <c r="AM290" s="373"/>
      <c r="AN290" s="374"/>
      <c r="AO290" s="375">
        <v>8</v>
      </c>
      <c r="AP290" s="366">
        <v>1</v>
      </c>
      <c r="AQ290" s="373"/>
      <c r="AR290" s="374"/>
      <c r="AS290" s="375">
        <v>8</v>
      </c>
      <c r="AT290" s="366">
        <v>1</v>
      </c>
      <c r="AU290" s="373"/>
      <c r="AV290" s="374"/>
      <c r="AW290" s="375">
        <v>8</v>
      </c>
      <c r="AX290" s="366">
        <v>1</v>
      </c>
      <c r="AY290" s="373"/>
      <c r="AZ290" s="374"/>
      <c r="BA290" s="375">
        <v>5</v>
      </c>
      <c r="BB290" s="366">
        <v>4</v>
      </c>
      <c r="BC290" s="373"/>
      <c r="BD290" s="382"/>
      <c r="BE290" s="380">
        <v>9</v>
      </c>
      <c r="BF290" s="381"/>
      <c r="BG290" s="365">
        <v>8</v>
      </c>
      <c r="BH290" s="366">
        <v>1</v>
      </c>
      <c r="BI290" s="373"/>
      <c r="BJ290" s="374"/>
      <c r="BK290" s="375">
        <v>8</v>
      </c>
      <c r="BL290" s="366">
        <v>1</v>
      </c>
      <c r="BM290" s="373"/>
      <c r="BN290" s="374"/>
      <c r="BO290" s="375">
        <v>8</v>
      </c>
      <c r="BP290" s="366">
        <v>1</v>
      </c>
      <c r="BQ290" s="373"/>
      <c r="BR290" s="374"/>
      <c r="BS290" s="375">
        <v>8</v>
      </c>
      <c r="BT290" s="366">
        <v>1</v>
      </c>
      <c r="BU290" s="373"/>
      <c r="BV290" s="374"/>
      <c r="BW290" s="388">
        <v>9</v>
      </c>
      <c r="BX290" s="389"/>
      <c r="BY290" s="375">
        <v>5</v>
      </c>
      <c r="BZ290" s="366">
        <v>6</v>
      </c>
      <c r="CA290" s="373"/>
      <c r="CB290" s="382"/>
      <c r="CC290" s="380">
        <v>9</v>
      </c>
      <c r="CD290" s="381"/>
      <c r="CE290" s="398">
        <v>8</v>
      </c>
      <c r="CF290" s="366">
        <v>1</v>
      </c>
      <c r="CG290" s="373"/>
      <c r="CH290" s="399"/>
      <c r="CI290" s="365">
        <v>8</v>
      </c>
      <c r="CJ290" s="366">
        <v>3</v>
      </c>
      <c r="CK290" s="373"/>
      <c r="CL290" s="374"/>
      <c r="CM290" s="375">
        <v>8</v>
      </c>
      <c r="CN290" s="366">
        <v>1</v>
      </c>
      <c r="CO290" s="373"/>
      <c r="CP290" s="382"/>
      <c r="CQ290" s="402">
        <v>8</v>
      </c>
      <c r="CR290" s="366">
        <v>1</v>
      </c>
      <c r="CS290" s="408"/>
      <c r="CT290" s="409"/>
      <c r="CU290" s="402">
        <v>8</v>
      </c>
      <c r="CV290" s="366">
        <v>1</v>
      </c>
      <c r="CW290" s="410"/>
      <c r="CX290" s="411"/>
      <c r="CY290" s="402">
        <v>5</v>
      </c>
      <c r="CZ290" s="366">
        <v>4</v>
      </c>
      <c r="DA290" s="415"/>
      <c r="DB290" s="411"/>
      <c r="DC290" s="380">
        <v>9</v>
      </c>
      <c r="DD290" s="381"/>
      <c r="DE290" s="398">
        <v>8</v>
      </c>
      <c r="DF290" s="366">
        <v>1</v>
      </c>
      <c r="DG290" s="416"/>
      <c r="DH290" s="411"/>
      <c r="DI290" s="402">
        <v>8</v>
      </c>
      <c r="DJ290" s="366">
        <v>1</v>
      </c>
      <c r="DK290" s="416"/>
      <c r="DL290" s="411"/>
      <c r="DM290" s="424">
        <v>25</v>
      </c>
      <c r="DN290" s="424">
        <v>4</v>
      </c>
      <c r="DO290" s="424">
        <v>1</v>
      </c>
      <c r="DP290" s="425">
        <f t="shared" si="155"/>
        <v>188</v>
      </c>
      <c r="DQ290" s="427">
        <f t="shared" si="156"/>
        <v>0</v>
      </c>
      <c r="DR290" s="425">
        <f t="shared" si="157"/>
        <v>188</v>
      </c>
      <c r="DS290" s="163">
        <f t="shared" si="158"/>
        <v>25</v>
      </c>
      <c r="DT290" s="425">
        <f t="shared" si="159"/>
        <v>41</v>
      </c>
      <c r="DU290" s="427">
        <f t="shared" si="160"/>
        <v>0</v>
      </c>
      <c r="DV290" s="427">
        <f t="shared" si="161"/>
        <v>41</v>
      </c>
      <c r="DW290" s="427">
        <f t="shared" si="162"/>
        <v>36</v>
      </c>
      <c r="DX290" s="427">
        <f t="shared" si="163"/>
        <v>0</v>
      </c>
      <c r="DY290" s="427">
        <f t="shared" si="164"/>
        <v>9</v>
      </c>
      <c r="DZ290" s="427">
        <f t="shared" si="165"/>
        <v>0</v>
      </c>
      <c r="EA290" s="428">
        <f t="shared" si="166"/>
        <v>26</v>
      </c>
      <c r="EB290" s="429">
        <f t="shared" si="167"/>
        <v>41</v>
      </c>
      <c r="EC290" s="429">
        <f t="shared" si="168"/>
        <v>0</v>
      </c>
      <c r="ED290" s="429">
        <f t="shared" si="169"/>
        <v>36</v>
      </c>
      <c r="EE290" s="429">
        <f t="shared" si="170"/>
        <v>0</v>
      </c>
      <c r="EF290" s="429">
        <f t="shared" si="171"/>
        <v>9</v>
      </c>
      <c r="EG290" s="429">
        <f t="shared" si="172"/>
        <v>0</v>
      </c>
      <c r="EH290" s="441"/>
      <c r="EI290" s="479"/>
      <c r="EJ290" s="443">
        <v>300</v>
      </c>
      <c r="EK290" s="481" t="s">
        <v>505</v>
      </c>
      <c r="EL290" s="449" t="s">
        <v>235</v>
      </c>
      <c r="EM290" s="450">
        <v>650000</v>
      </c>
      <c r="EN290" s="447">
        <f t="shared" si="173"/>
        <v>25000</v>
      </c>
      <c r="EO290" s="453">
        <v>0</v>
      </c>
      <c r="EP290" s="454">
        <v>0</v>
      </c>
      <c r="EQ290" s="455">
        <v>0</v>
      </c>
      <c r="ER290" s="455">
        <v>0</v>
      </c>
      <c r="ES290" s="456">
        <f t="shared" si="174"/>
        <v>25000</v>
      </c>
      <c r="ET290" s="456">
        <f t="shared" si="175"/>
        <v>26</v>
      </c>
      <c r="EU290" s="456">
        <f t="shared" si="176"/>
        <v>41</v>
      </c>
      <c r="EV290" s="456">
        <f t="shared" si="177"/>
        <v>0</v>
      </c>
      <c r="EW290" s="456">
        <f t="shared" si="178"/>
        <v>36</v>
      </c>
      <c r="EX290" s="456">
        <f t="shared" si="179"/>
        <v>0</v>
      </c>
      <c r="EY290" s="460">
        <f t="shared" si="180"/>
        <v>9</v>
      </c>
      <c r="EZ290" s="460">
        <f t="shared" si="181"/>
        <v>0</v>
      </c>
      <c r="FA290" s="447">
        <f t="shared" si="182"/>
        <v>505038.85</v>
      </c>
      <c r="FB290" s="447">
        <v>0</v>
      </c>
      <c r="FC290" s="447">
        <f t="shared" si="183"/>
        <v>1155038.8500000001</v>
      </c>
      <c r="FD290" s="447">
        <f t="shared" si="184"/>
        <v>1039534.9600000001</v>
      </c>
      <c r="FE290" s="447">
        <f t="shared" si="185"/>
        <v>139860.48800000001</v>
      </c>
      <c r="FF290" s="447">
        <f t="shared" si="186"/>
        <v>115503.89</v>
      </c>
      <c r="FG290" s="463">
        <v>100000</v>
      </c>
      <c r="FH290" s="447">
        <f t="shared" si="187"/>
        <v>355364.38</v>
      </c>
      <c r="FI290" s="447">
        <v>0</v>
      </c>
      <c r="FJ290" s="447">
        <f t="shared" si="188"/>
        <v>799674.47</v>
      </c>
      <c r="FK290" s="464"/>
      <c r="FL290" s="447">
        <f t="shared" si="189"/>
        <v>46201.55</v>
      </c>
      <c r="FM290" s="447">
        <f t="shared" si="190"/>
        <v>5775.19</v>
      </c>
      <c r="FN290" s="447">
        <f t="shared" si="191"/>
        <v>115503.89</v>
      </c>
      <c r="FO290" s="447">
        <f t="shared" si="192"/>
        <v>167480.63</v>
      </c>
      <c r="FP290" s="178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</row>
    <row r="291" spans="1:463" s="163" customFormat="1" ht="22.5" customHeight="1">
      <c r="A291" s="360">
        <v>283</v>
      </c>
      <c r="B291" s="361">
        <v>4</v>
      </c>
      <c r="C291" s="362" t="s">
        <v>506</v>
      </c>
      <c r="D291" s="363" t="s">
        <v>204</v>
      </c>
      <c r="E291" s="225" t="s">
        <v>190</v>
      </c>
      <c r="F291" s="367">
        <v>390000</v>
      </c>
      <c r="G291" s="365">
        <v>8</v>
      </c>
      <c r="H291" s="366">
        <v>1</v>
      </c>
      <c r="I291" s="373"/>
      <c r="J291" s="374"/>
      <c r="K291" s="375">
        <v>8</v>
      </c>
      <c r="L291" s="366">
        <v>1</v>
      </c>
      <c r="M291" s="373"/>
      <c r="N291" s="374"/>
      <c r="O291" s="375">
        <v>8</v>
      </c>
      <c r="P291" s="366">
        <v>1</v>
      </c>
      <c r="Q291" s="373"/>
      <c r="R291" s="374"/>
      <c r="S291" s="375">
        <v>8</v>
      </c>
      <c r="T291" s="366">
        <v>1</v>
      </c>
      <c r="U291" s="373"/>
      <c r="V291" s="374"/>
      <c r="W291" s="375">
        <v>8</v>
      </c>
      <c r="X291" s="366">
        <v>1</v>
      </c>
      <c r="Y291" s="373"/>
      <c r="Z291" s="374"/>
      <c r="AA291" s="375">
        <v>5</v>
      </c>
      <c r="AB291" s="366">
        <v>4</v>
      </c>
      <c r="AC291" s="373"/>
      <c r="AD291" s="382"/>
      <c r="AE291" s="380">
        <v>10</v>
      </c>
      <c r="AF291" s="381"/>
      <c r="AG291" s="365"/>
      <c r="AH291" s="366"/>
      <c r="AI291" s="373"/>
      <c r="AJ291" s="374"/>
      <c r="AK291" s="375">
        <v>8</v>
      </c>
      <c r="AL291" s="366">
        <v>2</v>
      </c>
      <c r="AM291" s="373"/>
      <c r="AN291" s="374"/>
      <c r="AO291" s="375">
        <v>8</v>
      </c>
      <c r="AP291" s="366">
        <v>1</v>
      </c>
      <c r="AQ291" s="373"/>
      <c r="AR291" s="374"/>
      <c r="AS291" s="375">
        <v>8</v>
      </c>
      <c r="AT291" s="366">
        <v>3</v>
      </c>
      <c r="AU291" s="373"/>
      <c r="AV291" s="374"/>
      <c r="AW291" s="375">
        <v>8</v>
      </c>
      <c r="AX291" s="366">
        <v>1</v>
      </c>
      <c r="AY291" s="373"/>
      <c r="AZ291" s="374"/>
      <c r="BA291" s="375">
        <v>5</v>
      </c>
      <c r="BB291" s="366">
        <v>5</v>
      </c>
      <c r="BC291" s="373"/>
      <c r="BD291" s="382"/>
      <c r="BE291" s="380">
        <v>9</v>
      </c>
      <c r="BF291" s="381"/>
      <c r="BG291" s="365">
        <v>8</v>
      </c>
      <c r="BH291" s="366">
        <v>1</v>
      </c>
      <c r="BI291" s="373"/>
      <c r="BJ291" s="374"/>
      <c r="BK291" s="375">
        <v>8</v>
      </c>
      <c r="BL291" s="366">
        <v>1</v>
      </c>
      <c r="BM291" s="373"/>
      <c r="BN291" s="374"/>
      <c r="BO291" s="375">
        <v>8</v>
      </c>
      <c r="BP291" s="366">
        <v>2</v>
      </c>
      <c r="BQ291" s="373"/>
      <c r="BR291" s="374"/>
      <c r="BS291" s="375">
        <v>8</v>
      </c>
      <c r="BT291" s="366">
        <v>1</v>
      </c>
      <c r="BU291" s="373"/>
      <c r="BV291" s="374"/>
      <c r="BW291" s="388">
        <v>9</v>
      </c>
      <c r="BX291" s="389"/>
      <c r="BY291" s="375">
        <v>5</v>
      </c>
      <c r="BZ291" s="366">
        <v>4</v>
      </c>
      <c r="CA291" s="373"/>
      <c r="CB291" s="382"/>
      <c r="CC291" s="380">
        <v>9</v>
      </c>
      <c r="CD291" s="381"/>
      <c r="CE291" s="398">
        <v>8</v>
      </c>
      <c r="CF291" s="366">
        <v>1</v>
      </c>
      <c r="CG291" s="373"/>
      <c r="CH291" s="399"/>
      <c r="CI291" s="365">
        <v>8</v>
      </c>
      <c r="CJ291" s="366">
        <v>1</v>
      </c>
      <c r="CK291" s="373"/>
      <c r="CL291" s="374"/>
      <c r="CM291" s="375">
        <v>8</v>
      </c>
      <c r="CN291" s="366">
        <v>2</v>
      </c>
      <c r="CO291" s="373"/>
      <c r="CP291" s="382"/>
      <c r="CQ291" s="402">
        <v>8</v>
      </c>
      <c r="CR291" s="366">
        <v>1</v>
      </c>
      <c r="CS291" s="408"/>
      <c r="CT291" s="409"/>
      <c r="CU291" s="402">
        <v>8</v>
      </c>
      <c r="CV291" s="366">
        <v>1</v>
      </c>
      <c r="CW291" s="410"/>
      <c r="CX291" s="411"/>
      <c r="CY291" s="402">
        <v>5</v>
      </c>
      <c r="CZ291" s="366">
        <v>4</v>
      </c>
      <c r="DA291" s="415"/>
      <c r="DB291" s="411"/>
      <c r="DC291" s="380">
        <v>9</v>
      </c>
      <c r="DD291" s="381"/>
      <c r="DE291" s="398">
        <v>8</v>
      </c>
      <c r="DF291" s="366">
        <v>2</v>
      </c>
      <c r="DG291" s="416"/>
      <c r="DH291" s="411"/>
      <c r="DI291" s="402">
        <v>8</v>
      </c>
      <c r="DJ291" s="366">
        <v>1</v>
      </c>
      <c r="DK291" s="416"/>
      <c r="DL291" s="411"/>
      <c r="DM291" s="424">
        <v>25</v>
      </c>
      <c r="DN291" s="424">
        <v>4</v>
      </c>
      <c r="DO291" s="424">
        <v>1</v>
      </c>
      <c r="DP291" s="425">
        <f t="shared" si="155"/>
        <v>180</v>
      </c>
      <c r="DQ291" s="427">
        <f t="shared" si="156"/>
        <v>0</v>
      </c>
      <c r="DR291" s="425">
        <f t="shared" si="157"/>
        <v>180</v>
      </c>
      <c r="DS291" s="163">
        <f t="shared" si="158"/>
        <v>24</v>
      </c>
      <c r="DT291" s="425">
        <f t="shared" si="159"/>
        <v>43</v>
      </c>
      <c r="DU291" s="427">
        <f t="shared" si="160"/>
        <v>0</v>
      </c>
      <c r="DV291" s="427">
        <f t="shared" si="161"/>
        <v>43</v>
      </c>
      <c r="DW291" s="427">
        <f t="shared" si="162"/>
        <v>37</v>
      </c>
      <c r="DX291" s="427">
        <f t="shared" si="163"/>
        <v>0</v>
      </c>
      <c r="DY291" s="427">
        <f t="shared" si="164"/>
        <v>9</v>
      </c>
      <c r="DZ291" s="427">
        <f t="shared" si="165"/>
        <v>0</v>
      </c>
      <c r="EA291" s="428">
        <f t="shared" si="166"/>
        <v>25</v>
      </c>
      <c r="EB291" s="429">
        <f t="shared" si="167"/>
        <v>43</v>
      </c>
      <c r="EC291" s="429">
        <f t="shared" si="168"/>
        <v>0</v>
      </c>
      <c r="ED291" s="429">
        <f t="shared" si="169"/>
        <v>37</v>
      </c>
      <c r="EE291" s="429">
        <f t="shared" si="170"/>
        <v>0</v>
      </c>
      <c r="EF291" s="429">
        <f t="shared" si="171"/>
        <v>9</v>
      </c>
      <c r="EG291" s="429">
        <f t="shared" si="172"/>
        <v>0</v>
      </c>
      <c r="EH291" s="441"/>
      <c r="EI291" s="479"/>
      <c r="EJ291" s="443">
        <v>301</v>
      </c>
      <c r="EK291" s="481" t="s">
        <v>506</v>
      </c>
      <c r="EL291" s="449" t="s">
        <v>204</v>
      </c>
      <c r="EM291" s="450">
        <v>390000</v>
      </c>
      <c r="EN291" s="447">
        <f t="shared" si="173"/>
        <v>15000</v>
      </c>
      <c r="EO291" s="453">
        <v>0</v>
      </c>
      <c r="EP291" s="454">
        <v>0</v>
      </c>
      <c r="EQ291" s="455">
        <v>0</v>
      </c>
      <c r="ER291" s="455">
        <v>0</v>
      </c>
      <c r="ES291" s="456">
        <f t="shared" si="174"/>
        <v>15000</v>
      </c>
      <c r="ET291" s="456">
        <f t="shared" si="175"/>
        <v>25</v>
      </c>
      <c r="EU291" s="456">
        <f t="shared" si="176"/>
        <v>43</v>
      </c>
      <c r="EV291" s="456">
        <f t="shared" si="177"/>
        <v>0</v>
      </c>
      <c r="EW291" s="456">
        <f t="shared" si="178"/>
        <v>37</v>
      </c>
      <c r="EX291" s="456">
        <f t="shared" si="179"/>
        <v>0</v>
      </c>
      <c r="EY291" s="460">
        <f t="shared" si="180"/>
        <v>9</v>
      </c>
      <c r="EZ291" s="460">
        <f t="shared" si="181"/>
        <v>0</v>
      </c>
      <c r="FA291" s="447">
        <f t="shared" si="182"/>
        <v>313024.08</v>
      </c>
      <c r="FB291" s="447">
        <v>0</v>
      </c>
      <c r="FC291" s="447">
        <f t="shared" si="183"/>
        <v>688024.08</v>
      </c>
      <c r="FD291" s="447">
        <f t="shared" si="184"/>
        <v>619221.66999999993</v>
      </c>
      <c r="FE291" s="447">
        <f t="shared" si="185"/>
        <v>39844.333999999988</v>
      </c>
      <c r="FF291" s="447">
        <f t="shared" si="186"/>
        <v>68802.41</v>
      </c>
      <c r="FG291" s="463">
        <v>0</v>
      </c>
      <c r="FH291" s="447">
        <f t="shared" si="187"/>
        <v>108646.74</v>
      </c>
      <c r="FI291" s="447">
        <v>0</v>
      </c>
      <c r="FJ291" s="447">
        <f t="shared" si="188"/>
        <v>579377.34</v>
      </c>
      <c r="FK291" s="464"/>
      <c r="FL291" s="447">
        <f t="shared" si="189"/>
        <v>27520.959999999999</v>
      </c>
      <c r="FM291" s="447">
        <f t="shared" si="190"/>
        <v>3440.12</v>
      </c>
      <c r="FN291" s="447">
        <f t="shared" si="191"/>
        <v>68802.41</v>
      </c>
      <c r="FO291" s="447">
        <f t="shared" si="192"/>
        <v>99763.49</v>
      </c>
      <c r="FP291" s="178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</row>
    <row r="292" spans="1:463" s="163" customFormat="1" ht="22.5" customHeight="1">
      <c r="A292" s="360">
        <v>284</v>
      </c>
      <c r="B292" s="361">
        <v>6</v>
      </c>
      <c r="C292" s="362" t="s">
        <v>507</v>
      </c>
      <c r="D292" s="363" t="s">
        <v>204</v>
      </c>
      <c r="E292" s="225" t="s">
        <v>190</v>
      </c>
      <c r="F292" s="367">
        <v>390000</v>
      </c>
      <c r="G292" s="365">
        <v>8</v>
      </c>
      <c r="H292" s="366">
        <v>3</v>
      </c>
      <c r="I292" s="373"/>
      <c r="J292" s="374"/>
      <c r="K292" s="375">
        <v>8</v>
      </c>
      <c r="L292" s="366">
        <v>3</v>
      </c>
      <c r="M292" s="373"/>
      <c r="N292" s="374"/>
      <c r="O292" s="375">
        <v>8</v>
      </c>
      <c r="P292" s="366">
        <v>3</v>
      </c>
      <c r="Q292" s="373"/>
      <c r="R292" s="374"/>
      <c r="S292" s="375">
        <v>8</v>
      </c>
      <c r="T292" s="366">
        <v>3</v>
      </c>
      <c r="U292" s="373"/>
      <c r="V292" s="374"/>
      <c r="W292" s="375">
        <v>8</v>
      </c>
      <c r="X292" s="366">
        <v>3</v>
      </c>
      <c r="Y292" s="373"/>
      <c r="Z292" s="374"/>
      <c r="AA292" s="375">
        <v>5</v>
      </c>
      <c r="AB292" s="366">
        <v>6</v>
      </c>
      <c r="AC292" s="373"/>
      <c r="AD292" s="382"/>
      <c r="AE292" s="380">
        <v>12</v>
      </c>
      <c r="AF292" s="381"/>
      <c r="AG292" s="365">
        <v>5</v>
      </c>
      <c r="AH292" s="366"/>
      <c r="AI292" s="373"/>
      <c r="AJ292" s="374"/>
      <c r="AK292" s="375"/>
      <c r="AL292" s="366"/>
      <c r="AM292" s="373"/>
      <c r="AN292" s="374"/>
      <c r="AO292" s="375">
        <v>8</v>
      </c>
      <c r="AP292" s="366">
        <v>3</v>
      </c>
      <c r="AQ292" s="373"/>
      <c r="AR292" s="374"/>
      <c r="AS292" s="375">
        <v>8</v>
      </c>
      <c r="AT292" s="366">
        <v>3</v>
      </c>
      <c r="AU292" s="373"/>
      <c r="AV292" s="374"/>
      <c r="AW292" s="375">
        <v>8</v>
      </c>
      <c r="AX292" s="366">
        <v>3</v>
      </c>
      <c r="AY292" s="373"/>
      <c r="AZ292" s="374"/>
      <c r="BA292" s="375">
        <v>5</v>
      </c>
      <c r="BB292" s="366">
        <v>6</v>
      </c>
      <c r="BC292" s="373"/>
      <c r="BD292" s="382"/>
      <c r="BE292" s="380">
        <v>9</v>
      </c>
      <c r="BF292" s="381"/>
      <c r="BG292" s="365">
        <v>8</v>
      </c>
      <c r="BH292" s="366">
        <v>3</v>
      </c>
      <c r="BI292" s="373"/>
      <c r="BJ292" s="374"/>
      <c r="BK292" s="375">
        <v>8</v>
      </c>
      <c r="BL292" s="366">
        <v>1</v>
      </c>
      <c r="BM292" s="373"/>
      <c r="BN292" s="374"/>
      <c r="BO292" s="375"/>
      <c r="BP292" s="366"/>
      <c r="BQ292" s="373"/>
      <c r="BR292" s="374"/>
      <c r="BS292" s="375">
        <v>8</v>
      </c>
      <c r="BT292" s="366">
        <v>4</v>
      </c>
      <c r="BU292" s="373"/>
      <c r="BV292" s="374"/>
      <c r="BW292" s="388">
        <v>13</v>
      </c>
      <c r="BX292" s="389"/>
      <c r="BY292" s="375">
        <v>5</v>
      </c>
      <c r="BZ292" s="366">
        <v>7</v>
      </c>
      <c r="CA292" s="373"/>
      <c r="CB292" s="382"/>
      <c r="CC292" s="380">
        <v>12</v>
      </c>
      <c r="CD292" s="381"/>
      <c r="CE292" s="398">
        <v>8</v>
      </c>
      <c r="CF292" s="366">
        <v>3</v>
      </c>
      <c r="CG292" s="373"/>
      <c r="CH292" s="399"/>
      <c r="CI292" s="365">
        <v>8</v>
      </c>
      <c r="CJ292" s="366">
        <v>3</v>
      </c>
      <c r="CK292" s="373"/>
      <c r="CL292" s="374"/>
      <c r="CM292" s="375">
        <v>8</v>
      </c>
      <c r="CN292" s="366">
        <v>3</v>
      </c>
      <c r="CO292" s="373"/>
      <c r="CP292" s="382"/>
      <c r="CQ292" s="402"/>
      <c r="CR292" s="366"/>
      <c r="CS292" s="408"/>
      <c r="CT292" s="409"/>
      <c r="CU292" s="402">
        <v>8</v>
      </c>
      <c r="CV292" s="366">
        <v>3</v>
      </c>
      <c r="CW292" s="410"/>
      <c r="CX292" s="411"/>
      <c r="CY292" s="402">
        <v>5</v>
      </c>
      <c r="CZ292" s="366">
        <v>6</v>
      </c>
      <c r="DA292" s="415"/>
      <c r="DB292" s="411"/>
      <c r="DC292" s="380">
        <v>12</v>
      </c>
      <c r="DD292" s="381"/>
      <c r="DE292" s="398">
        <v>8</v>
      </c>
      <c r="DF292" s="366">
        <v>4</v>
      </c>
      <c r="DG292" s="416"/>
      <c r="DH292" s="411"/>
      <c r="DI292" s="402">
        <v>8</v>
      </c>
      <c r="DJ292" s="366">
        <v>3</v>
      </c>
      <c r="DK292" s="416"/>
      <c r="DL292" s="411"/>
      <c r="DM292" s="424">
        <v>25</v>
      </c>
      <c r="DN292" s="424">
        <v>4</v>
      </c>
      <c r="DO292" s="424">
        <v>1</v>
      </c>
      <c r="DP292" s="425">
        <f t="shared" si="155"/>
        <v>161</v>
      </c>
      <c r="DQ292" s="427">
        <f t="shared" si="156"/>
        <v>0</v>
      </c>
      <c r="DR292" s="425">
        <f t="shared" si="157"/>
        <v>161</v>
      </c>
      <c r="DS292" s="163">
        <f t="shared" si="158"/>
        <v>21</v>
      </c>
      <c r="DT292" s="425">
        <f t="shared" si="159"/>
        <v>76</v>
      </c>
      <c r="DU292" s="427">
        <f t="shared" si="160"/>
        <v>0</v>
      </c>
      <c r="DV292" s="427">
        <f t="shared" si="161"/>
        <v>76</v>
      </c>
      <c r="DW292" s="427">
        <f t="shared" si="162"/>
        <v>45</v>
      </c>
      <c r="DX292" s="427">
        <f t="shared" si="163"/>
        <v>0</v>
      </c>
      <c r="DY292" s="427">
        <f t="shared" si="164"/>
        <v>13</v>
      </c>
      <c r="DZ292" s="427">
        <f t="shared" si="165"/>
        <v>0</v>
      </c>
      <c r="EA292" s="428">
        <f t="shared" si="166"/>
        <v>22</v>
      </c>
      <c r="EB292" s="429">
        <f t="shared" si="167"/>
        <v>76</v>
      </c>
      <c r="EC292" s="429">
        <f t="shared" si="168"/>
        <v>0</v>
      </c>
      <c r="ED292" s="429">
        <f t="shared" si="169"/>
        <v>45</v>
      </c>
      <c r="EE292" s="429">
        <f t="shared" si="170"/>
        <v>0</v>
      </c>
      <c r="EF292" s="429">
        <f t="shared" si="171"/>
        <v>13</v>
      </c>
      <c r="EG292" s="429">
        <f t="shared" si="172"/>
        <v>0</v>
      </c>
      <c r="EH292" s="441"/>
      <c r="EI292" s="479"/>
      <c r="EJ292" s="443">
        <v>302</v>
      </c>
      <c r="EK292" s="481" t="s">
        <v>507</v>
      </c>
      <c r="EL292" s="449" t="s">
        <v>204</v>
      </c>
      <c r="EM292" s="450">
        <v>390000</v>
      </c>
      <c r="EN292" s="447">
        <f t="shared" si="173"/>
        <v>15000</v>
      </c>
      <c r="EO292" s="453">
        <v>0</v>
      </c>
      <c r="EP292" s="454">
        <v>0</v>
      </c>
      <c r="EQ292" s="455">
        <v>0</v>
      </c>
      <c r="ER292" s="455">
        <v>0</v>
      </c>
      <c r="ES292" s="456">
        <f t="shared" si="174"/>
        <v>15000</v>
      </c>
      <c r="ET292" s="456">
        <f t="shared" si="175"/>
        <v>22</v>
      </c>
      <c r="EU292" s="456">
        <f t="shared" si="176"/>
        <v>76</v>
      </c>
      <c r="EV292" s="456">
        <f t="shared" si="177"/>
        <v>0</v>
      </c>
      <c r="EW292" s="456">
        <f t="shared" si="178"/>
        <v>45</v>
      </c>
      <c r="EX292" s="456">
        <f t="shared" si="179"/>
        <v>0</v>
      </c>
      <c r="EY292" s="460">
        <f t="shared" si="180"/>
        <v>13</v>
      </c>
      <c r="EZ292" s="460">
        <f t="shared" si="181"/>
        <v>0</v>
      </c>
      <c r="FA292" s="447">
        <f t="shared" si="182"/>
        <v>460035.39</v>
      </c>
      <c r="FB292" s="447">
        <v>0</v>
      </c>
      <c r="FC292" s="447">
        <f t="shared" si="183"/>
        <v>790035.39</v>
      </c>
      <c r="FD292" s="447">
        <f t="shared" si="184"/>
        <v>711031.85</v>
      </c>
      <c r="FE292" s="447">
        <f t="shared" si="185"/>
        <v>58206.369999999995</v>
      </c>
      <c r="FF292" s="447">
        <f t="shared" si="186"/>
        <v>79003.539999999994</v>
      </c>
      <c r="FG292" s="463">
        <v>100000</v>
      </c>
      <c r="FH292" s="447">
        <f t="shared" si="187"/>
        <v>237209.91</v>
      </c>
      <c r="FI292" s="447">
        <v>0</v>
      </c>
      <c r="FJ292" s="447">
        <f t="shared" si="188"/>
        <v>552825.48</v>
      </c>
      <c r="FK292" s="464"/>
      <c r="FL292" s="447">
        <f t="shared" si="189"/>
        <v>31601.42</v>
      </c>
      <c r="FM292" s="447">
        <f t="shared" si="190"/>
        <v>3950.18</v>
      </c>
      <c r="FN292" s="447">
        <f t="shared" si="191"/>
        <v>79003.539999999994</v>
      </c>
      <c r="FO292" s="447">
        <f t="shared" si="192"/>
        <v>114555.13999999998</v>
      </c>
      <c r="FP292" s="178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</row>
    <row r="293" spans="1:463" s="163" customFormat="1" ht="22.5" customHeight="1">
      <c r="A293" s="360">
        <v>285</v>
      </c>
      <c r="B293" s="361">
        <v>3</v>
      </c>
      <c r="C293" s="362" t="s">
        <v>508</v>
      </c>
      <c r="D293" s="363" t="s">
        <v>204</v>
      </c>
      <c r="E293" s="225" t="s">
        <v>190</v>
      </c>
      <c r="F293" s="367">
        <v>390000</v>
      </c>
      <c r="G293" s="365">
        <v>8</v>
      </c>
      <c r="H293" s="366">
        <v>1</v>
      </c>
      <c r="I293" s="373"/>
      <c r="J293" s="374"/>
      <c r="K293" s="375">
        <v>8</v>
      </c>
      <c r="L293" s="366">
        <v>1</v>
      </c>
      <c r="M293" s="373"/>
      <c r="N293" s="374"/>
      <c r="O293" s="375"/>
      <c r="P293" s="366"/>
      <c r="Q293" s="373"/>
      <c r="R293" s="374"/>
      <c r="S293" s="375">
        <v>8</v>
      </c>
      <c r="T293" s="366">
        <v>1</v>
      </c>
      <c r="U293" s="373"/>
      <c r="V293" s="374"/>
      <c r="W293" s="375">
        <v>8</v>
      </c>
      <c r="X293" s="366">
        <v>1</v>
      </c>
      <c r="Y293" s="373"/>
      <c r="Z293" s="374"/>
      <c r="AA293" s="375">
        <v>5</v>
      </c>
      <c r="AB293" s="366">
        <v>4</v>
      </c>
      <c r="AC293" s="373"/>
      <c r="AD293" s="382"/>
      <c r="AE293" s="380">
        <v>9</v>
      </c>
      <c r="AF293" s="381"/>
      <c r="AG293" s="365">
        <v>8</v>
      </c>
      <c r="AH293" s="366">
        <v>1</v>
      </c>
      <c r="AI293" s="373"/>
      <c r="AJ293" s="374"/>
      <c r="AK293" s="375">
        <v>8</v>
      </c>
      <c r="AL293" s="366">
        <v>1</v>
      </c>
      <c r="AM293" s="373"/>
      <c r="AN293" s="374"/>
      <c r="AO293" s="375">
        <v>8</v>
      </c>
      <c r="AP293" s="366">
        <v>1</v>
      </c>
      <c r="AQ293" s="373"/>
      <c r="AR293" s="374"/>
      <c r="AS293" s="375">
        <v>8</v>
      </c>
      <c r="AT293" s="366">
        <v>1</v>
      </c>
      <c r="AU293" s="373"/>
      <c r="AV293" s="374"/>
      <c r="AW293" s="375">
        <v>8</v>
      </c>
      <c r="AX293" s="366">
        <v>1</v>
      </c>
      <c r="AY293" s="373"/>
      <c r="AZ293" s="374"/>
      <c r="BA293" s="375">
        <v>5</v>
      </c>
      <c r="BB293" s="366">
        <v>4</v>
      </c>
      <c r="BC293" s="373"/>
      <c r="BD293" s="382"/>
      <c r="BE293" s="380">
        <v>9</v>
      </c>
      <c r="BF293" s="381"/>
      <c r="BG293" s="365"/>
      <c r="BH293" s="366"/>
      <c r="BI293" s="373"/>
      <c r="BJ293" s="374"/>
      <c r="BK293" s="375"/>
      <c r="BL293" s="366"/>
      <c r="BM293" s="373"/>
      <c r="BN293" s="374"/>
      <c r="BO293" s="375"/>
      <c r="BP293" s="366"/>
      <c r="BQ293" s="373"/>
      <c r="BR293" s="374"/>
      <c r="BS293" s="375">
        <v>8</v>
      </c>
      <c r="BT293" s="366">
        <v>1</v>
      </c>
      <c r="BU293" s="373"/>
      <c r="BV293" s="374"/>
      <c r="BW293" s="388">
        <v>9</v>
      </c>
      <c r="BX293" s="389"/>
      <c r="BY293" s="375">
        <v>5</v>
      </c>
      <c r="BZ293" s="366">
        <v>4</v>
      </c>
      <c r="CA293" s="373"/>
      <c r="CB293" s="382"/>
      <c r="CC293" s="380">
        <v>9</v>
      </c>
      <c r="CD293" s="381"/>
      <c r="CE293" s="398">
        <v>8</v>
      </c>
      <c r="CF293" s="366">
        <v>1</v>
      </c>
      <c r="CG293" s="373"/>
      <c r="CH293" s="399"/>
      <c r="CI293" s="365">
        <v>8</v>
      </c>
      <c r="CJ293" s="366">
        <v>1</v>
      </c>
      <c r="CK293" s="373"/>
      <c r="CL293" s="374"/>
      <c r="CM293" s="375">
        <v>8</v>
      </c>
      <c r="CN293" s="366">
        <v>1</v>
      </c>
      <c r="CO293" s="373"/>
      <c r="CP293" s="382"/>
      <c r="CQ293" s="402">
        <v>8</v>
      </c>
      <c r="CR293" s="366">
        <v>1</v>
      </c>
      <c r="CS293" s="408"/>
      <c r="CT293" s="409"/>
      <c r="CU293" s="402">
        <v>8</v>
      </c>
      <c r="CV293" s="366">
        <v>1</v>
      </c>
      <c r="CW293" s="410"/>
      <c r="CX293" s="411"/>
      <c r="CY293" s="402">
        <v>5</v>
      </c>
      <c r="CZ293" s="366">
        <v>4</v>
      </c>
      <c r="DA293" s="415"/>
      <c r="DB293" s="411"/>
      <c r="DC293" s="380">
        <v>9</v>
      </c>
      <c r="DD293" s="381"/>
      <c r="DE293" s="398">
        <v>8</v>
      </c>
      <c r="DF293" s="366">
        <v>1</v>
      </c>
      <c r="DG293" s="416"/>
      <c r="DH293" s="411"/>
      <c r="DI293" s="402">
        <v>8</v>
      </c>
      <c r="DJ293" s="366">
        <v>1</v>
      </c>
      <c r="DK293" s="416"/>
      <c r="DL293" s="411"/>
      <c r="DM293" s="424">
        <v>25</v>
      </c>
      <c r="DN293" s="424">
        <v>4</v>
      </c>
      <c r="DO293" s="424">
        <v>1</v>
      </c>
      <c r="DP293" s="425">
        <f t="shared" si="155"/>
        <v>156</v>
      </c>
      <c r="DQ293" s="427">
        <f t="shared" si="156"/>
        <v>0</v>
      </c>
      <c r="DR293" s="425">
        <f t="shared" si="157"/>
        <v>156</v>
      </c>
      <c r="DS293" s="163">
        <f t="shared" si="158"/>
        <v>21</v>
      </c>
      <c r="DT293" s="425">
        <f t="shared" si="159"/>
        <v>33</v>
      </c>
      <c r="DU293" s="427">
        <f t="shared" si="160"/>
        <v>0</v>
      </c>
      <c r="DV293" s="427">
        <f t="shared" si="161"/>
        <v>33</v>
      </c>
      <c r="DW293" s="427">
        <f t="shared" si="162"/>
        <v>36</v>
      </c>
      <c r="DX293" s="427">
        <f t="shared" si="163"/>
        <v>0</v>
      </c>
      <c r="DY293" s="427">
        <f t="shared" si="164"/>
        <v>9</v>
      </c>
      <c r="DZ293" s="427">
        <f t="shared" si="165"/>
        <v>0</v>
      </c>
      <c r="EA293" s="428">
        <f t="shared" si="166"/>
        <v>22</v>
      </c>
      <c r="EB293" s="429">
        <f t="shared" si="167"/>
        <v>33</v>
      </c>
      <c r="EC293" s="429">
        <f t="shared" si="168"/>
        <v>0</v>
      </c>
      <c r="ED293" s="429">
        <f t="shared" si="169"/>
        <v>36</v>
      </c>
      <c r="EE293" s="429">
        <f t="shared" si="170"/>
        <v>0</v>
      </c>
      <c r="EF293" s="429">
        <f t="shared" si="171"/>
        <v>9</v>
      </c>
      <c r="EG293" s="429">
        <f t="shared" si="172"/>
        <v>0</v>
      </c>
      <c r="EH293" s="441"/>
      <c r="EI293" s="479"/>
      <c r="EJ293" s="443">
        <v>303</v>
      </c>
      <c r="EK293" s="481" t="s">
        <v>508</v>
      </c>
      <c r="EL293" s="449" t="s">
        <v>204</v>
      </c>
      <c r="EM293" s="450">
        <v>390000</v>
      </c>
      <c r="EN293" s="447">
        <f t="shared" si="173"/>
        <v>15000</v>
      </c>
      <c r="EO293" s="453">
        <v>0</v>
      </c>
      <c r="EP293" s="454">
        <v>0</v>
      </c>
      <c r="EQ293" s="455">
        <v>0</v>
      </c>
      <c r="ER293" s="455">
        <v>0</v>
      </c>
      <c r="ES293" s="456">
        <f t="shared" si="174"/>
        <v>15000</v>
      </c>
      <c r="ET293" s="456">
        <f t="shared" si="175"/>
        <v>22</v>
      </c>
      <c r="EU293" s="456">
        <f t="shared" si="176"/>
        <v>33</v>
      </c>
      <c r="EV293" s="456">
        <f t="shared" si="177"/>
        <v>0</v>
      </c>
      <c r="EW293" s="456">
        <f t="shared" si="178"/>
        <v>36</v>
      </c>
      <c r="EX293" s="456">
        <f t="shared" si="179"/>
        <v>0</v>
      </c>
      <c r="EY293" s="460">
        <f t="shared" si="180"/>
        <v>9</v>
      </c>
      <c r="EZ293" s="460">
        <f t="shared" si="181"/>
        <v>0</v>
      </c>
      <c r="FA293" s="447">
        <f t="shared" si="182"/>
        <v>279021.46000000002</v>
      </c>
      <c r="FB293" s="447">
        <v>0</v>
      </c>
      <c r="FC293" s="447">
        <f t="shared" si="183"/>
        <v>609021.46</v>
      </c>
      <c r="FD293" s="447">
        <f t="shared" si="184"/>
        <v>548119.30999999994</v>
      </c>
      <c r="FE293" s="447">
        <f t="shared" si="185"/>
        <v>25623.861999999986</v>
      </c>
      <c r="FF293" s="447">
        <f t="shared" si="186"/>
        <v>60902.15</v>
      </c>
      <c r="FG293" s="463">
        <v>100000</v>
      </c>
      <c r="FH293" s="447">
        <f t="shared" si="187"/>
        <v>186526.01</v>
      </c>
      <c r="FI293" s="447">
        <v>0</v>
      </c>
      <c r="FJ293" s="447">
        <f t="shared" si="188"/>
        <v>422495.45</v>
      </c>
      <c r="FK293" s="464"/>
      <c r="FL293" s="447">
        <f t="shared" si="189"/>
        <v>24360.86</v>
      </c>
      <c r="FM293" s="447">
        <f t="shared" si="190"/>
        <v>3045.11</v>
      </c>
      <c r="FN293" s="447">
        <f t="shared" si="191"/>
        <v>60902.15</v>
      </c>
      <c r="FO293" s="447">
        <f t="shared" si="192"/>
        <v>88308.12</v>
      </c>
      <c r="FP293" s="178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</row>
    <row r="294" spans="1:463" s="163" customFormat="1" ht="22.5" customHeight="1">
      <c r="A294" s="360">
        <v>286</v>
      </c>
      <c r="B294" s="361">
        <v>6</v>
      </c>
      <c r="C294" s="362" t="s">
        <v>509</v>
      </c>
      <c r="D294" s="363" t="s">
        <v>204</v>
      </c>
      <c r="E294" s="225" t="s">
        <v>190</v>
      </c>
      <c r="F294" s="367">
        <v>390000</v>
      </c>
      <c r="G294" s="365">
        <v>8</v>
      </c>
      <c r="H294" s="366">
        <v>3</v>
      </c>
      <c r="I294" s="373"/>
      <c r="J294" s="374"/>
      <c r="K294" s="375"/>
      <c r="L294" s="366"/>
      <c r="M294" s="373"/>
      <c r="N294" s="374"/>
      <c r="O294" s="375">
        <v>8</v>
      </c>
      <c r="P294" s="366">
        <v>3</v>
      </c>
      <c r="Q294" s="373"/>
      <c r="R294" s="374"/>
      <c r="S294" s="375">
        <v>8</v>
      </c>
      <c r="T294" s="366">
        <v>3</v>
      </c>
      <c r="U294" s="373"/>
      <c r="V294" s="374"/>
      <c r="W294" s="375">
        <v>8</v>
      </c>
      <c r="X294" s="366">
        <v>3</v>
      </c>
      <c r="Y294" s="373"/>
      <c r="Z294" s="374"/>
      <c r="AA294" s="375">
        <v>5</v>
      </c>
      <c r="AB294" s="366">
        <v>6</v>
      </c>
      <c r="AC294" s="373"/>
      <c r="AD294" s="382"/>
      <c r="AE294" s="380">
        <v>12</v>
      </c>
      <c r="AF294" s="381"/>
      <c r="AG294" s="365">
        <v>8</v>
      </c>
      <c r="AH294" s="366">
        <v>3</v>
      </c>
      <c r="AI294" s="373"/>
      <c r="AJ294" s="374"/>
      <c r="AK294" s="375">
        <v>8</v>
      </c>
      <c r="AL294" s="366">
        <v>3</v>
      </c>
      <c r="AM294" s="373"/>
      <c r="AN294" s="374"/>
      <c r="AO294" s="375">
        <v>8</v>
      </c>
      <c r="AP294" s="366">
        <v>3</v>
      </c>
      <c r="AQ294" s="373"/>
      <c r="AR294" s="374"/>
      <c r="AS294" s="375">
        <v>8</v>
      </c>
      <c r="AT294" s="366">
        <v>3</v>
      </c>
      <c r="AU294" s="373"/>
      <c r="AV294" s="374"/>
      <c r="AW294" s="375">
        <v>8</v>
      </c>
      <c r="AX294" s="366">
        <v>3</v>
      </c>
      <c r="AY294" s="373"/>
      <c r="AZ294" s="374"/>
      <c r="BA294" s="375">
        <v>5</v>
      </c>
      <c r="BB294" s="366">
        <v>6</v>
      </c>
      <c r="BC294" s="373"/>
      <c r="BD294" s="382"/>
      <c r="BE294" s="380"/>
      <c r="BF294" s="381"/>
      <c r="BG294" s="365"/>
      <c r="BH294" s="366"/>
      <c r="BI294" s="373"/>
      <c r="BJ294" s="374"/>
      <c r="BK294" s="375">
        <v>8</v>
      </c>
      <c r="BL294" s="366">
        <v>1</v>
      </c>
      <c r="BM294" s="373"/>
      <c r="BN294" s="374"/>
      <c r="BO294" s="375">
        <v>8</v>
      </c>
      <c r="BP294" s="366">
        <v>3</v>
      </c>
      <c r="BQ294" s="373"/>
      <c r="BR294" s="374"/>
      <c r="BS294" s="375">
        <v>8</v>
      </c>
      <c r="BT294" s="366">
        <v>4</v>
      </c>
      <c r="BU294" s="373"/>
      <c r="BV294" s="374"/>
      <c r="BW294" s="388">
        <v>13</v>
      </c>
      <c r="BX294" s="389"/>
      <c r="BY294" s="375">
        <v>5</v>
      </c>
      <c r="BZ294" s="366">
        <v>7</v>
      </c>
      <c r="CA294" s="373"/>
      <c r="CB294" s="382"/>
      <c r="CC294" s="380">
        <v>12</v>
      </c>
      <c r="CD294" s="381"/>
      <c r="CE294" s="398">
        <v>8</v>
      </c>
      <c r="CF294" s="366">
        <v>3</v>
      </c>
      <c r="CG294" s="373"/>
      <c r="CH294" s="399"/>
      <c r="CI294" s="365">
        <v>8</v>
      </c>
      <c r="CJ294" s="366">
        <v>3</v>
      </c>
      <c r="CK294" s="373"/>
      <c r="CL294" s="374"/>
      <c r="CM294" s="375">
        <v>8</v>
      </c>
      <c r="CN294" s="366">
        <v>3</v>
      </c>
      <c r="CO294" s="373"/>
      <c r="CP294" s="382"/>
      <c r="CQ294" s="402">
        <v>8</v>
      </c>
      <c r="CR294" s="366">
        <v>3</v>
      </c>
      <c r="CS294" s="408"/>
      <c r="CT294" s="409"/>
      <c r="CU294" s="402">
        <v>8</v>
      </c>
      <c r="CV294" s="366">
        <v>3</v>
      </c>
      <c r="CW294" s="410"/>
      <c r="CX294" s="411"/>
      <c r="CY294" s="402">
        <v>5</v>
      </c>
      <c r="CZ294" s="366">
        <v>6</v>
      </c>
      <c r="DA294" s="415"/>
      <c r="DB294" s="411"/>
      <c r="DC294" s="380">
        <v>12</v>
      </c>
      <c r="DD294" s="381"/>
      <c r="DE294" s="398">
        <v>8</v>
      </c>
      <c r="DF294" s="366">
        <v>4</v>
      </c>
      <c r="DG294" s="416"/>
      <c r="DH294" s="411"/>
      <c r="DI294" s="402">
        <v>8</v>
      </c>
      <c r="DJ294" s="366">
        <v>3</v>
      </c>
      <c r="DK294" s="416"/>
      <c r="DL294" s="411"/>
      <c r="DM294" s="424">
        <v>25</v>
      </c>
      <c r="DN294" s="424">
        <v>4</v>
      </c>
      <c r="DO294" s="424">
        <v>1</v>
      </c>
      <c r="DP294" s="425">
        <f t="shared" si="155"/>
        <v>172</v>
      </c>
      <c r="DQ294" s="427">
        <f t="shared" si="156"/>
        <v>0</v>
      </c>
      <c r="DR294" s="425">
        <f t="shared" si="157"/>
        <v>172</v>
      </c>
      <c r="DS294" s="163">
        <f t="shared" si="158"/>
        <v>23</v>
      </c>
      <c r="DT294" s="425">
        <f t="shared" si="159"/>
        <v>82</v>
      </c>
      <c r="DU294" s="427">
        <f t="shared" si="160"/>
        <v>0</v>
      </c>
      <c r="DV294" s="427">
        <f t="shared" si="161"/>
        <v>82</v>
      </c>
      <c r="DW294" s="427">
        <f t="shared" si="162"/>
        <v>36</v>
      </c>
      <c r="DX294" s="427">
        <f t="shared" si="163"/>
        <v>0</v>
      </c>
      <c r="DY294" s="427">
        <f t="shared" si="164"/>
        <v>13</v>
      </c>
      <c r="DZ294" s="427">
        <f t="shared" si="165"/>
        <v>0</v>
      </c>
      <c r="EA294" s="428">
        <f t="shared" si="166"/>
        <v>24</v>
      </c>
      <c r="EB294" s="429">
        <f t="shared" si="167"/>
        <v>82</v>
      </c>
      <c r="EC294" s="429">
        <f t="shared" si="168"/>
        <v>0</v>
      </c>
      <c r="ED294" s="429">
        <f t="shared" si="169"/>
        <v>36</v>
      </c>
      <c r="EE294" s="429">
        <f t="shared" si="170"/>
        <v>0</v>
      </c>
      <c r="EF294" s="429">
        <f t="shared" si="171"/>
        <v>13</v>
      </c>
      <c r="EG294" s="429">
        <f t="shared" si="172"/>
        <v>0</v>
      </c>
      <c r="EH294" s="441"/>
      <c r="EI294" s="479"/>
      <c r="EJ294" s="443">
        <v>304</v>
      </c>
      <c r="EK294" s="481" t="s">
        <v>509</v>
      </c>
      <c r="EL294" s="449" t="s">
        <v>204</v>
      </c>
      <c r="EM294" s="450">
        <v>390000</v>
      </c>
      <c r="EN294" s="447">
        <f t="shared" si="173"/>
        <v>15000</v>
      </c>
      <c r="EO294" s="453">
        <v>0</v>
      </c>
      <c r="EP294" s="454">
        <v>0</v>
      </c>
      <c r="EQ294" s="455">
        <v>0</v>
      </c>
      <c r="ER294" s="455">
        <v>0</v>
      </c>
      <c r="ES294" s="456">
        <f t="shared" si="174"/>
        <v>15000</v>
      </c>
      <c r="ET294" s="456">
        <f t="shared" si="175"/>
        <v>24</v>
      </c>
      <c r="EU294" s="456">
        <f t="shared" si="176"/>
        <v>82</v>
      </c>
      <c r="EV294" s="456">
        <f t="shared" si="177"/>
        <v>0</v>
      </c>
      <c r="EW294" s="456">
        <f t="shared" si="178"/>
        <v>36</v>
      </c>
      <c r="EX294" s="456">
        <f t="shared" si="179"/>
        <v>0</v>
      </c>
      <c r="EY294" s="460">
        <f t="shared" si="180"/>
        <v>13</v>
      </c>
      <c r="EZ294" s="460">
        <f t="shared" si="181"/>
        <v>0</v>
      </c>
      <c r="FA294" s="447">
        <f t="shared" si="182"/>
        <v>442034</v>
      </c>
      <c r="FB294" s="447">
        <v>0</v>
      </c>
      <c r="FC294" s="447">
        <f t="shared" si="183"/>
        <v>802034</v>
      </c>
      <c r="FD294" s="447">
        <f t="shared" si="184"/>
        <v>721830.6</v>
      </c>
      <c r="FE294" s="447">
        <f t="shared" si="185"/>
        <v>60366.119999999995</v>
      </c>
      <c r="FF294" s="447">
        <f t="shared" si="186"/>
        <v>80203.399999999994</v>
      </c>
      <c r="FG294" s="463">
        <v>100000</v>
      </c>
      <c r="FH294" s="447">
        <f t="shared" si="187"/>
        <v>240569.52</v>
      </c>
      <c r="FI294" s="447">
        <v>0</v>
      </c>
      <c r="FJ294" s="447">
        <f t="shared" si="188"/>
        <v>561464.48</v>
      </c>
      <c r="FK294" s="464"/>
      <c r="FL294" s="447">
        <f t="shared" si="189"/>
        <v>32081.360000000001</v>
      </c>
      <c r="FM294" s="447">
        <f t="shared" si="190"/>
        <v>4010.17</v>
      </c>
      <c r="FN294" s="447">
        <f t="shared" si="191"/>
        <v>80203.399999999994</v>
      </c>
      <c r="FO294" s="447">
        <f t="shared" si="192"/>
        <v>116294.93</v>
      </c>
      <c r="FP294" s="178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</row>
    <row r="295" spans="1:463" s="163" customFormat="1" ht="22.5" customHeight="1">
      <c r="A295" s="360">
        <v>287</v>
      </c>
      <c r="B295" s="361">
        <v>8</v>
      </c>
      <c r="C295" s="362" t="s">
        <v>510</v>
      </c>
      <c r="D295" s="363" t="s">
        <v>511</v>
      </c>
      <c r="E295" s="225" t="s">
        <v>190</v>
      </c>
      <c r="F295" s="367">
        <v>390000</v>
      </c>
      <c r="G295" s="365">
        <v>8</v>
      </c>
      <c r="H295" s="366">
        <v>1</v>
      </c>
      <c r="I295" s="373"/>
      <c r="J295" s="374"/>
      <c r="K295" s="375"/>
      <c r="L295" s="366"/>
      <c r="M295" s="373"/>
      <c r="N295" s="374"/>
      <c r="O295" s="375">
        <v>8</v>
      </c>
      <c r="P295" s="366">
        <v>1</v>
      </c>
      <c r="Q295" s="373"/>
      <c r="R295" s="374"/>
      <c r="S295" s="375">
        <v>8</v>
      </c>
      <c r="T295" s="366">
        <v>1</v>
      </c>
      <c r="U295" s="373"/>
      <c r="V295" s="374"/>
      <c r="W295" s="375">
        <v>8</v>
      </c>
      <c r="X295" s="366">
        <v>1</v>
      </c>
      <c r="Y295" s="373"/>
      <c r="Z295" s="374"/>
      <c r="AA295" s="375">
        <v>5</v>
      </c>
      <c r="AB295" s="366">
        <v>4</v>
      </c>
      <c r="AC295" s="373"/>
      <c r="AD295" s="382"/>
      <c r="AE295" s="380">
        <v>9</v>
      </c>
      <c r="AF295" s="381"/>
      <c r="AG295" s="365"/>
      <c r="AH295" s="366"/>
      <c r="AI295" s="373"/>
      <c r="AJ295" s="374"/>
      <c r="AK295" s="375">
        <v>8</v>
      </c>
      <c r="AL295" s="366">
        <v>1</v>
      </c>
      <c r="AM295" s="373"/>
      <c r="AN295" s="374"/>
      <c r="AO295" s="375">
        <v>8</v>
      </c>
      <c r="AP295" s="366">
        <v>1</v>
      </c>
      <c r="AQ295" s="373"/>
      <c r="AR295" s="374"/>
      <c r="AS295" s="375">
        <v>8</v>
      </c>
      <c r="AT295" s="366">
        <v>1</v>
      </c>
      <c r="AU295" s="373"/>
      <c r="AV295" s="374"/>
      <c r="AW295" s="375">
        <v>8</v>
      </c>
      <c r="AX295" s="366">
        <v>1</v>
      </c>
      <c r="AY295" s="373"/>
      <c r="AZ295" s="374"/>
      <c r="BA295" s="375">
        <v>5</v>
      </c>
      <c r="BB295" s="366">
        <v>4</v>
      </c>
      <c r="BC295" s="373"/>
      <c r="BD295" s="382"/>
      <c r="BE295" s="380">
        <v>9</v>
      </c>
      <c r="BF295" s="381"/>
      <c r="BG295" s="365"/>
      <c r="BH295" s="366"/>
      <c r="BI295" s="373"/>
      <c r="BJ295" s="374"/>
      <c r="BK295" s="375">
        <v>8</v>
      </c>
      <c r="BL295" s="366">
        <v>1</v>
      </c>
      <c r="BM295" s="373"/>
      <c r="BN295" s="374"/>
      <c r="BO295" s="375">
        <v>8</v>
      </c>
      <c r="BP295" s="366">
        <v>1</v>
      </c>
      <c r="BQ295" s="373"/>
      <c r="BR295" s="374"/>
      <c r="BS295" s="375">
        <v>8</v>
      </c>
      <c r="BT295" s="366">
        <v>1</v>
      </c>
      <c r="BU295" s="373"/>
      <c r="BV295" s="374"/>
      <c r="BW295" s="388">
        <v>9</v>
      </c>
      <c r="BX295" s="389"/>
      <c r="BY295" s="375">
        <v>5</v>
      </c>
      <c r="BZ295" s="366">
        <v>4</v>
      </c>
      <c r="CA295" s="373"/>
      <c r="CB295" s="382"/>
      <c r="CC295" s="380">
        <v>11</v>
      </c>
      <c r="CD295" s="381"/>
      <c r="CE295" s="398"/>
      <c r="CF295" s="366"/>
      <c r="CG295" s="373"/>
      <c r="CH295" s="399"/>
      <c r="CI295" s="365"/>
      <c r="CJ295" s="366"/>
      <c r="CK295" s="373"/>
      <c r="CL295" s="374"/>
      <c r="CM295" s="375">
        <v>8</v>
      </c>
      <c r="CN295" s="366">
        <v>1</v>
      </c>
      <c r="CO295" s="373"/>
      <c r="CP295" s="382"/>
      <c r="CQ295" s="402">
        <v>8</v>
      </c>
      <c r="CR295" s="366">
        <v>1</v>
      </c>
      <c r="CS295" s="408"/>
      <c r="CT295" s="409"/>
      <c r="CU295" s="402">
        <v>8</v>
      </c>
      <c r="CV295" s="366">
        <v>2</v>
      </c>
      <c r="CW295" s="410"/>
      <c r="CX295" s="411"/>
      <c r="CY295" s="402">
        <v>5</v>
      </c>
      <c r="CZ295" s="366">
        <v>4</v>
      </c>
      <c r="DA295" s="415"/>
      <c r="DB295" s="411"/>
      <c r="DC295" s="380">
        <v>10</v>
      </c>
      <c r="DD295" s="381"/>
      <c r="DE295" s="398">
        <v>8</v>
      </c>
      <c r="DF295" s="366">
        <v>1</v>
      </c>
      <c r="DG295" s="416"/>
      <c r="DH295" s="411"/>
      <c r="DI295" s="402">
        <v>8</v>
      </c>
      <c r="DJ295" s="366">
        <v>1</v>
      </c>
      <c r="DK295" s="416"/>
      <c r="DL295" s="411"/>
      <c r="DM295" s="424">
        <v>25</v>
      </c>
      <c r="DN295" s="424">
        <v>4</v>
      </c>
      <c r="DO295" s="424">
        <v>1</v>
      </c>
      <c r="DP295" s="425">
        <f t="shared" si="155"/>
        <v>148</v>
      </c>
      <c r="DQ295" s="427">
        <f t="shared" si="156"/>
        <v>0</v>
      </c>
      <c r="DR295" s="425">
        <f t="shared" si="157"/>
        <v>148</v>
      </c>
      <c r="DS295" s="163">
        <f t="shared" si="158"/>
        <v>20</v>
      </c>
      <c r="DT295" s="425">
        <f t="shared" si="159"/>
        <v>33</v>
      </c>
      <c r="DU295" s="427">
        <f t="shared" si="160"/>
        <v>0</v>
      </c>
      <c r="DV295" s="427">
        <f t="shared" si="161"/>
        <v>33</v>
      </c>
      <c r="DW295" s="427">
        <f t="shared" si="162"/>
        <v>39</v>
      </c>
      <c r="DX295" s="427">
        <f t="shared" si="163"/>
        <v>0</v>
      </c>
      <c r="DY295" s="427">
        <f t="shared" si="164"/>
        <v>9</v>
      </c>
      <c r="DZ295" s="427">
        <f t="shared" si="165"/>
        <v>0</v>
      </c>
      <c r="EA295" s="428">
        <f t="shared" si="166"/>
        <v>21</v>
      </c>
      <c r="EB295" s="429">
        <f t="shared" si="167"/>
        <v>33</v>
      </c>
      <c r="EC295" s="429">
        <f t="shared" si="168"/>
        <v>0</v>
      </c>
      <c r="ED295" s="429">
        <f t="shared" si="169"/>
        <v>39</v>
      </c>
      <c r="EE295" s="429">
        <f t="shared" si="170"/>
        <v>0</v>
      </c>
      <c r="EF295" s="429">
        <f t="shared" si="171"/>
        <v>9</v>
      </c>
      <c r="EG295" s="429">
        <f t="shared" si="172"/>
        <v>0</v>
      </c>
      <c r="EH295" s="441"/>
      <c r="EI295" s="479"/>
      <c r="EJ295" s="443">
        <v>305</v>
      </c>
      <c r="EK295" s="481" t="s">
        <v>510</v>
      </c>
      <c r="EL295" s="449" t="s">
        <v>511</v>
      </c>
      <c r="EM295" s="450">
        <v>390000</v>
      </c>
      <c r="EN295" s="447">
        <f t="shared" si="173"/>
        <v>15000</v>
      </c>
      <c r="EO295" s="453">
        <v>0</v>
      </c>
      <c r="EP295" s="454">
        <v>0</v>
      </c>
      <c r="EQ295" s="455">
        <v>0</v>
      </c>
      <c r="ER295" s="455">
        <v>0</v>
      </c>
      <c r="ES295" s="456">
        <f t="shared" si="174"/>
        <v>15000</v>
      </c>
      <c r="ET295" s="456">
        <f t="shared" si="175"/>
        <v>21</v>
      </c>
      <c r="EU295" s="456">
        <f t="shared" si="176"/>
        <v>33</v>
      </c>
      <c r="EV295" s="456">
        <f t="shared" si="177"/>
        <v>0</v>
      </c>
      <c r="EW295" s="456">
        <f t="shared" si="178"/>
        <v>39</v>
      </c>
      <c r="EX295" s="456">
        <f t="shared" si="179"/>
        <v>0</v>
      </c>
      <c r="EY295" s="460">
        <f t="shared" si="180"/>
        <v>9</v>
      </c>
      <c r="EZ295" s="460">
        <f t="shared" si="181"/>
        <v>0</v>
      </c>
      <c r="FA295" s="447">
        <f t="shared" si="182"/>
        <v>291022.39</v>
      </c>
      <c r="FB295" s="447">
        <v>0</v>
      </c>
      <c r="FC295" s="447">
        <f t="shared" si="183"/>
        <v>606022.39</v>
      </c>
      <c r="FD295" s="447">
        <f t="shared" si="184"/>
        <v>545420.15</v>
      </c>
      <c r="FE295" s="447">
        <f t="shared" si="185"/>
        <v>25084.030000000006</v>
      </c>
      <c r="FF295" s="447">
        <f t="shared" si="186"/>
        <v>60602.239999999998</v>
      </c>
      <c r="FG295" s="463">
        <v>100000</v>
      </c>
      <c r="FH295" s="447">
        <f t="shared" si="187"/>
        <v>185686.27</v>
      </c>
      <c r="FI295" s="447">
        <v>0</v>
      </c>
      <c r="FJ295" s="447">
        <f t="shared" si="188"/>
        <v>420336.12</v>
      </c>
      <c r="FK295" s="464"/>
      <c r="FL295" s="447">
        <f t="shared" si="189"/>
        <v>24240.9</v>
      </c>
      <c r="FM295" s="447">
        <f t="shared" si="190"/>
        <v>3030.11</v>
      </c>
      <c r="FN295" s="447">
        <f t="shared" si="191"/>
        <v>60602.239999999998</v>
      </c>
      <c r="FO295" s="447">
        <f t="shared" si="192"/>
        <v>87873.25</v>
      </c>
      <c r="FP295" s="178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</row>
    <row r="296" spans="1:463" s="163" customFormat="1" ht="22.5" customHeight="1">
      <c r="A296" s="360">
        <v>288</v>
      </c>
      <c r="B296" s="361">
        <v>3</v>
      </c>
      <c r="C296" s="362" t="s">
        <v>512</v>
      </c>
      <c r="D296" s="363" t="s">
        <v>223</v>
      </c>
      <c r="E296" s="225" t="s">
        <v>190</v>
      </c>
      <c r="F296" s="367">
        <v>390000</v>
      </c>
      <c r="G296" s="365">
        <v>8</v>
      </c>
      <c r="H296" s="366"/>
      <c r="I296" s="373"/>
      <c r="J296" s="374"/>
      <c r="K296" s="375">
        <v>8</v>
      </c>
      <c r="L296" s="366"/>
      <c r="M296" s="373"/>
      <c r="N296" s="374"/>
      <c r="O296" s="375">
        <v>8</v>
      </c>
      <c r="P296" s="366"/>
      <c r="Q296" s="373"/>
      <c r="R296" s="374"/>
      <c r="S296" s="375">
        <v>8</v>
      </c>
      <c r="T296" s="366"/>
      <c r="U296" s="373"/>
      <c r="V296" s="374"/>
      <c r="W296" s="375">
        <v>8</v>
      </c>
      <c r="X296" s="366"/>
      <c r="Y296" s="373"/>
      <c r="Z296" s="374"/>
      <c r="AA296" s="375">
        <v>5</v>
      </c>
      <c r="AB296" s="366">
        <v>3</v>
      </c>
      <c r="AC296" s="373"/>
      <c r="AD296" s="382"/>
      <c r="AE296" s="380">
        <v>8</v>
      </c>
      <c r="AF296" s="381"/>
      <c r="AG296" s="365">
        <v>8</v>
      </c>
      <c r="AH296" s="366"/>
      <c r="AI296" s="373"/>
      <c r="AJ296" s="374"/>
      <c r="AK296" s="375">
        <v>8</v>
      </c>
      <c r="AL296" s="366"/>
      <c r="AM296" s="373"/>
      <c r="AN296" s="374"/>
      <c r="AO296" s="375">
        <v>8</v>
      </c>
      <c r="AP296" s="366"/>
      <c r="AQ296" s="373"/>
      <c r="AR296" s="374"/>
      <c r="AS296" s="375">
        <v>8</v>
      </c>
      <c r="AT296" s="366"/>
      <c r="AU296" s="373"/>
      <c r="AV296" s="374"/>
      <c r="AW296" s="375">
        <v>8</v>
      </c>
      <c r="AX296" s="366"/>
      <c r="AY296" s="373"/>
      <c r="AZ296" s="374"/>
      <c r="BA296" s="375">
        <v>5</v>
      </c>
      <c r="BB296" s="366">
        <v>3</v>
      </c>
      <c r="BC296" s="373"/>
      <c r="BD296" s="382"/>
      <c r="BE296" s="380">
        <v>8</v>
      </c>
      <c r="BF296" s="381"/>
      <c r="BG296" s="365">
        <v>8</v>
      </c>
      <c r="BH296" s="366"/>
      <c r="BI296" s="373"/>
      <c r="BJ296" s="374"/>
      <c r="BK296" s="375">
        <v>8</v>
      </c>
      <c r="BL296" s="366"/>
      <c r="BM296" s="373"/>
      <c r="BN296" s="374"/>
      <c r="BO296" s="375">
        <v>8</v>
      </c>
      <c r="BP296" s="366"/>
      <c r="BQ296" s="373"/>
      <c r="BR296" s="374"/>
      <c r="BS296" s="375">
        <v>8</v>
      </c>
      <c r="BT296" s="366"/>
      <c r="BU296" s="373"/>
      <c r="BV296" s="374"/>
      <c r="BW296" s="388">
        <v>8</v>
      </c>
      <c r="BX296" s="389"/>
      <c r="BY296" s="375">
        <v>5</v>
      </c>
      <c r="BZ296" s="366">
        <v>3</v>
      </c>
      <c r="CA296" s="373"/>
      <c r="CB296" s="382"/>
      <c r="CC296" s="380">
        <v>8</v>
      </c>
      <c r="CD296" s="381"/>
      <c r="CE296" s="398">
        <v>8</v>
      </c>
      <c r="CF296" s="366"/>
      <c r="CG296" s="373"/>
      <c r="CH296" s="399"/>
      <c r="CI296" s="365">
        <v>8</v>
      </c>
      <c r="CJ296" s="366"/>
      <c r="CK296" s="373"/>
      <c r="CL296" s="374"/>
      <c r="CM296" s="375">
        <v>8</v>
      </c>
      <c r="CN296" s="366"/>
      <c r="CO296" s="373"/>
      <c r="CP296" s="382"/>
      <c r="CQ296" s="402">
        <v>8</v>
      </c>
      <c r="CR296" s="366"/>
      <c r="CS296" s="408"/>
      <c r="CT296" s="409"/>
      <c r="CU296" s="402">
        <v>8</v>
      </c>
      <c r="CV296" s="366"/>
      <c r="CW296" s="410"/>
      <c r="CX296" s="411"/>
      <c r="CY296" s="402">
        <v>5</v>
      </c>
      <c r="CZ296" s="366">
        <v>3</v>
      </c>
      <c r="DA296" s="415"/>
      <c r="DB296" s="411"/>
      <c r="DC296" s="380">
        <v>8</v>
      </c>
      <c r="DD296" s="381"/>
      <c r="DE296" s="398">
        <v>8</v>
      </c>
      <c r="DF296" s="366"/>
      <c r="DG296" s="416"/>
      <c r="DH296" s="411"/>
      <c r="DI296" s="402">
        <v>8</v>
      </c>
      <c r="DJ296" s="366"/>
      <c r="DK296" s="416"/>
      <c r="DL296" s="411"/>
      <c r="DM296" s="424">
        <v>25</v>
      </c>
      <c r="DN296" s="424">
        <v>4</v>
      </c>
      <c r="DO296" s="424">
        <v>1</v>
      </c>
      <c r="DP296" s="425">
        <f t="shared" si="155"/>
        <v>188</v>
      </c>
      <c r="DQ296" s="427">
        <f t="shared" si="156"/>
        <v>0</v>
      </c>
      <c r="DR296" s="425">
        <f t="shared" si="157"/>
        <v>188</v>
      </c>
      <c r="DS296" s="163">
        <f t="shared" si="158"/>
        <v>25</v>
      </c>
      <c r="DT296" s="425">
        <f t="shared" si="159"/>
        <v>12</v>
      </c>
      <c r="DU296" s="427">
        <f t="shared" si="160"/>
        <v>0</v>
      </c>
      <c r="DV296" s="427">
        <f t="shared" si="161"/>
        <v>12</v>
      </c>
      <c r="DW296" s="427">
        <f t="shared" si="162"/>
        <v>32</v>
      </c>
      <c r="DX296" s="427">
        <f t="shared" si="163"/>
        <v>0</v>
      </c>
      <c r="DY296" s="427">
        <f t="shared" si="164"/>
        <v>8</v>
      </c>
      <c r="DZ296" s="427">
        <f t="shared" si="165"/>
        <v>0</v>
      </c>
      <c r="EA296" s="428">
        <f t="shared" si="166"/>
        <v>26</v>
      </c>
      <c r="EB296" s="429">
        <f t="shared" si="167"/>
        <v>12</v>
      </c>
      <c r="EC296" s="429">
        <f t="shared" si="168"/>
        <v>0</v>
      </c>
      <c r="ED296" s="429">
        <f t="shared" si="169"/>
        <v>32</v>
      </c>
      <c r="EE296" s="429">
        <f t="shared" si="170"/>
        <v>0</v>
      </c>
      <c r="EF296" s="429">
        <f t="shared" si="171"/>
        <v>8</v>
      </c>
      <c r="EG296" s="429">
        <f t="shared" si="172"/>
        <v>0</v>
      </c>
      <c r="EH296" s="441"/>
      <c r="EI296" s="479"/>
      <c r="EJ296" s="443">
        <v>306</v>
      </c>
      <c r="EK296" s="481" t="s">
        <v>512</v>
      </c>
      <c r="EL296" s="449" t="s">
        <v>223</v>
      </c>
      <c r="EM296" s="450">
        <v>390000</v>
      </c>
      <c r="EN296" s="447">
        <f t="shared" si="173"/>
        <v>15000</v>
      </c>
      <c r="EO296" s="453">
        <v>0</v>
      </c>
      <c r="EP296" s="454">
        <v>0</v>
      </c>
      <c r="EQ296" s="455">
        <v>0</v>
      </c>
      <c r="ER296" s="455">
        <v>0</v>
      </c>
      <c r="ES296" s="456">
        <f t="shared" si="174"/>
        <v>15000</v>
      </c>
      <c r="ET296" s="456">
        <f t="shared" si="175"/>
        <v>26</v>
      </c>
      <c r="EU296" s="456">
        <f t="shared" si="176"/>
        <v>12</v>
      </c>
      <c r="EV296" s="456">
        <f t="shared" si="177"/>
        <v>0</v>
      </c>
      <c r="EW296" s="456">
        <f t="shared" si="178"/>
        <v>32</v>
      </c>
      <c r="EX296" s="456">
        <f t="shared" si="179"/>
        <v>0</v>
      </c>
      <c r="EY296" s="460">
        <f t="shared" si="180"/>
        <v>8</v>
      </c>
      <c r="EZ296" s="460">
        <f t="shared" si="181"/>
        <v>0</v>
      </c>
      <c r="FA296" s="447">
        <f t="shared" si="182"/>
        <v>196015.08</v>
      </c>
      <c r="FB296" s="447">
        <v>0</v>
      </c>
      <c r="FC296" s="447">
        <f t="shared" si="183"/>
        <v>586015.07999999996</v>
      </c>
      <c r="FD296" s="447">
        <f t="shared" si="184"/>
        <v>527413.56999999995</v>
      </c>
      <c r="FE296" s="447">
        <f t="shared" si="185"/>
        <v>21482.713999999989</v>
      </c>
      <c r="FF296" s="447">
        <f t="shared" si="186"/>
        <v>58601.51</v>
      </c>
      <c r="FG296" s="463">
        <v>100000</v>
      </c>
      <c r="FH296" s="447">
        <f t="shared" si="187"/>
        <v>180084.22</v>
      </c>
      <c r="FI296" s="447">
        <v>0</v>
      </c>
      <c r="FJ296" s="447">
        <f t="shared" si="188"/>
        <v>405930.86</v>
      </c>
      <c r="FK296" s="464"/>
      <c r="FL296" s="447">
        <f t="shared" si="189"/>
        <v>23440.6</v>
      </c>
      <c r="FM296" s="447">
        <f t="shared" si="190"/>
        <v>2930.08</v>
      </c>
      <c r="FN296" s="447">
        <f t="shared" si="191"/>
        <v>58601.51</v>
      </c>
      <c r="FO296" s="447">
        <f t="shared" si="192"/>
        <v>84972.19</v>
      </c>
      <c r="FP296" s="178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</row>
    <row r="297" spans="1:463" s="163" customFormat="1" ht="22.5" customHeight="1">
      <c r="A297" s="360">
        <v>289</v>
      </c>
      <c r="B297" s="361">
        <v>8</v>
      </c>
      <c r="C297" s="362" t="s">
        <v>513</v>
      </c>
      <c r="D297" s="363" t="s">
        <v>304</v>
      </c>
      <c r="E297" s="225" t="s">
        <v>190</v>
      </c>
      <c r="F297" s="367">
        <v>325000</v>
      </c>
      <c r="G297" s="365">
        <v>8</v>
      </c>
      <c r="H297" s="366">
        <v>1</v>
      </c>
      <c r="I297" s="373"/>
      <c r="J297" s="374"/>
      <c r="K297" s="375">
        <v>8</v>
      </c>
      <c r="L297" s="366">
        <v>1</v>
      </c>
      <c r="M297" s="373"/>
      <c r="N297" s="374"/>
      <c r="O297" s="375">
        <v>8</v>
      </c>
      <c r="P297" s="366">
        <v>6</v>
      </c>
      <c r="Q297" s="373"/>
      <c r="R297" s="374"/>
      <c r="S297" s="375">
        <v>8</v>
      </c>
      <c r="T297" s="366">
        <v>6</v>
      </c>
      <c r="U297" s="373"/>
      <c r="V297" s="374"/>
      <c r="W297" s="375">
        <v>8</v>
      </c>
      <c r="X297" s="366">
        <v>2</v>
      </c>
      <c r="Y297" s="373"/>
      <c r="Z297" s="374"/>
      <c r="AA297" s="375">
        <v>5</v>
      </c>
      <c r="AB297" s="366">
        <v>4</v>
      </c>
      <c r="AC297" s="373"/>
      <c r="AD297" s="382"/>
      <c r="AE297" s="380">
        <v>9</v>
      </c>
      <c r="AF297" s="381"/>
      <c r="AG297" s="365">
        <v>8</v>
      </c>
      <c r="AH297" s="366">
        <v>6</v>
      </c>
      <c r="AI297" s="373"/>
      <c r="AJ297" s="374"/>
      <c r="AK297" s="375">
        <v>8</v>
      </c>
      <c r="AL297" s="366">
        <v>4</v>
      </c>
      <c r="AM297" s="373"/>
      <c r="AN297" s="374"/>
      <c r="AO297" s="375">
        <v>8</v>
      </c>
      <c r="AP297" s="366">
        <v>2</v>
      </c>
      <c r="AQ297" s="373"/>
      <c r="AR297" s="374"/>
      <c r="AS297" s="375">
        <v>8</v>
      </c>
      <c r="AT297" s="366">
        <v>4</v>
      </c>
      <c r="AU297" s="373"/>
      <c r="AV297" s="374"/>
      <c r="AW297" s="375">
        <v>8</v>
      </c>
      <c r="AX297" s="366">
        <v>1</v>
      </c>
      <c r="AY297" s="373"/>
      <c r="AZ297" s="374"/>
      <c r="BA297" s="375">
        <v>5</v>
      </c>
      <c r="BB297" s="366">
        <v>5</v>
      </c>
      <c r="BC297" s="373"/>
      <c r="BD297" s="382"/>
      <c r="BE297" s="380">
        <v>5</v>
      </c>
      <c r="BF297" s="381"/>
      <c r="BG297" s="365">
        <v>8</v>
      </c>
      <c r="BH297" s="366">
        <v>4</v>
      </c>
      <c r="BI297" s="373"/>
      <c r="BJ297" s="374"/>
      <c r="BK297" s="375">
        <v>8</v>
      </c>
      <c r="BL297" s="366">
        <v>1</v>
      </c>
      <c r="BM297" s="373"/>
      <c r="BN297" s="374"/>
      <c r="BO297" s="375">
        <v>8</v>
      </c>
      <c r="BP297" s="366">
        <v>1</v>
      </c>
      <c r="BQ297" s="373"/>
      <c r="BR297" s="374"/>
      <c r="BS297" s="375">
        <v>8</v>
      </c>
      <c r="BT297" s="366">
        <v>1</v>
      </c>
      <c r="BU297" s="373"/>
      <c r="BV297" s="374"/>
      <c r="BW297" s="388">
        <v>9</v>
      </c>
      <c r="BX297" s="389"/>
      <c r="BY297" s="375">
        <v>5</v>
      </c>
      <c r="BZ297" s="366">
        <v>4</v>
      </c>
      <c r="CA297" s="373"/>
      <c r="CB297" s="382"/>
      <c r="CC297" s="380">
        <v>9</v>
      </c>
      <c r="CD297" s="381"/>
      <c r="CE297" s="398"/>
      <c r="CF297" s="366"/>
      <c r="CG297" s="373"/>
      <c r="CH297" s="399"/>
      <c r="CI297" s="365"/>
      <c r="CJ297" s="366"/>
      <c r="CK297" s="373"/>
      <c r="CL297" s="374"/>
      <c r="CM297" s="375"/>
      <c r="CN297" s="366"/>
      <c r="CO297" s="373"/>
      <c r="CP297" s="382"/>
      <c r="CQ297" s="402">
        <v>8</v>
      </c>
      <c r="CR297" s="366">
        <v>1</v>
      </c>
      <c r="CS297" s="408"/>
      <c r="CT297" s="409"/>
      <c r="CU297" s="402">
        <v>8</v>
      </c>
      <c r="CV297" s="366">
        <v>1</v>
      </c>
      <c r="CW297" s="410"/>
      <c r="CX297" s="411"/>
      <c r="CY297" s="402">
        <v>5</v>
      </c>
      <c r="CZ297" s="366">
        <v>4</v>
      </c>
      <c r="DA297" s="415"/>
      <c r="DB297" s="411"/>
      <c r="DC297" s="380">
        <v>9</v>
      </c>
      <c r="DD297" s="381"/>
      <c r="DE297" s="398">
        <v>8</v>
      </c>
      <c r="DF297" s="366">
        <v>1</v>
      </c>
      <c r="DG297" s="416"/>
      <c r="DH297" s="411"/>
      <c r="DI297" s="402">
        <v>8</v>
      </c>
      <c r="DJ297" s="366">
        <v>1</v>
      </c>
      <c r="DK297" s="416"/>
      <c r="DL297" s="411"/>
      <c r="DM297" s="424">
        <v>25</v>
      </c>
      <c r="DN297" s="424">
        <v>4</v>
      </c>
      <c r="DO297" s="424">
        <v>1</v>
      </c>
      <c r="DP297" s="425">
        <f t="shared" si="155"/>
        <v>164</v>
      </c>
      <c r="DQ297" s="427">
        <f t="shared" si="156"/>
        <v>0</v>
      </c>
      <c r="DR297" s="425">
        <f t="shared" si="157"/>
        <v>164</v>
      </c>
      <c r="DS297" s="163">
        <f t="shared" si="158"/>
        <v>22</v>
      </c>
      <c r="DT297" s="425">
        <f t="shared" si="159"/>
        <v>61</v>
      </c>
      <c r="DU297" s="427">
        <f t="shared" si="160"/>
        <v>0</v>
      </c>
      <c r="DV297" s="427">
        <f t="shared" si="161"/>
        <v>61</v>
      </c>
      <c r="DW297" s="427">
        <f t="shared" si="162"/>
        <v>32</v>
      </c>
      <c r="DX297" s="427">
        <f t="shared" si="163"/>
        <v>0</v>
      </c>
      <c r="DY297" s="427">
        <f t="shared" si="164"/>
        <v>9</v>
      </c>
      <c r="DZ297" s="427">
        <f t="shared" si="165"/>
        <v>0</v>
      </c>
      <c r="EA297" s="428">
        <f t="shared" si="166"/>
        <v>23</v>
      </c>
      <c r="EB297" s="429">
        <f t="shared" si="167"/>
        <v>61</v>
      </c>
      <c r="EC297" s="429">
        <f t="shared" si="168"/>
        <v>0</v>
      </c>
      <c r="ED297" s="429">
        <f t="shared" si="169"/>
        <v>32</v>
      </c>
      <c r="EE297" s="429">
        <f t="shared" si="170"/>
        <v>0</v>
      </c>
      <c r="EF297" s="429">
        <f t="shared" si="171"/>
        <v>9</v>
      </c>
      <c r="EG297" s="429">
        <f t="shared" si="172"/>
        <v>0</v>
      </c>
      <c r="EH297" s="441"/>
      <c r="EI297" s="479"/>
      <c r="EJ297" s="443">
        <v>307</v>
      </c>
      <c r="EK297" s="481" t="s">
        <v>513</v>
      </c>
      <c r="EL297" s="449" t="s">
        <v>304</v>
      </c>
      <c r="EM297" s="450">
        <v>325000</v>
      </c>
      <c r="EN297" s="447">
        <f t="shared" si="173"/>
        <v>12500</v>
      </c>
      <c r="EO297" s="453">
        <v>0</v>
      </c>
      <c r="EP297" s="454">
        <v>0</v>
      </c>
      <c r="EQ297" s="455">
        <v>0</v>
      </c>
      <c r="ER297" s="455">
        <v>0</v>
      </c>
      <c r="ES297" s="456">
        <f t="shared" si="174"/>
        <v>12500</v>
      </c>
      <c r="ET297" s="456">
        <f t="shared" si="175"/>
        <v>23</v>
      </c>
      <c r="EU297" s="456">
        <f t="shared" si="176"/>
        <v>61</v>
      </c>
      <c r="EV297" s="456">
        <f t="shared" si="177"/>
        <v>0</v>
      </c>
      <c r="EW297" s="456">
        <f t="shared" si="178"/>
        <v>32</v>
      </c>
      <c r="EX297" s="456">
        <f t="shared" si="179"/>
        <v>0</v>
      </c>
      <c r="EY297" s="460">
        <f t="shared" si="180"/>
        <v>9</v>
      </c>
      <c r="EZ297" s="460">
        <f t="shared" si="181"/>
        <v>0</v>
      </c>
      <c r="FA297" s="447">
        <f t="shared" si="182"/>
        <v>289188.90999999997</v>
      </c>
      <c r="FB297" s="447">
        <v>0</v>
      </c>
      <c r="FC297" s="447">
        <f t="shared" si="183"/>
        <v>576688.91</v>
      </c>
      <c r="FD297" s="447">
        <f t="shared" si="184"/>
        <v>519020.02</v>
      </c>
      <c r="FE297" s="447">
        <f t="shared" si="185"/>
        <v>19921.601600000002</v>
      </c>
      <c r="FF297" s="447">
        <f t="shared" si="186"/>
        <v>57668.89</v>
      </c>
      <c r="FG297" s="463">
        <v>100000</v>
      </c>
      <c r="FH297" s="447">
        <f t="shared" si="187"/>
        <v>177590.49</v>
      </c>
      <c r="FI297" s="447">
        <v>0</v>
      </c>
      <c r="FJ297" s="447">
        <f t="shared" si="188"/>
        <v>399098.42</v>
      </c>
      <c r="FK297" s="464"/>
      <c r="FL297" s="447">
        <f t="shared" si="189"/>
        <v>23067.56</v>
      </c>
      <c r="FM297" s="447">
        <f t="shared" si="190"/>
        <v>2883.44</v>
      </c>
      <c r="FN297" s="447">
        <f t="shared" si="191"/>
        <v>57668.89</v>
      </c>
      <c r="FO297" s="447">
        <f t="shared" si="192"/>
        <v>83619.89</v>
      </c>
      <c r="FP297" s="178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</row>
    <row r="298" spans="1:463" s="163" customFormat="1" ht="22.5" customHeight="1">
      <c r="A298" s="360">
        <v>290</v>
      </c>
      <c r="B298" s="361"/>
      <c r="C298" s="362" t="s">
        <v>514</v>
      </c>
      <c r="D298" s="363" t="s">
        <v>515</v>
      </c>
      <c r="E298" s="225" t="s">
        <v>187</v>
      </c>
      <c r="F298" s="367">
        <v>1300000</v>
      </c>
      <c r="G298" s="365">
        <v>8</v>
      </c>
      <c r="H298" s="366">
        <v>2</v>
      </c>
      <c r="I298" s="373"/>
      <c r="J298" s="374"/>
      <c r="K298" s="375">
        <v>8</v>
      </c>
      <c r="L298" s="366">
        <v>2</v>
      </c>
      <c r="M298" s="373"/>
      <c r="N298" s="374"/>
      <c r="O298" s="375">
        <v>8</v>
      </c>
      <c r="P298" s="366">
        <v>2</v>
      </c>
      <c r="Q298" s="373"/>
      <c r="R298" s="374"/>
      <c r="S298" s="375">
        <v>8</v>
      </c>
      <c r="T298" s="366">
        <v>2</v>
      </c>
      <c r="U298" s="373"/>
      <c r="V298" s="374"/>
      <c r="W298" s="375">
        <v>8</v>
      </c>
      <c r="X298" s="366">
        <v>2</v>
      </c>
      <c r="Y298" s="373"/>
      <c r="Z298" s="374"/>
      <c r="AA298" s="375">
        <v>5</v>
      </c>
      <c r="AB298" s="366">
        <v>5</v>
      </c>
      <c r="AC298" s="373"/>
      <c r="AD298" s="382"/>
      <c r="AE298" s="380">
        <v>10</v>
      </c>
      <c r="AF298" s="381"/>
      <c r="AG298" s="365">
        <v>8</v>
      </c>
      <c r="AH298" s="366">
        <v>2</v>
      </c>
      <c r="AI298" s="373"/>
      <c r="AJ298" s="374"/>
      <c r="AK298" s="375">
        <v>8</v>
      </c>
      <c r="AL298" s="366">
        <v>2</v>
      </c>
      <c r="AM298" s="373"/>
      <c r="AN298" s="374"/>
      <c r="AO298" s="375">
        <v>8</v>
      </c>
      <c r="AP298" s="366">
        <v>2</v>
      </c>
      <c r="AQ298" s="373"/>
      <c r="AR298" s="374"/>
      <c r="AS298" s="375">
        <v>8</v>
      </c>
      <c r="AT298" s="366">
        <v>2</v>
      </c>
      <c r="AU298" s="373"/>
      <c r="AV298" s="374"/>
      <c r="AW298" s="375">
        <v>8</v>
      </c>
      <c r="AX298" s="366">
        <v>2</v>
      </c>
      <c r="AY298" s="373"/>
      <c r="AZ298" s="374"/>
      <c r="BA298" s="375">
        <v>5</v>
      </c>
      <c r="BB298" s="366">
        <v>5</v>
      </c>
      <c r="BC298" s="373"/>
      <c r="BD298" s="382"/>
      <c r="BE298" s="380">
        <v>10</v>
      </c>
      <c r="BF298" s="381"/>
      <c r="BG298" s="365">
        <v>8</v>
      </c>
      <c r="BH298" s="366">
        <v>2</v>
      </c>
      <c r="BI298" s="373"/>
      <c r="BJ298" s="374"/>
      <c r="BK298" s="375">
        <v>8</v>
      </c>
      <c r="BL298" s="366">
        <v>2</v>
      </c>
      <c r="BM298" s="373"/>
      <c r="BN298" s="374"/>
      <c r="BO298" s="375">
        <v>8</v>
      </c>
      <c r="BP298" s="366">
        <v>1</v>
      </c>
      <c r="BQ298" s="373"/>
      <c r="BR298" s="374"/>
      <c r="BS298" s="375">
        <v>8</v>
      </c>
      <c r="BT298" s="366">
        <v>1</v>
      </c>
      <c r="BU298" s="373"/>
      <c r="BV298" s="374"/>
      <c r="BW298" s="388">
        <v>10</v>
      </c>
      <c r="BX298" s="389"/>
      <c r="BY298" s="375">
        <v>5</v>
      </c>
      <c r="BZ298" s="366">
        <v>4</v>
      </c>
      <c r="CA298" s="373"/>
      <c r="CB298" s="382"/>
      <c r="CC298" s="380">
        <v>11</v>
      </c>
      <c r="CD298" s="381"/>
      <c r="CE298" s="398">
        <v>8</v>
      </c>
      <c r="CF298" s="366">
        <v>1</v>
      </c>
      <c r="CG298" s="373"/>
      <c r="CH298" s="399"/>
      <c r="CI298" s="365">
        <v>8</v>
      </c>
      <c r="CJ298" s="366">
        <v>1</v>
      </c>
      <c r="CK298" s="373"/>
      <c r="CL298" s="374"/>
      <c r="CM298" s="375">
        <v>8</v>
      </c>
      <c r="CN298" s="366">
        <v>1</v>
      </c>
      <c r="CO298" s="373"/>
      <c r="CP298" s="382"/>
      <c r="CQ298" s="402">
        <v>8</v>
      </c>
      <c r="CR298" s="366">
        <v>1</v>
      </c>
      <c r="CS298" s="408"/>
      <c r="CT298" s="409"/>
      <c r="CU298" s="402">
        <v>8</v>
      </c>
      <c r="CV298" s="366">
        <v>2</v>
      </c>
      <c r="CW298" s="410"/>
      <c r="CX298" s="411"/>
      <c r="CY298" s="402">
        <v>5</v>
      </c>
      <c r="CZ298" s="366">
        <v>4</v>
      </c>
      <c r="DA298" s="415"/>
      <c r="DB298" s="411"/>
      <c r="DC298" s="380">
        <v>9</v>
      </c>
      <c r="DD298" s="381"/>
      <c r="DE298" s="398">
        <v>8</v>
      </c>
      <c r="DF298" s="366">
        <v>1</v>
      </c>
      <c r="DG298" s="416"/>
      <c r="DH298" s="411"/>
      <c r="DI298" s="402">
        <v>8</v>
      </c>
      <c r="DJ298" s="366">
        <v>1</v>
      </c>
      <c r="DK298" s="416"/>
      <c r="DL298" s="411"/>
      <c r="DM298" s="424">
        <v>25</v>
      </c>
      <c r="DN298" s="424">
        <v>4</v>
      </c>
      <c r="DO298" s="424">
        <v>1</v>
      </c>
      <c r="DP298" s="425">
        <f t="shared" si="155"/>
        <v>188</v>
      </c>
      <c r="DQ298" s="427">
        <f t="shared" si="156"/>
        <v>0</v>
      </c>
      <c r="DR298" s="425">
        <f t="shared" si="157"/>
        <v>188</v>
      </c>
      <c r="DS298" s="163">
        <f t="shared" si="158"/>
        <v>25</v>
      </c>
      <c r="DT298" s="425">
        <f t="shared" si="159"/>
        <v>52</v>
      </c>
      <c r="DU298" s="427">
        <f t="shared" si="160"/>
        <v>0</v>
      </c>
      <c r="DV298" s="427">
        <f t="shared" si="161"/>
        <v>52</v>
      </c>
      <c r="DW298" s="427">
        <f t="shared" si="162"/>
        <v>40</v>
      </c>
      <c r="DX298" s="427">
        <f t="shared" si="163"/>
        <v>0</v>
      </c>
      <c r="DY298" s="427">
        <f t="shared" si="164"/>
        <v>10</v>
      </c>
      <c r="DZ298" s="427">
        <f t="shared" si="165"/>
        <v>0</v>
      </c>
      <c r="EA298" s="428">
        <f t="shared" si="166"/>
        <v>26</v>
      </c>
      <c r="EB298" s="429">
        <f t="shared" si="167"/>
        <v>52</v>
      </c>
      <c r="EC298" s="429">
        <f t="shared" si="168"/>
        <v>0</v>
      </c>
      <c r="ED298" s="429">
        <f t="shared" si="169"/>
        <v>40</v>
      </c>
      <c r="EE298" s="429">
        <f t="shared" si="170"/>
        <v>0</v>
      </c>
      <c r="EF298" s="429">
        <f t="shared" si="171"/>
        <v>10</v>
      </c>
      <c r="EG298" s="429">
        <f t="shared" si="172"/>
        <v>0</v>
      </c>
      <c r="EH298" s="441"/>
      <c r="EI298" s="479"/>
      <c r="EJ298" s="443">
        <v>308</v>
      </c>
      <c r="EK298" s="481" t="s">
        <v>514</v>
      </c>
      <c r="EL298" s="449" t="s">
        <v>515</v>
      </c>
      <c r="EM298" s="450">
        <v>1300000</v>
      </c>
      <c r="EN298" s="447">
        <f t="shared" si="173"/>
        <v>50000</v>
      </c>
      <c r="EO298" s="453">
        <v>0</v>
      </c>
      <c r="EP298" s="454">
        <v>0</v>
      </c>
      <c r="EQ298" s="455">
        <v>0</v>
      </c>
      <c r="ER298" s="455">
        <v>0</v>
      </c>
      <c r="ES298" s="456">
        <f t="shared" si="174"/>
        <v>50000</v>
      </c>
      <c r="ET298" s="456">
        <f t="shared" si="175"/>
        <v>26</v>
      </c>
      <c r="EU298" s="456">
        <f t="shared" si="176"/>
        <v>52</v>
      </c>
      <c r="EV298" s="456">
        <f t="shared" si="177"/>
        <v>0</v>
      </c>
      <c r="EW298" s="456">
        <f t="shared" si="178"/>
        <v>40</v>
      </c>
      <c r="EX298" s="456">
        <f t="shared" si="179"/>
        <v>0</v>
      </c>
      <c r="EY298" s="460">
        <f t="shared" si="180"/>
        <v>10</v>
      </c>
      <c r="EZ298" s="460">
        <f t="shared" si="181"/>
        <v>0</v>
      </c>
      <c r="FA298" s="447">
        <f t="shared" si="182"/>
        <v>1186757.96</v>
      </c>
      <c r="FB298" s="447">
        <v>0</v>
      </c>
      <c r="FC298" s="447">
        <f t="shared" si="183"/>
        <v>2486757.96</v>
      </c>
      <c r="FD298" s="447">
        <f t="shared" si="184"/>
        <v>2238082.16</v>
      </c>
      <c r="FE298" s="447">
        <f t="shared" si="185"/>
        <v>499424.64800000004</v>
      </c>
      <c r="FF298" s="447">
        <f t="shared" si="186"/>
        <v>248675.8</v>
      </c>
      <c r="FG298" s="463">
        <v>100000</v>
      </c>
      <c r="FH298" s="447">
        <f t="shared" si="187"/>
        <v>848100.45</v>
      </c>
      <c r="FI298" s="447">
        <v>0</v>
      </c>
      <c r="FJ298" s="447">
        <f t="shared" si="188"/>
        <v>1638657.51</v>
      </c>
      <c r="FK298" s="464"/>
      <c r="FL298" s="447">
        <f t="shared" si="189"/>
        <v>99470.32</v>
      </c>
      <c r="FM298" s="447">
        <f t="shared" si="190"/>
        <v>12433.79</v>
      </c>
      <c r="FN298" s="447">
        <f t="shared" si="191"/>
        <v>248675.8</v>
      </c>
      <c r="FO298" s="447">
        <f t="shared" si="192"/>
        <v>360579.91000000003</v>
      </c>
      <c r="FP298" s="17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</row>
    <row r="299" spans="1:463" s="163" customFormat="1" ht="22.5" customHeight="1">
      <c r="A299" s="360">
        <v>291</v>
      </c>
      <c r="B299" s="361">
        <v>7</v>
      </c>
      <c r="C299" s="362" t="s">
        <v>516</v>
      </c>
      <c r="D299" s="363" t="s">
        <v>204</v>
      </c>
      <c r="E299" s="225" t="s">
        <v>190</v>
      </c>
      <c r="F299" s="367">
        <v>390000</v>
      </c>
      <c r="G299" s="365">
        <v>8</v>
      </c>
      <c r="H299" s="366">
        <v>1</v>
      </c>
      <c r="I299" s="373"/>
      <c r="J299" s="374"/>
      <c r="K299" s="375">
        <v>6</v>
      </c>
      <c r="L299" s="366"/>
      <c r="M299" s="373"/>
      <c r="N299" s="374"/>
      <c r="O299" s="375">
        <v>8</v>
      </c>
      <c r="P299" s="366">
        <v>1</v>
      </c>
      <c r="Q299" s="373"/>
      <c r="R299" s="374"/>
      <c r="S299" s="375"/>
      <c r="T299" s="366"/>
      <c r="U299" s="373"/>
      <c r="V299" s="374"/>
      <c r="W299" s="375">
        <v>8</v>
      </c>
      <c r="X299" s="366">
        <v>1</v>
      </c>
      <c r="Y299" s="373"/>
      <c r="Z299" s="374"/>
      <c r="AA299" s="375">
        <v>5</v>
      </c>
      <c r="AB299" s="366">
        <v>4</v>
      </c>
      <c r="AC299" s="373"/>
      <c r="AD299" s="382"/>
      <c r="AE299" s="380">
        <v>11</v>
      </c>
      <c r="AF299" s="381"/>
      <c r="AG299" s="365">
        <v>8</v>
      </c>
      <c r="AH299" s="366">
        <v>1</v>
      </c>
      <c r="AI299" s="373"/>
      <c r="AJ299" s="374"/>
      <c r="AK299" s="375">
        <v>8</v>
      </c>
      <c r="AL299" s="366">
        <v>1</v>
      </c>
      <c r="AM299" s="373"/>
      <c r="AN299" s="374"/>
      <c r="AO299" s="375">
        <v>8</v>
      </c>
      <c r="AP299" s="366">
        <v>1</v>
      </c>
      <c r="AQ299" s="373"/>
      <c r="AR299" s="374"/>
      <c r="AS299" s="375">
        <v>8</v>
      </c>
      <c r="AT299" s="366">
        <v>1</v>
      </c>
      <c r="AU299" s="373"/>
      <c r="AV299" s="374"/>
      <c r="AW299" s="375">
        <v>8</v>
      </c>
      <c r="AX299" s="366">
        <v>1</v>
      </c>
      <c r="AY299" s="373"/>
      <c r="AZ299" s="374"/>
      <c r="BA299" s="375">
        <v>5</v>
      </c>
      <c r="BB299" s="366"/>
      <c r="BC299" s="373"/>
      <c r="BD299" s="382"/>
      <c r="BE299" s="380"/>
      <c r="BF299" s="381"/>
      <c r="BG299" s="365">
        <v>8</v>
      </c>
      <c r="BH299" s="366">
        <v>1</v>
      </c>
      <c r="BI299" s="373"/>
      <c r="BJ299" s="374"/>
      <c r="BK299" s="375">
        <v>8</v>
      </c>
      <c r="BL299" s="366">
        <v>1</v>
      </c>
      <c r="BM299" s="373"/>
      <c r="BN299" s="374"/>
      <c r="BO299" s="375">
        <v>8</v>
      </c>
      <c r="BP299" s="366">
        <v>1</v>
      </c>
      <c r="BQ299" s="373"/>
      <c r="BR299" s="374"/>
      <c r="BS299" s="375">
        <v>8</v>
      </c>
      <c r="BT299" s="366">
        <v>1</v>
      </c>
      <c r="BU299" s="373"/>
      <c r="BV299" s="374"/>
      <c r="BW299" s="388">
        <v>9</v>
      </c>
      <c r="BX299" s="389"/>
      <c r="BY299" s="375">
        <v>5</v>
      </c>
      <c r="BZ299" s="366">
        <v>4</v>
      </c>
      <c r="CA299" s="373"/>
      <c r="CB299" s="382"/>
      <c r="CC299" s="380">
        <v>11</v>
      </c>
      <c r="CD299" s="381"/>
      <c r="CE299" s="398">
        <v>8</v>
      </c>
      <c r="CF299" s="366">
        <v>1</v>
      </c>
      <c r="CG299" s="373"/>
      <c r="CH299" s="399"/>
      <c r="CI299" s="365">
        <v>8</v>
      </c>
      <c r="CJ299" s="366">
        <v>1</v>
      </c>
      <c r="CK299" s="373"/>
      <c r="CL299" s="374"/>
      <c r="CM299" s="375">
        <v>8</v>
      </c>
      <c r="CN299" s="366">
        <v>3</v>
      </c>
      <c r="CO299" s="373"/>
      <c r="CP299" s="382"/>
      <c r="CQ299" s="402">
        <v>5</v>
      </c>
      <c r="CR299" s="366"/>
      <c r="CS299" s="408"/>
      <c r="CT299" s="409"/>
      <c r="CU299" s="402">
        <v>5</v>
      </c>
      <c r="CV299" s="366"/>
      <c r="CW299" s="410"/>
      <c r="CX299" s="411"/>
      <c r="CY299" s="402">
        <v>5</v>
      </c>
      <c r="CZ299" s="366">
        <v>4</v>
      </c>
      <c r="DA299" s="415"/>
      <c r="DB299" s="411"/>
      <c r="DC299" s="380">
        <v>9</v>
      </c>
      <c r="DD299" s="381"/>
      <c r="DE299" s="398">
        <v>8</v>
      </c>
      <c r="DF299" s="366">
        <v>1</v>
      </c>
      <c r="DG299" s="416"/>
      <c r="DH299" s="411"/>
      <c r="DI299" s="402">
        <v>8</v>
      </c>
      <c r="DJ299" s="366">
        <v>1</v>
      </c>
      <c r="DK299" s="416"/>
      <c r="DL299" s="411"/>
      <c r="DM299" s="424">
        <v>25</v>
      </c>
      <c r="DN299" s="424">
        <v>4</v>
      </c>
      <c r="DO299" s="424">
        <v>1</v>
      </c>
      <c r="DP299" s="425">
        <f t="shared" si="155"/>
        <v>172</v>
      </c>
      <c r="DQ299" s="427">
        <f t="shared" si="156"/>
        <v>0</v>
      </c>
      <c r="DR299" s="425">
        <f t="shared" si="157"/>
        <v>172</v>
      </c>
      <c r="DS299" s="163">
        <f t="shared" si="158"/>
        <v>23</v>
      </c>
      <c r="DT299" s="425">
        <f t="shared" si="159"/>
        <v>31</v>
      </c>
      <c r="DU299" s="427">
        <f t="shared" si="160"/>
        <v>0</v>
      </c>
      <c r="DV299" s="427">
        <f t="shared" si="161"/>
        <v>31</v>
      </c>
      <c r="DW299" s="427">
        <f t="shared" si="162"/>
        <v>31</v>
      </c>
      <c r="DX299" s="427">
        <f t="shared" si="163"/>
        <v>0</v>
      </c>
      <c r="DY299" s="427">
        <f t="shared" si="164"/>
        <v>9</v>
      </c>
      <c r="DZ299" s="427">
        <f t="shared" si="165"/>
        <v>0</v>
      </c>
      <c r="EA299" s="428">
        <f t="shared" si="166"/>
        <v>24</v>
      </c>
      <c r="EB299" s="429">
        <f t="shared" si="167"/>
        <v>31</v>
      </c>
      <c r="EC299" s="429">
        <f t="shared" si="168"/>
        <v>0</v>
      </c>
      <c r="ED299" s="429">
        <f t="shared" si="169"/>
        <v>31</v>
      </c>
      <c r="EE299" s="429">
        <f t="shared" si="170"/>
        <v>0</v>
      </c>
      <c r="EF299" s="429">
        <f t="shared" si="171"/>
        <v>9</v>
      </c>
      <c r="EG299" s="429">
        <f t="shared" si="172"/>
        <v>0</v>
      </c>
      <c r="EH299" s="441"/>
      <c r="EI299" s="479"/>
      <c r="EJ299" s="443">
        <v>309</v>
      </c>
      <c r="EK299" s="481" t="s">
        <v>516</v>
      </c>
      <c r="EL299" s="449" t="s">
        <v>204</v>
      </c>
      <c r="EM299" s="450">
        <v>390000</v>
      </c>
      <c r="EN299" s="447">
        <f t="shared" si="173"/>
        <v>15000</v>
      </c>
      <c r="EO299" s="453">
        <v>0</v>
      </c>
      <c r="EP299" s="454">
        <v>0</v>
      </c>
      <c r="EQ299" s="455">
        <v>0</v>
      </c>
      <c r="ER299" s="455">
        <v>0</v>
      </c>
      <c r="ES299" s="456">
        <f t="shared" si="174"/>
        <v>15000</v>
      </c>
      <c r="ET299" s="456">
        <f t="shared" si="175"/>
        <v>24</v>
      </c>
      <c r="EU299" s="456">
        <f t="shared" si="176"/>
        <v>31</v>
      </c>
      <c r="EV299" s="456">
        <f t="shared" si="177"/>
        <v>0</v>
      </c>
      <c r="EW299" s="456">
        <f t="shared" si="178"/>
        <v>31</v>
      </c>
      <c r="EX299" s="456">
        <f t="shared" si="179"/>
        <v>0</v>
      </c>
      <c r="EY299" s="460">
        <f t="shared" si="180"/>
        <v>9</v>
      </c>
      <c r="EZ299" s="460">
        <f t="shared" si="181"/>
        <v>0</v>
      </c>
      <c r="FA299" s="447">
        <f t="shared" si="182"/>
        <v>253019.46</v>
      </c>
      <c r="FB299" s="447">
        <v>0</v>
      </c>
      <c r="FC299" s="447">
        <f t="shared" si="183"/>
        <v>613019.46</v>
      </c>
      <c r="FD299" s="447">
        <f t="shared" si="184"/>
        <v>551717.51</v>
      </c>
      <c r="FE299" s="447">
        <f t="shared" si="185"/>
        <v>26343.502</v>
      </c>
      <c r="FF299" s="447">
        <f t="shared" si="186"/>
        <v>61301.95</v>
      </c>
      <c r="FG299" s="463">
        <v>100000</v>
      </c>
      <c r="FH299" s="447">
        <f t="shared" si="187"/>
        <v>187645.45</v>
      </c>
      <c r="FI299" s="447">
        <v>0</v>
      </c>
      <c r="FJ299" s="447">
        <f t="shared" si="188"/>
        <v>425374.01</v>
      </c>
      <c r="FK299" s="464"/>
      <c r="FL299" s="447">
        <f t="shared" si="189"/>
        <v>24520.78</v>
      </c>
      <c r="FM299" s="447">
        <f t="shared" si="190"/>
        <v>3065.1</v>
      </c>
      <c r="FN299" s="447">
        <f t="shared" si="191"/>
        <v>61301.95</v>
      </c>
      <c r="FO299" s="447">
        <f t="shared" si="192"/>
        <v>88887.829999999987</v>
      </c>
      <c r="FP299" s="178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</row>
    <row r="300" spans="1:463" s="163" customFormat="1" ht="22.5" customHeight="1">
      <c r="A300" s="360">
        <v>292</v>
      </c>
      <c r="B300" s="361">
        <v>4</v>
      </c>
      <c r="C300" s="362" t="s">
        <v>517</v>
      </c>
      <c r="D300" s="363" t="s">
        <v>204</v>
      </c>
      <c r="E300" s="225" t="s">
        <v>190</v>
      </c>
      <c r="F300" s="367">
        <v>390000</v>
      </c>
      <c r="G300" s="365"/>
      <c r="H300" s="366"/>
      <c r="I300" s="373"/>
      <c r="J300" s="374"/>
      <c r="K300" s="375"/>
      <c r="L300" s="366"/>
      <c r="M300" s="373"/>
      <c r="N300" s="374"/>
      <c r="O300" s="375">
        <v>8</v>
      </c>
      <c r="P300" s="366">
        <v>2</v>
      </c>
      <c r="Q300" s="373"/>
      <c r="R300" s="374"/>
      <c r="S300" s="375">
        <v>8</v>
      </c>
      <c r="T300" s="366">
        <v>1</v>
      </c>
      <c r="U300" s="373"/>
      <c r="V300" s="374"/>
      <c r="W300" s="375">
        <v>8</v>
      </c>
      <c r="X300" s="366">
        <v>3</v>
      </c>
      <c r="Y300" s="373"/>
      <c r="Z300" s="374"/>
      <c r="AA300" s="375">
        <v>5</v>
      </c>
      <c r="AB300" s="366">
        <v>5</v>
      </c>
      <c r="AC300" s="373"/>
      <c r="AD300" s="382"/>
      <c r="AE300" s="380">
        <v>11</v>
      </c>
      <c r="AF300" s="381"/>
      <c r="AG300" s="365">
        <v>8</v>
      </c>
      <c r="AH300" s="366">
        <v>3</v>
      </c>
      <c r="AI300" s="373"/>
      <c r="AJ300" s="374"/>
      <c r="AK300" s="375">
        <v>8</v>
      </c>
      <c r="AL300" s="366">
        <v>3</v>
      </c>
      <c r="AM300" s="373"/>
      <c r="AN300" s="374"/>
      <c r="AO300" s="375">
        <v>8</v>
      </c>
      <c r="AP300" s="366">
        <v>2</v>
      </c>
      <c r="AQ300" s="373"/>
      <c r="AR300" s="374"/>
      <c r="AS300" s="375">
        <v>8</v>
      </c>
      <c r="AT300" s="366">
        <v>2</v>
      </c>
      <c r="AU300" s="373"/>
      <c r="AV300" s="374"/>
      <c r="AW300" s="375">
        <v>8</v>
      </c>
      <c r="AX300" s="366">
        <v>3</v>
      </c>
      <c r="AY300" s="373"/>
      <c r="AZ300" s="374"/>
      <c r="BA300" s="375"/>
      <c r="BB300" s="366"/>
      <c r="BC300" s="373"/>
      <c r="BD300" s="382"/>
      <c r="BE300" s="380">
        <v>10</v>
      </c>
      <c r="BF300" s="381"/>
      <c r="BG300" s="365">
        <v>8</v>
      </c>
      <c r="BH300" s="366">
        <v>2</v>
      </c>
      <c r="BI300" s="373"/>
      <c r="BJ300" s="374"/>
      <c r="BK300" s="375">
        <v>8</v>
      </c>
      <c r="BL300" s="366">
        <v>2</v>
      </c>
      <c r="BM300" s="373"/>
      <c r="BN300" s="374"/>
      <c r="BO300" s="375">
        <v>2</v>
      </c>
      <c r="BP300" s="366"/>
      <c r="BQ300" s="373"/>
      <c r="BR300" s="374"/>
      <c r="BS300" s="375">
        <v>8</v>
      </c>
      <c r="BT300" s="366">
        <v>2</v>
      </c>
      <c r="BU300" s="373"/>
      <c r="BV300" s="374"/>
      <c r="BW300" s="388">
        <v>11</v>
      </c>
      <c r="BX300" s="389"/>
      <c r="BY300" s="375">
        <v>5</v>
      </c>
      <c r="BZ300" s="366">
        <v>5</v>
      </c>
      <c r="CA300" s="373"/>
      <c r="CB300" s="382"/>
      <c r="CC300" s="380">
        <v>10</v>
      </c>
      <c r="CD300" s="381"/>
      <c r="CE300" s="398">
        <v>5</v>
      </c>
      <c r="CF300" s="366"/>
      <c r="CG300" s="373"/>
      <c r="CH300" s="399"/>
      <c r="CI300" s="365">
        <v>8</v>
      </c>
      <c r="CJ300" s="366">
        <v>2</v>
      </c>
      <c r="CK300" s="373"/>
      <c r="CL300" s="374"/>
      <c r="CM300" s="375">
        <v>8</v>
      </c>
      <c r="CN300" s="366">
        <v>2</v>
      </c>
      <c r="CO300" s="373"/>
      <c r="CP300" s="382"/>
      <c r="CQ300" s="402">
        <v>8</v>
      </c>
      <c r="CR300" s="366">
        <v>3</v>
      </c>
      <c r="CS300" s="408"/>
      <c r="CT300" s="409"/>
      <c r="CU300" s="402">
        <v>8</v>
      </c>
      <c r="CV300" s="366">
        <v>2</v>
      </c>
      <c r="CW300" s="410"/>
      <c r="CX300" s="411"/>
      <c r="CY300" s="402">
        <v>5</v>
      </c>
      <c r="CZ300" s="366">
        <v>4</v>
      </c>
      <c r="DA300" s="415"/>
      <c r="DB300" s="411"/>
      <c r="DC300" s="380">
        <v>9</v>
      </c>
      <c r="DD300" s="381"/>
      <c r="DE300" s="398">
        <v>8</v>
      </c>
      <c r="DF300" s="366">
        <v>2</v>
      </c>
      <c r="DG300" s="416"/>
      <c r="DH300" s="411"/>
      <c r="DI300" s="402">
        <v>8</v>
      </c>
      <c r="DJ300" s="366">
        <v>3</v>
      </c>
      <c r="DK300" s="416"/>
      <c r="DL300" s="411"/>
      <c r="DM300" s="424">
        <v>25</v>
      </c>
      <c r="DN300" s="424">
        <v>4</v>
      </c>
      <c r="DO300" s="424">
        <v>1</v>
      </c>
      <c r="DP300" s="425">
        <f t="shared" si="155"/>
        <v>158</v>
      </c>
      <c r="DQ300" s="427">
        <f t="shared" si="156"/>
        <v>0</v>
      </c>
      <c r="DR300" s="425">
        <f t="shared" si="157"/>
        <v>158</v>
      </c>
      <c r="DS300" s="163">
        <f t="shared" si="158"/>
        <v>21</v>
      </c>
      <c r="DT300" s="425">
        <f t="shared" si="159"/>
        <v>53</v>
      </c>
      <c r="DU300" s="427">
        <f t="shared" si="160"/>
        <v>0</v>
      </c>
      <c r="DV300" s="427">
        <f t="shared" si="161"/>
        <v>53</v>
      </c>
      <c r="DW300" s="427">
        <f t="shared" si="162"/>
        <v>40</v>
      </c>
      <c r="DX300" s="427">
        <f t="shared" si="163"/>
        <v>0</v>
      </c>
      <c r="DY300" s="427">
        <f t="shared" si="164"/>
        <v>11</v>
      </c>
      <c r="DZ300" s="427">
        <f t="shared" si="165"/>
        <v>0</v>
      </c>
      <c r="EA300" s="428">
        <f t="shared" si="166"/>
        <v>22</v>
      </c>
      <c r="EB300" s="429">
        <f t="shared" si="167"/>
        <v>53</v>
      </c>
      <c r="EC300" s="429">
        <f t="shared" si="168"/>
        <v>0</v>
      </c>
      <c r="ED300" s="429">
        <f t="shared" si="169"/>
        <v>40</v>
      </c>
      <c r="EE300" s="429">
        <f t="shared" si="170"/>
        <v>0</v>
      </c>
      <c r="EF300" s="429">
        <f t="shared" si="171"/>
        <v>11</v>
      </c>
      <c r="EG300" s="429">
        <f t="shared" si="172"/>
        <v>0</v>
      </c>
      <c r="EH300" s="441"/>
      <c r="EI300" s="479"/>
      <c r="EJ300" s="443">
        <v>310</v>
      </c>
      <c r="EK300" s="481" t="s">
        <v>517</v>
      </c>
      <c r="EL300" s="449" t="s">
        <v>204</v>
      </c>
      <c r="EM300" s="450">
        <v>390000</v>
      </c>
      <c r="EN300" s="447">
        <f t="shared" si="173"/>
        <v>15000</v>
      </c>
      <c r="EO300" s="453">
        <v>0</v>
      </c>
      <c r="EP300" s="454">
        <v>0</v>
      </c>
      <c r="EQ300" s="455">
        <v>0</v>
      </c>
      <c r="ER300" s="455">
        <v>0</v>
      </c>
      <c r="ES300" s="456">
        <f t="shared" si="174"/>
        <v>15000</v>
      </c>
      <c r="ET300" s="456">
        <f t="shared" si="175"/>
        <v>22</v>
      </c>
      <c r="EU300" s="456">
        <f t="shared" si="176"/>
        <v>53</v>
      </c>
      <c r="EV300" s="456">
        <f t="shared" si="177"/>
        <v>0</v>
      </c>
      <c r="EW300" s="456">
        <f t="shared" si="178"/>
        <v>40</v>
      </c>
      <c r="EX300" s="456">
        <f t="shared" si="179"/>
        <v>0</v>
      </c>
      <c r="EY300" s="460">
        <f t="shared" si="180"/>
        <v>11</v>
      </c>
      <c r="EZ300" s="460">
        <f t="shared" si="181"/>
        <v>0</v>
      </c>
      <c r="FA300" s="447">
        <f t="shared" si="182"/>
        <v>363027.93</v>
      </c>
      <c r="FB300" s="447">
        <v>0</v>
      </c>
      <c r="FC300" s="447">
        <f t="shared" si="183"/>
        <v>693027.93</v>
      </c>
      <c r="FD300" s="447">
        <f t="shared" si="184"/>
        <v>623725.14</v>
      </c>
      <c r="FE300" s="447">
        <f t="shared" si="185"/>
        <v>40745.028000000006</v>
      </c>
      <c r="FF300" s="447">
        <f t="shared" si="186"/>
        <v>69302.789999999994</v>
      </c>
      <c r="FG300" s="463">
        <v>100000</v>
      </c>
      <c r="FH300" s="447">
        <f t="shared" si="187"/>
        <v>210047.82</v>
      </c>
      <c r="FI300" s="447">
        <v>0</v>
      </c>
      <c r="FJ300" s="447">
        <f t="shared" si="188"/>
        <v>482980.11</v>
      </c>
      <c r="FK300" s="464"/>
      <c r="FL300" s="447">
        <f t="shared" si="189"/>
        <v>27721.119999999999</v>
      </c>
      <c r="FM300" s="447">
        <f t="shared" si="190"/>
        <v>3465.14</v>
      </c>
      <c r="FN300" s="447">
        <f t="shared" si="191"/>
        <v>69302.789999999994</v>
      </c>
      <c r="FO300" s="447">
        <f t="shared" si="192"/>
        <v>100489.04999999999</v>
      </c>
      <c r="FP300" s="178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</row>
    <row r="301" spans="1:463" s="163" customFormat="1" ht="22.5" customHeight="1">
      <c r="A301" s="360">
        <v>293</v>
      </c>
      <c r="B301" s="361">
        <v>5</v>
      </c>
      <c r="C301" s="362" t="s">
        <v>518</v>
      </c>
      <c r="D301" s="363" t="s">
        <v>223</v>
      </c>
      <c r="E301" s="225" t="s">
        <v>190</v>
      </c>
      <c r="F301" s="367">
        <v>325000</v>
      </c>
      <c r="G301" s="365">
        <v>8</v>
      </c>
      <c r="H301" s="366">
        <v>1</v>
      </c>
      <c r="I301" s="373"/>
      <c r="J301" s="374"/>
      <c r="K301" s="375">
        <v>8</v>
      </c>
      <c r="L301" s="366">
        <v>1</v>
      </c>
      <c r="M301" s="373"/>
      <c r="N301" s="374"/>
      <c r="O301" s="375">
        <v>8</v>
      </c>
      <c r="P301" s="366">
        <v>1</v>
      </c>
      <c r="Q301" s="373"/>
      <c r="R301" s="374"/>
      <c r="S301" s="375">
        <v>8</v>
      </c>
      <c r="T301" s="366">
        <v>1</v>
      </c>
      <c r="U301" s="373"/>
      <c r="V301" s="374"/>
      <c r="W301" s="375">
        <v>8</v>
      </c>
      <c r="X301" s="366">
        <v>1</v>
      </c>
      <c r="Y301" s="373"/>
      <c r="Z301" s="374"/>
      <c r="AA301" s="375">
        <v>5</v>
      </c>
      <c r="AB301" s="366">
        <v>4</v>
      </c>
      <c r="AC301" s="373"/>
      <c r="AD301" s="382"/>
      <c r="AE301" s="380">
        <v>9</v>
      </c>
      <c r="AF301" s="381"/>
      <c r="AG301" s="365">
        <v>8</v>
      </c>
      <c r="AH301" s="366">
        <v>1</v>
      </c>
      <c r="AI301" s="373"/>
      <c r="AJ301" s="374"/>
      <c r="AK301" s="375">
        <v>8</v>
      </c>
      <c r="AL301" s="366">
        <v>2</v>
      </c>
      <c r="AM301" s="373"/>
      <c r="AN301" s="374"/>
      <c r="AO301" s="375">
        <v>8</v>
      </c>
      <c r="AP301" s="366">
        <v>2</v>
      </c>
      <c r="AQ301" s="373"/>
      <c r="AR301" s="374"/>
      <c r="AS301" s="375">
        <v>8</v>
      </c>
      <c r="AT301" s="366">
        <v>1</v>
      </c>
      <c r="AU301" s="373"/>
      <c r="AV301" s="374"/>
      <c r="AW301" s="375">
        <v>8</v>
      </c>
      <c r="AX301" s="366">
        <v>1</v>
      </c>
      <c r="AY301" s="373"/>
      <c r="AZ301" s="374"/>
      <c r="BA301" s="375">
        <v>5</v>
      </c>
      <c r="BB301" s="366">
        <v>4</v>
      </c>
      <c r="BC301" s="373"/>
      <c r="BD301" s="382"/>
      <c r="BE301" s="380">
        <v>9</v>
      </c>
      <c r="BF301" s="381"/>
      <c r="BG301" s="365">
        <v>8</v>
      </c>
      <c r="BH301" s="366">
        <v>1</v>
      </c>
      <c r="BI301" s="373"/>
      <c r="BJ301" s="374"/>
      <c r="BK301" s="375">
        <v>8</v>
      </c>
      <c r="BL301" s="366">
        <v>1</v>
      </c>
      <c r="BM301" s="373"/>
      <c r="BN301" s="374"/>
      <c r="BO301" s="375">
        <v>8</v>
      </c>
      <c r="BP301" s="366">
        <v>1</v>
      </c>
      <c r="BQ301" s="373"/>
      <c r="BR301" s="374"/>
      <c r="BS301" s="375">
        <v>8</v>
      </c>
      <c r="BT301" s="366">
        <v>1</v>
      </c>
      <c r="BU301" s="373"/>
      <c r="BV301" s="374"/>
      <c r="BW301" s="388">
        <v>9</v>
      </c>
      <c r="BX301" s="389"/>
      <c r="BY301" s="375">
        <v>5</v>
      </c>
      <c r="BZ301" s="366">
        <v>4</v>
      </c>
      <c r="CA301" s="373"/>
      <c r="CB301" s="382"/>
      <c r="CC301" s="380">
        <v>9</v>
      </c>
      <c r="CD301" s="381"/>
      <c r="CE301" s="398">
        <v>8</v>
      </c>
      <c r="CF301" s="366">
        <v>1</v>
      </c>
      <c r="CG301" s="373"/>
      <c r="CH301" s="399"/>
      <c r="CI301" s="365">
        <v>8</v>
      </c>
      <c r="CJ301" s="366">
        <v>3</v>
      </c>
      <c r="CK301" s="373"/>
      <c r="CL301" s="374"/>
      <c r="CM301" s="375">
        <v>8</v>
      </c>
      <c r="CN301" s="366">
        <v>1</v>
      </c>
      <c r="CO301" s="373"/>
      <c r="CP301" s="382"/>
      <c r="CQ301" s="402">
        <v>8</v>
      </c>
      <c r="CR301" s="366">
        <v>1</v>
      </c>
      <c r="CS301" s="408"/>
      <c r="CT301" s="409"/>
      <c r="CU301" s="402">
        <v>8</v>
      </c>
      <c r="CV301" s="366">
        <v>1</v>
      </c>
      <c r="CW301" s="410"/>
      <c r="CX301" s="411"/>
      <c r="CY301" s="402">
        <v>5</v>
      </c>
      <c r="CZ301" s="366">
        <v>4</v>
      </c>
      <c r="DA301" s="415"/>
      <c r="DB301" s="411"/>
      <c r="DC301" s="380">
        <v>9</v>
      </c>
      <c r="DD301" s="381"/>
      <c r="DE301" s="398">
        <v>8</v>
      </c>
      <c r="DF301" s="366">
        <v>1</v>
      </c>
      <c r="DG301" s="416"/>
      <c r="DH301" s="411"/>
      <c r="DI301" s="402">
        <v>8</v>
      </c>
      <c r="DJ301" s="366">
        <v>1</v>
      </c>
      <c r="DK301" s="416"/>
      <c r="DL301" s="411"/>
      <c r="DM301" s="424">
        <v>25</v>
      </c>
      <c r="DN301" s="424">
        <v>4</v>
      </c>
      <c r="DO301" s="424">
        <v>1</v>
      </c>
      <c r="DP301" s="425">
        <f t="shared" si="155"/>
        <v>188</v>
      </c>
      <c r="DQ301" s="427">
        <f t="shared" si="156"/>
        <v>0</v>
      </c>
      <c r="DR301" s="425">
        <f t="shared" si="157"/>
        <v>188</v>
      </c>
      <c r="DS301" s="163">
        <f t="shared" si="158"/>
        <v>25</v>
      </c>
      <c r="DT301" s="425">
        <f t="shared" si="159"/>
        <v>41</v>
      </c>
      <c r="DU301" s="427">
        <f t="shared" si="160"/>
        <v>0</v>
      </c>
      <c r="DV301" s="427">
        <f t="shared" si="161"/>
        <v>41</v>
      </c>
      <c r="DW301" s="427">
        <f t="shared" si="162"/>
        <v>36</v>
      </c>
      <c r="DX301" s="427">
        <f t="shared" si="163"/>
        <v>0</v>
      </c>
      <c r="DY301" s="427">
        <f t="shared" si="164"/>
        <v>9</v>
      </c>
      <c r="DZ301" s="427">
        <f t="shared" si="165"/>
        <v>0</v>
      </c>
      <c r="EA301" s="428">
        <f t="shared" si="166"/>
        <v>26</v>
      </c>
      <c r="EB301" s="429">
        <f t="shared" si="167"/>
        <v>41</v>
      </c>
      <c r="EC301" s="429">
        <f t="shared" si="168"/>
        <v>0</v>
      </c>
      <c r="ED301" s="429">
        <f t="shared" si="169"/>
        <v>36</v>
      </c>
      <c r="EE301" s="429">
        <f t="shared" si="170"/>
        <v>0</v>
      </c>
      <c r="EF301" s="429">
        <f t="shared" si="171"/>
        <v>9</v>
      </c>
      <c r="EG301" s="429">
        <f t="shared" si="172"/>
        <v>0</v>
      </c>
      <c r="EH301" s="441"/>
      <c r="EI301" s="479"/>
      <c r="EJ301" s="443">
        <v>311</v>
      </c>
      <c r="EK301" s="481" t="s">
        <v>518</v>
      </c>
      <c r="EL301" s="449" t="s">
        <v>223</v>
      </c>
      <c r="EM301" s="450">
        <v>325000</v>
      </c>
      <c r="EN301" s="447">
        <f t="shared" si="173"/>
        <v>12500</v>
      </c>
      <c r="EO301" s="453">
        <v>0</v>
      </c>
      <c r="EP301" s="454">
        <v>0</v>
      </c>
      <c r="EQ301" s="455">
        <v>0</v>
      </c>
      <c r="ER301" s="455">
        <v>0</v>
      </c>
      <c r="ES301" s="456">
        <f t="shared" si="174"/>
        <v>12500</v>
      </c>
      <c r="ET301" s="456">
        <f t="shared" si="175"/>
        <v>26</v>
      </c>
      <c r="EU301" s="456">
        <f t="shared" si="176"/>
        <v>41</v>
      </c>
      <c r="EV301" s="456">
        <f t="shared" si="177"/>
        <v>0</v>
      </c>
      <c r="EW301" s="456">
        <f t="shared" si="178"/>
        <v>36</v>
      </c>
      <c r="EX301" s="456">
        <f t="shared" si="179"/>
        <v>0</v>
      </c>
      <c r="EY301" s="460">
        <f t="shared" si="180"/>
        <v>9</v>
      </c>
      <c r="EZ301" s="460">
        <f t="shared" si="181"/>
        <v>0</v>
      </c>
      <c r="FA301" s="447">
        <f t="shared" si="182"/>
        <v>252519.42</v>
      </c>
      <c r="FB301" s="447">
        <v>0</v>
      </c>
      <c r="FC301" s="447">
        <f t="shared" si="183"/>
        <v>577519.42000000004</v>
      </c>
      <c r="FD301" s="447">
        <f t="shared" si="184"/>
        <v>519767.48000000004</v>
      </c>
      <c r="FE301" s="447">
        <f t="shared" si="185"/>
        <v>19981.398400000002</v>
      </c>
      <c r="FF301" s="447">
        <f t="shared" si="186"/>
        <v>57751.94</v>
      </c>
      <c r="FG301" s="463">
        <v>100000</v>
      </c>
      <c r="FH301" s="447">
        <f t="shared" si="187"/>
        <v>177733.34</v>
      </c>
      <c r="FI301" s="447">
        <v>0</v>
      </c>
      <c r="FJ301" s="447">
        <f t="shared" si="188"/>
        <v>399786.08</v>
      </c>
      <c r="FK301" s="464"/>
      <c r="FL301" s="447">
        <f t="shared" si="189"/>
        <v>23100.78</v>
      </c>
      <c r="FM301" s="447">
        <f t="shared" si="190"/>
        <v>2887.6</v>
      </c>
      <c r="FN301" s="447">
        <f t="shared" si="191"/>
        <v>57751.94</v>
      </c>
      <c r="FO301" s="447">
        <f t="shared" si="192"/>
        <v>83740.320000000007</v>
      </c>
      <c r="FP301" s="178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</row>
    <row r="302" spans="1:463" s="163" customFormat="1" ht="22.5" customHeight="1">
      <c r="A302" s="360">
        <v>294</v>
      </c>
      <c r="B302" s="361">
        <v>4</v>
      </c>
      <c r="C302" s="362" t="s">
        <v>519</v>
      </c>
      <c r="D302" s="363" t="s">
        <v>204</v>
      </c>
      <c r="E302" s="225" t="s">
        <v>190</v>
      </c>
      <c r="F302" s="367">
        <v>390000</v>
      </c>
      <c r="G302" s="365">
        <v>8</v>
      </c>
      <c r="H302" s="366">
        <v>1</v>
      </c>
      <c r="I302" s="373"/>
      <c r="J302" s="374"/>
      <c r="K302" s="375">
        <v>8</v>
      </c>
      <c r="L302" s="366">
        <v>1</v>
      </c>
      <c r="M302" s="373"/>
      <c r="N302" s="374"/>
      <c r="O302" s="375">
        <v>8</v>
      </c>
      <c r="P302" s="366">
        <v>1</v>
      </c>
      <c r="Q302" s="373"/>
      <c r="R302" s="374"/>
      <c r="S302" s="375">
        <v>8</v>
      </c>
      <c r="T302" s="366">
        <v>1</v>
      </c>
      <c r="U302" s="373"/>
      <c r="V302" s="374"/>
      <c r="W302" s="375">
        <v>8</v>
      </c>
      <c r="X302" s="366">
        <v>1</v>
      </c>
      <c r="Y302" s="373"/>
      <c r="Z302" s="374"/>
      <c r="AA302" s="375">
        <v>5</v>
      </c>
      <c r="AB302" s="366">
        <v>4</v>
      </c>
      <c r="AC302" s="373"/>
      <c r="AD302" s="382"/>
      <c r="AE302" s="380">
        <v>10</v>
      </c>
      <c r="AF302" s="381"/>
      <c r="AG302" s="365">
        <v>8</v>
      </c>
      <c r="AH302" s="366">
        <v>1</v>
      </c>
      <c r="AI302" s="373"/>
      <c r="AJ302" s="374"/>
      <c r="AK302" s="375">
        <v>8</v>
      </c>
      <c r="AL302" s="366">
        <v>2</v>
      </c>
      <c r="AM302" s="373"/>
      <c r="AN302" s="374"/>
      <c r="AO302" s="375">
        <v>8</v>
      </c>
      <c r="AP302" s="366">
        <v>1</v>
      </c>
      <c r="AQ302" s="373"/>
      <c r="AR302" s="374"/>
      <c r="AS302" s="375">
        <v>8</v>
      </c>
      <c r="AT302" s="366">
        <v>3</v>
      </c>
      <c r="AU302" s="373"/>
      <c r="AV302" s="374"/>
      <c r="AW302" s="375">
        <v>8</v>
      </c>
      <c r="AX302" s="366">
        <v>1</v>
      </c>
      <c r="AY302" s="373"/>
      <c r="AZ302" s="374"/>
      <c r="BA302" s="375"/>
      <c r="BB302" s="366"/>
      <c r="BC302" s="373"/>
      <c r="BD302" s="382"/>
      <c r="BE302" s="380">
        <v>9</v>
      </c>
      <c r="BF302" s="381"/>
      <c r="BG302" s="365">
        <v>8</v>
      </c>
      <c r="BH302" s="366">
        <v>1</v>
      </c>
      <c r="BI302" s="373"/>
      <c r="BJ302" s="374"/>
      <c r="BK302" s="375"/>
      <c r="BL302" s="366"/>
      <c r="BM302" s="373"/>
      <c r="BN302" s="374"/>
      <c r="BO302" s="375">
        <v>8</v>
      </c>
      <c r="BP302" s="366">
        <v>1</v>
      </c>
      <c r="BQ302" s="373"/>
      <c r="BR302" s="374"/>
      <c r="BS302" s="375"/>
      <c r="BT302" s="366"/>
      <c r="BU302" s="373"/>
      <c r="BV302" s="374"/>
      <c r="BW302" s="388">
        <v>9</v>
      </c>
      <c r="BX302" s="389"/>
      <c r="BY302" s="375">
        <v>5</v>
      </c>
      <c r="BZ302" s="366">
        <v>4</v>
      </c>
      <c r="CA302" s="373"/>
      <c r="CB302" s="382"/>
      <c r="CC302" s="380">
        <v>9</v>
      </c>
      <c r="CD302" s="381"/>
      <c r="CE302" s="398"/>
      <c r="CF302" s="366"/>
      <c r="CG302" s="373"/>
      <c r="CH302" s="399"/>
      <c r="CI302" s="365">
        <v>8</v>
      </c>
      <c r="CJ302" s="366">
        <v>1</v>
      </c>
      <c r="CK302" s="373"/>
      <c r="CL302" s="374"/>
      <c r="CM302" s="375">
        <v>8</v>
      </c>
      <c r="CN302" s="366">
        <v>2</v>
      </c>
      <c r="CO302" s="373"/>
      <c r="CP302" s="382"/>
      <c r="CQ302" s="402"/>
      <c r="CR302" s="366"/>
      <c r="CS302" s="408"/>
      <c r="CT302" s="409"/>
      <c r="CU302" s="402"/>
      <c r="CV302" s="366"/>
      <c r="CW302" s="410"/>
      <c r="CX302" s="411"/>
      <c r="CY302" s="402"/>
      <c r="CZ302" s="366"/>
      <c r="DA302" s="415"/>
      <c r="DB302" s="411"/>
      <c r="DC302" s="380"/>
      <c r="DD302" s="381"/>
      <c r="DE302" s="398"/>
      <c r="DF302" s="366"/>
      <c r="DG302" s="416"/>
      <c r="DH302" s="411"/>
      <c r="DI302" s="402"/>
      <c r="DJ302" s="366"/>
      <c r="DK302" s="416"/>
      <c r="DL302" s="411"/>
      <c r="DM302" s="424">
        <v>25</v>
      </c>
      <c r="DN302" s="424">
        <v>4</v>
      </c>
      <c r="DO302" s="424">
        <v>1</v>
      </c>
      <c r="DP302" s="425">
        <f t="shared" si="155"/>
        <v>122</v>
      </c>
      <c r="DQ302" s="427">
        <f t="shared" si="156"/>
        <v>0</v>
      </c>
      <c r="DR302" s="425">
        <f t="shared" si="157"/>
        <v>122</v>
      </c>
      <c r="DS302" s="163">
        <f t="shared" si="158"/>
        <v>16</v>
      </c>
      <c r="DT302" s="425">
        <f t="shared" si="159"/>
        <v>26</v>
      </c>
      <c r="DU302" s="427">
        <f t="shared" si="160"/>
        <v>0</v>
      </c>
      <c r="DV302" s="427">
        <f t="shared" si="161"/>
        <v>26</v>
      </c>
      <c r="DW302" s="427">
        <f t="shared" si="162"/>
        <v>28</v>
      </c>
      <c r="DX302" s="427">
        <f t="shared" si="163"/>
        <v>0</v>
      </c>
      <c r="DY302" s="427">
        <f t="shared" si="164"/>
        <v>9</v>
      </c>
      <c r="DZ302" s="427">
        <f t="shared" si="165"/>
        <v>0</v>
      </c>
      <c r="EA302" s="428">
        <f t="shared" si="166"/>
        <v>17</v>
      </c>
      <c r="EB302" s="429">
        <f t="shared" si="167"/>
        <v>26</v>
      </c>
      <c r="EC302" s="429">
        <f t="shared" si="168"/>
        <v>0</v>
      </c>
      <c r="ED302" s="429">
        <f t="shared" si="169"/>
        <v>28</v>
      </c>
      <c r="EE302" s="429">
        <f t="shared" si="170"/>
        <v>0</v>
      </c>
      <c r="EF302" s="429">
        <f t="shared" si="171"/>
        <v>9</v>
      </c>
      <c r="EG302" s="429">
        <f t="shared" si="172"/>
        <v>0</v>
      </c>
      <c r="EH302" s="441"/>
      <c r="EI302" s="479"/>
      <c r="EJ302" s="443">
        <v>312</v>
      </c>
      <c r="EK302" s="481" t="s">
        <v>519</v>
      </c>
      <c r="EL302" s="449" t="s">
        <v>204</v>
      </c>
      <c r="EM302" s="450">
        <v>390000</v>
      </c>
      <c r="EN302" s="447">
        <f t="shared" si="173"/>
        <v>15000</v>
      </c>
      <c r="EO302" s="453">
        <v>0</v>
      </c>
      <c r="EP302" s="454">
        <v>0</v>
      </c>
      <c r="EQ302" s="455">
        <v>0</v>
      </c>
      <c r="ER302" s="455">
        <v>0</v>
      </c>
      <c r="ES302" s="456">
        <f t="shared" si="174"/>
        <v>15000</v>
      </c>
      <c r="ET302" s="456">
        <f t="shared" si="175"/>
        <v>17</v>
      </c>
      <c r="EU302" s="456">
        <f t="shared" si="176"/>
        <v>26</v>
      </c>
      <c r="EV302" s="456">
        <f t="shared" si="177"/>
        <v>0</v>
      </c>
      <c r="EW302" s="456">
        <f t="shared" si="178"/>
        <v>28</v>
      </c>
      <c r="EX302" s="456">
        <f t="shared" si="179"/>
        <v>0</v>
      </c>
      <c r="EY302" s="460">
        <f t="shared" si="180"/>
        <v>9</v>
      </c>
      <c r="EZ302" s="460">
        <f t="shared" si="181"/>
        <v>0</v>
      </c>
      <c r="FA302" s="447">
        <f t="shared" si="182"/>
        <v>226017.39</v>
      </c>
      <c r="FB302" s="447">
        <v>0</v>
      </c>
      <c r="FC302" s="447">
        <f t="shared" si="183"/>
        <v>481017.39</v>
      </c>
      <c r="FD302" s="447">
        <f t="shared" si="184"/>
        <v>432915.65</v>
      </c>
      <c r="FE302" s="447">
        <f t="shared" si="185"/>
        <v>13033.252000000002</v>
      </c>
      <c r="FF302" s="447">
        <f t="shared" si="186"/>
        <v>48101.74</v>
      </c>
      <c r="FG302" s="463">
        <v>0</v>
      </c>
      <c r="FH302" s="447">
        <f t="shared" si="187"/>
        <v>61134.99</v>
      </c>
      <c r="FI302" s="447">
        <v>0</v>
      </c>
      <c r="FJ302" s="447">
        <f t="shared" si="188"/>
        <v>419882.4</v>
      </c>
      <c r="FK302" s="464"/>
      <c r="FL302" s="447">
        <f t="shared" si="189"/>
        <v>19240.7</v>
      </c>
      <c r="FM302" s="447">
        <f t="shared" si="190"/>
        <v>2405.09</v>
      </c>
      <c r="FN302" s="447">
        <f t="shared" si="191"/>
        <v>48101.74</v>
      </c>
      <c r="FO302" s="447">
        <f t="shared" si="192"/>
        <v>69747.53</v>
      </c>
      <c r="FP302" s="178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</row>
    <row r="303" spans="1:463" s="163" customFormat="1" ht="22.5" customHeight="1">
      <c r="A303" s="360">
        <v>295</v>
      </c>
      <c r="B303" s="361">
        <v>2</v>
      </c>
      <c r="C303" s="362" t="s">
        <v>520</v>
      </c>
      <c r="D303" s="363" t="s">
        <v>204</v>
      </c>
      <c r="E303" s="225" t="s">
        <v>190</v>
      </c>
      <c r="F303" s="367">
        <v>390000</v>
      </c>
      <c r="G303" s="365">
        <v>8</v>
      </c>
      <c r="H303" s="366">
        <v>1</v>
      </c>
      <c r="I303" s="373"/>
      <c r="J303" s="374"/>
      <c r="K303" s="375">
        <v>8</v>
      </c>
      <c r="L303" s="366">
        <v>1</v>
      </c>
      <c r="M303" s="373"/>
      <c r="N303" s="374"/>
      <c r="O303" s="375">
        <v>8</v>
      </c>
      <c r="P303" s="366">
        <v>2</v>
      </c>
      <c r="Q303" s="373"/>
      <c r="R303" s="374"/>
      <c r="S303" s="375"/>
      <c r="T303" s="366"/>
      <c r="U303" s="373"/>
      <c r="V303" s="374"/>
      <c r="W303" s="375">
        <v>8</v>
      </c>
      <c r="X303" s="366">
        <v>1</v>
      </c>
      <c r="Y303" s="373"/>
      <c r="Z303" s="374"/>
      <c r="AA303" s="375">
        <v>5</v>
      </c>
      <c r="AB303" s="366">
        <v>5</v>
      </c>
      <c r="AC303" s="373"/>
      <c r="AD303" s="382"/>
      <c r="AE303" s="380">
        <v>9</v>
      </c>
      <c r="AF303" s="381"/>
      <c r="AG303" s="365">
        <v>8</v>
      </c>
      <c r="AH303" s="366">
        <v>1</v>
      </c>
      <c r="AI303" s="373"/>
      <c r="AJ303" s="374"/>
      <c r="AK303" s="375">
        <v>8</v>
      </c>
      <c r="AL303" s="366">
        <v>1</v>
      </c>
      <c r="AM303" s="373"/>
      <c r="AN303" s="374"/>
      <c r="AO303" s="375">
        <v>8</v>
      </c>
      <c r="AP303" s="366">
        <v>1</v>
      </c>
      <c r="AQ303" s="373"/>
      <c r="AR303" s="374"/>
      <c r="AS303" s="375">
        <v>8</v>
      </c>
      <c r="AT303" s="366">
        <v>1</v>
      </c>
      <c r="AU303" s="373"/>
      <c r="AV303" s="374"/>
      <c r="AW303" s="375">
        <v>8</v>
      </c>
      <c r="AX303" s="366">
        <v>3</v>
      </c>
      <c r="AY303" s="373"/>
      <c r="AZ303" s="374"/>
      <c r="BA303" s="375">
        <v>5</v>
      </c>
      <c r="BB303" s="366">
        <v>6</v>
      </c>
      <c r="BC303" s="373"/>
      <c r="BD303" s="382"/>
      <c r="BE303" s="380">
        <v>9</v>
      </c>
      <c r="BF303" s="381"/>
      <c r="BG303" s="365">
        <v>8</v>
      </c>
      <c r="BH303" s="366">
        <v>3</v>
      </c>
      <c r="BI303" s="373"/>
      <c r="BJ303" s="374"/>
      <c r="BK303" s="375">
        <v>8</v>
      </c>
      <c r="BL303" s="366">
        <v>2</v>
      </c>
      <c r="BM303" s="373"/>
      <c r="BN303" s="374"/>
      <c r="BO303" s="375"/>
      <c r="BP303" s="366"/>
      <c r="BQ303" s="373"/>
      <c r="BR303" s="374"/>
      <c r="BS303" s="375">
        <v>8</v>
      </c>
      <c r="BT303" s="366">
        <v>2</v>
      </c>
      <c r="BU303" s="373"/>
      <c r="BV303" s="374"/>
      <c r="BW303" s="388">
        <v>10</v>
      </c>
      <c r="BX303" s="389"/>
      <c r="BY303" s="375">
        <v>5</v>
      </c>
      <c r="BZ303" s="366">
        <v>5</v>
      </c>
      <c r="CA303" s="373"/>
      <c r="CB303" s="382"/>
      <c r="CC303" s="380">
        <v>10</v>
      </c>
      <c r="CD303" s="381"/>
      <c r="CE303" s="398">
        <v>8</v>
      </c>
      <c r="CF303" s="366">
        <v>1</v>
      </c>
      <c r="CG303" s="373"/>
      <c r="CH303" s="399"/>
      <c r="CI303" s="365">
        <v>8</v>
      </c>
      <c r="CJ303" s="366">
        <v>2</v>
      </c>
      <c r="CK303" s="373"/>
      <c r="CL303" s="374"/>
      <c r="CM303" s="375">
        <v>8</v>
      </c>
      <c r="CN303" s="366">
        <v>1</v>
      </c>
      <c r="CO303" s="373"/>
      <c r="CP303" s="382"/>
      <c r="CQ303" s="402"/>
      <c r="CR303" s="366"/>
      <c r="CS303" s="408"/>
      <c r="CT303" s="409"/>
      <c r="CU303" s="402">
        <v>8</v>
      </c>
      <c r="CV303" s="366">
        <v>2</v>
      </c>
      <c r="CW303" s="410"/>
      <c r="CX303" s="411"/>
      <c r="CY303" s="402">
        <v>5</v>
      </c>
      <c r="CZ303" s="366">
        <v>4</v>
      </c>
      <c r="DA303" s="415"/>
      <c r="DB303" s="411"/>
      <c r="DC303" s="380">
        <v>10</v>
      </c>
      <c r="DD303" s="381"/>
      <c r="DE303" s="398">
        <v>8</v>
      </c>
      <c r="DF303" s="366">
        <v>1</v>
      </c>
      <c r="DG303" s="416"/>
      <c r="DH303" s="411"/>
      <c r="DI303" s="402">
        <v>8</v>
      </c>
      <c r="DJ303" s="366">
        <v>2</v>
      </c>
      <c r="DK303" s="416"/>
      <c r="DL303" s="411"/>
      <c r="DM303" s="424">
        <v>25</v>
      </c>
      <c r="DN303" s="424">
        <v>4</v>
      </c>
      <c r="DO303" s="424">
        <v>1</v>
      </c>
      <c r="DP303" s="425">
        <f t="shared" si="155"/>
        <v>164</v>
      </c>
      <c r="DQ303" s="427">
        <f t="shared" si="156"/>
        <v>0</v>
      </c>
      <c r="DR303" s="425">
        <f t="shared" si="157"/>
        <v>164</v>
      </c>
      <c r="DS303" s="163">
        <f t="shared" si="158"/>
        <v>22</v>
      </c>
      <c r="DT303" s="425">
        <f t="shared" si="159"/>
        <v>48</v>
      </c>
      <c r="DU303" s="427">
        <f t="shared" si="160"/>
        <v>0</v>
      </c>
      <c r="DV303" s="427">
        <f t="shared" si="161"/>
        <v>48</v>
      </c>
      <c r="DW303" s="427">
        <f t="shared" si="162"/>
        <v>38</v>
      </c>
      <c r="DX303" s="427">
        <f t="shared" si="163"/>
        <v>0</v>
      </c>
      <c r="DY303" s="427">
        <f t="shared" si="164"/>
        <v>10</v>
      </c>
      <c r="DZ303" s="427">
        <f t="shared" si="165"/>
        <v>0</v>
      </c>
      <c r="EA303" s="428">
        <f t="shared" si="166"/>
        <v>23</v>
      </c>
      <c r="EB303" s="429">
        <f t="shared" si="167"/>
        <v>48</v>
      </c>
      <c r="EC303" s="429">
        <f t="shared" si="168"/>
        <v>0</v>
      </c>
      <c r="ED303" s="429">
        <f t="shared" si="169"/>
        <v>38</v>
      </c>
      <c r="EE303" s="429">
        <f t="shared" si="170"/>
        <v>0</v>
      </c>
      <c r="EF303" s="429">
        <f t="shared" si="171"/>
        <v>10</v>
      </c>
      <c r="EG303" s="429">
        <f t="shared" si="172"/>
        <v>0</v>
      </c>
      <c r="EH303" s="441"/>
      <c r="EI303" s="479"/>
      <c r="EJ303" s="443">
        <v>313</v>
      </c>
      <c r="EK303" s="481" t="s">
        <v>520</v>
      </c>
      <c r="EL303" s="449" t="s">
        <v>204</v>
      </c>
      <c r="EM303" s="450">
        <v>390000</v>
      </c>
      <c r="EN303" s="447">
        <f t="shared" si="173"/>
        <v>15000</v>
      </c>
      <c r="EO303" s="453">
        <v>0</v>
      </c>
      <c r="EP303" s="454">
        <v>0</v>
      </c>
      <c r="EQ303" s="455">
        <v>0</v>
      </c>
      <c r="ER303" s="455">
        <v>0</v>
      </c>
      <c r="ES303" s="456">
        <f t="shared" si="174"/>
        <v>15000</v>
      </c>
      <c r="ET303" s="456">
        <f t="shared" si="175"/>
        <v>23</v>
      </c>
      <c r="EU303" s="456">
        <f t="shared" si="176"/>
        <v>48</v>
      </c>
      <c r="EV303" s="456">
        <f t="shared" si="177"/>
        <v>0</v>
      </c>
      <c r="EW303" s="456">
        <f t="shared" si="178"/>
        <v>38</v>
      </c>
      <c r="EX303" s="456">
        <f t="shared" si="179"/>
        <v>0</v>
      </c>
      <c r="EY303" s="460">
        <f t="shared" si="180"/>
        <v>10</v>
      </c>
      <c r="EZ303" s="460">
        <f t="shared" si="181"/>
        <v>0</v>
      </c>
      <c r="FA303" s="447">
        <f t="shared" si="182"/>
        <v>336025.85</v>
      </c>
      <c r="FB303" s="447">
        <v>0</v>
      </c>
      <c r="FC303" s="447">
        <f t="shared" si="183"/>
        <v>681025.85</v>
      </c>
      <c r="FD303" s="447">
        <f t="shared" si="184"/>
        <v>612923.26</v>
      </c>
      <c r="FE303" s="447">
        <f t="shared" si="185"/>
        <v>38584.652000000002</v>
      </c>
      <c r="FF303" s="447">
        <f t="shared" si="186"/>
        <v>68102.59</v>
      </c>
      <c r="FG303" s="463">
        <v>100000</v>
      </c>
      <c r="FH303" s="447">
        <f t="shared" si="187"/>
        <v>206687.24</v>
      </c>
      <c r="FI303" s="447">
        <v>0</v>
      </c>
      <c r="FJ303" s="447">
        <f t="shared" si="188"/>
        <v>474338.61</v>
      </c>
      <c r="FK303" s="464"/>
      <c r="FL303" s="447">
        <f t="shared" si="189"/>
        <v>27241.03</v>
      </c>
      <c r="FM303" s="447">
        <f t="shared" si="190"/>
        <v>3405.13</v>
      </c>
      <c r="FN303" s="447">
        <f t="shared" si="191"/>
        <v>68102.59</v>
      </c>
      <c r="FO303" s="447">
        <f t="shared" si="192"/>
        <v>98748.75</v>
      </c>
      <c r="FP303" s="178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</row>
    <row r="304" spans="1:463" s="163" customFormat="1" ht="22.5" customHeight="1">
      <c r="A304" s="360">
        <v>296</v>
      </c>
      <c r="B304" s="361">
        <v>7</v>
      </c>
      <c r="C304" s="362" t="s">
        <v>521</v>
      </c>
      <c r="D304" s="363" t="s">
        <v>204</v>
      </c>
      <c r="E304" s="225" t="s">
        <v>190</v>
      </c>
      <c r="F304" s="367">
        <v>390000</v>
      </c>
      <c r="G304" s="365">
        <v>8</v>
      </c>
      <c r="H304" s="366">
        <v>2.5</v>
      </c>
      <c r="I304" s="373"/>
      <c r="J304" s="374"/>
      <c r="K304" s="375">
        <v>8</v>
      </c>
      <c r="L304" s="366">
        <v>2</v>
      </c>
      <c r="M304" s="373"/>
      <c r="N304" s="374"/>
      <c r="O304" s="375">
        <v>8</v>
      </c>
      <c r="P304" s="366">
        <v>2</v>
      </c>
      <c r="Q304" s="373"/>
      <c r="R304" s="374"/>
      <c r="S304" s="375">
        <v>8</v>
      </c>
      <c r="T304" s="366">
        <v>1</v>
      </c>
      <c r="U304" s="373"/>
      <c r="V304" s="374"/>
      <c r="W304" s="375">
        <v>8</v>
      </c>
      <c r="X304" s="366">
        <v>4.5</v>
      </c>
      <c r="Y304" s="373"/>
      <c r="Z304" s="374"/>
      <c r="AA304" s="375"/>
      <c r="AB304" s="366"/>
      <c r="AC304" s="373"/>
      <c r="AD304" s="382"/>
      <c r="AE304" s="380"/>
      <c r="AF304" s="381"/>
      <c r="AG304" s="365"/>
      <c r="AH304" s="366"/>
      <c r="AI304" s="373"/>
      <c r="AJ304" s="374"/>
      <c r="AK304" s="375"/>
      <c r="AL304" s="366"/>
      <c r="AM304" s="373"/>
      <c r="AN304" s="374"/>
      <c r="AO304" s="375"/>
      <c r="AP304" s="366"/>
      <c r="AQ304" s="373"/>
      <c r="AR304" s="374"/>
      <c r="AS304" s="375"/>
      <c r="AT304" s="366"/>
      <c r="AU304" s="373"/>
      <c r="AV304" s="374"/>
      <c r="AW304" s="375"/>
      <c r="AX304" s="366"/>
      <c r="AY304" s="373"/>
      <c r="AZ304" s="374"/>
      <c r="BA304" s="375"/>
      <c r="BB304" s="366"/>
      <c r="BC304" s="373"/>
      <c r="BD304" s="382"/>
      <c r="BE304" s="380"/>
      <c r="BF304" s="381"/>
      <c r="BG304" s="365"/>
      <c r="BH304" s="366"/>
      <c r="BI304" s="373"/>
      <c r="BJ304" s="374"/>
      <c r="BK304" s="375"/>
      <c r="BL304" s="366"/>
      <c r="BM304" s="373"/>
      <c r="BN304" s="374"/>
      <c r="BO304" s="375"/>
      <c r="BP304" s="366"/>
      <c r="BQ304" s="373"/>
      <c r="BR304" s="374"/>
      <c r="BS304" s="375"/>
      <c r="BT304" s="366"/>
      <c r="BU304" s="373"/>
      <c r="BV304" s="374"/>
      <c r="BW304" s="388"/>
      <c r="BX304" s="389"/>
      <c r="BY304" s="375"/>
      <c r="BZ304" s="366"/>
      <c r="CA304" s="373"/>
      <c r="CB304" s="382"/>
      <c r="CC304" s="380"/>
      <c r="CD304" s="381"/>
      <c r="CE304" s="398"/>
      <c r="CF304" s="366"/>
      <c r="CG304" s="373"/>
      <c r="CH304" s="399"/>
      <c r="CI304" s="365"/>
      <c r="CJ304" s="366"/>
      <c r="CK304" s="373"/>
      <c r="CL304" s="374"/>
      <c r="CM304" s="375"/>
      <c r="CN304" s="366"/>
      <c r="CO304" s="373"/>
      <c r="CP304" s="382"/>
      <c r="CQ304" s="402"/>
      <c r="CR304" s="366"/>
      <c r="CS304" s="408"/>
      <c r="CT304" s="409"/>
      <c r="CU304" s="402"/>
      <c r="CV304" s="366"/>
      <c r="CW304" s="410"/>
      <c r="CX304" s="411"/>
      <c r="CY304" s="402"/>
      <c r="CZ304" s="366"/>
      <c r="DA304" s="415"/>
      <c r="DB304" s="411"/>
      <c r="DC304" s="380"/>
      <c r="DD304" s="381"/>
      <c r="DE304" s="398"/>
      <c r="DF304" s="366"/>
      <c r="DG304" s="416"/>
      <c r="DH304" s="411"/>
      <c r="DI304" s="402"/>
      <c r="DJ304" s="366"/>
      <c r="DK304" s="416"/>
      <c r="DL304" s="411"/>
      <c r="DM304" s="424">
        <v>25</v>
      </c>
      <c r="DN304" s="424">
        <v>4</v>
      </c>
      <c r="DO304" s="424">
        <v>1</v>
      </c>
      <c r="DP304" s="425">
        <f t="shared" si="155"/>
        <v>40</v>
      </c>
      <c r="DQ304" s="427">
        <f t="shared" si="156"/>
        <v>0</v>
      </c>
      <c r="DR304" s="425">
        <f t="shared" si="157"/>
        <v>40</v>
      </c>
      <c r="DS304" s="163">
        <f t="shared" si="158"/>
        <v>5</v>
      </c>
      <c r="DT304" s="425">
        <f t="shared" si="159"/>
        <v>12</v>
      </c>
      <c r="DU304" s="427">
        <f t="shared" si="160"/>
        <v>0</v>
      </c>
      <c r="DV304" s="427">
        <f t="shared" si="161"/>
        <v>12</v>
      </c>
      <c r="DW304" s="427">
        <f t="shared" si="162"/>
        <v>0</v>
      </c>
      <c r="DX304" s="427">
        <f t="shared" si="163"/>
        <v>0</v>
      </c>
      <c r="DY304" s="427">
        <f t="shared" si="164"/>
        <v>0</v>
      </c>
      <c r="DZ304" s="427">
        <f t="shared" si="165"/>
        <v>0</v>
      </c>
      <c r="EA304" s="428">
        <f t="shared" si="166"/>
        <v>6</v>
      </c>
      <c r="EB304" s="429">
        <f t="shared" si="167"/>
        <v>12</v>
      </c>
      <c r="EC304" s="429">
        <f t="shared" si="168"/>
        <v>0</v>
      </c>
      <c r="ED304" s="429">
        <f t="shared" si="169"/>
        <v>0</v>
      </c>
      <c r="EE304" s="429">
        <f t="shared" si="170"/>
        <v>0</v>
      </c>
      <c r="EF304" s="429">
        <f t="shared" si="171"/>
        <v>0</v>
      </c>
      <c r="EG304" s="429">
        <f t="shared" si="172"/>
        <v>0</v>
      </c>
      <c r="EH304" s="441"/>
      <c r="EI304" s="479"/>
      <c r="EJ304" s="443">
        <v>314</v>
      </c>
      <c r="EK304" s="481" t="s">
        <v>521</v>
      </c>
      <c r="EL304" s="449" t="s">
        <v>204</v>
      </c>
      <c r="EM304" s="450">
        <v>390000</v>
      </c>
      <c r="EN304" s="447">
        <f t="shared" si="173"/>
        <v>15000</v>
      </c>
      <c r="EO304" s="453">
        <v>0</v>
      </c>
      <c r="EP304" s="454">
        <v>0</v>
      </c>
      <c r="EQ304" s="455">
        <v>0</v>
      </c>
      <c r="ER304" s="455">
        <v>0</v>
      </c>
      <c r="ES304" s="456">
        <f t="shared" si="174"/>
        <v>15000</v>
      </c>
      <c r="ET304" s="456">
        <f t="shared" si="175"/>
        <v>6</v>
      </c>
      <c r="EU304" s="456">
        <f t="shared" si="176"/>
        <v>12</v>
      </c>
      <c r="EV304" s="456">
        <f t="shared" si="177"/>
        <v>0</v>
      </c>
      <c r="EW304" s="456">
        <f t="shared" si="178"/>
        <v>0</v>
      </c>
      <c r="EX304" s="456">
        <f t="shared" si="179"/>
        <v>0</v>
      </c>
      <c r="EY304" s="460">
        <f t="shared" si="180"/>
        <v>0</v>
      </c>
      <c r="EZ304" s="460">
        <f t="shared" si="181"/>
        <v>0</v>
      </c>
      <c r="FA304" s="447">
        <f t="shared" si="182"/>
        <v>36002.769999999997</v>
      </c>
      <c r="FB304" s="447">
        <v>0</v>
      </c>
      <c r="FC304" s="447">
        <f t="shared" si="183"/>
        <v>126002.77</v>
      </c>
      <c r="FD304" s="447">
        <f t="shared" si="184"/>
        <v>113402.49</v>
      </c>
      <c r="FE304" s="447">
        <f t="shared" si="185"/>
        <v>0</v>
      </c>
      <c r="FF304" s="447">
        <f t="shared" si="186"/>
        <v>12600.28</v>
      </c>
      <c r="FG304" s="463">
        <v>0</v>
      </c>
      <c r="FH304" s="447">
        <f t="shared" si="187"/>
        <v>12600.28</v>
      </c>
      <c r="FI304" s="447">
        <v>0</v>
      </c>
      <c r="FJ304" s="447">
        <f t="shared" si="188"/>
        <v>113402.49</v>
      </c>
      <c r="FK304" s="464"/>
      <c r="FL304" s="447">
        <f t="shared" si="189"/>
        <v>5040.1099999999997</v>
      </c>
      <c r="FM304" s="447">
        <f t="shared" si="190"/>
        <v>630.01</v>
      </c>
      <c r="FN304" s="447">
        <f t="shared" si="191"/>
        <v>12600.28</v>
      </c>
      <c r="FO304" s="447">
        <f t="shared" si="192"/>
        <v>18270.400000000001</v>
      </c>
      <c r="FP304" s="178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</row>
    <row r="305" spans="1:463" s="163" customFormat="1" ht="22.5" customHeight="1">
      <c r="A305" s="360">
        <v>297</v>
      </c>
      <c r="B305" s="361">
        <v>7</v>
      </c>
      <c r="C305" s="362" t="s">
        <v>522</v>
      </c>
      <c r="D305" s="363" t="s">
        <v>223</v>
      </c>
      <c r="E305" s="225" t="s">
        <v>190</v>
      </c>
      <c r="F305" s="367">
        <v>325000</v>
      </c>
      <c r="G305" s="365">
        <v>8</v>
      </c>
      <c r="H305" s="366">
        <v>1</v>
      </c>
      <c r="I305" s="373"/>
      <c r="J305" s="374"/>
      <c r="K305" s="375">
        <v>8</v>
      </c>
      <c r="L305" s="366">
        <v>1</v>
      </c>
      <c r="M305" s="373"/>
      <c r="N305" s="374"/>
      <c r="O305" s="375">
        <v>8</v>
      </c>
      <c r="P305" s="366">
        <v>4</v>
      </c>
      <c r="Q305" s="373"/>
      <c r="R305" s="374"/>
      <c r="S305" s="375">
        <v>8</v>
      </c>
      <c r="T305" s="366">
        <v>4</v>
      </c>
      <c r="U305" s="373"/>
      <c r="V305" s="374"/>
      <c r="W305" s="375"/>
      <c r="X305" s="366"/>
      <c r="Y305" s="373"/>
      <c r="Z305" s="374"/>
      <c r="AA305" s="375">
        <v>5</v>
      </c>
      <c r="AB305" s="366">
        <v>3</v>
      </c>
      <c r="AC305" s="373"/>
      <c r="AD305" s="382"/>
      <c r="AE305" s="380">
        <v>9</v>
      </c>
      <c r="AF305" s="381"/>
      <c r="AG305" s="365">
        <v>8</v>
      </c>
      <c r="AH305" s="366">
        <v>4</v>
      </c>
      <c r="AI305" s="373"/>
      <c r="AJ305" s="374"/>
      <c r="AK305" s="375">
        <v>8</v>
      </c>
      <c r="AL305" s="366">
        <v>4</v>
      </c>
      <c r="AM305" s="373"/>
      <c r="AN305" s="374"/>
      <c r="AO305" s="375">
        <v>8</v>
      </c>
      <c r="AP305" s="366">
        <v>2</v>
      </c>
      <c r="AQ305" s="373"/>
      <c r="AR305" s="374"/>
      <c r="AS305" s="375">
        <v>8</v>
      </c>
      <c r="AT305" s="366">
        <v>4</v>
      </c>
      <c r="AU305" s="373"/>
      <c r="AV305" s="374"/>
      <c r="AW305" s="375"/>
      <c r="AX305" s="366"/>
      <c r="AY305" s="373"/>
      <c r="AZ305" s="374"/>
      <c r="BA305" s="375">
        <v>5</v>
      </c>
      <c r="BB305" s="366">
        <v>3</v>
      </c>
      <c r="BC305" s="373"/>
      <c r="BD305" s="382"/>
      <c r="BE305" s="380">
        <v>8</v>
      </c>
      <c r="BF305" s="381"/>
      <c r="BG305" s="365">
        <v>8</v>
      </c>
      <c r="BH305" s="366">
        <v>3</v>
      </c>
      <c r="BI305" s="373"/>
      <c r="BJ305" s="374"/>
      <c r="BK305" s="375">
        <v>8</v>
      </c>
      <c r="BL305" s="366"/>
      <c r="BM305" s="373"/>
      <c r="BN305" s="374"/>
      <c r="BO305" s="375"/>
      <c r="BP305" s="366"/>
      <c r="BQ305" s="373"/>
      <c r="BR305" s="374"/>
      <c r="BS305" s="375">
        <v>8</v>
      </c>
      <c r="BT305" s="366">
        <v>4</v>
      </c>
      <c r="BU305" s="373"/>
      <c r="BV305" s="374"/>
      <c r="BW305" s="388">
        <v>9</v>
      </c>
      <c r="BX305" s="389"/>
      <c r="BY305" s="375">
        <v>5</v>
      </c>
      <c r="BZ305" s="366">
        <v>4</v>
      </c>
      <c r="CA305" s="373"/>
      <c r="CB305" s="382"/>
      <c r="CC305" s="380">
        <v>9</v>
      </c>
      <c r="CD305" s="381"/>
      <c r="CE305" s="398">
        <v>8</v>
      </c>
      <c r="CF305" s="366"/>
      <c r="CG305" s="373"/>
      <c r="CH305" s="399"/>
      <c r="CI305" s="365">
        <v>8</v>
      </c>
      <c r="CJ305" s="366">
        <v>4</v>
      </c>
      <c r="CK305" s="373"/>
      <c r="CL305" s="374"/>
      <c r="CM305" s="375">
        <v>8</v>
      </c>
      <c r="CN305" s="366">
        <v>2</v>
      </c>
      <c r="CO305" s="373"/>
      <c r="CP305" s="382"/>
      <c r="CQ305" s="402">
        <v>8</v>
      </c>
      <c r="CR305" s="366"/>
      <c r="CS305" s="408"/>
      <c r="CT305" s="409"/>
      <c r="CU305" s="402">
        <v>8</v>
      </c>
      <c r="CV305" s="366">
        <v>1</v>
      </c>
      <c r="CW305" s="410"/>
      <c r="CX305" s="411"/>
      <c r="CY305" s="402">
        <v>5</v>
      </c>
      <c r="CZ305" s="366">
        <v>7</v>
      </c>
      <c r="DA305" s="415"/>
      <c r="DB305" s="411"/>
      <c r="DC305" s="380">
        <v>8</v>
      </c>
      <c r="DD305" s="381"/>
      <c r="DE305" s="398">
        <v>8</v>
      </c>
      <c r="DF305" s="366">
        <v>3</v>
      </c>
      <c r="DG305" s="416"/>
      <c r="DH305" s="411"/>
      <c r="DI305" s="402">
        <v>8</v>
      </c>
      <c r="DJ305" s="366"/>
      <c r="DK305" s="416"/>
      <c r="DL305" s="411"/>
      <c r="DM305" s="424">
        <v>25</v>
      </c>
      <c r="DN305" s="424">
        <v>4</v>
      </c>
      <c r="DO305" s="424">
        <v>1</v>
      </c>
      <c r="DP305" s="425">
        <f t="shared" si="155"/>
        <v>164</v>
      </c>
      <c r="DQ305" s="427">
        <f t="shared" si="156"/>
        <v>0</v>
      </c>
      <c r="DR305" s="425">
        <f t="shared" si="157"/>
        <v>164</v>
      </c>
      <c r="DS305" s="163">
        <f t="shared" si="158"/>
        <v>22</v>
      </c>
      <c r="DT305" s="425">
        <f t="shared" si="159"/>
        <v>58</v>
      </c>
      <c r="DU305" s="427">
        <f t="shared" si="160"/>
        <v>0</v>
      </c>
      <c r="DV305" s="427">
        <f t="shared" si="161"/>
        <v>58</v>
      </c>
      <c r="DW305" s="427">
        <f t="shared" si="162"/>
        <v>34</v>
      </c>
      <c r="DX305" s="427">
        <f t="shared" si="163"/>
        <v>0</v>
      </c>
      <c r="DY305" s="427">
        <f t="shared" si="164"/>
        <v>9</v>
      </c>
      <c r="DZ305" s="427">
        <f t="shared" si="165"/>
        <v>0</v>
      </c>
      <c r="EA305" s="428">
        <f t="shared" si="166"/>
        <v>23</v>
      </c>
      <c r="EB305" s="429">
        <f t="shared" si="167"/>
        <v>58</v>
      </c>
      <c r="EC305" s="429">
        <f t="shared" si="168"/>
        <v>0</v>
      </c>
      <c r="ED305" s="429">
        <f t="shared" si="169"/>
        <v>34</v>
      </c>
      <c r="EE305" s="429">
        <f t="shared" si="170"/>
        <v>0</v>
      </c>
      <c r="EF305" s="429">
        <f t="shared" si="171"/>
        <v>9</v>
      </c>
      <c r="EG305" s="429">
        <f t="shared" si="172"/>
        <v>0</v>
      </c>
      <c r="EH305" s="441"/>
      <c r="EI305" s="479"/>
      <c r="EJ305" s="443">
        <v>315</v>
      </c>
      <c r="EK305" s="481" t="s">
        <v>522</v>
      </c>
      <c r="EL305" s="449" t="s">
        <v>223</v>
      </c>
      <c r="EM305" s="450">
        <v>325000</v>
      </c>
      <c r="EN305" s="447">
        <f t="shared" si="173"/>
        <v>12500</v>
      </c>
      <c r="EO305" s="453">
        <v>0</v>
      </c>
      <c r="EP305" s="454">
        <v>0</v>
      </c>
      <c r="EQ305" s="455">
        <v>0</v>
      </c>
      <c r="ER305" s="455">
        <v>0</v>
      </c>
      <c r="ES305" s="456">
        <f t="shared" si="174"/>
        <v>12500</v>
      </c>
      <c r="ET305" s="456">
        <f t="shared" si="175"/>
        <v>23</v>
      </c>
      <c r="EU305" s="456">
        <f t="shared" si="176"/>
        <v>58</v>
      </c>
      <c r="EV305" s="456">
        <f t="shared" si="177"/>
        <v>0</v>
      </c>
      <c r="EW305" s="456">
        <f t="shared" si="178"/>
        <v>34</v>
      </c>
      <c r="EX305" s="456">
        <f t="shared" si="179"/>
        <v>0</v>
      </c>
      <c r="EY305" s="460">
        <f t="shared" si="180"/>
        <v>9</v>
      </c>
      <c r="EZ305" s="460">
        <f t="shared" si="181"/>
        <v>0</v>
      </c>
      <c r="FA305" s="447">
        <f t="shared" si="182"/>
        <v>288355.51</v>
      </c>
      <c r="FB305" s="447">
        <v>0</v>
      </c>
      <c r="FC305" s="447">
        <f t="shared" si="183"/>
        <v>575855.51</v>
      </c>
      <c r="FD305" s="447">
        <f t="shared" si="184"/>
        <v>518269.96</v>
      </c>
      <c r="FE305" s="447">
        <f t="shared" si="185"/>
        <v>19861.596800000003</v>
      </c>
      <c r="FF305" s="447">
        <f t="shared" si="186"/>
        <v>57585.55</v>
      </c>
      <c r="FG305" s="463">
        <v>0</v>
      </c>
      <c r="FH305" s="447">
        <f t="shared" si="187"/>
        <v>77447.149999999994</v>
      </c>
      <c r="FI305" s="447">
        <v>0</v>
      </c>
      <c r="FJ305" s="447">
        <f t="shared" si="188"/>
        <v>498408.36</v>
      </c>
      <c r="FK305" s="464"/>
      <c r="FL305" s="447">
        <f t="shared" si="189"/>
        <v>23034.22</v>
      </c>
      <c r="FM305" s="447">
        <f t="shared" si="190"/>
        <v>2879.28</v>
      </c>
      <c r="FN305" s="447">
        <f t="shared" si="191"/>
        <v>57585.55</v>
      </c>
      <c r="FO305" s="447">
        <f t="shared" si="192"/>
        <v>83499.05</v>
      </c>
      <c r="FP305" s="178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</row>
    <row r="306" spans="1:463" s="163" customFormat="1" ht="22.5" customHeight="1">
      <c r="A306" s="360">
        <v>298</v>
      </c>
      <c r="B306" s="361">
        <v>5</v>
      </c>
      <c r="C306" s="362" t="s">
        <v>523</v>
      </c>
      <c r="D306" s="363" t="s">
        <v>223</v>
      </c>
      <c r="E306" s="225" t="s">
        <v>190</v>
      </c>
      <c r="F306" s="367">
        <v>325000</v>
      </c>
      <c r="G306" s="365">
        <v>8</v>
      </c>
      <c r="H306" s="366">
        <v>1</v>
      </c>
      <c r="I306" s="373"/>
      <c r="J306" s="374"/>
      <c r="K306" s="375">
        <v>8</v>
      </c>
      <c r="L306" s="366">
        <v>1</v>
      </c>
      <c r="M306" s="373"/>
      <c r="N306" s="374"/>
      <c r="O306" s="375">
        <v>8</v>
      </c>
      <c r="P306" s="366">
        <v>1</v>
      </c>
      <c r="Q306" s="373"/>
      <c r="R306" s="374"/>
      <c r="S306" s="375">
        <v>8</v>
      </c>
      <c r="T306" s="366">
        <v>1</v>
      </c>
      <c r="U306" s="373"/>
      <c r="V306" s="374"/>
      <c r="W306" s="375">
        <v>8</v>
      </c>
      <c r="X306" s="366">
        <v>1</v>
      </c>
      <c r="Y306" s="373"/>
      <c r="Z306" s="374"/>
      <c r="AA306" s="375">
        <v>5</v>
      </c>
      <c r="AB306" s="366">
        <v>4</v>
      </c>
      <c r="AC306" s="373"/>
      <c r="AD306" s="382"/>
      <c r="AE306" s="380">
        <v>9</v>
      </c>
      <c r="AF306" s="381"/>
      <c r="AG306" s="365">
        <v>8</v>
      </c>
      <c r="AH306" s="366">
        <v>1</v>
      </c>
      <c r="AI306" s="373"/>
      <c r="AJ306" s="374"/>
      <c r="AK306" s="375">
        <v>8</v>
      </c>
      <c r="AL306" s="366">
        <v>1</v>
      </c>
      <c r="AM306" s="373"/>
      <c r="AN306" s="374"/>
      <c r="AO306" s="375">
        <v>8</v>
      </c>
      <c r="AP306" s="366">
        <v>1</v>
      </c>
      <c r="AQ306" s="373"/>
      <c r="AR306" s="374"/>
      <c r="AS306" s="375">
        <v>8</v>
      </c>
      <c r="AT306" s="366">
        <v>1</v>
      </c>
      <c r="AU306" s="373"/>
      <c r="AV306" s="374"/>
      <c r="AW306" s="375">
        <v>8</v>
      </c>
      <c r="AX306" s="366">
        <v>1</v>
      </c>
      <c r="AY306" s="373"/>
      <c r="AZ306" s="374"/>
      <c r="BA306" s="375">
        <v>5</v>
      </c>
      <c r="BB306" s="366">
        <v>4</v>
      </c>
      <c r="BC306" s="373"/>
      <c r="BD306" s="382"/>
      <c r="BE306" s="380">
        <v>9</v>
      </c>
      <c r="BF306" s="381"/>
      <c r="BG306" s="365">
        <v>8</v>
      </c>
      <c r="BH306" s="366">
        <v>1</v>
      </c>
      <c r="BI306" s="373"/>
      <c r="BJ306" s="374"/>
      <c r="BK306" s="375">
        <v>8</v>
      </c>
      <c r="BL306" s="366">
        <v>1</v>
      </c>
      <c r="BM306" s="373"/>
      <c r="BN306" s="374"/>
      <c r="BO306" s="375">
        <v>8</v>
      </c>
      <c r="BP306" s="366">
        <v>1</v>
      </c>
      <c r="BQ306" s="373"/>
      <c r="BR306" s="374"/>
      <c r="BS306" s="375">
        <v>8</v>
      </c>
      <c r="BT306" s="366">
        <v>1</v>
      </c>
      <c r="BU306" s="373"/>
      <c r="BV306" s="374"/>
      <c r="BW306" s="388">
        <v>9</v>
      </c>
      <c r="BX306" s="389"/>
      <c r="BY306" s="375">
        <v>5</v>
      </c>
      <c r="BZ306" s="366">
        <v>4</v>
      </c>
      <c r="CA306" s="373"/>
      <c r="CB306" s="382"/>
      <c r="CC306" s="380">
        <v>13</v>
      </c>
      <c r="CD306" s="381"/>
      <c r="CE306" s="398">
        <v>8</v>
      </c>
      <c r="CF306" s="366">
        <v>4</v>
      </c>
      <c r="CG306" s="373"/>
      <c r="CH306" s="399"/>
      <c r="CI306" s="365">
        <v>8</v>
      </c>
      <c r="CJ306" s="366">
        <v>4</v>
      </c>
      <c r="CK306" s="373"/>
      <c r="CL306" s="374"/>
      <c r="CM306" s="375">
        <v>8</v>
      </c>
      <c r="CN306" s="366">
        <v>4</v>
      </c>
      <c r="CO306" s="373"/>
      <c r="CP306" s="382"/>
      <c r="CQ306" s="402">
        <v>8</v>
      </c>
      <c r="CR306" s="366">
        <v>4</v>
      </c>
      <c r="CS306" s="408"/>
      <c r="CT306" s="409"/>
      <c r="CU306" s="402">
        <v>8</v>
      </c>
      <c r="CV306" s="366">
        <v>4</v>
      </c>
      <c r="CW306" s="410"/>
      <c r="CX306" s="411"/>
      <c r="CY306" s="402">
        <v>5</v>
      </c>
      <c r="CZ306" s="366">
        <v>7</v>
      </c>
      <c r="DA306" s="415"/>
      <c r="DB306" s="411"/>
      <c r="DC306" s="380">
        <v>12</v>
      </c>
      <c r="DD306" s="381"/>
      <c r="DE306" s="398">
        <v>8</v>
      </c>
      <c r="DF306" s="366">
        <v>4</v>
      </c>
      <c r="DG306" s="416"/>
      <c r="DH306" s="411"/>
      <c r="DI306" s="402">
        <v>8</v>
      </c>
      <c r="DJ306" s="366">
        <v>4</v>
      </c>
      <c r="DK306" s="416"/>
      <c r="DL306" s="411"/>
      <c r="DM306" s="424">
        <v>25</v>
      </c>
      <c r="DN306" s="424">
        <v>4</v>
      </c>
      <c r="DO306" s="424">
        <v>1</v>
      </c>
      <c r="DP306" s="425">
        <f t="shared" si="155"/>
        <v>188</v>
      </c>
      <c r="DQ306" s="427">
        <f t="shared" si="156"/>
        <v>0</v>
      </c>
      <c r="DR306" s="425">
        <f t="shared" si="157"/>
        <v>188</v>
      </c>
      <c r="DS306" s="163">
        <f t="shared" si="158"/>
        <v>25</v>
      </c>
      <c r="DT306" s="425">
        <f t="shared" si="159"/>
        <v>61</v>
      </c>
      <c r="DU306" s="427">
        <f t="shared" si="160"/>
        <v>0</v>
      </c>
      <c r="DV306" s="427">
        <f t="shared" si="161"/>
        <v>61</v>
      </c>
      <c r="DW306" s="427">
        <f t="shared" si="162"/>
        <v>43</v>
      </c>
      <c r="DX306" s="427">
        <f t="shared" si="163"/>
        <v>0</v>
      </c>
      <c r="DY306" s="427">
        <f t="shared" si="164"/>
        <v>9</v>
      </c>
      <c r="DZ306" s="427">
        <f t="shared" si="165"/>
        <v>0</v>
      </c>
      <c r="EA306" s="428">
        <f t="shared" si="166"/>
        <v>26</v>
      </c>
      <c r="EB306" s="429">
        <f t="shared" si="167"/>
        <v>61</v>
      </c>
      <c r="EC306" s="429">
        <f t="shared" si="168"/>
        <v>0</v>
      </c>
      <c r="ED306" s="429">
        <f t="shared" si="169"/>
        <v>43</v>
      </c>
      <c r="EE306" s="429">
        <f t="shared" si="170"/>
        <v>0</v>
      </c>
      <c r="EF306" s="429">
        <f t="shared" si="171"/>
        <v>9</v>
      </c>
      <c r="EG306" s="429">
        <f t="shared" si="172"/>
        <v>0</v>
      </c>
      <c r="EH306" s="441"/>
      <c r="EI306" s="479"/>
      <c r="EJ306" s="443">
        <v>316</v>
      </c>
      <c r="EK306" s="481" t="s">
        <v>523</v>
      </c>
      <c r="EL306" s="449" t="s">
        <v>223</v>
      </c>
      <c r="EM306" s="450">
        <v>325000</v>
      </c>
      <c r="EN306" s="447">
        <f t="shared" si="173"/>
        <v>12500</v>
      </c>
      <c r="EO306" s="453">
        <v>0</v>
      </c>
      <c r="EP306" s="454">
        <v>0</v>
      </c>
      <c r="EQ306" s="455">
        <v>0</v>
      </c>
      <c r="ER306" s="455">
        <v>0</v>
      </c>
      <c r="ES306" s="456">
        <f t="shared" si="174"/>
        <v>12500</v>
      </c>
      <c r="ET306" s="456">
        <f t="shared" si="175"/>
        <v>26</v>
      </c>
      <c r="EU306" s="456">
        <f t="shared" si="176"/>
        <v>61</v>
      </c>
      <c r="EV306" s="456">
        <f t="shared" si="177"/>
        <v>0</v>
      </c>
      <c r="EW306" s="456">
        <f t="shared" si="178"/>
        <v>43</v>
      </c>
      <c r="EX306" s="456">
        <f t="shared" si="179"/>
        <v>0</v>
      </c>
      <c r="EY306" s="460">
        <f t="shared" si="180"/>
        <v>9</v>
      </c>
      <c r="EZ306" s="460">
        <f t="shared" si="181"/>
        <v>0</v>
      </c>
      <c r="FA306" s="447">
        <f t="shared" si="182"/>
        <v>325858.40000000002</v>
      </c>
      <c r="FB306" s="447">
        <v>0</v>
      </c>
      <c r="FC306" s="447">
        <f t="shared" si="183"/>
        <v>650858.4</v>
      </c>
      <c r="FD306" s="447">
        <f t="shared" si="184"/>
        <v>585772.56000000006</v>
      </c>
      <c r="FE306" s="447">
        <f t="shared" si="185"/>
        <v>33154.51200000001</v>
      </c>
      <c r="FF306" s="447">
        <f t="shared" si="186"/>
        <v>65085.84</v>
      </c>
      <c r="FG306" s="463">
        <v>100000</v>
      </c>
      <c r="FH306" s="447">
        <f t="shared" si="187"/>
        <v>198240.35</v>
      </c>
      <c r="FI306" s="447">
        <v>0</v>
      </c>
      <c r="FJ306" s="447">
        <f t="shared" si="188"/>
        <v>452618.05</v>
      </c>
      <c r="FK306" s="464"/>
      <c r="FL306" s="447">
        <f t="shared" si="189"/>
        <v>26034.34</v>
      </c>
      <c r="FM306" s="447">
        <f t="shared" si="190"/>
        <v>3254.29</v>
      </c>
      <c r="FN306" s="447">
        <f t="shared" si="191"/>
        <v>65085.84</v>
      </c>
      <c r="FO306" s="447">
        <f t="shared" si="192"/>
        <v>94374.47</v>
      </c>
      <c r="FP306" s="178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</row>
    <row r="307" spans="1:463" s="163" customFormat="1" ht="22.5" customHeight="1">
      <c r="A307" s="360">
        <v>299</v>
      </c>
      <c r="B307" s="361"/>
      <c r="C307" s="362" t="s">
        <v>524</v>
      </c>
      <c r="D307" s="363" t="s">
        <v>525</v>
      </c>
      <c r="E307" s="225" t="s">
        <v>187</v>
      </c>
      <c r="F307" s="367">
        <v>400000</v>
      </c>
      <c r="G307" s="365">
        <v>8</v>
      </c>
      <c r="H307" s="366"/>
      <c r="I307" s="373"/>
      <c r="J307" s="374"/>
      <c r="K307" s="375">
        <v>8</v>
      </c>
      <c r="L307" s="366"/>
      <c r="M307" s="373"/>
      <c r="N307" s="374"/>
      <c r="O307" s="375">
        <v>8</v>
      </c>
      <c r="P307" s="366"/>
      <c r="Q307" s="373"/>
      <c r="R307" s="374"/>
      <c r="S307" s="375">
        <v>8</v>
      </c>
      <c r="T307" s="366"/>
      <c r="U307" s="373"/>
      <c r="V307" s="374"/>
      <c r="W307" s="375">
        <v>8</v>
      </c>
      <c r="X307" s="366"/>
      <c r="Y307" s="373"/>
      <c r="Z307" s="374"/>
      <c r="AA307" s="375">
        <v>1.5</v>
      </c>
      <c r="AB307" s="366"/>
      <c r="AC307" s="373"/>
      <c r="AD307" s="382"/>
      <c r="AE307" s="380"/>
      <c r="AF307" s="381"/>
      <c r="AG307" s="365">
        <v>8</v>
      </c>
      <c r="AH307" s="366"/>
      <c r="AI307" s="373"/>
      <c r="AJ307" s="374"/>
      <c r="AK307" s="375">
        <v>8</v>
      </c>
      <c r="AL307" s="366"/>
      <c r="AM307" s="373"/>
      <c r="AN307" s="374"/>
      <c r="AO307" s="375">
        <v>8</v>
      </c>
      <c r="AP307" s="366"/>
      <c r="AQ307" s="373"/>
      <c r="AR307" s="374"/>
      <c r="AS307" s="375">
        <v>8</v>
      </c>
      <c r="AT307" s="366"/>
      <c r="AU307" s="373"/>
      <c r="AV307" s="374"/>
      <c r="AW307" s="375">
        <v>8</v>
      </c>
      <c r="AX307" s="366"/>
      <c r="AY307" s="373"/>
      <c r="AZ307" s="374"/>
      <c r="BA307" s="375">
        <v>5</v>
      </c>
      <c r="BB307" s="366"/>
      <c r="BC307" s="373"/>
      <c r="BD307" s="382"/>
      <c r="BE307" s="380"/>
      <c r="BF307" s="381"/>
      <c r="BG307" s="365">
        <v>8</v>
      </c>
      <c r="BH307" s="366"/>
      <c r="BI307" s="373"/>
      <c r="BJ307" s="374"/>
      <c r="BK307" s="375">
        <v>8</v>
      </c>
      <c r="BL307" s="366"/>
      <c r="BM307" s="373"/>
      <c r="BN307" s="374"/>
      <c r="BO307" s="375">
        <v>8</v>
      </c>
      <c r="BP307" s="366"/>
      <c r="BQ307" s="373"/>
      <c r="BR307" s="374"/>
      <c r="BS307" s="375">
        <v>8</v>
      </c>
      <c r="BT307" s="366"/>
      <c r="BU307" s="373"/>
      <c r="BV307" s="374"/>
      <c r="BW307" s="388">
        <v>8</v>
      </c>
      <c r="BX307" s="389"/>
      <c r="BY307" s="375">
        <v>5</v>
      </c>
      <c r="BZ307" s="366"/>
      <c r="CA307" s="373"/>
      <c r="CB307" s="382"/>
      <c r="CC307" s="380"/>
      <c r="CD307" s="381"/>
      <c r="CE307" s="398">
        <v>8</v>
      </c>
      <c r="CF307" s="366"/>
      <c r="CG307" s="373"/>
      <c r="CH307" s="399"/>
      <c r="CI307" s="365">
        <v>8</v>
      </c>
      <c r="CJ307" s="366"/>
      <c r="CK307" s="373"/>
      <c r="CL307" s="374"/>
      <c r="CM307" s="375">
        <v>8</v>
      </c>
      <c r="CN307" s="366"/>
      <c r="CO307" s="373"/>
      <c r="CP307" s="382"/>
      <c r="CQ307" s="402">
        <v>8</v>
      </c>
      <c r="CR307" s="366"/>
      <c r="CS307" s="408"/>
      <c r="CT307" s="409"/>
      <c r="CU307" s="402">
        <v>8</v>
      </c>
      <c r="CV307" s="366"/>
      <c r="CW307" s="410"/>
      <c r="CX307" s="411"/>
      <c r="CY307" s="402">
        <v>5</v>
      </c>
      <c r="CZ307" s="366"/>
      <c r="DA307" s="415"/>
      <c r="DB307" s="411"/>
      <c r="DC307" s="380"/>
      <c r="DD307" s="381"/>
      <c r="DE307" s="398">
        <v>8</v>
      </c>
      <c r="DF307" s="366"/>
      <c r="DG307" s="416"/>
      <c r="DH307" s="411"/>
      <c r="DI307" s="402">
        <v>8</v>
      </c>
      <c r="DJ307" s="366"/>
      <c r="DK307" s="416"/>
      <c r="DL307" s="411"/>
      <c r="DM307" s="424">
        <v>25</v>
      </c>
      <c r="DN307" s="424">
        <v>4</v>
      </c>
      <c r="DO307" s="424">
        <v>1</v>
      </c>
      <c r="DP307" s="425">
        <f t="shared" si="155"/>
        <v>184.5</v>
      </c>
      <c r="DQ307" s="427">
        <f t="shared" si="156"/>
        <v>0</v>
      </c>
      <c r="DR307" s="425">
        <f t="shared" si="157"/>
        <v>185</v>
      </c>
      <c r="DS307" s="163">
        <f t="shared" si="158"/>
        <v>25</v>
      </c>
      <c r="DT307" s="425">
        <f t="shared" si="159"/>
        <v>0</v>
      </c>
      <c r="DU307" s="427">
        <f t="shared" si="160"/>
        <v>0</v>
      </c>
      <c r="DV307" s="427">
        <f t="shared" si="161"/>
        <v>0</v>
      </c>
      <c r="DW307" s="427">
        <f t="shared" si="162"/>
        <v>0</v>
      </c>
      <c r="DX307" s="427">
        <f t="shared" si="163"/>
        <v>0</v>
      </c>
      <c r="DY307" s="427">
        <f t="shared" si="164"/>
        <v>8</v>
      </c>
      <c r="DZ307" s="427">
        <f t="shared" si="165"/>
        <v>0</v>
      </c>
      <c r="EA307" s="428">
        <f t="shared" si="166"/>
        <v>26</v>
      </c>
      <c r="EB307" s="429">
        <f t="shared" si="167"/>
        <v>0</v>
      </c>
      <c r="EC307" s="429">
        <f t="shared" si="168"/>
        <v>0</v>
      </c>
      <c r="ED307" s="429">
        <f t="shared" si="169"/>
        <v>0</v>
      </c>
      <c r="EE307" s="429">
        <f t="shared" si="170"/>
        <v>0</v>
      </c>
      <c r="EF307" s="429">
        <f t="shared" si="171"/>
        <v>8</v>
      </c>
      <c r="EG307" s="429">
        <f t="shared" si="172"/>
        <v>0</v>
      </c>
      <c r="EH307" s="441"/>
      <c r="EI307" s="479"/>
      <c r="EJ307" s="443">
        <v>317</v>
      </c>
      <c r="EK307" s="481" t="s">
        <v>524</v>
      </c>
      <c r="EL307" s="449" t="s">
        <v>525</v>
      </c>
      <c r="EM307" s="450">
        <v>400000</v>
      </c>
      <c r="EN307" s="447">
        <f t="shared" si="173"/>
        <v>15384.62</v>
      </c>
      <c r="EO307" s="453">
        <v>0</v>
      </c>
      <c r="EP307" s="454">
        <v>0</v>
      </c>
      <c r="EQ307" s="455">
        <v>0</v>
      </c>
      <c r="ER307" s="455">
        <v>0</v>
      </c>
      <c r="ES307" s="456">
        <f t="shared" si="174"/>
        <v>15384.62</v>
      </c>
      <c r="ET307" s="456">
        <f t="shared" si="175"/>
        <v>26</v>
      </c>
      <c r="EU307" s="456">
        <f t="shared" si="176"/>
        <v>0</v>
      </c>
      <c r="EV307" s="456">
        <f t="shared" si="177"/>
        <v>0</v>
      </c>
      <c r="EW307" s="456">
        <f t="shared" si="178"/>
        <v>0</v>
      </c>
      <c r="EX307" s="456">
        <f t="shared" si="179"/>
        <v>0</v>
      </c>
      <c r="EY307" s="460">
        <f t="shared" si="180"/>
        <v>8</v>
      </c>
      <c r="EZ307" s="460">
        <f t="shared" si="181"/>
        <v>0</v>
      </c>
      <c r="FA307" s="447">
        <f t="shared" si="182"/>
        <v>32823.040000000001</v>
      </c>
      <c r="FB307" s="447">
        <v>0</v>
      </c>
      <c r="FC307" s="447">
        <f t="shared" si="183"/>
        <v>432823.16</v>
      </c>
      <c r="FD307" s="447">
        <f t="shared" si="184"/>
        <v>389540.83999999997</v>
      </c>
      <c r="FE307" s="447">
        <f t="shared" si="185"/>
        <v>9563.2671999999984</v>
      </c>
      <c r="FF307" s="447">
        <f t="shared" si="186"/>
        <v>43282.32</v>
      </c>
      <c r="FG307" s="463">
        <v>100000</v>
      </c>
      <c r="FH307" s="447">
        <f t="shared" si="187"/>
        <v>152845.59</v>
      </c>
      <c r="FI307" s="447">
        <v>0</v>
      </c>
      <c r="FJ307" s="447">
        <f t="shared" si="188"/>
        <v>279977.57</v>
      </c>
      <c r="FK307" s="464"/>
      <c r="FL307" s="447">
        <f t="shared" si="189"/>
        <v>17312.93</v>
      </c>
      <c r="FM307" s="447">
        <f t="shared" si="190"/>
        <v>2164.12</v>
      </c>
      <c r="FN307" s="447">
        <f t="shared" si="191"/>
        <v>43282.32</v>
      </c>
      <c r="FO307" s="447">
        <f t="shared" si="192"/>
        <v>62759.369999999995</v>
      </c>
      <c r="FP307" s="178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</row>
    <row r="308" spans="1:463" s="163" customFormat="1" ht="22.5" customHeight="1">
      <c r="A308" s="360">
        <v>300</v>
      </c>
      <c r="B308" s="361">
        <v>6</v>
      </c>
      <c r="C308" s="362" t="s">
        <v>526</v>
      </c>
      <c r="D308" s="363" t="s">
        <v>204</v>
      </c>
      <c r="E308" s="225" t="s">
        <v>190</v>
      </c>
      <c r="F308" s="367">
        <v>390000</v>
      </c>
      <c r="G308" s="365">
        <v>8</v>
      </c>
      <c r="H308" s="366">
        <v>1</v>
      </c>
      <c r="I308" s="373"/>
      <c r="J308" s="374"/>
      <c r="K308" s="375">
        <v>8</v>
      </c>
      <c r="L308" s="366"/>
      <c r="M308" s="373"/>
      <c r="N308" s="374"/>
      <c r="O308" s="375">
        <v>8</v>
      </c>
      <c r="P308" s="366">
        <v>1</v>
      </c>
      <c r="Q308" s="373"/>
      <c r="R308" s="374"/>
      <c r="S308" s="375">
        <v>8</v>
      </c>
      <c r="T308" s="366">
        <v>1</v>
      </c>
      <c r="U308" s="373"/>
      <c r="V308" s="374"/>
      <c r="W308" s="375">
        <v>8</v>
      </c>
      <c r="X308" s="366">
        <v>1</v>
      </c>
      <c r="Y308" s="373"/>
      <c r="Z308" s="374"/>
      <c r="AA308" s="375">
        <v>5</v>
      </c>
      <c r="AB308" s="366">
        <v>4</v>
      </c>
      <c r="AC308" s="373"/>
      <c r="AD308" s="382"/>
      <c r="AE308" s="380">
        <v>9</v>
      </c>
      <c r="AF308" s="381"/>
      <c r="AG308" s="365">
        <v>8</v>
      </c>
      <c r="AH308" s="366">
        <v>1</v>
      </c>
      <c r="AI308" s="373"/>
      <c r="AJ308" s="374"/>
      <c r="AK308" s="375">
        <v>8</v>
      </c>
      <c r="AL308" s="366">
        <v>2</v>
      </c>
      <c r="AM308" s="373"/>
      <c r="AN308" s="374"/>
      <c r="AO308" s="375">
        <v>8</v>
      </c>
      <c r="AP308" s="366"/>
      <c r="AQ308" s="373"/>
      <c r="AR308" s="374"/>
      <c r="AS308" s="375">
        <v>8</v>
      </c>
      <c r="AT308" s="366">
        <v>1</v>
      </c>
      <c r="AU308" s="373"/>
      <c r="AV308" s="374"/>
      <c r="AW308" s="375">
        <v>8</v>
      </c>
      <c r="AX308" s="366">
        <v>1</v>
      </c>
      <c r="AY308" s="373"/>
      <c r="AZ308" s="374"/>
      <c r="BA308" s="375">
        <v>5</v>
      </c>
      <c r="BB308" s="366">
        <v>4</v>
      </c>
      <c r="BC308" s="373"/>
      <c r="BD308" s="382"/>
      <c r="BE308" s="380">
        <v>11</v>
      </c>
      <c r="BF308" s="381"/>
      <c r="BG308" s="365">
        <v>8</v>
      </c>
      <c r="BH308" s="366">
        <v>1</v>
      </c>
      <c r="BI308" s="373"/>
      <c r="BJ308" s="374"/>
      <c r="BK308" s="375">
        <v>8</v>
      </c>
      <c r="BL308" s="366">
        <v>1</v>
      </c>
      <c r="BM308" s="373"/>
      <c r="BN308" s="374"/>
      <c r="BO308" s="375">
        <v>8</v>
      </c>
      <c r="BP308" s="366">
        <v>1</v>
      </c>
      <c r="BQ308" s="373"/>
      <c r="BR308" s="374"/>
      <c r="BS308" s="375">
        <v>8</v>
      </c>
      <c r="BT308" s="366">
        <v>1</v>
      </c>
      <c r="BU308" s="373"/>
      <c r="BV308" s="374"/>
      <c r="BW308" s="388">
        <v>9</v>
      </c>
      <c r="BX308" s="389"/>
      <c r="BY308" s="375">
        <v>5</v>
      </c>
      <c r="BZ308" s="366">
        <v>6</v>
      </c>
      <c r="CA308" s="373"/>
      <c r="CB308" s="382"/>
      <c r="CC308" s="380">
        <v>9</v>
      </c>
      <c r="CD308" s="381"/>
      <c r="CE308" s="398">
        <v>8</v>
      </c>
      <c r="CF308" s="366">
        <v>1</v>
      </c>
      <c r="CG308" s="373"/>
      <c r="CH308" s="399"/>
      <c r="CI308" s="365"/>
      <c r="CJ308" s="366"/>
      <c r="CK308" s="373"/>
      <c r="CL308" s="374"/>
      <c r="CM308" s="375">
        <v>8</v>
      </c>
      <c r="CN308" s="366">
        <v>1</v>
      </c>
      <c r="CO308" s="373"/>
      <c r="CP308" s="382"/>
      <c r="CQ308" s="402">
        <v>8</v>
      </c>
      <c r="CR308" s="366">
        <v>1</v>
      </c>
      <c r="CS308" s="408"/>
      <c r="CT308" s="409"/>
      <c r="CU308" s="402">
        <v>8</v>
      </c>
      <c r="CV308" s="366">
        <v>3</v>
      </c>
      <c r="CW308" s="410"/>
      <c r="CX308" s="411"/>
      <c r="CY308" s="402">
        <v>5</v>
      </c>
      <c r="CZ308" s="366">
        <v>3</v>
      </c>
      <c r="DA308" s="415"/>
      <c r="DB308" s="411"/>
      <c r="DC308" s="380">
        <v>9</v>
      </c>
      <c r="DD308" s="381"/>
      <c r="DE308" s="398">
        <v>8</v>
      </c>
      <c r="DF308" s="366">
        <v>2</v>
      </c>
      <c r="DG308" s="416"/>
      <c r="DH308" s="411"/>
      <c r="DI308" s="402">
        <v>8</v>
      </c>
      <c r="DJ308" s="366"/>
      <c r="DK308" s="416"/>
      <c r="DL308" s="411"/>
      <c r="DM308" s="424">
        <v>25</v>
      </c>
      <c r="DN308" s="424">
        <v>4</v>
      </c>
      <c r="DO308" s="424">
        <v>1</v>
      </c>
      <c r="DP308" s="425">
        <f t="shared" si="155"/>
        <v>180</v>
      </c>
      <c r="DQ308" s="427">
        <f t="shared" si="156"/>
        <v>0</v>
      </c>
      <c r="DR308" s="425">
        <f t="shared" si="157"/>
        <v>180</v>
      </c>
      <c r="DS308" s="163">
        <f t="shared" si="158"/>
        <v>24</v>
      </c>
      <c r="DT308" s="425">
        <f t="shared" si="159"/>
        <v>38</v>
      </c>
      <c r="DU308" s="427">
        <f t="shared" si="160"/>
        <v>0</v>
      </c>
      <c r="DV308" s="427">
        <f t="shared" si="161"/>
        <v>38</v>
      </c>
      <c r="DW308" s="427">
        <f t="shared" si="162"/>
        <v>38</v>
      </c>
      <c r="DX308" s="427">
        <f t="shared" si="163"/>
        <v>0</v>
      </c>
      <c r="DY308" s="427">
        <f t="shared" si="164"/>
        <v>9</v>
      </c>
      <c r="DZ308" s="427">
        <f t="shared" si="165"/>
        <v>0</v>
      </c>
      <c r="EA308" s="428">
        <f t="shared" si="166"/>
        <v>25</v>
      </c>
      <c r="EB308" s="429">
        <f t="shared" si="167"/>
        <v>38</v>
      </c>
      <c r="EC308" s="429">
        <f t="shared" si="168"/>
        <v>0</v>
      </c>
      <c r="ED308" s="429">
        <f t="shared" si="169"/>
        <v>38</v>
      </c>
      <c r="EE308" s="429">
        <f t="shared" si="170"/>
        <v>0</v>
      </c>
      <c r="EF308" s="429">
        <f t="shared" si="171"/>
        <v>9</v>
      </c>
      <c r="EG308" s="429">
        <f t="shared" si="172"/>
        <v>0</v>
      </c>
      <c r="EH308" s="441"/>
      <c r="EI308" s="479"/>
      <c r="EJ308" s="443">
        <v>318</v>
      </c>
      <c r="EK308" s="481" t="s">
        <v>526</v>
      </c>
      <c r="EL308" s="449" t="s">
        <v>204</v>
      </c>
      <c r="EM308" s="450">
        <v>390000</v>
      </c>
      <c r="EN308" s="447">
        <f t="shared" si="173"/>
        <v>15000</v>
      </c>
      <c r="EO308" s="453">
        <v>0</v>
      </c>
      <c r="EP308" s="454">
        <v>0</v>
      </c>
      <c r="EQ308" s="455">
        <v>0</v>
      </c>
      <c r="ER308" s="455">
        <v>0</v>
      </c>
      <c r="ES308" s="456">
        <f t="shared" si="174"/>
        <v>15000</v>
      </c>
      <c r="ET308" s="456">
        <f t="shared" si="175"/>
        <v>25</v>
      </c>
      <c r="EU308" s="456">
        <f t="shared" si="176"/>
        <v>38</v>
      </c>
      <c r="EV308" s="456">
        <f t="shared" si="177"/>
        <v>0</v>
      </c>
      <c r="EW308" s="456">
        <f t="shared" si="178"/>
        <v>38</v>
      </c>
      <c r="EX308" s="456">
        <f t="shared" si="179"/>
        <v>0</v>
      </c>
      <c r="EY308" s="460">
        <f t="shared" si="180"/>
        <v>9</v>
      </c>
      <c r="EZ308" s="460">
        <f t="shared" si="181"/>
        <v>0</v>
      </c>
      <c r="FA308" s="447">
        <f t="shared" si="182"/>
        <v>302023.23</v>
      </c>
      <c r="FB308" s="447">
        <v>0</v>
      </c>
      <c r="FC308" s="447">
        <f t="shared" si="183"/>
        <v>677023.23</v>
      </c>
      <c r="FD308" s="447">
        <f t="shared" si="184"/>
        <v>609320.90999999992</v>
      </c>
      <c r="FE308" s="447">
        <f t="shared" si="185"/>
        <v>37864.181999999986</v>
      </c>
      <c r="FF308" s="447">
        <f t="shared" si="186"/>
        <v>67702.320000000007</v>
      </c>
      <c r="FG308" s="463">
        <v>100000</v>
      </c>
      <c r="FH308" s="447">
        <f t="shared" si="187"/>
        <v>205566.5</v>
      </c>
      <c r="FI308" s="447">
        <v>0</v>
      </c>
      <c r="FJ308" s="447">
        <f t="shared" si="188"/>
        <v>471456.73</v>
      </c>
      <c r="FK308" s="464"/>
      <c r="FL308" s="447">
        <f t="shared" si="189"/>
        <v>27080.93</v>
      </c>
      <c r="FM308" s="447">
        <f t="shared" si="190"/>
        <v>3385.12</v>
      </c>
      <c r="FN308" s="447">
        <f t="shared" si="191"/>
        <v>67702.320000000007</v>
      </c>
      <c r="FO308" s="447">
        <f t="shared" si="192"/>
        <v>98168.37000000001</v>
      </c>
      <c r="FP308" s="17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</row>
    <row r="309" spans="1:463" s="163" customFormat="1" ht="22.5" customHeight="1">
      <c r="A309" s="360">
        <v>301</v>
      </c>
      <c r="B309" s="361">
        <v>5</v>
      </c>
      <c r="C309" s="362" t="s">
        <v>527</v>
      </c>
      <c r="D309" s="363" t="s">
        <v>194</v>
      </c>
      <c r="E309" s="225" t="s">
        <v>190</v>
      </c>
      <c r="F309" s="367">
        <v>325000</v>
      </c>
      <c r="G309" s="365">
        <v>8</v>
      </c>
      <c r="H309" s="366">
        <v>2</v>
      </c>
      <c r="I309" s="373"/>
      <c r="J309" s="374"/>
      <c r="K309" s="375"/>
      <c r="L309" s="366"/>
      <c r="M309" s="373"/>
      <c r="N309" s="374"/>
      <c r="O309" s="375">
        <v>8</v>
      </c>
      <c r="P309" s="366">
        <v>2</v>
      </c>
      <c r="Q309" s="373"/>
      <c r="R309" s="374"/>
      <c r="S309" s="375">
        <v>8</v>
      </c>
      <c r="T309" s="366">
        <v>2</v>
      </c>
      <c r="U309" s="373"/>
      <c r="V309" s="374"/>
      <c r="W309" s="375">
        <v>8</v>
      </c>
      <c r="X309" s="366">
        <v>3</v>
      </c>
      <c r="Y309" s="373"/>
      <c r="Z309" s="374"/>
      <c r="AA309" s="375"/>
      <c r="AB309" s="366"/>
      <c r="AC309" s="373"/>
      <c r="AD309" s="382"/>
      <c r="AE309" s="380">
        <v>10</v>
      </c>
      <c r="AF309" s="381"/>
      <c r="AG309" s="365">
        <v>8</v>
      </c>
      <c r="AH309" s="366">
        <v>3</v>
      </c>
      <c r="AI309" s="373"/>
      <c r="AJ309" s="374"/>
      <c r="AK309" s="375">
        <v>8</v>
      </c>
      <c r="AL309" s="366">
        <v>3</v>
      </c>
      <c r="AM309" s="373"/>
      <c r="AN309" s="374"/>
      <c r="AO309" s="375">
        <v>8</v>
      </c>
      <c r="AP309" s="366">
        <v>3</v>
      </c>
      <c r="AQ309" s="373"/>
      <c r="AR309" s="374"/>
      <c r="AS309" s="375">
        <v>8</v>
      </c>
      <c r="AT309" s="366">
        <v>3</v>
      </c>
      <c r="AU309" s="373"/>
      <c r="AV309" s="374"/>
      <c r="AW309" s="375">
        <v>8</v>
      </c>
      <c r="AX309" s="366">
        <v>3</v>
      </c>
      <c r="AY309" s="373"/>
      <c r="AZ309" s="374"/>
      <c r="BA309" s="375">
        <v>5</v>
      </c>
      <c r="BB309" s="366"/>
      <c r="BC309" s="373"/>
      <c r="BD309" s="382"/>
      <c r="BE309" s="380"/>
      <c r="BF309" s="381"/>
      <c r="BG309" s="365"/>
      <c r="BH309" s="366"/>
      <c r="BI309" s="373"/>
      <c r="BJ309" s="374"/>
      <c r="BK309" s="375"/>
      <c r="BL309" s="366"/>
      <c r="BM309" s="373"/>
      <c r="BN309" s="374"/>
      <c r="BO309" s="375"/>
      <c r="BP309" s="366"/>
      <c r="BQ309" s="373"/>
      <c r="BR309" s="374"/>
      <c r="BS309" s="375">
        <v>8</v>
      </c>
      <c r="BT309" s="366">
        <v>1</v>
      </c>
      <c r="BU309" s="373"/>
      <c r="BV309" s="374"/>
      <c r="BW309" s="388">
        <v>9</v>
      </c>
      <c r="BX309" s="389"/>
      <c r="BY309" s="375">
        <v>5</v>
      </c>
      <c r="BZ309" s="366">
        <v>4</v>
      </c>
      <c r="CA309" s="373"/>
      <c r="CB309" s="382"/>
      <c r="CC309" s="380">
        <v>9</v>
      </c>
      <c r="CD309" s="381"/>
      <c r="CE309" s="398">
        <v>8</v>
      </c>
      <c r="CF309" s="366">
        <v>1</v>
      </c>
      <c r="CG309" s="373"/>
      <c r="CH309" s="399"/>
      <c r="CI309" s="365">
        <v>8</v>
      </c>
      <c r="CJ309" s="366">
        <v>1</v>
      </c>
      <c r="CK309" s="373"/>
      <c r="CL309" s="374"/>
      <c r="CM309" s="375">
        <v>8</v>
      </c>
      <c r="CN309" s="366">
        <v>1</v>
      </c>
      <c r="CO309" s="373"/>
      <c r="CP309" s="382"/>
      <c r="CQ309" s="402">
        <v>8</v>
      </c>
      <c r="CR309" s="366">
        <v>1</v>
      </c>
      <c r="CS309" s="408"/>
      <c r="CT309" s="409"/>
      <c r="CU309" s="402">
        <v>8</v>
      </c>
      <c r="CV309" s="366">
        <v>1</v>
      </c>
      <c r="CW309" s="410"/>
      <c r="CX309" s="411"/>
      <c r="CY309" s="402">
        <v>5</v>
      </c>
      <c r="CZ309" s="366">
        <v>4</v>
      </c>
      <c r="DA309" s="415"/>
      <c r="DB309" s="411"/>
      <c r="DC309" s="380">
        <v>9</v>
      </c>
      <c r="DD309" s="381"/>
      <c r="DE309" s="398">
        <v>8</v>
      </c>
      <c r="DF309" s="366">
        <v>1</v>
      </c>
      <c r="DG309" s="416"/>
      <c r="DH309" s="411"/>
      <c r="DI309" s="402">
        <v>8</v>
      </c>
      <c r="DJ309" s="366">
        <v>1</v>
      </c>
      <c r="DK309" s="416"/>
      <c r="DL309" s="411"/>
      <c r="DM309" s="424">
        <v>25</v>
      </c>
      <c r="DN309" s="424">
        <v>4</v>
      </c>
      <c r="DO309" s="424">
        <v>1</v>
      </c>
      <c r="DP309" s="425">
        <f t="shared" si="155"/>
        <v>151</v>
      </c>
      <c r="DQ309" s="427">
        <f t="shared" si="156"/>
        <v>0</v>
      </c>
      <c r="DR309" s="425">
        <f t="shared" si="157"/>
        <v>151</v>
      </c>
      <c r="DS309" s="163">
        <f t="shared" si="158"/>
        <v>20</v>
      </c>
      <c r="DT309" s="425">
        <f t="shared" si="159"/>
        <v>40</v>
      </c>
      <c r="DU309" s="427">
        <f t="shared" si="160"/>
        <v>0</v>
      </c>
      <c r="DV309" s="427">
        <f t="shared" si="161"/>
        <v>40</v>
      </c>
      <c r="DW309" s="427">
        <f t="shared" si="162"/>
        <v>28</v>
      </c>
      <c r="DX309" s="427">
        <f t="shared" si="163"/>
        <v>0</v>
      </c>
      <c r="DY309" s="427">
        <f t="shared" si="164"/>
        <v>9</v>
      </c>
      <c r="DZ309" s="427">
        <f t="shared" si="165"/>
        <v>0</v>
      </c>
      <c r="EA309" s="428">
        <f t="shared" si="166"/>
        <v>21</v>
      </c>
      <c r="EB309" s="429">
        <f t="shared" si="167"/>
        <v>40</v>
      </c>
      <c r="EC309" s="429">
        <f t="shared" si="168"/>
        <v>0</v>
      </c>
      <c r="ED309" s="429">
        <f t="shared" si="169"/>
        <v>28</v>
      </c>
      <c r="EE309" s="429">
        <f t="shared" si="170"/>
        <v>0</v>
      </c>
      <c r="EF309" s="429">
        <f t="shared" si="171"/>
        <v>9</v>
      </c>
      <c r="EG309" s="429">
        <f t="shared" si="172"/>
        <v>0</v>
      </c>
      <c r="EH309" s="441"/>
      <c r="EI309" s="479"/>
      <c r="EJ309" s="443">
        <v>319</v>
      </c>
      <c r="EK309" s="481" t="s">
        <v>527</v>
      </c>
      <c r="EL309" s="449" t="s">
        <v>194</v>
      </c>
      <c r="EM309" s="450">
        <v>325000</v>
      </c>
      <c r="EN309" s="447">
        <f t="shared" si="173"/>
        <v>12500</v>
      </c>
      <c r="EO309" s="453">
        <v>0</v>
      </c>
      <c r="EP309" s="454">
        <v>0</v>
      </c>
      <c r="EQ309" s="455">
        <v>0</v>
      </c>
      <c r="ER309" s="455">
        <v>0</v>
      </c>
      <c r="ES309" s="456">
        <f t="shared" si="174"/>
        <v>12500</v>
      </c>
      <c r="ET309" s="456">
        <f t="shared" si="175"/>
        <v>21</v>
      </c>
      <c r="EU309" s="456">
        <f t="shared" si="176"/>
        <v>40</v>
      </c>
      <c r="EV309" s="456">
        <f t="shared" si="177"/>
        <v>0</v>
      </c>
      <c r="EW309" s="456">
        <f t="shared" si="178"/>
        <v>28</v>
      </c>
      <c r="EX309" s="456">
        <f t="shared" si="179"/>
        <v>0</v>
      </c>
      <c r="EY309" s="460">
        <f t="shared" si="180"/>
        <v>9</v>
      </c>
      <c r="EZ309" s="460">
        <f t="shared" si="181"/>
        <v>0</v>
      </c>
      <c r="FA309" s="447">
        <f t="shared" si="182"/>
        <v>223350.51</v>
      </c>
      <c r="FB309" s="447">
        <v>0</v>
      </c>
      <c r="FC309" s="447">
        <f t="shared" si="183"/>
        <v>485850.51</v>
      </c>
      <c r="FD309" s="447">
        <f t="shared" si="184"/>
        <v>437265.46</v>
      </c>
      <c r="FE309" s="447">
        <f t="shared" si="185"/>
        <v>13381.236800000002</v>
      </c>
      <c r="FF309" s="447">
        <f t="shared" si="186"/>
        <v>48585.05</v>
      </c>
      <c r="FG309" s="463">
        <v>100000</v>
      </c>
      <c r="FH309" s="447">
        <f t="shared" si="187"/>
        <v>161966.29</v>
      </c>
      <c r="FI309" s="447">
        <v>0</v>
      </c>
      <c r="FJ309" s="447">
        <f t="shared" si="188"/>
        <v>323884.21999999997</v>
      </c>
      <c r="FK309" s="464"/>
      <c r="FL309" s="447">
        <f t="shared" si="189"/>
        <v>19434.02</v>
      </c>
      <c r="FM309" s="447">
        <f t="shared" si="190"/>
        <v>2429.25</v>
      </c>
      <c r="FN309" s="447">
        <f t="shared" si="191"/>
        <v>48585.05</v>
      </c>
      <c r="FO309" s="447">
        <f t="shared" si="192"/>
        <v>70448.320000000007</v>
      </c>
      <c r="FP309" s="178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</row>
    <row r="310" spans="1:463" s="163" customFormat="1" ht="22.5" customHeight="1">
      <c r="A310" s="360">
        <v>302</v>
      </c>
      <c r="B310" s="361">
        <v>5</v>
      </c>
      <c r="C310" s="362" t="s">
        <v>528</v>
      </c>
      <c r="D310" s="363" t="s">
        <v>223</v>
      </c>
      <c r="E310" s="225" t="s">
        <v>190</v>
      </c>
      <c r="F310" s="367">
        <v>325000</v>
      </c>
      <c r="G310" s="365">
        <v>8</v>
      </c>
      <c r="H310" s="366">
        <v>1</v>
      </c>
      <c r="I310" s="373"/>
      <c r="J310" s="374"/>
      <c r="K310" s="375">
        <v>8</v>
      </c>
      <c r="L310" s="366">
        <v>1</v>
      </c>
      <c r="M310" s="373"/>
      <c r="N310" s="374"/>
      <c r="O310" s="375">
        <v>8</v>
      </c>
      <c r="P310" s="366">
        <v>1</v>
      </c>
      <c r="Q310" s="373"/>
      <c r="R310" s="374"/>
      <c r="S310" s="375">
        <v>8</v>
      </c>
      <c r="T310" s="366">
        <v>1</v>
      </c>
      <c r="U310" s="373"/>
      <c r="V310" s="374"/>
      <c r="W310" s="375">
        <v>8</v>
      </c>
      <c r="X310" s="366">
        <v>1</v>
      </c>
      <c r="Y310" s="373"/>
      <c r="Z310" s="374"/>
      <c r="AA310" s="375">
        <v>5</v>
      </c>
      <c r="AB310" s="366">
        <v>4</v>
      </c>
      <c r="AC310" s="373"/>
      <c r="AD310" s="382"/>
      <c r="AE310" s="380">
        <v>9</v>
      </c>
      <c r="AF310" s="381"/>
      <c r="AG310" s="365">
        <v>8</v>
      </c>
      <c r="AH310" s="366">
        <v>1</v>
      </c>
      <c r="AI310" s="373"/>
      <c r="AJ310" s="374"/>
      <c r="AK310" s="375">
        <v>8</v>
      </c>
      <c r="AL310" s="366">
        <v>1</v>
      </c>
      <c r="AM310" s="373"/>
      <c r="AN310" s="374"/>
      <c r="AO310" s="375">
        <v>8</v>
      </c>
      <c r="AP310" s="366">
        <v>1</v>
      </c>
      <c r="AQ310" s="373"/>
      <c r="AR310" s="374"/>
      <c r="AS310" s="375">
        <v>8</v>
      </c>
      <c r="AT310" s="366">
        <v>1</v>
      </c>
      <c r="AU310" s="373"/>
      <c r="AV310" s="374"/>
      <c r="AW310" s="375">
        <v>8</v>
      </c>
      <c r="AX310" s="366">
        <v>1</v>
      </c>
      <c r="AY310" s="373"/>
      <c r="AZ310" s="374"/>
      <c r="BA310" s="375">
        <v>5</v>
      </c>
      <c r="BB310" s="366">
        <v>4</v>
      </c>
      <c r="BC310" s="373"/>
      <c r="BD310" s="382"/>
      <c r="BE310" s="380">
        <v>9</v>
      </c>
      <c r="BF310" s="381"/>
      <c r="BG310" s="365">
        <v>8</v>
      </c>
      <c r="BH310" s="366">
        <v>1</v>
      </c>
      <c r="BI310" s="373"/>
      <c r="BJ310" s="374"/>
      <c r="BK310" s="375">
        <v>8</v>
      </c>
      <c r="BL310" s="366">
        <v>1</v>
      </c>
      <c r="BM310" s="373"/>
      <c r="BN310" s="374"/>
      <c r="BO310" s="375">
        <v>8</v>
      </c>
      <c r="BP310" s="366">
        <v>1</v>
      </c>
      <c r="BQ310" s="373"/>
      <c r="BR310" s="374"/>
      <c r="BS310" s="375">
        <v>8</v>
      </c>
      <c r="BT310" s="366">
        <v>1</v>
      </c>
      <c r="BU310" s="373"/>
      <c r="BV310" s="374"/>
      <c r="BW310" s="388">
        <v>9</v>
      </c>
      <c r="BX310" s="389"/>
      <c r="BY310" s="375">
        <v>5</v>
      </c>
      <c r="BZ310" s="366">
        <v>4</v>
      </c>
      <c r="CA310" s="373"/>
      <c r="CB310" s="382"/>
      <c r="CC310" s="380">
        <v>9</v>
      </c>
      <c r="CD310" s="381"/>
      <c r="CE310" s="398">
        <v>8</v>
      </c>
      <c r="CF310" s="366">
        <v>1</v>
      </c>
      <c r="CG310" s="373"/>
      <c r="CH310" s="399"/>
      <c r="CI310" s="365">
        <v>8</v>
      </c>
      <c r="CJ310" s="366">
        <v>1</v>
      </c>
      <c r="CK310" s="373"/>
      <c r="CL310" s="374"/>
      <c r="CM310" s="375">
        <v>8</v>
      </c>
      <c r="CN310" s="366">
        <v>1</v>
      </c>
      <c r="CO310" s="373"/>
      <c r="CP310" s="382"/>
      <c r="CQ310" s="402">
        <v>8</v>
      </c>
      <c r="CR310" s="366">
        <v>1</v>
      </c>
      <c r="CS310" s="408"/>
      <c r="CT310" s="409"/>
      <c r="CU310" s="402">
        <v>8</v>
      </c>
      <c r="CV310" s="366">
        <v>1</v>
      </c>
      <c r="CW310" s="410"/>
      <c r="CX310" s="411"/>
      <c r="CY310" s="402">
        <v>5</v>
      </c>
      <c r="CZ310" s="366">
        <v>4</v>
      </c>
      <c r="DA310" s="415"/>
      <c r="DB310" s="411"/>
      <c r="DC310" s="380">
        <v>9</v>
      </c>
      <c r="DD310" s="381"/>
      <c r="DE310" s="398">
        <v>8</v>
      </c>
      <c r="DF310" s="366">
        <v>1</v>
      </c>
      <c r="DG310" s="416"/>
      <c r="DH310" s="411"/>
      <c r="DI310" s="402">
        <v>8</v>
      </c>
      <c r="DJ310" s="366">
        <v>1</v>
      </c>
      <c r="DK310" s="416"/>
      <c r="DL310" s="411"/>
      <c r="DM310" s="424">
        <v>25</v>
      </c>
      <c r="DN310" s="424">
        <v>4</v>
      </c>
      <c r="DO310" s="424">
        <v>1</v>
      </c>
      <c r="DP310" s="425">
        <f t="shared" si="155"/>
        <v>188</v>
      </c>
      <c r="DQ310" s="427">
        <f t="shared" si="156"/>
        <v>0</v>
      </c>
      <c r="DR310" s="425">
        <f t="shared" si="157"/>
        <v>188</v>
      </c>
      <c r="DS310" s="163">
        <f t="shared" si="158"/>
        <v>25</v>
      </c>
      <c r="DT310" s="425">
        <f t="shared" si="159"/>
        <v>37</v>
      </c>
      <c r="DU310" s="427">
        <f t="shared" si="160"/>
        <v>0</v>
      </c>
      <c r="DV310" s="427">
        <f t="shared" si="161"/>
        <v>37</v>
      </c>
      <c r="DW310" s="427">
        <f t="shared" si="162"/>
        <v>36</v>
      </c>
      <c r="DX310" s="427">
        <f t="shared" si="163"/>
        <v>0</v>
      </c>
      <c r="DY310" s="427">
        <f t="shared" si="164"/>
        <v>9</v>
      </c>
      <c r="DZ310" s="427">
        <f t="shared" si="165"/>
        <v>0</v>
      </c>
      <c r="EA310" s="428">
        <f t="shared" si="166"/>
        <v>26</v>
      </c>
      <c r="EB310" s="429">
        <f t="shared" si="167"/>
        <v>37</v>
      </c>
      <c r="EC310" s="429">
        <f t="shared" si="168"/>
        <v>0</v>
      </c>
      <c r="ED310" s="429">
        <f t="shared" si="169"/>
        <v>36</v>
      </c>
      <c r="EE310" s="429">
        <f t="shared" si="170"/>
        <v>0</v>
      </c>
      <c r="EF310" s="429">
        <f t="shared" si="171"/>
        <v>9</v>
      </c>
      <c r="EG310" s="429">
        <f t="shared" si="172"/>
        <v>0</v>
      </c>
      <c r="EH310" s="441"/>
      <c r="EI310" s="479"/>
      <c r="EJ310" s="443">
        <v>320</v>
      </c>
      <c r="EK310" s="481" t="s">
        <v>528</v>
      </c>
      <c r="EL310" s="449" t="s">
        <v>223</v>
      </c>
      <c r="EM310" s="450">
        <v>325000</v>
      </c>
      <c r="EN310" s="447">
        <f t="shared" si="173"/>
        <v>12500</v>
      </c>
      <c r="EO310" s="453">
        <v>0</v>
      </c>
      <c r="EP310" s="454">
        <v>0</v>
      </c>
      <c r="EQ310" s="455">
        <v>0</v>
      </c>
      <c r="ER310" s="455">
        <v>0</v>
      </c>
      <c r="ES310" s="456">
        <f t="shared" si="174"/>
        <v>12500</v>
      </c>
      <c r="ET310" s="456">
        <f t="shared" si="175"/>
        <v>26</v>
      </c>
      <c r="EU310" s="456">
        <f t="shared" si="176"/>
        <v>37</v>
      </c>
      <c r="EV310" s="456">
        <f t="shared" si="177"/>
        <v>0</v>
      </c>
      <c r="EW310" s="456">
        <f t="shared" si="178"/>
        <v>36</v>
      </c>
      <c r="EX310" s="456">
        <f t="shared" si="179"/>
        <v>0</v>
      </c>
      <c r="EY310" s="460">
        <f t="shared" si="180"/>
        <v>9</v>
      </c>
      <c r="EZ310" s="460">
        <f t="shared" si="181"/>
        <v>0</v>
      </c>
      <c r="FA310" s="447">
        <f t="shared" si="182"/>
        <v>242518.66</v>
      </c>
      <c r="FB310" s="447">
        <v>0</v>
      </c>
      <c r="FC310" s="447">
        <f t="shared" si="183"/>
        <v>567518.66</v>
      </c>
      <c r="FD310" s="447">
        <f t="shared" si="184"/>
        <v>510766.79000000004</v>
      </c>
      <c r="FE310" s="447">
        <f t="shared" si="185"/>
        <v>19261.343200000003</v>
      </c>
      <c r="FF310" s="447">
        <f t="shared" si="186"/>
        <v>56751.87</v>
      </c>
      <c r="FG310" s="463">
        <v>0</v>
      </c>
      <c r="FH310" s="447">
        <f t="shared" si="187"/>
        <v>76013.210000000006</v>
      </c>
      <c r="FI310" s="447">
        <v>0</v>
      </c>
      <c r="FJ310" s="447">
        <f t="shared" si="188"/>
        <v>491505.45</v>
      </c>
      <c r="FK310" s="464"/>
      <c r="FL310" s="447">
        <f t="shared" si="189"/>
        <v>22700.75</v>
      </c>
      <c r="FM310" s="447">
        <f t="shared" si="190"/>
        <v>2837.59</v>
      </c>
      <c r="FN310" s="447">
        <f t="shared" si="191"/>
        <v>56751.87</v>
      </c>
      <c r="FO310" s="447">
        <f t="shared" si="192"/>
        <v>82290.210000000006</v>
      </c>
      <c r="FP310" s="178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</row>
    <row r="311" spans="1:463" s="163" customFormat="1" ht="22.5" customHeight="1">
      <c r="A311" s="360">
        <v>303</v>
      </c>
      <c r="B311" s="361">
        <v>6</v>
      </c>
      <c r="C311" s="362" t="s">
        <v>529</v>
      </c>
      <c r="D311" s="363" t="s">
        <v>231</v>
      </c>
      <c r="E311" s="225" t="s">
        <v>190</v>
      </c>
      <c r="F311" s="367">
        <v>390000</v>
      </c>
      <c r="G311" s="365">
        <v>8</v>
      </c>
      <c r="H311" s="366">
        <v>3</v>
      </c>
      <c r="I311" s="373"/>
      <c r="J311" s="374"/>
      <c r="K311" s="375">
        <v>8</v>
      </c>
      <c r="L311" s="366">
        <v>4</v>
      </c>
      <c r="M311" s="373"/>
      <c r="N311" s="374"/>
      <c r="O311" s="375">
        <v>8</v>
      </c>
      <c r="P311" s="366">
        <v>1</v>
      </c>
      <c r="Q311" s="373"/>
      <c r="R311" s="374"/>
      <c r="S311" s="375">
        <v>8</v>
      </c>
      <c r="T311" s="366">
        <v>3</v>
      </c>
      <c r="U311" s="373"/>
      <c r="V311" s="374"/>
      <c r="W311" s="375">
        <v>8</v>
      </c>
      <c r="X311" s="366">
        <v>4</v>
      </c>
      <c r="Y311" s="373"/>
      <c r="Z311" s="374"/>
      <c r="AA311" s="375">
        <v>5</v>
      </c>
      <c r="AB311" s="366">
        <v>6</v>
      </c>
      <c r="AC311" s="373"/>
      <c r="AD311" s="382"/>
      <c r="AE311" s="380">
        <v>10</v>
      </c>
      <c r="AF311" s="381"/>
      <c r="AG311" s="365">
        <v>8</v>
      </c>
      <c r="AH311" s="366">
        <v>2</v>
      </c>
      <c r="AI311" s="373"/>
      <c r="AJ311" s="374"/>
      <c r="AK311" s="375">
        <v>8</v>
      </c>
      <c r="AL311" s="366">
        <v>3</v>
      </c>
      <c r="AM311" s="373"/>
      <c r="AN311" s="374"/>
      <c r="AO311" s="375">
        <v>8</v>
      </c>
      <c r="AP311" s="366">
        <v>3</v>
      </c>
      <c r="AQ311" s="373"/>
      <c r="AR311" s="374"/>
      <c r="AS311" s="375">
        <v>8</v>
      </c>
      <c r="AT311" s="366">
        <v>3</v>
      </c>
      <c r="AU311" s="373"/>
      <c r="AV311" s="374"/>
      <c r="AW311" s="375">
        <v>8</v>
      </c>
      <c r="AX311" s="366">
        <v>1</v>
      </c>
      <c r="AY311" s="373"/>
      <c r="AZ311" s="374"/>
      <c r="BA311" s="375">
        <v>5</v>
      </c>
      <c r="BB311" s="366">
        <v>5</v>
      </c>
      <c r="BC311" s="373"/>
      <c r="BD311" s="382"/>
      <c r="BE311" s="380">
        <v>9</v>
      </c>
      <c r="BF311" s="381"/>
      <c r="BG311" s="365"/>
      <c r="BH311" s="366"/>
      <c r="BI311" s="373"/>
      <c r="BJ311" s="374"/>
      <c r="BK311" s="375">
        <v>8</v>
      </c>
      <c r="BL311" s="366">
        <v>4</v>
      </c>
      <c r="BM311" s="373"/>
      <c r="BN311" s="374"/>
      <c r="BO311" s="375">
        <v>8</v>
      </c>
      <c r="BP311" s="366">
        <v>3</v>
      </c>
      <c r="BQ311" s="373"/>
      <c r="BR311" s="374"/>
      <c r="BS311" s="375">
        <v>8</v>
      </c>
      <c r="BT311" s="366">
        <v>3</v>
      </c>
      <c r="BU311" s="373"/>
      <c r="BV311" s="374"/>
      <c r="BW311" s="388">
        <v>11</v>
      </c>
      <c r="BX311" s="389"/>
      <c r="BY311" s="375">
        <v>5</v>
      </c>
      <c r="BZ311" s="366">
        <v>6</v>
      </c>
      <c r="CA311" s="373"/>
      <c r="CB311" s="382"/>
      <c r="CC311" s="380">
        <v>11</v>
      </c>
      <c r="CD311" s="381"/>
      <c r="CE311" s="398">
        <v>8</v>
      </c>
      <c r="CF311" s="366">
        <v>2</v>
      </c>
      <c r="CG311" s="373"/>
      <c r="CH311" s="399"/>
      <c r="CI311" s="365">
        <v>8</v>
      </c>
      <c r="CJ311" s="366">
        <v>4</v>
      </c>
      <c r="CK311" s="373"/>
      <c r="CL311" s="374"/>
      <c r="CM311" s="375">
        <v>8</v>
      </c>
      <c r="CN311" s="366">
        <v>3</v>
      </c>
      <c r="CO311" s="373"/>
      <c r="CP311" s="382"/>
      <c r="CQ311" s="402"/>
      <c r="CR311" s="366"/>
      <c r="CS311" s="408"/>
      <c r="CT311" s="409"/>
      <c r="CU311" s="402">
        <v>8</v>
      </c>
      <c r="CV311" s="366">
        <v>2</v>
      </c>
      <c r="CW311" s="410"/>
      <c r="CX311" s="411"/>
      <c r="CY311" s="402">
        <v>5</v>
      </c>
      <c r="CZ311" s="366">
        <v>5</v>
      </c>
      <c r="DA311" s="415"/>
      <c r="DB311" s="411"/>
      <c r="DC311" s="380">
        <v>11</v>
      </c>
      <c r="DD311" s="381"/>
      <c r="DE311" s="398">
        <v>8</v>
      </c>
      <c r="DF311" s="366">
        <v>6</v>
      </c>
      <c r="DG311" s="416"/>
      <c r="DH311" s="411"/>
      <c r="DI311" s="402">
        <v>8</v>
      </c>
      <c r="DJ311" s="366">
        <v>1</v>
      </c>
      <c r="DK311" s="416"/>
      <c r="DL311" s="411"/>
      <c r="DM311" s="424">
        <v>25</v>
      </c>
      <c r="DN311" s="424">
        <v>4</v>
      </c>
      <c r="DO311" s="424">
        <v>1</v>
      </c>
      <c r="DP311" s="425">
        <f t="shared" si="155"/>
        <v>172</v>
      </c>
      <c r="DQ311" s="427">
        <f t="shared" si="156"/>
        <v>0</v>
      </c>
      <c r="DR311" s="425">
        <f t="shared" si="157"/>
        <v>172</v>
      </c>
      <c r="DS311" s="163">
        <f t="shared" si="158"/>
        <v>23</v>
      </c>
      <c r="DT311" s="425">
        <f t="shared" si="159"/>
        <v>77</v>
      </c>
      <c r="DU311" s="427">
        <f t="shared" si="160"/>
        <v>0</v>
      </c>
      <c r="DV311" s="427">
        <f t="shared" si="161"/>
        <v>77</v>
      </c>
      <c r="DW311" s="427">
        <f t="shared" si="162"/>
        <v>41</v>
      </c>
      <c r="DX311" s="427">
        <f t="shared" si="163"/>
        <v>0</v>
      </c>
      <c r="DY311" s="427">
        <f t="shared" si="164"/>
        <v>11</v>
      </c>
      <c r="DZ311" s="427">
        <f t="shared" si="165"/>
        <v>0</v>
      </c>
      <c r="EA311" s="428">
        <f t="shared" si="166"/>
        <v>24</v>
      </c>
      <c r="EB311" s="429">
        <f t="shared" si="167"/>
        <v>77</v>
      </c>
      <c r="EC311" s="429">
        <f t="shared" si="168"/>
        <v>0</v>
      </c>
      <c r="ED311" s="429">
        <f t="shared" si="169"/>
        <v>41</v>
      </c>
      <c r="EE311" s="429">
        <f t="shared" si="170"/>
        <v>0</v>
      </c>
      <c r="EF311" s="429">
        <f t="shared" si="171"/>
        <v>11</v>
      </c>
      <c r="EG311" s="429">
        <f t="shared" si="172"/>
        <v>0</v>
      </c>
      <c r="EH311" s="441"/>
      <c r="EI311" s="479"/>
      <c r="EJ311" s="443">
        <v>322</v>
      </c>
      <c r="EK311" s="481" t="s">
        <v>529</v>
      </c>
      <c r="EL311" s="449" t="s">
        <v>231</v>
      </c>
      <c r="EM311" s="450">
        <v>390000</v>
      </c>
      <c r="EN311" s="447">
        <f t="shared" si="173"/>
        <v>15000</v>
      </c>
      <c r="EO311" s="453">
        <v>0</v>
      </c>
      <c r="EP311" s="454">
        <v>0</v>
      </c>
      <c r="EQ311" s="455">
        <v>0</v>
      </c>
      <c r="ER311" s="455">
        <v>0</v>
      </c>
      <c r="ES311" s="456">
        <f t="shared" si="174"/>
        <v>15000</v>
      </c>
      <c r="ET311" s="456">
        <f t="shared" si="175"/>
        <v>24</v>
      </c>
      <c r="EU311" s="456">
        <f t="shared" si="176"/>
        <v>77</v>
      </c>
      <c r="EV311" s="456">
        <f t="shared" si="177"/>
        <v>0</v>
      </c>
      <c r="EW311" s="456">
        <f t="shared" si="178"/>
        <v>41</v>
      </c>
      <c r="EX311" s="456">
        <f t="shared" si="179"/>
        <v>0</v>
      </c>
      <c r="EY311" s="460">
        <f t="shared" si="180"/>
        <v>11</v>
      </c>
      <c r="EZ311" s="460">
        <f t="shared" si="181"/>
        <v>0</v>
      </c>
      <c r="FA311" s="447">
        <f t="shared" si="182"/>
        <v>439033.77</v>
      </c>
      <c r="FB311" s="447">
        <v>0</v>
      </c>
      <c r="FC311" s="447">
        <f t="shared" si="183"/>
        <v>799033.77</v>
      </c>
      <c r="FD311" s="447">
        <f t="shared" si="184"/>
        <v>719130.39</v>
      </c>
      <c r="FE311" s="447">
        <f t="shared" si="185"/>
        <v>59826.078000000009</v>
      </c>
      <c r="FF311" s="447">
        <f t="shared" si="186"/>
        <v>79903.38</v>
      </c>
      <c r="FG311" s="463">
        <v>100000</v>
      </c>
      <c r="FH311" s="447">
        <f t="shared" si="187"/>
        <v>239729.46</v>
      </c>
      <c r="FI311" s="447">
        <v>0</v>
      </c>
      <c r="FJ311" s="447">
        <f t="shared" si="188"/>
        <v>559304.31000000006</v>
      </c>
      <c r="FK311" s="464"/>
      <c r="FL311" s="447">
        <f t="shared" si="189"/>
        <v>31961.35</v>
      </c>
      <c r="FM311" s="447">
        <f t="shared" si="190"/>
        <v>3995.17</v>
      </c>
      <c r="FN311" s="447">
        <f t="shared" si="191"/>
        <v>79903.38</v>
      </c>
      <c r="FO311" s="447">
        <f t="shared" si="192"/>
        <v>115859.9</v>
      </c>
      <c r="FP311" s="178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</row>
    <row r="312" spans="1:463" s="163" customFormat="1" ht="22.5" customHeight="1">
      <c r="A312" s="360">
        <v>304</v>
      </c>
      <c r="B312" s="361">
        <v>7</v>
      </c>
      <c r="C312" s="362" t="s">
        <v>530</v>
      </c>
      <c r="D312" s="363" t="s">
        <v>204</v>
      </c>
      <c r="E312" s="225" t="s">
        <v>190</v>
      </c>
      <c r="F312" s="367">
        <v>390000</v>
      </c>
      <c r="G312" s="365">
        <v>8</v>
      </c>
      <c r="H312" s="366">
        <v>1</v>
      </c>
      <c r="I312" s="373"/>
      <c r="J312" s="374"/>
      <c r="K312" s="375">
        <v>8</v>
      </c>
      <c r="L312" s="366"/>
      <c r="M312" s="373"/>
      <c r="N312" s="374"/>
      <c r="O312" s="375">
        <v>8</v>
      </c>
      <c r="P312" s="366">
        <v>1</v>
      </c>
      <c r="Q312" s="373"/>
      <c r="R312" s="374"/>
      <c r="S312" s="375">
        <v>8</v>
      </c>
      <c r="T312" s="366">
        <v>1</v>
      </c>
      <c r="U312" s="373"/>
      <c r="V312" s="374"/>
      <c r="W312" s="375">
        <v>8</v>
      </c>
      <c r="X312" s="366">
        <v>1</v>
      </c>
      <c r="Y312" s="373"/>
      <c r="Z312" s="374"/>
      <c r="AA312" s="375">
        <v>5</v>
      </c>
      <c r="AB312" s="366">
        <v>4</v>
      </c>
      <c r="AC312" s="373"/>
      <c r="AD312" s="382"/>
      <c r="AE312" s="380">
        <v>10</v>
      </c>
      <c r="AF312" s="381"/>
      <c r="AG312" s="365">
        <v>8</v>
      </c>
      <c r="AH312" s="366">
        <v>1</v>
      </c>
      <c r="AI312" s="373"/>
      <c r="AJ312" s="374"/>
      <c r="AK312" s="375">
        <v>8</v>
      </c>
      <c r="AL312" s="366">
        <v>3</v>
      </c>
      <c r="AM312" s="373"/>
      <c r="AN312" s="374"/>
      <c r="AO312" s="375">
        <v>8</v>
      </c>
      <c r="AP312" s="366">
        <v>1</v>
      </c>
      <c r="AQ312" s="373"/>
      <c r="AR312" s="374"/>
      <c r="AS312" s="375"/>
      <c r="AT312" s="366"/>
      <c r="AU312" s="373"/>
      <c r="AV312" s="374"/>
      <c r="AW312" s="375">
        <v>8</v>
      </c>
      <c r="AX312" s="366">
        <v>1</v>
      </c>
      <c r="AY312" s="373"/>
      <c r="AZ312" s="374"/>
      <c r="BA312" s="375">
        <v>5</v>
      </c>
      <c r="BB312" s="366">
        <v>6</v>
      </c>
      <c r="BC312" s="373"/>
      <c r="BD312" s="382"/>
      <c r="BE312" s="380">
        <v>10</v>
      </c>
      <c r="BF312" s="381"/>
      <c r="BG312" s="365">
        <v>8</v>
      </c>
      <c r="BH312" s="366"/>
      <c r="BI312" s="373"/>
      <c r="BJ312" s="374"/>
      <c r="BK312" s="375">
        <v>8</v>
      </c>
      <c r="BL312" s="366">
        <v>1</v>
      </c>
      <c r="BM312" s="373"/>
      <c r="BN312" s="374"/>
      <c r="BO312" s="375">
        <v>8</v>
      </c>
      <c r="BP312" s="366">
        <v>1</v>
      </c>
      <c r="BQ312" s="373"/>
      <c r="BR312" s="374"/>
      <c r="BS312" s="375">
        <v>8</v>
      </c>
      <c r="BT312" s="366">
        <v>1</v>
      </c>
      <c r="BU312" s="373"/>
      <c r="BV312" s="374"/>
      <c r="BW312" s="388">
        <v>9</v>
      </c>
      <c r="BX312" s="389"/>
      <c r="BY312" s="375">
        <v>5</v>
      </c>
      <c r="BZ312" s="366">
        <v>4</v>
      </c>
      <c r="CA312" s="373"/>
      <c r="CB312" s="382"/>
      <c r="CC312" s="380">
        <v>9</v>
      </c>
      <c r="CD312" s="381"/>
      <c r="CE312" s="398">
        <v>8</v>
      </c>
      <c r="CF312" s="366">
        <v>2</v>
      </c>
      <c r="CG312" s="373"/>
      <c r="CH312" s="399"/>
      <c r="CI312" s="365">
        <v>8</v>
      </c>
      <c r="CJ312" s="366">
        <v>1</v>
      </c>
      <c r="CK312" s="373"/>
      <c r="CL312" s="374"/>
      <c r="CM312" s="375">
        <v>8</v>
      </c>
      <c r="CN312" s="366">
        <v>2</v>
      </c>
      <c r="CO312" s="373"/>
      <c r="CP312" s="382"/>
      <c r="CQ312" s="402">
        <v>8</v>
      </c>
      <c r="CR312" s="366">
        <v>3</v>
      </c>
      <c r="CS312" s="408"/>
      <c r="CT312" s="409"/>
      <c r="CU312" s="402">
        <v>8</v>
      </c>
      <c r="CV312" s="366">
        <v>3</v>
      </c>
      <c r="CW312" s="410"/>
      <c r="CX312" s="411"/>
      <c r="CY312" s="402">
        <v>5</v>
      </c>
      <c r="CZ312" s="366">
        <v>7</v>
      </c>
      <c r="DA312" s="415"/>
      <c r="DB312" s="411"/>
      <c r="DC312" s="380">
        <v>12</v>
      </c>
      <c r="DD312" s="381"/>
      <c r="DE312" s="398">
        <v>8</v>
      </c>
      <c r="DF312" s="366"/>
      <c r="DG312" s="416"/>
      <c r="DH312" s="411"/>
      <c r="DI312" s="402">
        <v>8</v>
      </c>
      <c r="DJ312" s="366"/>
      <c r="DK312" s="416"/>
      <c r="DL312" s="411"/>
      <c r="DM312" s="424">
        <v>25</v>
      </c>
      <c r="DN312" s="424">
        <v>4</v>
      </c>
      <c r="DO312" s="424">
        <v>1</v>
      </c>
      <c r="DP312" s="425">
        <f t="shared" si="155"/>
        <v>180</v>
      </c>
      <c r="DQ312" s="427">
        <f t="shared" si="156"/>
        <v>0</v>
      </c>
      <c r="DR312" s="425">
        <f t="shared" si="157"/>
        <v>180</v>
      </c>
      <c r="DS312" s="163">
        <f t="shared" si="158"/>
        <v>24</v>
      </c>
      <c r="DT312" s="425">
        <f t="shared" si="159"/>
        <v>45</v>
      </c>
      <c r="DU312" s="427">
        <f t="shared" si="160"/>
        <v>0</v>
      </c>
      <c r="DV312" s="427">
        <f t="shared" si="161"/>
        <v>45</v>
      </c>
      <c r="DW312" s="427">
        <f t="shared" si="162"/>
        <v>41</v>
      </c>
      <c r="DX312" s="427">
        <f t="shared" si="163"/>
        <v>0</v>
      </c>
      <c r="DY312" s="427">
        <f t="shared" si="164"/>
        <v>9</v>
      </c>
      <c r="DZ312" s="427">
        <f t="shared" si="165"/>
        <v>0</v>
      </c>
      <c r="EA312" s="428">
        <f t="shared" si="166"/>
        <v>25</v>
      </c>
      <c r="EB312" s="429">
        <f t="shared" si="167"/>
        <v>45</v>
      </c>
      <c r="EC312" s="429">
        <f t="shared" si="168"/>
        <v>0</v>
      </c>
      <c r="ED312" s="429">
        <f t="shared" si="169"/>
        <v>41</v>
      </c>
      <c r="EE312" s="429">
        <f t="shared" si="170"/>
        <v>0</v>
      </c>
      <c r="EF312" s="429">
        <f t="shared" si="171"/>
        <v>9</v>
      </c>
      <c r="EG312" s="429">
        <f t="shared" si="172"/>
        <v>0</v>
      </c>
      <c r="EH312" s="441"/>
      <c r="EI312" s="479"/>
      <c r="EJ312" s="443">
        <v>324</v>
      </c>
      <c r="EK312" s="481" t="s">
        <v>530</v>
      </c>
      <c r="EL312" s="449" t="s">
        <v>204</v>
      </c>
      <c r="EM312" s="450">
        <v>390000</v>
      </c>
      <c r="EN312" s="447">
        <f t="shared" si="173"/>
        <v>15000</v>
      </c>
      <c r="EO312" s="453">
        <v>0</v>
      </c>
      <c r="EP312" s="454">
        <v>0</v>
      </c>
      <c r="EQ312" s="455">
        <v>0</v>
      </c>
      <c r="ER312" s="455">
        <v>0</v>
      </c>
      <c r="ES312" s="456">
        <f t="shared" si="174"/>
        <v>15000</v>
      </c>
      <c r="ET312" s="456">
        <f t="shared" si="175"/>
        <v>25</v>
      </c>
      <c r="EU312" s="456">
        <f t="shared" si="176"/>
        <v>45</v>
      </c>
      <c r="EV312" s="456">
        <f t="shared" si="177"/>
        <v>0</v>
      </c>
      <c r="EW312" s="456">
        <f t="shared" si="178"/>
        <v>41</v>
      </c>
      <c r="EX312" s="456">
        <f t="shared" si="179"/>
        <v>0</v>
      </c>
      <c r="EY312" s="460">
        <f t="shared" si="180"/>
        <v>9</v>
      </c>
      <c r="EZ312" s="460">
        <f t="shared" si="181"/>
        <v>0</v>
      </c>
      <c r="FA312" s="447">
        <f t="shared" si="182"/>
        <v>335025.77</v>
      </c>
      <c r="FB312" s="447">
        <v>0</v>
      </c>
      <c r="FC312" s="447">
        <f t="shared" si="183"/>
        <v>710025.77</v>
      </c>
      <c r="FD312" s="447">
        <f t="shared" si="184"/>
        <v>639023.19000000006</v>
      </c>
      <c r="FE312" s="447">
        <f t="shared" si="185"/>
        <v>43804.638000000014</v>
      </c>
      <c r="FF312" s="447">
        <f t="shared" si="186"/>
        <v>71002.58</v>
      </c>
      <c r="FG312" s="463">
        <v>100000</v>
      </c>
      <c r="FH312" s="447">
        <f t="shared" si="187"/>
        <v>214807.22</v>
      </c>
      <c r="FI312" s="447">
        <v>0</v>
      </c>
      <c r="FJ312" s="447">
        <f t="shared" si="188"/>
        <v>495218.55</v>
      </c>
      <c r="FK312" s="464"/>
      <c r="FL312" s="447">
        <f t="shared" si="189"/>
        <v>28401.03</v>
      </c>
      <c r="FM312" s="447">
        <f t="shared" si="190"/>
        <v>3550.13</v>
      </c>
      <c r="FN312" s="447">
        <f t="shared" si="191"/>
        <v>71002.58</v>
      </c>
      <c r="FO312" s="447">
        <f t="shared" si="192"/>
        <v>102953.74</v>
      </c>
      <c r="FP312" s="178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</row>
    <row r="313" spans="1:463" s="163" customFormat="1" ht="22.5" customHeight="1">
      <c r="A313" s="360">
        <v>305</v>
      </c>
      <c r="B313" s="361">
        <v>6</v>
      </c>
      <c r="C313" s="362" t="s">
        <v>531</v>
      </c>
      <c r="D313" s="363" t="s">
        <v>204</v>
      </c>
      <c r="E313" s="225" t="s">
        <v>190</v>
      </c>
      <c r="F313" s="367">
        <v>390000</v>
      </c>
      <c r="G313" s="365">
        <v>8</v>
      </c>
      <c r="H313" s="366">
        <v>3</v>
      </c>
      <c r="I313" s="373"/>
      <c r="J313" s="374"/>
      <c r="K313" s="375">
        <v>8</v>
      </c>
      <c r="L313" s="366">
        <v>3</v>
      </c>
      <c r="M313" s="373"/>
      <c r="N313" s="374"/>
      <c r="O313" s="375">
        <v>8</v>
      </c>
      <c r="P313" s="366">
        <v>3</v>
      </c>
      <c r="Q313" s="373"/>
      <c r="R313" s="374"/>
      <c r="S313" s="375">
        <v>8</v>
      </c>
      <c r="T313" s="366">
        <v>3</v>
      </c>
      <c r="U313" s="373"/>
      <c r="V313" s="374"/>
      <c r="W313" s="375">
        <v>8</v>
      </c>
      <c r="X313" s="366">
        <v>3</v>
      </c>
      <c r="Y313" s="373"/>
      <c r="Z313" s="374"/>
      <c r="AA313" s="375">
        <v>5</v>
      </c>
      <c r="AB313" s="366">
        <v>6</v>
      </c>
      <c r="AC313" s="373"/>
      <c r="AD313" s="382"/>
      <c r="AE313" s="380">
        <v>12</v>
      </c>
      <c r="AF313" s="381"/>
      <c r="AG313" s="365"/>
      <c r="AH313" s="366"/>
      <c r="AI313" s="373"/>
      <c r="AJ313" s="374"/>
      <c r="AK313" s="375"/>
      <c r="AL313" s="366"/>
      <c r="AM313" s="373"/>
      <c r="AN313" s="374"/>
      <c r="AO313" s="375"/>
      <c r="AP313" s="366"/>
      <c r="AQ313" s="373"/>
      <c r="AR313" s="374"/>
      <c r="AS313" s="375">
        <v>8</v>
      </c>
      <c r="AT313" s="366">
        <v>3</v>
      </c>
      <c r="AU313" s="373"/>
      <c r="AV313" s="374"/>
      <c r="AW313" s="375">
        <v>8</v>
      </c>
      <c r="AX313" s="366">
        <v>3</v>
      </c>
      <c r="AY313" s="373"/>
      <c r="AZ313" s="374"/>
      <c r="BA313" s="375">
        <v>5</v>
      </c>
      <c r="BB313" s="366">
        <v>6</v>
      </c>
      <c r="BC313" s="373"/>
      <c r="BD313" s="382"/>
      <c r="BE313" s="380">
        <v>9</v>
      </c>
      <c r="BF313" s="381"/>
      <c r="BG313" s="365">
        <v>8</v>
      </c>
      <c r="BH313" s="366">
        <v>3</v>
      </c>
      <c r="BI313" s="373"/>
      <c r="BJ313" s="374"/>
      <c r="BK313" s="375">
        <v>8</v>
      </c>
      <c r="BL313" s="366">
        <v>1</v>
      </c>
      <c r="BM313" s="373"/>
      <c r="BN313" s="374"/>
      <c r="BO313" s="375">
        <v>8</v>
      </c>
      <c r="BP313" s="366">
        <v>3</v>
      </c>
      <c r="BQ313" s="373"/>
      <c r="BR313" s="374"/>
      <c r="BS313" s="375">
        <v>8</v>
      </c>
      <c r="BT313" s="366">
        <v>4</v>
      </c>
      <c r="BU313" s="373"/>
      <c r="BV313" s="374"/>
      <c r="BW313" s="388">
        <v>13</v>
      </c>
      <c r="BX313" s="389"/>
      <c r="BY313" s="375">
        <v>5</v>
      </c>
      <c r="BZ313" s="366">
        <v>7</v>
      </c>
      <c r="CA313" s="373"/>
      <c r="CB313" s="382"/>
      <c r="CC313" s="380">
        <v>12</v>
      </c>
      <c r="CD313" s="381"/>
      <c r="CE313" s="398">
        <v>8</v>
      </c>
      <c r="CF313" s="366">
        <v>3</v>
      </c>
      <c r="CG313" s="373"/>
      <c r="CH313" s="399"/>
      <c r="CI313" s="365">
        <v>8</v>
      </c>
      <c r="CJ313" s="366">
        <v>3</v>
      </c>
      <c r="CK313" s="373"/>
      <c r="CL313" s="374"/>
      <c r="CM313" s="375">
        <v>8</v>
      </c>
      <c r="CN313" s="366">
        <v>3</v>
      </c>
      <c r="CO313" s="373"/>
      <c r="CP313" s="382"/>
      <c r="CQ313" s="402">
        <v>8</v>
      </c>
      <c r="CR313" s="366">
        <v>3</v>
      </c>
      <c r="CS313" s="408"/>
      <c r="CT313" s="409"/>
      <c r="CU313" s="402">
        <v>8</v>
      </c>
      <c r="CV313" s="366">
        <v>3</v>
      </c>
      <c r="CW313" s="410"/>
      <c r="CX313" s="411"/>
      <c r="CY313" s="402">
        <v>5</v>
      </c>
      <c r="CZ313" s="366">
        <v>6</v>
      </c>
      <c r="DA313" s="415"/>
      <c r="DB313" s="411"/>
      <c r="DC313" s="380">
        <v>11</v>
      </c>
      <c r="DD313" s="381"/>
      <c r="DE313" s="398">
        <v>8</v>
      </c>
      <c r="DF313" s="366">
        <v>4</v>
      </c>
      <c r="DG313" s="416"/>
      <c r="DH313" s="411"/>
      <c r="DI313" s="402">
        <v>8</v>
      </c>
      <c r="DJ313" s="366">
        <v>3</v>
      </c>
      <c r="DK313" s="416"/>
      <c r="DL313" s="411"/>
      <c r="DM313" s="424">
        <v>25</v>
      </c>
      <c r="DN313" s="424">
        <v>4</v>
      </c>
      <c r="DO313" s="424">
        <v>1</v>
      </c>
      <c r="DP313" s="425">
        <f t="shared" si="155"/>
        <v>164</v>
      </c>
      <c r="DQ313" s="427">
        <f t="shared" si="156"/>
        <v>0</v>
      </c>
      <c r="DR313" s="425">
        <f t="shared" si="157"/>
        <v>164</v>
      </c>
      <c r="DS313" s="163">
        <f t="shared" si="158"/>
        <v>22</v>
      </c>
      <c r="DT313" s="425">
        <f t="shared" si="159"/>
        <v>79</v>
      </c>
      <c r="DU313" s="427">
        <f t="shared" si="160"/>
        <v>0</v>
      </c>
      <c r="DV313" s="427">
        <f t="shared" si="161"/>
        <v>79</v>
      </c>
      <c r="DW313" s="427">
        <f t="shared" si="162"/>
        <v>44</v>
      </c>
      <c r="DX313" s="427">
        <f t="shared" si="163"/>
        <v>0</v>
      </c>
      <c r="DY313" s="427">
        <f t="shared" si="164"/>
        <v>13</v>
      </c>
      <c r="DZ313" s="427">
        <f t="shared" si="165"/>
        <v>0</v>
      </c>
      <c r="EA313" s="428">
        <f t="shared" si="166"/>
        <v>23</v>
      </c>
      <c r="EB313" s="429">
        <f t="shared" si="167"/>
        <v>79</v>
      </c>
      <c r="EC313" s="429">
        <f t="shared" si="168"/>
        <v>0</v>
      </c>
      <c r="ED313" s="429">
        <f t="shared" si="169"/>
        <v>44</v>
      </c>
      <c r="EE313" s="429">
        <f t="shared" si="170"/>
        <v>0</v>
      </c>
      <c r="EF313" s="429">
        <f t="shared" si="171"/>
        <v>13</v>
      </c>
      <c r="EG313" s="429">
        <f t="shared" si="172"/>
        <v>0</v>
      </c>
      <c r="EH313" s="441"/>
      <c r="EI313" s="479"/>
      <c r="EJ313" s="443">
        <v>325</v>
      </c>
      <c r="EK313" s="481" t="s">
        <v>531</v>
      </c>
      <c r="EL313" s="449" t="s">
        <v>204</v>
      </c>
      <c r="EM313" s="450">
        <v>390000</v>
      </c>
      <c r="EN313" s="447">
        <f t="shared" si="173"/>
        <v>15000</v>
      </c>
      <c r="EO313" s="453">
        <v>0</v>
      </c>
      <c r="EP313" s="454">
        <v>0</v>
      </c>
      <c r="EQ313" s="455">
        <v>0</v>
      </c>
      <c r="ER313" s="455">
        <v>0</v>
      </c>
      <c r="ES313" s="456">
        <f t="shared" si="174"/>
        <v>15000</v>
      </c>
      <c r="ET313" s="456">
        <f t="shared" si="175"/>
        <v>23</v>
      </c>
      <c r="EU313" s="456">
        <f t="shared" si="176"/>
        <v>79</v>
      </c>
      <c r="EV313" s="456">
        <f t="shared" si="177"/>
        <v>0</v>
      </c>
      <c r="EW313" s="456">
        <f t="shared" si="178"/>
        <v>44</v>
      </c>
      <c r="EX313" s="456">
        <f t="shared" si="179"/>
        <v>0</v>
      </c>
      <c r="EY313" s="460">
        <f t="shared" si="180"/>
        <v>13</v>
      </c>
      <c r="EZ313" s="460">
        <f t="shared" si="181"/>
        <v>0</v>
      </c>
      <c r="FA313" s="447">
        <f t="shared" si="182"/>
        <v>465035.77</v>
      </c>
      <c r="FB313" s="447">
        <v>0</v>
      </c>
      <c r="FC313" s="447">
        <f t="shared" si="183"/>
        <v>810035.77</v>
      </c>
      <c r="FD313" s="447">
        <f t="shared" si="184"/>
        <v>729032.19000000006</v>
      </c>
      <c r="FE313" s="447">
        <f t="shared" si="185"/>
        <v>61806.438000000016</v>
      </c>
      <c r="FF313" s="447">
        <f t="shared" si="186"/>
        <v>81003.58</v>
      </c>
      <c r="FG313" s="463">
        <v>100000</v>
      </c>
      <c r="FH313" s="447">
        <f t="shared" si="187"/>
        <v>242810.02</v>
      </c>
      <c r="FI313" s="447">
        <v>0</v>
      </c>
      <c r="FJ313" s="447">
        <f t="shared" si="188"/>
        <v>567225.75</v>
      </c>
      <c r="FK313" s="464"/>
      <c r="FL313" s="447">
        <f t="shared" si="189"/>
        <v>32401.43</v>
      </c>
      <c r="FM313" s="447">
        <f t="shared" si="190"/>
        <v>4050.18</v>
      </c>
      <c r="FN313" s="447">
        <f t="shared" si="191"/>
        <v>81003.58</v>
      </c>
      <c r="FO313" s="447">
        <f t="shared" si="192"/>
        <v>117455.19</v>
      </c>
      <c r="FP313" s="178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</row>
    <row r="314" spans="1:463" s="163" customFormat="1" ht="22.5" customHeight="1">
      <c r="A314" s="360">
        <v>306</v>
      </c>
      <c r="B314" s="361">
        <v>7</v>
      </c>
      <c r="C314" s="362" t="s">
        <v>532</v>
      </c>
      <c r="D314" s="363" t="s">
        <v>194</v>
      </c>
      <c r="E314" s="225" t="s">
        <v>190</v>
      </c>
      <c r="F314" s="367">
        <v>390000</v>
      </c>
      <c r="G314" s="365">
        <v>8</v>
      </c>
      <c r="H314" s="366">
        <v>3</v>
      </c>
      <c r="I314" s="373"/>
      <c r="J314" s="374"/>
      <c r="K314" s="375">
        <v>8</v>
      </c>
      <c r="L314" s="366">
        <v>3</v>
      </c>
      <c r="M314" s="373"/>
      <c r="N314" s="374"/>
      <c r="O314" s="375">
        <v>8</v>
      </c>
      <c r="P314" s="366"/>
      <c r="Q314" s="373"/>
      <c r="R314" s="374"/>
      <c r="S314" s="375">
        <v>8</v>
      </c>
      <c r="T314" s="366">
        <v>4</v>
      </c>
      <c r="U314" s="373"/>
      <c r="V314" s="374"/>
      <c r="W314" s="375">
        <v>8</v>
      </c>
      <c r="X314" s="366">
        <v>4</v>
      </c>
      <c r="Y314" s="373"/>
      <c r="Z314" s="374"/>
      <c r="AA314" s="375">
        <v>5</v>
      </c>
      <c r="AB314" s="366">
        <v>4</v>
      </c>
      <c r="AC314" s="373"/>
      <c r="AD314" s="382"/>
      <c r="AE314" s="380">
        <v>11</v>
      </c>
      <c r="AF314" s="381"/>
      <c r="AG314" s="365">
        <v>8</v>
      </c>
      <c r="AH314" s="366">
        <v>1</v>
      </c>
      <c r="AI314" s="373"/>
      <c r="AJ314" s="374"/>
      <c r="AK314" s="375">
        <v>8</v>
      </c>
      <c r="AL314" s="366">
        <v>3</v>
      </c>
      <c r="AM314" s="373"/>
      <c r="AN314" s="374"/>
      <c r="AO314" s="375">
        <v>8</v>
      </c>
      <c r="AP314" s="366">
        <v>2</v>
      </c>
      <c r="AQ314" s="373"/>
      <c r="AR314" s="374"/>
      <c r="AS314" s="375">
        <v>8</v>
      </c>
      <c r="AT314" s="366"/>
      <c r="AU314" s="373"/>
      <c r="AV314" s="374"/>
      <c r="AW314" s="375">
        <v>8</v>
      </c>
      <c r="AX314" s="366">
        <v>4</v>
      </c>
      <c r="AY314" s="373"/>
      <c r="AZ314" s="374"/>
      <c r="BA314" s="375">
        <v>5</v>
      </c>
      <c r="BB314" s="366">
        <v>3</v>
      </c>
      <c r="BC314" s="373"/>
      <c r="BD314" s="382"/>
      <c r="BE314" s="380">
        <v>8</v>
      </c>
      <c r="BF314" s="381"/>
      <c r="BG314" s="365">
        <v>8</v>
      </c>
      <c r="BH314" s="366">
        <v>2</v>
      </c>
      <c r="BI314" s="373"/>
      <c r="BJ314" s="374"/>
      <c r="BK314" s="375">
        <v>8</v>
      </c>
      <c r="BL314" s="366">
        <v>4</v>
      </c>
      <c r="BM314" s="373"/>
      <c r="BN314" s="374"/>
      <c r="BO314" s="375">
        <v>8</v>
      </c>
      <c r="BP314" s="366"/>
      <c r="BQ314" s="373"/>
      <c r="BR314" s="374"/>
      <c r="BS314" s="375"/>
      <c r="BT314" s="366"/>
      <c r="BU314" s="373"/>
      <c r="BV314" s="374"/>
      <c r="BW314" s="388">
        <v>12</v>
      </c>
      <c r="BX314" s="389"/>
      <c r="BY314" s="375">
        <v>5</v>
      </c>
      <c r="BZ314" s="366">
        <v>5</v>
      </c>
      <c r="CA314" s="373"/>
      <c r="CB314" s="382"/>
      <c r="CC314" s="380">
        <v>12</v>
      </c>
      <c r="CD314" s="381"/>
      <c r="CE314" s="398">
        <v>8</v>
      </c>
      <c r="CF314" s="366">
        <v>2</v>
      </c>
      <c r="CG314" s="373"/>
      <c r="CH314" s="399"/>
      <c r="CI314" s="365">
        <v>8</v>
      </c>
      <c r="CJ314" s="366"/>
      <c r="CK314" s="373"/>
      <c r="CL314" s="374"/>
      <c r="CM314" s="375">
        <v>8</v>
      </c>
      <c r="CN314" s="366">
        <v>3</v>
      </c>
      <c r="CO314" s="373"/>
      <c r="CP314" s="382"/>
      <c r="CQ314" s="402">
        <v>8</v>
      </c>
      <c r="CR314" s="366">
        <v>4</v>
      </c>
      <c r="CS314" s="408"/>
      <c r="CT314" s="409"/>
      <c r="CU314" s="402">
        <v>8</v>
      </c>
      <c r="CV314" s="366">
        <v>2</v>
      </c>
      <c r="CW314" s="410"/>
      <c r="CX314" s="411"/>
      <c r="CY314" s="402">
        <v>5</v>
      </c>
      <c r="CZ314" s="366">
        <v>7</v>
      </c>
      <c r="DA314" s="415"/>
      <c r="DB314" s="411"/>
      <c r="DC314" s="380">
        <v>8</v>
      </c>
      <c r="DD314" s="381"/>
      <c r="DE314" s="398">
        <v>8</v>
      </c>
      <c r="DF314" s="366">
        <v>4</v>
      </c>
      <c r="DG314" s="416"/>
      <c r="DH314" s="411"/>
      <c r="DI314" s="402">
        <v>8</v>
      </c>
      <c r="DJ314" s="366"/>
      <c r="DK314" s="416"/>
      <c r="DL314" s="411"/>
      <c r="DM314" s="424">
        <v>25</v>
      </c>
      <c r="DN314" s="424">
        <v>4</v>
      </c>
      <c r="DO314" s="424">
        <v>1</v>
      </c>
      <c r="DP314" s="425">
        <f t="shared" si="155"/>
        <v>180</v>
      </c>
      <c r="DQ314" s="427">
        <f t="shared" si="156"/>
        <v>0</v>
      </c>
      <c r="DR314" s="425">
        <f t="shared" si="157"/>
        <v>180</v>
      </c>
      <c r="DS314" s="163">
        <f t="shared" si="158"/>
        <v>24</v>
      </c>
      <c r="DT314" s="425">
        <f t="shared" si="159"/>
        <v>64</v>
      </c>
      <c r="DU314" s="427">
        <f t="shared" si="160"/>
        <v>0</v>
      </c>
      <c r="DV314" s="427">
        <f t="shared" si="161"/>
        <v>64</v>
      </c>
      <c r="DW314" s="427">
        <f t="shared" si="162"/>
        <v>39</v>
      </c>
      <c r="DX314" s="427">
        <f t="shared" si="163"/>
        <v>0</v>
      </c>
      <c r="DY314" s="427">
        <f t="shared" si="164"/>
        <v>12</v>
      </c>
      <c r="DZ314" s="427">
        <f t="shared" si="165"/>
        <v>0</v>
      </c>
      <c r="EA314" s="428">
        <f t="shared" si="166"/>
        <v>25</v>
      </c>
      <c r="EB314" s="429">
        <f t="shared" si="167"/>
        <v>64</v>
      </c>
      <c r="EC314" s="429">
        <f t="shared" si="168"/>
        <v>0</v>
      </c>
      <c r="ED314" s="429">
        <f t="shared" si="169"/>
        <v>39</v>
      </c>
      <c r="EE314" s="429">
        <f t="shared" si="170"/>
        <v>0</v>
      </c>
      <c r="EF314" s="429">
        <f t="shared" si="171"/>
        <v>12</v>
      </c>
      <c r="EG314" s="429">
        <f t="shared" si="172"/>
        <v>0</v>
      </c>
      <c r="EH314" s="441"/>
      <c r="EI314" s="479"/>
      <c r="EJ314" s="443">
        <v>326</v>
      </c>
      <c r="EK314" s="481" t="s">
        <v>532</v>
      </c>
      <c r="EL314" s="449" t="s">
        <v>194</v>
      </c>
      <c r="EM314" s="450">
        <v>390000</v>
      </c>
      <c r="EN314" s="447">
        <f t="shared" si="173"/>
        <v>15000</v>
      </c>
      <c r="EO314" s="453">
        <v>0</v>
      </c>
      <c r="EP314" s="454">
        <v>0</v>
      </c>
      <c r="EQ314" s="455">
        <v>0</v>
      </c>
      <c r="ER314" s="455">
        <v>0</v>
      </c>
      <c r="ES314" s="456">
        <f t="shared" si="174"/>
        <v>15000</v>
      </c>
      <c r="ET314" s="456">
        <f t="shared" si="175"/>
        <v>25</v>
      </c>
      <c r="EU314" s="456">
        <f t="shared" si="176"/>
        <v>64</v>
      </c>
      <c r="EV314" s="456">
        <f t="shared" si="177"/>
        <v>0</v>
      </c>
      <c r="EW314" s="456">
        <f t="shared" si="178"/>
        <v>39</v>
      </c>
      <c r="EX314" s="456">
        <f t="shared" si="179"/>
        <v>0</v>
      </c>
      <c r="EY314" s="460">
        <f t="shared" si="180"/>
        <v>12</v>
      </c>
      <c r="EZ314" s="460">
        <f t="shared" si="181"/>
        <v>0</v>
      </c>
      <c r="FA314" s="447">
        <f t="shared" si="182"/>
        <v>396030.46</v>
      </c>
      <c r="FB314" s="447">
        <v>0</v>
      </c>
      <c r="FC314" s="447">
        <f t="shared" si="183"/>
        <v>771030.46</v>
      </c>
      <c r="FD314" s="447">
        <f t="shared" si="184"/>
        <v>693927.40999999992</v>
      </c>
      <c r="FE314" s="447">
        <f t="shared" si="185"/>
        <v>54785.481999999982</v>
      </c>
      <c r="FF314" s="447">
        <f t="shared" si="186"/>
        <v>77103.05</v>
      </c>
      <c r="FG314" s="463">
        <v>100000</v>
      </c>
      <c r="FH314" s="447">
        <f t="shared" si="187"/>
        <v>231888.53</v>
      </c>
      <c r="FI314" s="447">
        <v>0</v>
      </c>
      <c r="FJ314" s="447">
        <f t="shared" si="188"/>
        <v>539141.93000000005</v>
      </c>
      <c r="FK314" s="464"/>
      <c r="FL314" s="447">
        <f t="shared" si="189"/>
        <v>30841.22</v>
      </c>
      <c r="FM314" s="447">
        <f t="shared" si="190"/>
        <v>3855.15</v>
      </c>
      <c r="FN314" s="447">
        <f t="shared" si="191"/>
        <v>77103.05</v>
      </c>
      <c r="FO314" s="447">
        <f t="shared" si="192"/>
        <v>111799.42000000001</v>
      </c>
      <c r="FP314" s="178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</row>
    <row r="315" spans="1:463" s="163" customFormat="1" ht="22.5" customHeight="1">
      <c r="A315" s="360">
        <v>307</v>
      </c>
      <c r="B315" s="361">
        <v>5</v>
      </c>
      <c r="C315" s="362" t="s">
        <v>533</v>
      </c>
      <c r="D315" s="363" t="s">
        <v>223</v>
      </c>
      <c r="E315" s="225" t="s">
        <v>190</v>
      </c>
      <c r="F315" s="367">
        <v>325000</v>
      </c>
      <c r="G315" s="365">
        <v>8</v>
      </c>
      <c r="H315" s="366">
        <v>4</v>
      </c>
      <c r="I315" s="373"/>
      <c r="J315" s="374"/>
      <c r="K315" s="375"/>
      <c r="L315" s="366"/>
      <c r="M315" s="373"/>
      <c r="N315" s="374"/>
      <c r="O315" s="375">
        <v>8</v>
      </c>
      <c r="P315" s="366">
        <v>4</v>
      </c>
      <c r="Q315" s="373"/>
      <c r="R315" s="374"/>
      <c r="S315" s="375">
        <v>8</v>
      </c>
      <c r="T315" s="366">
        <v>1</v>
      </c>
      <c r="U315" s="373"/>
      <c r="V315" s="374"/>
      <c r="W315" s="375">
        <v>8</v>
      </c>
      <c r="X315" s="366">
        <v>3</v>
      </c>
      <c r="Y315" s="373"/>
      <c r="Z315" s="374"/>
      <c r="AA315" s="375">
        <v>5</v>
      </c>
      <c r="AB315" s="366">
        <v>7</v>
      </c>
      <c r="AC315" s="373"/>
      <c r="AD315" s="382"/>
      <c r="AE315" s="380">
        <v>12</v>
      </c>
      <c r="AF315" s="381"/>
      <c r="AG315" s="365">
        <v>8</v>
      </c>
      <c r="AH315" s="366">
        <v>4</v>
      </c>
      <c r="AI315" s="373"/>
      <c r="AJ315" s="374"/>
      <c r="AK315" s="375">
        <v>8</v>
      </c>
      <c r="AL315" s="366">
        <v>4</v>
      </c>
      <c r="AM315" s="373"/>
      <c r="AN315" s="374"/>
      <c r="AO315" s="375">
        <v>8</v>
      </c>
      <c r="AP315" s="366">
        <v>2</v>
      </c>
      <c r="AQ315" s="373"/>
      <c r="AR315" s="374"/>
      <c r="AS315" s="375">
        <v>8</v>
      </c>
      <c r="AT315" s="366">
        <v>1</v>
      </c>
      <c r="AU315" s="373"/>
      <c r="AV315" s="374"/>
      <c r="AW315" s="375">
        <v>8</v>
      </c>
      <c r="AX315" s="366">
        <v>2</v>
      </c>
      <c r="AY315" s="373"/>
      <c r="AZ315" s="374"/>
      <c r="BA315" s="375"/>
      <c r="BB315" s="366"/>
      <c r="BC315" s="373"/>
      <c r="BD315" s="382"/>
      <c r="BE315" s="380">
        <v>9</v>
      </c>
      <c r="BF315" s="381"/>
      <c r="BG315" s="365">
        <v>8</v>
      </c>
      <c r="BH315" s="366">
        <v>2</v>
      </c>
      <c r="BI315" s="373"/>
      <c r="BJ315" s="374"/>
      <c r="BK315" s="375">
        <v>8</v>
      </c>
      <c r="BL315" s="366">
        <v>4</v>
      </c>
      <c r="BM315" s="373"/>
      <c r="BN315" s="374"/>
      <c r="BO315" s="375">
        <v>5</v>
      </c>
      <c r="BP315" s="366"/>
      <c r="BQ315" s="373"/>
      <c r="BR315" s="374"/>
      <c r="BS315" s="375">
        <v>8</v>
      </c>
      <c r="BT315" s="366">
        <v>4</v>
      </c>
      <c r="BU315" s="373"/>
      <c r="BV315" s="374"/>
      <c r="BW315" s="388">
        <v>11</v>
      </c>
      <c r="BX315" s="389"/>
      <c r="BY315" s="375"/>
      <c r="BZ315" s="366"/>
      <c r="CA315" s="373"/>
      <c r="CB315" s="382"/>
      <c r="CC315" s="380">
        <v>11</v>
      </c>
      <c r="CD315" s="381"/>
      <c r="CE315" s="398">
        <v>8</v>
      </c>
      <c r="CF315" s="366">
        <v>1</v>
      </c>
      <c r="CG315" s="373"/>
      <c r="CH315" s="399"/>
      <c r="CI315" s="365">
        <v>8</v>
      </c>
      <c r="CJ315" s="366">
        <v>2</v>
      </c>
      <c r="CK315" s="373"/>
      <c r="CL315" s="374"/>
      <c r="CM315" s="375">
        <v>8</v>
      </c>
      <c r="CN315" s="366">
        <v>4</v>
      </c>
      <c r="CO315" s="373"/>
      <c r="CP315" s="382"/>
      <c r="CQ315" s="402">
        <v>8</v>
      </c>
      <c r="CR315" s="366">
        <v>3</v>
      </c>
      <c r="CS315" s="408"/>
      <c r="CT315" s="409"/>
      <c r="CU315" s="402">
        <v>8</v>
      </c>
      <c r="CV315" s="366">
        <v>2</v>
      </c>
      <c r="CW315" s="410"/>
      <c r="CX315" s="411"/>
      <c r="CY315" s="402">
        <v>5</v>
      </c>
      <c r="CZ315" s="366">
        <v>4</v>
      </c>
      <c r="DA315" s="415"/>
      <c r="DB315" s="411"/>
      <c r="DC315" s="380">
        <v>9</v>
      </c>
      <c r="DD315" s="381"/>
      <c r="DE315" s="398">
        <v>8</v>
      </c>
      <c r="DF315" s="366">
        <v>1</v>
      </c>
      <c r="DG315" s="416"/>
      <c r="DH315" s="411"/>
      <c r="DI315" s="402">
        <v>8</v>
      </c>
      <c r="DJ315" s="366">
        <v>1</v>
      </c>
      <c r="DK315" s="416"/>
      <c r="DL315" s="411"/>
      <c r="DM315" s="424">
        <v>25</v>
      </c>
      <c r="DN315" s="424">
        <v>4</v>
      </c>
      <c r="DO315" s="424">
        <v>1</v>
      </c>
      <c r="DP315" s="425">
        <f t="shared" si="155"/>
        <v>167</v>
      </c>
      <c r="DQ315" s="427">
        <f t="shared" si="156"/>
        <v>0</v>
      </c>
      <c r="DR315" s="425">
        <f t="shared" si="157"/>
        <v>167</v>
      </c>
      <c r="DS315" s="163">
        <f t="shared" si="158"/>
        <v>22</v>
      </c>
      <c r="DT315" s="425">
        <f t="shared" si="159"/>
        <v>60</v>
      </c>
      <c r="DU315" s="427">
        <f t="shared" si="160"/>
        <v>0</v>
      </c>
      <c r="DV315" s="427">
        <f t="shared" si="161"/>
        <v>60</v>
      </c>
      <c r="DW315" s="427">
        <f t="shared" si="162"/>
        <v>41</v>
      </c>
      <c r="DX315" s="427">
        <f t="shared" si="163"/>
        <v>0</v>
      </c>
      <c r="DY315" s="427">
        <f t="shared" si="164"/>
        <v>11</v>
      </c>
      <c r="DZ315" s="427">
        <f t="shared" si="165"/>
        <v>0</v>
      </c>
      <c r="EA315" s="428">
        <f t="shared" si="166"/>
        <v>23</v>
      </c>
      <c r="EB315" s="429">
        <f t="shared" si="167"/>
        <v>60</v>
      </c>
      <c r="EC315" s="429">
        <f t="shared" si="168"/>
        <v>0</v>
      </c>
      <c r="ED315" s="429">
        <f t="shared" si="169"/>
        <v>41</v>
      </c>
      <c r="EE315" s="429">
        <f t="shared" si="170"/>
        <v>0</v>
      </c>
      <c r="EF315" s="429">
        <f t="shared" si="171"/>
        <v>11</v>
      </c>
      <c r="EG315" s="429">
        <f t="shared" si="172"/>
        <v>0</v>
      </c>
      <c r="EH315" s="441"/>
      <c r="EI315" s="479"/>
      <c r="EJ315" s="443">
        <v>327</v>
      </c>
      <c r="EK315" s="481" t="s">
        <v>533</v>
      </c>
      <c r="EL315" s="449" t="s">
        <v>223</v>
      </c>
      <c r="EM315" s="450">
        <v>325000</v>
      </c>
      <c r="EN315" s="447">
        <f t="shared" si="173"/>
        <v>12500</v>
      </c>
      <c r="EO315" s="453">
        <v>0</v>
      </c>
      <c r="EP315" s="454">
        <v>0</v>
      </c>
      <c r="EQ315" s="455">
        <v>0</v>
      </c>
      <c r="ER315" s="455">
        <v>0</v>
      </c>
      <c r="ES315" s="456">
        <f t="shared" si="174"/>
        <v>12500</v>
      </c>
      <c r="ET315" s="456">
        <f t="shared" si="175"/>
        <v>23</v>
      </c>
      <c r="EU315" s="456">
        <f t="shared" si="176"/>
        <v>60</v>
      </c>
      <c r="EV315" s="456">
        <f t="shared" si="177"/>
        <v>0</v>
      </c>
      <c r="EW315" s="456">
        <f t="shared" si="178"/>
        <v>41</v>
      </c>
      <c r="EX315" s="456">
        <f t="shared" si="179"/>
        <v>0</v>
      </c>
      <c r="EY315" s="460">
        <f t="shared" si="180"/>
        <v>11</v>
      </c>
      <c r="EZ315" s="460">
        <f t="shared" si="181"/>
        <v>0</v>
      </c>
      <c r="FA315" s="447">
        <f t="shared" si="182"/>
        <v>323358.21000000002</v>
      </c>
      <c r="FB315" s="447">
        <v>0</v>
      </c>
      <c r="FC315" s="447">
        <f t="shared" si="183"/>
        <v>610858.21</v>
      </c>
      <c r="FD315" s="447">
        <f t="shared" si="184"/>
        <v>549772.39</v>
      </c>
      <c r="FE315" s="447">
        <f t="shared" si="185"/>
        <v>25954.478000000003</v>
      </c>
      <c r="FF315" s="447">
        <f t="shared" si="186"/>
        <v>61085.82</v>
      </c>
      <c r="FG315" s="463">
        <v>100000</v>
      </c>
      <c r="FH315" s="447">
        <f t="shared" si="187"/>
        <v>187040.3</v>
      </c>
      <c r="FI315" s="447">
        <v>0</v>
      </c>
      <c r="FJ315" s="447">
        <f t="shared" si="188"/>
        <v>423817.91</v>
      </c>
      <c r="FK315" s="464"/>
      <c r="FL315" s="447">
        <f t="shared" si="189"/>
        <v>24434.33</v>
      </c>
      <c r="FM315" s="447">
        <f t="shared" si="190"/>
        <v>3054.29</v>
      </c>
      <c r="FN315" s="447">
        <f t="shared" si="191"/>
        <v>61085.82</v>
      </c>
      <c r="FO315" s="447">
        <f t="shared" si="192"/>
        <v>88574.44</v>
      </c>
      <c r="FP315" s="178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</row>
    <row r="316" spans="1:463" s="163" customFormat="1" ht="22.5" customHeight="1">
      <c r="A316" s="360">
        <v>308</v>
      </c>
      <c r="B316" s="361">
        <v>5</v>
      </c>
      <c r="C316" s="362" t="s">
        <v>534</v>
      </c>
      <c r="D316" s="363" t="s">
        <v>223</v>
      </c>
      <c r="E316" s="225" t="s">
        <v>190</v>
      </c>
      <c r="F316" s="367">
        <v>325000</v>
      </c>
      <c r="G316" s="365">
        <v>8</v>
      </c>
      <c r="H316" s="366">
        <v>4</v>
      </c>
      <c r="I316" s="373"/>
      <c r="J316" s="374"/>
      <c r="K316" s="375">
        <v>8</v>
      </c>
      <c r="L316" s="366">
        <v>4</v>
      </c>
      <c r="M316" s="373"/>
      <c r="N316" s="374"/>
      <c r="O316" s="375">
        <v>8</v>
      </c>
      <c r="P316" s="366">
        <v>4</v>
      </c>
      <c r="Q316" s="373"/>
      <c r="R316" s="374"/>
      <c r="S316" s="375">
        <v>8</v>
      </c>
      <c r="T316" s="366">
        <v>1</v>
      </c>
      <c r="U316" s="373"/>
      <c r="V316" s="374"/>
      <c r="W316" s="375">
        <v>8</v>
      </c>
      <c r="X316" s="366">
        <v>4</v>
      </c>
      <c r="Y316" s="373"/>
      <c r="Z316" s="374"/>
      <c r="AA316" s="375">
        <v>5</v>
      </c>
      <c r="AB316" s="366">
        <v>7</v>
      </c>
      <c r="AC316" s="373"/>
      <c r="AD316" s="382"/>
      <c r="AE316" s="380">
        <v>12</v>
      </c>
      <c r="AF316" s="381"/>
      <c r="AG316" s="365">
        <v>8</v>
      </c>
      <c r="AH316" s="366">
        <v>3</v>
      </c>
      <c r="AI316" s="373"/>
      <c r="AJ316" s="374"/>
      <c r="AK316" s="375">
        <v>8</v>
      </c>
      <c r="AL316" s="366">
        <v>4</v>
      </c>
      <c r="AM316" s="373"/>
      <c r="AN316" s="374"/>
      <c r="AO316" s="375">
        <v>8</v>
      </c>
      <c r="AP316" s="366">
        <v>2</v>
      </c>
      <c r="AQ316" s="373"/>
      <c r="AR316" s="374"/>
      <c r="AS316" s="375">
        <v>8</v>
      </c>
      <c r="AT316" s="366">
        <v>1</v>
      </c>
      <c r="AU316" s="373"/>
      <c r="AV316" s="374"/>
      <c r="AW316" s="375">
        <v>8</v>
      </c>
      <c r="AX316" s="366">
        <v>1</v>
      </c>
      <c r="AY316" s="373"/>
      <c r="AZ316" s="374"/>
      <c r="BA316" s="375">
        <v>5</v>
      </c>
      <c r="BB316" s="366">
        <v>4</v>
      </c>
      <c r="BC316" s="373"/>
      <c r="BD316" s="382"/>
      <c r="BE316" s="380">
        <v>9</v>
      </c>
      <c r="BF316" s="381"/>
      <c r="BG316" s="365">
        <v>8</v>
      </c>
      <c r="BH316" s="366">
        <v>2</v>
      </c>
      <c r="BI316" s="373"/>
      <c r="BJ316" s="374"/>
      <c r="BK316" s="375">
        <v>8</v>
      </c>
      <c r="BL316" s="366">
        <v>4</v>
      </c>
      <c r="BM316" s="373"/>
      <c r="BN316" s="374"/>
      <c r="BO316" s="375">
        <v>8</v>
      </c>
      <c r="BP316" s="366">
        <v>4</v>
      </c>
      <c r="BQ316" s="373"/>
      <c r="BR316" s="374"/>
      <c r="BS316" s="375">
        <v>8</v>
      </c>
      <c r="BT316" s="366">
        <v>4</v>
      </c>
      <c r="BU316" s="373"/>
      <c r="BV316" s="374"/>
      <c r="BW316" s="388">
        <v>12</v>
      </c>
      <c r="BX316" s="389"/>
      <c r="BY316" s="375">
        <v>5</v>
      </c>
      <c r="BZ316" s="366">
        <v>7</v>
      </c>
      <c r="CA316" s="373"/>
      <c r="CB316" s="382"/>
      <c r="CC316" s="380">
        <v>11</v>
      </c>
      <c r="CD316" s="381"/>
      <c r="CE316" s="398">
        <v>8</v>
      </c>
      <c r="CF316" s="366">
        <v>1</v>
      </c>
      <c r="CG316" s="373"/>
      <c r="CH316" s="399"/>
      <c r="CI316" s="365">
        <v>8</v>
      </c>
      <c r="CJ316" s="366">
        <v>2</v>
      </c>
      <c r="CK316" s="373"/>
      <c r="CL316" s="374"/>
      <c r="CM316" s="375">
        <v>8</v>
      </c>
      <c r="CN316" s="366">
        <v>4</v>
      </c>
      <c r="CO316" s="373"/>
      <c r="CP316" s="382"/>
      <c r="CQ316" s="402">
        <v>8</v>
      </c>
      <c r="CR316" s="366">
        <v>1</v>
      </c>
      <c r="CS316" s="408"/>
      <c r="CT316" s="409"/>
      <c r="CU316" s="402">
        <v>8</v>
      </c>
      <c r="CV316" s="366">
        <v>1</v>
      </c>
      <c r="CW316" s="410"/>
      <c r="CX316" s="411"/>
      <c r="CY316" s="402">
        <v>5</v>
      </c>
      <c r="CZ316" s="366">
        <v>4</v>
      </c>
      <c r="DA316" s="415"/>
      <c r="DB316" s="411"/>
      <c r="DC316" s="380">
        <v>9</v>
      </c>
      <c r="DD316" s="381"/>
      <c r="DE316" s="398">
        <v>8</v>
      </c>
      <c r="DF316" s="366">
        <v>3</v>
      </c>
      <c r="DG316" s="416"/>
      <c r="DH316" s="411"/>
      <c r="DI316" s="402">
        <v>8</v>
      </c>
      <c r="DJ316" s="366">
        <v>1</v>
      </c>
      <c r="DK316" s="416"/>
      <c r="DL316" s="411"/>
      <c r="DM316" s="424">
        <v>25</v>
      </c>
      <c r="DN316" s="424">
        <v>4</v>
      </c>
      <c r="DO316" s="424">
        <v>1</v>
      </c>
      <c r="DP316" s="425">
        <f t="shared" si="155"/>
        <v>188</v>
      </c>
      <c r="DQ316" s="427">
        <f t="shared" si="156"/>
        <v>0</v>
      </c>
      <c r="DR316" s="425">
        <f t="shared" si="157"/>
        <v>188</v>
      </c>
      <c r="DS316" s="163">
        <f t="shared" si="158"/>
        <v>25</v>
      </c>
      <c r="DT316" s="425">
        <f t="shared" si="159"/>
        <v>77</v>
      </c>
      <c r="DU316" s="427">
        <f t="shared" si="160"/>
        <v>0</v>
      </c>
      <c r="DV316" s="427">
        <f t="shared" si="161"/>
        <v>77</v>
      </c>
      <c r="DW316" s="427">
        <f t="shared" si="162"/>
        <v>41</v>
      </c>
      <c r="DX316" s="427">
        <f t="shared" si="163"/>
        <v>0</v>
      </c>
      <c r="DY316" s="427">
        <f t="shared" si="164"/>
        <v>12</v>
      </c>
      <c r="DZ316" s="427">
        <f t="shared" si="165"/>
        <v>0</v>
      </c>
      <c r="EA316" s="428">
        <f t="shared" si="166"/>
        <v>26</v>
      </c>
      <c r="EB316" s="429">
        <f t="shared" si="167"/>
        <v>77</v>
      </c>
      <c r="EC316" s="429">
        <f t="shared" si="168"/>
        <v>0</v>
      </c>
      <c r="ED316" s="429">
        <f t="shared" si="169"/>
        <v>41</v>
      </c>
      <c r="EE316" s="429">
        <f t="shared" si="170"/>
        <v>0</v>
      </c>
      <c r="EF316" s="429">
        <f t="shared" si="171"/>
        <v>12</v>
      </c>
      <c r="EG316" s="429">
        <f t="shared" si="172"/>
        <v>0</v>
      </c>
      <c r="EH316" s="441"/>
      <c r="EI316" s="479"/>
      <c r="EJ316" s="443">
        <v>328</v>
      </c>
      <c r="EK316" s="481" t="s">
        <v>534</v>
      </c>
      <c r="EL316" s="449" t="s">
        <v>223</v>
      </c>
      <c r="EM316" s="450">
        <v>325000</v>
      </c>
      <c r="EN316" s="447">
        <f t="shared" si="173"/>
        <v>12500</v>
      </c>
      <c r="EO316" s="453">
        <v>0</v>
      </c>
      <c r="EP316" s="454">
        <v>0</v>
      </c>
      <c r="EQ316" s="455">
        <v>0</v>
      </c>
      <c r="ER316" s="455">
        <v>0</v>
      </c>
      <c r="ES316" s="456">
        <f t="shared" si="174"/>
        <v>12500</v>
      </c>
      <c r="ET316" s="456">
        <f t="shared" si="175"/>
        <v>26</v>
      </c>
      <c r="EU316" s="456">
        <f t="shared" si="176"/>
        <v>77</v>
      </c>
      <c r="EV316" s="456">
        <f t="shared" si="177"/>
        <v>0</v>
      </c>
      <c r="EW316" s="456">
        <f t="shared" si="178"/>
        <v>41</v>
      </c>
      <c r="EX316" s="456">
        <f t="shared" si="179"/>
        <v>0</v>
      </c>
      <c r="EY316" s="460">
        <f t="shared" si="180"/>
        <v>12</v>
      </c>
      <c r="EZ316" s="460">
        <f t="shared" si="181"/>
        <v>0</v>
      </c>
      <c r="FA316" s="447">
        <f t="shared" si="182"/>
        <v>369195.07</v>
      </c>
      <c r="FB316" s="447">
        <v>0</v>
      </c>
      <c r="FC316" s="447">
        <f t="shared" si="183"/>
        <v>694195.07</v>
      </c>
      <c r="FD316" s="447">
        <f t="shared" si="184"/>
        <v>624775.55999999994</v>
      </c>
      <c r="FE316" s="447">
        <f t="shared" si="185"/>
        <v>40955.111999999994</v>
      </c>
      <c r="FF316" s="447">
        <f t="shared" si="186"/>
        <v>69419.509999999995</v>
      </c>
      <c r="FG316" s="463">
        <v>100000</v>
      </c>
      <c r="FH316" s="447">
        <f t="shared" si="187"/>
        <v>210374.62</v>
      </c>
      <c r="FI316" s="447">
        <v>0</v>
      </c>
      <c r="FJ316" s="447">
        <f t="shared" si="188"/>
        <v>483820.45</v>
      </c>
      <c r="FK316" s="464"/>
      <c r="FL316" s="447">
        <f t="shared" si="189"/>
        <v>27767.8</v>
      </c>
      <c r="FM316" s="447">
        <f t="shared" si="190"/>
        <v>3470.98</v>
      </c>
      <c r="FN316" s="447">
        <f t="shared" si="191"/>
        <v>69419.509999999995</v>
      </c>
      <c r="FO316" s="447">
        <f t="shared" si="192"/>
        <v>100658.29</v>
      </c>
      <c r="FP316" s="178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</row>
    <row r="317" spans="1:463" s="163" customFormat="1" ht="22.5" customHeight="1">
      <c r="A317" s="360">
        <v>309</v>
      </c>
      <c r="B317" s="361">
        <v>5</v>
      </c>
      <c r="C317" s="362" t="s">
        <v>535</v>
      </c>
      <c r="D317" s="363" t="s">
        <v>223</v>
      </c>
      <c r="E317" s="225" t="s">
        <v>190</v>
      </c>
      <c r="F317" s="367">
        <v>390000</v>
      </c>
      <c r="G317" s="365">
        <v>8</v>
      </c>
      <c r="H317" s="366">
        <v>4</v>
      </c>
      <c r="I317" s="373"/>
      <c r="J317" s="374"/>
      <c r="K317" s="375">
        <v>5</v>
      </c>
      <c r="L317" s="366"/>
      <c r="M317" s="373"/>
      <c r="N317" s="374"/>
      <c r="O317" s="375">
        <v>8</v>
      </c>
      <c r="P317" s="366">
        <v>4</v>
      </c>
      <c r="Q317" s="373"/>
      <c r="R317" s="374"/>
      <c r="S317" s="375">
        <v>8</v>
      </c>
      <c r="T317" s="366">
        <v>1</v>
      </c>
      <c r="U317" s="373"/>
      <c r="V317" s="374"/>
      <c r="W317" s="375">
        <v>8</v>
      </c>
      <c r="X317" s="366">
        <v>4</v>
      </c>
      <c r="Y317" s="373"/>
      <c r="Z317" s="374"/>
      <c r="AA317" s="375">
        <v>5</v>
      </c>
      <c r="AB317" s="366">
        <v>7</v>
      </c>
      <c r="AC317" s="373"/>
      <c r="AD317" s="382"/>
      <c r="AE317" s="380">
        <v>12</v>
      </c>
      <c r="AF317" s="381"/>
      <c r="AG317" s="365">
        <v>8</v>
      </c>
      <c r="AH317" s="366">
        <v>3</v>
      </c>
      <c r="AI317" s="373"/>
      <c r="AJ317" s="374"/>
      <c r="AK317" s="375">
        <v>8</v>
      </c>
      <c r="AL317" s="366">
        <v>4</v>
      </c>
      <c r="AM317" s="373"/>
      <c r="AN317" s="374"/>
      <c r="AO317" s="375">
        <v>8</v>
      </c>
      <c r="AP317" s="366">
        <v>2</v>
      </c>
      <c r="AQ317" s="373"/>
      <c r="AR317" s="374"/>
      <c r="AS317" s="375">
        <v>8</v>
      </c>
      <c r="AT317" s="366">
        <v>1</v>
      </c>
      <c r="AU317" s="373"/>
      <c r="AV317" s="374"/>
      <c r="AW317" s="375">
        <v>8</v>
      </c>
      <c r="AX317" s="366">
        <v>3</v>
      </c>
      <c r="AY317" s="373"/>
      <c r="AZ317" s="374"/>
      <c r="BA317" s="375">
        <v>5</v>
      </c>
      <c r="BB317" s="366">
        <v>4</v>
      </c>
      <c r="BC317" s="373"/>
      <c r="BD317" s="382"/>
      <c r="BE317" s="380">
        <v>9</v>
      </c>
      <c r="BF317" s="381"/>
      <c r="BG317" s="365">
        <v>8</v>
      </c>
      <c r="BH317" s="366">
        <v>2</v>
      </c>
      <c r="BI317" s="373"/>
      <c r="BJ317" s="374"/>
      <c r="BK317" s="375">
        <v>8</v>
      </c>
      <c r="BL317" s="366">
        <v>4</v>
      </c>
      <c r="BM317" s="373"/>
      <c r="BN317" s="374"/>
      <c r="BO317" s="375">
        <v>8</v>
      </c>
      <c r="BP317" s="366">
        <v>3</v>
      </c>
      <c r="BQ317" s="373"/>
      <c r="BR317" s="374"/>
      <c r="BS317" s="375">
        <v>8</v>
      </c>
      <c r="BT317" s="366">
        <v>3</v>
      </c>
      <c r="BU317" s="373"/>
      <c r="BV317" s="374"/>
      <c r="BW317" s="388">
        <v>12</v>
      </c>
      <c r="BX317" s="389"/>
      <c r="BY317" s="375">
        <v>5</v>
      </c>
      <c r="BZ317" s="366">
        <v>7</v>
      </c>
      <c r="CA317" s="373"/>
      <c r="CB317" s="382"/>
      <c r="CC317" s="380">
        <v>12</v>
      </c>
      <c r="CD317" s="381"/>
      <c r="CE317" s="398">
        <v>8</v>
      </c>
      <c r="CF317" s="366">
        <v>1</v>
      </c>
      <c r="CG317" s="373"/>
      <c r="CH317" s="399"/>
      <c r="CI317" s="365">
        <v>8</v>
      </c>
      <c r="CJ317" s="366">
        <v>2</v>
      </c>
      <c r="CK317" s="373"/>
      <c r="CL317" s="374"/>
      <c r="CM317" s="375">
        <v>8</v>
      </c>
      <c r="CN317" s="366">
        <v>5</v>
      </c>
      <c r="CO317" s="373"/>
      <c r="CP317" s="382"/>
      <c r="CQ317" s="402">
        <v>8</v>
      </c>
      <c r="CR317" s="366">
        <v>1</v>
      </c>
      <c r="CS317" s="408"/>
      <c r="CT317" s="409"/>
      <c r="CU317" s="402">
        <v>8</v>
      </c>
      <c r="CV317" s="366">
        <v>1</v>
      </c>
      <c r="CW317" s="410"/>
      <c r="CX317" s="411"/>
      <c r="CY317" s="402">
        <v>5</v>
      </c>
      <c r="CZ317" s="366">
        <v>4</v>
      </c>
      <c r="DA317" s="415"/>
      <c r="DB317" s="411"/>
      <c r="DC317" s="380">
        <v>9</v>
      </c>
      <c r="DD317" s="381"/>
      <c r="DE317" s="398">
        <v>8</v>
      </c>
      <c r="DF317" s="366">
        <v>3</v>
      </c>
      <c r="DG317" s="416"/>
      <c r="DH317" s="411"/>
      <c r="DI317" s="402"/>
      <c r="DJ317" s="366"/>
      <c r="DK317" s="416"/>
      <c r="DL317" s="411"/>
      <c r="DM317" s="424">
        <v>25</v>
      </c>
      <c r="DN317" s="424">
        <v>4</v>
      </c>
      <c r="DO317" s="424">
        <v>1</v>
      </c>
      <c r="DP317" s="425">
        <f t="shared" si="155"/>
        <v>177</v>
      </c>
      <c r="DQ317" s="427">
        <f t="shared" si="156"/>
        <v>0</v>
      </c>
      <c r="DR317" s="425">
        <f t="shared" si="157"/>
        <v>177</v>
      </c>
      <c r="DS317" s="163">
        <f t="shared" si="158"/>
        <v>24</v>
      </c>
      <c r="DT317" s="425">
        <f t="shared" si="159"/>
        <v>73</v>
      </c>
      <c r="DU317" s="427">
        <f t="shared" si="160"/>
        <v>0</v>
      </c>
      <c r="DV317" s="427">
        <f t="shared" si="161"/>
        <v>73</v>
      </c>
      <c r="DW317" s="427">
        <f t="shared" si="162"/>
        <v>42</v>
      </c>
      <c r="DX317" s="427">
        <f t="shared" si="163"/>
        <v>0</v>
      </c>
      <c r="DY317" s="427">
        <f t="shared" si="164"/>
        <v>12</v>
      </c>
      <c r="DZ317" s="427">
        <f t="shared" si="165"/>
        <v>0</v>
      </c>
      <c r="EA317" s="428">
        <f t="shared" si="166"/>
        <v>25</v>
      </c>
      <c r="EB317" s="429">
        <f t="shared" si="167"/>
        <v>73</v>
      </c>
      <c r="EC317" s="429">
        <f t="shared" si="168"/>
        <v>0</v>
      </c>
      <c r="ED317" s="429">
        <f t="shared" si="169"/>
        <v>42</v>
      </c>
      <c r="EE317" s="429">
        <f t="shared" si="170"/>
        <v>0</v>
      </c>
      <c r="EF317" s="429">
        <f t="shared" si="171"/>
        <v>12</v>
      </c>
      <c r="EG317" s="429">
        <f t="shared" si="172"/>
        <v>0</v>
      </c>
      <c r="EH317" s="441"/>
      <c r="EI317" s="479"/>
      <c r="EJ317" s="443">
        <v>329</v>
      </c>
      <c r="EK317" s="481" t="s">
        <v>535</v>
      </c>
      <c r="EL317" s="449" t="s">
        <v>223</v>
      </c>
      <c r="EM317" s="450">
        <v>390000</v>
      </c>
      <c r="EN317" s="447">
        <f t="shared" si="173"/>
        <v>15000</v>
      </c>
      <c r="EO317" s="453">
        <v>0</v>
      </c>
      <c r="EP317" s="454">
        <v>0</v>
      </c>
      <c r="EQ317" s="455">
        <v>0</v>
      </c>
      <c r="ER317" s="455">
        <v>0</v>
      </c>
      <c r="ES317" s="456">
        <f t="shared" si="174"/>
        <v>15000</v>
      </c>
      <c r="ET317" s="456">
        <f t="shared" si="175"/>
        <v>25</v>
      </c>
      <c r="EU317" s="456">
        <f t="shared" si="176"/>
        <v>73</v>
      </c>
      <c r="EV317" s="456">
        <f t="shared" si="177"/>
        <v>0</v>
      </c>
      <c r="EW317" s="456">
        <f t="shared" si="178"/>
        <v>42</v>
      </c>
      <c r="EX317" s="456">
        <f t="shared" si="179"/>
        <v>0</v>
      </c>
      <c r="EY317" s="460">
        <f t="shared" si="180"/>
        <v>12</v>
      </c>
      <c r="EZ317" s="460">
        <f t="shared" si="181"/>
        <v>0</v>
      </c>
      <c r="FA317" s="447">
        <f t="shared" si="182"/>
        <v>435033.46</v>
      </c>
      <c r="FB317" s="447">
        <v>0</v>
      </c>
      <c r="FC317" s="447">
        <f t="shared" si="183"/>
        <v>810033.46</v>
      </c>
      <c r="FD317" s="447">
        <f t="shared" si="184"/>
        <v>729030.11</v>
      </c>
      <c r="FE317" s="447">
        <f t="shared" si="185"/>
        <v>61806.021999999997</v>
      </c>
      <c r="FF317" s="447">
        <f t="shared" si="186"/>
        <v>81003.350000000006</v>
      </c>
      <c r="FG317" s="463">
        <v>100000</v>
      </c>
      <c r="FH317" s="447">
        <f t="shared" si="187"/>
        <v>242809.37</v>
      </c>
      <c r="FI317" s="447">
        <v>0</v>
      </c>
      <c r="FJ317" s="447">
        <f t="shared" si="188"/>
        <v>567224.09</v>
      </c>
      <c r="FK317" s="464"/>
      <c r="FL317" s="447">
        <f t="shared" si="189"/>
        <v>32401.34</v>
      </c>
      <c r="FM317" s="447">
        <f t="shared" si="190"/>
        <v>4050.17</v>
      </c>
      <c r="FN317" s="447">
        <f t="shared" si="191"/>
        <v>81003.350000000006</v>
      </c>
      <c r="FO317" s="447">
        <f t="shared" si="192"/>
        <v>117454.86000000002</v>
      </c>
      <c r="FP317" s="178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</row>
    <row r="318" spans="1:463" s="163" customFormat="1" ht="22.5" customHeight="1">
      <c r="A318" s="360">
        <v>310</v>
      </c>
      <c r="B318" s="361">
        <v>5</v>
      </c>
      <c r="C318" s="362" t="s">
        <v>536</v>
      </c>
      <c r="D318" s="363" t="s">
        <v>223</v>
      </c>
      <c r="E318" s="225" t="s">
        <v>190</v>
      </c>
      <c r="F318" s="367">
        <v>390000</v>
      </c>
      <c r="G318" s="365">
        <v>8</v>
      </c>
      <c r="H318" s="366">
        <v>4</v>
      </c>
      <c r="I318" s="373"/>
      <c r="J318" s="374"/>
      <c r="K318" s="375">
        <v>8</v>
      </c>
      <c r="L318" s="366">
        <v>1</v>
      </c>
      <c r="M318" s="373"/>
      <c r="N318" s="374"/>
      <c r="O318" s="375">
        <v>8</v>
      </c>
      <c r="P318" s="366">
        <v>4</v>
      </c>
      <c r="Q318" s="373"/>
      <c r="R318" s="374"/>
      <c r="S318" s="375">
        <v>8</v>
      </c>
      <c r="T318" s="366">
        <v>1</v>
      </c>
      <c r="U318" s="373"/>
      <c r="V318" s="374"/>
      <c r="W318" s="375">
        <v>8</v>
      </c>
      <c r="X318" s="366">
        <v>4</v>
      </c>
      <c r="Y318" s="373"/>
      <c r="Z318" s="374"/>
      <c r="AA318" s="375">
        <v>5</v>
      </c>
      <c r="AB318" s="366">
        <v>4</v>
      </c>
      <c r="AC318" s="373"/>
      <c r="AD318" s="382"/>
      <c r="AE318" s="380">
        <v>12</v>
      </c>
      <c r="AF318" s="381"/>
      <c r="AG318" s="365">
        <v>8</v>
      </c>
      <c r="AH318" s="366">
        <v>4</v>
      </c>
      <c r="AI318" s="373"/>
      <c r="AJ318" s="374"/>
      <c r="AK318" s="375"/>
      <c r="AL318" s="366"/>
      <c r="AM318" s="373"/>
      <c r="AN318" s="374"/>
      <c r="AO318" s="375">
        <v>5</v>
      </c>
      <c r="AP318" s="366"/>
      <c r="AQ318" s="373"/>
      <c r="AR318" s="374"/>
      <c r="AS318" s="375"/>
      <c r="AT318" s="366"/>
      <c r="AU318" s="373"/>
      <c r="AV318" s="374"/>
      <c r="AW318" s="375"/>
      <c r="AX318" s="366"/>
      <c r="AY318" s="373"/>
      <c r="AZ318" s="374"/>
      <c r="BA318" s="375"/>
      <c r="BB318" s="366"/>
      <c r="BC318" s="373"/>
      <c r="BD318" s="382"/>
      <c r="BE318" s="380"/>
      <c r="BF318" s="381"/>
      <c r="BG318" s="365">
        <v>5</v>
      </c>
      <c r="BH318" s="366">
        <v>2</v>
      </c>
      <c r="BI318" s="373"/>
      <c r="BJ318" s="374"/>
      <c r="BK318" s="375">
        <v>8</v>
      </c>
      <c r="BL318" s="366">
        <v>4</v>
      </c>
      <c r="BM318" s="373"/>
      <c r="BN318" s="374"/>
      <c r="BO318" s="375">
        <v>8</v>
      </c>
      <c r="BP318" s="366">
        <v>4</v>
      </c>
      <c r="BQ318" s="373"/>
      <c r="BR318" s="374"/>
      <c r="BS318" s="375">
        <v>8</v>
      </c>
      <c r="BT318" s="366">
        <v>4</v>
      </c>
      <c r="BU318" s="373"/>
      <c r="BV318" s="374"/>
      <c r="BW318" s="388">
        <v>12</v>
      </c>
      <c r="BX318" s="389"/>
      <c r="BY318" s="375">
        <v>5</v>
      </c>
      <c r="BZ318" s="366">
        <v>7</v>
      </c>
      <c r="CA318" s="373"/>
      <c r="CB318" s="382"/>
      <c r="CC318" s="380">
        <v>11</v>
      </c>
      <c r="CD318" s="381"/>
      <c r="CE318" s="398">
        <v>8</v>
      </c>
      <c r="CF318" s="366">
        <v>1</v>
      </c>
      <c r="CG318" s="373"/>
      <c r="CH318" s="399"/>
      <c r="CI318" s="365">
        <v>8</v>
      </c>
      <c r="CJ318" s="366">
        <v>2</v>
      </c>
      <c r="CK318" s="373"/>
      <c r="CL318" s="374"/>
      <c r="CM318" s="375">
        <v>8</v>
      </c>
      <c r="CN318" s="366">
        <v>4</v>
      </c>
      <c r="CO318" s="373"/>
      <c r="CP318" s="382"/>
      <c r="CQ318" s="402">
        <v>8</v>
      </c>
      <c r="CR318" s="366">
        <v>1</v>
      </c>
      <c r="CS318" s="408"/>
      <c r="CT318" s="409"/>
      <c r="CU318" s="402">
        <v>8</v>
      </c>
      <c r="CV318" s="366">
        <v>1</v>
      </c>
      <c r="CW318" s="410"/>
      <c r="CX318" s="411"/>
      <c r="CY318" s="402">
        <v>5</v>
      </c>
      <c r="CZ318" s="366">
        <v>4</v>
      </c>
      <c r="DA318" s="415"/>
      <c r="DB318" s="411"/>
      <c r="DC318" s="380">
        <v>9</v>
      </c>
      <c r="DD318" s="381"/>
      <c r="DE318" s="398">
        <v>8</v>
      </c>
      <c r="DF318" s="366">
        <v>3</v>
      </c>
      <c r="DG318" s="416"/>
      <c r="DH318" s="411"/>
      <c r="DI318" s="402">
        <v>8</v>
      </c>
      <c r="DJ318" s="366">
        <v>1</v>
      </c>
      <c r="DK318" s="416"/>
      <c r="DL318" s="411"/>
      <c r="DM318" s="424">
        <v>25</v>
      </c>
      <c r="DN318" s="424">
        <v>4</v>
      </c>
      <c r="DO318" s="424">
        <v>1</v>
      </c>
      <c r="DP318" s="425">
        <f t="shared" si="155"/>
        <v>153</v>
      </c>
      <c r="DQ318" s="427">
        <f t="shared" si="156"/>
        <v>0</v>
      </c>
      <c r="DR318" s="425">
        <f t="shared" si="157"/>
        <v>153</v>
      </c>
      <c r="DS318" s="163">
        <f t="shared" si="158"/>
        <v>20</v>
      </c>
      <c r="DT318" s="425">
        <f t="shared" si="159"/>
        <v>60</v>
      </c>
      <c r="DU318" s="427">
        <f t="shared" si="160"/>
        <v>0</v>
      </c>
      <c r="DV318" s="427">
        <f t="shared" si="161"/>
        <v>60</v>
      </c>
      <c r="DW318" s="427">
        <f t="shared" si="162"/>
        <v>32</v>
      </c>
      <c r="DX318" s="427">
        <f t="shared" si="163"/>
        <v>0</v>
      </c>
      <c r="DY318" s="427">
        <f t="shared" si="164"/>
        <v>12</v>
      </c>
      <c r="DZ318" s="427">
        <f t="shared" si="165"/>
        <v>0</v>
      </c>
      <c r="EA318" s="428">
        <f t="shared" si="166"/>
        <v>21</v>
      </c>
      <c r="EB318" s="429">
        <f t="shared" si="167"/>
        <v>60</v>
      </c>
      <c r="EC318" s="429">
        <f t="shared" si="168"/>
        <v>0</v>
      </c>
      <c r="ED318" s="429">
        <f t="shared" si="169"/>
        <v>32</v>
      </c>
      <c r="EE318" s="429">
        <f t="shared" si="170"/>
        <v>0</v>
      </c>
      <c r="EF318" s="429">
        <f t="shared" si="171"/>
        <v>12</v>
      </c>
      <c r="EG318" s="429">
        <f t="shared" si="172"/>
        <v>0</v>
      </c>
      <c r="EH318" s="441"/>
      <c r="EI318" s="479"/>
      <c r="EJ318" s="443">
        <v>330</v>
      </c>
      <c r="EK318" s="481" t="s">
        <v>536</v>
      </c>
      <c r="EL318" s="449" t="s">
        <v>223</v>
      </c>
      <c r="EM318" s="450">
        <v>390000</v>
      </c>
      <c r="EN318" s="447">
        <f t="shared" si="173"/>
        <v>15000</v>
      </c>
      <c r="EO318" s="453">
        <v>0</v>
      </c>
      <c r="EP318" s="454">
        <v>0</v>
      </c>
      <c r="EQ318" s="455">
        <v>0</v>
      </c>
      <c r="ER318" s="455">
        <v>0</v>
      </c>
      <c r="ES318" s="456">
        <f t="shared" si="174"/>
        <v>15000</v>
      </c>
      <c r="ET318" s="456">
        <f t="shared" si="175"/>
        <v>21</v>
      </c>
      <c r="EU318" s="456">
        <f t="shared" si="176"/>
        <v>60</v>
      </c>
      <c r="EV318" s="456">
        <f t="shared" si="177"/>
        <v>0</v>
      </c>
      <c r="EW318" s="456">
        <f t="shared" si="178"/>
        <v>32</v>
      </c>
      <c r="EX318" s="456">
        <f t="shared" si="179"/>
        <v>0</v>
      </c>
      <c r="EY318" s="460">
        <f t="shared" si="180"/>
        <v>12</v>
      </c>
      <c r="EZ318" s="460">
        <f t="shared" si="181"/>
        <v>0</v>
      </c>
      <c r="FA318" s="447">
        <f t="shared" si="182"/>
        <v>356027.39</v>
      </c>
      <c r="FB318" s="447">
        <v>0</v>
      </c>
      <c r="FC318" s="447">
        <f t="shared" si="183"/>
        <v>671027.39</v>
      </c>
      <c r="FD318" s="447">
        <f t="shared" si="184"/>
        <v>603924.65</v>
      </c>
      <c r="FE318" s="447">
        <f t="shared" si="185"/>
        <v>36784.930000000008</v>
      </c>
      <c r="FF318" s="447">
        <f t="shared" si="186"/>
        <v>67102.740000000005</v>
      </c>
      <c r="FG318" s="463">
        <v>100000</v>
      </c>
      <c r="FH318" s="447">
        <f t="shared" si="187"/>
        <v>203887.67</v>
      </c>
      <c r="FI318" s="447">
        <v>0</v>
      </c>
      <c r="FJ318" s="447">
        <f t="shared" si="188"/>
        <v>467139.72</v>
      </c>
      <c r="FK318" s="464"/>
      <c r="FL318" s="447">
        <f t="shared" si="189"/>
        <v>26841.1</v>
      </c>
      <c r="FM318" s="447">
        <f t="shared" si="190"/>
        <v>3355.14</v>
      </c>
      <c r="FN318" s="447">
        <f t="shared" si="191"/>
        <v>67102.740000000005</v>
      </c>
      <c r="FO318" s="447">
        <f t="shared" si="192"/>
        <v>97298.98000000001</v>
      </c>
      <c r="FP318" s="17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</row>
    <row r="319" spans="1:463" s="163" customFormat="1" ht="22.5" customHeight="1">
      <c r="A319" s="360">
        <v>311</v>
      </c>
      <c r="B319" s="361">
        <v>8</v>
      </c>
      <c r="C319" s="362" t="s">
        <v>537</v>
      </c>
      <c r="D319" s="363" t="s">
        <v>223</v>
      </c>
      <c r="E319" s="225" t="s">
        <v>190</v>
      </c>
      <c r="F319" s="367">
        <v>325000</v>
      </c>
      <c r="G319" s="365"/>
      <c r="H319" s="366"/>
      <c r="I319" s="373"/>
      <c r="J319" s="374"/>
      <c r="K319" s="375"/>
      <c r="L319" s="366"/>
      <c r="M319" s="373"/>
      <c r="N319" s="374"/>
      <c r="O319" s="375"/>
      <c r="P319" s="366"/>
      <c r="Q319" s="373"/>
      <c r="R319" s="374"/>
      <c r="S319" s="375"/>
      <c r="T319" s="366"/>
      <c r="U319" s="373"/>
      <c r="V319" s="374"/>
      <c r="W319" s="375"/>
      <c r="X319" s="366"/>
      <c r="Y319" s="373"/>
      <c r="Z319" s="374"/>
      <c r="AA319" s="375"/>
      <c r="AB319" s="366"/>
      <c r="AC319" s="373"/>
      <c r="AD319" s="382"/>
      <c r="AE319" s="380"/>
      <c r="AF319" s="381"/>
      <c r="AG319" s="365"/>
      <c r="AH319" s="366"/>
      <c r="AI319" s="373"/>
      <c r="AJ319" s="374"/>
      <c r="AK319" s="375">
        <v>8</v>
      </c>
      <c r="AL319" s="366">
        <v>1</v>
      </c>
      <c r="AM319" s="373"/>
      <c r="AN319" s="374"/>
      <c r="AO319" s="375">
        <v>8</v>
      </c>
      <c r="AP319" s="366">
        <v>3</v>
      </c>
      <c r="AQ319" s="373"/>
      <c r="AR319" s="374"/>
      <c r="AS319" s="375">
        <v>8</v>
      </c>
      <c r="AT319" s="366">
        <v>2</v>
      </c>
      <c r="AU319" s="373"/>
      <c r="AV319" s="374"/>
      <c r="AW319" s="375">
        <v>8</v>
      </c>
      <c r="AX319" s="366">
        <v>1.5</v>
      </c>
      <c r="AY319" s="373"/>
      <c r="AZ319" s="374"/>
      <c r="BA319" s="375">
        <v>5</v>
      </c>
      <c r="BB319" s="366">
        <v>5</v>
      </c>
      <c r="BC319" s="373"/>
      <c r="BD319" s="382"/>
      <c r="BE319" s="380">
        <v>9</v>
      </c>
      <c r="BF319" s="381"/>
      <c r="BG319" s="365">
        <v>8</v>
      </c>
      <c r="BH319" s="366">
        <v>1.5</v>
      </c>
      <c r="BI319" s="373"/>
      <c r="BJ319" s="374"/>
      <c r="BK319" s="375">
        <v>8</v>
      </c>
      <c r="BL319" s="366">
        <v>1</v>
      </c>
      <c r="BM319" s="373"/>
      <c r="BN319" s="374"/>
      <c r="BO319" s="375">
        <v>8</v>
      </c>
      <c r="BP319" s="366">
        <v>1.5</v>
      </c>
      <c r="BQ319" s="373"/>
      <c r="BR319" s="374"/>
      <c r="BS319" s="375">
        <v>8</v>
      </c>
      <c r="BT319" s="366">
        <v>1</v>
      </c>
      <c r="BU319" s="373"/>
      <c r="BV319" s="374"/>
      <c r="BW319" s="388">
        <v>9</v>
      </c>
      <c r="BX319" s="389"/>
      <c r="BY319" s="375">
        <v>5</v>
      </c>
      <c r="BZ319" s="366">
        <v>4</v>
      </c>
      <c r="CA319" s="373"/>
      <c r="CB319" s="382"/>
      <c r="CC319" s="380">
        <v>9</v>
      </c>
      <c r="CD319" s="381"/>
      <c r="CE319" s="398"/>
      <c r="CF319" s="366"/>
      <c r="CG319" s="373"/>
      <c r="CH319" s="399"/>
      <c r="CI319" s="365">
        <v>8</v>
      </c>
      <c r="CJ319" s="366">
        <v>1</v>
      </c>
      <c r="CK319" s="373"/>
      <c r="CL319" s="374"/>
      <c r="CM319" s="375">
        <v>8</v>
      </c>
      <c r="CN319" s="366">
        <v>1</v>
      </c>
      <c r="CO319" s="373"/>
      <c r="CP319" s="382"/>
      <c r="CQ319" s="402">
        <v>8</v>
      </c>
      <c r="CR319" s="366">
        <v>2</v>
      </c>
      <c r="CS319" s="408"/>
      <c r="CT319" s="409"/>
      <c r="CU319" s="402">
        <v>8</v>
      </c>
      <c r="CV319" s="366">
        <v>2</v>
      </c>
      <c r="CW319" s="410"/>
      <c r="CX319" s="411"/>
      <c r="CY319" s="402">
        <v>5</v>
      </c>
      <c r="CZ319" s="366">
        <v>4</v>
      </c>
      <c r="DA319" s="415"/>
      <c r="DB319" s="411"/>
      <c r="DC319" s="380">
        <v>10</v>
      </c>
      <c r="DD319" s="381"/>
      <c r="DE319" s="398">
        <v>8</v>
      </c>
      <c r="DF319" s="366">
        <v>1</v>
      </c>
      <c r="DG319" s="416"/>
      <c r="DH319" s="411"/>
      <c r="DI319" s="402">
        <v>8</v>
      </c>
      <c r="DJ319" s="366">
        <v>1</v>
      </c>
      <c r="DK319" s="416"/>
      <c r="DL319" s="411"/>
      <c r="DM319" s="424">
        <v>25</v>
      </c>
      <c r="DN319" s="424">
        <v>4</v>
      </c>
      <c r="DO319" s="424">
        <v>1</v>
      </c>
      <c r="DP319" s="425">
        <f t="shared" si="155"/>
        <v>127</v>
      </c>
      <c r="DQ319" s="427">
        <f t="shared" si="156"/>
        <v>0</v>
      </c>
      <c r="DR319" s="425">
        <f t="shared" si="157"/>
        <v>127</v>
      </c>
      <c r="DS319" s="163">
        <f t="shared" si="158"/>
        <v>17</v>
      </c>
      <c r="DT319" s="425">
        <f t="shared" si="159"/>
        <v>33.5</v>
      </c>
      <c r="DU319" s="427">
        <f t="shared" si="160"/>
        <v>0</v>
      </c>
      <c r="DV319" s="427">
        <f t="shared" si="161"/>
        <v>33.5</v>
      </c>
      <c r="DW319" s="427">
        <f t="shared" si="162"/>
        <v>28</v>
      </c>
      <c r="DX319" s="427">
        <f t="shared" si="163"/>
        <v>0</v>
      </c>
      <c r="DY319" s="427">
        <f t="shared" si="164"/>
        <v>9</v>
      </c>
      <c r="DZ319" s="427">
        <f t="shared" si="165"/>
        <v>0</v>
      </c>
      <c r="EA319" s="428">
        <f t="shared" si="166"/>
        <v>18</v>
      </c>
      <c r="EB319" s="429">
        <f t="shared" si="167"/>
        <v>33.5</v>
      </c>
      <c r="EC319" s="429">
        <f t="shared" si="168"/>
        <v>0</v>
      </c>
      <c r="ED319" s="429">
        <f t="shared" si="169"/>
        <v>28</v>
      </c>
      <c r="EE319" s="429">
        <f t="shared" si="170"/>
        <v>0</v>
      </c>
      <c r="EF319" s="429">
        <f t="shared" si="171"/>
        <v>9</v>
      </c>
      <c r="EG319" s="429">
        <f t="shared" si="172"/>
        <v>0</v>
      </c>
      <c r="EH319" s="441"/>
      <c r="EI319" s="479"/>
      <c r="EJ319" s="443">
        <v>331</v>
      </c>
      <c r="EK319" s="481" t="s">
        <v>537</v>
      </c>
      <c r="EL319" s="449" t="s">
        <v>223</v>
      </c>
      <c r="EM319" s="450">
        <v>325000</v>
      </c>
      <c r="EN319" s="447">
        <f t="shared" si="173"/>
        <v>12500</v>
      </c>
      <c r="EO319" s="453">
        <v>0</v>
      </c>
      <c r="EP319" s="454">
        <v>0</v>
      </c>
      <c r="EQ319" s="455">
        <v>0</v>
      </c>
      <c r="ER319" s="455">
        <v>0</v>
      </c>
      <c r="ES319" s="456">
        <f t="shared" si="174"/>
        <v>12500</v>
      </c>
      <c r="ET319" s="456">
        <f t="shared" si="175"/>
        <v>18</v>
      </c>
      <c r="EU319" s="456">
        <f t="shared" si="176"/>
        <v>33.5</v>
      </c>
      <c r="EV319" s="456">
        <f t="shared" si="177"/>
        <v>0</v>
      </c>
      <c r="EW319" s="456">
        <f t="shared" si="178"/>
        <v>28</v>
      </c>
      <c r="EX319" s="456">
        <f t="shared" si="179"/>
        <v>0</v>
      </c>
      <c r="EY319" s="460">
        <f t="shared" si="180"/>
        <v>9</v>
      </c>
      <c r="EZ319" s="460">
        <f t="shared" si="181"/>
        <v>0</v>
      </c>
      <c r="FA319" s="447">
        <f t="shared" si="182"/>
        <v>207099.26</v>
      </c>
      <c r="FB319" s="447">
        <v>0</v>
      </c>
      <c r="FC319" s="447">
        <f t="shared" si="183"/>
        <v>432099.26</v>
      </c>
      <c r="FD319" s="447">
        <f t="shared" si="184"/>
        <v>388889.33</v>
      </c>
      <c r="FE319" s="447">
        <f t="shared" si="185"/>
        <v>9511.1464000000014</v>
      </c>
      <c r="FF319" s="447">
        <f t="shared" si="186"/>
        <v>43209.93</v>
      </c>
      <c r="FG319" s="463">
        <v>100000</v>
      </c>
      <c r="FH319" s="447">
        <f t="shared" si="187"/>
        <v>152721.07999999999</v>
      </c>
      <c r="FI319" s="447">
        <v>0</v>
      </c>
      <c r="FJ319" s="447">
        <f t="shared" si="188"/>
        <v>279378.18</v>
      </c>
      <c r="FK319" s="464"/>
      <c r="FL319" s="447">
        <f t="shared" si="189"/>
        <v>17283.97</v>
      </c>
      <c r="FM319" s="447">
        <f t="shared" si="190"/>
        <v>2160.5</v>
      </c>
      <c r="FN319" s="447">
        <f t="shared" si="191"/>
        <v>43209.93</v>
      </c>
      <c r="FO319" s="447">
        <f t="shared" si="192"/>
        <v>62654.400000000001</v>
      </c>
      <c r="FP319" s="178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</row>
    <row r="320" spans="1:463" s="163" customFormat="1" ht="22.5" customHeight="1">
      <c r="A320" s="360">
        <v>312</v>
      </c>
      <c r="B320" s="361">
        <v>6</v>
      </c>
      <c r="C320" s="362" t="s">
        <v>538</v>
      </c>
      <c r="D320" s="363" t="s">
        <v>304</v>
      </c>
      <c r="E320" s="225" t="s">
        <v>190</v>
      </c>
      <c r="F320" s="367">
        <v>325000</v>
      </c>
      <c r="G320" s="365">
        <v>5</v>
      </c>
      <c r="H320" s="366"/>
      <c r="I320" s="373"/>
      <c r="J320" s="374"/>
      <c r="K320" s="375">
        <v>8</v>
      </c>
      <c r="L320" s="366">
        <v>1</v>
      </c>
      <c r="M320" s="373"/>
      <c r="N320" s="374"/>
      <c r="O320" s="375">
        <v>8</v>
      </c>
      <c r="P320" s="366">
        <v>1</v>
      </c>
      <c r="Q320" s="373"/>
      <c r="R320" s="374"/>
      <c r="S320" s="375">
        <v>8</v>
      </c>
      <c r="T320" s="366">
        <v>4</v>
      </c>
      <c r="U320" s="373"/>
      <c r="V320" s="374"/>
      <c r="W320" s="375">
        <v>8</v>
      </c>
      <c r="X320" s="366">
        <v>2</v>
      </c>
      <c r="Y320" s="373"/>
      <c r="Z320" s="374"/>
      <c r="AA320" s="375">
        <v>5</v>
      </c>
      <c r="AB320" s="366">
        <v>4</v>
      </c>
      <c r="AC320" s="373"/>
      <c r="AD320" s="382"/>
      <c r="AE320" s="380">
        <v>9</v>
      </c>
      <c r="AF320" s="381"/>
      <c r="AG320" s="365">
        <v>8</v>
      </c>
      <c r="AH320" s="366">
        <v>1</v>
      </c>
      <c r="AI320" s="373"/>
      <c r="AJ320" s="374"/>
      <c r="AK320" s="375">
        <v>8</v>
      </c>
      <c r="AL320" s="366">
        <v>4</v>
      </c>
      <c r="AM320" s="373"/>
      <c r="AN320" s="374"/>
      <c r="AO320" s="375">
        <v>8</v>
      </c>
      <c r="AP320" s="366">
        <v>2</v>
      </c>
      <c r="AQ320" s="373"/>
      <c r="AR320" s="374"/>
      <c r="AS320" s="375">
        <v>8</v>
      </c>
      <c r="AT320" s="366">
        <v>1</v>
      </c>
      <c r="AU320" s="373"/>
      <c r="AV320" s="374"/>
      <c r="AW320" s="375">
        <v>8</v>
      </c>
      <c r="AX320" s="366">
        <v>1</v>
      </c>
      <c r="AY320" s="373"/>
      <c r="AZ320" s="374"/>
      <c r="BA320" s="375">
        <v>5</v>
      </c>
      <c r="BB320" s="366">
        <v>5</v>
      </c>
      <c r="BC320" s="373"/>
      <c r="BD320" s="382"/>
      <c r="BE320" s="380">
        <v>5</v>
      </c>
      <c r="BF320" s="381"/>
      <c r="BG320" s="365">
        <v>5</v>
      </c>
      <c r="BH320" s="366"/>
      <c r="BI320" s="373"/>
      <c r="BJ320" s="374"/>
      <c r="BK320" s="375">
        <v>5</v>
      </c>
      <c r="BL320" s="366"/>
      <c r="BM320" s="373"/>
      <c r="BN320" s="374"/>
      <c r="BO320" s="375">
        <v>8</v>
      </c>
      <c r="BP320" s="366">
        <v>1</v>
      </c>
      <c r="BQ320" s="373"/>
      <c r="BR320" s="374"/>
      <c r="BS320" s="375">
        <v>8</v>
      </c>
      <c r="BT320" s="366">
        <v>1</v>
      </c>
      <c r="BU320" s="373"/>
      <c r="BV320" s="374"/>
      <c r="BW320" s="388">
        <v>10</v>
      </c>
      <c r="BX320" s="389"/>
      <c r="BY320" s="375">
        <v>5</v>
      </c>
      <c r="BZ320" s="366">
        <v>5</v>
      </c>
      <c r="CA320" s="373"/>
      <c r="CB320" s="382"/>
      <c r="CC320" s="380">
        <v>10</v>
      </c>
      <c r="CD320" s="381"/>
      <c r="CE320" s="398">
        <v>8</v>
      </c>
      <c r="CF320" s="366">
        <v>2</v>
      </c>
      <c r="CG320" s="373"/>
      <c r="CH320" s="399"/>
      <c r="CI320" s="365">
        <v>8</v>
      </c>
      <c r="CJ320" s="366">
        <v>3</v>
      </c>
      <c r="CK320" s="373"/>
      <c r="CL320" s="374"/>
      <c r="CM320" s="375">
        <v>5</v>
      </c>
      <c r="CN320" s="366"/>
      <c r="CO320" s="373"/>
      <c r="CP320" s="382"/>
      <c r="CQ320" s="402">
        <v>8</v>
      </c>
      <c r="CR320" s="366">
        <v>3</v>
      </c>
      <c r="CS320" s="408"/>
      <c r="CT320" s="409"/>
      <c r="CU320" s="402">
        <v>8</v>
      </c>
      <c r="CV320" s="366">
        <v>3</v>
      </c>
      <c r="CW320" s="410"/>
      <c r="CX320" s="411"/>
      <c r="CY320" s="402">
        <v>5</v>
      </c>
      <c r="CZ320" s="366">
        <v>5</v>
      </c>
      <c r="DA320" s="415"/>
      <c r="DB320" s="411"/>
      <c r="DC320" s="380">
        <v>10</v>
      </c>
      <c r="DD320" s="381"/>
      <c r="DE320" s="398">
        <v>8</v>
      </c>
      <c r="DF320" s="366">
        <v>3</v>
      </c>
      <c r="DG320" s="416"/>
      <c r="DH320" s="411"/>
      <c r="DI320" s="402">
        <v>8</v>
      </c>
      <c r="DJ320" s="366">
        <v>3</v>
      </c>
      <c r="DK320" s="416"/>
      <c r="DL320" s="411"/>
      <c r="DM320" s="424">
        <v>25</v>
      </c>
      <c r="DN320" s="424">
        <v>4</v>
      </c>
      <c r="DO320" s="424">
        <v>1</v>
      </c>
      <c r="DP320" s="425">
        <f t="shared" si="155"/>
        <v>176</v>
      </c>
      <c r="DQ320" s="427">
        <f t="shared" si="156"/>
        <v>0</v>
      </c>
      <c r="DR320" s="425">
        <f t="shared" si="157"/>
        <v>176</v>
      </c>
      <c r="DS320" s="163">
        <f t="shared" si="158"/>
        <v>23</v>
      </c>
      <c r="DT320" s="425">
        <f t="shared" si="159"/>
        <v>55</v>
      </c>
      <c r="DU320" s="427">
        <f t="shared" si="160"/>
        <v>0</v>
      </c>
      <c r="DV320" s="427">
        <f t="shared" si="161"/>
        <v>55</v>
      </c>
      <c r="DW320" s="427">
        <f t="shared" si="162"/>
        <v>34</v>
      </c>
      <c r="DX320" s="427">
        <f t="shared" si="163"/>
        <v>0</v>
      </c>
      <c r="DY320" s="427">
        <f t="shared" si="164"/>
        <v>10</v>
      </c>
      <c r="DZ320" s="427">
        <f t="shared" si="165"/>
        <v>0</v>
      </c>
      <c r="EA320" s="428">
        <f t="shared" si="166"/>
        <v>24</v>
      </c>
      <c r="EB320" s="429">
        <f t="shared" si="167"/>
        <v>55</v>
      </c>
      <c r="EC320" s="429">
        <f t="shared" si="168"/>
        <v>0</v>
      </c>
      <c r="ED320" s="429">
        <f t="shared" si="169"/>
        <v>34</v>
      </c>
      <c r="EE320" s="429">
        <f t="shared" si="170"/>
        <v>0</v>
      </c>
      <c r="EF320" s="429">
        <f t="shared" si="171"/>
        <v>10</v>
      </c>
      <c r="EG320" s="429">
        <f t="shared" si="172"/>
        <v>0</v>
      </c>
      <c r="EH320" s="441"/>
      <c r="EI320" s="479"/>
      <c r="EJ320" s="443">
        <v>332</v>
      </c>
      <c r="EK320" s="481" t="s">
        <v>538</v>
      </c>
      <c r="EL320" s="449" t="s">
        <v>304</v>
      </c>
      <c r="EM320" s="450">
        <v>325000</v>
      </c>
      <c r="EN320" s="447">
        <f t="shared" si="173"/>
        <v>12500</v>
      </c>
      <c r="EO320" s="453">
        <v>0</v>
      </c>
      <c r="EP320" s="454">
        <v>0</v>
      </c>
      <c r="EQ320" s="455">
        <v>0</v>
      </c>
      <c r="ER320" s="455">
        <v>0</v>
      </c>
      <c r="ES320" s="456">
        <f t="shared" si="174"/>
        <v>12500</v>
      </c>
      <c r="ET320" s="456">
        <f t="shared" si="175"/>
        <v>24</v>
      </c>
      <c r="EU320" s="456">
        <f t="shared" si="176"/>
        <v>55</v>
      </c>
      <c r="EV320" s="456">
        <f t="shared" si="177"/>
        <v>0</v>
      </c>
      <c r="EW320" s="456">
        <f t="shared" si="178"/>
        <v>34</v>
      </c>
      <c r="EX320" s="456">
        <f t="shared" si="179"/>
        <v>0</v>
      </c>
      <c r="EY320" s="460">
        <f t="shared" si="180"/>
        <v>10</v>
      </c>
      <c r="EZ320" s="460">
        <f t="shared" si="181"/>
        <v>0</v>
      </c>
      <c r="FA320" s="447">
        <f t="shared" si="182"/>
        <v>284188.53000000003</v>
      </c>
      <c r="FB320" s="447">
        <v>0</v>
      </c>
      <c r="FC320" s="447">
        <f t="shared" si="183"/>
        <v>584188.53</v>
      </c>
      <c r="FD320" s="447">
        <f t="shared" si="184"/>
        <v>525769.68000000005</v>
      </c>
      <c r="FE320" s="447">
        <f t="shared" si="185"/>
        <v>21153.936000000009</v>
      </c>
      <c r="FF320" s="447">
        <f t="shared" si="186"/>
        <v>58418.85</v>
      </c>
      <c r="FG320" s="463">
        <v>100000</v>
      </c>
      <c r="FH320" s="447">
        <f t="shared" si="187"/>
        <v>179572.79</v>
      </c>
      <c r="FI320" s="447">
        <v>0</v>
      </c>
      <c r="FJ320" s="447">
        <f t="shared" si="188"/>
        <v>404615.74</v>
      </c>
      <c r="FK320" s="464"/>
      <c r="FL320" s="447">
        <f t="shared" si="189"/>
        <v>23367.54</v>
      </c>
      <c r="FM320" s="447">
        <f t="shared" si="190"/>
        <v>2920.94</v>
      </c>
      <c r="FN320" s="447">
        <f t="shared" si="191"/>
        <v>58418.85</v>
      </c>
      <c r="FO320" s="447">
        <f t="shared" si="192"/>
        <v>84707.33</v>
      </c>
      <c r="FP320" s="178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</row>
    <row r="321" spans="1:463" s="163" customFormat="1" ht="22.5" customHeight="1">
      <c r="A321" s="360">
        <v>313</v>
      </c>
      <c r="B321" s="361">
        <v>6</v>
      </c>
      <c r="C321" s="362" t="s">
        <v>539</v>
      </c>
      <c r="D321" s="363" t="s">
        <v>304</v>
      </c>
      <c r="E321" s="225" t="s">
        <v>190</v>
      </c>
      <c r="F321" s="367">
        <v>325000</v>
      </c>
      <c r="G321" s="365">
        <v>8</v>
      </c>
      <c r="H321" s="366">
        <v>1</v>
      </c>
      <c r="I321" s="373"/>
      <c r="J321" s="374"/>
      <c r="K321" s="375">
        <v>8</v>
      </c>
      <c r="L321" s="366">
        <v>1</v>
      </c>
      <c r="M321" s="373"/>
      <c r="N321" s="374"/>
      <c r="O321" s="375">
        <v>8</v>
      </c>
      <c r="P321" s="366">
        <v>1</v>
      </c>
      <c r="Q321" s="373"/>
      <c r="R321" s="374"/>
      <c r="S321" s="375">
        <v>8</v>
      </c>
      <c r="T321" s="366">
        <v>1</v>
      </c>
      <c r="U321" s="373"/>
      <c r="V321" s="374"/>
      <c r="W321" s="375">
        <v>8</v>
      </c>
      <c r="X321" s="366">
        <v>2</v>
      </c>
      <c r="Y321" s="373"/>
      <c r="Z321" s="374"/>
      <c r="AA321" s="375"/>
      <c r="AB321" s="366"/>
      <c r="AC321" s="373"/>
      <c r="AD321" s="382"/>
      <c r="AE321" s="380">
        <v>9</v>
      </c>
      <c r="AF321" s="381"/>
      <c r="AG321" s="365">
        <v>8</v>
      </c>
      <c r="AH321" s="366">
        <v>1</v>
      </c>
      <c r="AI321" s="373"/>
      <c r="AJ321" s="374"/>
      <c r="AK321" s="375">
        <v>8</v>
      </c>
      <c r="AL321" s="366">
        <v>1</v>
      </c>
      <c r="AM321" s="373"/>
      <c r="AN321" s="374"/>
      <c r="AO321" s="375">
        <v>8</v>
      </c>
      <c r="AP321" s="366">
        <v>2</v>
      </c>
      <c r="AQ321" s="373"/>
      <c r="AR321" s="374"/>
      <c r="AS321" s="375">
        <v>8</v>
      </c>
      <c r="AT321" s="366">
        <v>1</v>
      </c>
      <c r="AU321" s="373"/>
      <c r="AV321" s="374"/>
      <c r="AW321" s="375">
        <v>8</v>
      </c>
      <c r="AX321" s="366">
        <v>1</v>
      </c>
      <c r="AY321" s="373"/>
      <c r="AZ321" s="374"/>
      <c r="BA321" s="375">
        <v>5</v>
      </c>
      <c r="BB321" s="366">
        <v>5</v>
      </c>
      <c r="BC321" s="373"/>
      <c r="BD321" s="382"/>
      <c r="BE321" s="380">
        <v>5</v>
      </c>
      <c r="BF321" s="381"/>
      <c r="BG321" s="365">
        <v>5</v>
      </c>
      <c r="BH321" s="366"/>
      <c r="BI321" s="373"/>
      <c r="BJ321" s="374"/>
      <c r="BK321" s="375">
        <v>5</v>
      </c>
      <c r="BL321" s="366"/>
      <c r="BM321" s="373"/>
      <c r="BN321" s="374"/>
      <c r="BO321" s="375">
        <v>8</v>
      </c>
      <c r="BP321" s="366">
        <v>1</v>
      </c>
      <c r="BQ321" s="373"/>
      <c r="BR321" s="374"/>
      <c r="BS321" s="375">
        <v>8</v>
      </c>
      <c r="BT321" s="366">
        <v>1</v>
      </c>
      <c r="BU321" s="373"/>
      <c r="BV321" s="374"/>
      <c r="BW321" s="388">
        <v>10</v>
      </c>
      <c r="BX321" s="389"/>
      <c r="BY321" s="375"/>
      <c r="BZ321" s="366"/>
      <c r="CA321" s="373"/>
      <c r="CB321" s="382"/>
      <c r="CC321" s="380">
        <v>10</v>
      </c>
      <c r="CD321" s="381"/>
      <c r="CE321" s="398"/>
      <c r="CF321" s="366"/>
      <c r="CG321" s="373"/>
      <c r="CH321" s="399"/>
      <c r="CI321" s="365">
        <v>8</v>
      </c>
      <c r="CJ321" s="366">
        <v>3</v>
      </c>
      <c r="CK321" s="373"/>
      <c r="CL321" s="374"/>
      <c r="CM321" s="375">
        <v>8</v>
      </c>
      <c r="CN321" s="366">
        <v>3</v>
      </c>
      <c r="CO321" s="373"/>
      <c r="CP321" s="382"/>
      <c r="CQ321" s="402">
        <v>8</v>
      </c>
      <c r="CR321" s="366">
        <v>3</v>
      </c>
      <c r="CS321" s="408"/>
      <c r="CT321" s="409"/>
      <c r="CU321" s="402">
        <v>8</v>
      </c>
      <c r="CV321" s="366">
        <v>3</v>
      </c>
      <c r="CW321" s="410"/>
      <c r="CX321" s="411"/>
      <c r="CY321" s="402">
        <v>5</v>
      </c>
      <c r="CZ321" s="366">
        <v>7</v>
      </c>
      <c r="DA321" s="415"/>
      <c r="DB321" s="411"/>
      <c r="DC321" s="380">
        <v>10</v>
      </c>
      <c r="DD321" s="381"/>
      <c r="DE321" s="398">
        <v>8</v>
      </c>
      <c r="DF321" s="366">
        <v>2</v>
      </c>
      <c r="DG321" s="416"/>
      <c r="DH321" s="411"/>
      <c r="DI321" s="402">
        <v>8</v>
      </c>
      <c r="DJ321" s="366">
        <v>2</v>
      </c>
      <c r="DK321" s="416"/>
      <c r="DL321" s="411"/>
      <c r="DM321" s="424">
        <v>25</v>
      </c>
      <c r="DN321" s="424">
        <v>4</v>
      </c>
      <c r="DO321" s="424">
        <v>1</v>
      </c>
      <c r="DP321" s="425">
        <f t="shared" si="155"/>
        <v>164</v>
      </c>
      <c r="DQ321" s="427">
        <f t="shared" si="156"/>
        <v>0</v>
      </c>
      <c r="DR321" s="425">
        <f t="shared" si="157"/>
        <v>164</v>
      </c>
      <c r="DS321" s="163">
        <f t="shared" si="158"/>
        <v>22</v>
      </c>
      <c r="DT321" s="425">
        <f t="shared" si="159"/>
        <v>42</v>
      </c>
      <c r="DU321" s="427">
        <f t="shared" si="160"/>
        <v>0</v>
      </c>
      <c r="DV321" s="427">
        <f t="shared" si="161"/>
        <v>42</v>
      </c>
      <c r="DW321" s="427">
        <f t="shared" si="162"/>
        <v>34</v>
      </c>
      <c r="DX321" s="427">
        <f t="shared" si="163"/>
        <v>0</v>
      </c>
      <c r="DY321" s="427">
        <f t="shared" si="164"/>
        <v>10</v>
      </c>
      <c r="DZ321" s="427">
        <f t="shared" si="165"/>
        <v>0</v>
      </c>
      <c r="EA321" s="428">
        <f t="shared" si="166"/>
        <v>23</v>
      </c>
      <c r="EB321" s="429">
        <f t="shared" si="167"/>
        <v>42</v>
      </c>
      <c r="EC321" s="429">
        <f t="shared" si="168"/>
        <v>0</v>
      </c>
      <c r="ED321" s="429">
        <f t="shared" si="169"/>
        <v>34</v>
      </c>
      <c r="EE321" s="429">
        <f t="shared" si="170"/>
        <v>0</v>
      </c>
      <c r="EF321" s="429">
        <f t="shared" si="171"/>
        <v>10</v>
      </c>
      <c r="EG321" s="429">
        <f t="shared" si="172"/>
        <v>0</v>
      </c>
      <c r="EH321" s="441"/>
      <c r="EI321" s="479"/>
      <c r="EJ321" s="443">
        <v>333</v>
      </c>
      <c r="EK321" s="481" t="s">
        <v>539</v>
      </c>
      <c r="EL321" s="449" t="s">
        <v>304</v>
      </c>
      <c r="EM321" s="450">
        <v>325000</v>
      </c>
      <c r="EN321" s="447">
        <f t="shared" si="173"/>
        <v>12500</v>
      </c>
      <c r="EO321" s="453">
        <v>0</v>
      </c>
      <c r="EP321" s="454">
        <v>0</v>
      </c>
      <c r="EQ321" s="455">
        <v>0</v>
      </c>
      <c r="ER321" s="455">
        <v>0</v>
      </c>
      <c r="ES321" s="456">
        <f t="shared" si="174"/>
        <v>12500</v>
      </c>
      <c r="ET321" s="456">
        <f t="shared" si="175"/>
        <v>23</v>
      </c>
      <c r="EU321" s="456">
        <f t="shared" si="176"/>
        <v>42</v>
      </c>
      <c r="EV321" s="456">
        <f t="shared" si="177"/>
        <v>0</v>
      </c>
      <c r="EW321" s="456">
        <f t="shared" si="178"/>
        <v>34</v>
      </c>
      <c r="EX321" s="456">
        <f t="shared" si="179"/>
        <v>0</v>
      </c>
      <c r="EY321" s="460">
        <f t="shared" si="180"/>
        <v>10</v>
      </c>
      <c r="EZ321" s="460">
        <f t="shared" si="181"/>
        <v>0</v>
      </c>
      <c r="FA321" s="447">
        <f t="shared" si="182"/>
        <v>251686.03</v>
      </c>
      <c r="FB321" s="447">
        <v>0</v>
      </c>
      <c r="FC321" s="447">
        <f t="shared" si="183"/>
        <v>539186.03</v>
      </c>
      <c r="FD321" s="447">
        <f t="shared" si="184"/>
        <v>485267.43000000005</v>
      </c>
      <c r="FE321" s="447">
        <f t="shared" si="185"/>
        <v>17221.394400000005</v>
      </c>
      <c r="FF321" s="447">
        <f t="shared" si="186"/>
        <v>53918.6</v>
      </c>
      <c r="FG321" s="463">
        <v>100000</v>
      </c>
      <c r="FH321" s="447">
        <f t="shared" si="187"/>
        <v>171139.99</v>
      </c>
      <c r="FI321" s="447">
        <v>0</v>
      </c>
      <c r="FJ321" s="447">
        <f t="shared" si="188"/>
        <v>368046.04</v>
      </c>
      <c r="FK321" s="464"/>
      <c r="FL321" s="447">
        <f t="shared" si="189"/>
        <v>21567.439999999999</v>
      </c>
      <c r="FM321" s="447">
        <f t="shared" si="190"/>
        <v>2695.93</v>
      </c>
      <c r="FN321" s="447">
        <f t="shared" si="191"/>
        <v>53918.6</v>
      </c>
      <c r="FO321" s="447">
        <f t="shared" si="192"/>
        <v>78181.97</v>
      </c>
      <c r="FP321" s="178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</row>
    <row r="322" spans="1:463" s="163" customFormat="1" ht="22.5" customHeight="1">
      <c r="A322" s="360">
        <v>314</v>
      </c>
      <c r="B322" s="361">
        <v>6</v>
      </c>
      <c r="C322" s="362" t="s">
        <v>540</v>
      </c>
      <c r="D322" s="363" t="s">
        <v>204</v>
      </c>
      <c r="E322" s="225" t="s">
        <v>190</v>
      </c>
      <c r="F322" s="367">
        <v>390000</v>
      </c>
      <c r="G322" s="365">
        <v>8</v>
      </c>
      <c r="H322" s="366">
        <v>2</v>
      </c>
      <c r="I322" s="373"/>
      <c r="J322" s="374"/>
      <c r="K322" s="375">
        <v>8</v>
      </c>
      <c r="L322" s="366">
        <v>4</v>
      </c>
      <c r="M322" s="373"/>
      <c r="N322" s="374"/>
      <c r="O322" s="375">
        <v>8</v>
      </c>
      <c r="P322" s="366">
        <v>3</v>
      </c>
      <c r="Q322" s="373"/>
      <c r="R322" s="374"/>
      <c r="S322" s="375">
        <v>8</v>
      </c>
      <c r="T322" s="366">
        <v>3</v>
      </c>
      <c r="U322" s="373"/>
      <c r="V322" s="374"/>
      <c r="W322" s="375">
        <v>8</v>
      </c>
      <c r="X322" s="366">
        <v>4</v>
      </c>
      <c r="Y322" s="373"/>
      <c r="Z322" s="374"/>
      <c r="AA322" s="375">
        <v>5</v>
      </c>
      <c r="AB322" s="366">
        <v>4</v>
      </c>
      <c r="AC322" s="373"/>
      <c r="AD322" s="382"/>
      <c r="AE322" s="380">
        <v>12</v>
      </c>
      <c r="AF322" s="381"/>
      <c r="AG322" s="365">
        <v>8</v>
      </c>
      <c r="AH322" s="366">
        <v>3</v>
      </c>
      <c r="AI322" s="373"/>
      <c r="AJ322" s="374"/>
      <c r="AK322" s="375">
        <v>8</v>
      </c>
      <c r="AL322" s="366">
        <v>3</v>
      </c>
      <c r="AM322" s="373"/>
      <c r="AN322" s="374"/>
      <c r="AO322" s="375">
        <v>8</v>
      </c>
      <c r="AP322" s="366">
        <v>3</v>
      </c>
      <c r="AQ322" s="373"/>
      <c r="AR322" s="374"/>
      <c r="AS322" s="375">
        <v>8</v>
      </c>
      <c r="AT322" s="366">
        <v>3</v>
      </c>
      <c r="AU322" s="373"/>
      <c r="AV322" s="374"/>
      <c r="AW322" s="375">
        <v>8</v>
      </c>
      <c r="AX322" s="366">
        <v>3</v>
      </c>
      <c r="AY322" s="373"/>
      <c r="AZ322" s="374"/>
      <c r="BA322" s="375">
        <v>5</v>
      </c>
      <c r="BB322" s="366">
        <v>1</v>
      </c>
      <c r="BC322" s="373"/>
      <c r="BD322" s="382"/>
      <c r="BE322" s="380"/>
      <c r="BF322" s="381"/>
      <c r="BG322" s="365"/>
      <c r="BH322" s="366"/>
      <c r="BI322" s="373"/>
      <c r="BJ322" s="374"/>
      <c r="BK322" s="375">
        <v>8</v>
      </c>
      <c r="BL322" s="366">
        <v>1</v>
      </c>
      <c r="BM322" s="373"/>
      <c r="BN322" s="374"/>
      <c r="BO322" s="375">
        <v>8</v>
      </c>
      <c r="BP322" s="366">
        <v>3</v>
      </c>
      <c r="BQ322" s="373"/>
      <c r="BR322" s="374"/>
      <c r="BS322" s="375">
        <v>8</v>
      </c>
      <c r="BT322" s="366">
        <v>4</v>
      </c>
      <c r="BU322" s="373"/>
      <c r="BV322" s="374"/>
      <c r="BW322" s="388">
        <v>11</v>
      </c>
      <c r="BX322" s="389"/>
      <c r="BY322" s="375">
        <v>5</v>
      </c>
      <c r="BZ322" s="366">
        <v>7</v>
      </c>
      <c r="CA322" s="373"/>
      <c r="CB322" s="382"/>
      <c r="CC322" s="380"/>
      <c r="CD322" s="381"/>
      <c r="CE322" s="398">
        <v>8</v>
      </c>
      <c r="CF322" s="366">
        <v>3</v>
      </c>
      <c r="CG322" s="373"/>
      <c r="CH322" s="399"/>
      <c r="CI322" s="365">
        <v>8</v>
      </c>
      <c r="CJ322" s="366">
        <v>3</v>
      </c>
      <c r="CK322" s="373"/>
      <c r="CL322" s="374"/>
      <c r="CM322" s="375">
        <v>8</v>
      </c>
      <c r="CN322" s="366">
        <v>3</v>
      </c>
      <c r="CO322" s="373"/>
      <c r="CP322" s="382"/>
      <c r="CQ322" s="402">
        <v>8</v>
      </c>
      <c r="CR322" s="366">
        <v>3</v>
      </c>
      <c r="CS322" s="408"/>
      <c r="CT322" s="409"/>
      <c r="CU322" s="402">
        <v>8</v>
      </c>
      <c r="CV322" s="366">
        <v>3</v>
      </c>
      <c r="CW322" s="410"/>
      <c r="CX322" s="411"/>
      <c r="CY322" s="402">
        <v>5</v>
      </c>
      <c r="CZ322" s="366">
        <v>6</v>
      </c>
      <c r="DA322" s="415"/>
      <c r="DB322" s="411"/>
      <c r="DC322" s="380">
        <v>12</v>
      </c>
      <c r="DD322" s="381"/>
      <c r="DE322" s="398">
        <v>8</v>
      </c>
      <c r="DF322" s="366">
        <v>4</v>
      </c>
      <c r="DG322" s="416"/>
      <c r="DH322" s="411"/>
      <c r="DI322" s="402">
        <v>8</v>
      </c>
      <c r="DJ322" s="366">
        <v>3</v>
      </c>
      <c r="DK322" s="416"/>
      <c r="DL322" s="411"/>
      <c r="DM322" s="424">
        <v>25</v>
      </c>
      <c r="DN322" s="424">
        <v>4</v>
      </c>
      <c r="DO322" s="424">
        <v>1</v>
      </c>
      <c r="DP322" s="425">
        <f t="shared" si="155"/>
        <v>180</v>
      </c>
      <c r="DQ322" s="427">
        <f t="shared" si="156"/>
        <v>0</v>
      </c>
      <c r="DR322" s="425">
        <f t="shared" si="157"/>
        <v>180</v>
      </c>
      <c r="DS322" s="163">
        <f t="shared" si="158"/>
        <v>24</v>
      </c>
      <c r="DT322" s="425">
        <f t="shared" si="159"/>
        <v>79</v>
      </c>
      <c r="DU322" s="427">
        <f t="shared" si="160"/>
        <v>0</v>
      </c>
      <c r="DV322" s="427">
        <f t="shared" si="161"/>
        <v>79</v>
      </c>
      <c r="DW322" s="427">
        <f t="shared" si="162"/>
        <v>24</v>
      </c>
      <c r="DX322" s="427">
        <f t="shared" si="163"/>
        <v>0</v>
      </c>
      <c r="DY322" s="427">
        <f t="shared" si="164"/>
        <v>11</v>
      </c>
      <c r="DZ322" s="427">
        <f t="shared" si="165"/>
        <v>0</v>
      </c>
      <c r="EA322" s="428">
        <f t="shared" si="166"/>
        <v>25</v>
      </c>
      <c r="EB322" s="429">
        <f t="shared" si="167"/>
        <v>79</v>
      </c>
      <c r="EC322" s="429">
        <f t="shared" si="168"/>
        <v>0</v>
      </c>
      <c r="ED322" s="429">
        <f t="shared" si="169"/>
        <v>24</v>
      </c>
      <c r="EE322" s="429">
        <f t="shared" si="170"/>
        <v>0</v>
      </c>
      <c r="EF322" s="429">
        <f t="shared" si="171"/>
        <v>11</v>
      </c>
      <c r="EG322" s="429">
        <f t="shared" si="172"/>
        <v>0</v>
      </c>
      <c r="EH322" s="441"/>
      <c r="EI322" s="479"/>
      <c r="EJ322" s="443">
        <v>334</v>
      </c>
      <c r="EK322" s="481" t="s">
        <v>540</v>
      </c>
      <c r="EL322" s="449" t="s">
        <v>204</v>
      </c>
      <c r="EM322" s="450">
        <v>390000</v>
      </c>
      <c r="EN322" s="447">
        <f t="shared" si="173"/>
        <v>15000</v>
      </c>
      <c r="EO322" s="453">
        <v>0</v>
      </c>
      <c r="EP322" s="454">
        <v>0</v>
      </c>
      <c r="EQ322" s="455">
        <v>0</v>
      </c>
      <c r="ER322" s="455">
        <v>0</v>
      </c>
      <c r="ES322" s="456">
        <f t="shared" si="174"/>
        <v>15000</v>
      </c>
      <c r="ET322" s="456">
        <f t="shared" si="175"/>
        <v>25</v>
      </c>
      <c r="EU322" s="456">
        <f t="shared" si="176"/>
        <v>79</v>
      </c>
      <c r="EV322" s="456">
        <f t="shared" si="177"/>
        <v>0</v>
      </c>
      <c r="EW322" s="456">
        <f t="shared" si="178"/>
        <v>24</v>
      </c>
      <c r="EX322" s="456">
        <f t="shared" si="179"/>
        <v>0</v>
      </c>
      <c r="EY322" s="460">
        <f t="shared" si="180"/>
        <v>11</v>
      </c>
      <c r="EZ322" s="460">
        <f t="shared" si="181"/>
        <v>0</v>
      </c>
      <c r="FA322" s="447">
        <f t="shared" si="182"/>
        <v>377029</v>
      </c>
      <c r="FB322" s="447">
        <v>0</v>
      </c>
      <c r="FC322" s="447">
        <f t="shared" si="183"/>
        <v>752029</v>
      </c>
      <c r="FD322" s="447">
        <f t="shared" si="184"/>
        <v>676826.1</v>
      </c>
      <c r="FE322" s="447">
        <f t="shared" si="185"/>
        <v>51365.22</v>
      </c>
      <c r="FF322" s="447">
        <f t="shared" si="186"/>
        <v>75202.899999999994</v>
      </c>
      <c r="FG322" s="463">
        <v>100000</v>
      </c>
      <c r="FH322" s="447">
        <f t="shared" si="187"/>
        <v>226568.12</v>
      </c>
      <c r="FI322" s="447">
        <v>0</v>
      </c>
      <c r="FJ322" s="447">
        <f t="shared" si="188"/>
        <v>525460.88</v>
      </c>
      <c r="FK322" s="464"/>
      <c r="FL322" s="447">
        <f t="shared" si="189"/>
        <v>30081.16</v>
      </c>
      <c r="FM322" s="447">
        <f t="shared" si="190"/>
        <v>3760.15</v>
      </c>
      <c r="FN322" s="447">
        <f t="shared" si="191"/>
        <v>75202.899999999994</v>
      </c>
      <c r="FO322" s="447">
        <f t="shared" si="192"/>
        <v>109044.20999999999</v>
      </c>
      <c r="FP322" s="178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</row>
    <row r="323" spans="1:463" s="163" customFormat="1" ht="22.5" customHeight="1">
      <c r="A323" s="360">
        <v>315</v>
      </c>
      <c r="B323" s="361">
        <v>3</v>
      </c>
      <c r="C323" s="362" t="s">
        <v>541</v>
      </c>
      <c r="D323" s="363" t="s">
        <v>68</v>
      </c>
      <c r="E323" s="225" t="s">
        <v>190</v>
      </c>
      <c r="F323" s="367">
        <v>325000</v>
      </c>
      <c r="G323" s="365">
        <v>8</v>
      </c>
      <c r="H323" s="366"/>
      <c r="I323" s="373"/>
      <c r="J323" s="374"/>
      <c r="K323" s="375">
        <v>8</v>
      </c>
      <c r="L323" s="366"/>
      <c r="M323" s="373"/>
      <c r="N323" s="374"/>
      <c r="O323" s="375">
        <v>8</v>
      </c>
      <c r="P323" s="366"/>
      <c r="Q323" s="373"/>
      <c r="R323" s="374"/>
      <c r="S323" s="375">
        <v>8</v>
      </c>
      <c r="T323" s="366"/>
      <c r="U323" s="373"/>
      <c r="V323" s="374"/>
      <c r="W323" s="375">
        <v>8</v>
      </c>
      <c r="X323" s="366"/>
      <c r="Y323" s="373"/>
      <c r="Z323" s="374"/>
      <c r="AA323" s="375">
        <v>5</v>
      </c>
      <c r="AB323" s="366">
        <v>3</v>
      </c>
      <c r="AC323" s="373"/>
      <c r="AD323" s="382"/>
      <c r="AE323" s="380">
        <v>8</v>
      </c>
      <c r="AF323" s="381"/>
      <c r="AG323" s="365">
        <v>8</v>
      </c>
      <c r="AH323" s="366"/>
      <c r="AI323" s="373"/>
      <c r="AJ323" s="374"/>
      <c r="AK323" s="375">
        <v>8</v>
      </c>
      <c r="AL323" s="366"/>
      <c r="AM323" s="373"/>
      <c r="AN323" s="374"/>
      <c r="AO323" s="375">
        <v>8</v>
      </c>
      <c r="AP323" s="366"/>
      <c r="AQ323" s="373"/>
      <c r="AR323" s="374"/>
      <c r="AS323" s="375">
        <v>8</v>
      </c>
      <c r="AT323" s="366"/>
      <c r="AU323" s="373"/>
      <c r="AV323" s="374"/>
      <c r="AW323" s="375">
        <v>8</v>
      </c>
      <c r="AX323" s="366"/>
      <c r="AY323" s="373"/>
      <c r="AZ323" s="374"/>
      <c r="BA323" s="375">
        <v>5</v>
      </c>
      <c r="BB323" s="366">
        <v>3</v>
      </c>
      <c r="BC323" s="373"/>
      <c r="BD323" s="382"/>
      <c r="BE323" s="380">
        <v>8</v>
      </c>
      <c r="BF323" s="381"/>
      <c r="BG323" s="365">
        <v>8</v>
      </c>
      <c r="BH323" s="366"/>
      <c r="BI323" s="373"/>
      <c r="BJ323" s="374"/>
      <c r="BK323" s="375">
        <v>8</v>
      </c>
      <c r="BL323" s="366"/>
      <c r="BM323" s="373"/>
      <c r="BN323" s="374"/>
      <c r="BO323" s="375">
        <v>8</v>
      </c>
      <c r="BP323" s="366"/>
      <c r="BQ323" s="373"/>
      <c r="BR323" s="374"/>
      <c r="BS323" s="375">
        <v>8</v>
      </c>
      <c r="BT323" s="366"/>
      <c r="BU323" s="373"/>
      <c r="BV323" s="374"/>
      <c r="BW323" s="388">
        <v>8</v>
      </c>
      <c r="BX323" s="389"/>
      <c r="BY323" s="375">
        <v>5</v>
      </c>
      <c r="BZ323" s="366">
        <v>3</v>
      </c>
      <c r="CA323" s="373"/>
      <c r="CB323" s="382"/>
      <c r="CC323" s="380">
        <v>8</v>
      </c>
      <c r="CD323" s="381"/>
      <c r="CE323" s="398">
        <v>8</v>
      </c>
      <c r="CF323" s="366"/>
      <c r="CG323" s="373"/>
      <c r="CH323" s="399"/>
      <c r="CI323" s="365">
        <v>8</v>
      </c>
      <c r="CJ323" s="366"/>
      <c r="CK323" s="373"/>
      <c r="CL323" s="374"/>
      <c r="CM323" s="375">
        <v>8</v>
      </c>
      <c r="CN323" s="366"/>
      <c r="CO323" s="373"/>
      <c r="CP323" s="382"/>
      <c r="CQ323" s="402">
        <v>8</v>
      </c>
      <c r="CR323" s="366"/>
      <c r="CS323" s="408"/>
      <c r="CT323" s="409"/>
      <c r="CU323" s="402">
        <v>8</v>
      </c>
      <c r="CV323" s="366"/>
      <c r="CW323" s="410"/>
      <c r="CX323" s="411"/>
      <c r="CY323" s="402">
        <v>5</v>
      </c>
      <c r="CZ323" s="366">
        <v>3</v>
      </c>
      <c r="DA323" s="415"/>
      <c r="DB323" s="411"/>
      <c r="DC323" s="380">
        <v>8</v>
      </c>
      <c r="DD323" s="381"/>
      <c r="DE323" s="398">
        <v>8</v>
      </c>
      <c r="DF323" s="366"/>
      <c r="DG323" s="416"/>
      <c r="DH323" s="411"/>
      <c r="DI323" s="402">
        <v>8</v>
      </c>
      <c r="DJ323" s="366"/>
      <c r="DK323" s="416"/>
      <c r="DL323" s="411"/>
      <c r="DM323" s="424">
        <v>25</v>
      </c>
      <c r="DN323" s="424">
        <v>4</v>
      </c>
      <c r="DO323" s="424">
        <v>1</v>
      </c>
      <c r="DP323" s="425">
        <f t="shared" si="155"/>
        <v>188</v>
      </c>
      <c r="DQ323" s="427">
        <f t="shared" si="156"/>
        <v>0</v>
      </c>
      <c r="DR323" s="425">
        <f t="shared" si="157"/>
        <v>188</v>
      </c>
      <c r="DS323" s="163">
        <f t="shared" si="158"/>
        <v>25</v>
      </c>
      <c r="DT323" s="425">
        <f t="shared" si="159"/>
        <v>12</v>
      </c>
      <c r="DU323" s="427">
        <f t="shared" si="160"/>
        <v>0</v>
      </c>
      <c r="DV323" s="427">
        <f t="shared" si="161"/>
        <v>12</v>
      </c>
      <c r="DW323" s="427">
        <f t="shared" si="162"/>
        <v>32</v>
      </c>
      <c r="DX323" s="427">
        <f t="shared" si="163"/>
        <v>0</v>
      </c>
      <c r="DY323" s="427">
        <f t="shared" si="164"/>
        <v>8</v>
      </c>
      <c r="DZ323" s="427">
        <f t="shared" si="165"/>
        <v>0</v>
      </c>
      <c r="EA323" s="428">
        <f t="shared" si="166"/>
        <v>26</v>
      </c>
      <c r="EB323" s="429">
        <f t="shared" si="167"/>
        <v>12</v>
      </c>
      <c r="EC323" s="429">
        <f t="shared" si="168"/>
        <v>0</v>
      </c>
      <c r="ED323" s="429">
        <f t="shared" si="169"/>
        <v>32</v>
      </c>
      <c r="EE323" s="429">
        <f t="shared" si="170"/>
        <v>0</v>
      </c>
      <c r="EF323" s="429">
        <f t="shared" si="171"/>
        <v>8</v>
      </c>
      <c r="EG323" s="429">
        <f t="shared" si="172"/>
        <v>0</v>
      </c>
      <c r="EH323" s="441"/>
      <c r="EI323" s="479"/>
      <c r="EJ323" s="443">
        <v>336</v>
      </c>
      <c r="EK323" s="481" t="s">
        <v>541</v>
      </c>
      <c r="EL323" s="449" t="s">
        <v>68</v>
      </c>
      <c r="EM323" s="450">
        <v>325000</v>
      </c>
      <c r="EN323" s="447">
        <f t="shared" si="173"/>
        <v>12500</v>
      </c>
      <c r="EO323" s="453">
        <v>0</v>
      </c>
      <c r="EP323" s="454">
        <v>0</v>
      </c>
      <c r="EQ323" s="455">
        <v>0</v>
      </c>
      <c r="ER323" s="455">
        <v>0</v>
      </c>
      <c r="ES323" s="456">
        <f t="shared" si="174"/>
        <v>12500</v>
      </c>
      <c r="ET323" s="456">
        <f t="shared" si="175"/>
        <v>26</v>
      </c>
      <c r="EU323" s="456">
        <f t="shared" si="176"/>
        <v>12</v>
      </c>
      <c r="EV323" s="456">
        <f t="shared" si="177"/>
        <v>0</v>
      </c>
      <c r="EW323" s="456">
        <f t="shared" si="178"/>
        <v>32</v>
      </c>
      <c r="EX323" s="456">
        <f t="shared" si="179"/>
        <v>0</v>
      </c>
      <c r="EY323" s="460">
        <f t="shared" si="180"/>
        <v>8</v>
      </c>
      <c r="EZ323" s="460">
        <f t="shared" si="181"/>
        <v>0</v>
      </c>
      <c r="FA323" s="447">
        <f t="shared" si="182"/>
        <v>163345.9</v>
      </c>
      <c r="FB323" s="447">
        <v>0</v>
      </c>
      <c r="FC323" s="447">
        <f t="shared" si="183"/>
        <v>488345.9</v>
      </c>
      <c r="FD323" s="447">
        <f t="shared" si="184"/>
        <v>439511.31000000006</v>
      </c>
      <c r="FE323" s="447">
        <f t="shared" si="185"/>
        <v>13560.904800000004</v>
      </c>
      <c r="FF323" s="447">
        <f t="shared" si="186"/>
        <v>48834.59</v>
      </c>
      <c r="FG323" s="463">
        <v>100000</v>
      </c>
      <c r="FH323" s="447">
        <f t="shared" si="187"/>
        <v>162395.49</v>
      </c>
      <c r="FI323" s="447">
        <v>0</v>
      </c>
      <c r="FJ323" s="447">
        <f t="shared" si="188"/>
        <v>325950.40999999997</v>
      </c>
      <c r="FK323" s="464"/>
      <c r="FL323" s="447">
        <f t="shared" si="189"/>
        <v>19533.84</v>
      </c>
      <c r="FM323" s="447">
        <f t="shared" si="190"/>
        <v>2441.73</v>
      </c>
      <c r="FN323" s="447">
        <f t="shared" si="191"/>
        <v>48834.59</v>
      </c>
      <c r="FO323" s="447">
        <f t="shared" si="192"/>
        <v>70810.16</v>
      </c>
      <c r="FP323" s="178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</row>
    <row r="324" spans="1:463" s="163" customFormat="1" ht="22.5" customHeight="1">
      <c r="A324" s="360">
        <v>316</v>
      </c>
      <c r="B324" s="361">
        <v>6</v>
      </c>
      <c r="C324" s="362" t="s">
        <v>542</v>
      </c>
      <c r="D324" s="363" t="s">
        <v>204</v>
      </c>
      <c r="E324" s="225" t="s">
        <v>190</v>
      </c>
      <c r="F324" s="367">
        <v>390000</v>
      </c>
      <c r="G324" s="365">
        <v>8</v>
      </c>
      <c r="H324" s="366">
        <v>1</v>
      </c>
      <c r="I324" s="373"/>
      <c r="J324" s="374"/>
      <c r="K324" s="375">
        <v>8</v>
      </c>
      <c r="L324" s="366">
        <v>1</v>
      </c>
      <c r="M324" s="373"/>
      <c r="N324" s="374"/>
      <c r="O324" s="375">
        <v>8</v>
      </c>
      <c r="P324" s="366">
        <v>1</v>
      </c>
      <c r="Q324" s="373"/>
      <c r="R324" s="374"/>
      <c r="S324" s="375">
        <v>8</v>
      </c>
      <c r="T324" s="366">
        <v>1</v>
      </c>
      <c r="U324" s="373"/>
      <c r="V324" s="374"/>
      <c r="W324" s="375">
        <v>8</v>
      </c>
      <c r="X324" s="366">
        <v>1</v>
      </c>
      <c r="Y324" s="373"/>
      <c r="Z324" s="374"/>
      <c r="AA324" s="375">
        <v>5</v>
      </c>
      <c r="AB324" s="366">
        <v>5</v>
      </c>
      <c r="AC324" s="373"/>
      <c r="AD324" s="382"/>
      <c r="AE324" s="380"/>
      <c r="AF324" s="381"/>
      <c r="AG324" s="365">
        <v>8</v>
      </c>
      <c r="AH324" s="366">
        <v>1</v>
      </c>
      <c r="AI324" s="373"/>
      <c r="AJ324" s="374"/>
      <c r="AK324" s="375">
        <v>8</v>
      </c>
      <c r="AL324" s="366">
        <v>3</v>
      </c>
      <c r="AM324" s="373"/>
      <c r="AN324" s="374"/>
      <c r="AO324" s="375">
        <v>8</v>
      </c>
      <c r="AP324" s="366">
        <v>1</v>
      </c>
      <c r="AQ324" s="373"/>
      <c r="AR324" s="374"/>
      <c r="AS324" s="375">
        <v>8</v>
      </c>
      <c r="AT324" s="366"/>
      <c r="AU324" s="373"/>
      <c r="AV324" s="374"/>
      <c r="AW324" s="375">
        <v>8</v>
      </c>
      <c r="AX324" s="366">
        <v>1</v>
      </c>
      <c r="AY324" s="373"/>
      <c r="AZ324" s="374"/>
      <c r="BA324" s="375">
        <v>5</v>
      </c>
      <c r="BB324" s="366">
        <v>3</v>
      </c>
      <c r="BC324" s="373"/>
      <c r="BD324" s="382"/>
      <c r="BE324" s="380">
        <v>10</v>
      </c>
      <c r="BF324" s="381"/>
      <c r="BG324" s="365">
        <v>8</v>
      </c>
      <c r="BH324" s="366"/>
      <c r="BI324" s="373"/>
      <c r="BJ324" s="374"/>
      <c r="BK324" s="375">
        <v>8</v>
      </c>
      <c r="BL324" s="366">
        <v>1</v>
      </c>
      <c r="BM324" s="373"/>
      <c r="BN324" s="374"/>
      <c r="BO324" s="375"/>
      <c r="BP324" s="366"/>
      <c r="BQ324" s="373"/>
      <c r="BR324" s="374"/>
      <c r="BS324" s="375">
        <v>8</v>
      </c>
      <c r="BT324" s="366">
        <v>1</v>
      </c>
      <c r="BU324" s="373"/>
      <c r="BV324" s="374"/>
      <c r="BW324" s="388">
        <v>9</v>
      </c>
      <c r="BX324" s="389"/>
      <c r="BY324" s="375">
        <v>5</v>
      </c>
      <c r="BZ324" s="366">
        <v>4</v>
      </c>
      <c r="CA324" s="373"/>
      <c r="CB324" s="382"/>
      <c r="CC324" s="380">
        <v>9</v>
      </c>
      <c r="CD324" s="381"/>
      <c r="CE324" s="398">
        <v>8</v>
      </c>
      <c r="CF324" s="366">
        <v>2</v>
      </c>
      <c r="CG324" s="373"/>
      <c r="CH324" s="399"/>
      <c r="CI324" s="365">
        <v>8</v>
      </c>
      <c r="CJ324" s="366">
        <v>1</v>
      </c>
      <c r="CK324" s="373"/>
      <c r="CL324" s="374"/>
      <c r="CM324" s="375">
        <v>8</v>
      </c>
      <c r="CN324" s="366">
        <v>1</v>
      </c>
      <c r="CO324" s="373"/>
      <c r="CP324" s="382"/>
      <c r="CQ324" s="402">
        <v>8</v>
      </c>
      <c r="CR324" s="366">
        <v>1</v>
      </c>
      <c r="CS324" s="408"/>
      <c r="CT324" s="409"/>
      <c r="CU324" s="402">
        <v>8</v>
      </c>
      <c r="CV324" s="366">
        <v>3</v>
      </c>
      <c r="CW324" s="410"/>
      <c r="CX324" s="411"/>
      <c r="CY324" s="402">
        <v>5</v>
      </c>
      <c r="CZ324" s="366">
        <v>4</v>
      </c>
      <c r="DA324" s="415"/>
      <c r="DB324" s="411"/>
      <c r="DC324" s="380">
        <v>10</v>
      </c>
      <c r="DD324" s="381"/>
      <c r="DE324" s="398">
        <v>8</v>
      </c>
      <c r="DF324" s="366">
        <v>3</v>
      </c>
      <c r="DG324" s="416"/>
      <c r="DH324" s="411"/>
      <c r="DI324" s="402">
        <v>8</v>
      </c>
      <c r="DJ324" s="366">
        <v>1</v>
      </c>
      <c r="DK324" s="416"/>
      <c r="DL324" s="411"/>
      <c r="DM324" s="424">
        <v>25</v>
      </c>
      <c r="DN324" s="424">
        <v>4</v>
      </c>
      <c r="DO324" s="424">
        <v>1</v>
      </c>
      <c r="DP324" s="425">
        <f t="shared" si="155"/>
        <v>180</v>
      </c>
      <c r="DQ324" s="427">
        <f t="shared" si="156"/>
        <v>0</v>
      </c>
      <c r="DR324" s="425">
        <f t="shared" si="157"/>
        <v>180</v>
      </c>
      <c r="DS324" s="163">
        <f t="shared" si="158"/>
        <v>24</v>
      </c>
      <c r="DT324" s="425">
        <f t="shared" si="159"/>
        <v>41</v>
      </c>
      <c r="DU324" s="427">
        <f t="shared" si="160"/>
        <v>0</v>
      </c>
      <c r="DV324" s="427">
        <f t="shared" si="161"/>
        <v>41</v>
      </c>
      <c r="DW324" s="427">
        <f t="shared" si="162"/>
        <v>29</v>
      </c>
      <c r="DX324" s="427">
        <f t="shared" si="163"/>
        <v>0</v>
      </c>
      <c r="DY324" s="427">
        <f t="shared" si="164"/>
        <v>9</v>
      </c>
      <c r="DZ324" s="427">
        <f t="shared" si="165"/>
        <v>0</v>
      </c>
      <c r="EA324" s="428">
        <f t="shared" si="166"/>
        <v>25</v>
      </c>
      <c r="EB324" s="429">
        <f t="shared" si="167"/>
        <v>41</v>
      </c>
      <c r="EC324" s="429">
        <f t="shared" si="168"/>
        <v>0</v>
      </c>
      <c r="ED324" s="429">
        <f t="shared" si="169"/>
        <v>29</v>
      </c>
      <c r="EE324" s="429">
        <f t="shared" si="170"/>
        <v>0</v>
      </c>
      <c r="EF324" s="429">
        <f t="shared" si="171"/>
        <v>9</v>
      </c>
      <c r="EG324" s="429">
        <f t="shared" si="172"/>
        <v>0</v>
      </c>
      <c r="EH324" s="441"/>
      <c r="EI324" s="479"/>
      <c r="EJ324" s="443">
        <v>337</v>
      </c>
      <c r="EK324" s="481" t="s">
        <v>542</v>
      </c>
      <c r="EL324" s="449" t="s">
        <v>204</v>
      </c>
      <c r="EM324" s="450">
        <v>390000</v>
      </c>
      <c r="EN324" s="447">
        <f t="shared" si="173"/>
        <v>15000</v>
      </c>
      <c r="EO324" s="453">
        <v>0</v>
      </c>
      <c r="EP324" s="454">
        <v>0</v>
      </c>
      <c r="EQ324" s="455">
        <v>0</v>
      </c>
      <c r="ER324" s="455">
        <v>0</v>
      </c>
      <c r="ES324" s="456">
        <f t="shared" si="174"/>
        <v>15000</v>
      </c>
      <c r="ET324" s="456">
        <f t="shared" si="175"/>
        <v>25</v>
      </c>
      <c r="EU324" s="456">
        <f t="shared" si="176"/>
        <v>41</v>
      </c>
      <c r="EV324" s="456">
        <f t="shared" si="177"/>
        <v>0</v>
      </c>
      <c r="EW324" s="456">
        <f t="shared" si="178"/>
        <v>29</v>
      </c>
      <c r="EX324" s="456">
        <f t="shared" si="179"/>
        <v>0</v>
      </c>
      <c r="EY324" s="460">
        <f t="shared" si="180"/>
        <v>9</v>
      </c>
      <c r="EZ324" s="460">
        <f t="shared" si="181"/>
        <v>0</v>
      </c>
      <c r="FA324" s="447">
        <f t="shared" si="182"/>
        <v>275021.15999999997</v>
      </c>
      <c r="FB324" s="447">
        <v>0</v>
      </c>
      <c r="FC324" s="447">
        <f t="shared" si="183"/>
        <v>650021.16</v>
      </c>
      <c r="FD324" s="447">
        <f t="shared" si="184"/>
        <v>585019.04</v>
      </c>
      <c r="FE324" s="447">
        <f t="shared" si="185"/>
        <v>33003.808000000005</v>
      </c>
      <c r="FF324" s="447">
        <f t="shared" si="186"/>
        <v>65002.12</v>
      </c>
      <c r="FG324" s="463">
        <v>100000</v>
      </c>
      <c r="FH324" s="447">
        <f t="shared" si="187"/>
        <v>198005.93</v>
      </c>
      <c r="FI324" s="447">
        <v>0</v>
      </c>
      <c r="FJ324" s="447">
        <f t="shared" si="188"/>
        <v>452015.23</v>
      </c>
      <c r="FK324" s="464"/>
      <c r="FL324" s="447">
        <f t="shared" si="189"/>
        <v>26000.85</v>
      </c>
      <c r="FM324" s="447">
        <f t="shared" si="190"/>
        <v>3250.11</v>
      </c>
      <c r="FN324" s="447">
        <f t="shared" si="191"/>
        <v>65002.12</v>
      </c>
      <c r="FO324" s="447">
        <f t="shared" si="192"/>
        <v>94253.08</v>
      </c>
      <c r="FP324" s="178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</row>
    <row r="325" spans="1:463" s="163" customFormat="1" ht="22.5" customHeight="1">
      <c r="A325" s="360">
        <v>317</v>
      </c>
      <c r="B325" s="361">
        <v>6</v>
      </c>
      <c r="C325" s="362" t="s">
        <v>543</v>
      </c>
      <c r="D325" s="363" t="s">
        <v>204</v>
      </c>
      <c r="E325" s="225" t="s">
        <v>190</v>
      </c>
      <c r="F325" s="367">
        <v>390000</v>
      </c>
      <c r="G325" s="365">
        <v>8</v>
      </c>
      <c r="H325" s="366">
        <v>1</v>
      </c>
      <c r="I325" s="373"/>
      <c r="J325" s="374"/>
      <c r="K325" s="375">
        <v>8</v>
      </c>
      <c r="L325" s="366">
        <v>1</v>
      </c>
      <c r="M325" s="373"/>
      <c r="N325" s="374"/>
      <c r="O325" s="375">
        <v>8</v>
      </c>
      <c r="P325" s="366">
        <v>1</v>
      </c>
      <c r="Q325" s="373"/>
      <c r="R325" s="374"/>
      <c r="S325" s="375"/>
      <c r="T325" s="366"/>
      <c r="U325" s="373"/>
      <c r="V325" s="374"/>
      <c r="W325" s="375">
        <v>8</v>
      </c>
      <c r="X325" s="366">
        <v>1</v>
      </c>
      <c r="Y325" s="373"/>
      <c r="Z325" s="374"/>
      <c r="AA325" s="375">
        <v>5</v>
      </c>
      <c r="AB325" s="366">
        <v>5</v>
      </c>
      <c r="AC325" s="373"/>
      <c r="AD325" s="382"/>
      <c r="AE325" s="380">
        <v>9</v>
      </c>
      <c r="AF325" s="381"/>
      <c r="AG325" s="365">
        <v>8</v>
      </c>
      <c r="AH325" s="366">
        <v>1</v>
      </c>
      <c r="AI325" s="373"/>
      <c r="AJ325" s="374"/>
      <c r="AK325" s="375">
        <v>5</v>
      </c>
      <c r="AL325" s="366"/>
      <c r="AM325" s="373"/>
      <c r="AN325" s="374"/>
      <c r="AO325" s="375">
        <v>8</v>
      </c>
      <c r="AP325" s="366">
        <v>1</v>
      </c>
      <c r="AQ325" s="373"/>
      <c r="AR325" s="374"/>
      <c r="AS325" s="375">
        <v>8</v>
      </c>
      <c r="AT325" s="366"/>
      <c r="AU325" s="373"/>
      <c r="AV325" s="374"/>
      <c r="AW325" s="375">
        <v>8</v>
      </c>
      <c r="AX325" s="366">
        <v>1</v>
      </c>
      <c r="AY325" s="373"/>
      <c r="AZ325" s="374"/>
      <c r="BA325" s="375">
        <v>5</v>
      </c>
      <c r="BB325" s="366">
        <v>3</v>
      </c>
      <c r="BC325" s="373"/>
      <c r="BD325" s="382"/>
      <c r="BE325" s="380"/>
      <c r="BF325" s="381"/>
      <c r="BG325" s="365"/>
      <c r="BH325" s="366"/>
      <c r="BI325" s="373"/>
      <c r="BJ325" s="374"/>
      <c r="BK325" s="375">
        <v>8</v>
      </c>
      <c r="BL325" s="366">
        <v>1</v>
      </c>
      <c r="BM325" s="373"/>
      <c r="BN325" s="374"/>
      <c r="BO325" s="375">
        <v>8</v>
      </c>
      <c r="BP325" s="366">
        <v>1</v>
      </c>
      <c r="BQ325" s="373"/>
      <c r="BR325" s="374"/>
      <c r="BS325" s="375">
        <v>8</v>
      </c>
      <c r="BT325" s="366">
        <v>1</v>
      </c>
      <c r="BU325" s="373"/>
      <c r="BV325" s="374"/>
      <c r="BW325" s="388">
        <v>9</v>
      </c>
      <c r="BX325" s="389"/>
      <c r="BY325" s="375"/>
      <c r="BZ325" s="366"/>
      <c r="CA325" s="373"/>
      <c r="CB325" s="382"/>
      <c r="CC325" s="380">
        <v>9</v>
      </c>
      <c r="CD325" s="381"/>
      <c r="CE325" s="398">
        <v>8</v>
      </c>
      <c r="CF325" s="366">
        <v>2</v>
      </c>
      <c r="CG325" s="373"/>
      <c r="CH325" s="399"/>
      <c r="CI325" s="365">
        <v>8</v>
      </c>
      <c r="CJ325" s="366">
        <v>1</v>
      </c>
      <c r="CK325" s="373"/>
      <c r="CL325" s="374"/>
      <c r="CM325" s="375">
        <v>8</v>
      </c>
      <c r="CN325" s="366">
        <v>1</v>
      </c>
      <c r="CO325" s="373"/>
      <c r="CP325" s="382"/>
      <c r="CQ325" s="402"/>
      <c r="CR325" s="366"/>
      <c r="CS325" s="408"/>
      <c r="CT325" s="409"/>
      <c r="CU325" s="402">
        <v>8</v>
      </c>
      <c r="CV325" s="366">
        <v>3</v>
      </c>
      <c r="CW325" s="410"/>
      <c r="CX325" s="411"/>
      <c r="CY325" s="402">
        <v>5</v>
      </c>
      <c r="CZ325" s="366">
        <v>4</v>
      </c>
      <c r="DA325" s="415"/>
      <c r="DB325" s="411"/>
      <c r="DC325" s="380">
        <v>10</v>
      </c>
      <c r="DD325" s="381"/>
      <c r="DE325" s="398">
        <v>8</v>
      </c>
      <c r="DF325" s="366">
        <v>3</v>
      </c>
      <c r="DG325" s="416"/>
      <c r="DH325" s="411"/>
      <c r="DI325" s="402"/>
      <c r="DJ325" s="366"/>
      <c r="DK325" s="416"/>
      <c r="DL325" s="411"/>
      <c r="DM325" s="424">
        <v>25</v>
      </c>
      <c r="DN325" s="424">
        <v>4</v>
      </c>
      <c r="DO325" s="424">
        <v>1</v>
      </c>
      <c r="DP325" s="425">
        <f t="shared" si="155"/>
        <v>148</v>
      </c>
      <c r="DQ325" s="427">
        <f t="shared" si="156"/>
        <v>0</v>
      </c>
      <c r="DR325" s="425">
        <f t="shared" si="157"/>
        <v>148</v>
      </c>
      <c r="DS325" s="163">
        <f t="shared" si="158"/>
        <v>20</v>
      </c>
      <c r="DT325" s="425">
        <f t="shared" si="159"/>
        <v>32</v>
      </c>
      <c r="DU325" s="427">
        <f t="shared" si="160"/>
        <v>0</v>
      </c>
      <c r="DV325" s="427">
        <f t="shared" si="161"/>
        <v>32</v>
      </c>
      <c r="DW325" s="427">
        <f t="shared" si="162"/>
        <v>28</v>
      </c>
      <c r="DX325" s="427">
        <f t="shared" si="163"/>
        <v>0</v>
      </c>
      <c r="DY325" s="427">
        <f t="shared" si="164"/>
        <v>9</v>
      </c>
      <c r="DZ325" s="427">
        <f t="shared" si="165"/>
        <v>0</v>
      </c>
      <c r="EA325" s="428">
        <f t="shared" si="166"/>
        <v>21</v>
      </c>
      <c r="EB325" s="429">
        <f t="shared" si="167"/>
        <v>32</v>
      </c>
      <c r="EC325" s="429">
        <f t="shared" si="168"/>
        <v>0</v>
      </c>
      <c r="ED325" s="429">
        <f t="shared" si="169"/>
        <v>28</v>
      </c>
      <c r="EE325" s="429">
        <f t="shared" si="170"/>
        <v>0</v>
      </c>
      <c r="EF325" s="429">
        <f t="shared" si="171"/>
        <v>9</v>
      </c>
      <c r="EG325" s="429">
        <f t="shared" si="172"/>
        <v>0</v>
      </c>
      <c r="EH325" s="441"/>
      <c r="EI325" s="479"/>
      <c r="EJ325" s="443">
        <v>338</v>
      </c>
      <c r="EK325" s="481" t="s">
        <v>543</v>
      </c>
      <c r="EL325" s="449" t="s">
        <v>204</v>
      </c>
      <c r="EM325" s="450">
        <v>390000</v>
      </c>
      <c r="EN325" s="447">
        <f t="shared" si="173"/>
        <v>15000</v>
      </c>
      <c r="EO325" s="453">
        <v>0</v>
      </c>
      <c r="EP325" s="454">
        <v>0</v>
      </c>
      <c r="EQ325" s="455">
        <v>0</v>
      </c>
      <c r="ER325" s="455">
        <v>0</v>
      </c>
      <c r="ES325" s="456">
        <f t="shared" si="174"/>
        <v>15000</v>
      </c>
      <c r="ET325" s="456">
        <f t="shared" si="175"/>
        <v>21</v>
      </c>
      <c r="EU325" s="456">
        <f t="shared" si="176"/>
        <v>32</v>
      </c>
      <c r="EV325" s="456">
        <f t="shared" si="177"/>
        <v>0</v>
      </c>
      <c r="EW325" s="456">
        <f t="shared" si="178"/>
        <v>28</v>
      </c>
      <c r="EX325" s="456">
        <f t="shared" si="179"/>
        <v>0</v>
      </c>
      <c r="EY325" s="460">
        <f t="shared" si="180"/>
        <v>9</v>
      </c>
      <c r="EZ325" s="460">
        <f t="shared" si="181"/>
        <v>0</v>
      </c>
      <c r="FA325" s="447">
        <f t="shared" si="182"/>
        <v>244018.77</v>
      </c>
      <c r="FB325" s="447">
        <v>0</v>
      </c>
      <c r="FC325" s="447">
        <f t="shared" si="183"/>
        <v>559018.77</v>
      </c>
      <c r="FD325" s="447">
        <f t="shared" si="184"/>
        <v>503116.89</v>
      </c>
      <c r="FE325" s="447">
        <f t="shared" si="185"/>
        <v>18649.351200000001</v>
      </c>
      <c r="FF325" s="447">
        <f t="shared" si="186"/>
        <v>55901.88</v>
      </c>
      <c r="FG325" s="463">
        <v>100000</v>
      </c>
      <c r="FH325" s="447">
        <f t="shared" si="187"/>
        <v>174551.23</v>
      </c>
      <c r="FI325" s="447">
        <v>0</v>
      </c>
      <c r="FJ325" s="447">
        <f t="shared" si="188"/>
        <v>384467.54</v>
      </c>
      <c r="FK325" s="464"/>
      <c r="FL325" s="447">
        <f t="shared" si="189"/>
        <v>22360.75</v>
      </c>
      <c r="FM325" s="447">
        <f t="shared" si="190"/>
        <v>2795.09</v>
      </c>
      <c r="FN325" s="447">
        <f t="shared" si="191"/>
        <v>55901.88</v>
      </c>
      <c r="FO325" s="447">
        <f t="shared" si="192"/>
        <v>81057.72</v>
      </c>
      <c r="FP325" s="178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</row>
    <row r="326" spans="1:463" s="163" customFormat="1" ht="22.5" customHeight="1">
      <c r="A326" s="360">
        <v>318</v>
      </c>
      <c r="B326" s="361">
        <v>3</v>
      </c>
      <c r="C326" s="362" t="s">
        <v>544</v>
      </c>
      <c r="D326" s="363" t="s">
        <v>68</v>
      </c>
      <c r="E326" s="225" t="s">
        <v>190</v>
      </c>
      <c r="F326" s="367">
        <v>325000</v>
      </c>
      <c r="G326" s="365">
        <v>8</v>
      </c>
      <c r="H326" s="366"/>
      <c r="I326" s="373"/>
      <c r="J326" s="374"/>
      <c r="K326" s="375">
        <v>8</v>
      </c>
      <c r="L326" s="366"/>
      <c r="M326" s="373"/>
      <c r="N326" s="374"/>
      <c r="O326" s="375">
        <v>8</v>
      </c>
      <c r="P326" s="366"/>
      <c r="Q326" s="373"/>
      <c r="R326" s="374"/>
      <c r="S326" s="375">
        <v>8</v>
      </c>
      <c r="T326" s="366"/>
      <c r="U326" s="373"/>
      <c r="V326" s="374"/>
      <c r="W326" s="375">
        <v>8</v>
      </c>
      <c r="X326" s="366"/>
      <c r="Y326" s="373"/>
      <c r="Z326" s="374"/>
      <c r="AA326" s="375">
        <v>5</v>
      </c>
      <c r="AB326" s="366">
        <v>3</v>
      </c>
      <c r="AC326" s="373"/>
      <c r="AD326" s="382"/>
      <c r="AE326" s="380">
        <v>8</v>
      </c>
      <c r="AF326" s="381"/>
      <c r="AG326" s="365">
        <v>8</v>
      </c>
      <c r="AH326" s="366"/>
      <c r="AI326" s="373"/>
      <c r="AJ326" s="374"/>
      <c r="AK326" s="375">
        <v>8</v>
      </c>
      <c r="AL326" s="366"/>
      <c r="AM326" s="373"/>
      <c r="AN326" s="374"/>
      <c r="AO326" s="375">
        <v>8</v>
      </c>
      <c r="AP326" s="366"/>
      <c r="AQ326" s="373"/>
      <c r="AR326" s="374"/>
      <c r="AS326" s="375">
        <v>8</v>
      </c>
      <c r="AT326" s="366"/>
      <c r="AU326" s="373"/>
      <c r="AV326" s="374"/>
      <c r="AW326" s="375">
        <v>8</v>
      </c>
      <c r="AX326" s="366"/>
      <c r="AY326" s="373"/>
      <c r="AZ326" s="374"/>
      <c r="BA326" s="375">
        <v>5</v>
      </c>
      <c r="BB326" s="366">
        <v>3</v>
      </c>
      <c r="BC326" s="373"/>
      <c r="BD326" s="382"/>
      <c r="BE326" s="380">
        <v>8</v>
      </c>
      <c r="BF326" s="381"/>
      <c r="BG326" s="365">
        <v>8</v>
      </c>
      <c r="BH326" s="366"/>
      <c r="BI326" s="373"/>
      <c r="BJ326" s="374"/>
      <c r="BK326" s="375">
        <v>8</v>
      </c>
      <c r="BL326" s="366"/>
      <c r="BM326" s="373"/>
      <c r="BN326" s="374"/>
      <c r="BO326" s="375">
        <v>8</v>
      </c>
      <c r="BP326" s="366"/>
      <c r="BQ326" s="373"/>
      <c r="BR326" s="374"/>
      <c r="BS326" s="375">
        <v>8</v>
      </c>
      <c r="BT326" s="366"/>
      <c r="BU326" s="373"/>
      <c r="BV326" s="374"/>
      <c r="BW326" s="388">
        <v>8</v>
      </c>
      <c r="BX326" s="389"/>
      <c r="BY326" s="375">
        <v>5</v>
      </c>
      <c r="BZ326" s="366">
        <v>3</v>
      </c>
      <c r="CA326" s="373"/>
      <c r="CB326" s="382"/>
      <c r="CC326" s="380">
        <v>8</v>
      </c>
      <c r="CD326" s="381"/>
      <c r="CE326" s="398">
        <v>8</v>
      </c>
      <c r="CF326" s="366"/>
      <c r="CG326" s="373"/>
      <c r="CH326" s="399"/>
      <c r="CI326" s="365">
        <v>8</v>
      </c>
      <c r="CJ326" s="366"/>
      <c r="CK326" s="373"/>
      <c r="CL326" s="374"/>
      <c r="CM326" s="375">
        <v>8</v>
      </c>
      <c r="CN326" s="366"/>
      <c r="CO326" s="373"/>
      <c r="CP326" s="382"/>
      <c r="CQ326" s="402">
        <v>8</v>
      </c>
      <c r="CR326" s="366"/>
      <c r="CS326" s="408"/>
      <c r="CT326" s="409"/>
      <c r="CU326" s="402">
        <v>8</v>
      </c>
      <c r="CV326" s="366"/>
      <c r="CW326" s="410"/>
      <c r="CX326" s="411"/>
      <c r="CY326" s="402">
        <v>5</v>
      </c>
      <c r="CZ326" s="366">
        <v>3</v>
      </c>
      <c r="DA326" s="415"/>
      <c r="DB326" s="411"/>
      <c r="DC326" s="380">
        <v>8</v>
      </c>
      <c r="DD326" s="381"/>
      <c r="DE326" s="398">
        <v>8</v>
      </c>
      <c r="DF326" s="366"/>
      <c r="DG326" s="416"/>
      <c r="DH326" s="411"/>
      <c r="DI326" s="402">
        <v>8</v>
      </c>
      <c r="DJ326" s="366"/>
      <c r="DK326" s="416"/>
      <c r="DL326" s="411"/>
      <c r="DM326" s="424">
        <v>25</v>
      </c>
      <c r="DN326" s="424">
        <v>4</v>
      </c>
      <c r="DO326" s="424">
        <v>1</v>
      </c>
      <c r="DP326" s="425">
        <f t="shared" si="155"/>
        <v>188</v>
      </c>
      <c r="DQ326" s="427">
        <f t="shared" si="156"/>
        <v>0</v>
      </c>
      <c r="DR326" s="425">
        <f t="shared" si="157"/>
        <v>188</v>
      </c>
      <c r="DS326" s="163">
        <f t="shared" si="158"/>
        <v>25</v>
      </c>
      <c r="DT326" s="425">
        <f t="shared" si="159"/>
        <v>12</v>
      </c>
      <c r="DU326" s="427">
        <f t="shared" si="160"/>
        <v>0</v>
      </c>
      <c r="DV326" s="427">
        <f t="shared" si="161"/>
        <v>12</v>
      </c>
      <c r="DW326" s="427">
        <f t="shared" si="162"/>
        <v>32</v>
      </c>
      <c r="DX326" s="427">
        <f t="shared" si="163"/>
        <v>0</v>
      </c>
      <c r="DY326" s="427">
        <f t="shared" si="164"/>
        <v>8</v>
      </c>
      <c r="DZ326" s="427">
        <f t="shared" si="165"/>
        <v>0</v>
      </c>
      <c r="EA326" s="428">
        <f t="shared" si="166"/>
        <v>26</v>
      </c>
      <c r="EB326" s="429">
        <f t="shared" si="167"/>
        <v>12</v>
      </c>
      <c r="EC326" s="429">
        <f t="shared" si="168"/>
        <v>0</v>
      </c>
      <c r="ED326" s="429">
        <f t="shared" si="169"/>
        <v>32</v>
      </c>
      <c r="EE326" s="429">
        <f t="shared" si="170"/>
        <v>0</v>
      </c>
      <c r="EF326" s="429">
        <f t="shared" si="171"/>
        <v>8</v>
      </c>
      <c r="EG326" s="429">
        <f t="shared" si="172"/>
        <v>0</v>
      </c>
      <c r="EH326" s="441"/>
      <c r="EI326" s="479"/>
      <c r="EJ326" s="443">
        <v>339</v>
      </c>
      <c r="EK326" s="481" t="s">
        <v>544</v>
      </c>
      <c r="EL326" s="449" t="s">
        <v>68</v>
      </c>
      <c r="EM326" s="450">
        <v>325000</v>
      </c>
      <c r="EN326" s="447">
        <f t="shared" si="173"/>
        <v>12500</v>
      </c>
      <c r="EO326" s="453">
        <v>0</v>
      </c>
      <c r="EP326" s="454">
        <v>0</v>
      </c>
      <c r="EQ326" s="455">
        <v>0</v>
      </c>
      <c r="ER326" s="455">
        <v>0</v>
      </c>
      <c r="ES326" s="456">
        <f t="shared" si="174"/>
        <v>12500</v>
      </c>
      <c r="ET326" s="456">
        <f t="shared" si="175"/>
        <v>26</v>
      </c>
      <c r="EU326" s="456">
        <f t="shared" si="176"/>
        <v>12</v>
      </c>
      <c r="EV326" s="456">
        <f t="shared" si="177"/>
        <v>0</v>
      </c>
      <c r="EW326" s="456">
        <f t="shared" si="178"/>
        <v>32</v>
      </c>
      <c r="EX326" s="456">
        <f t="shared" si="179"/>
        <v>0</v>
      </c>
      <c r="EY326" s="460">
        <f t="shared" si="180"/>
        <v>8</v>
      </c>
      <c r="EZ326" s="460">
        <f t="shared" si="181"/>
        <v>0</v>
      </c>
      <c r="FA326" s="447">
        <f t="shared" si="182"/>
        <v>163345.9</v>
      </c>
      <c r="FB326" s="447">
        <v>0</v>
      </c>
      <c r="FC326" s="447">
        <f t="shared" si="183"/>
        <v>488345.9</v>
      </c>
      <c r="FD326" s="447">
        <f t="shared" si="184"/>
        <v>439511.31000000006</v>
      </c>
      <c r="FE326" s="447">
        <f t="shared" si="185"/>
        <v>13560.904800000004</v>
      </c>
      <c r="FF326" s="447">
        <f t="shared" si="186"/>
        <v>48834.59</v>
      </c>
      <c r="FG326" s="463">
        <v>100000</v>
      </c>
      <c r="FH326" s="447">
        <f t="shared" si="187"/>
        <v>162395.49</v>
      </c>
      <c r="FI326" s="447">
        <v>0</v>
      </c>
      <c r="FJ326" s="447">
        <f t="shared" si="188"/>
        <v>325950.40999999997</v>
      </c>
      <c r="FK326" s="464"/>
      <c r="FL326" s="447">
        <f t="shared" si="189"/>
        <v>19533.84</v>
      </c>
      <c r="FM326" s="447">
        <f t="shared" si="190"/>
        <v>2441.73</v>
      </c>
      <c r="FN326" s="447">
        <f t="shared" si="191"/>
        <v>48834.59</v>
      </c>
      <c r="FO326" s="447">
        <f t="shared" si="192"/>
        <v>70810.16</v>
      </c>
      <c r="FP326" s="178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</row>
    <row r="327" spans="1:463" s="163" customFormat="1" ht="22.5" customHeight="1">
      <c r="A327" s="360">
        <v>319</v>
      </c>
      <c r="B327" s="361">
        <v>1</v>
      </c>
      <c r="C327" s="362" t="s">
        <v>545</v>
      </c>
      <c r="D327" s="363" t="s">
        <v>194</v>
      </c>
      <c r="E327" s="225" t="s">
        <v>190</v>
      </c>
      <c r="F327" s="367">
        <v>325000</v>
      </c>
      <c r="G327" s="365">
        <v>8</v>
      </c>
      <c r="H327" s="366">
        <v>4</v>
      </c>
      <c r="I327" s="373"/>
      <c r="J327" s="374"/>
      <c r="K327" s="375">
        <v>8</v>
      </c>
      <c r="L327" s="366">
        <v>4</v>
      </c>
      <c r="M327" s="373"/>
      <c r="N327" s="374"/>
      <c r="O327" s="375">
        <v>8</v>
      </c>
      <c r="P327" s="366">
        <v>4</v>
      </c>
      <c r="Q327" s="373"/>
      <c r="R327" s="374"/>
      <c r="S327" s="375">
        <v>8</v>
      </c>
      <c r="T327" s="366">
        <v>4</v>
      </c>
      <c r="U327" s="373"/>
      <c r="V327" s="374"/>
      <c r="W327" s="375">
        <v>8</v>
      </c>
      <c r="X327" s="366">
        <v>4</v>
      </c>
      <c r="Y327" s="373"/>
      <c r="Z327" s="374"/>
      <c r="AA327" s="375">
        <v>1.5</v>
      </c>
      <c r="AB327" s="366"/>
      <c r="AC327" s="373"/>
      <c r="AD327" s="382"/>
      <c r="AE327" s="380"/>
      <c r="AF327" s="381"/>
      <c r="AG327" s="365"/>
      <c r="AH327" s="366"/>
      <c r="AI327" s="373"/>
      <c r="AJ327" s="374"/>
      <c r="AK327" s="375">
        <v>8</v>
      </c>
      <c r="AL327" s="366">
        <v>4</v>
      </c>
      <c r="AM327" s="373"/>
      <c r="AN327" s="374"/>
      <c r="AO327" s="375">
        <v>8</v>
      </c>
      <c r="AP327" s="366"/>
      <c r="AQ327" s="373"/>
      <c r="AR327" s="374"/>
      <c r="AS327" s="375">
        <v>8</v>
      </c>
      <c r="AT327" s="366">
        <v>4</v>
      </c>
      <c r="AU327" s="373"/>
      <c r="AV327" s="374"/>
      <c r="AW327" s="375">
        <v>8</v>
      </c>
      <c r="AX327" s="366">
        <v>4</v>
      </c>
      <c r="AY327" s="373"/>
      <c r="AZ327" s="374"/>
      <c r="BA327" s="375">
        <v>5</v>
      </c>
      <c r="BB327" s="366">
        <v>7</v>
      </c>
      <c r="BC327" s="373"/>
      <c r="BD327" s="382"/>
      <c r="BE327" s="380"/>
      <c r="BF327" s="381"/>
      <c r="BG327" s="365">
        <v>8</v>
      </c>
      <c r="BH327" s="366">
        <v>4</v>
      </c>
      <c r="BI327" s="373"/>
      <c r="BJ327" s="374"/>
      <c r="BK327" s="375">
        <v>8</v>
      </c>
      <c r="BL327" s="366">
        <v>4</v>
      </c>
      <c r="BM327" s="373"/>
      <c r="BN327" s="374"/>
      <c r="BO327" s="375">
        <v>8</v>
      </c>
      <c r="BP327" s="366">
        <v>4</v>
      </c>
      <c r="BQ327" s="373"/>
      <c r="BR327" s="374"/>
      <c r="BS327" s="375">
        <v>8</v>
      </c>
      <c r="BT327" s="366">
        <v>4</v>
      </c>
      <c r="BU327" s="373"/>
      <c r="BV327" s="374"/>
      <c r="BW327" s="388">
        <v>12</v>
      </c>
      <c r="BX327" s="389"/>
      <c r="BY327" s="375">
        <v>5</v>
      </c>
      <c r="BZ327" s="366">
        <v>7</v>
      </c>
      <c r="CA327" s="373"/>
      <c r="CB327" s="382"/>
      <c r="CC327" s="380">
        <v>11</v>
      </c>
      <c r="CD327" s="381"/>
      <c r="CE327" s="398"/>
      <c r="CF327" s="366"/>
      <c r="CG327" s="373"/>
      <c r="CH327" s="399"/>
      <c r="CI327" s="365">
        <v>8</v>
      </c>
      <c r="CJ327" s="366">
        <v>4</v>
      </c>
      <c r="CK327" s="373"/>
      <c r="CL327" s="374"/>
      <c r="CM327" s="375">
        <v>8</v>
      </c>
      <c r="CN327" s="366">
        <v>4</v>
      </c>
      <c r="CO327" s="373"/>
      <c r="CP327" s="382"/>
      <c r="CQ327" s="402">
        <v>8</v>
      </c>
      <c r="CR327" s="366">
        <v>4</v>
      </c>
      <c r="CS327" s="408"/>
      <c r="CT327" s="409"/>
      <c r="CU327" s="402">
        <v>8</v>
      </c>
      <c r="CV327" s="366">
        <v>4</v>
      </c>
      <c r="CW327" s="410"/>
      <c r="CX327" s="411"/>
      <c r="CY327" s="402">
        <v>5</v>
      </c>
      <c r="CZ327" s="366">
        <v>7</v>
      </c>
      <c r="DA327" s="415"/>
      <c r="DB327" s="411"/>
      <c r="DC327" s="380">
        <v>12</v>
      </c>
      <c r="DD327" s="381"/>
      <c r="DE327" s="398">
        <v>8</v>
      </c>
      <c r="DF327" s="366">
        <v>4</v>
      </c>
      <c r="DG327" s="416"/>
      <c r="DH327" s="411"/>
      <c r="DI327" s="402">
        <v>8</v>
      </c>
      <c r="DJ327" s="366">
        <v>4</v>
      </c>
      <c r="DK327" s="416"/>
      <c r="DL327" s="411"/>
      <c r="DM327" s="424">
        <v>25</v>
      </c>
      <c r="DN327" s="424">
        <v>4</v>
      </c>
      <c r="DO327" s="424">
        <v>1</v>
      </c>
      <c r="DP327" s="425">
        <f t="shared" si="155"/>
        <v>168.5</v>
      </c>
      <c r="DQ327" s="427">
        <f t="shared" si="156"/>
        <v>0</v>
      </c>
      <c r="DR327" s="425">
        <f t="shared" si="157"/>
        <v>169</v>
      </c>
      <c r="DS327" s="163">
        <f t="shared" si="158"/>
        <v>22</v>
      </c>
      <c r="DT327" s="425">
        <f t="shared" si="159"/>
        <v>93</v>
      </c>
      <c r="DU327" s="427">
        <f t="shared" si="160"/>
        <v>0</v>
      </c>
      <c r="DV327" s="427">
        <f t="shared" si="161"/>
        <v>93</v>
      </c>
      <c r="DW327" s="427">
        <f t="shared" si="162"/>
        <v>23</v>
      </c>
      <c r="DX327" s="427">
        <f t="shared" si="163"/>
        <v>0</v>
      </c>
      <c r="DY327" s="427">
        <f t="shared" si="164"/>
        <v>12</v>
      </c>
      <c r="DZ327" s="427">
        <f t="shared" si="165"/>
        <v>0</v>
      </c>
      <c r="EA327" s="428">
        <f t="shared" si="166"/>
        <v>23</v>
      </c>
      <c r="EB327" s="429">
        <f t="shared" si="167"/>
        <v>93</v>
      </c>
      <c r="EC327" s="429">
        <f t="shared" si="168"/>
        <v>0</v>
      </c>
      <c r="ED327" s="429">
        <f t="shared" si="169"/>
        <v>23</v>
      </c>
      <c r="EE327" s="429">
        <f t="shared" si="170"/>
        <v>0</v>
      </c>
      <c r="EF327" s="429">
        <f t="shared" si="171"/>
        <v>12</v>
      </c>
      <c r="EG327" s="429">
        <f t="shared" si="172"/>
        <v>0</v>
      </c>
      <c r="EH327" s="441"/>
      <c r="EI327" s="479"/>
      <c r="EJ327" s="443">
        <v>340</v>
      </c>
      <c r="EK327" s="481" t="s">
        <v>545</v>
      </c>
      <c r="EL327" s="449" t="s">
        <v>194</v>
      </c>
      <c r="EM327" s="450">
        <v>325000</v>
      </c>
      <c r="EN327" s="447">
        <f t="shared" si="173"/>
        <v>12500</v>
      </c>
      <c r="EO327" s="453">
        <v>0</v>
      </c>
      <c r="EP327" s="454">
        <v>0</v>
      </c>
      <c r="EQ327" s="455">
        <v>0</v>
      </c>
      <c r="ER327" s="455">
        <v>0</v>
      </c>
      <c r="ES327" s="456">
        <f t="shared" si="174"/>
        <v>12500</v>
      </c>
      <c r="ET327" s="456">
        <f t="shared" si="175"/>
        <v>23</v>
      </c>
      <c r="EU327" s="456">
        <f t="shared" si="176"/>
        <v>93</v>
      </c>
      <c r="EV327" s="456">
        <f t="shared" si="177"/>
        <v>0</v>
      </c>
      <c r="EW327" s="456">
        <f t="shared" si="178"/>
        <v>23</v>
      </c>
      <c r="EX327" s="456">
        <f t="shared" si="179"/>
        <v>0</v>
      </c>
      <c r="EY327" s="460">
        <f t="shared" si="180"/>
        <v>12</v>
      </c>
      <c r="EZ327" s="460">
        <f t="shared" si="181"/>
        <v>0</v>
      </c>
      <c r="FA327" s="447">
        <f t="shared" si="182"/>
        <v>349193.53</v>
      </c>
      <c r="FB327" s="447">
        <v>0</v>
      </c>
      <c r="FC327" s="447">
        <f t="shared" si="183"/>
        <v>636693.53</v>
      </c>
      <c r="FD327" s="447">
        <f t="shared" si="184"/>
        <v>573024.18000000005</v>
      </c>
      <c r="FE327" s="447">
        <f t="shared" si="185"/>
        <v>30604.83600000001</v>
      </c>
      <c r="FF327" s="447">
        <f t="shared" si="186"/>
        <v>63669.35</v>
      </c>
      <c r="FG327" s="463">
        <v>100000</v>
      </c>
      <c r="FH327" s="447">
        <f t="shared" si="187"/>
        <v>194274.19</v>
      </c>
      <c r="FI327" s="447">
        <v>0</v>
      </c>
      <c r="FJ327" s="447">
        <f t="shared" si="188"/>
        <v>442419.34</v>
      </c>
      <c r="FK327" s="464"/>
      <c r="FL327" s="447">
        <f t="shared" si="189"/>
        <v>25467.74</v>
      </c>
      <c r="FM327" s="447">
        <f t="shared" si="190"/>
        <v>3183.47</v>
      </c>
      <c r="FN327" s="447">
        <f t="shared" si="191"/>
        <v>63669.35</v>
      </c>
      <c r="FO327" s="447">
        <f t="shared" si="192"/>
        <v>92320.56</v>
      </c>
      <c r="FP327" s="178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</row>
    <row r="328" spans="1:463" s="163" customFormat="1" ht="22.5" customHeight="1">
      <c r="A328" s="360">
        <v>320</v>
      </c>
      <c r="B328" s="361">
        <v>1</v>
      </c>
      <c r="C328" s="362" t="s">
        <v>546</v>
      </c>
      <c r="D328" s="363" t="s">
        <v>194</v>
      </c>
      <c r="E328" s="225" t="s">
        <v>190</v>
      </c>
      <c r="F328" s="367">
        <v>325000</v>
      </c>
      <c r="G328" s="365">
        <v>8</v>
      </c>
      <c r="H328" s="366">
        <v>4</v>
      </c>
      <c r="I328" s="373"/>
      <c r="J328" s="374"/>
      <c r="K328" s="375">
        <v>8</v>
      </c>
      <c r="L328" s="366">
        <v>4</v>
      </c>
      <c r="M328" s="373"/>
      <c r="N328" s="374"/>
      <c r="O328" s="375">
        <v>8</v>
      </c>
      <c r="P328" s="366">
        <v>4</v>
      </c>
      <c r="Q328" s="373"/>
      <c r="R328" s="374"/>
      <c r="S328" s="375">
        <v>8</v>
      </c>
      <c r="T328" s="366">
        <v>4</v>
      </c>
      <c r="U328" s="373"/>
      <c r="V328" s="374"/>
      <c r="W328" s="375">
        <v>8</v>
      </c>
      <c r="X328" s="366">
        <v>4</v>
      </c>
      <c r="Y328" s="373"/>
      <c r="Z328" s="374"/>
      <c r="AA328" s="375">
        <v>5</v>
      </c>
      <c r="AB328" s="366">
        <v>7</v>
      </c>
      <c r="AC328" s="373"/>
      <c r="AD328" s="382"/>
      <c r="AE328" s="380">
        <v>12</v>
      </c>
      <c r="AF328" s="381"/>
      <c r="AG328" s="365">
        <v>8</v>
      </c>
      <c r="AH328" s="366">
        <v>4</v>
      </c>
      <c r="AI328" s="373"/>
      <c r="AJ328" s="374"/>
      <c r="AK328" s="375">
        <v>8</v>
      </c>
      <c r="AL328" s="366">
        <v>4</v>
      </c>
      <c r="AM328" s="373"/>
      <c r="AN328" s="374"/>
      <c r="AO328" s="375">
        <v>8</v>
      </c>
      <c r="AP328" s="366">
        <v>4</v>
      </c>
      <c r="AQ328" s="373"/>
      <c r="AR328" s="374"/>
      <c r="AS328" s="375">
        <v>8</v>
      </c>
      <c r="AT328" s="366">
        <v>4</v>
      </c>
      <c r="AU328" s="373"/>
      <c r="AV328" s="374"/>
      <c r="AW328" s="375">
        <v>8</v>
      </c>
      <c r="AX328" s="366">
        <v>4</v>
      </c>
      <c r="AY328" s="373"/>
      <c r="AZ328" s="374"/>
      <c r="BA328" s="375">
        <v>5</v>
      </c>
      <c r="BB328" s="366">
        <v>7</v>
      </c>
      <c r="BC328" s="373"/>
      <c r="BD328" s="382"/>
      <c r="BE328" s="380">
        <v>12</v>
      </c>
      <c r="BF328" s="381"/>
      <c r="BG328" s="365">
        <v>8</v>
      </c>
      <c r="BH328" s="366">
        <v>4</v>
      </c>
      <c r="BI328" s="373"/>
      <c r="BJ328" s="374"/>
      <c r="BK328" s="375"/>
      <c r="BL328" s="366"/>
      <c r="BM328" s="373"/>
      <c r="BN328" s="374"/>
      <c r="BO328" s="375">
        <v>8</v>
      </c>
      <c r="BP328" s="366">
        <v>4</v>
      </c>
      <c r="BQ328" s="373"/>
      <c r="BR328" s="374"/>
      <c r="BS328" s="375">
        <v>8</v>
      </c>
      <c r="BT328" s="366">
        <v>4</v>
      </c>
      <c r="BU328" s="373"/>
      <c r="BV328" s="374"/>
      <c r="BW328" s="388">
        <v>12</v>
      </c>
      <c r="BX328" s="389"/>
      <c r="BY328" s="375">
        <v>5</v>
      </c>
      <c r="BZ328" s="366">
        <v>7</v>
      </c>
      <c r="CA328" s="373"/>
      <c r="CB328" s="382"/>
      <c r="CC328" s="380">
        <v>12</v>
      </c>
      <c r="CD328" s="381"/>
      <c r="CE328" s="398">
        <v>8</v>
      </c>
      <c r="CF328" s="366">
        <v>4</v>
      </c>
      <c r="CG328" s="373"/>
      <c r="CH328" s="399"/>
      <c r="CI328" s="365">
        <v>8</v>
      </c>
      <c r="CJ328" s="366">
        <v>4</v>
      </c>
      <c r="CK328" s="373"/>
      <c r="CL328" s="374"/>
      <c r="CM328" s="375">
        <v>8</v>
      </c>
      <c r="CN328" s="366">
        <v>4</v>
      </c>
      <c r="CO328" s="373"/>
      <c r="CP328" s="382"/>
      <c r="CQ328" s="402">
        <v>8</v>
      </c>
      <c r="CR328" s="366">
        <v>4</v>
      </c>
      <c r="CS328" s="408"/>
      <c r="CT328" s="409"/>
      <c r="CU328" s="402">
        <v>8</v>
      </c>
      <c r="CV328" s="366">
        <v>4</v>
      </c>
      <c r="CW328" s="410"/>
      <c r="CX328" s="411"/>
      <c r="CY328" s="402">
        <v>5</v>
      </c>
      <c r="CZ328" s="366">
        <v>7</v>
      </c>
      <c r="DA328" s="415"/>
      <c r="DB328" s="411"/>
      <c r="DC328" s="380">
        <v>9</v>
      </c>
      <c r="DD328" s="381"/>
      <c r="DE328" s="398">
        <v>8</v>
      </c>
      <c r="DF328" s="366">
        <v>4</v>
      </c>
      <c r="DG328" s="416"/>
      <c r="DH328" s="411"/>
      <c r="DI328" s="402">
        <v>8</v>
      </c>
      <c r="DJ328" s="366">
        <v>4</v>
      </c>
      <c r="DK328" s="416"/>
      <c r="DL328" s="411"/>
      <c r="DM328" s="424">
        <v>25</v>
      </c>
      <c r="DN328" s="424">
        <v>4</v>
      </c>
      <c r="DO328" s="424">
        <v>1</v>
      </c>
      <c r="DP328" s="425">
        <f t="shared" si="155"/>
        <v>180</v>
      </c>
      <c r="DQ328" s="427">
        <f t="shared" si="156"/>
        <v>0</v>
      </c>
      <c r="DR328" s="425">
        <f t="shared" si="157"/>
        <v>180</v>
      </c>
      <c r="DS328" s="163">
        <f t="shared" si="158"/>
        <v>24</v>
      </c>
      <c r="DT328" s="425">
        <f t="shared" si="159"/>
        <v>108</v>
      </c>
      <c r="DU328" s="427">
        <f t="shared" si="160"/>
        <v>0</v>
      </c>
      <c r="DV328" s="427">
        <f t="shared" si="161"/>
        <v>108</v>
      </c>
      <c r="DW328" s="427">
        <f t="shared" si="162"/>
        <v>45</v>
      </c>
      <c r="DX328" s="427">
        <f t="shared" si="163"/>
        <v>0</v>
      </c>
      <c r="DY328" s="427">
        <f t="shared" si="164"/>
        <v>12</v>
      </c>
      <c r="DZ328" s="427">
        <f t="shared" si="165"/>
        <v>0</v>
      </c>
      <c r="EA328" s="428">
        <f t="shared" si="166"/>
        <v>25</v>
      </c>
      <c r="EB328" s="429">
        <f t="shared" si="167"/>
        <v>108</v>
      </c>
      <c r="EC328" s="429">
        <f t="shared" si="168"/>
        <v>0</v>
      </c>
      <c r="ED328" s="429">
        <f t="shared" si="169"/>
        <v>45</v>
      </c>
      <c r="EE328" s="429">
        <f t="shared" si="170"/>
        <v>0</v>
      </c>
      <c r="EF328" s="429">
        <f t="shared" si="171"/>
        <v>12</v>
      </c>
      <c r="EG328" s="429">
        <f t="shared" si="172"/>
        <v>0</v>
      </c>
      <c r="EH328" s="441"/>
      <c r="EI328" s="479"/>
      <c r="EJ328" s="443">
        <v>341</v>
      </c>
      <c r="EK328" s="481" t="s">
        <v>546</v>
      </c>
      <c r="EL328" s="449" t="s">
        <v>194</v>
      </c>
      <c r="EM328" s="450">
        <v>325000</v>
      </c>
      <c r="EN328" s="447">
        <f t="shared" si="173"/>
        <v>12500</v>
      </c>
      <c r="EO328" s="453">
        <v>0</v>
      </c>
      <c r="EP328" s="454">
        <v>0</v>
      </c>
      <c r="EQ328" s="455">
        <v>0</v>
      </c>
      <c r="ER328" s="455">
        <v>0</v>
      </c>
      <c r="ES328" s="456">
        <f t="shared" si="174"/>
        <v>12500</v>
      </c>
      <c r="ET328" s="456">
        <f t="shared" si="175"/>
        <v>25</v>
      </c>
      <c r="EU328" s="456">
        <f t="shared" si="176"/>
        <v>108</v>
      </c>
      <c r="EV328" s="456">
        <f t="shared" si="177"/>
        <v>0</v>
      </c>
      <c r="EW328" s="456">
        <f t="shared" si="178"/>
        <v>45</v>
      </c>
      <c r="EX328" s="456">
        <f t="shared" si="179"/>
        <v>0</v>
      </c>
      <c r="EY328" s="460">
        <f t="shared" si="180"/>
        <v>12</v>
      </c>
      <c r="EZ328" s="460">
        <f t="shared" si="181"/>
        <v>0</v>
      </c>
      <c r="FA328" s="447">
        <f t="shared" si="182"/>
        <v>460035.39</v>
      </c>
      <c r="FB328" s="447">
        <v>0</v>
      </c>
      <c r="FC328" s="447">
        <f t="shared" si="183"/>
        <v>772535.39</v>
      </c>
      <c r="FD328" s="447">
        <f t="shared" si="184"/>
        <v>695281.85</v>
      </c>
      <c r="FE328" s="447">
        <f t="shared" si="185"/>
        <v>55056.369999999995</v>
      </c>
      <c r="FF328" s="447">
        <f t="shared" si="186"/>
        <v>77253.539999999994</v>
      </c>
      <c r="FG328" s="463">
        <v>0</v>
      </c>
      <c r="FH328" s="447">
        <f t="shared" si="187"/>
        <v>132309.91</v>
      </c>
      <c r="FI328" s="447">
        <v>0</v>
      </c>
      <c r="FJ328" s="447">
        <f t="shared" si="188"/>
        <v>640225.48</v>
      </c>
      <c r="FK328" s="464"/>
      <c r="FL328" s="447">
        <f t="shared" si="189"/>
        <v>30901.42</v>
      </c>
      <c r="FM328" s="447">
        <f t="shared" si="190"/>
        <v>3862.68</v>
      </c>
      <c r="FN328" s="447">
        <f t="shared" si="191"/>
        <v>77253.539999999994</v>
      </c>
      <c r="FO328" s="447">
        <f t="shared" si="192"/>
        <v>112017.63999999998</v>
      </c>
      <c r="FP328" s="17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</row>
    <row r="329" spans="1:463" s="163" customFormat="1" ht="22.5" customHeight="1">
      <c r="A329" s="360">
        <v>321</v>
      </c>
      <c r="B329" s="361">
        <v>1</v>
      </c>
      <c r="C329" s="362" t="s">
        <v>547</v>
      </c>
      <c r="D329" s="363" t="s">
        <v>194</v>
      </c>
      <c r="E329" s="225" t="s">
        <v>190</v>
      </c>
      <c r="F329" s="367">
        <v>325000</v>
      </c>
      <c r="G329" s="365">
        <v>8</v>
      </c>
      <c r="H329" s="366">
        <v>4</v>
      </c>
      <c r="I329" s="373"/>
      <c r="J329" s="374"/>
      <c r="K329" s="375">
        <v>8</v>
      </c>
      <c r="L329" s="366">
        <v>4</v>
      </c>
      <c r="M329" s="373"/>
      <c r="N329" s="374"/>
      <c r="O329" s="375">
        <v>8</v>
      </c>
      <c r="P329" s="366">
        <v>4</v>
      </c>
      <c r="Q329" s="373"/>
      <c r="R329" s="374"/>
      <c r="S329" s="375">
        <v>8</v>
      </c>
      <c r="T329" s="366">
        <v>4</v>
      </c>
      <c r="U329" s="373"/>
      <c r="V329" s="374"/>
      <c r="W329" s="375">
        <v>8</v>
      </c>
      <c r="X329" s="366">
        <v>4</v>
      </c>
      <c r="Y329" s="373"/>
      <c r="Z329" s="374"/>
      <c r="AA329" s="375">
        <v>5</v>
      </c>
      <c r="AB329" s="366">
        <v>7</v>
      </c>
      <c r="AC329" s="373"/>
      <c r="AD329" s="382"/>
      <c r="AE329" s="380">
        <v>12</v>
      </c>
      <c r="AF329" s="381"/>
      <c r="AG329" s="365">
        <v>8</v>
      </c>
      <c r="AH329" s="366">
        <v>4</v>
      </c>
      <c r="AI329" s="373"/>
      <c r="AJ329" s="374"/>
      <c r="AK329" s="375">
        <v>8</v>
      </c>
      <c r="AL329" s="366">
        <v>4</v>
      </c>
      <c r="AM329" s="373"/>
      <c r="AN329" s="374"/>
      <c r="AO329" s="375">
        <v>8</v>
      </c>
      <c r="AP329" s="366">
        <v>4</v>
      </c>
      <c r="AQ329" s="373"/>
      <c r="AR329" s="374"/>
      <c r="AS329" s="375">
        <v>8</v>
      </c>
      <c r="AT329" s="366">
        <v>4</v>
      </c>
      <c r="AU329" s="373"/>
      <c r="AV329" s="374"/>
      <c r="AW329" s="375">
        <v>8</v>
      </c>
      <c r="AX329" s="366">
        <v>4</v>
      </c>
      <c r="AY329" s="373"/>
      <c r="AZ329" s="374"/>
      <c r="BA329" s="375">
        <v>5</v>
      </c>
      <c r="BB329" s="366">
        <v>7</v>
      </c>
      <c r="BC329" s="373"/>
      <c r="BD329" s="382"/>
      <c r="BE329" s="380">
        <v>12</v>
      </c>
      <c r="BF329" s="381"/>
      <c r="BG329" s="365">
        <v>8</v>
      </c>
      <c r="BH329" s="366">
        <v>4</v>
      </c>
      <c r="BI329" s="373"/>
      <c r="BJ329" s="374"/>
      <c r="BK329" s="375">
        <v>8</v>
      </c>
      <c r="BL329" s="366">
        <v>4</v>
      </c>
      <c r="BM329" s="373"/>
      <c r="BN329" s="374"/>
      <c r="BO329" s="375">
        <v>8</v>
      </c>
      <c r="BP329" s="366">
        <v>4</v>
      </c>
      <c r="BQ329" s="373"/>
      <c r="BR329" s="374"/>
      <c r="BS329" s="375">
        <v>8</v>
      </c>
      <c r="BT329" s="366">
        <v>4</v>
      </c>
      <c r="BU329" s="373"/>
      <c r="BV329" s="374"/>
      <c r="BW329" s="388">
        <v>12</v>
      </c>
      <c r="BX329" s="389"/>
      <c r="BY329" s="375">
        <v>5</v>
      </c>
      <c r="BZ329" s="366">
        <v>7</v>
      </c>
      <c r="CA329" s="373"/>
      <c r="CB329" s="382"/>
      <c r="CC329" s="380">
        <v>12</v>
      </c>
      <c r="CD329" s="381"/>
      <c r="CE329" s="398">
        <v>8</v>
      </c>
      <c r="CF329" s="366">
        <v>3</v>
      </c>
      <c r="CG329" s="373"/>
      <c r="CH329" s="399"/>
      <c r="CI329" s="365">
        <v>8</v>
      </c>
      <c r="CJ329" s="366">
        <v>4</v>
      </c>
      <c r="CK329" s="373"/>
      <c r="CL329" s="374"/>
      <c r="CM329" s="375">
        <v>8</v>
      </c>
      <c r="CN329" s="366">
        <v>4</v>
      </c>
      <c r="CO329" s="373"/>
      <c r="CP329" s="382"/>
      <c r="CQ329" s="402">
        <v>8</v>
      </c>
      <c r="CR329" s="366">
        <v>4</v>
      </c>
      <c r="CS329" s="408"/>
      <c r="CT329" s="409"/>
      <c r="CU329" s="402">
        <v>8</v>
      </c>
      <c r="CV329" s="366">
        <v>4</v>
      </c>
      <c r="CW329" s="410"/>
      <c r="CX329" s="411"/>
      <c r="CY329" s="402">
        <v>5</v>
      </c>
      <c r="CZ329" s="366">
        <v>7</v>
      </c>
      <c r="DA329" s="415"/>
      <c r="DB329" s="411"/>
      <c r="DC329" s="380">
        <v>8</v>
      </c>
      <c r="DD329" s="381"/>
      <c r="DE329" s="398">
        <v>8</v>
      </c>
      <c r="DF329" s="366">
        <v>4</v>
      </c>
      <c r="DG329" s="416"/>
      <c r="DH329" s="411"/>
      <c r="DI329" s="402">
        <v>8</v>
      </c>
      <c r="DJ329" s="366">
        <v>4</v>
      </c>
      <c r="DK329" s="416"/>
      <c r="DL329" s="411"/>
      <c r="DM329" s="424">
        <v>25</v>
      </c>
      <c r="DN329" s="424">
        <v>4</v>
      </c>
      <c r="DO329" s="424">
        <v>1</v>
      </c>
      <c r="DP329" s="425">
        <f t="shared" si="155"/>
        <v>188</v>
      </c>
      <c r="DQ329" s="427">
        <f t="shared" si="156"/>
        <v>0</v>
      </c>
      <c r="DR329" s="425">
        <f t="shared" si="157"/>
        <v>188</v>
      </c>
      <c r="DS329" s="163">
        <f t="shared" si="158"/>
        <v>25</v>
      </c>
      <c r="DT329" s="425">
        <f t="shared" si="159"/>
        <v>111</v>
      </c>
      <c r="DU329" s="427">
        <f t="shared" si="160"/>
        <v>0</v>
      </c>
      <c r="DV329" s="427">
        <f t="shared" si="161"/>
        <v>111</v>
      </c>
      <c r="DW329" s="427">
        <f t="shared" si="162"/>
        <v>44</v>
      </c>
      <c r="DX329" s="427">
        <f t="shared" si="163"/>
        <v>0</v>
      </c>
      <c r="DY329" s="427">
        <f t="shared" si="164"/>
        <v>12</v>
      </c>
      <c r="DZ329" s="427">
        <f t="shared" si="165"/>
        <v>0</v>
      </c>
      <c r="EA329" s="428">
        <f t="shared" si="166"/>
        <v>26</v>
      </c>
      <c r="EB329" s="429">
        <f t="shared" si="167"/>
        <v>111</v>
      </c>
      <c r="EC329" s="429">
        <f t="shared" si="168"/>
        <v>0</v>
      </c>
      <c r="ED329" s="429">
        <f t="shared" si="169"/>
        <v>44</v>
      </c>
      <c r="EE329" s="429">
        <f t="shared" si="170"/>
        <v>0</v>
      </c>
      <c r="EF329" s="429">
        <f t="shared" si="171"/>
        <v>12</v>
      </c>
      <c r="EG329" s="429">
        <f t="shared" si="172"/>
        <v>0</v>
      </c>
      <c r="EH329" s="441"/>
      <c r="EI329" s="479"/>
      <c r="EJ329" s="443">
        <v>342</v>
      </c>
      <c r="EK329" s="481" t="s">
        <v>547</v>
      </c>
      <c r="EL329" s="449" t="s">
        <v>194</v>
      </c>
      <c r="EM329" s="450">
        <v>325000</v>
      </c>
      <c r="EN329" s="447">
        <f t="shared" si="173"/>
        <v>12500</v>
      </c>
      <c r="EO329" s="453">
        <v>0</v>
      </c>
      <c r="EP329" s="454">
        <v>0</v>
      </c>
      <c r="EQ329" s="455">
        <v>0</v>
      </c>
      <c r="ER329" s="455">
        <v>0</v>
      </c>
      <c r="ES329" s="456">
        <f t="shared" si="174"/>
        <v>12500</v>
      </c>
      <c r="ET329" s="456">
        <f t="shared" si="175"/>
        <v>26</v>
      </c>
      <c r="EU329" s="456">
        <f t="shared" si="176"/>
        <v>111</v>
      </c>
      <c r="EV329" s="456">
        <f t="shared" si="177"/>
        <v>0</v>
      </c>
      <c r="EW329" s="456">
        <f t="shared" si="178"/>
        <v>44</v>
      </c>
      <c r="EX329" s="456">
        <f t="shared" si="179"/>
        <v>0</v>
      </c>
      <c r="EY329" s="460">
        <f t="shared" si="180"/>
        <v>12</v>
      </c>
      <c r="EZ329" s="460">
        <f t="shared" si="181"/>
        <v>0</v>
      </c>
      <c r="FA329" s="447">
        <f t="shared" si="182"/>
        <v>464202.37</v>
      </c>
      <c r="FB329" s="447">
        <v>0</v>
      </c>
      <c r="FC329" s="447">
        <f t="shared" si="183"/>
        <v>789202.37</v>
      </c>
      <c r="FD329" s="447">
        <f t="shared" si="184"/>
        <v>710282.13</v>
      </c>
      <c r="FE329" s="447">
        <f t="shared" si="185"/>
        <v>58056.425999999999</v>
      </c>
      <c r="FF329" s="447">
        <f t="shared" si="186"/>
        <v>78920.240000000005</v>
      </c>
      <c r="FG329" s="463">
        <v>0</v>
      </c>
      <c r="FH329" s="447">
        <f t="shared" si="187"/>
        <v>136976.67000000001</v>
      </c>
      <c r="FI329" s="447">
        <v>0</v>
      </c>
      <c r="FJ329" s="447">
        <f t="shared" si="188"/>
        <v>652225.69999999995</v>
      </c>
      <c r="FK329" s="464"/>
      <c r="FL329" s="447">
        <f t="shared" si="189"/>
        <v>31568.09</v>
      </c>
      <c r="FM329" s="447">
        <f t="shared" si="190"/>
        <v>3946.01</v>
      </c>
      <c r="FN329" s="447">
        <f t="shared" si="191"/>
        <v>78920.240000000005</v>
      </c>
      <c r="FO329" s="447">
        <f t="shared" si="192"/>
        <v>114434.34</v>
      </c>
      <c r="FP329" s="178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</row>
    <row r="330" spans="1:463" s="163" customFormat="1" ht="22.5" customHeight="1">
      <c r="A330" s="360">
        <v>322</v>
      </c>
      <c r="B330" s="361">
        <v>1</v>
      </c>
      <c r="C330" s="362" t="s">
        <v>548</v>
      </c>
      <c r="D330" s="363" t="s">
        <v>194</v>
      </c>
      <c r="E330" s="225" t="s">
        <v>190</v>
      </c>
      <c r="F330" s="367">
        <v>325000</v>
      </c>
      <c r="G330" s="365">
        <v>8</v>
      </c>
      <c r="H330" s="366">
        <v>0.5</v>
      </c>
      <c r="I330" s="373"/>
      <c r="J330" s="374"/>
      <c r="K330" s="375">
        <v>8</v>
      </c>
      <c r="L330" s="366">
        <v>4</v>
      </c>
      <c r="M330" s="373"/>
      <c r="N330" s="374"/>
      <c r="O330" s="375">
        <v>8</v>
      </c>
      <c r="P330" s="366">
        <v>4</v>
      </c>
      <c r="Q330" s="373"/>
      <c r="R330" s="374"/>
      <c r="S330" s="375"/>
      <c r="T330" s="366"/>
      <c r="U330" s="373"/>
      <c r="V330" s="374"/>
      <c r="W330" s="375">
        <v>8</v>
      </c>
      <c r="X330" s="366">
        <v>4</v>
      </c>
      <c r="Y330" s="373"/>
      <c r="Z330" s="374"/>
      <c r="AA330" s="375">
        <v>5</v>
      </c>
      <c r="AB330" s="366">
        <v>7</v>
      </c>
      <c r="AC330" s="373"/>
      <c r="AD330" s="382"/>
      <c r="AE330" s="380">
        <v>12</v>
      </c>
      <c r="AF330" s="381"/>
      <c r="AG330" s="365">
        <v>8</v>
      </c>
      <c r="AH330" s="366">
        <v>4</v>
      </c>
      <c r="AI330" s="373"/>
      <c r="AJ330" s="374"/>
      <c r="AK330" s="375">
        <v>8</v>
      </c>
      <c r="AL330" s="366">
        <v>4</v>
      </c>
      <c r="AM330" s="373"/>
      <c r="AN330" s="374"/>
      <c r="AO330" s="375">
        <v>8</v>
      </c>
      <c r="AP330" s="366">
        <v>4</v>
      </c>
      <c r="AQ330" s="373"/>
      <c r="AR330" s="374"/>
      <c r="AS330" s="375">
        <v>8</v>
      </c>
      <c r="AT330" s="366">
        <v>4</v>
      </c>
      <c r="AU330" s="373"/>
      <c r="AV330" s="374"/>
      <c r="AW330" s="375">
        <v>8</v>
      </c>
      <c r="AX330" s="366">
        <v>4</v>
      </c>
      <c r="AY330" s="373"/>
      <c r="AZ330" s="374"/>
      <c r="BA330" s="375">
        <v>5</v>
      </c>
      <c r="BB330" s="366">
        <v>7</v>
      </c>
      <c r="BC330" s="373"/>
      <c r="BD330" s="382"/>
      <c r="BE330" s="380">
        <v>12</v>
      </c>
      <c r="BF330" s="381"/>
      <c r="BG330" s="365">
        <v>8</v>
      </c>
      <c r="BH330" s="366">
        <v>4</v>
      </c>
      <c r="BI330" s="373"/>
      <c r="BJ330" s="374"/>
      <c r="BK330" s="375">
        <v>8</v>
      </c>
      <c r="BL330" s="366">
        <v>4</v>
      </c>
      <c r="BM330" s="373"/>
      <c r="BN330" s="374"/>
      <c r="BO330" s="375">
        <v>8</v>
      </c>
      <c r="BP330" s="366">
        <v>4</v>
      </c>
      <c r="BQ330" s="373"/>
      <c r="BR330" s="374"/>
      <c r="BS330" s="375"/>
      <c r="BT330" s="366"/>
      <c r="BU330" s="373"/>
      <c r="BV330" s="374"/>
      <c r="BW330" s="388">
        <v>12</v>
      </c>
      <c r="BX330" s="389"/>
      <c r="BY330" s="375">
        <v>5</v>
      </c>
      <c r="BZ330" s="366">
        <v>7</v>
      </c>
      <c r="CA330" s="373"/>
      <c r="CB330" s="382"/>
      <c r="CC330" s="380">
        <v>12</v>
      </c>
      <c r="CD330" s="381"/>
      <c r="CE330" s="398">
        <v>8</v>
      </c>
      <c r="CF330" s="366">
        <v>4</v>
      </c>
      <c r="CG330" s="373"/>
      <c r="CH330" s="399"/>
      <c r="CI330" s="365">
        <v>8</v>
      </c>
      <c r="CJ330" s="366">
        <v>4</v>
      </c>
      <c r="CK330" s="373"/>
      <c r="CL330" s="374"/>
      <c r="CM330" s="375">
        <v>8</v>
      </c>
      <c r="CN330" s="366">
        <v>4</v>
      </c>
      <c r="CO330" s="373"/>
      <c r="CP330" s="382"/>
      <c r="CQ330" s="402">
        <v>8</v>
      </c>
      <c r="CR330" s="366">
        <v>4</v>
      </c>
      <c r="CS330" s="408"/>
      <c r="CT330" s="409"/>
      <c r="CU330" s="402">
        <v>8</v>
      </c>
      <c r="CV330" s="366">
        <v>4</v>
      </c>
      <c r="CW330" s="410"/>
      <c r="CX330" s="411"/>
      <c r="CY330" s="402">
        <v>5</v>
      </c>
      <c r="CZ330" s="366">
        <v>7</v>
      </c>
      <c r="DA330" s="415"/>
      <c r="DB330" s="411"/>
      <c r="DC330" s="380">
        <v>5</v>
      </c>
      <c r="DD330" s="381"/>
      <c r="DE330" s="398">
        <v>8</v>
      </c>
      <c r="DF330" s="366">
        <v>4</v>
      </c>
      <c r="DG330" s="416"/>
      <c r="DH330" s="411"/>
      <c r="DI330" s="402">
        <v>8</v>
      </c>
      <c r="DJ330" s="366">
        <v>4</v>
      </c>
      <c r="DK330" s="416"/>
      <c r="DL330" s="411"/>
      <c r="DM330" s="424">
        <v>25</v>
      </c>
      <c r="DN330" s="424">
        <v>4</v>
      </c>
      <c r="DO330" s="424">
        <v>1</v>
      </c>
      <c r="DP330" s="425">
        <f t="shared" ref="DP330:DP393" si="193">G330+K330+O330+S330+W330+AA330+AG330+AK330+AO330+AS330+AW330+BA330+BG330+BK330+BO330+BS330+BY330+CE330+CI330+CM330+CQ330+CU330+CY330+DE330+DI330</f>
        <v>172</v>
      </c>
      <c r="DQ330" s="427">
        <f t="shared" ref="DQ330:DQ393" si="194">I330+M330+Q330+U330+Y330+AC330+AI330+AM330+AQ330+AU330+AY330+BC330+BI330+BM330+BQ330+BU330+CA330+CG330+CK330+CO330+CS330+CW330+DA330+DG330+DK330</f>
        <v>0</v>
      </c>
      <c r="DR330" s="425">
        <f t="shared" ref="DR330:DR393" si="195">ROUND(DP330+DQ330,0)</f>
        <v>172</v>
      </c>
      <c r="DS330" s="163">
        <f t="shared" ref="DS330:DS393" si="196">ROUND(DR330/((188/25)),0)</f>
        <v>23</v>
      </c>
      <c r="DT330" s="425">
        <f t="shared" ref="DT330:DT393" si="197">H330+L330+P330+T330+X330+AB330+AH330+AL330+AP330+AT330+AX330+BB330+BH330+BL330+BP330+BT330+BZ330+CF330+CJ330+CN330+CR330+CV330+CZ330+DF330+DJ330</f>
        <v>100.5</v>
      </c>
      <c r="DU330" s="427">
        <f t="shared" ref="DU330:DU393" si="198">J330+N330+R330+V330+Z330+AD330+AJ330+AN330+AR330+AV330+AZ330+BD330+BJ330+BN330+BR330+BV330+CB330+CH330+CL330+CP330+CT330+CX330+DB330+DH330+DL330</f>
        <v>0</v>
      </c>
      <c r="DV330" s="427">
        <f t="shared" ref="DV330:DV393" si="199">SUM(DT330+DU330)</f>
        <v>100.5</v>
      </c>
      <c r="DW330" s="427">
        <f t="shared" ref="DW330:DW393" si="200">AE330+BE330+CC330+DC330</f>
        <v>41</v>
      </c>
      <c r="DX330" s="427">
        <f t="shared" ref="DX330:DX393" si="201">AF330+BF330+CD330+DD330</f>
        <v>0</v>
      </c>
      <c r="DY330" s="427">
        <f t="shared" ref="DY330:DY393" si="202">BW330</f>
        <v>12</v>
      </c>
      <c r="DZ330" s="427">
        <f t="shared" ref="DZ330:DZ393" si="203">BX330</f>
        <v>0</v>
      </c>
      <c r="EA330" s="428">
        <f t="shared" ref="EA330:EA393" si="204">ROUND(DS330+1,0)</f>
        <v>24</v>
      </c>
      <c r="EB330" s="429">
        <f t="shared" ref="EB330:EB393" si="205">DT330</f>
        <v>100.5</v>
      </c>
      <c r="EC330" s="429">
        <f t="shared" ref="EC330:EC393" si="206">DU330</f>
        <v>0</v>
      </c>
      <c r="ED330" s="429">
        <f t="shared" ref="ED330:ED393" si="207">DW330</f>
        <v>41</v>
      </c>
      <c r="EE330" s="429">
        <f t="shared" ref="EE330:EE393" si="208">DX330</f>
        <v>0</v>
      </c>
      <c r="EF330" s="429">
        <f t="shared" ref="EF330:EF393" si="209">DY330</f>
        <v>12</v>
      </c>
      <c r="EG330" s="429">
        <f t="shared" ref="EG330:EG393" si="210">DZ330</f>
        <v>0</v>
      </c>
      <c r="EH330" s="441"/>
      <c r="EI330" s="479"/>
      <c r="EJ330" s="443">
        <v>343</v>
      </c>
      <c r="EK330" s="481" t="s">
        <v>548</v>
      </c>
      <c r="EL330" s="449" t="s">
        <v>194</v>
      </c>
      <c r="EM330" s="450">
        <v>325000</v>
      </c>
      <c r="EN330" s="447">
        <f t="shared" ref="EN330:EN393" si="211">ROUND(EM330/26,2)</f>
        <v>12500</v>
      </c>
      <c r="EO330" s="453">
        <v>0</v>
      </c>
      <c r="EP330" s="454">
        <v>0</v>
      </c>
      <c r="EQ330" s="455">
        <v>0</v>
      </c>
      <c r="ER330" s="455">
        <v>0</v>
      </c>
      <c r="ES330" s="456">
        <f t="shared" ref="ES330:ES393" si="212">EN330+EO330+EP330+EQ330+ER330</f>
        <v>12500</v>
      </c>
      <c r="ET330" s="456">
        <f t="shared" ref="ET330:ET393" si="213">EA330</f>
        <v>24</v>
      </c>
      <c r="EU330" s="456">
        <f t="shared" ref="EU330:EU393" si="214">EB330</f>
        <v>100.5</v>
      </c>
      <c r="EV330" s="456">
        <f t="shared" ref="EV330:EV393" si="215">EC330</f>
        <v>0</v>
      </c>
      <c r="EW330" s="456">
        <f t="shared" ref="EW330:EW393" si="216">ED330</f>
        <v>41</v>
      </c>
      <c r="EX330" s="456">
        <f t="shared" ref="EX330:EX393" si="217">EE330</f>
        <v>0</v>
      </c>
      <c r="EY330" s="460">
        <f t="shared" ref="EY330:EY393" si="218">EF330</f>
        <v>12</v>
      </c>
      <c r="EZ330" s="460">
        <f t="shared" ref="EZ330:EZ393" si="219">EG330</f>
        <v>0</v>
      </c>
      <c r="FA330" s="447">
        <f t="shared" ref="FA330:FA393" si="220">ROUND((EU330*1.5+(EW330+EY330)*2+EV330*1.55+(EX330+EZ330)*2.05)*EM330/(4.333*45),2)</f>
        <v>427949.59</v>
      </c>
      <c r="FB330" s="447">
        <v>0</v>
      </c>
      <c r="FC330" s="447">
        <f t="shared" ref="FC330:FC393" si="221">ROUND(ES330*ET330+FA330+FB330,2)</f>
        <v>727949.59</v>
      </c>
      <c r="FD330" s="447">
        <f t="shared" ref="FD330:FD393" si="222">FC330-FF330</f>
        <v>655154.63</v>
      </c>
      <c r="FE330" s="447">
        <f t="shared" ref="FE330:FE393" si="223">IF(FD330&gt;1000000,128000+(FD330-1000000)*30%,IF(FD330&gt;760000,68000+(FD330-760000)*25%,IF(FD330&gt;520000,20000+(FD330-520000)*20%,IF(FD330&gt;270000,(FD330-270000)*8%,0))))</f>
        <v>47030.926000000007</v>
      </c>
      <c r="FF330" s="447">
        <f t="shared" ref="FF330:FF393" si="224">ROUND(FC330*0.1,2)</f>
        <v>72794.960000000006</v>
      </c>
      <c r="FG330" s="463">
        <v>0</v>
      </c>
      <c r="FH330" s="447">
        <f t="shared" ref="FH330:FH393" si="225">ROUND(FE330+FF330+FG330,2)</f>
        <v>119825.89</v>
      </c>
      <c r="FI330" s="447">
        <v>0</v>
      </c>
      <c r="FJ330" s="447">
        <f t="shared" ref="FJ330:FJ393" si="226">ROUND(FC330-FH330+FI330,2)</f>
        <v>608123.69999999995</v>
      </c>
      <c r="FK330" s="464"/>
      <c r="FL330" s="447">
        <f t="shared" ref="FL330:FL393" si="227">ROUND(FC330*4%,2)</f>
        <v>29117.98</v>
      </c>
      <c r="FM330" s="447">
        <f t="shared" ref="FM330:FM393" si="228">ROUND(FC330*0.5%,2)</f>
        <v>3639.75</v>
      </c>
      <c r="FN330" s="447">
        <f t="shared" ref="FN330:FN393" si="229">ROUND(FC330*10%,2)</f>
        <v>72794.960000000006</v>
      </c>
      <c r="FO330" s="447">
        <f t="shared" ref="FO330:FO393" si="230">FL330+FM330+FN330</f>
        <v>105552.69</v>
      </c>
      <c r="FP330" s="178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</row>
    <row r="331" spans="1:463" s="163" customFormat="1" ht="22.5" customHeight="1">
      <c r="A331" s="360">
        <v>323</v>
      </c>
      <c r="B331" s="361">
        <v>6</v>
      </c>
      <c r="C331" s="362" t="s">
        <v>549</v>
      </c>
      <c r="D331" s="363" t="s">
        <v>231</v>
      </c>
      <c r="E331" s="225" t="s">
        <v>190</v>
      </c>
      <c r="F331" s="367">
        <v>390000</v>
      </c>
      <c r="G331" s="365">
        <v>8</v>
      </c>
      <c r="H331" s="366">
        <v>3</v>
      </c>
      <c r="I331" s="373"/>
      <c r="J331" s="374"/>
      <c r="K331" s="375">
        <v>8</v>
      </c>
      <c r="L331" s="366">
        <v>1</v>
      </c>
      <c r="M331" s="373"/>
      <c r="N331" s="374"/>
      <c r="O331" s="375">
        <v>8</v>
      </c>
      <c r="P331" s="366">
        <v>1</v>
      </c>
      <c r="Q331" s="373"/>
      <c r="R331" s="374"/>
      <c r="S331" s="375">
        <v>8</v>
      </c>
      <c r="T331" s="366">
        <v>1</v>
      </c>
      <c r="U331" s="373"/>
      <c r="V331" s="374"/>
      <c r="W331" s="375">
        <v>8</v>
      </c>
      <c r="X331" s="366">
        <v>1</v>
      </c>
      <c r="Y331" s="373"/>
      <c r="Z331" s="374"/>
      <c r="AA331" s="375">
        <v>5</v>
      </c>
      <c r="AB331" s="366">
        <v>6</v>
      </c>
      <c r="AC331" s="373"/>
      <c r="AD331" s="382"/>
      <c r="AE331" s="380">
        <v>10</v>
      </c>
      <c r="AF331" s="381"/>
      <c r="AG331" s="365">
        <v>8</v>
      </c>
      <c r="AH331" s="366">
        <v>3</v>
      </c>
      <c r="AI331" s="373"/>
      <c r="AJ331" s="374"/>
      <c r="AK331" s="375">
        <v>8</v>
      </c>
      <c r="AL331" s="366">
        <v>2</v>
      </c>
      <c r="AM331" s="373"/>
      <c r="AN331" s="374"/>
      <c r="AO331" s="375">
        <v>8</v>
      </c>
      <c r="AP331" s="366">
        <v>3</v>
      </c>
      <c r="AQ331" s="373"/>
      <c r="AR331" s="374"/>
      <c r="AS331" s="375">
        <v>8</v>
      </c>
      <c r="AT331" s="366">
        <v>1</v>
      </c>
      <c r="AU331" s="373"/>
      <c r="AV331" s="374"/>
      <c r="AW331" s="375">
        <v>8</v>
      </c>
      <c r="AX331" s="366">
        <v>4</v>
      </c>
      <c r="AY331" s="373"/>
      <c r="AZ331" s="374"/>
      <c r="BA331" s="375">
        <v>5</v>
      </c>
      <c r="BB331" s="366">
        <v>4</v>
      </c>
      <c r="BC331" s="373"/>
      <c r="BD331" s="382"/>
      <c r="BE331" s="380">
        <v>9</v>
      </c>
      <c r="BF331" s="381"/>
      <c r="BG331" s="365">
        <v>8</v>
      </c>
      <c r="BH331" s="366">
        <v>3</v>
      </c>
      <c r="BI331" s="373"/>
      <c r="BJ331" s="374"/>
      <c r="BK331" s="375">
        <v>5</v>
      </c>
      <c r="BL331" s="366"/>
      <c r="BM331" s="373"/>
      <c r="BN331" s="374"/>
      <c r="BO331" s="375">
        <v>8</v>
      </c>
      <c r="BP331" s="366">
        <v>1</v>
      </c>
      <c r="BQ331" s="373"/>
      <c r="BR331" s="374"/>
      <c r="BS331" s="375">
        <v>8</v>
      </c>
      <c r="BT331" s="366">
        <v>1</v>
      </c>
      <c r="BU331" s="373"/>
      <c r="BV331" s="374"/>
      <c r="BW331" s="388">
        <v>11</v>
      </c>
      <c r="BX331" s="389"/>
      <c r="BY331" s="375">
        <v>5</v>
      </c>
      <c r="BZ331" s="366">
        <v>6</v>
      </c>
      <c r="CA331" s="373"/>
      <c r="CB331" s="382"/>
      <c r="CC331" s="380">
        <v>11</v>
      </c>
      <c r="CD331" s="381"/>
      <c r="CE331" s="398">
        <v>8</v>
      </c>
      <c r="CF331" s="366">
        <v>3</v>
      </c>
      <c r="CG331" s="373"/>
      <c r="CH331" s="399"/>
      <c r="CI331" s="365">
        <v>8</v>
      </c>
      <c r="CJ331" s="366">
        <v>3</v>
      </c>
      <c r="CK331" s="373"/>
      <c r="CL331" s="374"/>
      <c r="CM331" s="375">
        <v>8</v>
      </c>
      <c r="CN331" s="366">
        <v>4</v>
      </c>
      <c r="CO331" s="373"/>
      <c r="CP331" s="382"/>
      <c r="CQ331" s="402"/>
      <c r="CR331" s="366"/>
      <c r="CS331" s="408"/>
      <c r="CT331" s="409"/>
      <c r="CU331" s="402">
        <v>8</v>
      </c>
      <c r="CV331" s="366">
        <v>3</v>
      </c>
      <c r="CW331" s="410"/>
      <c r="CX331" s="411"/>
      <c r="CY331" s="402">
        <v>5</v>
      </c>
      <c r="CZ331" s="366">
        <v>6</v>
      </c>
      <c r="DA331" s="415"/>
      <c r="DB331" s="411"/>
      <c r="DC331" s="380">
        <v>11</v>
      </c>
      <c r="DD331" s="381"/>
      <c r="DE331" s="398">
        <v>8</v>
      </c>
      <c r="DF331" s="366">
        <v>4</v>
      </c>
      <c r="DG331" s="416"/>
      <c r="DH331" s="411"/>
      <c r="DI331" s="402"/>
      <c r="DJ331" s="366"/>
      <c r="DK331" s="416"/>
      <c r="DL331" s="411"/>
      <c r="DM331" s="424">
        <v>25</v>
      </c>
      <c r="DN331" s="424">
        <v>4</v>
      </c>
      <c r="DO331" s="424">
        <v>1</v>
      </c>
      <c r="DP331" s="425">
        <f t="shared" si="193"/>
        <v>169</v>
      </c>
      <c r="DQ331" s="427">
        <f t="shared" si="194"/>
        <v>0</v>
      </c>
      <c r="DR331" s="425">
        <f t="shared" si="195"/>
        <v>169</v>
      </c>
      <c r="DS331" s="163">
        <f t="shared" si="196"/>
        <v>22</v>
      </c>
      <c r="DT331" s="425">
        <f t="shared" si="197"/>
        <v>64</v>
      </c>
      <c r="DU331" s="427">
        <f t="shared" si="198"/>
        <v>0</v>
      </c>
      <c r="DV331" s="427">
        <f t="shared" si="199"/>
        <v>64</v>
      </c>
      <c r="DW331" s="427">
        <f t="shared" si="200"/>
        <v>41</v>
      </c>
      <c r="DX331" s="427">
        <f t="shared" si="201"/>
        <v>0</v>
      </c>
      <c r="DY331" s="427">
        <f t="shared" si="202"/>
        <v>11</v>
      </c>
      <c r="DZ331" s="427">
        <f t="shared" si="203"/>
        <v>0</v>
      </c>
      <c r="EA331" s="428">
        <f t="shared" si="204"/>
        <v>23</v>
      </c>
      <c r="EB331" s="429">
        <f t="shared" si="205"/>
        <v>64</v>
      </c>
      <c r="EC331" s="429">
        <f t="shared" si="206"/>
        <v>0</v>
      </c>
      <c r="ED331" s="429">
        <f t="shared" si="207"/>
        <v>41</v>
      </c>
      <c r="EE331" s="429">
        <f t="shared" si="208"/>
        <v>0</v>
      </c>
      <c r="EF331" s="429">
        <f t="shared" si="209"/>
        <v>11</v>
      </c>
      <c r="EG331" s="429">
        <f t="shared" si="210"/>
        <v>0</v>
      </c>
      <c r="EH331" s="441"/>
      <c r="EI331" s="479"/>
      <c r="EJ331" s="443">
        <v>344</v>
      </c>
      <c r="EK331" s="481" t="s">
        <v>549</v>
      </c>
      <c r="EL331" s="449" t="s">
        <v>231</v>
      </c>
      <c r="EM331" s="450">
        <v>390000</v>
      </c>
      <c r="EN331" s="447">
        <f t="shared" si="211"/>
        <v>15000</v>
      </c>
      <c r="EO331" s="453">
        <v>0</v>
      </c>
      <c r="EP331" s="454">
        <v>0</v>
      </c>
      <c r="EQ331" s="455">
        <v>0</v>
      </c>
      <c r="ER331" s="455">
        <v>0</v>
      </c>
      <c r="ES331" s="456">
        <f t="shared" si="212"/>
        <v>15000</v>
      </c>
      <c r="ET331" s="456">
        <f t="shared" si="213"/>
        <v>23</v>
      </c>
      <c r="EU331" s="456">
        <f t="shared" si="214"/>
        <v>64</v>
      </c>
      <c r="EV331" s="456">
        <f t="shared" si="215"/>
        <v>0</v>
      </c>
      <c r="EW331" s="456">
        <f t="shared" si="216"/>
        <v>41</v>
      </c>
      <c r="EX331" s="456">
        <f t="shared" si="217"/>
        <v>0</v>
      </c>
      <c r="EY331" s="460">
        <f t="shared" si="218"/>
        <v>11</v>
      </c>
      <c r="EZ331" s="460">
        <f t="shared" si="219"/>
        <v>0</v>
      </c>
      <c r="FA331" s="447">
        <f t="shared" si="220"/>
        <v>400030.77</v>
      </c>
      <c r="FB331" s="447">
        <v>0</v>
      </c>
      <c r="FC331" s="447">
        <f t="shared" si="221"/>
        <v>745030.77</v>
      </c>
      <c r="FD331" s="447">
        <f t="shared" si="222"/>
        <v>670527.69000000006</v>
      </c>
      <c r="FE331" s="447">
        <f t="shared" si="223"/>
        <v>50105.538000000015</v>
      </c>
      <c r="FF331" s="447">
        <f t="shared" si="224"/>
        <v>74503.08</v>
      </c>
      <c r="FG331" s="463">
        <v>100000</v>
      </c>
      <c r="FH331" s="447">
        <f t="shared" si="225"/>
        <v>224608.62</v>
      </c>
      <c r="FI331" s="447">
        <v>0</v>
      </c>
      <c r="FJ331" s="447">
        <f t="shared" si="226"/>
        <v>520422.15</v>
      </c>
      <c r="FK331" s="464"/>
      <c r="FL331" s="447">
        <f t="shared" si="227"/>
        <v>29801.23</v>
      </c>
      <c r="FM331" s="447">
        <f t="shared" si="228"/>
        <v>3725.15</v>
      </c>
      <c r="FN331" s="447">
        <f t="shared" si="229"/>
        <v>74503.08</v>
      </c>
      <c r="FO331" s="447">
        <f t="shared" si="230"/>
        <v>108029.45999999999</v>
      </c>
      <c r="FP331" s="178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</row>
    <row r="332" spans="1:463" s="163" customFormat="1" ht="22.5" customHeight="1">
      <c r="A332" s="360">
        <v>324</v>
      </c>
      <c r="B332" s="361">
        <v>6</v>
      </c>
      <c r="C332" s="362" t="s">
        <v>550</v>
      </c>
      <c r="D332" s="363" t="s">
        <v>204</v>
      </c>
      <c r="E332" s="225" t="s">
        <v>190</v>
      </c>
      <c r="F332" s="367">
        <v>390000</v>
      </c>
      <c r="G332" s="365">
        <v>8</v>
      </c>
      <c r="H332" s="366">
        <v>3</v>
      </c>
      <c r="I332" s="373"/>
      <c r="J332" s="374"/>
      <c r="K332" s="375">
        <v>8</v>
      </c>
      <c r="L332" s="366">
        <v>1</v>
      </c>
      <c r="M332" s="373"/>
      <c r="N332" s="374"/>
      <c r="O332" s="375">
        <v>8</v>
      </c>
      <c r="P332" s="366">
        <v>3</v>
      </c>
      <c r="Q332" s="373"/>
      <c r="R332" s="374"/>
      <c r="S332" s="375">
        <v>8</v>
      </c>
      <c r="T332" s="366">
        <v>3</v>
      </c>
      <c r="U332" s="373"/>
      <c r="V332" s="374"/>
      <c r="W332" s="375">
        <v>8</v>
      </c>
      <c r="X332" s="366">
        <v>3</v>
      </c>
      <c r="Y332" s="373"/>
      <c r="Z332" s="374"/>
      <c r="AA332" s="375">
        <v>5</v>
      </c>
      <c r="AB332" s="366">
        <v>6</v>
      </c>
      <c r="AC332" s="373"/>
      <c r="AD332" s="382"/>
      <c r="AE332" s="380">
        <v>12</v>
      </c>
      <c r="AF332" s="381"/>
      <c r="AG332" s="365">
        <v>8</v>
      </c>
      <c r="AH332" s="366">
        <v>3</v>
      </c>
      <c r="AI332" s="373"/>
      <c r="AJ332" s="374"/>
      <c r="AK332" s="375">
        <v>8</v>
      </c>
      <c r="AL332" s="366">
        <v>3</v>
      </c>
      <c r="AM332" s="373"/>
      <c r="AN332" s="374"/>
      <c r="AO332" s="375">
        <v>8</v>
      </c>
      <c r="AP332" s="366">
        <v>2</v>
      </c>
      <c r="AQ332" s="373"/>
      <c r="AR332" s="374"/>
      <c r="AS332" s="375">
        <v>8</v>
      </c>
      <c r="AT332" s="366">
        <v>2</v>
      </c>
      <c r="AU332" s="373"/>
      <c r="AV332" s="374"/>
      <c r="AW332" s="375">
        <v>8</v>
      </c>
      <c r="AX332" s="366">
        <v>2</v>
      </c>
      <c r="AY332" s="373"/>
      <c r="AZ332" s="374"/>
      <c r="BA332" s="375">
        <v>5</v>
      </c>
      <c r="BB332" s="366">
        <v>5</v>
      </c>
      <c r="BC332" s="373"/>
      <c r="BD332" s="382"/>
      <c r="BE332" s="380">
        <v>11</v>
      </c>
      <c r="BF332" s="381"/>
      <c r="BG332" s="365">
        <v>8</v>
      </c>
      <c r="BH332" s="366">
        <v>3</v>
      </c>
      <c r="BI332" s="373"/>
      <c r="BJ332" s="374"/>
      <c r="BK332" s="375">
        <v>8</v>
      </c>
      <c r="BL332" s="366">
        <v>3</v>
      </c>
      <c r="BM332" s="373"/>
      <c r="BN332" s="374"/>
      <c r="BO332" s="375">
        <v>8</v>
      </c>
      <c r="BP332" s="366">
        <v>3</v>
      </c>
      <c r="BQ332" s="373"/>
      <c r="BR332" s="374"/>
      <c r="BS332" s="375">
        <v>8</v>
      </c>
      <c r="BT332" s="366">
        <v>2</v>
      </c>
      <c r="BU332" s="373"/>
      <c r="BV332" s="374"/>
      <c r="BW332" s="388">
        <v>11</v>
      </c>
      <c r="BX332" s="389"/>
      <c r="BY332" s="375">
        <v>5</v>
      </c>
      <c r="BZ332" s="366">
        <v>6</v>
      </c>
      <c r="CA332" s="373"/>
      <c r="CB332" s="382"/>
      <c r="CC332" s="380">
        <v>11</v>
      </c>
      <c r="CD332" s="381"/>
      <c r="CE332" s="398"/>
      <c r="CF332" s="366"/>
      <c r="CG332" s="373"/>
      <c r="CH332" s="399"/>
      <c r="CI332" s="365">
        <v>8</v>
      </c>
      <c r="CJ332" s="366">
        <v>4</v>
      </c>
      <c r="CK332" s="373"/>
      <c r="CL332" s="374"/>
      <c r="CM332" s="375"/>
      <c r="CN332" s="366"/>
      <c r="CO332" s="373"/>
      <c r="CP332" s="382"/>
      <c r="CQ332" s="402"/>
      <c r="CR332" s="366"/>
      <c r="CS332" s="408"/>
      <c r="CT332" s="409"/>
      <c r="CU332" s="402">
        <v>8</v>
      </c>
      <c r="CV332" s="366">
        <v>3</v>
      </c>
      <c r="CW332" s="410"/>
      <c r="CX332" s="411"/>
      <c r="CY332" s="402">
        <v>5</v>
      </c>
      <c r="CZ332" s="366">
        <v>5</v>
      </c>
      <c r="DA332" s="415"/>
      <c r="DB332" s="411"/>
      <c r="DC332" s="380">
        <v>11</v>
      </c>
      <c r="DD332" s="381"/>
      <c r="DE332" s="398">
        <v>8</v>
      </c>
      <c r="DF332" s="366">
        <v>4</v>
      </c>
      <c r="DG332" s="416"/>
      <c r="DH332" s="411"/>
      <c r="DI332" s="402">
        <v>8</v>
      </c>
      <c r="DJ332" s="366">
        <v>3</v>
      </c>
      <c r="DK332" s="416"/>
      <c r="DL332" s="411"/>
      <c r="DM332" s="424">
        <v>25</v>
      </c>
      <c r="DN332" s="424">
        <v>4</v>
      </c>
      <c r="DO332" s="424">
        <v>1</v>
      </c>
      <c r="DP332" s="425">
        <f t="shared" si="193"/>
        <v>164</v>
      </c>
      <c r="DQ332" s="427">
        <f t="shared" si="194"/>
        <v>0</v>
      </c>
      <c r="DR332" s="425">
        <f t="shared" si="195"/>
        <v>164</v>
      </c>
      <c r="DS332" s="163">
        <f t="shared" si="196"/>
        <v>22</v>
      </c>
      <c r="DT332" s="425">
        <f t="shared" si="197"/>
        <v>72</v>
      </c>
      <c r="DU332" s="427">
        <f t="shared" si="198"/>
        <v>0</v>
      </c>
      <c r="DV332" s="427">
        <f t="shared" si="199"/>
        <v>72</v>
      </c>
      <c r="DW332" s="427">
        <f t="shared" si="200"/>
        <v>45</v>
      </c>
      <c r="DX332" s="427">
        <f t="shared" si="201"/>
        <v>0</v>
      </c>
      <c r="DY332" s="427">
        <f t="shared" si="202"/>
        <v>11</v>
      </c>
      <c r="DZ332" s="427">
        <f t="shared" si="203"/>
        <v>0</v>
      </c>
      <c r="EA332" s="428">
        <f t="shared" si="204"/>
        <v>23</v>
      </c>
      <c r="EB332" s="429">
        <f t="shared" si="205"/>
        <v>72</v>
      </c>
      <c r="EC332" s="429">
        <f t="shared" si="206"/>
        <v>0</v>
      </c>
      <c r="ED332" s="429">
        <f t="shared" si="207"/>
        <v>45</v>
      </c>
      <c r="EE332" s="429">
        <f t="shared" si="208"/>
        <v>0</v>
      </c>
      <c r="EF332" s="429">
        <f t="shared" si="209"/>
        <v>11</v>
      </c>
      <c r="EG332" s="429">
        <f t="shared" si="210"/>
        <v>0</v>
      </c>
      <c r="EH332" s="441"/>
      <c r="EI332" s="479"/>
      <c r="EJ332" s="443">
        <v>345</v>
      </c>
      <c r="EK332" s="481" t="s">
        <v>550</v>
      </c>
      <c r="EL332" s="449" t="s">
        <v>204</v>
      </c>
      <c r="EM332" s="450">
        <v>390000</v>
      </c>
      <c r="EN332" s="447">
        <f t="shared" si="211"/>
        <v>15000</v>
      </c>
      <c r="EO332" s="453">
        <v>0</v>
      </c>
      <c r="EP332" s="454">
        <v>0</v>
      </c>
      <c r="EQ332" s="455">
        <v>0</v>
      </c>
      <c r="ER332" s="455">
        <v>0</v>
      </c>
      <c r="ES332" s="456">
        <f t="shared" si="212"/>
        <v>15000</v>
      </c>
      <c r="ET332" s="456">
        <f t="shared" si="213"/>
        <v>23</v>
      </c>
      <c r="EU332" s="456">
        <f t="shared" si="214"/>
        <v>72</v>
      </c>
      <c r="EV332" s="456">
        <f t="shared" si="215"/>
        <v>0</v>
      </c>
      <c r="EW332" s="456">
        <f t="shared" si="216"/>
        <v>45</v>
      </c>
      <c r="EX332" s="456">
        <f t="shared" si="217"/>
        <v>0</v>
      </c>
      <c r="EY332" s="460">
        <f t="shared" si="218"/>
        <v>11</v>
      </c>
      <c r="EZ332" s="460">
        <f t="shared" si="219"/>
        <v>0</v>
      </c>
      <c r="FA332" s="447">
        <f t="shared" si="220"/>
        <v>440033.85</v>
      </c>
      <c r="FB332" s="447">
        <v>0</v>
      </c>
      <c r="FC332" s="447">
        <f t="shared" si="221"/>
        <v>785033.85</v>
      </c>
      <c r="FD332" s="447">
        <f t="shared" si="222"/>
        <v>706530.46</v>
      </c>
      <c r="FE332" s="447">
        <f t="shared" si="223"/>
        <v>57306.091999999997</v>
      </c>
      <c r="FF332" s="447">
        <f t="shared" si="224"/>
        <v>78503.39</v>
      </c>
      <c r="FG332" s="463">
        <v>100000</v>
      </c>
      <c r="FH332" s="447">
        <f t="shared" si="225"/>
        <v>235809.48</v>
      </c>
      <c r="FI332" s="447">
        <v>0</v>
      </c>
      <c r="FJ332" s="447">
        <f t="shared" si="226"/>
        <v>549224.37</v>
      </c>
      <c r="FK332" s="464"/>
      <c r="FL332" s="447">
        <f t="shared" si="227"/>
        <v>31401.35</v>
      </c>
      <c r="FM332" s="447">
        <f t="shared" si="228"/>
        <v>3925.17</v>
      </c>
      <c r="FN332" s="447">
        <f t="shared" si="229"/>
        <v>78503.39</v>
      </c>
      <c r="FO332" s="447">
        <f t="shared" si="230"/>
        <v>113829.91</v>
      </c>
      <c r="FP332" s="178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</row>
    <row r="333" spans="1:463" s="163" customFormat="1" ht="22.5" customHeight="1">
      <c r="A333" s="360">
        <v>325</v>
      </c>
      <c r="B333" s="361">
        <v>1</v>
      </c>
      <c r="C333" s="362" t="s">
        <v>551</v>
      </c>
      <c r="D333" s="363" t="s">
        <v>235</v>
      </c>
      <c r="E333" s="225" t="s">
        <v>190</v>
      </c>
      <c r="F333" s="367">
        <v>600000</v>
      </c>
      <c r="G333" s="365">
        <v>8</v>
      </c>
      <c r="H333" s="366"/>
      <c r="I333" s="373"/>
      <c r="J333" s="374"/>
      <c r="K333" s="375">
        <v>8</v>
      </c>
      <c r="L333" s="366"/>
      <c r="M333" s="373"/>
      <c r="N333" s="374"/>
      <c r="O333" s="375">
        <v>8</v>
      </c>
      <c r="P333" s="366"/>
      <c r="Q333" s="373"/>
      <c r="R333" s="374"/>
      <c r="S333" s="375">
        <v>8</v>
      </c>
      <c r="T333" s="366"/>
      <c r="U333" s="373"/>
      <c r="V333" s="374"/>
      <c r="W333" s="375">
        <v>8</v>
      </c>
      <c r="X333" s="366"/>
      <c r="Y333" s="373"/>
      <c r="Z333" s="374"/>
      <c r="AA333" s="375">
        <v>5</v>
      </c>
      <c r="AB333" s="366"/>
      <c r="AC333" s="373"/>
      <c r="AD333" s="382"/>
      <c r="AE333" s="380"/>
      <c r="AF333" s="381"/>
      <c r="AG333" s="365">
        <v>8</v>
      </c>
      <c r="AH333" s="366"/>
      <c r="AI333" s="373"/>
      <c r="AJ333" s="374"/>
      <c r="AK333" s="375">
        <v>8</v>
      </c>
      <c r="AL333" s="366"/>
      <c r="AM333" s="373"/>
      <c r="AN333" s="374"/>
      <c r="AO333" s="375">
        <v>8</v>
      </c>
      <c r="AP333" s="366"/>
      <c r="AQ333" s="373"/>
      <c r="AR333" s="374"/>
      <c r="AS333" s="375">
        <v>8</v>
      </c>
      <c r="AT333" s="366"/>
      <c r="AU333" s="373"/>
      <c r="AV333" s="374"/>
      <c r="AW333" s="375">
        <v>8</v>
      </c>
      <c r="AX333" s="366"/>
      <c r="AY333" s="373"/>
      <c r="AZ333" s="374"/>
      <c r="BA333" s="375">
        <v>5</v>
      </c>
      <c r="BB333" s="366"/>
      <c r="BC333" s="373"/>
      <c r="BD333" s="382"/>
      <c r="BE333" s="380"/>
      <c r="BF333" s="381"/>
      <c r="BG333" s="365">
        <v>8</v>
      </c>
      <c r="BH333" s="366"/>
      <c r="BI333" s="373"/>
      <c r="BJ333" s="374"/>
      <c r="BK333" s="375">
        <v>8</v>
      </c>
      <c r="BL333" s="366"/>
      <c r="BM333" s="373"/>
      <c r="BN333" s="374"/>
      <c r="BO333" s="375">
        <v>8</v>
      </c>
      <c r="BP333" s="366"/>
      <c r="BQ333" s="373"/>
      <c r="BR333" s="374"/>
      <c r="BS333" s="375">
        <v>8</v>
      </c>
      <c r="BT333" s="366"/>
      <c r="BU333" s="373"/>
      <c r="BV333" s="374"/>
      <c r="BW333" s="388"/>
      <c r="BX333" s="389"/>
      <c r="BY333" s="375">
        <v>5</v>
      </c>
      <c r="BZ333" s="366"/>
      <c r="CA333" s="373"/>
      <c r="CB333" s="382"/>
      <c r="CC333" s="380"/>
      <c r="CD333" s="381"/>
      <c r="CE333" s="398">
        <v>8</v>
      </c>
      <c r="CF333" s="366"/>
      <c r="CG333" s="373"/>
      <c r="CH333" s="399"/>
      <c r="CI333" s="365">
        <v>8</v>
      </c>
      <c r="CJ333" s="366"/>
      <c r="CK333" s="373"/>
      <c r="CL333" s="374"/>
      <c r="CM333" s="375">
        <v>8</v>
      </c>
      <c r="CN333" s="366"/>
      <c r="CO333" s="373"/>
      <c r="CP333" s="382"/>
      <c r="CQ333" s="402">
        <v>8</v>
      </c>
      <c r="CR333" s="366"/>
      <c r="CS333" s="408"/>
      <c r="CT333" s="409"/>
      <c r="CU333" s="402">
        <v>8</v>
      </c>
      <c r="CV333" s="366"/>
      <c r="CW333" s="410"/>
      <c r="CX333" s="411"/>
      <c r="CY333" s="402">
        <v>5</v>
      </c>
      <c r="CZ333" s="366"/>
      <c r="DA333" s="415"/>
      <c r="DB333" s="411"/>
      <c r="DC333" s="380"/>
      <c r="DD333" s="381"/>
      <c r="DE333" s="398">
        <v>8</v>
      </c>
      <c r="DF333" s="366"/>
      <c r="DG333" s="416"/>
      <c r="DH333" s="411"/>
      <c r="DI333" s="402">
        <v>8</v>
      </c>
      <c r="DJ333" s="366"/>
      <c r="DK333" s="416"/>
      <c r="DL333" s="411"/>
      <c r="DM333" s="424">
        <v>25</v>
      </c>
      <c r="DN333" s="424">
        <v>4</v>
      </c>
      <c r="DO333" s="424">
        <v>1</v>
      </c>
      <c r="DP333" s="425">
        <f t="shared" si="193"/>
        <v>188</v>
      </c>
      <c r="DQ333" s="427">
        <f t="shared" si="194"/>
        <v>0</v>
      </c>
      <c r="DR333" s="425">
        <f t="shared" si="195"/>
        <v>188</v>
      </c>
      <c r="DS333" s="163">
        <f t="shared" si="196"/>
        <v>25</v>
      </c>
      <c r="DT333" s="425">
        <f t="shared" si="197"/>
        <v>0</v>
      </c>
      <c r="DU333" s="427">
        <f t="shared" si="198"/>
        <v>0</v>
      </c>
      <c r="DV333" s="427">
        <f t="shared" si="199"/>
        <v>0</v>
      </c>
      <c r="DW333" s="427">
        <f t="shared" si="200"/>
        <v>0</v>
      </c>
      <c r="DX333" s="427">
        <f t="shared" si="201"/>
        <v>0</v>
      </c>
      <c r="DY333" s="427">
        <f t="shared" si="202"/>
        <v>0</v>
      </c>
      <c r="DZ333" s="427">
        <f t="shared" si="203"/>
        <v>0</v>
      </c>
      <c r="EA333" s="428">
        <f t="shared" si="204"/>
        <v>26</v>
      </c>
      <c r="EB333" s="429">
        <f t="shared" si="205"/>
        <v>0</v>
      </c>
      <c r="EC333" s="429">
        <f t="shared" si="206"/>
        <v>0</v>
      </c>
      <c r="ED333" s="429">
        <f t="shared" si="207"/>
        <v>0</v>
      </c>
      <c r="EE333" s="429">
        <f t="shared" si="208"/>
        <v>0</v>
      </c>
      <c r="EF333" s="429">
        <f t="shared" si="209"/>
        <v>0</v>
      </c>
      <c r="EG333" s="429">
        <f t="shared" si="210"/>
        <v>0</v>
      </c>
      <c r="EH333" s="441"/>
      <c r="EI333" s="479"/>
      <c r="EJ333" s="443">
        <v>346</v>
      </c>
      <c r="EK333" s="481" t="s">
        <v>551</v>
      </c>
      <c r="EL333" s="449" t="s">
        <v>235</v>
      </c>
      <c r="EM333" s="450">
        <v>600000</v>
      </c>
      <c r="EN333" s="447">
        <f t="shared" si="211"/>
        <v>23076.92</v>
      </c>
      <c r="EO333" s="453">
        <v>0</v>
      </c>
      <c r="EP333" s="454">
        <v>0</v>
      </c>
      <c r="EQ333" s="455">
        <v>0</v>
      </c>
      <c r="ER333" s="455">
        <v>0</v>
      </c>
      <c r="ES333" s="456">
        <f t="shared" si="212"/>
        <v>23076.92</v>
      </c>
      <c r="ET333" s="456">
        <f t="shared" si="213"/>
        <v>26</v>
      </c>
      <c r="EU333" s="456">
        <f t="shared" si="214"/>
        <v>0</v>
      </c>
      <c r="EV333" s="456">
        <f t="shared" si="215"/>
        <v>0</v>
      </c>
      <c r="EW333" s="456">
        <f t="shared" si="216"/>
        <v>0</v>
      </c>
      <c r="EX333" s="456">
        <f t="shared" si="217"/>
        <v>0</v>
      </c>
      <c r="EY333" s="460">
        <f t="shared" si="218"/>
        <v>0</v>
      </c>
      <c r="EZ333" s="460">
        <f t="shared" si="219"/>
        <v>0</v>
      </c>
      <c r="FA333" s="447">
        <f t="shared" si="220"/>
        <v>0</v>
      </c>
      <c r="FB333" s="447">
        <v>0</v>
      </c>
      <c r="FC333" s="447">
        <f t="shared" si="221"/>
        <v>599999.92000000004</v>
      </c>
      <c r="FD333" s="447">
        <f t="shared" si="222"/>
        <v>539999.93000000005</v>
      </c>
      <c r="FE333" s="447">
        <f t="shared" si="223"/>
        <v>23999.986000000012</v>
      </c>
      <c r="FF333" s="447">
        <f t="shared" si="224"/>
        <v>59999.99</v>
      </c>
      <c r="FG333" s="463">
        <v>100000</v>
      </c>
      <c r="FH333" s="447">
        <f t="shared" si="225"/>
        <v>183999.98</v>
      </c>
      <c r="FI333" s="447">
        <v>0</v>
      </c>
      <c r="FJ333" s="447">
        <f t="shared" si="226"/>
        <v>415999.94</v>
      </c>
      <c r="FK333" s="464"/>
      <c r="FL333" s="447">
        <f t="shared" si="227"/>
        <v>24000</v>
      </c>
      <c r="FM333" s="447">
        <f t="shared" si="228"/>
        <v>3000</v>
      </c>
      <c r="FN333" s="447">
        <f t="shared" si="229"/>
        <v>59999.99</v>
      </c>
      <c r="FO333" s="447">
        <f t="shared" si="230"/>
        <v>86999.989999999991</v>
      </c>
      <c r="FP333" s="178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</row>
    <row r="334" spans="1:463" s="163" customFormat="1" ht="22.5" customHeight="1">
      <c r="A334" s="360">
        <v>326</v>
      </c>
      <c r="B334" s="361">
        <v>4</v>
      </c>
      <c r="C334" s="362" t="s">
        <v>552</v>
      </c>
      <c r="D334" s="363" t="s">
        <v>194</v>
      </c>
      <c r="E334" s="225" t="s">
        <v>190</v>
      </c>
      <c r="F334" s="367">
        <v>325000</v>
      </c>
      <c r="G334" s="365">
        <v>8</v>
      </c>
      <c r="H334" s="366"/>
      <c r="I334" s="373"/>
      <c r="J334" s="374"/>
      <c r="K334" s="375">
        <v>8</v>
      </c>
      <c r="L334" s="366"/>
      <c r="M334" s="373"/>
      <c r="N334" s="374"/>
      <c r="O334" s="375">
        <v>8</v>
      </c>
      <c r="P334" s="366">
        <v>6</v>
      </c>
      <c r="Q334" s="373"/>
      <c r="R334" s="374"/>
      <c r="S334" s="375">
        <v>8</v>
      </c>
      <c r="T334" s="366">
        <v>4</v>
      </c>
      <c r="U334" s="373"/>
      <c r="V334" s="374"/>
      <c r="W334" s="375">
        <v>8</v>
      </c>
      <c r="X334" s="366">
        <v>3</v>
      </c>
      <c r="Y334" s="373"/>
      <c r="Z334" s="374"/>
      <c r="AA334" s="375">
        <v>5</v>
      </c>
      <c r="AB334" s="366">
        <v>5</v>
      </c>
      <c r="AC334" s="373"/>
      <c r="AD334" s="382"/>
      <c r="AE334" s="380">
        <v>9</v>
      </c>
      <c r="AF334" s="381"/>
      <c r="AG334" s="365">
        <v>8</v>
      </c>
      <c r="AH334" s="366">
        <v>6</v>
      </c>
      <c r="AI334" s="373"/>
      <c r="AJ334" s="374"/>
      <c r="AK334" s="375">
        <v>8</v>
      </c>
      <c r="AL334" s="366"/>
      <c r="AM334" s="373"/>
      <c r="AN334" s="374"/>
      <c r="AO334" s="375">
        <v>8</v>
      </c>
      <c r="AP334" s="366">
        <v>2</v>
      </c>
      <c r="AQ334" s="373"/>
      <c r="AR334" s="374"/>
      <c r="AS334" s="375">
        <v>8</v>
      </c>
      <c r="AT334" s="366"/>
      <c r="AU334" s="373"/>
      <c r="AV334" s="374"/>
      <c r="AW334" s="375">
        <v>8</v>
      </c>
      <c r="AX334" s="366"/>
      <c r="AY334" s="373"/>
      <c r="AZ334" s="374"/>
      <c r="BA334" s="375">
        <v>5</v>
      </c>
      <c r="BB334" s="366"/>
      <c r="BC334" s="373"/>
      <c r="BD334" s="382"/>
      <c r="BE334" s="380"/>
      <c r="BF334" s="381"/>
      <c r="BG334" s="365">
        <v>8</v>
      </c>
      <c r="BH334" s="366"/>
      <c r="BI334" s="373"/>
      <c r="BJ334" s="374"/>
      <c r="BK334" s="375">
        <v>8</v>
      </c>
      <c r="BL334" s="366">
        <v>1</v>
      </c>
      <c r="BM334" s="373"/>
      <c r="BN334" s="374"/>
      <c r="BO334" s="375">
        <v>8</v>
      </c>
      <c r="BP334" s="366"/>
      <c r="BQ334" s="373"/>
      <c r="BR334" s="374"/>
      <c r="BS334" s="375">
        <v>8</v>
      </c>
      <c r="BT334" s="366"/>
      <c r="BU334" s="373"/>
      <c r="BV334" s="374"/>
      <c r="BW334" s="388">
        <v>10</v>
      </c>
      <c r="BX334" s="389"/>
      <c r="BY334" s="375">
        <v>5</v>
      </c>
      <c r="BZ334" s="366">
        <v>6</v>
      </c>
      <c r="CA334" s="373"/>
      <c r="CB334" s="382"/>
      <c r="CC334" s="380">
        <v>14</v>
      </c>
      <c r="CD334" s="381"/>
      <c r="CE334" s="398">
        <v>8</v>
      </c>
      <c r="CF334" s="366">
        <v>4</v>
      </c>
      <c r="CG334" s="373"/>
      <c r="CH334" s="399"/>
      <c r="CI334" s="365">
        <v>8</v>
      </c>
      <c r="CJ334" s="366">
        <v>1</v>
      </c>
      <c r="CK334" s="373"/>
      <c r="CL334" s="374"/>
      <c r="CM334" s="375">
        <v>8</v>
      </c>
      <c r="CN334" s="366">
        <v>1</v>
      </c>
      <c r="CO334" s="373"/>
      <c r="CP334" s="382"/>
      <c r="CQ334" s="402">
        <v>8</v>
      </c>
      <c r="CR334" s="366">
        <v>1</v>
      </c>
      <c r="CS334" s="408"/>
      <c r="CT334" s="409"/>
      <c r="CU334" s="402">
        <v>8</v>
      </c>
      <c r="CV334" s="366"/>
      <c r="CW334" s="410"/>
      <c r="CX334" s="411"/>
      <c r="CY334" s="402">
        <v>5</v>
      </c>
      <c r="CZ334" s="366">
        <v>5</v>
      </c>
      <c r="DA334" s="415"/>
      <c r="DB334" s="411"/>
      <c r="DC334" s="380">
        <v>10</v>
      </c>
      <c r="DD334" s="381"/>
      <c r="DE334" s="398">
        <v>8</v>
      </c>
      <c r="DF334" s="366">
        <v>2</v>
      </c>
      <c r="DG334" s="416"/>
      <c r="DH334" s="411"/>
      <c r="DI334" s="402">
        <v>8</v>
      </c>
      <c r="DJ334" s="366"/>
      <c r="DK334" s="416"/>
      <c r="DL334" s="411"/>
      <c r="DM334" s="424">
        <v>25</v>
      </c>
      <c r="DN334" s="424">
        <v>4</v>
      </c>
      <c r="DO334" s="424">
        <v>1</v>
      </c>
      <c r="DP334" s="425">
        <f t="shared" si="193"/>
        <v>188</v>
      </c>
      <c r="DQ334" s="427">
        <f t="shared" si="194"/>
        <v>0</v>
      </c>
      <c r="DR334" s="425">
        <f t="shared" si="195"/>
        <v>188</v>
      </c>
      <c r="DS334" s="163">
        <f t="shared" si="196"/>
        <v>25</v>
      </c>
      <c r="DT334" s="425">
        <f t="shared" si="197"/>
        <v>47</v>
      </c>
      <c r="DU334" s="427">
        <f t="shared" si="198"/>
        <v>0</v>
      </c>
      <c r="DV334" s="427">
        <f t="shared" si="199"/>
        <v>47</v>
      </c>
      <c r="DW334" s="427">
        <f t="shared" si="200"/>
        <v>33</v>
      </c>
      <c r="DX334" s="427">
        <f t="shared" si="201"/>
        <v>0</v>
      </c>
      <c r="DY334" s="427">
        <f t="shared" si="202"/>
        <v>10</v>
      </c>
      <c r="DZ334" s="427">
        <f t="shared" si="203"/>
        <v>0</v>
      </c>
      <c r="EA334" s="428">
        <f t="shared" si="204"/>
        <v>26</v>
      </c>
      <c r="EB334" s="429">
        <f t="shared" si="205"/>
        <v>47</v>
      </c>
      <c r="EC334" s="429">
        <f t="shared" si="206"/>
        <v>0</v>
      </c>
      <c r="ED334" s="429">
        <f t="shared" si="207"/>
        <v>33</v>
      </c>
      <c r="EE334" s="429">
        <f t="shared" si="208"/>
        <v>0</v>
      </c>
      <c r="EF334" s="429">
        <f t="shared" si="209"/>
        <v>10</v>
      </c>
      <c r="EG334" s="429">
        <f t="shared" si="210"/>
        <v>0</v>
      </c>
      <c r="EH334" s="441"/>
      <c r="EI334" s="479"/>
      <c r="EJ334" s="443">
        <v>348</v>
      </c>
      <c r="EK334" s="481" t="s">
        <v>552</v>
      </c>
      <c r="EL334" s="449" t="s">
        <v>194</v>
      </c>
      <c r="EM334" s="450">
        <v>325000</v>
      </c>
      <c r="EN334" s="447">
        <f t="shared" si="211"/>
        <v>12500</v>
      </c>
      <c r="EO334" s="453">
        <v>0</v>
      </c>
      <c r="EP334" s="454">
        <v>0</v>
      </c>
      <c r="EQ334" s="455">
        <v>0</v>
      </c>
      <c r="ER334" s="455">
        <v>0</v>
      </c>
      <c r="ES334" s="456">
        <f t="shared" si="212"/>
        <v>12500</v>
      </c>
      <c r="ET334" s="456">
        <f t="shared" si="213"/>
        <v>26</v>
      </c>
      <c r="EU334" s="456">
        <f t="shared" si="214"/>
        <v>47</v>
      </c>
      <c r="EV334" s="456">
        <f t="shared" si="215"/>
        <v>0</v>
      </c>
      <c r="EW334" s="456">
        <f t="shared" si="216"/>
        <v>33</v>
      </c>
      <c r="EX334" s="456">
        <f t="shared" si="217"/>
        <v>0</v>
      </c>
      <c r="EY334" s="460">
        <f t="shared" si="218"/>
        <v>10</v>
      </c>
      <c r="EZ334" s="460">
        <f t="shared" si="219"/>
        <v>0</v>
      </c>
      <c r="FA334" s="447">
        <f t="shared" si="220"/>
        <v>260853.4</v>
      </c>
      <c r="FB334" s="447">
        <v>0</v>
      </c>
      <c r="FC334" s="447">
        <f t="shared" si="221"/>
        <v>585853.4</v>
      </c>
      <c r="FD334" s="447">
        <f t="shared" si="222"/>
        <v>527268.06000000006</v>
      </c>
      <c r="FE334" s="447">
        <f t="shared" si="223"/>
        <v>21453.612000000012</v>
      </c>
      <c r="FF334" s="447">
        <f t="shared" si="224"/>
        <v>58585.34</v>
      </c>
      <c r="FG334" s="463">
        <v>100000</v>
      </c>
      <c r="FH334" s="447">
        <f t="shared" si="225"/>
        <v>180038.95</v>
      </c>
      <c r="FI334" s="447">
        <v>0</v>
      </c>
      <c r="FJ334" s="447">
        <f t="shared" si="226"/>
        <v>405814.45</v>
      </c>
      <c r="FK334" s="464"/>
      <c r="FL334" s="447">
        <f t="shared" si="227"/>
        <v>23434.14</v>
      </c>
      <c r="FM334" s="447">
        <f t="shared" si="228"/>
        <v>2929.27</v>
      </c>
      <c r="FN334" s="447">
        <f t="shared" si="229"/>
        <v>58585.34</v>
      </c>
      <c r="FO334" s="447">
        <f t="shared" si="230"/>
        <v>84948.75</v>
      </c>
      <c r="FP334" s="178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</row>
    <row r="335" spans="1:463" s="163" customFormat="1" ht="22.5" customHeight="1">
      <c r="A335" s="360">
        <v>327</v>
      </c>
      <c r="B335" s="361">
        <v>4</v>
      </c>
      <c r="C335" s="362" t="s">
        <v>553</v>
      </c>
      <c r="D335" s="363" t="s">
        <v>194</v>
      </c>
      <c r="E335" s="225" t="s">
        <v>190</v>
      </c>
      <c r="F335" s="367">
        <v>325000</v>
      </c>
      <c r="G335" s="365">
        <v>8</v>
      </c>
      <c r="H335" s="366">
        <v>2</v>
      </c>
      <c r="I335" s="373"/>
      <c r="J335" s="374"/>
      <c r="K335" s="375">
        <v>8</v>
      </c>
      <c r="L335" s="366"/>
      <c r="M335" s="373"/>
      <c r="N335" s="374"/>
      <c r="O335" s="375">
        <v>8</v>
      </c>
      <c r="P335" s="366">
        <v>6</v>
      </c>
      <c r="Q335" s="373"/>
      <c r="R335" s="374"/>
      <c r="S335" s="375">
        <v>8</v>
      </c>
      <c r="T335" s="366">
        <v>4</v>
      </c>
      <c r="U335" s="373"/>
      <c r="V335" s="374"/>
      <c r="W335" s="375">
        <v>8</v>
      </c>
      <c r="X335" s="366">
        <v>3</v>
      </c>
      <c r="Y335" s="373"/>
      <c r="Z335" s="374"/>
      <c r="AA335" s="375">
        <v>5</v>
      </c>
      <c r="AB335" s="366">
        <v>5</v>
      </c>
      <c r="AC335" s="373"/>
      <c r="AD335" s="382"/>
      <c r="AE335" s="380">
        <v>9</v>
      </c>
      <c r="AF335" s="381"/>
      <c r="AG335" s="365">
        <v>8</v>
      </c>
      <c r="AH335" s="366">
        <v>6</v>
      </c>
      <c r="AI335" s="373"/>
      <c r="AJ335" s="374"/>
      <c r="AK335" s="375">
        <v>8</v>
      </c>
      <c r="AL335" s="366">
        <v>5</v>
      </c>
      <c r="AM335" s="373"/>
      <c r="AN335" s="374"/>
      <c r="AO335" s="375">
        <v>8</v>
      </c>
      <c r="AP335" s="366">
        <v>3</v>
      </c>
      <c r="AQ335" s="373"/>
      <c r="AR335" s="374"/>
      <c r="AS335" s="375">
        <v>8</v>
      </c>
      <c r="AT335" s="366">
        <v>1</v>
      </c>
      <c r="AU335" s="373"/>
      <c r="AV335" s="374"/>
      <c r="AW335" s="375">
        <v>8</v>
      </c>
      <c r="AX335" s="366"/>
      <c r="AY335" s="373"/>
      <c r="AZ335" s="374"/>
      <c r="BA335" s="375">
        <v>5</v>
      </c>
      <c r="BB335" s="366">
        <v>2</v>
      </c>
      <c r="BC335" s="373"/>
      <c r="BD335" s="382"/>
      <c r="BE335" s="380">
        <v>8</v>
      </c>
      <c r="BF335" s="381"/>
      <c r="BG335" s="365">
        <v>8</v>
      </c>
      <c r="BH335" s="366">
        <v>5</v>
      </c>
      <c r="BI335" s="373"/>
      <c r="BJ335" s="374"/>
      <c r="BK335" s="375">
        <v>8</v>
      </c>
      <c r="BL335" s="366">
        <v>6</v>
      </c>
      <c r="BM335" s="373"/>
      <c r="BN335" s="374"/>
      <c r="BO335" s="375">
        <v>8</v>
      </c>
      <c r="BP335" s="366">
        <v>5</v>
      </c>
      <c r="BQ335" s="373"/>
      <c r="BR335" s="374"/>
      <c r="BS335" s="375">
        <v>8</v>
      </c>
      <c r="BT335" s="366"/>
      <c r="BU335" s="373"/>
      <c r="BV335" s="374"/>
      <c r="BW335" s="388">
        <v>13</v>
      </c>
      <c r="BX335" s="389"/>
      <c r="BY335" s="375">
        <v>5</v>
      </c>
      <c r="BZ335" s="366">
        <v>6</v>
      </c>
      <c r="CA335" s="373"/>
      <c r="CB335" s="382"/>
      <c r="CC335" s="380">
        <v>14</v>
      </c>
      <c r="CD335" s="381"/>
      <c r="CE335" s="398">
        <v>8</v>
      </c>
      <c r="CF335" s="366">
        <v>4</v>
      </c>
      <c r="CG335" s="373"/>
      <c r="CH335" s="399"/>
      <c r="CI335" s="365">
        <v>8</v>
      </c>
      <c r="CJ335" s="366">
        <v>6</v>
      </c>
      <c r="CK335" s="373"/>
      <c r="CL335" s="374"/>
      <c r="CM335" s="375">
        <v>8</v>
      </c>
      <c r="CN335" s="366">
        <v>3</v>
      </c>
      <c r="CO335" s="373"/>
      <c r="CP335" s="382"/>
      <c r="CQ335" s="402">
        <v>8</v>
      </c>
      <c r="CR335" s="366">
        <v>3</v>
      </c>
      <c r="CS335" s="408"/>
      <c r="CT335" s="409"/>
      <c r="CU335" s="402">
        <v>8</v>
      </c>
      <c r="CV335" s="366">
        <v>2</v>
      </c>
      <c r="CW335" s="410"/>
      <c r="CX335" s="411"/>
      <c r="CY335" s="402">
        <v>5</v>
      </c>
      <c r="CZ335" s="366"/>
      <c r="DA335" s="415"/>
      <c r="DB335" s="411"/>
      <c r="DC335" s="380">
        <v>7</v>
      </c>
      <c r="DD335" s="381"/>
      <c r="DE335" s="398">
        <v>8</v>
      </c>
      <c r="DF335" s="366">
        <v>5</v>
      </c>
      <c r="DG335" s="416"/>
      <c r="DH335" s="411"/>
      <c r="DI335" s="402">
        <v>8</v>
      </c>
      <c r="DJ335" s="366"/>
      <c r="DK335" s="416"/>
      <c r="DL335" s="411"/>
      <c r="DM335" s="424">
        <v>25</v>
      </c>
      <c r="DN335" s="424">
        <v>4</v>
      </c>
      <c r="DO335" s="424">
        <v>1</v>
      </c>
      <c r="DP335" s="425">
        <f t="shared" si="193"/>
        <v>188</v>
      </c>
      <c r="DQ335" s="427">
        <f t="shared" si="194"/>
        <v>0</v>
      </c>
      <c r="DR335" s="425">
        <f t="shared" si="195"/>
        <v>188</v>
      </c>
      <c r="DS335" s="163">
        <f t="shared" si="196"/>
        <v>25</v>
      </c>
      <c r="DT335" s="425">
        <f t="shared" si="197"/>
        <v>82</v>
      </c>
      <c r="DU335" s="427">
        <f t="shared" si="198"/>
        <v>0</v>
      </c>
      <c r="DV335" s="427">
        <f t="shared" si="199"/>
        <v>82</v>
      </c>
      <c r="DW335" s="427">
        <f t="shared" si="200"/>
        <v>38</v>
      </c>
      <c r="DX335" s="427">
        <f t="shared" si="201"/>
        <v>0</v>
      </c>
      <c r="DY335" s="427">
        <f t="shared" si="202"/>
        <v>13</v>
      </c>
      <c r="DZ335" s="427">
        <f t="shared" si="203"/>
        <v>0</v>
      </c>
      <c r="EA335" s="428">
        <f t="shared" si="204"/>
        <v>26</v>
      </c>
      <c r="EB335" s="429">
        <f t="shared" si="205"/>
        <v>82</v>
      </c>
      <c r="EC335" s="429">
        <f t="shared" si="206"/>
        <v>0</v>
      </c>
      <c r="ED335" s="429">
        <f t="shared" si="207"/>
        <v>38</v>
      </c>
      <c r="EE335" s="429">
        <f t="shared" si="208"/>
        <v>0</v>
      </c>
      <c r="EF335" s="429">
        <f t="shared" si="209"/>
        <v>13</v>
      </c>
      <c r="EG335" s="429">
        <f t="shared" si="210"/>
        <v>0</v>
      </c>
      <c r="EH335" s="441"/>
      <c r="EI335" s="479"/>
      <c r="EJ335" s="443">
        <v>349</v>
      </c>
      <c r="EK335" s="481" t="s">
        <v>553</v>
      </c>
      <c r="EL335" s="449" t="s">
        <v>194</v>
      </c>
      <c r="EM335" s="450">
        <v>325000</v>
      </c>
      <c r="EN335" s="447">
        <f t="shared" si="211"/>
        <v>12500</v>
      </c>
      <c r="EO335" s="453">
        <v>0</v>
      </c>
      <c r="EP335" s="454">
        <v>0</v>
      </c>
      <c r="EQ335" s="455">
        <v>0</v>
      </c>
      <c r="ER335" s="455">
        <v>0</v>
      </c>
      <c r="ES335" s="456">
        <f t="shared" si="212"/>
        <v>12500</v>
      </c>
      <c r="ET335" s="456">
        <f t="shared" si="213"/>
        <v>26</v>
      </c>
      <c r="EU335" s="456">
        <f t="shared" si="214"/>
        <v>82</v>
      </c>
      <c r="EV335" s="456">
        <f t="shared" si="215"/>
        <v>0</v>
      </c>
      <c r="EW335" s="456">
        <f t="shared" si="216"/>
        <v>38</v>
      </c>
      <c r="EX335" s="456">
        <f t="shared" si="217"/>
        <v>0</v>
      </c>
      <c r="EY335" s="460">
        <f t="shared" si="218"/>
        <v>13</v>
      </c>
      <c r="EZ335" s="460">
        <f t="shared" si="219"/>
        <v>0</v>
      </c>
      <c r="FA335" s="447">
        <f t="shared" si="220"/>
        <v>375028.85</v>
      </c>
      <c r="FB335" s="447">
        <v>0</v>
      </c>
      <c r="FC335" s="447">
        <f t="shared" si="221"/>
        <v>700028.85</v>
      </c>
      <c r="FD335" s="447">
        <f t="shared" si="222"/>
        <v>630025.96</v>
      </c>
      <c r="FE335" s="447">
        <f t="shared" si="223"/>
        <v>42005.191999999995</v>
      </c>
      <c r="FF335" s="447">
        <f t="shared" si="224"/>
        <v>70002.89</v>
      </c>
      <c r="FG335" s="463">
        <v>100000</v>
      </c>
      <c r="FH335" s="447">
        <f t="shared" si="225"/>
        <v>212008.08</v>
      </c>
      <c r="FI335" s="447">
        <v>0</v>
      </c>
      <c r="FJ335" s="447">
        <f t="shared" si="226"/>
        <v>488020.77</v>
      </c>
      <c r="FK335" s="464"/>
      <c r="FL335" s="447">
        <f t="shared" si="227"/>
        <v>28001.15</v>
      </c>
      <c r="FM335" s="447">
        <f t="shared" si="228"/>
        <v>3500.14</v>
      </c>
      <c r="FN335" s="447">
        <f t="shared" si="229"/>
        <v>70002.89</v>
      </c>
      <c r="FO335" s="447">
        <f t="shared" si="230"/>
        <v>101504.18</v>
      </c>
      <c r="FP335" s="178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</row>
    <row r="336" spans="1:463" s="163" customFormat="1" ht="22.5" customHeight="1">
      <c r="A336" s="360">
        <v>328</v>
      </c>
      <c r="B336" s="361">
        <v>7</v>
      </c>
      <c r="C336" s="362" t="s">
        <v>554</v>
      </c>
      <c r="D336" s="363" t="s">
        <v>204</v>
      </c>
      <c r="E336" s="225" t="s">
        <v>190</v>
      </c>
      <c r="F336" s="367">
        <v>390000</v>
      </c>
      <c r="G336" s="365">
        <v>8</v>
      </c>
      <c r="H336" s="366">
        <v>2</v>
      </c>
      <c r="I336" s="373"/>
      <c r="J336" s="374"/>
      <c r="K336" s="375"/>
      <c r="L336" s="366"/>
      <c r="M336" s="373"/>
      <c r="N336" s="374"/>
      <c r="O336" s="375">
        <v>8</v>
      </c>
      <c r="P336" s="366">
        <v>4</v>
      </c>
      <c r="Q336" s="373"/>
      <c r="R336" s="374"/>
      <c r="S336" s="375">
        <v>8</v>
      </c>
      <c r="T336" s="366">
        <v>3</v>
      </c>
      <c r="U336" s="373"/>
      <c r="V336" s="374"/>
      <c r="W336" s="375">
        <v>8</v>
      </c>
      <c r="X336" s="366">
        <v>1</v>
      </c>
      <c r="Y336" s="373"/>
      <c r="Z336" s="374"/>
      <c r="AA336" s="375">
        <v>5</v>
      </c>
      <c r="AB336" s="366">
        <v>7</v>
      </c>
      <c r="AC336" s="373"/>
      <c r="AD336" s="382"/>
      <c r="AE336" s="380">
        <v>11</v>
      </c>
      <c r="AF336" s="381"/>
      <c r="AG336" s="365">
        <v>8</v>
      </c>
      <c r="AH336" s="366">
        <v>3</v>
      </c>
      <c r="AI336" s="373"/>
      <c r="AJ336" s="374"/>
      <c r="AK336" s="375">
        <v>8</v>
      </c>
      <c r="AL336" s="366">
        <v>4</v>
      </c>
      <c r="AM336" s="373"/>
      <c r="AN336" s="374"/>
      <c r="AO336" s="375"/>
      <c r="AP336" s="366"/>
      <c r="AQ336" s="373"/>
      <c r="AR336" s="374"/>
      <c r="AS336" s="375">
        <v>8</v>
      </c>
      <c r="AT336" s="366">
        <v>4</v>
      </c>
      <c r="AU336" s="373"/>
      <c r="AV336" s="374"/>
      <c r="AW336" s="375">
        <v>8</v>
      </c>
      <c r="AX336" s="366">
        <v>3</v>
      </c>
      <c r="AY336" s="373"/>
      <c r="AZ336" s="374"/>
      <c r="BA336" s="375">
        <v>5</v>
      </c>
      <c r="BB336" s="366">
        <v>6</v>
      </c>
      <c r="BC336" s="373"/>
      <c r="BD336" s="382"/>
      <c r="BE336" s="380">
        <v>11</v>
      </c>
      <c r="BF336" s="381"/>
      <c r="BG336" s="365">
        <v>8</v>
      </c>
      <c r="BH336" s="366">
        <v>4</v>
      </c>
      <c r="BI336" s="373"/>
      <c r="BJ336" s="374"/>
      <c r="BK336" s="375">
        <v>8</v>
      </c>
      <c r="BL336" s="366">
        <v>4</v>
      </c>
      <c r="BM336" s="373"/>
      <c r="BN336" s="374"/>
      <c r="BO336" s="375">
        <v>8</v>
      </c>
      <c r="BP336" s="366">
        <v>4</v>
      </c>
      <c r="BQ336" s="373"/>
      <c r="BR336" s="374"/>
      <c r="BS336" s="375">
        <v>8</v>
      </c>
      <c r="BT336" s="366">
        <v>4</v>
      </c>
      <c r="BU336" s="373"/>
      <c r="BV336" s="374"/>
      <c r="BW336" s="388">
        <v>12</v>
      </c>
      <c r="BX336" s="389"/>
      <c r="BY336" s="375">
        <v>5</v>
      </c>
      <c r="BZ336" s="366">
        <v>7.5</v>
      </c>
      <c r="CA336" s="373"/>
      <c r="CB336" s="382"/>
      <c r="CC336" s="380">
        <v>12.5</v>
      </c>
      <c r="CD336" s="381"/>
      <c r="CE336" s="398">
        <v>8</v>
      </c>
      <c r="CF336" s="366">
        <v>4</v>
      </c>
      <c r="CG336" s="373"/>
      <c r="CH336" s="399"/>
      <c r="CI336" s="365">
        <v>8</v>
      </c>
      <c r="CJ336" s="366">
        <v>4</v>
      </c>
      <c r="CK336" s="373"/>
      <c r="CL336" s="374"/>
      <c r="CM336" s="375">
        <v>8</v>
      </c>
      <c r="CN336" s="366">
        <v>4</v>
      </c>
      <c r="CO336" s="373"/>
      <c r="CP336" s="382"/>
      <c r="CQ336" s="402">
        <v>8</v>
      </c>
      <c r="CR336" s="366">
        <v>4</v>
      </c>
      <c r="CS336" s="408"/>
      <c r="CT336" s="409"/>
      <c r="CU336" s="402">
        <v>8</v>
      </c>
      <c r="CV336" s="366">
        <v>3</v>
      </c>
      <c r="CW336" s="410"/>
      <c r="CX336" s="411"/>
      <c r="CY336" s="402">
        <v>5</v>
      </c>
      <c r="CZ336" s="366">
        <v>6.5</v>
      </c>
      <c r="DA336" s="415"/>
      <c r="DB336" s="411"/>
      <c r="DC336" s="380">
        <v>11</v>
      </c>
      <c r="DD336" s="381"/>
      <c r="DE336" s="398">
        <v>8</v>
      </c>
      <c r="DF336" s="366">
        <v>3.5</v>
      </c>
      <c r="DG336" s="416"/>
      <c r="DH336" s="411"/>
      <c r="DI336" s="402">
        <v>8</v>
      </c>
      <c r="DJ336" s="366">
        <v>3</v>
      </c>
      <c r="DK336" s="416"/>
      <c r="DL336" s="411"/>
      <c r="DM336" s="424">
        <v>25</v>
      </c>
      <c r="DN336" s="424">
        <v>4</v>
      </c>
      <c r="DO336" s="424">
        <v>1</v>
      </c>
      <c r="DP336" s="425">
        <f t="shared" si="193"/>
        <v>172</v>
      </c>
      <c r="DQ336" s="427">
        <f t="shared" si="194"/>
        <v>0</v>
      </c>
      <c r="DR336" s="425">
        <f t="shared" si="195"/>
        <v>172</v>
      </c>
      <c r="DS336" s="163">
        <f t="shared" si="196"/>
        <v>23</v>
      </c>
      <c r="DT336" s="425">
        <f t="shared" si="197"/>
        <v>92.5</v>
      </c>
      <c r="DU336" s="427">
        <f t="shared" si="198"/>
        <v>0</v>
      </c>
      <c r="DV336" s="427">
        <f t="shared" si="199"/>
        <v>92.5</v>
      </c>
      <c r="DW336" s="427">
        <f t="shared" si="200"/>
        <v>45.5</v>
      </c>
      <c r="DX336" s="427">
        <f t="shared" si="201"/>
        <v>0</v>
      </c>
      <c r="DY336" s="427">
        <f t="shared" si="202"/>
        <v>12</v>
      </c>
      <c r="DZ336" s="427">
        <f t="shared" si="203"/>
        <v>0</v>
      </c>
      <c r="EA336" s="428">
        <f t="shared" si="204"/>
        <v>24</v>
      </c>
      <c r="EB336" s="429">
        <f t="shared" si="205"/>
        <v>92.5</v>
      </c>
      <c r="EC336" s="429">
        <f t="shared" si="206"/>
        <v>0</v>
      </c>
      <c r="ED336" s="429">
        <f t="shared" si="207"/>
        <v>45.5</v>
      </c>
      <c r="EE336" s="429">
        <f t="shared" si="208"/>
        <v>0</v>
      </c>
      <c r="EF336" s="429">
        <f t="shared" si="209"/>
        <v>12</v>
      </c>
      <c r="EG336" s="429">
        <f t="shared" si="210"/>
        <v>0</v>
      </c>
      <c r="EH336" s="441"/>
      <c r="EI336" s="479"/>
      <c r="EJ336" s="443">
        <v>350</v>
      </c>
      <c r="EK336" s="481" t="s">
        <v>554</v>
      </c>
      <c r="EL336" s="449" t="s">
        <v>204</v>
      </c>
      <c r="EM336" s="450">
        <v>390000</v>
      </c>
      <c r="EN336" s="447">
        <f t="shared" si="211"/>
        <v>15000</v>
      </c>
      <c r="EO336" s="453">
        <v>0</v>
      </c>
      <c r="EP336" s="454">
        <v>0</v>
      </c>
      <c r="EQ336" s="455">
        <v>0</v>
      </c>
      <c r="ER336" s="455">
        <v>0</v>
      </c>
      <c r="ES336" s="456">
        <f t="shared" si="212"/>
        <v>15000</v>
      </c>
      <c r="ET336" s="456">
        <f t="shared" si="213"/>
        <v>24</v>
      </c>
      <c r="EU336" s="456">
        <f t="shared" si="214"/>
        <v>92.5</v>
      </c>
      <c r="EV336" s="456">
        <f t="shared" si="215"/>
        <v>0</v>
      </c>
      <c r="EW336" s="456">
        <f t="shared" si="216"/>
        <v>45.5</v>
      </c>
      <c r="EX336" s="456">
        <f t="shared" si="217"/>
        <v>0</v>
      </c>
      <c r="EY336" s="460">
        <f t="shared" si="218"/>
        <v>12</v>
      </c>
      <c r="EZ336" s="460">
        <f t="shared" si="219"/>
        <v>0</v>
      </c>
      <c r="FA336" s="447">
        <f t="shared" si="220"/>
        <v>507539.04</v>
      </c>
      <c r="FB336" s="447">
        <v>0</v>
      </c>
      <c r="FC336" s="447">
        <f t="shared" si="221"/>
        <v>867539.04</v>
      </c>
      <c r="FD336" s="447">
        <f t="shared" si="222"/>
        <v>780785.14</v>
      </c>
      <c r="FE336" s="447">
        <f t="shared" si="223"/>
        <v>73196.285000000003</v>
      </c>
      <c r="FF336" s="447">
        <f t="shared" si="224"/>
        <v>86753.9</v>
      </c>
      <c r="FG336" s="463">
        <v>100000</v>
      </c>
      <c r="FH336" s="447">
        <f t="shared" si="225"/>
        <v>259950.19</v>
      </c>
      <c r="FI336" s="447">
        <v>0</v>
      </c>
      <c r="FJ336" s="447">
        <f t="shared" si="226"/>
        <v>607588.85</v>
      </c>
      <c r="FK336" s="464"/>
      <c r="FL336" s="447">
        <f t="shared" si="227"/>
        <v>34701.56</v>
      </c>
      <c r="FM336" s="447">
        <f t="shared" si="228"/>
        <v>4337.7</v>
      </c>
      <c r="FN336" s="447">
        <f t="shared" si="229"/>
        <v>86753.9</v>
      </c>
      <c r="FO336" s="447">
        <f t="shared" si="230"/>
        <v>125793.15999999999</v>
      </c>
      <c r="FP336" s="178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</row>
    <row r="337" spans="1:463" s="163" customFormat="1" ht="22.5" customHeight="1">
      <c r="A337" s="360">
        <v>329</v>
      </c>
      <c r="B337" s="361">
        <v>5</v>
      </c>
      <c r="C337" s="362" t="s">
        <v>555</v>
      </c>
      <c r="D337" s="363" t="s">
        <v>194</v>
      </c>
      <c r="E337" s="225" t="s">
        <v>190</v>
      </c>
      <c r="F337" s="367">
        <v>325000</v>
      </c>
      <c r="G337" s="365">
        <v>8</v>
      </c>
      <c r="H337" s="366">
        <v>1</v>
      </c>
      <c r="I337" s="373"/>
      <c r="J337" s="374"/>
      <c r="K337" s="375">
        <v>8</v>
      </c>
      <c r="L337" s="366">
        <v>1</v>
      </c>
      <c r="M337" s="373"/>
      <c r="N337" s="374"/>
      <c r="O337" s="375">
        <v>8</v>
      </c>
      <c r="P337" s="366">
        <v>1</v>
      </c>
      <c r="Q337" s="373"/>
      <c r="R337" s="374"/>
      <c r="S337" s="375">
        <v>8</v>
      </c>
      <c r="T337" s="366">
        <v>3</v>
      </c>
      <c r="U337" s="373"/>
      <c r="V337" s="374"/>
      <c r="W337" s="375">
        <v>8</v>
      </c>
      <c r="X337" s="366">
        <v>1</v>
      </c>
      <c r="Y337" s="373"/>
      <c r="Z337" s="374"/>
      <c r="AA337" s="375">
        <v>5</v>
      </c>
      <c r="AB337" s="366">
        <v>4</v>
      </c>
      <c r="AC337" s="373"/>
      <c r="AD337" s="382"/>
      <c r="AE337" s="380">
        <v>9</v>
      </c>
      <c r="AF337" s="381"/>
      <c r="AG337" s="365">
        <v>8</v>
      </c>
      <c r="AH337" s="366">
        <v>1</v>
      </c>
      <c r="AI337" s="373"/>
      <c r="AJ337" s="374"/>
      <c r="AK337" s="375">
        <v>8</v>
      </c>
      <c r="AL337" s="366">
        <v>1</v>
      </c>
      <c r="AM337" s="373"/>
      <c r="AN337" s="374"/>
      <c r="AO337" s="375">
        <v>8</v>
      </c>
      <c r="AP337" s="366">
        <v>1</v>
      </c>
      <c r="AQ337" s="373"/>
      <c r="AR337" s="374"/>
      <c r="AS337" s="375">
        <v>8</v>
      </c>
      <c r="AT337" s="366">
        <v>1</v>
      </c>
      <c r="AU337" s="373"/>
      <c r="AV337" s="374"/>
      <c r="AW337" s="375">
        <v>8</v>
      </c>
      <c r="AX337" s="366">
        <v>3</v>
      </c>
      <c r="AY337" s="373"/>
      <c r="AZ337" s="374"/>
      <c r="BA337" s="375">
        <v>5</v>
      </c>
      <c r="BB337" s="366">
        <v>4</v>
      </c>
      <c r="BC337" s="373"/>
      <c r="BD337" s="382"/>
      <c r="BE337" s="380">
        <v>9</v>
      </c>
      <c r="BF337" s="381"/>
      <c r="BG337" s="365">
        <v>8</v>
      </c>
      <c r="BH337" s="366">
        <v>1</v>
      </c>
      <c r="BI337" s="373"/>
      <c r="BJ337" s="374"/>
      <c r="BK337" s="375">
        <v>8</v>
      </c>
      <c r="BL337" s="366">
        <v>3</v>
      </c>
      <c r="BM337" s="373"/>
      <c r="BN337" s="374"/>
      <c r="BO337" s="375">
        <v>8</v>
      </c>
      <c r="BP337" s="366">
        <v>1</v>
      </c>
      <c r="BQ337" s="373"/>
      <c r="BR337" s="374"/>
      <c r="BS337" s="375">
        <v>8</v>
      </c>
      <c r="BT337" s="366">
        <v>1</v>
      </c>
      <c r="BU337" s="373"/>
      <c r="BV337" s="374"/>
      <c r="BW337" s="388">
        <v>9</v>
      </c>
      <c r="BX337" s="389"/>
      <c r="BY337" s="375">
        <v>5</v>
      </c>
      <c r="BZ337" s="366">
        <v>4</v>
      </c>
      <c r="CA337" s="373"/>
      <c r="CB337" s="382"/>
      <c r="CC337" s="380">
        <v>10</v>
      </c>
      <c r="CD337" s="381"/>
      <c r="CE337" s="398">
        <v>8</v>
      </c>
      <c r="CF337" s="366">
        <v>2</v>
      </c>
      <c r="CG337" s="373"/>
      <c r="CH337" s="399"/>
      <c r="CI337" s="365">
        <v>8</v>
      </c>
      <c r="CJ337" s="366">
        <v>2</v>
      </c>
      <c r="CK337" s="373"/>
      <c r="CL337" s="374"/>
      <c r="CM337" s="375">
        <v>8</v>
      </c>
      <c r="CN337" s="366">
        <v>1</v>
      </c>
      <c r="CO337" s="373"/>
      <c r="CP337" s="382"/>
      <c r="CQ337" s="402">
        <v>8</v>
      </c>
      <c r="CR337" s="366">
        <v>1</v>
      </c>
      <c r="CS337" s="408"/>
      <c r="CT337" s="409"/>
      <c r="CU337" s="402">
        <v>8</v>
      </c>
      <c r="CV337" s="366">
        <v>2</v>
      </c>
      <c r="CW337" s="410"/>
      <c r="CX337" s="411"/>
      <c r="CY337" s="402">
        <v>5</v>
      </c>
      <c r="CZ337" s="366">
        <v>4</v>
      </c>
      <c r="DA337" s="415"/>
      <c r="DB337" s="411"/>
      <c r="DC337" s="380">
        <v>9</v>
      </c>
      <c r="DD337" s="381"/>
      <c r="DE337" s="398">
        <v>8</v>
      </c>
      <c r="DF337" s="366">
        <v>1</v>
      </c>
      <c r="DG337" s="416"/>
      <c r="DH337" s="411"/>
      <c r="DI337" s="402">
        <v>8</v>
      </c>
      <c r="DJ337" s="366">
        <v>1</v>
      </c>
      <c r="DK337" s="416"/>
      <c r="DL337" s="411"/>
      <c r="DM337" s="424">
        <v>25</v>
      </c>
      <c r="DN337" s="424">
        <v>4</v>
      </c>
      <c r="DO337" s="424">
        <v>1</v>
      </c>
      <c r="DP337" s="425">
        <f t="shared" si="193"/>
        <v>188</v>
      </c>
      <c r="DQ337" s="427">
        <f t="shared" si="194"/>
        <v>0</v>
      </c>
      <c r="DR337" s="425">
        <f t="shared" si="195"/>
        <v>188</v>
      </c>
      <c r="DS337" s="163">
        <f t="shared" si="196"/>
        <v>25</v>
      </c>
      <c r="DT337" s="425">
        <f t="shared" si="197"/>
        <v>46</v>
      </c>
      <c r="DU337" s="427">
        <f t="shared" si="198"/>
        <v>0</v>
      </c>
      <c r="DV337" s="427">
        <f t="shared" si="199"/>
        <v>46</v>
      </c>
      <c r="DW337" s="427">
        <f t="shared" si="200"/>
        <v>37</v>
      </c>
      <c r="DX337" s="427">
        <f t="shared" si="201"/>
        <v>0</v>
      </c>
      <c r="DY337" s="427">
        <f t="shared" si="202"/>
        <v>9</v>
      </c>
      <c r="DZ337" s="427">
        <f t="shared" si="203"/>
        <v>0</v>
      </c>
      <c r="EA337" s="428">
        <f t="shared" si="204"/>
        <v>26</v>
      </c>
      <c r="EB337" s="429">
        <f t="shared" si="205"/>
        <v>46</v>
      </c>
      <c r="EC337" s="429">
        <f t="shared" si="206"/>
        <v>0</v>
      </c>
      <c r="ED337" s="429">
        <f t="shared" si="207"/>
        <v>37</v>
      </c>
      <c r="EE337" s="429">
        <f t="shared" si="208"/>
        <v>0</v>
      </c>
      <c r="EF337" s="429">
        <f t="shared" si="209"/>
        <v>9</v>
      </c>
      <c r="EG337" s="429">
        <f t="shared" si="210"/>
        <v>0</v>
      </c>
      <c r="EH337" s="441"/>
      <c r="EI337" s="479"/>
      <c r="EJ337" s="443">
        <v>351</v>
      </c>
      <c r="EK337" s="481" t="s">
        <v>555</v>
      </c>
      <c r="EL337" s="449" t="s">
        <v>194</v>
      </c>
      <c r="EM337" s="450">
        <v>325000</v>
      </c>
      <c r="EN337" s="447">
        <f t="shared" si="211"/>
        <v>12500</v>
      </c>
      <c r="EO337" s="453">
        <v>0</v>
      </c>
      <c r="EP337" s="454">
        <v>0</v>
      </c>
      <c r="EQ337" s="455">
        <v>0</v>
      </c>
      <c r="ER337" s="455">
        <v>0</v>
      </c>
      <c r="ES337" s="456">
        <f t="shared" si="212"/>
        <v>12500</v>
      </c>
      <c r="ET337" s="456">
        <f t="shared" si="213"/>
        <v>26</v>
      </c>
      <c r="EU337" s="456">
        <f t="shared" si="214"/>
        <v>46</v>
      </c>
      <c r="EV337" s="456">
        <f t="shared" si="215"/>
        <v>0</v>
      </c>
      <c r="EW337" s="456">
        <f t="shared" si="216"/>
        <v>37</v>
      </c>
      <c r="EX337" s="456">
        <f t="shared" si="217"/>
        <v>0</v>
      </c>
      <c r="EY337" s="460">
        <f t="shared" si="218"/>
        <v>9</v>
      </c>
      <c r="EZ337" s="460">
        <f t="shared" si="219"/>
        <v>0</v>
      </c>
      <c r="FA337" s="447">
        <f t="shared" si="220"/>
        <v>268353.98</v>
      </c>
      <c r="FB337" s="447">
        <v>0</v>
      </c>
      <c r="FC337" s="447">
        <f t="shared" si="221"/>
        <v>593353.98</v>
      </c>
      <c r="FD337" s="447">
        <f t="shared" si="222"/>
        <v>534018.57999999996</v>
      </c>
      <c r="FE337" s="447">
        <f t="shared" si="223"/>
        <v>22803.715999999993</v>
      </c>
      <c r="FF337" s="447">
        <f t="shared" si="224"/>
        <v>59335.4</v>
      </c>
      <c r="FG337" s="463">
        <v>100000</v>
      </c>
      <c r="FH337" s="447">
        <f t="shared" si="225"/>
        <v>182139.12</v>
      </c>
      <c r="FI337" s="447">
        <v>0</v>
      </c>
      <c r="FJ337" s="447">
        <f t="shared" si="226"/>
        <v>411214.86</v>
      </c>
      <c r="FK337" s="464"/>
      <c r="FL337" s="447">
        <f t="shared" si="227"/>
        <v>23734.16</v>
      </c>
      <c r="FM337" s="447">
        <f t="shared" si="228"/>
        <v>2966.77</v>
      </c>
      <c r="FN337" s="447">
        <f t="shared" si="229"/>
        <v>59335.4</v>
      </c>
      <c r="FO337" s="447">
        <f t="shared" si="230"/>
        <v>86036.33</v>
      </c>
      <c r="FP337" s="178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</row>
    <row r="338" spans="1:463" s="163" customFormat="1" ht="22.5" customHeight="1">
      <c r="A338" s="360">
        <v>330</v>
      </c>
      <c r="B338" s="361">
        <v>4</v>
      </c>
      <c r="C338" s="362" t="s">
        <v>556</v>
      </c>
      <c r="D338" s="363" t="s">
        <v>194</v>
      </c>
      <c r="E338" s="225" t="s">
        <v>190</v>
      </c>
      <c r="F338" s="367">
        <v>325000</v>
      </c>
      <c r="G338" s="365">
        <v>8</v>
      </c>
      <c r="H338" s="366">
        <v>2</v>
      </c>
      <c r="I338" s="373"/>
      <c r="J338" s="374"/>
      <c r="K338" s="375">
        <v>8</v>
      </c>
      <c r="L338" s="366"/>
      <c r="M338" s="373"/>
      <c r="N338" s="374"/>
      <c r="O338" s="375">
        <v>8</v>
      </c>
      <c r="P338" s="366"/>
      <c r="Q338" s="373"/>
      <c r="R338" s="374"/>
      <c r="S338" s="375">
        <v>8</v>
      </c>
      <c r="T338" s="366"/>
      <c r="U338" s="373"/>
      <c r="V338" s="374"/>
      <c r="W338" s="375">
        <v>8</v>
      </c>
      <c r="X338" s="366"/>
      <c r="Y338" s="373"/>
      <c r="Z338" s="374"/>
      <c r="AA338" s="375">
        <v>5</v>
      </c>
      <c r="AB338" s="366">
        <v>3</v>
      </c>
      <c r="AC338" s="373"/>
      <c r="AD338" s="382"/>
      <c r="AE338" s="380">
        <v>8</v>
      </c>
      <c r="AF338" s="381"/>
      <c r="AG338" s="365">
        <v>8</v>
      </c>
      <c r="AH338" s="366"/>
      <c r="AI338" s="373"/>
      <c r="AJ338" s="374"/>
      <c r="AK338" s="375">
        <v>8</v>
      </c>
      <c r="AL338" s="366">
        <v>6</v>
      </c>
      <c r="AM338" s="373"/>
      <c r="AN338" s="374"/>
      <c r="AO338" s="375">
        <v>8</v>
      </c>
      <c r="AP338" s="366">
        <v>3</v>
      </c>
      <c r="AQ338" s="373"/>
      <c r="AR338" s="374"/>
      <c r="AS338" s="375">
        <v>8</v>
      </c>
      <c r="AT338" s="366">
        <v>1</v>
      </c>
      <c r="AU338" s="373"/>
      <c r="AV338" s="374"/>
      <c r="AW338" s="375">
        <v>8</v>
      </c>
      <c r="AX338" s="366"/>
      <c r="AY338" s="373"/>
      <c r="AZ338" s="374"/>
      <c r="BA338" s="375">
        <v>5</v>
      </c>
      <c r="BB338" s="366">
        <v>2</v>
      </c>
      <c r="BC338" s="373"/>
      <c r="BD338" s="382"/>
      <c r="BE338" s="380">
        <v>7</v>
      </c>
      <c r="BF338" s="381"/>
      <c r="BG338" s="365">
        <v>8</v>
      </c>
      <c r="BH338" s="366">
        <v>4</v>
      </c>
      <c r="BI338" s="373"/>
      <c r="BJ338" s="374"/>
      <c r="BK338" s="375">
        <v>8</v>
      </c>
      <c r="BL338" s="366">
        <v>2</v>
      </c>
      <c r="BM338" s="373"/>
      <c r="BN338" s="374"/>
      <c r="BO338" s="375">
        <v>8</v>
      </c>
      <c r="BP338" s="366"/>
      <c r="BQ338" s="373"/>
      <c r="BR338" s="374"/>
      <c r="BS338" s="375">
        <v>8</v>
      </c>
      <c r="BT338" s="366"/>
      <c r="BU338" s="373"/>
      <c r="BV338" s="374"/>
      <c r="BW338" s="388">
        <v>8</v>
      </c>
      <c r="BX338" s="389"/>
      <c r="BY338" s="375">
        <v>5</v>
      </c>
      <c r="BZ338" s="366">
        <v>3</v>
      </c>
      <c r="CA338" s="373"/>
      <c r="CB338" s="382"/>
      <c r="CC338" s="380">
        <v>8</v>
      </c>
      <c r="CD338" s="381"/>
      <c r="CE338" s="398">
        <v>8</v>
      </c>
      <c r="CF338" s="366"/>
      <c r="CG338" s="373"/>
      <c r="CH338" s="399"/>
      <c r="CI338" s="365">
        <v>8</v>
      </c>
      <c r="CJ338" s="366">
        <v>6</v>
      </c>
      <c r="CK338" s="373"/>
      <c r="CL338" s="374"/>
      <c r="CM338" s="375">
        <v>8</v>
      </c>
      <c r="CN338" s="366">
        <v>3</v>
      </c>
      <c r="CO338" s="373"/>
      <c r="CP338" s="382"/>
      <c r="CQ338" s="402">
        <v>8</v>
      </c>
      <c r="CR338" s="366">
        <v>3</v>
      </c>
      <c r="CS338" s="408"/>
      <c r="CT338" s="409"/>
      <c r="CU338" s="402">
        <v>8</v>
      </c>
      <c r="CV338" s="366">
        <v>2</v>
      </c>
      <c r="CW338" s="410"/>
      <c r="CX338" s="411"/>
      <c r="CY338" s="402">
        <v>5</v>
      </c>
      <c r="CZ338" s="366">
        <v>9</v>
      </c>
      <c r="DA338" s="415"/>
      <c r="DB338" s="411"/>
      <c r="DC338" s="380">
        <v>7</v>
      </c>
      <c r="DD338" s="381"/>
      <c r="DE338" s="398">
        <v>8</v>
      </c>
      <c r="DF338" s="366">
        <v>2</v>
      </c>
      <c r="DG338" s="416"/>
      <c r="DH338" s="411"/>
      <c r="DI338" s="402">
        <v>8</v>
      </c>
      <c r="DJ338" s="366"/>
      <c r="DK338" s="416"/>
      <c r="DL338" s="411"/>
      <c r="DM338" s="424">
        <v>25</v>
      </c>
      <c r="DN338" s="424">
        <v>4</v>
      </c>
      <c r="DO338" s="424">
        <v>1</v>
      </c>
      <c r="DP338" s="425">
        <f t="shared" si="193"/>
        <v>188</v>
      </c>
      <c r="DQ338" s="427">
        <f t="shared" si="194"/>
        <v>0</v>
      </c>
      <c r="DR338" s="425">
        <f t="shared" si="195"/>
        <v>188</v>
      </c>
      <c r="DS338" s="163">
        <f t="shared" si="196"/>
        <v>25</v>
      </c>
      <c r="DT338" s="425">
        <f t="shared" si="197"/>
        <v>51</v>
      </c>
      <c r="DU338" s="427">
        <f t="shared" si="198"/>
        <v>0</v>
      </c>
      <c r="DV338" s="427">
        <f t="shared" si="199"/>
        <v>51</v>
      </c>
      <c r="DW338" s="427">
        <f t="shared" si="200"/>
        <v>30</v>
      </c>
      <c r="DX338" s="427">
        <f t="shared" si="201"/>
        <v>0</v>
      </c>
      <c r="DY338" s="427">
        <f t="shared" si="202"/>
        <v>8</v>
      </c>
      <c r="DZ338" s="427">
        <f t="shared" si="203"/>
        <v>0</v>
      </c>
      <c r="EA338" s="428">
        <f t="shared" si="204"/>
        <v>26</v>
      </c>
      <c r="EB338" s="429">
        <f t="shared" si="205"/>
        <v>51</v>
      </c>
      <c r="EC338" s="429">
        <f t="shared" si="206"/>
        <v>0</v>
      </c>
      <c r="ED338" s="429">
        <f t="shared" si="207"/>
        <v>30</v>
      </c>
      <c r="EE338" s="429">
        <f t="shared" si="208"/>
        <v>0</v>
      </c>
      <c r="EF338" s="429">
        <f t="shared" si="209"/>
        <v>8</v>
      </c>
      <c r="EG338" s="429">
        <f t="shared" si="210"/>
        <v>0</v>
      </c>
      <c r="EH338" s="441"/>
      <c r="EI338" s="479"/>
      <c r="EJ338" s="443">
        <v>352</v>
      </c>
      <c r="EK338" s="481" t="s">
        <v>556</v>
      </c>
      <c r="EL338" s="449" t="s">
        <v>194</v>
      </c>
      <c r="EM338" s="450">
        <v>325000</v>
      </c>
      <c r="EN338" s="447">
        <f t="shared" si="211"/>
        <v>12500</v>
      </c>
      <c r="EO338" s="453">
        <v>0</v>
      </c>
      <c r="EP338" s="454">
        <v>0</v>
      </c>
      <c r="EQ338" s="455">
        <v>0</v>
      </c>
      <c r="ER338" s="455">
        <v>0</v>
      </c>
      <c r="ES338" s="456">
        <f t="shared" si="212"/>
        <v>12500</v>
      </c>
      <c r="ET338" s="456">
        <f t="shared" si="213"/>
        <v>26</v>
      </c>
      <c r="EU338" s="456">
        <f t="shared" si="214"/>
        <v>51</v>
      </c>
      <c r="EV338" s="456">
        <f t="shared" si="215"/>
        <v>0</v>
      </c>
      <c r="EW338" s="456">
        <f t="shared" si="216"/>
        <v>30</v>
      </c>
      <c r="EX338" s="456">
        <f t="shared" si="217"/>
        <v>0</v>
      </c>
      <c r="EY338" s="460">
        <f t="shared" si="218"/>
        <v>8</v>
      </c>
      <c r="EZ338" s="460">
        <f t="shared" si="219"/>
        <v>0</v>
      </c>
      <c r="FA338" s="447">
        <f t="shared" si="220"/>
        <v>254186.22</v>
      </c>
      <c r="FB338" s="447">
        <v>0</v>
      </c>
      <c r="FC338" s="447">
        <f t="shared" si="221"/>
        <v>579186.22</v>
      </c>
      <c r="FD338" s="447">
        <f t="shared" si="222"/>
        <v>521267.6</v>
      </c>
      <c r="FE338" s="447">
        <f t="shared" si="223"/>
        <v>20253.519999999997</v>
      </c>
      <c r="FF338" s="447">
        <f t="shared" si="224"/>
        <v>57918.62</v>
      </c>
      <c r="FG338" s="463">
        <v>100000</v>
      </c>
      <c r="FH338" s="447">
        <f t="shared" si="225"/>
        <v>178172.14</v>
      </c>
      <c r="FI338" s="447">
        <v>0</v>
      </c>
      <c r="FJ338" s="447">
        <f t="shared" si="226"/>
        <v>401014.08</v>
      </c>
      <c r="FK338" s="464"/>
      <c r="FL338" s="447">
        <f t="shared" si="227"/>
        <v>23167.45</v>
      </c>
      <c r="FM338" s="447">
        <f t="shared" si="228"/>
        <v>2895.93</v>
      </c>
      <c r="FN338" s="447">
        <f t="shared" si="229"/>
        <v>57918.62</v>
      </c>
      <c r="FO338" s="447">
        <f t="shared" si="230"/>
        <v>83982</v>
      </c>
      <c r="FP338" s="17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</row>
    <row r="339" spans="1:463" s="163" customFormat="1" ht="22.5" customHeight="1">
      <c r="A339" s="360">
        <v>331</v>
      </c>
      <c r="B339" s="361">
        <v>4</v>
      </c>
      <c r="C339" s="362" t="s">
        <v>557</v>
      </c>
      <c r="D339" s="363" t="s">
        <v>194</v>
      </c>
      <c r="E339" s="225" t="s">
        <v>190</v>
      </c>
      <c r="F339" s="367">
        <v>325000</v>
      </c>
      <c r="G339" s="365">
        <v>8</v>
      </c>
      <c r="H339" s="366">
        <v>1</v>
      </c>
      <c r="I339" s="373"/>
      <c r="J339" s="374"/>
      <c r="K339" s="375">
        <v>8</v>
      </c>
      <c r="L339" s="366">
        <v>1</v>
      </c>
      <c r="M339" s="373"/>
      <c r="N339" s="374"/>
      <c r="O339" s="375">
        <v>8</v>
      </c>
      <c r="P339" s="366">
        <v>1</v>
      </c>
      <c r="Q339" s="373"/>
      <c r="R339" s="374"/>
      <c r="S339" s="375">
        <v>8</v>
      </c>
      <c r="T339" s="366">
        <v>1</v>
      </c>
      <c r="U339" s="373"/>
      <c r="V339" s="374"/>
      <c r="W339" s="375">
        <v>8</v>
      </c>
      <c r="X339" s="366">
        <v>1</v>
      </c>
      <c r="Y339" s="373"/>
      <c r="Z339" s="374"/>
      <c r="AA339" s="375">
        <v>5</v>
      </c>
      <c r="AB339" s="366">
        <v>4</v>
      </c>
      <c r="AC339" s="373"/>
      <c r="AD339" s="382"/>
      <c r="AE339" s="380">
        <v>9</v>
      </c>
      <c r="AF339" s="381"/>
      <c r="AG339" s="365">
        <v>8</v>
      </c>
      <c r="AH339" s="366">
        <v>1</v>
      </c>
      <c r="AI339" s="373"/>
      <c r="AJ339" s="374"/>
      <c r="AK339" s="375">
        <v>8</v>
      </c>
      <c r="AL339" s="366">
        <v>1</v>
      </c>
      <c r="AM339" s="373"/>
      <c r="AN339" s="374"/>
      <c r="AO339" s="375">
        <v>8</v>
      </c>
      <c r="AP339" s="366">
        <v>1</v>
      </c>
      <c r="AQ339" s="373"/>
      <c r="AR339" s="374"/>
      <c r="AS339" s="375">
        <v>8</v>
      </c>
      <c r="AT339" s="366">
        <v>1</v>
      </c>
      <c r="AU339" s="373"/>
      <c r="AV339" s="374"/>
      <c r="AW339" s="375">
        <v>8</v>
      </c>
      <c r="AX339" s="366">
        <v>3</v>
      </c>
      <c r="AY339" s="373"/>
      <c r="AZ339" s="374"/>
      <c r="BA339" s="375">
        <v>5</v>
      </c>
      <c r="BB339" s="366">
        <v>6</v>
      </c>
      <c r="BC339" s="373"/>
      <c r="BD339" s="382"/>
      <c r="BE339" s="380">
        <v>9</v>
      </c>
      <c r="BF339" s="381"/>
      <c r="BG339" s="365">
        <v>8</v>
      </c>
      <c r="BH339" s="366">
        <v>1</v>
      </c>
      <c r="BI339" s="373"/>
      <c r="BJ339" s="374"/>
      <c r="BK339" s="375">
        <v>8</v>
      </c>
      <c r="BL339" s="366">
        <v>1</v>
      </c>
      <c r="BM339" s="373"/>
      <c r="BN339" s="374"/>
      <c r="BO339" s="375">
        <v>8</v>
      </c>
      <c r="BP339" s="366">
        <v>1</v>
      </c>
      <c r="BQ339" s="373"/>
      <c r="BR339" s="374"/>
      <c r="BS339" s="375">
        <v>8</v>
      </c>
      <c r="BT339" s="366">
        <v>1</v>
      </c>
      <c r="BU339" s="373"/>
      <c r="BV339" s="374"/>
      <c r="BW339" s="388">
        <v>9</v>
      </c>
      <c r="BX339" s="389"/>
      <c r="BY339" s="375">
        <v>5</v>
      </c>
      <c r="BZ339" s="366">
        <v>4</v>
      </c>
      <c r="CA339" s="373"/>
      <c r="CB339" s="382"/>
      <c r="CC339" s="380">
        <v>9</v>
      </c>
      <c r="CD339" s="381"/>
      <c r="CE339" s="398">
        <v>8</v>
      </c>
      <c r="CF339" s="366">
        <v>1</v>
      </c>
      <c r="CG339" s="373"/>
      <c r="CH339" s="399"/>
      <c r="CI339" s="365">
        <v>8</v>
      </c>
      <c r="CJ339" s="366">
        <v>1</v>
      </c>
      <c r="CK339" s="373"/>
      <c r="CL339" s="374"/>
      <c r="CM339" s="375">
        <v>8</v>
      </c>
      <c r="CN339" s="366">
        <v>1</v>
      </c>
      <c r="CO339" s="373"/>
      <c r="CP339" s="382"/>
      <c r="CQ339" s="402">
        <v>8</v>
      </c>
      <c r="CR339" s="366">
        <v>1</v>
      </c>
      <c r="CS339" s="408"/>
      <c r="CT339" s="409"/>
      <c r="CU339" s="402">
        <v>8</v>
      </c>
      <c r="CV339" s="366">
        <v>1</v>
      </c>
      <c r="CW339" s="410"/>
      <c r="CX339" s="411"/>
      <c r="CY339" s="402">
        <v>5</v>
      </c>
      <c r="CZ339" s="366">
        <v>4</v>
      </c>
      <c r="DA339" s="415"/>
      <c r="DB339" s="411"/>
      <c r="DC339" s="380">
        <v>10</v>
      </c>
      <c r="DD339" s="381"/>
      <c r="DE339" s="398">
        <v>8</v>
      </c>
      <c r="DF339" s="366">
        <v>2</v>
      </c>
      <c r="DG339" s="416"/>
      <c r="DH339" s="411"/>
      <c r="DI339" s="402">
        <v>8</v>
      </c>
      <c r="DJ339" s="366">
        <v>1</v>
      </c>
      <c r="DK339" s="416"/>
      <c r="DL339" s="411"/>
      <c r="DM339" s="424">
        <v>25</v>
      </c>
      <c r="DN339" s="424">
        <v>4</v>
      </c>
      <c r="DO339" s="424">
        <v>1</v>
      </c>
      <c r="DP339" s="425">
        <f t="shared" si="193"/>
        <v>188</v>
      </c>
      <c r="DQ339" s="427">
        <f t="shared" si="194"/>
        <v>0</v>
      </c>
      <c r="DR339" s="425">
        <f t="shared" si="195"/>
        <v>188</v>
      </c>
      <c r="DS339" s="163">
        <f t="shared" si="196"/>
        <v>25</v>
      </c>
      <c r="DT339" s="425">
        <f t="shared" si="197"/>
        <v>42</v>
      </c>
      <c r="DU339" s="427">
        <f t="shared" si="198"/>
        <v>0</v>
      </c>
      <c r="DV339" s="427">
        <f t="shared" si="199"/>
        <v>42</v>
      </c>
      <c r="DW339" s="427">
        <f t="shared" si="200"/>
        <v>37</v>
      </c>
      <c r="DX339" s="427">
        <f t="shared" si="201"/>
        <v>0</v>
      </c>
      <c r="DY339" s="427">
        <f t="shared" si="202"/>
        <v>9</v>
      </c>
      <c r="DZ339" s="427">
        <f t="shared" si="203"/>
        <v>0</v>
      </c>
      <c r="EA339" s="428">
        <f t="shared" si="204"/>
        <v>26</v>
      </c>
      <c r="EB339" s="429">
        <f t="shared" si="205"/>
        <v>42</v>
      </c>
      <c r="EC339" s="429">
        <f t="shared" si="206"/>
        <v>0</v>
      </c>
      <c r="ED339" s="429">
        <f t="shared" si="207"/>
        <v>37</v>
      </c>
      <c r="EE339" s="429">
        <f t="shared" si="208"/>
        <v>0</v>
      </c>
      <c r="EF339" s="429">
        <f t="shared" si="209"/>
        <v>9</v>
      </c>
      <c r="EG339" s="429">
        <f t="shared" si="210"/>
        <v>0</v>
      </c>
      <c r="EH339" s="441"/>
      <c r="EI339" s="479"/>
      <c r="EJ339" s="443">
        <v>353</v>
      </c>
      <c r="EK339" s="481" t="s">
        <v>557</v>
      </c>
      <c r="EL339" s="449" t="s">
        <v>194</v>
      </c>
      <c r="EM339" s="450">
        <v>325000</v>
      </c>
      <c r="EN339" s="447">
        <f t="shared" si="211"/>
        <v>12500</v>
      </c>
      <c r="EO339" s="453">
        <v>0</v>
      </c>
      <c r="EP339" s="454">
        <v>0</v>
      </c>
      <c r="EQ339" s="455">
        <v>0</v>
      </c>
      <c r="ER339" s="455">
        <v>0</v>
      </c>
      <c r="ES339" s="456">
        <f t="shared" si="212"/>
        <v>12500</v>
      </c>
      <c r="ET339" s="456">
        <f t="shared" si="213"/>
        <v>26</v>
      </c>
      <c r="EU339" s="456">
        <f t="shared" si="214"/>
        <v>42</v>
      </c>
      <c r="EV339" s="456">
        <f t="shared" si="215"/>
        <v>0</v>
      </c>
      <c r="EW339" s="456">
        <f t="shared" si="216"/>
        <v>37</v>
      </c>
      <c r="EX339" s="456">
        <f t="shared" si="217"/>
        <v>0</v>
      </c>
      <c r="EY339" s="460">
        <f t="shared" si="218"/>
        <v>9</v>
      </c>
      <c r="EZ339" s="460">
        <f t="shared" si="219"/>
        <v>0</v>
      </c>
      <c r="FA339" s="447">
        <f t="shared" si="220"/>
        <v>258353.21</v>
      </c>
      <c r="FB339" s="447">
        <v>0</v>
      </c>
      <c r="FC339" s="447">
        <f t="shared" si="221"/>
        <v>583353.21</v>
      </c>
      <c r="FD339" s="447">
        <f t="shared" si="222"/>
        <v>525017.89</v>
      </c>
      <c r="FE339" s="447">
        <f t="shared" si="223"/>
        <v>21003.578000000001</v>
      </c>
      <c r="FF339" s="447">
        <f t="shared" si="224"/>
        <v>58335.32</v>
      </c>
      <c r="FG339" s="463">
        <v>100000</v>
      </c>
      <c r="FH339" s="447">
        <f t="shared" si="225"/>
        <v>179338.9</v>
      </c>
      <c r="FI339" s="447">
        <v>0</v>
      </c>
      <c r="FJ339" s="447">
        <f t="shared" si="226"/>
        <v>404014.31</v>
      </c>
      <c r="FK339" s="464"/>
      <c r="FL339" s="447">
        <f t="shared" si="227"/>
        <v>23334.13</v>
      </c>
      <c r="FM339" s="447">
        <f t="shared" si="228"/>
        <v>2916.77</v>
      </c>
      <c r="FN339" s="447">
        <f t="shared" si="229"/>
        <v>58335.32</v>
      </c>
      <c r="FO339" s="447">
        <f t="shared" si="230"/>
        <v>84586.22</v>
      </c>
      <c r="FP339" s="178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</row>
    <row r="340" spans="1:463" s="163" customFormat="1" ht="22.5" customHeight="1">
      <c r="A340" s="360">
        <v>332</v>
      </c>
      <c r="B340" s="361">
        <v>6</v>
      </c>
      <c r="C340" s="362" t="s">
        <v>558</v>
      </c>
      <c r="D340" s="363" t="s">
        <v>194</v>
      </c>
      <c r="E340" s="225" t="s">
        <v>190</v>
      </c>
      <c r="F340" s="367">
        <v>325000</v>
      </c>
      <c r="G340" s="365">
        <v>8</v>
      </c>
      <c r="H340" s="366">
        <v>2</v>
      </c>
      <c r="I340" s="373"/>
      <c r="J340" s="374"/>
      <c r="K340" s="375">
        <v>8</v>
      </c>
      <c r="L340" s="366">
        <v>2</v>
      </c>
      <c r="M340" s="373"/>
      <c r="N340" s="374"/>
      <c r="O340" s="375">
        <v>8</v>
      </c>
      <c r="P340" s="366">
        <v>2</v>
      </c>
      <c r="Q340" s="373"/>
      <c r="R340" s="374"/>
      <c r="S340" s="375">
        <v>8</v>
      </c>
      <c r="T340" s="366">
        <v>1</v>
      </c>
      <c r="U340" s="373"/>
      <c r="V340" s="374"/>
      <c r="W340" s="375">
        <v>8</v>
      </c>
      <c r="X340" s="366">
        <v>3</v>
      </c>
      <c r="Y340" s="373"/>
      <c r="Z340" s="374"/>
      <c r="AA340" s="375">
        <v>5</v>
      </c>
      <c r="AB340" s="366">
        <v>6</v>
      </c>
      <c r="AC340" s="373"/>
      <c r="AD340" s="382"/>
      <c r="AE340" s="380">
        <v>11</v>
      </c>
      <c r="AF340" s="381"/>
      <c r="AG340" s="365">
        <v>8</v>
      </c>
      <c r="AH340" s="366">
        <v>3</v>
      </c>
      <c r="AI340" s="373"/>
      <c r="AJ340" s="374"/>
      <c r="AK340" s="375">
        <v>8</v>
      </c>
      <c r="AL340" s="366">
        <v>3</v>
      </c>
      <c r="AM340" s="373"/>
      <c r="AN340" s="374"/>
      <c r="AO340" s="375">
        <v>8</v>
      </c>
      <c r="AP340" s="366">
        <v>3</v>
      </c>
      <c r="AQ340" s="373"/>
      <c r="AR340" s="374"/>
      <c r="AS340" s="375">
        <v>8</v>
      </c>
      <c r="AT340" s="366">
        <v>3</v>
      </c>
      <c r="AU340" s="373"/>
      <c r="AV340" s="374"/>
      <c r="AW340" s="375">
        <v>8</v>
      </c>
      <c r="AX340" s="366">
        <v>2</v>
      </c>
      <c r="AY340" s="373"/>
      <c r="AZ340" s="374"/>
      <c r="BA340" s="375">
        <v>5</v>
      </c>
      <c r="BB340" s="366">
        <v>5</v>
      </c>
      <c r="BC340" s="373"/>
      <c r="BD340" s="382"/>
      <c r="BE340" s="380">
        <v>10</v>
      </c>
      <c r="BF340" s="381"/>
      <c r="BG340" s="365">
        <v>8</v>
      </c>
      <c r="BH340" s="366">
        <v>3</v>
      </c>
      <c r="BI340" s="373"/>
      <c r="BJ340" s="374"/>
      <c r="BK340" s="375">
        <v>8</v>
      </c>
      <c r="BL340" s="366">
        <v>3</v>
      </c>
      <c r="BM340" s="373"/>
      <c r="BN340" s="374"/>
      <c r="BO340" s="375">
        <v>7</v>
      </c>
      <c r="BP340" s="366"/>
      <c r="BQ340" s="373"/>
      <c r="BR340" s="374"/>
      <c r="BS340" s="375">
        <v>8</v>
      </c>
      <c r="BT340" s="366">
        <v>2</v>
      </c>
      <c r="BU340" s="373"/>
      <c r="BV340" s="374"/>
      <c r="BW340" s="388">
        <v>11</v>
      </c>
      <c r="BX340" s="389"/>
      <c r="BY340" s="375">
        <v>5</v>
      </c>
      <c r="BZ340" s="366">
        <v>6</v>
      </c>
      <c r="CA340" s="373"/>
      <c r="CB340" s="382"/>
      <c r="CC340" s="380">
        <v>11</v>
      </c>
      <c r="CD340" s="381"/>
      <c r="CE340" s="398">
        <v>8</v>
      </c>
      <c r="CF340" s="366">
        <v>3</v>
      </c>
      <c r="CG340" s="373"/>
      <c r="CH340" s="399"/>
      <c r="CI340" s="365">
        <v>8</v>
      </c>
      <c r="CJ340" s="366">
        <v>3</v>
      </c>
      <c r="CK340" s="373"/>
      <c r="CL340" s="374"/>
      <c r="CM340" s="375">
        <v>8</v>
      </c>
      <c r="CN340" s="366">
        <v>3</v>
      </c>
      <c r="CO340" s="373"/>
      <c r="CP340" s="382"/>
      <c r="CQ340" s="402">
        <v>8</v>
      </c>
      <c r="CR340" s="366">
        <v>3</v>
      </c>
      <c r="CS340" s="408"/>
      <c r="CT340" s="409"/>
      <c r="CU340" s="402">
        <v>8</v>
      </c>
      <c r="CV340" s="366">
        <v>3</v>
      </c>
      <c r="CW340" s="410"/>
      <c r="CX340" s="411"/>
      <c r="CY340" s="402">
        <v>5</v>
      </c>
      <c r="CZ340" s="366">
        <v>6</v>
      </c>
      <c r="DA340" s="415"/>
      <c r="DB340" s="411"/>
      <c r="DC340" s="380">
        <v>11</v>
      </c>
      <c r="DD340" s="381"/>
      <c r="DE340" s="398">
        <v>8</v>
      </c>
      <c r="DF340" s="366">
        <v>3</v>
      </c>
      <c r="DG340" s="416"/>
      <c r="DH340" s="411"/>
      <c r="DI340" s="402">
        <v>8</v>
      </c>
      <c r="DJ340" s="366">
        <v>3</v>
      </c>
      <c r="DK340" s="416"/>
      <c r="DL340" s="411"/>
      <c r="DM340" s="424">
        <v>25</v>
      </c>
      <c r="DN340" s="424">
        <v>4</v>
      </c>
      <c r="DO340" s="424">
        <v>1</v>
      </c>
      <c r="DP340" s="425">
        <f t="shared" si="193"/>
        <v>187</v>
      </c>
      <c r="DQ340" s="427">
        <f t="shared" si="194"/>
        <v>0</v>
      </c>
      <c r="DR340" s="425">
        <f t="shared" si="195"/>
        <v>187</v>
      </c>
      <c r="DS340" s="163">
        <f t="shared" si="196"/>
        <v>25</v>
      </c>
      <c r="DT340" s="425">
        <f t="shared" si="197"/>
        <v>76</v>
      </c>
      <c r="DU340" s="427">
        <f t="shared" si="198"/>
        <v>0</v>
      </c>
      <c r="DV340" s="427">
        <f t="shared" si="199"/>
        <v>76</v>
      </c>
      <c r="DW340" s="427">
        <f t="shared" si="200"/>
        <v>43</v>
      </c>
      <c r="DX340" s="427">
        <f t="shared" si="201"/>
        <v>0</v>
      </c>
      <c r="DY340" s="427">
        <f t="shared" si="202"/>
        <v>11</v>
      </c>
      <c r="DZ340" s="427">
        <f t="shared" si="203"/>
        <v>0</v>
      </c>
      <c r="EA340" s="428">
        <f t="shared" si="204"/>
        <v>26</v>
      </c>
      <c r="EB340" s="429">
        <f t="shared" si="205"/>
        <v>76</v>
      </c>
      <c r="EC340" s="429">
        <f t="shared" si="206"/>
        <v>0</v>
      </c>
      <c r="ED340" s="429">
        <f t="shared" si="207"/>
        <v>43</v>
      </c>
      <c r="EE340" s="429">
        <f t="shared" si="208"/>
        <v>0</v>
      </c>
      <c r="EF340" s="429">
        <f t="shared" si="209"/>
        <v>11</v>
      </c>
      <c r="EG340" s="429">
        <f t="shared" si="210"/>
        <v>0</v>
      </c>
      <c r="EH340" s="441"/>
      <c r="EI340" s="479"/>
      <c r="EJ340" s="443">
        <v>354</v>
      </c>
      <c r="EK340" s="481" t="s">
        <v>558</v>
      </c>
      <c r="EL340" s="449" t="s">
        <v>194</v>
      </c>
      <c r="EM340" s="450">
        <v>325000</v>
      </c>
      <c r="EN340" s="447">
        <f t="shared" si="211"/>
        <v>12500</v>
      </c>
      <c r="EO340" s="453">
        <v>0</v>
      </c>
      <c r="EP340" s="454">
        <v>0</v>
      </c>
      <c r="EQ340" s="455">
        <v>0</v>
      </c>
      <c r="ER340" s="455">
        <v>0</v>
      </c>
      <c r="ES340" s="456">
        <f t="shared" si="212"/>
        <v>12500</v>
      </c>
      <c r="ET340" s="456">
        <f t="shared" si="213"/>
        <v>26</v>
      </c>
      <c r="EU340" s="456">
        <f t="shared" si="214"/>
        <v>76</v>
      </c>
      <c r="EV340" s="456">
        <f t="shared" si="215"/>
        <v>0</v>
      </c>
      <c r="EW340" s="456">
        <f t="shared" si="216"/>
        <v>43</v>
      </c>
      <c r="EX340" s="456">
        <f t="shared" si="217"/>
        <v>0</v>
      </c>
      <c r="EY340" s="460">
        <f t="shared" si="218"/>
        <v>11</v>
      </c>
      <c r="EZ340" s="460">
        <f t="shared" si="219"/>
        <v>0</v>
      </c>
      <c r="FA340" s="447">
        <f t="shared" si="220"/>
        <v>370028.46</v>
      </c>
      <c r="FB340" s="447">
        <v>0</v>
      </c>
      <c r="FC340" s="447">
        <f t="shared" si="221"/>
        <v>695028.46</v>
      </c>
      <c r="FD340" s="447">
        <f t="shared" si="222"/>
        <v>625525.61</v>
      </c>
      <c r="FE340" s="447">
        <f t="shared" si="223"/>
        <v>41105.122000000003</v>
      </c>
      <c r="FF340" s="447">
        <f t="shared" si="224"/>
        <v>69502.850000000006</v>
      </c>
      <c r="FG340" s="463">
        <v>100000</v>
      </c>
      <c r="FH340" s="447">
        <f t="shared" si="225"/>
        <v>210607.97</v>
      </c>
      <c r="FI340" s="447">
        <v>0</v>
      </c>
      <c r="FJ340" s="447">
        <f t="shared" si="226"/>
        <v>484420.49</v>
      </c>
      <c r="FK340" s="464"/>
      <c r="FL340" s="447">
        <f t="shared" si="227"/>
        <v>27801.14</v>
      </c>
      <c r="FM340" s="447">
        <f t="shared" si="228"/>
        <v>3475.14</v>
      </c>
      <c r="FN340" s="447">
        <f t="shared" si="229"/>
        <v>69502.850000000006</v>
      </c>
      <c r="FO340" s="447">
        <f t="shared" si="230"/>
        <v>100779.13</v>
      </c>
      <c r="FP340" s="178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</row>
    <row r="341" spans="1:463" s="163" customFormat="1" ht="22.5" customHeight="1">
      <c r="A341" s="360">
        <v>333</v>
      </c>
      <c r="B341" s="361">
        <v>6</v>
      </c>
      <c r="C341" s="362" t="s">
        <v>559</v>
      </c>
      <c r="D341" s="363" t="s">
        <v>194</v>
      </c>
      <c r="E341" s="225" t="s">
        <v>190</v>
      </c>
      <c r="F341" s="367">
        <v>325000</v>
      </c>
      <c r="G341" s="365">
        <v>8</v>
      </c>
      <c r="H341" s="366">
        <v>2</v>
      </c>
      <c r="I341" s="373"/>
      <c r="J341" s="374"/>
      <c r="K341" s="375">
        <v>8</v>
      </c>
      <c r="L341" s="366">
        <v>3</v>
      </c>
      <c r="M341" s="373"/>
      <c r="N341" s="374"/>
      <c r="O341" s="375">
        <v>8</v>
      </c>
      <c r="P341" s="366">
        <v>2</v>
      </c>
      <c r="Q341" s="373"/>
      <c r="R341" s="374"/>
      <c r="S341" s="375">
        <v>8</v>
      </c>
      <c r="T341" s="366">
        <v>1</v>
      </c>
      <c r="U341" s="373"/>
      <c r="V341" s="374"/>
      <c r="W341" s="375">
        <v>8</v>
      </c>
      <c r="X341" s="366">
        <v>3</v>
      </c>
      <c r="Y341" s="373"/>
      <c r="Z341" s="374"/>
      <c r="AA341" s="375">
        <v>5</v>
      </c>
      <c r="AB341" s="366">
        <v>6</v>
      </c>
      <c r="AC341" s="373"/>
      <c r="AD341" s="382"/>
      <c r="AE341" s="380">
        <v>11</v>
      </c>
      <c r="AF341" s="381"/>
      <c r="AG341" s="365">
        <v>8</v>
      </c>
      <c r="AH341" s="366">
        <v>3</v>
      </c>
      <c r="AI341" s="373"/>
      <c r="AJ341" s="374"/>
      <c r="AK341" s="375">
        <v>8</v>
      </c>
      <c r="AL341" s="366">
        <v>3</v>
      </c>
      <c r="AM341" s="373"/>
      <c r="AN341" s="374"/>
      <c r="AO341" s="375">
        <v>8</v>
      </c>
      <c r="AP341" s="366">
        <v>3</v>
      </c>
      <c r="AQ341" s="373"/>
      <c r="AR341" s="374"/>
      <c r="AS341" s="375">
        <v>8</v>
      </c>
      <c r="AT341" s="366">
        <v>3</v>
      </c>
      <c r="AU341" s="373"/>
      <c r="AV341" s="374"/>
      <c r="AW341" s="375">
        <v>8</v>
      </c>
      <c r="AX341" s="366">
        <v>2</v>
      </c>
      <c r="AY341" s="373"/>
      <c r="AZ341" s="374"/>
      <c r="BA341" s="375">
        <v>5</v>
      </c>
      <c r="BB341" s="366">
        <v>5</v>
      </c>
      <c r="BC341" s="373"/>
      <c r="BD341" s="382"/>
      <c r="BE341" s="380">
        <v>11</v>
      </c>
      <c r="BF341" s="381"/>
      <c r="BG341" s="365">
        <v>8</v>
      </c>
      <c r="BH341" s="366">
        <v>3</v>
      </c>
      <c r="BI341" s="373"/>
      <c r="BJ341" s="374"/>
      <c r="BK341" s="375">
        <v>8</v>
      </c>
      <c r="BL341" s="366">
        <v>3</v>
      </c>
      <c r="BM341" s="373"/>
      <c r="BN341" s="374"/>
      <c r="BO341" s="375">
        <v>8</v>
      </c>
      <c r="BP341" s="366">
        <v>3</v>
      </c>
      <c r="BQ341" s="373"/>
      <c r="BR341" s="374"/>
      <c r="BS341" s="375">
        <v>8</v>
      </c>
      <c r="BT341" s="366">
        <v>2</v>
      </c>
      <c r="BU341" s="373"/>
      <c r="BV341" s="374"/>
      <c r="BW341" s="388">
        <v>11</v>
      </c>
      <c r="BX341" s="389"/>
      <c r="BY341" s="375">
        <v>5</v>
      </c>
      <c r="BZ341" s="366">
        <v>6</v>
      </c>
      <c r="CA341" s="373"/>
      <c r="CB341" s="382"/>
      <c r="CC341" s="380">
        <v>11</v>
      </c>
      <c r="CD341" s="381"/>
      <c r="CE341" s="398">
        <v>8</v>
      </c>
      <c r="CF341" s="366">
        <v>3</v>
      </c>
      <c r="CG341" s="373"/>
      <c r="CH341" s="399"/>
      <c r="CI341" s="365">
        <v>8</v>
      </c>
      <c r="CJ341" s="366">
        <v>3</v>
      </c>
      <c r="CK341" s="373"/>
      <c r="CL341" s="374"/>
      <c r="CM341" s="375">
        <v>8</v>
      </c>
      <c r="CN341" s="366">
        <v>3</v>
      </c>
      <c r="CO341" s="373"/>
      <c r="CP341" s="382"/>
      <c r="CQ341" s="402">
        <v>8</v>
      </c>
      <c r="CR341" s="366">
        <v>3</v>
      </c>
      <c r="CS341" s="408"/>
      <c r="CT341" s="409"/>
      <c r="CU341" s="402">
        <v>8</v>
      </c>
      <c r="CV341" s="366">
        <v>3</v>
      </c>
      <c r="CW341" s="410"/>
      <c r="CX341" s="411"/>
      <c r="CY341" s="402">
        <v>5</v>
      </c>
      <c r="CZ341" s="366">
        <v>6</v>
      </c>
      <c r="DA341" s="415"/>
      <c r="DB341" s="411"/>
      <c r="DC341" s="380">
        <v>11</v>
      </c>
      <c r="DD341" s="381"/>
      <c r="DE341" s="398">
        <v>8</v>
      </c>
      <c r="DF341" s="366">
        <v>3</v>
      </c>
      <c r="DG341" s="416"/>
      <c r="DH341" s="411"/>
      <c r="DI341" s="402">
        <v>8</v>
      </c>
      <c r="DJ341" s="366">
        <v>3</v>
      </c>
      <c r="DK341" s="416"/>
      <c r="DL341" s="411"/>
      <c r="DM341" s="424">
        <v>25</v>
      </c>
      <c r="DN341" s="424">
        <v>4</v>
      </c>
      <c r="DO341" s="424">
        <v>1</v>
      </c>
      <c r="DP341" s="425">
        <f t="shared" si="193"/>
        <v>188</v>
      </c>
      <c r="DQ341" s="427">
        <f t="shared" si="194"/>
        <v>0</v>
      </c>
      <c r="DR341" s="425">
        <f t="shared" si="195"/>
        <v>188</v>
      </c>
      <c r="DS341" s="163">
        <f t="shared" si="196"/>
        <v>25</v>
      </c>
      <c r="DT341" s="425">
        <f t="shared" si="197"/>
        <v>80</v>
      </c>
      <c r="DU341" s="427">
        <f t="shared" si="198"/>
        <v>0</v>
      </c>
      <c r="DV341" s="427">
        <f t="shared" si="199"/>
        <v>80</v>
      </c>
      <c r="DW341" s="427">
        <f t="shared" si="200"/>
        <v>44</v>
      </c>
      <c r="DX341" s="427">
        <f t="shared" si="201"/>
        <v>0</v>
      </c>
      <c r="DY341" s="427">
        <f t="shared" si="202"/>
        <v>11</v>
      </c>
      <c r="DZ341" s="427">
        <f t="shared" si="203"/>
        <v>0</v>
      </c>
      <c r="EA341" s="428">
        <f t="shared" si="204"/>
        <v>26</v>
      </c>
      <c r="EB341" s="429">
        <f t="shared" si="205"/>
        <v>80</v>
      </c>
      <c r="EC341" s="429">
        <f t="shared" si="206"/>
        <v>0</v>
      </c>
      <c r="ED341" s="429">
        <f t="shared" si="207"/>
        <v>44</v>
      </c>
      <c r="EE341" s="429">
        <f t="shared" si="208"/>
        <v>0</v>
      </c>
      <c r="EF341" s="429">
        <f t="shared" si="209"/>
        <v>11</v>
      </c>
      <c r="EG341" s="429">
        <f t="shared" si="210"/>
        <v>0</v>
      </c>
      <c r="EH341" s="441"/>
      <c r="EI341" s="479"/>
      <c r="EJ341" s="443">
        <v>355</v>
      </c>
      <c r="EK341" s="481" t="s">
        <v>559</v>
      </c>
      <c r="EL341" s="449" t="s">
        <v>194</v>
      </c>
      <c r="EM341" s="450">
        <v>325000</v>
      </c>
      <c r="EN341" s="447">
        <f t="shared" si="211"/>
        <v>12500</v>
      </c>
      <c r="EO341" s="453">
        <v>0</v>
      </c>
      <c r="EP341" s="454">
        <v>0</v>
      </c>
      <c r="EQ341" s="455">
        <v>0</v>
      </c>
      <c r="ER341" s="455">
        <v>0</v>
      </c>
      <c r="ES341" s="456">
        <f t="shared" si="212"/>
        <v>12500</v>
      </c>
      <c r="ET341" s="456">
        <f t="shared" si="213"/>
        <v>26</v>
      </c>
      <c r="EU341" s="456">
        <f t="shared" si="214"/>
        <v>80</v>
      </c>
      <c r="EV341" s="456">
        <f t="shared" si="215"/>
        <v>0</v>
      </c>
      <c r="EW341" s="456">
        <f t="shared" si="216"/>
        <v>44</v>
      </c>
      <c r="EX341" s="456">
        <f t="shared" si="217"/>
        <v>0</v>
      </c>
      <c r="EY341" s="460">
        <f t="shared" si="218"/>
        <v>11</v>
      </c>
      <c r="EZ341" s="460">
        <f t="shared" si="219"/>
        <v>0</v>
      </c>
      <c r="FA341" s="447">
        <f t="shared" si="220"/>
        <v>383362.82</v>
      </c>
      <c r="FB341" s="447">
        <v>0</v>
      </c>
      <c r="FC341" s="447">
        <f t="shared" si="221"/>
        <v>708362.82</v>
      </c>
      <c r="FD341" s="447">
        <f t="shared" si="222"/>
        <v>637526.53999999992</v>
      </c>
      <c r="FE341" s="447">
        <f t="shared" si="223"/>
        <v>43505.30799999999</v>
      </c>
      <c r="FF341" s="447">
        <f t="shared" si="224"/>
        <v>70836.28</v>
      </c>
      <c r="FG341" s="463">
        <v>0</v>
      </c>
      <c r="FH341" s="447">
        <f t="shared" si="225"/>
        <v>114341.59</v>
      </c>
      <c r="FI341" s="447">
        <v>0</v>
      </c>
      <c r="FJ341" s="447">
        <f t="shared" si="226"/>
        <v>594021.23</v>
      </c>
      <c r="FK341" s="464"/>
      <c r="FL341" s="447">
        <f t="shared" si="227"/>
        <v>28334.51</v>
      </c>
      <c r="FM341" s="447">
        <f t="shared" si="228"/>
        <v>3541.81</v>
      </c>
      <c r="FN341" s="447">
        <f t="shared" si="229"/>
        <v>70836.28</v>
      </c>
      <c r="FO341" s="447">
        <f t="shared" si="230"/>
        <v>102712.6</v>
      </c>
      <c r="FP341" s="178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</row>
    <row r="342" spans="1:463" s="163" customFormat="1" ht="22.5" customHeight="1">
      <c r="A342" s="360">
        <v>334</v>
      </c>
      <c r="B342" s="361">
        <v>6</v>
      </c>
      <c r="C342" s="362" t="s">
        <v>560</v>
      </c>
      <c r="D342" s="363" t="s">
        <v>194</v>
      </c>
      <c r="E342" s="225" t="s">
        <v>190</v>
      </c>
      <c r="F342" s="367">
        <v>325000</v>
      </c>
      <c r="G342" s="365">
        <v>8</v>
      </c>
      <c r="H342" s="366">
        <v>2</v>
      </c>
      <c r="I342" s="373"/>
      <c r="J342" s="374"/>
      <c r="K342" s="375">
        <v>8</v>
      </c>
      <c r="L342" s="366">
        <v>2</v>
      </c>
      <c r="M342" s="373"/>
      <c r="N342" s="374"/>
      <c r="O342" s="375">
        <v>8</v>
      </c>
      <c r="P342" s="366">
        <v>2</v>
      </c>
      <c r="Q342" s="373"/>
      <c r="R342" s="374"/>
      <c r="S342" s="375">
        <v>8</v>
      </c>
      <c r="T342" s="366">
        <v>1</v>
      </c>
      <c r="U342" s="373"/>
      <c r="V342" s="374"/>
      <c r="W342" s="375">
        <v>8</v>
      </c>
      <c r="X342" s="366">
        <v>3</v>
      </c>
      <c r="Y342" s="373"/>
      <c r="Z342" s="374"/>
      <c r="AA342" s="375"/>
      <c r="AB342" s="366"/>
      <c r="AC342" s="373"/>
      <c r="AD342" s="382"/>
      <c r="AE342" s="380">
        <v>11</v>
      </c>
      <c r="AF342" s="381"/>
      <c r="AG342" s="365">
        <v>8</v>
      </c>
      <c r="AH342" s="366">
        <v>3</v>
      </c>
      <c r="AI342" s="373"/>
      <c r="AJ342" s="374"/>
      <c r="AK342" s="375">
        <v>8</v>
      </c>
      <c r="AL342" s="366">
        <v>3</v>
      </c>
      <c r="AM342" s="373"/>
      <c r="AN342" s="374"/>
      <c r="AO342" s="375"/>
      <c r="AP342" s="366"/>
      <c r="AQ342" s="373"/>
      <c r="AR342" s="374"/>
      <c r="AS342" s="375"/>
      <c r="AT342" s="366"/>
      <c r="AU342" s="373"/>
      <c r="AV342" s="374"/>
      <c r="AW342" s="375"/>
      <c r="AX342" s="366"/>
      <c r="AY342" s="373"/>
      <c r="AZ342" s="374"/>
      <c r="BA342" s="375"/>
      <c r="BB342" s="366"/>
      <c r="BC342" s="373"/>
      <c r="BD342" s="382"/>
      <c r="BE342" s="380"/>
      <c r="BF342" s="381"/>
      <c r="BG342" s="365"/>
      <c r="BH342" s="366"/>
      <c r="BI342" s="373"/>
      <c r="BJ342" s="374"/>
      <c r="BK342" s="375"/>
      <c r="BL342" s="366"/>
      <c r="BM342" s="373"/>
      <c r="BN342" s="374"/>
      <c r="BO342" s="375"/>
      <c r="BP342" s="366"/>
      <c r="BQ342" s="373"/>
      <c r="BR342" s="374"/>
      <c r="BS342" s="375"/>
      <c r="BT342" s="366"/>
      <c r="BU342" s="373"/>
      <c r="BV342" s="374"/>
      <c r="BW342" s="388"/>
      <c r="BX342" s="389"/>
      <c r="BY342" s="375"/>
      <c r="BZ342" s="366"/>
      <c r="CA342" s="373"/>
      <c r="CB342" s="382"/>
      <c r="CC342" s="380"/>
      <c r="CD342" s="381"/>
      <c r="CE342" s="398">
        <v>8</v>
      </c>
      <c r="CF342" s="366">
        <v>3</v>
      </c>
      <c r="CG342" s="373"/>
      <c r="CH342" s="399"/>
      <c r="CI342" s="365">
        <v>8</v>
      </c>
      <c r="CJ342" s="366">
        <v>3</v>
      </c>
      <c r="CK342" s="373"/>
      <c r="CL342" s="374"/>
      <c r="CM342" s="375">
        <v>8</v>
      </c>
      <c r="CN342" s="366">
        <v>3</v>
      </c>
      <c r="CO342" s="373"/>
      <c r="CP342" s="382"/>
      <c r="CQ342" s="402">
        <v>8</v>
      </c>
      <c r="CR342" s="366">
        <v>3</v>
      </c>
      <c r="CS342" s="408"/>
      <c r="CT342" s="409"/>
      <c r="CU342" s="402">
        <v>8</v>
      </c>
      <c r="CV342" s="366">
        <v>3</v>
      </c>
      <c r="CW342" s="410"/>
      <c r="CX342" s="411"/>
      <c r="CY342" s="402">
        <v>5</v>
      </c>
      <c r="CZ342" s="366">
        <v>6</v>
      </c>
      <c r="DA342" s="415"/>
      <c r="DB342" s="411"/>
      <c r="DC342" s="380">
        <v>12</v>
      </c>
      <c r="DD342" s="381"/>
      <c r="DE342" s="398">
        <v>8</v>
      </c>
      <c r="DF342" s="366">
        <v>3</v>
      </c>
      <c r="DG342" s="416"/>
      <c r="DH342" s="411"/>
      <c r="DI342" s="402">
        <v>8</v>
      </c>
      <c r="DJ342" s="366">
        <v>3</v>
      </c>
      <c r="DK342" s="416"/>
      <c r="DL342" s="411"/>
      <c r="DM342" s="424">
        <v>25</v>
      </c>
      <c r="DN342" s="424">
        <v>4</v>
      </c>
      <c r="DO342" s="424">
        <v>1</v>
      </c>
      <c r="DP342" s="425">
        <f t="shared" si="193"/>
        <v>117</v>
      </c>
      <c r="DQ342" s="427">
        <f t="shared" si="194"/>
        <v>0</v>
      </c>
      <c r="DR342" s="425">
        <f t="shared" si="195"/>
        <v>117</v>
      </c>
      <c r="DS342" s="163">
        <f t="shared" si="196"/>
        <v>16</v>
      </c>
      <c r="DT342" s="425">
        <f t="shared" si="197"/>
        <v>43</v>
      </c>
      <c r="DU342" s="427">
        <f t="shared" si="198"/>
        <v>0</v>
      </c>
      <c r="DV342" s="427">
        <f t="shared" si="199"/>
        <v>43</v>
      </c>
      <c r="DW342" s="427">
        <f t="shared" si="200"/>
        <v>23</v>
      </c>
      <c r="DX342" s="427">
        <f t="shared" si="201"/>
        <v>0</v>
      </c>
      <c r="DY342" s="427">
        <f t="shared" si="202"/>
        <v>0</v>
      </c>
      <c r="DZ342" s="427">
        <f t="shared" si="203"/>
        <v>0</v>
      </c>
      <c r="EA342" s="428">
        <f t="shared" si="204"/>
        <v>17</v>
      </c>
      <c r="EB342" s="429">
        <f t="shared" si="205"/>
        <v>43</v>
      </c>
      <c r="EC342" s="429">
        <f t="shared" si="206"/>
        <v>0</v>
      </c>
      <c r="ED342" s="429">
        <f t="shared" si="207"/>
        <v>23</v>
      </c>
      <c r="EE342" s="429">
        <f t="shared" si="208"/>
        <v>0</v>
      </c>
      <c r="EF342" s="429">
        <f t="shared" si="209"/>
        <v>0</v>
      </c>
      <c r="EG342" s="429">
        <f t="shared" si="210"/>
        <v>0</v>
      </c>
      <c r="EH342" s="441"/>
      <c r="EI342" s="479"/>
      <c r="EJ342" s="443">
        <v>356</v>
      </c>
      <c r="EK342" s="481" t="s">
        <v>560</v>
      </c>
      <c r="EL342" s="449" t="s">
        <v>194</v>
      </c>
      <c r="EM342" s="450">
        <v>325000</v>
      </c>
      <c r="EN342" s="447">
        <f t="shared" si="211"/>
        <v>12500</v>
      </c>
      <c r="EO342" s="453">
        <v>0</v>
      </c>
      <c r="EP342" s="454">
        <v>0</v>
      </c>
      <c r="EQ342" s="455">
        <v>0</v>
      </c>
      <c r="ER342" s="455">
        <v>0</v>
      </c>
      <c r="ES342" s="456">
        <f t="shared" si="212"/>
        <v>12500</v>
      </c>
      <c r="ET342" s="456">
        <f t="shared" si="213"/>
        <v>17</v>
      </c>
      <c r="EU342" s="456">
        <f t="shared" si="214"/>
        <v>43</v>
      </c>
      <c r="EV342" s="456">
        <f t="shared" si="215"/>
        <v>0</v>
      </c>
      <c r="EW342" s="456">
        <f t="shared" si="216"/>
        <v>23</v>
      </c>
      <c r="EX342" s="456">
        <f t="shared" si="217"/>
        <v>0</v>
      </c>
      <c r="EY342" s="460">
        <f t="shared" si="218"/>
        <v>0</v>
      </c>
      <c r="EZ342" s="460">
        <f t="shared" si="219"/>
        <v>0</v>
      </c>
      <c r="FA342" s="447">
        <f t="shared" si="220"/>
        <v>184180.83</v>
      </c>
      <c r="FB342" s="447">
        <v>0</v>
      </c>
      <c r="FC342" s="447">
        <f t="shared" si="221"/>
        <v>396680.83</v>
      </c>
      <c r="FD342" s="447">
        <f t="shared" si="222"/>
        <v>357012.75</v>
      </c>
      <c r="FE342" s="447">
        <f t="shared" si="223"/>
        <v>6961.02</v>
      </c>
      <c r="FF342" s="447">
        <f t="shared" si="224"/>
        <v>39668.080000000002</v>
      </c>
      <c r="FG342" s="463">
        <v>0</v>
      </c>
      <c r="FH342" s="447">
        <f t="shared" si="225"/>
        <v>46629.1</v>
      </c>
      <c r="FI342" s="447">
        <v>0</v>
      </c>
      <c r="FJ342" s="447">
        <f t="shared" si="226"/>
        <v>350051.73</v>
      </c>
      <c r="FK342" s="464"/>
      <c r="FL342" s="447">
        <f t="shared" si="227"/>
        <v>15867.23</v>
      </c>
      <c r="FM342" s="447">
        <f t="shared" si="228"/>
        <v>1983.4</v>
      </c>
      <c r="FN342" s="447">
        <f t="shared" si="229"/>
        <v>39668.080000000002</v>
      </c>
      <c r="FO342" s="447">
        <f t="shared" si="230"/>
        <v>57518.710000000006</v>
      </c>
      <c r="FP342" s="178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</row>
    <row r="343" spans="1:463" s="163" customFormat="1" ht="22.5" customHeight="1">
      <c r="A343" s="360">
        <v>335</v>
      </c>
      <c r="B343" s="361">
        <v>1</v>
      </c>
      <c r="C343" s="362" t="s">
        <v>561</v>
      </c>
      <c r="D343" s="363" t="s">
        <v>194</v>
      </c>
      <c r="E343" s="225" t="s">
        <v>190</v>
      </c>
      <c r="F343" s="367">
        <v>325000</v>
      </c>
      <c r="G343" s="365">
        <v>8</v>
      </c>
      <c r="H343" s="366">
        <v>4</v>
      </c>
      <c r="I343" s="373"/>
      <c r="J343" s="374"/>
      <c r="K343" s="375">
        <v>8</v>
      </c>
      <c r="L343" s="366">
        <v>4</v>
      </c>
      <c r="M343" s="373"/>
      <c r="N343" s="374"/>
      <c r="O343" s="375">
        <v>8</v>
      </c>
      <c r="P343" s="366">
        <v>4</v>
      </c>
      <c r="Q343" s="373"/>
      <c r="R343" s="374"/>
      <c r="S343" s="375">
        <v>8</v>
      </c>
      <c r="T343" s="366">
        <v>4</v>
      </c>
      <c r="U343" s="373"/>
      <c r="V343" s="374"/>
      <c r="W343" s="375">
        <v>8</v>
      </c>
      <c r="X343" s="366">
        <v>4</v>
      </c>
      <c r="Y343" s="373"/>
      <c r="Z343" s="374"/>
      <c r="AA343" s="375">
        <v>5</v>
      </c>
      <c r="AB343" s="366">
        <v>7</v>
      </c>
      <c r="AC343" s="373"/>
      <c r="AD343" s="382"/>
      <c r="AE343" s="380">
        <v>12</v>
      </c>
      <c r="AF343" s="381"/>
      <c r="AG343" s="365"/>
      <c r="AH343" s="366"/>
      <c r="AI343" s="373"/>
      <c r="AJ343" s="374"/>
      <c r="AK343" s="375">
        <v>8</v>
      </c>
      <c r="AL343" s="366">
        <v>4</v>
      </c>
      <c r="AM343" s="373"/>
      <c r="AN343" s="374"/>
      <c r="AO343" s="375">
        <v>6.5</v>
      </c>
      <c r="AP343" s="366"/>
      <c r="AQ343" s="373"/>
      <c r="AR343" s="374"/>
      <c r="AS343" s="375"/>
      <c r="AT343" s="366"/>
      <c r="AU343" s="373"/>
      <c r="AV343" s="374"/>
      <c r="AW343" s="375">
        <v>8</v>
      </c>
      <c r="AX343" s="366">
        <v>4</v>
      </c>
      <c r="AY343" s="373"/>
      <c r="AZ343" s="374"/>
      <c r="BA343" s="375">
        <v>5</v>
      </c>
      <c r="BB343" s="366">
        <v>7</v>
      </c>
      <c r="BC343" s="373"/>
      <c r="BD343" s="382"/>
      <c r="BE343" s="380">
        <v>12</v>
      </c>
      <c r="BF343" s="381"/>
      <c r="BG343" s="365">
        <v>8</v>
      </c>
      <c r="BH343" s="366"/>
      <c r="BI343" s="373"/>
      <c r="BJ343" s="374"/>
      <c r="BK343" s="375">
        <v>8</v>
      </c>
      <c r="BL343" s="366"/>
      <c r="BM343" s="373"/>
      <c r="BN343" s="374"/>
      <c r="BO343" s="375">
        <v>8</v>
      </c>
      <c r="BP343" s="366">
        <v>4</v>
      </c>
      <c r="BQ343" s="373"/>
      <c r="BR343" s="374"/>
      <c r="BS343" s="375">
        <v>8</v>
      </c>
      <c r="BT343" s="366">
        <v>4</v>
      </c>
      <c r="BU343" s="373"/>
      <c r="BV343" s="374"/>
      <c r="BW343" s="388">
        <v>11.5</v>
      </c>
      <c r="BX343" s="389"/>
      <c r="BY343" s="375">
        <v>5</v>
      </c>
      <c r="BZ343" s="366">
        <v>7</v>
      </c>
      <c r="CA343" s="373"/>
      <c r="CB343" s="382"/>
      <c r="CC343" s="380">
        <v>11</v>
      </c>
      <c r="CD343" s="381"/>
      <c r="CE343" s="398">
        <v>8</v>
      </c>
      <c r="CF343" s="366">
        <v>4</v>
      </c>
      <c r="CG343" s="373"/>
      <c r="CH343" s="399"/>
      <c r="CI343" s="365">
        <v>8</v>
      </c>
      <c r="CJ343" s="366">
        <v>1</v>
      </c>
      <c r="CK343" s="373"/>
      <c r="CL343" s="374"/>
      <c r="CM343" s="375">
        <v>8</v>
      </c>
      <c r="CN343" s="366">
        <v>4</v>
      </c>
      <c r="CO343" s="373"/>
      <c r="CP343" s="382"/>
      <c r="CQ343" s="402">
        <v>8</v>
      </c>
      <c r="CR343" s="366">
        <v>4</v>
      </c>
      <c r="CS343" s="408"/>
      <c r="CT343" s="409"/>
      <c r="CU343" s="402">
        <v>8</v>
      </c>
      <c r="CV343" s="366">
        <v>4</v>
      </c>
      <c r="CW343" s="410"/>
      <c r="CX343" s="411"/>
      <c r="CY343" s="402">
        <v>5</v>
      </c>
      <c r="CZ343" s="366">
        <v>7</v>
      </c>
      <c r="DA343" s="415"/>
      <c r="DB343" s="411"/>
      <c r="DC343" s="380">
        <v>12</v>
      </c>
      <c r="DD343" s="381"/>
      <c r="DE343" s="398">
        <v>8</v>
      </c>
      <c r="DF343" s="366">
        <v>4</v>
      </c>
      <c r="DG343" s="416"/>
      <c r="DH343" s="411"/>
      <c r="DI343" s="402">
        <v>8</v>
      </c>
      <c r="DJ343" s="366">
        <v>4</v>
      </c>
      <c r="DK343" s="416"/>
      <c r="DL343" s="411"/>
      <c r="DM343" s="424">
        <v>25</v>
      </c>
      <c r="DN343" s="424">
        <v>4</v>
      </c>
      <c r="DO343" s="424">
        <v>1</v>
      </c>
      <c r="DP343" s="425">
        <f t="shared" si="193"/>
        <v>170.5</v>
      </c>
      <c r="DQ343" s="427">
        <f t="shared" si="194"/>
        <v>0</v>
      </c>
      <c r="DR343" s="425">
        <f t="shared" si="195"/>
        <v>171</v>
      </c>
      <c r="DS343" s="163">
        <f t="shared" si="196"/>
        <v>23</v>
      </c>
      <c r="DT343" s="425">
        <f t="shared" si="197"/>
        <v>89</v>
      </c>
      <c r="DU343" s="427">
        <f t="shared" si="198"/>
        <v>0</v>
      </c>
      <c r="DV343" s="427">
        <f t="shared" si="199"/>
        <v>89</v>
      </c>
      <c r="DW343" s="427">
        <f t="shared" si="200"/>
        <v>47</v>
      </c>
      <c r="DX343" s="427">
        <f t="shared" si="201"/>
        <v>0</v>
      </c>
      <c r="DY343" s="427">
        <f t="shared" si="202"/>
        <v>11.5</v>
      </c>
      <c r="DZ343" s="427">
        <f t="shared" si="203"/>
        <v>0</v>
      </c>
      <c r="EA343" s="428">
        <f t="shared" si="204"/>
        <v>24</v>
      </c>
      <c r="EB343" s="429">
        <f t="shared" si="205"/>
        <v>89</v>
      </c>
      <c r="EC343" s="429">
        <f t="shared" si="206"/>
        <v>0</v>
      </c>
      <c r="ED343" s="429">
        <f t="shared" si="207"/>
        <v>47</v>
      </c>
      <c r="EE343" s="429">
        <f t="shared" si="208"/>
        <v>0</v>
      </c>
      <c r="EF343" s="429">
        <f t="shared" si="209"/>
        <v>11.5</v>
      </c>
      <c r="EG343" s="429">
        <f t="shared" si="210"/>
        <v>0</v>
      </c>
      <c r="EH343" s="441"/>
      <c r="EI343" s="479"/>
      <c r="EJ343" s="443">
        <v>357</v>
      </c>
      <c r="EK343" s="481" t="s">
        <v>561</v>
      </c>
      <c r="EL343" s="449" t="s">
        <v>194</v>
      </c>
      <c r="EM343" s="450">
        <v>325000</v>
      </c>
      <c r="EN343" s="447">
        <f t="shared" si="211"/>
        <v>12500</v>
      </c>
      <c r="EO343" s="453">
        <v>0</v>
      </c>
      <c r="EP343" s="454">
        <v>0</v>
      </c>
      <c r="EQ343" s="455">
        <v>0</v>
      </c>
      <c r="ER343" s="455">
        <v>0</v>
      </c>
      <c r="ES343" s="456">
        <f t="shared" si="212"/>
        <v>12500</v>
      </c>
      <c r="ET343" s="456">
        <f t="shared" si="213"/>
        <v>24</v>
      </c>
      <c r="EU343" s="456">
        <f t="shared" si="214"/>
        <v>89</v>
      </c>
      <c r="EV343" s="456">
        <f t="shared" si="215"/>
        <v>0</v>
      </c>
      <c r="EW343" s="456">
        <f t="shared" si="216"/>
        <v>47</v>
      </c>
      <c r="EX343" s="456">
        <f t="shared" si="217"/>
        <v>0</v>
      </c>
      <c r="EY343" s="460">
        <f t="shared" si="218"/>
        <v>11.5</v>
      </c>
      <c r="EZ343" s="460">
        <f t="shared" si="219"/>
        <v>0</v>
      </c>
      <c r="FA343" s="447">
        <f t="shared" si="220"/>
        <v>417532.12</v>
      </c>
      <c r="FB343" s="447">
        <v>0</v>
      </c>
      <c r="FC343" s="447">
        <f t="shared" si="221"/>
        <v>717532.12</v>
      </c>
      <c r="FD343" s="447">
        <f t="shared" si="222"/>
        <v>645778.91</v>
      </c>
      <c r="FE343" s="447">
        <f t="shared" si="223"/>
        <v>45155.782000000007</v>
      </c>
      <c r="FF343" s="447">
        <f t="shared" si="224"/>
        <v>71753.210000000006</v>
      </c>
      <c r="FG343" s="463">
        <v>100000</v>
      </c>
      <c r="FH343" s="447">
        <f t="shared" si="225"/>
        <v>216908.99</v>
      </c>
      <c r="FI343" s="447">
        <v>0</v>
      </c>
      <c r="FJ343" s="447">
        <f t="shared" si="226"/>
        <v>500623.13</v>
      </c>
      <c r="FK343" s="464"/>
      <c r="FL343" s="447">
        <f t="shared" si="227"/>
        <v>28701.279999999999</v>
      </c>
      <c r="FM343" s="447">
        <f t="shared" si="228"/>
        <v>3587.66</v>
      </c>
      <c r="FN343" s="447">
        <f t="shared" si="229"/>
        <v>71753.210000000006</v>
      </c>
      <c r="FO343" s="447">
        <f t="shared" si="230"/>
        <v>104042.15000000001</v>
      </c>
      <c r="FP343" s="178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</row>
    <row r="344" spans="1:463" s="163" customFormat="1" ht="22.5" customHeight="1">
      <c r="A344" s="360">
        <v>336</v>
      </c>
      <c r="B344" s="361">
        <v>1</v>
      </c>
      <c r="C344" s="362" t="s">
        <v>562</v>
      </c>
      <c r="D344" s="363" t="s">
        <v>194</v>
      </c>
      <c r="E344" s="225" t="s">
        <v>190</v>
      </c>
      <c r="F344" s="367">
        <v>325000</v>
      </c>
      <c r="G344" s="365">
        <v>8</v>
      </c>
      <c r="H344" s="366">
        <v>4</v>
      </c>
      <c r="I344" s="373"/>
      <c r="J344" s="374"/>
      <c r="K344" s="375">
        <v>8</v>
      </c>
      <c r="L344" s="366">
        <v>4</v>
      </c>
      <c r="M344" s="373"/>
      <c r="N344" s="374"/>
      <c r="O344" s="375">
        <v>8</v>
      </c>
      <c r="P344" s="366">
        <v>4</v>
      </c>
      <c r="Q344" s="373"/>
      <c r="R344" s="374"/>
      <c r="S344" s="375">
        <v>8</v>
      </c>
      <c r="T344" s="366">
        <v>4</v>
      </c>
      <c r="U344" s="373"/>
      <c r="V344" s="374"/>
      <c r="W344" s="375">
        <v>8</v>
      </c>
      <c r="X344" s="366">
        <v>4</v>
      </c>
      <c r="Y344" s="373"/>
      <c r="Z344" s="374"/>
      <c r="AA344" s="375">
        <v>5</v>
      </c>
      <c r="AB344" s="366">
        <v>7</v>
      </c>
      <c r="AC344" s="373"/>
      <c r="AD344" s="382"/>
      <c r="AE344" s="380">
        <v>12</v>
      </c>
      <c r="AF344" s="381"/>
      <c r="AG344" s="365">
        <v>8</v>
      </c>
      <c r="AH344" s="366">
        <v>4</v>
      </c>
      <c r="AI344" s="373"/>
      <c r="AJ344" s="374"/>
      <c r="AK344" s="375">
        <v>8</v>
      </c>
      <c r="AL344" s="366">
        <v>4</v>
      </c>
      <c r="AM344" s="373"/>
      <c r="AN344" s="374"/>
      <c r="AO344" s="375">
        <v>8</v>
      </c>
      <c r="AP344" s="366">
        <v>4</v>
      </c>
      <c r="AQ344" s="373"/>
      <c r="AR344" s="374"/>
      <c r="AS344" s="375">
        <v>8</v>
      </c>
      <c r="AT344" s="366">
        <v>4</v>
      </c>
      <c r="AU344" s="373"/>
      <c r="AV344" s="374"/>
      <c r="AW344" s="375">
        <v>8</v>
      </c>
      <c r="AX344" s="366">
        <v>4</v>
      </c>
      <c r="AY344" s="373"/>
      <c r="AZ344" s="374"/>
      <c r="BA344" s="375">
        <v>5</v>
      </c>
      <c r="BB344" s="366">
        <v>7</v>
      </c>
      <c r="BC344" s="373"/>
      <c r="BD344" s="382"/>
      <c r="BE344" s="380">
        <v>12</v>
      </c>
      <c r="BF344" s="381"/>
      <c r="BG344" s="365">
        <v>8</v>
      </c>
      <c r="BH344" s="366">
        <v>4</v>
      </c>
      <c r="BI344" s="373"/>
      <c r="BJ344" s="374"/>
      <c r="BK344" s="375">
        <v>8</v>
      </c>
      <c r="BL344" s="366">
        <v>4</v>
      </c>
      <c r="BM344" s="373"/>
      <c r="BN344" s="374"/>
      <c r="BO344" s="375">
        <v>8</v>
      </c>
      <c r="BP344" s="366">
        <v>4</v>
      </c>
      <c r="BQ344" s="373"/>
      <c r="BR344" s="374"/>
      <c r="BS344" s="375">
        <v>8</v>
      </c>
      <c r="BT344" s="366">
        <v>4</v>
      </c>
      <c r="BU344" s="373"/>
      <c r="BV344" s="374"/>
      <c r="BW344" s="388">
        <v>12</v>
      </c>
      <c r="BX344" s="389"/>
      <c r="BY344" s="375">
        <v>5</v>
      </c>
      <c r="BZ344" s="366">
        <v>7</v>
      </c>
      <c r="CA344" s="373"/>
      <c r="CB344" s="382"/>
      <c r="CC344" s="380">
        <v>12</v>
      </c>
      <c r="CD344" s="381"/>
      <c r="CE344" s="398">
        <v>8</v>
      </c>
      <c r="CF344" s="366">
        <v>3</v>
      </c>
      <c r="CG344" s="373"/>
      <c r="CH344" s="399"/>
      <c r="CI344" s="365">
        <v>8</v>
      </c>
      <c r="CJ344" s="366">
        <v>4</v>
      </c>
      <c r="CK344" s="373"/>
      <c r="CL344" s="374"/>
      <c r="CM344" s="375">
        <v>8</v>
      </c>
      <c r="CN344" s="366">
        <v>4</v>
      </c>
      <c r="CO344" s="373"/>
      <c r="CP344" s="382"/>
      <c r="CQ344" s="402">
        <v>8</v>
      </c>
      <c r="CR344" s="366">
        <v>4</v>
      </c>
      <c r="CS344" s="408"/>
      <c r="CT344" s="409"/>
      <c r="CU344" s="402">
        <v>8</v>
      </c>
      <c r="CV344" s="366">
        <v>4</v>
      </c>
      <c r="CW344" s="410"/>
      <c r="CX344" s="411"/>
      <c r="CY344" s="402">
        <v>5</v>
      </c>
      <c r="CZ344" s="366">
        <v>7</v>
      </c>
      <c r="DA344" s="415"/>
      <c r="DB344" s="411"/>
      <c r="DC344" s="380">
        <v>8</v>
      </c>
      <c r="DD344" s="381"/>
      <c r="DE344" s="398">
        <v>8</v>
      </c>
      <c r="DF344" s="366">
        <v>4</v>
      </c>
      <c r="DG344" s="416"/>
      <c r="DH344" s="411"/>
      <c r="DI344" s="402">
        <v>8</v>
      </c>
      <c r="DJ344" s="366">
        <v>4</v>
      </c>
      <c r="DK344" s="416"/>
      <c r="DL344" s="411"/>
      <c r="DM344" s="424">
        <v>25</v>
      </c>
      <c r="DN344" s="424">
        <v>4</v>
      </c>
      <c r="DO344" s="424">
        <v>1</v>
      </c>
      <c r="DP344" s="425">
        <f t="shared" si="193"/>
        <v>188</v>
      </c>
      <c r="DQ344" s="427">
        <f t="shared" si="194"/>
        <v>0</v>
      </c>
      <c r="DR344" s="425">
        <f t="shared" si="195"/>
        <v>188</v>
      </c>
      <c r="DS344" s="163">
        <f t="shared" si="196"/>
        <v>25</v>
      </c>
      <c r="DT344" s="425">
        <f t="shared" si="197"/>
        <v>111</v>
      </c>
      <c r="DU344" s="427">
        <f t="shared" si="198"/>
        <v>0</v>
      </c>
      <c r="DV344" s="427">
        <f t="shared" si="199"/>
        <v>111</v>
      </c>
      <c r="DW344" s="427">
        <f t="shared" si="200"/>
        <v>44</v>
      </c>
      <c r="DX344" s="427">
        <f t="shared" si="201"/>
        <v>0</v>
      </c>
      <c r="DY344" s="427">
        <f t="shared" si="202"/>
        <v>12</v>
      </c>
      <c r="DZ344" s="427">
        <f t="shared" si="203"/>
        <v>0</v>
      </c>
      <c r="EA344" s="428">
        <f t="shared" si="204"/>
        <v>26</v>
      </c>
      <c r="EB344" s="429">
        <f t="shared" si="205"/>
        <v>111</v>
      </c>
      <c r="EC344" s="429">
        <f t="shared" si="206"/>
        <v>0</v>
      </c>
      <c r="ED344" s="429">
        <f t="shared" si="207"/>
        <v>44</v>
      </c>
      <c r="EE344" s="429">
        <f t="shared" si="208"/>
        <v>0</v>
      </c>
      <c r="EF344" s="429">
        <f t="shared" si="209"/>
        <v>12</v>
      </c>
      <c r="EG344" s="429">
        <f t="shared" si="210"/>
        <v>0</v>
      </c>
      <c r="EH344" s="441"/>
      <c r="EI344" s="479"/>
      <c r="EJ344" s="443">
        <v>358</v>
      </c>
      <c r="EK344" s="481" t="s">
        <v>562</v>
      </c>
      <c r="EL344" s="449" t="s">
        <v>194</v>
      </c>
      <c r="EM344" s="450">
        <v>325000</v>
      </c>
      <c r="EN344" s="447">
        <f t="shared" si="211"/>
        <v>12500</v>
      </c>
      <c r="EO344" s="453">
        <v>0</v>
      </c>
      <c r="EP344" s="454">
        <v>0</v>
      </c>
      <c r="EQ344" s="455">
        <v>0</v>
      </c>
      <c r="ER344" s="455">
        <v>0</v>
      </c>
      <c r="ES344" s="456">
        <f t="shared" si="212"/>
        <v>12500</v>
      </c>
      <c r="ET344" s="456">
        <f t="shared" si="213"/>
        <v>26</v>
      </c>
      <c r="EU344" s="456">
        <f t="shared" si="214"/>
        <v>111</v>
      </c>
      <c r="EV344" s="456">
        <f t="shared" si="215"/>
        <v>0</v>
      </c>
      <c r="EW344" s="456">
        <f t="shared" si="216"/>
        <v>44</v>
      </c>
      <c r="EX344" s="456">
        <f t="shared" si="217"/>
        <v>0</v>
      </c>
      <c r="EY344" s="460">
        <f t="shared" si="218"/>
        <v>12</v>
      </c>
      <c r="EZ344" s="460">
        <f t="shared" si="219"/>
        <v>0</v>
      </c>
      <c r="FA344" s="447">
        <f t="shared" si="220"/>
        <v>464202.37</v>
      </c>
      <c r="FB344" s="447">
        <v>0</v>
      </c>
      <c r="FC344" s="447">
        <f t="shared" si="221"/>
        <v>789202.37</v>
      </c>
      <c r="FD344" s="447">
        <f t="shared" si="222"/>
        <v>710282.13</v>
      </c>
      <c r="FE344" s="447">
        <f t="shared" si="223"/>
        <v>58056.425999999999</v>
      </c>
      <c r="FF344" s="447">
        <f t="shared" si="224"/>
        <v>78920.240000000005</v>
      </c>
      <c r="FG344" s="463">
        <v>100000</v>
      </c>
      <c r="FH344" s="447">
        <f t="shared" si="225"/>
        <v>236976.67</v>
      </c>
      <c r="FI344" s="447">
        <v>0</v>
      </c>
      <c r="FJ344" s="447">
        <f t="shared" si="226"/>
        <v>552225.69999999995</v>
      </c>
      <c r="FK344" s="464"/>
      <c r="FL344" s="447">
        <f t="shared" si="227"/>
        <v>31568.09</v>
      </c>
      <c r="FM344" s="447">
        <f t="shared" si="228"/>
        <v>3946.01</v>
      </c>
      <c r="FN344" s="447">
        <f t="shared" si="229"/>
        <v>78920.240000000005</v>
      </c>
      <c r="FO344" s="447">
        <f t="shared" si="230"/>
        <v>114434.34</v>
      </c>
      <c r="FP344" s="178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</row>
    <row r="345" spans="1:463" s="163" customFormat="1" ht="22.5" customHeight="1">
      <c r="A345" s="360">
        <v>337</v>
      </c>
      <c r="B345" s="361">
        <v>7</v>
      </c>
      <c r="C345" s="362" t="s">
        <v>563</v>
      </c>
      <c r="D345" s="363" t="s">
        <v>231</v>
      </c>
      <c r="E345" s="225" t="s">
        <v>190</v>
      </c>
      <c r="F345" s="367">
        <v>390000</v>
      </c>
      <c r="G345" s="365">
        <v>8</v>
      </c>
      <c r="H345" s="366">
        <v>1</v>
      </c>
      <c r="I345" s="373"/>
      <c r="J345" s="374"/>
      <c r="K345" s="375">
        <v>8</v>
      </c>
      <c r="L345" s="366">
        <v>2</v>
      </c>
      <c r="M345" s="373"/>
      <c r="N345" s="374"/>
      <c r="O345" s="375">
        <v>8</v>
      </c>
      <c r="P345" s="366">
        <v>2</v>
      </c>
      <c r="Q345" s="373"/>
      <c r="R345" s="374"/>
      <c r="S345" s="375">
        <v>8</v>
      </c>
      <c r="T345" s="366">
        <v>1</v>
      </c>
      <c r="U345" s="373"/>
      <c r="V345" s="374"/>
      <c r="W345" s="375">
        <v>8</v>
      </c>
      <c r="X345" s="366">
        <v>3</v>
      </c>
      <c r="Y345" s="373"/>
      <c r="Z345" s="374"/>
      <c r="AA345" s="375">
        <v>5</v>
      </c>
      <c r="AB345" s="366">
        <v>4</v>
      </c>
      <c r="AC345" s="373"/>
      <c r="AD345" s="382"/>
      <c r="AE345" s="380">
        <v>10</v>
      </c>
      <c r="AF345" s="381"/>
      <c r="AG345" s="365"/>
      <c r="AH345" s="366"/>
      <c r="AI345" s="373"/>
      <c r="AJ345" s="374"/>
      <c r="AK345" s="375">
        <v>8</v>
      </c>
      <c r="AL345" s="366">
        <v>1</v>
      </c>
      <c r="AM345" s="373"/>
      <c r="AN345" s="374"/>
      <c r="AO345" s="375">
        <v>8</v>
      </c>
      <c r="AP345" s="366">
        <v>2</v>
      </c>
      <c r="AQ345" s="373"/>
      <c r="AR345" s="374"/>
      <c r="AS345" s="375">
        <v>8</v>
      </c>
      <c r="AT345" s="366">
        <v>3</v>
      </c>
      <c r="AU345" s="373"/>
      <c r="AV345" s="374"/>
      <c r="AW345" s="375">
        <v>8</v>
      </c>
      <c r="AX345" s="366">
        <v>1</v>
      </c>
      <c r="AY345" s="373"/>
      <c r="AZ345" s="374"/>
      <c r="BA345" s="375">
        <v>5</v>
      </c>
      <c r="BB345" s="366">
        <v>4</v>
      </c>
      <c r="BC345" s="373"/>
      <c r="BD345" s="382"/>
      <c r="BE345" s="380">
        <v>9</v>
      </c>
      <c r="BF345" s="381"/>
      <c r="BG345" s="365">
        <v>8</v>
      </c>
      <c r="BH345" s="366">
        <v>1</v>
      </c>
      <c r="BI345" s="373"/>
      <c r="BJ345" s="374"/>
      <c r="BK345" s="375">
        <v>8</v>
      </c>
      <c r="BL345" s="366">
        <v>1</v>
      </c>
      <c r="BM345" s="373"/>
      <c r="BN345" s="374"/>
      <c r="BO345" s="375">
        <v>8</v>
      </c>
      <c r="BP345" s="366">
        <v>1</v>
      </c>
      <c r="BQ345" s="373"/>
      <c r="BR345" s="374"/>
      <c r="BS345" s="375">
        <v>8</v>
      </c>
      <c r="BT345" s="366">
        <v>1</v>
      </c>
      <c r="BU345" s="373"/>
      <c r="BV345" s="374"/>
      <c r="BW345" s="388">
        <v>12</v>
      </c>
      <c r="BX345" s="389"/>
      <c r="BY345" s="375">
        <v>5</v>
      </c>
      <c r="BZ345" s="366">
        <v>5</v>
      </c>
      <c r="CA345" s="373"/>
      <c r="CB345" s="382"/>
      <c r="CC345" s="380">
        <v>10</v>
      </c>
      <c r="CD345" s="381"/>
      <c r="CE345" s="398">
        <v>8</v>
      </c>
      <c r="CF345" s="366">
        <v>1</v>
      </c>
      <c r="CG345" s="373"/>
      <c r="CH345" s="399"/>
      <c r="CI345" s="365">
        <v>8</v>
      </c>
      <c r="CJ345" s="366">
        <v>4</v>
      </c>
      <c r="CK345" s="373"/>
      <c r="CL345" s="374"/>
      <c r="CM345" s="375">
        <v>8</v>
      </c>
      <c r="CN345" s="366">
        <v>1</v>
      </c>
      <c r="CO345" s="373"/>
      <c r="CP345" s="382"/>
      <c r="CQ345" s="402">
        <v>8</v>
      </c>
      <c r="CR345" s="366"/>
      <c r="CS345" s="408"/>
      <c r="CT345" s="409"/>
      <c r="CU345" s="402">
        <v>8</v>
      </c>
      <c r="CV345" s="366">
        <v>2</v>
      </c>
      <c r="CW345" s="410"/>
      <c r="CX345" s="411"/>
      <c r="CY345" s="402">
        <v>5</v>
      </c>
      <c r="CZ345" s="366">
        <v>5</v>
      </c>
      <c r="DA345" s="415"/>
      <c r="DB345" s="411"/>
      <c r="DC345" s="380">
        <v>9</v>
      </c>
      <c r="DD345" s="381"/>
      <c r="DE345" s="398">
        <v>8</v>
      </c>
      <c r="DF345" s="366">
        <v>3</v>
      </c>
      <c r="DG345" s="416"/>
      <c r="DH345" s="411"/>
      <c r="DI345" s="402">
        <v>8</v>
      </c>
      <c r="DJ345" s="366">
        <v>1</v>
      </c>
      <c r="DK345" s="416"/>
      <c r="DL345" s="411"/>
      <c r="DM345" s="424">
        <v>25</v>
      </c>
      <c r="DN345" s="424">
        <v>4</v>
      </c>
      <c r="DO345" s="424">
        <v>1</v>
      </c>
      <c r="DP345" s="425">
        <f t="shared" si="193"/>
        <v>180</v>
      </c>
      <c r="DQ345" s="427">
        <f t="shared" si="194"/>
        <v>0</v>
      </c>
      <c r="DR345" s="425">
        <f t="shared" si="195"/>
        <v>180</v>
      </c>
      <c r="DS345" s="163">
        <f t="shared" si="196"/>
        <v>24</v>
      </c>
      <c r="DT345" s="425">
        <f t="shared" si="197"/>
        <v>50</v>
      </c>
      <c r="DU345" s="427">
        <f t="shared" si="198"/>
        <v>0</v>
      </c>
      <c r="DV345" s="427">
        <f t="shared" si="199"/>
        <v>50</v>
      </c>
      <c r="DW345" s="427">
        <f t="shared" si="200"/>
        <v>38</v>
      </c>
      <c r="DX345" s="427">
        <f t="shared" si="201"/>
        <v>0</v>
      </c>
      <c r="DY345" s="427">
        <f t="shared" si="202"/>
        <v>12</v>
      </c>
      <c r="DZ345" s="427">
        <f t="shared" si="203"/>
        <v>0</v>
      </c>
      <c r="EA345" s="428">
        <f t="shared" si="204"/>
        <v>25</v>
      </c>
      <c r="EB345" s="429">
        <f t="shared" si="205"/>
        <v>50</v>
      </c>
      <c r="EC345" s="429">
        <f t="shared" si="206"/>
        <v>0</v>
      </c>
      <c r="ED345" s="429">
        <f t="shared" si="207"/>
        <v>38</v>
      </c>
      <c r="EE345" s="429">
        <f t="shared" si="208"/>
        <v>0</v>
      </c>
      <c r="EF345" s="429">
        <f t="shared" si="209"/>
        <v>12</v>
      </c>
      <c r="EG345" s="429">
        <f t="shared" si="210"/>
        <v>0</v>
      </c>
      <c r="EH345" s="441"/>
      <c r="EI345" s="479"/>
      <c r="EJ345" s="443">
        <v>359</v>
      </c>
      <c r="EK345" s="481" t="s">
        <v>563</v>
      </c>
      <c r="EL345" s="449" t="s">
        <v>231</v>
      </c>
      <c r="EM345" s="450">
        <v>390000</v>
      </c>
      <c r="EN345" s="447">
        <f t="shared" si="211"/>
        <v>15000</v>
      </c>
      <c r="EO345" s="453">
        <v>0</v>
      </c>
      <c r="EP345" s="454">
        <v>0</v>
      </c>
      <c r="EQ345" s="455">
        <v>0</v>
      </c>
      <c r="ER345" s="455">
        <v>0</v>
      </c>
      <c r="ES345" s="456">
        <f t="shared" si="212"/>
        <v>15000</v>
      </c>
      <c r="ET345" s="456">
        <f t="shared" si="213"/>
        <v>25</v>
      </c>
      <c r="EU345" s="456">
        <f t="shared" si="214"/>
        <v>50</v>
      </c>
      <c r="EV345" s="456">
        <f t="shared" si="215"/>
        <v>0</v>
      </c>
      <c r="EW345" s="456">
        <f t="shared" si="216"/>
        <v>38</v>
      </c>
      <c r="EX345" s="456">
        <f t="shared" si="217"/>
        <v>0</v>
      </c>
      <c r="EY345" s="460">
        <f t="shared" si="218"/>
        <v>12</v>
      </c>
      <c r="EZ345" s="460">
        <f t="shared" si="219"/>
        <v>0</v>
      </c>
      <c r="FA345" s="447">
        <f t="shared" si="220"/>
        <v>350026.93</v>
      </c>
      <c r="FB345" s="447">
        <v>0</v>
      </c>
      <c r="FC345" s="447">
        <f t="shared" si="221"/>
        <v>725026.93</v>
      </c>
      <c r="FD345" s="447">
        <f t="shared" si="222"/>
        <v>652524.24</v>
      </c>
      <c r="FE345" s="447">
        <f t="shared" si="223"/>
        <v>46504.847999999998</v>
      </c>
      <c r="FF345" s="447">
        <f t="shared" si="224"/>
        <v>72502.69</v>
      </c>
      <c r="FG345" s="463">
        <v>100000</v>
      </c>
      <c r="FH345" s="447">
        <f t="shared" si="225"/>
        <v>219007.54</v>
      </c>
      <c r="FI345" s="447">
        <v>0</v>
      </c>
      <c r="FJ345" s="447">
        <f t="shared" si="226"/>
        <v>506019.39</v>
      </c>
      <c r="FK345" s="464"/>
      <c r="FL345" s="447">
        <f t="shared" si="227"/>
        <v>29001.08</v>
      </c>
      <c r="FM345" s="447">
        <f t="shared" si="228"/>
        <v>3625.13</v>
      </c>
      <c r="FN345" s="447">
        <f t="shared" si="229"/>
        <v>72502.69</v>
      </c>
      <c r="FO345" s="447">
        <f t="shared" si="230"/>
        <v>105128.90000000001</v>
      </c>
      <c r="FP345" s="178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</row>
    <row r="346" spans="1:463" s="163" customFormat="1" ht="22.5" customHeight="1">
      <c r="A346" s="360">
        <v>338</v>
      </c>
      <c r="B346" s="361">
        <v>1</v>
      </c>
      <c r="C346" s="362" t="s">
        <v>564</v>
      </c>
      <c r="D346" s="363" t="s">
        <v>194</v>
      </c>
      <c r="E346" s="225" t="s">
        <v>190</v>
      </c>
      <c r="F346" s="367">
        <v>325000</v>
      </c>
      <c r="G346" s="365">
        <v>8</v>
      </c>
      <c r="H346" s="366">
        <v>4</v>
      </c>
      <c r="I346" s="373"/>
      <c r="J346" s="374"/>
      <c r="K346" s="375">
        <v>8</v>
      </c>
      <c r="L346" s="366">
        <v>4</v>
      </c>
      <c r="M346" s="373"/>
      <c r="N346" s="374"/>
      <c r="O346" s="375">
        <v>8</v>
      </c>
      <c r="P346" s="366">
        <v>4</v>
      </c>
      <c r="Q346" s="373"/>
      <c r="R346" s="374"/>
      <c r="S346" s="375">
        <v>8</v>
      </c>
      <c r="T346" s="366">
        <v>4</v>
      </c>
      <c r="U346" s="373"/>
      <c r="V346" s="374"/>
      <c r="W346" s="375">
        <v>8</v>
      </c>
      <c r="X346" s="366">
        <v>4</v>
      </c>
      <c r="Y346" s="373"/>
      <c r="Z346" s="374"/>
      <c r="AA346" s="375">
        <v>5</v>
      </c>
      <c r="AB346" s="366">
        <v>7</v>
      </c>
      <c r="AC346" s="373"/>
      <c r="AD346" s="382"/>
      <c r="AE346" s="380">
        <v>12</v>
      </c>
      <c r="AF346" s="381"/>
      <c r="AG346" s="365"/>
      <c r="AH346" s="366"/>
      <c r="AI346" s="373"/>
      <c r="AJ346" s="374"/>
      <c r="AK346" s="375">
        <v>8</v>
      </c>
      <c r="AL346" s="366">
        <v>4</v>
      </c>
      <c r="AM346" s="373"/>
      <c r="AN346" s="374"/>
      <c r="AO346" s="375">
        <v>8</v>
      </c>
      <c r="AP346" s="366">
        <v>4</v>
      </c>
      <c r="AQ346" s="373"/>
      <c r="AR346" s="374"/>
      <c r="AS346" s="375">
        <v>8</v>
      </c>
      <c r="AT346" s="366">
        <v>4</v>
      </c>
      <c r="AU346" s="373"/>
      <c r="AV346" s="374"/>
      <c r="AW346" s="375">
        <v>8</v>
      </c>
      <c r="AX346" s="366">
        <v>4</v>
      </c>
      <c r="AY346" s="373"/>
      <c r="AZ346" s="374"/>
      <c r="BA346" s="375">
        <v>5</v>
      </c>
      <c r="BB346" s="366">
        <v>7</v>
      </c>
      <c r="BC346" s="373"/>
      <c r="BD346" s="382"/>
      <c r="BE346" s="380">
        <v>12</v>
      </c>
      <c r="BF346" s="381"/>
      <c r="BG346" s="365">
        <v>8</v>
      </c>
      <c r="BH346" s="366">
        <v>4</v>
      </c>
      <c r="BI346" s="373"/>
      <c r="BJ346" s="374"/>
      <c r="BK346" s="375">
        <v>8</v>
      </c>
      <c r="BL346" s="366">
        <v>4</v>
      </c>
      <c r="BM346" s="373"/>
      <c r="BN346" s="374"/>
      <c r="BO346" s="375">
        <v>8</v>
      </c>
      <c r="BP346" s="366">
        <v>4</v>
      </c>
      <c r="BQ346" s="373"/>
      <c r="BR346" s="374"/>
      <c r="BS346" s="375">
        <v>8</v>
      </c>
      <c r="BT346" s="366">
        <v>4</v>
      </c>
      <c r="BU346" s="373"/>
      <c r="BV346" s="374"/>
      <c r="BW346" s="388">
        <v>12</v>
      </c>
      <c r="BX346" s="389"/>
      <c r="BY346" s="375">
        <v>5</v>
      </c>
      <c r="BZ346" s="366">
        <v>7</v>
      </c>
      <c r="CA346" s="373"/>
      <c r="CB346" s="382"/>
      <c r="CC346" s="380">
        <v>12</v>
      </c>
      <c r="CD346" s="381"/>
      <c r="CE346" s="398">
        <v>8</v>
      </c>
      <c r="CF346" s="366">
        <v>4</v>
      </c>
      <c r="CG346" s="373"/>
      <c r="CH346" s="399"/>
      <c r="CI346" s="365">
        <v>8</v>
      </c>
      <c r="CJ346" s="366">
        <v>4</v>
      </c>
      <c r="CK346" s="373"/>
      <c r="CL346" s="374"/>
      <c r="CM346" s="375">
        <v>8</v>
      </c>
      <c r="CN346" s="366">
        <v>4</v>
      </c>
      <c r="CO346" s="373"/>
      <c r="CP346" s="382"/>
      <c r="CQ346" s="402">
        <v>8</v>
      </c>
      <c r="CR346" s="366">
        <v>4</v>
      </c>
      <c r="CS346" s="408"/>
      <c r="CT346" s="409"/>
      <c r="CU346" s="402">
        <v>8</v>
      </c>
      <c r="CV346" s="366">
        <v>4</v>
      </c>
      <c r="CW346" s="410"/>
      <c r="CX346" s="411"/>
      <c r="CY346" s="402">
        <v>5</v>
      </c>
      <c r="CZ346" s="366">
        <v>7</v>
      </c>
      <c r="DA346" s="415"/>
      <c r="DB346" s="411"/>
      <c r="DC346" s="380">
        <v>12</v>
      </c>
      <c r="DD346" s="381"/>
      <c r="DE346" s="398">
        <v>8</v>
      </c>
      <c r="DF346" s="366">
        <v>4</v>
      </c>
      <c r="DG346" s="416"/>
      <c r="DH346" s="411"/>
      <c r="DI346" s="402">
        <v>8</v>
      </c>
      <c r="DJ346" s="366">
        <v>4</v>
      </c>
      <c r="DK346" s="416"/>
      <c r="DL346" s="411"/>
      <c r="DM346" s="424">
        <v>25</v>
      </c>
      <c r="DN346" s="424">
        <v>4</v>
      </c>
      <c r="DO346" s="424">
        <v>1</v>
      </c>
      <c r="DP346" s="425">
        <f t="shared" si="193"/>
        <v>180</v>
      </c>
      <c r="DQ346" s="427">
        <f t="shared" si="194"/>
        <v>0</v>
      </c>
      <c r="DR346" s="425">
        <f t="shared" si="195"/>
        <v>180</v>
      </c>
      <c r="DS346" s="163">
        <f t="shared" si="196"/>
        <v>24</v>
      </c>
      <c r="DT346" s="425">
        <f t="shared" si="197"/>
        <v>108</v>
      </c>
      <c r="DU346" s="427">
        <f t="shared" si="198"/>
        <v>0</v>
      </c>
      <c r="DV346" s="427">
        <f t="shared" si="199"/>
        <v>108</v>
      </c>
      <c r="DW346" s="427">
        <f t="shared" si="200"/>
        <v>48</v>
      </c>
      <c r="DX346" s="427">
        <f t="shared" si="201"/>
        <v>0</v>
      </c>
      <c r="DY346" s="427">
        <f t="shared" si="202"/>
        <v>12</v>
      </c>
      <c r="DZ346" s="427">
        <f t="shared" si="203"/>
        <v>0</v>
      </c>
      <c r="EA346" s="428">
        <f t="shared" si="204"/>
        <v>25</v>
      </c>
      <c r="EB346" s="429">
        <f t="shared" si="205"/>
        <v>108</v>
      </c>
      <c r="EC346" s="429">
        <f t="shared" si="206"/>
        <v>0</v>
      </c>
      <c r="ED346" s="429">
        <f t="shared" si="207"/>
        <v>48</v>
      </c>
      <c r="EE346" s="429">
        <f t="shared" si="208"/>
        <v>0</v>
      </c>
      <c r="EF346" s="429">
        <f t="shared" si="209"/>
        <v>12</v>
      </c>
      <c r="EG346" s="429">
        <f t="shared" si="210"/>
        <v>0</v>
      </c>
      <c r="EH346" s="441"/>
      <c r="EI346" s="479"/>
      <c r="EJ346" s="443">
        <v>360</v>
      </c>
      <c r="EK346" s="481" t="s">
        <v>564</v>
      </c>
      <c r="EL346" s="449" t="s">
        <v>194</v>
      </c>
      <c r="EM346" s="450">
        <v>325000</v>
      </c>
      <c r="EN346" s="447">
        <f t="shared" si="211"/>
        <v>12500</v>
      </c>
      <c r="EO346" s="453">
        <v>0</v>
      </c>
      <c r="EP346" s="454">
        <v>0</v>
      </c>
      <c r="EQ346" s="455">
        <v>0</v>
      </c>
      <c r="ER346" s="455">
        <v>0</v>
      </c>
      <c r="ES346" s="456">
        <f t="shared" si="212"/>
        <v>12500</v>
      </c>
      <c r="ET346" s="456">
        <f t="shared" si="213"/>
        <v>25</v>
      </c>
      <c r="EU346" s="456">
        <f t="shared" si="214"/>
        <v>108</v>
      </c>
      <c r="EV346" s="456">
        <f t="shared" si="215"/>
        <v>0</v>
      </c>
      <c r="EW346" s="456">
        <f t="shared" si="216"/>
        <v>48</v>
      </c>
      <c r="EX346" s="456">
        <f t="shared" si="217"/>
        <v>0</v>
      </c>
      <c r="EY346" s="460">
        <f t="shared" si="218"/>
        <v>12</v>
      </c>
      <c r="EZ346" s="460">
        <f t="shared" si="219"/>
        <v>0</v>
      </c>
      <c r="FA346" s="447">
        <f t="shared" si="220"/>
        <v>470036.16</v>
      </c>
      <c r="FB346" s="447">
        <v>0</v>
      </c>
      <c r="FC346" s="447">
        <f t="shared" si="221"/>
        <v>782536.16</v>
      </c>
      <c r="FD346" s="447">
        <f t="shared" si="222"/>
        <v>704282.54</v>
      </c>
      <c r="FE346" s="447">
        <f t="shared" si="223"/>
        <v>56856.508000000009</v>
      </c>
      <c r="FF346" s="447">
        <f t="shared" si="224"/>
        <v>78253.62</v>
      </c>
      <c r="FG346" s="463">
        <v>100000</v>
      </c>
      <c r="FH346" s="447">
        <f t="shared" si="225"/>
        <v>235110.13</v>
      </c>
      <c r="FI346" s="447">
        <v>0</v>
      </c>
      <c r="FJ346" s="447">
        <f t="shared" si="226"/>
        <v>547426.03</v>
      </c>
      <c r="FK346" s="464"/>
      <c r="FL346" s="447">
        <f t="shared" si="227"/>
        <v>31301.45</v>
      </c>
      <c r="FM346" s="447">
        <f t="shared" si="228"/>
        <v>3912.68</v>
      </c>
      <c r="FN346" s="447">
        <f t="shared" si="229"/>
        <v>78253.62</v>
      </c>
      <c r="FO346" s="447">
        <f t="shared" si="230"/>
        <v>113467.75</v>
      </c>
      <c r="FP346" s="178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</row>
    <row r="347" spans="1:463" s="163" customFormat="1" ht="22.5" customHeight="1">
      <c r="A347" s="360">
        <v>339</v>
      </c>
      <c r="B347" s="361">
        <v>4</v>
      </c>
      <c r="C347" s="362" t="s">
        <v>565</v>
      </c>
      <c r="D347" s="363" t="s">
        <v>304</v>
      </c>
      <c r="E347" s="225" t="s">
        <v>190</v>
      </c>
      <c r="F347" s="367">
        <v>325000</v>
      </c>
      <c r="G347" s="365">
        <v>8</v>
      </c>
      <c r="H347" s="366"/>
      <c r="I347" s="373"/>
      <c r="J347" s="374"/>
      <c r="K347" s="375">
        <v>8</v>
      </c>
      <c r="L347" s="366"/>
      <c r="M347" s="373"/>
      <c r="N347" s="374"/>
      <c r="O347" s="375">
        <v>8</v>
      </c>
      <c r="P347" s="366"/>
      <c r="Q347" s="373"/>
      <c r="R347" s="374"/>
      <c r="S347" s="375">
        <v>8</v>
      </c>
      <c r="T347" s="366"/>
      <c r="U347" s="373"/>
      <c r="V347" s="374"/>
      <c r="W347" s="375">
        <v>8</v>
      </c>
      <c r="X347" s="366"/>
      <c r="Y347" s="373"/>
      <c r="Z347" s="374"/>
      <c r="AA347" s="375">
        <v>5</v>
      </c>
      <c r="AB347" s="366">
        <v>3</v>
      </c>
      <c r="AC347" s="373"/>
      <c r="AD347" s="382"/>
      <c r="AE347" s="380">
        <v>8</v>
      </c>
      <c r="AF347" s="381"/>
      <c r="AG347" s="365">
        <v>8</v>
      </c>
      <c r="AH347" s="366">
        <v>1</v>
      </c>
      <c r="AI347" s="373"/>
      <c r="AJ347" s="374"/>
      <c r="AK347" s="375">
        <v>8</v>
      </c>
      <c r="AL347" s="366">
        <v>1</v>
      </c>
      <c r="AM347" s="373"/>
      <c r="AN347" s="374"/>
      <c r="AO347" s="375">
        <v>8</v>
      </c>
      <c r="AP347" s="366">
        <v>2</v>
      </c>
      <c r="AQ347" s="373"/>
      <c r="AR347" s="374"/>
      <c r="AS347" s="375">
        <v>8</v>
      </c>
      <c r="AT347" s="366">
        <v>3</v>
      </c>
      <c r="AU347" s="373"/>
      <c r="AV347" s="374"/>
      <c r="AW347" s="375">
        <v>8</v>
      </c>
      <c r="AX347" s="366"/>
      <c r="AY347" s="373"/>
      <c r="AZ347" s="374"/>
      <c r="BA347" s="375"/>
      <c r="BB347" s="366"/>
      <c r="BC347" s="373"/>
      <c r="BD347" s="382"/>
      <c r="BE347" s="380">
        <v>8</v>
      </c>
      <c r="BF347" s="381"/>
      <c r="BG347" s="365">
        <v>8</v>
      </c>
      <c r="BH347" s="366"/>
      <c r="BI347" s="373"/>
      <c r="BJ347" s="374"/>
      <c r="BK347" s="375">
        <v>8</v>
      </c>
      <c r="BL347" s="366"/>
      <c r="BM347" s="373"/>
      <c r="BN347" s="374"/>
      <c r="BO347" s="375">
        <v>8</v>
      </c>
      <c r="BP347" s="366"/>
      <c r="BQ347" s="373"/>
      <c r="BR347" s="374"/>
      <c r="BS347" s="375">
        <v>8</v>
      </c>
      <c r="BT347" s="366">
        <v>4</v>
      </c>
      <c r="BU347" s="373"/>
      <c r="BV347" s="374"/>
      <c r="BW347" s="388">
        <v>8</v>
      </c>
      <c r="BX347" s="389"/>
      <c r="BY347" s="375">
        <v>5</v>
      </c>
      <c r="BZ347" s="366">
        <v>3</v>
      </c>
      <c r="CA347" s="373"/>
      <c r="CB347" s="382"/>
      <c r="CC347" s="380">
        <v>8</v>
      </c>
      <c r="CD347" s="381"/>
      <c r="CE347" s="398">
        <v>8</v>
      </c>
      <c r="CF347" s="366"/>
      <c r="CG347" s="373"/>
      <c r="CH347" s="399"/>
      <c r="CI347" s="365">
        <v>8</v>
      </c>
      <c r="CJ347" s="366"/>
      <c r="CK347" s="373"/>
      <c r="CL347" s="374"/>
      <c r="CM347" s="375">
        <v>8</v>
      </c>
      <c r="CN347" s="366"/>
      <c r="CO347" s="373"/>
      <c r="CP347" s="382"/>
      <c r="CQ347" s="402">
        <v>8</v>
      </c>
      <c r="CR347" s="366"/>
      <c r="CS347" s="408"/>
      <c r="CT347" s="409"/>
      <c r="CU347" s="402">
        <v>8</v>
      </c>
      <c r="CV347" s="366"/>
      <c r="CW347" s="410"/>
      <c r="CX347" s="411"/>
      <c r="CY347" s="402">
        <v>5</v>
      </c>
      <c r="CZ347" s="366">
        <v>3</v>
      </c>
      <c r="DA347" s="415"/>
      <c r="DB347" s="411"/>
      <c r="DC347" s="380">
        <v>8</v>
      </c>
      <c r="DD347" s="381"/>
      <c r="DE347" s="398">
        <v>8</v>
      </c>
      <c r="DF347" s="366"/>
      <c r="DG347" s="416"/>
      <c r="DH347" s="411"/>
      <c r="DI347" s="402">
        <v>8</v>
      </c>
      <c r="DJ347" s="366"/>
      <c r="DK347" s="416"/>
      <c r="DL347" s="411"/>
      <c r="DM347" s="424">
        <v>25</v>
      </c>
      <c r="DN347" s="424">
        <v>4</v>
      </c>
      <c r="DO347" s="424">
        <v>1</v>
      </c>
      <c r="DP347" s="425">
        <f t="shared" si="193"/>
        <v>183</v>
      </c>
      <c r="DQ347" s="427">
        <f t="shared" si="194"/>
        <v>0</v>
      </c>
      <c r="DR347" s="425">
        <f t="shared" si="195"/>
        <v>183</v>
      </c>
      <c r="DS347" s="163">
        <f t="shared" si="196"/>
        <v>24</v>
      </c>
      <c r="DT347" s="425">
        <f t="shared" si="197"/>
        <v>20</v>
      </c>
      <c r="DU347" s="427">
        <f t="shared" si="198"/>
        <v>0</v>
      </c>
      <c r="DV347" s="427">
        <f t="shared" si="199"/>
        <v>20</v>
      </c>
      <c r="DW347" s="427">
        <f t="shared" si="200"/>
        <v>32</v>
      </c>
      <c r="DX347" s="427">
        <f t="shared" si="201"/>
        <v>0</v>
      </c>
      <c r="DY347" s="427">
        <f t="shared" si="202"/>
        <v>8</v>
      </c>
      <c r="DZ347" s="427">
        <f t="shared" si="203"/>
        <v>0</v>
      </c>
      <c r="EA347" s="428">
        <f t="shared" si="204"/>
        <v>25</v>
      </c>
      <c r="EB347" s="429">
        <f t="shared" si="205"/>
        <v>20</v>
      </c>
      <c r="EC347" s="429">
        <f t="shared" si="206"/>
        <v>0</v>
      </c>
      <c r="ED347" s="429">
        <f t="shared" si="207"/>
        <v>32</v>
      </c>
      <c r="EE347" s="429">
        <f t="shared" si="208"/>
        <v>0</v>
      </c>
      <c r="EF347" s="429">
        <f t="shared" si="209"/>
        <v>8</v>
      </c>
      <c r="EG347" s="429">
        <f t="shared" si="210"/>
        <v>0</v>
      </c>
      <c r="EH347" s="441"/>
      <c r="EI347" s="479"/>
      <c r="EJ347" s="443">
        <v>361</v>
      </c>
      <c r="EK347" s="481" t="s">
        <v>565</v>
      </c>
      <c r="EL347" s="449" t="s">
        <v>304</v>
      </c>
      <c r="EM347" s="450">
        <v>325000</v>
      </c>
      <c r="EN347" s="447">
        <f t="shared" si="211"/>
        <v>12500</v>
      </c>
      <c r="EO347" s="453">
        <v>0</v>
      </c>
      <c r="EP347" s="454">
        <v>0</v>
      </c>
      <c r="EQ347" s="455">
        <v>0</v>
      </c>
      <c r="ER347" s="455">
        <v>0</v>
      </c>
      <c r="ES347" s="456">
        <f t="shared" si="212"/>
        <v>12500</v>
      </c>
      <c r="ET347" s="456">
        <f t="shared" si="213"/>
        <v>25</v>
      </c>
      <c r="EU347" s="456">
        <f t="shared" si="214"/>
        <v>20</v>
      </c>
      <c r="EV347" s="456">
        <f t="shared" si="215"/>
        <v>0</v>
      </c>
      <c r="EW347" s="456">
        <f t="shared" si="216"/>
        <v>32</v>
      </c>
      <c r="EX347" s="456">
        <f t="shared" si="217"/>
        <v>0</v>
      </c>
      <c r="EY347" s="460">
        <f t="shared" si="218"/>
        <v>8</v>
      </c>
      <c r="EZ347" s="460">
        <f t="shared" si="219"/>
        <v>0</v>
      </c>
      <c r="FA347" s="447">
        <f t="shared" si="220"/>
        <v>183347.44</v>
      </c>
      <c r="FB347" s="447">
        <v>0</v>
      </c>
      <c r="FC347" s="447">
        <f t="shared" si="221"/>
        <v>495847.44</v>
      </c>
      <c r="FD347" s="447">
        <f t="shared" si="222"/>
        <v>446262.7</v>
      </c>
      <c r="FE347" s="447">
        <f t="shared" si="223"/>
        <v>14101.016000000001</v>
      </c>
      <c r="FF347" s="447">
        <f t="shared" si="224"/>
        <v>49584.74</v>
      </c>
      <c r="FG347" s="463">
        <v>100000</v>
      </c>
      <c r="FH347" s="447">
        <f t="shared" si="225"/>
        <v>163685.76000000001</v>
      </c>
      <c r="FI347" s="447">
        <v>0</v>
      </c>
      <c r="FJ347" s="447">
        <f t="shared" si="226"/>
        <v>332161.68</v>
      </c>
      <c r="FK347" s="464"/>
      <c r="FL347" s="447">
        <f t="shared" si="227"/>
        <v>19833.900000000001</v>
      </c>
      <c r="FM347" s="447">
        <f t="shared" si="228"/>
        <v>2479.2399999999998</v>
      </c>
      <c r="FN347" s="447">
        <f t="shared" si="229"/>
        <v>49584.74</v>
      </c>
      <c r="FO347" s="447">
        <f t="shared" si="230"/>
        <v>71897.88</v>
      </c>
      <c r="FP347" s="178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</row>
    <row r="348" spans="1:463" s="163" customFormat="1" ht="22.5" customHeight="1">
      <c r="A348" s="360">
        <v>340</v>
      </c>
      <c r="B348" s="361">
        <v>3</v>
      </c>
      <c r="C348" s="362" t="s">
        <v>566</v>
      </c>
      <c r="D348" s="363" t="s">
        <v>194</v>
      </c>
      <c r="E348" s="225" t="s">
        <v>190</v>
      </c>
      <c r="F348" s="367">
        <v>325000</v>
      </c>
      <c r="G348" s="365"/>
      <c r="H348" s="366"/>
      <c r="I348" s="373"/>
      <c r="J348" s="374"/>
      <c r="K348" s="375"/>
      <c r="L348" s="366"/>
      <c r="M348" s="373"/>
      <c r="N348" s="374"/>
      <c r="O348" s="375"/>
      <c r="P348" s="366"/>
      <c r="Q348" s="373"/>
      <c r="R348" s="374"/>
      <c r="S348" s="375"/>
      <c r="T348" s="366"/>
      <c r="U348" s="373"/>
      <c r="V348" s="374"/>
      <c r="W348" s="375">
        <v>8</v>
      </c>
      <c r="X348" s="366"/>
      <c r="Y348" s="373"/>
      <c r="Z348" s="374"/>
      <c r="AA348" s="375">
        <v>5</v>
      </c>
      <c r="AB348" s="366"/>
      <c r="AC348" s="373"/>
      <c r="AD348" s="382"/>
      <c r="AE348" s="380">
        <v>8</v>
      </c>
      <c r="AF348" s="381"/>
      <c r="AG348" s="365">
        <v>8</v>
      </c>
      <c r="AH348" s="366"/>
      <c r="AI348" s="373"/>
      <c r="AJ348" s="374"/>
      <c r="AK348" s="375">
        <v>8</v>
      </c>
      <c r="AL348" s="366"/>
      <c r="AM348" s="373"/>
      <c r="AN348" s="374"/>
      <c r="AO348" s="375">
        <v>8</v>
      </c>
      <c r="AP348" s="366"/>
      <c r="AQ348" s="373"/>
      <c r="AR348" s="374"/>
      <c r="AS348" s="375">
        <v>8</v>
      </c>
      <c r="AT348" s="366"/>
      <c r="AU348" s="373"/>
      <c r="AV348" s="374"/>
      <c r="AW348" s="375">
        <v>8</v>
      </c>
      <c r="AX348" s="366"/>
      <c r="AY348" s="373"/>
      <c r="AZ348" s="374"/>
      <c r="BA348" s="375">
        <v>5</v>
      </c>
      <c r="BB348" s="366">
        <v>3</v>
      </c>
      <c r="BC348" s="373"/>
      <c r="BD348" s="382"/>
      <c r="BE348" s="380">
        <v>8</v>
      </c>
      <c r="BF348" s="381"/>
      <c r="BG348" s="365">
        <v>8</v>
      </c>
      <c r="BH348" s="366"/>
      <c r="BI348" s="373"/>
      <c r="BJ348" s="374"/>
      <c r="BK348" s="375">
        <v>8</v>
      </c>
      <c r="BL348" s="366"/>
      <c r="BM348" s="373"/>
      <c r="BN348" s="374"/>
      <c r="BO348" s="375">
        <v>8</v>
      </c>
      <c r="BP348" s="366"/>
      <c r="BQ348" s="373"/>
      <c r="BR348" s="374"/>
      <c r="BS348" s="375">
        <v>8</v>
      </c>
      <c r="BT348" s="366"/>
      <c r="BU348" s="373"/>
      <c r="BV348" s="374"/>
      <c r="BW348" s="388">
        <v>8</v>
      </c>
      <c r="BX348" s="389"/>
      <c r="BY348" s="375">
        <v>5</v>
      </c>
      <c r="BZ348" s="366">
        <v>3</v>
      </c>
      <c r="CA348" s="373"/>
      <c r="CB348" s="382"/>
      <c r="CC348" s="380">
        <v>8</v>
      </c>
      <c r="CD348" s="381"/>
      <c r="CE348" s="398">
        <v>8</v>
      </c>
      <c r="CF348" s="366"/>
      <c r="CG348" s="373"/>
      <c r="CH348" s="399"/>
      <c r="CI348" s="365">
        <v>8</v>
      </c>
      <c r="CJ348" s="366"/>
      <c r="CK348" s="373"/>
      <c r="CL348" s="374"/>
      <c r="CM348" s="375">
        <v>8</v>
      </c>
      <c r="CN348" s="366"/>
      <c r="CO348" s="373"/>
      <c r="CP348" s="382"/>
      <c r="CQ348" s="402">
        <v>8</v>
      </c>
      <c r="CR348" s="366"/>
      <c r="CS348" s="408"/>
      <c r="CT348" s="409"/>
      <c r="CU348" s="402">
        <v>8</v>
      </c>
      <c r="CV348" s="366"/>
      <c r="CW348" s="410"/>
      <c r="CX348" s="411"/>
      <c r="CY348" s="402">
        <v>5</v>
      </c>
      <c r="CZ348" s="366">
        <v>3</v>
      </c>
      <c r="DA348" s="415"/>
      <c r="DB348" s="411"/>
      <c r="DC348" s="380">
        <v>8</v>
      </c>
      <c r="DD348" s="381"/>
      <c r="DE348" s="398">
        <v>8</v>
      </c>
      <c r="DF348" s="366"/>
      <c r="DG348" s="416"/>
      <c r="DH348" s="411"/>
      <c r="DI348" s="402">
        <v>8</v>
      </c>
      <c r="DJ348" s="366"/>
      <c r="DK348" s="416"/>
      <c r="DL348" s="411"/>
      <c r="DM348" s="424">
        <v>25</v>
      </c>
      <c r="DN348" s="424">
        <v>4</v>
      </c>
      <c r="DO348" s="424">
        <v>1</v>
      </c>
      <c r="DP348" s="425">
        <f t="shared" si="193"/>
        <v>156</v>
      </c>
      <c r="DQ348" s="427">
        <f t="shared" si="194"/>
        <v>0</v>
      </c>
      <c r="DR348" s="425">
        <f t="shared" si="195"/>
        <v>156</v>
      </c>
      <c r="DS348" s="163">
        <f t="shared" si="196"/>
        <v>21</v>
      </c>
      <c r="DT348" s="425">
        <f t="shared" si="197"/>
        <v>9</v>
      </c>
      <c r="DU348" s="427">
        <f t="shared" si="198"/>
        <v>0</v>
      </c>
      <c r="DV348" s="427">
        <f t="shared" si="199"/>
        <v>9</v>
      </c>
      <c r="DW348" s="427">
        <f t="shared" si="200"/>
        <v>32</v>
      </c>
      <c r="DX348" s="427">
        <f t="shared" si="201"/>
        <v>0</v>
      </c>
      <c r="DY348" s="427">
        <f t="shared" si="202"/>
        <v>8</v>
      </c>
      <c r="DZ348" s="427">
        <f t="shared" si="203"/>
        <v>0</v>
      </c>
      <c r="EA348" s="428">
        <f t="shared" si="204"/>
        <v>22</v>
      </c>
      <c r="EB348" s="429">
        <f t="shared" si="205"/>
        <v>9</v>
      </c>
      <c r="EC348" s="429">
        <f t="shared" si="206"/>
        <v>0</v>
      </c>
      <c r="ED348" s="429">
        <f t="shared" si="207"/>
        <v>32</v>
      </c>
      <c r="EE348" s="429">
        <f t="shared" si="208"/>
        <v>0</v>
      </c>
      <c r="EF348" s="429">
        <f t="shared" si="209"/>
        <v>8</v>
      </c>
      <c r="EG348" s="429">
        <f t="shared" si="210"/>
        <v>0</v>
      </c>
      <c r="EH348" s="441"/>
      <c r="EI348" s="479"/>
      <c r="EJ348" s="443">
        <v>362</v>
      </c>
      <c r="EK348" s="481" t="s">
        <v>566</v>
      </c>
      <c r="EL348" s="449" t="s">
        <v>194</v>
      </c>
      <c r="EM348" s="450">
        <v>325000</v>
      </c>
      <c r="EN348" s="447">
        <f t="shared" si="211"/>
        <v>12500</v>
      </c>
      <c r="EO348" s="453">
        <v>0</v>
      </c>
      <c r="EP348" s="454">
        <v>0</v>
      </c>
      <c r="EQ348" s="455">
        <v>0</v>
      </c>
      <c r="ER348" s="455">
        <v>0</v>
      </c>
      <c r="ES348" s="456">
        <f t="shared" si="212"/>
        <v>12500</v>
      </c>
      <c r="ET348" s="456">
        <f t="shared" si="213"/>
        <v>22</v>
      </c>
      <c r="EU348" s="456">
        <f t="shared" si="214"/>
        <v>9</v>
      </c>
      <c r="EV348" s="456">
        <f t="shared" si="215"/>
        <v>0</v>
      </c>
      <c r="EW348" s="456">
        <f t="shared" si="216"/>
        <v>32</v>
      </c>
      <c r="EX348" s="456">
        <f t="shared" si="217"/>
        <v>0</v>
      </c>
      <c r="EY348" s="460">
        <f t="shared" si="218"/>
        <v>8</v>
      </c>
      <c r="EZ348" s="460">
        <f t="shared" si="219"/>
        <v>0</v>
      </c>
      <c r="FA348" s="447">
        <f t="shared" si="220"/>
        <v>155845.32</v>
      </c>
      <c r="FB348" s="447">
        <v>0</v>
      </c>
      <c r="FC348" s="447">
        <f t="shared" si="221"/>
        <v>430845.32</v>
      </c>
      <c r="FD348" s="447">
        <f t="shared" si="222"/>
        <v>387760.79000000004</v>
      </c>
      <c r="FE348" s="447">
        <f t="shared" si="223"/>
        <v>9420.8632000000034</v>
      </c>
      <c r="FF348" s="447">
        <f t="shared" si="224"/>
        <v>43084.53</v>
      </c>
      <c r="FG348" s="463">
        <v>100000</v>
      </c>
      <c r="FH348" s="447">
        <f t="shared" si="225"/>
        <v>152505.39000000001</v>
      </c>
      <c r="FI348" s="447">
        <v>0</v>
      </c>
      <c r="FJ348" s="447">
        <f t="shared" si="226"/>
        <v>278339.93</v>
      </c>
      <c r="FK348" s="464"/>
      <c r="FL348" s="447">
        <f t="shared" si="227"/>
        <v>17233.810000000001</v>
      </c>
      <c r="FM348" s="447">
        <f t="shared" si="228"/>
        <v>2154.23</v>
      </c>
      <c r="FN348" s="447">
        <f t="shared" si="229"/>
        <v>43084.53</v>
      </c>
      <c r="FO348" s="447">
        <f t="shared" si="230"/>
        <v>62472.57</v>
      </c>
      <c r="FP348" s="17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</row>
    <row r="349" spans="1:463" s="163" customFormat="1" ht="22.5" customHeight="1">
      <c r="A349" s="360">
        <v>341</v>
      </c>
      <c r="B349" s="361">
        <v>4</v>
      </c>
      <c r="C349" s="362" t="s">
        <v>567</v>
      </c>
      <c r="D349" s="363" t="s">
        <v>204</v>
      </c>
      <c r="E349" s="225" t="s">
        <v>190</v>
      </c>
      <c r="F349" s="367">
        <v>390000</v>
      </c>
      <c r="G349" s="365">
        <v>8</v>
      </c>
      <c r="H349" s="366">
        <v>1</v>
      </c>
      <c r="I349" s="373"/>
      <c r="J349" s="374"/>
      <c r="K349" s="375">
        <v>8</v>
      </c>
      <c r="L349" s="366">
        <v>1</v>
      </c>
      <c r="M349" s="373"/>
      <c r="N349" s="374"/>
      <c r="O349" s="375">
        <v>8</v>
      </c>
      <c r="P349" s="366">
        <v>1</v>
      </c>
      <c r="Q349" s="373"/>
      <c r="R349" s="374"/>
      <c r="S349" s="375">
        <v>8</v>
      </c>
      <c r="T349" s="366">
        <v>1</v>
      </c>
      <c r="U349" s="373"/>
      <c r="V349" s="374"/>
      <c r="W349" s="375">
        <v>8</v>
      </c>
      <c r="X349" s="366">
        <v>1</v>
      </c>
      <c r="Y349" s="373"/>
      <c r="Z349" s="374"/>
      <c r="AA349" s="375">
        <v>5</v>
      </c>
      <c r="AB349" s="366">
        <v>4</v>
      </c>
      <c r="AC349" s="373"/>
      <c r="AD349" s="382"/>
      <c r="AE349" s="380">
        <v>10</v>
      </c>
      <c r="AF349" s="381"/>
      <c r="AG349" s="365"/>
      <c r="AH349" s="366"/>
      <c r="AI349" s="373"/>
      <c r="AJ349" s="374"/>
      <c r="AK349" s="375">
        <v>8</v>
      </c>
      <c r="AL349" s="366">
        <v>2</v>
      </c>
      <c r="AM349" s="373"/>
      <c r="AN349" s="374"/>
      <c r="AO349" s="375">
        <v>8</v>
      </c>
      <c r="AP349" s="366">
        <v>1</v>
      </c>
      <c r="AQ349" s="373"/>
      <c r="AR349" s="374"/>
      <c r="AS349" s="375">
        <v>8</v>
      </c>
      <c r="AT349" s="366">
        <v>3</v>
      </c>
      <c r="AU349" s="373"/>
      <c r="AV349" s="374"/>
      <c r="AW349" s="375">
        <v>8</v>
      </c>
      <c r="AX349" s="366">
        <v>1</v>
      </c>
      <c r="AY349" s="373"/>
      <c r="AZ349" s="374"/>
      <c r="BA349" s="375"/>
      <c r="BB349" s="366"/>
      <c r="BC349" s="373"/>
      <c r="BD349" s="382"/>
      <c r="BE349" s="380">
        <v>9</v>
      </c>
      <c r="BF349" s="381"/>
      <c r="BG349" s="365"/>
      <c r="BH349" s="366"/>
      <c r="BI349" s="373"/>
      <c r="BJ349" s="374"/>
      <c r="BK349" s="375">
        <v>8</v>
      </c>
      <c r="BL349" s="366">
        <v>1</v>
      </c>
      <c r="BM349" s="373"/>
      <c r="BN349" s="374"/>
      <c r="BO349" s="375">
        <v>8</v>
      </c>
      <c r="BP349" s="366">
        <v>1</v>
      </c>
      <c r="BQ349" s="373"/>
      <c r="BR349" s="374"/>
      <c r="BS349" s="375">
        <v>8</v>
      </c>
      <c r="BT349" s="366">
        <v>1</v>
      </c>
      <c r="BU349" s="373"/>
      <c r="BV349" s="374"/>
      <c r="BW349" s="388">
        <v>9</v>
      </c>
      <c r="BX349" s="389"/>
      <c r="BY349" s="375">
        <v>5</v>
      </c>
      <c r="BZ349" s="366">
        <v>4</v>
      </c>
      <c r="CA349" s="373"/>
      <c r="CB349" s="382"/>
      <c r="CC349" s="380">
        <v>9</v>
      </c>
      <c r="CD349" s="381"/>
      <c r="CE349" s="398">
        <v>8</v>
      </c>
      <c r="CF349" s="366">
        <v>1</v>
      </c>
      <c r="CG349" s="373"/>
      <c r="CH349" s="399"/>
      <c r="CI349" s="365">
        <v>8</v>
      </c>
      <c r="CJ349" s="366">
        <v>1</v>
      </c>
      <c r="CK349" s="373"/>
      <c r="CL349" s="374"/>
      <c r="CM349" s="375">
        <v>8</v>
      </c>
      <c r="CN349" s="366">
        <v>2</v>
      </c>
      <c r="CO349" s="373"/>
      <c r="CP349" s="382"/>
      <c r="CQ349" s="402"/>
      <c r="CR349" s="366"/>
      <c r="CS349" s="408"/>
      <c r="CT349" s="409"/>
      <c r="CU349" s="402">
        <v>8</v>
      </c>
      <c r="CV349" s="366">
        <v>1</v>
      </c>
      <c r="CW349" s="410"/>
      <c r="CX349" s="411"/>
      <c r="CY349" s="402">
        <v>5</v>
      </c>
      <c r="CZ349" s="366">
        <v>4</v>
      </c>
      <c r="DA349" s="415"/>
      <c r="DB349" s="411"/>
      <c r="DC349" s="380">
        <v>9</v>
      </c>
      <c r="DD349" s="381"/>
      <c r="DE349" s="398">
        <v>8</v>
      </c>
      <c r="DF349" s="366">
        <v>2</v>
      </c>
      <c r="DG349" s="416"/>
      <c r="DH349" s="411"/>
      <c r="DI349" s="402">
        <v>8</v>
      </c>
      <c r="DJ349" s="366">
        <v>1</v>
      </c>
      <c r="DK349" s="416"/>
      <c r="DL349" s="411"/>
      <c r="DM349" s="424">
        <v>25</v>
      </c>
      <c r="DN349" s="424">
        <v>4</v>
      </c>
      <c r="DO349" s="424">
        <v>1</v>
      </c>
      <c r="DP349" s="425">
        <f t="shared" si="193"/>
        <v>159</v>
      </c>
      <c r="DQ349" s="427">
        <f t="shared" si="194"/>
        <v>0</v>
      </c>
      <c r="DR349" s="425">
        <f t="shared" si="195"/>
        <v>159</v>
      </c>
      <c r="DS349" s="163">
        <f t="shared" si="196"/>
        <v>21</v>
      </c>
      <c r="DT349" s="425">
        <f t="shared" si="197"/>
        <v>35</v>
      </c>
      <c r="DU349" s="427">
        <f t="shared" si="198"/>
        <v>0</v>
      </c>
      <c r="DV349" s="427">
        <f t="shared" si="199"/>
        <v>35</v>
      </c>
      <c r="DW349" s="427">
        <f t="shared" si="200"/>
        <v>37</v>
      </c>
      <c r="DX349" s="427">
        <f t="shared" si="201"/>
        <v>0</v>
      </c>
      <c r="DY349" s="427">
        <f t="shared" si="202"/>
        <v>9</v>
      </c>
      <c r="DZ349" s="427">
        <f t="shared" si="203"/>
        <v>0</v>
      </c>
      <c r="EA349" s="428">
        <f t="shared" si="204"/>
        <v>22</v>
      </c>
      <c r="EB349" s="429">
        <f t="shared" si="205"/>
        <v>35</v>
      </c>
      <c r="EC349" s="429">
        <f t="shared" si="206"/>
        <v>0</v>
      </c>
      <c r="ED349" s="429">
        <f t="shared" si="207"/>
        <v>37</v>
      </c>
      <c r="EE349" s="429">
        <f t="shared" si="208"/>
        <v>0</v>
      </c>
      <c r="EF349" s="429">
        <f t="shared" si="209"/>
        <v>9</v>
      </c>
      <c r="EG349" s="429">
        <f t="shared" si="210"/>
        <v>0</v>
      </c>
      <c r="EH349" s="441"/>
      <c r="EI349" s="479"/>
      <c r="EJ349" s="443">
        <v>363</v>
      </c>
      <c r="EK349" s="481" t="s">
        <v>567</v>
      </c>
      <c r="EL349" s="449" t="s">
        <v>204</v>
      </c>
      <c r="EM349" s="450">
        <v>390000</v>
      </c>
      <c r="EN349" s="447">
        <f t="shared" si="211"/>
        <v>15000</v>
      </c>
      <c r="EO349" s="453">
        <v>0</v>
      </c>
      <c r="EP349" s="454">
        <v>0</v>
      </c>
      <c r="EQ349" s="455">
        <v>0</v>
      </c>
      <c r="ER349" s="455">
        <v>0</v>
      </c>
      <c r="ES349" s="456">
        <f t="shared" si="212"/>
        <v>15000</v>
      </c>
      <c r="ET349" s="456">
        <f t="shared" si="213"/>
        <v>22</v>
      </c>
      <c r="EU349" s="456">
        <f t="shared" si="214"/>
        <v>35</v>
      </c>
      <c r="EV349" s="456">
        <f t="shared" si="215"/>
        <v>0</v>
      </c>
      <c r="EW349" s="456">
        <f t="shared" si="216"/>
        <v>37</v>
      </c>
      <c r="EX349" s="456">
        <f t="shared" si="217"/>
        <v>0</v>
      </c>
      <c r="EY349" s="460">
        <f t="shared" si="218"/>
        <v>9</v>
      </c>
      <c r="EZ349" s="460">
        <f t="shared" si="219"/>
        <v>0</v>
      </c>
      <c r="FA349" s="447">
        <f t="shared" si="220"/>
        <v>289022.23</v>
      </c>
      <c r="FB349" s="447">
        <v>0</v>
      </c>
      <c r="FC349" s="447">
        <f t="shared" si="221"/>
        <v>619022.23</v>
      </c>
      <c r="FD349" s="447">
        <f t="shared" si="222"/>
        <v>557120.01</v>
      </c>
      <c r="FE349" s="447">
        <f t="shared" si="223"/>
        <v>27424.002</v>
      </c>
      <c r="FF349" s="447">
        <f t="shared" si="224"/>
        <v>61902.22</v>
      </c>
      <c r="FG349" s="463">
        <v>100000</v>
      </c>
      <c r="FH349" s="447">
        <f t="shared" si="225"/>
        <v>189326.22</v>
      </c>
      <c r="FI349" s="447">
        <v>0</v>
      </c>
      <c r="FJ349" s="447">
        <f t="shared" si="226"/>
        <v>429696.01</v>
      </c>
      <c r="FK349" s="464"/>
      <c r="FL349" s="447">
        <f t="shared" si="227"/>
        <v>24760.89</v>
      </c>
      <c r="FM349" s="447">
        <f t="shared" si="228"/>
        <v>3095.11</v>
      </c>
      <c r="FN349" s="447">
        <f t="shared" si="229"/>
        <v>61902.22</v>
      </c>
      <c r="FO349" s="447">
        <f t="shared" si="230"/>
        <v>89758.22</v>
      </c>
      <c r="FP349" s="178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</row>
    <row r="350" spans="1:463" s="163" customFormat="1" ht="22.5" customHeight="1">
      <c r="A350" s="360">
        <v>342</v>
      </c>
      <c r="B350" s="361">
        <v>1</v>
      </c>
      <c r="C350" s="362" t="s">
        <v>568</v>
      </c>
      <c r="D350" s="363" t="s">
        <v>304</v>
      </c>
      <c r="E350" s="225" t="s">
        <v>190</v>
      </c>
      <c r="F350" s="367">
        <v>325000</v>
      </c>
      <c r="G350" s="365">
        <v>8</v>
      </c>
      <c r="H350" s="366">
        <v>4</v>
      </c>
      <c r="I350" s="373"/>
      <c r="J350" s="374"/>
      <c r="K350" s="375">
        <v>8</v>
      </c>
      <c r="L350" s="366">
        <v>4</v>
      </c>
      <c r="M350" s="373"/>
      <c r="N350" s="374"/>
      <c r="O350" s="375">
        <v>8</v>
      </c>
      <c r="P350" s="366">
        <v>4</v>
      </c>
      <c r="Q350" s="373"/>
      <c r="R350" s="374"/>
      <c r="S350" s="375">
        <v>8</v>
      </c>
      <c r="T350" s="366">
        <v>4</v>
      </c>
      <c r="U350" s="373"/>
      <c r="V350" s="374"/>
      <c r="W350" s="375">
        <v>8</v>
      </c>
      <c r="X350" s="366">
        <v>4</v>
      </c>
      <c r="Y350" s="373"/>
      <c r="Z350" s="374"/>
      <c r="AA350" s="375">
        <v>5</v>
      </c>
      <c r="AB350" s="366">
        <v>5</v>
      </c>
      <c r="AC350" s="373"/>
      <c r="AD350" s="382"/>
      <c r="AE350" s="380">
        <v>12</v>
      </c>
      <c r="AF350" s="381"/>
      <c r="AG350" s="365">
        <v>8</v>
      </c>
      <c r="AH350" s="366">
        <v>4</v>
      </c>
      <c r="AI350" s="373"/>
      <c r="AJ350" s="374"/>
      <c r="AK350" s="375">
        <v>8</v>
      </c>
      <c r="AL350" s="366">
        <v>4</v>
      </c>
      <c r="AM350" s="373"/>
      <c r="AN350" s="374"/>
      <c r="AO350" s="375">
        <v>8</v>
      </c>
      <c r="AP350" s="366"/>
      <c r="AQ350" s="373"/>
      <c r="AR350" s="374"/>
      <c r="AS350" s="375">
        <v>8</v>
      </c>
      <c r="AT350" s="366">
        <v>4</v>
      </c>
      <c r="AU350" s="373"/>
      <c r="AV350" s="374"/>
      <c r="AW350" s="375">
        <v>8</v>
      </c>
      <c r="AX350" s="366">
        <v>2</v>
      </c>
      <c r="AY350" s="373"/>
      <c r="AZ350" s="374"/>
      <c r="BA350" s="375">
        <v>5</v>
      </c>
      <c r="BB350" s="366">
        <v>7</v>
      </c>
      <c r="BC350" s="373"/>
      <c r="BD350" s="382"/>
      <c r="BE350" s="380">
        <v>12</v>
      </c>
      <c r="BF350" s="381"/>
      <c r="BG350" s="365">
        <v>8</v>
      </c>
      <c r="BH350" s="366">
        <v>4</v>
      </c>
      <c r="BI350" s="373"/>
      <c r="BJ350" s="374"/>
      <c r="BK350" s="375"/>
      <c r="BL350" s="366"/>
      <c r="BM350" s="373"/>
      <c r="BN350" s="374"/>
      <c r="BO350" s="375">
        <v>8</v>
      </c>
      <c r="BP350" s="366">
        <v>4</v>
      </c>
      <c r="BQ350" s="373"/>
      <c r="BR350" s="374"/>
      <c r="BS350" s="375">
        <v>8</v>
      </c>
      <c r="BT350" s="366">
        <v>4</v>
      </c>
      <c r="BU350" s="373"/>
      <c r="BV350" s="374"/>
      <c r="BW350" s="388">
        <v>12</v>
      </c>
      <c r="BX350" s="389"/>
      <c r="BY350" s="375">
        <v>5</v>
      </c>
      <c r="BZ350" s="366">
        <v>7</v>
      </c>
      <c r="CA350" s="373"/>
      <c r="CB350" s="382"/>
      <c r="CC350" s="380">
        <v>12</v>
      </c>
      <c r="CD350" s="381"/>
      <c r="CE350" s="398">
        <v>8</v>
      </c>
      <c r="CF350" s="366">
        <v>4</v>
      </c>
      <c r="CG350" s="373"/>
      <c r="CH350" s="399"/>
      <c r="CI350" s="365">
        <v>8</v>
      </c>
      <c r="CJ350" s="366">
        <v>4</v>
      </c>
      <c r="CK350" s="373"/>
      <c r="CL350" s="374"/>
      <c r="CM350" s="375">
        <v>8</v>
      </c>
      <c r="CN350" s="366">
        <v>4</v>
      </c>
      <c r="CO350" s="373"/>
      <c r="CP350" s="382"/>
      <c r="CQ350" s="402">
        <v>8</v>
      </c>
      <c r="CR350" s="366">
        <v>4</v>
      </c>
      <c r="CS350" s="408"/>
      <c r="CT350" s="409"/>
      <c r="CU350" s="402">
        <v>8</v>
      </c>
      <c r="CV350" s="366">
        <v>4</v>
      </c>
      <c r="CW350" s="410"/>
      <c r="CX350" s="411"/>
      <c r="CY350" s="402">
        <v>5</v>
      </c>
      <c r="CZ350" s="366">
        <v>7</v>
      </c>
      <c r="DA350" s="415"/>
      <c r="DB350" s="411"/>
      <c r="DC350" s="380">
        <v>1</v>
      </c>
      <c r="DD350" s="381"/>
      <c r="DE350" s="398"/>
      <c r="DF350" s="366"/>
      <c r="DG350" s="416"/>
      <c r="DH350" s="411"/>
      <c r="DI350" s="402">
        <v>8</v>
      </c>
      <c r="DJ350" s="366">
        <v>4</v>
      </c>
      <c r="DK350" s="416"/>
      <c r="DL350" s="411"/>
      <c r="DM350" s="424">
        <v>25</v>
      </c>
      <c r="DN350" s="424">
        <v>4</v>
      </c>
      <c r="DO350" s="424">
        <v>1</v>
      </c>
      <c r="DP350" s="425">
        <f t="shared" si="193"/>
        <v>172</v>
      </c>
      <c r="DQ350" s="427">
        <f t="shared" si="194"/>
        <v>0</v>
      </c>
      <c r="DR350" s="425">
        <f t="shared" si="195"/>
        <v>172</v>
      </c>
      <c r="DS350" s="163">
        <f t="shared" si="196"/>
        <v>23</v>
      </c>
      <c r="DT350" s="425">
        <f t="shared" si="197"/>
        <v>96</v>
      </c>
      <c r="DU350" s="427">
        <f t="shared" si="198"/>
        <v>0</v>
      </c>
      <c r="DV350" s="427">
        <f t="shared" si="199"/>
        <v>96</v>
      </c>
      <c r="DW350" s="427">
        <f t="shared" si="200"/>
        <v>37</v>
      </c>
      <c r="DX350" s="427">
        <f t="shared" si="201"/>
        <v>0</v>
      </c>
      <c r="DY350" s="427">
        <f t="shared" si="202"/>
        <v>12</v>
      </c>
      <c r="DZ350" s="427">
        <f t="shared" si="203"/>
        <v>0</v>
      </c>
      <c r="EA350" s="428">
        <f t="shared" si="204"/>
        <v>24</v>
      </c>
      <c r="EB350" s="429">
        <f t="shared" si="205"/>
        <v>96</v>
      </c>
      <c r="EC350" s="429">
        <f t="shared" si="206"/>
        <v>0</v>
      </c>
      <c r="ED350" s="429">
        <f t="shared" si="207"/>
        <v>37</v>
      </c>
      <c r="EE350" s="429">
        <f t="shared" si="208"/>
        <v>0</v>
      </c>
      <c r="EF350" s="429">
        <f t="shared" si="209"/>
        <v>12</v>
      </c>
      <c r="EG350" s="429">
        <f t="shared" si="210"/>
        <v>0</v>
      </c>
      <c r="EH350" s="441"/>
      <c r="EI350" s="479"/>
      <c r="EJ350" s="443">
        <v>365</v>
      </c>
      <c r="EK350" s="481" t="s">
        <v>568</v>
      </c>
      <c r="EL350" s="449" t="s">
        <v>304</v>
      </c>
      <c r="EM350" s="450">
        <v>325000</v>
      </c>
      <c r="EN350" s="447">
        <f t="shared" si="211"/>
        <v>12500</v>
      </c>
      <c r="EO350" s="453">
        <v>0</v>
      </c>
      <c r="EP350" s="454">
        <v>0</v>
      </c>
      <c r="EQ350" s="455">
        <v>0</v>
      </c>
      <c r="ER350" s="455">
        <v>0</v>
      </c>
      <c r="ES350" s="456">
        <f t="shared" si="212"/>
        <v>12500</v>
      </c>
      <c r="ET350" s="456">
        <f t="shared" si="213"/>
        <v>24</v>
      </c>
      <c r="EU350" s="456">
        <f t="shared" si="214"/>
        <v>96</v>
      </c>
      <c r="EV350" s="456">
        <f t="shared" si="215"/>
        <v>0</v>
      </c>
      <c r="EW350" s="456">
        <f t="shared" si="216"/>
        <v>37</v>
      </c>
      <c r="EX350" s="456">
        <f t="shared" si="217"/>
        <v>0</v>
      </c>
      <c r="EY350" s="460">
        <f t="shared" si="218"/>
        <v>12</v>
      </c>
      <c r="EZ350" s="460">
        <f t="shared" si="219"/>
        <v>0</v>
      </c>
      <c r="FA350" s="447">
        <f t="shared" si="220"/>
        <v>403364.36</v>
      </c>
      <c r="FB350" s="447">
        <v>0</v>
      </c>
      <c r="FC350" s="447">
        <f t="shared" si="221"/>
        <v>703364.36</v>
      </c>
      <c r="FD350" s="447">
        <f t="shared" si="222"/>
        <v>633027.91999999993</v>
      </c>
      <c r="FE350" s="447">
        <f t="shared" si="223"/>
        <v>42605.583999999988</v>
      </c>
      <c r="FF350" s="447">
        <f t="shared" si="224"/>
        <v>70336.44</v>
      </c>
      <c r="FG350" s="463">
        <v>100000</v>
      </c>
      <c r="FH350" s="447">
        <f t="shared" si="225"/>
        <v>212942.02</v>
      </c>
      <c r="FI350" s="447">
        <v>0</v>
      </c>
      <c r="FJ350" s="447">
        <f t="shared" si="226"/>
        <v>490422.34</v>
      </c>
      <c r="FK350" s="464"/>
      <c r="FL350" s="447">
        <f t="shared" si="227"/>
        <v>28134.57</v>
      </c>
      <c r="FM350" s="447">
        <f t="shared" si="228"/>
        <v>3516.82</v>
      </c>
      <c r="FN350" s="447">
        <f t="shared" si="229"/>
        <v>70336.44</v>
      </c>
      <c r="FO350" s="447">
        <f t="shared" si="230"/>
        <v>101987.83</v>
      </c>
      <c r="FP350" s="178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</row>
    <row r="351" spans="1:463" s="163" customFormat="1" ht="22.5" customHeight="1">
      <c r="A351" s="360">
        <v>343</v>
      </c>
      <c r="B351" s="361">
        <v>4</v>
      </c>
      <c r="C351" s="362" t="s">
        <v>569</v>
      </c>
      <c r="D351" s="363" t="s">
        <v>304</v>
      </c>
      <c r="E351" s="225" t="s">
        <v>190</v>
      </c>
      <c r="F351" s="367">
        <v>325000</v>
      </c>
      <c r="G351" s="365">
        <v>8</v>
      </c>
      <c r="H351" s="366"/>
      <c r="I351" s="373"/>
      <c r="J351" s="374"/>
      <c r="K351" s="375">
        <v>8</v>
      </c>
      <c r="L351" s="366"/>
      <c r="M351" s="373"/>
      <c r="N351" s="374"/>
      <c r="O351" s="375">
        <v>8</v>
      </c>
      <c r="P351" s="366"/>
      <c r="Q351" s="373"/>
      <c r="R351" s="374"/>
      <c r="S351" s="375">
        <v>8</v>
      </c>
      <c r="T351" s="366"/>
      <c r="U351" s="373"/>
      <c r="V351" s="374"/>
      <c r="W351" s="375">
        <v>8</v>
      </c>
      <c r="X351" s="366"/>
      <c r="Y351" s="373"/>
      <c r="Z351" s="374"/>
      <c r="AA351" s="375">
        <v>5</v>
      </c>
      <c r="AB351" s="366">
        <v>3</v>
      </c>
      <c r="AC351" s="373"/>
      <c r="AD351" s="382"/>
      <c r="AE351" s="380">
        <v>8</v>
      </c>
      <c r="AF351" s="381"/>
      <c r="AG351" s="365">
        <v>8</v>
      </c>
      <c r="AH351" s="366">
        <v>1</v>
      </c>
      <c r="AI351" s="373"/>
      <c r="AJ351" s="374"/>
      <c r="AK351" s="375">
        <v>8</v>
      </c>
      <c r="AL351" s="366">
        <v>1</v>
      </c>
      <c r="AM351" s="373"/>
      <c r="AN351" s="374"/>
      <c r="AO351" s="375">
        <v>8</v>
      </c>
      <c r="AP351" s="366">
        <v>2</v>
      </c>
      <c r="AQ351" s="373"/>
      <c r="AR351" s="374"/>
      <c r="AS351" s="375">
        <v>8</v>
      </c>
      <c r="AT351" s="366">
        <v>3</v>
      </c>
      <c r="AU351" s="373"/>
      <c r="AV351" s="374"/>
      <c r="AW351" s="375">
        <v>8</v>
      </c>
      <c r="AX351" s="366"/>
      <c r="AY351" s="373"/>
      <c r="AZ351" s="374"/>
      <c r="BA351" s="375">
        <v>5</v>
      </c>
      <c r="BB351" s="366">
        <v>3</v>
      </c>
      <c r="BC351" s="373"/>
      <c r="BD351" s="382"/>
      <c r="BE351" s="380">
        <v>8</v>
      </c>
      <c r="BF351" s="381"/>
      <c r="BG351" s="365">
        <v>8</v>
      </c>
      <c r="BH351" s="366"/>
      <c r="BI351" s="373"/>
      <c r="BJ351" s="374"/>
      <c r="BK351" s="375">
        <v>8</v>
      </c>
      <c r="BL351" s="366"/>
      <c r="BM351" s="373"/>
      <c r="BN351" s="374"/>
      <c r="BO351" s="375">
        <v>8</v>
      </c>
      <c r="BP351" s="366"/>
      <c r="BQ351" s="373"/>
      <c r="BR351" s="374"/>
      <c r="BS351" s="375">
        <v>8</v>
      </c>
      <c r="BT351" s="366">
        <v>4</v>
      </c>
      <c r="BU351" s="373"/>
      <c r="BV351" s="374"/>
      <c r="BW351" s="388">
        <v>8</v>
      </c>
      <c r="BX351" s="389"/>
      <c r="BY351" s="375">
        <v>5</v>
      </c>
      <c r="BZ351" s="366">
        <v>3</v>
      </c>
      <c r="CA351" s="373"/>
      <c r="CB351" s="382"/>
      <c r="CC351" s="380">
        <v>8</v>
      </c>
      <c r="CD351" s="381"/>
      <c r="CE351" s="398">
        <v>8</v>
      </c>
      <c r="CF351" s="366"/>
      <c r="CG351" s="373"/>
      <c r="CH351" s="399"/>
      <c r="CI351" s="365">
        <v>8</v>
      </c>
      <c r="CJ351" s="366"/>
      <c r="CK351" s="373"/>
      <c r="CL351" s="374"/>
      <c r="CM351" s="375">
        <v>8</v>
      </c>
      <c r="CN351" s="366"/>
      <c r="CO351" s="373"/>
      <c r="CP351" s="382"/>
      <c r="CQ351" s="402">
        <v>8</v>
      </c>
      <c r="CR351" s="366"/>
      <c r="CS351" s="408"/>
      <c r="CT351" s="409"/>
      <c r="CU351" s="402">
        <v>8</v>
      </c>
      <c r="CV351" s="366"/>
      <c r="CW351" s="410"/>
      <c r="CX351" s="411"/>
      <c r="CY351" s="402">
        <v>5</v>
      </c>
      <c r="CZ351" s="366">
        <v>3</v>
      </c>
      <c r="DA351" s="415"/>
      <c r="DB351" s="411"/>
      <c r="DC351" s="380">
        <v>8</v>
      </c>
      <c r="DD351" s="381"/>
      <c r="DE351" s="398">
        <v>8</v>
      </c>
      <c r="DF351" s="366">
        <v>4</v>
      </c>
      <c r="DG351" s="416"/>
      <c r="DH351" s="411"/>
      <c r="DI351" s="402">
        <v>8</v>
      </c>
      <c r="DJ351" s="366">
        <v>4</v>
      </c>
      <c r="DK351" s="416"/>
      <c r="DL351" s="411"/>
      <c r="DM351" s="424">
        <v>25</v>
      </c>
      <c r="DN351" s="424">
        <v>4</v>
      </c>
      <c r="DO351" s="424">
        <v>1</v>
      </c>
      <c r="DP351" s="425">
        <f t="shared" si="193"/>
        <v>188</v>
      </c>
      <c r="DQ351" s="427">
        <f t="shared" si="194"/>
        <v>0</v>
      </c>
      <c r="DR351" s="425">
        <f t="shared" si="195"/>
        <v>188</v>
      </c>
      <c r="DS351" s="163">
        <f t="shared" si="196"/>
        <v>25</v>
      </c>
      <c r="DT351" s="425">
        <f t="shared" si="197"/>
        <v>31</v>
      </c>
      <c r="DU351" s="427">
        <f t="shared" si="198"/>
        <v>0</v>
      </c>
      <c r="DV351" s="427">
        <f t="shared" si="199"/>
        <v>31</v>
      </c>
      <c r="DW351" s="427">
        <f t="shared" si="200"/>
        <v>32</v>
      </c>
      <c r="DX351" s="427">
        <f t="shared" si="201"/>
        <v>0</v>
      </c>
      <c r="DY351" s="427">
        <f t="shared" si="202"/>
        <v>8</v>
      </c>
      <c r="DZ351" s="427">
        <f t="shared" si="203"/>
        <v>0</v>
      </c>
      <c r="EA351" s="428">
        <f t="shared" si="204"/>
        <v>26</v>
      </c>
      <c r="EB351" s="429">
        <f t="shared" si="205"/>
        <v>31</v>
      </c>
      <c r="EC351" s="429">
        <f t="shared" si="206"/>
        <v>0</v>
      </c>
      <c r="ED351" s="429">
        <f t="shared" si="207"/>
        <v>32</v>
      </c>
      <c r="EE351" s="429">
        <f t="shared" si="208"/>
        <v>0</v>
      </c>
      <c r="EF351" s="429">
        <f t="shared" si="209"/>
        <v>8</v>
      </c>
      <c r="EG351" s="429">
        <f t="shared" si="210"/>
        <v>0</v>
      </c>
      <c r="EH351" s="441"/>
      <c r="EI351" s="479"/>
      <c r="EJ351" s="443">
        <v>366</v>
      </c>
      <c r="EK351" s="481" t="s">
        <v>569</v>
      </c>
      <c r="EL351" s="449" t="s">
        <v>304</v>
      </c>
      <c r="EM351" s="450">
        <v>325000</v>
      </c>
      <c r="EN351" s="447">
        <f t="shared" si="211"/>
        <v>12500</v>
      </c>
      <c r="EO351" s="453">
        <v>0</v>
      </c>
      <c r="EP351" s="454">
        <v>0</v>
      </c>
      <c r="EQ351" s="455">
        <v>0</v>
      </c>
      <c r="ER351" s="455">
        <v>0</v>
      </c>
      <c r="ES351" s="456">
        <f t="shared" si="212"/>
        <v>12500</v>
      </c>
      <c r="ET351" s="456">
        <f t="shared" si="213"/>
        <v>26</v>
      </c>
      <c r="EU351" s="456">
        <f t="shared" si="214"/>
        <v>31</v>
      </c>
      <c r="EV351" s="456">
        <f t="shared" si="215"/>
        <v>0</v>
      </c>
      <c r="EW351" s="456">
        <f t="shared" si="216"/>
        <v>32</v>
      </c>
      <c r="EX351" s="456">
        <f t="shared" si="217"/>
        <v>0</v>
      </c>
      <c r="EY351" s="460">
        <f t="shared" si="218"/>
        <v>8</v>
      </c>
      <c r="EZ351" s="460">
        <f t="shared" si="219"/>
        <v>0</v>
      </c>
      <c r="FA351" s="447">
        <f t="shared" si="220"/>
        <v>210849.55</v>
      </c>
      <c r="FB351" s="447">
        <v>0</v>
      </c>
      <c r="FC351" s="447">
        <f t="shared" si="221"/>
        <v>535849.55000000005</v>
      </c>
      <c r="FD351" s="447">
        <f t="shared" si="222"/>
        <v>482264.59</v>
      </c>
      <c r="FE351" s="447">
        <f t="shared" si="223"/>
        <v>16981.167200000004</v>
      </c>
      <c r="FF351" s="447">
        <f t="shared" si="224"/>
        <v>53584.959999999999</v>
      </c>
      <c r="FG351" s="463">
        <v>100000</v>
      </c>
      <c r="FH351" s="447">
        <f t="shared" si="225"/>
        <v>170566.13</v>
      </c>
      <c r="FI351" s="447">
        <v>0</v>
      </c>
      <c r="FJ351" s="447">
        <f t="shared" si="226"/>
        <v>365283.42</v>
      </c>
      <c r="FK351" s="464"/>
      <c r="FL351" s="447">
        <f t="shared" si="227"/>
        <v>21433.98</v>
      </c>
      <c r="FM351" s="447">
        <f t="shared" si="228"/>
        <v>2679.25</v>
      </c>
      <c r="FN351" s="447">
        <f t="shared" si="229"/>
        <v>53584.959999999999</v>
      </c>
      <c r="FO351" s="447">
        <f t="shared" si="230"/>
        <v>77698.19</v>
      </c>
      <c r="FP351" s="178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</row>
    <row r="352" spans="1:463" s="163" customFormat="1" ht="22.5" customHeight="1">
      <c r="A352" s="360">
        <v>344</v>
      </c>
      <c r="B352" s="361">
        <v>2</v>
      </c>
      <c r="C352" s="362" t="s">
        <v>570</v>
      </c>
      <c r="D352" s="363" t="s">
        <v>204</v>
      </c>
      <c r="E352" s="225" t="s">
        <v>190</v>
      </c>
      <c r="F352" s="367">
        <v>390000</v>
      </c>
      <c r="G352" s="365">
        <v>8</v>
      </c>
      <c r="H352" s="366">
        <v>1</v>
      </c>
      <c r="I352" s="373"/>
      <c r="J352" s="374"/>
      <c r="K352" s="375"/>
      <c r="L352" s="366"/>
      <c r="M352" s="373"/>
      <c r="N352" s="374"/>
      <c r="O352" s="375"/>
      <c r="P352" s="366"/>
      <c r="Q352" s="373"/>
      <c r="R352" s="374"/>
      <c r="S352" s="375">
        <v>8</v>
      </c>
      <c r="T352" s="366">
        <v>1</v>
      </c>
      <c r="U352" s="373"/>
      <c r="V352" s="374"/>
      <c r="W352" s="375">
        <v>8</v>
      </c>
      <c r="X352" s="366">
        <v>2</v>
      </c>
      <c r="Y352" s="373"/>
      <c r="Z352" s="374"/>
      <c r="AA352" s="375">
        <v>5</v>
      </c>
      <c r="AB352" s="366">
        <v>4</v>
      </c>
      <c r="AC352" s="373"/>
      <c r="AD352" s="382"/>
      <c r="AE352" s="380">
        <v>9</v>
      </c>
      <c r="AF352" s="381"/>
      <c r="AG352" s="365">
        <v>8</v>
      </c>
      <c r="AH352" s="366">
        <v>1</v>
      </c>
      <c r="AI352" s="373"/>
      <c r="AJ352" s="374"/>
      <c r="AK352" s="375">
        <v>8</v>
      </c>
      <c r="AL352" s="366">
        <v>1</v>
      </c>
      <c r="AM352" s="373"/>
      <c r="AN352" s="374"/>
      <c r="AO352" s="375">
        <v>8</v>
      </c>
      <c r="AP352" s="366">
        <v>2</v>
      </c>
      <c r="AQ352" s="373"/>
      <c r="AR352" s="374"/>
      <c r="AS352" s="375">
        <v>8</v>
      </c>
      <c r="AT352" s="366">
        <v>1</v>
      </c>
      <c r="AU352" s="373"/>
      <c r="AV352" s="374"/>
      <c r="AW352" s="375">
        <v>8</v>
      </c>
      <c r="AX352" s="366">
        <v>1</v>
      </c>
      <c r="AY352" s="373"/>
      <c r="AZ352" s="374"/>
      <c r="BA352" s="375">
        <v>5</v>
      </c>
      <c r="BB352" s="366">
        <v>5</v>
      </c>
      <c r="BC352" s="373"/>
      <c r="BD352" s="382"/>
      <c r="BE352" s="380">
        <v>9</v>
      </c>
      <c r="BF352" s="381"/>
      <c r="BG352" s="365">
        <v>8</v>
      </c>
      <c r="BH352" s="366">
        <v>1</v>
      </c>
      <c r="BI352" s="373"/>
      <c r="BJ352" s="374"/>
      <c r="BK352" s="375">
        <v>8</v>
      </c>
      <c r="BL352" s="366">
        <v>1</v>
      </c>
      <c r="BM352" s="373"/>
      <c r="BN352" s="374"/>
      <c r="BO352" s="375">
        <v>8</v>
      </c>
      <c r="BP352" s="366">
        <v>2</v>
      </c>
      <c r="BQ352" s="373"/>
      <c r="BR352" s="374"/>
      <c r="BS352" s="375">
        <v>8</v>
      </c>
      <c r="BT352" s="366">
        <v>1</v>
      </c>
      <c r="BU352" s="373"/>
      <c r="BV352" s="374"/>
      <c r="BW352" s="388">
        <v>11</v>
      </c>
      <c r="BX352" s="389"/>
      <c r="BY352" s="375">
        <v>5</v>
      </c>
      <c r="BZ352" s="366">
        <v>4</v>
      </c>
      <c r="CA352" s="373"/>
      <c r="CB352" s="382"/>
      <c r="CC352" s="380">
        <v>9</v>
      </c>
      <c r="CD352" s="381"/>
      <c r="CE352" s="398">
        <v>8</v>
      </c>
      <c r="CF352" s="366">
        <v>3</v>
      </c>
      <c r="CG352" s="373"/>
      <c r="CH352" s="399"/>
      <c r="CI352" s="365">
        <v>8</v>
      </c>
      <c r="CJ352" s="366">
        <v>1</v>
      </c>
      <c r="CK352" s="373"/>
      <c r="CL352" s="374"/>
      <c r="CM352" s="375">
        <v>8</v>
      </c>
      <c r="CN352" s="366">
        <v>2</v>
      </c>
      <c r="CO352" s="373"/>
      <c r="CP352" s="382"/>
      <c r="CQ352" s="402">
        <v>8</v>
      </c>
      <c r="CR352" s="366">
        <v>1</v>
      </c>
      <c r="CS352" s="408"/>
      <c r="CT352" s="409"/>
      <c r="CU352" s="402">
        <v>8</v>
      </c>
      <c r="CV352" s="366">
        <v>2</v>
      </c>
      <c r="CW352" s="410"/>
      <c r="CX352" s="411"/>
      <c r="CY352" s="402">
        <v>5</v>
      </c>
      <c r="CZ352" s="366">
        <v>6</v>
      </c>
      <c r="DA352" s="415"/>
      <c r="DB352" s="411"/>
      <c r="DC352" s="380">
        <v>9</v>
      </c>
      <c r="DD352" s="381"/>
      <c r="DE352" s="398"/>
      <c r="DF352" s="366"/>
      <c r="DG352" s="416"/>
      <c r="DH352" s="411"/>
      <c r="DI352" s="402">
        <v>8</v>
      </c>
      <c r="DJ352" s="366">
        <v>1</v>
      </c>
      <c r="DK352" s="416"/>
      <c r="DL352" s="411"/>
      <c r="DM352" s="424">
        <v>25</v>
      </c>
      <c r="DN352" s="424">
        <v>4</v>
      </c>
      <c r="DO352" s="424">
        <v>1</v>
      </c>
      <c r="DP352" s="425">
        <f t="shared" si="193"/>
        <v>164</v>
      </c>
      <c r="DQ352" s="427">
        <f t="shared" si="194"/>
        <v>0</v>
      </c>
      <c r="DR352" s="425">
        <f t="shared" si="195"/>
        <v>164</v>
      </c>
      <c r="DS352" s="163">
        <f t="shared" si="196"/>
        <v>22</v>
      </c>
      <c r="DT352" s="425">
        <f t="shared" si="197"/>
        <v>44</v>
      </c>
      <c r="DU352" s="427">
        <f t="shared" si="198"/>
        <v>0</v>
      </c>
      <c r="DV352" s="427">
        <f t="shared" si="199"/>
        <v>44</v>
      </c>
      <c r="DW352" s="427">
        <f t="shared" si="200"/>
        <v>36</v>
      </c>
      <c r="DX352" s="427">
        <f t="shared" si="201"/>
        <v>0</v>
      </c>
      <c r="DY352" s="427">
        <f t="shared" si="202"/>
        <v>11</v>
      </c>
      <c r="DZ352" s="427">
        <f t="shared" si="203"/>
        <v>0</v>
      </c>
      <c r="EA352" s="428">
        <f t="shared" si="204"/>
        <v>23</v>
      </c>
      <c r="EB352" s="429">
        <f t="shared" si="205"/>
        <v>44</v>
      </c>
      <c r="EC352" s="429">
        <f t="shared" si="206"/>
        <v>0</v>
      </c>
      <c r="ED352" s="429">
        <f t="shared" si="207"/>
        <v>36</v>
      </c>
      <c r="EE352" s="429">
        <f t="shared" si="208"/>
        <v>0</v>
      </c>
      <c r="EF352" s="429">
        <f t="shared" si="209"/>
        <v>11</v>
      </c>
      <c r="EG352" s="429">
        <f t="shared" si="210"/>
        <v>0</v>
      </c>
      <c r="EH352" s="441"/>
      <c r="EI352" s="479"/>
      <c r="EJ352" s="443">
        <v>367</v>
      </c>
      <c r="EK352" s="481" t="s">
        <v>570</v>
      </c>
      <c r="EL352" s="449" t="s">
        <v>204</v>
      </c>
      <c r="EM352" s="450">
        <v>390000</v>
      </c>
      <c r="EN352" s="447">
        <f t="shared" si="211"/>
        <v>15000</v>
      </c>
      <c r="EO352" s="453">
        <v>0</v>
      </c>
      <c r="EP352" s="454">
        <v>0</v>
      </c>
      <c r="EQ352" s="455">
        <v>0</v>
      </c>
      <c r="ER352" s="455">
        <v>0</v>
      </c>
      <c r="ES352" s="456">
        <f t="shared" si="212"/>
        <v>15000</v>
      </c>
      <c r="ET352" s="456">
        <f t="shared" si="213"/>
        <v>23</v>
      </c>
      <c r="EU352" s="456">
        <f t="shared" si="214"/>
        <v>44</v>
      </c>
      <c r="EV352" s="456">
        <f t="shared" si="215"/>
        <v>0</v>
      </c>
      <c r="EW352" s="456">
        <f t="shared" si="216"/>
        <v>36</v>
      </c>
      <c r="EX352" s="456">
        <f t="shared" si="217"/>
        <v>0</v>
      </c>
      <c r="EY352" s="460">
        <f t="shared" si="218"/>
        <v>11</v>
      </c>
      <c r="EZ352" s="460">
        <f t="shared" si="219"/>
        <v>0</v>
      </c>
      <c r="FA352" s="447">
        <f t="shared" si="220"/>
        <v>320024.62</v>
      </c>
      <c r="FB352" s="447">
        <v>0</v>
      </c>
      <c r="FC352" s="447">
        <f t="shared" si="221"/>
        <v>665024.62</v>
      </c>
      <c r="FD352" s="447">
        <f t="shared" si="222"/>
        <v>598522.16</v>
      </c>
      <c r="FE352" s="447">
        <f t="shared" si="223"/>
        <v>35704.432000000008</v>
      </c>
      <c r="FF352" s="447">
        <f t="shared" si="224"/>
        <v>66502.460000000006</v>
      </c>
      <c r="FG352" s="463">
        <v>100000</v>
      </c>
      <c r="FH352" s="447">
        <f t="shared" si="225"/>
        <v>202206.89</v>
      </c>
      <c r="FI352" s="447">
        <v>0</v>
      </c>
      <c r="FJ352" s="447">
        <f t="shared" si="226"/>
        <v>462817.73</v>
      </c>
      <c r="FK352" s="464"/>
      <c r="FL352" s="447">
        <f t="shared" si="227"/>
        <v>26600.98</v>
      </c>
      <c r="FM352" s="447">
        <f t="shared" si="228"/>
        <v>3325.12</v>
      </c>
      <c r="FN352" s="447">
        <f t="shared" si="229"/>
        <v>66502.460000000006</v>
      </c>
      <c r="FO352" s="447">
        <f t="shared" si="230"/>
        <v>96428.56</v>
      </c>
      <c r="FP352" s="178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</row>
    <row r="353" spans="1:463" s="163" customFormat="1" ht="22.5" customHeight="1">
      <c r="A353" s="360">
        <v>345</v>
      </c>
      <c r="B353" s="361">
        <v>7</v>
      </c>
      <c r="C353" s="362" t="s">
        <v>571</v>
      </c>
      <c r="D353" s="363" t="s">
        <v>231</v>
      </c>
      <c r="E353" s="225" t="s">
        <v>190</v>
      </c>
      <c r="F353" s="367">
        <v>390000</v>
      </c>
      <c r="G353" s="365"/>
      <c r="H353" s="366"/>
      <c r="I353" s="373"/>
      <c r="J353" s="374"/>
      <c r="K353" s="375">
        <v>8</v>
      </c>
      <c r="L353" s="366">
        <v>2</v>
      </c>
      <c r="M353" s="373"/>
      <c r="N353" s="374"/>
      <c r="O353" s="375">
        <v>8</v>
      </c>
      <c r="P353" s="366">
        <v>2</v>
      </c>
      <c r="Q353" s="373"/>
      <c r="R353" s="374"/>
      <c r="S353" s="375">
        <v>8</v>
      </c>
      <c r="T353" s="366">
        <v>2</v>
      </c>
      <c r="U353" s="373"/>
      <c r="V353" s="374"/>
      <c r="W353" s="375">
        <v>8</v>
      </c>
      <c r="X353" s="366">
        <v>3</v>
      </c>
      <c r="Y353" s="373"/>
      <c r="Z353" s="374"/>
      <c r="AA353" s="375">
        <v>5</v>
      </c>
      <c r="AB353" s="366">
        <v>4</v>
      </c>
      <c r="AC353" s="373"/>
      <c r="AD353" s="382"/>
      <c r="AE353" s="380">
        <v>10</v>
      </c>
      <c r="AF353" s="381"/>
      <c r="AG353" s="365">
        <v>8</v>
      </c>
      <c r="AH353" s="366">
        <v>1</v>
      </c>
      <c r="AI353" s="373"/>
      <c r="AJ353" s="374"/>
      <c r="AK353" s="375">
        <v>8</v>
      </c>
      <c r="AL353" s="366">
        <v>1</v>
      </c>
      <c r="AM353" s="373"/>
      <c r="AN353" s="374"/>
      <c r="AO353" s="375">
        <v>8</v>
      </c>
      <c r="AP353" s="366">
        <v>1</v>
      </c>
      <c r="AQ353" s="373"/>
      <c r="AR353" s="374"/>
      <c r="AS353" s="375">
        <v>8</v>
      </c>
      <c r="AT353" s="366">
        <v>3</v>
      </c>
      <c r="AU353" s="373"/>
      <c r="AV353" s="374"/>
      <c r="AW353" s="375">
        <v>8</v>
      </c>
      <c r="AX353" s="366">
        <v>1</v>
      </c>
      <c r="AY353" s="373"/>
      <c r="AZ353" s="374"/>
      <c r="BA353" s="375">
        <v>5</v>
      </c>
      <c r="BB353" s="366">
        <v>4</v>
      </c>
      <c r="BC353" s="373"/>
      <c r="BD353" s="382"/>
      <c r="BE353" s="380">
        <v>9</v>
      </c>
      <c r="BF353" s="381"/>
      <c r="BG353" s="365"/>
      <c r="BH353" s="366"/>
      <c r="BI353" s="373"/>
      <c r="BJ353" s="374"/>
      <c r="BK353" s="375">
        <v>8</v>
      </c>
      <c r="BL353" s="366">
        <v>1</v>
      </c>
      <c r="BM353" s="373"/>
      <c r="BN353" s="374"/>
      <c r="BO353" s="375"/>
      <c r="BP353" s="366"/>
      <c r="BQ353" s="373"/>
      <c r="BR353" s="374"/>
      <c r="BS353" s="375">
        <v>8</v>
      </c>
      <c r="BT353" s="366">
        <v>1</v>
      </c>
      <c r="BU353" s="373"/>
      <c r="BV353" s="374"/>
      <c r="BW353" s="388">
        <v>12</v>
      </c>
      <c r="BX353" s="389"/>
      <c r="BY353" s="375">
        <v>5</v>
      </c>
      <c r="BZ353" s="366">
        <v>5</v>
      </c>
      <c r="CA353" s="373"/>
      <c r="CB353" s="382"/>
      <c r="CC353" s="380">
        <v>9</v>
      </c>
      <c r="CD353" s="381"/>
      <c r="CE353" s="398">
        <v>8</v>
      </c>
      <c r="CF353" s="366">
        <v>1</v>
      </c>
      <c r="CG353" s="373"/>
      <c r="CH353" s="399"/>
      <c r="CI353" s="365">
        <v>8</v>
      </c>
      <c r="CJ353" s="366">
        <v>4</v>
      </c>
      <c r="CK353" s="373"/>
      <c r="CL353" s="374"/>
      <c r="CM353" s="375">
        <v>8</v>
      </c>
      <c r="CN353" s="366">
        <v>1</v>
      </c>
      <c r="CO353" s="373"/>
      <c r="CP353" s="382"/>
      <c r="CQ353" s="402">
        <v>8</v>
      </c>
      <c r="CR353" s="366"/>
      <c r="CS353" s="408"/>
      <c r="CT353" s="409"/>
      <c r="CU353" s="402">
        <v>8</v>
      </c>
      <c r="CV353" s="366">
        <v>2</v>
      </c>
      <c r="CW353" s="410"/>
      <c r="CX353" s="411"/>
      <c r="CY353" s="402">
        <v>5</v>
      </c>
      <c r="CZ353" s="366">
        <v>5</v>
      </c>
      <c r="DA353" s="415"/>
      <c r="DB353" s="411"/>
      <c r="DC353" s="380">
        <v>9</v>
      </c>
      <c r="DD353" s="381"/>
      <c r="DE353" s="398">
        <v>8</v>
      </c>
      <c r="DF353" s="366">
        <v>2</v>
      </c>
      <c r="DG353" s="416"/>
      <c r="DH353" s="411"/>
      <c r="DI353" s="402">
        <v>8</v>
      </c>
      <c r="DJ353" s="366">
        <v>1</v>
      </c>
      <c r="DK353" s="416"/>
      <c r="DL353" s="411"/>
      <c r="DM353" s="424">
        <v>25</v>
      </c>
      <c r="DN353" s="424">
        <v>4</v>
      </c>
      <c r="DO353" s="424">
        <v>1</v>
      </c>
      <c r="DP353" s="425">
        <f t="shared" si="193"/>
        <v>164</v>
      </c>
      <c r="DQ353" s="427">
        <f t="shared" si="194"/>
        <v>0</v>
      </c>
      <c r="DR353" s="425">
        <f t="shared" si="195"/>
        <v>164</v>
      </c>
      <c r="DS353" s="163">
        <f t="shared" si="196"/>
        <v>22</v>
      </c>
      <c r="DT353" s="425">
        <f t="shared" si="197"/>
        <v>47</v>
      </c>
      <c r="DU353" s="427">
        <f t="shared" si="198"/>
        <v>0</v>
      </c>
      <c r="DV353" s="427">
        <f t="shared" si="199"/>
        <v>47</v>
      </c>
      <c r="DW353" s="427">
        <f t="shared" si="200"/>
        <v>37</v>
      </c>
      <c r="DX353" s="427">
        <f t="shared" si="201"/>
        <v>0</v>
      </c>
      <c r="DY353" s="427">
        <f t="shared" si="202"/>
        <v>12</v>
      </c>
      <c r="DZ353" s="427">
        <f t="shared" si="203"/>
        <v>0</v>
      </c>
      <c r="EA353" s="428">
        <f t="shared" si="204"/>
        <v>23</v>
      </c>
      <c r="EB353" s="429">
        <f t="shared" si="205"/>
        <v>47</v>
      </c>
      <c r="EC353" s="429">
        <f t="shared" si="206"/>
        <v>0</v>
      </c>
      <c r="ED353" s="429">
        <f t="shared" si="207"/>
        <v>37</v>
      </c>
      <c r="EE353" s="429">
        <f t="shared" si="208"/>
        <v>0</v>
      </c>
      <c r="EF353" s="429">
        <f t="shared" si="209"/>
        <v>12</v>
      </c>
      <c r="EG353" s="429">
        <f t="shared" si="210"/>
        <v>0</v>
      </c>
      <c r="EH353" s="441"/>
      <c r="EI353" s="479"/>
      <c r="EJ353" s="443">
        <v>368</v>
      </c>
      <c r="EK353" s="481" t="s">
        <v>571</v>
      </c>
      <c r="EL353" s="449" t="s">
        <v>231</v>
      </c>
      <c r="EM353" s="450">
        <v>390000</v>
      </c>
      <c r="EN353" s="447">
        <f t="shared" si="211"/>
        <v>15000</v>
      </c>
      <c r="EO353" s="453">
        <v>0</v>
      </c>
      <c r="EP353" s="454">
        <v>0</v>
      </c>
      <c r="EQ353" s="455">
        <v>0</v>
      </c>
      <c r="ER353" s="455">
        <v>0</v>
      </c>
      <c r="ES353" s="456">
        <f t="shared" si="212"/>
        <v>15000</v>
      </c>
      <c r="ET353" s="456">
        <f t="shared" si="213"/>
        <v>23</v>
      </c>
      <c r="EU353" s="456">
        <f t="shared" si="214"/>
        <v>47</v>
      </c>
      <c r="EV353" s="456">
        <f t="shared" si="215"/>
        <v>0</v>
      </c>
      <c r="EW353" s="456">
        <f t="shared" si="216"/>
        <v>37</v>
      </c>
      <c r="EX353" s="456">
        <f t="shared" si="217"/>
        <v>0</v>
      </c>
      <c r="EY353" s="460">
        <f t="shared" si="218"/>
        <v>12</v>
      </c>
      <c r="EZ353" s="460">
        <f t="shared" si="219"/>
        <v>0</v>
      </c>
      <c r="FA353" s="447">
        <f t="shared" si="220"/>
        <v>337025.93</v>
      </c>
      <c r="FB353" s="447">
        <v>0</v>
      </c>
      <c r="FC353" s="447">
        <f t="shared" si="221"/>
        <v>682025.93</v>
      </c>
      <c r="FD353" s="447">
        <f t="shared" si="222"/>
        <v>613823.34000000008</v>
      </c>
      <c r="FE353" s="447">
        <f t="shared" si="223"/>
        <v>38764.66800000002</v>
      </c>
      <c r="FF353" s="447">
        <f t="shared" si="224"/>
        <v>68202.59</v>
      </c>
      <c r="FG353" s="463">
        <v>100000</v>
      </c>
      <c r="FH353" s="447">
        <f t="shared" si="225"/>
        <v>206967.26</v>
      </c>
      <c r="FI353" s="447">
        <v>0</v>
      </c>
      <c r="FJ353" s="447">
        <f t="shared" si="226"/>
        <v>475058.67</v>
      </c>
      <c r="FK353" s="464"/>
      <c r="FL353" s="447">
        <f t="shared" si="227"/>
        <v>27281.040000000001</v>
      </c>
      <c r="FM353" s="447">
        <f t="shared" si="228"/>
        <v>3410.13</v>
      </c>
      <c r="FN353" s="447">
        <f t="shared" si="229"/>
        <v>68202.59</v>
      </c>
      <c r="FO353" s="447">
        <f t="shared" si="230"/>
        <v>98893.759999999995</v>
      </c>
      <c r="FP353" s="178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</row>
    <row r="354" spans="1:463" s="163" customFormat="1" ht="22.5" customHeight="1">
      <c r="A354" s="360">
        <v>346</v>
      </c>
      <c r="B354" s="361">
        <v>3</v>
      </c>
      <c r="C354" s="362" t="s">
        <v>572</v>
      </c>
      <c r="D354" s="363" t="s">
        <v>68</v>
      </c>
      <c r="E354" s="225" t="s">
        <v>190</v>
      </c>
      <c r="F354" s="367">
        <v>325000</v>
      </c>
      <c r="G354" s="365">
        <v>8</v>
      </c>
      <c r="H354" s="366"/>
      <c r="I354" s="373"/>
      <c r="J354" s="374"/>
      <c r="K354" s="375">
        <v>8</v>
      </c>
      <c r="L354" s="366"/>
      <c r="M354" s="373"/>
      <c r="N354" s="374"/>
      <c r="O354" s="375">
        <v>8</v>
      </c>
      <c r="P354" s="366"/>
      <c r="Q354" s="373"/>
      <c r="R354" s="374"/>
      <c r="S354" s="375">
        <v>8</v>
      </c>
      <c r="T354" s="366"/>
      <c r="U354" s="373"/>
      <c r="V354" s="374"/>
      <c r="W354" s="375">
        <v>8</v>
      </c>
      <c r="X354" s="366"/>
      <c r="Y354" s="373"/>
      <c r="Z354" s="374"/>
      <c r="AA354" s="375">
        <v>5</v>
      </c>
      <c r="AB354" s="366">
        <v>3</v>
      </c>
      <c r="AC354" s="373"/>
      <c r="AD354" s="382"/>
      <c r="AE354" s="380">
        <v>8</v>
      </c>
      <c r="AF354" s="381"/>
      <c r="AG354" s="365">
        <v>8</v>
      </c>
      <c r="AH354" s="366"/>
      <c r="AI354" s="373"/>
      <c r="AJ354" s="374"/>
      <c r="AK354" s="375">
        <v>8</v>
      </c>
      <c r="AL354" s="366"/>
      <c r="AM354" s="373"/>
      <c r="AN354" s="374"/>
      <c r="AO354" s="375">
        <v>8</v>
      </c>
      <c r="AP354" s="366"/>
      <c r="AQ354" s="373"/>
      <c r="AR354" s="374"/>
      <c r="AS354" s="375">
        <v>8</v>
      </c>
      <c r="AT354" s="366"/>
      <c r="AU354" s="373"/>
      <c r="AV354" s="374"/>
      <c r="AW354" s="375">
        <v>8</v>
      </c>
      <c r="AX354" s="366"/>
      <c r="AY354" s="373"/>
      <c r="AZ354" s="374"/>
      <c r="BA354" s="375">
        <v>5</v>
      </c>
      <c r="BB354" s="366">
        <v>3</v>
      </c>
      <c r="BC354" s="373"/>
      <c r="BD354" s="382"/>
      <c r="BE354" s="380">
        <v>8</v>
      </c>
      <c r="BF354" s="381"/>
      <c r="BG354" s="365">
        <v>8</v>
      </c>
      <c r="BH354" s="366"/>
      <c r="BI354" s="373"/>
      <c r="BJ354" s="374"/>
      <c r="BK354" s="375">
        <v>8</v>
      </c>
      <c r="BL354" s="366"/>
      <c r="BM354" s="373"/>
      <c r="BN354" s="374"/>
      <c r="BO354" s="375">
        <v>8</v>
      </c>
      <c r="BP354" s="366"/>
      <c r="BQ354" s="373"/>
      <c r="BR354" s="374"/>
      <c r="BS354" s="375">
        <v>8</v>
      </c>
      <c r="BT354" s="366"/>
      <c r="BU354" s="373"/>
      <c r="BV354" s="374"/>
      <c r="BW354" s="388">
        <v>8</v>
      </c>
      <c r="BX354" s="389"/>
      <c r="BY354" s="375">
        <v>5</v>
      </c>
      <c r="BZ354" s="366">
        <v>3</v>
      </c>
      <c r="CA354" s="373"/>
      <c r="CB354" s="382"/>
      <c r="CC354" s="380">
        <v>8</v>
      </c>
      <c r="CD354" s="381"/>
      <c r="CE354" s="398">
        <v>8</v>
      </c>
      <c r="CF354" s="366"/>
      <c r="CG354" s="373"/>
      <c r="CH354" s="399"/>
      <c r="CI354" s="365">
        <v>8</v>
      </c>
      <c r="CJ354" s="366"/>
      <c r="CK354" s="373"/>
      <c r="CL354" s="374"/>
      <c r="CM354" s="375">
        <v>8</v>
      </c>
      <c r="CN354" s="366"/>
      <c r="CO354" s="373"/>
      <c r="CP354" s="382"/>
      <c r="CQ354" s="402">
        <v>8</v>
      </c>
      <c r="CR354" s="366"/>
      <c r="CS354" s="408"/>
      <c r="CT354" s="409"/>
      <c r="CU354" s="402">
        <v>8</v>
      </c>
      <c r="CV354" s="366"/>
      <c r="CW354" s="410"/>
      <c r="CX354" s="411"/>
      <c r="CY354" s="402">
        <v>5</v>
      </c>
      <c r="CZ354" s="366">
        <v>3</v>
      </c>
      <c r="DA354" s="415"/>
      <c r="DB354" s="411"/>
      <c r="DC354" s="380">
        <v>8</v>
      </c>
      <c r="DD354" s="381"/>
      <c r="DE354" s="398">
        <v>8</v>
      </c>
      <c r="DF354" s="366"/>
      <c r="DG354" s="416"/>
      <c r="DH354" s="411"/>
      <c r="DI354" s="402">
        <v>8</v>
      </c>
      <c r="DJ354" s="366"/>
      <c r="DK354" s="416"/>
      <c r="DL354" s="411"/>
      <c r="DM354" s="424">
        <v>25</v>
      </c>
      <c r="DN354" s="424">
        <v>4</v>
      </c>
      <c r="DO354" s="424">
        <v>1</v>
      </c>
      <c r="DP354" s="425">
        <f t="shared" si="193"/>
        <v>188</v>
      </c>
      <c r="DQ354" s="427">
        <f t="shared" si="194"/>
        <v>0</v>
      </c>
      <c r="DR354" s="425">
        <f t="shared" si="195"/>
        <v>188</v>
      </c>
      <c r="DS354" s="163">
        <f t="shared" si="196"/>
        <v>25</v>
      </c>
      <c r="DT354" s="425">
        <f t="shared" si="197"/>
        <v>12</v>
      </c>
      <c r="DU354" s="427">
        <f t="shared" si="198"/>
        <v>0</v>
      </c>
      <c r="DV354" s="427">
        <f t="shared" si="199"/>
        <v>12</v>
      </c>
      <c r="DW354" s="427">
        <f t="shared" si="200"/>
        <v>32</v>
      </c>
      <c r="DX354" s="427">
        <f t="shared" si="201"/>
        <v>0</v>
      </c>
      <c r="DY354" s="427">
        <f t="shared" si="202"/>
        <v>8</v>
      </c>
      <c r="DZ354" s="427">
        <f t="shared" si="203"/>
        <v>0</v>
      </c>
      <c r="EA354" s="428">
        <f t="shared" si="204"/>
        <v>26</v>
      </c>
      <c r="EB354" s="429">
        <f t="shared" si="205"/>
        <v>12</v>
      </c>
      <c r="EC354" s="429">
        <f t="shared" si="206"/>
        <v>0</v>
      </c>
      <c r="ED354" s="429">
        <f t="shared" si="207"/>
        <v>32</v>
      </c>
      <c r="EE354" s="429">
        <f t="shared" si="208"/>
        <v>0</v>
      </c>
      <c r="EF354" s="429">
        <f t="shared" si="209"/>
        <v>8</v>
      </c>
      <c r="EG354" s="429">
        <f t="shared" si="210"/>
        <v>0</v>
      </c>
      <c r="EH354" s="441"/>
      <c r="EI354" s="479"/>
      <c r="EJ354" s="443">
        <v>369</v>
      </c>
      <c r="EK354" s="481" t="s">
        <v>572</v>
      </c>
      <c r="EL354" s="449" t="s">
        <v>68</v>
      </c>
      <c r="EM354" s="450">
        <v>325000</v>
      </c>
      <c r="EN354" s="447">
        <f t="shared" si="211"/>
        <v>12500</v>
      </c>
      <c r="EO354" s="453">
        <v>0</v>
      </c>
      <c r="EP354" s="454">
        <v>0</v>
      </c>
      <c r="EQ354" s="455">
        <v>0</v>
      </c>
      <c r="ER354" s="455">
        <v>0</v>
      </c>
      <c r="ES354" s="456">
        <f t="shared" si="212"/>
        <v>12500</v>
      </c>
      <c r="ET354" s="456">
        <f t="shared" si="213"/>
        <v>26</v>
      </c>
      <c r="EU354" s="456">
        <f t="shared" si="214"/>
        <v>12</v>
      </c>
      <c r="EV354" s="456">
        <f t="shared" si="215"/>
        <v>0</v>
      </c>
      <c r="EW354" s="456">
        <f t="shared" si="216"/>
        <v>32</v>
      </c>
      <c r="EX354" s="456">
        <f t="shared" si="217"/>
        <v>0</v>
      </c>
      <c r="EY354" s="460">
        <f t="shared" si="218"/>
        <v>8</v>
      </c>
      <c r="EZ354" s="460">
        <f t="shared" si="219"/>
        <v>0</v>
      </c>
      <c r="FA354" s="447">
        <f t="shared" si="220"/>
        <v>163345.9</v>
      </c>
      <c r="FB354" s="447">
        <v>0</v>
      </c>
      <c r="FC354" s="447">
        <f t="shared" si="221"/>
        <v>488345.9</v>
      </c>
      <c r="FD354" s="447">
        <f t="shared" si="222"/>
        <v>439511.31000000006</v>
      </c>
      <c r="FE354" s="447">
        <f t="shared" si="223"/>
        <v>13560.904800000004</v>
      </c>
      <c r="FF354" s="447">
        <f t="shared" si="224"/>
        <v>48834.59</v>
      </c>
      <c r="FG354" s="463">
        <v>100000</v>
      </c>
      <c r="FH354" s="447">
        <f t="shared" si="225"/>
        <v>162395.49</v>
      </c>
      <c r="FI354" s="447">
        <v>0</v>
      </c>
      <c r="FJ354" s="447">
        <f t="shared" si="226"/>
        <v>325950.40999999997</v>
      </c>
      <c r="FK354" s="464"/>
      <c r="FL354" s="447">
        <f t="shared" si="227"/>
        <v>19533.84</v>
      </c>
      <c r="FM354" s="447">
        <f t="shared" si="228"/>
        <v>2441.73</v>
      </c>
      <c r="FN354" s="447">
        <f t="shared" si="229"/>
        <v>48834.59</v>
      </c>
      <c r="FO354" s="447">
        <f t="shared" si="230"/>
        <v>70810.16</v>
      </c>
      <c r="FP354" s="178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</row>
    <row r="355" spans="1:463" s="163" customFormat="1" ht="22.5" customHeight="1">
      <c r="A355" s="360">
        <v>347</v>
      </c>
      <c r="B355" s="361">
        <v>2</v>
      </c>
      <c r="C355" s="362" t="s">
        <v>573</v>
      </c>
      <c r="D355" s="363" t="s">
        <v>204</v>
      </c>
      <c r="E355" s="225" t="s">
        <v>190</v>
      </c>
      <c r="F355" s="367">
        <v>390000</v>
      </c>
      <c r="G355" s="365">
        <v>8</v>
      </c>
      <c r="H355" s="366">
        <v>1</v>
      </c>
      <c r="I355" s="373"/>
      <c r="J355" s="374"/>
      <c r="K355" s="375">
        <v>8</v>
      </c>
      <c r="L355" s="366">
        <v>2</v>
      </c>
      <c r="M355" s="373"/>
      <c r="N355" s="374"/>
      <c r="O355" s="375">
        <v>8</v>
      </c>
      <c r="P355" s="366">
        <v>1</v>
      </c>
      <c r="Q355" s="373"/>
      <c r="R355" s="374"/>
      <c r="S355" s="375">
        <v>8</v>
      </c>
      <c r="T355" s="366">
        <v>1</v>
      </c>
      <c r="U355" s="373"/>
      <c r="V355" s="374"/>
      <c r="W355" s="375"/>
      <c r="X355" s="366"/>
      <c r="Y355" s="373"/>
      <c r="Z355" s="374"/>
      <c r="AA355" s="375">
        <v>5</v>
      </c>
      <c r="AB355" s="366">
        <v>4</v>
      </c>
      <c r="AC355" s="373"/>
      <c r="AD355" s="382"/>
      <c r="AE355" s="380">
        <v>9</v>
      </c>
      <c r="AF355" s="381"/>
      <c r="AG355" s="365">
        <v>8</v>
      </c>
      <c r="AH355" s="366">
        <v>1</v>
      </c>
      <c r="AI355" s="373"/>
      <c r="AJ355" s="374"/>
      <c r="AK355" s="375">
        <v>8</v>
      </c>
      <c r="AL355" s="366">
        <v>1</v>
      </c>
      <c r="AM355" s="373"/>
      <c r="AN355" s="374"/>
      <c r="AO355" s="375">
        <v>8</v>
      </c>
      <c r="AP355" s="366">
        <v>2</v>
      </c>
      <c r="AQ355" s="373"/>
      <c r="AR355" s="374"/>
      <c r="AS355" s="375">
        <v>8</v>
      </c>
      <c r="AT355" s="366">
        <v>1</v>
      </c>
      <c r="AU355" s="373"/>
      <c r="AV355" s="374"/>
      <c r="AW355" s="375">
        <v>8</v>
      </c>
      <c r="AX355" s="366">
        <v>1</v>
      </c>
      <c r="AY355" s="373"/>
      <c r="AZ355" s="374"/>
      <c r="BA355" s="375">
        <v>5</v>
      </c>
      <c r="BB355" s="366">
        <v>5</v>
      </c>
      <c r="BC355" s="373"/>
      <c r="BD355" s="382"/>
      <c r="BE355" s="380">
        <v>9</v>
      </c>
      <c r="BF355" s="381"/>
      <c r="BG355" s="365">
        <v>8</v>
      </c>
      <c r="BH355" s="366">
        <v>1</v>
      </c>
      <c r="BI355" s="373"/>
      <c r="BJ355" s="374"/>
      <c r="BK355" s="375">
        <v>8</v>
      </c>
      <c r="BL355" s="366">
        <v>1</v>
      </c>
      <c r="BM355" s="373"/>
      <c r="BN355" s="374"/>
      <c r="BO355" s="375">
        <v>8</v>
      </c>
      <c r="BP355" s="366">
        <v>2</v>
      </c>
      <c r="BQ355" s="373"/>
      <c r="BR355" s="374"/>
      <c r="BS355" s="375">
        <v>8</v>
      </c>
      <c r="BT355" s="366">
        <v>1</v>
      </c>
      <c r="BU355" s="373"/>
      <c r="BV355" s="374"/>
      <c r="BW355" s="388">
        <v>11</v>
      </c>
      <c r="BX355" s="389"/>
      <c r="BY355" s="375">
        <v>5</v>
      </c>
      <c r="BZ355" s="366">
        <v>4</v>
      </c>
      <c r="CA355" s="373"/>
      <c r="CB355" s="382"/>
      <c r="CC355" s="380">
        <v>9</v>
      </c>
      <c r="CD355" s="381"/>
      <c r="CE355" s="398">
        <v>8</v>
      </c>
      <c r="CF355" s="366">
        <v>3</v>
      </c>
      <c r="CG355" s="373"/>
      <c r="CH355" s="399"/>
      <c r="CI355" s="365">
        <v>8</v>
      </c>
      <c r="CJ355" s="366">
        <v>1</v>
      </c>
      <c r="CK355" s="373"/>
      <c r="CL355" s="374"/>
      <c r="CM355" s="375">
        <v>8</v>
      </c>
      <c r="CN355" s="366">
        <v>2</v>
      </c>
      <c r="CO355" s="373"/>
      <c r="CP355" s="382"/>
      <c r="CQ355" s="402">
        <v>8</v>
      </c>
      <c r="CR355" s="366">
        <v>1</v>
      </c>
      <c r="CS355" s="408"/>
      <c r="CT355" s="409"/>
      <c r="CU355" s="402">
        <v>8</v>
      </c>
      <c r="CV355" s="366">
        <v>2</v>
      </c>
      <c r="CW355" s="410"/>
      <c r="CX355" s="411"/>
      <c r="CY355" s="402">
        <v>5</v>
      </c>
      <c r="CZ355" s="366">
        <v>6</v>
      </c>
      <c r="DA355" s="415"/>
      <c r="DB355" s="411"/>
      <c r="DC355" s="380">
        <v>9</v>
      </c>
      <c r="DD355" s="381"/>
      <c r="DE355" s="398">
        <v>8</v>
      </c>
      <c r="DF355" s="366">
        <v>1</v>
      </c>
      <c r="DG355" s="416"/>
      <c r="DH355" s="411"/>
      <c r="DI355" s="402">
        <v>8</v>
      </c>
      <c r="DJ355" s="366">
        <v>1</v>
      </c>
      <c r="DK355" s="416"/>
      <c r="DL355" s="411"/>
      <c r="DM355" s="424">
        <v>25</v>
      </c>
      <c r="DN355" s="424">
        <v>4</v>
      </c>
      <c r="DO355" s="424">
        <v>1</v>
      </c>
      <c r="DP355" s="425">
        <f t="shared" si="193"/>
        <v>180</v>
      </c>
      <c r="DQ355" s="427">
        <f t="shared" si="194"/>
        <v>0</v>
      </c>
      <c r="DR355" s="425">
        <f t="shared" si="195"/>
        <v>180</v>
      </c>
      <c r="DS355" s="163">
        <f t="shared" si="196"/>
        <v>24</v>
      </c>
      <c r="DT355" s="425">
        <f t="shared" si="197"/>
        <v>46</v>
      </c>
      <c r="DU355" s="427">
        <f t="shared" si="198"/>
        <v>0</v>
      </c>
      <c r="DV355" s="427">
        <f t="shared" si="199"/>
        <v>46</v>
      </c>
      <c r="DW355" s="427">
        <f t="shared" si="200"/>
        <v>36</v>
      </c>
      <c r="DX355" s="427">
        <f t="shared" si="201"/>
        <v>0</v>
      </c>
      <c r="DY355" s="427">
        <f t="shared" si="202"/>
        <v>11</v>
      </c>
      <c r="DZ355" s="427">
        <f t="shared" si="203"/>
        <v>0</v>
      </c>
      <c r="EA355" s="428">
        <f t="shared" si="204"/>
        <v>25</v>
      </c>
      <c r="EB355" s="429">
        <f t="shared" si="205"/>
        <v>46</v>
      </c>
      <c r="EC355" s="429">
        <f t="shared" si="206"/>
        <v>0</v>
      </c>
      <c r="ED355" s="429">
        <f t="shared" si="207"/>
        <v>36</v>
      </c>
      <c r="EE355" s="429">
        <f t="shared" si="208"/>
        <v>0</v>
      </c>
      <c r="EF355" s="429">
        <f t="shared" si="209"/>
        <v>11</v>
      </c>
      <c r="EG355" s="429">
        <f t="shared" si="210"/>
        <v>0</v>
      </c>
      <c r="EH355" s="441"/>
      <c r="EI355" s="479"/>
      <c r="EJ355" s="443">
        <v>370</v>
      </c>
      <c r="EK355" s="481" t="s">
        <v>573</v>
      </c>
      <c r="EL355" s="449" t="s">
        <v>204</v>
      </c>
      <c r="EM355" s="450">
        <v>390000</v>
      </c>
      <c r="EN355" s="447">
        <f t="shared" si="211"/>
        <v>15000</v>
      </c>
      <c r="EO355" s="453">
        <v>0</v>
      </c>
      <c r="EP355" s="454">
        <v>0</v>
      </c>
      <c r="EQ355" s="455">
        <v>0</v>
      </c>
      <c r="ER355" s="455">
        <v>0</v>
      </c>
      <c r="ES355" s="456">
        <f t="shared" si="212"/>
        <v>15000</v>
      </c>
      <c r="ET355" s="456">
        <f t="shared" si="213"/>
        <v>25</v>
      </c>
      <c r="EU355" s="456">
        <f t="shared" si="214"/>
        <v>46</v>
      </c>
      <c r="EV355" s="456">
        <f t="shared" si="215"/>
        <v>0</v>
      </c>
      <c r="EW355" s="456">
        <f t="shared" si="216"/>
        <v>36</v>
      </c>
      <c r="EX355" s="456">
        <f t="shared" si="217"/>
        <v>0</v>
      </c>
      <c r="EY355" s="460">
        <f t="shared" si="218"/>
        <v>11</v>
      </c>
      <c r="EZ355" s="460">
        <f t="shared" si="219"/>
        <v>0</v>
      </c>
      <c r="FA355" s="447">
        <f t="shared" si="220"/>
        <v>326025.08</v>
      </c>
      <c r="FB355" s="447">
        <v>0</v>
      </c>
      <c r="FC355" s="447">
        <f t="shared" si="221"/>
        <v>701025.08</v>
      </c>
      <c r="FD355" s="447">
        <f t="shared" si="222"/>
        <v>630922.56999999995</v>
      </c>
      <c r="FE355" s="447">
        <f t="shared" si="223"/>
        <v>42184.513999999996</v>
      </c>
      <c r="FF355" s="447">
        <f t="shared" si="224"/>
        <v>70102.509999999995</v>
      </c>
      <c r="FG355" s="463">
        <v>100000</v>
      </c>
      <c r="FH355" s="447">
        <f t="shared" si="225"/>
        <v>212287.02</v>
      </c>
      <c r="FI355" s="447">
        <v>0</v>
      </c>
      <c r="FJ355" s="447">
        <f t="shared" si="226"/>
        <v>488738.06</v>
      </c>
      <c r="FK355" s="464"/>
      <c r="FL355" s="447">
        <f t="shared" si="227"/>
        <v>28041</v>
      </c>
      <c r="FM355" s="447">
        <f t="shared" si="228"/>
        <v>3505.13</v>
      </c>
      <c r="FN355" s="447">
        <f t="shared" si="229"/>
        <v>70102.509999999995</v>
      </c>
      <c r="FO355" s="447">
        <f t="shared" si="230"/>
        <v>101648.64</v>
      </c>
      <c r="FP355" s="178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</row>
    <row r="356" spans="1:463" s="163" customFormat="1" ht="22.5" customHeight="1">
      <c r="A356" s="360">
        <v>348</v>
      </c>
      <c r="B356" s="361">
        <v>4</v>
      </c>
      <c r="C356" s="362" t="s">
        <v>574</v>
      </c>
      <c r="D356" s="363" t="s">
        <v>194</v>
      </c>
      <c r="E356" s="225" t="s">
        <v>190</v>
      </c>
      <c r="F356" s="367">
        <v>325000</v>
      </c>
      <c r="G356" s="365"/>
      <c r="H356" s="366"/>
      <c r="I356" s="373">
        <v>8</v>
      </c>
      <c r="J356" s="374"/>
      <c r="K356" s="375"/>
      <c r="L356" s="366"/>
      <c r="M356" s="373">
        <v>8</v>
      </c>
      <c r="N356" s="374"/>
      <c r="O356" s="375"/>
      <c r="P356" s="366"/>
      <c r="Q356" s="373">
        <v>8</v>
      </c>
      <c r="R356" s="374"/>
      <c r="S356" s="375"/>
      <c r="T356" s="366"/>
      <c r="U356" s="373">
        <v>8</v>
      </c>
      <c r="V356" s="374"/>
      <c r="W356" s="375"/>
      <c r="X356" s="366"/>
      <c r="Y356" s="373">
        <v>8</v>
      </c>
      <c r="Z356" s="374"/>
      <c r="AA356" s="375"/>
      <c r="AB356" s="366"/>
      <c r="AC356" s="373">
        <v>5</v>
      </c>
      <c r="AD356" s="382">
        <v>3</v>
      </c>
      <c r="AE356" s="380"/>
      <c r="AF356" s="381">
        <v>8</v>
      </c>
      <c r="AG356" s="365"/>
      <c r="AH356" s="366"/>
      <c r="AI356" s="373">
        <v>8</v>
      </c>
      <c r="AJ356" s="374">
        <v>1</v>
      </c>
      <c r="AK356" s="375"/>
      <c r="AL356" s="366"/>
      <c r="AM356" s="373">
        <v>8</v>
      </c>
      <c r="AN356" s="374">
        <v>1</v>
      </c>
      <c r="AO356" s="375"/>
      <c r="AP356" s="366"/>
      <c r="AQ356" s="373">
        <v>8</v>
      </c>
      <c r="AR356" s="374">
        <v>2</v>
      </c>
      <c r="AS356" s="375"/>
      <c r="AT356" s="366"/>
      <c r="AU356" s="373">
        <v>8</v>
      </c>
      <c r="AV356" s="374">
        <v>3</v>
      </c>
      <c r="AW356" s="375"/>
      <c r="AX356" s="366"/>
      <c r="AY356" s="373">
        <v>8</v>
      </c>
      <c r="AZ356" s="374"/>
      <c r="BA356" s="375"/>
      <c r="BB356" s="366"/>
      <c r="BC356" s="373">
        <v>5</v>
      </c>
      <c r="BD356" s="382">
        <v>3</v>
      </c>
      <c r="BE356" s="380"/>
      <c r="BF356" s="381">
        <v>8</v>
      </c>
      <c r="BG356" s="365"/>
      <c r="BH356" s="366"/>
      <c r="BI356" s="373">
        <v>8</v>
      </c>
      <c r="BJ356" s="374"/>
      <c r="BK356" s="375"/>
      <c r="BL356" s="366"/>
      <c r="BM356" s="373">
        <v>8</v>
      </c>
      <c r="BN356" s="374"/>
      <c r="BO356" s="375"/>
      <c r="BP356" s="366"/>
      <c r="BQ356" s="373">
        <v>8</v>
      </c>
      <c r="BR356" s="374"/>
      <c r="BS356" s="375"/>
      <c r="BT356" s="366"/>
      <c r="BU356" s="373">
        <v>8</v>
      </c>
      <c r="BV356" s="374"/>
      <c r="BW356" s="388"/>
      <c r="BX356" s="389">
        <v>8</v>
      </c>
      <c r="BY356" s="375"/>
      <c r="BZ356" s="366"/>
      <c r="CA356" s="373">
        <v>5</v>
      </c>
      <c r="CB356" s="382">
        <v>3</v>
      </c>
      <c r="CC356" s="380"/>
      <c r="CD356" s="381">
        <v>8</v>
      </c>
      <c r="CE356" s="398"/>
      <c r="CF356" s="366"/>
      <c r="CG356" s="373">
        <v>8</v>
      </c>
      <c r="CH356" s="399"/>
      <c r="CI356" s="365"/>
      <c r="CJ356" s="366"/>
      <c r="CK356" s="373">
        <v>8</v>
      </c>
      <c r="CL356" s="374"/>
      <c r="CM356" s="375"/>
      <c r="CN356" s="366"/>
      <c r="CO356" s="373">
        <v>8</v>
      </c>
      <c r="CP356" s="382"/>
      <c r="CQ356" s="402"/>
      <c r="CR356" s="366"/>
      <c r="CS356" s="408">
        <v>8</v>
      </c>
      <c r="CT356" s="409"/>
      <c r="CU356" s="402"/>
      <c r="CV356" s="366"/>
      <c r="CW356" s="410">
        <v>8</v>
      </c>
      <c r="CX356" s="411"/>
      <c r="CY356" s="402"/>
      <c r="CZ356" s="366"/>
      <c r="DA356" s="415">
        <v>5</v>
      </c>
      <c r="DB356" s="411">
        <v>3</v>
      </c>
      <c r="DC356" s="380"/>
      <c r="DD356" s="381">
        <v>8</v>
      </c>
      <c r="DE356" s="398"/>
      <c r="DF356" s="366"/>
      <c r="DG356" s="416">
        <v>8</v>
      </c>
      <c r="DH356" s="411"/>
      <c r="DI356" s="402"/>
      <c r="DJ356" s="366"/>
      <c r="DK356" s="416">
        <v>8</v>
      </c>
      <c r="DL356" s="411"/>
      <c r="DM356" s="424">
        <v>25</v>
      </c>
      <c r="DN356" s="424">
        <v>4</v>
      </c>
      <c r="DO356" s="424">
        <v>1</v>
      </c>
      <c r="DP356" s="425">
        <f t="shared" si="193"/>
        <v>0</v>
      </c>
      <c r="DQ356" s="427">
        <f t="shared" si="194"/>
        <v>188</v>
      </c>
      <c r="DR356" s="425">
        <f t="shared" si="195"/>
        <v>188</v>
      </c>
      <c r="DS356" s="163">
        <f t="shared" si="196"/>
        <v>25</v>
      </c>
      <c r="DT356" s="425">
        <f t="shared" si="197"/>
        <v>0</v>
      </c>
      <c r="DU356" s="427">
        <f t="shared" si="198"/>
        <v>19</v>
      </c>
      <c r="DV356" s="427">
        <f t="shared" si="199"/>
        <v>19</v>
      </c>
      <c r="DW356" s="427">
        <f t="shared" si="200"/>
        <v>0</v>
      </c>
      <c r="DX356" s="427">
        <f t="shared" si="201"/>
        <v>32</v>
      </c>
      <c r="DY356" s="427">
        <f t="shared" si="202"/>
        <v>0</v>
      </c>
      <c r="DZ356" s="427">
        <f t="shared" si="203"/>
        <v>8</v>
      </c>
      <c r="EA356" s="428">
        <f t="shared" si="204"/>
        <v>26</v>
      </c>
      <c r="EB356" s="429">
        <f t="shared" si="205"/>
        <v>0</v>
      </c>
      <c r="EC356" s="429">
        <f t="shared" si="206"/>
        <v>19</v>
      </c>
      <c r="ED356" s="429">
        <f t="shared" si="207"/>
        <v>0</v>
      </c>
      <c r="EE356" s="429">
        <f t="shared" si="208"/>
        <v>32</v>
      </c>
      <c r="EF356" s="429">
        <f t="shared" si="209"/>
        <v>0</v>
      </c>
      <c r="EG356" s="429">
        <f t="shared" si="210"/>
        <v>8</v>
      </c>
      <c r="EH356" s="441"/>
      <c r="EI356" s="479"/>
      <c r="EJ356" s="443">
        <v>371</v>
      </c>
      <c r="EK356" s="481" t="s">
        <v>574</v>
      </c>
      <c r="EL356" s="449" t="s">
        <v>194</v>
      </c>
      <c r="EM356" s="450">
        <v>325000</v>
      </c>
      <c r="EN356" s="447">
        <f t="shared" si="211"/>
        <v>12500</v>
      </c>
      <c r="EO356" s="453">
        <v>0</v>
      </c>
      <c r="EP356" s="454">
        <v>0</v>
      </c>
      <c r="EQ356" s="455">
        <v>0</v>
      </c>
      <c r="ER356" s="455">
        <v>0</v>
      </c>
      <c r="ES356" s="456">
        <f t="shared" si="212"/>
        <v>12500</v>
      </c>
      <c r="ET356" s="456">
        <f t="shared" si="213"/>
        <v>26</v>
      </c>
      <c r="EU356" s="456">
        <f t="shared" si="214"/>
        <v>0</v>
      </c>
      <c r="EV356" s="456">
        <f t="shared" si="215"/>
        <v>19</v>
      </c>
      <c r="EW356" s="456">
        <f t="shared" si="216"/>
        <v>0</v>
      </c>
      <c r="EX356" s="456">
        <f t="shared" si="217"/>
        <v>32</v>
      </c>
      <c r="EY356" s="460">
        <f t="shared" si="218"/>
        <v>0</v>
      </c>
      <c r="EZ356" s="460">
        <f t="shared" si="219"/>
        <v>8</v>
      </c>
      <c r="FA356" s="447">
        <f t="shared" si="220"/>
        <v>185764.29</v>
      </c>
      <c r="FB356" s="447">
        <v>0</v>
      </c>
      <c r="FC356" s="447">
        <f t="shared" si="221"/>
        <v>510764.29</v>
      </c>
      <c r="FD356" s="447">
        <f t="shared" si="222"/>
        <v>459687.86</v>
      </c>
      <c r="FE356" s="447">
        <f t="shared" si="223"/>
        <v>15175.0288</v>
      </c>
      <c r="FF356" s="447">
        <f t="shared" si="224"/>
        <v>51076.43</v>
      </c>
      <c r="FG356" s="463">
        <v>0</v>
      </c>
      <c r="FH356" s="447">
        <f t="shared" si="225"/>
        <v>66251.460000000006</v>
      </c>
      <c r="FI356" s="447">
        <v>0</v>
      </c>
      <c r="FJ356" s="447">
        <f t="shared" si="226"/>
        <v>444512.83</v>
      </c>
      <c r="FK356" s="464"/>
      <c r="FL356" s="447">
        <f t="shared" si="227"/>
        <v>20430.57</v>
      </c>
      <c r="FM356" s="447">
        <f t="shared" si="228"/>
        <v>2553.8200000000002</v>
      </c>
      <c r="FN356" s="447">
        <f t="shared" si="229"/>
        <v>51076.43</v>
      </c>
      <c r="FO356" s="447">
        <f t="shared" si="230"/>
        <v>74060.820000000007</v>
      </c>
      <c r="FP356" s="178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</row>
    <row r="357" spans="1:463" s="163" customFormat="1" ht="22.5" customHeight="1">
      <c r="A357" s="360">
        <v>349</v>
      </c>
      <c r="B357" s="361">
        <v>7</v>
      </c>
      <c r="C357" s="362" t="s">
        <v>575</v>
      </c>
      <c r="D357" s="363" t="s">
        <v>194</v>
      </c>
      <c r="E357" s="225" t="s">
        <v>190</v>
      </c>
      <c r="F357" s="367">
        <v>325000</v>
      </c>
      <c r="G357" s="365">
        <v>8</v>
      </c>
      <c r="H357" s="366">
        <v>1</v>
      </c>
      <c r="I357" s="373"/>
      <c r="J357" s="374"/>
      <c r="K357" s="375">
        <v>6</v>
      </c>
      <c r="L357" s="366"/>
      <c r="M357" s="373"/>
      <c r="N357" s="374"/>
      <c r="O357" s="375">
        <v>8</v>
      </c>
      <c r="P357" s="366">
        <v>1</v>
      </c>
      <c r="Q357" s="373"/>
      <c r="R357" s="374"/>
      <c r="S357" s="375">
        <v>8</v>
      </c>
      <c r="T357" s="366">
        <v>1</v>
      </c>
      <c r="U357" s="373"/>
      <c r="V357" s="374"/>
      <c r="W357" s="375">
        <v>8</v>
      </c>
      <c r="X357" s="366">
        <v>1</v>
      </c>
      <c r="Y357" s="373"/>
      <c r="Z357" s="374"/>
      <c r="AA357" s="375">
        <v>5</v>
      </c>
      <c r="AB357" s="366">
        <v>4</v>
      </c>
      <c r="AC357" s="373"/>
      <c r="AD357" s="382"/>
      <c r="AE357" s="380">
        <v>11</v>
      </c>
      <c r="AF357" s="381"/>
      <c r="AG357" s="365">
        <v>8</v>
      </c>
      <c r="AH357" s="366">
        <v>3</v>
      </c>
      <c r="AI357" s="373"/>
      <c r="AJ357" s="374"/>
      <c r="AK357" s="375">
        <v>8</v>
      </c>
      <c r="AL357" s="366">
        <v>1</v>
      </c>
      <c r="AM357" s="373"/>
      <c r="AN357" s="374"/>
      <c r="AO357" s="375">
        <v>8</v>
      </c>
      <c r="AP357" s="366">
        <v>1</v>
      </c>
      <c r="AQ357" s="373"/>
      <c r="AR357" s="374"/>
      <c r="AS357" s="375">
        <v>8</v>
      </c>
      <c r="AT357" s="366">
        <v>1</v>
      </c>
      <c r="AU357" s="373"/>
      <c r="AV357" s="374"/>
      <c r="AW357" s="375">
        <v>8</v>
      </c>
      <c r="AX357" s="366">
        <v>1</v>
      </c>
      <c r="AY357" s="373"/>
      <c r="AZ357" s="374"/>
      <c r="BA357" s="375">
        <v>5</v>
      </c>
      <c r="BB357" s="366"/>
      <c r="BC357" s="373"/>
      <c r="BD357" s="382"/>
      <c r="BE357" s="380">
        <v>9</v>
      </c>
      <c r="BF357" s="381"/>
      <c r="BG357" s="365">
        <v>8</v>
      </c>
      <c r="BH357" s="366">
        <v>1</v>
      </c>
      <c r="BI357" s="373"/>
      <c r="BJ357" s="374"/>
      <c r="BK357" s="375">
        <v>8</v>
      </c>
      <c r="BL357" s="366">
        <v>1</v>
      </c>
      <c r="BM357" s="373"/>
      <c r="BN357" s="374"/>
      <c r="BO357" s="375">
        <v>8</v>
      </c>
      <c r="BP357" s="366">
        <v>1</v>
      </c>
      <c r="BQ357" s="373"/>
      <c r="BR357" s="374"/>
      <c r="BS357" s="375">
        <v>8</v>
      </c>
      <c r="BT357" s="366">
        <v>1</v>
      </c>
      <c r="BU357" s="373"/>
      <c r="BV357" s="374"/>
      <c r="BW357" s="388">
        <v>9</v>
      </c>
      <c r="BX357" s="389"/>
      <c r="BY357" s="375">
        <v>5</v>
      </c>
      <c r="BZ357" s="366">
        <v>4</v>
      </c>
      <c r="CA357" s="373"/>
      <c r="CB357" s="382"/>
      <c r="CC357" s="380">
        <v>11</v>
      </c>
      <c r="CD357" s="381"/>
      <c r="CE357" s="398">
        <v>8</v>
      </c>
      <c r="CF357" s="366">
        <v>3</v>
      </c>
      <c r="CG357" s="373"/>
      <c r="CH357" s="399"/>
      <c r="CI357" s="365">
        <v>8</v>
      </c>
      <c r="CJ357" s="366">
        <v>3</v>
      </c>
      <c r="CK357" s="373"/>
      <c r="CL357" s="374"/>
      <c r="CM357" s="375"/>
      <c r="CN357" s="366"/>
      <c r="CO357" s="373"/>
      <c r="CP357" s="382"/>
      <c r="CQ357" s="402">
        <v>8</v>
      </c>
      <c r="CR357" s="366">
        <v>3</v>
      </c>
      <c r="CS357" s="408"/>
      <c r="CT357" s="409"/>
      <c r="CU357" s="402">
        <v>8</v>
      </c>
      <c r="CV357" s="366">
        <v>3</v>
      </c>
      <c r="CW357" s="410"/>
      <c r="CX357" s="411"/>
      <c r="CY357" s="402">
        <v>5</v>
      </c>
      <c r="CZ357" s="366">
        <v>4</v>
      </c>
      <c r="DA357" s="415"/>
      <c r="DB357" s="411"/>
      <c r="DC357" s="380">
        <v>9</v>
      </c>
      <c r="DD357" s="381"/>
      <c r="DE357" s="398">
        <v>8</v>
      </c>
      <c r="DF357" s="366">
        <v>1</v>
      </c>
      <c r="DG357" s="416"/>
      <c r="DH357" s="411"/>
      <c r="DI357" s="402">
        <v>8</v>
      </c>
      <c r="DJ357" s="366">
        <v>1</v>
      </c>
      <c r="DK357" s="416"/>
      <c r="DL357" s="411"/>
      <c r="DM357" s="424">
        <v>25</v>
      </c>
      <c r="DN357" s="424">
        <v>4</v>
      </c>
      <c r="DO357" s="424">
        <v>1</v>
      </c>
      <c r="DP357" s="425">
        <f t="shared" si="193"/>
        <v>178</v>
      </c>
      <c r="DQ357" s="427">
        <f t="shared" si="194"/>
        <v>0</v>
      </c>
      <c r="DR357" s="425">
        <f t="shared" si="195"/>
        <v>178</v>
      </c>
      <c r="DS357" s="163">
        <f t="shared" si="196"/>
        <v>24</v>
      </c>
      <c r="DT357" s="425">
        <f t="shared" si="197"/>
        <v>41</v>
      </c>
      <c r="DU357" s="427">
        <f t="shared" si="198"/>
        <v>0</v>
      </c>
      <c r="DV357" s="427">
        <f t="shared" si="199"/>
        <v>41</v>
      </c>
      <c r="DW357" s="427">
        <f t="shared" si="200"/>
        <v>40</v>
      </c>
      <c r="DX357" s="427">
        <f t="shared" si="201"/>
        <v>0</v>
      </c>
      <c r="DY357" s="427">
        <f t="shared" si="202"/>
        <v>9</v>
      </c>
      <c r="DZ357" s="427">
        <f t="shared" si="203"/>
        <v>0</v>
      </c>
      <c r="EA357" s="428">
        <f t="shared" si="204"/>
        <v>25</v>
      </c>
      <c r="EB357" s="429">
        <f t="shared" si="205"/>
        <v>41</v>
      </c>
      <c r="EC357" s="429">
        <f t="shared" si="206"/>
        <v>0</v>
      </c>
      <c r="ED357" s="429">
        <f t="shared" si="207"/>
        <v>40</v>
      </c>
      <c r="EE357" s="429">
        <f t="shared" si="208"/>
        <v>0</v>
      </c>
      <c r="EF357" s="429">
        <f t="shared" si="209"/>
        <v>9</v>
      </c>
      <c r="EG357" s="429">
        <f t="shared" si="210"/>
        <v>0</v>
      </c>
      <c r="EH357" s="441"/>
      <c r="EI357" s="479"/>
      <c r="EJ357" s="443">
        <v>372</v>
      </c>
      <c r="EK357" s="481" t="s">
        <v>575</v>
      </c>
      <c r="EL357" s="449" t="s">
        <v>194</v>
      </c>
      <c r="EM357" s="450">
        <v>325000</v>
      </c>
      <c r="EN357" s="447">
        <f t="shared" si="211"/>
        <v>12500</v>
      </c>
      <c r="EO357" s="453">
        <v>0</v>
      </c>
      <c r="EP357" s="454">
        <v>0</v>
      </c>
      <c r="EQ357" s="455">
        <v>0</v>
      </c>
      <c r="ER357" s="455">
        <v>0</v>
      </c>
      <c r="ES357" s="456">
        <f t="shared" si="212"/>
        <v>12500</v>
      </c>
      <c r="ET357" s="456">
        <f t="shared" si="213"/>
        <v>25</v>
      </c>
      <c r="EU357" s="456">
        <f t="shared" si="214"/>
        <v>41</v>
      </c>
      <c r="EV357" s="456">
        <f t="shared" si="215"/>
        <v>0</v>
      </c>
      <c r="EW357" s="456">
        <f t="shared" si="216"/>
        <v>40</v>
      </c>
      <c r="EX357" s="456">
        <f t="shared" si="217"/>
        <v>0</v>
      </c>
      <c r="EY357" s="460">
        <f t="shared" si="218"/>
        <v>9</v>
      </c>
      <c r="EZ357" s="460">
        <f t="shared" si="219"/>
        <v>0</v>
      </c>
      <c r="FA357" s="447">
        <f t="shared" si="220"/>
        <v>265853.78000000003</v>
      </c>
      <c r="FB357" s="447">
        <v>0</v>
      </c>
      <c r="FC357" s="447">
        <f t="shared" si="221"/>
        <v>578353.78</v>
      </c>
      <c r="FD357" s="447">
        <f t="shared" si="222"/>
        <v>520518.40000000002</v>
      </c>
      <c r="FE357" s="447">
        <f t="shared" si="223"/>
        <v>20103.680000000004</v>
      </c>
      <c r="FF357" s="447">
        <f t="shared" si="224"/>
        <v>57835.38</v>
      </c>
      <c r="FG357" s="463">
        <v>100000</v>
      </c>
      <c r="FH357" s="447">
        <f t="shared" si="225"/>
        <v>177939.06</v>
      </c>
      <c r="FI357" s="447">
        <v>0</v>
      </c>
      <c r="FJ357" s="447">
        <f t="shared" si="226"/>
        <v>400414.71999999997</v>
      </c>
      <c r="FK357" s="464"/>
      <c r="FL357" s="447">
        <f t="shared" si="227"/>
        <v>23134.15</v>
      </c>
      <c r="FM357" s="447">
        <f t="shared" si="228"/>
        <v>2891.77</v>
      </c>
      <c r="FN357" s="447">
        <f t="shared" si="229"/>
        <v>57835.38</v>
      </c>
      <c r="FO357" s="447">
        <f t="shared" si="230"/>
        <v>83861.3</v>
      </c>
      <c r="FP357" s="178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</row>
    <row r="358" spans="1:463" s="163" customFormat="1" ht="22.5" customHeight="1">
      <c r="A358" s="360">
        <v>350</v>
      </c>
      <c r="B358" s="361">
        <v>7</v>
      </c>
      <c r="C358" s="362" t="s">
        <v>576</v>
      </c>
      <c r="D358" s="363" t="s">
        <v>304</v>
      </c>
      <c r="E358" s="225" t="s">
        <v>190</v>
      </c>
      <c r="F358" s="367">
        <v>325000</v>
      </c>
      <c r="G358" s="365">
        <v>8</v>
      </c>
      <c r="H358" s="366">
        <v>1</v>
      </c>
      <c r="I358" s="373"/>
      <c r="J358" s="374"/>
      <c r="K358" s="375">
        <v>8</v>
      </c>
      <c r="L358" s="366">
        <v>1</v>
      </c>
      <c r="M358" s="373"/>
      <c r="N358" s="374"/>
      <c r="O358" s="375">
        <v>8</v>
      </c>
      <c r="P358" s="366">
        <v>1</v>
      </c>
      <c r="Q358" s="373"/>
      <c r="R358" s="374"/>
      <c r="S358" s="375">
        <v>8</v>
      </c>
      <c r="T358" s="366">
        <v>1</v>
      </c>
      <c r="U358" s="373"/>
      <c r="V358" s="374"/>
      <c r="W358" s="375">
        <v>8</v>
      </c>
      <c r="X358" s="366">
        <v>1</v>
      </c>
      <c r="Y358" s="373"/>
      <c r="Z358" s="374"/>
      <c r="AA358" s="375">
        <v>5</v>
      </c>
      <c r="AB358" s="366">
        <v>4</v>
      </c>
      <c r="AC358" s="373"/>
      <c r="AD358" s="382"/>
      <c r="AE358" s="380">
        <v>11</v>
      </c>
      <c r="AF358" s="381"/>
      <c r="AG358" s="365">
        <v>8</v>
      </c>
      <c r="AH358" s="366">
        <v>3</v>
      </c>
      <c r="AI358" s="373"/>
      <c r="AJ358" s="374"/>
      <c r="AK358" s="375">
        <v>8</v>
      </c>
      <c r="AL358" s="366">
        <v>1</v>
      </c>
      <c r="AM358" s="373"/>
      <c r="AN358" s="374"/>
      <c r="AO358" s="375">
        <v>8</v>
      </c>
      <c r="AP358" s="366">
        <v>1</v>
      </c>
      <c r="AQ358" s="373"/>
      <c r="AR358" s="374"/>
      <c r="AS358" s="375">
        <v>8</v>
      </c>
      <c r="AT358" s="366">
        <v>1</v>
      </c>
      <c r="AU358" s="373"/>
      <c r="AV358" s="374"/>
      <c r="AW358" s="375">
        <v>8</v>
      </c>
      <c r="AX358" s="366">
        <v>1</v>
      </c>
      <c r="AY358" s="373"/>
      <c r="AZ358" s="374"/>
      <c r="BA358" s="375">
        <v>5</v>
      </c>
      <c r="BB358" s="366">
        <v>4</v>
      </c>
      <c r="BC358" s="373"/>
      <c r="BD358" s="382"/>
      <c r="BE358" s="380">
        <v>9</v>
      </c>
      <c r="BF358" s="381"/>
      <c r="BG358" s="365">
        <v>8</v>
      </c>
      <c r="BH358" s="366">
        <v>1</v>
      </c>
      <c r="BI358" s="373"/>
      <c r="BJ358" s="374"/>
      <c r="BK358" s="375">
        <v>8</v>
      </c>
      <c r="BL358" s="366">
        <v>1</v>
      </c>
      <c r="BM358" s="373"/>
      <c r="BN358" s="374"/>
      <c r="BO358" s="375">
        <v>8</v>
      </c>
      <c r="BP358" s="366">
        <v>1</v>
      </c>
      <c r="BQ358" s="373"/>
      <c r="BR358" s="374"/>
      <c r="BS358" s="375">
        <v>8</v>
      </c>
      <c r="BT358" s="366">
        <v>1</v>
      </c>
      <c r="BU358" s="373"/>
      <c r="BV358" s="374"/>
      <c r="BW358" s="388">
        <v>9</v>
      </c>
      <c r="BX358" s="389"/>
      <c r="BY358" s="375">
        <v>5</v>
      </c>
      <c r="BZ358" s="366">
        <v>4</v>
      </c>
      <c r="CA358" s="373"/>
      <c r="CB358" s="382"/>
      <c r="CC358" s="380">
        <v>11</v>
      </c>
      <c r="CD358" s="381"/>
      <c r="CE358" s="398">
        <v>8</v>
      </c>
      <c r="CF358" s="366">
        <v>3</v>
      </c>
      <c r="CG358" s="373"/>
      <c r="CH358" s="399"/>
      <c r="CI358" s="365">
        <v>8</v>
      </c>
      <c r="CJ358" s="366">
        <v>3</v>
      </c>
      <c r="CK358" s="373"/>
      <c r="CL358" s="374"/>
      <c r="CM358" s="375">
        <v>8</v>
      </c>
      <c r="CN358" s="366">
        <v>4</v>
      </c>
      <c r="CO358" s="373"/>
      <c r="CP358" s="382"/>
      <c r="CQ358" s="402">
        <v>8</v>
      </c>
      <c r="CR358" s="366">
        <v>3</v>
      </c>
      <c r="CS358" s="408"/>
      <c r="CT358" s="409"/>
      <c r="CU358" s="402">
        <v>8</v>
      </c>
      <c r="CV358" s="366">
        <v>3</v>
      </c>
      <c r="CW358" s="410"/>
      <c r="CX358" s="411"/>
      <c r="CY358" s="402">
        <v>5</v>
      </c>
      <c r="CZ358" s="366">
        <v>4</v>
      </c>
      <c r="DA358" s="415"/>
      <c r="DB358" s="411"/>
      <c r="DC358" s="380">
        <v>9</v>
      </c>
      <c r="DD358" s="381"/>
      <c r="DE358" s="398">
        <v>8</v>
      </c>
      <c r="DF358" s="366">
        <v>1</v>
      </c>
      <c r="DG358" s="416"/>
      <c r="DH358" s="411"/>
      <c r="DI358" s="402">
        <v>8</v>
      </c>
      <c r="DJ358" s="366">
        <v>1</v>
      </c>
      <c r="DK358" s="416"/>
      <c r="DL358" s="411"/>
      <c r="DM358" s="424">
        <v>25</v>
      </c>
      <c r="DN358" s="424">
        <v>4</v>
      </c>
      <c r="DO358" s="424">
        <v>1</v>
      </c>
      <c r="DP358" s="425">
        <f t="shared" si="193"/>
        <v>188</v>
      </c>
      <c r="DQ358" s="427">
        <f t="shared" si="194"/>
        <v>0</v>
      </c>
      <c r="DR358" s="425">
        <f t="shared" si="195"/>
        <v>188</v>
      </c>
      <c r="DS358" s="163">
        <f t="shared" si="196"/>
        <v>25</v>
      </c>
      <c r="DT358" s="425">
        <f t="shared" si="197"/>
        <v>50</v>
      </c>
      <c r="DU358" s="427">
        <f t="shared" si="198"/>
        <v>0</v>
      </c>
      <c r="DV358" s="427">
        <f t="shared" si="199"/>
        <v>50</v>
      </c>
      <c r="DW358" s="427">
        <f t="shared" si="200"/>
        <v>40</v>
      </c>
      <c r="DX358" s="427">
        <f t="shared" si="201"/>
        <v>0</v>
      </c>
      <c r="DY358" s="427">
        <f t="shared" si="202"/>
        <v>9</v>
      </c>
      <c r="DZ358" s="427">
        <f t="shared" si="203"/>
        <v>0</v>
      </c>
      <c r="EA358" s="428">
        <f t="shared" si="204"/>
        <v>26</v>
      </c>
      <c r="EB358" s="429">
        <f t="shared" si="205"/>
        <v>50</v>
      </c>
      <c r="EC358" s="429">
        <f t="shared" si="206"/>
        <v>0</v>
      </c>
      <c r="ED358" s="429">
        <f t="shared" si="207"/>
        <v>40</v>
      </c>
      <c r="EE358" s="429">
        <f t="shared" si="208"/>
        <v>0</v>
      </c>
      <c r="EF358" s="429">
        <f t="shared" si="209"/>
        <v>9</v>
      </c>
      <c r="EG358" s="429">
        <f t="shared" si="210"/>
        <v>0</v>
      </c>
      <c r="EH358" s="441"/>
      <c r="EI358" s="479"/>
      <c r="EJ358" s="443">
        <v>373</v>
      </c>
      <c r="EK358" s="481" t="s">
        <v>576</v>
      </c>
      <c r="EL358" s="449" t="s">
        <v>304</v>
      </c>
      <c r="EM358" s="450">
        <v>325000</v>
      </c>
      <c r="EN358" s="447">
        <f t="shared" si="211"/>
        <v>12500</v>
      </c>
      <c r="EO358" s="453">
        <v>0</v>
      </c>
      <c r="EP358" s="454">
        <v>0</v>
      </c>
      <c r="EQ358" s="455">
        <v>0</v>
      </c>
      <c r="ER358" s="455">
        <v>0</v>
      </c>
      <c r="ES358" s="456">
        <f t="shared" si="212"/>
        <v>12500</v>
      </c>
      <c r="ET358" s="456">
        <f t="shared" si="213"/>
        <v>26</v>
      </c>
      <c r="EU358" s="456">
        <f t="shared" si="214"/>
        <v>50</v>
      </c>
      <c r="EV358" s="456">
        <f t="shared" si="215"/>
        <v>0</v>
      </c>
      <c r="EW358" s="456">
        <f t="shared" si="216"/>
        <v>40</v>
      </c>
      <c r="EX358" s="456">
        <f t="shared" si="217"/>
        <v>0</v>
      </c>
      <c r="EY358" s="460">
        <f t="shared" si="218"/>
        <v>9</v>
      </c>
      <c r="EZ358" s="460">
        <f t="shared" si="219"/>
        <v>0</v>
      </c>
      <c r="FA358" s="447">
        <f t="shared" si="220"/>
        <v>288355.51</v>
      </c>
      <c r="FB358" s="447">
        <v>0</v>
      </c>
      <c r="FC358" s="447">
        <f t="shared" si="221"/>
        <v>613355.51</v>
      </c>
      <c r="FD358" s="447">
        <f t="shared" si="222"/>
        <v>552019.96</v>
      </c>
      <c r="FE358" s="447">
        <f t="shared" si="223"/>
        <v>26403.991999999991</v>
      </c>
      <c r="FF358" s="447">
        <f t="shared" si="224"/>
        <v>61335.55</v>
      </c>
      <c r="FG358" s="463">
        <v>100000</v>
      </c>
      <c r="FH358" s="447">
        <f t="shared" si="225"/>
        <v>187739.54</v>
      </c>
      <c r="FI358" s="447">
        <v>0</v>
      </c>
      <c r="FJ358" s="447">
        <f t="shared" si="226"/>
        <v>425615.97</v>
      </c>
      <c r="FK358" s="464"/>
      <c r="FL358" s="447">
        <f t="shared" si="227"/>
        <v>24534.22</v>
      </c>
      <c r="FM358" s="447">
        <f t="shared" si="228"/>
        <v>3066.78</v>
      </c>
      <c r="FN358" s="447">
        <f t="shared" si="229"/>
        <v>61335.55</v>
      </c>
      <c r="FO358" s="447">
        <f t="shared" si="230"/>
        <v>88936.55</v>
      </c>
      <c r="FP358" s="17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</row>
    <row r="359" spans="1:463" s="163" customFormat="1" ht="22.5" customHeight="1">
      <c r="A359" s="360">
        <v>351</v>
      </c>
      <c r="B359" s="361">
        <v>6</v>
      </c>
      <c r="C359" s="362" t="s">
        <v>577</v>
      </c>
      <c r="D359" s="363" t="s">
        <v>204</v>
      </c>
      <c r="E359" s="225" t="s">
        <v>190</v>
      </c>
      <c r="F359" s="367">
        <v>390000</v>
      </c>
      <c r="G359" s="365"/>
      <c r="H359" s="366"/>
      <c r="I359" s="373"/>
      <c r="J359" s="374"/>
      <c r="K359" s="375">
        <v>8</v>
      </c>
      <c r="L359" s="366">
        <v>3</v>
      </c>
      <c r="M359" s="373"/>
      <c r="N359" s="374"/>
      <c r="O359" s="375">
        <v>8</v>
      </c>
      <c r="P359" s="366">
        <v>3</v>
      </c>
      <c r="Q359" s="373"/>
      <c r="R359" s="374"/>
      <c r="S359" s="375">
        <v>8</v>
      </c>
      <c r="T359" s="366">
        <v>3</v>
      </c>
      <c r="U359" s="373"/>
      <c r="V359" s="374"/>
      <c r="W359" s="375">
        <v>8</v>
      </c>
      <c r="X359" s="366">
        <v>3</v>
      </c>
      <c r="Y359" s="373"/>
      <c r="Z359" s="374"/>
      <c r="AA359" s="375"/>
      <c r="AB359" s="366"/>
      <c r="AC359" s="373"/>
      <c r="AD359" s="382"/>
      <c r="AE359" s="380"/>
      <c r="AF359" s="381"/>
      <c r="AG359" s="365">
        <v>8</v>
      </c>
      <c r="AH359" s="366">
        <v>3</v>
      </c>
      <c r="AI359" s="373"/>
      <c r="AJ359" s="374"/>
      <c r="AK359" s="375">
        <v>8</v>
      </c>
      <c r="AL359" s="366">
        <v>3</v>
      </c>
      <c r="AM359" s="373"/>
      <c r="AN359" s="374"/>
      <c r="AO359" s="375">
        <v>8</v>
      </c>
      <c r="AP359" s="366">
        <v>3</v>
      </c>
      <c r="AQ359" s="373"/>
      <c r="AR359" s="374"/>
      <c r="AS359" s="375">
        <v>8</v>
      </c>
      <c r="AT359" s="366">
        <v>3</v>
      </c>
      <c r="AU359" s="373"/>
      <c r="AV359" s="374"/>
      <c r="AW359" s="375">
        <v>8</v>
      </c>
      <c r="AX359" s="366">
        <v>3</v>
      </c>
      <c r="AY359" s="373"/>
      <c r="AZ359" s="374"/>
      <c r="BA359" s="375">
        <v>5</v>
      </c>
      <c r="BB359" s="366">
        <v>6</v>
      </c>
      <c r="BC359" s="373"/>
      <c r="BD359" s="382"/>
      <c r="BE359" s="380">
        <v>9</v>
      </c>
      <c r="BF359" s="381"/>
      <c r="BG359" s="365">
        <v>8</v>
      </c>
      <c r="BH359" s="366">
        <v>3</v>
      </c>
      <c r="BI359" s="373"/>
      <c r="BJ359" s="374"/>
      <c r="BK359" s="375">
        <v>8</v>
      </c>
      <c r="BL359" s="366">
        <v>1</v>
      </c>
      <c r="BM359" s="373"/>
      <c r="BN359" s="374"/>
      <c r="BO359" s="375">
        <v>8</v>
      </c>
      <c r="BP359" s="366">
        <v>3</v>
      </c>
      <c r="BQ359" s="373"/>
      <c r="BR359" s="374"/>
      <c r="BS359" s="375">
        <v>8</v>
      </c>
      <c r="BT359" s="366">
        <v>4</v>
      </c>
      <c r="BU359" s="373"/>
      <c r="BV359" s="374"/>
      <c r="BW359" s="388">
        <v>13</v>
      </c>
      <c r="BX359" s="389"/>
      <c r="BY359" s="375">
        <v>5</v>
      </c>
      <c r="BZ359" s="366">
        <v>7</v>
      </c>
      <c r="CA359" s="373"/>
      <c r="CB359" s="382"/>
      <c r="CC359" s="380">
        <v>12</v>
      </c>
      <c r="CD359" s="381"/>
      <c r="CE359" s="398">
        <v>8</v>
      </c>
      <c r="CF359" s="366">
        <v>3</v>
      </c>
      <c r="CG359" s="373"/>
      <c r="CH359" s="399"/>
      <c r="CI359" s="365">
        <v>8</v>
      </c>
      <c r="CJ359" s="366">
        <v>3</v>
      </c>
      <c r="CK359" s="373"/>
      <c r="CL359" s="374"/>
      <c r="CM359" s="375"/>
      <c r="CN359" s="366"/>
      <c r="CO359" s="373"/>
      <c r="CP359" s="382"/>
      <c r="CQ359" s="402"/>
      <c r="CR359" s="366"/>
      <c r="CS359" s="408"/>
      <c r="CT359" s="409"/>
      <c r="CU359" s="402"/>
      <c r="CV359" s="366"/>
      <c r="CW359" s="410"/>
      <c r="CX359" s="411"/>
      <c r="CY359" s="402">
        <v>5</v>
      </c>
      <c r="CZ359" s="366">
        <v>6</v>
      </c>
      <c r="DA359" s="415"/>
      <c r="DB359" s="411"/>
      <c r="DC359" s="380">
        <v>11</v>
      </c>
      <c r="DD359" s="381"/>
      <c r="DE359" s="398">
        <v>8</v>
      </c>
      <c r="DF359" s="366">
        <v>4</v>
      </c>
      <c r="DG359" s="416"/>
      <c r="DH359" s="411"/>
      <c r="DI359" s="402">
        <v>8</v>
      </c>
      <c r="DJ359" s="366">
        <v>3</v>
      </c>
      <c r="DK359" s="416"/>
      <c r="DL359" s="411"/>
      <c r="DM359" s="424">
        <v>25</v>
      </c>
      <c r="DN359" s="424">
        <v>4</v>
      </c>
      <c r="DO359" s="424">
        <v>1</v>
      </c>
      <c r="DP359" s="425">
        <f t="shared" si="193"/>
        <v>151</v>
      </c>
      <c r="DQ359" s="427">
        <f t="shared" si="194"/>
        <v>0</v>
      </c>
      <c r="DR359" s="425">
        <f t="shared" si="195"/>
        <v>151</v>
      </c>
      <c r="DS359" s="163">
        <f t="shared" si="196"/>
        <v>20</v>
      </c>
      <c r="DT359" s="425">
        <f t="shared" si="197"/>
        <v>70</v>
      </c>
      <c r="DU359" s="427">
        <f t="shared" si="198"/>
        <v>0</v>
      </c>
      <c r="DV359" s="427">
        <f t="shared" si="199"/>
        <v>70</v>
      </c>
      <c r="DW359" s="427">
        <f t="shared" si="200"/>
        <v>32</v>
      </c>
      <c r="DX359" s="427">
        <f t="shared" si="201"/>
        <v>0</v>
      </c>
      <c r="DY359" s="427">
        <f t="shared" si="202"/>
        <v>13</v>
      </c>
      <c r="DZ359" s="427">
        <f t="shared" si="203"/>
        <v>0</v>
      </c>
      <c r="EA359" s="428">
        <f t="shared" si="204"/>
        <v>21</v>
      </c>
      <c r="EB359" s="429">
        <f t="shared" si="205"/>
        <v>70</v>
      </c>
      <c r="EC359" s="429">
        <f t="shared" si="206"/>
        <v>0</v>
      </c>
      <c r="ED359" s="429">
        <f t="shared" si="207"/>
        <v>32</v>
      </c>
      <c r="EE359" s="429">
        <f t="shared" si="208"/>
        <v>0</v>
      </c>
      <c r="EF359" s="429">
        <f t="shared" si="209"/>
        <v>13</v>
      </c>
      <c r="EG359" s="429">
        <f t="shared" si="210"/>
        <v>0</v>
      </c>
      <c r="EH359" s="441"/>
      <c r="EI359" s="479"/>
      <c r="EJ359" s="443">
        <v>374</v>
      </c>
      <c r="EK359" s="481" t="s">
        <v>577</v>
      </c>
      <c r="EL359" s="449" t="s">
        <v>204</v>
      </c>
      <c r="EM359" s="450">
        <v>390000</v>
      </c>
      <c r="EN359" s="447">
        <f t="shared" si="211"/>
        <v>15000</v>
      </c>
      <c r="EO359" s="453">
        <v>0</v>
      </c>
      <c r="EP359" s="454">
        <v>0</v>
      </c>
      <c r="EQ359" s="455">
        <v>0</v>
      </c>
      <c r="ER359" s="455">
        <v>0</v>
      </c>
      <c r="ES359" s="456">
        <f t="shared" si="212"/>
        <v>15000</v>
      </c>
      <c r="ET359" s="456">
        <f t="shared" si="213"/>
        <v>21</v>
      </c>
      <c r="EU359" s="456">
        <f t="shared" si="214"/>
        <v>70</v>
      </c>
      <c r="EV359" s="456">
        <f t="shared" si="215"/>
        <v>0</v>
      </c>
      <c r="EW359" s="456">
        <f t="shared" si="216"/>
        <v>32</v>
      </c>
      <c r="EX359" s="456">
        <f t="shared" si="217"/>
        <v>0</v>
      </c>
      <c r="EY359" s="460">
        <f t="shared" si="218"/>
        <v>13</v>
      </c>
      <c r="EZ359" s="460">
        <f t="shared" si="219"/>
        <v>0</v>
      </c>
      <c r="FA359" s="447">
        <f t="shared" si="220"/>
        <v>390030</v>
      </c>
      <c r="FB359" s="447">
        <v>0</v>
      </c>
      <c r="FC359" s="447">
        <f t="shared" si="221"/>
        <v>705030</v>
      </c>
      <c r="FD359" s="447">
        <f t="shared" si="222"/>
        <v>634527</v>
      </c>
      <c r="FE359" s="447">
        <f t="shared" si="223"/>
        <v>42905.4</v>
      </c>
      <c r="FF359" s="447">
        <f t="shared" si="224"/>
        <v>70503</v>
      </c>
      <c r="FG359" s="463">
        <v>100000</v>
      </c>
      <c r="FH359" s="447">
        <f t="shared" si="225"/>
        <v>213408.4</v>
      </c>
      <c r="FI359" s="447">
        <v>0</v>
      </c>
      <c r="FJ359" s="447">
        <f t="shared" si="226"/>
        <v>491621.6</v>
      </c>
      <c r="FK359" s="464"/>
      <c r="FL359" s="447">
        <f t="shared" si="227"/>
        <v>28201.200000000001</v>
      </c>
      <c r="FM359" s="447">
        <f t="shared" si="228"/>
        <v>3525.15</v>
      </c>
      <c r="FN359" s="447">
        <f t="shared" si="229"/>
        <v>70503</v>
      </c>
      <c r="FO359" s="447">
        <f t="shared" si="230"/>
        <v>102229.35</v>
      </c>
      <c r="FP359" s="178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</row>
    <row r="360" spans="1:463" s="163" customFormat="1" ht="22.5" customHeight="1">
      <c r="A360" s="360">
        <v>352</v>
      </c>
      <c r="B360" s="361">
        <v>6</v>
      </c>
      <c r="C360" s="362" t="s">
        <v>578</v>
      </c>
      <c r="D360" s="363" t="s">
        <v>194</v>
      </c>
      <c r="E360" s="225" t="s">
        <v>190</v>
      </c>
      <c r="F360" s="367">
        <v>325000</v>
      </c>
      <c r="G360" s="365">
        <v>8</v>
      </c>
      <c r="H360" s="366">
        <v>1</v>
      </c>
      <c r="I360" s="373"/>
      <c r="J360" s="374"/>
      <c r="K360" s="375">
        <v>8</v>
      </c>
      <c r="L360" s="366">
        <v>1</v>
      </c>
      <c r="M360" s="373"/>
      <c r="N360" s="374"/>
      <c r="O360" s="375">
        <v>8</v>
      </c>
      <c r="P360" s="366">
        <v>1</v>
      </c>
      <c r="Q360" s="373"/>
      <c r="R360" s="374"/>
      <c r="S360" s="375">
        <v>8</v>
      </c>
      <c r="T360" s="366">
        <v>1</v>
      </c>
      <c r="U360" s="373"/>
      <c r="V360" s="374"/>
      <c r="W360" s="375">
        <v>8</v>
      </c>
      <c r="X360" s="366">
        <v>1</v>
      </c>
      <c r="Y360" s="373"/>
      <c r="Z360" s="374"/>
      <c r="AA360" s="375">
        <v>5</v>
      </c>
      <c r="AB360" s="366">
        <v>4</v>
      </c>
      <c r="AC360" s="373"/>
      <c r="AD360" s="382"/>
      <c r="AE360" s="380">
        <v>9</v>
      </c>
      <c r="AF360" s="381"/>
      <c r="AG360" s="365">
        <v>8</v>
      </c>
      <c r="AH360" s="366">
        <v>1</v>
      </c>
      <c r="AI360" s="373"/>
      <c r="AJ360" s="374"/>
      <c r="AK360" s="375">
        <v>8</v>
      </c>
      <c r="AL360" s="366">
        <v>1</v>
      </c>
      <c r="AM360" s="373"/>
      <c r="AN360" s="374"/>
      <c r="AO360" s="375">
        <v>8</v>
      </c>
      <c r="AP360" s="366">
        <v>1</v>
      </c>
      <c r="AQ360" s="373"/>
      <c r="AR360" s="374"/>
      <c r="AS360" s="375">
        <v>8</v>
      </c>
      <c r="AT360" s="366">
        <v>1</v>
      </c>
      <c r="AU360" s="373"/>
      <c r="AV360" s="374"/>
      <c r="AW360" s="375">
        <v>8</v>
      </c>
      <c r="AX360" s="366">
        <v>1</v>
      </c>
      <c r="AY360" s="373"/>
      <c r="AZ360" s="374"/>
      <c r="BA360" s="375">
        <v>5</v>
      </c>
      <c r="BB360" s="366">
        <v>4</v>
      </c>
      <c r="BC360" s="373"/>
      <c r="BD360" s="382"/>
      <c r="BE360" s="380">
        <v>9</v>
      </c>
      <c r="BF360" s="381"/>
      <c r="BG360" s="365">
        <v>8</v>
      </c>
      <c r="BH360" s="366">
        <v>1</v>
      </c>
      <c r="BI360" s="373"/>
      <c r="BJ360" s="374"/>
      <c r="BK360" s="375">
        <v>8</v>
      </c>
      <c r="BL360" s="366">
        <v>1</v>
      </c>
      <c r="BM360" s="373"/>
      <c r="BN360" s="374"/>
      <c r="BO360" s="375">
        <v>8</v>
      </c>
      <c r="BP360" s="366">
        <v>1</v>
      </c>
      <c r="BQ360" s="373"/>
      <c r="BR360" s="374"/>
      <c r="BS360" s="375">
        <v>8</v>
      </c>
      <c r="BT360" s="366">
        <v>1</v>
      </c>
      <c r="BU360" s="373"/>
      <c r="BV360" s="374"/>
      <c r="BW360" s="388">
        <v>9</v>
      </c>
      <c r="BX360" s="389"/>
      <c r="BY360" s="375">
        <v>5</v>
      </c>
      <c r="BZ360" s="366">
        <v>4</v>
      </c>
      <c r="CA360" s="373"/>
      <c r="CB360" s="382"/>
      <c r="CC360" s="380">
        <v>9</v>
      </c>
      <c r="CD360" s="381"/>
      <c r="CE360" s="398">
        <v>8</v>
      </c>
      <c r="CF360" s="366">
        <v>1</v>
      </c>
      <c r="CG360" s="373"/>
      <c r="CH360" s="399"/>
      <c r="CI360" s="365">
        <v>8</v>
      </c>
      <c r="CJ360" s="366">
        <v>1</v>
      </c>
      <c r="CK360" s="373"/>
      <c r="CL360" s="374"/>
      <c r="CM360" s="375">
        <v>8</v>
      </c>
      <c r="CN360" s="366">
        <v>1</v>
      </c>
      <c r="CO360" s="373"/>
      <c r="CP360" s="382"/>
      <c r="CQ360" s="402">
        <v>8</v>
      </c>
      <c r="CR360" s="366">
        <v>1</v>
      </c>
      <c r="CS360" s="408"/>
      <c r="CT360" s="409"/>
      <c r="CU360" s="402">
        <v>8</v>
      </c>
      <c r="CV360" s="366">
        <v>1</v>
      </c>
      <c r="CW360" s="410"/>
      <c r="CX360" s="411"/>
      <c r="CY360" s="402">
        <v>5</v>
      </c>
      <c r="CZ360" s="366">
        <v>4</v>
      </c>
      <c r="DA360" s="415"/>
      <c r="DB360" s="411"/>
      <c r="DC360" s="380">
        <v>9</v>
      </c>
      <c r="DD360" s="381"/>
      <c r="DE360" s="398">
        <v>8</v>
      </c>
      <c r="DF360" s="366">
        <v>1</v>
      </c>
      <c r="DG360" s="416"/>
      <c r="DH360" s="411"/>
      <c r="DI360" s="402">
        <v>8</v>
      </c>
      <c r="DJ360" s="366">
        <v>1</v>
      </c>
      <c r="DK360" s="416"/>
      <c r="DL360" s="411"/>
      <c r="DM360" s="424">
        <v>25</v>
      </c>
      <c r="DN360" s="424">
        <v>4</v>
      </c>
      <c r="DO360" s="424">
        <v>1</v>
      </c>
      <c r="DP360" s="425">
        <f t="shared" si="193"/>
        <v>188</v>
      </c>
      <c r="DQ360" s="427">
        <f t="shared" si="194"/>
        <v>0</v>
      </c>
      <c r="DR360" s="425">
        <f t="shared" si="195"/>
        <v>188</v>
      </c>
      <c r="DS360" s="163">
        <f t="shared" si="196"/>
        <v>25</v>
      </c>
      <c r="DT360" s="425">
        <f t="shared" si="197"/>
        <v>37</v>
      </c>
      <c r="DU360" s="427">
        <f t="shared" si="198"/>
        <v>0</v>
      </c>
      <c r="DV360" s="427">
        <f t="shared" si="199"/>
        <v>37</v>
      </c>
      <c r="DW360" s="427">
        <f t="shared" si="200"/>
        <v>36</v>
      </c>
      <c r="DX360" s="427">
        <f t="shared" si="201"/>
        <v>0</v>
      </c>
      <c r="DY360" s="427">
        <f t="shared" si="202"/>
        <v>9</v>
      </c>
      <c r="DZ360" s="427">
        <f t="shared" si="203"/>
        <v>0</v>
      </c>
      <c r="EA360" s="428">
        <f t="shared" si="204"/>
        <v>26</v>
      </c>
      <c r="EB360" s="429">
        <f t="shared" si="205"/>
        <v>37</v>
      </c>
      <c r="EC360" s="429">
        <f t="shared" si="206"/>
        <v>0</v>
      </c>
      <c r="ED360" s="429">
        <f t="shared" si="207"/>
        <v>36</v>
      </c>
      <c r="EE360" s="429">
        <f t="shared" si="208"/>
        <v>0</v>
      </c>
      <c r="EF360" s="429">
        <f t="shared" si="209"/>
        <v>9</v>
      </c>
      <c r="EG360" s="429">
        <f t="shared" si="210"/>
        <v>0</v>
      </c>
      <c r="EH360" s="441"/>
      <c r="EI360" s="479"/>
      <c r="EJ360" s="443">
        <v>375</v>
      </c>
      <c r="EK360" s="481" t="s">
        <v>578</v>
      </c>
      <c r="EL360" s="449" t="s">
        <v>194</v>
      </c>
      <c r="EM360" s="450">
        <v>325000</v>
      </c>
      <c r="EN360" s="447">
        <f t="shared" si="211"/>
        <v>12500</v>
      </c>
      <c r="EO360" s="453">
        <v>0</v>
      </c>
      <c r="EP360" s="454">
        <v>0</v>
      </c>
      <c r="EQ360" s="455">
        <v>0</v>
      </c>
      <c r="ER360" s="455">
        <v>0</v>
      </c>
      <c r="ES360" s="456">
        <f t="shared" si="212"/>
        <v>12500</v>
      </c>
      <c r="ET360" s="456">
        <f t="shared" si="213"/>
        <v>26</v>
      </c>
      <c r="EU360" s="456">
        <f t="shared" si="214"/>
        <v>37</v>
      </c>
      <c r="EV360" s="456">
        <f t="shared" si="215"/>
        <v>0</v>
      </c>
      <c r="EW360" s="456">
        <f t="shared" si="216"/>
        <v>36</v>
      </c>
      <c r="EX360" s="456">
        <f t="shared" si="217"/>
        <v>0</v>
      </c>
      <c r="EY360" s="460">
        <f t="shared" si="218"/>
        <v>9</v>
      </c>
      <c r="EZ360" s="460">
        <f t="shared" si="219"/>
        <v>0</v>
      </c>
      <c r="FA360" s="447">
        <f t="shared" si="220"/>
        <v>242518.66</v>
      </c>
      <c r="FB360" s="447">
        <v>0</v>
      </c>
      <c r="FC360" s="447">
        <f t="shared" si="221"/>
        <v>567518.66</v>
      </c>
      <c r="FD360" s="447">
        <f t="shared" si="222"/>
        <v>510766.79000000004</v>
      </c>
      <c r="FE360" s="447">
        <f t="shared" si="223"/>
        <v>19261.343200000003</v>
      </c>
      <c r="FF360" s="447">
        <f t="shared" si="224"/>
        <v>56751.87</v>
      </c>
      <c r="FG360" s="463">
        <v>100000</v>
      </c>
      <c r="FH360" s="447">
        <f t="shared" si="225"/>
        <v>176013.21</v>
      </c>
      <c r="FI360" s="447">
        <v>0</v>
      </c>
      <c r="FJ360" s="447">
        <f t="shared" si="226"/>
        <v>391505.45</v>
      </c>
      <c r="FK360" s="464"/>
      <c r="FL360" s="447">
        <f t="shared" si="227"/>
        <v>22700.75</v>
      </c>
      <c r="FM360" s="447">
        <f t="shared" si="228"/>
        <v>2837.59</v>
      </c>
      <c r="FN360" s="447">
        <f t="shared" si="229"/>
        <v>56751.87</v>
      </c>
      <c r="FO360" s="447">
        <f t="shared" si="230"/>
        <v>82290.210000000006</v>
      </c>
      <c r="FP360" s="178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</row>
    <row r="361" spans="1:463" s="163" customFormat="1" ht="22.5" customHeight="1">
      <c r="A361" s="360">
        <v>353</v>
      </c>
      <c r="B361" s="361">
        <v>6</v>
      </c>
      <c r="C361" s="362" t="s">
        <v>579</v>
      </c>
      <c r="D361" s="363" t="s">
        <v>580</v>
      </c>
      <c r="E361" s="225" t="s">
        <v>190</v>
      </c>
      <c r="F361" s="367">
        <v>390000</v>
      </c>
      <c r="G361" s="365">
        <v>8</v>
      </c>
      <c r="H361" s="366">
        <v>1</v>
      </c>
      <c r="I361" s="373"/>
      <c r="J361" s="374"/>
      <c r="K361" s="375">
        <v>8</v>
      </c>
      <c r="L361" s="366">
        <v>1</v>
      </c>
      <c r="M361" s="373"/>
      <c r="N361" s="374"/>
      <c r="O361" s="375">
        <v>8</v>
      </c>
      <c r="P361" s="366">
        <v>1</v>
      </c>
      <c r="Q361" s="373"/>
      <c r="R361" s="374"/>
      <c r="S361" s="375">
        <v>8</v>
      </c>
      <c r="T361" s="366">
        <v>1</v>
      </c>
      <c r="U361" s="373"/>
      <c r="V361" s="374"/>
      <c r="W361" s="375">
        <v>8</v>
      </c>
      <c r="X361" s="366">
        <v>1</v>
      </c>
      <c r="Y361" s="373"/>
      <c r="Z361" s="374"/>
      <c r="AA361" s="375">
        <v>5</v>
      </c>
      <c r="AB361" s="366">
        <v>4</v>
      </c>
      <c r="AC361" s="373"/>
      <c r="AD361" s="382"/>
      <c r="AE361" s="380">
        <v>9</v>
      </c>
      <c r="AF361" s="381"/>
      <c r="AG361" s="365">
        <v>8</v>
      </c>
      <c r="AH361" s="366">
        <v>1</v>
      </c>
      <c r="AI361" s="373"/>
      <c r="AJ361" s="374"/>
      <c r="AK361" s="375">
        <v>8</v>
      </c>
      <c r="AL361" s="366">
        <v>1</v>
      </c>
      <c r="AM361" s="373"/>
      <c r="AN361" s="374"/>
      <c r="AO361" s="375">
        <v>8</v>
      </c>
      <c r="AP361" s="366">
        <v>1</v>
      </c>
      <c r="AQ361" s="373"/>
      <c r="AR361" s="374"/>
      <c r="AS361" s="375">
        <v>8</v>
      </c>
      <c r="AT361" s="366">
        <v>1</v>
      </c>
      <c r="AU361" s="373"/>
      <c r="AV361" s="374"/>
      <c r="AW361" s="375">
        <v>8</v>
      </c>
      <c r="AX361" s="366">
        <v>1</v>
      </c>
      <c r="AY361" s="373"/>
      <c r="AZ361" s="374"/>
      <c r="BA361" s="375">
        <v>5</v>
      </c>
      <c r="BB361" s="366">
        <v>4</v>
      </c>
      <c r="BC361" s="373"/>
      <c r="BD361" s="382"/>
      <c r="BE361" s="380">
        <v>9</v>
      </c>
      <c r="BF361" s="381"/>
      <c r="BG361" s="365">
        <v>8</v>
      </c>
      <c r="BH361" s="366">
        <v>1</v>
      </c>
      <c r="BI361" s="373"/>
      <c r="BJ361" s="374"/>
      <c r="BK361" s="375">
        <v>8</v>
      </c>
      <c r="BL361" s="366">
        <v>1</v>
      </c>
      <c r="BM361" s="373"/>
      <c r="BN361" s="374"/>
      <c r="BO361" s="375">
        <v>8</v>
      </c>
      <c r="BP361" s="366">
        <v>1</v>
      </c>
      <c r="BQ361" s="373"/>
      <c r="BR361" s="374"/>
      <c r="BS361" s="375">
        <v>8</v>
      </c>
      <c r="BT361" s="366">
        <v>1</v>
      </c>
      <c r="BU361" s="373"/>
      <c r="BV361" s="374"/>
      <c r="BW361" s="388">
        <v>9</v>
      </c>
      <c r="BX361" s="389"/>
      <c r="BY361" s="375">
        <v>5</v>
      </c>
      <c r="BZ361" s="366">
        <v>4</v>
      </c>
      <c r="CA361" s="373"/>
      <c r="CB361" s="382"/>
      <c r="CC361" s="380">
        <v>9</v>
      </c>
      <c r="CD361" s="381"/>
      <c r="CE361" s="398">
        <v>8</v>
      </c>
      <c r="CF361" s="366">
        <v>1</v>
      </c>
      <c r="CG361" s="373"/>
      <c r="CH361" s="399"/>
      <c r="CI361" s="365">
        <v>8</v>
      </c>
      <c r="CJ361" s="366">
        <v>1</v>
      </c>
      <c r="CK361" s="373"/>
      <c r="CL361" s="374"/>
      <c r="CM361" s="375">
        <v>8</v>
      </c>
      <c r="CN361" s="366">
        <v>1</v>
      </c>
      <c r="CO361" s="373"/>
      <c r="CP361" s="382"/>
      <c r="CQ361" s="402">
        <v>8</v>
      </c>
      <c r="CR361" s="366">
        <v>1</v>
      </c>
      <c r="CS361" s="408"/>
      <c r="CT361" s="409"/>
      <c r="CU361" s="402">
        <v>8</v>
      </c>
      <c r="CV361" s="366">
        <v>1</v>
      </c>
      <c r="CW361" s="410"/>
      <c r="CX361" s="411"/>
      <c r="CY361" s="402">
        <v>5</v>
      </c>
      <c r="CZ361" s="366">
        <v>4</v>
      </c>
      <c r="DA361" s="415"/>
      <c r="DB361" s="411"/>
      <c r="DC361" s="380">
        <v>9</v>
      </c>
      <c r="DD361" s="381"/>
      <c r="DE361" s="398">
        <v>8</v>
      </c>
      <c r="DF361" s="366">
        <v>1</v>
      </c>
      <c r="DG361" s="416"/>
      <c r="DH361" s="411"/>
      <c r="DI361" s="402">
        <v>8</v>
      </c>
      <c r="DJ361" s="366">
        <v>1</v>
      </c>
      <c r="DK361" s="416"/>
      <c r="DL361" s="411"/>
      <c r="DM361" s="424">
        <v>25</v>
      </c>
      <c r="DN361" s="424">
        <v>4</v>
      </c>
      <c r="DO361" s="424">
        <v>1</v>
      </c>
      <c r="DP361" s="425">
        <f t="shared" si="193"/>
        <v>188</v>
      </c>
      <c r="DQ361" s="427">
        <f t="shared" si="194"/>
        <v>0</v>
      </c>
      <c r="DR361" s="425">
        <f t="shared" si="195"/>
        <v>188</v>
      </c>
      <c r="DS361" s="163">
        <f t="shared" si="196"/>
        <v>25</v>
      </c>
      <c r="DT361" s="425">
        <f t="shared" si="197"/>
        <v>37</v>
      </c>
      <c r="DU361" s="427">
        <f t="shared" si="198"/>
        <v>0</v>
      </c>
      <c r="DV361" s="427">
        <f t="shared" si="199"/>
        <v>37</v>
      </c>
      <c r="DW361" s="427">
        <f t="shared" si="200"/>
        <v>36</v>
      </c>
      <c r="DX361" s="427">
        <f t="shared" si="201"/>
        <v>0</v>
      </c>
      <c r="DY361" s="427">
        <f t="shared" si="202"/>
        <v>9</v>
      </c>
      <c r="DZ361" s="427">
        <f t="shared" si="203"/>
        <v>0</v>
      </c>
      <c r="EA361" s="428">
        <f t="shared" si="204"/>
        <v>26</v>
      </c>
      <c r="EB361" s="429">
        <f t="shared" si="205"/>
        <v>37</v>
      </c>
      <c r="EC361" s="429">
        <f t="shared" si="206"/>
        <v>0</v>
      </c>
      <c r="ED361" s="429">
        <f t="shared" si="207"/>
        <v>36</v>
      </c>
      <c r="EE361" s="429">
        <f t="shared" si="208"/>
        <v>0</v>
      </c>
      <c r="EF361" s="429">
        <f t="shared" si="209"/>
        <v>9</v>
      </c>
      <c r="EG361" s="429">
        <f t="shared" si="210"/>
        <v>0</v>
      </c>
      <c r="EH361" s="441"/>
      <c r="EI361" s="479"/>
      <c r="EJ361" s="443">
        <v>376</v>
      </c>
      <c r="EK361" s="481" t="s">
        <v>579</v>
      </c>
      <c r="EL361" s="449" t="s">
        <v>580</v>
      </c>
      <c r="EM361" s="450">
        <v>390000</v>
      </c>
      <c r="EN361" s="447">
        <f t="shared" si="211"/>
        <v>15000</v>
      </c>
      <c r="EO361" s="453">
        <v>0</v>
      </c>
      <c r="EP361" s="454">
        <v>0</v>
      </c>
      <c r="EQ361" s="455">
        <v>0</v>
      </c>
      <c r="ER361" s="455">
        <v>0</v>
      </c>
      <c r="ES361" s="456">
        <f t="shared" si="212"/>
        <v>15000</v>
      </c>
      <c r="ET361" s="456">
        <f t="shared" si="213"/>
        <v>26</v>
      </c>
      <c r="EU361" s="456">
        <f t="shared" si="214"/>
        <v>37</v>
      </c>
      <c r="EV361" s="456">
        <f t="shared" si="215"/>
        <v>0</v>
      </c>
      <c r="EW361" s="456">
        <f t="shared" si="216"/>
        <v>36</v>
      </c>
      <c r="EX361" s="456">
        <f t="shared" si="217"/>
        <v>0</v>
      </c>
      <c r="EY361" s="460">
        <f t="shared" si="218"/>
        <v>9</v>
      </c>
      <c r="EZ361" s="460">
        <f t="shared" si="219"/>
        <v>0</v>
      </c>
      <c r="FA361" s="447">
        <f t="shared" si="220"/>
        <v>291022.39</v>
      </c>
      <c r="FB361" s="447">
        <v>0</v>
      </c>
      <c r="FC361" s="447">
        <f t="shared" si="221"/>
        <v>681022.39</v>
      </c>
      <c r="FD361" s="447">
        <f t="shared" si="222"/>
        <v>612920.15</v>
      </c>
      <c r="FE361" s="447">
        <f t="shared" si="223"/>
        <v>38584.030000000006</v>
      </c>
      <c r="FF361" s="447">
        <f t="shared" si="224"/>
        <v>68102.240000000005</v>
      </c>
      <c r="FG361" s="463">
        <v>100000</v>
      </c>
      <c r="FH361" s="447">
        <f t="shared" si="225"/>
        <v>206686.27</v>
      </c>
      <c r="FI361" s="447">
        <v>0</v>
      </c>
      <c r="FJ361" s="447">
        <f t="shared" si="226"/>
        <v>474336.12</v>
      </c>
      <c r="FK361" s="464"/>
      <c r="FL361" s="447">
        <f t="shared" si="227"/>
        <v>27240.9</v>
      </c>
      <c r="FM361" s="447">
        <f t="shared" si="228"/>
        <v>3405.11</v>
      </c>
      <c r="FN361" s="447">
        <f t="shared" si="229"/>
        <v>68102.240000000005</v>
      </c>
      <c r="FO361" s="447">
        <f t="shared" si="230"/>
        <v>98748.25</v>
      </c>
      <c r="FP361" s="178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</row>
    <row r="362" spans="1:463" s="163" customFormat="1" ht="22.5" customHeight="1">
      <c r="A362" s="360">
        <v>354</v>
      </c>
      <c r="B362" s="361">
        <v>6</v>
      </c>
      <c r="C362" s="362" t="s">
        <v>581</v>
      </c>
      <c r="D362" s="363" t="s">
        <v>194</v>
      </c>
      <c r="E362" s="225" t="s">
        <v>190</v>
      </c>
      <c r="F362" s="367">
        <v>325000</v>
      </c>
      <c r="G362" s="365">
        <v>8</v>
      </c>
      <c r="H362" s="366">
        <v>1</v>
      </c>
      <c r="I362" s="373"/>
      <c r="J362" s="374"/>
      <c r="K362" s="375">
        <v>8</v>
      </c>
      <c r="L362" s="366">
        <v>1</v>
      </c>
      <c r="M362" s="373"/>
      <c r="N362" s="374"/>
      <c r="O362" s="375">
        <v>8</v>
      </c>
      <c r="P362" s="366">
        <v>1</v>
      </c>
      <c r="Q362" s="373"/>
      <c r="R362" s="374"/>
      <c r="S362" s="375">
        <v>8</v>
      </c>
      <c r="T362" s="366">
        <v>1</v>
      </c>
      <c r="U362" s="373"/>
      <c r="V362" s="374"/>
      <c r="W362" s="375">
        <v>8</v>
      </c>
      <c r="X362" s="366">
        <v>1</v>
      </c>
      <c r="Y362" s="373"/>
      <c r="Z362" s="374"/>
      <c r="AA362" s="375">
        <v>5</v>
      </c>
      <c r="AB362" s="366">
        <v>4</v>
      </c>
      <c r="AC362" s="373"/>
      <c r="AD362" s="382"/>
      <c r="AE362" s="380">
        <v>9</v>
      </c>
      <c r="AF362" s="381"/>
      <c r="AG362" s="365">
        <v>8</v>
      </c>
      <c r="AH362" s="366">
        <v>1</v>
      </c>
      <c r="AI362" s="373"/>
      <c r="AJ362" s="374"/>
      <c r="AK362" s="375">
        <v>8</v>
      </c>
      <c r="AL362" s="366">
        <v>1</v>
      </c>
      <c r="AM362" s="373"/>
      <c r="AN362" s="374"/>
      <c r="AO362" s="375">
        <v>8</v>
      </c>
      <c r="AP362" s="366">
        <v>1</v>
      </c>
      <c r="AQ362" s="373"/>
      <c r="AR362" s="374"/>
      <c r="AS362" s="375">
        <v>8</v>
      </c>
      <c r="AT362" s="366">
        <v>1</v>
      </c>
      <c r="AU362" s="373"/>
      <c r="AV362" s="374"/>
      <c r="AW362" s="375">
        <v>8</v>
      </c>
      <c r="AX362" s="366">
        <v>1</v>
      </c>
      <c r="AY362" s="373"/>
      <c r="AZ362" s="374"/>
      <c r="BA362" s="375">
        <v>5</v>
      </c>
      <c r="BB362" s="366">
        <v>4</v>
      </c>
      <c r="BC362" s="373"/>
      <c r="BD362" s="382"/>
      <c r="BE362" s="380">
        <v>9</v>
      </c>
      <c r="BF362" s="381"/>
      <c r="BG362" s="365">
        <v>8</v>
      </c>
      <c r="BH362" s="366">
        <v>1</v>
      </c>
      <c r="BI362" s="373"/>
      <c r="BJ362" s="374"/>
      <c r="BK362" s="375">
        <v>8</v>
      </c>
      <c r="BL362" s="366">
        <v>1</v>
      </c>
      <c r="BM362" s="373"/>
      <c r="BN362" s="374"/>
      <c r="BO362" s="375">
        <v>8</v>
      </c>
      <c r="BP362" s="366">
        <v>1</v>
      </c>
      <c r="BQ362" s="373"/>
      <c r="BR362" s="374"/>
      <c r="BS362" s="375">
        <v>8</v>
      </c>
      <c r="BT362" s="366">
        <v>1</v>
      </c>
      <c r="BU362" s="373"/>
      <c r="BV362" s="374"/>
      <c r="BW362" s="388">
        <v>9</v>
      </c>
      <c r="BX362" s="389"/>
      <c r="BY362" s="375">
        <v>5</v>
      </c>
      <c r="BZ362" s="366">
        <v>4</v>
      </c>
      <c r="CA362" s="373"/>
      <c r="CB362" s="382"/>
      <c r="CC362" s="380">
        <v>9</v>
      </c>
      <c r="CD362" s="381"/>
      <c r="CE362" s="398">
        <v>8</v>
      </c>
      <c r="CF362" s="366">
        <v>1</v>
      </c>
      <c r="CG362" s="373"/>
      <c r="CH362" s="399"/>
      <c r="CI362" s="365">
        <v>8</v>
      </c>
      <c r="CJ362" s="366">
        <v>1</v>
      </c>
      <c r="CK362" s="373"/>
      <c r="CL362" s="374"/>
      <c r="CM362" s="375">
        <v>8</v>
      </c>
      <c r="CN362" s="366">
        <v>1</v>
      </c>
      <c r="CO362" s="373"/>
      <c r="CP362" s="382"/>
      <c r="CQ362" s="402">
        <v>8</v>
      </c>
      <c r="CR362" s="366">
        <v>1</v>
      </c>
      <c r="CS362" s="408"/>
      <c r="CT362" s="409"/>
      <c r="CU362" s="402">
        <v>8</v>
      </c>
      <c r="CV362" s="366">
        <v>1</v>
      </c>
      <c r="CW362" s="410"/>
      <c r="CX362" s="411"/>
      <c r="CY362" s="402">
        <v>5</v>
      </c>
      <c r="CZ362" s="366">
        <v>4</v>
      </c>
      <c r="DA362" s="415"/>
      <c r="DB362" s="411"/>
      <c r="DC362" s="380">
        <v>9</v>
      </c>
      <c r="DD362" s="381"/>
      <c r="DE362" s="398">
        <v>8</v>
      </c>
      <c r="DF362" s="366">
        <v>1</v>
      </c>
      <c r="DG362" s="416"/>
      <c r="DH362" s="411"/>
      <c r="DI362" s="402">
        <v>8</v>
      </c>
      <c r="DJ362" s="366">
        <v>1</v>
      </c>
      <c r="DK362" s="416"/>
      <c r="DL362" s="411"/>
      <c r="DM362" s="424">
        <v>25</v>
      </c>
      <c r="DN362" s="424">
        <v>4</v>
      </c>
      <c r="DO362" s="424">
        <v>1</v>
      </c>
      <c r="DP362" s="425">
        <f t="shared" si="193"/>
        <v>188</v>
      </c>
      <c r="DQ362" s="427">
        <f t="shared" si="194"/>
        <v>0</v>
      </c>
      <c r="DR362" s="425">
        <f t="shared" si="195"/>
        <v>188</v>
      </c>
      <c r="DS362" s="163">
        <f t="shared" si="196"/>
        <v>25</v>
      </c>
      <c r="DT362" s="425">
        <f t="shared" si="197"/>
        <v>37</v>
      </c>
      <c r="DU362" s="427">
        <f t="shared" si="198"/>
        <v>0</v>
      </c>
      <c r="DV362" s="427">
        <f t="shared" si="199"/>
        <v>37</v>
      </c>
      <c r="DW362" s="427">
        <f t="shared" si="200"/>
        <v>36</v>
      </c>
      <c r="DX362" s="427">
        <f t="shared" si="201"/>
        <v>0</v>
      </c>
      <c r="DY362" s="427">
        <f t="shared" si="202"/>
        <v>9</v>
      </c>
      <c r="DZ362" s="427">
        <f t="shared" si="203"/>
        <v>0</v>
      </c>
      <c r="EA362" s="428">
        <f t="shared" si="204"/>
        <v>26</v>
      </c>
      <c r="EB362" s="429">
        <f t="shared" si="205"/>
        <v>37</v>
      </c>
      <c r="EC362" s="429">
        <f t="shared" si="206"/>
        <v>0</v>
      </c>
      <c r="ED362" s="429">
        <f t="shared" si="207"/>
        <v>36</v>
      </c>
      <c r="EE362" s="429">
        <f t="shared" si="208"/>
        <v>0</v>
      </c>
      <c r="EF362" s="429">
        <f t="shared" si="209"/>
        <v>9</v>
      </c>
      <c r="EG362" s="429">
        <f t="shared" si="210"/>
        <v>0</v>
      </c>
      <c r="EH362" s="441"/>
      <c r="EI362" s="479"/>
      <c r="EJ362" s="443">
        <v>377</v>
      </c>
      <c r="EK362" s="481" t="s">
        <v>581</v>
      </c>
      <c r="EL362" s="449" t="s">
        <v>194</v>
      </c>
      <c r="EM362" s="450">
        <v>325000</v>
      </c>
      <c r="EN362" s="447">
        <f t="shared" si="211"/>
        <v>12500</v>
      </c>
      <c r="EO362" s="453">
        <v>0</v>
      </c>
      <c r="EP362" s="454">
        <v>0</v>
      </c>
      <c r="EQ362" s="455">
        <v>0</v>
      </c>
      <c r="ER362" s="455">
        <v>0</v>
      </c>
      <c r="ES362" s="456">
        <f t="shared" si="212"/>
        <v>12500</v>
      </c>
      <c r="ET362" s="456">
        <f t="shared" si="213"/>
        <v>26</v>
      </c>
      <c r="EU362" s="456">
        <f t="shared" si="214"/>
        <v>37</v>
      </c>
      <c r="EV362" s="456">
        <f t="shared" si="215"/>
        <v>0</v>
      </c>
      <c r="EW362" s="456">
        <f t="shared" si="216"/>
        <v>36</v>
      </c>
      <c r="EX362" s="456">
        <f t="shared" si="217"/>
        <v>0</v>
      </c>
      <c r="EY362" s="460">
        <f t="shared" si="218"/>
        <v>9</v>
      </c>
      <c r="EZ362" s="460">
        <f t="shared" si="219"/>
        <v>0</v>
      </c>
      <c r="FA362" s="447">
        <f t="shared" si="220"/>
        <v>242518.66</v>
      </c>
      <c r="FB362" s="447">
        <v>0</v>
      </c>
      <c r="FC362" s="447">
        <f t="shared" si="221"/>
        <v>567518.66</v>
      </c>
      <c r="FD362" s="447">
        <f t="shared" si="222"/>
        <v>510766.79000000004</v>
      </c>
      <c r="FE362" s="447">
        <f t="shared" si="223"/>
        <v>19261.343200000003</v>
      </c>
      <c r="FF362" s="447">
        <f t="shared" si="224"/>
        <v>56751.87</v>
      </c>
      <c r="FG362" s="463">
        <v>100000</v>
      </c>
      <c r="FH362" s="447">
        <f t="shared" si="225"/>
        <v>176013.21</v>
      </c>
      <c r="FI362" s="447">
        <v>0</v>
      </c>
      <c r="FJ362" s="447">
        <f t="shared" si="226"/>
        <v>391505.45</v>
      </c>
      <c r="FK362" s="464"/>
      <c r="FL362" s="447">
        <f t="shared" si="227"/>
        <v>22700.75</v>
      </c>
      <c r="FM362" s="447">
        <f t="shared" si="228"/>
        <v>2837.59</v>
      </c>
      <c r="FN362" s="447">
        <f t="shared" si="229"/>
        <v>56751.87</v>
      </c>
      <c r="FO362" s="447">
        <f t="shared" si="230"/>
        <v>82290.210000000006</v>
      </c>
      <c r="FP362" s="178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</row>
    <row r="363" spans="1:463" s="163" customFormat="1" ht="22.5" customHeight="1">
      <c r="A363" s="360">
        <v>355</v>
      </c>
      <c r="B363" s="361">
        <v>1</v>
      </c>
      <c r="C363" s="362" t="s">
        <v>582</v>
      </c>
      <c r="D363" s="363" t="s">
        <v>194</v>
      </c>
      <c r="E363" s="225" t="s">
        <v>190</v>
      </c>
      <c r="F363" s="367">
        <v>325000</v>
      </c>
      <c r="G363" s="365"/>
      <c r="H363" s="366"/>
      <c r="I363" s="373"/>
      <c r="J363" s="374"/>
      <c r="K363" s="375">
        <v>8</v>
      </c>
      <c r="L363" s="366">
        <v>4</v>
      </c>
      <c r="M363" s="373"/>
      <c r="N363" s="374"/>
      <c r="O363" s="375">
        <v>8</v>
      </c>
      <c r="P363" s="366">
        <v>4</v>
      </c>
      <c r="Q363" s="373"/>
      <c r="R363" s="374"/>
      <c r="S363" s="375">
        <v>8</v>
      </c>
      <c r="T363" s="366">
        <v>4</v>
      </c>
      <c r="U363" s="373"/>
      <c r="V363" s="374"/>
      <c r="W363" s="375">
        <v>8</v>
      </c>
      <c r="X363" s="366">
        <v>4</v>
      </c>
      <c r="Y363" s="373"/>
      <c r="Z363" s="374"/>
      <c r="AA363" s="375">
        <v>5</v>
      </c>
      <c r="AB363" s="366">
        <v>7</v>
      </c>
      <c r="AC363" s="373"/>
      <c r="AD363" s="382"/>
      <c r="AE363" s="380">
        <v>12</v>
      </c>
      <c r="AF363" s="381"/>
      <c r="AG363" s="365">
        <v>8</v>
      </c>
      <c r="AH363" s="366">
        <v>4</v>
      </c>
      <c r="AI363" s="373"/>
      <c r="AJ363" s="374"/>
      <c r="AK363" s="375">
        <v>8</v>
      </c>
      <c r="AL363" s="366">
        <v>4</v>
      </c>
      <c r="AM363" s="373"/>
      <c r="AN363" s="374"/>
      <c r="AO363" s="375">
        <v>8</v>
      </c>
      <c r="AP363" s="366"/>
      <c r="AQ363" s="373"/>
      <c r="AR363" s="374"/>
      <c r="AS363" s="375">
        <v>8</v>
      </c>
      <c r="AT363" s="366">
        <v>4</v>
      </c>
      <c r="AU363" s="373"/>
      <c r="AV363" s="374"/>
      <c r="AW363" s="375">
        <v>8</v>
      </c>
      <c r="AX363" s="366">
        <v>4</v>
      </c>
      <c r="AY363" s="373"/>
      <c r="AZ363" s="374"/>
      <c r="BA363" s="375">
        <v>5</v>
      </c>
      <c r="BB363" s="366">
        <v>7</v>
      </c>
      <c r="BC363" s="373"/>
      <c r="BD363" s="382"/>
      <c r="BE363" s="380">
        <v>12</v>
      </c>
      <c r="BF363" s="381"/>
      <c r="BG363" s="365">
        <v>8</v>
      </c>
      <c r="BH363" s="366">
        <v>4</v>
      </c>
      <c r="BI363" s="373"/>
      <c r="BJ363" s="374"/>
      <c r="BK363" s="375">
        <v>8</v>
      </c>
      <c r="BL363" s="366">
        <v>4</v>
      </c>
      <c r="BM363" s="373"/>
      <c r="BN363" s="374"/>
      <c r="BO363" s="375">
        <v>8</v>
      </c>
      <c r="BP363" s="366">
        <v>4</v>
      </c>
      <c r="BQ363" s="373"/>
      <c r="BR363" s="374"/>
      <c r="BS363" s="375">
        <v>8</v>
      </c>
      <c r="BT363" s="366">
        <v>4</v>
      </c>
      <c r="BU363" s="373"/>
      <c r="BV363" s="374"/>
      <c r="BW363" s="388">
        <v>12</v>
      </c>
      <c r="BX363" s="389"/>
      <c r="BY363" s="375">
        <v>5</v>
      </c>
      <c r="BZ363" s="366">
        <v>7</v>
      </c>
      <c r="CA363" s="373"/>
      <c r="CB363" s="382"/>
      <c r="CC363" s="380">
        <v>11</v>
      </c>
      <c r="CD363" s="381"/>
      <c r="CE363" s="398">
        <v>8</v>
      </c>
      <c r="CF363" s="366">
        <v>4</v>
      </c>
      <c r="CG363" s="373"/>
      <c r="CH363" s="399"/>
      <c r="CI363" s="365">
        <v>8</v>
      </c>
      <c r="CJ363" s="366">
        <v>1</v>
      </c>
      <c r="CK363" s="373"/>
      <c r="CL363" s="374"/>
      <c r="CM363" s="375">
        <v>8</v>
      </c>
      <c r="CN363" s="366">
        <v>4</v>
      </c>
      <c r="CO363" s="373"/>
      <c r="CP363" s="382"/>
      <c r="CQ363" s="402">
        <v>8</v>
      </c>
      <c r="CR363" s="366">
        <v>4</v>
      </c>
      <c r="CS363" s="408"/>
      <c r="CT363" s="409"/>
      <c r="CU363" s="402">
        <v>8</v>
      </c>
      <c r="CV363" s="366">
        <v>4</v>
      </c>
      <c r="CW363" s="410"/>
      <c r="CX363" s="411"/>
      <c r="CY363" s="402">
        <v>5</v>
      </c>
      <c r="CZ363" s="366">
        <v>7</v>
      </c>
      <c r="DA363" s="415"/>
      <c r="DB363" s="411"/>
      <c r="DC363" s="380">
        <v>12</v>
      </c>
      <c r="DD363" s="381"/>
      <c r="DE363" s="398">
        <v>8</v>
      </c>
      <c r="DF363" s="366">
        <v>4</v>
      </c>
      <c r="DG363" s="416"/>
      <c r="DH363" s="411"/>
      <c r="DI363" s="402">
        <v>8</v>
      </c>
      <c r="DJ363" s="366">
        <v>4</v>
      </c>
      <c r="DK363" s="416"/>
      <c r="DL363" s="411"/>
      <c r="DM363" s="424">
        <v>25</v>
      </c>
      <c r="DN363" s="424">
        <v>4</v>
      </c>
      <c r="DO363" s="424">
        <v>1</v>
      </c>
      <c r="DP363" s="425">
        <f t="shared" si="193"/>
        <v>180</v>
      </c>
      <c r="DQ363" s="427">
        <f t="shared" si="194"/>
        <v>0</v>
      </c>
      <c r="DR363" s="425">
        <f t="shared" si="195"/>
        <v>180</v>
      </c>
      <c r="DS363" s="163">
        <f t="shared" si="196"/>
        <v>24</v>
      </c>
      <c r="DT363" s="425">
        <f t="shared" si="197"/>
        <v>101</v>
      </c>
      <c r="DU363" s="427">
        <f t="shared" si="198"/>
        <v>0</v>
      </c>
      <c r="DV363" s="427">
        <f t="shared" si="199"/>
        <v>101</v>
      </c>
      <c r="DW363" s="427">
        <f t="shared" si="200"/>
        <v>47</v>
      </c>
      <c r="DX363" s="427">
        <f t="shared" si="201"/>
        <v>0</v>
      </c>
      <c r="DY363" s="427">
        <f t="shared" si="202"/>
        <v>12</v>
      </c>
      <c r="DZ363" s="427">
        <f t="shared" si="203"/>
        <v>0</v>
      </c>
      <c r="EA363" s="428">
        <f t="shared" si="204"/>
        <v>25</v>
      </c>
      <c r="EB363" s="429">
        <f t="shared" si="205"/>
        <v>101</v>
      </c>
      <c r="EC363" s="429">
        <f t="shared" si="206"/>
        <v>0</v>
      </c>
      <c r="ED363" s="429">
        <f t="shared" si="207"/>
        <v>47</v>
      </c>
      <c r="EE363" s="429">
        <f t="shared" si="208"/>
        <v>0</v>
      </c>
      <c r="EF363" s="429">
        <f t="shared" si="209"/>
        <v>12</v>
      </c>
      <c r="EG363" s="429">
        <f t="shared" si="210"/>
        <v>0</v>
      </c>
      <c r="EH363" s="441"/>
      <c r="EI363" s="479"/>
      <c r="EJ363" s="443">
        <v>378</v>
      </c>
      <c r="EK363" s="481" t="s">
        <v>582</v>
      </c>
      <c r="EL363" s="449" t="s">
        <v>194</v>
      </c>
      <c r="EM363" s="450">
        <v>325000</v>
      </c>
      <c r="EN363" s="447">
        <f t="shared" si="211"/>
        <v>12500</v>
      </c>
      <c r="EO363" s="453">
        <v>0</v>
      </c>
      <c r="EP363" s="454">
        <v>0</v>
      </c>
      <c r="EQ363" s="455">
        <v>0</v>
      </c>
      <c r="ER363" s="455">
        <v>0</v>
      </c>
      <c r="ES363" s="456">
        <f t="shared" si="212"/>
        <v>12500</v>
      </c>
      <c r="ET363" s="456">
        <f t="shared" si="213"/>
        <v>25</v>
      </c>
      <c r="EU363" s="456">
        <f t="shared" si="214"/>
        <v>101</v>
      </c>
      <c r="EV363" s="456">
        <f t="shared" si="215"/>
        <v>0</v>
      </c>
      <c r="EW363" s="456">
        <f t="shared" si="216"/>
        <v>47</v>
      </c>
      <c r="EX363" s="456">
        <f t="shared" si="217"/>
        <v>0</v>
      </c>
      <c r="EY363" s="460">
        <f t="shared" si="218"/>
        <v>12</v>
      </c>
      <c r="EZ363" s="460">
        <f t="shared" si="219"/>
        <v>0</v>
      </c>
      <c r="FA363" s="447">
        <f t="shared" si="220"/>
        <v>449201.22</v>
      </c>
      <c r="FB363" s="447">
        <v>0</v>
      </c>
      <c r="FC363" s="447">
        <f t="shared" si="221"/>
        <v>761701.22</v>
      </c>
      <c r="FD363" s="447">
        <f t="shared" si="222"/>
        <v>685531.1</v>
      </c>
      <c r="FE363" s="447">
        <f t="shared" si="223"/>
        <v>53106.219999999994</v>
      </c>
      <c r="FF363" s="447">
        <f t="shared" si="224"/>
        <v>76170.12</v>
      </c>
      <c r="FG363" s="463">
        <v>100000</v>
      </c>
      <c r="FH363" s="447">
        <f t="shared" si="225"/>
        <v>229276.34</v>
      </c>
      <c r="FI363" s="447">
        <v>0</v>
      </c>
      <c r="FJ363" s="447">
        <f t="shared" si="226"/>
        <v>532424.88</v>
      </c>
      <c r="FK363" s="464"/>
      <c r="FL363" s="447">
        <f t="shared" si="227"/>
        <v>30468.05</v>
      </c>
      <c r="FM363" s="447">
        <f t="shared" si="228"/>
        <v>3808.51</v>
      </c>
      <c r="FN363" s="447">
        <f t="shared" si="229"/>
        <v>76170.12</v>
      </c>
      <c r="FO363" s="447">
        <f t="shared" si="230"/>
        <v>110446.68</v>
      </c>
      <c r="FP363" s="178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</row>
    <row r="364" spans="1:463" s="163" customFormat="1" ht="22.5" customHeight="1">
      <c r="A364" s="360">
        <v>356</v>
      </c>
      <c r="B364" s="361">
        <v>1</v>
      </c>
      <c r="C364" s="362" t="s">
        <v>583</v>
      </c>
      <c r="D364" s="363" t="s">
        <v>194</v>
      </c>
      <c r="E364" s="225" t="s">
        <v>190</v>
      </c>
      <c r="F364" s="367">
        <v>325000</v>
      </c>
      <c r="G364" s="365">
        <v>8</v>
      </c>
      <c r="H364" s="366">
        <v>4</v>
      </c>
      <c r="I364" s="373"/>
      <c r="J364" s="374"/>
      <c r="K364" s="375">
        <v>8</v>
      </c>
      <c r="L364" s="366">
        <v>4</v>
      </c>
      <c r="M364" s="373"/>
      <c r="N364" s="374"/>
      <c r="O364" s="375">
        <v>8</v>
      </c>
      <c r="P364" s="366">
        <v>3</v>
      </c>
      <c r="Q364" s="373"/>
      <c r="R364" s="374"/>
      <c r="S364" s="375"/>
      <c r="T364" s="366"/>
      <c r="U364" s="373"/>
      <c r="V364" s="374"/>
      <c r="W364" s="375"/>
      <c r="X364" s="366"/>
      <c r="Y364" s="373"/>
      <c r="Z364" s="374"/>
      <c r="AA364" s="375"/>
      <c r="AB364" s="366"/>
      <c r="AC364" s="373"/>
      <c r="AD364" s="382"/>
      <c r="AE364" s="380">
        <v>12</v>
      </c>
      <c r="AF364" s="381"/>
      <c r="AG364" s="365">
        <v>8</v>
      </c>
      <c r="AH364" s="366">
        <v>4</v>
      </c>
      <c r="AI364" s="373"/>
      <c r="AJ364" s="374"/>
      <c r="AK364" s="375">
        <v>8</v>
      </c>
      <c r="AL364" s="366">
        <v>4</v>
      </c>
      <c r="AM364" s="373"/>
      <c r="AN364" s="374"/>
      <c r="AO364" s="375"/>
      <c r="AP364" s="366"/>
      <c r="AQ364" s="373"/>
      <c r="AR364" s="374"/>
      <c r="AS364" s="375"/>
      <c r="AT364" s="366"/>
      <c r="AU364" s="373"/>
      <c r="AV364" s="374"/>
      <c r="AW364" s="375"/>
      <c r="AX364" s="366"/>
      <c r="AY364" s="373"/>
      <c r="AZ364" s="374"/>
      <c r="BA364" s="375">
        <v>5</v>
      </c>
      <c r="BB364" s="366">
        <v>7</v>
      </c>
      <c r="BC364" s="373"/>
      <c r="BD364" s="382"/>
      <c r="BE364" s="380">
        <v>12</v>
      </c>
      <c r="BF364" s="381"/>
      <c r="BG364" s="365">
        <v>8</v>
      </c>
      <c r="BH364" s="366">
        <v>4</v>
      </c>
      <c r="BI364" s="373"/>
      <c r="BJ364" s="374"/>
      <c r="BK364" s="375">
        <v>8</v>
      </c>
      <c r="BL364" s="366">
        <v>4</v>
      </c>
      <c r="BM364" s="373"/>
      <c r="BN364" s="374"/>
      <c r="BO364" s="375"/>
      <c r="BP364" s="366"/>
      <c r="BQ364" s="373"/>
      <c r="BR364" s="374"/>
      <c r="BS364" s="375">
        <v>8</v>
      </c>
      <c r="BT364" s="366">
        <v>4</v>
      </c>
      <c r="BU364" s="373"/>
      <c r="BV364" s="374"/>
      <c r="BW364" s="388">
        <v>12</v>
      </c>
      <c r="BX364" s="389"/>
      <c r="BY364" s="375"/>
      <c r="BZ364" s="366"/>
      <c r="CA364" s="373"/>
      <c r="CB364" s="382"/>
      <c r="CC364" s="380">
        <v>12</v>
      </c>
      <c r="CD364" s="381"/>
      <c r="CE364" s="398">
        <v>8</v>
      </c>
      <c r="CF364" s="366">
        <v>4</v>
      </c>
      <c r="CG364" s="373"/>
      <c r="CH364" s="399"/>
      <c r="CI364" s="365">
        <v>8</v>
      </c>
      <c r="CJ364" s="366">
        <v>4</v>
      </c>
      <c r="CK364" s="373"/>
      <c r="CL364" s="374"/>
      <c r="CM364" s="375">
        <v>8</v>
      </c>
      <c r="CN364" s="366">
        <v>4</v>
      </c>
      <c r="CO364" s="373"/>
      <c r="CP364" s="382"/>
      <c r="CQ364" s="402">
        <v>8</v>
      </c>
      <c r="CR364" s="366">
        <v>4</v>
      </c>
      <c r="CS364" s="408"/>
      <c r="CT364" s="409"/>
      <c r="CU364" s="402">
        <v>8</v>
      </c>
      <c r="CV364" s="366">
        <v>4</v>
      </c>
      <c r="CW364" s="410"/>
      <c r="CX364" s="411"/>
      <c r="CY364" s="402">
        <v>5</v>
      </c>
      <c r="CZ364" s="366">
        <v>7</v>
      </c>
      <c r="DA364" s="415"/>
      <c r="DB364" s="411"/>
      <c r="DC364" s="380">
        <v>6</v>
      </c>
      <c r="DD364" s="381"/>
      <c r="DE364" s="398">
        <v>8</v>
      </c>
      <c r="DF364" s="366">
        <v>4</v>
      </c>
      <c r="DG364" s="416"/>
      <c r="DH364" s="411"/>
      <c r="DI364" s="402">
        <v>8</v>
      </c>
      <c r="DJ364" s="366">
        <v>4</v>
      </c>
      <c r="DK364" s="416"/>
      <c r="DL364" s="411"/>
      <c r="DM364" s="424">
        <v>25</v>
      </c>
      <c r="DN364" s="424">
        <v>4</v>
      </c>
      <c r="DO364" s="424">
        <v>1</v>
      </c>
      <c r="DP364" s="425">
        <f t="shared" si="193"/>
        <v>130</v>
      </c>
      <c r="DQ364" s="427">
        <f t="shared" si="194"/>
        <v>0</v>
      </c>
      <c r="DR364" s="425">
        <f t="shared" si="195"/>
        <v>130</v>
      </c>
      <c r="DS364" s="163">
        <f t="shared" si="196"/>
        <v>17</v>
      </c>
      <c r="DT364" s="425">
        <f t="shared" si="197"/>
        <v>73</v>
      </c>
      <c r="DU364" s="427">
        <f t="shared" si="198"/>
        <v>0</v>
      </c>
      <c r="DV364" s="427">
        <f t="shared" si="199"/>
        <v>73</v>
      </c>
      <c r="DW364" s="427">
        <f t="shared" si="200"/>
        <v>42</v>
      </c>
      <c r="DX364" s="427">
        <f t="shared" si="201"/>
        <v>0</v>
      </c>
      <c r="DY364" s="427">
        <f t="shared" si="202"/>
        <v>12</v>
      </c>
      <c r="DZ364" s="427">
        <f t="shared" si="203"/>
        <v>0</v>
      </c>
      <c r="EA364" s="428">
        <f t="shared" si="204"/>
        <v>18</v>
      </c>
      <c r="EB364" s="429">
        <f t="shared" si="205"/>
        <v>73</v>
      </c>
      <c r="EC364" s="429">
        <f t="shared" si="206"/>
        <v>0</v>
      </c>
      <c r="ED364" s="429">
        <f t="shared" si="207"/>
        <v>42</v>
      </c>
      <c r="EE364" s="429">
        <f t="shared" si="208"/>
        <v>0</v>
      </c>
      <c r="EF364" s="429">
        <f t="shared" si="209"/>
        <v>12</v>
      </c>
      <c r="EG364" s="429">
        <f t="shared" si="210"/>
        <v>0</v>
      </c>
      <c r="EH364" s="441"/>
      <c r="EI364" s="479"/>
      <c r="EJ364" s="443">
        <v>379</v>
      </c>
      <c r="EK364" s="481" t="s">
        <v>583</v>
      </c>
      <c r="EL364" s="449" t="s">
        <v>194</v>
      </c>
      <c r="EM364" s="450">
        <v>325000</v>
      </c>
      <c r="EN364" s="447">
        <f t="shared" si="211"/>
        <v>12500</v>
      </c>
      <c r="EO364" s="453">
        <v>0</v>
      </c>
      <c r="EP364" s="454">
        <v>0</v>
      </c>
      <c r="EQ364" s="455">
        <v>0</v>
      </c>
      <c r="ER364" s="455">
        <v>0</v>
      </c>
      <c r="ES364" s="456">
        <f t="shared" si="212"/>
        <v>12500</v>
      </c>
      <c r="ET364" s="456">
        <f t="shared" si="213"/>
        <v>18</v>
      </c>
      <c r="EU364" s="456">
        <f t="shared" si="214"/>
        <v>73</v>
      </c>
      <c r="EV364" s="456">
        <f t="shared" si="215"/>
        <v>0</v>
      </c>
      <c r="EW364" s="456">
        <f t="shared" si="216"/>
        <v>42</v>
      </c>
      <c r="EX364" s="456">
        <f t="shared" si="217"/>
        <v>0</v>
      </c>
      <c r="EY364" s="460">
        <f t="shared" si="218"/>
        <v>12</v>
      </c>
      <c r="EZ364" s="460">
        <f t="shared" si="219"/>
        <v>0</v>
      </c>
      <c r="FA364" s="447">
        <f t="shared" si="220"/>
        <v>362527.89</v>
      </c>
      <c r="FB364" s="447">
        <v>0</v>
      </c>
      <c r="FC364" s="447">
        <f t="shared" si="221"/>
        <v>587527.89</v>
      </c>
      <c r="FD364" s="447">
        <f t="shared" si="222"/>
        <v>528775.1</v>
      </c>
      <c r="FE364" s="447">
        <f t="shared" si="223"/>
        <v>21755.019999999997</v>
      </c>
      <c r="FF364" s="447">
        <f t="shared" si="224"/>
        <v>58752.79</v>
      </c>
      <c r="FG364" s="463">
        <v>0</v>
      </c>
      <c r="FH364" s="447">
        <f t="shared" si="225"/>
        <v>80507.81</v>
      </c>
      <c r="FI364" s="447">
        <v>0</v>
      </c>
      <c r="FJ364" s="447">
        <f t="shared" si="226"/>
        <v>507020.08</v>
      </c>
      <c r="FK364" s="464"/>
      <c r="FL364" s="447">
        <f t="shared" si="227"/>
        <v>23501.119999999999</v>
      </c>
      <c r="FM364" s="447">
        <f t="shared" si="228"/>
        <v>2937.64</v>
      </c>
      <c r="FN364" s="447">
        <f t="shared" si="229"/>
        <v>58752.79</v>
      </c>
      <c r="FO364" s="447">
        <f t="shared" si="230"/>
        <v>85191.55</v>
      </c>
      <c r="FP364" s="178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</row>
    <row r="365" spans="1:463" s="163" customFormat="1" ht="22.5" customHeight="1">
      <c r="A365" s="360">
        <v>357</v>
      </c>
      <c r="B365" s="361">
        <v>4</v>
      </c>
      <c r="C365" s="362" t="s">
        <v>584</v>
      </c>
      <c r="D365" s="363" t="s">
        <v>68</v>
      </c>
      <c r="E365" s="225" t="s">
        <v>190</v>
      </c>
      <c r="F365" s="367">
        <v>390000</v>
      </c>
      <c r="G365" s="365">
        <v>8</v>
      </c>
      <c r="H365" s="366">
        <v>2</v>
      </c>
      <c r="I365" s="373"/>
      <c r="J365" s="374"/>
      <c r="K365" s="375">
        <v>8</v>
      </c>
      <c r="L365" s="366">
        <v>2</v>
      </c>
      <c r="M365" s="373"/>
      <c r="N365" s="374"/>
      <c r="O365" s="375">
        <v>8</v>
      </c>
      <c r="P365" s="366"/>
      <c r="Q365" s="373"/>
      <c r="R365" s="374"/>
      <c r="S365" s="375">
        <v>8</v>
      </c>
      <c r="T365" s="366"/>
      <c r="U365" s="373"/>
      <c r="V365" s="374"/>
      <c r="W365" s="375">
        <v>8</v>
      </c>
      <c r="X365" s="366"/>
      <c r="Y365" s="373"/>
      <c r="Z365" s="374"/>
      <c r="AA365" s="375">
        <v>5</v>
      </c>
      <c r="AB365" s="366">
        <v>3</v>
      </c>
      <c r="AC365" s="373"/>
      <c r="AD365" s="382"/>
      <c r="AE365" s="380">
        <v>8</v>
      </c>
      <c r="AF365" s="381"/>
      <c r="AG365" s="365">
        <v>8</v>
      </c>
      <c r="AH365" s="366">
        <v>1</v>
      </c>
      <c r="AI365" s="373"/>
      <c r="AJ365" s="374"/>
      <c r="AK365" s="375">
        <v>8</v>
      </c>
      <c r="AL365" s="366"/>
      <c r="AM365" s="373"/>
      <c r="AN365" s="374"/>
      <c r="AO365" s="375">
        <v>8</v>
      </c>
      <c r="AP365" s="366">
        <v>2</v>
      </c>
      <c r="AQ365" s="373"/>
      <c r="AR365" s="374"/>
      <c r="AS365" s="375">
        <v>8</v>
      </c>
      <c r="AT365" s="366"/>
      <c r="AU365" s="373"/>
      <c r="AV365" s="374"/>
      <c r="AW365" s="375">
        <v>8</v>
      </c>
      <c r="AX365" s="366"/>
      <c r="AY365" s="373"/>
      <c r="AZ365" s="374"/>
      <c r="BA365" s="375">
        <v>5</v>
      </c>
      <c r="BB365" s="366">
        <v>3</v>
      </c>
      <c r="BC365" s="373"/>
      <c r="BD365" s="382"/>
      <c r="BE365" s="380">
        <v>8</v>
      </c>
      <c r="BF365" s="381"/>
      <c r="BG365" s="365">
        <v>8</v>
      </c>
      <c r="BH365" s="366"/>
      <c r="BI365" s="373"/>
      <c r="BJ365" s="374"/>
      <c r="BK365" s="375">
        <v>8</v>
      </c>
      <c r="BL365" s="366">
        <v>2</v>
      </c>
      <c r="BM365" s="373"/>
      <c r="BN365" s="374"/>
      <c r="BO365" s="375">
        <v>8</v>
      </c>
      <c r="BP365" s="366"/>
      <c r="BQ365" s="373"/>
      <c r="BR365" s="374"/>
      <c r="BS365" s="375">
        <v>8</v>
      </c>
      <c r="BT365" s="366"/>
      <c r="BU365" s="373"/>
      <c r="BV365" s="374"/>
      <c r="BW365" s="388">
        <v>8</v>
      </c>
      <c r="BX365" s="389"/>
      <c r="BY365" s="375">
        <v>5</v>
      </c>
      <c r="BZ365" s="366">
        <v>3</v>
      </c>
      <c r="CA365" s="373"/>
      <c r="CB365" s="382"/>
      <c r="CC365" s="380">
        <v>8</v>
      </c>
      <c r="CD365" s="381"/>
      <c r="CE365" s="398">
        <v>8</v>
      </c>
      <c r="CF365" s="366"/>
      <c r="CG365" s="373"/>
      <c r="CH365" s="399"/>
      <c r="CI365" s="365">
        <v>8</v>
      </c>
      <c r="CJ365" s="366">
        <v>1</v>
      </c>
      <c r="CK365" s="373"/>
      <c r="CL365" s="374"/>
      <c r="CM365" s="375">
        <v>8</v>
      </c>
      <c r="CN365" s="366">
        <v>3</v>
      </c>
      <c r="CO365" s="373"/>
      <c r="CP365" s="382"/>
      <c r="CQ365" s="402">
        <v>8</v>
      </c>
      <c r="CR365" s="366">
        <v>1</v>
      </c>
      <c r="CS365" s="408"/>
      <c r="CT365" s="409"/>
      <c r="CU365" s="402">
        <v>8</v>
      </c>
      <c r="CV365" s="366">
        <v>3</v>
      </c>
      <c r="CW365" s="410"/>
      <c r="CX365" s="411"/>
      <c r="CY365" s="402">
        <v>5</v>
      </c>
      <c r="CZ365" s="366">
        <v>5</v>
      </c>
      <c r="DA365" s="415"/>
      <c r="DB365" s="411"/>
      <c r="DC365" s="380">
        <v>10</v>
      </c>
      <c r="DD365" s="381"/>
      <c r="DE365" s="398">
        <v>8</v>
      </c>
      <c r="DF365" s="366">
        <v>2</v>
      </c>
      <c r="DG365" s="416"/>
      <c r="DH365" s="411"/>
      <c r="DI365" s="402">
        <v>8</v>
      </c>
      <c r="DJ365" s="366">
        <v>3</v>
      </c>
      <c r="DK365" s="416"/>
      <c r="DL365" s="411"/>
      <c r="DM365" s="424">
        <v>25</v>
      </c>
      <c r="DN365" s="424">
        <v>4</v>
      </c>
      <c r="DO365" s="424">
        <v>1</v>
      </c>
      <c r="DP365" s="425">
        <f t="shared" si="193"/>
        <v>188</v>
      </c>
      <c r="DQ365" s="427">
        <f t="shared" si="194"/>
        <v>0</v>
      </c>
      <c r="DR365" s="425">
        <f t="shared" si="195"/>
        <v>188</v>
      </c>
      <c r="DS365" s="163">
        <f t="shared" si="196"/>
        <v>25</v>
      </c>
      <c r="DT365" s="425">
        <f t="shared" si="197"/>
        <v>36</v>
      </c>
      <c r="DU365" s="427">
        <f t="shared" si="198"/>
        <v>0</v>
      </c>
      <c r="DV365" s="427">
        <f t="shared" si="199"/>
        <v>36</v>
      </c>
      <c r="DW365" s="427">
        <f t="shared" si="200"/>
        <v>34</v>
      </c>
      <c r="DX365" s="427">
        <f t="shared" si="201"/>
        <v>0</v>
      </c>
      <c r="DY365" s="427">
        <f t="shared" si="202"/>
        <v>8</v>
      </c>
      <c r="DZ365" s="427">
        <f t="shared" si="203"/>
        <v>0</v>
      </c>
      <c r="EA365" s="428">
        <f t="shared" si="204"/>
        <v>26</v>
      </c>
      <c r="EB365" s="429">
        <f t="shared" si="205"/>
        <v>36</v>
      </c>
      <c r="EC365" s="429">
        <f t="shared" si="206"/>
        <v>0</v>
      </c>
      <c r="ED365" s="429">
        <f t="shared" si="207"/>
        <v>34</v>
      </c>
      <c r="EE365" s="429">
        <f t="shared" si="208"/>
        <v>0</v>
      </c>
      <c r="EF365" s="429">
        <f t="shared" si="209"/>
        <v>8</v>
      </c>
      <c r="EG365" s="429">
        <f t="shared" si="210"/>
        <v>0</v>
      </c>
      <c r="EH365" s="441"/>
      <c r="EI365" s="479"/>
      <c r="EJ365" s="443">
        <v>380</v>
      </c>
      <c r="EK365" s="481" t="s">
        <v>584</v>
      </c>
      <c r="EL365" s="449" t="s">
        <v>68</v>
      </c>
      <c r="EM365" s="450">
        <v>390000</v>
      </c>
      <c r="EN365" s="447">
        <f t="shared" si="211"/>
        <v>15000</v>
      </c>
      <c r="EO365" s="453">
        <v>0</v>
      </c>
      <c r="EP365" s="454">
        <v>0</v>
      </c>
      <c r="EQ365" s="455">
        <v>0</v>
      </c>
      <c r="ER365" s="455">
        <v>0</v>
      </c>
      <c r="ES365" s="456">
        <f t="shared" si="212"/>
        <v>15000</v>
      </c>
      <c r="ET365" s="456">
        <f t="shared" si="213"/>
        <v>26</v>
      </c>
      <c r="EU365" s="456">
        <f t="shared" si="214"/>
        <v>36</v>
      </c>
      <c r="EV365" s="456">
        <f t="shared" si="215"/>
        <v>0</v>
      </c>
      <c r="EW365" s="456">
        <f t="shared" si="216"/>
        <v>34</v>
      </c>
      <c r="EX365" s="456">
        <f t="shared" si="217"/>
        <v>0</v>
      </c>
      <c r="EY365" s="460">
        <f t="shared" si="218"/>
        <v>8</v>
      </c>
      <c r="EZ365" s="460">
        <f t="shared" si="219"/>
        <v>0</v>
      </c>
      <c r="FA365" s="447">
        <f t="shared" si="220"/>
        <v>276021.23</v>
      </c>
      <c r="FB365" s="447">
        <v>0</v>
      </c>
      <c r="FC365" s="447">
        <f t="shared" si="221"/>
        <v>666021.23</v>
      </c>
      <c r="FD365" s="447">
        <f t="shared" si="222"/>
        <v>599419.11</v>
      </c>
      <c r="FE365" s="447">
        <f t="shared" si="223"/>
        <v>35883.822</v>
      </c>
      <c r="FF365" s="447">
        <f t="shared" si="224"/>
        <v>66602.12</v>
      </c>
      <c r="FG365" s="463">
        <v>100000</v>
      </c>
      <c r="FH365" s="447">
        <f t="shared" si="225"/>
        <v>202485.94</v>
      </c>
      <c r="FI365" s="447">
        <v>0</v>
      </c>
      <c r="FJ365" s="447">
        <f t="shared" si="226"/>
        <v>463535.29</v>
      </c>
      <c r="FK365" s="464"/>
      <c r="FL365" s="447">
        <f t="shared" si="227"/>
        <v>26640.85</v>
      </c>
      <c r="FM365" s="447">
        <f t="shared" si="228"/>
        <v>3330.11</v>
      </c>
      <c r="FN365" s="447">
        <f t="shared" si="229"/>
        <v>66602.12</v>
      </c>
      <c r="FO365" s="447">
        <f t="shared" si="230"/>
        <v>96573.079999999987</v>
      </c>
      <c r="FP365" s="178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</row>
    <row r="366" spans="1:463" s="163" customFormat="1" ht="22.5" customHeight="1">
      <c r="A366" s="360">
        <v>358</v>
      </c>
      <c r="B366" s="361">
        <v>7</v>
      </c>
      <c r="C366" s="362" t="s">
        <v>585</v>
      </c>
      <c r="D366" s="363" t="s">
        <v>194</v>
      </c>
      <c r="E366" s="225" t="s">
        <v>190</v>
      </c>
      <c r="F366" s="367">
        <v>325000</v>
      </c>
      <c r="G366" s="365">
        <v>8</v>
      </c>
      <c r="H366" s="366">
        <v>2</v>
      </c>
      <c r="I366" s="373"/>
      <c r="J366" s="374"/>
      <c r="K366" s="375">
        <v>8</v>
      </c>
      <c r="L366" s="366"/>
      <c r="M366" s="373"/>
      <c r="N366" s="374"/>
      <c r="O366" s="375">
        <v>8</v>
      </c>
      <c r="P366" s="366"/>
      <c r="Q366" s="373"/>
      <c r="R366" s="374"/>
      <c r="S366" s="375">
        <v>8</v>
      </c>
      <c r="T366" s="366"/>
      <c r="U366" s="373"/>
      <c r="V366" s="374"/>
      <c r="W366" s="375">
        <v>8</v>
      </c>
      <c r="X366" s="366">
        <v>1</v>
      </c>
      <c r="Y366" s="373"/>
      <c r="Z366" s="374"/>
      <c r="AA366" s="375">
        <v>5</v>
      </c>
      <c r="AB366" s="366">
        <v>5</v>
      </c>
      <c r="AC366" s="373"/>
      <c r="AD366" s="382"/>
      <c r="AE366" s="380">
        <v>10</v>
      </c>
      <c r="AF366" s="381"/>
      <c r="AG366" s="365">
        <v>8</v>
      </c>
      <c r="AH366" s="366">
        <v>1</v>
      </c>
      <c r="AI366" s="373"/>
      <c r="AJ366" s="374"/>
      <c r="AK366" s="375">
        <v>8</v>
      </c>
      <c r="AL366" s="366">
        <v>2</v>
      </c>
      <c r="AM366" s="373"/>
      <c r="AN366" s="374"/>
      <c r="AO366" s="375">
        <v>8</v>
      </c>
      <c r="AP366" s="366">
        <v>3</v>
      </c>
      <c r="AQ366" s="373"/>
      <c r="AR366" s="374"/>
      <c r="AS366" s="375">
        <v>8</v>
      </c>
      <c r="AT366" s="366">
        <v>3</v>
      </c>
      <c r="AU366" s="373"/>
      <c r="AV366" s="374"/>
      <c r="AW366" s="375">
        <v>8</v>
      </c>
      <c r="AX366" s="366"/>
      <c r="AY366" s="373"/>
      <c r="AZ366" s="374"/>
      <c r="BA366" s="375">
        <v>5</v>
      </c>
      <c r="BB366" s="366">
        <v>4</v>
      </c>
      <c r="BC366" s="373"/>
      <c r="BD366" s="382"/>
      <c r="BE366" s="380">
        <v>8</v>
      </c>
      <c r="BF366" s="381"/>
      <c r="BG366" s="365">
        <v>8</v>
      </c>
      <c r="BH366" s="366"/>
      <c r="BI366" s="373"/>
      <c r="BJ366" s="374"/>
      <c r="BK366" s="375">
        <v>8</v>
      </c>
      <c r="BL366" s="366"/>
      <c r="BM366" s="373"/>
      <c r="BN366" s="374"/>
      <c r="BO366" s="375">
        <v>8</v>
      </c>
      <c r="BP366" s="366"/>
      <c r="BQ366" s="373"/>
      <c r="BR366" s="374"/>
      <c r="BS366" s="375">
        <v>8</v>
      </c>
      <c r="BT366" s="366"/>
      <c r="BU366" s="373"/>
      <c r="BV366" s="374"/>
      <c r="BW366" s="388">
        <v>8</v>
      </c>
      <c r="BX366" s="389"/>
      <c r="BY366" s="375">
        <v>5</v>
      </c>
      <c r="BZ366" s="366">
        <v>4</v>
      </c>
      <c r="CA366" s="373"/>
      <c r="CB366" s="382"/>
      <c r="CC366" s="380">
        <v>9</v>
      </c>
      <c r="CD366" s="381"/>
      <c r="CE366" s="398">
        <v>8</v>
      </c>
      <c r="CF366" s="366"/>
      <c r="CG366" s="373"/>
      <c r="CH366" s="399"/>
      <c r="CI366" s="365">
        <v>8</v>
      </c>
      <c r="CJ366" s="366"/>
      <c r="CK366" s="373"/>
      <c r="CL366" s="374"/>
      <c r="CM366" s="375">
        <v>8</v>
      </c>
      <c r="CN366" s="366">
        <v>1</v>
      </c>
      <c r="CO366" s="373"/>
      <c r="CP366" s="382"/>
      <c r="CQ366" s="402">
        <v>8</v>
      </c>
      <c r="CR366" s="366">
        <v>1</v>
      </c>
      <c r="CS366" s="408"/>
      <c r="CT366" s="409"/>
      <c r="CU366" s="402">
        <v>8</v>
      </c>
      <c r="CV366" s="366">
        <v>1</v>
      </c>
      <c r="CW366" s="410"/>
      <c r="CX366" s="411"/>
      <c r="CY366" s="402">
        <v>5</v>
      </c>
      <c r="CZ366" s="366">
        <v>4</v>
      </c>
      <c r="DA366" s="415"/>
      <c r="DB366" s="411"/>
      <c r="DC366" s="380">
        <v>9</v>
      </c>
      <c r="DD366" s="381"/>
      <c r="DE366" s="398">
        <v>8</v>
      </c>
      <c r="DF366" s="366"/>
      <c r="DG366" s="416"/>
      <c r="DH366" s="411"/>
      <c r="DI366" s="402">
        <v>8</v>
      </c>
      <c r="DJ366" s="366">
        <v>1</v>
      </c>
      <c r="DK366" s="416"/>
      <c r="DL366" s="411"/>
      <c r="DM366" s="424">
        <v>25</v>
      </c>
      <c r="DN366" s="424">
        <v>4</v>
      </c>
      <c r="DO366" s="424">
        <v>1</v>
      </c>
      <c r="DP366" s="425">
        <f t="shared" si="193"/>
        <v>188</v>
      </c>
      <c r="DQ366" s="427">
        <f t="shared" si="194"/>
        <v>0</v>
      </c>
      <c r="DR366" s="425">
        <f t="shared" si="195"/>
        <v>188</v>
      </c>
      <c r="DS366" s="163">
        <f t="shared" si="196"/>
        <v>25</v>
      </c>
      <c r="DT366" s="425">
        <f t="shared" si="197"/>
        <v>33</v>
      </c>
      <c r="DU366" s="427">
        <f t="shared" si="198"/>
        <v>0</v>
      </c>
      <c r="DV366" s="427">
        <f t="shared" si="199"/>
        <v>33</v>
      </c>
      <c r="DW366" s="427">
        <f t="shared" si="200"/>
        <v>36</v>
      </c>
      <c r="DX366" s="427">
        <f t="shared" si="201"/>
        <v>0</v>
      </c>
      <c r="DY366" s="427">
        <f t="shared" si="202"/>
        <v>8</v>
      </c>
      <c r="DZ366" s="427">
        <f t="shared" si="203"/>
        <v>0</v>
      </c>
      <c r="EA366" s="428">
        <f t="shared" si="204"/>
        <v>26</v>
      </c>
      <c r="EB366" s="429">
        <f t="shared" si="205"/>
        <v>33</v>
      </c>
      <c r="EC366" s="429">
        <f t="shared" si="206"/>
        <v>0</v>
      </c>
      <c r="ED366" s="429">
        <f t="shared" si="207"/>
        <v>36</v>
      </c>
      <c r="EE366" s="429">
        <f t="shared" si="208"/>
        <v>0</v>
      </c>
      <c r="EF366" s="429">
        <f t="shared" si="209"/>
        <v>8</v>
      </c>
      <c r="EG366" s="429">
        <f t="shared" si="210"/>
        <v>0</v>
      </c>
      <c r="EH366" s="441"/>
      <c r="EI366" s="479"/>
      <c r="EJ366" s="443">
        <v>381</v>
      </c>
      <c r="EK366" s="481" t="s">
        <v>585</v>
      </c>
      <c r="EL366" s="449" t="s">
        <v>194</v>
      </c>
      <c r="EM366" s="450">
        <v>325000</v>
      </c>
      <c r="EN366" s="447">
        <f t="shared" si="211"/>
        <v>12500</v>
      </c>
      <c r="EO366" s="453">
        <v>0</v>
      </c>
      <c r="EP366" s="454">
        <v>0</v>
      </c>
      <c r="EQ366" s="455">
        <v>0</v>
      </c>
      <c r="ER366" s="455">
        <v>0</v>
      </c>
      <c r="ES366" s="456">
        <f t="shared" si="212"/>
        <v>12500</v>
      </c>
      <c r="ET366" s="456">
        <f t="shared" si="213"/>
        <v>26</v>
      </c>
      <c r="EU366" s="456">
        <f t="shared" si="214"/>
        <v>33</v>
      </c>
      <c r="EV366" s="456">
        <f t="shared" si="215"/>
        <v>0</v>
      </c>
      <c r="EW366" s="456">
        <f t="shared" si="216"/>
        <v>36</v>
      </c>
      <c r="EX366" s="456">
        <f t="shared" si="217"/>
        <v>0</v>
      </c>
      <c r="EY366" s="460">
        <f t="shared" si="218"/>
        <v>8</v>
      </c>
      <c r="EZ366" s="460">
        <f t="shared" si="219"/>
        <v>0</v>
      </c>
      <c r="FA366" s="447">
        <f t="shared" si="220"/>
        <v>229184.3</v>
      </c>
      <c r="FB366" s="447">
        <v>0</v>
      </c>
      <c r="FC366" s="447">
        <f t="shared" si="221"/>
        <v>554184.30000000005</v>
      </c>
      <c r="FD366" s="447">
        <f t="shared" si="222"/>
        <v>498765.87000000005</v>
      </c>
      <c r="FE366" s="447">
        <f t="shared" si="223"/>
        <v>18301.269600000003</v>
      </c>
      <c r="FF366" s="447">
        <f t="shared" si="224"/>
        <v>55418.43</v>
      </c>
      <c r="FG366" s="463">
        <v>100000</v>
      </c>
      <c r="FH366" s="447">
        <f t="shared" si="225"/>
        <v>173719.7</v>
      </c>
      <c r="FI366" s="447">
        <v>0</v>
      </c>
      <c r="FJ366" s="447">
        <f t="shared" si="226"/>
        <v>380464.6</v>
      </c>
      <c r="FK366" s="464"/>
      <c r="FL366" s="447">
        <f t="shared" si="227"/>
        <v>22167.37</v>
      </c>
      <c r="FM366" s="447">
        <f t="shared" si="228"/>
        <v>2770.92</v>
      </c>
      <c r="FN366" s="447">
        <f t="shared" si="229"/>
        <v>55418.43</v>
      </c>
      <c r="FO366" s="447">
        <f t="shared" si="230"/>
        <v>80356.72</v>
      </c>
      <c r="FP366" s="178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</row>
    <row r="367" spans="1:463" s="163" customFormat="1" ht="22.5" customHeight="1">
      <c r="A367" s="360">
        <v>359</v>
      </c>
      <c r="B367" s="361">
        <v>6</v>
      </c>
      <c r="C367" s="362" t="s">
        <v>586</v>
      </c>
      <c r="D367" s="363" t="s">
        <v>194</v>
      </c>
      <c r="E367" s="225" t="s">
        <v>190</v>
      </c>
      <c r="F367" s="367">
        <v>325000</v>
      </c>
      <c r="G367" s="365"/>
      <c r="H367" s="366"/>
      <c r="I367" s="373"/>
      <c r="J367" s="374"/>
      <c r="K367" s="375">
        <v>7</v>
      </c>
      <c r="L367" s="366"/>
      <c r="M367" s="373"/>
      <c r="N367" s="374"/>
      <c r="O367" s="375">
        <v>8</v>
      </c>
      <c r="P367" s="366"/>
      <c r="Q367" s="373"/>
      <c r="R367" s="374"/>
      <c r="S367" s="375">
        <v>8</v>
      </c>
      <c r="T367" s="366"/>
      <c r="U367" s="373"/>
      <c r="V367" s="374"/>
      <c r="W367" s="375">
        <v>8</v>
      </c>
      <c r="X367" s="366"/>
      <c r="Y367" s="373"/>
      <c r="Z367" s="374"/>
      <c r="AA367" s="375">
        <v>5</v>
      </c>
      <c r="AB367" s="366">
        <v>3</v>
      </c>
      <c r="AC367" s="373"/>
      <c r="AD367" s="382"/>
      <c r="AE367" s="380">
        <v>10</v>
      </c>
      <c r="AF367" s="381"/>
      <c r="AG367" s="365">
        <v>8</v>
      </c>
      <c r="AH367" s="366"/>
      <c r="AI367" s="373"/>
      <c r="AJ367" s="374"/>
      <c r="AK367" s="375">
        <v>8</v>
      </c>
      <c r="AL367" s="366">
        <v>2</v>
      </c>
      <c r="AM367" s="373"/>
      <c r="AN367" s="374"/>
      <c r="AO367" s="375">
        <v>8</v>
      </c>
      <c r="AP367" s="366">
        <v>2</v>
      </c>
      <c r="AQ367" s="373"/>
      <c r="AR367" s="374"/>
      <c r="AS367" s="375">
        <v>8</v>
      </c>
      <c r="AT367" s="366">
        <v>1</v>
      </c>
      <c r="AU367" s="373"/>
      <c r="AV367" s="374"/>
      <c r="AW367" s="375">
        <v>8</v>
      </c>
      <c r="AX367" s="366">
        <v>1</v>
      </c>
      <c r="AY367" s="373"/>
      <c r="AZ367" s="374"/>
      <c r="BA367" s="375">
        <v>5</v>
      </c>
      <c r="BB367" s="366">
        <v>3</v>
      </c>
      <c r="BC367" s="373"/>
      <c r="BD367" s="382"/>
      <c r="BE367" s="380">
        <v>8</v>
      </c>
      <c r="BF367" s="381"/>
      <c r="BG367" s="365">
        <v>8</v>
      </c>
      <c r="BH367" s="366">
        <v>2</v>
      </c>
      <c r="BI367" s="373"/>
      <c r="BJ367" s="374"/>
      <c r="BK367" s="375">
        <v>8</v>
      </c>
      <c r="BL367" s="366">
        <v>1</v>
      </c>
      <c r="BM367" s="373"/>
      <c r="BN367" s="374"/>
      <c r="BO367" s="375">
        <v>8</v>
      </c>
      <c r="BP367" s="366"/>
      <c r="BQ367" s="373"/>
      <c r="BR367" s="374"/>
      <c r="BS367" s="375">
        <v>8</v>
      </c>
      <c r="BT367" s="366"/>
      <c r="BU367" s="373"/>
      <c r="BV367" s="374"/>
      <c r="BW367" s="388">
        <v>9</v>
      </c>
      <c r="BX367" s="389"/>
      <c r="BY367" s="375">
        <v>5</v>
      </c>
      <c r="BZ367" s="366">
        <v>4</v>
      </c>
      <c r="CA367" s="373"/>
      <c r="CB367" s="382"/>
      <c r="CC367" s="380">
        <v>10</v>
      </c>
      <c r="CD367" s="381"/>
      <c r="CE367" s="398">
        <v>8</v>
      </c>
      <c r="CF367" s="366"/>
      <c r="CG367" s="373"/>
      <c r="CH367" s="399"/>
      <c r="CI367" s="365">
        <v>8</v>
      </c>
      <c r="CJ367" s="366">
        <v>2</v>
      </c>
      <c r="CK367" s="373"/>
      <c r="CL367" s="374"/>
      <c r="CM367" s="375">
        <v>8</v>
      </c>
      <c r="CN367" s="366">
        <v>1</v>
      </c>
      <c r="CO367" s="373"/>
      <c r="CP367" s="382"/>
      <c r="CQ367" s="402">
        <v>8</v>
      </c>
      <c r="CR367" s="366">
        <v>2</v>
      </c>
      <c r="CS367" s="408"/>
      <c r="CT367" s="409"/>
      <c r="CU367" s="402">
        <v>8</v>
      </c>
      <c r="CV367" s="366"/>
      <c r="CW367" s="410"/>
      <c r="CX367" s="411"/>
      <c r="CY367" s="402">
        <v>5</v>
      </c>
      <c r="CZ367" s="366">
        <v>3</v>
      </c>
      <c r="DA367" s="415"/>
      <c r="DB367" s="411"/>
      <c r="DC367" s="380">
        <v>6</v>
      </c>
      <c r="DD367" s="381"/>
      <c r="DE367" s="398">
        <v>8</v>
      </c>
      <c r="DF367" s="366"/>
      <c r="DG367" s="416"/>
      <c r="DH367" s="411"/>
      <c r="DI367" s="402">
        <v>8</v>
      </c>
      <c r="DJ367" s="366"/>
      <c r="DK367" s="416"/>
      <c r="DL367" s="411"/>
      <c r="DM367" s="424">
        <v>25</v>
      </c>
      <c r="DN367" s="424">
        <v>4</v>
      </c>
      <c r="DO367" s="424">
        <v>1</v>
      </c>
      <c r="DP367" s="425">
        <f t="shared" si="193"/>
        <v>179</v>
      </c>
      <c r="DQ367" s="427">
        <f t="shared" si="194"/>
        <v>0</v>
      </c>
      <c r="DR367" s="425">
        <f t="shared" si="195"/>
        <v>179</v>
      </c>
      <c r="DS367" s="163">
        <f t="shared" si="196"/>
        <v>24</v>
      </c>
      <c r="DT367" s="425">
        <f t="shared" si="197"/>
        <v>27</v>
      </c>
      <c r="DU367" s="427">
        <f t="shared" si="198"/>
        <v>0</v>
      </c>
      <c r="DV367" s="427">
        <f t="shared" si="199"/>
        <v>27</v>
      </c>
      <c r="DW367" s="427">
        <f t="shared" si="200"/>
        <v>34</v>
      </c>
      <c r="DX367" s="427">
        <f t="shared" si="201"/>
        <v>0</v>
      </c>
      <c r="DY367" s="427">
        <f t="shared" si="202"/>
        <v>9</v>
      </c>
      <c r="DZ367" s="427">
        <f t="shared" si="203"/>
        <v>0</v>
      </c>
      <c r="EA367" s="428">
        <f t="shared" si="204"/>
        <v>25</v>
      </c>
      <c r="EB367" s="429">
        <f t="shared" si="205"/>
        <v>27</v>
      </c>
      <c r="EC367" s="429">
        <f t="shared" si="206"/>
        <v>0</v>
      </c>
      <c r="ED367" s="429">
        <f t="shared" si="207"/>
        <v>34</v>
      </c>
      <c r="EE367" s="429">
        <f t="shared" si="208"/>
        <v>0</v>
      </c>
      <c r="EF367" s="429">
        <f t="shared" si="209"/>
        <v>9</v>
      </c>
      <c r="EG367" s="429">
        <f t="shared" si="210"/>
        <v>0</v>
      </c>
      <c r="EH367" s="441"/>
      <c r="EI367" s="479"/>
      <c r="EJ367" s="443">
        <v>382</v>
      </c>
      <c r="EK367" s="481" t="s">
        <v>586</v>
      </c>
      <c r="EL367" s="449" t="s">
        <v>194</v>
      </c>
      <c r="EM367" s="450">
        <v>325000</v>
      </c>
      <c r="EN367" s="447">
        <f t="shared" si="211"/>
        <v>12500</v>
      </c>
      <c r="EO367" s="453">
        <v>0</v>
      </c>
      <c r="EP367" s="454">
        <v>0</v>
      </c>
      <c r="EQ367" s="455">
        <v>0</v>
      </c>
      <c r="ER367" s="455">
        <v>0</v>
      </c>
      <c r="ES367" s="456">
        <f t="shared" si="212"/>
        <v>12500</v>
      </c>
      <c r="ET367" s="456">
        <f t="shared" si="213"/>
        <v>25</v>
      </c>
      <c r="EU367" s="456">
        <f t="shared" si="214"/>
        <v>27</v>
      </c>
      <c r="EV367" s="456">
        <f t="shared" si="215"/>
        <v>0</v>
      </c>
      <c r="EW367" s="456">
        <f t="shared" si="216"/>
        <v>34</v>
      </c>
      <c r="EX367" s="456">
        <f t="shared" si="217"/>
        <v>0</v>
      </c>
      <c r="EY367" s="460">
        <f t="shared" si="218"/>
        <v>9</v>
      </c>
      <c r="EZ367" s="460">
        <f t="shared" si="219"/>
        <v>0</v>
      </c>
      <c r="FA367" s="447">
        <f t="shared" si="220"/>
        <v>210849.55</v>
      </c>
      <c r="FB367" s="447">
        <v>0</v>
      </c>
      <c r="FC367" s="447">
        <f t="shared" si="221"/>
        <v>523349.55</v>
      </c>
      <c r="FD367" s="447">
        <f t="shared" si="222"/>
        <v>471014.58999999997</v>
      </c>
      <c r="FE367" s="447">
        <f t="shared" si="223"/>
        <v>16081.167199999998</v>
      </c>
      <c r="FF367" s="447">
        <f t="shared" si="224"/>
        <v>52334.96</v>
      </c>
      <c r="FG367" s="463">
        <v>100000</v>
      </c>
      <c r="FH367" s="447">
        <f t="shared" si="225"/>
        <v>168416.13</v>
      </c>
      <c r="FI367" s="447">
        <v>0</v>
      </c>
      <c r="FJ367" s="447">
        <f t="shared" si="226"/>
        <v>354933.42</v>
      </c>
      <c r="FK367" s="464"/>
      <c r="FL367" s="447">
        <f t="shared" si="227"/>
        <v>20933.98</v>
      </c>
      <c r="FM367" s="447">
        <f t="shared" si="228"/>
        <v>2616.75</v>
      </c>
      <c r="FN367" s="447">
        <f t="shared" si="229"/>
        <v>52334.96</v>
      </c>
      <c r="FO367" s="447">
        <f t="shared" si="230"/>
        <v>75885.69</v>
      </c>
      <c r="FP367" s="178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</row>
    <row r="368" spans="1:463" s="163" customFormat="1" ht="22.5" customHeight="1">
      <c r="A368" s="360">
        <v>360</v>
      </c>
      <c r="B368" s="361">
        <v>7</v>
      </c>
      <c r="C368" s="362" t="s">
        <v>587</v>
      </c>
      <c r="D368" s="363" t="s">
        <v>194</v>
      </c>
      <c r="E368" s="225" t="s">
        <v>190</v>
      </c>
      <c r="F368" s="367">
        <v>325000</v>
      </c>
      <c r="G368" s="365">
        <v>8</v>
      </c>
      <c r="H368" s="366">
        <v>1</v>
      </c>
      <c r="I368" s="373"/>
      <c r="J368" s="374"/>
      <c r="K368" s="375">
        <v>8</v>
      </c>
      <c r="L368" s="366">
        <v>1</v>
      </c>
      <c r="M368" s="373"/>
      <c r="N368" s="374"/>
      <c r="O368" s="375">
        <v>8</v>
      </c>
      <c r="P368" s="366">
        <v>1</v>
      </c>
      <c r="Q368" s="373"/>
      <c r="R368" s="374"/>
      <c r="S368" s="375"/>
      <c r="T368" s="366"/>
      <c r="U368" s="373"/>
      <c r="V368" s="374"/>
      <c r="W368" s="375">
        <v>8</v>
      </c>
      <c r="X368" s="366">
        <v>1</v>
      </c>
      <c r="Y368" s="373"/>
      <c r="Z368" s="374"/>
      <c r="AA368" s="375">
        <v>5</v>
      </c>
      <c r="AB368" s="366">
        <v>4</v>
      </c>
      <c r="AC368" s="373"/>
      <c r="AD368" s="382"/>
      <c r="AE368" s="380"/>
      <c r="AF368" s="381"/>
      <c r="AG368" s="365"/>
      <c r="AH368" s="366"/>
      <c r="AI368" s="373"/>
      <c r="AJ368" s="374"/>
      <c r="AK368" s="375"/>
      <c r="AL368" s="366"/>
      <c r="AM368" s="373"/>
      <c r="AN368" s="374"/>
      <c r="AO368" s="375">
        <v>8</v>
      </c>
      <c r="AP368" s="366">
        <v>2</v>
      </c>
      <c r="AQ368" s="373"/>
      <c r="AR368" s="374"/>
      <c r="AS368" s="375">
        <v>8</v>
      </c>
      <c r="AT368" s="366">
        <v>4</v>
      </c>
      <c r="AU368" s="373"/>
      <c r="AV368" s="374"/>
      <c r="AW368" s="375">
        <v>8</v>
      </c>
      <c r="AX368" s="366"/>
      <c r="AY368" s="373"/>
      <c r="AZ368" s="374"/>
      <c r="BA368" s="375">
        <v>5</v>
      </c>
      <c r="BB368" s="366">
        <v>4</v>
      </c>
      <c r="BC368" s="373"/>
      <c r="BD368" s="382"/>
      <c r="BE368" s="380">
        <v>9</v>
      </c>
      <c r="BF368" s="381"/>
      <c r="BG368" s="365">
        <v>8</v>
      </c>
      <c r="BH368" s="366">
        <v>1</v>
      </c>
      <c r="BI368" s="373"/>
      <c r="BJ368" s="374"/>
      <c r="BK368" s="375">
        <v>8</v>
      </c>
      <c r="BL368" s="366">
        <v>1</v>
      </c>
      <c r="BM368" s="373"/>
      <c r="BN368" s="374"/>
      <c r="BO368" s="375">
        <v>8</v>
      </c>
      <c r="BP368" s="366">
        <v>1</v>
      </c>
      <c r="BQ368" s="373"/>
      <c r="BR368" s="374"/>
      <c r="BS368" s="375">
        <v>8</v>
      </c>
      <c r="BT368" s="366">
        <v>1</v>
      </c>
      <c r="BU368" s="373"/>
      <c r="BV368" s="374"/>
      <c r="BW368" s="388"/>
      <c r="BX368" s="389"/>
      <c r="BY368" s="375">
        <v>5</v>
      </c>
      <c r="BZ368" s="366">
        <v>1</v>
      </c>
      <c r="CA368" s="373"/>
      <c r="CB368" s="382"/>
      <c r="CC368" s="380">
        <v>8</v>
      </c>
      <c r="CD368" s="381"/>
      <c r="CE368" s="398">
        <v>8</v>
      </c>
      <c r="CF368" s="366">
        <v>1</v>
      </c>
      <c r="CG368" s="373"/>
      <c r="CH368" s="399"/>
      <c r="CI368" s="365">
        <v>8</v>
      </c>
      <c r="CJ368" s="366"/>
      <c r="CK368" s="373"/>
      <c r="CL368" s="374"/>
      <c r="CM368" s="375"/>
      <c r="CN368" s="366"/>
      <c r="CO368" s="373"/>
      <c r="CP368" s="382"/>
      <c r="CQ368" s="402">
        <v>8</v>
      </c>
      <c r="CR368" s="366"/>
      <c r="CS368" s="408"/>
      <c r="CT368" s="409"/>
      <c r="CU368" s="402">
        <v>8</v>
      </c>
      <c r="CV368" s="366">
        <v>2</v>
      </c>
      <c r="CW368" s="410"/>
      <c r="CX368" s="411"/>
      <c r="CY368" s="402">
        <v>5</v>
      </c>
      <c r="CZ368" s="366">
        <v>3</v>
      </c>
      <c r="DA368" s="415"/>
      <c r="DB368" s="411"/>
      <c r="DC368" s="380">
        <v>10</v>
      </c>
      <c r="DD368" s="381"/>
      <c r="DE368" s="398">
        <v>8</v>
      </c>
      <c r="DF368" s="366">
        <v>1</v>
      </c>
      <c r="DG368" s="416"/>
      <c r="DH368" s="411"/>
      <c r="DI368" s="402">
        <v>8</v>
      </c>
      <c r="DJ368" s="366">
        <v>1</v>
      </c>
      <c r="DK368" s="416"/>
      <c r="DL368" s="411"/>
      <c r="DM368" s="424">
        <v>25</v>
      </c>
      <c r="DN368" s="424">
        <v>4</v>
      </c>
      <c r="DO368" s="424">
        <v>1</v>
      </c>
      <c r="DP368" s="425">
        <f t="shared" si="193"/>
        <v>156</v>
      </c>
      <c r="DQ368" s="427">
        <f t="shared" si="194"/>
        <v>0</v>
      </c>
      <c r="DR368" s="425">
        <f t="shared" si="195"/>
        <v>156</v>
      </c>
      <c r="DS368" s="163">
        <f t="shared" si="196"/>
        <v>21</v>
      </c>
      <c r="DT368" s="425">
        <f t="shared" si="197"/>
        <v>31</v>
      </c>
      <c r="DU368" s="427">
        <f t="shared" si="198"/>
        <v>0</v>
      </c>
      <c r="DV368" s="427">
        <f t="shared" si="199"/>
        <v>31</v>
      </c>
      <c r="DW368" s="427">
        <f t="shared" si="200"/>
        <v>27</v>
      </c>
      <c r="DX368" s="427">
        <f t="shared" si="201"/>
        <v>0</v>
      </c>
      <c r="DY368" s="427">
        <f t="shared" si="202"/>
        <v>0</v>
      </c>
      <c r="DZ368" s="427">
        <f t="shared" si="203"/>
        <v>0</v>
      </c>
      <c r="EA368" s="428">
        <f t="shared" si="204"/>
        <v>22</v>
      </c>
      <c r="EB368" s="429">
        <f t="shared" si="205"/>
        <v>31</v>
      </c>
      <c r="EC368" s="429">
        <f t="shared" si="206"/>
        <v>0</v>
      </c>
      <c r="ED368" s="429">
        <f t="shared" si="207"/>
        <v>27</v>
      </c>
      <c r="EE368" s="429">
        <f t="shared" si="208"/>
        <v>0</v>
      </c>
      <c r="EF368" s="429">
        <f t="shared" si="209"/>
        <v>0</v>
      </c>
      <c r="EG368" s="429">
        <f t="shared" si="210"/>
        <v>0</v>
      </c>
      <c r="EH368" s="441"/>
      <c r="EI368" s="479"/>
      <c r="EJ368" s="443">
        <v>383</v>
      </c>
      <c r="EK368" s="481" t="s">
        <v>587</v>
      </c>
      <c r="EL368" s="449" t="s">
        <v>194</v>
      </c>
      <c r="EM368" s="450">
        <v>325000</v>
      </c>
      <c r="EN368" s="447">
        <f t="shared" si="211"/>
        <v>12500</v>
      </c>
      <c r="EO368" s="453">
        <v>0</v>
      </c>
      <c r="EP368" s="454">
        <v>0</v>
      </c>
      <c r="EQ368" s="455">
        <v>0</v>
      </c>
      <c r="ER368" s="455">
        <v>0</v>
      </c>
      <c r="ES368" s="456">
        <f t="shared" si="212"/>
        <v>12500</v>
      </c>
      <c r="ET368" s="456">
        <f t="shared" si="213"/>
        <v>22</v>
      </c>
      <c r="EU368" s="456">
        <f t="shared" si="214"/>
        <v>31</v>
      </c>
      <c r="EV368" s="456">
        <f t="shared" si="215"/>
        <v>0</v>
      </c>
      <c r="EW368" s="456">
        <f t="shared" si="216"/>
        <v>27</v>
      </c>
      <c r="EX368" s="456">
        <f t="shared" si="217"/>
        <v>0</v>
      </c>
      <c r="EY368" s="460">
        <f t="shared" si="218"/>
        <v>0</v>
      </c>
      <c r="EZ368" s="460">
        <f t="shared" si="219"/>
        <v>0</v>
      </c>
      <c r="FA368" s="447">
        <f t="shared" si="220"/>
        <v>167512.89000000001</v>
      </c>
      <c r="FB368" s="447">
        <v>0</v>
      </c>
      <c r="FC368" s="447">
        <f t="shared" si="221"/>
        <v>442512.89</v>
      </c>
      <c r="FD368" s="447">
        <f t="shared" si="222"/>
        <v>398261.60000000003</v>
      </c>
      <c r="FE368" s="447">
        <f t="shared" si="223"/>
        <v>10260.928000000004</v>
      </c>
      <c r="FF368" s="447">
        <f t="shared" si="224"/>
        <v>44251.29</v>
      </c>
      <c r="FG368" s="463">
        <v>100000</v>
      </c>
      <c r="FH368" s="447">
        <f t="shared" si="225"/>
        <v>154512.22</v>
      </c>
      <c r="FI368" s="447">
        <v>0</v>
      </c>
      <c r="FJ368" s="447">
        <f t="shared" si="226"/>
        <v>288000.67</v>
      </c>
      <c r="FK368" s="464"/>
      <c r="FL368" s="447">
        <f t="shared" si="227"/>
        <v>17700.52</v>
      </c>
      <c r="FM368" s="447">
        <f t="shared" si="228"/>
        <v>2212.56</v>
      </c>
      <c r="FN368" s="447">
        <f t="shared" si="229"/>
        <v>44251.29</v>
      </c>
      <c r="FO368" s="447">
        <f t="shared" si="230"/>
        <v>64164.37</v>
      </c>
      <c r="FP368" s="17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</row>
    <row r="369" spans="1:463" s="163" customFormat="1" ht="22.5" customHeight="1">
      <c r="A369" s="360">
        <v>361</v>
      </c>
      <c r="B369" s="361">
        <v>6</v>
      </c>
      <c r="C369" s="362" t="s">
        <v>588</v>
      </c>
      <c r="D369" s="363" t="s">
        <v>194</v>
      </c>
      <c r="E369" s="225" t="s">
        <v>190</v>
      </c>
      <c r="F369" s="367">
        <v>325000</v>
      </c>
      <c r="G369" s="365"/>
      <c r="H369" s="366"/>
      <c r="I369" s="373"/>
      <c r="J369" s="374"/>
      <c r="K369" s="375">
        <v>7</v>
      </c>
      <c r="L369" s="366"/>
      <c r="M369" s="373"/>
      <c r="N369" s="374"/>
      <c r="O369" s="375">
        <v>8</v>
      </c>
      <c r="P369" s="366">
        <v>4</v>
      </c>
      <c r="Q369" s="373"/>
      <c r="R369" s="374"/>
      <c r="S369" s="375">
        <v>8</v>
      </c>
      <c r="T369" s="366"/>
      <c r="U369" s="373"/>
      <c r="V369" s="374"/>
      <c r="W369" s="375">
        <v>8</v>
      </c>
      <c r="X369" s="366"/>
      <c r="Y369" s="373"/>
      <c r="Z369" s="374"/>
      <c r="AA369" s="375">
        <v>5</v>
      </c>
      <c r="AB369" s="366">
        <v>6</v>
      </c>
      <c r="AC369" s="373"/>
      <c r="AD369" s="382"/>
      <c r="AE369" s="380">
        <v>10</v>
      </c>
      <c r="AF369" s="381"/>
      <c r="AG369" s="365">
        <v>8</v>
      </c>
      <c r="AH369" s="366"/>
      <c r="AI369" s="373"/>
      <c r="AJ369" s="374"/>
      <c r="AK369" s="375">
        <v>8</v>
      </c>
      <c r="AL369" s="366">
        <v>2</v>
      </c>
      <c r="AM369" s="373"/>
      <c r="AN369" s="374"/>
      <c r="AO369" s="375">
        <v>8</v>
      </c>
      <c r="AP369" s="366">
        <v>2</v>
      </c>
      <c r="AQ369" s="373"/>
      <c r="AR369" s="374"/>
      <c r="AS369" s="375">
        <v>8</v>
      </c>
      <c r="AT369" s="366"/>
      <c r="AU369" s="373"/>
      <c r="AV369" s="374"/>
      <c r="AW369" s="375">
        <v>8</v>
      </c>
      <c r="AX369" s="366">
        <v>1</v>
      </c>
      <c r="AY369" s="373"/>
      <c r="AZ369" s="374"/>
      <c r="BA369" s="375">
        <v>5</v>
      </c>
      <c r="BB369" s="366">
        <v>5</v>
      </c>
      <c r="BC369" s="373"/>
      <c r="BD369" s="382"/>
      <c r="BE369" s="380">
        <v>8</v>
      </c>
      <c r="BF369" s="381"/>
      <c r="BG369" s="365">
        <v>8</v>
      </c>
      <c r="BH369" s="366">
        <v>2</v>
      </c>
      <c r="BI369" s="373"/>
      <c r="BJ369" s="374"/>
      <c r="BK369" s="375">
        <v>8</v>
      </c>
      <c r="BL369" s="366">
        <v>1</v>
      </c>
      <c r="BM369" s="373"/>
      <c r="BN369" s="374"/>
      <c r="BO369" s="375">
        <v>8</v>
      </c>
      <c r="BP369" s="366"/>
      <c r="BQ369" s="373"/>
      <c r="BR369" s="374"/>
      <c r="BS369" s="375">
        <v>8</v>
      </c>
      <c r="BT369" s="366"/>
      <c r="BU369" s="373"/>
      <c r="BV369" s="374"/>
      <c r="BW369" s="388">
        <v>9</v>
      </c>
      <c r="BX369" s="389"/>
      <c r="BY369" s="375"/>
      <c r="BZ369" s="366"/>
      <c r="CA369" s="373"/>
      <c r="CB369" s="382"/>
      <c r="CC369" s="380">
        <v>10</v>
      </c>
      <c r="CD369" s="381"/>
      <c r="CE369" s="398">
        <v>8</v>
      </c>
      <c r="CF369" s="366"/>
      <c r="CG369" s="373"/>
      <c r="CH369" s="399"/>
      <c r="CI369" s="365">
        <v>8</v>
      </c>
      <c r="CJ369" s="366">
        <v>2</v>
      </c>
      <c r="CK369" s="373"/>
      <c r="CL369" s="374"/>
      <c r="CM369" s="375">
        <v>8</v>
      </c>
      <c r="CN369" s="366">
        <v>1</v>
      </c>
      <c r="CO369" s="373"/>
      <c r="CP369" s="382"/>
      <c r="CQ369" s="402">
        <v>8</v>
      </c>
      <c r="CR369" s="366">
        <v>2</v>
      </c>
      <c r="CS369" s="408"/>
      <c r="CT369" s="409"/>
      <c r="CU369" s="402">
        <v>8</v>
      </c>
      <c r="CV369" s="366"/>
      <c r="CW369" s="410"/>
      <c r="CX369" s="411"/>
      <c r="CY369" s="402">
        <v>5</v>
      </c>
      <c r="CZ369" s="366">
        <v>3</v>
      </c>
      <c r="DA369" s="415"/>
      <c r="DB369" s="411"/>
      <c r="DC369" s="380">
        <v>6</v>
      </c>
      <c r="DD369" s="381"/>
      <c r="DE369" s="398">
        <v>8</v>
      </c>
      <c r="DF369" s="366"/>
      <c r="DG369" s="416"/>
      <c r="DH369" s="411"/>
      <c r="DI369" s="402">
        <v>8</v>
      </c>
      <c r="DJ369" s="366"/>
      <c r="DK369" s="416"/>
      <c r="DL369" s="411"/>
      <c r="DM369" s="424">
        <v>25</v>
      </c>
      <c r="DN369" s="424">
        <v>4</v>
      </c>
      <c r="DO369" s="424">
        <v>1</v>
      </c>
      <c r="DP369" s="425">
        <f t="shared" si="193"/>
        <v>174</v>
      </c>
      <c r="DQ369" s="427">
        <f t="shared" si="194"/>
        <v>0</v>
      </c>
      <c r="DR369" s="425">
        <f t="shared" si="195"/>
        <v>174</v>
      </c>
      <c r="DS369" s="163">
        <f t="shared" si="196"/>
        <v>23</v>
      </c>
      <c r="DT369" s="425">
        <f t="shared" si="197"/>
        <v>31</v>
      </c>
      <c r="DU369" s="427">
        <f t="shared" si="198"/>
        <v>0</v>
      </c>
      <c r="DV369" s="427">
        <f t="shared" si="199"/>
        <v>31</v>
      </c>
      <c r="DW369" s="427">
        <f t="shared" si="200"/>
        <v>34</v>
      </c>
      <c r="DX369" s="427">
        <f t="shared" si="201"/>
        <v>0</v>
      </c>
      <c r="DY369" s="427">
        <f t="shared" si="202"/>
        <v>9</v>
      </c>
      <c r="DZ369" s="427">
        <f t="shared" si="203"/>
        <v>0</v>
      </c>
      <c r="EA369" s="428">
        <f t="shared" si="204"/>
        <v>24</v>
      </c>
      <c r="EB369" s="429">
        <f t="shared" si="205"/>
        <v>31</v>
      </c>
      <c r="EC369" s="429">
        <f t="shared" si="206"/>
        <v>0</v>
      </c>
      <c r="ED369" s="429">
        <f t="shared" si="207"/>
        <v>34</v>
      </c>
      <c r="EE369" s="429">
        <f t="shared" si="208"/>
        <v>0</v>
      </c>
      <c r="EF369" s="429">
        <f t="shared" si="209"/>
        <v>9</v>
      </c>
      <c r="EG369" s="429">
        <f t="shared" si="210"/>
        <v>0</v>
      </c>
      <c r="EH369" s="441"/>
      <c r="EI369" s="479"/>
      <c r="EJ369" s="443">
        <v>384</v>
      </c>
      <c r="EK369" s="481" t="s">
        <v>588</v>
      </c>
      <c r="EL369" s="449" t="s">
        <v>194</v>
      </c>
      <c r="EM369" s="450">
        <v>325000</v>
      </c>
      <c r="EN369" s="447">
        <f t="shared" si="211"/>
        <v>12500</v>
      </c>
      <c r="EO369" s="453">
        <v>0</v>
      </c>
      <c r="EP369" s="454">
        <v>0</v>
      </c>
      <c r="EQ369" s="455">
        <v>0</v>
      </c>
      <c r="ER369" s="455">
        <v>0</v>
      </c>
      <c r="ES369" s="456">
        <f t="shared" si="212"/>
        <v>12500</v>
      </c>
      <c r="ET369" s="456">
        <f t="shared" si="213"/>
        <v>24</v>
      </c>
      <c r="EU369" s="456">
        <f t="shared" si="214"/>
        <v>31</v>
      </c>
      <c r="EV369" s="456">
        <f t="shared" si="215"/>
        <v>0</v>
      </c>
      <c r="EW369" s="456">
        <f t="shared" si="216"/>
        <v>34</v>
      </c>
      <c r="EX369" s="456">
        <f t="shared" si="217"/>
        <v>0</v>
      </c>
      <c r="EY369" s="460">
        <f t="shared" si="218"/>
        <v>9</v>
      </c>
      <c r="EZ369" s="460">
        <f t="shared" si="219"/>
        <v>0</v>
      </c>
      <c r="FA369" s="447">
        <f t="shared" si="220"/>
        <v>220850.32</v>
      </c>
      <c r="FB369" s="447">
        <v>0</v>
      </c>
      <c r="FC369" s="447">
        <f t="shared" si="221"/>
        <v>520850.32</v>
      </c>
      <c r="FD369" s="447">
        <f t="shared" si="222"/>
        <v>468765.29000000004</v>
      </c>
      <c r="FE369" s="447">
        <f t="shared" si="223"/>
        <v>15901.223200000004</v>
      </c>
      <c r="FF369" s="447">
        <f t="shared" si="224"/>
        <v>52085.03</v>
      </c>
      <c r="FG369" s="463">
        <v>100000</v>
      </c>
      <c r="FH369" s="447">
        <f t="shared" si="225"/>
        <v>167986.25</v>
      </c>
      <c r="FI369" s="447">
        <v>0</v>
      </c>
      <c r="FJ369" s="447">
        <f t="shared" si="226"/>
        <v>352864.07</v>
      </c>
      <c r="FK369" s="464"/>
      <c r="FL369" s="447">
        <f t="shared" si="227"/>
        <v>20834.009999999998</v>
      </c>
      <c r="FM369" s="447">
        <f t="shared" si="228"/>
        <v>2604.25</v>
      </c>
      <c r="FN369" s="447">
        <f t="shared" si="229"/>
        <v>52085.03</v>
      </c>
      <c r="FO369" s="447">
        <f t="shared" si="230"/>
        <v>75523.289999999994</v>
      </c>
      <c r="FP369" s="178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</row>
    <row r="370" spans="1:463" s="163" customFormat="1" ht="22.5" customHeight="1">
      <c r="A370" s="360">
        <v>362</v>
      </c>
      <c r="B370" s="361">
        <v>7</v>
      </c>
      <c r="C370" s="362" t="s">
        <v>589</v>
      </c>
      <c r="D370" s="363" t="s">
        <v>204</v>
      </c>
      <c r="E370" s="225" t="s">
        <v>190</v>
      </c>
      <c r="F370" s="367">
        <v>390000</v>
      </c>
      <c r="G370" s="365">
        <v>8</v>
      </c>
      <c r="H370" s="366">
        <v>2.5</v>
      </c>
      <c r="I370" s="373"/>
      <c r="J370" s="374"/>
      <c r="K370" s="375">
        <v>8</v>
      </c>
      <c r="L370" s="366">
        <v>2</v>
      </c>
      <c r="M370" s="373"/>
      <c r="N370" s="374"/>
      <c r="O370" s="375">
        <v>8</v>
      </c>
      <c r="P370" s="366">
        <v>2</v>
      </c>
      <c r="Q370" s="373"/>
      <c r="R370" s="374"/>
      <c r="S370" s="375">
        <v>8</v>
      </c>
      <c r="T370" s="366">
        <v>3</v>
      </c>
      <c r="U370" s="373"/>
      <c r="V370" s="374"/>
      <c r="W370" s="375">
        <v>8</v>
      </c>
      <c r="X370" s="366">
        <v>4.5</v>
      </c>
      <c r="Y370" s="373"/>
      <c r="Z370" s="374"/>
      <c r="AA370" s="375">
        <v>5</v>
      </c>
      <c r="AB370" s="366">
        <v>6</v>
      </c>
      <c r="AC370" s="373"/>
      <c r="AD370" s="382"/>
      <c r="AE370" s="380">
        <v>12</v>
      </c>
      <c r="AF370" s="381"/>
      <c r="AG370" s="365">
        <v>8</v>
      </c>
      <c r="AH370" s="366">
        <v>4</v>
      </c>
      <c r="AI370" s="373"/>
      <c r="AJ370" s="374"/>
      <c r="AK370" s="375">
        <v>8</v>
      </c>
      <c r="AL370" s="366">
        <v>3</v>
      </c>
      <c r="AM370" s="373"/>
      <c r="AN370" s="374"/>
      <c r="AO370" s="375">
        <v>8</v>
      </c>
      <c r="AP370" s="366">
        <v>3</v>
      </c>
      <c r="AQ370" s="373"/>
      <c r="AR370" s="374"/>
      <c r="AS370" s="375">
        <v>8</v>
      </c>
      <c r="AT370" s="366">
        <v>4</v>
      </c>
      <c r="AU370" s="373"/>
      <c r="AV370" s="374"/>
      <c r="AW370" s="375">
        <v>8</v>
      </c>
      <c r="AX370" s="366">
        <v>3</v>
      </c>
      <c r="AY370" s="373"/>
      <c r="AZ370" s="374"/>
      <c r="BA370" s="375">
        <v>5</v>
      </c>
      <c r="BB370" s="366">
        <v>6</v>
      </c>
      <c r="BC370" s="373"/>
      <c r="BD370" s="382"/>
      <c r="BE370" s="380">
        <v>11</v>
      </c>
      <c r="BF370" s="381"/>
      <c r="BG370" s="365">
        <v>8</v>
      </c>
      <c r="BH370" s="366">
        <v>4</v>
      </c>
      <c r="BI370" s="373"/>
      <c r="BJ370" s="374"/>
      <c r="BK370" s="375">
        <v>8</v>
      </c>
      <c r="BL370" s="366">
        <v>3</v>
      </c>
      <c r="BM370" s="373"/>
      <c r="BN370" s="374"/>
      <c r="BO370" s="375">
        <v>8</v>
      </c>
      <c r="BP370" s="366">
        <v>3</v>
      </c>
      <c r="BQ370" s="373"/>
      <c r="BR370" s="374"/>
      <c r="BS370" s="375">
        <v>8</v>
      </c>
      <c r="BT370" s="366">
        <v>4</v>
      </c>
      <c r="BU370" s="373"/>
      <c r="BV370" s="374"/>
      <c r="BW370" s="388">
        <v>12</v>
      </c>
      <c r="BX370" s="389"/>
      <c r="BY370" s="375">
        <v>5</v>
      </c>
      <c r="BZ370" s="366">
        <v>7.5</v>
      </c>
      <c r="CA370" s="373"/>
      <c r="CB370" s="382"/>
      <c r="CC370" s="380">
        <v>12</v>
      </c>
      <c r="CD370" s="381"/>
      <c r="CE370" s="398">
        <v>8</v>
      </c>
      <c r="CF370" s="366">
        <v>4</v>
      </c>
      <c r="CG370" s="373"/>
      <c r="CH370" s="399"/>
      <c r="CI370" s="365">
        <v>8</v>
      </c>
      <c r="CJ370" s="366">
        <v>4</v>
      </c>
      <c r="CK370" s="373"/>
      <c r="CL370" s="374"/>
      <c r="CM370" s="375">
        <v>8</v>
      </c>
      <c r="CN370" s="366">
        <v>4</v>
      </c>
      <c r="CO370" s="373"/>
      <c r="CP370" s="382"/>
      <c r="CQ370" s="402">
        <v>8</v>
      </c>
      <c r="CR370" s="366">
        <v>4</v>
      </c>
      <c r="CS370" s="408"/>
      <c r="CT370" s="409"/>
      <c r="CU370" s="402">
        <v>8</v>
      </c>
      <c r="CV370" s="366">
        <v>3</v>
      </c>
      <c r="CW370" s="410"/>
      <c r="CX370" s="411"/>
      <c r="CY370" s="402">
        <v>5</v>
      </c>
      <c r="CZ370" s="366">
        <v>6.5</v>
      </c>
      <c r="DA370" s="415"/>
      <c r="DB370" s="411"/>
      <c r="DC370" s="380">
        <v>11</v>
      </c>
      <c r="DD370" s="381"/>
      <c r="DE370" s="398">
        <v>8</v>
      </c>
      <c r="DF370" s="366">
        <v>3.5</v>
      </c>
      <c r="DG370" s="416"/>
      <c r="DH370" s="411"/>
      <c r="DI370" s="402">
        <v>8</v>
      </c>
      <c r="DJ370" s="366">
        <v>3</v>
      </c>
      <c r="DK370" s="416"/>
      <c r="DL370" s="411"/>
      <c r="DM370" s="424">
        <v>25</v>
      </c>
      <c r="DN370" s="424">
        <v>4</v>
      </c>
      <c r="DO370" s="424">
        <v>1</v>
      </c>
      <c r="DP370" s="425">
        <f t="shared" si="193"/>
        <v>188</v>
      </c>
      <c r="DQ370" s="427">
        <f t="shared" si="194"/>
        <v>0</v>
      </c>
      <c r="DR370" s="425">
        <f t="shared" si="195"/>
        <v>188</v>
      </c>
      <c r="DS370" s="163">
        <f t="shared" si="196"/>
        <v>25</v>
      </c>
      <c r="DT370" s="425">
        <f t="shared" si="197"/>
        <v>96.5</v>
      </c>
      <c r="DU370" s="427">
        <f t="shared" si="198"/>
        <v>0</v>
      </c>
      <c r="DV370" s="427">
        <f t="shared" si="199"/>
        <v>96.5</v>
      </c>
      <c r="DW370" s="427">
        <f t="shared" si="200"/>
        <v>46</v>
      </c>
      <c r="DX370" s="427">
        <f t="shared" si="201"/>
        <v>0</v>
      </c>
      <c r="DY370" s="427">
        <f t="shared" si="202"/>
        <v>12</v>
      </c>
      <c r="DZ370" s="427">
        <f t="shared" si="203"/>
        <v>0</v>
      </c>
      <c r="EA370" s="428">
        <f t="shared" si="204"/>
        <v>26</v>
      </c>
      <c r="EB370" s="429">
        <f t="shared" si="205"/>
        <v>96.5</v>
      </c>
      <c r="EC370" s="429">
        <f t="shared" si="206"/>
        <v>0</v>
      </c>
      <c r="ED370" s="429">
        <f t="shared" si="207"/>
        <v>46</v>
      </c>
      <c r="EE370" s="429">
        <f t="shared" si="208"/>
        <v>0</v>
      </c>
      <c r="EF370" s="429">
        <f t="shared" si="209"/>
        <v>12</v>
      </c>
      <c r="EG370" s="429">
        <f t="shared" si="210"/>
        <v>0</v>
      </c>
      <c r="EH370" s="441"/>
      <c r="EI370" s="479"/>
      <c r="EJ370" s="443">
        <v>385</v>
      </c>
      <c r="EK370" s="481" t="s">
        <v>589</v>
      </c>
      <c r="EL370" s="449" t="s">
        <v>204</v>
      </c>
      <c r="EM370" s="450">
        <v>390000</v>
      </c>
      <c r="EN370" s="447">
        <f t="shared" si="211"/>
        <v>15000</v>
      </c>
      <c r="EO370" s="453">
        <v>0</v>
      </c>
      <c r="EP370" s="454">
        <v>0</v>
      </c>
      <c r="EQ370" s="455">
        <v>0</v>
      </c>
      <c r="ER370" s="455">
        <v>0</v>
      </c>
      <c r="ES370" s="456">
        <f t="shared" si="212"/>
        <v>15000</v>
      </c>
      <c r="ET370" s="456">
        <f t="shared" si="213"/>
        <v>26</v>
      </c>
      <c r="EU370" s="456">
        <f t="shared" si="214"/>
        <v>96.5</v>
      </c>
      <c r="EV370" s="456">
        <f t="shared" si="215"/>
        <v>0</v>
      </c>
      <c r="EW370" s="456">
        <f t="shared" si="216"/>
        <v>46</v>
      </c>
      <c r="EX370" s="456">
        <f t="shared" si="217"/>
        <v>0</v>
      </c>
      <c r="EY370" s="460">
        <f t="shared" si="218"/>
        <v>12</v>
      </c>
      <c r="EZ370" s="460">
        <f t="shared" si="219"/>
        <v>0</v>
      </c>
      <c r="FA370" s="447">
        <f t="shared" si="220"/>
        <v>521540.12</v>
      </c>
      <c r="FB370" s="447">
        <v>0</v>
      </c>
      <c r="FC370" s="447">
        <f t="shared" si="221"/>
        <v>911540.12</v>
      </c>
      <c r="FD370" s="447">
        <f t="shared" si="222"/>
        <v>820386.11</v>
      </c>
      <c r="FE370" s="447">
        <f t="shared" si="223"/>
        <v>83096.527499999997</v>
      </c>
      <c r="FF370" s="447">
        <f t="shared" si="224"/>
        <v>91154.01</v>
      </c>
      <c r="FG370" s="463">
        <v>100000</v>
      </c>
      <c r="FH370" s="447">
        <f t="shared" si="225"/>
        <v>274250.53999999998</v>
      </c>
      <c r="FI370" s="447">
        <v>0</v>
      </c>
      <c r="FJ370" s="447">
        <f t="shared" si="226"/>
        <v>637289.57999999996</v>
      </c>
      <c r="FK370" s="464"/>
      <c r="FL370" s="447">
        <f t="shared" si="227"/>
        <v>36461.599999999999</v>
      </c>
      <c r="FM370" s="447">
        <f t="shared" si="228"/>
        <v>4557.7</v>
      </c>
      <c r="FN370" s="447">
        <f t="shared" si="229"/>
        <v>91154.01</v>
      </c>
      <c r="FO370" s="447">
        <f t="shared" si="230"/>
        <v>132173.31</v>
      </c>
      <c r="FP370" s="178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</row>
    <row r="371" spans="1:463" s="163" customFormat="1" ht="22.5" customHeight="1">
      <c r="A371" s="360">
        <v>363</v>
      </c>
      <c r="B371" s="361">
        <v>7</v>
      </c>
      <c r="C371" s="362" t="s">
        <v>590</v>
      </c>
      <c r="D371" s="363" t="s">
        <v>204</v>
      </c>
      <c r="E371" s="225" t="s">
        <v>190</v>
      </c>
      <c r="F371" s="367">
        <v>390000</v>
      </c>
      <c r="G371" s="365">
        <v>8</v>
      </c>
      <c r="H371" s="366">
        <v>2.5</v>
      </c>
      <c r="I371" s="373"/>
      <c r="J371" s="374"/>
      <c r="K371" s="375">
        <v>8</v>
      </c>
      <c r="L371" s="366">
        <v>2</v>
      </c>
      <c r="M371" s="373"/>
      <c r="N371" s="374"/>
      <c r="O371" s="375">
        <v>8</v>
      </c>
      <c r="P371" s="366">
        <v>2</v>
      </c>
      <c r="Q371" s="373"/>
      <c r="R371" s="374"/>
      <c r="S371" s="375">
        <v>8</v>
      </c>
      <c r="T371" s="366">
        <v>4</v>
      </c>
      <c r="U371" s="373"/>
      <c r="V371" s="374"/>
      <c r="W371" s="375">
        <v>8</v>
      </c>
      <c r="X371" s="366">
        <v>4.5</v>
      </c>
      <c r="Y371" s="373"/>
      <c r="Z371" s="374"/>
      <c r="AA371" s="375">
        <v>5</v>
      </c>
      <c r="AB371" s="366">
        <v>7</v>
      </c>
      <c r="AC371" s="373"/>
      <c r="AD371" s="382"/>
      <c r="AE371" s="380">
        <v>12</v>
      </c>
      <c r="AF371" s="381"/>
      <c r="AG371" s="365">
        <v>8</v>
      </c>
      <c r="AH371" s="366">
        <v>3</v>
      </c>
      <c r="AI371" s="373"/>
      <c r="AJ371" s="374"/>
      <c r="AK371" s="375">
        <v>8</v>
      </c>
      <c r="AL371" s="366">
        <v>3</v>
      </c>
      <c r="AM371" s="373"/>
      <c r="AN371" s="374"/>
      <c r="AO371" s="375">
        <v>8</v>
      </c>
      <c r="AP371" s="366">
        <v>3</v>
      </c>
      <c r="AQ371" s="373"/>
      <c r="AR371" s="374"/>
      <c r="AS371" s="375">
        <v>8</v>
      </c>
      <c r="AT371" s="366">
        <v>4</v>
      </c>
      <c r="AU371" s="373"/>
      <c r="AV371" s="374"/>
      <c r="AW371" s="375">
        <v>8</v>
      </c>
      <c r="AX371" s="366">
        <v>3</v>
      </c>
      <c r="AY371" s="373"/>
      <c r="AZ371" s="374"/>
      <c r="BA371" s="375">
        <v>5</v>
      </c>
      <c r="BB371" s="366">
        <v>6</v>
      </c>
      <c r="BC371" s="373"/>
      <c r="BD371" s="382"/>
      <c r="BE371" s="380">
        <v>11</v>
      </c>
      <c r="BF371" s="381"/>
      <c r="BG371" s="365">
        <v>8</v>
      </c>
      <c r="BH371" s="366">
        <v>4</v>
      </c>
      <c r="BI371" s="373"/>
      <c r="BJ371" s="374"/>
      <c r="BK371" s="375">
        <v>8</v>
      </c>
      <c r="BL371" s="366">
        <v>3</v>
      </c>
      <c r="BM371" s="373"/>
      <c r="BN371" s="374"/>
      <c r="BO371" s="375">
        <v>8</v>
      </c>
      <c r="BP371" s="366">
        <v>3</v>
      </c>
      <c r="BQ371" s="373"/>
      <c r="BR371" s="374"/>
      <c r="BS371" s="375">
        <v>8</v>
      </c>
      <c r="BT371" s="366">
        <v>4</v>
      </c>
      <c r="BU371" s="373"/>
      <c r="BV371" s="374"/>
      <c r="BW371" s="388">
        <v>12</v>
      </c>
      <c r="BX371" s="389"/>
      <c r="BY371" s="375">
        <v>5</v>
      </c>
      <c r="BZ371" s="366">
        <v>7.5</v>
      </c>
      <c r="CA371" s="373"/>
      <c r="CB371" s="382"/>
      <c r="CC371" s="380">
        <v>12</v>
      </c>
      <c r="CD371" s="381"/>
      <c r="CE371" s="398">
        <v>8</v>
      </c>
      <c r="CF371" s="366">
        <v>4</v>
      </c>
      <c r="CG371" s="373"/>
      <c r="CH371" s="399"/>
      <c r="CI371" s="365">
        <v>8</v>
      </c>
      <c r="CJ371" s="366">
        <v>4</v>
      </c>
      <c r="CK371" s="373"/>
      <c r="CL371" s="374"/>
      <c r="CM371" s="375">
        <v>8</v>
      </c>
      <c r="CN371" s="366">
        <v>4</v>
      </c>
      <c r="CO371" s="373"/>
      <c r="CP371" s="382"/>
      <c r="CQ371" s="402">
        <v>8</v>
      </c>
      <c r="CR371" s="366">
        <v>3</v>
      </c>
      <c r="CS371" s="408"/>
      <c r="CT371" s="409"/>
      <c r="CU371" s="402">
        <v>8</v>
      </c>
      <c r="CV371" s="366">
        <v>3</v>
      </c>
      <c r="CW371" s="410"/>
      <c r="CX371" s="411"/>
      <c r="CY371" s="402">
        <v>5</v>
      </c>
      <c r="CZ371" s="366">
        <v>6.5</v>
      </c>
      <c r="DA371" s="415"/>
      <c r="DB371" s="411"/>
      <c r="DC371" s="380">
        <v>11</v>
      </c>
      <c r="DD371" s="381"/>
      <c r="DE371" s="398">
        <v>8</v>
      </c>
      <c r="DF371" s="366">
        <v>3.5</v>
      </c>
      <c r="DG371" s="416"/>
      <c r="DH371" s="411"/>
      <c r="DI371" s="402">
        <v>8</v>
      </c>
      <c r="DJ371" s="366">
        <v>3</v>
      </c>
      <c r="DK371" s="416"/>
      <c r="DL371" s="411"/>
      <c r="DM371" s="424">
        <v>25</v>
      </c>
      <c r="DN371" s="424">
        <v>4</v>
      </c>
      <c r="DO371" s="424">
        <v>1</v>
      </c>
      <c r="DP371" s="425">
        <f t="shared" si="193"/>
        <v>188</v>
      </c>
      <c r="DQ371" s="427">
        <f t="shared" si="194"/>
        <v>0</v>
      </c>
      <c r="DR371" s="425">
        <f t="shared" si="195"/>
        <v>188</v>
      </c>
      <c r="DS371" s="163">
        <f t="shared" si="196"/>
        <v>25</v>
      </c>
      <c r="DT371" s="425">
        <f t="shared" si="197"/>
        <v>96.5</v>
      </c>
      <c r="DU371" s="427">
        <f t="shared" si="198"/>
        <v>0</v>
      </c>
      <c r="DV371" s="427">
        <f t="shared" si="199"/>
        <v>96.5</v>
      </c>
      <c r="DW371" s="427">
        <f t="shared" si="200"/>
        <v>46</v>
      </c>
      <c r="DX371" s="427">
        <f t="shared" si="201"/>
        <v>0</v>
      </c>
      <c r="DY371" s="427">
        <f t="shared" si="202"/>
        <v>12</v>
      </c>
      <c r="DZ371" s="427">
        <f t="shared" si="203"/>
        <v>0</v>
      </c>
      <c r="EA371" s="428">
        <f t="shared" si="204"/>
        <v>26</v>
      </c>
      <c r="EB371" s="429">
        <f t="shared" si="205"/>
        <v>96.5</v>
      </c>
      <c r="EC371" s="429">
        <f t="shared" si="206"/>
        <v>0</v>
      </c>
      <c r="ED371" s="429">
        <f t="shared" si="207"/>
        <v>46</v>
      </c>
      <c r="EE371" s="429">
        <f t="shared" si="208"/>
        <v>0</v>
      </c>
      <c r="EF371" s="429">
        <f t="shared" si="209"/>
        <v>12</v>
      </c>
      <c r="EG371" s="429">
        <f t="shared" si="210"/>
        <v>0</v>
      </c>
      <c r="EH371" s="441"/>
      <c r="EI371" s="479"/>
      <c r="EJ371" s="443">
        <v>386</v>
      </c>
      <c r="EK371" s="481" t="s">
        <v>590</v>
      </c>
      <c r="EL371" s="449" t="s">
        <v>204</v>
      </c>
      <c r="EM371" s="450">
        <v>390000</v>
      </c>
      <c r="EN371" s="447">
        <f t="shared" si="211"/>
        <v>15000</v>
      </c>
      <c r="EO371" s="453">
        <v>0</v>
      </c>
      <c r="EP371" s="454">
        <v>0</v>
      </c>
      <c r="EQ371" s="455">
        <v>0</v>
      </c>
      <c r="ER371" s="455">
        <v>0</v>
      </c>
      <c r="ES371" s="456">
        <f t="shared" si="212"/>
        <v>15000</v>
      </c>
      <c r="ET371" s="456">
        <f t="shared" si="213"/>
        <v>26</v>
      </c>
      <c r="EU371" s="456">
        <f t="shared" si="214"/>
        <v>96.5</v>
      </c>
      <c r="EV371" s="456">
        <f t="shared" si="215"/>
        <v>0</v>
      </c>
      <c r="EW371" s="456">
        <f t="shared" si="216"/>
        <v>46</v>
      </c>
      <c r="EX371" s="456">
        <f t="shared" si="217"/>
        <v>0</v>
      </c>
      <c r="EY371" s="460">
        <f t="shared" si="218"/>
        <v>12</v>
      </c>
      <c r="EZ371" s="460">
        <f t="shared" si="219"/>
        <v>0</v>
      </c>
      <c r="FA371" s="447">
        <f t="shared" si="220"/>
        <v>521540.12</v>
      </c>
      <c r="FB371" s="447">
        <v>0</v>
      </c>
      <c r="FC371" s="447">
        <f t="shared" si="221"/>
        <v>911540.12</v>
      </c>
      <c r="FD371" s="447">
        <f t="shared" si="222"/>
        <v>820386.11</v>
      </c>
      <c r="FE371" s="447">
        <f t="shared" si="223"/>
        <v>83096.527499999997</v>
      </c>
      <c r="FF371" s="447">
        <f t="shared" si="224"/>
        <v>91154.01</v>
      </c>
      <c r="FG371" s="463">
        <v>100000</v>
      </c>
      <c r="FH371" s="447">
        <f t="shared" si="225"/>
        <v>274250.53999999998</v>
      </c>
      <c r="FI371" s="447">
        <v>0</v>
      </c>
      <c r="FJ371" s="447">
        <f t="shared" si="226"/>
        <v>637289.57999999996</v>
      </c>
      <c r="FK371" s="464"/>
      <c r="FL371" s="447">
        <f t="shared" si="227"/>
        <v>36461.599999999999</v>
      </c>
      <c r="FM371" s="447">
        <f t="shared" si="228"/>
        <v>4557.7</v>
      </c>
      <c r="FN371" s="447">
        <f t="shared" si="229"/>
        <v>91154.01</v>
      </c>
      <c r="FO371" s="447">
        <f t="shared" si="230"/>
        <v>132173.31</v>
      </c>
      <c r="FP371" s="178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</row>
    <row r="372" spans="1:463" s="163" customFormat="1" ht="22.5" customHeight="1">
      <c r="A372" s="360">
        <v>364</v>
      </c>
      <c r="B372" s="361">
        <v>7</v>
      </c>
      <c r="C372" s="362" t="s">
        <v>591</v>
      </c>
      <c r="D372" s="363" t="s">
        <v>256</v>
      </c>
      <c r="E372" s="225" t="s">
        <v>190</v>
      </c>
      <c r="F372" s="367">
        <v>500000</v>
      </c>
      <c r="G372" s="365"/>
      <c r="H372" s="366"/>
      <c r="I372" s="373">
        <v>8</v>
      </c>
      <c r="J372" s="374">
        <v>2</v>
      </c>
      <c r="K372" s="375"/>
      <c r="L372" s="366"/>
      <c r="M372" s="373">
        <v>8</v>
      </c>
      <c r="N372" s="374">
        <v>2</v>
      </c>
      <c r="O372" s="375"/>
      <c r="P372" s="366"/>
      <c r="Q372" s="373">
        <v>8</v>
      </c>
      <c r="R372" s="374">
        <v>2</v>
      </c>
      <c r="S372" s="375"/>
      <c r="T372" s="366"/>
      <c r="U372" s="373">
        <v>8</v>
      </c>
      <c r="V372" s="374">
        <v>2</v>
      </c>
      <c r="W372" s="375"/>
      <c r="X372" s="366"/>
      <c r="Y372" s="373">
        <v>8</v>
      </c>
      <c r="Z372" s="374">
        <v>2</v>
      </c>
      <c r="AA372" s="375"/>
      <c r="AB372" s="366"/>
      <c r="AC372" s="373">
        <v>5</v>
      </c>
      <c r="AD372" s="382">
        <v>5</v>
      </c>
      <c r="AE372" s="380"/>
      <c r="AF372" s="381">
        <v>10</v>
      </c>
      <c r="AG372" s="365"/>
      <c r="AH372" s="366"/>
      <c r="AI372" s="373">
        <v>8</v>
      </c>
      <c r="AJ372" s="374">
        <v>2</v>
      </c>
      <c r="AK372" s="375"/>
      <c r="AL372" s="366"/>
      <c r="AM372" s="373">
        <v>8</v>
      </c>
      <c r="AN372" s="374">
        <v>2</v>
      </c>
      <c r="AO372" s="375"/>
      <c r="AP372" s="366"/>
      <c r="AQ372" s="373">
        <v>8</v>
      </c>
      <c r="AR372" s="374">
        <v>2</v>
      </c>
      <c r="AS372" s="375"/>
      <c r="AT372" s="366"/>
      <c r="AU372" s="373">
        <v>8</v>
      </c>
      <c r="AV372" s="374">
        <v>2</v>
      </c>
      <c r="AW372" s="375"/>
      <c r="AX372" s="366"/>
      <c r="AY372" s="373">
        <v>8</v>
      </c>
      <c r="AZ372" s="374">
        <v>2</v>
      </c>
      <c r="BA372" s="375"/>
      <c r="BB372" s="366"/>
      <c r="BC372" s="373">
        <v>5</v>
      </c>
      <c r="BD372" s="382">
        <v>5</v>
      </c>
      <c r="BE372" s="380"/>
      <c r="BF372" s="381">
        <v>10</v>
      </c>
      <c r="BG372" s="365"/>
      <c r="BH372" s="366"/>
      <c r="BI372" s="373">
        <v>8</v>
      </c>
      <c r="BJ372" s="374">
        <v>2</v>
      </c>
      <c r="BK372" s="375"/>
      <c r="BL372" s="366"/>
      <c r="BM372" s="373">
        <v>8</v>
      </c>
      <c r="BN372" s="374">
        <v>2</v>
      </c>
      <c r="BO372" s="375"/>
      <c r="BP372" s="366"/>
      <c r="BQ372" s="373">
        <v>8</v>
      </c>
      <c r="BR372" s="374">
        <v>2</v>
      </c>
      <c r="BS372" s="375"/>
      <c r="BT372" s="366"/>
      <c r="BU372" s="373">
        <v>8</v>
      </c>
      <c r="BV372" s="374">
        <v>2</v>
      </c>
      <c r="BW372" s="388"/>
      <c r="BX372" s="389">
        <v>10</v>
      </c>
      <c r="BY372" s="375"/>
      <c r="BZ372" s="366"/>
      <c r="CA372" s="373">
        <v>5</v>
      </c>
      <c r="CB372" s="382">
        <v>5</v>
      </c>
      <c r="CC372" s="380"/>
      <c r="CD372" s="381">
        <v>10</v>
      </c>
      <c r="CE372" s="398"/>
      <c r="CF372" s="366"/>
      <c r="CG372" s="373">
        <v>8</v>
      </c>
      <c r="CH372" s="399">
        <v>2</v>
      </c>
      <c r="CI372" s="365"/>
      <c r="CJ372" s="366"/>
      <c r="CK372" s="373">
        <v>8</v>
      </c>
      <c r="CL372" s="374">
        <v>2</v>
      </c>
      <c r="CM372" s="375"/>
      <c r="CN372" s="366"/>
      <c r="CO372" s="373">
        <v>8</v>
      </c>
      <c r="CP372" s="382">
        <v>2</v>
      </c>
      <c r="CQ372" s="402"/>
      <c r="CR372" s="366"/>
      <c r="CS372" s="408">
        <v>8</v>
      </c>
      <c r="CT372" s="409">
        <v>2</v>
      </c>
      <c r="CU372" s="402"/>
      <c r="CV372" s="366"/>
      <c r="CW372" s="410">
        <v>8</v>
      </c>
      <c r="CX372" s="411">
        <v>2</v>
      </c>
      <c r="CY372" s="402"/>
      <c r="CZ372" s="366"/>
      <c r="DA372" s="415"/>
      <c r="DB372" s="411"/>
      <c r="DC372" s="380"/>
      <c r="DD372" s="381">
        <v>8</v>
      </c>
      <c r="DE372" s="398"/>
      <c r="DF372" s="366"/>
      <c r="DG372" s="416">
        <v>8</v>
      </c>
      <c r="DH372" s="411"/>
      <c r="DI372" s="402"/>
      <c r="DJ372" s="366"/>
      <c r="DK372" s="416">
        <v>8</v>
      </c>
      <c r="DL372" s="411"/>
      <c r="DM372" s="424">
        <v>25</v>
      </c>
      <c r="DN372" s="424">
        <v>4</v>
      </c>
      <c r="DO372" s="424">
        <v>1</v>
      </c>
      <c r="DP372" s="425">
        <f t="shared" si="193"/>
        <v>0</v>
      </c>
      <c r="DQ372" s="427">
        <f t="shared" si="194"/>
        <v>183</v>
      </c>
      <c r="DR372" s="425">
        <f t="shared" si="195"/>
        <v>183</v>
      </c>
      <c r="DS372" s="163">
        <f t="shared" si="196"/>
        <v>24</v>
      </c>
      <c r="DT372" s="425">
        <f t="shared" si="197"/>
        <v>0</v>
      </c>
      <c r="DU372" s="427">
        <f t="shared" si="198"/>
        <v>53</v>
      </c>
      <c r="DV372" s="427">
        <f t="shared" si="199"/>
        <v>53</v>
      </c>
      <c r="DW372" s="427">
        <f t="shared" si="200"/>
        <v>0</v>
      </c>
      <c r="DX372" s="427">
        <f t="shared" si="201"/>
        <v>38</v>
      </c>
      <c r="DY372" s="427">
        <f t="shared" si="202"/>
        <v>0</v>
      </c>
      <c r="DZ372" s="427">
        <f t="shared" si="203"/>
        <v>10</v>
      </c>
      <c r="EA372" s="428">
        <f t="shared" si="204"/>
        <v>25</v>
      </c>
      <c r="EB372" s="429">
        <f t="shared" si="205"/>
        <v>0</v>
      </c>
      <c r="EC372" s="429">
        <f t="shared" si="206"/>
        <v>53</v>
      </c>
      <c r="ED372" s="429">
        <f t="shared" si="207"/>
        <v>0</v>
      </c>
      <c r="EE372" s="429">
        <f t="shared" si="208"/>
        <v>38</v>
      </c>
      <c r="EF372" s="429">
        <f t="shared" si="209"/>
        <v>0</v>
      </c>
      <c r="EG372" s="429">
        <f t="shared" si="210"/>
        <v>10</v>
      </c>
      <c r="EH372" s="441"/>
      <c r="EI372" s="479"/>
      <c r="EJ372" s="443">
        <v>387</v>
      </c>
      <c r="EK372" s="481" t="s">
        <v>591</v>
      </c>
      <c r="EL372" s="449" t="s">
        <v>256</v>
      </c>
      <c r="EM372" s="450">
        <v>500000</v>
      </c>
      <c r="EN372" s="447">
        <f t="shared" si="211"/>
        <v>19230.77</v>
      </c>
      <c r="EO372" s="453">
        <v>0</v>
      </c>
      <c r="EP372" s="454">
        <v>0</v>
      </c>
      <c r="EQ372" s="455">
        <v>0</v>
      </c>
      <c r="ER372" s="455">
        <v>0</v>
      </c>
      <c r="ES372" s="456">
        <f t="shared" si="212"/>
        <v>19230.77</v>
      </c>
      <c r="ET372" s="456">
        <f t="shared" si="213"/>
        <v>25</v>
      </c>
      <c r="EU372" s="456">
        <f t="shared" si="214"/>
        <v>0</v>
      </c>
      <c r="EV372" s="456">
        <f t="shared" si="215"/>
        <v>53</v>
      </c>
      <c r="EW372" s="456">
        <f t="shared" si="216"/>
        <v>0</v>
      </c>
      <c r="EX372" s="456">
        <f t="shared" si="217"/>
        <v>38</v>
      </c>
      <c r="EY372" s="460">
        <f t="shared" si="218"/>
        <v>0</v>
      </c>
      <c r="EZ372" s="460">
        <f t="shared" si="219"/>
        <v>10</v>
      </c>
      <c r="FA372" s="447">
        <f t="shared" si="220"/>
        <v>462984.33</v>
      </c>
      <c r="FB372" s="447">
        <v>0</v>
      </c>
      <c r="FC372" s="447">
        <f t="shared" si="221"/>
        <v>943753.58</v>
      </c>
      <c r="FD372" s="447">
        <f t="shared" si="222"/>
        <v>849378.22</v>
      </c>
      <c r="FE372" s="447">
        <f t="shared" si="223"/>
        <v>90344.554999999993</v>
      </c>
      <c r="FF372" s="447">
        <f t="shared" si="224"/>
        <v>94375.360000000001</v>
      </c>
      <c r="FG372" s="463">
        <v>100000</v>
      </c>
      <c r="FH372" s="447">
        <f t="shared" si="225"/>
        <v>284719.92</v>
      </c>
      <c r="FI372" s="447">
        <v>0</v>
      </c>
      <c r="FJ372" s="447">
        <f t="shared" si="226"/>
        <v>659033.66</v>
      </c>
      <c r="FK372" s="464"/>
      <c r="FL372" s="447">
        <f t="shared" si="227"/>
        <v>37750.14</v>
      </c>
      <c r="FM372" s="447">
        <f t="shared" si="228"/>
        <v>4718.7700000000004</v>
      </c>
      <c r="FN372" s="447">
        <f t="shared" si="229"/>
        <v>94375.360000000001</v>
      </c>
      <c r="FO372" s="447">
        <f t="shared" si="230"/>
        <v>136844.27000000002</v>
      </c>
      <c r="FP372" s="178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</row>
    <row r="373" spans="1:463" s="163" customFormat="1" ht="22.5" customHeight="1">
      <c r="A373" s="360">
        <v>365</v>
      </c>
      <c r="B373" s="361">
        <v>7</v>
      </c>
      <c r="C373" s="362" t="s">
        <v>592</v>
      </c>
      <c r="D373" s="363" t="s">
        <v>68</v>
      </c>
      <c r="E373" s="225" t="s">
        <v>190</v>
      </c>
      <c r="F373" s="367">
        <v>325000</v>
      </c>
      <c r="G373" s="365"/>
      <c r="H373" s="366"/>
      <c r="I373" s="373">
        <v>8</v>
      </c>
      <c r="J373" s="374"/>
      <c r="K373" s="375"/>
      <c r="L373" s="366"/>
      <c r="M373" s="373">
        <v>8</v>
      </c>
      <c r="N373" s="374"/>
      <c r="O373" s="375"/>
      <c r="P373" s="366"/>
      <c r="Q373" s="373">
        <v>8</v>
      </c>
      <c r="R373" s="374"/>
      <c r="S373" s="375"/>
      <c r="T373" s="366"/>
      <c r="U373" s="373">
        <v>8</v>
      </c>
      <c r="V373" s="374"/>
      <c r="W373" s="375"/>
      <c r="X373" s="366"/>
      <c r="Y373" s="373">
        <v>8</v>
      </c>
      <c r="Z373" s="374"/>
      <c r="AA373" s="375"/>
      <c r="AB373" s="366"/>
      <c r="AC373" s="373">
        <v>5</v>
      </c>
      <c r="AD373" s="382">
        <v>3</v>
      </c>
      <c r="AE373" s="380"/>
      <c r="AF373" s="381">
        <v>8</v>
      </c>
      <c r="AG373" s="365"/>
      <c r="AH373" s="366"/>
      <c r="AI373" s="373">
        <v>8</v>
      </c>
      <c r="AJ373" s="374"/>
      <c r="AK373" s="375"/>
      <c r="AL373" s="366"/>
      <c r="AM373" s="373">
        <v>8</v>
      </c>
      <c r="AN373" s="374"/>
      <c r="AO373" s="375"/>
      <c r="AP373" s="366"/>
      <c r="AQ373" s="373">
        <v>8</v>
      </c>
      <c r="AR373" s="374"/>
      <c r="AS373" s="375"/>
      <c r="AT373" s="366"/>
      <c r="AU373" s="373">
        <v>8</v>
      </c>
      <c r="AV373" s="374"/>
      <c r="AW373" s="375"/>
      <c r="AX373" s="366"/>
      <c r="AY373" s="373">
        <v>8</v>
      </c>
      <c r="AZ373" s="374"/>
      <c r="BA373" s="375"/>
      <c r="BB373" s="366"/>
      <c r="BC373" s="373">
        <v>5</v>
      </c>
      <c r="BD373" s="382">
        <v>3</v>
      </c>
      <c r="BE373" s="380"/>
      <c r="BF373" s="381">
        <v>8</v>
      </c>
      <c r="BG373" s="365"/>
      <c r="BH373" s="366"/>
      <c r="BI373" s="373">
        <v>8</v>
      </c>
      <c r="BJ373" s="374"/>
      <c r="BK373" s="375"/>
      <c r="BL373" s="366"/>
      <c r="BM373" s="373">
        <v>8</v>
      </c>
      <c r="BN373" s="374"/>
      <c r="BO373" s="375"/>
      <c r="BP373" s="366"/>
      <c r="BQ373" s="373">
        <v>8</v>
      </c>
      <c r="BR373" s="374"/>
      <c r="BS373" s="375"/>
      <c r="BT373" s="366"/>
      <c r="BU373" s="373">
        <v>8</v>
      </c>
      <c r="BV373" s="374"/>
      <c r="BW373" s="388"/>
      <c r="BX373" s="389">
        <v>8</v>
      </c>
      <c r="BY373" s="375"/>
      <c r="BZ373" s="366"/>
      <c r="CA373" s="373">
        <v>5</v>
      </c>
      <c r="CB373" s="382">
        <v>3</v>
      </c>
      <c r="CC373" s="380"/>
      <c r="CD373" s="381">
        <v>8</v>
      </c>
      <c r="CE373" s="398"/>
      <c r="CF373" s="366"/>
      <c r="CG373" s="373">
        <v>8</v>
      </c>
      <c r="CH373" s="399"/>
      <c r="CI373" s="365"/>
      <c r="CJ373" s="366"/>
      <c r="CK373" s="373">
        <v>8</v>
      </c>
      <c r="CL373" s="374"/>
      <c r="CM373" s="375"/>
      <c r="CN373" s="366"/>
      <c r="CO373" s="373">
        <v>8</v>
      </c>
      <c r="CP373" s="382"/>
      <c r="CQ373" s="402"/>
      <c r="CR373" s="366"/>
      <c r="CS373" s="408">
        <v>8</v>
      </c>
      <c r="CT373" s="409"/>
      <c r="CU373" s="402"/>
      <c r="CV373" s="366"/>
      <c r="CW373" s="410">
        <v>8</v>
      </c>
      <c r="CX373" s="411"/>
      <c r="CY373" s="402"/>
      <c r="CZ373" s="366"/>
      <c r="DA373" s="415">
        <v>5</v>
      </c>
      <c r="DB373" s="411">
        <v>3</v>
      </c>
      <c r="DC373" s="380"/>
      <c r="DD373" s="381">
        <v>8</v>
      </c>
      <c r="DE373" s="398"/>
      <c r="DF373" s="366"/>
      <c r="DG373" s="416">
        <v>8</v>
      </c>
      <c r="DH373" s="411"/>
      <c r="DI373" s="402"/>
      <c r="DJ373" s="366"/>
      <c r="DK373" s="416">
        <v>8</v>
      </c>
      <c r="DL373" s="411">
        <v>4</v>
      </c>
      <c r="DM373" s="424">
        <v>25</v>
      </c>
      <c r="DN373" s="424">
        <v>4</v>
      </c>
      <c r="DO373" s="424">
        <v>1</v>
      </c>
      <c r="DP373" s="425">
        <f t="shared" si="193"/>
        <v>0</v>
      </c>
      <c r="DQ373" s="427">
        <f t="shared" si="194"/>
        <v>188</v>
      </c>
      <c r="DR373" s="425">
        <f t="shared" si="195"/>
        <v>188</v>
      </c>
      <c r="DS373" s="163">
        <f t="shared" si="196"/>
        <v>25</v>
      </c>
      <c r="DT373" s="425">
        <f t="shared" si="197"/>
        <v>0</v>
      </c>
      <c r="DU373" s="427">
        <f t="shared" si="198"/>
        <v>16</v>
      </c>
      <c r="DV373" s="427">
        <f t="shared" si="199"/>
        <v>16</v>
      </c>
      <c r="DW373" s="427">
        <f t="shared" si="200"/>
        <v>0</v>
      </c>
      <c r="DX373" s="427">
        <f t="shared" si="201"/>
        <v>32</v>
      </c>
      <c r="DY373" s="427">
        <f t="shared" si="202"/>
        <v>0</v>
      </c>
      <c r="DZ373" s="427">
        <f t="shared" si="203"/>
        <v>8</v>
      </c>
      <c r="EA373" s="428">
        <f t="shared" si="204"/>
        <v>26</v>
      </c>
      <c r="EB373" s="429">
        <f t="shared" si="205"/>
        <v>0</v>
      </c>
      <c r="EC373" s="429">
        <f t="shared" si="206"/>
        <v>16</v>
      </c>
      <c r="ED373" s="429">
        <f t="shared" si="207"/>
        <v>0</v>
      </c>
      <c r="EE373" s="429">
        <f t="shared" si="208"/>
        <v>32</v>
      </c>
      <c r="EF373" s="429">
        <f t="shared" si="209"/>
        <v>0</v>
      </c>
      <c r="EG373" s="429">
        <f t="shared" si="210"/>
        <v>8</v>
      </c>
      <c r="EH373" s="441"/>
      <c r="EI373" s="479"/>
      <c r="EJ373" s="443">
        <v>388</v>
      </c>
      <c r="EK373" s="481" t="s">
        <v>592</v>
      </c>
      <c r="EL373" s="449" t="s">
        <v>68</v>
      </c>
      <c r="EM373" s="450">
        <v>325000</v>
      </c>
      <c r="EN373" s="447">
        <f t="shared" si="211"/>
        <v>12500</v>
      </c>
      <c r="EO373" s="453">
        <v>0</v>
      </c>
      <c r="EP373" s="454">
        <v>0</v>
      </c>
      <c r="EQ373" s="455">
        <v>0</v>
      </c>
      <c r="ER373" s="455">
        <v>0</v>
      </c>
      <c r="ES373" s="456">
        <f t="shared" si="212"/>
        <v>12500</v>
      </c>
      <c r="ET373" s="456">
        <f t="shared" si="213"/>
        <v>26</v>
      </c>
      <c r="EU373" s="456">
        <f t="shared" si="214"/>
        <v>0</v>
      </c>
      <c r="EV373" s="456">
        <f t="shared" si="215"/>
        <v>16</v>
      </c>
      <c r="EW373" s="456">
        <f t="shared" si="216"/>
        <v>0</v>
      </c>
      <c r="EX373" s="456">
        <f t="shared" si="217"/>
        <v>32</v>
      </c>
      <c r="EY373" s="460">
        <f t="shared" si="218"/>
        <v>0</v>
      </c>
      <c r="EZ373" s="460">
        <f t="shared" si="219"/>
        <v>8</v>
      </c>
      <c r="FA373" s="447">
        <f t="shared" si="220"/>
        <v>178013.69</v>
      </c>
      <c r="FB373" s="447">
        <v>0</v>
      </c>
      <c r="FC373" s="447">
        <f t="shared" si="221"/>
        <v>503013.69</v>
      </c>
      <c r="FD373" s="447">
        <f t="shared" si="222"/>
        <v>452712.32</v>
      </c>
      <c r="FE373" s="447">
        <f t="shared" si="223"/>
        <v>14616.9856</v>
      </c>
      <c r="FF373" s="447">
        <f t="shared" si="224"/>
        <v>50301.37</v>
      </c>
      <c r="FG373" s="463">
        <v>100000</v>
      </c>
      <c r="FH373" s="447">
        <f t="shared" si="225"/>
        <v>164918.35999999999</v>
      </c>
      <c r="FI373" s="447">
        <v>0</v>
      </c>
      <c r="FJ373" s="447">
        <f t="shared" si="226"/>
        <v>338095.33</v>
      </c>
      <c r="FK373" s="464"/>
      <c r="FL373" s="447">
        <f t="shared" si="227"/>
        <v>20120.55</v>
      </c>
      <c r="FM373" s="447">
        <f t="shared" si="228"/>
        <v>2515.0700000000002</v>
      </c>
      <c r="FN373" s="447">
        <f t="shared" si="229"/>
        <v>50301.37</v>
      </c>
      <c r="FO373" s="447">
        <f t="shared" si="230"/>
        <v>72936.990000000005</v>
      </c>
      <c r="FP373" s="178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</row>
    <row r="374" spans="1:463" s="163" customFormat="1" ht="22.5" customHeight="1">
      <c r="A374" s="360">
        <v>366</v>
      </c>
      <c r="B374" s="361">
        <v>3</v>
      </c>
      <c r="C374" s="362" t="s">
        <v>593</v>
      </c>
      <c r="D374" s="363" t="s">
        <v>194</v>
      </c>
      <c r="E374" s="225" t="s">
        <v>190</v>
      </c>
      <c r="F374" s="367">
        <v>325000</v>
      </c>
      <c r="G374" s="365">
        <v>8</v>
      </c>
      <c r="H374" s="366">
        <v>1</v>
      </c>
      <c r="I374" s="373"/>
      <c r="J374" s="374"/>
      <c r="K374" s="375">
        <v>5</v>
      </c>
      <c r="L374" s="366"/>
      <c r="M374" s="373"/>
      <c r="N374" s="374"/>
      <c r="O374" s="375">
        <v>8</v>
      </c>
      <c r="P374" s="366">
        <v>1</v>
      </c>
      <c r="Q374" s="373"/>
      <c r="R374" s="374"/>
      <c r="S374" s="375">
        <v>8</v>
      </c>
      <c r="T374" s="366">
        <v>1</v>
      </c>
      <c r="U374" s="373"/>
      <c r="V374" s="374"/>
      <c r="W374" s="375">
        <v>8</v>
      </c>
      <c r="X374" s="366">
        <v>1</v>
      </c>
      <c r="Y374" s="373"/>
      <c r="Z374" s="374"/>
      <c r="AA374" s="375"/>
      <c r="AB374" s="366"/>
      <c r="AC374" s="373"/>
      <c r="AD374" s="382"/>
      <c r="AE374" s="380">
        <v>9</v>
      </c>
      <c r="AF374" s="381"/>
      <c r="AG374" s="365">
        <v>8</v>
      </c>
      <c r="AH374" s="366">
        <v>1</v>
      </c>
      <c r="AI374" s="373"/>
      <c r="AJ374" s="374"/>
      <c r="AK374" s="375">
        <v>8</v>
      </c>
      <c r="AL374" s="366">
        <v>1</v>
      </c>
      <c r="AM374" s="373"/>
      <c r="AN374" s="374"/>
      <c r="AO374" s="375">
        <v>8</v>
      </c>
      <c r="AP374" s="366">
        <v>1</v>
      </c>
      <c r="AQ374" s="373"/>
      <c r="AR374" s="374"/>
      <c r="AS374" s="375">
        <v>8</v>
      </c>
      <c r="AT374" s="366">
        <v>1</v>
      </c>
      <c r="AU374" s="373"/>
      <c r="AV374" s="374"/>
      <c r="AW374" s="375">
        <v>8</v>
      </c>
      <c r="AX374" s="366">
        <v>1</v>
      </c>
      <c r="AY374" s="373"/>
      <c r="AZ374" s="374"/>
      <c r="BA374" s="375">
        <v>5</v>
      </c>
      <c r="BB374" s="366"/>
      <c r="BC374" s="373"/>
      <c r="BD374" s="382"/>
      <c r="BE374" s="380">
        <v>9</v>
      </c>
      <c r="BF374" s="381"/>
      <c r="BG374" s="365">
        <v>8</v>
      </c>
      <c r="BH374" s="366">
        <v>1</v>
      </c>
      <c r="BI374" s="373"/>
      <c r="BJ374" s="374"/>
      <c r="BK374" s="375">
        <v>8</v>
      </c>
      <c r="BL374" s="366">
        <v>1</v>
      </c>
      <c r="BM374" s="373"/>
      <c r="BN374" s="374"/>
      <c r="BO374" s="375">
        <v>8</v>
      </c>
      <c r="BP374" s="366">
        <v>1</v>
      </c>
      <c r="BQ374" s="373"/>
      <c r="BR374" s="374"/>
      <c r="BS374" s="375">
        <v>8</v>
      </c>
      <c r="BT374" s="366">
        <v>1</v>
      </c>
      <c r="BU374" s="373"/>
      <c r="BV374" s="374"/>
      <c r="BW374" s="388">
        <v>9</v>
      </c>
      <c r="BX374" s="389"/>
      <c r="BY374" s="375">
        <v>5</v>
      </c>
      <c r="BZ374" s="366">
        <v>4</v>
      </c>
      <c r="CA374" s="373"/>
      <c r="CB374" s="382"/>
      <c r="CC374" s="380">
        <v>9</v>
      </c>
      <c r="CD374" s="381"/>
      <c r="CE374" s="398">
        <v>8</v>
      </c>
      <c r="CF374" s="366">
        <v>1</v>
      </c>
      <c r="CG374" s="373"/>
      <c r="CH374" s="399"/>
      <c r="CI374" s="365">
        <v>8</v>
      </c>
      <c r="CJ374" s="366">
        <v>1</v>
      </c>
      <c r="CK374" s="373"/>
      <c r="CL374" s="374"/>
      <c r="CM374" s="375">
        <v>8</v>
      </c>
      <c r="CN374" s="366">
        <v>1</v>
      </c>
      <c r="CO374" s="373"/>
      <c r="CP374" s="382"/>
      <c r="CQ374" s="402">
        <v>8</v>
      </c>
      <c r="CR374" s="366">
        <v>1</v>
      </c>
      <c r="CS374" s="408"/>
      <c r="CT374" s="409"/>
      <c r="CU374" s="402">
        <v>8</v>
      </c>
      <c r="CV374" s="366">
        <v>1</v>
      </c>
      <c r="CW374" s="410"/>
      <c r="CX374" s="411"/>
      <c r="CY374" s="402">
        <v>5</v>
      </c>
      <c r="CZ374" s="366">
        <v>4</v>
      </c>
      <c r="DA374" s="415"/>
      <c r="DB374" s="411"/>
      <c r="DC374" s="380">
        <v>9</v>
      </c>
      <c r="DD374" s="381"/>
      <c r="DE374" s="398">
        <v>8</v>
      </c>
      <c r="DF374" s="366">
        <v>1</v>
      </c>
      <c r="DG374" s="416"/>
      <c r="DH374" s="411"/>
      <c r="DI374" s="402">
        <v>8</v>
      </c>
      <c r="DJ374" s="366">
        <v>1</v>
      </c>
      <c r="DK374" s="416"/>
      <c r="DL374" s="411"/>
      <c r="DM374" s="424">
        <v>25</v>
      </c>
      <c r="DN374" s="424">
        <v>4</v>
      </c>
      <c r="DO374" s="424">
        <v>1</v>
      </c>
      <c r="DP374" s="425">
        <f t="shared" si="193"/>
        <v>180</v>
      </c>
      <c r="DQ374" s="427">
        <f t="shared" si="194"/>
        <v>0</v>
      </c>
      <c r="DR374" s="425">
        <f t="shared" si="195"/>
        <v>180</v>
      </c>
      <c r="DS374" s="163">
        <f t="shared" si="196"/>
        <v>24</v>
      </c>
      <c r="DT374" s="425">
        <f t="shared" si="197"/>
        <v>28</v>
      </c>
      <c r="DU374" s="427">
        <f t="shared" si="198"/>
        <v>0</v>
      </c>
      <c r="DV374" s="427">
        <f t="shared" si="199"/>
        <v>28</v>
      </c>
      <c r="DW374" s="427">
        <f t="shared" si="200"/>
        <v>36</v>
      </c>
      <c r="DX374" s="427">
        <f t="shared" si="201"/>
        <v>0</v>
      </c>
      <c r="DY374" s="427">
        <f t="shared" si="202"/>
        <v>9</v>
      </c>
      <c r="DZ374" s="427">
        <f t="shared" si="203"/>
        <v>0</v>
      </c>
      <c r="EA374" s="428">
        <f t="shared" si="204"/>
        <v>25</v>
      </c>
      <c r="EB374" s="429">
        <f t="shared" si="205"/>
        <v>28</v>
      </c>
      <c r="EC374" s="429">
        <f t="shared" si="206"/>
        <v>0</v>
      </c>
      <c r="ED374" s="429">
        <f t="shared" si="207"/>
        <v>36</v>
      </c>
      <c r="EE374" s="429">
        <f t="shared" si="208"/>
        <v>0</v>
      </c>
      <c r="EF374" s="429">
        <f t="shared" si="209"/>
        <v>9</v>
      </c>
      <c r="EG374" s="429">
        <f t="shared" si="210"/>
        <v>0</v>
      </c>
      <c r="EH374" s="441"/>
      <c r="EI374" s="479"/>
      <c r="EJ374" s="443">
        <v>390</v>
      </c>
      <c r="EK374" s="481" t="s">
        <v>593</v>
      </c>
      <c r="EL374" s="449" t="s">
        <v>194</v>
      </c>
      <c r="EM374" s="450">
        <v>325000</v>
      </c>
      <c r="EN374" s="447">
        <f t="shared" si="211"/>
        <v>12500</v>
      </c>
      <c r="EO374" s="453">
        <v>0</v>
      </c>
      <c r="EP374" s="454">
        <v>0</v>
      </c>
      <c r="EQ374" s="455">
        <v>0</v>
      </c>
      <c r="ER374" s="455">
        <v>0</v>
      </c>
      <c r="ES374" s="456">
        <f t="shared" si="212"/>
        <v>12500</v>
      </c>
      <c r="ET374" s="456">
        <f t="shared" si="213"/>
        <v>25</v>
      </c>
      <c r="EU374" s="456">
        <f t="shared" si="214"/>
        <v>28</v>
      </c>
      <c r="EV374" s="456">
        <f t="shared" si="215"/>
        <v>0</v>
      </c>
      <c r="EW374" s="456">
        <f t="shared" si="216"/>
        <v>36</v>
      </c>
      <c r="EX374" s="456">
        <f t="shared" si="217"/>
        <v>0</v>
      </c>
      <c r="EY374" s="460">
        <f t="shared" si="218"/>
        <v>9</v>
      </c>
      <c r="EZ374" s="460">
        <f t="shared" si="219"/>
        <v>0</v>
      </c>
      <c r="FA374" s="447">
        <f t="shared" si="220"/>
        <v>220016.92</v>
      </c>
      <c r="FB374" s="447">
        <v>0</v>
      </c>
      <c r="FC374" s="447">
        <f t="shared" si="221"/>
        <v>532516.92000000004</v>
      </c>
      <c r="FD374" s="447">
        <f t="shared" si="222"/>
        <v>479265.23000000004</v>
      </c>
      <c r="FE374" s="447">
        <f t="shared" si="223"/>
        <v>16741.218400000005</v>
      </c>
      <c r="FF374" s="447">
        <f t="shared" si="224"/>
        <v>53251.69</v>
      </c>
      <c r="FG374" s="463">
        <v>100000</v>
      </c>
      <c r="FH374" s="447">
        <f t="shared" si="225"/>
        <v>169992.91</v>
      </c>
      <c r="FI374" s="447">
        <v>0</v>
      </c>
      <c r="FJ374" s="447">
        <f t="shared" si="226"/>
        <v>362524.01</v>
      </c>
      <c r="FK374" s="464"/>
      <c r="FL374" s="447">
        <f t="shared" si="227"/>
        <v>21300.68</v>
      </c>
      <c r="FM374" s="447">
        <f t="shared" si="228"/>
        <v>2662.58</v>
      </c>
      <c r="FN374" s="447">
        <f t="shared" si="229"/>
        <v>53251.69</v>
      </c>
      <c r="FO374" s="447">
        <f t="shared" si="230"/>
        <v>77214.950000000012</v>
      </c>
      <c r="FP374" s="178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</row>
    <row r="375" spans="1:463" s="163" customFormat="1" ht="22.5" customHeight="1">
      <c r="A375" s="360">
        <v>367</v>
      </c>
      <c r="B375" s="361">
        <v>4</v>
      </c>
      <c r="C375" s="362" t="s">
        <v>594</v>
      </c>
      <c r="D375" s="363" t="s">
        <v>204</v>
      </c>
      <c r="E375" s="225" t="s">
        <v>190</v>
      </c>
      <c r="F375" s="367">
        <v>390000</v>
      </c>
      <c r="G375" s="365">
        <v>8</v>
      </c>
      <c r="H375" s="366">
        <v>3</v>
      </c>
      <c r="I375" s="373"/>
      <c r="J375" s="374"/>
      <c r="K375" s="375">
        <v>8</v>
      </c>
      <c r="L375" s="366">
        <v>1</v>
      </c>
      <c r="M375" s="373"/>
      <c r="N375" s="374"/>
      <c r="O375" s="375">
        <v>8</v>
      </c>
      <c r="P375" s="366">
        <v>2</v>
      </c>
      <c r="Q375" s="373"/>
      <c r="R375" s="374"/>
      <c r="S375" s="375">
        <v>8</v>
      </c>
      <c r="T375" s="366">
        <v>1</v>
      </c>
      <c r="U375" s="373"/>
      <c r="V375" s="374"/>
      <c r="W375" s="375">
        <v>8</v>
      </c>
      <c r="X375" s="366">
        <v>3</v>
      </c>
      <c r="Y375" s="373"/>
      <c r="Z375" s="374"/>
      <c r="AA375" s="375">
        <v>5</v>
      </c>
      <c r="AB375" s="366">
        <v>6</v>
      </c>
      <c r="AC375" s="373"/>
      <c r="AD375" s="382"/>
      <c r="AE375" s="380">
        <v>11</v>
      </c>
      <c r="AF375" s="381"/>
      <c r="AG375" s="365">
        <v>8</v>
      </c>
      <c r="AH375" s="366">
        <v>1</v>
      </c>
      <c r="AI375" s="373"/>
      <c r="AJ375" s="374"/>
      <c r="AK375" s="375">
        <v>8</v>
      </c>
      <c r="AL375" s="366">
        <v>1</v>
      </c>
      <c r="AM375" s="373"/>
      <c r="AN375" s="374"/>
      <c r="AO375" s="375">
        <v>8</v>
      </c>
      <c r="AP375" s="366">
        <v>1</v>
      </c>
      <c r="AQ375" s="373"/>
      <c r="AR375" s="374"/>
      <c r="AS375" s="375">
        <v>8</v>
      </c>
      <c r="AT375" s="366">
        <v>2</v>
      </c>
      <c r="AU375" s="373"/>
      <c r="AV375" s="374"/>
      <c r="AW375" s="375">
        <v>8</v>
      </c>
      <c r="AX375" s="366">
        <v>2</v>
      </c>
      <c r="AY375" s="373"/>
      <c r="AZ375" s="374"/>
      <c r="BA375" s="375">
        <v>5</v>
      </c>
      <c r="BB375" s="366">
        <v>6</v>
      </c>
      <c r="BC375" s="373"/>
      <c r="BD375" s="382"/>
      <c r="BE375" s="380">
        <v>10</v>
      </c>
      <c r="BF375" s="381"/>
      <c r="BG375" s="365">
        <v>8</v>
      </c>
      <c r="BH375" s="366">
        <v>2</v>
      </c>
      <c r="BI375" s="373"/>
      <c r="BJ375" s="374"/>
      <c r="BK375" s="375"/>
      <c r="BL375" s="366"/>
      <c r="BM375" s="373"/>
      <c r="BN375" s="374"/>
      <c r="BO375" s="375">
        <v>8</v>
      </c>
      <c r="BP375" s="366">
        <v>1</v>
      </c>
      <c r="BQ375" s="373"/>
      <c r="BR375" s="374"/>
      <c r="BS375" s="375">
        <v>8</v>
      </c>
      <c r="BT375" s="366">
        <v>1</v>
      </c>
      <c r="BU375" s="373"/>
      <c r="BV375" s="374"/>
      <c r="BW375" s="388">
        <v>9</v>
      </c>
      <c r="BX375" s="389"/>
      <c r="BY375" s="375">
        <v>5</v>
      </c>
      <c r="BZ375" s="366">
        <v>6</v>
      </c>
      <c r="CA375" s="373"/>
      <c r="CB375" s="382"/>
      <c r="CC375" s="380">
        <v>9</v>
      </c>
      <c r="CD375" s="381"/>
      <c r="CE375" s="398"/>
      <c r="CF375" s="366"/>
      <c r="CG375" s="373"/>
      <c r="CH375" s="399"/>
      <c r="CI375" s="365">
        <v>8</v>
      </c>
      <c r="CJ375" s="366">
        <v>3</v>
      </c>
      <c r="CK375" s="373"/>
      <c r="CL375" s="374"/>
      <c r="CM375" s="375">
        <v>8</v>
      </c>
      <c r="CN375" s="366">
        <v>3</v>
      </c>
      <c r="CO375" s="373"/>
      <c r="CP375" s="382"/>
      <c r="CQ375" s="402">
        <v>8</v>
      </c>
      <c r="CR375" s="366">
        <v>2</v>
      </c>
      <c r="CS375" s="408"/>
      <c r="CT375" s="409"/>
      <c r="CU375" s="402">
        <v>8</v>
      </c>
      <c r="CV375" s="366">
        <v>1</v>
      </c>
      <c r="CW375" s="410"/>
      <c r="CX375" s="411"/>
      <c r="CY375" s="402">
        <v>5</v>
      </c>
      <c r="CZ375" s="366">
        <v>4</v>
      </c>
      <c r="DA375" s="415"/>
      <c r="DB375" s="411"/>
      <c r="DC375" s="380">
        <v>9</v>
      </c>
      <c r="DD375" s="381"/>
      <c r="DE375" s="398">
        <v>8</v>
      </c>
      <c r="DF375" s="366">
        <v>2</v>
      </c>
      <c r="DG375" s="416"/>
      <c r="DH375" s="411"/>
      <c r="DI375" s="402">
        <v>8</v>
      </c>
      <c r="DJ375" s="366">
        <v>1</v>
      </c>
      <c r="DK375" s="416"/>
      <c r="DL375" s="411"/>
      <c r="DM375" s="424">
        <v>25</v>
      </c>
      <c r="DN375" s="424">
        <v>4</v>
      </c>
      <c r="DO375" s="424">
        <v>1</v>
      </c>
      <c r="DP375" s="425">
        <f t="shared" si="193"/>
        <v>172</v>
      </c>
      <c r="DQ375" s="427">
        <f t="shared" si="194"/>
        <v>0</v>
      </c>
      <c r="DR375" s="425">
        <f t="shared" si="195"/>
        <v>172</v>
      </c>
      <c r="DS375" s="163">
        <f t="shared" si="196"/>
        <v>23</v>
      </c>
      <c r="DT375" s="425">
        <f t="shared" si="197"/>
        <v>55</v>
      </c>
      <c r="DU375" s="427">
        <f t="shared" si="198"/>
        <v>0</v>
      </c>
      <c r="DV375" s="427">
        <f t="shared" si="199"/>
        <v>55</v>
      </c>
      <c r="DW375" s="427">
        <f t="shared" si="200"/>
        <v>39</v>
      </c>
      <c r="DX375" s="427">
        <f t="shared" si="201"/>
        <v>0</v>
      </c>
      <c r="DY375" s="427">
        <f t="shared" si="202"/>
        <v>9</v>
      </c>
      <c r="DZ375" s="427">
        <f t="shared" si="203"/>
        <v>0</v>
      </c>
      <c r="EA375" s="428">
        <f t="shared" si="204"/>
        <v>24</v>
      </c>
      <c r="EB375" s="429">
        <f t="shared" si="205"/>
        <v>55</v>
      </c>
      <c r="EC375" s="429">
        <f t="shared" si="206"/>
        <v>0</v>
      </c>
      <c r="ED375" s="429">
        <f t="shared" si="207"/>
        <v>39</v>
      </c>
      <c r="EE375" s="429">
        <f t="shared" si="208"/>
        <v>0</v>
      </c>
      <c r="EF375" s="429">
        <f t="shared" si="209"/>
        <v>9</v>
      </c>
      <c r="EG375" s="429">
        <f t="shared" si="210"/>
        <v>0</v>
      </c>
      <c r="EH375" s="441"/>
      <c r="EI375" s="479"/>
      <c r="EJ375" s="443">
        <v>391</v>
      </c>
      <c r="EK375" s="481" t="s">
        <v>594</v>
      </c>
      <c r="EL375" s="449" t="s">
        <v>204</v>
      </c>
      <c r="EM375" s="450">
        <v>390000</v>
      </c>
      <c r="EN375" s="447">
        <f t="shared" si="211"/>
        <v>15000</v>
      </c>
      <c r="EO375" s="453">
        <v>0</v>
      </c>
      <c r="EP375" s="454">
        <v>0</v>
      </c>
      <c r="EQ375" s="455">
        <v>0</v>
      </c>
      <c r="ER375" s="455">
        <v>0</v>
      </c>
      <c r="ES375" s="456">
        <f t="shared" si="212"/>
        <v>15000</v>
      </c>
      <c r="ET375" s="456">
        <f t="shared" si="213"/>
        <v>24</v>
      </c>
      <c r="EU375" s="456">
        <f t="shared" si="214"/>
        <v>55</v>
      </c>
      <c r="EV375" s="456">
        <f t="shared" si="215"/>
        <v>0</v>
      </c>
      <c r="EW375" s="456">
        <f t="shared" si="216"/>
        <v>39</v>
      </c>
      <c r="EX375" s="456">
        <f t="shared" si="217"/>
        <v>0</v>
      </c>
      <c r="EY375" s="460">
        <f t="shared" si="218"/>
        <v>9</v>
      </c>
      <c r="EZ375" s="460">
        <f t="shared" si="219"/>
        <v>0</v>
      </c>
      <c r="FA375" s="447">
        <f t="shared" si="220"/>
        <v>357027.46</v>
      </c>
      <c r="FB375" s="447">
        <v>0</v>
      </c>
      <c r="FC375" s="447">
        <f t="shared" si="221"/>
        <v>717027.46</v>
      </c>
      <c r="FD375" s="447">
        <f t="shared" si="222"/>
        <v>645324.71</v>
      </c>
      <c r="FE375" s="447">
        <f t="shared" si="223"/>
        <v>45064.941999999995</v>
      </c>
      <c r="FF375" s="447">
        <f t="shared" si="224"/>
        <v>71702.75</v>
      </c>
      <c r="FG375" s="463">
        <v>100000</v>
      </c>
      <c r="FH375" s="447">
        <f t="shared" si="225"/>
        <v>216767.69</v>
      </c>
      <c r="FI375" s="447">
        <v>0</v>
      </c>
      <c r="FJ375" s="447">
        <f t="shared" si="226"/>
        <v>500259.77</v>
      </c>
      <c r="FK375" s="464"/>
      <c r="FL375" s="447">
        <f t="shared" si="227"/>
        <v>28681.1</v>
      </c>
      <c r="FM375" s="447">
        <f t="shared" si="228"/>
        <v>3585.14</v>
      </c>
      <c r="FN375" s="447">
        <f t="shared" si="229"/>
        <v>71702.75</v>
      </c>
      <c r="FO375" s="447">
        <f t="shared" si="230"/>
        <v>103968.98999999999</v>
      </c>
      <c r="FP375" s="178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</row>
    <row r="376" spans="1:463" s="163" customFormat="1" ht="22.5" customHeight="1">
      <c r="A376" s="360">
        <v>368</v>
      </c>
      <c r="B376" s="361">
        <v>6</v>
      </c>
      <c r="C376" s="362" t="s">
        <v>595</v>
      </c>
      <c r="D376" s="363" t="s">
        <v>194</v>
      </c>
      <c r="E376" s="225" t="s">
        <v>190</v>
      </c>
      <c r="F376" s="367">
        <v>325000</v>
      </c>
      <c r="G376" s="365">
        <v>8</v>
      </c>
      <c r="H376" s="366">
        <v>1</v>
      </c>
      <c r="I376" s="373"/>
      <c r="J376" s="374"/>
      <c r="K376" s="375">
        <v>8</v>
      </c>
      <c r="L376" s="366">
        <v>1</v>
      </c>
      <c r="M376" s="373"/>
      <c r="N376" s="374"/>
      <c r="O376" s="375">
        <v>8</v>
      </c>
      <c r="P376" s="366">
        <v>1</v>
      </c>
      <c r="Q376" s="373"/>
      <c r="R376" s="374"/>
      <c r="S376" s="375">
        <v>8</v>
      </c>
      <c r="T376" s="366">
        <v>1</v>
      </c>
      <c r="U376" s="373"/>
      <c r="V376" s="374"/>
      <c r="W376" s="375">
        <v>8</v>
      </c>
      <c r="X376" s="366">
        <v>1</v>
      </c>
      <c r="Y376" s="373"/>
      <c r="Z376" s="374"/>
      <c r="AA376" s="375">
        <v>5</v>
      </c>
      <c r="AB376" s="366">
        <v>4</v>
      </c>
      <c r="AC376" s="373"/>
      <c r="AD376" s="382"/>
      <c r="AE376" s="380">
        <v>9</v>
      </c>
      <c r="AF376" s="381"/>
      <c r="AG376" s="365">
        <v>8</v>
      </c>
      <c r="AH376" s="366">
        <v>1</v>
      </c>
      <c r="AI376" s="373"/>
      <c r="AJ376" s="374"/>
      <c r="AK376" s="375">
        <v>8</v>
      </c>
      <c r="AL376" s="366">
        <v>1</v>
      </c>
      <c r="AM376" s="373"/>
      <c r="AN376" s="374"/>
      <c r="AO376" s="375">
        <v>8</v>
      </c>
      <c r="AP376" s="366">
        <v>1</v>
      </c>
      <c r="AQ376" s="373"/>
      <c r="AR376" s="374"/>
      <c r="AS376" s="375">
        <v>8</v>
      </c>
      <c r="AT376" s="366">
        <v>1</v>
      </c>
      <c r="AU376" s="373"/>
      <c r="AV376" s="374"/>
      <c r="AW376" s="375">
        <v>8</v>
      </c>
      <c r="AX376" s="366">
        <v>1</v>
      </c>
      <c r="AY376" s="373"/>
      <c r="AZ376" s="374"/>
      <c r="BA376" s="375">
        <v>5</v>
      </c>
      <c r="BB376" s="366">
        <v>4</v>
      </c>
      <c r="BC376" s="373"/>
      <c r="BD376" s="382"/>
      <c r="BE376" s="380">
        <v>9</v>
      </c>
      <c r="BF376" s="381"/>
      <c r="BG376" s="365">
        <v>8</v>
      </c>
      <c r="BH376" s="366">
        <v>1</v>
      </c>
      <c r="BI376" s="373"/>
      <c r="BJ376" s="374"/>
      <c r="BK376" s="375">
        <v>8</v>
      </c>
      <c r="BL376" s="366">
        <v>1</v>
      </c>
      <c r="BM376" s="373"/>
      <c r="BN376" s="374"/>
      <c r="BO376" s="375">
        <v>8</v>
      </c>
      <c r="BP376" s="366">
        <v>1</v>
      </c>
      <c r="BQ376" s="373"/>
      <c r="BR376" s="374"/>
      <c r="BS376" s="375">
        <v>8</v>
      </c>
      <c r="BT376" s="366">
        <v>1</v>
      </c>
      <c r="BU376" s="373"/>
      <c r="BV376" s="374"/>
      <c r="BW376" s="388">
        <v>9</v>
      </c>
      <c r="BX376" s="389"/>
      <c r="BY376" s="375">
        <v>5</v>
      </c>
      <c r="BZ376" s="366">
        <v>4</v>
      </c>
      <c r="CA376" s="373"/>
      <c r="CB376" s="382"/>
      <c r="CC376" s="380">
        <v>9</v>
      </c>
      <c r="CD376" s="381"/>
      <c r="CE376" s="398">
        <v>8</v>
      </c>
      <c r="CF376" s="366">
        <v>1</v>
      </c>
      <c r="CG376" s="373"/>
      <c r="CH376" s="399"/>
      <c r="CI376" s="365">
        <v>8</v>
      </c>
      <c r="CJ376" s="366">
        <v>1</v>
      </c>
      <c r="CK376" s="373"/>
      <c r="CL376" s="374"/>
      <c r="CM376" s="375">
        <v>8</v>
      </c>
      <c r="CN376" s="366">
        <v>1</v>
      </c>
      <c r="CO376" s="373"/>
      <c r="CP376" s="382"/>
      <c r="CQ376" s="402">
        <v>8</v>
      </c>
      <c r="CR376" s="366">
        <v>1</v>
      </c>
      <c r="CS376" s="408"/>
      <c r="CT376" s="409"/>
      <c r="CU376" s="402">
        <v>8</v>
      </c>
      <c r="CV376" s="366">
        <v>1</v>
      </c>
      <c r="CW376" s="410"/>
      <c r="CX376" s="411"/>
      <c r="CY376" s="402">
        <v>5</v>
      </c>
      <c r="CZ376" s="366">
        <v>5</v>
      </c>
      <c r="DA376" s="415"/>
      <c r="DB376" s="411"/>
      <c r="DC376" s="380">
        <v>9</v>
      </c>
      <c r="DD376" s="381"/>
      <c r="DE376" s="398">
        <v>8</v>
      </c>
      <c r="DF376" s="366">
        <v>1</v>
      </c>
      <c r="DG376" s="416"/>
      <c r="DH376" s="411"/>
      <c r="DI376" s="402">
        <v>8</v>
      </c>
      <c r="DJ376" s="366">
        <v>1</v>
      </c>
      <c r="DK376" s="416"/>
      <c r="DL376" s="411"/>
      <c r="DM376" s="424">
        <v>25</v>
      </c>
      <c r="DN376" s="424">
        <v>4</v>
      </c>
      <c r="DO376" s="424">
        <v>1</v>
      </c>
      <c r="DP376" s="425">
        <f t="shared" si="193"/>
        <v>188</v>
      </c>
      <c r="DQ376" s="427">
        <f t="shared" si="194"/>
        <v>0</v>
      </c>
      <c r="DR376" s="425">
        <f t="shared" si="195"/>
        <v>188</v>
      </c>
      <c r="DS376" s="163">
        <f t="shared" si="196"/>
        <v>25</v>
      </c>
      <c r="DT376" s="425">
        <f t="shared" si="197"/>
        <v>38</v>
      </c>
      <c r="DU376" s="427">
        <f t="shared" si="198"/>
        <v>0</v>
      </c>
      <c r="DV376" s="427">
        <f t="shared" si="199"/>
        <v>38</v>
      </c>
      <c r="DW376" s="427">
        <f t="shared" si="200"/>
        <v>36</v>
      </c>
      <c r="DX376" s="427">
        <f t="shared" si="201"/>
        <v>0</v>
      </c>
      <c r="DY376" s="427">
        <f t="shared" si="202"/>
        <v>9</v>
      </c>
      <c r="DZ376" s="427">
        <f t="shared" si="203"/>
        <v>0</v>
      </c>
      <c r="EA376" s="428">
        <f t="shared" si="204"/>
        <v>26</v>
      </c>
      <c r="EB376" s="429">
        <f t="shared" si="205"/>
        <v>38</v>
      </c>
      <c r="EC376" s="429">
        <f t="shared" si="206"/>
        <v>0</v>
      </c>
      <c r="ED376" s="429">
        <f t="shared" si="207"/>
        <v>36</v>
      </c>
      <c r="EE376" s="429">
        <f t="shared" si="208"/>
        <v>0</v>
      </c>
      <c r="EF376" s="429">
        <f t="shared" si="209"/>
        <v>9</v>
      </c>
      <c r="EG376" s="429">
        <f t="shared" si="210"/>
        <v>0</v>
      </c>
      <c r="EH376" s="441"/>
      <c r="EI376" s="479"/>
      <c r="EJ376" s="443">
        <v>392</v>
      </c>
      <c r="EK376" s="481" t="s">
        <v>595</v>
      </c>
      <c r="EL376" s="449" t="s">
        <v>194</v>
      </c>
      <c r="EM376" s="450">
        <v>325000</v>
      </c>
      <c r="EN376" s="447">
        <f t="shared" si="211"/>
        <v>12500</v>
      </c>
      <c r="EO376" s="453">
        <v>0</v>
      </c>
      <c r="EP376" s="454">
        <v>0</v>
      </c>
      <c r="EQ376" s="455">
        <v>0</v>
      </c>
      <c r="ER376" s="455">
        <v>0</v>
      </c>
      <c r="ES376" s="456">
        <f t="shared" si="212"/>
        <v>12500</v>
      </c>
      <c r="ET376" s="456">
        <f t="shared" si="213"/>
        <v>26</v>
      </c>
      <c r="EU376" s="456">
        <f t="shared" si="214"/>
        <v>38</v>
      </c>
      <c r="EV376" s="456">
        <f t="shared" si="215"/>
        <v>0</v>
      </c>
      <c r="EW376" s="456">
        <f t="shared" si="216"/>
        <v>36</v>
      </c>
      <c r="EX376" s="456">
        <f t="shared" si="217"/>
        <v>0</v>
      </c>
      <c r="EY376" s="460">
        <f t="shared" si="218"/>
        <v>9</v>
      </c>
      <c r="EZ376" s="460">
        <f t="shared" si="219"/>
        <v>0</v>
      </c>
      <c r="FA376" s="447">
        <f t="shared" si="220"/>
        <v>245018.85</v>
      </c>
      <c r="FB376" s="447">
        <v>0</v>
      </c>
      <c r="FC376" s="447">
        <f t="shared" si="221"/>
        <v>570018.85</v>
      </c>
      <c r="FD376" s="447">
        <f t="shared" si="222"/>
        <v>513016.95999999996</v>
      </c>
      <c r="FE376" s="447">
        <f t="shared" si="223"/>
        <v>19441.356799999998</v>
      </c>
      <c r="FF376" s="447">
        <f t="shared" si="224"/>
        <v>57001.89</v>
      </c>
      <c r="FG376" s="463">
        <v>100000</v>
      </c>
      <c r="FH376" s="447">
        <f t="shared" si="225"/>
        <v>176443.25</v>
      </c>
      <c r="FI376" s="447">
        <v>0</v>
      </c>
      <c r="FJ376" s="447">
        <f t="shared" si="226"/>
        <v>393575.6</v>
      </c>
      <c r="FK376" s="464"/>
      <c r="FL376" s="447">
        <f t="shared" si="227"/>
        <v>22800.75</v>
      </c>
      <c r="FM376" s="447">
        <f t="shared" si="228"/>
        <v>2850.09</v>
      </c>
      <c r="FN376" s="447">
        <f t="shared" si="229"/>
        <v>57001.89</v>
      </c>
      <c r="FO376" s="447">
        <f t="shared" si="230"/>
        <v>82652.73</v>
      </c>
      <c r="FP376" s="178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</row>
    <row r="377" spans="1:463" s="163" customFormat="1" ht="22.5" customHeight="1">
      <c r="A377" s="360">
        <v>369</v>
      </c>
      <c r="B377" s="361">
        <v>6</v>
      </c>
      <c r="C377" s="362" t="s">
        <v>596</v>
      </c>
      <c r="D377" s="363" t="s">
        <v>194</v>
      </c>
      <c r="E377" s="225" t="s">
        <v>190</v>
      </c>
      <c r="F377" s="367">
        <v>325000</v>
      </c>
      <c r="G377" s="365">
        <v>8</v>
      </c>
      <c r="H377" s="366">
        <v>1</v>
      </c>
      <c r="I377" s="373"/>
      <c r="J377" s="374"/>
      <c r="K377" s="375">
        <v>8</v>
      </c>
      <c r="L377" s="366">
        <v>1</v>
      </c>
      <c r="M377" s="373"/>
      <c r="N377" s="374"/>
      <c r="O377" s="375">
        <v>8</v>
      </c>
      <c r="P377" s="366">
        <v>1</v>
      </c>
      <c r="Q377" s="373"/>
      <c r="R377" s="374"/>
      <c r="S377" s="375">
        <v>8</v>
      </c>
      <c r="T377" s="366">
        <v>1</v>
      </c>
      <c r="U377" s="373"/>
      <c r="V377" s="374"/>
      <c r="W377" s="375">
        <v>8</v>
      </c>
      <c r="X377" s="366">
        <v>1</v>
      </c>
      <c r="Y377" s="373"/>
      <c r="Z377" s="374"/>
      <c r="AA377" s="375">
        <v>5</v>
      </c>
      <c r="AB377" s="366">
        <v>4</v>
      </c>
      <c r="AC377" s="373"/>
      <c r="AD377" s="382"/>
      <c r="AE377" s="380">
        <v>9</v>
      </c>
      <c r="AF377" s="381"/>
      <c r="AG377" s="365">
        <v>8</v>
      </c>
      <c r="AH377" s="366">
        <v>1</v>
      </c>
      <c r="AI377" s="373"/>
      <c r="AJ377" s="374"/>
      <c r="AK377" s="375">
        <v>8</v>
      </c>
      <c r="AL377" s="366">
        <v>1</v>
      </c>
      <c r="AM377" s="373"/>
      <c r="AN377" s="374"/>
      <c r="AO377" s="375">
        <v>8</v>
      </c>
      <c r="AP377" s="366">
        <v>1</v>
      </c>
      <c r="AQ377" s="373"/>
      <c r="AR377" s="374"/>
      <c r="AS377" s="375">
        <v>8</v>
      </c>
      <c r="AT377" s="366">
        <v>1</v>
      </c>
      <c r="AU377" s="373"/>
      <c r="AV377" s="374"/>
      <c r="AW377" s="375">
        <v>8</v>
      </c>
      <c r="AX377" s="366">
        <v>1</v>
      </c>
      <c r="AY377" s="373"/>
      <c r="AZ377" s="374"/>
      <c r="BA377" s="375">
        <v>5</v>
      </c>
      <c r="BB377" s="366">
        <v>4</v>
      </c>
      <c r="BC377" s="373"/>
      <c r="BD377" s="382"/>
      <c r="BE377" s="380">
        <v>9</v>
      </c>
      <c r="BF377" s="381"/>
      <c r="BG377" s="365">
        <v>8</v>
      </c>
      <c r="BH377" s="366">
        <v>1</v>
      </c>
      <c r="BI377" s="373"/>
      <c r="BJ377" s="374"/>
      <c r="BK377" s="375">
        <v>8</v>
      </c>
      <c r="BL377" s="366">
        <v>1</v>
      </c>
      <c r="BM377" s="373"/>
      <c r="BN377" s="374"/>
      <c r="BO377" s="375">
        <v>8</v>
      </c>
      <c r="BP377" s="366">
        <v>1</v>
      </c>
      <c r="BQ377" s="373"/>
      <c r="BR377" s="374"/>
      <c r="BS377" s="375">
        <v>8</v>
      </c>
      <c r="BT377" s="366">
        <v>1</v>
      </c>
      <c r="BU377" s="373"/>
      <c r="BV377" s="374"/>
      <c r="BW377" s="388">
        <v>9</v>
      </c>
      <c r="BX377" s="389"/>
      <c r="BY377" s="375">
        <v>5</v>
      </c>
      <c r="BZ377" s="366">
        <v>4</v>
      </c>
      <c r="CA377" s="373"/>
      <c r="CB377" s="382"/>
      <c r="CC377" s="380">
        <v>9</v>
      </c>
      <c r="CD377" s="381"/>
      <c r="CE377" s="398">
        <v>8</v>
      </c>
      <c r="CF377" s="366">
        <v>1</v>
      </c>
      <c r="CG377" s="373"/>
      <c r="CH377" s="399"/>
      <c r="CI377" s="365">
        <v>8</v>
      </c>
      <c r="CJ377" s="366">
        <v>1</v>
      </c>
      <c r="CK377" s="373"/>
      <c r="CL377" s="374"/>
      <c r="CM377" s="375">
        <v>8</v>
      </c>
      <c r="CN377" s="366">
        <v>1</v>
      </c>
      <c r="CO377" s="373"/>
      <c r="CP377" s="382"/>
      <c r="CQ377" s="402">
        <v>8</v>
      </c>
      <c r="CR377" s="366">
        <v>1</v>
      </c>
      <c r="CS377" s="408"/>
      <c r="CT377" s="409"/>
      <c r="CU377" s="402">
        <v>8</v>
      </c>
      <c r="CV377" s="366">
        <v>1</v>
      </c>
      <c r="CW377" s="410"/>
      <c r="CX377" s="411"/>
      <c r="CY377" s="402">
        <v>5</v>
      </c>
      <c r="CZ377" s="366">
        <v>4</v>
      </c>
      <c r="DA377" s="415"/>
      <c r="DB377" s="411"/>
      <c r="DC377" s="380">
        <v>9</v>
      </c>
      <c r="DD377" s="381"/>
      <c r="DE377" s="398">
        <v>8</v>
      </c>
      <c r="DF377" s="366">
        <v>1</v>
      </c>
      <c r="DG377" s="416"/>
      <c r="DH377" s="411"/>
      <c r="DI377" s="402">
        <v>8</v>
      </c>
      <c r="DJ377" s="366">
        <v>1</v>
      </c>
      <c r="DK377" s="416"/>
      <c r="DL377" s="411"/>
      <c r="DM377" s="424">
        <v>25</v>
      </c>
      <c r="DN377" s="424">
        <v>4</v>
      </c>
      <c r="DO377" s="424">
        <v>1</v>
      </c>
      <c r="DP377" s="425">
        <f t="shared" si="193"/>
        <v>188</v>
      </c>
      <c r="DQ377" s="427">
        <f t="shared" si="194"/>
        <v>0</v>
      </c>
      <c r="DR377" s="425">
        <f t="shared" si="195"/>
        <v>188</v>
      </c>
      <c r="DS377" s="163">
        <f t="shared" si="196"/>
        <v>25</v>
      </c>
      <c r="DT377" s="425">
        <f t="shared" si="197"/>
        <v>37</v>
      </c>
      <c r="DU377" s="427">
        <f t="shared" si="198"/>
        <v>0</v>
      </c>
      <c r="DV377" s="427">
        <f t="shared" si="199"/>
        <v>37</v>
      </c>
      <c r="DW377" s="427">
        <f t="shared" si="200"/>
        <v>36</v>
      </c>
      <c r="DX377" s="427">
        <f t="shared" si="201"/>
        <v>0</v>
      </c>
      <c r="DY377" s="427">
        <f t="shared" si="202"/>
        <v>9</v>
      </c>
      <c r="DZ377" s="427">
        <f t="shared" si="203"/>
        <v>0</v>
      </c>
      <c r="EA377" s="428">
        <f t="shared" si="204"/>
        <v>26</v>
      </c>
      <c r="EB377" s="429">
        <f t="shared" si="205"/>
        <v>37</v>
      </c>
      <c r="EC377" s="429">
        <f t="shared" si="206"/>
        <v>0</v>
      </c>
      <c r="ED377" s="429">
        <f t="shared" si="207"/>
        <v>36</v>
      </c>
      <c r="EE377" s="429">
        <f t="shared" si="208"/>
        <v>0</v>
      </c>
      <c r="EF377" s="429">
        <f t="shared" si="209"/>
        <v>9</v>
      </c>
      <c r="EG377" s="429">
        <f t="shared" si="210"/>
        <v>0</v>
      </c>
      <c r="EH377" s="441"/>
      <c r="EI377" s="479"/>
      <c r="EJ377" s="443">
        <v>393</v>
      </c>
      <c r="EK377" s="481" t="s">
        <v>596</v>
      </c>
      <c r="EL377" s="449" t="s">
        <v>194</v>
      </c>
      <c r="EM377" s="450">
        <v>325000</v>
      </c>
      <c r="EN377" s="447">
        <f t="shared" si="211"/>
        <v>12500</v>
      </c>
      <c r="EO377" s="453">
        <v>0</v>
      </c>
      <c r="EP377" s="454">
        <v>0</v>
      </c>
      <c r="EQ377" s="455">
        <v>0</v>
      </c>
      <c r="ER377" s="455">
        <v>0</v>
      </c>
      <c r="ES377" s="456">
        <f t="shared" si="212"/>
        <v>12500</v>
      </c>
      <c r="ET377" s="456">
        <f t="shared" si="213"/>
        <v>26</v>
      </c>
      <c r="EU377" s="456">
        <f t="shared" si="214"/>
        <v>37</v>
      </c>
      <c r="EV377" s="456">
        <f t="shared" si="215"/>
        <v>0</v>
      </c>
      <c r="EW377" s="456">
        <f t="shared" si="216"/>
        <v>36</v>
      </c>
      <c r="EX377" s="456">
        <f t="shared" si="217"/>
        <v>0</v>
      </c>
      <c r="EY377" s="460">
        <f t="shared" si="218"/>
        <v>9</v>
      </c>
      <c r="EZ377" s="460">
        <f t="shared" si="219"/>
        <v>0</v>
      </c>
      <c r="FA377" s="447">
        <f t="shared" si="220"/>
        <v>242518.66</v>
      </c>
      <c r="FB377" s="447">
        <v>0</v>
      </c>
      <c r="FC377" s="447">
        <f t="shared" si="221"/>
        <v>567518.66</v>
      </c>
      <c r="FD377" s="447">
        <f t="shared" si="222"/>
        <v>510766.79000000004</v>
      </c>
      <c r="FE377" s="447">
        <f t="shared" si="223"/>
        <v>19261.343200000003</v>
      </c>
      <c r="FF377" s="447">
        <f t="shared" si="224"/>
        <v>56751.87</v>
      </c>
      <c r="FG377" s="463">
        <v>100000</v>
      </c>
      <c r="FH377" s="447">
        <f t="shared" si="225"/>
        <v>176013.21</v>
      </c>
      <c r="FI377" s="447">
        <v>0</v>
      </c>
      <c r="FJ377" s="447">
        <f t="shared" si="226"/>
        <v>391505.45</v>
      </c>
      <c r="FK377" s="464"/>
      <c r="FL377" s="447">
        <f t="shared" si="227"/>
        <v>22700.75</v>
      </c>
      <c r="FM377" s="447">
        <f t="shared" si="228"/>
        <v>2837.59</v>
      </c>
      <c r="FN377" s="447">
        <f t="shared" si="229"/>
        <v>56751.87</v>
      </c>
      <c r="FO377" s="447">
        <f t="shared" si="230"/>
        <v>82290.210000000006</v>
      </c>
      <c r="FP377" s="178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</row>
    <row r="378" spans="1:463" s="163" customFormat="1" ht="22.5" customHeight="1">
      <c r="A378" s="360">
        <v>370</v>
      </c>
      <c r="B378" s="361">
        <v>3</v>
      </c>
      <c r="C378" s="362" t="s">
        <v>597</v>
      </c>
      <c r="D378" s="363" t="s">
        <v>194</v>
      </c>
      <c r="E378" s="225" t="s">
        <v>190</v>
      </c>
      <c r="F378" s="367">
        <v>390000</v>
      </c>
      <c r="G378" s="365">
        <v>8</v>
      </c>
      <c r="H378" s="366">
        <v>1</v>
      </c>
      <c r="I378" s="373"/>
      <c r="J378" s="374"/>
      <c r="K378" s="375">
        <v>8</v>
      </c>
      <c r="L378" s="366">
        <v>1.5</v>
      </c>
      <c r="M378" s="373"/>
      <c r="N378" s="374"/>
      <c r="O378" s="375">
        <v>8</v>
      </c>
      <c r="P378" s="366">
        <v>1</v>
      </c>
      <c r="Q378" s="373"/>
      <c r="R378" s="374"/>
      <c r="S378" s="375">
        <v>8</v>
      </c>
      <c r="T378" s="366">
        <v>2</v>
      </c>
      <c r="U378" s="373"/>
      <c r="V378" s="374"/>
      <c r="W378" s="375">
        <v>8</v>
      </c>
      <c r="X378" s="366">
        <v>1</v>
      </c>
      <c r="Y378" s="373"/>
      <c r="Z378" s="374"/>
      <c r="AA378" s="375">
        <v>5</v>
      </c>
      <c r="AB378" s="366">
        <v>4.5</v>
      </c>
      <c r="AC378" s="373"/>
      <c r="AD378" s="382"/>
      <c r="AE378" s="380">
        <v>9</v>
      </c>
      <c r="AF378" s="381"/>
      <c r="AG378" s="365">
        <v>8</v>
      </c>
      <c r="AH378" s="366">
        <v>2</v>
      </c>
      <c r="AI378" s="373"/>
      <c r="AJ378" s="374"/>
      <c r="AK378" s="375">
        <v>8</v>
      </c>
      <c r="AL378" s="366">
        <v>1.5</v>
      </c>
      <c r="AM378" s="373"/>
      <c r="AN378" s="374"/>
      <c r="AO378" s="375">
        <v>8</v>
      </c>
      <c r="AP378" s="366">
        <v>2</v>
      </c>
      <c r="AQ378" s="373"/>
      <c r="AR378" s="374"/>
      <c r="AS378" s="375">
        <v>8</v>
      </c>
      <c r="AT378" s="366">
        <v>3</v>
      </c>
      <c r="AU378" s="373"/>
      <c r="AV378" s="374"/>
      <c r="AW378" s="375">
        <v>8</v>
      </c>
      <c r="AX378" s="366">
        <v>1</v>
      </c>
      <c r="AY378" s="373"/>
      <c r="AZ378" s="374"/>
      <c r="BA378" s="375">
        <v>5</v>
      </c>
      <c r="BB378" s="366">
        <v>4.5</v>
      </c>
      <c r="BC378" s="373"/>
      <c r="BD378" s="382"/>
      <c r="BE378" s="380">
        <v>9</v>
      </c>
      <c r="BF378" s="381"/>
      <c r="BG378" s="365">
        <v>8</v>
      </c>
      <c r="BH378" s="366">
        <v>1</v>
      </c>
      <c r="BI378" s="373"/>
      <c r="BJ378" s="374"/>
      <c r="BK378" s="375">
        <v>8</v>
      </c>
      <c r="BL378" s="366">
        <v>2</v>
      </c>
      <c r="BM378" s="373"/>
      <c r="BN378" s="374"/>
      <c r="BO378" s="375">
        <v>8</v>
      </c>
      <c r="BP378" s="366">
        <v>1</v>
      </c>
      <c r="BQ378" s="373"/>
      <c r="BR378" s="374"/>
      <c r="BS378" s="375">
        <v>8</v>
      </c>
      <c r="BT378" s="366">
        <v>1</v>
      </c>
      <c r="BU378" s="373"/>
      <c r="BV378" s="374"/>
      <c r="BW378" s="388">
        <v>10</v>
      </c>
      <c r="BX378" s="389"/>
      <c r="BY378" s="375">
        <v>5</v>
      </c>
      <c r="BZ378" s="366">
        <v>5</v>
      </c>
      <c r="CA378" s="373"/>
      <c r="CB378" s="382"/>
      <c r="CC378" s="380">
        <v>9</v>
      </c>
      <c r="CD378" s="381"/>
      <c r="CE378" s="398">
        <v>8</v>
      </c>
      <c r="CF378" s="366">
        <v>2</v>
      </c>
      <c r="CG378" s="373"/>
      <c r="CH378" s="399"/>
      <c r="CI378" s="365">
        <v>8</v>
      </c>
      <c r="CJ378" s="366">
        <v>2</v>
      </c>
      <c r="CK378" s="373"/>
      <c r="CL378" s="374"/>
      <c r="CM378" s="375">
        <v>8</v>
      </c>
      <c r="CN378" s="366">
        <v>1</v>
      </c>
      <c r="CO378" s="373"/>
      <c r="CP378" s="382"/>
      <c r="CQ378" s="402">
        <v>8</v>
      </c>
      <c r="CR378" s="366">
        <v>4</v>
      </c>
      <c r="CS378" s="408"/>
      <c r="CT378" s="409"/>
      <c r="CU378" s="402">
        <v>8</v>
      </c>
      <c r="CV378" s="366">
        <v>4</v>
      </c>
      <c r="CW378" s="410"/>
      <c r="CX378" s="411"/>
      <c r="CY378" s="402">
        <v>5</v>
      </c>
      <c r="CZ378" s="366">
        <v>7</v>
      </c>
      <c r="DA378" s="415"/>
      <c r="DB378" s="411"/>
      <c r="DC378" s="380">
        <v>12</v>
      </c>
      <c r="DD378" s="381"/>
      <c r="DE378" s="398">
        <v>8</v>
      </c>
      <c r="DF378" s="366">
        <v>4</v>
      </c>
      <c r="DG378" s="416"/>
      <c r="DH378" s="411"/>
      <c r="DI378" s="402">
        <v>8</v>
      </c>
      <c r="DJ378" s="366">
        <v>4</v>
      </c>
      <c r="DK378" s="416"/>
      <c r="DL378" s="411"/>
      <c r="DM378" s="424">
        <v>25</v>
      </c>
      <c r="DN378" s="424">
        <v>4</v>
      </c>
      <c r="DO378" s="424">
        <v>1</v>
      </c>
      <c r="DP378" s="425">
        <f t="shared" si="193"/>
        <v>188</v>
      </c>
      <c r="DQ378" s="427">
        <f t="shared" si="194"/>
        <v>0</v>
      </c>
      <c r="DR378" s="425">
        <f t="shared" si="195"/>
        <v>188</v>
      </c>
      <c r="DS378" s="163">
        <f t="shared" si="196"/>
        <v>25</v>
      </c>
      <c r="DT378" s="425">
        <f t="shared" si="197"/>
        <v>63</v>
      </c>
      <c r="DU378" s="427">
        <f t="shared" si="198"/>
        <v>0</v>
      </c>
      <c r="DV378" s="427">
        <f t="shared" si="199"/>
        <v>63</v>
      </c>
      <c r="DW378" s="427">
        <f t="shared" si="200"/>
        <v>39</v>
      </c>
      <c r="DX378" s="427">
        <f t="shared" si="201"/>
        <v>0</v>
      </c>
      <c r="DY378" s="427">
        <f t="shared" si="202"/>
        <v>10</v>
      </c>
      <c r="DZ378" s="427">
        <f t="shared" si="203"/>
        <v>0</v>
      </c>
      <c r="EA378" s="428">
        <f t="shared" si="204"/>
        <v>26</v>
      </c>
      <c r="EB378" s="429">
        <f t="shared" si="205"/>
        <v>63</v>
      </c>
      <c r="EC378" s="429">
        <f t="shared" si="206"/>
        <v>0</v>
      </c>
      <c r="ED378" s="429">
        <f t="shared" si="207"/>
        <v>39</v>
      </c>
      <c r="EE378" s="429">
        <f t="shared" si="208"/>
        <v>0</v>
      </c>
      <c r="EF378" s="429">
        <f t="shared" si="209"/>
        <v>10</v>
      </c>
      <c r="EG378" s="429">
        <f t="shared" si="210"/>
        <v>0</v>
      </c>
      <c r="EH378" s="441"/>
      <c r="EI378" s="479"/>
      <c r="EJ378" s="443">
        <v>394</v>
      </c>
      <c r="EK378" s="481" t="s">
        <v>597</v>
      </c>
      <c r="EL378" s="449" t="s">
        <v>194</v>
      </c>
      <c r="EM378" s="450">
        <v>390000</v>
      </c>
      <c r="EN378" s="447">
        <f t="shared" si="211"/>
        <v>15000</v>
      </c>
      <c r="EO378" s="453">
        <v>0</v>
      </c>
      <c r="EP378" s="454">
        <v>0</v>
      </c>
      <c r="EQ378" s="455">
        <v>0</v>
      </c>
      <c r="ER378" s="455">
        <v>0</v>
      </c>
      <c r="ES378" s="456">
        <f t="shared" si="212"/>
        <v>15000</v>
      </c>
      <c r="ET378" s="456">
        <f t="shared" si="213"/>
        <v>26</v>
      </c>
      <c r="EU378" s="456">
        <f t="shared" si="214"/>
        <v>63</v>
      </c>
      <c r="EV378" s="456">
        <f t="shared" si="215"/>
        <v>0</v>
      </c>
      <c r="EW378" s="456">
        <f t="shared" si="216"/>
        <v>39</v>
      </c>
      <c r="EX378" s="456">
        <f t="shared" si="217"/>
        <v>0</v>
      </c>
      <c r="EY378" s="460">
        <f t="shared" si="218"/>
        <v>10</v>
      </c>
      <c r="EZ378" s="460">
        <f t="shared" si="219"/>
        <v>0</v>
      </c>
      <c r="FA378" s="447">
        <f t="shared" si="220"/>
        <v>385029.62</v>
      </c>
      <c r="FB378" s="447">
        <v>0</v>
      </c>
      <c r="FC378" s="447">
        <f t="shared" si="221"/>
        <v>775029.62</v>
      </c>
      <c r="FD378" s="447">
        <f t="shared" si="222"/>
        <v>697526.66</v>
      </c>
      <c r="FE378" s="447">
        <f t="shared" si="223"/>
        <v>55505.332000000009</v>
      </c>
      <c r="FF378" s="447">
        <f t="shared" si="224"/>
        <v>77502.960000000006</v>
      </c>
      <c r="FG378" s="463">
        <v>0</v>
      </c>
      <c r="FH378" s="447">
        <f t="shared" si="225"/>
        <v>133008.29</v>
      </c>
      <c r="FI378" s="447">
        <v>0</v>
      </c>
      <c r="FJ378" s="447">
        <f t="shared" si="226"/>
        <v>642021.32999999996</v>
      </c>
      <c r="FK378" s="464"/>
      <c r="FL378" s="447">
        <f t="shared" si="227"/>
        <v>31001.18</v>
      </c>
      <c r="FM378" s="447">
        <f t="shared" si="228"/>
        <v>3875.15</v>
      </c>
      <c r="FN378" s="447">
        <f t="shared" si="229"/>
        <v>77502.960000000006</v>
      </c>
      <c r="FO378" s="447">
        <f t="shared" si="230"/>
        <v>112379.29000000001</v>
      </c>
      <c r="FP378" s="1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</row>
    <row r="379" spans="1:463" s="163" customFormat="1" ht="22.5" customHeight="1">
      <c r="A379" s="360">
        <v>371</v>
      </c>
      <c r="B379" s="361">
        <v>7</v>
      </c>
      <c r="C379" s="362" t="s">
        <v>598</v>
      </c>
      <c r="D379" s="363" t="s">
        <v>194</v>
      </c>
      <c r="E379" s="225" t="s">
        <v>190</v>
      </c>
      <c r="F379" s="367">
        <v>325000</v>
      </c>
      <c r="G379" s="365">
        <v>8</v>
      </c>
      <c r="H379" s="366">
        <v>2</v>
      </c>
      <c r="I379" s="373"/>
      <c r="J379" s="374"/>
      <c r="K379" s="375">
        <v>8</v>
      </c>
      <c r="L379" s="366"/>
      <c r="M379" s="373"/>
      <c r="N379" s="374"/>
      <c r="O379" s="375">
        <v>8</v>
      </c>
      <c r="P379" s="366"/>
      <c r="Q379" s="373"/>
      <c r="R379" s="374"/>
      <c r="S379" s="375">
        <v>8</v>
      </c>
      <c r="T379" s="366"/>
      <c r="U379" s="373"/>
      <c r="V379" s="374"/>
      <c r="W379" s="375">
        <v>8</v>
      </c>
      <c r="X379" s="366">
        <v>1</v>
      </c>
      <c r="Y379" s="373"/>
      <c r="Z379" s="374"/>
      <c r="AA379" s="375">
        <v>5</v>
      </c>
      <c r="AB379" s="366">
        <v>5</v>
      </c>
      <c r="AC379" s="373"/>
      <c r="AD379" s="382"/>
      <c r="AE379" s="380">
        <v>10</v>
      </c>
      <c r="AF379" s="381"/>
      <c r="AG379" s="365">
        <v>8</v>
      </c>
      <c r="AH379" s="366">
        <v>1</v>
      </c>
      <c r="AI379" s="373"/>
      <c r="AJ379" s="374"/>
      <c r="AK379" s="375">
        <v>8</v>
      </c>
      <c r="AL379" s="366">
        <v>2</v>
      </c>
      <c r="AM379" s="373"/>
      <c r="AN379" s="374"/>
      <c r="AO379" s="375">
        <v>8</v>
      </c>
      <c r="AP379" s="366">
        <v>3</v>
      </c>
      <c r="AQ379" s="373"/>
      <c r="AR379" s="374"/>
      <c r="AS379" s="375">
        <v>8</v>
      </c>
      <c r="AT379" s="366">
        <v>3</v>
      </c>
      <c r="AU379" s="373"/>
      <c r="AV379" s="374"/>
      <c r="AW379" s="375">
        <v>8</v>
      </c>
      <c r="AX379" s="366"/>
      <c r="AY379" s="373"/>
      <c r="AZ379" s="374"/>
      <c r="BA379" s="375">
        <v>5</v>
      </c>
      <c r="BB379" s="366">
        <v>4</v>
      </c>
      <c r="BC379" s="373"/>
      <c r="BD379" s="382"/>
      <c r="BE379" s="380">
        <v>8</v>
      </c>
      <c r="BF379" s="381"/>
      <c r="BG379" s="365">
        <v>8</v>
      </c>
      <c r="BH379" s="366"/>
      <c r="BI379" s="373"/>
      <c r="BJ379" s="374"/>
      <c r="BK379" s="375">
        <v>8</v>
      </c>
      <c r="BL379" s="366"/>
      <c r="BM379" s="373"/>
      <c r="BN379" s="374"/>
      <c r="BO379" s="375">
        <v>8</v>
      </c>
      <c r="BP379" s="366"/>
      <c r="BQ379" s="373"/>
      <c r="BR379" s="374"/>
      <c r="BS379" s="375">
        <v>8</v>
      </c>
      <c r="BT379" s="366"/>
      <c r="BU379" s="373"/>
      <c r="BV379" s="374"/>
      <c r="BW379" s="388">
        <v>8</v>
      </c>
      <c r="BX379" s="389"/>
      <c r="BY379" s="375">
        <v>5</v>
      </c>
      <c r="BZ379" s="366">
        <v>4</v>
      </c>
      <c r="CA379" s="373"/>
      <c r="CB379" s="382"/>
      <c r="CC379" s="380">
        <v>9</v>
      </c>
      <c r="CD379" s="381"/>
      <c r="CE379" s="398">
        <v>8</v>
      </c>
      <c r="CF379" s="366"/>
      <c r="CG379" s="373"/>
      <c r="CH379" s="399"/>
      <c r="CI379" s="365">
        <v>8</v>
      </c>
      <c r="CJ379" s="366"/>
      <c r="CK379" s="373"/>
      <c r="CL379" s="374"/>
      <c r="CM379" s="375">
        <v>8</v>
      </c>
      <c r="CN379" s="366">
        <v>1</v>
      </c>
      <c r="CO379" s="373"/>
      <c r="CP379" s="382"/>
      <c r="CQ379" s="402">
        <v>8</v>
      </c>
      <c r="CR379" s="366">
        <v>1</v>
      </c>
      <c r="CS379" s="408"/>
      <c r="CT379" s="409"/>
      <c r="CU379" s="402">
        <v>8</v>
      </c>
      <c r="CV379" s="366">
        <v>1</v>
      </c>
      <c r="CW379" s="410"/>
      <c r="CX379" s="411"/>
      <c r="CY379" s="402">
        <v>5</v>
      </c>
      <c r="CZ379" s="366">
        <v>4</v>
      </c>
      <c r="DA379" s="415"/>
      <c r="DB379" s="411"/>
      <c r="DC379" s="380">
        <v>9</v>
      </c>
      <c r="DD379" s="381"/>
      <c r="DE379" s="398">
        <v>8</v>
      </c>
      <c r="DF379" s="366"/>
      <c r="DG379" s="416"/>
      <c r="DH379" s="411"/>
      <c r="DI379" s="402">
        <v>8</v>
      </c>
      <c r="DJ379" s="366">
        <v>1</v>
      </c>
      <c r="DK379" s="416"/>
      <c r="DL379" s="411"/>
      <c r="DM379" s="424">
        <v>25</v>
      </c>
      <c r="DN379" s="424">
        <v>4</v>
      </c>
      <c r="DO379" s="424">
        <v>1</v>
      </c>
      <c r="DP379" s="425">
        <f t="shared" si="193"/>
        <v>188</v>
      </c>
      <c r="DQ379" s="427">
        <f t="shared" si="194"/>
        <v>0</v>
      </c>
      <c r="DR379" s="425">
        <f t="shared" si="195"/>
        <v>188</v>
      </c>
      <c r="DS379" s="163">
        <f t="shared" si="196"/>
        <v>25</v>
      </c>
      <c r="DT379" s="425">
        <f t="shared" si="197"/>
        <v>33</v>
      </c>
      <c r="DU379" s="427">
        <f t="shared" si="198"/>
        <v>0</v>
      </c>
      <c r="DV379" s="427">
        <f t="shared" si="199"/>
        <v>33</v>
      </c>
      <c r="DW379" s="427">
        <f t="shared" si="200"/>
        <v>36</v>
      </c>
      <c r="DX379" s="427">
        <f t="shared" si="201"/>
        <v>0</v>
      </c>
      <c r="DY379" s="427">
        <f t="shared" si="202"/>
        <v>8</v>
      </c>
      <c r="DZ379" s="427">
        <f t="shared" si="203"/>
        <v>0</v>
      </c>
      <c r="EA379" s="428">
        <f t="shared" si="204"/>
        <v>26</v>
      </c>
      <c r="EB379" s="429">
        <f t="shared" si="205"/>
        <v>33</v>
      </c>
      <c r="EC379" s="429">
        <f t="shared" si="206"/>
        <v>0</v>
      </c>
      <c r="ED379" s="429">
        <f t="shared" si="207"/>
        <v>36</v>
      </c>
      <c r="EE379" s="429">
        <f t="shared" si="208"/>
        <v>0</v>
      </c>
      <c r="EF379" s="429">
        <f t="shared" si="209"/>
        <v>8</v>
      </c>
      <c r="EG379" s="429">
        <f t="shared" si="210"/>
        <v>0</v>
      </c>
      <c r="EH379" s="441"/>
      <c r="EI379" s="479"/>
      <c r="EJ379" s="443">
        <v>395</v>
      </c>
      <c r="EK379" s="481" t="s">
        <v>598</v>
      </c>
      <c r="EL379" s="449" t="s">
        <v>194</v>
      </c>
      <c r="EM379" s="450">
        <v>325000</v>
      </c>
      <c r="EN379" s="447">
        <f t="shared" si="211"/>
        <v>12500</v>
      </c>
      <c r="EO379" s="453">
        <v>0</v>
      </c>
      <c r="EP379" s="454">
        <v>0</v>
      </c>
      <c r="EQ379" s="455">
        <v>0</v>
      </c>
      <c r="ER379" s="455">
        <v>0</v>
      </c>
      <c r="ES379" s="456">
        <f t="shared" si="212"/>
        <v>12500</v>
      </c>
      <c r="ET379" s="456">
        <f t="shared" si="213"/>
        <v>26</v>
      </c>
      <c r="EU379" s="456">
        <f t="shared" si="214"/>
        <v>33</v>
      </c>
      <c r="EV379" s="456">
        <f t="shared" si="215"/>
        <v>0</v>
      </c>
      <c r="EW379" s="456">
        <f t="shared" si="216"/>
        <v>36</v>
      </c>
      <c r="EX379" s="456">
        <f t="shared" si="217"/>
        <v>0</v>
      </c>
      <c r="EY379" s="460">
        <f t="shared" si="218"/>
        <v>8</v>
      </c>
      <c r="EZ379" s="460">
        <f t="shared" si="219"/>
        <v>0</v>
      </c>
      <c r="FA379" s="447">
        <f t="shared" si="220"/>
        <v>229184.3</v>
      </c>
      <c r="FB379" s="447">
        <v>0</v>
      </c>
      <c r="FC379" s="447">
        <f t="shared" si="221"/>
        <v>554184.30000000005</v>
      </c>
      <c r="FD379" s="447">
        <f t="shared" si="222"/>
        <v>498765.87000000005</v>
      </c>
      <c r="FE379" s="447">
        <f t="shared" si="223"/>
        <v>18301.269600000003</v>
      </c>
      <c r="FF379" s="447">
        <f t="shared" si="224"/>
        <v>55418.43</v>
      </c>
      <c r="FG379" s="463">
        <v>100000</v>
      </c>
      <c r="FH379" s="447">
        <f t="shared" si="225"/>
        <v>173719.7</v>
      </c>
      <c r="FI379" s="447">
        <v>0</v>
      </c>
      <c r="FJ379" s="447">
        <f t="shared" si="226"/>
        <v>380464.6</v>
      </c>
      <c r="FK379" s="464"/>
      <c r="FL379" s="447">
        <f t="shared" si="227"/>
        <v>22167.37</v>
      </c>
      <c r="FM379" s="447">
        <f t="shared" si="228"/>
        <v>2770.92</v>
      </c>
      <c r="FN379" s="447">
        <f t="shared" si="229"/>
        <v>55418.43</v>
      </c>
      <c r="FO379" s="447">
        <f t="shared" si="230"/>
        <v>80356.72</v>
      </c>
      <c r="FP379" s="178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</row>
    <row r="380" spans="1:463" s="163" customFormat="1" ht="22.5" customHeight="1">
      <c r="A380" s="360">
        <v>372</v>
      </c>
      <c r="B380" s="361">
        <v>7</v>
      </c>
      <c r="C380" s="362" t="s">
        <v>599</v>
      </c>
      <c r="D380" s="363" t="s">
        <v>235</v>
      </c>
      <c r="E380" s="225" t="s">
        <v>190</v>
      </c>
      <c r="F380" s="367">
        <v>650000</v>
      </c>
      <c r="G380" s="365">
        <v>8</v>
      </c>
      <c r="H380" s="366">
        <v>3</v>
      </c>
      <c r="I380" s="373"/>
      <c r="J380" s="374"/>
      <c r="K380" s="375">
        <v>8</v>
      </c>
      <c r="L380" s="366">
        <v>3</v>
      </c>
      <c r="M380" s="373"/>
      <c r="N380" s="374"/>
      <c r="O380" s="375">
        <v>8</v>
      </c>
      <c r="P380" s="366">
        <v>4</v>
      </c>
      <c r="Q380" s="373"/>
      <c r="R380" s="374"/>
      <c r="S380" s="375">
        <v>8</v>
      </c>
      <c r="T380" s="366">
        <v>4</v>
      </c>
      <c r="U380" s="373"/>
      <c r="V380" s="374"/>
      <c r="W380" s="375">
        <v>8</v>
      </c>
      <c r="X380" s="366">
        <v>4</v>
      </c>
      <c r="Y380" s="373"/>
      <c r="Z380" s="374"/>
      <c r="AA380" s="375">
        <v>5</v>
      </c>
      <c r="AB380" s="366">
        <v>4</v>
      </c>
      <c r="AC380" s="373"/>
      <c r="AD380" s="382"/>
      <c r="AE380" s="380">
        <v>11</v>
      </c>
      <c r="AF380" s="381"/>
      <c r="AG380" s="365">
        <v>8</v>
      </c>
      <c r="AH380" s="366">
        <v>2</v>
      </c>
      <c r="AI380" s="373"/>
      <c r="AJ380" s="374"/>
      <c r="AK380" s="375">
        <v>8</v>
      </c>
      <c r="AL380" s="366">
        <v>3</v>
      </c>
      <c r="AM380" s="373"/>
      <c r="AN380" s="374"/>
      <c r="AO380" s="375">
        <v>8</v>
      </c>
      <c r="AP380" s="366">
        <v>2</v>
      </c>
      <c r="AQ380" s="373"/>
      <c r="AR380" s="374"/>
      <c r="AS380" s="375"/>
      <c r="AT380" s="366"/>
      <c r="AU380" s="373"/>
      <c r="AV380" s="374"/>
      <c r="AW380" s="375"/>
      <c r="AX380" s="366"/>
      <c r="AY380" s="373"/>
      <c r="AZ380" s="374"/>
      <c r="BA380" s="375"/>
      <c r="BB380" s="366"/>
      <c r="BC380" s="373"/>
      <c r="BD380" s="382"/>
      <c r="BE380" s="380">
        <v>8</v>
      </c>
      <c r="BF380" s="381"/>
      <c r="BG380" s="365">
        <v>8</v>
      </c>
      <c r="BH380" s="366">
        <v>2</v>
      </c>
      <c r="BI380" s="373"/>
      <c r="BJ380" s="374"/>
      <c r="BK380" s="375">
        <v>8</v>
      </c>
      <c r="BL380" s="366">
        <v>4</v>
      </c>
      <c r="BM380" s="373"/>
      <c r="BN380" s="374"/>
      <c r="BO380" s="375">
        <v>8</v>
      </c>
      <c r="BP380" s="366"/>
      <c r="BQ380" s="373"/>
      <c r="BR380" s="374"/>
      <c r="BS380" s="375">
        <v>8</v>
      </c>
      <c r="BT380" s="366">
        <v>1</v>
      </c>
      <c r="BU380" s="373"/>
      <c r="BV380" s="374"/>
      <c r="BW380" s="388">
        <v>12</v>
      </c>
      <c r="BX380" s="389"/>
      <c r="BY380" s="375">
        <v>5</v>
      </c>
      <c r="BZ380" s="366">
        <v>5</v>
      </c>
      <c r="CA380" s="373"/>
      <c r="CB380" s="382"/>
      <c r="CC380" s="380">
        <v>12</v>
      </c>
      <c r="CD380" s="381"/>
      <c r="CE380" s="398">
        <v>8</v>
      </c>
      <c r="CF380" s="366">
        <v>2</v>
      </c>
      <c r="CG380" s="373"/>
      <c r="CH380" s="399"/>
      <c r="CI380" s="365">
        <v>8</v>
      </c>
      <c r="CJ380" s="366">
        <v>3</v>
      </c>
      <c r="CK380" s="373"/>
      <c r="CL380" s="374"/>
      <c r="CM380" s="375">
        <v>8</v>
      </c>
      <c r="CN380" s="366">
        <v>3</v>
      </c>
      <c r="CO380" s="373"/>
      <c r="CP380" s="382"/>
      <c r="CQ380" s="402">
        <v>8</v>
      </c>
      <c r="CR380" s="366">
        <v>4</v>
      </c>
      <c r="CS380" s="408"/>
      <c r="CT380" s="409"/>
      <c r="CU380" s="402">
        <v>8</v>
      </c>
      <c r="CV380" s="366">
        <v>2</v>
      </c>
      <c r="CW380" s="410"/>
      <c r="CX380" s="411"/>
      <c r="CY380" s="402">
        <v>5</v>
      </c>
      <c r="CZ380" s="366">
        <v>7</v>
      </c>
      <c r="DA380" s="415"/>
      <c r="DB380" s="411"/>
      <c r="DC380" s="380">
        <v>8</v>
      </c>
      <c r="DD380" s="381"/>
      <c r="DE380" s="398">
        <v>8</v>
      </c>
      <c r="DF380" s="366">
        <v>4</v>
      </c>
      <c r="DG380" s="416"/>
      <c r="DH380" s="411"/>
      <c r="DI380" s="402">
        <v>8</v>
      </c>
      <c r="DJ380" s="366"/>
      <c r="DK380" s="416"/>
      <c r="DL380" s="411"/>
      <c r="DM380" s="424">
        <v>25</v>
      </c>
      <c r="DN380" s="424">
        <v>4</v>
      </c>
      <c r="DO380" s="424">
        <v>1</v>
      </c>
      <c r="DP380" s="425">
        <f t="shared" si="193"/>
        <v>167</v>
      </c>
      <c r="DQ380" s="427">
        <f t="shared" si="194"/>
        <v>0</v>
      </c>
      <c r="DR380" s="425">
        <f t="shared" si="195"/>
        <v>167</v>
      </c>
      <c r="DS380" s="163">
        <f t="shared" si="196"/>
        <v>22</v>
      </c>
      <c r="DT380" s="425">
        <f t="shared" si="197"/>
        <v>66</v>
      </c>
      <c r="DU380" s="427">
        <f t="shared" si="198"/>
        <v>0</v>
      </c>
      <c r="DV380" s="427">
        <f t="shared" si="199"/>
        <v>66</v>
      </c>
      <c r="DW380" s="427">
        <f t="shared" si="200"/>
        <v>39</v>
      </c>
      <c r="DX380" s="427">
        <f t="shared" si="201"/>
        <v>0</v>
      </c>
      <c r="DY380" s="427">
        <f t="shared" si="202"/>
        <v>12</v>
      </c>
      <c r="DZ380" s="427">
        <f t="shared" si="203"/>
        <v>0</v>
      </c>
      <c r="EA380" s="428">
        <f t="shared" si="204"/>
        <v>23</v>
      </c>
      <c r="EB380" s="429">
        <f t="shared" si="205"/>
        <v>66</v>
      </c>
      <c r="EC380" s="429">
        <f t="shared" si="206"/>
        <v>0</v>
      </c>
      <c r="ED380" s="429">
        <f t="shared" si="207"/>
        <v>39</v>
      </c>
      <c r="EE380" s="429">
        <f t="shared" si="208"/>
        <v>0</v>
      </c>
      <c r="EF380" s="429">
        <f t="shared" si="209"/>
        <v>12</v>
      </c>
      <c r="EG380" s="429">
        <f t="shared" si="210"/>
        <v>0</v>
      </c>
      <c r="EH380" s="441"/>
      <c r="EI380" s="479"/>
      <c r="EJ380" s="443">
        <v>396</v>
      </c>
      <c r="EK380" s="481" t="s">
        <v>599</v>
      </c>
      <c r="EL380" s="449" t="s">
        <v>235</v>
      </c>
      <c r="EM380" s="450">
        <v>650000</v>
      </c>
      <c r="EN380" s="447">
        <f t="shared" si="211"/>
        <v>25000</v>
      </c>
      <c r="EO380" s="453">
        <v>0</v>
      </c>
      <c r="EP380" s="454">
        <v>0</v>
      </c>
      <c r="EQ380" s="455">
        <v>0</v>
      </c>
      <c r="ER380" s="455">
        <v>0</v>
      </c>
      <c r="ES380" s="456">
        <f t="shared" si="212"/>
        <v>25000</v>
      </c>
      <c r="ET380" s="456">
        <f t="shared" si="213"/>
        <v>23</v>
      </c>
      <c r="EU380" s="456">
        <f t="shared" si="214"/>
        <v>66</v>
      </c>
      <c r="EV380" s="456">
        <f t="shared" si="215"/>
        <v>0</v>
      </c>
      <c r="EW380" s="456">
        <f t="shared" si="216"/>
        <v>39</v>
      </c>
      <c r="EX380" s="456">
        <f t="shared" si="217"/>
        <v>0</v>
      </c>
      <c r="EY380" s="460">
        <f t="shared" si="218"/>
        <v>12</v>
      </c>
      <c r="EZ380" s="460">
        <f t="shared" si="219"/>
        <v>0</v>
      </c>
      <c r="FA380" s="447">
        <f t="shared" si="220"/>
        <v>670051.54</v>
      </c>
      <c r="FB380" s="447">
        <v>0</v>
      </c>
      <c r="FC380" s="447">
        <f t="shared" si="221"/>
        <v>1245051.54</v>
      </c>
      <c r="FD380" s="447">
        <f t="shared" si="222"/>
        <v>1120546.3900000001</v>
      </c>
      <c r="FE380" s="447">
        <f t="shared" si="223"/>
        <v>164163.91700000004</v>
      </c>
      <c r="FF380" s="447">
        <f t="shared" si="224"/>
        <v>124505.15</v>
      </c>
      <c r="FG380" s="463">
        <v>100000</v>
      </c>
      <c r="FH380" s="447">
        <f t="shared" si="225"/>
        <v>388669.07</v>
      </c>
      <c r="FI380" s="447">
        <v>0</v>
      </c>
      <c r="FJ380" s="447">
        <f t="shared" si="226"/>
        <v>856382.47</v>
      </c>
      <c r="FK380" s="464"/>
      <c r="FL380" s="447">
        <f t="shared" si="227"/>
        <v>49802.06</v>
      </c>
      <c r="FM380" s="447">
        <f t="shared" si="228"/>
        <v>6225.26</v>
      </c>
      <c r="FN380" s="447">
        <f t="shared" si="229"/>
        <v>124505.15</v>
      </c>
      <c r="FO380" s="447">
        <f t="shared" si="230"/>
        <v>180532.47</v>
      </c>
      <c r="FP380" s="178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</row>
    <row r="381" spans="1:463" s="163" customFormat="1" ht="22.5" customHeight="1">
      <c r="A381" s="360">
        <v>373</v>
      </c>
      <c r="B381" s="361">
        <v>4</v>
      </c>
      <c r="C381" s="362" t="s">
        <v>600</v>
      </c>
      <c r="D381" s="363" t="s">
        <v>235</v>
      </c>
      <c r="E381" s="225" t="s">
        <v>190</v>
      </c>
      <c r="F381" s="367">
        <v>600000</v>
      </c>
      <c r="G381" s="365">
        <v>8</v>
      </c>
      <c r="H381" s="366">
        <v>3</v>
      </c>
      <c r="I381" s="373"/>
      <c r="J381" s="374"/>
      <c r="K381" s="375">
        <v>8</v>
      </c>
      <c r="L381" s="366">
        <v>1</v>
      </c>
      <c r="M381" s="373"/>
      <c r="N381" s="374"/>
      <c r="O381" s="375">
        <v>8</v>
      </c>
      <c r="P381" s="366">
        <v>2</v>
      </c>
      <c r="Q381" s="373"/>
      <c r="R381" s="374"/>
      <c r="S381" s="375">
        <v>8</v>
      </c>
      <c r="T381" s="366">
        <v>1</v>
      </c>
      <c r="U381" s="373"/>
      <c r="V381" s="374"/>
      <c r="W381" s="375">
        <v>8</v>
      </c>
      <c r="X381" s="366">
        <v>3</v>
      </c>
      <c r="Y381" s="373"/>
      <c r="Z381" s="374"/>
      <c r="AA381" s="375">
        <v>5</v>
      </c>
      <c r="AB381" s="366">
        <v>6</v>
      </c>
      <c r="AC381" s="373"/>
      <c r="AD381" s="382"/>
      <c r="AE381" s="380">
        <v>11</v>
      </c>
      <c r="AF381" s="381"/>
      <c r="AG381" s="365">
        <v>5</v>
      </c>
      <c r="AH381" s="366"/>
      <c r="AI381" s="373"/>
      <c r="AJ381" s="374"/>
      <c r="AK381" s="375"/>
      <c r="AL381" s="366"/>
      <c r="AM381" s="373"/>
      <c r="AN381" s="374"/>
      <c r="AO381" s="375"/>
      <c r="AP381" s="366"/>
      <c r="AQ381" s="373"/>
      <c r="AR381" s="374"/>
      <c r="AS381" s="375"/>
      <c r="AT381" s="366"/>
      <c r="AU381" s="373"/>
      <c r="AV381" s="374"/>
      <c r="AW381" s="375"/>
      <c r="AX381" s="366"/>
      <c r="AY381" s="373"/>
      <c r="AZ381" s="374"/>
      <c r="BA381" s="375"/>
      <c r="BB381" s="366"/>
      <c r="BC381" s="373"/>
      <c r="BD381" s="382"/>
      <c r="BE381" s="380"/>
      <c r="BF381" s="381"/>
      <c r="BG381" s="365">
        <v>8</v>
      </c>
      <c r="BH381" s="366">
        <v>2</v>
      </c>
      <c r="BI381" s="373"/>
      <c r="BJ381" s="374"/>
      <c r="BK381" s="375">
        <v>8</v>
      </c>
      <c r="BL381" s="366">
        <v>1</v>
      </c>
      <c r="BM381" s="373"/>
      <c r="BN381" s="374"/>
      <c r="BO381" s="375"/>
      <c r="BP381" s="366"/>
      <c r="BQ381" s="373"/>
      <c r="BR381" s="374"/>
      <c r="BS381" s="375"/>
      <c r="BT381" s="366"/>
      <c r="BU381" s="373"/>
      <c r="BV381" s="374"/>
      <c r="BW381" s="388"/>
      <c r="BX381" s="389"/>
      <c r="BY381" s="375"/>
      <c r="BZ381" s="366"/>
      <c r="CA381" s="373"/>
      <c r="CB381" s="382"/>
      <c r="CC381" s="380"/>
      <c r="CD381" s="381"/>
      <c r="CE381" s="398"/>
      <c r="CF381" s="366"/>
      <c r="CG381" s="373"/>
      <c r="CH381" s="399"/>
      <c r="CI381" s="365"/>
      <c r="CJ381" s="366"/>
      <c r="CK381" s="373"/>
      <c r="CL381" s="374"/>
      <c r="CM381" s="375">
        <v>8</v>
      </c>
      <c r="CN381" s="366">
        <v>3</v>
      </c>
      <c r="CO381" s="373"/>
      <c r="CP381" s="382"/>
      <c r="CQ381" s="402">
        <v>8</v>
      </c>
      <c r="CR381" s="366">
        <v>2</v>
      </c>
      <c r="CS381" s="408"/>
      <c r="CT381" s="409"/>
      <c r="CU381" s="402">
        <v>8</v>
      </c>
      <c r="CV381" s="366">
        <v>1</v>
      </c>
      <c r="CW381" s="410"/>
      <c r="CX381" s="411"/>
      <c r="CY381" s="402">
        <v>5</v>
      </c>
      <c r="CZ381" s="366">
        <v>4</v>
      </c>
      <c r="DA381" s="415"/>
      <c r="DB381" s="411"/>
      <c r="DC381" s="380">
        <v>9</v>
      </c>
      <c r="DD381" s="381"/>
      <c r="DE381" s="398">
        <v>8</v>
      </c>
      <c r="DF381" s="366">
        <v>2</v>
      </c>
      <c r="DG381" s="416"/>
      <c r="DH381" s="411"/>
      <c r="DI381" s="402">
        <v>8</v>
      </c>
      <c r="DJ381" s="366">
        <v>1</v>
      </c>
      <c r="DK381" s="416"/>
      <c r="DL381" s="411"/>
      <c r="DM381" s="424">
        <v>25</v>
      </c>
      <c r="DN381" s="424">
        <v>4</v>
      </c>
      <c r="DO381" s="424">
        <v>1</v>
      </c>
      <c r="DP381" s="425">
        <f t="shared" si="193"/>
        <v>111</v>
      </c>
      <c r="DQ381" s="427">
        <f t="shared" si="194"/>
        <v>0</v>
      </c>
      <c r="DR381" s="425">
        <f t="shared" si="195"/>
        <v>111</v>
      </c>
      <c r="DS381" s="163">
        <f t="shared" si="196"/>
        <v>15</v>
      </c>
      <c r="DT381" s="425">
        <f t="shared" si="197"/>
        <v>32</v>
      </c>
      <c r="DU381" s="427">
        <f t="shared" si="198"/>
        <v>0</v>
      </c>
      <c r="DV381" s="427">
        <f t="shared" si="199"/>
        <v>32</v>
      </c>
      <c r="DW381" s="427">
        <f t="shared" si="200"/>
        <v>20</v>
      </c>
      <c r="DX381" s="427">
        <f t="shared" si="201"/>
        <v>0</v>
      </c>
      <c r="DY381" s="427">
        <f t="shared" si="202"/>
        <v>0</v>
      </c>
      <c r="DZ381" s="427">
        <f t="shared" si="203"/>
        <v>0</v>
      </c>
      <c r="EA381" s="428">
        <f t="shared" si="204"/>
        <v>16</v>
      </c>
      <c r="EB381" s="429">
        <f t="shared" si="205"/>
        <v>32</v>
      </c>
      <c r="EC381" s="429">
        <f t="shared" si="206"/>
        <v>0</v>
      </c>
      <c r="ED381" s="429">
        <f t="shared" si="207"/>
        <v>20</v>
      </c>
      <c r="EE381" s="429">
        <f t="shared" si="208"/>
        <v>0</v>
      </c>
      <c r="EF381" s="429">
        <f t="shared" si="209"/>
        <v>0</v>
      </c>
      <c r="EG381" s="429">
        <f t="shared" si="210"/>
        <v>0</v>
      </c>
      <c r="EH381" s="441"/>
      <c r="EI381" s="479"/>
      <c r="EJ381" s="443">
        <v>397</v>
      </c>
      <c r="EK381" s="481" t="s">
        <v>600</v>
      </c>
      <c r="EL381" s="449" t="s">
        <v>235</v>
      </c>
      <c r="EM381" s="450">
        <v>600000</v>
      </c>
      <c r="EN381" s="447">
        <f t="shared" si="211"/>
        <v>23076.92</v>
      </c>
      <c r="EO381" s="453">
        <v>0</v>
      </c>
      <c r="EP381" s="454">
        <v>0</v>
      </c>
      <c r="EQ381" s="455">
        <v>0</v>
      </c>
      <c r="ER381" s="455">
        <v>0</v>
      </c>
      <c r="ES381" s="456">
        <f t="shared" si="212"/>
        <v>23076.92</v>
      </c>
      <c r="ET381" s="456">
        <f t="shared" si="213"/>
        <v>16</v>
      </c>
      <c r="EU381" s="456">
        <f t="shared" si="214"/>
        <v>32</v>
      </c>
      <c r="EV381" s="456">
        <f t="shared" si="215"/>
        <v>0</v>
      </c>
      <c r="EW381" s="456">
        <f t="shared" si="216"/>
        <v>20</v>
      </c>
      <c r="EX381" s="456">
        <f t="shared" si="217"/>
        <v>0</v>
      </c>
      <c r="EY381" s="460">
        <f t="shared" si="218"/>
        <v>0</v>
      </c>
      <c r="EZ381" s="460">
        <f t="shared" si="219"/>
        <v>0</v>
      </c>
      <c r="FA381" s="447">
        <f t="shared" si="220"/>
        <v>270790.06</v>
      </c>
      <c r="FB381" s="447">
        <v>0</v>
      </c>
      <c r="FC381" s="447">
        <f t="shared" si="221"/>
        <v>640020.78</v>
      </c>
      <c r="FD381" s="447">
        <f t="shared" si="222"/>
        <v>576018.70000000007</v>
      </c>
      <c r="FE381" s="447">
        <f t="shared" si="223"/>
        <v>31203.740000000013</v>
      </c>
      <c r="FF381" s="447">
        <f t="shared" si="224"/>
        <v>64002.080000000002</v>
      </c>
      <c r="FG381" s="463">
        <v>100000</v>
      </c>
      <c r="FH381" s="447">
        <f t="shared" si="225"/>
        <v>195205.82</v>
      </c>
      <c r="FI381" s="447">
        <v>0</v>
      </c>
      <c r="FJ381" s="447">
        <f t="shared" si="226"/>
        <v>444814.96</v>
      </c>
      <c r="FK381" s="464"/>
      <c r="FL381" s="447">
        <f t="shared" si="227"/>
        <v>25600.83</v>
      </c>
      <c r="FM381" s="447">
        <f t="shared" si="228"/>
        <v>3200.1</v>
      </c>
      <c r="FN381" s="447">
        <f t="shared" si="229"/>
        <v>64002.080000000002</v>
      </c>
      <c r="FO381" s="447">
        <f t="shared" si="230"/>
        <v>92803.010000000009</v>
      </c>
      <c r="FP381" s="178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</row>
    <row r="382" spans="1:463" s="163" customFormat="1" ht="22.5" customHeight="1">
      <c r="A382" s="360">
        <v>374</v>
      </c>
      <c r="B382" s="361">
        <v>7</v>
      </c>
      <c r="C382" s="362" t="s">
        <v>601</v>
      </c>
      <c r="D382" s="363" t="s">
        <v>194</v>
      </c>
      <c r="E382" s="225" t="s">
        <v>190</v>
      </c>
      <c r="F382" s="367">
        <v>325000</v>
      </c>
      <c r="G382" s="365">
        <v>8</v>
      </c>
      <c r="H382" s="366">
        <v>1</v>
      </c>
      <c r="I382" s="373"/>
      <c r="J382" s="374"/>
      <c r="K382" s="375">
        <v>8</v>
      </c>
      <c r="L382" s="366"/>
      <c r="M382" s="373"/>
      <c r="N382" s="374"/>
      <c r="O382" s="375">
        <v>8</v>
      </c>
      <c r="P382" s="366"/>
      <c r="Q382" s="373"/>
      <c r="R382" s="374"/>
      <c r="S382" s="375">
        <v>8</v>
      </c>
      <c r="T382" s="366"/>
      <c r="U382" s="373"/>
      <c r="V382" s="374"/>
      <c r="W382" s="375">
        <v>8</v>
      </c>
      <c r="X382" s="366">
        <v>1</v>
      </c>
      <c r="Y382" s="373"/>
      <c r="Z382" s="374"/>
      <c r="AA382" s="375">
        <v>5</v>
      </c>
      <c r="AB382" s="366">
        <v>3</v>
      </c>
      <c r="AC382" s="373"/>
      <c r="AD382" s="382"/>
      <c r="AE382" s="380">
        <v>9</v>
      </c>
      <c r="AF382" s="381"/>
      <c r="AG382" s="365">
        <v>8</v>
      </c>
      <c r="AH382" s="366">
        <v>1</v>
      </c>
      <c r="AI382" s="373"/>
      <c r="AJ382" s="374"/>
      <c r="AK382" s="375">
        <v>8</v>
      </c>
      <c r="AL382" s="366">
        <v>1</v>
      </c>
      <c r="AM382" s="373"/>
      <c r="AN382" s="374"/>
      <c r="AO382" s="375">
        <v>8</v>
      </c>
      <c r="AP382" s="366">
        <v>2</v>
      </c>
      <c r="AQ382" s="373"/>
      <c r="AR382" s="374"/>
      <c r="AS382" s="375">
        <v>8</v>
      </c>
      <c r="AT382" s="366"/>
      <c r="AU382" s="373"/>
      <c r="AV382" s="374"/>
      <c r="AW382" s="375">
        <v>8</v>
      </c>
      <c r="AX382" s="366">
        <v>4</v>
      </c>
      <c r="AY382" s="373"/>
      <c r="AZ382" s="374"/>
      <c r="BA382" s="375">
        <v>5</v>
      </c>
      <c r="BB382" s="366">
        <v>3</v>
      </c>
      <c r="BC382" s="373"/>
      <c r="BD382" s="382"/>
      <c r="BE382" s="380">
        <v>8</v>
      </c>
      <c r="BF382" s="381"/>
      <c r="BG382" s="365">
        <v>8</v>
      </c>
      <c r="BH382" s="366">
        <v>2</v>
      </c>
      <c r="BI382" s="373"/>
      <c r="BJ382" s="374"/>
      <c r="BK382" s="375">
        <v>8</v>
      </c>
      <c r="BL382" s="366">
        <v>1</v>
      </c>
      <c r="BM382" s="373"/>
      <c r="BN382" s="374"/>
      <c r="BO382" s="375">
        <v>8</v>
      </c>
      <c r="BP382" s="366"/>
      <c r="BQ382" s="373"/>
      <c r="BR382" s="374"/>
      <c r="BS382" s="375">
        <v>8</v>
      </c>
      <c r="BT382" s="366">
        <v>1</v>
      </c>
      <c r="BU382" s="373"/>
      <c r="BV382" s="374"/>
      <c r="BW382" s="388">
        <v>9</v>
      </c>
      <c r="BX382" s="389"/>
      <c r="BY382" s="375">
        <v>5</v>
      </c>
      <c r="BZ382" s="366">
        <v>5</v>
      </c>
      <c r="CA382" s="373"/>
      <c r="CB382" s="382"/>
      <c r="CC382" s="380">
        <v>12</v>
      </c>
      <c r="CD382" s="381"/>
      <c r="CE382" s="398">
        <v>8</v>
      </c>
      <c r="CF382" s="366"/>
      <c r="CG382" s="373"/>
      <c r="CH382" s="399"/>
      <c r="CI382" s="365">
        <v>8</v>
      </c>
      <c r="CJ382" s="366">
        <v>3</v>
      </c>
      <c r="CK382" s="373"/>
      <c r="CL382" s="374"/>
      <c r="CM382" s="375"/>
      <c r="CN382" s="366"/>
      <c r="CO382" s="373"/>
      <c r="CP382" s="382"/>
      <c r="CQ382" s="402">
        <v>8</v>
      </c>
      <c r="CR382" s="366">
        <v>1</v>
      </c>
      <c r="CS382" s="408"/>
      <c r="CT382" s="409"/>
      <c r="CU382" s="402">
        <v>8</v>
      </c>
      <c r="CV382" s="366">
        <v>1</v>
      </c>
      <c r="CW382" s="410"/>
      <c r="CX382" s="411"/>
      <c r="CY382" s="402">
        <v>5</v>
      </c>
      <c r="CZ382" s="366">
        <v>5</v>
      </c>
      <c r="DA382" s="415"/>
      <c r="DB382" s="411"/>
      <c r="DC382" s="380">
        <v>8</v>
      </c>
      <c r="DD382" s="381"/>
      <c r="DE382" s="398">
        <v>8</v>
      </c>
      <c r="DF382" s="366">
        <v>3</v>
      </c>
      <c r="DG382" s="416"/>
      <c r="DH382" s="411"/>
      <c r="DI382" s="402">
        <v>8</v>
      </c>
      <c r="DJ382" s="366"/>
      <c r="DK382" s="416"/>
      <c r="DL382" s="411"/>
      <c r="DM382" s="424">
        <v>25</v>
      </c>
      <c r="DN382" s="424">
        <v>4</v>
      </c>
      <c r="DO382" s="424">
        <v>1</v>
      </c>
      <c r="DP382" s="425">
        <f t="shared" si="193"/>
        <v>180</v>
      </c>
      <c r="DQ382" s="427">
        <f t="shared" si="194"/>
        <v>0</v>
      </c>
      <c r="DR382" s="425">
        <f t="shared" si="195"/>
        <v>180</v>
      </c>
      <c r="DS382" s="163">
        <f t="shared" si="196"/>
        <v>24</v>
      </c>
      <c r="DT382" s="425">
        <f t="shared" si="197"/>
        <v>38</v>
      </c>
      <c r="DU382" s="427">
        <f t="shared" si="198"/>
        <v>0</v>
      </c>
      <c r="DV382" s="427">
        <f t="shared" si="199"/>
        <v>38</v>
      </c>
      <c r="DW382" s="427">
        <f t="shared" si="200"/>
        <v>37</v>
      </c>
      <c r="DX382" s="427">
        <f t="shared" si="201"/>
        <v>0</v>
      </c>
      <c r="DY382" s="427">
        <f t="shared" si="202"/>
        <v>9</v>
      </c>
      <c r="DZ382" s="427">
        <f t="shared" si="203"/>
        <v>0</v>
      </c>
      <c r="EA382" s="428">
        <f t="shared" si="204"/>
        <v>25</v>
      </c>
      <c r="EB382" s="429">
        <f t="shared" si="205"/>
        <v>38</v>
      </c>
      <c r="EC382" s="429">
        <f t="shared" si="206"/>
        <v>0</v>
      </c>
      <c r="ED382" s="429">
        <f t="shared" si="207"/>
        <v>37</v>
      </c>
      <c r="EE382" s="429">
        <f t="shared" si="208"/>
        <v>0</v>
      </c>
      <c r="EF382" s="429">
        <f t="shared" si="209"/>
        <v>9</v>
      </c>
      <c r="EG382" s="429">
        <f t="shared" si="210"/>
        <v>0</v>
      </c>
      <c r="EH382" s="441"/>
      <c r="EI382" s="479"/>
      <c r="EJ382" s="443">
        <v>398</v>
      </c>
      <c r="EK382" s="481" t="s">
        <v>601</v>
      </c>
      <c r="EL382" s="449" t="s">
        <v>194</v>
      </c>
      <c r="EM382" s="450">
        <v>325000</v>
      </c>
      <c r="EN382" s="447">
        <f t="shared" si="211"/>
        <v>12500</v>
      </c>
      <c r="EO382" s="453">
        <v>0</v>
      </c>
      <c r="EP382" s="454">
        <v>0</v>
      </c>
      <c r="EQ382" s="455">
        <v>0</v>
      </c>
      <c r="ER382" s="455">
        <v>0</v>
      </c>
      <c r="ES382" s="456">
        <f t="shared" si="212"/>
        <v>12500</v>
      </c>
      <c r="ET382" s="456">
        <f t="shared" si="213"/>
        <v>25</v>
      </c>
      <c r="EU382" s="456">
        <f t="shared" si="214"/>
        <v>38</v>
      </c>
      <c r="EV382" s="456">
        <f t="shared" si="215"/>
        <v>0</v>
      </c>
      <c r="EW382" s="456">
        <f t="shared" si="216"/>
        <v>37</v>
      </c>
      <c r="EX382" s="456">
        <f t="shared" si="217"/>
        <v>0</v>
      </c>
      <c r="EY382" s="460">
        <f t="shared" si="218"/>
        <v>9</v>
      </c>
      <c r="EZ382" s="460">
        <f t="shared" si="219"/>
        <v>0</v>
      </c>
      <c r="FA382" s="447">
        <f t="shared" si="220"/>
        <v>248352.44</v>
      </c>
      <c r="FB382" s="447">
        <v>0</v>
      </c>
      <c r="FC382" s="447">
        <f t="shared" si="221"/>
        <v>560852.43999999994</v>
      </c>
      <c r="FD382" s="447">
        <f t="shared" si="222"/>
        <v>504767.19999999995</v>
      </c>
      <c r="FE382" s="447">
        <f t="shared" si="223"/>
        <v>18781.375999999997</v>
      </c>
      <c r="FF382" s="447">
        <f t="shared" si="224"/>
        <v>56085.24</v>
      </c>
      <c r="FG382" s="463">
        <v>100000</v>
      </c>
      <c r="FH382" s="447">
        <f t="shared" si="225"/>
        <v>174866.62</v>
      </c>
      <c r="FI382" s="447">
        <v>0</v>
      </c>
      <c r="FJ382" s="447">
        <f t="shared" si="226"/>
        <v>385985.82</v>
      </c>
      <c r="FK382" s="464"/>
      <c r="FL382" s="447">
        <f t="shared" si="227"/>
        <v>22434.1</v>
      </c>
      <c r="FM382" s="447">
        <f t="shared" si="228"/>
        <v>2804.26</v>
      </c>
      <c r="FN382" s="447">
        <f t="shared" si="229"/>
        <v>56085.24</v>
      </c>
      <c r="FO382" s="447">
        <f t="shared" si="230"/>
        <v>81323.600000000006</v>
      </c>
      <c r="FP382" s="178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</row>
    <row r="383" spans="1:463" s="163" customFormat="1" ht="22.5" customHeight="1">
      <c r="A383" s="360">
        <v>375</v>
      </c>
      <c r="B383" s="361">
        <v>7</v>
      </c>
      <c r="C383" s="362" t="s">
        <v>602</v>
      </c>
      <c r="D383" s="363" t="s">
        <v>194</v>
      </c>
      <c r="E383" s="225" t="s">
        <v>190</v>
      </c>
      <c r="F383" s="367">
        <v>325000</v>
      </c>
      <c r="G383" s="365">
        <v>8</v>
      </c>
      <c r="H383" s="366">
        <v>1</v>
      </c>
      <c r="I383" s="373"/>
      <c r="J383" s="374"/>
      <c r="K383" s="375">
        <v>8</v>
      </c>
      <c r="L383" s="366"/>
      <c r="M383" s="373"/>
      <c r="N383" s="374"/>
      <c r="O383" s="375">
        <v>8</v>
      </c>
      <c r="P383" s="366"/>
      <c r="Q383" s="373"/>
      <c r="R383" s="374"/>
      <c r="S383" s="375">
        <v>8</v>
      </c>
      <c r="T383" s="366">
        <v>3</v>
      </c>
      <c r="U383" s="373"/>
      <c r="V383" s="374"/>
      <c r="W383" s="375">
        <v>8</v>
      </c>
      <c r="X383" s="366">
        <v>1</v>
      </c>
      <c r="Y383" s="373"/>
      <c r="Z383" s="374"/>
      <c r="AA383" s="375">
        <v>5</v>
      </c>
      <c r="AB383" s="366">
        <v>3</v>
      </c>
      <c r="AC383" s="373"/>
      <c r="AD383" s="382"/>
      <c r="AE383" s="380">
        <v>9</v>
      </c>
      <c r="AF383" s="381"/>
      <c r="AG383" s="365">
        <v>8</v>
      </c>
      <c r="AH383" s="366">
        <v>1</v>
      </c>
      <c r="AI383" s="373"/>
      <c r="AJ383" s="374"/>
      <c r="AK383" s="375">
        <v>8</v>
      </c>
      <c r="AL383" s="366">
        <v>1</v>
      </c>
      <c r="AM383" s="373"/>
      <c r="AN383" s="374"/>
      <c r="AO383" s="375">
        <v>8</v>
      </c>
      <c r="AP383" s="366">
        <v>2</v>
      </c>
      <c r="AQ383" s="373"/>
      <c r="AR383" s="374"/>
      <c r="AS383" s="375">
        <v>8</v>
      </c>
      <c r="AT383" s="366"/>
      <c r="AU383" s="373"/>
      <c r="AV383" s="374"/>
      <c r="AW383" s="375">
        <v>8</v>
      </c>
      <c r="AX383" s="366">
        <v>4</v>
      </c>
      <c r="AY383" s="373"/>
      <c r="AZ383" s="374"/>
      <c r="BA383" s="375">
        <v>5</v>
      </c>
      <c r="BB383" s="366">
        <v>3</v>
      </c>
      <c r="BC383" s="373"/>
      <c r="BD383" s="382"/>
      <c r="BE383" s="380">
        <v>8</v>
      </c>
      <c r="BF383" s="381"/>
      <c r="BG383" s="365"/>
      <c r="BH383" s="366"/>
      <c r="BI383" s="373"/>
      <c r="BJ383" s="374"/>
      <c r="BK383" s="375">
        <v>8</v>
      </c>
      <c r="BL383" s="366">
        <v>1</v>
      </c>
      <c r="BM383" s="373"/>
      <c r="BN383" s="374"/>
      <c r="BO383" s="375">
        <v>8</v>
      </c>
      <c r="BP383" s="366"/>
      <c r="BQ383" s="373"/>
      <c r="BR383" s="374"/>
      <c r="BS383" s="375">
        <v>8</v>
      </c>
      <c r="BT383" s="366">
        <v>1</v>
      </c>
      <c r="BU383" s="373"/>
      <c r="BV383" s="374"/>
      <c r="BW383" s="388">
        <v>9</v>
      </c>
      <c r="BX383" s="389"/>
      <c r="BY383" s="375">
        <v>5</v>
      </c>
      <c r="BZ383" s="366">
        <v>3</v>
      </c>
      <c r="CA383" s="373"/>
      <c r="CB383" s="382"/>
      <c r="CC383" s="380">
        <v>8</v>
      </c>
      <c r="CD383" s="381"/>
      <c r="CE383" s="398">
        <v>8</v>
      </c>
      <c r="CF383" s="366"/>
      <c r="CG383" s="373"/>
      <c r="CH383" s="399"/>
      <c r="CI383" s="365">
        <v>8</v>
      </c>
      <c r="CJ383" s="366">
        <v>3</v>
      </c>
      <c r="CK383" s="373"/>
      <c r="CL383" s="374"/>
      <c r="CM383" s="375">
        <v>8</v>
      </c>
      <c r="CN383" s="366">
        <v>1</v>
      </c>
      <c r="CO383" s="373"/>
      <c r="CP383" s="382"/>
      <c r="CQ383" s="402">
        <v>8</v>
      </c>
      <c r="CR383" s="366">
        <v>1</v>
      </c>
      <c r="CS383" s="408"/>
      <c r="CT383" s="409"/>
      <c r="CU383" s="402">
        <v>8</v>
      </c>
      <c r="CV383" s="366">
        <v>1</v>
      </c>
      <c r="CW383" s="410"/>
      <c r="CX383" s="411"/>
      <c r="CY383" s="402">
        <v>5</v>
      </c>
      <c r="CZ383" s="366">
        <v>5</v>
      </c>
      <c r="DA383" s="415"/>
      <c r="DB383" s="411"/>
      <c r="DC383" s="380">
        <v>8</v>
      </c>
      <c r="DD383" s="381"/>
      <c r="DE383" s="398">
        <v>8</v>
      </c>
      <c r="DF383" s="366">
        <v>3</v>
      </c>
      <c r="DG383" s="416"/>
      <c r="DH383" s="411"/>
      <c r="DI383" s="402">
        <v>8</v>
      </c>
      <c r="DJ383" s="366"/>
      <c r="DK383" s="416"/>
      <c r="DL383" s="411"/>
      <c r="DM383" s="424">
        <v>25</v>
      </c>
      <c r="DN383" s="424">
        <v>4</v>
      </c>
      <c r="DO383" s="424">
        <v>1</v>
      </c>
      <c r="DP383" s="425">
        <f t="shared" si="193"/>
        <v>180</v>
      </c>
      <c r="DQ383" s="427">
        <f t="shared" si="194"/>
        <v>0</v>
      </c>
      <c r="DR383" s="425">
        <f t="shared" si="195"/>
        <v>180</v>
      </c>
      <c r="DS383" s="163">
        <f t="shared" si="196"/>
        <v>24</v>
      </c>
      <c r="DT383" s="425">
        <f t="shared" si="197"/>
        <v>38</v>
      </c>
      <c r="DU383" s="427">
        <f t="shared" si="198"/>
        <v>0</v>
      </c>
      <c r="DV383" s="427">
        <f t="shared" si="199"/>
        <v>38</v>
      </c>
      <c r="DW383" s="427">
        <f t="shared" si="200"/>
        <v>33</v>
      </c>
      <c r="DX383" s="427">
        <f t="shared" si="201"/>
        <v>0</v>
      </c>
      <c r="DY383" s="427">
        <f t="shared" si="202"/>
        <v>9</v>
      </c>
      <c r="DZ383" s="427">
        <f t="shared" si="203"/>
        <v>0</v>
      </c>
      <c r="EA383" s="428">
        <f t="shared" si="204"/>
        <v>25</v>
      </c>
      <c r="EB383" s="429">
        <f t="shared" si="205"/>
        <v>38</v>
      </c>
      <c r="EC383" s="429">
        <f t="shared" si="206"/>
        <v>0</v>
      </c>
      <c r="ED383" s="429">
        <f t="shared" si="207"/>
        <v>33</v>
      </c>
      <c r="EE383" s="429">
        <f t="shared" si="208"/>
        <v>0</v>
      </c>
      <c r="EF383" s="429">
        <f t="shared" si="209"/>
        <v>9</v>
      </c>
      <c r="EG383" s="429">
        <f t="shared" si="210"/>
        <v>0</v>
      </c>
      <c r="EH383" s="441"/>
      <c r="EI383" s="479"/>
      <c r="EJ383" s="443">
        <v>400</v>
      </c>
      <c r="EK383" s="481" t="s">
        <v>602</v>
      </c>
      <c r="EL383" s="449" t="s">
        <v>194</v>
      </c>
      <c r="EM383" s="450">
        <v>325000</v>
      </c>
      <c r="EN383" s="447">
        <f t="shared" si="211"/>
        <v>12500</v>
      </c>
      <c r="EO383" s="453">
        <v>0</v>
      </c>
      <c r="EP383" s="454">
        <v>0</v>
      </c>
      <c r="EQ383" s="455">
        <v>0</v>
      </c>
      <c r="ER383" s="455">
        <v>0</v>
      </c>
      <c r="ES383" s="456">
        <f t="shared" si="212"/>
        <v>12500</v>
      </c>
      <c r="ET383" s="456">
        <f t="shared" si="213"/>
        <v>25</v>
      </c>
      <c r="EU383" s="456">
        <f t="shared" si="214"/>
        <v>38</v>
      </c>
      <c r="EV383" s="456">
        <f t="shared" si="215"/>
        <v>0</v>
      </c>
      <c r="EW383" s="456">
        <f t="shared" si="216"/>
        <v>33</v>
      </c>
      <c r="EX383" s="456">
        <f t="shared" si="217"/>
        <v>0</v>
      </c>
      <c r="EY383" s="460">
        <f t="shared" si="218"/>
        <v>9</v>
      </c>
      <c r="EZ383" s="460">
        <f t="shared" si="219"/>
        <v>0</v>
      </c>
      <c r="FA383" s="447">
        <f t="shared" si="220"/>
        <v>235018.08</v>
      </c>
      <c r="FB383" s="447">
        <v>0</v>
      </c>
      <c r="FC383" s="447">
        <f t="shared" si="221"/>
        <v>547518.07999999996</v>
      </c>
      <c r="FD383" s="447">
        <f t="shared" si="222"/>
        <v>492766.26999999996</v>
      </c>
      <c r="FE383" s="447">
        <f t="shared" si="223"/>
        <v>17821.301599999999</v>
      </c>
      <c r="FF383" s="447">
        <f t="shared" si="224"/>
        <v>54751.81</v>
      </c>
      <c r="FG383" s="463">
        <v>100000</v>
      </c>
      <c r="FH383" s="447">
        <f t="shared" si="225"/>
        <v>172573.11</v>
      </c>
      <c r="FI383" s="447">
        <v>0</v>
      </c>
      <c r="FJ383" s="447">
        <f t="shared" si="226"/>
        <v>374944.97</v>
      </c>
      <c r="FK383" s="464"/>
      <c r="FL383" s="447">
        <f t="shared" si="227"/>
        <v>21900.720000000001</v>
      </c>
      <c r="FM383" s="447">
        <f t="shared" si="228"/>
        <v>2737.59</v>
      </c>
      <c r="FN383" s="447">
        <f t="shared" si="229"/>
        <v>54751.81</v>
      </c>
      <c r="FO383" s="447">
        <f t="shared" si="230"/>
        <v>79390.12</v>
      </c>
      <c r="FP383" s="178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</row>
    <row r="384" spans="1:463" s="163" customFormat="1" ht="22.5" customHeight="1">
      <c r="A384" s="360">
        <v>376</v>
      </c>
      <c r="B384" s="361">
        <v>6</v>
      </c>
      <c r="C384" s="362" t="s">
        <v>603</v>
      </c>
      <c r="D384" s="363" t="s">
        <v>194</v>
      </c>
      <c r="E384" s="225" t="s">
        <v>190</v>
      </c>
      <c r="F384" s="367">
        <v>325000</v>
      </c>
      <c r="G384" s="365">
        <v>8</v>
      </c>
      <c r="H384" s="366">
        <v>1</v>
      </c>
      <c r="I384" s="373"/>
      <c r="J384" s="374"/>
      <c r="K384" s="375">
        <v>8</v>
      </c>
      <c r="L384" s="366">
        <v>1</v>
      </c>
      <c r="M384" s="373"/>
      <c r="N384" s="374"/>
      <c r="O384" s="375">
        <v>8</v>
      </c>
      <c r="P384" s="366">
        <v>2</v>
      </c>
      <c r="Q384" s="373"/>
      <c r="R384" s="374"/>
      <c r="S384" s="375">
        <v>8</v>
      </c>
      <c r="T384" s="366">
        <v>1</v>
      </c>
      <c r="U384" s="373"/>
      <c r="V384" s="374"/>
      <c r="W384" s="375">
        <v>8</v>
      </c>
      <c r="X384" s="366">
        <v>2</v>
      </c>
      <c r="Y384" s="373"/>
      <c r="Z384" s="374"/>
      <c r="AA384" s="375">
        <v>5</v>
      </c>
      <c r="AB384" s="366">
        <v>6</v>
      </c>
      <c r="AC384" s="373"/>
      <c r="AD384" s="382"/>
      <c r="AE384" s="380">
        <v>11</v>
      </c>
      <c r="AF384" s="381"/>
      <c r="AG384" s="365">
        <v>8</v>
      </c>
      <c r="AH384" s="366">
        <v>1</v>
      </c>
      <c r="AI384" s="373"/>
      <c r="AJ384" s="374"/>
      <c r="AK384" s="375">
        <v>8</v>
      </c>
      <c r="AL384" s="366">
        <v>1</v>
      </c>
      <c r="AM384" s="373"/>
      <c r="AN384" s="374"/>
      <c r="AO384" s="375">
        <v>8</v>
      </c>
      <c r="AP384" s="366">
        <v>1</v>
      </c>
      <c r="AQ384" s="373"/>
      <c r="AR384" s="374"/>
      <c r="AS384" s="375">
        <v>8</v>
      </c>
      <c r="AT384" s="366">
        <v>2</v>
      </c>
      <c r="AU384" s="373"/>
      <c r="AV384" s="374"/>
      <c r="AW384" s="375">
        <v>8</v>
      </c>
      <c r="AX384" s="366">
        <v>1</v>
      </c>
      <c r="AY384" s="373"/>
      <c r="AZ384" s="374"/>
      <c r="BA384" s="375">
        <v>5</v>
      </c>
      <c r="BB384" s="366"/>
      <c r="BC384" s="373"/>
      <c r="BD384" s="382"/>
      <c r="BE384" s="380">
        <v>5</v>
      </c>
      <c r="BF384" s="381"/>
      <c r="BG384" s="365">
        <v>8</v>
      </c>
      <c r="BH384" s="366">
        <v>1</v>
      </c>
      <c r="BI384" s="373"/>
      <c r="BJ384" s="374"/>
      <c r="BK384" s="375">
        <v>8</v>
      </c>
      <c r="BL384" s="366">
        <v>4</v>
      </c>
      <c r="BM384" s="373"/>
      <c r="BN384" s="374"/>
      <c r="BO384" s="375">
        <v>8</v>
      </c>
      <c r="BP384" s="366">
        <v>1</v>
      </c>
      <c r="BQ384" s="373"/>
      <c r="BR384" s="374"/>
      <c r="BS384" s="375">
        <v>8</v>
      </c>
      <c r="BT384" s="366">
        <v>1</v>
      </c>
      <c r="BU384" s="373"/>
      <c r="BV384" s="374"/>
      <c r="BW384" s="388">
        <v>5</v>
      </c>
      <c r="BX384" s="389"/>
      <c r="BY384" s="375"/>
      <c r="BZ384" s="366"/>
      <c r="CA384" s="373"/>
      <c r="CB384" s="382"/>
      <c r="CC384" s="380">
        <v>9</v>
      </c>
      <c r="CD384" s="381"/>
      <c r="CE384" s="398">
        <v>8</v>
      </c>
      <c r="CF384" s="366">
        <v>2</v>
      </c>
      <c r="CG384" s="373"/>
      <c r="CH384" s="399"/>
      <c r="CI384" s="365">
        <v>8</v>
      </c>
      <c r="CJ384" s="366">
        <v>1</v>
      </c>
      <c r="CK384" s="373"/>
      <c r="CL384" s="374"/>
      <c r="CM384" s="375">
        <v>5</v>
      </c>
      <c r="CN384" s="366"/>
      <c r="CO384" s="373"/>
      <c r="CP384" s="382"/>
      <c r="CQ384" s="402">
        <v>8</v>
      </c>
      <c r="CR384" s="366">
        <v>3</v>
      </c>
      <c r="CS384" s="408"/>
      <c r="CT384" s="409"/>
      <c r="CU384" s="402">
        <v>8</v>
      </c>
      <c r="CV384" s="366">
        <v>3</v>
      </c>
      <c r="CW384" s="410"/>
      <c r="CX384" s="411"/>
      <c r="CY384" s="402">
        <v>5</v>
      </c>
      <c r="CZ384" s="366">
        <v>7</v>
      </c>
      <c r="DA384" s="415"/>
      <c r="DB384" s="411"/>
      <c r="DC384" s="380">
        <v>12</v>
      </c>
      <c r="DD384" s="381"/>
      <c r="DE384" s="398">
        <v>8</v>
      </c>
      <c r="DF384" s="366">
        <v>3</v>
      </c>
      <c r="DG384" s="416"/>
      <c r="DH384" s="411"/>
      <c r="DI384" s="402">
        <v>8</v>
      </c>
      <c r="DJ384" s="366">
        <v>3</v>
      </c>
      <c r="DK384" s="416"/>
      <c r="DL384" s="411"/>
      <c r="DM384" s="424">
        <v>25</v>
      </c>
      <c r="DN384" s="424">
        <v>4</v>
      </c>
      <c r="DO384" s="424">
        <v>1</v>
      </c>
      <c r="DP384" s="425">
        <f t="shared" si="193"/>
        <v>180</v>
      </c>
      <c r="DQ384" s="427">
        <f t="shared" si="194"/>
        <v>0</v>
      </c>
      <c r="DR384" s="425">
        <f t="shared" si="195"/>
        <v>180</v>
      </c>
      <c r="DS384" s="163">
        <f t="shared" si="196"/>
        <v>24</v>
      </c>
      <c r="DT384" s="425">
        <f t="shared" si="197"/>
        <v>48</v>
      </c>
      <c r="DU384" s="427">
        <f t="shared" si="198"/>
        <v>0</v>
      </c>
      <c r="DV384" s="427">
        <f t="shared" si="199"/>
        <v>48</v>
      </c>
      <c r="DW384" s="427">
        <f t="shared" si="200"/>
        <v>37</v>
      </c>
      <c r="DX384" s="427">
        <f t="shared" si="201"/>
        <v>0</v>
      </c>
      <c r="DY384" s="427">
        <f t="shared" si="202"/>
        <v>5</v>
      </c>
      <c r="DZ384" s="427">
        <f t="shared" si="203"/>
        <v>0</v>
      </c>
      <c r="EA384" s="428">
        <f t="shared" si="204"/>
        <v>25</v>
      </c>
      <c r="EB384" s="429">
        <f t="shared" si="205"/>
        <v>48</v>
      </c>
      <c r="EC384" s="429">
        <f t="shared" si="206"/>
        <v>0</v>
      </c>
      <c r="ED384" s="429">
        <f t="shared" si="207"/>
        <v>37</v>
      </c>
      <c r="EE384" s="429">
        <f t="shared" si="208"/>
        <v>0</v>
      </c>
      <c r="EF384" s="429">
        <f t="shared" si="209"/>
        <v>5</v>
      </c>
      <c r="EG384" s="429">
        <f t="shared" si="210"/>
        <v>0</v>
      </c>
      <c r="EH384" s="441"/>
      <c r="EI384" s="479"/>
      <c r="EJ384" s="443">
        <v>401</v>
      </c>
      <c r="EK384" s="481" t="s">
        <v>603</v>
      </c>
      <c r="EL384" s="449" t="s">
        <v>194</v>
      </c>
      <c r="EM384" s="450">
        <v>325000</v>
      </c>
      <c r="EN384" s="447">
        <f t="shared" si="211"/>
        <v>12500</v>
      </c>
      <c r="EO384" s="453">
        <v>0</v>
      </c>
      <c r="EP384" s="454">
        <v>0</v>
      </c>
      <c r="EQ384" s="455">
        <v>0</v>
      </c>
      <c r="ER384" s="455">
        <v>0</v>
      </c>
      <c r="ES384" s="456">
        <f t="shared" si="212"/>
        <v>12500</v>
      </c>
      <c r="ET384" s="456">
        <f t="shared" si="213"/>
        <v>25</v>
      </c>
      <c r="EU384" s="456">
        <f t="shared" si="214"/>
        <v>48</v>
      </c>
      <c r="EV384" s="456">
        <f t="shared" si="215"/>
        <v>0</v>
      </c>
      <c r="EW384" s="456">
        <f t="shared" si="216"/>
        <v>37</v>
      </c>
      <c r="EX384" s="456">
        <f t="shared" si="217"/>
        <v>0</v>
      </c>
      <c r="EY384" s="460">
        <f t="shared" si="218"/>
        <v>5</v>
      </c>
      <c r="EZ384" s="460">
        <f t="shared" si="219"/>
        <v>0</v>
      </c>
      <c r="FA384" s="447">
        <f t="shared" si="220"/>
        <v>260020</v>
      </c>
      <c r="FB384" s="447">
        <v>0</v>
      </c>
      <c r="FC384" s="447">
        <f t="shared" si="221"/>
        <v>572520</v>
      </c>
      <c r="FD384" s="447">
        <f t="shared" si="222"/>
        <v>515268</v>
      </c>
      <c r="FE384" s="447">
        <f t="shared" si="223"/>
        <v>19621.439999999999</v>
      </c>
      <c r="FF384" s="447">
        <f t="shared" si="224"/>
        <v>57252</v>
      </c>
      <c r="FG384" s="463">
        <v>100000</v>
      </c>
      <c r="FH384" s="447">
        <f t="shared" si="225"/>
        <v>176873.44</v>
      </c>
      <c r="FI384" s="447">
        <v>0</v>
      </c>
      <c r="FJ384" s="447">
        <f t="shared" si="226"/>
        <v>395646.56</v>
      </c>
      <c r="FK384" s="464"/>
      <c r="FL384" s="447">
        <f t="shared" si="227"/>
        <v>22900.799999999999</v>
      </c>
      <c r="FM384" s="447">
        <f t="shared" si="228"/>
        <v>2862.6</v>
      </c>
      <c r="FN384" s="447">
        <f t="shared" si="229"/>
        <v>57252</v>
      </c>
      <c r="FO384" s="447">
        <f t="shared" si="230"/>
        <v>83015.399999999994</v>
      </c>
      <c r="FP384" s="178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</row>
    <row r="385" spans="1:463" s="163" customFormat="1" ht="22.5" customHeight="1">
      <c r="A385" s="360">
        <v>377</v>
      </c>
      <c r="B385" s="361">
        <v>7</v>
      </c>
      <c r="C385" s="362" t="s">
        <v>604</v>
      </c>
      <c r="D385" s="363" t="s">
        <v>194</v>
      </c>
      <c r="E385" s="225" t="s">
        <v>190</v>
      </c>
      <c r="F385" s="367">
        <v>325000</v>
      </c>
      <c r="G385" s="365"/>
      <c r="H385" s="366"/>
      <c r="I385" s="373"/>
      <c r="J385" s="374"/>
      <c r="K385" s="375"/>
      <c r="L385" s="366"/>
      <c r="M385" s="373">
        <v>7</v>
      </c>
      <c r="N385" s="374"/>
      <c r="O385" s="375"/>
      <c r="P385" s="366"/>
      <c r="Q385" s="373">
        <v>8</v>
      </c>
      <c r="R385" s="374">
        <v>4</v>
      </c>
      <c r="S385" s="375"/>
      <c r="T385" s="366"/>
      <c r="U385" s="373">
        <v>8</v>
      </c>
      <c r="V385" s="374">
        <v>4</v>
      </c>
      <c r="W385" s="375"/>
      <c r="X385" s="366"/>
      <c r="Y385" s="373">
        <v>8</v>
      </c>
      <c r="Z385" s="374">
        <v>4</v>
      </c>
      <c r="AA385" s="375"/>
      <c r="AB385" s="366"/>
      <c r="AC385" s="373">
        <v>5</v>
      </c>
      <c r="AD385" s="382">
        <v>7</v>
      </c>
      <c r="AE385" s="380"/>
      <c r="AF385" s="381">
        <v>9</v>
      </c>
      <c r="AG385" s="365"/>
      <c r="AH385" s="366"/>
      <c r="AI385" s="373">
        <v>8</v>
      </c>
      <c r="AJ385" s="374"/>
      <c r="AK385" s="375"/>
      <c r="AL385" s="366"/>
      <c r="AM385" s="373">
        <v>8</v>
      </c>
      <c r="AN385" s="374">
        <v>2</v>
      </c>
      <c r="AO385" s="375"/>
      <c r="AP385" s="366"/>
      <c r="AQ385" s="373">
        <v>8</v>
      </c>
      <c r="AR385" s="374">
        <v>2</v>
      </c>
      <c r="AS385" s="375"/>
      <c r="AT385" s="366"/>
      <c r="AU385" s="373">
        <v>8</v>
      </c>
      <c r="AV385" s="374">
        <v>1</v>
      </c>
      <c r="AW385" s="375"/>
      <c r="AX385" s="366"/>
      <c r="AY385" s="373">
        <v>8</v>
      </c>
      <c r="AZ385" s="374">
        <v>3</v>
      </c>
      <c r="BA385" s="375"/>
      <c r="BB385" s="366"/>
      <c r="BC385" s="373">
        <v>5</v>
      </c>
      <c r="BD385" s="382">
        <v>3</v>
      </c>
      <c r="BE385" s="380"/>
      <c r="BF385" s="381">
        <v>11</v>
      </c>
      <c r="BG385" s="365"/>
      <c r="BH385" s="366"/>
      <c r="BI385" s="373">
        <v>8</v>
      </c>
      <c r="BJ385" s="374">
        <v>2</v>
      </c>
      <c r="BK385" s="375"/>
      <c r="BL385" s="366"/>
      <c r="BM385" s="373">
        <v>8</v>
      </c>
      <c r="BN385" s="374">
        <v>1</v>
      </c>
      <c r="BO385" s="375"/>
      <c r="BP385" s="366"/>
      <c r="BQ385" s="373">
        <v>8</v>
      </c>
      <c r="BR385" s="374">
        <v>4</v>
      </c>
      <c r="BS385" s="375"/>
      <c r="BT385" s="366"/>
      <c r="BU385" s="373">
        <v>8</v>
      </c>
      <c r="BV385" s="374">
        <v>4</v>
      </c>
      <c r="BW385" s="388"/>
      <c r="BX385" s="389">
        <v>11</v>
      </c>
      <c r="BY385" s="375"/>
      <c r="BZ385" s="366"/>
      <c r="CA385" s="373">
        <v>5</v>
      </c>
      <c r="CB385" s="382">
        <v>6</v>
      </c>
      <c r="CC385" s="380"/>
      <c r="CD385" s="381">
        <v>12</v>
      </c>
      <c r="CE385" s="398"/>
      <c r="CF385" s="366"/>
      <c r="CG385" s="373">
        <v>8</v>
      </c>
      <c r="CH385" s="399">
        <v>4</v>
      </c>
      <c r="CI385" s="365"/>
      <c r="CJ385" s="366"/>
      <c r="CK385" s="373">
        <v>8</v>
      </c>
      <c r="CL385" s="374">
        <v>4</v>
      </c>
      <c r="CM385" s="375"/>
      <c r="CN385" s="366"/>
      <c r="CO385" s="373">
        <v>8</v>
      </c>
      <c r="CP385" s="382">
        <v>4</v>
      </c>
      <c r="CQ385" s="402"/>
      <c r="CR385" s="366"/>
      <c r="CS385" s="408">
        <v>8</v>
      </c>
      <c r="CT385" s="409">
        <v>3</v>
      </c>
      <c r="CU385" s="402"/>
      <c r="CV385" s="366"/>
      <c r="CW385" s="410">
        <v>8</v>
      </c>
      <c r="CX385" s="411"/>
      <c r="CY385" s="402"/>
      <c r="CZ385" s="366"/>
      <c r="DA385" s="415">
        <v>5</v>
      </c>
      <c r="DB385" s="411">
        <v>6</v>
      </c>
      <c r="DC385" s="380"/>
      <c r="DD385" s="381">
        <v>12</v>
      </c>
      <c r="DE385" s="398"/>
      <c r="DF385" s="366"/>
      <c r="DG385" s="416">
        <v>8</v>
      </c>
      <c r="DH385" s="411">
        <v>3</v>
      </c>
      <c r="DI385" s="402"/>
      <c r="DJ385" s="366"/>
      <c r="DK385" s="416">
        <v>8</v>
      </c>
      <c r="DL385" s="411">
        <v>3</v>
      </c>
      <c r="DM385" s="424">
        <v>25</v>
      </c>
      <c r="DN385" s="424">
        <v>4</v>
      </c>
      <c r="DO385" s="424">
        <v>1</v>
      </c>
      <c r="DP385" s="425">
        <f t="shared" si="193"/>
        <v>0</v>
      </c>
      <c r="DQ385" s="427">
        <f t="shared" si="194"/>
        <v>179</v>
      </c>
      <c r="DR385" s="425">
        <f t="shared" si="195"/>
        <v>179</v>
      </c>
      <c r="DS385" s="163">
        <f t="shared" si="196"/>
        <v>24</v>
      </c>
      <c r="DT385" s="425">
        <f t="shared" si="197"/>
        <v>0</v>
      </c>
      <c r="DU385" s="427">
        <f t="shared" si="198"/>
        <v>74</v>
      </c>
      <c r="DV385" s="427">
        <f t="shared" si="199"/>
        <v>74</v>
      </c>
      <c r="DW385" s="427">
        <f t="shared" si="200"/>
        <v>0</v>
      </c>
      <c r="DX385" s="427">
        <f t="shared" si="201"/>
        <v>44</v>
      </c>
      <c r="DY385" s="427">
        <f t="shared" si="202"/>
        <v>0</v>
      </c>
      <c r="DZ385" s="427">
        <f t="shared" si="203"/>
        <v>11</v>
      </c>
      <c r="EA385" s="428">
        <f t="shared" si="204"/>
        <v>25</v>
      </c>
      <c r="EB385" s="429">
        <f t="shared" si="205"/>
        <v>0</v>
      </c>
      <c r="EC385" s="429">
        <f t="shared" si="206"/>
        <v>74</v>
      </c>
      <c r="ED385" s="429">
        <f t="shared" si="207"/>
        <v>0</v>
      </c>
      <c r="EE385" s="429">
        <f t="shared" si="208"/>
        <v>44</v>
      </c>
      <c r="EF385" s="429">
        <f t="shared" si="209"/>
        <v>0</v>
      </c>
      <c r="EG385" s="429">
        <f t="shared" si="210"/>
        <v>11</v>
      </c>
      <c r="EH385" s="441"/>
      <c r="EI385" s="479"/>
      <c r="EJ385" s="443">
        <v>402</v>
      </c>
      <c r="EK385" s="481" t="s">
        <v>604</v>
      </c>
      <c r="EL385" s="449" t="s">
        <v>194</v>
      </c>
      <c r="EM385" s="450">
        <v>325000</v>
      </c>
      <c r="EN385" s="447">
        <f t="shared" si="211"/>
        <v>12500</v>
      </c>
      <c r="EO385" s="453">
        <v>0</v>
      </c>
      <c r="EP385" s="454">
        <v>0</v>
      </c>
      <c r="EQ385" s="455">
        <v>0</v>
      </c>
      <c r="ER385" s="455">
        <v>0</v>
      </c>
      <c r="ES385" s="456">
        <f t="shared" si="212"/>
        <v>12500</v>
      </c>
      <c r="ET385" s="456">
        <f t="shared" si="213"/>
        <v>25</v>
      </c>
      <c r="EU385" s="456">
        <f t="shared" si="214"/>
        <v>0</v>
      </c>
      <c r="EV385" s="456">
        <f t="shared" si="215"/>
        <v>74</v>
      </c>
      <c r="EW385" s="456">
        <f t="shared" si="216"/>
        <v>0</v>
      </c>
      <c r="EX385" s="456">
        <f t="shared" si="217"/>
        <v>44</v>
      </c>
      <c r="EY385" s="460">
        <f t="shared" si="218"/>
        <v>0</v>
      </c>
      <c r="EZ385" s="460">
        <f t="shared" si="219"/>
        <v>11</v>
      </c>
      <c r="FA385" s="447">
        <f t="shared" si="220"/>
        <v>379112.5</v>
      </c>
      <c r="FB385" s="447">
        <v>0</v>
      </c>
      <c r="FC385" s="447">
        <f t="shared" si="221"/>
        <v>691612.5</v>
      </c>
      <c r="FD385" s="447">
        <f t="shared" si="222"/>
        <v>622451.25</v>
      </c>
      <c r="FE385" s="447">
        <f t="shared" si="223"/>
        <v>40490.25</v>
      </c>
      <c r="FF385" s="447">
        <f t="shared" si="224"/>
        <v>69161.25</v>
      </c>
      <c r="FG385" s="463">
        <v>100000</v>
      </c>
      <c r="FH385" s="447">
        <f t="shared" si="225"/>
        <v>209651.5</v>
      </c>
      <c r="FI385" s="447">
        <v>0</v>
      </c>
      <c r="FJ385" s="447">
        <f t="shared" si="226"/>
        <v>481961</v>
      </c>
      <c r="FK385" s="464"/>
      <c r="FL385" s="447">
        <f t="shared" si="227"/>
        <v>27664.5</v>
      </c>
      <c r="FM385" s="447">
        <f t="shared" si="228"/>
        <v>3458.06</v>
      </c>
      <c r="FN385" s="447">
        <f t="shared" si="229"/>
        <v>69161.25</v>
      </c>
      <c r="FO385" s="447">
        <f t="shared" si="230"/>
        <v>100283.81</v>
      </c>
      <c r="FP385" s="178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</row>
    <row r="386" spans="1:463" s="163" customFormat="1" ht="22.5" customHeight="1">
      <c r="A386" s="360">
        <v>378</v>
      </c>
      <c r="B386" s="361">
        <v>7</v>
      </c>
      <c r="C386" s="362" t="s">
        <v>605</v>
      </c>
      <c r="D386" s="363" t="s">
        <v>194</v>
      </c>
      <c r="E386" s="225" t="s">
        <v>190</v>
      </c>
      <c r="F386" s="367">
        <v>325000</v>
      </c>
      <c r="G386" s="365">
        <v>8</v>
      </c>
      <c r="H386" s="366"/>
      <c r="I386" s="373"/>
      <c r="J386" s="374"/>
      <c r="K386" s="375">
        <v>8</v>
      </c>
      <c r="L386" s="366"/>
      <c r="M386" s="373"/>
      <c r="N386" s="374"/>
      <c r="O386" s="375">
        <v>8</v>
      </c>
      <c r="P386" s="366">
        <v>4</v>
      </c>
      <c r="Q386" s="373"/>
      <c r="R386" s="374"/>
      <c r="S386" s="375">
        <v>8</v>
      </c>
      <c r="T386" s="366">
        <v>2</v>
      </c>
      <c r="U386" s="373"/>
      <c r="V386" s="374"/>
      <c r="W386" s="375">
        <v>8</v>
      </c>
      <c r="X386" s="366">
        <v>1</v>
      </c>
      <c r="Y386" s="373"/>
      <c r="Z386" s="374"/>
      <c r="AA386" s="375">
        <v>5</v>
      </c>
      <c r="AB386" s="366">
        <v>3</v>
      </c>
      <c r="AC386" s="373"/>
      <c r="AD386" s="382"/>
      <c r="AE386" s="380">
        <v>8</v>
      </c>
      <c r="AF386" s="381"/>
      <c r="AG386" s="365">
        <v>8</v>
      </c>
      <c r="AH386" s="366">
        <v>1</v>
      </c>
      <c r="AI386" s="373"/>
      <c r="AJ386" s="374"/>
      <c r="AK386" s="375">
        <v>8</v>
      </c>
      <c r="AL386" s="366"/>
      <c r="AM386" s="373"/>
      <c r="AN386" s="374"/>
      <c r="AO386" s="375">
        <v>8</v>
      </c>
      <c r="AP386" s="366"/>
      <c r="AQ386" s="373"/>
      <c r="AR386" s="374"/>
      <c r="AS386" s="375">
        <v>8</v>
      </c>
      <c r="AT386" s="366"/>
      <c r="AU386" s="373"/>
      <c r="AV386" s="374"/>
      <c r="AW386" s="375">
        <v>8</v>
      </c>
      <c r="AX386" s="366"/>
      <c r="AY386" s="373"/>
      <c r="AZ386" s="374"/>
      <c r="BA386" s="375">
        <v>5</v>
      </c>
      <c r="BB386" s="366">
        <v>3</v>
      </c>
      <c r="BC386" s="373"/>
      <c r="BD386" s="382"/>
      <c r="BE386" s="380">
        <v>8</v>
      </c>
      <c r="BF386" s="381"/>
      <c r="BG386" s="365">
        <v>8</v>
      </c>
      <c r="BH386" s="366">
        <v>1</v>
      </c>
      <c r="BI386" s="373"/>
      <c r="BJ386" s="374"/>
      <c r="BK386" s="375">
        <v>8</v>
      </c>
      <c r="BL386" s="366"/>
      <c r="BM386" s="373"/>
      <c r="BN386" s="374"/>
      <c r="BO386" s="375">
        <v>8</v>
      </c>
      <c r="BP386" s="366"/>
      <c r="BQ386" s="373"/>
      <c r="BR386" s="374"/>
      <c r="BS386" s="375">
        <v>8</v>
      </c>
      <c r="BT386" s="366"/>
      <c r="BU386" s="373"/>
      <c r="BV386" s="374"/>
      <c r="BW386" s="388"/>
      <c r="BX386" s="389"/>
      <c r="BY386" s="375">
        <v>5</v>
      </c>
      <c r="BZ386" s="366">
        <v>3</v>
      </c>
      <c r="CA386" s="373"/>
      <c r="CB386" s="382"/>
      <c r="CC386" s="380">
        <v>8</v>
      </c>
      <c r="CD386" s="381"/>
      <c r="CE386" s="398">
        <v>8</v>
      </c>
      <c r="CF386" s="366"/>
      <c r="CG386" s="373"/>
      <c r="CH386" s="399"/>
      <c r="CI386" s="365">
        <v>8</v>
      </c>
      <c r="CJ386" s="366">
        <v>3</v>
      </c>
      <c r="CK386" s="373"/>
      <c r="CL386" s="374"/>
      <c r="CM386" s="375">
        <v>8</v>
      </c>
      <c r="CN386" s="366"/>
      <c r="CO386" s="373"/>
      <c r="CP386" s="382"/>
      <c r="CQ386" s="402">
        <v>8</v>
      </c>
      <c r="CR386" s="366">
        <v>4</v>
      </c>
      <c r="CS386" s="408"/>
      <c r="CT386" s="409"/>
      <c r="CU386" s="402">
        <v>8</v>
      </c>
      <c r="CV386" s="366"/>
      <c r="CW386" s="410"/>
      <c r="CX386" s="411"/>
      <c r="CY386" s="402">
        <v>5</v>
      </c>
      <c r="CZ386" s="366">
        <v>3</v>
      </c>
      <c r="DA386" s="415"/>
      <c r="DB386" s="411"/>
      <c r="DC386" s="380">
        <v>8</v>
      </c>
      <c r="DD386" s="381"/>
      <c r="DE386" s="398">
        <v>8</v>
      </c>
      <c r="DF386" s="366"/>
      <c r="DG386" s="416"/>
      <c r="DH386" s="411"/>
      <c r="DI386" s="402">
        <v>8</v>
      </c>
      <c r="DJ386" s="366"/>
      <c r="DK386" s="416"/>
      <c r="DL386" s="411"/>
      <c r="DM386" s="424">
        <v>25</v>
      </c>
      <c r="DN386" s="424">
        <v>4</v>
      </c>
      <c r="DO386" s="424">
        <v>1</v>
      </c>
      <c r="DP386" s="425">
        <f t="shared" si="193"/>
        <v>188</v>
      </c>
      <c r="DQ386" s="427">
        <f t="shared" si="194"/>
        <v>0</v>
      </c>
      <c r="DR386" s="425">
        <f t="shared" si="195"/>
        <v>188</v>
      </c>
      <c r="DS386" s="163">
        <f t="shared" si="196"/>
        <v>25</v>
      </c>
      <c r="DT386" s="425">
        <f t="shared" si="197"/>
        <v>28</v>
      </c>
      <c r="DU386" s="427">
        <f t="shared" si="198"/>
        <v>0</v>
      </c>
      <c r="DV386" s="427">
        <f t="shared" si="199"/>
        <v>28</v>
      </c>
      <c r="DW386" s="427">
        <f t="shared" si="200"/>
        <v>32</v>
      </c>
      <c r="DX386" s="427">
        <f t="shared" si="201"/>
        <v>0</v>
      </c>
      <c r="DY386" s="427">
        <f t="shared" si="202"/>
        <v>0</v>
      </c>
      <c r="DZ386" s="427">
        <f t="shared" si="203"/>
        <v>0</v>
      </c>
      <c r="EA386" s="428">
        <f t="shared" si="204"/>
        <v>26</v>
      </c>
      <c r="EB386" s="429">
        <f t="shared" si="205"/>
        <v>28</v>
      </c>
      <c r="EC386" s="429">
        <f t="shared" si="206"/>
        <v>0</v>
      </c>
      <c r="ED386" s="429">
        <f t="shared" si="207"/>
        <v>32</v>
      </c>
      <c r="EE386" s="429">
        <f t="shared" si="208"/>
        <v>0</v>
      </c>
      <c r="EF386" s="429">
        <f t="shared" si="209"/>
        <v>0</v>
      </c>
      <c r="EG386" s="429">
        <f t="shared" si="210"/>
        <v>0</v>
      </c>
      <c r="EH386" s="441"/>
      <c r="EI386" s="479"/>
      <c r="EJ386" s="443">
        <v>403</v>
      </c>
      <c r="EK386" s="481" t="s">
        <v>605</v>
      </c>
      <c r="EL386" s="449" t="s">
        <v>194</v>
      </c>
      <c r="EM386" s="450">
        <v>325000</v>
      </c>
      <c r="EN386" s="447">
        <f t="shared" si="211"/>
        <v>12500</v>
      </c>
      <c r="EO386" s="453">
        <v>0</v>
      </c>
      <c r="EP386" s="454">
        <v>0</v>
      </c>
      <c r="EQ386" s="455">
        <v>0</v>
      </c>
      <c r="ER386" s="455">
        <v>0</v>
      </c>
      <c r="ES386" s="456">
        <f t="shared" si="212"/>
        <v>12500</v>
      </c>
      <c r="ET386" s="456">
        <f t="shared" si="213"/>
        <v>26</v>
      </c>
      <c r="EU386" s="456">
        <f t="shared" si="214"/>
        <v>28</v>
      </c>
      <c r="EV386" s="456">
        <f t="shared" si="215"/>
        <v>0</v>
      </c>
      <c r="EW386" s="456">
        <f t="shared" si="216"/>
        <v>32</v>
      </c>
      <c r="EX386" s="456">
        <f t="shared" si="217"/>
        <v>0</v>
      </c>
      <c r="EY386" s="460">
        <f t="shared" si="218"/>
        <v>0</v>
      </c>
      <c r="EZ386" s="460">
        <f t="shared" si="219"/>
        <v>0</v>
      </c>
      <c r="FA386" s="447">
        <f t="shared" si="220"/>
        <v>176680.26</v>
      </c>
      <c r="FB386" s="447">
        <v>0</v>
      </c>
      <c r="FC386" s="447">
        <f t="shared" si="221"/>
        <v>501680.26</v>
      </c>
      <c r="FD386" s="447">
        <f t="shared" si="222"/>
        <v>451512.23</v>
      </c>
      <c r="FE386" s="447">
        <f t="shared" si="223"/>
        <v>14520.978399999998</v>
      </c>
      <c r="FF386" s="447">
        <f t="shared" si="224"/>
        <v>50168.03</v>
      </c>
      <c r="FG386" s="463">
        <v>100000</v>
      </c>
      <c r="FH386" s="447">
        <f t="shared" si="225"/>
        <v>164689.01</v>
      </c>
      <c r="FI386" s="447">
        <v>0</v>
      </c>
      <c r="FJ386" s="447">
        <f t="shared" si="226"/>
        <v>336991.25</v>
      </c>
      <c r="FK386" s="464"/>
      <c r="FL386" s="447">
        <f t="shared" si="227"/>
        <v>20067.21</v>
      </c>
      <c r="FM386" s="447">
        <f t="shared" si="228"/>
        <v>2508.4</v>
      </c>
      <c r="FN386" s="447">
        <f t="shared" si="229"/>
        <v>50168.03</v>
      </c>
      <c r="FO386" s="447">
        <f t="shared" si="230"/>
        <v>72743.64</v>
      </c>
      <c r="FP386" s="178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</row>
    <row r="387" spans="1:463" s="163" customFormat="1" ht="22.5" customHeight="1">
      <c r="A387" s="360">
        <v>379</v>
      </c>
      <c r="B387" s="361">
        <v>6</v>
      </c>
      <c r="C387" s="362" t="s">
        <v>606</v>
      </c>
      <c r="D387" s="363" t="s">
        <v>194</v>
      </c>
      <c r="E387" s="225" t="s">
        <v>190</v>
      </c>
      <c r="F387" s="367">
        <v>325000</v>
      </c>
      <c r="G387" s="365">
        <v>8</v>
      </c>
      <c r="H387" s="366">
        <v>1</v>
      </c>
      <c r="I387" s="373"/>
      <c r="J387" s="374"/>
      <c r="K387" s="375">
        <v>8</v>
      </c>
      <c r="L387" s="366">
        <v>1</v>
      </c>
      <c r="M387" s="373"/>
      <c r="N387" s="374"/>
      <c r="O387" s="375">
        <v>8</v>
      </c>
      <c r="P387" s="366">
        <v>1</v>
      </c>
      <c r="Q387" s="373"/>
      <c r="R387" s="374"/>
      <c r="S387" s="375">
        <v>8</v>
      </c>
      <c r="T387" s="366">
        <v>1</v>
      </c>
      <c r="U387" s="373"/>
      <c r="V387" s="374"/>
      <c r="W387" s="375">
        <v>8</v>
      </c>
      <c r="X387" s="366">
        <v>6</v>
      </c>
      <c r="Y387" s="373"/>
      <c r="Z387" s="374"/>
      <c r="AA387" s="375">
        <v>5</v>
      </c>
      <c r="AB387" s="366">
        <v>4</v>
      </c>
      <c r="AC387" s="373"/>
      <c r="AD387" s="382"/>
      <c r="AE387" s="380">
        <v>14</v>
      </c>
      <c r="AF387" s="381"/>
      <c r="AG387" s="365">
        <v>8</v>
      </c>
      <c r="AH387" s="366">
        <v>1</v>
      </c>
      <c r="AI387" s="373"/>
      <c r="AJ387" s="374"/>
      <c r="AK387" s="375">
        <v>8</v>
      </c>
      <c r="AL387" s="366">
        <v>1</v>
      </c>
      <c r="AM387" s="373"/>
      <c r="AN387" s="374"/>
      <c r="AO387" s="375">
        <v>8</v>
      </c>
      <c r="AP387" s="366">
        <v>2</v>
      </c>
      <c r="AQ387" s="373"/>
      <c r="AR387" s="374"/>
      <c r="AS387" s="375">
        <v>8</v>
      </c>
      <c r="AT387" s="366">
        <v>1</v>
      </c>
      <c r="AU387" s="373"/>
      <c r="AV387" s="374"/>
      <c r="AW387" s="375">
        <v>8</v>
      </c>
      <c r="AX387" s="366">
        <v>1</v>
      </c>
      <c r="AY387" s="373"/>
      <c r="AZ387" s="374"/>
      <c r="BA387" s="375">
        <v>5</v>
      </c>
      <c r="BB387" s="366">
        <v>5</v>
      </c>
      <c r="BC387" s="373"/>
      <c r="BD387" s="382"/>
      <c r="BE387" s="380">
        <v>8</v>
      </c>
      <c r="BF387" s="381"/>
      <c r="BG387" s="365">
        <v>8</v>
      </c>
      <c r="BH387" s="366">
        <v>1</v>
      </c>
      <c r="BI387" s="373"/>
      <c r="BJ387" s="374"/>
      <c r="BK387" s="375">
        <v>8</v>
      </c>
      <c r="BL387" s="366">
        <v>1</v>
      </c>
      <c r="BM387" s="373"/>
      <c r="BN387" s="374"/>
      <c r="BO387" s="375">
        <v>8</v>
      </c>
      <c r="BP387" s="366">
        <v>1</v>
      </c>
      <c r="BQ387" s="373"/>
      <c r="BR387" s="374"/>
      <c r="BS387" s="375">
        <v>8</v>
      </c>
      <c r="BT387" s="366">
        <v>1</v>
      </c>
      <c r="BU387" s="373"/>
      <c r="BV387" s="374"/>
      <c r="BW387" s="388">
        <v>10</v>
      </c>
      <c r="BX387" s="389"/>
      <c r="BY387" s="375">
        <v>5</v>
      </c>
      <c r="BZ387" s="366">
        <v>5</v>
      </c>
      <c r="CA387" s="373"/>
      <c r="CB387" s="382"/>
      <c r="CC387" s="380">
        <v>9</v>
      </c>
      <c r="CD387" s="381"/>
      <c r="CE387" s="398">
        <v>8</v>
      </c>
      <c r="CF387" s="366">
        <v>3</v>
      </c>
      <c r="CG387" s="373"/>
      <c r="CH387" s="399"/>
      <c r="CI387" s="365">
        <v>8</v>
      </c>
      <c r="CJ387" s="366">
        <v>3</v>
      </c>
      <c r="CK387" s="373"/>
      <c r="CL387" s="374"/>
      <c r="CM387" s="375">
        <v>8</v>
      </c>
      <c r="CN387" s="366">
        <v>3</v>
      </c>
      <c r="CO387" s="373"/>
      <c r="CP387" s="382"/>
      <c r="CQ387" s="402">
        <v>8</v>
      </c>
      <c r="CR387" s="366">
        <v>3</v>
      </c>
      <c r="CS387" s="408"/>
      <c r="CT387" s="409"/>
      <c r="CU387" s="402">
        <v>8</v>
      </c>
      <c r="CV387" s="366">
        <v>3</v>
      </c>
      <c r="CW387" s="410"/>
      <c r="CX387" s="411"/>
      <c r="CY387" s="402">
        <v>5</v>
      </c>
      <c r="CZ387" s="366">
        <v>6</v>
      </c>
      <c r="DA387" s="415"/>
      <c r="DB387" s="411"/>
      <c r="DC387" s="380">
        <v>11</v>
      </c>
      <c r="DD387" s="381"/>
      <c r="DE387" s="398">
        <v>8</v>
      </c>
      <c r="DF387" s="366">
        <v>3</v>
      </c>
      <c r="DG387" s="416"/>
      <c r="DH387" s="411"/>
      <c r="DI387" s="402">
        <v>8</v>
      </c>
      <c r="DJ387" s="366">
        <v>3</v>
      </c>
      <c r="DK387" s="416"/>
      <c r="DL387" s="411"/>
      <c r="DM387" s="424">
        <v>25</v>
      </c>
      <c r="DN387" s="424">
        <v>4</v>
      </c>
      <c r="DO387" s="424">
        <v>1</v>
      </c>
      <c r="DP387" s="425">
        <f t="shared" si="193"/>
        <v>188</v>
      </c>
      <c r="DQ387" s="427">
        <f t="shared" si="194"/>
        <v>0</v>
      </c>
      <c r="DR387" s="425">
        <f t="shared" si="195"/>
        <v>188</v>
      </c>
      <c r="DS387" s="163">
        <f t="shared" si="196"/>
        <v>25</v>
      </c>
      <c r="DT387" s="425">
        <f t="shared" si="197"/>
        <v>61</v>
      </c>
      <c r="DU387" s="427">
        <f t="shared" si="198"/>
        <v>0</v>
      </c>
      <c r="DV387" s="427">
        <f t="shared" si="199"/>
        <v>61</v>
      </c>
      <c r="DW387" s="427">
        <f t="shared" si="200"/>
        <v>42</v>
      </c>
      <c r="DX387" s="427">
        <f t="shared" si="201"/>
        <v>0</v>
      </c>
      <c r="DY387" s="427">
        <f t="shared" si="202"/>
        <v>10</v>
      </c>
      <c r="DZ387" s="427">
        <f t="shared" si="203"/>
        <v>0</v>
      </c>
      <c r="EA387" s="428">
        <f t="shared" si="204"/>
        <v>26</v>
      </c>
      <c r="EB387" s="429">
        <f t="shared" si="205"/>
        <v>61</v>
      </c>
      <c r="EC387" s="429">
        <f t="shared" si="206"/>
        <v>0</v>
      </c>
      <c r="ED387" s="429">
        <f t="shared" si="207"/>
        <v>42</v>
      </c>
      <c r="EE387" s="429">
        <f t="shared" si="208"/>
        <v>0</v>
      </c>
      <c r="EF387" s="429">
        <f t="shared" si="209"/>
        <v>10</v>
      </c>
      <c r="EG387" s="429">
        <f t="shared" si="210"/>
        <v>0</v>
      </c>
      <c r="EH387" s="441"/>
      <c r="EI387" s="479"/>
      <c r="EJ387" s="443">
        <v>404</v>
      </c>
      <c r="EK387" s="481" t="s">
        <v>606</v>
      </c>
      <c r="EL387" s="449" t="s">
        <v>194</v>
      </c>
      <c r="EM387" s="450">
        <v>325000</v>
      </c>
      <c r="EN387" s="447">
        <f t="shared" si="211"/>
        <v>12500</v>
      </c>
      <c r="EO387" s="453">
        <v>0</v>
      </c>
      <c r="EP387" s="454">
        <v>0</v>
      </c>
      <c r="EQ387" s="455">
        <v>0</v>
      </c>
      <c r="ER387" s="455">
        <v>0</v>
      </c>
      <c r="ES387" s="456">
        <f t="shared" si="212"/>
        <v>12500</v>
      </c>
      <c r="ET387" s="456">
        <f t="shared" si="213"/>
        <v>26</v>
      </c>
      <c r="EU387" s="456">
        <f t="shared" si="214"/>
        <v>61</v>
      </c>
      <c r="EV387" s="456">
        <f t="shared" si="215"/>
        <v>0</v>
      </c>
      <c r="EW387" s="456">
        <f t="shared" si="216"/>
        <v>42</v>
      </c>
      <c r="EX387" s="456">
        <f t="shared" si="217"/>
        <v>0</v>
      </c>
      <c r="EY387" s="460">
        <f t="shared" si="218"/>
        <v>10</v>
      </c>
      <c r="EZ387" s="460">
        <f t="shared" si="219"/>
        <v>0</v>
      </c>
      <c r="FA387" s="447">
        <f t="shared" si="220"/>
        <v>325858.40000000002</v>
      </c>
      <c r="FB387" s="447">
        <v>0</v>
      </c>
      <c r="FC387" s="447">
        <f t="shared" si="221"/>
        <v>650858.4</v>
      </c>
      <c r="FD387" s="447">
        <f t="shared" si="222"/>
        <v>585772.56000000006</v>
      </c>
      <c r="FE387" s="447">
        <f t="shared" si="223"/>
        <v>33154.51200000001</v>
      </c>
      <c r="FF387" s="447">
        <f t="shared" si="224"/>
        <v>65085.84</v>
      </c>
      <c r="FG387" s="463">
        <v>100000</v>
      </c>
      <c r="FH387" s="447">
        <f t="shared" si="225"/>
        <v>198240.35</v>
      </c>
      <c r="FI387" s="447">
        <v>0</v>
      </c>
      <c r="FJ387" s="447">
        <f t="shared" si="226"/>
        <v>452618.05</v>
      </c>
      <c r="FK387" s="464"/>
      <c r="FL387" s="447">
        <f t="shared" si="227"/>
        <v>26034.34</v>
      </c>
      <c r="FM387" s="447">
        <f t="shared" si="228"/>
        <v>3254.29</v>
      </c>
      <c r="FN387" s="447">
        <f t="shared" si="229"/>
        <v>65085.84</v>
      </c>
      <c r="FO387" s="447">
        <f t="shared" si="230"/>
        <v>94374.47</v>
      </c>
      <c r="FP387" s="178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</row>
    <row r="388" spans="1:463" s="163" customFormat="1" ht="22.5" customHeight="1">
      <c r="A388" s="360">
        <v>380</v>
      </c>
      <c r="B388" s="361">
        <v>7</v>
      </c>
      <c r="C388" s="362" t="s">
        <v>607</v>
      </c>
      <c r="D388" s="363" t="s">
        <v>68</v>
      </c>
      <c r="E388" s="225" t="s">
        <v>190</v>
      </c>
      <c r="F388" s="367">
        <v>390000</v>
      </c>
      <c r="G388" s="365">
        <v>8</v>
      </c>
      <c r="H388" s="366">
        <v>1</v>
      </c>
      <c r="I388" s="373"/>
      <c r="J388" s="374"/>
      <c r="K388" s="375">
        <v>8</v>
      </c>
      <c r="L388" s="366">
        <v>2</v>
      </c>
      <c r="M388" s="373"/>
      <c r="N388" s="374"/>
      <c r="O388" s="375">
        <v>8</v>
      </c>
      <c r="P388" s="366">
        <v>2</v>
      </c>
      <c r="Q388" s="373"/>
      <c r="R388" s="374"/>
      <c r="S388" s="375">
        <v>8</v>
      </c>
      <c r="T388" s="366">
        <v>2</v>
      </c>
      <c r="U388" s="373"/>
      <c r="V388" s="374"/>
      <c r="W388" s="375">
        <v>8</v>
      </c>
      <c r="X388" s="366">
        <v>1</v>
      </c>
      <c r="Y388" s="373"/>
      <c r="Z388" s="374"/>
      <c r="AA388" s="375">
        <v>5</v>
      </c>
      <c r="AB388" s="366">
        <v>4</v>
      </c>
      <c r="AC388" s="373"/>
      <c r="AD388" s="382"/>
      <c r="AE388" s="380">
        <v>9</v>
      </c>
      <c r="AF388" s="381"/>
      <c r="AG388" s="365">
        <v>8</v>
      </c>
      <c r="AH388" s="366">
        <v>1</v>
      </c>
      <c r="AI388" s="373"/>
      <c r="AJ388" s="374"/>
      <c r="AK388" s="375">
        <v>8</v>
      </c>
      <c r="AL388" s="366">
        <v>1</v>
      </c>
      <c r="AM388" s="373"/>
      <c r="AN388" s="374"/>
      <c r="AO388" s="375">
        <v>8</v>
      </c>
      <c r="AP388" s="366">
        <v>1</v>
      </c>
      <c r="AQ388" s="373"/>
      <c r="AR388" s="374"/>
      <c r="AS388" s="375">
        <v>8</v>
      </c>
      <c r="AT388" s="366">
        <v>1</v>
      </c>
      <c r="AU388" s="373"/>
      <c r="AV388" s="374"/>
      <c r="AW388" s="375">
        <v>8</v>
      </c>
      <c r="AX388" s="366">
        <v>1</v>
      </c>
      <c r="AY388" s="373"/>
      <c r="AZ388" s="374"/>
      <c r="BA388" s="375">
        <v>5</v>
      </c>
      <c r="BB388" s="366">
        <v>4</v>
      </c>
      <c r="BC388" s="373"/>
      <c r="BD388" s="382"/>
      <c r="BE388" s="380">
        <v>9</v>
      </c>
      <c r="BF388" s="381"/>
      <c r="BG388" s="365">
        <v>8</v>
      </c>
      <c r="BH388" s="366">
        <v>1</v>
      </c>
      <c r="BI388" s="373"/>
      <c r="BJ388" s="374"/>
      <c r="BK388" s="375">
        <v>8</v>
      </c>
      <c r="BL388" s="366">
        <v>1</v>
      </c>
      <c r="BM388" s="373"/>
      <c r="BN388" s="374"/>
      <c r="BO388" s="375">
        <v>8</v>
      </c>
      <c r="BP388" s="366">
        <v>1</v>
      </c>
      <c r="BQ388" s="373"/>
      <c r="BR388" s="374"/>
      <c r="BS388" s="375">
        <v>8</v>
      </c>
      <c r="BT388" s="366">
        <v>1</v>
      </c>
      <c r="BU388" s="373"/>
      <c r="BV388" s="374"/>
      <c r="BW388" s="388">
        <v>9</v>
      </c>
      <c r="BX388" s="389"/>
      <c r="BY388" s="375">
        <v>5</v>
      </c>
      <c r="BZ388" s="366">
        <v>5</v>
      </c>
      <c r="CA388" s="373"/>
      <c r="CB388" s="382"/>
      <c r="CC388" s="380">
        <v>9</v>
      </c>
      <c r="CD388" s="381"/>
      <c r="CE388" s="398">
        <v>8</v>
      </c>
      <c r="CF388" s="366">
        <v>1</v>
      </c>
      <c r="CG388" s="373"/>
      <c r="CH388" s="399"/>
      <c r="CI388" s="365">
        <v>8</v>
      </c>
      <c r="CJ388" s="366">
        <v>1</v>
      </c>
      <c r="CK388" s="373"/>
      <c r="CL388" s="374"/>
      <c r="CM388" s="375">
        <v>8</v>
      </c>
      <c r="CN388" s="366">
        <v>1</v>
      </c>
      <c r="CO388" s="373"/>
      <c r="CP388" s="382"/>
      <c r="CQ388" s="402">
        <v>8</v>
      </c>
      <c r="CR388" s="366"/>
      <c r="CS388" s="408"/>
      <c r="CT388" s="409"/>
      <c r="CU388" s="402">
        <v>8</v>
      </c>
      <c r="CV388" s="366">
        <v>2</v>
      </c>
      <c r="CW388" s="410"/>
      <c r="CX388" s="411"/>
      <c r="CY388" s="402">
        <v>5</v>
      </c>
      <c r="CZ388" s="366">
        <v>5</v>
      </c>
      <c r="DA388" s="415"/>
      <c r="DB388" s="411"/>
      <c r="DC388" s="380">
        <v>9</v>
      </c>
      <c r="DD388" s="381"/>
      <c r="DE388" s="398">
        <v>8</v>
      </c>
      <c r="DF388" s="366">
        <v>2</v>
      </c>
      <c r="DG388" s="416"/>
      <c r="DH388" s="411"/>
      <c r="DI388" s="402">
        <v>8</v>
      </c>
      <c r="DJ388" s="366">
        <v>1</v>
      </c>
      <c r="DK388" s="416"/>
      <c r="DL388" s="411"/>
      <c r="DM388" s="424">
        <v>25</v>
      </c>
      <c r="DN388" s="424">
        <v>4</v>
      </c>
      <c r="DO388" s="424">
        <v>1</v>
      </c>
      <c r="DP388" s="425">
        <f t="shared" si="193"/>
        <v>188</v>
      </c>
      <c r="DQ388" s="427">
        <f t="shared" si="194"/>
        <v>0</v>
      </c>
      <c r="DR388" s="425">
        <f t="shared" si="195"/>
        <v>188</v>
      </c>
      <c r="DS388" s="163">
        <f t="shared" si="196"/>
        <v>25</v>
      </c>
      <c r="DT388" s="425">
        <f t="shared" si="197"/>
        <v>43</v>
      </c>
      <c r="DU388" s="427">
        <f t="shared" si="198"/>
        <v>0</v>
      </c>
      <c r="DV388" s="427">
        <f t="shared" si="199"/>
        <v>43</v>
      </c>
      <c r="DW388" s="427">
        <f t="shared" si="200"/>
        <v>36</v>
      </c>
      <c r="DX388" s="427">
        <f t="shared" si="201"/>
        <v>0</v>
      </c>
      <c r="DY388" s="427">
        <f t="shared" si="202"/>
        <v>9</v>
      </c>
      <c r="DZ388" s="427">
        <f t="shared" si="203"/>
        <v>0</v>
      </c>
      <c r="EA388" s="428">
        <f t="shared" si="204"/>
        <v>26</v>
      </c>
      <c r="EB388" s="429">
        <f t="shared" si="205"/>
        <v>43</v>
      </c>
      <c r="EC388" s="429">
        <f t="shared" si="206"/>
        <v>0</v>
      </c>
      <c r="ED388" s="429">
        <f t="shared" si="207"/>
        <v>36</v>
      </c>
      <c r="EE388" s="429">
        <f t="shared" si="208"/>
        <v>0</v>
      </c>
      <c r="EF388" s="429">
        <f t="shared" si="209"/>
        <v>9</v>
      </c>
      <c r="EG388" s="429">
        <f t="shared" si="210"/>
        <v>0</v>
      </c>
      <c r="EH388" s="441"/>
      <c r="EI388" s="479"/>
      <c r="EJ388" s="443">
        <v>405</v>
      </c>
      <c r="EK388" s="481" t="s">
        <v>607</v>
      </c>
      <c r="EL388" s="449" t="s">
        <v>194</v>
      </c>
      <c r="EM388" s="450">
        <v>390000</v>
      </c>
      <c r="EN388" s="447">
        <f t="shared" si="211"/>
        <v>15000</v>
      </c>
      <c r="EO388" s="453">
        <v>0</v>
      </c>
      <c r="EP388" s="454">
        <v>0</v>
      </c>
      <c r="EQ388" s="455">
        <v>0</v>
      </c>
      <c r="ER388" s="455">
        <v>0</v>
      </c>
      <c r="ES388" s="456">
        <f t="shared" si="212"/>
        <v>15000</v>
      </c>
      <c r="ET388" s="456">
        <f t="shared" si="213"/>
        <v>26</v>
      </c>
      <c r="EU388" s="456">
        <f t="shared" si="214"/>
        <v>43</v>
      </c>
      <c r="EV388" s="456">
        <f t="shared" si="215"/>
        <v>0</v>
      </c>
      <c r="EW388" s="456">
        <f t="shared" si="216"/>
        <v>36</v>
      </c>
      <c r="EX388" s="456">
        <f t="shared" si="217"/>
        <v>0</v>
      </c>
      <c r="EY388" s="460">
        <f t="shared" si="218"/>
        <v>9</v>
      </c>
      <c r="EZ388" s="460">
        <f t="shared" si="219"/>
        <v>0</v>
      </c>
      <c r="FA388" s="447">
        <f t="shared" si="220"/>
        <v>309023.77</v>
      </c>
      <c r="FB388" s="447">
        <v>0</v>
      </c>
      <c r="FC388" s="447">
        <f t="shared" si="221"/>
        <v>699023.77</v>
      </c>
      <c r="FD388" s="447">
        <f t="shared" si="222"/>
        <v>629121.39</v>
      </c>
      <c r="FE388" s="447">
        <f t="shared" si="223"/>
        <v>41824.278000000006</v>
      </c>
      <c r="FF388" s="447">
        <f t="shared" si="224"/>
        <v>69902.38</v>
      </c>
      <c r="FG388" s="463">
        <v>100000</v>
      </c>
      <c r="FH388" s="447">
        <f t="shared" si="225"/>
        <v>211726.66</v>
      </c>
      <c r="FI388" s="447">
        <v>0</v>
      </c>
      <c r="FJ388" s="447">
        <f t="shared" si="226"/>
        <v>487297.11</v>
      </c>
      <c r="FK388" s="464"/>
      <c r="FL388" s="447">
        <f t="shared" si="227"/>
        <v>27960.95</v>
      </c>
      <c r="FM388" s="447">
        <f t="shared" si="228"/>
        <v>3495.12</v>
      </c>
      <c r="FN388" s="447">
        <f t="shared" si="229"/>
        <v>69902.38</v>
      </c>
      <c r="FO388" s="447">
        <f t="shared" si="230"/>
        <v>101358.45000000001</v>
      </c>
      <c r="FP388" s="17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</row>
    <row r="389" spans="1:463" s="163" customFormat="1" ht="22.5" customHeight="1">
      <c r="A389" s="360">
        <v>381</v>
      </c>
      <c r="B389" s="361">
        <v>6</v>
      </c>
      <c r="C389" s="362" t="s">
        <v>608</v>
      </c>
      <c r="D389" s="363" t="s">
        <v>194</v>
      </c>
      <c r="E389" s="225" t="s">
        <v>190</v>
      </c>
      <c r="F389" s="367">
        <v>325000</v>
      </c>
      <c r="G389" s="365"/>
      <c r="H389" s="366"/>
      <c r="I389" s="373"/>
      <c r="J389" s="374"/>
      <c r="K389" s="375">
        <v>7</v>
      </c>
      <c r="L389" s="366"/>
      <c r="M389" s="373"/>
      <c r="N389" s="374"/>
      <c r="O389" s="375">
        <v>8</v>
      </c>
      <c r="P389" s="366">
        <v>4</v>
      </c>
      <c r="Q389" s="373"/>
      <c r="R389" s="374"/>
      <c r="S389" s="375">
        <v>8</v>
      </c>
      <c r="T389" s="366"/>
      <c r="U389" s="373"/>
      <c r="V389" s="374"/>
      <c r="W389" s="375">
        <v>8</v>
      </c>
      <c r="X389" s="366"/>
      <c r="Y389" s="373"/>
      <c r="Z389" s="374"/>
      <c r="AA389" s="375">
        <v>5</v>
      </c>
      <c r="AB389" s="366">
        <v>6</v>
      </c>
      <c r="AC389" s="373"/>
      <c r="AD389" s="382"/>
      <c r="AE389" s="380">
        <v>10</v>
      </c>
      <c r="AF389" s="381"/>
      <c r="AG389" s="365">
        <v>8</v>
      </c>
      <c r="AH389" s="366"/>
      <c r="AI389" s="373"/>
      <c r="AJ389" s="374"/>
      <c r="AK389" s="375">
        <v>8</v>
      </c>
      <c r="AL389" s="366">
        <v>2</v>
      </c>
      <c r="AM389" s="373"/>
      <c r="AN389" s="374"/>
      <c r="AO389" s="375">
        <v>8</v>
      </c>
      <c r="AP389" s="366">
        <v>2</v>
      </c>
      <c r="AQ389" s="373"/>
      <c r="AR389" s="374"/>
      <c r="AS389" s="375">
        <v>6</v>
      </c>
      <c r="AT389" s="366"/>
      <c r="AU389" s="373"/>
      <c r="AV389" s="374"/>
      <c r="AW389" s="375">
        <v>8</v>
      </c>
      <c r="AX389" s="366">
        <v>1</v>
      </c>
      <c r="AY389" s="373"/>
      <c r="AZ389" s="374"/>
      <c r="BA389" s="375">
        <v>5</v>
      </c>
      <c r="BB389" s="366">
        <v>5</v>
      </c>
      <c r="BC389" s="373"/>
      <c r="BD389" s="382"/>
      <c r="BE389" s="380">
        <v>8</v>
      </c>
      <c r="BF389" s="381"/>
      <c r="BG389" s="365">
        <v>8</v>
      </c>
      <c r="BH389" s="366">
        <v>2</v>
      </c>
      <c r="BI389" s="373"/>
      <c r="BJ389" s="374"/>
      <c r="BK389" s="375">
        <v>8</v>
      </c>
      <c r="BL389" s="366">
        <v>1</v>
      </c>
      <c r="BM389" s="373"/>
      <c r="BN389" s="374"/>
      <c r="BO389" s="375">
        <v>8</v>
      </c>
      <c r="BP389" s="366"/>
      <c r="BQ389" s="373"/>
      <c r="BR389" s="374"/>
      <c r="BS389" s="375">
        <v>8</v>
      </c>
      <c r="BT389" s="366"/>
      <c r="BU389" s="373"/>
      <c r="BV389" s="374"/>
      <c r="BW389" s="388">
        <v>9</v>
      </c>
      <c r="BX389" s="389"/>
      <c r="BY389" s="375">
        <v>5</v>
      </c>
      <c r="BZ389" s="366">
        <v>4</v>
      </c>
      <c r="CA389" s="373"/>
      <c r="CB389" s="382"/>
      <c r="CC389" s="380">
        <v>10</v>
      </c>
      <c r="CD389" s="381"/>
      <c r="CE389" s="398">
        <v>8</v>
      </c>
      <c r="CF389" s="366"/>
      <c r="CG389" s="373"/>
      <c r="CH389" s="399"/>
      <c r="CI389" s="365"/>
      <c r="CJ389" s="366"/>
      <c r="CK389" s="373"/>
      <c r="CL389" s="374"/>
      <c r="CM389" s="375">
        <v>8</v>
      </c>
      <c r="CN389" s="366">
        <v>1</v>
      </c>
      <c r="CO389" s="373"/>
      <c r="CP389" s="382"/>
      <c r="CQ389" s="402">
        <v>8</v>
      </c>
      <c r="CR389" s="366">
        <v>2</v>
      </c>
      <c r="CS389" s="408"/>
      <c r="CT389" s="409"/>
      <c r="CU389" s="402">
        <v>8</v>
      </c>
      <c r="CV389" s="366"/>
      <c r="CW389" s="410"/>
      <c r="CX389" s="411"/>
      <c r="CY389" s="402"/>
      <c r="CZ389" s="366"/>
      <c r="DA389" s="415"/>
      <c r="DB389" s="411"/>
      <c r="DC389" s="380">
        <v>6</v>
      </c>
      <c r="DD389" s="381"/>
      <c r="DE389" s="398">
        <v>8</v>
      </c>
      <c r="DF389" s="366"/>
      <c r="DG389" s="416"/>
      <c r="DH389" s="411"/>
      <c r="DI389" s="402">
        <v>8</v>
      </c>
      <c r="DJ389" s="366"/>
      <c r="DK389" s="416"/>
      <c r="DL389" s="411"/>
      <c r="DM389" s="424">
        <v>25</v>
      </c>
      <c r="DN389" s="424">
        <v>4</v>
      </c>
      <c r="DO389" s="424">
        <v>1</v>
      </c>
      <c r="DP389" s="425">
        <f t="shared" si="193"/>
        <v>164</v>
      </c>
      <c r="DQ389" s="427">
        <f t="shared" si="194"/>
        <v>0</v>
      </c>
      <c r="DR389" s="425">
        <f t="shared" si="195"/>
        <v>164</v>
      </c>
      <c r="DS389" s="163">
        <f t="shared" si="196"/>
        <v>22</v>
      </c>
      <c r="DT389" s="425">
        <f t="shared" si="197"/>
        <v>30</v>
      </c>
      <c r="DU389" s="427">
        <f t="shared" si="198"/>
        <v>0</v>
      </c>
      <c r="DV389" s="427">
        <f t="shared" si="199"/>
        <v>30</v>
      </c>
      <c r="DW389" s="427">
        <f t="shared" si="200"/>
        <v>34</v>
      </c>
      <c r="DX389" s="427">
        <f t="shared" si="201"/>
        <v>0</v>
      </c>
      <c r="DY389" s="427">
        <f t="shared" si="202"/>
        <v>9</v>
      </c>
      <c r="DZ389" s="427">
        <f t="shared" si="203"/>
        <v>0</v>
      </c>
      <c r="EA389" s="428">
        <f t="shared" si="204"/>
        <v>23</v>
      </c>
      <c r="EB389" s="429">
        <f t="shared" si="205"/>
        <v>30</v>
      </c>
      <c r="EC389" s="429">
        <f t="shared" si="206"/>
        <v>0</v>
      </c>
      <c r="ED389" s="429">
        <f t="shared" si="207"/>
        <v>34</v>
      </c>
      <c r="EE389" s="429">
        <f t="shared" si="208"/>
        <v>0</v>
      </c>
      <c r="EF389" s="429">
        <f t="shared" si="209"/>
        <v>9</v>
      </c>
      <c r="EG389" s="429">
        <f t="shared" si="210"/>
        <v>0</v>
      </c>
      <c r="EH389" s="441"/>
      <c r="EI389" s="479"/>
      <c r="EJ389" s="443">
        <v>406</v>
      </c>
      <c r="EK389" s="481" t="s">
        <v>608</v>
      </c>
      <c r="EL389" s="449" t="s">
        <v>194</v>
      </c>
      <c r="EM389" s="450">
        <v>325000</v>
      </c>
      <c r="EN389" s="447">
        <f t="shared" si="211"/>
        <v>12500</v>
      </c>
      <c r="EO389" s="453">
        <v>0</v>
      </c>
      <c r="EP389" s="454">
        <v>0</v>
      </c>
      <c r="EQ389" s="455">
        <v>0</v>
      </c>
      <c r="ER389" s="455">
        <v>0</v>
      </c>
      <c r="ES389" s="456">
        <f t="shared" si="212"/>
        <v>12500</v>
      </c>
      <c r="ET389" s="456">
        <f t="shared" si="213"/>
        <v>23</v>
      </c>
      <c r="EU389" s="456">
        <f t="shared" si="214"/>
        <v>30</v>
      </c>
      <c r="EV389" s="456">
        <f t="shared" si="215"/>
        <v>0</v>
      </c>
      <c r="EW389" s="456">
        <f t="shared" si="216"/>
        <v>34</v>
      </c>
      <c r="EX389" s="456">
        <f t="shared" si="217"/>
        <v>0</v>
      </c>
      <c r="EY389" s="460">
        <f t="shared" si="218"/>
        <v>9</v>
      </c>
      <c r="EZ389" s="460">
        <f t="shared" si="219"/>
        <v>0</v>
      </c>
      <c r="FA389" s="447">
        <f t="shared" si="220"/>
        <v>218350.13</v>
      </c>
      <c r="FB389" s="447">
        <v>0</v>
      </c>
      <c r="FC389" s="447">
        <f t="shared" si="221"/>
        <v>505850.13</v>
      </c>
      <c r="FD389" s="447">
        <f t="shared" si="222"/>
        <v>455265.12</v>
      </c>
      <c r="FE389" s="447">
        <f t="shared" si="223"/>
        <v>14821.2096</v>
      </c>
      <c r="FF389" s="447">
        <f t="shared" si="224"/>
        <v>50585.01</v>
      </c>
      <c r="FG389" s="463">
        <v>100000</v>
      </c>
      <c r="FH389" s="447">
        <f t="shared" si="225"/>
        <v>165406.22</v>
      </c>
      <c r="FI389" s="447">
        <v>0</v>
      </c>
      <c r="FJ389" s="447">
        <f t="shared" si="226"/>
        <v>340443.91</v>
      </c>
      <c r="FK389" s="464"/>
      <c r="FL389" s="447">
        <f t="shared" si="227"/>
        <v>20234.009999999998</v>
      </c>
      <c r="FM389" s="447">
        <f t="shared" si="228"/>
        <v>2529.25</v>
      </c>
      <c r="FN389" s="447">
        <f t="shared" si="229"/>
        <v>50585.01</v>
      </c>
      <c r="FO389" s="447">
        <f t="shared" si="230"/>
        <v>73348.27</v>
      </c>
      <c r="FP389" s="178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</row>
    <row r="390" spans="1:463" s="163" customFormat="1" ht="22.5" customHeight="1">
      <c r="A390" s="360">
        <v>382</v>
      </c>
      <c r="B390" s="361">
        <v>6</v>
      </c>
      <c r="C390" s="362" t="s">
        <v>609</v>
      </c>
      <c r="D390" s="363" t="s">
        <v>194</v>
      </c>
      <c r="E390" s="225" t="s">
        <v>190</v>
      </c>
      <c r="F390" s="367">
        <v>325000</v>
      </c>
      <c r="G390" s="365"/>
      <c r="H390" s="366"/>
      <c r="I390" s="373"/>
      <c r="J390" s="374"/>
      <c r="K390" s="375"/>
      <c r="L390" s="366"/>
      <c r="M390" s="373"/>
      <c r="N390" s="374"/>
      <c r="O390" s="375"/>
      <c r="P390" s="366"/>
      <c r="Q390" s="373"/>
      <c r="R390" s="374"/>
      <c r="S390" s="375">
        <v>8</v>
      </c>
      <c r="T390" s="366"/>
      <c r="U390" s="373"/>
      <c r="V390" s="374"/>
      <c r="W390" s="375">
        <v>8</v>
      </c>
      <c r="X390" s="366"/>
      <c r="Y390" s="373"/>
      <c r="Z390" s="374"/>
      <c r="AA390" s="375">
        <v>5</v>
      </c>
      <c r="AB390" s="366">
        <v>6</v>
      </c>
      <c r="AC390" s="373"/>
      <c r="AD390" s="382"/>
      <c r="AE390" s="380">
        <v>11</v>
      </c>
      <c r="AF390" s="381"/>
      <c r="AG390" s="365"/>
      <c r="AH390" s="366"/>
      <c r="AI390" s="373"/>
      <c r="AJ390" s="374"/>
      <c r="AK390" s="375"/>
      <c r="AL390" s="366"/>
      <c r="AM390" s="373"/>
      <c r="AN390" s="374"/>
      <c r="AO390" s="375"/>
      <c r="AP390" s="366"/>
      <c r="AQ390" s="373"/>
      <c r="AR390" s="374"/>
      <c r="AS390" s="375">
        <v>8</v>
      </c>
      <c r="AT390" s="366">
        <v>1</v>
      </c>
      <c r="AU390" s="373"/>
      <c r="AV390" s="374"/>
      <c r="AW390" s="375">
        <v>8</v>
      </c>
      <c r="AX390" s="366">
        <v>1</v>
      </c>
      <c r="AY390" s="373"/>
      <c r="AZ390" s="374"/>
      <c r="BA390" s="375">
        <v>5</v>
      </c>
      <c r="BB390" s="366">
        <v>5</v>
      </c>
      <c r="BC390" s="373"/>
      <c r="BD390" s="382"/>
      <c r="BE390" s="380">
        <v>8</v>
      </c>
      <c r="BF390" s="381"/>
      <c r="BG390" s="365"/>
      <c r="BH390" s="366"/>
      <c r="BI390" s="373"/>
      <c r="BJ390" s="374"/>
      <c r="BK390" s="375"/>
      <c r="BL390" s="366"/>
      <c r="BM390" s="373"/>
      <c r="BN390" s="374"/>
      <c r="BO390" s="375"/>
      <c r="BP390" s="366"/>
      <c r="BQ390" s="373"/>
      <c r="BR390" s="374"/>
      <c r="BS390" s="375"/>
      <c r="BT390" s="366"/>
      <c r="BU390" s="373"/>
      <c r="BV390" s="374"/>
      <c r="BW390" s="388">
        <v>9</v>
      </c>
      <c r="BX390" s="389"/>
      <c r="BY390" s="375">
        <v>5</v>
      </c>
      <c r="BZ390" s="366">
        <v>4</v>
      </c>
      <c r="CA390" s="373"/>
      <c r="CB390" s="382"/>
      <c r="CC390" s="380">
        <v>10</v>
      </c>
      <c r="CD390" s="381"/>
      <c r="CE390" s="398"/>
      <c r="CF390" s="366"/>
      <c r="CG390" s="373"/>
      <c r="CH390" s="399"/>
      <c r="CI390" s="365"/>
      <c r="CJ390" s="366"/>
      <c r="CK390" s="373"/>
      <c r="CL390" s="374"/>
      <c r="CM390" s="375"/>
      <c r="CN390" s="366"/>
      <c r="CO390" s="373"/>
      <c r="CP390" s="382"/>
      <c r="CQ390" s="402"/>
      <c r="CR390" s="366"/>
      <c r="CS390" s="408"/>
      <c r="CT390" s="409"/>
      <c r="CU390" s="402">
        <v>8</v>
      </c>
      <c r="CV390" s="366"/>
      <c r="CW390" s="410"/>
      <c r="CX390" s="411"/>
      <c r="CY390" s="402">
        <v>5</v>
      </c>
      <c r="CZ390" s="366">
        <v>3</v>
      </c>
      <c r="DA390" s="415"/>
      <c r="DB390" s="411"/>
      <c r="DC390" s="380"/>
      <c r="DD390" s="381"/>
      <c r="DE390" s="398"/>
      <c r="DF390" s="366"/>
      <c r="DG390" s="416"/>
      <c r="DH390" s="411"/>
      <c r="DI390" s="402">
        <v>8</v>
      </c>
      <c r="DJ390" s="366"/>
      <c r="DK390" s="416"/>
      <c r="DL390" s="411"/>
      <c r="DM390" s="424">
        <v>25</v>
      </c>
      <c r="DN390" s="424">
        <v>4</v>
      </c>
      <c r="DO390" s="424">
        <v>1</v>
      </c>
      <c r="DP390" s="425">
        <f t="shared" si="193"/>
        <v>68</v>
      </c>
      <c r="DQ390" s="427">
        <f t="shared" si="194"/>
        <v>0</v>
      </c>
      <c r="DR390" s="425">
        <f t="shared" si="195"/>
        <v>68</v>
      </c>
      <c r="DS390" s="163">
        <f t="shared" si="196"/>
        <v>9</v>
      </c>
      <c r="DT390" s="425">
        <f t="shared" si="197"/>
        <v>20</v>
      </c>
      <c r="DU390" s="427">
        <f t="shared" si="198"/>
        <v>0</v>
      </c>
      <c r="DV390" s="427">
        <f t="shared" si="199"/>
        <v>20</v>
      </c>
      <c r="DW390" s="427">
        <f t="shared" si="200"/>
        <v>29</v>
      </c>
      <c r="DX390" s="427">
        <f t="shared" si="201"/>
        <v>0</v>
      </c>
      <c r="DY390" s="427">
        <f t="shared" si="202"/>
        <v>9</v>
      </c>
      <c r="DZ390" s="427">
        <f t="shared" si="203"/>
        <v>0</v>
      </c>
      <c r="EA390" s="428">
        <f t="shared" si="204"/>
        <v>10</v>
      </c>
      <c r="EB390" s="429">
        <f t="shared" si="205"/>
        <v>20</v>
      </c>
      <c r="EC390" s="429">
        <f t="shared" si="206"/>
        <v>0</v>
      </c>
      <c r="ED390" s="429">
        <f t="shared" si="207"/>
        <v>29</v>
      </c>
      <c r="EE390" s="429">
        <f t="shared" si="208"/>
        <v>0</v>
      </c>
      <c r="EF390" s="429">
        <f t="shared" si="209"/>
        <v>9</v>
      </c>
      <c r="EG390" s="429">
        <f t="shared" si="210"/>
        <v>0</v>
      </c>
      <c r="EH390" s="441"/>
      <c r="EI390" s="479"/>
      <c r="EJ390" s="443">
        <v>407</v>
      </c>
      <c r="EK390" s="481" t="s">
        <v>609</v>
      </c>
      <c r="EL390" s="449" t="s">
        <v>194</v>
      </c>
      <c r="EM390" s="450">
        <v>325000</v>
      </c>
      <c r="EN390" s="447">
        <f t="shared" si="211"/>
        <v>12500</v>
      </c>
      <c r="EO390" s="453">
        <v>0</v>
      </c>
      <c r="EP390" s="454">
        <v>0</v>
      </c>
      <c r="EQ390" s="455">
        <v>0</v>
      </c>
      <c r="ER390" s="455">
        <v>0</v>
      </c>
      <c r="ES390" s="456">
        <f t="shared" si="212"/>
        <v>12500</v>
      </c>
      <c r="ET390" s="456">
        <f t="shared" si="213"/>
        <v>10</v>
      </c>
      <c r="EU390" s="456">
        <f t="shared" si="214"/>
        <v>20</v>
      </c>
      <c r="EV390" s="456">
        <f t="shared" si="215"/>
        <v>0</v>
      </c>
      <c r="EW390" s="456">
        <f t="shared" si="216"/>
        <v>29</v>
      </c>
      <c r="EX390" s="456">
        <f t="shared" si="217"/>
        <v>0</v>
      </c>
      <c r="EY390" s="460">
        <f t="shared" si="218"/>
        <v>9</v>
      </c>
      <c r="EZ390" s="460">
        <f t="shared" si="219"/>
        <v>0</v>
      </c>
      <c r="FA390" s="447">
        <f t="shared" si="220"/>
        <v>176680.26</v>
      </c>
      <c r="FB390" s="447">
        <v>0</v>
      </c>
      <c r="FC390" s="447">
        <f t="shared" si="221"/>
        <v>301680.26</v>
      </c>
      <c r="FD390" s="447">
        <f t="shared" si="222"/>
        <v>271512.23</v>
      </c>
      <c r="FE390" s="447">
        <f t="shared" si="223"/>
        <v>120.97839999999852</v>
      </c>
      <c r="FF390" s="447">
        <f t="shared" si="224"/>
        <v>30168.03</v>
      </c>
      <c r="FG390" s="463">
        <v>0</v>
      </c>
      <c r="FH390" s="447">
        <f t="shared" si="225"/>
        <v>30289.01</v>
      </c>
      <c r="FI390" s="447">
        <v>0</v>
      </c>
      <c r="FJ390" s="447">
        <f t="shared" si="226"/>
        <v>271391.25</v>
      </c>
      <c r="FK390" s="464"/>
      <c r="FL390" s="447">
        <f t="shared" si="227"/>
        <v>12067.21</v>
      </c>
      <c r="FM390" s="447">
        <f t="shared" si="228"/>
        <v>1508.4</v>
      </c>
      <c r="FN390" s="447">
        <f t="shared" si="229"/>
        <v>30168.03</v>
      </c>
      <c r="FO390" s="447">
        <f t="shared" si="230"/>
        <v>43743.64</v>
      </c>
      <c r="FP390" s="178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</row>
    <row r="391" spans="1:463" s="163" customFormat="1" ht="22.5" customHeight="1">
      <c r="A391" s="360">
        <v>383</v>
      </c>
      <c r="B391" s="361">
        <v>7</v>
      </c>
      <c r="C391" s="362" t="s">
        <v>610</v>
      </c>
      <c r="D391" s="363" t="s">
        <v>231</v>
      </c>
      <c r="E391" s="225" t="s">
        <v>190</v>
      </c>
      <c r="F391" s="367">
        <v>390000</v>
      </c>
      <c r="G391" s="365">
        <v>8</v>
      </c>
      <c r="H391" s="366">
        <v>1</v>
      </c>
      <c r="I391" s="373"/>
      <c r="J391" s="374"/>
      <c r="K391" s="375">
        <v>8</v>
      </c>
      <c r="L391" s="366">
        <v>2</v>
      </c>
      <c r="M391" s="373"/>
      <c r="N391" s="374"/>
      <c r="O391" s="375">
        <v>8</v>
      </c>
      <c r="P391" s="366">
        <v>1</v>
      </c>
      <c r="Q391" s="373"/>
      <c r="R391" s="374"/>
      <c r="S391" s="375">
        <v>8</v>
      </c>
      <c r="T391" s="366">
        <v>1</v>
      </c>
      <c r="U391" s="373"/>
      <c r="V391" s="374"/>
      <c r="W391" s="375">
        <v>8</v>
      </c>
      <c r="X391" s="366">
        <v>3</v>
      </c>
      <c r="Y391" s="373"/>
      <c r="Z391" s="374"/>
      <c r="AA391" s="375">
        <v>5</v>
      </c>
      <c r="AB391" s="366">
        <v>4</v>
      </c>
      <c r="AC391" s="373"/>
      <c r="AD391" s="382"/>
      <c r="AE391" s="380">
        <v>9</v>
      </c>
      <c r="AF391" s="381"/>
      <c r="AG391" s="365">
        <v>8</v>
      </c>
      <c r="AH391" s="366">
        <v>4</v>
      </c>
      <c r="AI391" s="373"/>
      <c r="AJ391" s="374"/>
      <c r="AK391" s="375">
        <v>8</v>
      </c>
      <c r="AL391" s="366">
        <v>2</v>
      </c>
      <c r="AM391" s="373"/>
      <c r="AN391" s="374"/>
      <c r="AO391" s="375">
        <v>8</v>
      </c>
      <c r="AP391" s="366">
        <v>1</v>
      </c>
      <c r="AQ391" s="373"/>
      <c r="AR391" s="374"/>
      <c r="AS391" s="375">
        <v>8</v>
      </c>
      <c r="AT391" s="366">
        <v>1</v>
      </c>
      <c r="AU391" s="373"/>
      <c r="AV391" s="374"/>
      <c r="AW391" s="375">
        <v>8</v>
      </c>
      <c r="AX391" s="366">
        <v>2</v>
      </c>
      <c r="AY391" s="373"/>
      <c r="AZ391" s="374"/>
      <c r="BA391" s="375">
        <v>5</v>
      </c>
      <c r="BB391" s="366">
        <v>4</v>
      </c>
      <c r="BC391" s="373"/>
      <c r="BD391" s="382"/>
      <c r="BE391" s="380">
        <v>9</v>
      </c>
      <c r="BF391" s="381"/>
      <c r="BG391" s="365">
        <v>8</v>
      </c>
      <c r="BH391" s="366">
        <v>1</v>
      </c>
      <c r="BI391" s="373"/>
      <c r="BJ391" s="374"/>
      <c r="BK391" s="375">
        <v>8</v>
      </c>
      <c r="BL391" s="366">
        <v>1</v>
      </c>
      <c r="BM391" s="373"/>
      <c r="BN391" s="374"/>
      <c r="BO391" s="375">
        <v>8</v>
      </c>
      <c r="BP391" s="366">
        <v>1</v>
      </c>
      <c r="BQ391" s="373"/>
      <c r="BR391" s="374"/>
      <c r="BS391" s="375">
        <v>8</v>
      </c>
      <c r="BT391" s="366">
        <v>1</v>
      </c>
      <c r="BU391" s="373"/>
      <c r="BV391" s="374"/>
      <c r="BW391" s="388">
        <v>10</v>
      </c>
      <c r="BX391" s="389"/>
      <c r="BY391" s="375">
        <v>5</v>
      </c>
      <c r="BZ391" s="366">
        <v>4</v>
      </c>
      <c r="CA391" s="373"/>
      <c r="CB391" s="382"/>
      <c r="CC391" s="380">
        <v>9</v>
      </c>
      <c r="CD391" s="381"/>
      <c r="CE391" s="398">
        <v>8</v>
      </c>
      <c r="CF391" s="366">
        <v>1</v>
      </c>
      <c r="CG391" s="373"/>
      <c r="CH391" s="399"/>
      <c r="CI391" s="365">
        <v>8</v>
      </c>
      <c r="CJ391" s="366">
        <v>3</v>
      </c>
      <c r="CK391" s="373"/>
      <c r="CL391" s="374"/>
      <c r="CM391" s="375">
        <v>8</v>
      </c>
      <c r="CN391" s="366">
        <v>1</v>
      </c>
      <c r="CO391" s="373"/>
      <c r="CP391" s="382"/>
      <c r="CQ391" s="402">
        <v>8</v>
      </c>
      <c r="CR391" s="366"/>
      <c r="CS391" s="408"/>
      <c r="CT391" s="409"/>
      <c r="CU391" s="402">
        <v>8</v>
      </c>
      <c r="CV391" s="366">
        <v>2</v>
      </c>
      <c r="CW391" s="410"/>
      <c r="CX391" s="411"/>
      <c r="CY391" s="402">
        <v>5</v>
      </c>
      <c r="CZ391" s="366">
        <v>5</v>
      </c>
      <c r="DA391" s="415"/>
      <c r="DB391" s="411"/>
      <c r="DC391" s="380">
        <v>9</v>
      </c>
      <c r="DD391" s="381"/>
      <c r="DE391" s="398">
        <v>8</v>
      </c>
      <c r="DF391" s="366">
        <v>2</v>
      </c>
      <c r="DG391" s="416"/>
      <c r="DH391" s="411"/>
      <c r="DI391" s="402"/>
      <c r="DJ391" s="366"/>
      <c r="DK391" s="416"/>
      <c r="DL391" s="411"/>
      <c r="DM391" s="424">
        <v>25</v>
      </c>
      <c r="DN391" s="424">
        <v>4</v>
      </c>
      <c r="DO391" s="424">
        <v>1</v>
      </c>
      <c r="DP391" s="425">
        <f t="shared" si="193"/>
        <v>180</v>
      </c>
      <c r="DQ391" s="427">
        <f t="shared" si="194"/>
        <v>0</v>
      </c>
      <c r="DR391" s="425">
        <f t="shared" si="195"/>
        <v>180</v>
      </c>
      <c r="DS391" s="163">
        <f t="shared" si="196"/>
        <v>24</v>
      </c>
      <c r="DT391" s="425">
        <f t="shared" si="197"/>
        <v>48</v>
      </c>
      <c r="DU391" s="427">
        <f t="shared" si="198"/>
        <v>0</v>
      </c>
      <c r="DV391" s="427">
        <f t="shared" si="199"/>
        <v>48</v>
      </c>
      <c r="DW391" s="427">
        <f t="shared" si="200"/>
        <v>36</v>
      </c>
      <c r="DX391" s="427">
        <f t="shared" si="201"/>
        <v>0</v>
      </c>
      <c r="DY391" s="427">
        <f t="shared" si="202"/>
        <v>10</v>
      </c>
      <c r="DZ391" s="427">
        <f t="shared" si="203"/>
        <v>0</v>
      </c>
      <c r="EA391" s="428">
        <f t="shared" si="204"/>
        <v>25</v>
      </c>
      <c r="EB391" s="429">
        <f t="shared" si="205"/>
        <v>48</v>
      </c>
      <c r="EC391" s="429">
        <f t="shared" si="206"/>
        <v>0</v>
      </c>
      <c r="ED391" s="429">
        <f t="shared" si="207"/>
        <v>36</v>
      </c>
      <c r="EE391" s="429">
        <f t="shared" si="208"/>
        <v>0</v>
      </c>
      <c r="EF391" s="429">
        <f t="shared" si="209"/>
        <v>10</v>
      </c>
      <c r="EG391" s="429">
        <f t="shared" si="210"/>
        <v>0</v>
      </c>
      <c r="EH391" s="441"/>
      <c r="EI391" s="479"/>
      <c r="EJ391" s="443">
        <v>409</v>
      </c>
      <c r="EK391" s="481" t="s">
        <v>610</v>
      </c>
      <c r="EL391" s="449" t="s">
        <v>231</v>
      </c>
      <c r="EM391" s="450">
        <v>390000</v>
      </c>
      <c r="EN391" s="447">
        <f t="shared" si="211"/>
        <v>15000</v>
      </c>
      <c r="EO391" s="453">
        <v>0</v>
      </c>
      <c r="EP391" s="454">
        <v>0</v>
      </c>
      <c r="EQ391" s="455">
        <v>0</v>
      </c>
      <c r="ER391" s="455">
        <v>0</v>
      </c>
      <c r="ES391" s="456">
        <f t="shared" si="212"/>
        <v>15000</v>
      </c>
      <c r="ET391" s="456">
        <f t="shared" si="213"/>
        <v>25</v>
      </c>
      <c r="EU391" s="456">
        <f t="shared" si="214"/>
        <v>48</v>
      </c>
      <c r="EV391" s="456">
        <f t="shared" si="215"/>
        <v>0</v>
      </c>
      <c r="EW391" s="456">
        <f t="shared" si="216"/>
        <v>36</v>
      </c>
      <c r="EX391" s="456">
        <f t="shared" si="217"/>
        <v>0</v>
      </c>
      <c r="EY391" s="460">
        <f t="shared" si="218"/>
        <v>10</v>
      </c>
      <c r="EZ391" s="460">
        <f t="shared" si="219"/>
        <v>0</v>
      </c>
      <c r="FA391" s="447">
        <f t="shared" si="220"/>
        <v>328025.23</v>
      </c>
      <c r="FB391" s="447">
        <v>0</v>
      </c>
      <c r="FC391" s="447">
        <f t="shared" si="221"/>
        <v>703025.23</v>
      </c>
      <c r="FD391" s="447">
        <f t="shared" si="222"/>
        <v>632722.71</v>
      </c>
      <c r="FE391" s="447">
        <f t="shared" si="223"/>
        <v>42544.541999999994</v>
      </c>
      <c r="FF391" s="447">
        <f t="shared" si="224"/>
        <v>70302.52</v>
      </c>
      <c r="FG391" s="463">
        <v>100000</v>
      </c>
      <c r="FH391" s="447">
        <f t="shared" si="225"/>
        <v>212847.06</v>
      </c>
      <c r="FI391" s="447">
        <v>0</v>
      </c>
      <c r="FJ391" s="447">
        <f t="shared" si="226"/>
        <v>490178.17</v>
      </c>
      <c r="FK391" s="464"/>
      <c r="FL391" s="447">
        <f t="shared" si="227"/>
        <v>28121.01</v>
      </c>
      <c r="FM391" s="447">
        <f t="shared" si="228"/>
        <v>3515.13</v>
      </c>
      <c r="FN391" s="447">
        <f t="shared" si="229"/>
        <v>70302.52</v>
      </c>
      <c r="FO391" s="447">
        <f t="shared" si="230"/>
        <v>101938.66</v>
      </c>
      <c r="FP391" s="178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</row>
    <row r="392" spans="1:463" s="163" customFormat="1" ht="22.5" customHeight="1">
      <c r="A392" s="360">
        <v>384</v>
      </c>
      <c r="B392" s="361">
        <v>4</v>
      </c>
      <c r="C392" s="362" t="s">
        <v>611</v>
      </c>
      <c r="D392" s="363" t="s">
        <v>194</v>
      </c>
      <c r="E392" s="225" t="s">
        <v>190</v>
      </c>
      <c r="F392" s="367">
        <v>325000</v>
      </c>
      <c r="G392" s="365">
        <v>8</v>
      </c>
      <c r="H392" s="366">
        <v>3</v>
      </c>
      <c r="I392" s="373"/>
      <c r="J392" s="374"/>
      <c r="K392" s="375">
        <v>8</v>
      </c>
      <c r="L392" s="366">
        <v>1</v>
      </c>
      <c r="M392" s="373"/>
      <c r="N392" s="374"/>
      <c r="O392" s="375">
        <v>8</v>
      </c>
      <c r="P392" s="366">
        <v>2</v>
      </c>
      <c r="Q392" s="373"/>
      <c r="R392" s="374"/>
      <c r="S392" s="375">
        <v>8</v>
      </c>
      <c r="T392" s="366">
        <v>1</v>
      </c>
      <c r="U392" s="373"/>
      <c r="V392" s="374"/>
      <c r="W392" s="375">
        <v>8</v>
      </c>
      <c r="X392" s="366">
        <v>2</v>
      </c>
      <c r="Y392" s="373"/>
      <c r="Z392" s="374"/>
      <c r="AA392" s="375">
        <v>5</v>
      </c>
      <c r="AB392" s="366">
        <v>6</v>
      </c>
      <c r="AC392" s="373"/>
      <c r="AD392" s="382"/>
      <c r="AE392" s="380">
        <v>11</v>
      </c>
      <c r="AF392" s="381"/>
      <c r="AG392" s="365">
        <v>8</v>
      </c>
      <c r="AH392" s="366">
        <v>1</v>
      </c>
      <c r="AI392" s="373"/>
      <c r="AJ392" s="374"/>
      <c r="AK392" s="375">
        <v>8</v>
      </c>
      <c r="AL392" s="366">
        <v>1</v>
      </c>
      <c r="AM392" s="373"/>
      <c r="AN392" s="374"/>
      <c r="AO392" s="375">
        <v>8</v>
      </c>
      <c r="AP392" s="366">
        <v>2</v>
      </c>
      <c r="AQ392" s="373"/>
      <c r="AR392" s="374"/>
      <c r="AS392" s="375">
        <v>8</v>
      </c>
      <c r="AT392" s="366">
        <v>2</v>
      </c>
      <c r="AU392" s="373"/>
      <c r="AV392" s="374"/>
      <c r="AW392" s="375">
        <v>8</v>
      </c>
      <c r="AX392" s="366">
        <v>2</v>
      </c>
      <c r="AY392" s="373"/>
      <c r="AZ392" s="374"/>
      <c r="BA392" s="375">
        <v>5</v>
      </c>
      <c r="BB392" s="366">
        <v>6</v>
      </c>
      <c r="BC392" s="373"/>
      <c r="BD392" s="382"/>
      <c r="BE392" s="380">
        <v>10</v>
      </c>
      <c r="BF392" s="381"/>
      <c r="BG392" s="365">
        <v>8</v>
      </c>
      <c r="BH392" s="366">
        <v>2</v>
      </c>
      <c r="BI392" s="373"/>
      <c r="BJ392" s="374"/>
      <c r="BK392" s="375">
        <v>8</v>
      </c>
      <c r="BL392" s="366">
        <v>1</v>
      </c>
      <c r="BM392" s="373"/>
      <c r="BN392" s="374"/>
      <c r="BO392" s="375">
        <v>8</v>
      </c>
      <c r="BP392" s="366">
        <v>1</v>
      </c>
      <c r="BQ392" s="373"/>
      <c r="BR392" s="374"/>
      <c r="BS392" s="375">
        <v>8</v>
      </c>
      <c r="BT392" s="366">
        <v>1</v>
      </c>
      <c r="BU392" s="373"/>
      <c r="BV392" s="374"/>
      <c r="BW392" s="388">
        <v>11</v>
      </c>
      <c r="BX392" s="389"/>
      <c r="BY392" s="375">
        <v>5</v>
      </c>
      <c r="BZ392" s="366">
        <v>4</v>
      </c>
      <c r="CA392" s="373"/>
      <c r="CB392" s="382"/>
      <c r="CC392" s="380">
        <v>9</v>
      </c>
      <c r="CD392" s="381"/>
      <c r="CE392" s="398">
        <v>8</v>
      </c>
      <c r="CF392" s="366">
        <v>1</v>
      </c>
      <c r="CG392" s="373"/>
      <c r="CH392" s="399"/>
      <c r="CI392" s="365">
        <v>8</v>
      </c>
      <c r="CJ392" s="366">
        <v>3</v>
      </c>
      <c r="CK392" s="373"/>
      <c r="CL392" s="374"/>
      <c r="CM392" s="375">
        <v>8</v>
      </c>
      <c r="CN392" s="366">
        <v>3</v>
      </c>
      <c r="CO392" s="373"/>
      <c r="CP392" s="382"/>
      <c r="CQ392" s="402">
        <v>8</v>
      </c>
      <c r="CR392" s="366">
        <v>2</v>
      </c>
      <c r="CS392" s="408"/>
      <c r="CT392" s="409"/>
      <c r="CU392" s="402">
        <v>8</v>
      </c>
      <c r="CV392" s="366">
        <v>1</v>
      </c>
      <c r="CW392" s="410"/>
      <c r="CX392" s="411"/>
      <c r="CY392" s="402">
        <v>5</v>
      </c>
      <c r="CZ392" s="366">
        <v>4</v>
      </c>
      <c r="DA392" s="415"/>
      <c r="DB392" s="411"/>
      <c r="DC392" s="380">
        <v>9</v>
      </c>
      <c r="DD392" s="381"/>
      <c r="DE392" s="398">
        <v>8</v>
      </c>
      <c r="DF392" s="366">
        <v>2</v>
      </c>
      <c r="DG392" s="416"/>
      <c r="DH392" s="411"/>
      <c r="DI392" s="402">
        <v>8</v>
      </c>
      <c r="DJ392" s="366">
        <v>1</v>
      </c>
      <c r="DK392" s="416"/>
      <c r="DL392" s="411"/>
      <c r="DM392" s="424">
        <v>25</v>
      </c>
      <c r="DN392" s="424">
        <v>4</v>
      </c>
      <c r="DO392" s="424">
        <v>1</v>
      </c>
      <c r="DP392" s="425">
        <f t="shared" si="193"/>
        <v>188</v>
      </c>
      <c r="DQ392" s="427">
        <f t="shared" si="194"/>
        <v>0</v>
      </c>
      <c r="DR392" s="425">
        <f t="shared" si="195"/>
        <v>188</v>
      </c>
      <c r="DS392" s="163">
        <f t="shared" si="196"/>
        <v>25</v>
      </c>
      <c r="DT392" s="425">
        <f t="shared" si="197"/>
        <v>55</v>
      </c>
      <c r="DU392" s="427">
        <f t="shared" si="198"/>
        <v>0</v>
      </c>
      <c r="DV392" s="427">
        <f t="shared" si="199"/>
        <v>55</v>
      </c>
      <c r="DW392" s="427">
        <f t="shared" si="200"/>
        <v>39</v>
      </c>
      <c r="DX392" s="427">
        <f t="shared" si="201"/>
        <v>0</v>
      </c>
      <c r="DY392" s="427">
        <f t="shared" si="202"/>
        <v>11</v>
      </c>
      <c r="DZ392" s="427">
        <f t="shared" si="203"/>
        <v>0</v>
      </c>
      <c r="EA392" s="428">
        <f t="shared" si="204"/>
        <v>26</v>
      </c>
      <c r="EB392" s="429">
        <f t="shared" si="205"/>
        <v>55</v>
      </c>
      <c r="EC392" s="429">
        <f t="shared" si="206"/>
        <v>0</v>
      </c>
      <c r="ED392" s="429">
        <f t="shared" si="207"/>
        <v>39</v>
      </c>
      <c r="EE392" s="429">
        <f t="shared" si="208"/>
        <v>0</v>
      </c>
      <c r="EF392" s="429">
        <f t="shared" si="209"/>
        <v>11</v>
      </c>
      <c r="EG392" s="429">
        <f t="shared" si="210"/>
        <v>0</v>
      </c>
      <c r="EH392" s="441"/>
      <c r="EI392" s="479"/>
      <c r="EJ392" s="443">
        <v>410</v>
      </c>
      <c r="EK392" s="481" t="s">
        <v>611</v>
      </c>
      <c r="EL392" s="449" t="s">
        <v>194</v>
      </c>
      <c r="EM392" s="450">
        <v>325000</v>
      </c>
      <c r="EN392" s="447">
        <f t="shared" si="211"/>
        <v>12500</v>
      </c>
      <c r="EO392" s="453">
        <v>0</v>
      </c>
      <c r="EP392" s="454">
        <v>0</v>
      </c>
      <c r="EQ392" s="455">
        <v>0</v>
      </c>
      <c r="ER392" s="455">
        <v>0</v>
      </c>
      <c r="ES392" s="456">
        <f t="shared" si="212"/>
        <v>12500</v>
      </c>
      <c r="ET392" s="456">
        <f t="shared" si="213"/>
        <v>26</v>
      </c>
      <c r="EU392" s="456">
        <f t="shared" si="214"/>
        <v>55</v>
      </c>
      <c r="EV392" s="456">
        <f t="shared" si="215"/>
        <v>0</v>
      </c>
      <c r="EW392" s="456">
        <f t="shared" si="216"/>
        <v>39</v>
      </c>
      <c r="EX392" s="456">
        <f t="shared" si="217"/>
        <v>0</v>
      </c>
      <c r="EY392" s="460">
        <f t="shared" si="218"/>
        <v>11</v>
      </c>
      <c r="EZ392" s="460">
        <f t="shared" si="219"/>
        <v>0</v>
      </c>
      <c r="FA392" s="447">
        <f t="shared" si="220"/>
        <v>304190.07</v>
      </c>
      <c r="FB392" s="447">
        <v>0</v>
      </c>
      <c r="FC392" s="447">
        <f t="shared" si="221"/>
        <v>629190.06999999995</v>
      </c>
      <c r="FD392" s="447">
        <f t="shared" si="222"/>
        <v>566271.05999999994</v>
      </c>
      <c r="FE392" s="447">
        <f t="shared" si="223"/>
        <v>29254.211999999989</v>
      </c>
      <c r="FF392" s="447">
        <f t="shared" si="224"/>
        <v>62919.01</v>
      </c>
      <c r="FG392" s="463">
        <v>100000</v>
      </c>
      <c r="FH392" s="447">
        <f t="shared" si="225"/>
        <v>192173.22</v>
      </c>
      <c r="FI392" s="447">
        <v>0</v>
      </c>
      <c r="FJ392" s="447">
        <f t="shared" si="226"/>
        <v>437016.85</v>
      </c>
      <c r="FK392" s="464"/>
      <c r="FL392" s="447">
        <f t="shared" si="227"/>
        <v>25167.599999999999</v>
      </c>
      <c r="FM392" s="447">
        <f t="shared" si="228"/>
        <v>3145.95</v>
      </c>
      <c r="FN392" s="447">
        <f t="shared" si="229"/>
        <v>62919.01</v>
      </c>
      <c r="FO392" s="447">
        <f t="shared" si="230"/>
        <v>91232.56</v>
      </c>
      <c r="FP392" s="178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</row>
    <row r="393" spans="1:463" s="163" customFormat="1" ht="22.5" customHeight="1">
      <c r="A393" s="360">
        <v>385</v>
      </c>
      <c r="B393" s="361">
        <v>6</v>
      </c>
      <c r="C393" s="362" t="s">
        <v>612</v>
      </c>
      <c r="D393" s="363" t="s">
        <v>194</v>
      </c>
      <c r="E393" s="225" t="s">
        <v>190</v>
      </c>
      <c r="F393" s="367">
        <v>325000</v>
      </c>
      <c r="G393" s="365">
        <v>6</v>
      </c>
      <c r="H393" s="366"/>
      <c r="I393" s="373"/>
      <c r="J393" s="374"/>
      <c r="K393" s="375">
        <v>8</v>
      </c>
      <c r="L393" s="366">
        <v>1</v>
      </c>
      <c r="M393" s="373"/>
      <c r="N393" s="374"/>
      <c r="O393" s="375">
        <v>8</v>
      </c>
      <c r="P393" s="366">
        <v>6</v>
      </c>
      <c r="Q393" s="373"/>
      <c r="R393" s="374"/>
      <c r="S393" s="375">
        <v>8</v>
      </c>
      <c r="T393" s="366">
        <v>6</v>
      </c>
      <c r="U393" s="373"/>
      <c r="V393" s="374"/>
      <c r="W393" s="375">
        <v>8</v>
      </c>
      <c r="X393" s="366">
        <v>6</v>
      </c>
      <c r="Y393" s="373"/>
      <c r="Z393" s="374"/>
      <c r="AA393" s="375">
        <v>5</v>
      </c>
      <c r="AB393" s="366">
        <v>4</v>
      </c>
      <c r="AC393" s="373"/>
      <c r="AD393" s="382"/>
      <c r="AE393" s="380">
        <v>9</v>
      </c>
      <c r="AF393" s="381"/>
      <c r="AG393" s="365">
        <v>8</v>
      </c>
      <c r="AH393" s="366">
        <v>2</v>
      </c>
      <c r="AI393" s="373"/>
      <c r="AJ393" s="374"/>
      <c r="AK393" s="375">
        <v>8</v>
      </c>
      <c r="AL393" s="366">
        <v>1</v>
      </c>
      <c r="AM393" s="373"/>
      <c r="AN393" s="374"/>
      <c r="AO393" s="375">
        <v>8</v>
      </c>
      <c r="AP393" s="366">
        <v>1</v>
      </c>
      <c r="AQ393" s="373"/>
      <c r="AR393" s="374"/>
      <c r="AS393" s="375">
        <v>8</v>
      </c>
      <c r="AT393" s="366">
        <v>2</v>
      </c>
      <c r="AU393" s="373"/>
      <c r="AV393" s="374"/>
      <c r="AW393" s="375">
        <v>8</v>
      </c>
      <c r="AX393" s="366">
        <v>1</v>
      </c>
      <c r="AY393" s="373"/>
      <c r="AZ393" s="374"/>
      <c r="BA393" s="375">
        <v>5</v>
      </c>
      <c r="BB393" s="366">
        <v>5</v>
      </c>
      <c r="BC393" s="373"/>
      <c r="BD393" s="382"/>
      <c r="BE393" s="380">
        <v>9</v>
      </c>
      <c r="BF393" s="381"/>
      <c r="BG393" s="365">
        <v>8</v>
      </c>
      <c r="BH393" s="366">
        <v>1</v>
      </c>
      <c r="BI393" s="373"/>
      <c r="BJ393" s="374"/>
      <c r="BK393" s="375">
        <v>8</v>
      </c>
      <c r="BL393" s="366">
        <v>1</v>
      </c>
      <c r="BM393" s="373"/>
      <c r="BN393" s="374"/>
      <c r="BO393" s="375">
        <v>8</v>
      </c>
      <c r="BP393" s="366">
        <v>1</v>
      </c>
      <c r="BQ393" s="373"/>
      <c r="BR393" s="374"/>
      <c r="BS393" s="375">
        <v>8</v>
      </c>
      <c r="BT393" s="366">
        <v>1</v>
      </c>
      <c r="BU393" s="373"/>
      <c r="BV393" s="374"/>
      <c r="BW393" s="388">
        <v>11</v>
      </c>
      <c r="BX393" s="389"/>
      <c r="BY393" s="375">
        <v>5</v>
      </c>
      <c r="BZ393" s="366">
        <v>6</v>
      </c>
      <c r="CA393" s="373"/>
      <c r="CB393" s="382"/>
      <c r="CC393" s="380">
        <v>5</v>
      </c>
      <c r="CD393" s="381"/>
      <c r="CE393" s="398">
        <v>8</v>
      </c>
      <c r="CF393" s="366">
        <v>3</v>
      </c>
      <c r="CG393" s="373"/>
      <c r="CH393" s="399"/>
      <c r="CI393" s="365">
        <v>8</v>
      </c>
      <c r="CJ393" s="366">
        <v>3</v>
      </c>
      <c r="CK393" s="373"/>
      <c r="CL393" s="374"/>
      <c r="CM393" s="375">
        <v>8</v>
      </c>
      <c r="CN393" s="366">
        <v>3</v>
      </c>
      <c r="CO393" s="373"/>
      <c r="CP393" s="382"/>
      <c r="CQ393" s="402">
        <v>8</v>
      </c>
      <c r="CR393" s="366">
        <v>3</v>
      </c>
      <c r="CS393" s="408"/>
      <c r="CT393" s="409"/>
      <c r="CU393" s="402">
        <v>8</v>
      </c>
      <c r="CV393" s="366">
        <v>3</v>
      </c>
      <c r="CW393" s="410"/>
      <c r="CX393" s="411"/>
      <c r="CY393" s="402">
        <v>5</v>
      </c>
      <c r="CZ393" s="366">
        <v>7</v>
      </c>
      <c r="DA393" s="415"/>
      <c r="DB393" s="411"/>
      <c r="DC393" s="380">
        <v>11</v>
      </c>
      <c r="DD393" s="381"/>
      <c r="DE393" s="398">
        <v>8</v>
      </c>
      <c r="DF393" s="366">
        <v>3</v>
      </c>
      <c r="DG393" s="416"/>
      <c r="DH393" s="411"/>
      <c r="DI393" s="402">
        <v>8</v>
      </c>
      <c r="DJ393" s="366">
        <v>3</v>
      </c>
      <c r="DK393" s="416"/>
      <c r="DL393" s="411"/>
      <c r="DM393" s="424">
        <v>25</v>
      </c>
      <c r="DN393" s="424">
        <v>4</v>
      </c>
      <c r="DO393" s="424">
        <v>1</v>
      </c>
      <c r="DP393" s="425">
        <f t="shared" si="193"/>
        <v>186</v>
      </c>
      <c r="DQ393" s="427">
        <f t="shared" si="194"/>
        <v>0</v>
      </c>
      <c r="DR393" s="425">
        <f t="shared" si="195"/>
        <v>186</v>
      </c>
      <c r="DS393" s="163">
        <f t="shared" si="196"/>
        <v>25</v>
      </c>
      <c r="DT393" s="425">
        <f t="shared" si="197"/>
        <v>73</v>
      </c>
      <c r="DU393" s="427">
        <f t="shared" si="198"/>
        <v>0</v>
      </c>
      <c r="DV393" s="427">
        <f t="shared" si="199"/>
        <v>73</v>
      </c>
      <c r="DW393" s="427">
        <f t="shared" si="200"/>
        <v>34</v>
      </c>
      <c r="DX393" s="427">
        <f t="shared" si="201"/>
        <v>0</v>
      </c>
      <c r="DY393" s="427">
        <f t="shared" si="202"/>
        <v>11</v>
      </c>
      <c r="DZ393" s="427">
        <f t="shared" si="203"/>
        <v>0</v>
      </c>
      <c r="EA393" s="428">
        <f t="shared" si="204"/>
        <v>26</v>
      </c>
      <c r="EB393" s="429">
        <f t="shared" si="205"/>
        <v>73</v>
      </c>
      <c r="EC393" s="429">
        <f t="shared" si="206"/>
        <v>0</v>
      </c>
      <c r="ED393" s="429">
        <f t="shared" si="207"/>
        <v>34</v>
      </c>
      <c r="EE393" s="429">
        <f t="shared" si="208"/>
        <v>0</v>
      </c>
      <c r="EF393" s="429">
        <f t="shared" si="209"/>
        <v>11</v>
      </c>
      <c r="EG393" s="429">
        <f t="shared" si="210"/>
        <v>0</v>
      </c>
      <c r="EH393" s="441"/>
      <c r="EI393" s="479"/>
      <c r="EJ393" s="443">
        <v>411</v>
      </c>
      <c r="EK393" s="481" t="s">
        <v>612</v>
      </c>
      <c r="EL393" s="449" t="s">
        <v>194</v>
      </c>
      <c r="EM393" s="450">
        <v>325000</v>
      </c>
      <c r="EN393" s="447">
        <f t="shared" si="211"/>
        <v>12500</v>
      </c>
      <c r="EO393" s="453">
        <v>0</v>
      </c>
      <c r="EP393" s="454">
        <v>0</v>
      </c>
      <c r="EQ393" s="455">
        <v>0</v>
      </c>
      <c r="ER393" s="455">
        <v>0</v>
      </c>
      <c r="ES393" s="456">
        <f t="shared" si="212"/>
        <v>12500</v>
      </c>
      <c r="ET393" s="456">
        <f t="shared" si="213"/>
        <v>26</v>
      </c>
      <c r="EU393" s="456">
        <f t="shared" si="214"/>
        <v>73</v>
      </c>
      <c r="EV393" s="456">
        <f t="shared" si="215"/>
        <v>0</v>
      </c>
      <c r="EW393" s="456">
        <f t="shared" si="216"/>
        <v>34</v>
      </c>
      <c r="EX393" s="456">
        <f t="shared" si="217"/>
        <v>0</v>
      </c>
      <c r="EY393" s="460">
        <f t="shared" si="218"/>
        <v>11</v>
      </c>
      <c r="EZ393" s="460">
        <f t="shared" si="219"/>
        <v>0</v>
      </c>
      <c r="FA393" s="447">
        <f t="shared" si="220"/>
        <v>332525.58</v>
      </c>
      <c r="FB393" s="447">
        <v>0</v>
      </c>
      <c r="FC393" s="447">
        <f t="shared" si="221"/>
        <v>657525.57999999996</v>
      </c>
      <c r="FD393" s="447">
        <f t="shared" si="222"/>
        <v>591773.02</v>
      </c>
      <c r="FE393" s="447">
        <f t="shared" si="223"/>
        <v>34354.604000000007</v>
      </c>
      <c r="FF393" s="447">
        <f t="shared" si="224"/>
        <v>65752.56</v>
      </c>
      <c r="FG393" s="463">
        <v>100000</v>
      </c>
      <c r="FH393" s="447">
        <f t="shared" si="225"/>
        <v>200107.16</v>
      </c>
      <c r="FI393" s="447">
        <v>0</v>
      </c>
      <c r="FJ393" s="447">
        <f t="shared" si="226"/>
        <v>457418.42</v>
      </c>
      <c r="FK393" s="464"/>
      <c r="FL393" s="447">
        <f t="shared" si="227"/>
        <v>26301.02</v>
      </c>
      <c r="FM393" s="447">
        <f t="shared" si="228"/>
        <v>3287.63</v>
      </c>
      <c r="FN393" s="447">
        <f t="shared" si="229"/>
        <v>65752.56</v>
      </c>
      <c r="FO393" s="447">
        <f t="shared" si="230"/>
        <v>95341.209999999992</v>
      </c>
      <c r="FP393" s="178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</row>
    <row r="394" spans="1:463" s="163" customFormat="1" ht="22.5" customHeight="1">
      <c r="A394" s="360">
        <v>386</v>
      </c>
      <c r="B394" s="361">
        <v>8</v>
      </c>
      <c r="C394" s="362" t="s">
        <v>613</v>
      </c>
      <c r="D394" s="363" t="s">
        <v>194</v>
      </c>
      <c r="E394" s="225" t="s">
        <v>190</v>
      </c>
      <c r="F394" s="367">
        <v>325000</v>
      </c>
      <c r="G394" s="365">
        <v>8</v>
      </c>
      <c r="H394" s="366">
        <v>1</v>
      </c>
      <c r="I394" s="373"/>
      <c r="J394" s="374"/>
      <c r="K394" s="375">
        <v>8</v>
      </c>
      <c r="L394" s="366">
        <v>1</v>
      </c>
      <c r="M394" s="373"/>
      <c r="N394" s="374"/>
      <c r="O394" s="375">
        <v>8</v>
      </c>
      <c r="P394" s="366">
        <v>6</v>
      </c>
      <c r="Q394" s="373"/>
      <c r="R394" s="374"/>
      <c r="S394" s="375">
        <v>8</v>
      </c>
      <c r="T394" s="366">
        <v>6</v>
      </c>
      <c r="U394" s="373"/>
      <c r="V394" s="374"/>
      <c r="W394" s="375">
        <v>8</v>
      </c>
      <c r="X394" s="366">
        <v>6</v>
      </c>
      <c r="Y394" s="373"/>
      <c r="Z394" s="374"/>
      <c r="AA394" s="375">
        <v>5</v>
      </c>
      <c r="AB394" s="366">
        <v>9</v>
      </c>
      <c r="AC394" s="373"/>
      <c r="AD394" s="382"/>
      <c r="AE394" s="380">
        <v>14</v>
      </c>
      <c r="AF394" s="381"/>
      <c r="AG394" s="365">
        <v>8</v>
      </c>
      <c r="AH394" s="366">
        <v>6</v>
      </c>
      <c r="AI394" s="373"/>
      <c r="AJ394" s="374"/>
      <c r="AK394" s="375">
        <v>5</v>
      </c>
      <c r="AL394" s="366"/>
      <c r="AM394" s="373"/>
      <c r="AN394" s="374"/>
      <c r="AO394" s="375">
        <v>8</v>
      </c>
      <c r="AP394" s="366">
        <v>1</v>
      </c>
      <c r="AQ394" s="373"/>
      <c r="AR394" s="374"/>
      <c r="AS394" s="375">
        <v>8</v>
      </c>
      <c r="AT394" s="366">
        <v>2</v>
      </c>
      <c r="AU394" s="373"/>
      <c r="AV394" s="374"/>
      <c r="AW394" s="375">
        <v>8</v>
      </c>
      <c r="AX394" s="366">
        <v>1</v>
      </c>
      <c r="AY394" s="373"/>
      <c r="AZ394" s="374"/>
      <c r="BA394" s="375">
        <v>5</v>
      </c>
      <c r="BB394" s="366">
        <v>5</v>
      </c>
      <c r="BC394" s="373"/>
      <c r="BD394" s="382"/>
      <c r="BE394" s="380">
        <v>9</v>
      </c>
      <c r="BF394" s="381"/>
      <c r="BG394" s="365">
        <v>8</v>
      </c>
      <c r="BH394" s="366">
        <v>1</v>
      </c>
      <c r="BI394" s="373"/>
      <c r="BJ394" s="374"/>
      <c r="BK394" s="375">
        <v>8</v>
      </c>
      <c r="BL394" s="366">
        <v>1</v>
      </c>
      <c r="BM394" s="373"/>
      <c r="BN394" s="374"/>
      <c r="BO394" s="375">
        <v>8</v>
      </c>
      <c r="BP394" s="366">
        <v>1</v>
      </c>
      <c r="BQ394" s="373"/>
      <c r="BR394" s="374"/>
      <c r="BS394" s="375">
        <v>8</v>
      </c>
      <c r="BT394" s="366">
        <v>1</v>
      </c>
      <c r="BU394" s="373"/>
      <c r="BV394" s="374"/>
      <c r="BW394" s="388">
        <v>9</v>
      </c>
      <c r="BX394" s="389"/>
      <c r="BY394" s="375">
        <v>5</v>
      </c>
      <c r="BZ394" s="366">
        <v>4</v>
      </c>
      <c r="CA394" s="373"/>
      <c r="CB394" s="382"/>
      <c r="CC394" s="380">
        <v>9</v>
      </c>
      <c r="CD394" s="381"/>
      <c r="CE394" s="398">
        <v>8</v>
      </c>
      <c r="CF394" s="366">
        <v>1</v>
      </c>
      <c r="CG394" s="373"/>
      <c r="CH394" s="399"/>
      <c r="CI394" s="365">
        <v>8</v>
      </c>
      <c r="CJ394" s="366">
        <v>1</v>
      </c>
      <c r="CK394" s="373"/>
      <c r="CL394" s="374"/>
      <c r="CM394" s="375">
        <v>8</v>
      </c>
      <c r="CN394" s="366">
        <v>1</v>
      </c>
      <c r="CO394" s="373"/>
      <c r="CP394" s="382"/>
      <c r="CQ394" s="402">
        <v>8</v>
      </c>
      <c r="CR394" s="366">
        <v>1</v>
      </c>
      <c r="CS394" s="408"/>
      <c r="CT394" s="409"/>
      <c r="CU394" s="402">
        <v>8</v>
      </c>
      <c r="CV394" s="366">
        <v>1</v>
      </c>
      <c r="CW394" s="410"/>
      <c r="CX394" s="411"/>
      <c r="CY394" s="402">
        <v>5</v>
      </c>
      <c r="CZ394" s="366">
        <v>4</v>
      </c>
      <c r="DA394" s="415"/>
      <c r="DB394" s="411"/>
      <c r="DC394" s="380">
        <v>9</v>
      </c>
      <c r="DD394" s="381"/>
      <c r="DE394" s="398">
        <v>8</v>
      </c>
      <c r="DF394" s="366">
        <v>1</v>
      </c>
      <c r="DG394" s="416"/>
      <c r="DH394" s="411"/>
      <c r="DI394" s="402">
        <v>8</v>
      </c>
      <c r="DJ394" s="366">
        <v>1</v>
      </c>
      <c r="DK394" s="416"/>
      <c r="DL394" s="411"/>
      <c r="DM394" s="424">
        <v>25</v>
      </c>
      <c r="DN394" s="424">
        <v>4</v>
      </c>
      <c r="DO394" s="424">
        <v>1</v>
      </c>
      <c r="DP394" s="425">
        <f t="shared" ref="DP394:DP457" si="231">G394+K394+O394+S394+W394+AA394+AG394+AK394+AO394+AS394+AW394+BA394+BG394+BK394+BO394+BS394+BY394+CE394+CI394+CM394+CQ394+CU394+CY394+DE394+DI394</f>
        <v>185</v>
      </c>
      <c r="DQ394" s="427">
        <f t="shared" ref="DQ394:DQ457" si="232">I394+M394+Q394+U394+Y394+AC394+AI394+AM394+AQ394+AU394+AY394+BC394+BI394+BM394+BQ394+BU394+CA394+CG394+CK394+CO394+CS394+CW394+DA394+DG394+DK394</f>
        <v>0</v>
      </c>
      <c r="DR394" s="425">
        <f t="shared" ref="DR394:DR457" si="233">ROUND(DP394+DQ394,0)</f>
        <v>185</v>
      </c>
      <c r="DS394" s="163">
        <f t="shared" ref="DS394:DS457" si="234">ROUND(DR394/((188/25)),0)</f>
        <v>25</v>
      </c>
      <c r="DT394" s="425">
        <f t="shared" ref="DT394:DT457" si="235">H394+L394+P394+T394+X394+AB394+AH394+AL394+AP394+AT394+AX394+BB394+BH394+BL394+BP394+BT394+BZ394+CF394+CJ394+CN394+CR394+CV394+CZ394+DF394+DJ394</f>
        <v>63</v>
      </c>
      <c r="DU394" s="427">
        <f t="shared" ref="DU394:DU457" si="236">J394+N394+R394+V394+Z394+AD394+AJ394+AN394+AR394+AV394+AZ394+BD394+BJ394+BN394+BR394+BV394+CB394+CH394+CL394+CP394+CT394+CX394+DB394+DH394+DL394</f>
        <v>0</v>
      </c>
      <c r="DV394" s="427">
        <f t="shared" ref="DV394:DV457" si="237">SUM(DT394+DU394)</f>
        <v>63</v>
      </c>
      <c r="DW394" s="427">
        <f t="shared" ref="DW394:DW457" si="238">AE394+BE394+CC394+DC394</f>
        <v>41</v>
      </c>
      <c r="DX394" s="427">
        <f t="shared" ref="DX394:DX457" si="239">AF394+BF394+CD394+DD394</f>
        <v>0</v>
      </c>
      <c r="DY394" s="427">
        <f t="shared" ref="DY394:DY457" si="240">BW394</f>
        <v>9</v>
      </c>
      <c r="DZ394" s="427">
        <f t="shared" ref="DZ394:DZ457" si="241">BX394</f>
        <v>0</v>
      </c>
      <c r="EA394" s="428">
        <f t="shared" ref="EA394:EA457" si="242">ROUND(DS394+1,0)</f>
        <v>26</v>
      </c>
      <c r="EB394" s="429">
        <f t="shared" ref="EB394:EB457" si="243">DT394</f>
        <v>63</v>
      </c>
      <c r="EC394" s="429">
        <f t="shared" ref="EC394:EC457" si="244">DU394</f>
        <v>0</v>
      </c>
      <c r="ED394" s="429">
        <f t="shared" ref="ED394:ED457" si="245">DW394</f>
        <v>41</v>
      </c>
      <c r="EE394" s="429">
        <f t="shared" ref="EE394:EE457" si="246">DX394</f>
        <v>0</v>
      </c>
      <c r="EF394" s="429">
        <f t="shared" ref="EF394:EF457" si="247">DY394</f>
        <v>9</v>
      </c>
      <c r="EG394" s="429">
        <f t="shared" ref="EG394:EG457" si="248">DZ394</f>
        <v>0</v>
      </c>
      <c r="EH394" s="441"/>
      <c r="EI394" s="479"/>
      <c r="EJ394" s="443">
        <v>412</v>
      </c>
      <c r="EK394" s="481" t="s">
        <v>613</v>
      </c>
      <c r="EL394" s="449" t="s">
        <v>194</v>
      </c>
      <c r="EM394" s="450">
        <v>325000</v>
      </c>
      <c r="EN394" s="447">
        <f t="shared" ref="EN394:EN457" si="249">ROUND(EM394/26,2)</f>
        <v>12500</v>
      </c>
      <c r="EO394" s="453">
        <v>0</v>
      </c>
      <c r="EP394" s="454">
        <v>0</v>
      </c>
      <c r="EQ394" s="455">
        <v>0</v>
      </c>
      <c r="ER394" s="455">
        <v>0</v>
      </c>
      <c r="ES394" s="456">
        <f t="shared" ref="ES394:ES457" si="250">EN394+EO394+EP394+EQ394+ER394</f>
        <v>12500</v>
      </c>
      <c r="ET394" s="456">
        <f t="shared" ref="ET394:ET457" si="251">EA394</f>
        <v>26</v>
      </c>
      <c r="EU394" s="456">
        <f t="shared" ref="EU394:EU457" si="252">EB394</f>
        <v>63</v>
      </c>
      <c r="EV394" s="456">
        <f t="shared" ref="EV394:EV457" si="253">EC394</f>
        <v>0</v>
      </c>
      <c r="EW394" s="456">
        <f t="shared" ref="EW394:EW457" si="254">ED394</f>
        <v>41</v>
      </c>
      <c r="EX394" s="456">
        <f t="shared" ref="EX394:EX457" si="255">EE394</f>
        <v>0</v>
      </c>
      <c r="EY394" s="460">
        <f t="shared" ref="EY394:EY457" si="256">EF394</f>
        <v>9</v>
      </c>
      <c r="EZ394" s="460">
        <f t="shared" ref="EZ394:EZ457" si="257">EG394</f>
        <v>0</v>
      </c>
      <c r="FA394" s="447">
        <f t="shared" ref="FA394:FA457" si="258">ROUND((EU394*1.5+(EW394+EY394)*2+EV394*1.55+(EX394+EZ394)*2.05)*EM394/(4.333*45),2)</f>
        <v>324191.59999999998</v>
      </c>
      <c r="FB394" s="447">
        <v>0</v>
      </c>
      <c r="FC394" s="447">
        <f t="shared" ref="FC394:FC457" si="259">ROUND(ES394*ET394+FA394+FB394,2)</f>
        <v>649191.6</v>
      </c>
      <c r="FD394" s="447">
        <f t="shared" ref="FD394:FD457" si="260">FC394-FF394</f>
        <v>584272.43999999994</v>
      </c>
      <c r="FE394" s="447">
        <f t="shared" ref="FE394:FE457" si="261">IF(FD394&gt;1000000,128000+(FD394-1000000)*30%,IF(FD394&gt;760000,68000+(FD394-760000)*25%,IF(FD394&gt;520000,20000+(FD394-520000)*20%,IF(FD394&gt;270000,(FD394-270000)*8%,0))))</f>
        <v>32854.48799999999</v>
      </c>
      <c r="FF394" s="447">
        <f t="shared" ref="FF394:FF457" si="262">ROUND(FC394*0.1,2)</f>
        <v>64919.16</v>
      </c>
      <c r="FG394" s="463">
        <v>100000</v>
      </c>
      <c r="FH394" s="447">
        <f t="shared" ref="FH394:FH457" si="263">ROUND(FE394+FF394+FG394,2)</f>
        <v>197773.65</v>
      </c>
      <c r="FI394" s="447">
        <v>0</v>
      </c>
      <c r="FJ394" s="447">
        <f t="shared" ref="FJ394:FJ457" si="264">ROUND(FC394-FH394+FI394,2)</f>
        <v>451417.95</v>
      </c>
      <c r="FK394" s="464"/>
      <c r="FL394" s="447">
        <f t="shared" ref="FL394:FL457" si="265">ROUND(FC394*4%,2)</f>
        <v>25967.66</v>
      </c>
      <c r="FM394" s="447">
        <f t="shared" ref="FM394:FM457" si="266">ROUND(FC394*0.5%,2)</f>
        <v>3245.96</v>
      </c>
      <c r="FN394" s="447">
        <f t="shared" ref="FN394:FN457" si="267">ROUND(FC394*10%,2)</f>
        <v>64919.16</v>
      </c>
      <c r="FO394" s="447">
        <f t="shared" ref="FO394:FO457" si="268">FL394+FM394+FN394</f>
        <v>94132.78</v>
      </c>
      <c r="FP394" s="178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</row>
    <row r="395" spans="1:463" s="163" customFormat="1" ht="22.5" customHeight="1">
      <c r="A395" s="360">
        <v>387</v>
      </c>
      <c r="B395" s="361">
        <v>5</v>
      </c>
      <c r="C395" s="362" t="s">
        <v>614</v>
      </c>
      <c r="D395" s="363" t="s">
        <v>194</v>
      </c>
      <c r="E395" s="225" t="s">
        <v>190</v>
      </c>
      <c r="F395" s="367">
        <v>325000</v>
      </c>
      <c r="G395" s="365">
        <v>8</v>
      </c>
      <c r="H395" s="366">
        <v>1</v>
      </c>
      <c r="I395" s="373"/>
      <c r="J395" s="374"/>
      <c r="K395" s="375">
        <v>8</v>
      </c>
      <c r="L395" s="366">
        <v>1</v>
      </c>
      <c r="M395" s="373"/>
      <c r="N395" s="374"/>
      <c r="O395" s="375">
        <v>8</v>
      </c>
      <c r="P395" s="366">
        <v>1</v>
      </c>
      <c r="Q395" s="373"/>
      <c r="R395" s="374"/>
      <c r="S395" s="375">
        <v>8</v>
      </c>
      <c r="T395" s="366">
        <v>3</v>
      </c>
      <c r="U395" s="373"/>
      <c r="V395" s="374"/>
      <c r="W395" s="375">
        <v>8</v>
      </c>
      <c r="X395" s="366">
        <v>1</v>
      </c>
      <c r="Y395" s="373"/>
      <c r="Z395" s="374"/>
      <c r="AA395" s="375">
        <v>5</v>
      </c>
      <c r="AB395" s="366">
        <v>4</v>
      </c>
      <c r="AC395" s="373"/>
      <c r="AD395" s="382"/>
      <c r="AE395" s="380">
        <v>9</v>
      </c>
      <c r="AF395" s="381"/>
      <c r="AG395" s="365"/>
      <c r="AH395" s="366"/>
      <c r="AI395" s="373"/>
      <c r="AJ395" s="374"/>
      <c r="AK395" s="375"/>
      <c r="AL395" s="366"/>
      <c r="AM395" s="373"/>
      <c r="AN395" s="374"/>
      <c r="AO395" s="375">
        <v>8</v>
      </c>
      <c r="AP395" s="366">
        <v>1</v>
      </c>
      <c r="AQ395" s="373"/>
      <c r="AR395" s="374"/>
      <c r="AS395" s="375">
        <v>8</v>
      </c>
      <c r="AT395" s="366">
        <v>1</v>
      </c>
      <c r="AU395" s="373"/>
      <c r="AV395" s="374"/>
      <c r="AW395" s="375">
        <v>8</v>
      </c>
      <c r="AX395" s="366">
        <v>3</v>
      </c>
      <c r="AY395" s="373"/>
      <c r="AZ395" s="374"/>
      <c r="BA395" s="375">
        <v>5</v>
      </c>
      <c r="BB395" s="366">
        <v>4</v>
      </c>
      <c r="BC395" s="373"/>
      <c r="BD395" s="382"/>
      <c r="BE395" s="380">
        <v>9</v>
      </c>
      <c r="BF395" s="381"/>
      <c r="BG395" s="365">
        <v>8</v>
      </c>
      <c r="BH395" s="366">
        <v>1</v>
      </c>
      <c r="BI395" s="373"/>
      <c r="BJ395" s="374"/>
      <c r="BK395" s="375">
        <v>8</v>
      </c>
      <c r="BL395" s="366">
        <v>3</v>
      </c>
      <c r="BM395" s="373"/>
      <c r="BN395" s="374"/>
      <c r="BO395" s="375">
        <v>8</v>
      </c>
      <c r="BP395" s="366">
        <v>1</v>
      </c>
      <c r="BQ395" s="373"/>
      <c r="BR395" s="374"/>
      <c r="BS395" s="375">
        <v>8</v>
      </c>
      <c r="BT395" s="366">
        <v>1</v>
      </c>
      <c r="BU395" s="373"/>
      <c r="BV395" s="374"/>
      <c r="BW395" s="388">
        <v>9</v>
      </c>
      <c r="BX395" s="389"/>
      <c r="BY395" s="375">
        <v>5</v>
      </c>
      <c r="BZ395" s="366">
        <v>4</v>
      </c>
      <c r="CA395" s="373"/>
      <c r="CB395" s="382"/>
      <c r="CC395" s="380">
        <v>9</v>
      </c>
      <c r="CD395" s="381"/>
      <c r="CE395" s="398">
        <v>8</v>
      </c>
      <c r="CF395" s="366">
        <v>1</v>
      </c>
      <c r="CG395" s="373"/>
      <c r="CH395" s="399"/>
      <c r="CI395" s="365">
        <v>8</v>
      </c>
      <c r="CJ395" s="366">
        <v>1</v>
      </c>
      <c r="CK395" s="373"/>
      <c r="CL395" s="374"/>
      <c r="CM395" s="375">
        <v>8</v>
      </c>
      <c r="CN395" s="366">
        <v>1</v>
      </c>
      <c r="CO395" s="373"/>
      <c r="CP395" s="382"/>
      <c r="CQ395" s="402">
        <v>8</v>
      </c>
      <c r="CR395" s="366">
        <v>1</v>
      </c>
      <c r="CS395" s="408"/>
      <c r="CT395" s="409"/>
      <c r="CU395" s="402">
        <v>8</v>
      </c>
      <c r="CV395" s="366">
        <v>2</v>
      </c>
      <c r="CW395" s="410"/>
      <c r="CX395" s="411"/>
      <c r="CY395" s="402">
        <v>5</v>
      </c>
      <c r="CZ395" s="366">
        <v>4</v>
      </c>
      <c r="DA395" s="415"/>
      <c r="DB395" s="411"/>
      <c r="DC395" s="380">
        <v>9</v>
      </c>
      <c r="DD395" s="381"/>
      <c r="DE395" s="398">
        <v>8</v>
      </c>
      <c r="DF395" s="366">
        <v>1</v>
      </c>
      <c r="DG395" s="416"/>
      <c r="DH395" s="411"/>
      <c r="DI395" s="402">
        <v>8</v>
      </c>
      <c r="DJ395" s="366">
        <v>1</v>
      </c>
      <c r="DK395" s="416"/>
      <c r="DL395" s="411"/>
      <c r="DM395" s="424">
        <v>25</v>
      </c>
      <c r="DN395" s="424">
        <v>4</v>
      </c>
      <c r="DO395" s="424">
        <v>1</v>
      </c>
      <c r="DP395" s="425">
        <f t="shared" si="231"/>
        <v>172</v>
      </c>
      <c r="DQ395" s="427">
        <f t="shared" si="232"/>
        <v>0</v>
      </c>
      <c r="DR395" s="425">
        <f t="shared" si="233"/>
        <v>172</v>
      </c>
      <c r="DS395" s="163">
        <f t="shared" si="234"/>
        <v>23</v>
      </c>
      <c r="DT395" s="425">
        <f t="shared" si="235"/>
        <v>42</v>
      </c>
      <c r="DU395" s="427">
        <f t="shared" si="236"/>
        <v>0</v>
      </c>
      <c r="DV395" s="427">
        <f t="shared" si="237"/>
        <v>42</v>
      </c>
      <c r="DW395" s="427">
        <f t="shared" si="238"/>
        <v>36</v>
      </c>
      <c r="DX395" s="427">
        <f t="shared" si="239"/>
        <v>0</v>
      </c>
      <c r="DY395" s="427">
        <f t="shared" si="240"/>
        <v>9</v>
      </c>
      <c r="DZ395" s="427">
        <f t="shared" si="241"/>
        <v>0</v>
      </c>
      <c r="EA395" s="428">
        <f t="shared" si="242"/>
        <v>24</v>
      </c>
      <c r="EB395" s="429">
        <f t="shared" si="243"/>
        <v>42</v>
      </c>
      <c r="EC395" s="429">
        <f t="shared" si="244"/>
        <v>0</v>
      </c>
      <c r="ED395" s="429">
        <f t="shared" si="245"/>
        <v>36</v>
      </c>
      <c r="EE395" s="429">
        <f t="shared" si="246"/>
        <v>0</v>
      </c>
      <c r="EF395" s="429">
        <f t="shared" si="247"/>
        <v>9</v>
      </c>
      <c r="EG395" s="429">
        <f t="shared" si="248"/>
        <v>0</v>
      </c>
      <c r="EH395" s="441"/>
      <c r="EI395" s="479"/>
      <c r="EJ395" s="443">
        <v>413</v>
      </c>
      <c r="EK395" s="481" t="s">
        <v>614</v>
      </c>
      <c r="EL395" s="449" t="s">
        <v>194</v>
      </c>
      <c r="EM395" s="450">
        <v>325000</v>
      </c>
      <c r="EN395" s="447">
        <f t="shared" si="249"/>
        <v>12500</v>
      </c>
      <c r="EO395" s="453">
        <v>0</v>
      </c>
      <c r="EP395" s="454">
        <v>0</v>
      </c>
      <c r="EQ395" s="455">
        <v>0</v>
      </c>
      <c r="ER395" s="455">
        <v>0</v>
      </c>
      <c r="ES395" s="456">
        <f t="shared" si="250"/>
        <v>12500</v>
      </c>
      <c r="ET395" s="456">
        <f t="shared" si="251"/>
        <v>24</v>
      </c>
      <c r="EU395" s="456">
        <f t="shared" si="252"/>
        <v>42</v>
      </c>
      <c r="EV395" s="456">
        <f t="shared" si="253"/>
        <v>0</v>
      </c>
      <c r="EW395" s="456">
        <f t="shared" si="254"/>
        <v>36</v>
      </c>
      <c r="EX395" s="456">
        <f t="shared" si="255"/>
        <v>0</v>
      </c>
      <c r="EY395" s="460">
        <f t="shared" si="256"/>
        <v>9</v>
      </c>
      <c r="EZ395" s="460">
        <f t="shared" si="257"/>
        <v>0</v>
      </c>
      <c r="FA395" s="447">
        <f t="shared" si="258"/>
        <v>255019.62</v>
      </c>
      <c r="FB395" s="447">
        <v>0</v>
      </c>
      <c r="FC395" s="447">
        <f t="shared" si="259"/>
        <v>555019.62</v>
      </c>
      <c r="FD395" s="447">
        <f t="shared" si="260"/>
        <v>499517.66</v>
      </c>
      <c r="FE395" s="447">
        <f t="shared" si="261"/>
        <v>18361.412799999998</v>
      </c>
      <c r="FF395" s="447">
        <f t="shared" si="262"/>
        <v>55501.96</v>
      </c>
      <c r="FG395" s="463">
        <v>100000</v>
      </c>
      <c r="FH395" s="447">
        <f t="shared" si="263"/>
        <v>173863.37</v>
      </c>
      <c r="FI395" s="447">
        <v>0</v>
      </c>
      <c r="FJ395" s="447">
        <f t="shared" si="264"/>
        <v>381156.25</v>
      </c>
      <c r="FK395" s="464"/>
      <c r="FL395" s="447">
        <f t="shared" si="265"/>
        <v>22200.78</v>
      </c>
      <c r="FM395" s="447">
        <f t="shared" si="266"/>
        <v>2775.1</v>
      </c>
      <c r="FN395" s="447">
        <f t="shared" si="267"/>
        <v>55501.96</v>
      </c>
      <c r="FO395" s="447">
        <f t="shared" si="268"/>
        <v>80477.84</v>
      </c>
      <c r="FP395" s="178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</row>
    <row r="396" spans="1:463" s="163" customFormat="1" ht="22.5" customHeight="1">
      <c r="A396" s="360">
        <v>388</v>
      </c>
      <c r="B396" s="361">
        <v>7</v>
      </c>
      <c r="C396" s="362" t="s">
        <v>615</v>
      </c>
      <c r="D396" s="363" t="s">
        <v>194</v>
      </c>
      <c r="E396" s="225" t="s">
        <v>190</v>
      </c>
      <c r="F396" s="367">
        <v>325000</v>
      </c>
      <c r="G396" s="365">
        <v>8</v>
      </c>
      <c r="H396" s="366">
        <v>2.5</v>
      </c>
      <c r="I396" s="373"/>
      <c r="J396" s="374"/>
      <c r="K396" s="375">
        <v>8</v>
      </c>
      <c r="L396" s="366">
        <v>2</v>
      </c>
      <c r="M396" s="373"/>
      <c r="N396" s="374"/>
      <c r="O396" s="375">
        <v>8</v>
      </c>
      <c r="P396" s="366">
        <v>2</v>
      </c>
      <c r="Q396" s="373"/>
      <c r="R396" s="374"/>
      <c r="S396" s="375">
        <v>8</v>
      </c>
      <c r="T396" s="366">
        <v>3</v>
      </c>
      <c r="U396" s="373"/>
      <c r="V396" s="374"/>
      <c r="W396" s="375">
        <v>8</v>
      </c>
      <c r="X396" s="366">
        <v>4.5</v>
      </c>
      <c r="Y396" s="373"/>
      <c r="Z396" s="374"/>
      <c r="AA396" s="375">
        <v>5</v>
      </c>
      <c r="AB396" s="366">
        <v>6</v>
      </c>
      <c r="AC396" s="373"/>
      <c r="AD396" s="382"/>
      <c r="AE396" s="380">
        <v>12</v>
      </c>
      <c r="AF396" s="381"/>
      <c r="AG396" s="365">
        <v>8</v>
      </c>
      <c r="AH396" s="366">
        <v>4</v>
      </c>
      <c r="AI396" s="373"/>
      <c r="AJ396" s="374"/>
      <c r="AK396" s="375">
        <v>8</v>
      </c>
      <c r="AL396" s="366">
        <v>3</v>
      </c>
      <c r="AM396" s="373"/>
      <c r="AN396" s="374"/>
      <c r="AO396" s="375">
        <v>8</v>
      </c>
      <c r="AP396" s="366">
        <v>3</v>
      </c>
      <c r="AQ396" s="373"/>
      <c r="AR396" s="374"/>
      <c r="AS396" s="375">
        <v>8</v>
      </c>
      <c r="AT396" s="366">
        <v>4</v>
      </c>
      <c r="AU396" s="373"/>
      <c r="AV396" s="374"/>
      <c r="AW396" s="375">
        <v>8</v>
      </c>
      <c r="AX396" s="366">
        <v>3</v>
      </c>
      <c r="AY396" s="373"/>
      <c r="AZ396" s="374"/>
      <c r="BA396" s="375">
        <v>5</v>
      </c>
      <c r="BB396" s="366">
        <v>6</v>
      </c>
      <c r="BC396" s="373"/>
      <c r="BD396" s="382"/>
      <c r="BE396" s="380">
        <v>11</v>
      </c>
      <c r="BF396" s="381"/>
      <c r="BG396" s="365">
        <v>8</v>
      </c>
      <c r="BH396" s="366">
        <v>4</v>
      </c>
      <c r="BI396" s="373"/>
      <c r="BJ396" s="374"/>
      <c r="BK396" s="375">
        <v>8</v>
      </c>
      <c r="BL396" s="366">
        <v>4</v>
      </c>
      <c r="BM396" s="373"/>
      <c r="BN396" s="374"/>
      <c r="BO396" s="375">
        <v>8</v>
      </c>
      <c r="BP396" s="366">
        <v>4</v>
      </c>
      <c r="BQ396" s="373"/>
      <c r="BR396" s="374"/>
      <c r="BS396" s="375">
        <v>8</v>
      </c>
      <c r="BT396" s="366">
        <v>4</v>
      </c>
      <c r="BU396" s="373"/>
      <c r="BV396" s="374"/>
      <c r="BW396" s="388">
        <v>12</v>
      </c>
      <c r="BX396" s="389"/>
      <c r="BY396" s="375">
        <v>5</v>
      </c>
      <c r="BZ396" s="366">
        <v>7.5</v>
      </c>
      <c r="CA396" s="373"/>
      <c r="CB396" s="382"/>
      <c r="CC396" s="380">
        <v>12</v>
      </c>
      <c r="CD396" s="381"/>
      <c r="CE396" s="398">
        <v>8</v>
      </c>
      <c r="CF396" s="366">
        <v>4</v>
      </c>
      <c r="CG396" s="373"/>
      <c r="CH396" s="399"/>
      <c r="CI396" s="365">
        <v>8</v>
      </c>
      <c r="CJ396" s="366">
        <v>4</v>
      </c>
      <c r="CK396" s="373"/>
      <c r="CL396" s="374"/>
      <c r="CM396" s="375">
        <v>8</v>
      </c>
      <c r="CN396" s="366">
        <v>4</v>
      </c>
      <c r="CO396" s="373"/>
      <c r="CP396" s="382"/>
      <c r="CQ396" s="402">
        <v>8</v>
      </c>
      <c r="CR396" s="366">
        <v>4</v>
      </c>
      <c r="CS396" s="408"/>
      <c r="CT396" s="409"/>
      <c r="CU396" s="402">
        <v>8</v>
      </c>
      <c r="CV396" s="366">
        <v>3</v>
      </c>
      <c r="CW396" s="410"/>
      <c r="CX396" s="411"/>
      <c r="CY396" s="402">
        <v>5</v>
      </c>
      <c r="CZ396" s="366">
        <v>6.5</v>
      </c>
      <c r="DA396" s="415"/>
      <c r="DB396" s="411"/>
      <c r="DC396" s="380">
        <v>11</v>
      </c>
      <c r="DD396" s="381"/>
      <c r="DE396" s="398">
        <v>8</v>
      </c>
      <c r="DF396" s="366">
        <v>3.5</v>
      </c>
      <c r="DG396" s="416"/>
      <c r="DH396" s="411"/>
      <c r="DI396" s="402">
        <v>8</v>
      </c>
      <c r="DJ396" s="366">
        <v>3</v>
      </c>
      <c r="DK396" s="416"/>
      <c r="DL396" s="411"/>
      <c r="DM396" s="424">
        <v>25</v>
      </c>
      <c r="DN396" s="424">
        <v>4</v>
      </c>
      <c r="DO396" s="424">
        <v>1</v>
      </c>
      <c r="DP396" s="425">
        <f t="shared" si="231"/>
        <v>188</v>
      </c>
      <c r="DQ396" s="427">
        <f t="shared" si="232"/>
        <v>0</v>
      </c>
      <c r="DR396" s="425">
        <f t="shared" si="233"/>
        <v>188</v>
      </c>
      <c r="DS396" s="163">
        <f t="shared" si="234"/>
        <v>25</v>
      </c>
      <c r="DT396" s="425">
        <f t="shared" si="235"/>
        <v>98.5</v>
      </c>
      <c r="DU396" s="427">
        <f t="shared" si="236"/>
        <v>0</v>
      </c>
      <c r="DV396" s="427">
        <f t="shared" si="237"/>
        <v>98.5</v>
      </c>
      <c r="DW396" s="427">
        <f t="shared" si="238"/>
        <v>46</v>
      </c>
      <c r="DX396" s="427">
        <f t="shared" si="239"/>
        <v>0</v>
      </c>
      <c r="DY396" s="427">
        <f t="shared" si="240"/>
        <v>12</v>
      </c>
      <c r="DZ396" s="427">
        <f t="shared" si="241"/>
        <v>0</v>
      </c>
      <c r="EA396" s="428">
        <f t="shared" si="242"/>
        <v>26</v>
      </c>
      <c r="EB396" s="429">
        <f t="shared" si="243"/>
        <v>98.5</v>
      </c>
      <c r="EC396" s="429">
        <f t="shared" si="244"/>
        <v>0</v>
      </c>
      <c r="ED396" s="429">
        <f t="shared" si="245"/>
        <v>46</v>
      </c>
      <c r="EE396" s="429">
        <f t="shared" si="246"/>
        <v>0</v>
      </c>
      <c r="EF396" s="429">
        <f t="shared" si="247"/>
        <v>12</v>
      </c>
      <c r="EG396" s="429">
        <f t="shared" si="248"/>
        <v>0</v>
      </c>
      <c r="EH396" s="441"/>
      <c r="EI396" s="479"/>
      <c r="EJ396" s="443">
        <v>414</v>
      </c>
      <c r="EK396" s="481" t="s">
        <v>615</v>
      </c>
      <c r="EL396" s="449" t="s">
        <v>194</v>
      </c>
      <c r="EM396" s="450">
        <v>325000</v>
      </c>
      <c r="EN396" s="447">
        <f t="shared" si="249"/>
        <v>12500</v>
      </c>
      <c r="EO396" s="453">
        <v>0</v>
      </c>
      <c r="EP396" s="454">
        <v>0</v>
      </c>
      <c r="EQ396" s="455">
        <v>0</v>
      </c>
      <c r="ER396" s="455">
        <v>0</v>
      </c>
      <c r="ES396" s="456">
        <f t="shared" si="250"/>
        <v>12500</v>
      </c>
      <c r="ET396" s="456">
        <f t="shared" si="251"/>
        <v>26</v>
      </c>
      <c r="EU396" s="456">
        <f t="shared" si="252"/>
        <v>98.5</v>
      </c>
      <c r="EV396" s="456">
        <f t="shared" si="253"/>
        <v>0</v>
      </c>
      <c r="EW396" s="456">
        <f t="shared" si="254"/>
        <v>46</v>
      </c>
      <c r="EX396" s="456">
        <f t="shared" si="255"/>
        <v>0</v>
      </c>
      <c r="EY396" s="460">
        <f t="shared" si="256"/>
        <v>12</v>
      </c>
      <c r="EZ396" s="460">
        <f t="shared" si="257"/>
        <v>0</v>
      </c>
      <c r="FA396" s="447">
        <f t="shared" si="258"/>
        <v>439617.15</v>
      </c>
      <c r="FB396" s="447">
        <v>0</v>
      </c>
      <c r="FC396" s="447">
        <f t="shared" si="259"/>
        <v>764617.15</v>
      </c>
      <c r="FD396" s="447">
        <f t="shared" si="260"/>
        <v>688155.43</v>
      </c>
      <c r="FE396" s="447">
        <f t="shared" si="261"/>
        <v>53631.08600000001</v>
      </c>
      <c r="FF396" s="447">
        <f t="shared" si="262"/>
        <v>76461.72</v>
      </c>
      <c r="FG396" s="463">
        <v>100000</v>
      </c>
      <c r="FH396" s="447">
        <f t="shared" si="263"/>
        <v>230092.81</v>
      </c>
      <c r="FI396" s="447">
        <v>0</v>
      </c>
      <c r="FJ396" s="447">
        <f t="shared" si="264"/>
        <v>534524.34</v>
      </c>
      <c r="FK396" s="464"/>
      <c r="FL396" s="447">
        <f t="shared" si="265"/>
        <v>30584.69</v>
      </c>
      <c r="FM396" s="447">
        <f t="shared" si="266"/>
        <v>3823.09</v>
      </c>
      <c r="FN396" s="447">
        <f t="shared" si="267"/>
        <v>76461.72</v>
      </c>
      <c r="FO396" s="447">
        <f t="shared" si="268"/>
        <v>110869.5</v>
      </c>
      <c r="FP396" s="178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</row>
    <row r="397" spans="1:463" s="163" customFormat="1" ht="22.5" customHeight="1">
      <c r="A397" s="360">
        <v>389</v>
      </c>
      <c r="B397" s="361">
        <v>7</v>
      </c>
      <c r="C397" s="362" t="s">
        <v>616</v>
      </c>
      <c r="D397" s="363" t="s">
        <v>194</v>
      </c>
      <c r="E397" s="225" t="s">
        <v>190</v>
      </c>
      <c r="F397" s="367">
        <v>325000</v>
      </c>
      <c r="G397" s="365">
        <v>8</v>
      </c>
      <c r="H397" s="366">
        <v>1</v>
      </c>
      <c r="I397" s="373"/>
      <c r="J397" s="374"/>
      <c r="K397" s="375">
        <v>8</v>
      </c>
      <c r="L397" s="366"/>
      <c r="M397" s="373"/>
      <c r="N397" s="374"/>
      <c r="O397" s="375">
        <v>8</v>
      </c>
      <c r="P397" s="366"/>
      <c r="Q397" s="373"/>
      <c r="R397" s="374"/>
      <c r="S397" s="375"/>
      <c r="T397" s="366"/>
      <c r="U397" s="373"/>
      <c r="V397" s="374"/>
      <c r="W397" s="375">
        <v>8</v>
      </c>
      <c r="X397" s="366">
        <v>1</v>
      </c>
      <c r="Y397" s="373"/>
      <c r="Z397" s="374"/>
      <c r="AA397" s="375">
        <v>5</v>
      </c>
      <c r="AB397" s="366">
        <v>3</v>
      </c>
      <c r="AC397" s="373"/>
      <c r="AD397" s="382"/>
      <c r="AE397" s="380">
        <v>9</v>
      </c>
      <c r="AF397" s="381"/>
      <c r="AG397" s="365">
        <v>8</v>
      </c>
      <c r="AH397" s="366">
        <v>1</v>
      </c>
      <c r="AI397" s="373"/>
      <c r="AJ397" s="374"/>
      <c r="AK397" s="375">
        <v>8</v>
      </c>
      <c r="AL397" s="366"/>
      <c r="AM397" s="373"/>
      <c r="AN397" s="374"/>
      <c r="AO397" s="375">
        <v>8</v>
      </c>
      <c r="AP397" s="366">
        <v>4</v>
      </c>
      <c r="AQ397" s="373"/>
      <c r="AR397" s="374"/>
      <c r="AS397" s="375"/>
      <c r="AT397" s="366"/>
      <c r="AU397" s="373"/>
      <c r="AV397" s="374"/>
      <c r="AW397" s="375"/>
      <c r="AX397" s="366"/>
      <c r="AY397" s="373"/>
      <c r="AZ397" s="374"/>
      <c r="BA397" s="375"/>
      <c r="BB397" s="366"/>
      <c r="BC397" s="373"/>
      <c r="BD397" s="382"/>
      <c r="BE397" s="380"/>
      <c r="BF397" s="381"/>
      <c r="BG397" s="365"/>
      <c r="BH397" s="366"/>
      <c r="BI397" s="373"/>
      <c r="BJ397" s="374"/>
      <c r="BK397" s="375">
        <v>8</v>
      </c>
      <c r="BL397" s="366">
        <v>1</v>
      </c>
      <c r="BM397" s="373"/>
      <c r="BN397" s="374"/>
      <c r="BO397" s="375">
        <v>8</v>
      </c>
      <c r="BP397" s="366"/>
      <c r="BQ397" s="373"/>
      <c r="BR397" s="374"/>
      <c r="BS397" s="375">
        <v>8</v>
      </c>
      <c r="BT397" s="366">
        <v>1</v>
      </c>
      <c r="BU397" s="373"/>
      <c r="BV397" s="374"/>
      <c r="BW397" s="388"/>
      <c r="BX397" s="389"/>
      <c r="BY397" s="375">
        <v>5</v>
      </c>
      <c r="BZ397" s="366">
        <v>3</v>
      </c>
      <c r="CA397" s="373"/>
      <c r="CB397" s="382"/>
      <c r="CC397" s="380">
        <v>8</v>
      </c>
      <c r="CD397" s="381"/>
      <c r="CE397" s="398">
        <v>8</v>
      </c>
      <c r="CF397" s="366"/>
      <c r="CG397" s="373"/>
      <c r="CH397" s="399"/>
      <c r="CI397" s="365">
        <v>8</v>
      </c>
      <c r="CJ397" s="366">
        <v>3</v>
      </c>
      <c r="CK397" s="373"/>
      <c r="CL397" s="374"/>
      <c r="CM397" s="375">
        <v>8</v>
      </c>
      <c r="CN397" s="366">
        <v>1</v>
      </c>
      <c r="CO397" s="373"/>
      <c r="CP397" s="382"/>
      <c r="CQ397" s="402">
        <v>8</v>
      </c>
      <c r="CR397" s="366">
        <v>1</v>
      </c>
      <c r="CS397" s="408"/>
      <c r="CT397" s="409"/>
      <c r="CU397" s="402"/>
      <c r="CV397" s="366"/>
      <c r="CW397" s="410"/>
      <c r="CX397" s="411"/>
      <c r="CY397" s="402">
        <v>5</v>
      </c>
      <c r="CZ397" s="366">
        <v>5</v>
      </c>
      <c r="DA397" s="415"/>
      <c r="DB397" s="411"/>
      <c r="DC397" s="380"/>
      <c r="DD397" s="381"/>
      <c r="DE397" s="398">
        <v>8</v>
      </c>
      <c r="DF397" s="366">
        <v>3</v>
      </c>
      <c r="DG397" s="416"/>
      <c r="DH397" s="411"/>
      <c r="DI397" s="402">
        <v>8</v>
      </c>
      <c r="DJ397" s="366"/>
      <c r="DK397" s="416"/>
      <c r="DL397" s="411"/>
      <c r="DM397" s="424">
        <v>25</v>
      </c>
      <c r="DN397" s="424">
        <v>4</v>
      </c>
      <c r="DO397" s="424">
        <v>1</v>
      </c>
      <c r="DP397" s="425">
        <f t="shared" si="231"/>
        <v>143</v>
      </c>
      <c r="DQ397" s="427">
        <f t="shared" si="232"/>
        <v>0</v>
      </c>
      <c r="DR397" s="425">
        <f t="shared" si="233"/>
        <v>143</v>
      </c>
      <c r="DS397" s="163">
        <f t="shared" si="234"/>
        <v>19</v>
      </c>
      <c r="DT397" s="425">
        <f t="shared" si="235"/>
        <v>28</v>
      </c>
      <c r="DU397" s="427">
        <f t="shared" si="236"/>
        <v>0</v>
      </c>
      <c r="DV397" s="427">
        <f t="shared" si="237"/>
        <v>28</v>
      </c>
      <c r="DW397" s="427">
        <f t="shared" si="238"/>
        <v>17</v>
      </c>
      <c r="DX397" s="427">
        <f t="shared" si="239"/>
        <v>0</v>
      </c>
      <c r="DY397" s="427">
        <f t="shared" si="240"/>
        <v>0</v>
      </c>
      <c r="DZ397" s="427">
        <f t="shared" si="241"/>
        <v>0</v>
      </c>
      <c r="EA397" s="428">
        <f t="shared" si="242"/>
        <v>20</v>
      </c>
      <c r="EB397" s="429">
        <f t="shared" si="243"/>
        <v>28</v>
      </c>
      <c r="EC397" s="429">
        <f t="shared" si="244"/>
        <v>0</v>
      </c>
      <c r="ED397" s="429">
        <f t="shared" si="245"/>
        <v>17</v>
      </c>
      <c r="EE397" s="429">
        <f t="shared" si="246"/>
        <v>0</v>
      </c>
      <c r="EF397" s="429">
        <f t="shared" si="247"/>
        <v>0</v>
      </c>
      <c r="EG397" s="429">
        <f t="shared" si="248"/>
        <v>0</v>
      </c>
      <c r="EH397" s="441"/>
      <c r="EI397" s="479"/>
      <c r="EJ397" s="443">
        <v>415</v>
      </c>
      <c r="EK397" s="481" t="s">
        <v>616</v>
      </c>
      <c r="EL397" s="449" t="s">
        <v>194</v>
      </c>
      <c r="EM397" s="450">
        <v>325000</v>
      </c>
      <c r="EN397" s="447">
        <f t="shared" si="249"/>
        <v>12500</v>
      </c>
      <c r="EO397" s="453">
        <v>0</v>
      </c>
      <c r="EP397" s="454">
        <v>0</v>
      </c>
      <c r="EQ397" s="455">
        <v>0</v>
      </c>
      <c r="ER397" s="455">
        <v>0</v>
      </c>
      <c r="ES397" s="456">
        <f t="shared" si="250"/>
        <v>12500</v>
      </c>
      <c r="ET397" s="456">
        <f t="shared" si="251"/>
        <v>20</v>
      </c>
      <c r="EU397" s="456">
        <f t="shared" si="252"/>
        <v>28</v>
      </c>
      <c r="EV397" s="456">
        <f t="shared" si="253"/>
        <v>0</v>
      </c>
      <c r="EW397" s="456">
        <f t="shared" si="254"/>
        <v>17</v>
      </c>
      <c r="EX397" s="456">
        <f t="shared" si="255"/>
        <v>0</v>
      </c>
      <c r="EY397" s="460">
        <f t="shared" si="256"/>
        <v>0</v>
      </c>
      <c r="EZ397" s="460">
        <f t="shared" si="257"/>
        <v>0</v>
      </c>
      <c r="FA397" s="447">
        <f t="shared" si="258"/>
        <v>126676.41</v>
      </c>
      <c r="FB397" s="447">
        <v>0</v>
      </c>
      <c r="FC397" s="447">
        <f t="shared" si="259"/>
        <v>376676.41</v>
      </c>
      <c r="FD397" s="447">
        <f t="shared" si="260"/>
        <v>339008.76999999996</v>
      </c>
      <c r="FE397" s="447">
        <f t="shared" si="261"/>
        <v>5520.7015999999967</v>
      </c>
      <c r="FF397" s="447">
        <f t="shared" si="262"/>
        <v>37667.64</v>
      </c>
      <c r="FG397" s="463">
        <v>100000</v>
      </c>
      <c r="FH397" s="447">
        <f t="shared" si="263"/>
        <v>143188.34</v>
      </c>
      <c r="FI397" s="447">
        <v>0</v>
      </c>
      <c r="FJ397" s="447">
        <f t="shared" si="264"/>
        <v>233488.07</v>
      </c>
      <c r="FK397" s="464"/>
      <c r="FL397" s="447">
        <f t="shared" si="265"/>
        <v>15067.06</v>
      </c>
      <c r="FM397" s="447">
        <f t="shared" si="266"/>
        <v>1883.38</v>
      </c>
      <c r="FN397" s="447">
        <f t="shared" si="267"/>
        <v>37667.64</v>
      </c>
      <c r="FO397" s="447">
        <f t="shared" si="268"/>
        <v>54618.080000000002</v>
      </c>
      <c r="FP397" s="178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</row>
    <row r="398" spans="1:463" s="163" customFormat="1" ht="22.5" customHeight="1">
      <c r="A398" s="360">
        <v>390</v>
      </c>
      <c r="B398" s="361">
        <v>7</v>
      </c>
      <c r="C398" s="362" t="s">
        <v>617</v>
      </c>
      <c r="D398" s="363" t="s">
        <v>194</v>
      </c>
      <c r="E398" s="225" t="s">
        <v>190</v>
      </c>
      <c r="F398" s="367">
        <v>325000</v>
      </c>
      <c r="G398" s="365">
        <v>8</v>
      </c>
      <c r="H398" s="366">
        <v>2</v>
      </c>
      <c r="I398" s="373"/>
      <c r="J398" s="374"/>
      <c r="K398" s="375">
        <v>8</v>
      </c>
      <c r="L398" s="366">
        <v>1</v>
      </c>
      <c r="M398" s="373"/>
      <c r="N398" s="374"/>
      <c r="O398" s="375">
        <v>8</v>
      </c>
      <c r="P398" s="366">
        <v>3</v>
      </c>
      <c r="Q398" s="373"/>
      <c r="R398" s="374"/>
      <c r="S398" s="375">
        <v>8</v>
      </c>
      <c r="T398" s="366">
        <v>3</v>
      </c>
      <c r="U398" s="373"/>
      <c r="V398" s="374"/>
      <c r="W398" s="375">
        <v>8</v>
      </c>
      <c r="X398" s="366">
        <v>1</v>
      </c>
      <c r="Y398" s="373"/>
      <c r="Z398" s="374"/>
      <c r="AA398" s="375">
        <v>5</v>
      </c>
      <c r="AB398" s="366">
        <v>4</v>
      </c>
      <c r="AC398" s="373"/>
      <c r="AD398" s="382"/>
      <c r="AE398" s="380">
        <v>11</v>
      </c>
      <c r="AF398" s="381"/>
      <c r="AG398" s="365">
        <v>8</v>
      </c>
      <c r="AH398" s="366">
        <v>3</v>
      </c>
      <c r="AI398" s="373"/>
      <c r="AJ398" s="374"/>
      <c r="AK398" s="375">
        <v>8</v>
      </c>
      <c r="AL398" s="366">
        <v>4</v>
      </c>
      <c r="AM398" s="373"/>
      <c r="AN398" s="374"/>
      <c r="AO398" s="375">
        <v>8</v>
      </c>
      <c r="AP398" s="366">
        <v>3</v>
      </c>
      <c r="AQ398" s="373"/>
      <c r="AR398" s="374"/>
      <c r="AS398" s="375">
        <v>8</v>
      </c>
      <c r="AT398" s="366">
        <v>3</v>
      </c>
      <c r="AU398" s="373"/>
      <c r="AV398" s="374"/>
      <c r="AW398" s="375">
        <v>8</v>
      </c>
      <c r="AX398" s="366">
        <v>3</v>
      </c>
      <c r="AY398" s="373"/>
      <c r="AZ398" s="374"/>
      <c r="BA398" s="375">
        <v>5</v>
      </c>
      <c r="BB398" s="366">
        <v>6</v>
      </c>
      <c r="BC398" s="373"/>
      <c r="BD398" s="382"/>
      <c r="BE398" s="380">
        <v>11</v>
      </c>
      <c r="BF398" s="381"/>
      <c r="BG398" s="365">
        <v>8</v>
      </c>
      <c r="BH398" s="366">
        <v>4</v>
      </c>
      <c r="BI398" s="373"/>
      <c r="BJ398" s="374"/>
      <c r="BK398" s="375">
        <v>8</v>
      </c>
      <c r="BL398" s="366">
        <v>3</v>
      </c>
      <c r="BM398" s="373"/>
      <c r="BN398" s="374"/>
      <c r="BO398" s="375">
        <v>8</v>
      </c>
      <c r="BP398" s="366">
        <v>3</v>
      </c>
      <c r="BQ398" s="373"/>
      <c r="BR398" s="374"/>
      <c r="BS398" s="375">
        <v>8</v>
      </c>
      <c r="BT398" s="366">
        <v>4</v>
      </c>
      <c r="BU398" s="373"/>
      <c r="BV398" s="374"/>
      <c r="BW398" s="388">
        <v>12</v>
      </c>
      <c r="BX398" s="389"/>
      <c r="BY398" s="375">
        <v>5</v>
      </c>
      <c r="BZ398" s="366">
        <v>7.5</v>
      </c>
      <c r="CA398" s="373"/>
      <c r="CB398" s="382"/>
      <c r="CC398" s="380">
        <v>12</v>
      </c>
      <c r="CD398" s="381"/>
      <c r="CE398" s="398">
        <v>8</v>
      </c>
      <c r="CF398" s="366">
        <v>4</v>
      </c>
      <c r="CG398" s="373"/>
      <c r="CH398" s="399"/>
      <c r="CI398" s="365">
        <v>8</v>
      </c>
      <c r="CJ398" s="366">
        <v>4</v>
      </c>
      <c r="CK398" s="373"/>
      <c r="CL398" s="374"/>
      <c r="CM398" s="375">
        <v>8</v>
      </c>
      <c r="CN398" s="366">
        <v>4</v>
      </c>
      <c r="CO398" s="373"/>
      <c r="CP398" s="382"/>
      <c r="CQ398" s="402">
        <v>8</v>
      </c>
      <c r="CR398" s="366">
        <v>4</v>
      </c>
      <c r="CS398" s="408"/>
      <c r="CT398" s="409"/>
      <c r="CU398" s="402">
        <v>8</v>
      </c>
      <c r="CV398" s="366">
        <v>3</v>
      </c>
      <c r="CW398" s="410"/>
      <c r="CX398" s="411"/>
      <c r="CY398" s="402">
        <v>5</v>
      </c>
      <c r="CZ398" s="366">
        <v>6.5</v>
      </c>
      <c r="DA398" s="415"/>
      <c r="DB398" s="411"/>
      <c r="DC398" s="380">
        <v>11</v>
      </c>
      <c r="DD398" s="381"/>
      <c r="DE398" s="398">
        <v>8</v>
      </c>
      <c r="DF398" s="366">
        <v>3.5</v>
      </c>
      <c r="DG398" s="416"/>
      <c r="DH398" s="411"/>
      <c r="DI398" s="402">
        <v>8</v>
      </c>
      <c r="DJ398" s="366">
        <v>1</v>
      </c>
      <c r="DK398" s="416"/>
      <c r="DL398" s="411"/>
      <c r="DM398" s="424">
        <v>25</v>
      </c>
      <c r="DN398" s="424">
        <v>4</v>
      </c>
      <c r="DO398" s="424">
        <v>1</v>
      </c>
      <c r="DP398" s="425">
        <f t="shared" si="231"/>
        <v>188</v>
      </c>
      <c r="DQ398" s="427">
        <f t="shared" si="232"/>
        <v>0</v>
      </c>
      <c r="DR398" s="425">
        <f t="shared" si="233"/>
        <v>188</v>
      </c>
      <c r="DS398" s="163">
        <f t="shared" si="234"/>
        <v>25</v>
      </c>
      <c r="DT398" s="425">
        <f t="shared" si="235"/>
        <v>87.5</v>
      </c>
      <c r="DU398" s="427">
        <f t="shared" si="236"/>
        <v>0</v>
      </c>
      <c r="DV398" s="427">
        <f t="shared" si="237"/>
        <v>87.5</v>
      </c>
      <c r="DW398" s="427">
        <f t="shared" si="238"/>
        <v>45</v>
      </c>
      <c r="DX398" s="427">
        <f t="shared" si="239"/>
        <v>0</v>
      </c>
      <c r="DY398" s="427">
        <f t="shared" si="240"/>
        <v>12</v>
      </c>
      <c r="DZ398" s="427">
        <f t="shared" si="241"/>
        <v>0</v>
      </c>
      <c r="EA398" s="428">
        <f t="shared" si="242"/>
        <v>26</v>
      </c>
      <c r="EB398" s="429">
        <f t="shared" si="243"/>
        <v>87.5</v>
      </c>
      <c r="EC398" s="429">
        <f t="shared" si="244"/>
        <v>0</v>
      </c>
      <c r="ED398" s="429">
        <f t="shared" si="245"/>
        <v>45</v>
      </c>
      <c r="EE398" s="429">
        <f t="shared" si="246"/>
        <v>0</v>
      </c>
      <c r="EF398" s="429">
        <f t="shared" si="247"/>
        <v>12</v>
      </c>
      <c r="EG398" s="429">
        <f t="shared" si="248"/>
        <v>0</v>
      </c>
      <c r="EH398" s="441"/>
      <c r="EI398" s="479"/>
      <c r="EJ398" s="443">
        <v>416</v>
      </c>
      <c r="EK398" s="481" t="s">
        <v>617</v>
      </c>
      <c r="EL398" s="449" t="s">
        <v>194</v>
      </c>
      <c r="EM398" s="450">
        <v>325000</v>
      </c>
      <c r="EN398" s="447">
        <f t="shared" si="249"/>
        <v>12500</v>
      </c>
      <c r="EO398" s="453">
        <v>0</v>
      </c>
      <c r="EP398" s="454">
        <v>0</v>
      </c>
      <c r="EQ398" s="455">
        <v>0</v>
      </c>
      <c r="ER398" s="455">
        <v>0</v>
      </c>
      <c r="ES398" s="456">
        <f t="shared" si="250"/>
        <v>12500</v>
      </c>
      <c r="ET398" s="456">
        <f t="shared" si="251"/>
        <v>26</v>
      </c>
      <c r="EU398" s="456">
        <f t="shared" si="252"/>
        <v>87.5</v>
      </c>
      <c r="EV398" s="456">
        <f t="shared" si="253"/>
        <v>0</v>
      </c>
      <c r="EW398" s="456">
        <f t="shared" si="254"/>
        <v>45</v>
      </c>
      <c r="EX398" s="456">
        <f t="shared" si="255"/>
        <v>0</v>
      </c>
      <c r="EY398" s="460">
        <f t="shared" si="256"/>
        <v>12</v>
      </c>
      <c r="EZ398" s="460">
        <f t="shared" si="257"/>
        <v>0</v>
      </c>
      <c r="FA398" s="447">
        <f t="shared" si="258"/>
        <v>408781.44</v>
      </c>
      <c r="FB398" s="447">
        <v>0</v>
      </c>
      <c r="FC398" s="447">
        <f t="shared" si="259"/>
        <v>733781.44</v>
      </c>
      <c r="FD398" s="447">
        <f t="shared" si="260"/>
        <v>660403.29999999993</v>
      </c>
      <c r="FE398" s="447">
        <f t="shared" si="261"/>
        <v>48080.659999999989</v>
      </c>
      <c r="FF398" s="447">
        <f t="shared" si="262"/>
        <v>73378.14</v>
      </c>
      <c r="FG398" s="463">
        <v>100000</v>
      </c>
      <c r="FH398" s="447">
        <f t="shared" si="263"/>
        <v>221458.8</v>
      </c>
      <c r="FI398" s="447">
        <v>0</v>
      </c>
      <c r="FJ398" s="447">
        <f t="shared" si="264"/>
        <v>512322.64</v>
      </c>
      <c r="FK398" s="464"/>
      <c r="FL398" s="447">
        <f t="shared" si="265"/>
        <v>29351.26</v>
      </c>
      <c r="FM398" s="447">
        <f t="shared" si="266"/>
        <v>3668.91</v>
      </c>
      <c r="FN398" s="447">
        <f t="shared" si="267"/>
        <v>73378.14</v>
      </c>
      <c r="FO398" s="447">
        <f t="shared" si="268"/>
        <v>106398.31</v>
      </c>
      <c r="FP398" s="17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</row>
    <row r="399" spans="1:463" s="163" customFormat="1" ht="22.5" customHeight="1">
      <c r="A399" s="360">
        <v>391</v>
      </c>
      <c r="B399" s="361">
        <v>7</v>
      </c>
      <c r="C399" s="362" t="s">
        <v>618</v>
      </c>
      <c r="D399" s="363" t="s">
        <v>194</v>
      </c>
      <c r="E399" s="225" t="s">
        <v>190</v>
      </c>
      <c r="F399" s="367">
        <v>325000</v>
      </c>
      <c r="G399" s="365">
        <v>8</v>
      </c>
      <c r="H399" s="366"/>
      <c r="I399" s="373"/>
      <c r="J399" s="374"/>
      <c r="K399" s="375">
        <v>8</v>
      </c>
      <c r="L399" s="366"/>
      <c r="M399" s="373"/>
      <c r="N399" s="374"/>
      <c r="O399" s="375">
        <v>8</v>
      </c>
      <c r="P399" s="366">
        <v>4</v>
      </c>
      <c r="Q399" s="373"/>
      <c r="R399" s="374"/>
      <c r="S399" s="375">
        <v>8</v>
      </c>
      <c r="T399" s="366">
        <v>2</v>
      </c>
      <c r="U399" s="373"/>
      <c r="V399" s="374"/>
      <c r="W399" s="375">
        <v>8</v>
      </c>
      <c r="X399" s="366">
        <v>1</v>
      </c>
      <c r="Y399" s="373"/>
      <c r="Z399" s="374"/>
      <c r="AA399" s="375">
        <v>5</v>
      </c>
      <c r="AB399" s="366">
        <v>3</v>
      </c>
      <c r="AC399" s="373"/>
      <c r="AD399" s="382"/>
      <c r="AE399" s="380">
        <v>8</v>
      </c>
      <c r="AF399" s="381"/>
      <c r="AG399" s="365">
        <v>8</v>
      </c>
      <c r="AH399" s="366">
        <v>1</v>
      </c>
      <c r="AI399" s="373"/>
      <c r="AJ399" s="374"/>
      <c r="AK399" s="375">
        <v>8</v>
      </c>
      <c r="AL399" s="366"/>
      <c r="AM399" s="373"/>
      <c r="AN399" s="374"/>
      <c r="AO399" s="375">
        <v>8</v>
      </c>
      <c r="AP399" s="366"/>
      <c r="AQ399" s="373"/>
      <c r="AR399" s="374"/>
      <c r="AS399" s="375">
        <v>8</v>
      </c>
      <c r="AT399" s="366"/>
      <c r="AU399" s="373"/>
      <c r="AV399" s="374"/>
      <c r="AW399" s="375">
        <v>8</v>
      </c>
      <c r="AX399" s="366"/>
      <c r="AY399" s="373"/>
      <c r="AZ399" s="374"/>
      <c r="BA399" s="375">
        <v>5</v>
      </c>
      <c r="BB399" s="366">
        <v>3</v>
      </c>
      <c r="BC399" s="373"/>
      <c r="BD399" s="382"/>
      <c r="BE399" s="380">
        <v>8</v>
      </c>
      <c r="BF399" s="381"/>
      <c r="BG399" s="365">
        <v>8</v>
      </c>
      <c r="BH399" s="366">
        <v>1</v>
      </c>
      <c r="BI399" s="373"/>
      <c r="BJ399" s="374"/>
      <c r="BK399" s="375">
        <v>8</v>
      </c>
      <c r="BL399" s="366"/>
      <c r="BM399" s="373"/>
      <c r="BN399" s="374"/>
      <c r="BO399" s="375">
        <v>8</v>
      </c>
      <c r="BP399" s="366"/>
      <c r="BQ399" s="373"/>
      <c r="BR399" s="374"/>
      <c r="BS399" s="375">
        <v>8</v>
      </c>
      <c r="BT399" s="366"/>
      <c r="BU399" s="373"/>
      <c r="BV399" s="374"/>
      <c r="BW399" s="388"/>
      <c r="BX399" s="389"/>
      <c r="BY399" s="375">
        <v>5</v>
      </c>
      <c r="BZ399" s="366">
        <v>3</v>
      </c>
      <c r="CA399" s="373"/>
      <c r="CB399" s="382"/>
      <c r="CC399" s="380">
        <v>10</v>
      </c>
      <c r="CD399" s="381"/>
      <c r="CE399" s="398">
        <v>8</v>
      </c>
      <c r="CF399" s="366"/>
      <c r="CG399" s="373"/>
      <c r="CH399" s="399"/>
      <c r="CI399" s="365">
        <v>8</v>
      </c>
      <c r="CJ399" s="366">
        <v>3</v>
      </c>
      <c r="CK399" s="373"/>
      <c r="CL399" s="374"/>
      <c r="CM399" s="375">
        <v>8</v>
      </c>
      <c r="CN399" s="366"/>
      <c r="CO399" s="373"/>
      <c r="CP399" s="382"/>
      <c r="CQ399" s="402">
        <v>8</v>
      </c>
      <c r="CR399" s="366">
        <v>4</v>
      </c>
      <c r="CS399" s="408"/>
      <c r="CT399" s="409"/>
      <c r="CU399" s="402">
        <v>8</v>
      </c>
      <c r="CV399" s="366"/>
      <c r="CW399" s="410"/>
      <c r="CX399" s="411"/>
      <c r="CY399" s="402">
        <v>5</v>
      </c>
      <c r="CZ399" s="366">
        <v>3</v>
      </c>
      <c r="DA399" s="415"/>
      <c r="DB399" s="411"/>
      <c r="DC399" s="380">
        <v>8</v>
      </c>
      <c r="DD399" s="381"/>
      <c r="DE399" s="398">
        <v>8</v>
      </c>
      <c r="DF399" s="366"/>
      <c r="DG399" s="416"/>
      <c r="DH399" s="411"/>
      <c r="DI399" s="402">
        <v>8</v>
      </c>
      <c r="DJ399" s="366"/>
      <c r="DK399" s="416"/>
      <c r="DL399" s="411"/>
      <c r="DM399" s="424">
        <v>25</v>
      </c>
      <c r="DN399" s="424">
        <v>4</v>
      </c>
      <c r="DO399" s="424">
        <v>1</v>
      </c>
      <c r="DP399" s="425">
        <f t="shared" si="231"/>
        <v>188</v>
      </c>
      <c r="DQ399" s="427">
        <f t="shared" si="232"/>
        <v>0</v>
      </c>
      <c r="DR399" s="425">
        <f t="shared" si="233"/>
        <v>188</v>
      </c>
      <c r="DS399" s="163">
        <f t="shared" si="234"/>
        <v>25</v>
      </c>
      <c r="DT399" s="425">
        <f t="shared" si="235"/>
        <v>28</v>
      </c>
      <c r="DU399" s="427">
        <f t="shared" si="236"/>
        <v>0</v>
      </c>
      <c r="DV399" s="427">
        <f t="shared" si="237"/>
        <v>28</v>
      </c>
      <c r="DW399" s="427">
        <f t="shared" si="238"/>
        <v>34</v>
      </c>
      <c r="DX399" s="427">
        <f t="shared" si="239"/>
        <v>0</v>
      </c>
      <c r="DY399" s="427">
        <f t="shared" si="240"/>
        <v>0</v>
      </c>
      <c r="DZ399" s="427">
        <f t="shared" si="241"/>
        <v>0</v>
      </c>
      <c r="EA399" s="428">
        <f t="shared" si="242"/>
        <v>26</v>
      </c>
      <c r="EB399" s="429">
        <f t="shared" si="243"/>
        <v>28</v>
      </c>
      <c r="EC399" s="429">
        <f t="shared" si="244"/>
        <v>0</v>
      </c>
      <c r="ED399" s="429">
        <f t="shared" si="245"/>
        <v>34</v>
      </c>
      <c r="EE399" s="429">
        <f t="shared" si="246"/>
        <v>0</v>
      </c>
      <c r="EF399" s="429">
        <f t="shared" si="247"/>
        <v>0</v>
      </c>
      <c r="EG399" s="429">
        <f t="shared" si="248"/>
        <v>0</v>
      </c>
      <c r="EH399" s="441"/>
      <c r="EI399" s="479"/>
      <c r="EJ399" s="443">
        <v>417</v>
      </c>
      <c r="EK399" s="481" t="s">
        <v>618</v>
      </c>
      <c r="EL399" s="449" t="s">
        <v>194</v>
      </c>
      <c r="EM399" s="450">
        <v>325000</v>
      </c>
      <c r="EN399" s="447">
        <f t="shared" si="249"/>
        <v>12500</v>
      </c>
      <c r="EO399" s="453">
        <v>0</v>
      </c>
      <c r="EP399" s="454">
        <v>0</v>
      </c>
      <c r="EQ399" s="455">
        <v>0</v>
      </c>
      <c r="ER399" s="455">
        <v>0</v>
      </c>
      <c r="ES399" s="456">
        <f t="shared" si="250"/>
        <v>12500</v>
      </c>
      <c r="ET399" s="456">
        <f t="shared" si="251"/>
        <v>26</v>
      </c>
      <c r="EU399" s="456">
        <f t="shared" si="252"/>
        <v>28</v>
      </c>
      <c r="EV399" s="456">
        <f t="shared" si="253"/>
        <v>0</v>
      </c>
      <c r="EW399" s="456">
        <f t="shared" si="254"/>
        <v>34</v>
      </c>
      <c r="EX399" s="456">
        <f t="shared" si="255"/>
        <v>0</v>
      </c>
      <c r="EY399" s="460">
        <f t="shared" si="256"/>
        <v>0</v>
      </c>
      <c r="EZ399" s="460">
        <f t="shared" si="257"/>
        <v>0</v>
      </c>
      <c r="FA399" s="447">
        <f t="shared" si="258"/>
        <v>183347.44</v>
      </c>
      <c r="FB399" s="447">
        <v>0</v>
      </c>
      <c r="FC399" s="447">
        <f t="shared" si="259"/>
        <v>508347.44</v>
      </c>
      <c r="FD399" s="447">
        <f t="shared" si="260"/>
        <v>457512.7</v>
      </c>
      <c r="FE399" s="447">
        <f t="shared" si="261"/>
        <v>15001.016000000001</v>
      </c>
      <c r="FF399" s="447">
        <f t="shared" si="262"/>
        <v>50834.74</v>
      </c>
      <c r="FG399" s="463">
        <v>100000</v>
      </c>
      <c r="FH399" s="447">
        <f t="shared" si="263"/>
        <v>165835.76</v>
      </c>
      <c r="FI399" s="447">
        <v>0</v>
      </c>
      <c r="FJ399" s="447">
        <f t="shared" si="264"/>
        <v>342511.68</v>
      </c>
      <c r="FK399" s="464"/>
      <c r="FL399" s="447">
        <f t="shared" si="265"/>
        <v>20333.900000000001</v>
      </c>
      <c r="FM399" s="447">
        <f t="shared" si="266"/>
        <v>2541.7399999999998</v>
      </c>
      <c r="FN399" s="447">
        <f t="shared" si="267"/>
        <v>50834.74</v>
      </c>
      <c r="FO399" s="447">
        <f t="shared" si="268"/>
        <v>73710.38</v>
      </c>
      <c r="FP399" s="178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</row>
    <row r="400" spans="1:463" s="163" customFormat="1" ht="22.5" customHeight="1">
      <c r="A400" s="360">
        <v>392</v>
      </c>
      <c r="B400" s="361">
        <v>7</v>
      </c>
      <c r="C400" s="362" t="s">
        <v>619</v>
      </c>
      <c r="D400" s="363" t="s">
        <v>204</v>
      </c>
      <c r="E400" s="225" t="s">
        <v>190</v>
      </c>
      <c r="F400" s="367">
        <v>390000</v>
      </c>
      <c r="G400" s="365">
        <v>8</v>
      </c>
      <c r="H400" s="366">
        <v>3</v>
      </c>
      <c r="I400" s="373"/>
      <c r="J400" s="374"/>
      <c r="K400" s="375">
        <v>8</v>
      </c>
      <c r="L400" s="366">
        <v>4</v>
      </c>
      <c r="M400" s="373"/>
      <c r="N400" s="374"/>
      <c r="O400" s="375">
        <v>8</v>
      </c>
      <c r="P400" s="366">
        <v>4</v>
      </c>
      <c r="Q400" s="373"/>
      <c r="R400" s="374"/>
      <c r="S400" s="375">
        <v>8</v>
      </c>
      <c r="T400" s="366">
        <v>3</v>
      </c>
      <c r="U400" s="373"/>
      <c r="V400" s="374"/>
      <c r="W400" s="375">
        <v>8</v>
      </c>
      <c r="X400" s="366">
        <v>3</v>
      </c>
      <c r="Y400" s="373"/>
      <c r="Z400" s="374"/>
      <c r="AA400" s="375">
        <v>5</v>
      </c>
      <c r="AB400" s="366">
        <v>7</v>
      </c>
      <c r="AC400" s="373"/>
      <c r="AD400" s="382"/>
      <c r="AE400" s="380">
        <v>11</v>
      </c>
      <c r="AF400" s="381"/>
      <c r="AG400" s="365">
        <v>8</v>
      </c>
      <c r="AH400" s="366">
        <v>3</v>
      </c>
      <c r="AI400" s="373"/>
      <c r="AJ400" s="374"/>
      <c r="AK400" s="375">
        <v>8</v>
      </c>
      <c r="AL400" s="366">
        <v>4</v>
      </c>
      <c r="AM400" s="373"/>
      <c r="AN400" s="374"/>
      <c r="AO400" s="375">
        <v>8</v>
      </c>
      <c r="AP400" s="366">
        <v>3</v>
      </c>
      <c r="AQ400" s="373"/>
      <c r="AR400" s="374"/>
      <c r="AS400" s="375">
        <v>8</v>
      </c>
      <c r="AT400" s="366">
        <v>3</v>
      </c>
      <c r="AU400" s="373"/>
      <c r="AV400" s="374"/>
      <c r="AW400" s="375">
        <v>8</v>
      </c>
      <c r="AX400" s="366">
        <v>3</v>
      </c>
      <c r="AY400" s="373"/>
      <c r="AZ400" s="374"/>
      <c r="BA400" s="375">
        <v>5</v>
      </c>
      <c r="BB400" s="366">
        <v>6</v>
      </c>
      <c r="BC400" s="373"/>
      <c r="BD400" s="382"/>
      <c r="BE400" s="380">
        <v>11</v>
      </c>
      <c r="BF400" s="381"/>
      <c r="BG400" s="365">
        <v>8</v>
      </c>
      <c r="BH400" s="366">
        <v>4</v>
      </c>
      <c r="BI400" s="373"/>
      <c r="BJ400" s="374"/>
      <c r="BK400" s="375">
        <v>5</v>
      </c>
      <c r="BL400" s="366">
        <v>1</v>
      </c>
      <c r="BM400" s="373"/>
      <c r="BN400" s="374"/>
      <c r="BO400" s="375">
        <v>8</v>
      </c>
      <c r="BP400" s="366">
        <v>3</v>
      </c>
      <c r="BQ400" s="373"/>
      <c r="BR400" s="374"/>
      <c r="BS400" s="375">
        <v>8</v>
      </c>
      <c r="BT400" s="366">
        <v>4</v>
      </c>
      <c r="BU400" s="373"/>
      <c r="BV400" s="374"/>
      <c r="BW400" s="388">
        <v>12</v>
      </c>
      <c r="BX400" s="389"/>
      <c r="BY400" s="375">
        <v>5</v>
      </c>
      <c r="BZ400" s="366">
        <v>7.5</v>
      </c>
      <c r="CA400" s="373"/>
      <c r="CB400" s="382"/>
      <c r="CC400" s="380">
        <v>12</v>
      </c>
      <c r="CD400" s="381"/>
      <c r="CE400" s="398">
        <v>8</v>
      </c>
      <c r="CF400" s="366">
        <v>4</v>
      </c>
      <c r="CG400" s="373"/>
      <c r="CH400" s="399"/>
      <c r="CI400" s="365">
        <v>8</v>
      </c>
      <c r="CJ400" s="366">
        <v>4</v>
      </c>
      <c r="CK400" s="373"/>
      <c r="CL400" s="374"/>
      <c r="CM400" s="375">
        <v>8</v>
      </c>
      <c r="CN400" s="366">
        <v>4</v>
      </c>
      <c r="CO400" s="373"/>
      <c r="CP400" s="382"/>
      <c r="CQ400" s="402">
        <v>8</v>
      </c>
      <c r="CR400" s="366">
        <v>4</v>
      </c>
      <c r="CS400" s="408"/>
      <c r="CT400" s="409"/>
      <c r="CU400" s="402">
        <v>8</v>
      </c>
      <c r="CV400" s="366">
        <v>3</v>
      </c>
      <c r="CW400" s="410"/>
      <c r="CX400" s="411"/>
      <c r="CY400" s="402">
        <v>5</v>
      </c>
      <c r="CZ400" s="366">
        <v>6.5</v>
      </c>
      <c r="DA400" s="415"/>
      <c r="DB400" s="411"/>
      <c r="DC400" s="380">
        <v>11</v>
      </c>
      <c r="DD400" s="381"/>
      <c r="DE400" s="398">
        <v>8</v>
      </c>
      <c r="DF400" s="366">
        <v>3.5</v>
      </c>
      <c r="DG400" s="416"/>
      <c r="DH400" s="411"/>
      <c r="DI400" s="402">
        <v>8</v>
      </c>
      <c r="DJ400" s="366">
        <v>1</v>
      </c>
      <c r="DK400" s="416"/>
      <c r="DL400" s="411"/>
      <c r="DM400" s="424">
        <v>25</v>
      </c>
      <c r="DN400" s="424">
        <v>4</v>
      </c>
      <c r="DO400" s="424">
        <v>1</v>
      </c>
      <c r="DP400" s="425">
        <f t="shared" si="231"/>
        <v>185</v>
      </c>
      <c r="DQ400" s="427">
        <f t="shared" si="232"/>
        <v>0</v>
      </c>
      <c r="DR400" s="425">
        <f t="shared" si="233"/>
        <v>185</v>
      </c>
      <c r="DS400" s="163">
        <f t="shared" si="234"/>
        <v>25</v>
      </c>
      <c r="DT400" s="425">
        <f t="shared" si="235"/>
        <v>95.5</v>
      </c>
      <c r="DU400" s="427">
        <f t="shared" si="236"/>
        <v>0</v>
      </c>
      <c r="DV400" s="427">
        <f t="shared" si="237"/>
        <v>95.5</v>
      </c>
      <c r="DW400" s="427">
        <f t="shared" si="238"/>
        <v>45</v>
      </c>
      <c r="DX400" s="427">
        <f t="shared" si="239"/>
        <v>0</v>
      </c>
      <c r="DY400" s="427">
        <f t="shared" si="240"/>
        <v>12</v>
      </c>
      <c r="DZ400" s="427">
        <f t="shared" si="241"/>
        <v>0</v>
      </c>
      <c r="EA400" s="428">
        <f t="shared" si="242"/>
        <v>26</v>
      </c>
      <c r="EB400" s="429">
        <f t="shared" si="243"/>
        <v>95.5</v>
      </c>
      <c r="EC400" s="429">
        <f t="shared" si="244"/>
        <v>0</v>
      </c>
      <c r="ED400" s="429">
        <f t="shared" si="245"/>
        <v>45</v>
      </c>
      <c r="EE400" s="429">
        <f t="shared" si="246"/>
        <v>0</v>
      </c>
      <c r="EF400" s="429">
        <f t="shared" si="247"/>
        <v>12</v>
      </c>
      <c r="EG400" s="429">
        <f t="shared" si="248"/>
        <v>0</v>
      </c>
      <c r="EH400" s="441"/>
      <c r="EI400" s="479"/>
      <c r="EJ400" s="443">
        <v>418</v>
      </c>
      <c r="EK400" s="481" t="s">
        <v>619</v>
      </c>
      <c r="EL400" s="449" t="s">
        <v>204</v>
      </c>
      <c r="EM400" s="450">
        <v>390000</v>
      </c>
      <c r="EN400" s="447">
        <f t="shared" si="249"/>
        <v>15000</v>
      </c>
      <c r="EO400" s="453">
        <v>0</v>
      </c>
      <c r="EP400" s="454">
        <v>0</v>
      </c>
      <c r="EQ400" s="455">
        <v>0</v>
      </c>
      <c r="ER400" s="455">
        <v>0</v>
      </c>
      <c r="ES400" s="456">
        <f t="shared" si="250"/>
        <v>15000</v>
      </c>
      <c r="ET400" s="456">
        <f t="shared" si="251"/>
        <v>26</v>
      </c>
      <c r="EU400" s="456">
        <f t="shared" si="252"/>
        <v>95.5</v>
      </c>
      <c r="EV400" s="456">
        <f t="shared" si="253"/>
        <v>0</v>
      </c>
      <c r="EW400" s="456">
        <f t="shared" si="254"/>
        <v>45</v>
      </c>
      <c r="EX400" s="456">
        <f t="shared" si="255"/>
        <v>0</v>
      </c>
      <c r="EY400" s="460">
        <f t="shared" si="256"/>
        <v>12</v>
      </c>
      <c r="EZ400" s="460">
        <f t="shared" si="257"/>
        <v>0</v>
      </c>
      <c r="FA400" s="447">
        <f t="shared" si="258"/>
        <v>514539.58</v>
      </c>
      <c r="FB400" s="447">
        <v>0</v>
      </c>
      <c r="FC400" s="447">
        <f t="shared" si="259"/>
        <v>904539.58</v>
      </c>
      <c r="FD400" s="447">
        <f t="shared" si="260"/>
        <v>814085.62</v>
      </c>
      <c r="FE400" s="447">
        <f t="shared" si="261"/>
        <v>81521.404999999999</v>
      </c>
      <c r="FF400" s="447">
        <f t="shared" si="262"/>
        <v>90453.96</v>
      </c>
      <c r="FG400" s="463">
        <v>0</v>
      </c>
      <c r="FH400" s="447">
        <f t="shared" si="263"/>
        <v>171975.37</v>
      </c>
      <c r="FI400" s="447">
        <v>0</v>
      </c>
      <c r="FJ400" s="447">
        <f t="shared" si="264"/>
        <v>732564.21</v>
      </c>
      <c r="FK400" s="464"/>
      <c r="FL400" s="447">
        <f t="shared" si="265"/>
        <v>36181.58</v>
      </c>
      <c r="FM400" s="447">
        <f t="shared" si="266"/>
        <v>4522.7</v>
      </c>
      <c r="FN400" s="447">
        <f t="shared" si="267"/>
        <v>90453.96</v>
      </c>
      <c r="FO400" s="447">
        <f t="shared" si="268"/>
        <v>131158.24</v>
      </c>
      <c r="FP400" s="178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</row>
    <row r="401" spans="1:463" s="163" customFormat="1" ht="22.5" customHeight="1">
      <c r="A401" s="360">
        <v>393</v>
      </c>
      <c r="B401" s="361">
        <v>3</v>
      </c>
      <c r="C401" s="362" t="s">
        <v>620</v>
      </c>
      <c r="D401" s="363" t="s">
        <v>204</v>
      </c>
      <c r="E401" s="225" t="s">
        <v>190</v>
      </c>
      <c r="F401" s="367">
        <v>390000</v>
      </c>
      <c r="G401" s="365">
        <v>8</v>
      </c>
      <c r="H401" s="366">
        <v>2</v>
      </c>
      <c r="I401" s="373"/>
      <c r="J401" s="374"/>
      <c r="K401" s="375">
        <v>8</v>
      </c>
      <c r="L401" s="366">
        <v>1</v>
      </c>
      <c r="M401" s="373"/>
      <c r="N401" s="374"/>
      <c r="O401" s="375">
        <v>8</v>
      </c>
      <c r="P401" s="366">
        <v>1</v>
      </c>
      <c r="Q401" s="373"/>
      <c r="R401" s="374"/>
      <c r="S401" s="375">
        <v>8</v>
      </c>
      <c r="T401" s="366">
        <v>2</v>
      </c>
      <c r="U401" s="373"/>
      <c r="V401" s="374"/>
      <c r="W401" s="375">
        <v>8</v>
      </c>
      <c r="X401" s="366">
        <v>2</v>
      </c>
      <c r="Y401" s="373"/>
      <c r="Z401" s="374"/>
      <c r="AA401" s="375">
        <v>5</v>
      </c>
      <c r="AB401" s="366">
        <v>5</v>
      </c>
      <c r="AC401" s="373"/>
      <c r="AD401" s="382"/>
      <c r="AE401" s="380">
        <v>10</v>
      </c>
      <c r="AF401" s="381"/>
      <c r="AG401" s="365">
        <v>8</v>
      </c>
      <c r="AH401" s="366">
        <v>3</v>
      </c>
      <c r="AI401" s="373"/>
      <c r="AJ401" s="374"/>
      <c r="AK401" s="375">
        <v>8</v>
      </c>
      <c r="AL401" s="366">
        <v>3</v>
      </c>
      <c r="AM401" s="373"/>
      <c r="AN401" s="374"/>
      <c r="AO401" s="375">
        <v>8</v>
      </c>
      <c r="AP401" s="366">
        <v>1</v>
      </c>
      <c r="AQ401" s="373"/>
      <c r="AR401" s="374"/>
      <c r="AS401" s="375">
        <v>8</v>
      </c>
      <c r="AT401" s="366">
        <v>1</v>
      </c>
      <c r="AU401" s="373"/>
      <c r="AV401" s="374"/>
      <c r="AW401" s="375">
        <v>8</v>
      </c>
      <c r="AX401" s="366">
        <v>1</v>
      </c>
      <c r="AY401" s="373"/>
      <c r="AZ401" s="374"/>
      <c r="BA401" s="375">
        <v>5</v>
      </c>
      <c r="BB401" s="366">
        <v>4</v>
      </c>
      <c r="BC401" s="373"/>
      <c r="BD401" s="382"/>
      <c r="BE401" s="380">
        <v>9</v>
      </c>
      <c r="BF401" s="381"/>
      <c r="BG401" s="365">
        <v>8</v>
      </c>
      <c r="BH401" s="366">
        <v>3</v>
      </c>
      <c r="BI401" s="373"/>
      <c r="BJ401" s="374"/>
      <c r="BK401" s="375">
        <v>8</v>
      </c>
      <c r="BL401" s="366">
        <v>1</v>
      </c>
      <c r="BM401" s="373"/>
      <c r="BN401" s="374"/>
      <c r="BO401" s="375">
        <v>8</v>
      </c>
      <c r="BP401" s="366">
        <v>1</v>
      </c>
      <c r="BQ401" s="373"/>
      <c r="BR401" s="374"/>
      <c r="BS401" s="375">
        <v>8</v>
      </c>
      <c r="BT401" s="366">
        <v>1</v>
      </c>
      <c r="BU401" s="373"/>
      <c r="BV401" s="374"/>
      <c r="BW401" s="388">
        <v>11</v>
      </c>
      <c r="BX401" s="389"/>
      <c r="BY401" s="375">
        <v>5</v>
      </c>
      <c r="BZ401" s="366">
        <v>5</v>
      </c>
      <c r="CA401" s="373"/>
      <c r="CB401" s="382"/>
      <c r="CC401" s="380">
        <v>10</v>
      </c>
      <c r="CD401" s="381"/>
      <c r="CE401" s="398">
        <v>8</v>
      </c>
      <c r="CF401" s="366">
        <v>3</v>
      </c>
      <c r="CG401" s="373"/>
      <c r="CH401" s="399"/>
      <c r="CI401" s="365">
        <v>8</v>
      </c>
      <c r="CJ401" s="366">
        <v>1</v>
      </c>
      <c r="CK401" s="373"/>
      <c r="CL401" s="374"/>
      <c r="CM401" s="375">
        <v>8</v>
      </c>
      <c r="CN401" s="366">
        <v>3</v>
      </c>
      <c r="CO401" s="373"/>
      <c r="CP401" s="382"/>
      <c r="CQ401" s="402">
        <v>8</v>
      </c>
      <c r="CR401" s="366">
        <v>3</v>
      </c>
      <c r="CS401" s="408"/>
      <c r="CT401" s="409"/>
      <c r="CU401" s="402">
        <v>8</v>
      </c>
      <c r="CV401" s="366">
        <v>3</v>
      </c>
      <c r="CW401" s="410"/>
      <c r="CX401" s="411"/>
      <c r="CY401" s="402">
        <v>5</v>
      </c>
      <c r="CZ401" s="366">
        <v>4</v>
      </c>
      <c r="DA401" s="415"/>
      <c r="DB401" s="411"/>
      <c r="DC401" s="380">
        <v>11</v>
      </c>
      <c r="DD401" s="381"/>
      <c r="DE401" s="398">
        <v>8</v>
      </c>
      <c r="DF401" s="366">
        <v>2</v>
      </c>
      <c r="DG401" s="416"/>
      <c r="DH401" s="411"/>
      <c r="DI401" s="402">
        <v>8</v>
      </c>
      <c r="DJ401" s="366">
        <v>2</v>
      </c>
      <c r="DK401" s="416"/>
      <c r="DL401" s="411"/>
      <c r="DM401" s="424">
        <v>25</v>
      </c>
      <c r="DN401" s="424">
        <v>4</v>
      </c>
      <c r="DO401" s="424">
        <v>1</v>
      </c>
      <c r="DP401" s="425">
        <f t="shared" si="231"/>
        <v>188</v>
      </c>
      <c r="DQ401" s="427">
        <f t="shared" si="232"/>
        <v>0</v>
      </c>
      <c r="DR401" s="425">
        <f t="shared" si="233"/>
        <v>188</v>
      </c>
      <c r="DS401" s="163">
        <f t="shared" si="234"/>
        <v>25</v>
      </c>
      <c r="DT401" s="425">
        <f t="shared" si="235"/>
        <v>58</v>
      </c>
      <c r="DU401" s="427">
        <f t="shared" si="236"/>
        <v>0</v>
      </c>
      <c r="DV401" s="427">
        <f t="shared" si="237"/>
        <v>58</v>
      </c>
      <c r="DW401" s="427">
        <f t="shared" si="238"/>
        <v>40</v>
      </c>
      <c r="DX401" s="427">
        <f t="shared" si="239"/>
        <v>0</v>
      </c>
      <c r="DY401" s="427">
        <f t="shared" si="240"/>
        <v>11</v>
      </c>
      <c r="DZ401" s="427">
        <f t="shared" si="241"/>
        <v>0</v>
      </c>
      <c r="EA401" s="428">
        <f t="shared" si="242"/>
        <v>26</v>
      </c>
      <c r="EB401" s="429">
        <f t="shared" si="243"/>
        <v>58</v>
      </c>
      <c r="EC401" s="429">
        <f t="shared" si="244"/>
        <v>0</v>
      </c>
      <c r="ED401" s="429">
        <f t="shared" si="245"/>
        <v>40</v>
      </c>
      <c r="EE401" s="429">
        <f t="shared" si="246"/>
        <v>0</v>
      </c>
      <c r="EF401" s="429">
        <f t="shared" si="247"/>
        <v>11</v>
      </c>
      <c r="EG401" s="429">
        <f t="shared" si="248"/>
        <v>0</v>
      </c>
      <c r="EH401" s="441"/>
      <c r="EI401" s="479"/>
      <c r="EJ401" s="443">
        <v>419</v>
      </c>
      <c r="EK401" s="481" t="s">
        <v>620</v>
      </c>
      <c r="EL401" s="449" t="s">
        <v>204</v>
      </c>
      <c r="EM401" s="450">
        <v>390000</v>
      </c>
      <c r="EN401" s="447">
        <f t="shared" si="249"/>
        <v>15000</v>
      </c>
      <c r="EO401" s="453">
        <v>0</v>
      </c>
      <c r="EP401" s="454">
        <v>0</v>
      </c>
      <c r="EQ401" s="455">
        <v>0</v>
      </c>
      <c r="ER401" s="455">
        <v>0</v>
      </c>
      <c r="ES401" s="456">
        <f t="shared" si="250"/>
        <v>15000</v>
      </c>
      <c r="ET401" s="456">
        <f t="shared" si="251"/>
        <v>26</v>
      </c>
      <c r="EU401" s="456">
        <f t="shared" si="252"/>
        <v>58</v>
      </c>
      <c r="EV401" s="456">
        <f t="shared" si="253"/>
        <v>0</v>
      </c>
      <c r="EW401" s="456">
        <f t="shared" si="254"/>
        <v>40</v>
      </c>
      <c r="EX401" s="456">
        <f t="shared" si="255"/>
        <v>0</v>
      </c>
      <c r="EY401" s="460">
        <f t="shared" si="256"/>
        <v>11</v>
      </c>
      <c r="EZ401" s="460">
        <f t="shared" si="257"/>
        <v>0</v>
      </c>
      <c r="FA401" s="447">
        <f t="shared" si="258"/>
        <v>378029.08</v>
      </c>
      <c r="FB401" s="447">
        <v>0</v>
      </c>
      <c r="FC401" s="447">
        <f t="shared" si="259"/>
        <v>768029.08</v>
      </c>
      <c r="FD401" s="447">
        <f t="shared" si="260"/>
        <v>691226.16999999993</v>
      </c>
      <c r="FE401" s="447">
        <f t="shared" si="261"/>
        <v>54245.233999999989</v>
      </c>
      <c r="FF401" s="447">
        <f t="shared" si="262"/>
        <v>76802.91</v>
      </c>
      <c r="FG401" s="463">
        <v>0</v>
      </c>
      <c r="FH401" s="447">
        <f t="shared" si="263"/>
        <v>131048.14</v>
      </c>
      <c r="FI401" s="447">
        <v>0</v>
      </c>
      <c r="FJ401" s="447">
        <f t="shared" si="264"/>
        <v>636980.93999999994</v>
      </c>
      <c r="FK401" s="464"/>
      <c r="FL401" s="447">
        <f t="shared" si="265"/>
        <v>30721.16</v>
      </c>
      <c r="FM401" s="447">
        <f t="shared" si="266"/>
        <v>3840.15</v>
      </c>
      <c r="FN401" s="447">
        <f t="shared" si="267"/>
        <v>76802.91</v>
      </c>
      <c r="FO401" s="447">
        <f t="shared" si="268"/>
        <v>111364.22</v>
      </c>
      <c r="FP401" s="178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</row>
    <row r="402" spans="1:463" s="163" customFormat="1" ht="22.5" customHeight="1">
      <c r="A402" s="360">
        <v>394</v>
      </c>
      <c r="B402" s="361">
        <v>8</v>
      </c>
      <c r="C402" s="362" t="s">
        <v>621</v>
      </c>
      <c r="D402" s="363" t="s">
        <v>194</v>
      </c>
      <c r="E402" s="225" t="s">
        <v>190</v>
      </c>
      <c r="F402" s="367">
        <v>325000</v>
      </c>
      <c r="G402" s="365">
        <v>8</v>
      </c>
      <c r="H402" s="366">
        <v>4</v>
      </c>
      <c r="I402" s="373"/>
      <c r="J402" s="374"/>
      <c r="K402" s="375">
        <v>8</v>
      </c>
      <c r="L402" s="366">
        <v>2</v>
      </c>
      <c r="M402" s="373"/>
      <c r="N402" s="374"/>
      <c r="O402" s="375">
        <v>8</v>
      </c>
      <c r="P402" s="366">
        <v>4</v>
      </c>
      <c r="Q402" s="373"/>
      <c r="R402" s="374"/>
      <c r="S402" s="375">
        <v>8</v>
      </c>
      <c r="T402" s="366">
        <v>6</v>
      </c>
      <c r="U402" s="373"/>
      <c r="V402" s="374"/>
      <c r="W402" s="375">
        <v>8</v>
      </c>
      <c r="X402" s="366">
        <v>6</v>
      </c>
      <c r="Y402" s="373"/>
      <c r="Z402" s="374"/>
      <c r="AA402" s="375">
        <v>5</v>
      </c>
      <c r="AB402" s="366">
        <v>9</v>
      </c>
      <c r="AC402" s="373"/>
      <c r="AD402" s="382"/>
      <c r="AE402" s="380">
        <v>14</v>
      </c>
      <c r="AF402" s="381"/>
      <c r="AG402" s="365">
        <v>8</v>
      </c>
      <c r="AH402" s="366">
        <v>6</v>
      </c>
      <c r="AI402" s="373"/>
      <c r="AJ402" s="374"/>
      <c r="AK402" s="375">
        <v>8</v>
      </c>
      <c r="AL402" s="366">
        <v>2</v>
      </c>
      <c r="AM402" s="373"/>
      <c r="AN402" s="374"/>
      <c r="AO402" s="375">
        <v>8</v>
      </c>
      <c r="AP402" s="366">
        <v>3</v>
      </c>
      <c r="AQ402" s="373"/>
      <c r="AR402" s="374"/>
      <c r="AS402" s="375">
        <v>8</v>
      </c>
      <c r="AT402" s="366">
        <v>2</v>
      </c>
      <c r="AU402" s="373"/>
      <c r="AV402" s="374"/>
      <c r="AW402" s="375">
        <v>8</v>
      </c>
      <c r="AX402" s="366">
        <v>1.5</v>
      </c>
      <c r="AY402" s="373"/>
      <c r="AZ402" s="374"/>
      <c r="BA402" s="375">
        <v>5</v>
      </c>
      <c r="BB402" s="366">
        <v>5</v>
      </c>
      <c r="BC402" s="373"/>
      <c r="BD402" s="382"/>
      <c r="BE402" s="380">
        <v>9</v>
      </c>
      <c r="BF402" s="381"/>
      <c r="BG402" s="365">
        <v>5</v>
      </c>
      <c r="BH402" s="366"/>
      <c r="BI402" s="373"/>
      <c r="BJ402" s="374"/>
      <c r="BK402" s="375"/>
      <c r="BL402" s="366"/>
      <c r="BM402" s="373"/>
      <c r="BN402" s="374"/>
      <c r="BO402" s="375"/>
      <c r="BP402" s="366"/>
      <c r="BQ402" s="373"/>
      <c r="BR402" s="374"/>
      <c r="BS402" s="375">
        <v>8</v>
      </c>
      <c r="BT402" s="366">
        <v>1</v>
      </c>
      <c r="BU402" s="373"/>
      <c r="BV402" s="374"/>
      <c r="BW402" s="388">
        <v>9</v>
      </c>
      <c r="BX402" s="389"/>
      <c r="BY402" s="375">
        <v>5</v>
      </c>
      <c r="BZ402" s="366">
        <v>4</v>
      </c>
      <c r="CA402" s="373"/>
      <c r="CB402" s="382"/>
      <c r="CC402" s="380">
        <v>9</v>
      </c>
      <c r="CD402" s="381"/>
      <c r="CE402" s="398">
        <v>8</v>
      </c>
      <c r="CF402" s="366">
        <v>1</v>
      </c>
      <c r="CG402" s="373"/>
      <c r="CH402" s="399"/>
      <c r="CI402" s="365">
        <v>8</v>
      </c>
      <c r="CJ402" s="366">
        <v>1</v>
      </c>
      <c r="CK402" s="373"/>
      <c r="CL402" s="374"/>
      <c r="CM402" s="375">
        <v>8</v>
      </c>
      <c r="CN402" s="366">
        <v>1</v>
      </c>
      <c r="CO402" s="373"/>
      <c r="CP402" s="382"/>
      <c r="CQ402" s="402">
        <v>8</v>
      </c>
      <c r="CR402" s="366">
        <v>2</v>
      </c>
      <c r="CS402" s="408"/>
      <c r="CT402" s="409"/>
      <c r="CU402" s="402">
        <v>8</v>
      </c>
      <c r="CV402" s="366">
        <v>2</v>
      </c>
      <c r="CW402" s="410"/>
      <c r="CX402" s="411"/>
      <c r="CY402" s="402">
        <v>5</v>
      </c>
      <c r="CZ402" s="366">
        <v>4</v>
      </c>
      <c r="DA402" s="415"/>
      <c r="DB402" s="411"/>
      <c r="DC402" s="380">
        <v>10</v>
      </c>
      <c r="DD402" s="381"/>
      <c r="DE402" s="398">
        <v>8</v>
      </c>
      <c r="DF402" s="366">
        <v>1</v>
      </c>
      <c r="DG402" s="416"/>
      <c r="DH402" s="411"/>
      <c r="DI402" s="402">
        <v>8</v>
      </c>
      <c r="DJ402" s="366">
        <v>1</v>
      </c>
      <c r="DK402" s="416"/>
      <c r="DL402" s="411"/>
      <c r="DM402" s="424">
        <v>25</v>
      </c>
      <c r="DN402" s="424">
        <v>4</v>
      </c>
      <c r="DO402" s="424">
        <v>1</v>
      </c>
      <c r="DP402" s="425">
        <f t="shared" si="231"/>
        <v>169</v>
      </c>
      <c r="DQ402" s="427">
        <f t="shared" si="232"/>
        <v>0</v>
      </c>
      <c r="DR402" s="425">
        <f t="shared" si="233"/>
        <v>169</v>
      </c>
      <c r="DS402" s="163">
        <f t="shared" si="234"/>
        <v>22</v>
      </c>
      <c r="DT402" s="425">
        <f t="shared" si="235"/>
        <v>68.5</v>
      </c>
      <c r="DU402" s="427">
        <f t="shared" si="236"/>
        <v>0</v>
      </c>
      <c r="DV402" s="427">
        <f t="shared" si="237"/>
        <v>68.5</v>
      </c>
      <c r="DW402" s="427">
        <f t="shared" si="238"/>
        <v>42</v>
      </c>
      <c r="DX402" s="427">
        <f t="shared" si="239"/>
        <v>0</v>
      </c>
      <c r="DY402" s="427">
        <f t="shared" si="240"/>
        <v>9</v>
      </c>
      <c r="DZ402" s="427">
        <f t="shared" si="241"/>
        <v>0</v>
      </c>
      <c r="EA402" s="428">
        <f t="shared" si="242"/>
        <v>23</v>
      </c>
      <c r="EB402" s="429">
        <f t="shared" si="243"/>
        <v>68.5</v>
      </c>
      <c r="EC402" s="429">
        <f t="shared" si="244"/>
        <v>0</v>
      </c>
      <c r="ED402" s="429">
        <f t="shared" si="245"/>
        <v>42</v>
      </c>
      <c r="EE402" s="429">
        <f t="shared" si="246"/>
        <v>0</v>
      </c>
      <c r="EF402" s="429">
        <f t="shared" si="247"/>
        <v>9</v>
      </c>
      <c r="EG402" s="429">
        <f t="shared" si="248"/>
        <v>0</v>
      </c>
      <c r="EH402" s="441"/>
      <c r="EI402" s="479"/>
      <c r="EJ402" s="443">
        <v>420</v>
      </c>
      <c r="EK402" s="481" t="s">
        <v>621</v>
      </c>
      <c r="EL402" s="449" t="s">
        <v>194</v>
      </c>
      <c r="EM402" s="450">
        <v>325000</v>
      </c>
      <c r="EN402" s="447">
        <f t="shared" si="249"/>
        <v>12500</v>
      </c>
      <c r="EO402" s="453">
        <v>0</v>
      </c>
      <c r="EP402" s="454">
        <v>0</v>
      </c>
      <c r="EQ402" s="455">
        <v>0</v>
      </c>
      <c r="ER402" s="455">
        <v>0</v>
      </c>
      <c r="ES402" s="456">
        <f t="shared" si="250"/>
        <v>12500</v>
      </c>
      <c r="ET402" s="456">
        <f t="shared" si="251"/>
        <v>23</v>
      </c>
      <c r="EU402" s="456">
        <f t="shared" si="252"/>
        <v>68.5</v>
      </c>
      <c r="EV402" s="456">
        <f t="shared" si="253"/>
        <v>0</v>
      </c>
      <c r="EW402" s="456">
        <f t="shared" si="254"/>
        <v>42</v>
      </c>
      <c r="EX402" s="456">
        <f t="shared" si="255"/>
        <v>0</v>
      </c>
      <c r="EY402" s="460">
        <f t="shared" si="256"/>
        <v>9</v>
      </c>
      <c r="EZ402" s="460">
        <f t="shared" si="257"/>
        <v>0</v>
      </c>
      <c r="FA402" s="447">
        <f t="shared" si="258"/>
        <v>341276.25</v>
      </c>
      <c r="FB402" s="447">
        <v>0</v>
      </c>
      <c r="FC402" s="447">
        <f t="shared" si="259"/>
        <v>628776.25</v>
      </c>
      <c r="FD402" s="447">
        <f t="shared" si="260"/>
        <v>565898.62</v>
      </c>
      <c r="FE402" s="447">
        <f t="shared" si="261"/>
        <v>29179.724000000002</v>
      </c>
      <c r="FF402" s="447">
        <f t="shared" si="262"/>
        <v>62877.63</v>
      </c>
      <c r="FG402" s="463">
        <v>100000</v>
      </c>
      <c r="FH402" s="447">
        <f t="shared" si="263"/>
        <v>192057.35</v>
      </c>
      <c r="FI402" s="447">
        <v>0</v>
      </c>
      <c r="FJ402" s="447">
        <f t="shared" si="264"/>
        <v>436718.9</v>
      </c>
      <c r="FK402" s="464"/>
      <c r="FL402" s="447">
        <f t="shared" si="265"/>
        <v>25151.05</v>
      </c>
      <c r="FM402" s="447">
        <f t="shared" si="266"/>
        <v>3143.88</v>
      </c>
      <c r="FN402" s="447">
        <f t="shared" si="267"/>
        <v>62877.63</v>
      </c>
      <c r="FO402" s="447">
        <f t="shared" si="268"/>
        <v>91172.56</v>
      </c>
      <c r="FP402" s="178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</row>
    <row r="403" spans="1:463" s="163" customFormat="1" ht="22.5" customHeight="1">
      <c r="A403" s="360">
        <v>395</v>
      </c>
      <c r="B403" s="361">
        <v>6</v>
      </c>
      <c r="C403" s="362" t="s">
        <v>622</v>
      </c>
      <c r="D403" s="363" t="s">
        <v>194</v>
      </c>
      <c r="E403" s="225" t="s">
        <v>190</v>
      </c>
      <c r="F403" s="367">
        <v>325000</v>
      </c>
      <c r="G403" s="365">
        <v>8</v>
      </c>
      <c r="H403" s="366">
        <v>4</v>
      </c>
      <c r="I403" s="373"/>
      <c r="J403" s="374"/>
      <c r="K403" s="375">
        <v>8</v>
      </c>
      <c r="L403" s="366">
        <v>4</v>
      </c>
      <c r="M403" s="373"/>
      <c r="N403" s="374"/>
      <c r="O403" s="375"/>
      <c r="P403" s="366"/>
      <c r="Q403" s="373"/>
      <c r="R403" s="374"/>
      <c r="S403" s="375">
        <v>8</v>
      </c>
      <c r="T403" s="366">
        <v>1</v>
      </c>
      <c r="U403" s="373"/>
      <c r="V403" s="374"/>
      <c r="W403" s="375">
        <v>8</v>
      </c>
      <c r="X403" s="366">
        <v>4</v>
      </c>
      <c r="Y403" s="373"/>
      <c r="Z403" s="374"/>
      <c r="AA403" s="375">
        <v>5</v>
      </c>
      <c r="AB403" s="366">
        <v>7</v>
      </c>
      <c r="AC403" s="373"/>
      <c r="AD403" s="382"/>
      <c r="AE403" s="380">
        <v>12</v>
      </c>
      <c r="AF403" s="381"/>
      <c r="AG403" s="365">
        <v>8</v>
      </c>
      <c r="AH403" s="366">
        <v>4</v>
      </c>
      <c r="AI403" s="373"/>
      <c r="AJ403" s="374"/>
      <c r="AK403" s="375">
        <v>8</v>
      </c>
      <c r="AL403" s="366">
        <v>4</v>
      </c>
      <c r="AM403" s="373"/>
      <c r="AN403" s="374"/>
      <c r="AO403" s="375">
        <v>8</v>
      </c>
      <c r="AP403" s="366">
        <v>2</v>
      </c>
      <c r="AQ403" s="373"/>
      <c r="AR403" s="374"/>
      <c r="AS403" s="375">
        <v>8</v>
      </c>
      <c r="AT403" s="366">
        <v>1</v>
      </c>
      <c r="AU403" s="373"/>
      <c r="AV403" s="374"/>
      <c r="AW403" s="375">
        <v>8</v>
      </c>
      <c r="AX403" s="366">
        <v>1</v>
      </c>
      <c r="AY403" s="373"/>
      <c r="AZ403" s="374"/>
      <c r="BA403" s="375">
        <v>5</v>
      </c>
      <c r="BB403" s="366">
        <v>4</v>
      </c>
      <c r="BC403" s="373"/>
      <c r="BD403" s="382"/>
      <c r="BE403" s="380">
        <v>9</v>
      </c>
      <c r="BF403" s="381"/>
      <c r="BG403" s="365">
        <v>8</v>
      </c>
      <c r="BH403" s="366">
        <v>1</v>
      </c>
      <c r="BI403" s="373"/>
      <c r="BJ403" s="374"/>
      <c r="BK403" s="375"/>
      <c r="BL403" s="366"/>
      <c r="BM403" s="373"/>
      <c r="BN403" s="374"/>
      <c r="BO403" s="375">
        <v>8</v>
      </c>
      <c r="BP403" s="366">
        <v>1</v>
      </c>
      <c r="BQ403" s="373"/>
      <c r="BR403" s="374"/>
      <c r="BS403" s="375">
        <v>8</v>
      </c>
      <c r="BT403" s="366">
        <v>1</v>
      </c>
      <c r="BU403" s="373"/>
      <c r="BV403" s="374"/>
      <c r="BW403" s="388">
        <v>9</v>
      </c>
      <c r="BX403" s="389"/>
      <c r="BY403" s="375">
        <v>5</v>
      </c>
      <c r="BZ403" s="366">
        <v>5</v>
      </c>
      <c r="CA403" s="373"/>
      <c r="CB403" s="382"/>
      <c r="CC403" s="380">
        <v>12</v>
      </c>
      <c r="CD403" s="381"/>
      <c r="CE403" s="398">
        <v>8</v>
      </c>
      <c r="CF403" s="366">
        <v>2</v>
      </c>
      <c r="CG403" s="373"/>
      <c r="CH403" s="399"/>
      <c r="CI403" s="365">
        <v>8</v>
      </c>
      <c r="CJ403" s="366">
        <v>4</v>
      </c>
      <c r="CK403" s="373"/>
      <c r="CL403" s="374"/>
      <c r="CM403" s="375">
        <v>8</v>
      </c>
      <c r="CN403" s="366">
        <v>2</v>
      </c>
      <c r="CO403" s="373"/>
      <c r="CP403" s="382"/>
      <c r="CQ403" s="402">
        <v>8</v>
      </c>
      <c r="CR403" s="366">
        <v>2</v>
      </c>
      <c r="CS403" s="408"/>
      <c r="CT403" s="409"/>
      <c r="CU403" s="402">
        <v>8</v>
      </c>
      <c r="CV403" s="366">
        <v>2</v>
      </c>
      <c r="CW403" s="410"/>
      <c r="CX403" s="411"/>
      <c r="CY403" s="402">
        <v>5</v>
      </c>
      <c r="CZ403" s="366">
        <v>4</v>
      </c>
      <c r="DA403" s="415"/>
      <c r="DB403" s="411"/>
      <c r="DC403" s="380">
        <v>9</v>
      </c>
      <c r="DD403" s="381"/>
      <c r="DE403" s="398">
        <v>8</v>
      </c>
      <c r="DF403" s="366">
        <v>1</v>
      </c>
      <c r="DG403" s="416"/>
      <c r="DH403" s="411"/>
      <c r="DI403" s="402">
        <v>8</v>
      </c>
      <c r="DJ403" s="366">
        <v>1</v>
      </c>
      <c r="DK403" s="416"/>
      <c r="DL403" s="411"/>
      <c r="DM403" s="424">
        <v>25</v>
      </c>
      <c r="DN403" s="424">
        <v>4</v>
      </c>
      <c r="DO403" s="424">
        <v>1</v>
      </c>
      <c r="DP403" s="425">
        <f t="shared" si="231"/>
        <v>172</v>
      </c>
      <c r="DQ403" s="427">
        <f t="shared" si="232"/>
        <v>0</v>
      </c>
      <c r="DR403" s="425">
        <f t="shared" si="233"/>
        <v>172</v>
      </c>
      <c r="DS403" s="163">
        <f t="shared" si="234"/>
        <v>23</v>
      </c>
      <c r="DT403" s="425">
        <f t="shared" si="235"/>
        <v>62</v>
      </c>
      <c r="DU403" s="427">
        <f t="shared" si="236"/>
        <v>0</v>
      </c>
      <c r="DV403" s="427">
        <f t="shared" si="237"/>
        <v>62</v>
      </c>
      <c r="DW403" s="427">
        <f t="shared" si="238"/>
        <v>42</v>
      </c>
      <c r="DX403" s="427">
        <f t="shared" si="239"/>
        <v>0</v>
      </c>
      <c r="DY403" s="427">
        <f t="shared" si="240"/>
        <v>9</v>
      </c>
      <c r="DZ403" s="427">
        <f t="shared" si="241"/>
        <v>0</v>
      </c>
      <c r="EA403" s="428">
        <f t="shared" si="242"/>
        <v>24</v>
      </c>
      <c r="EB403" s="429">
        <f t="shared" si="243"/>
        <v>62</v>
      </c>
      <c r="EC403" s="429">
        <f t="shared" si="244"/>
        <v>0</v>
      </c>
      <c r="ED403" s="429">
        <f t="shared" si="245"/>
        <v>42</v>
      </c>
      <c r="EE403" s="429">
        <f t="shared" si="246"/>
        <v>0</v>
      </c>
      <c r="EF403" s="429">
        <f t="shared" si="247"/>
        <v>9</v>
      </c>
      <c r="EG403" s="429">
        <f t="shared" si="248"/>
        <v>0</v>
      </c>
      <c r="EH403" s="441"/>
      <c r="EI403" s="479"/>
      <c r="EJ403" s="443">
        <v>422</v>
      </c>
      <c r="EK403" s="481" t="s">
        <v>622</v>
      </c>
      <c r="EL403" s="449" t="s">
        <v>194</v>
      </c>
      <c r="EM403" s="450">
        <v>325000</v>
      </c>
      <c r="EN403" s="447">
        <f t="shared" si="249"/>
        <v>12500</v>
      </c>
      <c r="EO403" s="453">
        <v>0</v>
      </c>
      <c r="EP403" s="454">
        <v>0</v>
      </c>
      <c r="EQ403" s="455">
        <v>0</v>
      </c>
      <c r="ER403" s="455">
        <v>0</v>
      </c>
      <c r="ES403" s="456">
        <f t="shared" si="250"/>
        <v>12500</v>
      </c>
      <c r="ET403" s="456">
        <f t="shared" si="251"/>
        <v>24</v>
      </c>
      <c r="EU403" s="456">
        <f t="shared" si="252"/>
        <v>62</v>
      </c>
      <c r="EV403" s="456">
        <f t="shared" si="253"/>
        <v>0</v>
      </c>
      <c r="EW403" s="456">
        <f t="shared" si="254"/>
        <v>42</v>
      </c>
      <c r="EX403" s="456">
        <f t="shared" si="255"/>
        <v>0</v>
      </c>
      <c r="EY403" s="460">
        <f t="shared" si="256"/>
        <v>9</v>
      </c>
      <c r="EZ403" s="460">
        <f t="shared" si="257"/>
        <v>0</v>
      </c>
      <c r="FA403" s="447">
        <f t="shared" si="258"/>
        <v>325025</v>
      </c>
      <c r="FB403" s="447">
        <v>0</v>
      </c>
      <c r="FC403" s="447">
        <f t="shared" si="259"/>
        <v>625025</v>
      </c>
      <c r="FD403" s="447">
        <f t="shared" si="260"/>
        <v>562522.5</v>
      </c>
      <c r="FE403" s="447">
        <f t="shared" si="261"/>
        <v>28504.5</v>
      </c>
      <c r="FF403" s="447">
        <f t="shared" si="262"/>
        <v>62502.5</v>
      </c>
      <c r="FG403" s="463">
        <v>100000</v>
      </c>
      <c r="FH403" s="447">
        <f t="shared" si="263"/>
        <v>191007</v>
      </c>
      <c r="FI403" s="447">
        <v>0</v>
      </c>
      <c r="FJ403" s="447">
        <f t="shared" si="264"/>
        <v>434018</v>
      </c>
      <c r="FK403" s="464"/>
      <c r="FL403" s="447">
        <f t="shared" si="265"/>
        <v>25001</v>
      </c>
      <c r="FM403" s="447">
        <f t="shared" si="266"/>
        <v>3125.13</v>
      </c>
      <c r="FN403" s="447">
        <f t="shared" si="267"/>
        <v>62502.5</v>
      </c>
      <c r="FO403" s="447">
        <f t="shared" si="268"/>
        <v>90628.63</v>
      </c>
      <c r="FP403" s="178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</row>
    <row r="404" spans="1:463" s="163" customFormat="1" ht="22.5" customHeight="1">
      <c r="A404" s="360">
        <v>396</v>
      </c>
      <c r="B404" s="361">
        <v>3</v>
      </c>
      <c r="C404" s="362" t="s">
        <v>623</v>
      </c>
      <c r="D404" s="363" t="s">
        <v>194</v>
      </c>
      <c r="E404" s="225" t="s">
        <v>190</v>
      </c>
      <c r="F404" s="367">
        <v>325000</v>
      </c>
      <c r="G404" s="365">
        <v>8</v>
      </c>
      <c r="H404" s="366"/>
      <c r="I404" s="373"/>
      <c r="J404" s="374"/>
      <c r="K404" s="375"/>
      <c r="L404" s="366"/>
      <c r="M404" s="373"/>
      <c r="N404" s="374"/>
      <c r="O404" s="375"/>
      <c r="P404" s="366"/>
      <c r="Q404" s="373"/>
      <c r="R404" s="374"/>
      <c r="S404" s="375">
        <v>8</v>
      </c>
      <c r="T404" s="366"/>
      <c r="U404" s="373"/>
      <c r="V404" s="374"/>
      <c r="W404" s="375">
        <v>8</v>
      </c>
      <c r="X404" s="366"/>
      <c r="Y404" s="373"/>
      <c r="Z404" s="374"/>
      <c r="AA404" s="375">
        <v>5</v>
      </c>
      <c r="AB404" s="366">
        <v>3</v>
      </c>
      <c r="AC404" s="373"/>
      <c r="AD404" s="382"/>
      <c r="AE404" s="380">
        <v>8</v>
      </c>
      <c r="AF404" s="381"/>
      <c r="AG404" s="365">
        <v>8</v>
      </c>
      <c r="AH404" s="366"/>
      <c r="AI404" s="373"/>
      <c r="AJ404" s="374"/>
      <c r="AK404" s="375">
        <v>8</v>
      </c>
      <c r="AL404" s="366"/>
      <c r="AM404" s="373"/>
      <c r="AN404" s="374"/>
      <c r="AO404" s="375">
        <v>8</v>
      </c>
      <c r="AP404" s="366"/>
      <c r="AQ404" s="373"/>
      <c r="AR404" s="374"/>
      <c r="AS404" s="375">
        <v>8</v>
      </c>
      <c r="AT404" s="366"/>
      <c r="AU404" s="373"/>
      <c r="AV404" s="374"/>
      <c r="AW404" s="375">
        <v>8</v>
      </c>
      <c r="AX404" s="366"/>
      <c r="AY404" s="373"/>
      <c r="AZ404" s="374"/>
      <c r="BA404" s="375">
        <v>5</v>
      </c>
      <c r="BB404" s="366">
        <v>3</v>
      </c>
      <c r="BC404" s="373"/>
      <c r="BD404" s="382"/>
      <c r="BE404" s="380">
        <v>8</v>
      </c>
      <c r="BF404" s="381"/>
      <c r="BG404" s="365">
        <v>8</v>
      </c>
      <c r="BH404" s="366"/>
      <c r="BI404" s="373"/>
      <c r="BJ404" s="374"/>
      <c r="BK404" s="375">
        <v>8</v>
      </c>
      <c r="BL404" s="366"/>
      <c r="BM404" s="373"/>
      <c r="BN404" s="374"/>
      <c r="BO404" s="375">
        <v>8</v>
      </c>
      <c r="BP404" s="366"/>
      <c r="BQ404" s="373"/>
      <c r="BR404" s="374"/>
      <c r="BS404" s="375">
        <v>8</v>
      </c>
      <c r="BT404" s="366"/>
      <c r="BU404" s="373"/>
      <c r="BV404" s="374"/>
      <c r="BW404" s="388">
        <v>8</v>
      </c>
      <c r="BX404" s="389"/>
      <c r="BY404" s="375">
        <v>5</v>
      </c>
      <c r="BZ404" s="366">
        <v>3</v>
      </c>
      <c r="CA404" s="373"/>
      <c r="CB404" s="382"/>
      <c r="CC404" s="380">
        <v>8</v>
      </c>
      <c r="CD404" s="381"/>
      <c r="CE404" s="398">
        <v>8</v>
      </c>
      <c r="CF404" s="366"/>
      <c r="CG404" s="373"/>
      <c r="CH404" s="399"/>
      <c r="CI404" s="365">
        <v>8</v>
      </c>
      <c r="CJ404" s="366"/>
      <c r="CK404" s="373"/>
      <c r="CL404" s="374"/>
      <c r="CM404" s="375">
        <v>8</v>
      </c>
      <c r="CN404" s="366"/>
      <c r="CO404" s="373"/>
      <c r="CP404" s="382"/>
      <c r="CQ404" s="402">
        <v>8</v>
      </c>
      <c r="CR404" s="366"/>
      <c r="CS404" s="408"/>
      <c r="CT404" s="409"/>
      <c r="CU404" s="402">
        <v>8</v>
      </c>
      <c r="CV404" s="366"/>
      <c r="CW404" s="410"/>
      <c r="CX404" s="411"/>
      <c r="CY404" s="402">
        <v>5</v>
      </c>
      <c r="CZ404" s="366">
        <v>3</v>
      </c>
      <c r="DA404" s="415"/>
      <c r="DB404" s="411"/>
      <c r="DC404" s="380">
        <v>8</v>
      </c>
      <c r="DD404" s="381"/>
      <c r="DE404" s="398"/>
      <c r="DF404" s="366"/>
      <c r="DG404" s="416"/>
      <c r="DH404" s="411"/>
      <c r="DI404" s="402">
        <v>8</v>
      </c>
      <c r="DJ404" s="366"/>
      <c r="DK404" s="416"/>
      <c r="DL404" s="411"/>
      <c r="DM404" s="424">
        <v>25</v>
      </c>
      <c r="DN404" s="424">
        <v>4</v>
      </c>
      <c r="DO404" s="424">
        <v>1</v>
      </c>
      <c r="DP404" s="425">
        <f t="shared" si="231"/>
        <v>164</v>
      </c>
      <c r="DQ404" s="427">
        <f t="shared" si="232"/>
        <v>0</v>
      </c>
      <c r="DR404" s="425">
        <f t="shared" si="233"/>
        <v>164</v>
      </c>
      <c r="DS404" s="163">
        <f t="shared" si="234"/>
        <v>22</v>
      </c>
      <c r="DT404" s="425">
        <f t="shared" si="235"/>
        <v>12</v>
      </c>
      <c r="DU404" s="427">
        <f t="shared" si="236"/>
        <v>0</v>
      </c>
      <c r="DV404" s="427">
        <f t="shared" si="237"/>
        <v>12</v>
      </c>
      <c r="DW404" s="427">
        <f t="shared" si="238"/>
        <v>32</v>
      </c>
      <c r="DX404" s="427">
        <f t="shared" si="239"/>
        <v>0</v>
      </c>
      <c r="DY404" s="427">
        <f t="shared" si="240"/>
        <v>8</v>
      </c>
      <c r="DZ404" s="427">
        <f t="shared" si="241"/>
        <v>0</v>
      </c>
      <c r="EA404" s="428">
        <f t="shared" si="242"/>
        <v>23</v>
      </c>
      <c r="EB404" s="429">
        <f t="shared" si="243"/>
        <v>12</v>
      </c>
      <c r="EC404" s="429">
        <f t="shared" si="244"/>
        <v>0</v>
      </c>
      <c r="ED404" s="429">
        <f t="shared" si="245"/>
        <v>32</v>
      </c>
      <c r="EE404" s="429">
        <f t="shared" si="246"/>
        <v>0</v>
      </c>
      <c r="EF404" s="429">
        <f t="shared" si="247"/>
        <v>8</v>
      </c>
      <c r="EG404" s="429">
        <f t="shared" si="248"/>
        <v>0</v>
      </c>
      <c r="EH404" s="441"/>
      <c r="EI404" s="479"/>
      <c r="EJ404" s="443">
        <v>423</v>
      </c>
      <c r="EK404" s="481" t="s">
        <v>623</v>
      </c>
      <c r="EL404" s="449" t="s">
        <v>194</v>
      </c>
      <c r="EM404" s="450">
        <v>325000</v>
      </c>
      <c r="EN404" s="447">
        <f t="shared" si="249"/>
        <v>12500</v>
      </c>
      <c r="EO404" s="453">
        <v>0</v>
      </c>
      <c r="EP404" s="454">
        <v>0</v>
      </c>
      <c r="EQ404" s="455">
        <v>0</v>
      </c>
      <c r="ER404" s="455">
        <v>0</v>
      </c>
      <c r="ES404" s="456">
        <f t="shared" si="250"/>
        <v>12500</v>
      </c>
      <c r="ET404" s="456">
        <f t="shared" si="251"/>
        <v>23</v>
      </c>
      <c r="EU404" s="456">
        <f t="shared" si="252"/>
        <v>12</v>
      </c>
      <c r="EV404" s="456">
        <f t="shared" si="253"/>
        <v>0</v>
      </c>
      <c r="EW404" s="456">
        <f t="shared" si="254"/>
        <v>32</v>
      </c>
      <c r="EX404" s="456">
        <f t="shared" si="255"/>
        <v>0</v>
      </c>
      <c r="EY404" s="460">
        <f t="shared" si="256"/>
        <v>8</v>
      </c>
      <c r="EZ404" s="460">
        <f t="shared" si="257"/>
        <v>0</v>
      </c>
      <c r="FA404" s="447">
        <f t="shared" si="258"/>
        <v>163345.9</v>
      </c>
      <c r="FB404" s="447">
        <v>0</v>
      </c>
      <c r="FC404" s="447">
        <f t="shared" si="259"/>
        <v>450845.9</v>
      </c>
      <c r="FD404" s="447">
        <f t="shared" si="260"/>
        <v>405761.31000000006</v>
      </c>
      <c r="FE404" s="447">
        <f t="shared" si="261"/>
        <v>10860.904800000004</v>
      </c>
      <c r="FF404" s="447">
        <f t="shared" si="262"/>
        <v>45084.59</v>
      </c>
      <c r="FG404" s="463">
        <v>100000</v>
      </c>
      <c r="FH404" s="447">
        <f t="shared" si="263"/>
        <v>155945.49</v>
      </c>
      <c r="FI404" s="447">
        <v>0</v>
      </c>
      <c r="FJ404" s="447">
        <f t="shared" si="264"/>
        <v>294900.40999999997</v>
      </c>
      <c r="FK404" s="464"/>
      <c r="FL404" s="447">
        <f t="shared" si="265"/>
        <v>18033.84</v>
      </c>
      <c r="FM404" s="447">
        <f t="shared" si="266"/>
        <v>2254.23</v>
      </c>
      <c r="FN404" s="447">
        <f t="shared" si="267"/>
        <v>45084.59</v>
      </c>
      <c r="FO404" s="447">
        <f t="shared" si="268"/>
        <v>65372.659999999996</v>
      </c>
      <c r="FP404" s="178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</row>
    <row r="405" spans="1:463" s="163" customFormat="1" ht="22.5" customHeight="1">
      <c r="A405" s="360">
        <v>397</v>
      </c>
      <c r="B405" s="361">
        <v>6</v>
      </c>
      <c r="C405" s="362" t="s">
        <v>624</v>
      </c>
      <c r="D405" s="363" t="s">
        <v>204</v>
      </c>
      <c r="E405" s="225" t="s">
        <v>190</v>
      </c>
      <c r="F405" s="367">
        <v>390000</v>
      </c>
      <c r="G405" s="365">
        <v>8</v>
      </c>
      <c r="H405" s="366">
        <v>1</v>
      </c>
      <c r="I405" s="373"/>
      <c r="J405" s="374"/>
      <c r="K405" s="375">
        <v>8</v>
      </c>
      <c r="L405" s="366"/>
      <c r="M405" s="373"/>
      <c r="N405" s="374"/>
      <c r="O405" s="375">
        <v>8</v>
      </c>
      <c r="P405" s="366">
        <v>1</v>
      </c>
      <c r="Q405" s="373"/>
      <c r="R405" s="374"/>
      <c r="S405" s="375">
        <v>8</v>
      </c>
      <c r="T405" s="366">
        <v>1</v>
      </c>
      <c r="U405" s="373"/>
      <c r="V405" s="374"/>
      <c r="W405" s="375">
        <v>8</v>
      </c>
      <c r="X405" s="366">
        <v>1</v>
      </c>
      <c r="Y405" s="373"/>
      <c r="Z405" s="374"/>
      <c r="AA405" s="375">
        <v>5</v>
      </c>
      <c r="AB405" s="366">
        <v>4</v>
      </c>
      <c r="AC405" s="373"/>
      <c r="AD405" s="382"/>
      <c r="AE405" s="380">
        <v>9</v>
      </c>
      <c r="AF405" s="381"/>
      <c r="AG405" s="365">
        <v>8</v>
      </c>
      <c r="AH405" s="366">
        <v>1</v>
      </c>
      <c r="AI405" s="373"/>
      <c r="AJ405" s="374"/>
      <c r="AK405" s="375">
        <v>8</v>
      </c>
      <c r="AL405" s="366">
        <v>2</v>
      </c>
      <c r="AM405" s="373"/>
      <c r="AN405" s="374"/>
      <c r="AO405" s="375">
        <v>8</v>
      </c>
      <c r="AP405" s="366"/>
      <c r="AQ405" s="373"/>
      <c r="AR405" s="374"/>
      <c r="AS405" s="375">
        <v>8</v>
      </c>
      <c r="AT405" s="366">
        <v>1</v>
      </c>
      <c r="AU405" s="373"/>
      <c r="AV405" s="374"/>
      <c r="AW405" s="375">
        <v>8</v>
      </c>
      <c r="AX405" s="366">
        <v>1</v>
      </c>
      <c r="AY405" s="373"/>
      <c r="AZ405" s="374"/>
      <c r="BA405" s="375"/>
      <c r="BB405" s="366"/>
      <c r="BC405" s="373"/>
      <c r="BD405" s="382"/>
      <c r="BE405" s="380"/>
      <c r="BF405" s="381"/>
      <c r="BG405" s="365">
        <v>8</v>
      </c>
      <c r="BH405" s="366">
        <v>1</v>
      </c>
      <c r="BI405" s="373"/>
      <c r="BJ405" s="374"/>
      <c r="BK405" s="375"/>
      <c r="BL405" s="366"/>
      <c r="BM405" s="373"/>
      <c r="BN405" s="374"/>
      <c r="BO405" s="375">
        <v>5</v>
      </c>
      <c r="BP405" s="366"/>
      <c r="BQ405" s="373"/>
      <c r="BR405" s="374"/>
      <c r="BS405" s="375"/>
      <c r="BT405" s="366"/>
      <c r="BU405" s="373"/>
      <c r="BV405" s="374"/>
      <c r="BW405" s="388">
        <v>9</v>
      </c>
      <c r="BX405" s="389"/>
      <c r="BY405" s="375">
        <v>5</v>
      </c>
      <c r="BZ405" s="366">
        <v>6</v>
      </c>
      <c r="CA405" s="373"/>
      <c r="CB405" s="382"/>
      <c r="CC405" s="380">
        <v>9</v>
      </c>
      <c r="CD405" s="381"/>
      <c r="CE405" s="398">
        <v>8</v>
      </c>
      <c r="CF405" s="366">
        <v>1</v>
      </c>
      <c r="CG405" s="373"/>
      <c r="CH405" s="399"/>
      <c r="CI405" s="365">
        <v>8</v>
      </c>
      <c r="CJ405" s="366">
        <v>1</v>
      </c>
      <c r="CK405" s="373"/>
      <c r="CL405" s="374"/>
      <c r="CM405" s="375">
        <v>8</v>
      </c>
      <c r="CN405" s="366">
        <v>1</v>
      </c>
      <c r="CO405" s="373"/>
      <c r="CP405" s="382"/>
      <c r="CQ405" s="402">
        <v>8</v>
      </c>
      <c r="CR405" s="366"/>
      <c r="CS405" s="408"/>
      <c r="CT405" s="409"/>
      <c r="CU405" s="402">
        <v>8</v>
      </c>
      <c r="CV405" s="366">
        <v>1</v>
      </c>
      <c r="CW405" s="410"/>
      <c r="CX405" s="411"/>
      <c r="CY405" s="402">
        <v>5</v>
      </c>
      <c r="CZ405" s="366">
        <v>3</v>
      </c>
      <c r="DA405" s="415"/>
      <c r="DB405" s="411"/>
      <c r="DC405" s="380"/>
      <c r="DD405" s="381"/>
      <c r="DE405" s="398"/>
      <c r="DF405" s="366"/>
      <c r="DG405" s="416"/>
      <c r="DH405" s="411"/>
      <c r="DI405" s="402"/>
      <c r="DJ405" s="366"/>
      <c r="DK405" s="416"/>
      <c r="DL405" s="411"/>
      <c r="DM405" s="424">
        <v>25</v>
      </c>
      <c r="DN405" s="424">
        <v>4</v>
      </c>
      <c r="DO405" s="424">
        <v>1</v>
      </c>
      <c r="DP405" s="425">
        <f t="shared" si="231"/>
        <v>148</v>
      </c>
      <c r="DQ405" s="427">
        <f t="shared" si="232"/>
        <v>0</v>
      </c>
      <c r="DR405" s="425">
        <f t="shared" si="233"/>
        <v>148</v>
      </c>
      <c r="DS405" s="163">
        <f t="shared" si="234"/>
        <v>20</v>
      </c>
      <c r="DT405" s="425">
        <f t="shared" si="235"/>
        <v>27</v>
      </c>
      <c r="DU405" s="427">
        <f t="shared" si="236"/>
        <v>0</v>
      </c>
      <c r="DV405" s="427">
        <f t="shared" si="237"/>
        <v>27</v>
      </c>
      <c r="DW405" s="427">
        <f t="shared" si="238"/>
        <v>18</v>
      </c>
      <c r="DX405" s="427">
        <f t="shared" si="239"/>
        <v>0</v>
      </c>
      <c r="DY405" s="427">
        <f t="shared" si="240"/>
        <v>9</v>
      </c>
      <c r="DZ405" s="427">
        <f t="shared" si="241"/>
        <v>0</v>
      </c>
      <c r="EA405" s="428">
        <f t="shared" si="242"/>
        <v>21</v>
      </c>
      <c r="EB405" s="429">
        <f t="shared" si="243"/>
        <v>27</v>
      </c>
      <c r="EC405" s="429">
        <f t="shared" si="244"/>
        <v>0</v>
      </c>
      <c r="ED405" s="429">
        <f t="shared" si="245"/>
        <v>18</v>
      </c>
      <c r="EE405" s="429">
        <f t="shared" si="246"/>
        <v>0</v>
      </c>
      <c r="EF405" s="429">
        <f t="shared" si="247"/>
        <v>9</v>
      </c>
      <c r="EG405" s="429">
        <f t="shared" si="248"/>
        <v>0</v>
      </c>
      <c r="EH405" s="441"/>
      <c r="EI405" s="479"/>
      <c r="EJ405" s="443">
        <v>424</v>
      </c>
      <c r="EK405" s="451" t="s">
        <v>624</v>
      </c>
      <c r="EL405" s="472" t="s">
        <v>204</v>
      </c>
      <c r="EM405" s="450">
        <v>390000</v>
      </c>
      <c r="EN405" s="447">
        <f t="shared" si="249"/>
        <v>15000</v>
      </c>
      <c r="EO405" s="453">
        <v>0</v>
      </c>
      <c r="EP405" s="454">
        <v>0</v>
      </c>
      <c r="EQ405" s="455">
        <v>0</v>
      </c>
      <c r="ER405" s="455">
        <v>0</v>
      </c>
      <c r="ES405" s="456">
        <f t="shared" si="250"/>
        <v>15000</v>
      </c>
      <c r="ET405" s="456">
        <f t="shared" si="251"/>
        <v>21</v>
      </c>
      <c r="EU405" s="456">
        <f t="shared" si="252"/>
        <v>27</v>
      </c>
      <c r="EV405" s="456">
        <f t="shared" si="253"/>
        <v>0</v>
      </c>
      <c r="EW405" s="456">
        <f t="shared" si="254"/>
        <v>18</v>
      </c>
      <c r="EX405" s="456">
        <f t="shared" si="255"/>
        <v>0</v>
      </c>
      <c r="EY405" s="460">
        <f t="shared" si="256"/>
        <v>9</v>
      </c>
      <c r="EZ405" s="460">
        <f t="shared" si="257"/>
        <v>0</v>
      </c>
      <c r="FA405" s="447">
        <f t="shared" si="258"/>
        <v>189014.54</v>
      </c>
      <c r="FB405" s="447">
        <v>0</v>
      </c>
      <c r="FC405" s="447">
        <f t="shared" si="259"/>
        <v>504014.54</v>
      </c>
      <c r="FD405" s="447">
        <f t="shared" si="260"/>
        <v>453613.08999999997</v>
      </c>
      <c r="FE405" s="447">
        <f t="shared" si="261"/>
        <v>14689.047199999997</v>
      </c>
      <c r="FF405" s="447">
        <f t="shared" si="262"/>
        <v>50401.45</v>
      </c>
      <c r="FG405" s="463">
        <v>100000</v>
      </c>
      <c r="FH405" s="447">
        <f t="shared" si="263"/>
        <v>165090.5</v>
      </c>
      <c r="FI405" s="447">
        <v>0</v>
      </c>
      <c r="FJ405" s="447">
        <f t="shared" si="264"/>
        <v>338924.04</v>
      </c>
      <c r="FK405" s="464"/>
      <c r="FL405" s="447">
        <f t="shared" si="265"/>
        <v>20160.580000000002</v>
      </c>
      <c r="FM405" s="447">
        <f t="shared" si="266"/>
        <v>2520.0700000000002</v>
      </c>
      <c r="FN405" s="447">
        <f t="shared" si="267"/>
        <v>50401.45</v>
      </c>
      <c r="FO405" s="447">
        <f t="shared" si="268"/>
        <v>73082.100000000006</v>
      </c>
      <c r="FP405" s="178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</row>
    <row r="406" spans="1:463" s="163" customFormat="1" ht="22.5" customHeight="1">
      <c r="A406" s="360">
        <v>398</v>
      </c>
      <c r="B406" s="361">
        <v>6</v>
      </c>
      <c r="C406" s="362" t="s">
        <v>625</v>
      </c>
      <c r="D406" s="363" t="s">
        <v>194</v>
      </c>
      <c r="E406" s="225" t="s">
        <v>190</v>
      </c>
      <c r="F406" s="367">
        <v>325000</v>
      </c>
      <c r="G406" s="365">
        <v>8</v>
      </c>
      <c r="H406" s="366">
        <v>1</v>
      </c>
      <c r="I406" s="373"/>
      <c r="J406" s="374"/>
      <c r="K406" s="375"/>
      <c r="L406" s="366"/>
      <c r="M406" s="373"/>
      <c r="N406" s="374"/>
      <c r="O406" s="375">
        <v>8</v>
      </c>
      <c r="P406" s="366">
        <v>1</v>
      </c>
      <c r="Q406" s="373"/>
      <c r="R406" s="374"/>
      <c r="S406" s="375"/>
      <c r="T406" s="366"/>
      <c r="U406" s="373"/>
      <c r="V406" s="374"/>
      <c r="W406" s="375">
        <v>8</v>
      </c>
      <c r="X406" s="366">
        <v>1</v>
      </c>
      <c r="Y406" s="373"/>
      <c r="Z406" s="374"/>
      <c r="AA406" s="375">
        <v>5</v>
      </c>
      <c r="AB406" s="366">
        <v>4</v>
      </c>
      <c r="AC406" s="373"/>
      <c r="AD406" s="382"/>
      <c r="AE406" s="380">
        <v>9</v>
      </c>
      <c r="AF406" s="381"/>
      <c r="AG406" s="365">
        <v>8</v>
      </c>
      <c r="AH406" s="366">
        <v>1</v>
      </c>
      <c r="AI406" s="373"/>
      <c r="AJ406" s="374"/>
      <c r="AK406" s="375">
        <v>8</v>
      </c>
      <c r="AL406" s="366">
        <v>2</v>
      </c>
      <c r="AM406" s="373"/>
      <c r="AN406" s="374"/>
      <c r="AO406" s="375">
        <v>8</v>
      </c>
      <c r="AP406" s="366"/>
      <c r="AQ406" s="373"/>
      <c r="AR406" s="374"/>
      <c r="AS406" s="375">
        <v>8</v>
      </c>
      <c r="AT406" s="366">
        <v>1</v>
      </c>
      <c r="AU406" s="373"/>
      <c r="AV406" s="374"/>
      <c r="AW406" s="375">
        <v>8</v>
      </c>
      <c r="AX406" s="366">
        <v>1</v>
      </c>
      <c r="AY406" s="373"/>
      <c r="AZ406" s="374"/>
      <c r="BA406" s="375">
        <v>5</v>
      </c>
      <c r="BB406" s="366">
        <v>4</v>
      </c>
      <c r="BC406" s="373"/>
      <c r="BD406" s="382"/>
      <c r="BE406" s="380">
        <v>11</v>
      </c>
      <c r="BF406" s="381"/>
      <c r="BG406" s="365"/>
      <c r="BH406" s="366"/>
      <c r="BI406" s="373"/>
      <c r="BJ406" s="374"/>
      <c r="BK406" s="375">
        <v>8</v>
      </c>
      <c r="BL406" s="366">
        <v>1</v>
      </c>
      <c r="BM406" s="373"/>
      <c r="BN406" s="374"/>
      <c r="BO406" s="375">
        <v>8</v>
      </c>
      <c r="BP406" s="366">
        <v>1</v>
      </c>
      <c r="BQ406" s="373"/>
      <c r="BR406" s="374"/>
      <c r="BS406" s="375">
        <v>8</v>
      </c>
      <c r="BT406" s="366">
        <v>1</v>
      </c>
      <c r="BU406" s="373"/>
      <c r="BV406" s="374"/>
      <c r="BW406" s="388">
        <v>9</v>
      </c>
      <c r="BX406" s="389"/>
      <c r="BY406" s="375">
        <v>5</v>
      </c>
      <c r="BZ406" s="366">
        <v>6</v>
      </c>
      <c r="CA406" s="373"/>
      <c r="CB406" s="382"/>
      <c r="CC406" s="380">
        <v>9</v>
      </c>
      <c r="CD406" s="381"/>
      <c r="CE406" s="398"/>
      <c r="CF406" s="366"/>
      <c r="CG406" s="373"/>
      <c r="CH406" s="399"/>
      <c r="CI406" s="365">
        <v>8</v>
      </c>
      <c r="CJ406" s="366">
        <v>1</v>
      </c>
      <c r="CK406" s="373"/>
      <c r="CL406" s="374"/>
      <c r="CM406" s="375">
        <v>8</v>
      </c>
      <c r="CN406" s="366">
        <v>1</v>
      </c>
      <c r="CO406" s="373"/>
      <c r="CP406" s="382"/>
      <c r="CQ406" s="402">
        <v>8</v>
      </c>
      <c r="CR406" s="366">
        <v>1</v>
      </c>
      <c r="CS406" s="408"/>
      <c r="CT406" s="409"/>
      <c r="CU406" s="402">
        <v>8</v>
      </c>
      <c r="CV406" s="366">
        <v>1</v>
      </c>
      <c r="CW406" s="410"/>
      <c r="CX406" s="411"/>
      <c r="CY406" s="402">
        <v>5</v>
      </c>
      <c r="CZ406" s="366">
        <v>3</v>
      </c>
      <c r="DA406" s="415"/>
      <c r="DB406" s="411"/>
      <c r="DC406" s="380"/>
      <c r="DD406" s="381"/>
      <c r="DE406" s="398">
        <v>8</v>
      </c>
      <c r="DF406" s="366">
        <v>2</v>
      </c>
      <c r="DG406" s="416"/>
      <c r="DH406" s="411"/>
      <c r="DI406" s="402">
        <v>8</v>
      </c>
      <c r="DJ406" s="366"/>
      <c r="DK406" s="416"/>
      <c r="DL406" s="411"/>
      <c r="DM406" s="424">
        <v>25</v>
      </c>
      <c r="DN406" s="424">
        <v>4</v>
      </c>
      <c r="DO406" s="424">
        <v>1</v>
      </c>
      <c r="DP406" s="425">
        <f t="shared" si="231"/>
        <v>156</v>
      </c>
      <c r="DQ406" s="427">
        <f t="shared" si="232"/>
        <v>0</v>
      </c>
      <c r="DR406" s="425">
        <f t="shared" si="233"/>
        <v>156</v>
      </c>
      <c r="DS406" s="163">
        <f t="shared" si="234"/>
        <v>21</v>
      </c>
      <c r="DT406" s="425">
        <f t="shared" si="235"/>
        <v>34</v>
      </c>
      <c r="DU406" s="427">
        <f t="shared" si="236"/>
        <v>0</v>
      </c>
      <c r="DV406" s="427">
        <f t="shared" si="237"/>
        <v>34</v>
      </c>
      <c r="DW406" s="427">
        <f t="shared" si="238"/>
        <v>29</v>
      </c>
      <c r="DX406" s="427">
        <f t="shared" si="239"/>
        <v>0</v>
      </c>
      <c r="DY406" s="427">
        <f t="shared" si="240"/>
        <v>9</v>
      </c>
      <c r="DZ406" s="427">
        <f t="shared" si="241"/>
        <v>0</v>
      </c>
      <c r="EA406" s="428">
        <f t="shared" si="242"/>
        <v>22</v>
      </c>
      <c r="EB406" s="429">
        <f t="shared" si="243"/>
        <v>34</v>
      </c>
      <c r="EC406" s="429">
        <f t="shared" si="244"/>
        <v>0</v>
      </c>
      <c r="ED406" s="429">
        <f t="shared" si="245"/>
        <v>29</v>
      </c>
      <c r="EE406" s="429">
        <f t="shared" si="246"/>
        <v>0</v>
      </c>
      <c r="EF406" s="429">
        <f t="shared" si="247"/>
        <v>9</v>
      </c>
      <c r="EG406" s="429">
        <f t="shared" si="248"/>
        <v>0</v>
      </c>
      <c r="EH406" s="441"/>
      <c r="EI406" s="479"/>
      <c r="EJ406" s="443">
        <v>425</v>
      </c>
      <c r="EK406" s="481" t="s">
        <v>625</v>
      </c>
      <c r="EL406" s="449" t="s">
        <v>194</v>
      </c>
      <c r="EM406" s="450">
        <v>325000</v>
      </c>
      <c r="EN406" s="447">
        <f t="shared" si="249"/>
        <v>12500</v>
      </c>
      <c r="EO406" s="453">
        <v>0</v>
      </c>
      <c r="EP406" s="454">
        <v>0</v>
      </c>
      <c r="EQ406" s="455">
        <v>0</v>
      </c>
      <c r="ER406" s="455">
        <v>0</v>
      </c>
      <c r="ES406" s="456">
        <f t="shared" si="250"/>
        <v>12500</v>
      </c>
      <c r="ET406" s="456">
        <f t="shared" si="251"/>
        <v>22</v>
      </c>
      <c r="EU406" s="456">
        <f t="shared" si="252"/>
        <v>34</v>
      </c>
      <c r="EV406" s="456">
        <f t="shared" si="253"/>
        <v>0</v>
      </c>
      <c r="EW406" s="456">
        <f t="shared" si="254"/>
        <v>29</v>
      </c>
      <c r="EX406" s="456">
        <f t="shared" si="255"/>
        <v>0</v>
      </c>
      <c r="EY406" s="460">
        <f t="shared" si="256"/>
        <v>9</v>
      </c>
      <c r="EZ406" s="460">
        <f t="shared" si="257"/>
        <v>0</v>
      </c>
      <c r="FA406" s="447">
        <f t="shared" si="258"/>
        <v>211682.95</v>
      </c>
      <c r="FB406" s="447">
        <v>0</v>
      </c>
      <c r="FC406" s="447">
        <f t="shared" si="259"/>
        <v>486682.95</v>
      </c>
      <c r="FD406" s="447">
        <f t="shared" si="260"/>
        <v>438014.65</v>
      </c>
      <c r="FE406" s="447">
        <f t="shared" si="261"/>
        <v>13441.172000000002</v>
      </c>
      <c r="FF406" s="447">
        <f t="shared" si="262"/>
        <v>48668.3</v>
      </c>
      <c r="FG406" s="463">
        <v>0</v>
      </c>
      <c r="FH406" s="447">
        <f t="shared" si="263"/>
        <v>62109.47</v>
      </c>
      <c r="FI406" s="447">
        <v>0</v>
      </c>
      <c r="FJ406" s="447">
        <f t="shared" si="264"/>
        <v>424573.48</v>
      </c>
      <c r="FK406" s="464"/>
      <c r="FL406" s="447">
        <f t="shared" si="265"/>
        <v>19467.32</v>
      </c>
      <c r="FM406" s="447">
        <f t="shared" si="266"/>
        <v>2433.41</v>
      </c>
      <c r="FN406" s="447">
        <f t="shared" si="267"/>
        <v>48668.3</v>
      </c>
      <c r="FO406" s="447">
        <f t="shared" si="268"/>
        <v>70569.03</v>
      </c>
      <c r="FP406" s="178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</row>
    <row r="407" spans="1:463" s="163" customFormat="1" ht="22.5" customHeight="1">
      <c r="A407" s="360">
        <v>399</v>
      </c>
      <c r="B407" s="361">
        <v>3</v>
      </c>
      <c r="C407" s="362" t="s">
        <v>626</v>
      </c>
      <c r="D407" s="363" t="s">
        <v>194</v>
      </c>
      <c r="E407" s="225" t="s">
        <v>190</v>
      </c>
      <c r="F407" s="367">
        <v>325000</v>
      </c>
      <c r="G407" s="365">
        <v>8</v>
      </c>
      <c r="H407" s="366">
        <v>1</v>
      </c>
      <c r="I407" s="373"/>
      <c r="J407" s="374"/>
      <c r="K407" s="375">
        <v>8</v>
      </c>
      <c r="L407" s="366">
        <v>1</v>
      </c>
      <c r="M407" s="373"/>
      <c r="N407" s="374"/>
      <c r="O407" s="375">
        <v>8</v>
      </c>
      <c r="P407" s="366">
        <v>1</v>
      </c>
      <c r="Q407" s="373"/>
      <c r="R407" s="374"/>
      <c r="S407" s="375">
        <v>8</v>
      </c>
      <c r="T407" s="366">
        <v>1</v>
      </c>
      <c r="U407" s="373"/>
      <c r="V407" s="374"/>
      <c r="W407" s="375">
        <v>8</v>
      </c>
      <c r="X407" s="366">
        <v>2</v>
      </c>
      <c r="Y407" s="373"/>
      <c r="Z407" s="374"/>
      <c r="AA407" s="375">
        <v>5</v>
      </c>
      <c r="AB407" s="366">
        <v>5</v>
      </c>
      <c r="AC407" s="373"/>
      <c r="AD407" s="382"/>
      <c r="AE407" s="380">
        <v>11</v>
      </c>
      <c r="AF407" s="381"/>
      <c r="AG407" s="365">
        <v>8</v>
      </c>
      <c r="AH407" s="366">
        <v>3</v>
      </c>
      <c r="AI407" s="373"/>
      <c r="AJ407" s="374"/>
      <c r="AK407" s="375">
        <v>8</v>
      </c>
      <c r="AL407" s="366">
        <v>3</v>
      </c>
      <c r="AM407" s="373"/>
      <c r="AN407" s="374"/>
      <c r="AO407" s="375">
        <v>8</v>
      </c>
      <c r="AP407" s="366">
        <v>1</v>
      </c>
      <c r="AQ407" s="373"/>
      <c r="AR407" s="374"/>
      <c r="AS407" s="375">
        <v>8</v>
      </c>
      <c r="AT407" s="366">
        <v>1</v>
      </c>
      <c r="AU407" s="373"/>
      <c r="AV407" s="374"/>
      <c r="AW407" s="375">
        <v>8</v>
      </c>
      <c r="AX407" s="366">
        <v>1</v>
      </c>
      <c r="AY407" s="373"/>
      <c r="AZ407" s="374"/>
      <c r="BA407" s="375">
        <v>5</v>
      </c>
      <c r="BB407" s="366">
        <v>4</v>
      </c>
      <c r="BC407" s="373"/>
      <c r="BD407" s="382"/>
      <c r="BE407" s="380">
        <v>9</v>
      </c>
      <c r="BF407" s="381"/>
      <c r="BG407" s="365">
        <v>8</v>
      </c>
      <c r="BH407" s="366">
        <v>3</v>
      </c>
      <c r="BI407" s="373"/>
      <c r="BJ407" s="374"/>
      <c r="BK407" s="375">
        <v>8</v>
      </c>
      <c r="BL407" s="366">
        <v>1</v>
      </c>
      <c r="BM407" s="373"/>
      <c r="BN407" s="374"/>
      <c r="BO407" s="375">
        <v>8</v>
      </c>
      <c r="BP407" s="366">
        <v>1</v>
      </c>
      <c r="BQ407" s="373"/>
      <c r="BR407" s="374"/>
      <c r="BS407" s="375">
        <v>8</v>
      </c>
      <c r="BT407" s="366">
        <v>1</v>
      </c>
      <c r="BU407" s="373"/>
      <c r="BV407" s="374"/>
      <c r="BW407" s="388">
        <v>10</v>
      </c>
      <c r="BX407" s="389"/>
      <c r="BY407" s="375">
        <v>5</v>
      </c>
      <c r="BZ407" s="366">
        <v>4</v>
      </c>
      <c r="CA407" s="373"/>
      <c r="CB407" s="382"/>
      <c r="CC407" s="380">
        <v>10</v>
      </c>
      <c r="CD407" s="381"/>
      <c r="CE407" s="398">
        <v>8</v>
      </c>
      <c r="CF407" s="366">
        <v>3</v>
      </c>
      <c r="CG407" s="373"/>
      <c r="CH407" s="399"/>
      <c r="CI407" s="365">
        <v>8</v>
      </c>
      <c r="CJ407" s="366">
        <v>1</v>
      </c>
      <c r="CK407" s="373"/>
      <c r="CL407" s="374"/>
      <c r="CM407" s="375">
        <v>8</v>
      </c>
      <c r="CN407" s="366">
        <v>3</v>
      </c>
      <c r="CO407" s="373"/>
      <c r="CP407" s="382"/>
      <c r="CQ407" s="402">
        <v>8</v>
      </c>
      <c r="CR407" s="366">
        <v>3</v>
      </c>
      <c r="CS407" s="408"/>
      <c r="CT407" s="409"/>
      <c r="CU407" s="402">
        <v>8</v>
      </c>
      <c r="CV407" s="366">
        <v>1</v>
      </c>
      <c r="CW407" s="410"/>
      <c r="CX407" s="411"/>
      <c r="CY407" s="402">
        <v>5</v>
      </c>
      <c r="CZ407" s="366">
        <v>4</v>
      </c>
      <c r="DA407" s="415"/>
      <c r="DB407" s="411"/>
      <c r="DC407" s="380">
        <v>11</v>
      </c>
      <c r="DD407" s="381"/>
      <c r="DE407" s="398">
        <v>8</v>
      </c>
      <c r="DF407" s="366">
        <v>1</v>
      </c>
      <c r="DG407" s="416"/>
      <c r="DH407" s="411"/>
      <c r="DI407" s="402">
        <v>8</v>
      </c>
      <c r="DJ407" s="366">
        <v>1</v>
      </c>
      <c r="DK407" s="416"/>
      <c r="DL407" s="411"/>
      <c r="DM407" s="424">
        <v>25</v>
      </c>
      <c r="DN407" s="424">
        <v>4</v>
      </c>
      <c r="DO407" s="424">
        <v>1</v>
      </c>
      <c r="DP407" s="425">
        <f t="shared" si="231"/>
        <v>188</v>
      </c>
      <c r="DQ407" s="427">
        <f t="shared" si="232"/>
        <v>0</v>
      </c>
      <c r="DR407" s="425">
        <f t="shared" si="233"/>
        <v>188</v>
      </c>
      <c r="DS407" s="163">
        <f t="shared" si="234"/>
        <v>25</v>
      </c>
      <c r="DT407" s="425">
        <f t="shared" si="235"/>
        <v>51</v>
      </c>
      <c r="DU407" s="427">
        <f t="shared" si="236"/>
        <v>0</v>
      </c>
      <c r="DV407" s="427">
        <f t="shared" si="237"/>
        <v>51</v>
      </c>
      <c r="DW407" s="427">
        <f t="shared" si="238"/>
        <v>41</v>
      </c>
      <c r="DX407" s="427">
        <f t="shared" si="239"/>
        <v>0</v>
      </c>
      <c r="DY407" s="427">
        <f t="shared" si="240"/>
        <v>10</v>
      </c>
      <c r="DZ407" s="427">
        <f t="shared" si="241"/>
        <v>0</v>
      </c>
      <c r="EA407" s="428">
        <f t="shared" si="242"/>
        <v>26</v>
      </c>
      <c r="EB407" s="429">
        <f t="shared" si="243"/>
        <v>51</v>
      </c>
      <c r="EC407" s="429">
        <f t="shared" si="244"/>
        <v>0</v>
      </c>
      <c r="ED407" s="429">
        <f t="shared" si="245"/>
        <v>41</v>
      </c>
      <c r="EE407" s="429">
        <f t="shared" si="246"/>
        <v>0</v>
      </c>
      <c r="EF407" s="429">
        <f t="shared" si="247"/>
        <v>10</v>
      </c>
      <c r="EG407" s="429">
        <f t="shared" si="248"/>
        <v>0</v>
      </c>
      <c r="EH407" s="441"/>
      <c r="EI407" s="479"/>
      <c r="EJ407" s="443">
        <v>426</v>
      </c>
      <c r="EK407" s="481" t="s">
        <v>626</v>
      </c>
      <c r="EL407" s="449" t="s">
        <v>194</v>
      </c>
      <c r="EM407" s="450">
        <v>325000</v>
      </c>
      <c r="EN407" s="447">
        <f t="shared" si="249"/>
        <v>12500</v>
      </c>
      <c r="EO407" s="453">
        <v>0</v>
      </c>
      <c r="EP407" s="454">
        <v>0</v>
      </c>
      <c r="EQ407" s="455">
        <v>0</v>
      </c>
      <c r="ER407" s="455">
        <v>0</v>
      </c>
      <c r="ES407" s="456">
        <f t="shared" si="250"/>
        <v>12500</v>
      </c>
      <c r="ET407" s="456">
        <f t="shared" si="251"/>
        <v>26</v>
      </c>
      <c r="EU407" s="456">
        <f t="shared" si="252"/>
        <v>51</v>
      </c>
      <c r="EV407" s="456">
        <f t="shared" si="253"/>
        <v>0</v>
      </c>
      <c r="EW407" s="456">
        <f t="shared" si="254"/>
        <v>41</v>
      </c>
      <c r="EX407" s="456">
        <f t="shared" si="255"/>
        <v>0</v>
      </c>
      <c r="EY407" s="460">
        <f t="shared" si="256"/>
        <v>10</v>
      </c>
      <c r="EZ407" s="460">
        <f t="shared" si="257"/>
        <v>0</v>
      </c>
      <c r="FA407" s="447">
        <f t="shared" si="258"/>
        <v>297522.89</v>
      </c>
      <c r="FB407" s="447">
        <v>0</v>
      </c>
      <c r="FC407" s="447">
        <f t="shared" si="259"/>
        <v>622522.89</v>
      </c>
      <c r="FD407" s="447">
        <f t="shared" si="260"/>
        <v>560270.6</v>
      </c>
      <c r="FE407" s="447">
        <f t="shared" si="261"/>
        <v>28054.119999999995</v>
      </c>
      <c r="FF407" s="447">
        <f t="shared" si="262"/>
        <v>62252.29</v>
      </c>
      <c r="FG407" s="463">
        <v>100000</v>
      </c>
      <c r="FH407" s="447">
        <f t="shared" si="263"/>
        <v>190306.41</v>
      </c>
      <c r="FI407" s="447">
        <v>0</v>
      </c>
      <c r="FJ407" s="447">
        <f t="shared" si="264"/>
        <v>432216.48</v>
      </c>
      <c r="FK407" s="464"/>
      <c r="FL407" s="447">
        <f t="shared" si="265"/>
        <v>24900.92</v>
      </c>
      <c r="FM407" s="447">
        <f t="shared" si="266"/>
        <v>3112.61</v>
      </c>
      <c r="FN407" s="447">
        <f t="shared" si="267"/>
        <v>62252.29</v>
      </c>
      <c r="FO407" s="447">
        <f t="shared" si="268"/>
        <v>90265.82</v>
      </c>
      <c r="FP407" s="178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</row>
    <row r="408" spans="1:463" s="163" customFormat="1" ht="22.5" customHeight="1">
      <c r="A408" s="360">
        <v>400</v>
      </c>
      <c r="B408" s="361">
        <v>7</v>
      </c>
      <c r="C408" s="362" t="s">
        <v>627</v>
      </c>
      <c r="D408" s="363" t="s">
        <v>194</v>
      </c>
      <c r="E408" s="225" t="s">
        <v>190</v>
      </c>
      <c r="F408" s="367">
        <v>325000</v>
      </c>
      <c r="G408" s="365"/>
      <c r="H408" s="366"/>
      <c r="I408" s="373"/>
      <c r="J408" s="374"/>
      <c r="K408" s="375">
        <v>6</v>
      </c>
      <c r="L408" s="366"/>
      <c r="M408" s="373"/>
      <c r="N408" s="374"/>
      <c r="O408" s="375">
        <v>8</v>
      </c>
      <c r="P408" s="366">
        <v>1</v>
      </c>
      <c r="Q408" s="373"/>
      <c r="R408" s="374"/>
      <c r="S408" s="375">
        <v>8</v>
      </c>
      <c r="T408" s="366">
        <v>1</v>
      </c>
      <c r="U408" s="373"/>
      <c r="V408" s="374"/>
      <c r="W408" s="375">
        <v>8</v>
      </c>
      <c r="X408" s="366">
        <v>1</v>
      </c>
      <c r="Y408" s="373"/>
      <c r="Z408" s="374"/>
      <c r="AA408" s="375">
        <v>5</v>
      </c>
      <c r="AB408" s="366">
        <v>4</v>
      </c>
      <c r="AC408" s="373"/>
      <c r="AD408" s="382"/>
      <c r="AE408" s="380">
        <v>11</v>
      </c>
      <c r="AF408" s="381"/>
      <c r="AG408" s="365">
        <v>8</v>
      </c>
      <c r="AH408" s="366">
        <v>1</v>
      </c>
      <c r="AI408" s="373"/>
      <c r="AJ408" s="374"/>
      <c r="AK408" s="375">
        <v>8</v>
      </c>
      <c r="AL408" s="366">
        <v>1</v>
      </c>
      <c r="AM408" s="373"/>
      <c r="AN408" s="374"/>
      <c r="AO408" s="375">
        <v>8</v>
      </c>
      <c r="AP408" s="366">
        <v>1</v>
      </c>
      <c r="AQ408" s="373"/>
      <c r="AR408" s="374"/>
      <c r="AS408" s="375">
        <v>8</v>
      </c>
      <c r="AT408" s="366">
        <v>1</v>
      </c>
      <c r="AU408" s="373"/>
      <c r="AV408" s="374"/>
      <c r="AW408" s="375">
        <v>8</v>
      </c>
      <c r="AX408" s="366">
        <v>1</v>
      </c>
      <c r="AY408" s="373"/>
      <c r="AZ408" s="374"/>
      <c r="BA408" s="375">
        <v>5</v>
      </c>
      <c r="BB408" s="366">
        <v>4</v>
      </c>
      <c r="BC408" s="373"/>
      <c r="BD408" s="382"/>
      <c r="BE408" s="380">
        <v>9</v>
      </c>
      <c r="BF408" s="381"/>
      <c r="BG408" s="365"/>
      <c r="BH408" s="366"/>
      <c r="BI408" s="373"/>
      <c r="BJ408" s="374"/>
      <c r="BK408" s="375">
        <v>8</v>
      </c>
      <c r="BL408" s="366">
        <v>1</v>
      </c>
      <c r="BM408" s="373"/>
      <c r="BN408" s="374"/>
      <c r="BO408" s="375">
        <v>8</v>
      </c>
      <c r="BP408" s="366">
        <v>1</v>
      </c>
      <c r="BQ408" s="373"/>
      <c r="BR408" s="374"/>
      <c r="BS408" s="375">
        <v>8</v>
      </c>
      <c r="BT408" s="366">
        <v>1</v>
      </c>
      <c r="BU408" s="373"/>
      <c r="BV408" s="374"/>
      <c r="BW408" s="388">
        <v>9</v>
      </c>
      <c r="BX408" s="389"/>
      <c r="BY408" s="375">
        <v>5</v>
      </c>
      <c r="BZ408" s="366">
        <v>4</v>
      </c>
      <c r="CA408" s="373"/>
      <c r="CB408" s="382"/>
      <c r="CC408" s="380">
        <v>11</v>
      </c>
      <c r="CD408" s="381"/>
      <c r="CE408" s="398">
        <v>8</v>
      </c>
      <c r="CF408" s="366">
        <v>1</v>
      </c>
      <c r="CG408" s="373"/>
      <c r="CH408" s="399"/>
      <c r="CI408" s="365">
        <v>8</v>
      </c>
      <c r="CJ408" s="366">
        <v>1</v>
      </c>
      <c r="CK408" s="373"/>
      <c r="CL408" s="374"/>
      <c r="CM408" s="375">
        <v>5</v>
      </c>
      <c r="CN408" s="366"/>
      <c r="CO408" s="373"/>
      <c r="CP408" s="382"/>
      <c r="CQ408" s="402">
        <v>8</v>
      </c>
      <c r="CR408" s="366">
        <v>3</v>
      </c>
      <c r="CS408" s="408"/>
      <c r="CT408" s="409"/>
      <c r="CU408" s="402">
        <v>8</v>
      </c>
      <c r="CV408" s="366">
        <v>3</v>
      </c>
      <c r="CW408" s="410"/>
      <c r="CX408" s="411"/>
      <c r="CY408" s="402">
        <v>5</v>
      </c>
      <c r="CZ408" s="366">
        <v>4</v>
      </c>
      <c r="DA408" s="415"/>
      <c r="DB408" s="411"/>
      <c r="DC408" s="380">
        <v>9</v>
      </c>
      <c r="DD408" s="381"/>
      <c r="DE408" s="398">
        <v>5</v>
      </c>
      <c r="DF408" s="366"/>
      <c r="DG408" s="416"/>
      <c r="DH408" s="411"/>
      <c r="DI408" s="402">
        <v>8</v>
      </c>
      <c r="DJ408" s="366">
        <v>1</v>
      </c>
      <c r="DK408" s="416"/>
      <c r="DL408" s="411"/>
      <c r="DM408" s="424">
        <v>25</v>
      </c>
      <c r="DN408" s="424">
        <v>4</v>
      </c>
      <c r="DO408" s="424">
        <v>1</v>
      </c>
      <c r="DP408" s="425">
        <f t="shared" si="231"/>
        <v>164</v>
      </c>
      <c r="DQ408" s="427">
        <f t="shared" si="232"/>
        <v>0</v>
      </c>
      <c r="DR408" s="425">
        <f t="shared" si="233"/>
        <v>164</v>
      </c>
      <c r="DS408" s="163">
        <f t="shared" si="234"/>
        <v>22</v>
      </c>
      <c r="DT408" s="425">
        <f t="shared" si="235"/>
        <v>36</v>
      </c>
      <c r="DU408" s="427">
        <f t="shared" si="236"/>
        <v>0</v>
      </c>
      <c r="DV408" s="427">
        <f t="shared" si="237"/>
        <v>36</v>
      </c>
      <c r="DW408" s="427">
        <f t="shared" si="238"/>
        <v>40</v>
      </c>
      <c r="DX408" s="427">
        <f t="shared" si="239"/>
        <v>0</v>
      </c>
      <c r="DY408" s="427">
        <f t="shared" si="240"/>
        <v>9</v>
      </c>
      <c r="DZ408" s="427">
        <f t="shared" si="241"/>
        <v>0</v>
      </c>
      <c r="EA408" s="428">
        <f t="shared" si="242"/>
        <v>23</v>
      </c>
      <c r="EB408" s="429">
        <f t="shared" si="243"/>
        <v>36</v>
      </c>
      <c r="EC408" s="429">
        <f t="shared" si="244"/>
        <v>0</v>
      </c>
      <c r="ED408" s="429">
        <f t="shared" si="245"/>
        <v>40</v>
      </c>
      <c r="EE408" s="429">
        <f t="shared" si="246"/>
        <v>0</v>
      </c>
      <c r="EF408" s="429">
        <f t="shared" si="247"/>
        <v>9</v>
      </c>
      <c r="EG408" s="429">
        <f t="shared" si="248"/>
        <v>0</v>
      </c>
      <c r="EH408" s="441"/>
      <c r="EI408" s="479"/>
      <c r="EJ408" s="443">
        <v>427</v>
      </c>
      <c r="EK408" s="481" t="s">
        <v>627</v>
      </c>
      <c r="EL408" s="449" t="s">
        <v>194</v>
      </c>
      <c r="EM408" s="450">
        <v>325000</v>
      </c>
      <c r="EN408" s="447">
        <f t="shared" si="249"/>
        <v>12500</v>
      </c>
      <c r="EO408" s="453">
        <v>0</v>
      </c>
      <c r="EP408" s="454">
        <v>0</v>
      </c>
      <c r="EQ408" s="455">
        <v>0</v>
      </c>
      <c r="ER408" s="455">
        <v>0</v>
      </c>
      <c r="ES408" s="456">
        <f t="shared" si="250"/>
        <v>12500</v>
      </c>
      <c r="ET408" s="456">
        <f t="shared" si="251"/>
        <v>23</v>
      </c>
      <c r="EU408" s="456">
        <f t="shared" si="252"/>
        <v>36</v>
      </c>
      <c r="EV408" s="456">
        <f t="shared" si="253"/>
        <v>0</v>
      </c>
      <c r="EW408" s="456">
        <f t="shared" si="254"/>
        <v>40</v>
      </c>
      <c r="EX408" s="456">
        <f t="shared" si="255"/>
        <v>0</v>
      </c>
      <c r="EY408" s="460">
        <f t="shared" si="256"/>
        <v>9</v>
      </c>
      <c r="EZ408" s="460">
        <f t="shared" si="257"/>
        <v>0</v>
      </c>
      <c r="FA408" s="447">
        <f t="shared" si="258"/>
        <v>253352.82</v>
      </c>
      <c r="FB408" s="447">
        <v>0</v>
      </c>
      <c r="FC408" s="447">
        <f t="shared" si="259"/>
        <v>540852.81999999995</v>
      </c>
      <c r="FD408" s="447">
        <f t="shared" si="260"/>
        <v>486767.53999999992</v>
      </c>
      <c r="FE408" s="447">
        <f t="shared" si="261"/>
        <v>17341.403199999993</v>
      </c>
      <c r="FF408" s="447">
        <f t="shared" si="262"/>
        <v>54085.279999999999</v>
      </c>
      <c r="FG408" s="463">
        <v>100000</v>
      </c>
      <c r="FH408" s="447">
        <f t="shared" si="263"/>
        <v>171426.68</v>
      </c>
      <c r="FI408" s="447">
        <v>0</v>
      </c>
      <c r="FJ408" s="447">
        <f t="shared" si="264"/>
        <v>369426.14</v>
      </c>
      <c r="FK408" s="464"/>
      <c r="FL408" s="447">
        <f t="shared" si="265"/>
        <v>21634.11</v>
      </c>
      <c r="FM408" s="447">
        <f t="shared" si="266"/>
        <v>2704.26</v>
      </c>
      <c r="FN408" s="447">
        <f t="shared" si="267"/>
        <v>54085.279999999999</v>
      </c>
      <c r="FO408" s="447">
        <f t="shared" si="268"/>
        <v>78423.649999999994</v>
      </c>
      <c r="FP408" s="17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</row>
    <row r="409" spans="1:463" s="163" customFormat="1" ht="22.5" customHeight="1">
      <c r="A409" s="360">
        <v>401</v>
      </c>
      <c r="B409" s="361">
        <v>7</v>
      </c>
      <c r="C409" s="362" t="s">
        <v>628</v>
      </c>
      <c r="D409" s="363" t="s">
        <v>194</v>
      </c>
      <c r="E409" s="225" t="s">
        <v>190</v>
      </c>
      <c r="F409" s="367">
        <v>325000</v>
      </c>
      <c r="G409" s="365">
        <v>8</v>
      </c>
      <c r="H409" s="366">
        <v>1</v>
      </c>
      <c r="I409" s="373"/>
      <c r="J409" s="374"/>
      <c r="K409" s="375">
        <v>8</v>
      </c>
      <c r="L409" s="366">
        <v>1</v>
      </c>
      <c r="M409" s="373"/>
      <c r="N409" s="374"/>
      <c r="O409" s="375">
        <v>8</v>
      </c>
      <c r="P409" s="366">
        <v>1</v>
      </c>
      <c r="Q409" s="373"/>
      <c r="R409" s="374"/>
      <c r="S409" s="375">
        <v>8</v>
      </c>
      <c r="T409" s="366">
        <v>1</v>
      </c>
      <c r="U409" s="373"/>
      <c r="V409" s="374"/>
      <c r="W409" s="375">
        <v>8</v>
      </c>
      <c r="X409" s="366">
        <v>1</v>
      </c>
      <c r="Y409" s="373"/>
      <c r="Z409" s="374"/>
      <c r="AA409" s="375">
        <v>5</v>
      </c>
      <c r="AB409" s="366">
        <v>4</v>
      </c>
      <c r="AC409" s="373"/>
      <c r="AD409" s="382"/>
      <c r="AE409" s="380">
        <v>11</v>
      </c>
      <c r="AF409" s="381"/>
      <c r="AG409" s="365">
        <v>8</v>
      </c>
      <c r="AH409" s="366">
        <v>1</v>
      </c>
      <c r="AI409" s="373"/>
      <c r="AJ409" s="374"/>
      <c r="AK409" s="375">
        <v>8</v>
      </c>
      <c r="AL409" s="366">
        <v>1</v>
      </c>
      <c r="AM409" s="373"/>
      <c r="AN409" s="374"/>
      <c r="AO409" s="375">
        <v>8</v>
      </c>
      <c r="AP409" s="366">
        <v>1</v>
      </c>
      <c r="AQ409" s="373"/>
      <c r="AR409" s="374"/>
      <c r="AS409" s="375">
        <v>8</v>
      </c>
      <c r="AT409" s="366">
        <v>1</v>
      </c>
      <c r="AU409" s="373"/>
      <c r="AV409" s="374"/>
      <c r="AW409" s="375">
        <v>8</v>
      </c>
      <c r="AX409" s="366">
        <v>1</v>
      </c>
      <c r="AY409" s="373"/>
      <c r="AZ409" s="374"/>
      <c r="BA409" s="375">
        <v>5</v>
      </c>
      <c r="BB409" s="366"/>
      <c r="BC409" s="373"/>
      <c r="BD409" s="382"/>
      <c r="BE409" s="380">
        <v>9</v>
      </c>
      <c r="BF409" s="381"/>
      <c r="BG409" s="365">
        <v>8</v>
      </c>
      <c r="BH409" s="366">
        <v>1</v>
      </c>
      <c r="BI409" s="373"/>
      <c r="BJ409" s="374"/>
      <c r="BK409" s="375">
        <v>8</v>
      </c>
      <c r="BL409" s="366">
        <v>1</v>
      </c>
      <c r="BM409" s="373"/>
      <c r="BN409" s="374"/>
      <c r="BO409" s="375">
        <v>8</v>
      </c>
      <c r="BP409" s="366">
        <v>1</v>
      </c>
      <c r="BQ409" s="373"/>
      <c r="BR409" s="374"/>
      <c r="BS409" s="375">
        <v>8</v>
      </c>
      <c r="BT409" s="366">
        <v>1</v>
      </c>
      <c r="BU409" s="373"/>
      <c r="BV409" s="374"/>
      <c r="BW409" s="388">
        <v>9</v>
      </c>
      <c r="BX409" s="389"/>
      <c r="BY409" s="375">
        <v>5</v>
      </c>
      <c r="BZ409" s="366">
        <v>4</v>
      </c>
      <c r="CA409" s="373"/>
      <c r="CB409" s="382"/>
      <c r="CC409" s="380">
        <v>11</v>
      </c>
      <c r="CD409" s="381"/>
      <c r="CE409" s="398">
        <v>8</v>
      </c>
      <c r="CF409" s="366">
        <v>1</v>
      </c>
      <c r="CG409" s="373"/>
      <c r="CH409" s="399"/>
      <c r="CI409" s="365">
        <v>8</v>
      </c>
      <c r="CJ409" s="366">
        <v>1</v>
      </c>
      <c r="CK409" s="373"/>
      <c r="CL409" s="374"/>
      <c r="CM409" s="375">
        <v>8</v>
      </c>
      <c r="CN409" s="366">
        <v>4</v>
      </c>
      <c r="CO409" s="373"/>
      <c r="CP409" s="382"/>
      <c r="CQ409" s="402">
        <v>8</v>
      </c>
      <c r="CR409" s="366">
        <v>3</v>
      </c>
      <c r="CS409" s="408"/>
      <c r="CT409" s="409"/>
      <c r="CU409" s="402">
        <v>8</v>
      </c>
      <c r="CV409" s="366">
        <v>3</v>
      </c>
      <c r="CW409" s="410"/>
      <c r="CX409" s="411"/>
      <c r="CY409" s="402">
        <v>5</v>
      </c>
      <c r="CZ409" s="366">
        <v>4</v>
      </c>
      <c r="DA409" s="415"/>
      <c r="DB409" s="411"/>
      <c r="DC409" s="380">
        <v>9</v>
      </c>
      <c r="DD409" s="381"/>
      <c r="DE409" s="398">
        <v>8</v>
      </c>
      <c r="DF409" s="366">
        <v>1</v>
      </c>
      <c r="DG409" s="416"/>
      <c r="DH409" s="411"/>
      <c r="DI409" s="402">
        <v>8</v>
      </c>
      <c r="DJ409" s="366">
        <v>1</v>
      </c>
      <c r="DK409" s="416"/>
      <c r="DL409" s="411"/>
      <c r="DM409" s="424">
        <v>25</v>
      </c>
      <c r="DN409" s="424">
        <v>4</v>
      </c>
      <c r="DO409" s="424">
        <v>1</v>
      </c>
      <c r="DP409" s="425">
        <f t="shared" si="231"/>
        <v>188</v>
      </c>
      <c r="DQ409" s="427">
        <f t="shared" si="232"/>
        <v>0</v>
      </c>
      <c r="DR409" s="425">
        <f t="shared" si="233"/>
        <v>188</v>
      </c>
      <c r="DS409" s="163">
        <f t="shared" si="234"/>
        <v>25</v>
      </c>
      <c r="DT409" s="425">
        <f t="shared" si="235"/>
        <v>40</v>
      </c>
      <c r="DU409" s="427">
        <f t="shared" si="236"/>
        <v>0</v>
      </c>
      <c r="DV409" s="427">
        <f t="shared" si="237"/>
        <v>40</v>
      </c>
      <c r="DW409" s="427">
        <f t="shared" si="238"/>
        <v>40</v>
      </c>
      <c r="DX409" s="427">
        <f t="shared" si="239"/>
        <v>0</v>
      </c>
      <c r="DY409" s="427">
        <f t="shared" si="240"/>
        <v>9</v>
      </c>
      <c r="DZ409" s="427">
        <f t="shared" si="241"/>
        <v>0</v>
      </c>
      <c r="EA409" s="428">
        <f t="shared" si="242"/>
        <v>26</v>
      </c>
      <c r="EB409" s="429">
        <f t="shared" si="243"/>
        <v>40</v>
      </c>
      <c r="EC409" s="429">
        <f t="shared" si="244"/>
        <v>0</v>
      </c>
      <c r="ED409" s="429">
        <f t="shared" si="245"/>
        <v>40</v>
      </c>
      <c r="EE409" s="429">
        <f t="shared" si="246"/>
        <v>0</v>
      </c>
      <c r="EF409" s="429">
        <f t="shared" si="247"/>
        <v>9</v>
      </c>
      <c r="EG409" s="429">
        <f t="shared" si="248"/>
        <v>0</v>
      </c>
      <c r="EH409" s="441"/>
      <c r="EI409" s="479"/>
      <c r="EJ409" s="443">
        <v>428</v>
      </c>
      <c r="EK409" s="481" t="s">
        <v>628</v>
      </c>
      <c r="EL409" s="449" t="s">
        <v>194</v>
      </c>
      <c r="EM409" s="450">
        <v>325000</v>
      </c>
      <c r="EN409" s="447">
        <f t="shared" si="249"/>
        <v>12500</v>
      </c>
      <c r="EO409" s="453">
        <v>0</v>
      </c>
      <c r="EP409" s="454">
        <v>0</v>
      </c>
      <c r="EQ409" s="455">
        <v>0</v>
      </c>
      <c r="ER409" s="455">
        <v>0</v>
      </c>
      <c r="ES409" s="456">
        <f t="shared" si="250"/>
        <v>12500</v>
      </c>
      <c r="ET409" s="456">
        <f t="shared" si="251"/>
        <v>26</v>
      </c>
      <c r="EU409" s="456">
        <f t="shared" si="252"/>
        <v>40</v>
      </c>
      <c r="EV409" s="456">
        <f t="shared" si="253"/>
        <v>0</v>
      </c>
      <c r="EW409" s="456">
        <f t="shared" si="254"/>
        <v>40</v>
      </c>
      <c r="EX409" s="456">
        <f t="shared" si="255"/>
        <v>0</v>
      </c>
      <c r="EY409" s="460">
        <f t="shared" si="256"/>
        <v>9</v>
      </c>
      <c r="EZ409" s="460">
        <f t="shared" si="257"/>
        <v>0</v>
      </c>
      <c r="FA409" s="447">
        <f t="shared" si="258"/>
        <v>263353.59000000003</v>
      </c>
      <c r="FB409" s="447">
        <v>0</v>
      </c>
      <c r="FC409" s="447">
        <f t="shared" si="259"/>
        <v>588353.59</v>
      </c>
      <c r="FD409" s="447">
        <f t="shared" si="260"/>
        <v>529518.23</v>
      </c>
      <c r="FE409" s="447">
        <f t="shared" si="261"/>
        <v>21903.645999999997</v>
      </c>
      <c r="FF409" s="447">
        <f t="shared" si="262"/>
        <v>58835.360000000001</v>
      </c>
      <c r="FG409" s="463">
        <v>100000</v>
      </c>
      <c r="FH409" s="447">
        <f t="shared" si="263"/>
        <v>180739.01</v>
      </c>
      <c r="FI409" s="447">
        <v>0</v>
      </c>
      <c r="FJ409" s="447">
        <f t="shared" si="264"/>
        <v>407614.58</v>
      </c>
      <c r="FK409" s="464"/>
      <c r="FL409" s="447">
        <f t="shared" si="265"/>
        <v>23534.14</v>
      </c>
      <c r="FM409" s="447">
        <f t="shared" si="266"/>
        <v>2941.77</v>
      </c>
      <c r="FN409" s="447">
        <f t="shared" si="267"/>
        <v>58835.360000000001</v>
      </c>
      <c r="FO409" s="447">
        <f t="shared" si="268"/>
        <v>85311.27</v>
      </c>
      <c r="FP409" s="178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</row>
    <row r="410" spans="1:463" s="163" customFormat="1" ht="22.5" customHeight="1">
      <c r="A410" s="360">
        <v>402</v>
      </c>
      <c r="B410" s="361">
        <v>7</v>
      </c>
      <c r="C410" s="362" t="s">
        <v>629</v>
      </c>
      <c r="D410" s="363" t="s">
        <v>194</v>
      </c>
      <c r="E410" s="225" t="s">
        <v>190</v>
      </c>
      <c r="F410" s="367">
        <v>325000</v>
      </c>
      <c r="G410" s="365">
        <v>8</v>
      </c>
      <c r="H410" s="366">
        <v>1</v>
      </c>
      <c r="I410" s="373"/>
      <c r="J410" s="374"/>
      <c r="K410" s="375"/>
      <c r="L410" s="366"/>
      <c r="M410" s="373"/>
      <c r="N410" s="374"/>
      <c r="O410" s="375">
        <v>8</v>
      </c>
      <c r="P410" s="366">
        <v>2</v>
      </c>
      <c r="Q410" s="373"/>
      <c r="R410" s="374"/>
      <c r="S410" s="375">
        <v>8</v>
      </c>
      <c r="T410" s="366">
        <v>2</v>
      </c>
      <c r="U410" s="373"/>
      <c r="V410" s="374"/>
      <c r="W410" s="375"/>
      <c r="X410" s="366"/>
      <c r="Y410" s="373"/>
      <c r="Z410" s="374"/>
      <c r="AA410" s="375">
        <v>5</v>
      </c>
      <c r="AB410" s="366">
        <v>4</v>
      </c>
      <c r="AC410" s="373"/>
      <c r="AD410" s="382"/>
      <c r="AE410" s="380">
        <v>10</v>
      </c>
      <c r="AF410" s="381"/>
      <c r="AG410" s="365">
        <v>8</v>
      </c>
      <c r="AH410" s="366">
        <v>4</v>
      </c>
      <c r="AI410" s="373"/>
      <c r="AJ410" s="374"/>
      <c r="AK410" s="375">
        <v>8</v>
      </c>
      <c r="AL410" s="366">
        <v>1</v>
      </c>
      <c r="AM410" s="373"/>
      <c r="AN410" s="374"/>
      <c r="AO410" s="375">
        <v>8</v>
      </c>
      <c r="AP410" s="366">
        <v>2</v>
      </c>
      <c r="AQ410" s="373"/>
      <c r="AR410" s="374"/>
      <c r="AS410" s="375"/>
      <c r="AT410" s="366"/>
      <c r="AU410" s="373"/>
      <c r="AV410" s="374"/>
      <c r="AW410" s="375">
        <v>8</v>
      </c>
      <c r="AX410" s="366">
        <v>1</v>
      </c>
      <c r="AY410" s="373"/>
      <c r="AZ410" s="374"/>
      <c r="BA410" s="375"/>
      <c r="BB410" s="366"/>
      <c r="BC410" s="373"/>
      <c r="BD410" s="382"/>
      <c r="BE410" s="380">
        <v>9</v>
      </c>
      <c r="BF410" s="381"/>
      <c r="BG410" s="365">
        <v>8</v>
      </c>
      <c r="BH410" s="366">
        <v>1</v>
      </c>
      <c r="BI410" s="373"/>
      <c r="BJ410" s="374"/>
      <c r="BK410" s="375"/>
      <c r="BL410" s="366"/>
      <c r="BM410" s="373"/>
      <c r="BN410" s="374"/>
      <c r="BO410" s="375">
        <v>8</v>
      </c>
      <c r="BP410" s="366">
        <v>1</v>
      </c>
      <c r="BQ410" s="373"/>
      <c r="BR410" s="374"/>
      <c r="BS410" s="375">
        <v>8</v>
      </c>
      <c r="BT410" s="366">
        <v>1</v>
      </c>
      <c r="BU410" s="373"/>
      <c r="BV410" s="374"/>
      <c r="BW410" s="388">
        <v>12</v>
      </c>
      <c r="BX410" s="389"/>
      <c r="BY410" s="375"/>
      <c r="BZ410" s="366"/>
      <c r="CA410" s="373"/>
      <c r="CB410" s="382"/>
      <c r="CC410" s="380">
        <v>9</v>
      </c>
      <c r="CD410" s="381"/>
      <c r="CE410" s="398">
        <v>8</v>
      </c>
      <c r="CF410" s="366">
        <v>1</v>
      </c>
      <c r="CG410" s="373"/>
      <c r="CH410" s="399"/>
      <c r="CI410" s="365">
        <v>8</v>
      </c>
      <c r="CJ410" s="366">
        <v>4</v>
      </c>
      <c r="CK410" s="373"/>
      <c r="CL410" s="374"/>
      <c r="CM410" s="375">
        <v>8</v>
      </c>
      <c r="CN410" s="366">
        <v>1</v>
      </c>
      <c r="CO410" s="373"/>
      <c r="CP410" s="382"/>
      <c r="CQ410" s="402"/>
      <c r="CR410" s="366"/>
      <c r="CS410" s="408"/>
      <c r="CT410" s="409"/>
      <c r="CU410" s="402">
        <v>8</v>
      </c>
      <c r="CV410" s="366">
        <v>2</v>
      </c>
      <c r="CW410" s="410"/>
      <c r="CX410" s="411"/>
      <c r="CY410" s="402">
        <v>5</v>
      </c>
      <c r="CZ410" s="366">
        <v>5</v>
      </c>
      <c r="DA410" s="415"/>
      <c r="DB410" s="411"/>
      <c r="DC410" s="380">
        <v>9</v>
      </c>
      <c r="DD410" s="381"/>
      <c r="DE410" s="398">
        <v>8</v>
      </c>
      <c r="DF410" s="366">
        <v>2</v>
      </c>
      <c r="DG410" s="416"/>
      <c r="DH410" s="411"/>
      <c r="DI410" s="402">
        <v>2</v>
      </c>
      <c r="DJ410" s="366"/>
      <c r="DK410" s="416"/>
      <c r="DL410" s="411"/>
      <c r="DM410" s="424">
        <v>25</v>
      </c>
      <c r="DN410" s="424">
        <v>4</v>
      </c>
      <c r="DO410" s="424">
        <v>1</v>
      </c>
      <c r="DP410" s="425">
        <f t="shared" si="231"/>
        <v>132</v>
      </c>
      <c r="DQ410" s="427">
        <f t="shared" si="232"/>
        <v>0</v>
      </c>
      <c r="DR410" s="425">
        <f t="shared" si="233"/>
        <v>132</v>
      </c>
      <c r="DS410" s="163">
        <f t="shared" si="234"/>
        <v>18</v>
      </c>
      <c r="DT410" s="425">
        <f t="shared" si="235"/>
        <v>35</v>
      </c>
      <c r="DU410" s="427">
        <f t="shared" si="236"/>
        <v>0</v>
      </c>
      <c r="DV410" s="427">
        <f t="shared" si="237"/>
        <v>35</v>
      </c>
      <c r="DW410" s="427">
        <f t="shared" si="238"/>
        <v>37</v>
      </c>
      <c r="DX410" s="427">
        <f t="shared" si="239"/>
        <v>0</v>
      </c>
      <c r="DY410" s="427">
        <f t="shared" si="240"/>
        <v>12</v>
      </c>
      <c r="DZ410" s="427">
        <f t="shared" si="241"/>
        <v>0</v>
      </c>
      <c r="EA410" s="428">
        <f t="shared" si="242"/>
        <v>19</v>
      </c>
      <c r="EB410" s="429">
        <f t="shared" si="243"/>
        <v>35</v>
      </c>
      <c r="EC410" s="429">
        <f t="shared" si="244"/>
        <v>0</v>
      </c>
      <c r="ED410" s="429">
        <f t="shared" si="245"/>
        <v>37</v>
      </c>
      <c r="EE410" s="429">
        <f t="shared" si="246"/>
        <v>0</v>
      </c>
      <c r="EF410" s="429">
        <f t="shared" si="247"/>
        <v>12</v>
      </c>
      <c r="EG410" s="429">
        <f t="shared" si="248"/>
        <v>0</v>
      </c>
      <c r="EH410" s="441"/>
      <c r="EI410" s="479"/>
      <c r="EJ410" s="443">
        <v>430</v>
      </c>
      <c r="EK410" s="481" t="s">
        <v>629</v>
      </c>
      <c r="EL410" s="449" t="s">
        <v>194</v>
      </c>
      <c r="EM410" s="450">
        <v>325000</v>
      </c>
      <c r="EN410" s="447">
        <f t="shared" si="249"/>
        <v>12500</v>
      </c>
      <c r="EO410" s="453">
        <v>0</v>
      </c>
      <c r="EP410" s="454">
        <v>0</v>
      </c>
      <c r="EQ410" s="455">
        <v>0</v>
      </c>
      <c r="ER410" s="455">
        <v>0</v>
      </c>
      <c r="ES410" s="456">
        <f t="shared" si="250"/>
        <v>12500</v>
      </c>
      <c r="ET410" s="456">
        <f t="shared" si="251"/>
        <v>19</v>
      </c>
      <c r="EU410" s="456">
        <f t="shared" si="252"/>
        <v>35</v>
      </c>
      <c r="EV410" s="456">
        <f t="shared" si="253"/>
        <v>0</v>
      </c>
      <c r="EW410" s="456">
        <f t="shared" si="254"/>
        <v>37</v>
      </c>
      <c r="EX410" s="456">
        <f t="shared" si="255"/>
        <v>0</v>
      </c>
      <c r="EY410" s="460">
        <f t="shared" si="256"/>
        <v>12</v>
      </c>
      <c r="EZ410" s="460">
        <f t="shared" si="257"/>
        <v>0</v>
      </c>
      <c r="FA410" s="447">
        <f t="shared" si="258"/>
        <v>250852.63</v>
      </c>
      <c r="FB410" s="447">
        <v>0</v>
      </c>
      <c r="FC410" s="447">
        <f t="shared" si="259"/>
        <v>488352.63</v>
      </c>
      <c r="FD410" s="447">
        <f t="shared" si="260"/>
        <v>439517.37</v>
      </c>
      <c r="FE410" s="447">
        <f t="shared" si="261"/>
        <v>13561.3896</v>
      </c>
      <c r="FF410" s="447">
        <f t="shared" si="262"/>
        <v>48835.26</v>
      </c>
      <c r="FG410" s="463">
        <v>100000</v>
      </c>
      <c r="FH410" s="447">
        <f t="shared" si="263"/>
        <v>162396.65</v>
      </c>
      <c r="FI410" s="447">
        <v>0</v>
      </c>
      <c r="FJ410" s="447">
        <f t="shared" si="264"/>
        <v>325955.98</v>
      </c>
      <c r="FK410" s="464"/>
      <c r="FL410" s="447">
        <f t="shared" si="265"/>
        <v>19534.11</v>
      </c>
      <c r="FM410" s="447">
        <f t="shared" si="266"/>
        <v>2441.7600000000002</v>
      </c>
      <c r="FN410" s="447">
        <f t="shared" si="267"/>
        <v>48835.26</v>
      </c>
      <c r="FO410" s="447">
        <f t="shared" si="268"/>
        <v>70811.13</v>
      </c>
      <c r="FP410" s="178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</row>
    <row r="411" spans="1:463" s="163" customFormat="1" ht="22.5" customHeight="1">
      <c r="A411" s="360">
        <v>403</v>
      </c>
      <c r="B411" s="361">
        <v>6</v>
      </c>
      <c r="C411" s="362" t="s">
        <v>630</v>
      </c>
      <c r="D411" s="363" t="s">
        <v>231</v>
      </c>
      <c r="E411" s="225" t="s">
        <v>190</v>
      </c>
      <c r="F411" s="367">
        <v>390000</v>
      </c>
      <c r="G411" s="365">
        <v>8</v>
      </c>
      <c r="H411" s="366">
        <v>4</v>
      </c>
      <c r="I411" s="373"/>
      <c r="J411" s="374"/>
      <c r="K411" s="375">
        <v>8</v>
      </c>
      <c r="L411" s="366">
        <v>2</v>
      </c>
      <c r="M411" s="373"/>
      <c r="N411" s="374"/>
      <c r="O411" s="375">
        <v>8</v>
      </c>
      <c r="P411" s="366">
        <v>1</v>
      </c>
      <c r="Q411" s="373"/>
      <c r="R411" s="374"/>
      <c r="S411" s="375">
        <v>8</v>
      </c>
      <c r="T411" s="366">
        <v>1</v>
      </c>
      <c r="U411" s="373"/>
      <c r="V411" s="374"/>
      <c r="W411" s="375">
        <v>8</v>
      </c>
      <c r="X411" s="366">
        <v>3</v>
      </c>
      <c r="Y411" s="373"/>
      <c r="Z411" s="374"/>
      <c r="AA411" s="375">
        <v>5</v>
      </c>
      <c r="AB411" s="366">
        <v>6</v>
      </c>
      <c r="AC411" s="373"/>
      <c r="AD411" s="382"/>
      <c r="AE411" s="380">
        <v>10</v>
      </c>
      <c r="AF411" s="381"/>
      <c r="AG411" s="365">
        <v>8</v>
      </c>
      <c r="AH411" s="366">
        <v>3</v>
      </c>
      <c r="AI411" s="373"/>
      <c r="AJ411" s="374"/>
      <c r="AK411" s="375">
        <v>8</v>
      </c>
      <c r="AL411" s="366">
        <v>3</v>
      </c>
      <c r="AM411" s="373"/>
      <c r="AN411" s="374"/>
      <c r="AO411" s="375">
        <v>8</v>
      </c>
      <c r="AP411" s="366">
        <v>3</v>
      </c>
      <c r="AQ411" s="373"/>
      <c r="AR411" s="374"/>
      <c r="AS411" s="375">
        <v>8</v>
      </c>
      <c r="AT411" s="366">
        <v>1</v>
      </c>
      <c r="AU411" s="373"/>
      <c r="AV411" s="374"/>
      <c r="AW411" s="375">
        <v>8</v>
      </c>
      <c r="AX411" s="366">
        <v>4</v>
      </c>
      <c r="AY411" s="373"/>
      <c r="AZ411" s="374"/>
      <c r="BA411" s="375">
        <v>5</v>
      </c>
      <c r="BB411" s="366">
        <v>5</v>
      </c>
      <c r="BC411" s="373"/>
      <c r="BD411" s="382"/>
      <c r="BE411" s="380">
        <v>10</v>
      </c>
      <c r="BF411" s="381"/>
      <c r="BG411" s="365">
        <v>8</v>
      </c>
      <c r="BH411" s="366">
        <v>1</v>
      </c>
      <c r="BI411" s="373"/>
      <c r="BJ411" s="374"/>
      <c r="BK411" s="375">
        <v>8</v>
      </c>
      <c r="BL411" s="366">
        <v>1</v>
      </c>
      <c r="BM411" s="373"/>
      <c r="BN411" s="374"/>
      <c r="BO411" s="375">
        <v>8</v>
      </c>
      <c r="BP411" s="366">
        <v>1</v>
      </c>
      <c r="BQ411" s="373"/>
      <c r="BR411" s="374"/>
      <c r="BS411" s="375">
        <v>8</v>
      </c>
      <c r="BT411" s="366">
        <v>1</v>
      </c>
      <c r="BU411" s="373"/>
      <c r="BV411" s="374"/>
      <c r="BW411" s="388">
        <v>11</v>
      </c>
      <c r="BX411" s="389"/>
      <c r="BY411" s="375">
        <v>5</v>
      </c>
      <c r="BZ411" s="366">
        <v>6</v>
      </c>
      <c r="CA411" s="373"/>
      <c r="CB411" s="382"/>
      <c r="CC411" s="380">
        <v>11</v>
      </c>
      <c r="CD411" s="381"/>
      <c r="CE411" s="398">
        <v>8</v>
      </c>
      <c r="CF411" s="366">
        <v>3</v>
      </c>
      <c r="CG411" s="373"/>
      <c r="CH411" s="399"/>
      <c r="CI411" s="365">
        <v>8</v>
      </c>
      <c r="CJ411" s="366">
        <v>4</v>
      </c>
      <c r="CK411" s="373"/>
      <c r="CL411" s="374"/>
      <c r="CM411" s="375">
        <v>8</v>
      </c>
      <c r="CN411" s="366">
        <v>4</v>
      </c>
      <c r="CO411" s="373"/>
      <c r="CP411" s="382"/>
      <c r="CQ411" s="402">
        <v>8</v>
      </c>
      <c r="CR411" s="366">
        <v>2</v>
      </c>
      <c r="CS411" s="408"/>
      <c r="CT411" s="409"/>
      <c r="CU411" s="402">
        <v>8</v>
      </c>
      <c r="CV411" s="366">
        <v>2</v>
      </c>
      <c r="CW411" s="410"/>
      <c r="CX411" s="411"/>
      <c r="CY411" s="402"/>
      <c r="CZ411" s="366"/>
      <c r="DA411" s="415"/>
      <c r="DB411" s="411"/>
      <c r="DC411" s="380">
        <v>11</v>
      </c>
      <c r="DD411" s="381"/>
      <c r="DE411" s="398">
        <v>8</v>
      </c>
      <c r="DF411" s="366">
        <v>6</v>
      </c>
      <c r="DG411" s="416"/>
      <c r="DH411" s="411"/>
      <c r="DI411" s="402">
        <v>8</v>
      </c>
      <c r="DJ411" s="366">
        <v>3</v>
      </c>
      <c r="DK411" s="416"/>
      <c r="DL411" s="411"/>
      <c r="DM411" s="424">
        <v>25</v>
      </c>
      <c r="DN411" s="424">
        <v>4</v>
      </c>
      <c r="DO411" s="424">
        <v>1</v>
      </c>
      <c r="DP411" s="425">
        <f t="shared" si="231"/>
        <v>183</v>
      </c>
      <c r="DQ411" s="427">
        <f t="shared" si="232"/>
        <v>0</v>
      </c>
      <c r="DR411" s="425">
        <f t="shared" si="233"/>
        <v>183</v>
      </c>
      <c r="DS411" s="163">
        <f t="shared" si="234"/>
        <v>24</v>
      </c>
      <c r="DT411" s="425">
        <f t="shared" si="235"/>
        <v>70</v>
      </c>
      <c r="DU411" s="427">
        <f t="shared" si="236"/>
        <v>0</v>
      </c>
      <c r="DV411" s="427">
        <f t="shared" si="237"/>
        <v>70</v>
      </c>
      <c r="DW411" s="427">
        <f t="shared" si="238"/>
        <v>42</v>
      </c>
      <c r="DX411" s="427">
        <f t="shared" si="239"/>
        <v>0</v>
      </c>
      <c r="DY411" s="427">
        <f t="shared" si="240"/>
        <v>11</v>
      </c>
      <c r="DZ411" s="427">
        <f t="shared" si="241"/>
        <v>0</v>
      </c>
      <c r="EA411" s="428">
        <f t="shared" si="242"/>
        <v>25</v>
      </c>
      <c r="EB411" s="429">
        <f t="shared" si="243"/>
        <v>70</v>
      </c>
      <c r="EC411" s="429">
        <f t="shared" si="244"/>
        <v>0</v>
      </c>
      <c r="ED411" s="429">
        <f t="shared" si="245"/>
        <v>42</v>
      </c>
      <c r="EE411" s="429">
        <f t="shared" si="246"/>
        <v>0</v>
      </c>
      <c r="EF411" s="429">
        <f t="shared" si="247"/>
        <v>11</v>
      </c>
      <c r="EG411" s="429">
        <f t="shared" si="248"/>
        <v>0</v>
      </c>
      <c r="EH411" s="441"/>
      <c r="EI411" s="479"/>
      <c r="EJ411" s="443">
        <v>431</v>
      </c>
      <c r="EK411" s="481" t="s">
        <v>630</v>
      </c>
      <c r="EL411" s="449" t="s">
        <v>231</v>
      </c>
      <c r="EM411" s="450">
        <v>390000</v>
      </c>
      <c r="EN411" s="447">
        <f t="shared" si="249"/>
        <v>15000</v>
      </c>
      <c r="EO411" s="453">
        <v>0</v>
      </c>
      <c r="EP411" s="454">
        <v>0</v>
      </c>
      <c r="EQ411" s="455">
        <v>0</v>
      </c>
      <c r="ER411" s="455">
        <v>0</v>
      </c>
      <c r="ES411" s="456">
        <f t="shared" si="250"/>
        <v>15000</v>
      </c>
      <c r="ET411" s="456">
        <f t="shared" si="251"/>
        <v>25</v>
      </c>
      <c r="EU411" s="456">
        <f t="shared" si="252"/>
        <v>70</v>
      </c>
      <c r="EV411" s="456">
        <f t="shared" si="253"/>
        <v>0</v>
      </c>
      <c r="EW411" s="456">
        <f t="shared" si="254"/>
        <v>42</v>
      </c>
      <c r="EX411" s="456">
        <f t="shared" si="255"/>
        <v>0</v>
      </c>
      <c r="EY411" s="460">
        <f t="shared" si="256"/>
        <v>11</v>
      </c>
      <c r="EZ411" s="460">
        <f t="shared" si="257"/>
        <v>0</v>
      </c>
      <c r="FA411" s="447">
        <f t="shared" si="258"/>
        <v>422032.46</v>
      </c>
      <c r="FB411" s="447">
        <v>0</v>
      </c>
      <c r="FC411" s="447">
        <f t="shared" si="259"/>
        <v>797032.46</v>
      </c>
      <c r="FD411" s="447">
        <f t="shared" si="260"/>
        <v>717329.21</v>
      </c>
      <c r="FE411" s="447">
        <f t="shared" si="261"/>
        <v>59465.841999999997</v>
      </c>
      <c r="FF411" s="447">
        <f t="shared" si="262"/>
        <v>79703.25</v>
      </c>
      <c r="FG411" s="463">
        <v>100000</v>
      </c>
      <c r="FH411" s="447">
        <f t="shared" si="263"/>
        <v>239169.09</v>
      </c>
      <c r="FI411" s="447">
        <v>0</v>
      </c>
      <c r="FJ411" s="447">
        <f t="shared" si="264"/>
        <v>557863.37</v>
      </c>
      <c r="FK411" s="464"/>
      <c r="FL411" s="447">
        <f t="shared" si="265"/>
        <v>31881.3</v>
      </c>
      <c r="FM411" s="447">
        <f t="shared" si="266"/>
        <v>3985.16</v>
      </c>
      <c r="FN411" s="447">
        <f t="shared" si="267"/>
        <v>79703.25</v>
      </c>
      <c r="FO411" s="447">
        <f t="shared" si="268"/>
        <v>115569.70999999999</v>
      </c>
      <c r="FP411" s="178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</row>
    <row r="412" spans="1:463" s="163" customFormat="1" ht="22.5" customHeight="1">
      <c r="A412" s="360">
        <v>404</v>
      </c>
      <c r="B412" s="361">
        <v>3</v>
      </c>
      <c r="C412" s="362" t="s">
        <v>631</v>
      </c>
      <c r="D412" s="363" t="s">
        <v>68</v>
      </c>
      <c r="E412" s="225" t="s">
        <v>190</v>
      </c>
      <c r="F412" s="367">
        <v>325000</v>
      </c>
      <c r="G412" s="365">
        <v>8</v>
      </c>
      <c r="H412" s="366"/>
      <c r="I412" s="373"/>
      <c r="J412" s="374"/>
      <c r="K412" s="375">
        <v>8</v>
      </c>
      <c r="L412" s="366"/>
      <c r="M412" s="373"/>
      <c r="N412" s="374"/>
      <c r="O412" s="375">
        <v>8</v>
      </c>
      <c r="P412" s="366"/>
      <c r="Q412" s="373"/>
      <c r="R412" s="374"/>
      <c r="S412" s="375">
        <v>8</v>
      </c>
      <c r="T412" s="366"/>
      <c r="U412" s="373"/>
      <c r="V412" s="374"/>
      <c r="W412" s="375">
        <v>8</v>
      </c>
      <c r="X412" s="366"/>
      <c r="Y412" s="373"/>
      <c r="Z412" s="374"/>
      <c r="AA412" s="375">
        <v>5</v>
      </c>
      <c r="AB412" s="366">
        <v>3</v>
      </c>
      <c r="AC412" s="373"/>
      <c r="AD412" s="382"/>
      <c r="AE412" s="380">
        <v>8</v>
      </c>
      <c r="AF412" s="381"/>
      <c r="AG412" s="365">
        <v>8</v>
      </c>
      <c r="AH412" s="366"/>
      <c r="AI412" s="373"/>
      <c r="AJ412" s="374"/>
      <c r="AK412" s="375">
        <v>8</v>
      </c>
      <c r="AL412" s="366"/>
      <c r="AM412" s="373"/>
      <c r="AN412" s="374"/>
      <c r="AO412" s="375">
        <v>8</v>
      </c>
      <c r="AP412" s="366"/>
      <c r="AQ412" s="373"/>
      <c r="AR412" s="374"/>
      <c r="AS412" s="375">
        <v>8</v>
      </c>
      <c r="AT412" s="366"/>
      <c r="AU412" s="373"/>
      <c r="AV412" s="374"/>
      <c r="AW412" s="375">
        <v>8</v>
      </c>
      <c r="AX412" s="366"/>
      <c r="AY412" s="373"/>
      <c r="AZ412" s="374"/>
      <c r="BA412" s="375">
        <v>5</v>
      </c>
      <c r="BB412" s="366">
        <v>3</v>
      </c>
      <c r="BC412" s="373"/>
      <c r="BD412" s="382"/>
      <c r="BE412" s="380">
        <v>8</v>
      </c>
      <c r="BF412" s="381"/>
      <c r="BG412" s="365">
        <v>8</v>
      </c>
      <c r="BH412" s="366"/>
      <c r="BI412" s="373"/>
      <c r="BJ412" s="374"/>
      <c r="BK412" s="375">
        <v>8</v>
      </c>
      <c r="BL412" s="366"/>
      <c r="BM412" s="373"/>
      <c r="BN412" s="374"/>
      <c r="BO412" s="375">
        <v>8</v>
      </c>
      <c r="BP412" s="366"/>
      <c r="BQ412" s="373"/>
      <c r="BR412" s="374"/>
      <c r="BS412" s="375">
        <v>8</v>
      </c>
      <c r="BT412" s="366"/>
      <c r="BU412" s="373"/>
      <c r="BV412" s="374"/>
      <c r="BW412" s="388">
        <v>8</v>
      </c>
      <c r="BX412" s="389"/>
      <c r="BY412" s="375">
        <v>5</v>
      </c>
      <c r="BZ412" s="366">
        <v>3</v>
      </c>
      <c r="CA412" s="373"/>
      <c r="CB412" s="382"/>
      <c r="CC412" s="380">
        <v>8</v>
      </c>
      <c r="CD412" s="381"/>
      <c r="CE412" s="398">
        <v>8</v>
      </c>
      <c r="CF412" s="366"/>
      <c r="CG412" s="373"/>
      <c r="CH412" s="399"/>
      <c r="CI412" s="365">
        <v>8</v>
      </c>
      <c r="CJ412" s="366"/>
      <c r="CK412" s="373"/>
      <c r="CL412" s="374"/>
      <c r="CM412" s="375">
        <v>8</v>
      </c>
      <c r="CN412" s="366"/>
      <c r="CO412" s="373"/>
      <c r="CP412" s="382"/>
      <c r="CQ412" s="402">
        <v>8</v>
      </c>
      <c r="CR412" s="366"/>
      <c r="CS412" s="408"/>
      <c r="CT412" s="409"/>
      <c r="CU412" s="402">
        <v>8</v>
      </c>
      <c r="CV412" s="366"/>
      <c r="CW412" s="410"/>
      <c r="CX412" s="411"/>
      <c r="CY412" s="402">
        <v>5</v>
      </c>
      <c r="CZ412" s="366">
        <v>3</v>
      </c>
      <c r="DA412" s="415"/>
      <c r="DB412" s="411"/>
      <c r="DC412" s="380">
        <v>8</v>
      </c>
      <c r="DD412" s="381"/>
      <c r="DE412" s="398">
        <v>8</v>
      </c>
      <c r="DF412" s="366"/>
      <c r="DG412" s="416"/>
      <c r="DH412" s="411"/>
      <c r="DI412" s="402">
        <v>8</v>
      </c>
      <c r="DJ412" s="366"/>
      <c r="DK412" s="416"/>
      <c r="DL412" s="411"/>
      <c r="DM412" s="424">
        <v>25</v>
      </c>
      <c r="DN412" s="424">
        <v>4</v>
      </c>
      <c r="DO412" s="424">
        <v>1</v>
      </c>
      <c r="DP412" s="425">
        <f t="shared" si="231"/>
        <v>188</v>
      </c>
      <c r="DQ412" s="427">
        <f t="shared" si="232"/>
        <v>0</v>
      </c>
      <c r="DR412" s="425">
        <f t="shared" si="233"/>
        <v>188</v>
      </c>
      <c r="DS412" s="163">
        <f t="shared" si="234"/>
        <v>25</v>
      </c>
      <c r="DT412" s="425">
        <f t="shared" si="235"/>
        <v>12</v>
      </c>
      <c r="DU412" s="427">
        <f t="shared" si="236"/>
        <v>0</v>
      </c>
      <c r="DV412" s="427">
        <f t="shared" si="237"/>
        <v>12</v>
      </c>
      <c r="DW412" s="427">
        <f t="shared" si="238"/>
        <v>32</v>
      </c>
      <c r="DX412" s="427">
        <f t="shared" si="239"/>
        <v>0</v>
      </c>
      <c r="DY412" s="427">
        <f t="shared" si="240"/>
        <v>8</v>
      </c>
      <c r="DZ412" s="427">
        <f t="shared" si="241"/>
        <v>0</v>
      </c>
      <c r="EA412" s="428">
        <f t="shared" si="242"/>
        <v>26</v>
      </c>
      <c r="EB412" s="429">
        <f t="shared" si="243"/>
        <v>12</v>
      </c>
      <c r="EC412" s="429">
        <f t="shared" si="244"/>
        <v>0</v>
      </c>
      <c r="ED412" s="429">
        <f t="shared" si="245"/>
        <v>32</v>
      </c>
      <c r="EE412" s="429">
        <f t="shared" si="246"/>
        <v>0</v>
      </c>
      <c r="EF412" s="429">
        <f t="shared" si="247"/>
        <v>8</v>
      </c>
      <c r="EG412" s="429">
        <f t="shared" si="248"/>
        <v>0</v>
      </c>
      <c r="EH412" s="441"/>
      <c r="EI412" s="479"/>
      <c r="EJ412" s="443">
        <v>432</v>
      </c>
      <c r="EK412" s="481" t="s">
        <v>631</v>
      </c>
      <c r="EL412" s="449" t="s">
        <v>68</v>
      </c>
      <c r="EM412" s="450">
        <v>325000</v>
      </c>
      <c r="EN412" s="447">
        <f t="shared" si="249"/>
        <v>12500</v>
      </c>
      <c r="EO412" s="453">
        <v>0</v>
      </c>
      <c r="EP412" s="454">
        <v>0</v>
      </c>
      <c r="EQ412" s="455">
        <v>0</v>
      </c>
      <c r="ER412" s="455">
        <v>0</v>
      </c>
      <c r="ES412" s="456">
        <f t="shared" si="250"/>
        <v>12500</v>
      </c>
      <c r="ET412" s="456">
        <f t="shared" si="251"/>
        <v>26</v>
      </c>
      <c r="EU412" s="456">
        <f t="shared" si="252"/>
        <v>12</v>
      </c>
      <c r="EV412" s="456">
        <f t="shared" si="253"/>
        <v>0</v>
      </c>
      <c r="EW412" s="456">
        <f t="shared" si="254"/>
        <v>32</v>
      </c>
      <c r="EX412" s="456">
        <f t="shared" si="255"/>
        <v>0</v>
      </c>
      <c r="EY412" s="460">
        <f t="shared" si="256"/>
        <v>8</v>
      </c>
      <c r="EZ412" s="460">
        <f t="shared" si="257"/>
        <v>0</v>
      </c>
      <c r="FA412" s="447">
        <f t="shared" si="258"/>
        <v>163345.9</v>
      </c>
      <c r="FB412" s="447">
        <v>0</v>
      </c>
      <c r="FC412" s="447">
        <f t="shared" si="259"/>
        <v>488345.9</v>
      </c>
      <c r="FD412" s="447">
        <f t="shared" si="260"/>
        <v>439511.31000000006</v>
      </c>
      <c r="FE412" s="447">
        <f t="shared" si="261"/>
        <v>13560.904800000004</v>
      </c>
      <c r="FF412" s="447">
        <f t="shared" si="262"/>
        <v>48834.59</v>
      </c>
      <c r="FG412" s="463">
        <v>100000</v>
      </c>
      <c r="FH412" s="447">
        <f t="shared" si="263"/>
        <v>162395.49</v>
      </c>
      <c r="FI412" s="447">
        <v>0</v>
      </c>
      <c r="FJ412" s="447">
        <f t="shared" si="264"/>
        <v>325950.40999999997</v>
      </c>
      <c r="FK412" s="464"/>
      <c r="FL412" s="447">
        <f t="shared" si="265"/>
        <v>19533.84</v>
      </c>
      <c r="FM412" s="447">
        <f t="shared" si="266"/>
        <v>2441.73</v>
      </c>
      <c r="FN412" s="447">
        <f t="shared" si="267"/>
        <v>48834.59</v>
      </c>
      <c r="FO412" s="447">
        <f t="shared" si="268"/>
        <v>70810.16</v>
      </c>
      <c r="FP412" s="178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</row>
    <row r="413" spans="1:463" s="163" customFormat="1" ht="22.5" customHeight="1">
      <c r="A413" s="360">
        <v>405</v>
      </c>
      <c r="B413" s="361">
        <v>6</v>
      </c>
      <c r="C413" s="362" t="s">
        <v>632</v>
      </c>
      <c r="D413" s="363" t="s">
        <v>68</v>
      </c>
      <c r="E413" s="225" t="s">
        <v>190</v>
      </c>
      <c r="F413" s="367">
        <v>325000</v>
      </c>
      <c r="G413" s="365">
        <v>8</v>
      </c>
      <c r="H413" s="366">
        <v>2</v>
      </c>
      <c r="I413" s="373"/>
      <c r="J413" s="374"/>
      <c r="K413" s="375">
        <v>8</v>
      </c>
      <c r="L413" s="366">
        <v>1</v>
      </c>
      <c r="M413" s="373"/>
      <c r="N413" s="374"/>
      <c r="O413" s="375">
        <v>8</v>
      </c>
      <c r="P413" s="366">
        <v>1</v>
      </c>
      <c r="Q413" s="373"/>
      <c r="R413" s="374"/>
      <c r="S413" s="375">
        <v>8</v>
      </c>
      <c r="T413" s="366">
        <v>1</v>
      </c>
      <c r="U413" s="373"/>
      <c r="V413" s="374"/>
      <c r="W413" s="375">
        <v>2</v>
      </c>
      <c r="X413" s="366"/>
      <c r="Y413" s="373"/>
      <c r="Z413" s="374"/>
      <c r="AA413" s="375">
        <v>5</v>
      </c>
      <c r="AB413" s="366">
        <v>6</v>
      </c>
      <c r="AC413" s="373"/>
      <c r="AD413" s="382"/>
      <c r="AE413" s="380">
        <v>9</v>
      </c>
      <c r="AF413" s="381"/>
      <c r="AG413" s="365">
        <v>8</v>
      </c>
      <c r="AH413" s="366">
        <v>2</v>
      </c>
      <c r="AI413" s="373"/>
      <c r="AJ413" s="374"/>
      <c r="AK413" s="375">
        <v>8</v>
      </c>
      <c r="AL413" s="366">
        <v>3</v>
      </c>
      <c r="AM413" s="373"/>
      <c r="AN413" s="374"/>
      <c r="AO413" s="375">
        <v>8</v>
      </c>
      <c r="AP413" s="366">
        <v>2</v>
      </c>
      <c r="AQ413" s="373"/>
      <c r="AR413" s="374"/>
      <c r="AS413" s="375">
        <v>8</v>
      </c>
      <c r="AT413" s="366">
        <v>1</v>
      </c>
      <c r="AU413" s="373"/>
      <c r="AV413" s="374"/>
      <c r="AW413" s="375">
        <v>8</v>
      </c>
      <c r="AX413" s="366">
        <v>1</v>
      </c>
      <c r="AY413" s="373"/>
      <c r="AZ413" s="374"/>
      <c r="BA413" s="375">
        <v>5</v>
      </c>
      <c r="BB413" s="366">
        <v>5</v>
      </c>
      <c r="BC413" s="373"/>
      <c r="BD413" s="382"/>
      <c r="BE413" s="380">
        <v>9</v>
      </c>
      <c r="BF413" s="381"/>
      <c r="BG413" s="365">
        <v>8</v>
      </c>
      <c r="BH413" s="366">
        <v>2</v>
      </c>
      <c r="BI413" s="373"/>
      <c r="BJ413" s="374"/>
      <c r="BK413" s="375">
        <v>8</v>
      </c>
      <c r="BL413" s="366">
        <v>1</v>
      </c>
      <c r="BM413" s="373"/>
      <c r="BN413" s="374"/>
      <c r="BO413" s="375">
        <v>8</v>
      </c>
      <c r="BP413" s="366">
        <v>3</v>
      </c>
      <c r="BQ413" s="373"/>
      <c r="BR413" s="374"/>
      <c r="BS413" s="375">
        <v>8</v>
      </c>
      <c r="BT413" s="366">
        <v>1</v>
      </c>
      <c r="BU413" s="373"/>
      <c r="BV413" s="374"/>
      <c r="BW413" s="388">
        <v>11</v>
      </c>
      <c r="BX413" s="389"/>
      <c r="BY413" s="375">
        <v>5</v>
      </c>
      <c r="BZ413" s="366">
        <v>6</v>
      </c>
      <c r="CA413" s="373"/>
      <c r="CB413" s="382"/>
      <c r="CC413" s="380">
        <v>11</v>
      </c>
      <c r="CD413" s="381"/>
      <c r="CE413" s="398">
        <v>8</v>
      </c>
      <c r="CF413" s="366">
        <v>2</v>
      </c>
      <c r="CG413" s="373"/>
      <c r="CH413" s="399"/>
      <c r="CI413" s="365">
        <v>8</v>
      </c>
      <c r="CJ413" s="366">
        <v>3</v>
      </c>
      <c r="CK413" s="373"/>
      <c r="CL413" s="374"/>
      <c r="CM413" s="375">
        <v>8</v>
      </c>
      <c r="CN413" s="366">
        <v>2</v>
      </c>
      <c r="CO413" s="373"/>
      <c r="CP413" s="382"/>
      <c r="CQ413" s="402">
        <v>8</v>
      </c>
      <c r="CR413" s="366">
        <v>1</v>
      </c>
      <c r="CS413" s="408"/>
      <c r="CT413" s="409"/>
      <c r="CU413" s="402">
        <v>8</v>
      </c>
      <c r="CV413" s="366">
        <v>1</v>
      </c>
      <c r="CW413" s="410"/>
      <c r="CX413" s="411"/>
      <c r="CY413" s="402">
        <v>5</v>
      </c>
      <c r="CZ413" s="366">
        <v>5</v>
      </c>
      <c r="DA413" s="415"/>
      <c r="DB413" s="411"/>
      <c r="DC413" s="380">
        <v>10</v>
      </c>
      <c r="DD413" s="381"/>
      <c r="DE413" s="398">
        <v>8</v>
      </c>
      <c r="DF413" s="366">
        <v>3</v>
      </c>
      <c r="DG413" s="416"/>
      <c r="DH413" s="411"/>
      <c r="DI413" s="402">
        <v>8</v>
      </c>
      <c r="DJ413" s="366">
        <v>1</v>
      </c>
      <c r="DK413" s="416"/>
      <c r="DL413" s="411"/>
      <c r="DM413" s="424">
        <v>25</v>
      </c>
      <c r="DN413" s="424">
        <v>4</v>
      </c>
      <c r="DO413" s="424">
        <v>1</v>
      </c>
      <c r="DP413" s="425">
        <f t="shared" si="231"/>
        <v>182</v>
      </c>
      <c r="DQ413" s="427">
        <f t="shared" si="232"/>
        <v>0</v>
      </c>
      <c r="DR413" s="425">
        <f t="shared" si="233"/>
        <v>182</v>
      </c>
      <c r="DS413" s="163">
        <f t="shared" si="234"/>
        <v>24</v>
      </c>
      <c r="DT413" s="425">
        <f t="shared" si="235"/>
        <v>56</v>
      </c>
      <c r="DU413" s="427">
        <f t="shared" si="236"/>
        <v>0</v>
      </c>
      <c r="DV413" s="427">
        <f t="shared" si="237"/>
        <v>56</v>
      </c>
      <c r="DW413" s="427">
        <f t="shared" si="238"/>
        <v>39</v>
      </c>
      <c r="DX413" s="427">
        <f t="shared" si="239"/>
        <v>0</v>
      </c>
      <c r="DY413" s="427">
        <f t="shared" si="240"/>
        <v>11</v>
      </c>
      <c r="DZ413" s="427">
        <f t="shared" si="241"/>
        <v>0</v>
      </c>
      <c r="EA413" s="428">
        <f t="shared" si="242"/>
        <v>25</v>
      </c>
      <c r="EB413" s="429">
        <f t="shared" si="243"/>
        <v>56</v>
      </c>
      <c r="EC413" s="429">
        <f t="shared" si="244"/>
        <v>0</v>
      </c>
      <c r="ED413" s="429">
        <f t="shared" si="245"/>
        <v>39</v>
      </c>
      <c r="EE413" s="429">
        <f t="shared" si="246"/>
        <v>0</v>
      </c>
      <c r="EF413" s="429">
        <f t="shared" si="247"/>
        <v>11</v>
      </c>
      <c r="EG413" s="429">
        <f t="shared" si="248"/>
        <v>0</v>
      </c>
      <c r="EH413" s="441"/>
      <c r="EI413" s="479"/>
      <c r="EJ413" s="443">
        <v>433</v>
      </c>
      <c r="EK413" s="481" t="s">
        <v>632</v>
      </c>
      <c r="EL413" s="449" t="s">
        <v>68</v>
      </c>
      <c r="EM413" s="450">
        <v>325000</v>
      </c>
      <c r="EN413" s="447">
        <f t="shared" si="249"/>
        <v>12500</v>
      </c>
      <c r="EO413" s="453">
        <v>0</v>
      </c>
      <c r="EP413" s="454">
        <v>0</v>
      </c>
      <c r="EQ413" s="455">
        <v>0</v>
      </c>
      <c r="ER413" s="455">
        <v>0</v>
      </c>
      <c r="ES413" s="456">
        <f t="shared" si="250"/>
        <v>12500</v>
      </c>
      <c r="ET413" s="456">
        <f t="shared" si="251"/>
        <v>25</v>
      </c>
      <c r="EU413" s="456">
        <f t="shared" si="252"/>
        <v>56</v>
      </c>
      <c r="EV413" s="456">
        <f t="shared" si="253"/>
        <v>0</v>
      </c>
      <c r="EW413" s="456">
        <f t="shared" si="254"/>
        <v>39</v>
      </c>
      <c r="EX413" s="456">
        <f t="shared" si="255"/>
        <v>0</v>
      </c>
      <c r="EY413" s="460">
        <f t="shared" si="256"/>
        <v>11</v>
      </c>
      <c r="EZ413" s="460">
        <f t="shared" si="257"/>
        <v>0</v>
      </c>
      <c r="FA413" s="447">
        <f t="shared" si="258"/>
        <v>306690.26</v>
      </c>
      <c r="FB413" s="447">
        <v>0</v>
      </c>
      <c r="FC413" s="447">
        <f t="shared" si="259"/>
        <v>619190.26</v>
      </c>
      <c r="FD413" s="447">
        <f t="shared" si="260"/>
        <v>557271.23</v>
      </c>
      <c r="FE413" s="447">
        <f t="shared" si="261"/>
        <v>27454.245999999996</v>
      </c>
      <c r="FF413" s="447">
        <f t="shared" si="262"/>
        <v>61919.03</v>
      </c>
      <c r="FG413" s="463">
        <v>100000</v>
      </c>
      <c r="FH413" s="447">
        <f t="shared" si="263"/>
        <v>189373.28</v>
      </c>
      <c r="FI413" s="447">
        <v>0</v>
      </c>
      <c r="FJ413" s="447">
        <f t="shared" si="264"/>
        <v>429816.98</v>
      </c>
      <c r="FK413" s="464"/>
      <c r="FL413" s="447">
        <f t="shared" si="265"/>
        <v>24767.61</v>
      </c>
      <c r="FM413" s="447">
        <f t="shared" si="266"/>
        <v>3095.95</v>
      </c>
      <c r="FN413" s="447">
        <f t="shared" si="267"/>
        <v>61919.03</v>
      </c>
      <c r="FO413" s="447">
        <f t="shared" si="268"/>
        <v>89782.59</v>
      </c>
      <c r="FP413" s="178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</row>
    <row r="414" spans="1:463" s="163" customFormat="1" ht="22.5" customHeight="1">
      <c r="A414" s="360">
        <v>406</v>
      </c>
      <c r="B414" s="361">
        <v>6</v>
      </c>
      <c r="C414" s="362" t="s">
        <v>633</v>
      </c>
      <c r="D414" s="363" t="s">
        <v>194</v>
      </c>
      <c r="E414" s="225" t="s">
        <v>190</v>
      </c>
      <c r="F414" s="367">
        <v>325000</v>
      </c>
      <c r="G414" s="365">
        <v>8</v>
      </c>
      <c r="H414" s="366">
        <v>4</v>
      </c>
      <c r="I414" s="373"/>
      <c r="J414" s="374"/>
      <c r="K414" s="375"/>
      <c r="L414" s="366"/>
      <c r="M414" s="373"/>
      <c r="N414" s="374"/>
      <c r="O414" s="375">
        <v>8</v>
      </c>
      <c r="P414" s="366">
        <v>4</v>
      </c>
      <c r="Q414" s="373"/>
      <c r="R414" s="374"/>
      <c r="S414" s="375">
        <v>8</v>
      </c>
      <c r="T414" s="366">
        <v>1</v>
      </c>
      <c r="U414" s="373"/>
      <c r="V414" s="374"/>
      <c r="W414" s="375">
        <v>8</v>
      </c>
      <c r="X414" s="366">
        <v>4</v>
      </c>
      <c r="Y414" s="373"/>
      <c r="Z414" s="374"/>
      <c r="AA414" s="375">
        <v>5</v>
      </c>
      <c r="AB414" s="366">
        <v>7</v>
      </c>
      <c r="AC414" s="373"/>
      <c r="AD414" s="382"/>
      <c r="AE414" s="380">
        <v>12</v>
      </c>
      <c r="AF414" s="381"/>
      <c r="AG414" s="365"/>
      <c r="AH414" s="366"/>
      <c r="AI414" s="373"/>
      <c r="AJ414" s="374"/>
      <c r="AK414" s="375">
        <v>8</v>
      </c>
      <c r="AL414" s="366">
        <v>4</v>
      </c>
      <c r="AM414" s="373"/>
      <c r="AN414" s="374"/>
      <c r="AO414" s="375">
        <v>8</v>
      </c>
      <c r="AP414" s="366">
        <v>1</v>
      </c>
      <c r="AQ414" s="373"/>
      <c r="AR414" s="374"/>
      <c r="AS414" s="375">
        <v>8</v>
      </c>
      <c r="AT414" s="366">
        <v>1</v>
      </c>
      <c r="AU414" s="373"/>
      <c r="AV414" s="374"/>
      <c r="AW414" s="375">
        <v>8</v>
      </c>
      <c r="AX414" s="366">
        <v>1</v>
      </c>
      <c r="AY414" s="373"/>
      <c r="AZ414" s="374"/>
      <c r="BA414" s="375">
        <v>5</v>
      </c>
      <c r="BB414" s="366">
        <v>4</v>
      </c>
      <c r="BC414" s="373"/>
      <c r="BD414" s="382"/>
      <c r="BE414" s="380">
        <v>9</v>
      </c>
      <c r="BF414" s="381"/>
      <c r="BG414" s="365">
        <v>8</v>
      </c>
      <c r="BH414" s="366">
        <v>1</v>
      </c>
      <c r="BI414" s="373"/>
      <c r="BJ414" s="374"/>
      <c r="BK414" s="375"/>
      <c r="BL414" s="366"/>
      <c r="BM414" s="373"/>
      <c r="BN414" s="374"/>
      <c r="BO414" s="375">
        <v>8</v>
      </c>
      <c r="BP414" s="366">
        <v>1</v>
      </c>
      <c r="BQ414" s="373"/>
      <c r="BR414" s="374"/>
      <c r="BS414" s="375">
        <v>8</v>
      </c>
      <c r="BT414" s="366">
        <v>1</v>
      </c>
      <c r="BU414" s="373"/>
      <c r="BV414" s="374"/>
      <c r="BW414" s="388">
        <v>9</v>
      </c>
      <c r="BX414" s="389"/>
      <c r="BY414" s="375"/>
      <c r="BZ414" s="366"/>
      <c r="CA414" s="373"/>
      <c r="CB414" s="382"/>
      <c r="CC414" s="380">
        <v>12</v>
      </c>
      <c r="CD414" s="381"/>
      <c r="CE414" s="398">
        <v>8</v>
      </c>
      <c r="CF414" s="366">
        <v>3</v>
      </c>
      <c r="CG414" s="373"/>
      <c r="CH414" s="399"/>
      <c r="CI414" s="365"/>
      <c r="CJ414" s="366"/>
      <c r="CK414" s="373"/>
      <c r="CL414" s="374"/>
      <c r="CM414" s="375">
        <v>8</v>
      </c>
      <c r="CN414" s="366">
        <v>2</v>
      </c>
      <c r="CO414" s="373"/>
      <c r="CP414" s="382"/>
      <c r="CQ414" s="402">
        <v>5</v>
      </c>
      <c r="CR414" s="366"/>
      <c r="CS414" s="408"/>
      <c r="CT414" s="409"/>
      <c r="CU414" s="402">
        <v>8</v>
      </c>
      <c r="CV414" s="366">
        <v>2</v>
      </c>
      <c r="CW414" s="410"/>
      <c r="CX414" s="411"/>
      <c r="CY414" s="402">
        <v>5</v>
      </c>
      <c r="CZ414" s="366">
        <v>4</v>
      </c>
      <c r="DA414" s="415"/>
      <c r="DB414" s="411"/>
      <c r="DC414" s="380">
        <v>9</v>
      </c>
      <c r="DD414" s="381"/>
      <c r="DE414" s="398">
        <v>8</v>
      </c>
      <c r="DF414" s="366">
        <v>1</v>
      </c>
      <c r="DG414" s="416"/>
      <c r="DH414" s="411"/>
      <c r="DI414" s="402">
        <v>8</v>
      </c>
      <c r="DJ414" s="366">
        <v>1</v>
      </c>
      <c r="DK414" s="416"/>
      <c r="DL414" s="411"/>
      <c r="DM414" s="424">
        <v>25</v>
      </c>
      <c r="DN414" s="424">
        <v>4</v>
      </c>
      <c r="DO414" s="424">
        <v>1</v>
      </c>
      <c r="DP414" s="425">
        <f t="shared" si="231"/>
        <v>148</v>
      </c>
      <c r="DQ414" s="427">
        <f t="shared" si="232"/>
        <v>0</v>
      </c>
      <c r="DR414" s="425">
        <f t="shared" si="233"/>
        <v>148</v>
      </c>
      <c r="DS414" s="163">
        <f t="shared" si="234"/>
        <v>20</v>
      </c>
      <c r="DT414" s="425">
        <f t="shared" si="235"/>
        <v>47</v>
      </c>
      <c r="DU414" s="427">
        <f t="shared" si="236"/>
        <v>0</v>
      </c>
      <c r="DV414" s="427">
        <f t="shared" si="237"/>
        <v>47</v>
      </c>
      <c r="DW414" s="427">
        <f t="shared" si="238"/>
        <v>42</v>
      </c>
      <c r="DX414" s="427">
        <f t="shared" si="239"/>
        <v>0</v>
      </c>
      <c r="DY414" s="427">
        <f t="shared" si="240"/>
        <v>9</v>
      </c>
      <c r="DZ414" s="427">
        <f t="shared" si="241"/>
        <v>0</v>
      </c>
      <c r="EA414" s="428">
        <f t="shared" si="242"/>
        <v>21</v>
      </c>
      <c r="EB414" s="429">
        <f t="shared" si="243"/>
        <v>47</v>
      </c>
      <c r="EC414" s="429">
        <f t="shared" si="244"/>
        <v>0</v>
      </c>
      <c r="ED414" s="429">
        <f t="shared" si="245"/>
        <v>42</v>
      </c>
      <c r="EE414" s="429">
        <f t="shared" si="246"/>
        <v>0</v>
      </c>
      <c r="EF414" s="429">
        <f t="shared" si="247"/>
        <v>9</v>
      </c>
      <c r="EG414" s="429">
        <f t="shared" si="248"/>
        <v>0</v>
      </c>
      <c r="EH414" s="441"/>
      <c r="EI414" s="479"/>
      <c r="EJ414" s="443">
        <v>434</v>
      </c>
      <c r="EK414" s="481" t="s">
        <v>633</v>
      </c>
      <c r="EL414" s="449" t="s">
        <v>194</v>
      </c>
      <c r="EM414" s="450">
        <v>325000</v>
      </c>
      <c r="EN414" s="447">
        <f t="shared" si="249"/>
        <v>12500</v>
      </c>
      <c r="EO414" s="453">
        <v>0</v>
      </c>
      <c r="EP414" s="454">
        <v>0</v>
      </c>
      <c r="EQ414" s="455">
        <v>0</v>
      </c>
      <c r="ER414" s="455">
        <v>0</v>
      </c>
      <c r="ES414" s="456">
        <f t="shared" si="250"/>
        <v>12500</v>
      </c>
      <c r="ET414" s="456">
        <f t="shared" si="251"/>
        <v>21</v>
      </c>
      <c r="EU414" s="456">
        <f t="shared" si="252"/>
        <v>47</v>
      </c>
      <c r="EV414" s="456">
        <f t="shared" si="253"/>
        <v>0</v>
      </c>
      <c r="EW414" s="456">
        <f t="shared" si="254"/>
        <v>42</v>
      </c>
      <c r="EX414" s="456">
        <f t="shared" si="255"/>
        <v>0</v>
      </c>
      <c r="EY414" s="460">
        <f t="shared" si="256"/>
        <v>9</v>
      </c>
      <c r="EZ414" s="460">
        <f t="shared" si="257"/>
        <v>0</v>
      </c>
      <c r="FA414" s="447">
        <f t="shared" si="258"/>
        <v>287522.12</v>
      </c>
      <c r="FB414" s="447">
        <v>0</v>
      </c>
      <c r="FC414" s="447">
        <f t="shared" si="259"/>
        <v>550022.12</v>
      </c>
      <c r="FD414" s="447">
        <f t="shared" si="260"/>
        <v>495019.91</v>
      </c>
      <c r="FE414" s="447">
        <f t="shared" si="261"/>
        <v>18001.592799999999</v>
      </c>
      <c r="FF414" s="447">
        <f t="shared" si="262"/>
        <v>55002.21</v>
      </c>
      <c r="FG414" s="463">
        <v>100000</v>
      </c>
      <c r="FH414" s="447">
        <f t="shared" si="263"/>
        <v>173003.8</v>
      </c>
      <c r="FI414" s="447">
        <v>0</v>
      </c>
      <c r="FJ414" s="447">
        <f t="shared" si="264"/>
        <v>377018.32</v>
      </c>
      <c r="FK414" s="464"/>
      <c r="FL414" s="447">
        <f t="shared" si="265"/>
        <v>22000.880000000001</v>
      </c>
      <c r="FM414" s="447">
        <f t="shared" si="266"/>
        <v>2750.11</v>
      </c>
      <c r="FN414" s="447">
        <f t="shared" si="267"/>
        <v>55002.21</v>
      </c>
      <c r="FO414" s="447">
        <f t="shared" si="268"/>
        <v>79753.2</v>
      </c>
      <c r="FP414" s="178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</row>
    <row r="415" spans="1:463" s="163" customFormat="1" ht="22.5" customHeight="1">
      <c r="A415" s="360">
        <v>407</v>
      </c>
      <c r="B415" s="361">
        <v>3</v>
      </c>
      <c r="C415" s="362" t="s">
        <v>634</v>
      </c>
      <c r="D415" s="363" t="s">
        <v>194</v>
      </c>
      <c r="E415" s="225" t="s">
        <v>190</v>
      </c>
      <c r="F415" s="367">
        <v>325000</v>
      </c>
      <c r="G415" s="365">
        <v>8</v>
      </c>
      <c r="H415" s="366">
        <v>2</v>
      </c>
      <c r="I415" s="373"/>
      <c r="J415" s="374"/>
      <c r="K415" s="375">
        <v>8</v>
      </c>
      <c r="L415" s="366">
        <v>2</v>
      </c>
      <c r="M415" s="373"/>
      <c r="N415" s="374"/>
      <c r="O415" s="375">
        <v>8</v>
      </c>
      <c r="P415" s="366">
        <v>2</v>
      </c>
      <c r="Q415" s="373"/>
      <c r="R415" s="374"/>
      <c r="S415" s="375">
        <v>8</v>
      </c>
      <c r="T415" s="366">
        <v>2</v>
      </c>
      <c r="U415" s="373"/>
      <c r="V415" s="374"/>
      <c r="W415" s="375">
        <v>8</v>
      </c>
      <c r="X415" s="366">
        <v>2</v>
      </c>
      <c r="Y415" s="373"/>
      <c r="Z415" s="374"/>
      <c r="AA415" s="375">
        <v>5</v>
      </c>
      <c r="AB415" s="366">
        <v>5</v>
      </c>
      <c r="AC415" s="373"/>
      <c r="AD415" s="382"/>
      <c r="AE415" s="380">
        <v>10</v>
      </c>
      <c r="AF415" s="381"/>
      <c r="AG415" s="365">
        <v>8</v>
      </c>
      <c r="AH415" s="366">
        <v>2</v>
      </c>
      <c r="AI415" s="373"/>
      <c r="AJ415" s="374"/>
      <c r="AK415" s="375">
        <v>8</v>
      </c>
      <c r="AL415" s="366">
        <v>2</v>
      </c>
      <c r="AM415" s="373"/>
      <c r="AN415" s="374"/>
      <c r="AO415" s="375">
        <v>8</v>
      </c>
      <c r="AP415" s="366">
        <v>2</v>
      </c>
      <c r="AQ415" s="373"/>
      <c r="AR415" s="374"/>
      <c r="AS415" s="375">
        <v>8</v>
      </c>
      <c r="AT415" s="366">
        <v>2</v>
      </c>
      <c r="AU415" s="373"/>
      <c r="AV415" s="374"/>
      <c r="AW415" s="375">
        <v>8</v>
      </c>
      <c r="AX415" s="366">
        <v>2</v>
      </c>
      <c r="AY415" s="373"/>
      <c r="AZ415" s="374"/>
      <c r="BA415" s="375">
        <v>5</v>
      </c>
      <c r="BB415" s="366">
        <v>5</v>
      </c>
      <c r="BC415" s="373"/>
      <c r="BD415" s="382"/>
      <c r="BE415" s="380">
        <v>10</v>
      </c>
      <c r="BF415" s="381"/>
      <c r="BG415" s="365">
        <v>8</v>
      </c>
      <c r="BH415" s="366">
        <v>2</v>
      </c>
      <c r="BI415" s="373"/>
      <c r="BJ415" s="374"/>
      <c r="BK415" s="375">
        <v>8</v>
      </c>
      <c r="BL415" s="366">
        <v>2</v>
      </c>
      <c r="BM415" s="373"/>
      <c r="BN415" s="374"/>
      <c r="BO415" s="375">
        <v>8</v>
      </c>
      <c r="BP415" s="366">
        <v>2</v>
      </c>
      <c r="BQ415" s="373"/>
      <c r="BR415" s="374"/>
      <c r="BS415" s="375">
        <v>8</v>
      </c>
      <c r="BT415" s="366">
        <v>2</v>
      </c>
      <c r="BU415" s="373"/>
      <c r="BV415" s="374"/>
      <c r="BW415" s="388">
        <v>10</v>
      </c>
      <c r="BX415" s="389"/>
      <c r="BY415" s="375">
        <v>5</v>
      </c>
      <c r="BZ415" s="366">
        <v>5</v>
      </c>
      <c r="CA415" s="373"/>
      <c r="CB415" s="382"/>
      <c r="CC415" s="380">
        <v>10</v>
      </c>
      <c r="CD415" s="381"/>
      <c r="CE415" s="398">
        <v>8</v>
      </c>
      <c r="CF415" s="366">
        <v>2</v>
      </c>
      <c r="CG415" s="373"/>
      <c r="CH415" s="399"/>
      <c r="CI415" s="365">
        <v>8</v>
      </c>
      <c r="CJ415" s="366">
        <v>2</v>
      </c>
      <c r="CK415" s="373"/>
      <c r="CL415" s="374"/>
      <c r="CM415" s="375">
        <v>8</v>
      </c>
      <c r="CN415" s="366">
        <v>2</v>
      </c>
      <c r="CO415" s="373"/>
      <c r="CP415" s="382"/>
      <c r="CQ415" s="402">
        <v>8</v>
      </c>
      <c r="CR415" s="366">
        <v>2</v>
      </c>
      <c r="CS415" s="408"/>
      <c r="CT415" s="409"/>
      <c r="CU415" s="402">
        <v>8</v>
      </c>
      <c r="CV415" s="366">
        <v>2</v>
      </c>
      <c r="CW415" s="410"/>
      <c r="CX415" s="411"/>
      <c r="CY415" s="402">
        <v>5</v>
      </c>
      <c r="CZ415" s="366">
        <v>5</v>
      </c>
      <c r="DA415" s="415"/>
      <c r="DB415" s="411"/>
      <c r="DC415" s="380">
        <v>10</v>
      </c>
      <c r="DD415" s="381"/>
      <c r="DE415" s="398">
        <v>8</v>
      </c>
      <c r="DF415" s="366">
        <v>2</v>
      </c>
      <c r="DG415" s="416"/>
      <c r="DH415" s="411"/>
      <c r="DI415" s="402">
        <v>8</v>
      </c>
      <c r="DJ415" s="366">
        <v>2</v>
      </c>
      <c r="DK415" s="416"/>
      <c r="DL415" s="411"/>
      <c r="DM415" s="424">
        <v>25</v>
      </c>
      <c r="DN415" s="424">
        <v>4</v>
      </c>
      <c r="DO415" s="424">
        <v>1</v>
      </c>
      <c r="DP415" s="425">
        <f t="shared" si="231"/>
        <v>188</v>
      </c>
      <c r="DQ415" s="427">
        <f t="shared" si="232"/>
        <v>0</v>
      </c>
      <c r="DR415" s="425">
        <f t="shared" si="233"/>
        <v>188</v>
      </c>
      <c r="DS415" s="163">
        <f t="shared" si="234"/>
        <v>25</v>
      </c>
      <c r="DT415" s="425">
        <f t="shared" si="235"/>
        <v>62</v>
      </c>
      <c r="DU415" s="427">
        <f t="shared" si="236"/>
        <v>0</v>
      </c>
      <c r="DV415" s="427">
        <f t="shared" si="237"/>
        <v>62</v>
      </c>
      <c r="DW415" s="427">
        <f t="shared" si="238"/>
        <v>40</v>
      </c>
      <c r="DX415" s="427">
        <f t="shared" si="239"/>
        <v>0</v>
      </c>
      <c r="DY415" s="427">
        <f t="shared" si="240"/>
        <v>10</v>
      </c>
      <c r="DZ415" s="427">
        <f t="shared" si="241"/>
        <v>0</v>
      </c>
      <c r="EA415" s="428">
        <f t="shared" si="242"/>
        <v>26</v>
      </c>
      <c r="EB415" s="429">
        <f t="shared" si="243"/>
        <v>62</v>
      </c>
      <c r="EC415" s="429">
        <f t="shared" si="244"/>
        <v>0</v>
      </c>
      <c r="ED415" s="429">
        <f t="shared" si="245"/>
        <v>40</v>
      </c>
      <c r="EE415" s="429">
        <f t="shared" si="246"/>
        <v>0</v>
      </c>
      <c r="EF415" s="429">
        <f t="shared" si="247"/>
        <v>10</v>
      </c>
      <c r="EG415" s="429">
        <f t="shared" si="248"/>
        <v>0</v>
      </c>
      <c r="EH415" s="441"/>
      <c r="EI415" s="479"/>
      <c r="EJ415" s="443">
        <v>435</v>
      </c>
      <c r="EK415" s="481" t="s">
        <v>634</v>
      </c>
      <c r="EL415" s="449" t="s">
        <v>194</v>
      </c>
      <c r="EM415" s="450">
        <v>325000</v>
      </c>
      <c r="EN415" s="447">
        <f t="shared" si="249"/>
        <v>12500</v>
      </c>
      <c r="EO415" s="453">
        <v>0</v>
      </c>
      <c r="EP415" s="454">
        <v>0</v>
      </c>
      <c r="EQ415" s="455">
        <v>0</v>
      </c>
      <c r="ER415" s="455">
        <v>0</v>
      </c>
      <c r="ES415" s="456">
        <f t="shared" si="250"/>
        <v>12500</v>
      </c>
      <c r="ET415" s="456">
        <f t="shared" si="251"/>
        <v>26</v>
      </c>
      <c r="EU415" s="456">
        <f t="shared" si="252"/>
        <v>62</v>
      </c>
      <c r="EV415" s="456">
        <f t="shared" si="253"/>
        <v>0</v>
      </c>
      <c r="EW415" s="456">
        <f t="shared" si="254"/>
        <v>40</v>
      </c>
      <c r="EX415" s="456">
        <f t="shared" si="255"/>
        <v>0</v>
      </c>
      <c r="EY415" s="460">
        <f t="shared" si="256"/>
        <v>10</v>
      </c>
      <c r="EZ415" s="460">
        <f t="shared" si="257"/>
        <v>0</v>
      </c>
      <c r="FA415" s="447">
        <f t="shared" si="258"/>
        <v>321691.40999999997</v>
      </c>
      <c r="FB415" s="447">
        <v>0</v>
      </c>
      <c r="FC415" s="447">
        <f t="shared" si="259"/>
        <v>646691.41</v>
      </c>
      <c r="FD415" s="447">
        <f t="shared" si="260"/>
        <v>582022.27</v>
      </c>
      <c r="FE415" s="447">
        <f t="shared" si="261"/>
        <v>32404.454000000005</v>
      </c>
      <c r="FF415" s="447">
        <f t="shared" si="262"/>
        <v>64669.14</v>
      </c>
      <c r="FG415" s="463">
        <v>100000</v>
      </c>
      <c r="FH415" s="447">
        <f t="shared" si="263"/>
        <v>197073.59</v>
      </c>
      <c r="FI415" s="447">
        <v>0</v>
      </c>
      <c r="FJ415" s="447">
        <f t="shared" si="264"/>
        <v>449617.82</v>
      </c>
      <c r="FK415" s="464"/>
      <c r="FL415" s="447">
        <f t="shared" si="265"/>
        <v>25867.66</v>
      </c>
      <c r="FM415" s="447">
        <f t="shared" si="266"/>
        <v>3233.46</v>
      </c>
      <c r="FN415" s="447">
        <f t="shared" si="267"/>
        <v>64669.14</v>
      </c>
      <c r="FO415" s="447">
        <f t="shared" si="268"/>
        <v>93770.26</v>
      </c>
      <c r="FP415" s="178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</row>
    <row r="416" spans="1:463" s="163" customFormat="1" ht="22.5" customHeight="1">
      <c r="A416" s="360">
        <v>408</v>
      </c>
      <c r="B416" s="361">
        <v>3</v>
      </c>
      <c r="C416" s="362" t="s">
        <v>635</v>
      </c>
      <c r="D416" s="363" t="s">
        <v>194</v>
      </c>
      <c r="E416" s="225" t="s">
        <v>190</v>
      </c>
      <c r="F416" s="367">
        <v>325000</v>
      </c>
      <c r="G416" s="365">
        <v>8</v>
      </c>
      <c r="H416" s="366">
        <v>2</v>
      </c>
      <c r="I416" s="373"/>
      <c r="J416" s="374"/>
      <c r="K416" s="375">
        <v>8</v>
      </c>
      <c r="L416" s="366">
        <v>2</v>
      </c>
      <c r="M416" s="373"/>
      <c r="N416" s="374"/>
      <c r="O416" s="375">
        <v>8</v>
      </c>
      <c r="P416" s="366">
        <v>2</v>
      </c>
      <c r="Q416" s="373"/>
      <c r="R416" s="374"/>
      <c r="S416" s="375">
        <v>8</v>
      </c>
      <c r="T416" s="366">
        <v>2</v>
      </c>
      <c r="U416" s="373"/>
      <c r="V416" s="374"/>
      <c r="W416" s="375">
        <v>8</v>
      </c>
      <c r="X416" s="366">
        <v>2</v>
      </c>
      <c r="Y416" s="373"/>
      <c r="Z416" s="374"/>
      <c r="AA416" s="375">
        <v>5</v>
      </c>
      <c r="AB416" s="366">
        <v>5</v>
      </c>
      <c r="AC416" s="373"/>
      <c r="AD416" s="382"/>
      <c r="AE416" s="380">
        <v>10</v>
      </c>
      <c r="AF416" s="381"/>
      <c r="AG416" s="365">
        <v>8</v>
      </c>
      <c r="AH416" s="366">
        <v>3</v>
      </c>
      <c r="AI416" s="373"/>
      <c r="AJ416" s="374"/>
      <c r="AK416" s="375">
        <v>8</v>
      </c>
      <c r="AL416" s="366">
        <v>3</v>
      </c>
      <c r="AM416" s="373"/>
      <c r="AN416" s="374"/>
      <c r="AO416" s="375">
        <v>8</v>
      </c>
      <c r="AP416" s="366">
        <v>3</v>
      </c>
      <c r="AQ416" s="373"/>
      <c r="AR416" s="374"/>
      <c r="AS416" s="375">
        <v>8</v>
      </c>
      <c r="AT416" s="366">
        <v>3</v>
      </c>
      <c r="AU416" s="373"/>
      <c r="AV416" s="374"/>
      <c r="AW416" s="375">
        <v>8</v>
      </c>
      <c r="AX416" s="366">
        <v>3</v>
      </c>
      <c r="AY416" s="373"/>
      <c r="AZ416" s="374"/>
      <c r="BA416" s="375">
        <v>5</v>
      </c>
      <c r="BB416" s="366">
        <v>6</v>
      </c>
      <c r="BC416" s="373"/>
      <c r="BD416" s="382"/>
      <c r="BE416" s="380"/>
      <c r="BF416" s="381"/>
      <c r="BG416" s="365">
        <v>8</v>
      </c>
      <c r="BH416" s="366">
        <v>2</v>
      </c>
      <c r="BI416" s="373"/>
      <c r="BJ416" s="374"/>
      <c r="BK416" s="375">
        <v>8</v>
      </c>
      <c r="BL416" s="366">
        <v>3</v>
      </c>
      <c r="BM416" s="373"/>
      <c r="BN416" s="374"/>
      <c r="BO416" s="375">
        <v>8</v>
      </c>
      <c r="BP416" s="366">
        <v>3</v>
      </c>
      <c r="BQ416" s="373"/>
      <c r="BR416" s="374"/>
      <c r="BS416" s="375">
        <v>8</v>
      </c>
      <c r="BT416" s="366">
        <v>3</v>
      </c>
      <c r="BU416" s="373"/>
      <c r="BV416" s="374"/>
      <c r="BW416" s="388">
        <v>10</v>
      </c>
      <c r="BX416" s="389"/>
      <c r="BY416" s="375">
        <v>5</v>
      </c>
      <c r="BZ416" s="366">
        <v>5</v>
      </c>
      <c r="CA416" s="373"/>
      <c r="CB416" s="382"/>
      <c r="CC416" s="380">
        <v>10</v>
      </c>
      <c r="CD416" s="381"/>
      <c r="CE416" s="398">
        <v>8</v>
      </c>
      <c r="CF416" s="366">
        <v>2</v>
      </c>
      <c r="CG416" s="373"/>
      <c r="CH416" s="399"/>
      <c r="CI416" s="365">
        <v>8</v>
      </c>
      <c r="CJ416" s="366">
        <v>2</v>
      </c>
      <c r="CK416" s="373"/>
      <c r="CL416" s="374"/>
      <c r="CM416" s="375">
        <v>8</v>
      </c>
      <c r="CN416" s="366">
        <v>2</v>
      </c>
      <c r="CO416" s="373"/>
      <c r="CP416" s="382"/>
      <c r="CQ416" s="402">
        <v>8</v>
      </c>
      <c r="CR416" s="366">
        <v>2</v>
      </c>
      <c r="CS416" s="408"/>
      <c r="CT416" s="409"/>
      <c r="CU416" s="402">
        <v>8</v>
      </c>
      <c r="CV416" s="366">
        <v>2</v>
      </c>
      <c r="CW416" s="410"/>
      <c r="CX416" s="411"/>
      <c r="CY416" s="402">
        <v>5</v>
      </c>
      <c r="CZ416" s="366">
        <v>5</v>
      </c>
      <c r="DA416" s="415"/>
      <c r="DB416" s="411"/>
      <c r="DC416" s="380">
        <v>10</v>
      </c>
      <c r="DD416" s="381"/>
      <c r="DE416" s="398">
        <v>8</v>
      </c>
      <c r="DF416" s="366">
        <v>2</v>
      </c>
      <c r="DG416" s="416"/>
      <c r="DH416" s="411"/>
      <c r="DI416" s="402">
        <v>8</v>
      </c>
      <c r="DJ416" s="366">
        <v>2</v>
      </c>
      <c r="DK416" s="416"/>
      <c r="DL416" s="411"/>
      <c r="DM416" s="424">
        <v>25</v>
      </c>
      <c r="DN416" s="424">
        <v>4</v>
      </c>
      <c r="DO416" s="424">
        <v>1</v>
      </c>
      <c r="DP416" s="425">
        <f t="shared" si="231"/>
        <v>188</v>
      </c>
      <c r="DQ416" s="427">
        <f t="shared" si="232"/>
        <v>0</v>
      </c>
      <c r="DR416" s="425">
        <f t="shared" si="233"/>
        <v>188</v>
      </c>
      <c r="DS416" s="163">
        <f t="shared" si="234"/>
        <v>25</v>
      </c>
      <c r="DT416" s="425">
        <f t="shared" si="235"/>
        <v>71</v>
      </c>
      <c r="DU416" s="427">
        <f t="shared" si="236"/>
        <v>0</v>
      </c>
      <c r="DV416" s="427">
        <f t="shared" si="237"/>
        <v>71</v>
      </c>
      <c r="DW416" s="427">
        <f t="shared" si="238"/>
        <v>30</v>
      </c>
      <c r="DX416" s="427">
        <f t="shared" si="239"/>
        <v>0</v>
      </c>
      <c r="DY416" s="427">
        <f t="shared" si="240"/>
        <v>10</v>
      </c>
      <c r="DZ416" s="427">
        <f t="shared" si="241"/>
        <v>0</v>
      </c>
      <c r="EA416" s="428">
        <f t="shared" si="242"/>
        <v>26</v>
      </c>
      <c r="EB416" s="429">
        <f t="shared" si="243"/>
        <v>71</v>
      </c>
      <c r="EC416" s="429">
        <f t="shared" si="244"/>
        <v>0</v>
      </c>
      <c r="ED416" s="429">
        <f t="shared" si="245"/>
        <v>30</v>
      </c>
      <c r="EE416" s="429">
        <f t="shared" si="246"/>
        <v>0</v>
      </c>
      <c r="EF416" s="429">
        <f t="shared" si="247"/>
        <v>10</v>
      </c>
      <c r="EG416" s="429">
        <f t="shared" si="248"/>
        <v>0</v>
      </c>
      <c r="EH416" s="441"/>
      <c r="EI416" s="479"/>
      <c r="EJ416" s="443">
        <v>436</v>
      </c>
      <c r="EK416" s="481" t="s">
        <v>635</v>
      </c>
      <c r="EL416" s="449" t="s">
        <v>194</v>
      </c>
      <c r="EM416" s="450">
        <v>325000</v>
      </c>
      <c r="EN416" s="447">
        <f t="shared" si="249"/>
        <v>12500</v>
      </c>
      <c r="EO416" s="453">
        <v>0</v>
      </c>
      <c r="EP416" s="454">
        <v>0</v>
      </c>
      <c r="EQ416" s="455">
        <v>0</v>
      </c>
      <c r="ER416" s="455">
        <v>0</v>
      </c>
      <c r="ES416" s="456">
        <f t="shared" si="250"/>
        <v>12500</v>
      </c>
      <c r="ET416" s="456">
        <f t="shared" si="251"/>
        <v>26</v>
      </c>
      <c r="EU416" s="456">
        <f t="shared" si="252"/>
        <v>71</v>
      </c>
      <c r="EV416" s="456">
        <f t="shared" si="253"/>
        <v>0</v>
      </c>
      <c r="EW416" s="456">
        <f t="shared" si="254"/>
        <v>30</v>
      </c>
      <c r="EX416" s="456">
        <f t="shared" si="255"/>
        <v>0</v>
      </c>
      <c r="EY416" s="460">
        <f t="shared" si="256"/>
        <v>10</v>
      </c>
      <c r="EZ416" s="460">
        <f t="shared" si="257"/>
        <v>0</v>
      </c>
      <c r="FA416" s="447">
        <f t="shared" si="258"/>
        <v>310857.25</v>
      </c>
      <c r="FB416" s="447">
        <v>0</v>
      </c>
      <c r="FC416" s="447">
        <f t="shared" si="259"/>
        <v>635857.25</v>
      </c>
      <c r="FD416" s="447">
        <f t="shared" si="260"/>
        <v>572271.52</v>
      </c>
      <c r="FE416" s="447">
        <f t="shared" si="261"/>
        <v>30454.304000000004</v>
      </c>
      <c r="FF416" s="447">
        <f t="shared" si="262"/>
        <v>63585.73</v>
      </c>
      <c r="FG416" s="463">
        <v>100000</v>
      </c>
      <c r="FH416" s="447">
        <f t="shared" si="263"/>
        <v>194040.03</v>
      </c>
      <c r="FI416" s="447">
        <v>0</v>
      </c>
      <c r="FJ416" s="447">
        <f t="shared" si="264"/>
        <v>441817.22</v>
      </c>
      <c r="FK416" s="464"/>
      <c r="FL416" s="447">
        <f t="shared" si="265"/>
        <v>25434.29</v>
      </c>
      <c r="FM416" s="447">
        <f t="shared" si="266"/>
        <v>3179.29</v>
      </c>
      <c r="FN416" s="447">
        <f t="shared" si="267"/>
        <v>63585.73</v>
      </c>
      <c r="FO416" s="447">
        <f t="shared" si="268"/>
        <v>92199.31</v>
      </c>
      <c r="FP416" s="178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</row>
    <row r="417" spans="1:463" s="163" customFormat="1" ht="22.5" customHeight="1">
      <c r="A417" s="360">
        <v>409</v>
      </c>
      <c r="B417" s="361">
        <v>5</v>
      </c>
      <c r="C417" s="362" t="s">
        <v>636</v>
      </c>
      <c r="D417" s="363" t="s">
        <v>194</v>
      </c>
      <c r="E417" s="225" t="s">
        <v>190</v>
      </c>
      <c r="F417" s="367">
        <v>325000</v>
      </c>
      <c r="G417" s="365">
        <v>8</v>
      </c>
      <c r="H417" s="366">
        <v>1</v>
      </c>
      <c r="I417" s="373"/>
      <c r="J417" s="374"/>
      <c r="K417" s="375">
        <v>8</v>
      </c>
      <c r="L417" s="366">
        <v>1</v>
      </c>
      <c r="M417" s="373"/>
      <c r="N417" s="374"/>
      <c r="O417" s="375">
        <v>8</v>
      </c>
      <c r="P417" s="366">
        <v>1</v>
      </c>
      <c r="Q417" s="373"/>
      <c r="R417" s="374"/>
      <c r="S417" s="375">
        <v>8</v>
      </c>
      <c r="T417" s="366">
        <v>1</v>
      </c>
      <c r="U417" s="373"/>
      <c r="V417" s="374"/>
      <c r="W417" s="375">
        <v>8</v>
      </c>
      <c r="X417" s="366">
        <v>1</v>
      </c>
      <c r="Y417" s="373"/>
      <c r="Z417" s="374"/>
      <c r="AA417" s="375">
        <v>5</v>
      </c>
      <c r="AB417" s="366">
        <v>4</v>
      </c>
      <c r="AC417" s="373"/>
      <c r="AD417" s="382"/>
      <c r="AE417" s="380">
        <v>9</v>
      </c>
      <c r="AF417" s="381"/>
      <c r="AG417" s="365">
        <v>8</v>
      </c>
      <c r="AH417" s="366">
        <v>1</v>
      </c>
      <c r="AI417" s="373"/>
      <c r="AJ417" s="374"/>
      <c r="AK417" s="375">
        <v>8</v>
      </c>
      <c r="AL417" s="366">
        <v>1</v>
      </c>
      <c r="AM417" s="373"/>
      <c r="AN417" s="374"/>
      <c r="AO417" s="375">
        <v>8</v>
      </c>
      <c r="AP417" s="366">
        <v>1</v>
      </c>
      <c r="AQ417" s="373"/>
      <c r="AR417" s="374"/>
      <c r="AS417" s="375">
        <v>8</v>
      </c>
      <c r="AT417" s="366">
        <v>1</v>
      </c>
      <c r="AU417" s="373"/>
      <c r="AV417" s="374"/>
      <c r="AW417" s="375">
        <v>8</v>
      </c>
      <c r="AX417" s="366">
        <v>1</v>
      </c>
      <c r="AY417" s="373"/>
      <c r="AZ417" s="374"/>
      <c r="BA417" s="375">
        <v>5</v>
      </c>
      <c r="BB417" s="366">
        <v>4</v>
      </c>
      <c r="BC417" s="373"/>
      <c r="BD417" s="382"/>
      <c r="BE417" s="380">
        <v>9</v>
      </c>
      <c r="BF417" s="381"/>
      <c r="BG417" s="365">
        <v>8</v>
      </c>
      <c r="BH417" s="366">
        <v>1</v>
      </c>
      <c r="BI417" s="373"/>
      <c r="BJ417" s="374"/>
      <c r="BK417" s="375">
        <v>8</v>
      </c>
      <c r="BL417" s="366">
        <v>1</v>
      </c>
      <c r="BM417" s="373"/>
      <c r="BN417" s="374"/>
      <c r="BO417" s="375">
        <v>8</v>
      </c>
      <c r="BP417" s="366">
        <v>1</v>
      </c>
      <c r="BQ417" s="373"/>
      <c r="BR417" s="374"/>
      <c r="BS417" s="375">
        <v>8</v>
      </c>
      <c r="BT417" s="366">
        <v>1</v>
      </c>
      <c r="BU417" s="373"/>
      <c r="BV417" s="374"/>
      <c r="BW417" s="388"/>
      <c r="BX417" s="389"/>
      <c r="BY417" s="375">
        <v>5</v>
      </c>
      <c r="BZ417" s="366">
        <v>4</v>
      </c>
      <c r="CA417" s="373"/>
      <c r="CB417" s="382"/>
      <c r="CC417" s="380">
        <v>9</v>
      </c>
      <c r="CD417" s="381"/>
      <c r="CE417" s="398">
        <v>8</v>
      </c>
      <c r="CF417" s="366">
        <v>3</v>
      </c>
      <c r="CG417" s="373"/>
      <c r="CH417" s="399"/>
      <c r="CI417" s="365">
        <v>8</v>
      </c>
      <c r="CJ417" s="366">
        <v>1</v>
      </c>
      <c r="CK417" s="373"/>
      <c r="CL417" s="374"/>
      <c r="CM417" s="375">
        <v>8</v>
      </c>
      <c r="CN417" s="366">
        <v>1</v>
      </c>
      <c r="CO417" s="373"/>
      <c r="CP417" s="382"/>
      <c r="CQ417" s="402">
        <v>8</v>
      </c>
      <c r="CR417" s="366">
        <v>1</v>
      </c>
      <c r="CS417" s="408"/>
      <c r="CT417" s="409"/>
      <c r="CU417" s="402">
        <v>8</v>
      </c>
      <c r="CV417" s="366">
        <v>3</v>
      </c>
      <c r="CW417" s="410"/>
      <c r="CX417" s="411"/>
      <c r="CY417" s="402">
        <v>5</v>
      </c>
      <c r="CZ417" s="366">
        <v>4</v>
      </c>
      <c r="DA417" s="415"/>
      <c r="DB417" s="411"/>
      <c r="DC417" s="380">
        <v>9</v>
      </c>
      <c r="DD417" s="381"/>
      <c r="DE417" s="398">
        <v>8</v>
      </c>
      <c r="DF417" s="366">
        <v>1</v>
      </c>
      <c r="DG417" s="416"/>
      <c r="DH417" s="411"/>
      <c r="DI417" s="402">
        <v>8</v>
      </c>
      <c r="DJ417" s="366">
        <v>4</v>
      </c>
      <c r="DK417" s="416"/>
      <c r="DL417" s="411"/>
      <c r="DM417" s="424">
        <v>25</v>
      </c>
      <c r="DN417" s="424">
        <v>4</v>
      </c>
      <c r="DO417" s="424">
        <v>1</v>
      </c>
      <c r="DP417" s="425">
        <f t="shared" si="231"/>
        <v>188</v>
      </c>
      <c r="DQ417" s="427">
        <f t="shared" si="232"/>
        <v>0</v>
      </c>
      <c r="DR417" s="425">
        <f t="shared" si="233"/>
        <v>188</v>
      </c>
      <c r="DS417" s="163">
        <f t="shared" si="234"/>
        <v>25</v>
      </c>
      <c r="DT417" s="425">
        <f t="shared" si="235"/>
        <v>44</v>
      </c>
      <c r="DU417" s="427">
        <f t="shared" si="236"/>
        <v>0</v>
      </c>
      <c r="DV417" s="427">
        <f t="shared" si="237"/>
        <v>44</v>
      </c>
      <c r="DW417" s="427">
        <f t="shared" si="238"/>
        <v>36</v>
      </c>
      <c r="DX417" s="427">
        <f t="shared" si="239"/>
        <v>0</v>
      </c>
      <c r="DY417" s="427">
        <f t="shared" si="240"/>
        <v>0</v>
      </c>
      <c r="DZ417" s="427">
        <f t="shared" si="241"/>
        <v>0</v>
      </c>
      <c r="EA417" s="428">
        <f t="shared" si="242"/>
        <v>26</v>
      </c>
      <c r="EB417" s="429">
        <f t="shared" si="243"/>
        <v>44</v>
      </c>
      <c r="EC417" s="429">
        <f t="shared" si="244"/>
        <v>0</v>
      </c>
      <c r="ED417" s="429">
        <f t="shared" si="245"/>
        <v>36</v>
      </c>
      <c r="EE417" s="429">
        <f t="shared" si="246"/>
        <v>0</v>
      </c>
      <c r="EF417" s="429">
        <f t="shared" si="247"/>
        <v>0</v>
      </c>
      <c r="EG417" s="429">
        <f t="shared" si="248"/>
        <v>0</v>
      </c>
      <c r="EH417" s="441"/>
      <c r="EI417" s="479"/>
      <c r="EJ417" s="443">
        <v>437</v>
      </c>
      <c r="EK417" s="481" t="s">
        <v>636</v>
      </c>
      <c r="EL417" s="449" t="s">
        <v>194</v>
      </c>
      <c r="EM417" s="450">
        <v>325000</v>
      </c>
      <c r="EN417" s="447">
        <f t="shared" si="249"/>
        <v>12500</v>
      </c>
      <c r="EO417" s="453">
        <v>0</v>
      </c>
      <c r="EP417" s="454">
        <v>0</v>
      </c>
      <c r="EQ417" s="455">
        <v>0</v>
      </c>
      <c r="ER417" s="455">
        <v>0</v>
      </c>
      <c r="ES417" s="456">
        <f t="shared" si="250"/>
        <v>12500</v>
      </c>
      <c r="ET417" s="456">
        <f t="shared" si="251"/>
        <v>26</v>
      </c>
      <c r="EU417" s="456">
        <f t="shared" si="252"/>
        <v>44</v>
      </c>
      <c r="EV417" s="456">
        <f t="shared" si="253"/>
        <v>0</v>
      </c>
      <c r="EW417" s="456">
        <f t="shared" si="254"/>
        <v>36</v>
      </c>
      <c r="EX417" s="456">
        <f t="shared" si="255"/>
        <v>0</v>
      </c>
      <c r="EY417" s="460">
        <f t="shared" si="256"/>
        <v>0</v>
      </c>
      <c r="EZ417" s="460">
        <f t="shared" si="257"/>
        <v>0</v>
      </c>
      <c r="FA417" s="447">
        <f t="shared" si="258"/>
        <v>230017.69</v>
      </c>
      <c r="FB417" s="447">
        <v>0</v>
      </c>
      <c r="FC417" s="447">
        <f t="shared" si="259"/>
        <v>555017.68999999994</v>
      </c>
      <c r="FD417" s="447">
        <f t="shared" si="260"/>
        <v>499515.91999999993</v>
      </c>
      <c r="FE417" s="447">
        <f t="shared" si="261"/>
        <v>18361.273599999993</v>
      </c>
      <c r="FF417" s="447">
        <f t="shared" si="262"/>
        <v>55501.77</v>
      </c>
      <c r="FG417" s="463">
        <v>100000</v>
      </c>
      <c r="FH417" s="447">
        <f t="shared" si="263"/>
        <v>173863.04000000001</v>
      </c>
      <c r="FI417" s="447">
        <v>0</v>
      </c>
      <c r="FJ417" s="447">
        <f t="shared" si="264"/>
        <v>381154.65</v>
      </c>
      <c r="FK417" s="464"/>
      <c r="FL417" s="447">
        <f t="shared" si="265"/>
        <v>22200.71</v>
      </c>
      <c r="FM417" s="447">
        <f t="shared" si="266"/>
        <v>2775.09</v>
      </c>
      <c r="FN417" s="447">
        <f t="shared" si="267"/>
        <v>55501.77</v>
      </c>
      <c r="FO417" s="447">
        <f t="shared" si="268"/>
        <v>80477.569999999992</v>
      </c>
      <c r="FP417" s="178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</row>
    <row r="418" spans="1:463" s="163" customFormat="1" ht="22.5" customHeight="1">
      <c r="A418" s="360">
        <v>410</v>
      </c>
      <c r="B418" s="361">
        <v>3</v>
      </c>
      <c r="C418" s="362" t="s">
        <v>637</v>
      </c>
      <c r="D418" s="363" t="s">
        <v>194</v>
      </c>
      <c r="E418" s="225" t="s">
        <v>190</v>
      </c>
      <c r="F418" s="367">
        <v>325000</v>
      </c>
      <c r="G418" s="485">
        <v>8</v>
      </c>
      <c r="H418" s="486">
        <v>2</v>
      </c>
      <c r="I418" s="488"/>
      <c r="J418" s="489"/>
      <c r="K418" s="490">
        <v>8</v>
      </c>
      <c r="L418" s="486">
        <v>2</v>
      </c>
      <c r="M418" s="488"/>
      <c r="N418" s="489"/>
      <c r="O418" s="490">
        <v>8</v>
      </c>
      <c r="P418" s="486">
        <v>2</v>
      </c>
      <c r="Q418" s="488"/>
      <c r="R418" s="489"/>
      <c r="S418" s="490">
        <v>8</v>
      </c>
      <c r="T418" s="486"/>
      <c r="U418" s="488"/>
      <c r="V418" s="489"/>
      <c r="W418" s="490">
        <v>8</v>
      </c>
      <c r="X418" s="486">
        <v>2</v>
      </c>
      <c r="Y418" s="488"/>
      <c r="Z418" s="489"/>
      <c r="AA418" s="490">
        <v>5</v>
      </c>
      <c r="AB418" s="486">
        <v>5</v>
      </c>
      <c r="AC418" s="488"/>
      <c r="AD418" s="495"/>
      <c r="AE418" s="380">
        <v>10</v>
      </c>
      <c r="AF418" s="381"/>
      <c r="AG418" s="485">
        <v>8</v>
      </c>
      <c r="AH418" s="486"/>
      <c r="AI418" s="488"/>
      <c r="AJ418" s="489"/>
      <c r="AK418" s="490">
        <v>8</v>
      </c>
      <c r="AL418" s="486"/>
      <c r="AM418" s="488"/>
      <c r="AN418" s="489"/>
      <c r="AO418" s="490">
        <v>8</v>
      </c>
      <c r="AP418" s="486">
        <v>2</v>
      </c>
      <c r="AQ418" s="488"/>
      <c r="AR418" s="489"/>
      <c r="AS418" s="490">
        <v>8</v>
      </c>
      <c r="AT418" s="486">
        <v>2</v>
      </c>
      <c r="AU418" s="488"/>
      <c r="AV418" s="489"/>
      <c r="AW418" s="490">
        <v>8</v>
      </c>
      <c r="AX418" s="486">
        <v>2</v>
      </c>
      <c r="AY418" s="488"/>
      <c r="AZ418" s="489"/>
      <c r="BA418" s="490">
        <v>5</v>
      </c>
      <c r="BB418" s="486">
        <v>5</v>
      </c>
      <c r="BC418" s="488"/>
      <c r="BD418" s="495"/>
      <c r="BE418" s="380">
        <v>10</v>
      </c>
      <c r="BF418" s="381"/>
      <c r="BG418" s="485">
        <v>8</v>
      </c>
      <c r="BH418" s="486">
        <v>2</v>
      </c>
      <c r="BI418" s="488"/>
      <c r="BJ418" s="489"/>
      <c r="BK418" s="490">
        <v>8</v>
      </c>
      <c r="BL418" s="486">
        <v>2</v>
      </c>
      <c r="BM418" s="488"/>
      <c r="BN418" s="489"/>
      <c r="BO418" s="490">
        <v>8</v>
      </c>
      <c r="BP418" s="486">
        <v>2</v>
      </c>
      <c r="BQ418" s="488"/>
      <c r="BR418" s="489"/>
      <c r="BS418" s="490">
        <v>8</v>
      </c>
      <c r="BT418" s="486">
        <v>2</v>
      </c>
      <c r="BU418" s="488"/>
      <c r="BV418" s="489"/>
      <c r="BW418" s="496">
        <v>10</v>
      </c>
      <c r="BX418" s="497"/>
      <c r="BY418" s="490">
        <v>5</v>
      </c>
      <c r="BZ418" s="486">
        <v>5</v>
      </c>
      <c r="CA418" s="488"/>
      <c r="CB418" s="495"/>
      <c r="CC418" s="380">
        <v>10</v>
      </c>
      <c r="CD418" s="381"/>
      <c r="CE418" s="398">
        <v>8</v>
      </c>
      <c r="CF418" s="366"/>
      <c r="CG418" s="373"/>
      <c r="CH418" s="399"/>
      <c r="CI418" s="485">
        <v>8</v>
      </c>
      <c r="CJ418" s="486">
        <v>2</v>
      </c>
      <c r="CK418" s="488"/>
      <c r="CL418" s="489"/>
      <c r="CM418" s="490"/>
      <c r="CN418" s="486"/>
      <c r="CO418" s="488"/>
      <c r="CP418" s="495"/>
      <c r="CQ418" s="402"/>
      <c r="CR418" s="366"/>
      <c r="CS418" s="408"/>
      <c r="CT418" s="409"/>
      <c r="CU418" s="402">
        <v>8</v>
      </c>
      <c r="CV418" s="366">
        <v>2</v>
      </c>
      <c r="CW418" s="410"/>
      <c r="CX418" s="411"/>
      <c r="CY418" s="402">
        <v>5</v>
      </c>
      <c r="CZ418" s="366">
        <v>4</v>
      </c>
      <c r="DA418" s="415"/>
      <c r="DB418" s="411"/>
      <c r="DC418" s="380">
        <v>9</v>
      </c>
      <c r="DD418" s="381"/>
      <c r="DE418" s="398">
        <v>8</v>
      </c>
      <c r="DF418" s="366">
        <v>1</v>
      </c>
      <c r="DG418" s="416"/>
      <c r="DH418" s="411"/>
      <c r="DI418" s="402">
        <v>8</v>
      </c>
      <c r="DJ418" s="366">
        <v>2</v>
      </c>
      <c r="DK418" s="416"/>
      <c r="DL418" s="411"/>
      <c r="DM418" s="424">
        <v>25</v>
      </c>
      <c r="DN418" s="424">
        <v>4</v>
      </c>
      <c r="DO418" s="424">
        <v>1</v>
      </c>
      <c r="DP418" s="425">
        <f t="shared" si="231"/>
        <v>172</v>
      </c>
      <c r="DQ418" s="427">
        <f t="shared" si="232"/>
        <v>0</v>
      </c>
      <c r="DR418" s="425">
        <f t="shared" si="233"/>
        <v>172</v>
      </c>
      <c r="DS418" s="163">
        <f t="shared" si="234"/>
        <v>23</v>
      </c>
      <c r="DT418" s="425">
        <f t="shared" si="235"/>
        <v>48</v>
      </c>
      <c r="DU418" s="427">
        <f t="shared" si="236"/>
        <v>0</v>
      </c>
      <c r="DV418" s="427">
        <f t="shared" si="237"/>
        <v>48</v>
      </c>
      <c r="DW418" s="427">
        <f t="shared" si="238"/>
        <v>39</v>
      </c>
      <c r="DX418" s="427">
        <f t="shared" si="239"/>
        <v>0</v>
      </c>
      <c r="DY418" s="427">
        <f t="shared" si="240"/>
        <v>10</v>
      </c>
      <c r="DZ418" s="427">
        <f t="shared" si="241"/>
        <v>0</v>
      </c>
      <c r="EA418" s="428">
        <f t="shared" si="242"/>
        <v>24</v>
      </c>
      <c r="EB418" s="429">
        <f t="shared" si="243"/>
        <v>48</v>
      </c>
      <c r="EC418" s="429">
        <f t="shared" si="244"/>
        <v>0</v>
      </c>
      <c r="ED418" s="429">
        <f t="shared" si="245"/>
        <v>39</v>
      </c>
      <c r="EE418" s="429">
        <f t="shared" si="246"/>
        <v>0</v>
      </c>
      <c r="EF418" s="429">
        <f t="shared" si="247"/>
        <v>10</v>
      </c>
      <c r="EG418" s="429">
        <f t="shared" si="248"/>
        <v>0</v>
      </c>
      <c r="EH418" s="441"/>
      <c r="EI418" s="479"/>
      <c r="EJ418" s="443">
        <v>439</v>
      </c>
      <c r="EK418" s="481" t="s">
        <v>637</v>
      </c>
      <c r="EL418" s="449" t="s">
        <v>194</v>
      </c>
      <c r="EM418" s="500">
        <v>325000</v>
      </c>
      <c r="EN418" s="447">
        <f t="shared" si="249"/>
        <v>12500</v>
      </c>
      <c r="EO418" s="453">
        <v>0</v>
      </c>
      <c r="EP418" s="454">
        <v>0</v>
      </c>
      <c r="EQ418" s="455">
        <v>0</v>
      </c>
      <c r="ER418" s="455">
        <v>0</v>
      </c>
      <c r="ES418" s="456">
        <f t="shared" si="250"/>
        <v>12500</v>
      </c>
      <c r="ET418" s="456">
        <f t="shared" si="251"/>
        <v>24</v>
      </c>
      <c r="EU418" s="456">
        <f t="shared" si="252"/>
        <v>48</v>
      </c>
      <c r="EV418" s="456">
        <f t="shared" si="253"/>
        <v>0</v>
      </c>
      <c r="EW418" s="456">
        <f t="shared" si="254"/>
        <v>39</v>
      </c>
      <c r="EX418" s="456">
        <f t="shared" si="255"/>
        <v>0</v>
      </c>
      <c r="EY418" s="460">
        <f t="shared" si="256"/>
        <v>10</v>
      </c>
      <c r="EZ418" s="460">
        <f t="shared" si="257"/>
        <v>0</v>
      </c>
      <c r="FA418" s="447">
        <f t="shared" si="258"/>
        <v>283355.13</v>
      </c>
      <c r="FB418" s="447">
        <v>0</v>
      </c>
      <c r="FC418" s="447">
        <f t="shared" si="259"/>
        <v>583355.13</v>
      </c>
      <c r="FD418" s="447">
        <f t="shared" si="260"/>
        <v>525019.62</v>
      </c>
      <c r="FE418" s="447">
        <f t="shared" si="261"/>
        <v>21003.923999999999</v>
      </c>
      <c r="FF418" s="447">
        <f t="shared" si="262"/>
        <v>58335.51</v>
      </c>
      <c r="FG418" s="463">
        <v>100000</v>
      </c>
      <c r="FH418" s="447">
        <f t="shared" si="263"/>
        <v>179339.43</v>
      </c>
      <c r="FI418" s="447">
        <v>0</v>
      </c>
      <c r="FJ418" s="447">
        <f t="shared" si="264"/>
        <v>404015.7</v>
      </c>
      <c r="FK418" s="464"/>
      <c r="FL418" s="447">
        <f t="shared" si="265"/>
        <v>23334.21</v>
      </c>
      <c r="FM418" s="447">
        <f t="shared" si="266"/>
        <v>2916.78</v>
      </c>
      <c r="FN418" s="447">
        <f t="shared" si="267"/>
        <v>58335.51</v>
      </c>
      <c r="FO418" s="447">
        <f t="shared" si="268"/>
        <v>84586.5</v>
      </c>
      <c r="FP418" s="17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</row>
    <row r="419" spans="1:463" s="163" customFormat="1" ht="22.5" customHeight="1">
      <c r="A419" s="360">
        <v>411</v>
      </c>
      <c r="B419" s="361">
        <v>3</v>
      </c>
      <c r="C419" s="362" t="s">
        <v>638</v>
      </c>
      <c r="D419" s="363" t="s">
        <v>194</v>
      </c>
      <c r="E419" s="225" t="s">
        <v>190</v>
      </c>
      <c r="F419" s="367">
        <v>325000</v>
      </c>
      <c r="G419" s="485">
        <v>8</v>
      </c>
      <c r="H419" s="486">
        <v>2</v>
      </c>
      <c r="I419" s="488"/>
      <c r="J419" s="489"/>
      <c r="K419" s="490">
        <v>8</v>
      </c>
      <c r="L419" s="486">
        <v>2</v>
      </c>
      <c r="M419" s="488"/>
      <c r="N419" s="489"/>
      <c r="O419" s="490">
        <v>8</v>
      </c>
      <c r="P419" s="486">
        <v>2</v>
      </c>
      <c r="Q419" s="488"/>
      <c r="R419" s="489"/>
      <c r="S419" s="490">
        <v>8</v>
      </c>
      <c r="T419" s="486"/>
      <c r="U419" s="488"/>
      <c r="V419" s="489"/>
      <c r="W419" s="490">
        <v>8</v>
      </c>
      <c r="X419" s="486">
        <v>2</v>
      </c>
      <c r="Y419" s="488"/>
      <c r="Z419" s="489"/>
      <c r="AA419" s="490">
        <v>5</v>
      </c>
      <c r="AB419" s="486">
        <v>5</v>
      </c>
      <c r="AC419" s="488"/>
      <c r="AD419" s="495"/>
      <c r="AE419" s="380">
        <v>10</v>
      </c>
      <c r="AF419" s="381"/>
      <c r="AG419" s="485">
        <v>8</v>
      </c>
      <c r="AH419" s="486">
        <v>3</v>
      </c>
      <c r="AI419" s="488"/>
      <c r="AJ419" s="489"/>
      <c r="AK419" s="490">
        <v>8</v>
      </c>
      <c r="AL419" s="486">
        <v>3</v>
      </c>
      <c r="AM419" s="488"/>
      <c r="AN419" s="489"/>
      <c r="AO419" s="490">
        <v>8</v>
      </c>
      <c r="AP419" s="486">
        <v>3</v>
      </c>
      <c r="AQ419" s="488"/>
      <c r="AR419" s="489"/>
      <c r="AS419" s="490">
        <v>8</v>
      </c>
      <c r="AT419" s="486">
        <v>2</v>
      </c>
      <c r="AU419" s="488"/>
      <c r="AV419" s="489"/>
      <c r="AW419" s="490">
        <v>8</v>
      </c>
      <c r="AX419" s="486">
        <v>2</v>
      </c>
      <c r="AY419" s="488"/>
      <c r="AZ419" s="489"/>
      <c r="BA419" s="490">
        <v>5</v>
      </c>
      <c r="BB419" s="486">
        <v>5</v>
      </c>
      <c r="BC419" s="488"/>
      <c r="BD419" s="495"/>
      <c r="BE419" s="380">
        <v>10</v>
      </c>
      <c r="BF419" s="381"/>
      <c r="BG419" s="485">
        <v>8</v>
      </c>
      <c r="BH419" s="486">
        <v>2</v>
      </c>
      <c r="BI419" s="488"/>
      <c r="BJ419" s="489"/>
      <c r="BK419" s="490">
        <v>8</v>
      </c>
      <c r="BL419" s="486">
        <v>2</v>
      </c>
      <c r="BM419" s="488"/>
      <c r="BN419" s="489"/>
      <c r="BO419" s="490">
        <v>8</v>
      </c>
      <c r="BP419" s="486">
        <v>2</v>
      </c>
      <c r="BQ419" s="488"/>
      <c r="BR419" s="489"/>
      <c r="BS419" s="490">
        <v>8</v>
      </c>
      <c r="BT419" s="486">
        <v>2</v>
      </c>
      <c r="BU419" s="488"/>
      <c r="BV419" s="489"/>
      <c r="BW419" s="496">
        <v>10</v>
      </c>
      <c r="BX419" s="497"/>
      <c r="BY419" s="490">
        <v>5</v>
      </c>
      <c r="BZ419" s="486">
        <v>5</v>
      </c>
      <c r="CA419" s="488"/>
      <c r="CB419" s="495"/>
      <c r="CC419" s="380">
        <v>10</v>
      </c>
      <c r="CD419" s="381"/>
      <c r="CE419" s="398">
        <v>8</v>
      </c>
      <c r="CF419" s="366">
        <v>2</v>
      </c>
      <c r="CG419" s="373"/>
      <c r="CH419" s="399"/>
      <c r="CI419" s="485">
        <v>8</v>
      </c>
      <c r="CJ419" s="486">
        <v>2</v>
      </c>
      <c r="CK419" s="488"/>
      <c r="CL419" s="489"/>
      <c r="CM419" s="490">
        <v>8</v>
      </c>
      <c r="CN419" s="486">
        <v>2</v>
      </c>
      <c r="CO419" s="488"/>
      <c r="CP419" s="495"/>
      <c r="CQ419" s="402">
        <v>8</v>
      </c>
      <c r="CR419" s="366">
        <v>2</v>
      </c>
      <c r="CS419" s="408"/>
      <c r="CT419" s="409"/>
      <c r="CU419" s="402">
        <v>8</v>
      </c>
      <c r="CV419" s="366">
        <v>2</v>
      </c>
      <c r="CW419" s="410"/>
      <c r="CX419" s="411"/>
      <c r="CY419" s="402">
        <v>5</v>
      </c>
      <c r="CZ419" s="366">
        <v>5</v>
      </c>
      <c r="DA419" s="415"/>
      <c r="DB419" s="411"/>
      <c r="DC419" s="380">
        <v>10</v>
      </c>
      <c r="DD419" s="381"/>
      <c r="DE419" s="398">
        <v>8</v>
      </c>
      <c r="DF419" s="366">
        <v>2</v>
      </c>
      <c r="DG419" s="416"/>
      <c r="DH419" s="411"/>
      <c r="DI419" s="402">
        <v>8</v>
      </c>
      <c r="DJ419" s="366">
        <v>2</v>
      </c>
      <c r="DK419" s="416"/>
      <c r="DL419" s="411"/>
      <c r="DM419" s="424">
        <v>25</v>
      </c>
      <c r="DN419" s="424">
        <v>4</v>
      </c>
      <c r="DO419" s="424">
        <v>1</v>
      </c>
      <c r="DP419" s="425">
        <f t="shared" si="231"/>
        <v>188</v>
      </c>
      <c r="DQ419" s="427">
        <f t="shared" si="232"/>
        <v>0</v>
      </c>
      <c r="DR419" s="425">
        <f t="shared" si="233"/>
        <v>188</v>
      </c>
      <c r="DS419" s="163">
        <f t="shared" si="234"/>
        <v>25</v>
      </c>
      <c r="DT419" s="425">
        <f t="shared" si="235"/>
        <v>63</v>
      </c>
      <c r="DU419" s="427">
        <f t="shared" si="236"/>
        <v>0</v>
      </c>
      <c r="DV419" s="427">
        <f t="shared" si="237"/>
        <v>63</v>
      </c>
      <c r="DW419" s="427">
        <f t="shared" si="238"/>
        <v>40</v>
      </c>
      <c r="DX419" s="427">
        <f t="shared" si="239"/>
        <v>0</v>
      </c>
      <c r="DY419" s="427">
        <f t="shared" si="240"/>
        <v>10</v>
      </c>
      <c r="DZ419" s="427">
        <f t="shared" si="241"/>
        <v>0</v>
      </c>
      <c r="EA419" s="428">
        <f t="shared" si="242"/>
        <v>26</v>
      </c>
      <c r="EB419" s="429">
        <f t="shared" si="243"/>
        <v>63</v>
      </c>
      <c r="EC419" s="429">
        <f t="shared" si="244"/>
        <v>0</v>
      </c>
      <c r="ED419" s="429">
        <f t="shared" si="245"/>
        <v>40</v>
      </c>
      <c r="EE419" s="429">
        <f t="shared" si="246"/>
        <v>0</v>
      </c>
      <c r="EF419" s="429">
        <f t="shared" si="247"/>
        <v>10</v>
      </c>
      <c r="EG419" s="429">
        <f t="shared" si="248"/>
        <v>0</v>
      </c>
      <c r="EH419" s="441"/>
      <c r="EI419" s="479"/>
      <c r="EJ419" s="443">
        <v>440</v>
      </c>
      <c r="EK419" s="481" t="s">
        <v>638</v>
      </c>
      <c r="EL419" s="449" t="s">
        <v>194</v>
      </c>
      <c r="EM419" s="500">
        <v>325000</v>
      </c>
      <c r="EN419" s="447">
        <f t="shared" si="249"/>
        <v>12500</v>
      </c>
      <c r="EO419" s="453">
        <v>0</v>
      </c>
      <c r="EP419" s="454">
        <v>0</v>
      </c>
      <c r="EQ419" s="455">
        <v>0</v>
      </c>
      <c r="ER419" s="455">
        <v>0</v>
      </c>
      <c r="ES419" s="456">
        <f t="shared" si="250"/>
        <v>12500</v>
      </c>
      <c r="ET419" s="456">
        <f t="shared" si="251"/>
        <v>26</v>
      </c>
      <c r="EU419" s="456">
        <f t="shared" si="252"/>
        <v>63</v>
      </c>
      <c r="EV419" s="456">
        <f t="shared" si="253"/>
        <v>0</v>
      </c>
      <c r="EW419" s="456">
        <f t="shared" si="254"/>
        <v>40</v>
      </c>
      <c r="EX419" s="456">
        <f t="shared" si="255"/>
        <v>0</v>
      </c>
      <c r="EY419" s="460">
        <f t="shared" si="256"/>
        <v>10</v>
      </c>
      <c r="EZ419" s="460">
        <f t="shared" si="257"/>
        <v>0</v>
      </c>
      <c r="FA419" s="447">
        <f t="shared" si="258"/>
        <v>324191.59999999998</v>
      </c>
      <c r="FB419" s="447">
        <v>0</v>
      </c>
      <c r="FC419" s="447">
        <f t="shared" si="259"/>
        <v>649191.6</v>
      </c>
      <c r="FD419" s="447">
        <f t="shared" si="260"/>
        <v>584272.43999999994</v>
      </c>
      <c r="FE419" s="447">
        <f t="shared" si="261"/>
        <v>32854.48799999999</v>
      </c>
      <c r="FF419" s="447">
        <f t="shared" si="262"/>
        <v>64919.16</v>
      </c>
      <c r="FG419" s="463">
        <v>100000</v>
      </c>
      <c r="FH419" s="447">
        <f t="shared" si="263"/>
        <v>197773.65</v>
      </c>
      <c r="FI419" s="447">
        <v>0</v>
      </c>
      <c r="FJ419" s="447">
        <f t="shared" si="264"/>
        <v>451417.95</v>
      </c>
      <c r="FK419" s="464"/>
      <c r="FL419" s="447">
        <f t="shared" si="265"/>
        <v>25967.66</v>
      </c>
      <c r="FM419" s="447">
        <f t="shared" si="266"/>
        <v>3245.96</v>
      </c>
      <c r="FN419" s="447">
        <f t="shared" si="267"/>
        <v>64919.16</v>
      </c>
      <c r="FO419" s="447">
        <f t="shared" si="268"/>
        <v>94132.78</v>
      </c>
      <c r="FP419" s="178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</row>
    <row r="420" spans="1:463" s="163" customFormat="1" ht="22.5" customHeight="1">
      <c r="A420" s="360">
        <v>412</v>
      </c>
      <c r="B420" s="361">
        <v>5</v>
      </c>
      <c r="C420" s="362" t="s">
        <v>639</v>
      </c>
      <c r="D420" s="363" t="s">
        <v>194</v>
      </c>
      <c r="E420" s="225" t="s">
        <v>190</v>
      </c>
      <c r="F420" s="367">
        <v>325000</v>
      </c>
      <c r="G420" s="485">
        <v>8</v>
      </c>
      <c r="H420" s="486">
        <v>1</v>
      </c>
      <c r="I420" s="488"/>
      <c r="J420" s="489"/>
      <c r="K420" s="490">
        <v>8</v>
      </c>
      <c r="L420" s="486">
        <v>1</v>
      </c>
      <c r="M420" s="488"/>
      <c r="N420" s="489"/>
      <c r="O420" s="490">
        <v>8</v>
      </c>
      <c r="P420" s="486">
        <v>1</v>
      </c>
      <c r="Q420" s="488"/>
      <c r="R420" s="489"/>
      <c r="S420" s="490">
        <v>8</v>
      </c>
      <c r="T420" s="486">
        <v>1</v>
      </c>
      <c r="U420" s="488"/>
      <c r="V420" s="489"/>
      <c r="W420" s="490">
        <v>8</v>
      </c>
      <c r="X420" s="486">
        <v>1</v>
      </c>
      <c r="Y420" s="488"/>
      <c r="Z420" s="489"/>
      <c r="AA420" s="490">
        <v>5</v>
      </c>
      <c r="AB420" s="486">
        <v>4</v>
      </c>
      <c r="AC420" s="488"/>
      <c r="AD420" s="495"/>
      <c r="AE420" s="380">
        <v>9</v>
      </c>
      <c r="AF420" s="381"/>
      <c r="AG420" s="485">
        <v>8</v>
      </c>
      <c r="AH420" s="486">
        <v>1</v>
      </c>
      <c r="AI420" s="488"/>
      <c r="AJ420" s="489"/>
      <c r="AK420" s="490">
        <v>8</v>
      </c>
      <c r="AL420" s="486">
        <v>1</v>
      </c>
      <c r="AM420" s="488"/>
      <c r="AN420" s="489"/>
      <c r="AO420" s="490">
        <v>8</v>
      </c>
      <c r="AP420" s="486">
        <v>1</v>
      </c>
      <c r="AQ420" s="488"/>
      <c r="AR420" s="489"/>
      <c r="AS420" s="490">
        <v>8</v>
      </c>
      <c r="AT420" s="486">
        <v>1</v>
      </c>
      <c r="AU420" s="488"/>
      <c r="AV420" s="489"/>
      <c r="AW420" s="490">
        <v>8</v>
      </c>
      <c r="AX420" s="486">
        <v>1</v>
      </c>
      <c r="AY420" s="488"/>
      <c r="AZ420" s="489"/>
      <c r="BA420" s="490">
        <v>5</v>
      </c>
      <c r="BB420" s="486">
        <v>4</v>
      </c>
      <c r="BC420" s="488"/>
      <c r="BD420" s="495"/>
      <c r="BE420" s="380">
        <v>9</v>
      </c>
      <c r="BF420" s="381"/>
      <c r="BG420" s="485">
        <v>8</v>
      </c>
      <c r="BH420" s="486">
        <v>1</v>
      </c>
      <c r="BI420" s="488"/>
      <c r="BJ420" s="489"/>
      <c r="BK420" s="490">
        <v>8</v>
      </c>
      <c r="BL420" s="486">
        <v>1</v>
      </c>
      <c r="BM420" s="488"/>
      <c r="BN420" s="489"/>
      <c r="BO420" s="490">
        <v>8</v>
      </c>
      <c r="BP420" s="486">
        <v>1</v>
      </c>
      <c r="BQ420" s="488"/>
      <c r="BR420" s="489"/>
      <c r="BS420" s="490">
        <v>8</v>
      </c>
      <c r="BT420" s="486">
        <v>1</v>
      </c>
      <c r="BU420" s="488"/>
      <c r="BV420" s="489"/>
      <c r="BW420" s="496">
        <v>9</v>
      </c>
      <c r="BX420" s="497"/>
      <c r="BY420" s="490">
        <v>5</v>
      </c>
      <c r="BZ420" s="486">
        <v>4</v>
      </c>
      <c r="CA420" s="488"/>
      <c r="CB420" s="495"/>
      <c r="CC420" s="380">
        <v>13</v>
      </c>
      <c r="CD420" s="381"/>
      <c r="CE420" s="398">
        <v>8</v>
      </c>
      <c r="CF420" s="366">
        <v>4</v>
      </c>
      <c r="CG420" s="373"/>
      <c r="CH420" s="399"/>
      <c r="CI420" s="485">
        <v>8</v>
      </c>
      <c r="CJ420" s="486">
        <v>4</v>
      </c>
      <c r="CK420" s="488"/>
      <c r="CL420" s="489"/>
      <c r="CM420" s="490">
        <v>8</v>
      </c>
      <c r="CN420" s="486">
        <v>4</v>
      </c>
      <c r="CO420" s="488"/>
      <c r="CP420" s="495"/>
      <c r="CQ420" s="402">
        <v>8</v>
      </c>
      <c r="CR420" s="366">
        <v>4</v>
      </c>
      <c r="CS420" s="408"/>
      <c r="CT420" s="409"/>
      <c r="CU420" s="402">
        <v>8</v>
      </c>
      <c r="CV420" s="366">
        <v>4</v>
      </c>
      <c r="CW420" s="410"/>
      <c r="CX420" s="411"/>
      <c r="CY420" s="402">
        <v>5</v>
      </c>
      <c r="CZ420" s="366">
        <v>7</v>
      </c>
      <c r="DA420" s="415"/>
      <c r="DB420" s="411"/>
      <c r="DC420" s="380">
        <v>12</v>
      </c>
      <c r="DD420" s="381"/>
      <c r="DE420" s="398">
        <v>8</v>
      </c>
      <c r="DF420" s="366">
        <v>4</v>
      </c>
      <c r="DG420" s="416"/>
      <c r="DH420" s="411"/>
      <c r="DI420" s="402">
        <v>8</v>
      </c>
      <c r="DJ420" s="366">
        <v>4</v>
      </c>
      <c r="DK420" s="416"/>
      <c r="DL420" s="411"/>
      <c r="DM420" s="424">
        <v>25</v>
      </c>
      <c r="DN420" s="424">
        <v>4</v>
      </c>
      <c r="DO420" s="424">
        <v>1</v>
      </c>
      <c r="DP420" s="425">
        <f t="shared" si="231"/>
        <v>188</v>
      </c>
      <c r="DQ420" s="427">
        <f t="shared" si="232"/>
        <v>0</v>
      </c>
      <c r="DR420" s="425">
        <f t="shared" si="233"/>
        <v>188</v>
      </c>
      <c r="DS420" s="163">
        <f t="shared" si="234"/>
        <v>25</v>
      </c>
      <c r="DT420" s="425">
        <f t="shared" si="235"/>
        <v>61</v>
      </c>
      <c r="DU420" s="427">
        <f t="shared" si="236"/>
        <v>0</v>
      </c>
      <c r="DV420" s="427">
        <f t="shared" si="237"/>
        <v>61</v>
      </c>
      <c r="DW420" s="427">
        <f t="shared" si="238"/>
        <v>43</v>
      </c>
      <c r="DX420" s="427">
        <f t="shared" si="239"/>
        <v>0</v>
      </c>
      <c r="DY420" s="427">
        <f t="shared" si="240"/>
        <v>9</v>
      </c>
      <c r="DZ420" s="427">
        <f t="shared" si="241"/>
        <v>0</v>
      </c>
      <c r="EA420" s="428">
        <f t="shared" si="242"/>
        <v>26</v>
      </c>
      <c r="EB420" s="429">
        <f t="shared" si="243"/>
        <v>61</v>
      </c>
      <c r="EC420" s="429">
        <f t="shared" si="244"/>
        <v>0</v>
      </c>
      <c r="ED420" s="429">
        <f t="shared" si="245"/>
        <v>43</v>
      </c>
      <c r="EE420" s="429">
        <f t="shared" si="246"/>
        <v>0</v>
      </c>
      <c r="EF420" s="429">
        <f t="shared" si="247"/>
        <v>9</v>
      </c>
      <c r="EG420" s="429">
        <f t="shared" si="248"/>
        <v>0</v>
      </c>
      <c r="EH420" s="441"/>
      <c r="EI420" s="479"/>
      <c r="EJ420" s="443">
        <v>441</v>
      </c>
      <c r="EK420" s="481" t="s">
        <v>639</v>
      </c>
      <c r="EL420" s="449" t="s">
        <v>194</v>
      </c>
      <c r="EM420" s="500">
        <v>325000</v>
      </c>
      <c r="EN420" s="447">
        <f t="shared" si="249"/>
        <v>12500</v>
      </c>
      <c r="EO420" s="453">
        <v>0</v>
      </c>
      <c r="EP420" s="454">
        <v>0</v>
      </c>
      <c r="EQ420" s="455">
        <v>0</v>
      </c>
      <c r="ER420" s="455">
        <v>0</v>
      </c>
      <c r="ES420" s="456">
        <f t="shared" si="250"/>
        <v>12500</v>
      </c>
      <c r="ET420" s="456">
        <f t="shared" si="251"/>
        <v>26</v>
      </c>
      <c r="EU420" s="456">
        <f t="shared" si="252"/>
        <v>61</v>
      </c>
      <c r="EV420" s="456">
        <f t="shared" si="253"/>
        <v>0</v>
      </c>
      <c r="EW420" s="456">
        <f t="shared" si="254"/>
        <v>43</v>
      </c>
      <c r="EX420" s="456">
        <f t="shared" si="255"/>
        <v>0</v>
      </c>
      <c r="EY420" s="460">
        <f t="shared" si="256"/>
        <v>9</v>
      </c>
      <c r="EZ420" s="460">
        <f t="shared" si="257"/>
        <v>0</v>
      </c>
      <c r="FA420" s="447">
        <f t="shared" si="258"/>
        <v>325858.40000000002</v>
      </c>
      <c r="FB420" s="447">
        <v>0</v>
      </c>
      <c r="FC420" s="447">
        <f t="shared" si="259"/>
        <v>650858.4</v>
      </c>
      <c r="FD420" s="447">
        <f t="shared" si="260"/>
        <v>585772.56000000006</v>
      </c>
      <c r="FE420" s="447">
        <f t="shared" si="261"/>
        <v>33154.51200000001</v>
      </c>
      <c r="FF420" s="447">
        <f t="shared" si="262"/>
        <v>65085.84</v>
      </c>
      <c r="FG420" s="463">
        <v>100000</v>
      </c>
      <c r="FH420" s="447">
        <f t="shared" si="263"/>
        <v>198240.35</v>
      </c>
      <c r="FI420" s="447">
        <v>0</v>
      </c>
      <c r="FJ420" s="447">
        <f t="shared" si="264"/>
        <v>452618.05</v>
      </c>
      <c r="FK420" s="464"/>
      <c r="FL420" s="447">
        <f t="shared" si="265"/>
        <v>26034.34</v>
      </c>
      <c r="FM420" s="447">
        <f t="shared" si="266"/>
        <v>3254.29</v>
      </c>
      <c r="FN420" s="447">
        <f t="shared" si="267"/>
        <v>65085.84</v>
      </c>
      <c r="FO420" s="447">
        <f t="shared" si="268"/>
        <v>94374.47</v>
      </c>
      <c r="FP420" s="178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</row>
    <row r="421" spans="1:463" s="163" customFormat="1" ht="22.5" customHeight="1">
      <c r="A421" s="360">
        <v>413</v>
      </c>
      <c r="B421" s="361">
        <v>3</v>
      </c>
      <c r="C421" s="362" t="s">
        <v>640</v>
      </c>
      <c r="D421" s="363" t="s">
        <v>194</v>
      </c>
      <c r="E421" s="225" t="s">
        <v>190</v>
      </c>
      <c r="F421" s="367">
        <v>325000</v>
      </c>
      <c r="G421" s="485">
        <v>8</v>
      </c>
      <c r="H421" s="486">
        <v>2</v>
      </c>
      <c r="I421" s="488"/>
      <c r="J421" s="489"/>
      <c r="K421" s="490">
        <v>8</v>
      </c>
      <c r="L421" s="486">
        <v>2</v>
      </c>
      <c r="M421" s="488"/>
      <c r="N421" s="489"/>
      <c r="O421" s="490">
        <v>8</v>
      </c>
      <c r="P421" s="486">
        <v>2</v>
      </c>
      <c r="Q421" s="488"/>
      <c r="R421" s="489"/>
      <c r="S421" s="490">
        <v>8</v>
      </c>
      <c r="T421" s="486">
        <v>2</v>
      </c>
      <c r="U421" s="488"/>
      <c r="V421" s="489"/>
      <c r="W421" s="490">
        <v>8</v>
      </c>
      <c r="X421" s="486">
        <v>2</v>
      </c>
      <c r="Y421" s="488"/>
      <c r="Z421" s="489"/>
      <c r="AA421" s="490">
        <v>5</v>
      </c>
      <c r="AB421" s="486">
        <v>5</v>
      </c>
      <c r="AC421" s="488"/>
      <c r="AD421" s="495"/>
      <c r="AE421" s="380">
        <v>10</v>
      </c>
      <c r="AF421" s="381"/>
      <c r="AG421" s="485">
        <v>8</v>
      </c>
      <c r="AH421" s="486">
        <v>2</v>
      </c>
      <c r="AI421" s="488"/>
      <c r="AJ421" s="489"/>
      <c r="AK421" s="490">
        <v>8</v>
      </c>
      <c r="AL421" s="486">
        <v>2</v>
      </c>
      <c r="AM421" s="488"/>
      <c r="AN421" s="489"/>
      <c r="AO421" s="490">
        <v>8</v>
      </c>
      <c r="AP421" s="486">
        <v>2</v>
      </c>
      <c r="AQ421" s="488"/>
      <c r="AR421" s="489"/>
      <c r="AS421" s="490">
        <v>8</v>
      </c>
      <c r="AT421" s="486">
        <v>2</v>
      </c>
      <c r="AU421" s="488"/>
      <c r="AV421" s="489"/>
      <c r="AW421" s="490">
        <v>8</v>
      </c>
      <c r="AX421" s="486">
        <v>2</v>
      </c>
      <c r="AY421" s="488"/>
      <c r="AZ421" s="489"/>
      <c r="BA421" s="490">
        <v>5</v>
      </c>
      <c r="BB421" s="486">
        <v>5</v>
      </c>
      <c r="BC421" s="488"/>
      <c r="BD421" s="495"/>
      <c r="BE421" s="380">
        <v>10</v>
      </c>
      <c r="BF421" s="381"/>
      <c r="BG421" s="485">
        <v>8</v>
      </c>
      <c r="BH421" s="486">
        <v>2</v>
      </c>
      <c r="BI421" s="488"/>
      <c r="BJ421" s="489"/>
      <c r="BK421" s="490">
        <v>8</v>
      </c>
      <c r="BL421" s="486">
        <v>2</v>
      </c>
      <c r="BM421" s="488"/>
      <c r="BN421" s="489"/>
      <c r="BO421" s="490">
        <v>8</v>
      </c>
      <c r="BP421" s="486">
        <v>3</v>
      </c>
      <c r="BQ421" s="488"/>
      <c r="BR421" s="489"/>
      <c r="BS421" s="490">
        <v>8</v>
      </c>
      <c r="BT421" s="486">
        <v>3</v>
      </c>
      <c r="BU421" s="488"/>
      <c r="BV421" s="489"/>
      <c r="BW421" s="496">
        <v>10</v>
      </c>
      <c r="BX421" s="497"/>
      <c r="BY421" s="490">
        <v>5</v>
      </c>
      <c r="BZ421" s="486">
        <v>5</v>
      </c>
      <c r="CA421" s="488"/>
      <c r="CB421" s="495"/>
      <c r="CC421" s="380">
        <v>10</v>
      </c>
      <c r="CD421" s="381"/>
      <c r="CE421" s="398">
        <v>8</v>
      </c>
      <c r="CF421" s="366">
        <v>3</v>
      </c>
      <c r="CG421" s="373"/>
      <c r="CH421" s="399"/>
      <c r="CI421" s="485">
        <v>8</v>
      </c>
      <c r="CJ421" s="486">
        <v>3</v>
      </c>
      <c r="CK421" s="488"/>
      <c r="CL421" s="489"/>
      <c r="CM421" s="490">
        <v>8</v>
      </c>
      <c r="CN421" s="486">
        <v>2</v>
      </c>
      <c r="CO421" s="488"/>
      <c r="CP421" s="495"/>
      <c r="CQ421" s="402">
        <v>8</v>
      </c>
      <c r="CR421" s="366">
        <v>3</v>
      </c>
      <c r="CS421" s="408"/>
      <c r="CT421" s="409"/>
      <c r="CU421" s="402">
        <v>8</v>
      </c>
      <c r="CV421" s="366">
        <v>2</v>
      </c>
      <c r="CW421" s="410"/>
      <c r="CX421" s="411"/>
      <c r="CY421" s="402">
        <v>5</v>
      </c>
      <c r="CZ421" s="366">
        <v>5</v>
      </c>
      <c r="DA421" s="415"/>
      <c r="DB421" s="411"/>
      <c r="DC421" s="380">
        <v>10</v>
      </c>
      <c r="DD421" s="381"/>
      <c r="DE421" s="398"/>
      <c r="DF421" s="366"/>
      <c r="DG421" s="416"/>
      <c r="DH421" s="411"/>
      <c r="DI421" s="402">
        <v>8</v>
      </c>
      <c r="DJ421" s="366">
        <v>3</v>
      </c>
      <c r="DK421" s="416"/>
      <c r="DL421" s="411"/>
      <c r="DM421" s="424">
        <v>25</v>
      </c>
      <c r="DN421" s="424">
        <v>4</v>
      </c>
      <c r="DO421" s="424">
        <v>1</v>
      </c>
      <c r="DP421" s="425">
        <f t="shared" si="231"/>
        <v>180</v>
      </c>
      <c r="DQ421" s="427">
        <f t="shared" si="232"/>
        <v>0</v>
      </c>
      <c r="DR421" s="425">
        <f t="shared" si="233"/>
        <v>180</v>
      </c>
      <c r="DS421" s="163">
        <f t="shared" si="234"/>
        <v>24</v>
      </c>
      <c r="DT421" s="425">
        <f t="shared" si="235"/>
        <v>66</v>
      </c>
      <c r="DU421" s="427">
        <f t="shared" si="236"/>
        <v>0</v>
      </c>
      <c r="DV421" s="427">
        <f t="shared" si="237"/>
        <v>66</v>
      </c>
      <c r="DW421" s="427">
        <f t="shared" si="238"/>
        <v>40</v>
      </c>
      <c r="DX421" s="427">
        <f t="shared" si="239"/>
        <v>0</v>
      </c>
      <c r="DY421" s="427">
        <f t="shared" si="240"/>
        <v>10</v>
      </c>
      <c r="DZ421" s="427">
        <f t="shared" si="241"/>
        <v>0</v>
      </c>
      <c r="EA421" s="428">
        <f t="shared" si="242"/>
        <v>25</v>
      </c>
      <c r="EB421" s="429">
        <f t="shared" si="243"/>
        <v>66</v>
      </c>
      <c r="EC421" s="429">
        <f t="shared" si="244"/>
        <v>0</v>
      </c>
      <c r="ED421" s="429">
        <f t="shared" si="245"/>
        <v>40</v>
      </c>
      <c r="EE421" s="429">
        <f t="shared" si="246"/>
        <v>0</v>
      </c>
      <c r="EF421" s="429">
        <f t="shared" si="247"/>
        <v>10</v>
      </c>
      <c r="EG421" s="429">
        <f t="shared" si="248"/>
        <v>0</v>
      </c>
      <c r="EH421" s="441"/>
      <c r="EI421" s="479"/>
      <c r="EJ421" s="443">
        <v>442</v>
      </c>
      <c r="EK421" s="481" t="s">
        <v>640</v>
      </c>
      <c r="EL421" s="449" t="s">
        <v>194</v>
      </c>
      <c r="EM421" s="500">
        <v>325000</v>
      </c>
      <c r="EN421" s="447">
        <f t="shared" si="249"/>
        <v>12500</v>
      </c>
      <c r="EO421" s="453">
        <v>0</v>
      </c>
      <c r="EP421" s="454">
        <v>0</v>
      </c>
      <c r="EQ421" s="455">
        <v>0</v>
      </c>
      <c r="ER421" s="455">
        <v>0</v>
      </c>
      <c r="ES421" s="456">
        <f t="shared" si="250"/>
        <v>12500</v>
      </c>
      <c r="ET421" s="456">
        <f t="shared" si="251"/>
        <v>25</v>
      </c>
      <c r="EU421" s="456">
        <f t="shared" si="252"/>
        <v>66</v>
      </c>
      <c r="EV421" s="456">
        <f t="shared" si="253"/>
        <v>0</v>
      </c>
      <c r="EW421" s="456">
        <f t="shared" si="254"/>
        <v>40</v>
      </c>
      <c r="EX421" s="456">
        <f t="shared" si="255"/>
        <v>0</v>
      </c>
      <c r="EY421" s="460">
        <f t="shared" si="256"/>
        <v>10</v>
      </c>
      <c r="EZ421" s="460">
        <f t="shared" si="257"/>
        <v>0</v>
      </c>
      <c r="FA421" s="447">
        <f t="shared" si="258"/>
        <v>331692.18</v>
      </c>
      <c r="FB421" s="447">
        <v>0</v>
      </c>
      <c r="FC421" s="447">
        <f t="shared" si="259"/>
        <v>644192.18000000005</v>
      </c>
      <c r="FD421" s="447">
        <f t="shared" si="260"/>
        <v>579772.96000000008</v>
      </c>
      <c r="FE421" s="447">
        <f t="shared" si="261"/>
        <v>31954.592000000019</v>
      </c>
      <c r="FF421" s="447">
        <f t="shared" si="262"/>
        <v>64419.22</v>
      </c>
      <c r="FG421" s="463">
        <v>100000</v>
      </c>
      <c r="FH421" s="447">
        <f t="shared" si="263"/>
        <v>196373.81</v>
      </c>
      <c r="FI421" s="447">
        <v>0</v>
      </c>
      <c r="FJ421" s="447">
        <f t="shared" si="264"/>
        <v>447818.37</v>
      </c>
      <c r="FK421" s="464"/>
      <c r="FL421" s="447">
        <f t="shared" si="265"/>
        <v>25767.69</v>
      </c>
      <c r="FM421" s="447">
        <f t="shared" si="266"/>
        <v>3220.96</v>
      </c>
      <c r="FN421" s="447">
        <f t="shared" si="267"/>
        <v>64419.22</v>
      </c>
      <c r="FO421" s="447">
        <f t="shared" si="268"/>
        <v>93407.87</v>
      </c>
      <c r="FP421" s="178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</row>
    <row r="422" spans="1:463" s="163" customFormat="1" ht="22.5" customHeight="1">
      <c r="A422" s="360">
        <v>414</v>
      </c>
      <c r="B422" s="361">
        <v>3</v>
      </c>
      <c r="C422" s="362" t="s">
        <v>641</v>
      </c>
      <c r="D422" s="363" t="s">
        <v>369</v>
      </c>
      <c r="E422" s="225" t="s">
        <v>190</v>
      </c>
      <c r="F422" s="367">
        <v>520000</v>
      </c>
      <c r="G422" s="485">
        <v>8</v>
      </c>
      <c r="H422" s="486">
        <v>1</v>
      </c>
      <c r="I422" s="488"/>
      <c r="J422" s="489"/>
      <c r="K422" s="490">
        <v>8</v>
      </c>
      <c r="L422" s="486">
        <v>1</v>
      </c>
      <c r="M422" s="488"/>
      <c r="N422" s="489"/>
      <c r="O422" s="490">
        <v>8</v>
      </c>
      <c r="P422" s="486">
        <v>1</v>
      </c>
      <c r="Q422" s="488"/>
      <c r="R422" s="489"/>
      <c r="S422" s="490">
        <v>8</v>
      </c>
      <c r="T422" s="486">
        <v>1</v>
      </c>
      <c r="U422" s="488"/>
      <c r="V422" s="489"/>
      <c r="W422" s="490">
        <v>8</v>
      </c>
      <c r="X422" s="486">
        <v>1</v>
      </c>
      <c r="Y422" s="488"/>
      <c r="Z422" s="489"/>
      <c r="AA422" s="490">
        <v>5</v>
      </c>
      <c r="AB422" s="486">
        <v>4</v>
      </c>
      <c r="AC422" s="488"/>
      <c r="AD422" s="495"/>
      <c r="AE422" s="380">
        <v>9</v>
      </c>
      <c r="AF422" s="381"/>
      <c r="AG422" s="485">
        <v>8</v>
      </c>
      <c r="AH422" s="486">
        <v>1</v>
      </c>
      <c r="AI422" s="488"/>
      <c r="AJ422" s="489"/>
      <c r="AK422" s="490">
        <v>8</v>
      </c>
      <c r="AL422" s="486">
        <v>1</v>
      </c>
      <c r="AM422" s="488"/>
      <c r="AN422" s="489"/>
      <c r="AO422" s="490">
        <v>8</v>
      </c>
      <c r="AP422" s="486">
        <v>1</v>
      </c>
      <c r="AQ422" s="488"/>
      <c r="AR422" s="489"/>
      <c r="AS422" s="490">
        <v>8</v>
      </c>
      <c r="AT422" s="486">
        <v>1</v>
      </c>
      <c r="AU422" s="488"/>
      <c r="AV422" s="489"/>
      <c r="AW422" s="490">
        <v>8</v>
      </c>
      <c r="AX422" s="486">
        <v>1</v>
      </c>
      <c r="AY422" s="488"/>
      <c r="AZ422" s="489"/>
      <c r="BA422" s="490">
        <v>5</v>
      </c>
      <c r="BB422" s="486">
        <v>4</v>
      </c>
      <c r="BC422" s="488"/>
      <c r="BD422" s="495"/>
      <c r="BE422" s="380">
        <v>9</v>
      </c>
      <c r="BF422" s="381"/>
      <c r="BG422" s="485">
        <v>8</v>
      </c>
      <c r="BH422" s="486">
        <v>1</v>
      </c>
      <c r="BI422" s="488"/>
      <c r="BJ422" s="489"/>
      <c r="BK422" s="490">
        <v>8</v>
      </c>
      <c r="BL422" s="486">
        <v>1</v>
      </c>
      <c r="BM422" s="488"/>
      <c r="BN422" s="489"/>
      <c r="BO422" s="490">
        <v>8</v>
      </c>
      <c r="BP422" s="486">
        <v>1</v>
      </c>
      <c r="BQ422" s="488"/>
      <c r="BR422" s="489"/>
      <c r="BS422" s="490">
        <v>8</v>
      </c>
      <c r="BT422" s="486">
        <v>1</v>
      </c>
      <c r="BU422" s="488"/>
      <c r="BV422" s="489"/>
      <c r="BW422" s="496">
        <v>9</v>
      </c>
      <c r="BX422" s="497"/>
      <c r="BY422" s="490">
        <v>5</v>
      </c>
      <c r="BZ422" s="486">
        <v>4</v>
      </c>
      <c r="CA422" s="488"/>
      <c r="CB422" s="495"/>
      <c r="CC422" s="380">
        <v>9</v>
      </c>
      <c r="CD422" s="381"/>
      <c r="CE422" s="398">
        <v>8</v>
      </c>
      <c r="CF422" s="366">
        <v>1</v>
      </c>
      <c r="CG422" s="373"/>
      <c r="CH422" s="399"/>
      <c r="CI422" s="485">
        <v>8</v>
      </c>
      <c r="CJ422" s="486">
        <v>1</v>
      </c>
      <c r="CK422" s="488"/>
      <c r="CL422" s="489"/>
      <c r="CM422" s="490">
        <v>8</v>
      </c>
      <c r="CN422" s="486">
        <v>1</v>
      </c>
      <c r="CO422" s="488"/>
      <c r="CP422" s="495"/>
      <c r="CQ422" s="402">
        <v>8</v>
      </c>
      <c r="CR422" s="366">
        <v>1</v>
      </c>
      <c r="CS422" s="408"/>
      <c r="CT422" s="409"/>
      <c r="CU422" s="402">
        <v>8</v>
      </c>
      <c r="CV422" s="366">
        <v>1</v>
      </c>
      <c r="CW422" s="410"/>
      <c r="CX422" s="411"/>
      <c r="CY422" s="402">
        <v>5</v>
      </c>
      <c r="CZ422" s="366">
        <v>4</v>
      </c>
      <c r="DA422" s="415"/>
      <c r="DB422" s="411"/>
      <c r="DC422" s="380">
        <v>9</v>
      </c>
      <c r="DD422" s="381"/>
      <c r="DE422" s="398">
        <v>8</v>
      </c>
      <c r="DF422" s="366">
        <v>1</v>
      </c>
      <c r="DG422" s="416"/>
      <c r="DH422" s="411"/>
      <c r="DI422" s="402">
        <v>8</v>
      </c>
      <c r="DJ422" s="366">
        <v>1</v>
      </c>
      <c r="DK422" s="416"/>
      <c r="DL422" s="411"/>
      <c r="DM422" s="424">
        <v>25</v>
      </c>
      <c r="DN422" s="424">
        <v>4</v>
      </c>
      <c r="DO422" s="424">
        <v>1</v>
      </c>
      <c r="DP422" s="425">
        <f t="shared" si="231"/>
        <v>188</v>
      </c>
      <c r="DQ422" s="427">
        <f t="shared" si="232"/>
        <v>0</v>
      </c>
      <c r="DR422" s="425">
        <f t="shared" si="233"/>
        <v>188</v>
      </c>
      <c r="DS422" s="163">
        <f t="shared" si="234"/>
        <v>25</v>
      </c>
      <c r="DT422" s="425">
        <f t="shared" si="235"/>
        <v>37</v>
      </c>
      <c r="DU422" s="427">
        <f t="shared" si="236"/>
        <v>0</v>
      </c>
      <c r="DV422" s="427">
        <f t="shared" si="237"/>
        <v>37</v>
      </c>
      <c r="DW422" s="427">
        <f t="shared" si="238"/>
        <v>36</v>
      </c>
      <c r="DX422" s="427">
        <f t="shared" si="239"/>
        <v>0</v>
      </c>
      <c r="DY422" s="427">
        <f t="shared" si="240"/>
        <v>9</v>
      </c>
      <c r="DZ422" s="427">
        <f t="shared" si="241"/>
        <v>0</v>
      </c>
      <c r="EA422" s="428">
        <f t="shared" si="242"/>
        <v>26</v>
      </c>
      <c r="EB422" s="429">
        <f t="shared" si="243"/>
        <v>37</v>
      </c>
      <c r="EC422" s="429">
        <f t="shared" si="244"/>
        <v>0</v>
      </c>
      <c r="ED422" s="429">
        <f t="shared" si="245"/>
        <v>36</v>
      </c>
      <c r="EE422" s="429">
        <f t="shared" si="246"/>
        <v>0</v>
      </c>
      <c r="EF422" s="429">
        <f t="shared" si="247"/>
        <v>9</v>
      </c>
      <c r="EG422" s="429">
        <f t="shared" si="248"/>
        <v>0</v>
      </c>
      <c r="EH422" s="441"/>
      <c r="EI422" s="479"/>
      <c r="EJ422" s="443">
        <v>443</v>
      </c>
      <c r="EK422" s="481" t="s">
        <v>641</v>
      </c>
      <c r="EL422" s="449" t="s">
        <v>369</v>
      </c>
      <c r="EM422" s="500">
        <v>520000</v>
      </c>
      <c r="EN422" s="447">
        <f t="shared" si="249"/>
        <v>20000</v>
      </c>
      <c r="EO422" s="453">
        <v>0</v>
      </c>
      <c r="EP422" s="454">
        <v>0</v>
      </c>
      <c r="EQ422" s="455">
        <v>0</v>
      </c>
      <c r="ER422" s="455">
        <v>0</v>
      </c>
      <c r="ES422" s="456">
        <f t="shared" si="250"/>
        <v>20000</v>
      </c>
      <c r="ET422" s="456">
        <f t="shared" si="251"/>
        <v>26</v>
      </c>
      <c r="EU422" s="456">
        <f t="shared" si="252"/>
        <v>37</v>
      </c>
      <c r="EV422" s="456">
        <f t="shared" si="253"/>
        <v>0</v>
      </c>
      <c r="EW422" s="456">
        <f t="shared" si="254"/>
        <v>36</v>
      </c>
      <c r="EX422" s="456">
        <f t="shared" si="255"/>
        <v>0</v>
      </c>
      <c r="EY422" s="460">
        <f t="shared" si="256"/>
        <v>9</v>
      </c>
      <c r="EZ422" s="460">
        <f t="shared" si="257"/>
        <v>0</v>
      </c>
      <c r="FA422" s="447">
        <f t="shared" si="258"/>
        <v>388029.85</v>
      </c>
      <c r="FB422" s="447">
        <v>0</v>
      </c>
      <c r="FC422" s="447">
        <f t="shared" si="259"/>
        <v>908029.85</v>
      </c>
      <c r="FD422" s="447">
        <f t="shared" si="260"/>
        <v>817226.86</v>
      </c>
      <c r="FE422" s="447">
        <f t="shared" si="261"/>
        <v>82306.714999999997</v>
      </c>
      <c r="FF422" s="447">
        <f t="shared" si="262"/>
        <v>90802.99</v>
      </c>
      <c r="FG422" s="463">
        <v>0</v>
      </c>
      <c r="FH422" s="447">
        <f t="shared" si="263"/>
        <v>173109.71</v>
      </c>
      <c r="FI422" s="447">
        <v>0</v>
      </c>
      <c r="FJ422" s="447">
        <f t="shared" si="264"/>
        <v>734920.14</v>
      </c>
      <c r="FK422" s="464"/>
      <c r="FL422" s="447">
        <f t="shared" si="265"/>
        <v>36321.19</v>
      </c>
      <c r="FM422" s="447">
        <f t="shared" si="266"/>
        <v>4540.1499999999996</v>
      </c>
      <c r="FN422" s="447">
        <f t="shared" si="267"/>
        <v>90802.99</v>
      </c>
      <c r="FO422" s="447">
        <f t="shared" si="268"/>
        <v>131664.33000000002</v>
      </c>
      <c r="FP422" s="178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</row>
    <row r="423" spans="1:463" s="163" customFormat="1" ht="22.5" customHeight="1">
      <c r="A423" s="360">
        <v>415</v>
      </c>
      <c r="B423" s="361">
        <v>1</v>
      </c>
      <c r="C423" s="362" t="s">
        <v>642</v>
      </c>
      <c r="D423" s="363" t="s">
        <v>194</v>
      </c>
      <c r="E423" s="225" t="s">
        <v>190</v>
      </c>
      <c r="F423" s="367">
        <v>325000</v>
      </c>
      <c r="G423" s="485">
        <v>8</v>
      </c>
      <c r="H423" s="486">
        <v>4</v>
      </c>
      <c r="I423" s="488"/>
      <c r="J423" s="489"/>
      <c r="K423" s="490">
        <v>8</v>
      </c>
      <c r="L423" s="486">
        <v>4</v>
      </c>
      <c r="M423" s="488"/>
      <c r="N423" s="489"/>
      <c r="O423" s="490">
        <v>8</v>
      </c>
      <c r="P423" s="486">
        <v>4</v>
      </c>
      <c r="Q423" s="488"/>
      <c r="R423" s="489"/>
      <c r="S423" s="490">
        <v>8</v>
      </c>
      <c r="T423" s="486">
        <v>4</v>
      </c>
      <c r="U423" s="488"/>
      <c r="V423" s="489"/>
      <c r="W423" s="490">
        <v>8</v>
      </c>
      <c r="X423" s="486">
        <v>4</v>
      </c>
      <c r="Y423" s="488"/>
      <c r="Z423" s="489"/>
      <c r="AA423" s="490"/>
      <c r="AB423" s="486"/>
      <c r="AC423" s="488"/>
      <c r="AD423" s="495"/>
      <c r="AE423" s="380"/>
      <c r="AF423" s="381"/>
      <c r="AG423" s="485"/>
      <c r="AH423" s="486"/>
      <c r="AI423" s="488"/>
      <c r="AJ423" s="489"/>
      <c r="AK423" s="490"/>
      <c r="AL423" s="486"/>
      <c r="AM423" s="488"/>
      <c r="AN423" s="489"/>
      <c r="AO423" s="490"/>
      <c r="AP423" s="486"/>
      <c r="AQ423" s="488"/>
      <c r="AR423" s="489"/>
      <c r="AS423" s="490">
        <v>8</v>
      </c>
      <c r="AT423" s="486">
        <v>4</v>
      </c>
      <c r="AU423" s="488"/>
      <c r="AV423" s="489"/>
      <c r="AW423" s="490">
        <v>8</v>
      </c>
      <c r="AX423" s="486">
        <v>4</v>
      </c>
      <c r="AY423" s="488"/>
      <c r="AZ423" s="489"/>
      <c r="BA423" s="490">
        <v>5</v>
      </c>
      <c r="BB423" s="486">
        <v>7</v>
      </c>
      <c r="BC423" s="488"/>
      <c r="BD423" s="495"/>
      <c r="BE423" s="380">
        <v>12</v>
      </c>
      <c r="BF423" s="381"/>
      <c r="BG423" s="485"/>
      <c r="BH423" s="486"/>
      <c r="BI423" s="488"/>
      <c r="BJ423" s="489"/>
      <c r="BK423" s="490">
        <v>8</v>
      </c>
      <c r="BL423" s="486">
        <v>4</v>
      </c>
      <c r="BM423" s="488"/>
      <c r="BN423" s="489"/>
      <c r="BO423" s="490">
        <v>8</v>
      </c>
      <c r="BP423" s="486">
        <v>4</v>
      </c>
      <c r="BQ423" s="488"/>
      <c r="BR423" s="489"/>
      <c r="BS423" s="490">
        <v>8</v>
      </c>
      <c r="BT423" s="486">
        <v>4</v>
      </c>
      <c r="BU423" s="488"/>
      <c r="BV423" s="489"/>
      <c r="BW423" s="496">
        <v>12</v>
      </c>
      <c r="BX423" s="497"/>
      <c r="BY423" s="490">
        <v>5</v>
      </c>
      <c r="BZ423" s="486">
        <v>7</v>
      </c>
      <c r="CA423" s="488"/>
      <c r="CB423" s="495"/>
      <c r="CC423" s="380">
        <v>12</v>
      </c>
      <c r="CD423" s="381"/>
      <c r="CE423" s="398">
        <v>8</v>
      </c>
      <c r="CF423" s="366">
        <v>4</v>
      </c>
      <c r="CG423" s="373"/>
      <c r="CH423" s="399"/>
      <c r="CI423" s="485">
        <v>8</v>
      </c>
      <c r="CJ423" s="486">
        <v>4</v>
      </c>
      <c r="CK423" s="488"/>
      <c r="CL423" s="489"/>
      <c r="CM423" s="490">
        <v>8</v>
      </c>
      <c r="CN423" s="486">
        <v>4</v>
      </c>
      <c r="CO423" s="488"/>
      <c r="CP423" s="495"/>
      <c r="CQ423" s="402">
        <v>8</v>
      </c>
      <c r="CR423" s="366">
        <v>4</v>
      </c>
      <c r="CS423" s="408"/>
      <c r="CT423" s="409"/>
      <c r="CU423" s="402">
        <v>8</v>
      </c>
      <c r="CV423" s="366">
        <v>4</v>
      </c>
      <c r="CW423" s="410"/>
      <c r="CX423" s="411"/>
      <c r="CY423" s="402">
        <v>5</v>
      </c>
      <c r="CZ423" s="366">
        <v>7</v>
      </c>
      <c r="DA423" s="415"/>
      <c r="DB423" s="411"/>
      <c r="DC423" s="380">
        <v>6</v>
      </c>
      <c r="DD423" s="381"/>
      <c r="DE423" s="398">
        <v>8</v>
      </c>
      <c r="DF423" s="366">
        <v>4</v>
      </c>
      <c r="DG423" s="416"/>
      <c r="DH423" s="411"/>
      <c r="DI423" s="402">
        <v>8</v>
      </c>
      <c r="DJ423" s="366">
        <v>4</v>
      </c>
      <c r="DK423" s="416"/>
      <c r="DL423" s="411"/>
      <c r="DM423" s="424">
        <v>25</v>
      </c>
      <c r="DN423" s="424">
        <v>4</v>
      </c>
      <c r="DO423" s="424">
        <v>1</v>
      </c>
      <c r="DP423" s="425">
        <f t="shared" si="231"/>
        <v>151</v>
      </c>
      <c r="DQ423" s="427">
        <f t="shared" si="232"/>
        <v>0</v>
      </c>
      <c r="DR423" s="425">
        <f t="shared" si="233"/>
        <v>151</v>
      </c>
      <c r="DS423" s="163">
        <f t="shared" si="234"/>
        <v>20</v>
      </c>
      <c r="DT423" s="425">
        <f t="shared" si="235"/>
        <v>89</v>
      </c>
      <c r="DU423" s="427">
        <f t="shared" si="236"/>
        <v>0</v>
      </c>
      <c r="DV423" s="427">
        <f t="shared" si="237"/>
        <v>89</v>
      </c>
      <c r="DW423" s="427">
        <f t="shared" si="238"/>
        <v>30</v>
      </c>
      <c r="DX423" s="427">
        <f t="shared" si="239"/>
        <v>0</v>
      </c>
      <c r="DY423" s="427">
        <f t="shared" si="240"/>
        <v>12</v>
      </c>
      <c r="DZ423" s="427">
        <f t="shared" si="241"/>
        <v>0</v>
      </c>
      <c r="EA423" s="428">
        <f t="shared" si="242"/>
        <v>21</v>
      </c>
      <c r="EB423" s="429">
        <f t="shared" si="243"/>
        <v>89</v>
      </c>
      <c r="EC423" s="429">
        <f t="shared" si="244"/>
        <v>0</v>
      </c>
      <c r="ED423" s="429">
        <f t="shared" si="245"/>
        <v>30</v>
      </c>
      <c r="EE423" s="429">
        <f t="shared" si="246"/>
        <v>0</v>
      </c>
      <c r="EF423" s="429">
        <f t="shared" si="247"/>
        <v>12</v>
      </c>
      <c r="EG423" s="429">
        <f t="shared" si="248"/>
        <v>0</v>
      </c>
      <c r="EH423" s="441"/>
      <c r="EI423" s="479"/>
      <c r="EJ423" s="443">
        <v>445</v>
      </c>
      <c r="EK423" s="481" t="s">
        <v>642</v>
      </c>
      <c r="EL423" s="449" t="s">
        <v>194</v>
      </c>
      <c r="EM423" s="500">
        <v>325000</v>
      </c>
      <c r="EN423" s="447">
        <f t="shared" si="249"/>
        <v>12500</v>
      </c>
      <c r="EO423" s="453">
        <v>0</v>
      </c>
      <c r="EP423" s="454">
        <v>0</v>
      </c>
      <c r="EQ423" s="455">
        <v>0</v>
      </c>
      <c r="ER423" s="455">
        <v>0</v>
      </c>
      <c r="ES423" s="456">
        <f t="shared" si="250"/>
        <v>12500</v>
      </c>
      <c r="ET423" s="456">
        <f t="shared" si="251"/>
        <v>21</v>
      </c>
      <c r="EU423" s="456">
        <f t="shared" si="252"/>
        <v>89</v>
      </c>
      <c r="EV423" s="456">
        <f t="shared" si="253"/>
        <v>0</v>
      </c>
      <c r="EW423" s="456">
        <f t="shared" si="254"/>
        <v>30</v>
      </c>
      <c r="EX423" s="456">
        <f t="shared" si="255"/>
        <v>0</v>
      </c>
      <c r="EY423" s="460">
        <f t="shared" si="256"/>
        <v>12</v>
      </c>
      <c r="EZ423" s="460">
        <f t="shared" si="257"/>
        <v>0</v>
      </c>
      <c r="FA423" s="447">
        <f t="shared" si="258"/>
        <v>362527.89</v>
      </c>
      <c r="FB423" s="447">
        <v>0</v>
      </c>
      <c r="FC423" s="447">
        <f t="shared" si="259"/>
        <v>625027.89</v>
      </c>
      <c r="FD423" s="447">
        <f t="shared" si="260"/>
        <v>562525.1</v>
      </c>
      <c r="FE423" s="447">
        <f t="shared" si="261"/>
        <v>28505.019999999997</v>
      </c>
      <c r="FF423" s="447">
        <f t="shared" si="262"/>
        <v>62502.79</v>
      </c>
      <c r="FG423" s="463">
        <v>100000</v>
      </c>
      <c r="FH423" s="447">
        <f t="shared" si="263"/>
        <v>191007.81</v>
      </c>
      <c r="FI423" s="447">
        <v>0</v>
      </c>
      <c r="FJ423" s="447">
        <f t="shared" si="264"/>
        <v>434020.08</v>
      </c>
      <c r="FK423" s="464"/>
      <c r="FL423" s="447">
        <f t="shared" si="265"/>
        <v>25001.119999999999</v>
      </c>
      <c r="FM423" s="447">
        <f t="shared" si="266"/>
        <v>3125.14</v>
      </c>
      <c r="FN423" s="447">
        <f t="shared" si="267"/>
        <v>62502.79</v>
      </c>
      <c r="FO423" s="447">
        <f t="shared" si="268"/>
        <v>90629.05</v>
      </c>
      <c r="FP423" s="178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</row>
    <row r="424" spans="1:463" s="163" customFormat="1" ht="22.5" customHeight="1">
      <c r="A424" s="360">
        <v>416</v>
      </c>
      <c r="B424" s="361">
        <v>1</v>
      </c>
      <c r="C424" s="362" t="s">
        <v>643</v>
      </c>
      <c r="D424" s="363" t="s">
        <v>194</v>
      </c>
      <c r="E424" s="225" t="s">
        <v>190</v>
      </c>
      <c r="F424" s="367">
        <v>325000</v>
      </c>
      <c r="G424" s="485">
        <v>8</v>
      </c>
      <c r="H424" s="486">
        <v>4</v>
      </c>
      <c r="I424" s="488"/>
      <c r="J424" s="489"/>
      <c r="K424" s="490">
        <v>8</v>
      </c>
      <c r="L424" s="486">
        <v>4</v>
      </c>
      <c r="M424" s="488"/>
      <c r="N424" s="489"/>
      <c r="O424" s="490">
        <v>8</v>
      </c>
      <c r="P424" s="486">
        <v>4</v>
      </c>
      <c r="Q424" s="488"/>
      <c r="R424" s="489"/>
      <c r="S424" s="490">
        <v>8</v>
      </c>
      <c r="T424" s="486">
        <v>4</v>
      </c>
      <c r="U424" s="488"/>
      <c r="V424" s="489"/>
      <c r="W424" s="490">
        <v>8</v>
      </c>
      <c r="X424" s="486">
        <v>4</v>
      </c>
      <c r="Y424" s="488"/>
      <c r="Z424" s="489"/>
      <c r="AA424" s="490">
        <v>5</v>
      </c>
      <c r="AB424" s="486">
        <v>7</v>
      </c>
      <c r="AC424" s="488"/>
      <c r="AD424" s="495"/>
      <c r="AE424" s="380">
        <v>12</v>
      </c>
      <c r="AF424" s="381"/>
      <c r="AG424" s="485">
        <v>8</v>
      </c>
      <c r="AH424" s="486">
        <v>4</v>
      </c>
      <c r="AI424" s="488"/>
      <c r="AJ424" s="489"/>
      <c r="AK424" s="490">
        <v>8</v>
      </c>
      <c r="AL424" s="486">
        <v>4</v>
      </c>
      <c r="AM424" s="488"/>
      <c r="AN424" s="489"/>
      <c r="AO424" s="490">
        <v>8</v>
      </c>
      <c r="AP424" s="486"/>
      <c r="AQ424" s="488"/>
      <c r="AR424" s="489"/>
      <c r="AS424" s="490">
        <v>8</v>
      </c>
      <c r="AT424" s="486">
        <v>4</v>
      </c>
      <c r="AU424" s="488"/>
      <c r="AV424" s="489"/>
      <c r="AW424" s="490">
        <v>8</v>
      </c>
      <c r="AX424" s="486">
        <v>4</v>
      </c>
      <c r="AY424" s="488"/>
      <c r="AZ424" s="489"/>
      <c r="BA424" s="490">
        <v>5</v>
      </c>
      <c r="BB424" s="486">
        <v>7</v>
      </c>
      <c r="BC424" s="488"/>
      <c r="BD424" s="495"/>
      <c r="BE424" s="380">
        <v>11</v>
      </c>
      <c r="BF424" s="381"/>
      <c r="BG424" s="485">
        <v>8</v>
      </c>
      <c r="BH424" s="486">
        <v>4</v>
      </c>
      <c r="BI424" s="488"/>
      <c r="BJ424" s="489"/>
      <c r="BK424" s="490"/>
      <c r="BL424" s="486"/>
      <c r="BM424" s="488"/>
      <c r="BN424" s="489"/>
      <c r="BO424" s="490">
        <v>8</v>
      </c>
      <c r="BP424" s="486">
        <v>4</v>
      </c>
      <c r="BQ424" s="488"/>
      <c r="BR424" s="489"/>
      <c r="BS424" s="490">
        <v>8</v>
      </c>
      <c r="BT424" s="486">
        <v>4</v>
      </c>
      <c r="BU424" s="488"/>
      <c r="BV424" s="489"/>
      <c r="BW424" s="496">
        <v>12</v>
      </c>
      <c r="BX424" s="497"/>
      <c r="BY424" s="490">
        <v>5</v>
      </c>
      <c r="BZ424" s="486">
        <v>7</v>
      </c>
      <c r="CA424" s="488"/>
      <c r="CB424" s="495"/>
      <c r="CC424" s="380">
        <v>12</v>
      </c>
      <c r="CD424" s="381"/>
      <c r="CE424" s="398">
        <v>8</v>
      </c>
      <c r="CF424" s="366">
        <v>4</v>
      </c>
      <c r="CG424" s="373"/>
      <c r="CH424" s="399"/>
      <c r="CI424" s="485">
        <v>8</v>
      </c>
      <c r="CJ424" s="486">
        <v>1</v>
      </c>
      <c r="CK424" s="488"/>
      <c r="CL424" s="489"/>
      <c r="CM424" s="490">
        <v>8</v>
      </c>
      <c r="CN424" s="486">
        <v>4</v>
      </c>
      <c r="CO424" s="488"/>
      <c r="CP424" s="495"/>
      <c r="CQ424" s="402"/>
      <c r="CR424" s="366"/>
      <c r="CS424" s="408"/>
      <c r="CT424" s="409"/>
      <c r="CU424" s="402">
        <v>8</v>
      </c>
      <c r="CV424" s="366">
        <v>4</v>
      </c>
      <c r="CW424" s="410"/>
      <c r="CX424" s="411"/>
      <c r="CY424" s="402">
        <v>5</v>
      </c>
      <c r="CZ424" s="366">
        <v>7</v>
      </c>
      <c r="DA424" s="415"/>
      <c r="DB424" s="411"/>
      <c r="DC424" s="380">
        <v>12</v>
      </c>
      <c r="DD424" s="381"/>
      <c r="DE424" s="398">
        <v>8</v>
      </c>
      <c r="DF424" s="366">
        <v>4</v>
      </c>
      <c r="DG424" s="416"/>
      <c r="DH424" s="411"/>
      <c r="DI424" s="402">
        <v>8</v>
      </c>
      <c r="DJ424" s="366">
        <v>4</v>
      </c>
      <c r="DK424" s="416"/>
      <c r="DL424" s="411"/>
      <c r="DM424" s="424">
        <v>25</v>
      </c>
      <c r="DN424" s="424">
        <v>4</v>
      </c>
      <c r="DO424" s="424">
        <v>1</v>
      </c>
      <c r="DP424" s="425">
        <f t="shared" si="231"/>
        <v>172</v>
      </c>
      <c r="DQ424" s="427">
        <f t="shared" si="232"/>
        <v>0</v>
      </c>
      <c r="DR424" s="425">
        <f t="shared" si="233"/>
        <v>172</v>
      </c>
      <c r="DS424" s="163">
        <f t="shared" si="234"/>
        <v>23</v>
      </c>
      <c r="DT424" s="425">
        <f t="shared" si="235"/>
        <v>97</v>
      </c>
      <c r="DU424" s="427">
        <f t="shared" si="236"/>
        <v>0</v>
      </c>
      <c r="DV424" s="427">
        <f t="shared" si="237"/>
        <v>97</v>
      </c>
      <c r="DW424" s="427">
        <f t="shared" si="238"/>
        <v>47</v>
      </c>
      <c r="DX424" s="427">
        <f t="shared" si="239"/>
        <v>0</v>
      </c>
      <c r="DY424" s="427">
        <f t="shared" si="240"/>
        <v>12</v>
      </c>
      <c r="DZ424" s="427">
        <f t="shared" si="241"/>
        <v>0</v>
      </c>
      <c r="EA424" s="428">
        <f t="shared" si="242"/>
        <v>24</v>
      </c>
      <c r="EB424" s="429">
        <f t="shared" si="243"/>
        <v>97</v>
      </c>
      <c r="EC424" s="429">
        <f t="shared" si="244"/>
        <v>0</v>
      </c>
      <c r="ED424" s="429">
        <f t="shared" si="245"/>
        <v>47</v>
      </c>
      <c r="EE424" s="429">
        <f t="shared" si="246"/>
        <v>0</v>
      </c>
      <c r="EF424" s="429">
        <f t="shared" si="247"/>
        <v>12</v>
      </c>
      <c r="EG424" s="429">
        <f t="shared" si="248"/>
        <v>0</v>
      </c>
      <c r="EH424" s="441"/>
      <c r="EI424" s="479"/>
      <c r="EJ424" s="443">
        <v>446</v>
      </c>
      <c r="EK424" s="481" t="s">
        <v>643</v>
      </c>
      <c r="EL424" s="449" t="s">
        <v>194</v>
      </c>
      <c r="EM424" s="500">
        <v>325000</v>
      </c>
      <c r="EN424" s="447">
        <f t="shared" si="249"/>
        <v>12500</v>
      </c>
      <c r="EO424" s="453">
        <v>0</v>
      </c>
      <c r="EP424" s="454">
        <v>0</v>
      </c>
      <c r="EQ424" s="455">
        <v>0</v>
      </c>
      <c r="ER424" s="455">
        <v>0</v>
      </c>
      <c r="ES424" s="456">
        <f t="shared" si="250"/>
        <v>12500</v>
      </c>
      <c r="ET424" s="456">
        <f t="shared" si="251"/>
        <v>24</v>
      </c>
      <c r="EU424" s="456">
        <f t="shared" si="252"/>
        <v>97</v>
      </c>
      <c r="EV424" s="456">
        <f t="shared" si="253"/>
        <v>0</v>
      </c>
      <c r="EW424" s="456">
        <f t="shared" si="254"/>
        <v>47</v>
      </c>
      <c r="EX424" s="456">
        <f t="shared" si="255"/>
        <v>0</v>
      </c>
      <c r="EY424" s="460">
        <f t="shared" si="256"/>
        <v>12</v>
      </c>
      <c r="EZ424" s="460">
        <f t="shared" si="257"/>
        <v>0</v>
      </c>
      <c r="FA424" s="447">
        <f t="shared" si="258"/>
        <v>439200.45</v>
      </c>
      <c r="FB424" s="447">
        <v>0</v>
      </c>
      <c r="FC424" s="447">
        <f t="shared" si="259"/>
        <v>739200.45</v>
      </c>
      <c r="FD424" s="447">
        <f t="shared" si="260"/>
        <v>665280.39999999991</v>
      </c>
      <c r="FE424" s="447">
        <f t="shared" si="261"/>
        <v>49056.079999999987</v>
      </c>
      <c r="FF424" s="447">
        <f t="shared" si="262"/>
        <v>73920.05</v>
      </c>
      <c r="FG424" s="463">
        <v>100000</v>
      </c>
      <c r="FH424" s="447">
        <f t="shared" si="263"/>
        <v>222976.13</v>
      </c>
      <c r="FI424" s="447">
        <v>0</v>
      </c>
      <c r="FJ424" s="447">
        <f t="shared" si="264"/>
        <v>516224.32</v>
      </c>
      <c r="FK424" s="464"/>
      <c r="FL424" s="447">
        <f t="shared" si="265"/>
        <v>29568.02</v>
      </c>
      <c r="FM424" s="447">
        <f t="shared" si="266"/>
        <v>3696</v>
      </c>
      <c r="FN424" s="447">
        <f t="shared" si="267"/>
        <v>73920.05</v>
      </c>
      <c r="FO424" s="447">
        <f t="shared" si="268"/>
        <v>107184.07</v>
      </c>
      <c r="FP424" s="178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</row>
    <row r="425" spans="1:463" s="163" customFormat="1" ht="22.5" customHeight="1">
      <c r="A425" s="360">
        <v>417</v>
      </c>
      <c r="B425" s="361">
        <v>1</v>
      </c>
      <c r="C425" s="362" t="s">
        <v>644</v>
      </c>
      <c r="D425" s="363" t="s">
        <v>194</v>
      </c>
      <c r="E425" s="225" t="s">
        <v>190</v>
      </c>
      <c r="F425" s="367">
        <v>325000</v>
      </c>
      <c r="G425" s="485">
        <v>8</v>
      </c>
      <c r="H425" s="486">
        <v>4</v>
      </c>
      <c r="I425" s="488"/>
      <c r="J425" s="489"/>
      <c r="K425" s="490">
        <v>8</v>
      </c>
      <c r="L425" s="486">
        <v>4</v>
      </c>
      <c r="M425" s="488"/>
      <c r="N425" s="489"/>
      <c r="O425" s="490">
        <v>8</v>
      </c>
      <c r="P425" s="486">
        <v>4</v>
      </c>
      <c r="Q425" s="488"/>
      <c r="R425" s="489"/>
      <c r="S425" s="490">
        <v>8</v>
      </c>
      <c r="T425" s="486">
        <v>4</v>
      </c>
      <c r="U425" s="488"/>
      <c r="V425" s="489"/>
      <c r="W425" s="490">
        <v>8</v>
      </c>
      <c r="X425" s="486">
        <v>4</v>
      </c>
      <c r="Y425" s="488"/>
      <c r="Z425" s="489"/>
      <c r="AA425" s="490">
        <v>5</v>
      </c>
      <c r="AB425" s="486">
        <v>7</v>
      </c>
      <c r="AC425" s="488"/>
      <c r="AD425" s="495"/>
      <c r="AE425" s="380">
        <v>12</v>
      </c>
      <c r="AF425" s="381"/>
      <c r="AG425" s="485">
        <v>8</v>
      </c>
      <c r="AH425" s="486">
        <v>4</v>
      </c>
      <c r="AI425" s="488"/>
      <c r="AJ425" s="489"/>
      <c r="AK425" s="490">
        <v>8</v>
      </c>
      <c r="AL425" s="486">
        <v>4</v>
      </c>
      <c r="AM425" s="488"/>
      <c r="AN425" s="489"/>
      <c r="AO425" s="490">
        <v>6.5</v>
      </c>
      <c r="AP425" s="486"/>
      <c r="AQ425" s="488"/>
      <c r="AR425" s="489"/>
      <c r="AS425" s="490">
        <v>8</v>
      </c>
      <c r="AT425" s="486">
        <v>4</v>
      </c>
      <c r="AU425" s="488"/>
      <c r="AV425" s="489"/>
      <c r="AW425" s="490">
        <v>8</v>
      </c>
      <c r="AX425" s="486">
        <v>4</v>
      </c>
      <c r="AY425" s="488"/>
      <c r="AZ425" s="489"/>
      <c r="BA425" s="490">
        <v>5</v>
      </c>
      <c r="BB425" s="486">
        <v>7</v>
      </c>
      <c r="BC425" s="488"/>
      <c r="BD425" s="495"/>
      <c r="BE425" s="380">
        <v>12</v>
      </c>
      <c r="BF425" s="381"/>
      <c r="BG425" s="485">
        <v>8</v>
      </c>
      <c r="BH425" s="486">
        <v>4</v>
      </c>
      <c r="BI425" s="488"/>
      <c r="BJ425" s="489"/>
      <c r="BK425" s="490">
        <v>8</v>
      </c>
      <c r="BL425" s="486">
        <v>4</v>
      </c>
      <c r="BM425" s="488"/>
      <c r="BN425" s="489"/>
      <c r="BO425" s="490">
        <v>8</v>
      </c>
      <c r="BP425" s="486">
        <v>4</v>
      </c>
      <c r="BQ425" s="488"/>
      <c r="BR425" s="489"/>
      <c r="BS425" s="490">
        <v>8</v>
      </c>
      <c r="BT425" s="486">
        <v>4</v>
      </c>
      <c r="BU425" s="488"/>
      <c r="BV425" s="489"/>
      <c r="BW425" s="496">
        <v>12</v>
      </c>
      <c r="BX425" s="497"/>
      <c r="BY425" s="490">
        <v>5</v>
      </c>
      <c r="BZ425" s="486">
        <v>7</v>
      </c>
      <c r="CA425" s="488"/>
      <c r="CB425" s="495"/>
      <c r="CC425" s="380">
        <v>12</v>
      </c>
      <c r="CD425" s="381"/>
      <c r="CE425" s="398">
        <v>8</v>
      </c>
      <c r="CF425" s="366">
        <v>4</v>
      </c>
      <c r="CG425" s="373"/>
      <c r="CH425" s="399"/>
      <c r="CI425" s="485">
        <v>8</v>
      </c>
      <c r="CJ425" s="486">
        <v>1</v>
      </c>
      <c r="CK425" s="488"/>
      <c r="CL425" s="489"/>
      <c r="CM425" s="490">
        <v>8</v>
      </c>
      <c r="CN425" s="486">
        <v>4</v>
      </c>
      <c r="CO425" s="488"/>
      <c r="CP425" s="495"/>
      <c r="CQ425" s="402">
        <v>8</v>
      </c>
      <c r="CR425" s="366">
        <v>4</v>
      </c>
      <c r="CS425" s="408"/>
      <c r="CT425" s="409"/>
      <c r="CU425" s="402">
        <v>8</v>
      </c>
      <c r="CV425" s="366">
        <v>4</v>
      </c>
      <c r="CW425" s="410"/>
      <c r="CX425" s="411"/>
      <c r="CY425" s="402">
        <v>5</v>
      </c>
      <c r="CZ425" s="366">
        <v>7</v>
      </c>
      <c r="DA425" s="415"/>
      <c r="DB425" s="411"/>
      <c r="DC425" s="380">
        <v>12</v>
      </c>
      <c r="DD425" s="381"/>
      <c r="DE425" s="398">
        <v>8</v>
      </c>
      <c r="DF425" s="366">
        <v>4</v>
      </c>
      <c r="DG425" s="416"/>
      <c r="DH425" s="411"/>
      <c r="DI425" s="402">
        <v>8</v>
      </c>
      <c r="DJ425" s="366">
        <v>4</v>
      </c>
      <c r="DK425" s="416"/>
      <c r="DL425" s="411"/>
      <c r="DM425" s="424">
        <v>25</v>
      </c>
      <c r="DN425" s="424">
        <v>4</v>
      </c>
      <c r="DO425" s="424">
        <v>1</v>
      </c>
      <c r="DP425" s="425">
        <f t="shared" si="231"/>
        <v>186.5</v>
      </c>
      <c r="DQ425" s="427">
        <f t="shared" si="232"/>
        <v>0</v>
      </c>
      <c r="DR425" s="425">
        <f t="shared" si="233"/>
        <v>187</v>
      </c>
      <c r="DS425" s="163">
        <f t="shared" si="234"/>
        <v>25</v>
      </c>
      <c r="DT425" s="425">
        <f t="shared" si="235"/>
        <v>105</v>
      </c>
      <c r="DU425" s="427">
        <f t="shared" si="236"/>
        <v>0</v>
      </c>
      <c r="DV425" s="427">
        <f t="shared" si="237"/>
        <v>105</v>
      </c>
      <c r="DW425" s="427">
        <f t="shared" si="238"/>
        <v>48</v>
      </c>
      <c r="DX425" s="427">
        <f t="shared" si="239"/>
        <v>0</v>
      </c>
      <c r="DY425" s="427">
        <f t="shared" si="240"/>
        <v>12</v>
      </c>
      <c r="DZ425" s="427">
        <f t="shared" si="241"/>
        <v>0</v>
      </c>
      <c r="EA425" s="428">
        <f t="shared" si="242"/>
        <v>26</v>
      </c>
      <c r="EB425" s="429">
        <f t="shared" si="243"/>
        <v>105</v>
      </c>
      <c r="EC425" s="429">
        <f t="shared" si="244"/>
        <v>0</v>
      </c>
      <c r="ED425" s="429">
        <f t="shared" si="245"/>
        <v>48</v>
      </c>
      <c r="EE425" s="429">
        <f t="shared" si="246"/>
        <v>0</v>
      </c>
      <c r="EF425" s="429">
        <f t="shared" si="247"/>
        <v>12</v>
      </c>
      <c r="EG425" s="429">
        <f t="shared" si="248"/>
        <v>0</v>
      </c>
      <c r="EH425" s="441"/>
      <c r="EI425" s="479"/>
      <c r="EJ425" s="443">
        <v>447</v>
      </c>
      <c r="EK425" s="481" t="s">
        <v>644</v>
      </c>
      <c r="EL425" s="449" t="s">
        <v>194</v>
      </c>
      <c r="EM425" s="500">
        <v>325000</v>
      </c>
      <c r="EN425" s="447">
        <f t="shared" si="249"/>
        <v>12500</v>
      </c>
      <c r="EO425" s="453">
        <v>0</v>
      </c>
      <c r="EP425" s="454">
        <v>0</v>
      </c>
      <c r="EQ425" s="455">
        <v>0</v>
      </c>
      <c r="ER425" s="455">
        <v>0</v>
      </c>
      <c r="ES425" s="456">
        <f t="shared" si="250"/>
        <v>12500</v>
      </c>
      <c r="ET425" s="456">
        <f t="shared" si="251"/>
        <v>26</v>
      </c>
      <c r="EU425" s="456">
        <f t="shared" si="252"/>
        <v>105</v>
      </c>
      <c r="EV425" s="456">
        <f t="shared" si="253"/>
        <v>0</v>
      </c>
      <c r="EW425" s="456">
        <f t="shared" si="254"/>
        <v>48</v>
      </c>
      <c r="EX425" s="456">
        <f t="shared" si="255"/>
        <v>0</v>
      </c>
      <c r="EY425" s="460">
        <f t="shared" si="256"/>
        <v>12</v>
      </c>
      <c r="EZ425" s="460">
        <f t="shared" si="257"/>
        <v>0</v>
      </c>
      <c r="FA425" s="447">
        <f t="shared" si="258"/>
        <v>462535.58</v>
      </c>
      <c r="FB425" s="447">
        <v>0</v>
      </c>
      <c r="FC425" s="447">
        <f t="shared" si="259"/>
        <v>787535.58</v>
      </c>
      <c r="FD425" s="447">
        <f t="shared" si="260"/>
        <v>708782.02</v>
      </c>
      <c r="FE425" s="447">
        <f t="shared" si="261"/>
        <v>57756.404000000002</v>
      </c>
      <c r="FF425" s="447">
        <f t="shared" si="262"/>
        <v>78753.56</v>
      </c>
      <c r="FG425" s="463">
        <v>100000</v>
      </c>
      <c r="FH425" s="447">
        <f t="shared" si="263"/>
        <v>236509.96</v>
      </c>
      <c r="FI425" s="447">
        <v>0</v>
      </c>
      <c r="FJ425" s="447">
        <f t="shared" si="264"/>
        <v>551025.62</v>
      </c>
      <c r="FK425" s="464"/>
      <c r="FL425" s="447">
        <f t="shared" si="265"/>
        <v>31501.42</v>
      </c>
      <c r="FM425" s="447">
        <f t="shared" si="266"/>
        <v>3937.68</v>
      </c>
      <c r="FN425" s="447">
        <f t="shared" si="267"/>
        <v>78753.56</v>
      </c>
      <c r="FO425" s="447">
        <f t="shared" si="268"/>
        <v>114192.66</v>
      </c>
      <c r="FP425" s="178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</row>
    <row r="426" spans="1:463" s="163" customFormat="1" ht="22.5" customHeight="1">
      <c r="A426" s="360">
        <v>418</v>
      </c>
      <c r="B426" s="361">
        <v>3</v>
      </c>
      <c r="C426" s="362" t="s">
        <v>645</v>
      </c>
      <c r="D426" s="363" t="s">
        <v>646</v>
      </c>
      <c r="E426" s="225" t="s">
        <v>190</v>
      </c>
      <c r="F426" s="367">
        <v>390000</v>
      </c>
      <c r="G426" s="485">
        <v>8</v>
      </c>
      <c r="H426" s="486">
        <v>1</v>
      </c>
      <c r="I426" s="488"/>
      <c r="J426" s="489"/>
      <c r="K426" s="490">
        <v>8</v>
      </c>
      <c r="L426" s="486">
        <v>1</v>
      </c>
      <c r="M426" s="488"/>
      <c r="N426" s="489"/>
      <c r="O426" s="490">
        <v>8</v>
      </c>
      <c r="P426" s="486">
        <v>1</v>
      </c>
      <c r="Q426" s="488"/>
      <c r="R426" s="489"/>
      <c r="S426" s="490">
        <v>8</v>
      </c>
      <c r="T426" s="486">
        <v>1</v>
      </c>
      <c r="U426" s="488"/>
      <c r="V426" s="489"/>
      <c r="W426" s="490">
        <v>8</v>
      </c>
      <c r="X426" s="486">
        <v>1</v>
      </c>
      <c r="Y426" s="488"/>
      <c r="Z426" s="489"/>
      <c r="AA426" s="490">
        <v>5</v>
      </c>
      <c r="AB426" s="486">
        <v>4</v>
      </c>
      <c r="AC426" s="488"/>
      <c r="AD426" s="495"/>
      <c r="AE426" s="380">
        <v>9</v>
      </c>
      <c r="AF426" s="381"/>
      <c r="AG426" s="485">
        <v>8</v>
      </c>
      <c r="AH426" s="486">
        <v>3</v>
      </c>
      <c r="AI426" s="488"/>
      <c r="AJ426" s="489"/>
      <c r="AK426" s="490">
        <v>8</v>
      </c>
      <c r="AL426" s="486">
        <v>1</v>
      </c>
      <c r="AM426" s="488"/>
      <c r="AN426" s="489"/>
      <c r="AO426" s="490">
        <v>8</v>
      </c>
      <c r="AP426" s="486">
        <v>1</v>
      </c>
      <c r="AQ426" s="488"/>
      <c r="AR426" s="489"/>
      <c r="AS426" s="490">
        <v>8</v>
      </c>
      <c r="AT426" s="486">
        <v>1</v>
      </c>
      <c r="AU426" s="488"/>
      <c r="AV426" s="489"/>
      <c r="AW426" s="490">
        <v>8</v>
      </c>
      <c r="AX426" s="486">
        <v>1</v>
      </c>
      <c r="AY426" s="488"/>
      <c r="AZ426" s="489"/>
      <c r="BA426" s="490">
        <v>5</v>
      </c>
      <c r="BB426" s="486">
        <v>4</v>
      </c>
      <c r="BC426" s="488"/>
      <c r="BD426" s="495"/>
      <c r="BE426" s="380">
        <v>9</v>
      </c>
      <c r="BF426" s="381"/>
      <c r="BG426" s="485">
        <v>8</v>
      </c>
      <c r="BH426" s="486">
        <v>1</v>
      </c>
      <c r="BI426" s="488"/>
      <c r="BJ426" s="489"/>
      <c r="BK426" s="490">
        <v>8</v>
      </c>
      <c r="BL426" s="486">
        <v>1</v>
      </c>
      <c r="BM426" s="488"/>
      <c r="BN426" s="489"/>
      <c r="BO426" s="490">
        <v>8</v>
      </c>
      <c r="BP426" s="486">
        <v>1</v>
      </c>
      <c r="BQ426" s="488"/>
      <c r="BR426" s="489"/>
      <c r="BS426" s="490">
        <v>8</v>
      </c>
      <c r="BT426" s="486">
        <v>1</v>
      </c>
      <c r="BU426" s="488"/>
      <c r="BV426" s="489"/>
      <c r="BW426" s="496">
        <v>11</v>
      </c>
      <c r="BX426" s="497"/>
      <c r="BY426" s="490">
        <v>5</v>
      </c>
      <c r="BZ426" s="486">
        <v>4</v>
      </c>
      <c r="CA426" s="488"/>
      <c r="CB426" s="495"/>
      <c r="CC426" s="380">
        <v>9</v>
      </c>
      <c r="CD426" s="381"/>
      <c r="CE426" s="398">
        <v>8</v>
      </c>
      <c r="CF426" s="366">
        <v>1</v>
      </c>
      <c r="CG426" s="373"/>
      <c r="CH426" s="399"/>
      <c r="CI426" s="485">
        <v>8</v>
      </c>
      <c r="CJ426" s="486">
        <v>1</v>
      </c>
      <c r="CK426" s="488"/>
      <c r="CL426" s="489"/>
      <c r="CM426" s="490">
        <v>8</v>
      </c>
      <c r="CN426" s="486">
        <v>1</v>
      </c>
      <c r="CO426" s="488"/>
      <c r="CP426" s="495"/>
      <c r="CQ426" s="402">
        <v>8</v>
      </c>
      <c r="CR426" s="366">
        <v>1</v>
      </c>
      <c r="CS426" s="408"/>
      <c r="CT426" s="409"/>
      <c r="CU426" s="402">
        <v>8</v>
      </c>
      <c r="CV426" s="366">
        <v>1</v>
      </c>
      <c r="CW426" s="410"/>
      <c r="CX426" s="411"/>
      <c r="CY426" s="402">
        <v>5</v>
      </c>
      <c r="CZ426" s="366">
        <v>4</v>
      </c>
      <c r="DA426" s="415"/>
      <c r="DB426" s="411"/>
      <c r="DC426" s="380">
        <v>9</v>
      </c>
      <c r="DD426" s="381"/>
      <c r="DE426" s="398">
        <v>8</v>
      </c>
      <c r="DF426" s="366">
        <v>1</v>
      </c>
      <c r="DG426" s="416"/>
      <c r="DH426" s="411"/>
      <c r="DI426" s="402">
        <v>8</v>
      </c>
      <c r="DJ426" s="366">
        <v>1</v>
      </c>
      <c r="DK426" s="416"/>
      <c r="DL426" s="411"/>
      <c r="DM426" s="424">
        <v>25</v>
      </c>
      <c r="DN426" s="424">
        <v>4</v>
      </c>
      <c r="DO426" s="424">
        <v>1</v>
      </c>
      <c r="DP426" s="425">
        <f t="shared" si="231"/>
        <v>188</v>
      </c>
      <c r="DQ426" s="427">
        <f t="shared" si="232"/>
        <v>0</v>
      </c>
      <c r="DR426" s="425">
        <f t="shared" si="233"/>
        <v>188</v>
      </c>
      <c r="DS426" s="163">
        <f t="shared" si="234"/>
        <v>25</v>
      </c>
      <c r="DT426" s="425">
        <f t="shared" si="235"/>
        <v>39</v>
      </c>
      <c r="DU426" s="427">
        <f t="shared" si="236"/>
        <v>0</v>
      </c>
      <c r="DV426" s="427">
        <f t="shared" si="237"/>
        <v>39</v>
      </c>
      <c r="DW426" s="427">
        <f t="shared" si="238"/>
        <v>36</v>
      </c>
      <c r="DX426" s="427">
        <f t="shared" si="239"/>
        <v>0</v>
      </c>
      <c r="DY426" s="427">
        <f t="shared" si="240"/>
        <v>11</v>
      </c>
      <c r="DZ426" s="427">
        <f t="shared" si="241"/>
        <v>0</v>
      </c>
      <c r="EA426" s="428">
        <f t="shared" si="242"/>
        <v>26</v>
      </c>
      <c r="EB426" s="429">
        <f t="shared" si="243"/>
        <v>39</v>
      </c>
      <c r="EC426" s="429">
        <f t="shared" si="244"/>
        <v>0</v>
      </c>
      <c r="ED426" s="429">
        <f t="shared" si="245"/>
        <v>36</v>
      </c>
      <c r="EE426" s="429">
        <f t="shared" si="246"/>
        <v>0</v>
      </c>
      <c r="EF426" s="429">
        <f t="shared" si="247"/>
        <v>11</v>
      </c>
      <c r="EG426" s="429">
        <f t="shared" si="248"/>
        <v>0</v>
      </c>
      <c r="EH426" s="441"/>
      <c r="EI426" s="479"/>
      <c r="EJ426" s="443">
        <v>448</v>
      </c>
      <c r="EK426" s="481" t="s">
        <v>645</v>
      </c>
      <c r="EL426" s="449" t="s">
        <v>646</v>
      </c>
      <c r="EM426" s="500">
        <v>390000</v>
      </c>
      <c r="EN426" s="447">
        <f t="shared" si="249"/>
        <v>15000</v>
      </c>
      <c r="EO426" s="453">
        <v>0</v>
      </c>
      <c r="EP426" s="454">
        <v>0</v>
      </c>
      <c r="EQ426" s="455">
        <v>0</v>
      </c>
      <c r="ER426" s="455">
        <v>0</v>
      </c>
      <c r="ES426" s="456">
        <f t="shared" si="250"/>
        <v>15000</v>
      </c>
      <c r="ET426" s="456">
        <f t="shared" si="251"/>
        <v>26</v>
      </c>
      <c r="EU426" s="456">
        <f t="shared" si="252"/>
        <v>39</v>
      </c>
      <c r="EV426" s="456">
        <f t="shared" si="253"/>
        <v>0</v>
      </c>
      <c r="EW426" s="456">
        <f t="shared" si="254"/>
        <v>36</v>
      </c>
      <c r="EX426" s="456">
        <f t="shared" si="255"/>
        <v>0</v>
      </c>
      <c r="EY426" s="460">
        <f t="shared" si="256"/>
        <v>11</v>
      </c>
      <c r="EZ426" s="460">
        <f t="shared" si="257"/>
        <v>0</v>
      </c>
      <c r="FA426" s="447">
        <f t="shared" si="258"/>
        <v>305023.46000000002</v>
      </c>
      <c r="FB426" s="447">
        <v>0</v>
      </c>
      <c r="FC426" s="447">
        <f t="shared" si="259"/>
        <v>695023.46</v>
      </c>
      <c r="FD426" s="447">
        <f t="shared" si="260"/>
        <v>625521.11</v>
      </c>
      <c r="FE426" s="447">
        <f t="shared" si="261"/>
        <v>41104.221999999994</v>
      </c>
      <c r="FF426" s="447">
        <f t="shared" si="262"/>
        <v>69502.350000000006</v>
      </c>
      <c r="FG426" s="463">
        <v>100000</v>
      </c>
      <c r="FH426" s="447">
        <f t="shared" si="263"/>
        <v>210606.57</v>
      </c>
      <c r="FI426" s="447">
        <v>0</v>
      </c>
      <c r="FJ426" s="447">
        <f t="shared" si="264"/>
        <v>484416.89</v>
      </c>
      <c r="FK426" s="464"/>
      <c r="FL426" s="447">
        <f t="shared" si="265"/>
        <v>27800.94</v>
      </c>
      <c r="FM426" s="447">
        <f t="shared" si="266"/>
        <v>3475.12</v>
      </c>
      <c r="FN426" s="447">
        <f t="shared" si="267"/>
        <v>69502.350000000006</v>
      </c>
      <c r="FO426" s="447">
        <f t="shared" si="268"/>
        <v>100778.41</v>
      </c>
      <c r="FP426" s="178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</row>
    <row r="427" spans="1:463" s="163" customFormat="1" ht="22.5" customHeight="1">
      <c r="A427" s="360">
        <v>419</v>
      </c>
      <c r="B427" s="361">
        <v>1</v>
      </c>
      <c r="C427" s="362" t="s">
        <v>647</v>
      </c>
      <c r="D427" s="363" t="s">
        <v>194</v>
      </c>
      <c r="E427" s="225" t="s">
        <v>190</v>
      </c>
      <c r="F427" s="367">
        <v>325000</v>
      </c>
      <c r="G427" s="485"/>
      <c r="H427" s="486"/>
      <c r="I427" s="488"/>
      <c r="J427" s="489"/>
      <c r="K427" s="490">
        <v>8</v>
      </c>
      <c r="L427" s="486">
        <v>4</v>
      </c>
      <c r="M427" s="488"/>
      <c r="N427" s="489"/>
      <c r="O427" s="490">
        <v>8</v>
      </c>
      <c r="P427" s="486">
        <v>4</v>
      </c>
      <c r="Q427" s="488"/>
      <c r="R427" s="489"/>
      <c r="S427" s="490">
        <v>8</v>
      </c>
      <c r="T427" s="486">
        <v>4</v>
      </c>
      <c r="U427" s="488"/>
      <c r="V427" s="489"/>
      <c r="W427" s="490">
        <v>8</v>
      </c>
      <c r="X427" s="486">
        <v>4</v>
      </c>
      <c r="Y427" s="488"/>
      <c r="Z427" s="489"/>
      <c r="AA427" s="490">
        <v>5</v>
      </c>
      <c r="AB427" s="486">
        <v>7</v>
      </c>
      <c r="AC427" s="488"/>
      <c r="AD427" s="495"/>
      <c r="AE427" s="380">
        <v>12</v>
      </c>
      <c r="AF427" s="381"/>
      <c r="AG427" s="485">
        <v>8</v>
      </c>
      <c r="AH427" s="486">
        <v>4</v>
      </c>
      <c r="AI427" s="488"/>
      <c r="AJ427" s="489"/>
      <c r="AK427" s="490">
        <v>8</v>
      </c>
      <c r="AL427" s="486">
        <v>4</v>
      </c>
      <c r="AM427" s="488"/>
      <c r="AN427" s="489"/>
      <c r="AO427" s="490">
        <v>8</v>
      </c>
      <c r="AP427" s="486"/>
      <c r="AQ427" s="488"/>
      <c r="AR427" s="489"/>
      <c r="AS427" s="490">
        <v>8</v>
      </c>
      <c r="AT427" s="486">
        <v>4</v>
      </c>
      <c r="AU427" s="488"/>
      <c r="AV427" s="489"/>
      <c r="AW427" s="490">
        <v>8</v>
      </c>
      <c r="AX427" s="486">
        <v>4</v>
      </c>
      <c r="AY427" s="488"/>
      <c r="AZ427" s="489"/>
      <c r="BA427" s="490">
        <v>5</v>
      </c>
      <c r="BB427" s="486">
        <v>7</v>
      </c>
      <c r="BC427" s="488"/>
      <c r="BD427" s="495"/>
      <c r="BE427" s="380">
        <v>12</v>
      </c>
      <c r="BF427" s="381"/>
      <c r="BG427" s="485">
        <v>8</v>
      </c>
      <c r="BH427" s="486">
        <v>4</v>
      </c>
      <c r="BI427" s="488"/>
      <c r="BJ427" s="489"/>
      <c r="BK427" s="490">
        <v>8</v>
      </c>
      <c r="BL427" s="486">
        <v>4</v>
      </c>
      <c r="BM427" s="488"/>
      <c r="BN427" s="489"/>
      <c r="BO427" s="490">
        <v>8</v>
      </c>
      <c r="BP427" s="486">
        <v>4</v>
      </c>
      <c r="BQ427" s="488"/>
      <c r="BR427" s="489"/>
      <c r="BS427" s="490">
        <v>8</v>
      </c>
      <c r="BT427" s="486">
        <v>4</v>
      </c>
      <c r="BU427" s="488"/>
      <c r="BV427" s="489"/>
      <c r="BW427" s="496">
        <v>12</v>
      </c>
      <c r="BX427" s="497"/>
      <c r="BY427" s="490">
        <v>5</v>
      </c>
      <c r="BZ427" s="486">
        <v>7</v>
      </c>
      <c r="CA427" s="488"/>
      <c r="CB427" s="495"/>
      <c r="CC427" s="380">
        <v>11</v>
      </c>
      <c r="CD427" s="381"/>
      <c r="CE427" s="398">
        <v>8</v>
      </c>
      <c r="CF427" s="366">
        <v>4</v>
      </c>
      <c r="CG427" s="373"/>
      <c r="CH427" s="399"/>
      <c r="CI427" s="485">
        <v>8</v>
      </c>
      <c r="CJ427" s="486">
        <v>1</v>
      </c>
      <c r="CK427" s="488"/>
      <c r="CL427" s="489"/>
      <c r="CM427" s="490">
        <v>8</v>
      </c>
      <c r="CN427" s="486">
        <v>4</v>
      </c>
      <c r="CO427" s="488"/>
      <c r="CP427" s="495"/>
      <c r="CQ427" s="402">
        <v>8</v>
      </c>
      <c r="CR427" s="366">
        <v>4</v>
      </c>
      <c r="CS427" s="408"/>
      <c r="CT427" s="409"/>
      <c r="CU427" s="402">
        <v>8</v>
      </c>
      <c r="CV427" s="366">
        <v>4</v>
      </c>
      <c r="CW427" s="410"/>
      <c r="CX427" s="411"/>
      <c r="CY427" s="402">
        <v>5</v>
      </c>
      <c r="CZ427" s="366">
        <v>7</v>
      </c>
      <c r="DA427" s="415"/>
      <c r="DB427" s="411"/>
      <c r="DC427" s="380">
        <v>12</v>
      </c>
      <c r="DD427" s="381"/>
      <c r="DE427" s="398">
        <v>8</v>
      </c>
      <c r="DF427" s="366">
        <v>4</v>
      </c>
      <c r="DG427" s="416"/>
      <c r="DH427" s="411"/>
      <c r="DI427" s="402">
        <v>8</v>
      </c>
      <c r="DJ427" s="366">
        <v>4</v>
      </c>
      <c r="DK427" s="416"/>
      <c r="DL427" s="411"/>
      <c r="DM427" s="424">
        <v>25</v>
      </c>
      <c r="DN427" s="424">
        <v>4</v>
      </c>
      <c r="DO427" s="424">
        <v>1</v>
      </c>
      <c r="DP427" s="425">
        <f t="shared" si="231"/>
        <v>180</v>
      </c>
      <c r="DQ427" s="427">
        <f t="shared" si="232"/>
        <v>0</v>
      </c>
      <c r="DR427" s="425">
        <f t="shared" si="233"/>
        <v>180</v>
      </c>
      <c r="DS427" s="163">
        <f t="shared" si="234"/>
        <v>24</v>
      </c>
      <c r="DT427" s="425">
        <f t="shared" si="235"/>
        <v>101</v>
      </c>
      <c r="DU427" s="427">
        <f t="shared" si="236"/>
        <v>0</v>
      </c>
      <c r="DV427" s="427">
        <f t="shared" si="237"/>
        <v>101</v>
      </c>
      <c r="DW427" s="427">
        <f t="shared" si="238"/>
        <v>47</v>
      </c>
      <c r="DX427" s="427">
        <f t="shared" si="239"/>
        <v>0</v>
      </c>
      <c r="DY427" s="427">
        <f t="shared" si="240"/>
        <v>12</v>
      </c>
      <c r="DZ427" s="427">
        <f t="shared" si="241"/>
        <v>0</v>
      </c>
      <c r="EA427" s="428">
        <f t="shared" si="242"/>
        <v>25</v>
      </c>
      <c r="EB427" s="429">
        <f t="shared" si="243"/>
        <v>101</v>
      </c>
      <c r="EC427" s="429">
        <f t="shared" si="244"/>
        <v>0</v>
      </c>
      <c r="ED427" s="429">
        <f t="shared" si="245"/>
        <v>47</v>
      </c>
      <c r="EE427" s="429">
        <f t="shared" si="246"/>
        <v>0</v>
      </c>
      <c r="EF427" s="429">
        <f t="shared" si="247"/>
        <v>12</v>
      </c>
      <c r="EG427" s="429">
        <f t="shared" si="248"/>
        <v>0</v>
      </c>
      <c r="EH427" s="441"/>
      <c r="EI427" s="479"/>
      <c r="EJ427" s="443">
        <v>449</v>
      </c>
      <c r="EK427" s="481" t="s">
        <v>647</v>
      </c>
      <c r="EL427" s="449" t="s">
        <v>194</v>
      </c>
      <c r="EM427" s="500">
        <v>325000</v>
      </c>
      <c r="EN427" s="447">
        <f t="shared" si="249"/>
        <v>12500</v>
      </c>
      <c r="EO427" s="453">
        <v>0</v>
      </c>
      <c r="EP427" s="454">
        <v>0</v>
      </c>
      <c r="EQ427" s="455">
        <v>0</v>
      </c>
      <c r="ER427" s="455">
        <v>0</v>
      </c>
      <c r="ES427" s="456">
        <f t="shared" si="250"/>
        <v>12500</v>
      </c>
      <c r="ET427" s="456">
        <f t="shared" si="251"/>
        <v>25</v>
      </c>
      <c r="EU427" s="456">
        <f t="shared" si="252"/>
        <v>101</v>
      </c>
      <c r="EV427" s="456">
        <f t="shared" si="253"/>
        <v>0</v>
      </c>
      <c r="EW427" s="456">
        <f t="shared" si="254"/>
        <v>47</v>
      </c>
      <c r="EX427" s="456">
        <f t="shared" si="255"/>
        <v>0</v>
      </c>
      <c r="EY427" s="460">
        <f t="shared" si="256"/>
        <v>12</v>
      </c>
      <c r="EZ427" s="460">
        <f t="shared" si="257"/>
        <v>0</v>
      </c>
      <c r="FA427" s="447">
        <f t="shared" si="258"/>
        <v>449201.22</v>
      </c>
      <c r="FB427" s="447">
        <v>0</v>
      </c>
      <c r="FC427" s="447">
        <f t="shared" si="259"/>
        <v>761701.22</v>
      </c>
      <c r="FD427" s="447">
        <f t="shared" si="260"/>
        <v>685531.1</v>
      </c>
      <c r="FE427" s="447">
        <f t="shared" si="261"/>
        <v>53106.219999999994</v>
      </c>
      <c r="FF427" s="447">
        <f t="shared" si="262"/>
        <v>76170.12</v>
      </c>
      <c r="FG427" s="463">
        <v>100000</v>
      </c>
      <c r="FH427" s="447">
        <f t="shared" si="263"/>
        <v>229276.34</v>
      </c>
      <c r="FI427" s="447">
        <v>0</v>
      </c>
      <c r="FJ427" s="447">
        <f t="shared" si="264"/>
        <v>532424.88</v>
      </c>
      <c r="FK427" s="464"/>
      <c r="FL427" s="447">
        <f t="shared" si="265"/>
        <v>30468.05</v>
      </c>
      <c r="FM427" s="447">
        <f t="shared" si="266"/>
        <v>3808.51</v>
      </c>
      <c r="FN427" s="447">
        <f t="shared" si="267"/>
        <v>76170.12</v>
      </c>
      <c r="FO427" s="447">
        <f t="shared" si="268"/>
        <v>110446.68</v>
      </c>
      <c r="FP427" s="178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</row>
    <row r="428" spans="1:463" s="163" customFormat="1" ht="22.5" customHeight="1">
      <c r="A428" s="360">
        <v>420</v>
      </c>
      <c r="B428" s="361">
        <v>3</v>
      </c>
      <c r="C428" s="362" t="s">
        <v>648</v>
      </c>
      <c r="D428" s="363" t="s">
        <v>646</v>
      </c>
      <c r="E428" s="225" t="s">
        <v>190</v>
      </c>
      <c r="F428" s="367">
        <v>390000</v>
      </c>
      <c r="G428" s="485">
        <v>8</v>
      </c>
      <c r="H428" s="486">
        <v>1</v>
      </c>
      <c r="I428" s="488"/>
      <c r="J428" s="489"/>
      <c r="K428" s="490">
        <v>8</v>
      </c>
      <c r="L428" s="486">
        <v>1</v>
      </c>
      <c r="M428" s="488"/>
      <c r="N428" s="489"/>
      <c r="O428" s="490">
        <v>8</v>
      </c>
      <c r="P428" s="486">
        <v>1</v>
      </c>
      <c r="Q428" s="488"/>
      <c r="R428" s="489"/>
      <c r="S428" s="490">
        <v>8</v>
      </c>
      <c r="T428" s="486">
        <v>1</v>
      </c>
      <c r="U428" s="488"/>
      <c r="V428" s="489"/>
      <c r="W428" s="490">
        <v>8</v>
      </c>
      <c r="X428" s="486">
        <v>1</v>
      </c>
      <c r="Y428" s="488"/>
      <c r="Z428" s="489"/>
      <c r="AA428" s="490">
        <v>5</v>
      </c>
      <c r="AB428" s="486">
        <v>4</v>
      </c>
      <c r="AC428" s="488"/>
      <c r="AD428" s="495"/>
      <c r="AE428" s="380">
        <v>9</v>
      </c>
      <c r="AF428" s="381"/>
      <c r="AG428" s="485">
        <v>8</v>
      </c>
      <c r="AH428" s="486">
        <v>1</v>
      </c>
      <c r="AI428" s="488"/>
      <c r="AJ428" s="489"/>
      <c r="AK428" s="490">
        <v>8</v>
      </c>
      <c r="AL428" s="486">
        <v>1</v>
      </c>
      <c r="AM428" s="488"/>
      <c r="AN428" s="489"/>
      <c r="AO428" s="490">
        <v>8</v>
      </c>
      <c r="AP428" s="486">
        <v>1</v>
      </c>
      <c r="AQ428" s="488"/>
      <c r="AR428" s="489"/>
      <c r="AS428" s="490">
        <v>8</v>
      </c>
      <c r="AT428" s="486">
        <v>1</v>
      </c>
      <c r="AU428" s="488"/>
      <c r="AV428" s="489"/>
      <c r="AW428" s="490">
        <v>8</v>
      </c>
      <c r="AX428" s="486">
        <v>1</v>
      </c>
      <c r="AY428" s="488"/>
      <c r="AZ428" s="489"/>
      <c r="BA428" s="490">
        <v>5</v>
      </c>
      <c r="BB428" s="486">
        <v>4</v>
      </c>
      <c r="BC428" s="488"/>
      <c r="BD428" s="495"/>
      <c r="BE428" s="380">
        <v>9</v>
      </c>
      <c r="BF428" s="381"/>
      <c r="BG428" s="485">
        <v>8</v>
      </c>
      <c r="BH428" s="486">
        <v>1</v>
      </c>
      <c r="BI428" s="488"/>
      <c r="BJ428" s="489"/>
      <c r="BK428" s="490">
        <v>8</v>
      </c>
      <c r="BL428" s="486">
        <v>3</v>
      </c>
      <c r="BM428" s="488"/>
      <c r="BN428" s="489"/>
      <c r="BO428" s="490">
        <v>8</v>
      </c>
      <c r="BP428" s="486">
        <v>1</v>
      </c>
      <c r="BQ428" s="488"/>
      <c r="BR428" s="489"/>
      <c r="BS428" s="490">
        <v>8</v>
      </c>
      <c r="BT428" s="486">
        <v>1</v>
      </c>
      <c r="BU428" s="488"/>
      <c r="BV428" s="489"/>
      <c r="BW428" s="496">
        <v>9</v>
      </c>
      <c r="BX428" s="497"/>
      <c r="BY428" s="490">
        <v>5</v>
      </c>
      <c r="BZ428" s="486">
        <v>4</v>
      </c>
      <c r="CA428" s="488"/>
      <c r="CB428" s="495"/>
      <c r="CC428" s="380">
        <v>9</v>
      </c>
      <c r="CD428" s="381"/>
      <c r="CE428" s="398">
        <v>8</v>
      </c>
      <c r="CF428" s="366">
        <v>1</v>
      </c>
      <c r="CG428" s="373"/>
      <c r="CH428" s="399"/>
      <c r="CI428" s="485">
        <v>8</v>
      </c>
      <c r="CJ428" s="486">
        <v>1</v>
      </c>
      <c r="CK428" s="488"/>
      <c r="CL428" s="489"/>
      <c r="CM428" s="490">
        <v>8</v>
      </c>
      <c r="CN428" s="486">
        <v>1</v>
      </c>
      <c r="CO428" s="488"/>
      <c r="CP428" s="495"/>
      <c r="CQ428" s="402">
        <v>8</v>
      </c>
      <c r="CR428" s="366">
        <v>1</v>
      </c>
      <c r="CS428" s="408"/>
      <c r="CT428" s="409"/>
      <c r="CU428" s="402">
        <v>8</v>
      </c>
      <c r="CV428" s="366">
        <v>1</v>
      </c>
      <c r="CW428" s="410"/>
      <c r="CX428" s="411"/>
      <c r="CY428" s="402">
        <v>5</v>
      </c>
      <c r="CZ428" s="366">
        <v>4</v>
      </c>
      <c r="DA428" s="415"/>
      <c r="DB428" s="411"/>
      <c r="DC428" s="380">
        <v>9</v>
      </c>
      <c r="DD428" s="381"/>
      <c r="DE428" s="398">
        <v>8</v>
      </c>
      <c r="DF428" s="366">
        <v>1</v>
      </c>
      <c r="DG428" s="416"/>
      <c r="DH428" s="411"/>
      <c r="DI428" s="402">
        <v>8</v>
      </c>
      <c r="DJ428" s="366">
        <v>1</v>
      </c>
      <c r="DK428" s="416"/>
      <c r="DL428" s="411"/>
      <c r="DM428" s="424">
        <v>25</v>
      </c>
      <c r="DN428" s="424">
        <v>4</v>
      </c>
      <c r="DO428" s="424">
        <v>1</v>
      </c>
      <c r="DP428" s="425">
        <f t="shared" si="231"/>
        <v>188</v>
      </c>
      <c r="DQ428" s="427">
        <f t="shared" si="232"/>
        <v>0</v>
      </c>
      <c r="DR428" s="425">
        <f t="shared" si="233"/>
        <v>188</v>
      </c>
      <c r="DS428" s="163">
        <f t="shared" si="234"/>
        <v>25</v>
      </c>
      <c r="DT428" s="425">
        <f t="shared" si="235"/>
        <v>39</v>
      </c>
      <c r="DU428" s="427">
        <f t="shared" si="236"/>
        <v>0</v>
      </c>
      <c r="DV428" s="427">
        <f t="shared" si="237"/>
        <v>39</v>
      </c>
      <c r="DW428" s="427">
        <f t="shared" si="238"/>
        <v>36</v>
      </c>
      <c r="DX428" s="427">
        <f t="shared" si="239"/>
        <v>0</v>
      </c>
      <c r="DY428" s="427">
        <f t="shared" si="240"/>
        <v>9</v>
      </c>
      <c r="DZ428" s="427">
        <f t="shared" si="241"/>
        <v>0</v>
      </c>
      <c r="EA428" s="428">
        <f t="shared" si="242"/>
        <v>26</v>
      </c>
      <c r="EB428" s="429">
        <f t="shared" si="243"/>
        <v>39</v>
      </c>
      <c r="EC428" s="429">
        <f t="shared" si="244"/>
        <v>0</v>
      </c>
      <c r="ED428" s="429">
        <f t="shared" si="245"/>
        <v>36</v>
      </c>
      <c r="EE428" s="429">
        <f t="shared" si="246"/>
        <v>0</v>
      </c>
      <c r="EF428" s="429">
        <f t="shared" si="247"/>
        <v>9</v>
      </c>
      <c r="EG428" s="429">
        <f t="shared" si="248"/>
        <v>0</v>
      </c>
      <c r="EH428" s="441"/>
      <c r="EI428" s="479"/>
      <c r="EJ428" s="443">
        <v>450</v>
      </c>
      <c r="EK428" s="481" t="s">
        <v>648</v>
      </c>
      <c r="EL428" s="449" t="s">
        <v>646</v>
      </c>
      <c r="EM428" s="500">
        <v>390000</v>
      </c>
      <c r="EN428" s="447">
        <f t="shared" si="249"/>
        <v>15000</v>
      </c>
      <c r="EO428" s="453">
        <v>0</v>
      </c>
      <c r="EP428" s="454">
        <v>0</v>
      </c>
      <c r="EQ428" s="455">
        <v>0</v>
      </c>
      <c r="ER428" s="455">
        <v>0</v>
      </c>
      <c r="ES428" s="456">
        <f t="shared" si="250"/>
        <v>15000</v>
      </c>
      <c r="ET428" s="456">
        <f t="shared" si="251"/>
        <v>26</v>
      </c>
      <c r="EU428" s="456">
        <f t="shared" si="252"/>
        <v>39</v>
      </c>
      <c r="EV428" s="456">
        <f t="shared" si="253"/>
        <v>0</v>
      </c>
      <c r="EW428" s="456">
        <f t="shared" si="254"/>
        <v>36</v>
      </c>
      <c r="EX428" s="456">
        <f t="shared" si="255"/>
        <v>0</v>
      </c>
      <c r="EY428" s="460">
        <f t="shared" si="256"/>
        <v>9</v>
      </c>
      <c r="EZ428" s="460">
        <f t="shared" si="257"/>
        <v>0</v>
      </c>
      <c r="FA428" s="447">
        <f t="shared" si="258"/>
        <v>297022.84999999998</v>
      </c>
      <c r="FB428" s="447">
        <v>0</v>
      </c>
      <c r="FC428" s="447">
        <f t="shared" si="259"/>
        <v>687022.85</v>
      </c>
      <c r="FD428" s="447">
        <f t="shared" si="260"/>
        <v>618320.55999999994</v>
      </c>
      <c r="FE428" s="447">
        <f t="shared" si="261"/>
        <v>39664.111999999994</v>
      </c>
      <c r="FF428" s="447">
        <f t="shared" si="262"/>
        <v>68702.289999999994</v>
      </c>
      <c r="FG428" s="463">
        <v>100000</v>
      </c>
      <c r="FH428" s="447">
        <f t="shared" si="263"/>
        <v>208366.4</v>
      </c>
      <c r="FI428" s="447">
        <v>0</v>
      </c>
      <c r="FJ428" s="447">
        <f t="shared" si="264"/>
        <v>478656.45</v>
      </c>
      <c r="FK428" s="464"/>
      <c r="FL428" s="447">
        <f t="shared" si="265"/>
        <v>27480.91</v>
      </c>
      <c r="FM428" s="447">
        <f t="shared" si="266"/>
        <v>3435.11</v>
      </c>
      <c r="FN428" s="447">
        <f t="shared" si="267"/>
        <v>68702.289999999994</v>
      </c>
      <c r="FO428" s="447">
        <f t="shared" si="268"/>
        <v>99618.31</v>
      </c>
      <c r="FP428" s="17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</row>
    <row r="429" spans="1:463" s="163" customFormat="1" ht="22.5" customHeight="1">
      <c r="A429" s="360">
        <v>421</v>
      </c>
      <c r="B429" s="361">
        <v>1</v>
      </c>
      <c r="C429" s="362" t="s">
        <v>649</v>
      </c>
      <c r="D429" s="363" t="s">
        <v>194</v>
      </c>
      <c r="E429" s="225" t="s">
        <v>190</v>
      </c>
      <c r="F429" s="367">
        <v>325000</v>
      </c>
      <c r="G429" s="485">
        <v>8</v>
      </c>
      <c r="H429" s="486">
        <v>4</v>
      </c>
      <c r="I429" s="488"/>
      <c r="J429" s="489"/>
      <c r="K429" s="490">
        <v>8</v>
      </c>
      <c r="L429" s="486">
        <v>4</v>
      </c>
      <c r="M429" s="488"/>
      <c r="N429" s="489"/>
      <c r="O429" s="490">
        <v>8</v>
      </c>
      <c r="P429" s="486">
        <v>4</v>
      </c>
      <c r="Q429" s="488"/>
      <c r="R429" s="489"/>
      <c r="S429" s="490">
        <v>8</v>
      </c>
      <c r="T429" s="486">
        <v>4</v>
      </c>
      <c r="U429" s="488"/>
      <c r="V429" s="489"/>
      <c r="W429" s="490">
        <v>8</v>
      </c>
      <c r="X429" s="486">
        <v>4</v>
      </c>
      <c r="Y429" s="488"/>
      <c r="Z429" s="489"/>
      <c r="AA429" s="490">
        <v>5</v>
      </c>
      <c r="AB429" s="486">
        <v>7</v>
      </c>
      <c r="AC429" s="488"/>
      <c r="AD429" s="495"/>
      <c r="AE429" s="380">
        <v>12</v>
      </c>
      <c r="AF429" s="381"/>
      <c r="AG429" s="485">
        <v>8</v>
      </c>
      <c r="AH429" s="486">
        <v>4</v>
      </c>
      <c r="AI429" s="488"/>
      <c r="AJ429" s="489"/>
      <c r="AK429" s="490">
        <v>8</v>
      </c>
      <c r="AL429" s="486">
        <v>4</v>
      </c>
      <c r="AM429" s="488"/>
      <c r="AN429" s="489"/>
      <c r="AO429" s="490">
        <v>8</v>
      </c>
      <c r="AP429" s="486">
        <v>4</v>
      </c>
      <c r="AQ429" s="488"/>
      <c r="AR429" s="489"/>
      <c r="AS429" s="490"/>
      <c r="AT429" s="486"/>
      <c r="AU429" s="488"/>
      <c r="AV429" s="489"/>
      <c r="AW429" s="490"/>
      <c r="AX429" s="486"/>
      <c r="AY429" s="488"/>
      <c r="AZ429" s="489"/>
      <c r="BA429" s="490">
        <v>5</v>
      </c>
      <c r="BB429" s="486">
        <v>7</v>
      </c>
      <c r="BC429" s="488"/>
      <c r="BD429" s="495"/>
      <c r="BE429" s="380">
        <v>12</v>
      </c>
      <c r="BF429" s="381"/>
      <c r="BG429" s="485">
        <v>8</v>
      </c>
      <c r="BH429" s="486">
        <v>4</v>
      </c>
      <c r="BI429" s="488"/>
      <c r="BJ429" s="489"/>
      <c r="BK429" s="490">
        <v>8</v>
      </c>
      <c r="BL429" s="486">
        <v>4</v>
      </c>
      <c r="BM429" s="488"/>
      <c r="BN429" s="489"/>
      <c r="BO429" s="490">
        <v>8</v>
      </c>
      <c r="BP429" s="486">
        <v>4</v>
      </c>
      <c r="BQ429" s="488"/>
      <c r="BR429" s="489"/>
      <c r="BS429" s="490">
        <v>8</v>
      </c>
      <c r="BT429" s="486">
        <v>4</v>
      </c>
      <c r="BU429" s="488"/>
      <c r="BV429" s="489"/>
      <c r="BW429" s="496">
        <v>12</v>
      </c>
      <c r="BX429" s="497"/>
      <c r="BY429" s="490">
        <v>5</v>
      </c>
      <c r="BZ429" s="486">
        <v>7</v>
      </c>
      <c r="CA429" s="488"/>
      <c r="CB429" s="495"/>
      <c r="CC429" s="380">
        <v>10</v>
      </c>
      <c r="CD429" s="381"/>
      <c r="CE429" s="398">
        <v>8</v>
      </c>
      <c r="CF429" s="366">
        <v>4</v>
      </c>
      <c r="CG429" s="373"/>
      <c r="CH429" s="399"/>
      <c r="CI429" s="485">
        <v>8</v>
      </c>
      <c r="CJ429" s="486">
        <v>4</v>
      </c>
      <c r="CK429" s="488"/>
      <c r="CL429" s="489"/>
      <c r="CM429" s="490">
        <v>8</v>
      </c>
      <c r="CN429" s="486">
        <v>4</v>
      </c>
      <c r="CO429" s="488"/>
      <c r="CP429" s="495"/>
      <c r="CQ429" s="402">
        <v>8</v>
      </c>
      <c r="CR429" s="366">
        <v>4</v>
      </c>
      <c r="CS429" s="408"/>
      <c r="CT429" s="409"/>
      <c r="CU429" s="402">
        <v>8</v>
      </c>
      <c r="CV429" s="366">
        <v>4</v>
      </c>
      <c r="CW429" s="410"/>
      <c r="CX429" s="411"/>
      <c r="CY429" s="402">
        <v>5</v>
      </c>
      <c r="CZ429" s="366">
        <v>7</v>
      </c>
      <c r="DA429" s="415"/>
      <c r="DB429" s="411"/>
      <c r="DC429" s="380">
        <v>6</v>
      </c>
      <c r="DD429" s="381"/>
      <c r="DE429" s="398">
        <v>8</v>
      </c>
      <c r="DF429" s="366">
        <v>4</v>
      </c>
      <c r="DG429" s="416"/>
      <c r="DH429" s="411"/>
      <c r="DI429" s="402">
        <v>8</v>
      </c>
      <c r="DJ429" s="366">
        <v>4</v>
      </c>
      <c r="DK429" s="416"/>
      <c r="DL429" s="411"/>
      <c r="DM429" s="424">
        <v>25</v>
      </c>
      <c r="DN429" s="424">
        <v>4</v>
      </c>
      <c r="DO429" s="424">
        <v>1</v>
      </c>
      <c r="DP429" s="425">
        <f t="shared" si="231"/>
        <v>172</v>
      </c>
      <c r="DQ429" s="427">
        <f t="shared" si="232"/>
        <v>0</v>
      </c>
      <c r="DR429" s="425">
        <f t="shared" si="233"/>
        <v>172</v>
      </c>
      <c r="DS429" s="163">
        <f t="shared" si="234"/>
        <v>23</v>
      </c>
      <c r="DT429" s="425">
        <f t="shared" si="235"/>
        <v>104</v>
      </c>
      <c r="DU429" s="427">
        <f t="shared" si="236"/>
        <v>0</v>
      </c>
      <c r="DV429" s="427">
        <f t="shared" si="237"/>
        <v>104</v>
      </c>
      <c r="DW429" s="427">
        <f t="shared" si="238"/>
        <v>40</v>
      </c>
      <c r="DX429" s="427">
        <f t="shared" si="239"/>
        <v>0</v>
      </c>
      <c r="DY429" s="427">
        <f t="shared" si="240"/>
        <v>12</v>
      </c>
      <c r="DZ429" s="427">
        <f t="shared" si="241"/>
        <v>0</v>
      </c>
      <c r="EA429" s="428">
        <f t="shared" si="242"/>
        <v>24</v>
      </c>
      <c r="EB429" s="429">
        <f t="shared" si="243"/>
        <v>104</v>
      </c>
      <c r="EC429" s="429">
        <f t="shared" si="244"/>
        <v>0</v>
      </c>
      <c r="ED429" s="429">
        <f t="shared" si="245"/>
        <v>40</v>
      </c>
      <c r="EE429" s="429">
        <f t="shared" si="246"/>
        <v>0</v>
      </c>
      <c r="EF429" s="429">
        <f t="shared" si="247"/>
        <v>12</v>
      </c>
      <c r="EG429" s="429">
        <f t="shared" si="248"/>
        <v>0</v>
      </c>
      <c r="EH429" s="441"/>
      <c r="EI429" s="479"/>
      <c r="EJ429" s="443">
        <v>451</v>
      </c>
      <c r="EK429" s="481" t="s">
        <v>649</v>
      </c>
      <c r="EL429" s="449" t="s">
        <v>194</v>
      </c>
      <c r="EM429" s="500">
        <v>325000</v>
      </c>
      <c r="EN429" s="447">
        <f t="shared" si="249"/>
        <v>12500</v>
      </c>
      <c r="EO429" s="453">
        <v>0</v>
      </c>
      <c r="EP429" s="454">
        <v>0</v>
      </c>
      <c r="EQ429" s="455">
        <v>0</v>
      </c>
      <c r="ER429" s="455">
        <v>0</v>
      </c>
      <c r="ES429" s="456">
        <f t="shared" si="250"/>
        <v>12500</v>
      </c>
      <c r="ET429" s="456">
        <f t="shared" si="251"/>
        <v>24</v>
      </c>
      <c r="EU429" s="456">
        <f t="shared" si="252"/>
        <v>104</v>
      </c>
      <c r="EV429" s="456">
        <f t="shared" si="253"/>
        <v>0</v>
      </c>
      <c r="EW429" s="456">
        <f t="shared" si="254"/>
        <v>40</v>
      </c>
      <c r="EX429" s="456">
        <f t="shared" si="255"/>
        <v>0</v>
      </c>
      <c r="EY429" s="460">
        <f t="shared" si="256"/>
        <v>12</v>
      </c>
      <c r="EZ429" s="460">
        <f t="shared" si="257"/>
        <v>0</v>
      </c>
      <c r="FA429" s="447">
        <f t="shared" si="258"/>
        <v>433366.67</v>
      </c>
      <c r="FB429" s="447">
        <v>0</v>
      </c>
      <c r="FC429" s="447">
        <f t="shared" si="259"/>
        <v>733366.67</v>
      </c>
      <c r="FD429" s="447">
        <f t="shared" si="260"/>
        <v>660030</v>
      </c>
      <c r="FE429" s="447">
        <f t="shared" si="261"/>
        <v>48006</v>
      </c>
      <c r="FF429" s="447">
        <f t="shared" si="262"/>
        <v>73336.67</v>
      </c>
      <c r="FG429" s="463">
        <v>0</v>
      </c>
      <c r="FH429" s="447">
        <f t="shared" si="263"/>
        <v>121342.67</v>
      </c>
      <c r="FI429" s="447">
        <v>0</v>
      </c>
      <c r="FJ429" s="447">
        <f t="shared" si="264"/>
        <v>612024</v>
      </c>
      <c r="FK429" s="464"/>
      <c r="FL429" s="447">
        <f t="shared" si="265"/>
        <v>29334.67</v>
      </c>
      <c r="FM429" s="447">
        <f t="shared" si="266"/>
        <v>3666.83</v>
      </c>
      <c r="FN429" s="447">
        <f t="shared" si="267"/>
        <v>73336.67</v>
      </c>
      <c r="FO429" s="447">
        <f t="shared" si="268"/>
        <v>106338.17</v>
      </c>
      <c r="FP429" s="178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</row>
    <row r="430" spans="1:463" s="163" customFormat="1" ht="22.5" customHeight="1">
      <c r="A430" s="360">
        <v>422</v>
      </c>
      <c r="B430" s="361">
        <v>1</v>
      </c>
      <c r="C430" s="362" t="s">
        <v>650</v>
      </c>
      <c r="D430" s="363" t="s">
        <v>194</v>
      </c>
      <c r="E430" s="225" t="s">
        <v>190</v>
      </c>
      <c r="F430" s="367">
        <v>325000</v>
      </c>
      <c r="G430" s="485">
        <v>8</v>
      </c>
      <c r="H430" s="486">
        <v>4</v>
      </c>
      <c r="I430" s="488"/>
      <c r="J430" s="489"/>
      <c r="K430" s="490">
        <v>8</v>
      </c>
      <c r="L430" s="486">
        <v>4</v>
      </c>
      <c r="M430" s="488"/>
      <c r="N430" s="489"/>
      <c r="O430" s="490">
        <v>8</v>
      </c>
      <c r="P430" s="486">
        <v>4</v>
      </c>
      <c r="Q430" s="488"/>
      <c r="R430" s="489"/>
      <c r="S430" s="490">
        <v>8</v>
      </c>
      <c r="T430" s="486">
        <v>4</v>
      </c>
      <c r="U430" s="488"/>
      <c r="V430" s="489"/>
      <c r="W430" s="490">
        <v>8</v>
      </c>
      <c r="X430" s="486">
        <v>4</v>
      </c>
      <c r="Y430" s="488"/>
      <c r="Z430" s="489"/>
      <c r="AA430" s="490">
        <v>5</v>
      </c>
      <c r="AB430" s="486">
        <v>7</v>
      </c>
      <c r="AC430" s="488"/>
      <c r="AD430" s="495"/>
      <c r="AE430" s="380">
        <v>12</v>
      </c>
      <c r="AF430" s="381"/>
      <c r="AG430" s="485">
        <v>8</v>
      </c>
      <c r="AH430" s="486">
        <v>4</v>
      </c>
      <c r="AI430" s="488"/>
      <c r="AJ430" s="489"/>
      <c r="AK430" s="490">
        <v>8</v>
      </c>
      <c r="AL430" s="486">
        <v>4</v>
      </c>
      <c r="AM430" s="488"/>
      <c r="AN430" s="489"/>
      <c r="AO430" s="490">
        <v>8</v>
      </c>
      <c r="AP430" s="486"/>
      <c r="AQ430" s="488"/>
      <c r="AR430" s="489"/>
      <c r="AS430" s="490">
        <v>8</v>
      </c>
      <c r="AT430" s="486">
        <v>4</v>
      </c>
      <c r="AU430" s="488"/>
      <c r="AV430" s="489"/>
      <c r="AW430" s="490">
        <v>8</v>
      </c>
      <c r="AX430" s="486">
        <v>4</v>
      </c>
      <c r="AY430" s="488"/>
      <c r="AZ430" s="489"/>
      <c r="BA430" s="490">
        <v>5</v>
      </c>
      <c r="BB430" s="486">
        <v>7</v>
      </c>
      <c r="BC430" s="488"/>
      <c r="BD430" s="495"/>
      <c r="BE430" s="380">
        <v>12</v>
      </c>
      <c r="BF430" s="381"/>
      <c r="BG430" s="485">
        <v>8</v>
      </c>
      <c r="BH430" s="486">
        <v>4</v>
      </c>
      <c r="BI430" s="488"/>
      <c r="BJ430" s="489"/>
      <c r="BK430" s="490">
        <v>8</v>
      </c>
      <c r="BL430" s="486">
        <v>4</v>
      </c>
      <c r="BM430" s="488"/>
      <c r="BN430" s="489"/>
      <c r="BO430" s="490">
        <v>8</v>
      </c>
      <c r="BP430" s="486">
        <v>4</v>
      </c>
      <c r="BQ430" s="488"/>
      <c r="BR430" s="489"/>
      <c r="BS430" s="490">
        <v>8</v>
      </c>
      <c r="BT430" s="486">
        <v>4</v>
      </c>
      <c r="BU430" s="488"/>
      <c r="BV430" s="489"/>
      <c r="BW430" s="496">
        <v>11.5</v>
      </c>
      <c r="BX430" s="497"/>
      <c r="BY430" s="490">
        <v>5</v>
      </c>
      <c r="BZ430" s="486">
        <v>7</v>
      </c>
      <c r="CA430" s="488"/>
      <c r="CB430" s="495"/>
      <c r="CC430" s="380">
        <v>11</v>
      </c>
      <c r="CD430" s="381"/>
      <c r="CE430" s="398">
        <v>8</v>
      </c>
      <c r="CF430" s="366">
        <v>4</v>
      </c>
      <c r="CG430" s="373"/>
      <c r="CH430" s="399"/>
      <c r="CI430" s="485">
        <v>8</v>
      </c>
      <c r="CJ430" s="486">
        <v>1</v>
      </c>
      <c r="CK430" s="488"/>
      <c r="CL430" s="489"/>
      <c r="CM430" s="490">
        <v>8</v>
      </c>
      <c r="CN430" s="486">
        <v>4</v>
      </c>
      <c r="CO430" s="488"/>
      <c r="CP430" s="495"/>
      <c r="CQ430" s="402">
        <v>8</v>
      </c>
      <c r="CR430" s="366">
        <v>4</v>
      </c>
      <c r="CS430" s="408"/>
      <c r="CT430" s="409"/>
      <c r="CU430" s="402">
        <v>8</v>
      </c>
      <c r="CV430" s="366">
        <v>4</v>
      </c>
      <c r="CW430" s="410"/>
      <c r="CX430" s="411"/>
      <c r="CY430" s="402">
        <v>5</v>
      </c>
      <c r="CZ430" s="366">
        <v>7</v>
      </c>
      <c r="DA430" s="415"/>
      <c r="DB430" s="411"/>
      <c r="DC430" s="380">
        <v>12</v>
      </c>
      <c r="DD430" s="381"/>
      <c r="DE430" s="398">
        <v>8</v>
      </c>
      <c r="DF430" s="366">
        <v>4</v>
      </c>
      <c r="DG430" s="416"/>
      <c r="DH430" s="411"/>
      <c r="DI430" s="402">
        <v>8</v>
      </c>
      <c r="DJ430" s="366">
        <v>4</v>
      </c>
      <c r="DK430" s="416"/>
      <c r="DL430" s="411"/>
      <c r="DM430" s="424">
        <v>25</v>
      </c>
      <c r="DN430" s="424">
        <v>4</v>
      </c>
      <c r="DO430" s="424">
        <v>1</v>
      </c>
      <c r="DP430" s="425">
        <f t="shared" si="231"/>
        <v>188</v>
      </c>
      <c r="DQ430" s="427">
        <f t="shared" si="232"/>
        <v>0</v>
      </c>
      <c r="DR430" s="425">
        <f t="shared" si="233"/>
        <v>188</v>
      </c>
      <c r="DS430" s="163">
        <f t="shared" si="234"/>
        <v>25</v>
      </c>
      <c r="DT430" s="425">
        <f t="shared" si="235"/>
        <v>105</v>
      </c>
      <c r="DU430" s="427">
        <f t="shared" si="236"/>
        <v>0</v>
      </c>
      <c r="DV430" s="427">
        <f t="shared" si="237"/>
        <v>105</v>
      </c>
      <c r="DW430" s="427">
        <f t="shared" si="238"/>
        <v>47</v>
      </c>
      <c r="DX430" s="427">
        <f t="shared" si="239"/>
        <v>0</v>
      </c>
      <c r="DY430" s="427">
        <f t="shared" si="240"/>
        <v>11.5</v>
      </c>
      <c r="DZ430" s="427">
        <f t="shared" si="241"/>
        <v>0</v>
      </c>
      <c r="EA430" s="428">
        <f t="shared" si="242"/>
        <v>26</v>
      </c>
      <c r="EB430" s="429">
        <f t="shared" si="243"/>
        <v>105</v>
      </c>
      <c r="EC430" s="429">
        <f t="shared" si="244"/>
        <v>0</v>
      </c>
      <c r="ED430" s="429">
        <f t="shared" si="245"/>
        <v>47</v>
      </c>
      <c r="EE430" s="429">
        <f t="shared" si="246"/>
        <v>0</v>
      </c>
      <c r="EF430" s="429">
        <f t="shared" si="247"/>
        <v>11.5</v>
      </c>
      <c r="EG430" s="429">
        <f t="shared" si="248"/>
        <v>0</v>
      </c>
      <c r="EH430" s="441"/>
      <c r="EI430" s="479"/>
      <c r="EJ430" s="443">
        <v>452</v>
      </c>
      <c r="EK430" s="481" t="s">
        <v>650</v>
      </c>
      <c r="EL430" s="449" t="s">
        <v>194</v>
      </c>
      <c r="EM430" s="500">
        <v>325000</v>
      </c>
      <c r="EN430" s="447">
        <f t="shared" si="249"/>
        <v>12500</v>
      </c>
      <c r="EO430" s="453">
        <v>0</v>
      </c>
      <c r="EP430" s="454">
        <v>0</v>
      </c>
      <c r="EQ430" s="455">
        <v>0</v>
      </c>
      <c r="ER430" s="455">
        <v>0</v>
      </c>
      <c r="ES430" s="456">
        <f t="shared" si="250"/>
        <v>12500</v>
      </c>
      <c r="ET430" s="456">
        <f t="shared" si="251"/>
        <v>26</v>
      </c>
      <c r="EU430" s="456">
        <f t="shared" si="252"/>
        <v>105</v>
      </c>
      <c r="EV430" s="456">
        <f t="shared" si="253"/>
        <v>0</v>
      </c>
      <c r="EW430" s="456">
        <f t="shared" si="254"/>
        <v>47</v>
      </c>
      <c r="EX430" s="456">
        <f t="shared" si="255"/>
        <v>0</v>
      </c>
      <c r="EY430" s="460">
        <f t="shared" si="256"/>
        <v>11.5</v>
      </c>
      <c r="EZ430" s="460">
        <f t="shared" si="257"/>
        <v>0</v>
      </c>
      <c r="FA430" s="447">
        <f t="shared" si="258"/>
        <v>457535.2</v>
      </c>
      <c r="FB430" s="447">
        <v>0</v>
      </c>
      <c r="FC430" s="447">
        <f t="shared" si="259"/>
        <v>782535.2</v>
      </c>
      <c r="FD430" s="447">
        <f t="shared" si="260"/>
        <v>704281.67999999993</v>
      </c>
      <c r="FE430" s="447">
        <f t="shared" si="261"/>
        <v>56856.335999999988</v>
      </c>
      <c r="FF430" s="447">
        <f t="shared" si="262"/>
        <v>78253.52</v>
      </c>
      <c r="FG430" s="463">
        <v>100000</v>
      </c>
      <c r="FH430" s="447">
        <f t="shared" si="263"/>
        <v>235109.86</v>
      </c>
      <c r="FI430" s="447">
        <v>0</v>
      </c>
      <c r="FJ430" s="447">
        <f t="shared" si="264"/>
        <v>547425.34</v>
      </c>
      <c r="FK430" s="464"/>
      <c r="FL430" s="447">
        <f t="shared" si="265"/>
        <v>31301.41</v>
      </c>
      <c r="FM430" s="447">
        <f t="shared" si="266"/>
        <v>3912.68</v>
      </c>
      <c r="FN430" s="447">
        <f t="shared" si="267"/>
        <v>78253.52</v>
      </c>
      <c r="FO430" s="447">
        <f t="shared" si="268"/>
        <v>113467.61</v>
      </c>
      <c r="FP430" s="178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</row>
    <row r="431" spans="1:463" s="163" customFormat="1" ht="22.5" customHeight="1">
      <c r="A431" s="360">
        <v>423</v>
      </c>
      <c r="B431" s="361">
        <v>5</v>
      </c>
      <c r="C431" s="362" t="s">
        <v>651</v>
      </c>
      <c r="D431" s="363" t="s">
        <v>223</v>
      </c>
      <c r="E431" s="225" t="s">
        <v>190</v>
      </c>
      <c r="F431" s="367">
        <v>325000</v>
      </c>
      <c r="G431" s="485">
        <v>8</v>
      </c>
      <c r="H431" s="486">
        <v>3</v>
      </c>
      <c r="I431" s="488"/>
      <c r="J431" s="489"/>
      <c r="K431" s="490">
        <v>8</v>
      </c>
      <c r="L431" s="486">
        <v>4</v>
      </c>
      <c r="M431" s="488"/>
      <c r="N431" s="489"/>
      <c r="O431" s="490">
        <v>8</v>
      </c>
      <c r="P431" s="486">
        <v>4</v>
      </c>
      <c r="Q431" s="488"/>
      <c r="R431" s="489"/>
      <c r="S431" s="490">
        <v>8</v>
      </c>
      <c r="T431" s="486">
        <v>1</v>
      </c>
      <c r="U431" s="488"/>
      <c r="V431" s="489"/>
      <c r="W431" s="490">
        <v>8</v>
      </c>
      <c r="X431" s="486">
        <v>4</v>
      </c>
      <c r="Y431" s="488"/>
      <c r="Z431" s="489"/>
      <c r="AA431" s="490">
        <v>5</v>
      </c>
      <c r="AB431" s="486">
        <v>7</v>
      </c>
      <c r="AC431" s="488"/>
      <c r="AD431" s="495"/>
      <c r="AE431" s="380">
        <v>12</v>
      </c>
      <c r="AF431" s="381"/>
      <c r="AG431" s="485">
        <v>8</v>
      </c>
      <c r="AH431" s="486">
        <v>3</v>
      </c>
      <c r="AI431" s="488"/>
      <c r="AJ431" s="489"/>
      <c r="AK431" s="490">
        <v>5</v>
      </c>
      <c r="AL431" s="486"/>
      <c r="AM431" s="488"/>
      <c r="AN431" s="489"/>
      <c r="AO431" s="490"/>
      <c r="AP431" s="486"/>
      <c r="AQ431" s="488"/>
      <c r="AR431" s="489"/>
      <c r="AS431" s="490"/>
      <c r="AT431" s="486"/>
      <c r="AU431" s="488"/>
      <c r="AV431" s="489"/>
      <c r="AW431" s="490"/>
      <c r="AX431" s="486"/>
      <c r="AY431" s="488"/>
      <c r="AZ431" s="489"/>
      <c r="BA431" s="490"/>
      <c r="BB431" s="486"/>
      <c r="BC431" s="488"/>
      <c r="BD431" s="495"/>
      <c r="BE431" s="380"/>
      <c r="BF431" s="381"/>
      <c r="BG431" s="485"/>
      <c r="BH431" s="486"/>
      <c r="BI431" s="488"/>
      <c r="BJ431" s="489"/>
      <c r="BK431" s="490">
        <v>8</v>
      </c>
      <c r="BL431" s="486">
        <v>4</v>
      </c>
      <c r="BM431" s="488"/>
      <c r="BN431" s="489"/>
      <c r="BO431" s="490">
        <v>8</v>
      </c>
      <c r="BP431" s="486">
        <v>4</v>
      </c>
      <c r="BQ431" s="488"/>
      <c r="BR431" s="489"/>
      <c r="BS431" s="490">
        <v>8</v>
      </c>
      <c r="BT431" s="486">
        <v>4</v>
      </c>
      <c r="BU431" s="488"/>
      <c r="BV431" s="489"/>
      <c r="BW431" s="496">
        <v>12</v>
      </c>
      <c r="BX431" s="497"/>
      <c r="BY431" s="490">
        <v>5</v>
      </c>
      <c r="BZ431" s="486">
        <v>7</v>
      </c>
      <c r="CA431" s="488"/>
      <c r="CB431" s="495"/>
      <c r="CC431" s="380">
        <v>12</v>
      </c>
      <c r="CD431" s="381"/>
      <c r="CE431" s="398">
        <v>3</v>
      </c>
      <c r="CF431" s="366"/>
      <c r="CG431" s="373"/>
      <c r="CH431" s="399"/>
      <c r="CI431" s="485">
        <v>8</v>
      </c>
      <c r="CJ431" s="486">
        <v>2</v>
      </c>
      <c r="CK431" s="488"/>
      <c r="CL431" s="489"/>
      <c r="CM431" s="490">
        <v>8</v>
      </c>
      <c r="CN431" s="486">
        <v>4</v>
      </c>
      <c r="CO431" s="488"/>
      <c r="CP431" s="495"/>
      <c r="CQ431" s="402">
        <v>8</v>
      </c>
      <c r="CR431" s="366">
        <v>1</v>
      </c>
      <c r="CS431" s="408"/>
      <c r="CT431" s="409"/>
      <c r="CU431" s="402">
        <v>8</v>
      </c>
      <c r="CV431" s="366">
        <v>1</v>
      </c>
      <c r="CW431" s="410"/>
      <c r="CX431" s="411"/>
      <c r="CY431" s="402">
        <v>5</v>
      </c>
      <c r="CZ431" s="366">
        <v>4</v>
      </c>
      <c r="DA431" s="415"/>
      <c r="DB431" s="411"/>
      <c r="DC431" s="380">
        <v>9</v>
      </c>
      <c r="DD431" s="381"/>
      <c r="DE431" s="398">
        <v>8</v>
      </c>
      <c r="DF431" s="366">
        <v>3</v>
      </c>
      <c r="DG431" s="416"/>
      <c r="DH431" s="411"/>
      <c r="DI431" s="402">
        <v>8</v>
      </c>
      <c r="DJ431" s="366">
        <v>1</v>
      </c>
      <c r="DK431" s="416"/>
      <c r="DL431" s="411"/>
      <c r="DM431" s="424">
        <v>25</v>
      </c>
      <c r="DN431" s="424">
        <v>4</v>
      </c>
      <c r="DO431" s="424">
        <v>1</v>
      </c>
      <c r="DP431" s="425">
        <f t="shared" si="231"/>
        <v>143</v>
      </c>
      <c r="DQ431" s="427">
        <f t="shared" si="232"/>
        <v>0</v>
      </c>
      <c r="DR431" s="425">
        <f t="shared" si="233"/>
        <v>143</v>
      </c>
      <c r="DS431" s="163">
        <f t="shared" si="234"/>
        <v>19</v>
      </c>
      <c r="DT431" s="425">
        <f t="shared" si="235"/>
        <v>61</v>
      </c>
      <c r="DU431" s="427">
        <f t="shared" si="236"/>
        <v>0</v>
      </c>
      <c r="DV431" s="427">
        <f t="shared" si="237"/>
        <v>61</v>
      </c>
      <c r="DW431" s="427">
        <f t="shared" si="238"/>
        <v>33</v>
      </c>
      <c r="DX431" s="427">
        <f t="shared" si="239"/>
        <v>0</v>
      </c>
      <c r="DY431" s="427">
        <f t="shared" si="240"/>
        <v>12</v>
      </c>
      <c r="DZ431" s="427">
        <f t="shared" si="241"/>
        <v>0</v>
      </c>
      <c r="EA431" s="428">
        <f t="shared" si="242"/>
        <v>20</v>
      </c>
      <c r="EB431" s="429">
        <f t="shared" si="243"/>
        <v>61</v>
      </c>
      <c r="EC431" s="429">
        <f t="shared" si="244"/>
        <v>0</v>
      </c>
      <c r="ED431" s="429">
        <f t="shared" si="245"/>
        <v>33</v>
      </c>
      <c r="EE431" s="429">
        <f t="shared" si="246"/>
        <v>0</v>
      </c>
      <c r="EF431" s="429">
        <f t="shared" si="247"/>
        <v>12</v>
      </c>
      <c r="EG431" s="429">
        <f t="shared" si="248"/>
        <v>0</v>
      </c>
      <c r="EH431" s="441"/>
      <c r="EI431" s="479"/>
      <c r="EJ431" s="443">
        <v>453</v>
      </c>
      <c r="EK431" s="481" t="s">
        <v>651</v>
      </c>
      <c r="EL431" s="449" t="s">
        <v>223</v>
      </c>
      <c r="EM431" s="500">
        <v>325000</v>
      </c>
      <c r="EN431" s="447">
        <f t="shared" si="249"/>
        <v>12500</v>
      </c>
      <c r="EO431" s="453">
        <v>0</v>
      </c>
      <c r="EP431" s="454">
        <v>0</v>
      </c>
      <c r="EQ431" s="455">
        <v>0</v>
      </c>
      <c r="ER431" s="455">
        <v>0</v>
      </c>
      <c r="ES431" s="456">
        <f t="shared" si="250"/>
        <v>12500</v>
      </c>
      <c r="ET431" s="456">
        <f t="shared" si="251"/>
        <v>20</v>
      </c>
      <c r="EU431" s="456">
        <f t="shared" si="252"/>
        <v>61</v>
      </c>
      <c r="EV431" s="456">
        <f t="shared" si="253"/>
        <v>0</v>
      </c>
      <c r="EW431" s="456">
        <f t="shared" si="254"/>
        <v>33</v>
      </c>
      <c r="EX431" s="456">
        <f t="shared" si="255"/>
        <v>0</v>
      </c>
      <c r="EY431" s="460">
        <f t="shared" si="256"/>
        <v>12</v>
      </c>
      <c r="EZ431" s="460">
        <f t="shared" si="257"/>
        <v>0</v>
      </c>
      <c r="FA431" s="447">
        <f t="shared" si="258"/>
        <v>302523.27</v>
      </c>
      <c r="FB431" s="447">
        <v>0</v>
      </c>
      <c r="FC431" s="447">
        <f t="shared" si="259"/>
        <v>552523.27</v>
      </c>
      <c r="FD431" s="447">
        <f t="shared" si="260"/>
        <v>497270.94</v>
      </c>
      <c r="FE431" s="447">
        <f t="shared" si="261"/>
        <v>18181.675200000001</v>
      </c>
      <c r="FF431" s="447">
        <f t="shared" si="262"/>
        <v>55252.33</v>
      </c>
      <c r="FG431" s="463">
        <v>100000</v>
      </c>
      <c r="FH431" s="447">
        <f t="shared" si="263"/>
        <v>173434.01</v>
      </c>
      <c r="FI431" s="447">
        <v>0</v>
      </c>
      <c r="FJ431" s="447">
        <f t="shared" si="264"/>
        <v>379089.26</v>
      </c>
      <c r="FK431" s="464"/>
      <c r="FL431" s="447">
        <f t="shared" si="265"/>
        <v>22100.93</v>
      </c>
      <c r="FM431" s="447">
        <f t="shared" si="266"/>
        <v>2762.62</v>
      </c>
      <c r="FN431" s="447">
        <f t="shared" si="267"/>
        <v>55252.33</v>
      </c>
      <c r="FO431" s="447">
        <f t="shared" si="268"/>
        <v>80115.88</v>
      </c>
      <c r="FP431" s="178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</row>
    <row r="432" spans="1:463" s="163" customFormat="1" ht="22.5" customHeight="1">
      <c r="A432" s="360">
        <v>424</v>
      </c>
      <c r="B432" s="361">
        <v>6</v>
      </c>
      <c r="C432" s="362" t="s">
        <v>652</v>
      </c>
      <c r="D432" s="363" t="s">
        <v>194</v>
      </c>
      <c r="E432" s="225" t="s">
        <v>190</v>
      </c>
      <c r="F432" s="367">
        <v>325000</v>
      </c>
      <c r="G432" s="485">
        <v>8</v>
      </c>
      <c r="H432" s="486">
        <v>4</v>
      </c>
      <c r="I432" s="488"/>
      <c r="J432" s="489"/>
      <c r="K432" s="490">
        <v>8</v>
      </c>
      <c r="L432" s="486">
        <v>4</v>
      </c>
      <c r="M432" s="488"/>
      <c r="N432" s="489"/>
      <c r="O432" s="490">
        <v>8</v>
      </c>
      <c r="P432" s="486">
        <v>4</v>
      </c>
      <c r="Q432" s="488"/>
      <c r="R432" s="489"/>
      <c r="S432" s="490">
        <v>8</v>
      </c>
      <c r="T432" s="486">
        <v>4</v>
      </c>
      <c r="U432" s="488"/>
      <c r="V432" s="489"/>
      <c r="W432" s="490">
        <v>8</v>
      </c>
      <c r="X432" s="486">
        <v>4</v>
      </c>
      <c r="Y432" s="488"/>
      <c r="Z432" s="489"/>
      <c r="AA432" s="490">
        <v>5</v>
      </c>
      <c r="AB432" s="486"/>
      <c r="AC432" s="488"/>
      <c r="AD432" s="495"/>
      <c r="AE432" s="380">
        <v>11</v>
      </c>
      <c r="AF432" s="381"/>
      <c r="AG432" s="485">
        <v>8</v>
      </c>
      <c r="AH432" s="486">
        <v>4</v>
      </c>
      <c r="AI432" s="488"/>
      <c r="AJ432" s="489"/>
      <c r="AK432" s="490">
        <v>8</v>
      </c>
      <c r="AL432" s="486">
        <v>3</v>
      </c>
      <c r="AM432" s="488"/>
      <c r="AN432" s="489"/>
      <c r="AO432" s="490">
        <v>8</v>
      </c>
      <c r="AP432" s="486">
        <v>1</v>
      </c>
      <c r="AQ432" s="488"/>
      <c r="AR432" s="489"/>
      <c r="AS432" s="490">
        <v>8</v>
      </c>
      <c r="AT432" s="486">
        <v>1</v>
      </c>
      <c r="AU432" s="488"/>
      <c r="AV432" s="489"/>
      <c r="AW432" s="490">
        <v>8</v>
      </c>
      <c r="AX432" s="486">
        <v>2</v>
      </c>
      <c r="AY432" s="488"/>
      <c r="AZ432" s="489"/>
      <c r="BA432" s="490">
        <v>5</v>
      </c>
      <c r="BB432" s="486">
        <v>5</v>
      </c>
      <c r="BC432" s="488"/>
      <c r="BD432" s="495"/>
      <c r="BE432" s="380">
        <v>10</v>
      </c>
      <c r="BF432" s="381"/>
      <c r="BG432" s="485">
        <v>8</v>
      </c>
      <c r="BH432" s="486">
        <v>3</v>
      </c>
      <c r="BI432" s="488"/>
      <c r="BJ432" s="489"/>
      <c r="BK432" s="490">
        <v>8</v>
      </c>
      <c r="BL432" s="486">
        <v>4</v>
      </c>
      <c r="BM432" s="488"/>
      <c r="BN432" s="489"/>
      <c r="BO432" s="490">
        <v>8</v>
      </c>
      <c r="BP432" s="486">
        <v>2</v>
      </c>
      <c r="BQ432" s="488"/>
      <c r="BR432" s="489"/>
      <c r="BS432" s="490">
        <v>8</v>
      </c>
      <c r="BT432" s="486">
        <v>4</v>
      </c>
      <c r="BU432" s="488"/>
      <c r="BV432" s="489"/>
      <c r="BW432" s="496">
        <v>12</v>
      </c>
      <c r="BX432" s="497"/>
      <c r="BY432" s="490">
        <v>5</v>
      </c>
      <c r="BZ432" s="486">
        <v>6</v>
      </c>
      <c r="CA432" s="488"/>
      <c r="CB432" s="495"/>
      <c r="CC432" s="380">
        <v>11</v>
      </c>
      <c r="CD432" s="381"/>
      <c r="CE432" s="398">
        <v>8</v>
      </c>
      <c r="CF432" s="366">
        <v>4</v>
      </c>
      <c r="CG432" s="373"/>
      <c r="CH432" s="399"/>
      <c r="CI432" s="485">
        <v>8</v>
      </c>
      <c r="CJ432" s="486">
        <v>3</v>
      </c>
      <c r="CK432" s="488"/>
      <c r="CL432" s="489"/>
      <c r="CM432" s="490">
        <v>8</v>
      </c>
      <c r="CN432" s="486">
        <v>4</v>
      </c>
      <c r="CO432" s="488"/>
      <c r="CP432" s="495"/>
      <c r="CQ432" s="402">
        <v>8</v>
      </c>
      <c r="CR432" s="366">
        <v>3</v>
      </c>
      <c r="CS432" s="408"/>
      <c r="CT432" s="409"/>
      <c r="CU432" s="402">
        <v>8</v>
      </c>
      <c r="CV432" s="366">
        <v>3</v>
      </c>
      <c r="CW432" s="410"/>
      <c r="CX432" s="411"/>
      <c r="CY432" s="402">
        <v>5</v>
      </c>
      <c r="CZ432" s="366">
        <v>6</v>
      </c>
      <c r="DA432" s="415"/>
      <c r="DB432" s="411"/>
      <c r="DC432" s="380">
        <v>11</v>
      </c>
      <c r="DD432" s="381"/>
      <c r="DE432" s="398">
        <v>8</v>
      </c>
      <c r="DF432" s="366">
        <v>3</v>
      </c>
      <c r="DG432" s="416"/>
      <c r="DH432" s="411"/>
      <c r="DI432" s="402">
        <v>8</v>
      </c>
      <c r="DJ432" s="366">
        <v>3</v>
      </c>
      <c r="DK432" s="416"/>
      <c r="DL432" s="411"/>
      <c r="DM432" s="424">
        <v>25</v>
      </c>
      <c r="DN432" s="424">
        <v>4</v>
      </c>
      <c r="DO432" s="424">
        <v>1</v>
      </c>
      <c r="DP432" s="425">
        <f t="shared" si="231"/>
        <v>188</v>
      </c>
      <c r="DQ432" s="427">
        <f t="shared" si="232"/>
        <v>0</v>
      </c>
      <c r="DR432" s="425">
        <f t="shared" si="233"/>
        <v>188</v>
      </c>
      <c r="DS432" s="163">
        <f t="shared" si="234"/>
        <v>25</v>
      </c>
      <c r="DT432" s="425">
        <f t="shared" si="235"/>
        <v>84</v>
      </c>
      <c r="DU432" s="427">
        <f t="shared" si="236"/>
        <v>0</v>
      </c>
      <c r="DV432" s="427">
        <f t="shared" si="237"/>
        <v>84</v>
      </c>
      <c r="DW432" s="427">
        <f t="shared" si="238"/>
        <v>43</v>
      </c>
      <c r="DX432" s="427">
        <f t="shared" si="239"/>
        <v>0</v>
      </c>
      <c r="DY432" s="427">
        <f t="shared" si="240"/>
        <v>12</v>
      </c>
      <c r="DZ432" s="427">
        <f t="shared" si="241"/>
        <v>0</v>
      </c>
      <c r="EA432" s="428">
        <f t="shared" si="242"/>
        <v>26</v>
      </c>
      <c r="EB432" s="429">
        <f t="shared" si="243"/>
        <v>84</v>
      </c>
      <c r="EC432" s="429">
        <f t="shared" si="244"/>
        <v>0</v>
      </c>
      <c r="ED432" s="429">
        <f t="shared" si="245"/>
        <v>43</v>
      </c>
      <c r="EE432" s="429">
        <f t="shared" si="246"/>
        <v>0</v>
      </c>
      <c r="EF432" s="429">
        <f t="shared" si="247"/>
        <v>12</v>
      </c>
      <c r="EG432" s="429">
        <f t="shared" si="248"/>
        <v>0</v>
      </c>
      <c r="EH432" s="441"/>
      <c r="EI432" s="479"/>
      <c r="EJ432" s="443">
        <v>454</v>
      </c>
      <c r="EK432" s="481" t="s">
        <v>652</v>
      </c>
      <c r="EL432" s="449" t="s">
        <v>194</v>
      </c>
      <c r="EM432" s="500">
        <v>325000</v>
      </c>
      <c r="EN432" s="447">
        <f t="shared" si="249"/>
        <v>12500</v>
      </c>
      <c r="EO432" s="453">
        <v>0</v>
      </c>
      <c r="EP432" s="454">
        <v>0</v>
      </c>
      <c r="EQ432" s="455">
        <v>0</v>
      </c>
      <c r="ER432" s="455">
        <v>0</v>
      </c>
      <c r="ES432" s="456">
        <f t="shared" si="250"/>
        <v>12500</v>
      </c>
      <c r="ET432" s="456">
        <f t="shared" si="251"/>
        <v>26</v>
      </c>
      <c r="EU432" s="456">
        <f t="shared" si="252"/>
        <v>84</v>
      </c>
      <c r="EV432" s="456">
        <f t="shared" si="253"/>
        <v>0</v>
      </c>
      <c r="EW432" s="456">
        <f t="shared" si="254"/>
        <v>43</v>
      </c>
      <c r="EX432" s="456">
        <f t="shared" si="255"/>
        <v>0</v>
      </c>
      <c r="EY432" s="460">
        <f t="shared" si="256"/>
        <v>12</v>
      </c>
      <c r="EZ432" s="460">
        <f t="shared" si="257"/>
        <v>0</v>
      </c>
      <c r="FA432" s="447">
        <f t="shared" si="258"/>
        <v>393363.59</v>
      </c>
      <c r="FB432" s="447">
        <v>0</v>
      </c>
      <c r="FC432" s="447">
        <f t="shared" si="259"/>
        <v>718363.59</v>
      </c>
      <c r="FD432" s="447">
        <f t="shared" si="260"/>
        <v>646527.23</v>
      </c>
      <c r="FE432" s="447">
        <f t="shared" si="261"/>
        <v>45305.445999999996</v>
      </c>
      <c r="FF432" s="447">
        <f t="shared" si="262"/>
        <v>71836.36</v>
      </c>
      <c r="FG432" s="463">
        <v>100000</v>
      </c>
      <c r="FH432" s="447">
        <f t="shared" si="263"/>
        <v>217141.81</v>
      </c>
      <c r="FI432" s="447">
        <v>0</v>
      </c>
      <c r="FJ432" s="447">
        <f t="shared" si="264"/>
        <v>501221.78</v>
      </c>
      <c r="FK432" s="464"/>
      <c r="FL432" s="447">
        <f t="shared" si="265"/>
        <v>28734.54</v>
      </c>
      <c r="FM432" s="447">
        <f t="shared" si="266"/>
        <v>3591.82</v>
      </c>
      <c r="FN432" s="447">
        <f t="shared" si="267"/>
        <v>71836.36</v>
      </c>
      <c r="FO432" s="447">
        <f t="shared" si="268"/>
        <v>104162.72</v>
      </c>
      <c r="FP432" s="178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</row>
    <row r="433" spans="1:463" s="163" customFormat="1" ht="22.5" customHeight="1">
      <c r="A433" s="360">
        <v>425</v>
      </c>
      <c r="B433" s="361">
        <v>1</v>
      </c>
      <c r="C433" s="362" t="s">
        <v>653</v>
      </c>
      <c r="D433" s="363" t="s">
        <v>194</v>
      </c>
      <c r="E433" s="225" t="s">
        <v>190</v>
      </c>
      <c r="F433" s="367">
        <v>325000</v>
      </c>
      <c r="G433" s="485">
        <v>8</v>
      </c>
      <c r="H433" s="486">
        <v>4</v>
      </c>
      <c r="I433" s="488"/>
      <c r="J433" s="489"/>
      <c r="K433" s="490"/>
      <c r="L433" s="486"/>
      <c r="M433" s="488"/>
      <c r="N433" s="489"/>
      <c r="O433" s="490">
        <v>8</v>
      </c>
      <c r="P433" s="486">
        <v>4</v>
      </c>
      <c r="Q433" s="488"/>
      <c r="R433" s="489"/>
      <c r="S433" s="490">
        <v>8</v>
      </c>
      <c r="T433" s="486">
        <v>4</v>
      </c>
      <c r="U433" s="488"/>
      <c r="V433" s="489"/>
      <c r="W433" s="490">
        <v>8</v>
      </c>
      <c r="X433" s="486">
        <v>4</v>
      </c>
      <c r="Y433" s="488"/>
      <c r="Z433" s="489"/>
      <c r="AA433" s="490"/>
      <c r="AB433" s="486"/>
      <c r="AC433" s="488"/>
      <c r="AD433" s="495"/>
      <c r="AE433" s="380">
        <v>12</v>
      </c>
      <c r="AF433" s="381"/>
      <c r="AG433" s="485">
        <v>8</v>
      </c>
      <c r="AH433" s="486">
        <v>4</v>
      </c>
      <c r="AI433" s="488"/>
      <c r="AJ433" s="489"/>
      <c r="AK433" s="490">
        <v>8</v>
      </c>
      <c r="AL433" s="486">
        <v>4</v>
      </c>
      <c r="AM433" s="488"/>
      <c r="AN433" s="489"/>
      <c r="AO433" s="490">
        <v>8</v>
      </c>
      <c r="AP433" s="486"/>
      <c r="AQ433" s="488"/>
      <c r="AR433" s="489"/>
      <c r="AS433" s="490">
        <v>8</v>
      </c>
      <c r="AT433" s="486">
        <v>4</v>
      </c>
      <c r="AU433" s="488"/>
      <c r="AV433" s="489"/>
      <c r="AW433" s="490">
        <v>8</v>
      </c>
      <c r="AX433" s="486">
        <v>4</v>
      </c>
      <c r="AY433" s="488"/>
      <c r="AZ433" s="489"/>
      <c r="BA433" s="490"/>
      <c r="BB433" s="486"/>
      <c r="BC433" s="488"/>
      <c r="BD433" s="495"/>
      <c r="BE433" s="380"/>
      <c r="BF433" s="381"/>
      <c r="BG433" s="485"/>
      <c r="BH433" s="486"/>
      <c r="BI433" s="488"/>
      <c r="BJ433" s="489"/>
      <c r="BK433" s="490"/>
      <c r="BL433" s="486"/>
      <c r="BM433" s="488"/>
      <c r="BN433" s="489"/>
      <c r="BO433" s="490">
        <v>8</v>
      </c>
      <c r="BP433" s="486">
        <v>4</v>
      </c>
      <c r="BQ433" s="488"/>
      <c r="BR433" s="489"/>
      <c r="BS433" s="490">
        <v>8</v>
      </c>
      <c r="BT433" s="486">
        <v>4</v>
      </c>
      <c r="BU433" s="488"/>
      <c r="BV433" s="489"/>
      <c r="BW433" s="496">
        <v>12</v>
      </c>
      <c r="BX433" s="497"/>
      <c r="BY433" s="490">
        <v>5</v>
      </c>
      <c r="BZ433" s="486">
        <v>7</v>
      </c>
      <c r="CA433" s="488"/>
      <c r="CB433" s="495"/>
      <c r="CC433" s="380">
        <v>11</v>
      </c>
      <c r="CD433" s="381"/>
      <c r="CE433" s="398">
        <v>8</v>
      </c>
      <c r="CF433" s="366">
        <v>4</v>
      </c>
      <c r="CG433" s="373"/>
      <c r="CH433" s="399"/>
      <c r="CI433" s="485">
        <v>8</v>
      </c>
      <c r="CJ433" s="486">
        <v>3</v>
      </c>
      <c r="CK433" s="488"/>
      <c r="CL433" s="489"/>
      <c r="CM433" s="490">
        <v>8</v>
      </c>
      <c r="CN433" s="486">
        <v>4</v>
      </c>
      <c r="CO433" s="488"/>
      <c r="CP433" s="495"/>
      <c r="CQ433" s="402">
        <v>8</v>
      </c>
      <c r="CR433" s="366">
        <v>4</v>
      </c>
      <c r="CS433" s="408"/>
      <c r="CT433" s="409"/>
      <c r="CU433" s="402">
        <v>8</v>
      </c>
      <c r="CV433" s="366">
        <v>4</v>
      </c>
      <c r="CW433" s="410"/>
      <c r="CX433" s="411"/>
      <c r="CY433" s="402">
        <v>5</v>
      </c>
      <c r="CZ433" s="366">
        <v>7</v>
      </c>
      <c r="DA433" s="415"/>
      <c r="DB433" s="411"/>
      <c r="DC433" s="380">
        <v>12</v>
      </c>
      <c r="DD433" s="381"/>
      <c r="DE433" s="398"/>
      <c r="DF433" s="366"/>
      <c r="DG433" s="416"/>
      <c r="DH433" s="411"/>
      <c r="DI433" s="402">
        <v>8</v>
      </c>
      <c r="DJ433" s="366">
        <v>4</v>
      </c>
      <c r="DK433" s="416"/>
      <c r="DL433" s="411"/>
      <c r="DM433" s="424">
        <v>25</v>
      </c>
      <c r="DN433" s="424">
        <v>4</v>
      </c>
      <c r="DO433" s="424">
        <v>1</v>
      </c>
      <c r="DP433" s="425">
        <f t="shared" si="231"/>
        <v>146</v>
      </c>
      <c r="DQ433" s="427">
        <f t="shared" si="232"/>
        <v>0</v>
      </c>
      <c r="DR433" s="425">
        <f t="shared" si="233"/>
        <v>146</v>
      </c>
      <c r="DS433" s="163">
        <f t="shared" si="234"/>
        <v>19</v>
      </c>
      <c r="DT433" s="425">
        <f t="shared" si="235"/>
        <v>77</v>
      </c>
      <c r="DU433" s="427">
        <f t="shared" si="236"/>
        <v>0</v>
      </c>
      <c r="DV433" s="427">
        <f t="shared" si="237"/>
        <v>77</v>
      </c>
      <c r="DW433" s="427">
        <f t="shared" si="238"/>
        <v>35</v>
      </c>
      <c r="DX433" s="427">
        <f t="shared" si="239"/>
        <v>0</v>
      </c>
      <c r="DY433" s="427">
        <f t="shared" si="240"/>
        <v>12</v>
      </c>
      <c r="DZ433" s="427">
        <f t="shared" si="241"/>
        <v>0</v>
      </c>
      <c r="EA433" s="428">
        <f t="shared" si="242"/>
        <v>20</v>
      </c>
      <c r="EB433" s="429">
        <f t="shared" si="243"/>
        <v>77</v>
      </c>
      <c r="EC433" s="429">
        <f t="shared" si="244"/>
        <v>0</v>
      </c>
      <c r="ED433" s="429">
        <f t="shared" si="245"/>
        <v>35</v>
      </c>
      <c r="EE433" s="429">
        <f t="shared" si="246"/>
        <v>0</v>
      </c>
      <c r="EF433" s="429">
        <f t="shared" si="247"/>
        <v>12</v>
      </c>
      <c r="EG433" s="429">
        <f t="shared" si="248"/>
        <v>0</v>
      </c>
      <c r="EH433" s="441"/>
      <c r="EI433" s="479"/>
      <c r="EJ433" s="443">
        <v>455</v>
      </c>
      <c r="EK433" s="481" t="s">
        <v>653</v>
      </c>
      <c r="EL433" s="449" t="s">
        <v>194</v>
      </c>
      <c r="EM433" s="500">
        <v>325000</v>
      </c>
      <c r="EN433" s="447">
        <f t="shared" si="249"/>
        <v>12500</v>
      </c>
      <c r="EO433" s="453">
        <v>0</v>
      </c>
      <c r="EP433" s="454">
        <v>0</v>
      </c>
      <c r="EQ433" s="455">
        <v>0</v>
      </c>
      <c r="ER433" s="455">
        <v>0</v>
      </c>
      <c r="ES433" s="456">
        <f t="shared" si="250"/>
        <v>12500</v>
      </c>
      <c r="ET433" s="456">
        <f t="shared" si="251"/>
        <v>20</v>
      </c>
      <c r="EU433" s="456">
        <f t="shared" si="252"/>
        <v>77</v>
      </c>
      <c r="EV433" s="456">
        <f t="shared" si="253"/>
        <v>0</v>
      </c>
      <c r="EW433" s="456">
        <f t="shared" si="254"/>
        <v>35</v>
      </c>
      <c r="EX433" s="456">
        <f t="shared" si="255"/>
        <v>0</v>
      </c>
      <c r="EY433" s="460">
        <f t="shared" si="256"/>
        <v>12</v>
      </c>
      <c r="EZ433" s="460">
        <f t="shared" si="257"/>
        <v>0</v>
      </c>
      <c r="FA433" s="447">
        <f t="shared" si="258"/>
        <v>349193.53</v>
      </c>
      <c r="FB433" s="447">
        <v>0</v>
      </c>
      <c r="FC433" s="447">
        <f t="shared" si="259"/>
        <v>599193.53</v>
      </c>
      <c r="FD433" s="447">
        <f t="shared" si="260"/>
        <v>539274.18000000005</v>
      </c>
      <c r="FE433" s="447">
        <f t="shared" si="261"/>
        <v>23854.83600000001</v>
      </c>
      <c r="FF433" s="447">
        <f t="shared" si="262"/>
        <v>59919.35</v>
      </c>
      <c r="FG433" s="463">
        <v>100000</v>
      </c>
      <c r="FH433" s="447">
        <f t="shared" si="263"/>
        <v>183774.19</v>
      </c>
      <c r="FI433" s="447">
        <v>0</v>
      </c>
      <c r="FJ433" s="447">
        <f t="shared" si="264"/>
        <v>415419.34</v>
      </c>
      <c r="FK433" s="464"/>
      <c r="FL433" s="447">
        <f t="shared" si="265"/>
        <v>23967.74</v>
      </c>
      <c r="FM433" s="447">
        <f t="shared" si="266"/>
        <v>2995.97</v>
      </c>
      <c r="FN433" s="447">
        <f t="shared" si="267"/>
        <v>59919.35</v>
      </c>
      <c r="FO433" s="447">
        <f t="shared" si="268"/>
        <v>86883.06</v>
      </c>
      <c r="FP433" s="178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</row>
    <row r="434" spans="1:463" s="163" customFormat="1" ht="22.5" customHeight="1">
      <c r="A434" s="360">
        <v>426</v>
      </c>
      <c r="B434" s="361">
        <v>1</v>
      </c>
      <c r="C434" s="362" t="s">
        <v>654</v>
      </c>
      <c r="D434" s="363" t="s">
        <v>235</v>
      </c>
      <c r="E434" s="225" t="s">
        <v>190</v>
      </c>
      <c r="F434" s="367">
        <v>600000</v>
      </c>
      <c r="G434" s="485">
        <v>8</v>
      </c>
      <c r="H434" s="486"/>
      <c r="I434" s="488"/>
      <c r="J434" s="489"/>
      <c r="K434" s="490">
        <v>8</v>
      </c>
      <c r="L434" s="486"/>
      <c r="M434" s="488"/>
      <c r="N434" s="489"/>
      <c r="O434" s="490">
        <v>8</v>
      </c>
      <c r="P434" s="486"/>
      <c r="Q434" s="488"/>
      <c r="R434" s="489"/>
      <c r="S434" s="490">
        <v>8</v>
      </c>
      <c r="T434" s="486"/>
      <c r="U434" s="488"/>
      <c r="V434" s="489"/>
      <c r="W434" s="490">
        <v>8</v>
      </c>
      <c r="X434" s="486"/>
      <c r="Y434" s="488"/>
      <c r="Z434" s="489"/>
      <c r="AA434" s="490">
        <v>5</v>
      </c>
      <c r="AB434" s="486"/>
      <c r="AC434" s="488"/>
      <c r="AD434" s="495"/>
      <c r="AE434" s="380"/>
      <c r="AF434" s="381"/>
      <c r="AG434" s="485">
        <v>8</v>
      </c>
      <c r="AH434" s="486"/>
      <c r="AI434" s="488"/>
      <c r="AJ434" s="489"/>
      <c r="AK434" s="490">
        <v>8</v>
      </c>
      <c r="AL434" s="486"/>
      <c r="AM434" s="488"/>
      <c r="AN434" s="489"/>
      <c r="AO434" s="490">
        <v>8</v>
      </c>
      <c r="AP434" s="486"/>
      <c r="AQ434" s="488"/>
      <c r="AR434" s="489"/>
      <c r="AS434" s="490">
        <v>8</v>
      </c>
      <c r="AT434" s="486"/>
      <c r="AU434" s="488"/>
      <c r="AV434" s="489"/>
      <c r="AW434" s="490">
        <v>8</v>
      </c>
      <c r="AX434" s="486"/>
      <c r="AY434" s="488"/>
      <c r="AZ434" s="489"/>
      <c r="BA434" s="490">
        <v>5</v>
      </c>
      <c r="BB434" s="486"/>
      <c r="BC434" s="488"/>
      <c r="BD434" s="495"/>
      <c r="BE434" s="380"/>
      <c r="BF434" s="381"/>
      <c r="BG434" s="485">
        <v>8</v>
      </c>
      <c r="BH434" s="486"/>
      <c r="BI434" s="488"/>
      <c r="BJ434" s="489"/>
      <c r="BK434" s="490">
        <v>8</v>
      </c>
      <c r="BL434" s="486"/>
      <c r="BM434" s="488"/>
      <c r="BN434" s="489"/>
      <c r="BO434" s="490">
        <v>8</v>
      </c>
      <c r="BP434" s="486"/>
      <c r="BQ434" s="488"/>
      <c r="BR434" s="489"/>
      <c r="BS434" s="490">
        <v>8</v>
      </c>
      <c r="BT434" s="486"/>
      <c r="BU434" s="488"/>
      <c r="BV434" s="489"/>
      <c r="BW434" s="496">
        <v>12</v>
      </c>
      <c r="BX434" s="497"/>
      <c r="BY434" s="490">
        <v>5</v>
      </c>
      <c r="BZ434" s="486"/>
      <c r="CA434" s="488"/>
      <c r="CB434" s="495"/>
      <c r="CC434" s="380"/>
      <c r="CD434" s="381"/>
      <c r="CE434" s="398">
        <v>8</v>
      </c>
      <c r="CF434" s="366"/>
      <c r="CG434" s="373"/>
      <c r="CH434" s="399"/>
      <c r="CI434" s="485">
        <v>8</v>
      </c>
      <c r="CJ434" s="486"/>
      <c r="CK434" s="488"/>
      <c r="CL434" s="489"/>
      <c r="CM434" s="490">
        <v>8</v>
      </c>
      <c r="CN434" s="486"/>
      <c r="CO434" s="488"/>
      <c r="CP434" s="495"/>
      <c r="CQ434" s="402">
        <v>8</v>
      </c>
      <c r="CR434" s="366"/>
      <c r="CS434" s="408"/>
      <c r="CT434" s="409"/>
      <c r="CU434" s="402">
        <v>8</v>
      </c>
      <c r="CV434" s="366"/>
      <c r="CW434" s="410"/>
      <c r="CX434" s="411"/>
      <c r="CY434" s="402">
        <v>5</v>
      </c>
      <c r="CZ434" s="366"/>
      <c r="DA434" s="415"/>
      <c r="DB434" s="411"/>
      <c r="DC434" s="380"/>
      <c r="DD434" s="381"/>
      <c r="DE434" s="398">
        <v>8</v>
      </c>
      <c r="DF434" s="366"/>
      <c r="DG434" s="416"/>
      <c r="DH434" s="411"/>
      <c r="DI434" s="402">
        <v>8</v>
      </c>
      <c r="DJ434" s="366"/>
      <c r="DK434" s="416"/>
      <c r="DL434" s="411"/>
      <c r="DM434" s="424">
        <v>25</v>
      </c>
      <c r="DN434" s="424">
        <v>4</v>
      </c>
      <c r="DO434" s="424">
        <v>1</v>
      </c>
      <c r="DP434" s="425">
        <f t="shared" si="231"/>
        <v>188</v>
      </c>
      <c r="DQ434" s="427">
        <f t="shared" si="232"/>
        <v>0</v>
      </c>
      <c r="DR434" s="425">
        <f t="shared" si="233"/>
        <v>188</v>
      </c>
      <c r="DS434" s="163">
        <f t="shared" si="234"/>
        <v>25</v>
      </c>
      <c r="DT434" s="425">
        <f t="shared" si="235"/>
        <v>0</v>
      </c>
      <c r="DU434" s="427">
        <f t="shared" si="236"/>
        <v>0</v>
      </c>
      <c r="DV434" s="427">
        <f t="shared" si="237"/>
        <v>0</v>
      </c>
      <c r="DW434" s="427">
        <f t="shared" si="238"/>
        <v>0</v>
      </c>
      <c r="DX434" s="427">
        <f t="shared" si="239"/>
        <v>0</v>
      </c>
      <c r="DY434" s="427">
        <f t="shared" si="240"/>
        <v>12</v>
      </c>
      <c r="DZ434" s="427">
        <f t="shared" si="241"/>
        <v>0</v>
      </c>
      <c r="EA434" s="428">
        <f t="shared" si="242"/>
        <v>26</v>
      </c>
      <c r="EB434" s="429">
        <f t="shared" si="243"/>
        <v>0</v>
      </c>
      <c r="EC434" s="429">
        <f t="shared" si="244"/>
        <v>0</v>
      </c>
      <c r="ED434" s="429">
        <f t="shared" si="245"/>
        <v>0</v>
      </c>
      <c r="EE434" s="429">
        <f t="shared" si="246"/>
        <v>0</v>
      </c>
      <c r="EF434" s="429">
        <f t="shared" si="247"/>
        <v>12</v>
      </c>
      <c r="EG434" s="429">
        <f t="shared" si="248"/>
        <v>0</v>
      </c>
      <c r="EH434" s="441"/>
      <c r="EI434" s="479"/>
      <c r="EJ434" s="443">
        <v>456</v>
      </c>
      <c r="EK434" s="481" t="s">
        <v>654</v>
      </c>
      <c r="EL434" s="449" t="s">
        <v>235</v>
      </c>
      <c r="EM434" s="500">
        <v>600000</v>
      </c>
      <c r="EN434" s="447">
        <f t="shared" si="249"/>
        <v>23076.92</v>
      </c>
      <c r="EO434" s="453">
        <v>0</v>
      </c>
      <c r="EP434" s="454">
        <v>0</v>
      </c>
      <c r="EQ434" s="455">
        <v>0</v>
      </c>
      <c r="ER434" s="455">
        <v>0</v>
      </c>
      <c r="ES434" s="456">
        <f t="shared" si="250"/>
        <v>23076.92</v>
      </c>
      <c r="ET434" s="456">
        <f t="shared" si="251"/>
        <v>26</v>
      </c>
      <c r="EU434" s="456">
        <f t="shared" si="252"/>
        <v>0</v>
      </c>
      <c r="EV434" s="456">
        <f t="shared" si="253"/>
        <v>0</v>
      </c>
      <c r="EW434" s="456">
        <f t="shared" si="254"/>
        <v>0</v>
      </c>
      <c r="EX434" s="456">
        <f t="shared" si="255"/>
        <v>0</v>
      </c>
      <c r="EY434" s="460">
        <f t="shared" si="256"/>
        <v>12</v>
      </c>
      <c r="EZ434" s="460">
        <f t="shared" si="257"/>
        <v>0</v>
      </c>
      <c r="FA434" s="447">
        <f t="shared" si="258"/>
        <v>73851.83</v>
      </c>
      <c r="FB434" s="447">
        <v>0</v>
      </c>
      <c r="FC434" s="447">
        <f t="shared" si="259"/>
        <v>673851.75</v>
      </c>
      <c r="FD434" s="447">
        <f t="shared" si="260"/>
        <v>606466.57000000007</v>
      </c>
      <c r="FE434" s="447">
        <f t="shared" si="261"/>
        <v>37293.314000000013</v>
      </c>
      <c r="FF434" s="447">
        <f t="shared" si="262"/>
        <v>67385.179999999993</v>
      </c>
      <c r="FG434" s="463">
        <v>100000</v>
      </c>
      <c r="FH434" s="447">
        <f t="shared" si="263"/>
        <v>204678.49</v>
      </c>
      <c r="FI434" s="447">
        <v>0</v>
      </c>
      <c r="FJ434" s="447">
        <f t="shared" si="264"/>
        <v>469173.26</v>
      </c>
      <c r="FK434" s="464"/>
      <c r="FL434" s="447">
        <f t="shared" si="265"/>
        <v>26954.07</v>
      </c>
      <c r="FM434" s="447">
        <f t="shared" si="266"/>
        <v>3369.26</v>
      </c>
      <c r="FN434" s="447">
        <f t="shared" si="267"/>
        <v>67385.179999999993</v>
      </c>
      <c r="FO434" s="447">
        <f t="shared" si="268"/>
        <v>97708.51</v>
      </c>
      <c r="FP434" s="178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</row>
    <row r="435" spans="1:463" s="163" customFormat="1" ht="22.5" customHeight="1">
      <c r="A435" s="360">
        <v>427</v>
      </c>
      <c r="B435" s="361">
        <v>1</v>
      </c>
      <c r="C435" s="362" t="s">
        <v>655</v>
      </c>
      <c r="D435" s="363" t="s">
        <v>194</v>
      </c>
      <c r="E435" s="225" t="s">
        <v>190</v>
      </c>
      <c r="F435" s="367">
        <v>325000</v>
      </c>
      <c r="G435" s="485">
        <v>8</v>
      </c>
      <c r="H435" s="486">
        <v>4</v>
      </c>
      <c r="I435" s="488"/>
      <c r="J435" s="489"/>
      <c r="K435" s="490">
        <v>8</v>
      </c>
      <c r="L435" s="486">
        <v>4</v>
      </c>
      <c r="M435" s="488"/>
      <c r="N435" s="489"/>
      <c r="O435" s="490">
        <v>8</v>
      </c>
      <c r="P435" s="486">
        <v>4</v>
      </c>
      <c r="Q435" s="488"/>
      <c r="R435" s="489"/>
      <c r="S435" s="490">
        <v>8</v>
      </c>
      <c r="T435" s="486">
        <v>4</v>
      </c>
      <c r="U435" s="488"/>
      <c r="V435" s="489"/>
      <c r="W435" s="490">
        <v>8</v>
      </c>
      <c r="X435" s="486">
        <v>4</v>
      </c>
      <c r="Y435" s="488"/>
      <c r="Z435" s="489"/>
      <c r="AA435" s="490">
        <v>5</v>
      </c>
      <c r="AB435" s="486">
        <v>7</v>
      </c>
      <c r="AC435" s="488"/>
      <c r="AD435" s="495"/>
      <c r="AE435" s="380">
        <v>12</v>
      </c>
      <c r="AF435" s="381"/>
      <c r="AG435" s="485">
        <v>8</v>
      </c>
      <c r="AH435" s="486">
        <v>4</v>
      </c>
      <c r="AI435" s="488"/>
      <c r="AJ435" s="489"/>
      <c r="AK435" s="490"/>
      <c r="AL435" s="486"/>
      <c r="AM435" s="488"/>
      <c r="AN435" s="489"/>
      <c r="AO435" s="490">
        <v>8</v>
      </c>
      <c r="AP435" s="486"/>
      <c r="AQ435" s="488"/>
      <c r="AR435" s="489"/>
      <c r="AS435" s="490">
        <v>8</v>
      </c>
      <c r="AT435" s="486">
        <v>4</v>
      </c>
      <c r="AU435" s="488"/>
      <c r="AV435" s="489"/>
      <c r="AW435" s="490">
        <v>8</v>
      </c>
      <c r="AX435" s="486">
        <v>4</v>
      </c>
      <c r="AY435" s="488"/>
      <c r="AZ435" s="489"/>
      <c r="BA435" s="490">
        <v>5</v>
      </c>
      <c r="BB435" s="486">
        <v>7</v>
      </c>
      <c r="BC435" s="488"/>
      <c r="BD435" s="495"/>
      <c r="BE435" s="380">
        <v>12</v>
      </c>
      <c r="BF435" s="381"/>
      <c r="BG435" s="485">
        <v>8</v>
      </c>
      <c r="BH435" s="486">
        <v>4</v>
      </c>
      <c r="BI435" s="488"/>
      <c r="BJ435" s="489"/>
      <c r="BK435" s="490"/>
      <c r="BL435" s="486"/>
      <c r="BM435" s="488"/>
      <c r="BN435" s="489"/>
      <c r="BO435" s="490"/>
      <c r="BP435" s="486"/>
      <c r="BQ435" s="488"/>
      <c r="BR435" s="489"/>
      <c r="BS435" s="490">
        <v>8</v>
      </c>
      <c r="BT435" s="486">
        <v>4</v>
      </c>
      <c r="BU435" s="488"/>
      <c r="BV435" s="489"/>
      <c r="BW435" s="496">
        <v>12</v>
      </c>
      <c r="BX435" s="497"/>
      <c r="BY435" s="490">
        <v>5</v>
      </c>
      <c r="BZ435" s="486">
        <v>7</v>
      </c>
      <c r="CA435" s="488"/>
      <c r="CB435" s="495"/>
      <c r="CC435" s="380">
        <v>12</v>
      </c>
      <c r="CD435" s="381"/>
      <c r="CE435" s="398">
        <v>8</v>
      </c>
      <c r="CF435" s="366">
        <v>4</v>
      </c>
      <c r="CG435" s="373"/>
      <c r="CH435" s="399"/>
      <c r="CI435" s="485">
        <v>8</v>
      </c>
      <c r="CJ435" s="486">
        <v>4</v>
      </c>
      <c r="CK435" s="488"/>
      <c r="CL435" s="489"/>
      <c r="CM435" s="490">
        <v>8</v>
      </c>
      <c r="CN435" s="486">
        <v>4</v>
      </c>
      <c r="CO435" s="488"/>
      <c r="CP435" s="495"/>
      <c r="CQ435" s="402">
        <v>8</v>
      </c>
      <c r="CR435" s="366">
        <v>4</v>
      </c>
      <c r="CS435" s="408"/>
      <c r="CT435" s="409"/>
      <c r="CU435" s="402">
        <v>8</v>
      </c>
      <c r="CV435" s="366">
        <v>4</v>
      </c>
      <c r="CW435" s="410"/>
      <c r="CX435" s="411"/>
      <c r="CY435" s="402"/>
      <c r="CZ435" s="366"/>
      <c r="DA435" s="415"/>
      <c r="DB435" s="411"/>
      <c r="DC435" s="380">
        <v>12</v>
      </c>
      <c r="DD435" s="381"/>
      <c r="DE435" s="398">
        <v>8</v>
      </c>
      <c r="DF435" s="366">
        <v>4</v>
      </c>
      <c r="DG435" s="416"/>
      <c r="DH435" s="411"/>
      <c r="DI435" s="402">
        <v>8</v>
      </c>
      <c r="DJ435" s="366">
        <v>4</v>
      </c>
      <c r="DK435" s="416"/>
      <c r="DL435" s="411"/>
      <c r="DM435" s="424">
        <v>25</v>
      </c>
      <c r="DN435" s="424">
        <v>4</v>
      </c>
      <c r="DO435" s="424">
        <v>1</v>
      </c>
      <c r="DP435" s="425">
        <f t="shared" si="231"/>
        <v>159</v>
      </c>
      <c r="DQ435" s="427">
        <f t="shared" si="232"/>
        <v>0</v>
      </c>
      <c r="DR435" s="425">
        <f t="shared" si="233"/>
        <v>159</v>
      </c>
      <c r="DS435" s="163">
        <f t="shared" si="234"/>
        <v>21</v>
      </c>
      <c r="DT435" s="425">
        <f t="shared" si="235"/>
        <v>89</v>
      </c>
      <c r="DU435" s="427">
        <f t="shared" si="236"/>
        <v>0</v>
      </c>
      <c r="DV435" s="427">
        <f t="shared" si="237"/>
        <v>89</v>
      </c>
      <c r="DW435" s="427">
        <f t="shared" si="238"/>
        <v>48</v>
      </c>
      <c r="DX435" s="427">
        <f t="shared" si="239"/>
        <v>0</v>
      </c>
      <c r="DY435" s="427">
        <f t="shared" si="240"/>
        <v>12</v>
      </c>
      <c r="DZ435" s="427">
        <f t="shared" si="241"/>
        <v>0</v>
      </c>
      <c r="EA435" s="428">
        <f t="shared" si="242"/>
        <v>22</v>
      </c>
      <c r="EB435" s="429">
        <f t="shared" si="243"/>
        <v>89</v>
      </c>
      <c r="EC435" s="429">
        <f t="shared" si="244"/>
        <v>0</v>
      </c>
      <c r="ED435" s="429">
        <f t="shared" si="245"/>
        <v>48</v>
      </c>
      <c r="EE435" s="429">
        <f t="shared" si="246"/>
        <v>0</v>
      </c>
      <c r="EF435" s="429">
        <f t="shared" si="247"/>
        <v>12</v>
      </c>
      <c r="EG435" s="429">
        <f t="shared" si="248"/>
        <v>0</v>
      </c>
      <c r="EH435" s="441"/>
      <c r="EI435" s="479"/>
      <c r="EJ435" s="443">
        <v>457</v>
      </c>
      <c r="EK435" s="481" t="s">
        <v>655</v>
      </c>
      <c r="EL435" s="449" t="s">
        <v>194</v>
      </c>
      <c r="EM435" s="500">
        <v>325000</v>
      </c>
      <c r="EN435" s="447">
        <f t="shared" si="249"/>
        <v>12500</v>
      </c>
      <c r="EO435" s="453">
        <v>0</v>
      </c>
      <c r="EP435" s="454">
        <v>0</v>
      </c>
      <c r="EQ435" s="455">
        <v>0</v>
      </c>
      <c r="ER435" s="455">
        <v>0</v>
      </c>
      <c r="ES435" s="456">
        <f t="shared" si="250"/>
        <v>12500</v>
      </c>
      <c r="ET435" s="456">
        <f t="shared" si="251"/>
        <v>22</v>
      </c>
      <c r="EU435" s="456">
        <f t="shared" si="252"/>
        <v>89</v>
      </c>
      <c r="EV435" s="456">
        <f t="shared" si="253"/>
        <v>0</v>
      </c>
      <c r="EW435" s="456">
        <f t="shared" si="254"/>
        <v>48</v>
      </c>
      <c r="EX435" s="456">
        <f t="shared" si="255"/>
        <v>0</v>
      </c>
      <c r="EY435" s="460">
        <f t="shared" si="256"/>
        <v>12</v>
      </c>
      <c r="EZ435" s="460">
        <f t="shared" si="257"/>
        <v>0</v>
      </c>
      <c r="FA435" s="447">
        <f t="shared" si="258"/>
        <v>422532.5</v>
      </c>
      <c r="FB435" s="447">
        <v>0</v>
      </c>
      <c r="FC435" s="447">
        <f t="shared" si="259"/>
        <v>697532.5</v>
      </c>
      <c r="FD435" s="447">
        <f t="shared" si="260"/>
        <v>627779.25</v>
      </c>
      <c r="FE435" s="447">
        <f t="shared" si="261"/>
        <v>41555.850000000006</v>
      </c>
      <c r="FF435" s="447">
        <f t="shared" si="262"/>
        <v>69753.25</v>
      </c>
      <c r="FG435" s="463">
        <v>100000</v>
      </c>
      <c r="FH435" s="447">
        <f t="shared" si="263"/>
        <v>211309.1</v>
      </c>
      <c r="FI435" s="447">
        <v>0</v>
      </c>
      <c r="FJ435" s="447">
        <f t="shared" si="264"/>
        <v>486223.4</v>
      </c>
      <c r="FK435" s="464"/>
      <c r="FL435" s="447">
        <f t="shared" si="265"/>
        <v>27901.3</v>
      </c>
      <c r="FM435" s="447">
        <f t="shared" si="266"/>
        <v>3487.66</v>
      </c>
      <c r="FN435" s="447">
        <f t="shared" si="267"/>
        <v>69753.25</v>
      </c>
      <c r="FO435" s="447">
        <f t="shared" si="268"/>
        <v>101142.20999999999</v>
      </c>
      <c r="FP435" s="178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</row>
    <row r="436" spans="1:463" s="163" customFormat="1" ht="22.5" customHeight="1">
      <c r="A436" s="360">
        <v>428</v>
      </c>
      <c r="B436" s="361">
        <v>5</v>
      </c>
      <c r="C436" s="362" t="s">
        <v>656</v>
      </c>
      <c r="D436" s="363" t="s">
        <v>223</v>
      </c>
      <c r="E436" s="225" t="s">
        <v>190</v>
      </c>
      <c r="F436" s="367">
        <v>325000</v>
      </c>
      <c r="G436" s="365">
        <v>8</v>
      </c>
      <c r="H436" s="366">
        <v>2</v>
      </c>
      <c r="I436" s="373"/>
      <c r="J436" s="491"/>
      <c r="K436" s="492">
        <v>8</v>
      </c>
      <c r="L436" s="366">
        <v>1</v>
      </c>
      <c r="M436" s="373"/>
      <c r="N436" s="491"/>
      <c r="O436" s="492">
        <v>8</v>
      </c>
      <c r="P436" s="366">
        <v>1</v>
      </c>
      <c r="Q436" s="373"/>
      <c r="R436" s="491"/>
      <c r="S436" s="492">
        <v>8</v>
      </c>
      <c r="T436" s="366">
        <v>1</v>
      </c>
      <c r="U436" s="373"/>
      <c r="V436" s="491"/>
      <c r="W436" s="492"/>
      <c r="X436" s="366"/>
      <c r="Y436" s="373"/>
      <c r="Z436" s="491"/>
      <c r="AA436" s="492">
        <v>5</v>
      </c>
      <c r="AB436" s="366">
        <v>6</v>
      </c>
      <c r="AC436" s="373"/>
      <c r="AD436" s="382"/>
      <c r="AE436" s="380">
        <v>11</v>
      </c>
      <c r="AF436" s="381"/>
      <c r="AG436" s="365">
        <v>8</v>
      </c>
      <c r="AH436" s="366">
        <v>3</v>
      </c>
      <c r="AI436" s="373"/>
      <c r="AJ436" s="491"/>
      <c r="AK436" s="492">
        <v>8</v>
      </c>
      <c r="AL436" s="366">
        <v>3</v>
      </c>
      <c r="AM436" s="373"/>
      <c r="AN436" s="491"/>
      <c r="AO436" s="492"/>
      <c r="AP436" s="366"/>
      <c r="AQ436" s="373"/>
      <c r="AR436" s="491"/>
      <c r="AS436" s="492"/>
      <c r="AT436" s="366"/>
      <c r="AU436" s="373"/>
      <c r="AV436" s="491"/>
      <c r="AW436" s="492">
        <v>8</v>
      </c>
      <c r="AX436" s="366">
        <v>3</v>
      </c>
      <c r="AY436" s="373"/>
      <c r="AZ436" s="491"/>
      <c r="BA436" s="492">
        <v>5</v>
      </c>
      <c r="BB436" s="366">
        <v>5</v>
      </c>
      <c r="BC436" s="373"/>
      <c r="BD436" s="382"/>
      <c r="BE436" s="380">
        <v>9</v>
      </c>
      <c r="BF436" s="381"/>
      <c r="BG436" s="365"/>
      <c r="BH436" s="366"/>
      <c r="BI436" s="373"/>
      <c r="BJ436" s="491"/>
      <c r="BK436" s="492">
        <v>8</v>
      </c>
      <c r="BL436" s="366">
        <v>2</v>
      </c>
      <c r="BM436" s="373"/>
      <c r="BN436" s="491"/>
      <c r="BO436" s="492">
        <v>8</v>
      </c>
      <c r="BP436" s="366">
        <v>1</v>
      </c>
      <c r="BQ436" s="373"/>
      <c r="BR436" s="491"/>
      <c r="BS436" s="492">
        <v>8</v>
      </c>
      <c r="BT436" s="366">
        <v>1</v>
      </c>
      <c r="BU436" s="373"/>
      <c r="BV436" s="491"/>
      <c r="BW436" s="498">
        <v>10</v>
      </c>
      <c r="BX436" s="498"/>
      <c r="BY436" s="492">
        <v>5</v>
      </c>
      <c r="BZ436" s="366">
        <v>4</v>
      </c>
      <c r="CA436" s="373"/>
      <c r="CB436" s="382"/>
      <c r="CC436" s="380">
        <v>9</v>
      </c>
      <c r="CD436" s="381"/>
      <c r="CE436" s="398">
        <v>8</v>
      </c>
      <c r="CF436" s="366">
        <v>1</v>
      </c>
      <c r="CG436" s="373"/>
      <c r="CH436" s="399"/>
      <c r="CI436" s="365">
        <v>8</v>
      </c>
      <c r="CJ436" s="366">
        <v>1</v>
      </c>
      <c r="CK436" s="373"/>
      <c r="CL436" s="491"/>
      <c r="CM436" s="492"/>
      <c r="CN436" s="366"/>
      <c r="CO436" s="373"/>
      <c r="CP436" s="382"/>
      <c r="CQ436" s="402">
        <v>8</v>
      </c>
      <c r="CR436" s="366">
        <v>1</v>
      </c>
      <c r="CS436" s="408"/>
      <c r="CT436" s="409"/>
      <c r="CU436" s="402">
        <v>8</v>
      </c>
      <c r="CV436" s="366">
        <v>1</v>
      </c>
      <c r="CW436" s="410"/>
      <c r="CX436" s="411"/>
      <c r="CY436" s="402"/>
      <c r="CZ436" s="366"/>
      <c r="DA436" s="415"/>
      <c r="DB436" s="411"/>
      <c r="DC436" s="380">
        <v>9</v>
      </c>
      <c r="DD436" s="381"/>
      <c r="DE436" s="398">
        <v>8</v>
      </c>
      <c r="DF436" s="366">
        <v>1</v>
      </c>
      <c r="DG436" s="416"/>
      <c r="DH436" s="411"/>
      <c r="DI436" s="402">
        <v>8</v>
      </c>
      <c r="DJ436" s="366">
        <v>1</v>
      </c>
      <c r="DK436" s="416"/>
      <c r="DL436" s="411"/>
      <c r="DM436" s="424">
        <v>25</v>
      </c>
      <c r="DN436" s="424">
        <v>4</v>
      </c>
      <c r="DO436" s="424">
        <v>1</v>
      </c>
      <c r="DP436" s="425">
        <f t="shared" si="231"/>
        <v>143</v>
      </c>
      <c r="DQ436" s="427">
        <f t="shared" si="232"/>
        <v>0</v>
      </c>
      <c r="DR436" s="425">
        <f t="shared" si="233"/>
        <v>143</v>
      </c>
      <c r="DS436" s="163">
        <f t="shared" si="234"/>
        <v>19</v>
      </c>
      <c r="DT436" s="425">
        <f t="shared" si="235"/>
        <v>39</v>
      </c>
      <c r="DU436" s="427">
        <f t="shared" si="236"/>
        <v>0</v>
      </c>
      <c r="DV436" s="427">
        <f t="shared" si="237"/>
        <v>39</v>
      </c>
      <c r="DW436" s="427">
        <f t="shared" si="238"/>
        <v>38</v>
      </c>
      <c r="DX436" s="427">
        <f t="shared" si="239"/>
        <v>0</v>
      </c>
      <c r="DY436" s="427">
        <f t="shared" si="240"/>
        <v>10</v>
      </c>
      <c r="DZ436" s="427">
        <f t="shared" si="241"/>
        <v>0</v>
      </c>
      <c r="EA436" s="428">
        <f t="shared" si="242"/>
        <v>20</v>
      </c>
      <c r="EB436" s="429">
        <f t="shared" si="243"/>
        <v>39</v>
      </c>
      <c r="EC436" s="429">
        <f t="shared" si="244"/>
        <v>0</v>
      </c>
      <c r="ED436" s="429">
        <f t="shared" si="245"/>
        <v>38</v>
      </c>
      <c r="EE436" s="429">
        <f t="shared" si="246"/>
        <v>0</v>
      </c>
      <c r="EF436" s="429">
        <f t="shared" si="247"/>
        <v>10</v>
      </c>
      <c r="EG436" s="429">
        <f t="shared" si="248"/>
        <v>0</v>
      </c>
      <c r="EH436" s="441"/>
      <c r="EI436" s="479"/>
      <c r="EJ436" s="443">
        <v>458</v>
      </c>
      <c r="EK436" s="481" t="s">
        <v>656</v>
      </c>
      <c r="EL436" s="472" t="s">
        <v>223</v>
      </c>
      <c r="EM436" s="500">
        <v>325000</v>
      </c>
      <c r="EN436" s="447">
        <f t="shared" si="249"/>
        <v>12500</v>
      </c>
      <c r="EO436" s="453">
        <v>0</v>
      </c>
      <c r="EP436" s="454">
        <v>0</v>
      </c>
      <c r="EQ436" s="455">
        <v>0</v>
      </c>
      <c r="ER436" s="455">
        <v>0</v>
      </c>
      <c r="ES436" s="456">
        <f t="shared" si="250"/>
        <v>12500</v>
      </c>
      <c r="ET436" s="456">
        <f t="shared" si="251"/>
        <v>20</v>
      </c>
      <c r="EU436" s="456">
        <f t="shared" si="252"/>
        <v>39</v>
      </c>
      <c r="EV436" s="456">
        <f t="shared" si="253"/>
        <v>0</v>
      </c>
      <c r="EW436" s="456">
        <f t="shared" si="254"/>
        <v>38</v>
      </c>
      <c r="EX436" s="456">
        <f t="shared" si="255"/>
        <v>0</v>
      </c>
      <c r="EY436" s="460">
        <f t="shared" si="256"/>
        <v>10</v>
      </c>
      <c r="EZ436" s="460">
        <f t="shared" si="257"/>
        <v>0</v>
      </c>
      <c r="FA436" s="447">
        <f t="shared" si="258"/>
        <v>257519.81</v>
      </c>
      <c r="FB436" s="447">
        <v>0</v>
      </c>
      <c r="FC436" s="447">
        <f t="shared" si="259"/>
        <v>507519.81</v>
      </c>
      <c r="FD436" s="447">
        <f t="shared" si="260"/>
        <v>456767.83</v>
      </c>
      <c r="FE436" s="447">
        <f t="shared" si="261"/>
        <v>14941.426400000002</v>
      </c>
      <c r="FF436" s="447">
        <f t="shared" si="262"/>
        <v>50751.98</v>
      </c>
      <c r="FG436" s="463">
        <v>100000</v>
      </c>
      <c r="FH436" s="447">
        <f t="shared" si="263"/>
        <v>165693.41</v>
      </c>
      <c r="FI436" s="447">
        <v>0</v>
      </c>
      <c r="FJ436" s="447">
        <f t="shared" si="264"/>
        <v>341826.4</v>
      </c>
      <c r="FK436" s="464"/>
      <c r="FL436" s="447">
        <f t="shared" si="265"/>
        <v>20300.79</v>
      </c>
      <c r="FM436" s="447">
        <f t="shared" si="266"/>
        <v>2537.6</v>
      </c>
      <c r="FN436" s="447">
        <f t="shared" si="267"/>
        <v>50751.98</v>
      </c>
      <c r="FO436" s="447">
        <f t="shared" si="268"/>
        <v>73590.37</v>
      </c>
      <c r="FP436" s="178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</row>
    <row r="437" spans="1:463" s="163" customFormat="1" ht="22.5" customHeight="1">
      <c r="A437" s="360">
        <v>429</v>
      </c>
      <c r="B437" s="361">
        <v>7</v>
      </c>
      <c r="C437" s="362" t="s">
        <v>657</v>
      </c>
      <c r="D437" s="363" t="s">
        <v>194</v>
      </c>
      <c r="E437" s="225" t="s">
        <v>190</v>
      </c>
      <c r="F437" s="367">
        <v>325000</v>
      </c>
      <c r="G437" s="365"/>
      <c r="H437" s="366"/>
      <c r="I437" s="373"/>
      <c r="J437" s="491"/>
      <c r="K437" s="492">
        <v>8</v>
      </c>
      <c r="L437" s="366"/>
      <c r="M437" s="373"/>
      <c r="N437" s="491"/>
      <c r="O437" s="492">
        <v>8</v>
      </c>
      <c r="P437" s="366"/>
      <c r="Q437" s="373"/>
      <c r="R437" s="491"/>
      <c r="S437" s="492">
        <v>8</v>
      </c>
      <c r="T437" s="366"/>
      <c r="U437" s="373"/>
      <c r="V437" s="491"/>
      <c r="W437" s="492">
        <v>8</v>
      </c>
      <c r="X437" s="366">
        <v>1</v>
      </c>
      <c r="Y437" s="373"/>
      <c r="Z437" s="491"/>
      <c r="AA437" s="492">
        <v>5</v>
      </c>
      <c r="AB437" s="366">
        <v>3</v>
      </c>
      <c r="AC437" s="373"/>
      <c r="AD437" s="382"/>
      <c r="AE437" s="380">
        <v>8</v>
      </c>
      <c r="AF437" s="381"/>
      <c r="AG437" s="365">
        <v>8</v>
      </c>
      <c r="AH437" s="366">
        <v>1</v>
      </c>
      <c r="AI437" s="373"/>
      <c r="AJ437" s="491"/>
      <c r="AK437" s="492">
        <v>8</v>
      </c>
      <c r="AL437" s="366"/>
      <c r="AM437" s="373"/>
      <c r="AN437" s="491"/>
      <c r="AO437" s="492">
        <v>8</v>
      </c>
      <c r="AP437" s="366"/>
      <c r="AQ437" s="373"/>
      <c r="AR437" s="491"/>
      <c r="AS437" s="492">
        <v>8</v>
      </c>
      <c r="AT437" s="366"/>
      <c r="AU437" s="373"/>
      <c r="AV437" s="491"/>
      <c r="AW437" s="492"/>
      <c r="AX437" s="366"/>
      <c r="AY437" s="373"/>
      <c r="AZ437" s="491"/>
      <c r="BA437" s="492">
        <v>5</v>
      </c>
      <c r="BB437" s="366">
        <v>3</v>
      </c>
      <c r="BC437" s="373"/>
      <c r="BD437" s="382"/>
      <c r="BE437" s="380">
        <v>8</v>
      </c>
      <c r="BF437" s="381"/>
      <c r="BG437" s="365">
        <v>8</v>
      </c>
      <c r="BH437" s="366">
        <v>1</v>
      </c>
      <c r="BI437" s="373"/>
      <c r="BJ437" s="491"/>
      <c r="BK437" s="492"/>
      <c r="BL437" s="366"/>
      <c r="BM437" s="373"/>
      <c r="BN437" s="491"/>
      <c r="BO437" s="492">
        <v>8</v>
      </c>
      <c r="BP437" s="366"/>
      <c r="BQ437" s="373"/>
      <c r="BR437" s="491"/>
      <c r="BS437" s="492"/>
      <c r="BT437" s="366"/>
      <c r="BU437" s="373"/>
      <c r="BV437" s="491"/>
      <c r="BW437" s="498">
        <v>12</v>
      </c>
      <c r="BX437" s="498"/>
      <c r="BY437" s="492">
        <v>5</v>
      </c>
      <c r="BZ437" s="366">
        <v>3</v>
      </c>
      <c r="CA437" s="373"/>
      <c r="CB437" s="382"/>
      <c r="CC437" s="380">
        <v>8</v>
      </c>
      <c r="CD437" s="381"/>
      <c r="CE437" s="398">
        <v>8</v>
      </c>
      <c r="CF437" s="366"/>
      <c r="CG437" s="373"/>
      <c r="CH437" s="399"/>
      <c r="CI437" s="365">
        <v>8</v>
      </c>
      <c r="CJ437" s="366">
        <v>3</v>
      </c>
      <c r="CK437" s="373"/>
      <c r="CL437" s="491"/>
      <c r="CM437" s="492">
        <v>8</v>
      </c>
      <c r="CN437" s="366"/>
      <c r="CO437" s="373"/>
      <c r="CP437" s="382"/>
      <c r="CQ437" s="402">
        <v>8</v>
      </c>
      <c r="CR437" s="366">
        <v>1</v>
      </c>
      <c r="CS437" s="408"/>
      <c r="CT437" s="409"/>
      <c r="CU437" s="402">
        <v>8</v>
      </c>
      <c r="CV437" s="366"/>
      <c r="CW437" s="410"/>
      <c r="CX437" s="411"/>
      <c r="CY437" s="402">
        <v>5</v>
      </c>
      <c r="CZ437" s="366">
        <v>3</v>
      </c>
      <c r="DA437" s="415"/>
      <c r="DB437" s="411"/>
      <c r="DC437" s="380">
        <v>8</v>
      </c>
      <c r="DD437" s="381"/>
      <c r="DE437" s="398">
        <v>8</v>
      </c>
      <c r="DF437" s="366"/>
      <c r="DG437" s="416"/>
      <c r="DH437" s="411"/>
      <c r="DI437" s="402">
        <v>8</v>
      </c>
      <c r="DJ437" s="366"/>
      <c r="DK437" s="416"/>
      <c r="DL437" s="411"/>
      <c r="DM437" s="424">
        <v>25</v>
      </c>
      <c r="DN437" s="424">
        <v>4</v>
      </c>
      <c r="DO437" s="424">
        <v>1</v>
      </c>
      <c r="DP437" s="425">
        <f t="shared" si="231"/>
        <v>156</v>
      </c>
      <c r="DQ437" s="427">
        <f t="shared" si="232"/>
        <v>0</v>
      </c>
      <c r="DR437" s="425">
        <f t="shared" si="233"/>
        <v>156</v>
      </c>
      <c r="DS437" s="163">
        <f t="shared" si="234"/>
        <v>21</v>
      </c>
      <c r="DT437" s="425">
        <f t="shared" si="235"/>
        <v>19</v>
      </c>
      <c r="DU437" s="427">
        <f t="shared" si="236"/>
        <v>0</v>
      </c>
      <c r="DV437" s="427">
        <f t="shared" si="237"/>
        <v>19</v>
      </c>
      <c r="DW437" s="427">
        <f t="shared" si="238"/>
        <v>32</v>
      </c>
      <c r="DX437" s="427">
        <f t="shared" si="239"/>
        <v>0</v>
      </c>
      <c r="DY437" s="427">
        <f t="shared" si="240"/>
        <v>12</v>
      </c>
      <c r="DZ437" s="427">
        <f t="shared" si="241"/>
        <v>0</v>
      </c>
      <c r="EA437" s="428">
        <f t="shared" si="242"/>
        <v>22</v>
      </c>
      <c r="EB437" s="429">
        <f t="shared" si="243"/>
        <v>19</v>
      </c>
      <c r="EC437" s="429">
        <f t="shared" si="244"/>
        <v>0</v>
      </c>
      <c r="ED437" s="429">
        <f t="shared" si="245"/>
        <v>32</v>
      </c>
      <c r="EE437" s="429">
        <f t="shared" si="246"/>
        <v>0</v>
      </c>
      <c r="EF437" s="429">
        <f t="shared" si="247"/>
        <v>12</v>
      </c>
      <c r="EG437" s="429">
        <f t="shared" si="248"/>
        <v>0</v>
      </c>
      <c r="EH437" s="441"/>
      <c r="EI437" s="479"/>
      <c r="EJ437" s="443">
        <v>460</v>
      </c>
      <c r="EK437" s="481" t="s">
        <v>657</v>
      </c>
      <c r="EL437" s="449" t="s">
        <v>194</v>
      </c>
      <c r="EM437" s="500">
        <v>325000</v>
      </c>
      <c r="EN437" s="447">
        <f t="shared" si="249"/>
        <v>12500</v>
      </c>
      <c r="EO437" s="453">
        <v>0</v>
      </c>
      <c r="EP437" s="454">
        <v>0</v>
      </c>
      <c r="EQ437" s="455">
        <v>0</v>
      </c>
      <c r="ER437" s="455">
        <v>0</v>
      </c>
      <c r="ES437" s="456">
        <f t="shared" si="250"/>
        <v>12500</v>
      </c>
      <c r="ET437" s="456">
        <f t="shared" si="251"/>
        <v>22</v>
      </c>
      <c r="EU437" s="456">
        <f t="shared" si="252"/>
        <v>19</v>
      </c>
      <c r="EV437" s="456">
        <f t="shared" si="253"/>
        <v>0</v>
      </c>
      <c r="EW437" s="456">
        <f t="shared" si="254"/>
        <v>32</v>
      </c>
      <c r="EX437" s="456">
        <f t="shared" si="255"/>
        <v>0</v>
      </c>
      <c r="EY437" s="460">
        <f t="shared" si="256"/>
        <v>12</v>
      </c>
      <c r="EZ437" s="460">
        <f t="shared" si="257"/>
        <v>0</v>
      </c>
      <c r="FA437" s="447">
        <f t="shared" si="258"/>
        <v>194181.6</v>
      </c>
      <c r="FB437" s="447">
        <v>0</v>
      </c>
      <c r="FC437" s="447">
        <f t="shared" si="259"/>
        <v>469181.6</v>
      </c>
      <c r="FD437" s="447">
        <f t="shared" si="260"/>
        <v>422263.43999999994</v>
      </c>
      <c r="FE437" s="447">
        <f t="shared" si="261"/>
        <v>12181.075199999996</v>
      </c>
      <c r="FF437" s="447">
        <f t="shared" si="262"/>
        <v>46918.16</v>
      </c>
      <c r="FG437" s="463">
        <v>0</v>
      </c>
      <c r="FH437" s="447">
        <f t="shared" si="263"/>
        <v>59099.24</v>
      </c>
      <c r="FI437" s="447">
        <v>0</v>
      </c>
      <c r="FJ437" s="447">
        <f t="shared" si="264"/>
        <v>410082.36</v>
      </c>
      <c r="FK437" s="464"/>
      <c r="FL437" s="447">
        <f t="shared" si="265"/>
        <v>18767.259999999998</v>
      </c>
      <c r="FM437" s="447">
        <f t="shared" si="266"/>
        <v>2345.91</v>
      </c>
      <c r="FN437" s="447">
        <f t="shared" si="267"/>
        <v>46918.16</v>
      </c>
      <c r="FO437" s="447">
        <f t="shared" si="268"/>
        <v>68031.33</v>
      </c>
      <c r="FP437" s="178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</row>
    <row r="438" spans="1:463" s="163" customFormat="1" ht="22.5" customHeight="1">
      <c r="A438" s="360">
        <v>430</v>
      </c>
      <c r="B438" s="361">
        <v>7</v>
      </c>
      <c r="C438" s="362" t="s">
        <v>658</v>
      </c>
      <c r="D438" s="363" t="s">
        <v>194</v>
      </c>
      <c r="E438" s="225" t="s">
        <v>190</v>
      </c>
      <c r="F438" s="367">
        <v>325000</v>
      </c>
      <c r="G438" s="365">
        <v>8</v>
      </c>
      <c r="H438" s="366"/>
      <c r="I438" s="373"/>
      <c r="J438" s="491"/>
      <c r="K438" s="492">
        <v>8</v>
      </c>
      <c r="L438" s="366"/>
      <c r="M438" s="373"/>
      <c r="N438" s="491"/>
      <c r="O438" s="492">
        <v>8</v>
      </c>
      <c r="P438" s="366">
        <v>4</v>
      </c>
      <c r="Q438" s="373"/>
      <c r="R438" s="491"/>
      <c r="S438" s="492">
        <v>8</v>
      </c>
      <c r="T438" s="366"/>
      <c r="U438" s="373"/>
      <c r="V438" s="491"/>
      <c r="W438" s="492"/>
      <c r="X438" s="366"/>
      <c r="Y438" s="373"/>
      <c r="Z438" s="491"/>
      <c r="AA438" s="492">
        <v>5</v>
      </c>
      <c r="AB438" s="366">
        <v>3</v>
      </c>
      <c r="AC438" s="373"/>
      <c r="AD438" s="382"/>
      <c r="AE438" s="380">
        <v>8</v>
      </c>
      <c r="AF438" s="381"/>
      <c r="AG438" s="365">
        <v>8</v>
      </c>
      <c r="AH438" s="366">
        <v>1</v>
      </c>
      <c r="AI438" s="373"/>
      <c r="AJ438" s="491"/>
      <c r="AK438" s="492">
        <v>8</v>
      </c>
      <c r="AL438" s="366"/>
      <c r="AM438" s="373"/>
      <c r="AN438" s="491"/>
      <c r="AO438" s="492">
        <v>8</v>
      </c>
      <c r="AP438" s="366"/>
      <c r="AQ438" s="373"/>
      <c r="AR438" s="491"/>
      <c r="AS438" s="492">
        <v>8</v>
      </c>
      <c r="AT438" s="366"/>
      <c r="AU438" s="373"/>
      <c r="AV438" s="491"/>
      <c r="AW438" s="492">
        <v>8</v>
      </c>
      <c r="AX438" s="366"/>
      <c r="AY438" s="373"/>
      <c r="AZ438" s="491"/>
      <c r="BA438" s="492"/>
      <c r="BB438" s="366"/>
      <c r="BC438" s="373"/>
      <c r="BD438" s="382"/>
      <c r="BE438" s="380">
        <v>8</v>
      </c>
      <c r="BF438" s="381"/>
      <c r="BG438" s="365">
        <v>8</v>
      </c>
      <c r="BH438" s="366">
        <v>1</v>
      </c>
      <c r="BI438" s="373"/>
      <c r="BJ438" s="491"/>
      <c r="BK438" s="492">
        <v>8</v>
      </c>
      <c r="BL438" s="366"/>
      <c r="BM438" s="373"/>
      <c r="BN438" s="491"/>
      <c r="BO438" s="492">
        <v>8</v>
      </c>
      <c r="BP438" s="366"/>
      <c r="BQ438" s="373"/>
      <c r="BR438" s="491"/>
      <c r="BS438" s="492">
        <v>8</v>
      </c>
      <c r="BT438" s="366"/>
      <c r="BU438" s="373"/>
      <c r="BV438" s="491"/>
      <c r="BW438" s="498">
        <v>12</v>
      </c>
      <c r="BX438" s="498"/>
      <c r="BY438" s="492">
        <v>5</v>
      </c>
      <c r="BZ438" s="366">
        <v>3</v>
      </c>
      <c r="CA438" s="373"/>
      <c r="CB438" s="382"/>
      <c r="CC438" s="380">
        <v>10</v>
      </c>
      <c r="CD438" s="381"/>
      <c r="CE438" s="398">
        <v>8</v>
      </c>
      <c r="CF438" s="366"/>
      <c r="CG438" s="373"/>
      <c r="CH438" s="399"/>
      <c r="CI438" s="365">
        <v>8</v>
      </c>
      <c r="CJ438" s="366">
        <v>3</v>
      </c>
      <c r="CK438" s="373"/>
      <c r="CL438" s="491"/>
      <c r="CM438" s="492">
        <v>8</v>
      </c>
      <c r="CN438" s="366"/>
      <c r="CO438" s="373"/>
      <c r="CP438" s="382"/>
      <c r="CQ438" s="402">
        <v>8</v>
      </c>
      <c r="CR438" s="366">
        <v>1</v>
      </c>
      <c r="CS438" s="408"/>
      <c r="CT438" s="409"/>
      <c r="CU438" s="402">
        <v>8</v>
      </c>
      <c r="CV438" s="366"/>
      <c r="CW438" s="410"/>
      <c r="CX438" s="411"/>
      <c r="CY438" s="402">
        <v>5</v>
      </c>
      <c r="CZ438" s="366">
        <v>3</v>
      </c>
      <c r="DA438" s="415"/>
      <c r="DB438" s="411"/>
      <c r="DC438" s="380">
        <v>8</v>
      </c>
      <c r="DD438" s="381"/>
      <c r="DE438" s="398">
        <v>8</v>
      </c>
      <c r="DF438" s="366"/>
      <c r="DG438" s="416"/>
      <c r="DH438" s="411"/>
      <c r="DI438" s="402">
        <v>8</v>
      </c>
      <c r="DJ438" s="366"/>
      <c r="DK438" s="416"/>
      <c r="DL438" s="411"/>
      <c r="DM438" s="424">
        <v>25</v>
      </c>
      <c r="DN438" s="424">
        <v>4</v>
      </c>
      <c r="DO438" s="424">
        <v>1</v>
      </c>
      <c r="DP438" s="425">
        <f t="shared" si="231"/>
        <v>175</v>
      </c>
      <c r="DQ438" s="427">
        <f t="shared" si="232"/>
        <v>0</v>
      </c>
      <c r="DR438" s="425">
        <f t="shared" si="233"/>
        <v>175</v>
      </c>
      <c r="DS438" s="163">
        <f t="shared" si="234"/>
        <v>23</v>
      </c>
      <c r="DT438" s="425">
        <f t="shared" si="235"/>
        <v>19</v>
      </c>
      <c r="DU438" s="427">
        <f t="shared" si="236"/>
        <v>0</v>
      </c>
      <c r="DV438" s="427">
        <f t="shared" si="237"/>
        <v>19</v>
      </c>
      <c r="DW438" s="427">
        <f t="shared" si="238"/>
        <v>34</v>
      </c>
      <c r="DX438" s="427">
        <f t="shared" si="239"/>
        <v>0</v>
      </c>
      <c r="DY438" s="427">
        <f t="shared" si="240"/>
        <v>12</v>
      </c>
      <c r="DZ438" s="427">
        <f t="shared" si="241"/>
        <v>0</v>
      </c>
      <c r="EA438" s="428">
        <f t="shared" si="242"/>
        <v>24</v>
      </c>
      <c r="EB438" s="429">
        <f t="shared" si="243"/>
        <v>19</v>
      </c>
      <c r="EC438" s="429">
        <f t="shared" si="244"/>
        <v>0</v>
      </c>
      <c r="ED438" s="429">
        <f t="shared" si="245"/>
        <v>34</v>
      </c>
      <c r="EE438" s="429">
        <f t="shared" si="246"/>
        <v>0</v>
      </c>
      <c r="EF438" s="429">
        <f t="shared" si="247"/>
        <v>12</v>
      </c>
      <c r="EG438" s="429">
        <f t="shared" si="248"/>
        <v>0</v>
      </c>
      <c r="EH438" s="441"/>
      <c r="EI438" s="479"/>
      <c r="EJ438" s="443">
        <v>462</v>
      </c>
      <c r="EK438" s="481" t="s">
        <v>658</v>
      </c>
      <c r="EL438" s="449" t="s">
        <v>194</v>
      </c>
      <c r="EM438" s="500">
        <v>325000</v>
      </c>
      <c r="EN438" s="447">
        <f t="shared" si="249"/>
        <v>12500</v>
      </c>
      <c r="EO438" s="453">
        <v>0</v>
      </c>
      <c r="EP438" s="454">
        <v>0</v>
      </c>
      <c r="EQ438" s="455">
        <v>0</v>
      </c>
      <c r="ER438" s="455">
        <v>0</v>
      </c>
      <c r="ES438" s="456">
        <f t="shared" si="250"/>
        <v>12500</v>
      </c>
      <c r="ET438" s="456">
        <f t="shared" si="251"/>
        <v>24</v>
      </c>
      <c r="EU438" s="456">
        <f t="shared" si="252"/>
        <v>19</v>
      </c>
      <c r="EV438" s="456">
        <f t="shared" si="253"/>
        <v>0</v>
      </c>
      <c r="EW438" s="456">
        <f t="shared" si="254"/>
        <v>34</v>
      </c>
      <c r="EX438" s="456">
        <f t="shared" si="255"/>
        <v>0</v>
      </c>
      <c r="EY438" s="460">
        <f t="shared" si="256"/>
        <v>12</v>
      </c>
      <c r="EZ438" s="460">
        <f t="shared" si="257"/>
        <v>0</v>
      </c>
      <c r="FA438" s="447">
        <f t="shared" si="258"/>
        <v>200848.78</v>
      </c>
      <c r="FB438" s="447">
        <v>0</v>
      </c>
      <c r="FC438" s="447">
        <f t="shared" si="259"/>
        <v>500848.78</v>
      </c>
      <c r="FD438" s="447">
        <f t="shared" si="260"/>
        <v>450763.9</v>
      </c>
      <c r="FE438" s="447">
        <f t="shared" si="261"/>
        <v>14461.112000000003</v>
      </c>
      <c r="FF438" s="447">
        <f t="shared" si="262"/>
        <v>50084.88</v>
      </c>
      <c r="FG438" s="463">
        <v>100000</v>
      </c>
      <c r="FH438" s="447">
        <f t="shared" si="263"/>
        <v>164545.99</v>
      </c>
      <c r="FI438" s="447">
        <v>0</v>
      </c>
      <c r="FJ438" s="447">
        <f t="shared" si="264"/>
        <v>336302.79</v>
      </c>
      <c r="FK438" s="464"/>
      <c r="FL438" s="447">
        <f t="shared" si="265"/>
        <v>20033.95</v>
      </c>
      <c r="FM438" s="447">
        <f t="shared" si="266"/>
        <v>2504.2399999999998</v>
      </c>
      <c r="FN438" s="447">
        <f t="shared" si="267"/>
        <v>50084.88</v>
      </c>
      <c r="FO438" s="447">
        <f t="shared" si="268"/>
        <v>72623.070000000007</v>
      </c>
      <c r="FP438" s="17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</row>
    <row r="439" spans="1:463" s="163" customFormat="1" ht="22.5" customHeight="1">
      <c r="A439" s="360">
        <v>431</v>
      </c>
      <c r="B439" s="361">
        <v>7</v>
      </c>
      <c r="C439" s="362" t="s">
        <v>659</v>
      </c>
      <c r="D439" s="363" t="s">
        <v>194</v>
      </c>
      <c r="E439" s="225" t="s">
        <v>190</v>
      </c>
      <c r="F439" s="367">
        <v>325000</v>
      </c>
      <c r="G439" s="365"/>
      <c r="H439" s="366"/>
      <c r="I439" s="373"/>
      <c r="J439" s="491"/>
      <c r="K439" s="492"/>
      <c r="L439" s="366"/>
      <c r="M439" s="373">
        <v>8</v>
      </c>
      <c r="N439" s="491">
        <v>4</v>
      </c>
      <c r="O439" s="492"/>
      <c r="P439" s="366"/>
      <c r="Q439" s="373">
        <v>8</v>
      </c>
      <c r="R439" s="491">
        <v>4</v>
      </c>
      <c r="S439" s="492"/>
      <c r="T439" s="366"/>
      <c r="U439" s="373">
        <v>8</v>
      </c>
      <c r="V439" s="491">
        <v>4</v>
      </c>
      <c r="W439" s="492"/>
      <c r="X439" s="366"/>
      <c r="Y439" s="373">
        <v>8</v>
      </c>
      <c r="Z439" s="491">
        <v>3</v>
      </c>
      <c r="AA439" s="492"/>
      <c r="AB439" s="366"/>
      <c r="AC439" s="373">
        <v>5</v>
      </c>
      <c r="AD439" s="382">
        <v>6</v>
      </c>
      <c r="AE439" s="380"/>
      <c r="AF439" s="381">
        <v>12</v>
      </c>
      <c r="AG439" s="365"/>
      <c r="AH439" s="366"/>
      <c r="AI439" s="373">
        <v>8</v>
      </c>
      <c r="AJ439" s="491">
        <v>4</v>
      </c>
      <c r="AK439" s="492"/>
      <c r="AL439" s="366"/>
      <c r="AM439" s="373"/>
      <c r="AN439" s="491"/>
      <c r="AO439" s="492">
        <v>8</v>
      </c>
      <c r="AP439" s="366">
        <v>2</v>
      </c>
      <c r="AQ439" s="373"/>
      <c r="AR439" s="491"/>
      <c r="AS439" s="492"/>
      <c r="AT439" s="366"/>
      <c r="AU439" s="373">
        <v>8</v>
      </c>
      <c r="AV439" s="491">
        <v>4</v>
      </c>
      <c r="AW439" s="492"/>
      <c r="AX439" s="366"/>
      <c r="AY439" s="373">
        <v>8</v>
      </c>
      <c r="AZ439" s="491">
        <v>3</v>
      </c>
      <c r="BA439" s="492"/>
      <c r="BB439" s="366"/>
      <c r="BC439" s="373"/>
      <c r="BD439" s="382"/>
      <c r="BE439" s="380"/>
      <c r="BF439" s="381">
        <v>12</v>
      </c>
      <c r="BG439" s="365"/>
      <c r="BH439" s="366"/>
      <c r="BI439" s="373">
        <v>8</v>
      </c>
      <c r="BJ439" s="491">
        <v>4</v>
      </c>
      <c r="BK439" s="492"/>
      <c r="BL439" s="366"/>
      <c r="BM439" s="373">
        <v>8</v>
      </c>
      <c r="BN439" s="491">
        <v>4</v>
      </c>
      <c r="BO439" s="492"/>
      <c r="BP439" s="366"/>
      <c r="BQ439" s="373"/>
      <c r="BR439" s="491"/>
      <c r="BS439" s="492"/>
      <c r="BT439" s="366"/>
      <c r="BU439" s="373"/>
      <c r="BV439" s="491"/>
      <c r="BW439" s="498"/>
      <c r="BX439" s="498">
        <v>11</v>
      </c>
      <c r="BY439" s="492"/>
      <c r="BZ439" s="366"/>
      <c r="CA439" s="373">
        <v>5</v>
      </c>
      <c r="CB439" s="382">
        <v>7</v>
      </c>
      <c r="CC439" s="380"/>
      <c r="CD439" s="381">
        <v>12</v>
      </c>
      <c r="CE439" s="398"/>
      <c r="CF439" s="366"/>
      <c r="CG439" s="373">
        <v>8</v>
      </c>
      <c r="CH439" s="399">
        <v>4</v>
      </c>
      <c r="CI439" s="365"/>
      <c r="CJ439" s="366"/>
      <c r="CK439" s="373">
        <v>8</v>
      </c>
      <c r="CL439" s="491">
        <v>4</v>
      </c>
      <c r="CM439" s="492"/>
      <c r="CN439" s="366"/>
      <c r="CO439" s="373">
        <v>8</v>
      </c>
      <c r="CP439" s="382">
        <v>4</v>
      </c>
      <c r="CQ439" s="402"/>
      <c r="CR439" s="366"/>
      <c r="CS439" s="408">
        <v>8</v>
      </c>
      <c r="CT439" s="409">
        <v>3</v>
      </c>
      <c r="CU439" s="402"/>
      <c r="CV439" s="366"/>
      <c r="CW439" s="410">
        <v>8</v>
      </c>
      <c r="CX439" s="411"/>
      <c r="CY439" s="402"/>
      <c r="CZ439" s="366"/>
      <c r="DA439" s="415">
        <v>5</v>
      </c>
      <c r="DB439" s="411">
        <v>6</v>
      </c>
      <c r="DC439" s="380"/>
      <c r="DD439" s="381">
        <v>12</v>
      </c>
      <c r="DE439" s="398"/>
      <c r="DF439" s="366"/>
      <c r="DG439" s="416">
        <v>8</v>
      </c>
      <c r="DH439" s="411">
        <v>3</v>
      </c>
      <c r="DI439" s="402"/>
      <c r="DJ439" s="366"/>
      <c r="DK439" s="416">
        <v>8</v>
      </c>
      <c r="DL439" s="411">
        <v>3</v>
      </c>
      <c r="DM439" s="424">
        <v>25</v>
      </c>
      <c r="DN439" s="424">
        <v>4</v>
      </c>
      <c r="DO439" s="424">
        <v>1</v>
      </c>
      <c r="DP439" s="425">
        <f t="shared" si="231"/>
        <v>8</v>
      </c>
      <c r="DQ439" s="427">
        <f t="shared" si="232"/>
        <v>143</v>
      </c>
      <c r="DR439" s="425">
        <f t="shared" si="233"/>
        <v>151</v>
      </c>
      <c r="DS439" s="163">
        <f t="shared" si="234"/>
        <v>20</v>
      </c>
      <c r="DT439" s="425">
        <f t="shared" si="235"/>
        <v>2</v>
      </c>
      <c r="DU439" s="427">
        <f t="shared" si="236"/>
        <v>74</v>
      </c>
      <c r="DV439" s="427">
        <f t="shared" si="237"/>
        <v>76</v>
      </c>
      <c r="DW439" s="427">
        <f t="shared" si="238"/>
        <v>0</v>
      </c>
      <c r="DX439" s="427">
        <f t="shared" si="239"/>
        <v>48</v>
      </c>
      <c r="DY439" s="427">
        <f t="shared" si="240"/>
        <v>0</v>
      </c>
      <c r="DZ439" s="427">
        <f t="shared" si="241"/>
        <v>11</v>
      </c>
      <c r="EA439" s="428">
        <f t="shared" si="242"/>
        <v>21</v>
      </c>
      <c r="EB439" s="429">
        <f t="shared" si="243"/>
        <v>2</v>
      </c>
      <c r="EC439" s="429">
        <f t="shared" si="244"/>
        <v>74</v>
      </c>
      <c r="ED439" s="429">
        <f t="shared" si="245"/>
        <v>0</v>
      </c>
      <c r="EE439" s="429">
        <f t="shared" si="246"/>
        <v>48</v>
      </c>
      <c r="EF439" s="429">
        <f t="shared" si="247"/>
        <v>0</v>
      </c>
      <c r="EG439" s="429">
        <f t="shared" si="248"/>
        <v>11</v>
      </c>
      <c r="EH439" s="441"/>
      <c r="EI439" s="479"/>
      <c r="EJ439" s="443">
        <v>463</v>
      </c>
      <c r="EK439" s="481" t="s">
        <v>659</v>
      </c>
      <c r="EL439" s="449" t="s">
        <v>194</v>
      </c>
      <c r="EM439" s="500">
        <v>325000</v>
      </c>
      <c r="EN439" s="447">
        <f t="shared" si="249"/>
        <v>12500</v>
      </c>
      <c r="EO439" s="453">
        <v>0</v>
      </c>
      <c r="EP439" s="454">
        <v>0</v>
      </c>
      <c r="EQ439" s="455">
        <v>0</v>
      </c>
      <c r="ER439" s="455">
        <v>0</v>
      </c>
      <c r="ES439" s="456">
        <f t="shared" si="250"/>
        <v>12500</v>
      </c>
      <c r="ET439" s="456">
        <f t="shared" si="251"/>
        <v>21</v>
      </c>
      <c r="EU439" s="456">
        <f t="shared" si="252"/>
        <v>2</v>
      </c>
      <c r="EV439" s="456">
        <f t="shared" si="253"/>
        <v>74</v>
      </c>
      <c r="EW439" s="456">
        <f t="shared" si="254"/>
        <v>0</v>
      </c>
      <c r="EX439" s="456">
        <f t="shared" si="255"/>
        <v>48</v>
      </c>
      <c r="EY439" s="460">
        <f t="shared" si="256"/>
        <v>0</v>
      </c>
      <c r="EZ439" s="460">
        <f t="shared" si="257"/>
        <v>11</v>
      </c>
      <c r="FA439" s="447">
        <f t="shared" si="258"/>
        <v>397780.6</v>
      </c>
      <c r="FB439" s="447">
        <v>0</v>
      </c>
      <c r="FC439" s="447">
        <f t="shared" si="259"/>
        <v>660280.6</v>
      </c>
      <c r="FD439" s="447">
        <f t="shared" si="260"/>
        <v>594252.54</v>
      </c>
      <c r="FE439" s="447">
        <f t="shared" si="261"/>
        <v>34850.508000000009</v>
      </c>
      <c r="FF439" s="447">
        <f t="shared" si="262"/>
        <v>66028.06</v>
      </c>
      <c r="FG439" s="463">
        <v>100000</v>
      </c>
      <c r="FH439" s="447">
        <f t="shared" si="263"/>
        <v>200878.57</v>
      </c>
      <c r="FI439" s="447">
        <v>0</v>
      </c>
      <c r="FJ439" s="447">
        <f t="shared" si="264"/>
        <v>459402.03</v>
      </c>
      <c r="FK439" s="464"/>
      <c r="FL439" s="447">
        <f t="shared" si="265"/>
        <v>26411.22</v>
      </c>
      <c r="FM439" s="447">
        <f t="shared" si="266"/>
        <v>3301.4</v>
      </c>
      <c r="FN439" s="447">
        <f t="shared" si="267"/>
        <v>66028.06</v>
      </c>
      <c r="FO439" s="447">
        <f t="shared" si="268"/>
        <v>95740.68</v>
      </c>
      <c r="FP439" s="178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</row>
    <row r="440" spans="1:463" s="163" customFormat="1" ht="22.5" customHeight="1">
      <c r="A440" s="360">
        <v>432</v>
      </c>
      <c r="B440" s="361">
        <v>3</v>
      </c>
      <c r="C440" s="362" t="s">
        <v>660</v>
      </c>
      <c r="D440" s="363" t="s">
        <v>194</v>
      </c>
      <c r="E440" s="225" t="s">
        <v>190</v>
      </c>
      <c r="F440" s="367">
        <v>325000</v>
      </c>
      <c r="G440" s="365">
        <v>8</v>
      </c>
      <c r="H440" s="366">
        <v>1</v>
      </c>
      <c r="I440" s="373"/>
      <c r="J440" s="491"/>
      <c r="K440" s="492">
        <v>5</v>
      </c>
      <c r="L440" s="366"/>
      <c r="M440" s="373"/>
      <c r="N440" s="491"/>
      <c r="O440" s="492">
        <v>8</v>
      </c>
      <c r="P440" s="366">
        <v>1</v>
      </c>
      <c r="Q440" s="373"/>
      <c r="R440" s="491"/>
      <c r="S440" s="492">
        <v>8</v>
      </c>
      <c r="T440" s="366">
        <v>1</v>
      </c>
      <c r="U440" s="373"/>
      <c r="V440" s="491"/>
      <c r="W440" s="492">
        <v>8</v>
      </c>
      <c r="X440" s="366">
        <v>1</v>
      </c>
      <c r="Y440" s="373"/>
      <c r="Z440" s="491"/>
      <c r="AA440" s="492">
        <v>5</v>
      </c>
      <c r="AB440" s="366">
        <v>4</v>
      </c>
      <c r="AC440" s="373"/>
      <c r="AD440" s="382"/>
      <c r="AE440" s="380">
        <v>9</v>
      </c>
      <c r="AF440" s="381"/>
      <c r="AG440" s="365">
        <v>8</v>
      </c>
      <c r="AH440" s="366">
        <v>1</v>
      </c>
      <c r="AI440" s="373"/>
      <c r="AJ440" s="491"/>
      <c r="AK440" s="492">
        <v>8</v>
      </c>
      <c r="AL440" s="366">
        <v>1</v>
      </c>
      <c r="AM440" s="373"/>
      <c r="AN440" s="491"/>
      <c r="AO440" s="492">
        <v>8</v>
      </c>
      <c r="AP440" s="366">
        <v>1</v>
      </c>
      <c r="AQ440" s="373"/>
      <c r="AR440" s="491"/>
      <c r="AS440" s="492">
        <v>8</v>
      </c>
      <c r="AT440" s="366">
        <v>1</v>
      </c>
      <c r="AU440" s="373"/>
      <c r="AV440" s="491"/>
      <c r="AW440" s="492">
        <v>8</v>
      </c>
      <c r="AX440" s="366">
        <v>1</v>
      </c>
      <c r="AY440" s="373"/>
      <c r="AZ440" s="491"/>
      <c r="BA440" s="492">
        <v>5</v>
      </c>
      <c r="BB440" s="366">
        <v>4</v>
      </c>
      <c r="BC440" s="373"/>
      <c r="BD440" s="382"/>
      <c r="BE440" s="380">
        <v>9</v>
      </c>
      <c r="BF440" s="381"/>
      <c r="BG440" s="365">
        <v>8</v>
      </c>
      <c r="BH440" s="366">
        <v>1</v>
      </c>
      <c r="BI440" s="373"/>
      <c r="BJ440" s="491"/>
      <c r="BK440" s="492">
        <v>8</v>
      </c>
      <c r="BL440" s="366">
        <v>1</v>
      </c>
      <c r="BM440" s="373"/>
      <c r="BN440" s="491"/>
      <c r="BO440" s="492">
        <v>8</v>
      </c>
      <c r="BP440" s="366">
        <v>1</v>
      </c>
      <c r="BQ440" s="373"/>
      <c r="BR440" s="491"/>
      <c r="BS440" s="492"/>
      <c r="BT440" s="366"/>
      <c r="BU440" s="373"/>
      <c r="BV440" s="491"/>
      <c r="BW440" s="498">
        <v>9</v>
      </c>
      <c r="BX440" s="498"/>
      <c r="BY440" s="492">
        <v>5</v>
      </c>
      <c r="BZ440" s="366">
        <v>4</v>
      </c>
      <c r="CA440" s="373"/>
      <c r="CB440" s="382"/>
      <c r="CC440" s="380">
        <v>9</v>
      </c>
      <c r="CD440" s="381"/>
      <c r="CE440" s="398">
        <v>8</v>
      </c>
      <c r="CF440" s="366">
        <v>1</v>
      </c>
      <c r="CG440" s="373"/>
      <c r="CH440" s="399"/>
      <c r="CI440" s="365">
        <v>8</v>
      </c>
      <c r="CJ440" s="366">
        <v>1</v>
      </c>
      <c r="CK440" s="373"/>
      <c r="CL440" s="491"/>
      <c r="CM440" s="492">
        <v>8</v>
      </c>
      <c r="CN440" s="366">
        <v>1</v>
      </c>
      <c r="CO440" s="373"/>
      <c r="CP440" s="382"/>
      <c r="CQ440" s="402">
        <v>8</v>
      </c>
      <c r="CR440" s="366">
        <v>1</v>
      </c>
      <c r="CS440" s="408"/>
      <c r="CT440" s="409"/>
      <c r="CU440" s="402"/>
      <c r="CV440" s="366"/>
      <c r="CW440" s="410"/>
      <c r="CX440" s="411"/>
      <c r="CY440" s="402"/>
      <c r="CZ440" s="366"/>
      <c r="DA440" s="415"/>
      <c r="DB440" s="411"/>
      <c r="DC440" s="380">
        <v>9</v>
      </c>
      <c r="DD440" s="381"/>
      <c r="DE440" s="398">
        <v>8</v>
      </c>
      <c r="DF440" s="366">
        <v>1</v>
      </c>
      <c r="DG440" s="416"/>
      <c r="DH440" s="411"/>
      <c r="DI440" s="402">
        <v>8</v>
      </c>
      <c r="DJ440" s="366">
        <v>1</v>
      </c>
      <c r="DK440" s="416"/>
      <c r="DL440" s="411"/>
      <c r="DM440" s="424">
        <v>25</v>
      </c>
      <c r="DN440" s="424">
        <v>4</v>
      </c>
      <c r="DO440" s="424">
        <v>1</v>
      </c>
      <c r="DP440" s="425">
        <f t="shared" si="231"/>
        <v>164</v>
      </c>
      <c r="DQ440" s="427">
        <f t="shared" si="232"/>
        <v>0</v>
      </c>
      <c r="DR440" s="425">
        <f t="shared" si="233"/>
        <v>164</v>
      </c>
      <c r="DS440" s="163">
        <f t="shared" si="234"/>
        <v>22</v>
      </c>
      <c r="DT440" s="425">
        <f t="shared" si="235"/>
        <v>30</v>
      </c>
      <c r="DU440" s="427">
        <f t="shared" si="236"/>
        <v>0</v>
      </c>
      <c r="DV440" s="427">
        <f t="shared" si="237"/>
        <v>30</v>
      </c>
      <c r="DW440" s="427">
        <f t="shared" si="238"/>
        <v>36</v>
      </c>
      <c r="DX440" s="427">
        <f t="shared" si="239"/>
        <v>0</v>
      </c>
      <c r="DY440" s="427">
        <f t="shared" si="240"/>
        <v>9</v>
      </c>
      <c r="DZ440" s="427">
        <f t="shared" si="241"/>
        <v>0</v>
      </c>
      <c r="EA440" s="428">
        <f t="shared" si="242"/>
        <v>23</v>
      </c>
      <c r="EB440" s="429">
        <f t="shared" si="243"/>
        <v>30</v>
      </c>
      <c r="EC440" s="429">
        <f t="shared" si="244"/>
        <v>0</v>
      </c>
      <c r="ED440" s="429">
        <f t="shared" si="245"/>
        <v>36</v>
      </c>
      <c r="EE440" s="429">
        <f t="shared" si="246"/>
        <v>0</v>
      </c>
      <c r="EF440" s="429">
        <f t="shared" si="247"/>
        <v>9</v>
      </c>
      <c r="EG440" s="429">
        <f t="shared" si="248"/>
        <v>0</v>
      </c>
      <c r="EH440" s="441"/>
      <c r="EI440" s="479"/>
      <c r="EJ440" s="443">
        <v>464</v>
      </c>
      <c r="EK440" s="481" t="s">
        <v>660</v>
      </c>
      <c r="EL440" s="449" t="s">
        <v>194</v>
      </c>
      <c r="EM440" s="500">
        <v>325000</v>
      </c>
      <c r="EN440" s="447">
        <f t="shared" si="249"/>
        <v>12500</v>
      </c>
      <c r="EO440" s="453">
        <v>0</v>
      </c>
      <c r="EP440" s="454">
        <v>0</v>
      </c>
      <c r="EQ440" s="455">
        <v>0</v>
      </c>
      <c r="ER440" s="455">
        <v>0</v>
      </c>
      <c r="ES440" s="456">
        <f t="shared" si="250"/>
        <v>12500</v>
      </c>
      <c r="ET440" s="456">
        <f t="shared" si="251"/>
        <v>23</v>
      </c>
      <c r="EU440" s="456">
        <f t="shared" si="252"/>
        <v>30</v>
      </c>
      <c r="EV440" s="456">
        <f t="shared" si="253"/>
        <v>0</v>
      </c>
      <c r="EW440" s="456">
        <f t="shared" si="254"/>
        <v>36</v>
      </c>
      <c r="EX440" s="456">
        <f t="shared" si="255"/>
        <v>0</v>
      </c>
      <c r="EY440" s="460">
        <f t="shared" si="256"/>
        <v>9</v>
      </c>
      <c r="EZ440" s="460">
        <f t="shared" si="257"/>
        <v>0</v>
      </c>
      <c r="FA440" s="447">
        <f t="shared" si="258"/>
        <v>225017.31</v>
      </c>
      <c r="FB440" s="447">
        <v>0</v>
      </c>
      <c r="FC440" s="447">
        <f t="shared" si="259"/>
        <v>512517.31</v>
      </c>
      <c r="FD440" s="447">
        <f t="shared" si="260"/>
        <v>461265.58</v>
      </c>
      <c r="FE440" s="447">
        <f t="shared" si="261"/>
        <v>15301.246400000002</v>
      </c>
      <c r="FF440" s="447">
        <f t="shared" si="262"/>
        <v>51251.73</v>
      </c>
      <c r="FG440" s="463">
        <v>100000</v>
      </c>
      <c r="FH440" s="447">
        <f t="shared" si="263"/>
        <v>166552.98000000001</v>
      </c>
      <c r="FI440" s="447">
        <v>0</v>
      </c>
      <c r="FJ440" s="447">
        <f t="shared" si="264"/>
        <v>345964.33</v>
      </c>
      <c r="FK440" s="464"/>
      <c r="FL440" s="447">
        <f t="shared" si="265"/>
        <v>20500.689999999999</v>
      </c>
      <c r="FM440" s="447">
        <f t="shared" si="266"/>
        <v>2562.59</v>
      </c>
      <c r="FN440" s="447">
        <f t="shared" si="267"/>
        <v>51251.73</v>
      </c>
      <c r="FO440" s="447">
        <f t="shared" si="268"/>
        <v>74315.010000000009</v>
      </c>
      <c r="FP440" s="178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</row>
    <row r="441" spans="1:463" s="163" customFormat="1" ht="22.5" customHeight="1">
      <c r="A441" s="360">
        <v>433</v>
      </c>
      <c r="B441" s="361">
        <v>7</v>
      </c>
      <c r="C441" s="362" t="s">
        <v>661</v>
      </c>
      <c r="D441" s="363" t="s">
        <v>204</v>
      </c>
      <c r="E441" s="225" t="s">
        <v>190</v>
      </c>
      <c r="F441" s="367">
        <v>390000</v>
      </c>
      <c r="G441" s="365">
        <v>8</v>
      </c>
      <c r="H441" s="366">
        <v>2.5</v>
      </c>
      <c r="I441" s="373"/>
      <c r="J441" s="491"/>
      <c r="K441" s="492">
        <v>8</v>
      </c>
      <c r="L441" s="366">
        <v>2</v>
      </c>
      <c r="M441" s="373"/>
      <c r="N441" s="491"/>
      <c r="O441" s="492">
        <v>8</v>
      </c>
      <c r="P441" s="366">
        <v>2</v>
      </c>
      <c r="Q441" s="373"/>
      <c r="R441" s="491"/>
      <c r="S441" s="492">
        <v>8</v>
      </c>
      <c r="T441" s="366">
        <v>1</v>
      </c>
      <c r="U441" s="373"/>
      <c r="V441" s="491"/>
      <c r="W441" s="492">
        <v>8</v>
      </c>
      <c r="X441" s="366">
        <v>4</v>
      </c>
      <c r="Y441" s="373"/>
      <c r="Z441" s="491"/>
      <c r="AA441" s="492">
        <v>5</v>
      </c>
      <c r="AB441" s="366">
        <v>6</v>
      </c>
      <c r="AC441" s="373"/>
      <c r="AD441" s="382"/>
      <c r="AE441" s="380">
        <v>8</v>
      </c>
      <c r="AF441" s="381"/>
      <c r="AG441" s="365">
        <v>8</v>
      </c>
      <c r="AH441" s="366">
        <v>2</v>
      </c>
      <c r="AI441" s="373"/>
      <c r="AJ441" s="491"/>
      <c r="AK441" s="492">
        <v>8</v>
      </c>
      <c r="AL441" s="366">
        <v>3</v>
      </c>
      <c r="AM441" s="373"/>
      <c r="AN441" s="491"/>
      <c r="AO441" s="492">
        <v>8</v>
      </c>
      <c r="AP441" s="366">
        <v>3</v>
      </c>
      <c r="AQ441" s="373"/>
      <c r="AR441" s="491"/>
      <c r="AS441" s="492">
        <v>8</v>
      </c>
      <c r="AT441" s="366">
        <v>4</v>
      </c>
      <c r="AU441" s="373"/>
      <c r="AV441" s="491"/>
      <c r="AW441" s="492">
        <v>8</v>
      </c>
      <c r="AX441" s="366">
        <v>3</v>
      </c>
      <c r="AY441" s="373"/>
      <c r="AZ441" s="491"/>
      <c r="BA441" s="492">
        <v>5</v>
      </c>
      <c r="BB441" s="366">
        <v>6</v>
      </c>
      <c r="BC441" s="373"/>
      <c r="BD441" s="382"/>
      <c r="BE441" s="380">
        <v>11</v>
      </c>
      <c r="BF441" s="381"/>
      <c r="BG441" s="365">
        <v>8</v>
      </c>
      <c r="BH441" s="366">
        <v>4</v>
      </c>
      <c r="BI441" s="373"/>
      <c r="BJ441" s="491"/>
      <c r="BK441" s="492">
        <v>8</v>
      </c>
      <c r="BL441" s="366">
        <v>3</v>
      </c>
      <c r="BM441" s="373"/>
      <c r="BN441" s="491"/>
      <c r="BO441" s="492">
        <v>8</v>
      </c>
      <c r="BP441" s="366">
        <v>3</v>
      </c>
      <c r="BQ441" s="373"/>
      <c r="BR441" s="491"/>
      <c r="BS441" s="492">
        <v>8</v>
      </c>
      <c r="BT441" s="366">
        <v>4</v>
      </c>
      <c r="BU441" s="373"/>
      <c r="BV441" s="491"/>
      <c r="BW441" s="498">
        <v>12</v>
      </c>
      <c r="BX441" s="498"/>
      <c r="BY441" s="492">
        <v>5</v>
      </c>
      <c r="BZ441" s="366">
        <v>7.5</v>
      </c>
      <c r="CA441" s="373"/>
      <c r="CB441" s="382"/>
      <c r="CC441" s="380">
        <v>12</v>
      </c>
      <c r="CD441" s="381"/>
      <c r="CE441" s="398">
        <v>8</v>
      </c>
      <c r="CF441" s="366">
        <v>4</v>
      </c>
      <c r="CG441" s="373"/>
      <c r="CH441" s="399"/>
      <c r="CI441" s="365">
        <v>8</v>
      </c>
      <c r="CJ441" s="366">
        <v>4</v>
      </c>
      <c r="CK441" s="373"/>
      <c r="CL441" s="491"/>
      <c r="CM441" s="492">
        <v>8</v>
      </c>
      <c r="CN441" s="366">
        <v>4</v>
      </c>
      <c r="CO441" s="373"/>
      <c r="CP441" s="382"/>
      <c r="CQ441" s="402">
        <v>8</v>
      </c>
      <c r="CR441" s="366">
        <v>4</v>
      </c>
      <c r="CS441" s="408"/>
      <c r="CT441" s="409"/>
      <c r="CU441" s="402">
        <v>8</v>
      </c>
      <c r="CV441" s="366">
        <v>3</v>
      </c>
      <c r="CW441" s="410"/>
      <c r="CX441" s="411"/>
      <c r="CY441" s="402">
        <v>5</v>
      </c>
      <c r="CZ441" s="366">
        <v>6.5</v>
      </c>
      <c r="DA441" s="415"/>
      <c r="DB441" s="411"/>
      <c r="DC441" s="380">
        <v>11</v>
      </c>
      <c r="DD441" s="381"/>
      <c r="DE441" s="398">
        <v>8</v>
      </c>
      <c r="DF441" s="366">
        <v>3.5</v>
      </c>
      <c r="DG441" s="416"/>
      <c r="DH441" s="411"/>
      <c r="DI441" s="402">
        <v>8</v>
      </c>
      <c r="DJ441" s="366">
        <v>3</v>
      </c>
      <c r="DK441" s="416"/>
      <c r="DL441" s="411"/>
      <c r="DM441" s="424">
        <v>25</v>
      </c>
      <c r="DN441" s="424">
        <v>4</v>
      </c>
      <c r="DO441" s="424">
        <v>1</v>
      </c>
      <c r="DP441" s="425">
        <f t="shared" si="231"/>
        <v>188</v>
      </c>
      <c r="DQ441" s="427">
        <f t="shared" si="232"/>
        <v>0</v>
      </c>
      <c r="DR441" s="425">
        <f t="shared" si="233"/>
        <v>188</v>
      </c>
      <c r="DS441" s="163">
        <f t="shared" si="234"/>
        <v>25</v>
      </c>
      <c r="DT441" s="425">
        <f t="shared" si="235"/>
        <v>92</v>
      </c>
      <c r="DU441" s="427">
        <f t="shared" si="236"/>
        <v>0</v>
      </c>
      <c r="DV441" s="427">
        <f t="shared" si="237"/>
        <v>92</v>
      </c>
      <c r="DW441" s="427">
        <f t="shared" si="238"/>
        <v>42</v>
      </c>
      <c r="DX441" s="427">
        <f t="shared" si="239"/>
        <v>0</v>
      </c>
      <c r="DY441" s="427">
        <f t="shared" si="240"/>
        <v>12</v>
      </c>
      <c r="DZ441" s="427">
        <f t="shared" si="241"/>
        <v>0</v>
      </c>
      <c r="EA441" s="428">
        <f t="shared" si="242"/>
        <v>26</v>
      </c>
      <c r="EB441" s="429">
        <f t="shared" si="243"/>
        <v>92</v>
      </c>
      <c r="EC441" s="429">
        <f t="shared" si="244"/>
        <v>0</v>
      </c>
      <c r="ED441" s="429">
        <f t="shared" si="245"/>
        <v>42</v>
      </c>
      <c r="EE441" s="429">
        <f t="shared" si="246"/>
        <v>0</v>
      </c>
      <c r="EF441" s="429">
        <f t="shared" si="247"/>
        <v>12</v>
      </c>
      <c r="EG441" s="429">
        <f t="shared" si="248"/>
        <v>0</v>
      </c>
      <c r="EH441" s="441"/>
      <c r="EI441" s="479"/>
      <c r="EJ441" s="443">
        <v>465</v>
      </c>
      <c r="EK441" s="481" t="s">
        <v>661</v>
      </c>
      <c r="EL441" s="449" t="s">
        <v>204</v>
      </c>
      <c r="EM441" s="500">
        <v>390000</v>
      </c>
      <c r="EN441" s="447">
        <f t="shared" si="249"/>
        <v>15000</v>
      </c>
      <c r="EO441" s="453">
        <v>0</v>
      </c>
      <c r="EP441" s="454">
        <v>0</v>
      </c>
      <c r="EQ441" s="455">
        <v>0</v>
      </c>
      <c r="ER441" s="455">
        <v>0</v>
      </c>
      <c r="ES441" s="456">
        <f t="shared" si="250"/>
        <v>15000</v>
      </c>
      <c r="ET441" s="456">
        <f t="shared" si="251"/>
        <v>26</v>
      </c>
      <c r="EU441" s="456">
        <f t="shared" si="252"/>
        <v>92</v>
      </c>
      <c r="EV441" s="456">
        <f t="shared" si="253"/>
        <v>0</v>
      </c>
      <c r="EW441" s="456">
        <f t="shared" si="254"/>
        <v>42</v>
      </c>
      <c r="EX441" s="456">
        <f t="shared" si="255"/>
        <v>0</v>
      </c>
      <c r="EY441" s="460">
        <f t="shared" si="256"/>
        <v>12</v>
      </c>
      <c r="EZ441" s="460">
        <f t="shared" si="257"/>
        <v>0</v>
      </c>
      <c r="FA441" s="447">
        <f t="shared" si="258"/>
        <v>492037.85</v>
      </c>
      <c r="FB441" s="447">
        <v>0</v>
      </c>
      <c r="FC441" s="447">
        <f t="shared" si="259"/>
        <v>882037.85</v>
      </c>
      <c r="FD441" s="447">
        <f t="shared" si="260"/>
        <v>793834.05999999994</v>
      </c>
      <c r="FE441" s="447">
        <f t="shared" si="261"/>
        <v>76458.514999999985</v>
      </c>
      <c r="FF441" s="447">
        <f t="shared" si="262"/>
        <v>88203.79</v>
      </c>
      <c r="FG441" s="463">
        <v>100000</v>
      </c>
      <c r="FH441" s="447">
        <f t="shared" si="263"/>
        <v>264662.31</v>
      </c>
      <c r="FI441" s="447">
        <v>0</v>
      </c>
      <c r="FJ441" s="447">
        <f t="shared" si="264"/>
        <v>617375.54</v>
      </c>
      <c r="FK441" s="464"/>
      <c r="FL441" s="447">
        <f t="shared" si="265"/>
        <v>35281.51</v>
      </c>
      <c r="FM441" s="447">
        <f t="shared" si="266"/>
        <v>4410.1899999999996</v>
      </c>
      <c r="FN441" s="447">
        <f t="shared" si="267"/>
        <v>88203.79</v>
      </c>
      <c r="FO441" s="447">
        <f t="shared" si="268"/>
        <v>127895.48999999999</v>
      </c>
      <c r="FP441" s="178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</row>
    <row r="442" spans="1:463" s="163" customFormat="1" ht="22.5" customHeight="1">
      <c r="A442" s="360">
        <v>434</v>
      </c>
      <c r="B442" s="361">
        <v>7</v>
      </c>
      <c r="C442" s="362" t="s">
        <v>662</v>
      </c>
      <c r="D442" s="363" t="s">
        <v>204</v>
      </c>
      <c r="E442" s="225" t="s">
        <v>190</v>
      </c>
      <c r="F442" s="367">
        <v>390000</v>
      </c>
      <c r="G442" s="365">
        <v>8</v>
      </c>
      <c r="H442" s="366">
        <v>1</v>
      </c>
      <c r="I442" s="373"/>
      <c r="J442" s="491"/>
      <c r="K442" s="492">
        <v>8</v>
      </c>
      <c r="L442" s="366"/>
      <c r="M442" s="373"/>
      <c r="N442" s="491"/>
      <c r="O442" s="492">
        <v>8</v>
      </c>
      <c r="P442" s="366">
        <v>1</v>
      </c>
      <c r="Q442" s="373"/>
      <c r="R442" s="491"/>
      <c r="S442" s="492">
        <v>8</v>
      </c>
      <c r="T442" s="366">
        <v>1</v>
      </c>
      <c r="U442" s="373"/>
      <c r="V442" s="491"/>
      <c r="W442" s="492">
        <v>8</v>
      </c>
      <c r="X442" s="366">
        <v>1</v>
      </c>
      <c r="Y442" s="373"/>
      <c r="Z442" s="491"/>
      <c r="AA442" s="492">
        <v>5</v>
      </c>
      <c r="AB442" s="366">
        <v>4</v>
      </c>
      <c r="AC442" s="373"/>
      <c r="AD442" s="382"/>
      <c r="AE442" s="380">
        <v>10</v>
      </c>
      <c r="AF442" s="381"/>
      <c r="AG442" s="365">
        <v>8</v>
      </c>
      <c r="AH442" s="366">
        <v>1</v>
      </c>
      <c r="AI442" s="373"/>
      <c r="AJ442" s="491"/>
      <c r="AK442" s="492">
        <v>8</v>
      </c>
      <c r="AL442" s="366">
        <v>3</v>
      </c>
      <c r="AM442" s="373"/>
      <c r="AN442" s="491"/>
      <c r="AO442" s="492">
        <v>8</v>
      </c>
      <c r="AP442" s="366">
        <v>1</v>
      </c>
      <c r="AQ442" s="373"/>
      <c r="AR442" s="491"/>
      <c r="AS442" s="492">
        <v>8</v>
      </c>
      <c r="AT442" s="366">
        <v>3</v>
      </c>
      <c r="AU442" s="373"/>
      <c r="AV442" s="491"/>
      <c r="AW442" s="492"/>
      <c r="AX442" s="366"/>
      <c r="AY442" s="373"/>
      <c r="AZ442" s="491"/>
      <c r="BA442" s="492"/>
      <c r="BB442" s="366"/>
      <c r="BC442" s="373"/>
      <c r="BD442" s="382"/>
      <c r="BE442" s="380">
        <v>7</v>
      </c>
      <c r="BF442" s="381"/>
      <c r="BG442" s="365">
        <v>8</v>
      </c>
      <c r="BH442" s="366"/>
      <c r="BI442" s="373"/>
      <c r="BJ442" s="491"/>
      <c r="BK442" s="492"/>
      <c r="BL442" s="366"/>
      <c r="BM442" s="373"/>
      <c r="BN442" s="491"/>
      <c r="BO442" s="492">
        <v>8</v>
      </c>
      <c r="BP442" s="366">
        <v>1</v>
      </c>
      <c r="BQ442" s="373"/>
      <c r="BR442" s="491"/>
      <c r="BS442" s="492">
        <v>8</v>
      </c>
      <c r="BT442" s="366">
        <v>1</v>
      </c>
      <c r="BU442" s="373"/>
      <c r="BV442" s="491"/>
      <c r="BW442" s="498">
        <v>9</v>
      </c>
      <c r="BX442" s="498"/>
      <c r="BY442" s="492">
        <v>5</v>
      </c>
      <c r="BZ442" s="366">
        <v>6</v>
      </c>
      <c r="CA442" s="373"/>
      <c r="CB442" s="382"/>
      <c r="CC442" s="380">
        <v>9</v>
      </c>
      <c r="CD442" s="381"/>
      <c r="CE442" s="398">
        <v>8</v>
      </c>
      <c r="CF442" s="366">
        <v>3</v>
      </c>
      <c r="CG442" s="373"/>
      <c r="CH442" s="399"/>
      <c r="CI442" s="365">
        <v>8</v>
      </c>
      <c r="CJ442" s="366">
        <v>1</v>
      </c>
      <c r="CK442" s="373"/>
      <c r="CL442" s="491"/>
      <c r="CM442" s="492">
        <v>8</v>
      </c>
      <c r="CN442" s="366">
        <v>2</v>
      </c>
      <c r="CO442" s="373"/>
      <c r="CP442" s="382"/>
      <c r="CQ442" s="402">
        <v>8</v>
      </c>
      <c r="CR442" s="366">
        <v>3</v>
      </c>
      <c r="CS442" s="408"/>
      <c r="CT442" s="409"/>
      <c r="CU442" s="402"/>
      <c r="CV442" s="366"/>
      <c r="CW442" s="410"/>
      <c r="CX442" s="411"/>
      <c r="CY442" s="402"/>
      <c r="CZ442" s="366"/>
      <c r="DA442" s="415"/>
      <c r="DB442" s="411"/>
      <c r="DC442" s="380"/>
      <c r="DD442" s="381"/>
      <c r="DE442" s="398"/>
      <c r="DF442" s="366"/>
      <c r="DG442" s="416"/>
      <c r="DH442" s="411"/>
      <c r="DI442" s="402">
        <v>8</v>
      </c>
      <c r="DJ442" s="366"/>
      <c r="DK442" s="416"/>
      <c r="DL442" s="411"/>
      <c r="DM442" s="424">
        <v>25</v>
      </c>
      <c r="DN442" s="424">
        <v>4</v>
      </c>
      <c r="DO442" s="424">
        <v>1</v>
      </c>
      <c r="DP442" s="425">
        <f t="shared" si="231"/>
        <v>146</v>
      </c>
      <c r="DQ442" s="427">
        <f t="shared" si="232"/>
        <v>0</v>
      </c>
      <c r="DR442" s="425">
        <f t="shared" si="233"/>
        <v>146</v>
      </c>
      <c r="DS442" s="163">
        <f t="shared" si="234"/>
        <v>19</v>
      </c>
      <c r="DT442" s="425">
        <f t="shared" si="235"/>
        <v>33</v>
      </c>
      <c r="DU442" s="427">
        <f t="shared" si="236"/>
        <v>0</v>
      </c>
      <c r="DV442" s="427">
        <f t="shared" si="237"/>
        <v>33</v>
      </c>
      <c r="DW442" s="427">
        <f t="shared" si="238"/>
        <v>26</v>
      </c>
      <c r="DX442" s="427">
        <f t="shared" si="239"/>
        <v>0</v>
      </c>
      <c r="DY442" s="427">
        <f t="shared" si="240"/>
        <v>9</v>
      </c>
      <c r="DZ442" s="427">
        <f t="shared" si="241"/>
        <v>0</v>
      </c>
      <c r="EA442" s="428">
        <f t="shared" si="242"/>
        <v>20</v>
      </c>
      <c r="EB442" s="429">
        <f t="shared" si="243"/>
        <v>33</v>
      </c>
      <c r="EC442" s="429">
        <f t="shared" si="244"/>
        <v>0</v>
      </c>
      <c r="ED442" s="429">
        <f t="shared" si="245"/>
        <v>26</v>
      </c>
      <c r="EE442" s="429">
        <f t="shared" si="246"/>
        <v>0</v>
      </c>
      <c r="EF442" s="429">
        <f t="shared" si="247"/>
        <v>9</v>
      </c>
      <c r="EG442" s="429">
        <f t="shared" si="248"/>
        <v>0</v>
      </c>
      <c r="EH442" s="441"/>
      <c r="EI442" s="479"/>
      <c r="EJ442" s="443">
        <v>466</v>
      </c>
      <c r="EK442" s="481" t="s">
        <v>662</v>
      </c>
      <c r="EL442" s="449" t="s">
        <v>204</v>
      </c>
      <c r="EM442" s="500">
        <v>390000</v>
      </c>
      <c r="EN442" s="447">
        <f t="shared" si="249"/>
        <v>15000</v>
      </c>
      <c r="EO442" s="453">
        <v>0</v>
      </c>
      <c r="EP442" s="454">
        <v>0</v>
      </c>
      <c r="EQ442" s="455">
        <v>0</v>
      </c>
      <c r="ER442" s="455">
        <v>0</v>
      </c>
      <c r="ES442" s="456">
        <f t="shared" si="250"/>
        <v>15000</v>
      </c>
      <c r="ET442" s="456">
        <f t="shared" si="251"/>
        <v>20</v>
      </c>
      <c r="EU442" s="456">
        <f t="shared" si="252"/>
        <v>33</v>
      </c>
      <c r="EV442" s="456">
        <f t="shared" si="253"/>
        <v>0</v>
      </c>
      <c r="EW442" s="456">
        <f t="shared" si="254"/>
        <v>26</v>
      </c>
      <c r="EX442" s="456">
        <f t="shared" si="255"/>
        <v>0</v>
      </c>
      <c r="EY442" s="460">
        <f t="shared" si="256"/>
        <v>9</v>
      </c>
      <c r="EZ442" s="460">
        <f t="shared" si="257"/>
        <v>0</v>
      </c>
      <c r="FA442" s="447">
        <f t="shared" si="258"/>
        <v>239018.39</v>
      </c>
      <c r="FB442" s="447">
        <v>0</v>
      </c>
      <c r="FC442" s="447">
        <f t="shared" si="259"/>
        <v>539018.39</v>
      </c>
      <c r="FD442" s="447">
        <f t="shared" si="260"/>
        <v>485116.55000000005</v>
      </c>
      <c r="FE442" s="447">
        <f t="shared" si="261"/>
        <v>17209.324000000004</v>
      </c>
      <c r="FF442" s="447">
        <f t="shared" si="262"/>
        <v>53901.84</v>
      </c>
      <c r="FG442" s="463">
        <v>100000</v>
      </c>
      <c r="FH442" s="447">
        <f t="shared" si="263"/>
        <v>171111.16</v>
      </c>
      <c r="FI442" s="447">
        <v>0</v>
      </c>
      <c r="FJ442" s="447">
        <f t="shared" si="264"/>
        <v>367907.23</v>
      </c>
      <c r="FK442" s="464"/>
      <c r="FL442" s="447">
        <f t="shared" si="265"/>
        <v>21560.74</v>
      </c>
      <c r="FM442" s="447">
        <f t="shared" si="266"/>
        <v>2695.09</v>
      </c>
      <c r="FN442" s="447">
        <f t="shared" si="267"/>
        <v>53901.84</v>
      </c>
      <c r="FO442" s="447">
        <f t="shared" si="268"/>
        <v>78157.67</v>
      </c>
      <c r="FP442" s="178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</row>
    <row r="443" spans="1:463" s="163" customFormat="1" ht="22.5" customHeight="1">
      <c r="A443" s="360">
        <v>435</v>
      </c>
      <c r="B443" s="361">
        <v>3</v>
      </c>
      <c r="C443" s="362" t="s">
        <v>663</v>
      </c>
      <c r="D443" s="363" t="s">
        <v>68</v>
      </c>
      <c r="E443" s="225" t="s">
        <v>190</v>
      </c>
      <c r="F443" s="367">
        <v>390000</v>
      </c>
      <c r="G443" s="365">
        <v>8</v>
      </c>
      <c r="H443" s="366"/>
      <c r="I443" s="373"/>
      <c r="J443" s="491"/>
      <c r="K443" s="492">
        <v>8</v>
      </c>
      <c r="L443" s="366"/>
      <c r="M443" s="373"/>
      <c r="N443" s="491"/>
      <c r="O443" s="492">
        <v>8</v>
      </c>
      <c r="P443" s="366"/>
      <c r="Q443" s="373"/>
      <c r="R443" s="491"/>
      <c r="S443" s="492">
        <v>8</v>
      </c>
      <c r="T443" s="366"/>
      <c r="U443" s="373"/>
      <c r="V443" s="491"/>
      <c r="W443" s="492">
        <v>8</v>
      </c>
      <c r="X443" s="366"/>
      <c r="Y443" s="373"/>
      <c r="Z443" s="491"/>
      <c r="AA443" s="492">
        <v>5</v>
      </c>
      <c r="AB443" s="366">
        <v>3</v>
      </c>
      <c r="AC443" s="373"/>
      <c r="AD443" s="382"/>
      <c r="AE443" s="380">
        <v>8</v>
      </c>
      <c r="AF443" s="381"/>
      <c r="AG443" s="365">
        <v>8</v>
      </c>
      <c r="AH443" s="366"/>
      <c r="AI443" s="373"/>
      <c r="AJ443" s="491"/>
      <c r="AK443" s="492">
        <v>8</v>
      </c>
      <c r="AL443" s="366"/>
      <c r="AM443" s="373"/>
      <c r="AN443" s="491"/>
      <c r="AO443" s="492">
        <v>8</v>
      </c>
      <c r="AP443" s="366"/>
      <c r="AQ443" s="373"/>
      <c r="AR443" s="491"/>
      <c r="AS443" s="492">
        <v>8</v>
      </c>
      <c r="AT443" s="366"/>
      <c r="AU443" s="373"/>
      <c r="AV443" s="491"/>
      <c r="AW443" s="492">
        <v>8</v>
      </c>
      <c r="AX443" s="366"/>
      <c r="AY443" s="373"/>
      <c r="AZ443" s="491"/>
      <c r="BA443" s="492">
        <v>5</v>
      </c>
      <c r="BB443" s="366">
        <v>3</v>
      </c>
      <c r="BC443" s="373"/>
      <c r="BD443" s="382"/>
      <c r="BE443" s="380">
        <v>8</v>
      </c>
      <c r="BF443" s="381"/>
      <c r="BG443" s="365">
        <v>8</v>
      </c>
      <c r="BH443" s="366"/>
      <c r="BI443" s="373"/>
      <c r="BJ443" s="491"/>
      <c r="BK443" s="492">
        <v>8</v>
      </c>
      <c r="BL443" s="366"/>
      <c r="BM443" s="373"/>
      <c r="BN443" s="491"/>
      <c r="BO443" s="492">
        <v>8</v>
      </c>
      <c r="BP443" s="366"/>
      <c r="BQ443" s="373"/>
      <c r="BR443" s="491"/>
      <c r="BS443" s="492">
        <v>8</v>
      </c>
      <c r="BT443" s="366"/>
      <c r="BU443" s="373"/>
      <c r="BV443" s="491"/>
      <c r="BW443" s="498">
        <v>8</v>
      </c>
      <c r="BX443" s="498"/>
      <c r="BY443" s="492">
        <v>5</v>
      </c>
      <c r="BZ443" s="366">
        <v>3</v>
      </c>
      <c r="CA443" s="373"/>
      <c r="CB443" s="382"/>
      <c r="CC443" s="380">
        <v>8</v>
      </c>
      <c r="CD443" s="381"/>
      <c r="CE443" s="398">
        <v>8</v>
      </c>
      <c r="CF443" s="366"/>
      <c r="CG443" s="373"/>
      <c r="CH443" s="399"/>
      <c r="CI443" s="365">
        <v>8</v>
      </c>
      <c r="CJ443" s="366"/>
      <c r="CK443" s="373"/>
      <c r="CL443" s="491"/>
      <c r="CM443" s="492">
        <v>8</v>
      </c>
      <c r="CN443" s="366"/>
      <c r="CO443" s="373"/>
      <c r="CP443" s="382"/>
      <c r="CQ443" s="402">
        <v>8</v>
      </c>
      <c r="CR443" s="366"/>
      <c r="CS443" s="408"/>
      <c r="CT443" s="409"/>
      <c r="CU443" s="402">
        <v>8</v>
      </c>
      <c r="CV443" s="366"/>
      <c r="CW443" s="410"/>
      <c r="CX443" s="411"/>
      <c r="CY443" s="402">
        <v>5</v>
      </c>
      <c r="CZ443" s="366">
        <v>3</v>
      </c>
      <c r="DA443" s="415"/>
      <c r="DB443" s="411"/>
      <c r="DC443" s="380">
        <v>8</v>
      </c>
      <c r="DD443" s="381"/>
      <c r="DE443" s="398">
        <v>8</v>
      </c>
      <c r="DF443" s="366"/>
      <c r="DG443" s="416"/>
      <c r="DH443" s="411"/>
      <c r="DI443" s="402">
        <v>8</v>
      </c>
      <c r="DJ443" s="366"/>
      <c r="DK443" s="416"/>
      <c r="DL443" s="411"/>
      <c r="DM443" s="424">
        <v>25</v>
      </c>
      <c r="DN443" s="424">
        <v>4</v>
      </c>
      <c r="DO443" s="424">
        <v>1</v>
      </c>
      <c r="DP443" s="425">
        <f t="shared" si="231"/>
        <v>188</v>
      </c>
      <c r="DQ443" s="427">
        <f t="shared" si="232"/>
        <v>0</v>
      </c>
      <c r="DR443" s="425">
        <f t="shared" si="233"/>
        <v>188</v>
      </c>
      <c r="DS443" s="163">
        <f t="shared" si="234"/>
        <v>25</v>
      </c>
      <c r="DT443" s="425">
        <f t="shared" si="235"/>
        <v>12</v>
      </c>
      <c r="DU443" s="427">
        <f t="shared" si="236"/>
        <v>0</v>
      </c>
      <c r="DV443" s="427">
        <f t="shared" si="237"/>
        <v>12</v>
      </c>
      <c r="DW443" s="427">
        <f t="shared" si="238"/>
        <v>32</v>
      </c>
      <c r="DX443" s="427">
        <f t="shared" si="239"/>
        <v>0</v>
      </c>
      <c r="DY443" s="427">
        <f t="shared" si="240"/>
        <v>8</v>
      </c>
      <c r="DZ443" s="427">
        <f t="shared" si="241"/>
        <v>0</v>
      </c>
      <c r="EA443" s="428">
        <f t="shared" si="242"/>
        <v>26</v>
      </c>
      <c r="EB443" s="429">
        <f t="shared" si="243"/>
        <v>12</v>
      </c>
      <c r="EC443" s="429">
        <f t="shared" si="244"/>
        <v>0</v>
      </c>
      <c r="ED443" s="429">
        <f t="shared" si="245"/>
        <v>32</v>
      </c>
      <c r="EE443" s="429">
        <f t="shared" si="246"/>
        <v>0</v>
      </c>
      <c r="EF443" s="429">
        <f t="shared" si="247"/>
        <v>8</v>
      </c>
      <c r="EG443" s="429">
        <f t="shared" si="248"/>
        <v>0</v>
      </c>
      <c r="EH443" s="441"/>
      <c r="EI443" s="479"/>
      <c r="EJ443" s="443">
        <v>467</v>
      </c>
      <c r="EK443" s="481" t="s">
        <v>663</v>
      </c>
      <c r="EL443" s="449" t="s">
        <v>68</v>
      </c>
      <c r="EM443" s="500">
        <v>390000</v>
      </c>
      <c r="EN443" s="447">
        <f t="shared" si="249"/>
        <v>15000</v>
      </c>
      <c r="EO443" s="453">
        <v>0</v>
      </c>
      <c r="EP443" s="454">
        <v>0</v>
      </c>
      <c r="EQ443" s="455">
        <v>0</v>
      </c>
      <c r="ER443" s="455">
        <v>0</v>
      </c>
      <c r="ES443" s="456">
        <f t="shared" si="250"/>
        <v>15000</v>
      </c>
      <c r="ET443" s="456">
        <f t="shared" si="251"/>
        <v>26</v>
      </c>
      <c r="EU443" s="456">
        <f t="shared" si="252"/>
        <v>12</v>
      </c>
      <c r="EV443" s="456">
        <f t="shared" si="253"/>
        <v>0</v>
      </c>
      <c r="EW443" s="456">
        <f t="shared" si="254"/>
        <v>32</v>
      </c>
      <c r="EX443" s="456">
        <f t="shared" si="255"/>
        <v>0</v>
      </c>
      <c r="EY443" s="460">
        <f t="shared" si="256"/>
        <v>8</v>
      </c>
      <c r="EZ443" s="460">
        <f t="shared" si="257"/>
        <v>0</v>
      </c>
      <c r="FA443" s="447">
        <f t="shared" si="258"/>
        <v>196015.08</v>
      </c>
      <c r="FB443" s="447">
        <v>0</v>
      </c>
      <c r="FC443" s="447">
        <f t="shared" si="259"/>
        <v>586015.07999999996</v>
      </c>
      <c r="FD443" s="447">
        <f t="shared" si="260"/>
        <v>527413.56999999995</v>
      </c>
      <c r="FE443" s="447">
        <f t="shared" si="261"/>
        <v>21482.713999999989</v>
      </c>
      <c r="FF443" s="447">
        <f t="shared" si="262"/>
        <v>58601.51</v>
      </c>
      <c r="FG443" s="463">
        <v>100000</v>
      </c>
      <c r="FH443" s="447">
        <f t="shared" si="263"/>
        <v>180084.22</v>
      </c>
      <c r="FI443" s="447">
        <v>0</v>
      </c>
      <c r="FJ443" s="447">
        <f t="shared" si="264"/>
        <v>405930.86</v>
      </c>
      <c r="FK443" s="464"/>
      <c r="FL443" s="447">
        <f t="shared" si="265"/>
        <v>23440.6</v>
      </c>
      <c r="FM443" s="447">
        <f t="shared" si="266"/>
        <v>2930.08</v>
      </c>
      <c r="FN443" s="447">
        <f t="shared" si="267"/>
        <v>58601.51</v>
      </c>
      <c r="FO443" s="447">
        <f t="shared" si="268"/>
        <v>84972.19</v>
      </c>
      <c r="FP443" s="178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</row>
    <row r="444" spans="1:463" s="163" customFormat="1" ht="22.5" customHeight="1">
      <c r="A444" s="360">
        <v>436</v>
      </c>
      <c r="B444" s="361">
        <v>5</v>
      </c>
      <c r="C444" s="362" t="s">
        <v>664</v>
      </c>
      <c r="D444" s="363" t="s">
        <v>194</v>
      </c>
      <c r="E444" s="225" t="s">
        <v>190</v>
      </c>
      <c r="F444" s="367">
        <v>325000</v>
      </c>
      <c r="G444" s="365"/>
      <c r="H444" s="366"/>
      <c r="I444" s="373"/>
      <c r="J444" s="491"/>
      <c r="K444" s="492"/>
      <c r="L444" s="366"/>
      <c r="M444" s="373"/>
      <c r="N444" s="491"/>
      <c r="O444" s="492">
        <v>8</v>
      </c>
      <c r="P444" s="366">
        <v>1</v>
      </c>
      <c r="Q444" s="373"/>
      <c r="R444" s="491"/>
      <c r="S444" s="492"/>
      <c r="T444" s="366"/>
      <c r="U444" s="373"/>
      <c r="V444" s="491"/>
      <c r="W444" s="492"/>
      <c r="X444" s="366"/>
      <c r="Y444" s="373"/>
      <c r="Z444" s="491"/>
      <c r="AA444" s="492"/>
      <c r="AB444" s="366"/>
      <c r="AC444" s="373"/>
      <c r="AD444" s="382"/>
      <c r="AE444" s="380"/>
      <c r="AF444" s="381"/>
      <c r="AG444" s="365"/>
      <c r="AH444" s="366"/>
      <c r="AI444" s="373"/>
      <c r="AJ444" s="491"/>
      <c r="AK444" s="492">
        <v>8</v>
      </c>
      <c r="AL444" s="366">
        <v>3</v>
      </c>
      <c r="AM444" s="373"/>
      <c r="AN444" s="491"/>
      <c r="AO444" s="492">
        <v>8</v>
      </c>
      <c r="AP444" s="366">
        <v>3</v>
      </c>
      <c r="AQ444" s="373"/>
      <c r="AR444" s="491"/>
      <c r="AS444" s="492">
        <v>5</v>
      </c>
      <c r="AT444" s="366"/>
      <c r="AU444" s="373"/>
      <c r="AV444" s="491"/>
      <c r="AW444" s="492"/>
      <c r="AX444" s="366"/>
      <c r="AY444" s="373"/>
      <c r="AZ444" s="491"/>
      <c r="BA444" s="492"/>
      <c r="BB444" s="366"/>
      <c r="BC444" s="373"/>
      <c r="BD444" s="382"/>
      <c r="BE444" s="380"/>
      <c r="BF444" s="381"/>
      <c r="BG444" s="365"/>
      <c r="BH444" s="366"/>
      <c r="BI444" s="373"/>
      <c r="BJ444" s="491"/>
      <c r="BK444" s="492">
        <v>8</v>
      </c>
      <c r="BL444" s="366">
        <v>2</v>
      </c>
      <c r="BM444" s="373"/>
      <c r="BN444" s="491"/>
      <c r="BO444" s="492">
        <v>8</v>
      </c>
      <c r="BP444" s="366">
        <v>1</v>
      </c>
      <c r="BQ444" s="373"/>
      <c r="BR444" s="491"/>
      <c r="BS444" s="492">
        <v>8</v>
      </c>
      <c r="BT444" s="366">
        <v>1</v>
      </c>
      <c r="BU444" s="373"/>
      <c r="BV444" s="491"/>
      <c r="BW444" s="498">
        <v>10</v>
      </c>
      <c r="BX444" s="498"/>
      <c r="BY444" s="492">
        <v>5</v>
      </c>
      <c r="BZ444" s="366">
        <v>4</v>
      </c>
      <c r="CA444" s="373"/>
      <c r="CB444" s="382"/>
      <c r="CC444" s="380"/>
      <c r="CD444" s="381"/>
      <c r="CE444" s="398">
        <v>8</v>
      </c>
      <c r="CF444" s="366">
        <v>1</v>
      </c>
      <c r="CG444" s="373"/>
      <c r="CH444" s="399"/>
      <c r="CI444" s="365">
        <v>8</v>
      </c>
      <c r="CJ444" s="366">
        <v>1</v>
      </c>
      <c r="CK444" s="373"/>
      <c r="CL444" s="491"/>
      <c r="CM444" s="492"/>
      <c r="CN444" s="366"/>
      <c r="CO444" s="373"/>
      <c r="CP444" s="382"/>
      <c r="CQ444" s="402">
        <v>8</v>
      </c>
      <c r="CR444" s="366">
        <v>1</v>
      </c>
      <c r="CS444" s="408"/>
      <c r="CT444" s="409"/>
      <c r="CU444" s="402">
        <v>8</v>
      </c>
      <c r="CV444" s="366">
        <v>1</v>
      </c>
      <c r="CW444" s="410"/>
      <c r="CX444" s="411"/>
      <c r="CY444" s="402">
        <v>5</v>
      </c>
      <c r="CZ444" s="366">
        <v>4</v>
      </c>
      <c r="DA444" s="415"/>
      <c r="DB444" s="411"/>
      <c r="DC444" s="380">
        <v>9</v>
      </c>
      <c r="DD444" s="381"/>
      <c r="DE444" s="398">
        <v>8</v>
      </c>
      <c r="DF444" s="366">
        <v>1</v>
      </c>
      <c r="DG444" s="416"/>
      <c r="DH444" s="411"/>
      <c r="DI444" s="402">
        <v>5</v>
      </c>
      <c r="DJ444" s="366"/>
      <c r="DK444" s="416"/>
      <c r="DL444" s="411"/>
      <c r="DM444" s="424">
        <v>25</v>
      </c>
      <c r="DN444" s="424">
        <v>4</v>
      </c>
      <c r="DO444" s="424">
        <v>1</v>
      </c>
      <c r="DP444" s="425">
        <f t="shared" si="231"/>
        <v>108</v>
      </c>
      <c r="DQ444" s="427">
        <f t="shared" si="232"/>
        <v>0</v>
      </c>
      <c r="DR444" s="425">
        <f t="shared" si="233"/>
        <v>108</v>
      </c>
      <c r="DS444" s="163">
        <f t="shared" si="234"/>
        <v>14</v>
      </c>
      <c r="DT444" s="425">
        <f t="shared" si="235"/>
        <v>24</v>
      </c>
      <c r="DU444" s="427">
        <f t="shared" si="236"/>
        <v>0</v>
      </c>
      <c r="DV444" s="427">
        <f t="shared" si="237"/>
        <v>24</v>
      </c>
      <c r="DW444" s="427">
        <f t="shared" si="238"/>
        <v>9</v>
      </c>
      <c r="DX444" s="427">
        <f t="shared" si="239"/>
        <v>0</v>
      </c>
      <c r="DY444" s="427">
        <f t="shared" si="240"/>
        <v>10</v>
      </c>
      <c r="DZ444" s="427">
        <f t="shared" si="241"/>
        <v>0</v>
      </c>
      <c r="EA444" s="428">
        <f t="shared" si="242"/>
        <v>15</v>
      </c>
      <c r="EB444" s="429">
        <f t="shared" si="243"/>
        <v>24</v>
      </c>
      <c r="EC444" s="429">
        <f t="shared" si="244"/>
        <v>0</v>
      </c>
      <c r="ED444" s="429">
        <f t="shared" si="245"/>
        <v>9</v>
      </c>
      <c r="EE444" s="429">
        <f t="shared" si="246"/>
        <v>0</v>
      </c>
      <c r="EF444" s="429">
        <f t="shared" si="247"/>
        <v>10</v>
      </c>
      <c r="EG444" s="429">
        <f t="shared" si="248"/>
        <v>0</v>
      </c>
      <c r="EH444" s="441"/>
      <c r="EI444" s="479"/>
      <c r="EJ444" s="443">
        <v>468</v>
      </c>
      <c r="EK444" s="481" t="s">
        <v>664</v>
      </c>
      <c r="EL444" s="449" t="s">
        <v>194</v>
      </c>
      <c r="EM444" s="500">
        <v>325000</v>
      </c>
      <c r="EN444" s="447">
        <f t="shared" si="249"/>
        <v>12500</v>
      </c>
      <c r="EO444" s="453">
        <v>0</v>
      </c>
      <c r="EP444" s="454">
        <v>0</v>
      </c>
      <c r="EQ444" s="455">
        <v>0</v>
      </c>
      <c r="ER444" s="455">
        <v>0</v>
      </c>
      <c r="ES444" s="456">
        <f t="shared" si="250"/>
        <v>12500</v>
      </c>
      <c r="ET444" s="456">
        <f t="shared" si="251"/>
        <v>15</v>
      </c>
      <c r="EU444" s="456">
        <f t="shared" si="252"/>
        <v>24</v>
      </c>
      <c r="EV444" s="456">
        <f t="shared" si="253"/>
        <v>0</v>
      </c>
      <c r="EW444" s="456">
        <f t="shared" si="254"/>
        <v>9</v>
      </c>
      <c r="EX444" s="456">
        <f t="shared" si="255"/>
        <v>0</v>
      </c>
      <c r="EY444" s="460">
        <f t="shared" si="256"/>
        <v>10</v>
      </c>
      <c r="EZ444" s="460">
        <f t="shared" si="257"/>
        <v>0</v>
      </c>
      <c r="FA444" s="447">
        <f t="shared" si="258"/>
        <v>123342.82</v>
      </c>
      <c r="FB444" s="447">
        <v>0</v>
      </c>
      <c r="FC444" s="447">
        <f t="shared" si="259"/>
        <v>310842.82</v>
      </c>
      <c r="FD444" s="447">
        <f t="shared" si="260"/>
        <v>279758.54000000004</v>
      </c>
      <c r="FE444" s="447">
        <f t="shared" si="261"/>
        <v>780.68320000000301</v>
      </c>
      <c r="FF444" s="447">
        <f t="shared" si="262"/>
        <v>31084.28</v>
      </c>
      <c r="FG444" s="463">
        <v>100000</v>
      </c>
      <c r="FH444" s="447">
        <f t="shared" si="263"/>
        <v>131864.95999999999</v>
      </c>
      <c r="FI444" s="447">
        <v>0</v>
      </c>
      <c r="FJ444" s="447">
        <f t="shared" si="264"/>
        <v>178977.86</v>
      </c>
      <c r="FK444" s="464"/>
      <c r="FL444" s="447">
        <f t="shared" si="265"/>
        <v>12433.71</v>
      </c>
      <c r="FM444" s="447">
        <f t="shared" si="266"/>
        <v>1554.21</v>
      </c>
      <c r="FN444" s="447">
        <f t="shared" si="267"/>
        <v>31084.28</v>
      </c>
      <c r="FO444" s="447">
        <f t="shared" si="268"/>
        <v>45072.2</v>
      </c>
      <c r="FP444" s="178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</row>
    <row r="445" spans="1:463" s="163" customFormat="1" ht="22.5" customHeight="1">
      <c r="A445" s="360">
        <v>437</v>
      </c>
      <c r="B445" s="361">
        <v>5</v>
      </c>
      <c r="C445" s="362" t="s">
        <v>665</v>
      </c>
      <c r="D445" s="363" t="s">
        <v>194</v>
      </c>
      <c r="E445" s="225" t="s">
        <v>190</v>
      </c>
      <c r="F445" s="367">
        <v>325000</v>
      </c>
      <c r="G445" s="365">
        <v>8</v>
      </c>
      <c r="H445" s="366">
        <v>2</v>
      </c>
      <c r="I445" s="373"/>
      <c r="J445" s="491"/>
      <c r="K445" s="492">
        <v>8</v>
      </c>
      <c r="L445" s="366">
        <v>1</v>
      </c>
      <c r="M445" s="373"/>
      <c r="N445" s="491"/>
      <c r="O445" s="492">
        <v>8</v>
      </c>
      <c r="P445" s="366">
        <v>3</v>
      </c>
      <c r="Q445" s="373"/>
      <c r="R445" s="491"/>
      <c r="S445" s="492">
        <v>8</v>
      </c>
      <c r="T445" s="366">
        <v>2</v>
      </c>
      <c r="U445" s="373"/>
      <c r="V445" s="491"/>
      <c r="W445" s="492">
        <v>8</v>
      </c>
      <c r="X445" s="366">
        <v>3</v>
      </c>
      <c r="Y445" s="373"/>
      <c r="Z445" s="491"/>
      <c r="AA445" s="492">
        <v>5</v>
      </c>
      <c r="AB445" s="366">
        <v>6</v>
      </c>
      <c r="AC445" s="373"/>
      <c r="AD445" s="382"/>
      <c r="AE445" s="380">
        <v>11</v>
      </c>
      <c r="AF445" s="381"/>
      <c r="AG445" s="365">
        <v>8</v>
      </c>
      <c r="AH445" s="366">
        <v>3</v>
      </c>
      <c r="AI445" s="373"/>
      <c r="AJ445" s="491"/>
      <c r="AK445" s="492">
        <v>8</v>
      </c>
      <c r="AL445" s="366">
        <v>3</v>
      </c>
      <c r="AM445" s="373"/>
      <c r="AN445" s="491"/>
      <c r="AO445" s="492">
        <v>8</v>
      </c>
      <c r="AP445" s="366">
        <v>3</v>
      </c>
      <c r="AQ445" s="373"/>
      <c r="AR445" s="491"/>
      <c r="AS445" s="492">
        <v>8</v>
      </c>
      <c r="AT445" s="366">
        <v>3</v>
      </c>
      <c r="AU445" s="373"/>
      <c r="AV445" s="491"/>
      <c r="AW445" s="492">
        <v>8</v>
      </c>
      <c r="AX445" s="366">
        <v>3</v>
      </c>
      <c r="AY445" s="373"/>
      <c r="AZ445" s="491"/>
      <c r="BA445" s="492">
        <v>5</v>
      </c>
      <c r="BB445" s="366">
        <v>5</v>
      </c>
      <c r="BC445" s="373"/>
      <c r="BD445" s="382"/>
      <c r="BE445" s="380">
        <v>10</v>
      </c>
      <c r="BF445" s="381"/>
      <c r="BG445" s="365"/>
      <c r="BH445" s="366"/>
      <c r="BI445" s="373"/>
      <c r="BJ445" s="491"/>
      <c r="BK445" s="492">
        <v>8</v>
      </c>
      <c r="BL445" s="366">
        <v>2</v>
      </c>
      <c r="BM445" s="373"/>
      <c r="BN445" s="491"/>
      <c r="BO445" s="492">
        <v>8</v>
      </c>
      <c r="BP445" s="366">
        <v>1</v>
      </c>
      <c r="BQ445" s="373"/>
      <c r="BR445" s="491"/>
      <c r="BS445" s="492">
        <v>8</v>
      </c>
      <c r="BT445" s="366">
        <v>2</v>
      </c>
      <c r="BU445" s="373"/>
      <c r="BV445" s="491"/>
      <c r="BW445" s="498">
        <v>9</v>
      </c>
      <c r="BX445" s="498"/>
      <c r="BY445" s="492">
        <v>5</v>
      </c>
      <c r="BZ445" s="366">
        <v>4</v>
      </c>
      <c r="CA445" s="373"/>
      <c r="CB445" s="382"/>
      <c r="CC445" s="380">
        <v>10</v>
      </c>
      <c r="CD445" s="381"/>
      <c r="CE445" s="398">
        <v>8</v>
      </c>
      <c r="CF445" s="366">
        <v>1</v>
      </c>
      <c r="CG445" s="373"/>
      <c r="CH445" s="399"/>
      <c r="CI445" s="365">
        <v>8</v>
      </c>
      <c r="CJ445" s="366">
        <v>1</v>
      </c>
      <c r="CK445" s="373"/>
      <c r="CL445" s="491"/>
      <c r="CM445" s="492">
        <v>8</v>
      </c>
      <c r="CN445" s="366">
        <v>1</v>
      </c>
      <c r="CO445" s="373"/>
      <c r="CP445" s="382"/>
      <c r="CQ445" s="402">
        <v>8</v>
      </c>
      <c r="CR445" s="366">
        <v>1</v>
      </c>
      <c r="CS445" s="408"/>
      <c r="CT445" s="409"/>
      <c r="CU445" s="402">
        <v>8</v>
      </c>
      <c r="CV445" s="366">
        <v>1</v>
      </c>
      <c r="CW445" s="410"/>
      <c r="CX445" s="411"/>
      <c r="CY445" s="402">
        <v>5</v>
      </c>
      <c r="CZ445" s="366">
        <v>4</v>
      </c>
      <c r="DA445" s="415"/>
      <c r="DB445" s="411"/>
      <c r="DC445" s="380">
        <v>9</v>
      </c>
      <c r="DD445" s="381"/>
      <c r="DE445" s="398">
        <v>8</v>
      </c>
      <c r="DF445" s="366">
        <v>1</v>
      </c>
      <c r="DG445" s="416"/>
      <c r="DH445" s="411"/>
      <c r="DI445" s="402">
        <v>8</v>
      </c>
      <c r="DJ445" s="366">
        <v>1</v>
      </c>
      <c r="DK445" s="416"/>
      <c r="DL445" s="411"/>
      <c r="DM445" s="424">
        <v>25</v>
      </c>
      <c r="DN445" s="424">
        <v>4</v>
      </c>
      <c r="DO445" s="424">
        <v>1</v>
      </c>
      <c r="DP445" s="425">
        <f t="shared" si="231"/>
        <v>180</v>
      </c>
      <c r="DQ445" s="427">
        <f t="shared" si="232"/>
        <v>0</v>
      </c>
      <c r="DR445" s="425">
        <f t="shared" si="233"/>
        <v>180</v>
      </c>
      <c r="DS445" s="163">
        <f t="shared" si="234"/>
        <v>24</v>
      </c>
      <c r="DT445" s="425">
        <f t="shared" si="235"/>
        <v>57</v>
      </c>
      <c r="DU445" s="427">
        <f t="shared" si="236"/>
        <v>0</v>
      </c>
      <c r="DV445" s="427">
        <f t="shared" si="237"/>
        <v>57</v>
      </c>
      <c r="DW445" s="427">
        <f t="shared" si="238"/>
        <v>40</v>
      </c>
      <c r="DX445" s="427">
        <f t="shared" si="239"/>
        <v>0</v>
      </c>
      <c r="DY445" s="427">
        <f t="shared" si="240"/>
        <v>9</v>
      </c>
      <c r="DZ445" s="427">
        <f t="shared" si="241"/>
        <v>0</v>
      </c>
      <c r="EA445" s="428">
        <f t="shared" si="242"/>
        <v>25</v>
      </c>
      <c r="EB445" s="429">
        <f t="shared" si="243"/>
        <v>57</v>
      </c>
      <c r="EC445" s="429">
        <f t="shared" si="244"/>
        <v>0</v>
      </c>
      <c r="ED445" s="429">
        <f t="shared" si="245"/>
        <v>40</v>
      </c>
      <c r="EE445" s="429">
        <f t="shared" si="246"/>
        <v>0</v>
      </c>
      <c r="EF445" s="429">
        <f t="shared" si="247"/>
        <v>9</v>
      </c>
      <c r="EG445" s="429">
        <f t="shared" si="248"/>
        <v>0</v>
      </c>
      <c r="EH445" s="441"/>
      <c r="EI445" s="479"/>
      <c r="EJ445" s="443">
        <v>469</v>
      </c>
      <c r="EK445" s="481" t="s">
        <v>665</v>
      </c>
      <c r="EL445" s="449" t="s">
        <v>194</v>
      </c>
      <c r="EM445" s="500">
        <v>325000</v>
      </c>
      <c r="EN445" s="447">
        <f t="shared" si="249"/>
        <v>12500</v>
      </c>
      <c r="EO445" s="453">
        <v>0</v>
      </c>
      <c r="EP445" s="454">
        <v>0</v>
      </c>
      <c r="EQ445" s="455">
        <v>0</v>
      </c>
      <c r="ER445" s="455">
        <v>0</v>
      </c>
      <c r="ES445" s="456">
        <f t="shared" si="250"/>
        <v>12500</v>
      </c>
      <c r="ET445" s="456">
        <f t="shared" si="251"/>
        <v>25</v>
      </c>
      <c r="EU445" s="456">
        <f t="shared" si="252"/>
        <v>57</v>
      </c>
      <c r="EV445" s="456">
        <f t="shared" si="253"/>
        <v>0</v>
      </c>
      <c r="EW445" s="456">
        <f t="shared" si="254"/>
        <v>40</v>
      </c>
      <c r="EX445" s="456">
        <f t="shared" si="255"/>
        <v>0</v>
      </c>
      <c r="EY445" s="460">
        <f t="shared" si="256"/>
        <v>9</v>
      </c>
      <c r="EZ445" s="460">
        <f t="shared" si="257"/>
        <v>0</v>
      </c>
      <c r="FA445" s="447">
        <f t="shared" si="258"/>
        <v>305856.86</v>
      </c>
      <c r="FB445" s="447">
        <v>0</v>
      </c>
      <c r="FC445" s="447">
        <f t="shared" si="259"/>
        <v>618356.86</v>
      </c>
      <c r="FD445" s="447">
        <f t="shared" si="260"/>
        <v>556521.16999999993</v>
      </c>
      <c r="FE445" s="447">
        <f t="shared" si="261"/>
        <v>27304.233999999986</v>
      </c>
      <c r="FF445" s="447">
        <f t="shared" si="262"/>
        <v>61835.69</v>
      </c>
      <c r="FG445" s="463">
        <v>100000</v>
      </c>
      <c r="FH445" s="447">
        <f t="shared" si="263"/>
        <v>189139.92</v>
      </c>
      <c r="FI445" s="447">
        <v>0</v>
      </c>
      <c r="FJ445" s="447">
        <f t="shared" si="264"/>
        <v>429216.94</v>
      </c>
      <c r="FK445" s="464"/>
      <c r="FL445" s="447">
        <f t="shared" si="265"/>
        <v>24734.27</v>
      </c>
      <c r="FM445" s="447">
        <f t="shared" si="266"/>
        <v>3091.78</v>
      </c>
      <c r="FN445" s="447">
        <f t="shared" si="267"/>
        <v>61835.69</v>
      </c>
      <c r="FO445" s="447">
        <f t="shared" si="268"/>
        <v>89661.74</v>
      </c>
      <c r="FP445" s="178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</row>
    <row r="446" spans="1:463" s="163" customFormat="1" ht="22.5" customHeight="1" thickBot="1">
      <c r="A446" s="360">
        <v>438</v>
      </c>
      <c r="B446" s="361">
        <v>5</v>
      </c>
      <c r="C446" s="362" t="s">
        <v>666</v>
      </c>
      <c r="D446" s="363" t="s">
        <v>194</v>
      </c>
      <c r="E446" s="225" t="s">
        <v>190</v>
      </c>
      <c r="F446" s="367">
        <v>325000</v>
      </c>
      <c r="G446" s="485">
        <v>8</v>
      </c>
      <c r="H446" s="486">
        <v>2</v>
      </c>
      <c r="I446" s="488"/>
      <c r="J446" s="493"/>
      <c r="K446" s="494"/>
      <c r="L446" s="486"/>
      <c r="M446" s="488"/>
      <c r="N446" s="493"/>
      <c r="O446" s="494">
        <v>8</v>
      </c>
      <c r="P446" s="486">
        <v>1</v>
      </c>
      <c r="Q446" s="488"/>
      <c r="R446" s="493"/>
      <c r="S446" s="494">
        <v>8</v>
      </c>
      <c r="T446" s="486">
        <v>1</v>
      </c>
      <c r="U446" s="488"/>
      <c r="V446" s="493"/>
      <c r="W446" s="494">
        <v>8</v>
      </c>
      <c r="X446" s="486">
        <v>3</v>
      </c>
      <c r="Y446" s="488"/>
      <c r="Z446" s="493"/>
      <c r="AA446" s="494">
        <v>5</v>
      </c>
      <c r="AB446" s="486">
        <v>6</v>
      </c>
      <c r="AC446" s="488"/>
      <c r="AD446" s="495"/>
      <c r="AE446" s="380">
        <v>11</v>
      </c>
      <c r="AF446" s="381"/>
      <c r="AG446" s="485">
        <v>8</v>
      </c>
      <c r="AH446" s="486">
        <v>3</v>
      </c>
      <c r="AI446" s="488"/>
      <c r="AJ446" s="493"/>
      <c r="AK446" s="494">
        <v>8</v>
      </c>
      <c r="AL446" s="486">
        <v>3</v>
      </c>
      <c r="AM446" s="488"/>
      <c r="AN446" s="493"/>
      <c r="AO446" s="494">
        <v>8</v>
      </c>
      <c r="AP446" s="486">
        <v>3</v>
      </c>
      <c r="AQ446" s="488"/>
      <c r="AR446" s="493"/>
      <c r="AS446" s="494">
        <v>8</v>
      </c>
      <c r="AT446" s="486">
        <v>3</v>
      </c>
      <c r="AU446" s="488"/>
      <c r="AV446" s="493"/>
      <c r="AW446" s="494">
        <v>8</v>
      </c>
      <c r="AX446" s="486">
        <v>3</v>
      </c>
      <c r="AY446" s="488"/>
      <c r="AZ446" s="493"/>
      <c r="BA446" s="494">
        <v>5</v>
      </c>
      <c r="BB446" s="486">
        <v>5</v>
      </c>
      <c r="BC446" s="488"/>
      <c r="BD446" s="495"/>
      <c r="BE446" s="380"/>
      <c r="BF446" s="381"/>
      <c r="BG446" s="485"/>
      <c r="BH446" s="486"/>
      <c r="BI446" s="488"/>
      <c r="BJ446" s="493"/>
      <c r="BK446" s="494"/>
      <c r="BL446" s="486"/>
      <c r="BM446" s="488"/>
      <c r="BN446" s="493"/>
      <c r="BO446" s="494">
        <v>8</v>
      </c>
      <c r="BP446" s="486">
        <v>1</v>
      </c>
      <c r="BQ446" s="488"/>
      <c r="BR446" s="493"/>
      <c r="BS446" s="494">
        <v>8</v>
      </c>
      <c r="BT446" s="486">
        <v>1</v>
      </c>
      <c r="BU446" s="488"/>
      <c r="BV446" s="493"/>
      <c r="BW446" s="499">
        <v>9</v>
      </c>
      <c r="BX446" s="499"/>
      <c r="BY446" s="494">
        <v>5</v>
      </c>
      <c r="BZ446" s="486">
        <v>4</v>
      </c>
      <c r="CA446" s="488"/>
      <c r="CB446" s="495"/>
      <c r="CC446" s="380">
        <v>9</v>
      </c>
      <c r="CD446" s="381"/>
      <c r="CE446" s="398">
        <v>8</v>
      </c>
      <c r="CF446" s="366">
        <v>1</v>
      </c>
      <c r="CG446" s="373"/>
      <c r="CH446" s="399"/>
      <c r="CI446" s="485">
        <v>8</v>
      </c>
      <c r="CJ446" s="486">
        <v>1</v>
      </c>
      <c r="CK446" s="488"/>
      <c r="CL446" s="493"/>
      <c r="CM446" s="494">
        <v>8</v>
      </c>
      <c r="CN446" s="486">
        <v>1</v>
      </c>
      <c r="CO446" s="488"/>
      <c r="CP446" s="495"/>
      <c r="CQ446" s="402">
        <v>8</v>
      </c>
      <c r="CR446" s="366">
        <v>1</v>
      </c>
      <c r="CS446" s="408"/>
      <c r="CT446" s="409"/>
      <c r="CU446" s="402">
        <v>8</v>
      </c>
      <c r="CV446" s="366">
        <v>1</v>
      </c>
      <c r="CW446" s="410"/>
      <c r="CX446" s="411"/>
      <c r="CY446" s="402">
        <v>5</v>
      </c>
      <c r="CZ446" s="366">
        <v>4</v>
      </c>
      <c r="DA446" s="415"/>
      <c r="DB446" s="411"/>
      <c r="DC446" s="380">
        <v>9</v>
      </c>
      <c r="DD446" s="381"/>
      <c r="DE446" s="398">
        <v>8</v>
      </c>
      <c r="DF446" s="366">
        <v>1</v>
      </c>
      <c r="DG446" s="416"/>
      <c r="DH446" s="411"/>
      <c r="DI446" s="402">
        <v>8</v>
      </c>
      <c r="DJ446" s="366">
        <v>1</v>
      </c>
      <c r="DK446" s="416"/>
      <c r="DL446" s="411"/>
      <c r="DM446" s="424">
        <v>25</v>
      </c>
      <c r="DN446" s="424">
        <v>4</v>
      </c>
      <c r="DO446" s="424">
        <v>1</v>
      </c>
      <c r="DP446" s="425">
        <f t="shared" si="231"/>
        <v>164</v>
      </c>
      <c r="DQ446" s="427">
        <f t="shared" si="232"/>
        <v>0</v>
      </c>
      <c r="DR446" s="425">
        <f t="shared" si="233"/>
        <v>164</v>
      </c>
      <c r="DS446" s="163">
        <f t="shared" si="234"/>
        <v>22</v>
      </c>
      <c r="DT446" s="425">
        <f t="shared" si="235"/>
        <v>50</v>
      </c>
      <c r="DU446" s="427">
        <f t="shared" si="236"/>
        <v>0</v>
      </c>
      <c r="DV446" s="427">
        <f t="shared" si="237"/>
        <v>50</v>
      </c>
      <c r="DW446" s="427">
        <f t="shared" si="238"/>
        <v>29</v>
      </c>
      <c r="DX446" s="427">
        <f t="shared" si="239"/>
        <v>0</v>
      </c>
      <c r="DY446" s="427">
        <f t="shared" si="240"/>
        <v>9</v>
      </c>
      <c r="DZ446" s="427">
        <f t="shared" si="241"/>
        <v>0</v>
      </c>
      <c r="EA446" s="428">
        <f t="shared" si="242"/>
        <v>23</v>
      </c>
      <c r="EB446" s="429">
        <f t="shared" si="243"/>
        <v>50</v>
      </c>
      <c r="EC446" s="429">
        <f t="shared" si="244"/>
        <v>0</v>
      </c>
      <c r="ED446" s="429">
        <f t="shared" si="245"/>
        <v>29</v>
      </c>
      <c r="EE446" s="429">
        <f t="shared" si="246"/>
        <v>0</v>
      </c>
      <c r="EF446" s="429">
        <f t="shared" si="247"/>
        <v>9</v>
      </c>
      <c r="EG446" s="429">
        <f t="shared" si="248"/>
        <v>0</v>
      </c>
      <c r="EH446" s="441"/>
      <c r="EI446" s="501"/>
      <c r="EJ446" s="443">
        <v>470</v>
      </c>
      <c r="EK446" s="481" t="s">
        <v>666</v>
      </c>
      <c r="EL446" s="449" t="s">
        <v>194</v>
      </c>
      <c r="EM446" s="500">
        <v>325000</v>
      </c>
      <c r="EN446" s="447">
        <f t="shared" si="249"/>
        <v>12500</v>
      </c>
      <c r="EO446" s="453">
        <v>0</v>
      </c>
      <c r="EP446" s="454">
        <v>0</v>
      </c>
      <c r="EQ446" s="455">
        <v>0</v>
      </c>
      <c r="ER446" s="455">
        <v>0</v>
      </c>
      <c r="ES446" s="456">
        <f t="shared" si="250"/>
        <v>12500</v>
      </c>
      <c r="ET446" s="456">
        <f t="shared" si="251"/>
        <v>23</v>
      </c>
      <c r="EU446" s="456">
        <f t="shared" si="252"/>
        <v>50</v>
      </c>
      <c r="EV446" s="456">
        <f t="shared" si="253"/>
        <v>0</v>
      </c>
      <c r="EW446" s="456">
        <f t="shared" si="254"/>
        <v>29</v>
      </c>
      <c r="EX446" s="456">
        <f t="shared" si="255"/>
        <v>0</v>
      </c>
      <c r="EY446" s="460">
        <f t="shared" si="256"/>
        <v>9</v>
      </c>
      <c r="EZ446" s="460">
        <f t="shared" si="257"/>
        <v>0</v>
      </c>
      <c r="FA446" s="447">
        <f t="shared" si="258"/>
        <v>251686.03</v>
      </c>
      <c r="FB446" s="447">
        <v>0</v>
      </c>
      <c r="FC446" s="447">
        <f t="shared" si="259"/>
        <v>539186.03</v>
      </c>
      <c r="FD446" s="447">
        <f t="shared" si="260"/>
        <v>485267.43000000005</v>
      </c>
      <c r="FE446" s="447">
        <f t="shared" si="261"/>
        <v>17221.394400000005</v>
      </c>
      <c r="FF446" s="447">
        <f t="shared" si="262"/>
        <v>53918.6</v>
      </c>
      <c r="FG446" s="463">
        <v>100000</v>
      </c>
      <c r="FH446" s="447">
        <f t="shared" si="263"/>
        <v>171139.99</v>
      </c>
      <c r="FI446" s="447">
        <v>0</v>
      </c>
      <c r="FJ446" s="447">
        <f t="shared" si="264"/>
        <v>368046.04</v>
      </c>
      <c r="FK446" s="464"/>
      <c r="FL446" s="447">
        <f t="shared" si="265"/>
        <v>21567.439999999999</v>
      </c>
      <c r="FM446" s="447">
        <f t="shared" si="266"/>
        <v>2695.93</v>
      </c>
      <c r="FN446" s="447">
        <f t="shared" si="267"/>
        <v>53918.6</v>
      </c>
      <c r="FO446" s="447">
        <f t="shared" si="268"/>
        <v>78181.97</v>
      </c>
      <c r="FP446" s="178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</row>
    <row r="447" spans="1:463" s="163" customFormat="1" ht="22.5" customHeight="1">
      <c r="A447" s="360">
        <v>439</v>
      </c>
      <c r="B447" s="361"/>
      <c r="C447" s="362" t="s">
        <v>667</v>
      </c>
      <c r="D447" s="363" t="s">
        <v>68</v>
      </c>
      <c r="E447" s="225" t="s">
        <v>187</v>
      </c>
      <c r="F447" s="367">
        <v>325000</v>
      </c>
      <c r="G447" s="365"/>
      <c r="H447" s="366"/>
      <c r="I447" s="373">
        <v>8</v>
      </c>
      <c r="J447" s="491">
        <v>2</v>
      </c>
      <c r="K447" s="492"/>
      <c r="L447" s="366"/>
      <c r="M447" s="373">
        <v>8</v>
      </c>
      <c r="N447" s="491">
        <v>2</v>
      </c>
      <c r="O447" s="492"/>
      <c r="P447" s="366"/>
      <c r="Q447" s="373">
        <v>8</v>
      </c>
      <c r="R447" s="491">
        <v>2</v>
      </c>
      <c r="S447" s="492"/>
      <c r="T447" s="366"/>
      <c r="U447" s="373">
        <v>8</v>
      </c>
      <c r="V447" s="491">
        <v>2</v>
      </c>
      <c r="W447" s="492"/>
      <c r="X447" s="366"/>
      <c r="Y447" s="373">
        <v>8</v>
      </c>
      <c r="Z447" s="491">
        <v>2</v>
      </c>
      <c r="AA447" s="492"/>
      <c r="AB447" s="366"/>
      <c r="AC447" s="373">
        <v>5</v>
      </c>
      <c r="AD447" s="382">
        <v>5</v>
      </c>
      <c r="AE447" s="380"/>
      <c r="AF447" s="381">
        <v>10</v>
      </c>
      <c r="AG447" s="365"/>
      <c r="AH447" s="366"/>
      <c r="AI447" s="373">
        <v>8</v>
      </c>
      <c r="AJ447" s="491">
        <v>2</v>
      </c>
      <c r="AK447" s="492"/>
      <c r="AL447" s="366"/>
      <c r="AM447" s="373">
        <v>8</v>
      </c>
      <c r="AN447" s="491">
        <v>2</v>
      </c>
      <c r="AO447" s="492"/>
      <c r="AP447" s="366"/>
      <c r="AQ447" s="373">
        <v>8</v>
      </c>
      <c r="AR447" s="491">
        <v>2</v>
      </c>
      <c r="AS447" s="492"/>
      <c r="AT447" s="366"/>
      <c r="AU447" s="373">
        <v>8</v>
      </c>
      <c r="AV447" s="491">
        <v>2</v>
      </c>
      <c r="AW447" s="492"/>
      <c r="AX447" s="366"/>
      <c r="AY447" s="373">
        <v>8</v>
      </c>
      <c r="AZ447" s="491">
        <v>2</v>
      </c>
      <c r="BA447" s="492"/>
      <c r="BB447" s="366"/>
      <c r="BC447" s="373">
        <v>5</v>
      </c>
      <c r="BD447" s="382">
        <v>5</v>
      </c>
      <c r="BE447" s="380"/>
      <c r="BF447" s="381">
        <v>10</v>
      </c>
      <c r="BG447" s="365"/>
      <c r="BH447" s="366"/>
      <c r="BI447" s="373">
        <v>8</v>
      </c>
      <c r="BJ447" s="491">
        <v>2</v>
      </c>
      <c r="BK447" s="492"/>
      <c r="BL447" s="366"/>
      <c r="BM447" s="373">
        <v>8</v>
      </c>
      <c r="BN447" s="491">
        <v>5</v>
      </c>
      <c r="BO447" s="492"/>
      <c r="BP447" s="366"/>
      <c r="BQ447" s="373">
        <v>8</v>
      </c>
      <c r="BR447" s="491">
        <v>2</v>
      </c>
      <c r="BS447" s="492"/>
      <c r="BT447" s="366"/>
      <c r="BU447" s="373">
        <v>8</v>
      </c>
      <c r="BV447" s="491">
        <v>2</v>
      </c>
      <c r="BW447" s="498"/>
      <c r="BX447" s="498">
        <v>10</v>
      </c>
      <c r="BY447" s="492"/>
      <c r="BZ447" s="366"/>
      <c r="CA447" s="373">
        <v>5</v>
      </c>
      <c r="CB447" s="382">
        <v>5</v>
      </c>
      <c r="CC447" s="380"/>
      <c r="CD447" s="381">
        <v>10</v>
      </c>
      <c r="CE447" s="398"/>
      <c r="CF447" s="366"/>
      <c r="CG447" s="373">
        <v>8</v>
      </c>
      <c r="CH447" s="399">
        <v>2</v>
      </c>
      <c r="CI447" s="365"/>
      <c r="CJ447" s="366"/>
      <c r="CK447" s="373">
        <v>8</v>
      </c>
      <c r="CL447" s="491">
        <v>2</v>
      </c>
      <c r="CM447" s="492"/>
      <c r="CN447" s="366"/>
      <c r="CO447" s="373">
        <v>8</v>
      </c>
      <c r="CP447" s="382">
        <v>2</v>
      </c>
      <c r="CQ447" s="402"/>
      <c r="CR447" s="366"/>
      <c r="CS447" s="408">
        <v>8</v>
      </c>
      <c r="CT447" s="409">
        <v>2</v>
      </c>
      <c r="CU447" s="402"/>
      <c r="CV447" s="366"/>
      <c r="CW447" s="410">
        <v>8</v>
      </c>
      <c r="CX447" s="411">
        <v>2</v>
      </c>
      <c r="CY447" s="402"/>
      <c r="CZ447" s="366"/>
      <c r="DA447" s="415">
        <v>5</v>
      </c>
      <c r="DB447" s="411">
        <v>5</v>
      </c>
      <c r="DC447" s="380"/>
      <c r="DD447" s="381">
        <v>10</v>
      </c>
      <c r="DE447" s="398"/>
      <c r="DF447" s="366"/>
      <c r="DG447" s="416">
        <v>8</v>
      </c>
      <c r="DH447" s="411">
        <v>2</v>
      </c>
      <c r="DI447" s="402"/>
      <c r="DJ447" s="366"/>
      <c r="DK447" s="416">
        <v>8</v>
      </c>
      <c r="DL447" s="411">
        <v>2</v>
      </c>
      <c r="DM447" s="424">
        <v>25</v>
      </c>
      <c r="DN447" s="424">
        <v>4</v>
      </c>
      <c r="DO447" s="424">
        <v>1</v>
      </c>
      <c r="DP447" s="425">
        <f t="shared" si="231"/>
        <v>0</v>
      </c>
      <c r="DQ447" s="427">
        <f t="shared" si="232"/>
        <v>188</v>
      </c>
      <c r="DR447" s="425">
        <f t="shared" si="233"/>
        <v>188</v>
      </c>
      <c r="DS447" s="163">
        <f t="shared" si="234"/>
        <v>25</v>
      </c>
      <c r="DT447" s="425">
        <f t="shared" si="235"/>
        <v>0</v>
      </c>
      <c r="DU447" s="427">
        <f t="shared" si="236"/>
        <v>65</v>
      </c>
      <c r="DV447" s="427">
        <f t="shared" si="237"/>
        <v>65</v>
      </c>
      <c r="DW447" s="427">
        <f t="shared" si="238"/>
        <v>0</v>
      </c>
      <c r="DX447" s="427">
        <f t="shared" si="239"/>
        <v>40</v>
      </c>
      <c r="DY447" s="427">
        <f t="shared" si="240"/>
        <v>0</v>
      </c>
      <c r="DZ447" s="427">
        <f t="shared" si="241"/>
        <v>10</v>
      </c>
      <c r="EA447" s="428">
        <f t="shared" si="242"/>
        <v>26</v>
      </c>
      <c r="EB447" s="429">
        <f t="shared" si="243"/>
        <v>0</v>
      </c>
      <c r="EC447" s="429">
        <f t="shared" si="244"/>
        <v>65</v>
      </c>
      <c r="ED447" s="429">
        <f t="shared" si="245"/>
        <v>0</v>
      </c>
      <c r="EE447" s="429">
        <f t="shared" si="246"/>
        <v>40</v>
      </c>
      <c r="EF447" s="429">
        <f t="shared" si="247"/>
        <v>0</v>
      </c>
      <c r="EG447" s="429">
        <f t="shared" si="248"/>
        <v>10</v>
      </c>
      <c r="EH447" s="441"/>
      <c r="EI447"/>
      <c r="EJ447" s="443">
        <v>471</v>
      </c>
      <c r="EK447" s="481" t="s">
        <v>667</v>
      </c>
      <c r="EL447" s="449" t="s">
        <v>68</v>
      </c>
      <c r="EM447" s="500">
        <v>325000</v>
      </c>
      <c r="EN447" s="447">
        <f t="shared" si="249"/>
        <v>12500</v>
      </c>
      <c r="EO447" s="453">
        <v>0</v>
      </c>
      <c r="EP447" s="454">
        <v>0</v>
      </c>
      <c r="EQ447" s="455">
        <v>0</v>
      </c>
      <c r="ER447" s="455">
        <v>0</v>
      </c>
      <c r="ES447" s="456">
        <f t="shared" si="250"/>
        <v>12500</v>
      </c>
      <c r="ET447" s="456">
        <f t="shared" si="251"/>
        <v>26</v>
      </c>
      <c r="EU447" s="456">
        <f t="shared" si="252"/>
        <v>0</v>
      </c>
      <c r="EV447" s="456">
        <f t="shared" si="253"/>
        <v>65</v>
      </c>
      <c r="EW447" s="456">
        <f t="shared" si="254"/>
        <v>0</v>
      </c>
      <c r="EX447" s="456">
        <f t="shared" si="255"/>
        <v>40</v>
      </c>
      <c r="EY447" s="460">
        <f t="shared" si="256"/>
        <v>0</v>
      </c>
      <c r="EZ447" s="460">
        <f t="shared" si="257"/>
        <v>10</v>
      </c>
      <c r="FA447" s="447">
        <f t="shared" si="258"/>
        <v>338776.06</v>
      </c>
      <c r="FB447" s="447">
        <v>0</v>
      </c>
      <c r="FC447" s="447">
        <f t="shared" si="259"/>
        <v>663776.06000000006</v>
      </c>
      <c r="FD447" s="447">
        <f t="shared" si="260"/>
        <v>597398.45000000007</v>
      </c>
      <c r="FE447" s="447">
        <f t="shared" si="261"/>
        <v>35479.690000000017</v>
      </c>
      <c r="FF447" s="447">
        <f t="shared" si="262"/>
        <v>66377.61</v>
      </c>
      <c r="FG447" s="463">
        <v>100000</v>
      </c>
      <c r="FH447" s="447">
        <f t="shared" si="263"/>
        <v>201857.3</v>
      </c>
      <c r="FI447" s="447">
        <v>0</v>
      </c>
      <c r="FJ447" s="447">
        <f t="shared" si="264"/>
        <v>461918.76</v>
      </c>
      <c r="FK447" s="464"/>
      <c r="FL447" s="447">
        <f t="shared" si="265"/>
        <v>26551.040000000001</v>
      </c>
      <c r="FM447" s="447">
        <f t="shared" si="266"/>
        <v>3318.88</v>
      </c>
      <c r="FN447" s="447">
        <f t="shared" si="267"/>
        <v>66377.61</v>
      </c>
      <c r="FO447" s="447">
        <f t="shared" si="268"/>
        <v>96247.53</v>
      </c>
      <c r="FP447" s="178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</row>
    <row r="448" spans="1:463" s="163" customFormat="1" ht="22.5" customHeight="1">
      <c r="A448" s="360">
        <v>440</v>
      </c>
      <c r="B448" s="361">
        <v>6</v>
      </c>
      <c r="C448" s="362" t="s">
        <v>668</v>
      </c>
      <c r="D448" s="487" t="s">
        <v>194</v>
      </c>
      <c r="E448" s="225" t="s">
        <v>190</v>
      </c>
      <c r="F448" s="367">
        <v>325000</v>
      </c>
      <c r="G448" s="365">
        <v>8</v>
      </c>
      <c r="H448" s="366">
        <v>1</v>
      </c>
      <c r="I448" s="373"/>
      <c r="J448" s="491"/>
      <c r="K448" s="492">
        <v>8</v>
      </c>
      <c r="L448" s="366">
        <v>1</v>
      </c>
      <c r="M448" s="373"/>
      <c r="N448" s="491"/>
      <c r="O448" s="492">
        <v>8</v>
      </c>
      <c r="P448" s="366">
        <v>1</v>
      </c>
      <c r="Q448" s="373"/>
      <c r="R448" s="491"/>
      <c r="S448" s="492">
        <v>8</v>
      </c>
      <c r="T448" s="366">
        <v>1</v>
      </c>
      <c r="U448" s="373"/>
      <c r="V448" s="491"/>
      <c r="W448" s="492">
        <v>8</v>
      </c>
      <c r="X448" s="366">
        <v>1</v>
      </c>
      <c r="Y448" s="373"/>
      <c r="Z448" s="491"/>
      <c r="AA448" s="492">
        <v>5</v>
      </c>
      <c r="AB448" s="366">
        <v>4</v>
      </c>
      <c r="AC448" s="373"/>
      <c r="AD448" s="382"/>
      <c r="AE448" s="380">
        <v>9</v>
      </c>
      <c r="AF448" s="381"/>
      <c r="AG448" s="365">
        <v>8</v>
      </c>
      <c r="AH448" s="366">
        <v>1</v>
      </c>
      <c r="AI448" s="373"/>
      <c r="AJ448" s="491"/>
      <c r="AK448" s="492">
        <v>8</v>
      </c>
      <c r="AL448" s="366">
        <v>1</v>
      </c>
      <c r="AM448" s="373"/>
      <c r="AN448" s="491"/>
      <c r="AO448" s="492">
        <v>8</v>
      </c>
      <c r="AP448" s="366">
        <v>1</v>
      </c>
      <c r="AQ448" s="373"/>
      <c r="AR448" s="491"/>
      <c r="AS448" s="492">
        <v>8</v>
      </c>
      <c r="AT448" s="366">
        <v>1</v>
      </c>
      <c r="AU448" s="373"/>
      <c r="AV448" s="491"/>
      <c r="AW448" s="492">
        <v>8</v>
      </c>
      <c r="AX448" s="366">
        <v>1</v>
      </c>
      <c r="AY448" s="373"/>
      <c r="AZ448" s="491"/>
      <c r="BA448" s="492">
        <v>5</v>
      </c>
      <c r="BB448" s="366">
        <v>4</v>
      </c>
      <c r="BC448" s="373"/>
      <c r="BD448" s="382"/>
      <c r="BE448" s="380">
        <v>9</v>
      </c>
      <c r="BF448" s="381"/>
      <c r="BG448" s="365">
        <v>8</v>
      </c>
      <c r="BH448" s="366">
        <v>1</v>
      </c>
      <c r="BI448" s="373"/>
      <c r="BJ448" s="491"/>
      <c r="BK448" s="492">
        <v>8</v>
      </c>
      <c r="BL448" s="366">
        <v>1</v>
      </c>
      <c r="BM448" s="373"/>
      <c r="BN448" s="491"/>
      <c r="BO448" s="492">
        <v>8</v>
      </c>
      <c r="BP448" s="366">
        <v>1</v>
      </c>
      <c r="BQ448" s="373"/>
      <c r="BR448" s="491"/>
      <c r="BS448" s="492">
        <v>8</v>
      </c>
      <c r="BT448" s="366">
        <v>1</v>
      </c>
      <c r="BU448" s="373"/>
      <c r="BV448" s="491"/>
      <c r="BW448" s="498">
        <v>9</v>
      </c>
      <c r="BX448" s="498"/>
      <c r="BY448" s="492">
        <v>5</v>
      </c>
      <c r="BZ448" s="366">
        <v>4</v>
      </c>
      <c r="CA448" s="373"/>
      <c r="CB448" s="382"/>
      <c r="CC448" s="380">
        <v>9</v>
      </c>
      <c r="CD448" s="381"/>
      <c r="CE448" s="398">
        <v>8</v>
      </c>
      <c r="CF448" s="366">
        <v>1</v>
      </c>
      <c r="CG448" s="373"/>
      <c r="CH448" s="399"/>
      <c r="CI448" s="365">
        <v>8</v>
      </c>
      <c r="CJ448" s="366">
        <v>1</v>
      </c>
      <c r="CK448" s="373"/>
      <c r="CL448" s="491"/>
      <c r="CM448" s="492">
        <v>8</v>
      </c>
      <c r="CN448" s="366">
        <v>1</v>
      </c>
      <c r="CO448" s="373"/>
      <c r="CP448" s="382"/>
      <c r="CQ448" s="402">
        <v>8</v>
      </c>
      <c r="CR448" s="366">
        <v>1</v>
      </c>
      <c r="CS448" s="408"/>
      <c r="CT448" s="409"/>
      <c r="CU448" s="402">
        <v>8</v>
      </c>
      <c r="CV448" s="366">
        <v>1</v>
      </c>
      <c r="CW448" s="410"/>
      <c r="CX448" s="411"/>
      <c r="CY448" s="402">
        <v>5</v>
      </c>
      <c r="CZ448" s="366">
        <v>4</v>
      </c>
      <c r="DA448" s="415"/>
      <c r="DB448" s="411"/>
      <c r="DC448" s="380">
        <v>9</v>
      </c>
      <c r="DD448" s="381"/>
      <c r="DE448" s="398">
        <v>8</v>
      </c>
      <c r="DF448" s="366">
        <v>1</v>
      </c>
      <c r="DG448" s="416"/>
      <c r="DH448" s="411"/>
      <c r="DI448" s="402">
        <v>8</v>
      </c>
      <c r="DJ448" s="366">
        <v>1</v>
      </c>
      <c r="DK448" s="416"/>
      <c r="DL448" s="411"/>
      <c r="DM448" s="424">
        <v>25</v>
      </c>
      <c r="DN448" s="424">
        <v>4</v>
      </c>
      <c r="DO448" s="424">
        <v>1</v>
      </c>
      <c r="DP448" s="425">
        <f t="shared" si="231"/>
        <v>188</v>
      </c>
      <c r="DQ448" s="427">
        <f t="shared" si="232"/>
        <v>0</v>
      </c>
      <c r="DR448" s="425">
        <f t="shared" si="233"/>
        <v>188</v>
      </c>
      <c r="DS448" s="163">
        <f t="shared" si="234"/>
        <v>25</v>
      </c>
      <c r="DT448" s="425">
        <f t="shared" si="235"/>
        <v>37</v>
      </c>
      <c r="DU448" s="427">
        <f t="shared" si="236"/>
        <v>0</v>
      </c>
      <c r="DV448" s="427">
        <f t="shared" si="237"/>
        <v>37</v>
      </c>
      <c r="DW448" s="427">
        <f t="shared" si="238"/>
        <v>36</v>
      </c>
      <c r="DX448" s="427">
        <f t="shared" si="239"/>
        <v>0</v>
      </c>
      <c r="DY448" s="427">
        <f t="shared" si="240"/>
        <v>9</v>
      </c>
      <c r="DZ448" s="427">
        <f t="shared" si="241"/>
        <v>0</v>
      </c>
      <c r="EA448" s="428">
        <f t="shared" si="242"/>
        <v>26</v>
      </c>
      <c r="EB448" s="429">
        <f t="shared" si="243"/>
        <v>37</v>
      </c>
      <c r="EC448" s="429">
        <f t="shared" si="244"/>
        <v>0</v>
      </c>
      <c r="ED448" s="429">
        <f t="shared" si="245"/>
        <v>36</v>
      </c>
      <c r="EE448" s="429">
        <f t="shared" si="246"/>
        <v>0</v>
      </c>
      <c r="EF448" s="429">
        <f t="shared" si="247"/>
        <v>9</v>
      </c>
      <c r="EG448" s="429">
        <f t="shared" si="248"/>
        <v>0</v>
      </c>
      <c r="EH448" s="441"/>
      <c r="EI448"/>
      <c r="EJ448" s="443">
        <v>472</v>
      </c>
      <c r="EK448" s="481" t="s">
        <v>668</v>
      </c>
      <c r="EL448" s="449" t="s">
        <v>194</v>
      </c>
      <c r="EM448" s="500">
        <v>325000</v>
      </c>
      <c r="EN448" s="447">
        <f t="shared" si="249"/>
        <v>12500</v>
      </c>
      <c r="EO448" s="453">
        <v>0</v>
      </c>
      <c r="EP448" s="454">
        <v>0</v>
      </c>
      <c r="EQ448" s="455">
        <v>0</v>
      </c>
      <c r="ER448" s="455">
        <v>0</v>
      </c>
      <c r="ES448" s="456">
        <f t="shared" si="250"/>
        <v>12500</v>
      </c>
      <c r="ET448" s="456">
        <f t="shared" si="251"/>
        <v>26</v>
      </c>
      <c r="EU448" s="456">
        <f t="shared" si="252"/>
        <v>37</v>
      </c>
      <c r="EV448" s="456">
        <f t="shared" si="253"/>
        <v>0</v>
      </c>
      <c r="EW448" s="456">
        <f t="shared" si="254"/>
        <v>36</v>
      </c>
      <c r="EX448" s="456">
        <f t="shared" si="255"/>
        <v>0</v>
      </c>
      <c r="EY448" s="460">
        <f t="shared" si="256"/>
        <v>9</v>
      </c>
      <c r="EZ448" s="460">
        <f t="shared" si="257"/>
        <v>0</v>
      </c>
      <c r="FA448" s="447">
        <f t="shared" si="258"/>
        <v>242518.66</v>
      </c>
      <c r="FB448" s="447">
        <v>0</v>
      </c>
      <c r="FC448" s="447">
        <f t="shared" si="259"/>
        <v>567518.66</v>
      </c>
      <c r="FD448" s="447">
        <f t="shared" si="260"/>
        <v>510766.79000000004</v>
      </c>
      <c r="FE448" s="447">
        <f t="shared" si="261"/>
        <v>19261.343200000003</v>
      </c>
      <c r="FF448" s="447">
        <f t="shared" si="262"/>
        <v>56751.87</v>
      </c>
      <c r="FG448" s="463">
        <v>100000</v>
      </c>
      <c r="FH448" s="447">
        <f t="shared" si="263"/>
        <v>176013.21</v>
      </c>
      <c r="FI448" s="447">
        <v>0</v>
      </c>
      <c r="FJ448" s="447">
        <f t="shared" si="264"/>
        <v>391505.45</v>
      </c>
      <c r="FK448" s="464"/>
      <c r="FL448" s="447">
        <f t="shared" si="265"/>
        <v>22700.75</v>
      </c>
      <c r="FM448" s="447">
        <f t="shared" si="266"/>
        <v>2837.59</v>
      </c>
      <c r="FN448" s="447">
        <f t="shared" si="267"/>
        <v>56751.87</v>
      </c>
      <c r="FO448" s="447">
        <f t="shared" si="268"/>
        <v>82290.210000000006</v>
      </c>
      <c r="FP448" s="17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</row>
    <row r="449" spans="1:463" s="163" customFormat="1" ht="22.5" customHeight="1">
      <c r="A449" s="360">
        <v>441</v>
      </c>
      <c r="B449" s="361">
        <v>3</v>
      </c>
      <c r="C449" s="362" t="s">
        <v>669</v>
      </c>
      <c r="D449" s="363" t="s">
        <v>194</v>
      </c>
      <c r="E449" s="225" t="s">
        <v>190</v>
      </c>
      <c r="F449" s="367">
        <v>325000</v>
      </c>
      <c r="G449" s="365">
        <v>8</v>
      </c>
      <c r="H449" s="366">
        <v>3</v>
      </c>
      <c r="I449" s="373"/>
      <c r="J449" s="491"/>
      <c r="K449" s="492">
        <v>8</v>
      </c>
      <c r="L449" s="366">
        <v>3</v>
      </c>
      <c r="M449" s="373"/>
      <c r="N449" s="491"/>
      <c r="O449" s="492">
        <v>8</v>
      </c>
      <c r="P449" s="366">
        <v>3</v>
      </c>
      <c r="Q449" s="373"/>
      <c r="R449" s="491"/>
      <c r="S449" s="492">
        <v>8</v>
      </c>
      <c r="T449" s="366">
        <v>3</v>
      </c>
      <c r="U449" s="373"/>
      <c r="V449" s="491"/>
      <c r="W449" s="492">
        <v>8</v>
      </c>
      <c r="X449" s="366">
        <v>3</v>
      </c>
      <c r="Y449" s="373"/>
      <c r="Z449" s="491"/>
      <c r="AA449" s="492">
        <v>5</v>
      </c>
      <c r="AB449" s="366">
        <v>6</v>
      </c>
      <c r="AC449" s="373"/>
      <c r="AD449" s="382"/>
      <c r="AE449" s="380">
        <v>11</v>
      </c>
      <c r="AF449" s="381"/>
      <c r="AG449" s="365">
        <v>8</v>
      </c>
      <c r="AH449" s="366">
        <v>3</v>
      </c>
      <c r="AI449" s="373"/>
      <c r="AJ449" s="491"/>
      <c r="AK449" s="492">
        <v>8</v>
      </c>
      <c r="AL449" s="366">
        <v>3</v>
      </c>
      <c r="AM449" s="373"/>
      <c r="AN449" s="491"/>
      <c r="AO449" s="492">
        <v>8</v>
      </c>
      <c r="AP449" s="366">
        <v>3</v>
      </c>
      <c r="AQ449" s="373"/>
      <c r="AR449" s="491"/>
      <c r="AS449" s="492">
        <v>8</v>
      </c>
      <c r="AT449" s="366">
        <v>3</v>
      </c>
      <c r="AU449" s="373"/>
      <c r="AV449" s="491"/>
      <c r="AW449" s="492">
        <v>8</v>
      </c>
      <c r="AX449" s="366">
        <v>3</v>
      </c>
      <c r="AY449" s="373"/>
      <c r="AZ449" s="491"/>
      <c r="BA449" s="492">
        <v>5</v>
      </c>
      <c r="BB449" s="366">
        <v>6</v>
      </c>
      <c r="BC449" s="373"/>
      <c r="BD449" s="382"/>
      <c r="BE449" s="380">
        <v>11</v>
      </c>
      <c r="BF449" s="381"/>
      <c r="BG449" s="365">
        <v>8</v>
      </c>
      <c r="BH449" s="366">
        <v>3</v>
      </c>
      <c r="BI449" s="373"/>
      <c r="BJ449" s="491"/>
      <c r="BK449" s="492">
        <v>8</v>
      </c>
      <c r="BL449" s="366">
        <v>3</v>
      </c>
      <c r="BM449" s="373"/>
      <c r="BN449" s="491"/>
      <c r="BO449" s="492">
        <v>8</v>
      </c>
      <c r="BP449" s="366">
        <v>3</v>
      </c>
      <c r="BQ449" s="373"/>
      <c r="BR449" s="491"/>
      <c r="BS449" s="492">
        <v>8</v>
      </c>
      <c r="BT449" s="366">
        <v>3</v>
      </c>
      <c r="BU449" s="373"/>
      <c r="BV449" s="491"/>
      <c r="BW449" s="498">
        <v>11</v>
      </c>
      <c r="BX449" s="498"/>
      <c r="BY449" s="492">
        <v>5</v>
      </c>
      <c r="BZ449" s="366">
        <v>6</v>
      </c>
      <c r="CA449" s="373"/>
      <c r="CB449" s="382"/>
      <c r="CC449" s="380">
        <v>10</v>
      </c>
      <c r="CD449" s="381"/>
      <c r="CE449" s="398">
        <v>5</v>
      </c>
      <c r="CF449" s="366"/>
      <c r="CG449" s="373"/>
      <c r="CH449" s="399"/>
      <c r="CI449" s="365">
        <v>8</v>
      </c>
      <c r="CJ449" s="366">
        <v>3</v>
      </c>
      <c r="CK449" s="373"/>
      <c r="CL449" s="491"/>
      <c r="CM449" s="492">
        <v>8</v>
      </c>
      <c r="CN449" s="366">
        <v>3</v>
      </c>
      <c r="CO449" s="373"/>
      <c r="CP449" s="382"/>
      <c r="CQ449" s="402">
        <v>8</v>
      </c>
      <c r="CR449" s="366">
        <v>2</v>
      </c>
      <c r="CS449" s="408"/>
      <c r="CT449" s="409"/>
      <c r="CU449" s="402">
        <v>8</v>
      </c>
      <c r="CV449" s="366">
        <v>2</v>
      </c>
      <c r="CW449" s="410"/>
      <c r="CX449" s="411"/>
      <c r="CY449" s="402">
        <v>5</v>
      </c>
      <c r="CZ449" s="366">
        <v>5</v>
      </c>
      <c r="DA449" s="415"/>
      <c r="DB449" s="411"/>
      <c r="DC449" s="380">
        <v>10</v>
      </c>
      <c r="DD449" s="381"/>
      <c r="DE449" s="398">
        <v>8</v>
      </c>
      <c r="DF449" s="366">
        <v>2</v>
      </c>
      <c r="DG449" s="416"/>
      <c r="DH449" s="411"/>
      <c r="DI449" s="402">
        <v>8</v>
      </c>
      <c r="DJ449" s="366">
        <v>2</v>
      </c>
      <c r="DK449" s="416"/>
      <c r="DL449" s="411"/>
      <c r="DM449" s="424">
        <v>25</v>
      </c>
      <c r="DN449" s="424">
        <v>4</v>
      </c>
      <c r="DO449" s="424">
        <v>1</v>
      </c>
      <c r="DP449" s="425">
        <f t="shared" si="231"/>
        <v>185</v>
      </c>
      <c r="DQ449" s="427">
        <f t="shared" si="232"/>
        <v>0</v>
      </c>
      <c r="DR449" s="425">
        <f t="shared" si="233"/>
        <v>185</v>
      </c>
      <c r="DS449" s="163">
        <f t="shared" si="234"/>
        <v>25</v>
      </c>
      <c r="DT449" s="425">
        <f t="shared" si="235"/>
        <v>79</v>
      </c>
      <c r="DU449" s="427">
        <f t="shared" si="236"/>
        <v>0</v>
      </c>
      <c r="DV449" s="427">
        <f t="shared" si="237"/>
        <v>79</v>
      </c>
      <c r="DW449" s="427">
        <f t="shared" si="238"/>
        <v>42</v>
      </c>
      <c r="DX449" s="427">
        <f t="shared" si="239"/>
        <v>0</v>
      </c>
      <c r="DY449" s="427">
        <f t="shared" si="240"/>
        <v>11</v>
      </c>
      <c r="DZ449" s="427">
        <f t="shared" si="241"/>
        <v>0</v>
      </c>
      <c r="EA449" s="428">
        <f t="shared" si="242"/>
        <v>26</v>
      </c>
      <c r="EB449" s="429">
        <f t="shared" si="243"/>
        <v>79</v>
      </c>
      <c r="EC449" s="429">
        <f t="shared" si="244"/>
        <v>0</v>
      </c>
      <c r="ED449" s="429">
        <f t="shared" si="245"/>
        <v>42</v>
      </c>
      <c r="EE449" s="429">
        <f t="shared" si="246"/>
        <v>0</v>
      </c>
      <c r="EF449" s="429">
        <f t="shared" si="247"/>
        <v>11</v>
      </c>
      <c r="EG449" s="429">
        <f t="shared" si="248"/>
        <v>0</v>
      </c>
      <c r="EH449" s="441"/>
      <c r="EI449"/>
      <c r="EJ449" s="443">
        <v>473</v>
      </c>
      <c r="EK449" s="481" t="s">
        <v>669</v>
      </c>
      <c r="EL449" s="449" t="s">
        <v>194</v>
      </c>
      <c r="EM449" s="500">
        <v>325000</v>
      </c>
      <c r="EN449" s="447">
        <f t="shared" si="249"/>
        <v>12500</v>
      </c>
      <c r="EO449" s="453">
        <v>0</v>
      </c>
      <c r="EP449" s="454">
        <v>0</v>
      </c>
      <c r="EQ449" s="455">
        <v>0</v>
      </c>
      <c r="ER449" s="455">
        <v>0</v>
      </c>
      <c r="ES449" s="456">
        <f t="shared" si="250"/>
        <v>12500</v>
      </c>
      <c r="ET449" s="456">
        <f t="shared" si="251"/>
        <v>26</v>
      </c>
      <c r="EU449" s="456">
        <f t="shared" si="252"/>
        <v>79</v>
      </c>
      <c r="EV449" s="456">
        <f t="shared" si="253"/>
        <v>0</v>
      </c>
      <c r="EW449" s="456">
        <f t="shared" si="254"/>
        <v>42</v>
      </c>
      <c r="EX449" s="456">
        <f t="shared" si="255"/>
        <v>0</v>
      </c>
      <c r="EY449" s="460">
        <f t="shared" si="256"/>
        <v>11</v>
      </c>
      <c r="EZ449" s="460">
        <f t="shared" si="257"/>
        <v>0</v>
      </c>
      <c r="FA449" s="447">
        <f t="shared" si="258"/>
        <v>374195.45</v>
      </c>
      <c r="FB449" s="447">
        <v>0</v>
      </c>
      <c r="FC449" s="447">
        <f t="shared" si="259"/>
        <v>699195.45</v>
      </c>
      <c r="FD449" s="447">
        <f t="shared" si="260"/>
        <v>629275.89999999991</v>
      </c>
      <c r="FE449" s="447">
        <f t="shared" si="261"/>
        <v>41855.179999999978</v>
      </c>
      <c r="FF449" s="447">
        <f t="shared" si="262"/>
        <v>69919.55</v>
      </c>
      <c r="FG449" s="463">
        <v>100000</v>
      </c>
      <c r="FH449" s="447">
        <f t="shared" si="263"/>
        <v>211774.73</v>
      </c>
      <c r="FI449" s="447">
        <v>0</v>
      </c>
      <c r="FJ449" s="447">
        <f t="shared" si="264"/>
        <v>487420.72</v>
      </c>
      <c r="FK449" s="464"/>
      <c r="FL449" s="447">
        <f t="shared" si="265"/>
        <v>27967.82</v>
      </c>
      <c r="FM449" s="447">
        <f t="shared" si="266"/>
        <v>3495.98</v>
      </c>
      <c r="FN449" s="447">
        <f t="shared" si="267"/>
        <v>69919.55</v>
      </c>
      <c r="FO449" s="447">
        <f t="shared" si="268"/>
        <v>101383.35</v>
      </c>
      <c r="FP449" s="178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</row>
    <row r="450" spans="1:463" s="163" customFormat="1" ht="22.5" customHeight="1">
      <c r="A450" s="360">
        <v>442</v>
      </c>
      <c r="B450" s="361">
        <v>3</v>
      </c>
      <c r="C450" s="362" t="s">
        <v>670</v>
      </c>
      <c r="D450" s="363" t="s">
        <v>438</v>
      </c>
      <c r="E450" s="225" t="s">
        <v>190</v>
      </c>
      <c r="F450" s="367">
        <v>390000</v>
      </c>
      <c r="G450" s="365">
        <v>8</v>
      </c>
      <c r="H450" s="366">
        <v>1.5</v>
      </c>
      <c r="I450" s="373"/>
      <c r="J450" s="491"/>
      <c r="K450" s="492">
        <v>8</v>
      </c>
      <c r="L450" s="366">
        <v>1</v>
      </c>
      <c r="M450" s="373"/>
      <c r="N450" s="491"/>
      <c r="O450" s="492">
        <v>8</v>
      </c>
      <c r="P450" s="366">
        <v>1</v>
      </c>
      <c r="Q450" s="373"/>
      <c r="R450" s="491"/>
      <c r="S450" s="492">
        <v>8</v>
      </c>
      <c r="T450" s="366">
        <v>2</v>
      </c>
      <c r="U450" s="373"/>
      <c r="V450" s="491"/>
      <c r="W450" s="492">
        <v>8</v>
      </c>
      <c r="X450" s="366">
        <v>1</v>
      </c>
      <c r="Y450" s="373"/>
      <c r="Z450" s="491"/>
      <c r="AA450" s="492">
        <v>5</v>
      </c>
      <c r="AB450" s="366">
        <v>4.5</v>
      </c>
      <c r="AC450" s="373"/>
      <c r="AD450" s="382"/>
      <c r="AE450" s="380">
        <v>9</v>
      </c>
      <c r="AF450" s="381"/>
      <c r="AG450" s="365">
        <v>8</v>
      </c>
      <c r="AH450" s="366">
        <v>1</v>
      </c>
      <c r="AI450" s="373"/>
      <c r="AJ450" s="491"/>
      <c r="AK450" s="492">
        <v>8</v>
      </c>
      <c r="AL450" s="366">
        <v>1</v>
      </c>
      <c r="AM450" s="373"/>
      <c r="AN450" s="491"/>
      <c r="AO450" s="492">
        <v>8</v>
      </c>
      <c r="AP450" s="366">
        <v>1.5</v>
      </c>
      <c r="AQ450" s="373"/>
      <c r="AR450" s="491"/>
      <c r="AS450" s="492">
        <v>8</v>
      </c>
      <c r="AT450" s="366">
        <v>1.5</v>
      </c>
      <c r="AU450" s="373"/>
      <c r="AV450" s="491"/>
      <c r="AW450" s="492">
        <v>8</v>
      </c>
      <c r="AX450" s="366">
        <v>1</v>
      </c>
      <c r="AY450" s="373"/>
      <c r="AZ450" s="491"/>
      <c r="BA450" s="492">
        <v>5</v>
      </c>
      <c r="BB450" s="366">
        <v>4</v>
      </c>
      <c r="BC450" s="373"/>
      <c r="BD450" s="382"/>
      <c r="BE450" s="380">
        <v>9</v>
      </c>
      <c r="BF450" s="381"/>
      <c r="BG450" s="365">
        <v>8</v>
      </c>
      <c r="BH450" s="366">
        <v>1</v>
      </c>
      <c r="BI450" s="373"/>
      <c r="BJ450" s="491"/>
      <c r="BK450" s="492">
        <v>8</v>
      </c>
      <c r="BL450" s="366">
        <v>1.5</v>
      </c>
      <c r="BM450" s="373"/>
      <c r="BN450" s="491"/>
      <c r="BO450" s="492">
        <v>8</v>
      </c>
      <c r="BP450" s="366">
        <v>1</v>
      </c>
      <c r="BQ450" s="373"/>
      <c r="BR450" s="491"/>
      <c r="BS450" s="492"/>
      <c r="BT450" s="366"/>
      <c r="BU450" s="373"/>
      <c r="BV450" s="491"/>
      <c r="BW450" s="498">
        <v>10</v>
      </c>
      <c r="BX450" s="498"/>
      <c r="BY450" s="492">
        <v>5</v>
      </c>
      <c r="BZ450" s="366">
        <v>4</v>
      </c>
      <c r="CA450" s="373"/>
      <c r="CB450" s="382"/>
      <c r="CC450" s="380">
        <v>9</v>
      </c>
      <c r="CD450" s="381"/>
      <c r="CE450" s="398">
        <v>8</v>
      </c>
      <c r="CF450" s="366">
        <v>1.5</v>
      </c>
      <c r="CG450" s="373"/>
      <c r="CH450" s="399"/>
      <c r="CI450" s="365">
        <v>8</v>
      </c>
      <c r="CJ450" s="366">
        <v>2</v>
      </c>
      <c r="CK450" s="373"/>
      <c r="CL450" s="491"/>
      <c r="CM450" s="492">
        <v>8</v>
      </c>
      <c r="CN450" s="366">
        <v>1.5</v>
      </c>
      <c r="CO450" s="373"/>
      <c r="CP450" s="382"/>
      <c r="CQ450" s="402">
        <v>8</v>
      </c>
      <c r="CR450" s="366">
        <v>3</v>
      </c>
      <c r="CS450" s="408"/>
      <c r="CT450" s="409"/>
      <c r="CU450" s="402">
        <v>8</v>
      </c>
      <c r="CV450" s="366">
        <v>3</v>
      </c>
      <c r="CW450" s="410"/>
      <c r="CX450" s="411"/>
      <c r="CY450" s="402">
        <v>5</v>
      </c>
      <c r="CZ450" s="366">
        <v>4</v>
      </c>
      <c r="DA450" s="415"/>
      <c r="DB450" s="411"/>
      <c r="DC450" s="380">
        <v>9</v>
      </c>
      <c r="DD450" s="381"/>
      <c r="DE450" s="398">
        <v>8</v>
      </c>
      <c r="DF450" s="366">
        <v>3</v>
      </c>
      <c r="DG450" s="416"/>
      <c r="DH450" s="411"/>
      <c r="DI450" s="402">
        <v>8</v>
      </c>
      <c r="DJ450" s="366">
        <v>1</v>
      </c>
      <c r="DK450" s="416"/>
      <c r="DL450" s="411"/>
      <c r="DM450" s="424">
        <v>25</v>
      </c>
      <c r="DN450" s="424">
        <v>4</v>
      </c>
      <c r="DO450" s="424">
        <v>1</v>
      </c>
      <c r="DP450" s="425">
        <f t="shared" si="231"/>
        <v>180</v>
      </c>
      <c r="DQ450" s="427">
        <f t="shared" si="232"/>
        <v>0</v>
      </c>
      <c r="DR450" s="425">
        <f t="shared" si="233"/>
        <v>180</v>
      </c>
      <c r="DS450" s="163">
        <f t="shared" si="234"/>
        <v>24</v>
      </c>
      <c r="DT450" s="425">
        <f t="shared" si="235"/>
        <v>47.5</v>
      </c>
      <c r="DU450" s="427">
        <f t="shared" si="236"/>
        <v>0</v>
      </c>
      <c r="DV450" s="427">
        <f t="shared" si="237"/>
        <v>47.5</v>
      </c>
      <c r="DW450" s="427">
        <f t="shared" si="238"/>
        <v>36</v>
      </c>
      <c r="DX450" s="427">
        <f t="shared" si="239"/>
        <v>0</v>
      </c>
      <c r="DY450" s="427">
        <f t="shared" si="240"/>
        <v>10</v>
      </c>
      <c r="DZ450" s="427">
        <f t="shared" si="241"/>
        <v>0</v>
      </c>
      <c r="EA450" s="428">
        <f t="shared" si="242"/>
        <v>25</v>
      </c>
      <c r="EB450" s="429">
        <f t="shared" si="243"/>
        <v>47.5</v>
      </c>
      <c r="EC450" s="429">
        <f t="shared" si="244"/>
        <v>0</v>
      </c>
      <c r="ED450" s="429">
        <f t="shared" si="245"/>
        <v>36</v>
      </c>
      <c r="EE450" s="429">
        <f t="shared" si="246"/>
        <v>0</v>
      </c>
      <c r="EF450" s="429">
        <f t="shared" si="247"/>
        <v>10</v>
      </c>
      <c r="EG450" s="429">
        <f t="shared" si="248"/>
        <v>0</v>
      </c>
      <c r="EH450" s="441"/>
      <c r="EI450"/>
      <c r="EJ450" s="443">
        <v>474</v>
      </c>
      <c r="EK450" s="481" t="s">
        <v>670</v>
      </c>
      <c r="EL450" s="449" t="s">
        <v>438</v>
      </c>
      <c r="EM450" s="500">
        <v>390000</v>
      </c>
      <c r="EN450" s="447">
        <f t="shared" si="249"/>
        <v>15000</v>
      </c>
      <c r="EO450" s="453">
        <v>0</v>
      </c>
      <c r="EP450" s="454">
        <v>0</v>
      </c>
      <c r="EQ450" s="455">
        <v>0</v>
      </c>
      <c r="ER450" s="455">
        <v>0</v>
      </c>
      <c r="ES450" s="456">
        <f t="shared" si="250"/>
        <v>15000</v>
      </c>
      <c r="ET450" s="456">
        <f t="shared" si="251"/>
        <v>25</v>
      </c>
      <c r="EU450" s="456">
        <f t="shared" si="252"/>
        <v>47.5</v>
      </c>
      <c r="EV450" s="456">
        <f t="shared" si="253"/>
        <v>0</v>
      </c>
      <c r="EW450" s="456">
        <f t="shared" si="254"/>
        <v>36</v>
      </c>
      <c r="EX450" s="456">
        <f t="shared" si="255"/>
        <v>0</v>
      </c>
      <c r="EY450" s="460">
        <f t="shared" si="256"/>
        <v>10</v>
      </c>
      <c r="EZ450" s="460">
        <f t="shared" si="257"/>
        <v>0</v>
      </c>
      <c r="FA450" s="447">
        <f t="shared" si="258"/>
        <v>326525.12</v>
      </c>
      <c r="FB450" s="447">
        <v>0</v>
      </c>
      <c r="FC450" s="447">
        <f t="shared" si="259"/>
        <v>701525.12</v>
      </c>
      <c r="FD450" s="447">
        <f t="shared" si="260"/>
        <v>631372.61</v>
      </c>
      <c r="FE450" s="447">
        <f t="shared" si="261"/>
        <v>42274.521999999997</v>
      </c>
      <c r="FF450" s="447">
        <f t="shared" si="262"/>
        <v>70152.509999999995</v>
      </c>
      <c r="FG450" s="463">
        <v>100000</v>
      </c>
      <c r="FH450" s="447">
        <f t="shared" si="263"/>
        <v>212427.03</v>
      </c>
      <c r="FI450" s="447">
        <v>0</v>
      </c>
      <c r="FJ450" s="447">
        <f t="shared" si="264"/>
        <v>489098.09</v>
      </c>
      <c r="FK450" s="464"/>
      <c r="FL450" s="447">
        <f t="shared" si="265"/>
        <v>28061</v>
      </c>
      <c r="FM450" s="447">
        <f t="shared" si="266"/>
        <v>3507.63</v>
      </c>
      <c r="FN450" s="447">
        <f t="shared" si="267"/>
        <v>70152.509999999995</v>
      </c>
      <c r="FO450" s="447">
        <f t="shared" si="268"/>
        <v>101721.14</v>
      </c>
      <c r="FP450" s="178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</row>
    <row r="451" spans="1:463" s="163" customFormat="1" ht="22.5" customHeight="1">
      <c r="A451" s="360">
        <v>443</v>
      </c>
      <c r="B451" s="361">
        <v>3</v>
      </c>
      <c r="C451" s="362" t="s">
        <v>671</v>
      </c>
      <c r="D451" s="363" t="s">
        <v>357</v>
      </c>
      <c r="E451" s="225" t="s">
        <v>190</v>
      </c>
      <c r="F451" s="367">
        <v>390000</v>
      </c>
      <c r="G451" s="485">
        <v>8</v>
      </c>
      <c r="H451" s="486">
        <v>1</v>
      </c>
      <c r="I451" s="488"/>
      <c r="J451" s="493"/>
      <c r="K451" s="494">
        <v>8</v>
      </c>
      <c r="L451" s="486">
        <v>2</v>
      </c>
      <c r="M451" s="488"/>
      <c r="N451" s="493"/>
      <c r="O451" s="494">
        <v>8</v>
      </c>
      <c r="P451" s="486">
        <v>1</v>
      </c>
      <c r="Q451" s="488"/>
      <c r="R451" s="493"/>
      <c r="S451" s="494">
        <v>8</v>
      </c>
      <c r="T451" s="486">
        <v>2</v>
      </c>
      <c r="U451" s="488"/>
      <c r="V451" s="493"/>
      <c r="W451" s="494">
        <v>8</v>
      </c>
      <c r="X451" s="486">
        <v>2</v>
      </c>
      <c r="Y451" s="488"/>
      <c r="Z451" s="493"/>
      <c r="AA451" s="494">
        <v>5</v>
      </c>
      <c r="AB451" s="486">
        <v>4.5</v>
      </c>
      <c r="AC451" s="488"/>
      <c r="AD451" s="495"/>
      <c r="AE451" s="380">
        <v>9</v>
      </c>
      <c r="AF451" s="381"/>
      <c r="AG451" s="485">
        <v>8</v>
      </c>
      <c r="AH451" s="486">
        <v>2</v>
      </c>
      <c r="AI451" s="488"/>
      <c r="AJ451" s="493"/>
      <c r="AK451" s="494">
        <v>8</v>
      </c>
      <c r="AL451" s="486">
        <v>1</v>
      </c>
      <c r="AM451" s="488"/>
      <c r="AN451" s="493"/>
      <c r="AO451" s="494">
        <v>8</v>
      </c>
      <c r="AP451" s="486">
        <v>2</v>
      </c>
      <c r="AQ451" s="488"/>
      <c r="AR451" s="493"/>
      <c r="AS451" s="494">
        <v>8</v>
      </c>
      <c r="AT451" s="486">
        <v>3</v>
      </c>
      <c r="AU451" s="488"/>
      <c r="AV451" s="493"/>
      <c r="AW451" s="494">
        <v>8</v>
      </c>
      <c r="AX451" s="486">
        <v>1</v>
      </c>
      <c r="AY451" s="488"/>
      <c r="AZ451" s="493"/>
      <c r="BA451" s="494">
        <v>5</v>
      </c>
      <c r="BB451" s="486">
        <v>4.5</v>
      </c>
      <c r="BC451" s="488"/>
      <c r="BD451" s="495"/>
      <c r="BE451" s="380">
        <v>9</v>
      </c>
      <c r="BF451" s="381"/>
      <c r="BG451" s="485"/>
      <c r="BH451" s="486"/>
      <c r="BI451" s="488"/>
      <c r="BJ451" s="493"/>
      <c r="BK451" s="494"/>
      <c r="BL451" s="486"/>
      <c r="BM451" s="488"/>
      <c r="BN451" s="493"/>
      <c r="BO451" s="494">
        <v>7</v>
      </c>
      <c r="BP451" s="486"/>
      <c r="BQ451" s="488"/>
      <c r="BR451" s="493"/>
      <c r="BS451" s="494">
        <v>8</v>
      </c>
      <c r="BT451" s="486">
        <v>4</v>
      </c>
      <c r="BU451" s="488"/>
      <c r="BV451" s="493"/>
      <c r="BW451" s="499">
        <v>12</v>
      </c>
      <c r="BX451" s="499"/>
      <c r="BY451" s="494">
        <v>5</v>
      </c>
      <c r="BZ451" s="486">
        <v>7</v>
      </c>
      <c r="CA451" s="488"/>
      <c r="CB451" s="495"/>
      <c r="CC451" s="380">
        <v>12</v>
      </c>
      <c r="CD451" s="381"/>
      <c r="CE451" s="398">
        <v>8</v>
      </c>
      <c r="CF451" s="366">
        <v>4</v>
      </c>
      <c r="CG451" s="373"/>
      <c r="CH451" s="399"/>
      <c r="CI451" s="485">
        <v>8</v>
      </c>
      <c r="CJ451" s="486">
        <v>4</v>
      </c>
      <c r="CK451" s="488"/>
      <c r="CL451" s="493"/>
      <c r="CM451" s="494">
        <v>8</v>
      </c>
      <c r="CN451" s="486">
        <v>4</v>
      </c>
      <c r="CO451" s="488"/>
      <c r="CP451" s="495"/>
      <c r="CQ451" s="513">
        <v>8</v>
      </c>
      <c r="CR451" s="486">
        <v>2</v>
      </c>
      <c r="CS451" s="514"/>
      <c r="CT451" s="515"/>
      <c r="CU451" s="513">
        <v>8</v>
      </c>
      <c r="CV451" s="486">
        <v>2.5</v>
      </c>
      <c r="CW451" s="516"/>
      <c r="CX451" s="517"/>
      <c r="CY451" s="402">
        <v>5</v>
      </c>
      <c r="CZ451" s="366">
        <v>4</v>
      </c>
      <c r="DA451" s="415"/>
      <c r="DB451" s="411"/>
      <c r="DC451" s="380">
        <v>9</v>
      </c>
      <c r="DD451" s="381"/>
      <c r="DE451" s="398">
        <v>8</v>
      </c>
      <c r="DF451" s="366">
        <v>2.5</v>
      </c>
      <c r="DG451" s="416"/>
      <c r="DH451" s="411"/>
      <c r="DI451" s="402">
        <v>8</v>
      </c>
      <c r="DJ451" s="366">
        <v>1.5</v>
      </c>
      <c r="DK451" s="416"/>
      <c r="DL451" s="411"/>
      <c r="DM451" s="424">
        <v>25</v>
      </c>
      <c r="DN451" s="424">
        <v>4</v>
      </c>
      <c r="DO451" s="424">
        <v>1</v>
      </c>
      <c r="DP451" s="425">
        <f t="shared" si="231"/>
        <v>171</v>
      </c>
      <c r="DQ451" s="427">
        <f t="shared" si="232"/>
        <v>0</v>
      </c>
      <c r="DR451" s="425">
        <f t="shared" si="233"/>
        <v>171</v>
      </c>
      <c r="DS451" s="163">
        <f t="shared" si="234"/>
        <v>23</v>
      </c>
      <c r="DT451" s="425">
        <f t="shared" si="235"/>
        <v>61.5</v>
      </c>
      <c r="DU451" s="427">
        <f t="shared" si="236"/>
        <v>0</v>
      </c>
      <c r="DV451" s="427">
        <f t="shared" si="237"/>
        <v>61.5</v>
      </c>
      <c r="DW451" s="427">
        <f t="shared" si="238"/>
        <v>39</v>
      </c>
      <c r="DX451" s="427">
        <f t="shared" si="239"/>
        <v>0</v>
      </c>
      <c r="DY451" s="427">
        <f t="shared" si="240"/>
        <v>12</v>
      </c>
      <c r="DZ451" s="427">
        <f t="shared" si="241"/>
        <v>0</v>
      </c>
      <c r="EA451" s="428">
        <f t="shared" si="242"/>
        <v>24</v>
      </c>
      <c r="EB451" s="429">
        <f t="shared" si="243"/>
        <v>61.5</v>
      </c>
      <c r="EC451" s="429">
        <f t="shared" si="244"/>
        <v>0</v>
      </c>
      <c r="ED451" s="429">
        <f t="shared" si="245"/>
        <v>39</v>
      </c>
      <c r="EE451" s="429">
        <f t="shared" si="246"/>
        <v>0</v>
      </c>
      <c r="EF451" s="429">
        <f t="shared" si="247"/>
        <v>12</v>
      </c>
      <c r="EG451" s="429">
        <f t="shared" si="248"/>
        <v>0</v>
      </c>
      <c r="EH451" s="441"/>
      <c r="EI451"/>
      <c r="EJ451" s="443">
        <v>476</v>
      </c>
      <c r="EK451" s="481" t="s">
        <v>672</v>
      </c>
      <c r="EL451" s="449" t="s">
        <v>357</v>
      </c>
      <c r="EM451" s="500">
        <v>390000</v>
      </c>
      <c r="EN451" s="447">
        <f t="shared" si="249"/>
        <v>15000</v>
      </c>
      <c r="EO451" s="453">
        <v>0</v>
      </c>
      <c r="EP451" s="454">
        <v>0</v>
      </c>
      <c r="EQ451" s="455">
        <v>0</v>
      </c>
      <c r="ER451" s="455">
        <v>0</v>
      </c>
      <c r="ES451" s="456">
        <f t="shared" si="250"/>
        <v>15000</v>
      </c>
      <c r="ET451" s="456">
        <f t="shared" si="251"/>
        <v>24</v>
      </c>
      <c r="EU451" s="456">
        <f t="shared" si="252"/>
        <v>61.5</v>
      </c>
      <c r="EV451" s="456">
        <f t="shared" si="253"/>
        <v>0</v>
      </c>
      <c r="EW451" s="456">
        <f t="shared" si="254"/>
        <v>39</v>
      </c>
      <c r="EX451" s="456">
        <f t="shared" si="255"/>
        <v>0</v>
      </c>
      <c r="EY451" s="460">
        <f t="shared" si="256"/>
        <v>12</v>
      </c>
      <c r="EZ451" s="460">
        <f t="shared" si="257"/>
        <v>0</v>
      </c>
      <c r="FA451" s="447">
        <f t="shared" si="258"/>
        <v>388529.89</v>
      </c>
      <c r="FB451" s="447">
        <v>0</v>
      </c>
      <c r="FC451" s="447">
        <f t="shared" si="259"/>
        <v>748529.89</v>
      </c>
      <c r="FD451" s="447">
        <f t="shared" si="260"/>
        <v>673676.9</v>
      </c>
      <c r="FE451" s="447">
        <f t="shared" si="261"/>
        <v>50735.380000000005</v>
      </c>
      <c r="FF451" s="447">
        <f t="shared" si="262"/>
        <v>74852.990000000005</v>
      </c>
      <c r="FG451" s="463">
        <v>0</v>
      </c>
      <c r="FH451" s="447">
        <f t="shared" si="263"/>
        <v>125588.37</v>
      </c>
      <c r="FI451" s="447">
        <v>0</v>
      </c>
      <c r="FJ451" s="447">
        <f t="shared" si="264"/>
        <v>622941.52</v>
      </c>
      <c r="FK451" s="464"/>
      <c r="FL451" s="447">
        <f t="shared" si="265"/>
        <v>29941.200000000001</v>
      </c>
      <c r="FM451" s="447">
        <f t="shared" si="266"/>
        <v>3742.65</v>
      </c>
      <c r="FN451" s="447">
        <f t="shared" si="267"/>
        <v>74852.990000000005</v>
      </c>
      <c r="FO451" s="447">
        <f t="shared" si="268"/>
        <v>108536.84</v>
      </c>
      <c r="FP451" s="178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</row>
    <row r="452" spans="1:463" s="163" customFormat="1" ht="22.5" customHeight="1">
      <c r="A452" s="360">
        <v>444</v>
      </c>
      <c r="B452" s="361">
        <v>6</v>
      </c>
      <c r="C452" s="362" t="s">
        <v>673</v>
      </c>
      <c r="D452" s="363" t="s">
        <v>194</v>
      </c>
      <c r="E452" s="225" t="s">
        <v>190</v>
      </c>
      <c r="F452" s="367">
        <v>325000</v>
      </c>
      <c r="G452" s="485"/>
      <c r="H452" s="486"/>
      <c r="I452" s="488"/>
      <c r="J452" s="493"/>
      <c r="K452" s="494"/>
      <c r="L452" s="486"/>
      <c r="M452" s="488"/>
      <c r="N452" s="493"/>
      <c r="O452" s="494"/>
      <c r="P452" s="486"/>
      <c r="Q452" s="488"/>
      <c r="R452" s="493"/>
      <c r="S452" s="494">
        <v>8</v>
      </c>
      <c r="T452" s="486">
        <v>4</v>
      </c>
      <c r="U452" s="488"/>
      <c r="V452" s="493"/>
      <c r="W452" s="494">
        <v>8</v>
      </c>
      <c r="X452" s="486">
        <v>4</v>
      </c>
      <c r="Y452" s="488"/>
      <c r="Z452" s="493"/>
      <c r="AA452" s="494">
        <v>5</v>
      </c>
      <c r="AB452" s="486">
        <v>7</v>
      </c>
      <c r="AC452" s="488"/>
      <c r="AD452" s="495"/>
      <c r="AE452" s="380">
        <v>11</v>
      </c>
      <c r="AF452" s="381"/>
      <c r="AG452" s="485">
        <v>8</v>
      </c>
      <c r="AH452" s="486">
        <v>4</v>
      </c>
      <c r="AI452" s="488"/>
      <c r="AJ452" s="493"/>
      <c r="AK452" s="494">
        <v>8</v>
      </c>
      <c r="AL452" s="486">
        <v>3</v>
      </c>
      <c r="AM452" s="488"/>
      <c r="AN452" s="493"/>
      <c r="AO452" s="494">
        <v>8</v>
      </c>
      <c r="AP452" s="486">
        <v>1</v>
      </c>
      <c r="AQ452" s="488"/>
      <c r="AR452" s="493"/>
      <c r="AS452" s="494">
        <v>8</v>
      </c>
      <c r="AT452" s="486">
        <v>1</v>
      </c>
      <c r="AU452" s="488"/>
      <c r="AV452" s="493"/>
      <c r="AW452" s="494">
        <v>8</v>
      </c>
      <c r="AX452" s="486">
        <v>2</v>
      </c>
      <c r="AY452" s="488"/>
      <c r="AZ452" s="493"/>
      <c r="BA452" s="494">
        <v>5</v>
      </c>
      <c r="BB452" s="486">
        <v>5</v>
      </c>
      <c r="BC452" s="488"/>
      <c r="BD452" s="495"/>
      <c r="BE452" s="380">
        <v>10</v>
      </c>
      <c r="BF452" s="381"/>
      <c r="BG452" s="485">
        <v>8</v>
      </c>
      <c r="BH452" s="486">
        <v>3</v>
      </c>
      <c r="BI452" s="488"/>
      <c r="BJ452" s="493"/>
      <c r="BK452" s="494"/>
      <c r="BL452" s="486"/>
      <c r="BM452" s="488"/>
      <c r="BN452" s="493"/>
      <c r="BO452" s="494">
        <v>8</v>
      </c>
      <c r="BP452" s="486">
        <v>2</v>
      </c>
      <c r="BQ452" s="488"/>
      <c r="BR452" s="493"/>
      <c r="BS452" s="494">
        <v>8</v>
      </c>
      <c r="BT452" s="486">
        <v>4</v>
      </c>
      <c r="BU452" s="488"/>
      <c r="BV452" s="493"/>
      <c r="BW452" s="499">
        <v>12</v>
      </c>
      <c r="BX452" s="499"/>
      <c r="BY452" s="494">
        <v>5</v>
      </c>
      <c r="BZ452" s="486">
        <v>6</v>
      </c>
      <c r="CA452" s="488"/>
      <c r="CB452" s="495"/>
      <c r="CC452" s="380">
        <v>11</v>
      </c>
      <c r="CD452" s="381"/>
      <c r="CE452" s="398">
        <v>8</v>
      </c>
      <c r="CF452" s="366">
        <v>4</v>
      </c>
      <c r="CG452" s="373"/>
      <c r="CH452" s="399"/>
      <c r="CI452" s="485">
        <v>8</v>
      </c>
      <c r="CJ452" s="486">
        <v>3</v>
      </c>
      <c r="CK452" s="488"/>
      <c r="CL452" s="493"/>
      <c r="CM452" s="494">
        <v>8</v>
      </c>
      <c r="CN452" s="486">
        <v>4</v>
      </c>
      <c r="CO452" s="488"/>
      <c r="CP452" s="495"/>
      <c r="CQ452" s="513">
        <v>8</v>
      </c>
      <c r="CR452" s="486">
        <v>3</v>
      </c>
      <c r="CS452" s="514"/>
      <c r="CT452" s="515"/>
      <c r="CU452" s="513">
        <v>8</v>
      </c>
      <c r="CV452" s="486">
        <v>3</v>
      </c>
      <c r="CW452" s="516"/>
      <c r="CX452" s="517"/>
      <c r="CY452" s="402">
        <v>5</v>
      </c>
      <c r="CZ452" s="366">
        <v>6</v>
      </c>
      <c r="DA452" s="415"/>
      <c r="DB452" s="411"/>
      <c r="DC452" s="380">
        <v>11</v>
      </c>
      <c r="DD452" s="381"/>
      <c r="DE452" s="398">
        <v>8</v>
      </c>
      <c r="DF452" s="366">
        <v>3</v>
      </c>
      <c r="DG452" s="416"/>
      <c r="DH452" s="411"/>
      <c r="DI452" s="402">
        <v>8</v>
      </c>
      <c r="DJ452" s="366">
        <v>3</v>
      </c>
      <c r="DK452" s="416"/>
      <c r="DL452" s="411"/>
      <c r="DM452" s="424">
        <v>25</v>
      </c>
      <c r="DN452" s="424">
        <v>4</v>
      </c>
      <c r="DO452" s="424">
        <v>1</v>
      </c>
      <c r="DP452" s="425">
        <f t="shared" si="231"/>
        <v>156</v>
      </c>
      <c r="DQ452" s="427">
        <f t="shared" si="232"/>
        <v>0</v>
      </c>
      <c r="DR452" s="425">
        <f t="shared" si="233"/>
        <v>156</v>
      </c>
      <c r="DS452" s="163">
        <f t="shared" si="234"/>
        <v>21</v>
      </c>
      <c r="DT452" s="425">
        <f t="shared" si="235"/>
        <v>75</v>
      </c>
      <c r="DU452" s="427">
        <f t="shared" si="236"/>
        <v>0</v>
      </c>
      <c r="DV452" s="427">
        <f t="shared" si="237"/>
        <v>75</v>
      </c>
      <c r="DW452" s="427">
        <f t="shared" si="238"/>
        <v>43</v>
      </c>
      <c r="DX452" s="427">
        <f t="shared" si="239"/>
        <v>0</v>
      </c>
      <c r="DY452" s="427">
        <f t="shared" si="240"/>
        <v>12</v>
      </c>
      <c r="DZ452" s="427">
        <f t="shared" si="241"/>
        <v>0</v>
      </c>
      <c r="EA452" s="428">
        <f t="shared" si="242"/>
        <v>22</v>
      </c>
      <c r="EB452" s="429">
        <f t="shared" si="243"/>
        <v>75</v>
      </c>
      <c r="EC452" s="429">
        <f t="shared" si="244"/>
        <v>0</v>
      </c>
      <c r="ED452" s="429">
        <f t="shared" si="245"/>
        <v>43</v>
      </c>
      <c r="EE452" s="429">
        <f t="shared" si="246"/>
        <v>0</v>
      </c>
      <c r="EF452" s="429">
        <f t="shared" si="247"/>
        <v>12</v>
      </c>
      <c r="EG452" s="429">
        <f t="shared" si="248"/>
        <v>0</v>
      </c>
      <c r="EH452" s="441"/>
      <c r="EI452"/>
      <c r="EJ452" s="443">
        <v>477</v>
      </c>
      <c r="EK452" s="481" t="s">
        <v>673</v>
      </c>
      <c r="EL452" s="449" t="s">
        <v>194</v>
      </c>
      <c r="EM452" s="500">
        <v>325000</v>
      </c>
      <c r="EN452" s="447">
        <f t="shared" si="249"/>
        <v>12500</v>
      </c>
      <c r="EO452" s="453">
        <v>0</v>
      </c>
      <c r="EP452" s="454">
        <v>0</v>
      </c>
      <c r="EQ452" s="455">
        <v>0</v>
      </c>
      <c r="ER452" s="455">
        <v>0</v>
      </c>
      <c r="ES452" s="456">
        <f t="shared" si="250"/>
        <v>12500</v>
      </c>
      <c r="ET452" s="456">
        <f t="shared" si="251"/>
        <v>22</v>
      </c>
      <c r="EU452" s="456">
        <f t="shared" si="252"/>
        <v>75</v>
      </c>
      <c r="EV452" s="456">
        <f t="shared" si="253"/>
        <v>0</v>
      </c>
      <c r="EW452" s="456">
        <f t="shared" si="254"/>
        <v>43</v>
      </c>
      <c r="EX452" s="456">
        <f t="shared" si="255"/>
        <v>0</v>
      </c>
      <c r="EY452" s="460">
        <f t="shared" si="256"/>
        <v>12</v>
      </c>
      <c r="EZ452" s="460">
        <f t="shared" si="257"/>
        <v>0</v>
      </c>
      <c r="FA452" s="447">
        <f t="shared" si="258"/>
        <v>370861.86</v>
      </c>
      <c r="FB452" s="447">
        <v>0</v>
      </c>
      <c r="FC452" s="447">
        <f t="shared" si="259"/>
        <v>645861.86</v>
      </c>
      <c r="FD452" s="447">
        <f t="shared" si="260"/>
        <v>581275.66999999993</v>
      </c>
      <c r="FE452" s="447">
        <f t="shared" si="261"/>
        <v>32255.133999999984</v>
      </c>
      <c r="FF452" s="447">
        <f t="shared" si="262"/>
        <v>64586.19</v>
      </c>
      <c r="FG452" s="463">
        <v>100000</v>
      </c>
      <c r="FH452" s="447">
        <f t="shared" si="263"/>
        <v>196841.32</v>
      </c>
      <c r="FI452" s="447">
        <v>0</v>
      </c>
      <c r="FJ452" s="447">
        <f t="shared" si="264"/>
        <v>449020.54</v>
      </c>
      <c r="FK452" s="464"/>
      <c r="FL452" s="447">
        <f t="shared" si="265"/>
        <v>25834.47</v>
      </c>
      <c r="FM452" s="447">
        <f t="shared" si="266"/>
        <v>3229.31</v>
      </c>
      <c r="FN452" s="447">
        <f t="shared" si="267"/>
        <v>64586.19</v>
      </c>
      <c r="FO452" s="447">
        <f t="shared" si="268"/>
        <v>93649.97</v>
      </c>
      <c r="FP452" s="178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</row>
    <row r="453" spans="1:463" s="163" customFormat="1" ht="22.5" customHeight="1">
      <c r="A453" s="360">
        <v>445</v>
      </c>
      <c r="B453" s="361">
        <v>6</v>
      </c>
      <c r="C453" s="362" t="s">
        <v>674</v>
      </c>
      <c r="D453" s="363" t="s">
        <v>194</v>
      </c>
      <c r="E453" s="225" t="s">
        <v>190</v>
      </c>
      <c r="F453" s="367">
        <v>325000</v>
      </c>
      <c r="G453" s="485">
        <v>8</v>
      </c>
      <c r="H453" s="486">
        <v>4</v>
      </c>
      <c r="I453" s="488"/>
      <c r="J453" s="493"/>
      <c r="K453" s="494">
        <v>8</v>
      </c>
      <c r="L453" s="486">
        <v>4</v>
      </c>
      <c r="M453" s="488"/>
      <c r="N453" s="493"/>
      <c r="O453" s="494">
        <v>8</v>
      </c>
      <c r="P453" s="486">
        <v>3</v>
      </c>
      <c r="Q453" s="488"/>
      <c r="R453" s="493"/>
      <c r="S453" s="494">
        <v>8</v>
      </c>
      <c r="T453" s="486">
        <v>4</v>
      </c>
      <c r="U453" s="488"/>
      <c r="V453" s="493"/>
      <c r="W453" s="494">
        <v>8</v>
      </c>
      <c r="X453" s="486">
        <v>4</v>
      </c>
      <c r="Y453" s="488"/>
      <c r="Z453" s="493"/>
      <c r="AA453" s="494">
        <v>5</v>
      </c>
      <c r="AB453" s="486">
        <v>7</v>
      </c>
      <c r="AC453" s="488"/>
      <c r="AD453" s="495"/>
      <c r="AE453" s="380">
        <v>11</v>
      </c>
      <c r="AF453" s="381"/>
      <c r="AG453" s="485">
        <v>8</v>
      </c>
      <c r="AH453" s="486">
        <v>4</v>
      </c>
      <c r="AI453" s="488"/>
      <c r="AJ453" s="493"/>
      <c r="AK453" s="494">
        <v>8</v>
      </c>
      <c r="AL453" s="486">
        <v>3</v>
      </c>
      <c r="AM453" s="488"/>
      <c r="AN453" s="493"/>
      <c r="AO453" s="494">
        <v>8</v>
      </c>
      <c r="AP453" s="486">
        <v>1</v>
      </c>
      <c r="AQ453" s="488"/>
      <c r="AR453" s="493"/>
      <c r="AS453" s="494">
        <v>8</v>
      </c>
      <c r="AT453" s="486">
        <v>1</v>
      </c>
      <c r="AU453" s="488"/>
      <c r="AV453" s="493"/>
      <c r="AW453" s="494">
        <v>8</v>
      </c>
      <c r="AX453" s="486">
        <v>2</v>
      </c>
      <c r="AY453" s="488"/>
      <c r="AZ453" s="493"/>
      <c r="BA453" s="494">
        <v>5</v>
      </c>
      <c r="BB453" s="486">
        <v>5</v>
      </c>
      <c r="BC453" s="488"/>
      <c r="BD453" s="495"/>
      <c r="BE453" s="380">
        <v>9</v>
      </c>
      <c r="BF453" s="381"/>
      <c r="BG453" s="485">
        <v>8</v>
      </c>
      <c r="BH453" s="486">
        <v>3</v>
      </c>
      <c r="BI453" s="488"/>
      <c r="BJ453" s="493"/>
      <c r="BK453" s="494">
        <v>8</v>
      </c>
      <c r="BL453" s="486">
        <v>4</v>
      </c>
      <c r="BM453" s="488"/>
      <c r="BN453" s="493"/>
      <c r="BO453" s="494">
        <v>8</v>
      </c>
      <c r="BP453" s="486">
        <v>2</v>
      </c>
      <c r="BQ453" s="488"/>
      <c r="BR453" s="493"/>
      <c r="BS453" s="494">
        <v>8</v>
      </c>
      <c r="BT453" s="486">
        <v>4</v>
      </c>
      <c r="BU453" s="488"/>
      <c r="BV453" s="493"/>
      <c r="BW453" s="499">
        <v>12</v>
      </c>
      <c r="BX453" s="499"/>
      <c r="BY453" s="494">
        <v>5</v>
      </c>
      <c r="BZ453" s="486">
        <v>6</v>
      </c>
      <c r="CA453" s="488"/>
      <c r="CB453" s="495"/>
      <c r="CC453" s="380">
        <v>11</v>
      </c>
      <c r="CD453" s="381"/>
      <c r="CE453" s="398">
        <v>8</v>
      </c>
      <c r="CF453" s="366">
        <v>4</v>
      </c>
      <c r="CG453" s="373"/>
      <c r="CH453" s="399"/>
      <c r="CI453" s="485">
        <v>8</v>
      </c>
      <c r="CJ453" s="486">
        <v>3</v>
      </c>
      <c r="CK453" s="488"/>
      <c r="CL453" s="493"/>
      <c r="CM453" s="494">
        <v>8</v>
      </c>
      <c r="CN453" s="486">
        <v>4</v>
      </c>
      <c r="CO453" s="488"/>
      <c r="CP453" s="495"/>
      <c r="CQ453" s="513">
        <v>8</v>
      </c>
      <c r="CR453" s="486">
        <v>3</v>
      </c>
      <c r="CS453" s="514"/>
      <c r="CT453" s="515"/>
      <c r="CU453" s="513">
        <v>8</v>
      </c>
      <c r="CV453" s="486">
        <v>3</v>
      </c>
      <c r="CW453" s="516"/>
      <c r="CX453" s="517"/>
      <c r="CY453" s="402">
        <v>5</v>
      </c>
      <c r="CZ453" s="366">
        <v>6</v>
      </c>
      <c r="DA453" s="415"/>
      <c r="DB453" s="411"/>
      <c r="DC453" s="380">
        <v>11</v>
      </c>
      <c r="DD453" s="381"/>
      <c r="DE453" s="398">
        <v>8</v>
      </c>
      <c r="DF453" s="366">
        <v>3</v>
      </c>
      <c r="DG453" s="416"/>
      <c r="DH453" s="411"/>
      <c r="DI453" s="402">
        <v>8</v>
      </c>
      <c r="DJ453" s="366">
        <v>3</v>
      </c>
      <c r="DK453" s="416"/>
      <c r="DL453" s="411"/>
      <c r="DM453" s="424">
        <v>25</v>
      </c>
      <c r="DN453" s="424">
        <v>4</v>
      </c>
      <c r="DO453" s="424">
        <v>1</v>
      </c>
      <c r="DP453" s="425">
        <f t="shared" si="231"/>
        <v>188</v>
      </c>
      <c r="DQ453" s="427">
        <f t="shared" si="232"/>
        <v>0</v>
      </c>
      <c r="DR453" s="425">
        <f t="shared" si="233"/>
        <v>188</v>
      </c>
      <c r="DS453" s="163">
        <f t="shared" si="234"/>
        <v>25</v>
      </c>
      <c r="DT453" s="425">
        <f t="shared" si="235"/>
        <v>90</v>
      </c>
      <c r="DU453" s="427">
        <f t="shared" si="236"/>
        <v>0</v>
      </c>
      <c r="DV453" s="427">
        <f t="shared" si="237"/>
        <v>90</v>
      </c>
      <c r="DW453" s="427">
        <f t="shared" si="238"/>
        <v>42</v>
      </c>
      <c r="DX453" s="427">
        <f t="shared" si="239"/>
        <v>0</v>
      </c>
      <c r="DY453" s="427">
        <f t="shared" si="240"/>
        <v>12</v>
      </c>
      <c r="DZ453" s="427">
        <f t="shared" si="241"/>
        <v>0</v>
      </c>
      <c r="EA453" s="428">
        <f t="shared" si="242"/>
        <v>26</v>
      </c>
      <c r="EB453" s="429">
        <f t="shared" si="243"/>
        <v>90</v>
      </c>
      <c r="EC453" s="429">
        <f t="shared" si="244"/>
        <v>0</v>
      </c>
      <c r="ED453" s="429">
        <f t="shared" si="245"/>
        <v>42</v>
      </c>
      <c r="EE453" s="429">
        <f t="shared" si="246"/>
        <v>0</v>
      </c>
      <c r="EF453" s="429">
        <f t="shared" si="247"/>
        <v>12</v>
      </c>
      <c r="EG453" s="429">
        <f t="shared" si="248"/>
        <v>0</v>
      </c>
      <c r="EH453" s="441"/>
      <c r="EI453"/>
      <c r="EJ453" s="443">
        <v>478</v>
      </c>
      <c r="EK453" s="481" t="s">
        <v>674</v>
      </c>
      <c r="EL453" s="449" t="s">
        <v>194</v>
      </c>
      <c r="EM453" s="500">
        <v>325000</v>
      </c>
      <c r="EN453" s="447">
        <f t="shared" si="249"/>
        <v>12500</v>
      </c>
      <c r="EO453" s="453">
        <v>0</v>
      </c>
      <c r="EP453" s="454">
        <v>0</v>
      </c>
      <c r="EQ453" s="455">
        <v>0</v>
      </c>
      <c r="ER453" s="455">
        <v>0</v>
      </c>
      <c r="ES453" s="456">
        <f t="shared" si="250"/>
        <v>12500</v>
      </c>
      <c r="ET453" s="456">
        <f t="shared" si="251"/>
        <v>26</v>
      </c>
      <c r="EU453" s="456">
        <f t="shared" si="252"/>
        <v>90</v>
      </c>
      <c r="EV453" s="456">
        <f t="shared" si="253"/>
        <v>0</v>
      </c>
      <c r="EW453" s="456">
        <f t="shared" si="254"/>
        <v>42</v>
      </c>
      <c r="EX453" s="456">
        <f t="shared" si="255"/>
        <v>0</v>
      </c>
      <c r="EY453" s="460">
        <f t="shared" si="256"/>
        <v>12</v>
      </c>
      <c r="EZ453" s="460">
        <f t="shared" si="257"/>
        <v>0</v>
      </c>
      <c r="FA453" s="447">
        <f t="shared" si="258"/>
        <v>405031.16</v>
      </c>
      <c r="FB453" s="447">
        <v>0</v>
      </c>
      <c r="FC453" s="447">
        <f t="shared" si="259"/>
        <v>730031.16</v>
      </c>
      <c r="FD453" s="447">
        <f t="shared" si="260"/>
        <v>657028.04</v>
      </c>
      <c r="FE453" s="447">
        <f t="shared" si="261"/>
        <v>47405.608000000007</v>
      </c>
      <c r="FF453" s="447">
        <f t="shared" si="262"/>
        <v>73003.12</v>
      </c>
      <c r="FG453" s="463">
        <v>100000</v>
      </c>
      <c r="FH453" s="447">
        <f t="shared" si="263"/>
        <v>220408.73</v>
      </c>
      <c r="FI453" s="447">
        <v>0</v>
      </c>
      <c r="FJ453" s="447">
        <f t="shared" si="264"/>
        <v>509622.43</v>
      </c>
      <c r="FK453" s="464"/>
      <c r="FL453" s="447">
        <f t="shared" si="265"/>
        <v>29201.25</v>
      </c>
      <c r="FM453" s="447">
        <f t="shared" si="266"/>
        <v>3650.16</v>
      </c>
      <c r="FN453" s="447">
        <f t="shared" si="267"/>
        <v>73003.12</v>
      </c>
      <c r="FO453" s="447">
        <f t="shared" si="268"/>
        <v>105854.53</v>
      </c>
      <c r="FP453" s="178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</row>
    <row r="454" spans="1:463" s="163" customFormat="1" ht="22.5" customHeight="1">
      <c r="A454" s="360">
        <v>446</v>
      </c>
      <c r="B454" s="361">
        <v>6</v>
      </c>
      <c r="C454" s="362" t="s">
        <v>675</v>
      </c>
      <c r="D454" s="363" t="s">
        <v>194</v>
      </c>
      <c r="E454" s="225" t="s">
        <v>190</v>
      </c>
      <c r="F454" s="367">
        <v>325000</v>
      </c>
      <c r="G454" s="485">
        <v>8</v>
      </c>
      <c r="H454" s="486">
        <v>4</v>
      </c>
      <c r="I454" s="488"/>
      <c r="J454" s="493"/>
      <c r="K454" s="494">
        <v>8</v>
      </c>
      <c r="L454" s="486">
        <v>4</v>
      </c>
      <c r="M454" s="488"/>
      <c r="N454" s="493"/>
      <c r="O454" s="494"/>
      <c r="P454" s="486"/>
      <c r="Q454" s="488"/>
      <c r="R454" s="493"/>
      <c r="S454" s="494"/>
      <c r="T454" s="486"/>
      <c r="U454" s="488"/>
      <c r="V454" s="493"/>
      <c r="W454" s="494"/>
      <c r="X454" s="486"/>
      <c r="Y454" s="488"/>
      <c r="Z454" s="493"/>
      <c r="AA454" s="494"/>
      <c r="AB454" s="486"/>
      <c r="AC454" s="488"/>
      <c r="AD454" s="495"/>
      <c r="AE454" s="380">
        <v>11</v>
      </c>
      <c r="AF454" s="381"/>
      <c r="AG454" s="485">
        <v>8</v>
      </c>
      <c r="AH454" s="486">
        <v>4</v>
      </c>
      <c r="AI454" s="488"/>
      <c r="AJ454" s="493"/>
      <c r="AK454" s="494">
        <v>8</v>
      </c>
      <c r="AL454" s="486">
        <v>3</v>
      </c>
      <c r="AM454" s="488"/>
      <c r="AN454" s="493"/>
      <c r="AO454" s="494">
        <v>8</v>
      </c>
      <c r="AP454" s="486">
        <v>1</v>
      </c>
      <c r="AQ454" s="488"/>
      <c r="AR454" s="493"/>
      <c r="AS454" s="494">
        <v>8</v>
      </c>
      <c r="AT454" s="486">
        <v>1</v>
      </c>
      <c r="AU454" s="488"/>
      <c r="AV454" s="493"/>
      <c r="AW454" s="494">
        <v>8</v>
      </c>
      <c r="AX454" s="486">
        <v>2</v>
      </c>
      <c r="AY454" s="488"/>
      <c r="AZ454" s="493"/>
      <c r="BA454" s="494">
        <v>5</v>
      </c>
      <c r="BB454" s="486">
        <v>5</v>
      </c>
      <c r="BC454" s="488"/>
      <c r="BD454" s="495"/>
      <c r="BE454" s="380">
        <v>10</v>
      </c>
      <c r="BF454" s="381"/>
      <c r="BG454" s="485">
        <v>8</v>
      </c>
      <c r="BH454" s="486">
        <v>3</v>
      </c>
      <c r="BI454" s="488"/>
      <c r="BJ454" s="493"/>
      <c r="BK454" s="494">
        <v>8</v>
      </c>
      <c r="BL454" s="486">
        <v>2</v>
      </c>
      <c r="BM454" s="488"/>
      <c r="BN454" s="493"/>
      <c r="BO454" s="494">
        <v>8</v>
      </c>
      <c r="BP454" s="486">
        <v>2</v>
      </c>
      <c r="BQ454" s="488"/>
      <c r="BR454" s="493"/>
      <c r="BS454" s="494"/>
      <c r="BT454" s="486"/>
      <c r="BU454" s="488"/>
      <c r="BV454" s="493"/>
      <c r="BW454" s="499">
        <v>12</v>
      </c>
      <c r="BX454" s="499"/>
      <c r="BY454" s="494">
        <v>5</v>
      </c>
      <c r="BZ454" s="486">
        <v>6</v>
      </c>
      <c r="CA454" s="488"/>
      <c r="CB454" s="495"/>
      <c r="CC454" s="380">
        <v>11</v>
      </c>
      <c r="CD454" s="381"/>
      <c r="CE454" s="398">
        <v>8</v>
      </c>
      <c r="CF454" s="366">
        <v>4</v>
      </c>
      <c r="CG454" s="373"/>
      <c r="CH454" s="399"/>
      <c r="CI454" s="485">
        <v>8</v>
      </c>
      <c r="CJ454" s="486">
        <v>3</v>
      </c>
      <c r="CK454" s="488"/>
      <c r="CL454" s="493"/>
      <c r="CM454" s="494">
        <v>8</v>
      </c>
      <c r="CN454" s="486">
        <v>4</v>
      </c>
      <c r="CO454" s="488"/>
      <c r="CP454" s="495"/>
      <c r="CQ454" s="513">
        <v>8</v>
      </c>
      <c r="CR454" s="486">
        <v>3</v>
      </c>
      <c r="CS454" s="514"/>
      <c r="CT454" s="515"/>
      <c r="CU454" s="513">
        <v>8</v>
      </c>
      <c r="CV454" s="486">
        <v>3</v>
      </c>
      <c r="CW454" s="516"/>
      <c r="CX454" s="517"/>
      <c r="CY454" s="402">
        <v>5</v>
      </c>
      <c r="CZ454" s="366">
        <v>6</v>
      </c>
      <c r="DA454" s="415"/>
      <c r="DB454" s="411"/>
      <c r="DC454" s="380">
        <v>11</v>
      </c>
      <c r="DD454" s="381"/>
      <c r="DE454" s="398">
        <v>8</v>
      </c>
      <c r="DF454" s="366">
        <v>3</v>
      </c>
      <c r="DG454" s="416"/>
      <c r="DH454" s="411"/>
      <c r="DI454" s="402">
        <v>8</v>
      </c>
      <c r="DJ454" s="366">
        <v>3</v>
      </c>
      <c r="DK454" s="416"/>
      <c r="DL454" s="411"/>
      <c r="DM454" s="424">
        <v>25</v>
      </c>
      <c r="DN454" s="424">
        <v>4</v>
      </c>
      <c r="DO454" s="424">
        <v>1</v>
      </c>
      <c r="DP454" s="425">
        <f t="shared" si="231"/>
        <v>151</v>
      </c>
      <c r="DQ454" s="427">
        <f t="shared" si="232"/>
        <v>0</v>
      </c>
      <c r="DR454" s="425">
        <f t="shared" si="233"/>
        <v>151</v>
      </c>
      <c r="DS454" s="163">
        <f t="shared" si="234"/>
        <v>20</v>
      </c>
      <c r="DT454" s="425">
        <f t="shared" si="235"/>
        <v>66</v>
      </c>
      <c r="DU454" s="427">
        <f t="shared" si="236"/>
        <v>0</v>
      </c>
      <c r="DV454" s="427">
        <f t="shared" si="237"/>
        <v>66</v>
      </c>
      <c r="DW454" s="427">
        <f t="shared" si="238"/>
        <v>43</v>
      </c>
      <c r="DX454" s="427">
        <f t="shared" si="239"/>
        <v>0</v>
      </c>
      <c r="DY454" s="427">
        <f t="shared" si="240"/>
        <v>12</v>
      </c>
      <c r="DZ454" s="427">
        <f t="shared" si="241"/>
        <v>0</v>
      </c>
      <c r="EA454" s="428">
        <f t="shared" si="242"/>
        <v>21</v>
      </c>
      <c r="EB454" s="429">
        <f t="shared" si="243"/>
        <v>66</v>
      </c>
      <c r="EC454" s="429">
        <f t="shared" si="244"/>
        <v>0</v>
      </c>
      <c r="ED454" s="429">
        <f t="shared" si="245"/>
        <v>43</v>
      </c>
      <c r="EE454" s="429">
        <f t="shared" si="246"/>
        <v>0</v>
      </c>
      <c r="EF454" s="429">
        <f t="shared" si="247"/>
        <v>12</v>
      </c>
      <c r="EG454" s="429">
        <f t="shared" si="248"/>
        <v>0</v>
      </c>
      <c r="EH454" s="441"/>
      <c r="EI454"/>
      <c r="EJ454" s="443">
        <v>479</v>
      </c>
      <c r="EK454" s="481" t="s">
        <v>675</v>
      </c>
      <c r="EL454" s="449" t="s">
        <v>194</v>
      </c>
      <c r="EM454" s="500">
        <v>325000</v>
      </c>
      <c r="EN454" s="447">
        <f t="shared" si="249"/>
        <v>12500</v>
      </c>
      <c r="EO454" s="453">
        <v>0</v>
      </c>
      <c r="EP454" s="454">
        <v>0</v>
      </c>
      <c r="EQ454" s="455">
        <v>0</v>
      </c>
      <c r="ER454" s="455">
        <v>0</v>
      </c>
      <c r="ES454" s="456">
        <f t="shared" si="250"/>
        <v>12500</v>
      </c>
      <c r="ET454" s="456">
        <f t="shared" si="251"/>
        <v>21</v>
      </c>
      <c r="EU454" s="456">
        <f t="shared" si="252"/>
        <v>66</v>
      </c>
      <c r="EV454" s="456">
        <f t="shared" si="253"/>
        <v>0</v>
      </c>
      <c r="EW454" s="456">
        <f t="shared" si="254"/>
        <v>43</v>
      </c>
      <c r="EX454" s="456">
        <f t="shared" si="255"/>
        <v>0</v>
      </c>
      <c r="EY454" s="460">
        <f t="shared" si="256"/>
        <v>12</v>
      </c>
      <c r="EZ454" s="460">
        <f t="shared" si="257"/>
        <v>0</v>
      </c>
      <c r="FA454" s="447">
        <f t="shared" si="258"/>
        <v>348360.13</v>
      </c>
      <c r="FB454" s="447">
        <v>0</v>
      </c>
      <c r="FC454" s="447">
        <f t="shared" si="259"/>
        <v>610860.13</v>
      </c>
      <c r="FD454" s="447">
        <f t="shared" si="260"/>
        <v>549774.12</v>
      </c>
      <c r="FE454" s="447">
        <f t="shared" si="261"/>
        <v>25954.824000000001</v>
      </c>
      <c r="FF454" s="447">
        <f t="shared" si="262"/>
        <v>61086.01</v>
      </c>
      <c r="FG454" s="463">
        <v>100000</v>
      </c>
      <c r="FH454" s="447">
        <f t="shared" si="263"/>
        <v>187040.83</v>
      </c>
      <c r="FI454" s="447">
        <v>0</v>
      </c>
      <c r="FJ454" s="447">
        <f t="shared" si="264"/>
        <v>423819.3</v>
      </c>
      <c r="FK454" s="464"/>
      <c r="FL454" s="447">
        <f t="shared" si="265"/>
        <v>24434.41</v>
      </c>
      <c r="FM454" s="447">
        <f t="shared" si="266"/>
        <v>3054.3</v>
      </c>
      <c r="FN454" s="447">
        <f t="shared" si="267"/>
        <v>61086.01</v>
      </c>
      <c r="FO454" s="447">
        <f t="shared" si="268"/>
        <v>88574.720000000001</v>
      </c>
      <c r="FP454" s="178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</row>
    <row r="455" spans="1:463" s="163" customFormat="1" ht="22.5" customHeight="1">
      <c r="A455" s="360">
        <v>447</v>
      </c>
      <c r="B455" s="361">
        <v>4</v>
      </c>
      <c r="C455" s="362" t="s">
        <v>676</v>
      </c>
      <c r="D455" s="363" t="s">
        <v>194</v>
      </c>
      <c r="E455" s="225" t="s">
        <v>190</v>
      </c>
      <c r="F455" s="367">
        <v>325000</v>
      </c>
      <c r="G455" s="485">
        <v>8</v>
      </c>
      <c r="H455" s="486"/>
      <c r="I455" s="488"/>
      <c r="J455" s="493"/>
      <c r="K455" s="494">
        <v>8</v>
      </c>
      <c r="L455" s="486">
        <v>2</v>
      </c>
      <c r="M455" s="488"/>
      <c r="N455" s="493"/>
      <c r="O455" s="494">
        <v>8</v>
      </c>
      <c r="P455" s="486">
        <v>2</v>
      </c>
      <c r="Q455" s="488"/>
      <c r="R455" s="493"/>
      <c r="S455" s="494">
        <v>8</v>
      </c>
      <c r="T455" s="486"/>
      <c r="U455" s="488"/>
      <c r="V455" s="493"/>
      <c r="W455" s="494">
        <v>8</v>
      </c>
      <c r="X455" s="486"/>
      <c r="Y455" s="488"/>
      <c r="Z455" s="493"/>
      <c r="AA455" s="494">
        <v>5</v>
      </c>
      <c r="AB455" s="486">
        <v>5</v>
      </c>
      <c r="AC455" s="488"/>
      <c r="AD455" s="495"/>
      <c r="AE455" s="380">
        <v>8</v>
      </c>
      <c r="AF455" s="381"/>
      <c r="AG455" s="485">
        <v>8</v>
      </c>
      <c r="AH455" s="486">
        <v>2</v>
      </c>
      <c r="AI455" s="488"/>
      <c r="AJ455" s="493"/>
      <c r="AK455" s="494">
        <v>8</v>
      </c>
      <c r="AL455" s="486"/>
      <c r="AM455" s="488"/>
      <c r="AN455" s="493"/>
      <c r="AO455" s="494">
        <v>8</v>
      </c>
      <c r="AP455" s="486">
        <v>2</v>
      </c>
      <c r="AQ455" s="488"/>
      <c r="AR455" s="493"/>
      <c r="AS455" s="494">
        <v>8</v>
      </c>
      <c r="AT455" s="486"/>
      <c r="AU455" s="488"/>
      <c r="AV455" s="493"/>
      <c r="AW455" s="494">
        <v>8</v>
      </c>
      <c r="AX455" s="486"/>
      <c r="AY455" s="488"/>
      <c r="AZ455" s="493"/>
      <c r="BA455" s="494">
        <v>5</v>
      </c>
      <c r="BB455" s="486">
        <v>3</v>
      </c>
      <c r="BC455" s="488"/>
      <c r="BD455" s="495"/>
      <c r="BE455" s="380">
        <v>8</v>
      </c>
      <c r="BF455" s="381"/>
      <c r="BG455" s="485">
        <v>8</v>
      </c>
      <c r="BH455" s="486">
        <v>2</v>
      </c>
      <c r="BI455" s="488"/>
      <c r="BJ455" s="493"/>
      <c r="BK455" s="494">
        <v>8</v>
      </c>
      <c r="BL455" s="486">
        <v>2</v>
      </c>
      <c r="BM455" s="488"/>
      <c r="BN455" s="493"/>
      <c r="BO455" s="494">
        <v>8</v>
      </c>
      <c r="BP455" s="486">
        <v>2</v>
      </c>
      <c r="BQ455" s="488"/>
      <c r="BR455" s="493"/>
      <c r="BS455" s="494">
        <v>8</v>
      </c>
      <c r="BT455" s="486"/>
      <c r="BU455" s="488"/>
      <c r="BV455" s="493"/>
      <c r="BW455" s="499">
        <v>8</v>
      </c>
      <c r="BX455" s="499"/>
      <c r="BY455" s="494">
        <v>5</v>
      </c>
      <c r="BZ455" s="486">
        <v>3</v>
      </c>
      <c r="CA455" s="488"/>
      <c r="CB455" s="495"/>
      <c r="CC455" s="380">
        <v>8</v>
      </c>
      <c r="CD455" s="381"/>
      <c r="CE455" s="398">
        <v>8</v>
      </c>
      <c r="CF455" s="366"/>
      <c r="CG455" s="373"/>
      <c r="CH455" s="399"/>
      <c r="CI455" s="485">
        <v>8</v>
      </c>
      <c r="CJ455" s="486"/>
      <c r="CK455" s="488"/>
      <c r="CL455" s="493"/>
      <c r="CM455" s="494">
        <v>8</v>
      </c>
      <c r="CN455" s="486">
        <v>12</v>
      </c>
      <c r="CO455" s="488"/>
      <c r="CP455" s="495"/>
      <c r="CQ455" s="513">
        <v>8</v>
      </c>
      <c r="CR455" s="486"/>
      <c r="CS455" s="514"/>
      <c r="CT455" s="515"/>
      <c r="CU455" s="513">
        <v>8</v>
      </c>
      <c r="CV455" s="486"/>
      <c r="CW455" s="516"/>
      <c r="CX455" s="517"/>
      <c r="CY455" s="402">
        <v>5</v>
      </c>
      <c r="CZ455" s="366">
        <v>5</v>
      </c>
      <c r="DA455" s="415"/>
      <c r="DB455" s="411"/>
      <c r="DC455" s="380">
        <v>10</v>
      </c>
      <c r="DD455" s="381"/>
      <c r="DE455" s="398">
        <v>8</v>
      </c>
      <c r="DF455" s="366">
        <v>2</v>
      </c>
      <c r="DG455" s="416"/>
      <c r="DH455" s="411"/>
      <c r="DI455" s="402">
        <v>8</v>
      </c>
      <c r="DJ455" s="366">
        <v>2</v>
      </c>
      <c r="DK455" s="416"/>
      <c r="DL455" s="411"/>
      <c r="DM455" s="424">
        <v>25</v>
      </c>
      <c r="DN455" s="424">
        <v>4</v>
      </c>
      <c r="DO455" s="424">
        <v>1</v>
      </c>
      <c r="DP455" s="425">
        <f t="shared" si="231"/>
        <v>188</v>
      </c>
      <c r="DQ455" s="427">
        <f t="shared" si="232"/>
        <v>0</v>
      </c>
      <c r="DR455" s="425">
        <f t="shared" si="233"/>
        <v>188</v>
      </c>
      <c r="DS455" s="163">
        <f t="shared" si="234"/>
        <v>25</v>
      </c>
      <c r="DT455" s="425">
        <f t="shared" si="235"/>
        <v>46</v>
      </c>
      <c r="DU455" s="427">
        <f t="shared" si="236"/>
        <v>0</v>
      </c>
      <c r="DV455" s="427">
        <f t="shared" si="237"/>
        <v>46</v>
      </c>
      <c r="DW455" s="427">
        <f t="shared" si="238"/>
        <v>34</v>
      </c>
      <c r="DX455" s="427">
        <f t="shared" si="239"/>
        <v>0</v>
      </c>
      <c r="DY455" s="427">
        <f t="shared" si="240"/>
        <v>8</v>
      </c>
      <c r="DZ455" s="427">
        <f t="shared" si="241"/>
        <v>0</v>
      </c>
      <c r="EA455" s="428">
        <f t="shared" si="242"/>
        <v>26</v>
      </c>
      <c r="EB455" s="429">
        <f t="shared" si="243"/>
        <v>46</v>
      </c>
      <c r="EC455" s="429">
        <f t="shared" si="244"/>
        <v>0</v>
      </c>
      <c r="ED455" s="429">
        <f t="shared" si="245"/>
        <v>34</v>
      </c>
      <c r="EE455" s="429">
        <f t="shared" si="246"/>
        <v>0</v>
      </c>
      <c r="EF455" s="429">
        <f t="shared" si="247"/>
        <v>8</v>
      </c>
      <c r="EG455" s="429">
        <f t="shared" si="248"/>
        <v>0</v>
      </c>
      <c r="EH455" s="441"/>
      <c r="EI455"/>
      <c r="EJ455" s="443">
        <v>480</v>
      </c>
      <c r="EK455" s="481" t="s">
        <v>676</v>
      </c>
      <c r="EL455" s="449" t="s">
        <v>194</v>
      </c>
      <c r="EM455" s="500">
        <v>325000</v>
      </c>
      <c r="EN455" s="447">
        <f t="shared" si="249"/>
        <v>12500</v>
      </c>
      <c r="EO455" s="453">
        <v>0</v>
      </c>
      <c r="EP455" s="454">
        <v>0</v>
      </c>
      <c r="EQ455" s="455">
        <v>0</v>
      </c>
      <c r="ER455" s="455">
        <v>0</v>
      </c>
      <c r="ES455" s="456">
        <f t="shared" si="250"/>
        <v>12500</v>
      </c>
      <c r="ET455" s="456">
        <f t="shared" si="251"/>
        <v>26</v>
      </c>
      <c r="EU455" s="456">
        <f t="shared" si="252"/>
        <v>46</v>
      </c>
      <c r="EV455" s="456">
        <f t="shared" si="253"/>
        <v>0</v>
      </c>
      <c r="EW455" s="456">
        <f t="shared" si="254"/>
        <v>34</v>
      </c>
      <c r="EX455" s="456">
        <f t="shared" si="255"/>
        <v>0</v>
      </c>
      <c r="EY455" s="460">
        <f t="shared" si="256"/>
        <v>8</v>
      </c>
      <c r="EZ455" s="460">
        <f t="shared" si="257"/>
        <v>0</v>
      </c>
      <c r="FA455" s="447">
        <f t="shared" si="258"/>
        <v>255019.62</v>
      </c>
      <c r="FB455" s="447">
        <v>0</v>
      </c>
      <c r="FC455" s="447">
        <f t="shared" si="259"/>
        <v>580019.62</v>
      </c>
      <c r="FD455" s="447">
        <f t="shared" si="260"/>
        <v>522017.66</v>
      </c>
      <c r="FE455" s="447">
        <f t="shared" si="261"/>
        <v>20403.531999999996</v>
      </c>
      <c r="FF455" s="447">
        <f t="shared" si="262"/>
        <v>58001.96</v>
      </c>
      <c r="FG455" s="463">
        <v>100000</v>
      </c>
      <c r="FH455" s="447">
        <f t="shared" si="263"/>
        <v>178405.49</v>
      </c>
      <c r="FI455" s="447">
        <v>0</v>
      </c>
      <c r="FJ455" s="447">
        <f t="shared" si="264"/>
        <v>401614.13</v>
      </c>
      <c r="FK455" s="464"/>
      <c r="FL455" s="447">
        <f t="shared" si="265"/>
        <v>23200.78</v>
      </c>
      <c r="FM455" s="447">
        <f t="shared" si="266"/>
        <v>2900.1</v>
      </c>
      <c r="FN455" s="447">
        <f t="shared" si="267"/>
        <v>58001.96</v>
      </c>
      <c r="FO455" s="447">
        <f t="shared" si="268"/>
        <v>84102.84</v>
      </c>
      <c r="FP455" s="178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</row>
    <row r="456" spans="1:463" s="163" customFormat="1" ht="22.5" customHeight="1">
      <c r="A456" s="360">
        <v>448</v>
      </c>
      <c r="B456" s="361">
        <v>7</v>
      </c>
      <c r="C456" s="362" t="s">
        <v>677</v>
      </c>
      <c r="D456" s="363" t="s">
        <v>204</v>
      </c>
      <c r="E456" s="225" t="s">
        <v>190</v>
      </c>
      <c r="F456" s="367">
        <v>390000</v>
      </c>
      <c r="G456" s="485">
        <v>8</v>
      </c>
      <c r="H456" s="486">
        <v>1</v>
      </c>
      <c r="I456" s="488"/>
      <c r="J456" s="493"/>
      <c r="K456" s="494">
        <v>8</v>
      </c>
      <c r="L456" s="486">
        <v>1</v>
      </c>
      <c r="M456" s="488"/>
      <c r="N456" s="493"/>
      <c r="O456" s="494">
        <v>8</v>
      </c>
      <c r="P456" s="486">
        <v>1</v>
      </c>
      <c r="Q456" s="488"/>
      <c r="R456" s="493"/>
      <c r="S456" s="494">
        <v>8</v>
      </c>
      <c r="T456" s="486">
        <v>1</v>
      </c>
      <c r="U456" s="488"/>
      <c r="V456" s="493"/>
      <c r="W456" s="494"/>
      <c r="X456" s="486"/>
      <c r="Y456" s="488"/>
      <c r="Z456" s="493"/>
      <c r="AA456" s="494">
        <v>5</v>
      </c>
      <c r="AB456" s="486">
        <v>4</v>
      </c>
      <c r="AC456" s="488"/>
      <c r="AD456" s="495"/>
      <c r="AE456" s="380">
        <v>11</v>
      </c>
      <c r="AF456" s="381"/>
      <c r="AG456" s="485">
        <v>8</v>
      </c>
      <c r="AH456" s="486">
        <v>1</v>
      </c>
      <c r="AI456" s="488"/>
      <c r="AJ456" s="493"/>
      <c r="AK456" s="494">
        <v>8</v>
      </c>
      <c r="AL456" s="486">
        <v>1</v>
      </c>
      <c r="AM456" s="488"/>
      <c r="AN456" s="493"/>
      <c r="AO456" s="494">
        <v>8</v>
      </c>
      <c r="AP456" s="486">
        <v>1</v>
      </c>
      <c r="AQ456" s="488"/>
      <c r="AR456" s="493"/>
      <c r="AS456" s="494">
        <v>8</v>
      </c>
      <c r="AT456" s="486">
        <v>1</v>
      </c>
      <c r="AU456" s="488"/>
      <c r="AV456" s="493"/>
      <c r="AW456" s="494">
        <v>8</v>
      </c>
      <c r="AX456" s="486">
        <v>1</v>
      </c>
      <c r="AY456" s="488"/>
      <c r="AZ456" s="493"/>
      <c r="BA456" s="494">
        <v>5</v>
      </c>
      <c r="BB456" s="486">
        <v>4</v>
      </c>
      <c r="BC456" s="488"/>
      <c r="BD456" s="495"/>
      <c r="BE456" s="380">
        <v>9</v>
      </c>
      <c r="BF456" s="381"/>
      <c r="BG456" s="485">
        <v>8</v>
      </c>
      <c r="BH456" s="486">
        <v>1</v>
      </c>
      <c r="BI456" s="488"/>
      <c r="BJ456" s="493"/>
      <c r="BK456" s="494">
        <v>8</v>
      </c>
      <c r="BL456" s="486">
        <v>1</v>
      </c>
      <c r="BM456" s="488"/>
      <c r="BN456" s="493"/>
      <c r="BO456" s="494">
        <v>8</v>
      </c>
      <c r="BP456" s="486">
        <v>1</v>
      </c>
      <c r="BQ456" s="488"/>
      <c r="BR456" s="493"/>
      <c r="BS456" s="494">
        <v>8</v>
      </c>
      <c r="BT456" s="486">
        <v>1</v>
      </c>
      <c r="BU456" s="488"/>
      <c r="BV456" s="493"/>
      <c r="BW456" s="499">
        <v>9</v>
      </c>
      <c r="BX456" s="499"/>
      <c r="BY456" s="494">
        <v>5</v>
      </c>
      <c r="BZ456" s="486">
        <v>4</v>
      </c>
      <c r="CA456" s="488"/>
      <c r="CB456" s="495"/>
      <c r="CC456" s="380">
        <v>11</v>
      </c>
      <c r="CD456" s="381"/>
      <c r="CE456" s="398">
        <v>8</v>
      </c>
      <c r="CF456" s="366">
        <v>1</v>
      </c>
      <c r="CG456" s="373"/>
      <c r="CH456" s="399"/>
      <c r="CI456" s="485">
        <v>8</v>
      </c>
      <c r="CJ456" s="486">
        <v>1</v>
      </c>
      <c r="CK456" s="488"/>
      <c r="CL456" s="493"/>
      <c r="CM456" s="494">
        <v>8</v>
      </c>
      <c r="CN456" s="486">
        <v>3</v>
      </c>
      <c r="CO456" s="488"/>
      <c r="CP456" s="495"/>
      <c r="CQ456" s="513">
        <v>8</v>
      </c>
      <c r="CR456" s="486">
        <v>3</v>
      </c>
      <c r="CS456" s="514"/>
      <c r="CT456" s="515"/>
      <c r="CU456" s="513">
        <v>8</v>
      </c>
      <c r="CV456" s="486">
        <v>3</v>
      </c>
      <c r="CW456" s="516"/>
      <c r="CX456" s="517"/>
      <c r="CY456" s="402">
        <v>5</v>
      </c>
      <c r="CZ456" s="366">
        <v>4</v>
      </c>
      <c r="DA456" s="415"/>
      <c r="DB456" s="411"/>
      <c r="DC456" s="380">
        <v>9</v>
      </c>
      <c r="DD456" s="381"/>
      <c r="DE456" s="398">
        <v>8</v>
      </c>
      <c r="DF456" s="366">
        <v>1</v>
      </c>
      <c r="DG456" s="416"/>
      <c r="DH456" s="411"/>
      <c r="DI456" s="402">
        <v>8</v>
      </c>
      <c r="DJ456" s="366">
        <v>1</v>
      </c>
      <c r="DK456" s="416"/>
      <c r="DL456" s="411"/>
      <c r="DM456" s="424">
        <v>25</v>
      </c>
      <c r="DN456" s="424">
        <v>4</v>
      </c>
      <c r="DO456" s="424">
        <v>1</v>
      </c>
      <c r="DP456" s="425">
        <f t="shared" si="231"/>
        <v>180</v>
      </c>
      <c r="DQ456" s="427">
        <f t="shared" si="232"/>
        <v>0</v>
      </c>
      <c r="DR456" s="425">
        <f t="shared" si="233"/>
        <v>180</v>
      </c>
      <c r="DS456" s="163">
        <f t="shared" si="234"/>
        <v>24</v>
      </c>
      <c r="DT456" s="425">
        <f t="shared" si="235"/>
        <v>42</v>
      </c>
      <c r="DU456" s="427">
        <f t="shared" si="236"/>
        <v>0</v>
      </c>
      <c r="DV456" s="427">
        <f t="shared" si="237"/>
        <v>42</v>
      </c>
      <c r="DW456" s="427">
        <f t="shared" si="238"/>
        <v>40</v>
      </c>
      <c r="DX456" s="427">
        <f t="shared" si="239"/>
        <v>0</v>
      </c>
      <c r="DY456" s="427">
        <f t="shared" si="240"/>
        <v>9</v>
      </c>
      <c r="DZ456" s="427">
        <f t="shared" si="241"/>
        <v>0</v>
      </c>
      <c r="EA456" s="428">
        <f t="shared" si="242"/>
        <v>25</v>
      </c>
      <c r="EB456" s="429">
        <f t="shared" si="243"/>
        <v>42</v>
      </c>
      <c r="EC456" s="429">
        <f t="shared" si="244"/>
        <v>0</v>
      </c>
      <c r="ED456" s="429">
        <f t="shared" si="245"/>
        <v>40</v>
      </c>
      <c r="EE456" s="429">
        <f t="shared" si="246"/>
        <v>0</v>
      </c>
      <c r="EF456" s="429">
        <f t="shared" si="247"/>
        <v>9</v>
      </c>
      <c r="EG456" s="429">
        <f t="shared" si="248"/>
        <v>0</v>
      </c>
      <c r="EH456" s="441"/>
      <c r="EI456"/>
      <c r="EJ456" s="443">
        <v>481</v>
      </c>
      <c r="EK456" s="481" t="s">
        <v>677</v>
      </c>
      <c r="EL456" s="449" t="s">
        <v>204</v>
      </c>
      <c r="EM456" s="500">
        <v>390000</v>
      </c>
      <c r="EN456" s="447">
        <f t="shared" si="249"/>
        <v>15000</v>
      </c>
      <c r="EO456" s="453">
        <v>0</v>
      </c>
      <c r="EP456" s="454">
        <v>0</v>
      </c>
      <c r="EQ456" s="455">
        <v>0</v>
      </c>
      <c r="ER456" s="455">
        <v>0</v>
      </c>
      <c r="ES456" s="456">
        <f t="shared" si="250"/>
        <v>15000</v>
      </c>
      <c r="ET456" s="456">
        <f t="shared" si="251"/>
        <v>25</v>
      </c>
      <c r="EU456" s="456">
        <f t="shared" si="252"/>
        <v>42</v>
      </c>
      <c r="EV456" s="456">
        <f t="shared" si="253"/>
        <v>0</v>
      </c>
      <c r="EW456" s="456">
        <f t="shared" si="254"/>
        <v>40</v>
      </c>
      <c r="EX456" s="456">
        <f t="shared" si="255"/>
        <v>0</v>
      </c>
      <c r="EY456" s="460">
        <f t="shared" si="256"/>
        <v>9</v>
      </c>
      <c r="EZ456" s="460">
        <f t="shared" si="257"/>
        <v>0</v>
      </c>
      <c r="FA456" s="447">
        <f t="shared" si="258"/>
        <v>322024.77</v>
      </c>
      <c r="FB456" s="447">
        <v>0</v>
      </c>
      <c r="FC456" s="447">
        <f t="shared" si="259"/>
        <v>697024.77</v>
      </c>
      <c r="FD456" s="447">
        <f t="shared" si="260"/>
        <v>627322.29</v>
      </c>
      <c r="FE456" s="447">
        <f t="shared" si="261"/>
        <v>41464.458000000013</v>
      </c>
      <c r="FF456" s="447">
        <f t="shared" si="262"/>
        <v>69702.48</v>
      </c>
      <c r="FG456" s="463">
        <v>100000</v>
      </c>
      <c r="FH456" s="447">
        <f t="shared" si="263"/>
        <v>211166.94</v>
      </c>
      <c r="FI456" s="447">
        <v>0</v>
      </c>
      <c r="FJ456" s="447">
        <f t="shared" si="264"/>
        <v>485857.83</v>
      </c>
      <c r="FK456" s="464"/>
      <c r="FL456" s="447">
        <f t="shared" si="265"/>
        <v>27880.99</v>
      </c>
      <c r="FM456" s="447">
        <f t="shared" si="266"/>
        <v>3485.12</v>
      </c>
      <c r="FN456" s="447">
        <f t="shared" si="267"/>
        <v>69702.48</v>
      </c>
      <c r="FO456" s="447">
        <f t="shared" si="268"/>
        <v>101068.59</v>
      </c>
      <c r="FP456" s="178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</row>
    <row r="457" spans="1:463" s="163" customFormat="1" ht="22.5" customHeight="1">
      <c r="A457" s="360">
        <v>449</v>
      </c>
      <c r="B457" s="361">
        <v>7</v>
      </c>
      <c r="C457" s="362" t="s">
        <v>678</v>
      </c>
      <c r="D457" s="363" t="s">
        <v>194</v>
      </c>
      <c r="E457" s="225" t="s">
        <v>190</v>
      </c>
      <c r="F457" s="367">
        <v>325000</v>
      </c>
      <c r="G457" s="485">
        <v>8</v>
      </c>
      <c r="H457" s="486">
        <v>1</v>
      </c>
      <c r="I457" s="488"/>
      <c r="J457" s="493"/>
      <c r="K457" s="494">
        <v>6</v>
      </c>
      <c r="L457" s="486"/>
      <c r="M457" s="488"/>
      <c r="N457" s="493"/>
      <c r="O457" s="494">
        <v>8</v>
      </c>
      <c r="P457" s="486">
        <v>1</v>
      </c>
      <c r="Q457" s="488"/>
      <c r="R457" s="493"/>
      <c r="S457" s="494">
        <v>8</v>
      </c>
      <c r="T457" s="486">
        <v>1</v>
      </c>
      <c r="U457" s="488"/>
      <c r="V457" s="493"/>
      <c r="W457" s="494">
        <v>8</v>
      </c>
      <c r="X457" s="486">
        <v>1</v>
      </c>
      <c r="Y457" s="488"/>
      <c r="Z457" s="493"/>
      <c r="AA457" s="494">
        <v>5</v>
      </c>
      <c r="AB457" s="486">
        <v>4</v>
      </c>
      <c r="AC457" s="488"/>
      <c r="AD457" s="495"/>
      <c r="AE457" s="380">
        <v>11</v>
      </c>
      <c r="AF457" s="381"/>
      <c r="AG457" s="485">
        <v>8</v>
      </c>
      <c r="AH457" s="486">
        <v>1</v>
      </c>
      <c r="AI457" s="488"/>
      <c r="AJ457" s="493"/>
      <c r="AK457" s="494">
        <v>8</v>
      </c>
      <c r="AL457" s="486">
        <v>1</v>
      </c>
      <c r="AM457" s="488"/>
      <c r="AN457" s="493"/>
      <c r="AO457" s="494">
        <v>8</v>
      </c>
      <c r="AP457" s="486">
        <v>1</v>
      </c>
      <c r="AQ457" s="488"/>
      <c r="AR457" s="493"/>
      <c r="AS457" s="494">
        <v>8</v>
      </c>
      <c r="AT457" s="486">
        <v>1</v>
      </c>
      <c r="AU457" s="488"/>
      <c r="AV457" s="493"/>
      <c r="AW457" s="494">
        <v>8</v>
      </c>
      <c r="AX457" s="486">
        <v>1</v>
      </c>
      <c r="AY457" s="488"/>
      <c r="AZ457" s="493"/>
      <c r="BA457" s="494">
        <v>5</v>
      </c>
      <c r="BB457" s="486">
        <v>4</v>
      </c>
      <c r="BC457" s="488"/>
      <c r="BD457" s="495"/>
      <c r="BE457" s="380">
        <v>9</v>
      </c>
      <c r="BF457" s="381"/>
      <c r="BG457" s="485">
        <v>8</v>
      </c>
      <c r="BH457" s="486">
        <v>1</v>
      </c>
      <c r="BI457" s="488"/>
      <c r="BJ457" s="493"/>
      <c r="BK457" s="494">
        <v>8</v>
      </c>
      <c r="BL457" s="486">
        <v>1</v>
      </c>
      <c r="BM457" s="488"/>
      <c r="BN457" s="493"/>
      <c r="BO457" s="494">
        <v>8</v>
      </c>
      <c r="BP457" s="486">
        <v>1</v>
      </c>
      <c r="BQ457" s="488"/>
      <c r="BR457" s="493"/>
      <c r="BS457" s="494">
        <v>8</v>
      </c>
      <c r="BT457" s="486">
        <v>1</v>
      </c>
      <c r="BU457" s="488"/>
      <c r="BV457" s="493"/>
      <c r="BW457" s="499">
        <v>9</v>
      </c>
      <c r="BX457" s="499"/>
      <c r="BY457" s="494">
        <v>5</v>
      </c>
      <c r="BZ457" s="486">
        <v>4</v>
      </c>
      <c r="CA457" s="488"/>
      <c r="CB457" s="495"/>
      <c r="CC457" s="380">
        <v>11</v>
      </c>
      <c r="CD457" s="381"/>
      <c r="CE457" s="398">
        <v>8</v>
      </c>
      <c r="CF457" s="366">
        <v>1</v>
      </c>
      <c r="CG457" s="373"/>
      <c r="CH457" s="399"/>
      <c r="CI457" s="485">
        <v>8</v>
      </c>
      <c r="CJ457" s="486">
        <v>1</v>
      </c>
      <c r="CK457" s="488"/>
      <c r="CL457" s="493"/>
      <c r="CM457" s="494">
        <v>8</v>
      </c>
      <c r="CN457" s="486">
        <v>3</v>
      </c>
      <c r="CO457" s="488"/>
      <c r="CP457" s="495"/>
      <c r="CQ457" s="513">
        <v>8</v>
      </c>
      <c r="CR457" s="486">
        <v>3</v>
      </c>
      <c r="CS457" s="514"/>
      <c r="CT457" s="515"/>
      <c r="CU457" s="513">
        <v>8</v>
      </c>
      <c r="CV457" s="486">
        <v>3</v>
      </c>
      <c r="CW457" s="516"/>
      <c r="CX457" s="517"/>
      <c r="CY457" s="402">
        <v>5</v>
      </c>
      <c r="CZ457" s="366">
        <v>4</v>
      </c>
      <c r="DA457" s="415"/>
      <c r="DB457" s="411"/>
      <c r="DC457" s="380">
        <v>9</v>
      </c>
      <c r="DD457" s="381"/>
      <c r="DE457" s="398">
        <v>8</v>
      </c>
      <c r="DF457" s="366">
        <v>1</v>
      </c>
      <c r="DG457" s="416"/>
      <c r="DH457" s="411"/>
      <c r="DI457" s="402">
        <v>8</v>
      </c>
      <c r="DJ457" s="366">
        <v>1</v>
      </c>
      <c r="DK457" s="416"/>
      <c r="DL457" s="411"/>
      <c r="DM457" s="424">
        <v>25</v>
      </c>
      <c r="DN457" s="424">
        <v>4</v>
      </c>
      <c r="DO457" s="424">
        <v>1</v>
      </c>
      <c r="DP457" s="425">
        <f t="shared" si="231"/>
        <v>186</v>
      </c>
      <c r="DQ457" s="427">
        <f t="shared" si="232"/>
        <v>0</v>
      </c>
      <c r="DR457" s="425">
        <f t="shared" si="233"/>
        <v>186</v>
      </c>
      <c r="DS457" s="163">
        <f t="shared" si="234"/>
        <v>25</v>
      </c>
      <c r="DT457" s="425">
        <f t="shared" si="235"/>
        <v>42</v>
      </c>
      <c r="DU457" s="427">
        <f t="shared" si="236"/>
        <v>0</v>
      </c>
      <c r="DV457" s="427">
        <f t="shared" si="237"/>
        <v>42</v>
      </c>
      <c r="DW457" s="427">
        <f t="shared" si="238"/>
        <v>40</v>
      </c>
      <c r="DX457" s="427">
        <f t="shared" si="239"/>
        <v>0</v>
      </c>
      <c r="DY457" s="427">
        <f t="shared" si="240"/>
        <v>9</v>
      </c>
      <c r="DZ457" s="427">
        <f t="shared" si="241"/>
        <v>0</v>
      </c>
      <c r="EA457" s="428">
        <f t="shared" si="242"/>
        <v>26</v>
      </c>
      <c r="EB457" s="429">
        <f t="shared" si="243"/>
        <v>42</v>
      </c>
      <c r="EC457" s="429">
        <f t="shared" si="244"/>
        <v>0</v>
      </c>
      <c r="ED457" s="429">
        <f t="shared" si="245"/>
        <v>40</v>
      </c>
      <c r="EE457" s="429">
        <f t="shared" si="246"/>
        <v>0</v>
      </c>
      <c r="EF457" s="429">
        <f t="shared" si="247"/>
        <v>9</v>
      </c>
      <c r="EG457" s="429">
        <f t="shared" si="248"/>
        <v>0</v>
      </c>
      <c r="EH457" s="441"/>
      <c r="EI457"/>
      <c r="EJ457" s="443">
        <v>482</v>
      </c>
      <c r="EK457" s="481" t="s">
        <v>678</v>
      </c>
      <c r="EL457" s="449" t="s">
        <v>194</v>
      </c>
      <c r="EM457" s="500">
        <v>325000</v>
      </c>
      <c r="EN457" s="447">
        <f t="shared" si="249"/>
        <v>12500</v>
      </c>
      <c r="EO457" s="453">
        <v>0</v>
      </c>
      <c r="EP457" s="454">
        <v>0</v>
      </c>
      <c r="EQ457" s="455">
        <v>0</v>
      </c>
      <c r="ER457" s="455">
        <v>0</v>
      </c>
      <c r="ES457" s="456">
        <f t="shared" si="250"/>
        <v>12500</v>
      </c>
      <c r="ET457" s="456">
        <f t="shared" si="251"/>
        <v>26</v>
      </c>
      <c r="EU457" s="456">
        <f t="shared" si="252"/>
        <v>42</v>
      </c>
      <c r="EV457" s="456">
        <f t="shared" si="253"/>
        <v>0</v>
      </c>
      <c r="EW457" s="456">
        <f t="shared" si="254"/>
        <v>40</v>
      </c>
      <c r="EX457" s="456">
        <f t="shared" si="255"/>
        <v>0</v>
      </c>
      <c r="EY457" s="460">
        <f t="shared" si="256"/>
        <v>9</v>
      </c>
      <c r="EZ457" s="460">
        <f t="shared" si="257"/>
        <v>0</v>
      </c>
      <c r="FA457" s="447">
        <f t="shared" si="258"/>
        <v>268353.98</v>
      </c>
      <c r="FB457" s="447">
        <v>0</v>
      </c>
      <c r="FC457" s="447">
        <f t="shared" si="259"/>
        <v>593353.98</v>
      </c>
      <c r="FD457" s="447">
        <f t="shared" si="260"/>
        <v>534018.57999999996</v>
      </c>
      <c r="FE457" s="447">
        <f t="shared" si="261"/>
        <v>22803.715999999993</v>
      </c>
      <c r="FF457" s="447">
        <f t="shared" si="262"/>
        <v>59335.4</v>
      </c>
      <c r="FG457" s="463">
        <v>100000</v>
      </c>
      <c r="FH457" s="447">
        <f t="shared" si="263"/>
        <v>182139.12</v>
      </c>
      <c r="FI457" s="447">
        <v>0</v>
      </c>
      <c r="FJ457" s="447">
        <f t="shared" si="264"/>
        <v>411214.86</v>
      </c>
      <c r="FK457" s="464"/>
      <c r="FL457" s="447">
        <f t="shared" si="265"/>
        <v>23734.16</v>
      </c>
      <c r="FM457" s="447">
        <f t="shared" si="266"/>
        <v>2966.77</v>
      </c>
      <c r="FN457" s="447">
        <f t="shared" si="267"/>
        <v>59335.4</v>
      </c>
      <c r="FO457" s="447">
        <f t="shared" si="268"/>
        <v>86036.33</v>
      </c>
      <c r="FP457" s="178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</row>
    <row r="458" spans="1:463" s="163" customFormat="1" ht="22.5" customHeight="1">
      <c r="A458" s="360">
        <v>450</v>
      </c>
      <c r="B458" s="361">
        <v>4</v>
      </c>
      <c r="C458" s="362" t="s">
        <v>679</v>
      </c>
      <c r="D458" s="363" t="s">
        <v>204</v>
      </c>
      <c r="E458" s="225" t="s">
        <v>190</v>
      </c>
      <c r="F458" s="367">
        <v>390000</v>
      </c>
      <c r="G458" s="485">
        <v>8</v>
      </c>
      <c r="H458" s="486">
        <v>3</v>
      </c>
      <c r="I458" s="488"/>
      <c r="J458" s="493"/>
      <c r="K458" s="494">
        <v>8</v>
      </c>
      <c r="L458" s="486">
        <v>1</v>
      </c>
      <c r="M458" s="488"/>
      <c r="N458" s="493"/>
      <c r="O458" s="494">
        <v>8</v>
      </c>
      <c r="P458" s="486">
        <v>2</v>
      </c>
      <c r="Q458" s="488"/>
      <c r="R458" s="493"/>
      <c r="S458" s="494">
        <v>8</v>
      </c>
      <c r="T458" s="486">
        <v>1</v>
      </c>
      <c r="U458" s="488"/>
      <c r="V458" s="493"/>
      <c r="W458" s="494">
        <v>8</v>
      </c>
      <c r="X458" s="486">
        <v>3</v>
      </c>
      <c r="Y458" s="488"/>
      <c r="Z458" s="493"/>
      <c r="AA458" s="494">
        <v>5</v>
      </c>
      <c r="AB458" s="486">
        <v>4</v>
      </c>
      <c r="AC458" s="488"/>
      <c r="AD458" s="495"/>
      <c r="AE458" s="380">
        <v>11</v>
      </c>
      <c r="AF458" s="381"/>
      <c r="AG458" s="485">
        <v>8</v>
      </c>
      <c r="AH458" s="486">
        <v>1</v>
      </c>
      <c r="AI458" s="488"/>
      <c r="AJ458" s="493"/>
      <c r="AK458" s="494">
        <v>8</v>
      </c>
      <c r="AL458" s="486">
        <v>1</v>
      </c>
      <c r="AM458" s="488"/>
      <c r="AN458" s="493"/>
      <c r="AO458" s="494">
        <v>8</v>
      </c>
      <c r="AP458" s="486">
        <v>2</v>
      </c>
      <c r="AQ458" s="488"/>
      <c r="AR458" s="493"/>
      <c r="AS458" s="494">
        <v>8</v>
      </c>
      <c r="AT458" s="486">
        <v>2</v>
      </c>
      <c r="AU458" s="488"/>
      <c r="AV458" s="493"/>
      <c r="AW458" s="494">
        <v>8</v>
      </c>
      <c r="AX458" s="486">
        <v>1</v>
      </c>
      <c r="AY458" s="488"/>
      <c r="AZ458" s="493"/>
      <c r="BA458" s="494">
        <v>5</v>
      </c>
      <c r="BB458" s="486">
        <v>4</v>
      </c>
      <c r="BC458" s="488"/>
      <c r="BD458" s="495"/>
      <c r="BE458" s="380">
        <v>11</v>
      </c>
      <c r="BF458" s="381"/>
      <c r="BG458" s="485">
        <v>8</v>
      </c>
      <c r="BH458" s="486">
        <v>2</v>
      </c>
      <c r="BI458" s="488"/>
      <c r="BJ458" s="493"/>
      <c r="BK458" s="494">
        <v>8</v>
      </c>
      <c r="BL458" s="486">
        <v>1</v>
      </c>
      <c r="BM458" s="488"/>
      <c r="BN458" s="493"/>
      <c r="BO458" s="494">
        <v>8</v>
      </c>
      <c r="BP458" s="486">
        <v>1</v>
      </c>
      <c r="BQ458" s="488"/>
      <c r="BR458" s="493"/>
      <c r="BS458" s="494">
        <v>8</v>
      </c>
      <c r="BT458" s="486">
        <v>1</v>
      </c>
      <c r="BU458" s="488"/>
      <c r="BV458" s="493"/>
      <c r="BW458" s="499">
        <v>11</v>
      </c>
      <c r="BX458" s="499"/>
      <c r="BY458" s="494">
        <v>5</v>
      </c>
      <c r="BZ458" s="486">
        <v>4</v>
      </c>
      <c r="CA458" s="488"/>
      <c r="CB458" s="495"/>
      <c r="CC458" s="380">
        <v>9</v>
      </c>
      <c r="CD458" s="381"/>
      <c r="CE458" s="398">
        <v>8</v>
      </c>
      <c r="CF458" s="366">
        <v>1</v>
      </c>
      <c r="CG458" s="373"/>
      <c r="CH458" s="399"/>
      <c r="CI458" s="485">
        <v>8</v>
      </c>
      <c r="CJ458" s="486">
        <v>3</v>
      </c>
      <c r="CK458" s="488"/>
      <c r="CL458" s="493"/>
      <c r="CM458" s="494">
        <v>8</v>
      </c>
      <c r="CN458" s="486">
        <v>3</v>
      </c>
      <c r="CO458" s="488"/>
      <c r="CP458" s="495"/>
      <c r="CQ458" s="513">
        <v>8</v>
      </c>
      <c r="CR458" s="486">
        <v>2</v>
      </c>
      <c r="CS458" s="514"/>
      <c r="CT458" s="515"/>
      <c r="CU458" s="513">
        <v>8</v>
      </c>
      <c r="CV458" s="486">
        <v>2</v>
      </c>
      <c r="CW458" s="516"/>
      <c r="CX458" s="517"/>
      <c r="CY458" s="402">
        <v>5</v>
      </c>
      <c r="CZ458" s="366">
        <v>4</v>
      </c>
      <c r="DA458" s="415"/>
      <c r="DB458" s="411"/>
      <c r="DC458" s="380">
        <v>9</v>
      </c>
      <c r="DD458" s="381"/>
      <c r="DE458" s="398">
        <v>8</v>
      </c>
      <c r="DF458" s="366">
        <v>1</v>
      </c>
      <c r="DG458" s="416"/>
      <c r="DH458" s="411"/>
      <c r="DI458" s="402">
        <v>8</v>
      </c>
      <c r="DJ458" s="366">
        <v>1</v>
      </c>
      <c r="DK458" s="416"/>
      <c r="DL458" s="411"/>
      <c r="DM458" s="424">
        <v>25</v>
      </c>
      <c r="DN458" s="424">
        <v>4</v>
      </c>
      <c r="DO458" s="424">
        <v>1</v>
      </c>
      <c r="DP458" s="425">
        <f t="shared" ref="DP458:DP521" si="269">G458+K458+O458+S458+W458+AA458+AG458+AK458+AO458+AS458+AW458+BA458+BG458+BK458+BO458+BS458+BY458+CE458+CI458+CM458+CQ458+CU458+CY458+DE458+DI458</f>
        <v>188</v>
      </c>
      <c r="DQ458" s="427">
        <f t="shared" ref="DQ458:DQ521" si="270">I458+M458+Q458+U458+Y458+AC458+AI458+AM458+AQ458+AU458+AY458+BC458+BI458+BM458+BQ458+BU458+CA458+CG458+CK458+CO458+CS458+CW458+DA458+DG458+DK458</f>
        <v>0</v>
      </c>
      <c r="DR458" s="425">
        <f t="shared" ref="DR458:DR521" si="271">ROUND(DP458+DQ458,0)</f>
        <v>188</v>
      </c>
      <c r="DS458" s="163">
        <f t="shared" ref="DS458:DS521" si="272">ROUND(DR458/((188/25)),0)</f>
        <v>25</v>
      </c>
      <c r="DT458" s="425">
        <f t="shared" ref="DT458:DT521" si="273">H458+L458+P458+T458+X458+AB458+AH458+AL458+AP458+AT458+AX458+BB458+BH458+BL458+BP458+BT458+BZ458+CF458+CJ458+CN458+CR458+CV458+CZ458+DF458+DJ458</f>
        <v>51</v>
      </c>
      <c r="DU458" s="427">
        <f t="shared" ref="DU458:DU521" si="274">J458+N458+R458+V458+Z458+AD458+AJ458+AN458+AR458+AV458+AZ458+BD458+BJ458+BN458+BR458+BV458+CB458+CH458+CL458+CP458+CT458+CX458+DB458+DH458+DL458</f>
        <v>0</v>
      </c>
      <c r="DV458" s="427">
        <f t="shared" ref="DV458:DV521" si="275">SUM(DT458+DU458)</f>
        <v>51</v>
      </c>
      <c r="DW458" s="427">
        <f t="shared" ref="DW458:DW521" si="276">AE458+BE458+CC458+DC458</f>
        <v>40</v>
      </c>
      <c r="DX458" s="427">
        <f t="shared" ref="DX458:DX521" si="277">AF458+BF458+CD458+DD458</f>
        <v>0</v>
      </c>
      <c r="DY458" s="427">
        <f t="shared" ref="DY458:DY521" si="278">BW458</f>
        <v>11</v>
      </c>
      <c r="DZ458" s="427">
        <f t="shared" ref="DZ458:DZ521" si="279">BX458</f>
        <v>0</v>
      </c>
      <c r="EA458" s="428">
        <f t="shared" ref="EA458:EA521" si="280">ROUND(DS458+1,0)</f>
        <v>26</v>
      </c>
      <c r="EB458" s="429">
        <f t="shared" ref="EB458:EB521" si="281">DT458</f>
        <v>51</v>
      </c>
      <c r="EC458" s="429">
        <f t="shared" ref="EC458:EC521" si="282">DU458</f>
        <v>0</v>
      </c>
      <c r="ED458" s="429">
        <f t="shared" ref="ED458:ED521" si="283">DW458</f>
        <v>40</v>
      </c>
      <c r="EE458" s="429">
        <f t="shared" ref="EE458:EE521" si="284">DX458</f>
        <v>0</v>
      </c>
      <c r="EF458" s="429">
        <f t="shared" ref="EF458:EF521" si="285">DY458</f>
        <v>11</v>
      </c>
      <c r="EG458" s="429">
        <f t="shared" ref="EG458:EG521" si="286">DZ458</f>
        <v>0</v>
      </c>
      <c r="EH458" s="441"/>
      <c r="EI458"/>
      <c r="EJ458" s="443">
        <v>483</v>
      </c>
      <c r="EK458" s="481" t="s">
        <v>679</v>
      </c>
      <c r="EL458" s="449" t="s">
        <v>204</v>
      </c>
      <c r="EM458" s="500">
        <v>390000</v>
      </c>
      <c r="EN458" s="447">
        <f t="shared" ref="EN458:EN521" si="287">ROUND(EM458/26,2)</f>
        <v>15000</v>
      </c>
      <c r="EO458" s="453">
        <v>0</v>
      </c>
      <c r="EP458" s="454">
        <v>0</v>
      </c>
      <c r="EQ458" s="455">
        <v>0</v>
      </c>
      <c r="ER458" s="455">
        <v>0</v>
      </c>
      <c r="ES458" s="456">
        <f t="shared" ref="ES458:ES521" si="288">EN458+EO458+EP458+EQ458+ER458</f>
        <v>15000</v>
      </c>
      <c r="ET458" s="456">
        <f t="shared" ref="ET458:ET521" si="289">EA458</f>
        <v>26</v>
      </c>
      <c r="EU458" s="456">
        <f t="shared" ref="EU458:EU521" si="290">EB458</f>
        <v>51</v>
      </c>
      <c r="EV458" s="456">
        <f t="shared" ref="EV458:EV521" si="291">EC458</f>
        <v>0</v>
      </c>
      <c r="EW458" s="456">
        <f t="shared" ref="EW458:EW521" si="292">ED458</f>
        <v>40</v>
      </c>
      <c r="EX458" s="456">
        <f t="shared" ref="EX458:EX521" si="293">EE458</f>
        <v>0</v>
      </c>
      <c r="EY458" s="460">
        <f t="shared" ref="EY458:EY521" si="294">EF458</f>
        <v>11</v>
      </c>
      <c r="EZ458" s="460">
        <f t="shared" ref="EZ458:EZ521" si="295">EG458</f>
        <v>0</v>
      </c>
      <c r="FA458" s="447">
        <f t="shared" ref="FA458:FA521" si="296">ROUND((EU458*1.5+(EW458+EY458)*2+EV458*1.55+(EX458+EZ458)*2.05)*EM458/(4.333*45),2)</f>
        <v>357027.46</v>
      </c>
      <c r="FB458" s="447">
        <v>0</v>
      </c>
      <c r="FC458" s="447">
        <f t="shared" ref="FC458:FC521" si="297">ROUND(ES458*ET458+FA458+FB458,2)</f>
        <v>747027.46</v>
      </c>
      <c r="FD458" s="447">
        <f t="shared" ref="FD458:FD521" si="298">FC458-FF458</f>
        <v>672324.71</v>
      </c>
      <c r="FE458" s="447">
        <f t="shared" ref="FE458:FE521" si="299">IF(FD458&gt;1000000,128000+(FD458-1000000)*30%,IF(FD458&gt;760000,68000+(FD458-760000)*25%,IF(FD458&gt;520000,20000+(FD458-520000)*20%,IF(FD458&gt;270000,(FD458-270000)*8%,0))))</f>
        <v>50464.941999999995</v>
      </c>
      <c r="FF458" s="447">
        <f t="shared" ref="FF458:FF521" si="300">ROUND(FC458*0.1,2)</f>
        <v>74702.75</v>
      </c>
      <c r="FG458" s="463">
        <v>0</v>
      </c>
      <c r="FH458" s="447">
        <f t="shared" ref="FH458:FH521" si="301">ROUND(FE458+FF458+FG458,2)</f>
        <v>125167.69</v>
      </c>
      <c r="FI458" s="447">
        <v>0</v>
      </c>
      <c r="FJ458" s="447">
        <f t="shared" ref="FJ458:FJ521" si="302">ROUND(FC458-FH458+FI458,2)</f>
        <v>621859.77</v>
      </c>
      <c r="FK458" s="464"/>
      <c r="FL458" s="447">
        <f t="shared" ref="FL458:FL521" si="303">ROUND(FC458*4%,2)</f>
        <v>29881.1</v>
      </c>
      <c r="FM458" s="447">
        <f t="shared" ref="FM458:FM521" si="304">ROUND(FC458*0.5%,2)</f>
        <v>3735.14</v>
      </c>
      <c r="FN458" s="447">
        <f t="shared" ref="FN458:FN521" si="305">ROUND(FC458*10%,2)</f>
        <v>74702.75</v>
      </c>
      <c r="FO458" s="447">
        <f t="shared" ref="FO458:FO521" si="306">FL458+FM458+FN458</f>
        <v>108318.98999999999</v>
      </c>
      <c r="FP458" s="17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</row>
    <row r="459" spans="1:463" s="163" customFormat="1" ht="22.5" customHeight="1">
      <c r="A459" s="360">
        <v>451</v>
      </c>
      <c r="B459" s="361">
        <v>7</v>
      </c>
      <c r="C459" s="362" t="s">
        <v>680</v>
      </c>
      <c r="D459" s="363" t="s">
        <v>194</v>
      </c>
      <c r="E459" s="225" t="s">
        <v>190</v>
      </c>
      <c r="F459" s="367">
        <v>325000</v>
      </c>
      <c r="G459" s="485">
        <v>8</v>
      </c>
      <c r="H459" s="486">
        <v>1</v>
      </c>
      <c r="I459" s="488"/>
      <c r="J459" s="493"/>
      <c r="K459" s="494">
        <v>8</v>
      </c>
      <c r="L459" s="486">
        <v>1</v>
      </c>
      <c r="M459" s="488"/>
      <c r="N459" s="493"/>
      <c r="O459" s="494">
        <v>8</v>
      </c>
      <c r="P459" s="486">
        <v>1</v>
      </c>
      <c r="Q459" s="488"/>
      <c r="R459" s="493"/>
      <c r="S459" s="494">
        <v>8</v>
      </c>
      <c r="T459" s="486">
        <v>1</v>
      </c>
      <c r="U459" s="488"/>
      <c r="V459" s="493"/>
      <c r="W459" s="494">
        <v>8</v>
      </c>
      <c r="X459" s="486">
        <v>1</v>
      </c>
      <c r="Y459" s="488"/>
      <c r="Z459" s="493"/>
      <c r="AA459" s="494">
        <v>5</v>
      </c>
      <c r="AB459" s="486">
        <v>4</v>
      </c>
      <c r="AC459" s="488"/>
      <c r="AD459" s="495"/>
      <c r="AE459" s="380">
        <v>11</v>
      </c>
      <c r="AF459" s="381"/>
      <c r="AG459" s="485">
        <v>8</v>
      </c>
      <c r="AH459" s="486">
        <v>1</v>
      </c>
      <c r="AI459" s="488"/>
      <c r="AJ459" s="493"/>
      <c r="AK459" s="494">
        <v>8</v>
      </c>
      <c r="AL459" s="486">
        <v>1</v>
      </c>
      <c r="AM459" s="488"/>
      <c r="AN459" s="493"/>
      <c r="AO459" s="494">
        <v>8</v>
      </c>
      <c r="AP459" s="486">
        <v>1</v>
      </c>
      <c r="AQ459" s="488"/>
      <c r="AR459" s="493"/>
      <c r="AS459" s="494">
        <v>8</v>
      </c>
      <c r="AT459" s="486">
        <v>1</v>
      </c>
      <c r="AU459" s="488"/>
      <c r="AV459" s="493"/>
      <c r="AW459" s="494">
        <v>8</v>
      </c>
      <c r="AX459" s="486">
        <v>1</v>
      </c>
      <c r="AY459" s="488"/>
      <c r="AZ459" s="493"/>
      <c r="BA459" s="494">
        <v>5</v>
      </c>
      <c r="BB459" s="486">
        <v>4</v>
      </c>
      <c r="BC459" s="488"/>
      <c r="BD459" s="495"/>
      <c r="BE459" s="380">
        <v>9</v>
      </c>
      <c r="BF459" s="381"/>
      <c r="BG459" s="485">
        <v>8</v>
      </c>
      <c r="BH459" s="486">
        <v>1</v>
      </c>
      <c r="BI459" s="488"/>
      <c r="BJ459" s="493"/>
      <c r="BK459" s="494"/>
      <c r="BL459" s="486"/>
      <c r="BM459" s="488"/>
      <c r="BN459" s="493"/>
      <c r="BO459" s="494">
        <v>8</v>
      </c>
      <c r="BP459" s="486">
        <v>1</v>
      </c>
      <c r="BQ459" s="488"/>
      <c r="BR459" s="493"/>
      <c r="BS459" s="494">
        <v>8</v>
      </c>
      <c r="BT459" s="486">
        <v>1</v>
      </c>
      <c r="BU459" s="488"/>
      <c r="BV459" s="493"/>
      <c r="BW459" s="499">
        <v>9</v>
      </c>
      <c r="BX459" s="499"/>
      <c r="BY459" s="494">
        <v>5</v>
      </c>
      <c r="BZ459" s="486">
        <v>4</v>
      </c>
      <c r="CA459" s="488"/>
      <c r="CB459" s="495"/>
      <c r="CC459" s="380">
        <v>11</v>
      </c>
      <c r="CD459" s="381"/>
      <c r="CE459" s="398">
        <v>8</v>
      </c>
      <c r="CF459" s="366">
        <v>1</v>
      </c>
      <c r="CG459" s="373"/>
      <c r="CH459" s="399"/>
      <c r="CI459" s="485">
        <v>8</v>
      </c>
      <c r="CJ459" s="486">
        <v>1</v>
      </c>
      <c r="CK459" s="488"/>
      <c r="CL459" s="493"/>
      <c r="CM459" s="494">
        <v>8</v>
      </c>
      <c r="CN459" s="486">
        <v>3</v>
      </c>
      <c r="CO459" s="488"/>
      <c r="CP459" s="495"/>
      <c r="CQ459" s="513">
        <v>8</v>
      </c>
      <c r="CR459" s="486">
        <v>3</v>
      </c>
      <c r="CS459" s="514"/>
      <c r="CT459" s="515"/>
      <c r="CU459" s="513">
        <v>8</v>
      </c>
      <c r="CV459" s="486">
        <v>3</v>
      </c>
      <c r="CW459" s="516"/>
      <c r="CX459" s="517"/>
      <c r="CY459" s="402">
        <v>5</v>
      </c>
      <c r="CZ459" s="366">
        <v>4</v>
      </c>
      <c r="DA459" s="415"/>
      <c r="DB459" s="411"/>
      <c r="DC459" s="380">
        <v>9</v>
      </c>
      <c r="DD459" s="381"/>
      <c r="DE459" s="398">
        <v>8</v>
      </c>
      <c r="DF459" s="366">
        <v>1</v>
      </c>
      <c r="DG459" s="416"/>
      <c r="DH459" s="411"/>
      <c r="DI459" s="402">
        <v>8</v>
      </c>
      <c r="DJ459" s="366">
        <v>1</v>
      </c>
      <c r="DK459" s="416"/>
      <c r="DL459" s="411"/>
      <c r="DM459" s="424">
        <v>25</v>
      </c>
      <c r="DN459" s="424">
        <v>4</v>
      </c>
      <c r="DO459" s="424">
        <v>1</v>
      </c>
      <c r="DP459" s="425">
        <f t="shared" si="269"/>
        <v>180</v>
      </c>
      <c r="DQ459" s="427">
        <f t="shared" si="270"/>
        <v>0</v>
      </c>
      <c r="DR459" s="425">
        <f t="shared" si="271"/>
        <v>180</v>
      </c>
      <c r="DS459" s="163">
        <f t="shared" si="272"/>
        <v>24</v>
      </c>
      <c r="DT459" s="425">
        <f t="shared" si="273"/>
        <v>42</v>
      </c>
      <c r="DU459" s="427">
        <f t="shared" si="274"/>
        <v>0</v>
      </c>
      <c r="DV459" s="427">
        <f t="shared" si="275"/>
        <v>42</v>
      </c>
      <c r="DW459" s="427">
        <f t="shared" si="276"/>
        <v>40</v>
      </c>
      <c r="DX459" s="427">
        <f t="shared" si="277"/>
        <v>0</v>
      </c>
      <c r="DY459" s="427">
        <f t="shared" si="278"/>
        <v>9</v>
      </c>
      <c r="DZ459" s="427">
        <f t="shared" si="279"/>
        <v>0</v>
      </c>
      <c r="EA459" s="428">
        <f t="shared" si="280"/>
        <v>25</v>
      </c>
      <c r="EB459" s="429">
        <f t="shared" si="281"/>
        <v>42</v>
      </c>
      <c r="EC459" s="429">
        <f t="shared" si="282"/>
        <v>0</v>
      </c>
      <c r="ED459" s="429">
        <f t="shared" si="283"/>
        <v>40</v>
      </c>
      <c r="EE459" s="429">
        <f t="shared" si="284"/>
        <v>0</v>
      </c>
      <c r="EF459" s="429">
        <f t="shared" si="285"/>
        <v>9</v>
      </c>
      <c r="EG459" s="429">
        <f t="shared" si="286"/>
        <v>0</v>
      </c>
      <c r="EH459" s="441"/>
      <c r="EI459"/>
      <c r="EJ459" s="443">
        <v>484</v>
      </c>
      <c r="EK459" s="481" t="s">
        <v>680</v>
      </c>
      <c r="EL459" s="449" t="s">
        <v>194</v>
      </c>
      <c r="EM459" s="500">
        <v>325000</v>
      </c>
      <c r="EN459" s="447">
        <f t="shared" si="287"/>
        <v>12500</v>
      </c>
      <c r="EO459" s="453">
        <v>0</v>
      </c>
      <c r="EP459" s="454">
        <v>0</v>
      </c>
      <c r="EQ459" s="455">
        <v>0</v>
      </c>
      <c r="ER459" s="455">
        <v>0</v>
      </c>
      <c r="ES459" s="456">
        <f t="shared" si="288"/>
        <v>12500</v>
      </c>
      <c r="ET459" s="456">
        <f t="shared" si="289"/>
        <v>25</v>
      </c>
      <c r="EU459" s="456">
        <f t="shared" si="290"/>
        <v>42</v>
      </c>
      <c r="EV459" s="456">
        <f t="shared" si="291"/>
        <v>0</v>
      </c>
      <c r="EW459" s="456">
        <f t="shared" si="292"/>
        <v>40</v>
      </c>
      <c r="EX459" s="456">
        <f t="shared" si="293"/>
        <v>0</v>
      </c>
      <c r="EY459" s="460">
        <f t="shared" si="294"/>
        <v>9</v>
      </c>
      <c r="EZ459" s="460">
        <f t="shared" si="295"/>
        <v>0</v>
      </c>
      <c r="FA459" s="447">
        <f t="shared" si="296"/>
        <v>268353.98</v>
      </c>
      <c r="FB459" s="447">
        <v>0</v>
      </c>
      <c r="FC459" s="447">
        <f t="shared" si="297"/>
        <v>580853.98</v>
      </c>
      <c r="FD459" s="447">
        <f t="shared" si="298"/>
        <v>522768.57999999996</v>
      </c>
      <c r="FE459" s="447">
        <f t="shared" si="299"/>
        <v>20553.715999999993</v>
      </c>
      <c r="FF459" s="447">
        <f t="shared" si="300"/>
        <v>58085.4</v>
      </c>
      <c r="FG459" s="463">
        <v>100000</v>
      </c>
      <c r="FH459" s="447">
        <f t="shared" si="301"/>
        <v>178639.12</v>
      </c>
      <c r="FI459" s="447">
        <v>0</v>
      </c>
      <c r="FJ459" s="447">
        <f t="shared" si="302"/>
        <v>402214.86</v>
      </c>
      <c r="FK459" s="464"/>
      <c r="FL459" s="447">
        <f t="shared" si="303"/>
        <v>23234.16</v>
      </c>
      <c r="FM459" s="447">
        <f t="shared" si="304"/>
        <v>2904.27</v>
      </c>
      <c r="FN459" s="447">
        <f t="shared" si="305"/>
        <v>58085.4</v>
      </c>
      <c r="FO459" s="447">
        <f t="shared" si="306"/>
        <v>84223.83</v>
      </c>
      <c r="FP459" s="178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</row>
    <row r="460" spans="1:463" s="163" customFormat="1" ht="22.5" customHeight="1">
      <c r="A460" s="360">
        <v>452</v>
      </c>
      <c r="B460" s="361">
        <v>7</v>
      </c>
      <c r="C460" s="362" t="s">
        <v>681</v>
      </c>
      <c r="D460" s="363" t="s">
        <v>194</v>
      </c>
      <c r="E460" s="225" t="s">
        <v>190</v>
      </c>
      <c r="F460" s="367">
        <v>325000</v>
      </c>
      <c r="G460" s="485">
        <v>8</v>
      </c>
      <c r="H460" s="486">
        <v>1</v>
      </c>
      <c r="I460" s="488"/>
      <c r="J460" s="493"/>
      <c r="K460" s="494">
        <v>8</v>
      </c>
      <c r="L460" s="486">
        <v>1</v>
      </c>
      <c r="M460" s="488"/>
      <c r="N460" s="493"/>
      <c r="O460" s="494">
        <v>8</v>
      </c>
      <c r="P460" s="486">
        <v>1</v>
      </c>
      <c r="Q460" s="488"/>
      <c r="R460" s="493"/>
      <c r="S460" s="494">
        <v>8</v>
      </c>
      <c r="T460" s="486">
        <v>1</v>
      </c>
      <c r="U460" s="488"/>
      <c r="V460" s="493"/>
      <c r="W460" s="494">
        <v>8</v>
      </c>
      <c r="X460" s="486">
        <v>1</v>
      </c>
      <c r="Y460" s="488"/>
      <c r="Z460" s="493"/>
      <c r="AA460" s="494">
        <v>5</v>
      </c>
      <c r="AB460" s="486">
        <v>4</v>
      </c>
      <c r="AC460" s="488"/>
      <c r="AD460" s="495"/>
      <c r="AE460" s="380">
        <v>11</v>
      </c>
      <c r="AF460" s="381"/>
      <c r="AG460" s="485">
        <v>8</v>
      </c>
      <c r="AH460" s="486">
        <v>1</v>
      </c>
      <c r="AI460" s="488"/>
      <c r="AJ460" s="493"/>
      <c r="AK460" s="494">
        <v>8</v>
      </c>
      <c r="AL460" s="486">
        <v>1</v>
      </c>
      <c r="AM460" s="488"/>
      <c r="AN460" s="493"/>
      <c r="AO460" s="494">
        <v>8</v>
      </c>
      <c r="AP460" s="486">
        <v>1</v>
      </c>
      <c r="AQ460" s="488"/>
      <c r="AR460" s="493"/>
      <c r="AS460" s="494">
        <v>8</v>
      </c>
      <c r="AT460" s="486">
        <v>1</v>
      </c>
      <c r="AU460" s="488"/>
      <c r="AV460" s="493"/>
      <c r="AW460" s="494">
        <v>8</v>
      </c>
      <c r="AX460" s="486">
        <v>1</v>
      </c>
      <c r="AY460" s="488"/>
      <c r="AZ460" s="493"/>
      <c r="BA460" s="494">
        <v>5</v>
      </c>
      <c r="BB460" s="486">
        <v>4</v>
      </c>
      <c r="BC460" s="488"/>
      <c r="BD460" s="495"/>
      <c r="BE460" s="380">
        <v>9</v>
      </c>
      <c r="BF460" s="381"/>
      <c r="BG460" s="485">
        <v>8</v>
      </c>
      <c r="BH460" s="486">
        <v>1</v>
      </c>
      <c r="BI460" s="488"/>
      <c r="BJ460" s="493"/>
      <c r="BK460" s="494"/>
      <c r="BL460" s="486"/>
      <c r="BM460" s="488"/>
      <c r="BN460" s="493"/>
      <c r="BO460" s="494">
        <v>8</v>
      </c>
      <c r="BP460" s="486">
        <v>1</v>
      </c>
      <c r="BQ460" s="488"/>
      <c r="BR460" s="493"/>
      <c r="BS460" s="494">
        <v>8</v>
      </c>
      <c r="BT460" s="486">
        <v>1</v>
      </c>
      <c r="BU460" s="488"/>
      <c r="BV460" s="493"/>
      <c r="BW460" s="499">
        <v>9</v>
      </c>
      <c r="BX460" s="499"/>
      <c r="BY460" s="494">
        <v>5</v>
      </c>
      <c r="BZ460" s="486">
        <v>4</v>
      </c>
      <c r="CA460" s="488"/>
      <c r="CB460" s="495"/>
      <c r="CC460" s="380">
        <v>11</v>
      </c>
      <c r="CD460" s="381"/>
      <c r="CE460" s="398">
        <v>8</v>
      </c>
      <c r="CF460" s="366">
        <v>1</v>
      </c>
      <c r="CG460" s="373"/>
      <c r="CH460" s="399"/>
      <c r="CI460" s="485">
        <v>8</v>
      </c>
      <c r="CJ460" s="486">
        <v>1</v>
      </c>
      <c r="CK460" s="488"/>
      <c r="CL460" s="493"/>
      <c r="CM460" s="494">
        <v>8</v>
      </c>
      <c r="CN460" s="486">
        <v>3</v>
      </c>
      <c r="CO460" s="488"/>
      <c r="CP460" s="495"/>
      <c r="CQ460" s="513">
        <v>8</v>
      </c>
      <c r="CR460" s="486">
        <v>3</v>
      </c>
      <c r="CS460" s="514"/>
      <c r="CT460" s="515"/>
      <c r="CU460" s="513">
        <v>8</v>
      </c>
      <c r="CV460" s="486">
        <v>3</v>
      </c>
      <c r="CW460" s="516"/>
      <c r="CX460" s="517"/>
      <c r="CY460" s="402">
        <v>5</v>
      </c>
      <c r="CZ460" s="366"/>
      <c r="DA460" s="415"/>
      <c r="DB460" s="411"/>
      <c r="DC460" s="380"/>
      <c r="DD460" s="381"/>
      <c r="DE460" s="398">
        <v>8</v>
      </c>
      <c r="DF460" s="366">
        <v>1</v>
      </c>
      <c r="DG460" s="416"/>
      <c r="DH460" s="411"/>
      <c r="DI460" s="402">
        <v>8</v>
      </c>
      <c r="DJ460" s="366">
        <v>1</v>
      </c>
      <c r="DK460" s="416"/>
      <c r="DL460" s="411"/>
      <c r="DM460" s="424">
        <v>25</v>
      </c>
      <c r="DN460" s="424">
        <v>4</v>
      </c>
      <c r="DO460" s="424">
        <v>1</v>
      </c>
      <c r="DP460" s="425">
        <f t="shared" si="269"/>
        <v>180</v>
      </c>
      <c r="DQ460" s="427">
        <f t="shared" si="270"/>
        <v>0</v>
      </c>
      <c r="DR460" s="425">
        <f t="shared" si="271"/>
        <v>180</v>
      </c>
      <c r="DS460" s="163">
        <f t="shared" si="272"/>
        <v>24</v>
      </c>
      <c r="DT460" s="425">
        <f t="shared" si="273"/>
        <v>38</v>
      </c>
      <c r="DU460" s="427">
        <f t="shared" si="274"/>
        <v>0</v>
      </c>
      <c r="DV460" s="427">
        <f t="shared" si="275"/>
        <v>38</v>
      </c>
      <c r="DW460" s="427">
        <f t="shared" si="276"/>
        <v>31</v>
      </c>
      <c r="DX460" s="427">
        <f t="shared" si="277"/>
        <v>0</v>
      </c>
      <c r="DY460" s="427">
        <f t="shared" si="278"/>
        <v>9</v>
      </c>
      <c r="DZ460" s="427">
        <f t="shared" si="279"/>
        <v>0</v>
      </c>
      <c r="EA460" s="428">
        <f t="shared" si="280"/>
        <v>25</v>
      </c>
      <c r="EB460" s="429">
        <f t="shared" si="281"/>
        <v>38</v>
      </c>
      <c r="EC460" s="429">
        <f t="shared" si="282"/>
        <v>0</v>
      </c>
      <c r="ED460" s="429">
        <f t="shared" si="283"/>
        <v>31</v>
      </c>
      <c r="EE460" s="429">
        <f t="shared" si="284"/>
        <v>0</v>
      </c>
      <c r="EF460" s="429">
        <f t="shared" si="285"/>
        <v>9</v>
      </c>
      <c r="EG460" s="429">
        <f t="shared" si="286"/>
        <v>0</v>
      </c>
      <c r="EH460" s="441"/>
      <c r="EI460"/>
      <c r="EJ460" s="443">
        <v>485</v>
      </c>
      <c r="EK460" s="481" t="s">
        <v>681</v>
      </c>
      <c r="EL460" s="449" t="s">
        <v>194</v>
      </c>
      <c r="EM460" s="500">
        <v>325000</v>
      </c>
      <c r="EN460" s="447">
        <f t="shared" si="287"/>
        <v>12500</v>
      </c>
      <c r="EO460" s="453">
        <v>0</v>
      </c>
      <c r="EP460" s="454">
        <v>0</v>
      </c>
      <c r="EQ460" s="455">
        <v>0</v>
      </c>
      <c r="ER460" s="455">
        <v>0</v>
      </c>
      <c r="ES460" s="456">
        <f t="shared" si="288"/>
        <v>12500</v>
      </c>
      <c r="ET460" s="456">
        <f t="shared" si="289"/>
        <v>25</v>
      </c>
      <c r="EU460" s="456">
        <f t="shared" si="290"/>
        <v>38</v>
      </c>
      <c r="EV460" s="456">
        <f t="shared" si="291"/>
        <v>0</v>
      </c>
      <c r="EW460" s="456">
        <f t="shared" si="292"/>
        <v>31</v>
      </c>
      <c r="EX460" s="456">
        <f t="shared" si="293"/>
        <v>0</v>
      </c>
      <c r="EY460" s="460">
        <f t="shared" si="294"/>
        <v>9</v>
      </c>
      <c r="EZ460" s="460">
        <f t="shared" si="295"/>
        <v>0</v>
      </c>
      <c r="FA460" s="447">
        <f t="shared" si="296"/>
        <v>228350.9</v>
      </c>
      <c r="FB460" s="447">
        <v>0</v>
      </c>
      <c r="FC460" s="447">
        <f t="shared" si="297"/>
        <v>540850.9</v>
      </c>
      <c r="FD460" s="447">
        <f t="shared" si="298"/>
        <v>486765.81000000006</v>
      </c>
      <c r="FE460" s="447">
        <f t="shared" si="299"/>
        <v>17341.264800000004</v>
      </c>
      <c r="FF460" s="447">
        <f t="shared" si="300"/>
        <v>54085.09</v>
      </c>
      <c r="FG460" s="463">
        <v>100000</v>
      </c>
      <c r="FH460" s="447">
        <f t="shared" si="301"/>
        <v>171426.35</v>
      </c>
      <c r="FI460" s="447">
        <v>0</v>
      </c>
      <c r="FJ460" s="447">
        <f t="shared" si="302"/>
        <v>369424.55</v>
      </c>
      <c r="FK460" s="464"/>
      <c r="FL460" s="447">
        <f t="shared" si="303"/>
        <v>21634.04</v>
      </c>
      <c r="FM460" s="447">
        <f t="shared" si="304"/>
        <v>2704.25</v>
      </c>
      <c r="FN460" s="447">
        <f t="shared" si="305"/>
        <v>54085.09</v>
      </c>
      <c r="FO460" s="447">
        <f t="shared" si="306"/>
        <v>78423.38</v>
      </c>
      <c r="FP460" s="178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</row>
    <row r="461" spans="1:463" s="163" customFormat="1" ht="22.5" customHeight="1">
      <c r="A461" s="360">
        <v>453</v>
      </c>
      <c r="B461" s="361">
        <v>7</v>
      </c>
      <c r="C461" s="362" t="s">
        <v>682</v>
      </c>
      <c r="D461" s="363" t="s">
        <v>194</v>
      </c>
      <c r="E461" s="225" t="s">
        <v>190</v>
      </c>
      <c r="F461" s="367">
        <v>325000</v>
      </c>
      <c r="G461" s="485">
        <v>8</v>
      </c>
      <c r="H461" s="486">
        <v>1</v>
      </c>
      <c r="I461" s="488"/>
      <c r="J461" s="493"/>
      <c r="K461" s="494">
        <v>8</v>
      </c>
      <c r="L461" s="486">
        <v>1</v>
      </c>
      <c r="M461" s="488"/>
      <c r="N461" s="493"/>
      <c r="O461" s="494">
        <v>8</v>
      </c>
      <c r="P461" s="486">
        <v>1</v>
      </c>
      <c r="Q461" s="488"/>
      <c r="R461" s="493"/>
      <c r="S461" s="494">
        <v>8</v>
      </c>
      <c r="T461" s="486">
        <v>1</v>
      </c>
      <c r="U461" s="488"/>
      <c r="V461" s="493"/>
      <c r="W461" s="494">
        <v>8</v>
      </c>
      <c r="X461" s="486">
        <v>1</v>
      </c>
      <c r="Y461" s="488"/>
      <c r="Z461" s="493"/>
      <c r="AA461" s="494">
        <v>5</v>
      </c>
      <c r="AB461" s="486">
        <v>4</v>
      </c>
      <c r="AC461" s="488"/>
      <c r="AD461" s="495"/>
      <c r="AE461" s="380">
        <v>11</v>
      </c>
      <c r="AF461" s="381"/>
      <c r="AG461" s="485">
        <v>8</v>
      </c>
      <c r="AH461" s="486">
        <v>1</v>
      </c>
      <c r="AI461" s="488"/>
      <c r="AJ461" s="493"/>
      <c r="AK461" s="494">
        <v>8</v>
      </c>
      <c r="AL461" s="486">
        <v>1</v>
      </c>
      <c r="AM461" s="488"/>
      <c r="AN461" s="493"/>
      <c r="AO461" s="494">
        <v>8</v>
      </c>
      <c r="AP461" s="486">
        <v>1</v>
      </c>
      <c r="AQ461" s="488"/>
      <c r="AR461" s="493"/>
      <c r="AS461" s="494">
        <v>8</v>
      </c>
      <c r="AT461" s="486">
        <v>1</v>
      </c>
      <c r="AU461" s="488"/>
      <c r="AV461" s="493"/>
      <c r="AW461" s="494">
        <v>8</v>
      </c>
      <c r="AX461" s="486">
        <v>1</v>
      </c>
      <c r="AY461" s="488"/>
      <c r="AZ461" s="493"/>
      <c r="BA461" s="494">
        <v>5</v>
      </c>
      <c r="BB461" s="486">
        <v>4</v>
      </c>
      <c r="BC461" s="488"/>
      <c r="BD461" s="495"/>
      <c r="BE461" s="380">
        <v>9</v>
      </c>
      <c r="BF461" s="381"/>
      <c r="BG461" s="485">
        <v>8</v>
      </c>
      <c r="BH461" s="486">
        <v>1</v>
      </c>
      <c r="BI461" s="488"/>
      <c r="BJ461" s="493"/>
      <c r="BK461" s="494">
        <v>8</v>
      </c>
      <c r="BL461" s="486">
        <v>1</v>
      </c>
      <c r="BM461" s="488"/>
      <c r="BN461" s="493"/>
      <c r="BO461" s="494">
        <v>8</v>
      </c>
      <c r="BP461" s="486">
        <v>1</v>
      </c>
      <c r="BQ461" s="488"/>
      <c r="BR461" s="493"/>
      <c r="BS461" s="494">
        <v>8</v>
      </c>
      <c r="BT461" s="486">
        <v>1</v>
      </c>
      <c r="BU461" s="488"/>
      <c r="BV461" s="493"/>
      <c r="BW461" s="499">
        <v>9</v>
      </c>
      <c r="BX461" s="499"/>
      <c r="BY461" s="494">
        <v>5</v>
      </c>
      <c r="BZ461" s="486">
        <v>4</v>
      </c>
      <c r="CA461" s="488"/>
      <c r="CB461" s="495"/>
      <c r="CC461" s="380">
        <v>11</v>
      </c>
      <c r="CD461" s="381"/>
      <c r="CE461" s="398">
        <v>8</v>
      </c>
      <c r="CF461" s="366">
        <v>1</v>
      </c>
      <c r="CG461" s="373"/>
      <c r="CH461" s="399"/>
      <c r="CI461" s="485">
        <v>8</v>
      </c>
      <c r="CJ461" s="486">
        <v>1</v>
      </c>
      <c r="CK461" s="488"/>
      <c r="CL461" s="493"/>
      <c r="CM461" s="494">
        <v>8</v>
      </c>
      <c r="CN461" s="486">
        <v>3</v>
      </c>
      <c r="CO461" s="488"/>
      <c r="CP461" s="495"/>
      <c r="CQ461" s="513">
        <v>8</v>
      </c>
      <c r="CR461" s="486">
        <v>3</v>
      </c>
      <c r="CS461" s="514"/>
      <c r="CT461" s="515"/>
      <c r="CU461" s="513">
        <v>8</v>
      </c>
      <c r="CV461" s="486">
        <v>3</v>
      </c>
      <c r="CW461" s="516"/>
      <c r="CX461" s="517"/>
      <c r="CY461" s="402">
        <v>5</v>
      </c>
      <c r="CZ461" s="366">
        <v>4</v>
      </c>
      <c r="DA461" s="415"/>
      <c r="DB461" s="411"/>
      <c r="DC461" s="380">
        <v>9</v>
      </c>
      <c r="DD461" s="381"/>
      <c r="DE461" s="398">
        <v>8</v>
      </c>
      <c r="DF461" s="366">
        <v>1</v>
      </c>
      <c r="DG461" s="416"/>
      <c r="DH461" s="411"/>
      <c r="DI461" s="402">
        <v>8</v>
      </c>
      <c r="DJ461" s="366">
        <v>1</v>
      </c>
      <c r="DK461" s="416"/>
      <c r="DL461" s="411"/>
      <c r="DM461" s="424">
        <v>25</v>
      </c>
      <c r="DN461" s="424">
        <v>4</v>
      </c>
      <c r="DO461" s="424">
        <v>1</v>
      </c>
      <c r="DP461" s="425">
        <f t="shared" si="269"/>
        <v>188</v>
      </c>
      <c r="DQ461" s="427">
        <f t="shared" si="270"/>
        <v>0</v>
      </c>
      <c r="DR461" s="425">
        <f t="shared" si="271"/>
        <v>188</v>
      </c>
      <c r="DS461" s="163">
        <f t="shared" si="272"/>
        <v>25</v>
      </c>
      <c r="DT461" s="425">
        <f t="shared" si="273"/>
        <v>43</v>
      </c>
      <c r="DU461" s="427">
        <f t="shared" si="274"/>
        <v>0</v>
      </c>
      <c r="DV461" s="427">
        <f t="shared" si="275"/>
        <v>43</v>
      </c>
      <c r="DW461" s="427">
        <f t="shared" si="276"/>
        <v>40</v>
      </c>
      <c r="DX461" s="427">
        <f t="shared" si="277"/>
        <v>0</v>
      </c>
      <c r="DY461" s="427">
        <f t="shared" si="278"/>
        <v>9</v>
      </c>
      <c r="DZ461" s="427">
        <f t="shared" si="279"/>
        <v>0</v>
      </c>
      <c r="EA461" s="428">
        <f t="shared" si="280"/>
        <v>26</v>
      </c>
      <c r="EB461" s="429">
        <f t="shared" si="281"/>
        <v>43</v>
      </c>
      <c r="EC461" s="429">
        <f t="shared" si="282"/>
        <v>0</v>
      </c>
      <c r="ED461" s="429">
        <f t="shared" si="283"/>
        <v>40</v>
      </c>
      <c r="EE461" s="429">
        <f t="shared" si="284"/>
        <v>0</v>
      </c>
      <c r="EF461" s="429">
        <f t="shared" si="285"/>
        <v>9</v>
      </c>
      <c r="EG461" s="429">
        <f t="shared" si="286"/>
        <v>0</v>
      </c>
      <c r="EH461" s="441"/>
      <c r="EI461"/>
      <c r="EJ461" s="443">
        <v>486</v>
      </c>
      <c r="EK461" s="481" t="s">
        <v>682</v>
      </c>
      <c r="EL461" s="449" t="s">
        <v>194</v>
      </c>
      <c r="EM461" s="500">
        <v>325000</v>
      </c>
      <c r="EN461" s="447">
        <f t="shared" si="287"/>
        <v>12500</v>
      </c>
      <c r="EO461" s="453">
        <v>0</v>
      </c>
      <c r="EP461" s="454">
        <v>0</v>
      </c>
      <c r="EQ461" s="455">
        <v>0</v>
      </c>
      <c r="ER461" s="455">
        <v>0</v>
      </c>
      <c r="ES461" s="456">
        <f t="shared" si="288"/>
        <v>12500</v>
      </c>
      <c r="ET461" s="456">
        <f t="shared" si="289"/>
        <v>26</v>
      </c>
      <c r="EU461" s="456">
        <f t="shared" si="290"/>
        <v>43</v>
      </c>
      <c r="EV461" s="456">
        <f t="shared" si="291"/>
        <v>0</v>
      </c>
      <c r="EW461" s="456">
        <f t="shared" si="292"/>
        <v>40</v>
      </c>
      <c r="EX461" s="456">
        <f t="shared" si="293"/>
        <v>0</v>
      </c>
      <c r="EY461" s="460">
        <f t="shared" si="294"/>
        <v>9</v>
      </c>
      <c r="EZ461" s="460">
        <f t="shared" si="295"/>
        <v>0</v>
      </c>
      <c r="FA461" s="447">
        <f t="shared" si="296"/>
        <v>270854.17</v>
      </c>
      <c r="FB461" s="447">
        <v>0</v>
      </c>
      <c r="FC461" s="447">
        <f t="shared" si="297"/>
        <v>595854.17000000004</v>
      </c>
      <c r="FD461" s="447">
        <f t="shared" si="298"/>
        <v>536268.75</v>
      </c>
      <c r="FE461" s="447">
        <f t="shared" si="299"/>
        <v>23253.75</v>
      </c>
      <c r="FF461" s="447">
        <f t="shared" si="300"/>
        <v>59585.42</v>
      </c>
      <c r="FG461" s="463">
        <v>100000</v>
      </c>
      <c r="FH461" s="447">
        <f t="shared" si="301"/>
        <v>182839.17</v>
      </c>
      <c r="FI461" s="447">
        <v>0</v>
      </c>
      <c r="FJ461" s="447">
        <f t="shared" si="302"/>
        <v>413015</v>
      </c>
      <c r="FK461" s="464"/>
      <c r="FL461" s="447">
        <f t="shared" si="303"/>
        <v>23834.17</v>
      </c>
      <c r="FM461" s="447">
        <f t="shared" si="304"/>
        <v>2979.27</v>
      </c>
      <c r="FN461" s="447">
        <f t="shared" si="305"/>
        <v>59585.42</v>
      </c>
      <c r="FO461" s="447">
        <f t="shared" si="306"/>
        <v>86398.86</v>
      </c>
      <c r="FP461" s="178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</row>
    <row r="462" spans="1:463" s="163" customFormat="1" ht="22.5" customHeight="1">
      <c r="A462" s="360">
        <v>454</v>
      </c>
      <c r="B462" s="361">
        <v>1</v>
      </c>
      <c r="C462" s="362" t="s">
        <v>683</v>
      </c>
      <c r="D462" s="363" t="s">
        <v>194</v>
      </c>
      <c r="E462" s="225" t="s">
        <v>190</v>
      </c>
      <c r="F462" s="367">
        <v>325000</v>
      </c>
      <c r="G462" s="485">
        <v>5</v>
      </c>
      <c r="H462" s="486"/>
      <c r="I462" s="488"/>
      <c r="J462" s="493"/>
      <c r="K462" s="494">
        <v>8</v>
      </c>
      <c r="L462" s="486">
        <v>4</v>
      </c>
      <c r="M462" s="488"/>
      <c r="N462" s="493"/>
      <c r="O462" s="494">
        <v>8</v>
      </c>
      <c r="P462" s="486">
        <v>4</v>
      </c>
      <c r="Q462" s="488"/>
      <c r="R462" s="493"/>
      <c r="S462" s="494">
        <v>8</v>
      </c>
      <c r="T462" s="486">
        <v>4</v>
      </c>
      <c r="U462" s="488"/>
      <c r="V462" s="493"/>
      <c r="W462" s="494">
        <v>8</v>
      </c>
      <c r="X462" s="486">
        <v>4</v>
      </c>
      <c r="Y462" s="488"/>
      <c r="Z462" s="493"/>
      <c r="AA462" s="494"/>
      <c r="AB462" s="486"/>
      <c r="AC462" s="488"/>
      <c r="AD462" s="495"/>
      <c r="AE462" s="380"/>
      <c r="AF462" s="381"/>
      <c r="AG462" s="485">
        <v>8</v>
      </c>
      <c r="AH462" s="486">
        <v>4</v>
      </c>
      <c r="AI462" s="488"/>
      <c r="AJ462" s="493"/>
      <c r="AK462" s="494">
        <v>8</v>
      </c>
      <c r="AL462" s="486">
        <v>4</v>
      </c>
      <c r="AM462" s="488"/>
      <c r="AN462" s="493"/>
      <c r="AO462" s="494">
        <v>8</v>
      </c>
      <c r="AP462" s="486">
        <v>4</v>
      </c>
      <c r="AQ462" s="488"/>
      <c r="AR462" s="493"/>
      <c r="AS462" s="494">
        <v>8</v>
      </c>
      <c r="AT462" s="486">
        <v>4</v>
      </c>
      <c r="AU462" s="488"/>
      <c r="AV462" s="493"/>
      <c r="AW462" s="494">
        <v>8</v>
      </c>
      <c r="AX462" s="486">
        <v>4</v>
      </c>
      <c r="AY462" s="488"/>
      <c r="AZ462" s="493"/>
      <c r="BA462" s="494">
        <v>5</v>
      </c>
      <c r="BB462" s="486">
        <v>7</v>
      </c>
      <c r="BC462" s="488"/>
      <c r="BD462" s="495"/>
      <c r="BE462" s="380">
        <v>12</v>
      </c>
      <c r="BF462" s="381"/>
      <c r="BG462" s="485"/>
      <c r="BH462" s="486"/>
      <c r="BI462" s="488"/>
      <c r="BJ462" s="493"/>
      <c r="BK462" s="494">
        <v>8</v>
      </c>
      <c r="BL462" s="486">
        <v>4</v>
      </c>
      <c r="BM462" s="488"/>
      <c r="BN462" s="493"/>
      <c r="BO462" s="494">
        <v>8</v>
      </c>
      <c r="BP462" s="486">
        <v>4</v>
      </c>
      <c r="BQ462" s="488"/>
      <c r="BR462" s="493"/>
      <c r="BS462" s="494">
        <v>8</v>
      </c>
      <c r="BT462" s="486">
        <v>4</v>
      </c>
      <c r="BU462" s="488"/>
      <c r="BV462" s="493"/>
      <c r="BW462" s="499">
        <v>12</v>
      </c>
      <c r="BX462" s="499"/>
      <c r="BY462" s="494">
        <v>5</v>
      </c>
      <c r="BZ462" s="486">
        <v>7</v>
      </c>
      <c r="CA462" s="488"/>
      <c r="CB462" s="495"/>
      <c r="CC462" s="380">
        <v>12</v>
      </c>
      <c r="CD462" s="381"/>
      <c r="CE462" s="398">
        <v>8</v>
      </c>
      <c r="CF462" s="366"/>
      <c r="CG462" s="373"/>
      <c r="CH462" s="399"/>
      <c r="CI462" s="485">
        <v>8</v>
      </c>
      <c r="CJ462" s="486"/>
      <c r="CK462" s="488"/>
      <c r="CL462" s="493"/>
      <c r="CM462" s="494">
        <v>8</v>
      </c>
      <c r="CN462" s="486"/>
      <c r="CO462" s="488"/>
      <c r="CP462" s="495"/>
      <c r="CQ462" s="513">
        <v>8</v>
      </c>
      <c r="CR462" s="486"/>
      <c r="CS462" s="514"/>
      <c r="CT462" s="515"/>
      <c r="CU462" s="513">
        <v>8</v>
      </c>
      <c r="CV462" s="486"/>
      <c r="CW462" s="516"/>
      <c r="CX462" s="517"/>
      <c r="CY462" s="402">
        <v>5</v>
      </c>
      <c r="CZ462" s="366">
        <v>3</v>
      </c>
      <c r="DA462" s="415"/>
      <c r="DB462" s="411"/>
      <c r="DC462" s="380">
        <v>8</v>
      </c>
      <c r="DD462" s="381"/>
      <c r="DE462" s="398">
        <v>8</v>
      </c>
      <c r="DF462" s="366"/>
      <c r="DG462" s="416"/>
      <c r="DH462" s="411"/>
      <c r="DI462" s="402">
        <v>8</v>
      </c>
      <c r="DJ462" s="366"/>
      <c r="DK462" s="416"/>
      <c r="DL462" s="411"/>
      <c r="DM462" s="424">
        <v>25</v>
      </c>
      <c r="DN462" s="424">
        <v>4</v>
      </c>
      <c r="DO462" s="424">
        <v>1</v>
      </c>
      <c r="DP462" s="425">
        <f t="shared" si="269"/>
        <v>172</v>
      </c>
      <c r="DQ462" s="427">
        <f t="shared" si="270"/>
        <v>0</v>
      </c>
      <c r="DR462" s="425">
        <f t="shared" si="271"/>
        <v>172</v>
      </c>
      <c r="DS462" s="163">
        <f t="shared" si="272"/>
        <v>23</v>
      </c>
      <c r="DT462" s="425">
        <f t="shared" si="273"/>
        <v>65</v>
      </c>
      <c r="DU462" s="427">
        <f t="shared" si="274"/>
        <v>0</v>
      </c>
      <c r="DV462" s="427">
        <f t="shared" si="275"/>
        <v>65</v>
      </c>
      <c r="DW462" s="427">
        <f t="shared" si="276"/>
        <v>32</v>
      </c>
      <c r="DX462" s="427">
        <f t="shared" si="277"/>
        <v>0</v>
      </c>
      <c r="DY462" s="427">
        <f t="shared" si="278"/>
        <v>12</v>
      </c>
      <c r="DZ462" s="427">
        <f t="shared" si="279"/>
        <v>0</v>
      </c>
      <c r="EA462" s="428">
        <f t="shared" si="280"/>
        <v>24</v>
      </c>
      <c r="EB462" s="429">
        <f t="shared" si="281"/>
        <v>65</v>
      </c>
      <c r="EC462" s="429">
        <f t="shared" si="282"/>
        <v>0</v>
      </c>
      <c r="ED462" s="429">
        <f t="shared" si="283"/>
        <v>32</v>
      </c>
      <c r="EE462" s="429">
        <f t="shared" si="284"/>
        <v>0</v>
      </c>
      <c r="EF462" s="429">
        <f t="shared" si="285"/>
        <v>12</v>
      </c>
      <c r="EG462" s="429">
        <f t="shared" si="286"/>
        <v>0</v>
      </c>
      <c r="EH462" s="441"/>
      <c r="EI462"/>
      <c r="EJ462" s="443">
        <v>487</v>
      </c>
      <c r="EK462" s="481" t="s">
        <v>683</v>
      </c>
      <c r="EL462" s="449" t="s">
        <v>194</v>
      </c>
      <c r="EM462" s="500">
        <v>325000</v>
      </c>
      <c r="EN462" s="447">
        <f t="shared" si="287"/>
        <v>12500</v>
      </c>
      <c r="EO462" s="453">
        <v>0</v>
      </c>
      <c r="EP462" s="454">
        <v>0</v>
      </c>
      <c r="EQ462" s="455">
        <v>0</v>
      </c>
      <c r="ER462" s="455">
        <v>0</v>
      </c>
      <c r="ES462" s="456">
        <f t="shared" si="288"/>
        <v>12500</v>
      </c>
      <c r="ET462" s="456">
        <f t="shared" si="289"/>
        <v>24</v>
      </c>
      <c r="EU462" s="456">
        <f t="shared" si="290"/>
        <v>65</v>
      </c>
      <c r="EV462" s="456">
        <f t="shared" si="291"/>
        <v>0</v>
      </c>
      <c r="EW462" s="456">
        <f t="shared" si="292"/>
        <v>32</v>
      </c>
      <c r="EX462" s="456">
        <f t="shared" si="293"/>
        <v>0</v>
      </c>
      <c r="EY462" s="460">
        <f t="shared" si="294"/>
        <v>12</v>
      </c>
      <c r="EZ462" s="460">
        <f t="shared" si="295"/>
        <v>0</v>
      </c>
      <c r="FA462" s="447">
        <f t="shared" si="296"/>
        <v>309190.45</v>
      </c>
      <c r="FB462" s="447">
        <v>0</v>
      </c>
      <c r="FC462" s="447">
        <f t="shared" si="297"/>
        <v>609190.44999999995</v>
      </c>
      <c r="FD462" s="447">
        <f t="shared" si="298"/>
        <v>548271.39999999991</v>
      </c>
      <c r="FE462" s="447">
        <f t="shared" si="299"/>
        <v>25654.279999999981</v>
      </c>
      <c r="FF462" s="447">
        <f t="shared" si="300"/>
        <v>60919.05</v>
      </c>
      <c r="FG462" s="463">
        <v>100000</v>
      </c>
      <c r="FH462" s="447">
        <f t="shared" si="301"/>
        <v>186573.33</v>
      </c>
      <c r="FI462" s="447">
        <v>0</v>
      </c>
      <c r="FJ462" s="447">
        <f t="shared" si="302"/>
        <v>422617.12</v>
      </c>
      <c r="FK462" s="464"/>
      <c r="FL462" s="447">
        <f t="shared" si="303"/>
        <v>24367.62</v>
      </c>
      <c r="FM462" s="447">
        <f t="shared" si="304"/>
        <v>3045.95</v>
      </c>
      <c r="FN462" s="447">
        <f t="shared" si="305"/>
        <v>60919.05</v>
      </c>
      <c r="FO462" s="447">
        <f t="shared" si="306"/>
        <v>88332.62</v>
      </c>
      <c r="FP462" s="178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</row>
    <row r="463" spans="1:463" s="163" customFormat="1" ht="22.5" customHeight="1">
      <c r="A463" s="360">
        <v>455</v>
      </c>
      <c r="B463" s="361">
        <v>4</v>
      </c>
      <c r="C463" s="362" t="s">
        <v>684</v>
      </c>
      <c r="D463" s="363" t="s">
        <v>194</v>
      </c>
      <c r="E463" s="225" t="s">
        <v>190</v>
      </c>
      <c r="F463" s="367">
        <v>325000</v>
      </c>
      <c r="G463" s="485">
        <v>8</v>
      </c>
      <c r="H463" s="486">
        <v>1</v>
      </c>
      <c r="I463" s="488"/>
      <c r="J463" s="493"/>
      <c r="K463" s="494">
        <v>8</v>
      </c>
      <c r="L463" s="486">
        <v>1</v>
      </c>
      <c r="M463" s="488"/>
      <c r="N463" s="493"/>
      <c r="O463" s="494">
        <v>8</v>
      </c>
      <c r="P463" s="486">
        <v>1</v>
      </c>
      <c r="Q463" s="488"/>
      <c r="R463" s="493"/>
      <c r="S463" s="494">
        <v>8</v>
      </c>
      <c r="T463" s="486">
        <v>1</v>
      </c>
      <c r="U463" s="488"/>
      <c r="V463" s="493"/>
      <c r="W463" s="494">
        <v>8</v>
      </c>
      <c r="X463" s="486">
        <v>1</v>
      </c>
      <c r="Y463" s="488"/>
      <c r="Z463" s="493"/>
      <c r="AA463" s="494">
        <v>5</v>
      </c>
      <c r="AB463" s="486">
        <v>4</v>
      </c>
      <c r="AC463" s="488"/>
      <c r="AD463" s="495"/>
      <c r="AE463" s="380">
        <v>9</v>
      </c>
      <c r="AF463" s="381"/>
      <c r="AG463" s="485">
        <v>3</v>
      </c>
      <c r="AH463" s="486"/>
      <c r="AI463" s="488"/>
      <c r="AJ463" s="493"/>
      <c r="AK463" s="494">
        <v>8</v>
      </c>
      <c r="AL463" s="486">
        <v>2</v>
      </c>
      <c r="AM463" s="488"/>
      <c r="AN463" s="493"/>
      <c r="AO463" s="494">
        <v>8</v>
      </c>
      <c r="AP463" s="486">
        <v>2</v>
      </c>
      <c r="AQ463" s="488"/>
      <c r="AR463" s="493"/>
      <c r="AS463" s="494">
        <v>8</v>
      </c>
      <c r="AT463" s="486">
        <v>1</v>
      </c>
      <c r="AU463" s="488"/>
      <c r="AV463" s="493"/>
      <c r="AW463" s="494">
        <v>8</v>
      </c>
      <c r="AX463" s="486">
        <v>1</v>
      </c>
      <c r="AY463" s="488"/>
      <c r="AZ463" s="493"/>
      <c r="BA463" s="494">
        <v>5</v>
      </c>
      <c r="BB463" s="486">
        <v>4</v>
      </c>
      <c r="BC463" s="488"/>
      <c r="BD463" s="495"/>
      <c r="BE463" s="380">
        <v>9</v>
      </c>
      <c r="BF463" s="381"/>
      <c r="BG463" s="485">
        <v>8</v>
      </c>
      <c r="BH463" s="486">
        <v>1</v>
      </c>
      <c r="BI463" s="488"/>
      <c r="BJ463" s="493"/>
      <c r="BK463" s="494">
        <v>8</v>
      </c>
      <c r="BL463" s="486">
        <v>1</v>
      </c>
      <c r="BM463" s="488"/>
      <c r="BN463" s="493"/>
      <c r="BO463" s="494">
        <v>8</v>
      </c>
      <c r="BP463" s="486">
        <v>1</v>
      </c>
      <c r="BQ463" s="488"/>
      <c r="BR463" s="493"/>
      <c r="BS463" s="494">
        <v>8</v>
      </c>
      <c r="BT463" s="486">
        <v>1</v>
      </c>
      <c r="BU463" s="488"/>
      <c r="BV463" s="493"/>
      <c r="BW463" s="499">
        <v>9</v>
      </c>
      <c r="BX463" s="499"/>
      <c r="BY463" s="494">
        <v>5</v>
      </c>
      <c r="BZ463" s="486">
        <v>4</v>
      </c>
      <c r="CA463" s="488"/>
      <c r="CB463" s="495"/>
      <c r="CC463" s="380">
        <v>9</v>
      </c>
      <c r="CD463" s="381"/>
      <c r="CE463" s="398">
        <v>8</v>
      </c>
      <c r="CF463" s="366">
        <v>1</v>
      </c>
      <c r="CG463" s="373"/>
      <c r="CH463" s="399"/>
      <c r="CI463" s="485">
        <v>8</v>
      </c>
      <c r="CJ463" s="486">
        <v>1</v>
      </c>
      <c r="CK463" s="488"/>
      <c r="CL463" s="493"/>
      <c r="CM463" s="494">
        <v>8</v>
      </c>
      <c r="CN463" s="486">
        <v>1</v>
      </c>
      <c r="CO463" s="488"/>
      <c r="CP463" s="495"/>
      <c r="CQ463" s="513">
        <v>8</v>
      </c>
      <c r="CR463" s="486">
        <v>1</v>
      </c>
      <c r="CS463" s="514"/>
      <c r="CT463" s="515"/>
      <c r="CU463" s="513">
        <v>8</v>
      </c>
      <c r="CV463" s="486">
        <v>1</v>
      </c>
      <c r="CW463" s="516"/>
      <c r="CX463" s="517"/>
      <c r="CY463" s="402">
        <v>5</v>
      </c>
      <c r="CZ463" s="366">
        <v>4</v>
      </c>
      <c r="DA463" s="415"/>
      <c r="DB463" s="411"/>
      <c r="DC463" s="380">
        <v>9</v>
      </c>
      <c r="DD463" s="381"/>
      <c r="DE463" s="398">
        <v>8</v>
      </c>
      <c r="DF463" s="366">
        <v>2</v>
      </c>
      <c r="DG463" s="416"/>
      <c r="DH463" s="411"/>
      <c r="DI463" s="402">
        <v>8</v>
      </c>
      <c r="DJ463" s="366">
        <v>3</v>
      </c>
      <c r="DK463" s="416"/>
      <c r="DL463" s="411"/>
      <c r="DM463" s="424">
        <v>25</v>
      </c>
      <c r="DN463" s="424">
        <v>4</v>
      </c>
      <c r="DO463" s="424">
        <v>1</v>
      </c>
      <c r="DP463" s="425">
        <f t="shared" si="269"/>
        <v>183</v>
      </c>
      <c r="DQ463" s="427">
        <f t="shared" si="270"/>
        <v>0</v>
      </c>
      <c r="DR463" s="425">
        <f t="shared" si="271"/>
        <v>183</v>
      </c>
      <c r="DS463" s="163">
        <f t="shared" si="272"/>
        <v>24</v>
      </c>
      <c r="DT463" s="425">
        <f t="shared" si="273"/>
        <v>41</v>
      </c>
      <c r="DU463" s="427">
        <f t="shared" si="274"/>
        <v>0</v>
      </c>
      <c r="DV463" s="427">
        <f t="shared" si="275"/>
        <v>41</v>
      </c>
      <c r="DW463" s="427">
        <f t="shared" si="276"/>
        <v>36</v>
      </c>
      <c r="DX463" s="427">
        <f t="shared" si="277"/>
        <v>0</v>
      </c>
      <c r="DY463" s="427">
        <f t="shared" si="278"/>
        <v>9</v>
      </c>
      <c r="DZ463" s="427">
        <f t="shared" si="279"/>
        <v>0</v>
      </c>
      <c r="EA463" s="428">
        <f t="shared" si="280"/>
        <v>25</v>
      </c>
      <c r="EB463" s="429">
        <f t="shared" si="281"/>
        <v>41</v>
      </c>
      <c r="EC463" s="429">
        <f t="shared" si="282"/>
        <v>0</v>
      </c>
      <c r="ED463" s="429">
        <f t="shared" si="283"/>
        <v>36</v>
      </c>
      <c r="EE463" s="429">
        <f t="shared" si="284"/>
        <v>0</v>
      </c>
      <c r="EF463" s="429">
        <f t="shared" si="285"/>
        <v>9</v>
      </c>
      <c r="EG463" s="429">
        <f t="shared" si="286"/>
        <v>0</v>
      </c>
      <c r="EH463" s="441"/>
      <c r="EI463"/>
      <c r="EJ463" s="443">
        <v>488</v>
      </c>
      <c r="EK463" s="481" t="s">
        <v>684</v>
      </c>
      <c r="EL463" s="449" t="s">
        <v>194</v>
      </c>
      <c r="EM463" s="500">
        <v>325000</v>
      </c>
      <c r="EN463" s="447">
        <f t="shared" si="287"/>
        <v>12500</v>
      </c>
      <c r="EO463" s="453">
        <v>0</v>
      </c>
      <c r="EP463" s="454">
        <v>0</v>
      </c>
      <c r="EQ463" s="455">
        <v>0</v>
      </c>
      <c r="ER463" s="455">
        <v>0</v>
      </c>
      <c r="ES463" s="456">
        <f t="shared" si="288"/>
        <v>12500</v>
      </c>
      <c r="ET463" s="456">
        <f t="shared" si="289"/>
        <v>25</v>
      </c>
      <c r="EU463" s="456">
        <f t="shared" si="290"/>
        <v>41</v>
      </c>
      <c r="EV463" s="456">
        <f t="shared" si="291"/>
        <v>0</v>
      </c>
      <c r="EW463" s="456">
        <f t="shared" si="292"/>
        <v>36</v>
      </c>
      <c r="EX463" s="456">
        <f t="shared" si="293"/>
        <v>0</v>
      </c>
      <c r="EY463" s="460">
        <f t="shared" si="294"/>
        <v>9</v>
      </c>
      <c r="EZ463" s="460">
        <f t="shared" si="295"/>
        <v>0</v>
      </c>
      <c r="FA463" s="447">
        <f t="shared" si="296"/>
        <v>252519.42</v>
      </c>
      <c r="FB463" s="447">
        <v>0</v>
      </c>
      <c r="FC463" s="447">
        <f t="shared" si="297"/>
        <v>565019.42000000004</v>
      </c>
      <c r="FD463" s="447">
        <f t="shared" si="298"/>
        <v>508517.48000000004</v>
      </c>
      <c r="FE463" s="447">
        <f t="shared" si="299"/>
        <v>19081.398400000002</v>
      </c>
      <c r="FF463" s="447">
        <f t="shared" si="300"/>
        <v>56501.94</v>
      </c>
      <c r="FG463" s="463">
        <v>100000</v>
      </c>
      <c r="FH463" s="447">
        <f t="shared" si="301"/>
        <v>175583.34</v>
      </c>
      <c r="FI463" s="447">
        <v>0</v>
      </c>
      <c r="FJ463" s="447">
        <f t="shared" si="302"/>
        <v>389436.08</v>
      </c>
      <c r="FK463" s="464"/>
      <c r="FL463" s="447">
        <f t="shared" si="303"/>
        <v>22600.78</v>
      </c>
      <c r="FM463" s="447">
        <f t="shared" si="304"/>
        <v>2825.1</v>
      </c>
      <c r="FN463" s="447">
        <f t="shared" si="305"/>
        <v>56501.94</v>
      </c>
      <c r="FO463" s="447">
        <f t="shared" si="306"/>
        <v>81927.820000000007</v>
      </c>
      <c r="FP463" s="178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</row>
    <row r="464" spans="1:463" s="163" customFormat="1" ht="22.5" customHeight="1">
      <c r="A464" s="360">
        <v>456</v>
      </c>
      <c r="B464" s="361">
        <v>4</v>
      </c>
      <c r="C464" s="362" t="s">
        <v>685</v>
      </c>
      <c r="D464" s="363" t="s">
        <v>194</v>
      </c>
      <c r="E464" s="225" t="s">
        <v>190</v>
      </c>
      <c r="F464" s="367">
        <v>325000</v>
      </c>
      <c r="G464" s="485">
        <v>8</v>
      </c>
      <c r="H464" s="486"/>
      <c r="I464" s="488"/>
      <c r="J464" s="493"/>
      <c r="K464" s="494">
        <v>8</v>
      </c>
      <c r="L464" s="486">
        <v>2</v>
      </c>
      <c r="M464" s="488"/>
      <c r="N464" s="493"/>
      <c r="O464" s="494">
        <v>8</v>
      </c>
      <c r="P464" s="486"/>
      <c r="Q464" s="488"/>
      <c r="R464" s="493"/>
      <c r="S464" s="494">
        <v>8</v>
      </c>
      <c r="T464" s="486"/>
      <c r="U464" s="488"/>
      <c r="V464" s="493"/>
      <c r="W464" s="494">
        <v>8</v>
      </c>
      <c r="X464" s="486">
        <v>4</v>
      </c>
      <c r="Y464" s="488"/>
      <c r="Z464" s="493"/>
      <c r="AA464" s="494">
        <v>5</v>
      </c>
      <c r="AB464" s="486">
        <v>3</v>
      </c>
      <c r="AC464" s="488"/>
      <c r="AD464" s="495"/>
      <c r="AE464" s="380">
        <v>8</v>
      </c>
      <c r="AF464" s="381"/>
      <c r="AG464" s="485">
        <v>8</v>
      </c>
      <c r="AH464" s="486">
        <v>2</v>
      </c>
      <c r="AI464" s="488"/>
      <c r="AJ464" s="493"/>
      <c r="AK464" s="494">
        <v>8</v>
      </c>
      <c r="AL464" s="486">
        <v>6</v>
      </c>
      <c r="AM464" s="488"/>
      <c r="AN464" s="493"/>
      <c r="AO464" s="494">
        <v>8</v>
      </c>
      <c r="AP464" s="486">
        <v>3</v>
      </c>
      <c r="AQ464" s="488"/>
      <c r="AR464" s="493"/>
      <c r="AS464" s="494">
        <v>8</v>
      </c>
      <c r="AT464" s="486">
        <v>1</v>
      </c>
      <c r="AU464" s="488"/>
      <c r="AV464" s="493"/>
      <c r="AW464" s="494">
        <v>8</v>
      </c>
      <c r="AX464" s="486"/>
      <c r="AY464" s="488"/>
      <c r="AZ464" s="493"/>
      <c r="BA464" s="494">
        <v>5</v>
      </c>
      <c r="BB464" s="486">
        <v>2</v>
      </c>
      <c r="BC464" s="488"/>
      <c r="BD464" s="495"/>
      <c r="BE464" s="380">
        <v>7</v>
      </c>
      <c r="BF464" s="381"/>
      <c r="BG464" s="485">
        <v>8</v>
      </c>
      <c r="BH464" s="486">
        <v>5</v>
      </c>
      <c r="BI464" s="488"/>
      <c r="BJ464" s="493"/>
      <c r="BK464" s="494">
        <v>8</v>
      </c>
      <c r="BL464" s="486">
        <v>2</v>
      </c>
      <c r="BM464" s="488"/>
      <c r="BN464" s="493"/>
      <c r="BO464" s="494">
        <v>8</v>
      </c>
      <c r="BP464" s="486"/>
      <c r="BQ464" s="488"/>
      <c r="BR464" s="493"/>
      <c r="BS464" s="494">
        <v>8</v>
      </c>
      <c r="BT464" s="486"/>
      <c r="BU464" s="488"/>
      <c r="BV464" s="493"/>
      <c r="BW464" s="499">
        <v>8</v>
      </c>
      <c r="BX464" s="499"/>
      <c r="BY464" s="494">
        <v>5</v>
      </c>
      <c r="BZ464" s="486">
        <v>3</v>
      </c>
      <c r="CA464" s="488"/>
      <c r="CB464" s="495"/>
      <c r="CC464" s="380">
        <v>8</v>
      </c>
      <c r="CD464" s="381"/>
      <c r="CE464" s="398">
        <v>8</v>
      </c>
      <c r="CF464" s="366">
        <v>2</v>
      </c>
      <c r="CG464" s="373"/>
      <c r="CH464" s="399"/>
      <c r="CI464" s="485">
        <v>8</v>
      </c>
      <c r="CJ464" s="486">
        <v>6</v>
      </c>
      <c r="CK464" s="488"/>
      <c r="CL464" s="493"/>
      <c r="CM464" s="494">
        <v>8</v>
      </c>
      <c r="CN464" s="486">
        <v>3</v>
      </c>
      <c r="CO464" s="488"/>
      <c r="CP464" s="495"/>
      <c r="CQ464" s="513">
        <v>8</v>
      </c>
      <c r="CR464" s="486">
        <v>3</v>
      </c>
      <c r="CS464" s="514"/>
      <c r="CT464" s="515"/>
      <c r="CU464" s="513">
        <v>8</v>
      </c>
      <c r="CV464" s="486">
        <v>2</v>
      </c>
      <c r="CW464" s="516"/>
      <c r="CX464" s="517"/>
      <c r="CY464" s="402">
        <v>5</v>
      </c>
      <c r="CZ464" s="366">
        <v>9</v>
      </c>
      <c r="DA464" s="415"/>
      <c r="DB464" s="411"/>
      <c r="DC464" s="380">
        <v>7</v>
      </c>
      <c r="DD464" s="381"/>
      <c r="DE464" s="398">
        <v>8</v>
      </c>
      <c r="DF464" s="366">
        <v>2</v>
      </c>
      <c r="DG464" s="416"/>
      <c r="DH464" s="411"/>
      <c r="DI464" s="402">
        <v>8</v>
      </c>
      <c r="DJ464" s="366">
        <v>2</v>
      </c>
      <c r="DK464" s="416"/>
      <c r="DL464" s="411"/>
      <c r="DM464" s="424">
        <v>25</v>
      </c>
      <c r="DN464" s="424">
        <v>4</v>
      </c>
      <c r="DO464" s="424">
        <v>1</v>
      </c>
      <c r="DP464" s="425">
        <f t="shared" si="269"/>
        <v>188</v>
      </c>
      <c r="DQ464" s="427">
        <f t="shared" si="270"/>
        <v>0</v>
      </c>
      <c r="DR464" s="425">
        <f t="shared" si="271"/>
        <v>188</v>
      </c>
      <c r="DS464" s="163">
        <f t="shared" si="272"/>
        <v>25</v>
      </c>
      <c r="DT464" s="425">
        <f t="shared" si="273"/>
        <v>62</v>
      </c>
      <c r="DU464" s="427">
        <f t="shared" si="274"/>
        <v>0</v>
      </c>
      <c r="DV464" s="427">
        <f t="shared" si="275"/>
        <v>62</v>
      </c>
      <c r="DW464" s="427">
        <f t="shared" si="276"/>
        <v>30</v>
      </c>
      <c r="DX464" s="427">
        <f t="shared" si="277"/>
        <v>0</v>
      </c>
      <c r="DY464" s="427">
        <f t="shared" si="278"/>
        <v>8</v>
      </c>
      <c r="DZ464" s="427">
        <f t="shared" si="279"/>
        <v>0</v>
      </c>
      <c r="EA464" s="428">
        <f t="shared" si="280"/>
        <v>26</v>
      </c>
      <c r="EB464" s="429">
        <f t="shared" si="281"/>
        <v>62</v>
      </c>
      <c r="EC464" s="429">
        <f t="shared" si="282"/>
        <v>0</v>
      </c>
      <c r="ED464" s="429">
        <f t="shared" si="283"/>
        <v>30</v>
      </c>
      <c r="EE464" s="429">
        <f t="shared" si="284"/>
        <v>0</v>
      </c>
      <c r="EF464" s="429">
        <f t="shared" si="285"/>
        <v>8</v>
      </c>
      <c r="EG464" s="429">
        <f t="shared" si="286"/>
        <v>0</v>
      </c>
      <c r="EH464" s="441"/>
      <c r="EI464"/>
      <c r="EJ464" s="443">
        <v>489</v>
      </c>
      <c r="EK464" s="481" t="s">
        <v>685</v>
      </c>
      <c r="EL464" s="449" t="s">
        <v>194</v>
      </c>
      <c r="EM464" s="500">
        <v>325000</v>
      </c>
      <c r="EN464" s="447">
        <f t="shared" si="287"/>
        <v>12500</v>
      </c>
      <c r="EO464" s="453">
        <v>0</v>
      </c>
      <c r="EP464" s="454">
        <v>0</v>
      </c>
      <c r="EQ464" s="455">
        <v>0</v>
      </c>
      <c r="ER464" s="455">
        <v>0</v>
      </c>
      <c r="ES464" s="456">
        <f t="shared" si="288"/>
        <v>12500</v>
      </c>
      <c r="ET464" s="456">
        <f t="shared" si="289"/>
        <v>26</v>
      </c>
      <c r="EU464" s="456">
        <f t="shared" si="290"/>
        <v>62</v>
      </c>
      <c r="EV464" s="456">
        <f t="shared" si="291"/>
        <v>0</v>
      </c>
      <c r="EW464" s="456">
        <f t="shared" si="292"/>
        <v>30</v>
      </c>
      <c r="EX464" s="456">
        <f t="shared" si="293"/>
        <v>0</v>
      </c>
      <c r="EY464" s="460">
        <f t="shared" si="294"/>
        <v>8</v>
      </c>
      <c r="EZ464" s="460">
        <f t="shared" si="295"/>
        <v>0</v>
      </c>
      <c r="FA464" s="447">
        <f t="shared" si="296"/>
        <v>281688.34000000003</v>
      </c>
      <c r="FB464" s="447">
        <v>0</v>
      </c>
      <c r="FC464" s="447">
        <f t="shared" si="297"/>
        <v>606688.34</v>
      </c>
      <c r="FD464" s="447">
        <f t="shared" si="298"/>
        <v>546019.51</v>
      </c>
      <c r="FE464" s="447">
        <f t="shared" si="299"/>
        <v>25203.902000000002</v>
      </c>
      <c r="FF464" s="447">
        <f t="shared" si="300"/>
        <v>60668.83</v>
      </c>
      <c r="FG464" s="463">
        <v>100000</v>
      </c>
      <c r="FH464" s="447">
        <f t="shared" si="301"/>
        <v>185872.73</v>
      </c>
      <c r="FI464" s="447">
        <v>0</v>
      </c>
      <c r="FJ464" s="447">
        <f t="shared" si="302"/>
        <v>420815.61</v>
      </c>
      <c r="FK464" s="464"/>
      <c r="FL464" s="447">
        <f t="shared" si="303"/>
        <v>24267.53</v>
      </c>
      <c r="FM464" s="447">
        <f t="shared" si="304"/>
        <v>3033.44</v>
      </c>
      <c r="FN464" s="447">
        <f t="shared" si="305"/>
        <v>60668.83</v>
      </c>
      <c r="FO464" s="447">
        <f t="shared" si="306"/>
        <v>87969.8</v>
      </c>
      <c r="FP464" s="178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</row>
    <row r="465" spans="1:463" s="163" customFormat="1" ht="22.5" customHeight="1">
      <c r="A465" s="360">
        <v>457</v>
      </c>
      <c r="B465" s="361">
        <v>4</v>
      </c>
      <c r="C465" s="362" t="s">
        <v>686</v>
      </c>
      <c r="D465" s="363" t="s">
        <v>194</v>
      </c>
      <c r="E465" s="225" t="s">
        <v>190</v>
      </c>
      <c r="F465" s="367">
        <v>325000</v>
      </c>
      <c r="G465" s="485">
        <v>8</v>
      </c>
      <c r="H465" s="486"/>
      <c r="I465" s="488"/>
      <c r="J465" s="493"/>
      <c r="K465" s="494">
        <v>8</v>
      </c>
      <c r="L465" s="486">
        <v>2</v>
      </c>
      <c r="M465" s="488"/>
      <c r="N465" s="493"/>
      <c r="O465" s="494">
        <v>8</v>
      </c>
      <c r="P465" s="486"/>
      <c r="Q465" s="488"/>
      <c r="R465" s="493"/>
      <c r="S465" s="494">
        <v>8</v>
      </c>
      <c r="T465" s="486"/>
      <c r="U465" s="488"/>
      <c r="V465" s="493"/>
      <c r="W465" s="494">
        <v>8</v>
      </c>
      <c r="X465" s="486"/>
      <c r="Y465" s="488"/>
      <c r="Z465" s="493"/>
      <c r="AA465" s="494">
        <v>5</v>
      </c>
      <c r="AB465" s="486">
        <v>3</v>
      </c>
      <c r="AC465" s="488"/>
      <c r="AD465" s="495"/>
      <c r="AE465" s="380">
        <v>8</v>
      </c>
      <c r="AF465" s="381"/>
      <c r="AG465" s="485">
        <v>8</v>
      </c>
      <c r="AH465" s="486">
        <v>2</v>
      </c>
      <c r="AI465" s="488"/>
      <c r="AJ465" s="493"/>
      <c r="AK465" s="494">
        <v>8</v>
      </c>
      <c r="AL465" s="486"/>
      <c r="AM465" s="488"/>
      <c r="AN465" s="493"/>
      <c r="AO465" s="494">
        <v>8</v>
      </c>
      <c r="AP465" s="486">
        <v>2</v>
      </c>
      <c r="AQ465" s="488"/>
      <c r="AR465" s="493"/>
      <c r="AS465" s="494">
        <v>8</v>
      </c>
      <c r="AT465" s="486"/>
      <c r="AU465" s="488"/>
      <c r="AV465" s="493"/>
      <c r="AW465" s="494">
        <v>8</v>
      </c>
      <c r="AX465" s="486"/>
      <c r="AY465" s="488"/>
      <c r="AZ465" s="493"/>
      <c r="BA465" s="494">
        <v>5</v>
      </c>
      <c r="BB465" s="486">
        <v>3</v>
      </c>
      <c r="BC465" s="488"/>
      <c r="BD465" s="495"/>
      <c r="BE465" s="380">
        <v>8</v>
      </c>
      <c r="BF465" s="381"/>
      <c r="BG465" s="485">
        <v>8</v>
      </c>
      <c r="BH465" s="486"/>
      <c r="BI465" s="488"/>
      <c r="BJ465" s="493"/>
      <c r="BK465" s="494">
        <v>8</v>
      </c>
      <c r="BL465" s="486">
        <v>2</v>
      </c>
      <c r="BM465" s="488"/>
      <c r="BN465" s="493"/>
      <c r="BO465" s="494">
        <v>8</v>
      </c>
      <c r="BP465" s="486"/>
      <c r="BQ465" s="488"/>
      <c r="BR465" s="493"/>
      <c r="BS465" s="494">
        <v>8</v>
      </c>
      <c r="BT465" s="486"/>
      <c r="BU465" s="488"/>
      <c r="BV465" s="493"/>
      <c r="BW465" s="499">
        <v>8</v>
      </c>
      <c r="BX465" s="499"/>
      <c r="BY465" s="494">
        <v>5</v>
      </c>
      <c r="BZ465" s="486">
        <v>3</v>
      </c>
      <c r="CA465" s="488"/>
      <c r="CB465" s="495"/>
      <c r="CC465" s="380">
        <v>8</v>
      </c>
      <c r="CD465" s="381"/>
      <c r="CE465" s="398">
        <v>8</v>
      </c>
      <c r="CF465" s="366">
        <v>2</v>
      </c>
      <c r="CG465" s="373"/>
      <c r="CH465" s="399"/>
      <c r="CI465" s="485">
        <v>8</v>
      </c>
      <c r="CJ465" s="486">
        <v>2</v>
      </c>
      <c r="CK465" s="488"/>
      <c r="CL465" s="493"/>
      <c r="CM465" s="494">
        <v>8</v>
      </c>
      <c r="CN465" s="486">
        <v>3</v>
      </c>
      <c r="CO465" s="488"/>
      <c r="CP465" s="495"/>
      <c r="CQ465" s="513">
        <v>8</v>
      </c>
      <c r="CR465" s="486">
        <v>1</v>
      </c>
      <c r="CS465" s="514"/>
      <c r="CT465" s="515"/>
      <c r="CU465" s="513">
        <v>8</v>
      </c>
      <c r="CV465" s="486"/>
      <c r="CW465" s="516"/>
      <c r="CX465" s="517"/>
      <c r="CY465" s="402">
        <v>5</v>
      </c>
      <c r="CZ465" s="366">
        <v>5</v>
      </c>
      <c r="DA465" s="415"/>
      <c r="DB465" s="411"/>
      <c r="DC465" s="380">
        <v>10</v>
      </c>
      <c r="DD465" s="381"/>
      <c r="DE465" s="398">
        <v>8</v>
      </c>
      <c r="DF465" s="366">
        <v>2</v>
      </c>
      <c r="DG465" s="416"/>
      <c r="DH465" s="411"/>
      <c r="DI465" s="402">
        <v>8</v>
      </c>
      <c r="DJ465" s="366">
        <v>2</v>
      </c>
      <c r="DK465" s="416"/>
      <c r="DL465" s="411"/>
      <c r="DM465" s="424">
        <v>25</v>
      </c>
      <c r="DN465" s="424">
        <v>4</v>
      </c>
      <c r="DO465" s="424">
        <v>1</v>
      </c>
      <c r="DP465" s="425">
        <f t="shared" si="269"/>
        <v>188</v>
      </c>
      <c r="DQ465" s="427">
        <f t="shared" si="270"/>
        <v>0</v>
      </c>
      <c r="DR465" s="425">
        <f t="shared" si="271"/>
        <v>188</v>
      </c>
      <c r="DS465" s="163">
        <f t="shared" si="272"/>
        <v>25</v>
      </c>
      <c r="DT465" s="425">
        <f t="shared" si="273"/>
        <v>34</v>
      </c>
      <c r="DU465" s="427">
        <f t="shared" si="274"/>
        <v>0</v>
      </c>
      <c r="DV465" s="427">
        <f t="shared" si="275"/>
        <v>34</v>
      </c>
      <c r="DW465" s="427">
        <f t="shared" si="276"/>
        <v>34</v>
      </c>
      <c r="DX465" s="427">
        <f t="shared" si="277"/>
        <v>0</v>
      </c>
      <c r="DY465" s="427">
        <f t="shared" si="278"/>
        <v>8</v>
      </c>
      <c r="DZ465" s="427">
        <f t="shared" si="279"/>
        <v>0</v>
      </c>
      <c r="EA465" s="428">
        <f t="shared" si="280"/>
        <v>26</v>
      </c>
      <c r="EB465" s="429">
        <f t="shared" si="281"/>
        <v>34</v>
      </c>
      <c r="EC465" s="429">
        <f t="shared" si="282"/>
        <v>0</v>
      </c>
      <c r="ED465" s="429">
        <f t="shared" si="283"/>
        <v>34</v>
      </c>
      <c r="EE465" s="429">
        <f t="shared" si="284"/>
        <v>0</v>
      </c>
      <c r="EF465" s="429">
        <f t="shared" si="285"/>
        <v>8</v>
      </c>
      <c r="EG465" s="429">
        <f t="shared" si="286"/>
        <v>0</v>
      </c>
      <c r="EH465" s="441"/>
      <c r="EI465"/>
      <c r="EJ465" s="443">
        <v>490</v>
      </c>
      <c r="EK465" s="481" t="s">
        <v>686</v>
      </c>
      <c r="EL465" s="449" t="s">
        <v>194</v>
      </c>
      <c r="EM465" s="500">
        <v>325000</v>
      </c>
      <c r="EN465" s="447">
        <f t="shared" si="287"/>
        <v>12500</v>
      </c>
      <c r="EO465" s="453">
        <v>0</v>
      </c>
      <c r="EP465" s="454">
        <v>0</v>
      </c>
      <c r="EQ465" s="455">
        <v>0</v>
      </c>
      <c r="ER465" s="455">
        <v>0</v>
      </c>
      <c r="ES465" s="456">
        <f t="shared" si="288"/>
        <v>12500</v>
      </c>
      <c r="ET465" s="456">
        <f t="shared" si="289"/>
        <v>26</v>
      </c>
      <c r="EU465" s="456">
        <f t="shared" si="290"/>
        <v>34</v>
      </c>
      <c r="EV465" s="456">
        <f t="shared" si="291"/>
        <v>0</v>
      </c>
      <c r="EW465" s="456">
        <f t="shared" si="292"/>
        <v>34</v>
      </c>
      <c r="EX465" s="456">
        <f t="shared" si="293"/>
        <v>0</v>
      </c>
      <c r="EY465" s="460">
        <f t="shared" si="294"/>
        <v>8</v>
      </c>
      <c r="EZ465" s="460">
        <f t="shared" si="295"/>
        <v>0</v>
      </c>
      <c r="FA465" s="447">
        <f t="shared" si="296"/>
        <v>225017.31</v>
      </c>
      <c r="FB465" s="447">
        <v>0</v>
      </c>
      <c r="FC465" s="447">
        <f t="shared" si="297"/>
        <v>550017.31000000006</v>
      </c>
      <c r="FD465" s="447">
        <f t="shared" si="298"/>
        <v>495015.58000000007</v>
      </c>
      <c r="FE465" s="447">
        <f t="shared" si="299"/>
        <v>18001.246400000007</v>
      </c>
      <c r="FF465" s="447">
        <f t="shared" si="300"/>
        <v>55001.73</v>
      </c>
      <c r="FG465" s="463">
        <v>100000</v>
      </c>
      <c r="FH465" s="447">
        <f t="shared" si="301"/>
        <v>173002.98</v>
      </c>
      <c r="FI465" s="447">
        <v>0</v>
      </c>
      <c r="FJ465" s="447">
        <f t="shared" si="302"/>
        <v>377014.33</v>
      </c>
      <c r="FK465" s="464"/>
      <c r="FL465" s="447">
        <f t="shared" si="303"/>
        <v>22000.69</v>
      </c>
      <c r="FM465" s="447">
        <f t="shared" si="304"/>
        <v>2750.09</v>
      </c>
      <c r="FN465" s="447">
        <f t="shared" si="305"/>
        <v>55001.73</v>
      </c>
      <c r="FO465" s="447">
        <f t="shared" si="306"/>
        <v>79752.510000000009</v>
      </c>
      <c r="FP465" s="178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</row>
    <row r="466" spans="1:463" s="163" customFormat="1" ht="22.5" customHeight="1">
      <c r="A466" s="360">
        <v>458</v>
      </c>
      <c r="B466" s="361">
        <v>4</v>
      </c>
      <c r="C466" s="362" t="s">
        <v>687</v>
      </c>
      <c r="D466" s="363" t="s">
        <v>194</v>
      </c>
      <c r="E466" s="225" t="s">
        <v>190</v>
      </c>
      <c r="F466" s="367">
        <v>325000</v>
      </c>
      <c r="G466" s="485">
        <v>8</v>
      </c>
      <c r="H466" s="486">
        <v>2</v>
      </c>
      <c r="I466" s="488"/>
      <c r="J466" s="493"/>
      <c r="K466" s="494">
        <v>8</v>
      </c>
      <c r="L466" s="486"/>
      <c r="M466" s="488"/>
      <c r="N466" s="493"/>
      <c r="O466" s="494">
        <v>8</v>
      </c>
      <c r="P466" s="486">
        <v>6</v>
      </c>
      <c r="Q466" s="488"/>
      <c r="R466" s="493"/>
      <c r="S466" s="494">
        <v>8</v>
      </c>
      <c r="T466" s="486">
        <v>4</v>
      </c>
      <c r="U466" s="488"/>
      <c r="V466" s="493"/>
      <c r="W466" s="494">
        <v>8</v>
      </c>
      <c r="X466" s="486">
        <v>3</v>
      </c>
      <c r="Y466" s="488"/>
      <c r="Z466" s="493"/>
      <c r="AA466" s="494">
        <v>5</v>
      </c>
      <c r="AB466" s="486">
        <v>5</v>
      </c>
      <c r="AC466" s="488"/>
      <c r="AD466" s="495"/>
      <c r="AE466" s="380">
        <v>9</v>
      </c>
      <c r="AF466" s="381"/>
      <c r="AG466" s="485">
        <v>8</v>
      </c>
      <c r="AH466" s="486">
        <v>6</v>
      </c>
      <c r="AI466" s="488"/>
      <c r="AJ466" s="493"/>
      <c r="AK466" s="494">
        <v>8</v>
      </c>
      <c r="AL466" s="486"/>
      <c r="AM466" s="488"/>
      <c r="AN466" s="493"/>
      <c r="AO466" s="494">
        <v>8</v>
      </c>
      <c r="AP466" s="486">
        <v>2</v>
      </c>
      <c r="AQ466" s="488"/>
      <c r="AR466" s="493"/>
      <c r="AS466" s="494">
        <v>8</v>
      </c>
      <c r="AT466" s="486"/>
      <c r="AU466" s="488"/>
      <c r="AV466" s="493"/>
      <c r="AW466" s="494">
        <v>8</v>
      </c>
      <c r="AX466" s="486"/>
      <c r="AY466" s="488"/>
      <c r="AZ466" s="493"/>
      <c r="BA466" s="494">
        <v>5</v>
      </c>
      <c r="BB466" s="486">
        <v>3</v>
      </c>
      <c r="BC466" s="488"/>
      <c r="BD466" s="495"/>
      <c r="BE466" s="380">
        <v>8</v>
      </c>
      <c r="BF466" s="381"/>
      <c r="BG466" s="485">
        <v>8</v>
      </c>
      <c r="BH466" s="486"/>
      <c r="BI466" s="488"/>
      <c r="BJ466" s="493"/>
      <c r="BK466" s="494">
        <v>8</v>
      </c>
      <c r="BL466" s="486">
        <v>1</v>
      </c>
      <c r="BM466" s="488"/>
      <c r="BN466" s="493"/>
      <c r="BO466" s="494">
        <v>8</v>
      </c>
      <c r="BP466" s="486"/>
      <c r="BQ466" s="488"/>
      <c r="BR466" s="493"/>
      <c r="BS466" s="494">
        <v>8</v>
      </c>
      <c r="BT466" s="486"/>
      <c r="BU466" s="488"/>
      <c r="BV466" s="493"/>
      <c r="BW466" s="499">
        <v>13</v>
      </c>
      <c r="BX466" s="499"/>
      <c r="BY466" s="494">
        <v>5</v>
      </c>
      <c r="BZ466" s="486">
        <v>6</v>
      </c>
      <c r="CA466" s="488"/>
      <c r="CB466" s="495"/>
      <c r="CC466" s="380">
        <v>14</v>
      </c>
      <c r="CD466" s="381"/>
      <c r="CE466" s="398">
        <v>8</v>
      </c>
      <c r="CF466" s="366">
        <v>4</v>
      </c>
      <c r="CG466" s="373"/>
      <c r="CH466" s="399"/>
      <c r="CI466" s="485">
        <v>8</v>
      </c>
      <c r="CJ466" s="486">
        <v>1</v>
      </c>
      <c r="CK466" s="488"/>
      <c r="CL466" s="493"/>
      <c r="CM466" s="494">
        <v>8</v>
      </c>
      <c r="CN466" s="486"/>
      <c r="CO466" s="488"/>
      <c r="CP466" s="495"/>
      <c r="CQ466" s="513">
        <v>8</v>
      </c>
      <c r="CR466" s="486">
        <v>1</v>
      </c>
      <c r="CS466" s="514"/>
      <c r="CT466" s="515"/>
      <c r="CU466" s="513">
        <v>8</v>
      </c>
      <c r="CV466" s="486"/>
      <c r="CW466" s="516"/>
      <c r="CX466" s="517"/>
      <c r="CY466" s="402">
        <v>5</v>
      </c>
      <c r="CZ466" s="366">
        <v>5</v>
      </c>
      <c r="DA466" s="415"/>
      <c r="DB466" s="411"/>
      <c r="DC466" s="380">
        <v>10</v>
      </c>
      <c r="DD466" s="381"/>
      <c r="DE466" s="398">
        <v>8</v>
      </c>
      <c r="DF466" s="366">
        <v>2</v>
      </c>
      <c r="DG466" s="416"/>
      <c r="DH466" s="411"/>
      <c r="DI466" s="402">
        <v>8</v>
      </c>
      <c r="DJ466" s="366"/>
      <c r="DK466" s="416"/>
      <c r="DL466" s="411"/>
      <c r="DM466" s="424">
        <v>25</v>
      </c>
      <c r="DN466" s="424">
        <v>4</v>
      </c>
      <c r="DO466" s="424">
        <v>1</v>
      </c>
      <c r="DP466" s="425">
        <f t="shared" si="269"/>
        <v>188</v>
      </c>
      <c r="DQ466" s="427">
        <f t="shared" si="270"/>
        <v>0</v>
      </c>
      <c r="DR466" s="425">
        <f t="shared" si="271"/>
        <v>188</v>
      </c>
      <c r="DS466" s="163">
        <f t="shared" si="272"/>
        <v>25</v>
      </c>
      <c r="DT466" s="425">
        <f t="shared" si="273"/>
        <v>51</v>
      </c>
      <c r="DU466" s="427">
        <f t="shared" si="274"/>
        <v>0</v>
      </c>
      <c r="DV466" s="427">
        <f t="shared" si="275"/>
        <v>51</v>
      </c>
      <c r="DW466" s="427">
        <f t="shared" si="276"/>
        <v>41</v>
      </c>
      <c r="DX466" s="427">
        <f t="shared" si="277"/>
        <v>0</v>
      </c>
      <c r="DY466" s="427">
        <f t="shared" si="278"/>
        <v>13</v>
      </c>
      <c r="DZ466" s="427">
        <f t="shared" si="279"/>
        <v>0</v>
      </c>
      <c r="EA466" s="428">
        <f t="shared" si="280"/>
        <v>26</v>
      </c>
      <c r="EB466" s="429">
        <f t="shared" si="281"/>
        <v>51</v>
      </c>
      <c r="EC466" s="429">
        <f t="shared" si="282"/>
        <v>0</v>
      </c>
      <c r="ED466" s="429">
        <f t="shared" si="283"/>
        <v>41</v>
      </c>
      <c r="EE466" s="429">
        <f t="shared" si="284"/>
        <v>0</v>
      </c>
      <c r="EF466" s="429">
        <f t="shared" si="285"/>
        <v>13</v>
      </c>
      <c r="EG466" s="429">
        <f t="shared" si="286"/>
        <v>0</v>
      </c>
      <c r="EH466" s="441"/>
      <c r="EI466"/>
      <c r="EJ466" s="443">
        <v>491</v>
      </c>
      <c r="EK466" s="481" t="s">
        <v>687</v>
      </c>
      <c r="EL466" s="449" t="s">
        <v>194</v>
      </c>
      <c r="EM466" s="500">
        <v>325000</v>
      </c>
      <c r="EN466" s="447">
        <f t="shared" si="287"/>
        <v>12500</v>
      </c>
      <c r="EO466" s="453">
        <v>0</v>
      </c>
      <c r="EP466" s="454">
        <v>0</v>
      </c>
      <c r="EQ466" s="455">
        <v>0</v>
      </c>
      <c r="ER466" s="455">
        <v>0</v>
      </c>
      <c r="ES466" s="456">
        <f t="shared" si="288"/>
        <v>12500</v>
      </c>
      <c r="ET466" s="456">
        <f t="shared" si="289"/>
        <v>26</v>
      </c>
      <c r="EU466" s="456">
        <f t="shared" si="290"/>
        <v>51</v>
      </c>
      <c r="EV466" s="456">
        <f t="shared" si="291"/>
        <v>0</v>
      </c>
      <c r="EW466" s="456">
        <f t="shared" si="292"/>
        <v>41</v>
      </c>
      <c r="EX466" s="456">
        <f t="shared" si="293"/>
        <v>0</v>
      </c>
      <c r="EY466" s="460">
        <f t="shared" si="294"/>
        <v>13</v>
      </c>
      <c r="EZ466" s="460">
        <f t="shared" si="295"/>
        <v>0</v>
      </c>
      <c r="FA466" s="447">
        <f t="shared" si="296"/>
        <v>307523.65999999997</v>
      </c>
      <c r="FB466" s="447">
        <v>0</v>
      </c>
      <c r="FC466" s="447">
        <f t="shared" si="297"/>
        <v>632523.66</v>
      </c>
      <c r="FD466" s="447">
        <f t="shared" si="298"/>
        <v>569271.29</v>
      </c>
      <c r="FE466" s="447">
        <f t="shared" si="299"/>
        <v>29854.258000000009</v>
      </c>
      <c r="FF466" s="447">
        <f t="shared" si="300"/>
        <v>63252.37</v>
      </c>
      <c r="FG466" s="463">
        <v>100000</v>
      </c>
      <c r="FH466" s="447">
        <f t="shared" si="301"/>
        <v>193106.63</v>
      </c>
      <c r="FI466" s="447">
        <v>0</v>
      </c>
      <c r="FJ466" s="447">
        <f t="shared" si="302"/>
        <v>439417.03</v>
      </c>
      <c r="FK466" s="464"/>
      <c r="FL466" s="447">
        <f t="shared" si="303"/>
        <v>25300.95</v>
      </c>
      <c r="FM466" s="447">
        <f t="shared" si="304"/>
        <v>3162.62</v>
      </c>
      <c r="FN466" s="447">
        <f t="shared" si="305"/>
        <v>63252.37</v>
      </c>
      <c r="FO466" s="447">
        <f t="shared" si="306"/>
        <v>91715.94</v>
      </c>
      <c r="FP466" s="178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</row>
    <row r="467" spans="1:463" s="163" customFormat="1" ht="22.5" customHeight="1">
      <c r="A467" s="360">
        <v>459</v>
      </c>
      <c r="B467" s="361">
        <v>6</v>
      </c>
      <c r="C467" s="362" t="s">
        <v>688</v>
      </c>
      <c r="D467" s="363" t="s">
        <v>689</v>
      </c>
      <c r="E467" s="225" t="s">
        <v>190</v>
      </c>
      <c r="F467" s="367">
        <v>400000</v>
      </c>
      <c r="G467" s="485">
        <v>8</v>
      </c>
      <c r="H467" s="486">
        <v>1</v>
      </c>
      <c r="I467" s="488"/>
      <c r="J467" s="493"/>
      <c r="K467" s="494">
        <v>8</v>
      </c>
      <c r="L467" s="486">
        <v>1</v>
      </c>
      <c r="M467" s="488"/>
      <c r="N467" s="493"/>
      <c r="O467" s="494">
        <v>8</v>
      </c>
      <c r="P467" s="486">
        <v>1</v>
      </c>
      <c r="Q467" s="488"/>
      <c r="R467" s="493"/>
      <c r="S467" s="494">
        <v>8</v>
      </c>
      <c r="T467" s="486">
        <v>1</v>
      </c>
      <c r="U467" s="488"/>
      <c r="V467" s="493"/>
      <c r="W467" s="494">
        <v>8</v>
      </c>
      <c r="X467" s="486">
        <v>1</v>
      </c>
      <c r="Y467" s="488"/>
      <c r="Z467" s="493"/>
      <c r="AA467" s="494">
        <v>5</v>
      </c>
      <c r="AB467" s="486">
        <v>4</v>
      </c>
      <c r="AC467" s="488"/>
      <c r="AD467" s="495"/>
      <c r="AE467" s="380">
        <v>9</v>
      </c>
      <c r="AF467" s="381"/>
      <c r="AG467" s="485">
        <v>8</v>
      </c>
      <c r="AH467" s="486">
        <v>1</v>
      </c>
      <c r="AI467" s="488"/>
      <c r="AJ467" s="493"/>
      <c r="AK467" s="494">
        <v>8</v>
      </c>
      <c r="AL467" s="486">
        <v>1</v>
      </c>
      <c r="AM467" s="488"/>
      <c r="AN467" s="493"/>
      <c r="AO467" s="494">
        <v>8</v>
      </c>
      <c r="AP467" s="486">
        <v>1</v>
      </c>
      <c r="AQ467" s="488"/>
      <c r="AR467" s="493"/>
      <c r="AS467" s="494">
        <v>8</v>
      </c>
      <c r="AT467" s="486">
        <v>1</v>
      </c>
      <c r="AU467" s="488"/>
      <c r="AV467" s="493"/>
      <c r="AW467" s="494">
        <v>8</v>
      </c>
      <c r="AX467" s="486">
        <v>1</v>
      </c>
      <c r="AY467" s="488"/>
      <c r="AZ467" s="493"/>
      <c r="BA467" s="494">
        <v>5</v>
      </c>
      <c r="BB467" s="486">
        <v>4</v>
      </c>
      <c r="BC467" s="488"/>
      <c r="BD467" s="495"/>
      <c r="BE467" s="380">
        <v>9</v>
      </c>
      <c r="BF467" s="381"/>
      <c r="BG467" s="485">
        <v>8</v>
      </c>
      <c r="BH467" s="486">
        <v>1</v>
      </c>
      <c r="BI467" s="488"/>
      <c r="BJ467" s="493"/>
      <c r="BK467" s="494">
        <v>8</v>
      </c>
      <c r="BL467" s="486">
        <v>1</v>
      </c>
      <c r="BM467" s="488"/>
      <c r="BN467" s="493"/>
      <c r="BO467" s="494">
        <v>8</v>
      </c>
      <c r="BP467" s="486">
        <v>1</v>
      </c>
      <c r="BQ467" s="488"/>
      <c r="BR467" s="493"/>
      <c r="BS467" s="494">
        <v>8</v>
      </c>
      <c r="BT467" s="486">
        <v>1</v>
      </c>
      <c r="BU467" s="488"/>
      <c r="BV467" s="493"/>
      <c r="BW467" s="499">
        <v>9</v>
      </c>
      <c r="BX467" s="499"/>
      <c r="BY467" s="494">
        <v>5</v>
      </c>
      <c r="BZ467" s="486">
        <v>4</v>
      </c>
      <c r="CA467" s="488"/>
      <c r="CB467" s="495"/>
      <c r="CC467" s="380">
        <v>9</v>
      </c>
      <c r="CD467" s="381"/>
      <c r="CE467" s="398">
        <v>8</v>
      </c>
      <c r="CF467" s="366">
        <v>1</v>
      </c>
      <c r="CG467" s="373"/>
      <c r="CH467" s="399"/>
      <c r="CI467" s="485">
        <v>8</v>
      </c>
      <c r="CJ467" s="486">
        <v>1</v>
      </c>
      <c r="CK467" s="488"/>
      <c r="CL467" s="493"/>
      <c r="CM467" s="494">
        <v>8</v>
      </c>
      <c r="CN467" s="486">
        <v>1</v>
      </c>
      <c r="CO467" s="488"/>
      <c r="CP467" s="495"/>
      <c r="CQ467" s="513">
        <v>8</v>
      </c>
      <c r="CR467" s="486">
        <v>1</v>
      </c>
      <c r="CS467" s="514"/>
      <c r="CT467" s="515"/>
      <c r="CU467" s="513">
        <v>8</v>
      </c>
      <c r="CV467" s="486">
        <v>1</v>
      </c>
      <c r="CW467" s="516"/>
      <c r="CX467" s="517"/>
      <c r="CY467" s="402">
        <v>5</v>
      </c>
      <c r="CZ467" s="366">
        <v>4</v>
      </c>
      <c r="DA467" s="415"/>
      <c r="DB467" s="411"/>
      <c r="DC467" s="380">
        <v>9</v>
      </c>
      <c r="DD467" s="381"/>
      <c r="DE467" s="398">
        <v>8</v>
      </c>
      <c r="DF467" s="366">
        <v>1</v>
      </c>
      <c r="DG467" s="416"/>
      <c r="DH467" s="411"/>
      <c r="DI467" s="402">
        <v>8</v>
      </c>
      <c r="DJ467" s="366">
        <v>1</v>
      </c>
      <c r="DK467" s="416"/>
      <c r="DL467" s="411"/>
      <c r="DM467" s="424">
        <v>25</v>
      </c>
      <c r="DN467" s="424">
        <v>4</v>
      </c>
      <c r="DO467" s="424">
        <v>1</v>
      </c>
      <c r="DP467" s="425">
        <f t="shared" si="269"/>
        <v>188</v>
      </c>
      <c r="DQ467" s="427">
        <f t="shared" si="270"/>
        <v>0</v>
      </c>
      <c r="DR467" s="425">
        <f t="shared" si="271"/>
        <v>188</v>
      </c>
      <c r="DS467" s="163">
        <f t="shared" si="272"/>
        <v>25</v>
      </c>
      <c r="DT467" s="425">
        <f t="shared" si="273"/>
        <v>37</v>
      </c>
      <c r="DU467" s="427">
        <f t="shared" si="274"/>
        <v>0</v>
      </c>
      <c r="DV467" s="427">
        <f t="shared" si="275"/>
        <v>37</v>
      </c>
      <c r="DW467" s="427">
        <f t="shared" si="276"/>
        <v>36</v>
      </c>
      <c r="DX467" s="427">
        <f t="shared" si="277"/>
        <v>0</v>
      </c>
      <c r="DY467" s="427">
        <f t="shared" si="278"/>
        <v>9</v>
      </c>
      <c r="DZ467" s="427">
        <f t="shared" si="279"/>
        <v>0</v>
      </c>
      <c r="EA467" s="428">
        <f t="shared" si="280"/>
        <v>26</v>
      </c>
      <c r="EB467" s="429">
        <f t="shared" si="281"/>
        <v>37</v>
      </c>
      <c r="EC467" s="429">
        <f t="shared" si="282"/>
        <v>0</v>
      </c>
      <c r="ED467" s="429">
        <f t="shared" si="283"/>
        <v>36</v>
      </c>
      <c r="EE467" s="429">
        <f t="shared" si="284"/>
        <v>0</v>
      </c>
      <c r="EF467" s="429">
        <f t="shared" si="285"/>
        <v>9</v>
      </c>
      <c r="EG467" s="429">
        <f t="shared" si="286"/>
        <v>0</v>
      </c>
      <c r="EH467" s="441"/>
      <c r="EI467"/>
      <c r="EJ467" s="443">
        <v>492</v>
      </c>
      <c r="EK467" s="481" t="s">
        <v>688</v>
      </c>
      <c r="EL467" s="449" t="s">
        <v>689</v>
      </c>
      <c r="EM467" s="500">
        <v>400000</v>
      </c>
      <c r="EN467" s="447">
        <f t="shared" si="287"/>
        <v>15384.62</v>
      </c>
      <c r="EO467" s="453">
        <v>0</v>
      </c>
      <c r="EP467" s="454">
        <v>0</v>
      </c>
      <c r="EQ467" s="455">
        <v>0</v>
      </c>
      <c r="ER467" s="455">
        <v>0</v>
      </c>
      <c r="ES467" s="456">
        <f t="shared" si="288"/>
        <v>15384.62</v>
      </c>
      <c r="ET467" s="456">
        <f t="shared" si="289"/>
        <v>26</v>
      </c>
      <c r="EU467" s="456">
        <f t="shared" si="290"/>
        <v>37</v>
      </c>
      <c r="EV467" s="456">
        <f t="shared" si="291"/>
        <v>0</v>
      </c>
      <c r="EW467" s="456">
        <f t="shared" si="292"/>
        <v>36</v>
      </c>
      <c r="EX467" s="456">
        <f t="shared" si="293"/>
        <v>0</v>
      </c>
      <c r="EY467" s="460">
        <f t="shared" si="294"/>
        <v>9</v>
      </c>
      <c r="EZ467" s="460">
        <f t="shared" si="295"/>
        <v>0</v>
      </c>
      <c r="FA467" s="447">
        <f t="shared" si="296"/>
        <v>298484.5</v>
      </c>
      <c r="FB467" s="447">
        <v>0</v>
      </c>
      <c r="FC467" s="447">
        <f t="shared" si="297"/>
        <v>698484.62</v>
      </c>
      <c r="FD467" s="447">
        <f t="shared" si="298"/>
        <v>628636.16000000003</v>
      </c>
      <c r="FE467" s="447">
        <f t="shared" si="299"/>
        <v>41727.232000000004</v>
      </c>
      <c r="FF467" s="447">
        <f t="shared" si="300"/>
        <v>69848.460000000006</v>
      </c>
      <c r="FG467" s="463">
        <v>100000</v>
      </c>
      <c r="FH467" s="447">
        <f t="shared" si="301"/>
        <v>211575.69</v>
      </c>
      <c r="FI467" s="447">
        <v>0</v>
      </c>
      <c r="FJ467" s="447">
        <f t="shared" si="302"/>
        <v>486908.93</v>
      </c>
      <c r="FK467" s="464"/>
      <c r="FL467" s="447">
        <f t="shared" si="303"/>
        <v>27939.38</v>
      </c>
      <c r="FM467" s="447">
        <f t="shared" si="304"/>
        <v>3492.42</v>
      </c>
      <c r="FN467" s="447">
        <f t="shared" si="305"/>
        <v>69848.460000000006</v>
      </c>
      <c r="FO467" s="447">
        <f t="shared" si="306"/>
        <v>101280.26000000001</v>
      </c>
      <c r="FP467" s="178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</row>
    <row r="468" spans="1:463" s="163" customFormat="1" ht="22.5" customHeight="1">
      <c r="A468" s="360">
        <v>460</v>
      </c>
      <c r="B468" s="361">
        <v>4</v>
      </c>
      <c r="C468" s="362" t="s">
        <v>690</v>
      </c>
      <c r="D468" s="363" t="s">
        <v>68</v>
      </c>
      <c r="E468" s="225" t="s">
        <v>190</v>
      </c>
      <c r="F468" s="367">
        <v>390000</v>
      </c>
      <c r="G468" s="485">
        <v>8</v>
      </c>
      <c r="H468" s="486">
        <v>1</v>
      </c>
      <c r="I468" s="488"/>
      <c r="J468" s="493"/>
      <c r="K468" s="494">
        <v>8</v>
      </c>
      <c r="L468" s="486">
        <v>1</v>
      </c>
      <c r="M468" s="488"/>
      <c r="N468" s="493"/>
      <c r="O468" s="494">
        <v>8</v>
      </c>
      <c r="P468" s="486">
        <v>1</v>
      </c>
      <c r="Q468" s="488"/>
      <c r="R468" s="493"/>
      <c r="S468" s="494">
        <v>8</v>
      </c>
      <c r="T468" s="486">
        <v>1</v>
      </c>
      <c r="U468" s="488"/>
      <c r="V468" s="493"/>
      <c r="W468" s="494">
        <v>8</v>
      </c>
      <c r="X468" s="486">
        <v>1</v>
      </c>
      <c r="Y468" s="488"/>
      <c r="Z468" s="493"/>
      <c r="AA468" s="494">
        <v>5</v>
      </c>
      <c r="AB468" s="486">
        <v>4</v>
      </c>
      <c r="AC468" s="488"/>
      <c r="AD468" s="495"/>
      <c r="AE468" s="380">
        <v>9</v>
      </c>
      <c r="AF468" s="381"/>
      <c r="AG468" s="485">
        <v>8</v>
      </c>
      <c r="AH468" s="486">
        <v>1</v>
      </c>
      <c r="AI468" s="488"/>
      <c r="AJ468" s="493"/>
      <c r="AK468" s="494">
        <v>8</v>
      </c>
      <c r="AL468" s="486">
        <v>1</v>
      </c>
      <c r="AM468" s="488"/>
      <c r="AN468" s="493"/>
      <c r="AO468" s="494">
        <v>8</v>
      </c>
      <c r="AP468" s="486">
        <v>1</v>
      </c>
      <c r="AQ468" s="488"/>
      <c r="AR468" s="493"/>
      <c r="AS468" s="494">
        <v>8</v>
      </c>
      <c r="AT468" s="486">
        <v>1</v>
      </c>
      <c r="AU468" s="488"/>
      <c r="AV468" s="493"/>
      <c r="AW468" s="494">
        <v>8</v>
      </c>
      <c r="AX468" s="486">
        <v>1</v>
      </c>
      <c r="AY468" s="488"/>
      <c r="AZ468" s="493"/>
      <c r="BA468" s="494">
        <v>5</v>
      </c>
      <c r="BB468" s="486">
        <v>4</v>
      </c>
      <c r="BC468" s="488"/>
      <c r="BD468" s="495"/>
      <c r="BE468" s="380">
        <v>9</v>
      </c>
      <c r="BF468" s="381"/>
      <c r="BG468" s="485">
        <v>8</v>
      </c>
      <c r="BH468" s="486">
        <v>1</v>
      </c>
      <c r="BI468" s="488"/>
      <c r="BJ468" s="493"/>
      <c r="BK468" s="494">
        <v>8</v>
      </c>
      <c r="BL468" s="486">
        <v>1</v>
      </c>
      <c r="BM468" s="488"/>
      <c r="BN468" s="493"/>
      <c r="BO468" s="494">
        <v>8</v>
      </c>
      <c r="BP468" s="486">
        <v>1</v>
      </c>
      <c r="BQ468" s="488"/>
      <c r="BR468" s="493"/>
      <c r="BS468" s="494">
        <v>8</v>
      </c>
      <c r="BT468" s="486">
        <v>1</v>
      </c>
      <c r="BU468" s="488"/>
      <c r="BV468" s="493"/>
      <c r="BW468" s="499">
        <v>9</v>
      </c>
      <c r="BX468" s="499"/>
      <c r="BY468" s="494">
        <v>5</v>
      </c>
      <c r="BZ468" s="486">
        <v>4</v>
      </c>
      <c r="CA468" s="488"/>
      <c r="CB468" s="495"/>
      <c r="CC468" s="380">
        <v>9</v>
      </c>
      <c r="CD468" s="381"/>
      <c r="CE468" s="398">
        <v>8</v>
      </c>
      <c r="CF468" s="366">
        <v>1</v>
      </c>
      <c r="CG468" s="373"/>
      <c r="CH468" s="399"/>
      <c r="CI468" s="485">
        <v>8</v>
      </c>
      <c r="CJ468" s="486">
        <v>1</v>
      </c>
      <c r="CK468" s="488"/>
      <c r="CL468" s="493"/>
      <c r="CM468" s="494">
        <v>8</v>
      </c>
      <c r="CN468" s="486">
        <v>1</v>
      </c>
      <c r="CO468" s="488"/>
      <c r="CP468" s="495"/>
      <c r="CQ468" s="513">
        <v>8</v>
      </c>
      <c r="CR468" s="486">
        <v>1</v>
      </c>
      <c r="CS468" s="514"/>
      <c r="CT468" s="515"/>
      <c r="CU468" s="513">
        <v>8</v>
      </c>
      <c r="CV468" s="486">
        <v>1</v>
      </c>
      <c r="CW468" s="516"/>
      <c r="CX468" s="517"/>
      <c r="CY468" s="402">
        <v>5</v>
      </c>
      <c r="CZ468" s="366">
        <v>4</v>
      </c>
      <c r="DA468" s="415"/>
      <c r="DB468" s="411"/>
      <c r="DC468" s="380">
        <v>9</v>
      </c>
      <c r="DD468" s="381"/>
      <c r="DE468" s="398">
        <v>8</v>
      </c>
      <c r="DF468" s="366">
        <v>1</v>
      </c>
      <c r="DG468" s="416"/>
      <c r="DH468" s="411"/>
      <c r="DI468" s="402">
        <v>8</v>
      </c>
      <c r="DJ468" s="366">
        <v>1</v>
      </c>
      <c r="DK468" s="416"/>
      <c r="DL468" s="411"/>
      <c r="DM468" s="424">
        <v>25</v>
      </c>
      <c r="DN468" s="424">
        <v>4</v>
      </c>
      <c r="DO468" s="424">
        <v>1</v>
      </c>
      <c r="DP468" s="425">
        <f t="shared" si="269"/>
        <v>188</v>
      </c>
      <c r="DQ468" s="427">
        <f t="shared" si="270"/>
        <v>0</v>
      </c>
      <c r="DR468" s="425">
        <f t="shared" si="271"/>
        <v>188</v>
      </c>
      <c r="DS468" s="163">
        <f t="shared" si="272"/>
        <v>25</v>
      </c>
      <c r="DT468" s="425">
        <f t="shared" si="273"/>
        <v>37</v>
      </c>
      <c r="DU468" s="427">
        <f t="shared" si="274"/>
        <v>0</v>
      </c>
      <c r="DV468" s="427">
        <f t="shared" si="275"/>
        <v>37</v>
      </c>
      <c r="DW468" s="427">
        <f t="shared" si="276"/>
        <v>36</v>
      </c>
      <c r="DX468" s="427">
        <f t="shared" si="277"/>
        <v>0</v>
      </c>
      <c r="DY468" s="427">
        <f t="shared" si="278"/>
        <v>9</v>
      </c>
      <c r="DZ468" s="427">
        <f t="shared" si="279"/>
        <v>0</v>
      </c>
      <c r="EA468" s="428">
        <f t="shared" si="280"/>
        <v>26</v>
      </c>
      <c r="EB468" s="429">
        <f t="shared" si="281"/>
        <v>37</v>
      </c>
      <c r="EC468" s="429">
        <f t="shared" si="282"/>
        <v>0</v>
      </c>
      <c r="ED468" s="429">
        <f t="shared" si="283"/>
        <v>36</v>
      </c>
      <c r="EE468" s="429">
        <f t="shared" si="284"/>
        <v>0</v>
      </c>
      <c r="EF468" s="429">
        <f t="shared" si="285"/>
        <v>9</v>
      </c>
      <c r="EG468" s="429">
        <f t="shared" si="286"/>
        <v>0</v>
      </c>
      <c r="EH468" s="441"/>
      <c r="EI468"/>
      <c r="EJ468" s="443">
        <v>493</v>
      </c>
      <c r="EK468" s="481" t="s">
        <v>690</v>
      </c>
      <c r="EL468" s="449" t="s">
        <v>68</v>
      </c>
      <c r="EM468" s="500">
        <v>390000</v>
      </c>
      <c r="EN468" s="447">
        <f t="shared" si="287"/>
        <v>15000</v>
      </c>
      <c r="EO468" s="453">
        <v>0</v>
      </c>
      <c r="EP468" s="454">
        <v>0</v>
      </c>
      <c r="EQ468" s="455">
        <v>0</v>
      </c>
      <c r="ER468" s="455">
        <v>0</v>
      </c>
      <c r="ES468" s="456">
        <f t="shared" si="288"/>
        <v>15000</v>
      </c>
      <c r="ET468" s="456">
        <f t="shared" si="289"/>
        <v>26</v>
      </c>
      <c r="EU468" s="456">
        <f t="shared" si="290"/>
        <v>37</v>
      </c>
      <c r="EV468" s="456">
        <f t="shared" si="291"/>
        <v>0</v>
      </c>
      <c r="EW468" s="456">
        <f t="shared" si="292"/>
        <v>36</v>
      </c>
      <c r="EX468" s="456">
        <f t="shared" si="293"/>
        <v>0</v>
      </c>
      <c r="EY468" s="460">
        <f t="shared" si="294"/>
        <v>9</v>
      </c>
      <c r="EZ468" s="460">
        <f t="shared" si="295"/>
        <v>0</v>
      </c>
      <c r="FA468" s="447">
        <f t="shared" si="296"/>
        <v>291022.39</v>
      </c>
      <c r="FB468" s="447">
        <v>0</v>
      </c>
      <c r="FC468" s="447">
        <f t="shared" si="297"/>
        <v>681022.39</v>
      </c>
      <c r="FD468" s="447">
        <f t="shared" si="298"/>
        <v>612920.15</v>
      </c>
      <c r="FE468" s="447">
        <f t="shared" si="299"/>
        <v>38584.030000000006</v>
      </c>
      <c r="FF468" s="447">
        <f t="shared" si="300"/>
        <v>68102.240000000005</v>
      </c>
      <c r="FG468" s="463">
        <v>100000</v>
      </c>
      <c r="FH468" s="447">
        <f t="shared" si="301"/>
        <v>206686.27</v>
      </c>
      <c r="FI468" s="447">
        <v>0</v>
      </c>
      <c r="FJ468" s="447">
        <f t="shared" si="302"/>
        <v>474336.12</v>
      </c>
      <c r="FK468" s="464"/>
      <c r="FL468" s="447">
        <f t="shared" si="303"/>
        <v>27240.9</v>
      </c>
      <c r="FM468" s="447">
        <f t="shared" si="304"/>
        <v>3405.11</v>
      </c>
      <c r="FN468" s="447">
        <f t="shared" si="305"/>
        <v>68102.240000000005</v>
      </c>
      <c r="FO468" s="447">
        <f t="shared" si="306"/>
        <v>98748.25</v>
      </c>
      <c r="FP468" s="17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</row>
    <row r="469" spans="1:463" s="163" customFormat="1" ht="22.5" customHeight="1">
      <c r="A469" s="360">
        <v>461</v>
      </c>
      <c r="B469" s="361">
        <v>7</v>
      </c>
      <c r="C469" s="362" t="s">
        <v>691</v>
      </c>
      <c r="D469" s="363" t="s">
        <v>194</v>
      </c>
      <c r="E469" s="225" t="s">
        <v>190</v>
      </c>
      <c r="F469" s="367">
        <v>325000</v>
      </c>
      <c r="G469" s="485">
        <v>8</v>
      </c>
      <c r="H469" s="486">
        <v>1</v>
      </c>
      <c r="I469" s="488"/>
      <c r="J469" s="493"/>
      <c r="K469" s="494">
        <v>6</v>
      </c>
      <c r="L469" s="486"/>
      <c r="M469" s="488"/>
      <c r="N469" s="493"/>
      <c r="O469" s="494">
        <v>5</v>
      </c>
      <c r="P469" s="486"/>
      <c r="Q469" s="488"/>
      <c r="R469" s="493"/>
      <c r="S469" s="494">
        <v>8</v>
      </c>
      <c r="T469" s="486">
        <v>1</v>
      </c>
      <c r="U469" s="488"/>
      <c r="V469" s="493"/>
      <c r="W469" s="494">
        <v>8</v>
      </c>
      <c r="X469" s="486">
        <v>1</v>
      </c>
      <c r="Y469" s="488"/>
      <c r="Z469" s="493"/>
      <c r="AA469" s="494">
        <v>5</v>
      </c>
      <c r="AB469" s="486">
        <v>4</v>
      </c>
      <c r="AC469" s="488"/>
      <c r="AD469" s="495"/>
      <c r="AE469" s="380">
        <v>11</v>
      </c>
      <c r="AF469" s="381"/>
      <c r="AG469" s="485">
        <v>8</v>
      </c>
      <c r="AH469" s="486">
        <v>1</v>
      </c>
      <c r="AI469" s="488"/>
      <c r="AJ469" s="493"/>
      <c r="AK469" s="494">
        <v>8</v>
      </c>
      <c r="AL469" s="486">
        <v>1</v>
      </c>
      <c r="AM469" s="488"/>
      <c r="AN469" s="493"/>
      <c r="AO469" s="494">
        <v>8</v>
      </c>
      <c r="AP469" s="486">
        <v>1</v>
      </c>
      <c r="AQ469" s="488"/>
      <c r="AR469" s="493"/>
      <c r="AS469" s="494">
        <v>8</v>
      </c>
      <c r="AT469" s="486">
        <v>1</v>
      </c>
      <c r="AU469" s="488"/>
      <c r="AV469" s="493"/>
      <c r="AW469" s="494">
        <v>8</v>
      </c>
      <c r="AX469" s="486">
        <v>1</v>
      </c>
      <c r="AY469" s="488"/>
      <c r="AZ469" s="493"/>
      <c r="BA469" s="494">
        <v>5</v>
      </c>
      <c r="BB469" s="486">
        <v>4</v>
      </c>
      <c r="BC469" s="488"/>
      <c r="BD469" s="495"/>
      <c r="BE469" s="380">
        <v>9</v>
      </c>
      <c r="BF469" s="381"/>
      <c r="BG469" s="485">
        <v>8</v>
      </c>
      <c r="BH469" s="486">
        <v>1</v>
      </c>
      <c r="BI469" s="488"/>
      <c r="BJ469" s="493"/>
      <c r="BK469" s="494">
        <v>8</v>
      </c>
      <c r="BL469" s="486">
        <v>1</v>
      </c>
      <c r="BM469" s="488"/>
      <c r="BN469" s="493"/>
      <c r="BO469" s="494">
        <v>8</v>
      </c>
      <c r="BP469" s="486">
        <v>1</v>
      </c>
      <c r="BQ469" s="488"/>
      <c r="BR469" s="493"/>
      <c r="BS469" s="494">
        <v>8</v>
      </c>
      <c r="BT469" s="486">
        <v>1</v>
      </c>
      <c r="BU469" s="488"/>
      <c r="BV469" s="493"/>
      <c r="BW469" s="499">
        <v>9</v>
      </c>
      <c r="BX469" s="499"/>
      <c r="BY469" s="494">
        <v>5</v>
      </c>
      <c r="BZ469" s="486">
        <v>4</v>
      </c>
      <c r="CA469" s="488"/>
      <c r="CB469" s="495"/>
      <c r="CC469" s="380">
        <v>11</v>
      </c>
      <c r="CD469" s="381"/>
      <c r="CE469" s="398">
        <v>8</v>
      </c>
      <c r="CF469" s="366">
        <v>1</v>
      </c>
      <c r="CG469" s="373"/>
      <c r="CH469" s="399"/>
      <c r="CI469" s="485">
        <v>8</v>
      </c>
      <c r="CJ469" s="486">
        <v>1</v>
      </c>
      <c r="CK469" s="488"/>
      <c r="CL469" s="493"/>
      <c r="CM469" s="494">
        <v>8</v>
      </c>
      <c r="CN469" s="486">
        <v>3</v>
      </c>
      <c r="CO469" s="488"/>
      <c r="CP469" s="495"/>
      <c r="CQ469" s="513">
        <v>8</v>
      </c>
      <c r="CR469" s="486">
        <v>3</v>
      </c>
      <c r="CS469" s="514"/>
      <c r="CT469" s="515"/>
      <c r="CU469" s="513"/>
      <c r="CV469" s="486"/>
      <c r="CW469" s="516"/>
      <c r="CX469" s="517"/>
      <c r="CY469" s="402">
        <v>5</v>
      </c>
      <c r="CZ469" s="366">
        <v>4</v>
      </c>
      <c r="DA469" s="415"/>
      <c r="DB469" s="411"/>
      <c r="DC469" s="380">
        <v>9</v>
      </c>
      <c r="DD469" s="381"/>
      <c r="DE469" s="398">
        <v>8</v>
      </c>
      <c r="DF469" s="366">
        <v>1</v>
      </c>
      <c r="DG469" s="416"/>
      <c r="DH469" s="411"/>
      <c r="DI469" s="402">
        <v>8</v>
      </c>
      <c r="DJ469" s="366">
        <v>1</v>
      </c>
      <c r="DK469" s="416"/>
      <c r="DL469" s="411"/>
      <c r="DM469" s="424">
        <v>25</v>
      </c>
      <c r="DN469" s="424">
        <v>4</v>
      </c>
      <c r="DO469" s="424">
        <v>1</v>
      </c>
      <c r="DP469" s="425">
        <f t="shared" si="269"/>
        <v>175</v>
      </c>
      <c r="DQ469" s="427">
        <f t="shared" si="270"/>
        <v>0</v>
      </c>
      <c r="DR469" s="425">
        <f t="shared" si="271"/>
        <v>175</v>
      </c>
      <c r="DS469" s="163">
        <f t="shared" si="272"/>
        <v>23</v>
      </c>
      <c r="DT469" s="425">
        <f t="shared" si="273"/>
        <v>38</v>
      </c>
      <c r="DU469" s="427">
        <f t="shared" si="274"/>
        <v>0</v>
      </c>
      <c r="DV469" s="427">
        <f t="shared" si="275"/>
        <v>38</v>
      </c>
      <c r="DW469" s="427">
        <f t="shared" si="276"/>
        <v>40</v>
      </c>
      <c r="DX469" s="427">
        <f t="shared" si="277"/>
        <v>0</v>
      </c>
      <c r="DY469" s="427">
        <f t="shared" si="278"/>
        <v>9</v>
      </c>
      <c r="DZ469" s="427">
        <f t="shared" si="279"/>
        <v>0</v>
      </c>
      <c r="EA469" s="428">
        <f t="shared" si="280"/>
        <v>24</v>
      </c>
      <c r="EB469" s="429">
        <f t="shared" si="281"/>
        <v>38</v>
      </c>
      <c r="EC469" s="429">
        <f t="shared" si="282"/>
        <v>0</v>
      </c>
      <c r="ED469" s="429">
        <f t="shared" si="283"/>
        <v>40</v>
      </c>
      <c r="EE469" s="429">
        <f t="shared" si="284"/>
        <v>0</v>
      </c>
      <c r="EF469" s="429">
        <f t="shared" si="285"/>
        <v>9</v>
      </c>
      <c r="EG469" s="429">
        <f t="shared" si="286"/>
        <v>0</v>
      </c>
      <c r="EH469" s="441"/>
      <c r="EI469"/>
      <c r="EJ469" s="443">
        <v>494</v>
      </c>
      <c r="EK469" s="481" t="s">
        <v>691</v>
      </c>
      <c r="EL469" s="449" t="s">
        <v>194</v>
      </c>
      <c r="EM469" s="500">
        <v>325000</v>
      </c>
      <c r="EN469" s="447">
        <f t="shared" si="287"/>
        <v>12500</v>
      </c>
      <c r="EO469" s="453">
        <v>0</v>
      </c>
      <c r="EP469" s="454">
        <v>0</v>
      </c>
      <c r="EQ469" s="455">
        <v>0</v>
      </c>
      <c r="ER469" s="455">
        <v>0</v>
      </c>
      <c r="ES469" s="456">
        <f t="shared" si="288"/>
        <v>12500</v>
      </c>
      <c r="ET469" s="456">
        <f t="shared" si="289"/>
        <v>24</v>
      </c>
      <c r="EU469" s="456">
        <f t="shared" si="290"/>
        <v>38</v>
      </c>
      <c r="EV469" s="456">
        <f t="shared" si="291"/>
        <v>0</v>
      </c>
      <c r="EW469" s="456">
        <f t="shared" si="292"/>
        <v>40</v>
      </c>
      <c r="EX469" s="456">
        <f t="shared" si="293"/>
        <v>0</v>
      </c>
      <c r="EY469" s="460">
        <f t="shared" si="294"/>
        <v>9</v>
      </c>
      <c r="EZ469" s="460">
        <f t="shared" si="295"/>
        <v>0</v>
      </c>
      <c r="FA469" s="447">
        <f t="shared" si="296"/>
        <v>258353.21</v>
      </c>
      <c r="FB469" s="447">
        <v>0</v>
      </c>
      <c r="FC469" s="447">
        <f t="shared" si="297"/>
        <v>558353.21</v>
      </c>
      <c r="FD469" s="447">
        <f t="shared" si="298"/>
        <v>502517.88999999996</v>
      </c>
      <c r="FE469" s="447">
        <f t="shared" si="299"/>
        <v>18601.431199999995</v>
      </c>
      <c r="FF469" s="447">
        <f t="shared" si="300"/>
        <v>55835.32</v>
      </c>
      <c r="FG469" s="463">
        <v>100000</v>
      </c>
      <c r="FH469" s="447">
        <f t="shared" si="301"/>
        <v>174436.75</v>
      </c>
      <c r="FI469" s="447">
        <v>0</v>
      </c>
      <c r="FJ469" s="447">
        <f t="shared" si="302"/>
        <v>383916.46</v>
      </c>
      <c r="FK469" s="464"/>
      <c r="FL469" s="447">
        <f t="shared" si="303"/>
        <v>22334.13</v>
      </c>
      <c r="FM469" s="447">
        <f t="shared" si="304"/>
        <v>2791.77</v>
      </c>
      <c r="FN469" s="447">
        <f t="shared" si="305"/>
        <v>55835.32</v>
      </c>
      <c r="FO469" s="447">
        <f t="shared" si="306"/>
        <v>80961.22</v>
      </c>
      <c r="FP469" s="178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</row>
    <row r="470" spans="1:463" s="163" customFormat="1" ht="22.5" customHeight="1">
      <c r="A470" s="360">
        <v>462</v>
      </c>
      <c r="B470" s="361">
        <v>4</v>
      </c>
      <c r="C470" s="362" t="s">
        <v>692</v>
      </c>
      <c r="D470" s="363" t="s">
        <v>194</v>
      </c>
      <c r="E470" s="225" t="s">
        <v>190</v>
      </c>
      <c r="F470" s="367">
        <v>325000</v>
      </c>
      <c r="G470" s="485">
        <v>8</v>
      </c>
      <c r="H470" s="486"/>
      <c r="I470" s="488"/>
      <c r="J470" s="493"/>
      <c r="K470" s="494">
        <v>8</v>
      </c>
      <c r="L470" s="486">
        <v>2</v>
      </c>
      <c r="M470" s="488"/>
      <c r="N470" s="493"/>
      <c r="O470" s="494">
        <v>8</v>
      </c>
      <c r="P470" s="486"/>
      <c r="Q470" s="488"/>
      <c r="R470" s="493"/>
      <c r="S470" s="494">
        <v>8</v>
      </c>
      <c r="T470" s="486">
        <v>4</v>
      </c>
      <c r="U470" s="488"/>
      <c r="V470" s="493"/>
      <c r="W470" s="494">
        <v>8</v>
      </c>
      <c r="X470" s="486"/>
      <c r="Y470" s="488"/>
      <c r="Z470" s="493"/>
      <c r="AA470" s="494">
        <v>5</v>
      </c>
      <c r="AB470" s="486">
        <v>4</v>
      </c>
      <c r="AC470" s="488"/>
      <c r="AD470" s="495"/>
      <c r="AE470" s="380">
        <v>8</v>
      </c>
      <c r="AF470" s="381"/>
      <c r="AG470" s="485">
        <v>8</v>
      </c>
      <c r="AH470" s="486">
        <v>6</v>
      </c>
      <c r="AI470" s="488"/>
      <c r="AJ470" s="493"/>
      <c r="AK470" s="494">
        <v>8</v>
      </c>
      <c r="AL470" s="486">
        <v>5</v>
      </c>
      <c r="AM470" s="488"/>
      <c r="AN470" s="493"/>
      <c r="AO470" s="494">
        <v>8</v>
      </c>
      <c r="AP470" s="486">
        <v>3</v>
      </c>
      <c r="AQ470" s="488"/>
      <c r="AR470" s="493"/>
      <c r="AS470" s="494">
        <v>8</v>
      </c>
      <c r="AT470" s="486">
        <v>1</v>
      </c>
      <c r="AU470" s="488"/>
      <c r="AV470" s="493"/>
      <c r="AW470" s="494">
        <v>8</v>
      </c>
      <c r="AX470" s="486"/>
      <c r="AY470" s="488"/>
      <c r="AZ470" s="493"/>
      <c r="BA470" s="494">
        <v>5</v>
      </c>
      <c r="BB470" s="486">
        <v>2</v>
      </c>
      <c r="BC470" s="488"/>
      <c r="BD470" s="495"/>
      <c r="BE470" s="380">
        <v>7</v>
      </c>
      <c r="BF470" s="381"/>
      <c r="BG470" s="485">
        <v>8</v>
      </c>
      <c r="BH470" s="486">
        <v>5</v>
      </c>
      <c r="BI470" s="488"/>
      <c r="BJ470" s="493"/>
      <c r="BK470" s="494">
        <v>8</v>
      </c>
      <c r="BL470" s="486">
        <v>2</v>
      </c>
      <c r="BM470" s="488"/>
      <c r="BN470" s="493"/>
      <c r="BO470" s="494">
        <v>8</v>
      </c>
      <c r="BP470" s="486"/>
      <c r="BQ470" s="488"/>
      <c r="BR470" s="493"/>
      <c r="BS470" s="494">
        <v>8</v>
      </c>
      <c r="BT470" s="486"/>
      <c r="BU470" s="488"/>
      <c r="BV470" s="493"/>
      <c r="BW470" s="499">
        <v>8</v>
      </c>
      <c r="BX470" s="499"/>
      <c r="BY470" s="494">
        <v>5</v>
      </c>
      <c r="BZ470" s="486">
        <v>3</v>
      </c>
      <c r="CA470" s="488"/>
      <c r="CB470" s="495"/>
      <c r="CC470" s="380">
        <v>8</v>
      </c>
      <c r="CD470" s="381"/>
      <c r="CE470" s="398">
        <v>8</v>
      </c>
      <c r="CF470" s="366"/>
      <c r="CG470" s="373"/>
      <c r="CH470" s="399"/>
      <c r="CI470" s="485">
        <v>8</v>
      </c>
      <c r="CJ470" s="486">
        <v>6</v>
      </c>
      <c r="CK470" s="488"/>
      <c r="CL470" s="493"/>
      <c r="CM470" s="494">
        <v>8</v>
      </c>
      <c r="CN470" s="486">
        <v>3</v>
      </c>
      <c r="CO470" s="488"/>
      <c r="CP470" s="495"/>
      <c r="CQ470" s="513">
        <v>8</v>
      </c>
      <c r="CR470" s="486">
        <v>3</v>
      </c>
      <c r="CS470" s="514"/>
      <c r="CT470" s="515"/>
      <c r="CU470" s="513">
        <v>8</v>
      </c>
      <c r="CV470" s="486">
        <v>2</v>
      </c>
      <c r="CW470" s="516"/>
      <c r="CX470" s="517"/>
      <c r="CY470" s="402">
        <v>5</v>
      </c>
      <c r="CZ470" s="366">
        <v>9</v>
      </c>
      <c r="DA470" s="415"/>
      <c r="DB470" s="411"/>
      <c r="DC470" s="380">
        <v>7</v>
      </c>
      <c r="DD470" s="381"/>
      <c r="DE470" s="398">
        <v>8</v>
      </c>
      <c r="DF470" s="366">
        <v>2</v>
      </c>
      <c r="DG470" s="416"/>
      <c r="DH470" s="411"/>
      <c r="DI470" s="402">
        <v>8</v>
      </c>
      <c r="DJ470" s="366">
        <v>2</v>
      </c>
      <c r="DK470" s="416"/>
      <c r="DL470" s="411"/>
      <c r="DM470" s="424">
        <v>25</v>
      </c>
      <c r="DN470" s="424">
        <v>4</v>
      </c>
      <c r="DO470" s="424">
        <v>1</v>
      </c>
      <c r="DP470" s="425">
        <f t="shared" si="269"/>
        <v>188</v>
      </c>
      <c r="DQ470" s="427">
        <f t="shared" si="270"/>
        <v>0</v>
      </c>
      <c r="DR470" s="425">
        <f t="shared" si="271"/>
        <v>188</v>
      </c>
      <c r="DS470" s="163">
        <f t="shared" si="272"/>
        <v>25</v>
      </c>
      <c r="DT470" s="425">
        <f t="shared" si="273"/>
        <v>64</v>
      </c>
      <c r="DU470" s="427">
        <f t="shared" si="274"/>
        <v>0</v>
      </c>
      <c r="DV470" s="427">
        <f t="shared" si="275"/>
        <v>64</v>
      </c>
      <c r="DW470" s="427">
        <f t="shared" si="276"/>
        <v>30</v>
      </c>
      <c r="DX470" s="427">
        <f t="shared" si="277"/>
        <v>0</v>
      </c>
      <c r="DY470" s="427">
        <f t="shared" si="278"/>
        <v>8</v>
      </c>
      <c r="DZ470" s="427">
        <f t="shared" si="279"/>
        <v>0</v>
      </c>
      <c r="EA470" s="428">
        <f t="shared" si="280"/>
        <v>26</v>
      </c>
      <c r="EB470" s="429">
        <f t="shared" si="281"/>
        <v>64</v>
      </c>
      <c r="EC470" s="429">
        <f t="shared" si="282"/>
        <v>0</v>
      </c>
      <c r="ED470" s="429">
        <f t="shared" si="283"/>
        <v>30</v>
      </c>
      <c r="EE470" s="429">
        <f t="shared" si="284"/>
        <v>0</v>
      </c>
      <c r="EF470" s="429">
        <f t="shared" si="285"/>
        <v>8</v>
      </c>
      <c r="EG470" s="429">
        <f t="shared" si="286"/>
        <v>0</v>
      </c>
      <c r="EH470" s="441"/>
      <c r="EI470"/>
      <c r="EJ470" s="443">
        <v>495</v>
      </c>
      <c r="EK470" s="481" t="s">
        <v>692</v>
      </c>
      <c r="EL470" s="449" t="s">
        <v>194</v>
      </c>
      <c r="EM470" s="500">
        <v>325000</v>
      </c>
      <c r="EN470" s="447">
        <f t="shared" si="287"/>
        <v>12500</v>
      </c>
      <c r="EO470" s="453">
        <v>0</v>
      </c>
      <c r="EP470" s="454">
        <v>0</v>
      </c>
      <c r="EQ470" s="455">
        <v>0</v>
      </c>
      <c r="ER470" s="455">
        <v>0</v>
      </c>
      <c r="ES470" s="456">
        <f t="shared" si="288"/>
        <v>12500</v>
      </c>
      <c r="ET470" s="456">
        <f t="shared" si="289"/>
        <v>26</v>
      </c>
      <c r="EU470" s="456">
        <f t="shared" si="290"/>
        <v>64</v>
      </c>
      <c r="EV470" s="456">
        <f t="shared" si="291"/>
        <v>0</v>
      </c>
      <c r="EW470" s="456">
        <f t="shared" si="292"/>
        <v>30</v>
      </c>
      <c r="EX470" s="456">
        <f t="shared" si="293"/>
        <v>0</v>
      </c>
      <c r="EY470" s="460">
        <f t="shared" si="294"/>
        <v>8</v>
      </c>
      <c r="EZ470" s="460">
        <f t="shared" si="295"/>
        <v>0</v>
      </c>
      <c r="FA470" s="447">
        <f t="shared" si="296"/>
        <v>286688.71999999997</v>
      </c>
      <c r="FB470" s="447">
        <v>0</v>
      </c>
      <c r="FC470" s="447">
        <f t="shared" si="297"/>
        <v>611688.72</v>
      </c>
      <c r="FD470" s="447">
        <f t="shared" si="298"/>
        <v>550519.85</v>
      </c>
      <c r="FE470" s="447">
        <f t="shared" si="299"/>
        <v>26103.969999999994</v>
      </c>
      <c r="FF470" s="447">
        <f t="shared" si="300"/>
        <v>61168.87</v>
      </c>
      <c r="FG470" s="463">
        <v>100000</v>
      </c>
      <c r="FH470" s="447">
        <f t="shared" si="301"/>
        <v>187272.84</v>
      </c>
      <c r="FI470" s="447">
        <v>0</v>
      </c>
      <c r="FJ470" s="447">
        <f t="shared" si="302"/>
        <v>424415.88</v>
      </c>
      <c r="FK470" s="464"/>
      <c r="FL470" s="447">
        <f t="shared" si="303"/>
        <v>24467.55</v>
      </c>
      <c r="FM470" s="447">
        <f t="shared" si="304"/>
        <v>3058.44</v>
      </c>
      <c r="FN470" s="447">
        <f t="shared" si="305"/>
        <v>61168.87</v>
      </c>
      <c r="FO470" s="447">
        <f t="shared" si="306"/>
        <v>88694.86</v>
      </c>
      <c r="FP470" s="178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</row>
    <row r="471" spans="1:463" s="163" customFormat="1" ht="22.5" customHeight="1">
      <c r="A471" s="360">
        <v>463</v>
      </c>
      <c r="B471" s="361">
        <v>4</v>
      </c>
      <c r="C471" s="362" t="s">
        <v>693</v>
      </c>
      <c r="D471" s="363" t="s">
        <v>194</v>
      </c>
      <c r="E471" s="225" t="s">
        <v>190</v>
      </c>
      <c r="F471" s="367">
        <v>325000</v>
      </c>
      <c r="G471" s="485">
        <v>8</v>
      </c>
      <c r="H471" s="486"/>
      <c r="I471" s="488"/>
      <c r="J471" s="493"/>
      <c r="K471" s="494">
        <v>8</v>
      </c>
      <c r="L471" s="486">
        <v>1</v>
      </c>
      <c r="M471" s="488"/>
      <c r="N471" s="493"/>
      <c r="O471" s="494">
        <v>8</v>
      </c>
      <c r="P471" s="486"/>
      <c r="Q471" s="488"/>
      <c r="R471" s="493"/>
      <c r="S471" s="494">
        <v>8</v>
      </c>
      <c r="T471" s="486"/>
      <c r="U471" s="488"/>
      <c r="V471" s="493"/>
      <c r="W471" s="494">
        <v>8</v>
      </c>
      <c r="X471" s="486"/>
      <c r="Y471" s="488"/>
      <c r="Z471" s="493"/>
      <c r="AA471" s="494">
        <v>5</v>
      </c>
      <c r="AB471" s="486">
        <v>3</v>
      </c>
      <c r="AC471" s="488"/>
      <c r="AD471" s="495"/>
      <c r="AE471" s="380">
        <v>8</v>
      </c>
      <c r="AF471" s="381"/>
      <c r="AG471" s="485">
        <v>8</v>
      </c>
      <c r="AH471" s="486">
        <v>2</v>
      </c>
      <c r="AI471" s="488"/>
      <c r="AJ471" s="493"/>
      <c r="AK471" s="494">
        <v>8</v>
      </c>
      <c r="AL471" s="486"/>
      <c r="AM471" s="488"/>
      <c r="AN471" s="493"/>
      <c r="AO471" s="494">
        <v>8</v>
      </c>
      <c r="AP471" s="486">
        <v>2</v>
      </c>
      <c r="AQ471" s="488"/>
      <c r="AR471" s="493"/>
      <c r="AS471" s="494">
        <v>8</v>
      </c>
      <c r="AT471" s="486"/>
      <c r="AU471" s="488"/>
      <c r="AV471" s="493"/>
      <c r="AW471" s="494">
        <v>8</v>
      </c>
      <c r="AX471" s="486"/>
      <c r="AY471" s="488"/>
      <c r="AZ471" s="493"/>
      <c r="BA471" s="494">
        <v>5</v>
      </c>
      <c r="BB471" s="486">
        <v>3</v>
      </c>
      <c r="BC471" s="488"/>
      <c r="BD471" s="495"/>
      <c r="BE471" s="380">
        <v>8</v>
      </c>
      <c r="BF471" s="381"/>
      <c r="BG471" s="485">
        <v>8</v>
      </c>
      <c r="BH471" s="486"/>
      <c r="BI471" s="488"/>
      <c r="BJ471" s="493"/>
      <c r="BK471" s="494">
        <v>8</v>
      </c>
      <c r="BL471" s="486">
        <v>2</v>
      </c>
      <c r="BM471" s="488"/>
      <c r="BN471" s="493"/>
      <c r="BO471" s="494">
        <v>8</v>
      </c>
      <c r="BP471" s="486"/>
      <c r="BQ471" s="488"/>
      <c r="BR471" s="493"/>
      <c r="BS471" s="494">
        <v>8</v>
      </c>
      <c r="BT471" s="486"/>
      <c r="BU471" s="488"/>
      <c r="BV471" s="493"/>
      <c r="BW471" s="499">
        <v>8</v>
      </c>
      <c r="BX471" s="499"/>
      <c r="BY471" s="494">
        <v>5</v>
      </c>
      <c r="BZ471" s="486">
        <v>3</v>
      </c>
      <c r="CA471" s="488"/>
      <c r="CB471" s="495"/>
      <c r="CC471" s="380">
        <v>8</v>
      </c>
      <c r="CD471" s="381"/>
      <c r="CE471" s="398">
        <v>8</v>
      </c>
      <c r="CF471" s="366"/>
      <c r="CG471" s="373"/>
      <c r="CH471" s="399"/>
      <c r="CI471" s="485">
        <v>8</v>
      </c>
      <c r="CJ471" s="486">
        <v>1</v>
      </c>
      <c r="CK471" s="488"/>
      <c r="CL471" s="493"/>
      <c r="CM471" s="494">
        <v>8</v>
      </c>
      <c r="CN471" s="486"/>
      <c r="CO471" s="488"/>
      <c r="CP471" s="495"/>
      <c r="CQ471" s="513">
        <v>8</v>
      </c>
      <c r="CR471" s="486"/>
      <c r="CS471" s="514"/>
      <c r="CT471" s="515"/>
      <c r="CU471" s="513">
        <v>8</v>
      </c>
      <c r="CV471" s="486"/>
      <c r="CW471" s="516"/>
      <c r="CX471" s="517"/>
      <c r="CY471" s="402">
        <v>5</v>
      </c>
      <c r="CZ471" s="366">
        <v>5</v>
      </c>
      <c r="DA471" s="415"/>
      <c r="DB471" s="411"/>
      <c r="DC471" s="380"/>
      <c r="DD471" s="381"/>
      <c r="DE471" s="398">
        <v>8</v>
      </c>
      <c r="DF471" s="366">
        <v>2</v>
      </c>
      <c r="DG471" s="416"/>
      <c r="DH471" s="411"/>
      <c r="DI471" s="402">
        <v>8</v>
      </c>
      <c r="DJ471" s="366">
        <v>4</v>
      </c>
      <c r="DK471" s="416"/>
      <c r="DL471" s="411"/>
      <c r="DM471" s="424">
        <v>25</v>
      </c>
      <c r="DN471" s="424">
        <v>4</v>
      </c>
      <c r="DO471" s="424">
        <v>1</v>
      </c>
      <c r="DP471" s="425">
        <f t="shared" si="269"/>
        <v>188</v>
      </c>
      <c r="DQ471" s="427">
        <f t="shared" si="270"/>
        <v>0</v>
      </c>
      <c r="DR471" s="425">
        <f t="shared" si="271"/>
        <v>188</v>
      </c>
      <c r="DS471" s="163">
        <f t="shared" si="272"/>
        <v>25</v>
      </c>
      <c r="DT471" s="425">
        <f t="shared" si="273"/>
        <v>28</v>
      </c>
      <c r="DU471" s="427">
        <f t="shared" si="274"/>
        <v>0</v>
      </c>
      <c r="DV471" s="427">
        <f t="shared" si="275"/>
        <v>28</v>
      </c>
      <c r="DW471" s="427">
        <f t="shared" si="276"/>
        <v>24</v>
      </c>
      <c r="DX471" s="427">
        <f t="shared" si="277"/>
        <v>0</v>
      </c>
      <c r="DY471" s="427">
        <f t="shared" si="278"/>
        <v>8</v>
      </c>
      <c r="DZ471" s="427">
        <f t="shared" si="279"/>
        <v>0</v>
      </c>
      <c r="EA471" s="428">
        <f t="shared" si="280"/>
        <v>26</v>
      </c>
      <c r="EB471" s="429">
        <f t="shared" si="281"/>
        <v>28</v>
      </c>
      <c r="EC471" s="429">
        <f t="shared" si="282"/>
        <v>0</v>
      </c>
      <c r="ED471" s="429">
        <f t="shared" si="283"/>
        <v>24</v>
      </c>
      <c r="EE471" s="429">
        <f t="shared" si="284"/>
        <v>0</v>
      </c>
      <c r="EF471" s="429">
        <f t="shared" si="285"/>
        <v>8</v>
      </c>
      <c r="EG471" s="429">
        <f t="shared" si="286"/>
        <v>0</v>
      </c>
      <c r="EH471" s="441"/>
      <c r="EI471"/>
      <c r="EJ471" s="443">
        <v>497</v>
      </c>
      <c r="EK471" s="481" t="s">
        <v>693</v>
      </c>
      <c r="EL471" s="449" t="s">
        <v>194</v>
      </c>
      <c r="EM471" s="500">
        <v>325000</v>
      </c>
      <c r="EN471" s="447">
        <f t="shared" si="287"/>
        <v>12500</v>
      </c>
      <c r="EO471" s="453">
        <v>0</v>
      </c>
      <c r="EP471" s="454">
        <v>0</v>
      </c>
      <c r="EQ471" s="455">
        <v>0</v>
      </c>
      <c r="ER471" s="455">
        <v>0</v>
      </c>
      <c r="ES471" s="456">
        <f t="shared" si="288"/>
        <v>12500</v>
      </c>
      <c r="ET471" s="456">
        <f t="shared" si="289"/>
        <v>26</v>
      </c>
      <c r="EU471" s="456">
        <f t="shared" si="290"/>
        <v>28</v>
      </c>
      <c r="EV471" s="456">
        <f t="shared" si="291"/>
        <v>0</v>
      </c>
      <c r="EW471" s="456">
        <f t="shared" si="292"/>
        <v>24</v>
      </c>
      <c r="EX471" s="456">
        <f t="shared" si="293"/>
        <v>0</v>
      </c>
      <c r="EY471" s="460">
        <f t="shared" si="294"/>
        <v>8</v>
      </c>
      <c r="EZ471" s="460">
        <f t="shared" si="295"/>
        <v>0</v>
      </c>
      <c r="FA471" s="447">
        <f t="shared" si="296"/>
        <v>176680.26</v>
      </c>
      <c r="FB471" s="447">
        <v>0</v>
      </c>
      <c r="FC471" s="447">
        <f t="shared" si="297"/>
        <v>501680.26</v>
      </c>
      <c r="FD471" s="447">
        <f t="shared" si="298"/>
        <v>451512.23</v>
      </c>
      <c r="FE471" s="447">
        <f t="shared" si="299"/>
        <v>14520.978399999998</v>
      </c>
      <c r="FF471" s="447">
        <f t="shared" si="300"/>
        <v>50168.03</v>
      </c>
      <c r="FG471" s="463">
        <v>100000</v>
      </c>
      <c r="FH471" s="447">
        <f t="shared" si="301"/>
        <v>164689.01</v>
      </c>
      <c r="FI471" s="447">
        <v>0</v>
      </c>
      <c r="FJ471" s="447">
        <f t="shared" si="302"/>
        <v>336991.25</v>
      </c>
      <c r="FK471" s="464"/>
      <c r="FL471" s="447">
        <f t="shared" si="303"/>
        <v>20067.21</v>
      </c>
      <c r="FM471" s="447">
        <f t="shared" si="304"/>
        <v>2508.4</v>
      </c>
      <c r="FN471" s="447">
        <f t="shared" si="305"/>
        <v>50168.03</v>
      </c>
      <c r="FO471" s="447">
        <f t="shared" si="306"/>
        <v>72743.64</v>
      </c>
      <c r="FP471" s="178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</row>
    <row r="472" spans="1:463" s="163" customFormat="1" ht="22.5" customHeight="1">
      <c r="A472" s="360">
        <v>464</v>
      </c>
      <c r="B472" s="361">
        <v>5</v>
      </c>
      <c r="C472" s="362" t="s">
        <v>694</v>
      </c>
      <c r="D472" s="363" t="s">
        <v>194</v>
      </c>
      <c r="E472" s="225" t="s">
        <v>190</v>
      </c>
      <c r="F472" s="367">
        <v>325000</v>
      </c>
      <c r="G472" s="485">
        <v>8</v>
      </c>
      <c r="H472" s="486">
        <v>2</v>
      </c>
      <c r="I472" s="488"/>
      <c r="J472" s="493"/>
      <c r="K472" s="494">
        <v>8</v>
      </c>
      <c r="L472" s="486">
        <v>2</v>
      </c>
      <c r="M472" s="488"/>
      <c r="N472" s="493"/>
      <c r="O472" s="494"/>
      <c r="P472" s="486"/>
      <c r="Q472" s="488"/>
      <c r="R472" s="493"/>
      <c r="S472" s="494">
        <v>8</v>
      </c>
      <c r="T472" s="486">
        <v>2</v>
      </c>
      <c r="U472" s="488"/>
      <c r="V472" s="493"/>
      <c r="W472" s="494">
        <v>8</v>
      </c>
      <c r="X472" s="486">
        <v>3</v>
      </c>
      <c r="Y472" s="488"/>
      <c r="Z472" s="493"/>
      <c r="AA472" s="494">
        <v>5</v>
      </c>
      <c r="AB472" s="486">
        <v>6</v>
      </c>
      <c r="AC472" s="488"/>
      <c r="AD472" s="495"/>
      <c r="AE472" s="380">
        <v>11</v>
      </c>
      <c r="AF472" s="381"/>
      <c r="AG472" s="485">
        <v>8</v>
      </c>
      <c r="AH472" s="486">
        <v>3</v>
      </c>
      <c r="AI472" s="488"/>
      <c r="AJ472" s="493"/>
      <c r="AK472" s="494">
        <v>8</v>
      </c>
      <c r="AL472" s="486">
        <v>3</v>
      </c>
      <c r="AM472" s="488"/>
      <c r="AN472" s="493"/>
      <c r="AO472" s="494">
        <v>8</v>
      </c>
      <c r="AP472" s="486">
        <v>3</v>
      </c>
      <c r="AQ472" s="488"/>
      <c r="AR472" s="493"/>
      <c r="AS472" s="494">
        <v>8</v>
      </c>
      <c r="AT472" s="486">
        <v>3</v>
      </c>
      <c r="AU472" s="488"/>
      <c r="AV472" s="493"/>
      <c r="AW472" s="494">
        <v>8</v>
      </c>
      <c r="AX472" s="486">
        <v>3</v>
      </c>
      <c r="AY472" s="488"/>
      <c r="AZ472" s="493"/>
      <c r="BA472" s="494">
        <v>5</v>
      </c>
      <c r="BB472" s="486">
        <v>5</v>
      </c>
      <c r="BC472" s="488"/>
      <c r="BD472" s="495"/>
      <c r="BE472" s="380">
        <v>9</v>
      </c>
      <c r="BF472" s="381"/>
      <c r="BG472" s="485">
        <v>8</v>
      </c>
      <c r="BH472" s="486">
        <v>2</v>
      </c>
      <c r="BI472" s="488"/>
      <c r="BJ472" s="493"/>
      <c r="BK472" s="494">
        <v>8</v>
      </c>
      <c r="BL472" s="486">
        <v>2</v>
      </c>
      <c r="BM472" s="488"/>
      <c r="BN472" s="493"/>
      <c r="BO472" s="494">
        <v>8</v>
      </c>
      <c r="BP472" s="486">
        <v>1</v>
      </c>
      <c r="BQ472" s="488"/>
      <c r="BR472" s="493"/>
      <c r="BS472" s="494">
        <v>8</v>
      </c>
      <c r="BT472" s="486">
        <v>1</v>
      </c>
      <c r="BU472" s="488"/>
      <c r="BV472" s="493"/>
      <c r="BW472" s="499">
        <v>10</v>
      </c>
      <c r="BX472" s="499"/>
      <c r="BY472" s="494">
        <v>5</v>
      </c>
      <c r="BZ472" s="486">
        <v>4</v>
      </c>
      <c r="CA472" s="488"/>
      <c r="CB472" s="495"/>
      <c r="CC472" s="380">
        <v>9</v>
      </c>
      <c r="CD472" s="381"/>
      <c r="CE472" s="398">
        <v>8</v>
      </c>
      <c r="CF472" s="366">
        <v>1</v>
      </c>
      <c r="CG472" s="373"/>
      <c r="CH472" s="399"/>
      <c r="CI472" s="485">
        <v>8</v>
      </c>
      <c r="CJ472" s="486">
        <v>1</v>
      </c>
      <c r="CK472" s="488"/>
      <c r="CL472" s="493"/>
      <c r="CM472" s="494">
        <v>8</v>
      </c>
      <c r="CN472" s="486">
        <v>1</v>
      </c>
      <c r="CO472" s="488"/>
      <c r="CP472" s="495"/>
      <c r="CQ472" s="513">
        <v>8</v>
      </c>
      <c r="CR472" s="486">
        <v>1</v>
      </c>
      <c r="CS472" s="514"/>
      <c r="CT472" s="515"/>
      <c r="CU472" s="513">
        <v>8</v>
      </c>
      <c r="CV472" s="486">
        <v>1</v>
      </c>
      <c r="CW472" s="516"/>
      <c r="CX472" s="517"/>
      <c r="CY472" s="402">
        <v>5</v>
      </c>
      <c r="CZ472" s="366">
        <v>4</v>
      </c>
      <c r="DA472" s="415"/>
      <c r="DB472" s="411"/>
      <c r="DC472" s="380">
        <v>9</v>
      </c>
      <c r="DD472" s="381"/>
      <c r="DE472" s="398">
        <v>2</v>
      </c>
      <c r="DF472" s="366"/>
      <c r="DG472" s="416"/>
      <c r="DH472" s="411"/>
      <c r="DI472" s="402"/>
      <c r="DJ472" s="366"/>
      <c r="DK472" s="416"/>
      <c r="DL472" s="411"/>
      <c r="DM472" s="424">
        <v>25</v>
      </c>
      <c r="DN472" s="424">
        <v>4</v>
      </c>
      <c r="DO472" s="424">
        <v>1</v>
      </c>
      <c r="DP472" s="425">
        <f t="shared" si="269"/>
        <v>166</v>
      </c>
      <c r="DQ472" s="427">
        <f t="shared" si="270"/>
        <v>0</v>
      </c>
      <c r="DR472" s="425">
        <f t="shared" si="271"/>
        <v>166</v>
      </c>
      <c r="DS472" s="163">
        <f t="shared" si="272"/>
        <v>22</v>
      </c>
      <c r="DT472" s="425">
        <f t="shared" si="273"/>
        <v>54</v>
      </c>
      <c r="DU472" s="427">
        <f t="shared" si="274"/>
        <v>0</v>
      </c>
      <c r="DV472" s="427">
        <f t="shared" si="275"/>
        <v>54</v>
      </c>
      <c r="DW472" s="427">
        <f t="shared" si="276"/>
        <v>38</v>
      </c>
      <c r="DX472" s="427">
        <f t="shared" si="277"/>
        <v>0</v>
      </c>
      <c r="DY472" s="427">
        <f t="shared" si="278"/>
        <v>10</v>
      </c>
      <c r="DZ472" s="427">
        <f t="shared" si="279"/>
        <v>0</v>
      </c>
      <c r="EA472" s="428">
        <f t="shared" si="280"/>
        <v>23</v>
      </c>
      <c r="EB472" s="429">
        <f t="shared" si="281"/>
        <v>54</v>
      </c>
      <c r="EC472" s="429">
        <f t="shared" si="282"/>
        <v>0</v>
      </c>
      <c r="ED472" s="429">
        <f t="shared" si="283"/>
        <v>38</v>
      </c>
      <c r="EE472" s="429">
        <f t="shared" si="284"/>
        <v>0</v>
      </c>
      <c r="EF472" s="429">
        <f t="shared" si="285"/>
        <v>10</v>
      </c>
      <c r="EG472" s="429">
        <f t="shared" si="286"/>
        <v>0</v>
      </c>
      <c r="EH472" s="441"/>
      <c r="EI472"/>
      <c r="EJ472" s="443">
        <v>498</v>
      </c>
      <c r="EK472" s="481" t="s">
        <v>694</v>
      </c>
      <c r="EL472" s="449" t="s">
        <v>194</v>
      </c>
      <c r="EM472" s="500">
        <v>325000</v>
      </c>
      <c r="EN472" s="447">
        <f t="shared" si="287"/>
        <v>12500</v>
      </c>
      <c r="EO472" s="453">
        <v>0</v>
      </c>
      <c r="EP472" s="454">
        <v>0</v>
      </c>
      <c r="EQ472" s="455">
        <v>0</v>
      </c>
      <c r="ER472" s="455">
        <v>0</v>
      </c>
      <c r="ES472" s="456">
        <f t="shared" si="288"/>
        <v>12500</v>
      </c>
      <c r="ET472" s="456">
        <f t="shared" si="289"/>
        <v>23</v>
      </c>
      <c r="EU472" s="456">
        <f t="shared" si="290"/>
        <v>54</v>
      </c>
      <c r="EV472" s="456">
        <f t="shared" si="291"/>
        <v>0</v>
      </c>
      <c r="EW472" s="456">
        <f t="shared" si="292"/>
        <v>38</v>
      </c>
      <c r="EX472" s="456">
        <f t="shared" si="293"/>
        <v>0</v>
      </c>
      <c r="EY472" s="460">
        <f t="shared" si="294"/>
        <v>10</v>
      </c>
      <c r="EZ472" s="460">
        <f t="shared" si="295"/>
        <v>0</v>
      </c>
      <c r="FA472" s="447">
        <f t="shared" si="296"/>
        <v>295022.69</v>
      </c>
      <c r="FB472" s="447">
        <v>0</v>
      </c>
      <c r="FC472" s="447">
        <f t="shared" si="297"/>
        <v>582522.68999999994</v>
      </c>
      <c r="FD472" s="447">
        <f t="shared" si="298"/>
        <v>524270.41999999993</v>
      </c>
      <c r="FE472" s="447">
        <f t="shared" si="299"/>
        <v>20854.083999999984</v>
      </c>
      <c r="FF472" s="447">
        <f t="shared" si="300"/>
        <v>58252.27</v>
      </c>
      <c r="FG472" s="463">
        <v>100000</v>
      </c>
      <c r="FH472" s="447">
        <f t="shared" si="301"/>
        <v>179106.35</v>
      </c>
      <c r="FI472" s="447">
        <v>0</v>
      </c>
      <c r="FJ472" s="447">
        <f t="shared" si="302"/>
        <v>403416.34</v>
      </c>
      <c r="FK472" s="464"/>
      <c r="FL472" s="447">
        <f t="shared" si="303"/>
        <v>23300.91</v>
      </c>
      <c r="FM472" s="447">
        <f t="shared" si="304"/>
        <v>2912.61</v>
      </c>
      <c r="FN472" s="447">
        <f t="shared" si="305"/>
        <v>58252.27</v>
      </c>
      <c r="FO472" s="447">
        <f t="shared" si="306"/>
        <v>84465.79</v>
      </c>
      <c r="FP472" s="178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</row>
    <row r="473" spans="1:463" s="163" customFormat="1" ht="22.5" customHeight="1">
      <c r="A473" s="360">
        <v>465</v>
      </c>
      <c r="B473" s="361">
        <v>5</v>
      </c>
      <c r="C473" s="362" t="s">
        <v>695</v>
      </c>
      <c r="D473" s="363" t="s">
        <v>194</v>
      </c>
      <c r="E473" s="225" t="s">
        <v>190</v>
      </c>
      <c r="F473" s="367">
        <v>325000</v>
      </c>
      <c r="G473" s="485">
        <v>8</v>
      </c>
      <c r="H473" s="486">
        <v>2</v>
      </c>
      <c r="I473" s="488"/>
      <c r="J473" s="493"/>
      <c r="K473" s="494">
        <v>8</v>
      </c>
      <c r="L473" s="486">
        <v>1</v>
      </c>
      <c r="M473" s="488"/>
      <c r="N473" s="493"/>
      <c r="O473" s="494">
        <v>8</v>
      </c>
      <c r="P473" s="486">
        <v>1</v>
      </c>
      <c r="Q473" s="488"/>
      <c r="R473" s="493"/>
      <c r="S473" s="494">
        <v>8</v>
      </c>
      <c r="T473" s="486">
        <v>1</v>
      </c>
      <c r="U473" s="488"/>
      <c r="V473" s="493"/>
      <c r="W473" s="494">
        <v>8</v>
      </c>
      <c r="X473" s="486">
        <v>2</v>
      </c>
      <c r="Y473" s="488"/>
      <c r="Z473" s="493"/>
      <c r="AA473" s="494">
        <v>5</v>
      </c>
      <c r="AB473" s="486">
        <v>6</v>
      </c>
      <c r="AC473" s="488"/>
      <c r="AD473" s="495"/>
      <c r="AE473" s="380">
        <v>11</v>
      </c>
      <c r="AF473" s="381"/>
      <c r="AG473" s="485">
        <v>8</v>
      </c>
      <c r="AH473" s="486">
        <v>3</v>
      </c>
      <c r="AI473" s="488"/>
      <c r="AJ473" s="493"/>
      <c r="AK473" s="494">
        <v>8</v>
      </c>
      <c r="AL473" s="486">
        <v>3</v>
      </c>
      <c r="AM473" s="488"/>
      <c r="AN473" s="493"/>
      <c r="AO473" s="494">
        <v>8</v>
      </c>
      <c r="AP473" s="486">
        <v>3</v>
      </c>
      <c r="AQ473" s="488"/>
      <c r="AR473" s="493"/>
      <c r="AS473" s="494">
        <v>8</v>
      </c>
      <c r="AT473" s="486">
        <v>3</v>
      </c>
      <c r="AU473" s="488"/>
      <c r="AV473" s="493"/>
      <c r="AW473" s="494">
        <v>8</v>
      </c>
      <c r="AX473" s="486">
        <v>3</v>
      </c>
      <c r="AY473" s="488"/>
      <c r="AZ473" s="493"/>
      <c r="BA473" s="494">
        <v>5</v>
      </c>
      <c r="BB473" s="486">
        <v>5</v>
      </c>
      <c r="BC473" s="488"/>
      <c r="BD473" s="495"/>
      <c r="BE473" s="380">
        <v>10</v>
      </c>
      <c r="BF473" s="381"/>
      <c r="BG473" s="485">
        <v>2</v>
      </c>
      <c r="BH473" s="486"/>
      <c r="BI473" s="488"/>
      <c r="BJ473" s="493"/>
      <c r="BK473" s="494">
        <v>8</v>
      </c>
      <c r="BL473" s="486">
        <v>2</v>
      </c>
      <c r="BM473" s="488"/>
      <c r="BN473" s="493"/>
      <c r="BO473" s="494">
        <v>8</v>
      </c>
      <c r="BP473" s="486">
        <v>1</v>
      </c>
      <c r="BQ473" s="488"/>
      <c r="BR473" s="493"/>
      <c r="BS473" s="494">
        <v>8</v>
      </c>
      <c r="BT473" s="486">
        <v>1</v>
      </c>
      <c r="BU473" s="488"/>
      <c r="BV473" s="493"/>
      <c r="BW473" s="499">
        <v>9</v>
      </c>
      <c r="BX473" s="499"/>
      <c r="BY473" s="494">
        <v>5</v>
      </c>
      <c r="BZ473" s="486">
        <v>4</v>
      </c>
      <c r="CA473" s="488"/>
      <c r="CB473" s="495"/>
      <c r="CC473" s="380">
        <v>9</v>
      </c>
      <c r="CD473" s="381"/>
      <c r="CE473" s="398">
        <v>8</v>
      </c>
      <c r="CF473" s="366">
        <v>2</v>
      </c>
      <c r="CG473" s="373"/>
      <c r="CH473" s="399"/>
      <c r="CI473" s="485">
        <v>8</v>
      </c>
      <c r="CJ473" s="486">
        <v>1</v>
      </c>
      <c r="CK473" s="488"/>
      <c r="CL473" s="493"/>
      <c r="CM473" s="494">
        <v>8</v>
      </c>
      <c r="CN473" s="486">
        <v>1</v>
      </c>
      <c r="CO473" s="488"/>
      <c r="CP473" s="495"/>
      <c r="CQ473" s="513">
        <v>8</v>
      </c>
      <c r="CR473" s="486">
        <v>1</v>
      </c>
      <c r="CS473" s="514"/>
      <c r="CT473" s="515"/>
      <c r="CU473" s="513">
        <v>8</v>
      </c>
      <c r="CV473" s="486">
        <v>1</v>
      </c>
      <c r="CW473" s="516"/>
      <c r="CX473" s="517"/>
      <c r="CY473" s="402">
        <v>5</v>
      </c>
      <c r="CZ473" s="366">
        <v>4</v>
      </c>
      <c r="DA473" s="415"/>
      <c r="DB473" s="411"/>
      <c r="DC473" s="380">
        <v>9</v>
      </c>
      <c r="DD473" s="381"/>
      <c r="DE473" s="398">
        <v>8</v>
      </c>
      <c r="DF473" s="366">
        <v>1</v>
      </c>
      <c r="DG473" s="416"/>
      <c r="DH473" s="411"/>
      <c r="DI473" s="402">
        <v>8</v>
      </c>
      <c r="DJ473" s="366">
        <v>1</v>
      </c>
      <c r="DK473" s="416"/>
      <c r="DL473" s="411"/>
      <c r="DM473" s="424">
        <v>25</v>
      </c>
      <c r="DN473" s="424">
        <v>4</v>
      </c>
      <c r="DO473" s="424">
        <v>1</v>
      </c>
      <c r="DP473" s="425">
        <f t="shared" si="269"/>
        <v>182</v>
      </c>
      <c r="DQ473" s="427">
        <f t="shared" si="270"/>
        <v>0</v>
      </c>
      <c r="DR473" s="425">
        <f t="shared" si="271"/>
        <v>182</v>
      </c>
      <c r="DS473" s="163">
        <f t="shared" si="272"/>
        <v>24</v>
      </c>
      <c r="DT473" s="425">
        <f t="shared" si="273"/>
        <v>53</v>
      </c>
      <c r="DU473" s="427">
        <f t="shared" si="274"/>
        <v>0</v>
      </c>
      <c r="DV473" s="427">
        <f t="shared" si="275"/>
        <v>53</v>
      </c>
      <c r="DW473" s="427">
        <f t="shared" si="276"/>
        <v>39</v>
      </c>
      <c r="DX473" s="427">
        <f t="shared" si="277"/>
        <v>0</v>
      </c>
      <c r="DY473" s="427">
        <f t="shared" si="278"/>
        <v>9</v>
      </c>
      <c r="DZ473" s="427">
        <f t="shared" si="279"/>
        <v>0</v>
      </c>
      <c r="EA473" s="428">
        <f t="shared" si="280"/>
        <v>25</v>
      </c>
      <c r="EB473" s="429">
        <f t="shared" si="281"/>
        <v>53</v>
      </c>
      <c r="EC473" s="429">
        <f t="shared" si="282"/>
        <v>0</v>
      </c>
      <c r="ED473" s="429">
        <f t="shared" si="283"/>
        <v>39</v>
      </c>
      <c r="EE473" s="429">
        <f t="shared" si="284"/>
        <v>0</v>
      </c>
      <c r="EF473" s="429">
        <f t="shared" si="285"/>
        <v>9</v>
      </c>
      <c r="EG473" s="429">
        <f t="shared" si="286"/>
        <v>0</v>
      </c>
      <c r="EH473" s="441"/>
      <c r="EI473"/>
      <c r="EJ473" s="443">
        <v>499</v>
      </c>
      <c r="EK473" s="481" t="s">
        <v>695</v>
      </c>
      <c r="EL473" s="449" t="s">
        <v>194</v>
      </c>
      <c r="EM473" s="500">
        <v>325000</v>
      </c>
      <c r="EN473" s="447">
        <f t="shared" si="287"/>
        <v>12500</v>
      </c>
      <c r="EO473" s="453">
        <v>0</v>
      </c>
      <c r="EP473" s="454">
        <v>0</v>
      </c>
      <c r="EQ473" s="455">
        <v>0</v>
      </c>
      <c r="ER473" s="455">
        <v>0</v>
      </c>
      <c r="ES473" s="456">
        <f t="shared" si="288"/>
        <v>12500</v>
      </c>
      <c r="ET473" s="456">
        <f t="shared" si="289"/>
        <v>25</v>
      </c>
      <c r="EU473" s="456">
        <f t="shared" si="290"/>
        <v>53</v>
      </c>
      <c r="EV473" s="456">
        <f t="shared" si="291"/>
        <v>0</v>
      </c>
      <c r="EW473" s="456">
        <f t="shared" si="292"/>
        <v>39</v>
      </c>
      <c r="EX473" s="456">
        <f t="shared" si="293"/>
        <v>0</v>
      </c>
      <c r="EY473" s="460">
        <f t="shared" si="294"/>
        <v>9</v>
      </c>
      <c r="EZ473" s="460">
        <f t="shared" si="295"/>
        <v>0</v>
      </c>
      <c r="FA473" s="447">
        <f t="shared" si="296"/>
        <v>292522.5</v>
      </c>
      <c r="FB473" s="447">
        <v>0</v>
      </c>
      <c r="FC473" s="447">
        <f t="shared" si="297"/>
        <v>605022.5</v>
      </c>
      <c r="FD473" s="447">
        <f t="shared" si="298"/>
        <v>544520.25</v>
      </c>
      <c r="FE473" s="447">
        <f t="shared" si="299"/>
        <v>24904.05</v>
      </c>
      <c r="FF473" s="447">
        <f t="shared" si="300"/>
        <v>60502.25</v>
      </c>
      <c r="FG473" s="463">
        <v>100000</v>
      </c>
      <c r="FH473" s="447">
        <f t="shared" si="301"/>
        <v>185406.3</v>
      </c>
      <c r="FI473" s="447">
        <v>0</v>
      </c>
      <c r="FJ473" s="447">
        <f t="shared" si="302"/>
        <v>419616.2</v>
      </c>
      <c r="FK473" s="464"/>
      <c r="FL473" s="447">
        <f t="shared" si="303"/>
        <v>24200.9</v>
      </c>
      <c r="FM473" s="447">
        <f t="shared" si="304"/>
        <v>3025.11</v>
      </c>
      <c r="FN473" s="447">
        <f t="shared" si="305"/>
        <v>60502.25</v>
      </c>
      <c r="FO473" s="447">
        <f t="shared" si="306"/>
        <v>87728.260000000009</v>
      </c>
      <c r="FP473" s="178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</row>
    <row r="474" spans="1:463" s="163" customFormat="1" ht="22.5" customHeight="1">
      <c r="A474" s="360">
        <v>466</v>
      </c>
      <c r="B474" s="361">
        <v>5</v>
      </c>
      <c r="C474" s="362" t="s">
        <v>696</v>
      </c>
      <c r="D474" s="363" t="s">
        <v>194</v>
      </c>
      <c r="E474" s="225" t="s">
        <v>190</v>
      </c>
      <c r="F474" s="367">
        <v>325000</v>
      </c>
      <c r="G474" s="485">
        <v>8</v>
      </c>
      <c r="H474" s="486">
        <v>2</v>
      </c>
      <c r="I474" s="488"/>
      <c r="J474" s="493"/>
      <c r="K474" s="494">
        <v>8</v>
      </c>
      <c r="L474" s="486">
        <v>2</v>
      </c>
      <c r="M474" s="488"/>
      <c r="N474" s="493"/>
      <c r="O474" s="494">
        <v>8</v>
      </c>
      <c r="P474" s="486">
        <v>1</v>
      </c>
      <c r="Q474" s="488"/>
      <c r="R474" s="493"/>
      <c r="S474" s="494">
        <v>8</v>
      </c>
      <c r="T474" s="486">
        <v>2</v>
      </c>
      <c r="U474" s="488"/>
      <c r="V474" s="493"/>
      <c r="W474" s="494">
        <v>8</v>
      </c>
      <c r="X474" s="486">
        <v>3</v>
      </c>
      <c r="Y474" s="488"/>
      <c r="Z474" s="493"/>
      <c r="AA474" s="494">
        <v>5</v>
      </c>
      <c r="AB474" s="486">
        <v>6</v>
      </c>
      <c r="AC474" s="488"/>
      <c r="AD474" s="495"/>
      <c r="AE474" s="380">
        <v>11</v>
      </c>
      <c r="AF474" s="381"/>
      <c r="AG474" s="485">
        <v>8</v>
      </c>
      <c r="AH474" s="486">
        <v>3</v>
      </c>
      <c r="AI474" s="488"/>
      <c r="AJ474" s="493"/>
      <c r="AK474" s="494">
        <v>8</v>
      </c>
      <c r="AL474" s="486">
        <v>3</v>
      </c>
      <c r="AM474" s="488"/>
      <c r="AN474" s="493"/>
      <c r="AO474" s="494">
        <v>7</v>
      </c>
      <c r="AP474" s="486"/>
      <c r="AQ474" s="488"/>
      <c r="AR474" s="493"/>
      <c r="AS474" s="494"/>
      <c r="AT474" s="486"/>
      <c r="AU474" s="488"/>
      <c r="AV474" s="493"/>
      <c r="AW474" s="494">
        <v>8</v>
      </c>
      <c r="AX474" s="486">
        <v>3</v>
      </c>
      <c r="AY474" s="488"/>
      <c r="AZ474" s="493"/>
      <c r="BA474" s="494">
        <v>5</v>
      </c>
      <c r="BB474" s="486">
        <v>5</v>
      </c>
      <c r="BC474" s="488"/>
      <c r="BD474" s="495"/>
      <c r="BE474" s="380">
        <v>10</v>
      </c>
      <c r="BF474" s="381"/>
      <c r="BG474" s="485">
        <v>8</v>
      </c>
      <c r="BH474" s="486">
        <v>2</v>
      </c>
      <c r="BI474" s="488"/>
      <c r="BJ474" s="493"/>
      <c r="BK474" s="494">
        <v>8</v>
      </c>
      <c r="BL474" s="486">
        <v>2</v>
      </c>
      <c r="BM474" s="488"/>
      <c r="BN474" s="493"/>
      <c r="BO474" s="494">
        <v>8</v>
      </c>
      <c r="BP474" s="486">
        <v>1</v>
      </c>
      <c r="BQ474" s="488"/>
      <c r="BR474" s="493"/>
      <c r="BS474" s="494">
        <v>8</v>
      </c>
      <c r="BT474" s="486">
        <v>1</v>
      </c>
      <c r="BU474" s="488"/>
      <c r="BV474" s="493"/>
      <c r="BW474" s="499">
        <v>10</v>
      </c>
      <c r="BX474" s="499"/>
      <c r="BY474" s="494">
        <v>5</v>
      </c>
      <c r="BZ474" s="486">
        <v>4</v>
      </c>
      <c r="CA474" s="488"/>
      <c r="CB474" s="495"/>
      <c r="CC474" s="380">
        <v>9</v>
      </c>
      <c r="CD474" s="381"/>
      <c r="CE474" s="398">
        <v>8</v>
      </c>
      <c r="CF474" s="366">
        <v>2</v>
      </c>
      <c r="CG474" s="373"/>
      <c r="CH474" s="399"/>
      <c r="CI474" s="485">
        <v>8</v>
      </c>
      <c r="CJ474" s="486">
        <v>1</v>
      </c>
      <c r="CK474" s="488"/>
      <c r="CL474" s="493"/>
      <c r="CM474" s="494">
        <v>8</v>
      </c>
      <c r="CN474" s="486">
        <v>1</v>
      </c>
      <c r="CO474" s="488"/>
      <c r="CP474" s="495"/>
      <c r="CQ474" s="513">
        <v>8</v>
      </c>
      <c r="CR474" s="486">
        <v>1</v>
      </c>
      <c r="CS474" s="514"/>
      <c r="CT474" s="515"/>
      <c r="CU474" s="513">
        <v>8</v>
      </c>
      <c r="CV474" s="486">
        <v>1</v>
      </c>
      <c r="CW474" s="516"/>
      <c r="CX474" s="517"/>
      <c r="CY474" s="402">
        <v>5</v>
      </c>
      <c r="CZ474" s="366">
        <v>4</v>
      </c>
      <c r="DA474" s="415"/>
      <c r="DB474" s="411"/>
      <c r="DC474" s="380">
        <v>9</v>
      </c>
      <c r="DD474" s="381"/>
      <c r="DE474" s="398">
        <v>8</v>
      </c>
      <c r="DF474" s="366">
        <v>1</v>
      </c>
      <c r="DG474" s="416"/>
      <c r="DH474" s="411"/>
      <c r="DI474" s="402">
        <v>8</v>
      </c>
      <c r="DJ474" s="366">
        <v>1</v>
      </c>
      <c r="DK474" s="416"/>
      <c r="DL474" s="411"/>
      <c r="DM474" s="424">
        <v>25</v>
      </c>
      <c r="DN474" s="424">
        <v>4</v>
      </c>
      <c r="DO474" s="424">
        <v>1</v>
      </c>
      <c r="DP474" s="425">
        <f t="shared" si="269"/>
        <v>179</v>
      </c>
      <c r="DQ474" s="427">
        <f t="shared" si="270"/>
        <v>0</v>
      </c>
      <c r="DR474" s="425">
        <f t="shared" si="271"/>
        <v>179</v>
      </c>
      <c r="DS474" s="163">
        <f t="shared" si="272"/>
        <v>24</v>
      </c>
      <c r="DT474" s="425">
        <f t="shared" si="273"/>
        <v>52</v>
      </c>
      <c r="DU474" s="427">
        <f t="shared" si="274"/>
        <v>0</v>
      </c>
      <c r="DV474" s="427">
        <f t="shared" si="275"/>
        <v>52</v>
      </c>
      <c r="DW474" s="427">
        <f t="shared" si="276"/>
        <v>39</v>
      </c>
      <c r="DX474" s="427">
        <f t="shared" si="277"/>
        <v>0</v>
      </c>
      <c r="DY474" s="427">
        <f t="shared" si="278"/>
        <v>10</v>
      </c>
      <c r="DZ474" s="427">
        <f t="shared" si="279"/>
        <v>0</v>
      </c>
      <c r="EA474" s="428">
        <f t="shared" si="280"/>
        <v>25</v>
      </c>
      <c r="EB474" s="429">
        <f t="shared" si="281"/>
        <v>52</v>
      </c>
      <c r="EC474" s="429">
        <f t="shared" si="282"/>
        <v>0</v>
      </c>
      <c r="ED474" s="429">
        <f t="shared" si="283"/>
        <v>39</v>
      </c>
      <c r="EE474" s="429">
        <f t="shared" si="284"/>
        <v>0</v>
      </c>
      <c r="EF474" s="429">
        <f t="shared" si="285"/>
        <v>10</v>
      </c>
      <c r="EG474" s="429">
        <f t="shared" si="286"/>
        <v>0</v>
      </c>
      <c r="EH474" s="441"/>
      <c r="EI474"/>
      <c r="EJ474" s="443">
        <v>500</v>
      </c>
      <c r="EK474" s="481" t="s">
        <v>696</v>
      </c>
      <c r="EL474" s="449" t="s">
        <v>194</v>
      </c>
      <c r="EM474" s="500">
        <v>325000</v>
      </c>
      <c r="EN474" s="447">
        <f t="shared" si="287"/>
        <v>12500</v>
      </c>
      <c r="EO474" s="453">
        <v>0</v>
      </c>
      <c r="EP474" s="454">
        <v>0</v>
      </c>
      <c r="EQ474" s="455">
        <v>0</v>
      </c>
      <c r="ER474" s="455">
        <v>0</v>
      </c>
      <c r="ES474" s="456">
        <f t="shared" si="288"/>
        <v>12500</v>
      </c>
      <c r="ET474" s="456">
        <f t="shared" si="289"/>
        <v>25</v>
      </c>
      <c r="EU474" s="456">
        <f t="shared" si="290"/>
        <v>52</v>
      </c>
      <c r="EV474" s="456">
        <f t="shared" si="291"/>
        <v>0</v>
      </c>
      <c r="EW474" s="456">
        <f t="shared" si="292"/>
        <v>39</v>
      </c>
      <c r="EX474" s="456">
        <f t="shared" si="293"/>
        <v>0</v>
      </c>
      <c r="EY474" s="460">
        <f t="shared" si="294"/>
        <v>10</v>
      </c>
      <c r="EZ474" s="460">
        <f t="shared" si="295"/>
        <v>0</v>
      </c>
      <c r="FA474" s="447">
        <f t="shared" si="296"/>
        <v>293355.90000000002</v>
      </c>
      <c r="FB474" s="447">
        <v>0</v>
      </c>
      <c r="FC474" s="447">
        <f t="shared" si="297"/>
        <v>605855.9</v>
      </c>
      <c r="FD474" s="447">
        <f t="shared" si="298"/>
        <v>545270.31000000006</v>
      </c>
      <c r="FE474" s="447">
        <f t="shared" si="299"/>
        <v>25054.062000000013</v>
      </c>
      <c r="FF474" s="447">
        <f t="shared" si="300"/>
        <v>60585.59</v>
      </c>
      <c r="FG474" s="463">
        <v>100000</v>
      </c>
      <c r="FH474" s="447">
        <f t="shared" si="301"/>
        <v>185639.65</v>
      </c>
      <c r="FI474" s="447">
        <v>0</v>
      </c>
      <c r="FJ474" s="447">
        <f t="shared" si="302"/>
        <v>420216.25</v>
      </c>
      <c r="FK474" s="464"/>
      <c r="FL474" s="447">
        <f t="shared" si="303"/>
        <v>24234.240000000002</v>
      </c>
      <c r="FM474" s="447">
        <f t="shared" si="304"/>
        <v>3029.28</v>
      </c>
      <c r="FN474" s="447">
        <f t="shared" si="305"/>
        <v>60585.59</v>
      </c>
      <c r="FO474" s="447">
        <f t="shared" si="306"/>
        <v>87849.11</v>
      </c>
      <c r="FP474" s="178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</row>
    <row r="475" spans="1:463" s="163" customFormat="1" ht="22.5" customHeight="1">
      <c r="A475" s="360">
        <v>467</v>
      </c>
      <c r="B475" s="361">
        <v>5</v>
      </c>
      <c r="C475" s="362" t="s">
        <v>697</v>
      </c>
      <c r="D475" s="363" t="s">
        <v>194</v>
      </c>
      <c r="E475" s="225" t="s">
        <v>190</v>
      </c>
      <c r="F475" s="367">
        <v>325000</v>
      </c>
      <c r="G475" s="485">
        <v>8</v>
      </c>
      <c r="H475" s="486">
        <v>2</v>
      </c>
      <c r="I475" s="488"/>
      <c r="J475" s="493"/>
      <c r="K475" s="494">
        <v>8</v>
      </c>
      <c r="L475" s="486">
        <v>2</v>
      </c>
      <c r="M475" s="488"/>
      <c r="N475" s="493"/>
      <c r="O475" s="494">
        <v>8</v>
      </c>
      <c r="P475" s="486">
        <v>1</v>
      </c>
      <c r="Q475" s="488"/>
      <c r="R475" s="493"/>
      <c r="S475" s="494">
        <v>8</v>
      </c>
      <c r="T475" s="486">
        <v>1</v>
      </c>
      <c r="U475" s="488"/>
      <c r="V475" s="493"/>
      <c r="W475" s="494"/>
      <c r="X475" s="486"/>
      <c r="Y475" s="488"/>
      <c r="Z475" s="493"/>
      <c r="AA475" s="494">
        <v>5</v>
      </c>
      <c r="AB475" s="486">
        <v>4</v>
      </c>
      <c r="AC475" s="488"/>
      <c r="AD475" s="495"/>
      <c r="AE475" s="380">
        <v>11</v>
      </c>
      <c r="AF475" s="381"/>
      <c r="AG475" s="485">
        <v>8</v>
      </c>
      <c r="AH475" s="486">
        <v>3</v>
      </c>
      <c r="AI475" s="488"/>
      <c r="AJ475" s="493"/>
      <c r="AK475" s="494">
        <v>8</v>
      </c>
      <c r="AL475" s="486">
        <v>3</v>
      </c>
      <c r="AM475" s="488"/>
      <c r="AN475" s="493"/>
      <c r="AO475" s="494"/>
      <c r="AP475" s="486"/>
      <c r="AQ475" s="488"/>
      <c r="AR475" s="493"/>
      <c r="AS475" s="494">
        <v>8</v>
      </c>
      <c r="AT475" s="486">
        <v>3</v>
      </c>
      <c r="AU475" s="488"/>
      <c r="AV475" s="493"/>
      <c r="AW475" s="494">
        <v>8</v>
      </c>
      <c r="AX475" s="486">
        <v>3</v>
      </c>
      <c r="AY475" s="488"/>
      <c r="AZ475" s="493"/>
      <c r="BA475" s="494">
        <v>5</v>
      </c>
      <c r="BB475" s="486">
        <v>5</v>
      </c>
      <c r="BC475" s="488"/>
      <c r="BD475" s="495"/>
      <c r="BE475" s="380">
        <v>9</v>
      </c>
      <c r="BF475" s="381"/>
      <c r="BG475" s="485">
        <v>8</v>
      </c>
      <c r="BH475" s="486">
        <v>2</v>
      </c>
      <c r="BI475" s="488"/>
      <c r="BJ475" s="493"/>
      <c r="BK475" s="494">
        <v>8</v>
      </c>
      <c r="BL475" s="486">
        <v>2</v>
      </c>
      <c r="BM475" s="488"/>
      <c r="BN475" s="493"/>
      <c r="BO475" s="494">
        <v>8</v>
      </c>
      <c r="BP475" s="486">
        <v>1</v>
      </c>
      <c r="BQ475" s="488"/>
      <c r="BR475" s="493"/>
      <c r="BS475" s="494">
        <v>8</v>
      </c>
      <c r="BT475" s="486">
        <v>1</v>
      </c>
      <c r="BU475" s="488"/>
      <c r="BV475" s="493"/>
      <c r="BW475" s="499">
        <v>10</v>
      </c>
      <c r="BX475" s="499"/>
      <c r="BY475" s="494">
        <v>5</v>
      </c>
      <c r="BZ475" s="486">
        <v>4</v>
      </c>
      <c r="CA475" s="488"/>
      <c r="CB475" s="495"/>
      <c r="CC475" s="380"/>
      <c r="CD475" s="381"/>
      <c r="CE475" s="398">
        <v>8</v>
      </c>
      <c r="CF475" s="366">
        <v>1</v>
      </c>
      <c r="CG475" s="373"/>
      <c r="CH475" s="399"/>
      <c r="CI475" s="485">
        <v>8</v>
      </c>
      <c r="CJ475" s="486">
        <v>1</v>
      </c>
      <c r="CK475" s="488"/>
      <c r="CL475" s="493"/>
      <c r="CM475" s="494">
        <v>8</v>
      </c>
      <c r="CN475" s="486">
        <v>1</v>
      </c>
      <c r="CO475" s="488"/>
      <c r="CP475" s="495"/>
      <c r="CQ475" s="513">
        <v>8</v>
      </c>
      <c r="CR475" s="486">
        <v>1</v>
      </c>
      <c r="CS475" s="514"/>
      <c r="CT475" s="515"/>
      <c r="CU475" s="513">
        <v>8</v>
      </c>
      <c r="CV475" s="486">
        <v>1</v>
      </c>
      <c r="CW475" s="516"/>
      <c r="CX475" s="517"/>
      <c r="CY475" s="402">
        <v>5</v>
      </c>
      <c r="CZ475" s="366">
        <v>4</v>
      </c>
      <c r="DA475" s="415"/>
      <c r="DB475" s="411"/>
      <c r="DC475" s="380">
        <v>9</v>
      </c>
      <c r="DD475" s="381"/>
      <c r="DE475" s="398">
        <v>8</v>
      </c>
      <c r="DF475" s="366">
        <v>1</v>
      </c>
      <c r="DG475" s="416"/>
      <c r="DH475" s="411"/>
      <c r="DI475" s="402">
        <v>8</v>
      </c>
      <c r="DJ475" s="366">
        <v>1</v>
      </c>
      <c r="DK475" s="416"/>
      <c r="DL475" s="411"/>
      <c r="DM475" s="424">
        <v>25</v>
      </c>
      <c r="DN475" s="424">
        <v>4</v>
      </c>
      <c r="DO475" s="424">
        <v>1</v>
      </c>
      <c r="DP475" s="425">
        <f t="shared" si="269"/>
        <v>172</v>
      </c>
      <c r="DQ475" s="427">
        <f t="shared" si="270"/>
        <v>0</v>
      </c>
      <c r="DR475" s="425">
        <f t="shared" si="271"/>
        <v>172</v>
      </c>
      <c r="DS475" s="163">
        <f t="shared" si="272"/>
        <v>23</v>
      </c>
      <c r="DT475" s="425">
        <f t="shared" si="273"/>
        <v>48</v>
      </c>
      <c r="DU475" s="427">
        <f t="shared" si="274"/>
        <v>0</v>
      </c>
      <c r="DV475" s="427">
        <f t="shared" si="275"/>
        <v>48</v>
      </c>
      <c r="DW475" s="427">
        <f t="shared" si="276"/>
        <v>29</v>
      </c>
      <c r="DX475" s="427">
        <f t="shared" si="277"/>
        <v>0</v>
      </c>
      <c r="DY475" s="427">
        <f t="shared" si="278"/>
        <v>10</v>
      </c>
      <c r="DZ475" s="427">
        <f t="shared" si="279"/>
        <v>0</v>
      </c>
      <c r="EA475" s="428">
        <f t="shared" si="280"/>
        <v>24</v>
      </c>
      <c r="EB475" s="429">
        <f t="shared" si="281"/>
        <v>48</v>
      </c>
      <c r="EC475" s="429">
        <f t="shared" si="282"/>
        <v>0</v>
      </c>
      <c r="ED475" s="429">
        <f t="shared" si="283"/>
        <v>29</v>
      </c>
      <c r="EE475" s="429">
        <f t="shared" si="284"/>
        <v>0</v>
      </c>
      <c r="EF475" s="429">
        <f t="shared" si="285"/>
        <v>10</v>
      </c>
      <c r="EG475" s="429">
        <f t="shared" si="286"/>
        <v>0</v>
      </c>
      <c r="EH475" s="441"/>
      <c r="EI475"/>
      <c r="EJ475" s="443">
        <v>501</v>
      </c>
      <c r="EK475" s="481" t="s">
        <v>697</v>
      </c>
      <c r="EL475" s="449" t="s">
        <v>194</v>
      </c>
      <c r="EM475" s="500">
        <v>325000</v>
      </c>
      <c r="EN475" s="447">
        <f t="shared" si="287"/>
        <v>12500</v>
      </c>
      <c r="EO475" s="453">
        <v>0</v>
      </c>
      <c r="EP475" s="454">
        <v>0</v>
      </c>
      <c r="EQ475" s="455">
        <v>0</v>
      </c>
      <c r="ER475" s="455">
        <v>0</v>
      </c>
      <c r="ES475" s="456">
        <f t="shared" si="288"/>
        <v>12500</v>
      </c>
      <c r="ET475" s="456">
        <f t="shared" si="289"/>
        <v>24</v>
      </c>
      <c r="EU475" s="456">
        <f t="shared" si="290"/>
        <v>48</v>
      </c>
      <c r="EV475" s="456">
        <f t="shared" si="291"/>
        <v>0</v>
      </c>
      <c r="EW475" s="456">
        <f t="shared" si="292"/>
        <v>29</v>
      </c>
      <c r="EX475" s="456">
        <f t="shared" si="293"/>
        <v>0</v>
      </c>
      <c r="EY475" s="460">
        <f t="shared" si="294"/>
        <v>10</v>
      </c>
      <c r="EZ475" s="460">
        <f t="shared" si="295"/>
        <v>0</v>
      </c>
      <c r="FA475" s="447">
        <f t="shared" si="296"/>
        <v>250019.23</v>
      </c>
      <c r="FB475" s="447">
        <v>0</v>
      </c>
      <c r="FC475" s="447">
        <f t="shared" si="297"/>
        <v>550019.23</v>
      </c>
      <c r="FD475" s="447">
        <f t="shared" si="298"/>
        <v>495017.31</v>
      </c>
      <c r="FE475" s="447">
        <f t="shared" si="299"/>
        <v>18001.3848</v>
      </c>
      <c r="FF475" s="447">
        <f t="shared" si="300"/>
        <v>55001.919999999998</v>
      </c>
      <c r="FG475" s="463">
        <v>100000</v>
      </c>
      <c r="FH475" s="447">
        <f t="shared" si="301"/>
        <v>173003.3</v>
      </c>
      <c r="FI475" s="447">
        <v>0</v>
      </c>
      <c r="FJ475" s="447">
        <f t="shared" si="302"/>
        <v>377015.93</v>
      </c>
      <c r="FK475" s="464"/>
      <c r="FL475" s="447">
        <f t="shared" si="303"/>
        <v>22000.77</v>
      </c>
      <c r="FM475" s="447">
        <f t="shared" si="304"/>
        <v>2750.1</v>
      </c>
      <c r="FN475" s="447">
        <f t="shared" si="305"/>
        <v>55001.919999999998</v>
      </c>
      <c r="FO475" s="447">
        <f t="shared" si="306"/>
        <v>79752.789999999994</v>
      </c>
      <c r="FP475" s="178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</row>
    <row r="476" spans="1:463" s="163" customFormat="1" ht="22.5" customHeight="1">
      <c r="A476" s="360">
        <v>468</v>
      </c>
      <c r="B476" s="361">
        <v>3</v>
      </c>
      <c r="C476" s="362" t="s">
        <v>698</v>
      </c>
      <c r="D476" s="363" t="s">
        <v>68</v>
      </c>
      <c r="E476" s="225" t="s">
        <v>190</v>
      </c>
      <c r="F476" s="367">
        <v>390000</v>
      </c>
      <c r="G476" s="485">
        <v>8</v>
      </c>
      <c r="H476" s="486">
        <v>1</v>
      </c>
      <c r="I476" s="488"/>
      <c r="J476" s="493"/>
      <c r="K476" s="494">
        <v>8</v>
      </c>
      <c r="L476" s="486">
        <v>1</v>
      </c>
      <c r="M476" s="488"/>
      <c r="N476" s="493"/>
      <c r="O476" s="494">
        <v>8</v>
      </c>
      <c r="P476" s="486">
        <v>1</v>
      </c>
      <c r="Q476" s="488"/>
      <c r="R476" s="493"/>
      <c r="S476" s="494">
        <v>8</v>
      </c>
      <c r="T476" s="486">
        <v>1</v>
      </c>
      <c r="U476" s="488"/>
      <c r="V476" s="493"/>
      <c r="W476" s="494">
        <v>8</v>
      </c>
      <c r="X476" s="486">
        <v>1</v>
      </c>
      <c r="Y476" s="488"/>
      <c r="Z476" s="493"/>
      <c r="AA476" s="494">
        <v>5</v>
      </c>
      <c r="AB476" s="486">
        <v>4</v>
      </c>
      <c r="AC476" s="488"/>
      <c r="AD476" s="495"/>
      <c r="AE476" s="380">
        <v>9</v>
      </c>
      <c r="AF476" s="381"/>
      <c r="AG476" s="485">
        <v>8</v>
      </c>
      <c r="AH476" s="486">
        <v>1</v>
      </c>
      <c r="AI476" s="488"/>
      <c r="AJ476" s="493"/>
      <c r="AK476" s="494">
        <v>8</v>
      </c>
      <c r="AL476" s="486">
        <v>1</v>
      </c>
      <c r="AM476" s="488"/>
      <c r="AN476" s="493"/>
      <c r="AO476" s="494">
        <v>8</v>
      </c>
      <c r="AP476" s="486">
        <v>1</v>
      </c>
      <c r="AQ476" s="488"/>
      <c r="AR476" s="493"/>
      <c r="AS476" s="494">
        <v>8</v>
      </c>
      <c r="AT476" s="486">
        <v>1</v>
      </c>
      <c r="AU476" s="488"/>
      <c r="AV476" s="493"/>
      <c r="AW476" s="494">
        <v>8</v>
      </c>
      <c r="AX476" s="486">
        <v>1</v>
      </c>
      <c r="AY476" s="488"/>
      <c r="AZ476" s="493"/>
      <c r="BA476" s="494">
        <v>5</v>
      </c>
      <c r="BB476" s="486">
        <v>4</v>
      </c>
      <c r="BC476" s="488"/>
      <c r="BD476" s="495"/>
      <c r="BE476" s="380">
        <v>9</v>
      </c>
      <c r="BF476" s="381"/>
      <c r="BG476" s="485">
        <v>8</v>
      </c>
      <c r="BH476" s="486">
        <v>1</v>
      </c>
      <c r="BI476" s="488"/>
      <c r="BJ476" s="493"/>
      <c r="BK476" s="494">
        <v>8</v>
      </c>
      <c r="BL476" s="486">
        <v>1</v>
      </c>
      <c r="BM476" s="488"/>
      <c r="BN476" s="493"/>
      <c r="BO476" s="494">
        <v>8</v>
      </c>
      <c r="BP476" s="486">
        <v>1</v>
      </c>
      <c r="BQ476" s="488"/>
      <c r="BR476" s="493"/>
      <c r="BS476" s="494">
        <v>8</v>
      </c>
      <c r="BT476" s="486">
        <v>1</v>
      </c>
      <c r="BU476" s="488"/>
      <c r="BV476" s="493"/>
      <c r="BW476" s="499">
        <v>10</v>
      </c>
      <c r="BX476" s="499"/>
      <c r="BY476" s="494">
        <v>5</v>
      </c>
      <c r="BZ476" s="486">
        <v>4</v>
      </c>
      <c r="CA476" s="488"/>
      <c r="CB476" s="495"/>
      <c r="CC476" s="380">
        <v>9</v>
      </c>
      <c r="CD476" s="381"/>
      <c r="CE476" s="398">
        <v>8</v>
      </c>
      <c r="CF476" s="366">
        <v>3</v>
      </c>
      <c r="CG476" s="373"/>
      <c r="CH476" s="399"/>
      <c r="CI476" s="485">
        <v>8</v>
      </c>
      <c r="CJ476" s="486">
        <v>1</v>
      </c>
      <c r="CK476" s="488"/>
      <c r="CL476" s="493"/>
      <c r="CM476" s="494">
        <v>8</v>
      </c>
      <c r="CN476" s="486">
        <v>1</v>
      </c>
      <c r="CO476" s="488"/>
      <c r="CP476" s="495"/>
      <c r="CQ476" s="513">
        <v>8</v>
      </c>
      <c r="CR476" s="486">
        <v>2</v>
      </c>
      <c r="CS476" s="514"/>
      <c r="CT476" s="515"/>
      <c r="CU476" s="513">
        <v>8</v>
      </c>
      <c r="CV476" s="486">
        <v>1</v>
      </c>
      <c r="CW476" s="516"/>
      <c r="CX476" s="517"/>
      <c r="CY476" s="402">
        <v>5</v>
      </c>
      <c r="CZ476" s="366">
        <v>4</v>
      </c>
      <c r="DA476" s="415"/>
      <c r="DB476" s="411"/>
      <c r="DC476" s="380">
        <v>9</v>
      </c>
      <c r="DD476" s="381"/>
      <c r="DE476" s="398">
        <v>8</v>
      </c>
      <c r="DF476" s="366">
        <v>1</v>
      </c>
      <c r="DG476" s="416"/>
      <c r="DH476" s="411"/>
      <c r="DI476" s="402">
        <v>8</v>
      </c>
      <c r="DJ476" s="366">
        <v>1</v>
      </c>
      <c r="DK476" s="416"/>
      <c r="DL476" s="411"/>
      <c r="DM476" s="424">
        <v>25</v>
      </c>
      <c r="DN476" s="424">
        <v>4</v>
      </c>
      <c r="DO476" s="424">
        <v>1</v>
      </c>
      <c r="DP476" s="425">
        <f t="shared" si="269"/>
        <v>188</v>
      </c>
      <c r="DQ476" s="427">
        <f t="shared" si="270"/>
        <v>0</v>
      </c>
      <c r="DR476" s="425">
        <f t="shared" si="271"/>
        <v>188</v>
      </c>
      <c r="DS476" s="163">
        <f t="shared" si="272"/>
        <v>25</v>
      </c>
      <c r="DT476" s="425">
        <f t="shared" si="273"/>
        <v>40</v>
      </c>
      <c r="DU476" s="427">
        <f t="shared" si="274"/>
        <v>0</v>
      </c>
      <c r="DV476" s="427">
        <f t="shared" si="275"/>
        <v>40</v>
      </c>
      <c r="DW476" s="427">
        <f t="shared" si="276"/>
        <v>36</v>
      </c>
      <c r="DX476" s="427">
        <f t="shared" si="277"/>
        <v>0</v>
      </c>
      <c r="DY476" s="427">
        <f t="shared" si="278"/>
        <v>10</v>
      </c>
      <c r="DZ476" s="427">
        <f t="shared" si="279"/>
        <v>0</v>
      </c>
      <c r="EA476" s="428">
        <f t="shared" si="280"/>
        <v>26</v>
      </c>
      <c r="EB476" s="429">
        <f t="shared" si="281"/>
        <v>40</v>
      </c>
      <c r="EC476" s="429">
        <f t="shared" si="282"/>
        <v>0</v>
      </c>
      <c r="ED476" s="429">
        <f t="shared" si="283"/>
        <v>36</v>
      </c>
      <c r="EE476" s="429">
        <f t="shared" si="284"/>
        <v>0</v>
      </c>
      <c r="EF476" s="429">
        <f t="shared" si="285"/>
        <v>10</v>
      </c>
      <c r="EG476" s="429">
        <f t="shared" si="286"/>
        <v>0</v>
      </c>
      <c r="EH476" s="441"/>
      <c r="EI476"/>
      <c r="EJ476" s="443">
        <v>502</v>
      </c>
      <c r="EK476" s="481" t="s">
        <v>698</v>
      </c>
      <c r="EL476" s="449" t="s">
        <v>68</v>
      </c>
      <c r="EM476" s="500">
        <v>390000</v>
      </c>
      <c r="EN476" s="447">
        <f t="shared" si="287"/>
        <v>15000</v>
      </c>
      <c r="EO476" s="453">
        <v>0</v>
      </c>
      <c r="EP476" s="454">
        <v>0</v>
      </c>
      <c r="EQ476" s="455">
        <v>0</v>
      </c>
      <c r="ER476" s="455">
        <v>0</v>
      </c>
      <c r="ES476" s="456">
        <f t="shared" si="288"/>
        <v>15000</v>
      </c>
      <c r="ET476" s="456">
        <f t="shared" si="289"/>
        <v>26</v>
      </c>
      <c r="EU476" s="456">
        <f t="shared" si="290"/>
        <v>40</v>
      </c>
      <c r="EV476" s="456">
        <f t="shared" si="291"/>
        <v>0</v>
      </c>
      <c r="EW476" s="456">
        <f t="shared" si="292"/>
        <v>36</v>
      </c>
      <c r="EX476" s="456">
        <f t="shared" si="293"/>
        <v>0</v>
      </c>
      <c r="EY476" s="460">
        <f t="shared" si="294"/>
        <v>10</v>
      </c>
      <c r="EZ476" s="460">
        <f t="shared" si="295"/>
        <v>0</v>
      </c>
      <c r="FA476" s="447">
        <f t="shared" si="296"/>
        <v>304023.39</v>
      </c>
      <c r="FB476" s="447">
        <v>0</v>
      </c>
      <c r="FC476" s="447">
        <f t="shared" si="297"/>
        <v>694023.39</v>
      </c>
      <c r="FD476" s="447">
        <f t="shared" si="298"/>
        <v>624621.05000000005</v>
      </c>
      <c r="FE476" s="447">
        <f t="shared" si="299"/>
        <v>40924.210000000006</v>
      </c>
      <c r="FF476" s="447">
        <f t="shared" si="300"/>
        <v>69402.34</v>
      </c>
      <c r="FG476" s="463">
        <v>0</v>
      </c>
      <c r="FH476" s="447">
        <f t="shared" si="301"/>
        <v>110326.55</v>
      </c>
      <c r="FI476" s="447">
        <v>0</v>
      </c>
      <c r="FJ476" s="447">
        <f t="shared" si="302"/>
        <v>583696.84</v>
      </c>
      <c r="FK476" s="464"/>
      <c r="FL476" s="447">
        <f t="shared" si="303"/>
        <v>27760.94</v>
      </c>
      <c r="FM476" s="447">
        <f t="shared" si="304"/>
        <v>3470.12</v>
      </c>
      <c r="FN476" s="447">
        <f t="shared" si="305"/>
        <v>69402.34</v>
      </c>
      <c r="FO476" s="447">
        <f t="shared" si="306"/>
        <v>100633.4</v>
      </c>
      <c r="FP476" s="178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</row>
    <row r="477" spans="1:463" s="163" customFormat="1" ht="22.5" customHeight="1">
      <c r="A477" s="360">
        <v>469</v>
      </c>
      <c r="B477" s="361">
        <v>3</v>
      </c>
      <c r="C477" s="362" t="s">
        <v>699</v>
      </c>
      <c r="D477" s="363" t="s">
        <v>194</v>
      </c>
      <c r="E477" s="225" t="s">
        <v>190</v>
      </c>
      <c r="F477" s="367">
        <v>325000</v>
      </c>
      <c r="G477" s="485">
        <v>8</v>
      </c>
      <c r="H477" s="486"/>
      <c r="I477" s="488"/>
      <c r="J477" s="493"/>
      <c r="K477" s="494">
        <v>8</v>
      </c>
      <c r="L477" s="486"/>
      <c r="M477" s="488"/>
      <c r="N477" s="493"/>
      <c r="O477" s="494">
        <v>8</v>
      </c>
      <c r="P477" s="486"/>
      <c r="Q477" s="488"/>
      <c r="R477" s="493"/>
      <c r="S477" s="494">
        <v>8</v>
      </c>
      <c r="T477" s="486"/>
      <c r="U477" s="488"/>
      <c r="V477" s="493"/>
      <c r="W477" s="494">
        <v>8</v>
      </c>
      <c r="X477" s="486"/>
      <c r="Y477" s="488"/>
      <c r="Z477" s="493"/>
      <c r="AA477" s="494">
        <v>5</v>
      </c>
      <c r="AB477" s="486">
        <v>3</v>
      </c>
      <c r="AC477" s="488"/>
      <c r="AD477" s="495"/>
      <c r="AE477" s="380">
        <v>8</v>
      </c>
      <c r="AF477" s="381"/>
      <c r="AG477" s="485">
        <v>8</v>
      </c>
      <c r="AH477" s="486"/>
      <c r="AI477" s="488"/>
      <c r="AJ477" s="493"/>
      <c r="AK477" s="494">
        <v>8</v>
      </c>
      <c r="AL477" s="486"/>
      <c r="AM477" s="488"/>
      <c r="AN477" s="493"/>
      <c r="AO477" s="494">
        <v>8</v>
      </c>
      <c r="AP477" s="486"/>
      <c r="AQ477" s="488"/>
      <c r="AR477" s="493"/>
      <c r="AS477" s="494">
        <v>8</v>
      </c>
      <c r="AT477" s="486"/>
      <c r="AU477" s="488"/>
      <c r="AV477" s="493"/>
      <c r="AW477" s="494">
        <v>8</v>
      </c>
      <c r="AX477" s="486"/>
      <c r="AY477" s="488"/>
      <c r="AZ477" s="493"/>
      <c r="BA477" s="494">
        <v>5</v>
      </c>
      <c r="BB477" s="486">
        <v>3</v>
      </c>
      <c r="BC477" s="488"/>
      <c r="BD477" s="495"/>
      <c r="BE477" s="380">
        <v>8</v>
      </c>
      <c r="BF477" s="381"/>
      <c r="BG477" s="485">
        <v>8</v>
      </c>
      <c r="BH477" s="486"/>
      <c r="BI477" s="488"/>
      <c r="BJ477" s="493"/>
      <c r="BK477" s="494">
        <v>8</v>
      </c>
      <c r="BL477" s="486"/>
      <c r="BM477" s="488"/>
      <c r="BN477" s="493"/>
      <c r="BO477" s="494">
        <v>8</v>
      </c>
      <c r="BP477" s="486"/>
      <c r="BQ477" s="488"/>
      <c r="BR477" s="493"/>
      <c r="BS477" s="494">
        <v>8</v>
      </c>
      <c r="BT477" s="486"/>
      <c r="BU477" s="488"/>
      <c r="BV477" s="493"/>
      <c r="BW477" s="499">
        <v>8</v>
      </c>
      <c r="BX477" s="499"/>
      <c r="BY477" s="494">
        <v>5</v>
      </c>
      <c r="BZ477" s="486">
        <v>3</v>
      </c>
      <c r="CA477" s="488"/>
      <c r="CB477" s="495"/>
      <c r="CC477" s="380">
        <v>8</v>
      </c>
      <c r="CD477" s="381"/>
      <c r="CE477" s="398">
        <v>8</v>
      </c>
      <c r="CF477" s="366"/>
      <c r="CG477" s="373"/>
      <c r="CH477" s="399"/>
      <c r="CI477" s="485">
        <v>8</v>
      </c>
      <c r="CJ477" s="486"/>
      <c r="CK477" s="488"/>
      <c r="CL477" s="493"/>
      <c r="CM477" s="494">
        <v>8</v>
      </c>
      <c r="CN477" s="486"/>
      <c r="CO477" s="488"/>
      <c r="CP477" s="495"/>
      <c r="CQ477" s="513">
        <v>8</v>
      </c>
      <c r="CR477" s="486"/>
      <c r="CS477" s="514"/>
      <c r="CT477" s="515"/>
      <c r="CU477" s="513">
        <v>8</v>
      </c>
      <c r="CV477" s="486"/>
      <c r="CW477" s="516"/>
      <c r="CX477" s="517"/>
      <c r="CY477" s="402">
        <v>5</v>
      </c>
      <c r="CZ477" s="366">
        <v>3</v>
      </c>
      <c r="DA477" s="415"/>
      <c r="DB477" s="411"/>
      <c r="DC477" s="380">
        <v>8</v>
      </c>
      <c r="DD477" s="381"/>
      <c r="DE477" s="398">
        <v>8</v>
      </c>
      <c r="DF477" s="366"/>
      <c r="DG477" s="416"/>
      <c r="DH477" s="411"/>
      <c r="DI477" s="402">
        <v>8</v>
      </c>
      <c r="DJ477" s="366"/>
      <c r="DK477" s="416"/>
      <c r="DL477" s="411"/>
      <c r="DM477" s="424">
        <v>25</v>
      </c>
      <c r="DN477" s="424">
        <v>4</v>
      </c>
      <c r="DO477" s="424">
        <v>1</v>
      </c>
      <c r="DP477" s="425">
        <f t="shared" si="269"/>
        <v>188</v>
      </c>
      <c r="DQ477" s="427">
        <f t="shared" si="270"/>
        <v>0</v>
      </c>
      <c r="DR477" s="425">
        <f t="shared" si="271"/>
        <v>188</v>
      </c>
      <c r="DS477" s="163">
        <f t="shared" si="272"/>
        <v>25</v>
      </c>
      <c r="DT477" s="425">
        <f t="shared" si="273"/>
        <v>12</v>
      </c>
      <c r="DU477" s="427">
        <f t="shared" si="274"/>
        <v>0</v>
      </c>
      <c r="DV477" s="427">
        <f t="shared" si="275"/>
        <v>12</v>
      </c>
      <c r="DW477" s="427">
        <f t="shared" si="276"/>
        <v>32</v>
      </c>
      <c r="DX477" s="427">
        <f t="shared" si="277"/>
        <v>0</v>
      </c>
      <c r="DY477" s="427">
        <f t="shared" si="278"/>
        <v>8</v>
      </c>
      <c r="DZ477" s="427">
        <f t="shared" si="279"/>
        <v>0</v>
      </c>
      <c r="EA477" s="428">
        <f t="shared" si="280"/>
        <v>26</v>
      </c>
      <c r="EB477" s="429">
        <f t="shared" si="281"/>
        <v>12</v>
      </c>
      <c r="EC477" s="429">
        <f t="shared" si="282"/>
        <v>0</v>
      </c>
      <c r="ED477" s="429">
        <f t="shared" si="283"/>
        <v>32</v>
      </c>
      <c r="EE477" s="429">
        <f t="shared" si="284"/>
        <v>0</v>
      </c>
      <c r="EF477" s="429">
        <f t="shared" si="285"/>
        <v>8</v>
      </c>
      <c r="EG477" s="429">
        <f t="shared" si="286"/>
        <v>0</v>
      </c>
      <c r="EH477" s="441"/>
      <c r="EI477"/>
      <c r="EJ477" s="443">
        <v>503</v>
      </c>
      <c r="EK477" s="481" t="s">
        <v>699</v>
      </c>
      <c r="EL477" s="449" t="s">
        <v>194</v>
      </c>
      <c r="EM477" s="500">
        <v>325000</v>
      </c>
      <c r="EN477" s="447">
        <f t="shared" si="287"/>
        <v>12500</v>
      </c>
      <c r="EO477" s="453">
        <v>0</v>
      </c>
      <c r="EP477" s="454">
        <v>0</v>
      </c>
      <c r="EQ477" s="455">
        <v>0</v>
      </c>
      <c r="ER477" s="455">
        <v>0</v>
      </c>
      <c r="ES477" s="456">
        <f t="shared" si="288"/>
        <v>12500</v>
      </c>
      <c r="ET477" s="456">
        <f t="shared" si="289"/>
        <v>26</v>
      </c>
      <c r="EU477" s="456">
        <f t="shared" si="290"/>
        <v>12</v>
      </c>
      <c r="EV477" s="456">
        <f t="shared" si="291"/>
        <v>0</v>
      </c>
      <c r="EW477" s="456">
        <f t="shared" si="292"/>
        <v>32</v>
      </c>
      <c r="EX477" s="456">
        <f t="shared" si="293"/>
        <v>0</v>
      </c>
      <c r="EY477" s="460">
        <f t="shared" si="294"/>
        <v>8</v>
      </c>
      <c r="EZ477" s="460">
        <f t="shared" si="295"/>
        <v>0</v>
      </c>
      <c r="FA477" s="447">
        <f t="shared" si="296"/>
        <v>163345.9</v>
      </c>
      <c r="FB477" s="447">
        <v>0</v>
      </c>
      <c r="FC477" s="447">
        <f t="shared" si="297"/>
        <v>488345.9</v>
      </c>
      <c r="FD477" s="447">
        <f t="shared" si="298"/>
        <v>439511.31000000006</v>
      </c>
      <c r="FE477" s="447">
        <f t="shared" si="299"/>
        <v>13560.904800000004</v>
      </c>
      <c r="FF477" s="447">
        <f t="shared" si="300"/>
        <v>48834.59</v>
      </c>
      <c r="FG477" s="463">
        <v>0</v>
      </c>
      <c r="FH477" s="447">
        <f t="shared" si="301"/>
        <v>62395.49</v>
      </c>
      <c r="FI477" s="447">
        <v>0</v>
      </c>
      <c r="FJ477" s="447">
        <f t="shared" si="302"/>
        <v>425950.41</v>
      </c>
      <c r="FK477" s="464"/>
      <c r="FL477" s="447">
        <f t="shared" si="303"/>
        <v>19533.84</v>
      </c>
      <c r="FM477" s="447">
        <f t="shared" si="304"/>
        <v>2441.73</v>
      </c>
      <c r="FN477" s="447">
        <f t="shared" si="305"/>
        <v>48834.59</v>
      </c>
      <c r="FO477" s="447">
        <f t="shared" si="306"/>
        <v>70810.16</v>
      </c>
      <c r="FP477" s="178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</row>
    <row r="478" spans="1:463" s="163" customFormat="1" ht="22.5" customHeight="1">
      <c r="A478" s="360">
        <v>470</v>
      </c>
      <c r="B478" s="361">
        <v>6</v>
      </c>
      <c r="C478" s="362" t="s">
        <v>700</v>
      </c>
      <c r="D478" s="363" t="s">
        <v>194</v>
      </c>
      <c r="E478" s="225" t="s">
        <v>190</v>
      </c>
      <c r="F478" s="367">
        <v>325000</v>
      </c>
      <c r="G478" s="485">
        <v>8</v>
      </c>
      <c r="H478" s="486">
        <v>4</v>
      </c>
      <c r="I478" s="488"/>
      <c r="J478" s="493"/>
      <c r="K478" s="494">
        <v>8</v>
      </c>
      <c r="L478" s="486">
        <v>4</v>
      </c>
      <c r="M478" s="488"/>
      <c r="N478" s="493"/>
      <c r="O478" s="494">
        <v>8</v>
      </c>
      <c r="P478" s="486">
        <v>3</v>
      </c>
      <c r="Q478" s="488"/>
      <c r="R478" s="493"/>
      <c r="S478" s="494">
        <v>8</v>
      </c>
      <c r="T478" s="486">
        <v>4</v>
      </c>
      <c r="U478" s="488"/>
      <c r="V478" s="493"/>
      <c r="W478" s="494">
        <v>8</v>
      </c>
      <c r="X478" s="486">
        <v>4</v>
      </c>
      <c r="Y478" s="488"/>
      <c r="Z478" s="493"/>
      <c r="AA478" s="494">
        <v>5</v>
      </c>
      <c r="AB478" s="486">
        <v>7</v>
      </c>
      <c r="AC478" s="488"/>
      <c r="AD478" s="495"/>
      <c r="AE478" s="380">
        <v>11</v>
      </c>
      <c r="AF478" s="381"/>
      <c r="AG478" s="485">
        <v>8</v>
      </c>
      <c r="AH478" s="486">
        <v>4</v>
      </c>
      <c r="AI478" s="488"/>
      <c r="AJ478" s="493"/>
      <c r="AK478" s="494">
        <v>8</v>
      </c>
      <c r="AL478" s="486">
        <v>3</v>
      </c>
      <c r="AM478" s="488"/>
      <c r="AN478" s="493"/>
      <c r="AO478" s="494">
        <v>8</v>
      </c>
      <c r="AP478" s="486">
        <v>1</v>
      </c>
      <c r="AQ478" s="488"/>
      <c r="AR478" s="493"/>
      <c r="AS478" s="494">
        <v>8</v>
      </c>
      <c r="AT478" s="486">
        <v>1</v>
      </c>
      <c r="AU478" s="488"/>
      <c r="AV478" s="493"/>
      <c r="AW478" s="494">
        <v>8</v>
      </c>
      <c r="AX478" s="486">
        <v>2</v>
      </c>
      <c r="AY478" s="488"/>
      <c r="AZ478" s="493"/>
      <c r="BA478" s="494">
        <v>5</v>
      </c>
      <c r="BB478" s="486">
        <v>5</v>
      </c>
      <c r="BC478" s="488"/>
      <c r="BD478" s="495"/>
      <c r="BE478" s="380"/>
      <c r="BF478" s="381"/>
      <c r="BG478" s="485"/>
      <c r="BH478" s="486"/>
      <c r="BI478" s="488"/>
      <c r="BJ478" s="493"/>
      <c r="BK478" s="494">
        <v>8</v>
      </c>
      <c r="BL478" s="486">
        <v>4</v>
      </c>
      <c r="BM478" s="488"/>
      <c r="BN478" s="493"/>
      <c r="BO478" s="494">
        <v>8</v>
      </c>
      <c r="BP478" s="486">
        <v>2</v>
      </c>
      <c r="BQ478" s="488"/>
      <c r="BR478" s="493"/>
      <c r="BS478" s="494">
        <v>8</v>
      </c>
      <c r="BT478" s="486">
        <v>4</v>
      </c>
      <c r="BU478" s="488"/>
      <c r="BV478" s="493"/>
      <c r="BW478" s="499">
        <v>12</v>
      </c>
      <c r="BX478" s="499"/>
      <c r="BY478" s="494">
        <v>5</v>
      </c>
      <c r="BZ478" s="486">
        <v>6</v>
      </c>
      <c r="CA478" s="488"/>
      <c r="CB478" s="495"/>
      <c r="CC478" s="380">
        <v>11</v>
      </c>
      <c r="CD478" s="381"/>
      <c r="CE478" s="398">
        <v>8</v>
      </c>
      <c r="CF478" s="366">
        <v>4</v>
      </c>
      <c r="CG478" s="373"/>
      <c r="CH478" s="399"/>
      <c r="CI478" s="485">
        <v>8</v>
      </c>
      <c r="CJ478" s="486">
        <v>3</v>
      </c>
      <c r="CK478" s="488"/>
      <c r="CL478" s="493"/>
      <c r="CM478" s="494">
        <v>8</v>
      </c>
      <c r="CN478" s="486">
        <v>4</v>
      </c>
      <c r="CO478" s="488"/>
      <c r="CP478" s="495"/>
      <c r="CQ478" s="513">
        <v>8</v>
      </c>
      <c r="CR478" s="486">
        <v>3</v>
      </c>
      <c r="CS478" s="514"/>
      <c r="CT478" s="515"/>
      <c r="CU478" s="513">
        <v>8</v>
      </c>
      <c r="CV478" s="486">
        <v>3</v>
      </c>
      <c r="CW478" s="516"/>
      <c r="CX478" s="517"/>
      <c r="CY478" s="402">
        <v>5</v>
      </c>
      <c r="CZ478" s="366">
        <v>6</v>
      </c>
      <c r="DA478" s="415"/>
      <c r="DB478" s="411"/>
      <c r="DC478" s="380">
        <v>11</v>
      </c>
      <c r="DD478" s="381"/>
      <c r="DE478" s="398">
        <v>8</v>
      </c>
      <c r="DF478" s="366">
        <v>3</v>
      </c>
      <c r="DG478" s="416"/>
      <c r="DH478" s="411"/>
      <c r="DI478" s="402">
        <v>8</v>
      </c>
      <c r="DJ478" s="366">
        <v>3</v>
      </c>
      <c r="DK478" s="416"/>
      <c r="DL478" s="411"/>
      <c r="DM478" s="424">
        <v>25</v>
      </c>
      <c r="DN478" s="424">
        <v>4</v>
      </c>
      <c r="DO478" s="424">
        <v>1</v>
      </c>
      <c r="DP478" s="425">
        <f t="shared" si="269"/>
        <v>180</v>
      </c>
      <c r="DQ478" s="427">
        <f t="shared" si="270"/>
        <v>0</v>
      </c>
      <c r="DR478" s="425">
        <f t="shared" si="271"/>
        <v>180</v>
      </c>
      <c r="DS478" s="163">
        <f t="shared" si="272"/>
        <v>24</v>
      </c>
      <c r="DT478" s="425">
        <f t="shared" si="273"/>
        <v>87</v>
      </c>
      <c r="DU478" s="427">
        <f t="shared" si="274"/>
        <v>0</v>
      </c>
      <c r="DV478" s="427">
        <f t="shared" si="275"/>
        <v>87</v>
      </c>
      <c r="DW478" s="427">
        <f t="shared" si="276"/>
        <v>33</v>
      </c>
      <c r="DX478" s="427">
        <f t="shared" si="277"/>
        <v>0</v>
      </c>
      <c r="DY478" s="427">
        <f t="shared" si="278"/>
        <v>12</v>
      </c>
      <c r="DZ478" s="427">
        <f t="shared" si="279"/>
        <v>0</v>
      </c>
      <c r="EA478" s="428">
        <f t="shared" si="280"/>
        <v>25</v>
      </c>
      <c r="EB478" s="429">
        <f t="shared" si="281"/>
        <v>87</v>
      </c>
      <c r="EC478" s="429">
        <f t="shared" si="282"/>
        <v>0</v>
      </c>
      <c r="ED478" s="429">
        <f t="shared" si="283"/>
        <v>33</v>
      </c>
      <c r="EE478" s="429">
        <f t="shared" si="284"/>
        <v>0</v>
      </c>
      <c r="EF478" s="429">
        <f t="shared" si="285"/>
        <v>12</v>
      </c>
      <c r="EG478" s="429">
        <f t="shared" si="286"/>
        <v>0</v>
      </c>
      <c r="EH478" s="441"/>
      <c r="EI478"/>
      <c r="EJ478" s="443">
        <v>504</v>
      </c>
      <c r="EK478" s="481" t="s">
        <v>700</v>
      </c>
      <c r="EL478" s="449" t="s">
        <v>194</v>
      </c>
      <c r="EM478" s="500">
        <v>325000</v>
      </c>
      <c r="EN478" s="447">
        <f t="shared" si="287"/>
        <v>12500</v>
      </c>
      <c r="EO478" s="453">
        <v>0</v>
      </c>
      <c r="EP478" s="454">
        <v>0</v>
      </c>
      <c r="EQ478" s="455">
        <v>0</v>
      </c>
      <c r="ER478" s="455">
        <v>0</v>
      </c>
      <c r="ES478" s="456">
        <f t="shared" si="288"/>
        <v>12500</v>
      </c>
      <c r="ET478" s="456">
        <f t="shared" si="289"/>
        <v>25</v>
      </c>
      <c r="EU478" s="456">
        <f t="shared" si="290"/>
        <v>87</v>
      </c>
      <c r="EV478" s="456">
        <f t="shared" si="291"/>
        <v>0</v>
      </c>
      <c r="EW478" s="456">
        <f t="shared" si="292"/>
        <v>33</v>
      </c>
      <c r="EX478" s="456">
        <f t="shared" si="293"/>
        <v>0</v>
      </c>
      <c r="EY478" s="460">
        <f t="shared" si="294"/>
        <v>12</v>
      </c>
      <c r="EZ478" s="460">
        <f t="shared" si="295"/>
        <v>0</v>
      </c>
      <c r="FA478" s="447">
        <f t="shared" si="296"/>
        <v>367528.27</v>
      </c>
      <c r="FB478" s="447">
        <v>0</v>
      </c>
      <c r="FC478" s="447">
        <f t="shared" si="297"/>
        <v>680028.27</v>
      </c>
      <c r="FD478" s="447">
        <f t="shared" si="298"/>
        <v>612025.44000000006</v>
      </c>
      <c r="FE478" s="447">
        <f t="shared" si="299"/>
        <v>38405.088000000018</v>
      </c>
      <c r="FF478" s="447">
        <f t="shared" si="300"/>
        <v>68002.83</v>
      </c>
      <c r="FG478" s="463">
        <v>100000</v>
      </c>
      <c r="FH478" s="447">
        <f t="shared" si="301"/>
        <v>206407.92</v>
      </c>
      <c r="FI478" s="447">
        <v>0</v>
      </c>
      <c r="FJ478" s="447">
        <f t="shared" si="302"/>
        <v>473620.35</v>
      </c>
      <c r="FK478" s="464"/>
      <c r="FL478" s="447">
        <f t="shared" si="303"/>
        <v>27201.13</v>
      </c>
      <c r="FM478" s="447">
        <f t="shared" si="304"/>
        <v>3400.14</v>
      </c>
      <c r="FN478" s="447">
        <f t="shared" si="305"/>
        <v>68002.83</v>
      </c>
      <c r="FO478" s="447">
        <f t="shared" si="306"/>
        <v>98604.1</v>
      </c>
      <c r="FP478" s="1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</row>
    <row r="479" spans="1:463" s="163" customFormat="1" ht="22.5" customHeight="1">
      <c r="A479" s="360">
        <v>471</v>
      </c>
      <c r="B479" s="361">
        <v>1</v>
      </c>
      <c r="C479" s="362" t="s">
        <v>701</v>
      </c>
      <c r="D479" s="363" t="s">
        <v>194</v>
      </c>
      <c r="E479" s="225" t="s">
        <v>190</v>
      </c>
      <c r="F479" s="367">
        <v>325000</v>
      </c>
      <c r="G479" s="485"/>
      <c r="H479" s="486"/>
      <c r="I479" s="488"/>
      <c r="J479" s="493"/>
      <c r="K479" s="494">
        <v>8</v>
      </c>
      <c r="L479" s="486">
        <v>4</v>
      </c>
      <c r="M479" s="488"/>
      <c r="N479" s="493"/>
      <c r="O479" s="494">
        <v>8</v>
      </c>
      <c r="P479" s="486">
        <v>4</v>
      </c>
      <c r="Q479" s="488"/>
      <c r="R479" s="493"/>
      <c r="S479" s="494">
        <v>8</v>
      </c>
      <c r="T479" s="486">
        <v>4</v>
      </c>
      <c r="U479" s="488"/>
      <c r="V479" s="493"/>
      <c r="W479" s="494">
        <v>8</v>
      </c>
      <c r="X479" s="486">
        <v>4</v>
      </c>
      <c r="Y479" s="488"/>
      <c r="Z479" s="493"/>
      <c r="AA479" s="494">
        <v>5</v>
      </c>
      <c r="AB479" s="486">
        <v>7</v>
      </c>
      <c r="AC479" s="488"/>
      <c r="AD479" s="495"/>
      <c r="AE479" s="380">
        <v>12</v>
      </c>
      <c r="AF479" s="381"/>
      <c r="AG479" s="485">
        <v>8</v>
      </c>
      <c r="AH479" s="486">
        <v>4</v>
      </c>
      <c r="AI479" s="488"/>
      <c r="AJ479" s="493"/>
      <c r="AK479" s="494">
        <v>8</v>
      </c>
      <c r="AL479" s="486">
        <v>4</v>
      </c>
      <c r="AM479" s="488"/>
      <c r="AN479" s="493"/>
      <c r="AO479" s="494"/>
      <c r="AP479" s="486"/>
      <c r="AQ479" s="488"/>
      <c r="AR479" s="493"/>
      <c r="AS479" s="494">
        <v>8</v>
      </c>
      <c r="AT479" s="486">
        <v>4</v>
      </c>
      <c r="AU479" s="488"/>
      <c r="AV479" s="493"/>
      <c r="AW479" s="494">
        <v>8</v>
      </c>
      <c r="AX479" s="486">
        <v>4</v>
      </c>
      <c r="AY479" s="488"/>
      <c r="AZ479" s="493"/>
      <c r="BA479" s="494">
        <v>5</v>
      </c>
      <c r="BB479" s="486">
        <v>7</v>
      </c>
      <c r="BC479" s="488"/>
      <c r="BD479" s="495"/>
      <c r="BE479" s="380">
        <v>12</v>
      </c>
      <c r="BF479" s="381"/>
      <c r="BG479" s="485"/>
      <c r="BH479" s="486"/>
      <c r="BI479" s="488"/>
      <c r="BJ479" s="493"/>
      <c r="BK479" s="494">
        <v>8</v>
      </c>
      <c r="BL479" s="486">
        <v>4</v>
      </c>
      <c r="BM479" s="488"/>
      <c r="BN479" s="493"/>
      <c r="BO479" s="494">
        <v>8</v>
      </c>
      <c r="BP479" s="486">
        <v>4</v>
      </c>
      <c r="BQ479" s="488"/>
      <c r="BR479" s="493"/>
      <c r="BS479" s="494">
        <v>8</v>
      </c>
      <c r="BT479" s="486">
        <v>4</v>
      </c>
      <c r="BU479" s="488"/>
      <c r="BV479" s="493"/>
      <c r="BW479" s="499">
        <v>12</v>
      </c>
      <c r="BX479" s="499"/>
      <c r="BY479" s="494">
        <v>5</v>
      </c>
      <c r="BZ479" s="486">
        <v>7</v>
      </c>
      <c r="CA479" s="488"/>
      <c r="CB479" s="495"/>
      <c r="CC479" s="380">
        <v>12</v>
      </c>
      <c r="CD479" s="381"/>
      <c r="CE479" s="398">
        <v>8</v>
      </c>
      <c r="CF479" s="366">
        <v>4</v>
      </c>
      <c r="CG479" s="373"/>
      <c r="CH479" s="399"/>
      <c r="CI479" s="485">
        <v>8</v>
      </c>
      <c r="CJ479" s="486">
        <v>4</v>
      </c>
      <c r="CK479" s="488"/>
      <c r="CL479" s="493"/>
      <c r="CM479" s="494">
        <v>8</v>
      </c>
      <c r="CN479" s="486">
        <v>4</v>
      </c>
      <c r="CO479" s="488"/>
      <c r="CP479" s="495"/>
      <c r="CQ479" s="513">
        <v>8</v>
      </c>
      <c r="CR479" s="486">
        <v>4</v>
      </c>
      <c r="CS479" s="514"/>
      <c r="CT479" s="515"/>
      <c r="CU479" s="513">
        <v>8</v>
      </c>
      <c r="CV479" s="486">
        <v>4</v>
      </c>
      <c r="CW479" s="516"/>
      <c r="CX479" s="517"/>
      <c r="CY479" s="402">
        <v>5</v>
      </c>
      <c r="CZ479" s="366">
        <v>7</v>
      </c>
      <c r="DA479" s="415"/>
      <c r="DB479" s="411"/>
      <c r="DC479" s="380">
        <v>12</v>
      </c>
      <c r="DD479" s="381"/>
      <c r="DE479" s="398">
        <v>8</v>
      </c>
      <c r="DF479" s="366">
        <v>4</v>
      </c>
      <c r="DG479" s="416"/>
      <c r="DH479" s="411"/>
      <c r="DI479" s="402">
        <v>8</v>
      </c>
      <c r="DJ479" s="366">
        <v>4</v>
      </c>
      <c r="DK479" s="416"/>
      <c r="DL479" s="411"/>
      <c r="DM479" s="424">
        <v>25</v>
      </c>
      <c r="DN479" s="424">
        <v>4</v>
      </c>
      <c r="DO479" s="424">
        <v>1</v>
      </c>
      <c r="DP479" s="425">
        <f t="shared" si="269"/>
        <v>164</v>
      </c>
      <c r="DQ479" s="427">
        <f t="shared" si="270"/>
        <v>0</v>
      </c>
      <c r="DR479" s="425">
        <f t="shared" si="271"/>
        <v>164</v>
      </c>
      <c r="DS479" s="163">
        <f t="shared" si="272"/>
        <v>22</v>
      </c>
      <c r="DT479" s="425">
        <f t="shared" si="273"/>
        <v>100</v>
      </c>
      <c r="DU479" s="427">
        <f t="shared" si="274"/>
        <v>0</v>
      </c>
      <c r="DV479" s="427">
        <f t="shared" si="275"/>
        <v>100</v>
      </c>
      <c r="DW479" s="427">
        <f t="shared" si="276"/>
        <v>48</v>
      </c>
      <c r="DX479" s="427">
        <f t="shared" si="277"/>
        <v>0</v>
      </c>
      <c r="DY479" s="427">
        <f t="shared" si="278"/>
        <v>12</v>
      </c>
      <c r="DZ479" s="427">
        <f t="shared" si="279"/>
        <v>0</v>
      </c>
      <c r="EA479" s="428">
        <f t="shared" si="280"/>
        <v>23</v>
      </c>
      <c r="EB479" s="429">
        <f t="shared" si="281"/>
        <v>100</v>
      </c>
      <c r="EC479" s="429">
        <f t="shared" si="282"/>
        <v>0</v>
      </c>
      <c r="ED479" s="429">
        <f t="shared" si="283"/>
        <v>48</v>
      </c>
      <c r="EE479" s="429">
        <f t="shared" si="284"/>
        <v>0</v>
      </c>
      <c r="EF479" s="429">
        <f t="shared" si="285"/>
        <v>12</v>
      </c>
      <c r="EG479" s="429">
        <f t="shared" si="286"/>
        <v>0</v>
      </c>
      <c r="EH479" s="441"/>
      <c r="EI479"/>
      <c r="EJ479" s="443">
        <v>505</v>
      </c>
      <c r="EK479" s="481" t="s">
        <v>701</v>
      </c>
      <c r="EL479" s="449" t="s">
        <v>194</v>
      </c>
      <c r="EM479" s="500">
        <v>325000</v>
      </c>
      <c r="EN479" s="447">
        <f t="shared" si="287"/>
        <v>12500</v>
      </c>
      <c r="EO479" s="453">
        <v>0</v>
      </c>
      <c r="EP479" s="454">
        <v>0</v>
      </c>
      <c r="EQ479" s="455">
        <v>0</v>
      </c>
      <c r="ER479" s="455">
        <v>0</v>
      </c>
      <c r="ES479" s="456">
        <f t="shared" si="288"/>
        <v>12500</v>
      </c>
      <c r="ET479" s="456">
        <f t="shared" si="289"/>
        <v>23</v>
      </c>
      <c r="EU479" s="456">
        <f t="shared" si="290"/>
        <v>100</v>
      </c>
      <c r="EV479" s="456">
        <f t="shared" si="291"/>
        <v>0</v>
      </c>
      <c r="EW479" s="456">
        <f t="shared" si="292"/>
        <v>48</v>
      </c>
      <c r="EX479" s="456">
        <f t="shared" si="293"/>
        <v>0</v>
      </c>
      <c r="EY479" s="460">
        <f t="shared" si="294"/>
        <v>12</v>
      </c>
      <c r="EZ479" s="460">
        <f t="shared" si="295"/>
        <v>0</v>
      </c>
      <c r="FA479" s="447">
        <f t="shared" si="296"/>
        <v>450034.62</v>
      </c>
      <c r="FB479" s="447">
        <v>0</v>
      </c>
      <c r="FC479" s="447">
        <f t="shared" si="297"/>
        <v>737534.62</v>
      </c>
      <c r="FD479" s="447">
        <f t="shared" si="298"/>
        <v>663781.16</v>
      </c>
      <c r="FE479" s="447">
        <f t="shared" si="299"/>
        <v>48756.232000000004</v>
      </c>
      <c r="FF479" s="447">
        <f t="shared" si="300"/>
        <v>73753.460000000006</v>
      </c>
      <c r="FG479" s="463">
        <v>0</v>
      </c>
      <c r="FH479" s="447">
        <f t="shared" si="301"/>
        <v>122509.69</v>
      </c>
      <c r="FI479" s="447">
        <v>0</v>
      </c>
      <c r="FJ479" s="447">
        <f t="shared" si="302"/>
        <v>615024.93000000005</v>
      </c>
      <c r="FK479" s="464"/>
      <c r="FL479" s="447">
        <f t="shared" si="303"/>
        <v>29501.38</v>
      </c>
      <c r="FM479" s="447">
        <f t="shared" si="304"/>
        <v>3687.67</v>
      </c>
      <c r="FN479" s="447">
        <f t="shared" si="305"/>
        <v>73753.460000000006</v>
      </c>
      <c r="FO479" s="447">
        <f t="shared" si="306"/>
        <v>106942.51000000001</v>
      </c>
      <c r="FP479" s="178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</row>
    <row r="480" spans="1:463" s="163" customFormat="1" ht="22.5" customHeight="1">
      <c r="A480" s="360">
        <v>472</v>
      </c>
      <c r="B480" s="361">
        <v>5</v>
      </c>
      <c r="C480" s="362" t="s">
        <v>702</v>
      </c>
      <c r="D480" s="363" t="s">
        <v>194</v>
      </c>
      <c r="E480" s="225" t="s">
        <v>190</v>
      </c>
      <c r="F480" s="367">
        <v>325000</v>
      </c>
      <c r="G480" s="485">
        <v>8</v>
      </c>
      <c r="H480" s="486">
        <v>2</v>
      </c>
      <c r="I480" s="488"/>
      <c r="J480" s="493"/>
      <c r="K480" s="494">
        <v>8</v>
      </c>
      <c r="L480" s="486">
        <v>2</v>
      </c>
      <c r="M480" s="488"/>
      <c r="N480" s="493"/>
      <c r="O480" s="494">
        <v>8</v>
      </c>
      <c r="P480" s="486">
        <v>1</v>
      </c>
      <c r="Q480" s="488"/>
      <c r="R480" s="493"/>
      <c r="S480" s="494">
        <v>8</v>
      </c>
      <c r="T480" s="486">
        <v>1</v>
      </c>
      <c r="U480" s="488"/>
      <c r="V480" s="493"/>
      <c r="W480" s="494">
        <v>8</v>
      </c>
      <c r="X480" s="486">
        <v>3</v>
      </c>
      <c r="Y480" s="488"/>
      <c r="Z480" s="493"/>
      <c r="AA480" s="494">
        <v>5</v>
      </c>
      <c r="AB480" s="486">
        <v>6</v>
      </c>
      <c r="AC480" s="488"/>
      <c r="AD480" s="495"/>
      <c r="AE480" s="380"/>
      <c r="AF480" s="381"/>
      <c r="AG480" s="485">
        <v>8</v>
      </c>
      <c r="AH480" s="486">
        <v>3</v>
      </c>
      <c r="AI480" s="488"/>
      <c r="AJ480" s="493"/>
      <c r="AK480" s="494">
        <v>8</v>
      </c>
      <c r="AL480" s="486">
        <v>3</v>
      </c>
      <c r="AM480" s="488"/>
      <c r="AN480" s="493"/>
      <c r="AO480" s="494">
        <v>8</v>
      </c>
      <c r="AP480" s="486">
        <v>3</v>
      </c>
      <c r="AQ480" s="488"/>
      <c r="AR480" s="493"/>
      <c r="AS480" s="494">
        <v>8</v>
      </c>
      <c r="AT480" s="486">
        <v>3</v>
      </c>
      <c r="AU480" s="488"/>
      <c r="AV480" s="493"/>
      <c r="AW480" s="494">
        <v>8</v>
      </c>
      <c r="AX480" s="486">
        <v>3</v>
      </c>
      <c r="AY480" s="488"/>
      <c r="AZ480" s="493"/>
      <c r="BA480" s="494">
        <v>5</v>
      </c>
      <c r="BB480" s="486">
        <v>5</v>
      </c>
      <c r="BC480" s="488"/>
      <c r="BD480" s="495"/>
      <c r="BE480" s="380">
        <v>10</v>
      </c>
      <c r="BF480" s="381"/>
      <c r="BG480" s="485">
        <v>5</v>
      </c>
      <c r="BH480" s="486"/>
      <c r="BI480" s="488"/>
      <c r="BJ480" s="493"/>
      <c r="BK480" s="494">
        <v>8</v>
      </c>
      <c r="BL480" s="486">
        <v>2</v>
      </c>
      <c r="BM480" s="488"/>
      <c r="BN480" s="493"/>
      <c r="BO480" s="494">
        <v>8</v>
      </c>
      <c r="BP480" s="486">
        <v>1</v>
      </c>
      <c r="BQ480" s="488"/>
      <c r="BR480" s="493"/>
      <c r="BS480" s="494">
        <v>8</v>
      </c>
      <c r="BT480" s="486">
        <v>1</v>
      </c>
      <c r="BU480" s="488"/>
      <c r="BV480" s="493"/>
      <c r="BW480" s="499">
        <v>10</v>
      </c>
      <c r="BX480" s="499"/>
      <c r="BY480" s="494">
        <v>5</v>
      </c>
      <c r="BZ480" s="486">
        <v>4</v>
      </c>
      <c r="CA480" s="488"/>
      <c r="CB480" s="495"/>
      <c r="CC480" s="380">
        <v>9</v>
      </c>
      <c r="CD480" s="381"/>
      <c r="CE480" s="398">
        <v>8</v>
      </c>
      <c r="CF480" s="366">
        <v>2</v>
      </c>
      <c r="CG480" s="373"/>
      <c r="CH480" s="399"/>
      <c r="CI480" s="485">
        <v>8</v>
      </c>
      <c r="CJ480" s="486">
        <v>1</v>
      </c>
      <c r="CK480" s="488"/>
      <c r="CL480" s="493"/>
      <c r="CM480" s="494">
        <v>8</v>
      </c>
      <c r="CN480" s="486">
        <v>1</v>
      </c>
      <c r="CO480" s="488"/>
      <c r="CP480" s="495"/>
      <c r="CQ480" s="513">
        <v>8</v>
      </c>
      <c r="CR480" s="486">
        <v>1</v>
      </c>
      <c r="CS480" s="514"/>
      <c r="CT480" s="515"/>
      <c r="CU480" s="513">
        <v>8</v>
      </c>
      <c r="CV480" s="486">
        <v>1</v>
      </c>
      <c r="CW480" s="516"/>
      <c r="CX480" s="517"/>
      <c r="CY480" s="402">
        <v>5</v>
      </c>
      <c r="CZ480" s="366">
        <v>4</v>
      </c>
      <c r="DA480" s="415"/>
      <c r="DB480" s="411"/>
      <c r="DC480" s="380">
        <v>9</v>
      </c>
      <c r="DD480" s="381"/>
      <c r="DE480" s="398">
        <v>8</v>
      </c>
      <c r="DF480" s="366">
        <v>1</v>
      </c>
      <c r="DG480" s="416"/>
      <c r="DH480" s="411"/>
      <c r="DI480" s="402">
        <v>8</v>
      </c>
      <c r="DJ480" s="366">
        <v>1</v>
      </c>
      <c r="DK480" s="416"/>
      <c r="DL480" s="411"/>
      <c r="DM480" s="424">
        <v>25</v>
      </c>
      <c r="DN480" s="424">
        <v>4</v>
      </c>
      <c r="DO480" s="424">
        <v>1</v>
      </c>
      <c r="DP480" s="425">
        <f t="shared" si="269"/>
        <v>185</v>
      </c>
      <c r="DQ480" s="427">
        <f t="shared" si="270"/>
        <v>0</v>
      </c>
      <c r="DR480" s="425">
        <f t="shared" si="271"/>
        <v>185</v>
      </c>
      <c r="DS480" s="163">
        <f t="shared" si="272"/>
        <v>25</v>
      </c>
      <c r="DT480" s="425">
        <f t="shared" si="273"/>
        <v>55</v>
      </c>
      <c r="DU480" s="427">
        <f t="shared" si="274"/>
        <v>0</v>
      </c>
      <c r="DV480" s="427">
        <f t="shared" si="275"/>
        <v>55</v>
      </c>
      <c r="DW480" s="427">
        <f t="shared" si="276"/>
        <v>28</v>
      </c>
      <c r="DX480" s="427">
        <f t="shared" si="277"/>
        <v>0</v>
      </c>
      <c r="DY480" s="427">
        <f t="shared" si="278"/>
        <v>10</v>
      </c>
      <c r="DZ480" s="427">
        <f t="shared" si="279"/>
        <v>0</v>
      </c>
      <c r="EA480" s="428">
        <f t="shared" si="280"/>
        <v>26</v>
      </c>
      <c r="EB480" s="429">
        <f t="shared" si="281"/>
        <v>55</v>
      </c>
      <c r="EC480" s="429">
        <f t="shared" si="282"/>
        <v>0</v>
      </c>
      <c r="ED480" s="429">
        <f t="shared" si="283"/>
        <v>28</v>
      </c>
      <c r="EE480" s="429">
        <f t="shared" si="284"/>
        <v>0</v>
      </c>
      <c r="EF480" s="429">
        <f t="shared" si="285"/>
        <v>10</v>
      </c>
      <c r="EG480" s="429">
        <f t="shared" si="286"/>
        <v>0</v>
      </c>
      <c r="EH480" s="441"/>
      <c r="EI480"/>
      <c r="EJ480" s="443">
        <v>506</v>
      </c>
      <c r="EK480" s="481" t="s">
        <v>702</v>
      </c>
      <c r="EL480" s="449" t="s">
        <v>194</v>
      </c>
      <c r="EM480" s="500">
        <v>325000</v>
      </c>
      <c r="EN480" s="447">
        <f t="shared" si="287"/>
        <v>12500</v>
      </c>
      <c r="EO480" s="453">
        <v>0</v>
      </c>
      <c r="EP480" s="454">
        <v>0</v>
      </c>
      <c r="EQ480" s="455">
        <v>0</v>
      </c>
      <c r="ER480" s="455">
        <v>0</v>
      </c>
      <c r="ES480" s="456">
        <f t="shared" si="288"/>
        <v>12500</v>
      </c>
      <c r="ET480" s="456">
        <f t="shared" si="289"/>
        <v>26</v>
      </c>
      <c r="EU480" s="456">
        <f t="shared" si="290"/>
        <v>55</v>
      </c>
      <c r="EV480" s="456">
        <f t="shared" si="291"/>
        <v>0</v>
      </c>
      <c r="EW480" s="456">
        <f t="shared" si="292"/>
        <v>28</v>
      </c>
      <c r="EX480" s="456">
        <f t="shared" si="293"/>
        <v>0</v>
      </c>
      <c r="EY480" s="460">
        <f t="shared" si="294"/>
        <v>10</v>
      </c>
      <c r="EZ480" s="460">
        <f t="shared" si="295"/>
        <v>0</v>
      </c>
      <c r="FA480" s="447">
        <f t="shared" si="296"/>
        <v>264186.99</v>
      </c>
      <c r="FB480" s="447">
        <v>0</v>
      </c>
      <c r="FC480" s="447">
        <f t="shared" si="297"/>
        <v>589186.99</v>
      </c>
      <c r="FD480" s="447">
        <f t="shared" si="298"/>
        <v>530268.29</v>
      </c>
      <c r="FE480" s="447">
        <f t="shared" si="299"/>
        <v>22053.658000000007</v>
      </c>
      <c r="FF480" s="447">
        <f t="shared" si="300"/>
        <v>58918.7</v>
      </c>
      <c r="FG480" s="463">
        <v>100000</v>
      </c>
      <c r="FH480" s="447">
        <f t="shared" si="301"/>
        <v>180972.36</v>
      </c>
      <c r="FI480" s="447">
        <v>0</v>
      </c>
      <c r="FJ480" s="447">
        <f t="shared" si="302"/>
        <v>408214.63</v>
      </c>
      <c r="FK480" s="464"/>
      <c r="FL480" s="447">
        <f t="shared" si="303"/>
        <v>23567.48</v>
      </c>
      <c r="FM480" s="447">
        <f t="shared" si="304"/>
        <v>2945.93</v>
      </c>
      <c r="FN480" s="447">
        <f t="shared" si="305"/>
        <v>58918.7</v>
      </c>
      <c r="FO480" s="447">
        <f t="shared" si="306"/>
        <v>85432.11</v>
      </c>
      <c r="FP480" s="178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</row>
    <row r="481" spans="1:463" s="163" customFormat="1" ht="22.5" customHeight="1">
      <c r="A481" s="360">
        <v>473</v>
      </c>
      <c r="B481" s="361">
        <v>6</v>
      </c>
      <c r="C481" s="362" t="s">
        <v>703</v>
      </c>
      <c r="D481" s="363" t="s">
        <v>194</v>
      </c>
      <c r="E481" s="225" t="s">
        <v>190</v>
      </c>
      <c r="F481" s="367">
        <v>325000</v>
      </c>
      <c r="G481" s="485"/>
      <c r="H481" s="486"/>
      <c r="I481" s="488"/>
      <c r="J481" s="493"/>
      <c r="K481" s="494">
        <v>7</v>
      </c>
      <c r="L481" s="486"/>
      <c r="M481" s="488"/>
      <c r="N481" s="493"/>
      <c r="O481" s="494">
        <v>8</v>
      </c>
      <c r="P481" s="486"/>
      <c r="Q481" s="488"/>
      <c r="R481" s="493"/>
      <c r="S481" s="494">
        <v>8</v>
      </c>
      <c r="T481" s="486"/>
      <c r="U481" s="488"/>
      <c r="V481" s="493"/>
      <c r="W481" s="494">
        <v>8</v>
      </c>
      <c r="X481" s="486"/>
      <c r="Y481" s="488"/>
      <c r="Z481" s="493"/>
      <c r="AA481" s="494">
        <v>5</v>
      </c>
      <c r="AB481" s="486">
        <v>3</v>
      </c>
      <c r="AC481" s="488"/>
      <c r="AD481" s="495"/>
      <c r="AE481" s="380">
        <v>11</v>
      </c>
      <c r="AF481" s="381"/>
      <c r="AG481" s="485">
        <v>8</v>
      </c>
      <c r="AH481" s="486"/>
      <c r="AI481" s="488"/>
      <c r="AJ481" s="493"/>
      <c r="AK481" s="494">
        <v>8</v>
      </c>
      <c r="AL481" s="486">
        <v>2</v>
      </c>
      <c r="AM481" s="488"/>
      <c r="AN481" s="493"/>
      <c r="AO481" s="494">
        <v>8</v>
      </c>
      <c r="AP481" s="486"/>
      <c r="AQ481" s="488"/>
      <c r="AR481" s="493"/>
      <c r="AS481" s="494">
        <v>8</v>
      </c>
      <c r="AT481" s="486"/>
      <c r="AU481" s="488"/>
      <c r="AV481" s="493"/>
      <c r="AW481" s="494">
        <v>8</v>
      </c>
      <c r="AX481" s="486">
        <v>1</v>
      </c>
      <c r="AY481" s="488"/>
      <c r="AZ481" s="493"/>
      <c r="BA481" s="494">
        <v>5</v>
      </c>
      <c r="BB481" s="486">
        <v>3</v>
      </c>
      <c r="BC481" s="488"/>
      <c r="BD481" s="495"/>
      <c r="BE481" s="380">
        <v>8</v>
      </c>
      <c r="BF481" s="381"/>
      <c r="BG481" s="485">
        <v>8</v>
      </c>
      <c r="BH481" s="486">
        <v>2</v>
      </c>
      <c r="BI481" s="488"/>
      <c r="BJ481" s="493"/>
      <c r="BK481" s="494">
        <v>8</v>
      </c>
      <c r="BL481" s="486">
        <v>1</v>
      </c>
      <c r="BM481" s="488"/>
      <c r="BN481" s="493"/>
      <c r="BO481" s="494">
        <v>8</v>
      </c>
      <c r="BP481" s="486"/>
      <c r="BQ481" s="488"/>
      <c r="BR481" s="493"/>
      <c r="BS481" s="494">
        <v>8</v>
      </c>
      <c r="BT481" s="486"/>
      <c r="BU481" s="488"/>
      <c r="BV481" s="493"/>
      <c r="BW481" s="499">
        <v>9</v>
      </c>
      <c r="BX481" s="499"/>
      <c r="BY481" s="494">
        <v>5</v>
      </c>
      <c r="BZ481" s="486">
        <v>4</v>
      </c>
      <c r="CA481" s="488"/>
      <c r="CB481" s="495"/>
      <c r="CC481" s="380">
        <v>10</v>
      </c>
      <c r="CD481" s="381"/>
      <c r="CE481" s="398">
        <v>8</v>
      </c>
      <c r="CF481" s="366"/>
      <c r="CG481" s="373"/>
      <c r="CH481" s="399"/>
      <c r="CI481" s="485">
        <v>8</v>
      </c>
      <c r="CJ481" s="486"/>
      <c r="CK481" s="488"/>
      <c r="CL481" s="493"/>
      <c r="CM481" s="494">
        <v>8</v>
      </c>
      <c r="CN481" s="486"/>
      <c r="CO481" s="488"/>
      <c r="CP481" s="495"/>
      <c r="CQ481" s="513">
        <v>8</v>
      </c>
      <c r="CR481" s="486">
        <v>1</v>
      </c>
      <c r="CS481" s="514"/>
      <c r="CT481" s="515"/>
      <c r="CU481" s="513">
        <v>8</v>
      </c>
      <c r="CV481" s="486"/>
      <c r="CW481" s="516"/>
      <c r="CX481" s="517"/>
      <c r="CY481" s="402">
        <v>5</v>
      </c>
      <c r="CZ481" s="366">
        <v>3</v>
      </c>
      <c r="DA481" s="415"/>
      <c r="DB481" s="411"/>
      <c r="DC481" s="380">
        <v>6</v>
      </c>
      <c r="DD481" s="381"/>
      <c r="DE481" s="398">
        <v>8</v>
      </c>
      <c r="DF481" s="366"/>
      <c r="DG481" s="416"/>
      <c r="DH481" s="411"/>
      <c r="DI481" s="402">
        <v>8</v>
      </c>
      <c r="DJ481" s="366"/>
      <c r="DK481" s="416"/>
      <c r="DL481" s="411"/>
      <c r="DM481" s="424">
        <v>25</v>
      </c>
      <c r="DN481" s="424">
        <v>4</v>
      </c>
      <c r="DO481" s="424">
        <v>1</v>
      </c>
      <c r="DP481" s="425">
        <f t="shared" si="269"/>
        <v>179</v>
      </c>
      <c r="DQ481" s="427">
        <f t="shared" si="270"/>
        <v>0</v>
      </c>
      <c r="DR481" s="425">
        <f t="shared" si="271"/>
        <v>179</v>
      </c>
      <c r="DS481" s="163">
        <f t="shared" si="272"/>
        <v>24</v>
      </c>
      <c r="DT481" s="425">
        <f t="shared" si="273"/>
        <v>20</v>
      </c>
      <c r="DU481" s="427">
        <f t="shared" si="274"/>
        <v>0</v>
      </c>
      <c r="DV481" s="427">
        <f t="shared" si="275"/>
        <v>20</v>
      </c>
      <c r="DW481" s="427">
        <f t="shared" si="276"/>
        <v>35</v>
      </c>
      <c r="DX481" s="427">
        <f t="shared" si="277"/>
        <v>0</v>
      </c>
      <c r="DY481" s="427">
        <f t="shared" si="278"/>
        <v>9</v>
      </c>
      <c r="DZ481" s="427">
        <f t="shared" si="279"/>
        <v>0</v>
      </c>
      <c r="EA481" s="428">
        <f t="shared" si="280"/>
        <v>25</v>
      </c>
      <c r="EB481" s="429">
        <f t="shared" si="281"/>
        <v>20</v>
      </c>
      <c r="EC481" s="429">
        <f t="shared" si="282"/>
        <v>0</v>
      </c>
      <c r="ED481" s="429">
        <f t="shared" si="283"/>
        <v>35</v>
      </c>
      <c r="EE481" s="429">
        <f t="shared" si="284"/>
        <v>0</v>
      </c>
      <c r="EF481" s="429">
        <f t="shared" si="285"/>
        <v>9</v>
      </c>
      <c r="EG481" s="429">
        <f t="shared" si="286"/>
        <v>0</v>
      </c>
      <c r="EH481" s="441"/>
      <c r="EI481"/>
      <c r="EJ481" s="443">
        <v>507</v>
      </c>
      <c r="EK481" s="481" t="s">
        <v>703</v>
      </c>
      <c r="EL481" s="449" t="s">
        <v>194</v>
      </c>
      <c r="EM481" s="500">
        <v>325000</v>
      </c>
      <c r="EN481" s="447">
        <f t="shared" si="287"/>
        <v>12500</v>
      </c>
      <c r="EO481" s="453">
        <v>0</v>
      </c>
      <c r="EP481" s="454">
        <v>0</v>
      </c>
      <c r="EQ481" s="455">
        <v>0</v>
      </c>
      <c r="ER481" s="455">
        <v>0</v>
      </c>
      <c r="ES481" s="456">
        <f t="shared" si="288"/>
        <v>12500</v>
      </c>
      <c r="ET481" s="456">
        <f t="shared" si="289"/>
        <v>25</v>
      </c>
      <c r="EU481" s="456">
        <f t="shared" si="290"/>
        <v>20</v>
      </c>
      <c r="EV481" s="456">
        <f t="shared" si="291"/>
        <v>0</v>
      </c>
      <c r="EW481" s="456">
        <f t="shared" si="292"/>
        <v>35</v>
      </c>
      <c r="EX481" s="456">
        <f t="shared" si="293"/>
        <v>0</v>
      </c>
      <c r="EY481" s="460">
        <f t="shared" si="294"/>
        <v>9</v>
      </c>
      <c r="EZ481" s="460">
        <f t="shared" si="295"/>
        <v>0</v>
      </c>
      <c r="FA481" s="447">
        <f t="shared" si="296"/>
        <v>196681.8</v>
      </c>
      <c r="FB481" s="447">
        <v>0</v>
      </c>
      <c r="FC481" s="447">
        <f t="shared" si="297"/>
        <v>509181.8</v>
      </c>
      <c r="FD481" s="447">
        <f t="shared" si="298"/>
        <v>458263.62</v>
      </c>
      <c r="FE481" s="447">
        <f t="shared" si="299"/>
        <v>15061.089599999999</v>
      </c>
      <c r="FF481" s="447">
        <f t="shared" si="300"/>
        <v>50918.18</v>
      </c>
      <c r="FG481" s="463">
        <v>100000</v>
      </c>
      <c r="FH481" s="447">
        <f t="shared" si="301"/>
        <v>165979.26999999999</v>
      </c>
      <c r="FI481" s="447">
        <v>0</v>
      </c>
      <c r="FJ481" s="447">
        <f t="shared" si="302"/>
        <v>343202.53</v>
      </c>
      <c r="FK481" s="464"/>
      <c r="FL481" s="447">
        <f t="shared" si="303"/>
        <v>20367.27</v>
      </c>
      <c r="FM481" s="447">
        <f t="shared" si="304"/>
        <v>2545.91</v>
      </c>
      <c r="FN481" s="447">
        <f t="shared" si="305"/>
        <v>50918.18</v>
      </c>
      <c r="FO481" s="447">
        <f t="shared" si="306"/>
        <v>73831.360000000001</v>
      </c>
      <c r="FP481" s="178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</row>
    <row r="482" spans="1:463" s="163" customFormat="1" ht="22.5" customHeight="1">
      <c r="A482" s="360">
        <v>474</v>
      </c>
      <c r="B482" s="502">
        <v>6</v>
      </c>
      <c r="C482" s="503" t="s">
        <v>704</v>
      </c>
      <c r="D482" s="363" t="s">
        <v>194</v>
      </c>
      <c r="E482" s="225" t="s">
        <v>190</v>
      </c>
      <c r="F482" s="367">
        <v>325000</v>
      </c>
      <c r="G482" s="485"/>
      <c r="H482" s="486"/>
      <c r="I482" s="488"/>
      <c r="J482" s="493"/>
      <c r="K482" s="494">
        <v>7</v>
      </c>
      <c r="L482" s="486"/>
      <c r="M482" s="488"/>
      <c r="N482" s="493"/>
      <c r="O482" s="494">
        <v>8</v>
      </c>
      <c r="P482" s="486"/>
      <c r="Q482" s="488"/>
      <c r="R482" s="493"/>
      <c r="S482" s="494">
        <v>8</v>
      </c>
      <c r="T482" s="486"/>
      <c r="U482" s="488"/>
      <c r="V482" s="493"/>
      <c r="W482" s="494">
        <v>8</v>
      </c>
      <c r="X482" s="486"/>
      <c r="Y482" s="488"/>
      <c r="Z482" s="493"/>
      <c r="AA482" s="494">
        <v>5</v>
      </c>
      <c r="AB482" s="486">
        <v>6</v>
      </c>
      <c r="AC482" s="488"/>
      <c r="AD482" s="495"/>
      <c r="AE482" s="380">
        <v>10</v>
      </c>
      <c r="AF482" s="381"/>
      <c r="AG482" s="485">
        <v>8</v>
      </c>
      <c r="AH482" s="486"/>
      <c r="AI482" s="488"/>
      <c r="AJ482" s="493"/>
      <c r="AK482" s="494">
        <v>8</v>
      </c>
      <c r="AL482" s="486">
        <v>2</v>
      </c>
      <c r="AM482" s="488"/>
      <c r="AN482" s="493"/>
      <c r="AO482" s="494">
        <v>8</v>
      </c>
      <c r="AP482" s="486"/>
      <c r="AQ482" s="488"/>
      <c r="AR482" s="493"/>
      <c r="AS482" s="494">
        <v>8</v>
      </c>
      <c r="AT482" s="486"/>
      <c r="AU482" s="488"/>
      <c r="AV482" s="493"/>
      <c r="AW482" s="494">
        <v>8</v>
      </c>
      <c r="AX482" s="486">
        <v>1</v>
      </c>
      <c r="AY482" s="488"/>
      <c r="AZ482" s="493"/>
      <c r="BA482" s="494">
        <v>5</v>
      </c>
      <c r="BB482" s="486">
        <v>3</v>
      </c>
      <c r="BC482" s="488"/>
      <c r="BD482" s="495"/>
      <c r="BE482" s="380">
        <v>8</v>
      </c>
      <c r="BF482" s="381"/>
      <c r="BG482" s="485">
        <v>8</v>
      </c>
      <c r="BH482" s="486">
        <v>2</v>
      </c>
      <c r="BI482" s="488"/>
      <c r="BJ482" s="493"/>
      <c r="BK482" s="494">
        <v>8</v>
      </c>
      <c r="BL482" s="486">
        <v>1</v>
      </c>
      <c r="BM482" s="488"/>
      <c r="BN482" s="493"/>
      <c r="BO482" s="494">
        <v>8</v>
      </c>
      <c r="BP482" s="486"/>
      <c r="BQ482" s="488"/>
      <c r="BR482" s="493"/>
      <c r="BS482" s="494">
        <v>8</v>
      </c>
      <c r="BT482" s="486"/>
      <c r="BU482" s="488"/>
      <c r="BV482" s="493"/>
      <c r="BW482" s="499">
        <v>9</v>
      </c>
      <c r="BX482" s="499"/>
      <c r="BY482" s="494">
        <v>5</v>
      </c>
      <c r="BZ482" s="486">
        <v>4</v>
      </c>
      <c r="CA482" s="488"/>
      <c r="CB482" s="495"/>
      <c r="CC482" s="380">
        <v>10</v>
      </c>
      <c r="CD482" s="381"/>
      <c r="CE482" s="398">
        <v>8</v>
      </c>
      <c r="CF482" s="366"/>
      <c r="CG482" s="373"/>
      <c r="CH482" s="399"/>
      <c r="CI482" s="485">
        <v>8</v>
      </c>
      <c r="CJ482" s="486"/>
      <c r="CK482" s="488"/>
      <c r="CL482" s="493"/>
      <c r="CM482" s="494">
        <v>8</v>
      </c>
      <c r="CN482" s="486"/>
      <c r="CO482" s="488"/>
      <c r="CP482" s="495"/>
      <c r="CQ482" s="513">
        <v>8</v>
      </c>
      <c r="CR482" s="486">
        <v>1</v>
      </c>
      <c r="CS482" s="514"/>
      <c r="CT482" s="515"/>
      <c r="CU482" s="513">
        <v>8</v>
      </c>
      <c r="CV482" s="486"/>
      <c r="CW482" s="516"/>
      <c r="CX482" s="517"/>
      <c r="CY482" s="402">
        <v>5</v>
      </c>
      <c r="CZ482" s="366">
        <v>3</v>
      </c>
      <c r="DA482" s="415"/>
      <c r="DB482" s="411"/>
      <c r="DC482" s="380">
        <v>6</v>
      </c>
      <c r="DD482" s="381"/>
      <c r="DE482" s="398"/>
      <c r="DF482" s="366"/>
      <c r="DG482" s="416"/>
      <c r="DH482" s="411"/>
      <c r="DI482" s="402"/>
      <c r="DJ482" s="366"/>
      <c r="DK482" s="416"/>
      <c r="DL482" s="411"/>
      <c r="DM482" s="424">
        <v>25</v>
      </c>
      <c r="DN482" s="424">
        <v>4</v>
      </c>
      <c r="DO482" s="424">
        <v>1</v>
      </c>
      <c r="DP482" s="425">
        <f t="shared" si="269"/>
        <v>163</v>
      </c>
      <c r="DQ482" s="427">
        <f t="shared" si="270"/>
        <v>0</v>
      </c>
      <c r="DR482" s="425">
        <f t="shared" si="271"/>
        <v>163</v>
      </c>
      <c r="DS482" s="163">
        <f t="shared" si="272"/>
        <v>22</v>
      </c>
      <c r="DT482" s="425">
        <f t="shared" si="273"/>
        <v>23</v>
      </c>
      <c r="DU482" s="427">
        <f t="shared" si="274"/>
        <v>0</v>
      </c>
      <c r="DV482" s="427">
        <f t="shared" si="275"/>
        <v>23</v>
      </c>
      <c r="DW482" s="427">
        <f t="shared" si="276"/>
        <v>34</v>
      </c>
      <c r="DX482" s="427">
        <f t="shared" si="277"/>
        <v>0</v>
      </c>
      <c r="DY482" s="427">
        <f t="shared" si="278"/>
        <v>9</v>
      </c>
      <c r="DZ482" s="427">
        <f t="shared" si="279"/>
        <v>0</v>
      </c>
      <c r="EA482" s="428">
        <f t="shared" si="280"/>
        <v>23</v>
      </c>
      <c r="EB482" s="429">
        <f t="shared" si="281"/>
        <v>23</v>
      </c>
      <c r="EC482" s="429">
        <f t="shared" si="282"/>
        <v>0</v>
      </c>
      <c r="ED482" s="429">
        <f t="shared" si="283"/>
        <v>34</v>
      </c>
      <c r="EE482" s="429">
        <f t="shared" si="284"/>
        <v>0</v>
      </c>
      <c r="EF482" s="429">
        <f t="shared" si="285"/>
        <v>9</v>
      </c>
      <c r="EG482" s="429">
        <f t="shared" si="286"/>
        <v>0</v>
      </c>
      <c r="EH482" s="441"/>
      <c r="EI482"/>
      <c r="EJ482" s="443">
        <v>508</v>
      </c>
      <c r="EK482" s="481" t="s">
        <v>704</v>
      </c>
      <c r="EL482" s="449" t="s">
        <v>194</v>
      </c>
      <c r="EM482" s="500">
        <v>325000</v>
      </c>
      <c r="EN482" s="447">
        <f t="shared" si="287"/>
        <v>12500</v>
      </c>
      <c r="EO482" s="453">
        <v>0</v>
      </c>
      <c r="EP482" s="454">
        <v>0</v>
      </c>
      <c r="EQ482" s="455">
        <v>0</v>
      </c>
      <c r="ER482" s="455">
        <v>0</v>
      </c>
      <c r="ES482" s="456">
        <f t="shared" si="288"/>
        <v>12500</v>
      </c>
      <c r="ET482" s="456">
        <f t="shared" si="289"/>
        <v>23</v>
      </c>
      <c r="EU482" s="456">
        <f t="shared" si="290"/>
        <v>23</v>
      </c>
      <c r="EV482" s="456">
        <f t="shared" si="291"/>
        <v>0</v>
      </c>
      <c r="EW482" s="456">
        <f t="shared" si="292"/>
        <v>34</v>
      </c>
      <c r="EX482" s="456">
        <f t="shared" si="293"/>
        <v>0</v>
      </c>
      <c r="EY482" s="460">
        <f t="shared" si="294"/>
        <v>9</v>
      </c>
      <c r="EZ482" s="460">
        <f t="shared" si="295"/>
        <v>0</v>
      </c>
      <c r="FA482" s="447">
        <f t="shared" si="296"/>
        <v>200848.78</v>
      </c>
      <c r="FB482" s="447">
        <v>0</v>
      </c>
      <c r="FC482" s="447">
        <f t="shared" si="297"/>
        <v>488348.78</v>
      </c>
      <c r="FD482" s="447">
        <f t="shared" si="298"/>
        <v>439513.9</v>
      </c>
      <c r="FE482" s="447">
        <f t="shared" si="299"/>
        <v>13561.112000000003</v>
      </c>
      <c r="FF482" s="447">
        <f t="shared" si="300"/>
        <v>48834.879999999997</v>
      </c>
      <c r="FG482" s="463">
        <v>100000</v>
      </c>
      <c r="FH482" s="447">
        <f t="shared" si="301"/>
        <v>162395.99</v>
      </c>
      <c r="FI482" s="447">
        <v>0</v>
      </c>
      <c r="FJ482" s="447">
        <f t="shared" si="302"/>
        <v>325952.78999999998</v>
      </c>
      <c r="FK482" s="464"/>
      <c r="FL482" s="447">
        <f t="shared" si="303"/>
        <v>19533.95</v>
      </c>
      <c r="FM482" s="447">
        <f t="shared" si="304"/>
        <v>2441.7399999999998</v>
      </c>
      <c r="FN482" s="447">
        <f t="shared" si="305"/>
        <v>48834.879999999997</v>
      </c>
      <c r="FO482" s="447">
        <f t="shared" si="306"/>
        <v>70810.570000000007</v>
      </c>
      <c r="FP482" s="178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</row>
    <row r="483" spans="1:463" s="163" customFormat="1" ht="22.5" customHeight="1">
      <c r="A483" s="360">
        <v>475</v>
      </c>
      <c r="B483" s="502">
        <v>6</v>
      </c>
      <c r="C483" s="503" t="s">
        <v>705</v>
      </c>
      <c r="D483" s="363" t="s">
        <v>194</v>
      </c>
      <c r="E483" s="225" t="s">
        <v>190</v>
      </c>
      <c r="F483" s="367">
        <v>325000</v>
      </c>
      <c r="G483" s="485"/>
      <c r="H483" s="486"/>
      <c r="I483" s="488"/>
      <c r="J483" s="493"/>
      <c r="K483" s="494">
        <v>7</v>
      </c>
      <c r="L483" s="486"/>
      <c r="M483" s="488"/>
      <c r="N483" s="493"/>
      <c r="O483" s="494">
        <v>8</v>
      </c>
      <c r="P483" s="486"/>
      <c r="Q483" s="488"/>
      <c r="R483" s="493"/>
      <c r="S483" s="494">
        <v>8</v>
      </c>
      <c r="T483" s="486"/>
      <c r="U483" s="488"/>
      <c r="V483" s="493"/>
      <c r="W483" s="494">
        <v>8</v>
      </c>
      <c r="X483" s="486"/>
      <c r="Y483" s="488"/>
      <c r="Z483" s="493"/>
      <c r="AA483" s="494">
        <v>5</v>
      </c>
      <c r="AB483" s="486">
        <v>3</v>
      </c>
      <c r="AC483" s="488"/>
      <c r="AD483" s="495"/>
      <c r="AE483" s="380">
        <v>10</v>
      </c>
      <c r="AF483" s="381"/>
      <c r="AG483" s="485">
        <v>8</v>
      </c>
      <c r="AH483" s="486"/>
      <c r="AI483" s="488"/>
      <c r="AJ483" s="493"/>
      <c r="AK483" s="494">
        <v>8</v>
      </c>
      <c r="AL483" s="486">
        <v>2</v>
      </c>
      <c r="AM483" s="488"/>
      <c r="AN483" s="493"/>
      <c r="AO483" s="494">
        <v>8</v>
      </c>
      <c r="AP483" s="486"/>
      <c r="AQ483" s="488"/>
      <c r="AR483" s="493"/>
      <c r="AS483" s="494"/>
      <c r="AT483" s="486"/>
      <c r="AU483" s="488"/>
      <c r="AV483" s="493"/>
      <c r="AW483" s="494">
        <v>8</v>
      </c>
      <c r="AX483" s="486">
        <v>1</v>
      </c>
      <c r="AY483" s="488"/>
      <c r="AZ483" s="493"/>
      <c r="BA483" s="494">
        <v>5</v>
      </c>
      <c r="BB483" s="486">
        <v>3</v>
      </c>
      <c r="BC483" s="488"/>
      <c r="BD483" s="495"/>
      <c r="BE483" s="380">
        <v>8</v>
      </c>
      <c r="BF483" s="381"/>
      <c r="BG483" s="485">
        <v>8</v>
      </c>
      <c r="BH483" s="486">
        <v>2</v>
      </c>
      <c r="BI483" s="488"/>
      <c r="BJ483" s="493"/>
      <c r="BK483" s="494">
        <v>8</v>
      </c>
      <c r="BL483" s="486">
        <v>1</v>
      </c>
      <c r="BM483" s="488"/>
      <c r="BN483" s="493"/>
      <c r="BO483" s="494">
        <v>8</v>
      </c>
      <c r="BP483" s="486"/>
      <c r="BQ483" s="488"/>
      <c r="BR483" s="493"/>
      <c r="BS483" s="494">
        <v>8</v>
      </c>
      <c r="BT483" s="486"/>
      <c r="BU483" s="488"/>
      <c r="BV483" s="493"/>
      <c r="BW483" s="499">
        <v>9</v>
      </c>
      <c r="BX483" s="499"/>
      <c r="BY483" s="494">
        <v>5</v>
      </c>
      <c r="BZ483" s="486">
        <v>4</v>
      </c>
      <c r="CA483" s="488"/>
      <c r="CB483" s="495"/>
      <c r="CC483" s="380">
        <v>10</v>
      </c>
      <c r="CD483" s="381"/>
      <c r="CE483" s="398">
        <v>8</v>
      </c>
      <c r="CF483" s="366"/>
      <c r="CG483" s="373"/>
      <c r="CH483" s="399"/>
      <c r="CI483" s="485">
        <v>8</v>
      </c>
      <c r="CJ483" s="486"/>
      <c r="CK483" s="488"/>
      <c r="CL483" s="493"/>
      <c r="CM483" s="494">
        <v>8</v>
      </c>
      <c r="CN483" s="486">
        <v>1</v>
      </c>
      <c r="CO483" s="488"/>
      <c r="CP483" s="495"/>
      <c r="CQ483" s="513">
        <v>8</v>
      </c>
      <c r="CR483" s="486">
        <v>1</v>
      </c>
      <c r="CS483" s="514"/>
      <c r="CT483" s="515"/>
      <c r="CU483" s="513">
        <v>8</v>
      </c>
      <c r="CV483" s="486"/>
      <c r="CW483" s="516"/>
      <c r="CX483" s="517"/>
      <c r="CY483" s="402">
        <v>5</v>
      </c>
      <c r="CZ483" s="366">
        <v>3</v>
      </c>
      <c r="DA483" s="415"/>
      <c r="DB483" s="411"/>
      <c r="DC483" s="380">
        <v>6</v>
      </c>
      <c r="DD483" s="381"/>
      <c r="DE483" s="398">
        <v>8</v>
      </c>
      <c r="DF483" s="366"/>
      <c r="DG483" s="416"/>
      <c r="DH483" s="411"/>
      <c r="DI483" s="402">
        <v>8</v>
      </c>
      <c r="DJ483" s="366"/>
      <c r="DK483" s="416"/>
      <c r="DL483" s="411"/>
      <c r="DM483" s="424">
        <v>25</v>
      </c>
      <c r="DN483" s="424">
        <v>4</v>
      </c>
      <c r="DO483" s="424">
        <v>1</v>
      </c>
      <c r="DP483" s="425">
        <f t="shared" si="269"/>
        <v>171</v>
      </c>
      <c r="DQ483" s="427">
        <f t="shared" si="270"/>
        <v>0</v>
      </c>
      <c r="DR483" s="425">
        <f t="shared" si="271"/>
        <v>171</v>
      </c>
      <c r="DS483" s="163">
        <f t="shared" si="272"/>
        <v>23</v>
      </c>
      <c r="DT483" s="425">
        <f t="shared" si="273"/>
        <v>21</v>
      </c>
      <c r="DU483" s="427">
        <f t="shared" si="274"/>
        <v>0</v>
      </c>
      <c r="DV483" s="427">
        <f t="shared" si="275"/>
        <v>21</v>
      </c>
      <c r="DW483" s="427">
        <f t="shared" si="276"/>
        <v>34</v>
      </c>
      <c r="DX483" s="427">
        <f t="shared" si="277"/>
        <v>0</v>
      </c>
      <c r="DY483" s="427">
        <f t="shared" si="278"/>
        <v>9</v>
      </c>
      <c r="DZ483" s="427">
        <f t="shared" si="279"/>
        <v>0</v>
      </c>
      <c r="EA483" s="428">
        <f t="shared" si="280"/>
        <v>24</v>
      </c>
      <c r="EB483" s="429">
        <f t="shared" si="281"/>
        <v>21</v>
      </c>
      <c r="EC483" s="429">
        <f t="shared" si="282"/>
        <v>0</v>
      </c>
      <c r="ED483" s="429">
        <f t="shared" si="283"/>
        <v>34</v>
      </c>
      <c r="EE483" s="429">
        <f t="shared" si="284"/>
        <v>0</v>
      </c>
      <c r="EF483" s="429">
        <f t="shared" si="285"/>
        <v>9</v>
      </c>
      <c r="EG483" s="429">
        <f t="shared" si="286"/>
        <v>0</v>
      </c>
      <c r="EH483" s="441"/>
      <c r="EI483"/>
      <c r="EJ483" s="443">
        <v>509</v>
      </c>
      <c r="EK483" s="481" t="s">
        <v>705</v>
      </c>
      <c r="EL483" s="449" t="s">
        <v>194</v>
      </c>
      <c r="EM483" s="500">
        <v>325000</v>
      </c>
      <c r="EN483" s="447">
        <f t="shared" si="287"/>
        <v>12500</v>
      </c>
      <c r="EO483" s="453">
        <v>0</v>
      </c>
      <c r="EP483" s="454">
        <v>0</v>
      </c>
      <c r="EQ483" s="455">
        <v>0</v>
      </c>
      <c r="ER483" s="455">
        <v>0</v>
      </c>
      <c r="ES483" s="456">
        <f t="shared" si="288"/>
        <v>12500</v>
      </c>
      <c r="ET483" s="456">
        <f t="shared" si="289"/>
        <v>24</v>
      </c>
      <c r="EU483" s="456">
        <f t="shared" si="290"/>
        <v>21</v>
      </c>
      <c r="EV483" s="456">
        <f t="shared" si="291"/>
        <v>0</v>
      </c>
      <c r="EW483" s="456">
        <f t="shared" si="292"/>
        <v>34</v>
      </c>
      <c r="EX483" s="456">
        <f t="shared" si="293"/>
        <v>0</v>
      </c>
      <c r="EY483" s="460">
        <f t="shared" si="294"/>
        <v>9</v>
      </c>
      <c r="EZ483" s="460">
        <f t="shared" si="295"/>
        <v>0</v>
      </c>
      <c r="FA483" s="447">
        <f t="shared" si="296"/>
        <v>195848.4</v>
      </c>
      <c r="FB483" s="447">
        <v>0</v>
      </c>
      <c r="FC483" s="447">
        <f t="shared" si="297"/>
        <v>495848.4</v>
      </c>
      <c r="FD483" s="447">
        <f t="shared" si="298"/>
        <v>446263.56000000006</v>
      </c>
      <c r="FE483" s="447">
        <f t="shared" si="299"/>
        <v>14101.084800000004</v>
      </c>
      <c r="FF483" s="447">
        <f t="shared" si="300"/>
        <v>49584.84</v>
      </c>
      <c r="FG483" s="463">
        <v>100000</v>
      </c>
      <c r="FH483" s="447">
        <f t="shared" si="301"/>
        <v>163685.92000000001</v>
      </c>
      <c r="FI483" s="447">
        <v>0</v>
      </c>
      <c r="FJ483" s="447">
        <f t="shared" si="302"/>
        <v>332162.48</v>
      </c>
      <c r="FK483" s="464"/>
      <c r="FL483" s="447">
        <f t="shared" si="303"/>
        <v>19833.939999999999</v>
      </c>
      <c r="FM483" s="447">
        <f t="shared" si="304"/>
        <v>2479.2399999999998</v>
      </c>
      <c r="FN483" s="447">
        <f t="shared" si="305"/>
        <v>49584.84</v>
      </c>
      <c r="FO483" s="447">
        <f t="shared" si="306"/>
        <v>71898.01999999999</v>
      </c>
      <c r="FP483" s="178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</row>
    <row r="484" spans="1:463" s="163" customFormat="1" ht="22.5" customHeight="1">
      <c r="A484" s="360">
        <v>476</v>
      </c>
      <c r="B484" s="502">
        <v>8</v>
      </c>
      <c r="C484" s="503" t="s">
        <v>706</v>
      </c>
      <c r="D484" s="363" t="s">
        <v>194</v>
      </c>
      <c r="E484" s="225" t="s">
        <v>190</v>
      </c>
      <c r="F484" s="367">
        <v>325000</v>
      </c>
      <c r="G484" s="485">
        <v>8</v>
      </c>
      <c r="H484" s="486">
        <v>1</v>
      </c>
      <c r="I484" s="488"/>
      <c r="J484" s="493"/>
      <c r="K484" s="494">
        <v>8</v>
      </c>
      <c r="L484" s="486">
        <v>2</v>
      </c>
      <c r="M484" s="488"/>
      <c r="N484" s="493"/>
      <c r="O484" s="494">
        <v>8</v>
      </c>
      <c r="P484" s="486">
        <v>1</v>
      </c>
      <c r="Q484" s="488"/>
      <c r="R484" s="493"/>
      <c r="S484" s="494">
        <v>8</v>
      </c>
      <c r="T484" s="486">
        <v>1</v>
      </c>
      <c r="U484" s="488"/>
      <c r="V484" s="493"/>
      <c r="W484" s="494">
        <v>8</v>
      </c>
      <c r="X484" s="486">
        <v>1</v>
      </c>
      <c r="Y484" s="488"/>
      <c r="Z484" s="493"/>
      <c r="AA484" s="494">
        <v>5</v>
      </c>
      <c r="AB484" s="486">
        <v>4</v>
      </c>
      <c r="AC484" s="488"/>
      <c r="AD484" s="495"/>
      <c r="AE484" s="380">
        <v>9</v>
      </c>
      <c r="AF484" s="381"/>
      <c r="AG484" s="485">
        <v>8</v>
      </c>
      <c r="AH484" s="486">
        <v>1</v>
      </c>
      <c r="AI484" s="488"/>
      <c r="AJ484" s="493"/>
      <c r="AK484" s="494">
        <v>8</v>
      </c>
      <c r="AL484" s="486">
        <v>1</v>
      </c>
      <c r="AM484" s="488"/>
      <c r="AN484" s="493"/>
      <c r="AO484" s="494">
        <v>8</v>
      </c>
      <c r="AP484" s="486">
        <v>1</v>
      </c>
      <c r="AQ484" s="488"/>
      <c r="AR484" s="493"/>
      <c r="AS484" s="494">
        <v>8</v>
      </c>
      <c r="AT484" s="486">
        <v>1</v>
      </c>
      <c r="AU484" s="488"/>
      <c r="AV484" s="493"/>
      <c r="AW484" s="494">
        <v>8</v>
      </c>
      <c r="AX484" s="486">
        <v>1</v>
      </c>
      <c r="AY484" s="488"/>
      <c r="AZ484" s="493"/>
      <c r="BA484" s="494">
        <v>5</v>
      </c>
      <c r="BB484" s="486">
        <v>4</v>
      </c>
      <c r="BC484" s="488"/>
      <c r="BD484" s="495"/>
      <c r="BE484" s="380">
        <v>9</v>
      </c>
      <c r="BF484" s="381"/>
      <c r="BG484" s="485">
        <v>8</v>
      </c>
      <c r="BH484" s="486">
        <v>4</v>
      </c>
      <c r="BI484" s="488"/>
      <c r="BJ484" s="493"/>
      <c r="BK484" s="494">
        <v>8</v>
      </c>
      <c r="BL484" s="486">
        <v>1</v>
      </c>
      <c r="BM484" s="488"/>
      <c r="BN484" s="493"/>
      <c r="BO484" s="494">
        <v>8</v>
      </c>
      <c r="BP484" s="486">
        <v>1</v>
      </c>
      <c r="BQ484" s="488"/>
      <c r="BR484" s="493"/>
      <c r="BS484" s="494">
        <v>8</v>
      </c>
      <c r="BT484" s="486">
        <v>1</v>
      </c>
      <c r="BU484" s="488"/>
      <c r="BV484" s="493"/>
      <c r="BW484" s="499">
        <v>9</v>
      </c>
      <c r="BX484" s="499"/>
      <c r="BY484" s="494">
        <v>5</v>
      </c>
      <c r="BZ484" s="486">
        <v>4</v>
      </c>
      <c r="CA484" s="488"/>
      <c r="CB484" s="495"/>
      <c r="CC484" s="380">
        <v>9</v>
      </c>
      <c r="CD484" s="381"/>
      <c r="CE484" s="398">
        <v>8</v>
      </c>
      <c r="CF484" s="366">
        <v>1</v>
      </c>
      <c r="CG484" s="373"/>
      <c r="CH484" s="399"/>
      <c r="CI484" s="485">
        <v>8</v>
      </c>
      <c r="CJ484" s="486">
        <v>1</v>
      </c>
      <c r="CK484" s="488"/>
      <c r="CL484" s="493"/>
      <c r="CM484" s="494">
        <v>8</v>
      </c>
      <c r="CN484" s="486">
        <v>2</v>
      </c>
      <c r="CO484" s="488"/>
      <c r="CP484" s="495"/>
      <c r="CQ484" s="513">
        <v>8</v>
      </c>
      <c r="CR484" s="486">
        <v>1</v>
      </c>
      <c r="CS484" s="514"/>
      <c r="CT484" s="515"/>
      <c r="CU484" s="513"/>
      <c r="CV484" s="486"/>
      <c r="CW484" s="516"/>
      <c r="CX484" s="517"/>
      <c r="CY484" s="402">
        <v>5</v>
      </c>
      <c r="CZ484" s="366">
        <v>4</v>
      </c>
      <c r="DA484" s="415"/>
      <c r="DB484" s="411"/>
      <c r="DC484" s="380">
        <v>10</v>
      </c>
      <c r="DD484" s="381"/>
      <c r="DE484" s="398">
        <v>8</v>
      </c>
      <c r="DF484" s="366">
        <v>1</v>
      </c>
      <c r="DG484" s="416"/>
      <c r="DH484" s="411"/>
      <c r="DI484" s="402">
        <v>8</v>
      </c>
      <c r="DJ484" s="366">
        <v>1</v>
      </c>
      <c r="DK484" s="416"/>
      <c r="DL484" s="411"/>
      <c r="DM484" s="424">
        <v>25</v>
      </c>
      <c r="DN484" s="424">
        <v>4</v>
      </c>
      <c r="DO484" s="424">
        <v>1</v>
      </c>
      <c r="DP484" s="425">
        <f t="shared" si="269"/>
        <v>180</v>
      </c>
      <c r="DQ484" s="427">
        <f t="shared" si="270"/>
        <v>0</v>
      </c>
      <c r="DR484" s="425">
        <f t="shared" si="271"/>
        <v>180</v>
      </c>
      <c r="DS484" s="163">
        <f t="shared" si="272"/>
        <v>24</v>
      </c>
      <c r="DT484" s="425">
        <f t="shared" si="273"/>
        <v>41</v>
      </c>
      <c r="DU484" s="427">
        <f t="shared" si="274"/>
        <v>0</v>
      </c>
      <c r="DV484" s="427">
        <f t="shared" si="275"/>
        <v>41</v>
      </c>
      <c r="DW484" s="427">
        <f t="shared" si="276"/>
        <v>37</v>
      </c>
      <c r="DX484" s="427">
        <f t="shared" si="277"/>
        <v>0</v>
      </c>
      <c r="DY484" s="427">
        <f t="shared" si="278"/>
        <v>9</v>
      </c>
      <c r="DZ484" s="427">
        <f t="shared" si="279"/>
        <v>0</v>
      </c>
      <c r="EA484" s="428">
        <f t="shared" si="280"/>
        <v>25</v>
      </c>
      <c r="EB484" s="429">
        <f t="shared" si="281"/>
        <v>41</v>
      </c>
      <c r="EC484" s="429">
        <f t="shared" si="282"/>
        <v>0</v>
      </c>
      <c r="ED484" s="429">
        <f t="shared" si="283"/>
        <v>37</v>
      </c>
      <c r="EE484" s="429">
        <f t="shared" si="284"/>
        <v>0</v>
      </c>
      <c r="EF484" s="429">
        <f t="shared" si="285"/>
        <v>9</v>
      </c>
      <c r="EG484" s="429">
        <f t="shared" si="286"/>
        <v>0</v>
      </c>
      <c r="EH484" s="441"/>
      <c r="EI484"/>
      <c r="EJ484" s="443">
        <v>510</v>
      </c>
      <c r="EK484" s="481" t="s">
        <v>706</v>
      </c>
      <c r="EL484" s="449" t="s">
        <v>194</v>
      </c>
      <c r="EM484" s="500">
        <v>325000</v>
      </c>
      <c r="EN484" s="447">
        <f t="shared" si="287"/>
        <v>12500</v>
      </c>
      <c r="EO484" s="453">
        <v>0</v>
      </c>
      <c r="EP484" s="454">
        <v>0</v>
      </c>
      <c r="EQ484" s="455">
        <v>0</v>
      </c>
      <c r="ER484" s="455">
        <v>0</v>
      </c>
      <c r="ES484" s="456">
        <f t="shared" si="288"/>
        <v>12500</v>
      </c>
      <c r="ET484" s="456">
        <f t="shared" si="289"/>
        <v>25</v>
      </c>
      <c r="EU484" s="456">
        <f t="shared" si="290"/>
        <v>41</v>
      </c>
      <c r="EV484" s="456">
        <f t="shared" si="291"/>
        <v>0</v>
      </c>
      <c r="EW484" s="456">
        <f t="shared" si="292"/>
        <v>37</v>
      </c>
      <c r="EX484" s="456">
        <f t="shared" si="293"/>
        <v>0</v>
      </c>
      <c r="EY484" s="460">
        <f t="shared" si="294"/>
        <v>9</v>
      </c>
      <c r="EZ484" s="460">
        <f t="shared" si="295"/>
        <v>0</v>
      </c>
      <c r="FA484" s="447">
        <f t="shared" si="296"/>
        <v>255853.01</v>
      </c>
      <c r="FB484" s="447">
        <v>0</v>
      </c>
      <c r="FC484" s="447">
        <f t="shared" si="297"/>
        <v>568353.01</v>
      </c>
      <c r="FD484" s="447">
        <f t="shared" si="298"/>
        <v>511517.71</v>
      </c>
      <c r="FE484" s="447">
        <f t="shared" si="299"/>
        <v>19321.416800000003</v>
      </c>
      <c r="FF484" s="447">
        <f t="shared" si="300"/>
        <v>56835.3</v>
      </c>
      <c r="FG484" s="463">
        <v>100000</v>
      </c>
      <c r="FH484" s="447">
        <f t="shared" si="301"/>
        <v>176156.72</v>
      </c>
      <c r="FI484" s="447">
        <v>0</v>
      </c>
      <c r="FJ484" s="447">
        <f t="shared" si="302"/>
        <v>392196.29</v>
      </c>
      <c r="FK484" s="464"/>
      <c r="FL484" s="447">
        <f t="shared" si="303"/>
        <v>22734.12</v>
      </c>
      <c r="FM484" s="447">
        <f t="shared" si="304"/>
        <v>2841.77</v>
      </c>
      <c r="FN484" s="447">
        <f t="shared" si="305"/>
        <v>56835.3</v>
      </c>
      <c r="FO484" s="447">
        <f t="shared" si="306"/>
        <v>82411.19</v>
      </c>
      <c r="FP484" s="178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</row>
    <row r="485" spans="1:463" s="163" customFormat="1" ht="22.5" customHeight="1">
      <c r="A485" s="360">
        <v>477</v>
      </c>
      <c r="B485" s="502">
        <v>6</v>
      </c>
      <c r="C485" s="503" t="s">
        <v>707</v>
      </c>
      <c r="D485" s="363" t="s">
        <v>194</v>
      </c>
      <c r="E485" s="225" t="s">
        <v>190</v>
      </c>
      <c r="F485" s="367">
        <v>325000</v>
      </c>
      <c r="G485" s="485"/>
      <c r="H485" s="486"/>
      <c r="I485" s="488"/>
      <c r="J485" s="493"/>
      <c r="K485" s="494">
        <v>7</v>
      </c>
      <c r="L485" s="486"/>
      <c r="M485" s="488"/>
      <c r="N485" s="493"/>
      <c r="O485" s="494">
        <v>8</v>
      </c>
      <c r="P485" s="486"/>
      <c r="Q485" s="488"/>
      <c r="R485" s="493"/>
      <c r="S485" s="494">
        <v>8</v>
      </c>
      <c r="T485" s="486"/>
      <c r="U485" s="488"/>
      <c r="V485" s="493"/>
      <c r="W485" s="494">
        <v>8</v>
      </c>
      <c r="X485" s="486"/>
      <c r="Y485" s="488"/>
      <c r="Z485" s="493"/>
      <c r="AA485" s="494"/>
      <c r="AB485" s="486"/>
      <c r="AC485" s="488"/>
      <c r="AD485" s="495"/>
      <c r="AE485" s="380">
        <v>10</v>
      </c>
      <c r="AF485" s="381"/>
      <c r="AG485" s="485">
        <v>8</v>
      </c>
      <c r="AH485" s="486"/>
      <c r="AI485" s="488"/>
      <c r="AJ485" s="493"/>
      <c r="AK485" s="494">
        <v>8</v>
      </c>
      <c r="AL485" s="486">
        <v>2</v>
      </c>
      <c r="AM485" s="488"/>
      <c r="AN485" s="493"/>
      <c r="AO485" s="494">
        <v>8</v>
      </c>
      <c r="AP485" s="486"/>
      <c r="AQ485" s="488"/>
      <c r="AR485" s="493"/>
      <c r="AS485" s="494">
        <v>8</v>
      </c>
      <c r="AT485" s="486"/>
      <c r="AU485" s="488"/>
      <c r="AV485" s="493"/>
      <c r="AW485" s="494">
        <v>8</v>
      </c>
      <c r="AX485" s="486">
        <v>1</v>
      </c>
      <c r="AY485" s="488"/>
      <c r="AZ485" s="493"/>
      <c r="BA485" s="494">
        <v>5</v>
      </c>
      <c r="BB485" s="486">
        <v>3</v>
      </c>
      <c r="BC485" s="488"/>
      <c r="BD485" s="495"/>
      <c r="BE485" s="380">
        <v>8</v>
      </c>
      <c r="BF485" s="381"/>
      <c r="BG485" s="485">
        <v>8</v>
      </c>
      <c r="BH485" s="486">
        <v>2</v>
      </c>
      <c r="BI485" s="488"/>
      <c r="BJ485" s="493"/>
      <c r="BK485" s="494">
        <v>8</v>
      </c>
      <c r="BL485" s="486">
        <v>1</v>
      </c>
      <c r="BM485" s="488"/>
      <c r="BN485" s="493"/>
      <c r="BO485" s="494">
        <v>8</v>
      </c>
      <c r="BP485" s="486"/>
      <c r="BQ485" s="488"/>
      <c r="BR485" s="493"/>
      <c r="BS485" s="494">
        <v>8</v>
      </c>
      <c r="BT485" s="486"/>
      <c r="BU485" s="488"/>
      <c r="BV485" s="493"/>
      <c r="BW485" s="499">
        <v>9</v>
      </c>
      <c r="BX485" s="499"/>
      <c r="BY485" s="494">
        <v>5</v>
      </c>
      <c r="BZ485" s="486">
        <v>4</v>
      </c>
      <c r="CA485" s="488"/>
      <c r="CB485" s="495"/>
      <c r="CC485" s="380">
        <v>10</v>
      </c>
      <c r="CD485" s="381"/>
      <c r="CE485" s="509">
        <v>8</v>
      </c>
      <c r="CF485" s="486"/>
      <c r="CG485" s="488"/>
      <c r="CH485" s="510"/>
      <c r="CI485" s="485">
        <v>8</v>
      </c>
      <c r="CJ485" s="486">
        <v>2</v>
      </c>
      <c r="CK485" s="488"/>
      <c r="CL485" s="493"/>
      <c r="CM485" s="494">
        <v>8</v>
      </c>
      <c r="CN485" s="486">
        <v>1</v>
      </c>
      <c r="CO485" s="488"/>
      <c r="CP485" s="495"/>
      <c r="CQ485" s="513">
        <v>8</v>
      </c>
      <c r="CR485" s="486">
        <v>2</v>
      </c>
      <c r="CS485" s="514"/>
      <c r="CT485" s="515"/>
      <c r="CU485" s="513">
        <v>8</v>
      </c>
      <c r="CV485" s="486"/>
      <c r="CW485" s="516"/>
      <c r="CX485" s="517"/>
      <c r="CY485" s="513">
        <v>5</v>
      </c>
      <c r="CZ485" s="486">
        <v>3</v>
      </c>
      <c r="DA485" s="519"/>
      <c r="DB485" s="517"/>
      <c r="DC485" s="380">
        <v>6</v>
      </c>
      <c r="DD485" s="381"/>
      <c r="DE485" s="509">
        <v>8</v>
      </c>
      <c r="DF485" s="486"/>
      <c r="DG485" s="520"/>
      <c r="DH485" s="517"/>
      <c r="DI485" s="513">
        <v>8</v>
      </c>
      <c r="DJ485" s="486"/>
      <c r="DK485" s="520"/>
      <c r="DL485" s="517"/>
      <c r="DM485" s="424">
        <v>25</v>
      </c>
      <c r="DN485" s="424">
        <v>4</v>
      </c>
      <c r="DO485" s="424">
        <v>1</v>
      </c>
      <c r="DP485" s="425">
        <f t="shared" si="269"/>
        <v>174</v>
      </c>
      <c r="DQ485" s="427">
        <f t="shared" si="270"/>
        <v>0</v>
      </c>
      <c r="DR485" s="425">
        <f t="shared" si="271"/>
        <v>174</v>
      </c>
      <c r="DS485" s="163">
        <f t="shared" si="272"/>
        <v>23</v>
      </c>
      <c r="DT485" s="425">
        <f t="shared" si="273"/>
        <v>21</v>
      </c>
      <c r="DU485" s="427">
        <f t="shared" si="274"/>
        <v>0</v>
      </c>
      <c r="DV485" s="427">
        <f t="shared" si="275"/>
        <v>21</v>
      </c>
      <c r="DW485" s="427">
        <f t="shared" si="276"/>
        <v>34</v>
      </c>
      <c r="DX485" s="427">
        <f t="shared" si="277"/>
        <v>0</v>
      </c>
      <c r="DY485" s="427">
        <f t="shared" si="278"/>
        <v>9</v>
      </c>
      <c r="DZ485" s="427">
        <f t="shared" si="279"/>
        <v>0</v>
      </c>
      <c r="EA485" s="428">
        <f t="shared" si="280"/>
        <v>24</v>
      </c>
      <c r="EB485" s="429">
        <f t="shared" si="281"/>
        <v>21</v>
      </c>
      <c r="EC485" s="429">
        <f t="shared" si="282"/>
        <v>0</v>
      </c>
      <c r="ED485" s="429">
        <f t="shared" si="283"/>
        <v>34</v>
      </c>
      <c r="EE485" s="429">
        <f t="shared" si="284"/>
        <v>0</v>
      </c>
      <c r="EF485" s="429">
        <f t="shared" si="285"/>
        <v>9</v>
      </c>
      <c r="EG485" s="429">
        <f t="shared" si="286"/>
        <v>0</v>
      </c>
      <c r="EH485" s="441"/>
      <c r="EI485"/>
      <c r="EJ485" s="443">
        <v>511</v>
      </c>
      <c r="EK485" s="521" t="s">
        <v>707</v>
      </c>
      <c r="EL485" s="522" t="s">
        <v>194</v>
      </c>
      <c r="EM485" s="523">
        <v>325000</v>
      </c>
      <c r="EN485" s="447">
        <f t="shared" si="287"/>
        <v>12500</v>
      </c>
      <c r="EO485" s="453">
        <v>0</v>
      </c>
      <c r="EP485" s="454">
        <v>0</v>
      </c>
      <c r="EQ485" s="455">
        <v>0</v>
      </c>
      <c r="ER485" s="455">
        <v>0</v>
      </c>
      <c r="ES485" s="456">
        <f t="shared" si="288"/>
        <v>12500</v>
      </c>
      <c r="ET485" s="456">
        <f t="shared" si="289"/>
        <v>24</v>
      </c>
      <c r="EU485" s="456">
        <f t="shared" si="290"/>
        <v>21</v>
      </c>
      <c r="EV485" s="456">
        <f t="shared" si="291"/>
        <v>0</v>
      </c>
      <c r="EW485" s="456">
        <f t="shared" si="292"/>
        <v>34</v>
      </c>
      <c r="EX485" s="456">
        <f t="shared" si="293"/>
        <v>0</v>
      </c>
      <c r="EY485" s="460">
        <f t="shared" si="294"/>
        <v>9</v>
      </c>
      <c r="EZ485" s="460">
        <f t="shared" si="295"/>
        <v>0</v>
      </c>
      <c r="FA485" s="447">
        <f t="shared" si="296"/>
        <v>195848.4</v>
      </c>
      <c r="FB485" s="447">
        <v>0</v>
      </c>
      <c r="FC485" s="447">
        <f t="shared" si="297"/>
        <v>495848.4</v>
      </c>
      <c r="FD485" s="447">
        <f t="shared" si="298"/>
        <v>446263.56000000006</v>
      </c>
      <c r="FE485" s="447">
        <f t="shared" si="299"/>
        <v>14101.084800000004</v>
      </c>
      <c r="FF485" s="447">
        <f t="shared" si="300"/>
        <v>49584.84</v>
      </c>
      <c r="FG485" s="463">
        <v>100000</v>
      </c>
      <c r="FH485" s="447">
        <f t="shared" si="301"/>
        <v>163685.92000000001</v>
      </c>
      <c r="FI485" s="447">
        <v>0</v>
      </c>
      <c r="FJ485" s="447">
        <f t="shared" si="302"/>
        <v>332162.48</v>
      </c>
      <c r="FK485" s="464"/>
      <c r="FL485" s="447">
        <f t="shared" si="303"/>
        <v>19833.939999999999</v>
      </c>
      <c r="FM485" s="447">
        <f t="shared" si="304"/>
        <v>2479.2399999999998</v>
      </c>
      <c r="FN485" s="447">
        <f t="shared" si="305"/>
        <v>49584.84</v>
      </c>
      <c r="FO485" s="447">
        <f t="shared" si="306"/>
        <v>71898.01999999999</v>
      </c>
      <c r="FP485" s="178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</row>
    <row r="486" spans="1:463" s="163" customFormat="1" ht="22.5" customHeight="1">
      <c r="A486" s="360">
        <v>478</v>
      </c>
      <c r="B486" s="502">
        <v>6</v>
      </c>
      <c r="C486" s="503" t="s">
        <v>708</v>
      </c>
      <c r="D486" s="363" t="s">
        <v>194</v>
      </c>
      <c r="E486" s="225" t="s">
        <v>190</v>
      </c>
      <c r="F486" s="367">
        <v>325000</v>
      </c>
      <c r="G486" s="485"/>
      <c r="H486" s="486"/>
      <c r="I486" s="488"/>
      <c r="J486" s="493"/>
      <c r="K486" s="494">
        <v>7</v>
      </c>
      <c r="L486" s="486"/>
      <c r="M486" s="488"/>
      <c r="N486" s="493"/>
      <c r="O486" s="494">
        <v>8</v>
      </c>
      <c r="P486" s="486"/>
      <c r="Q486" s="488"/>
      <c r="R486" s="493"/>
      <c r="S486" s="494">
        <v>8</v>
      </c>
      <c r="T486" s="486"/>
      <c r="U486" s="488"/>
      <c r="V486" s="493"/>
      <c r="W486" s="494">
        <v>8</v>
      </c>
      <c r="X486" s="486"/>
      <c r="Y486" s="488"/>
      <c r="Z486" s="493"/>
      <c r="AA486" s="494">
        <v>5</v>
      </c>
      <c r="AB486" s="486">
        <v>3</v>
      </c>
      <c r="AC486" s="488"/>
      <c r="AD486" s="495"/>
      <c r="AE486" s="380">
        <v>11</v>
      </c>
      <c r="AF486" s="381"/>
      <c r="AG486" s="485">
        <v>8</v>
      </c>
      <c r="AH486" s="486"/>
      <c r="AI486" s="488"/>
      <c r="AJ486" s="493"/>
      <c r="AK486" s="494">
        <v>8</v>
      </c>
      <c r="AL486" s="486">
        <v>2</v>
      </c>
      <c r="AM486" s="488"/>
      <c r="AN486" s="493"/>
      <c r="AO486" s="494">
        <v>8</v>
      </c>
      <c r="AP486" s="486"/>
      <c r="AQ486" s="488"/>
      <c r="AR486" s="493"/>
      <c r="AS486" s="494">
        <v>8</v>
      </c>
      <c r="AT486" s="486"/>
      <c r="AU486" s="488"/>
      <c r="AV486" s="493"/>
      <c r="AW486" s="494">
        <v>8</v>
      </c>
      <c r="AX486" s="486">
        <v>1</v>
      </c>
      <c r="AY486" s="488"/>
      <c r="AZ486" s="493"/>
      <c r="BA486" s="494">
        <v>5</v>
      </c>
      <c r="BB486" s="486">
        <v>3</v>
      </c>
      <c r="BC486" s="488"/>
      <c r="BD486" s="495"/>
      <c r="BE486" s="380">
        <v>8</v>
      </c>
      <c r="BF486" s="381"/>
      <c r="BG486" s="485">
        <v>8</v>
      </c>
      <c r="BH486" s="486">
        <v>2</v>
      </c>
      <c r="BI486" s="488"/>
      <c r="BJ486" s="493"/>
      <c r="BK486" s="494">
        <v>8</v>
      </c>
      <c r="BL486" s="486">
        <v>1</v>
      </c>
      <c r="BM486" s="488"/>
      <c r="BN486" s="493"/>
      <c r="BO486" s="494">
        <v>8</v>
      </c>
      <c r="BP486" s="486"/>
      <c r="BQ486" s="488"/>
      <c r="BR486" s="493"/>
      <c r="BS486" s="494">
        <v>8</v>
      </c>
      <c r="BT486" s="486"/>
      <c r="BU486" s="488"/>
      <c r="BV486" s="493"/>
      <c r="BW486" s="499">
        <v>9</v>
      </c>
      <c r="BX486" s="499"/>
      <c r="BY486" s="494">
        <v>5</v>
      </c>
      <c r="BZ486" s="486">
        <v>4</v>
      </c>
      <c r="CA486" s="488"/>
      <c r="CB486" s="495"/>
      <c r="CC486" s="380">
        <v>10</v>
      </c>
      <c r="CD486" s="381"/>
      <c r="CE486" s="509">
        <v>8</v>
      </c>
      <c r="CF486" s="486"/>
      <c r="CG486" s="488"/>
      <c r="CH486" s="510"/>
      <c r="CI486" s="485">
        <v>8</v>
      </c>
      <c r="CJ486" s="486"/>
      <c r="CK486" s="488"/>
      <c r="CL486" s="493"/>
      <c r="CM486" s="494">
        <v>8</v>
      </c>
      <c r="CN486" s="486"/>
      <c r="CO486" s="488"/>
      <c r="CP486" s="495"/>
      <c r="CQ486" s="513">
        <v>8</v>
      </c>
      <c r="CR486" s="486">
        <v>1</v>
      </c>
      <c r="CS486" s="514"/>
      <c r="CT486" s="515"/>
      <c r="CU486" s="513">
        <v>8</v>
      </c>
      <c r="CV486" s="486"/>
      <c r="CW486" s="516"/>
      <c r="CX486" s="517"/>
      <c r="CY486" s="513">
        <v>5</v>
      </c>
      <c r="CZ486" s="486">
        <v>3</v>
      </c>
      <c r="DA486" s="519"/>
      <c r="DB486" s="517"/>
      <c r="DC486" s="380">
        <v>12</v>
      </c>
      <c r="DD486" s="381"/>
      <c r="DE486" s="509">
        <v>8</v>
      </c>
      <c r="DF486" s="486"/>
      <c r="DG486" s="520"/>
      <c r="DH486" s="517"/>
      <c r="DI486" s="513">
        <v>8</v>
      </c>
      <c r="DJ486" s="486"/>
      <c r="DK486" s="520"/>
      <c r="DL486" s="517"/>
      <c r="DM486" s="424">
        <v>25</v>
      </c>
      <c r="DN486" s="424">
        <v>4</v>
      </c>
      <c r="DO486" s="424">
        <v>1</v>
      </c>
      <c r="DP486" s="425">
        <f t="shared" si="269"/>
        <v>179</v>
      </c>
      <c r="DQ486" s="427">
        <f t="shared" si="270"/>
        <v>0</v>
      </c>
      <c r="DR486" s="425">
        <f t="shared" si="271"/>
        <v>179</v>
      </c>
      <c r="DS486" s="163">
        <f t="shared" si="272"/>
        <v>24</v>
      </c>
      <c r="DT486" s="425">
        <f t="shared" si="273"/>
        <v>20</v>
      </c>
      <c r="DU486" s="427">
        <f t="shared" si="274"/>
        <v>0</v>
      </c>
      <c r="DV486" s="427">
        <f t="shared" si="275"/>
        <v>20</v>
      </c>
      <c r="DW486" s="427">
        <f t="shared" si="276"/>
        <v>41</v>
      </c>
      <c r="DX486" s="427">
        <f t="shared" si="277"/>
        <v>0</v>
      </c>
      <c r="DY486" s="427">
        <f t="shared" si="278"/>
        <v>9</v>
      </c>
      <c r="DZ486" s="427">
        <f t="shared" si="279"/>
        <v>0</v>
      </c>
      <c r="EA486" s="428">
        <f t="shared" si="280"/>
        <v>25</v>
      </c>
      <c r="EB486" s="429">
        <f t="shared" si="281"/>
        <v>20</v>
      </c>
      <c r="EC486" s="429">
        <f t="shared" si="282"/>
        <v>0</v>
      </c>
      <c r="ED486" s="429">
        <f t="shared" si="283"/>
        <v>41</v>
      </c>
      <c r="EE486" s="429">
        <f t="shared" si="284"/>
        <v>0</v>
      </c>
      <c r="EF486" s="429">
        <f t="shared" si="285"/>
        <v>9</v>
      </c>
      <c r="EG486" s="429">
        <f t="shared" si="286"/>
        <v>0</v>
      </c>
      <c r="EH486" s="441"/>
      <c r="EI486"/>
      <c r="EJ486" s="443">
        <v>512</v>
      </c>
      <c r="EK486" s="521" t="s">
        <v>708</v>
      </c>
      <c r="EL486" s="522" t="s">
        <v>194</v>
      </c>
      <c r="EM486" s="523">
        <v>325000</v>
      </c>
      <c r="EN486" s="447">
        <f t="shared" si="287"/>
        <v>12500</v>
      </c>
      <c r="EO486" s="453">
        <v>0</v>
      </c>
      <c r="EP486" s="454">
        <v>0</v>
      </c>
      <c r="EQ486" s="455">
        <v>0</v>
      </c>
      <c r="ER486" s="455">
        <v>0</v>
      </c>
      <c r="ES486" s="456">
        <f t="shared" si="288"/>
        <v>12500</v>
      </c>
      <c r="ET486" s="456">
        <f t="shared" si="289"/>
        <v>25</v>
      </c>
      <c r="EU486" s="456">
        <f t="shared" si="290"/>
        <v>20</v>
      </c>
      <c r="EV486" s="456">
        <f t="shared" si="291"/>
        <v>0</v>
      </c>
      <c r="EW486" s="456">
        <f t="shared" si="292"/>
        <v>41</v>
      </c>
      <c r="EX486" s="456">
        <f t="shared" si="293"/>
        <v>0</v>
      </c>
      <c r="EY486" s="460">
        <f t="shared" si="294"/>
        <v>9</v>
      </c>
      <c r="EZ486" s="460">
        <f t="shared" si="295"/>
        <v>0</v>
      </c>
      <c r="FA486" s="447">
        <f t="shared" si="296"/>
        <v>216683.33</v>
      </c>
      <c r="FB486" s="447">
        <v>0</v>
      </c>
      <c r="FC486" s="447">
        <f t="shared" si="297"/>
        <v>529183.32999999996</v>
      </c>
      <c r="FD486" s="447">
        <f t="shared" si="298"/>
        <v>476264.99999999994</v>
      </c>
      <c r="FE486" s="447">
        <f t="shared" si="299"/>
        <v>16501.199999999997</v>
      </c>
      <c r="FF486" s="447">
        <f t="shared" si="300"/>
        <v>52918.33</v>
      </c>
      <c r="FG486" s="463">
        <v>100000</v>
      </c>
      <c r="FH486" s="447">
        <f t="shared" si="301"/>
        <v>169419.53</v>
      </c>
      <c r="FI486" s="447">
        <v>0</v>
      </c>
      <c r="FJ486" s="447">
        <f t="shared" si="302"/>
        <v>359763.8</v>
      </c>
      <c r="FK486" s="464"/>
      <c r="FL486" s="447">
        <f t="shared" si="303"/>
        <v>21167.33</v>
      </c>
      <c r="FM486" s="447">
        <f t="shared" si="304"/>
        <v>2645.92</v>
      </c>
      <c r="FN486" s="447">
        <f t="shared" si="305"/>
        <v>52918.33</v>
      </c>
      <c r="FO486" s="447">
        <f t="shared" si="306"/>
        <v>76731.58</v>
      </c>
      <c r="FP486" s="178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</row>
    <row r="487" spans="1:463" s="163" customFormat="1" ht="22.5" customHeight="1">
      <c r="A487" s="360">
        <v>479</v>
      </c>
      <c r="B487" s="502">
        <v>7</v>
      </c>
      <c r="C487" s="503" t="s">
        <v>709</v>
      </c>
      <c r="D487" s="504" t="s">
        <v>194</v>
      </c>
      <c r="E487" s="225" t="s">
        <v>190</v>
      </c>
      <c r="F487" s="367">
        <v>325000</v>
      </c>
      <c r="G487" s="485">
        <v>8</v>
      </c>
      <c r="H487" s="486">
        <v>1</v>
      </c>
      <c r="I487" s="488"/>
      <c r="J487" s="493"/>
      <c r="K487" s="494">
        <v>5</v>
      </c>
      <c r="L487" s="486"/>
      <c r="M487" s="488"/>
      <c r="N487" s="493"/>
      <c r="O487" s="494"/>
      <c r="P487" s="486"/>
      <c r="Q487" s="488"/>
      <c r="R487" s="493"/>
      <c r="S487" s="494">
        <v>8</v>
      </c>
      <c r="T487" s="486">
        <v>1</v>
      </c>
      <c r="U487" s="488"/>
      <c r="V487" s="493"/>
      <c r="W487" s="494">
        <v>8</v>
      </c>
      <c r="X487" s="486">
        <v>1</v>
      </c>
      <c r="Y487" s="488"/>
      <c r="Z487" s="493"/>
      <c r="AA487" s="494">
        <v>5</v>
      </c>
      <c r="AB487" s="486">
        <v>4</v>
      </c>
      <c r="AC487" s="488"/>
      <c r="AD487" s="495"/>
      <c r="AE487" s="380">
        <v>11</v>
      </c>
      <c r="AF487" s="381"/>
      <c r="AG487" s="485">
        <v>8</v>
      </c>
      <c r="AH487" s="486">
        <v>1</v>
      </c>
      <c r="AI487" s="488"/>
      <c r="AJ487" s="493"/>
      <c r="AK487" s="494">
        <v>8</v>
      </c>
      <c r="AL487" s="486">
        <v>1</v>
      </c>
      <c r="AM487" s="488"/>
      <c r="AN487" s="493"/>
      <c r="AO487" s="494">
        <v>8</v>
      </c>
      <c r="AP487" s="486">
        <v>1</v>
      </c>
      <c r="AQ487" s="488"/>
      <c r="AR487" s="493"/>
      <c r="AS487" s="494">
        <v>8</v>
      </c>
      <c r="AT487" s="486">
        <v>1</v>
      </c>
      <c r="AU487" s="488"/>
      <c r="AV487" s="493"/>
      <c r="AW487" s="494">
        <v>8</v>
      </c>
      <c r="AX487" s="486">
        <v>1</v>
      </c>
      <c r="AY487" s="488"/>
      <c r="AZ487" s="493"/>
      <c r="BA487" s="494">
        <v>5</v>
      </c>
      <c r="BB487" s="486">
        <v>4</v>
      </c>
      <c r="BC487" s="488"/>
      <c r="BD487" s="495"/>
      <c r="BE487" s="380">
        <v>9</v>
      </c>
      <c r="BF487" s="381"/>
      <c r="BG487" s="485"/>
      <c r="BH487" s="486"/>
      <c r="BI487" s="488"/>
      <c r="BJ487" s="493"/>
      <c r="BK487" s="494"/>
      <c r="BL487" s="486"/>
      <c r="BM487" s="488"/>
      <c r="BN487" s="493"/>
      <c r="BO487" s="494">
        <v>8</v>
      </c>
      <c r="BP487" s="486">
        <v>1</v>
      </c>
      <c r="BQ487" s="488"/>
      <c r="BR487" s="493"/>
      <c r="BS487" s="494">
        <v>8</v>
      </c>
      <c r="BT487" s="486">
        <v>1</v>
      </c>
      <c r="BU487" s="488"/>
      <c r="BV487" s="493"/>
      <c r="BW487" s="499">
        <v>9</v>
      </c>
      <c r="BX487" s="499"/>
      <c r="BY487" s="494">
        <v>5</v>
      </c>
      <c r="BZ487" s="486">
        <v>4</v>
      </c>
      <c r="CA487" s="488"/>
      <c r="CB487" s="495"/>
      <c r="CC487" s="380">
        <v>11</v>
      </c>
      <c r="CD487" s="381"/>
      <c r="CE487" s="509">
        <v>8</v>
      </c>
      <c r="CF487" s="486">
        <v>1</v>
      </c>
      <c r="CG487" s="488"/>
      <c r="CH487" s="510"/>
      <c r="CI487" s="485">
        <v>8</v>
      </c>
      <c r="CJ487" s="486">
        <v>1</v>
      </c>
      <c r="CK487" s="488"/>
      <c r="CL487" s="493"/>
      <c r="CM487" s="494">
        <v>8</v>
      </c>
      <c r="CN487" s="486">
        <v>3</v>
      </c>
      <c r="CO487" s="488"/>
      <c r="CP487" s="495"/>
      <c r="CQ487" s="513">
        <v>8</v>
      </c>
      <c r="CR487" s="486">
        <v>3</v>
      </c>
      <c r="CS487" s="514"/>
      <c r="CT487" s="515"/>
      <c r="CU487" s="513">
        <v>8</v>
      </c>
      <c r="CV487" s="486">
        <v>3</v>
      </c>
      <c r="CW487" s="516"/>
      <c r="CX487" s="517"/>
      <c r="CY487" s="513">
        <v>5</v>
      </c>
      <c r="CZ487" s="486">
        <v>4</v>
      </c>
      <c r="DA487" s="519"/>
      <c r="DB487" s="517"/>
      <c r="DC487" s="380">
        <v>9</v>
      </c>
      <c r="DD487" s="381"/>
      <c r="DE487" s="509">
        <v>8</v>
      </c>
      <c r="DF487" s="486">
        <v>1</v>
      </c>
      <c r="DG487" s="520"/>
      <c r="DH487" s="517"/>
      <c r="DI487" s="513">
        <v>8</v>
      </c>
      <c r="DJ487" s="486">
        <v>1</v>
      </c>
      <c r="DK487" s="520"/>
      <c r="DL487" s="517"/>
      <c r="DM487" s="424">
        <v>25</v>
      </c>
      <c r="DN487" s="424">
        <v>4</v>
      </c>
      <c r="DO487" s="424">
        <v>1</v>
      </c>
      <c r="DP487" s="425">
        <f t="shared" si="269"/>
        <v>161</v>
      </c>
      <c r="DQ487" s="427">
        <f t="shared" si="270"/>
        <v>0</v>
      </c>
      <c r="DR487" s="425">
        <f t="shared" si="271"/>
        <v>161</v>
      </c>
      <c r="DS487" s="163">
        <f t="shared" si="272"/>
        <v>21</v>
      </c>
      <c r="DT487" s="425">
        <f t="shared" si="273"/>
        <v>39</v>
      </c>
      <c r="DU487" s="427">
        <f t="shared" si="274"/>
        <v>0</v>
      </c>
      <c r="DV487" s="427">
        <f t="shared" si="275"/>
        <v>39</v>
      </c>
      <c r="DW487" s="427">
        <f t="shared" si="276"/>
        <v>40</v>
      </c>
      <c r="DX487" s="427">
        <f t="shared" si="277"/>
        <v>0</v>
      </c>
      <c r="DY487" s="427">
        <f t="shared" si="278"/>
        <v>9</v>
      </c>
      <c r="DZ487" s="427">
        <f t="shared" si="279"/>
        <v>0</v>
      </c>
      <c r="EA487" s="428">
        <f t="shared" si="280"/>
        <v>22</v>
      </c>
      <c r="EB487" s="429">
        <f t="shared" si="281"/>
        <v>39</v>
      </c>
      <c r="EC487" s="429">
        <f t="shared" si="282"/>
        <v>0</v>
      </c>
      <c r="ED487" s="429">
        <f t="shared" si="283"/>
        <v>40</v>
      </c>
      <c r="EE487" s="429">
        <f t="shared" si="284"/>
        <v>0</v>
      </c>
      <c r="EF487" s="429">
        <f t="shared" si="285"/>
        <v>9</v>
      </c>
      <c r="EG487" s="429">
        <f t="shared" si="286"/>
        <v>0</v>
      </c>
      <c r="EH487" s="441"/>
      <c r="EI487"/>
      <c r="EJ487" s="443">
        <v>513</v>
      </c>
      <c r="EK487" s="521" t="s">
        <v>709</v>
      </c>
      <c r="EL487" s="522" t="s">
        <v>194</v>
      </c>
      <c r="EM487" s="523">
        <v>325000</v>
      </c>
      <c r="EN487" s="447">
        <f t="shared" si="287"/>
        <v>12500</v>
      </c>
      <c r="EO487" s="453">
        <v>0</v>
      </c>
      <c r="EP487" s="454">
        <v>0</v>
      </c>
      <c r="EQ487" s="455">
        <v>0</v>
      </c>
      <c r="ER487" s="455">
        <v>0</v>
      </c>
      <c r="ES487" s="456">
        <f t="shared" si="288"/>
        <v>12500</v>
      </c>
      <c r="ET487" s="456">
        <f t="shared" si="289"/>
        <v>22</v>
      </c>
      <c r="EU487" s="456">
        <f t="shared" si="290"/>
        <v>39</v>
      </c>
      <c r="EV487" s="456">
        <f t="shared" si="291"/>
        <v>0</v>
      </c>
      <c r="EW487" s="456">
        <f t="shared" si="292"/>
        <v>40</v>
      </c>
      <c r="EX487" s="456">
        <f t="shared" si="293"/>
        <v>0</v>
      </c>
      <c r="EY487" s="460">
        <f t="shared" si="294"/>
        <v>9</v>
      </c>
      <c r="EZ487" s="460">
        <f t="shared" si="295"/>
        <v>0</v>
      </c>
      <c r="FA487" s="447">
        <f t="shared" si="296"/>
        <v>260853.4</v>
      </c>
      <c r="FB487" s="447">
        <v>0</v>
      </c>
      <c r="FC487" s="447">
        <f t="shared" si="297"/>
        <v>535853.4</v>
      </c>
      <c r="FD487" s="447">
        <f t="shared" si="298"/>
        <v>482268.06000000006</v>
      </c>
      <c r="FE487" s="447">
        <f t="shared" si="299"/>
        <v>16981.444800000005</v>
      </c>
      <c r="FF487" s="447">
        <f t="shared" si="300"/>
        <v>53585.34</v>
      </c>
      <c r="FG487" s="463">
        <v>100000</v>
      </c>
      <c r="FH487" s="447">
        <f t="shared" si="301"/>
        <v>170566.78</v>
      </c>
      <c r="FI487" s="447">
        <v>0</v>
      </c>
      <c r="FJ487" s="447">
        <f t="shared" si="302"/>
        <v>365286.62</v>
      </c>
      <c r="FK487" s="464"/>
      <c r="FL487" s="447">
        <f t="shared" si="303"/>
        <v>21434.14</v>
      </c>
      <c r="FM487" s="447">
        <f t="shared" si="304"/>
        <v>2679.27</v>
      </c>
      <c r="FN487" s="447">
        <f t="shared" si="305"/>
        <v>53585.34</v>
      </c>
      <c r="FO487" s="447">
        <f t="shared" si="306"/>
        <v>77698.75</v>
      </c>
      <c r="FP487" s="178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</row>
    <row r="488" spans="1:463" s="163" customFormat="1" ht="22.5" customHeight="1">
      <c r="A488" s="360">
        <v>480</v>
      </c>
      <c r="B488" s="502">
        <v>4</v>
      </c>
      <c r="C488" s="503" t="s">
        <v>710</v>
      </c>
      <c r="D488" s="504" t="s">
        <v>194</v>
      </c>
      <c r="E488" s="225" t="s">
        <v>190</v>
      </c>
      <c r="F488" s="367">
        <v>325000</v>
      </c>
      <c r="G488" s="485">
        <v>8</v>
      </c>
      <c r="H488" s="486">
        <v>3</v>
      </c>
      <c r="I488" s="488"/>
      <c r="J488" s="493"/>
      <c r="K488" s="494">
        <v>8</v>
      </c>
      <c r="L488" s="486">
        <v>1</v>
      </c>
      <c r="M488" s="488"/>
      <c r="N488" s="493"/>
      <c r="O488" s="494">
        <v>8</v>
      </c>
      <c r="P488" s="486">
        <v>2</v>
      </c>
      <c r="Q488" s="488"/>
      <c r="R488" s="493"/>
      <c r="S488" s="494">
        <v>8</v>
      </c>
      <c r="T488" s="486">
        <v>1</v>
      </c>
      <c r="U488" s="488"/>
      <c r="V488" s="493"/>
      <c r="W488" s="494">
        <v>8</v>
      </c>
      <c r="X488" s="486">
        <v>3</v>
      </c>
      <c r="Y488" s="488"/>
      <c r="Z488" s="493"/>
      <c r="AA488" s="494">
        <v>5</v>
      </c>
      <c r="AB488" s="486">
        <v>6</v>
      </c>
      <c r="AC488" s="488"/>
      <c r="AD488" s="495"/>
      <c r="AE488" s="380">
        <v>11</v>
      </c>
      <c r="AF488" s="381"/>
      <c r="AG488" s="485">
        <v>8</v>
      </c>
      <c r="AH488" s="486">
        <v>1</v>
      </c>
      <c r="AI488" s="488"/>
      <c r="AJ488" s="493"/>
      <c r="AK488" s="494">
        <v>8</v>
      </c>
      <c r="AL488" s="486">
        <v>3</v>
      </c>
      <c r="AM488" s="488"/>
      <c r="AN488" s="493"/>
      <c r="AO488" s="494">
        <v>8</v>
      </c>
      <c r="AP488" s="486">
        <v>2</v>
      </c>
      <c r="AQ488" s="488"/>
      <c r="AR488" s="493"/>
      <c r="AS488" s="494">
        <v>8</v>
      </c>
      <c r="AT488" s="486">
        <v>2</v>
      </c>
      <c r="AU488" s="488"/>
      <c r="AV488" s="493"/>
      <c r="AW488" s="494"/>
      <c r="AX488" s="486"/>
      <c r="AY488" s="488"/>
      <c r="AZ488" s="493"/>
      <c r="BA488" s="494">
        <v>5</v>
      </c>
      <c r="BB488" s="486">
        <v>6</v>
      </c>
      <c r="BC488" s="488"/>
      <c r="BD488" s="495"/>
      <c r="BE488" s="380">
        <v>11</v>
      </c>
      <c r="BF488" s="381"/>
      <c r="BG488" s="485">
        <v>8</v>
      </c>
      <c r="BH488" s="486">
        <v>2</v>
      </c>
      <c r="BI488" s="488"/>
      <c r="BJ488" s="493"/>
      <c r="BK488" s="494">
        <v>8</v>
      </c>
      <c r="BL488" s="486">
        <v>1</v>
      </c>
      <c r="BM488" s="488"/>
      <c r="BN488" s="493"/>
      <c r="BO488" s="494">
        <v>8</v>
      </c>
      <c r="BP488" s="486">
        <v>1</v>
      </c>
      <c r="BQ488" s="488"/>
      <c r="BR488" s="493"/>
      <c r="BS488" s="494">
        <v>8</v>
      </c>
      <c r="BT488" s="486">
        <v>1</v>
      </c>
      <c r="BU488" s="488"/>
      <c r="BV488" s="493"/>
      <c r="BW488" s="499">
        <v>11</v>
      </c>
      <c r="BX488" s="499"/>
      <c r="BY488" s="494">
        <v>5</v>
      </c>
      <c r="BZ488" s="486">
        <v>4</v>
      </c>
      <c r="CA488" s="488"/>
      <c r="CB488" s="495"/>
      <c r="CC488" s="380">
        <v>9</v>
      </c>
      <c r="CD488" s="381"/>
      <c r="CE488" s="509">
        <v>8</v>
      </c>
      <c r="CF488" s="486">
        <v>1</v>
      </c>
      <c r="CG488" s="488"/>
      <c r="CH488" s="510"/>
      <c r="CI488" s="485">
        <v>8</v>
      </c>
      <c r="CJ488" s="486">
        <v>3</v>
      </c>
      <c r="CK488" s="488"/>
      <c r="CL488" s="493"/>
      <c r="CM488" s="494">
        <v>8</v>
      </c>
      <c r="CN488" s="486">
        <v>3</v>
      </c>
      <c r="CO488" s="488"/>
      <c r="CP488" s="495"/>
      <c r="CQ488" s="513">
        <v>8</v>
      </c>
      <c r="CR488" s="486">
        <v>2</v>
      </c>
      <c r="CS488" s="514"/>
      <c r="CT488" s="515"/>
      <c r="CU488" s="513">
        <v>8</v>
      </c>
      <c r="CV488" s="486">
        <v>2</v>
      </c>
      <c r="CW488" s="516"/>
      <c r="CX488" s="517"/>
      <c r="CY488" s="513">
        <v>5</v>
      </c>
      <c r="CZ488" s="486">
        <v>6</v>
      </c>
      <c r="DA488" s="519"/>
      <c r="DB488" s="517"/>
      <c r="DC488" s="380">
        <v>9</v>
      </c>
      <c r="DD488" s="381"/>
      <c r="DE488" s="509">
        <v>8</v>
      </c>
      <c r="DF488" s="486">
        <v>1</v>
      </c>
      <c r="DG488" s="520"/>
      <c r="DH488" s="517"/>
      <c r="DI488" s="513">
        <v>8</v>
      </c>
      <c r="DJ488" s="486">
        <v>2</v>
      </c>
      <c r="DK488" s="520"/>
      <c r="DL488" s="517"/>
      <c r="DM488" s="424">
        <v>25</v>
      </c>
      <c r="DN488" s="424">
        <v>4</v>
      </c>
      <c r="DO488" s="424">
        <v>1</v>
      </c>
      <c r="DP488" s="425">
        <f t="shared" si="269"/>
        <v>180</v>
      </c>
      <c r="DQ488" s="427">
        <f t="shared" si="270"/>
        <v>0</v>
      </c>
      <c r="DR488" s="425">
        <f t="shared" si="271"/>
        <v>180</v>
      </c>
      <c r="DS488" s="163">
        <f t="shared" si="272"/>
        <v>24</v>
      </c>
      <c r="DT488" s="425">
        <f t="shared" si="273"/>
        <v>59</v>
      </c>
      <c r="DU488" s="427">
        <f t="shared" si="274"/>
        <v>0</v>
      </c>
      <c r="DV488" s="427">
        <f t="shared" si="275"/>
        <v>59</v>
      </c>
      <c r="DW488" s="427">
        <f t="shared" si="276"/>
        <v>40</v>
      </c>
      <c r="DX488" s="427">
        <f t="shared" si="277"/>
        <v>0</v>
      </c>
      <c r="DY488" s="427">
        <f t="shared" si="278"/>
        <v>11</v>
      </c>
      <c r="DZ488" s="427">
        <f t="shared" si="279"/>
        <v>0</v>
      </c>
      <c r="EA488" s="428">
        <f t="shared" si="280"/>
        <v>25</v>
      </c>
      <c r="EB488" s="429">
        <f t="shared" si="281"/>
        <v>59</v>
      </c>
      <c r="EC488" s="429">
        <f t="shared" si="282"/>
        <v>0</v>
      </c>
      <c r="ED488" s="429">
        <f t="shared" si="283"/>
        <v>40</v>
      </c>
      <c r="EE488" s="429">
        <f t="shared" si="284"/>
        <v>0</v>
      </c>
      <c r="EF488" s="429">
        <f t="shared" si="285"/>
        <v>11</v>
      </c>
      <c r="EG488" s="429">
        <f t="shared" si="286"/>
        <v>0</v>
      </c>
      <c r="EH488" s="441"/>
      <c r="EI488"/>
      <c r="EJ488" s="443">
        <v>514</v>
      </c>
      <c r="EK488" s="521" t="s">
        <v>710</v>
      </c>
      <c r="EL488" s="522" t="s">
        <v>194</v>
      </c>
      <c r="EM488" s="523">
        <v>325000</v>
      </c>
      <c r="EN488" s="447">
        <f t="shared" si="287"/>
        <v>12500</v>
      </c>
      <c r="EO488" s="453">
        <v>0</v>
      </c>
      <c r="EP488" s="454">
        <v>0</v>
      </c>
      <c r="EQ488" s="455">
        <v>0</v>
      </c>
      <c r="ER488" s="455">
        <v>0</v>
      </c>
      <c r="ES488" s="456">
        <f t="shared" si="288"/>
        <v>12500</v>
      </c>
      <c r="ET488" s="456">
        <f t="shared" si="289"/>
        <v>25</v>
      </c>
      <c r="EU488" s="456">
        <f t="shared" si="290"/>
        <v>59</v>
      </c>
      <c r="EV488" s="456">
        <f t="shared" si="291"/>
        <v>0</v>
      </c>
      <c r="EW488" s="456">
        <f t="shared" si="292"/>
        <v>40</v>
      </c>
      <c r="EX488" s="456">
        <f t="shared" si="293"/>
        <v>0</v>
      </c>
      <c r="EY488" s="460">
        <f t="shared" si="294"/>
        <v>11</v>
      </c>
      <c r="EZ488" s="460">
        <f t="shared" si="295"/>
        <v>0</v>
      </c>
      <c r="FA488" s="447">
        <f t="shared" si="296"/>
        <v>317524.42</v>
      </c>
      <c r="FB488" s="447">
        <v>0</v>
      </c>
      <c r="FC488" s="447">
        <f t="shared" si="297"/>
        <v>630024.42000000004</v>
      </c>
      <c r="FD488" s="447">
        <f t="shared" si="298"/>
        <v>567021.98</v>
      </c>
      <c r="FE488" s="447">
        <f t="shared" si="299"/>
        <v>29404.395999999997</v>
      </c>
      <c r="FF488" s="447">
        <f t="shared" si="300"/>
        <v>63002.44</v>
      </c>
      <c r="FG488" s="463">
        <v>100000</v>
      </c>
      <c r="FH488" s="447">
        <f t="shared" si="301"/>
        <v>192406.84</v>
      </c>
      <c r="FI488" s="447">
        <v>0</v>
      </c>
      <c r="FJ488" s="447">
        <f t="shared" si="302"/>
        <v>437617.58</v>
      </c>
      <c r="FK488" s="464"/>
      <c r="FL488" s="447">
        <f t="shared" si="303"/>
        <v>25200.98</v>
      </c>
      <c r="FM488" s="447">
        <f t="shared" si="304"/>
        <v>3150.12</v>
      </c>
      <c r="FN488" s="447">
        <f t="shared" si="305"/>
        <v>63002.44</v>
      </c>
      <c r="FO488" s="447">
        <f t="shared" si="306"/>
        <v>91353.540000000008</v>
      </c>
      <c r="FP488" s="17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</row>
    <row r="489" spans="1:463" s="163" customFormat="1" ht="22.5" customHeight="1">
      <c r="A489" s="360">
        <v>481</v>
      </c>
      <c r="B489" s="502">
        <v>6</v>
      </c>
      <c r="C489" s="503" t="s">
        <v>711</v>
      </c>
      <c r="D489" s="504" t="s">
        <v>68</v>
      </c>
      <c r="E489" s="225" t="s">
        <v>190</v>
      </c>
      <c r="F489" s="505">
        <v>390000</v>
      </c>
      <c r="G489" s="485">
        <v>8</v>
      </c>
      <c r="H489" s="486">
        <v>1</v>
      </c>
      <c r="I489" s="488"/>
      <c r="J489" s="493"/>
      <c r="K489" s="494">
        <v>8</v>
      </c>
      <c r="L489" s="486">
        <v>1</v>
      </c>
      <c r="M489" s="488"/>
      <c r="N489" s="493"/>
      <c r="O489" s="494">
        <v>8</v>
      </c>
      <c r="P489" s="486">
        <v>1</v>
      </c>
      <c r="Q489" s="488"/>
      <c r="R489" s="493"/>
      <c r="S489" s="494">
        <v>8</v>
      </c>
      <c r="T489" s="486">
        <v>1</v>
      </c>
      <c r="U489" s="488"/>
      <c r="V489" s="493"/>
      <c r="W489" s="494">
        <v>8</v>
      </c>
      <c r="X489" s="486">
        <v>3</v>
      </c>
      <c r="Y489" s="488"/>
      <c r="Z489" s="493"/>
      <c r="AA489" s="494">
        <v>5</v>
      </c>
      <c r="AB489" s="486">
        <v>6</v>
      </c>
      <c r="AC489" s="488"/>
      <c r="AD489" s="495"/>
      <c r="AE489" s="380">
        <v>9</v>
      </c>
      <c r="AF489" s="381"/>
      <c r="AG489" s="485">
        <v>8</v>
      </c>
      <c r="AH489" s="486">
        <v>1</v>
      </c>
      <c r="AI489" s="488"/>
      <c r="AJ489" s="493"/>
      <c r="AK489" s="494">
        <v>8</v>
      </c>
      <c r="AL489" s="486">
        <v>1</v>
      </c>
      <c r="AM489" s="488"/>
      <c r="AN489" s="493"/>
      <c r="AO489" s="494">
        <v>8</v>
      </c>
      <c r="AP489" s="486">
        <v>1</v>
      </c>
      <c r="AQ489" s="488"/>
      <c r="AR489" s="493"/>
      <c r="AS489" s="494">
        <v>8</v>
      </c>
      <c r="AT489" s="486">
        <v>1</v>
      </c>
      <c r="AU489" s="488"/>
      <c r="AV489" s="493"/>
      <c r="AW489" s="494">
        <v>8</v>
      </c>
      <c r="AX489" s="486">
        <v>1</v>
      </c>
      <c r="AY489" s="488"/>
      <c r="AZ489" s="493"/>
      <c r="BA489" s="494">
        <v>5</v>
      </c>
      <c r="BB489" s="486">
        <v>5</v>
      </c>
      <c r="BC489" s="488"/>
      <c r="BD489" s="495"/>
      <c r="BE489" s="380">
        <v>9</v>
      </c>
      <c r="BF489" s="381"/>
      <c r="BG489" s="485"/>
      <c r="BH489" s="486"/>
      <c r="BI489" s="488"/>
      <c r="BJ489" s="493"/>
      <c r="BK489" s="494">
        <v>8</v>
      </c>
      <c r="BL489" s="486">
        <v>1</v>
      </c>
      <c r="BM489" s="488"/>
      <c r="BN489" s="493"/>
      <c r="BO489" s="494">
        <v>8</v>
      </c>
      <c r="BP489" s="486">
        <v>3</v>
      </c>
      <c r="BQ489" s="488"/>
      <c r="BR489" s="493"/>
      <c r="BS489" s="494">
        <v>8</v>
      </c>
      <c r="BT489" s="486">
        <v>1</v>
      </c>
      <c r="BU489" s="488"/>
      <c r="BV489" s="493"/>
      <c r="BW489" s="499">
        <v>9</v>
      </c>
      <c r="BX489" s="499"/>
      <c r="BY489" s="494">
        <v>5</v>
      </c>
      <c r="BZ489" s="486">
        <v>6</v>
      </c>
      <c r="CA489" s="488"/>
      <c r="CB489" s="495"/>
      <c r="CC489" s="380">
        <v>9</v>
      </c>
      <c r="CD489" s="381"/>
      <c r="CE489" s="509">
        <v>8</v>
      </c>
      <c r="CF489" s="486">
        <v>3</v>
      </c>
      <c r="CG489" s="488"/>
      <c r="CH489" s="510"/>
      <c r="CI489" s="485">
        <v>8</v>
      </c>
      <c r="CJ489" s="486">
        <v>2</v>
      </c>
      <c r="CK489" s="488"/>
      <c r="CL489" s="493"/>
      <c r="CM489" s="494">
        <v>8</v>
      </c>
      <c r="CN489" s="486">
        <v>3</v>
      </c>
      <c r="CO489" s="488"/>
      <c r="CP489" s="495"/>
      <c r="CQ489" s="513">
        <v>8</v>
      </c>
      <c r="CR489" s="486">
        <v>1</v>
      </c>
      <c r="CS489" s="514"/>
      <c r="CT489" s="515"/>
      <c r="CU489" s="513">
        <v>8</v>
      </c>
      <c r="CV489" s="486">
        <v>2</v>
      </c>
      <c r="CW489" s="516"/>
      <c r="CX489" s="517"/>
      <c r="CY489" s="513"/>
      <c r="CZ489" s="486"/>
      <c r="DA489" s="519"/>
      <c r="DB489" s="517"/>
      <c r="DC489" s="380">
        <v>10</v>
      </c>
      <c r="DD489" s="381"/>
      <c r="DE489" s="509">
        <v>5</v>
      </c>
      <c r="DF489" s="486"/>
      <c r="DG489" s="520"/>
      <c r="DH489" s="517"/>
      <c r="DI489" s="513"/>
      <c r="DJ489" s="486"/>
      <c r="DK489" s="520"/>
      <c r="DL489" s="517"/>
      <c r="DM489" s="424">
        <v>25</v>
      </c>
      <c r="DN489" s="424">
        <v>4</v>
      </c>
      <c r="DO489" s="424">
        <v>1</v>
      </c>
      <c r="DP489" s="425">
        <f t="shared" si="269"/>
        <v>164</v>
      </c>
      <c r="DQ489" s="427">
        <f t="shared" si="270"/>
        <v>0</v>
      </c>
      <c r="DR489" s="425">
        <f t="shared" si="271"/>
        <v>164</v>
      </c>
      <c r="DS489" s="163">
        <f t="shared" si="272"/>
        <v>22</v>
      </c>
      <c r="DT489" s="425">
        <f t="shared" si="273"/>
        <v>45</v>
      </c>
      <c r="DU489" s="427">
        <f t="shared" si="274"/>
        <v>0</v>
      </c>
      <c r="DV489" s="427">
        <f t="shared" si="275"/>
        <v>45</v>
      </c>
      <c r="DW489" s="427">
        <f t="shared" si="276"/>
        <v>37</v>
      </c>
      <c r="DX489" s="427">
        <f t="shared" si="277"/>
        <v>0</v>
      </c>
      <c r="DY489" s="427">
        <f t="shared" si="278"/>
        <v>9</v>
      </c>
      <c r="DZ489" s="427">
        <f t="shared" si="279"/>
        <v>0</v>
      </c>
      <c r="EA489" s="428">
        <f t="shared" si="280"/>
        <v>23</v>
      </c>
      <c r="EB489" s="429">
        <f t="shared" si="281"/>
        <v>45</v>
      </c>
      <c r="EC489" s="429">
        <f t="shared" si="282"/>
        <v>0</v>
      </c>
      <c r="ED489" s="429">
        <f t="shared" si="283"/>
        <v>37</v>
      </c>
      <c r="EE489" s="429">
        <f t="shared" si="284"/>
        <v>0</v>
      </c>
      <c r="EF489" s="429">
        <f t="shared" si="285"/>
        <v>9</v>
      </c>
      <c r="EG489" s="429">
        <f t="shared" si="286"/>
        <v>0</v>
      </c>
      <c r="EH489" s="441"/>
      <c r="EI489"/>
      <c r="EJ489" s="443">
        <v>516</v>
      </c>
      <c r="EK489" s="521" t="s">
        <v>711</v>
      </c>
      <c r="EL489" s="522" t="s">
        <v>68</v>
      </c>
      <c r="EM489" s="523">
        <v>390000</v>
      </c>
      <c r="EN489" s="447">
        <f t="shared" si="287"/>
        <v>15000</v>
      </c>
      <c r="EO489" s="453">
        <v>0</v>
      </c>
      <c r="EP489" s="454">
        <v>0</v>
      </c>
      <c r="EQ489" s="455">
        <v>0</v>
      </c>
      <c r="ER489" s="455">
        <v>0</v>
      </c>
      <c r="ES489" s="456">
        <f t="shared" si="288"/>
        <v>15000</v>
      </c>
      <c r="ET489" s="456">
        <f t="shared" si="289"/>
        <v>23</v>
      </c>
      <c r="EU489" s="456">
        <f t="shared" si="290"/>
        <v>45</v>
      </c>
      <c r="EV489" s="456">
        <f t="shared" si="291"/>
        <v>0</v>
      </c>
      <c r="EW489" s="456">
        <f t="shared" si="292"/>
        <v>37</v>
      </c>
      <c r="EX489" s="456">
        <f t="shared" si="293"/>
        <v>0</v>
      </c>
      <c r="EY489" s="460">
        <f t="shared" si="294"/>
        <v>9</v>
      </c>
      <c r="EZ489" s="460">
        <f t="shared" si="295"/>
        <v>0</v>
      </c>
      <c r="FA489" s="447">
        <f t="shared" si="296"/>
        <v>319024.53999999998</v>
      </c>
      <c r="FB489" s="447">
        <v>0</v>
      </c>
      <c r="FC489" s="447">
        <f t="shared" si="297"/>
        <v>664024.54</v>
      </c>
      <c r="FD489" s="447">
        <f t="shared" si="298"/>
        <v>597622.09000000008</v>
      </c>
      <c r="FE489" s="447">
        <f t="shared" si="299"/>
        <v>35524.41800000002</v>
      </c>
      <c r="FF489" s="447">
        <f t="shared" si="300"/>
        <v>66402.45</v>
      </c>
      <c r="FG489" s="463">
        <v>100000</v>
      </c>
      <c r="FH489" s="447">
        <f t="shared" si="301"/>
        <v>201926.87</v>
      </c>
      <c r="FI489" s="447">
        <v>0</v>
      </c>
      <c r="FJ489" s="447">
        <f t="shared" si="302"/>
        <v>462097.67</v>
      </c>
      <c r="FK489" s="464"/>
      <c r="FL489" s="447">
        <f t="shared" si="303"/>
        <v>26560.98</v>
      </c>
      <c r="FM489" s="447">
        <f t="shared" si="304"/>
        <v>3320.12</v>
      </c>
      <c r="FN489" s="447">
        <f t="shared" si="305"/>
        <v>66402.45</v>
      </c>
      <c r="FO489" s="447">
        <f t="shared" si="306"/>
        <v>96283.549999999988</v>
      </c>
      <c r="FP489" s="178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</row>
    <row r="490" spans="1:463" s="163" customFormat="1" ht="22.5" customHeight="1">
      <c r="A490" s="360">
        <v>482</v>
      </c>
      <c r="B490" s="502">
        <v>4</v>
      </c>
      <c r="C490" s="503" t="s">
        <v>712</v>
      </c>
      <c r="D490" s="504" t="s">
        <v>194</v>
      </c>
      <c r="E490" s="225" t="s">
        <v>190</v>
      </c>
      <c r="F490" s="505">
        <v>325000</v>
      </c>
      <c r="G490" s="485">
        <v>8</v>
      </c>
      <c r="H490" s="486">
        <v>2</v>
      </c>
      <c r="I490" s="488"/>
      <c r="J490" s="493"/>
      <c r="K490" s="494">
        <v>8</v>
      </c>
      <c r="L490" s="486"/>
      <c r="M490" s="488"/>
      <c r="N490" s="493"/>
      <c r="O490" s="494">
        <v>8</v>
      </c>
      <c r="P490" s="486">
        <v>6</v>
      </c>
      <c r="Q490" s="488"/>
      <c r="R490" s="493"/>
      <c r="S490" s="494">
        <v>8</v>
      </c>
      <c r="T490" s="486">
        <v>4</v>
      </c>
      <c r="U490" s="488"/>
      <c r="V490" s="493"/>
      <c r="W490" s="494">
        <v>8</v>
      </c>
      <c r="X490" s="486">
        <v>4</v>
      </c>
      <c r="Y490" s="488"/>
      <c r="Z490" s="493"/>
      <c r="AA490" s="494">
        <v>5</v>
      </c>
      <c r="AB490" s="486">
        <v>5</v>
      </c>
      <c r="AC490" s="488"/>
      <c r="AD490" s="495"/>
      <c r="AE490" s="506">
        <v>9</v>
      </c>
      <c r="AF490" s="507"/>
      <c r="AG490" s="485">
        <v>8</v>
      </c>
      <c r="AH490" s="486">
        <v>6</v>
      </c>
      <c r="AI490" s="488"/>
      <c r="AJ490" s="493"/>
      <c r="AK490" s="494">
        <v>8</v>
      </c>
      <c r="AL490" s="486"/>
      <c r="AM490" s="488"/>
      <c r="AN490" s="493"/>
      <c r="AO490" s="494">
        <v>8</v>
      </c>
      <c r="AP490" s="486">
        <v>2</v>
      </c>
      <c r="AQ490" s="488"/>
      <c r="AR490" s="493"/>
      <c r="AS490" s="494">
        <v>8</v>
      </c>
      <c r="AT490" s="486"/>
      <c r="AU490" s="488"/>
      <c r="AV490" s="493"/>
      <c r="AW490" s="494">
        <v>8</v>
      </c>
      <c r="AX490" s="486"/>
      <c r="AY490" s="488"/>
      <c r="AZ490" s="493"/>
      <c r="BA490" s="494">
        <v>5</v>
      </c>
      <c r="BB490" s="486">
        <v>3</v>
      </c>
      <c r="BC490" s="488"/>
      <c r="BD490" s="495"/>
      <c r="BE490" s="506">
        <v>8</v>
      </c>
      <c r="BF490" s="507"/>
      <c r="BG490" s="485">
        <v>8</v>
      </c>
      <c r="BH490" s="486"/>
      <c r="BI490" s="488"/>
      <c r="BJ490" s="493"/>
      <c r="BK490" s="494">
        <v>8</v>
      </c>
      <c r="BL490" s="486">
        <v>1</v>
      </c>
      <c r="BM490" s="488"/>
      <c r="BN490" s="493"/>
      <c r="BO490" s="494">
        <v>8</v>
      </c>
      <c r="BP490" s="486"/>
      <c r="BQ490" s="488"/>
      <c r="BR490" s="493"/>
      <c r="BS490" s="494">
        <v>8</v>
      </c>
      <c r="BT490" s="486"/>
      <c r="BU490" s="488"/>
      <c r="BV490" s="493"/>
      <c r="BW490" s="499">
        <v>13</v>
      </c>
      <c r="BX490" s="499"/>
      <c r="BY490" s="494">
        <v>5</v>
      </c>
      <c r="BZ490" s="486">
        <v>6</v>
      </c>
      <c r="CA490" s="488"/>
      <c r="CB490" s="495"/>
      <c r="CC490" s="506"/>
      <c r="CD490" s="507"/>
      <c r="CE490" s="509"/>
      <c r="CF490" s="486"/>
      <c r="CG490" s="488"/>
      <c r="CH490" s="510"/>
      <c r="CI490" s="485"/>
      <c r="CJ490" s="486"/>
      <c r="CK490" s="488"/>
      <c r="CL490" s="493"/>
      <c r="CM490" s="494">
        <v>8</v>
      </c>
      <c r="CN490" s="486"/>
      <c r="CO490" s="488"/>
      <c r="CP490" s="495"/>
      <c r="CQ490" s="513">
        <v>8</v>
      </c>
      <c r="CR490" s="486"/>
      <c r="CS490" s="514"/>
      <c r="CT490" s="515"/>
      <c r="CU490" s="513">
        <v>8</v>
      </c>
      <c r="CV490" s="486"/>
      <c r="CW490" s="516"/>
      <c r="CX490" s="517"/>
      <c r="CY490" s="513">
        <v>5</v>
      </c>
      <c r="CZ490" s="486">
        <v>5</v>
      </c>
      <c r="DA490" s="519"/>
      <c r="DB490" s="517"/>
      <c r="DC490" s="506">
        <v>10</v>
      </c>
      <c r="DD490" s="507"/>
      <c r="DE490" s="509">
        <v>8</v>
      </c>
      <c r="DF490" s="486">
        <v>2</v>
      </c>
      <c r="DG490" s="520"/>
      <c r="DH490" s="517"/>
      <c r="DI490" s="513">
        <v>8</v>
      </c>
      <c r="DJ490" s="486"/>
      <c r="DK490" s="520"/>
      <c r="DL490" s="517"/>
      <c r="DM490" s="424">
        <v>25</v>
      </c>
      <c r="DN490" s="424">
        <v>4</v>
      </c>
      <c r="DO490" s="424">
        <v>1</v>
      </c>
      <c r="DP490" s="425">
        <f t="shared" si="269"/>
        <v>172</v>
      </c>
      <c r="DQ490" s="427">
        <f t="shared" si="270"/>
        <v>0</v>
      </c>
      <c r="DR490" s="425">
        <f t="shared" si="271"/>
        <v>172</v>
      </c>
      <c r="DS490" s="163">
        <f t="shared" si="272"/>
        <v>23</v>
      </c>
      <c r="DT490" s="425">
        <f t="shared" si="273"/>
        <v>46</v>
      </c>
      <c r="DU490" s="427">
        <f t="shared" si="274"/>
        <v>0</v>
      </c>
      <c r="DV490" s="427">
        <f t="shared" si="275"/>
        <v>46</v>
      </c>
      <c r="DW490" s="427">
        <f t="shared" si="276"/>
        <v>27</v>
      </c>
      <c r="DX490" s="427">
        <f t="shared" si="277"/>
        <v>0</v>
      </c>
      <c r="DY490" s="427">
        <f t="shared" si="278"/>
        <v>13</v>
      </c>
      <c r="DZ490" s="427">
        <f t="shared" si="279"/>
        <v>0</v>
      </c>
      <c r="EA490" s="428">
        <f t="shared" si="280"/>
        <v>24</v>
      </c>
      <c r="EB490" s="429">
        <f t="shared" si="281"/>
        <v>46</v>
      </c>
      <c r="EC490" s="429">
        <f t="shared" si="282"/>
        <v>0</v>
      </c>
      <c r="ED490" s="429">
        <f t="shared" si="283"/>
        <v>27</v>
      </c>
      <c r="EE490" s="429">
        <f t="shared" si="284"/>
        <v>0</v>
      </c>
      <c r="EF490" s="429">
        <f t="shared" si="285"/>
        <v>13</v>
      </c>
      <c r="EG490" s="429">
        <f t="shared" si="286"/>
        <v>0</v>
      </c>
      <c r="EH490" s="441"/>
      <c r="EI490"/>
      <c r="EJ490" s="443">
        <v>517</v>
      </c>
      <c r="EK490" s="521" t="s">
        <v>712</v>
      </c>
      <c r="EL490" s="522" t="s">
        <v>194</v>
      </c>
      <c r="EM490" s="523">
        <v>325000</v>
      </c>
      <c r="EN490" s="447">
        <f t="shared" si="287"/>
        <v>12500</v>
      </c>
      <c r="EO490" s="453">
        <v>0</v>
      </c>
      <c r="EP490" s="454">
        <v>0</v>
      </c>
      <c r="EQ490" s="455">
        <v>0</v>
      </c>
      <c r="ER490" s="455">
        <v>0</v>
      </c>
      <c r="ES490" s="456">
        <f t="shared" si="288"/>
        <v>12500</v>
      </c>
      <c r="ET490" s="456">
        <f t="shared" si="289"/>
        <v>24</v>
      </c>
      <c r="EU490" s="456">
        <f t="shared" si="290"/>
        <v>46</v>
      </c>
      <c r="EV490" s="456">
        <f t="shared" si="291"/>
        <v>0</v>
      </c>
      <c r="EW490" s="456">
        <f t="shared" si="292"/>
        <v>27</v>
      </c>
      <c r="EX490" s="456">
        <f t="shared" si="293"/>
        <v>0</v>
      </c>
      <c r="EY490" s="460">
        <f t="shared" si="294"/>
        <v>13</v>
      </c>
      <c r="EZ490" s="460">
        <f t="shared" si="295"/>
        <v>0</v>
      </c>
      <c r="FA490" s="447">
        <f t="shared" si="296"/>
        <v>248352.44</v>
      </c>
      <c r="FB490" s="447">
        <v>0</v>
      </c>
      <c r="FC490" s="447">
        <f t="shared" si="297"/>
        <v>548352.43999999994</v>
      </c>
      <c r="FD490" s="447">
        <f t="shared" si="298"/>
        <v>493517.19999999995</v>
      </c>
      <c r="FE490" s="447">
        <f t="shared" si="299"/>
        <v>17881.375999999997</v>
      </c>
      <c r="FF490" s="447">
        <f t="shared" si="300"/>
        <v>54835.24</v>
      </c>
      <c r="FG490" s="463">
        <v>100000</v>
      </c>
      <c r="FH490" s="447">
        <f t="shared" si="301"/>
        <v>172716.62</v>
      </c>
      <c r="FI490" s="447">
        <v>0</v>
      </c>
      <c r="FJ490" s="447">
        <f t="shared" si="302"/>
        <v>375635.82</v>
      </c>
      <c r="FK490" s="464"/>
      <c r="FL490" s="447">
        <f t="shared" si="303"/>
        <v>21934.1</v>
      </c>
      <c r="FM490" s="447">
        <f t="shared" si="304"/>
        <v>2741.76</v>
      </c>
      <c r="FN490" s="447">
        <f t="shared" si="305"/>
        <v>54835.24</v>
      </c>
      <c r="FO490" s="447">
        <f t="shared" si="306"/>
        <v>79511.100000000006</v>
      </c>
      <c r="FP490" s="178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</row>
    <row r="491" spans="1:463" s="163" customFormat="1" ht="22.5" customHeight="1">
      <c r="A491" s="360">
        <v>483</v>
      </c>
      <c r="B491" s="361">
        <v>6</v>
      </c>
      <c r="C491" s="362" t="s">
        <v>713</v>
      </c>
      <c r="D491" s="363" t="s">
        <v>245</v>
      </c>
      <c r="E491" s="225" t="s">
        <v>190</v>
      </c>
      <c r="F491" s="367">
        <v>390000</v>
      </c>
      <c r="G491" s="365">
        <v>8</v>
      </c>
      <c r="H491" s="366">
        <v>1</v>
      </c>
      <c r="I491" s="373"/>
      <c r="J491" s="491"/>
      <c r="K491" s="492">
        <v>8</v>
      </c>
      <c r="L491" s="366">
        <v>1</v>
      </c>
      <c r="M491" s="373"/>
      <c r="N491" s="491"/>
      <c r="O491" s="492">
        <v>8</v>
      </c>
      <c r="P491" s="366">
        <v>1</v>
      </c>
      <c r="Q491" s="373"/>
      <c r="R491" s="491"/>
      <c r="S491" s="492">
        <v>8</v>
      </c>
      <c r="T491" s="366">
        <v>1</v>
      </c>
      <c r="U491" s="373"/>
      <c r="V491" s="491"/>
      <c r="W491" s="492">
        <v>8</v>
      </c>
      <c r="X491" s="366">
        <v>1</v>
      </c>
      <c r="Y491" s="373"/>
      <c r="Z491" s="491"/>
      <c r="AA491" s="492">
        <v>5</v>
      </c>
      <c r="AB491" s="366">
        <v>4</v>
      </c>
      <c r="AC491" s="373"/>
      <c r="AD491" s="491"/>
      <c r="AE491" s="508">
        <v>9</v>
      </c>
      <c r="AF491" s="508"/>
      <c r="AG491" s="492">
        <v>8</v>
      </c>
      <c r="AH491" s="366">
        <v>1</v>
      </c>
      <c r="AI491" s="373"/>
      <c r="AJ491" s="491"/>
      <c r="AK491" s="492">
        <v>8</v>
      </c>
      <c r="AL491" s="366">
        <v>1</v>
      </c>
      <c r="AM491" s="373"/>
      <c r="AN491" s="491"/>
      <c r="AO491" s="492">
        <v>8</v>
      </c>
      <c r="AP491" s="366">
        <v>1</v>
      </c>
      <c r="AQ491" s="373"/>
      <c r="AR491" s="491"/>
      <c r="AS491" s="492">
        <v>8</v>
      </c>
      <c r="AT491" s="366">
        <v>1</v>
      </c>
      <c r="AU491" s="373"/>
      <c r="AV491" s="491"/>
      <c r="AW491" s="492">
        <v>8</v>
      </c>
      <c r="AX491" s="366">
        <v>1</v>
      </c>
      <c r="AY491" s="373"/>
      <c r="AZ491" s="491"/>
      <c r="BA491" s="492">
        <v>5</v>
      </c>
      <c r="BB491" s="366">
        <v>4</v>
      </c>
      <c r="BC491" s="373"/>
      <c r="BD491" s="491"/>
      <c r="BE491" s="508">
        <v>9</v>
      </c>
      <c r="BF491" s="508"/>
      <c r="BG491" s="492">
        <v>8</v>
      </c>
      <c r="BH491" s="366">
        <v>3</v>
      </c>
      <c r="BI491" s="373"/>
      <c r="BJ491" s="491"/>
      <c r="BK491" s="492">
        <v>8</v>
      </c>
      <c r="BL491" s="366">
        <v>2</v>
      </c>
      <c r="BM491" s="373"/>
      <c r="BN491" s="491"/>
      <c r="BO491" s="492">
        <v>8</v>
      </c>
      <c r="BP491" s="366">
        <v>1</v>
      </c>
      <c r="BQ491" s="373"/>
      <c r="BR491" s="491"/>
      <c r="BS491" s="492">
        <v>8</v>
      </c>
      <c r="BT491" s="366">
        <v>1</v>
      </c>
      <c r="BU491" s="373"/>
      <c r="BV491" s="491"/>
      <c r="BW491" s="498">
        <v>9</v>
      </c>
      <c r="BX491" s="498"/>
      <c r="BY491" s="492">
        <v>5</v>
      </c>
      <c r="BZ491" s="366">
        <v>4</v>
      </c>
      <c r="CA491" s="373"/>
      <c r="CB491" s="491"/>
      <c r="CC491" s="508">
        <v>9</v>
      </c>
      <c r="CD491" s="508"/>
      <c r="CE491" s="511"/>
      <c r="CF491" s="366"/>
      <c r="CG491" s="373"/>
      <c r="CH491" s="512"/>
      <c r="CI491" s="492"/>
      <c r="CJ491" s="366"/>
      <c r="CK491" s="373"/>
      <c r="CL491" s="491"/>
      <c r="CM491" s="492">
        <v>8</v>
      </c>
      <c r="CN491" s="366">
        <v>1</v>
      </c>
      <c r="CO491" s="373"/>
      <c r="CP491" s="491"/>
      <c r="CQ491" s="511">
        <v>8</v>
      </c>
      <c r="CR491" s="366">
        <v>1</v>
      </c>
      <c r="CS491" s="408"/>
      <c r="CT491" s="518"/>
      <c r="CU491" s="511">
        <v>8</v>
      </c>
      <c r="CV491" s="366">
        <v>1</v>
      </c>
      <c r="CW491" s="410"/>
      <c r="CX491" s="518"/>
      <c r="CY491" s="511">
        <v>5</v>
      </c>
      <c r="CZ491" s="366">
        <v>4</v>
      </c>
      <c r="DA491" s="415"/>
      <c r="DB491" s="518"/>
      <c r="DC491" s="508">
        <v>9</v>
      </c>
      <c r="DD491" s="508"/>
      <c r="DE491" s="511">
        <v>8</v>
      </c>
      <c r="DF491" s="366">
        <v>1</v>
      </c>
      <c r="DG491" s="416"/>
      <c r="DH491" s="518"/>
      <c r="DI491" s="511">
        <v>8</v>
      </c>
      <c r="DJ491" s="366">
        <v>1</v>
      </c>
      <c r="DK491" s="416"/>
      <c r="DL491" s="411"/>
      <c r="DM491" s="424">
        <v>25</v>
      </c>
      <c r="DN491" s="424">
        <v>4</v>
      </c>
      <c r="DO491" s="424">
        <v>1</v>
      </c>
      <c r="DP491" s="425">
        <f t="shared" si="269"/>
        <v>172</v>
      </c>
      <c r="DQ491" s="427">
        <f t="shared" si="270"/>
        <v>0</v>
      </c>
      <c r="DR491" s="425">
        <f t="shared" si="271"/>
        <v>172</v>
      </c>
      <c r="DS491" s="163">
        <f t="shared" si="272"/>
        <v>23</v>
      </c>
      <c r="DT491" s="425">
        <f t="shared" si="273"/>
        <v>38</v>
      </c>
      <c r="DU491" s="427">
        <f t="shared" si="274"/>
        <v>0</v>
      </c>
      <c r="DV491" s="427">
        <f t="shared" si="275"/>
        <v>38</v>
      </c>
      <c r="DW491" s="427">
        <f t="shared" si="276"/>
        <v>36</v>
      </c>
      <c r="DX491" s="427">
        <f t="shared" si="277"/>
        <v>0</v>
      </c>
      <c r="DY491" s="427">
        <f t="shared" si="278"/>
        <v>9</v>
      </c>
      <c r="DZ491" s="427">
        <f t="shared" si="279"/>
        <v>0</v>
      </c>
      <c r="EA491" s="428">
        <f t="shared" si="280"/>
        <v>24</v>
      </c>
      <c r="EB491" s="429">
        <f t="shared" si="281"/>
        <v>38</v>
      </c>
      <c r="EC491" s="429">
        <f t="shared" si="282"/>
        <v>0</v>
      </c>
      <c r="ED491" s="429">
        <f t="shared" si="283"/>
        <v>36</v>
      </c>
      <c r="EE491" s="429">
        <f t="shared" si="284"/>
        <v>0</v>
      </c>
      <c r="EF491" s="429">
        <f t="shared" si="285"/>
        <v>9</v>
      </c>
      <c r="EG491" s="429">
        <f t="shared" si="286"/>
        <v>0</v>
      </c>
      <c r="EH491" s="441"/>
      <c r="EI491" s="479"/>
      <c r="EJ491" s="443">
        <v>518</v>
      </c>
      <c r="EK491" s="481" t="s">
        <v>713</v>
      </c>
      <c r="EL491" s="449" t="s">
        <v>245</v>
      </c>
      <c r="EM491" s="500">
        <v>390000</v>
      </c>
      <c r="EN491" s="447">
        <f t="shared" si="287"/>
        <v>15000</v>
      </c>
      <c r="EO491" s="453">
        <v>0</v>
      </c>
      <c r="EP491" s="454">
        <v>0</v>
      </c>
      <c r="EQ491" s="455">
        <v>0</v>
      </c>
      <c r="ER491" s="455">
        <v>0</v>
      </c>
      <c r="ES491" s="456">
        <f t="shared" si="288"/>
        <v>15000</v>
      </c>
      <c r="ET491" s="456">
        <f t="shared" si="289"/>
        <v>24</v>
      </c>
      <c r="EU491" s="456">
        <f t="shared" si="290"/>
        <v>38</v>
      </c>
      <c r="EV491" s="456">
        <f t="shared" si="291"/>
        <v>0</v>
      </c>
      <c r="EW491" s="456">
        <f t="shared" si="292"/>
        <v>36</v>
      </c>
      <c r="EX491" s="456">
        <f t="shared" si="293"/>
        <v>0</v>
      </c>
      <c r="EY491" s="460">
        <f t="shared" si="294"/>
        <v>9</v>
      </c>
      <c r="EZ491" s="460">
        <f t="shared" si="295"/>
        <v>0</v>
      </c>
      <c r="FA491" s="447">
        <f t="shared" si="296"/>
        <v>294022.62</v>
      </c>
      <c r="FB491" s="447">
        <v>0</v>
      </c>
      <c r="FC491" s="447">
        <f t="shared" si="297"/>
        <v>654022.62</v>
      </c>
      <c r="FD491" s="447">
        <f t="shared" si="298"/>
        <v>588620.36</v>
      </c>
      <c r="FE491" s="447">
        <f t="shared" si="299"/>
        <v>33724.072</v>
      </c>
      <c r="FF491" s="447">
        <f t="shared" si="300"/>
        <v>65402.26</v>
      </c>
      <c r="FG491" s="463">
        <v>0</v>
      </c>
      <c r="FH491" s="447">
        <f t="shared" si="301"/>
        <v>99126.33</v>
      </c>
      <c r="FI491" s="447">
        <v>0</v>
      </c>
      <c r="FJ491" s="447">
        <f t="shared" si="302"/>
        <v>554896.29</v>
      </c>
      <c r="FK491" s="464"/>
      <c r="FL491" s="447">
        <f t="shared" si="303"/>
        <v>26160.9</v>
      </c>
      <c r="FM491" s="447">
        <f t="shared" si="304"/>
        <v>3270.11</v>
      </c>
      <c r="FN491" s="447">
        <f t="shared" si="305"/>
        <v>65402.26</v>
      </c>
      <c r="FO491" s="447">
        <f t="shared" si="306"/>
        <v>94833.27</v>
      </c>
      <c r="FP491" s="178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</row>
    <row r="492" spans="1:463" s="163" customFormat="1" ht="22.5" customHeight="1">
      <c r="A492" s="360">
        <v>484</v>
      </c>
      <c r="B492" s="361">
        <v>1</v>
      </c>
      <c r="C492" s="362" t="s">
        <v>714</v>
      </c>
      <c r="D492" s="363" t="s">
        <v>194</v>
      </c>
      <c r="E492" s="225" t="s">
        <v>190</v>
      </c>
      <c r="F492" s="367">
        <v>325000</v>
      </c>
      <c r="G492" s="365"/>
      <c r="H492" s="366"/>
      <c r="I492" s="373"/>
      <c r="J492" s="491"/>
      <c r="K492" s="492"/>
      <c r="L492" s="366"/>
      <c r="M492" s="373"/>
      <c r="N492" s="491"/>
      <c r="O492" s="492"/>
      <c r="P492" s="366"/>
      <c r="Q492" s="373"/>
      <c r="R492" s="491"/>
      <c r="S492" s="492"/>
      <c r="T492" s="366"/>
      <c r="U492" s="373"/>
      <c r="V492" s="491"/>
      <c r="W492" s="492"/>
      <c r="X492" s="366"/>
      <c r="Y492" s="373"/>
      <c r="Z492" s="491"/>
      <c r="AA492" s="492"/>
      <c r="AB492" s="366"/>
      <c r="AC492" s="373"/>
      <c r="AD492" s="491"/>
      <c r="AE492" s="508"/>
      <c r="AF492" s="508"/>
      <c r="AG492" s="492"/>
      <c r="AH492" s="366"/>
      <c r="AI492" s="373"/>
      <c r="AJ492" s="491"/>
      <c r="AK492" s="492"/>
      <c r="AL492" s="366"/>
      <c r="AM492" s="373"/>
      <c r="AN492" s="491"/>
      <c r="AO492" s="492"/>
      <c r="AP492" s="366"/>
      <c r="AQ492" s="373"/>
      <c r="AR492" s="491"/>
      <c r="AS492" s="492"/>
      <c r="AT492" s="366"/>
      <c r="AU492" s="373"/>
      <c r="AV492" s="491"/>
      <c r="AW492" s="492"/>
      <c r="AX492" s="366"/>
      <c r="AY492" s="373"/>
      <c r="AZ492" s="491"/>
      <c r="BA492" s="492"/>
      <c r="BB492" s="366"/>
      <c r="BC492" s="373"/>
      <c r="BD492" s="491"/>
      <c r="BE492" s="508">
        <v>12</v>
      </c>
      <c r="BF492" s="508"/>
      <c r="BG492" s="492">
        <v>8</v>
      </c>
      <c r="BH492" s="366">
        <v>4</v>
      </c>
      <c r="BI492" s="373"/>
      <c r="BJ492" s="491"/>
      <c r="BK492" s="492">
        <v>8</v>
      </c>
      <c r="BL492" s="366">
        <v>4</v>
      </c>
      <c r="BM492" s="373"/>
      <c r="BN492" s="491"/>
      <c r="BO492" s="492">
        <v>8</v>
      </c>
      <c r="BP492" s="366">
        <v>4</v>
      </c>
      <c r="BQ492" s="373"/>
      <c r="BR492" s="491"/>
      <c r="BS492" s="492">
        <v>8</v>
      </c>
      <c r="BT492" s="366">
        <v>4</v>
      </c>
      <c r="BU492" s="373"/>
      <c r="BV492" s="491"/>
      <c r="BW492" s="498">
        <v>12</v>
      </c>
      <c r="BX492" s="498"/>
      <c r="BY492" s="492">
        <v>5</v>
      </c>
      <c r="BZ492" s="366">
        <v>7</v>
      </c>
      <c r="CA492" s="373"/>
      <c r="CB492" s="491"/>
      <c r="CC492" s="508">
        <v>12</v>
      </c>
      <c r="CD492" s="508"/>
      <c r="CE492" s="511">
        <v>8</v>
      </c>
      <c r="CF492" s="366">
        <v>4</v>
      </c>
      <c r="CG492" s="373"/>
      <c r="CH492" s="512"/>
      <c r="CI492" s="492">
        <v>8</v>
      </c>
      <c r="CJ492" s="366">
        <v>4</v>
      </c>
      <c r="CK492" s="373"/>
      <c r="CL492" s="491"/>
      <c r="CM492" s="492">
        <v>8</v>
      </c>
      <c r="CN492" s="366">
        <v>4</v>
      </c>
      <c r="CO492" s="373"/>
      <c r="CP492" s="491"/>
      <c r="CQ492" s="511">
        <v>8</v>
      </c>
      <c r="CR492" s="366">
        <v>4</v>
      </c>
      <c r="CS492" s="408"/>
      <c r="CT492" s="518"/>
      <c r="CU492" s="511">
        <v>8</v>
      </c>
      <c r="CV492" s="366">
        <v>4</v>
      </c>
      <c r="CW492" s="410"/>
      <c r="CX492" s="518"/>
      <c r="CY492" s="511">
        <v>5</v>
      </c>
      <c r="CZ492" s="366">
        <v>7</v>
      </c>
      <c r="DA492" s="415"/>
      <c r="DB492" s="518"/>
      <c r="DC492" s="508">
        <v>12</v>
      </c>
      <c r="DD492" s="508"/>
      <c r="DE492" s="511">
        <v>8</v>
      </c>
      <c r="DF492" s="366">
        <v>4</v>
      </c>
      <c r="DG492" s="416"/>
      <c r="DH492" s="518"/>
      <c r="DI492" s="511">
        <v>8</v>
      </c>
      <c r="DJ492" s="366">
        <v>4</v>
      </c>
      <c r="DK492" s="416"/>
      <c r="DL492" s="411"/>
      <c r="DM492" s="424">
        <v>25</v>
      </c>
      <c r="DN492" s="424">
        <v>4</v>
      </c>
      <c r="DO492" s="424">
        <v>1</v>
      </c>
      <c r="DP492" s="425">
        <f t="shared" si="269"/>
        <v>98</v>
      </c>
      <c r="DQ492" s="427">
        <f t="shared" si="270"/>
        <v>0</v>
      </c>
      <c r="DR492" s="425">
        <f t="shared" si="271"/>
        <v>98</v>
      </c>
      <c r="DS492" s="163">
        <f t="shared" si="272"/>
        <v>13</v>
      </c>
      <c r="DT492" s="425">
        <f t="shared" si="273"/>
        <v>58</v>
      </c>
      <c r="DU492" s="427">
        <f t="shared" si="274"/>
        <v>0</v>
      </c>
      <c r="DV492" s="427">
        <f t="shared" si="275"/>
        <v>58</v>
      </c>
      <c r="DW492" s="427">
        <f t="shared" si="276"/>
        <v>36</v>
      </c>
      <c r="DX492" s="427">
        <f t="shared" si="277"/>
        <v>0</v>
      </c>
      <c r="DY492" s="427">
        <f t="shared" si="278"/>
        <v>12</v>
      </c>
      <c r="DZ492" s="427">
        <f t="shared" si="279"/>
        <v>0</v>
      </c>
      <c r="EA492" s="428">
        <f t="shared" si="280"/>
        <v>14</v>
      </c>
      <c r="EB492" s="429">
        <f t="shared" si="281"/>
        <v>58</v>
      </c>
      <c r="EC492" s="429">
        <f t="shared" si="282"/>
        <v>0</v>
      </c>
      <c r="ED492" s="429">
        <f t="shared" si="283"/>
        <v>36</v>
      </c>
      <c r="EE492" s="429">
        <f t="shared" si="284"/>
        <v>0</v>
      </c>
      <c r="EF492" s="429">
        <f t="shared" si="285"/>
        <v>12</v>
      </c>
      <c r="EG492" s="429">
        <f t="shared" si="286"/>
        <v>0</v>
      </c>
      <c r="EH492" s="441"/>
      <c r="EI492" s="479"/>
      <c r="EJ492" s="443">
        <v>519</v>
      </c>
      <c r="EK492" s="481" t="s">
        <v>714</v>
      </c>
      <c r="EL492" s="449" t="s">
        <v>194</v>
      </c>
      <c r="EM492" s="500">
        <v>325000</v>
      </c>
      <c r="EN492" s="447">
        <f t="shared" si="287"/>
        <v>12500</v>
      </c>
      <c r="EO492" s="453">
        <v>0</v>
      </c>
      <c r="EP492" s="454">
        <v>0</v>
      </c>
      <c r="EQ492" s="455">
        <v>0</v>
      </c>
      <c r="ER492" s="455">
        <v>0</v>
      </c>
      <c r="ES492" s="456">
        <f t="shared" si="288"/>
        <v>12500</v>
      </c>
      <c r="ET492" s="456">
        <f t="shared" si="289"/>
        <v>14</v>
      </c>
      <c r="EU492" s="456">
        <f t="shared" si="290"/>
        <v>58</v>
      </c>
      <c r="EV492" s="456">
        <f t="shared" si="291"/>
        <v>0</v>
      </c>
      <c r="EW492" s="456">
        <f t="shared" si="292"/>
        <v>36</v>
      </c>
      <c r="EX492" s="456">
        <f t="shared" si="293"/>
        <v>0</v>
      </c>
      <c r="EY492" s="460">
        <f t="shared" si="294"/>
        <v>12</v>
      </c>
      <c r="EZ492" s="460">
        <f t="shared" si="295"/>
        <v>0</v>
      </c>
      <c r="FA492" s="447">
        <f t="shared" si="296"/>
        <v>305023.46000000002</v>
      </c>
      <c r="FB492" s="447">
        <v>0</v>
      </c>
      <c r="FC492" s="447">
        <f t="shared" si="297"/>
        <v>480023.46</v>
      </c>
      <c r="FD492" s="447">
        <f t="shared" si="298"/>
        <v>432021.11000000004</v>
      </c>
      <c r="FE492" s="447">
        <f t="shared" si="299"/>
        <v>12961.688800000004</v>
      </c>
      <c r="FF492" s="447">
        <f t="shared" si="300"/>
        <v>48002.35</v>
      </c>
      <c r="FG492" s="463"/>
      <c r="FH492" s="447">
        <f t="shared" si="301"/>
        <v>60964.04</v>
      </c>
      <c r="FI492" s="447">
        <v>0</v>
      </c>
      <c r="FJ492" s="447">
        <f t="shared" si="302"/>
        <v>419059.42</v>
      </c>
      <c r="FK492" s="464"/>
      <c r="FL492" s="447">
        <f t="shared" si="303"/>
        <v>19200.939999999999</v>
      </c>
      <c r="FM492" s="447">
        <f t="shared" si="304"/>
        <v>2400.12</v>
      </c>
      <c r="FN492" s="447">
        <f t="shared" si="305"/>
        <v>48002.35</v>
      </c>
      <c r="FO492" s="447">
        <f t="shared" si="306"/>
        <v>69603.41</v>
      </c>
      <c r="FP492" s="178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</row>
    <row r="493" spans="1:463" s="163" customFormat="1" ht="22.5" customHeight="1">
      <c r="A493" s="360">
        <v>485</v>
      </c>
      <c r="B493" s="361">
        <v>6</v>
      </c>
      <c r="C493" s="362" t="s">
        <v>715</v>
      </c>
      <c r="D493" s="363" t="s">
        <v>194</v>
      </c>
      <c r="E493" s="225" t="s">
        <v>190</v>
      </c>
      <c r="F493" s="367">
        <v>325000</v>
      </c>
      <c r="G493" s="365"/>
      <c r="H493" s="366"/>
      <c r="I493" s="373"/>
      <c r="J493" s="491"/>
      <c r="K493" s="492"/>
      <c r="L493" s="366"/>
      <c r="M493" s="373"/>
      <c r="N493" s="491"/>
      <c r="O493" s="492">
        <v>8</v>
      </c>
      <c r="P493" s="366"/>
      <c r="Q493" s="373"/>
      <c r="R493" s="491"/>
      <c r="S493" s="492">
        <v>8</v>
      </c>
      <c r="T493" s="366">
        <v>1</v>
      </c>
      <c r="U493" s="373"/>
      <c r="V493" s="491"/>
      <c r="W493" s="492">
        <v>8</v>
      </c>
      <c r="X493" s="366">
        <v>4</v>
      </c>
      <c r="Y493" s="373"/>
      <c r="Z493" s="491"/>
      <c r="AA493" s="492">
        <v>5</v>
      </c>
      <c r="AB493" s="366">
        <v>6</v>
      </c>
      <c r="AC493" s="373"/>
      <c r="AD493" s="491"/>
      <c r="AE493" s="508">
        <v>10</v>
      </c>
      <c r="AF493" s="508"/>
      <c r="AG493" s="492">
        <v>8</v>
      </c>
      <c r="AH493" s="366">
        <v>2</v>
      </c>
      <c r="AI493" s="373"/>
      <c r="AJ493" s="491"/>
      <c r="AK493" s="492">
        <v>8</v>
      </c>
      <c r="AL493" s="366">
        <v>3</v>
      </c>
      <c r="AM493" s="373"/>
      <c r="AN493" s="491"/>
      <c r="AO493" s="492">
        <v>8</v>
      </c>
      <c r="AP493" s="366">
        <v>2</v>
      </c>
      <c r="AQ493" s="373"/>
      <c r="AR493" s="491"/>
      <c r="AS493" s="492">
        <v>8</v>
      </c>
      <c r="AT493" s="366">
        <v>1</v>
      </c>
      <c r="AU493" s="373"/>
      <c r="AV493" s="491"/>
      <c r="AW493" s="492">
        <v>8</v>
      </c>
      <c r="AX493" s="366">
        <v>4</v>
      </c>
      <c r="AY493" s="373"/>
      <c r="AZ493" s="491"/>
      <c r="BA493" s="492">
        <v>5</v>
      </c>
      <c r="BB493" s="366">
        <v>5</v>
      </c>
      <c r="BC493" s="373"/>
      <c r="BD493" s="491"/>
      <c r="BE493" s="508">
        <v>9</v>
      </c>
      <c r="BF493" s="508"/>
      <c r="BG493" s="492">
        <v>8</v>
      </c>
      <c r="BH493" s="366">
        <v>3</v>
      </c>
      <c r="BI493" s="373"/>
      <c r="BJ493" s="491"/>
      <c r="BK493" s="492">
        <v>8</v>
      </c>
      <c r="BL493" s="366">
        <v>1</v>
      </c>
      <c r="BM493" s="373"/>
      <c r="BN493" s="491"/>
      <c r="BO493" s="492">
        <v>8</v>
      </c>
      <c r="BP493" s="366">
        <v>2</v>
      </c>
      <c r="BQ493" s="373"/>
      <c r="BR493" s="491"/>
      <c r="BS493" s="492">
        <v>8</v>
      </c>
      <c r="BT493" s="366">
        <v>3</v>
      </c>
      <c r="BU493" s="373"/>
      <c r="BV493" s="491"/>
      <c r="BW493" s="498">
        <v>11</v>
      </c>
      <c r="BX493" s="498"/>
      <c r="BY493" s="492">
        <v>5</v>
      </c>
      <c r="BZ493" s="366">
        <v>6</v>
      </c>
      <c r="CA493" s="373"/>
      <c r="CB493" s="491"/>
      <c r="CC493" s="508">
        <v>11</v>
      </c>
      <c r="CD493" s="508"/>
      <c r="CE493" s="511">
        <v>8</v>
      </c>
      <c r="CF493" s="366">
        <v>3</v>
      </c>
      <c r="CG493" s="373"/>
      <c r="CH493" s="512"/>
      <c r="CI493" s="492">
        <v>8</v>
      </c>
      <c r="CJ493" s="366">
        <v>4</v>
      </c>
      <c r="CK493" s="373"/>
      <c r="CL493" s="491"/>
      <c r="CM493" s="492">
        <v>8</v>
      </c>
      <c r="CN493" s="366">
        <v>3</v>
      </c>
      <c r="CO493" s="373"/>
      <c r="CP493" s="491"/>
      <c r="CQ493" s="511"/>
      <c r="CR493" s="366"/>
      <c r="CS493" s="408"/>
      <c r="CT493" s="518"/>
      <c r="CU493" s="511">
        <v>8</v>
      </c>
      <c r="CV493" s="366">
        <v>2</v>
      </c>
      <c r="CW493" s="410"/>
      <c r="CX493" s="518"/>
      <c r="CY493" s="511">
        <v>5</v>
      </c>
      <c r="CZ493" s="366">
        <v>5</v>
      </c>
      <c r="DA493" s="415"/>
      <c r="DB493" s="518"/>
      <c r="DC493" s="508">
        <v>11</v>
      </c>
      <c r="DD493" s="508"/>
      <c r="DE493" s="511">
        <v>8</v>
      </c>
      <c r="DF493" s="366">
        <v>6</v>
      </c>
      <c r="DG493" s="416"/>
      <c r="DH493" s="518"/>
      <c r="DI493" s="511">
        <v>8</v>
      </c>
      <c r="DJ493" s="366">
        <v>1</v>
      </c>
      <c r="DK493" s="416"/>
      <c r="DL493" s="411"/>
      <c r="DM493" s="424">
        <v>25</v>
      </c>
      <c r="DN493" s="424">
        <v>4</v>
      </c>
      <c r="DO493" s="424">
        <v>1</v>
      </c>
      <c r="DP493" s="425">
        <f t="shared" si="269"/>
        <v>164</v>
      </c>
      <c r="DQ493" s="427">
        <f t="shared" si="270"/>
        <v>0</v>
      </c>
      <c r="DR493" s="425">
        <f t="shared" si="271"/>
        <v>164</v>
      </c>
      <c r="DS493" s="163">
        <f t="shared" si="272"/>
        <v>22</v>
      </c>
      <c r="DT493" s="425">
        <f t="shared" si="273"/>
        <v>67</v>
      </c>
      <c r="DU493" s="427">
        <f t="shared" si="274"/>
        <v>0</v>
      </c>
      <c r="DV493" s="427">
        <f t="shared" si="275"/>
        <v>67</v>
      </c>
      <c r="DW493" s="427">
        <f t="shared" si="276"/>
        <v>41</v>
      </c>
      <c r="DX493" s="427">
        <f t="shared" si="277"/>
        <v>0</v>
      </c>
      <c r="DY493" s="427">
        <f t="shared" si="278"/>
        <v>11</v>
      </c>
      <c r="DZ493" s="427">
        <f t="shared" si="279"/>
        <v>0</v>
      </c>
      <c r="EA493" s="428">
        <f t="shared" si="280"/>
        <v>23</v>
      </c>
      <c r="EB493" s="429">
        <f t="shared" si="281"/>
        <v>67</v>
      </c>
      <c r="EC493" s="429">
        <f t="shared" si="282"/>
        <v>0</v>
      </c>
      <c r="ED493" s="429">
        <f t="shared" si="283"/>
        <v>41</v>
      </c>
      <c r="EE493" s="429">
        <f t="shared" si="284"/>
        <v>0</v>
      </c>
      <c r="EF493" s="429">
        <f t="shared" si="285"/>
        <v>11</v>
      </c>
      <c r="EG493" s="429">
        <f t="shared" si="286"/>
        <v>0</v>
      </c>
      <c r="EH493" s="441"/>
      <c r="EI493" s="479"/>
      <c r="EJ493" s="443">
        <v>520</v>
      </c>
      <c r="EK493" s="481" t="s">
        <v>715</v>
      </c>
      <c r="EL493" s="449" t="s">
        <v>194</v>
      </c>
      <c r="EM493" s="500">
        <v>325000</v>
      </c>
      <c r="EN493" s="447">
        <f t="shared" si="287"/>
        <v>12500</v>
      </c>
      <c r="EO493" s="453">
        <v>0</v>
      </c>
      <c r="EP493" s="454">
        <v>0</v>
      </c>
      <c r="EQ493" s="455">
        <v>0</v>
      </c>
      <c r="ER493" s="455">
        <v>0</v>
      </c>
      <c r="ES493" s="456">
        <f t="shared" si="288"/>
        <v>12500</v>
      </c>
      <c r="ET493" s="456">
        <f t="shared" si="289"/>
        <v>23</v>
      </c>
      <c r="EU493" s="456">
        <f t="shared" si="290"/>
        <v>67</v>
      </c>
      <c r="EV493" s="456">
        <f t="shared" si="291"/>
        <v>0</v>
      </c>
      <c r="EW493" s="456">
        <f t="shared" si="292"/>
        <v>41</v>
      </c>
      <c r="EX493" s="456">
        <f t="shared" si="293"/>
        <v>0</v>
      </c>
      <c r="EY493" s="460">
        <f t="shared" si="294"/>
        <v>11</v>
      </c>
      <c r="EZ493" s="460">
        <f t="shared" si="295"/>
        <v>0</v>
      </c>
      <c r="FA493" s="447">
        <f t="shared" si="296"/>
        <v>340859.55</v>
      </c>
      <c r="FB493" s="447">
        <v>0</v>
      </c>
      <c r="FC493" s="447">
        <f t="shared" si="297"/>
        <v>628359.55000000005</v>
      </c>
      <c r="FD493" s="447">
        <f t="shared" si="298"/>
        <v>565523.59000000008</v>
      </c>
      <c r="FE493" s="447">
        <f t="shared" si="299"/>
        <v>29104.718000000015</v>
      </c>
      <c r="FF493" s="447">
        <f t="shared" si="300"/>
        <v>62835.96</v>
      </c>
      <c r="FG493" s="463"/>
      <c r="FH493" s="447">
        <f t="shared" si="301"/>
        <v>91940.68</v>
      </c>
      <c r="FI493" s="447">
        <v>0</v>
      </c>
      <c r="FJ493" s="447">
        <f t="shared" si="302"/>
        <v>536418.87</v>
      </c>
      <c r="FK493" s="464"/>
      <c r="FL493" s="447">
        <f t="shared" si="303"/>
        <v>25134.38</v>
      </c>
      <c r="FM493" s="447">
        <f t="shared" si="304"/>
        <v>3141.8</v>
      </c>
      <c r="FN493" s="447">
        <f t="shared" si="305"/>
        <v>62835.96</v>
      </c>
      <c r="FO493" s="447">
        <f t="shared" si="306"/>
        <v>91112.14</v>
      </c>
      <c r="FP493" s="178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</row>
    <row r="494" spans="1:463" s="163" customFormat="1" ht="22.5" customHeight="1">
      <c r="A494" s="360">
        <v>486</v>
      </c>
      <c r="B494" s="361">
        <v>6</v>
      </c>
      <c r="C494" s="362" t="s">
        <v>716</v>
      </c>
      <c r="D494" s="363" t="s">
        <v>68</v>
      </c>
      <c r="E494" s="225" t="s">
        <v>190</v>
      </c>
      <c r="F494" s="367">
        <v>390000</v>
      </c>
      <c r="G494" s="365">
        <v>8</v>
      </c>
      <c r="H494" s="366">
        <v>1</v>
      </c>
      <c r="I494" s="373"/>
      <c r="J494" s="491"/>
      <c r="K494" s="492">
        <v>8</v>
      </c>
      <c r="L494" s="366">
        <v>1</v>
      </c>
      <c r="M494" s="373"/>
      <c r="N494" s="491"/>
      <c r="O494" s="492">
        <v>8</v>
      </c>
      <c r="P494" s="366">
        <v>1</v>
      </c>
      <c r="Q494" s="373"/>
      <c r="R494" s="491"/>
      <c r="S494" s="492">
        <v>8</v>
      </c>
      <c r="T494" s="366">
        <v>1</v>
      </c>
      <c r="U494" s="373"/>
      <c r="V494" s="491"/>
      <c r="W494" s="492">
        <v>8</v>
      </c>
      <c r="X494" s="366">
        <v>1</v>
      </c>
      <c r="Y494" s="373"/>
      <c r="Z494" s="491"/>
      <c r="AA494" s="492">
        <v>5</v>
      </c>
      <c r="AB494" s="366">
        <v>4</v>
      </c>
      <c r="AC494" s="373"/>
      <c r="AD494" s="491"/>
      <c r="AE494" s="508">
        <v>9</v>
      </c>
      <c r="AF494" s="508"/>
      <c r="AG494" s="492">
        <v>8</v>
      </c>
      <c r="AH494" s="366">
        <v>1</v>
      </c>
      <c r="AI494" s="373"/>
      <c r="AJ494" s="491"/>
      <c r="AK494" s="492">
        <v>8</v>
      </c>
      <c r="AL494" s="366">
        <v>1</v>
      </c>
      <c r="AM494" s="373"/>
      <c r="AN494" s="491"/>
      <c r="AO494" s="492">
        <v>8</v>
      </c>
      <c r="AP494" s="366">
        <v>1</v>
      </c>
      <c r="AQ494" s="373"/>
      <c r="AR494" s="491"/>
      <c r="AS494" s="492">
        <v>8</v>
      </c>
      <c r="AT494" s="366">
        <v>1</v>
      </c>
      <c r="AU494" s="373"/>
      <c r="AV494" s="491"/>
      <c r="AW494" s="492">
        <v>8</v>
      </c>
      <c r="AX494" s="366">
        <v>1</v>
      </c>
      <c r="AY494" s="373"/>
      <c r="AZ494" s="491"/>
      <c r="BA494" s="492">
        <v>5</v>
      </c>
      <c r="BB494" s="366">
        <v>4</v>
      </c>
      <c r="BC494" s="373"/>
      <c r="BD494" s="491"/>
      <c r="BE494" s="508">
        <v>9</v>
      </c>
      <c r="BF494" s="508"/>
      <c r="BG494" s="492">
        <v>8</v>
      </c>
      <c r="BH494" s="366">
        <v>1</v>
      </c>
      <c r="BI494" s="373"/>
      <c r="BJ494" s="491"/>
      <c r="BK494" s="492">
        <v>8</v>
      </c>
      <c r="BL494" s="366">
        <v>1</v>
      </c>
      <c r="BM494" s="373"/>
      <c r="BN494" s="491"/>
      <c r="BO494" s="492">
        <v>8</v>
      </c>
      <c r="BP494" s="366">
        <v>1</v>
      </c>
      <c r="BQ494" s="373"/>
      <c r="BR494" s="491"/>
      <c r="BS494" s="492">
        <v>8</v>
      </c>
      <c r="BT494" s="366">
        <v>1</v>
      </c>
      <c r="BU494" s="373"/>
      <c r="BV494" s="491"/>
      <c r="BW494" s="498">
        <v>9</v>
      </c>
      <c r="BX494" s="498"/>
      <c r="BY494" s="492">
        <v>5</v>
      </c>
      <c r="BZ494" s="366">
        <v>4</v>
      </c>
      <c r="CA494" s="373"/>
      <c r="CB494" s="491"/>
      <c r="CC494" s="508">
        <v>9</v>
      </c>
      <c r="CD494" s="508"/>
      <c r="CE494" s="511">
        <v>8</v>
      </c>
      <c r="CF494" s="366">
        <v>1</v>
      </c>
      <c r="CG494" s="373"/>
      <c r="CH494" s="512"/>
      <c r="CI494" s="492">
        <v>8</v>
      </c>
      <c r="CJ494" s="366">
        <v>3</v>
      </c>
      <c r="CK494" s="373"/>
      <c r="CL494" s="491"/>
      <c r="CM494" s="492">
        <v>8</v>
      </c>
      <c r="CN494" s="366">
        <v>1</v>
      </c>
      <c r="CO494" s="373"/>
      <c r="CP494" s="491"/>
      <c r="CQ494" s="511">
        <v>8</v>
      </c>
      <c r="CR494" s="366">
        <v>1</v>
      </c>
      <c r="CS494" s="408"/>
      <c r="CT494" s="518"/>
      <c r="CU494" s="511">
        <v>8</v>
      </c>
      <c r="CV494" s="366">
        <v>1</v>
      </c>
      <c r="CW494" s="410"/>
      <c r="CX494" s="518"/>
      <c r="CY494" s="511">
        <v>5</v>
      </c>
      <c r="CZ494" s="366">
        <v>4</v>
      </c>
      <c r="DA494" s="415"/>
      <c r="DB494" s="518"/>
      <c r="DC494" s="508">
        <v>9</v>
      </c>
      <c r="DD494" s="508"/>
      <c r="DE494" s="511">
        <v>8</v>
      </c>
      <c r="DF494" s="366">
        <v>1</v>
      </c>
      <c r="DG494" s="416"/>
      <c r="DH494" s="518"/>
      <c r="DI494" s="511">
        <v>8</v>
      </c>
      <c r="DJ494" s="366">
        <v>1</v>
      </c>
      <c r="DK494" s="416"/>
      <c r="DL494" s="411"/>
      <c r="DM494" s="424">
        <v>25</v>
      </c>
      <c r="DN494" s="424">
        <v>4</v>
      </c>
      <c r="DO494" s="424">
        <v>1</v>
      </c>
      <c r="DP494" s="425">
        <f t="shared" si="269"/>
        <v>188</v>
      </c>
      <c r="DQ494" s="427">
        <f t="shared" si="270"/>
        <v>0</v>
      </c>
      <c r="DR494" s="425">
        <f t="shared" si="271"/>
        <v>188</v>
      </c>
      <c r="DS494" s="163">
        <f t="shared" si="272"/>
        <v>25</v>
      </c>
      <c r="DT494" s="425">
        <f t="shared" si="273"/>
        <v>39</v>
      </c>
      <c r="DU494" s="427">
        <f t="shared" si="274"/>
        <v>0</v>
      </c>
      <c r="DV494" s="427">
        <f t="shared" si="275"/>
        <v>39</v>
      </c>
      <c r="DW494" s="427">
        <f t="shared" si="276"/>
        <v>36</v>
      </c>
      <c r="DX494" s="427">
        <f t="shared" si="277"/>
        <v>0</v>
      </c>
      <c r="DY494" s="427">
        <f t="shared" si="278"/>
        <v>9</v>
      </c>
      <c r="DZ494" s="427">
        <f t="shared" si="279"/>
        <v>0</v>
      </c>
      <c r="EA494" s="428">
        <f t="shared" si="280"/>
        <v>26</v>
      </c>
      <c r="EB494" s="429">
        <f t="shared" si="281"/>
        <v>39</v>
      </c>
      <c r="EC494" s="429">
        <f t="shared" si="282"/>
        <v>0</v>
      </c>
      <c r="ED494" s="429">
        <f t="shared" si="283"/>
        <v>36</v>
      </c>
      <c r="EE494" s="429">
        <f t="shared" si="284"/>
        <v>0</v>
      </c>
      <c r="EF494" s="429">
        <f t="shared" si="285"/>
        <v>9</v>
      </c>
      <c r="EG494" s="429">
        <f t="shared" si="286"/>
        <v>0</v>
      </c>
      <c r="EH494" s="441"/>
      <c r="EI494" s="479"/>
      <c r="EJ494" s="443">
        <v>521</v>
      </c>
      <c r="EK494" s="481" t="s">
        <v>716</v>
      </c>
      <c r="EL494" s="449" t="s">
        <v>68</v>
      </c>
      <c r="EM494" s="500">
        <v>390000</v>
      </c>
      <c r="EN494" s="447">
        <f t="shared" si="287"/>
        <v>15000</v>
      </c>
      <c r="EO494" s="453">
        <v>0</v>
      </c>
      <c r="EP494" s="454">
        <v>0</v>
      </c>
      <c r="EQ494" s="455">
        <v>0</v>
      </c>
      <c r="ER494" s="455">
        <v>0</v>
      </c>
      <c r="ES494" s="456">
        <f t="shared" si="288"/>
        <v>15000</v>
      </c>
      <c r="ET494" s="456">
        <f t="shared" si="289"/>
        <v>26</v>
      </c>
      <c r="EU494" s="456">
        <f t="shared" si="290"/>
        <v>39</v>
      </c>
      <c r="EV494" s="456">
        <f t="shared" si="291"/>
        <v>0</v>
      </c>
      <c r="EW494" s="456">
        <f t="shared" si="292"/>
        <v>36</v>
      </c>
      <c r="EX494" s="456">
        <f t="shared" si="293"/>
        <v>0</v>
      </c>
      <c r="EY494" s="460">
        <f t="shared" si="294"/>
        <v>9</v>
      </c>
      <c r="EZ494" s="460">
        <f t="shared" si="295"/>
        <v>0</v>
      </c>
      <c r="FA494" s="447">
        <f t="shared" si="296"/>
        <v>297022.84999999998</v>
      </c>
      <c r="FB494" s="447">
        <v>0</v>
      </c>
      <c r="FC494" s="447">
        <f t="shared" si="297"/>
        <v>687022.85</v>
      </c>
      <c r="FD494" s="447">
        <f t="shared" si="298"/>
        <v>618320.55999999994</v>
      </c>
      <c r="FE494" s="447">
        <f t="shared" si="299"/>
        <v>39664.111999999994</v>
      </c>
      <c r="FF494" s="447">
        <f t="shared" si="300"/>
        <v>68702.289999999994</v>
      </c>
      <c r="FG494" s="463"/>
      <c r="FH494" s="447">
        <f t="shared" si="301"/>
        <v>108366.39999999999</v>
      </c>
      <c r="FI494" s="447">
        <v>0</v>
      </c>
      <c r="FJ494" s="447">
        <f t="shared" si="302"/>
        <v>578656.44999999995</v>
      </c>
      <c r="FK494" s="464"/>
      <c r="FL494" s="447">
        <f t="shared" si="303"/>
        <v>27480.91</v>
      </c>
      <c r="FM494" s="447">
        <f t="shared" si="304"/>
        <v>3435.11</v>
      </c>
      <c r="FN494" s="447">
        <f t="shared" si="305"/>
        <v>68702.289999999994</v>
      </c>
      <c r="FO494" s="447">
        <f t="shared" si="306"/>
        <v>99618.31</v>
      </c>
      <c r="FP494" s="178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</row>
    <row r="495" spans="1:463" s="163" customFormat="1" ht="22.5" customHeight="1">
      <c r="A495" s="360">
        <v>487</v>
      </c>
      <c r="B495" s="361">
        <v>4</v>
      </c>
      <c r="C495" s="362" t="s">
        <v>717</v>
      </c>
      <c r="D495" s="363" t="s">
        <v>194</v>
      </c>
      <c r="E495" s="225" t="s">
        <v>190</v>
      </c>
      <c r="F495" s="367">
        <v>325000</v>
      </c>
      <c r="G495" s="365">
        <v>8</v>
      </c>
      <c r="H495" s="366">
        <v>3</v>
      </c>
      <c r="I495" s="373"/>
      <c r="J495" s="491"/>
      <c r="K495" s="492">
        <v>8</v>
      </c>
      <c r="L495" s="366">
        <v>1</v>
      </c>
      <c r="M495" s="373"/>
      <c r="N495" s="491"/>
      <c r="O495" s="492">
        <v>8</v>
      </c>
      <c r="P495" s="366">
        <v>2</v>
      </c>
      <c r="Q495" s="373"/>
      <c r="R495" s="491"/>
      <c r="S495" s="492">
        <v>8</v>
      </c>
      <c r="T495" s="366">
        <v>1</v>
      </c>
      <c r="U495" s="373"/>
      <c r="V495" s="491"/>
      <c r="W495" s="492">
        <v>8</v>
      </c>
      <c r="X495" s="366">
        <v>3</v>
      </c>
      <c r="Y495" s="373"/>
      <c r="Z495" s="491"/>
      <c r="AA495" s="492">
        <v>5</v>
      </c>
      <c r="AB495" s="366">
        <v>6</v>
      </c>
      <c r="AC495" s="373"/>
      <c r="AD495" s="491"/>
      <c r="AE495" s="508">
        <v>11</v>
      </c>
      <c r="AF495" s="508"/>
      <c r="AG495" s="492">
        <v>8</v>
      </c>
      <c r="AH495" s="366">
        <v>1</v>
      </c>
      <c r="AI495" s="373"/>
      <c r="AJ495" s="491"/>
      <c r="AK495" s="492">
        <v>8</v>
      </c>
      <c r="AL495" s="366">
        <v>1</v>
      </c>
      <c r="AM495" s="373"/>
      <c r="AN495" s="491"/>
      <c r="AO495" s="492">
        <v>8</v>
      </c>
      <c r="AP495" s="366">
        <v>2</v>
      </c>
      <c r="AQ495" s="373"/>
      <c r="AR495" s="491"/>
      <c r="AS495" s="492">
        <v>8</v>
      </c>
      <c r="AT495" s="366">
        <v>2</v>
      </c>
      <c r="AU495" s="373"/>
      <c r="AV495" s="491"/>
      <c r="AW495" s="492">
        <v>8</v>
      </c>
      <c r="AX495" s="366">
        <v>2</v>
      </c>
      <c r="AY495" s="373"/>
      <c r="AZ495" s="491"/>
      <c r="BA495" s="492">
        <v>5</v>
      </c>
      <c r="BB495" s="366">
        <v>4</v>
      </c>
      <c r="BC495" s="373"/>
      <c r="BD495" s="491"/>
      <c r="BE495" s="508">
        <v>10</v>
      </c>
      <c r="BF495" s="508"/>
      <c r="BG495" s="492">
        <v>8</v>
      </c>
      <c r="BH495" s="366">
        <v>2</v>
      </c>
      <c r="BI495" s="373"/>
      <c r="BJ495" s="491"/>
      <c r="BK495" s="492">
        <v>8</v>
      </c>
      <c r="BL495" s="366">
        <v>1</v>
      </c>
      <c r="BM495" s="373"/>
      <c r="BN495" s="491"/>
      <c r="BO495" s="492">
        <v>8</v>
      </c>
      <c r="BP495" s="366">
        <v>1</v>
      </c>
      <c r="BQ495" s="373"/>
      <c r="BR495" s="491"/>
      <c r="BS495" s="492">
        <v>8</v>
      </c>
      <c r="BT495" s="366">
        <v>1</v>
      </c>
      <c r="BU495" s="373"/>
      <c r="BV495" s="491"/>
      <c r="BW495" s="498">
        <v>11</v>
      </c>
      <c r="BX495" s="498"/>
      <c r="BY495" s="492">
        <v>5</v>
      </c>
      <c r="BZ495" s="366">
        <v>4</v>
      </c>
      <c r="CA495" s="373"/>
      <c r="CB495" s="491"/>
      <c r="CC495" s="508">
        <v>9</v>
      </c>
      <c r="CD495" s="508"/>
      <c r="CE495" s="511">
        <v>8</v>
      </c>
      <c r="CF495" s="366">
        <v>1</v>
      </c>
      <c r="CG495" s="373"/>
      <c r="CH495" s="512"/>
      <c r="CI495" s="492">
        <v>8</v>
      </c>
      <c r="CJ495" s="366">
        <v>3</v>
      </c>
      <c r="CK495" s="373"/>
      <c r="CL495" s="491"/>
      <c r="CM495" s="492">
        <v>8</v>
      </c>
      <c r="CN495" s="366">
        <v>3</v>
      </c>
      <c r="CO495" s="373"/>
      <c r="CP495" s="491"/>
      <c r="CQ495" s="511">
        <v>8</v>
      </c>
      <c r="CR495" s="366">
        <v>2</v>
      </c>
      <c r="CS495" s="408"/>
      <c r="CT495" s="518"/>
      <c r="CU495" s="511">
        <v>8</v>
      </c>
      <c r="CV495" s="366">
        <v>2</v>
      </c>
      <c r="CW495" s="410"/>
      <c r="CX495" s="518"/>
      <c r="CY495" s="511">
        <v>5</v>
      </c>
      <c r="CZ495" s="366">
        <v>4</v>
      </c>
      <c r="DA495" s="415"/>
      <c r="DB495" s="518"/>
      <c r="DC495" s="508">
        <v>9</v>
      </c>
      <c r="DD495" s="508"/>
      <c r="DE495" s="511">
        <v>8</v>
      </c>
      <c r="DF495" s="366">
        <v>1</v>
      </c>
      <c r="DG495" s="416"/>
      <c r="DH495" s="518"/>
      <c r="DI495" s="511">
        <v>8</v>
      </c>
      <c r="DJ495" s="366">
        <v>2</v>
      </c>
      <c r="DK495" s="416"/>
      <c r="DL495" s="411"/>
      <c r="DM495" s="424">
        <v>25</v>
      </c>
      <c r="DN495" s="424">
        <v>4</v>
      </c>
      <c r="DO495" s="424">
        <v>1</v>
      </c>
      <c r="DP495" s="425">
        <f t="shared" si="269"/>
        <v>188</v>
      </c>
      <c r="DQ495" s="427">
        <f t="shared" si="270"/>
        <v>0</v>
      </c>
      <c r="DR495" s="425">
        <f t="shared" si="271"/>
        <v>188</v>
      </c>
      <c r="DS495" s="163">
        <f t="shared" si="272"/>
        <v>25</v>
      </c>
      <c r="DT495" s="425">
        <f t="shared" si="273"/>
        <v>55</v>
      </c>
      <c r="DU495" s="427">
        <f t="shared" si="274"/>
        <v>0</v>
      </c>
      <c r="DV495" s="427">
        <f t="shared" si="275"/>
        <v>55</v>
      </c>
      <c r="DW495" s="427">
        <f t="shared" si="276"/>
        <v>39</v>
      </c>
      <c r="DX495" s="427">
        <f t="shared" si="277"/>
        <v>0</v>
      </c>
      <c r="DY495" s="427">
        <f t="shared" si="278"/>
        <v>11</v>
      </c>
      <c r="DZ495" s="427">
        <f t="shared" si="279"/>
        <v>0</v>
      </c>
      <c r="EA495" s="428">
        <f t="shared" si="280"/>
        <v>26</v>
      </c>
      <c r="EB495" s="429">
        <f t="shared" si="281"/>
        <v>55</v>
      </c>
      <c r="EC495" s="429">
        <f t="shared" si="282"/>
        <v>0</v>
      </c>
      <c r="ED495" s="429">
        <f t="shared" si="283"/>
        <v>39</v>
      </c>
      <c r="EE495" s="429">
        <f t="shared" si="284"/>
        <v>0</v>
      </c>
      <c r="EF495" s="429">
        <f t="shared" si="285"/>
        <v>11</v>
      </c>
      <c r="EG495" s="429">
        <f t="shared" si="286"/>
        <v>0</v>
      </c>
      <c r="EH495" s="441"/>
      <c r="EI495" s="479"/>
      <c r="EJ495" s="443">
        <v>522</v>
      </c>
      <c r="EK495" s="481" t="s">
        <v>717</v>
      </c>
      <c r="EL495" s="449" t="s">
        <v>194</v>
      </c>
      <c r="EM495" s="500">
        <v>325000</v>
      </c>
      <c r="EN495" s="447">
        <f t="shared" si="287"/>
        <v>12500</v>
      </c>
      <c r="EO495" s="453">
        <v>0</v>
      </c>
      <c r="EP495" s="454">
        <v>0</v>
      </c>
      <c r="EQ495" s="455">
        <v>0</v>
      </c>
      <c r="ER495" s="455">
        <v>0</v>
      </c>
      <c r="ES495" s="456">
        <f t="shared" si="288"/>
        <v>12500</v>
      </c>
      <c r="ET495" s="456">
        <f t="shared" si="289"/>
        <v>26</v>
      </c>
      <c r="EU495" s="456">
        <f t="shared" si="290"/>
        <v>55</v>
      </c>
      <c r="EV495" s="456">
        <f t="shared" si="291"/>
        <v>0</v>
      </c>
      <c r="EW495" s="456">
        <f t="shared" si="292"/>
        <v>39</v>
      </c>
      <c r="EX495" s="456">
        <f t="shared" si="293"/>
        <v>0</v>
      </c>
      <c r="EY495" s="460">
        <f t="shared" si="294"/>
        <v>11</v>
      </c>
      <c r="EZ495" s="460">
        <f t="shared" si="295"/>
        <v>0</v>
      </c>
      <c r="FA495" s="447">
        <f t="shared" si="296"/>
        <v>304190.07</v>
      </c>
      <c r="FB495" s="447">
        <v>0</v>
      </c>
      <c r="FC495" s="447">
        <f t="shared" si="297"/>
        <v>629190.06999999995</v>
      </c>
      <c r="FD495" s="447">
        <f t="shared" si="298"/>
        <v>566271.05999999994</v>
      </c>
      <c r="FE495" s="447">
        <f t="shared" si="299"/>
        <v>29254.211999999989</v>
      </c>
      <c r="FF495" s="447">
        <f t="shared" si="300"/>
        <v>62919.01</v>
      </c>
      <c r="FG495" s="463"/>
      <c r="FH495" s="447">
        <f t="shared" si="301"/>
        <v>92173.22</v>
      </c>
      <c r="FI495" s="447">
        <v>0</v>
      </c>
      <c r="FJ495" s="447">
        <f t="shared" si="302"/>
        <v>537016.85</v>
      </c>
      <c r="FK495" s="464"/>
      <c r="FL495" s="447">
        <f t="shared" si="303"/>
        <v>25167.599999999999</v>
      </c>
      <c r="FM495" s="447">
        <f t="shared" si="304"/>
        <v>3145.95</v>
      </c>
      <c r="FN495" s="447">
        <f t="shared" si="305"/>
        <v>62919.01</v>
      </c>
      <c r="FO495" s="447">
        <f t="shared" si="306"/>
        <v>91232.56</v>
      </c>
      <c r="FP495" s="178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</row>
    <row r="496" spans="1:463" s="163" customFormat="1" ht="22.5" customHeight="1">
      <c r="A496" s="360">
        <v>488</v>
      </c>
      <c r="B496" s="361">
        <v>5</v>
      </c>
      <c r="C496" s="362" t="s">
        <v>718</v>
      </c>
      <c r="D496" s="363" t="s">
        <v>194</v>
      </c>
      <c r="E496" s="225" t="s">
        <v>190</v>
      </c>
      <c r="F496" s="367">
        <v>325000</v>
      </c>
      <c r="G496" s="365">
        <v>8</v>
      </c>
      <c r="H496" s="366">
        <v>2</v>
      </c>
      <c r="I496" s="373"/>
      <c r="J496" s="491"/>
      <c r="K496" s="492">
        <v>8</v>
      </c>
      <c r="L496" s="366">
        <v>2</v>
      </c>
      <c r="M496" s="373"/>
      <c r="N496" s="491"/>
      <c r="O496" s="492">
        <v>8</v>
      </c>
      <c r="P496" s="366">
        <v>1</v>
      </c>
      <c r="Q496" s="373"/>
      <c r="R496" s="491"/>
      <c r="S496" s="492">
        <v>8</v>
      </c>
      <c r="T496" s="366">
        <v>2</v>
      </c>
      <c r="U496" s="373"/>
      <c r="V496" s="491"/>
      <c r="W496" s="492">
        <v>8</v>
      </c>
      <c r="X496" s="366">
        <v>3</v>
      </c>
      <c r="Y496" s="373"/>
      <c r="Z496" s="491"/>
      <c r="AA496" s="492">
        <v>5</v>
      </c>
      <c r="AB496" s="366">
        <v>6</v>
      </c>
      <c r="AC496" s="373"/>
      <c r="AD496" s="491"/>
      <c r="AE496" s="508">
        <v>11</v>
      </c>
      <c r="AF496" s="508"/>
      <c r="AG496" s="492">
        <v>8</v>
      </c>
      <c r="AH496" s="366">
        <v>3</v>
      </c>
      <c r="AI496" s="373"/>
      <c r="AJ496" s="491"/>
      <c r="AK496" s="492">
        <v>8</v>
      </c>
      <c r="AL496" s="366">
        <v>3</v>
      </c>
      <c r="AM496" s="373"/>
      <c r="AN496" s="491"/>
      <c r="AO496" s="492">
        <v>8</v>
      </c>
      <c r="AP496" s="366">
        <v>3</v>
      </c>
      <c r="AQ496" s="373"/>
      <c r="AR496" s="491"/>
      <c r="AS496" s="492">
        <v>8</v>
      </c>
      <c r="AT496" s="366">
        <v>3</v>
      </c>
      <c r="AU496" s="373"/>
      <c r="AV496" s="491"/>
      <c r="AW496" s="492">
        <v>8</v>
      </c>
      <c r="AX496" s="366">
        <v>3</v>
      </c>
      <c r="AY496" s="373"/>
      <c r="AZ496" s="491"/>
      <c r="BA496" s="492"/>
      <c r="BB496" s="366"/>
      <c r="BC496" s="373"/>
      <c r="BD496" s="491"/>
      <c r="BE496" s="508">
        <v>10</v>
      </c>
      <c r="BF496" s="508"/>
      <c r="BG496" s="492">
        <v>8</v>
      </c>
      <c r="BH496" s="366">
        <v>4</v>
      </c>
      <c r="BI496" s="373"/>
      <c r="BJ496" s="491"/>
      <c r="BK496" s="492">
        <v>8</v>
      </c>
      <c r="BL496" s="366">
        <v>2</v>
      </c>
      <c r="BM496" s="373"/>
      <c r="BN496" s="491"/>
      <c r="BO496" s="492">
        <v>8</v>
      </c>
      <c r="BP496" s="366">
        <v>1</v>
      </c>
      <c r="BQ496" s="373"/>
      <c r="BR496" s="491"/>
      <c r="BS496" s="492">
        <v>8</v>
      </c>
      <c r="BT496" s="366">
        <v>1</v>
      </c>
      <c r="BU496" s="373"/>
      <c r="BV496" s="491"/>
      <c r="BW496" s="498">
        <v>9</v>
      </c>
      <c r="BX496" s="498"/>
      <c r="BY496" s="492">
        <v>5</v>
      </c>
      <c r="BZ496" s="366">
        <v>4</v>
      </c>
      <c r="CA496" s="373"/>
      <c r="CB496" s="491"/>
      <c r="CC496" s="508">
        <v>10</v>
      </c>
      <c r="CD496" s="508"/>
      <c r="CE496" s="511">
        <v>8</v>
      </c>
      <c r="CF496" s="366">
        <v>2</v>
      </c>
      <c r="CG496" s="373"/>
      <c r="CH496" s="512"/>
      <c r="CI496" s="492">
        <v>8</v>
      </c>
      <c r="CJ496" s="366">
        <v>1</v>
      </c>
      <c r="CK496" s="373"/>
      <c r="CL496" s="491"/>
      <c r="CM496" s="492">
        <v>8</v>
      </c>
      <c r="CN496" s="366">
        <v>1</v>
      </c>
      <c r="CO496" s="373"/>
      <c r="CP496" s="491"/>
      <c r="CQ496" s="511">
        <v>8</v>
      </c>
      <c r="CR496" s="366">
        <v>1</v>
      </c>
      <c r="CS496" s="408"/>
      <c r="CT496" s="518"/>
      <c r="CU496" s="511">
        <v>8</v>
      </c>
      <c r="CV496" s="366">
        <v>1</v>
      </c>
      <c r="CW496" s="410"/>
      <c r="CX496" s="518"/>
      <c r="CY496" s="511">
        <v>5</v>
      </c>
      <c r="CZ496" s="366">
        <v>4</v>
      </c>
      <c r="DA496" s="415"/>
      <c r="DB496" s="518"/>
      <c r="DC496" s="508">
        <v>9</v>
      </c>
      <c r="DD496" s="508"/>
      <c r="DE496" s="511">
        <v>8</v>
      </c>
      <c r="DF496" s="366">
        <v>1</v>
      </c>
      <c r="DG496" s="416"/>
      <c r="DH496" s="518"/>
      <c r="DI496" s="511">
        <v>8</v>
      </c>
      <c r="DJ496" s="366">
        <v>1</v>
      </c>
      <c r="DK496" s="416"/>
      <c r="DL496" s="411"/>
      <c r="DM496" s="424">
        <v>25</v>
      </c>
      <c r="DN496" s="424">
        <v>4</v>
      </c>
      <c r="DO496" s="424">
        <v>1</v>
      </c>
      <c r="DP496" s="425">
        <f t="shared" si="269"/>
        <v>183</v>
      </c>
      <c r="DQ496" s="427">
        <f t="shared" si="270"/>
        <v>0</v>
      </c>
      <c r="DR496" s="425">
        <f t="shared" si="271"/>
        <v>183</v>
      </c>
      <c r="DS496" s="163">
        <f t="shared" si="272"/>
        <v>24</v>
      </c>
      <c r="DT496" s="425">
        <f t="shared" si="273"/>
        <v>55</v>
      </c>
      <c r="DU496" s="427">
        <f t="shared" si="274"/>
        <v>0</v>
      </c>
      <c r="DV496" s="427">
        <f t="shared" si="275"/>
        <v>55</v>
      </c>
      <c r="DW496" s="427">
        <f t="shared" si="276"/>
        <v>40</v>
      </c>
      <c r="DX496" s="427">
        <f t="shared" si="277"/>
        <v>0</v>
      </c>
      <c r="DY496" s="427">
        <f t="shared" si="278"/>
        <v>9</v>
      </c>
      <c r="DZ496" s="427">
        <f t="shared" si="279"/>
        <v>0</v>
      </c>
      <c r="EA496" s="428">
        <f t="shared" si="280"/>
        <v>25</v>
      </c>
      <c r="EB496" s="429">
        <f t="shared" si="281"/>
        <v>55</v>
      </c>
      <c r="EC496" s="429">
        <f t="shared" si="282"/>
        <v>0</v>
      </c>
      <c r="ED496" s="429">
        <f t="shared" si="283"/>
        <v>40</v>
      </c>
      <c r="EE496" s="429">
        <f t="shared" si="284"/>
        <v>0</v>
      </c>
      <c r="EF496" s="429">
        <f t="shared" si="285"/>
        <v>9</v>
      </c>
      <c r="EG496" s="429">
        <f t="shared" si="286"/>
        <v>0</v>
      </c>
      <c r="EH496" s="441"/>
      <c r="EI496" s="479"/>
      <c r="EJ496" s="443">
        <v>523</v>
      </c>
      <c r="EK496" s="481" t="s">
        <v>718</v>
      </c>
      <c r="EL496" s="449" t="s">
        <v>194</v>
      </c>
      <c r="EM496" s="500">
        <v>325000</v>
      </c>
      <c r="EN496" s="447">
        <f t="shared" si="287"/>
        <v>12500</v>
      </c>
      <c r="EO496" s="453">
        <v>0</v>
      </c>
      <c r="EP496" s="454">
        <v>0</v>
      </c>
      <c r="EQ496" s="455">
        <v>0</v>
      </c>
      <c r="ER496" s="455">
        <v>0</v>
      </c>
      <c r="ES496" s="456">
        <f t="shared" si="288"/>
        <v>12500</v>
      </c>
      <c r="ET496" s="456">
        <f t="shared" si="289"/>
        <v>25</v>
      </c>
      <c r="EU496" s="456">
        <f t="shared" si="290"/>
        <v>55</v>
      </c>
      <c r="EV496" s="456">
        <f t="shared" si="291"/>
        <v>0</v>
      </c>
      <c r="EW496" s="456">
        <f t="shared" si="292"/>
        <v>40</v>
      </c>
      <c r="EX496" s="456">
        <f t="shared" si="293"/>
        <v>0</v>
      </c>
      <c r="EY496" s="460">
        <f t="shared" si="294"/>
        <v>9</v>
      </c>
      <c r="EZ496" s="460">
        <f t="shared" si="295"/>
        <v>0</v>
      </c>
      <c r="FA496" s="447">
        <f t="shared" si="296"/>
        <v>300856.48</v>
      </c>
      <c r="FB496" s="447">
        <v>0</v>
      </c>
      <c r="FC496" s="447">
        <f t="shared" si="297"/>
        <v>613356.48</v>
      </c>
      <c r="FD496" s="447">
        <f t="shared" si="298"/>
        <v>552020.82999999996</v>
      </c>
      <c r="FE496" s="447">
        <f t="shared" si="299"/>
        <v>26404.16599999999</v>
      </c>
      <c r="FF496" s="447">
        <f t="shared" si="300"/>
        <v>61335.65</v>
      </c>
      <c r="FG496" s="463"/>
      <c r="FH496" s="447">
        <f t="shared" si="301"/>
        <v>87739.82</v>
      </c>
      <c r="FI496" s="447">
        <v>0</v>
      </c>
      <c r="FJ496" s="447">
        <f t="shared" si="302"/>
        <v>525616.66</v>
      </c>
      <c r="FK496" s="464"/>
      <c r="FL496" s="447">
        <f t="shared" si="303"/>
        <v>24534.26</v>
      </c>
      <c r="FM496" s="447">
        <f t="shared" si="304"/>
        <v>3066.78</v>
      </c>
      <c r="FN496" s="447">
        <f t="shared" si="305"/>
        <v>61335.65</v>
      </c>
      <c r="FO496" s="447">
        <f t="shared" si="306"/>
        <v>88936.69</v>
      </c>
      <c r="FP496" s="178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</row>
    <row r="497" spans="1:463" s="163" customFormat="1" ht="22.5" customHeight="1">
      <c r="A497" s="360">
        <v>489</v>
      </c>
      <c r="B497" s="361">
        <v>1</v>
      </c>
      <c r="C497" s="362" t="s">
        <v>719</v>
      </c>
      <c r="D497" s="363" t="s">
        <v>194</v>
      </c>
      <c r="E497" s="225" t="s">
        <v>190</v>
      </c>
      <c r="F497" s="367">
        <v>325000</v>
      </c>
      <c r="G497" s="365"/>
      <c r="H497" s="366"/>
      <c r="I497" s="373"/>
      <c r="J497" s="491"/>
      <c r="K497" s="492"/>
      <c r="L497" s="366"/>
      <c r="M497" s="373"/>
      <c r="N497" s="491"/>
      <c r="O497" s="492"/>
      <c r="P497" s="366"/>
      <c r="Q497" s="373"/>
      <c r="R497" s="491"/>
      <c r="S497" s="492"/>
      <c r="T497" s="366"/>
      <c r="U497" s="373"/>
      <c r="V497" s="491"/>
      <c r="W497" s="492"/>
      <c r="X497" s="366"/>
      <c r="Y497" s="373"/>
      <c r="Z497" s="491"/>
      <c r="AA497" s="492"/>
      <c r="AB497" s="366"/>
      <c r="AC497" s="373"/>
      <c r="AD497" s="491"/>
      <c r="AE497" s="508"/>
      <c r="AF497" s="508"/>
      <c r="AG497" s="492"/>
      <c r="AH497" s="366"/>
      <c r="AI497" s="373"/>
      <c r="AJ497" s="491"/>
      <c r="AK497" s="492"/>
      <c r="AL497" s="366"/>
      <c r="AM497" s="373"/>
      <c r="AN497" s="491"/>
      <c r="AO497" s="492">
        <v>8</v>
      </c>
      <c r="AP497" s="366">
        <v>4</v>
      </c>
      <c r="AQ497" s="373"/>
      <c r="AR497" s="491"/>
      <c r="AS497" s="492">
        <v>8</v>
      </c>
      <c r="AT497" s="366">
        <v>4</v>
      </c>
      <c r="AU497" s="373"/>
      <c r="AV497" s="491"/>
      <c r="AW497" s="492">
        <v>8</v>
      </c>
      <c r="AX497" s="366">
        <v>4</v>
      </c>
      <c r="AY497" s="373"/>
      <c r="AZ497" s="491"/>
      <c r="BA497" s="492">
        <v>5</v>
      </c>
      <c r="BB497" s="366">
        <v>7</v>
      </c>
      <c r="BC497" s="373"/>
      <c r="BD497" s="491"/>
      <c r="BE497" s="508">
        <v>12</v>
      </c>
      <c r="BF497" s="508"/>
      <c r="BG497" s="492">
        <v>8</v>
      </c>
      <c r="BH497" s="366">
        <v>4</v>
      </c>
      <c r="BI497" s="373"/>
      <c r="BJ497" s="491"/>
      <c r="BK497" s="492">
        <v>8</v>
      </c>
      <c r="BL497" s="366">
        <v>4</v>
      </c>
      <c r="BM497" s="373"/>
      <c r="BN497" s="491"/>
      <c r="BO497" s="492">
        <v>8</v>
      </c>
      <c r="BP497" s="366">
        <v>4</v>
      </c>
      <c r="BQ497" s="373"/>
      <c r="BR497" s="491"/>
      <c r="BS497" s="492">
        <v>8</v>
      </c>
      <c r="BT497" s="366">
        <v>4</v>
      </c>
      <c r="BU497" s="373"/>
      <c r="BV497" s="491"/>
      <c r="BW497" s="498">
        <v>12</v>
      </c>
      <c r="BX497" s="498"/>
      <c r="BY497" s="492">
        <v>5</v>
      </c>
      <c r="BZ497" s="366">
        <v>7</v>
      </c>
      <c r="CA497" s="373"/>
      <c r="CB497" s="491"/>
      <c r="CC497" s="508">
        <v>11</v>
      </c>
      <c r="CD497" s="508"/>
      <c r="CE497" s="511">
        <v>8</v>
      </c>
      <c r="CF497" s="366">
        <v>4</v>
      </c>
      <c r="CG497" s="373"/>
      <c r="CH497" s="512"/>
      <c r="CI497" s="492">
        <v>8</v>
      </c>
      <c r="CJ497" s="366">
        <v>4</v>
      </c>
      <c r="CK497" s="373"/>
      <c r="CL497" s="491"/>
      <c r="CM497" s="492">
        <v>8</v>
      </c>
      <c r="CN497" s="366">
        <v>4</v>
      </c>
      <c r="CO497" s="373"/>
      <c r="CP497" s="491"/>
      <c r="CQ497" s="511">
        <v>8</v>
      </c>
      <c r="CR497" s="366">
        <v>4</v>
      </c>
      <c r="CS497" s="408"/>
      <c r="CT497" s="518"/>
      <c r="CU497" s="511"/>
      <c r="CV497" s="366"/>
      <c r="CW497" s="410"/>
      <c r="CX497" s="518"/>
      <c r="CY497" s="511">
        <v>5</v>
      </c>
      <c r="CZ497" s="366">
        <v>7</v>
      </c>
      <c r="DA497" s="415"/>
      <c r="DB497" s="518"/>
      <c r="DC497" s="508">
        <v>12</v>
      </c>
      <c r="DD497" s="508"/>
      <c r="DE497" s="511">
        <v>8</v>
      </c>
      <c r="DF497" s="366">
        <v>4</v>
      </c>
      <c r="DG497" s="416"/>
      <c r="DH497" s="518"/>
      <c r="DI497" s="511">
        <v>8</v>
      </c>
      <c r="DJ497" s="366">
        <v>4</v>
      </c>
      <c r="DK497" s="416"/>
      <c r="DL497" s="411"/>
      <c r="DM497" s="424">
        <v>25</v>
      </c>
      <c r="DN497" s="424">
        <v>4</v>
      </c>
      <c r="DO497" s="424">
        <v>1</v>
      </c>
      <c r="DP497" s="425">
        <f t="shared" si="269"/>
        <v>119</v>
      </c>
      <c r="DQ497" s="427">
        <f t="shared" si="270"/>
        <v>0</v>
      </c>
      <c r="DR497" s="425">
        <f t="shared" si="271"/>
        <v>119</v>
      </c>
      <c r="DS497" s="163">
        <f t="shared" si="272"/>
        <v>16</v>
      </c>
      <c r="DT497" s="425">
        <f t="shared" si="273"/>
        <v>73</v>
      </c>
      <c r="DU497" s="427">
        <f t="shared" si="274"/>
        <v>0</v>
      </c>
      <c r="DV497" s="427">
        <f t="shared" si="275"/>
        <v>73</v>
      </c>
      <c r="DW497" s="427">
        <f t="shared" si="276"/>
        <v>35</v>
      </c>
      <c r="DX497" s="427">
        <f t="shared" si="277"/>
        <v>0</v>
      </c>
      <c r="DY497" s="427">
        <f t="shared" si="278"/>
        <v>12</v>
      </c>
      <c r="DZ497" s="427">
        <f t="shared" si="279"/>
        <v>0</v>
      </c>
      <c r="EA497" s="428">
        <f t="shared" si="280"/>
        <v>17</v>
      </c>
      <c r="EB497" s="429">
        <f t="shared" si="281"/>
        <v>73</v>
      </c>
      <c r="EC497" s="429">
        <f t="shared" si="282"/>
        <v>0</v>
      </c>
      <c r="ED497" s="429">
        <f t="shared" si="283"/>
        <v>35</v>
      </c>
      <c r="EE497" s="429">
        <f t="shared" si="284"/>
        <v>0</v>
      </c>
      <c r="EF497" s="429">
        <f t="shared" si="285"/>
        <v>12</v>
      </c>
      <c r="EG497" s="429">
        <f t="shared" si="286"/>
        <v>0</v>
      </c>
      <c r="EH497" s="441"/>
      <c r="EI497" s="479"/>
      <c r="EJ497" s="443">
        <v>524</v>
      </c>
      <c r="EK497" s="481" t="s">
        <v>719</v>
      </c>
      <c r="EL497" s="449" t="s">
        <v>194</v>
      </c>
      <c r="EM497" s="500">
        <v>325000</v>
      </c>
      <c r="EN497" s="447">
        <f t="shared" si="287"/>
        <v>12500</v>
      </c>
      <c r="EO497" s="453">
        <v>0</v>
      </c>
      <c r="EP497" s="454">
        <v>0</v>
      </c>
      <c r="EQ497" s="455">
        <v>0</v>
      </c>
      <c r="ER497" s="455">
        <v>0</v>
      </c>
      <c r="ES497" s="456">
        <f t="shared" si="288"/>
        <v>12500</v>
      </c>
      <c r="ET497" s="456">
        <f t="shared" si="289"/>
        <v>17</v>
      </c>
      <c r="EU497" s="456">
        <f t="shared" si="290"/>
        <v>73</v>
      </c>
      <c r="EV497" s="456">
        <f t="shared" si="291"/>
        <v>0</v>
      </c>
      <c r="EW497" s="456">
        <f t="shared" si="292"/>
        <v>35</v>
      </c>
      <c r="EX497" s="456">
        <f t="shared" si="293"/>
        <v>0</v>
      </c>
      <c r="EY497" s="460">
        <f t="shared" si="294"/>
        <v>12</v>
      </c>
      <c r="EZ497" s="460">
        <f t="shared" si="295"/>
        <v>0</v>
      </c>
      <c r="FA497" s="447">
        <f t="shared" si="296"/>
        <v>339192.76</v>
      </c>
      <c r="FB497" s="447">
        <v>0</v>
      </c>
      <c r="FC497" s="447">
        <f t="shared" si="297"/>
        <v>551692.76</v>
      </c>
      <c r="FD497" s="447">
        <f t="shared" si="298"/>
        <v>496523.48</v>
      </c>
      <c r="FE497" s="447">
        <f t="shared" si="299"/>
        <v>18121.878399999998</v>
      </c>
      <c r="FF497" s="447">
        <f t="shared" si="300"/>
        <v>55169.279999999999</v>
      </c>
      <c r="FG497" s="463"/>
      <c r="FH497" s="447">
        <f t="shared" si="301"/>
        <v>73291.16</v>
      </c>
      <c r="FI497" s="447">
        <v>0</v>
      </c>
      <c r="FJ497" s="447">
        <f t="shared" si="302"/>
        <v>478401.6</v>
      </c>
      <c r="FK497" s="464"/>
      <c r="FL497" s="447">
        <f t="shared" si="303"/>
        <v>22067.71</v>
      </c>
      <c r="FM497" s="447">
        <f t="shared" si="304"/>
        <v>2758.46</v>
      </c>
      <c r="FN497" s="447">
        <f t="shared" si="305"/>
        <v>55169.279999999999</v>
      </c>
      <c r="FO497" s="447">
        <f t="shared" si="306"/>
        <v>79995.45</v>
      </c>
      <c r="FP497" s="178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</row>
    <row r="498" spans="1:463" s="163" customFormat="1" ht="22.5" customHeight="1">
      <c r="A498" s="360">
        <v>490</v>
      </c>
      <c r="B498" s="361">
        <v>4</v>
      </c>
      <c r="C498" s="362" t="s">
        <v>720</v>
      </c>
      <c r="D498" s="363" t="s">
        <v>194</v>
      </c>
      <c r="E498" s="225" t="s">
        <v>190</v>
      </c>
      <c r="F498" s="367">
        <v>325000</v>
      </c>
      <c r="G498" s="365">
        <v>8</v>
      </c>
      <c r="H498" s="366">
        <v>3</v>
      </c>
      <c r="I498" s="373"/>
      <c r="J498" s="491"/>
      <c r="K498" s="492">
        <v>8</v>
      </c>
      <c r="L498" s="366">
        <v>1</v>
      </c>
      <c r="M498" s="373"/>
      <c r="N498" s="491"/>
      <c r="O498" s="492">
        <v>8</v>
      </c>
      <c r="P498" s="366">
        <v>2</v>
      </c>
      <c r="Q498" s="373"/>
      <c r="R498" s="491"/>
      <c r="S498" s="492">
        <v>8</v>
      </c>
      <c r="T498" s="366">
        <v>1</v>
      </c>
      <c r="U498" s="373"/>
      <c r="V498" s="491"/>
      <c r="W498" s="492">
        <v>8</v>
      </c>
      <c r="X498" s="366">
        <v>3</v>
      </c>
      <c r="Y498" s="373"/>
      <c r="Z498" s="491"/>
      <c r="AA498" s="492">
        <v>5</v>
      </c>
      <c r="AB498" s="366">
        <v>6</v>
      </c>
      <c r="AC498" s="373"/>
      <c r="AD498" s="491"/>
      <c r="AE498" s="508">
        <v>11</v>
      </c>
      <c r="AF498" s="508"/>
      <c r="AG498" s="492">
        <v>8</v>
      </c>
      <c r="AH498" s="366">
        <v>1</v>
      </c>
      <c r="AI498" s="373"/>
      <c r="AJ498" s="491"/>
      <c r="AK498" s="492">
        <v>8</v>
      </c>
      <c r="AL498" s="366">
        <v>1</v>
      </c>
      <c r="AM498" s="373"/>
      <c r="AN498" s="491"/>
      <c r="AO498" s="492">
        <v>8</v>
      </c>
      <c r="AP498" s="366">
        <v>2</v>
      </c>
      <c r="AQ498" s="373"/>
      <c r="AR498" s="491"/>
      <c r="AS498" s="492">
        <v>8</v>
      </c>
      <c r="AT498" s="366">
        <v>2</v>
      </c>
      <c r="AU498" s="373"/>
      <c r="AV498" s="491"/>
      <c r="AW498" s="492">
        <v>8</v>
      </c>
      <c r="AX498" s="366">
        <v>1</v>
      </c>
      <c r="AY498" s="373"/>
      <c r="AZ498" s="491"/>
      <c r="BA498" s="492">
        <v>5</v>
      </c>
      <c r="BB498" s="366">
        <v>4</v>
      </c>
      <c r="BC498" s="373"/>
      <c r="BD498" s="491"/>
      <c r="BE498" s="508">
        <v>10</v>
      </c>
      <c r="BF498" s="508"/>
      <c r="BG498" s="492">
        <v>8</v>
      </c>
      <c r="BH498" s="366">
        <v>2</v>
      </c>
      <c r="BI498" s="373"/>
      <c r="BJ498" s="491"/>
      <c r="BK498" s="492"/>
      <c r="BL498" s="366"/>
      <c r="BM498" s="373"/>
      <c r="BN498" s="491"/>
      <c r="BO498" s="492">
        <v>8</v>
      </c>
      <c r="BP498" s="366">
        <v>1</v>
      </c>
      <c r="BQ498" s="373"/>
      <c r="BR498" s="491"/>
      <c r="BS498" s="492">
        <v>8</v>
      </c>
      <c r="BT498" s="366">
        <v>1</v>
      </c>
      <c r="BU498" s="373"/>
      <c r="BV498" s="491"/>
      <c r="BW498" s="498">
        <v>11</v>
      </c>
      <c r="BX498" s="498"/>
      <c r="BY498" s="492">
        <v>5</v>
      </c>
      <c r="BZ498" s="366">
        <v>4</v>
      </c>
      <c r="CA498" s="373"/>
      <c r="CB498" s="491"/>
      <c r="CC498" s="508">
        <v>9</v>
      </c>
      <c r="CD498" s="508"/>
      <c r="CE498" s="511">
        <v>8</v>
      </c>
      <c r="CF498" s="366">
        <v>1</v>
      </c>
      <c r="CG498" s="373"/>
      <c r="CH498" s="512"/>
      <c r="CI498" s="492">
        <v>8</v>
      </c>
      <c r="CJ498" s="366">
        <v>3</v>
      </c>
      <c r="CK498" s="373"/>
      <c r="CL498" s="491"/>
      <c r="CM498" s="492">
        <v>8</v>
      </c>
      <c r="CN498" s="366">
        <v>3</v>
      </c>
      <c r="CO498" s="373"/>
      <c r="CP498" s="491"/>
      <c r="CQ498" s="511">
        <v>8</v>
      </c>
      <c r="CR498" s="366">
        <v>2</v>
      </c>
      <c r="CS498" s="408"/>
      <c r="CT498" s="518"/>
      <c r="CU498" s="511">
        <v>8</v>
      </c>
      <c r="CV498" s="366">
        <v>1</v>
      </c>
      <c r="CW498" s="410"/>
      <c r="CX498" s="518"/>
      <c r="CY498" s="511"/>
      <c r="CZ498" s="366"/>
      <c r="DA498" s="415"/>
      <c r="DB498" s="518"/>
      <c r="DC498" s="508">
        <v>9</v>
      </c>
      <c r="DD498" s="508"/>
      <c r="DE498" s="511"/>
      <c r="DF498" s="366"/>
      <c r="DG498" s="416"/>
      <c r="DH498" s="518"/>
      <c r="DI498" s="511"/>
      <c r="DJ498" s="366"/>
      <c r="DK498" s="416"/>
      <c r="DL498" s="411"/>
      <c r="DM498" s="424">
        <v>25</v>
      </c>
      <c r="DN498" s="424">
        <v>4</v>
      </c>
      <c r="DO498" s="424">
        <v>1</v>
      </c>
      <c r="DP498" s="425">
        <f t="shared" si="269"/>
        <v>159</v>
      </c>
      <c r="DQ498" s="427">
        <f t="shared" si="270"/>
        <v>0</v>
      </c>
      <c r="DR498" s="425">
        <f t="shared" si="271"/>
        <v>159</v>
      </c>
      <c r="DS498" s="163">
        <f t="shared" si="272"/>
        <v>21</v>
      </c>
      <c r="DT498" s="425">
        <f t="shared" si="273"/>
        <v>45</v>
      </c>
      <c r="DU498" s="427">
        <f t="shared" si="274"/>
        <v>0</v>
      </c>
      <c r="DV498" s="427">
        <f t="shared" si="275"/>
        <v>45</v>
      </c>
      <c r="DW498" s="427">
        <f t="shared" si="276"/>
        <v>39</v>
      </c>
      <c r="DX498" s="427">
        <f t="shared" si="277"/>
        <v>0</v>
      </c>
      <c r="DY498" s="427">
        <f t="shared" si="278"/>
        <v>11</v>
      </c>
      <c r="DZ498" s="427">
        <f t="shared" si="279"/>
        <v>0</v>
      </c>
      <c r="EA498" s="428">
        <f t="shared" si="280"/>
        <v>22</v>
      </c>
      <c r="EB498" s="429">
        <f t="shared" si="281"/>
        <v>45</v>
      </c>
      <c r="EC498" s="429">
        <f t="shared" si="282"/>
        <v>0</v>
      </c>
      <c r="ED498" s="429">
        <f t="shared" si="283"/>
        <v>39</v>
      </c>
      <c r="EE498" s="429">
        <f t="shared" si="284"/>
        <v>0</v>
      </c>
      <c r="EF498" s="429">
        <f t="shared" si="285"/>
        <v>11</v>
      </c>
      <c r="EG498" s="429">
        <f t="shared" si="286"/>
        <v>0</v>
      </c>
      <c r="EH498" s="441"/>
      <c r="EI498" s="479"/>
      <c r="EJ498" s="443">
        <v>525</v>
      </c>
      <c r="EK498" s="481" t="s">
        <v>720</v>
      </c>
      <c r="EL498" s="449" t="s">
        <v>194</v>
      </c>
      <c r="EM498" s="500">
        <v>325000</v>
      </c>
      <c r="EN498" s="447">
        <f t="shared" si="287"/>
        <v>12500</v>
      </c>
      <c r="EO498" s="453">
        <v>0</v>
      </c>
      <c r="EP498" s="454">
        <v>0</v>
      </c>
      <c r="EQ498" s="455">
        <v>0</v>
      </c>
      <c r="ER498" s="455">
        <v>0</v>
      </c>
      <c r="ES498" s="456">
        <f t="shared" si="288"/>
        <v>12500</v>
      </c>
      <c r="ET498" s="456">
        <f t="shared" si="289"/>
        <v>22</v>
      </c>
      <c r="EU498" s="456">
        <f t="shared" si="290"/>
        <v>45</v>
      </c>
      <c r="EV498" s="456">
        <f t="shared" si="291"/>
        <v>0</v>
      </c>
      <c r="EW498" s="456">
        <f t="shared" si="292"/>
        <v>39</v>
      </c>
      <c r="EX498" s="456">
        <f t="shared" si="293"/>
        <v>0</v>
      </c>
      <c r="EY498" s="460">
        <f t="shared" si="294"/>
        <v>11</v>
      </c>
      <c r="EZ498" s="460">
        <f t="shared" si="295"/>
        <v>0</v>
      </c>
      <c r="FA498" s="447">
        <f t="shared" si="296"/>
        <v>279188.14</v>
      </c>
      <c r="FB498" s="447">
        <v>0</v>
      </c>
      <c r="FC498" s="447">
        <f t="shared" si="297"/>
        <v>554188.14</v>
      </c>
      <c r="FD498" s="447">
        <f t="shared" si="298"/>
        <v>498769.33</v>
      </c>
      <c r="FE498" s="447">
        <f t="shared" si="299"/>
        <v>18301.546400000003</v>
      </c>
      <c r="FF498" s="447">
        <f t="shared" si="300"/>
        <v>55418.81</v>
      </c>
      <c r="FG498" s="463"/>
      <c r="FH498" s="447">
        <f t="shared" si="301"/>
        <v>73720.36</v>
      </c>
      <c r="FI498" s="447">
        <v>0</v>
      </c>
      <c r="FJ498" s="447">
        <f t="shared" si="302"/>
        <v>480467.78</v>
      </c>
      <c r="FK498" s="464"/>
      <c r="FL498" s="447">
        <f t="shared" si="303"/>
        <v>22167.53</v>
      </c>
      <c r="FM498" s="447">
        <f t="shared" si="304"/>
        <v>2770.94</v>
      </c>
      <c r="FN498" s="447">
        <f t="shared" si="305"/>
        <v>55418.81</v>
      </c>
      <c r="FO498" s="447">
        <f t="shared" si="306"/>
        <v>80357.279999999999</v>
      </c>
      <c r="FP498" s="17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</row>
    <row r="499" spans="1:463" s="163" customFormat="1" ht="22.5" customHeight="1">
      <c r="A499" s="360">
        <v>491</v>
      </c>
      <c r="B499" s="361">
        <v>1</v>
      </c>
      <c r="C499" s="362" t="s">
        <v>721</v>
      </c>
      <c r="D499" s="363" t="s">
        <v>194</v>
      </c>
      <c r="E499" s="225" t="s">
        <v>190</v>
      </c>
      <c r="F499" s="367">
        <v>325000</v>
      </c>
      <c r="G499" s="365"/>
      <c r="H499" s="366"/>
      <c r="I499" s="373"/>
      <c r="J499" s="491"/>
      <c r="K499" s="492"/>
      <c r="L499" s="366"/>
      <c r="M499" s="373"/>
      <c r="N499" s="491"/>
      <c r="O499" s="492"/>
      <c r="P499" s="366"/>
      <c r="Q499" s="373"/>
      <c r="R499" s="491"/>
      <c r="S499" s="492"/>
      <c r="T499" s="366"/>
      <c r="U499" s="373"/>
      <c r="V499" s="491"/>
      <c r="W499" s="492"/>
      <c r="X499" s="366"/>
      <c r="Y499" s="373"/>
      <c r="Z499" s="491"/>
      <c r="AA499" s="492"/>
      <c r="AB499" s="366"/>
      <c r="AC499" s="373"/>
      <c r="AD499" s="491"/>
      <c r="AE499" s="508"/>
      <c r="AF499" s="508"/>
      <c r="AG499" s="492"/>
      <c r="AH499" s="366"/>
      <c r="AI499" s="373"/>
      <c r="AJ499" s="491"/>
      <c r="AK499" s="492"/>
      <c r="AL499" s="366"/>
      <c r="AM499" s="373"/>
      <c r="AN499" s="491"/>
      <c r="AO499" s="492"/>
      <c r="AP499" s="366"/>
      <c r="AQ499" s="373"/>
      <c r="AR499" s="491"/>
      <c r="AS499" s="492">
        <v>8</v>
      </c>
      <c r="AT499" s="366">
        <v>4</v>
      </c>
      <c r="AU499" s="373"/>
      <c r="AV499" s="491"/>
      <c r="AW499" s="492">
        <v>8</v>
      </c>
      <c r="AX499" s="366">
        <v>4</v>
      </c>
      <c r="AY499" s="373"/>
      <c r="AZ499" s="491"/>
      <c r="BA499" s="492"/>
      <c r="BB499" s="366"/>
      <c r="BC499" s="373"/>
      <c r="BD499" s="491"/>
      <c r="BE499" s="508"/>
      <c r="BF499" s="508"/>
      <c r="BG499" s="492"/>
      <c r="BH499" s="366"/>
      <c r="BI499" s="373"/>
      <c r="BJ499" s="491"/>
      <c r="BK499" s="492">
        <v>8</v>
      </c>
      <c r="BL499" s="366">
        <v>4</v>
      </c>
      <c r="BM499" s="373"/>
      <c r="BN499" s="491"/>
      <c r="BO499" s="492">
        <v>8</v>
      </c>
      <c r="BP499" s="366">
        <v>4</v>
      </c>
      <c r="BQ499" s="373"/>
      <c r="BR499" s="491"/>
      <c r="BS499" s="492">
        <v>8</v>
      </c>
      <c r="BT499" s="366">
        <v>4</v>
      </c>
      <c r="BU499" s="373"/>
      <c r="BV499" s="491"/>
      <c r="BW499" s="498"/>
      <c r="BX499" s="498"/>
      <c r="BY499" s="492"/>
      <c r="BZ499" s="366"/>
      <c r="CA499" s="373"/>
      <c r="CB499" s="491"/>
      <c r="CC499" s="508"/>
      <c r="CD499" s="508"/>
      <c r="CE499" s="511">
        <v>5</v>
      </c>
      <c r="CF499" s="366"/>
      <c r="CG499" s="373"/>
      <c r="CH499" s="512"/>
      <c r="CI499" s="492"/>
      <c r="CJ499" s="366"/>
      <c r="CK499" s="373"/>
      <c r="CL499" s="491"/>
      <c r="CM499" s="492"/>
      <c r="CN499" s="366"/>
      <c r="CO499" s="373"/>
      <c r="CP499" s="491"/>
      <c r="CQ499" s="511">
        <v>8</v>
      </c>
      <c r="CR499" s="366">
        <v>2</v>
      </c>
      <c r="CS499" s="408"/>
      <c r="CT499" s="518"/>
      <c r="CU499" s="511"/>
      <c r="CV499" s="366"/>
      <c r="CW499" s="410"/>
      <c r="CX499" s="518"/>
      <c r="CY499" s="511"/>
      <c r="CZ499" s="366"/>
      <c r="DA499" s="415"/>
      <c r="DB499" s="518"/>
      <c r="DC499" s="508">
        <v>1</v>
      </c>
      <c r="DD499" s="508"/>
      <c r="DE499" s="511">
        <v>8</v>
      </c>
      <c r="DF499" s="366">
        <v>4</v>
      </c>
      <c r="DG499" s="416"/>
      <c r="DH499" s="518"/>
      <c r="DI499" s="511">
        <v>8</v>
      </c>
      <c r="DJ499" s="366">
        <v>4</v>
      </c>
      <c r="DK499" s="416"/>
      <c r="DL499" s="411"/>
      <c r="DM499" s="424">
        <v>25</v>
      </c>
      <c r="DN499" s="424">
        <v>4</v>
      </c>
      <c r="DO499" s="424">
        <v>1</v>
      </c>
      <c r="DP499" s="425">
        <f t="shared" si="269"/>
        <v>69</v>
      </c>
      <c r="DQ499" s="427">
        <f t="shared" si="270"/>
        <v>0</v>
      </c>
      <c r="DR499" s="425">
        <f t="shared" si="271"/>
        <v>69</v>
      </c>
      <c r="DS499" s="163">
        <f t="shared" si="272"/>
        <v>9</v>
      </c>
      <c r="DT499" s="425">
        <f t="shared" si="273"/>
        <v>30</v>
      </c>
      <c r="DU499" s="427">
        <f t="shared" si="274"/>
        <v>0</v>
      </c>
      <c r="DV499" s="427">
        <f t="shared" si="275"/>
        <v>30</v>
      </c>
      <c r="DW499" s="427">
        <f t="shared" si="276"/>
        <v>1</v>
      </c>
      <c r="DX499" s="427">
        <f t="shared" si="277"/>
        <v>0</v>
      </c>
      <c r="DY499" s="427">
        <f t="shared" si="278"/>
        <v>0</v>
      </c>
      <c r="DZ499" s="427">
        <f t="shared" si="279"/>
        <v>0</v>
      </c>
      <c r="EA499" s="428">
        <f t="shared" si="280"/>
        <v>10</v>
      </c>
      <c r="EB499" s="429">
        <f t="shared" si="281"/>
        <v>30</v>
      </c>
      <c r="EC499" s="429">
        <f t="shared" si="282"/>
        <v>0</v>
      </c>
      <c r="ED499" s="429">
        <f t="shared" si="283"/>
        <v>1</v>
      </c>
      <c r="EE499" s="429">
        <f t="shared" si="284"/>
        <v>0</v>
      </c>
      <c r="EF499" s="429">
        <f t="shared" si="285"/>
        <v>0</v>
      </c>
      <c r="EG499" s="429">
        <f t="shared" si="286"/>
        <v>0</v>
      </c>
      <c r="EH499" s="441"/>
      <c r="EI499" s="479"/>
      <c r="EJ499" s="443">
        <v>526</v>
      </c>
      <c r="EK499" s="481" t="s">
        <v>721</v>
      </c>
      <c r="EL499" s="449" t="s">
        <v>194</v>
      </c>
      <c r="EM499" s="500">
        <v>325000</v>
      </c>
      <c r="EN499" s="447">
        <f t="shared" si="287"/>
        <v>12500</v>
      </c>
      <c r="EO499" s="453">
        <v>0</v>
      </c>
      <c r="EP499" s="454">
        <v>0</v>
      </c>
      <c r="EQ499" s="455">
        <v>0</v>
      </c>
      <c r="ER499" s="455">
        <v>0</v>
      </c>
      <c r="ES499" s="456">
        <f t="shared" si="288"/>
        <v>12500</v>
      </c>
      <c r="ET499" s="456">
        <f t="shared" si="289"/>
        <v>10</v>
      </c>
      <c r="EU499" s="456">
        <f t="shared" si="290"/>
        <v>30</v>
      </c>
      <c r="EV499" s="456">
        <f t="shared" si="291"/>
        <v>0</v>
      </c>
      <c r="EW499" s="456">
        <f t="shared" si="292"/>
        <v>1</v>
      </c>
      <c r="EX499" s="456">
        <f t="shared" si="293"/>
        <v>0</v>
      </c>
      <c r="EY499" s="460">
        <f t="shared" si="294"/>
        <v>0</v>
      </c>
      <c r="EZ499" s="460">
        <f t="shared" si="295"/>
        <v>0</v>
      </c>
      <c r="FA499" s="447">
        <f t="shared" si="296"/>
        <v>78339.360000000001</v>
      </c>
      <c r="FB499" s="447">
        <v>0</v>
      </c>
      <c r="FC499" s="447">
        <f t="shared" si="297"/>
        <v>203339.36</v>
      </c>
      <c r="FD499" s="447">
        <f t="shared" si="298"/>
        <v>183005.41999999998</v>
      </c>
      <c r="FE499" s="447">
        <f t="shared" si="299"/>
        <v>0</v>
      </c>
      <c r="FF499" s="447">
        <f t="shared" si="300"/>
        <v>20333.939999999999</v>
      </c>
      <c r="FG499" s="463"/>
      <c r="FH499" s="447">
        <f t="shared" si="301"/>
        <v>20333.939999999999</v>
      </c>
      <c r="FI499" s="447">
        <v>0</v>
      </c>
      <c r="FJ499" s="447">
        <f t="shared" si="302"/>
        <v>183005.42</v>
      </c>
      <c r="FK499" s="464"/>
      <c r="FL499" s="447">
        <f t="shared" si="303"/>
        <v>8133.57</v>
      </c>
      <c r="FM499" s="447">
        <f t="shared" si="304"/>
        <v>1016.7</v>
      </c>
      <c r="FN499" s="447">
        <f t="shared" si="305"/>
        <v>20333.939999999999</v>
      </c>
      <c r="FO499" s="447">
        <f t="shared" si="306"/>
        <v>29484.21</v>
      </c>
      <c r="FP499" s="178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</row>
    <row r="500" spans="1:463" s="163" customFormat="1" ht="22.5" customHeight="1">
      <c r="A500" s="360">
        <v>492</v>
      </c>
      <c r="B500" s="361">
        <v>3</v>
      </c>
      <c r="C500" s="362" t="s">
        <v>722</v>
      </c>
      <c r="D500" s="363" t="s">
        <v>194</v>
      </c>
      <c r="E500" s="225" t="s">
        <v>190</v>
      </c>
      <c r="F500" s="367">
        <v>325000</v>
      </c>
      <c r="G500" s="365"/>
      <c r="H500" s="366"/>
      <c r="I500" s="373"/>
      <c r="J500" s="491"/>
      <c r="K500" s="492"/>
      <c r="L500" s="366"/>
      <c r="M500" s="373"/>
      <c r="N500" s="491"/>
      <c r="O500" s="492"/>
      <c r="P500" s="366"/>
      <c r="Q500" s="373"/>
      <c r="R500" s="491"/>
      <c r="S500" s="492"/>
      <c r="T500" s="366"/>
      <c r="U500" s="373"/>
      <c r="V500" s="491"/>
      <c r="W500" s="492"/>
      <c r="X500" s="366"/>
      <c r="Y500" s="373"/>
      <c r="Z500" s="491"/>
      <c r="AA500" s="492"/>
      <c r="AB500" s="366"/>
      <c r="AC500" s="373"/>
      <c r="AD500" s="491"/>
      <c r="AE500" s="508"/>
      <c r="AF500" s="508"/>
      <c r="AG500" s="492"/>
      <c r="AH500" s="366"/>
      <c r="AI500" s="373"/>
      <c r="AJ500" s="491"/>
      <c r="AK500" s="492"/>
      <c r="AL500" s="366"/>
      <c r="AM500" s="373"/>
      <c r="AN500" s="491"/>
      <c r="AO500" s="492"/>
      <c r="AP500" s="366"/>
      <c r="AQ500" s="373"/>
      <c r="AR500" s="491"/>
      <c r="AS500" s="492"/>
      <c r="AT500" s="366"/>
      <c r="AU500" s="373"/>
      <c r="AV500" s="491"/>
      <c r="AW500" s="492">
        <v>8</v>
      </c>
      <c r="AX500" s="366">
        <v>2</v>
      </c>
      <c r="AY500" s="373"/>
      <c r="AZ500" s="491"/>
      <c r="BA500" s="492">
        <v>5</v>
      </c>
      <c r="BB500" s="366">
        <v>5</v>
      </c>
      <c r="BC500" s="373"/>
      <c r="BD500" s="491"/>
      <c r="BE500" s="508">
        <v>10</v>
      </c>
      <c r="BF500" s="508"/>
      <c r="BG500" s="492">
        <v>8</v>
      </c>
      <c r="BH500" s="366">
        <v>2</v>
      </c>
      <c r="BI500" s="373"/>
      <c r="BJ500" s="491"/>
      <c r="BK500" s="492">
        <v>8</v>
      </c>
      <c r="BL500" s="366">
        <v>3</v>
      </c>
      <c r="BM500" s="373"/>
      <c r="BN500" s="491"/>
      <c r="BO500" s="492">
        <v>8</v>
      </c>
      <c r="BP500" s="366">
        <v>2</v>
      </c>
      <c r="BQ500" s="373"/>
      <c r="BR500" s="491"/>
      <c r="BS500" s="492">
        <v>8</v>
      </c>
      <c r="BT500" s="366">
        <v>2</v>
      </c>
      <c r="BU500" s="373"/>
      <c r="BV500" s="491"/>
      <c r="BW500" s="498">
        <v>11</v>
      </c>
      <c r="BX500" s="498"/>
      <c r="BY500" s="492">
        <v>5</v>
      </c>
      <c r="BZ500" s="366">
        <v>7</v>
      </c>
      <c r="CA500" s="373"/>
      <c r="CB500" s="491"/>
      <c r="CC500" s="508">
        <v>12</v>
      </c>
      <c r="CD500" s="508"/>
      <c r="CE500" s="511">
        <v>8</v>
      </c>
      <c r="CF500" s="366">
        <v>2</v>
      </c>
      <c r="CG500" s="373"/>
      <c r="CH500" s="512"/>
      <c r="CI500" s="492">
        <v>8</v>
      </c>
      <c r="CJ500" s="366">
        <v>3</v>
      </c>
      <c r="CK500" s="373"/>
      <c r="CL500" s="491"/>
      <c r="CM500" s="492">
        <v>8</v>
      </c>
      <c r="CN500" s="366">
        <v>2</v>
      </c>
      <c r="CO500" s="373"/>
      <c r="CP500" s="491"/>
      <c r="CQ500" s="511">
        <v>8</v>
      </c>
      <c r="CR500" s="366">
        <v>2</v>
      </c>
      <c r="CS500" s="408"/>
      <c r="CT500" s="518"/>
      <c r="CU500" s="511">
        <v>8</v>
      </c>
      <c r="CV500" s="366">
        <v>2</v>
      </c>
      <c r="CW500" s="410"/>
      <c r="CX500" s="518"/>
      <c r="CY500" s="511">
        <v>5</v>
      </c>
      <c r="CZ500" s="366">
        <v>5</v>
      </c>
      <c r="DA500" s="415"/>
      <c r="DB500" s="518"/>
      <c r="DC500" s="508">
        <v>10</v>
      </c>
      <c r="DD500" s="508"/>
      <c r="DE500" s="511">
        <v>8</v>
      </c>
      <c r="DF500" s="366">
        <v>2</v>
      </c>
      <c r="DG500" s="416"/>
      <c r="DH500" s="518"/>
      <c r="DI500" s="511">
        <v>8</v>
      </c>
      <c r="DJ500" s="366">
        <v>2</v>
      </c>
      <c r="DK500" s="416"/>
      <c r="DL500" s="411"/>
      <c r="DM500" s="424">
        <v>25</v>
      </c>
      <c r="DN500" s="424">
        <v>4</v>
      </c>
      <c r="DO500" s="424">
        <v>1</v>
      </c>
      <c r="DP500" s="425">
        <f t="shared" si="269"/>
        <v>111</v>
      </c>
      <c r="DQ500" s="427">
        <f t="shared" si="270"/>
        <v>0</v>
      </c>
      <c r="DR500" s="425">
        <f t="shared" si="271"/>
        <v>111</v>
      </c>
      <c r="DS500" s="163">
        <f t="shared" si="272"/>
        <v>15</v>
      </c>
      <c r="DT500" s="425">
        <f t="shared" si="273"/>
        <v>43</v>
      </c>
      <c r="DU500" s="427">
        <f t="shared" si="274"/>
        <v>0</v>
      </c>
      <c r="DV500" s="427">
        <f t="shared" si="275"/>
        <v>43</v>
      </c>
      <c r="DW500" s="427">
        <f t="shared" si="276"/>
        <v>32</v>
      </c>
      <c r="DX500" s="427">
        <f t="shared" si="277"/>
        <v>0</v>
      </c>
      <c r="DY500" s="427">
        <f t="shared" si="278"/>
        <v>11</v>
      </c>
      <c r="DZ500" s="427">
        <f t="shared" si="279"/>
        <v>0</v>
      </c>
      <c r="EA500" s="428">
        <f t="shared" si="280"/>
        <v>16</v>
      </c>
      <c r="EB500" s="429">
        <f t="shared" si="281"/>
        <v>43</v>
      </c>
      <c r="EC500" s="429">
        <f t="shared" si="282"/>
        <v>0</v>
      </c>
      <c r="ED500" s="429">
        <f t="shared" si="283"/>
        <v>32</v>
      </c>
      <c r="EE500" s="429">
        <f t="shared" si="284"/>
        <v>0</v>
      </c>
      <c r="EF500" s="429">
        <f t="shared" si="285"/>
        <v>11</v>
      </c>
      <c r="EG500" s="429">
        <f t="shared" si="286"/>
        <v>0</v>
      </c>
      <c r="EH500" s="441"/>
      <c r="EI500" s="479"/>
      <c r="EJ500" s="443">
        <v>527</v>
      </c>
      <c r="EK500" s="481" t="s">
        <v>722</v>
      </c>
      <c r="EL500" s="449" t="s">
        <v>194</v>
      </c>
      <c r="EM500" s="500">
        <v>325000</v>
      </c>
      <c r="EN500" s="447">
        <f t="shared" si="287"/>
        <v>12500</v>
      </c>
      <c r="EO500" s="453">
        <v>0</v>
      </c>
      <c r="EP500" s="454">
        <v>0</v>
      </c>
      <c r="EQ500" s="455">
        <v>0</v>
      </c>
      <c r="ER500" s="455">
        <v>0</v>
      </c>
      <c r="ES500" s="456">
        <f t="shared" si="288"/>
        <v>12500</v>
      </c>
      <c r="ET500" s="456">
        <f t="shared" si="289"/>
        <v>16</v>
      </c>
      <c r="EU500" s="456">
        <f t="shared" si="290"/>
        <v>43</v>
      </c>
      <c r="EV500" s="456">
        <f t="shared" si="291"/>
        <v>0</v>
      </c>
      <c r="EW500" s="456">
        <f t="shared" si="292"/>
        <v>32</v>
      </c>
      <c r="EX500" s="456">
        <f t="shared" si="293"/>
        <v>0</v>
      </c>
      <c r="EY500" s="460">
        <f t="shared" si="294"/>
        <v>11</v>
      </c>
      <c r="EZ500" s="460">
        <f t="shared" si="295"/>
        <v>0</v>
      </c>
      <c r="FA500" s="447">
        <f t="shared" si="296"/>
        <v>250852.63</v>
      </c>
      <c r="FB500" s="447">
        <v>0</v>
      </c>
      <c r="FC500" s="447">
        <f t="shared" si="297"/>
        <v>450852.63</v>
      </c>
      <c r="FD500" s="447">
        <f t="shared" si="298"/>
        <v>405767.37</v>
      </c>
      <c r="FE500" s="447">
        <f t="shared" si="299"/>
        <v>10861.3896</v>
      </c>
      <c r="FF500" s="447">
        <f t="shared" si="300"/>
        <v>45085.26</v>
      </c>
      <c r="FG500" s="463"/>
      <c r="FH500" s="447">
        <f t="shared" si="301"/>
        <v>55946.65</v>
      </c>
      <c r="FI500" s="447">
        <v>0</v>
      </c>
      <c r="FJ500" s="447">
        <f t="shared" si="302"/>
        <v>394905.98</v>
      </c>
      <c r="FK500" s="464"/>
      <c r="FL500" s="447">
        <f t="shared" si="303"/>
        <v>18034.11</v>
      </c>
      <c r="FM500" s="447">
        <f t="shared" si="304"/>
        <v>2254.2600000000002</v>
      </c>
      <c r="FN500" s="447">
        <f t="shared" si="305"/>
        <v>45085.26</v>
      </c>
      <c r="FO500" s="447">
        <f t="shared" si="306"/>
        <v>65373.630000000005</v>
      </c>
      <c r="FP500" s="178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</row>
    <row r="501" spans="1:463" s="163" customFormat="1" ht="22.5" customHeight="1">
      <c r="A501" s="360">
        <v>493</v>
      </c>
      <c r="B501" s="361">
        <v>3</v>
      </c>
      <c r="C501" s="362" t="s">
        <v>723</v>
      </c>
      <c r="D501" s="363" t="s">
        <v>194</v>
      </c>
      <c r="E501" s="225" t="s">
        <v>190</v>
      </c>
      <c r="F501" s="367">
        <v>325000</v>
      </c>
      <c r="G501" s="365"/>
      <c r="H501" s="366"/>
      <c r="I501" s="373"/>
      <c r="J501" s="491"/>
      <c r="K501" s="492"/>
      <c r="L501" s="366"/>
      <c r="M501" s="373"/>
      <c r="N501" s="491"/>
      <c r="O501" s="492"/>
      <c r="P501" s="366"/>
      <c r="Q501" s="373"/>
      <c r="R501" s="491"/>
      <c r="S501" s="492"/>
      <c r="T501" s="366"/>
      <c r="U501" s="373"/>
      <c r="V501" s="491"/>
      <c r="W501" s="492">
        <v>8</v>
      </c>
      <c r="X501" s="366">
        <v>2</v>
      </c>
      <c r="Y501" s="373"/>
      <c r="Z501" s="491"/>
      <c r="AA501" s="492">
        <v>5</v>
      </c>
      <c r="AB501" s="366">
        <v>5</v>
      </c>
      <c r="AC501" s="373"/>
      <c r="AD501" s="491"/>
      <c r="AE501" s="508">
        <v>10</v>
      </c>
      <c r="AF501" s="508"/>
      <c r="AG501" s="492">
        <v>8</v>
      </c>
      <c r="AH501" s="366">
        <v>2</v>
      </c>
      <c r="AI501" s="373"/>
      <c r="AJ501" s="491"/>
      <c r="AK501" s="492">
        <v>8</v>
      </c>
      <c r="AL501" s="366">
        <v>2</v>
      </c>
      <c r="AM501" s="373"/>
      <c r="AN501" s="491"/>
      <c r="AO501" s="492">
        <v>8</v>
      </c>
      <c r="AP501" s="366">
        <v>2</v>
      </c>
      <c r="AQ501" s="373"/>
      <c r="AR501" s="491"/>
      <c r="AS501" s="492">
        <v>8</v>
      </c>
      <c r="AT501" s="366">
        <v>2</v>
      </c>
      <c r="AU501" s="373"/>
      <c r="AV501" s="491"/>
      <c r="AW501" s="492">
        <v>8</v>
      </c>
      <c r="AX501" s="366">
        <v>2</v>
      </c>
      <c r="AY501" s="373"/>
      <c r="AZ501" s="491"/>
      <c r="BA501" s="492">
        <v>5</v>
      </c>
      <c r="BB501" s="366">
        <v>5</v>
      </c>
      <c r="BC501" s="373"/>
      <c r="BD501" s="491"/>
      <c r="BE501" s="508">
        <v>10</v>
      </c>
      <c r="BF501" s="508"/>
      <c r="BG501" s="492">
        <v>8</v>
      </c>
      <c r="BH501" s="366">
        <v>2</v>
      </c>
      <c r="BI501" s="373"/>
      <c r="BJ501" s="491"/>
      <c r="BK501" s="492">
        <v>8</v>
      </c>
      <c r="BL501" s="366">
        <v>3</v>
      </c>
      <c r="BM501" s="373"/>
      <c r="BN501" s="491"/>
      <c r="BO501" s="492">
        <v>8</v>
      </c>
      <c r="BP501" s="366">
        <v>2</v>
      </c>
      <c r="BQ501" s="373"/>
      <c r="BR501" s="491"/>
      <c r="BS501" s="492">
        <v>8</v>
      </c>
      <c r="BT501" s="366">
        <v>2</v>
      </c>
      <c r="BU501" s="373"/>
      <c r="BV501" s="491"/>
      <c r="BW501" s="498">
        <v>11</v>
      </c>
      <c r="BX501" s="498"/>
      <c r="BY501" s="492">
        <v>5</v>
      </c>
      <c r="BZ501" s="366">
        <v>6</v>
      </c>
      <c r="CA501" s="373"/>
      <c r="CB501" s="491"/>
      <c r="CC501" s="508">
        <v>11</v>
      </c>
      <c r="CD501" s="508"/>
      <c r="CE501" s="511">
        <v>8</v>
      </c>
      <c r="CF501" s="366">
        <v>2</v>
      </c>
      <c r="CG501" s="373"/>
      <c r="CH501" s="512"/>
      <c r="CI501" s="492">
        <v>8</v>
      </c>
      <c r="CJ501" s="366">
        <v>3</v>
      </c>
      <c r="CK501" s="373"/>
      <c r="CL501" s="491"/>
      <c r="CM501" s="492">
        <v>8</v>
      </c>
      <c r="CN501" s="366">
        <v>2</v>
      </c>
      <c r="CO501" s="373"/>
      <c r="CP501" s="491"/>
      <c r="CQ501" s="511">
        <v>8</v>
      </c>
      <c r="CR501" s="366">
        <v>2</v>
      </c>
      <c r="CS501" s="408"/>
      <c r="CT501" s="518"/>
      <c r="CU501" s="511">
        <v>8</v>
      </c>
      <c r="CV501" s="366">
        <v>2</v>
      </c>
      <c r="CW501" s="410"/>
      <c r="CX501" s="518"/>
      <c r="CY501" s="511">
        <v>5</v>
      </c>
      <c r="CZ501" s="366">
        <v>5</v>
      </c>
      <c r="DA501" s="415"/>
      <c r="DB501" s="518"/>
      <c r="DC501" s="508">
        <v>10</v>
      </c>
      <c r="DD501" s="508"/>
      <c r="DE501" s="511">
        <v>8</v>
      </c>
      <c r="DF501" s="366">
        <v>2</v>
      </c>
      <c r="DG501" s="416"/>
      <c r="DH501" s="518"/>
      <c r="DI501" s="511">
        <v>8</v>
      </c>
      <c r="DJ501" s="366">
        <v>2</v>
      </c>
      <c r="DK501" s="416"/>
      <c r="DL501" s="411"/>
      <c r="DM501" s="424">
        <v>25</v>
      </c>
      <c r="DN501" s="424">
        <v>4</v>
      </c>
      <c r="DO501" s="424">
        <v>1</v>
      </c>
      <c r="DP501" s="425">
        <f t="shared" si="269"/>
        <v>156</v>
      </c>
      <c r="DQ501" s="427">
        <f t="shared" si="270"/>
        <v>0</v>
      </c>
      <c r="DR501" s="425">
        <f t="shared" si="271"/>
        <v>156</v>
      </c>
      <c r="DS501" s="163">
        <f t="shared" si="272"/>
        <v>21</v>
      </c>
      <c r="DT501" s="425">
        <f t="shared" si="273"/>
        <v>57</v>
      </c>
      <c r="DU501" s="427">
        <f t="shared" si="274"/>
        <v>0</v>
      </c>
      <c r="DV501" s="427">
        <f t="shared" si="275"/>
        <v>57</v>
      </c>
      <c r="DW501" s="427">
        <f t="shared" si="276"/>
        <v>41</v>
      </c>
      <c r="DX501" s="427">
        <f t="shared" si="277"/>
        <v>0</v>
      </c>
      <c r="DY501" s="427">
        <f t="shared" si="278"/>
        <v>11</v>
      </c>
      <c r="DZ501" s="427">
        <f t="shared" si="279"/>
        <v>0</v>
      </c>
      <c r="EA501" s="428">
        <f t="shared" si="280"/>
        <v>22</v>
      </c>
      <c r="EB501" s="429">
        <f t="shared" si="281"/>
        <v>57</v>
      </c>
      <c r="EC501" s="429">
        <f t="shared" si="282"/>
        <v>0</v>
      </c>
      <c r="ED501" s="429">
        <f t="shared" si="283"/>
        <v>41</v>
      </c>
      <c r="EE501" s="429">
        <f t="shared" si="284"/>
        <v>0</v>
      </c>
      <c r="EF501" s="429">
        <f t="shared" si="285"/>
        <v>11</v>
      </c>
      <c r="EG501" s="429">
        <f t="shared" si="286"/>
        <v>0</v>
      </c>
      <c r="EH501" s="441"/>
      <c r="EI501" s="479"/>
      <c r="EJ501" s="443">
        <v>528</v>
      </c>
      <c r="EK501" s="481" t="s">
        <v>723</v>
      </c>
      <c r="EL501" s="449" t="s">
        <v>194</v>
      </c>
      <c r="EM501" s="500">
        <v>325000</v>
      </c>
      <c r="EN501" s="447">
        <f t="shared" si="287"/>
        <v>12500</v>
      </c>
      <c r="EO501" s="453">
        <v>0</v>
      </c>
      <c r="EP501" s="454">
        <v>0</v>
      </c>
      <c r="EQ501" s="455">
        <v>0</v>
      </c>
      <c r="ER501" s="455">
        <v>0</v>
      </c>
      <c r="ES501" s="456">
        <f t="shared" si="288"/>
        <v>12500</v>
      </c>
      <c r="ET501" s="456">
        <f t="shared" si="289"/>
        <v>22</v>
      </c>
      <c r="EU501" s="456">
        <f t="shared" si="290"/>
        <v>57</v>
      </c>
      <c r="EV501" s="456">
        <f t="shared" si="291"/>
        <v>0</v>
      </c>
      <c r="EW501" s="456">
        <f t="shared" si="292"/>
        <v>41</v>
      </c>
      <c r="EX501" s="456">
        <f t="shared" si="293"/>
        <v>0</v>
      </c>
      <c r="EY501" s="460">
        <f t="shared" si="294"/>
        <v>11</v>
      </c>
      <c r="EZ501" s="460">
        <f t="shared" si="295"/>
        <v>0</v>
      </c>
      <c r="FA501" s="447">
        <f t="shared" si="296"/>
        <v>315857.63</v>
      </c>
      <c r="FB501" s="447">
        <v>0</v>
      </c>
      <c r="FC501" s="447">
        <f t="shared" si="297"/>
        <v>590857.63</v>
      </c>
      <c r="FD501" s="447">
        <f t="shared" si="298"/>
        <v>531771.87</v>
      </c>
      <c r="FE501" s="447">
        <f t="shared" si="299"/>
        <v>22354.374</v>
      </c>
      <c r="FF501" s="447">
        <f t="shared" si="300"/>
        <v>59085.760000000002</v>
      </c>
      <c r="FG501" s="463"/>
      <c r="FH501" s="447">
        <f t="shared" si="301"/>
        <v>81440.13</v>
      </c>
      <c r="FI501" s="447">
        <v>0</v>
      </c>
      <c r="FJ501" s="447">
        <f t="shared" si="302"/>
        <v>509417.5</v>
      </c>
      <c r="FK501" s="464"/>
      <c r="FL501" s="447">
        <f t="shared" si="303"/>
        <v>23634.31</v>
      </c>
      <c r="FM501" s="447">
        <f t="shared" si="304"/>
        <v>2954.29</v>
      </c>
      <c r="FN501" s="447">
        <f t="shared" si="305"/>
        <v>59085.760000000002</v>
      </c>
      <c r="FO501" s="447">
        <f t="shared" si="306"/>
        <v>85674.36</v>
      </c>
      <c r="FP501" s="178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</row>
    <row r="502" spans="1:463" s="163" customFormat="1" ht="22.5" customHeight="1">
      <c r="A502" s="360">
        <v>494</v>
      </c>
      <c r="B502" s="361">
        <v>1</v>
      </c>
      <c r="C502" s="362" t="s">
        <v>724</v>
      </c>
      <c r="D502" s="363" t="s">
        <v>194</v>
      </c>
      <c r="E502" s="225" t="s">
        <v>190</v>
      </c>
      <c r="F502" s="367">
        <v>325000</v>
      </c>
      <c r="G502" s="365"/>
      <c r="H502" s="366"/>
      <c r="I502" s="373"/>
      <c r="J502" s="491"/>
      <c r="K502" s="492"/>
      <c r="L502" s="366"/>
      <c r="M502" s="373"/>
      <c r="N502" s="491"/>
      <c r="O502" s="492"/>
      <c r="P502" s="366"/>
      <c r="Q502" s="373"/>
      <c r="R502" s="491"/>
      <c r="S502" s="492"/>
      <c r="T502" s="366"/>
      <c r="U502" s="373"/>
      <c r="V502" s="491"/>
      <c r="W502" s="492"/>
      <c r="X502" s="366"/>
      <c r="Y502" s="373"/>
      <c r="Z502" s="491"/>
      <c r="AA502" s="492"/>
      <c r="AB502" s="366"/>
      <c r="AC502" s="373"/>
      <c r="AD502" s="491"/>
      <c r="AE502" s="508"/>
      <c r="AF502" s="508"/>
      <c r="AG502" s="492"/>
      <c r="AH502" s="366"/>
      <c r="AI502" s="373"/>
      <c r="AJ502" s="491"/>
      <c r="AK502" s="492"/>
      <c r="AL502" s="366"/>
      <c r="AM502" s="373"/>
      <c r="AN502" s="491"/>
      <c r="AO502" s="492"/>
      <c r="AP502" s="366"/>
      <c r="AQ502" s="373"/>
      <c r="AR502" s="491"/>
      <c r="AS502" s="492">
        <v>8</v>
      </c>
      <c r="AT502" s="366">
        <v>4</v>
      </c>
      <c r="AU502" s="373"/>
      <c r="AV502" s="491"/>
      <c r="AW502" s="492">
        <v>8</v>
      </c>
      <c r="AX502" s="366">
        <v>4</v>
      </c>
      <c r="AY502" s="373"/>
      <c r="AZ502" s="491"/>
      <c r="BA502" s="492">
        <v>5</v>
      </c>
      <c r="BB502" s="366">
        <v>7</v>
      </c>
      <c r="BC502" s="373"/>
      <c r="BD502" s="491"/>
      <c r="BE502" s="508">
        <v>12</v>
      </c>
      <c r="BF502" s="508"/>
      <c r="BG502" s="492"/>
      <c r="BH502" s="366"/>
      <c r="BI502" s="373"/>
      <c r="BJ502" s="491"/>
      <c r="BK502" s="492">
        <v>8</v>
      </c>
      <c r="BL502" s="366">
        <v>4</v>
      </c>
      <c r="BM502" s="373"/>
      <c r="BN502" s="491"/>
      <c r="BO502" s="492">
        <v>8</v>
      </c>
      <c r="BP502" s="366">
        <v>4</v>
      </c>
      <c r="BQ502" s="373"/>
      <c r="BR502" s="491"/>
      <c r="BS502" s="492">
        <v>8</v>
      </c>
      <c r="BT502" s="366">
        <v>4</v>
      </c>
      <c r="BU502" s="373"/>
      <c r="BV502" s="491"/>
      <c r="BW502" s="498">
        <v>12</v>
      </c>
      <c r="BX502" s="498"/>
      <c r="BY502" s="492"/>
      <c r="BZ502" s="366"/>
      <c r="CA502" s="373"/>
      <c r="CB502" s="491"/>
      <c r="CC502" s="508">
        <v>12</v>
      </c>
      <c r="CD502" s="508"/>
      <c r="CE502" s="511">
        <v>8</v>
      </c>
      <c r="CF502" s="366">
        <v>4</v>
      </c>
      <c r="CG502" s="373"/>
      <c r="CH502" s="512"/>
      <c r="CI502" s="492">
        <v>8</v>
      </c>
      <c r="CJ502" s="366">
        <v>4</v>
      </c>
      <c r="CK502" s="373"/>
      <c r="CL502" s="491"/>
      <c r="CM502" s="492">
        <v>8</v>
      </c>
      <c r="CN502" s="366">
        <v>4</v>
      </c>
      <c r="CO502" s="373"/>
      <c r="CP502" s="491"/>
      <c r="CQ502" s="511">
        <v>8</v>
      </c>
      <c r="CR502" s="366">
        <v>4</v>
      </c>
      <c r="CS502" s="408"/>
      <c r="CT502" s="518"/>
      <c r="CU502" s="511">
        <v>8</v>
      </c>
      <c r="CV502" s="366">
        <v>4</v>
      </c>
      <c r="CW502" s="410"/>
      <c r="CX502" s="518"/>
      <c r="CY502" s="511">
        <v>5</v>
      </c>
      <c r="CZ502" s="366">
        <v>7</v>
      </c>
      <c r="DA502" s="415"/>
      <c r="DB502" s="518"/>
      <c r="DC502" s="508">
        <v>6</v>
      </c>
      <c r="DD502" s="508"/>
      <c r="DE502" s="511">
        <v>8</v>
      </c>
      <c r="DF502" s="366">
        <v>4</v>
      </c>
      <c r="DG502" s="416"/>
      <c r="DH502" s="518"/>
      <c r="DI502" s="511">
        <v>8</v>
      </c>
      <c r="DJ502" s="366">
        <v>4</v>
      </c>
      <c r="DK502" s="416"/>
      <c r="DL502" s="411"/>
      <c r="DM502" s="424">
        <v>25</v>
      </c>
      <c r="DN502" s="424">
        <v>4</v>
      </c>
      <c r="DO502" s="424">
        <v>1</v>
      </c>
      <c r="DP502" s="425">
        <f t="shared" si="269"/>
        <v>106</v>
      </c>
      <c r="DQ502" s="427">
        <f t="shared" si="270"/>
        <v>0</v>
      </c>
      <c r="DR502" s="425">
        <f t="shared" si="271"/>
        <v>106</v>
      </c>
      <c r="DS502" s="163">
        <f t="shared" si="272"/>
        <v>14</v>
      </c>
      <c r="DT502" s="425">
        <f t="shared" si="273"/>
        <v>62</v>
      </c>
      <c r="DU502" s="427">
        <f t="shared" si="274"/>
        <v>0</v>
      </c>
      <c r="DV502" s="427">
        <f t="shared" si="275"/>
        <v>62</v>
      </c>
      <c r="DW502" s="427">
        <f t="shared" si="276"/>
        <v>30</v>
      </c>
      <c r="DX502" s="427">
        <f t="shared" si="277"/>
        <v>0</v>
      </c>
      <c r="DY502" s="427">
        <f t="shared" si="278"/>
        <v>12</v>
      </c>
      <c r="DZ502" s="427">
        <f t="shared" si="279"/>
        <v>0</v>
      </c>
      <c r="EA502" s="428">
        <f t="shared" si="280"/>
        <v>15</v>
      </c>
      <c r="EB502" s="429">
        <f t="shared" si="281"/>
        <v>62</v>
      </c>
      <c r="EC502" s="429">
        <f t="shared" si="282"/>
        <v>0</v>
      </c>
      <c r="ED502" s="429">
        <f t="shared" si="283"/>
        <v>30</v>
      </c>
      <c r="EE502" s="429">
        <f t="shared" si="284"/>
        <v>0</v>
      </c>
      <c r="EF502" s="429">
        <f t="shared" si="285"/>
        <v>12</v>
      </c>
      <c r="EG502" s="429">
        <f t="shared" si="286"/>
        <v>0</v>
      </c>
      <c r="EH502" s="441"/>
      <c r="EI502" s="479"/>
      <c r="EJ502" s="443">
        <v>531</v>
      </c>
      <c r="EK502" s="481" t="s">
        <v>724</v>
      </c>
      <c r="EL502" s="449" t="s">
        <v>194</v>
      </c>
      <c r="EM502" s="500">
        <v>325000</v>
      </c>
      <c r="EN502" s="447">
        <f t="shared" si="287"/>
        <v>12500</v>
      </c>
      <c r="EO502" s="453">
        <v>0</v>
      </c>
      <c r="EP502" s="454">
        <v>0</v>
      </c>
      <c r="EQ502" s="455">
        <v>0</v>
      </c>
      <c r="ER502" s="455">
        <v>0</v>
      </c>
      <c r="ES502" s="456">
        <f t="shared" si="288"/>
        <v>12500</v>
      </c>
      <c r="ET502" s="456">
        <f t="shared" si="289"/>
        <v>15</v>
      </c>
      <c r="EU502" s="456">
        <f t="shared" si="290"/>
        <v>62</v>
      </c>
      <c r="EV502" s="456">
        <f t="shared" si="291"/>
        <v>0</v>
      </c>
      <c r="EW502" s="456">
        <f t="shared" si="292"/>
        <v>30</v>
      </c>
      <c r="EX502" s="456">
        <f t="shared" si="293"/>
        <v>0</v>
      </c>
      <c r="EY502" s="460">
        <f t="shared" si="294"/>
        <v>12</v>
      </c>
      <c r="EZ502" s="460">
        <f t="shared" si="295"/>
        <v>0</v>
      </c>
      <c r="FA502" s="447">
        <f t="shared" si="296"/>
        <v>295022.69</v>
      </c>
      <c r="FB502" s="447">
        <v>0</v>
      </c>
      <c r="FC502" s="447">
        <f t="shared" si="297"/>
        <v>482522.69</v>
      </c>
      <c r="FD502" s="447">
        <f t="shared" si="298"/>
        <v>434270.42</v>
      </c>
      <c r="FE502" s="447">
        <f t="shared" si="299"/>
        <v>13141.633599999999</v>
      </c>
      <c r="FF502" s="447">
        <f t="shared" si="300"/>
        <v>48252.27</v>
      </c>
      <c r="FG502" s="463"/>
      <c r="FH502" s="447">
        <f t="shared" si="301"/>
        <v>61393.9</v>
      </c>
      <c r="FI502" s="447">
        <v>0</v>
      </c>
      <c r="FJ502" s="447">
        <f t="shared" si="302"/>
        <v>421128.79</v>
      </c>
      <c r="FK502" s="464"/>
      <c r="FL502" s="447">
        <f t="shared" si="303"/>
        <v>19300.91</v>
      </c>
      <c r="FM502" s="447">
        <f t="shared" si="304"/>
        <v>2412.61</v>
      </c>
      <c r="FN502" s="447">
        <f t="shared" si="305"/>
        <v>48252.27</v>
      </c>
      <c r="FO502" s="447">
        <f t="shared" si="306"/>
        <v>69965.789999999994</v>
      </c>
      <c r="FP502" s="178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</row>
    <row r="503" spans="1:463" s="163" customFormat="1" ht="22.5" customHeight="1">
      <c r="A503" s="360">
        <v>495</v>
      </c>
      <c r="B503" s="361">
        <v>5</v>
      </c>
      <c r="C503" s="362" t="s">
        <v>725</v>
      </c>
      <c r="D503" s="363" t="s">
        <v>194</v>
      </c>
      <c r="E503" s="225" t="s">
        <v>190</v>
      </c>
      <c r="F503" s="367">
        <v>325000</v>
      </c>
      <c r="G503" s="365"/>
      <c r="H503" s="366"/>
      <c r="I503" s="373"/>
      <c r="J503" s="491"/>
      <c r="K503" s="492"/>
      <c r="L503" s="366"/>
      <c r="M503" s="373"/>
      <c r="N503" s="491"/>
      <c r="O503" s="492"/>
      <c r="P503" s="366"/>
      <c r="Q503" s="373"/>
      <c r="R503" s="491"/>
      <c r="S503" s="492"/>
      <c r="T503" s="366"/>
      <c r="U503" s="373"/>
      <c r="V503" s="491"/>
      <c r="W503" s="492"/>
      <c r="X503" s="366"/>
      <c r="Y503" s="373"/>
      <c r="Z503" s="491"/>
      <c r="AA503" s="492"/>
      <c r="AB503" s="366"/>
      <c r="AC503" s="373"/>
      <c r="AD503" s="491"/>
      <c r="AE503" s="508"/>
      <c r="AF503" s="508"/>
      <c r="AG503" s="492"/>
      <c r="AH503" s="366"/>
      <c r="AI503" s="373"/>
      <c r="AJ503" s="491"/>
      <c r="AK503" s="492"/>
      <c r="AL503" s="366"/>
      <c r="AM503" s="373"/>
      <c r="AN503" s="491"/>
      <c r="AO503" s="492"/>
      <c r="AP503" s="366"/>
      <c r="AQ503" s="373"/>
      <c r="AR503" s="491"/>
      <c r="AS503" s="492"/>
      <c r="AT503" s="366"/>
      <c r="AU503" s="373"/>
      <c r="AV503" s="491"/>
      <c r="AW503" s="492"/>
      <c r="AX503" s="366"/>
      <c r="AY503" s="373"/>
      <c r="AZ503" s="491"/>
      <c r="BA503" s="492"/>
      <c r="BB503" s="366"/>
      <c r="BC503" s="373"/>
      <c r="BD503" s="491"/>
      <c r="BE503" s="508"/>
      <c r="BF503" s="508"/>
      <c r="BG503" s="492"/>
      <c r="BH503" s="366"/>
      <c r="BI503" s="373"/>
      <c r="BJ503" s="491"/>
      <c r="BK503" s="492"/>
      <c r="BL503" s="366"/>
      <c r="BM503" s="373"/>
      <c r="BN503" s="491"/>
      <c r="BO503" s="492"/>
      <c r="BP503" s="366"/>
      <c r="BQ503" s="373"/>
      <c r="BR503" s="491"/>
      <c r="BS503" s="492"/>
      <c r="BT503" s="366"/>
      <c r="BU503" s="373"/>
      <c r="BV503" s="491"/>
      <c r="BW503" s="498"/>
      <c r="BX503" s="498"/>
      <c r="BY503" s="492"/>
      <c r="BZ503" s="366"/>
      <c r="CA503" s="373"/>
      <c r="CB503" s="491"/>
      <c r="CC503" s="508"/>
      <c r="CD503" s="508"/>
      <c r="CE503" s="511"/>
      <c r="CF503" s="366"/>
      <c r="CG503" s="373"/>
      <c r="CH503" s="512"/>
      <c r="CI503" s="492">
        <v>4</v>
      </c>
      <c r="CJ503" s="366">
        <v>1</v>
      </c>
      <c r="CK503" s="373"/>
      <c r="CL503" s="491"/>
      <c r="CM503" s="492">
        <v>8</v>
      </c>
      <c r="CN503" s="366">
        <v>1</v>
      </c>
      <c r="CO503" s="373"/>
      <c r="CP503" s="491"/>
      <c r="CQ503" s="511">
        <v>8</v>
      </c>
      <c r="CR503" s="366">
        <v>1</v>
      </c>
      <c r="CS503" s="408"/>
      <c r="CT503" s="518"/>
      <c r="CU503" s="511">
        <v>8</v>
      </c>
      <c r="CV503" s="366">
        <v>3</v>
      </c>
      <c r="CW503" s="410"/>
      <c r="CX503" s="518"/>
      <c r="CY503" s="511">
        <v>5</v>
      </c>
      <c r="CZ503" s="366">
        <v>4</v>
      </c>
      <c r="DA503" s="415"/>
      <c r="DB503" s="518"/>
      <c r="DC503" s="508">
        <v>9</v>
      </c>
      <c r="DD503" s="508"/>
      <c r="DE503" s="511">
        <v>8</v>
      </c>
      <c r="DF503" s="366">
        <v>1</v>
      </c>
      <c r="DG503" s="416"/>
      <c r="DH503" s="518"/>
      <c r="DI503" s="511">
        <v>8</v>
      </c>
      <c r="DJ503" s="366">
        <v>1</v>
      </c>
      <c r="DK503" s="416"/>
      <c r="DL503" s="411"/>
      <c r="DM503" s="424">
        <v>25</v>
      </c>
      <c r="DN503" s="424">
        <v>4</v>
      </c>
      <c r="DO503" s="424">
        <v>1</v>
      </c>
      <c r="DP503" s="425">
        <f t="shared" si="269"/>
        <v>49</v>
      </c>
      <c r="DQ503" s="427">
        <f t="shared" si="270"/>
        <v>0</v>
      </c>
      <c r="DR503" s="425">
        <f t="shared" si="271"/>
        <v>49</v>
      </c>
      <c r="DS503" s="163">
        <f t="shared" si="272"/>
        <v>7</v>
      </c>
      <c r="DT503" s="425">
        <f t="shared" si="273"/>
        <v>12</v>
      </c>
      <c r="DU503" s="427">
        <f t="shared" si="274"/>
        <v>0</v>
      </c>
      <c r="DV503" s="427">
        <f t="shared" si="275"/>
        <v>12</v>
      </c>
      <c r="DW503" s="427">
        <f t="shared" si="276"/>
        <v>9</v>
      </c>
      <c r="DX503" s="427">
        <f t="shared" si="277"/>
        <v>0</v>
      </c>
      <c r="DY503" s="427">
        <f t="shared" si="278"/>
        <v>0</v>
      </c>
      <c r="DZ503" s="427">
        <f t="shared" si="279"/>
        <v>0</v>
      </c>
      <c r="EA503" s="428">
        <f t="shared" si="280"/>
        <v>8</v>
      </c>
      <c r="EB503" s="429">
        <f t="shared" si="281"/>
        <v>12</v>
      </c>
      <c r="EC503" s="429">
        <f t="shared" si="282"/>
        <v>0</v>
      </c>
      <c r="ED503" s="429">
        <f t="shared" si="283"/>
        <v>9</v>
      </c>
      <c r="EE503" s="429">
        <f t="shared" si="284"/>
        <v>0</v>
      </c>
      <c r="EF503" s="429">
        <f t="shared" si="285"/>
        <v>0</v>
      </c>
      <c r="EG503" s="429">
        <f t="shared" si="286"/>
        <v>0</v>
      </c>
      <c r="EH503" s="441"/>
      <c r="EI503" s="479"/>
      <c r="EJ503" s="443">
        <v>533</v>
      </c>
      <c r="EK503" s="481" t="s">
        <v>725</v>
      </c>
      <c r="EL503" s="449" t="s">
        <v>194</v>
      </c>
      <c r="EM503" s="500">
        <v>325000</v>
      </c>
      <c r="EN503" s="447">
        <f t="shared" si="287"/>
        <v>12500</v>
      </c>
      <c r="EO503" s="453">
        <v>0</v>
      </c>
      <c r="EP503" s="454">
        <v>0</v>
      </c>
      <c r="EQ503" s="455">
        <v>0</v>
      </c>
      <c r="ER503" s="455">
        <v>0</v>
      </c>
      <c r="ES503" s="456">
        <f t="shared" si="288"/>
        <v>12500</v>
      </c>
      <c r="ET503" s="456">
        <f t="shared" si="289"/>
        <v>8</v>
      </c>
      <c r="EU503" s="456">
        <f t="shared" si="290"/>
        <v>12</v>
      </c>
      <c r="EV503" s="456">
        <f t="shared" si="291"/>
        <v>0</v>
      </c>
      <c r="EW503" s="456">
        <f t="shared" si="292"/>
        <v>9</v>
      </c>
      <c r="EX503" s="456">
        <f t="shared" si="293"/>
        <v>0</v>
      </c>
      <c r="EY503" s="460">
        <f t="shared" si="294"/>
        <v>0</v>
      </c>
      <c r="EZ503" s="460">
        <f t="shared" si="295"/>
        <v>0</v>
      </c>
      <c r="FA503" s="447">
        <f t="shared" si="296"/>
        <v>60004.62</v>
      </c>
      <c r="FB503" s="447">
        <v>0</v>
      </c>
      <c r="FC503" s="447">
        <f t="shared" si="297"/>
        <v>160004.62</v>
      </c>
      <c r="FD503" s="447">
        <f t="shared" si="298"/>
        <v>144004.16</v>
      </c>
      <c r="FE503" s="447">
        <f t="shared" si="299"/>
        <v>0</v>
      </c>
      <c r="FF503" s="447">
        <f t="shared" si="300"/>
        <v>16000.46</v>
      </c>
      <c r="FG503" s="463"/>
      <c r="FH503" s="447">
        <f t="shared" si="301"/>
        <v>16000.46</v>
      </c>
      <c r="FI503" s="447">
        <v>0</v>
      </c>
      <c r="FJ503" s="447">
        <f t="shared" si="302"/>
        <v>144004.16</v>
      </c>
      <c r="FK503" s="464"/>
      <c r="FL503" s="447">
        <f t="shared" si="303"/>
        <v>6400.18</v>
      </c>
      <c r="FM503" s="447">
        <f t="shared" si="304"/>
        <v>800.02</v>
      </c>
      <c r="FN503" s="447">
        <f t="shared" si="305"/>
        <v>16000.46</v>
      </c>
      <c r="FO503" s="447">
        <f t="shared" si="306"/>
        <v>23200.66</v>
      </c>
      <c r="FP503" s="178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</row>
    <row r="504" spans="1:463" s="163" customFormat="1" ht="22.5" customHeight="1">
      <c r="A504" s="360">
        <v>496</v>
      </c>
      <c r="B504" s="361">
        <v>5</v>
      </c>
      <c r="C504" s="362" t="s">
        <v>726</v>
      </c>
      <c r="D504" s="363" t="s">
        <v>194</v>
      </c>
      <c r="E504" s="225" t="s">
        <v>190</v>
      </c>
      <c r="F504" s="367">
        <v>325000</v>
      </c>
      <c r="G504" s="365"/>
      <c r="H504" s="366"/>
      <c r="I504" s="373"/>
      <c r="J504" s="491"/>
      <c r="K504" s="492"/>
      <c r="L504" s="366"/>
      <c r="M504" s="373"/>
      <c r="N504" s="491"/>
      <c r="O504" s="492"/>
      <c r="P504" s="366"/>
      <c r="Q504" s="373"/>
      <c r="R504" s="491"/>
      <c r="S504" s="492"/>
      <c r="T504" s="366"/>
      <c r="U504" s="373"/>
      <c r="V504" s="491"/>
      <c r="W504" s="492"/>
      <c r="X504" s="366"/>
      <c r="Y504" s="373"/>
      <c r="Z504" s="491"/>
      <c r="AA504" s="492"/>
      <c r="AB504" s="366"/>
      <c r="AC504" s="373"/>
      <c r="AD504" s="491"/>
      <c r="AE504" s="508"/>
      <c r="AF504" s="508"/>
      <c r="AG504" s="492"/>
      <c r="AH504" s="366"/>
      <c r="AI504" s="373"/>
      <c r="AJ504" s="491"/>
      <c r="AK504" s="492"/>
      <c r="AL504" s="366"/>
      <c r="AM504" s="373"/>
      <c r="AN504" s="491"/>
      <c r="AO504" s="492"/>
      <c r="AP504" s="366"/>
      <c r="AQ504" s="373"/>
      <c r="AR504" s="491"/>
      <c r="AS504" s="492"/>
      <c r="AT504" s="366"/>
      <c r="AU504" s="373"/>
      <c r="AV504" s="491"/>
      <c r="AW504" s="492"/>
      <c r="AX504" s="366"/>
      <c r="AY504" s="373"/>
      <c r="AZ504" s="491"/>
      <c r="BA504" s="492"/>
      <c r="BB504" s="366"/>
      <c r="BC504" s="373"/>
      <c r="BD504" s="491"/>
      <c r="BE504" s="508"/>
      <c r="BF504" s="508"/>
      <c r="BG504" s="492"/>
      <c r="BH504" s="366"/>
      <c r="BI504" s="373"/>
      <c r="BJ504" s="491"/>
      <c r="BK504" s="492"/>
      <c r="BL504" s="366"/>
      <c r="BM504" s="373"/>
      <c r="BN504" s="491"/>
      <c r="BO504" s="492"/>
      <c r="BP504" s="366"/>
      <c r="BQ504" s="373"/>
      <c r="BR504" s="491"/>
      <c r="BS504" s="492"/>
      <c r="BT504" s="366"/>
      <c r="BU504" s="373"/>
      <c r="BV504" s="491"/>
      <c r="BW504" s="498"/>
      <c r="BX504" s="498"/>
      <c r="BY504" s="492"/>
      <c r="BZ504" s="366"/>
      <c r="CA504" s="373"/>
      <c r="CB504" s="491"/>
      <c r="CC504" s="508"/>
      <c r="CD504" s="508"/>
      <c r="CE504" s="511"/>
      <c r="CF504" s="366"/>
      <c r="CG504" s="373"/>
      <c r="CH504" s="512"/>
      <c r="CI504" s="492">
        <v>4</v>
      </c>
      <c r="CJ504" s="366">
        <v>1</v>
      </c>
      <c r="CK504" s="373"/>
      <c r="CL504" s="491"/>
      <c r="CM504" s="492">
        <v>8</v>
      </c>
      <c r="CN504" s="366">
        <v>1</v>
      </c>
      <c r="CO504" s="373"/>
      <c r="CP504" s="491"/>
      <c r="CQ504" s="511">
        <v>8</v>
      </c>
      <c r="CR504" s="366">
        <v>1</v>
      </c>
      <c r="CS504" s="408"/>
      <c r="CT504" s="518"/>
      <c r="CU504" s="511">
        <v>8</v>
      </c>
      <c r="CV504" s="366">
        <v>3</v>
      </c>
      <c r="CW504" s="410"/>
      <c r="CX504" s="518"/>
      <c r="CY504" s="511">
        <v>5</v>
      </c>
      <c r="CZ504" s="366">
        <v>4</v>
      </c>
      <c r="DA504" s="415"/>
      <c r="DB504" s="518"/>
      <c r="DC504" s="508">
        <v>9</v>
      </c>
      <c r="DD504" s="508"/>
      <c r="DE504" s="511">
        <v>8</v>
      </c>
      <c r="DF504" s="366">
        <v>1</v>
      </c>
      <c r="DG504" s="416"/>
      <c r="DH504" s="518"/>
      <c r="DI504" s="511">
        <v>8</v>
      </c>
      <c r="DJ504" s="366">
        <v>1</v>
      </c>
      <c r="DK504" s="416"/>
      <c r="DL504" s="411"/>
      <c r="DM504" s="424">
        <v>25</v>
      </c>
      <c r="DN504" s="424">
        <v>4</v>
      </c>
      <c r="DO504" s="424">
        <v>1</v>
      </c>
      <c r="DP504" s="425">
        <f t="shared" si="269"/>
        <v>49</v>
      </c>
      <c r="DQ504" s="427">
        <f t="shared" si="270"/>
        <v>0</v>
      </c>
      <c r="DR504" s="425">
        <f t="shared" si="271"/>
        <v>49</v>
      </c>
      <c r="DS504" s="163">
        <f t="shared" si="272"/>
        <v>7</v>
      </c>
      <c r="DT504" s="425">
        <f t="shared" si="273"/>
        <v>12</v>
      </c>
      <c r="DU504" s="427">
        <f t="shared" si="274"/>
        <v>0</v>
      </c>
      <c r="DV504" s="427">
        <f t="shared" si="275"/>
        <v>12</v>
      </c>
      <c r="DW504" s="427">
        <f t="shared" si="276"/>
        <v>9</v>
      </c>
      <c r="DX504" s="427">
        <f t="shared" si="277"/>
        <v>0</v>
      </c>
      <c r="DY504" s="427">
        <f t="shared" si="278"/>
        <v>0</v>
      </c>
      <c r="DZ504" s="427">
        <f t="shared" si="279"/>
        <v>0</v>
      </c>
      <c r="EA504" s="428">
        <f t="shared" si="280"/>
        <v>8</v>
      </c>
      <c r="EB504" s="429">
        <f t="shared" si="281"/>
        <v>12</v>
      </c>
      <c r="EC504" s="429">
        <f t="shared" si="282"/>
        <v>0</v>
      </c>
      <c r="ED504" s="429">
        <f t="shared" si="283"/>
        <v>9</v>
      </c>
      <c r="EE504" s="429">
        <f t="shared" si="284"/>
        <v>0</v>
      </c>
      <c r="EF504" s="429">
        <f t="shared" si="285"/>
        <v>0</v>
      </c>
      <c r="EG504" s="429">
        <f t="shared" si="286"/>
        <v>0</v>
      </c>
      <c r="EH504" s="441"/>
      <c r="EI504" s="479"/>
      <c r="EJ504" s="443">
        <v>534</v>
      </c>
      <c r="EK504" s="481" t="s">
        <v>726</v>
      </c>
      <c r="EL504" s="449" t="s">
        <v>194</v>
      </c>
      <c r="EM504" s="500">
        <v>325000</v>
      </c>
      <c r="EN504" s="447">
        <f t="shared" si="287"/>
        <v>12500</v>
      </c>
      <c r="EO504" s="453">
        <v>0</v>
      </c>
      <c r="EP504" s="454">
        <v>0</v>
      </c>
      <c r="EQ504" s="455">
        <v>0</v>
      </c>
      <c r="ER504" s="455">
        <v>0</v>
      </c>
      <c r="ES504" s="456">
        <f t="shared" si="288"/>
        <v>12500</v>
      </c>
      <c r="ET504" s="456">
        <f t="shared" si="289"/>
        <v>8</v>
      </c>
      <c r="EU504" s="456">
        <f t="shared" si="290"/>
        <v>12</v>
      </c>
      <c r="EV504" s="456">
        <f t="shared" si="291"/>
        <v>0</v>
      </c>
      <c r="EW504" s="456">
        <f t="shared" si="292"/>
        <v>9</v>
      </c>
      <c r="EX504" s="456">
        <f t="shared" si="293"/>
        <v>0</v>
      </c>
      <c r="EY504" s="460">
        <f t="shared" si="294"/>
        <v>0</v>
      </c>
      <c r="EZ504" s="460">
        <f t="shared" si="295"/>
        <v>0</v>
      </c>
      <c r="FA504" s="447">
        <f t="shared" si="296"/>
        <v>60004.62</v>
      </c>
      <c r="FB504" s="447">
        <v>0</v>
      </c>
      <c r="FC504" s="447">
        <f t="shared" si="297"/>
        <v>160004.62</v>
      </c>
      <c r="FD504" s="447">
        <f t="shared" si="298"/>
        <v>144004.16</v>
      </c>
      <c r="FE504" s="447">
        <f t="shared" si="299"/>
        <v>0</v>
      </c>
      <c r="FF504" s="447">
        <f t="shared" si="300"/>
        <v>16000.46</v>
      </c>
      <c r="FG504" s="463"/>
      <c r="FH504" s="447">
        <f t="shared" si="301"/>
        <v>16000.46</v>
      </c>
      <c r="FI504" s="447">
        <v>0</v>
      </c>
      <c r="FJ504" s="447">
        <f t="shared" si="302"/>
        <v>144004.16</v>
      </c>
      <c r="FK504" s="464"/>
      <c r="FL504" s="447">
        <f t="shared" si="303"/>
        <v>6400.18</v>
      </c>
      <c r="FM504" s="447">
        <f t="shared" si="304"/>
        <v>800.02</v>
      </c>
      <c r="FN504" s="447">
        <f t="shared" si="305"/>
        <v>16000.46</v>
      </c>
      <c r="FO504" s="447">
        <f t="shared" si="306"/>
        <v>23200.66</v>
      </c>
      <c r="FP504" s="178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</row>
    <row r="505" spans="1:463" s="163" customFormat="1" ht="22.5" customHeight="1">
      <c r="A505" s="360">
        <v>497</v>
      </c>
      <c r="B505" s="361">
        <v>3</v>
      </c>
      <c r="C505" s="362" t="s">
        <v>727</v>
      </c>
      <c r="D505" s="363" t="s">
        <v>194</v>
      </c>
      <c r="E505" s="225" t="s">
        <v>190</v>
      </c>
      <c r="F505" s="367">
        <v>325000</v>
      </c>
      <c r="G505" s="365"/>
      <c r="H505" s="366"/>
      <c r="I505" s="373"/>
      <c r="J505" s="491"/>
      <c r="K505" s="492"/>
      <c r="L505" s="366"/>
      <c r="M505" s="373"/>
      <c r="N505" s="491"/>
      <c r="O505" s="492"/>
      <c r="P505" s="366"/>
      <c r="Q505" s="373"/>
      <c r="R505" s="491"/>
      <c r="S505" s="492"/>
      <c r="T505" s="366"/>
      <c r="U505" s="373"/>
      <c r="V505" s="491"/>
      <c r="W505" s="492"/>
      <c r="X505" s="366"/>
      <c r="Y505" s="373"/>
      <c r="Z505" s="491"/>
      <c r="AA505" s="492"/>
      <c r="AB505" s="366"/>
      <c r="AC505" s="373"/>
      <c r="AD505" s="491"/>
      <c r="AE505" s="508"/>
      <c r="AF505" s="508"/>
      <c r="AG505" s="492"/>
      <c r="AH505" s="366"/>
      <c r="AI505" s="373"/>
      <c r="AJ505" s="491"/>
      <c r="AK505" s="492"/>
      <c r="AL505" s="366"/>
      <c r="AM505" s="373"/>
      <c r="AN505" s="491"/>
      <c r="AO505" s="492"/>
      <c r="AP505" s="366"/>
      <c r="AQ505" s="373"/>
      <c r="AR505" s="491"/>
      <c r="AS505" s="492"/>
      <c r="AT505" s="366"/>
      <c r="AU505" s="373"/>
      <c r="AV505" s="491"/>
      <c r="AW505" s="492"/>
      <c r="AX505" s="366"/>
      <c r="AY505" s="373"/>
      <c r="AZ505" s="491"/>
      <c r="BA505" s="492"/>
      <c r="BB505" s="366"/>
      <c r="BC505" s="373"/>
      <c r="BD505" s="491"/>
      <c r="BE505" s="508"/>
      <c r="BF505" s="508"/>
      <c r="BG505" s="492"/>
      <c r="BH505" s="366"/>
      <c r="BI505" s="373"/>
      <c r="BJ505" s="491"/>
      <c r="BK505" s="492"/>
      <c r="BL505" s="366"/>
      <c r="BM505" s="373"/>
      <c r="BN505" s="491"/>
      <c r="BO505" s="492"/>
      <c r="BP505" s="366"/>
      <c r="BQ505" s="373"/>
      <c r="BR505" s="491"/>
      <c r="BS505" s="492"/>
      <c r="BT505" s="366"/>
      <c r="BU505" s="373"/>
      <c r="BV505" s="491"/>
      <c r="BW505" s="498"/>
      <c r="BX505" s="498"/>
      <c r="BY505" s="492"/>
      <c r="BZ505" s="366"/>
      <c r="CA505" s="373"/>
      <c r="CB505" s="491"/>
      <c r="CC505" s="508"/>
      <c r="CD505" s="508"/>
      <c r="CE505" s="511"/>
      <c r="CF505" s="366"/>
      <c r="CG505" s="373"/>
      <c r="CH505" s="512"/>
      <c r="CI505" s="492"/>
      <c r="CJ505" s="366"/>
      <c r="CK505" s="373"/>
      <c r="CL505" s="491"/>
      <c r="CM505" s="492"/>
      <c r="CN505" s="366"/>
      <c r="CO505" s="373"/>
      <c r="CP505" s="491"/>
      <c r="CQ505" s="511">
        <v>8</v>
      </c>
      <c r="CR505" s="366">
        <v>1</v>
      </c>
      <c r="CS505" s="408"/>
      <c r="CT505" s="518"/>
      <c r="CU505" s="511">
        <v>8</v>
      </c>
      <c r="CV505" s="366">
        <v>1</v>
      </c>
      <c r="CW505" s="410"/>
      <c r="CX505" s="518"/>
      <c r="CY505" s="511">
        <v>5</v>
      </c>
      <c r="CZ505" s="366">
        <v>4</v>
      </c>
      <c r="DA505" s="415"/>
      <c r="DB505" s="518"/>
      <c r="DC505" s="508">
        <v>9</v>
      </c>
      <c r="DD505" s="508"/>
      <c r="DE505" s="511">
        <v>8</v>
      </c>
      <c r="DF505" s="366">
        <v>1</v>
      </c>
      <c r="DG505" s="416"/>
      <c r="DH505" s="518"/>
      <c r="DI505" s="511">
        <v>8</v>
      </c>
      <c r="DJ505" s="366">
        <v>1</v>
      </c>
      <c r="DK505" s="416"/>
      <c r="DL505" s="411"/>
      <c r="DM505" s="424">
        <v>25</v>
      </c>
      <c r="DN505" s="424">
        <v>4</v>
      </c>
      <c r="DO505" s="424">
        <v>1</v>
      </c>
      <c r="DP505" s="425">
        <f t="shared" si="269"/>
        <v>37</v>
      </c>
      <c r="DQ505" s="427">
        <f t="shared" si="270"/>
        <v>0</v>
      </c>
      <c r="DR505" s="425">
        <f t="shared" si="271"/>
        <v>37</v>
      </c>
      <c r="DS505" s="163">
        <f t="shared" si="272"/>
        <v>5</v>
      </c>
      <c r="DT505" s="425">
        <f t="shared" si="273"/>
        <v>8</v>
      </c>
      <c r="DU505" s="427">
        <f t="shared" si="274"/>
        <v>0</v>
      </c>
      <c r="DV505" s="427">
        <f t="shared" si="275"/>
        <v>8</v>
      </c>
      <c r="DW505" s="427">
        <f t="shared" si="276"/>
        <v>9</v>
      </c>
      <c r="DX505" s="427">
        <f t="shared" si="277"/>
        <v>0</v>
      </c>
      <c r="DY505" s="427">
        <f t="shared" si="278"/>
        <v>0</v>
      </c>
      <c r="DZ505" s="427">
        <f t="shared" si="279"/>
        <v>0</v>
      </c>
      <c r="EA505" s="428">
        <f t="shared" si="280"/>
        <v>6</v>
      </c>
      <c r="EB505" s="429">
        <f t="shared" si="281"/>
        <v>8</v>
      </c>
      <c r="EC505" s="429">
        <f t="shared" si="282"/>
        <v>0</v>
      </c>
      <c r="ED505" s="429">
        <f t="shared" si="283"/>
        <v>9</v>
      </c>
      <c r="EE505" s="429">
        <f t="shared" si="284"/>
        <v>0</v>
      </c>
      <c r="EF505" s="429">
        <f t="shared" si="285"/>
        <v>0</v>
      </c>
      <c r="EG505" s="429">
        <f t="shared" si="286"/>
        <v>0</v>
      </c>
      <c r="EH505" s="441"/>
      <c r="EI505" s="479"/>
      <c r="EJ505" s="443">
        <v>535</v>
      </c>
      <c r="EK505" s="481" t="s">
        <v>727</v>
      </c>
      <c r="EL505" s="449" t="s">
        <v>194</v>
      </c>
      <c r="EM505" s="500">
        <v>325000</v>
      </c>
      <c r="EN505" s="447">
        <f t="shared" si="287"/>
        <v>12500</v>
      </c>
      <c r="EO505" s="453">
        <v>0</v>
      </c>
      <c r="EP505" s="454">
        <v>0</v>
      </c>
      <c r="EQ505" s="455">
        <v>0</v>
      </c>
      <c r="ER505" s="455">
        <v>0</v>
      </c>
      <c r="ES505" s="456">
        <f t="shared" si="288"/>
        <v>12500</v>
      </c>
      <c r="ET505" s="456">
        <f t="shared" si="289"/>
        <v>6</v>
      </c>
      <c r="EU505" s="456">
        <f t="shared" si="290"/>
        <v>8</v>
      </c>
      <c r="EV505" s="456">
        <f t="shared" si="291"/>
        <v>0</v>
      </c>
      <c r="EW505" s="456">
        <f t="shared" si="292"/>
        <v>9</v>
      </c>
      <c r="EX505" s="456">
        <f t="shared" si="293"/>
        <v>0</v>
      </c>
      <c r="EY505" s="460">
        <f t="shared" si="294"/>
        <v>0</v>
      </c>
      <c r="EZ505" s="460">
        <f t="shared" si="295"/>
        <v>0</v>
      </c>
      <c r="FA505" s="447">
        <f t="shared" si="296"/>
        <v>50003.85</v>
      </c>
      <c r="FB505" s="447">
        <v>0</v>
      </c>
      <c r="FC505" s="447">
        <f t="shared" si="297"/>
        <v>125003.85</v>
      </c>
      <c r="FD505" s="447">
        <f t="shared" si="298"/>
        <v>112503.46</v>
      </c>
      <c r="FE505" s="447">
        <f t="shared" si="299"/>
        <v>0</v>
      </c>
      <c r="FF505" s="447">
        <f t="shared" si="300"/>
        <v>12500.39</v>
      </c>
      <c r="FG505" s="463"/>
      <c r="FH505" s="447">
        <f t="shared" si="301"/>
        <v>12500.39</v>
      </c>
      <c r="FI505" s="447">
        <v>0</v>
      </c>
      <c r="FJ505" s="447">
        <f t="shared" si="302"/>
        <v>112503.46</v>
      </c>
      <c r="FK505" s="464"/>
      <c r="FL505" s="447">
        <f t="shared" si="303"/>
        <v>5000.1499999999996</v>
      </c>
      <c r="FM505" s="447">
        <f t="shared" si="304"/>
        <v>625.02</v>
      </c>
      <c r="FN505" s="447">
        <f t="shared" si="305"/>
        <v>12500.39</v>
      </c>
      <c r="FO505" s="447">
        <f t="shared" si="306"/>
        <v>18125.559999999998</v>
      </c>
      <c r="FP505" s="178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</row>
    <row r="506" spans="1:463" s="163" customFormat="1" ht="22.5" customHeight="1">
      <c r="A506" s="360">
        <v>498</v>
      </c>
      <c r="B506" s="361">
        <v>7</v>
      </c>
      <c r="C506" s="362" t="s">
        <v>728</v>
      </c>
      <c r="D506" s="363" t="s">
        <v>194</v>
      </c>
      <c r="E506" s="225" t="s">
        <v>190</v>
      </c>
      <c r="F506" s="367">
        <v>325000</v>
      </c>
      <c r="G506" s="365"/>
      <c r="H506" s="366"/>
      <c r="I506" s="373"/>
      <c r="J506" s="491"/>
      <c r="K506" s="492"/>
      <c r="L506" s="366"/>
      <c r="M506" s="373"/>
      <c r="N506" s="491"/>
      <c r="O506" s="492"/>
      <c r="P506" s="366"/>
      <c r="Q506" s="373"/>
      <c r="R506" s="491"/>
      <c r="S506" s="492"/>
      <c r="T506" s="366"/>
      <c r="U506" s="373"/>
      <c r="V506" s="491"/>
      <c r="W506" s="492"/>
      <c r="X506" s="366"/>
      <c r="Y506" s="373"/>
      <c r="Z506" s="491"/>
      <c r="AA506" s="492"/>
      <c r="AB506" s="366"/>
      <c r="AC506" s="373"/>
      <c r="AD506" s="491"/>
      <c r="AE506" s="508"/>
      <c r="AF506" s="508"/>
      <c r="AG506" s="492"/>
      <c r="AH506" s="366"/>
      <c r="AI506" s="373"/>
      <c r="AJ506" s="491"/>
      <c r="AK506" s="492"/>
      <c r="AL506" s="366"/>
      <c r="AM506" s="373"/>
      <c r="AN506" s="491"/>
      <c r="AO506" s="492"/>
      <c r="AP506" s="366"/>
      <c r="AQ506" s="373"/>
      <c r="AR506" s="491"/>
      <c r="AS506" s="492">
        <v>8</v>
      </c>
      <c r="AT506" s="366">
        <v>4</v>
      </c>
      <c r="AU506" s="373"/>
      <c r="AV506" s="491"/>
      <c r="AW506" s="492">
        <v>8</v>
      </c>
      <c r="AX506" s="366"/>
      <c r="AY506" s="373"/>
      <c r="AZ506" s="491"/>
      <c r="BA506" s="492">
        <v>5</v>
      </c>
      <c r="BB506" s="366">
        <v>3</v>
      </c>
      <c r="BC506" s="373"/>
      <c r="BD506" s="491"/>
      <c r="BE506" s="508"/>
      <c r="BF506" s="508"/>
      <c r="BG506" s="492">
        <v>8</v>
      </c>
      <c r="BH506" s="366">
        <v>3</v>
      </c>
      <c r="BI506" s="373"/>
      <c r="BJ506" s="491"/>
      <c r="BK506" s="492">
        <v>8</v>
      </c>
      <c r="BL506" s="366">
        <v>1</v>
      </c>
      <c r="BM506" s="373"/>
      <c r="BN506" s="491"/>
      <c r="BO506" s="492">
        <v>8</v>
      </c>
      <c r="BP506" s="366"/>
      <c r="BQ506" s="373"/>
      <c r="BR506" s="491"/>
      <c r="BS506" s="492">
        <v>8</v>
      </c>
      <c r="BT506" s="366">
        <v>4</v>
      </c>
      <c r="BU506" s="373"/>
      <c r="BV506" s="491"/>
      <c r="BW506" s="498"/>
      <c r="BX506" s="498"/>
      <c r="BY506" s="492"/>
      <c r="BZ506" s="366"/>
      <c r="CA506" s="373"/>
      <c r="CB506" s="491"/>
      <c r="CC506" s="508"/>
      <c r="CD506" s="508"/>
      <c r="CE506" s="511">
        <v>8</v>
      </c>
      <c r="CF506" s="366"/>
      <c r="CG506" s="373"/>
      <c r="CH506" s="512"/>
      <c r="CI506" s="492">
        <v>8</v>
      </c>
      <c r="CJ506" s="366">
        <v>4</v>
      </c>
      <c r="CK506" s="373"/>
      <c r="CL506" s="491"/>
      <c r="CM506" s="492">
        <v>8</v>
      </c>
      <c r="CN506" s="366"/>
      <c r="CO506" s="373"/>
      <c r="CP506" s="491"/>
      <c r="CQ506" s="511">
        <v>8</v>
      </c>
      <c r="CR506" s="366"/>
      <c r="CS506" s="408"/>
      <c r="CT506" s="518"/>
      <c r="CU506" s="511">
        <v>8</v>
      </c>
      <c r="CV506" s="366">
        <v>1</v>
      </c>
      <c r="CW506" s="410"/>
      <c r="CX506" s="518"/>
      <c r="CY506" s="511">
        <v>5</v>
      </c>
      <c r="CZ506" s="366">
        <v>7</v>
      </c>
      <c r="DA506" s="415"/>
      <c r="DB506" s="518"/>
      <c r="DC506" s="508">
        <v>8</v>
      </c>
      <c r="DD506" s="508"/>
      <c r="DE506" s="511">
        <v>8</v>
      </c>
      <c r="DF506" s="366">
        <v>3</v>
      </c>
      <c r="DG506" s="416"/>
      <c r="DH506" s="518"/>
      <c r="DI506" s="511">
        <v>8</v>
      </c>
      <c r="DJ506" s="366"/>
      <c r="DK506" s="416"/>
      <c r="DL506" s="411"/>
      <c r="DM506" s="424">
        <v>25</v>
      </c>
      <c r="DN506" s="424">
        <v>4</v>
      </c>
      <c r="DO506" s="424">
        <v>1</v>
      </c>
      <c r="DP506" s="425">
        <f t="shared" si="269"/>
        <v>114</v>
      </c>
      <c r="DQ506" s="427">
        <f t="shared" si="270"/>
        <v>0</v>
      </c>
      <c r="DR506" s="425">
        <f t="shared" si="271"/>
        <v>114</v>
      </c>
      <c r="DS506" s="163">
        <f t="shared" si="272"/>
        <v>15</v>
      </c>
      <c r="DT506" s="425">
        <f t="shared" si="273"/>
        <v>30</v>
      </c>
      <c r="DU506" s="427">
        <f t="shared" si="274"/>
        <v>0</v>
      </c>
      <c r="DV506" s="427">
        <f t="shared" si="275"/>
        <v>30</v>
      </c>
      <c r="DW506" s="427">
        <f t="shared" si="276"/>
        <v>8</v>
      </c>
      <c r="DX506" s="427">
        <f t="shared" si="277"/>
        <v>0</v>
      </c>
      <c r="DY506" s="427">
        <f t="shared" si="278"/>
        <v>0</v>
      </c>
      <c r="DZ506" s="427">
        <f t="shared" si="279"/>
        <v>0</v>
      </c>
      <c r="EA506" s="428">
        <f t="shared" si="280"/>
        <v>16</v>
      </c>
      <c r="EB506" s="429">
        <f t="shared" si="281"/>
        <v>30</v>
      </c>
      <c r="EC506" s="429">
        <f t="shared" si="282"/>
        <v>0</v>
      </c>
      <c r="ED506" s="429">
        <f t="shared" si="283"/>
        <v>8</v>
      </c>
      <c r="EE506" s="429">
        <f t="shared" si="284"/>
        <v>0</v>
      </c>
      <c r="EF506" s="429">
        <f t="shared" si="285"/>
        <v>0</v>
      </c>
      <c r="EG506" s="429">
        <f t="shared" si="286"/>
        <v>0</v>
      </c>
      <c r="EH506" s="441"/>
      <c r="EI506" s="479"/>
      <c r="EJ506" s="443">
        <v>536</v>
      </c>
      <c r="EK506" s="481" t="s">
        <v>728</v>
      </c>
      <c r="EL506" s="449" t="s">
        <v>194</v>
      </c>
      <c r="EM506" s="500">
        <v>325000</v>
      </c>
      <c r="EN506" s="447">
        <f t="shared" si="287"/>
        <v>12500</v>
      </c>
      <c r="EO506" s="453">
        <v>0</v>
      </c>
      <c r="EP506" s="454">
        <v>0</v>
      </c>
      <c r="EQ506" s="455">
        <v>0</v>
      </c>
      <c r="ER506" s="455">
        <v>0</v>
      </c>
      <c r="ES506" s="456">
        <f t="shared" si="288"/>
        <v>12500</v>
      </c>
      <c r="ET506" s="456">
        <f t="shared" si="289"/>
        <v>16</v>
      </c>
      <c r="EU506" s="456">
        <f t="shared" si="290"/>
        <v>30</v>
      </c>
      <c r="EV506" s="456">
        <f t="shared" si="291"/>
        <v>0</v>
      </c>
      <c r="EW506" s="456">
        <f t="shared" si="292"/>
        <v>8</v>
      </c>
      <c r="EX506" s="456">
        <f t="shared" si="293"/>
        <v>0</v>
      </c>
      <c r="EY506" s="460">
        <f t="shared" si="294"/>
        <v>0</v>
      </c>
      <c r="EZ506" s="460">
        <f t="shared" si="295"/>
        <v>0</v>
      </c>
      <c r="FA506" s="447">
        <f t="shared" si="296"/>
        <v>101674.49</v>
      </c>
      <c r="FB506" s="447">
        <v>0</v>
      </c>
      <c r="FC506" s="447">
        <f t="shared" si="297"/>
        <v>301674.49</v>
      </c>
      <c r="FD506" s="447">
        <f t="shared" si="298"/>
        <v>271507.03999999998</v>
      </c>
      <c r="FE506" s="447">
        <f t="shared" si="299"/>
        <v>120.56319999999833</v>
      </c>
      <c r="FF506" s="447">
        <f t="shared" si="300"/>
        <v>30167.45</v>
      </c>
      <c r="FG506" s="463"/>
      <c r="FH506" s="447">
        <f t="shared" si="301"/>
        <v>30288.01</v>
      </c>
      <c r="FI506" s="447">
        <v>0</v>
      </c>
      <c r="FJ506" s="447">
        <f t="shared" si="302"/>
        <v>271386.48</v>
      </c>
      <c r="FK506" s="464"/>
      <c r="FL506" s="447">
        <f t="shared" si="303"/>
        <v>12066.98</v>
      </c>
      <c r="FM506" s="447">
        <f t="shared" si="304"/>
        <v>1508.37</v>
      </c>
      <c r="FN506" s="447">
        <f t="shared" si="305"/>
        <v>30167.45</v>
      </c>
      <c r="FO506" s="447">
        <f t="shared" si="306"/>
        <v>43742.8</v>
      </c>
      <c r="FP506" s="178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</row>
    <row r="507" spans="1:463" s="163" customFormat="1" ht="22.5" customHeight="1">
      <c r="A507" s="360">
        <v>499</v>
      </c>
      <c r="B507" s="361">
        <v>6</v>
      </c>
      <c r="C507" s="362" t="s">
        <v>729</v>
      </c>
      <c r="D507" s="363" t="s">
        <v>245</v>
      </c>
      <c r="E507" s="225" t="s">
        <v>190</v>
      </c>
      <c r="F507" s="367">
        <v>390000</v>
      </c>
      <c r="G507" s="365"/>
      <c r="H507" s="366"/>
      <c r="I507" s="373"/>
      <c r="J507" s="491"/>
      <c r="K507" s="492"/>
      <c r="L507" s="366"/>
      <c r="M507" s="373"/>
      <c r="N507" s="491"/>
      <c r="O507" s="492"/>
      <c r="P507" s="366"/>
      <c r="Q507" s="373"/>
      <c r="R507" s="491"/>
      <c r="S507" s="492"/>
      <c r="T507" s="366"/>
      <c r="U507" s="373"/>
      <c r="V507" s="491"/>
      <c r="W507" s="492"/>
      <c r="X507" s="366"/>
      <c r="Y507" s="373"/>
      <c r="Z507" s="491"/>
      <c r="AA507" s="492"/>
      <c r="AB507" s="366"/>
      <c r="AC507" s="373"/>
      <c r="AD507" s="491"/>
      <c r="AE507" s="508"/>
      <c r="AF507" s="508"/>
      <c r="AG507" s="492"/>
      <c r="AH507" s="366"/>
      <c r="AI507" s="373"/>
      <c r="AJ507" s="491"/>
      <c r="AK507" s="492"/>
      <c r="AL507" s="366"/>
      <c r="AM507" s="373"/>
      <c r="AN507" s="491"/>
      <c r="AO507" s="492"/>
      <c r="AP507" s="366"/>
      <c r="AQ507" s="373"/>
      <c r="AR507" s="491"/>
      <c r="AS507" s="492"/>
      <c r="AT507" s="366"/>
      <c r="AU507" s="373"/>
      <c r="AV507" s="491"/>
      <c r="AW507" s="492"/>
      <c r="AX507" s="366"/>
      <c r="AY507" s="373"/>
      <c r="AZ507" s="491"/>
      <c r="BA507" s="492"/>
      <c r="BB507" s="366"/>
      <c r="BC507" s="373"/>
      <c r="BD507" s="491"/>
      <c r="BE507" s="508"/>
      <c r="BF507" s="508"/>
      <c r="BG507" s="492"/>
      <c r="BH507" s="366"/>
      <c r="BI507" s="373"/>
      <c r="BJ507" s="491"/>
      <c r="BK507" s="492">
        <v>8</v>
      </c>
      <c r="BL507" s="366">
        <v>1</v>
      </c>
      <c r="BM507" s="373"/>
      <c r="BN507" s="491"/>
      <c r="BO507" s="492">
        <v>8</v>
      </c>
      <c r="BP507" s="366">
        <v>1</v>
      </c>
      <c r="BQ507" s="373"/>
      <c r="BR507" s="491"/>
      <c r="BS507" s="492">
        <v>8</v>
      </c>
      <c r="BT507" s="366">
        <v>1</v>
      </c>
      <c r="BU507" s="373"/>
      <c r="BV507" s="491"/>
      <c r="BW507" s="498">
        <v>9</v>
      </c>
      <c r="BX507" s="498"/>
      <c r="BY507" s="492">
        <v>5</v>
      </c>
      <c r="BZ507" s="366">
        <v>4</v>
      </c>
      <c r="CA507" s="373"/>
      <c r="CB507" s="491"/>
      <c r="CC507" s="508">
        <v>9</v>
      </c>
      <c r="CD507" s="508"/>
      <c r="CE507" s="511">
        <v>8</v>
      </c>
      <c r="CF507" s="366">
        <v>1</v>
      </c>
      <c r="CG507" s="373"/>
      <c r="CH507" s="512"/>
      <c r="CI507" s="492">
        <v>8</v>
      </c>
      <c r="CJ507" s="366">
        <v>3</v>
      </c>
      <c r="CK507" s="373"/>
      <c r="CL507" s="491"/>
      <c r="CM507" s="492">
        <v>8</v>
      </c>
      <c r="CN507" s="366">
        <v>1</v>
      </c>
      <c r="CO507" s="373"/>
      <c r="CP507" s="491"/>
      <c r="CQ507" s="511">
        <v>8</v>
      </c>
      <c r="CR507" s="366">
        <v>1</v>
      </c>
      <c r="CS507" s="408"/>
      <c r="CT507" s="518"/>
      <c r="CU507" s="511">
        <v>8</v>
      </c>
      <c r="CV507" s="366">
        <v>1</v>
      </c>
      <c r="CW507" s="410"/>
      <c r="CX507" s="518"/>
      <c r="CY507" s="511">
        <v>5</v>
      </c>
      <c r="CZ507" s="366">
        <v>4</v>
      </c>
      <c r="DA507" s="415"/>
      <c r="DB507" s="518"/>
      <c r="DC507" s="508">
        <v>9</v>
      </c>
      <c r="DD507" s="508"/>
      <c r="DE507" s="511">
        <v>8</v>
      </c>
      <c r="DF507" s="366">
        <v>1</v>
      </c>
      <c r="DG507" s="416"/>
      <c r="DH507" s="518"/>
      <c r="DI507" s="511">
        <v>8</v>
      </c>
      <c r="DJ507" s="366">
        <v>1</v>
      </c>
      <c r="DK507" s="416"/>
      <c r="DL507" s="411"/>
      <c r="DM507" s="424">
        <v>25</v>
      </c>
      <c r="DN507" s="424">
        <v>4</v>
      </c>
      <c r="DO507" s="424">
        <v>1</v>
      </c>
      <c r="DP507" s="425">
        <f t="shared" si="269"/>
        <v>90</v>
      </c>
      <c r="DQ507" s="427">
        <f t="shared" si="270"/>
        <v>0</v>
      </c>
      <c r="DR507" s="425">
        <f t="shared" si="271"/>
        <v>90</v>
      </c>
      <c r="DS507" s="163">
        <f t="shared" si="272"/>
        <v>12</v>
      </c>
      <c r="DT507" s="425">
        <f t="shared" si="273"/>
        <v>20</v>
      </c>
      <c r="DU507" s="427">
        <f t="shared" si="274"/>
        <v>0</v>
      </c>
      <c r="DV507" s="427">
        <f t="shared" si="275"/>
        <v>20</v>
      </c>
      <c r="DW507" s="427">
        <f t="shared" si="276"/>
        <v>18</v>
      </c>
      <c r="DX507" s="427">
        <f t="shared" si="277"/>
        <v>0</v>
      </c>
      <c r="DY507" s="427">
        <f t="shared" si="278"/>
        <v>9</v>
      </c>
      <c r="DZ507" s="427">
        <f t="shared" si="279"/>
        <v>0</v>
      </c>
      <c r="EA507" s="428">
        <f t="shared" si="280"/>
        <v>13</v>
      </c>
      <c r="EB507" s="429">
        <f t="shared" si="281"/>
        <v>20</v>
      </c>
      <c r="EC507" s="429">
        <f t="shared" si="282"/>
        <v>0</v>
      </c>
      <c r="ED507" s="429">
        <f t="shared" si="283"/>
        <v>18</v>
      </c>
      <c r="EE507" s="429">
        <f t="shared" si="284"/>
        <v>0</v>
      </c>
      <c r="EF507" s="429">
        <f t="shared" si="285"/>
        <v>9</v>
      </c>
      <c r="EG507" s="429">
        <f t="shared" si="286"/>
        <v>0</v>
      </c>
      <c r="EH507" s="441"/>
      <c r="EI507" s="479"/>
      <c r="EJ507" s="443">
        <v>537</v>
      </c>
      <c r="EK507" s="481" t="s">
        <v>729</v>
      </c>
      <c r="EL507" s="449" t="s">
        <v>245</v>
      </c>
      <c r="EM507" s="500">
        <v>390000</v>
      </c>
      <c r="EN507" s="447">
        <f t="shared" si="287"/>
        <v>15000</v>
      </c>
      <c r="EO507" s="453">
        <v>0</v>
      </c>
      <c r="EP507" s="454">
        <v>0</v>
      </c>
      <c r="EQ507" s="455">
        <v>0</v>
      </c>
      <c r="ER507" s="455">
        <v>0</v>
      </c>
      <c r="ES507" s="456">
        <f t="shared" si="288"/>
        <v>15000</v>
      </c>
      <c r="ET507" s="456">
        <f t="shared" si="289"/>
        <v>13</v>
      </c>
      <c r="EU507" s="456">
        <f t="shared" si="290"/>
        <v>20</v>
      </c>
      <c r="EV507" s="456">
        <f t="shared" si="291"/>
        <v>0</v>
      </c>
      <c r="EW507" s="456">
        <f t="shared" si="292"/>
        <v>18</v>
      </c>
      <c r="EX507" s="456">
        <f t="shared" si="293"/>
        <v>0</v>
      </c>
      <c r="EY507" s="460">
        <f t="shared" si="294"/>
        <v>9</v>
      </c>
      <c r="EZ507" s="460">
        <f t="shared" si="295"/>
        <v>0</v>
      </c>
      <c r="FA507" s="447">
        <f t="shared" si="296"/>
        <v>168012.92</v>
      </c>
      <c r="FB507" s="447">
        <v>0</v>
      </c>
      <c r="FC507" s="447">
        <f t="shared" si="297"/>
        <v>363012.92</v>
      </c>
      <c r="FD507" s="447">
        <f t="shared" si="298"/>
        <v>326711.63</v>
      </c>
      <c r="FE507" s="447">
        <f t="shared" si="299"/>
        <v>4536.9304000000002</v>
      </c>
      <c r="FF507" s="447">
        <f t="shared" si="300"/>
        <v>36301.29</v>
      </c>
      <c r="FG507" s="463"/>
      <c r="FH507" s="447">
        <f t="shared" si="301"/>
        <v>40838.22</v>
      </c>
      <c r="FI507" s="447">
        <v>0</v>
      </c>
      <c r="FJ507" s="447">
        <f t="shared" si="302"/>
        <v>322174.7</v>
      </c>
      <c r="FK507" s="464"/>
      <c r="FL507" s="447">
        <f t="shared" si="303"/>
        <v>14520.52</v>
      </c>
      <c r="FM507" s="447">
        <f t="shared" si="304"/>
        <v>1815.06</v>
      </c>
      <c r="FN507" s="447">
        <f t="shared" si="305"/>
        <v>36301.29</v>
      </c>
      <c r="FO507" s="447">
        <f t="shared" si="306"/>
        <v>52636.87</v>
      </c>
      <c r="FP507" s="178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</row>
    <row r="508" spans="1:463" s="163" customFormat="1" ht="22.5" customHeight="1">
      <c r="A508" s="360">
        <v>500</v>
      </c>
      <c r="B508" s="361">
        <v>6</v>
      </c>
      <c r="C508" s="362" t="s">
        <v>730</v>
      </c>
      <c r="D508" s="363" t="s">
        <v>245</v>
      </c>
      <c r="E508" s="225" t="s">
        <v>190</v>
      </c>
      <c r="F508" s="367">
        <v>390000</v>
      </c>
      <c r="G508" s="365"/>
      <c r="H508" s="366"/>
      <c r="I508" s="373"/>
      <c r="J508" s="491"/>
      <c r="K508" s="492"/>
      <c r="L508" s="366"/>
      <c r="M508" s="373"/>
      <c r="N508" s="491"/>
      <c r="O508" s="492"/>
      <c r="P508" s="366"/>
      <c r="Q508" s="373"/>
      <c r="R508" s="491"/>
      <c r="S508" s="492"/>
      <c r="T508" s="366"/>
      <c r="U508" s="373"/>
      <c r="V508" s="491"/>
      <c r="W508" s="492"/>
      <c r="X508" s="366"/>
      <c r="Y508" s="373"/>
      <c r="Z508" s="491"/>
      <c r="AA508" s="492"/>
      <c r="AB508" s="366"/>
      <c r="AC508" s="373"/>
      <c r="AD508" s="491"/>
      <c r="AE508" s="508"/>
      <c r="AF508" s="508"/>
      <c r="AG508" s="492"/>
      <c r="AH508" s="366"/>
      <c r="AI508" s="373"/>
      <c r="AJ508" s="491"/>
      <c r="AK508" s="492"/>
      <c r="AL508" s="366"/>
      <c r="AM508" s="373"/>
      <c r="AN508" s="491"/>
      <c r="AO508" s="492"/>
      <c r="AP508" s="366"/>
      <c r="AQ508" s="373"/>
      <c r="AR508" s="491"/>
      <c r="AS508" s="492"/>
      <c r="AT508" s="366"/>
      <c r="AU508" s="373"/>
      <c r="AV508" s="491"/>
      <c r="AW508" s="492"/>
      <c r="AX508" s="366"/>
      <c r="AY508" s="373"/>
      <c r="AZ508" s="491"/>
      <c r="BA508" s="492"/>
      <c r="BB508" s="366"/>
      <c r="BC508" s="373"/>
      <c r="BD508" s="491"/>
      <c r="BE508" s="508"/>
      <c r="BF508" s="508"/>
      <c r="BG508" s="492"/>
      <c r="BH508" s="366"/>
      <c r="BI508" s="373"/>
      <c r="BJ508" s="491"/>
      <c r="BK508" s="492"/>
      <c r="BL508" s="366"/>
      <c r="BM508" s="373"/>
      <c r="BN508" s="491"/>
      <c r="BO508" s="492"/>
      <c r="BP508" s="366"/>
      <c r="BQ508" s="373"/>
      <c r="BR508" s="491"/>
      <c r="BS508" s="492"/>
      <c r="BT508" s="366"/>
      <c r="BU508" s="373"/>
      <c r="BV508" s="491"/>
      <c r="BW508" s="498"/>
      <c r="BX508" s="498"/>
      <c r="BY508" s="492"/>
      <c r="BZ508" s="366"/>
      <c r="CA508" s="373"/>
      <c r="CB508" s="491"/>
      <c r="CC508" s="508"/>
      <c r="CD508" s="508"/>
      <c r="CE508" s="511"/>
      <c r="CF508" s="366"/>
      <c r="CG508" s="373"/>
      <c r="CH508" s="512"/>
      <c r="CI508" s="492"/>
      <c r="CJ508" s="366"/>
      <c r="CK508" s="373"/>
      <c r="CL508" s="491"/>
      <c r="CM508" s="492"/>
      <c r="CN508" s="366"/>
      <c r="CO508" s="373"/>
      <c r="CP508" s="491"/>
      <c r="CQ508" s="511"/>
      <c r="CR508" s="366"/>
      <c r="CS508" s="408"/>
      <c r="CT508" s="518"/>
      <c r="CU508" s="511">
        <v>8</v>
      </c>
      <c r="CV508" s="366">
        <v>1</v>
      </c>
      <c r="CW508" s="410"/>
      <c r="CX508" s="518"/>
      <c r="CY508" s="511">
        <v>5</v>
      </c>
      <c r="CZ508" s="366">
        <v>4</v>
      </c>
      <c r="DA508" s="415"/>
      <c r="DB508" s="518"/>
      <c r="DC508" s="508">
        <v>9</v>
      </c>
      <c r="DD508" s="508"/>
      <c r="DE508" s="511">
        <v>8</v>
      </c>
      <c r="DF508" s="366">
        <v>1</v>
      </c>
      <c r="DG508" s="416"/>
      <c r="DH508" s="518"/>
      <c r="DI508" s="511">
        <v>8</v>
      </c>
      <c r="DJ508" s="366">
        <v>1</v>
      </c>
      <c r="DK508" s="416"/>
      <c r="DL508" s="411"/>
      <c r="DM508" s="424">
        <v>25</v>
      </c>
      <c r="DN508" s="424">
        <v>4</v>
      </c>
      <c r="DO508" s="424">
        <v>1</v>
      </c>
      <c r="DP508" s="425">
        <f t="shared" si="269"/>
        <v>29</v>
      </c>
      <c r="DQ508" s="427">
        <f t="shared" si="270"/>
        <v>0</v>
      </c>
      <c r="DR508" s="425">
        <f t="shared" si="271"/>
        <v>29</v>
      </c>
      <c r="DS508" s="163">
        <f t="shared" si="272"/>
        <v>4</v>
      </c>
      <c r="DT508" s="425">
        <f t="shared" si="273"/>
        <v>7</v>
      </c>
      <c r="DU508" s="427">
        <f t="shared" si="274"/>
        <v>0</v>
      </c>
      <c r="DV508" s="427">
        <f t="shared" si="275"/>
        <v>7</v>
      </c>
      <c r="DW508" s="427">
        <f t="shared" si="276"/>
        <v>9</v>
      </c>
      <c r="DX508" s="427">
        <f t="shared" si="277"/>
        <v>0</v>
      </c>
      <c r="DY508" s="427">
        <f t="shared" si="278"/>
        <v>0</v>
      </c>
      <c r="DZ508" s="427">
        <f t="shared" si="279"/>
        <v>0</v>
      </c>
      <c r="EA508" s="428">
        <f t="shared" si="280"/>
        <v>5</v>
      </c>
      <c r="EB508" s="429">
        <f t="shared" si="281"/>
        <v>7</v>
      </c>
      <c r="EC508" s="429">
        <f t="shared" si="282"/>
        <v>0</v>
      </c>
      <c r="ED508" s="429">
        <f t="shared" si="283"/>
        <v>9</v>
      </c>
      <c r="EE508" s="429">
        <f t="shared" si="284"/>
        <v>0</v>
      </c>
      <c r="EF508" s="429">
        <f t="shared" si="285"/>
        <v>0</v>
      </c>
      <c r="EG508" s="429">
        <f t="shared" si="286"/>
        <v>0</v>
      </c>
      <c r="EH508" s="441"/>
      <c r="EI508" s="479"/>
      <c r="EJ508" s="443">
        <v>538</v>
      </c>
      <c r="EK508" s="481" t="s">
        <v>730</v>
      </c>
      <c r="EL508" s="449" t="s">
        <v>245</v>
      </c>
      <c r="EM508" s="500">
        <v>390000</v>
      </c>
      <c r="EN508" s="447">
        <f t="shared" si="287"/>
        <v>15000</v>
      </c>
      <c r="EO508" s="453">
        <v>0</v>
      </c>
      <c r="EP508" s="454">
        <v>0</v>
      </c>
      <c r="EQ508" s="455">
        <v>0</v>
      </c>
      <c r="ER508" s="455">
        <v>0</v>
      </c>
      <c r="ES508" s="456">
        <f t="shared" si="288"/>
        <v>15000</v>
      </c>
      <c r="ET508" s="456">
        <f t="shared" si="289"/>
        <v>5</v>
      </c>
      <c r="EU508" s="456">
        <f t="shared" si="290"/>
        <v>7</v>
      </c>
      <c r="EV508" s="456">
        <f t="shared" si="291"/>
        <v>0</v>
      </c>
      <c r="EW508" s="456">
        <f t="shared" si="292"/>
        <v>9</v>
      </c>
      <c r="EX508" s="456">
        <f t="shared" si="293"/>
        <v>0</v>
      </c>
      <c r="EY508" s="460">
        <f t="shared" si="294"/>
        <v>0</v>
      </c>
      <c r="EZ508" s="460">
        <f t="shared" si="295"/>
        <v>0</v>
      </c>
      <c r="FA508" s="447">
        <f t="shared" si="296"/>
        <v>57004.38</v>
      </c>
      <c r="FB508" s="447">
        <v>0</v>
      </c>
      <c r="FC508" s="447">
        <f t="shared" si="297"/>
        <v>132004.38</v>
      </c>
      <c r="FD508" s="447">
        <f t="shared" si="298"/>
        <v>118803.94</v>
      </c>
      <c r="FE508" s="447">
        <f t="shared" si="299"/>
        <v>0</v>
      </c>
      <c r="FF508" s="447">
        <f t="shared" si="300"/>
        <v>13200.44</v>
      </c>
      <c r="FG508" s="463"/>
      <c r="FH508" s="447">
        <f t="shared" si="301"/>
        <v>13200.44</v>
      </c>
      <c r="FI508" s="447">
        <v>0</v>
      </c>
      <c r="FJ508" s="447">
        <f t="shared" si="302"/>
        <v>118803.94</v>
      </c>
      <c r="FK508" s="464"/>
      <c r="FL508" s="447">
        <f t="shared" si="303"/>
        <v>5280.18</v>
      </c>
      <c r="FM508" s="447">
        <f t="shared" si="304"/>
        <v>660.02</v>
      </c>
      <c r="FN508" s="447">
        <f t="shared" si="305"/>
        <v>13200.44</v>
      </c>
      <c r="FO508" s="447">
        <f t="shared" si="306"/>
        <v>19140.64</v>
      </c>
      <c r="FP508" s="17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</row>
    <row r="509" spans="1:463" s="163" customFormat="1" ht="22.5" customHeight="1">
      <c r="A509" s="360">
        <v>501</v>
      </c>
      <c r="B509" s="361">
        <v>6</v>
      </c>
      <c r="C509" s="362" t="s">
        <v>731</v>
      </c>
      <c r="D509" s="363" t="s">
        <v>194</v>
      </c>
      <c r="E509" s="225" t="s">
        <v>190</v>
      </c>
      <c r="F509" s="367">
        <v>325000</v>
      </c>
      <c r="G509" s="365"/>
      <c r="H509" s="366"/>
      <c r="I509" s="373"/>
      <c r="J509" s="491"/>
      <c r="K509" s="492"/>
      <c r="L509" s="366"/>
      <c r="M509" s="373"/>
      <c r="N509" s="491"/>
      <c r="O509" s="492">
        <v>8</v>
      </c>
      <c r="P509" s="366">
        <v>1</v>
      </c>
      <c r="Q509" s="373"/>
      <c r="R509" s="491"/>
      <c r="S509" s="492">
        <v>8</v>
      </c>
      <c r="T509" s="366">
        <v>1</v>
      </c>
      <c r="U509" s="373"/>
      <c r="V509" s="491"/>
      <c r="W509" s="492">
        <v>8</v>
      </c>
      <c r="X509" s="366">
        <v>1</v>
      </c>
      <c r="Y509" s="373"/>
      <c r="Z509" s="491"/>
      <c r="AA509" s="492">
        <v>5</v>
      </c>
      <c r="AB509" s="366">
        <v>4</v>
      </c>
      <c r="AC509" s="373"/>
      <c r="AD509" s="491"/>
      <c r="AE509" s="508">
        <v>9</v>
      </c>
      <c r="AF509" s="508"/>
      <c r="AG509" s="492">
        <v>8</v>
      </c>
      <c r="AH509" s="366">
        <v>1</v>
      </c>
      <c r="AI509" s="373"/>
      <c r="AJ509" s="491"/>
      <c r="AK509" s="492">
        <v>8</v>
      </c>
      <c r="AL509" s="366">
        <v>1</v>
      </c>
      <c r="AM509" s="373"/>
      <c r="AN509" s="491"/>
      <c r="AO509" s="492">
        <v>8</v>
      </c>
      <c r="AP509" s="366">
        <v>1</v>
      </c>
      <c r="AQ509" s="373"/>
      <c r="AR509" s="491"/>
      <c r="AS509" s="492">
        <v>8</v>
      </c>
      <c r="AT509" s="366">
        <v>1</v>
      </c>
      <c r="AU509" s="373"/>
      <c r="AV509" s="491"/>
      <c r="AW509" s="492">
        <v>8</v>
      </c>
      <c r="AX509" s="366">
        <v>1</v>
      </c>
      <c r="AY509" s="373"/>
      <c r="AZ509" s="491"/>
      <c r="BA509" s="492">
        <v>5</v>
      </c>
      <c r="BB509" s="366">
        <v>4</v>
      </c>
      <c r="BC509" s="373"/>
      <c r="BD509" s="491"/>
      <c r="BE509" s="508">
        <v>9</v>
      </c>
      <c r="BF509" s="508"/>
      <c r="BG509" s="492">
        <v>8</v>
      </c>
      <c r="BH509" s="366">
        <v>1</v>
      </c>
      <c r="BI509" s="373"/>
      <c r="BJ509" s="491"/>
      <c r="BK509" s="492">
        <v>8</v>
      </c>
      <c r="BL509" s="366">
        <v>1</v>
      </c>
      <c r="BM509" s="373"/>
      <c r="BN509" s="491"/>
      <c r="BO509" s="492">
        <v>8</v>
      </c>
      <c r="BP509" s="366">
        <v>1</v>
      </c>
      <c r="BQ509" s="373"/>
      <c r="BR509" s="491"/>
      <c r="BS509" s="492">
        <v>8</v>
      </c>
      <c r="BT509" s="366">
        <v>1</v>
      </c>
      <c r="BU509" s="373"/>
      <c r="BV509" s="491"/>
      <c r="BW509" s="498">
        <v>9</v>
      </c>
      <c r="BX509" s="498"/>
      <c r="BY509" s="492">
        <v>5</v>
      </c>
      <c r="BZ509" s="366">
        <v>4</v>
      </c>
      <c r="CA509" s="373"/>
      <c r="CB509" s="491"/>
      <c r="CC509" s="508">
        <v>9</v>
      </c>
      <c r="CD509" s="508"/>
      <c r="CE509" s="511">
        <v>8</v>
      </c>
      <c r="CF509" s="366">
        <v>1</v>
      </c>
      <c r="CG509" s="373"/>
      <c r="CH509" s="512"/>
      <c r="CI509" s="492">
        <v>8</v>
      </c>
      <c r="CJ509" s="366">
        <v>1</v>
      </c>
      <c r="CK509" s="373"/>
      <c r="CL509" s="491"/>
      <c r="CM509" s="492">
        <v>8</v>
      </c>
      <c r="CN509" s="366">
        <v>1</v>
      </c>
      <c r="CO509" s="373"/>
      <c r="CP509" s="491"/>
      <c r="CQ509" s="511">
        <v>8</v>
      </c>
      <c r="CR509" s="366">
        <v>1</v>
      </c>
      <c r="CS509" s="408"/>
      <c r="CT509" s="518"/>
      <c r="CU509" s="511">
        <v>8</v>
      </c>
      <c r="CV509" s="366">
        <v>1</v>
      </c>
      <c r="CW509" s="410"/>
      <c r="CX509" s="518"/>
      <c r="CY509" s="511">
        <v>5</v>
      </c>
      <c r="CZ509" s="366">
        <v>4</v>
      </c>
      <c r="DA509" s="415"/>
      <c r="DB509" s="518"/>
      <c r="DC509" s="508">
        <v>11</v>
      </c>
      <c r="DD509" s="508"/>
      <c r="DE509" s="511">
        <v>8</v>
      </c>
      <c r="DF509" s="366">
        <v>1</v>
      </c>
      <c r="DG509" s="416"/>
      <c r="DH509" s="518"/>
      <c r="DI509" s="511">
        <v>8</v>
      </c>
      <c r="DJ509" s="366">
        <v>1</v>
      </c>
      <c r="DK509" s="416"/>
      <c r="DL509" s="411"/>
      <c r="DM509" s="424">
        <v>25</v>
      </c>
      <c r="DN509" s="424">
        <v>4</v>
      </c>
      <c r="DO509" s="424">
        <v>1</v>
      </c>
      <c r="DP509" s="425">
        <f t="shared" si="269"/>
        <v>172</v>
      </c>
      <c r="DQ509" s="427">
        <f t="shared" si="270"/>
        <v>0</v>
      </c>
      <c r="DR509" s="425">
        <f t="shared" si="271"/>
        <v>172</v>
      </c>
      <c r="DS509" s="163">
        <f t="shared" si="272"/>
        <v>23</v>
      </c>
      <c r="DT509" s="425">
        <f t="shared" si="273"/>
        <v>35</v>
      </c>
      <c r="DU509" s="427">
        <f t="shared" si="274"/>
        <v>0</v>
      </c>
      <c r="DV509" s="427">
        <f t="shared" si="275"/>
        <v>35</v>
      </c>
      <c r="DW509" s="427">
        <f t="shared" si="276"/>
        <v>38</v>
      </c>
      <c r="DX509" s="427">
        <f t="shared" si="277"/>
        <v>0</v>
      </c>
      <c r="DY509" s="427">
        <f t="shared" si="278"/>
        <v>9</v>
      </c>
      <c r="DZ509" s="427">
        <f t="shared" si="279"/>
        <v>0</v>
      </c>
      <c r="EA509" s="428">
        <f t="shared" si="280"/>
        <v>24</v>
      </c>
      <c r="EB509" s="429">
        <f t="shared" si="281"/>
        <v>35</v>
      </c>
      <c r="EC509" s="429">
        <f t="shared" si="282"/>
        <v>0</v>
      </c>
      <c r="ED509" s="429">
        <f t="shared" si="283"/>
        <v>38</v>
      </c>
      <c r="EE509" s="429">
        <f t="shared" si="284"/>
        <v>0</v>
      </c>
      <c r="EF509" s="429">
        <f t="shared" si="285"/>
        <v>9</v>
      </c>
      <c r="EG509" s="429">
        <f t="shared" si="286"/>
        <v>0</v>
      </c>
      <c r="EH509" s="441"/>
      <c r="EI509" s="479"/>
      <c r="EJ509" s="443">
        <v>539</v>
      </c>
      <c r="EK509" s="481" t="s">
        <v>731</v>
      </c>
      <c r="EL509" s="449" t="s">
        <v>194</v>
      </c>
      <c r="EM509" s="500">
        <v>325000</v>
      </c>
      <c r="EN509" s="447">
        <f t="shared" si="287"/>
        <v>12500</v>
      </c>
      <c r="EO509" s="453">
        <v>0</v>
      </c>
      <c r="EP509" s="454">
        <v>0</v>
      </c>
      <c r="EQ509" s="455">
        <v>0</v>
      </c>
      <c r="ER509" s="455">
        <v>0</v>
      </c>
      <c r="ES509" s="456">
        <f t="shared" si="288"/>
        <v>12500</v>
      </c>
      <c r="ET509" s="456">
        <f t="shared" si="289"/>
        <v>24</v>
      </c>
      <c r="EU509" s="456">
        <f t="shared" si="290"/>
        <v>35</v>
      </c>
      <c r="EV509" s="456">
        <f t="shared" si="291"/>
        <v>0</v>
      </c>
      <c r="EW509" s="456">
        <f t="shared" si="292"/>
        <v>38</v>
      </c>
      <c r="EX509" s="456">
        <f t="shared" si="293"/>
        <v>0</v>
      </c>
      <c r="EY509" s="460">
        <f t="shared" si="294"/>
        <v>9</v>
      </c>
      <c r="EZ509" s="460">
        <f t="shared" si="295"/>
        <v>0</v>
      </c>
      <c r="FA509" s="447">
        <f t="shared" si="296"/>
        <v>244185.45</v>
      </c>
      <c r="FB509" s="447">
        <v>0</v>
      </c>
      <c r="FC509" s="447">
        <f t="shared" si="297"/>
        <v>544185.44999999995</v>
      </c>
      <c r="FD509" s="447">
        <f t="shared" si="298"/>
        <v>489766.89999999997</v>
      </c>
      <c r="FE509" s="447">
        <f t="shared" si="299"/>
        <v>17581.351999999999</v>
      </c>
      <c r="FF509" s="447">
        <f t="shared" si="300"/>
        <v>54418.55</v>
      </c>
      <c r="FG509" s="463"/>
      <c r="FH509" s="447">
        <f t="shared" si="301"/>
        <v>71999.899999999994</v>
      </c>
      <c r="FI509" s="447">
        <v>0</v>
      </c>
      <c r="FJ509" s="447">
        <f t="shared" si="302"/>
        <v>472185.55</v>
      </c>
      <c r="FK509" s="464"/>
      <c r="FL509" s="447">
        <f t="shared" si="303"/>
        <v>21767.42</v>
      </c>
      <c r="FM509" s="447">
        <f t="shared" si="304"/>
        <v>2720.93</v>
      </c>
      <c r="FN509" s="447">
        <f t="shared" si="305"/>
        <v>54418.55</v>
      </c>
      <c r="FO509" s="447">
        <f t="shared" si="306"/>
        <v>78906.899999999994</v>
      </c>
      <c r="FP509" s="178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</row>
    <row r="510" spans="1:463" s="163" customFormat="1" ht="22.5" customHeight="1">
      <c r="A510" s="360">
        <v>502</v>
      </c>
      <c r="B510" s="361">
        <v>6</v>
      </c>
      <c r="C510" s="362" t="s">
        <v>732</v>
      </c>
      <c r="D510" s="363" t="s">
        <v>194</v>
      </c>
      <c r="E510" s="225" t="s">
        <v>190</v>
      </c>
      <c r="F510" s="367">
        <v>325000</v>
      </c>
      <c r="G510" s="365"/>
      <c r="H510" s="366"/>
      <c r="I510" s="373"/>
      <c r="J510" s="491"/>
      <c r="K510" s="492"/>
      <c r="L510" s="366"/>
      <c r="M510" s="373"/>
      <c r="N510" s="491"/>
      <c r="O510" s="492"/>
      <c r="P510" s="366"/>
      <c r="Q510" s="373"/>
      <c r="R510" s="491"/>
      <c r="S510" s="492"/>
      <c r="T510" s="366"/>
      <c r="U510" s="373"/>
      <c r="V510" s="491"/>
      <c r="W510" s="492">
        <v>8</v>
      </c>
      <c r="X510" s="366">
        <v>1</v>
      </c>
      <c r="Y510" s="373"/>
      <c r="Z510" s="491"/>
      <c r="AA510" s="492">
        <v>5</v>
      </c>
      <c r="AB510" s="366">
        <v>4</v>
      </c>
      <c r="AC510" s="373"/>
      <c r="AD510" s="491"/>
      <c r="AE510" s="508">
        <v>9</v>
      </c>
      <c r="AF510" s="508"/>
      <c r="AG510" s="492">
        <v>8</v>
      </c>
      <c r="AH510" s="366">
        <v>1</v>
      </c>
      <c r="AI510" s="373"/>
      <c r="AJ510" s="491"/>
      <c r="AK510" s="492">
        <v>8</v>
      </c>
      <c r="AL510" s="366">
        <v>1</v>
      </c>
      <c r="AM510" s="373"/>
      <c r="AN510" s="491"/>
      <c r="AO510" s="492">
        <v>8</v>
      </c>
      <c r="AP510" s="366">
        <v>1</v>
      </c>
      <c r="AQ510" s="373"/>
      <c r="AR510" s="491"/>
      <c r="AS510" s="492">
        <v>8</v>
      </c>
      <c r="AT510" s="366">
        <v>1</v>
      </c>
      <c r="AU510" s="373"/>
      <c r="AV510" s="491"/>
      <c r="AW510" s="492">
        <v>8</v>
      </c>
      <c r="AX510" s="366">
        <v>1</v>
      </c>
      <c r="AY510" s="373"/>
      <c r="AZ510" s="491"/>
      <c r="BA510" s="492">
        <v>5</v>
      </c>
      <c r="BB510" s="366">
        <v>1</v>
      </c>
      <c r="BC510" s="373"/>
      <c r="BD510" s="491"/>
      <c r="BE510" s="508">
        <v>9</v>
      </c>
      <c r="BF510" s="508"/>
      <c r="BG510" s="492">
        <v>8</v>
      </c>
      <c r="BH510" s="366">
        <v>1</v>
      </c>
      <c r="BI510" s="373"/>
      <c r="BJ510" s="491"/>
      <c r="BK510" s="492">
        <v>8</v>
      </c>
      <c r="BL510" s="366">
        <v>1</v>
      </c>
      <c r="BM510" s="373"/>
      <c r="BN510" s="491"/>
      <c r="BO510" s="492">
        <v>8</v>
      </c>
      <c r="BP510" s="366">
        <v>1</v>
      </c>
      <c r="BQ510" s="373"/>
      <c r="BR510" s="491"/>
      <c r="BS510" s="492">
        <v>8</v>
      </c>
      <c r="BT510" s="366">
        <v>1</v>
      </c>
      <c r="BU510" s="373"/>
      <c r="BV510" s="491"/>
      <c r="BW510" s="498">
        <v>9</v>
      </c>
      <c r="BX510" s="498"/>
      <c r="BY510" s="492">
        <v>5</v>
      </c>
      <c r="BZ510" s="366">
        <v>4</v>
      </c>
      <c r="CA510" s="373"/>
      <c r="CB510" s="491"/>
      <c r="CC510" s="508">
        <v>9</v>
      </c>
      <c r="CD510" s="508"/>
      <c r="CE510" s="511">
        <v>8</v>
      </c>
      <c r="CF510" s="366">
        <v>1</v>
      </c>
      <c r="CG510" s="373"/>
      <c r="CH510" s="512"/>
      <c r="CI510" s="492">
        <v>8</v>
      </c>
      <c r="CJ510" s="366">
        <v>1</v>
      </c>
      <c r="CK510" s="373"/>
      <c r="CL510" s="491"/>
      <c r="CM510" s="492">
        <v>8</v>
      </c>
      <c r="CN510" s="366">
        <v>1</v>
      </c>
      <c r="CO510" s="373"/>
      <c r="CP510" s="491"/>
      <c r="CQ510" s="511">
        <v>8</v>
      </c>
      <c r="CR510" s="366">
        <v>1</v>
      </c>
      <c r="CS510" s="408"/>
      <c r="CT510" s="518"/>
      <c r="CU510" s="511">
        <v>8</v>
      </c>
      <c r="CV510" s="366">
        <v>1</v>
      </c>
      <c r="CW510" s="410"/>
      <c r="CX510" s="518"/>
      <c r="CY510" s="511">
        <v>5</v>
      </c>
      <c r="CZ510" s="366">
        <v>4</v>
      </c>
      <c r="DA510" s="415"/>
      <c r="DB510" s="518"/>
      <c r="DC510" s="508">
        <v>9</v>
      </c>
      <c r="DD510" s="508"/>
      <c r="DE510" s="511">
        <v>8</v>
      </c>
      <c r="DF510" s="366">
        <v>1</v>
      </c>
      <c r="DG510" s="416"/>
      <c r="DH510" s="518"/>
      <c r="DI510" s="511">
        <v>8</v>
      </c>
      <c r="DJ510" s="366">
        <v>1</v>
      </c>
      <c r="DK510" s="416"/>
      <c r="DL510" s="411"/>
      <c r="DM510" s="424">
        <v>25</v>
      </c>
      <c r="DN510" s="424">
        <v>4</v>
      </c>
      <c r="DO510" s="424">
        <v>1</v>
      </c>
      <c r="DP510" s="425">
        <f t="shared" si="269"/>
        <v>156</v>
      </c>
      <c r="DQ510" s="427">
        <f t="shared" si="270"/>
        <v>0</v>
      </c>
      <c r="DR510" s="425">
        <f t="shared" si="271"/>
        <v>156</v>
      </c>
      <c r="DS510" s="163">
        <f t="shared" si="272"/>
        <v>21</v>
      </c>
      <c r="DT510" s="425">
        <f t="shared" si="273"/>
        <v>30</v>
      </c>
      <c r="DU510" s="427">
        <f t="shared" si="274"/>
        <v>0</v>
      </c>
      <c r="DV510" s="427">
        <f t="shared" si="275"/>
        <v>30</v>
      </c>
      <c r="DW510" s="427">
        <f t="shared" si="276"/>
        <v>36</v>
      </c>
      <c r="DX510" s="427">
        <f t="shared" si="277"/>
        <v>0</v>
      </c>
      <c r="DY510" s="427">
        <f t="shared" si="278"/>
        <v>9</v>
      </c>
      <c r="DZ510" s="427">
        <f t="shared" si="279"/>
        <v>0</v>
      </c>
      <c r="EA510" s="428">
        <f t="shared" si="280"/>
        <v>22</v>
      </c>
      <c r="EB510" s="429">
        <f t="shared" si="281"/>
        <v>30</v>
      </c>
      <c r="EC510" s="429">
        <f t="shared" si="282"/>
        <v>0</v>
      </c>
      <c r="ED510" s="429">
        <f t="shared" si="283"/>
        <v>36</v>
      </c>
      <c r="EE510" s="429">
        <f t="shared" si="284"/>
        <v>0</v>
      </c>
      <c r="EF510" s="429">
        <f t="shared" si="285"/>
        <v>9</v>
      </c>
      <c r="EG510" s="429">
        <f t="shared" si="286"/>
        <v>0</v>
      </c>
      <c r="EH510" s="441"/>
      <c r="EI510" s="479"/>
      <c r="EJ510" s="443">
        <v>540</v>
      </c>
      <c r="EK510" s="481" t="s">
        <v>732</v>
      </c>
      <c r="EL510" s="449" t="s">
        <v>194</v>
      </c>
      <c r="EM510" s="500">
        <v>325000</v>
      </c>
      <c r="EN510" s="447">
        <f t="shared" si="287"/>
        <v>12500</v>
      </c>
      <c r="EO510" s="453">
        <v>0</v>
      </c>
      <c r="EP510" s="454">
        <v>0</v>
      </c>
      <c r="EQ510" s="455">
        <v>0</v>
      </c>
      <c r="ER510" s="455">
        <v>0</v>
      </c>
      <c r="ES510" s="456">
        <f t="shared" si="288"/>
        <v>12500</v>
      </c>
      <c r="ET510" s="456">
        <f t="shared" si="289"/>
        <v>22</v>
      </c>
      <c r="EU510" s="456">
        <f t="shared" si="290"/>
        <v>30</v>
      </c>
      <c r="EV510" s="456">
        <f t="shared" si="291"/>
        <v>0</v>
      </c>
      <c r="EW510" s="456">
        <f t="shared" si="292"/>
        <v>36</v>
      </c>
      <c r="EX510" s="456">
        <f t="shared" si="293"/>
        <v>0</v>
      </c>
      <c r="EY510" s="460">
        <f t="shared" si="294"/>
        <v>9</v>
      </c>
      <c r="EZ510" s="460">
        <f t="shared" si="295"/>
        <v>0</v>
      </c>
      <c r="FA510" s="447">
        <f t="shared" si="296"/>
        <v>225017.31</v>
      </c>
      <c r="FB510" s="447">
        <v>0</v>
      </c>
      <c r="FC510" s="447">
        <f t="shared" si="297"/>
        <v>500017.31</v>
      </c>
      <c r="FD510" s="447">
        <f t="shared" si="298"/>
        <v>450015.58</v>
      </c>
      <c r="FE510" s="447">
        <f t="shared" si="299"/>
        <v>14401.246400000002</v>
      </c>
      <c r="FF510" s="447">
        <f t="shared" si="300"/>
        <v>50001.73</v>
      </c>
      <c r="FG510" s="463"/>
      <c r="FH510" s="447">
        <f t="shared" si="301"/>
        <v>64402.98</v>
      </c>
      <c r="FI510" s="447">
        <v>0</v>
      </c>
      <c r="FJ510" s="447">
        <f t="shared" si="302"/>
        <v>435614.33</v>
      </c>
      <c r="FK510" s="464"/>
      <c r="FL510" s="447">
        <f t="shared" si="303"/>
        <v>20000.689999999999</v>
      </c>
      <c r="FM510" s="447">
        <f t="shared" si="304"/>
        <v>2500.09</v>
      </c>
      <c r="FN510" s="447">
        <f t="shared" si="305"/>
        <v>50001.73</v>
      </c>
      <c r="FO510" s="447">
        <f t="shared" si="306"/>
        <v>72502.510000000009</v>
      </c>
      <c r="FP510" s="178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</row>
    <row r="511" spans="1:463" s="163" customFormat="1" ht="22.5" customHeight="1">
      <c r="A511" s="360">
        <v>503</v>
      </c>
      <c r="B511" s="361">
        <v>4</v>
      </c>
      <c r="C511" s="362" t="s">
        <v>733</v>
      </c>
      <c r="D511" s="363" t="s">
        <v>194</v>
      </c>
      <c r="E511" s="225" t="s">
        <v>190</v>
      </c>
      <c r="F511" s="367">
        <v>325000</v>
      </c>
      <c r="G511" s="365"/>
      <c r="H511" s="366"/>
      <c r="I511" s="373"/>
      <c r="J511" s="491"/>
      <c r="K511" s="492"/>
      <c r="L511" s="366"/>
      <c r="M511" s="373"/>
      <c r="N511" s="491"/>
      <c r="O511" s="492"/>
      <c r="P511" s="366"/>
      <c r="Q511" s="373"/>
      <c r="R511" s="491"/>
      <c r="S511" s="492"/>
      <c r="T511" s="366"/>
      <c r="U511" s="373"/>
      <c r="V511" s="491"/>
      <c r="W511" s="492"/>
      <c r="X511" s="366"/>
      <c r="Y511" s="373"/>
      <c r="Z511" s="491"/>
      <c r="AA511" s="492"/>
      <c r="AB511" s="366"/>
      <c r="AC511" s="373"/>
      <c r="AD511" s="491"/>
      <c r="AE511" s="508"/>
      <c r="AF511" s="508"/>
      <c r="AG511" s="492"/>
      <c r="AH511" s="366"/>
      <c r="AI511" s="373"/>
      <c r="AJ511" s="491"/>
      <c r="AK511" s="492"/>
      <c r="AL511" s="366"/>
      <c r="AM511" s="373"/>
      <c r="AN511" s="491"/>
      <c r="AO511" s="492"/>
      <c r="AP511" s="366"/>
      <c r="AQ511" s="373"/>
      <c r="AR511" s="491"/>
      <c r="AS511" s="492"/>
      <c r="AT511" s="366"/>
      <c r="AU511" s="373"/>
      <c r="AV511" s="491"/>
      <c r="AW511" s="492"/>
      <c r="AX511" s="366"/>
      <c r="AY511" s="373"/>
      <c r="AZ511" s="491"/>
      <c r="BA511" s="492"/>
      <c r="BB511" s="366"/>
      <c r="BC511" s="373"/>
      <c r="BD511" s="491"/>
      <c r="BE511" s="508"/>
      <c r="BF511" s="508"/>
      <c r="BG511" s="492"/>
      <c r="BH511" s="366"/>
      <c r="BI511" s="373"/>
      <c r="BJ511" s="491"/>
      <c r="BK511" s="492">
        <v>8</v>
      </c>
      <c r="BL511" s="366">
        <v>1</v>
      </c>
      <c r="BM511" s="373"/>
      <c r="BN511" s="491"/>
      <c r="BO511" s="492">
        <v>8</v>
      </c>
      <c r="BP511" s="366">
        <v>1</v>
      </c>
      <c r="BQ511" s="373"/>
      <c r="BR511" s="491"/>
      <c r="BS511" s="492">
        <v>8</v>
      </c>
      <c r="BT511" s="366">
        <v>1</v>
      </c>
      <c r="BU511" s="373"/>
      <c r="BV511" s="491"/>
      <c r="BW511" s="498">
        <v>9</v>
      </c>
      <c r="BX511" s="498"/>
      <c r="BY511" s="492">
        <v>5</v>
      </c>
      <c r="BZ511" s="366">
        <v>4</v>
      </c>
      <c r="CA511" s="373"/>
      <c r="CB511" s="491"/>
      <c r="CC511" s="508">
        <v>9</v>
      </c>
      <c r="CD511" s="508"/>
      <c r="CE511" s="511">
        <v>8</v>
      </c>
      <c r="CF511" s="366">
        <v>1</v>
      </c>
      <c r="CG511" s="373"/>
      <c r="CH511" s="512"/>
      <c r="CI511" s="492">
        <v>8</v>
      </c>
      <c r="CJ511" s="366">
        <v>1</v>
      </c>
      <c r="CK511" s="373"/>
      <c r="CL511" s="491"/>
      <c r="CM511" s="492">
        <v>8</v>
      </c>
      <c r="CN511" s="366">
        <v>1</v>
      </c>
      <c r="CO511" s="373"/>
      <c r="CP511" s="491"/>
      <c r="CQ511" s="511">
        <v>8</v>
      </c>
      <c r="CR511" s="366">
        <v>1</v>
      </c>
      <c r="CS511" s="408"/>
      <c r="CT511" s="518"/>
      <c r="CU511" s="511">
        <v>8</v>
      </c>
      <c r="CV511" s="366">
        <v>1</v>
      </c>
      <c r="CW511" s="410"/>
      <c r="CX511" s="518"/>
      <c r="CY511" s="511">
        <v>5</v>
      </c>
      <c r="CZ511" s="366">
        <v>4</v>
      </c>
      <c r="DA511" s="415"/>
      <c r="DB511" s="518"/>
      <c r="DC511" s="508">
        <v>9</v>
      </c>
      <c r="DD511" s="508"/>
      <c r="DE511" s="511">
        <v>8</v>
      </c>
      <c r="DF511" s="366">
        <v>1</v>
      </c>
      <c r="DG511" s="416"/>
      <c r="DH511" s="518"/>
      <c r="DI511" s="511"/>
      <c r="DJ511" s="366"/>
      <c r="DK511" s="416"/>
      <c r="DL511" s="411"/>
      <c r="DM511" s="424">
        <v>25</v>
      </c>
      <c r="DN511" s="424">
        <v>4</v>
      </c>
      <c r="DO511" s="424">
        <v>1</v>
      </c>
      <c r="DP511" s="425">
        <f t="shared" si="269"/>
        <v>82</v>
      </c>
      <c r="DQ511" s="427">
        <f t="shared" si="270"/>
        <v>0</v>
      </c>
      <c r="DR511" s="425">
        <f t="shared" si="271"/>
        <v>82</v>
      </c>
      <c r="DS511" s="163">
        <f t="shared" si="272"/>
        <v>11</v>
      </c>
      <c r="DT511" s="425">
        <f t="shared" si="273"/>
        <v>17</v>
      </c>
      <c r="DU511" s="427">
        <f t="shared" si="274"/>
        <v>0</v>
      </c>
      <c r="DV511" s="427">
        <f t="shared" si="275"/>
        <v>17</v>
      </c>
      <c r="DW511" s="427">
        <f t="shared" si="276"/>
        <v>18</v>
      </c>
      <c r="DX511" s="427">
        <f t="shared" si="277"/>
        <v>0</v>
      </c>
      <c r="DY511" s="427">
        <f t="shared" si="278"/>
        <v>9</v>
      </c>
      <c r="DZ511" s="427">
        <f t="shared" si="279"/>
        <v>0</v>
      </c>
      <c r="EA511" s="428">
        <f t="shared" si="280"/>
        <v>12</v>
      </c>
      <c r="EB511" s="429">
        <f t="shared" si="281"/>
        <v>17</v>
      </c>
      <c r="EC511" s="429">
        <f t="shared" si="282"/>
        <v>0</v>
      </c>
      <c r="ED511" s="429">
        <f t="shared" si="283"/>
        <v>18</v>
      </c>
      <c r="EE511" s="429">
        <f t="shared" si="284"/>
        <v>0</v>
      </c>
      <c r="EF511" s="429">
        <f t="shared" si="285"/>
        <v>9</v>
      </c>
      <c r="EG511" s="429">
        <f t="shared" si="286"/>
        <v>0</v>
      </c>
      <c r="EH511" s="441"/>
      <c r="EI511" s="479"/>
      <c r="EJ511" s="443">
        <v>541</v>
      </c>
      <c r="EK511" s="481" t="s">
        <v>733</v>
      </c>
      <c r="EL511" s="449" t="s">
        <v>194</v>
      </c>
      <c r="EM511" s="500">
        <v>325000</v>
      </c>
      <c r="EN511" s="447">
        <f t="shared" si="287"/>
        <v>12500</v>
      </c>
      <c r="EO511" s="453">
        <v>0</v>
      </c>
      <c r="EP511" s="454">
        <v>0</v>
      </c>
      <c r="EQ511" s="455">
        <v>0</v>
      </c>
      <c r="ER511" s="455">
        <v>0</v>
      </c>
      <c r="ES511" s="456">
        <f t="shared" si="288"/>
        <v>12500</v>
      </c>
      <c r="ET511" s="456">
        <f t="shared" si="289"/>
        <v>12</v>
      </c>
      <c r="EU511" s="456">
        <f t="shared" si="290"/>
        <v>17</v>
      </c>
      <c r="EV511" s="456">
        <f t="shared" si="291"/>
        <v>0</v>
      </c>
      <c r="EW511" s="456">
        <f t="shared" si="292"/>
        <v>18</v>
      </c>
      <c r="EX511" s="456">
        <f t="shared" si="293"/>
        <v>0</v>
      </c>
      <c r="EY511" s="460">
        <f t="shared" si="294"/>
        <v>9</v>
      </c>
      <c r="EZ511" s="460">
        <f t="shared" si="295"/>
        <v>0</v>
      </c>
      <c r="FA511" s="447">
        <f t="shared" si="296"/>
        <v>132510.19</v>
      </c>
      <c r="FB511" s="447">
        <v>0</v>
      </c>
      <c r="FC511" s="447">
        <f t="shared" si="297"/>
        <v>282510.19</v>
      </c>
      <c r="FD511" s="447">
        <f t="shared" si="298"/>
        <v>254259.17</v>
      </c>
      <c r="FE511" s="447">
        <f t="shared" si="299"/>
        <v>0</v>
      </c>
      <c r="FF511" s="447">
        <f t="shared" si="300"/>
        <v>28251.02</v>
      </c>
      <c r="FG511" s="463"/>
      <c r="FH511" s="447">
        <f t="shared" si="301"/>
        <v>28251.02</v>
      </c>
      <c r="FI511" s="447">
        <v>0</v>
      </c>
      <c r="FJ511" s="447">
        <f t="shared" si="302"/>
        <v>254259.17</v>
      </c>
      <c r="FK511" s="464"/>
      <c r="FL511" s="447">
        <f t="shared" si="303"/>
        <v>11300.41</v>
      </c>
      <c r="FM511" s="447">
        <f t="shared" si="304"/>
        <v>1412.55</v>
      </c>
      <c r="FN511" s="447">
        <f t="shared" si="305"/>
        <v>28251.02</v>
      </c>
      <c r="FO511" s="447">
        <f t="shared" si="306"/>
        <v>40963.979999999996</v>
      </c>
      <c r="FP511" s="178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</row>
    <row r="512" spans="1:463" s="163" customFormat="1" ht="22.5" customHeight="1">
      <c r="A512" s="360">
        <v>504</v>
      </c>
      <c r="B512" s="361">
        <v>1</v>
      </c>
      <c r="C512" s="362" t="s">
        <v>734</v>
      </c>
      <c r="D512" s="363" t="s">
        <v>194</v>
      </c>
      <c r="E512" s="225" t="s">
        <v>190</v>
      </c>
      <c r="F512" s="367">
        <v>325000</v>
      </c>
      <c r="G512" s="365"/>
      <c r="H512" s="366"/>
      <c r="I512" s="373"/>
      <c r="J512" s="491"/>
      <c r="K512" s="492"/>
      <c r="L512" s="366"/>
      <c r="M512" s="373"/>
      <c r="N512" s="491"/>
      <c r="O512" s="492"/>
      <c r="P512" s="366"/>
      <c r="Q512" s="373"/>
      <c r="R512" s="491"/>
      <c r="S512" s="492"/>
      <c r="T512" s="366"/>
      <c r="U512" s="373"/>
      <c r="V512" s="491"/>
      <c r="W512" s="492"/>
      <c r="X512" s="366"/>
      <c r="Y512" s="373"/>
      <c r="Z512" s="491"/>
      <c r="AA512" s="492"/>
      <c r="AB512" s="366"/>
      <c r="AC512" s="373"/>
      <c r="AD512" s="491"/>
      <c r="AE512" s="508">
        <v>12</v>
      </c>
      <c r="AF512" s="508"/>
      <c r="AG512" s="492">
        <v>8</v>
      </c>
      <c r="AH512" s="366">
        <v>4</v>
      </c>
      <c r="AI512" s="373"/>
      <c r="AJ512" s="491"/>
      <c r="AK512" s="492">
        <v>8</v>
      </c>
      <c r="AL512" s="366">
        <v>4</v>
      </c>
      <c r="AM512" s="373"/>
      <c r="AN512" s="491"/>
      <c r="AO512" s="492">
        <v>8</v>
      </c>
      <c r="AP512" s="366">
        <v>4</v>
      </c>
      <c r="AQ512" s="373"/>
      <c r="AR512" s="491"/>
      <c r="AS512" s="492">
        <v>8</v>
      </c>
      <c r="AT512" s="366">
        <v>4</v>
      </c>
      <c r="AU512" s="373"/>
      <c r="AV512" s="491"/>
      <c r="AW512" s="492">
        <v>8</v>
      </c>
      <c r="AX512" s="366">
        <v>4</v>
      </c>
      <c r="AY512" s="373"/>
      <c r="AZ512" s="491"/>
      <c r="BA512" s="492">
        <v>5</v>
      </c>
      <c r="BB512" s="366">
        <v>7</v>
      </c>
      <c r="BC512" s="373"/>
      <c r="BD512" s="491"/>
      <c r="BE512" s="508">
        <v>12</v>
      </c>
      <c r="BF512" s="508"/>
      <c r="BG512" s="492">
        <v>8</v>
      </c>
      <c r="BH512" s="366">
        <v>4</v>
      </c>
      <c r="BI512" s="373"/>
      <c r="BJ512" s="491"/>
      <c r="BK512" s="492">
        <v>8</v>
      </c>
      <c r="BL512" s="366">
        <v>4</v>
      </c>
      <c r="BM512" s="373"/>
      <c r="BN512" s="491"/>
      <c r="BO512" s="492">
        <v>8</v>
      </c>
      <c r="BP512" s="366">
        <v>4</v>
      </c>
      <c r="BQ512" s="373"/>
      <c r="BR512" s="491"/>
      <c r="BS512" s="492">
        <v>8</v>
      </c>
      <c r="BT512" s="366">
        <v>4</v>
      </c>
      <c r="BU512" s="373"/>
      <c r="BV512" s="491"/>
      <c r="BW512" s="498">
        <v>12</v>
      </c>
      <c r="BX512" s="498"/>
      <c r="BY512" s="492">
        <v>5</v>
      </c>
      <c r="BZ512" s="366">
        <v>6</v>
      </c>
      <c r="CA512" s="373"/>
      <c r="CB512" s="491"/>
      <c r="CC512" s="508">
        <v>12</v>
      </c>
      <c r="CD512" s="508"/>
      <c r="CE512" s="511">
        <v>8</v>
      </c>
      <c r="CF512" s="366">
        <v>4</v>
      </c>
      <c r="CG512" s="373"/>
      <c r="CH512" s="512"/>
      <c r="CI512" s="492">
        <v>8</v>
      </c>
      <c r="CJ512" s="366">
        <v>4</v>
      </c>
      <c r="CK512" s="373"/>
      <c r="CL512" s="491"/>
      <c r="CM512" s="492">
        <v>8</v>
      </c>
      <c r="CN512" s="366">
        <v>4</v>
      </c>
      <c r="CO512" s="373"/>
      <c r="CP512" s="491"/>
      <c r="CQ512" s="511">
        <v>8</v>
      </c>
      <c r="CR512" s="366">
        <v>4</v>
      </c>
      <c r="CS512" s="408"/>
      <c r="CT512" s="518"/>
      <c r="CU512" s="511"/>
      <c r="CV512" s="366"/>
      <c r="CW512" s="410"/>
      <c r="CX512" s="518"/>
      <c r="CY512" s="511">
        <v>5</v>
      </c>
      <c r="CZ512" s="366">
        <v>7</v>
      </c>
      <c r="DA512" s="415"/>
      <c r="DB512" s="518"/>
      <c r="DC512" s="508">
        <v>5</v>
      </c>
      <c r="DD512" s="508"/>
      <c r="DE512" s="511">
        <v>8</v>
      </c>
      <c r="DF512" s="366">
        <v>4</v>
      </c>
      <c r="DG512" s="416"/>
      <c r="DH512" s="518"/>
      <c r="DI512" s="511">
        <v>8</v>
      </c>
      <c r="DJ512" s="366">
        <v>4</v>
      </c>
      <c r="DK512" s="416"/>
      <c r="DL512" s="411"/>
      <c r="DM512" s="424">
        <v>25</v>
      </c>
      <c r="DN512" s="424">
        <v>4</v>
      </c>
      <c r="DO512" s="424">
        <v>1</v>
      </c>
      <c r="DP512" s="425">
        <f t="shared" si="269"/>
        <v>135</v>
      </c>
      <c r="DQ512" s="427">
        <f t="shared" si="270"/>
        <v>0</v>
      </c>
      <c r="DR512" s="425">
        <f t="shared" si="271"/>
        <v>135</v>
      </c>
      <c r="DS512" s="163">
        <f t="shared" si="272"/>
        <v>18</v>
      </c>
      <c r="DT512" s="425">
        <f t="shared" si="273"/>
        <v>80</v>
      </c>
      <c r="DU512" s="427">
        <f t="shared" si="274"/>
        <v>0</v>
      </c>
      <c r="DV512" s="427">
        <f t="shared" si="275"/>
        <v>80</v>
      </c>
      <c r="DW512" s="427">
        <f t="shared" si="276"/>
        <v>41</v>
      </c>
      <c r="DX512" s="427">
        <f t="shared" si="277"/>
        <v>0</v>
      </c>
      <c r="DY512" s="427">
        <f t="shared" si="278"/>
        <v>12</v>
      </c>
      <c r="DZ512" s="427">
        <f t="shared" si="279"/>
        <v>0</v>
      </c>
      <c r="EA512" s="428">
        <f t="shared" si="280"/>
        <v>19</v>
      </c>
      <c r="EB512" s="429">
        <f t="shared" si="281"/>
        <v>80</v>
      </c>
      <c r="EC512" s="429">
        <f t="shared" si="282"/>
        <v>0</v>
      </c>
      <c r="ED512" s="429">
        <f t="shared" si="283"/>
        <v>41</v>
      </c>
      <c r="EE512" s="429">
        <f t="shared" si="284"/>
        <v>0</v>
      </c>
      <c r="EF512" s="429">
        <f t="shared" si="285"/>
        <v>12</v>
      </c>
      <c r="EG512" s="429">
        <f t="shared" si="286"/>
        <v>0</v>
      </c>
      <c r="EH512" s="441"/>
      <c r="EI512" s="479"/>
      <c r="EJ512" s="443">
        <v>542</v>
      </c>
      <c r="EK512" s="481" t="s">
        <v>734</v>
      </c>
      <c r="EL512" s="449" t="s">
        <v>194</v>
      </c>
      <c r="EM512" s="500">
        <v>325000</v>
      </c>
      <c r="EN512" s="447">
        <f t="shared" si="287"/>
        <v>12500</v>
      </c>
      <c r="EO512" s="453">
        <v>0</v>
      </c>
      <c r="EP512" s="454">
        <v>0</v>
      </c>
      <c r="EQ512" s="455">
        <v>0</v>
      </c>
      <c r="ER512" s="455">
        <v>0</v>
      </c>
      <c r="ES512" s="456">
        <f t="shared" si="288"/>
        <v>12500</v>
      </c>
      <c r="ET512" s="456">
        <f t="shared" si="289"/>
        <v>19</v>
      </c>
      <c r="EU512" s="456">
        <f t="shared" si="290"/>
        <v>80</v>
      </c>
      <c r="EV512" s="456">
        <f t="shared" si="291"/>
        <v>0</v>
      </c>
      <c r="EW512" s="456">
        <f t="shared" si="292"/>
        <v>41</v>
      </c>
      <c r="EX512" s="456">
        <f t="shared" si="293"/>
        <v>0</v>
      </c>
      <c r="EY512" s="460">
        <f t="shared" si="294"/>
        <v>12</v>
      </c>
      <c r="EZ512" s="460">
        <f t="shared" si="295"/>
        <v>0</v>
      </c>
      <c r="FA512" s="447">
        <f t="shared" si="296"/>
        <v>376695.64</v>
      </c>
      <c r="FB512" s="447">
        <v>0</v>
      </c>
      <c r="FC512" s="447">
        <f t="shared" si="297"/>
        <v>614195.64</v>
      </c>
      <c r="FD512" s="447">
        <f t="shared" si="298"/>
        <v>552776.08000000007</v>
      </c>
      <c r="FE512" s="447">
        <f t="shared" si="299"/>
        <v>26555.216000000015</v>
      </c>
      <c r="FF512" s="447">
        <f t="shared" si="300"/>
        <v>61419.56</v>
      </c>
      <c r="FG512" s="463"/>
      <c r="FH512" s="447">
        <f t="shared" si="301"/>
        <v>87974.78</v>
      </c>
      <c r="FI512" s="447">
        <v>0</v>
      </c>
      <c r="FJ512" s="447">
        <f t="shared" si="302"/>
        <v>526220.86</v>
      </c>
      <c r="FK512" s="464"/>
      <c r="FL512" s="447">
        <f t="shared" si="303"/>
        <v>24567.83</v>
      </c>
      <c r="FM512" s="447">
        <f t="shared" si="304"/>
        <v>3070.98</v>
      </c>
      <c r="FN512" s="447">
        <f t="shared" si="305"/>
        <v>61419.56</v>
      </c>
      <c r="FO512" s="447">
        <f t="shared" si="306"/>
        <v>89058.37</v>
      </c>
      <c r="FP512" s="178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</row>
    <row r="513" spans="1:463" s="163" customFormat="1" ht="22.5" customHeight="1">
      <c r="A513" s="360">
        <v>505</v>
      </c>
      <c r="B513" s="361">
        <v>1</v>
      </c>
      <c r="C513" s="362" t="s">
        <v>735</v>
      </c>
      <c r="D513" s="363" t="s">
        <v>194</v>
      </c>
      <c r="E513" s="225" t="s">
        <v>190</v>
      </c>
      <c r="F513" s="367">
        <v>325000</v>
      </c>
      <c r="G513" s="365">
        <v>8</v>
      </c>
      <c r="H513" s="366">
        <v>4</v>
      </c>
      <c r="I513" s="373"/>
      <c r="J513" s="491"/>
      <c r="K513" s="492">
        <v>8</v>
      </c>
      <c r="L513" s="366">
        <v>4</v>
      </c>
      <c r="M513" s="373"/>
      <c r="N513" s="491"/>
      <c r="O513" s="492">
        <v>8</v>
      </c>
      <c r="P513" s="366">
        <v>4</v>
      </c>
      <c r="Q513" s="373"/>
      <c r="R513" s="491"/>
      <c r="S513" s="492">
        <v>8</v>
      </c>
      <c r="T513" s="366">
        <v>4</v>
      </c>
      <c r="U513" s="373"/>
      <c r="V513" s="491"/>
      <c r="W513" s="492">
        <v>8</v>
      </c>
      <c r="X513" s="366">
        <v>4</v>
      </c>
      <c r="Y513" s="373"/>
      <c r="Z513" s="491"/>
      <c r="AA513" s="492">
        <v>5</v>
      </c>
      <c r="AB513" s="366">
        <v>7</v>
      </c>
      <c r="AC513" s="373"/>
      <c r="AD513" s="491"/>
      <c r="AE513" s="508">
        <v>12</v>
      </c>
      <c r="AF513" s="508"/>
      <c r="AG513" s="492">
        <v>8</v>
      </c>
      <c r="AH513" s="366">
        <v>4</v>
      </c>
      <c r="AI513" s="373"/>
      <c r="AJ513" s="491"/>
      <c r="AK513" s="492">
        <v>8</v>
      </c>
      <c r="AL513" s="366">
        <v>4</v>
      </c>
      <c r="AM513" s="373"/>
      <c r="AN513" s="491"/>
      <c r="AO513" s="492">
        <v>8</v>
      </c>
      <c r="AP513" s="366">
        <v>4</v>
      </c>
      <c r="AQ513" s="373"/>
      <c r="AR513" s="491"/>
      <c r="AS513" s="492"/>
      <c r="AT513" s="366"/>
      <c r="AU513" s="373"/>
      <c r="AV513" s="491"/>
      <c r="AW513" s="492">
        <v>8</v>
      </c>
      <c r="AX513" s="366">
        <v>4</v>
      </c>
      <c r="AY513" s="373"/>
      <c r="AZ513" s="491"/>
      <c r="BA513" s="492">
        <v>5</v>
      </c>
      <c r="BB513" s="366">
        <v>7</v>
      </c>
      <c r="BC513" s="373"/>
      <c r="BD513" s="491"/>
      <c r="BE513" s="508">
        <v>12</v>
      </c>
      <c r="BF513" s="508"/>
      <c r="BG513" s="492">
        <v>8</v>
      </c>
      <c r="BH513" s="366">
        <v>4</v>
      </c>
      <c r="BI513" s="373"/>
      <c r="BJ513" s="491"/>
      <c r="BK513" s="492"/>
      <c r="BL513" s="366"/>
      <c r="BM513" s="373"/>
      <c r="BN513" s="491"/>
      <c r="BO513" s="492">
        <v>8</v>
      </c>
      <c r="BP513" s="366">
        <v>4</v>
      </c>
      <c r="BQ513" s="373"/>
      <c r="BR513" s="491"/>
      <c r="BS513" s="492">
        <v>8</v>
      </c>
      <c r="BT513" s="366">
        <v>4</v>
      </c>
      <c r="BU513" s="373"/>
      <c r="BV513" s="491"/>
      <c r="BW513" s="498"/>
      <c r="BX513" s="498"/>
      <c r="BY513" s="492">
        <v>5</v>
      </c>
      <c r="BZ513" s="366">
        <v>7</v>
      </c>
      <c r="CA513" s="373"/>
      <c r="CB513" s="491"/>
      <c r="CC513" s="508">
        <v>12</v>
      </c>
      <c r="CD513" s="508"/>
      <c r="CE513" s="511"/>
      <c r="CF513" s="366"/>
      <c r="CG513" s="373"/>
      <c r="CH513" s="512"/>
      <c r="CI513" s="492"/>
      <c r="CJ513" s="366"/>
      <c r="CK513" s="373"/>
      <c r="CL513" s="491"/>
      <c r="CM513" s="492"/>
      <c r="CN513" s="366"/>
      <c r="CO513" s="373"/>
      <c r="CP513" s="491"/>
      <c r="CQ513" s="511">
        <v>8</v>
      </c>
      <c r="CR513" s="366">
        <v>4</v>
      </c>
      <c r="CS513" s="408"/>
      <c r="CT513" s="518"/>
      <c r="CU513" s="511">
        <v>8</v>
      </c>
      <c r="CV513" s="366">
        <v>4</v>
      </c>
      <c r="CW513" s="410"/>
      <c r="CX513" s="518"/>
      <c r="CY513" s="511">
        <v>5</v>
      </c>
      <c r="CZ513" s="366">
        <v>7</v>
      </c>
      <c r="DA513" s="415"/>
      <c r="DB513" s="518"/>
      <c r="DC513" s="508">
        <v>6</v>
      </c>
      <c r="DD513" s="508"/>
      <c r="DE513" s="511">
        <v>8</v>
      </c>
      <c r="DF513" s="366">
        <v>4</v>
      </c>
      <c r="DG513" s="416"/>
      <c r="DH513" s="518"/>
      <c r="DI513" s="511">
        <v>8</v>
      </c>
      <c r="DJ513" s="366">
        <v>4</v>
      </c>
      <c r="DK513" s="416"/>
      <c r="DL513" s="411"/>
      <c r="DM513" s="424">
        <v>25</v>
      </c>
      <c r="DN513" s="424">
        <v>4</v>
      </c>
      <c r="DO513" s="424">
        <v>1</v>
      </c>
      <c r="DP513" s="425">
        <f t="shared" si="269"/>
        <v>148</v>
      </c>
      <c r="DQ513" s="427">
        <f t="shared" si="270"/>
        <v>0</v>
      </c>
      <c r="DR513" s="425">
        <f t="shared" si="271"/>
        <v>148</v>
      </c>
      <c r="DS513" s="163">
        <f t="shared" si="272"/>
        <v>20</v>
      </c>
      <c r="DT513" s="425">
        <f t="shared" si="273"/>
        <v>92</v>
      </c>
      <c r="DU513" s="427">
        <f t="shared" si="274"/>
        <v>0</v>
      </c>
      <c r="DV513" s="427">
        <f t="shared" si="275"/>
        <v>92</v>
      </c>
      <c r="DW513" s="427">
        <f t="shared" si="276"/>
        <v>42</v>
      </c>
      <c r="DX513" s="427">
        <f t="shared" si="277"/>
        <v>0</v>
      </c>
      <c r="DY513" s="427">
        <f t="shared" si="278"/>
        <v>0</v>
      </c>
      <c r="DZ513" s="427">
        <f t="shared" si="279"/>
        <v>0</v>
      </c>
      <c r="EA513" s="428">
        <f t="shared" si="280"/>
        <v>21</v>
      </c>
      <c r="EB513" s="429">
        <f t="shared" si="281"/>
        <v>92</v>
      </c>
      <c r="EC513" s="429">
        <f t="shared" si="282"/>
        <v>0</v>
      </c>
      <c r="ED513" s="429">
        <f t="shared" si="283"/>
        <v>42</v>
      </c>
      <c r="EE513" s="429">
        <f t="shared" si="284"/>
        <v>0</v>
      </c>
      <c r="EF513" s="429">
        <f t="shared" si="285"/>
        <v>0</v>
      </c>
      <c r="EG513" s="429">
        <f t="shared" si="286"/>
        <v>0</v>
      </c>
      <c r="EH513" s="441"/>
      <c r="EI513" s="479"/>
      <c r="EJ513" s="443">
        <v>543</v>
      </c>
      <c r="EK513" s="481" t="s">
        <v>735</v>
      </c>
      <c r="EL513" s="449" t="s">
        <v>194</v>
      </c>
      <c r="EM513" s="500">
        <v>325000</v>
      </c>
      <c r="EN513" s="447">
        <f t="shared" si="287"/>
        <v>12500</v>
      </c>
      <c r="EO513" s="453">
        <v>0</v>
      </c>
      <c r="EP513" s="454">
        <v>0</v>
      </c>
      <c r="EQ513" s="455">
        <v>0</v>
      </c>
      <c r="ER513" s="455">
        <v>0</v>
      </c>
      <c r="ES513" s="456">
        <f t="shared" si="288"/>
        <v>12500</v>
      </c>
      <c r="ET513" s="456">
        <f t="shared" si="289"/>
        <v>21</v>
      </c>
      <c r="EU513" s="456">
        <f t="shared" si="290"/>
        <v>92</v>
      </c>
      <c r="EV513" s="456">
        <f t="shared" si="291"/>
        <v>0</v>
      </c>
      <c r="EW513" s="456">
        <f t="shared" si="292"/>
        <v>42</v>
      </c>
      <c r="EX513" s="456">
        <f t="shared" si="293"/>
        <v>0</v>
      </c>
      <c r="EY513" s="460">
        <f t="shared" si="294"/>
        <v>0</v>
      </c>
      <c r="EZ513" s="460">
        <f t="shared" si="295"/>
        <v>0</v>
      </c>
      <c r="FA513" s="447">
        <f t="shared" si="296"/>
        <v>370028.46</v>
      </c>
      <c r="FB513" s="447">
        <v>0</v>
      </c>
      <c r="FC513" s="447">
        <f t="shared" si="297"/>
        <v>632528.46</v>
      </c>
      <c r="FD513" s="447">
        <f t="shared" si="298"/>
        <v>569275.61</v>
      </c>
      <c r="FE513" s="447">
        <f t="shared" si="299"/>
        <v>29855.121999999996</v>
      </c>
      <c r="FF513" s="447">
        <f t="shared" si="300"/>
        <v>63252.85</v>
      </c>
      <c r="FG513" s="463"/>
      <c r="FH513" s="447">
        <f t="shared" si="301"/>
        <v>93107.97</v>
      </c>
      <c r="FI513" s="447">
        <v>0</v>
      </c>
      <c r="FJ513" s="447">
        <f t="shared" si="302"/>
        <v>539420.49</v>
      </c>
      <c r="FK513" s="464"/>
      <c r="FL513" s="447">
        <f t="shared" si="303"/>
        <v>25301.14</v>
      </c>
      <c r="FM513" s="447">
        <f t="shared" si="304"/>
        <v>3162.64</v>
      </c>
      <c r="FN513" s="447">
        <f t="shared" si="305"/>
        <v>63252.85</v>
      </c>
      <c r="FO513" s="447">
        <f t="shared" si="306"/>
        <v>91716.63</v>
      </c>
      <c r="FP513" s="178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</row>
    <row r="514" spans="1:463" s="163" customFormat="1" ht="22.5" customHeight="1">
      <c r="A514" s="360">
        <v>506</v>
      </c>
      <c r="B514" s="361">
        <v>1</v>
      </c>
      <c r="C514" s="362" t="s">
        <v>736</v>
      </c>
      <c r="D514" s="363" t="s">
        <v>194</v>
      </c>
      <c r="E514" s="225" t="s">
        <v>190</v>
      </c>
      <c r="F514" s="367">
        <v>325000</v>
      </c>
      <c r="G514" s="365"/>
      <c r="H514" s="366"/>
      <c r="I514" s="373"/>
      <c r="J514" s="491"/>
      <c r="K514" s="492"/>
      <c r="L514" s="366"/>
      <c r="M514" s="373"/>
      <c r="N514" s="491"/>
      <c r="O514" s="492"/>
      <c r="P514" s="366"/>
      <c r="Q514" s="373"/>
      <c r="R514" s="491"/>
      <c r="S514" s="492"/>
      <c r="T514" s="366"/>
      <c r="U514" s="373"/>
      <c r="V514" s="491"/>
      <c r="W514" s="492"/>
      <c r="X514" s="366"/>
      <c r="Y514" s="373"/>
      <c r="Z514" s="491"/>
      <c r="AA514" s="492"/>
      <c r="AB514" s="366"/>
      <c r="AC514" s="373"/>
      <c r="AD514" s="491"/>
      <c r="AE514" s="508"/>
      <c r="AF514" s="508"/>
      <c r="AG514" s="492"/>
      <c r="AH514" s="366"/>
      <c r="AI514" s="373"/>
      <c r="AJ514" s="491"/>
      <c r="AK514" s="492"/>
      <c r="AL514" s="366"/>
      <c r="AM514" s="373"/>
      <c r="AN514" s="491"/>
      <c r="AO514" s="492"/>
      <c r="AP514" s="366"/>
      <c r="AQ514" s="373"/>
      <c r="AR514" s="491"/>
      <c r="AS514" s="492"/>
      <c r="AT514" s="366"/>
      <c r="AU514" s="373"/>
      <c r="AV514" s="491"/>
      <c r="AW514" s="492"/>
      <c r="AX514" s="366"/>
      <c r="AY514" s="373"/>
      <c r="AZ514" s="491"/>
      <c r="BA514" s="492"/>
      <c r="BB514" s="366"/>
      <c r="BC514" s="373"/>
      <c r="BD514" s="491"/>
      <c r="BE514" s="508"/>
      <c r="BF514" s="508"/>
      <c r="BG514" s="492">
        <v>8</v>
      </c>
      <c r="BH514" s="366">
        <v>4</v>
      </c>
      <c r="BI514" s="373"/>
      <c r="BJ514" s="491"/>
      <c r="BK514" s="492">
        <v>8</v>
      </c>
      <c r="BL514" s="366">
        <v>4</v>
      </c>
      <c r="BM514" s="373"/>
      <c r="BN514" s="491"/>
      <c r="BO514" s="492">
        <v>8</v>
      </c>
      <c r="BP514" s="366">
        <v>4</v>
      </c>
      <c r="BQ514" s="373"/>
      <c r="BR514" s="491"/>
      <c r="BS514" s="492">
        <v>8</v>
      </c>
      <c r="BT514" s="366">
        <v>4</v>
      </c>
      <c r="BU514" s="373"/>
      <c r="BV514" s="491"/>
      <c r="BW514" s="498">
        <v>12</v>
      </c>
      <c r="BX514" s="498"/>
      <c r="BY514" s="492">
        <v>5</v>
      </c>
      <c r="BZ514" s="366">
        <v>7</v>
      </c>
      <c r="CA514" s="373"/>
      <c r="CB514" s="491"/>
      <c r="CC514" s="508">
        <v>12</v>
      </c>
      <c r="CD514" s="508"/>
      <c r="CE514" s="511">
        <v>8</v>
      </c>
      <c r="CF514" s="366">
        <v>4</v>
      </c>
      <c r="CG514" s="373"/>
      <c r="CH514" s="512"/>
      <c r="CI514" s="492">
        <v>8</v>
      </c>
      <c r="CJ514" s="366">
        <v>1</v>
      </c>
      <c r="CK514" s="373"/>
      <c r="CL514" s="491"/>
      <c r="CM514" s="492">
        <v>8</v>
      </c>
      <c r="CN514" s="366">
        <v>4</v>
      </c>
      <c r="CO514" s="373"/>
      <c r="CP514" s="491"/>
      <c r="CQ514" s="511"/>
      <c r="CR514" s="366"/>
      <c r="CS514" s="408"/>
      <c r="CT514" s="518"/>
      <c r="CU514" s="511">
        <v>8</v>
      </c>
      <c r="CV514" s="366">
        <v>4</v>
      </c>
      <c r="CW514" s="410"/>
      <c r="CX514" s="518"/>
      <c r="CY514" s="511">
        <v>5</v>
      </c>
      <c r="CZ514" s="366">
        <v>7</v>
      </c>
      <c r="DA514" s="415"/>
      <c r="DB514" s="518"/>
      <c r="DC514" s="508">
        <v>12</v>
      </c>
      <c r="DD514" s="508"/>
      <c r="DE514" s="511">
        <v>8</v>
      </c>
      <c r="DF514" s="366">
        <v>4</v>
      </c>
      <c r="DG514" s="416"/>
      <c r="DH514" s="518"/>
      <c r="DI514" s="511">
        <v>8</v>
      </c>
      <c r="DJ514" s="366">
        <v>4</v>
      </c>
      <c r="DK514" s="416"/>
      <c r="DL514" s="411"/>
      <c r="DM514" s="424">
        <v>25</v>
      </c>
      <c r="DN514" s="424">
        <v>4</v>
      </c>
      <c r="DO514" s="424">
        <v>1</v>
      </c>
      <c r="DP514" s="425">
        <f t="shared" si="269"/>
        <v>90</v>
      </c>
      <c r="DQ514" s="427">
        <f t="shared" si="270"/>
        <v>0</v>
      </c>
      <c r="DR514" s="425">
        <f t="shared" si="271"/>
        <v>90</v>
      </c>
      <c r="DS514" s="163">
        <f t="shared" si="272"/>
        <v>12</v>
      </c>
      <c r="DT514" s="425">
        <f t="shared" si="273"/>
        <v>51</v>
      </c>
      <c r="DU514" s="427">
        <f t="shared" si="274"/>
        <v>0</v>
      </c>
      <c r="DV514" s="427">
        <f t="shared" si="275"/>
        <v>51</v>
      </c>
      <c r="DW514" s="427">
        <f t="shared" si="276"/>
        <v>24</v>
      </c>
      <c r="DX514" s="427">
        <f t="shared" si="277"/>
        <v>0</v>
      </c>
      <c r="DY514" s="427">
        <f t="shared" si="278"/>
        <v>12</v>
      </c>
      <c r="DZ514" s="427">
        <f t="shared" si="279"/>
        <v>0</v>
      </c>
      <c r="EA514" s="428">
        <f t="shared" si="280"/>
        <v>13</v>
      </c>
      <c r="EB514" s="429">
        <f t="shared" si="281"/>
        <v>51</v>
      </c>
      <c r="EC514" s="429">
        <f t="shared" si="282"/>
        <v>0</v>
      </c>
      <c r="ED514" s="429">
        <f t="shared" si="283"/>
        <v>24</v>
      </c>
      <c r="EE514" s="429">
        <f t="shared" si="284"/>
        <v>0</v>
      </c>
      <c r="EF514" s="429">
        <f t="shared" si="285"/>
        <v>12</v>
      </c>
      <c r="EG514" s="429">
        <f t="shared" si="286"/>
        <v>0</v>
      </c>
      <c r="EH514" s="441"/>
      <c r="EI514" s="479"/>
      <c r="EJ514" s="443">
        <v>544</v>
      </c>
      <c r="EK514" s="481" t="s">
        <v>736</v>
      </c>
      <c r="EL514" s="449" t="s">
        <v>194</v>
      </c>
      <c r="EM514" s="500">
        <v>325000</v>
      </c>
      <c r="EN514" s="447">
        <f t="shared" si="287"/>
        <v>12500</v>
      </c>
      <c r="EO514" s="453">
        <v>0</v>
      </c>
      <c r="EP514" s="454">
        <v>0</v>
      </c>
      <c r="EQ514" s="455">
        <v>0</v>
      </c>
      <c r="ER514" s="455">
        <v>0</v>
      </c>
      <c r="ES514" s="456">
        <f t="shared" si="288"/>
        <v>12500</v>
      </c>
      <c r="ET514" s="456">
        <f t="shared" si="289"/>
        <v>13</v>
      </c>
      <c r="EU514" s="456">
        <f t="shared" si="290"/>
        <v>51</v>
      </c>
      <c r="EV514" s="456">
        <f t="shared" si="291"/>
        <v>0</v>
      </c>
      <c r="EW514" s="456">
        <f t="shared" si="292"/>
        <v>24</v>
      </c>
      <c r="EX514" s="456">
        <f t="shared" si="293"/>
        <v>0</v>
      </c>
      <c r="EY514" s="460">
        <f t="shared" si="294"/>
        <v>12</v>
      </c>
      <c r="EZ514" s="460">
        <f t="shared" si="295"/>
        <v>0</v>
      </c>
      <c r="FA514" s="447">
        <f t="shared" si="296"/>
        <v>247519.04</v>
      </c>
      <c r="FB514" s="447">
        <v>0</v>
      </c>
      <c r="FC514" s="447">
        <f t="shared" si="297"/>
        <v>410019.04</v>
      </c>
      <c r="FD514" s="447">
        <f t="shared" si="298"/>
        <v>369017.13999999996</v>
      </c>
      <c r="FE514" s="447">
        <f t="shared" si="299"/>
        <v>7921.3711999999969</v>
      </c>
      <c r="FF514" s="447">
        <f t="shared" si="300"/>
        <v>41001.9</v>
      </c>
      <c r="FG514" s="463"/>
      <c r="FH514" s="447">
        <f t="shared" si="301"/>
        <v>48923.27</v>
      </c>
      <c r="FI514" s="447">
        <v>0</v>
      </c>
      <c r="FJ514" s="447">
        <f t="shared" si="302"/>
        <v>361095.77</v>
      </c>
      <c r="FK514" s="464"/>
      <c r="FL514" s="447">
        <f t="shared" si="303"/>
        <v>16400.759999999998</v>
      </c>
      <c r="FM514" s="447">
        <f t="shared" si="304"/>
        <v>2050.1</v>
      </c>
      <c r="FN514" s="447">
        <f t="shared" si="305"/>
        <v>41001.9</v>
      </c>
      <c r="FO514" s="447">
        <f t="shared" si="306"/>
        <v>59452.759999999995</v>
      </c>
      <c r="FP514" s="178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</row>
    <row r="515" spans="1:463" s="163" customFormat="1" ht="22.5" customHeight="1">
      <c r="A515" s="360">
        <v>507</v>
      </c>
      <c r="B515" s="361">
        <v>1</v>
      </c>
      <c r="C515" s="362" t="s">
        <v>737</v>
      </c>
      <c r="D515" s="363" t="s">
        <v>194</v>
      </c>
      <c r="E515" s="225" t="s">
        <v>190</v>
      </c>
      <c r="F515" s="367">
        <v>325000</v>
      </c>
      <c r="G515" s="365"/>
      <c r="H515" s="366"/>
      <c r="I515" s="373"/>
      <c r="J515" s="491"/>
      <c r="K515" s="492"/>
      <c r="L515" s="366"/>
      <c r="M515" s="373"/>
      <c r="N515" s="491"/>
      <c r="O515" s="492"/>
      <c r="P515" s="366"/>
      <c r="Q515" s="373"/>
      <c r="R515" s="491"/>
      <c r="S515" s="492"/>
      <c r="T515" s="366"/>
      <c r="U515" s="373"/>
      <c r="V515" s="491"/>
      <c r="W515" s="492"/>
      <c r="X515" s="366"/>
      <c r="Y515" s="373"/>
      <c r="Z515" s="491"/>
      <c r="AA515" s="492"/>
      <c r="AB515" s="366"/>
      <c r="AC515" s="373"/>
      <c r="AD515" s="491"/>
      <c r="AE515" s="508"/>
      <c r="AF515" s="508"/>
      <c r="AG515" s="492"/>
      <c r="AH515" s="366"/>
      <c r="AI515" s="373"/>
      <c r="AJ515" s="491"/>
      <c r="AK515" s="492"/>
      <c r="AL515" s="366"/>
      <c r="AM515" s="373"/>
      <c r="AN515" s="491"/>
      <c r="AO515" s="492"/>
      <c r="AP515" s="366"/>
      <c r="AQ515" s="373"/>
      <c r="AR515" s="491"/>
      <c r="AS515" s="492"/>
      <c r="AT515" s="366"/>
      <c r="AU515" s="373"/>
      <c r="AV515" s="491"/>
      <c r="AW515" s="492"/>
      <c r="AX515" s="366"/>
      <c r="AY515" s="373"/>
      <c r="AZ515" s="491"/>
      <c r="BA515" s="492"/>
      <c r="BB515" s="366"/>
      <c r="BC515" s="373"/>
      <c r="BD515" s="491"/>
      <c r="BE515" s="508"/>
      <c r="BF515" s="508"/>
      <c r="BG515" s="492">
        <v>8</v>
      </c>
      <c r="BH515" s="366">
        <v>4</v>
      </c>
      <c r="BI515" s="373"/>
      <c r="BJ515" s="491"/>
      <c r="BK515" s="492">
        <v>8</v>
      </c>
      <c r="BL515" s="366">
        <v>4</v>
      </c>
      <c r="BM515" s="373"/>
      <c r="BN515" s="491"/>
      <c r="BO515" s="492">
        <v>8</v>
      </c>
      <c r="BP515" s="366">
        <v>4</v>
      </c>
      <c r="BQ515" s="373"/>
      <c r="BR515" s="491"/>
      <c r="BS515" s="492">
        <v>8</v>
      </c>
      <c r="BT515" s="366">
        <v>4</v>
      </c>
      <c r="BU515" s="373"/>
      <c r="BV515" s="491"/>
      <c r="BW515" s="498">
        <v>12</v>
      </c>
      <c r="BX515" s="498"/>
      <c r="BY515" s="492">
        <v>5</v>
      </c>
      <c r="BZ515" s="366">
        <v>7</v>
      </c>
      <c r="CA515" s="373"/>
      <c r="CB515" s="491"/>
      <c r="CC515" s="508">
        <v>12</v>
      </c>
      <c r="CD515" s="508"/>
      <c r="CE515" s="511">
        <v>8</v>
      </c>
      <c r="CF515" s="366">
        <v>4</v>
      </c>
      <c r="CG515" s="373"/>
      <c r="CH515" s="512"/>
      <c r="CI515" s="492">
        <v>8</v>
      </c>
      <c r="CJ515" s="366">
        <v>1</v>
      </c>
      <c r="CK515" s="373"/>
      <c r="CL515" s="491"/>
      <c r="CM515" s="492">
        <v>8</v>
      </c>
      <c r="CN515" s="366">
        <v>4</v>
      </c>
      <c r="CO515" s="373"/>
      <c r="CP515" s="491"/>
      <c r="CQ515" s="511">
        <v>8</v>
      </c>
      <c r="CR515" s="366">
        <v>4</v>
      </c>
      <c r="CS515" s="408"/>
      <c r="CT515" s="518"/>
      <c r="CU515" s="511">
        <v>8</v>
      </c>
      <c r="CV515" s="366">
        <v>4</v>
      </c>
      <c r="CW515" s="410"/>
      <c r="CX515" s="518"/>
      <c r="CY515" s="511">
        <v>5</v>
      </c>
      <c r="CZ515" s="366">
        <v>7</v>
      </c>
      <c r="DA515" s="415"/>
      <c r="DB515" s="518"/>
      <c r="DC515" s="508">
        <v>12</v>
      </c>
      <c r="DD515" s="508"/>
      <c r="DE515" s="511">
        <v>8</v>
      </c>
      <c r="DF515" s="366">
        <v>4</v>
      </c>
      <c r="DG515" s="416"/>
      <c r="DH515" s="518"/>
      <c r="DI515" s="511">
        <v>8</v>
      </c>
      <c r="DJ515" s="366">
        <v>4</v>
      </c>
      <c r="DK515" s="416"/>
      <c r="DL515" s="411"/>
      <c r="DM515" s="424">
        <v>25</v>
      </c>
      <c r="DN515" s="424">
        <v>4</v>
      </c>
      <c r="DO515" s="424">
        <v>1</v>
      </c>
      <c r="DP515" s="425">
        <f t="shared" si="269"/>
        <v>98</v>
      </c>
      <c r="DQ515" s="427">
        <f t="shared" si="270"/>
        <v>0</v>
      </c>
      <c r="DR515" s="425">
        <f t="shared" si="271"/>
        <v>98</v>
      </c>
      <c r="DS515" s="163">
        <f t="shared" si="272"/>
        <v>13</v>
      </c>
      <c r="DT515" s="425">
        <f t="shared" si="273"/>
        <v>55</v>
      </c>
      <c r="DU515" s="427">
        <f t="shared" si="274"/>
        <v>0</v>
      </c>
      <c r="DV515" s="427">
        <f t="shared" si="275"/>
        <v>55</v>
      </c>
      <c r="DW515" s="427">
        <f t="shared" si="276"/>
        <v>24</v>
      </c>
      <c r="DX515" s="427">
        <f t="shared" si="277"/>
        <v>0</v>
      </c>
      <c r="DY515" s="427">
        <f t="shared" si="278"/>
        <v>12</v>
      </c>
      <c r="DZ515" s="427">
        <f t="shared" si="279"/>
        <v>0</v>
      </c>
      <c r="EA515" s="428">
        <f t="shared" si="280"/>
        <v>14</v>
      </c>
      <c r="EB515" s="429">
        <f t="shared" si="281"/>
        <v>55</v>
      </c>
      <c r="EC515" s="429">
        <f t="shared" si="282"/>
        <v>0</v>
      </c>
      <c r="ED515" s="429">
        <f t="shared" si="283"/>
        <v>24</v>
      </c>
      <c r="EE515" s="429">
        <f t="shared" si="284"/>
        <v>0</v>
      </c>
      <c r="EF515" s="429">
        <f t="shared" si="285"/>
        <v>12</v>
      </c>
      <c r="EG515" s="429">
        <f t="shared" si="286"/>
        <v>0</v>
      </c>
      <c r="EH515" s="441"/>
      <c r="EI515" s="479"/>
      <c r="EJ515" s="443">
        <v>545</v>
      </c>
      <c r="EK515" s="481" t="s">
        <v>737</v>
      </c>
      <c r="EL515" s="449" t="s">
        <v>194</v>
      </c>
      <c r="EM515" s="500">
        <v>325000</v>
      </c>
      <c r="EN515" s="447">
        <f t="shared" si="287"/>
        <v>12500</v>
      </c>
      <c r="EO515" s="453">
        <v>0</v>
      </c>
      <c r="EP515" s="454">
        <v>0</v>
      </c>
      <c r="EQ515" s="455">
        <v>0</v>
      </c>
      <c r="ER515" s="455">
        <v>0</v>
      </c>
      <c r="ES515" s="456">
        <f t="shared" si="288"/>
        <v>12500</v>
      </c>
      <c r="ET515" s="456">
        <f t="shared" si="289"/>
        <v>14</v>
      </c>
      <c r="EU515" s="456">
        <f t="shared" si="290"/>
        <v>55</v>
      </c>
      <c r="EV515" s="456">
        <f t="shared" si="291"/>
        <v>0</v>
      </c>
      <c r="EW515" s="456">
        <f t="shared" si="292"/>
        <v>24</v>
      </c>
      <c r="EX515" s="456">
        <f t="shared" si="293"/>
        <v>0</v>
      </c>
      <c r="EY515" s="460">
        <f t="shared" si="294"/>
        <v>12</v>
      </c>
      <c r="EZ515" s="460">
        <f t="shared" si="295"/>
        <v>0</v>
      </c>
      <c r="FA515" s="447">
        <f t="shared" si="296"/>
        <v>257519.81</v>
      </c>
      <c r="FB515" s="447">
        <v>0</v>
      </c>
      <c r="FC515" s="447">
        <f t="shared" si="297"/>
        <v>432519.81</v>
      </c>
      <c r="FD515" s="447">
        <f t="shared" si="298"/>
        <v>389267.83</v>
      </c>
      <c r="FE515" s="447">
        <f t="shared" si="299"/>
        <v>9541.4264000000021</v>
      </c>
      <c r="FF515" s="447">
        <f t="shared" si="300"/>
        <v>43251.98</v>
      </c>
      <c r="FG515" s="463"/>
      <c r="FH515" s="447">
        <f t="shared" si="301"/>
        <v>52793.41</v>
      </c>
      <c r="FI515" s="447">
        <v>0</v>
      </c>
      <c r="FJ515" s="447">
        <f t="shared" si="302"/>
        <v>379726.4</v>
      </c>
      <c r="FK515" s="464"/>
      <c r="FL515" s="447">
        <f t="shared" si="303"/>
        <v>17300.79</v>
      </c>
      <c r="FM515" s="447">
        <f t="shared" si="304"/>
        <v>2162.6</v>
      </c>
      <c r="FN515" s="447">
        <f t="shared" si="305"/>
        <v>43251.98</v>
      </c>
      <c r="FO515" s="447">
        <f t="shared" si="306"/>
        <v>62715.37</v>
      </c>
      <c r="FP515" s="178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</row>
    <row r="516" spans="1:463" s="163" customFormat="1" ht="22.5" customHeight="1">
      <c r="A516" s="360">
        <v>508</v>
      </c>
      <c r="B516" s="361">
        <v>1</v>
      </c>
      <c r="C516" s="362" t="s">
        <v>738</v>
      </c>
      <c r="D516" s="363" t="s">
        <v>194</v>
      </c>
      <c r="E516" s="225" t="s">
        <v>190</v>
      </c>
      <c r="F516" s="367">
        <v>325000</v>
      </c>
      <c r="G516" s="365"/>
      <c r="H516" s="366"/>
      <c r="I516" s="373"/>
      <c r="J516" s="491"/>
      <c r="K516" s="492"/>
      <c r="L516" s="366"/>
      <c r="M516" s="373"/>
      <c r="N516" s="491"/>
      <c r="O516" s="492"/>
      <c r="P516" s="366"/>
      <c r="Q516" s="373"/>
      <c r="R516" s="491"/>
      <c r="S516" s="492"/>
      <c r="T516" s="366"/>
      <c r="U516" s="373"/>
      <c r="V516" s="491"/>
      <c r="W516" s="492"/>
      <c r="X516" s="366"/>
      <c r="Y516" s="373"/>
      <c r="Z516" s="491"/>
      <c r="AA516" s="492"/>
      <c r="AB516" s="366"/>
      <c r="AC516" s="373"/>
      <c r="AD516" s="491"/>
      <c r="AE516" s="508"/>
      <c r="AF516" s="508"/>
      <c r="AG516" s="492"/>
      <c r="AH516" s="366"/>
      <c r="AI516" s="373"/>
      <c r="AJ516" s="491"/>
      <c r="AK516" s="492">
        <v>8</v>
      </c>
      <c r="AL516" s="366">
        <v>4</v>
      </c>
      <c r="AM516" s="373"/>
      <c r="AN516" s="491"/>
      <c r="AO516" s="492">
        <v>8</v>
      </c>
      <c r="AP516" s="366">
        <v>4</v>
      </c>
      <c r="AQ516" s="373"/>
      <c r="AR516" s="491"/>
      <c r="AS516" s="492">
        <v>8</v>
      </c>
      <c r="AT516" s="366">
        <v>4</v>
      </c>
      <c r="AU516" s="373"/>
      <c r="AV516" s="491"/>
      <c r="AW516" s="492">
        <v>8</v>
      </c>
      <c r="AX516" s="366">
        <v>4</v>
      </c>
      <c r="AY516" s="373"/>
      <c r="AZ516" s="491"/>
      <c r="BA516" s="492">
        <v>5</v>
      </c>
      <c r="BB516" s="366">
        <v>7</v>
      </c>
      <c r="BC516" s="373"/>
      <c r="BD516" s="491"/>
      <c r="BE516" s="508">
        <v>12</v>
      </c>
      <c r="BF516" s="508"/>
      <c r="BG516" s="492">
        <v>8</v>
      </c>
      <c r="BH516" s="366">
        <v>4</v>
      </c>
      <c r="BI516" s="373"/>
      <c r="BJ516" s="491"/>
      <c r="BK516" s="492">
        <v>8</v>
      </c>
      <c r="BL516" s="366">
        <v>4</v>
      </c>
      <c r="BM516" s="373"/>
      <c r="BN516" s="491"/>
      <c r="BO516" s="492">
        <v>8</v>
      </c>
      <c r="BP516" s="366">
        <v>4</v>
      </c>
      <c r="BQ516" s="373"/>
      <c r="BR516" s="491"/>
      <c r="BS516" s="492">
        <v>8</v>
      </c>
      <c r="BT516" s="366">
        <v>4</v>
      </c>
      <c r="BU516" s="373"/>
      <c r="BV516" s="491"/>
      <c r="BW516" s="498">
        <v>12</v>
      </c>
      <c r="BX516" s="498"/>
      <c r="BY516" s="492">
        <v>5</v>
      </c>
      <c r="BZ516" s="366">
        <v>7</v>
      </c>
      <c r="CA516" s="373"/>
      <c r="CB516" s="491"/>
      <c r="CC516" s="508">
        <v>12</v>
      </c>
      <c r="CD516" s="508"/>
      <c r="CE516" s="511">
        <v>3.5</v>
      </c>
      <c r="CF516" s="366"/>
      <c r="CG516" s="373"/>
      <c r="CH516" s="512"/>
      <c r="CI516" s="492">
        <v>8</v>
      </c>
      <c r="CJ516" s="366">
        <v>1</v>
      </c>
      <c r="CK516" s="373"/>
      <c r="CL516" s="491"/>
      <c r="CM516" s="492">
        <v>8</v>
      </c>
      <c r="CN516" s="366">
        <v>4</v>
      </c>
      <c r="CO516" s="373"/>
      <c r="CP516" s="491"/>
      <c r="CQ516" s="511">
        <v>8</v>
      </c>
      <c r="CR516" s="366">
        <v>4</v>
      </c>
      <c r="CS516" s="408"/>
      <c r="CT516" s="518"/>
      <c r="CU516" s="511">
        <v>8</v>
      </c>
      <c r="CV516" s="366">
        <v>4</v>
      </c>
      <c r="CW516" s="410"/>
      <c r="CX516" s="518"/>
      <c r="CY516" s="511"/>
      <c r="CZ516" s="366"/>
      <c r="DA516" s="415"/>
      <c r="DB516" s="518"/>
      <c r="DC516" s="508"/>
      <c r="DD516" s="508"/>
      <c r="DE516" s="511"/>
      <c r="DF516" s="366"/>
      <c r="DG516" s="416"/>
      <c r="DH516" s="518"/>
      <c r="DI516" s="511"/>
      <c r="DJ516" s="366"/>
      <c r="DK516" s="416"/>
      <c r="DL516" s="411"/>
      <c r="DM516" s="424">
        <v>25</v>
      </c>
      <c r="DN516" s="424">
        <v>4</v>
      </c>
      <c r="DO516" s="424">
        <v>1</v>
      </c>
      <c r="DP516" s="425">
        <f t="shared" si="269"/>
        <v>109.5</v>
      </c>
      <c r="DQ516" s="427">
        <f t="shared" si="270"/>
        <v>0</v>
      </c>
      <c r="DR516" s="425">
        <f t="shared" si="271"/>
        <v>110</v>
      </c>
      <c r="DS516" s="163">
        <f t="shared" si="272"/>
        <v>15</v>
      </c>
      <c r="DT516" s="425">
        <f t="shared" si="273"/>
        <v>59</v>
      </c>
      <c r="DU516" s="427">
        <f t="shared" si="274"/>
        <v>0</v>
      </c>
      <c r="DV516" s="427">
        <f t="shared" si="275"/>
        <v>59</v>
      </c>
      <c r="DW516" s="427">
        <f t="shared" si="276"/>
        <v>24</v>
      </c>
      <c r="DX516" s="427">
        <f t="shared" si="277"/>
        <v>0</v>
      </c>
      <c r="DY516" s="427">
        <f t="shared" si="278"/>
        <v>12</v>
      </c>
      <c r="DZ516" s="427">
        <f t="shared" si="279"/>
        <v>0</v>
      </c>
      <c r="EA516" s="428">
        <f t="shared" si="280"/>
        <v>16</v>
      </c>
      <c r="EB516" s="429">
        <f t="shared" si="281"/>
        <v>59</v>
      </c>
      <c r="EC516" s="429">
        <f t="shared" si="282"/>
        <v>0</v>
      </c>
      <c r="ED516" s="429">
        <f t="shared" si="283"/>
        <v>24</v>
      </c>
      <c r="EE516" s="429">
        <f t="shared" si="284"/>
        <v>0</v>
      </c>
      <c r="EF516" s="429">
        <f t="shared" si="285"/>
        <v>12</v>
      </c>
      <c r="EG516" s="429">
        <f t="shared" si="286"/>
        <v>0</v>
      </c>
      <c r="EH516" s="441"/>
      <c r="EI516" s="479"/>
      <c r="EJ516" s="443">
        <v>546</v>
      </c>
      <c r="EK516" s="481" t="s">
        <v>738</v>
      </c>
      <c r="EL516" s="449" t="s">
        <v>194</v>
      </c>
      <c r="EM516" s="500">
        <v>325000</v>
      </c>
      <c r="EN516" s="447">
        <f t="shared" si="287"/>
        <v>12500</v>
      </c>
      <c r="EO516" s="453">
        <v>0</v>
      </c>
      <c r="EP516" s="454">
        <v>0</v>
      </c>
      <c r="EQ516" s="455">
        <v>0</v>
      </c>
      <c r="ER516" s="455">
        <v>0</v>
      </c>
      <c r="ES516" s="456">
        <f t="shared" si="288"/>
        <v>12500</v>
      </c>
      <c r="ET516" s="456">
        <f t="shared" si="289"/>
        <v>16</v>
      </c>
      <c r="EU516" s="456">
        <f t="shared" si="290"/>
        <v>59</v>
      </c>
      <c r="EV516" s="456">
        <f t="shared" si="291"/>
        <v>0</v>
      </c>
      <c r="EW516" s="456">
        <f t="shared" si="292"/>
        <v>24</v>
      </c>
      <c r="EX516" s="456">
        <f t="shared" si="293"/>
        <v>0</v>
      </c>
      <c r="EY516" s="460">
        <f t="shared" si="294"/>
        <v>12</v>
      </c>
      <c r="EZ516" s="460">
        <f t="shared" si="295"/>
        <v>0</v>
      </c>
      <c r="FA516" s="447">
        <f t="shared" si="296"/>
        <v>267520.58</v>
      </c>
      <c r="FB516" s="447">
        <v>0</v>
      </c>
      <c r="FC516" s="447">
        <f t="shared" si="297"/>
        <v>467520.58</v>
      </c>
      <c r="FD516" s="447">
        <f t="shared" si="298"/>
        <v>420768.52</v>
      </c>
      <c r="FE516" s="447">
        <f t="shared" si="299"/>
        <v>12061.481600000001</v>
      </c>
      <c r="FF516" s="447">
        <f t="shared" si="300"/>
        <v>46752.06</v>
      </c>
      <c r="FG516" s="463"/>
      <c r="FH516" s="447">
        <f t="shared" si="301"/>
        <v>58813.54</v>
      </c>
      <c r="FI516" s="447">
        <v>0</v>
      </c>
      <c r="FJ516" s="447">
        <f t="shared" si="302"/>
        <v>408707.04</v>
      </c>
      <c r="FK516" s="464"/>
      <c r="FL516" s="447">
        <f t="shared" si="303"/>
        <v>18700.82</v>
      </c>
      <c r="FM516" s="447">
        <f t="shared" si="304"/>
        <v>2337.6</v>
      </c>
      <c r="FN516" s="447">
        <f t="shared" si="305"/>
        <v>46752.06</v>
      </c>
      <c r="FO516" s="447">
        <f t="shared" si="306"/>
        <v>67790.48</v>
      </c>
      <c r="FP516" s="178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</row>
    <row r="517" spans="1:463" s="163" customFormat="1" ht="22.5" customHeight="1">
      <c r="A517" s="360">
        <v>509</v>
      </c>
      <c r="B517" s="361">
        <v>1</v>
      </c>
      <c r="C517" s="362" t="s">
        <v>739</v>
      </c>
      <c r="D517" s="363" t="s">
        <v>194</v>
      </c>
      <c r="E517" s="225" t="s">
        <v>190</v>
      </c>
      <c r="F517" s="367">
        <v>325000</v>
      </c>
      <c r="G517" s="365"/>
      <c r="H517" s="366"/>
      <c r="I517" s="373"/>
      <c r="J517" s="491"/>
      <c r="K517" s="492"/>
      <c r="L517" s="366"/>
      <c r="M517" s="373"/>
      <c r="N517" s="491"/>
      <c r="O517" s="492"/>
      <c r="P517" s="366"/>
      <c r="Q517" s="373"/>
      <c r="R517" s="491"/>
      <c r="S517" s="492"/>
      <c r="T517" s="366"/>
      <c r="U517" s="373"/>
      <c r="V517" s="491"/>
      <c r="W517" s="492"/>
      <c r="X517" s="366"/>
      <c r="Y517" s="373"/>
      <c r="Z517" s="491"/>
      <c r="AA517" s="492"/>
      <c r="AB517" s="366"/>
      <c r="AC517" s="373"/>
      <c r="AD517" s="491"/>
      <c r="AE517" s="508"/>
      <c r="AF517" s="508"/>
      <c r="AG517" s="492"/>
      <c r="AH517" s="366"/>
      <c r="AI517" s="373"/>
      <c r="AJ517" s="491"/>
      <c r="AK517" s="492">
        <v>8</v>
      </c>
      <c r="AL517" s="366">
        <v>4</v>
      </c>
      <c r="AM517" s="373"/>
      <c r="AN517" s="491"/>
      <c r="AO517" s="492">
        <v>8</v>
      </c>
      <c r="AP517" s="366">
        <v>4</v>
      </c>
      <c r="AQ517" s="373"/>
      <c r="AR517" s="491"/>
      <c r="AS517" s="492">
        <v>8</v>
      </c>
      <c r="AT517" s="366">
        <v>4</v>
      </c>
      <c r="AU517" s="373"/>
      <c r="AV517" s="491"/>
      <c r="AW517" s="492">
        <v>8</v>
      </c>
      <c r="AX517" s="366">
        <v>4</v>
      </c>
      <c r="AY517" s="373"/>
      <c r="AZ517" s="491"/>
      <c r="BA517" s="492">
        <v>5</v>
      </c>
      <c r="BB517" s="366">
        <v>7</v>
      </c>
      <c r="BC517" s="373"/>
      <c r="BD517" s="491"/>
      <c r="BE517" s="508">
        <v>12</v>
      </c>
      <c r="BF517" s="508"/>
      <c r="BG517" s="492">
        <v>8</v>
      </c>
      <c r="BH517" s="366">
        <v>4</v>
      </c>
      <c r="BI517" s="373"/>
      <c r="BJ517" s="491"/>
      <c r="BK517" s="492">
        <v>8</v>
      </c>
      <c r="BL517" s="366">
        <v>4</v>
      </c>
      <c r="BM517" s="373"/>
      <c r="BN517" s="491"/>
      <c r="BO517" s="492">
        <v>8</v>
      </c>
      <c r="BP517" s="366">
        <v>4</v>
      </c>
      <c r="BQ517" s="373"/>
      <c r="BR517" s="491"/>
      <c r="BS517" s="492">
        <v>8</v>
      </c>
      <c r="BT517" s="366">
        <v>4</v>
      </c>
      <c r="BU517" s="373"/>
      <c r="BV517" s="491"/>
      <c r="BW517" s="498">
        <v>12</v>
      </c>
      <c r="BX517" s="498"/>
      <c r="BY517" s="492">
        <v>5</v>
      </c>
      <c r="BZ517" s="366">
        <v>7</v>
      </c>
      <c r="CA517" s="373"/>
      <c r="CB517" s="491"/>
      <c r="CC517" s="508">
        <v>12</v>
      </c>
      <c r="CD517" s="508"/>
      <c r="CE517" s="511">
        <v>8</v>
      </c>
      <c r="CF517" s="366">
        <v>4</v>
      </c>
      <c r="CG517" s="373"/>
      <c r="CH517" s="512"/>
      <c r="CI517" s="492">
        <v>8</v>
      </c>
      <c r="CJ517" s="366">
        <v>1</v>
      </c>
      <c r="CK517" s="373"/>
      <c r="CL517" s="491"/>
      <c r="CM517" s="492">
        <v>8</v>
      </c>
      <c r="CN517" s="366">
        <v>4</v>
      </c>
      <c r="CO517" s="373"/>
      <c r="CP517" s="491"/>
      <c r="CQ517" s="511">
        <v>8</v>
      </c>
      <c r="CR517" s="366">
        <v>4</v>
      </c>
      <c r="CS517" s="408"/>
      <c r="CT517" s="518"/>
      <c r="CU517" s="511">
        <v>8</v>
      </c>
      <c r="CV517" s="366">
        <v>4</v>
      </c>
      <c r="CW517" s="410"/>
      <c r="CX517" s="518"/>
      <c r="CY517" s="511">
        <v>5</v>
      </c>
      <c r="CZ517" s="366">
        <v>7</v>
      </c>
      <c r="DA517" s="415"/>
      <c r="DB517" s="518"/>
      <c r="DC517" s="508"/>
      <c r="DD517" s="508"/>
      <c r="DE517" s="511"/>
      <c r="DF517" s="366"/>
      <c r="DG517" s="416"/>
      <c r="DH517" s="518"/>
      <c r="DI517" s="511">
        <v>8</v>
      </c>
      <c r="DJ517" s="366">
        <v>4</v>
      </c>
      <c r="DK517" s="416"/>
      <c r="DL517" s="411"/>
      <c r="DM517" s="424">
        <v>25</v>
      </c>
      <c r="DN517" s="424">
        <v>4</v>
      </c>
      <c r="DO517" s="424">
        <v>1</v>
      </c>
      <c r="DP517" s="425">
        <f t="shared" si="269"/>
        <v>127</v>
      </c>
      <c r="DQ517" s="427">
        <f t="shared" si="270"/>
        <v>0</v>
      </c>
      <c r="DR517" s="425">
        <f t="shared" si="271"/>
        <v>127</v>
      </c>
      <c r="DS517" s="163">
        <f t="shared" si="272"/>
        <v>17</v>
      </c>
      <c r="DT517" s="425">
        <f t="shared" si="273"/>
        <v>74</v>
      </c>
      <c r="DU517" s="427">
        <f t="shared" si="274"/>
        <v>0</v>
      </c>
      <c r="DV517" s="427">
        <f t="shared" si="275"/>
        <v>74</v>
      </c>
      <c r="DW517" s="427">
        <f t="shared" si="276"/>
        <v>24</v>
      </c>
      <c r="DX517" s="427">
        <f t="shared" si="277"/>
        <v>0</v>
      </c>
      <c r="DY517" s="427">
        <f t="shared" si="278"/>
        <v>12</v>
      </c>
      <c r="DZ517" s="427">
        <f t="shared" si="279"/>
        <v>0</v>
      </c>
      <c r="EA517" s="428">
        <f t="shared" si="280"/>
        <v>18</v>
      </c>
      <c r="EB517" s="429">
        <f t="shared" si="281"/>
        <v>74</v>
      </c>
      <c r="EC517" s="429">
        <f t="shared" si="282"/>
        <v>0</v>
      </c>
      <c r="ED517" s="429">
        <f t="shared" si="283"/>
        <v>24</v>
      </c>
      <c r="EE517" s="429">
        <f t="shared" si="284"/>
        <v>0</v>
      </c>
      <c r="EF517" s="429">
        <f t="shared" si="285"/>
        <v>12</v>
      </c>
      <c r="EG517" s="429">
        <f t="shared" si="286"/>
        <v>0</v>
      </c>
      <c r="EH517" s="441"/>
      <c r="EI517" s="479"/>
      <c r="EJ517" s="443">
        <v>547</v>
      </c>
      <c r="EK517" s="481" t="s">
        <v>739</v>
      </c>
      <c r="EL517" s="449" t="s">
        <v>194</v>
      </c>
      <c r="EM517" s="500">
        <v>325000</v>
      </c>
      <c r="EN517" s="447">
        <f t="shared" si="287"/>
        <v>12500</v>
      </c>
      <c r="EO517" s="453">
        <v>0</v>
      </c>
      <c r="EP517" s="454">
        <v>0</v>
      </c>
      <c r="EQ517" s="455">
        <v>0</v>
      </c>
      <c r="ER517" s="455">
        <v>0</v>
      </c>
      <c r="ES517" s="456">
        <f t="shared" si="288"/>
        <v>12500</v>
      </c>
      <c r="ET517" s="456">
        <f t="shared" si="289"/>
        <v>18</v>
      </c>
      <c r="EU517" s="456">
        <f t="shared" si="290"/>
        <v>74</v>
      </c>
      <c r="EV517" s="456">
        <f t="shared" si="291"/>
        <v>0</v>
      </c>
      <c r="EW517" s="456">
        <f t="shared" si="292"/>
        <v>24</v>
      </c>
      <c r="EX517" s="456">
        <f t="shared" si="293"/>
        <v>0</v>
      </c>
      <c r="EY517" s="460">
        <f t="shared" si="294"/>
        <v>12</v>
      </c>
      <c r="EZ517" s="460">
        <f t="shared" si="295"/>
        <v>0</v>
      </c>
      <c r="FA517" s="447">
        <f t="shared" si="296"/>
        <v>305023.46000000002</v>
      </c>
      <c r="FB517" s="447">
        <v>0</v>
      </c>
      <c r="FC517" s="447">
        <f t="shared" si="297"/>
        <v>530023.46</v>
      </c>
      <c r="FD517" s="447">
        <f t="shared" si="298"/>
        <v>477021.11</v>
      </c>
      <c r="FE517" s="447">
        <f t="shared" si="299"/>
        <v>16561.6888</v>
      </c>
      <c r="FF517" s="447">
        <f t="shared" si="300"/>
        <v>53002.35</v>
      </c>
      <c r="FG517" s="463"/>
      <c r="FH517" s="447">
        <f t="shared" si="301"/>
        <v>69564.039999999994</v>
      </c>
      <c r="FI517" s="447">
        <v>0</v>
      </c>
      <c r="FJ517" s="447">
        <f t="shared" si="302"/>
        <v>460459.42</v>
      </c>
      <c r="FK517" s="464"/>
      <c r="FL517" s="447">
        <f t="shared" si="303"/>
        <v>21200.94</v>
      </c>
      <c r="FM517" s="447">
        <f t="shared" si="304"/>
        <v>2650.12</v>
      </c>
      <c r="FN517" s="447">
        <f t="shared" si="305"/>
        <v>53002.35</v>
      </c>
      <c r="FO517" s="447">
        <f t="shared" si="306"/>
        <v>76853.41</v>
      </c>
      <c r="FP517" s="178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</row>
    <row r="518" spans="1:463" s="163" customFormat="1" ht="22.5" customHeight="1">
      <c r="A518" s="360">
        <v>510</v>
      </c>
      <c r="B518" s="361">
        <v>1</v>
      </c>
      <c r="C518" s="362" t="s">
        <v>740</v>
      </c>
      <c r="D518" s="363" t="s">
        <v>194</v>
      </c>
      <c r="E518" s="225" t="s">
        <v>190</v>
      </c>
      <c r="F518" s="367">
        <v>325000</v>
      </c>
      <c r="G518" s="365"/>
      <c r="H518" s="366"/>
      <c r="I518" s="373"/>
      <c r="J518" s="491"/>
      <c r="K518" s="492"/>
      <c r="L518" s="366"/>
      <c r="M518" s="373"/>
      <c r="N518" s="491"/>
      <c r="O518" s="492">
        <v>8</v>
      </c>
      <c r="P518" s="366">
        <v>4</v>
      </c>
      <c r="Q518" s="373"/>
      <c r="R518" s="491"/>
      <c r="S518" s="492">
        <v>8</v>
      </c>
      <c r="T518" s="366">
        <v>4</v>
      </c>
      <c r="U518" s="373"/>
      <c r="V518" s="491"/>
      <c r="W518" s="492">
        <v>8</v>
      </c>
      <c r="X518" s="366">
        <v>4</v>
      </c>
      <c r="Y518" s="373"/>
      <c r="Z518" s="491"/>
      <c r="AA518" s="492">
        <v>5</v>
      </c>
      <c r="AB518" s="366">
        <v>7</v>
      </c>
      <c r="AC518" s="373"/>
      <c r="AD518" s="491"/>
      <c r="AE518" s="508">
        <v>12</v>
      </c>
      <c r="AF518" s="508"/>
      <c r="AG518" s="492">
        <v>8</v>
      </c>
      <c r="AH518" s="366">
        <v>4</v>
      </c>
      <c r="AI518" s="373"/>
      <c r="AJ518" s="491"/>
      <c r="AK518" s="492">
        <v>8</v>
      </c>
      <c r="AL518" s="366">
        <v>4</v>
      </c>
      <c r="AM518" s="373"/>
      <c r="AN518" s="491"/>
      <c r="AO518" s="492">
        <v>8</v>
      </c>
      <c r="AP518" s="366"/>
      <c r="AQ518" s="373"/>
      <c r="AR518" s="491"/>
      <c r="AS518" s="492">
        <v>8</v>
      </c>
      <c r="AT518" s="366">
        <v>4</v>
      </c>
      <c r="AU518" s="373"/>
      <c r="AV518" s="491"/>
      <c r="AW518" s="492">
        <v>8</v>
      </c>
      <c r="AX518" s="366">
        <v>4</v>
      </c>
      <c r="AY518" s="373"/>
      <c r="AZ518" s="491"/>
      <c r="BA518" s="492">
        <v>5</v>
      </c>
      <c r="BB518" s="366">
        <v>7</v>
      </c>
      <c r="BC518" s="373"/>
      <c r="BD518" s="491"/>
      <c r="BE518" s="508">
        <v>12</v>
      </c>
      <c r="BF518" s="508"/>
      <c r="BG518" s="492">
        <v>8</v>
      </c>
      <c r="BH518" s="366">
        <v>4</v>
      </c>
      <c r="BI518" s="373"/>
      <c r="BJ518" s="491"/>
      <c r="BK518" s="492">
        <v>8</v>
      </c>
      <c r="BL518" s="366">
        <v>4</v>
      </c>
      <c r="BM518" s="373"/>
      <c r="BN518" s="491"/>
      <c r="BO518" s="492">
        <v>8</v>
      </c>
      <c r="BP518" s="366">
        <v>4</v>
      </c>
      <c r="BQ518" s="373"/>
      <c r="BR518" s="491"/>
      <c r="BS518" s="492">
        <v>8</v>
      </c>
      <c r="BT518" s="366">
        <v>4</v>
      </c>
      <c r="BU518" s="373"/>
      <c r="BV518" s="491"/>
      <c r="BW518" s="498">
        <v>12</v>
      </c>
      <c r="BX518" s="498"/>
      <c r="BY518" s="492">
        <v>5</v>
      </c>
      <c r="BZ518" s="366">
        <v>7</v>
      </c>
      <c r="CA518" s="373"/>
      <c r="CB518" s="491"/>
      <c r="CC518" s="508">
        <v>12</v>
      </c>
      <c r="CD518" s="508"/>
      <c r="CE518" s="511">
        <v>8</v>
      </c>
      <c r="CF518" s="366">
        <v>4</v>
      </c>
      <c r="CG518" s="373"/>
      <c r="CH518" s="512"/>
      <c r="CI518" s="492">
        <v>8</v>
      </c>
      <c r="CJ518" s="366">
        <v>4</v>
      </c>
      <c r="CK518" s="373"/>
      <c r="CL518" s="491"/>
      <c r="CM518" s="492">
        <v>8</v>
      </c>
      <c r="CN518" s="366">
        <v>4</v>
      </c>
      <c r="CO518" s="373"/>
      <c r="CP518" s="491"/>
      <c r="CQ518" s="511">
        <v>8</v>
      </c>
      <c r="CR518" s="366">
        <v>4</v>
      </c>
      <c r="CS518" s="408"/>
      <c r="CT518" s="518"/>
      <c r="CU518" s="511">
        <v>8</v>
      </c>
      <c r="CV518" s="366">
        <v>4</v>
      </c>
      <c r="CW518" s="410"/>
      <c r="CX518" s="518"/>
      <c r="CY518" s="511">
        <v>5</v>
      </c>
      <c r="CZ518" s="366">
        <v>7</v>
      </c>
      <c r="DA518" s="415"/>
      <c r="DB518" s="518"/>
      <c r="DC518" s="508">
        <v>12</v>
      </c>
      <c r="DD518" s="508"/>
      <c r="DE518" s="511">
        <v>8</v>
      </c>
      <c r="DF518" s="366">
        <v>4</v>
      </c>
      <c r="DG518" s="416"/>
      <c r="DH518" s="518"/>
      <c r="DI518" s="511">
        <v>8</v>
      </c>
      <c r="DJ518" s="366">
        <v>4</v>
      </c>
      <c r="DK518" s="416"/>
      <c r="DL518" s="411"/>
      <c r="DM518" s="424">
        <v>25</v>
      </c>
      <c r="DN518" s="424">
        <v>4</v>
      </c>
      <c r="DO518" s="424">
        <v>1</v>
      </c>
      <c r="DP518" s="425">
        <f t="shared" si="269"/>
        <v>172</v>
      </c>
      <c r="DQ518" s="427">
        <f t="shared" si="270"/>
        <v>0</v>
      </c>
      <c r="DR518" s="425">
        <f t="shared" si="271"/>
        <v>172</v>
      </c>
      <c r="DS518" s="163">
        <f t="shared" si="272"/>
        <v>23</v>
      </c>
      <c r="DT518" s="425">
        <f t="shared" si="273"/>
        <v>100</v>
      </c>
      <c r="DU518" s="427">
        <f t="shared" si="274"/>
        <v>0</v>
      </c>
      <c r="DV518" s="427">
        <f t="shared" si="275"/>
        <v>100</v>
      </c>
      <c r="DW518" s="427">
        <f t="shared" si="276"/>
        <v>48</v>
      </c>
      <c r="DX518" s="427">
        <f t="shared" si="277"/>
        <v>0</v>
      </c>
      <c r="DY518" s="427">
        <f t="shared" si="278"/>
        <v>12</v>
      </c>
      <c r="DZ518" s="427">
        <f t="shared" si="279"/>
        <v>0</v>
      </c>
      <c r="EA518" s="428">
        <f t="shared" si="280"/>
        <v>24</v>
      </c>
      <c r="EB518" s="429">
        <f t="shared" si="281"/>
        <v>100</v>
      </c>
      <c r="EC518" s="429">
        <f t="shared" si="282"/>
        <v>0</v>
      </c>
      <c r="ED518" s="429">
        <f t="shared" si="283"/>
        <v>48</v>
      </c>
      <c r="EE518" s="429">
        <f t="shared" si="284"/>
        <v>0</v>
      </c>
      <c r="EF518" s="429">
        <f t="shared" si="285"/>
        <v>12</v>
      </c>
      <c r="EG518" s="429">
        <f t="shared" si="286"/>
        <v>0</v>
      </c>
      <c r="EH518" s="441"/>
      <c r="EI518" s="479"/>
      <c r="EJ518" s="443">
        <v>548</v>
      </c>
      <c r="EK518" s="481" t="s">
        <v>740</v>
      </c>
      <c r="EL518" s="449" t="s">
        <v>194</v>
      </c>
      <c r="EM518" s="500">
        <v>325000</v>
      </c>
      <c r="EN518" s="447">
        <f t="shared" si="287"/>
        <v>12500</v>
      </c>
      <c r="EO518" s="453">
        <v>0</v>
      </c>
      <c r="EP518" s="454">
        <v>0</v>
      </c>
      <c r="EQ518" s="455">
        <v>0</v>
      </c>
      <c r="ER518" s="455">
        <v>0</v>
      </c>
      <c r="ES518" s="456">
        <f t="shared" si="288"/>
        <v>12500</v>
      </c>
      <c r="ET518" s="456">
        <f t="shared" si="289"/>
        <v>24</v>
      </c>
      <c r="EU518" s="456">
        <f t="shared" si="290"/>
        <v>100</v>
      </c>
      <c r="EV518" s="456">
        <f t="shared" si="291"/>
        <v>0</v>
      </c>
      <c r="EW518" s="456">
        <f t="shared" si="292"/>
        <v>48</v>
      </c>
      <c r="EX518" s="456">
        <f t="shared" si="293"/>
        <v>0</v>
      </c>
      <c r="EY518" s="460">
        <f t="shared" si="294"/>
        <v>12</v>
      </c>
      <c r="EZ518" s="460">
        <f t="shared" si="295"/>
        <v>0</v>
      </c>
      <c r="FA518" s="447">
        <f t="shared" si="296"/>
        <v>450034.62</v>
      </c>
      <c r="FB518" s="447">
        <v>0</v>
      </c>
      <c r="FC518" s="447">
        <f t="shared" si="297"/>
        <v>750034.62</v>
      </c>
      <c r="FD518" s="447">
        <f t="shared" si="298"/>
        <v>675031.16</v>
      </c>
      <c r="FE518" s="447">
        <f t="shared" si="299"/>
        <v>51006.232000000004</v>
      </c>
      <c r="FF518" s="447">
        <f t="shared" si="300"/>
        <v>75003.460000000006</v>
      </c>
      <c r="FG518" s="463">
        <v>100000</v>
      </c>
      <c r="FH518" s="447">
        <f t="shared" si="301"/>
        <v>226009.69</v>
      </c>
      <c r="FI518" s="447">
        <v>0</v>
      </c>
      <c r="FJ518" s="447">
        <f t="shared" si="302"/>
        <v>524024.93</v>
      </c>
      <c r="FK518" s="464"/>
      <c r="FL518" s="447">
        <f t="shared" si="303"/>
        <v>30001.38</v>
      </c>
      <c r="FM518" s="447">
        <f t="shared" si="304"/>
        <v>3750.17</v>
      </c>
      <c r="FN518" s="447">
        <f t="shared" si="305"/>
        <v>75003.460000000006</v>
      </c>
      <c r="FO518" s="447">
        <f t="shared" si="306"/>
        <v>108755.01000000001</v>
      </c>
      <c r="FP518" s="17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</row>
    <row r="519" spans="1:463" s="163" customFormat="1" ht="22.5" customHeight="1">
      <c r="A519" s="360">
        <v>511</v>
      </c>
      <c r="B519" s="361">
        <v>3</v>
      </c>
      <c r="C519" s="362" t="s">
        <v>741</v>
      </c>
      <c r="D519" s="363" t="s">
        <v>194</v>
      </c>
      <c r="E519" s="225" t="s">
        <v>190</v>
      </c>
      <c r="F519" s="367">
        <v>325000</v>
      </c>
      <c r="G519" s="365"/>
      <c r="H519" s="366"/>
      <c r="I519" s="373"/>
      <c r="J519" s="491"/>
      <c r="K519" s="492"/>
      <c r="L519" s="366"/>
      <c r="M519" s="373"/>
      <c r="N519" s="491"/>
      <c r="O519" s="492"/>
      <c r="P519" s="366"/>
      <c r="Q519" s="373"/>
      <c r="R519" s="491"/>
      <c r="S519" s="492"/>
      <c r="T519" s="366"/>
      <c r="U519" s="373"/>
      <c r="V519" s="491"/>
      <c r="W519" s="492"/>
      <c r="X519" s="366"/>
      <c r="Y519" s="373"/>
      <c r="Z519" s="491"/>
      <c r="AA519" s="492"/>
      <c r="AB519" s="366"/>
      <c r="AC519" s="373"/>
      <c r="AD519" s="491"/>
      <c r="AE519" s="508"/>
      <c r="AF519" s="508"/>
      <c r="AG519" s="492"/>
      <c r="AH519" s="366"/>
      <c r="AI519" s="373"/>
      <c r="AJ519" s="491"/>
      <c r="AK519" s="492"/>
      <c r="AL519" s="366"/>
      <c r="AM519" s="373"/>
      <c r="AN519" s="491"/>
      <c r="AO519" s="492"/>
      <c r="AP519" s="366"/>
      <c r="AQ519" s="373"/>
      <c r="AR519" s="491"/>
      <c r="AS519" s="492"/>
      <c r="AT519" s="366"/>
      <c r="AU519" s="373"/>
      <c r="AV519" s="491"/>
      <c r="AW519" s="492"/>
      <c r="AX519" s="366"/>
      <c r="AY519" s="373"/>
      <c r="AZ519" s="491"/>
      <c r="BA519" s="492"/>
      <c r="BB519" s="366"/>
      <c r="BC519" s="373"/>
      <c r="BD519" s="491"/>
      <c r="BE519" s="508"/>
      <c r="BF519" s="508"/>
      <c r="BG519" s="492"/>
      <c r="BH519" s="366"/>
      <c r="BI519" s="373"/>
      <c r="BJ519" s="491"/>
      <c r="BK519" s="492"/>
      <c r="BL519" s="366"/>
      <c r="BM519" s="373"/>
      <c r="BN519" s="491"/>
      <c r="BO519" s="492"/>
      <c r="BP519" s="366"/>
      <c r="BQ519" s="373"/>
      <c r="BR519" s="491"/>
      <c r="BS519" s="492"/>
      <c r="BT519" s="366"/>
      <c r="BU519" s="373"/>
      <c r="BV519" s="491"/>
      <c r="BW519" s="498"/>
      <c r="BX519" s="498"/>
      <c r="BY519" s="492"/>
      <c r="BZ519" s="366"/>
      <c r="CA519" s="373"/>
      <c r="CB519" s="491"/>
      <c r="CC519" s="508"/>
      <c r="CD519" s="508"/>
      <c r="CE519" s="511"/>
      <c r="CF519" s="366"/>
      <c r="CG519" s="373"/>
      <c r="CH519" s="512"/>
      <c r="CI519" s="492"/>
      <c r="CJ519" s="366"/>
      <c r="CK519" s="373"/>
      <c r="CL519" s="491"/>
      <c r="CM519" s="492"/>
      <c r="CN519" s="366"/>
      <c r="CO519" s="373"/>
      <c r="CP519" s="491"/>
      <c r="CQ519" s="511"/>
      <c r="CR519" s="366"/>
      <c r="CS519" s="408"/>
      <c r="CT519" s="518"/>
      <c r="CU519" s="511"/>
      <c r="CV519" s="366"/>
      <c r="CW519" s="410"/>
      <c r="CX519" s="518"/>
      <c r="CY519" s="511"/>
      <c r="CZ519" s="366"/>
      <c r="DA519" s="415"/>
      <c r="DB519" s="518"/>
      <c r="DC519" s="508"/>
      <c r="DD519" s="508"/>
      <c r="DE519" s="511">
        <v>8</v>
      </c>
      <c r="DF519" s="366">
        <v>1</v>
      </c>
      <c r="DG519" s="416"/>
      <c r="DH519" s="518"/>
      <c r="DI519" s="511">
        <v>8</v>
      </c>
      <c r="DJ519" s="366">
        <v>4</v>
      </c>
      <c r="DK519" s="416"/>
      <c r="DL519" s="411"/>
      <c r="DM519" s="424">
        <v>25</v>
      </c>
      <c r="DN519" s="424">
        <v>4</v>
      </c>
      <c r="DO519" s="424">
        <v>1</v>
      </c>
      <c r="DP519" s="425">
        <f t="shared" si="269"/>
        <v>16</v>
      </c>
      <c r="DQ519" s="427">
        <f t="shared" si="270"/>
        <v>0</v>
      </c>
      <c r="DR519" s="425">
        <f t="shared" si="271"/>
        <v>16</v>
      </c>
      <c r="DS519" s="163">
        <f t="shared" si="272"/>
        <v>2</v>
      </c>
      <c r="DT519" s="425">
        <f t="shared" si="273"/>
        <v>5</v>
      </c>
      <c r="DU519" s="427">
        <f t="shared" si="274"/>
        <v>0</v>
      </c>
      <c r="DV519" s="427">
        <f t="shared" si="275"/>
        <v>5</v>
      </c>
      <c r="DW519" s="427">
        <f t="shared" si="276"/>
        <v>0</v>
      </c>
      <c r="DX519" s="427">
        <f t="shared" si="277"/>
        <v>0</v>
      </c>
      <c r="DY519" s="427">
        <f t="shared" si="278"/>
        <v>0</v>
      </c>
      <c r="DZ519" s="427">
        <f t="shared" si="279"/>
        <v>0</v>
      </c>
      <c r="EA519" s="428">
        <f t="shared" si="280"/>
        <v>3</v>
      </c>
      <c r="EB519" s="429">
        <f t="shared" si="281"/>
        <v>5</v>
      </c>
      <c r="EC519" s="429">
        <f t="shared" si="282"/>
        <v>0</v>
      </c>
      <c r="ED519" s="429">
        <f t="shared" si="283"/>
        <v>0</v>
      </c>
      <c r="EE519" s="429">
        <f t="shared" si="284"/>
        <v>0</v>
      </c>
      <c r="EF519" s="429">
        <f t="shared" si="285"/>
        <v>0</v>
      </c>
      <c r="EG519" s="429">
        <f t="shared" si="286"/>
        <v>0</v>
      </c>
      <c r="EH519" s="441"/>
      <c r="EI519" s="479"/>
      <c r="EJ519" s="443">
        <v>549</v>
      </c>
      <c r="EK519" s="481" t="s">
        <v>741</v>
      </c>
      <c r="EL519" s="449" t="s">
        <v>194</v>
      </c>
      <c r="EM519" s="500">
        <v>325000</v>
      </c>
      <c r="EN519" s="447">
        <f t="shared" si="287"/>
        <v>12500</v>
      </c>
      <c r="EO519" s="453">
        <v>0</v>
      </c>
      <c r="EP519" s="454">
        <v>0</v>
      </c>
      <c r="EQ519" s="455">
        <v>0</v>
      </c>
      <c r="ER519" s="455">
        <v>0</v>
      </c>
      <c r="ES519" s="456">
        <f t="shared" si="288"/>
        <v>12500</v>
      </c>
      <c r="ET519" s="456">
        <f t="shared" si="289"/>
        <v>3</v>
      </c>
      <c r="EU519" s="456">
        <f t="shared" si="290"/>
        <v>5</v>
      </c>
      <c r="EV519" s="456">
        <f t="shared" si="291"/>
        <v>0</v>
      </c>
      <c r="EW519" s="456">
        <f t="shared" si="292"/>
        <v>0</v>
      </c>
      <c r="EX519" s="456">
        <f t="shared" si="293"/>
        <v>0</v>
      </c>
      <c r="EY519" s="460">
        <f t="shared" si="294"/>
        <v>0</v>
      </c>
      <c r="EZ519" s="460">
        <f t="shared" si="295"/>
        <v>0</v>
      </c>
      <c r="FA519" s="447">
        <f t="shared" si="296"/>
        <v>12500.96</v>
      </c>
      <c r="FB519" s="447">
        <v>0</v>
      </c>
      <c r="FC519" s="447">
        <f t="shared" si="297"/>
        <v>50000.959999999999</v>
      </c>
      <c r="FD519" s="447">
        <f t="shared" si="298"/>
        <v>45000.86</v>
      </c>
      <c r="FE519" s="447">
        <f t="shared" si="299"/>
        <v>0</v>
      </c>
      <c r="FF519" s="447">
        <f t="shared" si="300"/>
        <v>5000.1000000000004</v>
      </c>
      <c r="FG519" s="463"/>
      <c r="FH519" s="447">
        <f t="shared" si="301"/>
        <v>5000.1000000000004</v>
      </c>
      <c r="FI519" s="447">
        <v>0</v>
      </c>
      <c r="FJ519" s="447">
        <f t="shared" si="302"/>
        <v>45000.86</v>
      </c>
      <c r="FK519" s="464"/>
      <c r="FL519" s="447">
        <f t="shared" si="303"/>
        <v>2000.04</v>
      </c>
      <c r="FM519" s="447">
        <f t="shared" si="304"/>
        <v>250</v>
      </c>
      <c r="FN519" s="447">
        <f t="shared" si="305"/>
        <v>5000.1000000000004</v>
      </c>
      <c r="FO519" s="447">
        <f t="shared" si="306"/>
        <v>7250.14</v>
      </c>
      <c r="FP519" s="178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</row>
    <row r="520" spans="1:463" s="163" customFormat="1" ht="22.5" customHeight="1">
      <c r="A520" s="360">
        <v>512</v>
      </c>
      <c r="B520" s="361">
        <v>3</v>
      </c>
      <c r="C520" s="362" t="s">
        <v>742</v>
      </c>
      <c r="D520" s="363" t="s">
        <v>194</v>
      </c>
      <c r="E520" s="225" t="s">
        <v>190</v>
      </c>
      <c r="F520" s="367">
        <v>325000</v>
      </c>
      <c r="G520" s="365"/>
      <c r="H520" s="366"/>
      <c r="I520" s="373"/>
      <c r="J520" s="491"/>
      <c r="K520" s="492"/>
      <c r="L520" s="366"/>
      <c r="M520" s="373"/>
      <c r="N520" s="491"/>
      <c r="O520" s="492"/>
      <c r="P520" s="366"/>
      <c r="Q520" s="373"/>
      <c r="R520" s="491"/>
      <c r="S520" s="492"/>
      <c r="T520" s="366"/>
      <c r="U520" s="373"/>
      <c r="V520" s="491"/>
      <c r="W520" s="492"/>
      <c r="X520" s="366"/>
      <c r="Y520" s="373"/>
      <c r="Z520" s="491"/>
      <c r="AA520" s="492"/>
      <c r="AB520" s="366"/>
      <c r="AC520" s="373"/>
      <c r="AD520" s="491"/>
      <c r="AE520" s="508"/>
      <c r="AF520" s="508"/>
      <c r="AG520" s="492"/>
      <c r="AH520" s="366"/>
      <c r="AI520" s="373"/>
      <c r="AJ520" s="491"/>
      <c r="AK520" s="492"/>
      <c r="AL520" s="366"/>
      <c r="AM520" s="373"/>
      <c r="AN520" s="491"/>
      <c r="AO520" s="492"/>
      <c r="AP520" s="366"/>
      <c r="AQ520" s="373"/>
      <c r="AR520" s="491"/>
      <c r="AS520" s="492"/>
      <c r="AT520" s="366"/>
      <c r="AU520" s="373"/>
      <c r="AV520" s="491"/>
      <c r="AW520" s="492"/>
      <c r="AX520" s="366"/>
      <c r="AY520" s="373"/>
      <c r="AZ520" s="491"/>
      <c r="BA520" s="492"/>
      <c r="BB520" s="366"/>
      <c r="BC520" s="373"/>
      <c r="BD520" s="491"/>
      <c r="BE520" s="508"/>
      <c r="BF520" s="508"/>
      <c r="BG520" s="492"/>
      <c r="BH520" s="366"/>
      <c r="BI520" s="373"/>
      <c r="BJ520" s="491"/>
      <c r="BK520" s="492"/>
      <c r="BL520" s="366"/>
      <c r="BM520" s="373"/>
      <c r="BN520" s="491"/>
      <c r="BO520" s="492"/>
      <c r="BP520" s="366"/>
      <c r="BQ520" s="373"/>
      <c r="BR520" s="491"/>
      <c r="BS520" s="492"/>
      <c r="BT520" s="366"/>
      <c r="BU520" s="373"/>
      <c r="BV520" s="491"/>
      <c r="BW520" s="498"/>
      <c r="BX520" s="498"/>
      <c r="BY520" s="492"/>
      <c r="BZ520" s="366"/>
      <c r="CA520" s="373"/>
      <c r="CB520" s="491"/>
      <c r="CC520" s="508"/>
      <c r="CD520" s="508"/>
      <c r="CE520" s="511"/>
      <c r="CF520" s="366"/>
      <c r="CG520" s="373"/>
      <c r="CH520" s="512"/>
      <c r="CI520" s="492"/>
      <c r="CJ520" s="366"/>
      <c r="CK520" s="373"/>
      <c r="CL520" s="491"/>
      <c r="CM520" s="492"/>
      <c r="CN520" s="366"/>
      <c r="CO520" s="373"/>
      <c r="CP520" s="491"/>
      <c r="CQ520" s="511"/>
      <c r="CR520" s="366"/>
      <c r="CS520" s="408"/>
      <c r="CT520" s="518"/>
      <c r="CU520" s="511"/>
      <c r="CV520" s="366"/>
      <c r="CW520" s="410"/>
      <c r="CX520" s="518"/>
      <c r="CY520" s="511"/>
      <c r="CZ520" s="366"/>
      <c r="DA520" s="415"/>
      <c r="DB520" s="518"/>
      <c r="DC520" s="508"/>
      <c r="DD520" s="508"/>
      <c r="DE520" s="511">
        <v>8</v>
      </c>
      <c r="DF520" s="366">
        <v>1</v>
      </c>
      <c r="DG520" s="416"/>
      <c r="DH520" s="518"/>
      <c r="DI520" s="511">
        <v>8</v>
      </c>
      <c r="DJ520" s="366">
        <v>4</v>
      </c>
      <c r="DK520" s="416"/>
      <c r="DL520" s="411"/>
      <c r="DM520" s="424">
        <v>25</v>
      </c>
      <c r="DN520" s="424">
        <v>4</v>
      </c>
      <c r="DO520" s="424">
        <v>1</v>
      </c>
      <c r="DP520" s="425">
        <f t="shared" si="269"/>
        <v>16</v>
      </c>
      <c r="DQ520" s="427">
        <f t="shared" si="270"/>
        <v>0</v>
      </c>
      <c r="DR520" s="425">
        <f t="shared" si="271"/>
        <v>16</v>
      </c>
      <c r="DS520" s="163">
        <f t="shared" si="272"/>
        <v>2</v>
      </c>
      <c r="DT520" s="425">
        <f t="shared" si="273"/>
        <v>5</v>
      </c>
      <c r="DU520" s="427">
        <f t="shared" si="274"/>
        <v>0</v>
      </c>
      <c r="DV520" s="427">
        <f t="shared" si="275"/>
        <v>5</v>
      </c>
      <c r="DW520" s="427">
        <f t="shared" si="276"/>
        <v>0</v>
      </c>
      <c r="DX520" s="427">
        <f t="shared" si="277"/>
        <v>0</v>
      </c>
      <c r="DY520" s="427">
        <f t="shared" si="278"/>
        <v>0</v>
      </c>
      <c r="DZ520" s="427">
        <f t="shared" si="279"/>
        <v>0</v>
      </c>
      <c r="EA520" s="428">
        <f t="shared" si="280"/>
        <v>3</v>
      </c>
      <c r="EB520" s="429">
        <f t="shared" si="281"/>
        <v>5</v>
      </c>
      <c r="EC520" s="429">
        <f t="shared" si="282"/>
        <v>0</v>
      </c>
      <c r="ED520" s="429">
        <f t="shared" si="283"/>
        <v>0</v>
      </c>
      <c r="EE520" s="429">
        <f t="shared" si="284"/>
        <v>0</v>
      </c>
      <c r="EF520" s="429">
        <f t="shared" si="285"/>
        <v>0</v>
      </c>
      <c r="EG520" s="429">
        <f t="shared" si="286"/>
        <v>0</v>
      </c>
      <c r="EH520" s="441"/>
      <c r="EI520" s="479"/>
      <c r="EJ520" s="443">
        <v>550</v>
      </c>
      <c r="EK520" s="481" t="s">
        <v>742</v>
      </c>
      <c r="EL520" s="449" t="s">
        <v>194</v>
      </c>
      <c r="EM520" s="500">
        <v>325000</v>
      </c>
      <c r="EN520" s="447">
        <f t="shared" si="287"/>
        <v>12500</v>
      </c>
      <c r="EO520" s="453">
        <v>0</v>
      </c>
      <c r="EP520" s="454">
        <v>0</v>
      </c>
      <c r="EQ520" s="455">
        <v>0</v>
      </c>
      <c r="ER520" s="455">
        <v>0</v>
      </c>
      <c r="ES520" s="456">
        <f t="shared" si="288"/>
        <v>12500</v>
      </c>
      <c r="ET520" s="456">
        <f t="shared" si="289"/>
        <v>3</v>
      </c>
      <c r="EU520" s="456">
        <f t="shared" si="290"/>
        <v>5</v>
      </c>
      <c r="EV520" s="456">
        <f t="shared" si="291"/>
        <v>0</v>
      </c>
      <c r="EW520" s="456">
        <f t="shared" si="292"/>
        <v>0</v>
      </c>
      <c r="EX520" s="456">
        <f t="shared" si="293"/>
        <v>0</v>
      </c>
      <c r="EY520" s="460">
        <f t="shared" si="294"/>
        <v>0</v>
      </c>
      <c r="EZ520" s="460">
        <f t="shared" si="295"/>
        <v>0</v>
      </c>
      <c r="FA520" s="447">
        <f t="shared" si="296"/>
        <v>12500.96</v>
      </c>
      <c r="FB520" s="447">
        <v>0</v>
      </c>
      <c r="FC520" s="447">
        <f t="shared" si="297"/>
        <v>50000.959999999999</v>
      </c>
      <c r="FD520" s="447">
        <f t="shared" si="298"/>
        <v>45000.86</v>
      </c>
      <c r="FE520" s="447">
        <f t="shared" si="299"/>
        <v>0</v>
      </c>
      <c r="FF520" s="447">
        <f t="shared" si="300"/>
        <v>5000.1000000000004</v>
      </c>
      <c r="FG520" s="463"/>
      <c r="FH520" s="447">
        <f t="shared" si="301"/>
        <v>5000.1000000000004</v>
      </c>
      <c r="FI520" s="447">
        <v>0</v>
      </c>
      <c r="FJ520" s="447">
        <f t="shared" si="302"/>
        <v>45000.86</v>
      </c>
      <c r="FK520" s="464"/>
      <c r="FL520" s="447">
        <f t="shared" si="303"/>
        <v>2000.04</v>
      </c>
      <c r="FM520" s="447">
        <f t="shared" si="304"/>
        <v>250</v>
      </c>
      <c r="FN520" s="447">
        <f t="shared" si="305"/>
        <v>5000.1000000000004</v>
      </c>
      <c r="FO520" s="447">
        <f t="shared" si="306"/>
        <v>7250.14</v>
      </c>
      <c r="FP520" s="178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</row>
    <row r="521" spans="1:463" s="163" customFormat="1" ht="22.5" customHeight="1">
      <c r="A521" s="360">
        <v>513</v>
      </c>
      <c r="B521" s="361">
        <v>3</v>
      </c>
      <c r="C521" s="362" t="s">
        <v>743</v>
      </c>
      <c r="D521" s="363" t="s">
        <v>194</v>
      </c>
      <c r="E521" s="225" t="s">
        <v>190</v>
      </c>
      <c r="F521" s="367">
        <v>325000</v>
      </c>
      <c r="G521" s="365"/>
      <c r="H521" s="366"/>
      <c r="I521" s="373"/>
      <c r="J521" s="491"/>
      <c r="K521" s="492"/>
      <c r="L521" s="366"/>
      <c r="M521" s="373"/>
      <c r="N521" s="491"/>
      <c r="O521" s="492"/>
      <c r="P521" s="366"/>
      <c r="Q521" s="373"/>
      <c r="R521" s="491"/>
      <c r="S521" s="492"/>
      <c r="T521" s="366"/>
      <c r="U521" s="373"/>
      <c r="V521" s="491"/>
      <c r="W521" s="492"/>
      <c r="X521" s="366"/>
      <c r="Y521" s="373"/>
      <c r="Z521" s="491"/>
      <c r="AA521" s="492"/>
      <c r="AB521" s="366"/>
      <c r="AC521" s="373"/>
      <c r="AD521" s="491"/>
      <c r="AE521" s="508"/>
      <c r="AF521" s="508"/>
      <c r="AG521" s="492"/>
      <c r="AH521" s="366"/>
      <c r="AI521" s="373"/>
      <c r="AJ521" s="491"/>
      <c r="AK521" s="492"/>
      <c r="AL521" s="366"/>
      <c r="AM521" s="373"/>
      <c r="AN521" s="491"/>
      <c r="AO521" s="492"/>
      <c r="AP521" s="366"/>
      <c r="AQ521" s="373"/>
      <c r="AR521" s="491"/>
      <c r="AS521" s="492"/>
      <c r="AT521" s="366"/>
      <c r="AU521" s="373"/>
      <c r="AV521" s="491"/>
      <c r="AW521" s="492"/>
      <c r="AX521" s="366"/>
      <c r="AY521" s="373"/>
      <c r="AZ521" s="491"/>
      <c r="BA521" s="492"/>
      <c r="BB521" s="366"/>
      <c r="BC521" s="373"/>
      <c r="BD521" s="491"/>
      <c r="BE521" s="508"/>
      <c r="BF521" s="508"/>
      <c r="BG521" s="492"/>
      <c r="BH521" s="366"/>
      <c r="BI521" s="373"/>
      <c r="BJ521" s="491"/>
      <c r="BK521" s="492"/>
      <c r="BL521" s="366"/>
      <c r="BM521" s="373"/>
      <c r="BN521" s="491"/>
      <c r="BO521" s="492"/>
      <c r="BP521" s="366"/>
      <c r="BQ521" s="373"/>
      <c r="BR521" s="491"/>
      <c r="BS521" s="492"/>
      <c r="BT521" s="366"/>
      <c r="BU521" s="373"/>
      <c r="BV521" s="491"/>
      <c r="BW521" s="498"/>
      <c r="BX521" s="498"/>
      <c r="BY521" s="492"/>
      <c r="BZ521" s="366"/>
      <c r="CA521" s="373"/>
      <c r="CB521" s="491"/>
      <c r="CC521" s="508"/>
      <c r="CD521" s="508"/>
      <c r="CE521" s="511"/>
      <c r="CF521" s="366"/>
      <c r="CG521" s="373"/>
      <c r="CH521" s="512"/>
      <c r="CI521" s="492"/>
      <c r="CJ521" s="366"/>
      <c r="CK521" s="373"/>
      <c r="CL521" s="491"/>
      <c r="CM521" s="492"/>
      <c r="CN521" s="366"/>
      <c r="CO521" s="373"/>
      <c r="CP521" s="491"/>
      <c r="CQ521" s="511"/>
      <c r="CR521" s="366"/>
      <c r="CS521" s="408"/>
      <c r="CT521" s="518"/>
      <c r="CU521" s="511"/>
      <c r="CV521" s="366"/>
      <c r="CW521" s="410"/>
      <c r="CX521" s="518"/>
      <c r="CY521" s="511"/>
      <c r="CZ521" s="366"/>
      <c r="DA521" s="415"/>
      <c r="DB521" s="518"/>
      <c r="DC521" s="508"/>
      <c r="DD521" s="508"/>
      <c r="DE521" s="511">
        <v>8</v>
      </c>
      <c r="DF521" s="366">
        <v>1</v>
      </c>
      <c r="DG521" s="416"/>
      <c r="DH521" s="518"/>
      <c r="DI521" s="511">
        <v>8</v>
      </c>
      <c r="DJ521" s="366">
        <v>4</v>
      </c>
      <c r="DK521" s="416"/>
      <c r="DL521" s="411"/>
      <c r="DM521" s="424">
        <v>25</v>
      </c>
      <c r="DN521" s="424">
        <v>4</v>
      </c>
      <c r="DO521" s="424">
        <v>1</v>
      </c>
      <c r="DP521" s="425">
        <f t="shared" si="269"/>
        <v>16</v>
      </c>
      <c r="DQ521" s="427">
        <f t="shared" si="270"/>
        <v>0</v>
      </c>
      <c r="DR521" s="425">
        <f t="shared" si="271"/>
        <v>16</v>
      </c>
      <c r="DS521" s="163">
        <f t="shared" si="272"/>
        <v>2</v>
      </c>
      <c r="DT521" s="425">
        <f t="shared" si="273"/>
        <v>5</v>
      </c>
      <c r="DU521" s="427">
        <f t="shared" si="274"/>
        <v>0</v>
      </c>
      <c r="DV521" s="427">
        <f t="shared" si="275"/>
        <v>5</v>
      </c>
      <c r="DW521" s="427">
        <f t="shared" si="276"/>
        <v>0</v>
      </c>
      <c r="DX521" s="427">
        <f t="shared" si="277"/>
        <v>0</v>
      </c>
      <c r="DY521" s="427">
        <f t="shared" si="278"/>
        <v>0</v>
      </c>
      <c r="DZ521" s="427">
        <f t="shared" si="279"/>
        <v>0</v>
      </c>
      <c r="EA521" s="428">
        <f t="shared" si="280"/>
        <v>3</v>
      </c>
      <c r="EB521" s="429">
        <f t="shared" si="281"/>
        <v>5</v>
      </c>
      <c r="EC521" s="429">
        <f t="shared" si="282"/>
        <v>0</v>
      </c>
      <c r="ED521" s="429">
        <f t="shared" si="283"/>
        <v>0</v>
      </c>
      <c r="EE521" s="429">
        <f t="shared" si="284"/>
        <v>0</v>
      </c>
      <c r="EF521" s="429">
        <f t="shared" si="285"/>
        <v>0</v>
      </c>
      <c r="EG521" s="429">
        <f t="shared" si="286"/>
        <v>0</v>
      </c>
      <c r="EH521" s="441"/>
      <c r="EI521" s="479"/>
      <c r="EJ521" s="443">
        <v>551</v>
      </c>
      <c r="EK521" s="481" t="s">
        <v>743</v>
      </c>
      <c r="EL521" s="449" t="s">
        <v>194</v>
      </c>
      <c r="EM521" s="500">
        <v>325000</v>
      </c>
      <c r="EN521" s="447">
        <f t="shared" si="287"/>
        <v>12500</v>
      </c>
      <c r="EO521" s="453">
        <v>0</v>
      </c>
      <c r="EP521" s="454">
        <v>0</v>
      </c>
      <c r="EQ521" s="455">
        <v>0</v>
      </c>
      <c r="ER521" s="455">
        <v>0</v>
      </c>
      <c r="ES521" s="456">
        <f t="shared" si="288"/>
        <v>12500</v>
      </c>
      <c r="ET521" s="456">
        <f t="shared" si="289"/>
        <v>3</v>
      </c>
      <c r="EU521" s="456">
        <f t="shared" si="290"/>
        <v>5</v>
      </c>
      <c r="EV521" s="456">
        <f t="shared" si="291"/>
        <v>0</v>
      </c>
      <c r="EW521" s="456">
        <f t="shared" si="292"/>
        <v>0</v>
      </c>
      <c r="EX521" s="456">
        <f t="shared" si="293"/>
        <v>0</v>
      </c>
      <c r="EY521" s="460">
        <f t="shared" si="294"/>
        <v>0</v>
      </c>
      <c r="EZ521" s="460">
        <f t="shared" si="295"/>
        <v>0</v>
      </c>
      <c r="FA521" s="447">
        <f t="shared" si="296"/>
        <v>12500.96</v>
      </c>
      <c r="FB521" s="447">
        <v>0</v>
      </c>
      <c r="FC521" s="447">
        <f t="shared" si="297"/>
        <v>50000.959999999999</v>
      </c>
      <c r="FD521" s="447">
        <f t="shared" si="298"/>
        <v>45000.86</v>
      </c>
      <c r="FE521" s="447">
        <f t="shared" si="299"/>
        <v>0</v>
      </c>
      <c r="FF521" s="447">
        <f t="shared" si="300"/>
        <v>5000.1000000000004</v>
      </c>
      <c r="FG521" s="463"/>
      <c r="FH521" s="447">
        <f t="shared" si="301"/>
        <v>5000.1000000000004</v>
      </c>
      <c r="FI521" s="447">
        <v>0</v>
      </c>
      <c r="FJ521" s="447">
        <f t="shared" si="302"/>
        <v>45000.86</v>
      </c>
      <c r="FK521" s="464"/>
      <c r="FL521" s="447">
        <f t="shared" si="303"/>
        <v>2000.04</v>
      </c>
      <c r="FM521" s="447">
        <f t="shared" si="304"/>
        <v>250</v>
      </c>
      <c r="FN521" s="447">
        <f t="shared" si="305"/>
        <v>5000.1000000000004</v>
      </c>
      <c r="FO521" s="447">
        <f t="shared" si="306"/>
        <v>7250.14</v>
      </c>
      <c r="FP521" s="178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</row>
    <row r="522" spans="1:463" s="163" customFormat="1" ht="22.5" customHeight="1">
      <c r="A522" s="360">
        <v>514</v>
      </c>
      <c r="B522" s="361">
        <v>3</v>
      </c>
      <c r="C522" s="362" t="s">
        <v>744</v>
      </c>
      <c r="D522" s="363" t="s">
        <v>194</v>
      </c>
      <c r="E522" s="225" t="s">
        <v>190</v>
      </c>
      <c r="F522" s="367">
        <v>325000</v>
      </c>
      <c r="G522" s="365"/>
      <c r="H522" s="366"/>
      <c r="I522" s="373"/>
      <c r="J522" s="491"/>
      <c r="K522" s="492"/>
      <c r="L522" s="366"/>
      <c r="M522" s="373"/>
      <c r="N522" s="491"/>
      <c r="O522" s="492"/>
      <c r="P522" s="366"/>
      <c r="Q522" s="373"/>
      <c r="R522" s="491"/>
      <c r="S522" s="492"/>
      <c r="T522" s="366"/>
      <c r="U522" s="373"/>
      <c r="V522" s="491"/>
      <c r="W522" s="492"/>
      <c r="X522" s="366"/>
      <c r="Y522" s="373"/>
      <c r="Z522" s="491"/>
      <c r="AA522" s="492"/>
      <c r="AB522" s="366"/>
      <c r="AC522" s="373"/>
      <c r="AD522" s="491"/>
      <c r="AE522" s="508"/>
      <c r="AF522" s="508"/>
      <c r="AG522" s="492"/>
      <c r="AH522" s="366"/>
      <c r="AI522" s="373"/>
      <c r="AJ522" s="491"/>
      <c r="AK522" s="492"/>
      <c r="AL522" s="366"/>
      <c r="AM522" s="373"/>
      <c r="AN522" s="491"/>
      <c r="AO522" s="492"/>
      <c r="AP522" s="366"/>
      <c r="AQ522" s="373"/>
      <c r="AR522" s="491"/>
      <c r="AS522" s="492"/>
      <c r="AT522" s="366"/>
      <c r="AU522" s="373"/>
      <c r="AV522" s="491"/>
      <c r="AW522" s="492"/>
      <c r="AX522" s="366"/>
      <c r="AY522" s="373"/>
      <c r="AZ522" s="491"/>
      <c r="BA522" s="492"/>
      <c r="BB522" s="366"/>
      <c r="BC522" s="373"/>
      <c r="BD522" s="491"/>
      <c r="BE522" s="508"/>
      <c r="BF522" s="508"/>
      <c r="BG522" s="492"/>
      <c r="BH522" s="366"/>
      <c r="BI522" s="373"/>
      <c r="BJ522" s="491"/>
      <c r="BK522" s="492"/>
      <c r="BL522" s="366"/>
      <c r="BM522" s="373"/>
      <c r="BN522" s="491"/>
      <c r="BO522" s="492"/>
      <c r="BP522" s="366"/>
      <c r="BQ522" s="373"/>
      <c r="BR522" s="491"/>
      <c r="BS522" s="492"/>
      <c r="BT522" s="366"/>
      <c r="BU522" s="373"/>
      <c r="BV522" s="491"/>
      <c r="BW522" s="498"/>
      <c r="BX522" s="498"/>
      <c r="BY522" s="492"/>
      <c r="BZ522" s="366"/>
      <c r="CA522" s="373"/>
      <c r="CB522" s="491"/>
      <c r="CC522" s="508"/>
      <c r="CD522" s="508"/>
      <c r="CE522" s="511"/>
      <c r="CF522" s="366"/>
      <c r="CG522" s="373"/>
      <c r="CH522" s="512"/>
      <c r="CI522" s="492"/>
      <c r="CJ522" s="366"/>
      <c r="CK522" s="373"/>
      <c r="CL522" s="491"/>
      <c r="CM522" s="492"/>
      <c r="CN522" s="366"/>
      <c r="CO522" s="373"/>
      <c r="CP522" s="491"/>
      <c r="CQ522" s="511"/>
      <c r="CR522" s="366"/>
      <c r="CS522" s="408"/>
      <c r="CT522" s="518"/>
      <c r="CU522" s="511"/>
      <c r="CV522" s="366"/>
      <c r="CW522" s="410"/>
      <c r="CX522" s="518"/>
      <c r="CY522" s="511"/>
      <c r="CZ522" s="366"/>
      <c r="DA522" s="415"/>
      <c r="DB522" s="518"/>
      <c r="DC522" s="508"/>
      <c r="DD522" s="508"/>
      <c r="DE522" s="511">
        <v>8</v>
      </c>
      <c r="DF522" s="366">
        <v>1</v>
      </c>
      <c r="DG522" s="416"/>
      <c r="DH522" s="518"/>
      <c r="DI522" s="511">
        <v>8</v>
      </c>
      <c r="DJ522" s="366">
        <v>4</v>
      </c>
      <c r="DK522" s="416"/>
      <c r="DL522" s="411"/>
      <c r="DM522" s="424">
        <v>25</v>
      </c>
      <c r="DN522" s="424">
        <v>4</v>
      </c>
      <c r="DO522" s="424">
        <v>1</v>
      </c>
      <c r="DP522" s="425">
        <f t="shared" ref="DP522:DP525" si="307">G522+K522+O522+S522+W522+AA522+AG522+AK522+AO522+AS522+AW522+BA522+BG522+BK522+BO522+BS522+BY522+CE522+CI522+CM522+CQ522+CU522+CY522+DE522+DI522</f>
        <v>16</v>
      </c>
      <c r="DQ522" s="427">
        <f t="shared" ref="DQ522:DQ525" si="308">I522+M522+Q522+U522+Y522+AC522+AI522+AM522+AQ522+AU522+AY522+BC522+BI522+BM522+BQ522+BU522+CA522+CG522+CK522+CO522+CS522+CW522+DA522+DG522+DK522</f>
        <v>0</v>
      </c>
      <c r="DR522" s="425">
        <f t="shared" ref="DR522:DR525" si="309">ROUND(DP522+DQ522,0)</f>
        <v>16</v>
      </c>
      <c r="DS522" s="163">
        <f t="shared" ref="DS522:DS525" si="310">ROUND(DR522/((188/25)),0)</f>
        <v>2</v>
      </c>
      <c r="DT522" s="425">
        <f t="shared" ref="DT522:DT525" si="311">H522+L522+P522+T522+X522+AB522+AH522+AL522+AP522+AT522+AX522+BB522+BH522+BL522+BP522+BT522+BZ522+CF522+CJ522+CN522+CR522+CV522+CZ522+DF522+DJ522</f>
        <v>5</v>
      </c>
      <c r="DU522" s="427">
        <f t="shared" ref="DU522:DU525" si="312">J522+N522+R522+V522+Z522+AD522+AJ522+AN522+AR522+AV522+AZ522+BD522+BJ522+BN522+BR522+BV522+CB522+CH522+CL522+CP522+CT522+CX522+DB522+DH522+DL522</f>
        <v>0</v>
      </c>
      <c r="DV522" s="427">
        <f t="shared" ref="DV522:DV525" si="313">SUM(DT522+DU522)</f>
        <v>5</v>
      </c>
      <c r="DW522" s="427">
        <f t="shared" ref="DW522:DW525" si="314">AE522+BE522+CC522+DC522</f>
        <v>0</v>
      </c>
      <c r="DX522" s="427">
        <f t="shared" ref="DX522:DX525" si="315">AF522+BF522+CD522+DD522</f>
        <v>0</v>
      </c>
      <c r="DY522" s="427">
        <f t="shared" ref="DY522:DY525" si="316">BW522</f>
        <v>0</v>
      </c>
      <c r="DZ522" s="427">
        <f t="shared" ref="DZ522:DZ525" si="317">BX522</f>
        <v>0</v>
      </c>
      <c r="EA522" s="428">
        <f t="shared" ref="EA522:EA525" si="318">ROUND(DS522+1,0)</f>
        <v>3</v>
      </c>
      <c r="EB522" s="429">
        <f t="shared" ref="EB522:EB525" si="319">DT522</f>
        <v>5</v>
      </c>
      <c r="EC522" s="429">
        <f t="shared" ref="EC522:EC525" si="320">DU522</f>
        <v>0</v>
      </c>
      <c r="ED522" s="429">
        <f t="shared" ref="ED522:ED525" si="321">DW522</f>
        <v>0</v>
      </c>
      <c r="EE522" s="429">
        <f t="shared" ref="EE522:EE525" si="322">DX522</f>
        <v>0</v>
      </c>
      <c r="EF522" s="429">
        <f t="shared" ref="EF522:EF525" si="323">DY522</f>
        <v>0</v>
      </c>
      <c r="EG522" s="429">
        <f t="shared" ref="EG522:EG525" si="324">DZ522</f>
        <v>0</v>
      </c>
      <c r="EH522" s="441"/>
      <c r="EI522" s="479"/>
      <c r="EJ522" s="443">
        <v>552</v>
      </c>
      <c r="EK522" s="481" t="s">
        <v>744</v>
      </c>
      <c r="EL522" s="449" t="s">
        <v>194</v>
      </c>
      <c r="EM522" s="500">
        <v>325000</v>
      </c>
      <c r="EN522" s="447">
        <f t="shared" ref="EN522:EN525" si="325">ROUND(EM522/26,2)</f>
        <v>12500</v>
      </c>
      <c r="EO522" s="453">
        <v>0</v>
      </c>
      <c r="EP522" s="454">
        <v>0</v>
      </c>
      <c r="EQ522" s="455">
        <v>0</v>
      </c>
      <c r="ER522" s="455">
        <v>0</v>
      </c>
      <c r="ES522" s="456">
        <f t="shared" ref="ES522:ES525" si="326">EN522+EO522+EP522+EQ522+ER522</f>
        <v>12500</v>
      </c>
      <c r="ET522" s="456">
        <f t="shared" ref="ET522:ET525" si="327">EA522</f>
        <v>3</v>
      </c>
      <c r="EU522" s="456">
        <f t="shared" ref="EU522:EU525" si="328">EB522</f>
        <v>5</v>
      </c>
      <c r="EV522" s="456">
        <f t="shared" ref="EV522:EV525" si="329">EC522</f>
        <v>0</v>
      </c>
      <c r="EW522" s="456">
        <f t="shared" ref="EW522:EW525" si="330">ED522</f>
        <v>0</v>
      </c>
      <c r="EX522" s="456">
        <f t="shared" ref="EX522:EX525" si="331">EE522</f>
        <v>0</v>
      </c>
      <c r="EY522" s="460">
        <f t="shared" ref="EY522:EY525" si="332">EF522</f>
        <v>0</v>
      </c>
      <c r="EZ522" s="460">
        <f t="shared" ref="EZ522:EZ525" si="333">EG522</f>
        <v>0</v>
      </c>
      <c r="FA522" s="447">
        <f t="shared" ref="FA522:FA525" si="334">ROUND((EU522*1.5+(EW522+EY522)*2+EV522*1.55+(EX522+EZ522)*2.05)*EM522/(4.333*45),2)</f>
        <v>12500.96</v>
      </c>
      <c r="FB522" s="447">
        <v>0</v>
      </c>
      <c r="FC522" s="447">
        <f t="shared" ref="FC522:FC525" si="335">ROUND(ES522*ET522+FA522+FB522,2)</f>
        <v>50000.959999999999</v>
      </c>
      <c r="FD522" s="447">
        <f t="shared" ref="FD522:FD525" si="336">FC522-FF522</f>
        <v>45000.86</v>
      </c>
      <c r="FE522" s="447">
        <f t="shared" ref="FE522:FE525" si="337">IF(FD522&gt;1000000,128000+(FD522-1000000)*30%,IF(FD522&gt;760000,68000+(FD522-760000)*25%,IF(FD522&gt;520000,20000+(FD522-520000)*20%,IF(FD522&gt;270000,(FD522-270000)*8%,0))))</f>
        <v>0</v>
      </c>
      <c r="FF522" s="447">
        <f t="shared" ref="FF522:FF525" si="338">ROUND(FC522*0.1,2)</f>
        <v>5000.1000000000004</v>
      </c>
      <c r="FG522" s="463"/>
      <c r="FH522" s="447">
        <f t="shared" ref="FH522:FH525" si="339">ROUND(FE522+FF522+FG522,2)</f>
        <v>5000.1000000000004</v>
      </c>
      <c r="FI522" s="447">
        <v>0</v>
      </c>
      <c r="FJ522" s="447">
        <f t="shared" ref="FJ522:FJ525" si="340">ROUND(FC522-FH522+FI522,2)</f>
        <v>45000.86</v>
      </c>
      <c r="FK522" s="464"/>
      <c r="FL522" s="447">
        <f t="shared" ref="FL522:FL525" si="341">ROUND(FC522*4%,2)</f>
        <v>2000.04</v>
      </c>
      <c r="FM522" s="447">
        <f t="shared" ref="FM522:FM525" si="342">ROUND(FC522*0.5%,2)</f>
        <v>250</v>
      </c>
      <c r="FN522" s="447">
        <f t="shared" ref="FN522:FN525" si="343">ROUND(FC522*10%,2)</f>
        <v>5000.1000000000004</v>
      </c>
      <c r="FO522" s="447">
        <f t="shared" ref="FO522:FO525" si="344">FL522+FM522+FN522</f>
        <v>7250.14</v>
      </c>
      <c r="FP522" s="178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</row>
    <row r="523" spans="1:463" s="163" customFormat="1" ht="22.5" customHeight="1">
      <c r="A523" s="360">
        <v>515</v>
      </c>
      <c r="B523" s="361">
        <v>3</v>
      </c>
      <c r="C523" s="362" t="s">
        <v>745</v>
      </c>
      <c r="D523" s="363" t="s">
        <v>194</v>
      </c>
      <c r="E523" s="225" t="s">
        <v>190</v>
      </c>
      <c r="F523" s="367">
        <v>325000</v>
      </c>
      <c r="G523" s="365"/>
      <c r="H523" s="366"/>
      <c r="I523" s="373"/>
      <c r="J523" s="491"/>
      <c r="K523" s="492"/>
      <c r="L523" s="366"/>
      <c r="M523" s="373"/>
      <c r="N523" s="491"/>
      <c r="O523" s="492"/>
      <c r="P523" s="366"/>
      <c r="Q523" s="373"/>
      <c r="R523" s="491"/>
      <c r="S523" s="492"/>
      <c r="T523" s="366"/>
      <c r="U523" s="373"/>
      <c r="V523" s="491"/>
      <c r="W523" s="492"/>
      <c r="X523" s="366"/>
      <c r="Y523" s="373"/>
      <c r="Z523" s="491"/>
      <c r="AA523" s="492"/>
      <c r="AB523" s="366"/>
      <c r="AC523" s="373"/>
      <c r="AD523" s="491"/>
      <c r="AE523" s="508"/>
      <c r="AF523" s="508"/>
      <c r="AG523" s="492"/>
      <c r="AH523" s="366"/>
      <c r="AI523" s="373"/>
      <c r="AJ523" s="491"/>
      <c r="AK523" s="492"/>
      <c r="AL523" s="366"/>
      <c r="AM523" s="373"/>
      <c r="AN523" s="491"/>
      <c r="AO523" s="492"/>
      <c r="AP523" s="366"/>
      <c r="AQ523" s="373"/>
      <c r="AR523" s="491"/>
      <c r="AS523" s="492"/>
      <c r="AT523" s="366"/>
      <c r="AU523" s="373"/>
      <c r="AV523" s="491"/>
      <c r="AW523" s="492"/>
      <c r="AX523" s="366"/>
      <c r="AY523" s="373"/>
      <c r="AZ523" s="491"/>
      <c r="BA523" s="492"/>
      <c r="BB523" s="366"/>
      <c r="BC523" s="373"/>
      <c r="BD523" s="491"/>
      <c r="BE523" s="508"/>
      <c r="BF523" s="508"/>
      <c r="BG523" s="492"/>
      <c r="BH523" s="366"/>
      <c r="BI523" s="373"/>
      <c r="BJ523" s="491"/>
      <c r="BK523" s="492"/>
      <c r="BL523" s="366"/>
      <c r="BM523" s="373"/>
      <c r="BN523" s="491"/>
      <c r="BO523" s="492"/>
      <c r="BP523" s="366"/>
      <c r="BQ523" s="373"/>
      <c r="BR523" s="491"/>
      <c r="BS523" s="492"/>
      <c r="BT523" s="366"/>
      <c r="BU523" s="373"/>
      <c r="BV523" s="491"/>
      <c r="BW523" s="498"/>
      <c r="BX523" s="498"/>
      <c r="BY523" s="492"/>
      <c r="BZ523" s="366"/>
      <c r="CA523" s="373"/>
      <c r="CB523" s="491"/>
      <c r="CC523" s="508"/>
      <c r="CD523" s="508"/>
      <c r="CE523" s="511"/>
      <c r="CF523" s="366"/>
      <c r="CG523" s="373"/>
      <c r="CH523" s="512"/>
      <c r="CI523" s="492"/>
      <c r="CJ523" s="366"/>
      <c r="CK523" s="373"/>
      <c r="CL523" s="491"/>
      <c r="CM523" s="492"/>
      <c r="CN523" s="366"/>
      <c r="CO523" s="373"/>
      <c r="CP523" s="491"/>
      <c r="CQ523" s="511"/>
      <c r="CR523" s="366"/>
      <c r="CS523" s="408"/>
      <c r="CT523" s="518"/>
      <c r="CU523" s="511"/>
      <c r="CV523" s="366"/>
      <c r="CW523" s="410"/>
      <c r="CX523" s="518"/>
      <c r="CY523" s="511"/>
      <c r="CZ523" s="366"/>
      <c r="DA523" s="415"/>
      <c r="DB523" s="518"/>
      <c r="DC523" s="508"/>
      <c r="DD523" s="508"/>
      <c r="DE523" s="511">
        <v>8</v>
      </c>
      <c r="DF523" s="366">
        <v>1</v>
      </c>
      <c r="DG523" s="416"/>
      <c r="DH523" s="518"/>
      <c r="DI523" s="511">
        <v>8</v>
      </c>
      <c r="DJ523" s="366">
        <v>4</v>
      </c>
      <c r="DK523" s="416"/>
      <c r="DL523" s="411"/>
      <c r="DM523" s="424">
        <v>25</v>
      </c>
      <c r="DN523" s="424">
        <v>4</v>
      </c>
      <c r="DO523" s="424">
        <v>1</v>
      </c>
      <c r="DP523" s="425">
        <f t="shared" si="307"/>
        <v>16</v>
      </c>
      <c r="DQ523" s="427">
        <f t="shared" si="308"/>
        <v>0</v>
      </c>
      <c r="DR523" s="425">
        <f t="shared" si="309"/>
        <v>16</v>
      </c>
      <c r="DS523" s="163">
        <f t="shared" si="310"/>
        <v>2</v>
      </c>
      <c r="DT523" s="425">
        <f t="shared" si="311"/>
        <v>5</v>
      </c>
      <c r="DU523" s="427">
        <f t="shared" si="312"/>
        <v>0</v>
      </c>
      <c r="DV523" s="427">
        <f t="shared" si="313"/>
        <v>5</v>
      </c>
      <c r="DW523" s="427">
        <f t="shared" si="314"/>
        <v>0</v>
      </c>
      <c r="DX523" s="427">
        <f t="shared" si="315"/>
        <v>0</v>
      </c>
      <c r="DY523" s="427">
        <f t="shared" si="316"/>
        <v>0</v>
      </c>
      <c r="DZ523" s="427">
        <f t="shared" si="317"/>
        <v>0</v>
      </c>
      <c r="EA523" s="428">
        <f>ROUND(DS523+1,0)</f>
        <v>3</v>
      </c>
      <c r="EB523" s="429">
        <f t="shared" si="319"/>
        <v>5</v>
      </c>
      <c r="EC523" s="429">
        <f t="shared" si="320"/>
        <v>0</v>
      </c>
      <c r="ED523" s="429">
        <f t="shared" si="321"/>
        <v>0</v>
      </c>
      <c r="EE523" s="429">
        <f t="shared" si="322"/>
        <v>0</v>
      </c>
      <c r="EF523" s="429">
        <f t="shared" si="323"/>
        <v>0</v>
      </c>
      <c r="EG523" s="429">
        <f t="shared" si="324"/>
        <v>0</v>
      </c>
      <c r="EH523" s="441"/>
      <c r="EI523" s="479"/>
      <c r="EJ523" s="443">
        <v>553</v>
      </c>
      <c r="EK523" s="481" t="s">
        <v>745</v>
      </c>
      <c r="EL523" s="449" t="s">
        <v>194</v>
      </c>
      <c r="EM523" s="500">
        <v>325000</v>
      </c>
      <c r="EN523" s="447">
        <f t="shared" si="325"/>
        <v>12500</v>
      </c>
      <c r="EO523" s="453">
        <v>0</v>
      </c>
      <c r="EP523" s="454">
        <v>0</v>
      </c>
      <c r="EQ523" s="455">
        <v>0</v>
      </c>
      <c r="ER523" s="455">
        <v>0</v>
      </c>
      <c r="ES523" s="456">
        <f t="shared" si="326"/>
        <v>12500</v>
      </c>
      <c r="ET523" s="456">
        <f t="shared" si="327"/>
        <v>3</v>
      </c>
      <c r="EU523" s="456">
        <f t="shared" si="328"/>
        <v>5</v>
      </c>
      <c r="EV523" s="456">
        <f t="shared" si="329"/>
        <v>0</v>
      </c>
      <c r="EW523" s="456">
        <f t="shared" si="330"/>
        <v>0</v>
      </c>
      <c r="EX523" s="456">
        <f t="shared" si="331"/>
        <v>0</v>
      </c>
      <c r="EY523" s="460">
        <f t="shared" si="332"/>
        <v>0</v>
      </c>
      <c r="EZ523" s="460">
        <f t="shared" si="333"/>
        <v>0</v>
      </c>
      <c r="FA523" s="447">
        <f t="shared" si="334"/>
        <v>12500.96</v>
      </c>
      <c r="FB523" s="447">
        <v>0</v>
      </c>
      <c r="FC523" s="447">
        <f t="shared" si="335"/>
        <v>50000.959999999999</v>
      </c>
      <c r="FD523" s="447">
        <f t="shared" si="336"/>
        <v>45000.86</v>
      </c>
      <c r="FE523" s="447">
        <f t="shared" si="337"/>
        <v>0</v>
      </c>
      <c r="FF523" s="447">
        <f t="shared" si="338"/>
        <v>5000.1000000000004</v>
      </c>
      <c r="FG523" s="463"/>
      <c r="FH523" s="447">
        <f t="shared" si="339"/>
        <v>5000.1000000000004</v>
      </c>
      <c r="FI523" s="447">
        <v>0</v>
      </c>
      <c r="FJ523" s="447">
        <f t="shared" si="340"/>
        <v>45000.86</v>
      </c>
      <c r="FK523" s="464"/>
      <c r="FL523" s="447">
        <f t="shared" si="341"/>
        <v>2000.04</v>
      </c>
      <c r="FM523" s="447">
        <f t="shared" si="342"/>
        <v>250</v>
      </c>
      <c r="FN523" s="447">
        <f t="shared" si="343"/>
        <v>5000.1000000000004</v>
      </c>
      <c r="FO523" s="447">
        <f t="shared" si="344"/>
        <v>7250.14</v>
      </c>
      <c r="FP523" s="178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</row>
    <row r="524" spans="1:463" s="163" customFormat="1" ht="22.5" customHeight="1">
      <c r="A524" s="360">
        <v>516</v>
      </c>
      <c r="B524" s="361">
        <v>3</v>
      </c>
      <c r="C524" s="362" t="s">
        <v>746</v>
      </c>
      <c r="D524" s="363" t="s">
        <v>194</v>
      </c>
      <c r="E524" s="225" t="s">
        <v>190</v>
      </c>
      <c r="F524" s="367">
        <v>325000</v>
      </c>
      <c r="G524" s="365"/>
      <c r="H524" s="366"/>
      <c r="I524" s="373"/>
      <c r="J524" s="491"/>
      <c r="K524" s="492"/>
      <c r="L524" s="366"/>
      <c r="M524" s="373"/>
      <c r="N524" s="491"/>
      <c r="O524" s="492"/>
      <c r="P524" s="366"/>
      <c r="Q524" s="373"/>
      <c r="R524" s="491"/>
      <c r="S524" s="492"/>
      <c r="T524" s="366"/>
      <c r="U524" s="373"/>
      <c r="V524" s="491"/>
      <c r="W524" s="492"/>
      <c r="X524" s="366"/>
      <c r="Y524" s="373"/>
      <c r="Z524" s="491"/>
      <c r="AA524" s="492"/>
      <c r="AB524" s="366"/>
      <c r="AC524" s="373"/>
      <c r="AD524" s="491"/>
      <c r="AE524" s="508"/>
      <c r="AF524" s="508"/>
      <c r="AG524" s="492"/>
      <c r="AH524" s="366"/>
      <c r="AI524" s="373"/>
      <c r="AJ524" s="491"/>
      <c r="AK524" s="492"/>
      <c r="AL524" s="366"/>
      <c r="AM524" s="373"/>
      <c r="AN524" s="491"/>
      <c r="AO524" s="492"/>
      <c r="AP524" s="366"/>
      <c r="AQ524" s="373"/>
      <c r="AR524" s="491"/>
      <c r="AS524" s="492"/>
      <c r="AT524" s="366"/>
      <c r="AU524" s="373"/>
      <c r="AV524" s="491"/>
      <c r="AW524" s="492"/>
      <c r="AX524" s="366"/>
      <c r="AY524" s="373"/>
      <c r="AZ524" s="491"/>
      <c r="BA524" s="492"/>
      <c r="BB524" s="366"/>
      <c r="BC524" s="373"/>
      <c r="BD524" s="491"/>
      <c r="BE524" s="508"/>
      <c r="BF524" s="508"/>
      <c r="BG524" s="492"/>
      <c r="BH524" s="366"/>
      <c r="BI524" s="373"/>
      <c r="BJ524" s="491"/>
      <c r="BK524" s="492"/>
      <c r="BL524" s="366"/>
      <c r="BM524" s="373"/>
      <c r="BN524" s="491"/>
      <c r="BO524" s="492"/>
      <c r="BP524" s="366"/>
      <c r="BQ524" s="373"/>
      <c r="BR524" s="491"/>
      <c r="BS524" s="492"/>
      <c r="BT524" s="366"/>
      <c r="BU524" s="373"/>
      <c r="BV524" s="491"/>
      <c r="BW524" s="498"/>
      <c r="BX524" s="498"/>
      <c r="BY524" s="492"/>
      <c r="BZ524" s="366"/>
      <c r="CA524" s="373"/>
      <c r="CB524" s="491"/>
      <c r="CC524" s="508"/>
      <c r="CD524" s="508"/>
      <c r="CE524" s="511"/>
      <c r="CF524" s="366"/>
      <c r="CG524" s="373"/>
      <c r="CH524" s="512"/>
      <c r="CI524" s="492"/>
      <c r="CJ524" s="366"/>
      <c r="CK524" s="373"/>
      <c r="CL524" s="491"/>
      <c r="CM524" s="492"/>
      <c r="CN524" s="366"/>
      <c r="CO524" s="373"/>
      <c r="CP524" s="491"/>
      <c r="CQ524" s="511"/>
      <c r="CR524" s="366"/>
      <c r="CS524" s="408"/>
      <c r="CT524" s="518"/>
      <c r="CU524" s="511"/>
      <c r="CV524" s="366"/>
      <c r="CW524" s="410"/>
      <c r="CX524" s="518"/>
      <c r="CY524" s="511"/>
      <c r="CZ524" s="366"/>
      <c r="DA524" s="415"/>
      <c r="DB524" s="518"/>
      <c r="DC524" s="508"/>
      <c r="DD524" s="508"/>
      <c r="DE524" s="511">
        <v>8</v>
      </c>
      <c r="DF524" s="366">
        <v>1</v>
      </c>
      <c r="DG524" s="416"/>
      <c r="DH524" s="518"/>
      <c r="DI524" s="511">
        <v>8</v>
      </c>
      <c r="DJ524" s="366">
        <v>4</v>
      </c>
      <c r="DK524" s="416"/>
      <c r="DL524" s="411"/>
      <c r="DM524" s="424">
        <v>25</v>
      </c>
      <c r="DN524" s="424">
        <v>4</v>
      </c>
      <c r="DO524" s="424">
        <v>1</v>
      </c>
      <c r="DP524" s="425">
        <f t="shared" si="307"/>
        <v>16</v>
      </c>
      <c r="DQ524" s="427">
        <f t="shared" si="308"/>
        <v>0</v>
      </c>
      <c r="DR524" s="425">
        <f t="shared" si="309"/>
        <v>16</v>
      </c>
      <c r="DS524" s="163">
        <f t="shared" si="310"/>
        <v>2</v>
      </c>
      <c r="DT524" s="425">
        <f t="shared" si="311"/>
        <v>5</v>
      </c>
      <c r="DU524" s="427">
        <f t="shared" si="312"/>
        <v>0</v>
      </c>
      <c r="DV524" s="427">
        <f t="shared" si="313"/>
        <v>5</v>
      </c>
      <c r="DW524" s="427">
        <f t="shared" si="314"/>
        <v>0</v>
      </c>
      <c r="DX524" s="427">
        <f t="shared" si="315"/>
        <v>0</v>
      </c>
      <c r="DY524" s="427">
        <f t="shared" si="316"/>
        <v>0</v>
      </c>
      <c r="DZ524" s="427">
        <f t="shared" si="317"/>
        <v>0</v>
      </c>
      <c r="EA524" s="428">
        <f t="shared" si="318"/>
        <v>3</v>
      </c>
      <c r="EB524" s="429">
        <f t="shared" si="319"/>
        <v>5</v>
      </c>
      <c r="EC524" s="429">
        <f t="shared" si="320"/>
        <v>0</v>
      </c>
      <c r="ED524" s="429">
        <f t="shared" si="321"/>
        <v>0</v>
      </c>
      <c r="EE524" s="429">
        <f t="shared" si="322"/>
        <v>0</v>
      </c>
      <c r="EF524" s="429">
        <f t="shared" si="323"/>
        <v>0</v>
      </c>
      <c r="EG524" s="429">
        <f t="shared" si="324"/>
        <v>0</v>
      </c>
      <c r="EH524" s="441"/>
      <c r="EI524" s="479"/>
      <c r="EJ524" s="443">
        <v>554</v>
      </c>
      <c r="EK524" s="481" t="s">
        <v>746</v>
      </c>
      <c r="EL524" s="449" t="s">
        <v>194</v>
      </c>
      <c r="EM524" s="500">
        <v>325000</v>
      </c>
      <c r="EN524" s="447">
        <f t="shared" si="325"/>
        <v>12500</v>
      </c>
      <c r="EO524" s="453">
        <v>0</v>
      </c>
      <c r="EP524" s="454">
        <v>0</v>
      </c>
      <c r="EQ524" s="455">
        <v>0</v>
      </c>
      <c r="ER524" s="455">
        <v>0</v>
      </c>
      <c r="ES524" s="456">
        <f t="shared" si="326"/>
        <v>12500</v>
      </c>
      <c r="ET524" s="456">
        <f t="shared" si="327"/>
        <v>3</v>
      </c>
      <c r="EU524" s="456">
        <f t="shared" si="328"/>
        <v>5</v>
      </c>
      <c r="EV524" s="456">
        <f t="shared" si="329"/>
        <v>0</v>
      </c>
      <c r="EW524" s="456">
        <f t="shared" si="330"/>
        <v>0</v>
      </c>
      <c r="EX524" s="456">
        <f t="shared" si="331"/>
        <v>0</v>
      </c>
      <c r="EY524" s="460">
        <f t="shared" si="332"/>
        <v>0</v>
      </c>
      <c r="EZ524" s="460">
        <f t="shared" si="333"/>
        <v>0</v>
      </c>
      <c r="FA524" s="447">
        <f t="shared" si="334"/>
        <v>12500.96</v>
      </c>
      <c r="FB524" s="447">
        <v>0</v>
      </c>
      <c r="FC524" s="447">
        <f t="shared" si="335"/>
        <v>50000.959999999999</v>
      </c>
      <c r="FD524" s="447">
        <f t="shared" si="336"/>
        <v>45000.86</v>
      </c>
      <c r="FE524" s="447">
        <f t="shared" si="337"/>
        <v>0</v>
      </c>
      <c r="FF524" s="447">
        <f t="shared" si="338"/>
        <v>5000.1000000000004</v>
      </c>
      <c r="FG524" s="463"/>
      <c r="FH524" s="447">
        <f t="shared" si="339"/>
        <v>5000.1000000000004</v>
      </c>
      <c r="FI524" s="447">
        <v>0</v>
      </c>
      <c r="FJ524" s="447">
        <f t="shared" si="340"/>
        <v>45000.86</v>
      </c>
      <c r="FK524" s="464"/>
      <c r="FL524" s="447">
        <f t="shared" si="341"/>
        <v>2000.04</v>
      </c>
      <c r="FM524" s="447">
        <f t="shared" si="342"/>
        <v>250</v>
      </c>
      <c r="FN524" s="447">
        <f t="shared" si="343"/>
        <v>5000.1000000000004</v>
      </c>
      <c r="FO524" s="447">
        <f t="shared" si="344"/>
        <v>7250.14</v>
      </c>
      <c r="FP524" s="178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</row>
    <row r="525" spans="1:463" s="163" customFormat="1" ht="22.5" customHeight="1" thickBot="1">
      <c r="A525" s="674">
        <v>517</v>
      </c>
      <c r="B525" s="502">
        <v>3</v>
      </c>
      <c r="C525" s="503" t="s">
        <v>747</v>
      </c>
      <c r="D525" s="504" t="s">
        <v>194</v>
      </c>
      <c r="E525" s="675" t="s">
        <v>190</v>
      </c>
      <c r="F525" s="505">
        <v>325000</v>
      </c>
      <c r="G525" s="485"/>
      <c r="H525" s="486"/>
      <c r="I525" s="488"/>
      <c r="J525" s="493"/>
      <c r="K525" s="494"/>
      <c r="L525" s="486"/>
      <c r="M525" s="488"/>
      <c r="N525" s="493"/>
      <c r="O525" s="494"/>
      <c r="P525" s="486"/>
      <c r="Q525" s="488"/>
      <c r="R525" s="493"/>
      <c r="S525" s="494"/>
      <c r="T525" s="486"/>
      <c r="U525" s="488"/>
      <c r="V525" s="493"/>
      <c r="W525" s="494"/>
      <c r="X525" s="486"/>
      <c r="Y525" s="488"/>
      <c r="Z525" s="493"/>
      <c r="AA525" s="494"/>
      <c r="AB525" s="486"/>
      <c r="AC525" s="488"/>
      <c r="AD525" s="493"/>
      <c r="AE525" s="676"/>
      <c r="AF525" s="676"/>
      <c r="AG525" s="494"/>
      <c r="AH525" s="486"/>
      <c r="AI525" s="488"/>
      <c r="AJ525" s="493"/>
      <c r="AK525" s="494"/>
      <c r="AL525" s="486"/>
      <c r="AM525" s="488"/>
      <c r="AN525" s="493"/>
      <c r="AO525" s="494"/>
      <c r="AP525" s="486"/>
      <c r="AQ525" s="488"/>
      <c r="AR525" s="493"/>
      <c r="AS525" s="494"/>
      <c r="AT525" s="486"/>
      <c r="AU525" s="488"/>
      <c r="AV525" s="493"/>
      <c r="AW525" s="494"/>
      <c r="AX525" s="486"/>
      <c r="AY525" s="488"/>
      <c r="AZ525" s="493"/>
      <c r="BA525" s="494"/>
      <c r="BB525" s="486"/>
      <c r="BC525" s="488"/>
      <c r="BD525" s="493"/>
      <c r="BE525" s="676"/>
      <c r="BF525" s="676"/>
      <c r="BG525" s="494"/>
      <c r="BH525" s="486"/>
      <c r="BI525" s="488"/>
      <c r="BJ525" s="493"/>
      <c r="BK525" s="494"/>
      <c r="BL525" s="486"/>
      <c r="BM525" s="488"/>
      <c r="BN525" s="493"/>
      <c r="BO525" s="494"/>
      <c r="BP525" s="486"/>
      <c r="BQ525" s="488"/>
      <c r="BR525" s="493"/>
      <c r="BS525" s="494"/>
      <c r="BT525" s="486"/>
      <c r="BU525" s="488"/>
      <c r="BV525" s="493"/>
      <c r="BW525" s="499"/>
      <c r="BX525" s="499"/>
      <c r="BY525" s="494"/>
      <c r="BZ525" s="486"/>
      <c r="CA525" s="488"/>
      <c r="CB525" s="493"/>
      <c r="CC525" s="676"/>
      <c r="CD525" s="676"/>
      <c r="CE525" s="677"/>
      <c r="CF525" s="486"/>
      <c r="CG525" s="488"/>
      <c r="CH525" s="678"/>
      <c r="CI525" s="494"/>
      <c r="CJ525" s="486"/>
      <c r="CK525" s="488"/>
      <c r="CL525" s="493"/>
      <c r="CM525" s="494"/>
      <c r="CN525" s="486"/>
      <c r="CO525" s="488"/>
      <c r="CP525" s="493"/>
      <c r="CQ525" s="677"/>
      <c r="CR525" s="486"/>
      <c r="CS525" s="514"/>
      <c r="CT525" s="679"/>
      <c r="CU525" s="677"/>
      <c r="CV525" s="486"/>
      <c r="CW525" s="516"/>
      <c r="CX525" s="679"/>
      <c r="CY525" s="677"/>
      <c r="CZ525" s="486"/>
      <c r="DA525" s="519"/>
      <c r="DB525" s="679"/>
      <c r="DC525" s="676"/>
      <c r="DD525" s="676"/>
      <c r="DE525" s="677">
        <v>8</v>
      </c>
      <c r="DF525" s="486">
        <v>1</v>
      </c>
      <c r="DG525" s="520"/>
      <c r="DH525" s="679"/>
      <c r="DI525" s="677">
        <v>8</v>
      </c>
      <c r="DJ525" s="486">
        <v>4</v>
      </c>
      <c r="DK525" s="520"/>
      <c r="DL525" s="517"/>
      <c r="DM525" s="680">
        <v>25</v>
      </c>
      <c r="DN525" s="680">
        <v>4</v>
      </c>
      <c r="DO525" s="680">
        <v>1</v>
      </c>
      <c r="DP525" s="425">
        <f t="shared" si="307"/>
        <v>16</v>
      </c>
      <c r="DQ525" s="427">
        <f t="shared" si="308"/>
        <v>0</v>
      </c>
      <c r="DR525" s="425">
        <f t="shared" si="309"/>
        <v>16</v>
      </c>
      <c r="DS525" s="163">
        <f t="shared" si="310"/>
        <v>2</v>
      </c>
      <c r="DT525" s="425">
        <f t="shared" si="311"/>
        <v>5</v>
      </c>
      <c r="DU525" s="427">
        <f t="shared" si="312"/>
        <v>0</v>
      </c>
      <c r="DV525" s="427">
        <f t="shared" si="313"/>
        <v>5</v>
      </c>
      <c r="DW525" s="427">
        <f t="shared" si="314"/>
        <v>0</v>
      </c>
      <c r="DX525" s="427">
        <f t="shared" si="315"/>
        <v>0</v>
      </c>
      <c r="DY525" s="427">
        <f t="shared" si="316"/>
        <v>0</v>
      </c>
      <c r="DZ525" s="427">
        <f t="shared" si="317"/>
        <v>0</v>
      </c>
      <c r="EA525" s="428">
        <f t="shared" si="318"/>
        <v>3</v>
      </c>
      <c r="EB525" s="429">
        <f t="shared" si="319"/>
        <v>5</v>
      </c>
      <c r="EC525" s="429">
        <f t="shared" si="320"/>
        <v>0</v>
      </c>
      <c r="ED525" s="429">
        <f t="shared" si="321"/>
        <v>0</v>
      </c>
      <c r="EE525" s="429">
        <f t="shared" si="322"/>
        <v>0</v>
      </c>
      <c r="EF525" s="429">
        <f t="shared" si="323"/>
        <v>0</v>
      </c>
      <c r="EG525" s="429">
        <f t="shared" si="324"/>
        <v>0</v>
      </c>
      <c r="EH525" s="681"/>
      <c r="EI525" s="682"/>
      <c r="EJ525" s="683">
        <v>555</v>
      </c>
      <c r="EK525" s="521" t="s">
        <v>747</v>
      </c>
      <c r="EL525" s="522" t="s">
        <v>194</v>
      </c>
      <c r="EM525" s="523">
        <v>325000</v>
      </c>
      <c r="EN525" s="447">
        <f t="shared" si="325"/>
        <v>12500</v>
      </c>
      <c r="EO525" s="685">
        <v>0</v>
      </c>
      <c r="EP525" s="686">
        <v>0</v>
      </c>
      <c r="EQ525" s="687">
        <v>0</v>
      </c>
      <c r="ER525" s="687">
        <v>0</v>
      </c>
      <c r="ES525" s="456">
        <f t="shared" si="326"/>
        <v>12500</v>
      </c>
      <c r="ET525" s="456">
        <f t="shared" si="327"/>
        <v>3</v>
      </c>
      <c r="EU525" s="456">
        <f t="shared" si="328"/>
        <v>5</v>
      </c>
      <c r="EV525" s="456">
        <f t="shared" si="329"/>
        <v>0</v>
      </c>
      <c r="EW525" s="456">
        <f t="shared" si="330"/>
        <v>0</v>
      </c>
      <c r="EX525" s="456">
        <f t="shared" si="331"/>
        <v>0</v>
      </c>
      <c r="EY525" s="460">
        <f t="shared" si="332"/>
        <v>0</v>
      </c>
      <c r="EZ525" s="460">
        <f t="shared" si="333"/>
        <v>0</v>
      </c>
      <c r="FA525" s="447">
        <f t="shared" si="334"/>
        <v>12500.96</v>
      </c>
      <c r="FB525" s="447">
        <v>0</v>
      </c>
      <c r="FC525" s="447">
        <f t="shared" si="335"/>
        <v>50000.959999999999</v>
      </c>
      <c r="FD525" s="447">
        <f t="shared" si="336"/>
        <v>45000.86</v>
      </c>
      <c r="FE525" s="447">
        <f t="shared" si="337"/>
        <v>0</v>
      </c>
      <c r="FF525" s="447">
        <f t="shared" si="338"/>
        <v>5000.1000000000004</v>
      </c>
      <c r="FG525" s="688"/>
      <c r="FH525" s="447">
        <f t="shared" si="339"/>
        <v>5000.1000000000004</v>
      </c>
      <c r="FI525" s="684">
        <v>0</v>
      </c>
      <c r="FJ525" s="447">
        <f t="shared" si="340"/>
        <v>45000.86</v>
      </c>
      <c r="FK525" s="689"/>
      <c r="FL525" s="447">
        <f t="shared" si="341"/>
        <v>2000.04</v>
      </c>
      <c r="FM525" s="447">
        <f t="shared" si="342"/>
        <v>250</v>
      </c>
      <c r="FN525" s="447">
        <f t="shared" si="343"/>
        <v>5000.1000000000004</v>
      </c>
      <c r="FO525" s="447">
        <f t="shared" si="344"/>
        <v>7250.14</v>
      </c>
      <c r="FP525" s="178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</row>
    <row r="526" spans="1:463" s="334" customFormat="1" ht="23.65" customHeight="1" thickBot="1">
      <c r="A526" s="690"/>
      <c r="B526" s="108"/>
      <c r="C526" s="691"/>
      <c r="D526" s="136"/>
      <c r="E526" s="692"/>
      <c r="F526" s="693">
        <f>SUM(F9:F525)</f>
        <v>197224140</v>
      </c>
      <c r="G526" s="694"/>
      <c r="H526" s="695"/>
      <c r="I526" s="695"/>
      <c r="J526" s="695"/>
      <c r="K526" s="695"/>
      <c r="L526" s="695"/>
      <c r="M526" s="695"/>
      <c r="N526" s="695"/>
      <c r="O526" s="695"/>
      <c r="P526" s="695"/>
      <c r="Q526" s="695"/>
      <c r="R526" s="695"/>
      <c r="S526" s="695"/>
      <c r="T526" s="695"/>
      <c r="U526" s="695"/>
      <c r="V526" s="695"/>
      <c r="W526" s="695"/>
      <c r="X526" s="695"/>
      <c r="Y526" s="695"/>
      <c r="Z526" s="695"/>
      <c r="AA526" s="695"/>
      <c r="AB526" s="695"/>
      <c r="AC526" s="695"/>
      <c r="AD526" s="695"/>
      <c r="AE526" s="695"/>
      <c r="AF526" s="695"/>
      <c r="AG526" s="695"/>
      <c r="AH526" s="695"/>
      <c r="AI526" s="695"/>
      <c r="AJ526" s="695"/>
      <c r="AK526" s="695"/>
      <c r="AL526" s="695"/>
      <c r="AM526" s="695"/>
      <c r="AN526" s="695"/>
      <c r="AO526" s="695"/>
      <c r="AP526" s="695"/>
      <c r="AQ526" s="695"/>
      <c r="AR526" s="695"/>
      <c r="AS526" s="695"/>
      <c r="AT526" s="695"/>
      <c r="AU526" s="695"/>
      <c r="AV526" s="695"/>
      <c r="AW526" s="695"/>
      <c r="AX526" s="695"/>
      <c r="AY526" s="695"/>
      <c r="AZ526" s="695"/>
      <c r="BA526" s="695"/>
      <c r="BB526" s="695"/>
      <c r="BC526" s="695"/>
      <c r="BD526" s="695"/>
      <c r="BE526" s="695"/>
      <c r="BF526" s="695"/>
      <c r="BG526" s="695"/>
      <c r="BH526" s="695"/>
      <c r="BI526" s="695"/>
      <c r="BJ526" s="695"/>
      <c r="BK526" s="695"/>
      <c r="BL526" s="695"/>
      <c r="BM526" s="695"/>
      <c r="BN526" s="695"/>
      <c r="BO526" s="695"/>
      <c r="BP526" s="695"/>
      <c r="BQ526" s="695"/>
      <c r="BR526" s="695"/>
      <c r="BS526" s="695"/>
      <c r="BT526" s="695"/>
      <c r="BU526" s="695"/>
      <c r="BV526" s="695"/>
      <c r="BW526" s="695"/>
      <c r="BX526" s="695"/>
      <c r="BY526" s="695"/>
      <c r="BZ526" s="695"/>
      <c r="CA526" s="695"/>
      <c r="CB526" s="695"/>
      <c r="CC526" s="695"/>
      <c r="CD526" s="695"/>
      <c r="CE526" s="696"/>
      <c r="CF526" s="696"/>
      <c r="CG526" s="696"/>
      <c r="CH526" s="696"/>
      <c r="CI526" s="695"/>
      <c r="CJ526" s="695"/>
      <c r="CK526" s="695"/>
      <c r="CL526" s="695"/>
      <c r="CM526" s="695"/>
      <c r="CN526" s="695"/>
      <c r="CO526" s="695"/>
      <c r="CP526" s="695"/>
      <c r="CQ526" s="696"/>
      <c r="CR526" s="696"/>
      <c r="CS526" s="696"/>
      <c r="CT526" s="696"/>
      <c r="CU526" s="696"/>
      <c r="CV526" s="696"/>
      <c r="CW526" s="696"/>
      <c r="CX526" s="696"/>
      <c r="CY526" s="696"/>
      <c r="CZ526" s="696"/>
      <c r="DA526" s="696"/>
      <c r="DB526" s="696"/>
      <c r="DC526" s="696"/>
      <c r="DD526" s="696"/>
      <c r="DE526" s="696"/>
      <c r="DF526" s="696"/>
      <c r="DG526" s="696"/>
      <c r="DH526" s="696"/>
      <c r="DI526" s="696"/>
      <c r="DJ526" s="696"/>
      <c r="DK526" s="696"/>
      <c r="DL526" s="696"/>
      <c r="DM526" s="695"/>
      <c r="DN526" s="695"/>
      <c r="DO526" s="695"/>
      <c r="DP526" s="695">
        <f t="shared" ref="DP526:DZ526" si="345">SUM(DP9:DP525)</f>
        <v>82998.5</v>
      </c>
      <c r="DQ526" s="695">
        <f t="shared" si="345"/>
        <v>3572</v>
      </c>
      <c r="DR526" s="695">
        <f t="shared" si="345"/>
        <v>86573</v>
      </c>
      <c r="DS526" s="695">
        <f t="shared" si="345"/>
        <v>11531</v>
      </c>
      <c r="DT526" s="695">
        <f t="shared" si="345"/>
        <v>25358.5</v>
      </c>
      <c r="DU526" s="695">
        <f t="shared" si="345"/>
        <v>1522.5</v>
      </c>
      <c r="DV526" s="695">
        <f t="shared" si="345"/>
        <v>26881</v>
      </c>
      <c r="DW526" s="695">
        <f t="shared" si="345"/>
        <v>17266.5</v>
      </c>
      <c r="DX526" s="695">
        <f t="shared" si="345"/>
        <v>862.5</v>
      </c>
      <c r="DY526" s="695">
        <f t="shared" si="345"/>
        <v>4611.5</v>
      </c>
      <c r="DZ526" s="695">
        <f t="shared" si="345"/>
        <v>202</v>
      </c>
      <c r="EA526" s="695">
        <f t="shared" ref="EA526:EH526" si="346">SUM(EA9:EA525)</f>
        <v>12048</v>
      </c>
      <c r="EB526" s="695">
        <f t="shared" si="346"/>
        <v>25358.5</v>
      </c>
      <c r="EC526" s="695">
        <f t="shared" si="346"/>
        <v>1522.5</v>
      </c>
      <c r="ED526" s="695">
        <f t="shared" si="346"/>
        <v>17266.5</v>
      </c>
      <c r="EE526" s="695">
        <f t="shared" si="346"/>
        <v>862.5</v>
      </c>
      <c r="EF526" s="695">
        <f t="shared" si="346"/>
        <v>4611.5</v>
      </c>
      <c r="EG526" s="695">
        <f t="shared" si="346"/>
        <v>202</v>
      </c>
      <c r="EH526" s="695">
        <f t="shared" si="346"/>
        <v>0</v>
      </c>
      <c r="EI526" s="695"/>
      <c r="EJ526" s="697"/>
      <c r="EK526" s="695"/>
      <c r="EL526" s="697"/>
      <c r="EM526" s="695">
        <f>SUM(EM9:EM525)</f>
        <v>197224140</v>
      </c>
      <c r="EN526" s="695">
        <f>SUM(EN9:EN525)</f>
        <v>7585543.8199999984</v>
      </c>
      <c r="EO526" s="695">
        <f t="shared" ref="EO526:FK526" si="347">SUM(EO9:EO525)</f>
        <v>0</v>
      </c>
      <c r="EP526" s="695">
        <f t="shared" si="347"/>
        <v>0</v>
      </c>
      <c r="EQ526" s="695">
        <f t="shared" si="347"/>
        <v>0</v>
      </c>
      <c r="ER526" s="695">
        <f t="shared" si="347"/>
        <v>0</v>
      </c>
      <c r="ES526" s="695">
        <f>SUM(ES9:ES525)</f>
        <v>7585543.8199999984</v>
      </c>
      <c r="ET526" s="695">
        <f>SUM(ET9:ET525)</f>
        <v>12048</v>
      </c>
      <c r="EU526" s="695">
        <f>SUM(EU9:EU525)</f>
        <v>25358.5</v>
      </c>
      <c r="EV526" s="695">
        <f t="shared" ref="EV526:EZ526" si="348">SUM(EV9:EV525)</f>
        <v>1522.5</v>
      </c>
      <c r="EW526" s="695">
        <f t="shared" si="348"/>
        <v>17266.5</v>
      </c>
      <c r="EX526" s="695">
        <f t="shared" si="348"/>
        <v>862.5</v>
      </c>
      <c r="EY526" s="695">
        <f t="shared" si="348"/>
        <v>4611.5</v>
      </c>
      <c r="EZ526" s="695">
        <f t="shared" si="348"/>
        <v>202</v>
      </c>
      <c r="FA526" s="695">
        <f t="shared" ref="FA526:FH526" si="349">SUM(FA9:FA525)</f>
        <v>170292968.42999992</v>
      </c>
      <c r="FB526" s="695">
        <f t="shared" si="349"/>
        <v>0</v>
      </c>
      <c r="FC526" s="695">
        <f t="shared" si="349"/>
        <v>348187930.90999925</v>
      </c>
      <c r="FD526" s="695">
        <f t="shared" si="349"/>
        <v>313369137.46000016</v>
      </c>
      <c r="FE526" s="695">
        <f t="shared" si="349"/>
        <v>22995795.895400006</v>
      </c>
      <c r="FF526" s="695">
        <f t="shared" si="349"/>
        <v>34818793.45000004</v>
      </c>
      <c r="FG526" s="695">
        <f t="shared" si="349"/>
        <v>43100000</v>
      </c>
      <c r="FH526" s="695">
        <f t="shared" si="349"/>
        <v>100914589.32999998</v>
      </c>
      <c r="FI526" s="695">
        <f t="shared" si="347"/>
        <v>880000</v>
      </c>
      <c r="FJ526" s="695">
        <f>SUM(FJ9:FJ525)</f>
        <v>248153341.57999986</v>
      </c>
      <c r="FK526" s="695">
        <f t="shared" si="347"/>
        <v>0</v>
      </c>
      <c r="FL526" s="695">
        <f>SUM(FL9:FL525)</f>
        <v>13927517.269999983</v>
      </c>
      <c r="FM526" s="695">
        <f>SUM(FM9:FM525)</f>
        <v>1740939.7</v>
      </c>
      <c r="FN526" s="695">
        <f>SUM(FN9:FN525)</f>
        <v>34818793.45000004</v>
      </c>
      <c r="FO526" s="693">
        <f>SUM(FO9:FO525)</f>
        <v>50487250.419999972</v>
      </c>
      <c r="FP526" s="526"/>
      <c r="FQ526" s="526"/>
      <c r="FR526" s="526"/>
      <c r="FS526" s="526"/>
      <c r="FT526" s="526"/>
      <c r="FU526" s="526"/>
      <c r="FV526" s="526"/>
      <c r="FW526" s="526"/>
      <c r="FX526" s="526"/>
      <c r="FY526" s="526"/>
      <c r="FZ526" s="526"/>
      <c r="GA526" s="526"/>
      <c r="GB526" s="331"/>
      <c r="GC526" s="331"/>
      <c r="GD526" s="331"/>
      <c r="GE526" s="331"/>
      <c r="GF526" s="331"/>
      <c r="GG526" s="331"/>
      <c r="GH526" s="331"/>
      <c r="GI526" s="331"/>
      <c r="GJ526" s="331"/>
      <c r="GK526" s="331"/>
      <c r="GL526" s="331"/>
      <c r="GM526" s="331"/>
      <c r="GN526" s="331"/>
      <c r="GO526" s="331"/>
      <c r="GP526" s="331"/>
      <c r="GQ526" s="331"/>
      <c r="GR526" s="331"/>
      <c r="GS526" s="331"/>
      <c r="GT526" s="331"/>
      <c r="GU526" s="331"/>
      <c r="GV526" s="331"/>
      <c r="GW526" s="331"/>
      <c r="GX526" s="331"/>
      <c r="GY526" s="331"/>
      <c r="GZ526" s="331"/>
      <c r="HA526" s="331"/>
      <c r="HB526" s="331"/>
      <c r="HC526" s="331"/>
      <c r="HD526" s="331"/>
      <c r="HE526" s="331"/>
      <c r="HF526" s="331"/>
      <c r="HG526" s="331"/>
      <c r="HH526" s="331"/>
      <c r="HI526" s="331"/>
      <c r="HJ526" s="331"/>
      <c r="HK526" s="331"/>
      <c r="HL526" s="331"/>
      <c r="HM526" s="331"/>
      <c r="HN526" s="331"/>
      <c r="HO526" s="331"/>
      <c r="HP526" s="331"/>
      <c r="HQ526" s="331"/>
      <c r="HR526" s="331"/>
      <c r="HS526" s="331"/>
      <c r="HT526" s="331"/>
      <c r="HU526" s="331"/>
      <c r="HV526" s="331"/>
      <c r="HW526" s="331"/>
      <c r="HX526" s="331"/>
      <c r="HY526" s="331"/>
      <c r="HZ526" s="331"/>
      <c r="IA526" s="331"/>
      <c r="IB526" s="331"/>
      <c r="IC526" s="331"/>
      <c r="ID526" s="331"/>
      <c r="IE526" s="331"/>
      <c r="IF526" s="331"/>
      <c r="IG526" s="331"/>
      <c r="IH526" s="331"/>
      <c r="II526" s="331"/>
      <c r="IJ526" s="331"/>
      <c r="IK526" s="331"/>
      <c r="IL526" s="331"/>
      <c r="IM526" s="331"/>
      <c r="IN526" s="331"/>
      <c r="IO526" s="331"/>
      <c r="IP526" s="331"/>
      <c r="IQ526" s="331"/>
      <c r="IR526" s="331"/>
      <c r="IS526" s="331"/>
      <c r="IT526" s="331"/>
      <c r="IU526" s="331"/>
      <c r="IV526" s="331"/>
      <c r="IW526" s="331"/>
      <c r="IX526" s="331"/>
      <c r="IY526" s="331"/>
      <c r="IZ526" s="331"/>
      <c r="JA526" s="331"/>
      <c r="JB526" s="331"/>
      <c r="JC526" s="331"/>
      <c r="JD526" s="331"/>
      <c r="JE526" s="331"/>
      <c r="JF526" s="331"/>
      <c r="JG526" s="331"/>
      <c r="JH526" s="331"/>
      <c r="JI526" s="331"/>
      <c r="JJ526" s="331"/>
      <c r="JK526" s="331"/>
      <c r="JL526" s="331"/>
      <c r="JM526" s="331"/>
      <c r="JN526" s="331"/>
      <c r="JO526" s="331"/>
      <c r="JP526" s="331"/>
      <c r="JQ526" s="331"/>
      <c r="JR526" s="331"/>
      <c r="JS526" s="331"/>
      <c r="JT526" s="331"/>
      <c r="JU526" s="331"/>
      <c r="JV526" s="331"/>
      <c r="JW526" s="331"/>
      <c r="JX526" s="331"/>
      <c r="JY526" s="331"/>
      <c r="JZ526" s="331"/>
      <c r="KA526" s="331"/>
      <c r="KB526" s="331"/>
      <c r="KC526" s="331"/>
      <c r="KD526" s="331"/>
      <c r="KE526" s="331"/>
      <c r="KF526" s="331"/>
      <c r="KG526" s="331"/>
      <c r="KH526" s="331"/>
      <c r="KI526" s="331"/>
      <c r="KJ526" s="331"/>
      <c r="KK526" s="331"/>
      <c r="KL526" s="331"/>
      <c r="KM526" s="331"/>
      <c r="KN526" s="331"/>
      <c r="KO526" s="331"/>
      <c r="KP526" s="331"/>
      <c r="KQ526" s="331"/>
      <c r="KR526" s="331"/>
      <c r="KS526" s="331"/>
      <c r="KT526" s="331"/>
      <c r="KU526" s="331"/>
      <c r="KV526" s="331"/>
      <c r="KW526" s="331"/>
      <c r="KX526" s="331"/>
      <c r="KY526" s="331"/>
      <c r="KZ526" s="331"/>
      <c r="LA526" s="331"/>
      <c r="LB526" s="331"/>
      <c r="LC526" s="331"/>
      <c r="LD526" s="331"/>
      <c r="LE526" s="331"/>
      <c r="LF526" s="331"/>
      <c r="LG526" s="331"/>
      <c r="LH526" s="331"/>
      <c r="LI526" s="331"/>
      <c r="LJ526" s="331"/>
      <c r="LK526" s="331"/>
      <c r="LL526" s="331"/>
      <c r="LM526" s="331"/>
      <c r="LN526" s="331"/>
      <c r="LO526" s="331"/>
      <c r="LP526" s="331"/>
      <c r="LQ526" s="331"/>
      <c r="LR526" s="331"/>
      <c r="LS526" s="331"/>
      <c r="LT526" s="331"/>
      <c r="LU526" s="331"/>
      <c r="LV526" s="331"/>
      <c r="LW526" s="331"/>
      <c r="LX526" s="331"/>
      <c r="LY526" s="331"/>
      <c r="LZ526" s="331"/>
      <c r="MA526" s="331"/>
      <c r="MB526" s="331"/>
      <c r="MC526" s="331"/>
      <c r="MD526" s="331"/>
      <c r="ME526" s="331"/>
      <c r="MF526" s="331"/>
      <c r="MG526" s="331"/>
      <c r="MH526" s="331"/>
      <c r="MI526" s="331"/>
      <c r="MJ526" s="331"/>
      <c r="MK526" s="331"/>
      <c r="ML526" s="331"/>
      <c r="MM526" s="331"/>
      <c r="MN526" s="331"/>
      <c r="MO526" s="331"/>
      <c r="MP526" s="331"/>
      <c r="MQ526" s="331"/>
      <c r="MR526" s="331"/>
      <c r="MS526" s="331"/>
      <c r="MT526" s="331"/>
      <c r="MU526" s="331"/>
      <c r="MV526" s="331"/>
      <c r="MW526" s="331"/>
      <c r="MX526" s="331"/>
      <c r="MY526" s="331"/>
      <c r="MZ526" s="331"/>
      <c r="NA526" s="331"/>
      <c r="NB526" s="331"/>
      <c r="NC526" s="331"/>
      <c r="ND526" s="331"/>
      <c r="NE526" s="331"/>
      <c r="NF526" s="331"/>
      <c r="NG526" s="331"/>
      <c r="NH526" s="331"/>
      <c r="NI526" s="331"/>
      <c r="NJ526" s="331"/>
      <c r="NK526" s="331"/>
      <c r="NL526" s="331"/>
      <c r="NM526" s="331"/>
      <c r="NN526" s="331"/>
      <c r="NO526" s="331"/>
      <c r="NP526" s="331"/>
      <c r="NQ526" s="331"/>
      <c r="NR526" s="331"/>
      <c r="NS526" s="331"/>
      <c r="NT526" s="331"/>
      <c r="NU526" s="331"/>
      <c r="NV526" s="331"/>
      <c r="NW526" s="331"/>
      <c r="NX526" s="331"/>
      <c r="NY526" s="331"/>
      <c r="NZ526" s="331"/>
      <c r="OA526" s="331"/>
      <c r="OB526" s="331"/>
      <c r="OC526" s="331"/>
      <c r="OD526" s="331"/>
      <c r="OE526" s="331"/>
      <c r="OF526" s="331"/>
      <c r="OG526" s="331"/>
      <c r="OH526" s="331"/>
      <c r="OI526" s="331"/>
      <c r="OJ526" s="331"/>
      <c r="OK526" s="331"/>
      <c r="OL526" s="331"/>
      <c r="OM526" s="331"/>
      <c r="ON526" s="331"/>
      <c r="OO526" s="331"/>
      <c r="OP526" s="331"/>
      <c r="OQ526" s="331"/>
      <c r="OR526" s="331"/>
      <c r="OS526" s="331"/>
      <c r="OT526" s="331"/>
      <c r="OU526" s="331"/>
      <c r="OV526" s="331"/>
      <c r="OW526" s="331"/>
      <c r="OX526" s="331"/>
      <c r="OY526" s="331"/>
      <c r="OZ526" s="331"/>
      <c r="PA526" s="331"/>
      <c r="PB526" s="331"/>
      <c r="PC526" s="331"/>
      <c r="PD526" s="331"/>
      <c r="PE526" s="331"/>
      <c r="PF526" s="331"/>
      <c r="PG526" s="331"/>
      <c r="PH526" s="331"/>
      <c r="PI526" s="331"/>
      <c r="PJ526" s="331"/>
      <c r="PK526" s="331"/>
      <c r="PL526" s="331"/>
      <c r="PM526" s="331"/>
      <c r="PN526" s="331"/>
      <c r="PO526" s="331"/>
      <c r="PP526" s="331"/>
      <c r="PQ526" s="331"/>
      <c r="PR526" s="331"/>
      <c r="PS526" s="331"/>
      <c r="PT526" s="331"/>
      <c r="PU526" s="331"/>
      <c r="PV526" s="331"/>
      <c r="PW526" s="331"/>
      <c r="PX526" s="331"/>
      <c r="PY526" s="331"/>
      <c r="PZ526" s="331"/>
      <c r="QA526" s="331"/>
      <c r="QB526" s="331"/>
      <c r="QC526" s="331"/>
      <c r="QD526" s="331"/>
      <c r="QE526" s="331"/>
      <c r="QF526" s="331"/>
      <c r="QG526" s="331"/>
      <c r="QH526" s="331"/>
      <c r="QI526" s="331"/>
      <c r="QJ526" s="331"/>
      <c r="QK526" s="331"/>
      <c r="QL526" s="331"/>
      <c r="QM526" s="331"/>
      <c r="QN526" s="331"/>
      <c r="QO526" s="331"/>
      <c r="QP526" s="331"/>
      <c r="QQ526" s="331"/>
      <c r="QR526" s="331"/>
      <c r="QS526" s="331"/>
      <c r="QT526" s="331"/>
      <c r="QU526" s="331"/>
    </row>
    <row r="527" spans="1:463" s="331" customFormat="1">
      <c r="A527" s="433"/>
      <c r="B527" s="433"/>
      <c r="C527" s="524"/>
      <c r="D527" s="433"/>
      <c r="E527" s="525"/>
      <c r="F527" s="526"/>
      <c r="G527" s="526"/>
      <c r="H527" s="526"/>
      <c r="I527" s="526"/>
      <c r="J527" s="526"/>
      <c r="K527" s="526"/>
      <c r="L527" s="526"/>
      <c r="M527" s="526"/>
      <c r="N527" s="526"/>
      <c r="O527" s="526"/>
      <c r="P527" s="526"/>
      <c r="Q527" s="526"/>
      <c r="R527" s="526"/>
      <c r="S527" s="526"/>
      <c r="T527" s="526"/>
      <c r="U527" s="526"/>
      <c r="V527" s="526"/>
      <c r="W527" s="526"/>
      <c r="X527" s="526"/>
      <c r="Y527" s="526"/>
      <c r="Z527" s="526"/>
      <c r="AA527" s="526"/>
      <c r="AB527" s="526"/>
      <c r="AC527" s="526"/>
      <c r="AD527" s="526"/>
      <c r="AE527" s="526"/>
      <c r="AF527" s="526"/>
      <c r="AG527" s="526"/>
      <c r="AH527" s="526"/>
      <c r="AI527" s="526"/>
      <c r="AJ527" s="526"/>
      <c r="AK527" s="526"/>
      <c r="AL527" s="526"/>
      <c r="AM527" s="526"/>
      <c r="AN527" s="526"/>
      <c r="AO527" s="526"/>
      <c r="AP527" s="526"/>
      <c r="AQ527" s="526"/>
      <c r="AR527" s="526"/>
      <c r="AS527" s="526"/>
      <c r="AT527" s="526"/>
      <c r="AU527" s="526"/>
      <c r="AV527" s="526"/>
      <c r="AW527" s="526"/>
      <c r="AX527" s="526"/>
      <c r="AY527" s="526"/>
      <c r="AZ527" s="526"/>
      <c r="BA527" s="526"/>
      <c r="BB527" s="526"/>
      <c r="BC527" s="526"/>
      <c r="BD527" s="526"/>
      <c r="BE527" s="526"/>
      <c r="BF527" s="526"/>
      <c r="BG527" s="526"/>
      <c r="BH527" s="526"/>
      <c r="BI527" s="526"/>
      <c r="BJ527" s="526"/>
      <c r="BK527" s="526"/>
      <c r="BL527" s="526"/>
      <c r="BM527" s="526"/>
      <c r="BN527" s="526"/>
      <c r="BO527" s="526"/>
      <c r="BP527" s="526"/>
      <c r="BQ527" s="526"/>
      <c r="BR527" s="526"/>
      <c r="BS527" s="526"/>
      <c r="BT527" s="526"/>
      <c r="BU527" s="526"/>
      <c r="BV527" s="526"/>
      <c r="BW527" s="526"/>
      <c r="BX527" s="526"/>
      <c r="BY527" s="526"/>
      <c r="BZ527" s="526"/>
      <c r="CA527" s="526"/>
      <c r="CB527" s="526"/>
      <c r="CC527" s="526"/>
      <c r="CD527" s="526"/>
      <c r="CE527" s="544"/>
      <c r="CF527" s="544"/>
      <c r="CG527" s="544"/>
      <c r="CH527" s="544"/>
      <c r="CI527" s="526"/>
      <c r="CJ527" s="526"/>
      <c r="CK527" s="526"/>
      <c r="CL527" s="526"/>
      <c r="CM527" s="526"/>
      <c r="CN527" s="526"/>
      <c r="CO527" s="526"/>
      <c r="CP527" s="526"/>
      <c r="CQ527" s="544"/>
      <c r="CR527" s="544"/>
      <c r="CS527" s="544"/>
      <c r="CT527" s="544"/>
      <c r="CU527" s="544"/>
      <c r="CV527" s="544"/>
      <c r="CW527" s="544"/>
      <c r="CX527" s="544"/>
      <c r="CY527" s="544"/>
      <c r="CZ527" s="544"/>
      <c r="DA527" s="544"/>
      <c r="DB527" s="544"/>
      <c r="DC527" s="544"/>
      <c r="DD527" s="544"/>
      <c r="DE527" s="544"/>
      <c r="DF527" s="544"/>
      <c r="DG527" s="544"/>
      <c r="DH527" s="544"/>
      <c r="DI527" s="544"/>
      <c r="DJ527" s="544"/>
      <c r="DK527" s="544"/>
      <c r="DL527" s="544"/>
      <c r="DM527" s="526"/>
      <c r="DN527" s="526"/>
      <c r="DO527" s="526"/>
      <c r="DP527" s="526"/>
      <c r="DQ527" s="526"/>
      <c r="DR527" s="526"/>
      <c r="DS527" s="526"/>
      <c r="DT527" s="526"/>
      <c r="DU527" s="526"/>
      <c r="DV527" s="526"/>
      <c r="DW527" s="526"/>
      <c r="DX527" s="526"/>
      <c r="DY527" s="526"/>
      <c r="DZ527" s="526"/>
      <c r="EA527" s="526"/>
      <c r="EB527" s="526"/>
      <c r="EC527" s="526"/>
      <c r="ED527" s="526"/>
      <c r="EE527" s="526"/>
      <c r="EF527" s="526"/>
      <c r="EG527" s="526"/>
      <c r="EH527" s="526"/>
      <c r="EI527" s="526"/>
      <c r="EJ527" s="545"/>
      <c r="EK527" s="526"/>
      <c r="EL527" s="545"/>
      <c r="EM527" s="526"/>
      <c r="EN527" s="526"/>
      <c r="EO527" s="526"/>
      <c r="EP527" s="526"/>
      <c r="EQ527" s="526"/>
      <c r="ER527" s="526"/>
      <c r="ES527" s="526"/>
      <c r="ET527" s="526"/>
      <c r="EU527" s="526"/>
      <c r="EV527" s="526"/>
      <c r="EW527" s="526"/>
      <c r="EX527" s="526"/>
      <c r="EY527" s="546"/>
      <c r="EZ527" s="546"/>
      <c r="FA527" s="546"/>
      <c r="FB527" s="546"/>
      <c r="FC527" s="546"/>
      <c r="FD527" s="546"/>
      <c r="FE527" s="546"/>
      <c r="FF527" s="546"/>
      <c r="FG527" s="548"/>
      <c r="FH527" s="546"/>
      <c r="FI527" s="546"/>
      <c r="FJ527" s="546"/>
      <c r="FK527" s="546"/>
      <c r="FL527" s="546"/>
      <c r="FM527" s="546"/>
      <c r="FN527" s="546"/>
      <c r="FO527" s="546"/>
      <c r="FP527" s="526"/>
      <c r="FQ527" s="526"/>
      <c r="FR527" s="526"/>
      <c r="FS527" s="526"/>
      <c r="FT527" s="526"/>
      <c r="FU527" s="526"/>
      <c r="FV527" s="526"/>
      <c r="FW527" s="526"/>
      <c r="FX527" s="526"/>
      <c r="FY527" s="526"/>
      <c r="FZ527" s="526"/>
      <c r="GA527" s="526"/>
    </row>
    <row r="528" spans="1:463" s="331" customFormat="1">
      <c r="A528" s="433"/>
      <c r="B528" s="433"/>
      <c r="C528" s="524"/>
      <c r="D528" s="433"/>
      <c r="E528" s="525"/>
      <c r="F528" s="526"/>
      <c r="G528" s="526"/>
      <c r="H528" s="526"/>
      <c r="I528" s="526"/>
      <c r="J528" s="526"/>
      <c r="K528" s="526"/>
      <c r="L528" s="526"/>
      <c r="M528" s="526"/>
      <c r="N528" s="526"/>
      <c r="O528" s="526"/>
      <c r="P528" s="526"/>
      <c r="Q528" s="526"/>
      <c r="R528" s="526"/>
      <c r="S528" s="526"/>
      <c r="T528" s="526"/>
      <c r="U528" s="526"/>
      <c r="V528" s="526"/>
      <c r="W528" s="526"/>
      <c r="X528" s="526"/>
      <c r="Y528" s="526"/>
      <c r="Z528" s="526"/>
      <c r="AA528" s="526"/>
      <c r="AB528" s="526"/>
      <c r="AC528" s="526"/>
      <c r="AD528" s="526"/>
      <c r="AE528" s="526"/>
      <c r="AF528" s="526"/>
      <c r="AG528" s="526"/>
      <c r="AH528" s="526"/>
      <c r="AI528" s="526"/>
      <c r="AJ528" s="526"/>
      <c r="AK528" s="526"/>
      <c r="AL528" s="526"/>
      <c r="AM528" s="526"/>
      <c r="AN528" s="526"/>
      <c r="AO528" s="526"/>
      <c r="AP528" s="526"/>
      <c r="AQ528" s="526"/>
      <c r="AR528" s="526"/>
      <c r="AS528" s="526"/>
      <c r="AT528" s="526"/>
      <c r="AU528" s="526"/>
      <c r="AV528" s="526"/>
      <c r="AW528" s="526"/>
      <c r="AX528" s="526"/>
      <c r="AY528" s="526"/>
      <c r="AZ528" s="526"/>
      <c r="BA528" s="526"/>
      <c r="BB528" s="526"/>
      <c r="BC528" s="526"/>
      <c r="BD528" s="526"/>
      <c r="BE528" s="526"/>
      <c r="BF528" s="526"/>
      <c r="BG528" s="526"/>
      <c r="BH528" s="526"/>
      <c r="BI528" s="526"/>
      <c r="BJ528" s="526"/>
      <c r="BK528" s="526"/>
      <c r="BL528" s="526"/>
      <c r="BM528" s="526"/>
      <c r="BN528" s="526"/>
      <c r="BO528" s="526"/>
      <c r="BP528" s="526"/>
      <c r="BQ528" s="526"/>
      <c r="BR528" s="526"/>
      <c r="BS528" s="526"/>
      <c r="BT528" s="526"/>
      <c r="BU528" s="526"/>
      <c r="BV528" s="526"/>
      <c r="BW528" s="526"/>
      <c r="BX528" s="526"/>
      <c r="BY528" s="526"/>
      <c r="BZ528" s="526"/>
      <c r="CA528" s="526"/>
      <c r="CB528" s="526"/>
      <c r="CC528" s="526"/>
      <c r="CD528" s="526"/>
      <c r="CE528" s="544"/>
      <c r="CF528" s="544"/>
      <c r="CG528" s="544"/>
      <c r="CH528" s="544"/>
      <c r="CI528" s="526"/>
      <c r="CJ528" s="526"/>
      <c r="CK528" s="526"/>
      <c r="CL528" s="526"/>
      <c r="CM528" s="526"/>
      <c r="CN528" s="526"/>
      <c r="CO528" s="526"/>
      <c r="CP528" s="526"/>
      <c r="CQ528" s="544"/>
      <c r="CR528" s="544"/>
      <c r="CS528" s="544"/>
      <c r="CT528" s="544"/>
      <c r="CU528" s="544"/>
      <c r="CV528" s="544"/>
      <c r="CW528" s="544"/>
      <c r="CX528" s="544"/>
      <c r="CY528" s="544"/>
      <c r="CZ528" s="544"/>
      <c r="DA528" s="544"/>
      <c r="DB528" s="544"/>
      <c r="DC528" s="544"/>
      <c r="DD528" s="544"/>
      <c r="DE528" s="544"/>
      <c r="DF528" s="544"/>
      <c r="DG528" s="544"/>
      <c r="DH528" s="544"/>
      <c r="DI528" s="544"/>
      <c r="DJ528" s="544"/>
      <c r="DK528" s="544"/>
      <c r="DL528" s="544"/>
      <c r="DM528" s="526"/>
      <c r="DN528" s="526"/>
      <c r="DO528" s="526"/>
      <c r="DP528" s="526"/>
      <c r="DQ528" s="526"/>
      <c r="DR528" s="526"/>
      <c r="DS528" s="526"/>
      <c r="DT528" s="526"/>
      <c r="DU528" s="526"/>
      <c r="DV528" s="526"/>
      <c r="DW528" s="526"/>
      <c r="DX528" s="526"/>
      <c r="DY528" s="526"/>
      <c r="DZ528" s="526"/>
      <c r="EA528" s="526"/>
      <c r="EB528" s="526"/>
      <c r="EC528" s="526"/>
      <c r="ED528" s="526"/>
      <c r="EE528" s="526"/>
      <c r="EF528" s="526"/>
      <c r="EG528" s="526"/>
      <c r="EH528" s="526"/>
      <c r="EI528" s="526"/>
      <c r="EJ528" s="545"/>
      <c r="EK528" s="526"/>
      <c r="EL528" s="545"/>
      <c r="EM528" s="526"/>
      <c r="EN528" s="526"/>
      <c r="EO528" s="526"/>
      <c r="EP528" s="526"/>
      <c r="EQ528" s="526"/>
      <c r="ER528" s="526"/>
      <c r="ES528" s="526"/>
      <c r="ET528" s="526"/>
      <c r="EU528" s="526"/>
      <c r="EV528" s="526"/>
      <c r="EW528" s="526"/>
      <c r="EX528" s="526"/>
      <c r="EY528" s="546"/>
      <c r="EZ528" s="546"/>
      <c r="FA528" s="546"/>
      <c r="FB528" s="546"/>
      <c r="FC528" s="546"/>
      <c r="FD528" s="546"/>
      <c r="FE528" s="546"/>
      <c r="FF528" s="546"/>
      <c r="FG528" s="549"/>
      <c r="FH528" s="546"/>
      <c r="FI528" s="546"/>
      <c r="FJ528" s="546"/>
      <c r="FK528" s="546"/>
      <c r="FL528" s="546"/>
      <c r="FM528" s="546"/>
      <c r="FN528" s="546"/>
      <c r="FO528" s="546"/>
      <c r="FP528" s="526"/>
      <c r="FQ528" s="526"/>
      <c r="FR528" s="526"/>
      <c r="FS528" s="526"/>
      <c r="FT528" s="526"/>
      <c r="FU528" s="526"/>
      <c r="FV528" s="526"/>
      <c r="FW528" s="526"/>
      <c r="FX528" s="526"/>
      <c r="FY528" s="526"/>
      <c r="FZ528" s="526"/>
      <c r="GA528" s="526"/>
    </row>
    <row r="529" spans="1:183" s="331" customFormat="1">
      <c r="A529" s="433"/>
      <c r="B529" s="433"/>
      <c r="C529" s="524"/>
      <c r="D529" s="433"/>
      <c r="E529" s="525"/>
      <c r="F529" s="526"/>
      <c r="G529" s="526"/>
      <c r="H529" s="526"/>
      <c r="I529" s="526"/>
      <c r="J529" s="526"/>
      <c r="K529" s="526"/>
      <c r="L529" s="526"/>
      <c r="M529" s="526"/>
      <c r="N529" s="526"/>
      <c r="O529" s="526"/>
      <c r="P529" s="526"/>
      <c r="Q529" s="526"/>
      <c r="R529" s="526"/>
      <c r="S529" s="526"/>
      <c r="T529" s="526"/>
      <c r="U529" s="526"/>
      <c r="V529" s="526"/>
      <c r="W529" s="526"/>
      <c r="X529" s="526"/>
      <c r="Y529" s="526"/>
      <c r="Z529" s="526"/>
      <c r="AA529" s="526"/>
      <c r="AB529" s="526"/>
      <c r="AC529" s="526"/>
      <c r="AD529" s="526"/>
      <c r="AE529" s="526"/>
      <c r="AF529" s="526"/>
      <c r="AG529" s="526"/>
      <c r="AH529" s="526"/>
      <c r="AI529" s="526"/>
      <c r="AJ529" s="526"/>
      <c r="AK529" s="526"/>
      <c r="AL529" s="526"/>
      <c r="AM529" s="526"/>
      <c r="AN529" s="526"/>
      <c r="AO529" s="526"/>
      <c r="AP529" s="526"/>
      <c r="AQ529" s="526"/>
      <c r="AR529" s="526"/>
      <c r="AS529" s="526"/>
      <c r="AT529" s="526"/>
      <c r="AU529" s="526"/>
      <c r="AV529" s="526"/>
      <c r="AW529" s="526"/>
      <c r="AX529" s="526"/>
      <c r="AY529" s="526"/>
      <c r="AZ529" s="526"/>
      <c r="BA529" s="526"/>
      <c r="BB529" s="526"/>
      <c r="BC529" s="526"/>
      <c r="BD529" s="526"/>
      <c r="BE529" s="526"/>
      <c r="BF529" s="526"/>
      <c r="BG529" s="526"/>
      <c r="BH529" s="526"/>
      <c r="BI529" s="526"/>
      <c r="BJ529" s="526"/>
      <c r="BK529" s="526"/>
      <c r="BL529" s="526"/>
      <c r="BM529" s="526"/>
      <c r="BN529" s="526"/>
      <c r="BO529" s="526"/>
      <c r="BP529" s="526"/>
      <c r="BQ529" s="526"/>
      <c r="BR529" s="526"/>
      <c r="BS529" s="526"/>
      <c r="BT529" s="526"/>
      <c r="BU529" s="526"/>
      <c r="BV529" s="526"/>
      <c r="BW529" s="526"/>
      <c r="BX529" s="526"/>
      <c r="BY529" s="526"/>
      <c r="BZ529" s="526"/>
      <c r="CA529" s="526"/>
      <c r="CB529" s="526"/>
      <c r="CC529" s="526"/>
      <c r="CD529" s="526"/>
      <c r="CE529" s="544"/>
      <c r="CF529" s="544"/>
      <c r="CG529" s="544"/>
      <c r="CH529" s="544"/>
      <c r="CI529" s="526"/>
      <c r="CJ529" s="526"/>
      <c r="CK529" s="526"/>
      <c r="CL529" s="526"/>
      <c r="CM529" s="526"/>
      <c r="CN529" s="526"/>
      <c r="CO529" s="526"/>
      <c r="CP529" s="526"/>
      <c r="CQ529" s="544"/>
      <c r="CR529" s="544"/>
      <c r="CS529" s="544"/>
      <c r="CT529" s="544"/>
      <c r="CU529" s="544"/>
      <c r="CV529" s="544"/>
      <c r="CW529" s="544"/>
      <c r="CX529" s="544"/>
      <c r="CY529" s="544"/>
      <c r="CZ529" s="544"/>
      <c r="DA529" s="544"/>
      <c r="DB529" s="544"/>
      <c r="DC529" s="544"/>
      <c r="DD529" s="544"/>
      <c r="DE529" s="544"/>
      <c r="DF529" s="544"/>
      <c r="DG529" s="544"/>
      <c r="DH529" s="544"/>
      <c r="DI529" s="544"/>
      <c r="DJ529" s="544"/>
      <c r="DK529" s="544"/>
      <c r="DL529" s="544"/>
      <c r="DM529" s="526"/>
      <c r="DN529" s="526"/>
      <c r="DO529" s="526"/>
      <c r="DP529" s="526"/>
      <c r="DQ529" s="526"/>
      <c r="DR529" s="526"/>
      <c r="DS529" s="526"/>
      <c r="DT529" s="526"/>
      <c r="DU529" s="526"/>
      <c r="DV529" s="526"/>
      <c r="DW529" s="526"/>
      <c r="DX529" s="526"/>
      <c r="DY529" s="526"/>
      <c r="DZ529" s="526"/>
      <c r="EA529" s="526"/>
      <c r="EB529" s="526"/>
      <c r="EC529" s="526"/>
      <c r="ED529" s="526"/>
      <c r="EE529" s="526"/>
      <c r="EF529" s="526"/>
      <c r="EG529" s="526"/>
      <c r="EH529" s="526"/>
      <c r="EI529" s="526"/>
      <c r="EJ529" s="545"/>
      <c r="EK529" s="526"/>
      <c r="EL529" s="545"/>
      <c r="EM529" s="526"/>
      <c r="EN529" s="526"/>
      <c r="EO529" s="526"/>
      <c r="EP529" s="526"/>
      <c r="EQ529" s="526"/>
      <c r="ER529" s="526"/>
      <c r="ES529" s="526"/>
      <c r="ET529" s="526"/>
      <c r="EU529" s="526"/>
      <c r="EV529" s="526"/>
      <c r="EW529" s="526"/>
      <c r="EX529" s="526"/>
      <c r="EY529" s="546"/>
      <c r="EZ529" s="546"/>
      <c r="FA529" s="546"/>
      <c r="FB529" s="546"/>
      <c r="FC529" s="546"/>
      <c r="FD529" s="546"/>
      <c r="FE529" s="546"/>
      <c r="FF529" s="546"/>
      <c r="FG529" s="549"/>
      <c r="FH529" s="546"/>
      <c r="FI529" s="546"/>
      <c r="FJ529" s="546"/>
      <c r="FK529" s="546"/>
      <c r="FL529" s="546"/>
      <c r="FM529" s="546"/>
      <c r="FN529" s="546"/>
      <c r="FO529" s="546"/>
      <c r="FP529" s="526"/>
      <c r="FQ529" s="526"/>
      <c r="FR529" s="526"/>
      <c r="FS529" s="526"/>
      <c r="FT529" s="526"/>
      <c r="FU529" s="526"/>
      <c r="FV529" s="526"/>
      <c r="FW529" s="526"/>
      <c r="FX529" s="526"/>
      <c r="FY529" s="526"/>
      <c r="FZ529" s="526"/>
      <c r="GA529" s="526"/>
    </row>
    <row r="530" spans="1:183" s="331" customFormat="1">
      <c r="A530" s="433"/>
      <c r="B530" s="433"/>
      <c r="C530" s="527" t="s">
        <v>76</v>
      </c>
      <c r="D530" s="528"/>
      <c r="E530" s="529"/>
      <c r="F530" s="530" t="s">
        <v>77</v>
      </c>
      <c r="G530" s="526"/>
      <c r="H530" s="526"/>
      <c r="I530" s="526"/>
      <c r="J530" s="526"/>
      <c r="K530" s="526"/>
      <c r="L530" s="526"/>
      <c r="M530" s="526"/>
      <c r="N530" s="526"/>
      <c r="O530" s="526"/>
      <c r="P530" s="526"/>
      <c r="Q530" s="526"/>
      <c r="R530" s="526"/>
      <c r="S530" s="526"/>
      <c r="T530" s="526"/>
      <c r="U530" s="526"/>
      <c r="V530" s="526"/>
      <c r="W530" s="526"/>
      <c r="X530" s="526"/>
      <c r="Y530" s="526"/>
      <c r="Z530" s="526"/>
      <c r="AA530" s="526"/>
      <c r="AB530" s="526"/>
      <c r="AC530" s="526"/>
      <c r="AD530" s="526"/>
      <c r="AE530" s="526"/>
      <c r="AF530" s="526"/>
      <c r="AG530" s="526"/>
      <c r="AH530" s="526"/>
      <c r="AI530" s="526"/>
      <c r="AJ530" s="526"/>
      <c r="AK530" s="526"/>
      <c r="AL530" s="526"/>
      <c r="AM530" s="526"/>
      <c r="AN530" s="526"/>
      <c r="AO530" s="526"/>
      <c r="AP530" s="526"/>
      <c r="AQ530" s="526"/>
      <c r="AR530" s="526"/>
      <c r="AS530" s="526"/>
      <c r="AT530" s="526"/>
      <c r="AU530" s="526"/>
      <c r="AV530" s="526"/>
      <c r="AW530" s="526"/>
      <c r="AX530" s="526"/>
      <c r="AY530" s="526"/>
      <c r="AZ530" s="526"/>
      <c r="BA530" s="526"/>
      <c r="BB530" s="526"/>
      <c r="BC530" s="526"/>
      <c r="BD530" s="526"/>
      <c r="BE530" s="526"/>
      <c r="BF530" s="526"/>
      <c r="BG530" s="526"/>
      <c r="BH530" s="526"/>
      <c r="BI530" s="526"/>
      <c r="BJ530" s="526"/>
      <c r="BK530" s="526"/>
      <c r="BL530" s="526"/>
      <c r="BM530" s="526"/>
      <c r="BN530" s="526"/>
      <c r="BO530" s="526"/>
      <c r="BP530" s="526"/>
      <c r="BQ530" s="526"/>
      <c r="BR530" s="526"/>
      <c r="BS530" s="526"/>
      <c r="BT530" s="526"/>
      <c r="BU530" s="526"/>
      <c r="BV530" s="526"/>
      <c r="BW530" s="526"/>
      <c r="BX530" s="526"/>
      <c r="BY530" s="526"/>
      <c r="BZ530" s="526"/>
      <c r="CA530" s="526"/>
      <c r="CB530" s="526"/>
      <c r="CC530" s="526"/>
      <c r="CD530" s="526"/>
      <c r="CE530" s="544"/>
      <c r="CF530" s="544"/>
      <c r="CG530" s="544"/>
      <c r="CH530" s="544"/>
      <c r="CI530" s="526"/>
      <c r="CJ530" s="526"/>
      <c r="CK530" s="526"/>
      <c r="CL530" s="526"/>
      <c r="CM530" s="526"/>
      <c r="CN530" s="526"/>
      <c r="CO530" s="526"/>
      <c r="CP530" s="526"/>
      <c r="CQ530" s="544"/>
      <c r="CR530" s="544"/>
      <c r="CS530" s="544"/>
      <c r="CT530" s="544"/>
      <c r="CU530" s="544"/>
      <c r="CV530" s="544"/>
      <c r="CW530" s="544"/>
      <c r="CX530" s="544"/>
      <c r="CY530" s="544"/>
      <c r="CZ530" s="544"/>
      <c r="DA530" s="544"/>
      <c r="DB530" s="544"/>
      <c r="DC530" s="544"/>
      <c r="DD530" s="544"/>
      <c r="DE530" s="544"/>
      <c r="DF530" s="544"/>
      <c r="DG530" s="544"/>
      <c r="DH530" s="544"/>
      <c r="DI530" s="544"/>
      <c r="DJ530" s="544"/>
      <c r="DK530" s="544"/>
      <c r="DL530" s="544"/>
      <c r="DM530" s="526"/>
      <c r="DN530" s="526"/>
      <c r="DO530" s="526"/>
      <c r="DP530" s="526"/>
      <c r="DQ530" s="526"/>
      <c r="DR530" s="526"/>
      <c r="DS530" s="526"/>
      <c r="DT530" s="526"/>
      <c r="DU530" s="526"/>
      <c r="DV530" s="526"/>
      <c r="DW530" s="526"/>
      <c r="DX530" s="526"/>
      <c r="DY530" s="526"/>
      <c r="DZ530" s="526"/>
      <c r="EA530" s="526"/>
      <c r="EB530" s="526"/>
      <c r="EC530" s="526"/>
      <c r="ED530" s="526"/>
      <c r="EE530" s="526"/>
      <c r="EF530" s="526"/>
      <c r="EG530" s="526"/>
      <c r="EH530" s="526"/>
      <c r="EI530" s="526"/>
      <c r="EJ530" s="545"/>
      <c r="EK530" s="526"/>
      <c r="EL530" s="545"/>
      <c r="EM530" s="526"/>
      <c r="EN530" s="526"/>
      <c r="EO530" s="526"/>
      <c r="EP530" s="526"/>
      <c r="EQ530" s="526"/>
      <c r="ER530" s="526"/>
      <c r="ES530" s="526"/>
      <c r="ET530" s="526"/>
      <c r="EU530" s="526"/>
      <c r="EV530" s="526"/>
      <c r="EW530" s="526"/>
      <c r="EX530" s="526"/>
      <c r="EY530" s="546"/>
      <c r="EZ530" s="546"/>
      <c r="FA530" s="546"/>
      <c r="FB530" s="546"/>
      <c r="FC530" s="546"/>
      <c r="FD530" s="546"/>
      <c r="FE530" s="546"/>
      <c r="FF530" s="546"/>
      <c r="FG530" s="549"/>
      <c r="FH530" s="546"/>
      <c r="FI530" s="546"/>
      <c r="FJ530" s="546"/>
      <c r="FK530" s="546"/>
      <c r="FL530" s="546"/>
      <c r="FM530" s="546"/>
      <c r="FN530" s="546"/>
      <c r="FO530" s="546"/>
      <c r="FP530" s="526"/>
      <c r="FQ530" s="526"/>
      <c r="FR530" s="526"/>
      <c r="FS530" s="526"/>
      <c r="FT530" s="526"/>
      <c r="FU530" s="526"/>
      <c r="FV530" s="526"/>
      <c r="FW530" s="526"/>
      <c r="FX530" s="526"/>
      <c r="FY530" s="526"/>
      <c r="FZ530" s="526"/>
      <c r="GA530" s="526"/>
    </row>
    <row r="531" spans="1:183" s="331" customFormat="1">
      <c r="A531" s="433"/>
      <c r="B531" s="433"/>
      <c r="C531" s="531" t="s">
        <v>78</v>
      </c>
      <c r="D531" s="528"/>
      <c r="E531" s="532">
        <f>FE526</f>
        <v>22995795.895400006</v>
      </c>
      <c r="F531" s="533">
        <v>0</v>
      </c>
      <c r="G531" s="526"/>
      <c r="H531" s="526"/>
      <c r="I531" s="526"/>
      <c r="J531" s="526"/>
      <c r="K531" s="526"/>
      <c r="L531" s="526"/>
      <c r="M531" s="526"/>
      <c r="N531" s="526"/>
      <c r="O531" s="526"/>
      <c r="P531" s="526"/>
      <c r="Q531" s="526"/>
      <c r="R531" s="526"/>
      <c r="S531" s="526"/>
      <c r="T531" s="526"/>
      <c r="U531" s="526"/>
      <c r="V531" s="526"/>
      <c r="W531" s="526"/>
      <c r="X531" s="526"/>
      <c r="Y531" s="526"/>
      <c r="Z531" s="526"/>
      <c r="AA531" s="526"/>
      <c r="AB531" s="526"/>
      <c r="AC531" s="526"/>
      <c r="AD531" s="526"/>
      <c r="AE531" s="526"/>
      <c r="AF531" s="526"/>
      <c r="AG531" s="526"/>
      <c r="AH531" s="526"/>
      <c r="AI531" s="526"/>
      <c r="AJ531" s="526"/>
      <c r="AK531" s="526"/>
      <c r="AL531" s="526"/>
      <c r="AM531" s="526"/>
      <c r="AN531" s="526"/>
      <c r="AO531" s="526"/>
      <c r="AP531" s="526"/>
      <c r="AQ531" s="526"/>
      <c r="AR531" s="526"/>
      <c r="AS531" s="526"/>
      <c r="AT531" s="526"/>
      <c r="AU531" s="526"/>
      <c r="AV531" s="526"/>
      <c r="AW531" s="526"/>
      <c r="AX531" s="526"/>
      <c r="AY531" s="526"/>
      <c r="AZ531" s="526"/>
      <c r="BA531" s="526"/>
      <c r="BB531" s="526"/>
      <c r="BC531" s="526"/>
      <c r="BD531" s="526"/>
      <c r="BE531" s="526"/>
      <c r="BF531" s="526"/>
      <c r="BG531" s="526"/>
      <c r="BH531" s="526"/>
      <c r="BI531" s="526"/>
      <c r="BJ531" s="526"/>
      <c r="BK531" s="526"/>
      <c r="BL531" s="526"/>
      <c r="BM531" s="526"/>
      <c r="BN531" s="526"/>
      <c r="BO531" s="526"/>
      <c r="BP531" s="526"/>
      <c r="BQ531" s="526"/>
      <c r="BR531" s="526"/>
      <c r="BS531" s="526"/>
      <c r="BT531" s="526"/>
      <c r="BU531" s="526"/>
      <c r="BV531" s="526"/>
      <c r="BW531" s="526"/>
      <c r="BX531" s="526"/>
      <c r="BY531" s="526"/>
      <c r="BZ531" s="526"/>
      <c r="CA531" s="526"/>
      <c r="CB531" s="526"/>
      <c r="CC531" s="526"/>
      <c r="CD531" s="526"/>
      <c r="CE531" s="544"/>
      <c r="CF531" s="544"/>
      <c r="CG531" s="544"/>
      <c r="CH531" s="544"/>
      <c r="CI531" s="526"/>
      <c r="CJ531" s="526"/>
      <c r="CK531" s="526"/>
      <c r="CL531" s="526"/>
      <c r="CM531" s="526"/>
      <c r="CN531" s="526"/>
      <c r="CO531" s="526"/>
      <c r="CP531" s="526"/>
      <c r="CQ531" s="544"/>
      <c r="CR531" s="544"/>
      <c r="CS531" s="544"/>
      <c r="CT531" s="544"/>
      <c r="CU531" s="544"/>
      <c r="CV531" s="544"/>
      <c r="CW531" s="544"/>
      <c r="CX531" s="544"/>
      <c r="CY531" s="544"/>
      <c r="CZ531" s="544"/>
      <c r="DA531" s="544"/>
      <c r="DB531" s="544"/>
      <c r="DC531" s="544"/>
      <c r="DD531" s="544"/>
      <c r="DE531" s="544"/>
      <c r="DF531" s="544"/>
      <c r="DG531" s="544"/>
      <c r="DH531" s="544"/>
      <c r="DI531" s="544"/>
      <c r="DJ531" s="544"/>
      <c r="DK531" s="544"/>
      <c r="DL531" s="544"/>
      <c r="DM531" s="526"/>
      <c r="DN531" s="526"/>
      <c r="DO531" s="526"/>
      <c r="DP531" s="526"/>
      <c r="DQ531" s="526"/>
      <c r="DR531" s="526"/>
      <c r="DS531" s="526"/>
      <c r="DT531" s="526"/>
      <c r="DU531" s="526"/>
      <c r="DV531" s="526"/>
      <c r="DW531" s="526"/>
      <c r="DX531" s="526"/>
      <c r="DY531" s="526"/>
      <c r="DZ531" s="526"/>
      <c r="EA531" s="526"/>
      <c r="EB531" s="526"/>
      <c r="EC531" s="526"/>
      <c r="ED531" s="526"/>
      <c r="EE531" s="526"/>
      <c r="EF531" s="526"/>
      <c r="EG531" s="526"/>
      <c r="EH531" s="526"/>
      <c r="EI531" s="526"/>
      <c r="EJ531" s="545"/>
      <c r="EK531" s="526"/>
      <c r="EL531" s="545"/>
      <c r="EM531" s="546"/>
      <c r="EN531" s="546"/>
      <c r="EO531" s="546"/>
      <c r="EP531" s="546"/>
      <c r="EQ531" s="546"/>
      <c r="ER531" s="546"/>
      <c r="ES531" s="546"/>
      <c r="ET531" s="546"/>
      <c r="EU531" s="546"/>
      <c r="EV531" s="546"/>
      <c r="EW531" s="546"/>
      <c r="EX531" s="546"/>
      <c r="EY531" s="546"/>
      <c r="EZ531" s="546"/>
      <c r="FA531" s="546"/>
      <c r="FB531" s="546"/>
      <c r="FC531" s="546"/>
      <c r="FD531" s="546"/>
      <c r="FE531" s="546"/>
      <c r="FF531" s="546"/>
      <c r="FG531" s="546"/>
      <c r="FH531" s="546"/>
      <c r="FI531" s="546"/>
      <c r="FJ531" s="546"/>
      <c r="FK531" s="546"/>
      <c r="FL531" s="546"/>
      <c r="FM531" s="546"/>
      <c r="FN531" s="546"/>
      <c r="FO531" s="546"/>
      <c r="FP531" s="526"/>
      <c r="FQ531" s="526"/>
      <c r="FR531" s="526"/>
      <c r="FS531" s="526"/>
      <c r="FT531" s="526"/>
      <c r="FU531" s="526"/>
      <c r="FV531" s="526"/>
      <c r="FW531" s="526"/>
      <c r="FX531" s="526"/>
      <c r="FY531" s="526"/>
      <c r="FZ531" s="526"/>
      <c r="GA531" s="526"/>
    </row>
    <row r="532" spans="1:183" s="83" customFormat="1">
      <c r="A532" s="66"/>
      <c r="B532" s="66"/>
      <c r="C532" s="531" t="s">
        <v>79</v>
      </c>
      <c r="D532" s="528"/>
      <c r="E532" s="532">
        <f>(FF526*2)</f>
        <v>69637586.90000008</v>
      </c>
      <c r="F532" s="533">
        <v>0</v>
      </c>
      <c r="G532" s="333"/>
      <c r="H532" s="333"/>
      <c r="I532" s="333"/>
      <c r="J532" s="333"/>
      <c r="K532" s="333"/>
      <c r="L532" s="333"/>
      <c r="M532" s="333"/>
      <c r="N532" s="333"/>
      <c r="O532" s="333"/>
      <c r="P532" s="333"/>
      <c r="Q532" s="333"/>
      <c r="R532" s="333"/>
      <c r="S532" s="333"/>
      <c r="T532" s="333"/>
      <c r="U532" s="333"/>
      <c r="V532" s="333"/>
      <c r="W532" s="333"/>
      <c r="X532" s="333"/>
      <c r="Y532" s="333"/>
      <c r="Z532" s="333"/>
      <c r="AA532" s="333"/>
      <c r="AB532" s="333"/>
      <c r="AC532" s="333"/>
      <c r="AD532" s="333"/>
      <c r="AE532" s="333"/>
      <c r="AF532" s="333"/>
      <c r="AG532" s="333"/>
      <c r="AH532" s="333"/>
      <c r="AI532" s="333"/>
      <c r="AJ532" s="333"/>
      <c r="AK532" s="333"/>
      <c r="AL532" s="333"/>
      <c r="AM532" s="333"/>
      <c r="AN532" s="333"/>
      <c r="AO532"/>
      <c r="AP532"/>
      <c r="AQ532"/>
      <c r="AR532"/>
      <c r="AS532" s="333"/>
      <c r="AT532" s="333"/>
      <c r="AU532" s="333"/>
      <c r="AV532" s="333"/>
      <c r="AW532" s="333"/>
      <c r="AX532" s="333"/>
      <c r="AY532" s="333"/>
      <c r="AZ532" s="333"/>
      <c r="BA532"/>
      <c r="BB532"/>
      <c r="BC532"/>
      <c r="BD532"/>
      <c r="BE532"/>
      <c r="BF532"/>
      <c r="BG532" s="333"/>
      <c r="BH532" s="333"/>
      <c r="BI532" s="333"/>
      <c r="BJ532" s="333"/>
      <c r="BK532" s="333"/>
      <c r="BL532" s="333"/>
      <c r="BM532" s="333"/>
      <c r="BN532" s="333"/>
      <c r="BO532" s="333"/>
      <c r="BP532" s="333"/>
      <c r="BQ532" s="333"/>
      <c r="BR532" s="333"/>
      <c r="BS532" s="333"/>
      <c r="BT532" s="333"/>
      <c r="BU532" s="333"/>
      <c r="BV532" s="333"/>
      <c r="BW532" s="333"/>
      <c r="BX532" s="333"/>
      <c r="BY532" s="333"/>
      <c r="BZ532" s="333"/>
      <c r="CA532" s="333"/>
      <c r="CB532" s="333"/>
      <c r="CC532" s="333"/>
      <c r="CD532" s="333"/>
      <c r="CE532" s="337"/>
      <c r="CF532" s="337"/>
      <c r="CG532" s="337"/>
      <c r="CH532" s="337"/>
      <c r="CI532" s="333"/>
      <c r="CJ532" s="333"/>
      <c r="CK532" s="333"/>
      <c r="CL532" s="333"/>
      <c r="CM532" s="333"/>
      <c r="CN532" s="333"/>
      <c r="CO532" s="333"/>
      <c r="CP532" s="333"/>
      <c r="CQ532" s="337"/>
      <c r="CR532" s="337"/>
      <c r="CS532" s="337"/>
      <c r="CT532" s="337"/>
      <c r="CU532" s="337"/>
      <c r="CV532" s="337"/>
      <c r="CW532" s="337"/>
      <c r="CX532" s="337"/>
      <c r="CY532" s="337"/>
      <c r="CZ532" s="337"/>
      <c r="DA532" s="337"/>
      <c r="DB532" s="337"/>
      <c r="DC532" s="337"/>
      <c r="DD532" s="337"/>
      <c r="DE532" s="337"/>
      <c r="DF532" s="337"/>
      <c r="DG532" s="337"/>
      <c r="DH532" s="337"/>
      <c r="DI532" s="337"/>
      <c r="DJ532" s="337"/>
      <c r="DK532" s="337"/>
      <c r="DL532" s="337"/>
      <c r="DM532"/>
      <c r="DN532"/>
      <c r="DO532"/>
      <c r="EA532" s="333"/>
      <c r="EB532" s="333"/>
      <c r="EC532" s="333"/>
      <c r="ED532" s="333"/>
      <c r="EE532" s="333"/>
      <c r="EF532" s="333"/>
      <c r="EG532" s="333"/>
      <c r="EH532" s="333"/>
      <c r="EJ532" s="66"/>
      <c r="EL532" s="66"/>
      <c r="EM532" s="547"/>
      <c r="EN532" s="131"/>
      <c r="ES532" s="107"/>
      <c r="FE532" s="91"/>
      <c r="FF532" s="91"/>
      <c r="FG532" s="91"/>
      <c r="FH532" s="91"/>
      <c r="FI532" s="91"/>
      <c r="FJ532" s="91"/>
      <c r="FK532" s="91"/>
      <c r="FL532" s="91"/>
      <c r="FM532" s="91"/>
      <c r="FN532" s="91"/>
      <c r="FO532" s="91"/>
      <c r="FP532" s="107"/>
    </row>
    <row r="533" spans="1:183" s="83" customFormat="1" ht="28">
      <c r="A533" s="66"/>
      <c r="B533" s="66"/>
      <c r="C533" s="531" t="s">
        <v>80</v>
      </c>
      <c r="D533" s="528"/>
      <c r="E533" s="532">
        <f>FL526</f>
        <v>13927517.269999983</v>
      </c>
      <c r="F533" s="533">
        <v>0</v>
      </c>
      <c r="G533" s="333"/>
      <c r="H533" s="333"/>
      <c r="I533" s="333"/>
      <c r="J533" s="333"/>
      <c r="K533" s="333"/>
      <c r="L533" s="333"/>
      <c r="M533" s="333"/>
      <c r="N533" s="333"/>
      <c r="O533" s="333"/>
      <c r="P533" s="333"/>
      <c r="Q533" s="333"/>
      <c r="R533" s="333"/>
      <c r="S533" s="333"/>
      <c r="T533" s="333"/>
      <c r="U533" s="333"/>
      <c r="V533" s="333"/>
      <c r="W533" s="333"/>
      <c r="X533" s="333"/>
      <c r="Y533" s="333"/>
      <c r="Z533" s="333"/>
      <c r="AA533" s="333"/>
      <c r="AB533" s="333"/>
      <c r="AC533" s="333"/>
      <c r="AD533" s="333"/>
      <c r="AE533" s="333"/>
      <c r="AF533" s="333"/>
      <c r="AG533" s="333"/>
      <c r="AH533" s="333"/>
      <c r="AI533" s="333"/>
      <c r="AJ533" s="333"/>
      <c r="AK533" s="333"/>
      <c r="AL533" s="333"/>
      <c r="AM533" s="333"/>
      <c r="AN533" s="333"/>
      <c r="AO533"/>
      <c r="AP533"/>
      <c r="AQ533"/>
      <c r="AR533"/>
      <c r="AS533" s="333"/>
      <c r="AT533" s="333"/>
      <c r="AU533" s="333"/>
      <c r="AV533" s="333"/>
      <c r="AW533" s="333"/>
      <c r="AX533" s="333"/>
      <c r="AY533" s="333"/>
      <c r="AZ533" s="333"/>
      <c r="BA533"/>
      <c r="BB533"/>
      <c r="BC533"/>
      <c r="BD533"/>
      <c r="BE533"/>
      <c r="BF533"/>
      <c r="BG533" s="333"/>
      <c r="BH533" s="333"/>
      <c r="BI533" s="333"/>
      <c r="BJ533" s="333"/>
      <c r="BK533" s="333"/>
      <c r="BL533" s="333"/>
      <c r="BM533" s="333"/>
      <c r="BN533" s="333"/>
      <c r="BO533" s="333"/>
      <c r="BP533" s="333"/>
      <c r="BQ533" s="333"/>
      <c r="BR533" s="333"/>
      <c r="BS533" s="333"/>
      <c r="BT533" s="333"/>
      <c r="BU533" s="333"/>
      <c r="BV533" s="333"/>
      <c r="BW533" s="333"/>
      <c r="BX533" s="333"/>
      <c r="BY533" s="333"/>
      <c r="BZ533" s="333"/>
      <c r="CA533" s="333"/>
      <c r="CB533" s="333"/>
      <c r="CC533" s="333"/>
      <c r="CD533" s="333"/>
      <c r="CE533" s="337"/>
      <c r="CF533" s="337"/>
      <c r="CG533" s="337"/>
      <c r="CH533" s="337"/>
      <c r="CI533" s="333"/>
      <c r="CJ533" s="333"/>
      <c r="CK533" s="333"/>
      <c r="CL533" s="333"/>
      <c r="CM533" s="333"/>
      <c r="CN533" s="333"/>
      <c r="CO533" s="333"/>
      <c r="CP533" s="333"/>
      <c r="CQ533" s="337"/>
      <c r="CR533" s="337"/>
      <c r="CS533" s="337"/>
      <c r="CT533" s="337"/>
      <c r="CU533" s="337"/>
      <c r="CV533" s="337"/>
      <c r="CW533" s="337"/>
      <c r="CX533" s="337"/>
      <c r="CY533" s="337"/>
      <c r="CZ533" s="337"/>
      <c r="DA533" s="337"/>
      <c r="DB533" s="337"/>
      <c r="DC533" s="337"/>
      <c r="DD533" s="337"/>
      <c r="DE533" s="337"/>
      <c r="DF533" s="337"/>
      <c r="DG533" s="337"/>
      <c r="DH533" s="337"/>
      <c r="DI533" s="337"/>
      <c r="DJ533" s="337"/>
      <c r="DK533" s="337"/>
      <c r="DL533" s="337"/>
      <c r="DM533"/>
      <c r="DN533"/>
      <c r="DO533"/>
      <c r="EA533" s="333"/>
      <c r="EB533" s="333"/>
      <c r="EC533" s="333"/>
      <c r="ED533" s="333"/>
      <c r="EE533" s="333"/>
      <c r="EF533" s="333"/>
      <c r="EG533" s="333"/>
      <c r="EH533" s="333"/>
      <c r="EJ533" s="66"/>
      <c r="EL533" s="66"/>
      <c r="EM533" s="547"/>
      <c r="FC533" s="181"/>
      <c r="FE533" s="550"/>
      <c r="FJ533" s="91"/>
      <c r="FN533" s="91"/>
      <c r="FP533" s="107"/>
    </row>
    <row r="534" spans="1:183" s="83" customFormat="1">
      <c r="A534" s="66"/>
      <c r="B534" s="66"/>
      <c r="C534" s="531" t="s">
        <v>81</v>
      </c>
      <c r="D534" s="528"/>
      <c r="E534" s="532">
        <f>FM526</f>
        <v>1740939.7</v>
      </c>
      <c r="F534" s="533">
        <v>0</v>
      </c>
      <c r="G534" s="333"/>
      <c r="H534" s="333"/>
      <c r="I534" s="333"/>
      <c r="J534" s="333"/>
      <c r="K534" s="333"/>
      <c r="L534" s="333"/>
      <c r="M534" s="333"/>
      <c r="N534" s="333"/>
      <c r="O534" s="333"/>
      <c r="P534" s="333"/>
      <c r="Q534" s="333"/>
      <c r="R534" s="333"/>
      <c r="S534" s="333"/>
      <c r="T534" s="333"/>
      <c r="U534" s="333"/>
      <c r="V534" s="333"/>
      <c r="W534" s="333"/>
      <c r="X534" s="333"/>
      <c r="Y534" s="333"/>
      <c r="Z534" s="333"/>
      <c r="AA534" s="333"/>
      <c r="AB534" s="333"/>
      <c r="AC534" s="333"/>
      <c r="AD534" s="333"/>
      <c r="AE534" s="333"/>
      <c r="AF534" s="333"/>
      <c r="AG534" s="333"/>
      <c r="AH534" s="333"/>
      <c r="AI534" s="333"/>
      <c r="AJ534" s="333"/>
      <c r="AK534" s="333"/>
      <c r="AL534" s="333"/>
      <c r="AM534" s="333"/>
      <c r="AN534" s="333"/>
      <c r="AO534"/>
      <c r="AP534"/>
      <c r="AQ534"/>
      <c r="AR534"/>
      <c r="AS534" s="333"/>
      <c r="AT534" s="333"/>
      <c r="AU534" s="333"/>
      <c r="AV534" s="333"/>
      <c r="AW534" s="333"/>
      <c r="AX534" s="333"/>
      <c r="AY534" s="333"/>
      <c r="AZ534" s="333"/>
      <c r="BA534"/>
      <c r="BB534"/>
      <c r="BC534"/>
      <c r="BD534"/>
      <c r="BE534"/>
      <c r="BF534"/>
      <c r="BG534" s="333"/>
      <c r="BH534" s="333"/>
      <c r="BI534" s="333"/>
      <c r="BJ534" s="333"/>
      <c r="BK534" s="333"/>
      <c r="BL534" s="333"/>
      <c r="BM534" s="333"/>
      <c r="BN534" s="333"/>
      <c r="BO534" s="333"/>
      <c r="BP534" s="333"/>
      <c r="BQ534" s="333"/>
      <c r="BR534" s="333"/>
      <c r="BS534" s="333"/>
      <c r="BT534" s="333"/>
      <c r="BU534" s="333"/>
      <c r="BV534" s="333"/>
      <c r="BW534" s="333"/>
      <c r="BX534" s="333"/>
      <c r="BY534" s="333"/>
      <c r="BZ534" s="333"/>
      <c r="CA534" s="333"/>
      <c r="CB534" s="333"/>
      <c r="CC534" s="333"/>
      <c r="CD534" s="333"/>
      <c r="CE534" s="337"/>
      <c r="CF534" s="337"/>
      <c r="CG534" s="337"/>
      <c r="CH534" s="337"/>
      <c r="CI534" s="333"/>
      <c r="CJ534" s="333"/>
      <c r="CK534" s="333"/>
      <c r="CL534" s="333"/>
      <c r="CM534" s="333"/>
      <c r="CN534" s="333"/>
      <c r="CO534" s="333"/>
      <c r="CP534" s="333"/>
      <c r="CQ534" s="337"/>
      <c r="CR534" s="337"/>
      <c r="CS534" s="337"/>
      <c r="CT534" s="337"/>
      <c r="CU534" s="337"/>
      <c r="CV534" s="337"/>
      <c r="CW534" s="337"/>
      <c r="CX534" s="337"/>
      <c r="CY534" s="337"/>
      <c r="CZ534" s="337"/>
      <c r="DA534" s="337"/>
      <c r="DB534" s="337"/>
      <c r="DC534" s="337"/>
      <c r="DD534" s="337"/>
      <c r="DE534" s="337"/>
      <c r="DF534" s="337"/>
      <c r="DG534" s="337"/>
      <c r="DH534" s="337"/>
      <c r="DI534" s="337"/>
      <c r="DJ534" s="337"/>
      <c r="DK534" s="337"/>
      <c r="DL534" s="337"/>
      <c r="DM534"/>
      <c r="DN534"/>
      <c r="DO534"/>
      <c r="EA534" s="333"/>
      <c r="EB534" s="333"/>
      <c r="EC534" s="333"/>
      <c r="ED534" s="333"/>
      <c r="EE534" s="333"/>
      <c r="EF534" s="333"/>
      <c r="EG534" s="333"/>
      <c r="EH534" s="333"/>
      <c r="EJ534" s="66"/>
      <c r="EL534" s="66"/>
      <c r="EM534" s="547"/>
      <c r="FP534" s="107"/>
    </row>
    <row r="535" spans="1:183" s="83" customFormat="1" ht="27.75" customHeight="1">
      <c r="A535" s="66"/>
      <c r="B535" s="66"/>
      <c r="C535" s="527" t="s">
        <v>82</v>
      </c>
      <c r="D535" s="528"/>
      <c r="E535" s="534">
        <f>SUM(E531:E534)</f>
        <v>108301839.76540007</v>
      </c>
      <c r="F535" s="535">
        <f>SUM(F531:F534)</f>
        <v>0</v>
      </c>
      <c r="G535" s="333"/>
      <c r="H535" s="333"/>
      <c r="I535" s="333"/>
      <c r="J535" s="333"/>
      <c r="K535" s="333"/>
      <c r="L535" s="333"/>
      <c r="M535" s="333"/>
      <c r="N535" s="333"/>
      <c r="O535" s="333"/>
      <c r="P535" s="333"/>
      <c r="Q535" s="333"/>
      <c r="R535" s="333"/>
      <c r="S535" s="333"/>
      <c r="T535" s="333"/>
      <c r="U535" s="333"/>
      <c r="V535" s="333"/>
      <c r="W535" s="333"/>
      <c r="X535" s="333"/>
      <c r="Y535" s="333"/>
      <c r="Z535" s="333"/>
      <c r="AA535" s="333"/>
      <c r="AB535" s="333"/>
      <c r="AC535" s="333"/>
      <c r="AD535" s="333"/>
      <c r="AE535" s="333"/>
      <c r="AF535" s="333"/>
      <c r="AG535" s="333"/>
      <c r="AH535" s="333"/>
      <c r="AI535" s="333"/>
      <c r="AJ535" s="333"/>
      <c r="AK535" s="333"/>
      <c r="AL535" s="333"/>
      <c r="AM535" s="333"/>
      <c r="AN535" s="333"/>
      <c r="AO535"/>
      <c r="AP535"/>
      <c r="AQ535"/>
      <c r="AR535"/>
      <c r="AS535" s="333"/>
      <c r="AT535" s="333"/>
      <c r="AU535" s="333"/>
      <c r="AV535" s="333"/>
      <c r="AW535" s="333"/>
      <c r="AX535" s="333"/>
      <c r="AY535" s="333"/>
      <c r="AZ535" s="333"/>
      <c r="BA535"/>
      <c r="BB535"/>
      <c r="BC535"/>
      <c r="BD535"/>
      <c r="BE535"/>
      <c r="BF535"/>
      <c r="BG535" s="333"/>
      <c r="BH535" s="333"/>
      <c r="BI535" s="333"/>
      <c r="BJ535" s="333"/>
      <c r="BK535" s="333"/>
      <c r="BL535" s="333"/>
      <c r="BM535" s="333"/>
      <c r="BN535" s="333"/>
      <c r="BO535" s="333"/>
      <c r="BP535" s="333"/>
      <c r="BQ535" s="333"/>
      <c r="BR535" s="333"/>
      <c r="BS535" s="333"/>
      <c r="BT535" s="333"/>
      <c r="BU535" s="333"/>
      <c r="BV535" s="333"/>
      <c r="BW535" s="333"/>
      <c r="BX535" s="333"/>
      <c r="BY535" s="333"/>
      <c r="BZ535" s="333"/>
      <c r="CA535" s="333"/>
      <c r="CB535" s="333"/>
      <c r="CC535" s="333"/>
      <c r="CD535" s="333"/>
      <c r="CE535" s="337"/>
      <c r="CF535" s="337"/>
      <c r="CG535" s="337"/>
      <c r="CH535" s="337"/>
      <c r="CI535" s="333"/>
      <c r="CJ535" s="333"/>
      <c r="CK535" s="333"/>
      <c r="CL535" s="333"/>
      <c r="CM535" s="333"/>
      <c r="CN535" s="333"/>
      <c r="CO535" s="333"/>
      <c r="CP535" s="333"/>
      <c r="CQ535" s="337"/>
      <c r="CR535" s="337"/>
      <c r="CS535" s="337"/>
      <c r="CT535" s="337"/>
      <c r="CU535" s="337"/>
      <c r="CV535" s="337"/>
      <c r="CW535" s="337"/>
      <c r="CX535" s="337"/>
      <c r="CY535" s="337"/>
      <c r="CZ535" s="337"/>
      <c r="DA535" s="337"/>
      <c r="DB535" s="337"/>
      <c r="DC535" s="337"/>
      <c r="DD535" s="337"/>
      <c r="DE535" s="337"/>
      <c r="DF535" s="337"/>
      <c r="DG535" s="337"/>
      <c r="DH535" s="337"/>
      <c r="DI535" s="337"/>
      <c r="DJ535" s="337"/>
      <c r="DK535" s="337"/>
      <c r="DL535" s="337"/>
      <c r="DM535"/>
      <c r="DN535"/>
      <c r="DO535"/>
      <c r="EA535" s="333"/>
      <c r="EB535" s="333"/>
      <c r="EC535" s="333"/>
      <c r="ED535" s="333"/>
      <c r="EE535" s="333"/>
      <c r="EF535" s="333"/>
      <c r="EG535" s="333"/>
      <c r="EH535" s="333"/>
      <c r="EJ535" s="66"/>
      <c r="EL535" s="66"/>
      <c r="EM535" s="338"/>
      <c r="FP535" s="107"/>
    </row>
    <row r="536" spans="1:183" s="83" customFormat="1">
      <c r="A536" s="66"/>
      <c r="B536" s="66"/>
      <c r="C536" s="527"/>
      <c r="D536" s="536"/>
      <c r="E536" s="537"/>
      <c r="F536" s="538"/>
      <c r="G536" s="333"/>
      <c r="H536" s="333"/>
      <c r="I536" s="333"/>
      <c r="J536" s="333"/>
      <c r="K536" s="333"/>
      <c r="L536" s="333"/>
      <c r="M536" s="333"/>
      <c r="N536" s="333"/>
      <c r="O536" s="333"/>
      <c r="P536" s="333"/>
      <c r="Q536" s="333"/>
      <c r="R536" s="333"/>
      <c r="S536" s="333"/>
      <c r="T536" s="333"/>
      <c r="U536" s="333"/>
      <c r="V536" s="333"/>
      <c r="W536" s="333"/>
      <c r="X536" s="333"/>
      <c r="Y536" s="333"/>
      <c r="Z536" s="333"/>
      <c r="AA536" s="333"/>
      <c r="AB536" s="333"/>
      <c r="AC536" s="333"/>
      <c r="AD536" s="333"/>
      <c r="AE536" s="333"/>
      <c r="AF536" s="333"/>
      <c r="AG536" s="333"/>
      <c r="AH536" s="333"/>
      <c r="AI536" s="333"/>
      <c r="AJ536" s="333"/>
      <c r="AK536" s="333"/>
      <c r="AL536" s="333"/>
      <c r="AM536" s="333"/>
      <c r="AN536" s="333"/>
      <c r="AO536"/>
      <c r="AP536"/>
      <c r="AQ536"/>
      <c r="AR536"/>
      <c r="AS536" s="333"/>
      <c r="AT536" s="333"/>
      <c r="AU536" s="333"/>
      <c r="AV536" s="333"/>
      <c r="AW536" s="333"/>
      <c r="AX536" s="333"/>
      <c r="AY536" s="333"/>
      <c r="AZ536" s="333"/>
      <c r="BA536"/>
      <c r="BB536"/>
      <c r="BC536"/>
      <c r="BD536"/>
      <c r="BE536"/>
      <c r="BF536"/>
      <c r="BG536" s="333"/>
      <c r="BH536" s="333"/>
      <c r="BI536" s="333"/>
      <c r="BJ536" s="333"/>
      <c r="BK536" s="333"/>
      <c r="BL536" s="333"/>
      <c r="BM536" s="333"/>
      <c r="BN536" s="333"/>
      <c r="BO536" s="333"/>
      <c r="BP536" s="333"/>
      <c r="BQ536" s="333"/>
      <c r="BR536" s="333"/>
      <c r="BS536" s="333"/>
      <c r="BT536" s="333"/>
      <c r="BU536" s="333"/>
      <c r="BV536" s="333"/>
      <c r="BW536" s="333"/>
      <c r="BX536" s="333"/>
      <c r="BY536" s="333"/>
      <c r="BZ536" s="333"/>
      <c r="CA536" s="333"/>
      <c r="CB536" s="333"/>
      <c r="CC536" s="333"/>
      <c r="CD536" s="333"/>
      <c r="CE536" s="337"/>
      <c r="CF536" s="337"/>
      <c r="CG536" s="337"/>
      <c r="CH536" s="337"/>
      <c r="CI536" s="333"/>
      <c r="CJ536" s="333"/>
      <c r="CK536" s="333"/>
      <c r="CL536" s="333"/>
      <c r="CM536" s="333"/>
      <c r="CN536" s="333"/>
      <c r="CO536" s="333"/>
      <c r="CP536" s="333"/>
      <c r="CQ536" s="337"/>
      <c r="CR536" s="337"/>
      <c r="CS536" s="337"/>
      <c r="CT536" s="337"/>
      <c r="CU536" s="337"/>
      <c r="CV536" s="337"/>
      <c r="CW536" s="337"/>
      <c r="CX536" s="337"/>
      <c r="CY536" s="337"/>
      <c r="CZ536" s="337"/>
      <c r="DA536" s="337"/>
      <c r="DB536" s="337"/>
      <c r="DC536" s="337"/>
      <c r="DD536" s="337"/>
      <c r="DE536" s="337"/>
      <c r="DF536" s="337"/>
      <c r="DG536" s="337"/>
      <c r="DH536" s="337"/>
      <c r="DI536" s="337"/>
      <c r="DJ536" s="337"/>
      <c r="DK536" s="337"/>
      <c r="DL536" s="337"/>
      <c r="DM536"/>
      <c r="DN536"/>
      <c r="DO536"/>
      <c r="EA536" s="333"/>
      <c r="EB536" s="333"/>
      <c r="EC536" s="333"/>
      <c r="ED536" s="333"/>
      <c r="EE536" s="333"/>
      <c r="EF536" s="333"/>
      <c r="EG536" s="333"/>
      <c r="EH536" s="333"/>
      <c r="EJ536" s="66"/>
      <c r="EL536" s="66"/>
      <c r="EM536" s="338"/>
      <c r="FP536" s="107"/>
    </row>
    <row r="537" spans="1:183" s="83" customFormat="1">
      <c r="A537" s="66"/>
      <c r="B537" s="66"/>
      <c r="C537" s="867" t="s">
        <v>83</v>
      </c>
      <c r="D537" s="867"/>
      <c r="E537" s="532"/>
      <c r="F537" s="533">
        <f>F532/2</f>
        <v>0</v>
      </c>
      <c r="G537" s="333"/>
      <c r="H537" s="333"/>
      <c r="I537" s="333"/>
      <c r="J537" s="333"/>
      <c r="K537" s="333"/>
      <c r="L537" s="333"/>
      <c r="M537" s="333"/>
      <c r="N537" s="333"/>
      <c r="O537" s="333"/>
      <c r="P537" s="333"/>
      <c r="Q537" s="333"/>
      <c r="R537" s="333"/>
      <c r="S537" s="333"/>
      <c r="T537" s="333"/>
      <c r="U537" s="333"/>
      <c r="V537" s="333"/>
      <c r="W537" s="333"/>
      <c r="X537" s="333"/>
      <c r="Y537" s="333"/>
      <c r="Z537" s="333"/>
      <c r="AA537" s="333"/>
      <c r="AB537" s="333"/>
      <c r="AC537" s="333"/>
      <c r="AD537" s="333"/>
      <c r="AE537" s="333"/>
      <c r="AF537" s="333"/>
      <c r="AG537" s="333"/>
      <c r="AH537" s="333"/>
      <c r="AI537" s="333"/>
      <c r="AJ537" s="333"/>
      <c r="AK537" s="333"/>
      <c r="AL537" s="333"/>
      <c r="AM537" s="333"/>
      <c r="AN537" s="333"/>
      <c r="AO537"/>
      <c r="AP537"/>
      <c r="AQ537"/>
      <c r="AR537"/>
      <c r="AS537" s="333"/>
      <c r="AT537" s="333"/>
      <c r="AU537" s="333"/>
      <c r="AV537" s="333"/>
      <c r="AW537" s="333"/>
      <c r="AX537" s="333"/>
      <c r="AY537" s="333"/>
      <c r="AZ537" s="333"/>
      <c r="BA537"/>
      <c r="BB537"/>
      <c r="BC537"/>
      <c r="BD537"/>
      <c r="BE537"/>
      <c r="BF537"/>
      <c r="BG537" s="333"/>
      <c r="BH537" s="333"/>
      <c r="BI537" s="333"/>
      <c r="BJ537" s="333"/>
      <c r="BK537" s="333"/>
      <c r="BL537" s="333"/>
      <c r="BM537" s="333"/>
      <c r="BN537" s="333"/>
      <c r="BO537" s="333"/>
      <c r="BP537" s="333"/>
      <c r="BQ537" s="333"/>
      <c r="BR537" s="333"/>
      <c r="BS537" s="333"/>
      <c r="BT537" s="333"/>
      <c r="BU537" s="333"/>
      <c r="BV537" s="333"/>
      <c r="BW537" s="333"/>
      <c r="BX537" s="333"/>
      <c r="BY537" s="333"/>
      <c r="BZ537" s="333"/>
      <c r="CA537" s="333"/>
      <c r="CB537" s="333"/>
      <c r="CC537" s="333"/>
      <c r="CD537" s="333"/>
      <c r="CE537" s="337"/>
      <c r="CF537" s="337"/>
      <c r="CG537" s="337"/>
      <c r="CH537" s="337"/>
      <c r="CI537" s="333"/>
      <c r="CJ537" s="333"/>
      <c r="CK537" s="333"/>
      <c r="CL537" s="333"/>
      <c r="CM537" s="333"/>
      <c r="CN537" s="333"/>
      <c r="CO537" s="333"/>
      <c r="CP537" s="333"/>
      <c r="CQ537" s="337"/>
      <c r="CR537" s="337"/>
      <c r="CS537" s="337"/>
      <c r="CT537" s="337"/>
      <c r="CU537" s="337"/>
      <c r="CV537" s="337"/>
      <c r="CW537" s="337"/>
      <c r="CX537" s="337"/>
      <c r="CY537" s="337"/>
      <c r="CZ537" s="337"/>
      <c r="DA537" s="337"/>
      <c r="DB537" s="337"/>
      <c r="DC537" s="337"/>
      <c r="DD537" s="337"/>
      <c r="DE537" s="337"/>
      <c r="DF537" s="337"/>
      <c r="DG537" s="337"/>
      <c r="DH537" s="337"/>
      <c r="DI537" s="337"/>
      <c r="DJ537" s="337"/>
      <c r="DK537" s="337"/>
      <c r="DL537" s="337"/>
      <c r="DM537"/>
      <c r="DN537"/>
      <c r="DO537"/>
      <c r="EA537" s="333"/>
      <c r="EB537" s="333"/>
      <c r="EC537" s="333"/>
      <c r="ED537" s="333"/>
      <c r="EE537" s="333"/>
      <c r="EF537" s="333"/>
      <c r="EG537" s="333"/>
      <c r="EH537" s="333"/>
      <c r="EJ537" s="66"/>
      <c r="EL537" s="66"/>
      <c r="EM537" s="338"/>
      <c r="FP537" s="107"/>
    </row>
    <row r="538" spans="1:183" s="83" customFormat="1">
      <c r="A538" s="66"/>
      <c r="B538" s="66"/>
      <c r="C538" s="531" t="s">
        <v>84</v>
      </c>
      <c r="D538" s="528"/>
      <c r="E538" s="532">
        <f>FC526</f>
        <v>348187930.90999925</v>
      </c>
      <c r="F538" s="533">
        <f>F533</f>
        <v>0</v>
      </c>
      <c r="G538" s="333"/>
      <c r="H538" s="333"/>
      <c r="I538" s="333"/>
      <c r="J538" s="333"/>
      <c r="K538" s="333"/>
      <c r="L538" s="333"/>
      <c r="M538" s="333"/>
      <c r="N538" s="333"/>
      <c r="O538" s="333"/>
      <c r="P538" s="333"/>
      <c r="Q538" s="333"/>
      <c r="R538" s="333"/>
      <c r="S538" s="333"/>
      <c r="T538" s="333"/>
      <c r="U538" s="333"/>
      <c r="V538" s="333"/>
      <c r="W538" s="333"/>
      <c r="X538" s="333"/>
      <c r="Y538" s="333"/>
      <c r="Z538" s="333"/>
      <c r="AA538" s="333"/>
      <c r="AB538" s="333"/>
      <c r="AC538" s="333"/>
      <c r="AD538" s="333"/>
      <c r="AE538" s="333"/>
      <c r="AF538" s="333"/>
      <c r="AG538" s="333"/>
      <c r="AH538" s="333"/>
      <c r="AI538" s="333"/>
      <c r="AJ538" s="333"/>
      <c r="AK538" s="333"/>
      <c r="AL538" s="333"/>
      <c r="AM538" s="333"/>
      <c r="AN538" s="333"/>
      <c r="AO538"/>
      <c r="AP538"/>
      <c r="AQ538"/>
      <c r="AR538"/>
      <c r="AS538" s="333"/>
      <c r="AT538" s="333"/>
      <c r="AU538" s="333"/>
      <c r="AV538" s="333"/>
      <c r="AW538" s="333"/>
      <c r="AX538" s="333"/>
      <c r="AY538" s="333"/>
      <c r="AZ538" s="333"/>
      <c r="BA538"/>
      <c r="BB538"/>
      <c r="BC538"/>
      <c r="BD538"/>
      <c r="BE538"/>
      <c r="BF538"/>
      <c r="BG538" s="333"/>
      <c r="BH538" s="333"/>
      <c r="BI538" s="333"/>
      <c r="BJ538" s="333"/>
      <c r="BK538" s="333"/>
      <c r="BL538" s="333"/>
      <c r="BM538" s="333"/>
      <c r="BN538" s="333"/>
      <c r="BO538" s="333"/>
      <c r="BP538" s="333"/>
      <c r="BQ538" s="333"/>
      <c r="BR538" s="333"/>
      <c r="BS538" s="333"/>
      <c r="BT538" s="333"/>
      <c r="BU538" s="333"/>
      <c r="BV538" s="333"/>
      <c r="BW538" s="333"/>
      <c r="BX538" s="333"/>
      <c r="BY538" s="333"/>
      <c r="BZ538" s="333"/>
      <c r="CA538" s="333"/>
      <c r="CB538" s="333"/>
      <c r="CC538" s="333"/>
      <c r="CD538" s="333"/>
      <c r="CE538" s="337"/>
      <c r="CF538" s="337"/>
      <c r="CG538" s="337"/>
      <c r="CH538" s="337"/>
      <c r="CI538" s="333"/>
      <c r="CJ538" s="333"/>
      <c r="CK538" s="333"/>
      <c r="CL538" s="333"/>
      <c r="CM538" s="333"/>
      <c r="CN538" s="333"/>
      <c r="CO538" s="333"/>
      <c r="CP538" s="333"/>
      <c r="CQ538" s="337"/>
      <c r="CR538" s="337"/>
      <c r="CS538" s="337"/>
      <c r="CT538" s="337"/>
      <c r="CU538" s="337"/>
      <c r="CV538" s="337"/>
      <c r="CW538" s="337"/>
      <c r="CX538" s="337"/>
      <c r="CY538" s="337"/>
      <c r="CZ538" s="337"/>
      <c r="DA538" s="337"/>
      <c r="DB538" s="337"/>
      <c r="DC538" s="337"/>
      <c r="DD538" s="337"/>
      <c r="DE538" s="337"/>
      <c r="DF538" s="337"/>
      <c r="DG538" s="337"/>
      <c r="DH538" s="337"/>
      <c r="DI538" s="337"/>
      <c r="DJ538" s="337"/>
      <c r="DK538" s="337"/>
      <c r="DL538" s="337"/>
      <c r="DM538"/>
      <c r="DN538"/>
      <c r="DO538"/>
      <c r="EA538" s="333"/>
      <c r="EB538" s="333"/>
      <c r="EC538" s="333"/>
      <c r="ED538" s="333"/>
      <c r="EE538" s="333"/>
      <c r="EF538" s="333"/>
      <c r="EG538" s="333"/>
      <c r="EH538" s="333"/>
      <c r="EJ538" s="66"/>
      <c r="EL538" s="66"/>
      <c r="EM538" s="338"/>
      <c r="FP538" s="107"/>
    </row>
    <row r="539" spans="1:183" s="83" customFormat="1">
      <c r="A539" s="66"/>
      <c r="B539" s="66"/>
      <c r="C539" s="857" t="s">
        <v>85</v>
      </c>
      <c r="D539" s="857"/>
      <c r="E539" s="532">
        <f>E532/2</f>
        <v>34818793.45000004</v>
      </c>
      <c r="F539" s="533">
        <f>F534</f>
        <v>0</v>
      </c>
      <c r="G539" s="333"/>
      <c r="H539" s="333"/>
      <c r="I539" s="333"/>
      <c r="J539" s="333"/>
      <c r="K539" s="333"/>
      <c r="L539" s="333"/>
      <c r="M539" s="333"/>
      <c r="N539" s="333"/>
      <c r="O539" s="333"/>
      <c r="P539" s="333"/>
      <c r="Q539" s="333"/>
      <c r="R539" s="333"/>
      <c r="S539" s="333"/>
      <c r="T539" s="333"/>
      <c r="U539" s="333"/>
      <c r="V539" s="333"/>
      <c r="W539" s="333"/>
      <c r="X539" s="333"/>
      <c r="Y539" s="333"/>
      <c r="Z539" s="333"/>
      <c r="AA539" s="333"/>
      <c r="AB539" s="333"/>
      <c r="AC539" s="333"/>
      <c r="AD539" s="333"/>
      <c r="AE539" s="333"/>
      <c r="AF539" s="333"/>
      <c r="AG539" s="333"/>
      <c r="AH539" s="333"/>
      <c r="AI539" s="333"/>
      <c r="AJ539" s="333"/>
      <c r="AK539" s="333"/>
      <c r="AL539" s="333"/>
      <c r="AM539" s="333"/>
      <c r="AN539" s="333"/>
      <c r="AO539"/>
      <c r="AP539"/>
      <c r="AQ539"/>
      <c r="AR539"/>
      <c r="AS539" s="333"/>
      <c r="AT539" s="333"/>
      <c r="AU539" s="333"/>
      <c r="AV539" s="333"/>
      <c r="AW539" s="333"/>
      <c r="AX539" s="333"/>
      <c r="AY539" s="333"/>
      <c r="AZ539" s="333"/>
      <c r="BA539"/>
      <c r="BB539"/>
      <c r="BC539"/>
      <c r="BD539"/>
      <c r="BE539"/>
      <c r="BF539"/>
      <c r="BG539" s="333"/>
      <c r="BH539" s="333"/>
      <c r="BI539" s="333"/>
      <c r="BJ539" s="333"/>
      <c r="BK539" s="333"/>
      <c r="BL539" s="333"/>
      <c r="BM539" s="333"/>
      <c r="BN539" s="333"/>
      <c r="BO539" s="333"/>
      <c r="BP539" s="333"/>
      <c r="BQ539" s="333"/>
      <c r="BR539" s="333"/>
      <c r="BS539" s="333"/>
      <c r="BT539" s="333"/>
      <c r="BU539" s="333"/>
      <c r="BV539" s="333"/>
      <c r="BW539" s="333"/>
      <c r="BX539" s="333"/>
      <c r="BY539" s="333"/>
      <c r="BZ539" s="333"/>
      <c r="CA539" s="333"/>
      <c r="CB539" s="333"/>
      <c r="CC539" s="333"/>
      <c r="CD539" s="333"/>
      <c r="CE539" s="337"/>
      <c r="CF539" s="337"/>
      <c r="CG539" s="337"/>
      <c r="CH539" s="337"/>
      <c r="CI539" s="333"/>
      <c r="CJ539" s="333"/>
      <c r="CK539" s="333"/>
      <c r="CL539" s="333"/>
      <c r="CM539" s="333"/>
      <c r="CN539" s="333"/>
      <c r="CO539" s="333"/>
      <c r="CP539" s="333"/>
      <c r="CQ539" s="337"/>
      <c r="CR539" s="337"/>
      <c r="CS539" s="337"/>
      <c r="CT539" s="337"/>
      <c r="CU539" s="337"/>
      <c r="CV539" s="337"/>
      <c r="CW539" s="337"/>
      <c r="CX539" s="337"/>
      <c r="CY539" s="337"/>
      <c r="CZ539" s="337"/>
      <c r="DA539" s="337"/>
      <c r="DB539" s="337"/>
      <c r="DC539" s="337"/>
      <c r="DD539" s="337"/>
      <c r="DE539" s="337"/>
      <c r="DF539" s="337"/>
      <c r="DG539" s="337"/>
      <c r="DH539" s="337"/>
      <c r="DI539" s="337"/>
      <c r="DJ539" s="337"/>
      <c r="DK539" s="337"/>
      <c r="DL539" s="337"/>
      <c r="DM539"/>
      <c r="DN539"/>
      <c r="DO539"/>
      <c r="EA539" s="333"/>
      <c r="EB539" s="333"/>
      <c r="EC539" s="333"/>
      <c r="ED539" s="333"/>
      <c r="EE539" s="333"/>
      <c r="EF539" s="333"/>
      <c r="EG539" s="333"/>
      <c r="EH539" s="333"/>
      <c r="EJ539" s="66"/>
      <c r="EL539" s="66"/>
      <c r="EM539" s="338"/>
      <c r="FP539" s="107"/>
    </row>
    <row r="540" spans="1:183" s="83" customFormat="1">
      <c r="A540" s="66"/>
      <c r="B540" s="66"/>
      <c r="C540" s="857" t="s">
        <v>86</v>
      </c>
      <c r="D540" s="857"/>
      <c r="E540" s="532">
        <f>E533</f>
        <v>13927517.269999983</v>
      </c>
      <c r="F540" s="535">
        <f>SUM(F537:F539)</f>
        <v>0</v>
      </c>
      <c r="G540" s="333"/>
      <c r="H540" s="333"/>
      <c r="I540" s="333"/>
      <c r="J540" s="333"/>
      <c r="K540" s="333"/>
      <c r="L540" s="333"/>
      <c r="M540" s="333"/>
      <c r="N540" s="333"/>
      <c r="O540" s="333"/>
      <c r="P540" s="333"/>
      <c r="Q540" s="333"/>
      <c r="R540" s="333"/>
      <c r="S540" s="333"/>
      <c r="T540" s="333"/>
      <c r="U540" s="333"/>
      <c r="V540" s="333"/>
      <c r="W540" s="333"/>
      <c r="X540" s="333"/>
      <c r="Y540" s="333"/>
      <c r="Z540" s="333"/>
      <c r="AA540" s="333"/>
      <c r="AB540" s="333"/>
      <c r="AC540" s="333"/>
      <c r="AD540" s="333"/>
      <c r="AE540" s="333"/>
      <c r="AF540" s="333"/>
      <c r="AG540" s="333"/>
      <c r="AH540" s="333"/>
      <c r="AI540" s="333"/>
      <c r="AJ540" s="333"/>
      <c r="AK540" s="333"/>
      <c r="AL540" s="333"/>
      <c r="AM540" s="333"/>
      <c r="AN540" s="333"/>
      <c r="AO540"/>
      <c r="AP540"/>
      <c r="AQ540"/>
      <c r="AR540"/>
      <c r="AS540" s="333"/>
      <c r="AT540" s="333"/>
      <c r="AU540" s="333"/>
      <c r="AV540" s="333"/>
      <c r="AW540" s="333"/>
      <c r="AX540" s="333"/>
      <c r="AY540" s="333"/>
      <c r="AZ540" s="333"/>
      <c r="BA540"/>
      <c r="BB540"/>
      <c r="BC540"/>
      <c r="BD540"/>
      <c r="BE540"/>
      <c r="BF540"/>
      <c r="BG540" s="333"/>
      <c r="BH540" s="333"/>
      <c r="BI540" s="333"/>
      <c r="BJ540" s="333"/>
      <c r="BK540" s="333"/>
      <c r="BL540" s="333"/>
      <c r="BM540" s="333"/>
      <c r="BN540" s="333"/>
      <c r="BO540" s="333"/>
      <c r="BP540" s="333"/>
      <c r="BQ540" s="333"/>
      <c r="BR540" s="333"/>
      <c r="BS540" s="333"/>
      <c r="BT540" s="333"/>
      <c r="BU540" s="333"/>
      <c r="BV540" s="333"/>
      <c r="BW540" s="333"/>
      <c r="BX540" s="333"/>
      <c r="BY540" s="333"/>
      <c r="BZ540" s="333"/>
      <c r="CA540" s="333"/>
      <c r="CB540" s="333"/>
      <c r="CC540" s="333"/>
      <c r="CD540" s="333"/>
      <c r="CE540" s="337"/>
      <c r="CF540" s="337"/>
      <c r="CG540" s="337"/>
      <c r="CH540" s="337"/>
      <c r="CI540" s="333"/>
      <c r="CJ540" s="333"/>
      <c r="CK540" s="333"/>
      <c r="CL540" s="333"/>
      <c r="CM540" s="333"/>
      <c r="CN540" s="333"/>
      <c r="CO540" s="333"/>
      <c r="CP540" s="333"/>
      <c r="CQ540" s="337"/>
      <c r="CR540" s="337"/>
      <c r="CS540" s="337"/>
      <c r="CT540" s="337"/>
      <c r="CU540" s="337"/>
      <c r="CV540" s="337"/>
      <c r="CW540" s="337"/>
      <c r="CX540" s="337"/>
      <c r="CY540" s="337"/>
      <c r="CZ540" s="337"/>
      <c r="DA540" s="337"/>
      <c r="DB540" s="337"/>
      <c r="DC540" s="337"/>
      <c r="DD540" s="337"/>
      <c r="DE540" s="337"/>
      <c r="DF540" s="337"/>
      <c r="DG540" s="337"/>
      <c r="DH540" s="337"/>
      <c r="DI540" s="337"/>
      <c r="DJ540" s="337"/>
      <c r="DK540" s="337"/>
      <c r="DL540" s="337"/>
      <c r="DM540"/>
      <c r="DN540"/>
      <c r="DO540"/>
      <c r="EA540" s="333"/>
      <c r="EB540" s="333"/>
      <c r="EC540" s="333"/>
      <c r="ED540" s="333"/>
      <c r="EE540" s="333"/>
      <c r="EF540" s="333"/>
      <c r="EG540" s="333"/>
      <c r="EH540" s="333"/>
      <c r="EJ540" s="66"/>
      <c r="EL540" s="66"/>
      <c r="EM540" s="338"/>
      <c r="FP540" s="107"/>
    </row>
    <row r="541" spans="1:183" s="83" customFormat="1">
      <c r="A541" s="66"/>
      <c r="B541" s="66"/>
      <c r="C541" s="531" t="s">
        <v>87</v>
      </c>
      <c r="D541" s="528"/>
      <c r="E541" s="532">
        <f>E534</f>
        <v>1740939.7</v>
      </c>
      <c r="F541" s="538"/>
      <c r="G541" s="333"/>
      <c r="H541" s="333"/>
      <c r="I541" s="333"/>
      <c r="J541" s="333"/>
      <c r="K541" s="333"/>
      <c r="L541" s="333"/>
      <c r="M541" s="333"/>
      <c r="N541" s="333"/>
      <c r="O541" s="333"/>
      <c r="P541" s="333"/>
      <c r="Q541" s="333"/>
      <c r="R541" s="333"/>
      <c r="S541" s="333"/>
      <c r="T541" s="333"/>
      <c r="U541" s="333"/>
      <c r="V541" s="333"/>
      <c r="W541" s="333"/>
      <c r="X541" s="333"/>
      <c r="Y541" s="333"/>
      <c r="Z541" s="333"/>
      <c r="AA541" s="333"/>
      <c r="AB541" s="333"/>
      <c r="AC541" s="333"/>
      <c r="AD541" s="333"/>
      <c r="AE541" s="333"/>
      <c r="AF541" s="333"/>
      <c r="AG541" s="333"/>
      <c r="AH541" s="333"/>
      <c r="AI541" s="333"/>
      <c r="AJ541" s="333"/>
      <c r="AK541" s="333"/>
      <c r="AL541" s="333"/>
      <c r="AM541" s="333"/>
      <c r="AN541" s="333"/>
      <c r="AO541"/>
      <c r="AP541"/>
      <c r="AQ541"/>
      <c r="AR541"/>
      <c r="AS541" s="333"/>
      <c r="AT541" s="333"/>
      <c r="AU541" s="333"/>
      <c r="AV541" s="333"/>
      <c r="AW541" s="333"/>
      <c r="AX541" s="333"/>
      <c r="AY541" s="333"/>
      <c r="AZ541" s="333"/>
      <c r="BA541"/>
      <c r="BB541"/>
      <c r="BC541"/>
      <c r="BD541"/>
      <c r="BE541"/>
      <c r="BF541"/>
      <c r="BG541" s="333"/>
      <c r="BH541" s="333"/>
      <c r="BI541" s="333"/>
      <c r="BJ541" s="333"/>
      <c r="BK541" s="333"/>
      <c r="BL541" s="333"/>
      <c r="BM541" s="333"/>
      <c r="BN541" s="333"/>
      <c r="BO541" s="333"/>
      <c r="BP541" s="333"/>
      <c r="BQ541" s="333"/>
      <c r="BR541" s="333"/>
      <c r="BS541" s="333"/>
      <c r="BT541" s="333"/>
      <c r="BU541" s="333"/>
      <c r="BV541" s="333"/>
      <c r="BW541" s="333"/>
      <c r="BX541" s="333"/>
      <c r="BY541" s="333"/>
      <c r="BZ541" s="333"/>
      <c r="CA541" s="333"/>
      <c r="CB541" s="333"/>
      <c r="CC541" s="333"/>
      <c r="CD541" s="333"/>
      <c r="CE541" s="337"/>
      <c r="CF541" s="337"/>
      <c r="CG541" s="337"/>
      <c r="CH541" s="337"/>
      <c r="CI541" s="333"/>
      <c r="CJ541" s="333"/>
      <c r="CK541" s="333"/>
      <c r="CL541" s="333"/>
      <c r="CM541" s="333"/>
      <c r="CN541" s="333"/>
      <c r="CO541" s="333"/>
      <c r="CP541" s="333"/>
      <c r="CQ541" s="337"/>
      <c r="CR541" s="337"/>
      <c r="CS541" s="337"/>
      <c r="CT541" s="337"/>
      <c r="CU541" s="337"/>
      <c r="CV541" s="337"/>
      <c r="CW541" s="337"/>
      <c r="CX541" s="337"/>
      <c r="CY541" s="337"/>
      <c r="CZ541" s="337"/>
      <c r="DA541" s="337"/>
      <c r="DB541" s="337"/>
      <c r="DC541" s="337"/>
      <c r="DD541" s="337"/>
      <c r="DE541" s="337"/>
      <c r="DF541" s="337"/>
      <c r="DG541" s="337"/>
      <c r="DH541" s="337"/>
      <c r="DI541" s="337"/>
      <c r="DJ541" s="337"/>
      <c r="DK541" s="337"/>
      <c r="DL541" s="337"/>
      <c r="DM541"/>
      <c r="DN541"/>
      <c r="DO541"/>
      <c r="EA541" s="333"/>
      <c r="EB541" s="333"/>
      <c r="EC541" s="333"/>
      <c r="ED541" s="333"/>
      <c r="EE541" s="333"/>
      <c r="EF541" s="333"/>
      <c r="EG541" s="333"/>
      <c r="EH541" s="333"/>
      <c r="EJ541" s="66"/>
      <c r="EL541" s="66"/>
      <c r="EM541" s="338"/>
      <c r="FP541" s="107"/>
    </row>
    <row r="542" spans="1:183" s="83" customFormat="1">
      <c r="A542" s="66"/>
      <c r="B542" s="66"/>
      <c r="C542" s="527" t="s">
        <v>82</v>
      </c>
      <c r="D542" s="536"/>
      <c r="E542" s="539">
        <f>SUM(E538:E541)</f>
        <v>398675181.32999927</v>
      </c>
      <c r="F542" s="533">
        <v>0</v>
      </c>
      <c r="G542" s="333"/>
      <c r="H542" s="333"/>
      <c r="I542" s="333"/>
      <c r="J542" s="333"/>
      <c r="K542" s="333"/>
      <c r="L542" s="333"/>
      <c r="M542" s="333"/>
      <c r="N542" s="333"/>
      <c r="O542" s="333"/>
      <c r="P542" s="333"/>
      <c r="Q542" s="333"/>
      <c r="R542" s="333"/>
      <c r="S542" s="333"/>
      <c r="T542" s="333"/>
      <c r="U542" s="333"/>
      <c r="V542" s="333"/>
      <c r="W542" s="333"/>
      <c r="X542" s="333"/>
      <c r="Y542" s="333"/>
      <c r="Z542" s="333"/>
      <c r="AA542" s="333"/>
      <c r="AB542" s="333"/>
      <c r="AC542" s="333"/>
      <c r="AD542" s="333"/>
      <c r="AE542" s="333"/>
      <c r="AF542" s="333"/>
      <c r="AG542" s="333"/>
      <c r="AH542" s="333"/>
      <c r="AI542" s="333"/>
      <c r="AJ542" s="333"/>
      <c r="AK542" s="333"/>
      <c r="AL542" s="333"/>
      <c r="AM542" s="333"/>
      <c r="AN542" s="333"/>
      <c r="AO542"/>
      <c r="AP542"/>
      <c r="AQ542"/>
      <c r="AR542"/>
      <c r="AS542" s="333"/>
      <c r="AT542" s="333"/>
      <c r="AU542" s="333"/>
      <c r="AV542" s="333"/>
      <c r="AW542" s="333"/>
      <c r="AX542" s="333"/>
      <c r="AY542" s="333"/>
      <c r="AZ542" s="333"/>
      <c r="BA542"/>
      <c r="BB542"/>
      <c r="BC542"/>
      <c r="BD542"/>
      <c r="BE542"/>
      <c r="BF542"/>
      <c r="BG542" s="333"/>
      <c r="BH542" s="333"/>
      <c r="BI542" s="333"/>
      <c r="BJ542" s="333"/>
      <c r="BK542" s="333"/>
      <c r="BL542" s="333"/>
      <c r="BM542" s="333"/>
      <c r="BN542" s="333"/>
      <c r="BO542" s="333"/>
      <c r="BP542" s="333"/>
      <c r="BQ542" s="333"/>
      <c r="BR542" s="333"/>
      <c r="BS542" s="333"/>
      <c r="BT542" s="333"/>
      <c r="BU542" s="333"/>
      <c r="BV542" s="333"/>
      <c r="BW542" s="333"/>
      <c r="BX542" s="333"/>
      <c r="BY542" s="333"/>
      <c r="BZ542" s="333"/>
      <c r="CA542" s="333"/>
      <c r="CB542" s="333"/>
      <c r="CC542" s="333"/>
      <c r="CD542" s="333"/>
      <c r="CE542" s="337"/>
      <c r="CF542" s="337"/>
      <c r="CG542" s="337"/>
      <c r="CH542" s="337"/>
      <c r="CI542" s="333"/>
      <c r="CJ542" s="333"/>
      <c r="CK542" s="333"/>
      <c r="CL542" s="333"/>
      <c r="CM542" s="333"/>
      <c r="CN542" s="333"/>
      <c r="CO542" s="333"/>
      <c r="CP542" s="333"/>
      <c r="CQ542" s="337"/>
      <c r="CR542" s="337"/>
      <c r="CS542" s="337"/>
      <c r="CT542" s="337"/>
      <c r="CU542" s="337"/>
      <c r="CV542" s="337"/>
      <c r="CW542" s="337"/>
      <c r="CX542" s="337"/>
      <c r="CY542" s="337"/>
      <c r="CZ542" s="337"/>
      <c r="DA542" s="337"/>
      <c r="DB542" s="337"/>
      <c r="DC542" s="337"/>
      <c r="DD542" s="337"/>
      <c r="DE542" s="337"/>
      <c r="DF542" s="337"/>
      <c r="DG542" s="337"/>
      <c r="DH542" s="337"/>
      <c r="DI542" s="337"/>
      <c r="DJ542" s="337"/>
      <c r="DK542" s="337"/>
      <c r="DL542" s="337"/>
      <c r="DM542"/>
      <c r="DN542"/>
      <c r="DO542"/>
      <c r="EA542" s="333"/>
      <c r="EB542" s="333"/>
      <c r="EC542" s="333"/>
      <c r="ED542" s="333"/>
      <c r="EE542" s="333"/>
      <c r="EF542" s="333"/>
      <c r="EG542" s="333"/>
      <c r="EH542" s="333"/>
      <c r="EJ542" s="66"/>
      <c r="EL542" s="66"/>
      <c r="EM542" s="338"/>
      <c r="FP542" s="107"/>
    </row>
    <row r="543" spans="1:183" s="83" customFormat="1">
      <c r="A543" s="66"/>
      <c r="B543" s="66"/>
      <c r="C543" s="527"/>
      <c r="D543" s="536"/>
      <c r="E543" s="532"/>
      <c r="F543" s="533"/>
      <c r="G543" s="333"/>
      <c r="H543" s="333"/>
      <c r="I543" s="333"/>
      <c r="J543" s="333"/>
      <c r="K543" s="333"/>
      <c r="L543" s="333"/>
      <c r="M543" s="333"/>
      <c r="N543" s="333"/>
      <c r="O543" s="333"/>
      <c r="P543" s="333"/>
      <c r="Q543" s="333"/>
      <c r="R543" s="333"/>
      <c r="S543" s="333"/>
      <c r="T543" s="333"/>
      <c r="U543" s="333"/>
      <c r="V543" s="333"/>
      <c r="W543" s="333"/>
      <c r="X543" s="333"/>
      <c r="Y543" s="333"/>
      <c r="Z543" s="333"/>
      <c r="AA543" s="333"/>
      <c r="AB543" s="333"/>
      <c r="AC543" s="333"/>
      <c r="AD543" s="333"/>
      <c r="AE543" s="333"/>
      <c r="AF543" s="333"/>
      <c r="AG543" s="333"/>
      <c r="AH543" s="333"/>
      <c r="AI543" s="333"/>
      <c r="AJ543" s="333"/>
      <c r="AK543" s="333"/>
      <c r="AL543" s="333"/>
      <c r="AM543" s="333"/>
      <c r="AN543" s="333"/>
      <c r="AO543"/>
      <c r="AP543"/>
      <c r="AQ543"/>
      <c r="AR543"/>
      <c r="AS543" s="333"/>
      <c r="AT543" s="333"/>
      <c r="AU543" s="333"/>
      <c r="AV543" s="333"/>
      <c r="AW543" s="333"/>
      <c r="AX543" s="333"/>
      <c r="AY543" s="333"/>
      <c r="AZ543" s="333"/>
      <c r="BA543"/>
      <c r="BB543"/>
      <c r="BC543"/>
      <c r="BD543"/>
      <c r="BE543"/>
      <c r="BF543"/>
      <c r="BG543" s="333"/>
      <c r="BH543" s="333"/>
      <c r="BI543" s="333"/>
      <c r="BJ543" s="333"/>
      <c r="BK543" s="333"/>
      <c r="BL543" s="333"/>
      <c r="BM543" s="333"/>
      <c r="BN543" s="333"/>
      <c r="BO543" s="333"/>
      <c r="BP543" s="333"/>
      <c r="BQ543" s="333"/>
      <c r="BR543" s="333"/>
      <c r="BS543" s="333"/>
      <c r="BT543" s="333"/>
      <c r="BU543" s="333"/>
      <c r="BV543" s="333"/>
      <c r="BW543" s="333"/>
      <c r="BX543" s="333"/>
      <c r="BY543" s="333"/>
      <c r="BZ543" s="333"/>
      <c r="CA543" s="333"/>
      <c r="CB543" s="333"/>
      <c r="CC543" s="333"/>
      <c r="CD543" s="333"/>
      <c r="CE543" s="337"/>
      <c r="CF543" s="337"/>
      <c r="CG543" s="337"/>
      <c r="CH543" s="337"/>
      <c r="CI543" s="333"/>
      <c r="CJ543" s="333"/>
      <c r="CK543" s="333"/>
      <c r="CL543" s="333"/>
      <c r="CM543" s="333"/>
      <c r="CN543" s="333"/>
      <c r="CO543" s="333"/>
      <c r="CP543" s="333"/>
      <c r="CQ543" s="337"/>
      <c r="CR543" s="337"/>
      <c r="CS543" s="337"/>
      <c r="CT543" s="337"/>
      <c r="CU543" s="337"/>
      <c r="CV543" s="337"/>
      <c r="CW543" s="337"/>
      <c r="CX543" s="337"/>
      <c r="CY543" s="337"/>
      <c r="CZ543" s="337"/>
      <c r="DA543" s="337"/>
      <c r="DB543" s="337"/>
      <c r="DC543" s="337"/>
      <c r="DD543" s="337"/>
      <c r="DE543" s="337"/>
      <c r="DF543" s="337"/>
      <c r="DG543" s="337"/>
      <c r="DH543" s="337"/>
      <c r="DI543" s="337"/>
      <c r="DJ543" s="337"/>
      <c r="DK543" s="337"/>
      <c r="DL543" s="337"/>
      <c r="DM543"/>
      <c r="DN543"/>
      <c r="DO543"/>
      <c r="EA543" s="333"/>
      <c r="EB543" s="333"/>
      <c r="EC543" s="333"/>
      <c r="ED543" s="333"/>
      <c r="EE543" s="333"/>
      <c r="EF543" s="333"/>
      <c r="EG543" s="333"/>
      <c r="EH543" s="333"/>
      <c r="EJ543" s="66"/>
      <c r="EL543" s="66"/>
      <c r="EM543" s="338"/>
      <c r="FP543" s="107"/>
    </row>
    <row r="544" spans="1:183" s="83" customFormat="1">
      <c r="A544" s="66"/>
      <c r="B544" s="66"/>
      <c r="C544" s="527"/>
      <c r="D544" s="536"/>
      <c r="E544" s="532"/>
      <c r="F544" s="533"/>
      <c r="G544" s="333"/>
      <c r="H544" s="333"/>
      <c r="I544" s="333"/>
      <c r="J544" s="333"/>
      <c r="K544" s="333"/>
      <c r="L544" s="333"/>
      <c r="M544" s="333"/>
      <c r="N544" s="333"/>
      <c r="O544" s="333"/>
      <c r="P544" s="333"/>
      <c r="Q544" s="333"/>
      <c r="R544" s="333"/>
      <c r="S544" s="333"/>
      <c r="T544" s="333"/>
      <c r="U544" s="333"/>
      <c r="V544" s="333"/>
      <c r="W544" s="333"/>
      <c r="X544" s="333"/>
      <c r="Y544" s="333"/>
      <c r="Z544" s="333"/>
      <c r="AA544" s="333"/>
      <c r="AB544" s="333"/>
      <c r="AC544" s="333"/>
      <c r="AD544" s="333"/>
      <c r="AE544" s="333"/>
      <c r="AF544" s="333"/>
      <c r="AG544" s="333"/>
      <c r="AH544" s="333"/>
      <c r="AI544" s="333"/>
      <c r="AJ544" s="333"/>
      <c r="AK544" s="333"/>
      <c r="AL544" s="333"/>
      <c r="AM544" s="333"/>
      <c r="AN544" s="333"/>
      <c r="AO544"/>
      <c r="AP544"/>
      <c r="AQ544"/>
      <c r="AR544"/>
      <c r="AS544" s="333"/>
      <c r="AT544" s="333"/>
      <c r="AU544" s="333"/>
      <c r="AV544" s="333"/>
      <c r="AW544" s="333"/>
      <c r="AX544" s="333"/>
      <c r="AY544" s="333"/>
      <c r="AZ544" s="333"/>
      <c r="BA544"/>
      <c r="BB544"/>
      <c r="BC544"/>
      <c r="BD544"/>
      <c r="BE544"/>
      <c r="BF544"/>
      <c r="BG544" s="333"/>
      <c r="BH544" s="333"/>
      <c r="BI544" s="333"/>
      <c r="BJ544" s="333"/>
      <c r="BK544" s="333"/>
      <c r="BL544" s="333"/>
      <c r="BM544" s="333"/>
      <c r="BN544" s="333"/>
      <c r="BO544" s="333"/>
      <c r="BP544" s="333"/>
      <c r="BQ544" s="333"/>
      <c r="BR544" s="333"/>
      <c r="BS544" s="333"/>
      <c r="BT544" s="333"/>
      <c r="BU544" s="333"/>
      <c r="BV544" s="333"/>
      <c r="BW544" s="333"/>
      <c r="BX544" s="333"/>
      <c r="BY544" s="333"/>
      <c r="BZ544" s="333"/>
      <c r="CA544" s="333"/>
      <c r="CB544" s="333"/>
      <c r="CC544" s="333"/>
      <c r="CD544" s="333"/>
      <c r="CE544" s="337"/>
      <c r="CF544" s="337"/>
      <c r="CG544" s="337"/>
      <c r="CH544" s="337"/>
      <c r="CI544" s="333"/>
      <c r="CJ544" s="333"/>
      <c r="CK544" s="333"/>
      <c r="CL544" s="333"/>
      <c r="CM544" s="333"/>
      <c r="CN544" s="333"/>
      <c r="CO544" s="333"/>
      <c r="CP544" s="333"/>
      <c r="CQ544" s="337"/>
      <c r="CR544" s="337"/>
      <c r="CS544" s="337"/>
      <c r="CT544" s="337"/>
      <c r="CU544" s="337"/>
      <c r="CV544" s="337"/>
      <c r="CW544" s="337"/>
      <c r="CX544" s="337"/>
      <c r="CY544" s="337"/>
      <c r="CZ544" s="337"/>
      <c r="DA544" s="337"/>
      <c r="DB544" s="337"/>
      <c r="DC544" s="337"/>
      <c r="DD544" s="337"/>
      <c r="DE544" s="337"/>
      <c r="DF544" s="337"/>
      <c r="DG544" s="337"/>
      <c r="DH544" s="337"/>
      <c r="DI544" s="337"/>
      <c r="DJ544" s="337"/>
      <c r="DK544" s="337"/>
      <c r="DL544" s="337"/>
      <c r="DM544"/>
      <c r="DN544"/>
      <c r="DO544"/>
      <c r="EA544" s="333"/>
      <c r="EB544" s="333"/>
      <c r="EC544" s="333"/>
      <c r="ED544" s="333"/>
      <c r="EE544" s="333"/>
      <c r="EF544" s="333"/>
      <c r="EG544" s="333"/>
      <c r="EH544" s="333"/>
      <c r="EJ544" s="66"/>
      <c r="EL544" s="66"/>
      <c r="EM544" s="338"/>
      <c r="FP544" s="107"/>
    </row>
    <row r="545" spans="1:172" s="83" customFormat="1">
      <c r="A545" s="66"/>
      <c r="B545" s="66"/>
      <c r="C545" s="527" t="s">
        <v>88</v>
      </c>
      <c r="D545" s="536"/>
      <c r="E545" s="532"/>
      <c r="F545" s="533">
        <f>F535</f>
        <v>0</v>
      </c>
      <c r="G545" s="333"/>
      <c r="H545" s="333"/>
      <c r="I545" s="333"/>
      <c r="J545" s="333"/>
      <c r="K545" s="333"/>
      <c r="L545" s="333"/>
      <c r="M545" s="333"/>
      <c r="N545" s="333"/>
      <c r="O545" s="333"/>
      <c r="P545" s="333"/>
      <c r="Q545" s="333"/>
      <c r="R545" s="333"/>
      <c r="S545" s="333"/>
      <c r="T545" s="333"/>
      <c r="U545" s="333"/>
      <c r="V545" s="333"/>
      <c r="W545" s="333"/>
      <c r="X545" s="333"/>
      <c r="Y545" s="333"/>
      <c r="Z545" s="333"/>
      <c r="AA545" s="333"/>
      <c r="AB545" s="333"/>
      <c r="AC545" s="333"/>
      <c r="AD545" s="333"/>
      <c r="AE545" s="333"/>
      <c r="AF545" s="333"/>
      <c r="AG545" s="333"/>
      <c r="AH545" s="333"/>
      <c r="AI545" s="333"/>
      <c r="AJ545" s="333"/>
      <c r="AK545" s="333"/>
      <c r="AL545" s="333"/>
      <c r="AM545" s="333"/>
      <c r="AN545" s="333"/>
      <c r="AO545"/>
      <c r="AP545"/>
      <c r="AQ545"/>
      <c r="AR545"/>
      <c r="AS545" s="333"/>
      <c r="AT545" s="333"/>
      <c r="AU545" s="333"/>
      <c r="AV545" s="333"/>
      <c r="AW545" s="333"/>
      <c r="AX545" s="333"/>
      <c r="AY545" s="333"/>
      <c r="AZ545" s="333"/>
      <c r="BA545"/>
      <c r="BB545"/>
      <c r="BC545"/>
      <c r="BD545"/>
      <c r="BE545"/>
      <c r="BF545"/>
      <c r="BG545" s="333"/>
      <c r="BH545" s="333"/>
      <c r="BI545" s="333"/>
      <c r="BJ545" s="333"/>
      <c r="BK545" s="333"/>
      <c r="BL545" s="333"/>
      <c r="BM545" s="333"/>
      <c r="BN545" s="333"/>
      <c r="BO545" s="333"/>
      <c r="BP545" s="333"/>
      <c r="BQ545" s="333"/>
      <c r="BR545" s="333"/>
      <c r="BS545" s="333"/>
      <c r="BT545" s="333"/>
      <c r="BU545" s="333"/>
      <c r="BV545" s="333"/>
      <c r="BW545" s="333"/>
      <c r="BX545" s="333"/>
      <c r="BY545" s="333"/>
      <c r="BZ545" s="333"/>
      <c r="CA545" s="333"/>
      <c r="CB545" s="333"/>
      <c r="CC545" s="333"/>
      <c r="CD545" s="333"/>
      <c r="CE545" s="337"/>
      <c r="CF545" s="337"/>
      <c r="CG545" s="337"/>
      <c r="CH545" s="337"/>
      <c r="CI545" s="333"/>
      <c r="CJ545" s="333"/>
      <c r="CK545" s="333"/>
      <c r="CL545" s="333"/>
      <c r="CM545" s="333"/>
      <c r="CN545" s="333"/>
      <c r="CO545" s="333"/>
      <c r="CP545" s="333"/>
      <c r="CQ545" s="337"/>
      <c r="CR545" s="337"/>
      <c r="CS545" s="337"/>
      <c r="CT545" s="337"/>
      <c r="CU545" s="337"/>
      <c r="CV545" s="337"/>
      <c r="CW545" s="337"/>
      <c r="CX545" s="337"/>
      <c r="CY545" s="337"/>
      <c r="CZ545" s="337"/>
      <c r="DA545" s="337"/>
      <c r="DB545" s="337"/>
      <c r="DC545" s="337"/>
      <c r="DD545" s="337"/>
      <c r="DE545" s="337"/>
      <c r="DF545" s="337"/>
      <c r="DG545" s="337"/>
      <c r="DH545" s="337"/>
      <c r="DI545" s="337"/>
      <c r="DJ545" s="337"/>
      <c r="DK545" s="337"/>
      <c r="DL545" s="337"/>
      <c r="DM545"/>
      <c r="DN545"/>
      <c r="DO545"/>
      <c r="EA545" s="333"/>
      <c r="EB545" s="333"/>
      <c r="EC545" s="333"/>
      <c r="ED545" s="333"/>
      <c r="EE545" s="333"/>
      <c r="EF545" s="333"/>
      <c r="EG545" s="333"/>
      <c r="EH545" s="333"/>
      <c r="EJ545" s="66"/>
      <c r="EL545" s="66"/>
      <c r="EM545" s="338"/>
      <c r="FP545" s="107"/>
    </row>
    <row r="546" spans="1:172" s="83" customFormat="1">
      <c r="A546" s="66"/>
      <c r="B546" s="66"/>
      <c r="C546" s="531" t="s">
        <v>89</v>
      </c>
      <c r="D546" s="528"/>
      <c r="E546" s="532">
        <f>FJ526</f>
        <v>248153341.57999986</v>
      </c>
      <c r="F546" s="533"/>
      <c r="G546" s="333"/>
      <c r="H546" s="333"/>
      <c r="I546" s="333"/>
      <c r="J546" s="333"/>
      <c r="K546" s="333"/>
      <c r="L546" s="333"/>
      <c r="M546" s="333"/>
      <c r="N546" s="333"/>
      <c r="O546" s="333"/>
      <c r="P546" s="333"/>
      <c r="Q546" s="333"/>
      <c r="R546" s="333"/>
      <c r="S546" s="333"/>
      <c r="T546" s="333"/>
      <c r="U546" s="333"/>
      <c r="V546" s="333"/>
      <c r="W546" s="333"/>
      <c r="X546" s="333"/>
      <c r="Y546" s="333"/>
      <c r="Z546" s="333"/>
      <c r="AA546" s="333"/>
      <c r="AB546" s="333"/>
      <c r="AC546" s="333"/>
      <c r="AD546" s="333"/>
      <c r="AE546" s="333"/>
      <c r="AF546" s="333"/>
      <c r="AG546" s="333"/>
      <c r="AH546" s="333"/>
      <c r="AI546" s="333"/>
      <c r="AJ546" s="333"/>
      <c r="AK546" s="333"/>
      <c r="AL546" s="333"/>
      <c r="AM546" s="333"/>
      <c r="AN546" s="333"/>
      <c r="AO546"/>
      <c r="AP546"/>
      <c r="AQ546"/>
      <c r="AR546"/>
      <c r="AS546" s="333"/>
      <c r="AT546" s="333"/>
      <c r="AU546" s="333"/>
      <c r="AV546" s="333"/>
      <c r="AW546" s="333"/>
      <c r="AX546" s="333"/>
      <c r="AY546" s="333"/>
      <c r="AZ546" s="333"/>
      <c r="BA546"/>
      <c r="BB546"/>
      <c r="BC546"/>
      <c r="BD546"/>
      <c r="BE546"/>
      <c r="BF546"/>
      <c r="BG546" s="333"/>
      <c r="BH546" s="333"/>
      <c r="BI546" s="333"/>
      <c r="BJ546" s="333"/>
      <c r="BK546" s="333"/>
      <c r="BL546" s="333"/>
      <c r="BM546" s="333"/>
      <c r="BN546" s="333"/>
      <c r="BO546" s="333"/>
      <c r="BP546" s="333"/>
      <c r="BQ546" s="333"/>
      <c r="BR546" s="333"/>
      <c r="BS546" s="333"/>
      <c r="BT546" s="333"/>
      <c r="BU546" s="333"/>
      <c r="BV546" s="333"/>
      <c r="BW546" s="333"/>
      <c r="BX546" s="333"/>
      <c r="BY546" s="333"/>
      <c r="BZ546" s="333"/>
      <c r="CA546" s="333"/>
      <c r="CB546" s="333"/>
      <c r="CC546" s="333"/>
      <c r="CD546" s="333"/>
      <c r="CE546" s="337"/>
      <c r="CF546" s="337"/>
      <c r="CG546" s="337"/>
      <c r="CH546" s="337"/>
      <c r="CI546" s="333"/>
      <c r="CJ546" s="333"/>
      <c r="CK546" s="333"/>
      <c r="CL546" s="333"/>
      <c r="CM546" s="333"/>
      <c r="CN546" s="333"/>
      <c r="CO546" s="333"/>
      <c r="CP546" s="333"/>
      <c r="CQ546" s="337"/>
      <c r="CR546" s="337"/>
      <c r="CS546" s="337"/>
      <c r="CT546" s="337"/>
      <c r="CU546" s="337"/>
      <c r="CV546" s="337"/>
      <c r="CW546" s="337"/>
      <c r="CX546" s="337"/>
      <c r="CY546" s="337"/>
      <c r="CZ546" s="337"/>
      <c r="DA546" s="337"/>
      <c r="DB546" s="337"/>
      <c r="DC546" s="337"/>
      <c r="DD546" s="337"/>
      <c r="DE546" s="337"/>
      <c r="DF546" s="337"/>
      <c r="DG546" s="337"/>
      <c r="DH546" s="337"/>
      <c r="DI546" s="337"/>
      <c r="DJ546" s="337"/>
      <c r="DK546" s="337"/>
      <c r="DL546" s="337"/>
      <c r="DM546"/>
      <c r="DN546"/>
      <c r="DO546"/>
      <c r="EA546" s="333"/>
      <c r="EB546" s="333"/>
      <c r="EC546" s="333"/>
      <c r="ED546" s="333"/>
      <c r="EE546" s="333"/>
      <c r="EF546" s="333"/>
      <c r="EG546" s="333"/>
      <c r="EH546" s="333"/>
      <c r="EJ546" s="66"/>
      <c r="EL546" s="66"/>
      <c r="EM546" s="338"/>
      <c r="FP546" s="107"/>
    </row>
    <row r="547" spans="1:172" s="83" customFormat="1">
      <c r="A547" s="66"/>
      <c r="B547" s="66"/>
      <c r="C547" s="531" t="s">
        <v>90</v>
      </c>
      <c r="D547" s="528"/>
      <c r="E547" s="532">
        <f>E535</f>
        <v>108301839.76540007</v>
      </c>
      <c r="F547" s="533"/>
      <c r="G547" s="333"/>
      <c r="H547" s="333"/>
      <c r="I547" s="333"/>
      <c r="J547" s="333"/>
      <c r="K547" s="333"/>
      <c r="L547" s="333"/>
      <c r="M547" s="333"/>
      <c r="N547" s="333"/>
      <c r="O547" s="333"/>
      <c r="P547" s="333"/>
      <c r="Q547" s="333"/>
      <c r="R547" s="333"/>
      <c r="S547" s="333"/>
      <c r="T547" s="333"/>
      <c r="U547" s="333"/>
      <c r="V547" s="333"/>
      <c r="W547" s="333"/>
      <c r="X547" s="333"/>
      <c r="Y547" s="333"/>
      <c r="Z547" s="333"/>
      <c r="AA547" s="333"/>
      <c r="AB547" s="333"/>
      <c r="AC547" s="333"/>
      <c r="AD547" s="333"/>
      <c r="AE547" s="333"/>
      <c r="AF547" s="333"/>
      <c r="AG547" s="333"/>
      <c r="AH547" s="333"/>
      <c r="AI547" s="333"/>
      <c r="AJ547" s="333"/>
      <c r="AK547" s="333"/>
      <c r="AL547" s="333"/>
      <c r="AM547" s="333"/>
      <c r="AN547" s="333"/>
      <c r="AO547"/>
      <c r="AP547"/>
      <c r="AQ547"/>
      <c r="AR547"/>
      <c r="AS547" s="333"/>
      <c r="AT547" s="333"/>
      <c r="AU547" s="333"/>
      <c r="AV547" s="333"/>
      <c r="AW547" s="333"/>
      <c r="AX547" s="333"/>
      <c r="AY547" s="333"/>
      <c r="AZ547" s="333"/>
      <c r="BA547"/>
      <c r="BB547"/>
      <c r="BC547"/>
      <c r="BD547"/>
      <c r="BE547"/>
      <c r="BF547"/>
      <c r="BG547" s="333"/>
      <c r="BH547" s="333"/>
      <c r="BI547" s="333"/>
      <c r="BJ547" s="333"/>
      <c r="BK547" s="333"/>
      <c r="BL547" s="333"/>
      <c r="BM547" s="333"/>
      <c r="BN547" s="333"/>
      <c r="BO547" s="333"/>
      <c r="BP547" s="333"/>
      <c r="BQ547" s="333"/>
      <c r="BR547" s="333"/>
      <c r="BS547" s="333"/>
      <c r="BT547" s="333"/>
      <c r="BU547" s="333"/>
      <c r="BV547" s="333"/>
      <c r="BW547" s="333"/>
      <c r="BX547" s="333"/>
      <c r="BY547" s="333"/>
      <c r="BZ547" s="333"/>
      <c r="CA547" s="333"/>
      <c r="CB547" s="333"/>
      <c r="CC547" s="333"/>
      <c r="CD547" s="333"/>
      <c r="CE547" s="337"/>
      <c r="CF547" s="337"/>
      <c r="CG547" s="337"/>
      <c r="CH547" s="337"/>
      <c r="CI547" s="333"/>
      <c r="CJ547" s="333"/>
      <c r="CK547" s="333"/>
      <c r="CL547" s="333"/>
      <c r="CM547" s="333"/>
      <c r="CN547" s="333"/>
      <c r="CO547" s="333"/>
      <c r="CP547" s="333"/>
      <c r="CQ547" s="337"/>
      <c r="CR547" s="337"/>
      <c r="CS547" s="337"/>
      <c r="CT547" s="337"/>
      <c r="CU547" s="337"/>
      <c r="CV547" s="337"/>
      <c r="CW547" s="337"/>
      <c r="CX547" s="337"/>
      <c r="CY547" s="337"/>
      <c r="CZ547" s="337"/>
      <c r="DA547" s="337"/>
      <c r="DB547" s="337"/>
      <c r="DC547" s="337"/>
      <c r="DD547" s="337"/>
      <c r="DE547" s="337"/>
      <c r="DF547" s="337"/>
      <c r="DG547" s="337"/>
      <c r="DH547" s="337"/>
      <c r="DI547" s="337"/>
      <c r="DJ547" s="337"/>
      <c r="DK547" s="337"/>
      <c r="DL547" s="337"/>
      <c r="DM547"/>
      <c r="DN547"/>
      <c r="DO547"/>
      <c r="EA547" s="333"/>
      <c r="EB547" s="333"/>
      <c r="EC547" s="333"/>
      <c r="ED547" s="333"/>
      <c r="EE547" s="333"/>
      <c r="EF547" s="333"/>
      <c r="EG547" s="333"/>
      <c r="EH547" s="333"/>
      <c r="EJ547" s="66"/>
      <c r="EL547" s="66"/>
      <c r="EM547" s="338"/>
      <c r="FJ547" s="550"/>
      <c r="FP547" s="107"/>
    </row>
    <row r="548" spans="1:172" s="83" customFormat="1">
      <c r="A548" s="66"/>
      <c r="B548" s="66"/>
      <c r="C548" s="531" t="s">
        <v>748</v>
      </c>
      <c r="D548" s="528"/>
      <c r="E548" s="532">
        <f>FG526</f>
        <v>43100000</v>
      </c>
      <c r="F548" s="535">
        <f>SUM(F542:F545)</f>
        <v>0</v>
      </c>
      <c r="G548" s="333"/>
      <c r="H548" s="333"/>
      <c r="I548" s="333"/>
      <c r="J548" s="333"/>
      <c r="K548" s="333"/>
      <c r="L548" s="333"/>
      <c r="M548" s="333"/>
      <c r="N548" s="333"/>
      <c r="O548" s="333"/>
      <c r="P548" s="333"/>
      <c r="Q548" s="333"/>
      <c r="R548" s="333"/>
      <c r="S548" s="333"/>
      <c r="T548" s="333"/>
      <c r="U548" s="333"/>
      <c r="V548" s="333"/>
      <c r="W548" s="333"/>
      <c r="X548" s="333"/>
      <c r="Y548" s="333"/>
      <c r="Z548" s="333"/>
      <c r="AA548" s="333"/>
      <c r="AB548" s="333"/>
      <c r="AC548" s="333"/>
      <c r="AD548" s="333"/>
      <c r="AE548" s="333"/>
      <c r="AF548" s="333"/>
      <c r="AG548" s="333"/>
      <c r="AH548" s="333"/>
      <c r="AI548" s="333"/>
      <c r="AJ548" s="333"/>
      <c r="AK548" s="333"/>
      <c r="AL548" s="333"/>
      <c r="AM548" s="333"/>
      <c r="AN548" s="333"/>
      <c r="AO548"/>
      <c r="AP548"/>
      <c r="AQ548"/>
      <c r="AR548"/>
      <c r="AS548" s="333"/>
      <c r="AT548" s="333"/>
      <c r="AU548" s="333"/>
      <c r="AV548" s="333"/>
      <c r="AW548" s="333"/>
      <c r="AX548" s="333"/>
      <c r="AY548" s="333"/>
      <c r="AZ548" s="333"/>
      <c r="BA548"/>
      <c r="BB548"/>
      <c r="BC548"/>
      <c r="BD548"/>
      <c r="BE548"/>
      <c r="BF548"/>
      <c r="BG548" s="333"/>
      <c r="BH548" s="333"/>
      <c r="BI548" s="333"/>
      <c r="BJ548" s="333"/>
      <c r="BK548" s="333"/>
      <c r="BL548" s="333"/>
      <c r="BM548" s="333"/>
      <c r="BN548" s="333"/>
      <c r="BO548" s="333"/>
      <c r="BP548" s="333"/>
      <c r="BQ548" s="333"/>
      <c r="BR548" s="333"/>
      <c r="BS548" s="333"/>
      <c r="BT548" s="333"/>
      <c r="BU548" s="333"/>
      <c r="BV548" s="333"/>
      <c r="BW548" s="333"/>
      <c r="BX548" s="333"/>
      <c r="BY548" s="333"/>
      <c r="BZ548" s="333"/>
      <c r="CA548" s="333"/>
      <c r="CB548" s="333"/>
      <c r="CC548" s="333"/>
      <c r="CD548" s="333"/>
      <c r="CE548" s="337"/>
      <c r="CF548" s="337"/>
      <c r="CG548" s="337"/>
      <c r="CH548" s="337"/>
      <c r="CI548" s="333"/>
      <c r="CJ548" s="333"/>
      <c r="CK548" s="333"/>
      <c r="CL548" s="333"/>
      <c r="CM548" s="333"/>
      <c r="CN548" s="333"/>
      <c r="CO548" s="333"/>
      <c r="CP548" s="333"/>
      <c r="CQ548" s="337"/>
      <c r="CR548" s="337"/>
      <c r="CS548" s="337"/>
      <c r="CT548" s="337"/>
      <c r="CU548" s="337"/>
      <c r="CV548" s="337"/>
      <c r="CW548" s="337"/>
      <c r="CX548" s="337"/>
      <c r="CY548" s="337"/>
      <c r="CZ548" s="337"/>
      <c r="DA548" s="337"/>
      <c r="DB548" s="337"/>
      <c r="DC548" s="337"/>
      <c r="DD548" s="337"/>
      <c r="DE548" s="337"/>
      <c r="DF548" s="337"/>
      <c r="DG548" s="337"/>
      <c r="DH548" s="337"/>
      <c r="DI548" s="337"/>
      <c r="DJ548" s="337"/>
      <c r="DK548" s="337"/>
      <c r="DL548" s="337"/>
      <c r="DM548"/>
      <c r="DN548"/>
      <c r="DO548"/>
      <c r="EA548" s="333"/>
      <c r="EB548" s="333"/>
      <c r="EC548" s="333"/>
      <c r="ED548" s="333"/>
      <c r="EE548" s="333"/>
      <c r="EF548" s="333"/>
      <c r="EG548" s="333"/>
      <c r="EH548" s="333"/>
      <c r="EJ548" s="66"/>
      <c r="EL548" s="66"/>
      <c r="EM548" s="338"/>
      <c r="FJ548" s="107"/>
      <c r="FP548" s="107"/>
    </row>
    <row r="549" spans="1:172" s="83" customFormat="1">
      <c r="A549" s="66"/>
      <c r="B549" s="66"/>
      <c r="C549" s="531" t="s">
        <v>749</v>
      </c>
      <c r="D549" s="528"/>
      <c r="E549" s="540">
        <f>-FI526</f>
        <v>-880000</v>
      </c>
      <c r="F549" s="541"/>
      <c r="G549" s="333"/>
      <c r="H549" s="333"/>
      <c r="I549" s="333"/>
      <c r="J549" s="333"/>
      <c r="K549" s="333"/>
      <c r="L549" s="333"/>
      <c r="M549" s="333"/>
      <c r="N549" s="333"/>
      <c r="O549" s="333"/>
      <c r="P549" s="333"/>
      <c r="Q549" s="333"/>
      <c r="R549" s="333"/>
      <c r="S549" s="333"/>
      <c r="T549" s="333"/>
      <c r="U549" s="333"/>
      <c r="V549" s="333"/>
      <c r="W549" s="333"/>
      <c r="X549" s="333"/>
      <c r="Y549" s="333"/>
      <c r="Z549" s="333"/>
      <c r="AA549" s="333"/>
      <c r="AB549" s="333"/>
      <c r="AC549" s="333"/>
      <c r="AD549" s="333"/>
      <c r="AE549" s="333"/>
      <c r="AF549" s="333"/>
      <c r="AG549" s="333"/>
      <c r="AH549" s="333"/>
      <c r="AI549" s="333"/>
      <c r="AJ549" s="333"/>
      <c r="AK549" s="333"/>
      <c r="AL549" s="333"/>
      <c r="AM549" s="333"/>
      <c r="AN549" s="333"/>
      <c r="AO549"/>
      <c r="AP549"/>
      <c r="AQ549"/>
      <c r="AR549"/>
      <c r="AS549" s="333"/>
      <c r="AT549" s="333"/>
      <c r="AU549" s="333"/>
      <c r="AV549" s="333"/>
      <c r="AW549" s="333"/>
      <c r="AX549" s="333"/>
      <c r="AY549" s="333"/>
      <c r="AZ549" s="333"/>
      <c r="BA549"/>
      <c r="BB549"/>
      <c r="BC549"/>
      <c r="BD549"/>
      <c r="BE549"/>
      <c r="BF549"/>
      <c r="BG549" s="333"/>
      <c r="BH549" s="333"/>
      <c r="BI549" s="333"/>
      <c r="BJ549" s="333"/>
      <c r="BK549" s="333"/>
      <c r="BL549" s="333"/>
      <c r="BM549" s="333"/>
      <c r="BN549" s="333"/>
      <c r="BO549" s="333"/>
      <c r="BP549" s="333"/>
      <c r="BQ549" s="333"/>
      <c r="BR549" s="333"/>
      <c r="BS549" s="333"/>
      <c r="BT549" s="333"/>
      <c r="BU549" s="333"/>
      <c r="BV549" s="333"/>
      <c r="BW549" s="333"/>
      <c r="BX549" s="333"/>
      <c r="BY549" s="333"/>
      <c r="BZ549" s="333"/>
      <c r="CA549" s="333"/>
      <c r="CB549" s="333"/>
      <c r="CC549" s="333"/>
      <c r="CD549" s="333"/>
      <c r="CE549" s="337"/>
      <c r="CF549" s="337"/>
      <c r="CG549" s="337"/>
      <c r="CH549" s="337"/>
      <c r="CI549" s="333"/>
      <c r="CJ549" s="333"/>
      <c r="CK549" s="333"/>
      <c r="CL549" s="333"/>
      <c r="CM549" s="333"/>
      <c r="CN549" s="333"/>
      <c r="CO549" s="333"/>
      <c r="CP549" s="333"/>
      <c r="CQ549" s="337"/>
      <c r="CR549" s="337"/>
      <c r="CS549" s="337"/>
      <c r="CT549" s="337"/>
      <c r="CU549" s="337"/>
      <c r="CV549" s="337"/>
      <c r="CW549" s="337"/>
      <c r="CX549" s="337"/>
      <c r="CY549" s="337"/>
      <c r="CZ549" s="337"/>
      <c r="DA549" s="337"/>
      <c r="DB549" s="337"/>
      <c r="DC549" s="337"/>
      <c r="DD549" s="337"/>
      <c r="DE549" s="337"/>
      <c r="DF549" s="337"/>
      <c r="DG549" s="337"/>
      <c r="DH549" s="337"/>
      <c r="DI549" s="337"/>
      <c r="DJ549" s="337"/>
      <c r="DK549" s="337"/>
      <c r="DL549" s="337"/>
      <c r="DM549"/>
      <c r="DN549"/>
      <c r="DO549"/>
      <c r="EA549" s="333"/>
      <c r="EB549" s="333"/>
      <c r="EC549" s="333"/>
      <c r="ED549" s="333"/>
      <c r="EE549" s="333"/>
      <c r="EF549" s="333"/>
      <c r="EG549" s="333"/>
      <c r="EH549" s="333"/>
      <c r="EJ549" s="66"/>
      <c r="EL549" s="66"/>
      <c r="EM549" s="338"/>
      <c r="FJ549" s="107"/>
      <c r="FP549" s="107"/>
    </row>
    <row r="550" spans="1:172" s="83" customFormat="1">
      <c r="A550" s="66"/>
      <c r="B550" s="66"/>
      <c r="C550" s="527" t="s">
        <v>82</v>
      </c>
      <c r="D550" s="536"/>
      <c r="E550" s="542">
        <f>SUM(E546:E549)</f>
        <v>398675181.34539992</v>
      </c>
      <c r="F550" s="541"/>
      <c r="G550" s="333"/>
      <c r="H550" s="333"/>
      <c r="I550" s="333"/>
      <c r="J550" s="333"/>
      <c r="K550" s="333"/>
      <c r="L550" s="333"/>
      <c r="M550" s="333"/>
      <c r="N550" s="333"/>
      <c r="O550" s="333"/>
      <c r="P550" s="333"/>
      <c r="Q550" s="333"/>
      <c r="R550" s="333"/>
      <c r="S550" s="333"/>
      <c r="T550" s="333"/>
      <c r="U550" s="333"/>
      <c r="V550" s="333"/>
      <c r="W550" s="333"/>
      <c r="X550" s="333"/>
      <c r="Y550" s="333"/>
      <c r="Z550" s="333"/>
      <c r="AA550" s="333"/>
      <c r="AB550" s="333"/>
      <c r="AC550" s="333"/>
      <c r="AD550" s="333"/>
      <c r="AE550" s="333"/>
      <c r="AF550" s="333"/>
      <c r="AG550" s="333"/>
      <c r="AH550" s="333"/>
      <c r="AI550" s="333"/>
      <c r="AJ550" s="333"/>
      <c r="AK550" s="333"/>
      <c r="AL550" s="333"/>
      <c r="AM550" s="333"/>
      <c r="AN550" s="333"/>
      <c r="AO550"/>
      <c r="AP550"/>
      <c r="AQ550"/>
      <c r="AR550"/>
      <c r="AS550" s="333"/>
      <c r="AT550" s="333"/>
      <c r="AU550" s="333"/>
      <c r="AV550" s="333"/>
      <c r="AW550" s="333"/>
      <c r="AX550" s="333"/>
      <c r="AY550" s="333"/>
      <c r="AZ550" s="333"/>
      <c r="BA550"/>
      <c r="BB550"/>
      <c r="BC550"/>
      <c r="BD550"/>
      <c r="BE550"/>
      <c r="BF550"/>
      <c r="BG550" s="333"/>
      <c r="BH550" s="333"/>
      <c r="BI550" s="333"/>
      <c r="BJ550" s="333"/>
      <c r="BK550" s="333"/>
      <c r="BL550" s="333"/>
      <c r="BM550" s="333"/>
      <c r="BN550" s="333"/>
      <c r="BO550" s="333"/>
      <c r="BP550" s="333"/>
      <c r="BQ550" s="333"/>
      <c r="BR550" s="333"/>
      <c r="BS550" s="333"/>
      <c r="BT550" s="333"/>
      <c r="BU550" s="333"/>
      <c r="BV550" s="333"/>
      <c r="BW550" s="333"/>
      <c r="BX550" s="333"/>
      <c r="BY550" s="333"/>
      <c r="BZ550" s="333"/>
      <c r="CA550" s="333"/>
      <c r="CB550" s="333"/>
      <c r="CC550" s="333"/>
      <c r="CD550" s="333"/>
      <c r="CE550" s="337"/>
      <c r="CF550" s="337"/>
      <c r="CG550" s="337"/>
      <c r="CH550" s="337"/>
      <c r="CI550" s="333"/>
      <c r="CJ550" s="333"/>
      <c r="CK550" s="333"/>
      <c r="CL550" s="333"/>
      <c r="CM550" s="333"/>
      <c r="CN550" s="333"/>
      <c r="CO550" s="333"/>
      <c r="CP550" s="333"/>
      <c r="CQ550" s="337"/>
      <c r="CR550" s="337"/>
      <c r="CS550" s="337"/>
      <c r="CT550" s="337"/>
      <c r="CU550" s="337"/>
      <c r="CV550" s="337"/>
      <c r="CW550" s="337"/>
      <c r="CX550" s="337"/>
      <c r="CY550" s="337"/>
      <c r="CZ550" s="337"/>
      <c r="DA550" s="337"/>
      <c r="DB550" s="337"/>
      <c r="DC550" s="337"/>
      <c r="DD550" s="337"/>
      <c r="DE550" s="337"/>
      <c r="DF550" s="337"/>
      <c r="DG550" s="337"/>
      <c r="DH550" s="337"/>
      <c r="DI550" s="337"/>
      <c r="DJ550" s="337"/>
      <c r="DK550" s="337"/>
      <c r="DL550" s="337"/>
      <c r="DM550"/>
      <c r="DN550"/>
      <c r="DO550"/>
      <c r="EA550" s="333"/>
      <c r="EB550" s="333"/>
      <c r="EC550" s="333"/>
      <c r="ED550" s="333"/>
      <c r="EE550" s="333"/>
      <c r="EF550" s="333"/>
      <c r="EG550" s="333"/>
      <c r="EH550" s="333"/>
      <c r="EJ550" s="66"/>
      <c r="EL550" s="66"/>
      <c r="EM550" s="338"/>
      <c r="FJ550" s="107"/>
      <c r="FP550" s="107"/>
    </row>
    <row r="551" spans="1:172" s="83" customFormat="1">
      <c r="A551" s="66"/>
      <c r="B551" s="66"/>
      <c r="C551" s="120"/>
      <c r="D551" s="66"/>
      <c r="E551" s="543"/>
      <c r="F551" s="120"/>
      <c r="G551" s="333"/>
      <c r="H551" s="333"/>
      <c r="I551" s="333"/>
      <c r="J551" s="333"/>
      <c r="K551" s="333"/>
      <c r="L551" s="333"/>
      <c r="M551" s="333"/>
      <c r="N551" s="333"/>
      <c r="O551" s="333"/>
      <c r="P551" s="333"/>
      <c r="Q551" s="333"/>
      <c r="R551" s="333"/>
      <c r="S551" s="333"/>
      <c r="T551" s="333"/>
      <c r="U551" s="333"/>
      <c r="V551" s="333"/>
      <c r="W551" s="333"/>
      <c r="X551" s="333"/>
      <c r="Y551" s="333"/>
      <c r="Z551" s="333"/>
      <c r="AA551" s="333"/>
      <c r="AB551" s="333"/>
      <c r="AC551" s="333"/>
      <c r="AD551" s="333"/>
      <c r="AE551" s="333"/>
      <c r="AF551" s="333"/>
      <c r="AG551" s="333"/>
      <c r="AH551" s="333"/>
      <c r="AI551" s="333"/>
      <c r="AJ551" s="333"/>
      <c r="AK551" s="333"/>
      <c r="AL551" s="333"/>
      <c r="AM551" s="333"/>
      <c r="AN551" s="333"/>
      <c r="AO551"/>
      <c r="AP551"/>
      <c r="AQ551"/>
      <c r="AR551"/>
      <c r="AS551" s="333"/>
      <c r="AT551" s="333"/>
      <c r="AU551" s="333"/>
      <c r="AV551" s="333"/>
      <c r="AW551" s="333"/>
      <c r="AX551" s="333"/>
      <c r="AY551" s="333"/>
      <c r="AZ551" s="333"/>
      <c r="BA551"/>
      <c r="BB551"/>
      <c r="BC551"/>
      <c r="BD551"/>
      <c r="BE551"/>
      <c r="BF551"/>
      <c r="BG551" s="333"/>
      <c r="BH551" s="333"/>
      <c r="BI551" s="333"/>
      <c r="BJ551" s="333"/>
      <c r="BK551" s="333"/>
      <c r="BL551" s="333"/>
      <c r="BM551" s="333"/>
      <c r="BN551" s="333"/>
      <c r="BO551" s="333"/>
      <c r="BP551" s="333"/>
      <c r="BQ551" s="333"/>
      <c r="BR551" s="333"/>
      <c r="BS551" s="333"/>
      <c r="BT551" s="333"/>
      <c r="BU551" s="333"/>
      <c r="BV551" s="333"/>
      <c r="BW551" s="333"/>
      <c r="BX551" s="333"/>
      <c r="BY551" s="333"/>
      <c r="BZ551" s="333"/>
      <c r="CA551" s="333"/>
      <c r="CB551" s="333"/>
      <c r="CC551" s="333"/>
      <c r="CD551" s="333"/>
      <c r="CE551" s="337"/>
      <c r="CF551" s="337"/>
      <c r="CG551" s="337"/>
      <c r="CH551" s="337"/>
      <c r="CI551" s="333"/>
      <c r="CJ551" s="333"/>
      <c r="CK551" s="333"/>
      <c r="CL551" s="333"/>
      <c r="CM551" s="333"/>
      <c r="CN551" s="333"/>
      <c r="CO551" s="333"/>
      <c r="CP551" s="333"/>
      <c r="CQ551" s="337"/>
      <c r="CR551" s="337"/>
      <c r="CS551" s="337"/>
      <c r="CT551" s="337"/>
      <c r="CU551" s="337"/>
      <c r="CV551" s="337"/>
      <c r="CW551" s="337"/>
      <c r="CX551" s="337"/>
      <c r="CY551" s="337"/>
      <c r="CZ551" s="337"/>
      <c r="DA551" s="337"/>
      <c r="DB551" s="337"/>
      <c r="DC551" s="337"/>
      <c r="DD551" s="337"/>
      <c r="DE551" s="337"/>
      <c r="DF551" s="337"/>
      <c r="DG551" s="337"/>
      <c r="DH551" s="337"/>
      <c r="DI551" s="337"/>
      <c r="DJ551" s="337"/>
      <c r="DK551" s="337"/>
      <c r="DL551" s="337"/>
      <c r="DM551"/>
      <c r="DN551"/>
      <c r="DO551"/>
      <c r="EA551" s="333"/>
      <c r="EB551" s="333"/>
      <c r="EC551" s="333"/>
      <c r="ED551" s="333"/>
      <c r="EE551" s="333"/>
      <c r="EF551" s="333"/>
      <c r="EG551" s="333"/>
      <c r="EH551" s="333"/>
      <c r="EJ551" s="66"/>
      <c r="EL551" s="66"/>
      <c r="EM551" s="338"/>
      <c r="FP551" s="107"/>
    </row>
    <row r="552" spans="1:172" s="83" customFormat="1">
      <c r="A552" s="66"/>
      <c r="B552" s="66"/>
      <c r="C552" s="120"/>
      <c r="D552" s="66"/>
      <c r="E552" s="197"/>
      <c r="F552" s="120"/>
      <c r="G552" s="333"/>
      <c r="H552" s="333"/>
      <c r="I552" s="333"/>
      <c r="J552" s="333"/>
      <c r="K552" s="333"/>
      <c r="L552" s="333"/>
      <c r="M552" s="333"/>
      <c r="N552" s="333"/>
      <c r="O552" s="333"/>
      <c r="P552" s="333"/>
      <c r="Q552" s="333"/>
      <c r="R552" s="333"/>
      <c r="S552" s="333"/>
      <c r="T552" s="333"/>
      <c r="U552" s="333"/>
      <c r="V552" s="333"/>
      <c r="W552" s="333"/>
      <c r="X552" s="333"/>
      <c r="Y552" s="333"/>
      <c r="Z552" s="333"/>
      <c r="AA552" s="333"/>
      <c r="AB552" s="333"/>
      <c r="AC552" s="333"/>
      <c r="AD552" s="333"/>
      <c r="AE552" s="333"/>
      <c r="AF552" s="333"/>
      <c r="AG552" s="333"/>
      <c r="AH552" s="333"/>
      <c r="AI552" s="333"/>
      <c r="AJ552" s="333"/>
      <c r="AK552" s="333"/>
      <c r="AL552" s="333"/>
      <c r="AM552" s="333"/>
      <c r="AN552" s="333"/>
      <c r="AO552"/>
      <c r="AP552"/>
      <c r="AQ552"/>
      <c r="AR552"/>
      <c r="AS552" s="333"/>
      <c r="AT552" s="333"/>
      <c r="AU552" s="333"/>
      <c r="AV552" s="333"/>
      <c r="AW552" s="333"/>
      <c r="AX552" s="333"/>
      <c r="AY552" s="333"/>
      <c r="AZ552" s="333"/>
      <c r="BA552"/>
      <c r="BB552"/>
      <c r="BC552"/>
      <c r="BD552"/>
      <c r="BE552"/>
      <c r="BF552"/>
      <c r="BG552" s="333"/>
      <c r="BH552" s="333"/>
      <c r="BI552" s="333"/>
      <c r="BJ552" s="333"/>
      <c r="BK552" s="333"/>
      <c r="BL552" s="333"/>
      <c r="BM552" s="333"/>
      <c r="BN552" s="333"/>
      <c r="BO552" s="333"/>
      <c r="BP552" s="333"/>
      <c r="BQ552" s="333"/>
      <c r="BR552" s="333"/>
      <c r="BS552" s="333"/>
      <c r="BT552" s="333"/>
      <c r="BU552" s="333"/>
      <c r="BV552" s="333"/>
      <c r="BW552" s="333"/>
      <c r="BX552" s="333"/>
      <c r="BY552" s="333"/>
      <c r="BZ552" s="333"/>
      <c r="CA552" s="333"/>
      <c r="CB552" s="333"/>
      <c r="CC552" s="333"/>
      <c r="CD552" s="333"/>
      <c r="CE552" s="337"/>
      <c r="CF552" s="337"/>
      <c r="CG552" s="337"/>
      <c r="CH552" s="337"/>
      <c r="CI552" s="333"/>
      <c r="CJ552" s="333"/>
      <c r="CK552" s="333"/>
      <c r="CL552" s="333"/>
      <c r="CM552" s="333"/>
      <c r="CN552" s="333"/>
      <c r="CO552" s="333"/>
      <c r="CP552" s="333"/>
      <c r="CQ552" s="337"/>
      <c r="CR552" s="337"/>
      <c r="CS552" s="337"/>
      <c r="CT552" s="337"/>
      <c r="CU552" s="337"/>
      <c r="CV552" s="337"/>
      <c r="CW552" s="337"/>
      <c r="CX552" s="337"/>
      <c r="CY552" s="337"/>
      <c r="CZ552" s="337"/>
      <c r="DA552" s="337"/>
      <c r="DB552" s="337"/>
      <c r="DC552" s="337"/>
      <c r="DD552" s="337"/>
      <c r="DE552" s="337"/>
      <c r="DF552" s="337"/>
      <c r="DG552" s="337"/>
      <c r="DH552" s="337"/>
      <c r="DI552" s="337"/>
      <c r="DJ552" s="337"/>
      <c r="DK552" s="337"/>
      <c r="DL552" s="337"/>
      <c r="DM552"/>
      <c r="DN552"/>
      <c r="DO552"/>
      <c r="EA552" s="333"/>
      <c r="EB552" s="333"/>
      <c r="EC552" s="333"/>
      <c r="ED552" s="333"/>
      <c r="EE552" s="333"/>
      <c r="EF552" s="333"/>
      <c r="EG552" s="333"/>
      <c r="EH552" s="333"/>
      <c r="EJ552" s="66"/>
      <c r="EL552" s="66"/>
      <c r="EM552" s="338"/>
      <c r="FP552" s="107"/>
    </row>
    <row r="553" spans="1:172" s="83" customFormat="1">
      <c r="A553" s="66"/>
      <c r="B553" s="66"/>
      <c r="C553" s="120"/>
      <c r="D553" s="66"/>
      <c r="E553" s="197"/>
      <c r="F553" s="120"/>
      <c r="G553" s="333"/>
      <c r="H553" s="333"/>
      <c r="I553" s="333"/>
      <c r="J553" s="333"/>
      <c r="K553" s="333"/>
      <c r="L553" s="333"/>
      <c r="M553" s="333"/>
      <c r="N553" s="333"/>
      <c r="O553" s="333"/>
      <c r="P553" s="333"/>
      <c r="Q553" s="333"/>
      <c r="R553" s="333"/>
      <c r="S553" s="333"/>
      <c r="T553" s="333"/>
      <c r="U553" s="333"/>
      <c r="V553" s="333"/>
      <c r="W553" s="333"/>
      <c r="X553" s="333"/>
      <c r="Y553" s="333"/>
      <c r="Z553" s="333"/>
      <c r="AA553" s="333"/>
      <c r="AB553" s="333"/>
      <c r="AC553" s="333"/>
      <c r="AD553" s="333"/>
      <c r="AE553" s="333"/>
      <c r="AF553" s="333"/>
      <c r="AG553" s="333"/>
      <c r="AH553" s="333"/>
      <c r="AI553" s="333"/>
      <c r="AJ553" s="333"/>
      <c r="AK553" s="333"/>
      <c r="AL553" s="333"/>
      <c r="AM553" s="333"/>
      <c r="AN553" s="333"/>
      <c r="AO553"/>
      <c r="AP553"/>
      <c r="AQ553"/>
      <c r="AR553"/>
      <c r="AS553" s="333"/>
      <c r="AT553" s="333"/>
      <c r="AU553" s="333"/>
      <c r="AV553" s="333"/>
      <c r="AW553" s="333"/>
      <c r="AX553" s="333"/>
      <c r="AY553" s="333"/>
      <c r="AZ553" s="333"/>
      <c r="BA553"/>
      <c r="BB553"/>
      <c r="BC553"/>
      <c r="BD553"/>
      <c r="BE553"/>
      <c r="BF553"/>
      <c r="BG553" s="333"/>
      <c r="BH553" s="333"/>
      <c r="BI553" s="333"/>
      <c r="BJ553" s="333"/>
      <c r="BK553" s="333"/>
      <c r="BL553" s="333"/>
      <c r="BM553" s="333"/>
      <c r="BN553" s="333"/>
      <c r="BO553" s="333"/>
      <c r="BP553" s="333"/>
      <c r="BQ553" s="333"/>
      <c r="BR553" s="333"/>
      <c r="BS553" s="333"/>
      <c r="BT553" s="333"/>
      <c r="BU553" s="333"/>
      <c r="BV553" s="333"/>
      <c r="BW553" s="333"/>
      <c r="BX553" s="333"/>
      <c r="BY553" s="333"/>
      <c r="BZ553" s="333"/>
      <c r="CA553" s="333"/>
      <c r="CB553" s="333"/>
      <c r="CC553" s="333"/>
      <c r="CD553" s="333"/>
      <c r="CE553" s="337"/>
      <c r="CF553" s="337"/>
      <c r="CG553" s="337"/>
      <c r="CH553" s="337"/>
      <c r="CI553" s="333"/>
      <c r="CJ553" s="333"/>
      <c r="CK553" s="333"/>
      <c r="CL553" s="333"/>
      <c r="CM553" s="333"/>
      <c r="CN553" s="333"/>
      <c r="CO553" s="333"/>
      <c r="CP553" s="333"/>
      <c r="CQ553" s="337"/>
      <c r="CR553" s="337"/>
      <c r="CS553" s="337"/>
      <c r="CT553" s="337"/>
      <c r="CU553" s="337"/>
      <c r="CV553" s="337"/>
      <c r="CW553" s="337"/>
      <c r="CX553" s="337"/>
      <c r="CY553" s="337"/>
      <c r="CZ553" s="337"/>
      <c r="DA553" s="337"/>
      <c r="DB553" s="337"/>
      <c r="DC553" s="337"/>
      <c r="DD553" s="337"/>
      <c r="DE553" s="337"/>
      <c r="DF553" s="337"/>
      <c r="DG553" s="337"/>
      <c r="DH553" s="337"/>
      <c r="DI553" s="337"/>
      <c r="DJ553" s="337"/>
      <c r="DK553" s="337"/>
      <c r="DL553" s="337"/>
      <c r="DM553"/>
      <c r="DN553"/>
      <c r="DO553"/>
      <c r="EA553" s="333"/>
      <c r="EB553" s="333"/>
      <c r="EC553" s="333"/>
      <c r="ED553" s="333"/>
      <c r="EE553" s="333"/>
      <c r="EF553" s="333"/>
      <c r="EG553" s="333"/>
      <c r="EH553" s="333"/>
      <c r="EJ553" s="66"/>
      <c r="EL553" s="66"/>
      <c r="EM553" s="338"/>
      <c r="FP553" s="107"/>
    </row>
    <row r="554" spans="1:172" s="83" customFormat="1">
      <c r="A554" s="66"/>
      <c r="B554" s="66"/>
      <c r="C554" s="120"/>
      <c r="D554" s="66"/>
      <c r="E554" s="197"/>
      <c r="F554" s="120"/>
      <c r="G554" s="333"/>
      <c r="H554" s="333"/>
      <c r="I554" s="333"/>
      <c r="J554" s="333"/>
      <c r="K554" s="333"/>
      <c r="L554" s="333"/>
      <c r="M554" s="333"/>
      <c r="N554" s="333"/>
      <c r="O554" s="333"/>
      <c r="P554" s="333"/>
      <c r="Q554" s="333"/>
      <c r="R554" s="333"/>
      <c r="S554" s="333"/>
      <c r="T554" s="333"/>
      <c r="U554" s="333"/>
      <c r="V554" s="333"/>
      <c r="W554" s="333"/>
      <c r="X554" s="333"/>
      <c r="Y554" s="333"/>
      <c r="Z554" s="333"/>
      <c r="AA554" s="333"/>
      <c r="AB554" s="333"/>
      <c r="AC554" s="333"/>
      <c r="AD554" s="333"/>
      <c r="AE554" s="333"/>
      <c r="AF554" s="333"/>
      <c r="AG554" s="333"/>
      <c r="AH554" s="333"/>
      <c r="AI554" s="333"/>
      <c r="AJ554" s="333"/>
      <c r="AK554" s="333"/>
      <c r="AL554" s="333"/>
      <c r="AM554" s="333"/>
      <c r="AN554" s="333"/>
      <c r="AO554"/>
      <c r="AP554"/>
      <c r="AQ554"/>
      <c r="AR554"/>
      <c r="AS554" s="333"/>
      <c r="AT554" s="333"/>
      <c r="AU554" s="333"/>
      <c r="AV554" s="333"/>
      <c r="AW554" s="333"/>
      <c r="AX554" s="333"/>
      <c r="AY554" s="333"/>
      <c r="AZ554" s="333"/>
      <c r="BA554"/>
      <c r="BB554"/>
      <c r="BC554"/>
      <c r="BD554"/>
      <c r="BE554"/>
      <c r="BF554"/>
      <c r="BG554" s="333"/>
      <c r="BH554" s="333"/>
      <c r="BI554" s="333"/>
      <c r="BJ554" s="333"/>
      <c r="BK554" s="333"/>
      <c r="BL554" s="333"/>
      <c r="BM554" s="333"/>
      <c r="BN554" s="333"/>
      <c r="BO554" s="333"/>
      <c r="BP554" s="333"/>
      <c r="BQ554" s="333"/>
      <c r="BR554" s="333"/>
      <c r="BS554" s="333"/>
      <c r="BT554" s="333"/>
      <c r="BU554" s="333"/>
      <c r="BV554" s="333"/>
      <c r="BW554" s="333"/>
      <c r="BX554" s="333"/>
      <c r="BY554" s="333"/>
      <c r="BZ554" s="333"/>
      <c r="CA554" s="333"/>
      <c r="CB554" s="333"/>
      <c r="CC554" s="333"/>
      <c r="CD554" s="333"/>
      <c r="CE554" s="337"/>
      <c r="CF554" s="337"/>
      <c r="CG554" s="337"/>
      <c r="CH554" s="337"/>
      <c r="CI554" s="333"/>
      <c r="CJ554" s="333"/>
      <c r="CK554" s="333"/>
      <c r="CL554" s="333"/>
      <c r="CM554" s="333"/>
      <c r="CN554" s="333"/>
      <c r="CO554" s="333"/>
      <c r="CP554" s="333"/>
      <c r="CQ554" s="337"/>
      <c r="CR554" s="337"/>
      <c r="CS554" s="337"/>
      <c r="CT554" s="337"/>
      <c r="CU554" s="337"/>
      <c r="CV554" s="337"/>
      <c r="CW554" s="337"/>
      <c r="CX554" s="337"/>
      <c r="CY554" s="337"/>
      <c r="CZ554" s="337"/>
      <c r="DA554" s="337"/>
      <c r="DB554" s="337"/>
      <c r="DC554" s="337"/>
      <c r="DD554" s="337"/>
      <c r="DE554" s="337"/>
      <c r="DF554" s="337"/>
      <c r="DG554" s="337"/>
      <c r="DH554" s="337"/>
      <c r="DI554" s="337"/>
      <c r="DJ554" s="337"/>
      <c r="DK554" s="337"/>
      <c r="DL554" s="337"/>
      <c r="DM554"/>
      <c r="DN554"/>
      <c r="DO554"/>
      <c r="EA554" s="333"/>
      <c r="EB554" s="333"/>
      <c r="EC554" s="333"/>
      <c r="ED554" s="333"/>
      <c r="EE554" s="333"/>
      <c r="EF554" s="333"/>
      <c r="EG554" s="333"/>
      <c r="EH554" s="333"/>
      <c r="EJ554" s="66"/>
      <c r="EL554" s="66"/>
      <c r="EM554" s="338"/>
      <c r="FP554" s="107"/>
    </row>
    <row r="555" spans="1:172" s="83" customFormat="1">
      <c r="A555" s="66"/>
      <c r="B555" s="66"/>
      <c r="C555" s="120"/>
      <c r="D555" s="66"/>
      <c r="E555" s="197"/>
      <c r="F555" s="120"/>
      <c r="G555" s="333"/>
      <c r="H555" s="333"/>
      <c r="I555" s="333"/>
      <c r="J555" s="333"/>
      <c r="K555" s="333"/>
      <c r="L555" s="333"/>
      <c r="M555" s="333"/>
      <c r="N555" s="333"/>
      <c r="O555" s="333"/>
      <c r="P555" s="333"/>
      <c r="Q555" s="333"/>
      <c r="R555" s="333"/>
      <c r="S555" s="333"/>
      <c r="T555" s="333"/>
      <c r="U555" s="333"/>
      <c r="V555" s="333"/>
      <c r="W555" s="333"/>
      <c r="X555" s="333"/>
      <c r="Y555" s="333"/>
      <c r="Z555" s="333"/>
      <c r="AA555" s="333"/>
      <c r="AB555" s="333"/>
      <c r="AC555" s="333"/>
      <c r="AD555" s="333"/>
      <c r="AE555" s="333"/>
      <c r="AF555" s="333"/>
      <c r="AG555" s="333"/>
      <c r="AH555" s="333"/>
      <c r="AI555" s="333"/>
      <c r="AJ555" s="333"/>
      <c r="AK555" s="333"/>
      <c r="AL555" s="333"/>
      <c r="AM555" s="333"/>
      <c r="AN555" s="333"/>
      <c r="AO555"/>
      <c r="AP555"/>
      <c r="AQ555"/>
      <c r="AR555"/>
      <c r="AS555" s="333"/>
      <c r="AT555" s="333"/>
      <c r="AU555" s="333"/>
      <c r="AV555" s="333"/>
      <c r="AW555" s="333"/>
      <c r="AX555" s="333"/>
      <c r="AY555" s="333"/>
      <c r="AZ555" s="333"/>
      <c r="BA555"/>
      <c r="BB555"/>
      <c r="BC555"/>
      <c r="BD555"/>
      <c r="BE555"/>
      <c r="BF555"/>
      <c r="BG555" s="333"/>
      <c r="BH555" s="333"/>
      <c r="BI555" s="333"/>
      <c r="BJ555" s="333"/>
      <c r="BK555" s="333"/>
      <c r="BL555" s="333"/>
      <c r="BM555" s="333"/>
      <c r="BN555" s="333"/>
      <c r="BO555" s="333"/>
      <c r="BP555" s="333"/>
      <c r="BQ555" s="333"/>
      <c r="BR555" s="333"/>
      <c r="BS555" s="333"/>
      <c r="BT555" s="333"/>
      <c r="BU555" s="333"/>
      <c r="BV555" s="333"/>
      <c r="BW555" s="333"/>
      <c r="BX555" s="333"/>
      <c r="BY555" s="333"/>
      <c r="BZ555" s="333"/>
      <c r="CA555" s="333"/>
      <c r="CB555" s="333"/>
      <c r="CC555" s="333"/>
      <c r="CD555" s="333"/>
      <c r="CE555" s="337"/>
      <c r="CF555" s="337"/>
      <c r="CG555" s="337"/>
      <c r="CH555" s="337"/>
      <c r="CI555" s="333"/>
      <c r="CJ555" s="333"/>
      <c r="CK555" s="333"/>
      <c r="CL555" s="333"/>
      <c r="CM555" s="333"/>
      <c r="CN555" s="333"/>
      <c r="CO555" s="333"/>
      <c r="CP555" s="333"/>
      <c r="CQ555" s="337"/>
      <c r="CR555" s="337"/>
      <c r="CS555" s="337"/>
      <c r="CT555" s="337"/>
      <c r="CU555" s="337"/>
      <c r="CV555" s="337"/>
      <c r="CW555" s="337"/>
      <c r="CX555" s="337"/>
      <c r="CY555" s="337"/>
      <c r="CZ555" s="337"/>
      <c r="DA555" s="337"/>
      <c r="DB555" s="337"/>
      <c r="DC555" s="337"/>
      <c r="DD555" s="337"/>
      <c r="DE555" s="337"/>
      <c r="DF555" s="337"/>
      <c r="DG555" s="337"/>
      <c r="DH555" s="337"/>
      <c r="DI555" s="337"/>
      <c r="DJ555" s="337"/>
      <c r="DK555" s="337"/>
      <c r="DL555" s="337"/>
      <c r="DM555"/>
      <c r="DN555"/>
      <c r="DO555"/>
      <c r="EA555" s="333"/>
      <c r="EB555" s="333"/>
      <c r="EC555" s="333"/>
      <c r="ED555" s="333"/>
      <c r="EE555" s="333"/>
      <c r="EF555" s="333"/>
      <c r="EG555" s="333"/>
      <c r="EH555" s="333"/>
      <c r="EJ555" s="66"/>
      <c r="EL555" s="66"/>
      <c r="EM555" s="338"/>
      <c r="FP555" s="107"/>
    </row>
    <row r="556" spans="1:172" s="83" customFormat="1">
      <c r="A556" s="66"/>
      <c r="B556" s="66"/>
      <c r="C556" s="120"/>
      <c r="D556" s="66"/>
      <c r="E556" s="197"/>
      <c r="F556" s="120"/>
      <c r="G556" s="333"/>
      <c r="H556" s="333"/>
      <c r="I556" s="333"/>
      <c r="J556" s="333"/>
      <c r="K556" s="333"/>
      <c r="L556" s="333"/>
      <c r="M556" s="333"/>
      <c r="N556" s="333"/>
      <c r="O556" s="333"/>
      <c r="P556" s="333"/>
      <c r="Q556" s="333"/>
      <c r="R556" s="333"/>
      <c r="S556" s="333"/>
      <c r="T556" s="333"/>
      <c r="U556" s="333"/>
      <c r="V556" s="333"/>
      <c r="W556" s="333"/>
      <c r="X556" s="333"/>
      <c r="Y556" s="333"/>
      <c r="Z556" s="333"/>
      <c r="AA556" s="333"/>
      <c r="AB556" s="333"/>
      <c r="AC556" s="333"/>
      <c r="AD556" s="333"/>
      <c r="AE556" s="333"/>
      <c r="AF556" s="333"/>
      <c r="AG556" s="333"/>
      <c r="AH556" s="333"/>
      <c r="AI556" s="333"/>
      <c r="AJ556" s="333"/>
      <c r="AK556" s="333"/>
      <c r="AL556" s="333"/>
      <c r="AM556" s="333"/>
      <c r="AN556" s="333"/>
      <c r="AO556"/>
      <c r="AP556"/>
      <c r="AQ556"/>
      <c r="AR556"/>
      <c r="AS556" s="333"/>
      <c r="AT556" s="333"/>
      <c r="AU556" s="333"/>
      <c r="AV556" s="333"/>
      <c r="AW556" s="333"/>
      <c r="AX556" s="333"/>
      <c r="AY556" s="333"/>
      <c r="AZ556" s="333"/>
      <c r="BA556"/>
      <c r="BB556"/>
      <c r="BC556"/>
      <c r="BD556"/>
      <c r="BE556"/>
      <c r="BF556"/>
      <c r="BG556" s="333"/>
      <c r="BH556" s="333"/>
      <c r="BI556" s="333"/>
      <c r="BJ556" s="333"/>
      <c r="BK556" s="333"/>
      <c r="BL556" s="333"/>
      <c r="BM556" s="333"/>
      <c r="BN556" s="333"/>
      <c r="BO556" s="333"/>
      <c r="BP556" s="333"/>
      <c r="BQ556" s="333"/>
      <c r="BR556" s="333"/>
      <c r="BS556" s="333"/>
      <c r="BT556" s="333"/>
      <c r="BU556" s="333"/>
      <c r="BV556" s="333"/>
      <c r="BW556" s="333"/>
      <c r="BX556" s="333"/>
      <c r="BY556" s="333"/>
      <c r="BZ556" s="333"/>
      <c r="CA556" s="333"/>
      <c r="CB556" s="333"/>
      <c r="CC556" s="333"/>
      <c r="CD556" s="333"/>
      <c r="CE556" s="337"/>
      <c r="CF556" s="337"/>
      <c r="CG556" s="337"/>
      <c r="CH556" s="337"/>
      <c r="CI556" s="333"/>
      <c r="CJ556" s="333"/>
      <c r="CK556" s="333"/>
      <c r="CL556" s="333"/>
      <c r="CM556" s="333"/>
      <c r="CN556" s="333"/>
      <c r="CO556" s="333"/>
      <c r="CP556" s="333"/>
      <c r="CQ556" s="337"/>
      <c r="CR556" s="337"/>
      <c r="CS556" s="337"/>
      <c r="CT556" s="337"/>
      <c r="CU556" s="337"/>
      <c r="CV556" s="337"/>
      <c r="CW556" s="337"/>
      <c r="CX556" s="337"/>
      <c r="CY556" s="337"/>
      <c r="CZ556" s="337"/>
      <c r="DA556" s="337"/>
      <c r="DB556" s="337"/>
      <c r="DC556" s="337"/>
      <c r="DD556" s="337"/>
      <c r="DE556" s="337"/>
      <c r="DF556" s="337"/>
      <c r="DG556" s="337"/>
      <c r="DH556" s="337"/>
      <c r="DI556" s="337"/>
      <c r="DJ556" s="337"/>
      <c r="DK556" s="337"/>
      <c r="DL556" s="337"/>
      <c r="DM556"/>
      <c r="DN556"/>
      <c r="DO556"/>
      <c r="EA556" s="333"/>
      <c r="EB556" s="333"/>
      <c r="EC556" s="333"/>
      <c r="ED556" s="333"/>
      <c r="EE556" s="333"/>
      <c r="EF556" s="333"/>
      <c r="EG556" s="333"/>
      <c r="EH556" s="333"/>
      <c r="EJ556" s="66"/>
      <c r="EL556" s="66"/>
      <c r="EM556" s="338"/>
      <c r="FP556" s="107"/>
    </row>
    <row r="557" spans="1:172" s="83" customFormat="1">
      <c r="A557" s="66"/>
      <c r="B557" s="66"/>
      <c r="C557" s="120"/>
      <c r="D557" s="66"/>
      <c r="E557" s="197"/>
      <c r="F557" s="120"/>
      <c r="G557" s="333"/>
      <c r="H557" s="333"/>
      <c r="I557" s="333"/>
      <c r="J557" s="333"/>
      <c r="K557" s="333"/>
      <c r="L557" s="333"/>
      <c r="M557" s="333"/>
      <c r="N557" s="333"/>
      <c r="O557" s="333"/>
      <c r="P557" s="333"/>
      <c r="Q557" s="333"/>
      <c r="R557" s="333"/>
      <c r="S557" s="333"/>
      <c r="T557" s="333"/>
      <c r="U557" s="333"/>
      <c r="V557" s="333"/>
      <c r="W557" s="333"/>
      <c r="X557" s="333"/>
      <c r="Y557" s="333"/>
      <c r="Z557" s="333"/>
      <c r="AA557" s="333"/>
      <c r="AB557" s="333"/>
      <c r="AC557" s="333"/>
      <c r="AD557" s="333"/>
      <c r="AE557" s="333"/>
      <c r="AF557" s="333"/>
      <c r="AG557" s="333"/>
      <c r="AH557" s="333"/>
      <c r="AI557" s="333"/>
      <c r="AJ557" s="333"/>
      <c r="AK557" s="333"/>
      <c r="AL557" s="333"/>
      <c r="AM557" s="333"/>
      <c r="AN557" s="333"/>
      <c r="AO557"/>
      <c r="AP557"/>
      <c r="AQ557"/>
      <c r="AR557"/>
      <c r="AS557" s="333"/>
      <c r="AT557" s="333"/>
      <c r="AU557" s="333"/>
      <c r="AV557" s="333"/>
      <c r="AW557" s="333"/>
      <c r="AX557" s="333"/>
      <c r="AY557" s="333"/>
      <c r="AZ557" s="333"/>
      <c r="BA557"/>
      <c r="BB557"/>
      <c r="BC557"/>
      <c r="BD557"/>
      <c r="BE557"/>
      <c r="BF557"/>
      <c r="BG557" s="333"/>
      <c r="BH557" s="333"/>
      <c r="BI557" s="333"/>
      <c r="BJ557" s="333"/>
      <c r="BK557" s="333"/>
      <c r="BL557" s="333"/>
      <c r="BM557" s="333"/>
      <c r="BN557" s="333"/>
      <c r="BO557" s="333"/>
      <c r="BP557" s="333"/>
      <c r="BQ557" s="333"/>
      <c r="BR557" s="333"/>
      <c r="BS557" s="333"/>
      <c r="BT557" s="333"/>
      <c r="BU557" s="333"/>
      <c r="BV557" s="333"/>
      <c r="BW557" s="333"/>
      <c r="BX557" s="333"/>
      <c r="BY557" s="333"/>
      <c r="BZ557" s="333"/>
      <c r="CA557" s="333"/>
      <c r="CB557" s="333"/>
      <c r="CC557" s="333"/>
      <c r="CD557" s="333"/>
      <c r="CE557" s="337"/>
      <c r="CF557" s="337"/>
      <c r="CG557" s="337"/>
      <c r="CH557" s="337"/>
      <c r="CI557" s="333"/>
      <c r="CJ557" s="333"/>
      <c r="CK557" s="333"/>
      <c r="CL557" s="333"/>
      <c r="CM557" s="333"/>
      <c r="CN557" s="333"/>
      <c r="CO557" s="333"/>
      <c r="CP557" s="333"/>
      <c r="CQ557" s="337"/>
      <c r="CR557" s="337"/>
      <c r="CS557" s="337"/>
      <c r="CT557" s="337"/>
      <c r="CU557" s="337"/>
      <c r="CV557" s="337"/>
      <c r="CW557" s="337"/>
      <c r="CX557" s="337"/>
      <c r="CY557" s="337"/>
      <c r="CZ557" s="337"/>
      <c r="DA557" s="337"/>
      <c r="DB557" s="337"/>
      <c r="DC557" s="337"/>
      <c r="DD557" s="337"/>
      <c r="DE557" s="337"/>
      <c r="DF557" s="337"/>
      <c r="DG557" s="337"/>
      <c r="DH557" s="337"/>
      <c r="DI557" s="337"/>
      <c r="DJ557" s="337"/>
      <c r="DK557" s="337"/>
      <c r="DL557" s="337"/>
      <c r="DM557"/>
      <c r="DN557"/>
      <c r="DO557"/>
      <c r="EA557" s="333"/>
      <c r="EB557" s="333"/>
      <c r="EC557" s="333"/>
      <c r="ED557" s="333"/>
      <c r="EE557" s="333"/>
      <c r="EF557" s="333"/>
      <c r="EG557" s="333"/>
      <c r="EH557" s="333"/>
      <c r="EJ557" s="66"/>
      <c r="EL557" s="66"/>
      <c r="EM557" s="338"/>
      <c r="FP557" s="107"/>
    </row>
    <row r="558" spans="1:172" s="83" customFormat="1">
      <c r="A558" s="66"/>
      <c r="B558" s="66"/>
      <c r="C558" s="120"/>
      <c r="D558" s="66"/>
      <c r="E558" s="197"/>
      <c r="F558" s="120"/>
      <c r="G558" s="333"/>
      <c r="H558" s="333"/>
      <c r="I558" s="333"/>
      <c r="J558" s="333"/>
      <c r="K558" s="333"/>
      <c r="L558" s="333"/>
      <c r="M558" s="333"/>
      <c r="N558" s="333"/>
      <c r="O558" s="333"/>
      <c r="P558" s="333"/>
      <c r="Q558" s="333"/>
      <c r="R558" s="333"/>
      <c r="S558" s="333"/>
      <c r="T558" s="333"/>
      <c r="U558" s="333"/>
      <c r="V558" s="333"/>
      <c r="W558" s="333"/>
      <c r="X558" s="333"/>
      <c r="Y558" s="333"/>
      <c r="Z558" s="333"/>
      <c r="AA558" s="333"/>
      <c r="AB558" s="333"/>
      <c r="AC558" s="333"/>
      <c r="AD558" s="333"/>
      <c r="AE558" s="333"/>
      <c r="AF558" s="333"/>
      <c r="AG558" s="333"/>
      <c r="AH558" s="333"/>
      <c r="AI558" s="333"/>
      <c r="AJ558" s="333"/>
      <c r="AK558" s="333"/>
      <c r="AL558" s="333"/>
      <c r="AM558" s="333"/>
      <c r="AN558" s="333"/>
      <c r="AO558"/>
      <c r="AP558"/>
      <c r="AQ558"/>
      <c r="AR558"/>
      <c r="AS558" s="333"/>
      <c r="AT558" s="333"/>
      <c r="AU558" s="333"/>
      <c r="AV558" s="333"/>
      <c r="AW558" s="333"/>
      <c r="AX558" s="333"/>
      <c r="AY558" s="333"/>
      <c r="AZ558" s="333"/>
      <c r="BA558"/>
      <c r="BB558"/>
      <c r="BC558"/>
      <c r="BD558"/>
      <c r="BE558"/>
      <c r="BF558"/>
      <c r="BG558" s="333"/>
      <c r="BH558" s="333"/>
      <c r="BI558" s="333"/>
      <c r="BJ558" s="333"/>
      <c r="BK558" s="333"/>
      <c r="BL558" s="333"/>
      <c r="BM558" s="333"/>
      <c r="BN558" s="333"/>
      <c r="BO558" s="333"/>
      <c r="BP558" s="333"/>
      <c r="BQ558" s="333"/>
      <c r="BR558" s="333"/>
      <c r="BS558" s="333"/>
      <c r="BT558" s="333"/>
      <c r="BU558" s="333"/>
      <c r="BV558" s="333"/>
      <c r="BW558" s="333"/>
      <c r="BX558" s="333"/>
      <c r="BY558" s="333"/>
      <c r="BZ558" s="333"/>
      <c r="CA558" s="333"/>
      <c r="CB558" s="333"/>
      <c r="CC558" s="333"/>
      <c r="CD558" s="333"/>
      <c r="CE558" s="337"/>
      <c r="CF558" s="337"/>
      <c r="CG558" s="337"/>
      <c r="CH558" s="337"/>
      <c r="CI558" s="333"/>
      <c r="CJ558" s="333"/>
      <c r="CK558" s="333"/>
      <c r="CL558" s="333"/>
      <c r="CM558" s="333"/>
      <c r="CN558" s="333"/>
      <c r="CO558" s="333"/>
      <c r="CP558" s="333"/>
      <c r="CQ558" s="337"/>
      <c r="CR558" s="337"/>
      <c r="CS558" s="337"/>
      <c r="CT558" s="337"/>
      <c r="CU558" s="337"/>
      <c r="CV558" s="337"/>
      <c r="CW558" s="337"/>
      <c r="CX558" s="337"/>
      <c r="CY558" s="337"/>
      <c r="CZ558" s="337"/>
      <c r="DA558" s="337"/>
      <c r="DB558" s="337"/>
      <c r="DC558" s="337"/>
      <c r="DD558" s="337"/>
      <c r="DE558" s="337"/>
      <c r="DF558" s="337"/>
      <c r="DG558" s="337"/>
      <c r="DH558" s="337"/>
      <c r="DI558" s="337"/>
      <c r="DJ558" s="337"/>
      <c r="DK558" s="337"/>
      <c r="DL558" s="337"/>
      <c r="DM558"/>
      <c r="DN558"/>
      <c r="DO558"/>
      <c r="EA558" s="333"/>
      <c r="EB558" s="333"/>
      <c r="EC558" s="333"/>
      <c r="ED558" s="333"/>
      <c r="EE558" s="333"/>
      <c r="EF558" s="333"/>
      <c r="EG558" s="333"/>
      <c r="EH558" s="333"/>
      <c r="EJ558" s="66"/>
      <c r="EL558" s="66"/>
      <c r="EM558" s="338"/>
      <c r="FP558" s="107"/>
    </row>
    <row r="559" spans="1:172" s="83" customFormat="1">
      <c r="A559" s="66"/>
      <c r="B559" s="66"/>
      <c r="C559" s="120"/>
      <c r="D559" s="66"/>
      <c r="E559" s="197"/>
      <c r="F559" s="120"/>
      <c r="G559" s="333"/>
      <c r="H559" s="333"/>
      <c r="I559" s="333"/>
      <c r="J559" s="333"/>
      <c r="K559" s="333"/>
      <c r="L559" s="333"/>
      <c r="M559" s="333"/>
      <c r="N559" s="333"/>
      <c r="O559" s="333"/>
      <c r="P559" s="333"/>
      <c r="Q559" s="333"/>
      <c r="R559" s="333"/>
      <c r="S559" s="333"/>
      <c r="T559" s="333"/>
      <c r="U559" s="333"/>
      <c r="V559" s="333"/>
      <c r="W559" s="333"/>
      <c r="X559" s="333"/>
      <c r="Y559" s="333"/>
      <c r="Z559" s="333"/>
      <c r="AA559" s="333"/>
      <c r="AB559" s="333"/>
      <c r="AC559" s="333"/>
      <c r="AD559" s="333"/>
      <c r="AE559" s="333"/>
      <c r="AF559" s="333"/>
      <c r="AG559" s="333"/>
      <c r="AH559" s="333"/>
      <c r="AI559" s="333"/>
      <c r="AJ559" s="333"/>
      <c r="AK559" s="333"/>
      <c r="AL559" s="333"/>
      <c r="AM559" s="333"/>
      <c r="AN559" s="333"/>
      <c r="AO559"/>
      <c r="AP559"/>
      <c r="AQ559"/>
      <c r="AR559"/>
      <c r="AS559" s="333"/>
      <c r="AT559" s="333"/>
      <c r="AU559" s="333"/>
      <c r="AV559" s="333"/>
      <c r="AW559" s="333"/>
      <c r="AX559" s="333"/>
      <c r="AY559" s="333"/>
      <c r="AZ559" s="333"/>
      <c r="BA559"/>
      <c r="BB559"/>
      <c r="BC559"/>
      <c r="BD559"/>
      <c r="BE559"/>
      <c r="BF559"/>
      <c r="BG559" s="333"/>
      <c r="BH559" s="333"/>
      <c r="BI559" s="333"/>
      <c r="BJ559" s="333"/>
      <c r="BK559" s="333"/>
      <c r="BL559" s="333"/>
      <c r="BM559" s="333"/>
      <c r="BN559" s="333"/>
      <c r="BO559" s="333"/>
      <c r="BP559" s="333"/>
      <c r="BQ559" s="333"/>
      <c r="BR559" s="333"/>
      <c r="BS559" s="333"/>
      <c r="BT559" s="333"/>
      <c r="BU559" s="333"/>
      <c r="BV559" s="333"/>
      <c r="BW559" s="333"/>
      <c r="BX559" s="333"/>
      <c r="BY559" s="333"/>
      <c r="BZ559" s="333"/>
      <c r="CA559" s="333"/>
      <c r="CB559" s="333"/>
      <c r="CC559" s="333"/>
      <c r="CD559" s="333"/>
      <c r="CE559" s="337"/>
      <c r="CF559" s="337"/>
      <c r="CG559" s="337"/>
      <c r="CH559" s="337"/>
      <c r="CI559" s="333"/>
      <c r="CJ559" s="333"/>
      <c r="CK559" s="333"/>
      <c r="CL559" s="333"/>
      <c r="CM559" s="333"/>
      <c r="CN559" s="333"/>
      <c r="CO559" s="333"/>
      <c r="CP559" s="333"/>
      <c r="CQ559" s="337"/>
      <c r="CR559" s="337"/>
      <c r="CS559" s="337"/>
      <c r="CT559" s="337"/>
      <c r="CU559" s="337"/>
      <c r="CV559" s="337"/>
      <c r="CW559" s="337"/>
      <c r="CX559" s="337"/>
      <c r="CY559" s="337"/>
      <c r="CZ559" s="337"/>
      <c r="DA559" s="337"/>
      <c r="DB559" s="337"/>
      <c r="DC559" s="337"/>
      <c r="DD559" s="337"/>
      <c r="DE559" s="337"/>
      <c r="DF559" s="337"/>
      <c r="DG559" s="337"/>
      <c r="DH559" s="337"/>
      <c r="DI559" s="337"/>
      <c r="DJ559" s="337"/>
      <c r="DK559" s="337"/>
      <c r="DL559" s="337"/>
      <c r="DM559"/>
      <c r="DN559"/>
      <c r="DO559"/>
      <c r="EA559" s="333"/>
      <c r="EB559" s="333"/>
      <c r="EC559" s="333"/>
      <c r="ED559" s="333"/>
      <c r="EE559" s="333"/>
      <c r="EF559" s="333"/>
      <c r="EG559" s="333"/>
      <c r="EH559" s="333"/>
      <c r="EJ559" s="66"/>
      <c r="EL559" s="66"/>
      <c r="EM559" s="338"/>
      <c r="FP559" s="107"/>
    </row>
    <row r="560" spans="1:172" s="83" customFormat="1">
      <c r="A560" s="66"/>
      <c r="B560" s="66"/>
      <c r="C560" s="120"/>
      <c r="D560" s="66"/>
      <c r="E560" s="197"/>
      <c r="F560" s="120"/>
      <c r="G560" s="333"/>
      <c r="H560" s="333"/>
      <c r="I560" s="333"/>
      <c r="J560" s="333"/>
      <c r="K560" s="333"/>
      <c r="L560" s="333"/>
      <c r="M560" s="333"/>
      <c r="N560" s="333"/>
      <c r="O560" s="333"/>
      <c r="P560" s="333"/>
      <c r="Q560" s="333"/>
      <c r="R560" s="333"/>
      <c r="S560" s="333"/>
      <c r="T560" s="333"/>
      <c r="U560" s="333"/>
      <c r="V560" s="333"/>
      <c r="W560" s="333"/>
      <c r="X560" s="333"/>
      <c r="Y560" s="333"/>
      <c r="Z560" s="333"/>
      <c r="AA560" s="333"/>
      <c r="AB560" s="333"/>
      <c r="AC560" s="333"/>
      <c r="AD560" s="333"/>
      <c r="AE560" s="333"/>
      <c r="AF560" s="333"/>
      <c r="AG560" s="333"/>
      <c r="AH560" s="333"/>
      <c r="AI560" s="333"/>
      <c r="AJ560" s="333"/>
      <c r="AK560" s="333"/>
      <c r="AL560" s="333"/>
      <c r="AM560" s="333"/>
      <c r="AN560" s="333"/>
      <c r="AO560"/>
      <c r="AP560"/>
      <c r="AQ560"/>
      <c r="AR560"/>
      <c r="AS560" s="333"/>
      <c r="AT560" s="333"/>
      <c r="AU560" s="333"/>
      <c r="AV560" s="333"/>
      <c r="AW560" s="333"/>
      <c r="AX560" s="333"/>
      <c r="AY560" s="333"/>
      <c r="AZ560" s="333"/>
      <c r="BA560"/>
      <c r="BB560"/>
      <c r="BC560"/>
      <c r="BD560"/>
      <c r="BE560"/>
      <c r="BF560"/>
      <c r="BG560" s="333"/>
      <c r="BH560" s="333"/>
      <c r="BI560" s="333"/>
      <c r="BJ560" s="333"/>
      <c r="BK560" s="333"/>
      <c r="BL560" s="333"/>
      <c r="BM560" s="333"/>
      <c r="BN560" s="333"/>
      <c r="BO560" s="333"/>
      <c r="BP560" s="333"/>
      <c r="BQ560" s="333"/>
      <c r="BR560" s="333"/>
      <c r="BS560" s="333"/>
      <c r="BT560" s="333"/>
      <c r="BU560" s="333"/>
      <c r="BV560" s="333"/>
      <c r="BW560" s="333"/>
      <c r="BX560" s="333"/>
      <c r="BY560" s="333"/>
      <c r="BZ560" s="333"/>
      <c r="CA560" s="333"/>
      <c r="CB560" s="333"/>
      <c r="CC560" s="333"/>
      <c r="CD560" s="333"/>
      <c r="CE560" s="337"/>
      <c r="CF560" s="337"/>
      <c r="CG560" s="337"/>
      <c r="CH560" s="337"/>
      <c r="CI560" s="333"/>
      <c r="CJ560" s="333"/>
      <c r="CK560" s="333"/>
      <c r="CL560" s="333"/>
      <c r="CM560" s="333"/>
      <c r="CN560" s="333"/>
      <c r="CO560" s="333"/>
      <c r="CP560" s="333"/>
      <c r="CQ560" s="337"/>
      <c r="CR560" s="337"/>
      <c r="CS560" s="337"/>
      <c r="CT560" s="337"/>
      <c r="CU560" s="337"/>
      <c r="CV560" s="337"/>
      <c r="CW560" s="337"/>
      <c r="CX560" s="337"/>
      <c r="CY560" s="337"/>
      <c r="CZ560" s="337"/>
      <c r="DA560" s="337"/>
      <c r="DB560" s="337"/>
      <c r="DC560" s="337"/>
      <c r="DD560" s="337"/>
      <c r="DE560" s="337"/>
      <c r="DF560" s="337"/>
      <c r="DG560" s="337"/>
      <c r="DH560" s="337"/>
      <c r="DI560" s="337"/>
      <c r="DJ560" s="337"/>
      <c r="DK560" s="337"/>
      <c r="DL560" s="337"/>
      <c r="DM560"/>
      <c r="DN560"/>
      <c r="DO560"/>
      <c r="EA560" s="333"/>
      <c r="EB560" s="333"/>
      <c r="EC560" s="333"/>
      <c r="ED560" s="333"/>
      <c r="EE560" s="333"/>
      <c r="EF560" s="333"/>
      <c r="EG560" s="333"/>
      <c r="EH560" s="333"/>
      <c r="EJ560" s="66"/>
      <c r="EL560" s="66"/>
      <c r="EM560" s="338"/>
      <c r="FP560" s="107"/>
    </row>
    <row r="561" spans="1:172" s="83" customFormat="1">
      <c r="A561" s="66"/>
      <c r="B561" s="66"/>
      <c r="C561" s="120"/>
      <c r="D561" s="66"/>
      <c r="E561" s="197"/>
      <c r="F561" s="120"/>
      <c r="G561" s="333"/>
      <c r="H561" s="333"/>
      <c r="I561" s="333"/>
      <c r="J561" s="333"/>
      <c r="K561" s="333"/>
      <c r="L561" s="333"/>
      <c r="M561" s="333"/>
      <c r="N561" s="333"/>
      <c r="O561" s="333"/>
      <c r="P561" s="333"/>
      <c r="Q561" s="333"/>
      <c r="R561" s="333"/>
      <c r="S561" s="333"/>
      <c r="T561" s="333"/>
      <c r="U561" s="333"/>
      <c r="V561" s="333"/>
      <c r="W561" s="333"/>
      <c r="X561" s="333"/>
      <c r="Y561" s="333"/>
      <c r="Z561" s="333"/>
      <c r="AA561" s="333"/>
      <c r="AB561" s="333"/>
      <c r="AC561" s="333"/>
      <c r="AD561" s="333"/>
      <c r="AE561" s="333"/>
      <c r="AF561" s="333"/>
      <c r="AG561" s="333"/>
      <c r="AH561" s="333"/>
      <c r="AI561" s="333"/>
      <c r="AJ561" s="333"/>
      <c r="AK561" s="333"/>
      <c r="AL561" s="333"/>
      <c r="AM561" s="333"/>
      <c r="AN561" s="333"/>
      <c r="AO561"/>
      <c r="AP561"/>
      <c r="AQ561"/>
      <c r="AR561"/>
      <c r="AS561" s="333"/>
      <c r="AT561" s="333"/>
      <c r="AU561" s="333"/>
      <c r="AV561" s="333"/>
      <c r="AW561" s="333"/>
      <c r="AX561" s="333"/>
      <c r="AY561" s="333"/>
      <c r="AZ561" s="333"/>
      <c r="BA561"/>
      <c r="BB561"/>
      <c r="BC561"/>
      <c r="BD561"/>
      <c r="BE561"/>
      <c r="BF561"/>
      <c r="BG561" s="333"/>
      <c r="BH561" s="333"/>
      <c r="BI561" s="333"/>
      <c r="BJ561" s="333"/>
      <c r="BK561" s="333"/>
      <c r="BL561" s="333"/>
      <c r="BM561" s="333"/>
      <c r="BN561" s="333"/>
      <c r="BO561" s="333"/>
      <c r="BP561" s="333"/>
      <c r="BQ561" s="333"/>
      <c r="BR561" s="333"/>
      <c r="BS561" s="333"/>
      <c r="BT561" s="333"/>
      <c r="BU561" s="333"/>
      <c r="BV561" s="333"/>
      <c r="BW561" s="333"/>
      <c r="BX561" s="333"/>
      <c r="BY561" s="333"/>
      <c r="BZ561" s="333"/>
      <c r="CA561" s="333"/>
      <c r="CB561" s="333"/>
      <c r="CC561" s="333"/>
      <c r="CD561" s="333"/>
      <c r="CE561" s="337"/>
      <c r="CF561" s="337"/>
      <c r="CG561" s="337"/>
      <c r="CH561" s="337"/>
      <c r="CI561" s="333"/>
      <c r="CJ561" s="333"/>
      <c r="CK561" s="333"/>
      <c r="CL561" s="333"/>
      <c r="CM561" s="333"/>
      <c r="CN561" s="333"/>
      <c r="CO561" s="333"/>
      <c r="CP561" s="333"/>
      <c r="CQ561" s="337"/>
      <c r="CR561" s="337"/>
      <c r="CS561" s="337"/>
      <c r="CT561" s="337"/>
      <c r="CU561" s="337"/>
      <c r="CV561" s="337"/>
      <c r="CW561" s="337"/>
      <c r="CX561" s="337"/>
      <c r="CY561" s="337"/>
      <c r="CZ561" s="337"/>
      <c r="DA561" s="337"/>
      <c r="DB561" s="337"/>
      <c r="DC561" s="337"/>
      <c r="DD561" s="337"/>
      <c r="DE561" s="337"/>
      <c r="DF561" s="337"/>
      <c r="DG561" s="337"/>
      <c r="DH561" s="337"/>
      <c r="DI561" s="337"/>
      <c r="DJ561" s="337"/>
      <c r="DK561" s="337"/>
      <c r="DL561" s="337"/>
      <c r="DM561"/>
      <c r="DN561"/>
      <c r="DO561"/>
      <c r="EA561" s="333"/>
      <c r="EB561" s="333"/>
      <c r="EC561" s="333"/>
      <c r="ED561" s="333"/>
      <c r="EE561" s="333"/>
      <c r="EF561" s="333"/>
      <c r="EG561" s="333"/>
      <c r="EH561" s="333"/>
      <c r="EJ561" s="66"/>
      <c r="EL561" s="66"/>
      <c r="EM561" s="338"/>
      <c r="FP561" s="107"/>
    </row>
    <row r="562" spans="1:172" s="83" customFormat="1">
      <c r="A562" s="66"/>
      <c r="B562" s="66"/>
      <c r="C562" s="120"/>
      <c r="D562" s="66"/>
      <c r="E562" s="197"/>
      <c r="F562" s="120"/>
      <c r="G562" s="333"/>
      <c r="H562" s="333"/>
      <c r="I562" s="333"/>
      <c r="J562" s="333"/>
      <c r="K562" s="333"/>
      <c r="L562" s="333"/>
      <c r="M562" s="333"/>
      <c r="N562" s="333"/>
      <c r="O562" s="333"/>
      <c r="P562" s="333"/>
      <c r="Q562" s="333"/>
      <c r="R562" s="333"/>
      <c r="S562" s="333"/>
      <c r="T562" s="333"/>
      <c r="U562" s="333"/>
      <c r="V562" s="333"/>
      <c r="W562" s="333"/>
      <c r="X562" s="333"/>
      <c r="Y562" s="333"/>
      <c r="Z562" s="333"/>
      <c r="AA562" s="333"/>
      <c r="AB562" s="333"/>
      <c r="AC562" s="333"/>
      <c r="AD562" s="333"/>
      <c r="AE562" s="333"/>
      <c r="AF562" s="333"/>
      <c r="AG562" s="333"/>
      <c r="AH562" s="333"/>
      <c r="AI562" s="333"/>
      <c r="AJ562" s="333"/>
      <c r="AK562" s="333"/>
      <c r="AL562" s="333"/>
      <c r="AM562" s="333"/>
      <c r="AN562" s="333"/>
      <c r="AO562"/>
      <c r="AP562"/>
      <c r="AQ562"/>
      <c r="AR562"/>
      <c r="AS562" s="333"/>
      <c r="AT562" s="333"/>
      <c r="AU562" s="333"/>
      <c r="AV562" s="333"/>
      <c r="AW562" s="333"/>
      <c r="AX562" s="333"/>
      <c r="AY562" s="333"/>
      <c r="AZ562" s="333"/>
      <c r="BA562"/>
      <c r="BB562"/>
      <c r="BC562"/>
      <c r="BD562"/>
      <c r="BE562"/>
      <c r="BF562"/>
      <c r="BG562" s="333"/>
      <c r="BH562" s="333"/>
      <c r="BI562" s="333"/>
      <c r="BJ562" s="333"/>
      <c r="BK562" s="333"/>
      <c r="BL562" s="333"/>
      <c r="BM562" s="333"/>
      <c r="BN562" s="333"/>
      <c r="BO562" s="333"/>
      <c r="BP562" s="333"/>
      <c r="BQ562" s="333"/>
      <c r="BR562" s="333"/>
      <c r="BS562" s="333"/>
      <c r="BT562" s="333"/>
      <c r="BU562" s="333"/>
      <c r="BV562" s="333"/>
      <c r="BW562" s="333"/>
      <c r="BX562" s="333"/>
      <c r="BY562" s="333"/>
      <c r="BZ562" s="333"/>
      <c r="CA562" s="333"/>
      <c r="CB562" s="333"/>
      <c r="CC562" s="333"/>
      <c r="CD562" s="333"/>
      <c r="CE562" s="337"/>
      <c r="CF562" s="337"/>
      <c r="CG562" s="337"/>
      <c r="CH562" s="337"/>
      <c r="CI562" s="333"/>
      <c r="CJ562" s="333"/>
      <c r="CK562" s="333"/>
      <c r="CL562" s="333"/>
      <c r="CM562" s="333"/>
      <c r="CN562" s="333"/>
      <c r="CO562" s="333"/>
      <c r="CP562" s="333"/>
      <c r="CQ562" s="337"/>
      <c r="CR562" s="337"/>
      <c r="CS562" s="337"/>
      <c r="CT562" s="337"/>
      <c r="CU562" s="337"/>
      <c r="CV562" s="337"/>
      <c r="CW562" s="337"/>
      <c r="CX562" s="337"/>
      <c r="CY562" s="337"/>
      <c r="CZ562" s="337"/>
      <c r="DA562" s="337"/>
      <c r="DB562" s="337"/>
      <c r="DC562" s="337"/>
      <c r="DD562" s="337"/>
      <c r="DE562" s="337"/>
      <c r="DF562" s="337"/>
      <c r="DG562" s="337"/>
      <c r="DH562" s="337"/>
      <c r="DI562" s="337"/>
      <c r="DJ562" s="337"/>
      <c r="DK562" s="337"/>
      <c r="DL562" s="337"/>
      <c r="DM562"/>
      <c r="DN562"/>
      <c r="DO562"/>
      <c r="EA562" s="333"/>
      <c r="EB562" s="333"/>
      <c r="EC562" s="333"/>
      <c r="ED562" s="333"/>
      <c r="EE562" s="333"/>
      <c r="EF562" s="333"/>
      <c r="EG562" s="333"/>
      <c r="EH562" s="333"/>
      <c r="EJ562" s="66"/>
      <c r="EL562" s="66"/>
      <c r="EM562" s="338"/>
      <c r="FP562" s="107"/>
    </row>
    <row r="563" spans="1:172" s="83" customFormat="1">
      <c r="A563" s="66"/>
      <c r="B563" s="66"/>
      <c r="C563" s="120"/>
      <c r="D563" s="66"/>
      <c r="E563" s="197"/>
      <c r="F563" s="120"/>
      <c r="G563" s="333"/>
      <c r="H563" s="333"/>
      <c r="I563" s="333"/>
      <c r="J563" s="333"/>
      <c r="K563" s="333"/>
      <c r="L563" s="333"/>
      <c r="M563" s="333"/>
      <c r="N563" s="333"/>
      <c r="O563" s="333"/>
      <c r="P563" s="333"/>
      <c r="Q563" s="333"/>
      <c r="R563" s="333"/>
      <c r="S563" s="333"/>
      <c r="T563" s="333"/>
      <c r="U563" s="333"/>
      <c r="V563" s="333"/>
      <c r="W563" s="333"/>
      <c r="X563" s="333"/>
      <c r="Y563" s="333"/>
      <c r="Z563" s="333"/>
      <c r="AA563" s="333"/>
      <c r="AB563" s="333"/>
      <c r="AC563" s="333"/>
      <c r="AD563" s="333"/>
      <c r="AE563" s="333"/>
      <c r="AF563" s="333"/>
      <c r="AG563" s="333"/>
      <c r="AH563" s="333"/>
      <c r="AI563" s="333"/>
      <c r="AJ563" s="333"/>
      <c r="AK563" s="333"/>
      <c r="AL563" s="333"/>
      <c r="AM563" s="333"/>
      <c r="AN563" s="333"/>
      <c r="AO563"/>
      <c r="AP563"/>
      <c r="AQ563"/>
      <c r="AR563"/>
      <c r="AS563" s="333"/>
      <c r="AT563" s="333"/>
      <c r="AU563" s="333"/>
      <c r="AV563" s="333"/>
      <c r="AW563" s="333"/>
      <c r="AX563" s="333"/>
      <c r="AY563" s="333"/>
      <c r="AZ563" s="333"/>
      <c r="BA563"/>
      <c r="BB563"/>
      <c r="BC563"/>
      <c r="BD563"/>
      <c r="BE563"/>
      <c r="BF563"/>
      <c r="BG563" s="333"/>
      <c r="BH563" s="333"/>
      <c r="BI563" s="333"/>
      <c r="BJ563" s="333"/>
      <c r="BK563" s="333"/>
      <c r="BL563" s="333"/>
      <c r="BM563" s="333"/>
      <c r="BN563" s="333"/>
      <c r="BO563" s="333"/>
      <c r="BP563" s="333"/>
      <c r="BQ563" s="333"/>
      <c r="BR563" s="333"/>
      <c r="BS563" s="333"/>
      <c r="BT563" s="333"/>
      <c r="BU563" s="333"/>
      <c r="BV563" s="333"/>
      <c r="BW563" s="333"/>
      <c r="BX563" s="333"/>
      <c r="BY563" s="333"/>
      <c r="BZ563" s="333"/>
      <c r="CA563" s="333"/>
      <c r="CB563" s="333"/>
      <c r="CC563" s="333"/>
      <c r="CD563" s="333"/>
      <c r="CE563" s="337"/>
      <c r="CF563" s="337"/>
      <c r="CG563" s="337"/>
      <c r="CH563" s="337"/>
      <c r="CI563" s="333"/>
      <c r="CJ563" s="333"/>
      <c r="CK563" s="333"/>
      <c r="CL563" s="333"/>
      <c r="CM563" s="333"/>
      <c r="CN563" s="333"/>
      <c r="CO563" s="333"/>
      <c r="CP563" s="333"/>
      <c r="CQ563" s="337"/>
      <c r="CR563" s="337"/>
      <c r="CS563" s="337"/>
      <c r="CT563" s="337"/>
      <c r="CU563" s="337"/>
      <c r="CV563" s="337"/>
      <c r="CW563" s="337"/>
      <c r="CX563" s="337"/>
      <c r="CY563" s="337"/>
      <c r="CZ563" s="337"/>
      <c r="DA563" s="337"/>
      <c r="DB563" s="337"/>
      <c r="DC563" s="337"/>
      <c r="DD563" s="337"/>
      <c r="DE563" s="337"/>
      <c r="DF563" s="337"/>
      <c r="DG563" s="337"/>
      <c r="DH563" s="337"/>
      <c r="DI563" s="337"/>
      <c r="DJ563" s="337"/>
      <c r="DK563" s="337"/>
      <c r="DL563" s="337"/>
      <c r="DM563"/>
      <c r="DN563"/>
      <c r="DO563"/>
      <c r="EA563" s="333"/>
      <c r="EB563" s="333"/>
      <c r="EC563" s="333"/>
      <c r="ED563" s="333"/>
      <c r="EE563" s="333"/>
      <c r="EF563" s="333"/>
      <c r="EG563" s="333"/>
      <c r="EH563" s="333"/>
      <c r="EJ563" s="66"/>
      <c r="EL563" s="66"/>
      <c r="EM563" s="338"/>
      <c r="FP563" s="107"/>
    </row>
    <row r="564" spans="1:172" s="83" customFormat="1">
      <c r="A564" s="66"/>
      <c r="B564" s="66"/>
      <c r="C564" s="120"/>
      <c r="D564" s="66"/>
      <c r="E564" s="197"/>
      <c r="F564" s="120"/>
      <c r="G564" s="333"/>
      <c r="H564" s="333"/>
      <c r="I564" s="333"/>
      <c r="J564" s="333"/>
      <c r="K564" s="333"/>
      <c r="L564" s="333"/>
      <c r="M564" s="333"/>
      <c r="N564" s="333"/>
      <c r="O564" s="333"/>
      <c r="P564" s="333"/>
      <c r="Q564" s="333"/>
      <c r="R564" s="333"/>
      <c r="S564" s="333"/>
      <c r="T564" s="333"/>
      <c r="U564" s="333"/>
      <c r="V564" s="333"/>
      <c r="W564" s="333"/>
      <c r="X564" s="333"/>
      <c r="Y564" s="333"/>
      <c r="Z564" s="333"/>
      <c r="AA564" s="333"/>
      <c r="AB564" s="333"/>
      <c r="AC564" s="333"/>
      <c r="AD564" s="333"/>
      <c r="AE564" s="333"/>
      <c r="AF564" s="333"/>
      <c r="AG564" s="333"/>
      <c r="AH564" s="333"/>
      <c r="AI564" s="333"/>
      <c r="AJ564" s="333"/>
      <c r="AK564" s="333"/>
      <c r="AL564" s="333"/>
      <c r="AM564" s="333"/>
      <c r="AN564" s="333"/>
      <c r="AO564"/>
      <c r="AP564"/>
      <c r="AQ564"/>
      <c r="AR564"/>
      <c r="AS564" s="333"/>
      <c r="AT564" s="333"/>
      <c r="AU564" s="333"/>
      <c r="AV564" s="333"/>
      <c r="AW564" s="333"/>
      <c r="AX564" s="333"/>
      <c r="AY564" s="333"/>
      <c r="AZ564" s="333"/>
      <c r="BA564"/>
      <c r="BB564"/>
      <c r="BC564"/>
      <c r="BD564"/>
      <c r="BE564"/>
      <c r="BF564"/>
      <c r="BG564" s="333"/>
      <c r="BH564" s="333"/>
      <c r="BI564" s="333"/>
      <c r="BJ564" s="333"/>
      <c r="BK564" s="333"/>
      <c r="BL564" s="333"/>
      <c r="BM564" s="333"/>
      <c r="BN564" s="333"/>
      <c r="BO564" s="333"/>
      <c r="BP564" s="333"/>
      <c r="BQ564" s="333"/>
      <c r="BR564" s="333"/>
      <c r="BS564" s="333"/>
      <c r="BT564" s="333"/>
      <c r="BU564" s="333"/>
      <c r="BV564" s="333"/>
      <c r="BW564" s="333"/>
      <c r="BX564" s="333"/>
      <c r="BY564" s="333"/>
      <c r="BZ564" s="333"/>
      <c r="CA564" s="333"/>
      <c r="CB564" s="333"/>
      <c r="CC564" s="333"/>
      <c r="CD564" s="333"/>
      <c r="CE564" s="337"/>
      <c r="CF564" s="337"/>
      <c r="CG564" s="337"/>
      <c r="CH564" s="337"/>
      <c r="CI564" s="333"/>
      <c r="CJ564" s="333"/>
      <c r="CK564" s="333"/>
      <c r="CL564" s="333"/>
      <c r="CM564" s="333"/>
      <c r="CN564" s="333"/>
      <c r="CO564" s="333"/>
      <c r="CP564" s="333"/>
      <c r="CQ564" s="337"/>
      <c r="CR564" s="337"/>
      <c r="CS564" s="337"/>
      <c r="CT564" s="337"/>
      <c r="CU564" s="337"/>
      <c r="CV564" s="337"/>
      <c r="CW564" s="337"/>
      <c r="CX564" s="337"/>
      <c r="CY564" s="337"/>
      <c r="CZ564" s="337"/>
      <c r="DA564" s="337"/>
      <c r="DB564" s="337"/>
      <c r="DC564" s="337"/>
      <c r="DD564" s="337"/>
      <c r="DE564" s="337"/>
      <c r="DF564" s="337"/>
      <c r="DG564" s="337"/>
      <c r="DH564" s="337"/>
      <c r="DI564" s="337"/>
      <c r="DJ564" s="337"/>
      <c r="DK564" s="337"/>
      <c r="DL564" s="337"/>
      <c r="DM564"/>
      <c r="DN564"/>
      <c r="DO564"/>
      <c r="EA564" s="333"/>
      <c r="EB564" s="333"/>
      <c r="EC564" s="333"/>
      <c r="ED564" s="333"/>
      <c r="EE564" s="333"/>
      <c r="EF564" s="333"/>
      <c r="EG564" s="333"/>
      <c r="EH564" s="333"/>
      <c r="EJ564" s="66"/>
      <c r="EL564" s="66"/>
      <c r="EM564" s="338"/>
      <c r="FP564" s="107"/>
    </row>
    <row r="565" spans="1:172" s="83" customFormat="1">
      <c r="A565" s="66"/>
      <c r="B565" s="66"/>
      <c r="C565" s="120"/>
      <c r="D565" s="66"/>
      <c r="E565" s="197"/>
      <c r="F565" s="120"/>
      <c r="G565" s="333"/>
      <c r="H565" s="333"/>
      <c r="I565" s="333"/>
      <c r="J565" s="333"/>
      <c r="K565" s="333"/>
      <c r="L565" s="333"/>
      <c r="M565" s="333"/>
      <c r="N565" s="333"/>
      <c r="O565" s="333"/>
      <c r="P565" s="333"/>
      <c r="Q565" s="333"/>
      <c r="R565" s="333"/>
      <c r="S565" s="333"/>
      <c r="T565" s="333"/>
      <c r="U565" s="333"/>
      <c r="V565" s="333"/>
      <c r="W565" s="333"/>
      <c r="X565" s="333"/>
      <c r="Y565" s="333"/>
      <c r="Z565" s="333"/>
      <c r="AA565" s="333"/>
      <c r="AB565" s="333"/>
      <c r="AC565" s="333"/>
      <c r="AD565" s="333"/>
      <c r="AE565" s="333"/>
      <c r="AF565" s="333"/>
      <c r="AG565" s="333"/>
      <c r="AH565" s="333"/>
      <c r="AI565" s="333"/>
      <c r="AJ565" s="333"/>
      <c r="AK565" s="333"/>
      <c r="AL565" s="333"/>
      <c r="AM565" s="333"/>
      <c r="AN565" s="333"/>
      <c r="AO565"/>
      <c r="AP565"/>
      <c r="AQ565"/>
      <c r="AR565"/>
      <c r="AS565" s="333"/>
      <c r="AT565" s="333"/>
      <c r="AU565" s="333"/>
      <c r="AV565" s="333"/>
      <c r="AW565" s="333"/>
      <c r="AX565" s="333"/>
      <c r="AY565" s="333"/>
      <c r="AZ565" s="333"/>
      <c r="BA565"/>
      <c r="BB565"/>
      <c r="BC565"/>
      <c r="BD565"/>
      <c r="BE565"/>
      <c r="BF565"/>
      <c r="BG565" s="333"/>
      <c r="BH565" s="333"/>
      <c r="BI565" s="333"/>
      <c r="BJ565" s="333"/>
      <c r="BK565" s="333"/>
      <c r="BL565" s="333"/>
      <c r="BM565" s="333"/>
      <c r="BN565" s="333"/>
      <c r="BO565" s="333"/>
      <c r="BP565" s="333"/>
      <c r="BQ565" s="333"/>
      <c r="BR565" s="333"/>
      <c r="BS565" s="333"/>
      <c r="BT565" s="333"/>
      <c r="BU565" s="333"/>
      <c r="BV565" s="333"/>
      <c r="BW565" s="333"/>
      <c r="BX565" s="333"/>
      <c r="BY565" s="333"/>
      <c r="BZ565" s="333"/>
      <c r="CA565" s="333"/>
      <c r="CB565" s="333"/>
      <c r="CC565" s="333"/>
      <c r="CD565" s="333"/>
      <c r="CE565" s="337"/>
      <c r="CF565" s="337"/>
      <c r="CG565" s="337"/>
      <c r="CH565" s="337"/>
      <c r="CI565" s="333"/>
      <c r="CJ565" s="333"/>
      <c r="CK565" s="333"/>
      <c r="CL565" s="333"/>
      <c r="CM565" s="333"/>
      <c r="CN565" s="333"/>
      <c r="CO565" s="333"/>
      <c r="CP565" s="333"/>
      <c r="CQ565" s="337"/>
      <c r="CR565" s="337"/>
      <c r="CS565" s="337"/>
      <c r="CT565" s="337"/>
      <c r="CU565" s="337"/>
      <c r="CV565" s="337"/>
      <c r="CW565" s="337"/>
      <c r="CX565" s="337"/>
      <c r="CY565" s="337"/>
      <c r="CZ565" s="337"/>
      <c r="DA565" s="337"/>
      <c r="DB565" s="337"/>
      <c r="DC565" s="337"/>
      <c r="DD565" s="337"/>
      <c r="DE565" s="337"/>
      <c r="DF565" s="337"/>
      <c r="DG565" s="337"/>
      <c r="DH565" s="337"/>
      <c r="DI565" s="337"/>
      <c r="DJ565" s="337"/>
      <c r="DK565" s="337"/>
      <c r="DL565" s="337"/>
      <c r="DM565"/>
      <c r="DN565"/>
      <c r="DO565"/>
      <c r="EA565" s="333"/>
      <c r="EB565" s="333"/>
      <c r="EC565" s="333"/>
      <c r="ED565" s="333"/>
      <c r="EE565" s="333"/>
      <c r="EF565" s="333"/>
      <c r="EG565" s="333"/>
      <c r="EH565" s="333"/>
      <c r="EJ565" s="66"/>
      <c r="EL565" s="66"/>
      <c r="EM565" s="338"/>
      <c r="FP565" s="107"/>
    </row>
    <row r="566" spans="1:172" s="83" customFormat="1">
      <c r="A566" s="66"/>
      <c r="B566" s="66"/>
      <c r="C566" s="120"/>
      <c r="D566" s="66"/>
      <c r="E566" s="197"/>
      <c r="F566" s="120"/>
      <c r="G566" s="333"/>
      <c r="H566" s="333"/>
      <c r="I566" s="333"/>
      <c r="J566" s="333"/>
      <c r="K566" s="333"/>
      <c r="L566" s="333"/>
      <c r="M566" s="333"/>
      <c r="N566" s="333"/>
      <c r="O566" s="333"/>
      <c r="P566" s="333"/>
      <c r="Q566" s="333"/>
      <c r="R566" s="333"/>
      <c r="S566" s="333"/>
      <c r="T566" s="333"/>
      <c r="U566" s="333"/>
      <c r="V566" s="333"/>
      <c r="W566" s="333"/>
      <c r="X566" s="333"/>
      <c r="Y566" s="333"/>
      <c r="Z566" s="333"/>
      <c r="AA566" s="333"/>
      <c r="AB566" s="333"/>
      <c r="AC566" s="333"/>
      <c r="AD566" s="333"/>
      <c r="AE566" s="333"/>
      <c r="AF566" s="333"/>
      <c r="AG566" s="333"/>
      <c r="AH566" s="333"/>
      <c r="AI566" s="333"/>
      <c r="AJ566" s="333"/>
      <c r="AK566" s="333"/>
      <c r="AL566" s="333"/>
      <c r="AM566" s="333"/>
      <c r="AN566" s="333"/>
      <c r="AO566"/>
      <c r="AP566"/>
      <c r="AQ566"/>
      <c r="AR566"/>
      <c r="AS566" s="333"/>
      <c r="AT566" s="333"/>
      <c r="AU566" s="333"/>
      <c r="AV566" s="333"/>
      <c r="AW566" s="333"/>
      <c r="AX566" s="333"/>
      <c r="AY566" s="333"/>
      <c r="AZ566" s="333"/>
      <c r="BA566"/>
      <c r="BB566"/>
      <c r="BC566"/>
      <c r="BD566"/>
      <c r="BE566"/>
      <c r="BF566"/>
      <c r="BG566" s="333"/>
      <c r="BH566" s="333"/>
      <c r="BI566" s="333"/>
      <c r="BJ566" s="333"/>
      <c r="BK566" s="333"/>
      <c r="BL566" s="333"/>
      <c r="BM566" s="333"/>
      <c r="BN566" s="333"/>
      <c r="BO566" s="333"/>
      <c r="BP566" s="333"/>
      <c r="BQ566" s="333"/>
      <c r="BR566" s="333"/>
      <c r="BS566" s="333"/>
      <c r="BT566" s="333"/>
      <c r="BU566" s="333"/>
      <c r="BV566" s="333"/>
      <c r="BW566" s="333"/>
      <c r="BX566" s="333"/>
      <c r="BY566" s="333"/>
      <c r="BZ566" s="333"/>
      <c r="CA566" s="333"/>
      <c r="CB566" s="333"/>
      <c r="CC566" s="333"/>
      <c r="CD566" s="333"/>
      <c r="CE566" s="337"/>
      <c r="CF566" s="337"/>
      <c r="CG566" s="337"/>
      <c r="CH566" s="337"/>
      <c r="CI566" s="333"/>
      <c r="CJ566" s="333"/>
      <c r="CK566" s="333"/>
      <c r="CL566" s="333"/>
      <c r="CM566" s="333"/>
      <c r="CN566" s="333"/>
      <c r="CO566" s="333"/>
      <c r="CP566" s="333"/>
      <c r="CQ566" s="337"/>
      <c r="CR566" s="337"/>
      <c r="CS566" s="337"/>
      <c r="CT566" s="337"/>
      <c r="CU566" s="337"/>
      <c r="CV566" s="337"/>
      <c r="CW566" s="337"/>
      <c r="CX566" s="337"/>
      <c r="CY566" s="337"/>
      <c r="CZ566" s="337"/>
      <c r="DA566" s="337"/>
      <c r="DB566" s="337"/>
      <c r="DC566" s="337"/>
      <c r="DD566" s="337"/>
      <c r="DE566" s="337"/>
      <c r="DF566" s="337"/>
      <c r="DG566" s="337"/>
      <c r="DH566" s="337"/>
      <c r="DI566" s="337"/>
      <c r="DJ566" s="337"/>
      <c r="DK566" s="337"/>
      <c r="DL566" s="337"/>
      <c r="DM566"/>
      <c r="DN566"/>
      <c r="DO566"/>
      <c r="EA566" s="333"/>
      <c r="EB566" s="333"/>
      <c r="EC566" s="333"/>
      <c r="ED566" s="333"/>
      <c r="EE566" s="333"/>
      <c r="EF566" s="333"/>
      <c r="EG566" s="333"/>
      <c r="EH566" s="333"/>
      <c r="EJ566" s="66"/>
      <c r="EL566" s="66"/>
      <c r="EM566" s="338"/>
      <c r="FP566" s="107"/>
    </row>
    <row r="567" spans="1:172" s="83" customFormat="1">
      <c r="A567" s="66"/>
      <c r="B567" s="66"/>
      <c r="C567" s="120"/>
      <c r="D567" s="66"/>
      <c r="E567" s="197"/>
      <c r="F567" s="120"/>
      <c r="G567" s="333"/>
      <c r="H567" s="333"/>
      <c r="I567" s="333"/>
      <c r="J567" s="333"/>
      <c r="K567" s="333"/>
      <c r="L567" s="333"/>
      <c r="M567" s="333"/>
      <c r="N567" s="333"/>
      <c r="O567" s="333"/>
      <c r="P567" s="333"/>
      <c r="Q567" s="333"/>
      <c r="R567" s="333"/>
      <c r="S567" s="333"/>
      <c r="T567" s="333"/>
      <c r="U567" s="333"/>
      <c r="V567" s="333"/>
      <c r="W567" s="333"/>
      <c r="X567" s="333"/>
      <c r="Y567" s="333"/>
      <c r="Z567" s="333"/>
      <c r="AA567" s="333"/>
      <c r="AB567" s="333"/>
      <c r="AC567" s="333"/>
      <c r="AD567" s="333"/>
      <c r="AE567" s="333"/>
      <c r="AF567" s="333"/>
      <c r="AG567" s="333"/>
      <c r="AH567" s="333"/>
      <c r="AI567" s="333"/>
      <c r="AJ567" s="333"/>
      <c r="AK567" s="333"/>
      <c r="AL567" s="333"/>
      <c r="AM567" s="333"/>
      <c r="AN567" s="333"/>
      <c r="AO567"/>
      <c r="AP567"/>
      <c r="AQ567"/>
      <c r="AR567"/>
      <c r="AS567" s="333"/>
      <c r="AT567" s="333"/>
      <c r="AU567" s="333"/>
      <c r="AV567" s="333"/>
      <c r="AW567" s="333"/>
      <c r="AX567" s="333"/>
      <c r="AY567" s="333"/>
      <c r="AZ567" s="333"/>
      <c r="BA567"/>
      <c r="BB567"/>
      <c r="BC567"/>
      <c r="BD567"/>
      <c r="BE567"/>
      <c r="BF567"/>
      <c r="BG567" s="333"/>
      <c r="BH567" s="333"/>
      <c r="BI567" s="333"/>
      <c r="BJ567" s="333"/>
      <c r="BK567" s="333"/>
      <c r="BL567" s="333"/>
      <c r="BM567" s="333"/>
      <c r="BN567" s="333"/>
      <c r="BO567" s="333"/>
      <c r="BP567" s="333"/>
      <c r="BQ567" s="333"/>
      <c r="BR567" s="333"/>
      <c r="BS567" s="333"/>
      <c r="BT567" s="333"/>
      <c r="BU567" s="333"/>
      <c r="BV567" s="333"/>
      <c r="BW567" s="333"/>
      <c r="BX567" s="333"/>
      <c r="BY567" s="333"/>
      <c r="BZ567" s="333"/>
      <c r="CA567" s="333"/>
      <c r="CB567" s="333"/>
      <c r="CC567" s="333"/>
      <c r="CD567" s="333"/>
      <c r="CE567" s="337"/>
      <c r="CF567" s="337"/>
      <c r="CG567" s="337"/>
      <c r="CH567" s="337"/>
      <c r="CI567" s="333"/>
      <c r="CJ567" s="333"/>
      <c r="CK567" s="333"/>
      <c r="CL567" s="333"/>
      <c r="CM567" s="333"/>
      <c r="CN567" s="333"/>
      <c r="CO567" s="333"/>
      <c r="CP567" s="333"/>
      <c r="CQ567" s="337"/>
      <c r="CR567" s="337"/>
      <c r="CS567" s="337"/>
      <c r="CT567" s="337"/>
      <c r="CU567" s="337"/>
      <c r="CV567" s="337"/>
      <c r="CW567" s="337"/>
      <c r="CX567" s="337"/>
      <c r="CY567" s="337"/>
      <c r="CZ567" s="337"/>
      <c r="DA567" s="337"/>
      <c r="DB567" s="337"/>
      <c r="DC567" s="337"/>
      <c r="DD567" s="337"/>
      <c r="DE567" s="337"/>
      <c r="DF567" s="337"/>
      <c r="DG567" s="337"/>
      <c r="DH567" s="337"/>
      <c r="DI567" s="337"/>
      <c r="DJ567" s="337"/>
      <c r="DK567" s="337"/>
      <c r="DL567" s="337"/>
      <c r="DM567"/>
      <c r="DN567"/>
      <c r="DO567"/>
      <c r="EA567" s="333"/>
      <c r="EB567" s="333"/>
      <c r="EC567" s="333"/>
      <c r="ED567" s="333"/>
      <c r="EE567" s="333"/>
      <c r="EF567" s="333"/>
      <c r="EG567" s="333"/>
      <c r="EH567" s="333"/>
      <c r="EJ567" s="66"/>
      <c r="EL567" s="66"/>
      <c r="EM567" s="338"/>
      <c r="FP567" s="107"/>
    </row>
    <row r="568" spans="1:172" s="83" customFormat="1">
      <c r="A568" s="66"/>
      <c r="B568" s="66"/>
      <c r="C568" s="120"/>
      <c r="D568" s="66"/>
      <c r="E568" s="197"/>
      <c r="F568" s="120"/>
      <c r="G568" s="333"/>
      <c r="H568" s="333"/>
      <c r="I568" s="333"/>
      <c r="J568" s="333"/>
      <c r="K568" s="333"/>
      <c r="L568" s="333"/>
      <c r="M568" s="333"/>
      <c r="N568" s="333"/>
      <c r="O568" s="333"/>
      <c r="P568" s="333"/>
      <c r="Q568" s="333"/>
      <c r="R568" s="333"/>
      <c r="S568" s="333"/>
      <c r="T568" s="333"/>
      <c r="U568" s="333"/>
      <c r="V568" s="333"/>
      <c r="W568" s="333"/>
      <c r="X568" s="333"/>
      <c r="Y568" s="333"/>
      <c r="Z568" s="333"/>
      <c r="AA568" s="333"/>
      <c r="AB568" s="333"/>
      <c r="AC568" s="333"/>
      <c r="AD568" s="333"/>
      <c r="AE568" s="333"/>
      <c r="AF568" s="333"/>
      <c r="AG568" s="333"/>
      <c r="AH568" s="333"/>
      <c r="AI568" s="333"/>
      <c r="AJ568" s="333"/>
      <c r="AK568" s="333"/>
      <c r="AL568" s="333"/>
      <c r="AM568" s="333"/>
      <c r="AN568" s="333"/>
      <c r="AO568"/>
      <c r="AP568"/>
      <c r="AQ568"/>
      <c r="AR568"/>
      <c r="AS568" s="333"/>
      <c r="AT568" s="333"/>
      <c r="AU568" s="333"/>
      <c r="AV568" s="333"/>
      <c r="AW568" s="333"/>
      <c r="AX568" s="333"/>
      <c r="AY568" s="333"/>
      <c r="AZ568" s="333"/>
      <c r="BA568"/>
      <c r="BB568"/>
      <c r="BC568"/>
      <c r="BD568"/>
      <c r="BE568"/>
      <c r="BF568"/>
      <c r="BG568" s="333"/>
      <c r="BH568" s="333"/>
      <c r="BI568" s="333"/>
      <c r="BJ568" s="333"/>
      <c r="BK568" s="333"/>
      <c r="BL568" s="333"/>
      <c r="BM568" s="333"/>
      <c r="BN568" s="333"/>
      <c r="BO568" s="333"/>
      <c r="BP568" s="333"/>
      <c r="BQ568" s="333"/>
      <c r="BR568" s="333"/>
      <c r="BS568" s="333"/>
      <c r="BT568" s="333"/>
      <c r="BU568" s="333"/>
      <c r="BV568" s="333"/>
      <c r="BW568" s="333"/>
      <c r="BX568" s="333"/>
      <c r="BY568" s="333"/>
      <c r="BZ568" s="333"/>
      <c r="CA568" s="333"/>
      <c r="CB568" s="333"/>
      <c r="CC568" s="333"/>
      <c r="CD568" s="333"/>
      <c r="CE568" s="337"/>
      <c r="CF568" s="337"/>
      <c r="CG568" s="337"/>
      <c r="CH568" s="337"/>
      <c r="CI568" s="333"/>
      <c r="CJ568" s="333"/>
      <c r="CK568" s="333"/>
      <c r="CL568" s="333"/>
      <c r="CM568" s="333"/>
      <c r="CN568" s="333"/>
      <c r="CO568" s="333"/>
      <c r="CP568" s="333"/>
      <c r="CQ568" s="337"/>
      <c r="CR568" s="337"/>
      <c r="CS568" s="337"/>
      <c r="CT568" s="337"/>
      <c r="CU568" s="337"/>
      <c r="CV568" s="337"/>
      <c r="CW568" s="337"/>
      <c r="CX568" s="337"/>
      <c r="CY568" s="337"/>
      <c r="CZ568" s="337"/>
      <c r="DA568" s="337"/>
      <c r="DB568" s="337"/>
      <c r="DC568" s="337"/>
      <c r="DD568" s="337"/>
      <c r="DE568" s="337"/>
      <c r="DF568" s="337"/>
      <c r="DG568" s="337"/>
      <c r="DH568" s="337"/>
      <c r="DI568" s="337"/>
      <c r="DJ568" s="337"/>
      <c r="DK568" s="337"/>
      <c r="DL568" s="337"/>
      <c r="DM568"/>
      <c r="DN568"/>
      <c r="DO568"/>
      <c r="EA568" s="333"/>
      <c r="EB568" s="333"/>
      <c r="EC568" s="333"/>
      <c r="ED568" s="333"/>
      <c r="EE568" s="333"/>
      <c r="EF568" s="333"/>
      <c r="EG568" s="333"/>
      <c r="EH568" s="333"/>
      <c r="EJ568" s="66"/>
      <c r="EL568" s="66"/>
      <c r="EM568" s="338"/>
      <c r="FP568" s="107"/>
    </row>
    <row r="569" spans="1:172" s="83" customFormat="1">
      <c r="A569" s="66"/>
      <c r="B569" s="66"/>
      <c r="C569" s="120"/>
      <c r="D569" s="66"/>
      <c r="E569" s="197"/>
      <c r="F569" s="120"/>
      <c r="G569" s="333"/>
      <c r="H569" s="333"/>
      <c r="I569" s="333"/>
      <c r="J569" s="333"/>
      <c r="K569" s="333"/>
      <c r="L569" s="333"/>
      <c r="M569" s="333"/>
      <c r="N569" s="333"/>
      <c r="O569" s="333"/>
      <c r="P569" s="333"/>
      <c r="Q569" s="333"/>
      <c r="R569" s="333"/>
      <c r="S569" s="333"/>
      <c r="T569" s="333"/>
      <c r="U569" s="333"/>
      <c r="V569" s="333"/>
      <c r="W569" s="333"/>
      <c r="X569" s="333"/>
      <c r="Y569" s="333"/>
      <c r="Z569" s="333"/>
      <c r="AA569" s="333"/>
      <c r="AB569" s="333"/>
      <c r="AC569" s="333"/>
      <c r="AD569" s="333"/>
      <c r="AE569" s="333"/>
      <c r="AF569" s="333"/>
      <c r="AG569" s="333"/>
      <c r="AH569" s="333"/>
      <c r="AI569" s="333"/>
      <c r="AJ569" s="333"/>
      <c r="AK569" s="333"/>
      <c r="AL569" s="333"/>
      <c r="AM569" s="333"/>
      <c r="AN569" s="333"/>
      <c r="AO569"/>
      <c r="AP569"/>
      <c r="AQ569"/>
      <c r="AR569"/>
      <c r="AS569" s="333"/>
      <c r="AT569" s="333"/>
      <c r="AU569" s="333"/>
      <c r="AV569" s="333"/>
      <c r="AW569" s="333"/>
      <c r="AX569" s="333"/>
      <c r="AY569" s="333"/>
      <c r="AZ569" s="333"/>
      <c r="BA569"/>
      <c r="BB569"/>
      <c r="BC569"/>
      <c r="BD569"/>
      <c r="BE569"/>
      <c r="BF569"/>
      <c r="BG569" s="333"/>
      <c r="BH569" s="333"/>
      <c r="BI569" s="333"/>
      <c r="BJ569" s="333"/>
      <c r="BK569" s="333"/>
      <c r="BL569" s="333"/>
      <c r="BM569" s="333"/>
      <c r="BN569" s="333"/>
      <c r="BO569" s="333"/>
      <c r="BP569" s="333"/>
      <c r="BQ569" s="333"/>
      <c r="BR569" s="333"/>
      <c r="BS569" s="333"/>
      <c r="BT569" s="333"/>
      <c r="BU569" s="333"/>
      <c r="BV569" s="333"/>
      <c r="BW569" s="333"/>
      <c r="BX569" s="333"/>
      <c r="BY569" s="333"/>
      <c r="BZ569" s="333"/>
      <c r="CA569" s="333"/>
      <c r="CB569" s="333"/>
      <c r="CC569" s="333"/>
      <c r="CD569" s="333"/>
      <c r="CE569" s="337"/>
      <c r="CF569" s="337"/>
      <c r="CG569" s="337"/>
      <c r="CH569" s="337"/>
      <c r="CI569" s="333"/>
      <c r="CJ569" s="333"/>
      <c r="CK569" s="333"/>
      <c r="CL569" s="333"/>
      <c r="CM569" s="333"/>
      <c r="CN569" s="333"/>
      <c r="CO569" s="333"/>
      <c r="CP569" s="333"/>
      <c r="CQ569" s="337"/>
      <c r="CR569" s="337"/>
      <c r="CS569" s="337"/>
      <c r="CT569" s="337"/>
      <c r="CU569" s="337"/>
      <c r="CV569" s="337"/>
      <c r="CW569" s="337"/>
      <c r="CX569" s="337"/>
      <c r="CY569" s="337"/>
      <c r="CZ569" s="337"/>
      <c r="DA569" s="337"/>
      <c r="DB569" s="337"/>
      <c r="DC569" s="337"/>
      <c r="DD569" s="337"/>
      <c r="DE569" s="337"/>
      <c r="DF569" s="337"/>
      <c r="DG569" s="337"/>
      <c r="DH569" s="337"/>
      <c r="DI569" s="337"/>
      <c r="DJ569" s="337"/>
      <c r="DK569" s="337"/>
      <c r="DL569" s="337"/>
      <c r="DM569"/>
      <c r="DN569"/>
      <c r="DO569"/>
      <c r="EA569" s="333"/>
      <c r="EB569" s="333"/>
      <c r="EC569" s="333"/>
      <c r="ED569" s="333"/>
      <c r="EE569" s="333"/>
      <c r="EF569" s="333"/>
      <c r="EG569" s="333"/>
      <c r="EH569" s="333"/>
      <c r="EJ569" s="66"/>
      <c r="EL569" s="66"/>
      <c r="EM569" s="338"/>
      <c r="FP569" s="107"/>
    </row>
    <row r="570" spans="1:172" s="83" customFormat="1">
      <c r="A570" s="66"/>
      <c r="B570" s="66"/>
      <c r="C570" s="120"/>
      <c r="D570" s="66"/>
      <c r="E570" s="197"/>
      <c r="F570" s="120"/>
      <c r="G570" s="333"/>
      <c r="H570" s="333"/>
      <c r="I570" s="333"/>
      <c r="J570" s="333"/>
      <c r="K570" s="333"/>
      <c r="L570" s="333"/>
      <c r="M570" s="333"/>
      <c r="N570" s="333"/>
      <c r="O570" s="333"/>
      <c r="P570" s="333"/>
      <c r="Q570" s="333"/>
      <c r="R570" s="333"/>
      <c r="S570" s="333"/>
      <c r="T570" s="333"/>
      <c r="U570" s="333"/>
      <c r="V570" s="333"/>
      <c r="W570" s="333"/>
      <c r="X570" s="333"/>
      <c r="Y570" s="333"/>
      <c r="Z570" s="333"/>
      <c r="AA570" s="333"/>
      <c r="AB570" s="333"/>
      <c r="AC570" s="333"/>
      <c r="AD570" s="333"/>
      <c r="AE570" s="333"/>
      <c r="AF570" s="333"/>
      <c r="AG570" s="333"/>
      <c r="AH570" s="333"/>
      <c r="AI570" s="333"/>
      <c r="AJ570" s="333"/>
      <c r="AK570" s="333"/>
      <c r="AL570" s="333"/>
      <c r="AM570" s="333"/>
      <c r="AN570" s="333"/>
      <c r="AO570"/>
      <c r="AP570"/>
      <c r="AQ570"/>
      <c r="AR570"/>
      <c r="AS570" s="333"/>
      <c r="AT570" s="333"/>
      <c r="AU570" s="333"/>
      <c r="AV570" s="333"/>
      <c r="AW570" s="333"/>
      <c r="AX570" s="333"/>
      <c r="AY570" s="333"/>
      <c r="AZ570" s="333"/>
      <c r="BA570"/>
      <c r="BB570"/>
      <c r="BC570"/>
      <c r="BD570"/>
      <c r="BE570"/>
      <c r="BF570"/>
      <c r="BG570" s="333"/>
      <c r="BH570" s="333"/>
      <c r="BI570" s="333"/>
      <c r="BJ570" s="333"/>
      <c r="BK570" s="333"/>
      <c r="BL570" s="333"/>
      <c r="BM570" s="333"/>
      <c r="BN570" s="333"/>
      <c r="BO570" s="333"/>
      <c r="BP570" s="333"/>
      <c r="BQ570" s="333"/>
      <c r="BR570" s="333"/>
      <c r="BS570" s="333"/>
      <c r="BT570" s="333"/>
      <c r="BU570" s="333"/>
      <c r="BV570" s="333"/>
      <c r="BW570" s="333"/>
      <c r="BX570" s="333"/>
      <c r="BY570" s="333"/>
      <c r="BZ570" s="333"/>
      <c r="CA570" s="333"/>
      <c r="CB570" s="333"/>
      <c r="CC570" s="333"/>
      <c r="CD570" s="333"/>
      <c r="CE570" s="337"/>
      <c r="CF570" s="337"/>
      <c r="CG570" s="337"/>
      <c r="CH570" s="337"/>
      <c r="CI570" s="333"/>
      <c r="CJ570" s="333"/>
      <c r="CK570" s="333"/>
      <c r="CL570" s="333"/>
      <c r="CM570" s="333"/>
      <c r="CN570" s="333"/>
      <c r="CO570" s="333"/>
      <c r="CP570" s="333"/>
      <c r="CQ570" s="337"/>
      <c r="CR570" s="337"/>
      <c r="CS570" s="337"/>
      <c r="CT570" s="337"/>
      <c r="CU570" s="337"/>
      <c r="CV570" s="337"/>
      <c r="CW570" s="337"/>
      <c r="CX570" s="337"/>
      <c r="CY570" s="337"/>
      <c r="CZ570" s="337"/>
      <c r="DA570" s="337"/>
      <c r="DB570" s="337"/>
      <c r="DC570" s="337"/>
      <c r="DD570" s="337"/>
      <c r="DE570" s="337"/>
      <c r="DF570" s="337"/>
      <c r="DG570" s="337"/>
      <c r="DH570" s="337"/>
      <c r="DI570" s="337"/>
      <c r="DJ570" s="337"/>
      <c r="DK570" s="337"/>
      <c r="DL570" s="337"/>
      <c r="DM570"/>
      <c r="DN570"/>
      <c r="DO570"/>
      <c r="EA570" s="333"/>
      <c r="EB570" s="333"/>
      <c r="EC570" s="333"/>
      <c r="ED570" s="333"/>
      <c r="EE570" s="333"/>
      <c r="EF570" s="333"/>
      <c r="EG570" s="333"/>
      <c r="EH570" s="333"/>
      <c r="EJ570" s="66"/>
      <c r="EL570" s="66"/>
      <c r="EM570" s="338"/>
      <c r="FP570" s="107"/>
    </row>
    <row r="571" spans="1:172" s="83" customFormat="1">
      <c r="A571" s="66"/>
      <c r="B571" s="66"/>
      <c r="C571" s="120"/>
      <c r="D571" s="66"/>
      <c r="E571" s="197"/>
      <c r="F571" s="120"/>
      <c r="G571" s="333"/>
      <c r="H571" s="333"/>
      <c r="I571" s="333"/>
      <c r="J571" s="333"/>
      <c r="K571" s="333"/>
      <c r="L571" s="333"/>
      <c r="M571" s="333"/>
      <c r="N571" s="333"/>
      <c r="O571" s="333"/>
      <c r="P571" s="333"/>
      <c r="Q571" s="333"/>
      <c r="R571" s="333"/>
      <c r="S571" s="333"/>
      <c r="T571" s="333"/>
      <c r="U571" s="333"/>
      <c r="V571" s="333"/>
      <c r="W571" s="333"/>
      <c r="X571" s="333"/>
      <c r="Y571" s="333"/>
      <c r="Z571" s="333"/>
      <c r="AA571" s="333"/>
      <c r="AB571" s="333"/>
      <c r="AC571" s="333"/>
      <c r="AD571" s="333"/>
      <c r="AE571" s="333"/>
      <c r="AF571" s="333"/>
      <c r="AG571" s="333"/>
      <c r="AH571" s="333"/>
      <c r="AI571" s="333"/>
      <c r="AJ571" s="333"/>
      <c r="AK571" s="333"/>
      <c r="AL571" s="333"/>
      <c r="AM571" s="333"/>
      <c r="AN571" s="333"/>
      <c r="AO571"/>
      <c r="AP571"/>
      <c r="AQ571"/>
      <c r="AR571"/>
      <c r="AS571" s="333"/>
      <c r="AT571" s="333"/>
      <c r="AU571" s="333"/>
      <c r="AV571" s="333"/>
      <c r="AW571" s="333"/>
      <c r="AX571" s="333"/>
      <c r="AY571" s="333"/>
      <c r="AZ571" s="333"/>
      <c r="BA571"/>
      <c r="BB571"/>
      <c r="BC571"/>
      <c r="BD571"/>
      <c r="BE571"/>
      <c r="BF571"/>
      <c r="BG571" s="333"/>
      <c r="BH571" s="333"/>
      <c r="BI571" s="333"/>
      <c r="BJ571" s="333"/>
      <c r="BK571" s="333"/>
      <c r="BL571" s="333"/>
      <c r="BM571" s="333"/>
      <c r="BN571" s="333"/>
      <c r="BO571" s="333"/>
      <c r="BP571" s="333"/>
      <c r="BQ571" s="333"/>
      <c r="BR571" s="333"/>
      <c r="BS571" s="333"/>
      <c r="BT571" s="333"/>
      <c r="BU571" s="333"/>
      <c r="BV571" s="333"/>
      <c r="BW571" s="333"/>
      <c r="BX571" s="333"/>
      <c r="BY571" s="333"/>
      <c r="BZ571" s="333"/>
      <c r="CA571" s="333"/>
      <c r="CB571" s="333"/>
      <c r="CC571" s="333"/>
      <c r="CD571" s="333"/>
      <c r="CE571" s="337"/>
      <c r="CF571" s="337"/>
      <c r="CG571" s="337"/>
      <c r="CH571" s="337"/>
      <c r="CI571" s="333"/>
      <c r="CJ571" s="333"/>
      <c r="CK571" s="333"/>
      <c r="CL571" s="333"/>
      <c r="CM571" s="333"/>
      <c r="CN571" s="333"/>
      <c r="CO571" s="333"/>
      <c r="CP571" s="333"/>
      <c r="CQ571" s="337"/>
      <c r="CR571" s="337"/>
      <c r="CS571" s="337"/>
      <c r="CT571" s="337"/>
      <c r="CU571" s="337"/>
      <c r="CV571" s="337"/>
      <c r="CW571" s="337"/>
      <c r="CX571" s="337"/>
      <c r="CY571" s="337"/>
      <c r="CZ571" s="337"/>
      <c r="DA571" s="337"/>
      <c r="DB571" s="337"/>
      <c r="DC571" s="337"/>
      <c r="DD571" s="337"/>
      <c r="DE571" s="337"/>
      <c r="DF571" s="337"/>
      <c r="DG571" s="337"/>
      <c r="DH571" s="337"/>
      <c r="DI571" s="337"/>
      <c r="DJ571" s="337"/>
      <c r="DK571" s="337"/>
      <c r="DL571" s="337"/>
      <c r="DM571"/>
      <c r="DN571"/>
      <c r="DO571"/>
      <c r="EA571" s="333"/>
      <c r="EB571" s="333"/>
      <c r="EC571" s="333"/>
      <c r="ED571" s="333"/>
      <c r="EE571" s="333"/>
      <c r="EF571" s="333"/>
      <c r="EG571" s="333"/>
      <c r="EH571" s="333"/>
      <c r="EJ571" s="66"/>
      <c r="EL571" s="66"/>
      <c r="EM571" s="338"/>
      <c r="FP571" s="107"/>
    </row>
    <row r="572" spans="1:172" s="83" customFormat="1">
      <c r="A572" s="66"/>
      <c r="B572" s="66"/>
      <c r="C572" s="120"/>
      <c r="D572" s="66"/>
      <c r="E572" s="197"/>
      <c r="F572" s="120"/>
      <c r="G572" s="333"/>
      <c r="H572" s="333"/>
      <c r="I572" s="333"/>
      <c r="J572" s="333"/>
      <c r="K572" s="333"/>
      <c r="L572" s="333"/>
      <c r="M572" s="333"/>
      <c r="N572" s="333"/>
      <c r="O572" s="333"/>
      <c r="P572" s="333"/>
      <c r="Q572" s="333"/>
      <c r="R572" s="333"/>
      <c r="S572" s="333"/>
      <c r="T572" s="333"/>
      <c r="U572" s="333"/>
      <c r="V572" s="333"/>
      <c r="W572" s="333"/>
      <c r="X572" s="333"/>
      <c r="Y572" s="333"/>
      <c r="Z572" s="333"/>
      <c r="AA572" s="333"/>
      <c r="AB572" s="333"/>
      <c r="AC572" s="333"/>
      <c r="AD572" s="333"/>
      <c r="AE572" s="333"/>
      <c r="AF572" s="333"/>
      <c r="AG572" s="333"/>
      <c r="AH572" s="333"/>
      <c r="AI572" s="333"/>
      <c r="AJ572" s="333"/>
      <c r="AK572" s="333"/>
      <c r="AL572" s="333"/>
      <c r="AM572" s="333"/>
      <c r="AN572" s="333"/>
      <c r="AO572"/>
      <c r="AP572"/>
      <c r="AQ572"/>
      <c r="AR572"/>
      <c r="AS572" s="333"/>
      <c r="AT572" s="333"/>
      <c r="AU572" s="333"/>
      <c r="AV572" s="333"/>
      <c r="AW572" s="333"/>
      <c r="AX572" s="333"/>
      <c r="AY572" s="333"/>
      <c r="AZ572" s="333"/>
      <c r="BA572"/>
      <c r="BB572"/>
      <c r="BC572"/>
      <c r="BD572"/>
      <c r="BE572"/>
      <c r="BF572"/>
      <c r="BG572" s="333"/>
      <c r="BH572" s="333"/>
      <c r="BI572" s="333"/>
      <c r="BJ572" s="333"/>
      <c r="BK572" s="333"/>
      <c r="BL572" s="333"/>
      <c r="BM572" s="333"/>
      <c r="BN572" s="333"/>
      <c r="BO572" s="333"/>
      <c r="BP572" s="333"/>
      <c r="BQ572" s="333"/>
      <c r="BR572" s="333"/>
      <c r="BS572" s="333"/>
      <c r="BT572" s="333"/>
      <c r="BU572" s="333"/>
      <c r="BV572" s="333"/>
      <c r="BW572" s="333"/>
      <c r="BX572" s="333"/>
      <c r="BY572" s="333"/>
      <c r="BZ572" s="333"/>
      <c r="CA572" s="333"/>
      <c r="CB572" s="333"/>
      <c r="CC572" s="333"/>
      <c r="CD572" s="333"/>
      <c r="CE572" s="337"/>
      <c r="CF572" s="337"/>
      <c r="CG572" s="337"/>
      <c r="CH572" s="337"/>
      <c r="CI572" s="333"/>
      <c r="CJ572" s="333"/>
      <c r="CK572" s="333"/>
      <c r="CL572" s="333"/>
      <c r="CM572" s="333"/>
      <c r="CN572" s="333"/>
      <c r="CO572" s="333"/>
      <c r="CP572" s="333"/>
      <c r="CQ572" s="337"/>
      <c r="CR572" s="337"/>
      <c r="CS572" s="337"/>
      <c r="CT572" s="337"/>
      <c r="CU572" s="337"/>
      <c r="CV572" s="337"/>
      <c r="CW572" s="337"/>
      <c r="CX572" s="337"/>
      <c r="CY572" s="337"/>
      <c r="CZ572" s="337"/>
      <c r="DA572" s="337"/>
      <c r="DB572" s="337"/>
      <c r="DC572" s="337"/>
      <c r="DD572" s="337"/>
      <c r="DE572" s="337"/>
      <c r="DF572" s="337"/>
      <c r="DG572" s="337"/>
      <c r="DH572" s="337"/>
      <c r="DI572" s="337"/>
      <c r="DJ572" s="337"/>
      <c r="DK572" s="337"/>
      <c r="DL572" s="337"/>
      <c r="DM572"/>
      <c r="DN572"/>
      <c r="DO572"/>
      <c r="EA572" s="333"/>
      <c r="EB572" s="333"/>
      <c r="EC572" s="333"/>
      <c r="ED572" s="333"/>
      <c r="EE572" s="333"/>
      <c r="EF572" s="333"/>
      <c r="EG572" s="333"/>
      <c r="EH572" s="333"/>
      <c r="EJ572" s="66"/>
      <c r="EL572" s="66"/>
      <c r="EM572" s="338"/>
      <c r="FP572" s="107"/>
    </row>
    <row r="573" spans="1:172" s="83" customFormat="1">
      <c r="A573" s="66"/>
      <c r="B573" s="66"/>
      <c r="C573" s="120"/>
      <c r="D573" s="66"/>
      <c r="E573" s="197"/>
      <c r="F573" s="120"/>
      <c r="G573" s="333"/>
      <c r="H573" s="333"/>
      <c r="I573" s="333"/>
      <c r="J573" s="333"/>
      <c r="K573" s="333"/>
      <c r="L573" s="333"/>
      <c r="M573" s="333"/>
      <c r="N573" s="333"/>
      <c r="O573" s="333"/>
      <c r="P573" s="333"/>
      <c r="Q573" s="333"/>
      <c r="R573" s="333"/>
      <c r="S573" s="333"/>
      <c r="T573" s="333"/>
      <c r="U573" s="333"/>
      <c r="V573" s="333"/>
      <c r="W573" s="333"/>
      <c r="X573" s="333"/>
      <c r="Y573" s="333"/>
      <c r="Z573" s="333"/>
      <c r="AA573" s="333"/>
      <c r="AB573" s="333"/>
      <c r="AC573" s="333"/>
      <c r="AD573" s="333"/>
      <c r="AE573" s="333"/>
      <c r="AF573" s="333"/>
      <c r="AG573" s="333"/>
      <c r="AH573" s="333"/>
      <c r="AI573" s="333"/>
      <c r="AJ573" s="333"/>
      <c r="AK573" s="333"/>
      <c r="AL573" s="333"/>
      <c r="AM573" s="333"/>
      <c r="AN573" s="333"/>
      <c r="AO573"/>
      <c r="AP573"/>
      <c r="AQ573"/>
      <c r="AR573"/>
      <c r="AS573" s="333"/>
      <c r="AT573" s="333"/>
      <c r="AU573" s="333"/>
      <c r="AV573" s="333"/>
      <c r="AW573" s="333"/>
      <c r="AX573" s="333"/>
      <c r="AY573" s="333"/>
      <c r="AZ573" s="333"/>
      <c r="BA573"/>
      <c r="BB573"/>
      <c r="BC573"/>
      <c r="BD573"/>
      <c r="BE573"/>
      <c r="BF573"/>
      <c r="BG573" s="333"/>
      <c r="BH573" s="333"/>
      <c r="BI573" s="333"/>
      <c r="BJ573" s="333"/>
      <c r="BK573" s="333"/>
      <c r="BL573" s="333"/>
      <c r="BM573" s="333"/>
      <c r="BN573" s="333"/>
      <c r="BO573" s="333"/>
      <c r="BP573" s="333"/>
      <c r="BQ573" s="333"/>
      <c r="BR573" s="333"/>
      <c r="BS573" s="333"/>
      <c r="BT573" s="333"/>
      <c r="BU573" s="333"/>
      <c r="BV573" s="333"/>
      <c r="BW573" s="333"/>
      <c r="BX573" s="333"/>
      <c r="BY573" s="333"/>
      <c r="BZ573" s="333"/>
      <c r="CA573" s="333"/>
      <c r="CB573" s="333"/>
      <c r="CC573" s="333"/>
      <c r="CD573" s="333"/>
      <c r="CE573" s="337"/>
      <c r="CF573" s="337"/>
      <c r="CG573" s="337"/>
      <c r="CH573" s="337"/>
      <c r="CI573" s="333"/>
      <c r="CJ573" s="333"/>
      <c r="CK573" s="333"/>
      <c r="CL573" s="333"/>
      <c r="CM573" s="333"/>
      <c r="CN573" s="333"/>
      <c r="CO573" s="333"/>
      <c r="CP573" s="333"/>
      <c r="CQ573" s="337"/>
      <c r="CR573" s="337"/>
      <c r="CS573" s="337"/>
      <c r="CT573" s="337"/>
      <c r="CU573" s="337"/>
      <c r="CV573" s="337"/>
      <c r="CW573" s="337"/>
      <c r="CX573" s="337"/>
      <c r="CY573" s="337"/>
      <c r="CZ573" s="337"/>
      <c r="DA573" s="337"/>
      <c r="DB573" s="337"/>
      <c r="DC573" s="337"/>
      <c r="DD573" s="337"/>
      <c r="DE573" s="337"/>
      <c r="DF573" s="337"/>
      <c r="DG573" s="337"/>
      <c r="DH573" s="337"/>
      <c r="DI573" s="337"/>
      <c r="DJ573" s="337"/>
      <c r="DK573" s="337"/>
      <c r="DL573" s="337"/>
      <c r="DM573"/>
      <c r="DN573"/>
      <c r="DO573"/>
      <c r="EA573" s="333"/>
      <c r="EB573" s="333"/>
      <c r="EC573" s="333"/>
      <c r="ED573" s="333"/>
      <c r="EE573" s="333"/>
      <c r="EF573" s="333"/>
      <c r="EG573" s="333"/>
      <c r="EH573" s="333"/>
      <c r="EJ573" s="66"/>
      <c r="EL573" s="66"/>
      <c r="EM573" s="338"/>
      <c r="FP573" s="107"/>
    </row>
    <row r="574" spans="1:172" s="83" customFormat="1">
      <c r="A574" s="66"/>
      <c r="B574" s="66"/>
      <c r="C574" s="120"/>
      <c r="D574" s="66"/>
      <c r="E574" s="197"/>
      <c r="F574" s="120"/>
      <c r="G574" s="333"/>
      <c r="H574" s="333"/>
      <c r="I574" s="333"/>
      <c r="J574" s="333"/>
      <c r="K574" s="333"/>
      <c r="L574" s="333"/>
      <c r="M574" s="333"/>
      <c r="N574" s="333"/>
      <c r="O574" s="333"/>
      <c r="P574" s="333"/>
      <c r="Q574" s="333"/>
      <c r="R574" s="333"/>
      <c r="S574" s="333"/>
      <c r="T574" s="333"/>
      <c r="U574" s="333"/>
      <c r="V574" s="333"/>
      <c r="W574" s="333"/>
      <c r="X574" s="333"/>
      <c r="Y574" s="333"/>
      <c r="Z574" s="333"/>
      <c r="AA574" s="333"/>
      <c r="AB574" s="333"/>
      <c r="AC574" s="333"/>
      <c r="AD574" s="333"/>
      <c r="AE574" s="333"/>
      <c r="AF574" s="333"/>
      <c r="AG574" s="333"/>
      <c r="AH574" s="333"/>
      <c r="AI574" s="333"/>
      <c r="AJ574" s="333"/>
      <c r="AK574" s="333"/>
      <c r="AL574" s="333"/>
      <c r="AM574" s="333"/>
      <c r="AN574" s="333"/>
      <c r="AO574"/>
      <c r="AP574"/>
      <c r="AQ574"/>
      <c r="AR574"/>
      <c r="AS574" s="333"/>
      <c r="AT574" s="333"/>
      <c r="AU574" s="333"/>
      <c r="AV574" s="333"/>
      <c r="AW574" s="333"/>
      <c r="AX574" s="333"/>
      <c r="AY574" s="333"/>
      <c r="AZ574" s="333"/>
      <c r="BA574"/>
      <c r="BB574"/>
      <c r="BC574"/>
      <c r="BD574"/>
      <c r="BE574"/>
      <c r="BF574"/>
      <c r="BG574" s="333"/>
      <c r="BH574" s="333"/>
      <c r="BI574" s="333"/>
      <c r="BJ574" s="333"/>
      <c r="BK574" s="333"/>
      <c r="BL574" s="333"/>
      <c r="BM574" s="333"/>
      <c r="BN574" s="333"/>
      <c r="BO574" s="333"/>
      <c r="BP574" s="333"/>
      <c r="BQ574" s="333"/>
      <c r="BR574" s="333"/>
      <c r="BS574" s="333"/>
      <c r="BT574" s="333"/>
      <c r="BU574" s="333"/>
      <c r="BV574" s="333"/>
      <c r="BW574" s="333"/>
      <c r="BX574" s="333"/>
      <c r="BY574" s="333"/>
      <c r="BZ574" s="333"/>
      <c r="CA574" s="333"/>
      <c r="CB574" s="333"/>
      <c r="CC574" s="333"/>
      <c r="CD574" s="333"/>
      <c r="CE574" s="337"/>
      <c r="CF574" s="337"/>
      <c r="CG574" s="337"/>
      <c r="CH574" s="337"/>
      <c r="CI574" s="333"/>
      <c r="CJ574" s="333"/>
      <c r="CK574" s="333"/>
      <c r="CL574" s="333"/>
      <c r="CM574" s="333"/>
      <c r="CN574" s="333"/>
      <c r="CO574" s="333"/>
      <c r="CP574" s="333"/>
      <c r="CQ574" s="337"/>
      <c r="CR574" s="337"/>
      <c r="CS574" s="337"/>
      <c r="CT574" s="337"/>
      <c r="CU574" s="337"/>
      <c r="CV574" s="337"/>
      <c r="CW574" s="337"/>
      <c r="CX574" s="337"/>
      <c r="CY574" s="337"/>
      <c r="CZ574" s="337"/>
      <c r="DA574" s="337"/>
      <c r="DB574" s="337"/>
      <c r="DC574" s="337"/>
      <c r="DD574" s="337"/>
      <c r="DE574" s="337"/>
      <c r="DF574" s="337"/>
      <c r="DG574" s="337"/>
      <c r="DH574" s="337"/>
      <c r="DI574" s="337"/>
      <c r="DJ574" s="337"/>
      <c r="DK574" s="337"/>
      <c r="DL574" s="337"/>
      <c r="DM574"/>
      <c r="DN574"/>
      <c r="DO574"/>
      <c r="EA574" s="333"/>
      <c r="EB574" s="333"/>
      <c r="EC574" s="333"/>
      <c r="ED574" s="333"/>
      <c r="EE574" s="333"/>
      <c r="EF574" s="333"/>
      <c r="EG574" s="333"/>
      <c r="EH574" s="333"/>
      <c r="EJ574" s="66"/>
      <c r="EL574" s="66"/>
      <c r="EM574" s="338"/>
      <c r="FP574" s="107"/>
    </row>
    <row r="575" spans="1:172" s="83" customFormat="1">
      <c r="A575" s="66"/>
      <c r="B575" s="66"/>
      <c r="C575" s="120"/>
      <c r="D575" s="66"/>
      <c r="E575" s="197"/>
      <c r="F575" s="120"/>
      <c r="G575" s="333"/>
      <c r="H575" s="333"/>
      <c r="I575" s="333"/>
      <c r="J575" s="333"/>
      <c r="K575" s="333"/>
      <c r="L575" s="333"/>
      <c r="M575" s="333"/>
      <c r="N575" s="333"/>
      <c r="O575" s="333"/>
      <c r="P575" s="333"/>
      <c r="Q575" s="333"/>
      <c r="R575" s="333"/>
      <c r="S575" s="333"/>
      <c r="T575" s="333"/>
      <c r="U575" s="333"/>
      <c r="V575" s="333"/>
      <c r="W575" s="333"/>
      <c r="X575" s="333"/>
      <c r="Y575" s="333"/>
      <c r="Z575" s="333"/>
      <c r="AA575" s="333"/>
      <c r="AB575" s="333"/>
      <c r="AC575" s="333"/>
      <c r="AD575" s="333"/>
      <c r="AE575" s="333"/>
      <c r="AF575" s="333"/>
      <c r="AG575" s="333"/>
      <c r="AH575" s="333"/>
      <c r="AI575" s="333"/>
      <c r="AJ575" s="333"/>
      <c r="AK575" s="333"/>
      <c r="AL575" s="333"/>
      <c r="AM575" s="333"/>
      <c r="AN575" s="333"/>
      <c r="AO575"/>
      <c r="AP575"/>
      <c r="AQ575"/>
      <c r="AR575"/>
      <c r="AS575" s="333"/>
      <c r="AT575" s="333"/>
      <c r="AU575" s="333"/>
      <c r="AV575" s="333"/>
      <c r="AW575" s="333"/>
      <c r="AX575" s="333"/>
      <c r="AY575" s="333"/>
      <c r="AZ575" s="333"/>
      <c r="BA575"/>
      <c r="BB575"/>
      <c r="BC575"/>
      <c r="BD575"/>
      <c r="BE575"/>
      <c r="BF575"/>
      <c r="BG575" s="333"/>
      <c r="BH575" s="333"/>
      <c r="BI575" s="333"/>
      <c r="BJ575" s="333"/>
      <c r="BK575" s="333"/>
      <c r="BL575" s="333"/>
      <c r="BM575" s="333"/>
      <c r="BN575" s="333"/>
      <c r="BO575" s="333"/>
      <c r="BP575" s="333"/>
      <c r="BQ575" s="333"/>
      <c r="BR575" s="333"/>
      <c r="BS575" s="333"/>
      <c r="BT575" s="333"/>
      <c r="BU575" s="333"/>
      <c r="BV575" s="333"/>
      <c r="BW575" s="333"/>
      <c r="BX575" s="333"/>
      <c r="BY575" s="333"/>
      <c r="BZ575" s="333"/>
      <c r="CA575" s="333"/>
      <c r="CB575" s="333"/>
      <c r="CC575" s="333"/>
      <c r="CD575" s="333"/>
      <c r="CE575" s="337"/>
      <c r="CF575" s="337"/>
      <c r="CG575" s="337"/>
      <c r="CH575" s="337"/>
      <c r="CI575" s="333"/>
      <c r="CJ575" s="333"/>
      <c r="CK575" s="333"/>
      <c r="CL575" s="333"/>
      <c r="CM575" s="333"/>
      <c r="CN575" s="333"/>
      <c r="CO575" s="333"/>
      <c r="CP575" s="333"/>
      <c r="CQ575" s="337"/>
      <c r="CR575" s="337"/>
      <c r="CS575" s="337"/>
      <c r="CT575" s="337"/>
      <c r="CU575" s="337"/>
      <c r="CV575" s="337"/>
      <c r="CW575" s="337"/>
      <c r="CX575" s="337"/>
      <c r="CY575" s="337"/>
      <c r="CZ575" s="337"/>
      <c r="DA575" s="337"/>
      <c r="DB575" s="337"/>
      <c r="DC575" s="337"/>
      <c r="DD575" s="337"/>
      <c r="DE575" s="337"/>
      <c r="DF575" s="337"/>
      <c r="DG575" s="337"/>
      <c r="DH575" s="337"/>
      <c r="DI575" s="337"/>
      <c r="DJ575" s="337"/>
      <c r="DK575" s="337"/>
      <c r="DL575" s="337"/>
      <c r="DM575"/>
      <c r="DN575"/>
      <c r="DO575"/>
      <c r="EA575" s="333"/>
      <c r="EB575" s="333"/>
      <c r="EC575" s="333"/>
      <c r="ED575" s="333"/>
      <c r="EE575" s="333"/>
      <c r="EF575" s="333"/>
      <c r="EG575" s="333"/>
      <c r="EH575" s="333"/>
      <c r="EJ575" s="66"/>
      <c r="EL575" s="66"/>
      <c r="EM575" s="338"/>
      <c r="FP575" s="107"/>
    </row>
    <row r="576" spans="1:172" s="83" customFormat="1">
      <c r="A576" s="66"/>
      <c r="B576" s="66"/>
      <c r="C576" s="120"/>
      <c r="D576" s="66"/>
      <c r="E576" s="197"/>
      <c r="F576" s="120"/>
      <c r="G576" s="333"/>
      <c r="H576" s="333"/>
      <c r="I576" s="333"/>
      <c r="J576" s="333"/>
      <c r="K576" s="333"/>
      <c r="L576" s="333"/>
      <c r="M576" s="333"/>
      <c r="N576" s="333"/>
      <c r="O576" s="333"/>
      <c r="P576" s="333"/>
      <c r="Q576" s="333"/>
      <c r="R576" s="333"/>
      <c r="S576" s="333"/>
      <c r="T576" s="333"/>
      <c r="U576" s="333"/>
      <c r="V576" s="333"/>
      <c r="W576" s="333"/>
      <c r="X576" s="333"/>
      <c r="Y576" s="333"/>
      <c r="Z576" s="333"/>
      <c r="AA576" s="333"/>
      <c r="AB576" s="333"/>
      <c r="AC576" s="333"/>
      <c r="AD576" s="333"/>
      <c r="AE576" s="333"/>
      <c r="AF576" s="333"/>
      <c r="AG576" s="333"/>
      <c r="AH576" s="333"/>
      <c r="AI576" s="333"/>
      <c r="AJ576" s="333"/>
      <c r="AK576" s="333"/>
      <c r="AL576" s="333"/>
      <c r="AM576" s="333"/>
      <c r="AN576" s="333"/>
      <c r="AO576"/>
      <c r="AP576"/>
      <c r="AQ576"/>
      <c r="AR576"/>
      <c r="AS576" s="333"/>
      <c r="AT576" s="333"/>
      <c r="AU576" s="333"/>
      <c r="AV576" s="333"/>
      <c r="AW576" s="333"/>
      <c r="AX576" s="333"/>
      <c r="AY576" s="333"/>
      <c r="AZ576" s="333"/>
      <c r="BA576"/>
      <c r="BB576"/>
      <c r="BC576"/>
      <c r="BD576"/>
      <c r="BE576"/>
      <c r="BF576"/>
      <c r="BG576" s="333"/>
      <c r="BH576" s="333"/>
      <c r="BI576" s="333"/>
      <c r="BJ576" s="333"/>
      <c r="BK576" s="333"/>
      <c r="BL576" s="333"/>
      <c r="BM576" s="333"/>
      <c r="BN576" s="333"/>
      <c r="BO576" s="333"/>
      <c r="BP576" s="333"/>
      <c r="BQ576" s="333"/>
      <c r="BR576" s="333"/>
      <c r="BS576" s="333"/>
      <c r="BT576" s="333"/>
      <c r="BU576" s="333"/>
      <c r="BV576" s="333"/>
      <c r="BW576" s="333"/>
      <c r="BX576" s="333"/>
      <c r="BY576" s="333"/>
      <c r="BZ576" s="333"/>
      <c r="CA576" s="333"/>
      <c r="CB576" s="333"/>
      <c r="CC576" s="333"/>
      <c r="CD576" s="333"/>
      <c r="CE576" s="337"/>
      <c r="CF576" s="337"/>
      <c r="CG576" s="337"/>
      <c r="CH576" s="337"/>
      <c r="CI576" s="333"/>
      <c r="CJ576" s="333"/>
      <c r="CK576" s="333"/>
      <c r="CL576" s="333"/>
      <c r="CM576" s="333"/>
      <c r="CN576" s="333"/>
      <c r="CO576" s="333"/>
      <c r="CP576" s="333"/>
      <c r="CQ576" s="337"/>
      <c r="CR576" s="337"/>
      <c r="CS576" s="337"/>
      <c r="CT576" s="337"/>
      <c r="CU576" s="337"/>
      <c r="CV576" s="337"/>
      <c r="CW576" s="337"/>
      <c r="CX576" s="337"/>
      <c r="CY576" s="337"/>
      <c r="CZ576" s="337"/>
      <c r="DA576" s="337"/>
      <c r="DB576" s="337"/>
      <c r="DC576" s="337"/>
      <c r="DD576" s="337"/>
      <c r="DE576" s="337"/>
      <c r="DF576" s="337"/>
      <c r="DG576" s="337"/>
      <c r="DH576" s="337"/>
      <c r="DI576" s="337"/>
      <c r="DJ576" s="337"/>
      <c r="DK576" s="337"/>
      <c r="DL576" s="337"/>
      <c r="DM576"/>
      <c r="DN576"/>
      <c r="DO576"/>
      <c r="EA576" s="333"/>
      <c r="EB576" s="333"/>
      <c r="EC576" s="333"/>
      <c r="ED576" s="333"/>
      <c r="EE576" s="333"/>
      <c r="EF576" s="333"/>
      <c r="EG576" s="333"/>
      <c r="EH576" s="333"/>
      <c r="EJ576" s="66"/>
      <c r="EL576" s="66"/>
      <c r="EM576" s="338"/>
      <c r="FP576" s="107"/>
    </row>
    <row r="577" spans="1:172" s="83" customFormat="1">
      <c r="A577" s="66"/>
      <c r="B577" s="66"/>
      <c r="C577" s="120"/>
      <c r="D577" s="66"/>
      <c r="E577" s="197"/>
      <c r="F577" s="120"/>
      <c r="G577" s="333"/>
      <c r="H577" s="333"/>
      <c r="I577" s="333"/>
      <c r="J577" s="333"/>
      <c r="K577" s="333"/>
      <c r="L577" s="333"/>
      <c r="M577" s="333"/>
      <c r="N577" s="333"/>
      <c r="O577" s="333"/>
      <c r="P577" s="333"/>
      <c r="Q577" s="333"/>
      <c r="R577" s="333"/>
      <c r="S577" s="333"/>
      <c r="T577" s="333"/>
      <c r="U577" s="333"/>
      <c r="V577" s="333"/>
      <c r="W577" s="333"/>
      <c r="X577" s="333"/>
      <c r="Y577" s="333"/>
      <c r="Z577" s="333"/>
      <c r="AA577" s="333"/>
      <c r="AB577" s="333"/>
      <c r="AC577" s="333"/>
      <c r="AD577" s="333"/>
      <c r="AE577" s="333"/>
      <c r="AF577" s="333"/>
      <c r="AG577" s="333"/>
      <c r="AH577" s="333"/>
      <c r="AI577" s="333"/>
      <c r="AJ577" s="333"/>
      <c r="AK577" s="333"/>
      <c r="AL577" s="333"/>
      <c r="AM577" s="333"/>
      <c r="AN577" s="333"/>
      <c r="AO577"/>
      <c r="AP577"/>
      <c r="AQ577"/>
      <c r="AR577"/>
      <c r="AS577" s="333"/>
      <c r="AT577" s="333"/>
      <c r="AU577" s="333"/>
      <c r="AV577" s="333"/>
      <c r="AW577" s="333"/>
      <c r="AX577" s="333"/>
      <c r="AY577" s="333"/>
      <c r="AZ577" s="333"/>
      <c r="BA577"/>
      <c r="BB577"/>
      <c r="BC577"/>
      <c r="BD577"/>
      <c r="BE577"/>
      <c r="BF577"/>
      <c r="BG577" s="333"/>
      <c r="BH577" s="333"/>
      <c r="BI577" s="333"/>
      <c r="BJ577" s="333"/>
      <c r="BK577" s="333"/>
      <c r="BL577" s="333"/>
      <c r="BM577" s="333"/>
      <c r="BN577" s="333"/>
      <c r="BO577" s="333"/>
      <c r="BP577" s="333"/>
      <c r="BQ577" s="333"/>
      <c r="BR577" s="333"/>
      <c r="BS577" s="333"/>
      <c r="BT577" s="333"/>
      <c r="BU577" s="333"/>
      <c r="BV577" s="333"/>
      <c r="BW577" s="333"/>
      <c r="BX577" s="333"/>
      <c r="BY577" s="333"/>
      <c r="BZ577" s="333"/>
      <c r="CA577" s="333"/>
      <c r="CB577" s="333"/>
      <c r="CC577" s="333"/>
      <c r="CD577" s="333"/>
      <c r="CE577" s="337"/>
      <c r="CF577" s="337"/>
      <c r="CG577" s="337"/>
      <c r="CH577" s="337"/>
      <c r="CI577" s="333"/>
      <c r="CJ577" s="333"/>
      <c r="CK577" s="333"/>
      <c r="CL577" s="333"/>
      <c r="CM577" s="333"/>
      <c r="CN577" s="333"/>
      <c r="CO577" s="333"/>
      <c r="CP577" s="333"/>
      <c r="CQ577" s="337"/>
      <c r="CR577" s="337"/>
      <c r="CS577" s="337"/>
      <c r="CT577" s="337"/>
      <c r="CU577" s="337"/>
      <c r="CV577" s="337"/>
      <c r="CW577" s="337"/>
      <c r="CX577" s="337"/>
      <c r="CY577" s="337"/>
      <c r="CZ577" s="337"/>
      <c r="DA577" s="337"/>
      <c r="DB577" s="337"/>
      <c r="DC577" s="337"/>
      <c r="DD577" s="337"/>
      <c r="DE577" s="337"/>
      <c r="DF577" s="337"/>
      <c r="DG577" s="337"/>
      <c r="DH577" s="337"/>
      <c r="DI577" s="337"/>
      <c r="DJ577" s="337"/>
      <c r="DK577" s="337"/>
      <c r="DL577" s="337"/>
      <c r="DM577"/>
      <c r="DN577"/>
      <c r="DO577"/>
      <c r="EA577" s="333"/>
      <c r="EB577" s="333"/>
      <c r="EC577" s="333"/>
      <c r="ED577" s="333"/>
      <c r="EE577" s="333"/>
      <c r="EF577" s="333"/>
      <c r="EG577" s="333"/>
      <c r="EH577" s="333"/>
      <c r="EJ577" s="66"/>
      <c r="EL577" s="66"/>
      <c r="EM577" s="338"/>
      <c r="FP577" s="107"/>
    </row>
    <row r="578" spans="1:172" s="83" customFormat="1">
      <c r="A578" s="66"/>
      <c r="B578" s="66"/>
      <c r="C578" s="120"/>
      <c r="D578" s="66"/>
      <c r="E578" s="197"/>
      <c r="F578" s="120"/>
      <c r="G578" s="333"/>
      <c r="H578" s="333"/>
      <c r="I578" s="333"/>
      <c r="J578" s="333"/>
      <c r="K578" s="333"/>
      <c r="L578" s="333"/>
      <c r="M578" s="333"/>
      <c r="N578" s="333"/>
      <c r="O578" s="333"/>
      <c r="P578" s="333"/>
      <c r="Q578" s="333"/>
      <c r="R578" s="333"/>
      <c r="S578" s="333"/>
      <c r="T578" s="333"/>
      <c r="U578" s="333"/>
      <c r="V578" s="333"/>
      <c r="W578" s="333"/>
      <c r="X578" s="333"/>
      <c r="Y578" s="333"/>
      <c r="Z578" s="333"/>
      <c r="AA578" s="333"/>
      <c r="AB578" s="333"/>
      <c r="AC578" s="333"/>
      <c r="AD578" s="333"/>
      <c r="AE578" s="333"/>
      <c r="AF578" s="333"/>
      <c r="AG578" s="333"/>
      <c r="AH578" s="333"/>
      <c r="AI578" s="333"/>
      <c r="AJ578" s="333"/>
      <c r="AK578" s="333"/>
      <c r="AL578" s="333"/>
      <c r="AM578" s="333"/>
      <c r="AN578" s="333"/>
      <c r="AO578"/>
      <c r="AP578"/>
      <c r="AQ578"/>
      <c r="AR578"/>
      <c r="AS578" s="333"/>
      <c r="AT578" s="333"/>
      <c r="AU578" s="333"/>
      <c r="AV578" s="333"/>
      <c r="AW578" s="333"/>
      <c r="AX578" s="333"/>
      <c r="AY578" s="333"/>
      <c r="AZ578" s="333"/>
      <c r="BA578"/>
      <c r="BB578"/>
      <c r="BC578"/>
      <c r="BD578"/>
      <c r="BE578"/>
      <c r="BF578"/>
      <c r="BG578" s="333"/>
      <c r="BH578" s="333"/>
      <c r="BI578" s="333"/>
      <c r="BJ578" s="333"/>
      <c r="BK578" s="333"/>
      <c r="BL578" s="333"/>
      <c r="BM578" s="333"/>
      <c r="BN578" s="333"/>
      <c r="BO578" s="333"/>
      <c r="BP578" s="333"/>
      <c r="BQ578" s="333"/>
      <c r="BR578" s="333"/>
      <c r="BS578" s="333"/>
      <c r="BT578" s="333"/>
      <c r="BU578" s="333"/>
      <c r="BV578" s="333"/>
      <c r="BW578" s="333"/>
      <c r="BX578" s="333"/>
      <c r="BY578" s="333"/>
      <c r="BZ578" s="333"/>
      <c r="CA578" s="333"/>
      <c r="CB578" s="333"/>
      <c r="CC578" s="333"/>
      <c r="CD578" s="333"/>
      <c r="CE578" s="337"/>
      <c r="CF578" s="337"/>
      <c r="CG578" s="337"/>
      <c r="CH578" s="337"/>
      <c r="CI578" s="333"/>
      <c r="CJ578" s="333"/>
      <c r="CK578" s="333"/>
      <c r="CL578" s="333"/>
      <c r="CM578" s="333"/>
      <c r="CN578" s="333"/>
      <c r="CO578" s="333"/>
      <c r="CP578" s="333"/>
      <c r="CQ578" s="337"/>
      <c r="CR578" s="337"/>
      <c r="CS578" s="337"/>
      <c r="CT578" s="337"/>
      <c r="CU578" s="337"/>
      <c r="CV578" s="337"/>
      <c r="CW578" s="337"/>
      <c r="CX578" s="337"/>
      <c r="CY578" s="337"/>
      <c r="CZ578" s="337"/>
      <c r="DA578" s="337"/>
      <c r="DB578" s="337"/>
      <c r="DC578" s="337"/>
      <c r="DD578" s="337"/>
      <c r="DE578" s="337"/>
      <c r="DF578" s="337"/>
      <c r="DG578" s="337"/>
      <c r="DH578" s="337"/>
      <c r="DI578" s="337"/>
      <c r="DJ578" s="337"/>
      <c r="DK578" s="337"/>
      <c r="DL578" s="337"/>
      <c r="DM578"/>
      <c r="DN578"/>
      <c r="DO578"/>
      <c r="EA578" s="333"/>
      <c r="EB578" s="333"/>
      <c r="EC578" s="333"/>
      <c r="ED578" s="333"/>
      <c r="EE578" s="333"/>
      <c r="EF578" s="333"/>
      <c r="EG578" s="333"/>
      <c r="EH578" s="333"/>
      <c r="EJ578" s="66"/>
      <c r="EL578" s="66"/>
      <c r="EM578" s="338"/>
      <c r="FP578" s="107"/>
    </row>
    <row r="579" spans="1:172" s="83" customFormat="1">
      <c r="A579" s="66"/>
      <c r="B579" s="66"/>
      <c r="C579" s="120"/>
      <c r="D579" s="66"/>
      <c r="E579" s="197"/>
      <c r="F579" s="120"/>
      <c r="G579" s="333"/>
      <c r="H579" s="333"/>
      <c r="I579" s="333"/>
      <c r="J579" s="333"/>
      <c r="K579" s="333"/>
      <c r="L579" s="333"/>
      <c r="M579" s="333"/>
      <c r="N579" s="333"/>
      <c r="O579" s="333"/>
      <c r="P579" s="333"/>
      <c r="Q579" s="333"/>
      <c r="R579" s="333"/>
      <c r="S579" s="333"/>
      <c r="T579" s="333"/>
      <c r="U579" s="333"/>
      <c r="V579" s="333"/>
      <c r="W579" s="333"/>
      <c r="X579" s="333"/>
      <c r="Y579" s="333"/>
      <c r="Z579" s="333"/>
      <c r="AA579" s="333"/>
      <c r="AB579" s="333"/>
      <c r="AC579" s="333"/>
      <c r="AD579" s="333"/>
      <c r="AE579" s="333"/>
      <c r="AF579" s="333"/>
      <c r="AG579" s="333"/>
      <c r="AH579" s="333"/>
      <c r="AI579" s="333"/>
      <c r="AJ579" s="333"/>
      <c r="AK579" s="333"/>
      <c r="AL579" s="333"/>
      <c r="AM579" s="333"/>
      <c r="AN579" s="333"/>
      <c r="AO579"/>
      <c r="AP579"/>
      <c r="AQ579"/>
      <c r="AR579"/>
      <c r="AS579" s="333"/>
      <c r="AT579" s="333"/>
      <c r="AU579" s="333"/>
      <c r="AV579" s="333"/>
      <c r="AW579" s="333"/>
      <c r="AX579" s="333"/>
      <c r="AY579" s="333"/>
      <c r="AZ579" s="333"/>
      <c r="BA579"/>
      <c r="BB579"/>
      <c r="BC579"/>
      <c r="BD579"/>
      <c r="BE579"/>
      <c r="BF579"/>
      <c r="BG579" s="333"/>
      <c r="BH579" s="333"/>
      <c r="BI579" s="333"/>
      <c r="BJ579" s="333"/>
      <c r="BK579" s="333"/>
      <c r="BL579" s="333"/>
      <c r="BM579" s="333"/>
      <c r="BN579" s="333"/>
      <c r="BO579" s="333"/>
      <c r="BP579" s="333"/>
      <c r="BQ579" s="333"/>
      <c r="BR579" s="333"/>
      <c r="BS579" s="333"/>
      <c r="BT579" s="333"/>
      <c r="BU579" s="333"/>
      <c r="BV579" s="333"/>
      <c r="BW579" s="333"/>
      <c r="BX579" s="333"/>
      <c r="BY579" s="333"/>
      <c r="BZ579" s="333"/>
      <c r="CA579" s="333"/>
      <c r="CB579" s="333"/>
      <c r="CC579" s="333"/>
      <c r="CD579" s="333"/>
      <c r="CE579" s="337"/>
      <c r="CF579" s="337"/>
      <c r="CG579" s="337"/>
      <c r="CH579" s="337"/>
      <c r="CI579" s="333"/>
      <c r="CJ579" s="333"/>
      <c r="CK579" s="333"/>
      <c r="CL579" s="333"/>
      <c r="CM579" s="333"/>
      <c r="CN579" s="333"/>
      <c r="CO579" s="333"/>
      <c r="CP579" s="333"/>
      <c r="CQ579" s="337"/>
      <c r="CR579" s="337"/>
      <c r="CS579" s="337"/>
      <c r="CT579" s="337"/>
      <c r="CU579" s="337"/>
      <c r="CV579" s="337"/>
      <c r="CW579" s="337"/>
      <c r="CX579" s="337"/>
      <c r="CY579" s="337"/>
      <c r="CZ579" s="337"/>
      <c r="DA579" s="337"/>
      <c r="DB579" s="337"/>
      <c r="DC579" s="337"/>
      <c r="DD579" s="337"/>
      <c r="DE579" s="337"/>
      <c r="DF579" s="337"/>
      <c r="DG579" s="337"/>
      <c r="DH579" s="337"/>
      <c r="DI579" s="337"/>
      <c r="DJ579" s="337"/>
      <c r="DK579" s="337"/>
      <c r="DL579" s="337"/>
      <c r="DM579"/>
      <c r="DN579"/>
      <c r="DO579"/>
      <c r="EA579" s="333"/>
      <c r="EB579" s="333"/>
      <c r="EC579" s="333"/>
      <c r="ED579" s="333"/>
      <c r="EE579" s="333"/>
      <c r="EF579" s="333"/>
      <c r="EG579" s="333"/>
      <c r="EH579" s="333"/>
      <c r="EJ579" s="66"/>
      <c r="EL579" s="66"/>
      <c r="EM579" s="338"/>
      <c r="FP579" s="107"/>
    </row>
    <row r="580" spans="1:172" s="83" customFormat="1">
      <c r="A580" s="66"/>
      <c r="B580" s="66"/>
      <c r="C580" s="120"/>
      <c r="D580" s="66"/>
      <c r="E580" s="197"/>
      <c r="F580" s="120"/>
      <c r="G580" s="333"/>
      <c r="H580" s="333"/>
      <c r="I580" s="333"/>
      <c r="J580" s="333"/>
      <c r="K580" s="333"/>
      <c r="L580" s="333"/>
      <c r="M580" s="333"/>
      <c r="N580" s="333"/>
      <c r="O580" s="333"/>
      <c r="P580" s="333"/>
      <c r="Q580" s="333"/>
      <c r="R580" s="333"/>
      <c r="S580" s="333"/>
      <c r="T580" s="333"/>
      <c r="U580" s="333"/>
      <c r="V580" s="333"/>
      <c r="W580" s="333"/>
      <c r="X580" s="333"/>
      <c r="Y580" s="333"/>
      <c r="Z580" s="333"/>
      <c r="AA580" s="333"/>
      <c r="AB580" s="333"/>
      <c r="AC580" s="333"/>
      <c r="AD580" s="333"/>
      <c r="AE580" s="333"/>
      <c r="AF580" s="333"/>
      <c r="AG580" s="333"/>
      <c r="AH580" s="333"/>
      <c r="AI580" s="333"/>
      <c r="AJ580" s="333"/>
      <c r="AK580" s="333"/>
      <c r="AL580" s="333"/>
      <c r="AM580" s="333"/>
      <c r="AN580" s="333"/>
      <c r="AO580"/>
      <c r="AP580"/>
      <c r="AQ580"/>
      <c r="AR580"/>
      <c r="AS580" s="333"/>
      <c r="AT580" s="333"/>
      <c r="AU580" s="333"/>
      <c r="AV580" s="333"/>
      <c r="AW580" s="333"/>
      <c r="AX580" s="333"/>
      <c r="AY580" s="333"/>
      <c r="AZ580" s="333"/>
      <c r="BA580"/>
      <c r="BB580"/>
      <c r="BC580"/>
      <c r="BD580"/>
      <c r="BE580"/>
      <c r="BF580"/>
      <c r="BG580" s="333"/>
      <c r="BH580" s="333"/>
      <c r="BI580" s="333"/>
      <c r="BJ580" s="333"/>
      <c r="BK580" s="333"/>
      <c r="BL580" s="333"/>
      <c r="BM580" s="333"/>
      <c r="BN580" s="333"/>
      <c r="BO580" s="333"/>
      <c r="BP580" s="333"/>
      <c r="BQ580" s="333"/>
      <c r="BR580" s="333"/>
      <c r="BS580" s="333"/>
      <c r="BT580" s="333"/>
      <c r="BU580" s="333"/>
      <c r="BV580" s="333"/>
      <c r="BW580" s="333"/>
      <c r="BX580" s="333"/>
      <c r="BY580" s="333"/>
      <c r="BZ580" s="333"/>
      <c r="CA580" s="333"/>
      <c r="CB580" s="333"/>
      <c r="CC580" s="333"/>
      <c r="CD580" s="333"/>
      <c r="CE580" s="337"/>
      <c r="CF580" s="337"/>
      <c r="CG580" s="337"/>
      <c r="CH580" s="337"/>
      <c r="CI580" s="333"/>
      <c r="CJ580" s="333"/>
      <c r="CK580" s="333"/>
      <c r="CL580" s="333"/>
      <c r="CM580" s="333"/>
      <c r="CN580" s="333"/>
      <c r="CO580" s="333"/>
      <c r="CP580" s="333"/>
      <c r="CQ580" s="337"/>
      <c r="CR580" s="337"/>
      <c r="CS580" s="337"/>
      <c r="CT580" s="337"/>
      <c r="CU580" s="337"/>
      <c r="CV580" s="337"/>
      <c r="CW580" s="337"/>
      <c r="CX580" s="337"/>
      <c r="CY580" s="337"/>
      <c r="CZ580" s="337"/>
      <c r="DA580" s="337"/>
      <c r="DB580" s="337"/>
      <c r="DC580" s="337"/>
      <c r="DD580" s="337"/>
      <c r="DE580" s="337"/>
      <c r="DF580" s="337"/>
      <c r="DG580" s="337"/>
      <c r="DH580" s="337"/>
      <c r="DI580" s="337"/>
      <c r="DJ580" s="337"/>
      <c r="DK580" s="337"/>
      <c r="DL580" s="337"/>
      <c r="DM580"/>
      <c r="DN580"/>
      <c r="DO580"/>
      <c r="EA580" s="333"/>
      <c r="EB580" s="333"/>
      <c r="EC580" s="333"/>
      <c r="ED580" s="333"/>
      <c r="EE580" s="333"/>
      <c r="EF580" s="333"/>
      <c r="EG580" s="333"/>
      <c r="EH580" s="333"/>
      <c r="EJ580" s="66"/>
      <c r="EL580" s="66"/>
      <c r="EM580" s="338"/>
      <c r="FP580" s="107"/>
    </row>
    <row r="581" spans="1:172" s="83" customFormat="1">
      <c r="A581" s="66"/>
      <c r="B581" s="66"/>
      <c r="C581" s="120"/>
      <c r="D581" s="66"/>
      <c r="E581" s="197"/>
      <c r="F581" s="120"/>
      <c r="G581" s="333"/>
      <c r="H581" s="333"/>
      <c r="I581" s="333"/>
      <c r="J581" s="333"/>
      <c r="K581" s="333"/>
      <c r="L581" s="333"/>
      <c r="M581" s="333"/>
      <c r="N581" s="333"/>
      <c r="O581" s="333"/>
      <c r="P581" s="333"/>
      <c r="Q581" s="333"/>
      <c r="R581" s="333"/>
      <c r="S581" s="333"/>
      <c r="T581" s="333"/>
      <c r="U581" s="333"/>
      <c r="V581" s="333"/>
      <c r="W581" s="333"/>
      <c r="X581" s="333"/>
      <c r="Y581" s="333"/>
      <c r="Z581" s="333"/>
      <c r="AA581" s="333"/>
      <c r="AB581" s="333"/>
      <c r="AC581" s="333"/>
      <c r="AD581" s="333"/>
      <c r="AE581" s="333"/>
      <c r="AF581" s="333"/>
      <c r="AG581" s="333"/>
      <c r="AH581" s="333"/>
      <c r="AI581" s="333"/>
      <c r="AJ581" s="333"/>
      <c r="AK581" s="333"/>
      <c r="AL581" s="333"/>
      <c r="AM581" s="333"/>
      <c r="AN581" s="333"/>
      <c r="AO581"/>
      <c r="AP581"/>
      <c r="AQ581"/>
      <c r="AR581"/>
      <c r="AS581" s="333"/>
      <c r="AT581" s="333"/>
      <c r="AU581" s="333"/>
      <c r="AV581" s="333"/>
      <c r="AW581" s="333"/>
      <c r="AX581" s="333"/>
      <c r="AY581" s="333"/>
      <c r="AZ581" s="333"/>
      <c r="BA581"/>
      <c r="BB581"/>
      <c r="BC581"/>
      <c r="BD581"/>
      <c r="BE581"/>
      <c r="BF581"/>
      <c r="BG581" s="333"/>
      <c r="BH581" s="333"/>
      <c r="BI581" s="333"/>
      <c r="BJ581" s="333"/>
      <c r="BK581" s="333"/>
      <c r="BL581" s="333"/>
      <c r="BM581" s="333"/>
      <c r="BN581" s="333"/>
      <c r="BO581" s="333"/>
      <c r="BP581" s="333"/>
      <c r="BQ581" s="333"/>
      <c r="BR581" s="333"/>
      <c r="BS581" s="333"/>
      <c r="BT581" s="333"/>
      <c r="BU581" s="333"/>
      <c r="BV581" s="333"/>
      <c r="BW581" s="333"/>
      <c r="BX581" s="333"/>
      <c r="BY581" s="333"/>
      <c r="BZ581" s="333"/>
      <c r="CA581" s="333"/>
      <c r="CB581" s="333"/>
      <c r="CC581" s="333"/>
      <c r="CD581" s="333"/>
      <c r="CE581" s="337"/>
      <c r="CF581" s="337"/>
      <c r="CG581" s="337"/>
      <c r="CH581" s="337"/>
      <c r="CI581" s="333"/>
      <c r="CJ581" s="333"/>
      <c r="CK581" s="333"/>
      <c r="CL581" s="333"/>
      <c r="CM581" s="333"/>
      <c r="CN581" s="333"/>
      <c r="CO581" s="333"/>
      <c r="CP581" s="333"/>
      <c r="CQ581" s="337"/>
      <c r="CR581" s="337"/>
      <c r="CS581" s="337"/>
      <c r="CT581" s="337"/>
      <c r="CU581" s="337"/>
      <c r="CV581" s="337"/>
      <c r="CW581" s="337"/>
      <c r="CX581" s="337"/>
      <c r="CY581" s="337"/>
      <c r="CZ581" s="337"/>
      <c r="DA581" s="337"/>
      <c r="DB581" s="337"/>
      <c r="DC581" s="337"/>
      <c r="DD581" s="337"/>
      <c r="DE581" s="337"/>
      <c r="DF581" s="337"/>
      <c r="DG581" s="337"/>
      <c r="DH581" s="337"/>
      <c r="DI581" s="337"/>
      <c r="DJ581" s="337"/>
      <c r="DK581" s="337"/>
      <c r="DL581" s="337"/>
      <c r="DM581"/>
      <c r="DN581"/>
      <c r="DO581"/>
      <c r="EA581" s="333"/>
      <c r="EB581" s="333"/>
      <c r="EC581" s="333"/>
      <c r="ED581" s="333"/>
      <c r="EE581" s="333"/>
      <c r="EF581" s="333"/>
      <c r="EG581" s="333"/>
      <c r="EH581" s="333"/>
      <c r="EJ581" s="66"/>
      <c r="EL581" s="66"/>
      <c r="EM581" s="338"/>
      <c r="FP581" s="107"/>
    </row>
    <row r="582" spans="1:172" s="83" customFormat="1">
      <c r="A582" s="66"/>
      <c r="B582" s="66"/>
      <c r="C582" s="120"/>
      <c r="D582" s="66"/>
      <c r="E582" s="197"/>
      <c r="F582" s="120"/>
      <c r="G582" s="333"/>
      <c r="H582" s="333"/>
      <c r="I582" s="333"/>
      <c r="J582" s="333"/>
      <c r="K582" s="333"/>
      <c r="L582" s="333"/>
      <c r="M582" s="333"/>
      <c r="N582" s="333"/>
      <c r="O582" s="333"/>
      <c r="P582" s="333"/>
      <c r="Q582" s="333"/>
      <c r="R582" s="333"/>
      <c r="S582" s="333"/>
      <c r="T582" s="333"/>
      <c r="U582" s="333"/>
      <c r="V582" s="333"/>
      <c r="W582" s="333"/>
      <c r="X582" s="333"/>
      <c r="Y582" s="333"/>
      <c r="Z582" s="333"/>
      <c r="AA582" s="333"/>
      <c r="AB582" s="333"/>
      <c r="AC582" s="333"/>
      <c r="AD582" s="333"/>
      <c r="AE582" s="333"/>
      <c r="AF582" s="333"/>
      <c r="AG582" s="333"/>
      <c r="AH582" s="333"/>
      <c r="AI582" s="333"/>
      <c r="AJ582" s="333"/>
      <c r="AK582" s="333"/>
      <c r="AL582" s="333"/>
      <c r="AM582" s="333"/>
      <c r="AN582" s="333"/>
      <c r="AO582"/>
      <c r="AP582"/>
      <c r="AQ582"/>
      <c r="AR582"/>
      <c r="AS582" s="333"/>
      <c r="AT582" s="333"/>
      <c r="AU582" s="333"/>
      <c r="AV582" s="333"/>
      <c r="AW582" s="333"/>
      <c r="AX582" s="333"/>
      <c r="AY582" s="333"/>
      <c r="AZ582" s="333"/>
      <c r="BA582"/>
      <c r="BB582"/>
      <c r="BC582"/>
      <c r="BD582"/>
      <c r="BE582"/>
      <c r="BF582"/>
      <c r="BG582" s="333"/>
      <c r="BH582" s="333"/>
      <c r="BI582" s="333"/>
      <c r="BJ582" s="333"/>
      <c r="BK582" s="333"/>
      <c r="BL582" s="333"/>
      <c r="BM582" s="333"/>
      <c r="BN582" s="333"/>
      <c r="BO582" s="333"/>
      <c r="BP582" s="333"/>
      <c r="BQ582" s="333"/>
      <c r="BR582" s="333"/>
      <c r="BS582" s="333"/>
      <c r="BT582" s="333"/>
      <c r="BU582" s="333"/>
      <c r="BV582" s="333"/>
      <c r="BW582" s="333"/>
      <c r="BX582" s="333"/>
      <c r="BY582" s="333"/>
      <c r="BZ582" s="333"/>
      <c r="CA582" s="333"/>
      <c r="CB582" s="333"/>
      <c r="CC582" s="333"/>
      <c r="CD582" s="333"/>
      <c r="CE582" s="337"/>
      <c r="CF582" s="337"/>
      <c r="CG582" s="337"/>
      <c r="CH582" s="337"/>
      <c r="CI582" s="333"/>
      <c r="CJ582" s="333"/>
      <c r="CK582" s="333"/>
      <c r="CL582" s="333"/>
      <c r="CM582" s="333"/>
      <c r="CN582" s="333"/>
      <c r="CO582" s="333"/>
      <c r="CP582" s="333"/>
      <c r="CQ582" s="337"/>
      <c r="CR582" s="337"/>
      <c r="CS582" s="337"/>
      <c r="CT582" s="337"/>
      <c r="CU582" s="337"/>
      <c r="CV582" s="337"/>
      <c r="CW582" s="337"/>
      <c r="CX582" s="337"/>
      <c r="CY582" s="337"/>
      <c r="CZ582" s="337"/>
      <c r="DA582" s="337"/>
      <c r="DB582" s="337"/>
      <c r="DC582" s="337"/>
      <c r="DD582" s="337"/>
      <c r="DE582" s="337"/>
      <c r="DF582" s="337"/>
      <c r="DG582" s="337"/>
      <c r="DH582" s="337"/>
      <c r="DI582" s="337"/>
      <c r="DJ582" s="337"/>
      <c r="DK582" s="337"/>
      <c r="DL582" s="337"/>
      <c r="DM582"/>
      <c r="DN582"/>
      <c r="DO582"/>
      <c r="EA582" s="333"/>
      <c r="EB582" s="333"/>
      <c r="EC582" s="333"/>
      <c r="ED582" s="333"/>
      <c r="EE582" s="333"/>
      <c r="EF582" s="333"/>
      <c r="EG582" s="333"/>
      <c r="EH582" s="333"/>
      <c r="EJ582" s="66"/>
      <c r="EL582" s="66"/>
      <c r="EM582" s="338"/>
      <c r="FP582" s="107"/>
    </row>
    <row r="583" spans="1:172" s="83" customFormat="1">
      <c r="A583" s="66"/>
      <c r="B583" s="66"/>
      <c r="C583" s="120"/>
      <c r="D583" s="66"/>
      <c r="E583" s="197"/>
      <c r="F583" s="120"/>
      <c r="G583" s="333"/>
      <c r="H583" s="333"/>
      <c r="I583" s="333"/>
      <c r="J583" s="333"/>
      <c r="K583" s="333"/>
      <c r="L583" s="333"/>
      <c r="M583" s="333"/>
      <c r="N583" s="333"/>
      <c r="O583" s="333"/>
      <c r="P583" s="333"/>
      <c r="Q583" s="333"/>
      <c r="R583" s="333"/>
      <c r="S583" s="333"/>
      <c r="T583" s="333"/>
      <c r="U583" s="333"/>
      <c r="V583" s="333"/>
      <c r="W583" s="333"/>
      <c r="X583" s="333"/>
      <c r="Y583" s="333"/>
      <c r="Z583" s="333"/>
      <c r="AA583" s="333"/>
      <c r="AB583" s="333"/>
      <c r="AC583" s="333"/>
      <c r="AD583" s="333"/>
      <c r="AE583" s="333"/>
      <c r="AF583" s="333"/>
      <c r="AG583" s="333"/>
      <c r="AH583" s="333"/>
      <c r="AI583" s="333"/>
      <c r="AJ583" s="333"/>
      <c r="AK583" s="333"/>
      <c r="AL583" s="333"/>
      <c r="AM583" s="333"/>
      <c r="AN583" s="333"/>
      <c r="AO583"/>
      <c r="AP583"/>
      <c r="AQ583"/>
      <c r="AR583"/>
      <c r="AS583" s="333"/>
      <c r="AT583" s="333"/>
      <c r="AU583" s="333"/>
      <c r="AV583" s="333"/>
      <c r="AW583" s="333"/>
      <c r="AX583" s="333"/>
      <c r="AY583" s="333"/>
      <c r="AZ583" s="333"/>
      <c r="BA583"/>
      <c r="BB583"/>
      <c r="BC583"/>
      <c r="BD583"/>
      <c r="BE583"/>
      <c r="BF583"/>
      <c r="BG583" s="333"/>
      <c r="BH583" s="333"/>
      <c r="BI583" s="333"/>
      <c r="BJ583" s="333"/>
      <c r="BK583" s="333"/>
      <c r="BL583" s="333"/>
      <c r="BM583" s="333"/>
      <c r="BN583" s="333"/>
      <c r="BO583" s="333"/>
      <c r="BP583" s="333"/>
      <c r="BQ583" s="333"/>
      <c r="BR583" s="333"/>
      <c r="BS583" s="333"/>
      <c r="BT583" s="333"/>
      <c r="BU583" s="333"/>
      <c r="BV583" s="333"/>
      <c r="BW583" s="333"/>
      <c r="BX583" s="333"/>
      <c r="BY583" s="333"/>
      <c r="BZ583" s="333"/>
      <c r="CA583" s="333"/>
      <c r="CB583" s="333"/>
      <c r="CC583" s="333"/>
      <c r="CD583" s="333"/>
      <c r="CE583" s="337"/>
      <c r="CF583" s="337"/>
      <c r="CG583" s="337"/>
      <c r="CH583" s="337"/>
      <c r="CI583" s="333"/>
      <c r="CJ583" s="333"/>
      <c r="CK583" s="333"/>
      <c r="CL583" s="333"/>
      <c r="CM583" s="333"/>
      <c r="CN583" s="333"/>
      <c r="CO583" s="333"/>
      <c r="CP583" s="333"/>
      <c r="CQ583" s="337"/>
      <c r="CR583" s="337"/>
      <c r="CS583" s="337"/>
      <c r="CT583" s="337"/>
      <c r="CU583" s="337"/>
      <c r="CV583" s="337"/>
      <c r="CW583" s="337"/>
      <c r="CX583" s="337"/>
      <c r="CY583" s="337"/>
      <c r="CZ583" s="337"/>
      <c r="DA583" s="337"/>
      <c r="DB583" s="337"/>
      <c r="DC583" s="337"/>
      <c r="DD583" s="337"/>
      <c r="DE583" s="337"/>
      <c r="DF583" s="337"/>
      <c r="DG583" s="337"/>
      <c r="DH583" s="337"/>
      <c r="DI583" s="337"/>
      <c r="DJ583" s="337"/>
      <c r="DK583" s="337"/>
      <c r="DL583" s="337"/>
      <c r="DM583"/>
      <c r="DN583"/>
      <c r="DO583"/>
      <c r="EA583" s="333"/>
      <c r="EB583" s="333"/>
      <c r="EC583" s="333"/>
      <c r="ED583" s="333"/>
      <c r="EE583" s="333"/>
      <c r="EF583" s="333"/>
      <c r="EG583" s="333"/>
      <c r="EH583" s="333"/>
      <c r="EJ583" s="66"/>
      <c r="EL583" s="66"/>
      <c r="EM583" s="338"/>
      <c r="FP583" s="107"/>
    </row>
    <row r="584" spans="1:172" s="83" customFormat="1">
      <c r="A584" s="66"/>
      <c r="B584" s="66"/>
      <c r="C584" s="120"/>
      <c r="D584" s="66"/>
      <c r="E584" s="197"/>
      <c r="F584" s="120"/>
      <c r="G584" s="333"/>
      <c r="H584" s="333"/>
      <c r="I584" s="333"/>
      <c r="J584" s="333"/>
      <c r="K584" s="333"/>
      <c r="L584" s="333"/>
      <c r="M584" s="333"/>
      <c r="N584" s="333"/>
      <c r="O584" s="333"/>
      <c r="P584" s="333"/>
      <c r="Q584" s="333"/>
      <c r="R584" s="333"/>
      <c r="S584" s="333"/>
      <c r="T584" s="333"/>
      <c r="U584" s="333"/>
      <c r="V584" s="333"/>
      <c r="W584" s="333"/>
      <c r="X584" s="333"/>
      <c r="Y584" s="333"/>
      <c r="Z584" s="333"/>
      <c r="AA584" s="333"/>
      <c r="AB584" s="333"/>
      <c r="AC584" s="333"/>
      <c r="AD584" s="333"/>
      <c r="AE584" s="333"/>
      <c r="AF584" s="333"/>
      <c r="AG584" s="333"/>
      <c r="AH584" s="333"/>
      <c r="AI584" s="333"/>
      <c r="AJ584" s="333"/>
      <c r="AK584" s="333"/>
      <c r="AL584" s="333"/>
      <c r="AM584" s="333"/>
      <c r="AN584" s="333"/>
      <c r="AO584"/>
      <c r="AP584"/>
      <c r="AQ584"/>
      <c r="AR584"/>
      <c r="AS584" s="333"/>
      <c r="AT584" s="333"/>
      <c r="AU584" s="333"/>
      <c r="AV584" s="333"/>
      <c r="AW584" s="333"/>
      <c r="AX584" s="333"/>
      <c r="AY584" s="333"/>
      <c r="AZ584" s="333"/>
      <c r="BA584"/>
      <c r="BB584"/>
      <c r="BC584"/>
      <c r="BD584"/>
      <c r="BE584"/>
      <c r="BF584"/>
      <c r="BG584" s="333"/>
      <c r="BH584" s="333"/>
      <c r="BI584" s="333"/>
      <c r="BJ584" s="333"/>
      <c r="BK584" s="333"/>
      <c r="BL584" s="333"/>
      <c r="BM584" s="333"/>
      <c r="BN584" s="333"/>
      <c r="BO584" s="333"/>
      <c r="BP584" s="333"/>
      <c r="BQ584" s="333"/>
      <c r="BR584" s="333"/>
      <c r="BS584" s="333"/>
      <c r="BT584" s="333"/>
      <c r="BU584" s="333"/>
      <c r="BV584" s="333"/>
      <c r="BW584" s="333"/>
      <c r="BX584" s="333"/>
      <c r="BY584" s="333"/>
      <c r="BZ584" s="333"/>
      <c r="CA584" s="333"/>
      <c r="CB584" s="333"/>
      <c r="CC584" s="333"/>
      <c r="CD584" s="333"/>
      <c r="CE584" s="337"/>
      <c r="CF584" s="337"/>
      <c r="CG584" s="337"/>
      <c r="CH584" s="337"/>
      <c r="CI584" s="333"/>
      <c r="CJ584" s="333"/>
      <c r="CK584" s="333"/>
      <c r="CL584" s="333"/>
      <c r="CM584" s="333"/>
      <c r="CN584" s="333"/>
      <c r="CO584" s="333"/>
      <c r="CP584" s="333"/>
      <c r="CQ584" s="337"/>
      <c r="CR584" s="337"/>
      <c r="CS584" s="337"/>
      <c r="CT584" s="337"/>
      <c r="CU584" s="337"/>
      <c r="CV584" s="337"/>
      <c r="CW584" s="337"/>
      <c r="CX584" s="337"/>
      <c r="CY584" s="337"/>
      <c r="CZ584" s="337"/>
      <c r="DA584" s="337"/>
      <c r="DB584" s="337"/>
      <c r="DC584" s="337"/>
      <c r="DD584" s="337"/>
      <c r="DE584" s="337"/>
      <c r="DF584" s="337"/>
      <c r="DG584" s="337"/>
      <c r="DH584" s="337"/>
      <c r="DI584" s="337"/>
      <c r="DJ584" s="337"/>
      <c r="DK584" s="337"/>
      <c r="DL584" s="337"/>
      <c r="DM584"/>
      <c r="DN584"/>
      <c r="DO584"/>
      <c r="EA584" s="333"/>
      <c r="EB584" s="333"/>
      <c r="EC584" s="333"/>
      <c r="ED584" s="333"/>
      <c r="EE584" s="333"/>
      <c r="EF584" s="333"/>
      <c r="EG584" s="333"/>
      <c r="EH584" s="333"/>
      <c r="EJ584" s="66"/>
      <c r="EL584" s="66"/>
      <c r="EM584" s="338"/>
      <c r="FP584" s="107"/>
    </row>
    <row r="585" spans="1:172" s="83" customFormat="1">
      <c r="A585" s="66"/>
      <c r="B585" s="66"/>
      <c r="C585" s="120"/>
      <c r="D585" s="66"/>
      <c r="E585" s="197"/>
      <c r="F585" s="120"/>
      <c r="G585" s="333"/>
      <c r="H585" s="333"/>
      <c r="I585" s="333"/>
      <c r="J585" s="333"/>
      <c r="K585" s="333"/>
      <c r="L585" s="333"/>
      <c r="M585" s="333"/>
      <c r="N585" s="333"/>
      <c r="O585" s="333"/>
      <c r="P585" s="333"/>
      <c r="Q585" s="333"/>
      <c r="R585" s="333"/>
      <c r="S585" s="333"/>
      <c r="T585" s="333"/>
      <c r="U585" s="333"/>
      <c r="V585" s="333"/>
      <c r="W585" s="333"/>
      <c r="X585" s="333"/>
      <c r="Y585" s="333"/>
      <c r="Z585" s="333"/>
      <c r="AA585" s="333"/>
      <c r="AB585" s="333"/>
      <c r="AC585" s="333"/>
      <c r="AD585" s="333"/>
      <c r="AE585" s="333"/>
      <c r="AF585" s="333"/>
      <c r="AG585" s="333"/>
      <c r="AH585" s="333"/>
      <c r="AI585" s="333"/>
      <c r="AJ585" s="333"/>
      <c r="AK585" s="333"/>
      <c r="AL585" s="333"/>
      <c r="AM585" s="333"/>
      <c r="AN585" s="333"/>
      <c r="AO585"/>
      <c r="AP585"/>
      <c r="AQ585"/>
      <c r="AR585"/>
      <c r="AS585" s="333"/>
      <c r="AT585" s="333"/>
      <c r="AU585" s="333"/>
      <c r="AV585" s="333"/>
      <c r="AW585" s="333"/>
      <c r="AX585" s="333"/>
      <c r="AY585" s="333"/>
      <c r="AZ585" s="333"/>
      <c r="BA585"/>
      <c r="BB585"/>
      <c r="BC585"/>
      <c r="BD585"/>
      <c r="BE585"/>
      <c r="BF585"/>
      <c r="BG585" s="333"/>
      <c r="BH585" s="333"/>
      <c r="BI585" s="333"/>
      <c r="BJ585" s="333"/>
      <c r="BK585" s="333"/>
      <c r="BL585" s="333"/>
      <c r="BM585" s="333"/>
      <c r="BN585" s="333"/>
      <c r="BO585" s="333"/>
      <c r="BP585" s="333"/>
      <c r="BQ585" s="333"/>
      <c r="BR585" s="333"/>
      <c r="BS585" s="333"/>
      <c r="BT585" s="333"/>
      <c r="BU585" s="333"/>
      <c r="BV585" s="333"/>
      <c r="BW585" s="333"/>
      <c r="BX585" s="333"/>
      <c r="BY585" s="333"/>
      <c r="BZ585" s="333"/>
      <c r="CA585" s="333"/>
      <c r="CB585" s="333"/>
      <c r="CC585" s="333"/>
      <c r="CD585" s="333"/>
      <c r="CE585" s="337"/>
      <c r="CF585" s="337"/>
      <c r="CG585" s="337"/>
      <c r="CH585" s="337"/>
      <c r="CI585" s="333"/>
      <c r="CJ585" s="333"/>
      <c r="CK585" s="333"/>
      <c r="CL585" s="333"/>
      <c r="CM585" s="333"/>
      <c r="CN585" s="333"/>
      <c r="CO585" s="333"/>
      <c r="CP585" s="333"/>
      <c r="CQ585" s="337"/>
      <c r="CR585" s="337"/>
      <c r="CS585" s="337"/>
      <c r="CT585" s="337"/>
      <c r="CU585" s="337"/>
      <c r="CV585" s="337"/>
      <c r="CW585" s="337"/>
      <c r="CX585" s="337"/>
      <c r="CY585" s="337"/>
      <c r="CZ585" s="337"/>
      <c r="DA585" s="337"/>
      <c r="DB585" s="337"/>
      <c r="DC585" s="337"/>
      <c r="DD585" s="337"/>
      <c r="DE585" s="337"/>
      <c r="DF585" s="337"/>
      <c r="DG585" s="337"/>
      <c r="DH585" s="337"/>
      <c r="DI585" s="337"/>
      <c r="DJ585" s="337"/>
      <c r="DK585" s="337"/>
      <c r="DL585" s="337"/>
      <c r="DM585"/>
      <c r="DN585"/>
      <c r="DO585"/>
      <c r="EA585" s="333"/>
      <c r="EB585" s="333"/>
      <c r="EC585" s="333"/>
      <c r="ED585" s="333"/>
      <c r="EE585" s="333"/>
      <c r="EF585" s="333"/>
      <c r="EG585" s="333"/>
      <c r="EH585" s="333"/>
      <c r="EJ585" s="66"/>
      <c r="EL585" s="66"/>
      <c r="EM585" s="338"/>
      <c r="FP585" s="107"/>
    </row>
    <row r="586" spans="1:172" s="83" customFormat="1">
      <c r="A586" s="66"/>
      <c r="B586" s="66"/>
      <c r="C586" s="120"/>
      <c r="D586" s="66"/>
      <c r="E586" s="197"/>
      <c r="F586" s="120"/>
      <c r="G586" s="333"/>
      <c r="H586" s="333"/>
      <c r="I586" s="333"/>
      <c r="J586" s="333"/>
      <c r="K586" s="333"/>
      <c r="L586" s="333"/>
      <c r="M586" s="333"/>
      <c r="N586" s="333"/>
      <c r="O586" s="333"/>
      <c r="P586" s="333"/>
      <c r="Q586" s="333"/>
      <c r="R586" s="333"/>
      <c r="S586" s="333"/>
      <c r="T586" s="333"/>
      <c r="U586" s="333"/>
      <c r="V586" s="333"/>
      <c r="W586" s="333"/>
      <c r="X586" s="333"/>
      <c r="Y586" s="333"/>
      <c r="Z586" s="333"/>
      <c r="AA586" s="333"/>
      <c r="AB586" s="333"/>
      <c r="AC586" s="333"/>
      <c r="AD586" s="333"/>
      <c r="AE586" s="333"/>
      <c r="AF586" s="333"/>
      <c r="AG586" s="333"/>
      <c r="AH586" s="333"/>
      <c r="AI586" s="333"/>
      <c r="AJ586" s="333"/>
      <c r="AK586" s="333"/>
      <c r="AL586" s="333"/>
      <c r="AM586" s="333"/>
      <c r="AN586" s="333"/>
      <c r="AO586"/>
      <c r="AP586"/>
      <c r="AQ586"/>
      <c r="AR586"/>
      <c r="AS586" s="333"/>
      <c r="AT586" s="333"/>
      <c r="AU586" s="333"/>
      <c r="AV586" s="333"/>
      <c r="AW586" s="333"/>
      <c r="AX586" s="333"/>
      <c r="AY586" s="333"/>
      <c r="AZ586" s="333"/>
      <c r="BA586"/>
      <c r="BB586"/>
      <c r="BC586"/>
      <c r="BD586"/>
      <c r="BE586"/>
      <c r="BF586"/>
      <c r="BG586" s="333"/>
      <c r="BH586" s="333"/>
      <c r="BI586" s="333"/>
      <c r="BJ586" s="333"/>
      <c r="BK586" s="333"/>
      <c r="BL586" s="333"/>
      <c r="BM586" s="333"/>
      <c r="BN586" s="333"/>
      <c r="BO586" s="333"/>
      <c r="BP586" s="333"/>
      <c r="BQ586" s="333"/>
      <c r="BR586" s="333"/>
      <c r="BS586" s="333"/>
      <c r="BT586" s="333"/>
      <c r="BU586" s="333"/>
      <c r="BV586" s="333"/>
      <c r="BW586" s="333"/>
      <c r="BX586" s="333"/>
      <c r="BY586" s="333"/>
      <c r="BZ586" s="333"/>
      <c r="CA586" s="333"/>
      <c r="CB586" s="333"/>
      <c r="CC586" s="333"/>
      <c r="CD586" s="333"/>
      <c r="CE586" s="337"/>
      <c r="CF586" s="337"/>
      <c r="CG586" s="337"/>
      <c r="CH586" s="337"/>
      <c r="CI586" s="333"/>
      <c r="CJ586" s="333"/>
      <c r="CK586" s="333"/>
      <c r="CL586" s="333"/>
      <c r="CM586" s="333"/>
      <c r="CN586" s="333"/>
      <c r="CO586" s="333"/>
      <c r="CP586" s="333"/>
      <c r="CQ586" s="337"/>
      <c r="CR586" s="337"/>
      <c r="CS586" s="337"/>
      <c r="CT586" s="337"/>
      <c r="CU586" s="337"/>
      <c r="CV586" s="337"/>
      <c r="CW586" s="337"/>
      <c r="CX586" s="337"/>
      <c r="CY586" s="337"/>
      <c r="CZ586" s="337"/>
      <c r="DA586" s="337"/>
      <c r="DB586" s="337"/>
      <c r="DC586" s="337"/>
      <c r="DD586" s="337"/>
      <c r="DE586" s="337"/>
      <c r="DF586" s="337"/>
      <c r="DG586" s="337"/>
      <c r="DH586" s="337"/>
      <c r="DI586" s="337"/>
      <c r="DJ586" s="337"/>
      <c r="DK586" s="337"/>
      <c r="DL586" s="337"/>
      <c r="DM586"/>
      <c r="DN586"/>
      <c r="DO586"/>
      <c r="EA586" s="333"/>
      <c r="EB586" s="333"/>
      <c r="EC586" s="333"/>
      <c r="ED586" s="333"/>
      <c r="EE586" s="333"/>
      <c r="EF586" s="333"/>
      <c r="EG586" s="333"/>
      <c r="EH586" s="333"/>
      <c r="EJ586" s="66"/>
      <c r="EL586" s="66"/>
      <c r="EM586" s="338"/>
      <c r="FP586" s="107"/>
    </row>
    <row r="587" spans="1:172" s="83" customFormat="1">
      <c r="A587" s="66"/>
      <c r="B587" s="66"/>
      <c r="C587" s="120"/>
      <c r="D587" s="66"/>
      <c r="E587" s="197"/>
      <c r="F587" s="120"/>
      <c r="G587" s="333"/>
      <c r="H587" s="333"/>
      <c r="I587" s="333"/>
      <c r="J587" s="333"/>
      <c r="K587" s="333"/>
      <c r="L587" s="333"/>
      <c r="M587" s="333"/>
      <c r="N587" s="333"/>
      <c r="O587" s="333"/>
      <c r="P587" s="333"/>
      <c r="Q587" s="333"/>
      <c r="R587" s="333"/>
      <c r="S587" s="333"/>
      <c r="T587" s="333"/>
      <c r="U587" s="333"/>
      <c r="V587" s="333"/>
      <c r="W587" s="333"/>
      <c r="X587" s="333"/>
      <c r="Y587" s="333"/>
      <c r="Z587" s="333"/>
      <c r="AA587" s="333"/>
      <c r="AB587" s="333"/>
      <c r="AC587" s="333"/>
      <c r="AD587" s="333"/>
      <c r="AE587" s="333"/>
      <c r="AF587" s="333"/>
      <c r="AG587" s="333"/>
      <c r="AH587" s="333"/>
      <c r="AI587" s="333"/>
      <c r="AJ587" s="333"/>
      <c r="AK587" s="333"/>
      <c r="AL587" s="333"/>
      <c r="AM587" s="333"/>
      <c r="AN587" s="333"/>
      <c r="AO587"/>
      <c r="AP587"/>
      <c r="AQ587"/>
      <c r="AR587"/>
      <c r="AS587" s="333"/>
      <c r="AT587" s="333"/>
      <c r="AU587" s="333"/>
      <c r="AV587" s="333"/>
      <c r="AW587" s="333"/>
      <c r="AX587" s="333"/>
      <c r="AY587" s="333"/>
      <c r="AZ587" s="333"/>
      <c r="BA587"/>
      <c r="BB587"/>
      <c r="BC587"/>
      <c r="BD587"/>
      <c r="BE587"/>
      <c r="BF587"/>
      <c r="BG587" s="333"/>
      <c r="BH587" s="333"/>
      <c r="BI587" s="333"/>
      <c r="BJ587" s="333"/>
      <c r="BK587" s="333"/>
      <c r="BL587" s="333"/>
      <c r="BM587" s="333"/>
      <c r="BN587" s="333"/>
      <c r="BO587" s="333"/>
      <c r="BP587" s="333"/>
      <c r="BQ587" s="333"/>
      <c r="BR587" s="333"/>
      <c r="BS587" s="333"/>
      <c r="BT587" s="333"/>
      <c r="BU587" s="333"/>
      <c r="BV587" s="333"/>
      <c r="BW587" s="333"/>
      <c r="BX587" s="333"/>
      <c r="BY587" s="333"/>
      <c r="BZ587" s="333"/>
      <c r="CA587" s="333"/>
      <c r="CB587" s="333"/>
      <c r="CC587" s="333"/>
      <c r="CD587" s="333"/>
      <c r="CE587" s="337"/>
      <c r="CF587" s="337"/>
      <c r="CG587" s="337"/>
      <c r="CH587" s="337"/>
      <c r="CI587" s="333"/>
      <c r="CJ587" s="333"/>
      <c r="CK587" s="333"/>
      <c r="CL587" s="333"/>
      <c r="CM587" s="333"/>
      <c r="CN587" s="333"/>
      <c r="CO587" s="333"/>
      <c r="CP587" s="333"/>
      <c r="CQ587" s="337"/>
      <c r="CR587" s="337"/>
      <c r="CS587" s="337"/>
      <c r="CT587" s="337"/>
      <c r="CU587" s="337"/>
      <c r="CV587" s="337"/>
      <c r="CW587" s="337"/>
      <c r="CX587" s="337"/>
      <c r="CY587" s="337"/>
      <c r="CZ587" s="337"/>
      <c r="DA587" s="337"/>
      <c r="DB587" s="337"/>
      <c r="DC587" s="337"/>
      <c r="DD587" s="337"/>
      <c r="DE587" s="337"/>
      <c r="DF587" s="337"/>
      <c r="DG587" s="337"/>
      <c r="DH587" s="337"/>
      <c r="DI587" s="337"/>
      <c r="DJ587" s="337"/>
      <c r="DK587" s="337"/>
      <c r="DL587" s="337"/>
      <c r="DM587"/>
      <c r="DN587"/>
      <c r="DO587"/>
      <c r="EA587" s="333"/>
      <c r="EB587" s="333"/>
      <c r="EC587" s="333"/>
      <c r="ED587" s="333"/>
      <c r="EE587" s="333"/>
      <c r="EF587" s="333"/>
      <c r="EG587" s="333"/>
      <c r="EH587" s="333"/>
      <c r="EJ587" s="66"/>
      <c r="EL587" s="66"/>
      <c r="EM587" s="338"/>
      <c r="FP587" s="107"/>
    </row>
    <row r="588" spans="1:172" s="83" customFormat="1">
      <c r="A588" s="66"/>
      <c r="B588" s="66"/>
      <c r="C588" s="120"/>
      <c r="D588" s="66"/>
      <c r="E588" s="197"/>
      <c r="F588" s="120"/>
      <c r="G588" s="333"/>
      <c r="H588" s="333"/>
      <c r="I588" s="333"/>
      <c r="J588" s="333"/>
      <c r="K588" s="333"/>
      <c r="L588" s="333"/>
      <c r="M588" s="333"/>
      <c r="N588" s="333"/>
      <c r="O588" s="333"/>
      <c r="P588" s="333"/>
      <c r="Q588" s="333"/>
      <c r="R588" s="333"/>
      <c r="S588" s="333"/>
      <c r="T588" s="333"/>
      <c r="U588" s="333"/>
      <c r="V588" s="333"/>
      <c r="W588" s="333"/>
      <c r="X588" s="333"/>
      <c r="Y588" s="333"/>
      <c r="Z588" s="333"/>
      <c r="AA588" s="333"/>
      <c r="AB588" s="333"/>
      <c r="AC588" s="333"/>
      <c r="AD588" s="333"/>
      <c r="AE588" s="333"/>
      <c r="AF588" s="333"/>
      <c r="AG588" s="333"/>
      <c r="AH588" s="333"/>
      <c r="AI588" s="333"/>
      <c r="AJ588" s="333"/>
      <c r="AK588" s="333"/>
      <c r="AL588" s="333"/>
      <c r="AM588" s="333"/>
      <c r="AN588" s="333"/>
      <c r="AO588"/>
      <c r="AP588"/>
      <c r="AQ588"/>
      <c r="AR588"/>
      <c r="AS588" s="333"/>
      <c r="AT588" s="333"/>
      <c r="AU588" s="333"/>
      <c r="AV588" s="333"/>
      <c r="AW588" s="333"/>
      <c r="AX588" s="333"/>
      <c r="AY588" s="333"/>
      <c r="AZ588" s="333"/>
      <c r="BA588"/>
      <c r="BB588"/>
      <c r="BC588"/>
      <c r="BD588"/>
      <c r="BE588"/>
      <c r="BF588"/>
      <c r="BG588" s="333"/>
      <c r="BH588" s="333"/>
      <c r="BI588" s="333"/>
      <c r="BJ588" s="333"/>
      <c r="BK588" s="333"/>
      <c r="BL588" s="333"/>
      <c r="BM588" s="333"/>
      <c r="BN588" s="333"/>
      <c r="BO588" s="333"/>
      <c r="BP588" s="333"/>
      <c r="BQ588" s="333"/>
      <c r="BR588" s="333"/>
      <c r="BS588" s="333"/>
      <c r="BT588" s="333"/>
      <c r="BU588" s="333"/>
      <c r="BV588" s="333"/>
      <c r="BW588" s="333"/>
      <c r="BX588" s="333"/>
      <c r="BY588" s="333"/>
      <c r="BZ588" s="333"/>
      <c r="CA588" s="333"/>
      <c r="CB588" s="333"/>
      <c r="CC588" s="333"/>
      <c r="CD588" s="333"/>
      <c r="CE588" s="337"/>
      <c r="CF588" s="337"/>
      <c r="CG588" s="337"/>
      <c r="CH588" s="337"/>
      <c r="CI588" s="333"/>
      <c r="CJ588" s="333"/>
      <c r="CK588" s="333"/>
      <c r="CL588" s="333"/>
      <c r="CM588" s="333"/>
      <c r="CN588" s="333"/>
      <c r="CO588" s="333"/>
      <c r="CP588" s="333"/>
      <c r="CQ588" s="337"/>
      <c r="CR588" s="337"/>
      <c r="CS588" s="337"/>
      <c r="CT588" s="337"/>
      <c r="CU588" s="337"/>
      <c r="CV588" s="337"/>
      <c r="CW588" s="337"/>
      <c r="CX588" s="337"/>
      <c r="CY588" s="337"/>
      <c r="CZ588" s="337"/>
      <c r="DA588" s="337"/>
      <c r="DB588" s="337"/>
      <c r="DC588" s="337"/>
      <c r="DD588" s="337"/>
      <c r="DE588" s="337"/>
      <c r="DF588" s="337"/>
      <c r="DG588" s="337"/>
      <c r="DH588" s="337"/>
      <c r="DI588" s="337"/>
      <c r="DJ588" s="337"/>
      <c r="DK588" s="337"/>
      <c r="DL588" s="337"/>
      <c r="DM588"/>
      <c r="DN588"/>
      <c r="DO588"/>
      <c r="EA588" s="333"/>
      <c r="EB588" s="333"/>
      <c r="EC588" s="333"/>
      <c r="ED588" s="333"/>
      <c r="EE588" s="333"/>
      <c r="EF588" s="333"/>
      <c r="EG588" s="333"/>
      <c r="EH588" s="333"/>
      <c r="EJ588" s="66"/>
      <c r="EL588" s="66"/>
      <c r="EM588" s="338"/>
      <c r="FP588" s="107"/>
    </row>
    <row r="589" spans="1:172" s="83" customFormat="1">
      <c r="A589" s="66"/>
      <c r="B589" s="66"/>
      <c r="C589" s="120"/>
      <c r="D589" s="66"/>
      <c r="E589" s="197"/>
      <c r="F589" s="120"/>
      <c r="G589" s="333"/>
      <c r="H589" s="333"/>
      <c r="I589" s="333"/>
      <c r="J589" s="333"/>
      <c r="K589" s="333"/>
      <c r="L589" s="333"/>
      <c r="M589" s="333"/>
      <c r="N589" s="333"/>
      <c r="O589" s="333"/>
      <c r="P589" s="333"/>
      <c r="Q589" s="333"/>
      <c r="R589" s="333"/>
      <c r="S589" s="333"/>
      <c r="T589" s="333"/>
      <c r="U589" s="333"/>
      <c r="V589" s="333"/>
      <c r="W589" s="333"/>
      <c r="X589" s="333"/>
      <c r="Y589" s="333"/>
      <c r="Z589" s="333"/>
      <c r="AA589" s="333"/>
      <c r="AB589" s="333"/>
      <c r="AC589" s="333"/>
      <c r="AD589" s="333"/>
      <c r="AE589" s="333"/>
      <c r="AF589" s="333"/>
      <c r="AG589" s="333"/>
      <c r="AH589" s="333"/>
      <c r="AI589" s="333"/>
      <c r="AJ589" s="333"/>
      <c r="AK589" s="333"/>
      <c r="AL589" s="333"/>
      <c r="AM589" s="333"/>
      <c r="AN589" s="333"/>
      <c r="AO589"/>
      <c r="AP589"/>
      <c r="AQ589"/>
      <c r="AR589"/>
      <c r="AS589" s="333"/>
      <c r="AT589" s="333"/>
      <c r="AU589" s="333"/>
      <c r="AV589" s="333"/>
      <c r="AW589" s="333"/>
      <c r="AX589" s="333"/>
      <c r="AY589" s="333"/>
      <c r="AZ589" s="333"/>
      <c r="BA589"/>
      <c r="BB589"/>
      <c r="BC589"/>
      <c r="BD589"/>
      <c r="BE589"/>
      <c r="BF589"/>
      <c r="BG589" s="333"/>
      <c r="BH589" s="333"/>
      <c r="BI589" s="333"/>
      <c r="BJ589" s="333"/>
      <c r="BK589" s="333"/>
      <c r="BL589" s="333"/>
      <c r="BM589" s="333"/>
      <c r="BN589" s="333"/>
      <c r="BO589" s="333"/>
      <c r="BP589" s="333"/>
      <c r="BQ589" s="333"/>
      <c r="BR589" s="333"/>
      <c r="BS589" s="333"/>
      <c r="BT589" s="333"/>
      <c r="BU589" s="333"/>
      <c r="BV589" s="333"/>
      <c r="BW589" s="333"/>
      <c r="BX589" s="333"/>
      <c r="BY589" s="333"/>
      <c r="BZ589" s="333"/>
      <c r="CA589" s="333"/>
      <c r="CB589" s="333"/>
      <c r="CC589" s="333"/>
      <c r="CD589" s="333"/>
      <c r="CE589" s="337"/>
      <c r="CF589" s="337"/>
      <c r="CG589" s="337"/>
      <c r="CH589" s="337"/>
      <c r="CI589" s="333"/>
      <c r="CJ589" s="333"/>
      <c r="CK589" s="333"/>
      <c r="CL589" s="333"/>
      <c r="CM589" s="333"/>
      <c r="CN589" s="333"/>
      <c r="CO589" s="333"/>
      <c r="CP589" s="333"/>
      <c r="CQ589" s="337"/>
      <c r="CR589" s="337"/>
      <c r="CS589" s="337"/>
      <c r="CT589" s="337"/>
      <c r="CU589" s="337"/>
      <c r="CV589" s="337"/>
      <c r="CW589" s="337"/>
      <c r="CX589" s="337"/>
      <c r="CY589" s="337"/>
      <c r="CZ589" s="337"/>
      <c r="DA589" s="337"/>
      <c r="DB589" s="337"/>
      <c r="DC589" s="337"/>
      <c r="DD589" s="337"/>
      <c r="DE589" s="337"/>
      <c r="DF589" s="337"/>
      <c r="DG589" s="337"/>
      <c r="DH589" s="337"/>
      <c r="DI589" s="337"/>
      <c r="DJ589" s="337"/>
      <c r="DK589" s="337"/>
      <c r="DL589" s="337"/>
      <c r="DM589"/>
      <c r="DN589"/>
      <c r="DO589"/>
      <c r="EA589" s="333"/>
      <c r="EB589" s="333"/>
      <c r="EC589" s="333"/>
      <c r="ED589" s="333"/>
      <c r="EE589" s="333"/>
      <c r="EF589" s="333"/>
      <c r="EG589" s="333"/>
      <c r="EH589" s="333"/>
      <c r="EJ589" s="66"/>
      <c r="EL589" s="66"/>
      <c r="EM589" s="338"/>
      <c r="FP589" s="107"/>
    </row>
    <row r="590" spans="1:172" s="83" customFormat="1">
      <c r="A590" s="66"/>
      <c r="B590" s="66"/>
      <c r="C590" s="120"/>
      <c r="D590" s="66"/>
      <c r="E590" s="197"/>
      <c r="F590" s="120"/>
      <c r="G590" s="333"/>
      <c r="H590" s="333"/>
      <c r="I590" s="333"/>
      <c r="J590" s="333"/>
      <c r="K590" s="333"/>
      <c r="L590" s="333"/>
      <c r="M590" s="333"/>
      <c r="N590" s="333"/>
      <c r="O590" s="333"/>
      <c r="P590" s="333"/>
      <c r="Q590" s="333"/>
      <c r="R590" s="333"/>
      <c r="S590" s="333"/>
      <c r="T590" s="333"/>
      <c r="U590" s="333"/>
      <c r="V590" s="333"/>
      <c r="W590" s="333"/>
      <c r="X590" s="333"/>
      <c r="Y590" s="333"/>
      <c r="Z590" s="333"/>
      <c r="AA590" s="333"/>
      <c r="AB590" s="333"/>
      <c r="AC590" s="333"/>
      <c r="AD590" s="333"/>
      <c r="AE590" s="333"/>
      <c r="AF590" s="333"/>
      <c r="AG590" s="333"/>
      <c r="AH590" s="333"/>
      <c r="AI590" s="333"/>
      <c r="AJ590" s="333"/>
      <c r="AK590" s="333"/>
      <c r="AL590" s="333"/>
      <c r="AM590" s="333"/>
      <c r="AN590" s="333"/>
      <c r="AO590"/>
      <c r="AP590"/>
      <c r="AQ590"/>
      <c r="AR590"/>
      <c r="AS590" s="333"/>
      <c r="AT590" s="333"/>
      <c r="AU590" s="333"/>
      <c r="AV590" s="333"/>
      <c r="AW590" s="333"/>
      <c r="AX590" s="333"/>
      <c r="AY590" s="333"/>
      <c r="AZ590" s="333"/>
      <c r="BA590"/>
      <c r="BB590"/>
      <c r="BC590"/>
      <c r="BD590"/>
      <c r="BE590"/>
      <c r="BF590"/>
      <c r="BG590" s="333"/>
      <c r="BH590" s="333"/>
      <c r="BI590" s="333"/>
      <c r="BJ590" s="333"/>
      <c r="BK590" s="333"/>
      <c r="BL590" s="333"/>
      <c r="BM590" s="333"/>
      <c r="BN590" s="333"/>
      <c r="BO590" s="333"/>
      <c r="BP590" s="333"/>
      <c r="BQ590" s="333"/>
      <c r="BR590" s="333"/>
      <c r="BS590" s="333"/>
      <c r="BT590" s="333"/>
      <c r="BU590" s="333"/>
      <c r="BV590" s="333"/>
      <c r="BW590" s="333"/>
      <c r="BX590" s="333"/>
      <c r="BY590" s="333"/>
      <c r="BZ590" s="333"/>
      <c r="CA590" s="333"/>
      <c r="CB590" s="333"/>
      <c r="CC590" s="333"/>
      <c r="CD590" s="333"/>
      <c r="CE590" s="337"/>
      <c r="CF590" s="337"/>
      <c r="CG590" s="337"/>
      <c r="CH590" s="337"/>
      <c r="CI590" s="333"/>
      <c r="CJ590" s="333"/>
      <c r="CK590" s="333"/>
      <c r="CL590" s="333"/>
      <c r="CM590" s="333"/>
      <c r="CN590" s="333"/>
      <c r="CO590" s="333"/>
      <c r="CP590" s="333"/>
      <c r="CQ590" s="337"/>
      <c r="CR590" s="337"/>
      <c r="CS590" s="337"/>
      <c r="CT590" s="337"/>
      <c r="CU590" s="337"/>
      <c r="CV590" s="337"/>
      <c r="CW590" s="337"/>
      <c r="CX590" s="337"/>
      <c r="CY590" s="337"/>
      <c r="CZ590" s="337"/>
      <c r="DA590" s="337"/>
      <c r="DB590" s="337"/>
      <c r="DC590" s="337"/>
      <c r="DD590" s="337"/>
      <c r="DE590" s="337"/>
      <c r="DF590" s="337"/>
      <c r="DG590" s="337"/>
      <c r="DH590" s="337"/>
      <c r="DI590" s="337"/>
      <c r="DJ590" s="337"/>
      <c r="DK590" s="337"/>
      <c r="DL590" s="337"/>
      <c r="DM590"/>
      <c r="DN590"/>
      <c r="DO590"/>
      <c r="EA590" s="333"/>
      <c r="EB590" s="333"/>
      <c r="EC590" s="333"/>
      <c r="ED590" s="333"/>
      <c r="EE590" s="333"/>
      <c r="EF590" s="333"/>
      <c r="EG590" s="333"/>
      <c r="EH590" s="333"/>
      <c r="EJ590" s="66"/>
      <c r="EL590" s="66"/>
      <c r="EM590" s="338"/>
      <c r="FP590" s="107"/>
    </row>
    <row r="591" spans="1:172" s="83" customFormat="1">
      <c r="A591" s="66"/>
      <c r="B591" s="66"/>
      <c r="C591" s="120"/>
      <c r="D591" s="66"/>
      <c r="E591" s="197"/>
      <c r="F591" s="120"/>
      <c r="G591" s="333"/>
      <c r="H591" s="333"/>
      <c r="I591" s="333"/>
      <c r="J591" s="333"/>
      <c r="K591" s="333"/>
      <c r="L591" s="333"/>
      <c r="M591" s="333"/>
      <c r="N591" s="333"/>
      <c r="O591" s="333"/>
      <c r="P591" s="333"/>
      <c r="Q591" s="333"/>
      <c r="R591" s="333"/>
      <c r="S591" s="333"/>
      <c r="T591" s="333"/>
      <c r="U591" s="333"/>
      <c r="V591" s="333"/>
      <c r="W591" s="333"/>
      <c r="X591" s="333"/>
      <c r="Y591" s="333"/>
      <c r="Z591" s="333"/>
      <c r="AA591" s="333"/>
      <c r="AB591" s="333"/>
      <c r="AC591" s="333"/>
      <c r="AD591" s="333"/>
      <c r="AE591" s="333"/>
      <c r="AF591" s="333"/>
      <c r="AG591" s="333"/>
      <c r="AH591" s="333"/>
      <c r="AI591" s="333"/>
      <c r="AJ591" s="333"/>
      <c r="AK591" s="333"/>
      <c r="AL591" s="333"/>
      <c r="AM591" s="333"/>
      <c r="AN591" s="333"/>
      <c r="AO591"/>
      <c r="AP591"/>
      <c r="AQ591"/>
      <c r="AR591"/>
      <c r="AS591" s="333"/>
      <c r="AT591" s="333"/>
      <c r="AU591" s="333"/>
      <c r="AV591" s="333"/>
      <c r="AW591" s="333"/>
      <c r="AX591" s="333"/>
      <c r="AY591" s="333"/>
      <c r="AZ591" s="333"/>
      <c r="BA591"/>
      <c r="BB591"/>
      <c r="BC591"/>
      <c r="BD591"/>
      <c r="BE591"/>
      <c r="BF591"/>
      <c r="BG591" s="333"/>
      <c r="BH591" s="333"/>
      <c r="BI591" s="333"/>
      <c r="BJ591" s="333"/>
      <c r="BK591" s="333"/>
      <c r="BL591" s="333"/>
      <c r="BM591" s="333"/>
      <c r="BN591" s="333"/>
      <c r="BO591" s="333"/>
      <c r="BP591" s="333"/>
      <c r="BQ591" s="333"/>
      <c r="BR591" s="333"/>
      <c r="BS591" s="333"/>
      <c r="BT591" s="333"/>
      <c r="BU591" s="333"/>
      <c r="BV591" s="333"/>
      <c r="BW591" s="333"/>
      <c r="BX591" s="333"/>
      <c r="BY591" s="333"/>
      <c r="BZ591" s="333"/>
      <c r="CA591" s="333"/>
      <c r="CB591" s="333"/>
      <c r="CC591" s="333"/>
      <c r="CD591" s="333"/>
      <c r="CE591" s="337"/>
      <c r="CF591" s="337"/>
      <c r="CG591" s="337"/>
      <c r="CH591" s="337"/>
      <c r="CI591" s="333"/>
      <c r="CJ591" s="333"/>
      <c r="CK591" s="333"/>
      <c r="CL591" s="333"/>
      <c r="CM591" s="333"/>
      <c r="CN591" s="333"/>
      <c r="CO591" s="333"/>
      <c r="CP591" s="333"/>
      <c r="CQ591" s="337"/>
      <c r="CR591" s="337"/>
      <c r="CS591" s="337"/>
      <c r="CT591" s="337"/>
      <c r="CU591" s="337"/>
      <c r="CV591" s="337"/>
      <c r="CW591" s="337"/>
      <c r="CX591" s="337"/>
      <c r="CY591" s="337"/>
      <c r="CZ591" s="337"/>
      <c r="DA591" s="337"/>
      <c r="DB591" s="337"/>
      <c r="DC591" s="337"/>
      <c r="DD591" s="337"/>
      <c r="DE591" s="337"/>
      <c r="DF591" s="337"/>
      <c r="DG591" s="337"/>
      <c r="DH591" s="337"/>
      <c r="DI591" s="337"/>
      <c r="DJ591" s="337"/>
      <c r="DK591" s="337"/>
      <c r="DL591" s="337"/>
      <c r="DM591"/>
      <c r="DN591"/>
      <c r="DO591"/>
      <c r="EA591" s="333"/>
      <c r="EB591" s="333"/>
      <c r="EC591" s="333"/>
      <c r="ED591" s="333"/>
      <c r="EE591" s="333"/>
      <c r="EF591" s="333"/>
      <c r="EG591" s="333"/>
      <c r="EH591" s="333"/>
      <c r="EJ591" s="66"/>
      <c r="EL591" s="66"/>
      <c r="EM591" s="338"/>
      <c r="FP591" s="107"/>
    </row>
    <row r="592" spans="1:172" s="83" customFormat="1">
      <c r="A592" s="66"/>
      <c r="B592" s="66"/>
      <c r="C592" s="120"/>
      <c r="D592" s="66"/>
      <c r="E592" s="197"/>
      <c r="F592" s="120"/>
      <c r="G592" s="333"/>
      <c r="H592" s="333"/>
      <c r="I592" s="333"/>
      <c r="J592" s="333"/>
      <c r="K592" s="333"/>
      <c r="L592" s="333"/>
      <c r="M592" s="333"/>
      <c r="N592" s="333"/>
      <c r="O592" s="333"/>
      <c r="P592" s="333"/>
      <c r="Q592" s="333"/>
      <c r="R592" s="333"/>
      <c r="S592" s="333"/>
      <c r="T592" s="333"/>
      <c r="U592" s="333"/>
      <c r="V592" s="333"/>
      <c r="W592" s="333"/>
      <c r="X592" s="333"/>
      <c r="Y592" s="333"/>
      <c r="Z592" s="333"/>
      <c r="AA592" s="333"/>
      <c r="AB592" s="333"/>
      <c r="AC592" s="333"/>
      <c r="AD592" s="333"/>
      <c r="AE592" s="333"/>
      <c r="AF592" s="333"/>
      <c r="AG592" s="333"/>
      <c r="AH592" s="333"/>
      <c r="AI592" s="333"/>
      <c r="AJ592" s="333"/>
      <c r="AK592" s="333"/>
      <c r="AL592" s="333"/>
      <c r="AM592" s="333"/>
      <c r="AN592" s="333"/>
      <c r="AO592"/>
      <c r="AP592"/>
      <c r="AQ592"/>
      <c r="AR592"/>
      <c r="AS592" s="333"/>
      <c r="AT592" s="333"/>
      <c r="AU592" s="333"/>
      <c r="AV592" s="333"/>
      <c r="AW592" s="333"/>
      <c r="AX592" s="333"/>
      <c r="AY592" s="333"/>
      <c r="AZ592" s="333"/>
      <c r="BA592"/>
      <c r="BB592"/>
      <c r="BC592"/>
      <c r="BD592"/>
      <c r="BE592"/>
      <c r="BF592"/>
      <c r="BG592" s="333"/>
      <c r="BH592" s="333"/>
      <c r="BI592" s="333"/>
      <c r="BJ592" s="333"/>
      <c r="BK592" s="333"/>
      <c r="BL592" s="333"/>
      <c r="BM592" s="333"/>
      <c r="BN592" s="333"/>
      <c r="BO592" s="333"/>
      <c r="BP592" s="333"/>
      <c r="BQ592" s="333"/>
      <c r="BR592" s="333"/>
      <c r="BS592" s="333"/>
      <c r="BT592" s="333"/>
      <c r="BU592" s="333"/>
      <c r="BV592" s="333"/>
      <c r="BW592" s="333"/>
      <c r="BX592" s="333"/>
      <c r="BY592" s="333"/>
      <c r="BZ592" s="333"/>
      <c r="CA592" s="333"/>
      <c r="CB592" s="333"/>
      <c r="CC592" s="333"/>
      <c r="CD592" s="333"/>
      <c r="CE592" s="337"/>
      <c r="CF592" s="337"/>
      <c r="CG592" s="337"/>
      <c r="CH592" s="337"/>
      <c r="CI592" s="333"/>
      <c r="CJ592" s="333"/>
      <c r="CK592" s="333"/>
      <c r="CL592" s="333"/>
      <c r="CM592" s="333"/>
      <c r="CN592" s="333"/>
      <c r="CO592" s="333"/>
      <c r="CP592" s="333"/>
      <c r="CQ592" s="337"/>
      <c r="CR592" s="337"/>
      <c r="CS592" s="337"/>
      <c r="CT592" s="337"/>
      <c r="CU592" s="337"/>
      <c r="CV592" s="337"/>
      <c r="CW592" s="337"/>
      <c r="CX592" s="337"/>
      <c r="CY592" s="337"/>
      <c r="CZ592" s="337"/>
      <c r="DA592" s="337"/>
      <c r="DB592" s="337"/>
      <c r="DC592" s="337"/>
      <c r="DD592" s="337"/>
      <c r="DE592" s="337"/>
      <c r="DF592" s="337"/>
      <c r="DG592" s="337"/>
      <c r="DH592" s="337"/>
      <c r="DI592" s="337"/>
      <c r="DJ592" s="337"/>
      <c r="DK592" s="337"/>
      <c r="DL592" s="337"/>
      <c r="DM592"/>
      <c r="DN592"/>
      <c r="DO592"/>
      <c r="EA592" s="333"/>
      <c r="EB592" s="333"/>
      <c r="EC592" s="333"/>
      <c r="ED592" s="333"/>
      <c r="EE592" s="333"/>
      <c r="EF592" s="333"/>
      <c r="EG592" s="333"/>
      <c r="EH592" s="333"/>
      <c r="EJ592" s="66"/>
      <c r="EL592" s="66"/>
      <c r="EM592" s="338"/>
      <c r="FP592" s="107"/>
    </row>
    <row r="593" spans="1:172" s="83" customFormat="1">
      <c r="A593" s="66"/>
      <c r="B593" s="66"/>
      <c r="C593" s="120"/>
      <c r="D593" s="66"/>
      <c r="E593" s="197"/>
      <c r="F593" s="120"/>
      <c r="G593" s="333"/>
      <c r="H593" s="333"/>
      <c r="I593" s="333"/>
      <c r="J593" s="333"/>
      <c r="K593" s="333"/>
      <c r="L593" s="333"/>
      <c r="M593" s="333"/>
      <c r="N593" s="333"/>
      <c r="O593" s="333"/>
      <c r="P593" s="333"/>
      <c r="Q593" s="333"/>
      <c r="R593" s="333"/>
      <c r="S593" s="333"/>
      <c r="T593" s="333"/>
      <c r="U593" s="333"/>
      <c r="V593" s="333"/>
      <c r="W593" s="333"/>
      <c r="X593" s="333"/>
      <c r="Y593" s="333"/>
      <c r="Z593" s="333"/>
      <c r="AA593" s="333"/>
      <c r="AB593" s="333"/>
      <c r="AC593" s="333"/>
      <c r="AD593" s="333"/>
      <c r="AE593" s="333"/>
      <c r="AF593" s="333"/>
      <c r="AG593" s="333"/>
      <c r="AH593" s="333"/>
      <c r="AI593" s="333"/>
      <c r="AJ593" s="333"/>
      <c r="AK593" s="333"/>
      <c r="AL593" s="333"/>
      <c r="AM593" s="333"/>
      <c r="AN593" s="333"/>
      <c r="AO593"/>
      <c r="AP593"/>
      <c r="AQ593"/>
      <c r="AR593"/>
      <c r="AS593" s="333"/>
      <c r="AT593" s="333"/>
      <c r="AU593" s="333"/>
      <c r="AV593" s="333"/>
      <c r="AW593" s="333"/>
      <c r="AX593" s="333"/>
      <c r="AY593" s="333"/>
      <c r="AZ593" s="333"/>
      <c r="BA593"/>
      <c r="BB593"/>
      <c r="BC593"/>
      <c r="BD593"/>
      <c r="BE593"/>
      <c r="BF593"/>
      <c r="BG593" s="333"/>
      <c r="BH593" s="333"/>
      <c r="BI593" s="333"/>
      <c r="BJ593" s="333"/>
      <c r="BK593" s="333"/>
      <c r="BL593" s="333"/>
      <c r="BM593" s="333"/>
      <c r="BN593" s="333"/>
      <c r="BO593" s="333"/>
      <c r="BP593" s="333"/>
      <c r="BQ593" s="333"/>
      <c r="BR593" s="333"/>
      <c r="BS593" s="333"/>
      <c r="BT593" s="333"/>
      <c r="BU593" s="333"/>
      <c r="BV593" s="333"/>
      <c r="BW593" s="333"/>
      <c r="BX593" s="333"/>
      <c r="BY593" s="333"/>
      <c r="BZ593" s="333"/>
      <c r="CA593" s="333"/>
      <c r="CB593" s="333"/>
      <c r="CC593" s="333"/>
      <c r="CD593" s="333"/>
      <c r="CE593" s="337"/>
      <c r="CF593" s="337"/>
      <c r="CG593" s="337"/>
      <c r="CH593" s="337"/>
      <c r="CI593" s="333"/>
      <c r="CJ593" s="333"/>
      <c r="CK593" s="333"/>
      <c r="CL593" s="333"/>
      <c r="CM593" s="333"/>
      <c r="CN593" s="333"/>
      <c r="CO593" s="333"/>
      <c r="CP593" s="333"/>
      <c r="CQ593" s="337"/>
      <c r="CR593" s="337"/>
      <c r="CS593" s="337"/>
      <c r="CT593" s="337"/>
      <c r="CU593" s="337"/>
      <c r="CV593" s="337"/>
      <c r="CW593" s="337"/>
      <c r="CX593" s="337"/>
      <c r="CY593" s="337"/>
      <c r="CZ593" s="337"/>
      <c r="DA593" s="337"/>
      <c r="DB593" s="337"/>
      <c r="DC593" s="337"/>
      <c r="DD593" s="337"/>
      <c r="DE593" s="337"/>
      <c r="DF593" s="337"/>
      <c r="DG593" s="337"/>
      <c r="DH593" s="337"/>
      <c r="DI593" s="337"/>
      <c r="DJ593" s="337"/>
      <c r="DK593" s="337"/>
      <c r="DL593" s="337"/>
      <c r="DM593"/>
      <c r="DN593"/>
      <c r="DO593"/>
      <c r="EA593" s="333"/>
      <c r="EB593" s="333"/>
      <c r="EC593" s="333"/>
      <c r="ED593" s="333"/>
      <c r="EE593" s="333"/>
      <c r="EF593" s="333"/>
      <c r="EG593" s="333"/>
      <c r="EH593" s="333"/>
      <c r="EJ593" s="66"/>
      <c r="EL593" s="66"/>
      <c r="EM593" s="338"/>
      <c r="FP593" s="107"/>
    </row>
    <row r="594" spans="1:172" s="83" customFormat="1">
      <c r="A594" s="66"/>
      <c r="B594" s="66"/>
      <c r="C594" s="120"/>
      <c r="D594" s="66"/>
      <c r="E594" s="197"/>
      <c r="F594" s="120"/>
      <c r="G594" s="333"/>
      <c r="H594" s="333"/>
      <c r="I594" s="333"/>
      <c r="J594" s="333"/>
      <c r="K594" s="333"/>
      <c r="L594" s="333"/>
      <c r="M594" s="333"/>
      <c r="N594" s="333"/>
      <c r="O594" s="333"/>
      <c r="P594" s="333"/>
      <c r="Q594" s="333"/>
      <c r="R594" s="333"/>
      <c r="S594" s="333"/>
      <c r="T594" s="333"/>
      <c r="U594" s="333"/>
      <c r="V594" s="333"/>
      <c r="W594" s="333"/>
      <c r="X594" s="333"/>
      <c r="Y594" s="333"/>
      <c r="Z594" s="333"/>
      <c r="AA594" s="333"/>
      <c r="AB594" s="333"/>
      <c r="AC594" s="333"/>
      <c r="AD594" s="333"/>
      <c r="AE594" s="333"/>
      <c r="AF594" s="333"/>
      <c r="AG594" s="333"/>
      <c r="AH594" s="333"/>
      <c r="AI594" s="333"/>
      <c r="AJ594" s="333"/>
      <c r="AK594" s="333"/>
      <c r="AL594" s="333"/>
      <c r="AM594" s="333"/>
      <c r="AN594" s="333"/>
      <c r="AO594"/>
      <c r="AP594"/>
      <c r="AQ594"/>
      <c r="AR594"/>
      <c r="AS594" s="333"/>
      <c r="AT594" s="333"/>
      <c r="AU594" s="333"/>
      <c r="AV594" s="333"/>
      <c r="AW594" s="333"/>
      <c r="AX594" s="333"/>
      <c r="AY594" s="333"/>
      <c r="AZ594" s="333"/>
      <c r="BA594"/>
      <c r="BB594"/>
      <c r="BC594"/>
      <c r="BD594"/>
      <c r="BE594"/>
      <c r="BF594"/>
      <c r="BG594" s="333"/>
      <c r="BH594" s="333"/>
      <c r="BI594" s="333"/>
      <c r="BJ594" s="333"/>
      <c r="BK594" s="333"/>
      <c r="BL594" s="333"/>
      <c r="BM594" s="333"/>
      <c r="BN594" s="333"/>
      <c r="BO594" s="333"/>
      <c r="BP594" s="333"/>
      <c r="BQ594" s="333"/>
      <c r="BR594" s="333"/>
      <c r="BS594" s="333"/>
      <c r="BT594" s="333"/>
      <c r="BU594" s="333"/>
      <c r="BV594" s="333"/>
      <c r="BW594" s="333"/>
      <c r="BX594" s="333"/>
      <c r="BY594" s="333"/>
      <c r="BZ594" s="333"/>
      <c r="CA594" s="333"/>
      <c r="CB594" s="333"/>
      <c r="CC594" s="333"/>
      <c r="CD594" s="333"/>
      <c r="CE594" s="337"/>
      <c r="CF594" s="337"/>
      <c r="CG594" s="337"/>
      <c r="CH594" s="337"/>
      <c r="CI594" s="333"/>
      <c r="CJ594" s="333"/>
      <c r="CK594" s="333"/>
      <c r="CL594" s="333"/>
      <c r="CM594" s="333"/>
      <c r="CN594" s="333"/>
      <c r="CO594" s="333"/>
      <c r="CP594" s="333"/>
      <c r="CQ594" s="337"/>
      <c r="CR594" s="337"/>
      <c r="CS594" s="337"/>
      <c r="CT594" s="337"/>
      <c r="CU594" s="337"/>
      <c r="CV594" s="337"/>
      <c r="CW594" s="337"/>
      <c r="CX594" s="337"/>
      <c r="CY594" s="337"/>
      <c r="CZ594" s="337"/>
      <c r="DA594" s="337"/>
      <c r="DB594" s="337"/>
      <c r="DC594" s="337"/>
      <c r="DD594" s="337"/>
      <c r="DE594" s="337"/>
      <c r="DF594" s="337"/>
      <c r="DG594" s="337"/>
      <c r="DH594" s="337"/>
      <c r="DI594" s="337"/>
      <c r="DJ594" s="337"/>
      <c r="DK594" s="337"/>
      <c r="DL594" s="337"/>
      <c r="DM594"/>
      <c r="DN594"/>
      <c r="DO594"/>
      <c r="EA594" s="333"/>
      <c r="EB594" s="333"/>
      <c r="EC594" s="333"/>
      <c r="ED594" s="333"/>
      <c r="EE594" s="333"/>
      <c r="EF594" s="333"/>
      <c r="EG594" s="333"/>
      <c r="EH594" s="333"/>
      <c r="EJ594" s="66"/>
      <c r="EL594" s="66"/>
      <c r="EM594" s="338"/>
      <c r="FP594" s="107"/>
    </row>
    <row r="595" spans="1:172" s="83" customFormat="1">
      <c r="A595" s="66"/>
      <c r="B595" s="66"/>
      <c r="C595" s="120"/>
      <c r="D595" s="66"/>
      <c r="E595" s="197"/>
      <c r="F595" s="120"/>
      <c r="G595" s="333"/>
      <c r="H595" s="333"/>
      <c r="I595" s="333"/>
      <c r="J595" s="333"/>
      <c r="K595" s="333"/>
      <c r="L595" s="333"/>
      <c r="M595" s="333"/>
      <c r="N595" s="333"/>
      <c r="O595" s="333"/>
      <c r="P595" s="333"/>
      <c r="Q595" s="333"/>
      <c r="R595" s="333"/>
      <c r="S595" s="333"/>
      <c r="T595" s="333"/>
      <c r="U595" s="333"/>
      <c r="V595" s="333"/>
      <c r="W595" s="333"/>
      <c r="X595" s="333"/>
      <c r="Y595" s="333"/>
      <c r="Z595" s="333"/>
      <c r="AA595" s="333"/>
      <c r="AB595" s="333"/>
      <c r="AC595" s="333"/>
      <c r="AD595" s="333"/>
      <c r="AE595" s="333"/>
      <c r="AF595" s="333"/>
      <c r="AG595" s="333"/>
      <c r="AH595" s="333"/>
      <c r="AI595" s="333"/>
      <c r="AJ595" s="333"/>
      <c r="AK595" s="333"/>
      <c r="AL595" s="333"/>
      <c r="AM595" s="333"/>
      <c r="AN595" s="333"/>
      <c r="AO595"/>
      <c r="AP595"/>
      <c r="AQ595"/>
      <c r="AR595"/>
      <c r="AS595" s="333"/>
      <c r="AT595" s="333"/>
      <c r="AU595" s="333"/>
      <c r="AV595" s="333"/>
      <c r="AW595" s="333"/>
      <c r="AX595" s="333"/>
      <c r="AY595" s="333"/>
      <c r="AZ595" s="333"/>
      <c r="BA595"/>
      <c r="BB595"/>
      <c r="BC595"/>
      <c r="BD595"/>
      <c r="BE595"/>
      <c r="BF595"/>
      <c r="BG595" s="333"/>
      <c r="BH595" s="333"/>
      <c r="BI595" s="333"/>
      <c r="BJ595" s="333"/>
      <c r="BK595" s="333"/>
      <c r="BL595" s="333"/>
      <c r="BM595" s="333"/>
      <c r="BN595" s="333"/>
      <c r="BO595" s="333"/>
      <c r="BP595" s="333"/>
      <c r="BQ595" s="333"/>
      <c r="BR595" s="333"/>
      <c r="BS595" s="333"/>
      <c r="BT595" s="333"/>
      <c r="BU595" s="333"/>
      <c r="BV595" s="333"/>
      <c r="BW595" s="333"/>
      <c r="BX595" s="333"/>
      <c r="BY595" s="333"/>
      <c r="BZ595" s="333"/>
      <c r="CA595" s="333"/>
      <c r="CB595" s="333"/>
      <c r="CC595" s="333"/>
      <c r="CD595" s="333"/>
      <c r="CE595" s="337"/>
      <c r="CF595" s="337"/>
      <c r="CG595" s="337"/>
      <c r="CH595" s="337"/>
      <c r="CI595" s="333"/>
      <c r="CJ595" s="333"/>
      <c r="CK595" s="333"/>
      <c r="CL595" s="333"/>
      <c r="CM595" s="333"/>
      <c r="CN595" s="333"/>
      <c r="CO595" s="333"/>
      <c r="CP595" s="333"/>
      <c r="CQ595" s="337"/>
      <c r="CR595" s="337"/>
      <c r="CS595" s="337"/>
      <c r="CT595" s="337"/>
      <c r="CU595" s="337"/>
      <c r="CV595" s="337"/>
      <c r="CW595" s="337"/>
      <c r="CX595" s="337"/>
      <c r="CY595" s="337"/>
      <c r="CZ595" s="337"/>
      <c r="DA595" s="337"/>
      <c r="DB595" s="337"/>
      <c r="DC595" s="337"/>
      <c r="DD595" s="337"/>
      <c r="DE595" s="337"/>
      <c r="DF595" s="337"/>
      <c r="DG595" s="337"/>
      <c r="DH595" s="337"/>
      <c r="DI595" s="337"/>
      <c r="DJ595" s="337"/>
      <c r="DK595" s="337"/>
      <c r="DL595" s="337"/>
      <c r="DM595"/>
      <c r="DN595"/>
      <c r="DO595"/>
      <c r="EA595" s="333"/>
      <c r="EB595" s="333"/>
      <c r="EC595" s="333"/>
      <c r="ED595" s="333"/>
      <c r="EE595" s="333"/>
      <c r="EF595" s="333"/>
      <c r="EG595" s="333"/>
      <c r="EH595" s="333"/>
      <c r="EJ595" s="66"/>
      <c r="EL595" s="66"/>
      <c r="EM595" s="338"/>
      <c r="FP595" s="107"/>
    </row>
    <row r="596" spans="1:172" s="83" customFormat="1">
      <c r="A596" s="66"/>
      <c r="B596" s="66"/>
      <c r="C596" s="120"/>
      <c r="D596" s="66"/>
      <c r="E596" s="197"/>
      <c r="F596" s="120"/>
      <c r="G596" s="333"/>
      <c r="H596" s="333"/>
      <c r="I596" s="333"/>
      <c r="J596" s="333"/>
      <c r="K596" s="333"/>
      <c r="L596" s="333"/>
      <c r="M596" s="333"/>
      <c r="N596" s="333"/>
      <c r="O596" s="333"/>
      <c r="P596" s="333"/>
      <c r="Q596" s="333"/>
      <c r="R596" s="333"/>
      <c r="S596" s="333"/>
      <c r="T596" s="333"/>
      <c r="U596" s="333"/>
      <c r="V596" s="333"/>
      <c r="W596" s="333"/>
      <c r="X596" s="333"/>
      <c r="Y596" s="333"/>
      <c r="Z596" s="333"/>
      <c r="AA596" s="333"/>
      <c r="AB596" s="333"/>
      <c r="AC596" s="333"/>
      <c r="AD596" s="333"/>
      <c r="AE596" s="333"/>
      <c r="AF596" s="333"/>
      <c r="AG596" s="333"/>
      <c r="AH596" s="333"/>
      <c r="AI596" s="333"/>
      <c r="AJ596" s="333"/>
      <c r="AK596" s="333"/>
      <c r="AL596" s="333"/>
      <c r="AM596" s="333"/>
      <c r="AN596" s="333"/>
      <c r="AO596"/>
      <c r="AP596"/>
      <c r="AQ596"/>
      <c r="AR596"/>
      <c r="AS596" s="333"/>
      <c r="AT596" s="333"/>
      <c r="AU596" s="333"/>
      <c r="AV596" s="333"/>
      <c r="AW596" s="333"/>
      <c r="AX596" s="333"/>
      <c r="AY596" s="333"/>
      <c r="AZ596" s="333"/>
      <c r="BA596"/>
      <c r="BB596"/>
      <c r="BC596"/>
      <c r="BD596"/>
      <c r="BE596"/>
      <c r="BF596"/>
      <c r="BG596" s="333"/>
      <c r="BH596" s="333"/>
      <c r="BI596" s="333"/>
      <c r="BJ596" s="333"/>
      <c r="BK596" s="333"/>
      <c r="BL596" s="333"/>
      <c r="BM596" s="333"/>
      <c r="BN596" s="333"/>
      <c r="BO596" s="333"/>
      <c r="BP596" s="333"/>
      <c r="BQ596" s="333"/>
      <c r="BR596" s="333"/>
      <c r="BS596" s="333"/>
      <c r="BT596" s="333"/>
      <c r="BU596" s="333"/>
      <c r="BV596" s="333"/>
      <c r="BW596" s="333"/>
      <c r="BX596" s="333"/>
      <c r="BY596" s="333"/>
      <c r="BZ596" s="333"/>
      <c r="CA596" s="333"/>
      <c r="CB596" s="333"/>
      <c r="CC596" s="333"/>
      <c r="CD596" s="333"/>
      <c r="CE596" s="337"/>
      <c r="CF596" s="337"/>
      <c r="CG596" s="337"/>
      <c r="CH596" s="337"/>
      <c r="CI596" s="333"/>
      <c r="CJ596" s="333"/>
      <c r="CK596" s="333"/>
      <c r="CL596" s="333"/>
      <c r="CM596" s="333"/>
      <c r="CN596" s="333"/>
      <c r="CO596" s="333"/>
      <c r="CP596" s="333"/>
      <c r="CQ596" s="337"/>
      <c r="CR596" s="337"/>
      <c r="CS596" s="337"/>
      <c r="CT596" s="337"/>
      <c r="CU596" s="337"/>
      <c r="CV596" s="337"/>
      <c r="CW596" s="337"/>
      <c r="CX596" s="337"/>
      <c r="CY596" s="337"/>
      <c r="CZ596" s="337"/>
      <c r="DA596" s="337"/>
      <c r="DB596" s="337"/>
      <c r="DC596" s="337"/>
      <c r="DD596" s="337"/>
      <c r="DE596" s="337"/>
      <c r="DF596" s="337"/>
      <c r="DG596" s="337"/>
      <c r="DH596" s="337"/>
      <c r="DI596" s="337"/>
      <c r="DJ596" s="337"/>
      <c r="DK596" s="337"/>
      <c r="DL596" s="337"/>
      <c r="DM596"/>
      <c r="DN596"/>
      <c r="DO596"/>
      <c r="EA596" s="333"/>
      <c r="EB596" s="333"/>
      <c r="EC596" s="333"/>
      <c r="ED596" s="333"/>
      <c r="EE596" s="333"/>
      <c r="EF596" s="333"/>
      <c r="EG596" s="333"/>
      <c r="EH596" s="333"/>
      <c r="EJ596" s="66"/>
      <c r="EL596" s="66"/>
      <c r="EM596" s="338"/>
      <c r="FP596" s="107"/>
    </row>
    <row r="597" spans="1:172" s="83" customFormat="1">
      <c r="A597" s="66"/>
      <c r="B597" s="66"/>
      <c r="C597" s="120"/>
      <c r="D597" s="66"/>
      <c r="E597" s="197"/>
      <c r="F597" s="120"/>
      <c r="G597" s="333"/>
      <c r="H597" s="333"/>
      <c r="I597" s="333"/>
      <c r="J597" s="333"/>
      <c r="K597" s="333"/>
      <c r="L597" s="333"/>
      <c r="M597" s="333"/>
      <c r="N597" s="333"/>
      <c r="O597" s="333"/>
      <c r="P597" s="333"/>
      <c r="Q597" s="333"/>
      <c r="R597" s="333"/>
      <c r="S597" s="333"/>
      <c r="T597" s="333"/>
      <c r="U597" s="333"/>
      <c r="V597" s="333"/>
      <c r="W597" s="333"/>
      <c r="X597" s="333"/>
      <c r="Y597" s="333"/>
      <c r="Z597" s="333"/>
      <c r="AA597" s="333"/>
      <c r="AB597" s="333"/>
      <c r="AC597" s="333"/>
      <c r="AD597" s="333"/>
      <c r="AE597" s="333"/>
      <c r="AF597" s="333"/>
      <c r="AG597" s="333"/>
      <c r="AH597" s="333"/>
      <c r="AI597" s="333"/>
      <c r="AJ597" s="333"/>
      <c r="AK597" s="333"/>
      <c r="AL597" s="333"/>
      <c r="AM597" s="333"/>
      <c r="AN597" s="333"/>
      <c r="AO597"/>
      <c r="AP597"/>
      <c r="AQ597"/>
      <c r="AR597"/>
      <c r="AS597" s="333"/>
      <c r="AT597" s="333"/>
      <c r="AU597" s="333"/>
      <c r="AV597" s="333"/>
      <c r="AW597" s="333"/>
      <c r="AX597" s="333"/>
      <c r="AY597" s="333"/>
      <c r="AZ597" s="333"/>
      <c r="BA597"/>
      <c r="BB597"/>
      <c r="BC597"/>
      <c r="BD597"/>
      <c r="BE597"/>
      <c r="BF597"/>
      <c r="BG597" s="333"/>
      <c r="BH597" s="333"/>
      <c r="BI597" s="333"/>
      <c r="BJ597" s="333"/>
      <c r="BK597" s="333"/>
      <c r="BL597" s="333"/>
      <c r="BM597" s="333"/>
      <c r="BN597" s="333"/>
      <c r="BO597" s="333"/>
      <c r="BP597" s="333"/>
      <c r="BQ597" s="333"/>
      <c r="BR597" s="333"/>
      <c r="BS597" s="333"/>
      <c r="BT597" s="333"/>
      <c r="BU597" s="333"/>
      <c r="BV597" s="333"/>
      <c r="BW597" s="333"/>
      <c r="BX597" s="333"/>
      <c r="BY597" s="333"/>
      <c r="BZ597" s="333"/>
      <c r="CA597" s="333"/>
      <c r="CB597" s="333"/>
      <c r="CC597" s="333"/>
      <c r="CD597" s="333"/>
      <c r="CE597" s="337"/>
      <c r="CF597" s="337"/>
      <c r="CG597" s="337"/>
      <c r="CH597" s="337"/>
      <c r="CI597" s="333"/>
      <c r="CJ597" s="333"/>
      <c r="CK597" s="333"/>
      <c r="CL597" s="333"/>
      <c r="CM597" s="333"/>
      <c r="CN597" s="333"/>
      <c r="CO597" s="333"/>
      <c r="CP597" s="333"/>
      <c r="CQ597" s="337"/>
      <c r="CR597" s="337"/>
      <c r="CS597" s="337"/>
      <c r="CT597" s="337"/>
      <c r="CU597" s="337"/>
      <c r="CV597" s="337"/>
      <c r="CW597" s="337"/>
      <c r="CX597" s="337"/>
      <c r="CY597" s="337"/>
      <c r="CZ597" s="337"/>
      <c r="DA597" s="337"/>
      <c r="DB597" s="337"/>
      <c r="DC597" s="337"/>
      <c r="DD597" s="337"/>
      <c r="DE597" s="337"/>
      <c r="DF597" s="337"/>
      <c r="DG597" s="337"/>
      <c r="DH597" s="337"/>
      <c r="DI597" s="337"/>
      <c r="DJ597" s="337"/>
      <c r="DK597" s="337"/>
      <c r="DL597" s="337"/>
      <c r="DM597"/>
      <c r="DN597"/>
      <c r="DO597"/>
      <c r="EA597" s="333"/>
      <c r="EB597" s="333"/>
      <c r="EC597" s="333"/>
      <c r="ED597" s="333"/>
      <c r="EE597" s="333"/>
      <c r="EF597" s="333"/>
      <c r="EG597" s="333"/>
      <c r="EH597" s="333"/>
      <c r="EJ597" s="66"/>
      <c r="EL597" s="66"/>
      <c r="EM597" s="338"/>
      <c r="FP597" s="107"/>
    </row>
    <row r="598" spans="1:172" s="83" customFormat="1">
      <c r="A598" s="66"/>
      <c r="B598" s="66"/>
      <c r="C598" s="120"/>
      <c r="D598" s="66"/>
      <c r="E598" s="197"/>
      <c r="F598" s="120"/>
      <c r="G598" s="333"/>
      <c r="H598" s="333"/>
      <c r="I598" s="333"/>
      <c r="J598" s="333"/>
      <c r="K598" s="333"/>
      <c r="L598" s="333"/>
      <c r="M598" s="333"/>
      <c r="N598" s="333"/>
      <c r="O598" s="333"/>
      <c r="P598" s="333"/>
      <c r="Q598" s="333"/>
      <c r="R598" s="333"/>
      <c r="S598" s="333"/>
      <c r="T598" s="333"/>
      <c r="U598" s="333"/>
      <c r="V598" s="333"/>
      <c r="W598" s="333"/>
      <c r="X598" s="333"/>
      <c r="Y598" s="333"/>
      <c r="Z598" s="333"/>
      <c r="AA598" s="333"/>
      <c r="AB598" s="333"/>
      <c r="AC598" s="333"/>
      <c r="AD598" s="333"/>
      <c r="AE598" s="333"/>
      <c r="AF598" s="333"/>
      <c r="AG598" s="333"/>
      <c r="AH598" s="333"/>
      <c r="AI598" s="333"/>
      <c r="AJ598" s="333"/>
      <c r="AK598" s="333"/>
      <c r="AL598" s="333"/>
      <c r="AM598" s="333"/>
      <c r="AN598" s="333"/>
      <c r="AO598"/>
      <c r="AP598"/>
      <c r="AQ598"/>
      <c r="AR598"/>
      <c r="AS598" s="333"/>
      <c r="AT598" s="333"/>
      <c r="AU598" s="333"/>
      <c r="AV598" s="333"/>
      <c r="AW598" s="333"/>
      <c r="AX598" s="333"/>
      <c r="AY598" s="333"/>
      <c r="AZ598" s="333"/>
      <c r="BA598"/>
      <c r="BB598"/>
      <c r="BC598"/>
      <c r="BD598"/>
      <c r="BE598"/>
      <c r="BF598"/>
      <c r="BG598" s="333"/>
      <c r="BH598" s="333"/>
      <c r="BI598" s="333"/>
      <c r="BJ598" s="333"/>
      <c r="BK598" s="333"/>
      <c r="BL598" s="333"/>
      <c r="BM598" s="333"/>
      <c r="BN598" s="333"/>
      <c r="BO598" s="333"/>
      <c r="BP598" s="333"/>
      <c r="BQ598" s="333"/>
      <c r="BR598" s="333"/>
      <c r="BS598" s="333"/>
      <c r="BT598" s="333"/>
      <c r="BU598" s="333"/>
      <c r="BV598" s="333"/>
      <c r="BW598" s="333"/>
      <c r="BX598" s="333"/>
      <c r="BY598" s="333"/>
      <c r="BZ598" s="333"/>
      <c r="CA598" s="333"/>
      <c r="CB598" s="333"/>
      <c r="CC598" s="333"/>
      <c r="CD598" s="333"/>
      <c r="CE598" s="337"/>
      <c r="CF598" s="337"/>
      <c r="CG598" s="337"/>
      <c r="CH598" s="337"/>
      <c r="CI598" s="333"/>
      <c r="CJ598" s="333"/>
      <c r="CK598" s="333"/>
      <c r="CL598" s="333"/>
      <c r="CM598" s="333"/>
      <c r="CN598" s="333"/>
      <c r="CO598" s="333"/>
      <c r="CP598" s="333"/>
      <c r="CQ598" s="337"/>
      <c r="CR598" s="337"/>
      <c r="CS598" s="337"/>
      <c r="CT598" s="337"/>
      <c r="CU598" s="337"/>
      <c r="CV598" s="337"/>
      <c r="CW598" s="337"/>
      <c r="CX598" s="337"/>
      <c r="CY598" s="337"/>
      <c r="CZ598" s="337"/>
      <c r="DA598" s="337"/>
      <c r="DB598" s="337"/>
      <c r="DC598" s="337"/>
      <c r="DD598" s="337"/>
      <c r="DE598" s="337"/>
      <c r="DF598" s="337"/>
      <c r="DG598" s="337"/>
      <c r="DH598" s="337"/>
      <c r="DI598" s="337"/>
      <c r="DJ598" s="337"/>
      <c r="DK598" s="337"/>
      <c r="DL598" s="337"/>
      <c r="DM598"/>
      <c r="DN598"/>
      <c r="DO598"/>
      <c r="EA598" s="333"/>
      <c r="EB598" s="333"/>
      <c r="EC598" s="333"/>
      <c r="ED598" s="333"/>
      <c r="EE598" s="333"/>
      <c r="EF598" s="333"/>
      <c r="EG598" s="333"/>
      <c r="EH598" s="333"/>
      <c r="EJ598" s="66"/>
      <c r="EL598" s="66"/>
      <c r="EM598" s="338"/>
      <c r="FP598" s="107"/>
    </row>
    <row r="599" spans="1:172" s="83" customFormat="1">
      <c r="A599" s="66"/>
      <c r="B599" s="66"/>
      <c r="C599" s="120"/>
      <c r="D599" s="66"/>
      <c r="E599" s="197"/>
      <c r="F599" s="120"/>
      <c r="G599" s="333"/>
      <c r="H599" s="333"/>
      <c r="I599" s="333"/>
      <c r="J599" s="333"/>
      <c r="K599" s="333"/>
      <c r="L599" s="333"/>
      <c r="M599" s="333"/>
      <c r="N599" s="333"/>
      <c r="O599" s="333"/>
      <c r="P599" s="333"/>
      <c r="Q599" s="333"/>
      <c r="R599" s="333"/>
      <c r="S599" s="333"/>
      <c r="T599" s="333"/>
      <c r="U599" s="333"/>
      <c r="V599" s="333"/>
      <c r="W599" s="333"/>
      <c r="X599" s="333"/>
      <c r="Y599" s="333"/>
      <c r="Z599" s="333"/>
      <c r="AA599" s="333"/>
      <c r="AB599" s="333"/>
      <c r="AC599" s="333"/>
      <c r="AD599" s="333"/>
      <c r="AE599" s="333"/>
      <c r="AF599" s="333"/>
      <c r="AG599" s="333"/>
      <c r="AH599" s="333"/>
      <c r="AI599" s="333"/>
      <c r="AJ599" s="333"/>
      <c r="AK599" s="333"/>
      <c r="AL599" s="333"/>
      <c r="AM599" s="333"/>
      <c r="AN599" s="333"/>
      <c r="AO599"/>
      <c r="AP599"/>
      <c r="AQ599"/>
      <c r="AR599"/>
      <c r="AS599" s="333"/>
      <c r="AT599" s="333"/>
      <c r="AU599" s="333"/>
      <c r="AV599" s="333"/>
      <c r="AW599" s="333"/>
      <c r="AX599" s="333"/>
      <c r="AY599" s="333"/>
      <c r="AZ599" s="333"/>
      <c r="BA599"/>
      <c r="BB599"/>
      <c r="BC599"/>
      <c r="BD599"/>
      <c r="BE599"/>
      <c r="BF599"/>
      <c r="BG599" s="333"/>
      <c r="BH599" s="333"/>
      <c r="BI599" s="333"/>
      <c r="BJ599" s="333"/>
      <c r="BK599" s="333"/>
      <c r="BL599" s="333"/>
      <c r="BM599" s="333"/>
      <c r="BN599" s="333"/>
      <c r="BO599" s="333"/>
      <c r="BP599" s="333"/>
      <c r="BQ599" s="333"/>
      <c r="BR599" s="333"/>
      <c r="BS599" s="333"/>
      <c r="BT599" s="333"/>
      <c r="BU599" s="333"/>
      <c r="BV599" s="333"/>
      <c r="BW599" s="333"/>
      <c r="BX599" s="333"/>
      <c r="BY599" s="333"/>
      <c r="BZ599" s="333"/>
      <c r="CA599" s="333"/>
      <c r="CB599" s="333"/>
      <c r="CC599" s="333"/>
      <c r="CD599" s="333"/>
      <c r="CE599" s="337"/>
      <c r="CF599" s="337"/>
      <c r="CG599" s="337"/>
      <c r="CH599" s="337"/>
      <c r="CI599" s="333"/>
      <c r="CJ599" s="333"/>
      <c r="CK599" s="333"/>
      <c r="CL599" s="333"/>
      <c r="CM599" s="333"/>
      <c r="CN599" s="333"/>
      <c r="CO599" s="333"/>
      <c r="CP599" s="333"/>
      <c r="CQ599" s="337"/>
      <c r="CR599" s="337"/>
      <c r="CS599" s="337"/>
      <c r="CT599" s="337"/>
      <c r="CU599" s="337"/>
      <c r="CV599" s="337"/>
      <c r="CW599" s="337"/>
      <c r="CX599" s="337"/>
      <c r="CY599" s="337"/>
      <c r="CZ599" s="337"/>
      <c r="DA599" s="337"/>
      <c r="DB599" s="337"/>
      <c r="DC599" s="337"/>
      <c r="DD599" s="337"/>
      <c r="DE599" s="337"/>
      <c r="DF599" s="337"/>
      <c r="DG599" s="337"/>
      <c r="DH599" s="337"/>
      <c r="DI599" s="337"/>
      <c r="DJ599" s="337"/>
      <c r="DK599" s="337"/>
      <c r="DL599" s="337"/>
      <c r="DM599"/>
      <c r="DN599"/>
      <c r="DO599"/>
      <c r="EA599" s="333"/>
      <c r="EB599" s="333"/>
      <c r="EC599" s="333"/>
      <c r="ED599" s="333"/>
      <c r="EE599" s="333"/>
      <c r="EF599" s="333"/>
      <c r="EG599" s="333"/>
      <c r="EH599" s="333"/>
      <c r="EJ599" s="66"/>
      <c r="EL599" s="66"/>
      <c r="EM599" s="338"/>
      <c r="FP599" s="107"/>
    </row>
    <row r="600" spans="1:172" s="83" customFormat="1">
      <c r="A600" s="66"/>
      <c r="B600" s="66"/>
      <c r="C600" s="120"/>
      <c r="D600" s="66"/>
      <c r="E600" s="197"/>
      <c r="F600" s="120"/>
      <c r="G600" s="333"/>
      <c r="H600" s="333"/>
      <c r="I600" s="333"/>
      <c r="J600" s="333"/>
      <c r="K600" s="333"/>
      <c r="L600" s="333"/>
      <c r="M600" s="333"/>
      <c r="N600" s="333"/>
      <c r="O600" s="333"/>
      <c r="P600" s="333"/>
      <c r="Q600" s="333"/>
      <c r="R600" s="333"/>
      <c r="S600" s="333"/>
      <c r="T600" s="333"/>
      <c r="U600" s="333"/>
      <c r="V600" s="333"/>
      <c r="W600" s="333"/>
      <c r="X600" s="333"/>
      <c r="Y600" s="333"/>
      <c r="Z600" s="333"/>
      <c r="AA600" s="333"/>
      <c r="AB600" s="333"/>
      <c r="AC600" s="333"/>
      <c r="AD600" s="333"/>
      <c r="AE600" s="333"/>
      <c r="AF600" s="333"/>
      <c r="AG600" s="333"/>
      <c r="AH600" s="333"/>
      <c r="AI600" s="333"/>
      <c r="AJ600" s="333"/>
      <c r="AK600" s="333"/>
      <c r="AL600" s="333"/>
      <c r="AM600" s="333"/>
      <c r="AN600" s="333"/>
      <c r="AO600"/>
      <c r="AP600"/>
      <c r="AQ600"/>
      <c r="AR600"/>
      <c r="AS600" s="333"/>
      <c r="AT600" s="333"/>
      <c r="AU600" s="333"/>
      <c r="AV600" s="333"/>
      <c r="AW600" s="333"/>
      <c r="AX600" s="333"/>
      <c r="AY600" s="333"/>
      <c r="AZ600" s="333"/>
      <c r="BA600"/>
      <c r="BB600"/>
      <c r="BC600"/>
      <c r="BD600"/>
      <c r="BE600"/>
      <c r="BF600"/>
      <c r="BG600" s="333"/>
      <c r="BH600" s="333"/>
      <c r="BI600" s="333"/>
      <c r="BJ600" s="333"/>
      <c r="BK600" s="333"/>
      <c r="BL600" s="333"/>
      <c r="BM600" s="333"/>
      <c r="BN600" s="333"/>
      <c r="BO600" s="333"/>
      <c r="BP600" s="333"/>
      <c r="BQ600" s="333"/>
      <c r="BR600" s="333"/>
      <c r="BS600" s="333"/>
      <c r="BT600" s="333"/>
      <c r="BU600" s="333"/>
      <c r="BV600" s="333"/>
      <c r="BW600" s="333"/>
      <c r="BX600" s="333"/>
      <c r="BY600" s="333"/>
      <c r="BZ600" s="333"/>
      <c r="CA600" s="333"/>
      <c r="CB600" s="333"/>
      <c r="CC600" s="333"/>
      <c r="CD600" s="333"/>
      <c r="CE600" s="337"/>
      <c r="CF600" s="337"/>
      <c r="CG600" s="337"/>
      <c r="CH600" s="337"/>
      <c r="CI600" s="333"/>
      <c r="CJ600" s="333"/>
      <c r="CK600" s="333"/>
      <c r="CL600" s="333"/>
      <c r="CM600" s="333"/>
      <c r="CN600" s="333"/>
      <c r="CO600" s="333"/>
      <c r="CP600" s="333"/>
      <c r="CQ600" s="337"/>
      <c r="CR600" s="337"/>
      <c r="CS600" s="337"/>
      <c r="CT600" s="337"/>
      <c r="CU600" s="337"/>
      <c r="CV600" s="337"/>
      <c r="CW600" s="337"/>
      <c r="CX600" s="337"/>
      <c r="CY600" s="337"/>
      <c r="CZ600" s="337"/>
      <c r="DA600" s="337"/>
      <c r="DB600" s="337"/>
      <c r="DC600" s="337"/>
      <c r="DD600" s="337"/>
      <c r="DE600" s="337"/>
      <c r="DF600" s="337"/>
      <c r="DG600" s="337"/>
      <c r="DH600" s="337"/>
      <c r="DI600" s="337"/>
      <c r="DJ600" s="337"/>
      <c r="DK600" s="337"/>
      <c r="DL600" s="337"/>
      <c r="DM600"/>
      <c r="DN600"/>
      <c r="DO600"/>
      <c r="EA600" s="333"/>
      <c r="EB600" s="333"/>
      <c r="EC600" s="333"/>
      <c r="ED600" s="333"/>
      <c r="EE600" s="333"/>
      <c r="EF600" s="333"/>
      <c r="EG600" s="333"/>
      <c r="EH600" s="333"/>
      <c r="EJ600" s="66"/>
      <c r="EL600" s="66"/>
      <c r="EM600" s="338"/>
      <c r="FP600" s="107"/>
    </row>
    <row r="601" spans="1:172" s="83" customFormat="1">
      <c r="A601" s="66"/>
      <c r="B601" s="66"/>
      <c r="C601" s="120"/>
      <c r="D601" s="66"/>
      <c r="E601" s="197"/>
      <c r="F601" s="120"/>
      <c r="G601" s="333"/>
      <c r="H601" s="333"/>
      <c r="I601" s="333"/>
      <c r="J601" s="333"/>
      <c r="K601" s="333"/>
      <c r="L601" s="333"/>
      <c r="M601" s="333"/>
      <c r="N601" s="333"/>
      <c r="O601" s="333"/>
      <c r="P601" s="333"/>
      <c r="Q601" s="333"/>
      <c r="R601" s="333"/>
      <c r="S601" s="333"/>
      <c r="T601" s="333"/>
      <c r="U601" s="333"/>
      <c r="V601" s="333"/>
      <c r="W601" s="333"/>
      <c r="X601" s="333"/>
      <c r="Y601" s="333"/>
      <c r="Z601" s="333"/>
      <c r="AA601" s="333"/>
      <c r="AB601" s="333"/>
      <c r="AC601" s="333"/>
      <c r="AD601" s="333"/>
      <c r="AE601" s="333"/>
      <c r="AF601" s="333"/>
      <c r="AG601" s="333"/>
      <c r="AH601" s="333"/>
      <c r="AI601" s="333"/>
      <c r="AJ601" s="333"/>
      <c r="AK601" s="333"/>
      <c r="AL601" s="333"/>
      <c r="AM601" s="333"/>
      <c r="AN601" s="333"/>
      <c r="AO601"/>
      <c r="AP601"/>
      <c r="AQ601"/>
      <c r="AR601"/>
      <c r="AS601" s="333"/>
      <c r="AT601" s="333"/>
      <c r="AU601" s="333"/>
      <c r="AV601" s="333"/>
      <c r="AW601" s="333"/>
      <c r="AX601" s="333"/>
      <c r="AY601" s="333"/>
      <c r="AZ601" s="333"/>
      <c r="BA601"/>
      <c r="BB601"/>
      <c r="BC601"/>
      <c r="BD601"/>
      <c r="BE601"/>
      <c r="BF601"/>
      <c r="BG601" s="333"/>
      <c r="BH601" s="333"/>
      <c r="BI601" s="333"/>
      <c r="BJ601" s="333"/>
      <c r="BK601" s="333"/>
      <c r="BL601" s="333"/>
      <c r="BM601" s="333"/>
      <c r="BN601" s="333"/>
      <c r="BO601" s="333"/>
      <c r="BP601" s="333"/>
      <c r="BQ601" s="333"/>
      <c r="BR601" s="333"/>
      <c r="BS601" s="333"/>
      <c r="BT601" s="333"/>
      <c r="BU601" s="333"/>
      <c r="BV601" s="333"/>
      <c r="BW601" s="333"/>
      <c r="BX601" s="333"/>
      <c r="BY601" s="333"/>
      <c r="BZ601" s="333"/>
      <c r="CA601" s="333"/>
      <c r="CB601" s="333"/>
      <c r="CC601" s="333"/>
      <c r="CD601" s="333"/>
      <c r="CE601" s="337"/>
      <c r="CF601" s="337"/>
      <c r="CG601" s="337"/>
      <c r="CH601" s="337"/>
      <c r="CI601" s="333"/>
      <c r="CJ601" s="333"/>
      <c r="CK601" s="333"/>
      <c r="CL601" s="333"/>
      <c r="CM601" s="333"/>
      <c r="CN601" s="333"/>
      <c r="CO601" s="333"/>
      <c r="CP601" s="333"/>
      <c r="CQ601" s="337"/>
      <c r="CR601" s="337"/>
      <c r="CS601" s="337"/>
      <c r="CT601" s="337"/>
      <c r="CU601" s="337"/>
      <c r="CV601" s="337"/>
      <c r="CW601" s="337"/>
      <c r="CX601" s="337"/>
      <c r="CY601" s="337"/>
      <c r="CZ601" s="337"/>
      <c r="DA601" s="337"/>
      <c r="DB601" s="337"/>
      <c r="DC601" s="337"/>
      <c r="DD601" s="337"/>
      <c r="DE601" s="337"/>
      <c r="DF601" s="337"/>
      <c r="DG601" s="337"/>
      <c r="DH601" s="337"/>
      <c r="DI601" s="337"/>
      <c r="DJ601" s="337"/>
      <c r="DK601" s="337"/>
      <c r="DL601" s="337"/>
      <c r="DM601"/>
      <c r="DN601"/>
      <c r="DO601"/>
      <c r="EA601" s="333"/>
      <c r="EB601" s="333"/>
      <c r="EC601" s="333"/>
      <c r="ED601" s="333"/>
      <c r="EE601" s="333"/>
      <c r="EF601" s="333"/>
      <c r="EG601" s="333"/>
      <c r="EH601" s="333"/>
      <c r="EJ601" s="66"/>
      <c r="EL601" s="66"/>
      <c r="EM601" s="338"/>
      <c r="FP601" s="107"/>
    </row>
    <row r="602" spans="1:172" s="83" customFormat="1">
      <c r="A602" s="66"/>
      <c r="B602" s="66"/>
      <c r="C602" s="120"/>
      <c r="D602" s="66"/>
      <c r="E602" s="197"/>
      <c r="F602" s="120"/>
      <c r="G602" s="333"/>
      <c r="H602" s="333"/>
      <c r="I602" s="333"/>
      <c r="J602" s="333"/>
      <c r="K602" s="333"/>
      <c r="L602" s="333"/>
      <c r="M602" s="333"/>
      <c r="N602" s="333"/>
      <c r="O602" s="333"/>
      <c r="P602" s="333"/>
      <c r="Q602" s="333"/>
      <c r="R602" s="333"/>
      <c r="S602" s="333"/>
      <c r="T602" s="333"/>
      <c r="U602" s="333"/>
      <c r="V602" s="333"/>
      <c r="W602" s="333"/>
      <c r="X602" s="333"/>
      <c r="Y602" s="333"/>
      <c r="Z602" s="333"/>
      <c r="AA602" s="333"/>
      <c r="AB602" s="333"/>
      <c r="AC602" s="333"/>
      <c r="AD602" s="333"/>
      <c r="AE602" s="333"/>
      <c r="AF602" s="333"/>
      <c r="AG602" s="333"/>
      <c r="AH602" s="333"/>
      <c r="AI602" s="333"/>
      <c r="AJ602" s="333"/>
      <c r="AK602" s="333"/>
      <c r="AL602" s="333"/>
      <c r="AM602" s="333"/>
      <c r="AN602" s="333"/>
      <c r="AO602"/>
      <c r="AP602"/>
      <c r="AQ602"/>
      <c r="AR602"/>
      <c r="AS602" s="333"/>
      <c r="AT602" s="333"/>
      <c r="AU602" s="333"/>
      <c r="AV602" s="333"/>
      <c r="AW602" s="333"/>
      <c r="AX602" s="333"/>
      <c r="AY602" s="333"/>
      <c r="AZ602" s="333"/>
      <c r="BA602"/>
      <c r="BB602"/>
      <c r="BC602"/>
      <c r="BD602"/>
      <c r="BE602"/>
      <c r="BF602"/>
      <c r="BG602" s="333"/>
      <c r="BH602" s="333"/>
      <c r="BI602" s="333"/>
      <c r="BJ602" s="333"/>
      <c r="BK602" s="333"/>
      <c r="BL602" s="333"/>
      <c r="BM602" s="333"/>
      <c r="BN602" s="333"/>
      <c r="BO602" s="333"/>
      <c r="BP602" s="333"/>
      <c r="BQ602" s="333"/>
      <c r="BR602" s="333"/>
      <c r="BS602" s="333"/>
      <c r="BT602" s="333"/>
      <c r="BU602" s="333"/>
      <c r="BV602" s="333"/>
      <c r="BW602" s="333"/>
      <c r="BX602" s="333"/>
      <c r="BY602" s="333"/>
      <c r="BZ602" s="333"/>
      <c r="CA602" s="333"/>
      <c r="CB602" s="333"/>
      <c r="CC602" s="333"/>
      <c r="CD602" s="333"/>
      <c r="CE602" s="337"/>
      <c r="CF602" s="337"/>
      <c r="CG602" s="337"/>
      <c r="CH602" s="337"/>
      <c r="CI602" s="333"/>
      <c r="CJ602" s="333"/>
      <c r="CK602" s="333"/>
      <c r="CL602" s="333"/>
      <c r="CM602" s="333"/>
      <c r="CN602" s="333"/>
      <c r="CO602" s="333"/>
      <c r="CP602" s="333"/>
      <c r="CQ602" s="337"/>
      <c r="CR602" s="337"/>
      <c r="CS602" s="337"/>
      <c r="CT602" s="337"/>
      <c r="CU602" s="337"/>
      <c r="CV602" s="337"/>
      <c r="CW602" s="337"/>
      <c r="CX602" s="337"/>
      <c r="CY602" s="337"/>
      <c r="CZ602" s="337"/>
      <c r="DA602" s="337"/>
      <c r="DB602" s="337"/>
      <c r="DC602" s="337"/>
      <c r="DD602" s="337"/>
      <c r="DE602" s="337"/>
      <c r="DF602" s="337"/>
      <c r="DG602" s="337"/>
      <c r="DH602" s="337"/>
      <c r="DI602" s="337"/>
      <c r="DJ602" s="337"/>
      <c r="DK602" s="337"/>
      <c r="DL602" s="337"/>
      <c r="DM602"/>
      <c r="DN602"/>
      <c r="DO602"/>
      <c r="EA602" s="333"/>
      <c r="EB602" s="333"/>
      <c r="EC602" s="333"/>
      <c r="ED602" s="333"/>
      <c r="EE602" s="333"/>
      <c r="EF602" s="333"/>
      <c r="EG602" s="333"/>
      <c r="EH602" s="333"/>
      <c r="EJ602" s="66"/>
      <c r="EL602" s="66"/>
      <c r="EM602" s="338"/>
      <c r="FP602" s="107"/>
    </row>
    <row r="603" spans="1:172" s="83" customFormat="1">
      <c r="A603" s="66"/>
      <c r="B603" s="66"/>
      <c r="C603" s="120"/>
      <c r="D603" s="66"/>
      <c r="E603" s="197"/>
      <c r="F603" s="120"/>
      <c r="G603" s="333"/>
      <c r="H603" s="333"/>
      <c r="I603" s="333"/>
      <c r="J603" s="333"/>
      <c r="K603" s="333"/>
      <c r="L603" s="333"/>
      <c r="M603" s="333"/>
      <c r="N603" s="333"/>
      <c r="O603" s="333"/>
      <c r="P603" s="333"/>
      <c r="Q603" s="333"/>
      <c r="R603" s="333"/>
      <c r="S603" s="333"/>
      <c r="T603" s="333"/>
      <c r="U603" s="333"/>
      <c r="V603" s="333"/>
      <c r="W603" s="333"/>
      <c r="X603" s="333"/>
      <c r="Y603" s="333"/>
      <c r="Z603" s="333"/>
      <c r="AA603" s="333"/>
      <c r="AB603" s="333"/>
      <c r="AC603" s="333"/>
      <c r="AD603" s="333"/>
      <c r="AE603" s="333"/>
      <c r="AF603" s="333"/>
      <c r="AG603" s="333"/>
      <c r="AH603" s="333"/>
      <c r="AI603" s="333"/>
      <c r="AJ603" s="333"/>
      <c r="AK603" s="333"/>
      <c r="AL603" s="333"/>
      <c r="AM603" s="333"/>
      <c r="AN603" s="333"/>
      <c r="AO603"/>
      <c r="AP603"/>
      <c r="AQ603"/>
      <c r="AR603"/>
      <c r="AS603" s="333"/>
      <c r="AT603" s="333"/>
      <c r="AU603" s="333"/>
      <c r="AV603" s="333"/>
      <c r="AW603" s="333"/>
      <c r="AX603" s="333"/>
      <c r="AY603" s="333"/>
      <c r="AZ603" s="333"/>
      <c r="BA603"/>
      <c r="BB603"/>
      <c r="BC603"/>
      <c r="BD603"/>
      <c r="BE603"/>
      <c r="BF603"/>
      <c r="BG603" s="333"/>
      <c r="BH603" s="333"/>
      <c r="BI603" s="333"/>
      <c r="BJ603" s="333"/>
      <c r="BK603" s="333"/>
      <c r="BL603" s="333"/>
      <c r="BM603" s="333"/>
      <c r="BN603" s="333"/>
      <c r="BO603" s="333"/>
      <c r="BP603" s="333"/>
      <c r="BQ603" s="333"/>
      <c r="BR603" s="333"/>
      <c r="BS603" s="333"/>
      <c r="BT603" s="333"/>
      <c r="BU603" s="333"/>
      <c r="BV603" s="333"/>
      <c r="BW603" s="333"/>
      <c r="BX603" s="333"/>
      <c r="BY603" s="333"/>
      <c r="BZ603" s="333"/>
      <c r="CA603" s="333"/>
      <c r="CB603" s="333"/>
      <c r="CC603" s="333"/>
      <c r="CD603" s="333"/>
      <c r="CE603" s="337"/>
      <c r="CF603" s="337"/>
      <c r="CG603" s="337"/>
      <c r="CH603" s="337"/>
      <c r="CI603" s="333"/>
      <c r="CJ603" s="333"/>
      <c r="CK603" s="333"/>
      <c r="CL603" s="333"/>
      <c r="CM603" s="333"/>
      <c r="CN603" s="333"/>
      <c r="CO603" s="333"/>
      <c r="CP603" s="333"/>
      <c r="CQ603" s="337"/>
      <c r="CR603" s="337"/>
      <c r="CS603" s="337"/>
      <c r="CT603" s="337"/>
      <c r="CU603" s="337"/>
      <c r="CV603" s="337"/>
      <c r="CW603" s="337"/>
      <c r="CX603" s="337"/>
      <c r="CY603" s="337"/>
      <c r="CZ603" s="337"/>
      <c r="DA603" s="337"/>
      <c r="DB603" s="337"/>
      <c r="DC603" s="337"/>
      <c r="DD603" s="337"/>
      <c r="DE603" s="337"/>
      <c r="DF603" s="337"/>
      <c r="DG603" s="337"/>
      <c r="DH603" s="337"/>
      <c r="DI603" s="337"/>
      <c r="DJ603" s="337"/>
      <c r="DK603" s="337"/>
      <c r="DL603" s="337"/>
      <c r="DM603"/>
      <c r="DN603"/>
      <c r="DO603"/>
      <c r="EA603" s="333"/>
      <c r="EB603" s="333"/>
      <c r="EC603" s="333"/>
      <c r="ED603" s="333"/>
      <c r="EE603" s="333"/>
      <c r="EF603" s="333"/>
      <c r="EG603" s="333"/>
      <c r="EH603" s="333"/>
      <c r="EJ603" s="66"/>
      <c r="EL603" s="66"/>
      <c r="EM603" s="338"/>
      <c r="FP603" s="107"/>
    </row>
    <row r="604" spans="1:172" s="83" customFormat="1">
      <c r="A604" s="66"/>
      <c r="B604" s="66"/>
      <c r="C604" s="120"/>
      <c r="D604" s="66"/>
      <c r="E604" s="197"/>
      <c r="F604" s="120"/>
      <c r="G604" s="333"/>
      <c r="H604" s="333"/>
      <c r="I604" s="333"/>
      <c r="J604" s="333"/>
      <c r="K604" s="333"/>
      <c r="L604" s="333"/>
      <c r="M604" s="333"/>
      <c r="N604" s="333"/>
      <c r="O604" s="333"/>
      <c r="P604" s="333"/>
      <c r="Q604" s="333"/>
      <c r="R604" s="333"/>
      <c r="S604" s="333"/>
      <c r="T604" s="333"/>
      <c r="U604" s="333"/>
      <c r="V604" s="333"/>
      <c r="W604" s="333"/>
      <c r="X604" s="333"/>
      <c r="Y604" s="333"/>
      <c r="Z604" s="333"/>
      <c r="AA604" s="333"/>
      <c r="AB604" s="333"/>
      <c r="AC604" s="333"/>
      <c r="AD604" s="333"/>
      <c r="AE604" s="333"/>
      <c r="AF604" s="333"/>
      <c r="AG604" s="333"/>
      <c r="AH604" s="333"/>
      <c r="AI604" s="333"/>
      <c r="AJ604" s="333"/>
      <c r="AK604" s="333"/>
      <c r="AL604" s="333"/>
      <c r="AM604" s="333"/>
      <c r="AN604" s="333"/>
      <c r="AO604"/>
      <c r="AP604"/>
      <c r="AQ604"/>
      <c r="AR604"/>
      <c r="AS604" s="333"/>
      <c r="AT604" s="333"/>
      <c r="AU604" s="333"/>
      <c r="AV604" s="333"/>
      <c r="AW604" s="333"/>
      <c r="AX604" s="333"/>
      <c r="AY604" s="333"/>
      <c r="AZ604" s="333"/>
      <c r="BA604"/>
      <c r="BB604"/>
      <c r="BC604"/>
      <c r="BD604"/>
      <c r="BE604"/>
      <c r="BF604"/>
      <c r="BG604" s="333"/>
      <c r="BH604" s="333"/>
      <c r="BI604" s="333"/>
      <c r="BJ604" s="333"/>
      <c r="BK604" s="333"/>
      <c r="BL604" s="333"/>
      <c r="BM604" s="333"/>
      <c r="BN604" s="333"/>
      <c r="BO604" s="333"/>
      <c r="BP604" s="333"/>
      <c r="BQ604" s="333"/>
      <c r="BR604" s="333"/>
      <c r="BS604" s="333"/>
      <c r="BT604" s="333"/>
      <c r="BU604" s="333"/>
      <c r="BV604" s="333"/>
      <c r="BW604" s="333"/>
      <c r="BX604" s="333"/>
      <c r="BY604" s="333"/>
      <c r="BZ604" s="333"/>
      <c r="CA604" s="333"/>
      <c r="CB604" s="333"/>
      <c r="CC604" s="333"/>
      <c r="CD604" s="333"/>
      <c r="CE604" s="337"/>
      <c r="CF604" s="337"/>
      <c r="CG604" s="337"/>
      <c r="CH604" s="337"/>
      <c r="CI604" s="333"/>
      <c r="CJ604" s="333"/>
      <c r="CK604" s="333"/>
      <c r="CL604" s="333"/>
      <c r="CM604" s="333"/>
      <c r="CN604" s="333"/>
      <c r="CO604" s="333"/>
      <c r="CP604" s="333"/>
      <c r="CQ604" s="337"/>
      <c r="CR604" s="337"/>
      <c r="CS604" s="337"/>
      <c r="CT604" s="337"/>
      <c r="CU604" s="337"/>
      <c r="CV604" s="337"/>
      <c r="CW604" s="337"/>
      <c r="CX604" s="337"/>
      <c r="CY604" s="337"/>
      <c r="CZ604" s="337"/>
      <c r="DA604" s="337"/>
      <c r="DB604" s="337"/>
      <c r="DC604" s="337"/>
      <c r="DD604" s="337"/>
      <c r="DE604" s="337"/>
      <c r="DF604" s="337"/>
      <c r="DG604" s="337"/>
      <c r="DH604" s="337"/>
      <c r="DI604" s="337"/>
      <c r="DJ604" s="337"/>
      <c r="DK604" s="337"/>
      <c r="DL604" s="337"/>
      <c r="DM604"/>
      <c r="DN604"/>
      <c r="DO604"/>
      <c r="EA604" s="333"/>
      <c r="EB604" s="333"/>
      <c r="EC604" s="333"/>
      <c r="ED604" s="333"/>
      <c r="EE604" s="333"/>
      <c r="EF604" s="333"/>
      <c r="EG604" s="333"/>
      <c r="EH604" s="333"/>
      <c r="EJ604" s="66"/>
      <c r="EL604" s="66"/>
      <c r="EM604" s="338"/>
      <c r="FP604" s="107"/>
    </row>
    <row r="605" spans="1:172" s="83" customFormat="1">
      <c r="A605" s="66"/>
      <c r="B605" s="66"/>
      <c r="C605" s="120"/>
      <c r="D605" s="66"/>
      <c r="E605" s="197"/>
      <c r="F605" s="120"/>
      <c r="G605" s="333"/>
      <c r="H605" s="333"/>
      <c r="I605" s="333"/>
      <c r="J605" s="333"/>
      <c r="K605" s="333"/>
      <c r="L605" s="333"/>
      <c r="M605" s="333"/>
      <c r="N605" s="333"/>
      <c r="O605" s="333"/>
      <c r="P605" s="333"/>
      <c r="Q605" s="333"/>
      <c r="R605" s="333"/>
      <c r="S605" s="333"/>
      <c r="T605" s="333"/>
      <c r="U605" s="333"/>
      <c r="V605" s="333"/>
      <c r="W605" s="333"/>
      <c r="X605" s="333"/>
      <c r="Y605" s="333"/>
      <c r="Z605" s="333"/>
      <c r="AA605" s="333"/>
      <c r="AB605" s="333"/>
      <c r="AC605" s="333"/>
      <c r="AD605" s="333"/>
      <c r="AE605" s="333"/>
      <c r="AF605" s="333"/>
      <c r="AG605" s="333"/>
      <c r="AH605" s="333"/>
      <c r="AI605" s="333"/>
      <c r="AJ605" s="333"/>
      <c r="AK605" s="333"/>
      <c r="AL605" s="333"/>
      <c r="AM605" s="333"/>
      <c r="AN605" s="333"/>
      <c r="AO605"/>
      <c r="AP605"/>
      <c r="AQ605"/>
      <c r="AR605"/>
      <c r="AS605" s="333"/>
      <c r="AT605" s="333"/>
      <c r="AU605" s="333"/>
      <c r="AV605" s="333"/>
      <c r="AW605" s="333"/>
      <c r="AX605" s="333"/>
      <c r="AY605" s="333"/>
      <c r="AZ605" s="333"/>
      <c r="BA605"/>
      <c r="BB605"/>
      <c r="BC605"/>
      <c r="BD605"/>
      <c r="BE605"/>
      <c r="BF605"/>
      <c r="BG605" s="333"/>
      <c r="BH605" s="333"/>
      <c r="BI605" s="333"/>
      <c r="BJ605" s="333"/>
      <c r="BK605" s="333"/>
      <c r="BL605" s="333"/>
      <c r="BM605" s="333"/>
      <c r="BN605" s="333"/>
      <c r="BO605" s="333"/>
      <c r="BP605" s="333"/>
      <c r="BQ605" s="333"/>
      <c r="BR605" s="333"/>
      <c r="BS605" s="333"/>
      <c r="BT605" s="333"/>
      <c r="BU605" s="333"/>
      <c r="BV605" s="333"/>
      <c r="BW605" s="333"/>
      <c r="BX605" s="333"/>
      <c r="BY605" s="333"/>
      <c r="BZ605" s="333"/>
      <c r="CA605" s="333"/>
      <c r="CB605" s="333"/>
      <c r="CC605" s="333"/>
      <c r="CD605" s="333"/>
      <c r="CE605" s="337"/>
      <c r="CF605" s="337"/>
      <c r="CG605" s="337"/>
      <c r="CH605" s="337"/>
      <c r="CI605" s="333"/>
      <c r="CJ605" s="333"/>
      <c r="CK605" s="333"/>
      <c r="CL605" s="333"/>
      <c r="CM605" s="333"/>
      <c r="CN605" s="333"/>
      <c r="CO605" s="333"/>
      <c r="CP605" s="333"/>
      <c r="CQ605" s="337"/>
      <c r="CR605" s="337"/>
      <c r="CS605" s="337"/>
      <c r="CT605" s="337"/>
      <c r="CU605" s="337"/>
      <c r="CV605" s="337"/>
      <c r="CW605" s="337"/>
      <c r="CX605" s="337"/>
      <c r="CY605" s="337"/>
      <c r="CZ605" s="337"/>
      <c r="DA605" s="337"/>
      <c r="DB605" s="337"/>
      <c r="DC605" s="337"/>
      <c r="DD605" s="337"/>
      <c r="DE605" s="337"/>
      <c r="DF605" s="337"/>
      <c r="DG605" s="337"/>
      <c r="DH605" s="337"/>
      <c r="DI605" s="337"/>
      <c r="DJ605" s="337"/>
      <c r="DK605" s="337"/>
      <c r="DL605" s="337"/>
      <c r="DM605"/>
      <c r="DN605"/>
      <c r="DO605"/>
      <c r="EA605" s="333"/>
      <c r="EB605" s="333"/>
      <c r="EC605" s="333"/>
      <c r="ED605" s="333"/>
      <c r="EE605" s="333"/>
      <c r="EF605" s="333"/>
      <c r="EG605" s="333"/>
      <c r="EH605" s="333"/>
      <c r="EJ605" s="66"/>
      <c r="EL605" s="66"/>
      <c r="EM605" s="338"/>
      <c r="FP605" s="107"/>
    </row>
    <row r="606" spans="1:172" s="83" customFormat="1">
      <c r="A606" s="66"/>
      <c r="B606" s="66"/>
      <c r="C606" s="120"/>
      <c r="D606" s="66"/>
      <c r="E606" s="197"/>
      <c r="F606" s="120"/>
      <c r="G606" s="333"/>
      <c r="H606" s="333"/>
      <c r="I606" s="333"/>
      <c r="J606" s="333"/>
      <c r="K606" s="333"/>
      <c r="L606" s="333"/>
      <c r="M606" s="333"/>
      <c r="N606" s="333"/>
      <c r="O606" s="333"/>
      <c r="P606" s="333"/>
      <c r="Q606" s="333"/>
      <c r="R606" s="333"/>
      <c r="S606" s="333"/>
      <c r="T606" s="333"/>
      <c r="U606" s="333"/>
      <c r="V606" s="333"/>
      <c r="W606" s="333"/>
      <c r="X606" s="333"/>
      <c r="Y606" s="333"/>
      <c r="Z606" s="333"/>
      <c r="AA606" s="333"/>
      <c r="AB606" s="333"/>
      <c r="AC606" s="333"/>
      <c r="AD606" s="333"/>
      <c r="AE606" s="333"/>
      <c r="AF606" s="333"/>
      <c r="AG606" s="333"/>
      <c r="AH606" s="333"/>
      <c r="AI606" s="333"/>
      <c r="AJ606" s="333"/>
      <c r="AK606" s="333"/>
      <c r="AL606" s="333"/>
      <c r="AM606" s="333"/>
      <c r="AN606" s="333"/>
      <c r="AO606"/>
      <c r="AP606"/>
      <c r="AQ606"/>
      <c r="AR606"/>
      <c r="AS606" s="333"/>
      <c r="AT606" s="333"/>
      <c r="AU606" s="333"/>
      <c r="AV606" s="333"/>
      <c r="AW606" s="333"/>
      <c r="AX606" s="333"/>
      <c r="AY606" s="333"/>
      <c r="AZ606" s="333"/>
      <c r="BA606"/>
      <c r="BB606"/>
      <c r="BC606"/>
      <c r="BD606"/>
      <c r="BE606"/>
      <c r="BF606"/>
      <c r="BG606" s="333"/>
      <c r="BH606" s="333"/>
      <c r="BI606" s="333"/>
      <c r="BJ606" s="333"/>
      <c r="BK606" s="333"/>
      <c r="BL606" s="333"/>
      <c r="BM606" s="333"/>
      <c r="BN606" s="333"/>
      <c r="BO606" s="333"/>
      <c r="BP606" s="333"/>
      <c r="BQ606" s="333"/>
      <c r="BR606" s="333"/>
      <c r="BS606" s="333"/>
      <c r="BT606" s="333"/>
      <c r="BU606" s="333"/>
      <c r="BV606" s="333"/>
      <c r="BW606" s="333"/>
      <c r="BX606" s="333"/>
      <c r="BY606" s="333"/>
      <c r="BZ606" s="333"/>
      <c r="CA606" s="333"/>
      <c r="CB606" s="333"/>
      <c r="CC606" s="333"/>
      <c r="CD606" s="333"/>
      <c r="CE606" s="337"/>
      <c r="CF606" s="337"/>
      <c r="CG606" s="337"/>
      <c r="CH606" s="337"/>
      <c r="CI606" s="333"/>
      <c r="CJ606" s="333"/>
      <c r="CK606" s="333"/>
      <c r="CL606" s="333"/>
      <c r="CM606" s="333"/>
      <c r="CN606" s="333"/>
      <c r="CO606" s="333"/>
      <c r="CP606" s="333"/>
      <c r="CQ606" s="337"/>
      <c r="CR606" s="337"/>
      <c r="CS606" s="337"/>
      <c r="CT606" s="337"/>
      <c r="CU606" s="337"/>
      <c r="CV606" s="337"/>
      <c r="CW606" s="337"/>
      <c r="CX606" s="337"/>
      <c r="CY606" s="337"/>
      <c r="CZ606" s="337"/>
      <c r="DA606" s="337"/>
      <c r="DB606" s="337"/>
      <c r="DC606" s="337"/>
      <c r="DD606" s="337"/>
      <c r="DE606" s="337"/>
      <c r="DF606" s="337"/>
      <c r="DG606" s="337"/>
      <c r="DH606" s="337"/>
      <c r="DI606" s="337"/>
      <c r="DJ606" s="337"/>
      <c r="DK606" s="337"/>
      <c r="DL606" s="337"/>
      <c r="DM606"/>
      <c r="DN606"/>
      <c r="DO606"/>
      <c r="EA606" s="333"/>
      <c r="EB606" s="333"/>
      <c r="EC606" s="333"/>
      <c r="ED606" s="333"/>
      <c r="EE606" s="333"/>
      <c r="EF606" s="333"/>
      <c r="EG606" s="333"/>
      <c r="EH606" s="333"/>
      <c r="EJ606" s="66"/>
      <c r="EL606" s="66"/>
      <c r="EM606" s="338"/>
      <c r="FP606" s="107"/>
    </row>
    <row r="607" spans="1:172" s="83" customFormat="1">
      <c r="A607" s="66"/>
      <c r="B607" s="66"/>
      <c r="C607" s="120"/>
      <c r="D607" s="66"/>
      <c r="E607" s="197"/>
      <c r="F607" s="120"/>
      <c r="G607" s="333"/>
      <c r="H607" s="333"/>
      <c r="I607" s="333"/>
      <c r="J607" s="333"/>
      <c r="K607" s="333"/>
      <c r="L607" s="333"/>
      <c r="M607" s="333"/>
      <c r="N607" s="333"/>
      <c r="O607" s="333"/>
      <c r="P607" s="333"/>
      <c r="Q607" s="333"/>
      <c r="R607" s="333"/>
      <c r="S607" s="333"/>
      <c r="T607" s="333"/>
      <c r="U607" s="333"/>
      <c r="V607" s="333"/>
      <c r="W607" s="333"/>
      <c r="X607" s="333"/>
      <c r="Y607" s="333"/>
      <c r="Z607" s="333"/>
      <c r="AA607" s="333"/>
      <c r="AB607" s="333"/>
      <c r="AC607" s="333"/>
      <c r="AD607" s="333"/>
      <c r="AE607" s="333"/>
      <c r="AF607" s="333"/>
      <c r="AG607" s="333"/>
      <c r="AH607" s="333"/>
      <c r="AI607" s="333"/>
      <c r="AJ607" s="333"/>
      <c r="AK607" s="333"/>
      <c r="AL607" s="333"/>
      <c r="AM607" s="333"/>
      <c r="AN607" s="333"/>
      <c r="AO607"/>
      <c r="AP607"/>
      <c r="AQ607"/>
      <c r="AR607"/>
      <c r="AS607" s="333"/>
      <c r="AT607" s="333"/>
      <c r="AU607" s="333"/>
      <c r="AV607" s="333"/>
      <c r="AW607" s="333"/>
      <c r="AX607" s="333"/>
      <c r="AY607" s="333"/>
      <c r="AZ607" s="333"/>
      <c r="BA607"/>
      <c r="BB607"/>
      <c r="BC607"/>
      <c r="BD607"/>
      <c r="BE607"/>
      <c r="BF607"/>
      <c r="BG607" s="333"/>
      <c r="BH607" s="333"/>
      <c r="BI607" s="333"/>
      <c r="BJ607" s="333"/>
      <c r="BK607" s="333"/>
      <c r="BL607" s="333"/>
      <c r="BM607" s="333"/>
      <c r="BN607" s="333"/>
      <c r="BO607" s="333"/>
      <c r="BP607" s="333"/>
      <c r="BQ607" s="333"/>
      <c r="BR607" s="333"/>
      <c r="BS607" s="333"/>
      <c r="BT607" s="333"/>
      <c r="BU607" s="333"/>
      <c r="BV607" s="333"/>
      <c r="BW607" s="333"/>
      <c r="BX607" s="333"/>
      <c r="BY607" s="333"/>
      <c r="BZ607" s="333"/>
      <c r="CA607" s="333"/>
      <c r="CB607" s="333"/>
      <c r="CC607" s="333"/>
      <c r="CD607" s="333"/>
      <c r="CE607" s="337"/>
      <c r="CF607" s="337"/>
      <c r="CG607" s="337"/>
      <c r="CH607" s="337"/>
      <c r="CI607" s="333"/>
      <c r="CJ607" s="333"/>
      <c r="CK607" s="333"/>
      <c r="CL607" s="333"/>
      <c r="CM607" s="333"/>
      <c r="CN607" s="333"/>
      <c r="CO607" s="333"/>
      <c r="CP607" s="333"/>
      <c r="CQ607" s="337"/>
      <c r="CR607" s="337"/>
      <c r="CS607" s="337"/>
      <c r="CT607" s="337"/>
      <c r="CU607" s="337"/>
      <c r="CV607" s="337"/>
      <c r="CW607" s="337"/>
      <c r="CX607" s="337"/>
      <c r="CY607" s="337"/>
      <c r="CZ607" s="337"/>
      <c r="DA607" s="337"/>
      <c r="DB607" s="337"/>
      <c r="DC607" s="337"/>
      <c r="DD607" s="337"/>
      <c r="DE607" s="337"/>
      <c r="DF607" s="337"/>
      <c r="DG607" s="337"/>
      <c r="DH607" s="337"/>
      <c r="DI607" s="337"/>
      <c r="DJ607" s="337"/>
      <c r="DK607" s="337"/>
      <c r="DL607" s="337"/>
      <c r="DM607"/>
      <c r="DN607"/>
      <c r="DO607"/>
      <c r="EA607" s="333"/>
      <c r="EB607" s="333"/>
      <c r="EC607" s="333"/>
      <c r="ED607" s="333"/>
      <c r="EE607" s="333"/>
      <c r="EF607" s="333"/>
      <c r="EG607" s="333"/>
      <c r="EH607" s="333"/>
      <c r="EJ607" s="66"/>
      <c r="EL607" s="66"/>
      <c r="EM607" s="338"/>
      <c r="FP607" s="107"/>
    </row>
    <row r="608" spans="1:172" s="83" customFormat="1">
      <c r="A608" s="66"/>
      <c r="B608" s="66"/>
      <c r="C608" s="120"/>
      <c r="D608" s="66"/>
      <c r="E608" s="197"/>
      <c r="F608" s="120"/>
      <c r="G608" s="333"/>
      <c r="H608" s="333"/>
      <c r="I608" s="333"/>
      <c r="J608" s="333"/>
      <c r="K608" s="333"/>
      <c r="L608" s="333"/>
      <c r="M608" s="333"/>
      <c r="N608" s="333"/>
      <c r="O608" s="333"/>
      <c r="P608" s="333"/>
      <c r="Q608" s="333"/>
      <c r="R608" s="333"/>
      <c r="S608" s="333"/>
      <c r="T608" s="333"/>
      <c r="U608" s="333"/>
      <c r="V608" s="333"/>
      <c r="W608" s="333"/>
      <c r="X608" s="333"/>
      <c r="Y608" s="333"/>
      <c r="Z608" s="333"/>
      <c r="AA608" s="333"/>
      <c r="AB608" s="333"/>
      <c r="AC608" s="333"/>
      <c r="AD608" s="333"/>
      <c r="AE608" s="333"/>
      <c r="AF608" s="333"/>
      <c r="AG608" s="333"/>
      <c r="AH608" s="333"/>
      <c r="AI608" s="333"/>
      <c r="AJ608" s="333"/>
      <c r="AK608" s="333"/>
      <c r="AL608" s="333"/>
      <c r="AM608" s="333"/>
      <c r="AN608" s="333"/>
      <c r="AO608"/>
      <c r="AP608"/>
      <c r="AQ608"/>
      <c r="AR608"/>
      <c r="AS608" s="333"/>
      <c r="AT608" s="333"/>
      <c r="AU608" s="333"/>
      <c r="AV608" s="333"/>
      <c r="AW608" s="333"/>
      <c r="AX608" s="333"/>
      <c r="AY608" s="333"/>
      <c r="AZ608" s="333"/>
      <c r="BA608"/>
      <c r="BB608"/>
      <c r="BC608"/>
      <c r="BD608"/>
      <c r="BE608"/>
      <c r="BF608"/>
      <c r="BG608" s="333"/>
      <c r="BH608" s="333"/>
      <c r="BI608" s="333"/>
      <c r="BJ608" s="333"/>
      <c r="BK608" s="333"/>
      <c r="BL608" s="333"/>
      <c r="BM608" s="333"/>
      <c r="BN608" s="333"/>
      <c r="BO608" s="333"/>
      <c r="BP608" s="333"/>
      <c r="BQ608" s="333"/>
      <c r="BR608" s="333"/>
      <c r="BS608" s="333"/>
      <c r="BT608" s="333"/>
      <c r="BU608" s="333"/>
      <c r="BV608" s="333"/>
      <c r="BW608" s="333"/>
      <c r="BX608" s="333"/>
      <c r="BY608" s="333"/>
      <c r="BZ608" s="333"/>
      <c r="CA608" s="333"/>
      <c r="CB608" s="333"/>
      <c r="CC608" s="333"/>
      <c r="CD608" s="333"/>
      <c r="CE608" s="337"/>
      <c r="CF608" s="337"/>
      <c r="CG608" s="337"/>
      <c r="CH608" s="337"/>
      <c r="CI608" s="333"/>
      <c r="CJ608" s="333"/>
      <c r="CK608" s="333"/>
      <c r="CL608" s="333"/>
      <c r="CM608" s="333"/>
      <c r="CN608" s="333"/>
      <c r="CO608" s="333"/>
      <c r="CP608" s="333"/>
      <c r="CQ608" s="337"/>
      <c r="CR608" s="337"/>
      <c r="CS608" s="337"/>
      <c r="CT608" s="337"/>
      <c r="CU608" s="337"/>
      <c r="CV608" s="337"/>
      <c r="CW608" s="337"/>
      <c r="CX608" s="337"/>
      <c r="CY608" s="337"/>
      <c r="CZ608" s="337"/>
      <c r="DA608" s="337"/>
      <c r="DB608" s="337"/>
      <c r="DC608" s="337"/>
      <c r="DD608" s="337"/>
      <c r="DE608" s="337"/>
      <c r="DF608" s="337"/>
      <c r="DG608" s="337"/>
      <c r="DH608" s="337"/>
      <c r="DI608" s="337"/>
      <c r="DJ608" s="337"/>
      <c r="DK608" s="337"/>
      <c r="DL608" s="337"/>
      <c r="DM608"/>
      <c r="DN608"/>
      <c r="DO608"/>
      <c r="EA608" s="333"/>
      <c r="EB608" s="333"/>
      <c r="EC608" s="333"/>
      <c r="ED608" s="333"/>
      <c r="EE608" s="333"/>
      <c r="EF608" s="333"/>
      <c r="EG608" s="333"/>
      <c r="EH608" s="333"/>
      <c r="EJ608" s="66"/>
      <c r="EL608" s="66"/>
      <c r="EM608" s="338"/>
      <c r="FP608" s="107"/>
    </row>
    <row r="609" spans="1:172" s="83" customFormat="1">
      <c r="A609" s="66"/>
      <c r="B609" s="66"/>
      <c r="C609" s="120"/>
      <c r="D609" s="66"/>
      <c r="E609" s="197"/>
      <c r="F609" s="120"/>
      <c r="G609" s="333"/>
      <c r="H609" s="333"/>
      <c r="I609" s="333"/>
      <c r="J609" s="333"/>
      <c r="K609" s="333"/>
      <c r="L609" s="333"/>
      <c r="M609" s="333"/>
      <c r="N609" s="333"/>
      <c r="O609" s="333"/>
      <c r="P609" s="333"/>
      <c r="Q609" s="333"/>
      <c r="R609" s="333"/>
      <c r="S609" s="333"/>
      <c r="T609" s="333"/>
      <c r="U609" s="333"/>
      <c r="V609" s="333"/>
      <c r="W609" s="333"/>
      <c r="X609" s="333"/>
      <c r="Y609" s="333"/>
      <c r="Z609" s="333"/>
      <c r="AA609" s="333"/>
      <c r="AB609" s="333"/>
      <c r="AC609" s="333"/>
      <c r="AD609" s="333"/>
      <c r="AE609" s="333"/>
      <c r="AF609" s="333"/>
      <c r="AG609" s="333"/>
      <c r="AH609" s="333"/>
      <c r="AI609" s="333"/>
      <c r="AJ609" s="333"/>
      <c r="AK609" s="333"/>
      <c r="AL609" s="333"/>
      <c r="AM609" s="333"/>
      <c r="AN609" s="333"/>
      <c r="AO609"/>
      <c r="AP609"/>
      <c r="AQ609"/>
      <c r="AR609"/>
      <c r="AS609" s="333"/>
      <c r="AT609" s="333"/>
      <c r="AU609" s="333"/>
      <c r="AV609" s="333"/>
      <c r="AW609" s="333"/>
      <c r="AX609" s="333"/>
      <c r="AY609" s="333"/>
      <c r="AZ609" s="333"/>
      <c r="BA609"/>
      <c r="BB609"/>
      <c r="BC609"/>
      <c r="BD609"/>
      <c r="BE609"/>
      <c r="BF609"/>
      <c r="BG609" s="333"/>
      <c r="BH609" s="333"/>
      <c r="BI609" s="333"/>
      <c r="BJ609" s="333"/>
      <c r="BK609" s="333"/>
      <c r="BL609" s="333"/>
      <c r="BM609" s="333"/>
      <c r="BN609" s="333"/>
      <c r="BO609" s="333"/>
      <c r="BP609" s="333"/>
      <c r="BQ609" s="333"/>
      <c r="BR609" s="333"/>
      <c r="BS609" s="333"/>
      <c r="BT609" s="333"/>
      <c r="BU609" s="333"/>
      <c r="BV609" s="333"/>
      <c r="BW609" s="333"/>
      <c r="BX609" s="333"/>
      <c r="BY609" s="333"/>
      <c r="BZ609" s="333"/>
      <c r="CA609" s="333"/>
      <c r="CB609" s="333"/>
      <c r="CC609" s="333"/>
      <c r="CD609" s="333"/>
      <c r="CE609" s="337"/>
      <c r="CF609" s="337"/>
      <c r="CG609" s="337"/>
      <c r="CH609" s="337"/>
      <c r="CI609" s="333"/>
      <c r="CJ609" s="333"/>
      <c r="CK609" s="333"/>
      <c r="CL609" s="333"/>
      <c r="CM609" s="333"/>
      <c r="CN609" s="333"/>
      <c r="CO609" s="333"/>
      <c r="CP609" s="333"/>
      <c r="CQ609" s="337"/>
      <c r="CR609" s="337"/>
      <c r="CS609" s="337"/>
      <c r="CT609" s="337"/>
      <c r="CU609" s="337"/>
      <c r="CV609" s="337"/>
      <c r="CW609" s="337"/>
      <c r="CX609" s="337"/>
      <c r="CY609" s="337"/>
      <c r="CZ609" s="337"/>
      <c r="DA609" s="337"/>
      <c r="DB609" s="337"/>
      <c r="DC609" s="337"/>
      <c r="DD609" s="337"/>
      <c r="DE609" s="337"/>
      <c r="DF609" s="337"/>
      <c r="DG609" s="337"/>
      <c r="DH609" s="337"/>
      <c r="DI609" s="337"/>
      <c r="DJ609" s="337"/>
      <c r="DK609" s="337"/>
      <c r="DL609" s="337"/>
      <c r="DM609"/>
      <c r="DN609"/>
      <c r="DO609"/>
      <c r="EA609" s="333"/>
      <c r="EB609" s="333"/>
      <c r="EC609" s="333"/>
      <c r="ED609" s="333"/>
      <c r="EE609" s="333"/>
      <c r="EF609" s="333"/>
      <c r="EG609" s="333"/>
      <c r="EH609" s="333"/>
      <c r="EJ609" s="66"/>
      <c r="EL609" s="66"/>
      <c r="EM609" s="338"/>
      <c r="FP609" s="107"/>
    </row>
    <row r="610" spans="1:172" s="83" customFormat="1">
      <c r="A610" s="66"/>
      <c r="B610" s="66"/>
      <c r="C610" s="120"/>
      <c r="D610" s="66"/>
      <c r="E610" s="197"/>
      <c r="F610" s="120"/>
      <c r="G610" s="333"/>
      <c r="H610" s="333"/>
      <c r="I610" s="333"/>
      <c r="J610" s="333"/>
      <c r="K610" s="333"/>
      <c r="L610" s="333"/>
      <c r="M610" s="333"/>
      <c r="N610" s="333"/>
      <c r="O610" s="333"/>
      <c r="P610" s="333"/>
      <c r="Q610" s="333"/>
      <c r="R610" s="333"/>
      <c r="S610" s="333"/>
      <c r="T610" s="333"/>
      <c r="U610" s="333"/>
      <c r="V610" s="333"/>
      <c r="W610" s="333"/>
      <c r="X610" s="333"/>
      <c r="Y610" s="333"/>
      <c r="Z610" s="333"/>
      <c r="AA610" s="333"/>
      <c r="AB610" s="333"/>
      <c r="AC610" s="333"/>
      <c r="AD610" s="333"/>
      <c r="AE610" s="333"/>
      <c r="AF610" s="333"/>
      <c r="AG610" s="333"/>
      <c r="AH610" s="333"/>
      <c r="AI610" s="333"/>
      <c r="AJ610" s="333"/>
      <c r="AK610" s="333"/>
      <c r="AL610" s="333"/>
      <c r="AM610" s="333"/>
      <c r="AN610" s="333"/>
      <c r="AO610"/>
      <c r="AP610"/>
      <c r="AQ610"/>
      <c r="AR610"/>
      <c r="AS610" s="333"/>
      <c r="AT610" s="333"/>
      <c r="AU610" s="333"/>
      <c r="AV610" s="333"/>
      <c r="AW610" s="333"/>
      <c r="AX610" s="333"/>
      <c r="AY610" s="333"/>
      <c r="AZ610" s="333"/>
      <c r="BA610"/>
      <c r="BB610"/>
      <c r="BC610"/>
      <c r="BD610"/>
      <c r="BE610"/>
      <c r="BF610"/>
      <c r="BG610" s="333"/>
      <c r="BH610" s="333"/>
      <c r="BI610" s="333"/>
      <c r="BJ610" s="333"/>
      <c r="BK610" s="333"/>
      <c r="BL610" s="333"/>
      <c r="BM610" s="333"/>
      <c r="BN610" s="333"/>
      <c r="BO610" s="333"/>
      <c r="BP610" s="333"/>
      <c r="BQ610" s="333"/>
      <c r="BR610" s="333"/>
      <c r="BS610" s="333"/>
      <c r="BT610" s="333"/>
      <c r="BU610" s="333"/>
      <c r="BV610" s="333"/>
      <c r="BW610" s="333"/>
      <c r="BX610" s="333"/>
      <c r="BY610" s="333"/>
      <c r="BZ610" s="333"/>
      <c r="CA610" s="333"/>
      <c r="CB610" s="333"/>
      <c r="CC610" s="333"/>
      <c r="CD610" s="333"/>
      <c r="CE610" s="337"/>
      <c r="CF610" s="337"/>
      <c r="CG610" s="337"/>
      <c r="CH610" s="337"/>
      <c r="CI610" s="333"/>
      <c r="CJ610" s="333"/>
      <c r="CK610" s="333"/>
      <c r="CL610" s="333"/>
      <c r="CM610" s="333"/>
      <c r="CN610" s="333"/>
      <c r="CO610" s="333"/>
      <c r="CP610" s="333"/>
      <c r="CQ610" s="337"/>
      <c r="CR610" s="337"/>
      <c r="CS610" s="337"/>
      <c r="CT610" s="337"/>
      <c r="CU610" s="337"/>
      <c r="CV610" s="337"/>
      <c r="CW610" s="337"/>
      <c r="CX610" s="337"/>
      <c r="CY610" s="337"/>
      <c r="CZ610" s="337"/>
      <c r="DA610" s="337"/>
      <c r="DB610" s="337"/>
      <c r="DC610" s="337"/>
      <c r="DD610" s="337"/>
      <c r="DE610" s="337"/>
      <c r="DF610" s="337"/>
      <c r="DG610" s="337"/>
      <c r="DH610" s="337"/>
      <c r="DI610" s="337"/>
      <c r="DJ610" s="337"/>
      <c r="DK610" s="337"/>
      <c r="DL610" s="337"/>
      <c r="DM610"/>
      <c r="DN610"/>
      <c r="DO610"/>
      <c r="EA610" s="333"/>
      <c r="EB610" s="333"/>
      <c r="EC610" s="333"/>
      <c r="ED610" s="333"/>
      <c r="EE610" s="333"/>
      <c r="EF610" s="333"/>
      <c r="EG610" s="333"/>
      <c r="EH610" s="333"/>
      <c r="EJ610" s="66"/>
      <c r="EL610" s="66"/>
      <c r="EM610" s="338"/>
      <c r="FP610" s="107"/>
    </row>
    <row r="611" spans="1:172" s="83" customFormat="1">
      <c r="A611" s="66"/>
      <c r="B611" s="66"/>
      <c r="C611" s="120"/>
      <c r="D611" s="66"/>
      <c r="E611" s="197"/>
      <c r="F611" s="120"/>
      <c r="G611" s="333"/>
      <c r="H611" s="333"/>
      <c r="I611" s="333"/>
      <c r="J611" s="333"/>
      <c r="K611" s="333"/>
      <c r="L611" s="333"/>
      <c r="M611" s="333"/>
      <c r="N611" s="333"/>
      <c r="O611" s="333"/>
      <c r="P611" s="333"/>
      <c r="Q611" s="333"/>
      <c r="R611" s="333"/>
      <c r="S611" s="333"/>
      <c r="T611" s="333"/>
      <c r="U611" s="333"/>
      <c r="V611" s="333"/>
      <c r="W611" s="333"/>
      <c r="X611" s="333"/>
      <c r="Y611" s="333"/>
      <c r="Z611" s="333"/>
      <c r="AA611" s="333"/>
      <c r="AB611" s="333"/>
      <c r="AC611" s="333"/>
      <c r="AD611" s="333"/>
      <c r="AE611" s="333"/>
      <c r="AF611" s="333"/>
      <c r="AG611" s="333"/>
      <c r="AH611" s="333"/>
      <c r="AI611" s="333"/>
      <c r="AJ611" s="333"/>
      <c r="AK611" s="333"/>
      <c r="AL611" s="333"/>
      <c r="AM611" s="333"/>
      <c r="AN611" s="333"/>
      <c r="AO611"/>
      <c r="AP611"/>
      <c r="AQ611"/>
      <c r="AR611"/>
      <c r="AS611" s="333"/>
      <c r="AT611" s="333"/>
      <c r="AU611" s="333"/>
      <c r="AV611" s="333"/>
      <c r="AW611" s="333"/>
      <c r="AX611" s="333"/>
      <c r="AY611" s="333"/>
      <c r="AZ611" s="333"/>
      <c r="BA611"/>
      <c r="BB611"/>
      <c r="BC611"/>
      <c r="BD611"/>
      <c r="BE611"/>
      <c r="BF611"/>
      <c r="BG611" s="333"/>
      <c r="BH611" s="333"/>
      <c r="BI611" s="333"/>
      <c r="BJ611" s="333"/>
      <c r="BK611" s="333"/>
      <c r="BL611" s="333"/>
      <c r="BM611" s="333"/>
      <c r="BN611" s="333"/>
      <c r="BO611" s="333"/>
      <c r="BP611" s="333"/>
      <c r="BQ611" s="333"/>
      <c r="BR611" s="333"/>
      <c r="BS611" s="333"/>
      <c r="BT611" s="333"/>
      <c r="BU611" s="333"/>
      <c r="BV611" s="333"/>
      <c r="BW611" s="333"/>
      <c r="BX611" s="333"/>
      <c r="BY611" s="333"/>
      <c r="BZ611" s="333"/>
      <c r="CA611" s="333"/>
      <c r="CB611" s="333"/>
      <c r="CC611" s="333"/>
      <c r="CD611" s="333"/>
      <c r="CE611" s="337"/>
      <c r="CF611" s="337"/>
      <c r="CG611" s="337"/>
      <c r="CH611" s="337"/>
      <c r="CI611" s="333"/>
      <c r="CJ611" s="333"/>
      <c r="CK611" s="333"/>
      <c r="CL611" s="333"/>
      <c r="CM611" s="333"/>
      <c r="CN611" s="333"/>
      <c r="CO611" s="333"/>
      <c r="CP611" s="333"/>
      <c r="CQ611" s="337"/>
      <c r="CR611" s="337"/>
      <c r="CS611" s="337"/>
      <c r="CT611" s="337"/>
      <c r="CU611" s="337"/>
      <c r="CV611" s="337"/>
      <c r="CW611" s="337"/>
      <c r="CX611" s="337"/>
      <c r="CY611" s="337"/>
      <c r="CZ611" s="337"/>
      <c r="DA611" s="337"/>
      <c r="DB611" s="337"/>
      <c r="DC611" s="337"/>
      <c r="DD611" s="337"/>
      <c r="DE611" s="337"/>
      <c r="DF611" s="337"/>
      <c r="DG611" s="337"/>
      <c r="DH611" s="337"/>
      <c r="DI611" s="337"/>
      <c r="DJ611" s="337"/>
      <c r="DK611" s="337"/>
      <c r="DL611" s="337"/>
      <c r="DM611"/>
      <c r="DN611"/>
      <c r="DO611"/>
      <c r="EA611" s="333"/>
      <c r="EB611" s="333"/>
      <c r="EC611" s="333"/>
      <c r="ED611" s="333"/>
      <c r="EE611" s="333"/>
      <c r="EF611" s="333"/>
      <c r="EG611" s="333"/>
      <c r="EH611" s="333"/>
      <c r="EJ611" s="66"/>
      <c r="EL611" s="66"/>
      <c r="EM611" s="338"/>
      <c r="FP611" s="107"/>
    </row>
    <row r="612" spans="1:172" s="83" customFormat="1">
      <c r="A612" s="66"/>
      <c r="B612" s="66"/>
      <c r="C612" s="120"/>
      <c r="D612" s="66"/>
      <c r="E612" s="197"/>
      <c r="F612" s="120"/>
      <c r="G612" s="333"/>
      <c r="H612" s="333"/>
      <c r="I612" s="333"/>
      <c r="J612" s="333"/>
      <c r="K612" s="333"/>
      <c r="L612" s="333"/>
      <c r="M612" s="333"/>
      <c r="N612" s="333"/>
      <c r="O612" s="333"/>
      <c r="P612" s="333"/>
      <c r="Q612" s="333"/>
      <c r="R612" s="333"/>
      <c r="S612" s="333"/>
      <c r="T612" s="333"/>
      <c r="U612" s="333"/>
      <c r="V612" s="333"/>
      <c r="W612" s="333"/>
      <c r="X612" s="333"/>
      <c r="Y612" s="333"/>
      <c r="Z612" s="333"/>
      <c r="AA612" s="333"/>
      <c r="AB612" s="333"/>
      <c r="AC612" s="333"/>
      <c r="AD612" s="333"/>
      <c r="AE612" s="333"/>
      <c r="AF612" s="333"/>
      <c r="AG612" s="333"/>
      <c r="AH612" s="333"/>
      <c r="AI612" s="333"/>
      <c r="AJ612" s="333"/>
      <c r="AK612" s="333"/>
      <c r="AL612" s="333"/>
      <c r="AM612" s="333"/>
      <c r="AN612" s="333"/>
      <c r="AO612"/>
      <c r="AP612"/>
      <c r="AQ612"/>
      <c r="AR612"/>
      <c r="AS612" s="333"/>
      <c r="AT612" s="333"/>
      <c r="AU612" s="333"/>
      <c r="AV612" s="333"/>
      <c r="AW612" s="333"/>
      <c r="AX612" s="333"/>
      <c r="AY612" s="333"/>
      <c r="AZ612" s="333"/>
      <c r="BA612"/>
      <c r="BB612"/>
      <c r="BC612"/>
      <c r="BD612"/>
      <c r="BE612"/>
      <c r="BF612"/>
      <c r="BG612" s="333"/>
      <c r="BH612" s="333"/>
      <c r="BI612" s="333"/>
      <c r="BJ612" s="333"/>
      <c r="BK612" s="333"/>
      <c r="BL612" s="333"/>
      <c r="BM612" s="333"/>
      <c r="BN612" s="333"/>
      <c r="BO612" s="333"/>
      <c r="BP612" s="333"/>
      <c r="BQ612" s="333"/>
      <c r="BR612" s="333"/>
      <c r="BS612" s="333"/>
      <c r="BT612" s="333"/>
      <c r="BU612" s="333"/>
      <c r="BV612" s="333"/>
      <c r="BW612" s="333"/>
      <c r="BX612" s="333"/>
      <c r="BY612" s="333"/>
      <c r="BZ612" s="333"/>
      <c r="CA612" s="333"/>
      <c r="CB612" s="333"/>
      <c r="CC612" s="333"/>
      <c r="CD612" s="333"/>
      <c r="CE612" s="337"/>
      <c r="CF612" s="337"/>
      <c r="CG612" s="337"/>
      <c r="CH612" s="337"/>
      <c r="CI612" s="333"/>
      <c r="CJ612" s="333"/>
      <c r="CK612" s="333"/>
      <c r="CL612" s="333"/>
      <c r="CM612" s="333"/>
      <c r="CN612" s="333"/>
      <c r="CO612" s="333"/>
      <c r="CP612" s="333"/>
      <c r="CQ612" s="337"/>
      <c r="CR612" s="337"/>
      <c r="CS612" s="337"/>
      <c r="CT612" s="337"/>
      <c r="CU612" s="337"/>
      <c r="CV612" s="337"/>
      <c r="CW612" s="337"/>
      <c r="CX612" s="337"/>
      <c r="CY612" s="337"/>
      <c r="CZ612" s="337"/>
      <c r="DA612" s="337"/>
      <c r="DB612" s="337"/>
      <c r="DC612" s="337"/>
      <c r="DD612" s="337"/>
      <c r="DE612" s="337"/>
      <c r="DF612" s="337"/>
      <c r="DG612" s="337"/>
      <c r="DH612" s="337"/>
      <c r="DI612" s="337"/>
      <c r="DJ612" s="337"/>
      <c r="DK612" s="337"/>
      <c r="DL612" s="337"/>
      <c r="DM612"/>
      <c r="DN612"/>
      <c r="DO612"/>
      <c r="EA612" s="333"/>
      <c r="EB612" s="333"/>
      <c r="EC612" s="333"/>
      <c r="ED612" s="333"/>
      <c r="EE612" s="333"/>
      <c r="EF612" s="333"/>
      <c r="EG612" s="333"/>
      <c r="EH612" s="333"/>
      <c r="EJ612" s="66"/>
      <c r="EL612" s="66"/>
      <c r="EM612" s="338"/>
      <c r="FP612" s="107"/>
    </row>
    <row r="613" spans="1:172" s="83" customFormat="1">
      <c r="A613" s="66"/>
      <c r="B613" s="66"/>
      <c r="C613" s="120"/>
      <c r="D613" s="66"/>
      <c r="E613" s="197"/>
      <c r="F613" s="120"/>
      <c r="G613" s="333"/>
      <c r="H613" s="333"/>
      <c r="I613" s="333"/>
      <c r="J613" s="333"/>
      <c r="K613" s="333"/>
      <c r="L613" s="333"/>
      <c r="M613" s="333"/>
      <c r="N613" s="333"/>
      <c r="O613" s="333"/>
      <c r="P613" s="333"/>
      <c r="Q613" s="333"/>
      <c r="R613" s="333"/>
      <c r="S613" s="333"/>
      <c r="T613" s="333"/>
      <c r="U613" s="333"/>
      <c r="V613" s="333"/>
      <c r="W613" s="333"/>
      <c r="X613" s="333"/>
      <c r="Y613" s="333"/>
      <c r="Z613" s="333"/>
      <c r="AA613" s="333"/>
      <c r="AB613" s="333"/>
      <c r="AC613" s="333"/>
      <c r="AD613" s="333"/>
      <c r="AE613" s="333"/>
      <c r="AF613" s="333"/>
      <c r="AG613" s="333"/>
      <c r="AH613" s="333"/>
      <c r="AI613" s="333"/>
      <c r="AJ613" s="333"/>
      <c r="AK613" s="333"/>
      <c r="AL613" s="333"/>
      <c r="AM613" s="333"/>
      <c r="AN613" s="333"/>
      <c r="AO613"/>
      <c r="AP613"/>
      <c r="AQ613"/>
      <c r="AR613"/>
      <c r="AS613" s="333"/>
      <c r="AT613" s="333"/>
      <c r="AU613" s="333"/>
      <c r="AV613" s="333"/>
      <c r="AW613" s="333"/>
      <c r="AX613" s="333"/>
      <c r="AY613" s="333"/>
      <c r="AZ613" s="333"/>
      <c r="BA613"/>
      <c r="BB613"/>
      <c r="BC613"/>
      <c r="BD613"/>
      <c r="BE613"/>
      <c r="BF613"/>
      <c r="BG613" s="333"/>
      <c r="BH613" s="333"/>
      <c r="BI613" s="333"/>
      <c r="BJ613" s="333"/>
      <c r="BK613" s="333"/>
      <c r="BL613" s="333"/>
      <c r="BM613" s="333"/>
      <c r="BN613" s="333"/>
      <c r="BO613" s="333"/>
      <c r="BP613" s="333"/>
      <c r="BQ613" s="333"/>
      <c r="BR613" s="333"/>
      <c r="BS613" s="333"/>
      <c r="BT613" s="333"/>
      <c r="BU613" s="333"/>
      <c r="BV613" s="333"/>
      <c r="BW613" s="333"/>
      <c r="BX613" s="333"/>
      <c r="BY613" s="333"/>
      <c r="BZ613" s="333"/>
      <c r="CA613" s="333"/>
      <c r="CB613" s="333"/>
      <c r="CC613" s="333"/>
      <c r="CD613" s="333"/>
      <c r="CE613" s="337"/>
      <c r="CF613" s="337"/>
      <c r="CG613" s="337"/>
      <c r="CH613" s="337"/>
      <c r="CI613" s="333"/>
      <c r="CJ613" s="333"/>
      <c r="CK613" s="333"/>
      <c r="CL613" s="333"/>
      <c r="CM613" s="333"/>
      <c r="CN613" s="333"/>
      <c r="CO613" s="333"/>
      <c r="CP613" s="333"/>
      <c r="CQ613" s="337"/>
      <c r="CR613" s="337"/>
      <c r="CS613" s="337"/>
      <c r="CT613" s="337"/>
      <c r="CU613" s="337"/>
      <c r="CV613" s="337"/>
      <c r="CW613" s="337"/>
      <c r="CX613" s="337"/>
      <c r="CY613" s="337"/>
      <c r="CZ613" s="337"/>
      <c r="DA613" s="337"/>
      <c r="DB613" s="337"/>
      <c r="DC613" s="337"/>
      <c r="DD613" s="337"/>
      <c r="DE613" s="337"/>
      <c r="DF613" s="337"/>
      <c r="DG613" s="337"/>
      <c r="DH613" s="337"/>
      <c r="DI613" s="337"/>
      <c r="DJ613" s="337"/>
      <c r="DK613" s="337"/>
      <c r="DL613" s="337"/>
      <c r="DM613"/>
      <c r="DN613"/>
      <c r="DO613"/>
      <c r="EA613" s="333"/>
      <c r="EB613" s="333"/>
      <c r="EC613" s="333"/>
      <c r="ED613" s="333"/>
      <c r="EE613" s="333"/>
      <c r="EF613" s="333"/>
      <c r="EG613" s="333"/>
      <c r="EH613" s="333"/>
      <c r="EJ613" s="66"/>
      <c r="EL613" s="66"/>
      <c r="EM613" s="338"/>
      <c r="FP613" s="107"/>
    </row>
    <row r="614" spans="1:172" s="83" customFormat="1">
      <c r="A614" s="66"/>
      <c r="B614" s="66"/>
      <c r="C614" s="120"/>
      <c r="D614" s="66"/>
      <c r="E614" s="197"/>
      <c r="F614" s="120"/>
      <c r="G614" s="333"/>
      <c r="H614" s="333"/>
      <c r="I614" s="333"/>
      <c r="J614" s="333"/>
      <c r="K614" s="333"/>
      <c r="L614" s="333"/>
      <c r="M614" s="333"/>
      <c r="N614" s="333"/>
      <c r="O614" s="333"/>
      <c r="P614" s="333"/>
      <c r="Q614" s="333"/>
      <c r="R614" s="333"/>
      <c r="S614" s="333"/>
      <c r="T614" s="333"/>
      <c r="U614" s="333"/>
      <c r="V614" s="333"/>
      <c r="W614" s="333"/>
      <c r="X614" s="333"/>
      <c r="Y614" s="333"/>
      <c r="Z614" s="333"/>
      <c r="AA614" s="333"/>
      <c r="AB614" s="333"/>
      <c r="AC614" s="333"/>
      <c r="AD614" s="333"/>
      <c r="AE614" s="333"/>
      <c r="AF614" s="333"/>
      <c r="AG614" s="333"/>
      <c r="AH614" s="333"/>
      <c r="AI614" s="333"/>
      <c r="AJ614" s="333"/>
      <c r="AK614" s="333"/>
      <c r="AL614" s="333"/>
      <c r="AM614" s="333"/>
      <c r="AN614" s="333"/>
      <c r="AO614"/>
      <c r="AP614"/>
      <c r="AQ614"/>
      <c r="AR614"/>
      <c r="AS614" s="333"/>
      <c r="AT614" s="333"/>
      <c r="AU614" s="333"/>
      <c r="AV614" s="333"/>
      <c r="AW614" s="333"/>
      <c r="AX614" s="333"/>
      <c r="AY614" s="333"/>
      <c r="AZ614" s="333"/>
      <c r="BA614"/>
      <c r="BB614"/>
      <c r="BC614"/>
      <c r="BD614"/>
      <c r="BE614"/>
      <c r="BF614"/>
      <c r="BG614" s="333"/>
      <c r="BH614" s="333"/>
      <c r="BI614" s="333"/>
      <c r="BJ614" s="333"/>
      <c r="BK614" s="333"/>
      <c r="BL614" s="333"/>
      <c r="BM614" s="333"/>
      <c r="BN614" s="333"/>
      <c r="BO614" s="333"/>
      <c r="BP614" s="333"/>
      <c r="BQ614" s="333"/>
      <c r="BR614" s="333"/>
      <c r="BS614" s="333"/>
      <c r="BT614" s="333"/>
      <c r="BU614" s="333"/>
      <c r="BV614" s="333"/>
      <c r="BW614" s="333"/>
      <c r="BX614" s="333"/>
      <c r="BY614" s="333"/>
      <c r="BZ614" s="333"/>
      <c r="CA614" s="333"/>
      <c r="CB614" s="333"/>
      <c r="CC614" s="333"/>
      <c r="CD614" s="333"/>
      <c r="CE614" s="337"/>
      <c r="CF614" s="337"/>
      <c r="CG614" s="337"/>
      <c r="CH614" s="337"/>
      <c r="CI614" s="333"/>
      <c r="CJ614" s="333"/>
      <c r="CK614" s="333"/>
      <c r="CL614" s="333"/>
      <c r="CM614" s="333"/>
      <c r="CN614" s="333"/>
      <c r="CO614" s="333"/>
      <c r="CP614" s="333"/>
      <c r="CQ614" s="337"/>
      <c r="CR614" s="337"/>
      <c r="CS614" s="337"/>
      <c r="CT614" s="337"/>
      <c r="CU614" s="337"/>
      <c r="CV614" s="337"/>
      <c r="CW614" s="337"/>
      <c r="CX614" s="337"/>
      <c r="CY614" s="337"/>
      <c r="CZ614" s="337"/>
      <c r="DA614" s="337"/>
      <c r="DB614" s="337"/>
      <c r="DC614" s="337"/>
      <c r="DD614" s="337"/>
      <c r="DE614" s="337"/>
      <c r="DF614" s="337"/>
      <c r="DG614" s="337"/>
      <c r="DH614" s="337"/>
      <c r="DI614" s="337"/>
      <c r="DJ614" s="337"/>
      <c r="DK614" s="337"/>
      <c r="DL614" s="337"/>
      <c r="DM614"/>
      <c r="DN614"/>
      <c r="DO614"/>
      <c r="EA614" s="333"/>
      <c r="EB614" s="333"/>
      <c r="EC614" s="333"/>
      <c r="ED614" s="333"/>
      <c r="EE614" s="333"/>
      <c r="EF614" s="333"/>
      <c r="EG614" s="333"/>
      <c r="EH614" s="333"/>
      <c r="EJ614" s="66"/>
      <c r="EL614" s="66"/>
      <c r="EM614" s="338"/>
      <c r="FP614" s="107"/>
    </row>
    <row r="615" spans="1:172" s="83" customFormat="1">
      <c r="A615" s="66"/>
      <c r="B615" s="66"/>
      <c r="C615" s="120"/>
      <c r="D615" s="66"/>
      <c r="E615" s="197"/>
      <c r="F615" s="120"/>
      <c r="G615" s="333"/>
      <c r="H615" s="333"/>
      <c r="I615" s="333"/>
      <c r="J615" s="333"/>
      <c r="K615" s="333"/>
      <c r="L615" s="333"/>
      <c r="M615" s="333"/>
      <c r="N615" s="333"/>
      <c r="O615" s="333"/>
      <c r="P615" s="333"/>
      <c r="Q615" s="333"/>
      <c r="R615" s="333"/>
      <c r="S615" s="333"/>
      <c r="T615" s="333"/>
      <c r="U615" s="333"/>
      <c r="V615" s="333"/>
      <c r="W615" s="333"/>
      <c r="X615" s="333"/>
      <c r="Y615" s="333"/>
      <c r="Z615" s="333"/>
      <c r="AA615" s="333"/>
      <c r="AB615" s="333"/>
      <c r="AC615" s="333"/>
      <c r="AD615" s="333"/>
      <c r="AE615" s="333"/>
      <c r="AF615" s="333"/>
      <c r="AG615" s="333"/>
      <c r="AH615" s="333"/>
      <c r="AI615" s="333"/>
      <c r="AJ615" s="333"/>
      <c r="AK615" s="333"/>
      <c r="AL615" s="333"/>
      <c r="AM615" s="333"/>
      <c r="AN615" s="333"/>
      <c r="AO615"/>
      <c r="AP615"/>
      <c r="AQ615"/>
      <c r="AR615"/>
      <c r="AS615" s="333"/>
      <c r="AT615" s="333"/>
      <c r="AU615" s="333"/>
      <c r="AV615" s="333"/>
      <c r="AW615" s="333"/>
      <c r="AX615" s="333"/>
      <c r="AY615" s="333"/>
      <c r="AZ615" s="333"/>
      <c r="BA615"/>
      <c r="BB615"/>
      <c r="BC615"/>
      <c r="BD615"/>
      <c r="BE615"/>
      <c r="BF615"/>
      <c r="BG615" s="333"/>
      <c r="BH615" s="333"/>
      <c r="BI615" s="333"/>
      <c r="BJ615" s="333"/>
      <c r="BK615" s="333"/>
      <c r="BL615" s="333"/>
      <c r="BM615" s="333"/>
      <c r="BN615" s="333"/>
      <c r="BO615" s="333"/>
      <c r="BP615" s="333"/>
      <c r="BQ615" s="333"/>
      <c r="BR615" s="333"/>
      <c r="BS615" s="333"/>
      <c r="BT615" s="333"/>
      <c r="BU615" s="333"/>
      <c r="BV615" s="333"/>
      <c r="BW615" s="333"/>
      <c r="BX615" s="333"/>
      <c r="BY615" s="333"/>
      <c r="BZ615" s="333"/>
      <c r="CA615" s="333"/>
      <c r="CB615" s="333"/>
      <c r="CC615" s="333"/>
      <c r="CD615" s="333"/>
      <c r="CE615" s="337"/>
      <c r="CF615" s="337"/>
      <c r="CG615" s="337"/>
      <c r="CH615" s="337"/>
      <c r="CI615" s="333"/>
      <c r="CJ615" s="333"/>
      <c r="CK615" s="333"/>
      <c r="CL615" s="333"/>
      <c r="CM615" s="333"/>
      <c r="CN615" s="333"/>
      <c r="CO615" s="333"/>
      <c r="CP615" s="333"/>
      <c r="CQ615" s="337"/>
      <c r="CR615" s="337"/>
      <c r="CS615" s="337"/>
      <c r="CT615" s="337"/>
      <c r="CU615" s="337"/>
      <c r="CV615" s="337"/>
      <c r="CW615" s="337"/>
      <c r="CX615" s="337"/>
      <c r="CY615" s="337"/>
      <c r="CZ615" s="337"/>
      <c r="DA615" s="337"/>
      <c r="DB615" s="337"/>
      <c r="DC615" s="337"/>
      <c r="DD615" s="337"/>
      <c r="DE615" s="337"/>
      <c r="DF615" s="337"/>
      <c r="DG615" s="337"/>
      <c r="DH615" s="337"/>
      <c r="DI615" s="337"/>
      <c r="DJ615" s="337"/>
      <c r="DK615" s="337"/>
      <c r="DL615" s="337"/>
      <c r="DM615"/>
      <c r="DN615"/>
      <c r="DO615"/>
      <c r="EA615" s="333"/>
      <c r="EB615" s="333"/>
      <c r="EC615" s="333"/>
      <c r="ED615" s="333"/>
      <c r="EE615" s="333"/>
      <c r="EF615" s="333"/>
      <c r="EG615" s="333"/>
      <c r="EH615" s="333"/>
      <c r="EJ615" s="66"/>
      <c r="EL615" s="66"/>
      <c r="EM615" s="338"/>
      <c r="FP615" s="107"/>
    </row>
    <row r="616" spans="1:172" s="83" customFormat="1">
      <c r="A616" s="66"/>
      <c r="B616" s="66"/>
      <c r="C616" s="120"/>
      <c r="D616" s="66"/>
      <c r="E616" s="197"/>
      <c r="F616" s="120"/>
      <c r="G616" s="333"/>
      <c r="H616" s="333"/>
      <c r="I616" s="333"/>
      <c r="J616" s="333"/>
      <c r="K616" s="333"/>
      <c r="L616" s="333"/>
      <c r="M616" s="333"/>
      <c r="N616" s="333"/>
      <c r="O616" s="333"/>
      <c r="P616" s="333"/>
      <c r="Q616" s="333"/>
      <c r="R616" s="333"/>
      <c r="S616" s="333"/>
      <c r="T616" s="333"/>
      <c r="U616" s="333"/>
      <c r="V616" s="333"/>
      <c r="W616" s="333"/>
      <c r="X616" s="333"/>
      <c r="Y616" s="333"/>
      <c r="Z616" s="333"/>
      <c r="AA616" s="333"/>
      <c r="AB616" s="333"/>
      <c r="AC616" s="333"/>
      <c r="AD616" s="333"/>
      <c r="AE616" s="333"/>
      <c r="AF616" s="333"/>
      <c r="AG616" s="333"/>
      <c r="AH616" s="333"/>
      <c r="AI616" s="333"/>
      <c r="AJ616" s="333"/>
      <c r="AK616" s="333"/>
      <c r="AL616" s="333"/>
      <c r="AM616" s="333"/>
      <c r="AN616" s="333"/>
      <c r="AO616"/>
      <c r="AP616"/>
      <c r="AQ616"/>
      <c r="AR616"/>
      <c r="AS616" s="333"/>
      <c r="AT616" s="333"/>
      <c r="AU616" s="333"/>
      <c r="AV616" s="333"/>
      <c r="AW616" s="333"/>
      <c r="AX616" s="333"/>
      <c r="AY616" s="333"/>
      <c r="AZ616" s="333"/>
      <c r="BA616"/>
      <c r="BB616"/>
      <c r="BC616"/>
      <c r="BD616"/>
      <c r="BE616"/>
      <c r="BF616"/>
      <c r="BG616" s="333"/>
      <c r="BH616" s="333"/>
      <c r="BI616" s="333"/>
      <c r="BJ616" s="333"/>
      <c r="BK616" s="333"/>
      <c r="BL616" s="333"/>
      <c r="BM616" s="333"/>
      <c r="BN616" s="333"/>
      <c r="BO616" s="333"/>
      <c r="BP616" s="333"/>
      <c r="BQ616" s="333"/>
      <c r="BR616" s="333"/>
      <c r="BS616" s="333"/>
      <c r="BT616" s="333"/>
      <c r="BU616" s="333"/>
      <c r="BV616" s="333"/>
      <c r="BW616" s="333"/>
      <c r="BX616" s="333"/>
      <c r="BY616" s="333"/>
      <c r="BZ616" s="333"/>
      <c r="CA616" s="333"/>
      <c r="CB616" s="333"/>
      <c r="CC616" s="333"/>
      <c r="CD616" s="333"/>
      <c r="CE616" s="337"/>
      <c r="CF616" s="337"/>
      <c r="CG616" s="337"/>
      <c r="CH616" s="337"/>
      <c r="CI616" s="333"/>
      <c r="CJ616" s="333"/>
      <c r="CK616" s="333"/>
      <c r="CL616" s="333"/>
      <c r="CM616" s="333"/>
      <c r="CN616" s="333"/>
      <c r="CO616" s="333"/>
      <c r="CP616" s="333"/>
      <c r="CQ616" s="337"/>
      <c r="CR616" s="337"/>
      <c r="CS616" s="337"/>
      <c r="CT616" s="337"/>
      <c r="CU616" s="337"/>
      <c r="CV616" s="337"/>
      <c r="CW616" s="337"/>
      <c r="CX616" s="337"/>
      <c r="CY616" s="337"/>
      <c r="CZ616" s="337"/>
      <c r="DA616" s="337"/>
      <c r="DB616" s="337"/>
      <c r="DC616" s="337"/>
      <c r="DD616" s="337"/>
      <c r="DE616" s="337"/>
      <c r="DF616" s="337"/>
      <c r="DG616" s="337"/>
      <c r="DH616" s="337"/>
      <c r="DI616" s="337"/>
      <c r="DJ616" s="337"/>
      <c r="DK616" s="337"/>
      <c r="DL616" s="337"/>
      <c r="DM616"/>
      <c r="DN616"/>
      <c r="DO616"/>
      <c r="EA616" s="333"/>
      <c r="EB616" s="333"/>
      <c r="EC616" s="333"/>
      <c r="ED616" s="333"/>
      <c r="EE616" s="333"/>
      <c r="EF616" s="333"/>
      <c r="EG616" s="333"/>
      <c r="EH616" s="333"/>
      <c r="EJ616" s="66"/>
      <c r="EL616" s="66"/>
      <c r="EM616" s="338"/>
      <c r="FP616" s="107"/>
    </row>
    <row r="617" spans="1:172" s="83" customFormat="1">
      <c r="A617" s="66"/>
      <c r="B617" s="66"/>
      <c r="C617" s="120"/>
      <c r="D617" s="66"/>
      <c r="E617" s="197"/>
      <c r="F617" s="120"/>
      <c r="G617" s="333"/>
      <c r="H617" s="333"/>
      <c r="I617" s="333"/>
      <c r="J617" s="333"/>
      <c r="K617" s="333"/>
      <c r="L617" s="333"/>
      <c r="M617" s="333"/>
      <c r="N617" s="333"/>
      <c r="O617" s="333"/>
      <c r="P617" s="333"/>
      <c r="Q617" s="333"/>
      <c r="R617" s="333"/>
      <c r="S617" s="333"/>
      <c r="T617" s="333"/>
      <c r="U617" s="333"/>
      <c r="V617" s="333"/>
      <c r="W617" s="333"/>
      <c r="X617" s="333"/>
      <c r="Y617" s="333"/>
      <c r="Z617" s="333"/>
      <c r="AA617" s="333"/>
      <c r="AB617" s="333"/>
      <c r="AC617" s="333"/>
      <c r="AD617" s="333"/>
      <c r="AE617" s="333"/>
      <c r="AF617" s="333"/>
      <c r="AG617" s="333"/>
      <c r="AH617" s="333"/>
      <c r="AI617" s="333"/>
      <c r="AJ617" s="333"/>
      <c r="AK617" s="333"/>
      <c r="AL617" s="333"/>
      <c r="AM617" s="333"/>
      <c r="AN617" s="333"/>
      <c r="AO617"/>
      <c r="AP617"/>
      <c r="AQ617"/>
      <c r="AR617"/>
      <c r="AS617" s="333"/>
      <c r="AT617" s="333"/>
      <c r="AU617" s="333"/>
      <c r="AV617" s="333"/>
      <c r="AW617" s="333"/>
      <c r="AX617" s="333"/>
      <c r="AY617" s="333"/>
      <c r="AZ617" s="333"/>
      <c r="BA617"/>
      <c r="BB617"/>
      <c r="BC617"/>
      <c r="BD617"/>
      <c r="BE617"/>
      <c r="BF617"/>
      <c r="BG617" s="333"/>
      <c r="BH617" s="333"/>
      <c r="BI617" s="333"/>
      <c r="BJ617" s="333"/>
      <c r="BK617" s="333"/>
      <c r="BL617" s="333"/>
      <c r="BM617" s="333"/>
      <c r="BN617" s="333"/>
      <c r="BO617" s="333"/>
      <c r="BP617" s="333"/>
      <c r="BQ617" s="333"/>
      <c r="BR617" s="333"/>
      <c r="BS617" s="333"/>
      <c r="BT617" s="333"/>
      <c r="BU617" s="333"/>
      <c r="BV617" s="333"/>
      <c r="BW617" s="333"/>
      <c r="BX617" s="333"/>
      <c r="BY617" s="333"/>
      <c r="BZ617" s="333"/>
      <c r="CA617" s="333"/>
      <c r="CB617" s="333"/>
      <c r="CC617" s="333"/>
      <c r="CD617" s="333"/>
      <c r="CE617" s="337"/>
      <c r="CF617" s="337"/>
      <c r="CG617" s="337"/>
      <c r="CH617" s="337"/>
      <c r="CI617" s="333"/>
      <c r="CJ617" s="333"/>
      <c r="CK617" s="333"/>
      <c r="CL617" s="333"/>
      <c r="CM617" s="333"/>
      <c r="CN617" s="333"/>
      <c r="CO617" s="333"/>
      <c r="CP617" s="333"/>
      <c r="CQ617" s="337"/>
      <c r="CR617" s="337"/>
      <c r="CS617" s="337"/>
      <c r="CT617" s="337"/>
      <c r="CU617" s="337"/>
      <c r="CV617" s="337"/>
      <c r="CW617" s="337"/>
      <c r="CX617" s="337"/>
      <c r="CY617" s="337"/>
      <c r="CZ617" s="337"/>
      <c r="DA617" s="337"/>
      <c r="DB617" s="337"/>
      <c r="DC617" s="337"/>
      <c r="DD617" s="337"/>
      <c r="DE617" s="337"/>
      <c r="DF617" s="337"/>
      <c r="DG617" s="337"/>
      <c r="DH617" s="337"/>
      <c r="DI617" s="337"/>
      <c r="DJ617" s="337"/>
      <c r="DK617" s="337"/>
      <c r="DL617" s="337"/>
      <c r="DM617"/>
      <c r="DN617"/>
      <c r="DO617"/>
      <c r="EA617" s="333"/>
      <c r="EB617" s="333"/>
      <c r="EC617" s="333"/>
      <c r="ED617" s="333"/>
      <c r="EE617" s="333"/>
      <c r="EF617" s="333"/>
      <c r="EG617" s="333"/>
      <c r="EH617" s="333"/>
      <c r="EJ617" s="66"/>
      <c r="EL617" s="66"/>
      <c r="EM617" s="338"/>
      <c r="FP617" s="107"/>
    </row>
    <row r="618" spans="1:172" s="83" customFormat="1">
      <c r="A618" s="66"/>
      <c r="B618" s="66"/>
      <c r="C618" s="120"/>
      <c r="D618" s="66"/>
      <c r="E618" s="197"/>
      <c r="F618" s="120"/>
      <c r="G618" s="333"/>
      <c r="H618" s="333"/>
      <c r="I618" s="333"/>
      <c r="J618" s="333"/>
      <c r="K618" s="333"/>
      <c r="L618" s="333"/>
      <c r="M618" s="333"/>
      <c r="N618" s="333"/>
      <c r="O618" s="333"/>
      <c r="P618" s="333"/>
      <c r="Q618" s="333"/>
      <c r="R618" s="333"/>
      <c r="S618" s="333"/>
      <c r="T618" s="333"/>
      <c r="U618" s="333"/>
      <c r="V618" s="333"/>
      <c r="W618" s="333"/>
      <c r="X618" s="333"/>
      <c r="Y618" s="333"/>
      <c r="Z618" s="333"/>
      <c r="AA618" s="333"/>
      <c r="AB618" s="333"/>
      <c r="AC618" s="333"/>
      <c r="AD618" s="333"/>
      <c r="AE618" s="333"/>
      <c r="AF618" s="333"/>
      <c r="AG618" s="333"/>
      <c r="AH618" s="333"/>
      <c r="AI618" s="333"/>
      <c r="AJ618" s="333"/>
      <c r="AK618" s="333"/>
      <c r="AL618" s="333"/>
      <c r="AM618" s="333"/>
      <c r="AN618" s="333"/>
      <c r="AO618"/>
      <c r="AP618"/>
      <c r="AQ618"/>
      <c r="AR618"/>
      <c r="AS618" s="333"/>
      <c r="AT618" s="333"/>
      <c r="AU618" s="333"/>
      <c r="AV618" s="333"/>
      <c r="AW618" s="333"/>
      <c r="AX618" s="333"/>
      <c r="AY618" s="333"/>
      <c r="AZ618" s="333"/>
      <c r="BA618"/>
      <c r="BB618"/>
      <c r="BC618"/>
      <c r="BD618"/>
      <c r="BE618"/>
      <c r="BF618"/>
      <c r="BG618" s="333"/>
      <c r="BH618" s="333"/>
      <c r="BI618" s="333"/>
      <c r="BJ618" s="333"/>
      <c r="BK618" s="333"/>
      <c r="BL618" s="333"/>
      <c r="BM618" s="333"/>
      <c r="BN618" s="333"/>
      <c r="BO618" s="333"/>
      <c r="BP618" s="333"/>
      <c r="BQ618" s="333"/>
      <c r="BR618" s="333"/>
      <c r="BS618" s="333"/>
      <c r="BT618" s="333"/>
      <c r="BU618" s="333"/>
      <c r="BV618" s="333"/>
      <c r="BW618" s="333"/>
      <c r="BX618" s="333"/>
      <c r="BY618" s="333"/>
      <c r="BZ618" s="333"/>
      <c r="CA618" s="333"/>
      <c r="CB618" s="333"/>
      <c r="CC618" s="333"/>
      <c r="CD618" s="333"/>
      <c r="CE618" s="337"/>
      <c r="CF618" s="337"/>
      <c r="CG618" s="337"/>
      <c r="CH618" s="337"/>
      <c r="CI618" s="333"/>
      <c r="CJ618" s="333"/>
      <c r="CK618" s="333"/>
      <c r="CL618" s="333"/>
      <c r="CM618" s="333"/>
      <c r="CN618" s="333"/>
      <c r="CO618" s="333"/>
      <c r="CP618" s="333"/>
      <c r="CQ618" s="337"/>
      <c r="CR618" s="337"/>
      <c r="CS618" s="337"/>
      <c r="CT618" s="337"/>
      <c r="CU618" s="337"/>
      <c r="CV618" s="337"/>
      <c r="CW618" s="337"/>
      <c r="CX618" s="337"/>
      <c r="CY618" s="337"/>
      <c r="CZ618" s="337"/>
      <c r="DA618" s="337"/>
      <c r="DB618" s="337"/>
      <c r="DC618" s="337"/>
      <c r="DD618" s="337"/>
      <c r="DE618" s="337"/>
      <c r="DF618" s="337"/>
      <c r="DG618" s="337"/>
      <c r="DH618" s="337"/>
      <c r="DI618" s="337"/>
      <c r="DJ618" s="337"/>
      <c r="DK618" s="337"/>
      <c r="DL618" s="337"/>
      <c r="DM618"/>
      <c r="DN618"/>
      <c r="DO618"/>
      <c r="EA618" s="333"/>
      <c r="EB618" s="333"/>
      <c r="EC618" s="333"/>
      <c r="ED618" s="333"/>
      <c r="EE618" s="333"/>
      <c r="EF618" s="333"/>
      <c r="EG618" s="333"/>
      <c r="EH618" s="333"/>
      <c r="EJ618" s="66"/>
      <c r="EL618" s="66"/>
      <c r="EM618" s="338"/>
      <c r="FP618" s="107"/>
    </row>
    <row r="619" spans="1:172" s="83" customFormat="1">
      <c r="A619" s="66"/>
      <c r="B619" s="66"/>
      <c r="C619" s="120"/>
      <c r="D619" s="66"/>
      <c r="E619" s="197"/>
      <c r="F619" s="120"/>
      <c r="G619" s="333"/>
      <c r="H619" s="333"/>
      <c r="I619" s="333"/>
      <c r="J619" s="333"/>
      <c r="K619" s="333"/>
      <c r="L619" s="333"/>
      <c r="M619" s="333"/>
      <c r="N619" s="333"/>
      <c r="O619" s="333"/>
      <c r="P619" s="333"/>
      <c r="Q619" s="333"/>
      <c r="R619" s="333"/>
      <c r="S619" s="333"/>
      <c r="T619" s="333"/>
      <c r="U619" s="333"/>
      <c r="V619" s="333"/>
      <c r="W619" s="333"/>
      <c r="X619" s="333"/>
      <c r="Y619" s="333"/>
      <c r="Z619" s="333"/>
      <c r="AA619" s="333"/>
      <c r="AB619" s="333"/>
      <c r="AC619" s="333"/>
      <c r="AD619" s="333"/>
      <c r="AE619" s="333"/>
      <c r="AF619" s="333"/>
      <c r="AG619" s="333"/>
      <c r="AH619" s="333"/>
      <c r="AI619" s="333"/>
      <c r="AJ619" s="333"/>
      <c r="AK619" s="333"/>
      <c r="AL619" s="333"/>
      <c r="AM619" s="333"/>
      <c r="AN619" s="333"/>
      <c r="AO619"/>
      <c r="AP619"/>
      <c r="AQ619"/>
      <c r="AR619"/>
      <c r="AS619" s="333"/>
      <c r="AT619" s="333"/>
      <c r="AU619" s="333"/>
      <c r="AV619" s="333"/>
      <c r="AW619" s="333"/>
      <c r="AX619" s="333"/>
      <c r="AY619" s="333"/>
      <c r="AZ619" s="333"/>
      <c r="BA619"/>
      <c r="BB619"/>
      <c r="BC619"/>
      <c r="BD619"/>
      <c r="BE619"/>
      <c r="BF619"/>
      <c r="BG619" s="333"/>
      <c r="BH619" s="333"/>
      <c r="BI619" s="333"/>
      <c r="BJ619" s="333"/>
      <c r="BK619" s="333"/>
      <c r="BL619" s="333"/>
      <c r="BM619" s="333"/>
      <c r="BN619" s="333"/>
      <c r="BO619" s="333"/>
      <c r="BP619" s="333"/>
      <c r="BQ619" s="333"/>
      <c r="BR619" s="333"/>
      <c r="BS619" s="333"/>
      <c r="BT619" s="333"/>
      <c r="BU619" s="333"/>
      <c r="BV619" s="333"/>
      <c r="BW619" s="333"/>
      <c r="BX619" s="333"/>
      <c r="BY619" s="333"/>
      <c r="BZ619" s="333"/>
      <c r="CA619" s="333"/>
      <c r="CB619" s="333"/>
      <c r="CC619" s="333"/>
      <c r="CD619" s="333"/>
      <c r="CE619" s="337"/>
      <c r="CF619" s="337"/>
      <c r="CG619" s="337"/>
      <c r="CH619" s="337"/>
      <c r="CI619" s="333"/>
      <c r="CJ619" s="333"/>
      <c r="CK619" s="333"/>
      <c r="CL619" s="333"/>
      <c r="CM619" s="333"/>
      <c r="CN619" s="333"/>
      <c r="CO619" s="333"/>
      <c r="CP619" s="333"/>
      <c r="CQ619" s="337"/>
      <c r="CR619" s="337"/>
      <c r="CS619" s="337"/>
      <c r="CT619" s="337"/>
      <c r="CU619" s="337"/>
      <c r="CV619" s="337"/>
      <c r="CW619" s="337"/>
      <c r="CX619" s="337"/>
      <c r="CY619" s="337"/>
      <c r="CZ619" s="337"/>
      <c r="DA619" s="337"/>
      <c r="DB619" s="337"/>
      <c r="DC619" s="337"/>
      <c r="DD619" s="337"/>
      <c r="DE619" s="337"/>
      <c r="DF619" s="337"/>
      <c r="DG619" s="337"/>
      <c r="DH619" s="337"/>
      <c r="DI619" s="337"/>
      <c r="DJ619" s="337"/>
      <c r="DK619" s="337"/>
      <c r="DL619" s="337"/>
      <c r="DM619"/>
      <c r="DN619"/>
      <c r="DO619"/>
      <c r="EA619" s="333"/>
      <c r="EB619" s="333"/>
      <c r="EC619" s="333"/>
      <c r="ED619" s="333"/>
      <c r="EE619" s="333"/>
      <c r="EF619" s="333"/>
      <c r="EG619" s="333"/>
      <c r="EH619" s="333"/>
      <c r="EJ619" s="66"/>
      <c r="EL619" s="66"/>
      <c r="EM619" s="338"/>
      <c r="FP619" s="107"/>
    </row>
    <row r="620" spans="1:172" s="83" customFormat="1">
      <c r="A620" s="66"/>
      <c r="B620" s="66"/>
      <c r="C620" s="120"/>
      <c r="D620" s="66"/>
      <c r="E620" s="197"/>
      <c r="F620" s="120"/>
      <c r="G620" s="333"/>
      <c r="H620" s="333"/>
      <c r="I620" s="333"/>
      <c r="J620" s="333"/>
      <c r="K620" s="333"/>
      <c r="L620" s="333"/>
      <c r="M620" s="333"/>
      <c r="N620" s="333"/>
      <c r="O620" s="333"/>
      <c r="P620" s="333"/>
      <c r="Q620" s="333"/>
      <c r="R620" s="333"/>
      <c r="S620" s="333"/>
      <c r="T620" s="333"/>
      <c r="U620" s="333"/>
      <c r="V620" s="333"/>
      <c r="W620" s="333"/>
      <c r="X620" s="333"/>
      <c r="Y620" s="333"/>
      <c r="Z620" s="333"/>
      <c r="AA620" s="333"/>
      <c r="AB620" s="333"/>
      <c r="AC620" s="333"/>
      <c r="AD620" s="333"/>
      <c r="AE620" s="333"/>
      <c r="AF620" s="333"/>
      <c r="AG620" s="333"/>
      <c r="AH620" s="333"/>
      <c r="AI620" s="333"/>
      <c r="AJ620" s="333"/>
      <c r="AK620" s="333"/>
      <c r="AL620" s="333"/>
      <c r="AM620" s="333"/>
      <c r="AN620" s="333"/>
      <c r="AO620"/>
      <c r="AP620"/>
      <c r="AQ620"/>
      <c r="AR620"/>
      <c r="AS620" s="333"/>
      <c r="AT620" s="333"/>
      <c r="AU620" s="333"/>
      <c r="AV620" s="333"/>
      <c r="AW620" s="333"/>
      <c r="AX620" s="333"/>
      <c r="AY620" s="333"/>
      <c r="AZ620" s="333"/>
      <c r="BA620"/>
      <c r="BB620"/>
      <c r="BC620"/>
      <c r="BD620"/>
      <c r="BE620"/>
      <c r="BF620"/>
      <c r="BG620" s="333"/>
      <c r="BH620" s="333"/>
      <c r="BI620" s="333"/>
      <c r="BJ620" s="333"/>
      <c r="BK620" s="333"/>
      <c r="BL620" s="333"/>
      <c r="BM620" s="333"/>
      <c r="BN620" s="333"/>
      <c r="BO620" s="333"/>
      <c r="BP620" s="333"/>
      <c r="BQ620" s="333"/>
      <c r="BR620" s="333"/>
      <c r="BS620" s="333"/>
      <c r="BT620" s="333"/>
      <c r="BU620" s="333"/>
      <c r="BV620" s="333"/>
      <c r="BW620" s="333"/>
      <c r="BX620" s="333"/>
      <c r="BY620" s="333"/>
      <c r="BZ620" s="333"/>
      <c r="CA620" s="333"/>
      <c r="CB620" s="333"/>
      <c r="CC620" s="333"/>
      <c r="CD620" s="333"/>
      <c r="CE620" s="337"/>
      <c r="CF620" s="337"/>
      <c r="CG620" s="337"/>
      <c r="CH620" s="337"/>
      <c r="CI620" s="333"/>
      <c r="CJ620" s="333"/>
      <c r="CK620" s="333"/>
      <c r="CL620" s="333"/>
      <c r="CM620" s="333"/>
      <c r="CN620" s="333"/>
      <c r="CO620" s="333"/>
      <c r="CP620" s="333"/>
      <c r="CQ620" s="337"/>
      <c r="CR620" s="337"/>
      <c r="CS620" s="337"/>
      <c r="CT620" s="337"/>
      <c r="CU620" s="337"/>
      <c r="CV620" s="337"/>
      <c r="CW620" s="337"/>
      <c r="CX620" s="337"/>
      <c r="CY620" s="337"/>
      <c r="CZ620" s="337"/>
      <c r="DA620" s="337"/>
      <c r="DB620" s="337"/>
      <c r="DC620" s="337"/>
      <c r="DD620" s="337"/>
      <c r="DE620" s="337"/>
      <c r="DF620" s="337"/>
      <c r="DG620" s="337"/>
      <c r="DH620" s="337"/>
      <c r="DI620" s="337"/>
      <c r="DJ620" s="337"/>
      <c r="DK620" s="337"/>
      <c r="DL620" s="337"/>
      <c r="DM620"/>
      <c r="DN620"/>
      <c r="DO620"/>
      <c r="EA620" s="333"/>
      <c r="EB620" s="333"/>
      <c r="EC620" s="333"/>
      <c r="ED620" s="333"/>
      <c r="EE620" s="333"/>
      <c r="EF620" s="333"/>
      <c r="EG620" s="333"/>
      <c r="EH620" s="333"/>
      <c r="EJ620" s="66"/>
      <c r="EL620" s="66"/>
      <c r="EM620" s="338"/>
      <c r="FP620" s="107"/>
    </row>
    <row r="621" spans="1:172" s="83" customFormat="1">
      <c r="A621" s="66"/>
      <c r="B621" s="66"/>
      <c r="C621" s="120"/>
      <c r="D621" s="66"/>
      <c r="E621" s="197"/>
      <c r="F621" s="120"/>
      <c r="G621" s="333"/>
      <c r="H621" s="333"/>
      <c r="I621" s="333"/>
      <c r="J621" s="333"/>
      <c r="K621" s="333"/>
      <c r="L621" s="333"/>
      <c r="M621" s="333"/>
      <c r="N621" s="333"/>
      <c r="O621" s="333"/>
      <c r="P621" s="333"/>
      <c r="Q621" s="333"/>
      <c r="R621" s="333"/>
      <c r="S621" s="333"/>
      <c r="T621" s="333"/>
      <c r="U621" s="333"/>
      <c r="V621" s="333"/>
      <c r="W621" s="333"/>
      <c r="X621" s="333"/>
      <c r="Y621" s="333"/>
      <c r="Z621" s="333"/>
      <c r="AA621" s="333"/>
      <c r="AB621" s="333"/>
      <c r="AC621" s="333"/>
      <c r="AD621" s="333"/>
      <c r="AE621" s="333"/>
      <c r="AF621" s="333"/>
      <c r="AG621" s="333"/>
      <c r="AH621" s="333"/>
      <c r="AI621" s="333"/>
      <c r="AJ621" s="333"/>
      <c r="AK621" s="333"/>
      <c r="AL621" s="333"/>
      <c r="AM621" s="333"/>
      <c r="AN621" s="333"/>
      <c r="AO621"/>
      <c r="AP621"/>
      <c r="AQ621"/>
      <c r="AR621"/>
      <c r="AS621" s="333"/>
      <c r="AT621" s="333"/>
      <c r="AU621" s="333"/>
      <c r="AV621" s="333"/>
      <c r="AW621" s="333"/>
      <c r="AX621" s="333"/>
      <c r="AY621" s="333"/>
      <c r="AZ621" s="333"/>
      <c r="BA621"/>
      <c r="BB621"/>
      <c r="BC621"/>
      <c r="BD621"/>
      <c r="BE621"/>
      <c r="BF621"/>
      <c r="BG621" s="333"/>
      <c r="BH621" s="333"/>
      <c r="BI621" s="333"/>
      <c r="BJ621" s="333"/>
      <c r="BK621" s="333"/>
      <c r="BL621" s="333"/>
      <c r="BM621" s="333"/>
      <c r="BN621" s="333"/>
      <c r="BO621" s="333"/>
      <c r="BP621" s="333"/>
      <c r="BQ621" s="333"/>
      <c r="BR621" s="333"/>
      <c r="BS621" s="333"/>
      <c r="BT621" s="333"/>
      <c r="BU621" s="333"/>
      <c r="BV621" s="333"/>
      <c r="BW621" s="333"/>
      <c r="BX621" s="333"/>
      <c r="BY621" s="333"/>
      <c r="BZ621" s="333"/>
      <c r="CA621" s="333"/>
      <c r="CB621" s="333"/>
      <c r="CC621" s="333"/>
      <c r="CD621" s="333"/>
      <c r="CE621" s="337"/>
      <c r="CF621" s="337"/>
      <c r="CG621" s="337"/>
      <c r="CH621" s="337"/>
      <c r="CI621" s="333"/>
      <c r="CJ621" s="333"/>
      <c r="CK621" s="333"/>
      <c r="CL621" s="333"/>
      <c r="CM621" s="333"/>
      <c r="CN621" s="333"/>
      <c r="CO621" s="333"/>
      <c r="CP621" s="333"/>
      <c r="CQ621" s="337"/>
      <c r="CR621" s="337"/>
      <c r="CS621" s="337"/>
      <c r="CT621" s="337"/>
      <c r="CU621" s="337"/>
      <c r="CV621" s="337"/>
      <c r="CW621" s="337"/>
      <c r="CX621" s="337"/>
      <c r="CY621" s="337"/>
      <c r="CZ621" s="337"/>
      <c r="DA621" s="337"/>
      <c r="DB621" s="337"/>
      <c r="DC621" s="337"/>
      <c r="DD621" s="337"/>
      <c r="DE621" s="337"/>
      <c r="DF621" s="337"/>
      <c r="DG621" s="337"/>
      <c r="DH621" s="337"/>
      <c r="DI621" s="337"/>
      <c r="DJ621" s="337"/>
      <c r="DK621" s="337"/>
      <c r="DL621" s="337"/>
      <c r="DM621"/>
      <c r="DN621"/>
      <c r="DO621"/>
      <c r="EA621" s="333"/>
      <c r="EB621" s="333"/>
      <c r="EC621" s="333"/>
      <c r="ED621" s="333"/>
      <c r="EE621" s="333"/>
      <c r="EF621" s="333"/>
      <c r="EG621" s="333"/>
      <c r="EH621" s="333"/>
      <c r="EJ621" s="66"/>
      <c r="EL621" s="66"/>
      <c r="EM621" s="338"/>
      <c r="FP621" s="107"/>
    </row>
    <row r="622" spans="1:172" s="83" customFormat="1">
      <c r="A622" s="66"/>
      <c r="B622" s="66"/>
      <c r="C622" s="120"/>
      <c r="D622" s="66"/>
      <c r="E622" s="197"/>
      <c r="F622" s="120"/>
      <c r="G622" s="333"/>
      <c r="H622" s="333"/>
      <c r="I622" s="333"/>
      <c r="J622" s="333"/>
      <c r="K622" s="333"/>
      <c r="L622" s="333"/>
      <c r="M622" s="333"/>
      <c r="N622" s="333"/>
      <c r="O622" s="333"/>
      <c r="P622" s="333"/>
      <c r="Q622" s="333"/>
      <c r="R622" s="333"/>
      <c r="S622" s="333"/>
      <c r="T622" s="333"/>
      <c r="U622" s="333"/>
      <c r="V622" s="333"/>
      <c r="W622" s="333"/>
      <c r="X622" s="333"/>
      <c r="Y622" s="333"/>
      <c r="Z622" s="333"/>
      <c r="AA622" s="333"/>
      <c r="AB622" s="333"/>
      <c r="AC622" s="333"/>
      <c r="AD622" s="333"/>
      <c r="AE622" s="333"/>
      <c r="AF622" s="333"/>
      <c r="AG622" s="333"/>
      <c r="AH622" s="333"/>
      <c r="AI622" s="333"/>
      <c r="AJ622" s="333"/>
      <c r="AK622" s="333"/>
      <c r="AL622" s="333"/>
      <c r="AM622" s="333"/>
      <c r="AN622" s="333"/>
      <c r="AO622"/>
      <c r="AP622"/>
      <c r="AQ622"/>
      <c r="AR622"/>
      <c r="AS622" s="333"/>
      <c r="AT622" s="333"/>
      <c r="AU622" s="333"/>
      <c r="AV622" s="333"/>
      <c r="AW622" s="333"/>
      <c r="AX622" s="333"/>
      <c r="AY622" s="333"/>
      <c r="AZ622" s="333"/>
      <c r="BA622"/>
      <c r="BB622"/>
      <c r="BC622"/>
      <c r="BD622"/>
      <c r="BE622"/>
      <c r="BF622"/>
      <c r="BG622" s="333"/>
      <c r="BH622" s="333"/>
      <c r="BI622" s="333"/>
      <c r="BJ622" s="333"/>
      <c r="BK622" s="333"/>
      <c r="BL622" s="333"/>
      <c r="BM622" s="333"/>
      <c r="BN622" s="333"/>
      <c r="BO622" s="333"/>
      <c r="BP622" s="333"/>
      <c r="BQ622" s="333"/>
      <c r="BR622" s="333"/>
      <c r="BS622" s="333"/>
      <c r="BT622" s="333"/>
      <c r="BU622" s="333"/>
      <c r="BV622" s="333"/>
      <c r="BW622" s="333"/>
      <c r="BX622" s="333"/>
      <c r="BY622" s="333"/>
      <c r="BZ622" s="333"/>
      <c r="CA622" s="333"/>
      <c r="CB622" s="333"/>
      <c r="CC622" s="333"/>
      <c r="CD622" s="333"/>
      <c r="CE622" s="337"/>
      <c r="CF622" s="337"/>
      <c r="CG622" s="337"/>
      <c r="CH622" s="337"/>
      <c r="CI622" s="333"/>
      <c r="CJ622" s="333"/>
      <c r="CK622" s="333"/>
      <c r="CL622" s="333"/>
      <c r="CM622" s="333"/>
      <c r="CN622" s="333"/>
      <c r="CO622" s="333"/>
      <c r="CP622" s="333"/>
      <c r="CQ622" s="337"/>
      <c r="CR622" s="337"/>
      <c r="CS622" s="337"/>
      <c r="CT622" s="337"/>
      <c r="CU622" s="337"/>
      <c r="CV622" s="337"/>
      <c r="CW622" s="337"/>
      <c r="CX622" s="337"/>
      <c r="CY622" s="337"/>
      <c r="CZ622" s="337"/>
      <c r="DA622" s="337"/>
      <c r="DB622" s="337"/>
      <c r="DC622" s="337"/>
      <c r="DD622" s="337"/>
      <c r="DE622" s="337"/>
      <c r="DF622" s="337"/>
      <c r="DG622" s="337"/>
      <c r="DH622" s="337"/>
      <c r="DI622" s="337"/>
      <c r="DJ622" s="337"/>
      <c r="DK622" s="337"/>
      <c r="DL622" s="337"/>
      <c r="DM622"/>
      <c r="DN622"/>
      <c r="DO622"/>
      <c r="EA622" s="333"/>
      <c r="EB622" s="333"/>
      <c r="EC622" s="333"/>
      <c r="ED622" s="333"/>
      <c r="EE622" s="333"/>
      <c r="EF622" s="333"/>
      <c r="EG622" s="333"/>
      <c r="EH622" s="333"/>
      <c r="EJ622" s="66"/>
      <c r="EL622" s="66"/>
      <c r="EM622" s="338"/>
      <c r="FP622" s="107"/>
    </row>
    <row r="623" spans="1:172" s="83" customFormat="1">
      <c r="A623" s="66"/>
      <c r="B623" s="66"/>
      <c r="C623" s="120"/>
      <c r="D623" s="66"/>
      <c r="E623" s="197"/>
      <c r="F623" s="120"/>
      <c r="G623" s="333"/>
      <c r="H623" s="333"/>
      <c r="I623" s="333"/>
      <c r="J623" s="333"/>
      <c r="K623" s="333"/>
      <c r="L623" s="333"/>
      <c r="M623" s="333"/>
      <c r="N623" s="333"/>
      <c r="O623" s="333"/>
      <c r="P623" s="333"/>
      <c r="Q623" s="333"/>
      <c r="R623" s="333"/>
      <c r="S623" s="333"/>
      <c r="T623" s="333"/>
      <c r="U623" s="333"/>
      <c r="V623" s="333"/>
      <c r="W623" s="333"/>
      <c r="X623" s="333"/>
      <c r="Y623" s="333"/>
      <c r="Z623" s="333"/>
      <c r="AA623" s="333"/>
      <c r="AB623" s="333"/>
      <c r="AC623" s="333"/>
      <c r="AD623" s="333"/>
      <c r="AE623" s="333"/>
      <c r="AF623" s="333"/>
      <c r="AG623" s="333"/>
      <c r="AH623" s="333"/>
      <c r="AI623" s="333"/>
      <c r="AJ623" s="333"/>
      <c r="AK623" s="333"/>
      <c r="AL623" s="333"/>
      <c r="AM623" s="333"/>
      <c r="AN623" s="333"/>
      <c r="AO623"/>
      <c r="AP623"/>
      <c r="AQ623"/>
      <c r="AR623"/>
      <c r="AS623" s="333"/>
      <c r="AT623" s="333"/>
      <c r="AU623" s="333"/>
      <c r="AV623" s="333"/>
      <c r="AW623" s="333"/>
      <c r="AX623" s="333"/>
      <c r="AY623" s="333"/>
      <c r="AZ623" s="333"/>
      <c r="BA623"/>
      <c r="BB623"/>
      <c r="BC623"/>
      <c r="BD623"/>
      <c r="BE623"/>
      <c r="BF623"/>
      <c r="BG623" s="333"/>
      <c r="BH623" s="333"/>
      <c r="BI623" s="333"/>
      <c r="BJ623" s="333"/>
      <c r="BK623" s="333"/>
      <c r="BL623" s="333"/>
      <c r="BM623" s="333"/>
      <c r="BN623" s="333"/>
      <c r="BO623" s="333"/>
      <c r="BP623" s="333"/>
      <c r="BQ623" s="333"/>
      <c r="BR623" s="333"/>
      <c r="BS623" s="333"/>
      <c r="BT623" s="333"/>
      <c r="BU623" s="333"/>
      <c r="BV623" s="333"/>
      <c r="BW623" s="333"/>
      <c r="BX623" s="333"/>
      <c r="BY623" s="333"/>
      <c r="BZ623" s="333"/>
      <c r="CA623" s="333"/>
      <c r="CB623" s="333"/>
      <c r="CC623" s="333"/>
      <c r="CD623" s="333"/>
      <c r="CE623" s="337"/>
      <c r="CF623" s="337"/>
      <c r="CG623" s="337"/>
      <c r="CH623" s="337"/>
      <c r="CI623" s="333"/>
      <c r="CJ623" s="333"/>
      <c r="CK623" s="333"/>
      <c r="CL623" s="333"/>
      <c r="CM623" s="333"/>
      <c r="CN623" s="333"/>
      <c r="CO623" s="333"/>
      <c r="CP623" s="333"/>
      <c r="CQ623" s="337"/>
      <c r="CR623" s="337"/>
      <c r="CS623" s="337"/>
      <c r="CT623" s="337"/>
      <c r="CU623" s="337"/>
      <c r="CV623" s="337"/>
      <c r="CW623" s="337"/>
      <c r="CX623" s="337"/>
      <c r="CY623" s="337"/>
      <c r="CZ623" s="337"/>
      <c r="DA623" s="337"/>
      <c r="DB623" s="337"/>
      <c r="DC623" s="337"/>
      <c r="DD623" s="337"/>
      <c r="DE623" s="337"/>
      <c r="DF623" s="337"/>
      <c r="DG623" s="337"/>
      <c r="DH623" s="337"/>
      <c r="DI623" s="337"/>
      <c r="DJ623" s="337"/>
      <c r="DK623" s="337"/>
      <c r="DL623" s="337"/>
      <c r="DM623"/>
      <c r="DN623"/>
      <c r="DO623"/>
      <c r="EA623" s="333"/>
      <c r="EB623" s="333"/>
      <c r="EC623" s="333"/>
      <c r="ED623" s="333"/>
      <c r="EE623" s="333"/>
      <c r="EF623" s="333"/>
      <c r="EG623" s="333"/>
      <c r="EH623" s="333"/>
      <c r="EJ623" s="66"/>
      <c r="EL623" s="66"/>
      <c r="EM623" s="338"/>
      <c r="FP623" s="107"/>
    </row>
    <row r="624" spans="1:172" s="83" customFormat="1">
      <c r="A624" s="66"/>
      <c r="B624" s="66"/>
      <c r="C624" s="120"/>
      <c r="D624" s="66"/>
      <c r="E624" s="197"/>
      <c r="F624" s="120"/>
      <c r="G624" s="333"/>
      <c r="H624" s="333"/>
      <c r="I624" s="333"/>
      <c r="J624" s="333"/>
      <c r="K624" s="333"/>
      <c r="L624" s="333"/>
      <c r="M624" s="333"/>
      <c r="N624" s="333"/>
      <c r="O624" s="333"/>
      <c r="P624" s="333"/>
      <c r="Q624" s="333"/>
      <c r="R624" s="333"/>
      <c r="S624" s="333"/>
      <c r="T624" s="333"/>
      <c r="U624" s="333"/>
      <c r="V624" s="333"/>
      <c r="W624" s="333"/>
      <c r="X624" s="333"/>
      <c r="Y624" s="333"/>
      <c r="Z624" s="333"/>
      <c r="AA624" s="333"/>
      <c r="AB624" s="333"/>
      <c r="AC624" s="333"/>
      <c r="AD624" s="333"/>
      <c r="AE624" s="333"/>
      <c r="AF624" s="333"/>
      <c r="AG624" s="333"/>
      <c r="AH624" s="333"/>
      <c r="AI624" s="333"/>
      <c r="AJ624" s="333"/>
      <c r="AK624" s="333"/>
      <c r="AL624" s="333"/>
      <c r="AM624" s="333"/>
      <c r="AN624" s="333"/>
      <c r="AO624"/>
      <c r="AP624"/>
      <c r="AQ624"/>
      <c r="AR624"/>
      <c r="AS624" s="333"/>
      <c r="AT624" s="333"/>
      <c r="AU624" s="333"/>
      <c r="AV624" s="333"/>
      <c r="AW624" s="333"/>
      <c r="AX624" s="333"/>
      <c r="AY624" s="333"/>
      <c r="AZ624" s="333"/>
      <c r="BA624"/>
      <c r="BB624"/>
      <c r="BC624"/>
      <c r="BD624"/>
      <c r="BE624"/>
      <c r="BF624"/>
      <c r="BG624" s="333"/>
      <c r="BH624" s="333"/>
      <c r="BI624" s="333"/>
      <c r="BJ624" s="333"/>
      <c r="BK624" s="333"/>
      <c r="BL624" s="333"/>
      <c r="BM624" s="333"/>
      <c r="BN624" s="333"/>
      <c r="BO624" s="333"/>
      <c r="BP624" s="333"/>
      <c r="BQ624" s="333"/>
      <c r="BR624" s="333"/>
      <c r="BS624" s="333"/>
      <c r="BT624" s="333"/>
      <c r="BU624" s="333"/>
      <c r="BV624" s="333"/>
      <c r="BW624" s="333"/>
      <c r="BX624" s="333"/>
      <c r="BY624" s="333"/>
      <c r="BZ624" s="333"/>
      <c r="CA624" s="333"/>
      <c r="CB624" s="333"/>
      <c r="CC624" s="333"/>
      <c r="CD624" s="333"/>
      <c r="CE624" s="337"/>
      <c r="CF624" s="337"/>
      <c r="CG624" s="337"/>
      <c r="CH624" s="337"/>
      <c r="CI624" s="333"/>
      <c r="CJ624" s="333"/>
      <c r="CK624" s="333"/>
      <c r="CL624" s="333"/>
      <c r="CM624" s="333"/>
      <c r="CN624" s="333"/>
      <c r="CO624" s="333"/>
      <c r="CP624" s="333"/>
      <c r="CQ624" s="337"/>
      <c r="CR624" s="337"/>
      <c r="CS624" s="337"/>
      <c r="CT624" s="337"/>
      <c r="CU624" s="337"/>
      <c r="CV624" s="337"/>
      <c r="CW624" s="337"/>
      <c r="CX624" s="337"/>
      <c r="CY624" s="337"/>
      <c r="CZ624" s="337"/>
      <c r="DA624" s="337"/>
      <c r="DB624" s="337"/>
      <c r="DC624" s="337"/>
      <c r="DD624" s="337"/>
      <c r="DE624" s="337"/>
      <c r="DF624" s="337"/>
      <c r="DG624" s="337"/>
      <c r="DH624" s="337"/>
      <c r="DI624" s="337"/>
      <c r="DJ624" s="337"/>
      <c r="DK624" s="337"/>
      <c r="DL624" s="337"/>
      <c r="DM624"/>
      <c r="DN624"/>
      <c r="DO624"/>
      <c r="EA624" s="333"/>
      <c r="EB624" s="333"/>
      <c r="EC624" s="333"/>
      <c r="ED624" s="333"/>
      <c r="EE624" s="333"/>
      <c r="EF624" s="333"/>
      <c r="EG624" s="333"/>
      <c r="EH624" s="333"/>
      <c r="EJ624" s="66"/>
      <c r="EL624" s="66"/>
      <c r="EM624" s="338"/>
      <c r="FP624" s="107"/>
    </row>
    <row r="625" spans="1:172" s="83" customFormat="1">
      <c r="A625" s="66"/>
      <c r="B625" s="66"/>
      <c r="C625" s="120"/>
      <c r="D625" s="66"/>
      <c r="E625" s="197"/>
      <c r="F625" s="120"/>
      <c r="G625" s="333"/>
      <c r="H625" s="333"/>
      <c r="I625" s="333"/>
      <c r="J625" s="333"/>
      <c r="K625" s="333"/>
      <c r="L625" s="333"/>
      <c r="M625" s="333"/>
      <c r="N625" s="333"/>
      <c r="O625" s="333"/>
      <c r="P625" s="333"/>
      <c r="Q625" s="333"/>
      <c r="R625" s="333"/>
      <c r="S625" s="333"/>
      <c r="T625" s="333"/>
      <c r="U625" s="333"/>
      <c r="V625" s="333"/>
      <c r="W625" s="333"/>
      <c r="X625" s="333"/>
      <c r="Y625" s="333"/>
      <c r="Z625" s="333"/>
      <c r="AA625" s="333"/>
      <c r="AB625" s="333"/>
      <c r="AC625" s="333"/>
      <c r="AD625" s="333"/>
      <c r="AE625" s="333"/>
      <c r="AF625" s="333"/>
      <c r="AG625" s="333"/>
      <c r="AH625" s="333"/>
      <c r="AI625" s="333"/>
      <c r="AJ625" s="333"/>
      <c r="AK625" s="333"/>
      <c r="AL625" s="333"/>
      <c r="AM625" s="333"/>
      <c r="AN625" s="333"/>
      <c r="AO625"/>
      <c r="AP625"/>
      <c r="AQ625"/>
      <c r="AR625"/>
      <c r="AS625" s="333"/>
      <c r="AT625" s="333"/>
      <c r="AU625" s="333"/>
      <c r="AV625" s="333"/>
      <c r="AW625" s="333"/>
      <c r="AX625" s="333"/>
      <c r="AY625" s="333"/>
      <c r="AZ625" s="333"/>
      <c r="BA625"/>
      <c r="BB625"/>
      <c r="BC625"/>
      <c r="BD625"/>
      <c r="BE625"/>
      <c r="BF625"/>
      <c r="BG625" s="333"/>
      <c r="BH625" s="333"/>
      <c r="BI625" s="333"/>
      <c r="BJ625" s="333"/>
      <c r="BK625" s="333"/>
      <c r="BL625" s="333"/>
      <c r="BM625" s="333"/>
      <c r="BN625" s="333"/>
      <c r="BO625" s="333"/>
      <c r="BP625" s="333"/>
      <c r="BQ625" s="333"/>
      <c r="BR625" s="333"/>
      <c r="BS625" s="333"/>
      <c r="BT625" s="333"/>
      <c r="BU625" s="333"/>
      <c r="BV625" s="333"/>
      <c r="BW625" s="333"/>
      <c r="BX625" s="333"/>
      <c r="BY625" s="333"/>
      <c r="BZ625" s="333"/>
      <c r="CA625" s="333"/>
      <c r="CB625" s="333"/>
      <c r="CC625" s="333"/>
      <c r="CD625" s="333"/>
      <c r="CE625" s="337"/>
      <c r="CF625" s="337"/>
      <c r="CG625" s="337"/>
      <c r="CH625" s="337"/>
      <c r="CI625" s="333"/>
      <c r="CJ625" s="333"/>
      <c r="CK625" s="333"/>
      <c r="CL625" s="333"/>
      <c r="CM625" s="333"/>
      <c r="CN625" s="333"/>
      <c r="CO625" s="333"/>
      <c r="CP625" s="333"/>
      <c r="CQ625" s="337"/>
      <c r="CR625" s="337"/>
      <c r="CS625" s="337"/>
      <c r="CT625" s="337"/>
      <c r="CU625" s="337"/>
      <c r="CV625" s="337"/>
      <c r="CW625" s="337"/>
      <c r="CX625" s="337"/>
      <c r="CY625" s="337"/>
      <c r="CZ625" s="337"/>
      <c r="DA625" s="337"/>
      <c r="DB625" s="337"/>
      <c r="DC625" s="337"/>
      <c r="DD625" s="337"/>
      <c r="DE625" s="337"/>
      <c r="DF625" s="337"/>
      <c r="DG625" s="337"/>
      <c r="DH625" s="337"/>
      <c r="DI625" s="337"/>
      <c r="DJ625" s="337"/>
      <c r="DK625" s="337"/>
      <c r="DL625" s="337"/>
      <c r="DM625"/>
      <c r="DN625"/>
      <c r="DO625"/>
      <c r="EA625" s="333"/>
      <c r="EB625" s="333"/>
      <c r="EC625" s="333"/>
      <c r="ED625" s="333"/>
      <c r="EE625" s="333"/>
      <c r="EF625" s="333"/>
      <c r="EG625" s="333"/>
      <c r="EH625" s="333"/>
      <c r="EJ625" s="66"/>
      <c r="EL625" s="66"/>
      <c r="EM625" s="338"/>
      <c r="FP625" s="107"/>
    </row>
    <row r="626" spans="1:172" s="83" customFormat="1">
      <c r="A626" s="66"/>
      <c r="B626" s="66"/>
      <c r="C626" s="120"/>
      <c r="D626" s="66"/>
      <c r="E626" s="197"/>
      <c r="F626" s="120"/>
      <c r="G626" s="333"/>
      <c r="H626" s="333"/>
      <c r="I626" s="333"/>
      <c r="J626" s="333"/>
      <c r="K626" s="333"/>
      <c r="L626" s="333"/>
      <c r="M626" s="333"/>
      <c r="N626" s="333"/>
      <c r="O626" s="333"/>
      <c r="P626" s="333"/>
      <c r="Q626" s="333"/>
      <c r="R626" s="333"/>
      <c r="S626" s="333"/>
      <c r="T626" s="333"/>
      <c r="U626" s="333"/>
      <c r="V626" s="333"/>
      <c r="W626" s="333"/>
      <c r="X626" s="333"/>
      <c r="Y626" s="333"/>
      <c r="Z626" s="333"/>
      <c r="AA626" s="333"/>
      <c r="AB626" s="333"/>
      <c r="AC626" s="333"/>
      <c r="AD626" s="333"/>
      <c r="AE626" s="333"/>
      <c r="AF626" s="333"/>
      <c r="AG626" s="333"/>
      <c r="AH626" s="333"/>
      <c r="AI626" s="333"/>
      <c r="AJ626" s="333"/>
      <c r="AK626" s="333"/>
      <c r="AL626" s="333"/>
      <c r="AM626" s="333"/>
      <c r="AN626" s="333"/>
      <c r="AO626"/>
      <c r="AP626"/>
      <c r="AQ626"/>
      <c r="AR626"/>
      <c r="AS626" s="333"/>
      <c r="AT626" s="333"/>
      <c r="AU626" s="333"/>
      <c r="AV626" s="333"/>
      <c r="AW626" s="333"/>
      <c r="AX626" s="333"/>
      <c r="AY626" s="333"/>
      <c r="AZ626" s="333"/>
      <c r="BA626"/>
      <c r="BB626"/>
      <c r="BC626"/>
      <c r="BD626"/>
      <c r="BE626"/>
      <c r="BF626"/>
      <c r="BG626" s="333"/>
      <c r="BH626" s="333"/>
      <c r="BI626" s="333"/>
      <c r="BJ626" s="333"/>
      <c r="BK626" s="333"/>
      <c r="BL626" s="333"/>
      <c r="BM626" s="333"/>
      <c r="BN626" s="333"/>
      <c r="BO626" s="333"/>
      <c r="BP626" s="333"/>
      <c r="BQ626" s="333"/>
      <c r="BR626" s="333"/>
      <c r="BS626" s="333"/>
      <c r="BT626" s="333"/>
      <c r="BU626" s="333"/>
      <c r="BV626" s="333"/>
      <c r="BW626" s="333"/>
      <c r="BX626" s="333"/>
      <c r="BY626" s="333"/>
      <c r="BZ626" s="333"/>
      <c r="CA626" s="333"/>
      <c r="CB626" s="333"/>
      <c r="CC626" s="333"/>
      <c r="CD626" s="333"/>
      <c r="CE626" s="337"/>
      <c r="CF626" s="337"/>
      <c r="CG626" s="337"/>
      <c r="CH626" s="337"/>
      <c r="CI626" s="333"/>
      <c r="CJ626" s="333"/>
      <c r="CK626" s="333"/>
      <c r="CL626" s="333"/>
      <c r="CM626" s="333"/>
      <c r="CN626" s="333"/>
      <c r="CO626" s="333"/>
      <c r="CP626" s="333"/>
      <c r="CQ626" s="337"/>
      <c r="CR626" s="337"/>
      <c r="CS626" s="337"/>
      <c r="CT626" s="337"/>
      <c r="CU626" s="337"/>
      <c r="CV626" s="337"/>
      <c r="CW626" s="337"/>
      <c r="CX626" s="337"/>
      <c r="CY626" s="337"/>
      <c r="CZ626" s="337"/>
      <c r="DA626" s="337"/>
      <c r="DB626" s="337"/>
      <c r="DC626" s="337"/>
      <c r="DD626" s="337"/>
      <c r="DE626" s="337"/>
      <c r="DF626" s="337"/>
      <c r="DG626" s="337"/>
      <c r="DH626" s="337"/>
      <c r="DI626" s="337"/>
      <c r="DJ626" s="337"/>
      <c r="DK626" s="337"/>
      <c r="DL626" s="337"/>
      <c r="DM626"/>
      <c r="DN626"/>
      <c r="DO626"/>
      <c r="EA626" s="333"/>
      <c r="EB626" s="333"/>
      <c r="EC626" s="333"/>
      <c r="ED626" s="333"/>
      <c r="EE626" s="333"/>
      <c r="EF626" s="333"/>
      <c r="EG626" s="333"/>
      <c r="EH626" s="333"/>
      <c r="EJ626" s="66"/>
      <c r="EL626" s="66"/>
      <c r="EM626" s="338"/>
      <c r="FP626" s="107"/>
    </row>
    <row r="627" spans="1:172" s="83" customFormat="1">
      <c r="A627" s="66"/>
      <c r="B627" s="66"/>
      <c r="C627" s="120"/>
      <c r="D627" s="66"/>
      <c r="E627" s="197"/>
      <c r="F627" s="120"/>
      <c r="G627" s="333"/>
      <c r="H627" s="333"/>
      <c r="I627" s="333"/>
      <c r="J627" s="333"/>
      <c r="K627" s="333"/>
      <c r="L627" s="333"/>
      <c r="M627" s="333"/>
      <c r="N627" s="333"/>
      <c r="O627" s="333"/>
      <c r="P627" s="333"/>
      <c r="Q627" s="333"/>
      <c r="R627" s="333"/>
      <c r="S627" s="333"/>
      <c r="T627" s="333"/>
      <c r="U627" s="333"/>
      <c r="V627" s="333"/>
      <c r="W627" s="333"/>
      <c r="X627" s="333"/>
      <c r="Y627" s="333"/>
      <c r="Z627" s="333"/>
      <c r="AA627" s="333"/>
      <c r="AB627" s="333"/>
      <c r="AC627" s="333"/>
      <c r="AD627" s="333"/>
      <c r="AE627" s="333"/>
      <c r="AF627" s="333"/>
      <c r="AG627" s="333"/>
      <c r="AH627" s="333"/>
      <c r="AI627" s="333"/>
      <c r="AJ627" s="333"/>
      <c r="AK627" s="333"/>
      <c r="AL627" s="333"/>
      <c r="AM627" s="333"/>
      <c r="AN627" s="333"/>
      <c r="AO627"/>
      <c r="AP627"/>
      <c r="AQ627"/>
      <c r="AR627"/>
      <c r="AS627" s="333"/>
      <c r="AT627" s="333"/>
      <c r="AU627" s="333"/>
      <c r="AV627" s="333"/>
      <c r="AW627" s="333"/>
      <c r="AX627" s="333"/>
      <c r="AY627" s="333"/>
      <c r="AZ627" s="333"/>
      <c r="BA627"/>
      <c r="BB627"/>
      <c r="BC627"/>
      <c r="BD627"/>
      <c r="BE627"/>
      <c r="BF627"/>
      <c r="BG627" s="333"/>
      <c r="BH627" s="333"/>
      <c r="BI627" s="333"/>
      <c r="BJ627" s="333"/>
      <c r="BK627" s="333"/>
      <c r="BL627" s="333"/>
      <c r="BM627" s="333"/>
      <c r="BN627" s="333"/>
      <c r="BO627" s="333"/>
      <c r="BP627" s="333"/>
      <c r="BQ627" s="333"/>
      <c r="BR627" s="333"/>
      <c r="BS627" s="333"/>
      <c r="BT627" s="333"/>
      <c r="BU627" s="333"/>
      <c r="BV627" s="333"/>
      <c r="BW627" s="333"/>
      <c r="BX627" s="333"/>
      <c r="BY627" s="333"/>
      <c r="BZ627" s="333"/>
      <c r="CA627" s="333"/>
      <c r="CB627" s="333"/>
      <c r="CC627" s="333"/>
      <c r="CD627" s="333"/>
      <c r="CE627" s="337"/>
      <c r="CF627" s="337"/>
      <c r="CG627" s="337"/>
      <c r="CH627" s="337"/>
      <c r="CI627" s="333"/>
      <c r="CJ627" s="333"/>
      <c r="CK627" s="333"/>
      <c r="CL627" s="333"/>
      <c r="CM627" s="333"/>
      <c r="CN627" s="333"/>
      <c r="CO627" s="333"/>
      <c r="CP627" s="333"/>
      <c r="CQ627" s="337"/>
      <c r="CR627" s="337"/>
      <c r="CS627" s="337"/>
      <c r="CT627" s="337"/>
      <c r="CU627" s="337"/>
      <c r="CV627" s="337"/>
      <c r="CW627" s="337"/>
      <c r="CX627" s="337"/>
      <c r="CY627" s="337"/>
      <c r="CZ627" s="337"/>
      <c r="DA627" s="337"/>
      <c r="DB627" s="337"/>
      <c r="DC627" s="337"/>
      <c r="DD627" s="337"/>
      <c r="DE627" s="337"/>
      <c r="DF627" s="337"/>
      <c r="DG627" s="337"/>
      <c r="DH627" s="337"/>
      <c r="DI627" s="337"/>
      <c r="DJ627" s="337"/>
      <c r="DK627" s="337"/>
      <c r="DL627" s="337"/>
      <c r="DM627"/>
      <c r="DN627"/>
      <c r="DO627"/>
      <c r="EA627" s="333"/>
      <c r="EB627" s="333"/>
      <c r="EC627" s="333"/>
      <c r="ED627" s="333"/>
      <c r="EE627" s="333"/>
      <c r="EF627" s="333"/>
      <c r="EG627" s="333"/>
      <c r="EH627" s="333"/>
      <c r="EJ627" s="66"/>
      <c r="EL627" s="66"/>
      <c r="EM627" s="338"/>
      <c r="FP627" s="107"/>
    </row>
    <row r="628" spans="1:172" s="83" customFormat="1">
      <c r="A628" s="66"/>
      <c r="B628" s="66"/>
      <c r="C628" s="120"/>
      <c r="D628" s="66"/>
      <c r="E628" s="197"/>
      <c r="F628" s="120"/>
      <c r="G628" s="333"/>
      <c r="H628" s="333"/>
      <c r="I628" s="333"/>
      <c r="J628" s="333"/>
      <c r="K628" s="333"/>
      <c r="L628" s="333"/>
      <c r="M628" s="333"/>
      <c r="N628" s="333"/>
      <c r="O628" s="333"/>
      <c r="P628" s="333"/>
      <c r="Q628" s="333"/>
      <c r="R628" s="333"/>
      <c r="S628" s="333"/>
      <c r="T628" s="333"/>
      <c r="U628" s="333"/>
      <c r="V628" s="333"/>
      <c r="W628" s="333"/>
      <c r="X628" s="333"/>
      <c r="Y628" s="333"/>
      <c r="Z628" s="333"/>
      <c r="AA628" s="333"/>
      <c r="AB628" s="333"/>
      <c r="AC628" s="333"/>
      <c r="AD628" s="333"/>
      <c r="AE628" s="333"/>
      <c r="AF628" s="333"/>
      <c r="AG628" s="333"/>
      <c r="AH628" s="333"/>
      <c r="AI628" s="333"/>
      <c r="AJ628" s="333"/>
      <c r="AK628" s="333"/>
      <c r="AL628" s="333"/>
      <c r="AM628" s="333"/>
      <c r="AN628" s="333"/>
      <c r="AO628"/>
      <c r="AP628"/>
      <c r="AQ628"/>
      <c r="AR628"/>
      <c r="AS628" s="333"/>
      <c r="AT628" s="333"/>
      <c r="AU628" s="333"/>
      <c r="AV628" s="333"/>
      <c r="AW628" s="333"/>
      <c r="AX628" s="333"/>
      <c r="AY628" s="333"/>
      <c r="AZ628" s="333"/>
      <c r="BA628"/>
      <c r="BB628"/>
      <c r="BC628"/>
      <c r="BD628"/>
      <c r="BE628"/>
      <c r="BF628"/>
      <c r="BG628" s="333"/>
      <c r="BH628" s="333"/>
      <c r="BI628" s="333"/>
      <c r="BJ628" s="333"/>
      <c r="BK628" s="333"/>
      <c r="BL628" s="333"/>
      <c r="BM628" s="333"/>
      <c r="BN628" s="333"/>
      <c r="BO628" s="333"/>
      <c r="BP628" s="333"/>
      <c r="BQ628" s="333"/>
      <c r="BR628" s="333"/>
      <c r="BS628" s="333"/>
      <c r="BT628" s="333"/>
      <c r="BU628" s="333"/>
      <c r="BV628" s="333"/>
      <c r="BW628" s="333"/>
      <c r="BX628" s="333"/>
      <c r="BY628" s="333"/>
      <c r="BZ628" s="333"/>
      <c r="CA628" s="333"/>
      <c r="CB628" s="333"/>
      <c r="CC628" s="333"/>
      <c r="CD628" s="333"/>
      <c r="CE628" s="337"/>
      <c r="CF628" s="337"/>
      <c r="CG628" s="337"/>
      <c r="CH628" s="337"/>
      <c r="CI628" s="333"/>
      <c r="CJ628" s="333"/>
      <c r="CK628" s="333"/>
      <c r="CL628" s="333"/>
      <c r="CM628" s="333"/>
      <c r="CN628" s="333"/>
      <c r="CO628" s="333"/>
      <c r="CP628" s="333"/>
      <c r="CQ628" s="337"/>
      <c r="CR628" s="337"/>
      <c r="CS628" s="337"/>
      <c r="CT628" s="337"/>
      <c r="CU628" s="337"/>
      <c r="CV628" s="337"/>
      <c r="CW628" s="337"/>
      <c r="CX628" s="337"/>
      <c r="CY628" s="337"/>
      <c r="CZ628" s="337"/>
      <c r="DA628" s="337"/>
      <c r="DB628" s="337"/>
      <c r="DC628" s="337"/>
      <c r="DD628" s="337"/>
      <c r="DE628" s="337"/>
      <c r="DF628" s="337"/>
      <c r="DG628" s="337"/>
      <c r="DH628" s="337"/>
      <c r="DI628" s="337"/>
      <c r="DJ628" s="337"/>
      <c r="DK628" s="337"/>
      <c r="DL628" s="337"/>
      <c r="DM628"/>
      <c r="DN628"/>
      <c r="DO628"/>
      <c r="EA628" s="333"/>
      <c r="EB628" s="333"/>
      <c r="EC628" s="333"/>
      <c r="ED628" s="333"/>
      <c r="EE628" s="333"/>
      <c r="EF628" s="333"/>
      <c r="EG628" s="333"/>
      <c r="EH628" s="333"/>
      <c r="EJ628" s="66"/>
      <c r="EL628" s="66"/>
      <c r="EM628" s="338"/>
      <c r="FP628" s="107"/>
    </row>
    <row r="629" spans="1:172" s="83" customFormat="1">
      <c r="A629" s="66"/>
      <c r="B629" s="66"/>
      <c r="C629" s="120"/>
      <c r="D629" s="66"/>
      <c r="E629" s="197"/>
      <c r="F629" s="120"/>
      <c r="G629" s="333"/>
      <c r="H629" s="333"/>
      <c r="I629" s="333"/>
      <c r="J629" s="333"/>
      <c r="K629" s="333"/>
      <c r="L629" s="333"/>
      <c r="M629" s="333"/>
      <c r="N629" s="333"/>
      <c r="O629" s="333"/>
      <c r="P629" s="333"/>
      <c r="Q629" s="333"/>
      <c r="R629" s="333"/>
      <c r="S629" s="333"/>
      <c r="T629" s="333"/>
      <c r="U629" s="333"/>
      <c r="V629" s="333"/>
      <c r="W629" s="333"/>
      <c r="X629" s="333"/>
      <c r="Y629" s="333"/>
      <c r="Z629" s="333"/>
      <c r="AA629" s="333"/>
      <c r="AB629" s="333"/>
      <c r="AC629" s="333"/>
      <c r="AD629" s="333"/>
      <c r="AE629" s="333"/>
      <c r="AF629" s="333"/>
      <c r="AG629" s="333"/>
      <c r="AH629" s="333"/>
      <c r="AI629" s="333"/>
      <c r="AJ629" s="333"/>
      <c r="AK629" s="333"/>
      <c r="AL629" s="333"/>
      <c r="AM629" s="333"/>
      <c r="AN629" s="333"/>
      <c r="AO629"/>
      <c r="AP629"/>
      <c r="AQ629"/>
      <c r="AR629"/>
      <c r="AS629" s="333"/>
      <c r="AT629" s="333"/>
      <c r="AU629" s="333"/>
      <c r="AV629" s="333"/>
      <c r="AW629" s="333"/>
      <c r="AX629" s="333"/>
      <c r="AY629" s="333"/>
      <c r="AZ629" s="333"/>
      <c r="BA629"/>
      <c r="BB629"/>
      <c r="BC629"/>
      <c r="BD629"/>
      <c r="BE629"/>
      <c r="BF629"/>
      <c r="BG629" s="333"/>
      <c r="BH629" s="333"/>
      <c r="BI629" s="333"/>
      <c r="BJ629" s="333"/>
      <c r="BK629" s="333"/>
      <c r="BL629" s="333"/>
      <c r="BM629" s="333"/>
      <c r="BN629" s="333"/>
      <c r="BO629" s="333"/>
      <c r="BP629" s="333"/>
      <c r="BQ629" s="333"/>
      <c r="BR629" s="333"/>
      <c r="BS629" s="333"/>
      <c r="BT629" s="333"/>
      <c r="BU629" s="333"/>
      <c r="BV629" s="333"/>
      <c r="BW629" s="333"/>
      <c r="BX629" s="333"/>
      <c r="BY629" s="333"/>
      <c r="BZ629" s="333"/>
      <c r="CA629" s="333"/>
      <c r="CB629" s="333"/>
      <c r="CC629" s="333"/>
      <c r="CD629" s="333"/>
      <c r="CE629" s="337"/>
      <c r="CF629" s="337"/>
      <c r="CG629" s="337"/>
      <c r="CH629" s="337"/>
      <c r="CI629" s="333"/>
      <c r="CJ629" s="333"/>
      <c r="CK629" s="333"/>
      <c r="CL629" s="333"/>
      <c r="CM629" s="333"/>
      <c r="CN629" s="333"/>
      <c r="CO629" s="333"/>
      <c r="CP629" s="333"/>
      <c r="CQ629" s="337"/>
      <c r="CR629" s="337"/>
      <c r="CS629" s="337"/>
      <c r="CT629" s="337"/>
      <c r="CU629" s="337"/>
      <c r="CV629" s="337"/>
      <c r="CW629" s="337"/>
      <c r="CX629" s="337"/>
      <c r="CY629" s="337"/>
      <c r="CZ629" s="337"/>
      <c r="DA629" s="337"/>
      <c r="DB629" s="337"/>
      <c r="DC629" s="337"/>
      <c r="DD629" s="337"/>
      <c r="DE629" s="337"/>
      <c r="DF629" s="337"/>
      <c r="DG629" s="337"/>
      <c r="DH629" s="337"/>
      <c r="DI629" s="337"/>
      <c r="DJ629" s="337"/>
      <c r="DK629" s="337"/>
      <c r="DL629" s="337"/>
      <c r="DM629"/>
      <c r="DN629"/>
      <c r="DO629"/>
      <c r="EA629" s="333"/>
      <c r="EB629" s="333"/>
      <c r="EC629" s="333"/>
      <c r="ED629" s="333"/>
      <c r="EE629" s="333"/>
      <c r="EF629" s="333"/>
      <c r="EG629" s="333"/>
      <c r="EH629" s="333"/>
      <c r="EJ629" s="66"/>
      <c r="EL629" s="66"/>
      <c r="EM629" s="338"/>
      <c r="FP629" s="107"/>
    </row>
    <row r="630" spans="1:172" s="83" customFormat="1">
      <c r="A630" s="66"/>
      <c r="B630" s="66"/>
      <c r="C630" s="120"/>
      <c r="D630" s="66"/>
      <c r="E630" s="197"/>
      <c r="F630" s="120"/>
      <c r="G630" s="333"/>
      <c r="H630" s="333"/>
      <c r="I630" s="333"/>
      <c r="J630" s="333"/>
      <c r="K630" s="333"/>
      <c r="L630" s="333"/>
      <c r="M630" s="333"/>
      <c r="N630" s="333"/>
      <c r="O630" s="333"/>
      <c r="P630" s="333"/>
      <c r="Q630" s="333"/>
      <c r="R630" s="333"/>
      <c r="S630" s="333"/>
      <c r="T630" s="333"/>
      <c r="U630" s="333"/>
      <c r="V630" s="333"/>
      <c r="W630" s="333"/>
      <c r="X630" s="333"/>
      <c r="Y630" s="333"/>
      <c r="Z630" s="333"/>
      <c r="AA630" s="333"/>
      <c r="AB630" s="333"/>
      <c r="AC630" s="333"/>
      <c r="AD630" s="333"/>
      <c r="AE630" s="333"/>
      <c r="AF630" s="333"/>
      <c r="AG630" s="333"/>
      <c r="AH630" s="333"/>
      <c r="AI630" s="333"/>
      <c r="AJ630" s="333"/>
      <c r="AK630" s="333"/>
      <c r="AL630" s="333"/>
      <c r="AM630" s="333"/>
      <c r="AN630" s="333"/>
      <c r="AO630"/>
      <c r="AP630"/>
      <c r="AQ630"/>
      <c r="AR630"/>
      <c r="AS630" s="333"/>
      <c r="AT630" s="333"/>
      <c r="AU630" s="333"/>
      <c r="AV630" s="333"/>
      <c r="AW630" s="333"/>
      <c r="AX630" s="333"/>
      <c r="AY630" s="333"/>
      <c r="AZ630" s="333"/>
      <c r="BA630"/>
      <c r="BB630"/>
      <c r="BC630"/>
      <c r="BD630"/>
      <c r="BE630"/>
      <c r="BF630"/>
      <c r="BG630" s="333"/>
      <c r="BH630" s="333"/>
      <c r="BI630" s="333"/>
      <c r="BJ630" s="333"/>
      <c r="BK630" s="333"/>
      <c r="BL630" s="333"/>
      <c r="BM630" s="333"/>
      <c r="BN630" s="333"/>
      <c r="BO630" s="333"/>
      <c r="BP630" s="333"/>
      <c r="BQ630" s="333"/>
      <c r="BR630" s="333"/>
      <c r="BS630" s="333"/>
      <c r="BT630" s="333"/>
      <c r="BU630" s="333"/>
      <c r="BV630" s="333"/>
      <c r="BW630" s="333"/>
      <c r="BX630" s="333"/>
      <c r="BY630" s="333"/>
      <c r="BZ630" s="333"/>
      <c r="CA630" s="333"/>
      <c r="CB630" s="333"/>
      <c r="CC630" s="333"/>
      <c r="CD630" s="333"/>
      <c r="CE630" s="337"/>
      <c r="CF630" s="337"/>
      <c r="CG630" s="337"/>
      <c r="CH630" s="337"/>
      <c r="CI630" s="333"/>
      <c r="CJ630" s="333"/>
      <c r="CK630" s="333"/>
      <c r="CL630" s="333"/>
      <c r="CM630" s="333"/>
      <c r="CN630" s="333"/>
      <c r="CO630" s="333"/>
      <c r="CP630" s="333"/>
      <c r="CQ630" s="337"/>
      <c r="CR630" s="337"/>
      <c r="CS630" s="337"/>
      <c r="CT630" s="337"/>
      <c r="CU630" s="337"/>
      <c r="CV630" s="337"/>
      <c r="CW630" s="337"/>
      <c r="CX630" s="337"/>
      <c r="CY630" s="337"/>
      <c r="CZ630" s="337"/>
      <c r="DA630" s="337"/>
      <c r="DB630" s="337"/>
      <c r="DC630" s="337"/>
      <c r="DD630" s="337"/>
      <c r="DE630" s="337"/>
      <c r="DF630" s="337"/>
      <c r="DG630" s="337"/>
      <c r="DH630" s="337"/>
      <c r="DI630" s="337"/>
      <c r="DJ630" s="337"/>
      <c r="DK630" s="337"/>
      <c r="DL630" s="337"/>
      <c r="DM630"/>
      <c r="DN630"/>
      <c r="DO630"/>
      <c r="EA630" s="333"/>
      <c r="EB630" s="333"/>
      <c r="EC630" s="333"/>
      <c r="ED630" s="333"/>
      <c r="EE630" s="333"/>
      <c r="EF630" s="333"/>
      <c r="EG630" s="333"/>
      <c r="EH630" s="333"/>
      <c r="EJ630" s="66"/>
      <c r="EL630" s="66"/>
      <c r="EM630" s="338"/>
      <c r="FP630" s="107"/>
    </row>
    <row r="631" spans="1:172" s="83" customFormat="1">
      <c r="A631" s="66"/>
      <c r="B631" s="66"/>
      <c r="C631" s="120"/>
      <c r="D631" s="66"/>
      <c r="E631" s="197"/>
      <c r="F631" s="120"/>
      <c r="G631" s="333"/>
      <c r="H631" s="333"/>
      <c r="I631" s="333"/>
      <c r="J631" s="333"/>
      <c r="K631" s="333"/>
      <c r="L631" s="333"/>
      <c r="M631" s="333"/>
      <c r="N631" s="333"/>
      <c r="O631" s="333"/>
      <c r="P631" s="333"/>
      <c r="Q631" s="333"/>
      <c r="R631" s="333"/>
      <c r="S631" s="333"/>
      <c r="T631" s="333"/>
      <c r="U631" s="333"/>
      <c r="V631" s="333"/>
      <c r="W631" s="333"/>
      <c r="X631" s="333"/>
      <c r="Y631" s="333"/>
      <c r="Z631" s="333"/>
      <c r="AA631" s="333"/>
      <c r="AB631" s="333"/>
      <c r="AC631" s="333"/>
      <c r="AD631" s="333"/>
      <c r="AE631" s="333"/>
      <c r="AF631" s="333"/>
      <c r="AG631" s="333"/>
      <c r="AH631" s="333"/>
      <c r="AI631" s="333"/>
      <c r="AJ631" s="333"/>
      <c r="AK631" s="333"/>
      <c r="AL631" s="333"/>
      <c r="AM631" s="333"/>
      <c r="AN631" s="333"/>
      <c r="AO631"/>
      <c r="AP631"/>
      <c r="AQ631"/>
      <c r="AR631"/>
      <c r="AS631" s="333"/>
      <c r="AT631" s="333"/>
      <c r="AU631" s="333"/>
      <c r="AV631" s="333"/>
      <c r="AW631" s="333"/>
      <c r="AX631" s="333"/>
      <c r="AY631" s="333"/>
      <c r="AZ631" s="333"/>
      <c r="BA631"/>
      <c r="BB631"/>
      <c r="BC631"/>
      <c r="BD631"/>
      <c r="BE631"/>
      <c r="BF631"/>
      <c r="BG631" s="333"/>
      <c r="BH631" s="333"/>
      <c r="BI631" s="333"/>
      <c r="BJ631" s="333"/>
      <c r="BK631" s="333"/>
      <c r="BL631" s="333"/>
      <c r="BM631" s="333"/>
      <c r="BN631" s="333"/>
      <c r="BO631" s="333"/>
      <c r="BP631" s="333"/>
      <c r="BQ631" s="333"/>
      <c r="BR631" s="333"/>
      <c r="BS631" s="333"/>
      <c r="BT631" s="333"/>
      <c r="BU631" s="333"/>
      <c r="BV631" s="333"/>
      <c r="BW631" s="333"/>
      <c r="BX631" s="333"/>
      <c r="BY631" s="333"/>
      <c r="BZ631" s="333"/>
      <c r="CA631" s="333"/>
      <c r="CB631" s="333"/>
      <c r="CC631" s="333"/>
      <c r="CD631" s="333"/>
      <c r="CE631" s="337"/>
      <c r="CF631" s="337"/>
      <c r="CG631" s="337"/>
      <c r="CH631" s="337"/>
      <c r="CI631" s="333"/>
      <c r="CJ631" s="333"/>
      <c r="CK631" s="333"/>
      <c r="CL631" s="333"/>
      <c r="CM631" s="333"/>
      <c r="CN631" s="333"/>
      <c r="CO631" s="333"/>
      <c r="CP631" s="333"/>
      <c r="CQ631" s="337"/>
      <c r="CR631" s="337"/>
      <c r="CS631" s="337"/>
      <c r="CT631" s="337"/>
      <c r="CU631" s="337"/>
      <c r="CV631" s="337"/>
      <c r="CW631" s="337"/>
      <c r="CX631" s="337"/>
      <c r="CY631" s="337"/>
      <c r="CZ631" s="337"/>
      <c r="DA631" s="337"/>
      <c r="DB631" s="337"/>
      <c r="DC631" s="337"/>
      <c r="DD631" s="337"/>
      <c r="DE631" s="337"/>
      <c r="DF631" s="337"/>
      <c r="DG631" s="337"/>
      <c r="DH631" s="337"/>
      <c r="DI631" s="337"/>
      <c r="DJ631" s="337"/>
      <c r="DK631" s="337"/>
      <c r="DL631" s="337"/>
      <c r="DM631"/>
      <c r="DN631"/>
      <c r="DO631"/>
      <c r="EA631" s="333"/>
      <c r="EB631" s="333"/>
      <c r="EC631" s="333"/>
      <c r="ED631" s="333"/>
      <c r="EE631" s="333"/>
      <c r="EF631" s="333"/>
      <c r="EG631" s="333"/>
      <c r="EH631" s="333"/>
      <c r="EJ631" s="66"/>
      <c r="EL631" s="66"/>
      <c r="EM631" s="338"/>
      <c r="FP631" s="107"/>
    </row>
    <row r="632" spans="1:172" s="83" customFormat="1">
      <c r="A632" s="66"/>
      <c r="B632" s="66"/>
      <c r="C632" s="120"/>
      <c r="D632" s="66"/>
      <c r="E632" s="197"/>
      <c r="F632" s="120"/>
      <c r="G632" s="333"/>
      <c r="H632" s="333"/>
      <c r="I632" s="333"/>
      <c r="J632" s="333"/>
      <c r="K632" s="333"/>
      <c r="L632" s="333"/>
      <c r="M632" s="333"/>
      <c r="N632" s="333"/>
      <c r="O632" s="333"/>
      <c r="P632" s="333"/>
      <c r="Q632" s="333"/>
      <c r="R632" s="333"/>
      <c r="S632" s="333"/>
      <c r="T632" s="333"/>
      <c r="U632" s="333"/>
      <c r="V632" s="333"/>
      <c r="W632" s="333"/>
      <c r="X632" s="333"/>
      <c r="Y632" s="333"/>
      <c r="Z632" s="333"/>
      <c r="AA632" s="333"/>
      <c r="AB632" s="333"/>
      <c r="AC632" s="333"/>
      <c r="AD632" s="333"/>
      <c r="AE632" s="333"/>
      <c r="AF632" s="333"/>
      <c r="AG632" s="333"/>
      <c r="AH632" s="333"/>
      <c r="AI632" s="333"/>
      <c r="AJ632" s="333"/>
      <c r="AK632" s="333"/>
      <c r="AL632" s="333"/>
      <c r="AM632" s="333"/>
      <c r="AN632" s="333"/>
      <c r="AO632"/>
      <c r="AP632"/>
      <c r="AQ632"/>
      <c r="AR632"/>
      <c r="AS632" s="333"/>
      <c r="AT632" s="333"/>
      <c r="AU632" s="333"/>
      <c r="AV632" s="333"/>
      <c r="AW632" s="333"/>
      <c r="AX632" s="333"/>
      <c r="AY632" s="333"/>
      <c r="AZ632" s="333"/>
      <c r="BA632"/>
      <c r="BB632"/>
      <c r="BC632"/>
      <c r="BD632"/>
      <c r="BE632"/>
      <c r="BF632"/>
      <c r="BG632" s="333"/>
      <c r="BH632" s="333"/>
      <c r="BI632" s="333"/>
      <c r="BJ632" s="333"/>
      <c r="BK632" s="333"/>
      <c r="BL632" s="333"/>
      <c r="BM632" s="333"/>
      <c r="BN632" s="333"/>
      <c r="BO632" s="333"/>
      <c r="BP632" s="333"/>
      <c r="BQ632" s="333"/>
      <c r="BR632" s="333"/>
      <c r="BS632" s="333"/>
      <c r="BT632" s="333"/>
      <c r="BU632" s="333"/>
      <c r="BV632" s="333"/>
      <c r="BW632" s="333"/>
      <c r="BX632" s="333"/>
      <c r="BY632" s="333"/>
      <c r="BZ632" s="333"/>
      <c r="CA632" s="333"/>
      <c r="CB632" s="333"/>
      <c r="CC632" s="333"/>
      <c r="CD632" s="333"/>
      <c r="CE632" s="337"/>
      <c r="CF632" s="337"/>
      <c r="CG632" s="337"/>
      <c r="CH632" s="337"/>
      <c r="CI632" s="333"/>
      <c r="CJ632" s="333"/>
      <c r="CK632" s="333"/>
      <c r="CL632" s="333"/>
      <c r="CM632" s="333"/>
      <c r="CN632" s="333"/>
      <c r="CO632" s="333"/>
      <c r="CP632" s="333"/>
      <c r="CQ632" s="337"/>
      <c r="CR632" s="337"/>
      <c r="CS632" s="337"/>
      <c r="CT632" s="337"/>
      <c r="CU632" s="337"/>
      <c r="CV632" s="337"/>
      <c r="CW632" s="337"/>
      <c r="CX632" s="337"/>
      <c r="CY632" s="337"/>
      <c r="CZ632" s="337"/>
      <c r="DA632" s="337"/>
      <c r="DB632" s="337"/>
      <c r="DC632" s="337"/>
      <c r="DD632" s="337"/>
      <c r="DE632" s="337"/>
      <c r="DF632" s="337"/>
      <c r="DG632" s="337"/>
      <c r="DH632" s="337"/>
      <c r="DI632" s="337"/>
      <c r="DJ632" s="337"/>
      <c r="DK632" s="337"/>
      <c r="DL632" s="337"/>
      <c r="DM632"/>
      <c r="DN632"/>
      <c r="DO632"/>
      <c r="EA632" s="333"/>
      <c r="EB632" s="333"/>
      <c r="EC632" s="333"/>
      <c r="ED632" s="333"/>
      <c r="EE632" s="333"/>
      <c r="EF632" s="333"/>
      <c r="EG632" s="333"/>
      <c r="EH632" s="333"/>
      <c r="EJ632" s="66"/>
      <c r="EL632" s="66"/>
      <c r="EM632" s="338"/>
      <c r="FP632" s="107"/>
    </row>
    <row r="633" spans="1:172" s="83" customFormat="1">
      <c r="A633" s="66"/>
      <c r="B633" s="66"/>
      <c r="C633" s="120"/>
      <c r="D633" s="66"/>
      <c r="E633" s="197"/>
      <c r="F633" s="120"/>
      <c r="G633" s="333"/>
      <c r="H633" s="333"/>
      <c r="I633" s="333"/>
      <c r="J633" s="333"/>
      <c r="K633" s="333"/>
      <c r="L633" s="333"/>
      <c r="M633" s="333"/>
      <c r="N633" s="333"/>
      <c r="O633" s="333"/>
      <c r="P633" s="333"/>
      <c r="Q633" s="333"/>
      <c r="R633" s="333"/>
      <c r="S633" s="333"/>
      <c r="T633" s="333"/>
      <c r="U633" s="333"/>
      <c r="V633" s="333"/>
      <c r="W633" s="333"/>
      <c r="X633" s="333"/>
      <c r="Y633" s="333"/>
      <c r="Z633" s="333"/>
      <c r="AA633" s="333"/>
      <c r="AB633" s="333"/>
      <c r="AC633" s="333"/>
      <c r="AD633" s="333"/>
      <c r="AE633" s="333"/>
      <c r="AF633" s="333"/>
      <c r="AG633" s="333"/>
      <c r="AH633" s="333"/>
      <c r="AI633" s="333"/>
      <c r="AJ633" s="333"/>
      <c r="AK633" s="333"/>
      <c r="AL633" s="333"/>
      <c r="AM633" s="333"/>
      <c r="AN633" s="333"/>
      <c r="AO633"/>
      <c r="AP633"/>
      <c r="AQ633"/>
      <c r="AR633"/>
      <c r="AS633" s="333"/>
      <c r="AT633" s="333"/>
      <c r="AU633" s="333"/>
      <c r="AV633" s="333"/>
      <c r="AW633" s="333"/>
      <c r="AX633" s="333"/>
      <c r="AY633" s="333"/>
      <c r="AZ633" s="333"/>
      <c r="BA633"/>
      <c r="BB633"/>
      <c r="BC633"/>
      <c r="BD633"/>
      <c r="BE633"/>
      <c r="BF633"/>
      <c r="BG633" s="333"/>
      <c r="BH633" s="333"/>
      <c r="BI633" s="333"/>
      <c r="BJ633" s="333"/>
      <c r="BK633" s="333"/>
      <c r="BL633" s="333"/>
      <c r="BM633" s="333"/>
      <c r="BN633" s="333"/>
      <c r="BO633" s="333"/>
      <c r="BP633" s="333"/>
      <c r="BQ633" s="333"/>
      <c r="BR633" s="333"/>
      <c r="BS633" s="333"/>
      <c r="BT633" s="333"/>
      <c r="BU633" s="333"/>
      <c r="BV633" s="333"/>
      <c r="BW633" s="333"/>
      <c r="BX633" s="333"/>
      <c r="BY633" s="333"/>
      <c r="BZ633" s="333"/>
      <c r="CA633" s="333"/>
      <c r="CB633" s="333"/>
      <c r="CC633" s="333"/>
      <c r="CD633" s="333"/>
      <c r="CE633" s="337"/>
      <c r="CF633" s="337"/>
      <c r="CG633" s="337"/>
      <c r="CH633" s="337"/>
      <c r="CI633" s="333"/>
      <c r="CJ633" s="333"/>
      <c r="CK633" s="333"/>
      <c r="CL633" s="333"/>
      <c r="CM633" s="333"/>
      <c r="CN633" s="333"/>
      <c r="CO633" s="333"/>
      <c r="CP633" s="333"/>
      <c r="CQ633" s="337"/>
      <c r="CR633" s="337"/>
      <c r="CS633" s="337"/>
      <c r="CT633" s="337"/>
      <c r="CU633" s="337"/>
      <c r="CV633" s="337"/>
      <c r="CW633" s="337"/>
      <c r="CX633" s="337"/>
      <c r="CY633" s="337"/>
      <c r="CZ633" s="337"/>
      <c r="DA633" s="337"/>
      <c r="DB633" s="337"/>
      <c r="DC633" s="337"/>
      <c r="DD633" s="337"/>
      <c r="DE633" s="337"/>
      <c r="DF633" s="337"/>
      <c r="DG633" s="337"/>
      <c r="DH633" s="337"/>
      <c r="DI633" s="337"/>
      <c r="DJ633" s="337"/>
      <c r="DK633" s="337"/>
      <c r="DL633" s="337"/>
      <c r="DM633"/>
      <c r="DN633"/>
      <c r="DO633"/>
      <c r="EA633" s="333"/>
      <c r="EB633" s="333"/>
      <c r="EC633" s="333"/>
      <c r="ED633" s="333"/>
      <c r="EE633" s="333"/>
      <c r="EF633" s="333"/>
      <c r="EG633" s="333"/>
      <c r="EH633" s="333"/>
      <c r="EJ633" s="66"/>
      <c r="EL633" s="66"/>
      <c r="EM633" s="338"/>
      <c r="FP633" s="107"/>
    </row>
    <row r="634" spans="1:172" s="83" customFormat="1">
      <c r="A634" s="66"/>
      <c r="B634" s="66"/>
      <c r="C634" s="120"/>
      <c r="D634" s="66"/>
      <c r="E634" s="197"/>
      <c r="F634" s="120"/>
      <c r="G634" s="333"/>
      <c r="H634" s="333"/>
      <c r="I634" s="333"/>
      <c r="J634" s="333"/>
      <c r="K634" s="333"/>
      <c r="L634" s="333"/>
      <c r="M634" s="333"/>
      <c r="N634" s="333"/>
      <c r="O634" s="333"/>
      <c r="P634" s="333"/>
      <c r="Q634" s="333"/>
      <c r="R634" s="333"/>
      <c r="S634" s="333"/>
      <c r="T634" s="333"/>
      <c r="U634" s="333"/>
      <c r="V634" s="333"/>
      <c r="W634" s="333"/>
      <c r="X634" s="333"/>
      <c r="Y634" s="333"/>
      <c r="Z634" s="333"/>
      <c r="AA634" s="333"/>
      <c r="AB634" s="333"/>
      <c r="AC634" s="333"/>
      <c r="AD634" s="333"/>
      <c r="AE634" s="333"/>
      <c r="AF634" s="333"/>
      <c r="AG634" s="333"/>
      <c r="AH634" s="333"/>
      <c r="AI634" s="333"/>
      <c r="AJ634" s="333"/>
      <c r="AK634" s="333"/>
      <c r="AL634" s="333"/>
      <c r="AM634" s="333"/>
      <c r="AN634" s="333"/>
      <c r="AO634"/>
      <c r="AP634"/>
      <c r="AQ634"/>
      <c r="AR634"/>
      <c r="AS634" s="333"/>
      <c r="AT634" s="333"/>
      <c r="AU634" s="333"/>
      <c r="AV634" s="333"/>
      <c r="AW634" s="333"/>
      <c r="AX634" s="333"/>
      <c r="AY634" s="333"/>
      <c r="AZ634" s="333"/>
      <c r="BA634"/>
      <c r="BB634"/>
      <c r="BC634"/>
      <c r="BD634"/>
      <c r="BE634"/>
      <c r="BF634"/>
      <c r="BG634" s="333"/>
      <c r="BH634" s="333"/>
      <c r="BI634" s="333"/>
      <c r="BJ634" s="333"/>
      <c r="BK634" s="333"/>
      <c r="BL634" s="333"/>
      <c r="BM634" s="333"/>
      <c r="BN634" s="333"/>
      <c r="BO634" s="333"/>
      <c r="BP634" s="333"/>
      <c r="BQ634" s="333"/>
      <c r="BR634" s="333"/>
      <c r="BS634" s="333"/>
      <c r="BT634" s="333"/>
      <c r="BU634" s="333"/>
      <c r="BV634" s="333"/>
      <c r="BW634" s="333"/>
      <c r="BX634" s="333"/>
      <c r="BY634" s="333"/>
      <c r="BZ634" s="333"/>
      <c r="CA634" s="333"/>
      <c r="CB634" s="333"/>
      <c r="CC634" s="333"/>
      <c r="CD634" s="333"/>
      <c r="CE634" s="337"/>
      <c r="CF634" s="337"/>
      <c r="CG634" s="337"/>
      <c r="CH634" s="337"/>
      <c r="CI634" s="333"/>
      <c r="CJ634" s="333"/>
      <c r="CK634" s="333"/>
      <c r="CL634" s="333"/>
      <c r="CM634" s="333"/>
      <c r="CN634" s="333"/>
      <c r="CO634" s="333"/>
      <c r="CP634" s="333"/>
      <c r="CQ634" s="337"/>
      <c r="CR634" s="337"/>
      <c r="CS634" s="337"/>
      <c r="CT634" s="337"/>
      <c r="CU634" s="337"/>
      <c r="CV634" s="337"/>
      <c r="CW634" s="337"/>
      <c r="CX634" s="337"/>
      <c r="CY634" s="337"/>
      <c r="CZ634" s="337"/>
      <c r="DA634" s="337"/>
      <c r="DB634" s="337"/>
      <c r="DC634" s="337"/>
      <c r="DD634" s="337"/>
      <c r="DE634" s="337"/>
      <c r="DF634" s="337"/>
      <c r="DG634" s="337"/>
      <c r="DH634" s="337"/>
      <c r="DI634" s="337"/>
      <c r="DJ634" s="337"/>
      <c r="DK634" s="337"/>
      <c r="DL634" s="337"/>
      <c r="DM634"/>
      <c r="DN634"/>
      <c r="DO634"/>
      <c r="EA634" s="333"/>
      <c r="EB634" s="333"/>
      <c r="EC634" s="333"/>
      <c r="ED634" s="333"/>
      <c r="EE634" s="333"/>
      <c r="EF634" s="333"/>
      <c r="EG634" s="333"/>
      <c r="EH634" s="333"/>
      <c r="EJ634" s="66"/>
      <c r="EL634" s="66"/>
      <c r="EM634" s="338"/>
      <c r="FP634" s="107"/>
    </row>
    <row r="635" spans="1:172" s="83" customFormat="1">
      <c r="A635" s="66"/>
      <c r="B635" s="66"/>
      <c r="C635" s="120"/>
      <c r="D635" s="66"/>
      <c r="E635" s="197"/>
      <c r="F635" s="120"/>
      <c r="G635" s="333"/>
      <c r="H635" s="333"/>
      <c r="I635" s="333"/>
      <c r="J635" s="333"/>
      <c r="K635" s="333"/>
      <c r="L635" s="333"/>
      <c r="M635" s="333"/>
      <c r="N635" s="333"/>
      <c r="O635" s="333"/>
      <c r="P635" s="333"/>
      <c r="Q635" s="333"/>
      <c r="R635" s="333"/>
      <c r="S635" s="333"/>
      <c r="T635" s="333"/>
      <c r="U635" s="333"/>
      <c r="V635" s="333"/>
      <c r="W635" s="333"/>
      <c r="X635" s="333"/>
      <c r="Y635" s="333"/>
      <c r="Z635" s="333"/>
      <c r="AA635" s="333"/>
      <c r="AB635" s="333"/>
      <c r="AC635" s="333"/>
      <c r="AD635" s="333"/>
      <c r="AE635" s="333"/>
      <c r="AF635" s="333"/>
      <c r="AG635" s="333"/>
      <c r="AH635" s="333"/>
      <c r="AI635" s="333"/>
      <c r="AJ635" s="333"/>
      <c r="AK635" s="333"/>
      <c r="AL635" s="333"/>
      <c r="AM635" s="333"/>
      <c r="AN635" s="333"/>
      <c r="AO635"/>
      <c r="AP635"/>
      <c r="AQ635"/>
      <c r="AR635"/>
      <c r="AS635" s="333"/>
      <c r="AT635" s="333"/>
      <c r="AU635" s="333"/>
      <c r="AV635" s="333"/>
      <c r="AW635" s="333"/>
      <c r="AX635" s="333"/>
      <c r="AY635" s="333"/>
      <c r="AZ635" s="333"/>
      <c r="BA635"/>
      <c r="BB635"/>
      <c r="BC635"/>
      <c r="BD635"/>
      <c r="BE635"/>
      <c r="BF635"/>
      <c r="BG635" s="333"/>
      <c r="BH635" s="333"/>
      <c r="BI635" s="333"/>
      <c r="BJ635" s="333"/>
      <c r="BK635" s="333"/>
      <c r="BL635" s="333"/>
      <c r="BM635" s="333"/>
      <c r="BN635" s="333"/>
      <c r="BO635" s="333"/>
      <c r="BP635" s="333"/>
      <c r="BQ635" s="333"/>
      <c r="BR635" s="333"/>
      <c r="BS635" s="333"/>
      <c r="BT635" s="333"/>
      <c r="BU635" s="333"/>
      <c r="BV635" s="333"/>
      <c r="BW635" s="333"/>
      <c r="BX635" s="333"/>
      <c r="BY635" s="333"/>
      <c r="BZ635" s="333"/>
      <c r="CA635" s="333"/>
      <c r="CB635" s="333"/>
      <c r="CC635" s="333"/>
      <c r="CD635" s="333"/>
      <c r="CE635" s="337"/>
      <c r="CF635" s="337"/>
      <c r="CG635" s="337"/>
      <c r="CH635" s="337"/>
      <c r="CI635" s="333"/>
      <c r="CJ635" s="333"/>
      <c r="CK635" s="333"/>
      <c r="CL635" s="333"/>
      <c r="CM635" s="333"/>
      <c r="CN635" s="333"/>
      <c r="CO635" s="333"/>
      <c r="CP635" s="333"/>
      <c r="CQ635" s="337"/>
      <c r="CR635" s="337"/>
      <c r="CS635" s="337"/>
      <c r="CT635" s="337"/>
      <c r="CU635" s="337"/>
      <c r="CV635" s="337"/>
      <c r="CW635" s="337"/>
      <c r="CX635" s="337"/>
      <c r="CY635" s="337"/>
      <c r="CZ635" s="337"/>
      <c r="DA635" s="337"/>
      <c r="DB635" s="337"/>
      <c r="DC635" s="337"/>
      <c r="DD635" s="337"/>
      <c r="DE635" s="337"/>
      <c r="DF635" s="337"/>
      <c r="DG635" s="337"/>
      <c r="DH635" s="337"/>
      <c r="DI635" s="337"/>
      <c r="DJ635" s="337"/>
      <c r="DK635" s="337"/>
      <c r="DL635" s="337"/>
      <c r="DM635"/>
      <c r="DN635"/>
      <c r="DO635"/>
      <c r="EA635" s="333"/>
      <c r="EB635" s="333"/>
      <c r="EC635" s="333"/>
      <c r="ED635" s="333"/>
      <c r="EE635" s="333"/>
      <c r="EF635" s="333"/>
      <c r="EG635" s="333"/>
      <c r="EH635" s="333"/>
      <c r="EJ635" s="66"/>
      <c r="EL635" s="66"/>
      <c r="EM635" s="338"/>
      <c r="FP635" s="107"/>
    </row>
    <row r="636" spans="1:172" s="83" customFormat="1">
      <c r="A636" s="66"/>
      <c r="B636" s="66"/>
      <c r="C636" s="120"/>
      <c r="D636" s="66"/>
      <c r="E636" s="197"/>
      <c r="F636" s="120"/>
      <c r="G636" s="333"/>
      <c r="H636" s="333"/>
      <c r="I636" s="333"/>
      <c r="J636" s="333"/>
      <c r="K636" s="333"/>
      <c r="L636" s="333"/>
      <c r="M636" s="333"/>
      <c r="N636" s="333"/>
      <c r="O636" s="333"/>
      <c r="P636" s="333"/>
      <c r="Q636" s="333"/>
      <c r="R636" s="333"/>
      <c r="S636" s="333"/>
      <c r="T636" s="333"/>
      <c r="U636" s="333"/>
      <c r="V636" s="333"/>
      <c r="W636" s="333"/>
      <c r="X636" s="333"/>
      <c r="Y636" s="333"/>
      <c r="Z636" s="333"/>
      <c r="AA636" s="333"/>
      <c r="AB636" s="333"/>
      <c r="AC636" s="333"/>
      <c r="AD636" s="333"/>
      <c r="AE636" s="333"/>
      <c r="AF636" s="333"/>
      <c r="AG636" s="333"/>
      <c r="AH636" s="333"/>
      <c r="AI636" s="333"/>
      <c r="AJ636" s="333"/>
      <c r="AK636" s="333"/>
      <c r="AL636" s="333"/>
      <c r="AM636" s="333"/>
      <c r="AN636" s="333"/>
      <c r="AO636"/>
      <c r="AP636"/>
      <c r="AQ636"/>
      <c r="AR636"/>
      <c r="AS636" s="333"/>
      <c r="AT636" s="333"/>
      <c r="AU636" s="333"/>
      <c r="AV636" s="333"/>
      <c r="AW636" s="333"/>
      <c r="AX636" s="333"/>
      <c r="AY636" s="333"/>
      <c r="AZ636" s="333"/>
      <c r="BA636"/>
      <c r="BB636"/>
      <c r="BC636"/>
      <c r="BD636"/>
      <c r="BE636"/>
      <c r="BF636"/>
      <c r="BG636" s="333"/>
      <c r="BH636" s="333"/>
      <c r="BI636" s="333"/>
      <c r="BJ636" s="333"/>
      <c r="BK636" s="333"/>
      <c r="BL636" s="333"/>
      <c r="BM636" s="333"/>
      <c r="BN636" s="333"/>
      <c r="BO636" s="333"/>
      <c r="BP636" s="333"/>
      <c r="BQ636" s="333"/>
      <c r="BR636" s="333"/>
      <c r="BS636" s="333"/>
      <c r="BT636" s="333"/>
      <c r="BU636" s="333"/>
      <c r="BV636" s="333"/>
      <c r="BW636" s="333"/>
      <c r="BX636" s="333"/>
      <c r="BY636" s="333"/>
      <c r="BZ636" s="333"/>
      <c r="CA636" s="333"/>
      <c r="CB636" s="333"/>
      <c r="CC636" s="333"/>
      <c r="CD636" s="333"/>
      <c r="CE636" s="337"/>
      <c r="CF636" s="337"/>
      <c r="CG636" s="337"/>
      <c r="CH636" s="337"/>
      <c r="CI636" s="333"/>
      <c r="CJ636" s="333"/>
      <c r="CK636" s="333"/>
      <c r="CL636" s="333"/>
      <c r="CM636" s="333"/>
      <c r="CN636" s="333"/>
      <c r="CO636" s="333"/>
      <c r="CP636" s="333"/>
      <c r="CQ636" s="337"/>
      <c r="CR636" s="337"/>
      <c r="CS636" s="337"/>
      <c r="CT636" s="337"/>
      <c r="CU636" s="337"/>
      <c r="CV636" s="337"/>
      <c r="CW636" s="337"/>
      <c r="CX636" s="337"/>
      <c r="CY636" s="337"/>
      <c r="CZ636" s="337"/>
      <c r="DA636" s="337"/>
      <c r="DB636" s="337"/>
      <c r="DC636" s="337"/>
      <c r="DD636" s="337"/>
      <c r="DE636" s="337"/>
      <c r="DF636" s="337"/>
      <c r="DG636" s="337"/>
      <c r="DH636" s="337"/>
      <c r="DI636" s="337"/>
      <c r="DJ636" s="337"/>
      <c r="DK636" s="337"/>
      <c r="DL636" s="337"/>
      <c r="DM636"/>
      <c r="DN636"/>
      <c r="DO636"/>
      <c r="EA636" s="333"/>
      <c r="EB636" s="333"/>
      <c r="EC636" s="333"/>
      <c r="ED636" s="333"/>
      <c r="EE636" s="333"/>
      <c r="EF636" s="333"/>
      <c r="EG636" s="333"/>
      <c r="EH636" s="333"/>
      <c r="EJ636" s="66"/>
      <c r="EL636" s="66"/>
      <c r="EM636" s="338"/>
      <c r="FP636" s="107"/>
    </row>
    <row r="637" spans="1:172" s="83" customFormat="1">
      <c r="A637" s="66"/>
      <c r="B637" s="66"/>
      <c r="C637" s="120"/>
      <c r="D637" s="66"/>
      <c r="E637" s="197"/>
      <c r="F637" s="120"/>
      <c r="G637" s="333"/>
      <c r="H637" s="333"/>
      <c r="I637" s="333"/>
      <c r="J637" s="333"/>
      <c r="K637" s="333"/>
      <c r="L637" s="333"/>
      <c r="M637" s="333"/>
      <c r="N637" s="333"/>
      <c r="O637" s="333"/>
      <c r="P637" s="333"/>
      <c r="Q637" s="333"/>
      <c r="R637" s="333"/>
      <c r="S637" s="333"/>
      <c r="T637" s="333"/>
      <c r="U637" s="333"/>
      <c r="V637" s="333"/>
      <c r="W637" s="333"/>
      <c r="X637" s="333"/>
      <c r="Y637" s="333"/>
      <c r="Z637" s="333"/>
      <c r="AA637" s="333"/>
      <c r="AB637" s="333"/>
      <c r="AC637" s="333"/>
      <c r="AD637" s="333"/>
      <c r="AE637" s="333"/>
      <c r="AF637" s="333"/>
      <c r="AG637" s="333"/>
      <c r="AH637" s="333"/>
      <c r="AI637" s="333"/>
      <c r="AJ637" s="333"/>
      <c r="AK637" s="333"/>
      <c r="AL637" s="333"/>
      <c r="AM637" s="333"/>
      <c r="AN637" s="333"/>
      <c r="AO637"/>
      <c r="AP637"/>
      <c r="AQ637"/>
      <c r="AR637"/>
      <c r="AS637" s="333"/>
      <c r="AT637" s="333"/>
      <c r="AU637" s="333"/>
      <c r="AV637" s="333"/>
      <c r="AW637" s="333"/>
      <c r="AX637" s="333"/>
      <c r="AY637" s="333"/>
      <c r="AZ637" s="333"/>
      <c r="BA637"/>
      <c r="BB637"/>
      <c r="BC637"/>
      <c r="BD637"/>
      <c r="BE637"/>
      <c r="BF637"/>
      <c r="BG637" s="333"/>
      <c r="BH637" s="333"/>
      <c r="BI637" s="333"/>
      <c r="BJ637" s="333"/>
      <c r="BK637" s="333"/>
      <c r="BL637" s="333"/>
      <c r="BM637" s="333"/>
      <c r="BN637" s="333"/>
      <c r="BO637" s="333"/>
      <c r="BP637" s="333"/>
      <c r="BQ637" s="333"/>
      <c r="BR637" s="333"/>
      <c r="BS637" s="333"/>
      <c r="BT637" s="333"/>
      <c r="BU637" s="333"/>
      <c r="BV637" s="333"/>
      <c r="BW637" s="333"/>
      <c r="BX637" s="333"/>
      <c r="BY637" s="333"/>
      <c r="BZ637" s="333"/>
      <c r="CA637" s="333"/>
      <c r="CB637" s="333"/>
      <c r="CC637" s="333"/>
      <c r="CD637" s="333"/>
      <c r="CE637" s="337"/>
      <c r="CF637" s="337"/>
      <c r="CG637" s="337"/>
      <c r="CH637" s="337"/>
      <c r="CI637" s="333"/>
      <c r="CJ637" s="333"/>
      <c r="CK637" s="333"/>
      <c r="CL637" s="333"/>
      <c r="CM637" s="333"/>
      <c r="CN637" s="333"/>
      <c r="CO637" s="333"/>
      <c r="CP637" s="333"/>
      <c r="CQ637" s="337"/>
      <c r="CR637" s="337"/>
      <c r="CS637" s="337"/>
      <c r="CT637" s="337"/>
      <c r="CU637" s="337"/>
      <c r="CV637" s="337"/>
      <c r="CW637" s="337"/>
      <c r="CX637" s="337"/>
      <c r="CY637" s="337"/>
      <c r="CZ637" s="337"/>
      <c r="DA637" s="337"/>
      <c r="DB637" s="337"/>
      <c r="DC637" s="337"/>
      <c r="DD637" s="337"/>
      <c r="DE637" s="337"/>
      <c r="DF637" s="337"/>
      <c r="DG637" s="337"/>
      <c r="DH637" s="337"/>
      <c r="DI637" s="337"/>
      <c r="DJ637" s="337"/>
      <c r="DK637" s="337"/>
      <c r="DL637" s="337"/>
      <c r="DM637"/>
      <c r="DN637"/>
      <c r="DO637"/>
      <c r="EA637" s="333"/>
      <c r="EB637" s="333"/>
      <c r="EC637" s="333"/>
      <c r="ED637" s="333"/>
      <c r="EE637" s="333"/>
      <c r="EF637" s="333"/>
      <c r="EG637" s="333"/>
      <c r="EH637" s="333"/>
      <c r="EJ637" s="66"/>
      <c r="EL637" s="66"/>
      <c r="EM637" s="338"/>
      <c r="FP637" s="107"/>
    </row>
    <row r="638" spans="1:172" s="83" customFormat="1">
      <c r="A638" s="66"/>
      <c r="B638" s="66"/>
      <c r="C638" s="120"/>
      <c r="D638" s="66"/>
      <c r="E638" s="197"/>
      <c r="F638" s="120"/>
      <c r="G638" s="333"/>
      <c r="H638" s="333"/>
      <c r="I638" s="333"/>
      <c r="J638" s="333"/>
      <c r="K638" s="333"/>
      <c r="L638" s="333"/>
      <c r="M638" s="333"/>
      <c r="N638" s="333"/>
      <c r="O638" s="333"/>
      <c r="P638" s="333"/>
      <c r="Q638" s="333"/>
      <c r="R638" s="333"/>
      <c r="S638" s="333"/>
      <c r="T638" s="333"/>
      <c r="U638" s="333"/>
      <c r="V638" s="333"/>
      <c r="W638" s="333"/>
      <c r="X638" s="333"/>
      <c r="Y638" s="333"/>
      <c r="Z638" s="333"/>
      <c r="AA638" s="333"/>
      <c r="AB638" s="333"/>
      <c r="AC638" s="333"/>
      <c r="AD638" s="333"/>
      <c r="AE638" s="333"/>
      <c r="AF638" s="333"/>
      <c r="AG638" s="333"/>
      <c r="AH638" s="333"/>
      <c r="AI638" s="333"/>
      <c r="AJ638" s="333"/>
      <c r="AK638" s="333"/>
      <c r="AL638" s="333"/>
      <c r="AM638" s="333"/>
      <c r="AN638" s="333"/>
      <c r="AO638"/>
      <c r="AP638"/>
      <c r="AQ638"/>
      <c r="AR638"/>
      <c r="AS638" s="333"/>
      <c r="AT638" s="333"/>
      <c r="AU638" s="333"/>
      <c r="AV638" s="333"/>
      <c r="AW638" s="333"/>
      <c r="AX638" s="333"/>
      <c r="AY638" s="333"/>
      <c r="AZ638" s="333"/>
      <c r="BA638"/>
      <c r="BB638"/>
      <c r="BC638"/>
      <c r="BD638"/>
      <c r="BE638"/>
      <c r="BF638"/>
      <c r="BG638" s="333"/>
      <c r="BH638" s="333"/>
      <c r="BI638" s="333"/>
      <c r="BJ638" s="333"/>
      <c r="BK638" s="333"/>
      <c r="BL638" s="333"/>
      <c r="BM638" s="333"/>
      <c r="BN638" s="333"/>
      <c r="BO638" s="333"/>
      <c r="BP638" s="333"/>
      <c r="BQ638" s="333"/>
      <c r="BR638" s="333"/>
      <c r="BS638" s="333"/>
      <c r="BT638" s="333"/>
      <c r="BU638" s="333"/>
      <c r="BV638" s="333"/>
      <c r="BW638" s="333"/>
      <c r="BX638" s="333"/>
      <c r="BY638" s="333"/>
      <c r="BZ638" s="333"/>
      <c r="CA638" s="333"/>
      <c r="CB638" s="333"/>
      <c r="CC638" s="333"/>
      <c r="CD638" s="333"/>
      <c r="CE638" s="337"/>
      <c r="CF638" s="337"/>
      <c r="CG638" s="337"/>
      <c r="CH638" s="337"/>
      <c r="CI638" s="333"/>
      <c r="CJ638" s="333"/>
      <c r="CK638" s="333"/>
      <c r="CL638" s="333"/>
      <c r="CM638" s="333"/>
      <c r="CN638" s="333"/>
      <c r="CO638" s="333"/>
      <c r="CP638" s="333"/>
      <c r="CQ638" s="337"/>
      <c r="CR638" s="337"/>
      <c r="CS638" s="337"/>
      <c r="CT638" s="337"/>
      <c r="CU638" s="337"/>
      <c r="CV638" s="337"/>
      <c r="CW638" s="337"/>
      <c r="CX638" s="337"/>
      <c r="CY638" s="337"/>
      <c r="CZ638" s="337"/>
      <c r="DA638" s="337"/>
      <c r="DB638" s="337"/>
      <c r="DC638" s="337"/>
      <c r="DD638" s="337"/>
      <c r="DE638" s="337"/>
      <c r="DF638" s="337"/>
      <c r="DG638" s="337"/>
      <c r="DH638" s="337"/>
      <c r="DI638" s="337"/>
      <c r="DJ638" s="337"/>
      <c r="DK638" s="337"/>
      <c r="DL638" s="337"/>
      <c r="DM638"/>
      <c r="DN638"/>
      <c r="DO638"/>
      <c r="EA638" s="333"/>
      <c r="EB638" s="333"/>
      <c r="EC638" s="333"/>
      <c r="ED638" s="333"/>
      <c r="EE638" s="333"/>
      <c r="EF638" s="333"/>
      <c r="EG638" s="333"/>
      <c r="EH638" s="333"/>
      <c r="EJ638" s="66"/>
      <c r="EL638" s="66"/>
      <c r="EM638" s="338"/>
      <c r="FP638" s="107"/>
    </row>
    <row r="639" spans="1:172" s="83" customFormat="1">
      <c r="A639" s="66"/>
      <c r="B639" s="66"/>
      <c r="C639" s="120"/>
      <c r="D639" s="66"/>
      <c r="E639" s="197"/>
      <c r="F639" s="120"/>
      <c r="G639" s="333"/>
      <c r="H639" s="333"/>
      <c r="I639" s="333"/>
      <c r="J639" s="333"/>
      <c r="K639" s="333"/>
      <c r="L639" s="333"/>
      <c r="M639" s="333"/>
      <c r="N639" s="333"/>
      <c r="O639" s="333"/>
      <c r="P639" s="333"/>
      <c r="Q639" s="333"/>
      <c r="R639" s="333"/>
      <c r="S639" s="333"/>
      <c r="T639" s="333"/>
      <c r="U639" s="333"/>
      <c r="V639" s="333"/>
      <c r="W639" s="333"/>
      <c r="X639" s="333"/>
      <c r="Y639" s="333"/>
      <c r="Z639" s="333"/>
      <c r="AA639" s="333"/>
      <c r="AB639" s="333"/>
      <c r="AC639" s="333"/>
      <c r="AD639" s="333"/>
      <c r="AE639" s="333"/>
      <c r="AF639" s="333"/>
      <c r="AG639" s="333"/>
      <c r="AH639" s="333"/>
      <c r="AI639" s="333"/>
      <c r="AJ639" s="333"/>
      <c r="AK639" s="333"/>
      <c r="AL639" s="333"/>
      <c r="AM639" s="333"/>
      <c r="AN639" s="333"/>
      <c r="AO639"/>
      <c r="AP639"/>
      <c r="AQ639"/>
      <c r="AR639"/>
      <c r="AS639" s="333"/>
      <c r="AT639" s="333"/>
      <c r="AU639" s="333"/>
      <c r="AV639" s="333"/>
      <c r="AW639" s="333"/>
      <c r="AX639" s="333"/>
      <c r="AY639" s="333"/>
      <c r="AZ639" s="333"/>
      <c r="BA639"/>
      <c r="BB639"/>
      <c r="BC639"/>
      <c r="BD639"/>
      <c r="BE639"/>
      <c r="BF639"/>
      <c r="BG639" s="333"/>
      <c r="BH639" s="333"/>
      <c r="BI639" s="333"/>
      <c r="BJ639" s="333"/>
      <c r="BK639" s="333"/>
      <c r="BL639" s="333"/>
      <c r="BM639" s="333"/>
      <c r="BN639" s="333"/>
      <c r="BO639" s="333"/>
      <c r="BP639" s="333"/>
      <c r="BQ639" s="333"/>
      <c r="BR639" s="333"/>
      <c r="BS639" s="333"/>
      <c r="BT639" s="333"/>
      <c r="BU639" s="333"/>
      <c r="BV639" s="333"/>
      <c r="BW639" s="333"/>
      <c r="BX639" s="333"/>
      <c r="BY639" s="333"/>
      <c r="BZ639" s="333"/>
      <c r="CA639" s="333"/>
      <c r="CB639" s="333"/>
      <c r="CC639" s="333"/>
      <c r="CD639" s="333"/>
      <c r="CE639" s="337"/>
      <c r="CF639" s="337"/>
      <c r="CG639" s="337"/>
      <c r="CH639" s="337"/>
      <c r="CI639" s="333"/>
      <c r="CJ639" s="333"/>
      <c r="CK639" s="333"/>
      <c r="CL639" s="333"/>
      <c r="CM639" s="333"/>
      <c r="CN639" s="333"/>
      <c r="CO639" s="333"/>
      <c r="CP639" s="333"/>
      <c r="CQ639" s="337"/>
      <c r="CR639" s="337"/>
      <c r="CS639" s="337"/>
      <c r="CT639" s="337"/>
      <c r="CU639" s="337"/>
      <c r="CV639" s="337"/>
      <c r="CW639" s="337"/>
      <c r="CX639" s="337"/>
      <c r="CY639" s="337"/>
      <c r="CZ639" s="337"/>
      <c r="DA639" s="337"/>
      <c r="DB639" s="337"/>
      <c r="DC639" s="337"/>
      <c r="DD639" s="337"/>
      <c r="DE639" s="337"/>
      <c r="DF639" s="337"/>
      <c r="DG639" s="337"/>
      <c r="DH639" s="337"/>
      <c r="DI639" s="337"/>
      <c r="DJ639" s="337"/>
      <c r="DK639" s="337"/>
      <c r="DL639" s="337"/>
      <c r="DM639"/>
      <c r="DN639"/>
      <c r="DO639"/>
      <c r="EA639" s="333"/>
      <c r="EB639" s="333"/>
      <c r="EC639" s="333"/>
      <c r="ED639" s="333"/>
      <c r="EE639" s="333"/>
      <c r="EF639" s="333"/>
      <c r="EG639" s="333"/>
      <c r="EH639" s="333"/>
      <c r="EJ639" s="66"/>
      <c r="EL639" s="66"/>
      <c r="EM639" s="338"/>
      <c r="FP639" s="107"/>
    </row>
    <row r="640" spans="1:172" s="83" customFormat="1">
      <c r="A640" s="66"/>
      <c r="B640" s="66"/>
      <c r="C640" s="120"/>
      <c r="D640" s="66"/>
      <c r="E640" s="197"/>
      <c r="F640" s="120"/>
      <c r="G640" s="333"/>
      <c r="H640" s="333"/>
      <c r="I640" s="333"/>
      <c r="J640" s="333"/>
      <c r="K640" s="333"/>
      <c r="L640" s="333"/>
      <c r="M640" s="333"/>
      <c r="N640" s="333"/>
      <c r="O640" s="333"/>
      <c r="P640" s="333"/>
      <c r="Q640" s="333"/>
      <c r="R640" s="333"/>
      <c r="S640" s="333"/>
      <c r="T640" s="333"/>
      <c r="U640" s="333"/>
      <c r="V640" s="333"/>
      <c r="W640" s="333"/>
      <c r="X640" s="333"/>
      <c r="Y640" s="333"/>
      <c r="Z640" s="333"/>
      <c r="AA640" s="333"/>
      <c r="AB640" s="333"/>
      <c r="AC640" s="333"/>
      <c r="AD640" s="333"/>
      <c r="AE640" s="333"/>
      <c r="AF640" s="333"/>
      <c r="AG640" s="333"/>
      <c r="AH640" s="333"/>
      <c r="AI640" s="333"/>
      <c r="AJ640" s="333"/>
      <c r="AK640" s="333"/>
      <c r="AL640" s="333"/>
      <c r="AM640" s="333"/>
      <c r="AN640" s="333"/>
      <c r="AO640"/>
      <c r="AP640"/>
      <c r="AQ640"/>
      <c r="AR640"/>
      <c r="AS640" s="333"/>
      <c r="AT640" s="333"/>
      <c r="AU640" s="333"/>
      <c r="AV640" s="333"/>
      <c r="AW640" s="333"/>
      <c r="AX640" s="333"/>
      <c r="AY640" s="333"/>
      <c r="AZ640" s="333"/>
      <c r="BA640"/>
      <c r="BB640"/>
      <c r="BC640"/>
      <c r="BD640"/>
      <c r="BE640"/>
      <c r="BF640"/>
      <c r="BG640" s="333"/>
      <c r="BH640" s="333"/>
      <c r="BI640" s="333"/>
      <c r="BJ640" s="333"/>
      <c r="BK640" s="333"/>
      <c r="BL640" s="333"/>
      <c r="BM640" s="333"/>
      <c r="BN640" s="333"/>
      <c r="BO640" s="333"/>
      <c r="BP640" s="333"/>
      <c r="BQ640" s="333"/>
      <c r="BR640" s="333"/>
      <c r="BS640" s="333"/>
      <c r="BT640" s="333"/>
      <c r="BU640" s="333"/>
      <c r="BV640" s="333"/>
      <c r="BW640" s="333"/>
      <c r="BX640" s="333"/>
      <c r="BY640" s="333"/>
      <c r="BZ640" s="333"/>
      <c r="CA640" s="333"/>
      <c r="CB640" s="333"/>
      <c r="CC640" s="333"/>
      <c r="CD640" s="333"/>
      <c r="CE640" s="337"/>
      <c r="CF640" s="337"/>
      <c r="CG640" s="337"/>
      <c r="CH640" s="337"/>
      <c r="CI640" s="333"/>
      <c r="CJ640" s="333"/>
      <c r="CK640" s="333"/>
      <c r="CL640" s="333"/>
      <c r="CM640" s="333"/>
      <c r="CN640" s="333"/>
      <c r="CO640" s="333"/>
      <c r="CP640" s="333"/>
      <c r="CQ640" s="337"/>
      <c r="CR640" s="337"/>
      <c r="CS640" s="337"/>
      <c r="CT640" s="337"/>
      <c r="CU640" s="337"/>
      <c r="CV640" s="337"/>
      <c r="CW640" s="337"/>
      <c r="CX640" s="337"/>
      <c r="CY640" s="337"/>
      <c r="CZ640" s="337"/>
      <c r="DA640" s="337"/>
      <c r="DB640" s="337"/>
      <c r="DC640" s="337"/>
      <c r="DD640" s="337"/>
      <c r="DE640" s="337"/>
      <c r="DF640" s="337"/>
      <c r="DG640" s="337"/>
      <c r="DH640" s="337"/>
      <c r="DI640" s="337"/>
      <c r="DJ640" s="337"/>
      <c r="DK640" s="337"/>
      <c r="DL640" s="337"/>
      <c r="DM640"/>
      <c r="DN640"/>
      <c r="DO640"/>
      <c r="EA640" s="333"/>
      <c r="EB640" s="333"/>
      <c r="EC640" s="333"/>
      <c r="ED640" s="333"/>
      <c r="EE640" s="333"/>
      <c r="EF640" s="333"/>
      <c r="EG640" s="333"/>
      <c r="EH640" s="333"/>
      <c r="EJ640" s="66"/>
      <c r="EL640" s="66"/>
      <c r="EM640" s="338"/>
      <c r="FP640" s="107"/>
    </row>
    <row r="641" spans="1:172" s="83" customFormat="1">
      <c r="A641" s="66"/>
      <c r="B641" s="66"/>
      <c r="C641" s="120"/>
      <c r="D641" s="66"/>
      <c r="E641" s="197"/>
      <c r="F641" s="120"/>
      <c r="G641" s="333"/>
      <c r="H641" s="333"/>
      <c r="I641" s="333"/>
      <c r="J641" s="333"/>
      <c r="K641" s="333"/>
      <c r="L641" s="333"/>
      <c r="M641" s="333"/>
      <c r="N641" s="333"/>
      <c r="O641" s="333"/>
      <c r="P641" s="333"/>
      <c r="Q641" s="333"/>
      <c r="R641" s="333"/>
      <c r="S641" s="333"/>
      <c r="T641" s="333"/>
      <c r="U641" s="333"/>
      <c r="V641" s="333"/>
      <c r="W641" s="333"/>
      <c r="X641" s="333"/>
      <c r="Y641" s="333"/>
      <c r="Z641" s="333"/>
      <c r="AA641" s="333"/>
      <c r="AB641" s="333"/>
      <c r="AC641" s="333"/>
      <c r="AD641" s="333"/>
      <c r="AE641" s="333"/>
      <c r="AF641" s="333"/>
      <c r="AG641" s="333"/>
      <c r="AH641" s="333"/>
      <c r="AI641" s="333"/>
      <c r="AJ641" s="333"/>
      <c r="AK641" s="333"/>
      <c r="AL641" s="333"/>
      <c r="AM641" s="333"/>
      <c r="AN641" s="333"/>
      <c r="AO641"/>
      <c r="AP641"/>
      <c r="AQ641"/>
      <c r="AR641"/>
      <c r="AS641" s="333"/>
      <c r="AT641" s="333"/>
      <c r="AU641" s="333"/>
      <c r="AV641" s="333"/>
      <c r="AW641" s="333"/>
      <c r="AX641" s="333"/>
      <c r="AY641" s="333"/>
      <c r="AZ641" s="333"/>
      <c r="BA641"/>
      <c r="BB641"/>
      <c r="BC641"/>
      <c r="BD641"/>
      <c r="BE641"/>
      <c r="BF641"/>
      <c r="BG641" s="333"/>
      <c r="BH641" s="333"/>
      <c r="BI641" s="333"/>
      <c r="BJ641" s="333"/>
      <c r="BK641" s="333"/>
      <c r="BL641" s="333"/>
      <c r="BM641" s="333"/>
      <c r="BN641" s="333"/>
      <c r="BO641" s="333"/>
      <c r="BP641" s="333"/>
      <c r="BQ641" s="333"/>
      <c r="BR641" s="333"/>
      <c r="BS641" s="333"/>
      <c r="BT641" s="333"/>
      <c r="BU641" s="333"/>
      <c r="BV641" s="333"/>
      <c r="BW641" s="333"/>
      <c r="BX641" s="333"/>
      <c r="BY641" s="333"/>
      <c r="BZ641" s="333"/>
      <c r="CA641" s="333"/>
      <c r="CB641" s="333"/>
      <c r="CC641" s="333"/>
      <c r="CD641" s="333"/>
      <c r="CE641" s="337"/>
      <c r="CF641" s="337"/>
      <c r="CG641" s="337"/>
      <c r="CH641" s="337"/>
      <c r="CI641" s="333"/>
      <c r="CJ641" s="333"/>
      <c r="CK641" s="333"/>
      <c r="CL641" s="333"/>
      <c r="CM641" s="333"/>
      <c r="CN641" s="333"/>
      <c r="CO641" s="333"/>
      <c r="CP641" s="333"/>
      <c r="CQ641" s="337"/>
      <c r="CR641" s="337"/>
      <c r="CS641" s="337"/>
      <c r="CT641" s="337"/>
      <c r="CU641" s="337"/>
      <c r="CV641" s="337"/>
      <c r="CW641" s="337"/>
      <c r="CX641" s="337"/>
      <c r="CY641" s="337"/>
      <c r="CZ641" s="337"/>
      <c r="DA641" s="337"/>
      <c r="DB641" s="337"/>
      <c r="DC641" s="337"/>
      <c r="DD641" s="337"/>
      <c r="DE641" s="337"/>
      <c r="DF641" s="337"/>
      <c r="DG641" s="337"/>
      <c r="DH641" s="337"/>
      <c r="DI641" s="337"/>
      <c r="DJ641" s="337"/>
      <c r="DK641" s="337"/>
      <c r="DL641" s="337"/>
      <c r="DM641"/>
      <c r="DN641"/>
      <c r="DO641"/>
      <c r="EA641" s="333"/>
      <c r="EB641" s="333"/>
      <c r="EC641" s="333"/>
      <c r="ED641" s="333"/>
      <c r="EE641" s="333"/>
      <c r="EF641" s="333"/>
      <c r="EG641" s="333"/>
      <c r="EH641" s="333"/>
      <c r="EJ641" s="66"/>
      <c r="EL641" s="66"/>
      <c r="EM641" s="338"/>
      <c r="FP641" s="107"/>
    </row>
    <row r="642" spans="1:172" s="83" customFormat="1">
      <c r="A642" s="66"/>
      <c r="B642" s="66"/>
      <c r="C642" s="120"/>
      <c r="D642" s="66"/>
      <c r="E642" s="197"/>
      <c r="F642" s="120"/>
      <c r="G642" s="333"/>
      <c r="H642" s="333"/>
      <c r="I642" s="333"/>
      <c r="J642" s="333"/>
      <c r="K642" s="333"/>
      <c r="L642" s="333"/>
      <c r="M642" s="333"/>
      <c r="N642" s="333"/>
      <c r="O642" s="333"/>
      <c r="P642" s="333"/>
      <c r="Q642" s="333"/>
      <c r="R642" s="333"/>
      <c r="S642" s="333"/>
      <c r="T642" s="333"/>
      <c r="U642" s="333"/>
      <c r="V642" s="333"/>
      <c r="W642" s="333"/>
      <c r="X642" s="333"/>
      <c r="Y642" s="333"/>
      <c r="Z642" s="333"/>
      <c r="AA642" s="333"/>
      <c r="AB642" s="333"/>
      <c r="AC642" s="333"/>
      <c r="AD642" s="333"/>
      <c r="AE642" s="333"/>
      <c r="AF642" s="333"/>
      <c r="AG642" s="333"/>
      <c r="AH642" s="333"/>
      <c r="AI642" s="333"/>
      <c r="AJ642" s="333"/>
      <c r="AK642" s="333"/>
      <c r="AL642" s="333"/>
      <c r="AM642" s="333"/>
      <c r="AN642" s="333"/>
      <c r="AO642"/>
      <c r="AP642"/>
      <c r="AQ642"/>
      <c r="AR642"/>
      <c r="AS642" s="333"/>
      <c r="AT642" s="333"/>
      <c r="AU642" s="333"/>
      <c r="AV642" s="333"/>
      <c r="AW642" s="333"/>
      <c r="AX642" s="333"/>
      <c r="AY642" s="333"/>
      <c r="AZ642" s="333"/>
      <c r="BA642"/>
      <c r="BB642"/>
      <c r="BC642"/>
      <c r="BD642"/>
      <c r="BE642"/>
      <c r="BF642"/>
      <c r="BG642" s="333"/>
      <c r="BH642" s="333"/>
      <c r="BI642" s="333"/>
      <c r="BJ642" s="333"/>
      <c r="BK642" s="333"/>
      <c r="BL642" s="333"/>
      <c r="BM642" s="333"/>
      <c r="BN642" s="333"/>
      <c r="BO642" s="333"/>
      <c r="BP642" s="333"/>
      <c r="BQ642" s="333"/>
      <c r="BR642" s="333"/>
      <c r="BS642" s="333"/>
      <c r="BT642" s="333"/>
      <c r="BU642" s="333"/>
      <c r="BV642" s="333"/>
      <c r="BW642" s="333"/>
      <c r="BX642" s="333"/>
      <c r="BY642" s="333"/>
      <c r="BZ642" s="333"/>
      <c r="CA642" s="333"/>
      <c r="CB642" s="333"/>
      <c r="CC642" s="333"/>
      <c r="CD642" s="333"/>
      <c r="CE642" s="337"/>
      <c r="CF642" s="337"/>
      <c r="CG642" s="337"/>
      <c r="CH642" s="337"/>
      <c r="CI642" s="333"/>
      <c r="CJ642" s="333"/>
      <c r="CK642" s="333"/>
      <c r="CL642" s="333"/>
      <c r="CM642" s="333"/>
      <c r="CN642" s="333"/>
      <c r="CO642" s="333"/>
      <c r="CP642" s="333"/>
      <c r="CQ642" s="337"/>
      <c r="CR642" s="337"/>
      <c r="CS642" s="337"/>
      <c r="CT642" s="337"/>
      <c r="CU642" s="337"/>
      <c r="CV642" s="337"/>
      <c r="CW642" s="337"/>
      <c r="CX642" s="337"/>
      <c r="CY642" s="337"/>
      <c r="CZ642" s="337"/>
      <c r="DA642" s="337"/>
      <c r="DB642" s="337"/>
      <c r="DC642" s="337"/>
      <c r="DD642" s="337"/>
      <c r="DE642" s="337"/>
      <c r="DF642" s="337"/>
      <c r="DG642" s="337"/>
      <c r="DH642" s="337"/>
      <c r="DI642" s="337"/>
      <c r="DJ642" s="337"/>
      <c r="DK642" s="337"/>
      <c r="DL642" s="337"/>
      <c r="DM642"/>
      <c r="DN642"/>
      <c r="DO642"/>
      <c r="EA642" s="333"/>
      <c r="EB642" s="333"/>
      <c r="EC642" s="333"/>
      <c r="ED642" s="333"/>
      <c r="EE642" s="333"/>
      <c r="EF642" s="333"/>
      <c r="EG642" s="333"/>
      <c r="EH642" s="333"/>
      <c r="EJ642" s="66"/>
      <c r="EL642" s="66"/>
      <c r="EM642" s="338"/>
      <c r="FP642" s="107"/>
    </row>
    <row r="643" spans="1:172" s="83" customFormat="1">
      <c r="A643" s="66"/>
      <c r="B643" s="66"/>
      <c r="C643" s="120"/>
      <c r="D643" s="66"/>
      <c r="E643" s="197"/>
      <c r="F643" s="120"/>
      <c r="G643" s="333"/>
      <c r="H643" s="333"/>
      <c r="I643" s="333"/>
      <c r="J643" s="333"/>
      <c r="K643" s="333"/>
      <c r="L643" s="333"/>
      <c r="M643" s="333"/>
      <c r="N643" s="333"/>
      <c r="O643" s="333"/>
      <c r="P643" s="333"/>
      <c r="Q643" s="333"/>
      <c r="R643" s="333"/>
      <c r="S643" s="333"/>
      <c r="T643" s="333"/>
      <c r="U643" s="333"/>
      <c r="V643" s="333"/>
      <c r="W643" s="333"/>
      <c r="X643" s="333"/>
      <c r="Y643" s="333"/>
      <c r="Z643" s="333"/>
      <c r="AA643" s="333"/>
      <c r="AB643" s="333"/>
      <c r="AC643" s="333"/>
      <c r="AD643" s="333"/>
      <c r="AE643" s="333"/>
      <c r="AF643" s="333"/>
      <c r="AG643" s="333"/>
      <c r="AH643" s="333"/>
      <c r="AI643" s="333"/>
      <c r="AJ643" s="333"/>
      <c r="AK643" s="333"/>
      <c r="AL643" s="333"/>
      <c r="AM643" s="333"/>
      <c r="AN643" s="333"/>
      <c r="AO643"/>
      <c r="AP643"/>
      <c r="AQ643"/>
      <c r="AR643"/>
      <c r="AS643" s="333"/>
      <c r="AT643" s="333"/>
      <c r="AU643" s="333"/>
      <c r="AV643" s="333"/>
      <c r="AW643" s="333"/>
      <c r="AX643" s="333"/>
      <c r="AY643" s="333"/>
      <c r="AZ643" s="333"/>
      <c r="BA643"/>
      <c r="BB643"/>
      <c r="BC643"/>
      <c r="BD643"/>
      <c r="BE643"/>
      <c r="BF643"/>
      <c r="BG643" s="333"/>
      <c r="BH643" s="333"/>
      <c r="BI643" s="333"/>
      <c r="BJ643" s="333"/>
      <c r="BK643" s="333"/>
      <c r="BL643" s="333"/>
      <c r="BM643" s="333"/>
      <c r="BN643" s="333"/>
      <c r="BO643" s="333"/>
      <c r="BP643" s="333"/>
      <c r="BQ643" s="333"/>
      <c r="BR643" s="333"/>
      <c r="BS643" s="333"/>
      <c r="BT643" s="333"/>
      <c r="BU643" s="333"/>
      <c r="BV643" s="333"/>
      <c r="BW643" s="333"/>
      <c r="BX643" s="333"/>
      <c r="BY643" s="333"/>
      <c r="BZ643" s="333"/>
      <c r="CA643" s="333"/>
      <c r="CB643" s="333"/>
      <c r="CC643" s="333"/>
      <c r="CD643" s="333"/>
      <c r="CE643" s="337"/>
      <c r="CF643" s="337"/>
      <c r="CG643" s="337"/>
      <c r="CH643" s="337"/>
      <c r="CI643" s="333"/>
      <c r="CJ643" s="333"/>
      <c r="CK643" s="333"/>
      <c r="CL643" s="333"/>
      <c r="CM643" s="333"/>
      <c r="CN643" s="333"/>
      <c r="CO643" s="333"/>
      <c r="CP643" s="333"/>
      <c r="CQ643" s="337"/>
      <c r="CR643" s="337"/>
      <c r="CS643" s="337"/>
      <c r="CT643" s="337"/>
      <c r="CU643" s="337"/>
      <c r="CV643" s="337"/>
      <c r="CW643" s="337"/>
      <c r="CX643" s="337"/>
      <c r="CY643" s="337"/>
      <c r="CZ643" s="337"/>
      <c r="DA643" s="337"/>
      <c r="DB643" s="337"/>
      <c r="DC643" s="337"/>
      <c r="DD643" s="337"/>
      <c r="DE643" s="337"/>
      <c r="DF643" s="337"/>
      <c r="DG643" s="337"/>
      <c r="DH643" s="337"/>
      <c r="DI643" s="337"/>
      <c r="DJ643" s="337"/>
      <c r="DK643" s="337"/>
      <c r="DL643" s="337"/>
      <c r="DM643"/>
      <c r="DN643"/>
      <c r="DO643"/>
      <c r="EA643" s="333"/>
      <c r="EB643" s="333"/>
      <c r="EC643" s="333"/>
      <c r="ED643" s="333"/>
      <c r="EE643" s="333"/>
      <c r="EF643" s="333"/>
      <c r="EG643" s="333"/>
      <c r="EH643" s="333"/>
      <c r="EJ643" s="66"/>
      <c r="EL643" s="66"/>
      <c r="EM643" s="338"/>
      <c r="FP643" s="107"/>
    </row>
    <row r="644" spans="1:172" s="83" customFormat="1">
      <c r="A644" s="66"/>
      <c r="B644" s="66"/>
      <c r="C644" s="120"/>
      <c r="D644" s="66"/>
      <c r="E644" s="197"/>
      <c r="F644" s="120"/>
      <c r="G644" s="333"/>
      <c r="H644" s="333"/>
      <c r="I644" s="333"/>
      <c r="J644" s="333"/>
      <c r="K644" s="333"/>
      <c r="L644" s="333"/>
      <c r="M644" s="333"/>
      <c r="N644" s="333"/>
      <c r="O644" s="333"/>
      <c r="P644" s="333"/>
      <c r="Q644" s="333"/>
      <c r="R644" s="333"/>
      <c r="S644" s="333"/>
      <c r="T644" s="333"/>
      <c r="U644" s="333"/>
      <c r="V644" s="333"/>
      <c r="W644" s="333"/>
      <c r="X644" s="333"/>
      <c r="Y644" s="333"/>
      <c r="Z644" s="333"/>
      <c r="AA644" s="333"/>
      <c r="AB644" s="333"/>
      <c r="AC644" s="333"/>
      <c r="AD644" s="333"/>
      <c r="AE644" s="333"/>
      <c r="AF644" s="333"/>
      <c r="AG644" s="333"/>
      <c r="AH644" s="333"/>
      <c r="AI644" s="333"/>
      <c r="AJ644" s="333"/>
      <c r="AK644" s="333"/>
      <c r="AL644" s="333"/>
      <c r="AM644" s="333"/>
      <c r="AN644" s="333"/>
      <c r="AO644"/>
      <c r="AP644"/>
      <c r="AQ644"/>
      <c r="AR644"/>
      <c r="AS644" s="333"/>
      <c r="AT644" s="333"/>
      <c r="AU644" s="333"/>
      <c r="AV644" s="333"/>
      <c r="AW644" s="333"/>
      <c r="AX644" s="333"/>
      <c r="AY644" s="333"/>
      <c r="AZ644" s="333"/>
      <c r="BA644"/>
      <c r="BB644"/>
      <c r="BC644"/>
      <c r="BD644"/>
      <c r="BE644"/>
      <c r="BF644"/>
      <c r="BG644" s="333"/>
      <c r="BH644" s="333"/>
      <c r="BI644" s="333"/>
      <c r="BJ644" s="333"/>
      <c r="BK644" s="333"/>
      <c r="BL644" s="333"/>
      <c r="BM644" s="333"/>
      <c r="BN644" s="333"/>
      <c r="BO644" s="333"/>
      <c r="BP644" s="333"/>
      <c r="BQ644" s="333"/>
      <c r="BR644" s="333"/>
      <c r="BS644" s="333"/>
      <c r="BT644" s="333"/>
      <c r="BU644" s="333"/>
      <c r="BV644" s="333"/>
      <c r="BW644" s="333"/>
      <c r="BX644" s="333"/>
      <c r="BY644" s="333"/>
      <c r="BZ644" s="333"/>
      <c r="CA644" s="333"/>
      <c r="CB644" s="333"/>
      <c r="CC644" s="333"/>
      <c r="CD644" s="333"/>
      <c r="CE644" s="337"/>
      <c r="CF644" s="337"/>
      <c r="CG644" s="337"/>
      <c r="CH644" s="337"/>
      <c r="CI644" s="333"/>
      <c r="CJ644" s="333"/>
      <c r="CK644" s="333"/>
      <c r="CL644" s="333"/>
      <c r="CM644" s="333"/>
      <c r="CN644" s="333"/>
      <c r="CO644" s="333"/>
      <c r="CP644" s="333"/>
      <c r="CQ644" s="337"/>
      <c r="CR644" s="337"/>
      <c r="CS644" s="337"/>
      <c r="CT644" s="337"/>
      <c r="CU644" s="337"/>
      <c r="CV644" s="337"/>
      <c r="CW644" s="337"/>
      <c r="CX644" s="337"/>
      <c r="CY644" s="337"/>
      <c r="CZ644" s="337"/>
      <c r="DA644" s="337"/>
      <c r="DB644" s="337"/>
      <c r="DC644" s="337"/>
      <c r="DD644" s="337"/>
      <c r="DE644" s="337"/>
      <c r="DF644" s="337"/>
      <c r="DG644" s="337"/>
      <c r="DH644" s="337"/>
      <c r="DI644" s="337"/>
      <c r="DJ644" s="337"/>
      <c r="DK644" s="337"/>
      <c r="DL644" s="337"/>
      <c r="DM644"/>
      <c r="DN644"/>
      <c r="DO644"/>
      <c r="EA644" s="333"/>
      <c r="EB644" s="333"/>
      <c r="EC644" s="333"/>
      <c r="ED644" s="333"/>
      <c r="EE644" s="333"/>
      <c r="EF644" s="333"/>
      <c r="EG644" s="333"/>
      <c r="EH644" s="333"/>
      <c r="EJ644" s="66"/>
      <c r="EL644" s="66"/>
      <c r="EM644" s="338"/>
      <c r="FP644" s="107"/>
    </row>
    <row r="645" spans="1:172" s="83" customFormat="1">
      <c r="A645" s="66"/>
      <c r="B645" s="66"/>
      <c r="C645" s="120"/>
      <c r="D645" s="66"/>
      <c r="E645" s="197"/>
      <c r="F645" s="120"/>
      <c r="G645" s="333"/>
      <c r="H645" s="333"/>
      <c r="I645" s="333"/>
      <c r="J645" s="333"/>
      <c r="K645" s="333"/>
      <c r="L645" s="333"/>
      <c r="M645" s="333"/>
      <c r="N645" s="333"/>
      <c r="O645" s="333"/>
      <c r="P645" s="333"/>
      <c r="Q645" s="333"/>
      <c r="R645" s="333"/>
      <c r="S645" s="333"/>
      <c r="T645" s="333"/>
      <c r="U645" s="333"/>
      <c r="V645" s="333"/>
      <c r="W645" s="333"/>
      <c r="X645" s="333"/>
      <c r="Y645" s="333"/>
      <c r="Z645" s="333"/>
      <c r="AA645" s="333"/>
      <c r="AB645" s="333"/>
      <c r="AC645" s="333"/>
      <c r="AD645" s="333"/>
      <c r="AE645" s="333"/>
      <c r="AF645" s="333"/>
      <c r="AG645" s="333"/>
      <c r="AH645" s="333"/>
      <c r="AI645" s="333"/>
      <c r="AJ645" s="333"/>
      <c r="AK645" s="333"/>
      <c r="AL645" s="333"/>
      <c r="AM645" s="333"/>
      <c r="AN645" s="333"/>
      <c r="AO645"/>
      <c r="AP645"/>
      <c r="AQ645"/>
      <c r="AR645"/>
      <c r="AS645" s="333"/>
      <c r="AT645" s="333"/>
      <c r="AU645" s="333"/>
      <c r="AV645" s="333"/>
      <c r="AW645" s="333"/>
      <c r="AX645" s="333"/>
      <c r="AY645" s="333"/>
      <c r="AZ645" s="333"/>
      <c r="BA645"/>
      <c r="BB645"/>
      <c r="BC645"/>
      <c r="BD645"/>
      <c r="BE645"/>
      <c r="BF645"/>
      <c r="BG645" s="333"/>
      <c r="BH645" s="333"/>
      <c r="BI645" s="333"/>
      <c r="BJ645" s="333"/>
      <c r="BK645" s="333"/>
      <c r="BL645" s="333"/>
      <c r="BM645" s="333"/>
      <c r="BN645" s="333"/>
      <c r="BO645" s="333"/>
      <c r="BP645" s="333"/>
      <c r="BQ645" s="333"/>
      <c r="BR645" s="333"/>
      <c r="BS645" s="333"/>
      <c r="BT645" s="333"/>
      <c r="BU645" s="333"/>
      <c r="BV645" s="333"/>
      <c r="BW645" s="333"/>
      <c r="BX645" s="333"/>
      <c r="BY645" s="333"/>
      <c r="BZ645" s="333"/>
      <c r="CA645" s="333"/>
      <c r="CB645" s="333"/>
      <c r="CC645" s="333"/>
      <c r="CD645" s="333"/>
      <c r="CE645" s="337"/>
      <c r="CF645" s="337"/>
      <c r="CG645" s="337"/>
      <c r="CH645" s="337"/>
      <c r="CI645" s="333"/>
      <c r="CJ645" s="333"/>
      <c r="CK645" s="333"/>
      <c r="CL645" s="333"/>
      <c r="CM645" s="333"/>
      <c r="CN645" s="333"/>
      <c r="CO645" s="333"/>
      <c r="CP645" s="333"/>
      <c r="CQ645" s="337"/>
      <c r="CR645" s="337"/>
      <c r="CS645" s="337"/>
      <c r="CT645" s="337"/>
      <c r="CU645" s="337"/>
      <c r="CV645" s="337"/>
      <c r="CW645" s="337"/>
      <c r="CX645" s="337"/>
      <c r="CY645" s="337"/>
      <c r="CZ645" s="337"/>
      <c r="DA645" s="337"/>
      <c r="DB645" s="337"/>
      <c r="DC645" s="337"/>
      <c r="DD645" s="337"/>
      <c r="DE645" s="337"/>
      <c r="DF645" s="337"/>
      <c r="DG645" s="337"/>
      <c r="DH645" s="337"/>
      <c r="DI645" s="337"/>
      <c r="DJ645" s="337"/>
      <c r="DK645" s="337"/>
      <c r="DL645" s="337"/>
      <c r="DM645"/>
      <c r="DN645"/>
      <c r="DO645"/>
      <c r="EA645" s="333"/>
      <c r="EB645" s="333"/>
      <c r="EC645" s="333"/>
      <c r="ED645" s="333"/>
      <c r="EE645" s="333"/>
      <c r="EF645" s="333"/>
      <c r="EG645" s="333"/>
      <c r="EH645" s="333"/>
      <c r="EJ645" s="66"/>
      <c r="EL645" s="66"/>
      <c r="EM645" s="338"/>
      <c r="FP645" s="107"/>
    </row>
    <row r="646" spans="1:172" s="83" customFormat="1">
      <c r="A646" s="66"/>
      <c r="B646" s="66"/>
      <c r="C646" s="120"/>
      <c r="D646" s="66"/>
      <c r="E646" s="197"/>
      <c r="F646" s="120"/>
      <c r="G646" s="333"/>
      <c r="H646" s="333"/>
      <c r="I646" s="333"/>
      <c r="J646" s="333"/>
      <c r="K646" s="333"/>
      <c r="L646" s="333"/>
      <c r="M646" s="333"/>
      <c r="N646" s="333"/>
      <c r="O646" s="333"/>
      <c r="P646" s="333"/>
      <c r="Q646" s="333"/>
      <c r="R646" s="333"/>
      <c r="S646" s="333"/>
      <c r="T646" s="333"/>
      <c r="U646" s="333"/>
      <c r="V646" s="333"/>
      <c r="W646" s="333"/>
      <c r="X646" s="333"/>
      <c r="Y646" s="333"/>
      <c r="Z646" s="333"/>
      <c r="AA646" s="333"/>
      <c r="AB646" s="333"/>
      <c r="AC646" s="333"/>
      <c r="AD646" s="333"/>
      <c r="AE646" s="333"/>
      <c r="AF646" s="333"/>
      <c r="AG646" s="333"/>
      <c r="AH646" s="333"/>
      <c r="AI646" s="333"/>
      <c r="AJ646" s="333"/>
      <c r="AK646" s="333"/>
      <c r="AL646" s="333"/>
      <c r="AM646" s="333"/>
      <c r="AN646" s="333"/>
      <c r="AO646"/>
      <c r="AP646"/>
      <c r="AQ646"/>
      <c r="AR646"/>
      <c r="AS646" s="333"/>
      <c r="AT646" s="333"/>
      <c r="AU646" s="333"/>
      <c r="AV646" s="333"/>
      <c r="AW646" s="333"/>
      <c r="AX646" s="333"/>
      <c r="AY646" s="333"/>
      <c r="AZ646" s="333"/>
      <c r="BA646"/>
      <c r="BB646"/>
      <c r="BC646"/>
      <c r="BD646"/>
      <c r="BE646"/>
      <c r="BF646"/>
      <c r="BG646" s="333"/>
      <c r="BH646" s="333"/>
      <c r="BI646" s="333"/>
      <c r="BJ646" s="333"/>
      <c r="BK646" s="333"/>
      <c r="BL646" s="333"/>
      <c r="BM646" s="333"/>
      <c r="BN646" s="333"/>
      <c r="BO646" s="333"/>
      <c r="BP646" s="333"/>
      <c r="BQ646" s="333"/>
      <c r="BR646" s="333"/>
      <c r="BS646" s="333"/>
      <c r="BT646" s="333"/>
      <c r="BU646" s="333"/>
      <c r="BV646" s="333"/>
      <c r="BW646" s="333"/>
      <c r="BX646" s="333"/>
      <c r="BY646" s="333"/>
      <c r="BZ646" s="333"/>
      <c r="CA646" s="333"/>
      <c r="CB646" s="333"/>
      <c r="CC646" s="333"/>
      <c r="CD646" s="333"/>
      <c r="CE646" s="337"/>
      <c r="CF646" s="337"/>
      <c r="CG646" s="337"/>
      <c r="CH646" s="337"/>
      <c r="CI646" s="333"/>
      <c r="CJ646" s="333"/>
      <c r="CK646" s="333"/>
      <c r="CL646" s="333"/>
      <c r="CM646" s="333"/>
      <c r="CN646" s="333"/>
      <c r="CO646" s="333"/>
      <c r="CP646" s="333"/>
      <c r="CQ646" s="337"/>
      <c r="CR646" s="337"/>
      <c r="CS646" s="337"/>
      <c r="CT646" s="337"/>
      <c r="CU646" s="337"/>
      <c r="CV646" s="337"/>
      <c r="CW646" s="337"/>
      <c r="CX646" s="337"/>
      <c r="CY646" s="337"/>
      <c r="CZ646" s="337"/>
      <c r="DA646" s="337"/>
      <c r="DB646" s="337"/>
      <c r="DC646" s="337"/>
      <c r="DD646" s="337"/>
      <c r="DE646" s="337"/>
      <c r="DF646" s="337"/>
      <c r="DG646" s="337"/>
      <c r="DH646" s="337"/>
      <c r="DI646" s="337"/>
      <c r="DJ646" s="337"/>
      <c r="DK646" s="337"/>
      <c r="DL646" s="337"/>
      <c r="DM646"/>
      <c r="DN646"/>
      <c r="DO646"/>
      <c r="EA646" s="333"/>
      <c r="EB646" s="333"/>
      <c r="EC646" s="333"/>
      <c r="ED646" s="333"/>
      <c r="EE646" s="333"/>
      <c r="EF646" s="333"/>
      <c r="EG646" s="333"/>
      <c r="EH646" s="333"/>
      <c r="EJ646" s="66"/>
      <c r="EL646" s="66"/>
      <c r="EM646" s="338"/>
      <c r="FP646" s="107"/>
    </row>
    <row r="647" spans="1:172" s="83" customFormat="1">
      <c r="A647" s="66"/>
      <c r="B647" s="66"/>
      <c r="C647" s="120"/>
      <c r="D647" s="66"/>
      <c r="E647" s="197"/>
      <c r="F647" s="120"/>
      <c r="G647" s="333"/>
      <c r="H647" s="333"/>
      <c r="I647" s="333"/>
      <c r="J647" s="333"/>
      <c r="K647" s="333"/>
      <c r="L647" s="333"/>
      <c r="M647" s="333"/>
      <c r="N647" s="333"/>
      <c r="O647" s="333"/>
      <c r="P647" s="333"/>
      <c r="Q647" s="333"/>
      <c r="R647" s="333"/>
      <c r="S647" s="333"/>
      <c r="T647" s="333"/>
      <c r="U647" s="333"/>
      <c r="V647" s="333"/>
      <c r="W647" s="333"/>
      <c r="X647" s="333"/>
      <c r="Y647" s="333"/>
      <c r="Z647" s="333"/>
      <c r="AA647" s="333"/>
      <c r="AB647" s="333"/>
      <c r="AC647" s="333"/>
      <c r="AD647" s="333"/>
      <c r="AE647" s="333"/>
      <c r="AF647" s="333"/>
      <c r="AG647" s="333"/>
      <c r="AH647" s="333"/>
      <c r="AI647" s="333"/>
      <c r="AJ647" s="333"/>
      <c r="AK647" s="333"/>
      <c r="AL647" s="333"/>
      <c r="AM647" s="333"/>
      <c r="AN647" s="333"/>
      <c r="AO647"/>
      <c r="AP647"/>
      <c r="AQ647"/>
      <c r="AR647"/>
      <c r="AS647" s="333"/>
      <c r="AT647" s="333"/>
      <c r="AU647" s="333"/>
      <c r="AV647" s="333"/>
      <c r="AW647" s="333"/>
      <c r="AX647" s="333"/>
      <c r="AY647" s="333"/>
      <c r="AZ647" s="333"/>
      <c r="BA647"/>
      <c r="BB647"/>
      <c r="BC647"/>
      <c r="BD647"/>
      <c r="BE647"/>
      <c r="BF647"/>
      <c r="BG647" s="333"/>
      <c r="BH647" s="333"/>
      <c r="BI647" s="333"/>
      <c r="BJ647" s="333"/>
      <c r="BK647" s="333"/>
      <c r="BL647" s="333"/>
      <c r="BM647" s="333"/>
      <c r="BN647" s="333"/>
      <c r="BO647" s="333"/>
      <c r="BP647" s="333"/>
      <c r="BQ647" s="333"/>
      <c r="BR647" s="333"/>
      <c r="BS647" s="333"/>
      <c r="BT647" s="333"/>
      <c r="BU647" s="333"/>
      <c r="BV647" s="333"/>
      <c r="BW647" s="333"/>
      <c r="BX647" s="333"/>
      <c r="BY647" s="333"/>
      <c r="BZ647" s="333"/>
      <c r="CA647" s="333"/>
      <c r="CB647" s="333"/>
      <c r="CC647" s="333"/>
      <c r="CD647" s="333"/>
      <c r="CE647" s="337"/>
      <c r="CF647" s="337"/>
      <c r="CG647" s="337"/>
      <c r="CH647" s="337"/>
      <c r="CI647" s="333"/>
      <c r="CJ647" s="333"/>
      <c r="CK647" s="333"/>
      <c r="CL647" s="333"/>
      <c r="CM647" s="333"/>
      <c r="CN647" s="333"/>
      <c r="CO647" s="333"/>
      <c r="CP647" s="333"/>
      <c r="CQ647" s="337"/>
      <c r="CR647" s="337"/>
      <c r="CS647" s="337"/>
      <c r="CT647" s="337"/>
      <c r="CU647" s="337"/>
      <c r="CV647" s="337"/>
      <c r="CW647" s="337"/>
      <c r="CX647" s="337"/>
      <c r="CY647" s="337"/>
      <c r="CZ647" s="337"/>
      <c r="DA647" s="337"/>
      <c r="DB647" s="337"/>
      <c r="DC647" s="337"/>
      <c r="DD647" s="337"/>
      <c r="DE647" s="337"/>
      <c r="DF647" s="337"/>
      <c r="DG647" s="337"/>
      <c r="DH647" s="337"/>
      <c r="DI647" s="337"/>
      <c r="DJ647" s="337"/>
      <c r="DK647" s="337"/>
      <c r="DL647" s="337"/>
      <c r="DM647"/>
      <c r="DN647"/>
      <c r="DO647"/>
      <c r="EA647" s="333"/>
      <c r="EB647" s="333"/>
      <c r="EC647" s="333"/>
      <c r="ED647" s="333"/>
      <c r="EE647" s="333"/>
      <c r="EF647" s="333"/>
      <c r="EG647" s="333"/>
      <c r="EH647" s="333"/>
      <c r="EJ647" s="66"/>
      <c r="EL647" s="66"/>
      <c r="EM647" s="338"/>
      <c r="FP647" s="107"/>
    </row>
    <row r="648" spans="1:172" s="83" customFormat="1">
      <c r="A648" s="66"/>
      <c r="B648" s="66"/>
      <c r="C648" s="120"/>
      <c r="D648" s="66"/>
      <c r="E648" s="197"/>
      <c r="F648" s="120"/>
      <c r="G648" s="333"/>
      <c r="H648" s="333"/>
      <c r="I648" s="333"/>
      <c r="J648" s="333"/>
      <c r="K648" s="333"/>
      <c r="L648" s="333"/>
      <c r="M648" s="333"/>
      <c r="N648" s="333"/>
      <c r="O648" s="333"/>
      <c r="P648" s="333"/>
      <c r="Q648" s="333"/>
      <c r="R648" s="333"/>
      <c r="S648" s="333"/>
      <c r="T648" s="333"/>
      <c r="U648" s="333"/>
      <c r="V648" s="333"/>
      <c r="W648" s="333"/>
      <c r="X648" s="333"/>
      <c r="Y648" s="333"/>
      <c r="Z648" s="333"/>
      <c r="AA648" s="333"/>
      <c r="AB648" s="333"/>
      <c r="AC648" s="333"/>
      <c r="AD648" s="333"/>
      <c r="AE648" s="333"/>
      <c r="AF648" s="333"/>
      <c r="AG648" s="333"/>
      <c r="AH648" s="333"/>
      <c r="AI648" s="333"/>
      <c r="AJ648" s="333"/>
      <c r="AK648" s="333"/>
      <c r="AL648" s="333"/>
      <c r="AM648" s="333"/>
      <c r="AN648" s="333"/>
      <c r="AO648"/>
      <c r="AP648"/>
      <c r="AQ648"/>
      <c r="AR648"/>
      <c r="AS648" s="333"/>
      <c r="AT648" s="333"/>
      <c r="AU648" s="333"/>
      <c r="AV648" s="333"/>
      <c r="AW648" s="333"/>
      <c r="AX648" s="333"/>
      <c r="AY648" s="333"/>
      <c r="AZ648" s="333"/>
      <c r="BA648"/>
      <c r="BB648"/>
      <c r="BC648"/>
      <c r="BD648"/>
      <c r="BE648"/>
      <c r="BF648"/>
      <c r="BG648" s="333"/>
      <c r="BH648" s="333"/>
      <c r="BI648" s="333"/>
      <c r="BJ648" s="333"/>
      <c r="BK648" s="333"/>
      <c r="BL648" s="333"/>
      <c r="BM648" s="333"/>
      <c r="BN648" s="333"/>
      <c r="BO648" s="333"/>
      <c r="BP648" s="333"/>
      <c r="BQ648" s="333"/>
      <c r="BR648" s="333"/>
      <c r="BS648" s="333"/>
      <c r="BT648" s="333"/>
      <c r="BU648" s="333"/>
      <c r="BV648" s="333"/>
      <c r="BW648" s="333"/>
      <c r="BX648" s="333"/>
      <c r="BY648" s="333"/>
      <c r="BZ648" s="333"/>
      <c r="CA648" s="333"/>
      <c r="CB648" s="333"/>
      <c r="CC648" s="333"/>
      <c r="CD648" s="333"/>
      <c r="CE648" s="337"/>
      <c r="CF648" s="337"/>
      <c r="CG648" s="337"/>
      <c r="CH648" s="337"/>
      <c r="CI648" s="333"/>
      <c r="CJ648" s="333"/>
      <c r="CK648" s="333"/>
      <c r="CL648" s="333"/>
      <c r="CM648" s="333"/>
      <c r="CN648" s="333"/>
      <c r="CO648" s="333"/>
      <c r="CP648" s="333"/>
      <c r="CQ648" s="337"/>
      <c r="CR648" s="337"/>
      <c r="CS648" s="337"/>
      <c r="CT648" s="337"/>
      <c r="CU648" s="337"/>
      <c r="CV648" s="337"/>
      <c r="CW648" s="337"/>
      <c r="CX648" s="337"/>
      <c r="CY648" s="337"/>
      <c r="CZ648" s="337"/>
      <c r="DA648" s="337"/>
      <c r="DB648" s="337"/>
      <c r="DC648" s="337"/>
      <c r="DD648" s="337"/>
      <c r="DE648" s="337"/>
      <c r="DF648" s="337"/>
      <c r="DG648" s="337"/>
      <c r="DH648" s="337"/>
      <c r="DI648" s="337"/>
      <c r="DJ648" s="337"/>
      <c r="DK648" s="337"/>
      <c r="DL648" s="337"/>
      <c r="DM648"/>
      <c r="DN648"/>
      <c r="DO648"/>
      <c r="EA648" s="333"/>
      <c r="EB648" s="333"/>
      <c r="EC648" s="333"/>
      <c r="ED648" s="333"/>
      <c r="EE648" s="333"/>
      <c r="EF648" s="333"/>
      <c r="EG648" s="333"/>
      <c r="EH648" s="333"/>
      <c r="EJ648" s="66"/>
      <c r="EL648" s="66"/>
      <c r="EM648" s="338"/>
      <c r="FP648" s="107"/>
    </row>
    <row r="649" spans="1:172" s="83" customFormat="1">
      <c r="A649" s="66"/>
      <c r="B649" s="66"/>
      <c r="C649" s="120"/>
      <c r="D649" s="66"/>
      <c r="E649" s="197"/>
      <c r="F649" s="120"/>
      <c r="G649" s="333"/>
      <c r="H649" s="333"/>
      <c r="I649" s="333"/>
      <c r="J649" s="333"/>
      <c r="K649" s="333"/>
      <c r="L649" s="333"/>
      <c r="M649" s="333"/>
      <c r="N649" s="333"/>
      <c r="O649" s="333"/>
      <c r="P649" s="333"/>
      <c r="Q649" s="333"/>
      <c r="R649" s="333"/>
      <c r="S649" s="333"/>
      <c r="T649" s="333"/>
      <c r="U649" s="333"/>
      <c r="V649" s="333"/>
      <c r="W649" s="333"/>
      <c r="X649" s="333"/>
      <c r="Y649" s="333"/>
      <c r="Z649" s="333"/>
      <c r="AA649" s="333"/>
      <c r="AB649" s="333"/>
      <c r="AC649" s="333"/>
      <c r="AD649" s="333"/>
      <c r="AE649" s="333"/>
      <c r="AF649" s="333"/>
      <c r="AG649" s="333"/>
      <c r="AH649" s="333"/>
      <c r="AI649" s="333"/>
      <c r="AJ649" s="333"/>
      <c r="AK649" s="333"/>
      <c r="AL649" s="333"/>
      <c r="AM649" s="333"/>
      <c r="AN649" s="333"/>
      <c r="AO649"/>
      <c r="AP649"/>
      <c r="AQ649"/>
      <c r="AR649"/>
      <c r="AS649" s="333"/>
      <c r="AT649" s="333"/>
      <c r="AU649" s="333"/>
      <c r="AV649" s="333"/>
      <c r="AW649" s="333"/>
      <c r="AX649" s="333"/>
      <c r="AY649" s="333"/>
      <c r="AZ649" s="333"/>
      <c r="BA649"/>
      <c r="BB649"/>
      <c r="BC649"/>
      <c r="BD649"/>
      <c r="BE649"/>
      <c r="BF649"/>
      <c r="BG649" s="333"/>
      <c r="BH649" s="333"/>
      <c r="BI649" s="333"/>
      <c r="BJ649" s="333"/>
      <c r="BK649" s="333"/>
      <c r="BL649" s="333"/>
      <c r="BM649" s="333"/>
      <c r="BN649" s="333"/>
      <c r="BO649" s="333"/>
      <c r="BP649" s="333"/>
      <c r="BQ649" s="333"/>
      <c r="BR649" s="333"/>
      <c r="BS649" s="333"/>
      <c r="BT649" s="333"/>
      <c r="BU649" s="333"/>
      <c r="BV649" s="333"/>
      <c r="BW649" s="333"/>
      <c r="BX649" s="333"/>
      <c r="BY649" s="333"/>
      <c r="BZ649" s="333"/>
      <c r="CA649" s="333"/>
      <c r="CB649" s="333"/>
      <c r="CC649" s="333"/>
      <c r="CD649" s="333"/>
      <c r="CE649" s="337"/>
      <c r="CF649" s="337"/>
      <c r="CG649" s="337"/>
      <c r="CH649" s="337"/>
      <c r="CI649" s="333"/>
      <c r="CJ649" s="333"/>
      <c r="CK649" s="333"/>
      <c r="CL649" s="333"/>
      <c r="CM649" s="333"/>
      <c r="CN649" s="333"/>
      <c r="CO649" s="333"/>
      <c r="CP649" s="333"/>
      <c r="CQ649" s="337"/>
      <c r="CR649" s="337"/>
      <c r="CS649" s="337"/>
      <c r="CT649" s="337"/>
      <c r="CU649" s="337"/>
      <c r="CV649" s="337"/>
      <c r="CW649" s="337"/>
      <c r="CX649" s="337"/>
      <c r="CY649" s="337"/>
      <c r="CZ649" s="337"/>
      <c r="DA649" s="337"/>
      <c r="DB649" s="337"/>
      <c r="DC649" s="337"/>
      <c r="DD649" s="337"/>
      <c r="DE649" s="337"/>
      <c r="DF649" s="337"/>
      <c r="DG649" s="337"/>
      <c r="DH649" s="337"/>
      <c r="DI649" s="337"/>
      <c r="DJ649" s="337"/>
      <c r="DK649" s="337"/>
      <c r="DL649" s="337"/>
      <c r="DM649"/>
      <c r="DN649"/>
      <c r="DO649"/>
      <c r="EA649" s="333"/>
      <c r="EB649" s="333"/>
      <c r="EC649" s="333"/>
      <c r="ED649" s="333"/>
      <c r="EE649" s="333"/>
      <c r="EF649" s="333"/>
      <c r="EG649" s="333"/>
      <c r="EH649" s="333"/>
      <c r="EJ649" s="66"/>
      <c r="EL649" s="66"/>
      <c r="EM649" s="338"/>
      <c r="FP649" s="107"/>
    </row>
    <row r="650" spans="1:172" s="83" customFormat="1">
      <c r="A650" s="66"/>
      <c r="B650" s="66"/>
      <c r="C650" s="120"/>
      <c r="D650" s="66"/>
      <c r="E650" s="197"/>
      <c r="F650" s="120"/>
      <c r="G650" s="333"/>
      <c r="H650" s="333"/>
      <c r="I650" s="333"/>
      <c r="J650" s="333"/>
      <c r="K650" s="333"/>
      <c r="L650" s="333"/>
      <c r="M650" s="333"/>
      <c r="N650" s="333"/>
      <c r="O650" s="333"/>
      <c r="P650" s="333"/>
      <c r="Q650" s="333"/>
      <c r="R650" s="333"/>
      <c r="S650" s="333"/>
      <c r="T650" s="333"/>
      <c r="U650" s="333"/>
      <c r="V650" s="333"/>
      <c r="W650" s="333"/>
      <c r="X650" s="333"/>
      <c r="Y650" s="333"/>
      <c r="Z650" s="333"/>
      <c r="AA650" s="333"/>
      <c r="AB650" s="333"/>
      <c r="AC650" s="333"/>
      <c r="AD650" s="333"/>
      <c r="AE650" s="333"/>
      <c r="AF650" s="333"/>
      <c r="AG650" s="333"/>
      <c r="AH650" s="333"/>
      <c r="AI650" s="333"/>
      <c r="AJ650" s="333"/>
      <c r="AK650" s="333"/>
      <c r="AL650" s="333"/>
      <c r="AM650" s="333"/>
      <c r="AN650" s="333"/>
      <c r="AO650"/>
      <c r="AP650"/>
      <c r="AQ650"/>
      <c r="AR650"/>
      <c r="AS650" s="333"/>
      <c r="AT650" s="333"/>
      <c r="AU650" s="333"/>
      <c r="AV650" s="333"/>
      <c r="AW650" s="333"/>
      <c r="AX650" s="333"/>
      <c r="AY650" s="333"/>
      <c r="AZ650" s="333"/>
      <c r="BA650"/>
      <c r="BB650"/>
      <c r="BC650"/>
      <c r="BD650"/>
      <c r="BE650"/>
      <c r="BF650"/>
      <c r="BG650" s="333"/>
      <c r="BH650" s="333"/>
      <c r="BI650" s="333"/>
      <c r="BJ650" s="333"/>
      <c r="BK650" s="333"/>
      <c r="BL650" s="333"/>
      <c r="BM650" s="333"/>
      <c r="BN650" s="333"/>
      <c r="BO650" s="333"/>
      <c r="BP650" s="333"/>
      <c r="BQ650" s="333"/>
      <c r="BR650" s="333"/>
      <c r="BS650" s="333"/>
      <c r="BT650" s="333"/>
      <c r="BU650" s="333"/>
      <c r="BV650" s="333"/>
      <c r="BW650" s="333"/>
      <c r="BX650" s="333"/>
      <c r="BY650" s="333"/>
      <c r="BZ650" s="333"/>
      <c r="CA650" s="333"/>
      <c r="CB650" s="333"/>
      <c r="CC650" s="333"/>
      <c r="CD650" s="333"/>
      <c r="CE650" s="337"/>
      <c r="CF650" s="337"/>
      <c r="CG650" s="337"/>
      <c r="CH650" s="337"/>
      <c r="CI650" s="333"/>
      <c r="CJ650" s="333"/>
      <c r="CK650" s="333"/>
      <c r="CL650" s="333"/>
      <c r="CM650" s="333"/>
      <c r="CN650" s="333"/>
      <c r="CO650" s="333"/>
      <c r="CP650" s="333"/>
      <c r="CQ650" s="337"/>
      <c r="CR650" s="337"/>
      <c r="CS650" s="337"/>
      <c r="CT650" s="337"/>
      <c r="CU650" s="337"/>
      <c r="CV650" s="337"/>
      <c r="CW650" s="337"/>
      <c r="CX650" s="337"/>
      <c r="CY650" s="337"/>
      <c r="CZ650" s="337"/>
      <c r="DA650" s="337"/>
      <c r="DB650" s="337"/>
      <c r="DC650" s="337"/>
      <c r="DD650" s="337"/>
      <c r="DE650" s="337"/>
      <c r="DF650" s="337"/>
      <c r="DG650" s="337"/>
      <c r="DH650" s="337"/>
      <c r="DI650" s="337"/>
      <c r="DJ650" s="337"/>
      <c r="DK650" s="337"/>
      <c r="DL650" s="337"/>
      <c r="DM650"/>
      <c r="DN650"/>
      <c r="DO650"/>
      <c r="EA650" s="333"/>
      <c r="EB650" s="333"/>
      <c r="EC650" s="333"/>
      <c r="ED650" s="333"/>
      <c r="EE650" s="333"/>
      <c r="EF650" s="333"/>
      <c r="EG650" s="333"/>
      <c r="EH650" s="333"/>
      <c r="EJ650" s="66"/>
      <c r="EL650" s="66"/>
      <c r="EM650" s="338"/>
      <c r="FP650" s="107"/>
    </row>
    <row r="651" spans="1:172" s="83" customFormat="1">
      <c r="A651" s="66"/>
      <c r="B651" s="66"/>
      <c r="C651" s="120"/>
      <c r="D651" s="66"/>
      <c r="E651" s="197"/>
      <c r="F651" s="120"/>
      <c r="G651" s="333"/>
      <c r="H651" s="333"/>
      <c r="I651" s="333"/>
      <c r="J651" s="333"/>
      <c r="K651" s="333"/>
      <c r="L651" s="333"/>
      <c r="M651" s="333"/>
      <c r="N651" s="333"/>
      <c r="O651" s="333"/>
      <c r="P651" s="333"/>
      <c r="Q651" s="333"/>
      <c r="R651" s="333"/>
      <c r="S651" s="333"/>
      <c r="T651" s="333"/>
      <c r="U651" s="333"/>
      <c r="V651" s="333"/>
      <c r="W651" s="333"/>
      <c r="X651" s="333"/>
      <c r="Y651" s="333"/>
      <c r="Z651" s="333"/>
      <c r="AA651" s="333"/>
      <c r="AB651" s="333"/>
      <c r="AC651" s="333"/>
      <c r="AD651" s="333"/>
      <c r="AE651" s="333"/>
      <c r="AF651" s="333"/>
      <c r="AG651" s="333"/>
      <c r="AH651" s="333"/>
      <c r="AI651" s="333"/>
      <c r="AJ651" s="333"/>
      <c r="AK651" s="333"/>
      <c r="AL651" s="333"/>
      <c r="AM651" s="333"/>
      <c r="AN651" s="333"/>
      <c r="AO651"/>
      <c r="AP651"/>
      <c r="AQ651"/>
      <c r="AR651"/>
      <c r="AS651" s="333"/>
      <c r="AT651" s="333"/>
      <c r="AU651" s="333"/>
      <c r="AV651" s="333"/>
      <c r="AW651" s="333"/>
      <c r="AX651" s="333"/>
      <c r="AY651" s="333"/>
      <c r="AZ651" s="333"/>
      <c r="BA651"/>
      <c r="BB651"/>
      <c r="BC651"/>
      <c r="BD651"/>
      <c r="BE651"/>
      <c r="BF651"/>
      <c r="BG651" s="333"/>
      <c r="BH651" s="333"/>
      <c r="BI651" s="333"/>
      <c r="BJ651" s="333"/>
      <c r="BK651" s="333"/>
      <c r="BL651" s="333"/>
      <c r="BM651" s="333"/>
      <c r="BN651" s="333"/>
      <c r="BO651" s="333"/>
      <c r="BP651" s="333"/>
      <c r="BQ651" s="333"/>
      <c r="BR651" s="333"/>
      <c r="BS651" s="333"/>
      <c r="BT651" s="333"/>
      <c r="BU651" s="333"/>
      <c r="BV651" s="333"/>
      <c r="BW651" s="333"/>
      <c r="BX651" s="333"/>
      <c r="BY651" s="333"/>
      <c r="BZ651" s="333"/>
      <c r="CA651" s="333"/>
      <c r="CB651" s="333"/>
      <c r="CC651" s="333"/>
      <c r="CD651" s="333"/>
      <c r="CE651" s="337"/>
      <c r="CF651" s="337"/>
      <c r="CG651" s="337"/>
      <c r="CH651" s="337"/>
      <c r="CI651" s="333"/>
      <c r="CJ651" s="333"/>
      <c r="CK651" s="333"/>
      <c r="CL651" s="333"/>
      <c r="CM651" s="333"/>
      <c r="CN651" s="333"/>
      <c r="CO651" s="333"/>
      <c r="CP651" s="333"/>
      <c r="CQ651" s="337"/>
      <c r="CR651" s="337"/>
      <c r="CS651" s="337"/>
      <c r="CT651" s="337"/>
      <c r="CU651" s="337"/>
      <c r="CV651" s="337"/>
      <c r="CW651" s="337"/>
      <c r="CX651" s="337"/>
      <c r="CY651" s="337"/>
      <c r="CZ651" s="337"/>
      <c r="DA651" s="337"/>
      <c r="DB651" s="337"/>
      <c r="DC651" s="337"/>
      <c r="DD651" s="337"/>
      <c r="DE651" s="337"/>
      <c r="DF651" s="337"/>
      <c r="DG651" s="337"/>
      <c r="DH651" s="337"/>
      <c r="DI651" s="337"/>
      <c r="DJ651" s="337"/>
      <c r="DK651" s="337"/>
      <c r="DL651" s="337"/>
      <c r="DM651"/>
      <c r="DN651"/>
      <c r="DO651"/>
      <c r="EA651" s="333"/>
      <c r="EB651" s="333"/>
      <c r="EC651" s="333"/>
      <c r="ED651" s="333"/>
      <c r="EE651" s="333"/>
      <c r="EF651" s="333"/>
      <c r="EG651" s="333"/>
      <c r="EH651" s="333"/>
      <c r="EJ651" s="66"/>
      <c r="EL651" s="66"/>
      <c r="EM651" s="338"/>
      <c r="FP651" s="107"/>
    </row>
    <row r="652" spans="1:172" s="83" customFormat="1">
      <c r="A652" s="66"/>
      <c r="B652" s="66"/>
      <c r="C652" s="120"/>
      <c r="D652" s="66"/>
      <c r="E652" s="197"/>
      <c r="F652" s="120"/>
      <c r="G652" s="333"/>
      <c r="H652" s="333"/>
      <c r="I652" s="333"/>
      <c r="J652" s="333"/>
      <c r="K652" s="333"/>
      <c r="L652" s="333"/>
      <c r="M652" s="333"/>
      <c r="N652" s="333"/>
      <c r="O652" s="333"/>
      <c r="P652" s="333"/>
      <c r="Q652" s="333"/>
      <c r="R652" s="333"/>
      <c r="S652" s="333"/>
      <c r="T652" s="333"/>
      <c r="U652" s="333"/>
      <c r="V652" s="333"/>
      <c r="W652" s="333"/>
      <c r="X652" s="333"/>
      <c r="Y652" s="333"/>
      <c r="Z652" s="333"/>
      <c r="AA652" s="333"/>
      <c r="AB652" s="333"/>
      <c r="AC652" s="333"/>
      <c r="AD652" s="333"/>
      <c r="AE652" s="333"/>
      <c r="AF652" s="333"/>
      <c r="AG652" s="333"/>
      <c r="AH652" s="333"/>
      <c r="AI652" s="333"/>
      <c r="AJ652" s="333"/>
      <c r="AK652" s="333"/>
      <c r="AL652" s="333"/>
      <c r="AM652" s="333"/>
      <c r="AN652" s="333"/>
      <c r="AO652"/>
      <c r="AP652"/>
      <c r="AQ652"/>
      <c r="AR652"/>
      <c r="AS652" s="333"/>
      <c r="AT652" s="333"/>
      <c r="AU652" s="333"/>
      <c r="AV652" s="333"/>
      <c r="AW652" s="333"/>
      <c r="AX652" s="333"/>
      <c r="AY652" s="333"/>
      <c r="AZ652" s="333"/>
      <c r="BA652"/>
      <c r="BB652"/>
      <c r="BC652"/>
      <c r="BD652"/>
      <c r="BE652"/>
      <c r="BF652"/>
      <c r="BG652" s="333"/>
      <c r="BH652" s="333"/>
      <c r="BI652" s="333"/>
      <c r="BJ652" s="333"/>
      <c r="BK652" s="333"/>
      <c r="BL652" s="333"/>
      <c r="BM652" s="333"/>
      <c r="BN652" s="333"/>
      <c r="BO652" s="333"/>
      <c r="BP652" s="333"/>
      <c r="BQ652" s="333"/>
      <c r="BR652" s="333"/>
      <c r="BS652" s="333"/>
      <c r="BT652" s="333"/>
      <c r="BU652" s="333"/>
      <c r="BV652" s="333"/>
      <c r="BW652" s="333"/>
      <c r="BX652" s="333"/>
      <c r="BY652" s="333"/>
      <c r="BZ652" s="333"/>
      <c r="CA652" s="333"/>
      <c r="CB652" s="333"/>
      <c r="CC652" s="333"/>
      <c r="CD652" s="333"/>
      <c r="CE652" s="337"/>
      <c r="CF652" s="337"/>
      <c r="CG652" s="337"/>
      <c r="CH652" s="337"/>
      <c r="CI652" s="333"/>
      <c r="CJ652" s="333"/>
      <c r="CK652" s="333"/>
      <c r="CL652" s="333"/>
      <c r="CM652" s="333"/>
      <c r="CN652" s="333"/>
      <c r="CO652" s="333"/>
      <c r="CP652" s="333"/>
      <c r="CQ652" s="337"/>
      <c r="CR652" s="337"/>
      <c r="CS652" s="337"/>
      <c r="CT652" s="337"/>
      <c r="CU652" s="337"/>
      <c r="CV652" s="337"/>
      <c r="CW652" s="337"/>
      <c r="CX652" s="337"/>
      <c r="CY652" s="337"/>
      <c r="CZ652" s="337"/>
      <c r="DA652" s="337"/>
      <c r="DB652" s="337"/>
      <c r="DC652" s="337"/>
      <c r="DD652" s="337"/>
      <c r="DE652" s="337"/>
      <c r="DF652" s="337"/>
      <c r="DG652" s="337"/>
      <c r="DH652" s="337"/>
      <c r="DI652" s="337"/>
      <c r="DJ652" s="337"/>
      <c r="DK652" s="337"/>
      <c r="DL652" s="337"/>
      <c r="DM652"/>
      <c r="DN652"/>
      <c r="DO652"/>
      <c r="EA652" s="333"/>
      <c r="EB652" s="333"/>
      <c r="EC652" s="333"/>
      <c r="ED652" s="333"/>
      <c r="EE652" s="333"/>
      <c r="EF652" s="333"/>
      <c r="EG652" s="333"/>
      <c r="EH652" s="333"/>
      <c r="EJ652" s="66"/>
      <c r="EL652" s="66"/>
      <c r="EM652" s="338"/>
      <c r="FP652" s="107"/>
    </row>
    <row r="653" spans="1:172" s="83" customFormat="1">
      <c r="A653" s="66"/>
      <c r="B653" s="66"/>
      <c r="C653" s="120"/>
      <c r="D653" s="66"/>
      <c r="E653" s="197"/>
      <c r="F653" s="120"/>
      <c r="G653" s="333"/>
      <c r="H653" s="333"/>
      <c r="I653" s="333"/>
      <c r="J653" s="333"/>
      <c r="K653" s="333"/>
      <c r="L653" s="333"/>
      <c r="M653" s="333"/>
      <c r="N653" s="333"/>
      <c r="O653" s="333"/>
      <c r="P653" s="333"/>
      <c r="Q653" s="333"/>
      <c r="R653" s="333"/>
      <c r="S653" s="333"/>
      <c r="T653" s="333"/>
      <c r="U653" s="333"/>
      <c r="V653" s="333"/>
      <c r="W653" s="333"/>
      <c r="X653" s="333"/>
      <c r="Y653" s="333"/>
      <c r="Z653" s="333"/>
      <c r="AA653" s="333"/>
      <c r="AB653" s="333"/>
      <c r="AC653" s="333"/>
      <c r="AD653" s="333"/>
      <c r="AE653" s="333"/>
      <c r="AF653" s="333"/>
      <c r="AG653" s="333"/>
      <c r="AH653" s="333"/>
      <c r="AI653" s="333"/>
      <c r="AJ653" s="333"/>
      <c r="AK653" s="333"/>
      <c r="AL653" s="333"/>
      <c r="AM653" s="333"/>
      <c r="AN653" s="333"/>
      <c r="AO653"/>
      <c r="AP653"/>
      <c r="AQ653"/>
      <c r="AR653"/>
      <c r="AS653" s="333"/>
      <c r="AT653" s="333"/>
      <c r="AU653" s="333"/>
      <c r="AV653" s="333"/>
      <c r="AW653" s="333"/>
      <c r="AX653" s="333"/>
      <c r="AY653" s="333"/>
      <c r="AZ653" s="333"/>
      <c r="BA653"/>
      <c r="BB653"/>
      <c r="BC653"/>
      <c r="BD653"/>
      <c r="BE653"/>
      <c r="BF653"/>
      <c r="BG653" s="333"/>
      <c r="BH653" s="333"/>
      <c r="BI653" s="333"/>
      <c r="BJ653" s="333"/>
      <c r="BK653" s="333"/>
      <c r="BL653" s="333"/>
      <c r="BM653" s="333"/>
      <c r="BN653" s="333"/>
      <c r="BO653" s="333"/>
      <c r="BP653" s="333"/>
      <c r="BQ653" s="333"/>
      <c r="BR653" s="333"/>
      <c r="BS653" s="333"/>
      <c r="BT653" s="333"/>
      <c r="BU653" s="333"/>
      <c r="BV653" s="333"/>
      <c r="BW653" s="333"/>
      <c r="BX653" s="333"/>
      <c r="BY653" s="333"/>
      <c r="BZ653" s="333"/>
      <c r="CA653" s="333"/>
      <c r="CB653" s="333"/>
      <c r="CC653" s="333"/>
      <c r="CD653" s="333"/>
      <c r="CE653" s="337"/>
      <c r="CF653" s="337"/>
      <c r="CG653" s="337"/>
      <c r="CH653" s="337"/>
      <c r="CI653" s="333"/>
      <c r="CJ653" s="333"/>
      <c r="CK653" s="333"/>
      <c r="CL653" s="333"/>
      <c r="CM653" s="333"/>
      <c r="CN653" s="333"/>
      <c r="CO653" s="333"/>
      <c r="CP653" s="333"/>
      <c r="CQ653" s="337"/>
      <c r="CR653" s="337"/>
      <c r="CS653" s="337"/>
      <c r="CT653" s="337"/>
      <c r="CU653" s="337"/>
      <c r="CV653" s="337"/>
      <c r="CW653" s="337"/>
      <c r="CX653" s="337"/>
      <c r="CY653" s="337"/>
      <c r="CZ653" s="337"/>
      <c r="DA653" s="337"/>
      <c r="DB653" s="337"/>
      <c r="DC653" s="337"/>
      <c r="DD653" s="337"/>
      <c r="DE653" s="337"/>
      <c r="DF653" s="337"/>
      <c r="DG653" s="337"/>
      <c r="DH653" s="337"/>
      <c r="DI653" s="337"/>
      <c r="DJ653" s="337"/>
      <c r="DK653" s="337"/>
      <c r="DL653" s="337"/>
      <c r="DM653"/>
      <c r="DN653"/>
      <c r="DO653"/>
      <c r="EA653" s="333"/>
      <c r="EB653" s="333"/>
      <c r="EC653" s="333"/>
      <c r="ED653" s="333"/>
      <c r="EE653" s="333"/>
      <c r="EF653" s="333"/>
      <c r="EG653" s="333"/>
      <c r="EH653" s="333"/>
      <c r="EJ653" s="66"/>
      <c r="EL653" s="66"/>
      <c r="EM653" s="338"/>
      <c r="FP653" s="107"/>
    </row>
    <row r="654" spans="1:172" s="83" customFormat="1">
      <c r="A654" s="66"/>
      <c r="B654" s="66"/>
      <c r="C654" s="120"/>
      <c r="D654" s="66"/>
      <c r="E654" s="197"/>
      <c r="F654" s="120"/>
      <c r="G654" s="333"/>
      <c r="H654" s="333"/>
      <c r="I654" s="333"/>
      <c r="J654" s="333"/>
      <c r="K654" s="333"/>
      <c r="L654" s="333"/>
      <c r="M654" s="333"/>
      <c r="N654" s="333"/>
      <c r="O654" s="333"/>
      <c r="P654" s="333"/>
      <c r="Q654" s="333"/>
      <c r="R654" s="333"/>
      <c r="S654" s="333"/>
      <c r="T654" s="333"/>
      <c r="U654" s="333"/>
      <c r="V654" s="333"/>
      <c r="W654" s="333"/>
      <c r="X654" s="333"/>
      <c r="Y654" s="333"/>
      <c r="Z654" s="333"/>
      <c r="AA654" s="333"/>
      <c r="AB654" s="333"/>
      <c r="AC654" s="333"/>
      <c r="AD654" s="333"/>
      <c r="AE654" s="333"/>
      <c r="AF654" s="333"/>
      <c r="AG654" s="333"/>
      <c r="AH654" s="333"/>
      <c r="AI654" s="333"/>
      <c r="AJ654" s="333"/>
      <c r="AK654" s="333"/>
      <c r="AL654" s="333"/>
      <c r="AM654" s="333"/>
      <c r="AN654" s="333"/>
      <c r="AO654"/>
      <c r="AP654"/>
      <c r="AQ654"/>
      <c r="AR654"/>
      <c r="AS654" s="333"/>
      <c r="AT654" s="333"/>
      <c r="AU654" s="333"/>
      <c r="AV654" s="333"/>
      <c r="AW654" s="333"/>
      <c r="AX654" s="333"/>
      <c r="AY654" s="333"/>
      <c r="AZ654" s="333"/>
      <c r="BA654"/>
      <c r="BB654"/>
      <c r="BC654"/>
      <c r="BD654"/>
      <c r="BE654"/>
      <c r="BF654"/>
      <c r="BG654" s="333"/>
      <c r="BH654" s="333"/>
      <c r="BI654" s="333"/>
      <c r="BJ654" s="333"/>
      <c r="BK654" s="333"/>
      <c r="BL654" s="333"/>
      <c r="BM654" s="333"/>
      <c r="BN654" s="333"/>
      <c r="BO654" s="333"/>
      <c r="BP654" s="333"/>
      <c r="BQ654" s="333"/>
      <c r="BR654" s="333"/>
      <c r="BS654" s="333"/>
      <c r="BT654" s="333"/>
      <c r="BU654" s="333"/>
      <c r="BV654" s="333"/>
      <c r="BW654" s="333"/>
      <c r="BX654" s="333"/>
      <c r="BY654" s="333"/>
      <c r="BZ654" s="333"/>
      <c r="CA654" s="333"/>
      <c r="CB654" s="333"/>
      <c r="CC654" s="333"/>
      <c r="CD654" s="333"/>
      <c r="CE654" s="337"/>
      <c r="CF654" s="337"/>
      <c r="CG654" s="337"/>
      <c r="CH654" s="337"/>
      <c r="CI654" s="333"/>
      <c r="CJ654" s="333"/>
      <c r="CK654" s="333"/>
      <c r="CL654" s="333"/>
      <c r="CM654" s="333"/>
      <c r="CN654" s="333"/>
      <c r="CO654" s="333"/>
      <c r="CP654" s="333"/>
      <c r="CQ654" s="337"/>
      <c r="CR654" s="337"/>
      <c r="CS654" s="337"/>
      <c r="CT654" s="337"/>
      <c r="CU654" s="337"/>
      <c r="CV654" s="337"/>
      <c r="CW654" s="337"/>
      <c r="CX654" s="337"/>
      <c r="CY654" s="337"/>
      <c r="CZ654" s="337"/>
      <c r="DA654" s="337"/>
      <c r="DB654" s="337"/>
      <c r="DC654" s="337"/>
      <c r="DD654" s="337"/>
      <c r="DE654" s="337"/>
      <c r="DF654" s="337"/>
      <c r="DG654" s="337"/>
      <c r="DH654" s="337"/>
      <c r="DI654" s="337"/>
      <c r="DJ654" s="337"/>
      <c r="DK654" s="337"/>
      <c r="DL654" s="337"/>
      <c r="DM654"/>
      <c r="DN654"/>
      <c r="DO654"/>
      <c r="EA654" s="333"/>
      <c r="EB654" s="333"/>
      <c r="EC654" s="333"/>
      <c r="ED654" s="333"/>
      <c r="EE654" s="333"/>
      <c r="EF654" s="333"/>
      <c r="EG654" s="333"/>
      <c r="EH654" s="333"/>
      <c r="EJ654" s="66"/>
      <c r="EL654" s="66"/>
      <c r="EM654" s="338"/>
      <c r="FP654" s="107"/>
    </row>
    <row r="655" spans="1:172" s="83" customFormat="1">
      <c r="A655" s="66"/>
      <c r="B655" s="66"/>
      <c r="C655" s="120"/>
      <c r="D655" s="66"/>
      <c r="E655" s="197"/>
      <c r="F655" s="120"/>
      <c r="G655" s="333"/>
      <c r="H655" s="333"/>
      <c r="I655" s="333"/>
      <c r="J655" s="333"/>
      <c r="K655" s="333"/>
      <c r="L655" s="333"/>
      <c r="M655" s="333"/>
      <c r="N655" s="333"/>
      <c r="O655" s="333"/>
      <c r="P655" s="333"/>
      <c r="Q655" s="333"/>
      <c r="R655" s="333"/>
      <c r="S655" s="333"/>
      <c r="T655" s="333"/>
      <c r="U655" s="333"/>
      <c r="V655" s="333"/>
      <c r="W655" s="333"/>
      <c r="X655" s="333"/>
      <c r="Y655" s="333"/>
      <c r="Z655" s="333"/>
      <c r="AA655" s="333"/>
      <c r="AB655" s="333"/>
      <c r="AC655" s="333"/>
      <c r="AD655" s="333"/>
      <c r="AE655" s="333"/>
      <c r="AF655" s="333"/>
      <c r="AG655" s="333"/>
      <c r="AH655" s="333"/>
      <c r="AI655" s="333"/>
      <c r="AJ655" s="333"/>
      <c r="AK655" s="333"/>
      <c r="AL655" s="333"/>
      <c r="AM655" s="333"/>
      <c r="AN655" s="333"/>
      <c r="AO655"/>
      <c r="AP655"/>
      <c r="AQ655"/>
      <c r="AR655"/>
      <c r="AS655" s="333"/>
      <c r="AT655" s="333"/>
      <c r="AU655" s="333"/>
      <c r="AV655" s="333"/>
      <c r="AW655" s="333"/>
      <c r="AX655" s="333"/>
      <c r="AY655" s="333"/>
      <c r="AZ655" s="333"/>
      <c r="BA655"/>
      <c r="BB655"/>
      <c r="BC655"/>
      <c r="BD655"/>
      <c r="BE655"/>
      <c r="BF655"/>
      <c r="BG655" s="333"/>
      <c r="BH655" s="333"/>
      <c r="BI655" s="333"/>
      <c r="BJ655" s="333"/>
      <c r="BK655" s="333"/>
      <c r="BL655" s="333"/>
      <c r="BM655" s="333"/>
      <c r="BN655" s="333"/>
      <c r="BO655" s="333"/>
      <c r="BP655" s="333"/>
      <c r="BQ655" s="333"/>
      <c r="BR655" s="333"/>
      <c r="BS655" s="333"/>
      <c r="BT655" s="333"/>
      <c r="BU655" s="333"/>
      <c r="BV655" s="333"/>
      <c r="BW655" s="333"/>
      <c r="BX655" s="333"/>
      <c r="BY655" s="333"/>
      <c r="BZ655" s="333"/>
      <c r="CA655" s="333"/>
      <c r="CB655" s="333"/>
      <c r="CC655" s="333"/>
      <c r="CD655" s="333"/>
      <c r="CE655" s="337"/>
      <c r="CF655" s="337"/>
      <c r="CG655" s="337"/>
      <c r="CH655" s="337"/>
      <c r="CI655" s="333"/>
      <c r="CJ655" s="333"/>
      <c r="CK655" s="333"/>
      <c r="CL655" s="333"/>
      <c r="CM655" s="333"/>
      <c r="CN655" s="333"/>
      <c r="CO655" s="333"/>
      <c r="CP655" s="333"/>
      <c r="CQ655" s="337"/>
      <c r="CR655" s="337"/>
      <c r="CS655" s="337"/>
      <c r="CT655" s="337"/>
      <c r="CU655" s="337"/>
      <c r="CV655" s="337"/>
      <c r="CW655" s="337"/>
      <c r="CX655" s="337"/>
      <c r="CY655" s="337"/>
      <c r="CZ655" s="337"/>
      <c r="DA655" s="337"/>
      <c r="DB655" s="337"/>
      <c r="DC655" s="337"/>
      <c r="DD655" s="337"/>
      <c r="DE655" s="337"/>
      <c r="DF655" s="337"/>
      <c r="DG655" s="337"/>
      <c r="DH655" s="337"/>
      <c r="DI655" s="337"/>
      <c r="DJ655" s="337"/>
      <c r="DK655" s="337"/>
      <c r="DL655" s="337"/>
      <c r="DM655"/>
      <c r="DN655"/>
      <c r="DO655"/>
      <c r="EA655" s="333"/>
      <c r="EB655" s="333"/>
      <c r="EC655" s="333"/>
      <c r="ED655" s="333"/>
      <c r="EE655" s="333"/>
      <c r="EF655" s="333"/>
      <c r="EG655" s="333"/>
      <c r="EH655" s="333"/>
      <c r="EJ655" s="66"/>
      <c r="EL655" s="66"/>
      <c r="EM655" s="338"/>
      <c r="FP655" s="107"/>
    </row>
    <row r="656" spans="1:172" s="83" customFormat="1">
      <c r="A656" s="66"/>
      <c r="B656" s="66"/>
      <c r="C656" s="120"/>
      <c r="D656" s="66"/>
      <c r="E656" s="197"/>
      <c r="F656" s="120"/>
      <c r="G656" s="333"/>
      <c r="H656" s="333"/>
      <c r="I656" s="333"/>
      <c r="J656" s="333"/>
      <c r="K656" s="333"/>
      <c r="L656" s="333"/>
      <c r="M656" s="333"/>
      <c r="N656" s="333"/>
      <c r="O656" s="333"/>
      <c r="P656" s="333"/>
      <c r="Q656" s="333"/>
      <c r="R656" s="333"/>
      <c r="S656" s="333"/>
      <c r="T656" s="333"/>
      <c r="U656" s="333"/>
      <c r="V656" s="333"/>
      <c r="W656" s="333"/>
      <c r="X656" s="333"/>
      <c r="Y656" s="333"/>
      <c r="Z656" s="333"/>
      <c r="AA656" s="333"/>
      <c r="AB656" s="333"/>
      <c r="AC656" s="333"/>
      <c r="AD656" s="333"/>
      <c r="AE656" s="333"/>
      <c r="AF656" s="333"/>
      <c r="AG656" s="333"/>
      <c r="AH656" s="333"/>
      <c r="AI656" s="333"/>
      <c r="AJ656" s="333"/>
      <c r="AK656" s="333"/>
      <c r="AL656" s="333"/>
      <c r="AM656" s="333"/>
      <c r="AN656" s="333"/>
      <c r="AO656"/>
      <c r="AP656"/>
      <c r="AQ656"/>
      <c r="AR656"/>
      <c r="AS656" s="333"/>
      <c r="AT656" s="333"/>
      <c r="AU656" s="333"/>
      <c r="AV656" s="333"/>
      <c r="AW656" s="333"/>
      <c r="AX656" s="333"/>
      <c r="AY656" s="333"/>
      <c r="AZ656" s="333"/>
      <c r="BA656"/>
      <c r="BB656"/>
      <c r="BC656"/>
      <c r="BD656"/>
      <c r="BE656"/>
      <c r="BF656"/>
      <c r="BG656" s="333"/>
      <c r="BH656" s="333"/>
      <c r="BI656" s="333"/>
      <c r="BJ656" s="333"/>
      <c r="BK656" s="333"/>
      <c r="BL656" s="333"/>
      <c r="BM656" s="333"/>
      <c r="BN656" s="333"/>
      <c r="BO656" s="333"/>
      <c r="BP656" s="333"/>
      <c r="BQ656" s="333"/>
      <c r="BR656" s="333"/>
      <c r="BS656" s="333"/>
      <c r="BT656" s="333"/>
      <c r="BU656" s="333"/>
      <c r="BV656" s="333"/>
      <c r="BW656" s="333"/>
      <c r="BX656" s="333"/>
      <c r="BY656" s="333"/>
      <c r="BZ656" s="333"/>
      <c r="CA656" s="333"/>
      <c r="CB656" s="333"/>
      <c r="CC656" s="333"/>
      <c r="CD656" s="333"/>
      <c r="CE656" s="337"/>
      <c r="CF656" s="337"/>
      <c r="CG656" s="337"/>
      <c r="CH656" s="337"/>
      <c r="CI656" s="333"/>
      <c r="CJ656" s="333"/>
      <c r="CK656" s="333"/>
      <c r="CL656" s="333"/>
      <c r="CM656" s="333"/>
      <c r="CN656" s="333"/>
      <c r="CO656" s="333"/>
      <c r="CP656" s="333"/>
      <c r="CQ656" s="337"/>
      <c r="CR656" s="337"/>
      <c r="CS656" s="337"/>
      <c r="CT656" s="337"/>
      <c r="CU656" s="337"/>
      <c r="CV656" s="337"/>
      <c r="CW656" s="337"/>
      <c r="CX656" s="337"/>
      <c r="CY656" s="337"/>
      <c r="CZ656" s="337"/>
      <c r="DA656" s="337"/>
      <c r="DB656" s="337"/>
      <c r="DC656" s="337"/>
      <c r="DD656" s="337"/>
      <c r="DE656" s="337"/>
      <c r="DF656" s="337"/>
      <c r="DG656" s="337"/>
      <c r="DH656" s="337"/>
      <c r="DI656" s="337"/>
      <c r="DJ656" s="337"/>
      <c r="DK656" s="337"/>
      <c r="DL656" s="337"/>
      <c r="DM656"/>
      <c r="DN656"/>
      <c r="DO656"/>
      <c r="EA656" s="333"/>
      <c r="EB656" s="333"/>
      <c r="EC656" s="333"/>
      <c r="ED656" s="333"/>
      <c r="EE656" s="333"/>
      <c r="EF656" s="333"/>
      <c r="EG656" s="333"/>
      <c r="EH656" s="333"/>
      <c r="EJ656" s="66"/>
      <c r="EL656" s="66"/>
      <c r="EM656" s="338"/>
      <c r="FP656" s="107"/>
    </row>
    <row r="657" spans="1:172" s="83" customFormat="1">
      <c r="A657" s="66"/>
      <c r="B657" s="66"/>
      <c r="C657" s="120"/>
      <c r="D657" s="66"/>
      <c r="E657" s="197"/>
      <c r="F657" s="120"/>
      <c r="G657" s="333"/>
      <c r="H657" s="333"/>
      <c r="I657" s="333"/>
      <c r="J657" s="333"/>
      <c r="K657" s="333"/>
      <c r="L657" s="333"/>
      <c r="M657" s="333"/>
      <c r="N657" s="333"/>
      <c r="O657" s="333"/>
      <c r="P657" s="333"/>
      <c r="Q657" s="333"/>
      <c r="R657" s="333"/>
      <c r="S657" s="333"/>
      <c r="T657" s="333"/>
      <c r="U657" s="333"/>
      <c r="V657" s="333"/>
      <c r="W657" s="333"/>
      <c r="X657" s="333"/>
      <c r="Y657" s="333"/>
      <c r="Z657" s="333"/>
      <c r="AA657" s="333"/>
      <c r="AB657" s="333"/>
      <c r="AC657" s="333"/>
      <c r="AD657" s="333"/>
      <c r="AE657" s="333"/>
      <c r="AF657" s="333"/>
      <c r="AG657" s="333"/>
      <c r="AH657" s="333"/>
      <c r="AI657" s="333"/>
      <c r="AJ657" s="333"/>
      <c r="AK657" s="333"/>
      <c r="AL657" s="333"/>
      <c r="AM657" s="333"/>
      <c r="AN657" s="333"/>
      <c r="AO657"/>
      <c r="AP657"/>
      <c r="AQ657"/>
      <c r="AR657"/>
      <c r="AS657" s="333"/>
      <c r="AT657" s="333"/>
      <c r="AU657" s="333"/>
      <c r="AV657" s="333"/>
      <c r="AW657" s="333"/>
      <c r="AX657" s="333"/>
      <c r="AY657" s="333"/>
      <c r="AZ657" s="333"/>
      <c r="BA657"/>
      <c r="BB657"/>
      <c r="BC657"/>
      <c r="BD657"/>
      <c r="BE657"/>
      <c r="BF657"/>
      <c r="BG657" s="333"/>
      <c r="BH657" s="333"/>
      <c r="BI657" s="333"/>
      <c r="BJ657" s="333"/>
      <c r="BK657" s="333"/>
      <c r="BL657" s="333"/>
      <c r="BM657" s="333"/>
      <c r="BN657" s="333"/>
      <c r="BO657" s="333"/>
      <c r="BP657" s="333"/>
      <c r="BQ657" s="333"/>
      <c r="BR657" s="333"/>
      <c r="BS657" s="333"/>
      <c r="BT657" s="333"/>
      <c r="BU657" s="333"/>
      <c r="BV657" s="333"/>
      <c r="BW657" s="333"/>
      <c r="BX657" s="333"/>
      <c r="BY657" s="333"/>
      <c r="BZ657" s="333"/>
      <c r="CA657" s="333"/>
      <c r="CB657" s="333"/>
      <c r="CC657" s="333"/>
      <c r="CD657" s="333"/>
      <c r="CE657" s="337"/>
      <c r="CF657" s="337"/>
      <c r="CG657" s="337"/>
      <c r="CH657" s="337"/>
      <c r="CI657" s="333"/>
      <c r="CJ657" s="333"/>
      <c r="CK657" s="333"/>
      <c r="CL657" s="333"/>
      <c r="CM657" s="333"/>
      <c r="CN657" s="333"/>
      <c r="CO657" s="333"/>
      <c r="CP657" s="333"/>
      <c r="CQ657" s="337"/>
      <c r="CR657" s="337"/>
      <c r="CS657" s="337"/>
      <c r="CT657" s="337"/>
      <c r="CU657" s="337"/>
      <c r="CV657" s="337"/>
      <c r="CW657" s="337"/>
      <c r="CX657" s="337"/>
      <c r="CY657" s="337"/>
      <c r="CZ657" s="337"/>
      <c r="DA657" s="337"/>
      <c r="DB657" s="337"/>
      <c r="DC657" s="337"/>
      <c r="DD657" s="337"/>
      <c r="DE657" s="337"/>
      <c r="DF657" s="337"/>
      <c r="DG657" s="337"/>
      <c r="DH657" s="337"/>
      <c r="DI657" s="337"/>
      <c r="DJ657" s="337"/>
      <c r="DK657" s="337"/>
      <c r="DL657" s="337"/>
      <c r="DM657"/>
      <c r="DN657"/>
      <c r="DO657"/>
      <c r="EA657" s="333"/>
      <c r="EB657" s="333"/>
      <c r="EC657" s="333"/>
      <c r="ED657" s="333"/>
      <c r="EE657" s="333"/>
      <c r="EF657" s="333"/>
      <c r="EG657" s="333"/>
      <c r="EH657" s="333"/>
      <c r="EJ657" s="66"/>
      <c r="EL657" s="66"/>
      <c r="EM657" s="338"/>
      <c r="FP657" s="107"/>
    </row>
    <row r="658" spans="1:172" s="83" customFormat="1">
      <c r="A658" s="66"/>
      <c r="B658" s="66"/>
      <c r="C658" s="120"/>
      <c r="D658" s="66"/>
      <c r="E658" s="197"/>
      <c r="F658" s="120"/>
      <c r="G658" s="333"/>
      <c r="H658" s="333"/>
      <c r="I658" s="333"/>
      <c r="J658" s="333"/>
      <c r="K658" s="333"/>
      <c r="L658" s="333"/>
      <c r="M658" s="333"/>
      <c r="N658" s="333"/>
      <c r="O658" s="333"/>
      <c r="P658" s="333"/>
      <c r="Q658" s="333"/>
      <c r="R658" s="333"/>
      <c r="S658" s="333"/>
      <c r="T658" s="333"/>
      <c r="U658" s="333"/>
      <c r="V658" s="333"/>
      <c r="W658" s="333"/>
      <c r="X658" s="333"/>
      <c r="Y658" s="333"/>
      <c r="Z658" s="333"/>
      <c r="AA658" s="333"/>
      <c r="AB658" s="333"/>
      <c r="AC658" s="333"/>
      <c r="AD658" s="333"/>
      <c r="AE658" s="333"/>
      <c r="AF658" s="333"/>
      <c r="AG658" s="333"/>
      <c r="AH658" s="333"/>
      <c r="AI658" s="333"/>
      <c r="AJ658" s="333"/>
      <c r="AK658" s="333"/>
      <c r="AL658" s="333"/>
      <c r="AM658" s="333"/>
      <c r="AN658" s="333"/>
      <c r="AO658"/>
      <c r="AP658"/>
      <c r="AQ658"/>
      <c r="AR658"/>
      <c r="AS658" s="333"/>
      <c r="AT658" s="333"/>
      <c r="AU658" s="333"/>
      <c r="AV658" s="333"/>
      <c r="AW658" s="333"/>
      <c r="AX658" s="333"/>
      <c r="AY658" s="333"/>
      <c r="AZ658" s="333"/>
      <c r="BA658"/>
      <c r="BB658"/>
      <c r="BC658"/>
      <c r="BD658"/>
      <c r="BE658"/>
      <c r="BF658"/>
      <c r="BG658" s="333"/>
      <c r="BH658" s="333"/>
      <c r="BI658" s="333"/>
      <c r="BJ658" s="333"/>
      <c r="BK658" s="333"/>
      <c r="BL658" s="333"/>
      <c r="BM658" s="333"/>
      <c r="BN658" s="333"/>
      <c r="BO658" s="333"/>
      <c r="BP658" s="333"/>
      <c r="BQ658" s="333"/>
      <c r="BR658" s="333"/>
      <c r="BS658" s="333"/>
      <c r="BT658" s="333"/>
      <c r="BU658" s="333"/>
      <c r="BV658" s="333"/>
      <c r="BW658" s="333"/>
      <c r="BX658" s="333"/>
      <c r="BY658" s="333"/>
      <c r="BZ658" s="333"/>
      <c r="CA658" s="333"/>
      <c r="CB658" s="333"/>
      <c r="CC658" s="333"/>
      <c r="CD658" s="333"/>
      <c r="CE658" s="337"/>
      <c r="CF658" s="337"/>
      <c r="CG658" s="337"/>
      <c r="CH658" s="337"/>
      <c r="CI658" s="333"/>
      <c r="CJ658" s="333"/>
      <c r="CK658" s="333"/>
      <c r="CL658" s="333"/>
      <c r="CM658" s="333"/>
      <c r="CN658" s="333"/>
      <c r="CO658" s="333"/>
      <c r="CP658" s="333"/>
      <c r="CQ658" s="337"/>
      <c r="CR658" s="337"/>
      <c r="CS658" s="337"/>
      <c r="CT658" s="337"/>
      <c r="CU658" s="337"/>
      <c r="CV658" s="337"/>
      <c r="CW658" s="337"/>
      <c r="CX658" s="337"/>
      <c r="CY658" s="337"/>
      <c r="CZ658" s="337"/>
      <c r="DA658" s="337"/>
      <c r="DB658" s="337"/>
      <c r="DC658" s="337"/>
      <c r="DD658" s="337"/>
      <c r="DE658" s="337"/>
      <c r="DF658" s="337"/>
      <c r="DG658" s="337"/>
      <c r="DH658" s="337"/>
      <c r="DI658" s="337"/>
      <c r="DJ658" s="337"/>
      <c r="DK658" s="337"/>
      <c r="DL658" s="337"/>
      <c r="DM658"/>
      <c r="DN658"/>
      <c r="DO658"/>
      <c r="EA658" s="333"/>
      <c r="EB658" s="333"/>
      <c r="EC658" s="333"/>
      <c r="ED658" s="333"/>
      <c r="EE658" s="333"/>
      <c r="EF658" s="333"/>
      <c r="EG658" s="333"/>
      <c r="EH658" s="333"/>
      <c r="EJ658" s="66"/>
      <c r="EL658" s="66"/>
      <c r="EM658" s="338"/>
      <c r="FP658" s="107"/>
    </row>
    <row r="659" spans="1:172" s="83" customFormat="1">
      <c r="A659" s="66"/>
      <c r="B659" s="66"/>
      <c r="C659" s="120"/>
      <c r="D659" s="66"/>
      <c r="E659" s="197"/>
      <c r="F659" s="120"/>
      <c r="G659" s="333"/>
      <c r="H659" s="333"/>
      <c r="I659" s="333"/>
      <c r="J659" s="333"/>
      <c r="K659" s="333"/>
      <c r="L659" s="333"/>
      <c r="M659" s="333"/>
      <c r="N659" s="333"/>
      <c r="O659" s="333"/>
      <c r="P659" s="333"/>
      <c r="Q659" s="333"/>
      <c r="R659" s="333"/>
      <c r="S659" s="333"/>
      <c r="T659" s="333"/>
      <c r="U659" s="333"/>
      <c r="V659" s="333"/>
      <c r="W659" s="333"/>
      <c r="X659" s="333"/>
      <c r="Y659" s="333"/>
      <c r="Z659" s="333"/>
      <c r="AA659" s="333"/>
      <c r="AB659" s="333"/>
      <c r="AC659" s="333"/>
      <c r="AD659" s="333"/>
      <c r="AE659" s="333"/>
      <c r="AF659" s="333"/>
      <c r="AG659" s="333"/>
      <c r="AH659" s="333"/>
      <c r="AI659" s="333"/>
      <c r="AJ659" s="333"/>
      <c r="AK659" s="333"/>
      <c r="AL659" s="333"/>
      <c r="AM659" s="333"/>
      <c r="AN659" s="333"/>
      <c r="AO659"/>
      <c r="AP659"/>
      <c r="AQ659"/>
      <c r="AR659"/>
      <c r="AS659" s="333"/>
      <c r="AT659" s="333"/>
      <c r="AU659" s="333"/>
      <c r="AV659" s="333"/>
      <c r="AW659" s="333"/>
      <c r="AX659" s="333"/>
      <c r="AY659" s="333"/>
      <c r="AZ659" s="333"/>
      <c r="BA659"/>
      <c r="BB659"/>
      <c r="BC659"/>
      <c r="BD659"/>
      <c r="BE659"/>
      <c r="BF659"/>
      <c r="BG659" s="333"/>
      <c r="BH659" s="333"/>
      <c r="BI659" s="333"/>
      <c r="BJ659" s="333"/>
      <c r="BK659" s="333"/>
      <c r="BL659" s="333"/>
      <c r="BM659" s="333"/>
      <c r="BN659" s="333"/>
      <c r="BO659" s="333"/>
      <c r="BP659" s="333"/>
      <c r="BQ659" s="333"/>
      <c r="BR659" s="333"/>
      <c r="BS659" s="333"/>
      <c r="BT659" s="333"/>
      <c r="BU659" s="333"/>
      <c r="BV659" s="333"/>
      <c r="BW659" s="333"/>
      <c r="BX659" s="333"/>
      <c r="BY659" s="333"/>
      <c r="BZ659" s="333"/>
      <c r="CA659" s="333"/>
      <c r="CB659" s="333"/>
      <c r="CC659" s="333"/>
      <c r="CD659" s="333"/>
      <c r="CE659" s="337"/>
      <c r="CF659" s="337"/>
      <c r="CG659" s="337"/>
      <c r="CH659" s="337"/>
      <c r="CI659" s="333"/>
      <c r="CJ659" s="333"/>
      <c r="CK659" s="333"/>
      <c r="CL659" s="333"/>
      <c r="CM659" s="333"/>
      <c r="CN659" s="333"/>
      <c r="CO659" s="333"/>
      <c r="CP659" s="333"/>
      <c r="CQ659" s="337"/>
      <c r="CR659" s="337"/>
      <c r="CS659" s="337"/>
      <c r="CT659" s="337"/>
      <c r="CU659" s="337"/>
      <c r="CV659" s="337"/>
      <c r="CW659" s="337"/>
      <c r="CX659" s="337"/>
      <c r="CY659" s="337"/>
      <c r="CZ659" s="337"/>
      <c r="DA659" s="337"/>
      <c r="DB659" s="337"/>
      <c r="DC659" s="337"/>
      <c r="DD659" s="337"/>
      <c r="DE659" s="337"/>
      <c r="DF659" s="337"/>
      <c r="DG659" s="337"/>
      <c r="DH659" s="337"/>
      <c r="DI659" s="337"/>
      <c r="DJ659" s="337"/>
      <c r="DK659" s="337"/>
      <c r="DL659" s="337"/>
      <c r="DM659"/>
      <c r="DN659"/>
      <c r="DO659"/>
      <c r="EA659" s="333"/>
      <c r="EB659" s="333"/>
      <c r="EC659" s="333"/>
      <c r="ED659" s="333"/>
      <c r="EE659" s="333"/>
      <c r="EF659" s="333"/>
      <c r="EG659" s="333"/>
      <c r="EH659" s="333"/>
      <c r="EJ659" s="66"/>
      <c r="EL659" s="66"/>
      <c r="EM659" s="338"/>
      <c r="FP659" s="107"/>
    </row>
    <row r="660" spans="1:172" s="83" customFormat="1">
      <c r="A660" s="66"/>
      <c r="B660" s="66"/>
      <c r="C660" s="120"/>
      <c r="D660" s="66"/>
      <c r="E660" s="197"/>
      <c r="F660" s="120"/>
      <c r="G660" s="333"/>
      <c r="H660" s="333"/>
      <c r="I660" s="333"/>
      <c r="J660" s="333"/>
      <c r="K660" s="333"/>
      <c r="L660" s="333"/>
      <c r="M660" s="333"/>
      <c r="N660" s="333"/>
      <c r="O660" s="333"/>
      <c r="P660" s="333"/>
      <c r="Q660" s="333"/>
      <c r="R660" s="333"/>
      <c r="S660" s="333"/>
      <c r="T660" s="333"/>
      <c r="U660" s="333"/>
      <c r="V660" s="333"/>
      <c r="W660" s="333"/>
      <c r="X660" s="333"/>
      <c r="Y660" s="333"/>
      <c r="Z660" s="333"/>
      <c r="AA660" s="333"/>
      <c r="AB660" s="333"/>
      <c r="AC660" s="333"/>
      <c r="AD660" s="333"/>
      <c r="AE660" s="333"/>
      <c r="AF660" s="333"/>
      <c r="AG660" s="333"/>
      <c r="AH660" s="333"/>
      <c r="AI660" s="333"/>
      <c r="AJ660" s="333"/>
      <c r="AK660" s="333"/>
      <c r="AL660" s="333"/>
      <c r="AM660" s="333"/>
      <c r="AN660" s="333"/>
      <c r="AO660"/>
      <c r="AP660"/>
      <c r="AQ660"/>
      <c r="AR660"/>
      <c r="AS660" s="333"/>
      <c r="AT660" s="333"/>
      <c r="AU660" s="333"/>
      <c r="AV660" s="333"/>
      <c r="AW660" s="333"/>
      <c r="AX660" s="333"/>
      <c r="AY660" s="333"/>
      <c r="AZ660" s="333"/>
      <c r="BA660"/>
      <c r="BB660"/>
      <c r="BC660"/>
      <c r="BD660"/>
      <c r="BE660"/>
      <c r="BF660"/>
      <c r="BG660" s="333"/>
      <c r="BH660" s="333"/>
      <c r="BI660" s="333"/>
      <c r="BJ660" s="333"/>
      <c r="BK660" s="333"/>
      <c r="BL660" s="333"/>
      <c r="BM660" s="333"/>
      <c r="BN660" s="333"/>
      <c r="BO660" s="333"/>
      <c r="BP660" s="333"/>
      <c r="BQ660" s="333"/>
      <c r="BR660" s="333"/>
      <c r="BS660" s="333"/>
      <c r="BT660" s="333"/>
      <c r="BU660" s="333"/>
      <c r="BV660" s="333"/>
      <c r="BW660" s="333"/>
      <c r="BX660" s="333"/>
      <c r="BY660" s="333"/>
      <c r="BZ660" s="333"/>
      <c r="CA660" s="333"/>
      <c r="CB660" s="333"/>
      <c r="CC660" s="333"/>
      <c r="CD660" s="333"/>
      <c r="CE660" s="337"/>
      <c r="CF660" s="337"/>
      <c r="CG660" s="337"/>
      <c r="CH660" s="337"/>
      <c r="CI660" s="333"/>
      <c r="CJ660" s="333"/>
      <c r="CK660" s="333"/>
      <c r="CL660" s="333"/>
      <c r="CM660" s="333"/>
      <c r="CN660" s="333"/>
      <c r="CO660" s="333"/>
      <c r="CP660" s="333"/>
      <c r="CQ660" s="337"/>
      <c r="CR660" s="337"/>
      <c r="CS660" s="337"/>
      <c r="CT660" s="337"/>
      <c r="CU660" s="337"/>
      <c r="CV660" s="337"/>
      <c r="CW660" s="337"/>
      <c r="CX660" s="337"/>
      <c r="CY660" s="337"/>
      <c r="CZ660" s="337"/>
      <c r="DA660" s="337"/>
      <c r="DB660" s="337"/>
      <c r="DC660" s="337"/>
      <c r="DD660" s="337"/>
      <c r="DE660" s="337"/>
      <c r="DF660" s="337"/>
      <c r="DG660" s="337"/>
      <c r="DH660" s="337"/>
      <c r="DI660" s="337"/>
      <c r="DJ660" s="337"/>
      <c r="DK660" s="337"/>
      <c r="DL660" s="337"/>
      <c r="DM660"/>
      <c r="DN660"/>
      <c r="DO660"/>
      <c r="EA660" s="333"/>
      <c r="EB660" s="333"/>
      <c r="EC660" s="333"/>
      <c r="ED660" s="333"/>
      <c r="EE660" s="333"/>
      <c r="EF660" s="333"/>
      <c r="EG660" s="333"/>
      <c r="EH660" s="333"/>
      <c r="EJ660" s="66"/>
      <c r="EL660" s="66"/>
      <c r="EM660" s="338"/>
      <c r="FP660" s="107"/>
    </row>
    <row r="661" spans="1:172" s="83" customFormat="1">
      <c r="A661" s="66"/>
      <c r="B661" s="66"/>
      <c r="C661" s="120"/>
      <c r="D661" s="66"/>
      <c r="E661" s="197"/>
      <c r="F661" s="120"/>
      <c r="G661" s="333"/>
      <c r="H661" s="333"/>
      <c r="I661" s="333"/>
      <c r="J661" s="333"/>
      <c r="K661" s="333"/>
      <c r="L661" s="333"/>
      <c r="M661" s="333"/>
      <c r="N661" s="333"/>
      <c r="O661" s="333"/>
      <c r="P661" s="333"/>
      <c r="Q661" s="333"/>
      <c r="R661" s="333"/>
      <c r="S661" s="333"/>
      <c r="T661" s="333"/>
      <c r="U661" s="333"/>
      <c r="V661" s="333"/>
      <c r="W661" s="333"/>
      <c r="X661" s="333"/>
      <c r="Y661" s="333"/>
      <c r="Z661" s="333"/>
      <c r="AA661" s="333"/>
      <c r="AB661" s="333"/>
      <c r="AC661" s="333"/>
      <c r="AD661" s="333"/>
      <c r="AE661" s="333"/>
      <c r="AF661" s="333"/>
      <c r="AG661" s="333"/>
      <c r="AH661" s="333"/>
      <c r="AI661" s="333"/>
      <c r="AJ661" s="333"/>
      <c r="AK661" s="333"/>
      <c r="AL661" s="333"/>
      <c r="AM661" s="333"/>
      <c r="AN661" s="333"/>
      <c r="AO661"/>
      <c r="AP661"/>
      <c r="AQ661"/>
      <c r="AR661"/>
      <c r="AS661" s="333"/>
      <c r="AT661" s="333"/>
      <c r="AU661" s="333"/>
      <c r="AV661" s="333"/>
      <c r="AW661" s="333"/>
      <c r="AX661" s="333"/>
      <c r="AY661" s="333"/>
      <c r="AZ661" s="333"/>
      <c r="BA661"/>
      <c r="BB661"/>
      <c r="BC661"/>
      <c r="BD661"/>
      <c r="BE661"/>
      <c r="BF661"/>
      <c r="BG661" s="333"/>
      <c r="BH661" s="333"/>
      <c r="BI661" s="333"/>
      <c r="BJ661" s="333"/>
      <c r="BK661" s="333"/>
      <c r="BL661" s="333"/>
      <c r="BM661" s="333"/>
      <c r="BN661" s="333"/>
      <c r="BO661" s="333"/>
      <c r="BP661" s="333"/>
      <c r="BQ661" s="333"/>
      <c r="BR661" s="333"/>
      <c r="BS661" s="333"/>
      <c r="BT661" s="333"/>
      <c r="BU661" s="333"/>
      <c r="BV661" s="333"/>
      <c r="BW661" s="333"/>
      <c r="BX661" s="333"/>
      <c r="BY661" s="333"/>
      <c r="BZ661" s="333"/>
      <c r="CA661" s="333"/>
      <c r="CB661" s="333"/>
      <c r="CC661" s="333"/>
      <c r="CD661" s="333"/>
      <c r="CE661" s="337"/>
      <c r="CF661" s="337"/>
      <c r="CG661" s="337"/>
      <c r="CH661" s="337"/>
      <c r="CI661" s="333"/>
      <c r="CJ661" s="333"/>
      <c r="CK661" s="333"/>
      <c r="CL661" s="333"/>
      <c r="CM661" s="333"/>
      <c r="CN661" s="333"/>
      <c r="CO661" s="333"/>
      <c r="CP661" s="333"/>
      <c r="CQ661" s="337"/>
      <c r="CR661" s="337"/>
      <c r="CS661" s="337"/>
      <c r="CT661" s="337"/>
      <c r="CU661" s="337"/>
      <c r="CV661" s="337"/>
      <c r="CW661" s="337"/>
      <c r="CX661" s="337"/>
      <c r="CY661" s="337"/>
      <c r="CZ661" s="337"/>
      <c r="DA661" s="337"/>
      <c r="DB661" s="337"/>
      <c r="DC661" s="337"/>
      <c r="DD661" s="337"/>
      <c r="DE661" s="337"/>
      <c r="DF661" s="337"/>
      <c r="DG661" s="337"/>
      <c r="DH661" s="337"/>
      <c r="DI661" s="337"/>
      <c r="DJ661" s="337"/>
      <c r="DK661" s="337"/>
      <c r="DL661" s="337"/>
      <c r="DM661"/>
      <c r="DN661"/>
      <c r="DO661"/>
      <c r="EA661" s="333"/>
      <c r="EB661" s="333"/>
      <c r="EC661" s="333"/>
      <c r="ED661" s="333"/>
      <c r="EE661" s="333"/>
      <c r="EF661" s="333"/>
      <c r="EG661" s="333"/>
      <c r="EH661" s="333"/>
      <c r="EJ661" s="66"/>
      <c r="EL661" s="66"/>
      <c r="EM661" s="338"/>
      <c r="FP661" s="107"/>
    </row>
    <row r="662" spans="1:172" s="83" customFormat="1">
      <c r="A662" s="66"/>
      <c r="B662" s="66"/>
      <c r="C662" s="120"/>
      <c r="D662" s="66"/>
      <c r="E662" s="197"/>
      <c r="F662" s="120"/>
      <c r="G662" s="333"/>
      <c r="H662" s="333"/>
      <c r="I662" s="333"/>
      <c r="J662" s="333"/>
      <c r="K662" s="333"/>
      <c r="L662" s="333"/>
      <c r="M662" s="333"/>
      <c r="N662" s="333"/>
      <c r="O662" s="333"/>
      <c r="P662" s="333"/>
      <c r="Q662" s="333"/>
      <c r="R662" s="333"/>
      <c r="S662" s="333"/>
      <c r="T662" s="333"/>
      <c r="U662" s="333"/>
      <c r="V662" s="333"/>
      <c r="W662" s="333"/>
      <c r="X662" s="333"/>
      <c r="Y662" s="333"/>
      <c r="Z662" s="333"/>
      <c r="AA662" s="333"/>
      <c r="AB662" s="333"/>
      <c r="AC662" s="333"/>
      <c r="AD662" s="333"/>
      <c r="AE662" s="333"/>
      <c r="AF662" s="333"/>
      <c r="AG662" s="333"/>
      <c r="AH662" s="333"/>
      <c r="AI662" s="333"/>
      <c r="AJ662" s="333"/>
      <c r="AK662" s="333"/>
      <c r="AL662" s="333"/>
      <c r="AM662" s="333"/>
      <c r="AN662" s="333"/>
      <c r="AO662"/>
      <c r="AP662"/>
      <c r="AQ662"/>
      <c r="AR662"/>
      <c r="AS662" s="333"/>
      <c r="AT662" s="333"/>
      <c r="AU662" s="333"/>
      <c r="AV662" s="333"/>
      <c r="AW662" s="333"/>
      <c r="AX662" s="333"/>
      <c r="AY662" s="333"/>
      <c r="AZ662" s="333"/>
      <c r="BA662"/>
      <c r="BB662"/>
      <c r="BC662"/>
      <c r="BD662"/>
      <c r="BE662"/>
      <c r="BF662"/>
      <c r="BG662" s="333"/>
      <c r="BH662" s="333"/>
      <c r="BI662" s="333"/>
      <c r="BJ662" s="333"/>
      <c r="BK662" s="333"/>
      <c r="BL662" s="333"/>
      <c r="BM662" s="333"/>
      <c r="BN662" s="333"/>
      <c r="BO662" s="333"/>
      <c r="BP662" s="333"/>
      <c r="BQ662" s="333"/>
      <c r="BR662" s="333"/>
      <c r="BS662" s="333"/>
      <c r="BT662" s="333"/>
      <c r="BU662" s="333"/>
      <c r="BV662" s="333"/>
      <c r="BW662" s="333"/>
      <c r="BX662" s="333"/>
      <c r="BY662" s="333"/>
      <c r="BZ662" s="333"/>
      <c r="CA662" s="333"/>
      <c r="CB662" s="333"/>
      <c r="CC662" s="333"/>
      <c r="CD662" s="333"/>
      <c r="CE662" s="337"/>
      <c r="CF662" s="337"/>
      <c r="CG662" s="337"/>
      <c r="CH662" s="337"/>
      <c r="CI662" s="333"/>
      <c r="CJ662" s="333"/>
      <c r="CK662" s="333"/>
      <c r="CL662" s="333"/>
      <c r="CM662" s="333"/>
      <c r="CN662" s="333"/>
      <c r="CO662" s="333"/>
      <c r="CP662" s="333"/>
      <c r="CQ662" s="337"/>
      <c r="CR662" s="337"/>
      <c r="CS662" s="337"/>
      <c r="CT662" s="337"/>
      <c r="CU662" s="337"/>
      <c r="CV662" s="337"/>
      <c r="CW662" s="337"/>
      <c r="CX662" s="337"/>
      <c r="CY662" s="337"/>
      <c r="CZ662" s="337"/>
      <c r="DA662" s="337"/>
      <c r="DB662" s="337"/>
      <c r="DC662" s="337"/>
      <c r="DD662" s="337"/>
      <c r="DE662" s="337"/>
      <c r="DF662" s="337"/>
      <c r="DG662" s="337"/>
      <c r="DH662" s="337"/>
      <c r="DI662" s="337"/>
      <c r="DJ662" s="337"/>
      <c r="DK662" s="337"/>
      <c r="DL662" s="337"/>
      <c r="DM662"/>
      <c r="DN662"/>
      <c r="DO662"/>
      <c r="EA662" s="333"/>
      <c r="EB662" s="333"/>
      <c r="EC662" s="333"/>
      <c r="ED662" s="333"/>
      <c r="EE662" s="333"/>
      <c r="EF662" s="333"/>
      <c r="EG662" s="333"/>
      <c r="EH662" s="333"/>
      <c r="EJ662" s="66"/>
      <c r="EL662" s="66"/>
      <c r="EM662" s="338"/>
      <c r="FP662" s="107"/>
    </row>
    <row r="663" spans="1:172" s="83" customFormat="1">
      <c r="A663" s="66"/>
      <c r="B663" s="66"/>
      <c r="C663" s="120"/>
      <c r="D663" s="66"/>
      <c r="E663" s="197"/>
      <c r="F663" s="120"/>
      <c r="G663" s="333"/>
      <c r="H663" s="333"/>
      <c r="I663" s="333"/>
      <c r="J663" s="333"/>
      <c r="K663" s="333"/>
      <c r="L663" s="333"/>
      <c r="M663" s="333"/>
      <c r="N663" s="333"/>
      <c r="O663" s="333"/>
      <c r="P663" s="333"/>
      <c r="Q663" s="333"/>
      <c r="R663" s="333"/>
      <c r="S663" s="333"/>
      <c r="T663" s="333"/>
      <c r="U663" s="333"/>
      <c r="V663" s="333"/>
      <c r="W663" s="333"/>
      <c r="X663" s="333"/>
      <c r="Y663" s="333"/>
      <c r="Z663" s="333"/>
      <c r="AA663" s="333"/>
      <c r="AB663" s="333"/>
      <c r="AC663" s="333"/>
      <c r="AD663" s="333"/>
      <c r="AE663" s="333"/>
      <c r="AF663" s="333"/>
      <c r="AG663" s="333"/>
      <c r="AH663" s="333"/>
      <c r="AI663" s="333"/>
      <c r="AJ663" s="333"/>
      <c r="AK663" s="333"/>
      <c r="AL663" s="333"/>
      <c r="AM663" s="333"/>
      <c r="AN663" s="333"/>
      <c r="AO663"/>
      <c r="AP663"/>
      <c r="AQ663"/>
      <c r="AR663"/>
      <c r="AS663" s="333"/>
      <c r="AT663" s="333"/>
      <c r="AU663" s="333"/>
      <c r="AV663" s="333"/>
      <c r="AW663" s="333"/>
      <c r="AX663" s="333"/>
      <c r="AY663" s="333"/>
      <c r="AZ663" s="333"/>
      <c r="BA663"/>
      <c r="BB663"/>
      <c r="BC663"/>
      <c r="BD663"/>
      <c r="BE663"/>
      <c r="BF663"/>
      <c r="BG663" s="333"/>
      <c r="BH663" s="333"/>
      <c r="BI663" s="333"/>
      <c r="BJ663" s="333"/>
      <c r="BK663" s="333"/>
      <c r="BL663" s="333"/>
      <c r="BM663" s="333"/>
      <c r="BN663" s="333"/>
      <c r="BO663" s="333"/>
      <c r="BP663" s="333"/>
      <c r="BQ663" s="333"/>
      <c r="BR663" s="333"/>
      <c r="BS663" s="333"/>
      <c r="BT663" s="333"/>
      <c r="BU663" s="333"/>
      <c r="BV663" s="333"/>
      <c r="BW663" s="333"/>
      <c r="BX663" s="333"/>
      <c r="BY663" s="333"/>
      <c r="BZ663" s="333"/>
      <c r="CA663" s="333"/>
      <c r="CB663" s="333"/>
      <c r="CC663" s="333"/>
      <c r="CD663" s="333"/>
      <c r="CE663" s="337"/>
      <c r="CF663" s="337"/>
      <c r="CG663" s="337"/>
      <c r="CH663" s="337"/>
      <c r="CI663" s="333"/>
      <c r="CJ663" s="333"/>
      <c r="CK663" s="333"/>
      <c r="CL663" s="333"/>
      <c r="CM663" s="333"/>
      <c r="CN663" s="333"/>
      <c r="CO663" s="333"/>
      <c r="CP663" s="333"/>
      <c r="CQ663" s="337"/>
      <c r="CR663" s="337"/>
      <c r="CS663" s="337"/>
      <c r="CT663" s="337"/>
      <c r="CU663" s="337"/>
      <c r="CV663" s="337"/>
      <c r="CW663" s="337"/>
      <c r="CX663" s="337"/>
      <c r="CY663" s="337"/>
      <c r="CZ663" s="337"/>
      <c r="DA663" s="337"/>
      <c r="DB663" s="337"/>
      <c r="DC663" s="337"/>
      <c r="DD663" s="337"/>
      <c r="DE663" s="337"/>
      <c r="DF663" s="337"/>
      <c r="DG663" s="337"/>
      <c r="DH663" s="337"/>
      <c r="DI663" s="337"/>
      <c r="DJ663" s="337"/>
      <c r="DK663" s="337"/>
      <c r="DL663" s="337"/>
      <c r="DM663"/>
      <c r="DN663"/>
      <c r="DO663"/>
      <c r="EA663" s="333"/>
      <c r="EB663" s="333"/>
      <c r="EC663" s="333"/>
      <c r="ED663" s="333"/>
      <c r="EE663" s="333"/>
      <c r="EF663" s="333"/>
      <c r="EG663" s="333"/>
      <c r="EH663" s="333"/>
      <c r="EJ663" s="66"/>
      <c r="EL663" s="66"/>
      <c r="EM663" s="338"/>
      <c r="FP663" s="107"/>
    </row>
    <row r="664" spans="1:172" s="83" customFormat="1">
      <c r="A664" s="66"/>
      <c r="B664" s="66"/>
      <c r="C664" s="120"/>
      <c r="D664" s="66"/>
      <c r="E664" s="197"/>
      <c r="F664" s="120"/>
      <c r="G664" s="333"/>
      <c r="H664" s="333"/>
      <c r="I664" s="333"/>
      <c r="J664" s="333"/>
      <c r="K664" s="333"/>
      <c r="L664" s="333"/>
      <c r="M664" s="333"/>
      <c r="N664" s="333"/>
      <c r="O664" s="333"/>
      <c r="P664" s="333"/>
      <c r="Q664" s="333"/>
      <c r="R664" s="333"/>
      <c r="S664" s="333"/>
      <c r="T664" s="333"/>
      <c r="U664" s="333"/>
      <c r="V664" s="333"/>
      <c r="W664" s="333"/>
      <c r="X664" s="333"/>
      <c r="Y664" s="333"/>
      <c r="Z664" s="333"/>
      <c r="AA664" s="333"/>
      <c r="AB664" s="333"/>
      <c r="AC664" s="333"/>
      <c r="AD664" s="333"/>
      <c r="AE664" s="333"/>
      <c r="AF664" s="333"/>
      <c r="AG664" s="333"/>
      <c r="AH664" s="333"/>
      <c r="AI664" s="333"/>
      <c r="AJ664" s="333"/>
      <c r="AK664" s="333"/>
      <c r="AL664" s="333"/>
      <c r="AM664" s="333"/>
      <c r="AN664" s="333"/>
      <c r="AO664"/>
      <c r="AP664"/>
      <c r="AQ664"/>
      <c r="AR664"/>
      <c r="AS664" s="333"/>
      <c r="AT664" s="333"/>
      <c r="AU664" s="333"/>
      <c r="AV664" s="333"/>
      <c r="AW664" s="333"/>
      <c r="AX664" s="333"/>
      <c r="AY664" s="333"/>
      <c r="AZ664" s="333"/>
      <c r="BA664"/>
      <c r="BB664"/>
      <c r="BC664"/>
      <c r="BD664"/>
      <c r="BE664"/>
      <c r="BF664"/>
      <c r="BG664" s="333"/>
      <c r="BH664" s="333"/>
      <c r="BI664" s="333"/>
      <c r="BJ664" s="333"/>
      <c r="BK664" s="333"/>
      <c r="BL664" s="333"/>
      <c r="BM664" s="333"/>
      <c r="BN664" s="333"/>
      <c r="BO664" s="333"/>
      <c r="BP664" s="333"/>
      <c r="BQ664" s="333"/>
      <c r="BR664" s="333"/>
      <c r="BS664" s="333"/>
      <c r="BT664" s="333"/>
      <c r="BU664" s="333"/>
      <c r="BV664" s="333"/>
      <c r="BW664" s="333"/>
      <c r="BX664" s="333"/>
      <c r="BY664" s="333"/>
      <c r="BZ664" s="333"/>
      <c r="CA664" s="333"/>
      <c r="CB664" s="333"/>
      <c r="CC664" s="333"/>
      <c r="CD664" s="333"/>
      <c r="CE664" s="337"/>
      <c r="CF664" s="337"/>
      <c r="CG664" s="337"/>
      <c r="CH664" s="337"/>
      <c r="CI664" s="333"/>
      <c r="CJ664" s="333"/>
      <c r="CK664" s="333"/>
      <c r="CL664" s="333"/>
      <c r="CM664" s="333"/>
      <c r="CN664" s="333"/>
      <c r="CO664" s="333"/>
      <c r="CP664" s="333"/>
      <c r="CQ664" s="337"/>
      <c r="CR664" s="337"/>
      <c r="CS664" s="337"/>
      <c r="CT664" s="337"/>
      <c r="CU664" s="337"/>
      <c r="CV664" s="337"/>
      <c r="CW664" s="337"/>
      <c r="CX664" s="337"/>
      <c r="CY664" s="337"/>
      <c r="CZ664" s="337"/>
      <c r="DA664" s="337"/>
      <c r="DB664" s="337"/>
      <c r="DC664" s="337"/>
      <c r="DD664" s="337"/>
      <c r="DE664" s="337"/>
      <c r="DF664" s="337"/>
      <c r="DG664" s="337"/>
      <c r="DH664" s="337"/>
      <c r="DI664" s="337"/>
      <c r="DJ664" s="337"/>
      <c r="DK664" s="337"/>
      <c r="DL664" s="337"/>
      <c r="DM664"/>
      <c r="DN664"/>
      <c r="DO664"/>
      <c r="EA664" s="333"/>
      <c r="EB664" s="333"/>
      <c r="EC664" s="333"/>
      <c r="ED664" s="333"/>
      <c r="EE664" s="333"/>
      <c r="EF664" s="333"/>
      <c r="EG664" s="333"/>
      <c r="EH664" s="333"/>
      <c r="EJ664" s="66"/>
      <c r="EL664" s="66"/>
      <c r="EM664" s="338"/>
      <c r="FP664" s="107"/>
    </row>
    <row r="665" spans="1:172" s="83" customFormat="1">
      <c r="A665" s="66"/>
      <c r="B665" s="66"/>
      <c r="C665" s="120"/>
      <c r="D665" s="66"/>
      <c r="E665" s="197"/>
      <c r="F665" s="120"/>
      <c r="G665" s="333"/>
      <c r="H665" s="333"/>
      <c r="I665" s="333"/>
      <c r="J665" s="333"/>
      <c r="K665" s="333"/>
      <c r="L665" s="333"/>
      <c r="M665" s="333"/>
      <c r="N665" s="333"/>
      <c r="O665" s="333"/>
      <c r="P665" s="333"/>
      <c r="Q665" s="333"/>
      <c r="R665" s="333"/>
      <c r="S665" s="333"/>
      <c r="T665" s="333"/>
      <c r="U665" s="333"/>
      <c r="V665" s="333"/>
      <c r="W665" s="333"/>
      <c r="X665" s="333"/>
      <c r="Y665" s="333"/>
      <c r="Z665" s="333"/>
      <c r="AA665" s="333"/>
      <c r="AB665" s="333"/>
      <c r="AC665" s="333"/>
      <c r="AD665" s="333"/>
      <c r="AE665" s="333"/>
      <c r="AF665" s="333"/>
      <c r="AG665" s="333"/>
      <c r="AH665" s="333"/>
      <c r="AI665" s="333"/>
      <c r="AJ665" s="333"/>
      <c r="AK665" s="333"/>
      <c r="AL665" s="333"/>
      <c r="AM665" s="333"/>
      <c r="AN665" s="333"/>
      <c r="AO665"/>
      <c r="AP665"/>
      <c r="AQ665"/>
      <c r="AR665"/>
      <c r="AS665" s="333"/>
      <c r="AT665" s="333"/>
      <c r="AU665" s="333"/>
      <c r="AV665" s="333"/>
      <c r="AW665" s="333"/>
      <c r="AX665" s="333"/>
      <c r="AY665" s="333"/>
      <c r="AZ665" s="333"/>
      <c r="BA665"/>
      <c r="BB665"/>
      <c r="BC665"/>
      <c r="BD665"/>
      <c r="BE665"/>
      <c r="BF665"/>
      <c r="BG665" s="333"/>
      <c r="BH665" s="333"/>
      <c r="BI665" s="333"/>
      <c r="BJ665" s="333"/>
      <c r="BK665" s="333"/>
      <c r="BL665" s="333"/>
      <c r="BM665" s="333"/>
      <c r="BN665" s="333"/>
      <c r="BO665" s="333"/>
      <c r="BP665" s="333"/>
      <c r="BQ665" s="333"/>
      <c r="BR665" s="333"/>
      <c r="BS665" s="333"/>
      <c r="BT665" s="333"/>
      <c r="BU665" s="333"/>
      <c r="BV665" s="333"/>
      <c r="BW665" s="333"/>
      <c r="BX665" s="333"/>
      <c r="BY665" s="333"/>
      <c r="BZ665" s="333"/>
      <c r="CA665" s="333"/>
      <c r="CB665" s="333"/>
      <c r="CC665" s="333"/>
      <c r="CD665" s="333"/>
      <c r="CE665" s="337"/>
      <c r="CF665" s="337"/>
      <c r="CG665" s="337"/>
      <c r="CH665" s="337"/>
      <c r="CI665" s="333"/>
      <c r="CJ665" s="333"/>
      <c r="CK665" s="333"/>
      <c r="CL665" s="333"/>
      <c r="CM665" s="333"/>
      <c r="CN665" s="333"/>
      <c r="CO665" s="333"/>
      <c r="CP665" s="333"/>
      <c r="CQ665" s="337"/>
      <c r="CR665" s="337"/>
      <c r="CS665" s="337"/>
      <c r="CT665" s="337"/>
      <c r="CU665" s="337"/>
      <c r="CV665" s="337"/>
      <c r="CW665" s="337"/>
      <c r="CX665" s="337"/>
      <c r="CY665" s="337"/>
      <c r="CZ665" s="337"/>
      <c r="DA665" s="337"/>
      <c r="DB665" s="337"/>
      <c r="DC665" s="337"/>
      <c r="DD665" s="337"/>
      <c r="DE665" s="337"/>
      <c r="DF665" s="337"/>
      <c r="DG665" s="337"/>
      <c r="DH665" s="337"/>
      <c r="DI665" s="337"/>
      <c r="DJ665" s="337"/>
      <c r="DK665" s="337"/>
      <c r="DL665" s="337"/>
      <c r="DM665"/>
      <c r="DN665"/>
      <c r="DO665"/>
      <c r="EA665" s="333"/>
      <c r="EB665" s="333"/>
      <c r="EC665" s="333"/>
      <c r="ED665" s="333"/>
      <c r="EE665" s="333"/>
      <c r="EF665" s="333"/>
      <c r="EG665" s="333"/>
      <c r="EH665" s="333"/>
      <c r="EJ665" s="66"/>
      <c r="EL665" s="66"/>
      <c r="EM665" s="338"/>
      <c r="FP665" s="107"/>
    </row>
    <row r="666" spans="1:172" s="83" customFormat="1">
      <c r="A666" s="66"/>
      <c r="B666" s="66"/>
      <c r="C666" s="120"/>
      <c r="D666" s="66"/>
      <c r="E666" s="197"/>
      <c r="F666" s="120"/>
      <c r="G666" s="333"/>
      <c r="H666" s="333"/>
      <c r="I666" s="333"/>
      <c r="J666" s="333"/>
      <c r="K666" s="333"/>
      <c r="L666" s="333"/>
      <c r="M666" s="333"/>
      <c r="N666" s="333"/>
      <c r="O666" s="333"/>
      <c r="P666" s="333"/>
      <c r="Q666" s="333"/>
      <c r="R666" s="333"/>
      <c r="S666" s="333"/>
      <c r="T666" s="333"/>
      <c r="U666" s="333"/>
      <c r="V666" s="333"/>
      <c r="W666" s="333"/>
      <c r="X666" s="333"/>
      <c r="Y666" s="333"/>
      <c r="Z666" s="333"/>
      <c r="AA666" s="333"/>
      <c r="AB666" s="333"/>
      <c r="AC666" s="333"/>
      <c r="AD666" s="333"/>
      <c r="AE666" s="333"/>
      <c r="AF666" s="333"/>
      <c r="AG666" s="333"/>
      <c r="AH666" s="333"/>
      <c r="AI666" s="333"/>
      <c r="AJ666" s="333"/>
      <c r="AK666" s="333"/>
      <c r="AL666" s="333"/>
      <c r="AM666" s="333"/>
      <c r="AN666" s="333"/>
      <c r="AO666"/>
      <c r="AP666"/>
      <c r="AQ666"/>
      <c r="AR666"/>
      <c r="AS666" s="333"/>
      <c r="AT666" s="333"/>
      <c r="AU666" s="333"/>
      <c r="AV666" s="333"/>
      <c r="AW666" s="333"/>
      <c r="AX666" s="333"/>
      <c r="AY666" s="333"/>
      <c r="AZ666" s="333"/>
      <c r="BA666"/>
      <c r="BB666"/>
      <c r="BC666"/>
      <c r="BD666"/>
      <c r="BE666"/>
      <c r="BF666"/>
      <c r="BG666" s="333"/>
      <c r="BH666" s="333"/>
      <c r="BI666" s="333"/>
      <c r="BJ666" s="333"/>
      <c r="BK666" s="333"/>
      <c r="BL666" s="333"/>
      <c r="BM666" s="333"/>
      <c r="BN666" s="333"/>
      <c r="BO666" s="333"/>
      <c r="BP666" s="333"/>
      <c r="BQ666" s="333"/>
      <c r="BR666" s="333"/>
      <c r="BS666" s="333"/>
      <c r="BT666" s="333"/>
      <c r="BU666" s="333"/>
      <c r="BV666" s="333"/>
      <c r="BW666" s="333"/>
      <c r="BX666" s="333"/>
      <c r="BY666" s="333"/>
      <c r="BZ666" s="333"/>
      <c r="CA666" s="333"/>
      <c r="CB666" s="333"/>
      <c r="CC666" s="333"/>
      <c r="CD666" s="333"/>
      <c r="CE666" s="337"/>
      <c r="CF666" s="337"/>
      <c r="CG666" s="337"/>
      <c r="CH666" s="337"/>
      <c r="CI666" s="333"/>
      <c r="CJ666" s="333"/>
      <c r="CK666" s="333"/>
      <c r="CL666" s="333"/>
      <c r="CM666" s="333"/>
      <c r="CN666" s="333"/>
      <c r="CO666" s="333"/>
      <c r="CP666" s="333"/>
      <c r="CQ666" s="337"/>
      <c r="CR666" s="337"/>
      <c r="CS666" s="337"/>
      <c r="CT666" s="337"/>
      <c r="CU666" s="337"/>
      <c r="CV666" s="337"/>
      <c r="CW666" s="337"/>
      <c r="CX666" s="337"/>
      <c r="CY666" s="337"/>
      <c r="CZ666" s="337"/>
      <c r="DA666" s="337"/>
      <c r="DB666" s="337"/>
      <c r="DC666" s="337"/>
      <c r="DD666" s="337"/>
      <c r="DE666" s="337"/>
      <c r="DF666" s="337"/>
      <c r="DG666" s="337"/>
      <c r="DH666" s="337"/>
      <c r="DI666" s="337"/>
      <c r="DJ666" s="337"/>
      <c r="DK666" s="337"/>
      <c r="DL666" s="337"/>
      <c r="DM666"/>
      <c r="DN666"/>
      <c r="DO666"/>
      <c r="EA666" s="333"/>
      <c r="EB666" s="333"/>
      <c r="EC666" s="333"/>
      <c r="ED666" s="333"/>
      <c r="EE666" s="333"/>
      <c r="EF666" s="333"/>
      <c r="EG666" s="333"/>
      <c r="EH666" s="333"/>
      <c r="EJ666" s="66"/>
      <c r="EL666" s="66"/>
      <c r="EM666" s="338"/>
      <c r="FP666" s="107"/>
    </row>
    <row r="667" spans="1:172" s="83" customFormat="1">
      <c r="A667" s="66"/>
      <c r="B667" s="66"/>
      <c r="C667" s="120"/>
      <c r="D667" s="66"/>
      <c r="E667" s="197"/>
      <c r="F667" s="120"/>
      <c r="G667" s="333"/>
      <c r="H667" s="333"/>
      <c r="I667" s="333"/>
      <c r="J667" s="333"/>
      <c r="K667" s="333"/>
      <c r="L667" s="333"/>
      <c r="M667" s="333"/>
      <c r="N667" s="333"/>
      <c r="O667" s="333"/>
      <c r="P667" s="333"/>
      <c r="Q667" s="333"/>
      <c r="R667" s="333"/>
      <c r="S667" s="333"/>
      <c r="T667" s="333"/>
      <c r="U667" s="333"/>
      <c r="V667" s="333"/>
      <c r="W667" s="333"/>
      <c r="X667" s="333"/>
      <c r="Y667" s="333"/>
      <c r="Z667" s="333"/>
      <c r="AA667" s="333"/>
      <c r="AB667" s="333"/>
      <c r="AC667" s="333"/>
      <c r="AD667" s="333"/>
      <c r="AE667" s="333"/>
      <c r="AF667" s="333"/>
      <c r="AG667" s="333"/>
      <c r="AH667" s="333"/>
      <c r="AI667" s="333"/>
      <c r="AJ667" s="333"/>
      <c r="AK667" s="333"/>
      <c r="AL667" s="333"/>
      <c r="AM667" s="333"/>
      <c r="AN667" s="333"/>
      <c r="AO667"/>
      <c r="AP667"/>
      <c r="AQ667"/>
      <c r="AR667"/>
      <c r="AS667" s="333"/>
      <c r="AT667" s="333"/>
      <c r="AU667" s="333"/>
      <c r="AV667" s="333"/>
      <c r="AW667" s="333"/>
      <c r="AX667" s="333"/>
      <c r="AY667" s="333"/>
      <c r="AZ667" s="333"/>
      <c r="BA667"/>
      <c r="BB667"/>
      <c r="BC667"/>
      <c r="BD667"/>
      <c r="BE667"/>
      <c r="BF667"/>
      <c r="BG667" s="333"/>
      <c r="BH667" s="333"/>
      <c r="BI667" s="333"/>
      <c r="BJ667" s="333"/>
      <c r="BK667" s="333"/>
      <c r="BL667" s="333"/>
      <c r="BM667" s="333"/>
      <c r="BN667" s="333"/>
      <c r="BO667" s="333"/>
      <c r="BP667" s="333"/>
      <c r="BQ667" s="333"/>
      <c r="BR667" s="333"/>
      <c r="BS667" s="333"/>
      <c r="BT667" s="333"/>
      <c r="BU667" s="333"/>
      <c r="BV667" s="333"/>
      <c r="BW667" s="333"/>
      <c r="BX667" s="333"/>
      <c r="BY667" s="333"/>
      <c r="BZ667" s="333"/>
      <c r="CA667" s="333"/>
      <c r="CB667" s="333"/>
      <c r="CC667" s="333"/>
      <c r="CD667" s="333"/>
      <c r="CE667" s="337"/>
      <c r="CF667" s="337"/>
      <c r="CG667" s="337"/>
      <c r="CH667" s="337"/>
      <c r="CI667" s="333"/>
      <c r="CJ667" s="333"/>
      <c r="CK667" s="333"/>
      <c r="CL667" s="333"/>
      <c r="CM667" s="333"/>
      <c r="CN667" s="333"/>
      <c r="CO667" s="333"/>
      <c r="CP667" s="333"/>
      <c r="CQ667" s="337"/>
      <c r="CR667" s="337"/>
      <c r="CS667" s="337"/>
      <c r="CT667" s="337"/>
      <c r="CU667" s="337"/>
      <c r="CV667" s="337"/>
      <c r="CW667" s="337"/>
      <c r="CX667" s="337"/>
      <c r="CY667" s="337"/>
      <c r="CZ667" s="337"/>
      <c r="DA667" s="337"/>
      <c r="DB667" s="337"/>
      <c r="DC667" s="337"/>
      <c r="DD667" s="337"/>
      <c r="DE667" s="337"/>
      <c r="DF667" s="337"/>
      <c r="DG667" s="337"/>
      <c r="DH667" s="337"/>
      <c r="DI667" s="337"/>
      <c r="DJ667" s="337"/>
      <c r="DK667" s="337"/>
      <c r="DL667" s="337"/>
      <c r="DM667"/>
      <c r="DN667"/>
      <c r="DO667"/>
      <c r="EA667" s="333"/>
      <c r="EB667" s="333"/>
      <c r="EC667" s="333"/>
      <c r="ED667" s="333"/>
      <c r="EE667" s="333"/>
      <c r="EF667" s="333"/>
      <c r="EG667" s="333"/>
      <c r="EH667" s="333"/>
      <c r="EJ667" s="66"/>
      <c r="EL667" s="66"/>
      <c r="EM667" s="338"/>
      <c r="FP667" s="107"/>
    </row>
    <row r="668" spans="1:172" s="83" customFormat="1">
      <c r="A668" s="66"/>
      <c r="B668" s="66"/>
      <c r="C668" s="120"/>
      <c r="D668" s="66"/>
      <c r="E668" s="197"/>
      <c r="F668" s="120"/>
      <c r="G668" s="333"/>
      <c r="H668" s="333"/>
      <c r="I668" s="333"/>
      <c r="J668" s="333"/>
      <c r="K668" s="333"/>
      <c r="L668" s="333"/>
      <c r="M668" s="333"/>
      <c r="N668" s="333"/>
      <c r="O668" s="333"/>
      <c r="P668" s="333"/>
      <c r="Q668" s="333"/>
      <c r="R668" s="333"/>
      <c r="S668" s="333"/>
      <c r="T668" s="333"/>
      <c r="U668" s="333"/>
      <c r="V668" s="333"/>
      <c r="W668" s="333"/>
      <c r="X668" s="333"/>
      <c r="Y668" s="333"/>
      <c r="Z668" s="333"/>
      <c r="AA668" s="333"/>
      <c r="AB668" s="333"/>
      <c r="AC668" s="333"/>
      <c r="AD668" s="333"/>
      <c r="AE668" s="333"/>
      <c r="AF668" s="333"/>
      <c r="AG668" s="333"/>
      <c r="AH668" s="333"/>
      <c r="AI668" s="333"/>
      <c r="AJ668" s="333"/>
      <c r="AK668" s="333"/>
      <c r="AL668" s="333"/>
      <c r="AM668" s="333"/>
      <c r="AN668" s="333"/>
      <c r="AO668"/>
      <c r="AP668"/>
      <c r="AQ668"/>
      <c r="AR668"/>
      <c r="AS668" s="333"/>
      <c r="AT668" s="333"/>
      <c r="AU668" s="333"/>
      <c r="AV668" s="333"/>
      <c r="AW668" s="333"/>
      <c r="AX668" s="333"/>
      <c r="AY668" s="333"/>
      <c r="AZ668" s="333"/>
      <c r="BA668"/>
      <c r="BB668"/>
      <c r="BC668"/>
      <c r="BD668"/>
      <c r="BE668"/>
      <c r="BF668"/>
      <c r="BG668" s="333"/>
      <c r="BH668" s="333"/>
      <c r="BI668" s="333"/>
      <c r="BJ668" s="333"/>
      <c r="BK668" s="333"/>
      <c r="BL668" s="333"/>
      <c r="BM668" s="333"/>
      <c r="BN668" s="333"/>
      <c r="BO668" s="333"/>
      <c r="BP668" s="333"/>
      <c r="BQ668" s="333"/>
      <c r="BR668" s="333"/>
      <c r="BS668" s="333"/>
      <c r="BT668" s="333"/>
      <c r="BU668" s="333"/>
      <c r="BV668" s="333"/>
      <c r="BW668" s="333"/>
      <c r="BX668" s="333"/>
      <c r="BY668" s="333"/>
      <c r="BZ668" s="333"/>
      <c r="CA668" s="333"/>
      <c r="CB668" s="333"/>
      <c r="CC668" s="333"/>
      <c r="CD668" s="333"/>
      <c r="CE668" s="337"/>
      <c r="CF668" s="337"/>
      <c r="CG668" s="337"/>
      <c r="CH668" s="337"/>
      <c r="CI668" s="333"/>
      <c r="CJ668" s="333"/>
      <c r="CK668" s="333"/>
      <c r="CL668" s="333"/>
      <c r="CM668" s="333"/>
      <c r="CN668" s="333"/>
      <c r="CO668" s="333"/>
      <c r="CP668" s="333"/>
      <c r="CQ668" s="337"/>
      <c r="CR668" s="337"/>
      <c r="CS668" s="337"/>
      <c r="CT668" s="337"/>
      <c r="CU668" s="337"/>
      <c r="CV668" s="337"/>
      <c r="CW668" s="337"/>
      <c r="CX668" s="337"/>
      <c r="CY668" s="337"/>
      <c r="CZ668" s="337"/>
      <c r="DA668" s="337"/>
      <c r="DB668" s="337"/>
      <c r="DC668" s="337"/>
      <c r="DD668" s="337"/>
      <c r="DE668" s="337"/>
      <c r="DF668" s="337"/>
      <c r="DG668" s="337"/>
      <c r="DH668" s="337"/>
      <c r="DI668" s="337"/>
      <c r="DJ668" s="337"/>
      <c r="DK668" s="337"/>
      <c r="DL668" s="337"/>
      <c r="DM668"/>
      <c r="DN668"/>
      <c r="DO668"/>
      <c r="EA668" s="333"/>
      <c r="EB668" s="333"/>
      <c r="EC668" s="333"/>
      <c r="ED668" s="333"/>
      <c r="EE668" s="333"/>
      <c r="EF668" s="333"/>
      <c r="EG668" s="333"/>
      <c r="EH668" s="333"/>
      <c r="EJ668" s="66"/>
      <c r="EL668" s="66"/>
      <c r="EM668" s="338"/>
      <c r="FP668" s="107"/>
    </row>
    <row r="669" spans="1:172" s="83" customFormat="1">
      <c r="A669" s="66"/>
      <c r="B669" s="66"/>
      <c r="C669" s="120"/>
      <c r="D669" s="66"/>
      <c r="E669" s="197"/>
      <c r="F669" s="120"/>
      <c r="G669" s="333"/>
      <c r="H669" s="333"/>
      <c r="I669" s="333"/>
      <c r="J669" s="333"/>
      <c r="K669" s="333"/>
      <c r="L669" s="333"/>
      <c r="M669" s="333"/>
      <c r="N669" s="333"/>
      <c r="O669" s="333"/>
      <c r="P669" s="333"/>
      <c r="Q669" s="333"/>
      <c r="R669" s="333"/>
      <c r="S669" s="333"/>
      <c r="T669" s="333"/>
      <c r="U669" s="333"/>
      <c r="V669" s="333"/>
      <c r="W669" s="333"/>
      <c r="X669" s="333"/>
      <c r="Y669" s="333"/>
      <c r="Z669" s="333"/>
      <c r="AA669" s="333"/>
      <c r="AB669" s="333"/>
      <c r="AC669" s="333"/>
      <c r="AD669" s="333"/>
      <c r="AE669" s="333"/>
      <c r="AF669" s="333"/>
      <c r="AG669" s="333"/>
      <c r="AH669" s="333"/>
      <c r="AI669" s="333"/>
      <c r="AJ669" s="333"/>
      <c r="AK669" s="333"/>
      <c r="AL669" s="333"/>
      <c r="AM669" s="333"/>
      <c r="AN669" s="333"/>
      <c r="AO669"/>
      <c r="AP669"/>
      <c r="AQ669"/>
      <c r="AR669"/>
      <c r="AS669" s="333"/>
      <c r="AT669" s="333"/>
      <c r="AU669" s="333"/>
      <c r="AV669" s="333"/>
      <c r="AW669" s="333"/>
      <c r="AX669" s="333"/>
      <c r="AY669" s="333"/>
      <c r="AZ669" s="333"/>
      <c r="BA669"/>
      <c r="BB669"/>
      <c r="BC669"/>
      <c r="BD669"/>
      <c r="BE669"/>
      <c r="BF669"/>
      <c r="BG669" s="333"/>
      <c r="BH669" s="333"/>
      <c r="BI669" s="333"/>
      <c r="BJ669" s="333"/>
      <c r="BK669" s="333"/>
      <c r="BL669" s="333"/>
      <c r="BM669" s="333"/>
      <c r="BN669" s="333"/>
      <c r="BO669" s="333"/>
      <c r="BP669" s="333"/>
      <c r="BQ669" s="333"/>
      <c r="BR669" s="333"/>
      <c r="BS669" s="333"/>
      <c r="BT669" s="333"/>
      <c r="BU669" s="333"/>
      <c r="BV669" s="333"/>
      <c r="BW669" s="333"/>
      <c r="BX669" s="333"/>
      <c r="BY669" s="333"/>
      <c r="BZ669" s="333"/>
      <c r="CA669" s="333"/>
      <c r="CB669" s="333"/>
      <c r="CC669" s="333"/>
      <c r="CD669" s="333"/>
      <c r="CE669" s="337"/>
      <c r="CF669" s="337"/>
      <c r="CG669" s="337"/>
      <c r="CH669" s="337"/>
      <c r="CI669" s="333"/>
      <c r="CJ669" s="333"/>
      <c r="CK669" s="333"/>
      <c r="CL669" s="333"/>
      <c r="CM669" s="333"/>
      <c r="CN669" s="333"/>
      <c r="CO669" s="333"/>
      <c r="CP669" s="333"/>
      <c r="CQ669" s="337"/>
      <c r="CR669" s="337"/>
      <c r="CS669" s="337"/>
      <c r="CT669" s="337"/>
      <c r="CU669" s="337"/>
      <c r="CV669" s="337"/>
      <c r="CW669" s="337"/>
      <c r="CX669" s="337"/>
      <c r="CY669" s="337"/>
      <c r="CZ669" s="337"/>
      <c r="DA669" s="337"/>
      <c r="DB669" s="337"/>
      <c r="DC669" s="337"/>
      <c r="DD669" s="337"/>
      <c r="DE669" s="337"/>
      <c r="DF669" s="337"/>
      <c r="DG669" s="337"/>
      <c r="DH669" s="337"/>
      <c r="DI669" s="337"/>
      <c r="DJ669" s="337"/>
      <c r="DK669" s="337"/>
      <c r="DL669" s="337"/>
      <c r="DM669"/>
      <c r="DN669"/>
      <c r="DO669"/>
      <c r="EA669" s="333"/>
      <c r="EB669" s="333"/>
      <c r="EC669" s="333"/>
      <c r="ED669" s="333"/>
      <c r="EE669" s="333"/>
      <c r="EF669" s="333"/>
      <c r="EG669" s="333"/>
      <c r="EH669" s="333"/>
      <c r="EJ669" s="66"/>
      <c r="EL669" s="66"/>
      <c r="EM669" s="338"/>
      <c r="FP669" s="107"/>
    </row>
    <row r="670" spans="1:172" s="83" customFormat="1">
      <c r="A670" s="66"/>
      <c r="B670" s="66"/>
      <c r="C670" s="120"/>
      <c r="D670" s="66"/>
      <c r="E670" s="197"/>
      <c r="F670" s="120"/>
      <c r="G670" s="333"/>
      <c r="H670" s="333"/>
      <c r="I670" s="333"/>
      <c r="J670" s="333"/>
      <c r="K670" s="333"/>
      <c r="L670" s="333"/>
      <c r="M670" s="333"/>
      <c r="N670" s="333"/>
      <c r="O670" s="333"/>
      <c r="P670" s="333"/>
      <c r="Q670" s="333"/>
      <c r="R670" s="333"/>
      <c r="S670" s="333"/>
      <c r="T670" s="333"/>
      <c r="U670" s="333"/>
      <c r="V670" s="333"/>
      <c r="W670" s="333"/>
      <c r="X670" s="333"/>
      <c r="Y670" s="333"/>
      <c r="Z670" s="333"/>
      <c r="AA670" s="333"/>
      <c r="AB670" s="333"/>
      <c r="AC670" s="333"/>
      <c r="AD670" s="333"/>
      <c r="AE670" s="333"/>
      <c r="AF670" s="333"/>
      <c r="AG670" s="333"/>
      <c r="AH670" s="333"/>
      <c r="AI670" s="333"/>
      <c r="AJ670" s="333"/>
      <c r="AK670" s="333"/>
      <c r="AL670" s="333"/>
      <c r="AM670" s="333"/>
      <c r="AN670" s="333"/>
      <c r="AO670"/>
      <c r="AP670"/>
      <c r="AQ670"/>
      <c r="AR670"/>
      <c r="AS670" s="333"/>
      <c r="AT670" s="333"/>
      <c r="AU670" s="333"/>
      <c r="AV670" s="333"/>
      <c r="AW670" s="333"/>
      <c r="AX670" s="333"/>
      <c r="AY670" s="333"/>
      <c r="AZ670" s="333"/>
      <c r="BA670"/>
      <c r="BB670"/>
      <c r="BC670"/>
      <c r="BD670"/>
      <c r="BE670"/>
      <c r="BF670"/>
      <c r="BG670" s="333"/>
      <c r="BH670" s="333"/>
      <c r="BI670" s="333"/>
      <c r="BJ670" s="333"/>
      <c r="BK670" s="333"/>
      <c r="BL670" s="333"/>
      <c r="BM670" s="333"/>
      <c r="BN670" s="333"/>
      <c r="BO670" s="333"/>
      <c r="BP670" s="333"/>
      <c r="BQ670" s="333"/>
      <c r="BR670" s="333"/>
      <c r="BS670" s="333"/>
      <c r="BT670" s="333"/>
      <c r="BU670" s="333"/>
      <c r="BV670" s="333"/>
      <c r="BW670" s="333"/>
      <c r="BX670" s="333"/>
      <c r="BY670" s="333"/>
      <c r="BZ670" s="333"/>
      <c r="CA670" s="333"/>
      <c r="CB670" s="333"/>
      <c r="CC670" s="333"/>
      <c r="CD670" s="333"/>
      <c r="CE670" s="337"/>
      <c r="CF670" s="337"/>
      <c r="CG670" s="337"/>
      <c r="CH670" s="337"/>
      <c r="CI670" s="333"/>
      <c r="CJ670" s="333"/>
      <c r="CK670" s="333"/>
      <c r="CL670" s="333"/>
      <c r="CM670" s="333"/>
      <c r="CN670" s="333"/>
      <c r="CO670" s="333"/>
      <c r="CP670" s="333"/>
      <c r="CQ670" s="337"/>
      <c r="CR670" s="337"/>
      <c r="CS670" s="337"/>
      <c r="CT670" s="337"/>
      <c r="CU670" s="337"/>
      <c r="CV670" s="337"/>
      <c r="CW670" s="337"/>
      <c r="CX670" s="337"/>
      <c r="CY670" s="337"/>
      <c r="CZ670" s="337"/>
      <c r="DA670" s="337"/>
      <c r="DB670" s="337"/>
      <c r="DC670" s="337"/>
      <c r="DD670" s="337"/>
      <c r="DE670" s="337"/>
      <c r="DF670" s="337"/>
      <c r="DG670" s="337"/>
      <c r="DH670" s="337"/>
      <c r="DI670" s="337"/>
      <c r="DJ670" s="337"/>
      <c r="DK670" s="337"/>
      <c r="DL670" s="337"/>
      <c r="DM670"/>
      <c r="DN670"/>
      <c r="DO670"/>
      <c r="EA670" s="333"/>
      <c r="EB670" s="333"/>
      <c r="EC670" s="333"/>
      <c r="ED670" s="333"/>
      <c r="EE670" s="333"/>
      <c r="EF670" s="333"/>
      <c r="EG670" s="333"/>
      <c r="EH670" s="333"/>
      <c r="EJ670" s="66"/>
      <c r="EL670" s="66"/>
      <c r="EM670" s="338"/>
      <c r="FP670" s="107"/>
    </row>
    <row r="671" spans="1:172" s="83" customFormat="1">
      <c r="A671" s="66"/>
      <c r="B671" s="66"/>
      <c r="C671" s="120"/>
      <c r="D671" s="66"/>
      <c r="E671" s="197"/>
      <c r="F671" s="120"/>
      <c r="G671" s="333"/>
      <c r="H671" s="333"/>
      <c r="I671" s="333"/>
      <c r="J671" s="333"/>
      <c r="K671" s="333"/>
      <c r="L671" s="333"/>
      <c r="M671" s="333"/>
      <c r="N671" s="333"/>
      <c r="O671" s="333"/>
      <c r="P671" s="333"/>
      <c r="Q671" s="333"/>
      <c r="R671" s="333"/>
      <c r="S671" s="333"/>
      <c r="T671" s="333"/>
      <c r="U671" s="333"/>
      <c r="V671" s="333"/>
      <c r="W671" s="333"/>
      <c r="X671" s="333"/>
      <c r="Y671" s="333"/>
      <c r="Z671" s="333"/>
      <c r="AA671" s="333"/>
      <c r="AB671" s="333"/>
      <c r="AC671" s="333"/>
      <c r="AD671" s="333"/>
      <c r="AE671" s="333"/>
      <c r="AF671" s="333"/>
      <c r="AG671" s="333"/>
      <c r="AH671" s="333"/>
      <c r="AI671" s="333"/>
      <c r="AJ671" s="333"/>
      <c r="AK671" s="333"/>
      <c r="AL671" s="333"/>
      <c r="AM671" s="333"/>
      <c r="AN671" s="333"/>
      <c r="AO671"/>
      <c r="AP671"/>
      <c r="AQ671"/>
      <c r="AR671"/>
      <c r="AS671" s="333"/>
      <c r="AT671" s="333"/>
      <c r="AU671" s="333"/>
      <c r="AV671" s="333"/>
      <c r="AW671" s="333"/>
      <c r="AX671" s="333"/>
      <c r="AY671" s="333"/>
      <c r="AZ671" s="333"/>
      <c r="BA671"/>
      <c r="BB671"/>
      <c r="BC671"/>
      <c r="BD671"/>
      <c r="BE671"/>
      <c r="BF671"/>
      <c r="BG671" s="333"/>
      <c r="BH671" s="333"/>
      <c r="BI671" s="333"/>
      <c r="BJ671" s="333"/>
      <c r="BK671" s="333"/>
      <c r="BL671" s="333"/>
      <c r="BM671" s="333"/>
      <c r="BN671" s="333"/>
      <c r="BO671" s="333"/>
      <c r="BP671" s="333"/>
      <c r="BQ671" s="333"/>
      <c r="BR671" s="333"/>
      <c r="BS671" s="333"/>
      <c r="BT671" s="333"/>
      <c r="BU671" s="333"/>
      <c r="BV671" s="333"/>
      <c r="BW671" s="333"/>
      <c r="BX671" s="333"/>
      <c r="BY671" s="333"/>
      <c r="BZ671" s="333"/>
      <c r="CA671" s="333"/>
      <c r="CB671" s="333"/>
      <c r="CC671" s="333"/>
      <c r="CD671" s="333"/>
      <c r="CE671" s="337"/>
      <c r="CF671" s="337"/>
      <c r="CG671" s="337"/>
      <c r="CH671" s="337"/>
      <c r="CI671" s="333"/>
      <c r="CJ671" s="333"/>
      <c r="CK671" s="333"/>
      <c r="CL671" s="333"/>
      <c r="CM671" s="333"/>
      <c r="CN671" s="333"/>
      <c r="CO671" s="333"/>
      <c r="CP671" s="333"/>
      <c r="CQ671" s="337"/>
      <c r="CR671" s="337"/>
      <c r="CS671" s="337"/>
      <c r="CT671" s="337"/>
      <c r="CU671" s="337"/>
      <c r="CV671" s="337"/>
      <c r="CW671" s="337"/>
      <c r="CX671" s="337"/>
      <c r="CY671" s="337"/>
      <c r="CZ671" s="337"/>
      <c r="DA671" s="337"/>
      <c r="DB671" s="337"/>
      <c r="DC671" s="337"/>
      <c r="DD671" s="337"/>
      <c r="DE671" s="337"/>
      <c r="DF671" s="337"/>
      <c r="DG671" s="337"/>
      <c r="DH671" s="337"/>
      <c r="DI671" s="337"/>
      <c r="DJ671" s="337"/>
      <c r="DK671" s="337"/>
      <c r="DL671" s="337"/>
      <c r="DM671"/>
      <c r="DN671"/>
      <c r="DO671"/>
      <c r="EA671" s="333"/>
      <c r="EB671" s="333"/>
      <c r="EC671" s="333"/>
      <c r="ED671" s="333"/>
      <c r="EE671" s="333"/>
      <c r="EF671" s="333"/>
      <c r="EG671" s="333"/>
      <c r="EH671" s="333"/>
      <c r="EJ671" s="66"/>
      <c r="EL671" s="66"/>
      <c r="EM671" s="338"/>
      <c r="FP671" s="107"/>
    </row>
    <row r="672" spans="1:172" s="83" customFormat="1">
      <c r="A672" s="66"/>
      <c r="B672" s="66"/>
      <c r="C672" s="120"/>
      <c r="D672" s="66"/>
      <c r="E672" s="197"/>
      <c r="F672" s="120"/>
      <c r="G672" s="333"/>
      <c r="H672" s="333"/>
      <c r="I672" s="333"/>
      <c r="J672" s="333"/>
      <c r="K672" s="333"/>
      <c r="L672" s="333"/>
      <c r="M672" s="333"/>
      <c r="N672" s="333"/>
      <c r="O672" s="333"/>
      <c r="P672" s="333"/>
      <c r="Q672" s="333"/>
      <c r="R672" s="333"/>
      <c r="S672" s="333"/>
      <c r="T672" s="333"/>
      <c r="U672" s="333"/>
      <c r="V672" s="333"/>
      <c r="W672" s="333"/>
      <c r="X672" s="333"/>
      <c r="Y672" s="333"/>
      <c r="Z672" s="333"/>
      <c r="AA672" s="333"/>
      <c r="AB672" s="333"/>
      <c r="AC672" s="333"/>
      <c r="AD672" s="333"/>
      <c r="AE672" s="333"/>
      <c r="AF672" s="333"/>
      <c r="AG672" s="333"/>
      <c r="AH672" s="333"/>
      <c r="AI672" s="333"/>
      <c r="AJ672" s="333"/>
      <c r="AK672" s="333"/>
      <c r="AL672" s="333"/>
      <c r="AM672" s="333"/>
      <c r="AN672" s="333"/>
      <c r="AO672"/>
      <c r="AP672"/>
      <c r="AQ672"/>
      <c r="AR672"/>
      <c r="AS672" s="333"/>
      <c r="AT672" s="333"/>
      <c r="AU672" s="333"/>
      <c r="AV672" s="333"/>
      <c r="AW672" s="333"/>
      <c r="AX672" s="333"/>
      <c r="AY672" s="333"/>
      <c r="AZ672" s="333"/>
      <c r="BA672"/>
      <c r="BB672"/>
      <c r="BC672"/>
      <c r="BD672"/>
      <c r="BE672"/>
      <c r="BF672"/>
      <c r="BG672" s="333"/>
      <c r="BH672" s="333"/>
      <c r="BI672" s="333"/>
      <c r="BJ672" s="333"/>
      <c r="BK672" s="333"/>
      <c r="BL672" s="333"/>
      <c r="BM672" s="333"/>
      <c r="BN672" s="333"/>
      <c r="BO672" s="333"/>
      <c r="BP672" s="333"/>
      <c r="BQ672" s="333"/>
      <c r="BR672" s="333"/>
      <c r="BS672" s="333"/>
      <c r="BT672" s="333"/>
      <c r="BU672" s="333"/>
      <c r="BV672" s="333"/>
      <c r="BW672" s="333"/>
      <c r="BX672" s="333"/>
      <c r="BY672" s="333"/>
      <c r="BZ672" s="333"/>
      <c r="CA672" s="333"/>
      <c r="CB672" s="333"/>
      <c r="CC672" s="333"/>
      <c r="CD672" s="333"/>
      <c r="CE672" s="337"/>
      <c r="CF672" s="337"/>
      <c r="CG672" s="337"/>
      <c r="CH672" s="337"/>
      <c r="CI672" s="333"/>
      <c r="CJ672" s="333"/>
      <c r="CK672" s="333"/>
      <c r="CL672" s="333"/>
      <c r="CM672" s="333"/>
      <c r="CN672" s="333"/>
      <c r="CO672" s="333"/>
      <c r="CP672" s="333"/>
      <c r="CQ672" s="337"/>
      <c r="CR672" s="337"/>
      <c r="CS672" s="337"/>
      <c r="CT672" s="337"/>
      <c r="CU672" s="337"/>
      <c r="CV672" s="337"/>
      <c r="CW672" s="337"/>
      <c r="CX672" s="337"/>
      <c r="CY672" s="337"/>
      <c r="CZ672" s="337"/>
      <c r="DA672" s="337"/>
      <c r="DB672" s="337"/>
      <c r="DC672" s="337"/>
      <c r="DD672" s="337"/>
      <c r="DE672" s="337"/>
      <c r="DF672" s="337"/>
      <c r="DG672" s="337"/>
      <c r="DH672" s="337"/>
      <c r="DI672" s="337"/>
      <c r="DJ672" s="337"/>
      <c r="DK672" s="337"/>
      <c r="DL672" s="337"/>
      <c r="DM672"/>
      <c r="DN672"/>
      <c r="DO672"/>
      <c r="EA672" s="333"/>
      <c r="EB672" s="333"/>
      <c r="EC672" s="333"/>
      <c r="ED672" s="333"/>
      <c r="EE672" s="333"/>
      <c r="EF672" s="333"/>
      <c r="EG672" s="333"/>
      <c r="EH672" s="333"/>
      <c r="EJ672" s="66"/>
      <c r="EL672" s="66"/>
      <c r="EM672" s="338"/>
      <c r="FP672" s="107"/>
    </row>
    <row r="673" spans="1:172" s="83" customFormat="1">
      <c r="A673" s="66"/>
      <c r="B673" s="66"/>
      <c r="C673" s="120"/>
      <c r="D673" s="66"/>
      <c r="E673" s="197"/>
      <c r="F673" s="120"/>
      <c r="G673" s="333"/>
      <c r="H673" s="333"/>
      <c r="I673" s="333"/>
      <c r="J673" s="333"/>
      <c r="K673" s="333"/>
      <c r="L673" s="333"/>
      <c r="M673" s="333"/>
      <c r="N673" s="333"/>
      <c r="O673" s="333"/>
      <c r="P673" s="333"/>
      <c r="Q673" s="333"/>
      <c r="R673" s="333"/>
      <c r="S673" s="333"/>
      <c r="T673" s="333"/>
      <c r="U673" s="333"/>
      <c r="V673" s="333"/>
      <c r="W673" s="333"/>
      <c r="X673" s="333"/>
      <c r="Y673" s="333"/>
      <c r="Z673" s="333"/>
      <c r="AA673" s="333"/>
      <c r="AB673" s="333"/>
      <c r="AC673" s="333"/>
      <c r="AD673" s="333"/>
      <c r="AE673" s="333"/>
      <c r="AF673" s="333"/>
      <c r="AG673" s="333"/>
      <c r="AH673" s="333"/>
      <c r="AI673" s="333"/>
      <c r="AJ673" s="333"/>
      <c r="AK673" s="333"/>
      <c r="AL673" s="333"/>
      <c r="AM673" s="333"/>
      <c r="AN673" s="333"/>
      <c r="AO673"/>
      <c r="AP673"/>
      <c r="AQ673"/>
      <c r="AR673"/>
      <c r="AS673" s="333"/>
      <c r="AT673" s="333"/>
      <c r="AU673" s="333"/>
      <c r="AV673" s="333"/>
      <c r="AW673" s="333"/>
      <c r="AX673" s="333"/>
      <c r="AY673" s="333"/>
      <c r="AZ673" s="333"/>
      <c r="BA673"/>
      <c r="BB673"/>
      <c r="BC673"/>
      <c r="BD673"/>
      <c r="BE673"/>
      <c r="BF673"/>
      <c r="BG673" s="333"/>
      <c r="BH673" s="333"/>
      <c r="BI673" s="333"/>
      <c r="BJ673" s="333"/>
      <c r="BK673" s="333"/>
      <c r="BL673" s="333"/>
      <c r="BM673" s="333"/>
      <c r="BN673" s="333"/>
      <c r="BO673" s="333"/>
      <c r="BP673" s="333"/>
      <c r="BQ673" s="333"/>
      <c r="BR673" s="333"/>
      <c r="BS673" s="333"/>
      <c r="BT673" s="333"/>
      <c r="BU673" s="333"/>
      <c r="BV673" s="333"/>
      <c r="BW673" s="333"/>
      <c r="BX673" s="333"/>
      <c r="BY673" s="333"/>
      <c r="BZ673" s="333"/>
      <c r="CA673" s="333"/>
      <c r="CB673" s="333"/>
      <c r="CC673" s="333"/>
      <c r="CD673" s="333"/>
      <c r="CE673" s="337"/>
      <c r="CF673" s="337"/>
      <c r="CG673" s="337"/>
      <c r="CH673" s="337"/>
      <c r="CI673" s="333"/>
      <c r="CJ673" s="333"/>
      <c r="CK673" s="333"/>
      <c r="CL673" s="333"/>
      <c r="CM673" s="333"/>
      <c r="CN673" s="333"/>
      <c r="CO673" s="333"/>
      <c r="CP673" s="333"/>
      <c r="CQ673" s="337"/>
      <c r="CR673" s="337"/>
      <c r="CS673" s="337"/>
      <c r="CT673" s="337"/>
      <c r="CU673" s="337"/>
      <c r="CV673" s="337"/>
      <c r="CW673" s="337"/>
      <c r="CX673" s="337"/>
      <c r="CY673" s="337"/>
      <c r="CZ673" s="337"/>
      <c r="DA673" s="337"/>
      <c r="DB673" s="337"/>
      <c r="DC673" s="337"/>
      <c r="DD673" s="337"/>
      <c r="DE673" s="337"/>
      <c r="DF673" s="337"/>
      <c r="DG673" s="337"/>
      <c r="DH673" s="337"/>
      <c r="DI673" s="337"/>
      <c r="DJ673" s="337"/>
      <c r="DK673" s="337"/>
      <c r="DL673" s="337"/>
      <c r="DM673"/>
      <c r="DN673"/>
      <c r="DO673"/>
      <c r="EA673" s="333"/>
      <c r="EB673" s="333"/>
      <c r="EC673" s="333"/>
      <c r="ED673" s="333"/>
      <c r="EE673" s="333"/>
      <c r="EF673" s="333"/>
      <c r="EG673" s="333"/>
      <c r="EH673" s="333"/>
      <c r="EJ673" s="66"/>
      <c r="EL673" s="66"/>
      <c r="EM673" s="338"/>
      <c r="FP673" s="107"/>
    </row>
    <row r="674" spans="1:172" s="83" customFormat="1">
      <c r="A674" s="66"/>
      <c r="B674" s="66"/>
      <c r="C674" s="120"/>
      <c r="D674" s="66"/>
      <c r="E674" s="197"/>
      <c r="F674" s="120"/>
      <c r="G674" s="333"/>
      <c r="H674" s="333"/>
      <c r="I674" s="333"/>
      <c r="J674" s="333"/>
      <c r="K674" s="333"/>
      <c r="L674" s="333"/>
      <c r="M674" s="333"/>
      <c r="N674" s="333"/>
      <c r="O674" s="333"/>
      <c r="P674" s="333"/>
      <c r="Q674" s="333"/>
      <c r="R674" s="333"/>
      <c r="S674" s="333"/>
      <c r="T674" s="333"/>
      <c r="U674" s="333"/>
      <c r="V674" s="333"/>
      <c r="W674" s="333"/>
      <c r="X674" s="333"/>
      <c r="Y674" s="333"/>
      <c r="Z674" s="333"/>
      <c r="AA674" s="333"/>
      <c r="AB674" s="333"/>
      <c r="AC674" s="333"/>
      <c r="AD674" s="333"/>
      <c r="AE674" s="333"/>
      <c r="AF674" s="333"/>
      <c r="AG674" s="333"/>
      <c r="AH674" s="333"/>
      <c r="AI674" s="333"/>
      <c r="AJ674" s="333"/>
      <c r="AK674" s="333"/>
      <c r="AL674" s="333"/>
      <c r="AM674" s="333"/>
      <c r="AN674" s="333"/>
      <c r="AO674"/>
      <c r="AP674"/>
      <c r="AQ674"/>
      <c r="AR674"/>
      <c r="AS674" s="333"/>
      <c r="AT674" s="333"/>
      <c r="AU674" s="333"/>
      <c r="AV674" s="333"/>
      <c r="AW674" s="333"/>
      <c r="AX674" s="333"/>
      <c r="AY674" s="333"/>
      <c r="AZ674" s="333"/>
      <c r="BA674"/>
      <c r="BB674"/>
      <c r="BC674"/>
      <c r="BD674"/>
      <c r="BE674"/>
      <c r="BF674"/>
      <c r="BG674" s="333"/>
      <c r="BH674" s="333"/>
      <c r="BI674" s="333"/>
      <c r="BJ674" s="333"/>
      <c r="BK674" s="333"/>
      <c r="BL674" s="333"/>
      <c r="BM674" s="333"/>
      <c r="BN674" s="333"/>
      <c r="BO674" s="333"/>
      <c r="BP674" s="333"/>
      <c r="BQ674" s="333"/>
      <c r="BR674" s="333"/>
      <c r="BS674" s="333"/>
      <c r="BT674" s="333"/>
      <c r="BU674" s="333"/>
      <c r="BV674" s="333"/>
      <c r="BW674" s="333"/>
      <c r="BX674" s="333"/>
      <c r="BY674" s="333"/>
      <c r="BZ674" s="333"/>
      <c r="CA674" s="333"/>
      <c r="CB674" s="333"/>
      <c r="CC674" s="333"/>
      <c r="CD674" s="333"/>
      <c r="CE674" s="337"/>
      <c r="CF674" s="337"/>
      <c r="CG674" s="337"/>
      <c r="CH674" s="337"/>
      <c r="CI674" s="333"/>
      <c r="CJ674" s="333"/>
      <c r="CK674" s="333"/>
      <c r="CL674" s="333"/>
      <c r="CM674" s="333"/>
      <c r="CN674" s="333"/>
      <c r="CO674" s="333"/>
      <c r="CP674" s="333"/>
      <c r="CQ674" s="337"/>
      <c r="CR674" s="337"/>
      <c r="CS674" s="337"/>
      <c r="CT674" s="337"/>
      <c r="CU674" s="337"/>
      <c r="CV674" s="337"/>
      <c r="CW674" s="337"/>
      <c r="CX674" s="337"/>
      <c r="CY674" s="337"/>
      <c r="CZ674" s="337"/>
      <c r="DA674" s="337"/>
      <c r="DB674" s="337"/>
      <c r="DC674" s="337"/>
      <c r="DD674" s="337"/>
      <c r="DE674" s="337"/>
      <c r="DF674" s="337"/>
      <c r="DG674" s="337"/>
      <c r="DH674" s="337"/>
      <c r="DI674" s="337"/>
      <c r="DJ674" s="337"/>
      <c r="DK674" s="337"/>
      <c r="DL674" s="337"/>
      <c r="DM674"/>
      <c r="DN674"/>
      <c r="DO674"/>
      <c r="EA674" s="333"/>
      <c r="EB674" s="333"/>
      <c r="EC674" s="333"/>
      <c r="ED674" s="333"/>
      <c r="EE674" s="333"/>
      <c r="EF674" s="333"/>
      <c r="EG674" s="333"/>
      <c r="EH674" s="333"/>
      <c r="EJ674" s="66"/>
      <c r="EL674" s="66"/>
      <c r="EM674" s="338"/>
      <c r="FP674" s="107"/>
    </row>
    <row r="675" spans="1:172" s="83" customFormat="1">
      <c r="A675" s="66"/>
      <c r="B675" s="66"/>
      <c r="C675" s="120"/>
      <c r="D675" s="66"/>
      <c r="E675" s="197"/>
      <c r="F675" s="120"/>
      <c r="G675" s="333"/>
      <c r="H675" s="333"/>
      <c r="I675" s="333"/>
      <c r="J675" s="333"/>
      <c r="K675" s="333"/>
      <c r="L675" s="333"/>
      <c r="M675" s="333"/>
      <c r="N675" s="333"/>
      <c r="O675" s="333"/>
      <c r="P675" s="333"/>
      <c r="Q675" s="333"/>
      <c r="R675" s="333"/>
      <c r="S675" s="333"/>
      <c r="T675" s="333"/>
      <c r="U675" s="333"/>
      <c r="V675" s="333"/>
      <c r="W675" s="333"/>
      <c r="X675" s="333"/>
      <c r="Y675" s="333"/>
      <c r="Z675" s="333"/>
      <c r="AA675" s="333"/>
      <c r="AB675" s="333"/>
      <c r="AC675" s="333"/>
      <c r="AD675" s="333"/>
      <c r="AE675" s="333"/>
      <c r="AF675" s="333"/>
      <c r="AG675" s="333"/>
      <c r="AH675" s="333"/>
      <c r="AI675" s="333"/>
      <c r="AJ675" s="333"/>
      <c r="AK675" s="333"/>
      <c r="AL675" s="333"/>
      <c r="AM675" s="333"/>
      <c r="AN675" s="333"/>
      <c r="AO675"/>
      <c r="AP675"/>
      <c r="AQ675"/>
      <c r="AR675"/>
      <c r="AS675" s="333"/>
      <c r="AT675" s="333"/>
      <c r="AU675" s="333"/>
      <c r="AV675" s="333"/>
      <c r="AW675" s="333"/>
      <c r="AX675" s="333"/>
      <c r="AY675" s="333"/>
      <c r="AZ675" s="333"/>
      <c r="BA675"/>
      <c r="BB675"/>
      <c r="BC675"/>
      <c r="BD675"/>
      <c r="BE675"/>
      <c r="BF675"/>
      <c r="BG675" s="333"/>
      <c r="BH675" s="333"/>
      <c r="BI675" s="333"/>
      <c r="BJ675" s="333"/>
      <c r="BK675" s="333"/>
      <c r="BL675" s="333"/>
      <c r="BM675" s="333"/>
      <c r="BN675" s="333"/>
      <c r="BO675" s="333"/>
      <c r="BP675" s="333"/>
      <c r="BQ675" s="333"/>
      <c r="BR675" s="333"/>
      <c r="BS675" s="333"/>
      <c r="BT675" s="333"/>
      <c r="BU675" s="333"/>
      <c r="BV675" s="333"/>
      <c r="BW675" s="333"/>
      <c r="BX675" s="333"/>
      <c r="BY675" s="333"/>
      <c r="BZ675" s="333"/>
      <c r="CA675" s="333"/>
      <c r="CB675" s="333"/>
      <c r="CC675" s="333"/>
      <c r="CD675" s="333"/>
      <c r="CE675" s="337"/>
      <c r="CF675" s="337"/>
      <c r="CG675" s="337"/>
      <c r="CH675" s="337"/>
      <c r="CI675" s="333"/>
      <c r="CJ675" s="333"/>
      <c r="CK675" s="333"/>
      <c r="CL675" s="333"/>
      <c r="CM675" s="333"/>
      <c r="CN675" s="333"/>
      <c r="CO675" s="333"/>
      <c r="CP675" s="333"/>
      <c r="CQ675" s="337"/>
      <c r="CR675" s="337"/>
      <c r="CS675" s="337"/>
      <c r="CT675" s="337"/>
      <c r="CU675" s="337"/>
      <c r="CV675" s="337"/>
      <c r="CW675" s="337"/>
      <c r="CX675" s="337"/>
      <c r="CY675" s="337"/>
      <c r="CZ675" s="337"/>
      <c r="DA675" s="337"/>
      <c r="DB675" s="337"/>
      <c r="DC675" s="337"/>
      <c r="DD675" s="337"/>
      <c r="DE675" s="337"/>
      <c r="DF675" s="337"/>
      <c r="DG675" s="337"/>
      <c r="DH675" s="337"/>
      <c r="DI675" s="337"/>
      <c r="DJ675" s="337"/>
      <c r="DK675" s="337"/>
      <c r="DL675" s="337"/>
      <c r="DM675"/>
      <c r="DN675"/>
      <c r="DO675"/>
      <c r="EA675" s="333"/>
      <c r="EB675" s="333"/>
      <c r="EC675" s="333"/>
      <c r="ED675" s="333"/>
      <c r="EE675" s="333"/>
      <c r="EF675" s="333"/>
      <c r="EG675" s="333"/>
      <c r="EH675" s="333"/>
      <c r="EJ675" s="66"/>
      <c r="EL675" s="66"/>
      <c r="EM675" s="338"/>
      <c r="FP675" s="107"/>
    </row>
    <row r="676" spans="1:172" s="83" customFormat="1">
      <c r="A676" s="66"/>
      <c r="B676" s="66"/>
      <c r="C676" s="120"/>
      <c r="D676" s="66"/>
      <c r="E676" s="197"/>
      <c r="F676" s="120"/>
      <c r="G676" s="333"/>
      <c r="H676" s="333"/>
      <c r="I676" s="333"/>
      <c r="J676" s="333"/>
      <c r="K676" s="333"/>
      <c r="L676" s="333"/>
      <c r="M676" s="333"/>
      <c r="N676" s="333"/>
      <c r="O676" s="333"/>
      <c r="P676" s="333"/>
      <c r="Q676" s="333"/>
      <c r="R676" s="333"/>
      <c r="S676" s="333"/>
      <c r="T676" s="333"/>
      <c r="U676" s="333"/>
      <c r="V676" s="333"/>
      <c r="W676" s="333"/>
      <c r="X676" s="333"/>
      <c r="Y676" s="333"/>
      <c r="Z676" s="333"/>
      <c r="AA676" s="333"/>
      <c r="AB676" s="333"/>
      <c r="AC676" s="333"/>
      <c r="AD676" s="333"/>
      <c r="AE676" s="333"/>
      <c r="AF676" s="333"/>
      <c r="AG676" s="333"/>
      <c r="AH676" s="333"/>
      <c r="AI676" s="333"/>
      <c r="AJ676" s="333"/>
      <c r="AK676" s="333"/>
      <c r="AL676" s="333"/>
      <c r="AM676" s="333"/>
      <c r="AN676" s="333"/>
      <c r="AO676"/>
      <c r="AP676"/>
      <c r="AQ676"/>
      <c r="AR676"/>
      <c r="AS676" s="333"/>
      <c r="AT676" s="333"/>
      <c r="AU676" s="333"/>
      <c r="AV676" s="333"/>
      <c r="AW676" s="333"/>
      <c r="AX676" s="333"/>
      <c r="AY676" s="333"/>
      <c r="AZ676" s="333"/>
      <c r="BA676"/>
      <c r="BB676"/>
      <c r="BC676"/>
      <c r="BD676"/>
      <c r="BE676"/>
      <c r="BF676"/>
      <c r="BG676" s="333"/>
      <c r="BH676" s="333"/>
      <c r="BI676" s="333"/>
      <c r="BJ676" s="333"/>
      <c r="BK676" s="333"/>
      <c r="BL676" s="333"/>
      <c r="BM676" s="333"/>
      <c r="BN676" s="333"/>
      <c r="BO676" s="333"/>
      <c r="BP676" s="333"/>
      <c r="BQ676" s="333"/>
      <c r="BR676" s="333"/>
      <c r="BS676" s="333"/>
      <c r="BT676" s="333"/>
      <c r="BU676" s="333"/>
      <c r="BV676" s="333"/>
      <c r="BW676" s="333"/>
      <c r="BX676" s="333"/>
      <c r="BY676" s="333"/>
      <c r="BZ676" s="333"/>
      <c r="CA676" s="333"/>
      <c r="CB676" s="333"/>
      <c r="CC676" s="333"/>
      <c r="CD676" s="333"/>
      <c r="CE676" s="337"/>
      <c r="CF676" s="337"/>
      <c r="CG676" s="337"/>
      <c r="CH676" s="337"/>
      <c r="CI676" s="333"/>
      <c r="CJ676" s="333"/>
      <c r="CK676" s="333"/>
      <c r="CL676" s="333"/>
      <c r="CM676" s="333"/>
      <c r="CN676" s="333"/>
      <c r="CO676" s="333"/>
      <c r="CP676" s="333"/>
      <c r="CQ676" s="337"/>
      <c r="CR676" s="337"/>
      <c r="CS676" s="337"/>
      <c r="CT676" s="337"/>
      <c r="CU676" s="337"/>
      <c r="CV676" s="337"/>
      <c r="CW676" s="337"/>
      <c r="CX676" s="337"/>
      <c r="CY676" s="337"/>
      <c r="CZ676" s="337"/>
      <c r="DA676" s="337"/>
      <c r="DB676" s="337"/>
      <c r="DC676" s="337"/>
      <c r="DD676" s="337"/>
      <c r="DE676" s="337"/>
      <c r="DF676" s="337"/>
      <c r="DG676" s="337"/>
      <c r="DH676" s="337"/>
      <c r="DI676" s="337"/>
      <c r="DJ676" s="337"/>
      <c r="DK676" s="337"/>
      <c r="DL676" s="337"/>
      <c r="DM676"/>
      <c r="DN676"/>
      <c r="DO676"/>
      <c r="EA676" s="333"/>
      <c r="EB676" s="333"/>
      <c r="EC676" s="333"/>
      <c r="ED676" s="333"/>
      <c r="EE676" s="333"/>
      <c r="EF676" s="333"/>
      <c r="EG676" s="333"/>
      <c r="EH676" s="333"/>
      <c r="EJ676" s="66"/>
      <c r="EL676" s="66"/>
      <c r="EM676" s="338"/>
      <c r="FP676" s="107"/>
    </row>
    <row r="677" spans="1:172" s="83" customFormat="1">
      <c r="A677" s="66"/>
      <c r="B677" s="66"/>
      <c r="C677" s="120"/>
      <c r="D677" s="66"/>
      <c r="E677" s="197"/>
      <c r="F677" s="120"/>
      <c r="G677" s="333"/>
      <c r="H677" s="333"/>
      <c r="I677" s="333"/>
      <c r="J677" s="333"/>
      <c r="K677" s="333"/>
      <c r="L677" s="333"/>
      <c r="M677" s="333"/>
      <c r="N677" s="333"/>
      <c r="O677" s="333"/>
      <c r="P677" s="333"/>
      <c r="Q677" s="333"/>
      <c r="R677" s="333"/>
      <c r="S677" s="333"/>
      <c r="T677" s="333"/>
      <c r="U677" s="333"/>
      <c r="V677" s="333"/>
      <c r="W677" s="333"/>
      <c r="X677" s="333"/>
      <c r="Y677" s="333"/>
      <c r="Z677" s="333"/>
      <c r="AA677" s="333"/>
      <c r="AB677" s="333"/>
      <c r="AC677" s="333"/>
      <c r="AD677" s="333"/>
      <c r="AE677" s="333"/>
      <c r="AF677" s="333"/>
      <c r="AG677" s="333"/>
      <c r="AH677" s="333"/>
      <c r="AI677" s="333"/>
      <c r="AJ677" s="333"/>
      <c r="AK677" s="333"/>
      <c r="AL677" s="333"/>
      <c r="AM677" s="333"/>
      <c r="AN677" s="333"/>
      <c r="AO677"/>
      <c r="AP677"/>
      <c r="AQ677"/>
      <c r="AR677"/>
      <c r="AS677" s="333"/>
      <c r="AT677" s="333"/>
      <c r="AU677" s="333"/>
      <c r="AV677" s="333"/>
      <c r="AW677" s="333"/>
      <c r="AX677" s="333"/>
      <c r="AY677" s="333"/>
      <c r="AZ677" s="333"/>
      <c r="BA677"/>
      <c r="BB677"/>
      <c r="BC677"/>
      <c r="BD677"/>
      <c r="BE677"/>
      <c r="BF677"/>
      <c r="BG677" s="333"/>
      <c r="BH677" s="333"/>
      <c r="BI677" s="333"/>
      <c r="BJ677" s="333"/>
      <c r="BK677" s="333"/>
      <c r="BL677" s="333"/>
      <c r="BM677" s="333"/>
      <c r="BN677" s="333"/>
      <c r="BO677" s="333"/>
      <c r="BP677" s="333"/>
      <c r="BQ677" s="333"/>
      <c r="BR677" s="333"/>
      <c r="BS677" s="333"/>
      <c r="BT677" s="333"/>
      <c r="BU677" s="333"/>
      <c r="BV677" s="333"/>
      <c r="BW677" s="333"/>
      <c r="BX677" s="333"/>
      <c r="BY677" s="333"/>
      <c r="BZ677" s="333"/>
      <c r="CA677" s="333"/>
      <c r="CB677" s="333"/>
      <c r="CC677" s="333"/>
      <c r="CD677" s="333"/>
      <c r="CE677" s="337"/>
      <c r="CF677" s="337"/>
      <c r="CG677" s="337"/>
      <c r="CH677" s="337"/>
      <c r="CI677" s="333"/>
      <c r="CJ677" s="333"/>
      <c r="CK677" s="333"/>
      <c r="CL677" s="333"/>
      <c r="CM677" s="333"/>
      <c r="CN677" s="333"/>
      <c r="CO677" s="333"/>
      <c r="CP677" s="333"/>
      <c r="CQ677" s="337"/>
      <c r="CR677" s="337"/>
      <c r="CS677" s="337"/>
      <c r="CT677" s="337"/>
      <c r="CU677" s="337"/>
      <c r="CV677" s="337"/>
      <c r="CW677" s="337"/>
      <c r="CX677" s="337"/>
      <c r="CY677" s="337"/>
      <c r="CZ677" s="337"/>
      <c r="DA677" s="337"/>
      <c r="DB677" s="337"/>
      <c r="DC677" s="337"/>
      <c r="DD677" s="337"/>
      <c r="DE677" s="337"/>
      <c r="DF677" s="337"/>
      <c r="DG677" s="337"/>
      <c r="DH677" s="337"/>
      <c r="DI677" s="337"/>
      <c r="DJ677" s="337"/>
      <c r="DK677" s="337"/>
      <c r="DL677" s="337"/>
      <c r="DM677"/>
      <c r="DN677"/>
      <c r="DO677"/>
      <c r="EA677" s="333"/>
      <c r="EB677" s="333"/>
      <c r="EC677" s="333"/>
      <c r="ED677" s="333"/>
      <c r="EE677" s="333"/>
      <c r="EF677" s="333"/>
      <c r="EG677" s="333"/>
      <c r="EH677" s="333"/>
      <c r="EJ677" s="66"/>
      <c r="EL677" s="66"/>
      <c r="EM677" s="338"/>
      <c r="FP677" s="107"/>
    </row>
    <row r="678" spans="1:172" s="83" customFormat="1">
      <c r="A678" s="66"/>
      <c r="B678" s="66"/>
      <c r="C678" s="120"/>
      <c r="D678" s="66"/>
      <c r="E678" s="197"/>
      <c r="F678" s="120"/>
      <c r="G678" s="333"/>
      <c r="H678" s="333"/>
      <c r="I678" s="333"/>
      <c r="J678" s="333"/>
      <c r="K678" s="333"/>
      <c r="L678" s="333"/>
      <c r="M678" s="333"/>
      <c r="N678" s="333"/>
      <c r="O678" s="333"/>
      <c r="P678" s="333"/>
      <c r="Q678" s="333"/>
      <c r="R678" s="333"/>
      <c r="S678" s="333"/>
      <c r="T678" s="333"/>
      <c r="U678" s="333"/>
      <c r="V678" s="333"/>
      <c r="W678" s="333"/>
      <c r="X678" s="333"/>
      <c r="Y678" s="333"/>
      <c r="Z678" s="333"/>
      <c r="AA678" s="333"/>
      <c r="AB678" s="333"/>
      <c r="AC678" s="333"/>
      <c r="AD678" s="333"/>
      <c r="AE678" s="333"/>
      <c r="AF678" s="333"/>
      <c r="AG678" s="333"/>
      <c r="AH678" s="333"/>
      <c r="AI678" s="333"/>
      <c r="AJ678" s="333"/>
      <c r="AK678" s="333"/>
      <c r="AL678" s="333"/>
      <c r="AM678" s="333"/>
      <c r="AN678" s="333"/>
      <c r="AO678"/>
      <c r="AP678"/>
      <c r="AQ678"/>
      <c r="AR678"/>
      <c r="AS678" s="333"/>
      <c r="AT678" s="333"/>
      <c r="AU678" s="333"/>
      <c r="AV678" s="333"/>
      <c r="AW678" s="333"/>
      <c r="AX678" s="333"/>
      <c r="AY678" s="333"/>
      <c r="AZ678" s="333"/>
      <c r="BA678"/>
      <c r="BB678"/>
      <c r="BC678"/>
      <c r="BD678"/>
      <c r="BE678"/>
      <c r="BF678"/>
      <c r="BG678" s="333"/>
      <c r="BH678" s="333"/>
      <c r="BI678" s="333"/>
      <c r="BJ678" s="333"/>
      <c r="BK678" s="333"/>
      <c r="BL678" s="333"/>
      <c r="BM678" s="333"/>
      <c r="BN678" s="333"/>
      <c r="BO678" s="333"/>
      <c r="BP678" s="333"/>
      <c r="BQ678" s="333"/>
      <c r="BR678" s="333"/>
      <c r="BS678" s="333"/>
      <c r="BT678" s="333"/>
      <c r="BU678" s="333"/>
      <c r="BV678" s="333"/>
      <c r="BW678" s="333"/>
      <c r="BX678" s="333"/>
      <c r="BY678" s="333"/>
      <c r="BZ678" s="333"/>
      <c r="CA678" s="333"/>
      <c r="CB678" s="333"/>
      <c r="CC678" s="333"/>
      <c r="CD678" s="333"/>
      <c r="CE678" s="337"/>
      <c r="CF678" s="337"/>
      <c r="CG678" s="337"/>
      <c r="CH678" s="337"/>
      <c r="CI678" s="333"/>
      <c r="CJ678" s="333"/>
      <c r="CK678" s="333"/>
      <c r="CL678" s="333"/>
      <c r="CM678" s="333"/>
      <c r="CN678" s="333"/>
      <c r="CO678" s="333"/>
      <c r="CP678" s="333"/>
      <c r="CQ678" s="337"/>
      <c r="CR678" s="337"/>
      <c r="CS678" s="337"/>
      <c r="CT678" s="337"/>
      <c r="CU678" s="337"/>
      <c r="CV678" s="337"/>
      <c r="CW678" s="337"/>
      <c r="CX678" s="337"/>
      <c r="CY678" s="337"/>
      <c r="CZ678" s="337"/>
      <c r="DA678" s="337"/>
      <c r="DB678" s="337"/>
      <c r="DC678" s="337"/>
      <c r="DD678" s="337"/>
      <c r="DE678" s="337"/>
      <c r="DF678" s="337"/>
      <c r="DG678" s="337"/>
      <c r="DH678" s="337"/>
      <c r="DI678" s="337"/>
      <c r="DJ678" s="337"/>
      <c r="DK678" s="337"/>
      <c r="DL678" s="337"/>
      <c r="DM678"/>
      <c r="DN678"/>
      <c r="DO678"/>
      <c r="EA678" s="333"/>
      <c r="EB678" s="333"/>
      <c r="EC678" s="333"/>
      <c r="ED678" s="333"/>
      <c r="EE678" s="333"/>
      <c r="EF678" s="333"/>
      <c r="EG678" s="333"/>
      <c r="EH678" s="333"/>
      <c r="EJ678" s="66"/>
      <c r="EL678" s="66"/>
      <c r="EM678" s="338"/>
      <c r="FP678" s="107"/>
    </row>
    <row r="679" spans="1:172" s="83" customFormat="1">
      <c r="A679" s="66"/>
      <c r="B679" s="66"/>
      <c r="C679" s="120"/>
      <c r="D679" s="66"/>
      <c r="E679" s="197"/>
      <c r="F679" s="120"/>
      <c r="G679" s="333"/>
      <c r="H679" s="333"/>
      <c r="I679" s="333"/>
      <c r="J679" s="333"/>
      <c r="K679" s="333"/>
      <c r="L679" s="333"/>
      <c r="M679" s="333"/>
      <c r="N679" s="333"/>
      <c r="O679" s="333"/>
      <c r="P679" s="333"/>
      <c r="Q679" s="333"/>
      <c r="R679" s="333"/>
      <c r="S679" s="333"/>
      <c r="T679" s="333"/>
      <c r="U679" s="333"/>
      <c r="V679" s="333"/>
      <c r="W679" s="333"/>
      <c r="X679" s="333"/>
      <c r="Y679" s="333"/>
      <c r="Z679" s="333"/>
      <c r="AA679" s="333"/>
      <c r="AB679" s="333"/>
      <c r="AC679" s="333"/>
      <c r="AD679" s="333"/>
      <c r="AE679" s="333"/>
      <c r="AF679" s="333"/>
      <c r="AG679" s="333"/>
      <c r="AH679" s="333"/>
      <c r="AI679" s="333"/>
      <c r="AJ679" s="333"/>
      <c r="AK679" s="333"/>
      <c r="AL679" s="333"/>
      <c r="AM679" s="333"/>
      <c r="AN679" s="333"/>
      <c r="AO679"/>
      <c r="AP679"/>
      <c r="AQ679"/>
      <c r="AR679"/>
      <c r="AS679" s="333"/>
      <c r="AT679" s="333"/>
      <c r="AU679" s="333"/>
      <c r="AV679" s="333"/>
      <c r="AW679" s="333"/>
      <c r="AX679" s="333"/>
      <c r="AY679" s="333"/>
      <c r="AZ679" s="333"/>
      <c r="BA679"/>
      <c r="BB679"/>
      <c r="BC679"/>
      <c r="BD679"/>
      <c r="BE679"/>
      <c r="BF679"/>
      <c r="BG679" s="333"/>
      <c r="BH679" s="333"/>
      <c r="BI679" s="333"/>
      <c r="BJ679" s="333"/>
      <c r="BK679" s="333"/>
      <c r="BL679" s="333"/>
      <c r="BM679" s="333"/>
      <c r="BN679" s="333"/>
      <c r="BO679" s="333"/>
      <c r="BP679" s="333"/>
      <c r="BQ679" s="333"/>
      <c r="BR679" s="333"/>
      <c r="BS679" s="333"/>
      <c r="BT679" s="333"/>
      <c r="BU679" s="333"/>
      <c r="BV679" s="333"/>
      <c r="BW679" s="333"/>
      <c r="BX679" s="333"/>
      <c r="BY679" s="333"/>
      <c r="BZ679" s="333"/>
      <c r="CA679" s="333"/>
      <c r="CB679" s="333"/>
      <c r="CC679" s="333"/>
      <c r="CD679" s="333"/>
      <c r="CE679" s="337"/>
      <c r="CF679" s="337"/>
      <c r="CG679" s="337"/>
      <c r="CH679" s="337"/>
      <c r="CI679" s="333"/>
      <c r="CJ679" s="333"/>
      <c r="CK679" s="333"/>
      <c r="CL679" s="333"/>
      <c r="CM679" s="333"/>
      <c r="CN679" s="333"/>
      <c r="CO679" s="333"/>
      <c r="CP679" s="333"/>
      <c r="CQ679" s="337"/>
      <c r="CR679" s="337"/>
      <c r="CS679" s="337"/>
      <c r="CT679" s="337"/>
      <c r="CU679" s="337"/>
      <c r="CV679" s="337"/>
      <c r="CW679" s="337"/>
      <c r="CX679" s="337"/>
      <c r="CY679" s="337"/>
      <c r="CZ679" s="337"/>
      <c r="DA679" s="337"/>
      <c r="DB679" s="337"/>
      <c r="DC679" s="337"/>
      <c r="DD679" s="337"/>
      <c r="DE679" s="337"/>
      <c r="DF679" s="337"/>
      <c r="DG679" s="337"/>
      <c r="DH679" s="337"/>
      <c r="DI679" s="337"/>
      <c r="DJ679" s="337"/>
      <c r="DK679" s="337"/>
      <c r="DL679" s="337"/>
      <c r="DM679"/>
      <c r="DN679"/>
      <c r="DO679"/>
      <c r="EA679" s="333"/>
      <c r="EB679" s="333"/>
      <c r="EC679" s="333"/>
      <c r="ED679" s="333"/>
      <c r="EE679" s="333"/>
      <c r="EF679" s="333"/>
      <c r="EG679" s="333"/>
      <c r="EH679" s="333"/>
      <c r="EJ679" s="66"/>
      <c r="EL679" s="66"/>
      <c r="EM679" s="338"/>
      <c r="FP679" s="107"/>
    </row>
    <row r="680" spans="1:172" s="83" customFormat="1">
      <c r="A680" s="66"/>
      <c r="B680" s="66"/>
      <c r="C680" s="120"/>
      <c r="D680" s="66"/>
      <c r="E680" s="197"/>
      <c r="F680" s="120"/>
      <c r="G680" s="333"/>
      <c r="H680" s="333"/>
      <c r="I680" s="333"/>
      <c r="J680" s="333"/>
      <c r="K680" s="333"/>
      <c r="L680" s="333"/>
      <c r="M680" s="333"/>
      <c r="N680" s="333"/>
      <c r="O680" s="333"/>
      <c r="P680" s="333"/>
      <c r="Q680" s="333"/>
      <c r="R680" s="333"/>
      <c r="S680" s="333"/>
      <c r="T680" s="333"/>
      <c r="U680" s="333"/>
      <c r="V680" s="333"/>
      <c r="W680" s="333"/>
      <c r="X680" s="333"/>
      <c r="Y680" s="333"/>
      <c r="Z680" s="333"/>
      <c r="AA680" s="333"/>
      <c r="AB680" s="333"/>
      <c r="AC680" s="333"/>
      <c r="AD680" s="333"/>
      <c r="AE680" s="333"/>
      <c r="AF680" s="333"/>
      <c r="AG680" s="333"/>
      <c r="AH680" s="333"/>
      <c r="AI680" s="333"/>
      <c r="AJ680" s="333"/>
      <c r="AK680" s="333"/>
      <c r="AL680" s="333"/>
      <c r="AM680" s="333"/>
      <c r="AN680" s="333"/>
      <c r="AO680"/>
      <c r="AP680"/>
      <c r="AQ680"/>
      <c r="AR680"/>
      <c r="AS680" s="333"/>
      <c r="AT680" s="333"/>
      <c r="AU680" s="333"/>
      <c r="AV680" s="333"/>
      <c r="AW680" s="333"/>
      <c r="AX680" s="333"/>
      <c r="AY680" s="333"/>
      <c r="AZ680" s="333"/>
      <c r="BA680"/>
      <c r="BB680"/>
      <c r="BC680"/>
      <c r="BD680"/>
      <c r="BE680"/>
      <c r="BF680"/>
      <c r="BG680" s="333"/>
      <c r="BH680" s="333"/>
      <c r="BI680" s="333"/>
      <c r="BJ680" s="333"/>
      <c r="BK680" s="333"/>
      <c r="BL680" s="333"/>
      <c r="BM680" s="333"/>
      <c r="BN680" s="333"/>
      <c r="BO680" s="333"/>
      <c r="BP680" s="333"/>
      <c r="BQ680" s="333"/>
      <c r="BR680" s="333"/>
      <c r="BS680" s="333"/>
      <c r="BT680" s="333"/>
      <c r="BU680" s="333"/>
      <c r="BV680" s="333"/>
      <c r="BW680" s="333"/>
      <c r="BX680" s="333"/>
      <c r="BY680" s="333"/>
      <c r="BZ680" s="333"/>
      <c r="CA680" s="333"/>
      <c r="CB680" s="333"/>
      <c r="CC680" s="333"/>
      <c r="CD680" s="333"/>
      <c r="CE680" s="337"/>
      <c r="CF680" s="337"/>
      <c r="CG680" s="337"/>
      <c r="CH680" s="337"/>
      <c r="CI680" s="333"/>
      <c r="CJ680" s="333"/>
      <c r="CK680" s="333"/>
      <c r="CL680" s="333"/>
      <c r="CM680" s="333"/>
      <c r="CN680" s="333"/>
      <c r="CO680" s="333"/>
      <c r="CP680" s="333"/>
      <c r="CQ680" s="337"/>
      <c r="CR680" s="337"/>
      <c r="CS680" s="337"/>
      <c r="CT680" s="337"/>
      <c r="CU680" s="337"/>
      <c r="CV680" s="337"/>
      <c r="CW680" s="337"/>
      <c r="CX680" s="337"/>
      <c r="CY680" s="337"/>
      <c r="CZ680" s="337"/>
      <c r="DA680" s="337"/>
      <c r="DB680" s="337"/>
      <c r="DC680" s="337"/>
      <c r="DD680" s="337"/>
      <c r="DE680" s="337"/>
      <c r="DF680" s="337"/>
      <c r="DG680" s="337"/>
      <c r="DH680" s="337"/>
      <c r="DI680" s="337"/>
      <c r="DJ680" s="337"/>
      <c r="DK680" s="337"/>
      <c r="DL680" s="337"/>
      <c r="DM680"/>
      <c r="DN680"/>
      <c r="DO680"/>
      <c r="EA680" s="333"/>
      <c r="EB680" s="333"/>
      <c r="EC680" s="333"/>
      <c r="ED680" s="333"/>
      <c r="EE680" s="333"/>
      <c r="EF680" s="333"/>
      <c r="EG680" s="333"/>
      <c r="EH680" s="333"/>
      <c r="EJ680" s="66"/>
      <c r="EL680" s="66"/>
      <c r="EM680" s="338"/>
      <c r="FP680" s="107"/>
    </row>
    <row r="681" spans="1:172" s="83" customFormat="1">
      <c r="A681" s="66"/>
      <c r="B681" s="66"/>
      <c r="C681" s="120"/>
      <c r="D681" s="66"/>
      <c r="E681" s="197"/>
      <c r="F681" s="120"/>
      <c r="G681" s="333"/>
      <c r="H681" s="333"/>
      <c r="I681" s="333"/>
      <c r="J681" s="333"/>
      <c r="K681" s="333"/>
      <c r="L681" s="333"/>
      <c r="M681" s="333"/>
      <c r="N681" s="333"/>
      <c r="O681" s="333"/>
      <c r="P681" s="333"/>
      <c r="Q681" s="333"/>
      <c r="R681" s="333"/>
      <c r="S681" s="333"/>
      <c r="T681" s="333"/>
      <c r="U681" s="333"/>
      <c r="V681" s="333"/>
      <c r="W681" s="333"/>
      <c r="X681" s="333"/>
      <c r="Y681" s="333"/>
      <c r="Z681" s="333"/>
      <c r="AA681" s="333"/>
      <c r="AB681" s="333"/>
      <c r="AC681" s="333"/>
      <c r="AD681" s="333"/>
      <c r="AE681" s="333"/>
      <c r="AF681" s="333"/>
      <c r="AG681" s="333"/>
      <c r="AH681" s="333"/>
      <c r="AI681" s="333"/>
      <c r="AJ681" s="333"/>
      <c r="AK681" s="333"/>
      <c r="AL681" s="333"/>
      <c r="AM681" s="333"/>
      <c r="AN681" s="333"/>
      <c r="AO681"/>
      <c r="AP681"/>
      <c r="AQ681"/>
      <c r="AR681"/>
      <c r="AS681" s="333"/>
      <c r="AT681" s="333"/>
      <c r="AU681" s="333"/>
      <c r="AV681" s="333"/>
      <c r="AW681" s="333"/>
      <c r="AX681" s="333"/>
      <c r="AY681" s="333"/>
      <c r="AZ681" s="333"/>
      <c r="BA681"/>
      <c r="BB681"/>
      <c r="BC681"/>
      <c r="BD681"/>
      <c r="BE681"/>
      <c r="BF681"/>
      <c r="BG681" s="333"/>
      <c r="BH681" s="333"/>
      <c r="BI681" s="333"/>
      <c r="BJ681" s="333"/>
      <c r="BK681" s="333"/>
      <c r="BL681" s="333"/>
      <c r="BM681" s="333"/>
      <c r="BN681" s="333"/>
      <c r="BO681" s="333"/>
      <c r="BP681" s="333"/>
      <c r="BQ681" s="333"/>
      <c r="BR681" s="333"/>
      <c r="BS681" s="333"/>
      <c r="BT681" s="333"/>
      <c r="BU681" s="333"/>
      <c r="BV681" s="333"/>
      <c r="BW681" s="333"/>
      <c r="BX681" s="333"/>
      <c r="BY681" s="333"/>
      <c r="BZ681" s="333"/>
      <c r="CA681" s="333"/>
      <c r="CB681" s="333"/>
      <c r="CC681" s="333"/>
      <c r="CD681" s="333"/>
      <c r="CE681" s="337"/>
      <c r="CF681" s="337"/>
      <c r="CG681" s="337"/>
      <c r="CH681" s="337"/>
      <c r="CI681" s="333"/>
      <c r="CJ681" s="333"/>
      <c r="CK681" s="333"/>
      <c r="CL681" s="333"/>
      <c r="CM681" s="333"/>
      <c r="CN681" s="333"/>
      <c r="CO681" s="333"/>
      <c r="CP681" s="333"/>
      <c r="CQ681" s="337"/>
      <c r="CR681" s="337"/>
      <c r="CS681" s="337"/>
      <c r="CT681" s="337"/>
      <c r="CU681" s="337"/>
      <c r="CV681" s="337"/>
      <c r="CW681" s="337"/>
      <c r="CX681" s="337"/>
      <c r="CY681" s="337"/>
      <c r="CZ681" s="337"/>
      <c r="DA681" s="337"/>
      <c r="DB681" s="337"/>
      <c r="DC681" s="337"/>
      <c r="DD681" s="337"/>
      <c r="DE681" s="337"/>
      <c r="DF681" s="337"/>
      <c r="DG681" s="337"/>
      <c r="DH681" s="337"/>
      <c r="DI681" s="337"/>
      <c r="DJ681" s="337"/>
      <c r="DK681" s="337"/>
      <c r="DL681" s="337"/>
      <c r="DM681"/>
      <c r="DN681"/>
      <c r="DO681"/>
      <c r="EA681" s="333"/>
      <c r="EB681" s="333"/>
      <c r="EC681" s="333"/>
      <c r="ED681" s="333"/>
      <c r="EE681" s="333"/>
      <c r="EF681" s="333"/>
      <c r="EG681" s="333"/>
      <c r="EH681" s="333"/>
      <c r="EJ681" s="66"/>
      <c r="EL681" s="66"/>
      <c r="EM681" s="338"/>
      <c r="FP681" s="107"/>
    </row>
    <row r="682" spans="1:172" s="83" customFormat="1">
      <c r="A682" s="66"/>
      <c r="B682" s="66"/>
      <c r="C682" s="120"/>
      <c r="D682" s="66"/>
      <c r="E682" s="197"/>
      <c r="F682" s="120"/>
      <c r="G682" s="333"/>
      <c r="H682" s="333"/>
      <c r="I682" s="333"/>
      <c r="J682" s="333"/>
      <c r="K682" s="333"/>
      <c r="L682" s="333"/>
      <c r="M682" s="333"/>
      <c r="N682" s="333"/>
      <c r="O682" s="333"/>
      <c r="P682" s="333"/>
      <c r="Q682" s="333"/>
      <c r="R682" s="333"/>
      <c r="S682" s="333"/>
      <c r="T682" s="333"/>
      <c r="U682" s="333"/>
      <c r="V682" s="333"/>
      <c r="W682" s="333"/>
      <c r="X682" s="333"/>
      <c r="Y682" s="333"/>
      <c r="Z682" s="333"/>
      <c r="AA682" s="333"/>
      <c r="AB682" s="333"/>
      <c r="AC682" s="333"/>
      <c r="AD682" s="333"/>
      <c r="AE682" s="333"/>
      <c r="AF682" s="333"/>
      <c r="AG682" s="333"/>
      <c r="AH682" s="333"/>
      <c r="AI682" s="333"/>
      <c r="AJ682" s="333"/>
      <c r="AK682" s="333"/>
      <c r="AL682" s="333"/>
      <c r="AM682" s="333"/>
      <c r="AN682" s="333"/>
      <c r="AO682"/>
      <c r="AP682"/>
      <c r="AQ682"/>
      <c r="AR682"/>
      <c r="AS682" s="333"/>
      <c r="AT682" s="333"/>
      <c r="AU682" s="333"/>
      <c r="AV682" s="333"/>
      <c r="AW682" s="333"/>
      <c r="AX682" s="333"/>
      <c r="AY682" s="333"/>
      <c r="AZ682" s="333"/>
      <c r="BA682"/>
      <c r="BB682"/>
      <c r="BC682"/>
      <c r="BD682"/>
      <c r="BE682"/>
      <c r="BF682"/>
      <c r="BG682" s="333"/>
      <c r="BH682" s="333"/>
      <c r="BI682" s="333"/>
      <c r="BJ682" s="333"/>
      <c r="BK682" s="333"/>
      <c r="BL682" s="333"/>
      <c r="BM682" s="333"/>
      <c r="BN682" s="333"/>
      <c r="BO682" s="333"/>
      <c r="BP682" s="333"/>
      <c r="BQ682" s="333"/>
      <c r="BR682" s="333"/>
      <c r="BS682" s="333"/>
      <c r="BT682" s="333"/>
      <c r="BU682" s="333"/>
      <c r="BV682" s="333"/>
      <c r="BW682" s="333"/>
      <c r="BX682" s="333"/>
      <c r="BY682" s="333"/>
      <c r="BZ682" s="333"/>
      <c r="CA682" s="333"/>
      <c r="CB682" s="333"/>
      <c r="CC682" s="333"/>
      <c r="CD682" s="333"/>
      <c r="CE682" s="337"/>
      <c r="CF682" s="337"/>
      <c r="CG682" s="337"/>
      <c r="CH682" s="337"/>
      <c r="CI682" s="333"/>
      <c r="CJ682" s="333"/>
      <c r="CK682" s="333"/>
      <c r="CL682" s="333"/>
      <c r="CM682" s="333"/>
      <c r="CN682" s="333"/>
      <c r="CO682" s="333"/>
      <c r="CP682" s="333"/>
      <c r="CQ682" s="337"/>
      <c r="CR682" s="337"/>
      <c r="CS682" s="337"/>
      <c r="CT682" s="337"/>
      <c r="CU682" s="337"/>
      <c r="CV682" s="337"/>
      <c r="CW682" s="337"/>
      <c r="CX682" s="337"/>
      <c r="CY682" s="337"/>
      <c r="CZ682" s="337"/>
      <c r="DA682" s="337"/>
      <c r="DB682" s="337"/>
      <c r="DC682" s="337"/>
      <c r="DD682" s="337"/>
      <c r="DE682" s="337"/>
      <c r="DF682" s="337"/>
      <c r="DG682" s="337"/>
      <c r="DH682" s="337"/>
      <c r="DI682" s="337"/>
      <c r="DJ682" s="337"/>
      <c r="DK682" s="337"/>
      <c r="DL682" s="337"/>
      <c r="DM682"/>
      <c r="DN682"/>
      <c r="DO682"/>
      <c r="EA682" s="333"/>
      <c r="EB682" s="333"/>
      <c r="EC682" s="333"/>
      <c r="ED682" s="333"/>
      <c r="EE682" s="333"/>
      <c r="EF682" s="333"/>
      <c r="EG682" s="333"/>
      <c r="EH682" s="333"/>
      <c r="EJ682" s="66"/>
      <c r="EL682" s="66"/>
      <c r="EM682" s="338"/>
      <c r="FP682" s="107"/>
    </row>
    <row r="683" spans="1:172" s="83" customFormat="1">
      <c r="A683" s="66"/>
      <c r="B683" s="66"/>
      <c r="C683" s="120"/>
      <c r="D683" s="66"/>
      <c r="E683" s="197"/>
      <c r="F683" s="120"/>
      <c r="G683" s="333"/>
      <c r="H683" s="333"/>
      <c r="I683" s="333"/>
      <c r="J683" s="333"/>
      <c r="K683" s="333"/>
      <c r="L683" s="333"/>
      <c r="M683" s="333"/>
      <c r="N683" s="333"/>
      <c r="O683" s="333"/>
      <c r="P683" s="333"/>
      <c r="Q683" s="333"/>
      <c r="R683" s="333"/>
      <c r="S683" s="333"/>
      <c r="T683" s="333"/>
      <c r="U683" s="333"/>
      <c r="V683" s="333"/>
      <c r="W683" s="333"/>
      <c r="X683" s="333"/>
      <c r="Y683" s="333"/>
      <c r="Z683" s="333"/>
      <c r="AA683" s="333"/>
      <c r="AB683" s="333"/>
      <c r="AC683" s="333"/>
      <c r="AD683" s="333"/>
      <c r="AE683" s="333"/>
      <c r="AF683" s="333"/>
      <c r="AG683" s="333"/>
      <c r="AH683" s="333"/>
      <c r="AI683" s="333"/>
      <c r="AJ683" s="333"/>
      <c r="AK683" s="333"/>
      <c r="AL683" s="333"/>
      <c r="AM683" s="333"/>
      <c r="AN683" s="333"/>
      <c r="AO683"/>
      <c r="AP683"/>
      <c r="AQ683"/>
      <c r="AR683"/>
      <c r="AS683" s="333"/>
      <c r="AT683" s="333"/>
      <c r="AU683" s="333"/>
      <c r="AV683" s="333"/>
      <c r="AW683" s="333"/>
      <c r="AX683" s="333"/>
      <c r="AY683" s="333"/>
      <c r="AZ683" s="333"/>
      <c r="BA683"/>
      <c r="BB683"/>
      <c r="BC683"/>
      <c r="BD683"/>
      <c r="BE683"/>
      <c r="BF683"/>
      <c r="BG683" s="333"/>
      <c r="BH683" s="333"/>
      <c r="BI683" s="333"/>
      <c r="BJ683" s="333"/>
      <c r="BK683" s="333"/>
      <c r="BL683" s="333"/>
      <c r="BM683" s="333"/>
      <c r="BN683" s="333"/>
      <c r="BO683" s="333"/>
      <c r="BP683" s="333"/>
      <c r="BQ683" s="333"/>
      <c r="BR683" s="333"/>
      <c r="BS683" s="333"/>
      <c r="BT683" s="333"/>
      <c r="BU683" s="333"/>
      <c r="BV683" s="333"/>
      <c r="BW683" s="333"/>
      <c r="BX683" s="333"/>
      <c r="BY683" s="333"/>
      <c r="BZ683" s="333"/>
      <c r="CA683" s="333"/>
      <c r="CB683" s="333"/>
      <c r="CC683" s="333"/>
      <c r="CD683" s="333"/>
      <c r="CE683" s="337"/>
      <c r="CF683" s="337"/>
      <c r="CG683" s="337"/>
      <c r="CH683" s="337"/>
      <c r="CI683" s="333"/>
      <c r="CJ683" s="333"/>
      <c r="CK683" s="333"/>
      <c r="CL683" s="333"/>
      <c r="CM683" s="333"/>
      <c r="CN683" s="333"/>
      <c r="CO683" s="333"/>
      <c r="CP683" s="333"/>
      <c r="CQ683" s="337"/>
      <c r="CR683" s="337"/>
      <c r="CS683" s="337"/>
      <c r="CT683" s="337"/>
      <c r="CU683" s="337"/>
      <c r="CV683" s="337"/>
      <c r="CW683" s="337"/>
      <c r="CX683" s="337"/>
      <c r="CY683" s="337"/>
      <c r="CZ683" s="337"/>
      <c r="DA683" s="337"/>
      <c r="DB683" s="337"/>
      <c r="DC683" s="337"/>
      <c r="DD683" s="337"/>
      <c r="DE683" s="337"/>
      <c r="DF683" s="337"/>
      <c r="DG683" s="337"/>
      <c r="DH683" s="337"/>
      <c r="DI683" s="337"/>
      <c r="DJ683" s="337"/>
      <c r="DK683" s="337"/>
      <c r="DL683" s="337"/>
      <c r="DM683"/>
      <c r="DN683"/>
      <c r="DO683"/>
      <c r="EA683" s="333"/>
      <c r="EB683" s="333"/>
      <c r="EC683" s="333"/>
      <c r="ED683" s="333"/>
      <c r="EE683" s="333"/>
      <c r="EF683" s="333"/>
      <c r="EG683" s="333"/>
      <c r="EH683" s="333"/>
      <c r="EJ683" s="66"/>
      <c r="EL683" s="66"/>
      <c r="EM683" s="338"/>
      <c r="FP683" s="107"/>
    </row>
    <row r="684" spans="1:172" s="83" customFormat="1">
      <c r="A684" s="66"/>
      <c r="B684" s="66"/>
      <c r="C684" s="120"/>
      <c r="D684" s="66"/>
      <c r="E684" s="197"/>
      <c r="F684" s="120"/>
      <c r="G684" s="333"/>
      <c r="H684" s="333"/>
      <c r="I684" s="333"/>
      <c r="J684" s="333"/>
      <c r="K684" s="333"/>
      <c r="L684" s="333"/>
      <c r="M684" s="333"/>
      <c r="N684" s="333"/>
      <c r="O684" s="333"/>
      <c r="P684" s="333"/>
      <c r="Q684" s="333"/>
      <c r="R684" s="333"/>
      <c r="S684" s="333"/>
      <c r="T684" s="333"/>
      <c r="U684" s="333"/>
      <c r="V684" s="333"/>
      <c r="W684" s="333"/>
      <c r="X684" s="333"/>
      <c r="Y684" s="333"/>
      <c r="Z684" s="333"/>
      <c r="AA684" s="333"/>
      <c r="AB684" s="333"/>
      <c r="AC684" s="333"/>
      <c r="AD684" s="333"/>
      <c r="AE684" s="333"/>
      <c r="AF684" s="333"/>
      <c r="AG684" s="333"/>
      <c r="AH684" s="333"/>
      <c r="AI684" s="333"/>
      <c r="AJ684" s="333"/>
      <c r="AK684" s="333"/>
      <c r="AL684" s="333"/>
      <c r="AM684" s="333"/>
      <c r="AN684" s="333"/>
      <c r="AO684"/>
      <c r="AP684"/>
      <c r="AQ684"/>
      <c r="AR684"/>
      <c r="AS684" s="333"/>
      <c r="AT684" s="333"/>
      <c r="AU684" s="333"/>
      <c r="AV684" s="333"/>
      <c r="AW684" s="333"/>
      <c r="AX684" s="333"/>
      <c r="AY684" s="333"/>
      <c r="AZ684" s="333"/>
      <c r="BA684"/>
      <c r="BB684"/>
      <c r="BC684"/>
      <c r="BD684"/>
      <c r="BE684"/>
      <c r="BF684"/>
      <c r="BG684" s="333"/>
      <c r="BH684" s="333"/>
      <c r="BI684" s="333"/>
      <c r="BJ684" s="333"/>
      <c r="BK684" s="333"/>
      <c r="BL684" s="333"/>
      <c r="BM684" s="333"/>
      <c r="BN684" s="333"/>
      <c r="BO684" s="333"/>
      <c r="BP684" s="333"/>
      <c r="BQ684" s="333"/>
      <c r="BR684" s="333"/>
      <c r="BS684" s="333"/>
      <c r="BT684" s="333"/>
      <c r="BU684" s="333"/>
      <c r="BV684" s="333"/>
      <c r="BW684" s="333"/>
      <c r="BX684" s="333"/>
      <c r="BY684" s="333"/>
      <c r="BZ684" s="333"/>
      <c r="CA684" s="333"/>
      <c r="CB684" s="333"/>
      <c r="CC684" s="333"/>
      <c r="CD684" s="333"/>
      <c r="CE684" s="337"/>
      <c r="CF684" s="337"/>
      <c r="CG684" s="337"/>
      <c r="CH684" s="337"/>
      <c r="CI684" s="333"/>
      <c r="CJ684" s="333"/>
      <c r="CK684" s="333"/>
      <c r="CL684" s="333"/>
      <c r="CM684" s="333"/>
      <c r="CN684" s="333"/>
      <c r="CO684" s="333"/>
      <c r="CP684" s="333"/>
      <c r="CQ684" s="337"/>
      <c r="CR684" s="337"/>
      <c r="CS684" s="337"/>
      <c r="CT684" s="337"/>
      <c r="CU684" s="337"/>
      <c r="CV684" s="337"/>
      <c r="CW684" s="337"/>
      <c r="CX684" s="337"/>
      <c r="CY684" s="337"/>
      <c r="CZ684" s="337"/>
      <c r="DA684" s="337"/>
      <c r="DB684" s="337"/>
      <c r="DC684" s="337"/>
      <c r="DD684" s="337"/>
      <c r="DE684" s="337"/>
      <c r="DF684" s="337"/>
      <c r="DG684" s="337"/>
      <c r="DH684" s="337"/>
      <c r="DI684" s="337"/>
      <c r="DJ684" s="337"/>
      <c r="DK684" s="337"/>
      <c r="DL684" s="337"/>
      <c r="DM684"/>
      <c r="DN684"/>
      <c r="DO684"/>
      <c r="EA684" s="333"/>
      <c r="EB684" s="333"/>
      <c r="EC684" s="333"/>
      <c r="ED684" s="333"/>
      <c r="EE684" s="333"/>
      <c r="EF684" s="333"/>
      <c r="EG684" s="333"/>
      <c r="EH684" s="333"/>
      <c r="EJ684" s="66"/>
      <c r="EL684" s="66"/>
      <c r="EM684" s="338"/>
      <c r="FP684" s="107"/>
    </row>
    <row r="685" spans="1:172" s="83" customFormat="1">
      <c r="A685" s="66"/>
      <c r="B685" s="66"/>
      <c r="C685" s="120"/>
      <c r="D685" s="66"/>
      <c r="E685" s="197"/>
      <c r="F685" s="120"/>
      <c r="G685" s="333"/>
      <c r="H685" s="333"/>
      <c r="I685" s="333"/>
      <c r="J685" s="333"/>
      <c r="K685" s="333"/>
      <c r="L685" s="333"/>
      <c r="M685" s="333"/>
      <c r="N685" s="333"/>
      <c r="O685" s="333"/>
      <c r="P685" s="333"/>
      <c r="Q685" s="333"/>
      <c r="R685" s="333"/>
      <c r="S685" s="333"/>
      <c r="T685" s="333"/>
      <c r="U685" s="333"/>
      <c r="V685" s="333"/>
      <c r="W685" s="333"/>
      <c r="X685" s="333"/>
      <c r="Y685" s="333"/>
      <c r="Z685" s="333"/>
      <c r="AA685" s="333"/>
      <c r="AB685" s="333"/>
      <c r="AC685" s="333"/>
      <c r="AD685" s="333"/>
      <c r="AE685" s="333"/>
      <c r="AF685" s="333"/>
      <c r="AG685" s="333"/>
      <c r="AH685" s="333"/>
      <c r="AI685" s="333"/>
      <c r="AJ685" s="333"/>
      <c r="AK685" s="333"/>
      <c r="AL685" s="333"/>
      <c r="AM685" s="333"/>
      <c r="AN685" s="333"/>
      <c r="AO685"/>
      <c r="AP685"/>
      <c r="AQ685"/>
      <c r="AR685"/>
      <c r="AS685" s="333"/>
      <c r="AT685" s="333"/>
      <c r="AU685" s="333"/>
      <c r="AV685" s="333"/>
      <c r="AW685" s="333"/>
      <c r="AX685" s="333"/>
      <c r="AY685" s="333"/>
      <c r="AZ685" s="333"/>
      <c r="BA685"/>
      <c r="BB685"/>
      <c r="BC685"/>
      <c r="BD685"/>
      <c r="BE685"/>
      <c r="BF685"/>
      <c r="BG685" s="333"/>
      <c r="BH685" s="333"/>
      <c r="BI685" s="333"/>
      <c r="BJ685" s="333"/>
      <c r="BK685" s="333"/>
      <c r="BL685" s="333"/>
      <c r="BM685" s="333"/>
      <c r="BN685" s="333"/>
      <c r="BO685" s="333"/>
      <c r="BP685" s="333"/>
      <c r="BQ685" s="333"/>
      <c r="BR685" s="333"/>
      <c r="BS685" s="333"/>
      <c r="BT685" s="333"/>
      <c r="BU685" s="333"/>
      <c r="BV685" s="333"/>
      <c r="BW685" s="333"/>
      <c r="BX685" s="333"/>
      <c r="BY685" s="333"/>
      <c r="BZ685" s="333"/>
      <c r="CA685" s="333"/>
      <c r="CB685" s="333"/>
      <c r="CC685" s="333"/>
      <c r="CD685" s="333"/>
      <c r="CE685" s="337"/>
      <c r="CF685" s="337"/>
      <c r="CG685" s="337"/>
      <c r="CH685" s="337"/>
      <c r="CI685" s="333"/>
      <c r="CJ685" s="333"/>
      <c r="CK685" s="333"/>
      <c r="CL685" s="333"/>
      <c r="CM685" s="333"/>
      <c r="CN685" s="333"/>
      <c r="CO685" s="333"/>
      <c r="CP685" s="333"/>
      <c r="CQ685" s="337"/>
      <c r="CR685" s="337"/>
      <c r="CS685" s="337"/>
      <c r="CT685" s="337"/>
      <c r="CU685" s="337"/>
      <c r="CV685" s="337"/>
      <c r="CW685" s="337"/>
      <c r="CX685" s="337"/>
      <c r="CY685" s="337"/>
      <c r="CZ685" s="337"/>
      <c r="DA685" s="337"/>
      <c r="DB685" s="337"/>
      <c r="DC685" s="337"/>
      <c r="DD685" s="337"/>
      <c r="DE685" s="337"/>
      <c r="DF685" s="337"/>
      <c r="DG685" s="337"/>
      <c r="DH685" s="337"/>
      <c r="DI685" s="337"/>
      <c r="DJ685" s="337"/>
      <c r="DK685" s="337"/>
      <c r="DL685" s="337"/>
      <c r="DM685"/>
      <c r="DN685"/>
      <c r="DO685"/>
      <c r="EA685" s="333"/>
      <c r="EB685" s="333"/>
      <c r="EC685" s="333"/>
      <c r="ED685" s="333"/>
      <c r="EE685" s="333"/>
      <c r="EF685" s="333"/>
      <c r="EG685" s="333"/>
      <c r="EH685" s="333"/>
      <c r="EJ685" s="66"/>
      <c r="EL685" s="66"/>
      <c r="EM685" s="338"/>
      <c r="FP685" s="107"/>
    </row>
    <row r="686" spans="1:172" s="83" customFormat="1">
      <c r="A686" s="66"/>
      <c r="B686" s="66"/>
      <c r="C686" s="120"/>
      <c r="D686" s="66"/>
      <c r="E686" s="197"/>
      <c r="F686" s="120"/>
      <c r="G686" s="333"/>
      <c r="H686" s="333"/>
      <c r="I686" s="333"/>
      <c r="J686" s="333"/>
      <c r="K686" s="333"/>
      <c r="L686" s="333"/>
      <c r="M686" s="333"/>
      <c r="N686" s="333"/>
      <c r="O686" s="333"/>
      <c r="P686" s="333"/>
      <c r="Q686" s="333"/>
      <c r="R686" s="333"/>
      <c r="S686" s="333"/>
      <c r="T686" s="333"/>
      <c r="U686" s="333"/>
      <c r="V686" s="333"/>
      <c r="W686" s="333"/>
      <c r="X686" s="333"/>
      <c r="Y686" s="333"/>
      <c r="Z686" s="333"/>
      <c r="AA686" s="333"/>
      <c r="AB686" s="333"/>
      <c r="AC686" s="333"/>
      <c r="AD686" s="333"/>
      <c r="AE686" s="333"/>
      <c r="AF686" s="333"/>
      <c r="AG686" s="333"/>
      <c r="AH686" s="333"/>
      <c r="AI686" s="333"/>
      <c r="AJ686" s="333"/>
      <c r="AK686" s="333"/>
      <c r="AL686" s="333"/>
      <c r="AM686" s="333"/>
      <c r="AN686" s="333"/>
      <c r="AO686"/>
      <c r="AP686"/>
      <c r="AQ686"/>
      <c r="AR686"/>
      <c r="AS686" s="333"/>
      <c r="AT686" s="333"/>
      <c r="AU686" s="333"/>
      <c r="AV686" s="333"/>
      <c r="AW686" s="333"/>
      <c r="AX686" s="333"/>
      <c r="AY686" s="333"/>
      <c r="AZ686" s="333"/>
      <c r="BA686"/>
      <c r="BB686"/>
      <c r="BC686"/>
      <c r="BD686"/>
      <c r="BE686"/>
      <c r="BF686"/>
      <c r="BG686" s="333"/>
      <c r="BH686" s="333"/>
      <c r="BI686" s="333"/>
      <c r="BJ686" s="333"/>
      <c r="BK686" s="333"/>
      <c r="BL686" s="333"/>
      <c r="BM686" s="333"/>
      <c r="BN686" s="333"/>
      <c r="BO686" s="333"/>
      <c r="BP686" s="333"/>
      <c r="BQ686" s="333"/>
      <c r="BR686" s="333"/>
      <c r="BS686" s="333"/>
      <c r="BT686" s="333"/>
      <c r="BU686" s="333"/>
      <c r="BV686" s="333"/>
      <c r="BW686" s="333"/>
      <c r="BX686" s="333"/>
      <c r="BY686" s="333"/>
      <c r="BZ686" s="333"/>
      <c r="CA686" s="333"/>
      <c r="CB686" s="333"/>
      <c r="CC686" s="333"/>
      <c r="CD686" s="333"/>
      <c r="CE686" s="337"/>
      <c r="CF686" s="337"/>
      <c r="CG686" s="337"/>
      <c r="CH686" s="337"/>
      <c r="CI686" s="333"/>
      <c r="CJ686" s="333"/>
      <c r="CK686" s="333"/>
      <c r="CL686" s="333"/>
      <c r="CM686" s="333"/>
      <c r="CN686" s="333"/>
      <c r="CO686" s="333"/>
      <c r="CP686" s="333"/>
      <c r="CQ686" s="337"/>
      <c r="CR686" s="337"/>
      <c r="CS686" s="337"/>
      <c r="CT686" s="337"/>
      <c r="CU686" s="337"/>
      <c r="CV686" s="337"/>
      <c r="CW686" s="337"/>
      <c r="CX686" s="337"/>
      <c r="CY686" s="337"/>
      <c r="CZ686" s="337"/>
      <c r="DA686" s="337"/>
      <c r="DB686" s="337"/>
      <c r="DC686" s="337"/>
      <c r="DD686" s="337"/>
      <c r="DE686" s="337"/>
      <c r="DF686" s="337"/>
      <c r="DG686" s="337"/>
      <c r="DH686" s="337"/>
      <c r="DI686" s="337"/>
      <c r="DJ686" s="337"/>
      <c r="DK686" s="337"/>
      <c r="DL686" s="337"/>
      <c r="DM686"/>
      <c r="DN686"/>
      <c r="DO686"/>
      <c r="EA686" s="333"/>
      <c r="EB686" s="333"/>
      <c r="EC686" s="333"/>
      <c r="ED686" s="333"/>
      <c r="EE686" s="333"/>
      <c r="EF686" s="333"/>
      <c r="EG686" s="333"/>
      <c r="EH686" s="333"/>
      <c r="EJ686" s="66"/>
      <c r="EL686" s="66"/>
      <c r="EM686" s="338"/>
      <c r="FP686" s="107"/>
    </row>
    <row r="687" spans="1:172" s="83" customFormat="1">
      <c r="A687" s="66"/>
      <c r="B687" s="66"/>
      <c r="C687" s="120"/>
      <c r="D687" s="66"/>
      <c r="E687" s="197"/>
      <c r="F687" s="120"/>
      <c r="G687" s="333"/>
      <c r="H687" s="333"/>
      <c r="I687" s="333"/>
      <c r="J687" s="333"/>
      <c r="K687" s="333"/>
      <c r="L687" s="333"/>
      <c r="M687" s="333"/>
      <c r="N687" s="333"/>
      <c r="O687" s="333"/>
      <c r="P687" s="333"/>
      <c r="Q687" s="333"/>
      <c r="R687" s="333"/>
      <c r="S687" s="333"/>
      <c r="T687" s="333"/>
      <c r="U687" s="333"/>
      <c r="V687" s="333"/>
      <c r="W687" s="333"/>
      <c r="X687" s="333"/>
      <c r="Y687" s="333"/>
      <c r="Z687" s="333"/>
      <c r="AA687" s="333"/>
      <c r="AB687" s="333"/>
      <c r="AC687" s="333"/>
      <c r="AD687" s="333"/>
      <c r="AE687" s="333"/>
      <c r="AF687" s="333"/>
      <c r="AG687" s="333"/>
      <c r="AH687" s="333"/>
      <c r="AI687" s="333"/>
      <c r="AJ687" s="333"/>
      <c r="AK687" s="333"/>
      <c r="AL687" s="333"/>
      <c r="AM687" s="333"/>
      <c r="AN687" s="333"/>
      <c r="AO687"/>
      <c r="AP687"/>
      <c r="AQ687"/>
      <c r="AR687"/>
      <c r="AS687" s="333"/>
      <c r="AT687" s="333"/>
      <c r="AU687" s="333"/>
      <c r="AV687" s="333"/>
      <c r="AW687" s="333"/>
      <c r="AX687" s="333"/>
      <c r="AY687" s="333"/>
      <c r="AZ687" s="333"/>
      <c r="BA687"/>
      <c r="BB687"/>
      <c r="BC687"/>
      <c r="BD687"/>
      <c r="BE687"/>
      <c r="BF687"/>
      <c r="BG687" s="333"/>
      <c r="BH687" s="333"/>
      <c r="BI687" s="333"/>
      <c r="BJ687" s="333"/>
      <c r="BK687" s="333"/>
      <c r="BL687" s="333"/>
      <c r="BM687" s="333"/>
      <c r="BN687" s="333"/>
      <c r="BO687" s="333"/>
      <c r="BP687" s="333"/>
      <c r="BQ687" s="333"/>
      <c r="BR687" s="333"/>
      <c r="BS687" s="333"/>
      <c r="BT687" s="333"/>
      <c r="BU687" s="333"/>
      <c r="BV687" s="333"/>
      <c r="BW687" s="333"/>
      <c r="BX687" s="333"/>
      <c r="BY687" s="333"/>
      <c r="BZ687" s="333"/>
      <c r="CA687" s="333"/>
      <c r="CB687" s="333"/>
      <c r="CC687" s="333"/>
      <c r="CD687" s="333"/>
      <c r="CE687" s="337"/>
      <c r="CF687" s="337"/>
      <c r="CG687" s="337"/>
      <c r="CH687" s="337"/>
      <c r="CI687" s="333"/>
      <c r="CJ687" s="333"/>
      <c r="CK687" s="333"/>
      <c r="CL687" s="333"/>
      <c r="CM687" s="333"/>
      <c r="CN687" s="333"/>
      <c r="CO687" s="333"/>
      <c r="CP687" s="333"/>
      <c r="CQ687" s="337"/>
      <c r="CR687" s="337"/>
      <c r="CS687" s="337"/>
      <c r="CT687" s="337"/>
      <c r="CU687" s="337"/>
      <c r="CV687" s="337"/>
      <c r="CW687" s="337"/>
      <c r="CX687" s="337"/>
      <c r="CY687" s="337"/>
      <c r="CZ687" s="337"/>
      <c r="DA687" s="337"/>
      <c r="DB687" s="337"/>
      <c r="DC687" s="337"/>
      <c r="DD687" s="337"/>
      <c r="DE687" s="337"/>
      <c r="DF687" s="337"/>
      <c r="DG687" s="337"/>
      <c r="DH687" s="337"/>
      <c r="DI687" s="337"/>
      <c r="DJ687" s="337"/>
      <c r="DK687" s="337"/>
      <c r="DL687" s="337"/>
      <c r="DM687"/>
      <c r="DN687"/>
      <c r="DO687"/>
      <c r="EA687" s="333"/>
      <c r="EB687" s="333"/>
      <c r="EC687" s="333"/>
      <c r="ED687" s="333"/>
      <c r="EE687" s="333"/>
      <c r="EF687" s="333"/>
      <c r="EG687" s="333"/>
      <c r="EH687" s="333"/>
      <c r="EJ687" s="66"/>
      <c r="EL687" s="66"/>
      <c r="EM687" s="338"/>
      <c r="FP687" s="107"/>
    </row>
    <row r="688" spans="1:172" s="83" customFormat="1">
      <c r="A688" s="66"/>
      <c r="B688" s="66"/>
      <c r="C688" s="120"/>
      <c r="D688" s="66"/>
      <c r="E688" s="197"/>
      <c r="F688" s="120"/>
      <c r="G688" s="333"/>
      <c r="H688" s="333"/>
      <c r="I688" s="333"/>
      <c r="J688" s="333"/>
      <c r="K688" s="333"/>
      <c r="L688" s="333"/>
      <c r="M688" s="333"/>
      <c r="N688" s="333"/>
      <c r="O688" s="333"/>
      <c r="P688" s="333"/>
      <c r="Q688" s="333"/>
      <c r="R688" s="333"/>
      <c r="S688" s="333"/>
      <c r="T688" s="333"/>
      <c r="U688" s="333"/>
      <c r="V688" s="333"/>
      <c r="W688" s="333"/>
      <c r="X688" s="333"/>
      <c r="Y688" s="333"/>
      <c r="Z688" s="333"/>
      <c r="AA688" s="333"/>
      <c r="AB688" s="333"/>
      <c r="AC688" s="333"/>
      <c r="AD688" s="333"/>
      <c r="AE688" s="333"/>
      <c r="AF688" s="333"/>
      <c r="AG688" s="333"/>
      <c r="AH688" s="333"/>
      <c r="AI688" s="333"/>
      <c r="AJ688" s="333"/>
      <c r="AK688" s="333"/>
      <c r="AL688" s="333"/>
      <c r="AM688" s="333"/>
      <c r="AN688" s="333"/>
      <c r="AO688"/>
      <c r="AP688"/>
      <c r="AQ688"/>
      <c r="AR688"/>
      <c r="AS688" s="333"/>
      <c r="AT688" s="333"/>
      <c r="AU688" s="333"/>
      <c r="AV688" s="333"/>
      <c r="AW688" s="333"/>
      <c r="AX688" s="333"/>
      <c r="AY688" s="333"/>
      <c r="AZ688" s="333"/>
      <c r="BA688"/>
      <c r="BB688"/>
      <c r="BC688"/>
      <c r="BD688"/>
      <c r="BE688"/>
      <c r="BF688"/>
      <c r="BG688" s="333"/>
      <c r="BH688" s="333"/>
      <c r="BI688" s="333"/>
      <c r="BJ688" s="333"/>
      <c r="BK688" s="333"/>
      <c r="BL688" s="333"/>
      <c r="BM688" s="333"/>
      <c r="BN688" s="333"/>
      <c r="BO688" s="333"/>
      <c r="BP688" s="333"/>
      <c r="BQ688" s="333"/>
      <c r="BR688" s="333"/>
      <c r="BS688" s="333"/>
      <c r="BT688" s="333"/>
      <c r="BU688" s="333"/>
      <c r="BV688" s="333"/>
      <c r="BW688" s="333"/>
      <c r="BX688" s="333"/>
      <c r="BY688" s="333"/>
      <c r="BZ688" s="333"/>
      <c r="CA688" s="333"/>
      <c r="CB688" s="333"/>
      <c r="CC688" s="333"/>
      <c r="CD688" s="333"/>
      <c r="CE688" s="337"/>
      <c r="CF688" s="337"/>
      <c r="CG688" s="337"/>
      <c r="CH688" s="337"/>
      <c r="CI688" s="333"/>
      <c r="CJ688" s="333"/>
      <c r="CK688" s="333"/>
      <c r="CL688" s="333"/>
      <c r="CM688" s="333"/>
      <c r="CN688" s="333"/>
      <c r="CO688" s="333"/>
      <c r="CP688" s="333"/>
      <c r="CQ688" s="337"/>
      <c r="CR688" s="337"/>
      <c r="CS688" s="337"/>
      <c r="CT688" s="337"/>
      <c r="CU688" s="337"/>
      <c r="CV688" s="337"/>
      <c r="CW688" s="337"/>
      <c r="CX688" s="337"/>
      <c r="CY688" s="337"/>
      <c r="CZ688" s="337"/>
      <c r="DA688" s="337"/>
      <c r="DB688" s="337"/>
      <c r="DC688" s="337"/>
      <c r="DD688" s="337"/>
      <c r="DE688" s="337"/>
      <c r="DF688" s="337"/>
      <c r="DG688" s="337"/>
      <c r="DH688" s="337"/>
      <c r="DI688" s="337"/>
      <c r="DJ688" s="337"/>
      <c r="DK688" s="337"/>
      <c r="DL688" s="337"/>
      <c r="DM688"/>
      <c r="DN688"/>
      <c r="DO688"/>
      <c r="EA688" s="333"/>
      <c r="EB688" s="333"/>
      <c r="EC688" s="333"/>
      <c r="ED688" s="333"/>
      <c r="EE688" s="333"/>
      <c r="EF688" s="333"/>
      <c r="EG688" s="333"/>
      <c r="EH688" s="333"/>
      <c r="EJ688" s="66"/>
      <c r="EL688" s="66"/>
      <c r="EM688" s="338"/>
      <c r="FP688" s="107"/>
    </row>
    <row r="689" spans="1:172" s="83" customFormat="1">
      <c r="A689" s="66"/>
      <c r="B689" s="66"/>
      <c r="C689" s="120"/>
      <c r="D689" s="66"/>
      <c r="E689" s="197"/>
      <c r="F689" s="120"/>
      <c r="G689" s="333"/>
      <c r="H689" s="333"/>
      <c r="I689" s="333"/>
      <c r="J689" s="333"/>
      <c r="K689" s="333"/>
      <c r="L689" s="333"/>
      <c r="M689" s="333"/>
      <c r="N689" s="333"/>
      <c r="O689" s="333"/>
      <c r="P689" s="333"/>
      <c r="Q689" s="333"/>
      <c r="R689" s="333"/>
      <c r="S689" s="333"/>
      <c r="T689" s="333"/>
      <c r="U689" s="333"/>
      <c r="V689" s="333"/>
      <c r="W689" s="333"/>
      <c r="X689" s="333"/>
      <c r="Y689" s="333"/>
      <c r="Z689" s="333"/>
      <c r="AA689" s="333"/>
      <c r="AB689" s="333"/>
      <c r="AC689" s="333"/>
      <c r="AD689" s="333"/>
      <c r="AE689" s="333"/>
      <c r="AF689" s="333"/>
      <c r="AG689" s="333"/>
      <c r="AH689" s="333"/>
      <c r="AI689" s="333"/>
      <c r="AJ689" s="333"/>
      <c r="AK689" s="333"/>
      <c r="AL689" s="333"/>
      <c r="AM689" s="333"/>
      <c r="AN689" s="333"/>
      <c r="AO689"/>
      <c r="AP689"/>
      <c r="AQ689"/>
      <c r="AR689"/>
      <c r="AS689" s="333"/>
      <c r="AT689" s="333"/>
      <c r="AU689" s="333"/>
      <c r="AV689" s="333"/>
      <c r="AW689" s="333"/>
      <c r="AX689" s="333"/>
      <c r="AY689" s="333"/>
      <c r="AZ689" s="333"/>
      <c r="BA689"/>
      <c r="BB689"/>
      <c r="BC689"/>
      <c r="BD689"/>
      <c r="BE689"/>
      <c r="BF689"/>
      <c r="BG689" s="333"/>
      <c r="BH689" s="333"/>
      <c r="BI689" s="333"/>
      <c r="BJ689" s="333"/>
      <c r="BK689" s="333"/>
      <c r="BL689" s="333"/>
      <c r="BM689" s="333"/>
      <c r="BN689" s="333"/>
      <c r="BO689" s="333"/>
      <c r="BP689" s="333"/>
      <c r="BQ689" s="333"/>
      <c r="BR689" s="333"/>
      <c r="BS689" s="333"/>
      <c r="BT689" s="333"/>
      <c r="BU689" s="333"/>
      <c r="BV689" s="333"/>
      <c r="BW689" s="333"/>
      <c r="BX689" s="333"/>
      <c r="BY689" s="333"/>
      <c r="BZ689" s="333"/>
      <c r="CA689" s="333"/>
      <c r="CB689" s="333"/>
      <c r="CC689" s="333"/>
      <c r="CD689" s="333"/>
      <c r="CE689" s="337"/>
      <c r="CF689" s="337"/>
      <c r="CG689" s="337"/>
      <c r="CH689" s="337"/>
      <c r="CI689" s="333"/>
      <c r="CJ689" s="333"/>
      <c r="CK689" s="333"/>
      <c r="CL689" s="333"/>
      <c r="CM689" s="333"/>
      <c r="CN689" s="333"/>
      <c r="CO689" s="333"/>
      <c r="CP689" s="333"/>
      <c r="CQ689" s="337"/>
      <c r="CR689" s="337"/>
      <c r="CS689" s="337"/>
      <c r="CT689" s="337"/>
      <c r="CU689" s="337"/>
      <c r="CV689" s="337"/>
      <c r="CW689" s="337"/>
      <c r="CX689" s="337"/>
      <c r="CY689" s="337"/>
      <c r="CZ689" s="337"/>
      <c r="DA689" s="337"/>
      <c r="DB689" s="337"/>
      <c r="DC689" s="337"/>
      <c r="DD689" s="337"/>
      <c r="DE689" s="337"/>
      <c r="DF689" s="337"/>
      <c r="DG689" s="337"/>
      <c r="DH689" s="337"/>
      <c r="DI689" s="337"/>
      <c r="DJ689" s="337"/>
      <c r="DK689" s="337"/>
      <c r="DL689" s="337"/>
      <c r="DM689"/>
      <c r="DN689"/>
      <c r="DO689"/>
      <c r="EA689" s="333"/>
      <c r="EB689" s="333"/>
      <c r="EC689" s="333"/>
      <c r="ED689" s="333"/>
      <c r="EE689" s="333"/>
      <c r="EF689" s="333"/>
      <c r="EG689" s="333"/>
      <c r="EH689" s="333"/>
      <c r="EJ689" s="66"/>
      <c r="EL689" s="66"/>
      <c r="EM689" s="338"/>
      <c r="FP689" s="107"/>
    </row>
    <row r="690" spans="1:172" s="83" customFormat="1">
      <c r="A690" s="66"/>
      <c r="B690" s="66"/>
      <c r="C690" s="120"/>
      <c r="D690" s="66"/>
      <c r="E690" s="197"/>
      <c r="F690" s="120"/>
      <c r="G690" s="333"/>
      <c r="H690" s="333"/>
      <c r="I690" s="333"/>
      <c r="J690" s="333"/>
      <c r="K690" s="333"/>
      <c r="L690" s="333"/>
      <c r="M690" s="333"/>
      <c r="N690" s="333"/>
      <c r="O690" s="333"/>
      <c r="P690" s="333"/>
      <c r="Q690" s="333"/>
      <c r="R690" s="333"/>
      <c r="S690" s="333"/>
      <c r="T690" s="333"/>
      <c r="U690" s="333"/>
      <c r="V690" s="333"/>
      <c r="W690" s="333"/>
      <c r="X690" s="333"/>
      <c r="Y690" s="333"/>
      <c r="Z690" s="333"/>
      <c r="AA690" s="333"/>
      <c r="AB690" s="333"/>
      <c r="AC690" s="333"/>
      <c r="AD690" s="333"/>
      <c r="AE690" s="333"/>
      <c r="AF690" s="333"/>
      <c r="AG690" s="333"/>
      <c r="AH690" s="333"/>
      <c r="AI690" s="333"/>
      <c r="AJ690" s="333"/>
      <c r="AK690" s="333"/>
      <c r="AL690" s="333"/>
      <c r="AM690" s="333"/>
      <c r="AN690" s="333"/>
      <c r="AO690"/>
      <c r="AP690"/>
      <c r="AQ690"/>
      <c r="AR690"/>
      <c r="AS690" s="333"/>
      <c r="AT690" s="333"/>
      <c r="AU690" s="333"/>
      <c r="AV690" s="333"/>
      <c r="AW690" s="333"/>
      <c r="AX690" s="333"/>
      <c r="AY690" s="333"/>
      <c r="AZ690" s="333"/>
      <c r="BA690"/>
      <c r="BB690"/>
      <c r="BC690"/>
      <c r="BD690"/>
      <c r="BE690"/>
      <c r="BF690"/>
      <c r="BG690" s="333"/>
      <c r="BH690" s="333"/>
      <c r="BI690" s="333"/>
      <c r="BJ690" s="333"/>
      <c r="BK690" s="333"/>
      <c r="BL690" s="333"/>
      <c r="BM690" s="333"/>
      <c r="BN690" s="333"/>
      <c r="BO690" s="333"/>
      <c r="BP690" s="333"/>
      <c r="BQ690" s="333"/>
      <c r="BR690" s="333"/>
      <c r="BS690" s="333"/>
      <c r="BT690" s="333"/>
      <c r="BU690" s="333"/>
      <c r="BV690" s="333"/>
      <c r="BW690" s="333"/>
      <c r="BX690" s="333"/>
      <c r="BY690" s="333"/>
      <c r="BZ690" s="333"/>
      <c r="CA690" s="333"/>
      <c r="CB690" s="333"/>
      <c r="CC690" s="333"/>
      <c r="CD690" s="333"/>
      <c r="CE690" s="337"/>
      <c r="CF690" s="337"/>
      <c r="CG690" s="337"/>
      <c r="CH690" s="337"/>
      <c r="CI690" s="333"/>
      <c r="CJ690" s="333"/>
      <c r="CK690" s="333"/>
      <c r="CL690" s="333"/>
      <c r="CM690" s="333"/>
      <c r="CN690" s="333"/>
      <c r="CO690" s="333"/>
      <c r="CP690" s="333"/>
      <c r="CQ690" s="337"/>
      <c r="CR690" s="337"/>
      <c r="CS690" s="337"/>
      <c r="CT690" s="337"/>
      <c r="CU690" s="337"/>
      <c r="CV690" s="337"/>
      <c r="CW690" s="337"/>
      <c r="CX690" s="337"/>
      <c r="CY690" s="337"/>
      <c r="CZ690" s="337"/>
      <c r="DA690" s="337"/>
      <c r="DB690" s="337"/>
      <c r="DC690" s="337"/>
      <c r="DD690" s="337"/>
      <c r="DE690" s="337"/>
      <c r="DF690" s="337"/>
      <c r="DG690" s="337"/>
      <c r="DH690" s="337"/>
      <c r="DI690" s="337"/>
      <c r="DJ690" s="337"/>
      <c r="DK690" s="337"/>
      <c r="DL690" s="337"/>
      <c r="DM690"/>
      <c r="DN690"/>
      <c r="DO690"/>
      <c r="EA690" s="333"/>
      <c r="EB690" s="333"/>
      <c r="EC690" s="333"/>
      <c r="ED690" s="333"/>
      <c r="EE690" s="333"/>
      <c r="EF690" s="333"/>
      <c r="EG690" s="333"/>
      <c r="EH690" s="333"/>
      <c r="EJ690" s="66"/>
      <c r="EL690" s="66"/>
      <c r="EM690" s="338"/>
      <c r="FP690" s="107"/>
    </row>
    <row r="691" spans="1:172" s="83" customFormat="1">
      <c r="A691" s="66"/>
      <c r="B691" s="66"/>
      <c r="C691" s="120"/>
      <c r="D691" s="66"/>
      <c r="E691" s="197"/>
      <c r="F691" s="120"/>
      <c r="G691" s="333"/>
      <c r="H691" s="333"/>
      <c r="I691" s="333"/>
      <c r="J691" s="333"/>
      <c r="K691" s="333"/>
      <c r="L691" s="333"/>
      <c r="M691" s="333"/>
      <c r="N691" s="333"/>
      <c r="O691" s="333"/>
      <c r="P691" s="333"/>
      <c r="Q691" s="333"/>
      <c r="R691" s="333"/>
      <c r="S691" s="333"/>
      <c r="T691" s="333"/>
      <c r="U691" s="333"/>
      <c r="V691" s="333"/>
      <c r="W691" s="333"/>
      <c r="X691" s="333"/>
      <c r="Y691" s="333"/>
      <c r="Z691" s="333"/>
      <c r="AA691" s="333"/>
      <c r="AB691" s="333"/>
      <c r="AC691" s="333"/>
      <c r="AD691" s="333"/>
      <c r="AE691" s="333"/>
      <c r="AF691" s="333"/>
      <c r="AG691" s="333"/>
      <c r="AH691" s="333"/>
      <c r="AI691" s="333"/>
      <c r="AJ691" s="333"/>
      <c r="AK691" s="333"/>
      <c r="AL691" s="333"/>
      <c r="AM691" s="333"/>
      <c r="AN691" s="333"/>
      <c r="AO691"/>
      <c r="AP691"/>
      <c r="AQ691"/>
      <c r="AR691"/>
      <c r="AS691" s="333"/>
      <c r="AT691" s="333"/>
      <c r="AU691" s="333"/>
      <c r="AV691" s="333"/>
      <c r="AW691" s="333"/>
      <c r="AX691" s="333"/>
      <c r="AY691" s="333"/>
      <c r="AZ691" s="333"/>
      <c r="BA691"/>
      <c r="BB691"/>
      <c r="BC691"/>
      <c r="BD691"/>
      <c r="BE691"/>
      <c r="BF691"/>
      <c r="BG691" s="333"/>
      <c r="BH691" s="333"/>
      <c r="BI691" s="333"/>
      <c r="BJ691" s="333"/>
      <c r="BK691" s="333"/>
      <c r="BL691" s="333"/>
      <c r="BM691" s="333"/>
      <c r="BN691" s="333"/>
      <c r="BO691" s="333"/>
      <c r="BP691" s="333"/>
      <c r="BQ691" s="333"/>
      <c r="BR691" s="333"/>
      <c r="BS691" s="333"/>
      <c r="BT691" s="333"/>
      <c r="BU691" s="333"/>
      <c r="BV691" s="333"/>
      <c r="BW691" s="333"/>
      <c r="BX691" s="333"/>
      <c r="BY691" s="333"/>
      <c r="BZ691" s="333"/>
      <c r="CA691" s="333"/>
      <c r="CB691" s="333"/>
      <c r="CC691" s="333"/>
      <c r="CD691" s="333"/>
      <c r="CE691" s="337"/>
      <c r="CF691" s="337"/>
      <c r="CG691" s="337"/>
      <c r="CH691" s="337"/>
      <c r="CI691" s="333"/>
      <c r="CJ691" s="333"/>
      <c r="CK691" s="333"/>
      <c r="CL691" s="333"/>
      <c r="CM691" s="333"/>
      <c r="CN691" s="333"/>
      <c r="CO691" s="333"/>
      <c r="CP691" s="333"/>
      <c r="CQ691" s="337"/>
      <c r="CR691" s="337"/>
      <c r="CS691" s="337"/>
      <c r="CT691" s="337"/>
      <c r="CU691" s="337"/>
      <c r="CV691" s="337"/>
      <c r="CW691" s="337"/>
      <c r="CX691" s="337"/>
      <c r="CY691" s="337"/>
      <c r="CZ691" s="337"/>
      <c r="DA691" s="337"/>
      <c r="DB691" s="337"/>
      <c r="DC691" s="337"/>
      <c r="DD691" s="337"/>
      <c r="DE691" s="337"/>
      <c r="DF691" s="337"/>
      <c r="DG691" s="337"/>
      <c r="DH691" s="337"/>
      <c r="DI691" s="337"/>
      <c r="DJ691" s="337"/>
      <c r="DK691" s="337"/>
      <c r="DL691" s="337"/>
      <c r="DM691"/>
      <c r="DN691"/>
      <c r="DO691"/>
      <c r="EA691" s="333"/>
      <c r="EB691" s="333"/>
      <c r="EC691" s="333"/>
      <c r="ED691" s="333"/>
      <c r="EE691" s="333"/>
      <c r="EF691" s="333"/>
      <c r="EG691" s="333"/>
      <c r="EH691" s="333"/>
      <c r="EJ691" s="66"/>
      <c r="EL691" s="66"/>
      <c r="EM691" s="338"/>
      <c r="FP691" s="107"/>
    </row>
    <row r="692" spans="1:172" s="83" customFormat="1">
      <c r="A692" s="66"/>
      <c r="B692" s="66"/>
      <c r="C692" s="120"/>
      <c r="D692" s="66"/>
      <c r="E692" s="197"/>
      <c r="F692" s="120"/>
      <c r="G692" s="333"/>
      <c r="H692" s="333"/>
      <c r="I692" s="333"/>
      <c r="J692" s="333"/>
      <c r="K692" s="333"/>
      <c r="L692" s="333"/>
      <c r="M692" s="333"/>
      <c r="N692" s="333"/>
      <c r="O692" s="333"/>
      <c r="P692" s="333"/>
      <c r="Q692" s="333"/>
      <c r="R692" s="333"/>
      <c r="S692" s="333"/>
      <c r="T692" s="333"/>
      <c r="U692" s="333"/>
      <c r="V692" s="333"/>
      <c r="W692" s="333"/>
      <c r="X692" s="333"/>
      <c r="Y692" s="333"/>
      <c r="Z692" s="333"/>
      <c r="AA692" s="333"/>
      <c r="AB692" s="333"/>
      <c r="AC692" s="333"/>
      <c r="AD692" s="333"/>
      <c r="AE692" s="333"/>
      <c r="AF692" s="333"/>
      <c r="AG692" s="333"/>
      <c r="AH692" s="333"/>
      <c r="AI692" s="333"/>
      <c r="AJ692" s="333"/>
      <c r="AK692" s="333"/>
      <c r="AL692" s="333"/>
      <c r="AM692" s="333"/>
      <c r="AN692" s="333"/>
      <c r="AO692"/>
      <c r="AP692"/>
      <c r="AQ692"/>
      <c r="AR692"/>
      <c r="AS692" s="333"/>
      <c r="AT692" s="333"/>
      <c r="AU692" s="333"/>
      <c r="AV692" s="333"/>
      <c r="AW692" s="333"/>
      <c r="AX692" s="333"/>
      <c r="AY692" s="333"/>
      <c r="AZ692" s="333"/>
      <c r="BA692"/>
      <c r="BB692"/>
      <c r="BC692"/>
      <c r="BD692"/>
      <c r="BE692"/>
      <c r="BF692"/>
      <c r="BG692" s="333"/>
      <c r="BH692" s="333"/>
      <c r="BI692" s="333"/>
      <c r="BJ692" s="333"/>
      <c r="BK692" s="333"/>
      <c r="BL692" s="333"/>
      <c r="BM692" s="333"/>
      <c r="BN692" s="333"/>
      <c r="BO692" s="333"/>
      <c r="BP692" s="333"/>
      <c r="BQ692" s="333"/>
      <c r="BR692" s="333"/>
      <c r="BS692" s="333"/>
      <c r="BT692" s="333"/>
      <c r="BU692" s="333"/>
      <c r="BV692" s="333"/>
      <c r="BW692" s="333"/>
      <c r="BX692" s="333"/>
      <c r="BY692" s="333"/>
      <c r="BZ692" s="333"/>
      <c r="CA692" s="333"/>
      <c r="CB692" s="333"/>
      <c r="CC692" s="333"/>
      <c r="CD692" s="333"/>
      <c r="CE692" s="337"/>
      <c r="CF692" s="337"/>
      <c r="CG692" s="337"/>
      <c r="CH692" s="337"/>
      <c r="CI692" s="333"/>
      <c r="CJ692" s="333"/>
      <c r="CK692" s="333"/>
      <c r="CL692" s="333"/>
      <c r="CM692" s="333"/>
      <c r="CN692" s="333"/>
      <c r="CO692" s="333"/>
      <c r="CP692" s="333"/>
      <c r="CQ692" s="337"/>
      <c r="CR692" s="337"/>
      <c r="CS692" s="337"/>
      <c r="CT692" s="337"/>
      <c r="CU692" s="337"/>
      <c r="CV692" s="337"/>
      <c r="CW692" s="337"/>
      <c r="CX692" s="337"/>
      <c r="CY692" s="337"/>
      <c r="CZ692" s="337"/>
      <c r="DA692" s="337"/>
      <c r="DB692" s="337"/>
      <c r="DC692" s="337"/>
      <c r="DD692" s="337"/>
      <c r="DE692" s="337"/>
      <c r="DF692" s="337"/>
      <c r="DG692" s="337"/>
      <c r="DH692" s="337"/>
      <c r="DI692" s="337"/>
      <c r="DJ692" s="337"/>
      <c r="DK692" s="337"/>
      <c r="DL692" s="337"/>
      <c r="DM692"/>
      <c r="DN692"/>
      <c r="DO692"/>
      <c r="EA692" s="333"/>
      <c r="EB692" s="333"/>
      <c r="EC692" s="333"/>
      <c r="ED692" s="333"/>
      <c r="EE692" s="333"/>
      <c r="EF692" s="333"/>
      <c r="EG692" s="333"/>
      <c r="EH692" s="333"/>
      <c r="EJ692" s="66"/>
      <c r="EL692" s="66"/>
      <c r="EM692" s="338"/>
      <c r="FP692" s="107"/>
    </row>
    <row r="693" spans="1:172" s="83" customFormat="1">
      <c r="A693" s="66"/>
      <c r="B693" s="66"/>
      <c r="C693" s="120"/>
      <c r="D693" s="66"/>
      <c r="E693" s="197"/>
      <c r="F693" s="120"/>
      <c r="G693" s="333"/>
      <c r="H693" s="333"/>
      <c r="I693" s="333"/>
      <c r="J693" s="333"/>
      <c r="K693" s="333"/>
      <c r="L693" s="333"/>
      <c r="M693" s="333"/>
      <c r="N693" s="333"/>
      <c r="O693" s="333"/>
      <c r="P693" s="333"/>
      <c r="Q693" s="333"/>
      <c r="R693" s="333"/>
      <c r="S693" s="333"/>
      <c r="T693" s="333"/>
      <c r="U693" s="333"/>
      <c r="V693" s="333"/>
      <c r="W693" s="333"/>
      <c r="X693" s="333"/>
      <c r="Y693" s="333"/>
      <c r="Z693" s="333"/>
      <c r="AA693" s="333"/>
      <c r="AB693" s="333"/>
      <c r="AC693" s="333"/>
      <c r="AD693" s="333"/>
      <c r="AE693" s="333"/>
      <c r="AF693" s="333"/>
      <c r="AG693" s="333"/>
      <c r="AH693" s="333"/>
      <c r="AI693" s="333"/>
      <c r="AJ693" s="333"/>
      <c r="AK693" s="333"/>
      <c r="AL693" s="333"/>
      <c r="AM693" s="333"/>
      <c r="AN693" s="333"/>
      <c r="AO693"/>
      <c r="AP693"/>
      <c r="AQ693"/>
      <c r="AR693"/>
      <c r="AS693" s="333"/>
      <c r="AT693" s="333"/>
      <c r="AU693" s="333"/>
      <c r="AV693" s="333"/>
      <c r="AW693" s="333"/>
      <c r="AX693" s="333"/>
      <c r="AY693" s="333"/>
      <c r="AZ693" s="333"/>
      <c r="BA693"/>
      <c r="BB693"/>
      <c r="BC693"/>
      <c r="BD693"/>
      <c r="BE693"/>
      <c r="BF693"/>
      <c r="BG693" s="333"/>
      <c r="BH693" s="333"/>
      <c r="BI693" s="333"/>
      <c r="BJ693" s="333"/>
      <c r="BK693" s="333"/>
      <c r="BL693" s="333"/>
      <c r="BM693" s="333"/>
      <c r="BN693" s="333"/>
      <c r="BO693" s="333"/>
      <c r="BP693" s="333"/>
      <c r="BQ693" s="333"/>
      <c r="BR693" s="333"/>
      <c r="BS693" s="333"/>
      <c r="BT693" s="333"/>
      <c r="BU693" s="333"/>
      <c r="BV693" s="333"/>
      <c r="BW693" s="333"/>
      <c r="BX693" s="333"/>
      <c r="BY693" s="333"/>
      <c r="BZ693" s="333"/>
      <c r="CA693" s="333"/>
      <c r="CB693" s="333"/>
      <c r="CC693" s="333"/>
      <c r="CD693" s="333"/>
      <c r="CE693" s="337"/>
      <c r="CF693" s="337"/>
      <c r="CG693" s="337"/>
      <c r="CH693" s="337"/>
      <c r="CI693" s="333"/>
      <c r="CJ693" s="333"/>
      <c r="CK693" s="333"/>
      <c r="CL693" s="333"/>
      <c r="CM693" s="333"/>
      <c r="CN693" s="333"/>
      <c r="CO693" s="333"/>
      <c r="CP693" s="333"/>
      <c r="CQ693" s="337"/>
      <c r="CR693" s="337"/>
      <c r="CS693" s="337"/>
      <c r="CT693" s="337"/>
      <c r="CU693" s="337"/>
      <c r="CV693" s="337"/>
      <c r="CW693" s="337"/>
      <c r="CX693" s="337"/>
      <c r="CY693" s="337"/>
      <c r="CZ693" s="337"/>
      <c r="DA693" s="337"/>
      <c r="DB693" s="337"/>
      <c r="DC693" s="337"/>
      <c r="DD693" s="337"/>
      <c r="DE693" s="337"/>
      <c r="DF693" s="337"/>
      <c r="DG693" s="337"/>
      <c r="DH693" s="337"/>
      <c r="DI693" s="337"/>
      <c r="DJ693" s="337"/>
      <c r="DK693" s="337"/>
      <c r="DL693" s="337"/>
      <c r="DM693"/>
      <c r="DN693"/>
      <c r="DO693"/>
      <c r="EA693" s="333"/>
      <c r="EB693" s="333"/>
      <c r="EC693" s="333"/>
      <c r="ED693" s="333"/>
      <c r="EE693" s="333"/>
      <c r="EF693" s="333"/>
      <c r="EG693" s="333"/>
      <c r="EH693" s="333"/>
      <c r="EJ693" s="66"/>
      <c r="EL693" s="66"/>
      <c r="EM693" s="338"/>
      <c r="FP693" s="107"/>
    </row>
    <row r="694" spans="1:172" s="83" customFormat="1">
      <c r="A694" s="66"/>
      <c r="B694" s="66"/>
      <c r="C694" s="120"/>
      <c r="D694" s="66"/>
      <c r="E694" s="197"/>
      <c r="F694" s="120"/>
      <c r="G694" s="333"/>
      <c r="H694" s="333"/>
      <c r="I694" s="333"/>
      <c r="J694" s="333"/>
      <c r="K694" s="333"/>
      <c r="L694" s="333"/>
      <c r="M694" s="333"/>
      <c r="N694" s="333"/>
      <c r="O694" s="333"/>
      <c r="P694" s="333"/>
      <c r="Q694" s="333"/>
      <c r="R694" s="333"/>
      <c r="S694" s="333"/>
      <c r="T694" s="333"/>
      <c r="U694" s="333"/>
      <c r="V694" s="333"/>
      <c r="W694" s="333"/>
      <c r="X694" s="333"/>
      <c r="Y694" s="333"/>
      <c r="Z694" s="333"/>
      <c r="AA694" s="333"/>
      <c r="AB694" s="333"/>
      <c r="AC694" s="333"/>
      <c r="AD694" s="333"/>
      <c r="AE694" s="333"/>
      <c r="AF694" s="333"/>
      <c r="AG694" s="333"/>
      <c r="AH694" s="333"/>
      <c r="AI694" s="333"/>
      <c r="AJ694" s="333"/>
      <c r="AK694" s="333"/>
      <c r="AL694" s="333"/>
      <c r="AM694" s="333"/>
      <c r="AN694" s="333"/>
      <c r="AO694"/>
      <c r="AP694"/>
      <c r="AQ694"/>
      <c r="AR694"/>
      <c r="AS694" s="333"/>
      <c r="AT694" s="333"/>
      <c r="AU694" s="333"/>
      <c r="AV694" s="333"/>
      <c r="AW694" s="333"/>
      <c r="AX694" s="333"/>
      <c r="AY694" s="333"/>
      <c r="AZ694" s="333"/>
      <c r="BA694"/>
      <c r="BB694"/>
      <c r="BC694"/>
      <c r="BD694"/>
      <c r="BE694"/>
      <c r="BF694"/>
      <c r="BG694" s="333"/>
      <c r="BH694" s="333"/>
      <c r="BI694" s="333"/>
      <c r="BJ694" s="333"/>
      <c r="BK694" s="333"/>
      <c r="BL694" s="333"/>
      <c r="BM694" s="333"/>
      <c r="BN694" s="333"/>
      <c r="BO694" s="333"/>
      <c r="BP694" s="333"/>
      <c r="BQ694" s="333"/>
      <c r="BR694" s="333"/>
      <c r="BS694" s="333"/>
      <c r="BT694" s="333"/>
      <c r="BU694" s="333"/>
      <c r="BV694" s="333"/>
      <c r="BW694" s="333"/>
      <c r="BX694" s="333"/>
      <c r="BY694" s="333"/>
      <c r="BZ694" s="333"/>
      <c r="CA694" s="333"/>
      <c r="CB694" s="333"/>
      <c r="CC694" s="333"/>
      <c r="CD694" s="333"/>
      <c r="CE694" s="337"/>
      <c r="CF694" s="337"/>
      <c r="CG694" s="337"/>
      <c r="CH694" s="337"/>
      <c r="CI694" s="333"/>
      <c r="CJ694" s="333"/>
      <c r="CK694" s="333"/>
      <c r="CL694" s="333"/>
      <c r="CM694" s="333"/>
      <c r="CN694" s="333"/>
      <c r="CO694" s="333"/>
      <c r="CP694" s="333"/>
      <c r="CQ694" s="337"/>
      <c r="CR694" s="337"/>
      <c r="CS694" s="337"/>
      <c r="CT694" s="337"/>
      <c r="CU694" s="337"/>
      <c r="CV694" s="337"/>
      <c r="CW694" s="337"/>
      <c r="CX694" s="337"/>
      <c r="CY694" s="337"/>
      <c r="CZ694" s="337"/>
      <c r="DA694" s="337"/>
      <c r="DB694" s="337"/>
      <c r="DC694" s="337"/>
      <c r="DD694" s="337"/>
      <c r="DE694" s="337"/>
      <c r="DF694" s="337"/>
      <c r="DG694" s="337"/>
      <c r="DH694" s="337"/>
      <c r="DI694" s="337"/>
      <c r="DJ694" s="337"/>
      <c r="DK694" s="337"/>
      <c r="DL694" s="337"/>
      <c r="DM694"/>
      <c r="DN694"/>
      <c r="DO694"/>
      <c r="EA694" s="333"/>
      <c r="EB694" s="333"/>
      <c r="EC694" s="333"/>
      <c r="ED694" s="333"/>
      <c r="EE694" s="333"/>
      <c r="EF694" s="333"/>
      <c r="EG694" s="333"/>
      <c r="EH694" s="333"/>
      <c r="EJ694" s="66"/>
      <c r="EL694" s="66"/>
      <c r="EM694" s="338"/>
      <c r="FP694" s="107"/>
    </row>
    <row r="695" spans="1:172" s="83" customFormat="1">
      <c r="A695" s="66"/>
      <c r="B695" s="66"/>
      <c r="C695" s="120"/>
      <c r="D695" s="66"/>
      <c r="E695" s="197"/>
      <c r="F695" s="120"/>
      <c r="G695" s="333"/>
      <c r="H695" s="333"/>
      <c r="I695" s="333"/>
      <c r="J695" s="333"/>
      <c r="K695" s="333"/>
      <c r="L695" s="333"/>
      <c r="M695" s="333"/>
      <c r="N695" s="333"/>
      <c r="O695" s="333"/>
      <c r="P695" s="333"/>
      <c r="Q695" s="333"/>
      <c r="R695" s="333"/>
      <c r="S695" s="333"/>
      <c r="T695" s="333"/>
      <c r="U695" s="333"/>
      <c r="V695" s="333"/>
      <c r="W695" s="333"/>
      <c r="X695" s="333"/>
      <c r="Y695" s="333"/>
      <c r="Z695" s="333"/>
      <c r="AA695" s="333"/>
      <c r="AB695" s="333"/>
      <c r="AC695" s="333"/>
      <c r="AD695" s="333"/>
      <c r="AE695" s="333"/>
      <c r="AF695" s="333"/>
      <c r="AG695" s="333"/>
      <c r="AH695" s="333"/>
      <c r="AI695" s="333"/>
      <c r="AJ695" s="333"/>
      <c r="AK695" s="333"/>
      <c r="AL695" s="333"/>
      <c r="AM695" s="333"/>
      <c r="AN695" s="333"/>
      <c r="AO695"/>
      <c r="AP695"/>
      <c r="AQ695"/>
      <c r="AR695"/>
      <c r="AS695" s="333"/>
      <c r="AT695" s="333"/>
      <c r="AU695" s="333"/>
      <c r="AV695" s="333"/>
      <c r="AW695" s="333"/>
      <c r="AX695" s="333"/>
      <c r="AY695" s="333"/>
      <c r="AZ695" s="333"/>
      <c r="BA695"/>
      <c r="BB695"/>
      <c r="BC695"/>
      <c r="BD695"/>
      <c r="BE695"/>
      <c r="BF695"/>
      <c r="BG695" s="333"/>
      <c r="BH695" s="333"/>
      <c r="BI695" s="333"/>
      <c r="BJ695" s="333"/>
      <c r="BK695" s="333"/>
      <c r="BL695" s="333"/>
      <c r="BM695" s="333"/>
      <c r="BN695" s="333"/>
      <c r="BO695" s="333"/>
      <c r="BP695" s="333"/>
      <c r="BQ695" s="333"/>
      <c r="BR695" s="333"/>
      <c r="BS695" s="333"/>
      <c r="BT695" s="333"/>
      <c r="BU695" s="333"/>
      <c r="BV695" s="333"/>
      <c r="BW695" s="333"/>
      <c r="BX695" s="333"/>
      <c r="BY695" s="333"/>
      <c r="BZ695" s="333"/>
      <c r="CA695" s="333"/>
      <c r="CB695" s="333"/>
      <c r="CC695" s="333"/>
      <c r="CD695" s="333"/>
      <c r="CE695" s="337"/>
      <c r="CF695" s="337"/>
      <c r="CG695" s="337"/>
      <c r="CH695" s="337"/>
      <c r="CI695" s="333"/>
      <c r="CJ695" s="333"/>
      <c r="CK695" s="333"/>
      <c r="CL695" s="333"/>
      <c r="CM695" s="333"/>
      <c r="CN695" s="333"/>
      <c r="CO695" s="333"/>
      <c r="CP695" s="333"/>
      <c r="CQ695" s="337"/>
      <c r="CR695" s="337"/>
      <c r="CS695" s="337"/>
      <c r="CT695" s="337"/>
      <c r="CU695" s="337"/>
      <c r="CV695" s="337"/>
      <c r="CW695" s="337"/>
      <c r="CX695" s="337"/>
      <c r="CY695" s="337"/>
      <c r="CZ695" s="337"/>
      <c r="DA695" s="337"/>
      <c r="DB695" s="337"/>
      <c r="DC695" s="337"/>
      <c r="DD695" s="337"/>
      <c r="DE695" s="337"/>
      <c r="DF695" s="337"/>
      <c r="DG695" s="337"/>
      <c r="DH695" s="337"/>
      <c r="DI695" s="337"/>
      <c r="DJ695" s="337"/>
      <c r="DK695" s="337"/>
      <c r="DL695" s="337"/>
      <c r="DM695"/>
      <c r="DN695"/>
      <c r="DO695"/>
      <c r="EA695" s="333"/>
      <c r="EB695" s="333"/>
      <c r="EC695" s="333"/>
      <c r="ED695" s="333"/>
      <c r="EE695" s="333"/>
      <c r="EF695" s="333"/>
      <c r="EG695" s="333"/>
      <c r="EH695" s="333"/>
      <c r="EJ695" s="66"/>
      <c r="EL695" s="66"/>
      <c r="EM695" s="338"/>
      <c r="FP695" s="107"/>
    </row>
    <row r="696" spans="1:172" s="83" customFormat="1">
      <c r="A696" s="66"/>
      <c r="B696" s="66"/>
      <c r="C696" s="120"/>
      <c r="D696" s="66"/>
      <c r="E696" s="197"/>
      <c r="F696" s="120"/>
      <c r="G696" s="333"/>
      <c r="H696" s="333"/>
      <c r="I696" s="333"/>
      <c r="J696" s="333"/>
      <c r="K696" s="333"/>
      <c r="L696" s="333"/>
      <c r="M696" s="333"/>
      <c r="N696" s="333"/>
      <c r="O696" s="333"/>
      <c r="P696" s="333"/>
      <c r="Q696" s="333"/>
      <c r="R696" s="333"/>
      <c r="S696" s="333"/>
      <c r="T696" s="333"/>
      <c r="U696" s="333"/>
      <c r="V696" s="333"/>
      <c r="W696" s="333"/>
      <c r="X696" s="333"/>
      <c r="Y696" s="333"/>
      <c r="Z696" s="333"/>
      <c r="AA696" s="333"/>
      <c r="AB696" s="333"/>
      <c r="AC696" s="333"/>
      <c r="AD696" s="333"/>
      <c r="AE696" s="333"/>
      <c r="AF696" s="333"/>
      <c r="AG696" s="333"/>
      <c r="AH696" s="333"/>
      <c r="AI696" s="333"/>
      <c r="AJ696" s="333"/>
      <c r="AK696" s="333"/>
      <c r="AL696" s="333"/>
      <c r="AM696" s="333"/>
      <c r="AN696" s="333"/>
      <c r="AO696"/>
      <c r="AP696"/>
      <c r="AQ696"/>
      <c r="AR696"/>
      <c r="AS696" s="333"/>
      <c r="AT696" s="333"/>
      <c r="AU696" s="333"/>
      <c r="AV696" s="333"/>
      <c r="AW696" s="333"/>
      <c r="AX696" s="333"/>
      <c r="AY696" s="333"/>
      <c r="AZ696" s="333"/>
      <c r="BA696"/>
      <c r="BB696"/>
      <c r="BC696"/>
      <c r="BD696"/>
      <c r="BE696"/>
      <c r="BF696"/>
      <c r="BG696" s="333"/>
      <c r="BH696" s="333"/>
      <c r="BI696" s="333"/>
      <c r="BJ696" s="333"/>
      <c r="BK696" s="333"/>
      <c r="BL696" s="333"/>
      <c r="BM696" s="333"/>
      <c r="BN696" s="333"/>
      <c r="BO696" s="333"/>
      <c r="BP696" s="333"/>
      <c r="BQ696" s="333"/>
      <c r="BR696" s="333"/>
      <c r="BS696" s="333"/>
      <c r="BT696" s="333"/>
      <c r="BU696" s="333"/>
      <c r="BV696" s="333"/>
      <c r="BW696" s="333"/>
      <c r="BX696" s="333"/>
      <c r="BY696" s="333"/>
      <c r="BZ696" s="333"/>
      <c r="CA696" s="333"/>
      <c r="CB696" s="333"/>
      <c r="CC696" s="333"/>
      <c r="CD696" s="333"/>
      <c r="CE696" s="337"/>
      <c r="CF696" s="337"/>
      <c r="CG696" s="337"/>
      <c r="CH696" s="337"/>
      <c r="CI696" s="333"/>
      <c r="CJ696" s="333"/>
      <c r="CK696" s="333"/>
      <c r="CL696" s="333"/>
      <c r="CM696" s="333"/>
      <c r="CN696" s="333"/>
      <c r="CO696" s="333"/>
      <c r="CP696" s="333"/>
      <c r="CQ696" s="337"/>
      <c r="CR696" s="337"/>
      <c r="CS696" s="337"/>
      <c r="CT696" s="337"/>
      <c r="CU696" s="337"/>
      <c r="CV696" s="337"/>
      <c r="CW696" s="337"/>
      <c r="CX696" s="337"/>
      <c r="CY696" s="337"/>
      <c r="CZ696" s="337"/>
      <c r="DA696" s="337"/>
      <c r="DB696" s="337"/>
      <c r="DC696" s="337"/>
      <c r="DD696" s="337"/>
      <c r="DE696" s="337"/>
      <c r="DF696" s="337"/>
      <c r="DG696" s="337"/>
      <c r="DH696" s="337"/>
      <c r="DI696" s="337"/>
      <c r="DJ696" s="337"/>
      <c r="DK696" s="337"/>
      <c r="DL696" s="337"/>
      <c r="DM696"/>
      <c r="DN696"/>
      <c r="DO696"/>
      <c r="EA696" s="333"/>
      <c r="EB696" s="333"/>
      <c r="EC696" s="333"/>
      <c r="ED696" s="333"/>
      <c r="EE696" s="333"/>
      <c r="EF696" s="333"/>
      <c r="EG696" s="333"/>
      <c r="EH696" s="333"/>
      <c r="EJ696" s="66"/>
      <c r="EL696" s="66"/>
      <c r="EM696" s="338"/>
      <c r="FP696" s="107"/>
    </row>
    <row r="697" spans="1:172" s="83" customFormat="1">
      <c r="A697" s="66"/>
      <c r="B697" s="66"/>
      <c r="C697" s="120"/>
      <c r="D697" s="66"/>
      <c r="E697" s="197"/>
      <c r="F697" s="120"/>
      <c r="G697" s="333"/>
      <c r="H697" s="333"/>
      <c r="I697" s="333"/>
      <c r="J697" s="333"/>
      <c r="K697" s="333"/>
      <c r="L697" s="333"/>
      <c r="M697" s="333"/>
      <c r="N697" s="333"/>
      <c r="O697" s="333"/>
      <c r="P697" s="333"/>
      <c r="Q697" s="333"/>
      <c r="R697" s="333"/>
      <c r="S697" s="333"/>
      <c r="T697" s="333"/>
      <c r="U697" s="333"/>
      <c r="V697" s="333"/>
      <c r="W697" s="333"/>
      <c r="X697" s="333"/>
      <c r="Y697" s="333"/>
      <c r="Z697" s="333"/>
      <c r="AA697" s="333"/>
      <c r="AB697" s="333"/>
      <c r="AC697" s="333"/>
      <c r="AD697" s="333"/>
      <c r="AE697" s="333"/>
      <c r="AF697" s="333"/>
      <c r="AG697" s="333"/>
      <c r="AH697" s="333"/>
      <c r="AI697" s="333"/>
      <c r="AJ697" s="333"/>
      <c r="AK697" s="333"/>
      <c r="AL697" s="333"/>
      <c r="AM697" s="333"/>
      <c r="AN697" s="333"/>
      <c r="AO697"/>
      <c r="AP697"/>
      <c r="AQ697"/>
      <c r="AR697"/>
      <c r="AS697" s="333"/>
      <c r="AT697" s="333"/>
      <c r="AU697" s="333"/>
      <c r="AV697" s="333"/>
      <c r="AW697" s="333"/>
      <c r="AX697" s="333"/>
      <c r="AY697" s="333"/>
      <c r="AZ697" s="333"/>
      <c r="BA697"/>
      <c r="BB697"/>
      <c r="BC697"/>
      <c r="BD697"/>
      <c r="BE697"/>
      <c r="BF697"/>
      <c r="BG697" s="333"/>
      <c r="BH697" s="333"/>
      <c r="BI697" s="333"/>
      <c r="BJ697" s="333"/>
      <c r="BK697" s="333"/>
      <c r="BL697" s="333"/>
      <c r="BM697" s="333"/>
      <c r="BN697" s="333"/>
      <c r="BO697" s="333"/>
      <c r="BP697" s="333"/>
      <c r="BQ697" s="333"/>
      <c r="BR697" s="333"/>
      <c r="BS697" s="333"/>
      <c r="BT697" s="333"/>
      <c r="BU697" s="333"/>
      <c r="BV697" s="333"/>
      <c r="BW697" s="333"/>
      <c r="BX697" s="333"/>
      <c r="BY697" s="333"/>
      <c r="BZ697" s="333"/>
      <c r="CA697" s="333"/>
      <c r="CB697" s="333"/>
      <c r="CC697" s="333"/>
      <c r="CD697" s="333"/>
      <c r="CE697" s="337"/>
      <c r="CF697" s="337"/>
      <c r="CG697" s="337"/>
      <c r="CH697" s="337"/>
      <c r="CI697" s="333"/>
      <c r="CJ697" s="333"/>
      <c r="CK697" s="333"/>
      <c r="CL697" s="333"/>
      <c r="CM697" s="333"/>
      <c r="CN697" s="333"/>
      <c r="CO697" s="333"/>
      <c r="CP697" s="333"/>
      <c r="CQ697" s="337"/>
      <c r="CR697" s="337"/>
      <c r="CS697" s="337"/>
      <c r="CT697" s="337"/>
      <c r="CU697" s="337"/>
      <c r="CV697" s="337"/>
      <c r="CW697" s="337"/>
      <c r="CX697" s="337"/>
      <c r="CY697" s="337"/>
      <c r="CZ697" s="337"/>
      <c r="DA697" s="337"/>
      <c r="DB697" s="337"/>
      <c r="DC697" s="337"/>
      <c r="DD697" s="337"/>
      <c r="DE697" s="337"/>
      <c r="DF697" s="337"/>
      <c r="DG697" s="337"/>
      <c r="DH697" s="337"/>
      <c r="DI697" s="337"/>
      <c r="DJ697" s="337"/>
      <c r="DK697" s="337"/>
      <c r="DL697" s="337"/>
      <c r="DM697"/>
      <c r="DN697"/>
      <c r="DO697"/>
      <c r="EA697" s="333"/>
      <c r="EB697" s="333"/>
      <c r="EC697" s="333"/>
      <c r="ED697" s="333"/>
      <c r="EE697" s="333"/>
      <c r="EF697" s="333"/>
      <c r="EG697" s="333"/>
      <c r="EH697" s="333"/>
      <c r="EJ697" s="66"/>
      <c r="EL697" s="66"/>
      <c r="EM697" s="338"/>
      <c r="FP697" s="107"/>
    </row>
    <row r="698" spans="1:172" s="83" customFormat="1">
      <c r="A698" s="66"/>
      <c r="B698" s="66"/>
      <c r="C698" s="120"/>
      <c r="D698" s="66"/>
      <c r="E698" s="197"/>
      <c r="F698" s="120"/>
      <c r="G698" s="333"/>
      <c r="H698" s="333"/>
      <c r="I698" s="333"/>
      <c r="J698" s="333"/>
      <c r="K698" s="333"/>
      <c r="L698" s="333"/>
      <c r="M698" s="333"/>
      <c r="N698" s="333"/>
      <c r="O698" s="333"/>
      <c r="P698" s="333"/>
      <c r="Q698" s="333"/>
      <c r="R698" s="333"/>
      <c r="S698" s="333"/>
      <c r="T698" s="333"/>
      <c r="U698" s="333"/>
      <c r="V698" s="333"/>
      <c r="W698" s="333"/>
      <c r="X698" s="333"/>
      <c r="Y698" s="333"/>
      <c r="Z698" s="333"/>
      <c r="AA698" s="333"/>
      <c r="AB698" s="333"/>
      <c r="AC698" s="333"/>
      <c r="AD698" s="333"/>
      <c r="AE698" s="333"/>
      <c r="AF698" s="333"/>
      <c r="AG698" s="333"/>
      <c r="AH698" s="333"/>
      <c r="AI698" s="333"/>
      <c r="AJ698" s="333"/>
      <c r="AK698" s="333"/>
      <c r="AL698" s="333"/>
      <c r="AM698" s="333"/>
      <c r="AN698" s="333"/>
      <c r="AO698"/>
      <c r="AP698"/>
      <c r="AQ698"/>
      <c r="AR698"/>
      <c r="AS698" s="333"/>
      <c r="AT698" s="333"/>
      <c r="AU698" s="333"/>
      <c r="AV698" s="333"/>
      <c r="AW698" s="333"/>
      <c r="AX698" s="333"/>
      <c r="AY698" s="333"/>
      <c r="AZ698" s="333"/>
      <c r="BA698"/>
      <c r="BB698"/>
      <c r="BC698"/>
      <c r="BD698"/>
      <c r="BE698"/>
      <c r="BF698"/>
      <c r="BG698" s="333"/>
      <c r="BH698" s="333"/>
      <c r="BI698" s="333"/>
      <c r="BJ698" s="333"/>
      <c r="BK698" s="333"/>
      <c r="BL698" s="333"/>
      <c r="BM698" s="333"/>
      <c r="BN698" s="333"/>
      <c r="BO698" s="333"/>
      <c r="BP698" s="333"/>
      <c r="BQ698" s="333"/>
      <c r="BR698" s="333"/>
      <c r="BS698" s="333"/>
      <c r="BT698" s="333"/>
      <c r="BU698" s="333"/>
      <c r="BV698" s="333"/>
      <c r="BW698" s="333"/>
      <c r="BX698" s="333"/>
      <c r="BY698" s="333"/>
      <c r="BZ698" s="333"/>
      <c r="CA698" s="333"/>
      <c r="CB698" s="333"/>
      <c r="CC698" s="333"/>
      <c r="CD698" s="333"/>
      <c r="CE698" s="337"/>
      <c r="CF698" s="337"/>
      <c r="CG698" s="337"/>
      <c r="CH698" s="337"/>
      <c r="CI698" s="333"/>
      <c r="CJ698" s="333"/>
      <c r="CK698" s="333"/>
      <c r="CL698" s="333"/>
      <c r="CM698" s="333"/>
      <c r="CN698" s="333"/>
      <c r="CO698" s="333"/>
      <c r="CP698" s="333"/>
      <c r="CQ698" s="337"/>
      <c r="CR698" s="337"/>
      <c r="CS698" s="337"/>
      <c r="CT698" s="337"/>
      <c r="CU698" s="337"/>
      <c r="CV698" s="337"/>
      <c r="CW698" s="337"/>
      <c r="CX698" s="337"/>
      <c r="CY698" s="337"/>
      <c r="CZ698" s="337"/>
      <c r="DA698" s="337"/>
      <c r="DB698" s="337"/>
      <c r="DC698" s="337"/>
      <c r="DD698" s="337"/>
      <c r="DE698" s="337"/>
      <c r="DF698" s="337"/>
      <c r="DG698" s="337"/>
      <c r="DH698" s="337"/>
      <c r="DI698" s="337"/>
      <c r="DJ698" s="337"/>
      <c r="DK698" s="337"/>
      <c r="DL698" s="337"/>
      <c r="DM698"/>
      <c r="DN698"/>
      <c r="DO698"/>
      <c r="EA698" s="333"/>
      <c r="EB698" s="333"/>
      <c r="EC698" s="333"/>
      <c r="ED698" s="333"/>
      <c r="EE698" s="333"/>
      <c r="EF698" s="333"/>
      <c r="EG698" s="333"/>
      <c r="EH698" s="333"/>
      <c r="EJ698" s="66"/>
      <c r="EL698" s="66"/>
      <c r="EM698" s="338"/>
      <c r="FP698" s="107"/>
    </row>
    <row r="699" spans="1:172" s="83" customFormat="1">
      <c r="A699" s="66"/>
      <c r="B699" s="66"/>
      <c r="C699" s="120"/>
      <c r="D699" s="66"/>
      <c r="E699" s="197"/>
      <c r="F699" s="120"/>
      <c r="G699" s="333"/>
      <c r="H699" s="333"/>
      <c r="I699" s="333"/>
      <c r="J699" s="333"/>
      <c r="K699" s="333"/>
      <c r="L699" s="333"/>
      <c r="M699" s="333"/>
      <c r="N699" s="333"/>
      <c r="O699" s="333"/>
      <c r="P699" s="333"/>
      <c r="Q699" s="333"/>
      <c r="R699" s="333"/>
      <c r="S699" s="333"/>
      <c r="T699" s="333"/>
      <c r="U699" s="333"/>
      <c r="V699" s="333"/>
      <c r="W699" s="333"/>
      <c r="X699" s="333"/>
      <c r="Y699" s="333"/>
      <c r="Z699" s="333"/>
      <c r="AA699" s="333"/>
      <c r="AB699" s="333"/>
      <c r="AC699" s="333"/>
      <c r="AD699" s="333"/>
      <c r="AE699" s="333"/>
      <c r="AF699" s="333"/>
      <c r="AG699" s="333"/>
      <c r="AH699" s="333"/>
      <c r="AI699" s="333"/>
      <c r="AJ699" s="333"/>
      <c r="AK699" s="333"/>
      <c r="AL699" s="333"/>
      <c r="AM699" s="333"/>
      <c r="AN699" s="333"/>
      <c r="AO699"/>
      <c r="AP699"/>
      <c r="AQ699"/>
      <c r="AR699"/>
      <c r="AS699" s="333"/>
      <c r="AT699" s="333"/>
      <c r="AU699" s="333"/>
      <c r="AV699" s="333"/>
      <c r="AW699" s="333"/>
      <c r="AX699" s="333"/>
      <c r="AY699" s="333"/>
      <c r="AZ699" s="333"/>
      <c r="BA699"/>
      <c r="BB699"/>
      <c r="BC699"/>
      <c r="BD699"/>
      <c r="BE699"/>
      <c r="BF699"/>
      <c r="BG699" s="333"/>
      <c r="BH699" s="333"/>
      <c r="BI699" s="333"/>
      <c r="BJ699" s="333"/>
      <c r="BK699" s="333"/>
      <c r="BL699" s="333"/>
      <c r="BM699" s="333"/>
      <c r="BN699" s="333"/>
      <c r="BO699" s="333"/>
      <c r="BP699" s="333"/>
      <c r="BQ699" s="333"/>
      <c r="BR699" s="333"/>
      <c r="BS699" s="333"/>
      <c r="BT699" s="333"/>
      <c r="BU699" s="333"/>
      <c r="BV699" s="333"/>
      <c r="BW699" s="333"/>
      <c r="BX699" s="333"/>
      <c r="BY699" s="333"/>
      <c r="BZ699" s="333"/>
      <c r="CA699" s="333"/>
      <c r="CB699" s="333"/>
      <c r="CC699" s="333"/>
      <c r="CD699" s="333"/>
      <c r="CE699" s="337"/>
      <c r="CF699" s="337"/>
      <c r="CG699" s="337"/>
      <c r="CH699" s="337"/>
      <c r="CI699" s="333"/>
      <c r="CJ699" s="333"/>
      <c r="CK699" s="333"/>
      <c r="CL699" s="333"/>
      <c r="CM699" s="333"/>
      <c r="CN699" s="333"/>
      <c r="CO699" s="333"/>
      <c r="CP699" s="333"/>
      <c r="CQ699" s="337"/>
      <c r="CR699" s="337"/>
      <c r="CS699" s="337"/>
      <c r="CT699" s="337"/>
      <c r="CU699" s="337"/>
      <c r="CV699" s="337"/>
      <c r="CW699" s="337"/>
      <c r="CX699" s="337"/>
      <c r="CY699" s="337"/>
      <c r="CZ699" s="337"/>
      <c r="DA699" s="337"/>
      <c r="DB699" s="337"/>
      <c r="DC699" s="337"/>
      <c r="DD699" s="337"/>
      <c r="DE699" s="337"/>
      <c r="DF699" s="337"/>
      <c r="DG699" s="337"/>
      <c r="DH699" s="337"/>
      <c r="DI699" s="337"/>
      <c r="DJ699" s="337"/>
      <c r="DK699" s="337"/>
      <c r="DL699" s="337"/>
      <c r="DM699"/>
      <c r="DN699"/>
      <c r="DO699"/>
      <c r="EA699" s="333"/>
      <c r="EB699" s="333"/>
      <c r="EC699" s="333"/>
      <c r="ED699" s="333"/>
      <c r="EE699" s="333"/>
      <c r="EF699" s="333"/>
      <c r="EG699" s="333"/>
      <c r="EH699" s="333"/>
      <c r="EJ699" s="66"/>
      <c r="EL699" s="66"/>
      <c r="EM699" s="338"/>
      <c r="FP699" s="107"/>
    </row>
    <row r="700" spans="1:172" s="83" customFormat="1">
      <c r="A700" s="66"/>
      <c r="B700" s="66"/>
      <c r="C700" s="120"/>
      <c r="D700" s="66"/>
      <c r="E700" s="197"/>
      <c r="F700" s="120"/>
      <c r="G700" s="333"/>
      <c r="H700" s="333"/>
      <c r="I700" s="333"/>
      <c r="J700" s="333"/>
      <c r="K700" s="333"/>
      <c r="L700" s="333"/>
      <c r="M700" s="333"/>
      <c r="N700" s="333"/>
      <c r="O700" s="333"/>
      <c r="P700" s="333"/>
      <c r="Q700" s="333"/>
      <c r="R700" s="333"/>
      <c r="S700" s="333"/>
      <c r="T700" s="333"/>
      <c r="U700" s="333"/>
      <c r="V700" s="333"/>
      <c r="W700" s="333"/>
      <c r="X700" s="333"/>
      <c r="Y700" s="333"/>
      <c r="Z700" s="333"/>
      <c r="AA700" s="333"/>
      <c r="AB700" s="333"/>
      <c r="AC700" s="333"/>
      <c r="AD700" s="333"/>
      <c r="AE700" s="333"/>
      <c r="AF700" s="333"/>
      <c r="AG700" s="333"/>
      <c r="AH700" s="333"/>
      <c r="AI700" s="333"/>
      <c r="AJ700" s="333"/>
      <c r="AK700" s="333"/>
      <c r="AL700" s="333"/>
      <c r="AM700" s="333"/>
      <c r="AN700" s="333"/>
      <c r="AO700"/>
      <c r="AP700"/>
      <c r="AQ700"/>
      <c r="AR700"/>
      <c r="AS700" s="333"/>
      <c r="AT700" s="333"/>
      <c r="AU700" s="333"/>
      <c r="AV700" s="333"/>
      <c r="AW700" s="333"/>
      <c r="AX700" s="333"/>
      <c r="AY700" s="333"/>
      <c r="AZ700" s="333"/>
      <c r="BA700"/>
      <c r="BB700"/>
      <c r="BC700"/>
      <c r="BD700"/>
      <c r="BE700"/>
      <c r="BF700"/>
      <c r="BG700" s="333"/>
      <c r="BH700" s="333"/>
      <c r="BI700" s="333"/>
      <c r="BJ700" s="333"/>
      <c r="BK700" s="333"/>
      <c r="BL700" s="333"/>
      <c r="BM700" s="333"/>
      <c r="BN700" s="333"/>
      <c r="BO700" s="333"/>
      <c r="BP700" s="333"/>
      <c r="BQ700" s="333"/>
      <c r="BR700" s="333"/>
      <c r="BS700" s="333"/>
      <c r="BT700" s="333"/>
      <c r="BU700" s="333"/>
      <c r="BV700" s="333"/>
      <c r="BW700" s="333"/>
      <c r="BX700" s="333"/>
      <c r="BY700" s="333"/>
      <c r="BZ700" s="333"/>
      <c r="CA700" s="333"/>
      <c r="CB700" s="333"/>
      <c r="CC700" s="333"/>
      <c r="CD700" s="333"/>
      <c r="CE700" s="337"/>
      <c r="CF700" s="337"/>
      <c r="CG700" s="337"/>
      <c r="CH700" s="337"/>
      <c r="CI700" s="333"/>
      <c r="CJ700" s="333"/>
      <c r="CK700" s="333"/>
      <c r="CL700" s="333"/>
      <c r="CM700" s="333"/>
      <c r="CN700" s="333"/>
      <c r="CO700" s="333"/>
      <c r="CP700" s="333"/>
      <c r="CQ700" s="337"/>
      <c r="CR700" s="337"/>
      <c r="CS700" s="337"/>
      <c r="CT700" s="337"/>
      <c r="CU700" s="337"/>
      <c r="CV700" s="337"/>
      <c r="CW700" s="337"/>
      <c r="CX700" s="337"/>
      <c r="CY700" s="337"/>
      <c r="CZ700" s="337"/>
      <c r="DA700" s="337"/>
      <c r="DB700" s="337"/>
      <c r="DC700" s="337"/>
      <c r="DD700" s="337"/>
      <c r="DE700" s="337"/>
      <c r="DF700" s="337"/>
      <c r="DG700" s="337"/>
      <c r="DH700" s="337"/>
      <c r="DI700" s="337"/>
      <c r="DJ700" s="337"/>
      <c r="DK700" s="337"/>
      <c r="DL700" s="337"/>
      <c r="DM700"/>
      <c r="DN700"/>
      <c r="DO700"/>
      <c r="EA700" s="333"/>
      <c r="EB700" s="333"/>
      <c r="EC700" s="333"/>
      <c r="ED700" s="333"/>
      <c r="EE700" s="333"/>
      <c r="EF700" s="333"/>
      <c r="EG700" s="333"/>
      <c r="EH700" s="333"/>
      <c r="EJ700" s="66"/>
      <c r="EL700" s="66"/>
      <c r="EM700" s="338"/>
      <c r="FP700" s="107"/>
    </row>
    <row r="701" spans="1:172" s="83" customFormat="1">
      <c r="A701" s="66"/>
      <c r="B701" s="66"/>
      <c r="C701" s="120"/>
      <c r="D701" s="66"/>
      <c r="E701" s="197"/>
      <c r="F701" s="120"/>
      <c r="G701" s="333"/>
      <c r="H701" s="333"/>
      <c r="I701" s="333"/>
      <c r="J701" s="333"/>
      <c r="K701" s="333"/>
      <c r="L701" s="333"/>
      <c r="M701" s="333"/>
      <c r="N701" s="333"/>
      <c r="O701" s="333"/>
      <c r="P701" s="333"/>
      <c r="Q701" s="333"/>
      <c r="R701" s="333"/>
      <c r="S701" s="333"/>
      <c r="T701" s="333"/>
      <c r="U701" s="333"/>
      <c r="V701" s="333"/>
      <c r="W701" s="333"/>
      <c r="X701" s="333"/>
      <c r="Y701" s="333"/>
      <c r="Z701" s="333"/>
      <c r="AA701" s="333"/>
      <c r="AB701" s="333"/>
      <c r="AC701" s="333"/>
      <c r="AD701" s="333"/>
      <c r="AE701" s="333"/>
      <c r="AF701" s="333"/>
      <c r="AG701" s="333"/>
      <c r="AH701" s="333"/>
      <c r="AI701" s="333"/>
      <c r="AJ701" s="333"/>
      <c r="AK701" s="333"/>
      <c r="AL701" s="333"/>
      <c r="AM701" s="333"/>
      <c r="AN701" s="333"/>
      <c r="AO701"/>
      <c r="AP701"/>
      <c r="AQ701"/>
      <c r="AR701"/>
      <c r="AS701" s="333"/>
      <c r="AT701" s="333"/>
      <c r="AU701" s="333"/>
      <c r="AV701" s="333"/>
      <c r="AW701" s="333"/>
      <c r="AX701" s="333"/>
      <c r="AY701" s="333"/>
      <c r="AZ701" s="333"/>
      <c r="BA701"/>
      <c r="BB701"/>
      <c r="BC701"/>
      <c r="BD701"/>
      <c r="BE701"/>
      <c r="BF701"/>
      <c r="BG701" s="333"/>
      <c r="BH701" s="333"/>
      <c r="BI701" s="333"/>
      <c r="BJ701" s="333"/>
      <c r="BK701" s="333"/>
      <c r="BL701" s="333"/>
      <c r="BM701" s="333"/>
      <c r="BN701" s="333"/>
      <c r="BO701" s="333"/>
      <c r="BP701" s="333"/>
      <c r="BQ701" s="333"/>
      <c r="BR701" s="333"/>
      <c r="BS701" s="333"/>
      <c r="BT701" s="333"/>
      <c r="BU701" s="333"/>
      <c r="BV701" s="333"/>
      <c r="BW701" s="333"/>
      <c r="BX701" s="333"/>
      <c r="BY701" s="333"/>
      <c r="BZ701" s="333"/>
      <c r="CA701" s="333"/>
      <c r="CB701" s="333"/>
      <c r="CC701" s="333"/>
      <c r="CD701" s="333"/>
      <c r="CE701" s="337"/>
      <c r="CF701" s="337"/>
      <c r="CG701" s="337"/>
      <c r="CH701" s="337"/>
      <c r="CI701" s="333"/>
      <c r="CJ701" s="333"/>
      <c r="CK701" s="333"/>
      <c r="CL701" s="333"/>
      <c r="CM701" s="333"/>
      <c r="CN701" s="333"/>
      <c r="CO701" s="333"/>
      <c r="CP701" s="333"/>
      <c r="CQ701" s="337"/>
      <c r="CR701" s="337"/>
      <c r="CS701" s="337"/>
      <c r="CT701" s="337"/>
      <c r="CU701" s="337"/>
      <c r="CV701" s="337"/>
      <c r="CW701" s="337"/>
      <c r="CX701" s="337"/>
      <c r="CY701" s="337"/>
      <c r="CZ701" s="337"/>
      <c r="DA701" s="337"/>
      <c r="DB701" s="337"/>
      <c r="DC701" s="337"/>
      <c r="DD701" s="337"/>
      <c r="DE701" s="337"/>
      <c r="DF701" s="337"/>
      <c r="DG701" s="337"/>
      <c r="DH701" s="337"/>
      <c r="DI701" s="337"/>
      <c r="DJ701" s="337"/>
      <c r="DK701" s="337"/>
      <c r="DL701" s="337"/>
      <c r="DM701"/>
      <c r="DN701"/>
      <c r="DO701"/>
      <c r="EA701" s="333"/>
      <c r="EB701" s="333"/>
      <c r="EC701" s="333"/>
      <c r="ED701" s="333"/>
      <c r="EE701" s="333"/>
      <c r="EF701" s="333"/>
      <c r="EG701" s="333"/>
      <c r="EH701" s="333"/>
      <c r="EJ701" s="66"/>
      <c r="EL701" s="66"/>
      <c r="EM701" s="338"/>
      <c r="FP701" s="107"/>
    </row>
    <row r="702" spans="1:172" s="83" customFormat="1">
      <c r="A702" s="66"/>
      <c r="B702" s="66"/>
      <c r="C702" s="120"/>
      <c r="D702" s="66"/>
      <c r="E702" s="197"/>
      <c r="F702" s="120"/>
      <c r="G702" s="333"/>
      <c r="H702" s="333"/>
      <c r="I702" s="333"/>
      <c r="J702" s="333"/>
      <c r="K702" s="333"/>
      <c r="L702" s="333"/>
      <c r="M702" s="333"/>
      <c r="N702" s="333"/>
      <c r="O702" s="333"/>
      <c r="P702" s="333"/>
      <c r="Q702" s="333"/>
      <c r="R702" s="333"/>
      <c r="S702" s="333"/>
      <c r="T702" s="333"/>
      <c r="U702" s="333"/>
      <c r="V702" s="333"/>
      <c r="W702" s="333"/>
      <c r="X702" s="333"/>
      <c r="Y702" s="333"/>
      <c r="Z702" s="333"/>
      <c r="AA702" s="333"/>
      <c r="AB702" s="333"/>
      <c r="AC702" s="333"/>
      <c r="AD702" s="333"/>
      <c r="AE702" s="333"/>
      <c r="AF702" s="333"/>
      <c r="AG702" s="333"/>
      <c r="AH702" s="333"/>
      <c r="AI702" s="333"/>
      <c r="AJ702" s="333"/>
      <c r="AK702" s="333"/>
      <c r="AL702" s="333"/>
      <c r="AM702" s="333"/>
      <c r="AN702" s="333"/>
      <c r="AO702"/>
      <c r="AP702"/>
      <c r="AQ702"/>
      <c r="AR702"/>
      <c r="AS702" s="333"/>
      <c r="AT702" s="333"/>
      <c r="AU702" s="333"/>
      <c r="AV702" s="333"/>
      <c r="AW702" s="333"/>
      <c r="AX702" s="333"/>
      <c r="AY702" s="333"/>
      <c r="AZ702" s="333"/>
      <c r="BA702"/>
      <c r="BB702"/>
      <c r="BC702"/>
      <c r="BD702"/>
      <c r="BE702"/>
      <c r="BF702"/>
      <c r="BG702" s="333"/>
      <c r="BH702" s="333"/>
      <c r="BI702" s="333"/>
      <c r="BJ702" s="333"/>
      <c r="BK702" s="333"/>
      <c r="BL702" s="333"/>
      <c r="BM702" s="333"/>
      <c r="BN702" s="333"/>
      <c r="BO702" s="333"/>
      <c r="BP702" s="333"/>
      <c r="BQ702" s="333"/>
      <c r="BR702" s="333"/>
      <c r="BS702" s="333"/>
      <c r="BT702" s="333"/>
      <c r="BU702" s="333"/>
      <c r="BV702" s="333"/>
      <c r="BW702" s="333"/>
      <c r="BX702" s="333"/>
      <c r="BY702" s="333"/>
      <c r="BZ702" s="333"/>
      <c r="CA702" s="333"/>
      <c r="CB702" s="333"/>
      <c r="CC702" s="333"/>
      <c r="CD702" s="333"/>
      <c r="CE702" s="337"/>
      <c r="CF702" s="337"/>
      <c r="CG702" s="337"/>
      <c r="CH702" s="337"/>
      <c r="CI702" s="333"/>
      <c r="CJ702" s="333"/>
      <c r="CK702" s="333"/>
      <c r="CL702" s="333"/>
      <c r="CM702" s="333"/>
      <c r="CN702" s="333"/>
      <c r="CO702" s="333"/>
      <c r="CP702" s="333"/>
      <c r="CQ702" s="337"/>
      <c r="CR702" s="337"/>
      <c r="CS702" s="337"/>
      <c r="CT702" s="337"/>
      <c r="CU702" s="337"/>
      <c r="CV702" s="337"/>
      <c r="CW702" s="337"/>
      <c r="CX702" s="337"/>
      <c r="CY702" s="337"/>
      <c r="CZ702" s="337"/>
      <c r="DA702" s="337"/>
      <c r="DB702" s="337"/>
      <c r="DC702" s="337"/>
      <c r="DD702" s="337"/>
      <c r="DE702" s="337"/>
      <c r="DF702" s="337"/>
      <c r="DG702" s="337"/>
      <c r="DH702" s="337"/>
      <c r="DI702" s="337"/>
      <c r="DJ702" s="337"/>
      <c r="DK702" s="337"/>
      <c r="DL702" s="337"/>
      <c r="DM702"/>
      <c r="DN702"/>
      <c r="DO702"/>
      <c r="EA702" s="333"/>
      <c r="EB702" s="333"/>
      <c r="EC702" s="333"/>
      <c r="ED702" s="333"/>
      <c r="EE702" s="333"/>
      <c r="EF702" s="333"/>
      <c r="EG702" s="333"/>
      <c r="EH702" s="333"/>
      <c r="EJ702" s="66"/>
      <c r="EL702" s="66"/>
      <c r="EM702" s="338"/>
      <c r="FP702" s="107"/>
    </row>
    <row r="703" spans="1:172" s="83" customFormat="1">
      <c r="A703" s="66"/>
      <c r="B703" s="66"/>
      <c r="C703" s="120"/>
      <c r="D703" s="66"/>
      <c r="E703" s="197"/>
      <c r="F703" s="120"/>
      <c r="G703" s="333"/>
      <c r="H703" s="333"/>
      <c r="I703" s="333"/>
      <c r="J703" s="333"/>
      <c r="K703" s="333"/>
      <c r="L703" s="333"/>
      <c r="M703" s="333"/>
      <c r="N703" s="333"/>
      <c r="O703" s="333"/>
      <c r="P703" s="333"/>
      <c r="Q703" s="333"/>
      <c r="R703" s="333"/>
      <c r="S703" s="333"/>
      <c r="T703" s="333"/>
      <c r="U703" s="333"/>
      <c r="V703" s="333"/>
      <c r="W703" s="333"/>
      <c r="X703" s="333"/>
      <c r="Y703" s="333"/>
      <c r="Z703" s="333"/>
      <c r="AA703" s="333"/>
      <c r="AB703" s="333"/>
      <c r="AC703" s="333"/>
      <c r="AD703" s="333"/>
      <c r="AE703" s="333"/>
      <c r="AF703" s="333"/>
      <c r="AG703" s="333"/>
      <c r="AH703" s="333"/>
      <c r="AI703" s="333"/>
      <c r="AJ703" s="333"/>
      <c r="AK703" s="333"/>
      <c r="AL703" s="333"/>
      <c r="AM703" s="333"/>
      <c r="AN703" s="333"/>
      <c r="AO703"/>
      <c r="AP703"/>
      <c r="AQ703"/>
      <c r="AR703"/>
      <c r="AS703" s="333"/>
      <c r="AT703" s="333"/>
      <c r="AU703" s="333"/>
      <c r="AV703" s="333"/>
      <c r="AW703" s="333"/>
      <c r="AX703" s="333"/>
      <c r="AY703" s="333"/>
      <c r="AZ703" s="333"/>
      <c r="BA703"/>
      <c r="BB703"/>
      <c r="BC703"/>
      <c r="BD703"/>
      <c r="BE703"/>
      <c r="BF703"/>
      <c r="BG703" s="333"/>
      <c r="BH703" s="333"/>
      <c r="BI703" s="333"/>
      <c r="BJ703" s="333"/>
      <c r="BK703" s="333"/>
      <c r="BL703" s="333"/>
      <c r="BM703" s="333"/>
      <c r="BN703" s="333"/>
      <c r="BO703" s="333"/>
      <c r="BP703" s="333"/>
      <c r="BQ703" s="333"/>
      <c r="BR703" s="333"/>
      <c r="BS703" s="333"/>
      <c r="BT703" s="333"/>
      <c r="BU703" s="333"/>
      <c r="BV703" s="333"/>
      <c r="BW703" s="333"/>
      <c r="BX703" s="333"/>
      <c r="BY703" s="333"/>
      <c r="BZ703" s="333"/>
      <c r="CA703" s="333"/>
      <c r="CB703" s="333"/>
      <c r="CC703" s="333"/>
      <c r="CD703" s="333"/>
      <c r="CE703" s="337"/>
      <c r="CF703" s="337"/>
      <c r="CG703" s="337"/>
      <c r="CH703" s="337"/>
      <c r="CI703" s="333"/>
      <c r="CJ703" s="333"/>
      <c r="CK703" s="333"/>
      <c r="CL703" s="333"/>
      <c r="CM703" s="333"/>
      <c r="CN703" s="333"/>
      <c r="CO703" s="333"/>
      <c r="CP703" s="333"/>
      <c r="CQ703" s="337"/>
      <c r="CR703" s="337"/>
      <c r="CS703" s="337"/>
      <c r="CT703" s="337"/>
      <c r="CU703" s="337"/>
      <c r="CV703" s="337"/>
      <c r="CW703" s="337"/>
      <c r="CX703" s="337"/>
      <c r="CY703" s="337"/>
      <c r="CZ703" s="337"/>
      <c r="DA703" s="337"/>
      <c r="DB703" s="337"/>
      <c r="DC703" s="337"/>
      <c r="DD703" s="337"/>
      <c r="DE703" s="337"/>
      <c r="DF703" s="337"/>
      <c r="DG703" s="337"/>
      <c r="DH703" s="337"/>
      <c r="DI703" s="337"/>
      <c r="DJ703" s="337"/>
      <c r="DK703" s="337"/>
      <c r="DL703" s="337"/>
      <c r="DM703"/>
      <c r="DN703"/>
      <c r="DO703"/>
      <c r="EA703" s="333"/>
      <c r="EB703" s="333"/>
      <c r="EC703" s="333"/>
      <c r="ED703" s="333"/>
      <c r="EE703" s="333"/>
      <c r="EF703" s="333"/>
      <c r="EG703" s="333"/>
      <c r="EH703" s="333"/>
      <c r="EJ703" s="66"/>
      <c r="EL703" s="66"/>
      <c r="EM703" s="338"/>
      <c r="FP703" s="107"/>
    </row>
    <row r="704" spans="1:172" s="83" customFormat="1">
      <c r="A704" s="66"/>
      <c r="B704" s="66"/>
      <c r="C704" s="120"/>
      <c r="D704" s="66"/>
      <c r="E704" s="197"/>
      <c r="F704" s="120"/>
      <c r="G704" s="333"/>
      <c r="H704" s="333"/>
      <c r="I704" s="333"/>
      <c r="J704" s="333"/>
      <c r="K704" s="333"/>
      <c r="L704" s="333"/>
      <c r="M704" s="333"/>
      <c r="N704" s="333"/>
      <c r="O704" s="333"/>
      <c r="P704" s="333"/>
      <c r="Q704" s="333"/>
      <c r="R704" s="333"/>
      <c r="S704" s="333"/>
      <c r="T704" s="333"/>
      <c r="U704" s="333"/>
      <c r="V704" s="333"/>
      <c r="W704" s="333"/>
      <c r="X704" s="333"/>
      <c r="Y704" s="333"/>
      <c r="Z704" s="333"/>
      <c r="AA704" s="333"/>
      <c r="AB704" s="333"/>
      <c r="AC704" s="333"/>
      <c r="AD704" s="333"/>
      <c r="AE704" s="333"/>
      <c r="AF704" s="333"/>
      <c r="AG704" s="333"/>
      <c r="AH704" s="333"/>
      <c r="AI704" s="333"/>
      <c r="AJ704" s="333"/>
      <c r="AK704" s="333"/>
      <c r="AL704" s="333"/>
      <c r="AM704" s="333"/>
      <c r="AN704" s="333"/>
      <c r="AO704"/>
      <c r="AP704"/>
      <c r="AQ704"/>
      <c r="AR704"/>
      <c r="AS704" s="333"/>
      <c r="AT704" s="333"/>
      <c r="AU704" s="333"/>
      <c r="AV704" s="333"/>
      <c r="AW704" s="333"/>
      <c r="AX704" s="333"/>
      <c r="AY704" s="333"/>
      <c r="AZ704" s="333"/>
      <c r="BA704"/>
      <c r="BB704"/>
      <c r="BC704"/>
      <c r="BD704"/>
      <c r="BE704"/>
      <c r="BF704"/>
      <c r="BG704" s="333"/>
      <c r="BH704" s="333"/>
      <c r="BI704" s="333"/>
      <c r="BJ704" s="333"/>
      <c r="BK704" s="333"/>
      <c r="BL704" s="333"/>
      <c r="BM704" s="333"/>
      <c r="BN704" s="333"/>
      <c r="BO704" s="333"/>
      <c r="BP704" s="333"/>
      <c r="BQ704" s="333"/>
      <c r="BR704" s="333"/>
      <c r="BS704" s="333"/>
      <c r="BT704" s="333"/>
      <c r="BU704" s="333"/>
      <c r="BV704" s="333"/>
      <c r="BW704" s="333"/>
      <c r="BX704" s="333"/>
      <c r="BY704" s="333"/>
      <c r="BZ704" s="333"/>
      <c r="CA704" s="333"/>
      <c r="CB704" s="333"/>
      <c r="CC704" s="333"/>
      <c r="CD704" s="333"/>
      <c r="CE704" s="337"/>
      <c r="CF704" s="337"/>
      <c r="CG704" s="337"/>
      <c r="CH704" s="337"/>
      <c r="CI704" s="333"/>
      <c r="CJ704" s="333"/>
      <c r="CK704" s="333"/>
      <c r="CL704" s="333"/>
      <c r="CM704" s="333"/>
      <c r="CN704" s="333"/>
      <c r="CO704" s="333"/>
      <c r="CP704" s="333"/>
      <c r="CQ704" s="337"/>
      <c r="CR704" s="337"/>
      <c r="CS704" s="337"/>
      <c r="CT704" s="337"/>
      <c r="CU704" s="337"/>
      <c r="CV704" s="337"/>
      <c r="CW704" s="337"/>
      <c r="CX704" s="337"/>
      <c r="CY704" s="337"/>
      <c r="CZ704" s="337"/>
      <c r="DA704" s="337"/>
      <c r="DB704" s="337"/>
      <c r="DC704" s="337"/>
      <c r="DD704" s="337"/>
      <c r="DE704" s="337"/>
      <c r="DF704" s="337"/>
      <c r="DG704" s="337"/>
      <c r="DH704" s="337"/>
      <c r="DI704" s="337"/>
      <c r="DJ704" s="337"/>
      <c r="DK704" s="337"/>
      <c r="DL704" s="337"/>
      <c r="DM704"/>
      <c r="DN704"/>
      <c r="DO704"/>
      <c r="EA704" s="333"/>
      <c r="EB704" s="333"/>
      <c r="EC704" s="333"/>
      <c r="ED704" s="333"/>
      <c r="EE704" s="333"/>
      <c r="EF704" s="333"/>
      <c r="EG704" s="333"/>
      <c r="EH704" s="333"/>
      <c r="EJ704" s="66"/>
      <c r="EL704" s="66"/>
      <c r="EM704" s="338"/>
      <c r="FP704" s="107"/>
    </row>
    <row r="705" spans="1:172" s="83" customFormat="1">
      <c r="A705" s="66"/>
      <c r="B705" s="66"/>
      <c r="C705" s="120"/>
      <c r="D705" s="66"/>
      <c r="E705" s="197"/>
      <c r="F705" s="120"/>
      <c r="G705" s="333"/>
      <c r="H705" s="333"/>
      <c r="I705" s="333"/>
      <c r="J705" s="333"/>
      <c r="K705" s="333"/>
      <c r="L705" s="333"/>
      <c r="M705" s="333"/>
      <c r="N705" s="333"/>
      <c r="O705" s="333"/>
      <c r="P705" s="333"/>
      <c r="Q705" s="333"/>
      <c r="R705" s="333"/>
      <c r="S705" s="333"/>
      <c r="T705" s="333"/>
      <c r="U705" s="333"/>
      <c r="V705" s="333"/>
      <c r="W705" s="333"/>
      <c r="X705" s="333"/>
      <c r="Y705" s="333"/>
      <c r="Z705" s="333"/>
      <c r="AA705" s="333"/>
      <c r="AB705" s="333"/>
      <c r="AC705" s="333"/>
      <c r="AD705" s="333"/>
      <c r="AE705" s="333"/>
      <c r="AF705" s="333"/>
      <c r="AG705" s="333"/>
      <c r="AH705" s="333"/>
      <c r="AI705" s="333"/>
      <c r="AJ705" s="333"/>
      <c r="AK705" s="333"/>
      <c r="AL705" s="333"/>
      <c r="AM705" s="333"/>
      <c r="AN705" s="333"/>
      <c r="AO705"/>
      <c r="AP705"/>
      <c r="AQ705"/>
      <c r="AR705"/>
      <c r="AS705" s="333"/>
      <c r="AT705" s="333"/>
      <c r="AU705" s="333"/>
      <c r="AV705" s="333"/>
      <c r="AW705" s="333"/>
      <c r="AX705" s="333"/>
      <c r="AY705" s="333"/>
      <c r="AZ705" s="333"/>
      <c r="BA705"/>
      <c r="BB705"/>
      <c r="BC705"/>
      <c r="BD705"/>
      <c r="BE705"/>
      <c r="BF705"/>
      <c r="BG705" s="333"/>
      <c r="BH705" s="333"/>
      <c r="BI705" s="333"/>
      <c r="BJ705" s="333"/>
      <c r="BK705" s="333"/>
      <c r="BL705" s="333"/>
      <c r="BM705" s="333"/>
      <c r="BN705" s="333"/>
      <c r="BO705" s="333"/>
      <c r="BP705" s="333"/>
      <c r="BQ705" s="333"/>
      <c r="BR705" s="333"/>
      <c r="BS705" s="333"/>
      <c r="BT705" s="333"/>
      <c r="BU705" s="333"/>
      <c r="BV705" s="333"/>
      <c r="BW705" s="333"/>
      <c r="BX705" s="333"/>
      <c r="BY705" s="333"/>
      <c r="BZ705" s="333"/>
      <c r="CA705" s="333"/>
      <c r="CB705" s="333"/>
      <c r="CC705" s="333"/>
      <c r="CD705" s="333"/>
      <c r="CE705" s="337"/>
      <c r="CF705" s="337"/>
      <c r="CG705" s="337"/>
      <c r="CH705" s="337"/>
      <c r="CI705" s="333"/>
      <c r="CJ705" s="333"/>
      <c r="CK705" s="333"/>
      <c r="CL705" s="333"/>
      <c r="CM705" s="333"/>
      <c r="CN705" s="333"/>
      <c r="CO705" s="333"/>
      <c r="CP705" s="333"/>
      <c r="CQ705" s="337"/>
      <c r="CR705" s="337"/>
      <c r="CS705" s="337"/>
      <c r="CT705" s="337"/>
      <c r="CU705" s="337"/>
      <c r="CV705" s="337"/>
      <c r="CW705" s="337"/>
      <c r="CX705" s="337"/>
      <c r="CY705" s="337"/>
      <c r="CZ705" s="337"/>
      <c r="DA705" s="337"/>
      <c r="DB705" s="337"/>
      <c r="DC705" s="337"/>
      <c r="DD705" s="337"/>
      <c r="DE705" s="337"/>
      <c r="DF705" s="337"/>
      <c r="DG705" s="337"/>
      <c r="DH705" s="337"/>
      <c r="DI705" s="337"/>
      <c r="DJ705" s="337"/>
      <c r="DK705" s="337"/>
      <c r="DL705" s="337"/>
      <c r="DM705"/>
      <c r="DN705"/>
      <c r="DO705"/>
      <c r="EA705" s="333"/>
      <c r="EB705" s="333"/>
      <c r="EC705" s="333"/>
      <c r="ED705" s="333"/>
      <c r="EE705" s="333"/>
      <c r="EF705" s="333"/>
      <c r="EG705" s="333"/>
      <c r="EH705" s="333"/>
      <c r="EJ705" s="66"/>
      <c r="EL705" s="66"/>
      <c r="EM705" s="338"/>
      <c r="FP705" s="107"/>
    </row>
    <row r="706" spans="1:172" s="83" customFormat="1">
      <c r="A706" s="66"/>
      <c r="B706" s="66"/>
      <c r="C706" s="120"/>
      <c r="D706" s="66"/>
      <c r="E706" s="197"/>
      <c r="F706" s="120"/>
      <c r="G706" s="333"/>
      <c r="H706" s="333"/>
      <c r="I706" s="333"/>
      <c r="J706" s="333"/>
      <c r="K706" s="333"/>
      <c r="L706" s="333"/>
      <c r="M706" s="333"/>
      <c r="N706" s="333"/>
      <c r="O706" s="333"/>
      <c r="P706" s="333"/>
      <c r="Q706" s="333"/>
      <c r="R706" s="333"/>
      <c r="S706" s="333"/>
      <c r="T706" s="333"/>
      <c r="U706" s="333"/>
      <c r="V706" s="333"/>
      <c r="W706" s="333"/>
      <c r="X706" s="333"/>
      <c r="Y706" s="333"/>
      <c r="Z706" s="333"/>
      <c r="AA706" s="333"/>
      <c r="AB706" s="333"/>
      <c r="AC706" s="333"/>
      <c r="AD706" s="333"/>
      <c r="AE706" s="333"/>
      <c r="AF706" s="333"/>
      <c r="AG706" s="333"/>
      <c r="AH706" s="333"/>
      <c r="AI706" s="333"/>
      <c r="AJ706" s="333"/>
      <c r="AK706" s="333"/>
      <c r="AL706" s="333"/>
      <c r="AM706" s="333"/>
      <c r="AN706" s="333"/>
      <c r="AO706"/>
      <c r="AP706"/>
      <c r="AQ706"/>
      <c r="AR706"/>
      <c r="AS706" s="333"/>
      <c r="AT706" s="333"/>
      <c r="AU706" s="333"/>
      <c r="AV706" s="333"/>
      <c r="AW706" s="333"/>
      <c r="AX706" s="333"/>
      <c r="AY706" s="333"/>
      <c r="AZ706" s="333"/>
      <c r="BA706"/>
      <c r="BB706"/>
      <c r="BC706"/>
      <c r="BD706"/>
      <c r="BE706"/>
      <c r="BF706"/>
      <c r="BG706" s="333"/>
      <c r="BH706" s="333"/>
      <c r="BI706" s="333"/>
      <c r="BJ706" s="333"/>
      <c r="BK706" s="333"/>
      <c r="BL706" s="333"/>
      <c r="BM706" s="333"/>
      <c r="BN706" s="333"/>
      <c r="BO706" s="333"/>
      <c r="BP706" s="333"/>
      <c r="BQ706" s="333"/>
      <c r="BR706" s="333"/>
      <c r="BS706" s="333"/>
      <c r="BT706" s="333"/>
      <c r="BU706" s="333"/>
      <c r="BV706" s="333"/>
      <c r="BW706" s="333"/>
      <c r="BX706" s="333"/>
      <c r="BY706" s="333"/>
      <c r="BZ706" s="333"/>
      <c r="CA706" s="333"/>
      <c r="CB706" s="333"/>
      <c r="CC706" s="333"/>
      <c r="CD706" s="333"/>
      <c r="CE706" s="337"/>
      <c r="CF706" s="337"/>
      <c r="CG706" s="337"/>
      <c r="CH706" s="337"/>
      <c r="CI706" s="333"/>
      <c r="CJ706" s="333"/>
      <c r="CK706" s="333"/>
      <c r="CL706" s="333"/>
      <c r="CM706" s="333"/>
      <c r="CN706" s="333"/>
      <c r="CO706" s="333"/>
      <c r="CP706" s="333"/>
      <c r="CQ706" s="337"/>
      <c r="CR706" s="337"/>
      <c r="CS706" s="337"/>
      <c r="CT706" s="337"/>
      <c r="CU706" s="337"/>
      <c r="CV706" s="337"/>
      <c r="CW706" s="337"/>
      <c r="CX706" s="337"/>
      <c r="CY706" s="337"/>
      <c r="CZ706" s="337"/>
      <c r="DA706" s="337"/>
      <c r="DB706" s="337"/>
      <c r="DC706" s="337"/>
      <c r="DD706" s="337"/>
      <c r="DE706" s="337"/>
      <c r="DF706" s="337"/>
      <c r="DG706" s="337"/>
      <c r="DH706" s="337"/>
      <c r="DI706" s="337"/>
      <c r="DJ706" s="337"/>
      <c r="DK706" s="337"/>
      <c r="DL706" s="337"/>
      <c r="DM706"/>
      <c r="DN706"/>
      <c r="DO706"/>
      <c r="EA706" s="333"/>
      <c r="EB706" s="333"/>
      <c r="EC706" s="333"/>
      <c r="ED706" s="333"/>
      <c r="EE706" s="333"/>
      <c r="EF706" s="333"/>
      <c r="EG706" s="333"/>
      <c r="EH706" s="333"/>
      <c r="EJ706" s="66"/>
      <c r="EL706" s="66"/>
      <c r="EM706" s="338"/>
      <c r="FP706" s="107"/>
    </row>
    <row r="707" spans="1:172" s="83" customFormat="1">
      <c r="A707" s="66"/>
      <c r="B707" s="66"/>
      <c r="C707" s="120"/>
      <c r="D707" s="66"/>
      <c r="E707" s="197"/>
      <c r="F707" s="120"/>
      <c r="G707" s="333"/>
      <c r="H707" s="333"/>
      <c r="I707" s="333"/>
      <c r="J707" s="333"/>
      <c r="K707" s="333"/>
      <c r="L707" s="333"/>
      <c r="M707" s="333"/>
      <c r="N707" s="333"/>
      <c r="O707" s="333"/>
      <c r="P707" s="333"/>
      <c r="Q707" s="333"/>
      <c r="R707" s="333"/>
      <c r="S707" s="333"/>
      <c r="T707" s="333"/>
      <c r="U707" s="333"/>
      <c r="V707" s="333"/>
      <c r="W707" s="333"/>
      <c r="X707" s="333"/>
      <c r="Y707" s="333"/>
      <c r="Z707" s="333"/>
      <c r="AA707" s="333"/>
      <c r="AB707" s="333"/>
      <c r="AC707" s="333"/>
      <c r="AD707" s="333"/>
      <c r="AE707" s="333"/>
      <c r="AF707" s="333"/>
      <c r="AG707" s="333"/>
      <c r="AH707" s="333"/>
      <c r="AI707" s="333"/>
      <c r="AJ707" s="333"/>
      <c r="AK707" s="333"/>
      <c r="AL707" s="333"/>
      <c r="AM707" s="333"/>
      <c r="AN707" s="333"/>
      <c r="AO707"/>
      <c r="AP707"/>
      <c r="AQ707"/>
      <c r="AR707"/>
      <c r="AS707" s="333"/>
      <c r="AT707" s="333"/>
      <c r="AU707" s="333"/>
      <c r="AV707" s="333"/>
      <c r="AW707" s="333"/>
      <c r="AX707" s="333"/>
      <c r="AY707" s="333"/>
      <c r="AZ707" s="333"/>
      <c r="BA707"/>
      <c r="BB707"/>
      <c r="BC707"/>
      <c r="BD707"/>
      <c r="BE707"/>
      <c r="BF707"/>
      <c r="BG707" s="333"/>
      <c r="BH707" s="333"/>
      <c r="BI707" s="333"/>
      <c r="BJ707" s="333"/>
      <c r="BK707" s="333"/>
      <c r="BL707" s="333"/>
      <c r="BM707" s="333"/>
      <c r="BN707" s="333"/>
      <c r="BO707" s="333"/>
      <c r="BP707" s="333"/>
      <c r="BQ707" s="333"/>
      <c r="BR707" s="333"/>
      <c r="BS707" s="333"/>
      <c r="BT707" s="333"/>
      <c r="BU707" s="333"/>
      <c r="BV707" s="333"/>
      <c r="BW707" s="333"/>
      <c r="BX707" s="333"/>
      <c r="BY707" s="333"/>
      <c r="BZ707" s="333"/>
      <c r="CA707" s="333"/>
      <c r="CB707" s="333"/>
      <c r="CC707" s="333"/>
      <c r="CD707" s="333"/>
      <c r="CE707" s="337"/>
      <c r="CF707" s="337"/>
      <c r="CG707" s="337"/>
      <c r="CH707" s="337"/>
      <c r="CI707" s="333"/>
      <c r="CJ707" s="333"/>
      <c r="CK707" s="333"/>
      <c r="CL707" s="333"/>
      <c r="CM707" s="333"/>
      <c r="CN707" s="333"/>
      <c r="CO707" s="333"/>
      <c r="CP707" s="333"/>
      <c r="CQ707" s="337"/>
      <c r="CR707" s="337"/>
      <c r="CS707" s="337"/>
      <c r="CT707" s="337"/>
      <c r="CU707" s="337"/>
      <c r="CV707" s="337"/>
      <c r="CW707" s="337"/>
      <c r="CX707" s="337"/>
      <c r="CY707" s="337"/>
      <c r="CZ707" s="337"/>
      <c r="DA707" s="337"/>
      <c r="DB707" s="337"/>
      <c r="DC707" s="337"/>
      <c r="DD707" s="337"/>
      <c r="DE707" s="337"/>
      <c r="DF707" s="337"/>
      <c r="DG707" s="337"/>
      <c r="DH707" s="337"/>
      <c r="DI707" s="337"/>
      <c r="DJ707" s="337"/>
      <c r="DK707" s="337"/>
      <c r="DL707" s="337"/>
      <c r="DM707"/>
      <c r="DN707"/>
      <c r="DO707"/>
      <c r="EA707" s="333"/>
      <c r="EB707" s="333"/>
      <c r="EC707" s="333"/>
      <c r="ED707" s="333"/>
      <c r="EE707" s="333"/>
      <c r="EF707" s="333"/>
      <c r="EG707" s="333"/>
      <c r="EH707" s="333"/>
      <c r="EJ707" s="66"/>
      <c r="EL707" s="66"/>
      <c r="EM707" s="338"/>
      <c r="FP707" s="107"/>
    </row>
    <row r="708" spans="1:172" s="83" customFormat="1">
      <c r="A708" s="66"/>
      <c r="B708" s="66"/>
      <c r="C708" s="120"/>
      <c r="D708" s="66"/>
      <c r="E708" s="197"/>
      <c r="F708" s="120"/>
      <c r="G708" s="333"/>
      <c r="H708" s="333"/>
      <c r="I708" s="333"/>
      <c r="J708" s="333"/>
      <c r="K708" s="333"/>
      <c r="L708" s="333"/>
      <c r="M708" s="333"/>
      <c r="N708" s="333"/>
      <c r="O708" s="333"/>
      <c r="P708" s="333"/>
      <c r="Q708" s="333"/>
      <c r="R708" s="333"/>
      <c r="S708" s="333"/>
      <c r="T708" s="333"/>
      <c r="U708" s="333"/>
      <c r="V708" s="333"/>
      <c r="W708" s="333"/>
      <c r="X708" s="333"/>
      <c r="Y708" s="333"/>
      <c r="Z708" s="333"/>
      <c r="AA708" s="333"/>
      <c r="AB708" s="333"/>
      <c r="AC708" s="333"/>
      <c r="AD708" s="333"/>
      <c r="AE708" s="333"/>
      <c r="AF708" s="333"/>
      <c r="AG708" s="333"/>
      <c r="AH708" s="333"/>
      <c r="AI708" s="333"/>
      <c r="AJ708" s="333"/>
      <c r="AK708" s="333"/>
      <c r="AL708" s="333"/>
      <c r="AM708" s="333"/>
      <c r="AN708" s="333"/>
      <c r="AO708"/>
      <c r="AP708"/>
      <c r="AQ708"/>
      <c r="AR708"/>
      <c r="AS708" s="333"/>
      <c r="AT708" s="333"/>
      <c r="AU708" s="333"/>
      <c r="AV708" s="333"/>
      <c r="AW708" s="333"/>
      <c r="AX708" s="333"/>
      <c r="AY708" s="333"/>
      <c r="AZ708" s="333"/>
      <c r="BA708"/>
      <c r="BB708"/>
      <c r="BC708"/>
      <c r="BD708"/>
      <c r="BE708"/>
      <c r="BF708"/>
      <c r="BG708" s="333"/>
      <c r="BH708" s="333"/>
      <c r="BI708" s="333"/>
      <c r="BJ708" s="333"/>
      <c r="BK708" s="333"/>
      <c r="BL708" s="333"/>
      <c r="BM708" s="333"/>
      <c r="BN708" s="333"/>
      <c r="BO708" s="333"/>
      <c r="BP708" s="333"/>
      <c r="BQ708" s="333"/>
      <c r="BR708" s="333"/>
      <c r="BS708" s="333"/>
      <c r="BT708" s="333"/>
      <c r="BU708" s="333"/>
      <c r="BV708" s="333"/>
      <c r="BW708" s="333"/>
      <c r="BX708" s="333"/>
      <c r="BY708" s="333"/>
      <c r="BZ708" s="333"/>
      <c r="CA708" s="333"/>
      <c r="CB708" s="333"/>
      <c r="CC708" s="333"/>
      <c r="CD708" s="333"/>
      <c r="CE708" s="337"/>
      <c r="CF708" s="337"/>
      <c r="CG708" s="337"/>
      <c r="CH708" s="337"/>
      <c r="CI708" s="333"/>
      <c r="CJ708" s="333"/>
      <c r="CK708" s="333"/>
      <c r="CL708" s="333"/>
      <c r="CM708" s="333"/>
      <c r="CN708" s="333"/>
      <c r="CO708" s="333"/>
      <c r="CP708" s="333"/>
      <c r="CQ708" s="337"/>
      <c r="CR708" s="337"/>
      <c r="CS708" s="337"/>
      <c r="CT708" s="337"/>
      <c r="CU708" s="337"/>
      <c r="CV708" s="337"/>
      <c r="CW708" s="337"/>
      <c r="CX708" s="337"/>
      <c r="CY708" s="337"/>
      <c r="CZ708" s="337"/>
      <c r="DA708" s="337"/>
      <c r="DB708" s="337"/>
      <c r="DC708" s="337"/>
      <c r="DD708" s="337"/>
      <c r="DE708" s="337"/>
      <c r="DF708" s="337"/>
      <c r="DG708" s="337"/>
      <c r="DH708" s="337"/>
      <c r="DI708" s="337"/>
      <c r="DJ708" s="337"/>
      <c r="DK708" s="337"/>
      <c r="DL708" s="337"/>
      <c r="DM708"/>
      <c r="DN708"/>
      <c r="DO708"/>
      <c r="EA708" s="333"/>
      <c r="EB708" s="333"/>
      <c r="EC708" s="333"/>
      <c r="ED708" s="333"/>
      <c r="EE708" s="333"/>
      <c r="EF708" s="333"/>
      <c r="EG708" s="333"/>
      <c r="EH708" s="333"/>
      <c r="EJ708" s="66"/>
      <c r="EL708" s="66"/>
      <c r="EM708" s="338"/>
      <c r="FP708" s="107"/>
    </row>
    <row r="709" spans="1:172" s="83" customFormat="1">
      <c r="A709" s="66"/>
      <c r="B709" s="66"/>
      <c r="C709" s="120"/>
      <c r="D709" s="66"/>
      <c r="E709" s="197"/>
      <c r="F709" s="120"/>
      <c r="G709" s="333"/>
      <c r="H709" s="333"/>
      <c r="I709" s="333"/>
      <c r="J709" s="333"/>
      <c r="K709" s="333"/>
      <c r="L709" s="333"/>
      <c r="M709" s="333"/>
      <c r="N709" s="333"/>
      <c r="O709" s="333"/>
      <c r="P709" s="333"/>
      <c r="Q709" s="333"/>
      <c r="R709" s="333"/>
      <c r="S709" s="333"/>
      <c r="T709" s="333"/>
      <c r="U709" s="333"/>
      <c r="V709" s="333"/>
      <c r="W709" s="333"/>
      <c r="X709" s="333"/>
      <c r="Y709" s="333"/>
      <c r="Z709" s="333"/>
      <c r="AA709" s="333"/>
      <c r="AB709" s="333"/>
      <c r="AC709" s="333"/>
      <c r="AD709" s="333"/>
      <c r="AE709" s="333"/>
      <c r="AF709" s="333"/>
      <c r="AG709" s="333"/>
      <c r="AH709" s="333"/>
      <c r="AI709" s="333"/>
      <c r="AJ709" s="333"/>
      <c r="AK709" s="333"/>
      <c r="AL709" s="333"/>
      <c r="AM709" s="333"/>
      <c r="AN709" s="333"/>
      <c r="AO709"/>
      <c r="AP709"/>
      <c r="AQ709"/>
      <c r="AR709"/>
      <c r="AS709" s="333"/>
      <c r="AT709" s="333"/>
      <c r="AU709" s="333"/>
      <c r="AV709" s="333"/>
      <c r="AW709" s="333"/>
      <c r="AX709" s="333"/>
      <c r="AY709" s="333"/>
      <c r="AZ709" s="333"/>
      <c r="BA709"/>
      <c r="BB709"/>
      <c r="BC709"/>
      <c r="BD709"/>
      <c r="BE709"/>
      <c r="BF709"/>
      <c r="BG709" s="333"/>
      <c r="BH709" s="333"/>
      <c r="BI709" s="333"/>
      <c r="BJ709" s="333"/>
      <c r="BK709" s="333"/>
      <c r="BL709" s="333"/>
      <c r="BM709" s="333"/>
      <c r="BN709" s="333"/>
      <c r="BO709" s="333"/>
      <c r="BP709" s="333"/>
      <c r="BQ709" s="333"/>
      <c r="BR709" s="333"/>
      <c r="BS709" s="333"/>
      <c r="BT709" s="333"/>
      <c r="BU709" s="333"/>
      <c r="BV709" s="333"/>
      <c r="BW709" s="333"/>
      <c r="BX709" s="333"/>
      <c r="BY709" s="333"/>
      <c r="BZ709" s="333"/>
      <c r="CA709" s="333"/>
      <c r="CB709" s="333"/>
      <c r="CC709" s="333"/>
      <c r="CD709" s="333"/>
      <c r="CE709" s="337"/>
      <c r="CF709" s="337"/>
      <c r="CG709" s="337"/>
      <c r="CH709" s="337"/>
      <c r="CI709" s="333"/>
      <c r="CJ709" s="333"/>
      <c r="CK709" s="333"/>
      <c r="CL709" s="333"/>
      <c r="CM709" s="333"/>
      <c r="CN709" s="333"/>
      <c r="CO709" s="333"/>
      <c r="CP709" s="333"/>
      <c r="CQ709" s="337"/>
      <c r="CR709" s="337"/>
      <c r="CS709" s="337"/>
      <c r="CT709" s="337"/>
      <c r="CU709" s="337"/>
      <c r="CV709" s="337"/>
      <c r="CW709" s="337"/>
      <c r="CX709" s="337"/>
      <c r="CY709" s="337"/>
      <c r="CZ709" s="337"/>
      <c r="DA709" s="337"/>
      <c r="DB709" s="337"/>
      <c r="DC709" s="337"/>
      <c r="DD709" s="337"/>
      <c r="DE709" s="337"/>
      <c r="DF709" s="337"/>
      <c r="DG709" s="337"/>
      <c r="DH709" s="337"/>
      <c r="DI709" s="337"/>
      <c r="DJ709" s="337"/>
      <c r="DK709" s="337"/>
      <c r="DL709" s="337"/>
      <c r="DM709"/>
      <c r="DN709"/>
      <c r="DO709"/>
      <c r="EA709" s="333"/>
      <c r="EB709" s="333"/>
      <c r="EC709" s="333"/>
      <c r="ED709" s="333"/>
      <c r="EE709" s="333"/>
      <c r="EF709" s="333"/>
      <c r="EG709" s="333"/>
      <c r="EH709" s="333"/>
      <c r="EJ709" s="66"/>
      <c r="EL709" s="66"/>
      <c r="EM709" s="338"/>
      <c r="FP709" s="107"/>
    </row>
    <row r="710" spans="1:172" s="83" customFormat="1">
      <c r="A710" s="66"/>
      <c r="B710" s="66"/>
      <c r="C710" s="120"/>
      <c r="D710" s="66"/>
      <c r="E710" s="197"/>
      <c r="F710" s="120"/>
      <c r="G710" s="333"/>
      <c r="H710" s="333"/>
      <c r="I710" s="333"/>
      <c r="J710" s="333"/>
      <c r="K710" s="333"/>
      <c r="L710" s="333"/>
      <c r="M710" s="333"/>
      <c r="N710" s="333"/>
      <c r="O710" s="333"/>
      <c r="P710" s="333"/>
      <c r="Q710" s="333"/>
      <c r="R710" s="333"/>
      <c r="S710" s="333"/>
      <c r="T710" s="333"/>
      <c r="U710" s="333"/>
      <c r="V710" s="333"/>
      <c r="W710" s="333"/>
      <c r="X710" s="333"/>
      <c r="Y710" s="333"/>
      <c r="Z710" s="333"/>
      <c r="AA710" s="333"/>
      <c r="AB710" s="333"/>
      <c r="AC710" s="333"/>
      <c r="AD710" s="333"/>
      <c r="AE710" s="333"/>
      <c r="AF710" s="333"/>
      <c r="AG710" s="333"/>
      <c r="AH710" s="333"/>
      <c r="AI710" s="333"/>
      <c r="AJ710" s="333"/>
      <c r="AK710" s="333"/>
      <c r="AL710" s="333"/>
      <c r="AM710" s="333"/>
      <c r="AN710" s="333"/>
      <c r="AO710"/>
      <c r="AP710"/>
      <c r="AQ710"/>
      <c r="AR710"/>
      <c r="AS710" s="333"/>
      <c r="AT710" s="333"/>
      <c r="AU710" s="333"/>
      <c r="AV710" s="333"/>
      <c r="AW710" s="333"/>
      <c r="AX710" s="333"/>
      <c r="AY710" s="333"/>
      <c r="AZ710" s="333"/>
      <c r="BA710"/>
      <c r="BB710"/>
      <c r="BC710"/>
      <c r="BD710"/>
      <c r="BE710"/>
      <c r="BF710"/>
      <c r="BG710" s="333"/>
      <c r="BH710" s="333"/>
      <c r="BI710" s="333"/>
      <c r="BJ710" s="333"/>
      <c r="BK710" s="333"/>
      <c r="BL710" s="333"/>
      <c r="BM710" s="333"/>
      <c r="BN710" s="333"/>
      <c r="BO710" s="333"/>
      <c r="BP710" s="333"/>
      <c r="BQ710" s="333"/>
      <c r="BR710" s="333"/>
      <c r="BS710" s="333"/>
      <c r="BT710" s="333"/>
      <c r="BU710" s="333"/>
      <c r="BV710" s="333"/>
      <c r="BW710" s="333"/>
      <c r="BX710" s="333"/>
      <c r="BY710" s="333"/>
      <c r="BZ710" s="333"/>
      <c r="CA710" s="333"/>
      <c r="CB710" s="333"/>
      <c r="CC710" s="333"/>
      <c r="CD710" s="333"/>
      <c r="CE710" s="337"/>
      <c r="CF710" s="337"/>
      <c r="CG710" s="337"/>
      <c r="CH710" s="337"/>
      <c r="CI710" s="333"/>
      <c r="CJ710" s="333"/>
      <c r="CK710" s="333"/>
      <c r="CL710" s="333"/>
      <c r="CM710" s="333"/>
      <c r="CN710" s="333"/>
      <c r="CO710" s="333"/>
      <c r="CP710" s="333"/>
      <c r="CQ710" s="337"/>
      <c r="CR710" s="337"/>
      <c r="CS710" s="337"/>
      <c r="CT710" s="337"/>
      <c r="CU710" s="337"/>
      <c r="CV710" s="337"/>
      <c r="CW710" s="337"/>
      <c r="CX710" s="337"/>
      <c r="CY710" s="337"/>
      <c r="CZ710" s="337"/>
      <c r="DA710" s="337"/>
      <c r="DB710" s="337"/>
      <c r="DC710" s="337"/>
      <c r="DD710" s="337"/>
      <c r="DE710" s="337"/>
      <c r="DF710" s="337"/>
      <c r="DG710" s="337"/>
      <c r="DH710" s="337"/>
      <c r="DI710" s="337"/>
      <c r="DJ710" s="337"/>
      <c r="DK710" s="337"/>
      <c r="DL710" s="337"/>
      <c r="DM710"/>
      <c r="DN710"/>
      <c r="DO710"/>
      <c r="EA710" s="333"/>
      <c r="EB710" s="333"/>
      <c r="EC710" s="333"/>
      <c r="ED710" s="333"/>
      <c r="EE710" s="333"/>
      <c r="EF710" s="333"/>
      <c r="EG710" s="333"/>
      <c r="EH710" s="333"/>
      <c r="EJ710" s="66"/>
      <c r="EL710" s="66"/>
      <c r="EM710" s="338"/>
      <c r="FP710" s="107"/>
    </row>
    <row r="711" spans="1:172" s="83" customFormat="1">
      <c r="A711" s="66"/>
      <c r="B711" s="66"/>
      <c r="C711" s="120"/>
      <c r="D711" s="66"/>
      <c r="E711" s="197"/>
      <c r="F711" s="120"/>
      <c r="G711" s="333"/>
      <c r="H711" s="333"/>
      <c r="I711" s="333"/>
      <c r="J711" s="333"/>
      <c r="K711" s="333"/>
      <c r="L711" s="333"/>
      <c r="M711" s="333"/>
      <c r="N711" s="333"/>
      <c r="O711" s="333"/>
      <c r="P711" s="333"/>
      <c r="Q711" s="333"/>
      <c r="R711" s="333"/>
      <c r="S711" s="333"/>
      <c r="T711" s="333"/>
      <c r="U711" s="333"/>
      <c r="V711" s="333"/>
      <c r="W711" s="333"/>
      <c r="X711" s="333"/>
      <c r="Y711" s="333"/>
      <c r="Z711" s="333"/>
      <c r="AA711" s="333"/>
      <c r="AB711" s="333"/>
      <c r="AC711" s="333"/>
      <c r="AD711" s="333"/>
      <c r="AE711" s="333"/>
      <c r="AF711" s="333"/>
      <c r="AG711" s="333"/>
      <c r="AH711" s="333"/>
      <c r="AI711" s="333"/>
      <c r="AJ711" s="333"/>
      <c r="AK711" s="333"/>
      <c r="AL711" s="333"/>
      <c r="AM711" s="333"/>
      <c r="AN711" s="333"/>
      <c r="AO711"/>
      <c r="AP711"/>
      <c r="AQ711"/>
      <c r="AR711"/>
      <c r="AS711" s="333"/>
      <c r="AT711" s="333"/>
      <c r="AU711" s="333"/>
      <c r="AV711" s="333"/>
      <c r="AW711" s="333"/>
      <c r="AX711" s="333"/>
      <c r="AY711" s="333"/>
      <c r="AZ711" s="333"/>
      <c r="BA711"/>
      <c r="BB711"/>
      <c r="BC711"/>
      <c r="BD711"/>
      <c r="BE711"/>
      <c r="BF711"/>
      <c r="BG711" s="333"/>
      <c r="BH711" s="333"/>
      <c r="BI711" s="333"/>
      <c r="BJ711" s="333"/>
      <c r="BK711" s="333"/>
      <c r="BL711" s="333"/>
      <c r="BM711" s="333"/>
      <c r="BN711" s="333"/>
      <c r="BO711" s="333"/>
      <c r="BP711" s="333"/>
      <c r="BQ711" s="333"/>
      <c r="BR711" s="333"/>
      <c r="BS711" s="333"/>
      <c r="BT711" s="333"/>
      <c r="BU711" s="333"/>
      <c r="BV711" s="333"/>
      <c r="BW711" s="333"/>
      <c r="BX711" s="333"/>
      <c r="BY711" s="333"/>
      <c r="BZ711" s="333"/>
      <c r="CA711" s="333"/>
      <c r="CB711" s="333"/>
      <c r="CC711" s="333"/>
      <c r="CD711" s="333"/>
      <c r="CE711" s="337"/>
      <c r="CF711" s="337"/>
      <c r="CG711" s="337"/>
      <c r="CH711" s="337"/>
      <c r="CI711" s="333"/>
      <c r="CJ711" s="333"/>
      <c r="CK711" s="333"/>
      <c r="CL711" s="333"/>
      <c r="CM711" s="333"/>
      <c r="CN711" s="333"/>
      <c r="CO711" s="333"/>
      <c r="CP711" s="333"/>
      <c r="CQ711" s="337"/>
      <c r="CR711" s="337"/>
      <c r="CS711" s="337"/>
      <c r="CT711" s="337"/>
      <c r="CU711" s="337"/>
      <c r="CV711" s="337"/>
      <c r="CW711" s="337"/>
      <c r="CX711" s="337"/>
      <c r="CY711" s="337"/>
      <c r="CZ711" s="337"/>
      <c r="DA711" s="337"/>
      <c r="DB711" s="337"/>
      <c r="DC711" s="337"/>
      <c r="DD711" s="337"/>
      <c r="DE711" s="337"/>
      <c r="DF711" s="337"/>
      <c r="DG711" s="337"/>
      <c r="DH711" s="337"/>
      <c r="DI711" s="337"/>
      <c r="DJ711" s="337"/>
      <c r="DK711" s="337"/>
      <c r="DL711" s="337"/>
      <c r="DM711"/>
      <c r="DN711"/>
      <c r="DO711"/>
      <c r="EA711" s="333"/>
      <c r="EB711" s="333"/>
      <c r="EC711" s="333"/>
      <c r="ED711" s="333"/>
      <c r="EE711" s="333"/>
      <c r="EF711" s="333"/>
      <c r="EG711" s="333"/>
      <c r="EH711" s="333"/>
      <c r="EJ711" s="66"/>
      <c r="EL711" s="66"/>
      <c r="EM711" s="338"/>
      <c r="FP711" s="107"/>
    </row>
    <row r="712" spans="1:172" s="83" customFormat="1">
      <c r="A712" s="66"/>
      <c r="B712" s="66"/>
      <c r="C712" s="120"/>
      <c r="D712" s="66"/>
      <c r="E712" s="197"/>
      <c r="F712" s="120"/>
      <c r="G712" s="333"/>
      <c r="H712" s="333"/>
      <c r="I712" s="333"/>
      <c r="J712" s="333"/>
      <c r="K712" s="333"/>
      <c r="L712" s="333"/>
      <c r="M712" s="333"/>
      <c r="N712" s="333"/>
      <c r="O712" s="333"/>
      <c r="P712" s="333"/>
      <c r="Q712" s="333"/>
      <c r="R712" s="333"/>
      <c r="S712" s="333"/>
      <c r="T712" s="333"/>
      <c r="U712" s="333"/>
      <c r="V712" s="333"/>
      <c r="W712" s="333"/>
      <c r="X712" s="333"/>
      <c r="Y712" s="333"/>
      <c r="Z712" s="333"/>
      <c r="AA712" s="333"/>
      <c r="AB712" s="333"/>
      <c r="AC712" s="333"/>
      <c r="AD712" s="333"/>
      <c r="AE712" s="333"/>
      <c r="AF712" s="333"/>
      <c r="AG712" s="333"/>
      <c r="AH712" s="333"/>
      <c r="AI712" s="333"/>
      <c r="AJ712" s="333"/>
      <c r="AK712" s="333"/>
      <c r="AL712" s="333"/>
      <c r="AM712" s="333"/>
      <c r="AN712" s="333"/>
      <c r="AO712"/>
      <c r="AP712"/>
      <c r="AQ712"/>
      <c r="AR712"/>
      <c r="AS712" s="333"/>
      <c r="AT712" s="333"/>
      <c r="AU712" s="333"/>
      <c r="AV712" s="333"/>
      <c r="AW712" s="333"/>
      <c r="AX712" s="333"/>
      <c r="AY712" s="333"/>
      <c r="AZ712" s="333"/>
      <c r="BA712"/>
      <c r="BB712"/>
      <c r="BC712"/>
      <c r="BD712"/>
      <c r="BE712"/>
      <c r="BF712"/>
      <c r="BG712" s="333"/>
      <c r="BH712" s="333"/>
      <c r="BI712" s="333"/>
      <c r="BJ712" s="333"/>
      <c r="BK712" s="333"/>
      <c r="BL712" s="333"/>
      <c r="BM712" s="333"/>
      <c r="BN712" s="333"/>
      <c r="BO712" s="333"/>
      <c r="BP712" s="333"/>
      <c r="BQ712" s="333"/>
      <c r="BR712" s="333"/>
      <c r="BS712" s="333"/>
      <c r="BT712" s="333"/>
      <c r="BU712" s="333"/>
      <c r="BV712" s="333"/>
      <c r="BW712" s="333"/>
      <c r="BX712" s="333"/>
      <c r="BY712" s="333"/>
      <c r="BZ712" s="333"/>
      <c r="CA712" s="333"/>
      <c r="CB712" s="333"/>
      <c r="CC712" s="333"/>
      <c r="CD712" s="333"/>
      <c r="CE712" s="337"/>
      <c r="CF712" s="337"/>
      <c r="CG712" s="337"/>
      <c r="CH712" s="337"/>
      <c r="CI712" s="333"/>
      <c r="CJ712" s="333"/>
      <c r="CK712" s="333"/>
      <c r="CL712" s="333"/>
      <c r="CM712" s="333"/>
      <c r="CN712" s="333"/>
      <c r="CO712" s="333"/>
      <c r="CP712" s="333"/>
      <c r="CQ712" s="337"/>
      <c r="CR712" s="337"/>
      <c r="CS712" s="337"/>
      <c r="CT712" s="337"/>
      <c r="CU712" s="337"/>
      <c r="CV712" s="337"/>
      <c r="CW712" s="337"/>
      <c r="CX712" s="337"/>
      <c r="CY712" s="337"/>
      <c r="CZ712" s="337"/>
      <c r="DA712" s="337"/>
      <c r="DB712" s="337"/>
      <c r="DC712" s="337"/>
      <c r="DD712" s="337"/>
      <c r="DE712" s="337"/>
      <c r="DF712" s="337"/>
      <c r="DG712" s="337"/>
      <c r="DH712" s="337"/>
      <c r="DI712" s="337"/>
      <c r="DJ712" s="337"/>
      <c r="DK712" s="337"/>
      <c r="DL712" s="337"/>
      <c r="DM712"/>
      <c r="DN712"/>
      <c r="DO712"/>
      <c r="EA712" s="333"/>
      <c r="EB712" s="333"/>
      <c r="EC712" s="333"/>
      <c r="ED712" s="333"/>
      <c r="EE712" s="333"/>
      <c r="EF712" s="333"/>
      <c r="EG712" s="333"/>
      <c r="EH712" s="333"/>
      <c r="EJ712" s="66"/>
      <c r="EL712" s="66"/>
      <c r="EM712" s="338"/>
      <c r="FP712" s="107"/>
    </row>
    <row r="713" spans="1:172" s="83" customFormat="1">
      <c r="A713" s="66"/>
      <c r="B713" s="66"/>
      <c r="C713" s="120"/>
      <c r="D713" s="66"/>
      <c r="E713" s="197"/>
      <c r="F713" s="120"/>
      <c r="G713" s="333"/>
      <c r="H713" s="333"/>
      <c r="I713" s="333"/>
      <c r="J713" s="333"/>
      <c r="K713" s="333"/>
      <c r="L713" s="333"/>
      <c r="M713" s="333"/>
      <c r="N713" s="333"/>
      <c r="O713" s="333"/>
      <c r="P713" s="333"/>
      <c r="Q713" s="333"/>
      <c r="R713" s="333"/>
      <c r="S713" s="333"/>
      <c r="T713" s="333"/>
      <c r="U713" s="333"/>
      <c r="V713" s="333"/>
      <c r="W713" s="333"/>
      <c r="X713" s="333"/>
      <c r="Y713" s="333"/>
      <c r="Z713" s="333"/>
      <c r="AA713" s="333"/>
      <c r="AB713" s="333"/>
      <c r="AC713" s="333"/>
      <c r="AD713" s="333"/>
      <c r="AE713" s="333"/>
      <c r="AF713" s="333"/>
      <c r="AG713" s="333"/>
      <c r="AH713" s="333"/>
      <c r="AI713" s="333"/>
      <c r="AJ713" s="333"/>
      <c r="AK713" s="333"/>
      <c r="AL713" s="333"/>
      <c r="AM713" s="333"/>
      <c r="AN713" s="333"/>
      <c r="AO713"/>
      <c r="AP713"/>
      <c r="AQ713"/>
      <c r="AR713"/>
      <c r="AS713" s="333"/>
      <c r="AT713" s="333"/>
      <c r="AU713" s="333"/>
      <c r="AV713" s="333"/>
      <c r="AW713" s="333"/>
      <c r="AX713" s="333"/>
      <c r="AY713" s="333"/>
      <c r="AZ713" s="333"/>
      <c r="BA713"/>
      <c r="BB713"/>
      <c r="BC713"/>
      <c r="BD713"/>
      <c r="BE713"/>
      <c r="BF713"/>
      <c r="BG713" s="333"/>
      <c r="BH713" s="333"/>
      <c r="BI713" s="333"/>
      <c r="BJ713" s="333"/>
      <c r="BK713" s="333"/>
      <c r="BL713" s="333"/>
      <c r="BM713" s="333"/>
      <c r="BN713" s="333"/>
      <c r="BO713" s="333"/>
      <c r="BP713" s="333"/>
      <c r="BQ713" s="333"/>
      <c r="BR713" s="333"/>
      <c r="BS713" s="333"/>
      <c r="BT713" s="333"/>
      <c r="BU713" s="333"/>
      <c r="BV713" s="333"/>
      <c r="BW713" s="333"/>
      <c r="BX713" s="333"/>
      <c r="BY713" s="333"/>
      <c r="BZ713" s="333"/>
      <c r="CA713" s="333"/>
      <c r="CB713" s="333"/>
      <c r="CC713" s="333"/>
      <c r="CD713" s="333"/>
      <c r="CE713" s="337"/>
      <c r="CF713" s="337"/>
      <c r="CG713" s="337"/>
      <c r="CH713" s="337"/>
      <c r="CI713" s="333"/>
      <c r="CJ713" s="333"/>
      <c r="CK713" s="333"/>
      <c r="CL713" s="333"/>
      <c r="CM713" s="333"/>
      <c r="CN713" s="333"/>
      <c r="CO713" s="333"/>
      <c r="CP713" s="333"/>
      <c r="CQ713" s="337"/>
      <c r="CR713" s="337"/>
      <c r="CS713" s="337"/>
      <c r="CT713" s="337"/>
      <c r="CU713" s="337"/>
      <c r="CV713" s="337"/>
      <c r="CW713" s="337"/>
      <c r="CX713" s="337"/>
      <c r="CY713" s="337"/>
      <c r="CZ713" s="337"/>
      <c r="DA713" s="337"/>
      <c r="DB713" s="337"/>
      <c r="DC713" s="337"/>
      <c r="DD713" s="337"/>
      <c r="DE713" s="337"/>
      <c r="DF713" s="337"/>
      <c r="DG713" s="337"/>
      <c r="DH713" s="337"/>
      <c r="DI713" s="337"/>
      <c r="DJ713" s="337"/>
      <c r="DK713" s="337"/>
      <c r="DL713" s="337"/>
      <c r="DM713"/>
      <c r="DN713"/>
      <c r="DO713"/>
      <c r="EA713" s="333"/>
      <c r="EB713" s="333"/>
      <c r="EC713" s="333"/>
      <c r="ED713" s="333"/>
      <c r="EE713" s="333"/>
      <c r="EF713" s="333"/>
      <c r="EG713" s="333"/>
      <c r="EH713" s="333"/>
      <c r="EJ713" s="66"/>
      <c r="EL713" s="66"/>
      <c r="EM713" s="338"/>
      <c r="FP713" s="107"/>
    </row>
    <row r="714" spans="1:172" s="83" customFormat="1">
      <c r="A714" s="66"/>
      <c r="B714" s="66"/>
      <c r="C714" s="120"/>
      <c r="D714" s="66"/>
      <c r="E714" s="197"/>
      <c r="F714" s="120"/>
      <c r="G714" s="333"/>
      <c r="H714" s="333"/>
      <c r="I714" s="333"/>
      <c r="J714" s="333"/>
      <c r="K714" s="333"/>
      <c r="L714" s="333"/>
      <c r="M714" s="333"/>
      <c r="N714" s="333"/>
      <c r="O714" s="333"/>
      <c r="P714" s="333"/>
      <c r="Q714" s="333"/>
      <c r="R714" s="333"/>
      <c r="S714" s="333"/>
      <c r="T714" s="333"/>
      <c r="U714" s="333"/>
      <c r="V714" s="333"/>
      <c r="W714" s="333"/>
      <c r="X714" s="333"/>
      <c r="Y714" s="333"/>
      <c r="Z714" s="333"/>
      <c r="AA714" s="333"/>
      <c r="AB714" s="333"/>
      <c r="AC714" s="333"/>
      <c r="AD714" s="333"/>
      <c r="AE714" s="333"/>
      <c r="AF714" s="333"/>
      <c r="AG714" s="333"/>
      <c r="AH714" s="333"/>
      <c r="AI714" s="333"/>
      <c r="AJ714" s="333"/>
      <c r="AK714" s="333"/>
      <c r="AL714" s="333"/>
      <c r="AM714" s="333"/>
      <c r="AN714" s="333"/>
      <c r="AO714"/>
      <c r="AP714"/>
      <c r="AQ714"/>
      <c r="AR714"/>
      <c r="AS714" s="333"/>
      <c r="AT714" s="333"/>
      <c r="AU714" s="333"/>
      <c r="AV714" s="333"/>
      <c r="AW714" s="333"/>
      <c r="AX714" s="333"/>
      <c r="AY714" s="333"/>
      <c r="AZ714" s="333"/>
      <c r="BA714"/>
      <c r="BB714"/>
      <c r="BC714"/>
      <c r="BD714"/>
      <c r="BE714"/>
      <c r="BF714"/>
      <c r="BG714" s="333"/>
      <c r="BH714" s="333"/>
      <c r="BI714" s="333"/>
      <c r="BJ714" s="333"/>
      <c r="BK714" s="333"/>
      <c r="BL714" s="333"/>
      <c r="BM714" s="333"/>
      <c r="BN714" s="333"/>
      <c r="BO714" s="333"/>
      <c r="BP714" s="333"/>
      <c r="BQ714" s="333"/>
      <c r="BR714" s="333"/>
      <c r="BS714" s="333"/>
      <c r="BT714" s="333"/>
      <c r="BU714" s="333"/>
      <c r="BV714" s="333"/>
      <c r="BW714" s="333"/>
      <c r="BX714" s="333"/>
      <c r="BY714" s="333"/>
      <c r="BZ714" s="333"/>
      <c r="CA714" s="333"/>
      <c r="CB714" s="333"/>
      <c r="CC714" s="333"/>
      <c r="CD714" s="333"/>
      <c r="CE714" s="337"/>
      <c r="CF714" s="337"/>
      <c r="CG714" s="337"/>
      <c r="CH714" s="337"/>
      <c r="CI714" s="333"/>
      <c r="CJ714" s="333"/>
      <c r="CK714" s="333"/>
      <c r="CL714" s="333"/>
      <c r="CM714" s="333"/>
      <c r="CN714" s="333"/>
      <c r="CO714" s="333"/>
      <c r="CP714" s="333"/>
      <c r="CQ714" s="337"/>
      <c r="CR714" s="337"/>
      <c r="CS714" s="337"/>
      <c r="CT714" s="337"/>
      <c r="CU714" s="337"/>
      <c r="CV714" s="337"/>
      <c r="CW714" s="337"/>
      <c r="CX714" s="337"/>
      <c r="CY714" s="337"/>
      <c r="CZ714" s="337"/>
      <c r="DA714" s="337"/>
      <c r="DB714" s="337"/>
      <c r="DC714" s="337"/>
      <c r="DD714" s="337"/>
      <c r="DE714" s="337"/>
      <c r="DF714" s="337"/>
      <c r="DG714" s="337"/>
      <c r="DH714" s="337"/>
      <c r="DI714" s="337"/>
      <c r="DJ714" s="337"/>
      <c r="DK714" s="337"/>
      <c r="DL714" s="337"/>
      <c r="DM714"/>
      <c r="DN714"/>
      <c r="DO714"/>
      <c r="EA714" s="333"/>
      <c r="EB714" s="333"/>
      <c r="EC714" s="333"/>
      <c r="ED714" s="333"/>
      <c r="EE714" s="333"/>
      <c r="EF714" s="333"/>
      <c r="EG714" s="333"/>
      <c r="EH714" s="333"/>
      <c r="EJ714" s="66"/>
      <c r="EL714" s="66"/>
      <c r="EM714" s="338"/>
      <c r="FP714" s="107"/>
    </row>
    <row r="715" spans="1:172" s="83" customFormat="1">
      <c r="A715" s="66"/>
      <c r="B715" s="66"/>
      <c r="C715" s="120"/>
      <c r="D715" s="66"/>
      <c r="E715" s="197"/>
      <c r="F715" s="120"/>
      <c r="G715" s="333"/>
      <c r="H715" s="333"/>
      <c r="I715" s="333"/>
      <c r="J715" s="333"/>
      <c r="K715" s="333"/>
      <c r="L715" s="333"/>
      <c r="M715" s="333"/>
      <c r="N715" s="333"/>
      <c r="O715" s="333"/>
      <c r="P715" s="333"/>
      <c r="Q715" s="333"/>
      <c r="R715" s="333"/>
      <c r="S715" s="333"/>
      <c r="T715" s="333"/>
      <c r="U715" s="333"/>
      <c r="V715" s="333"/>
      <c r="W715" s="333"/>
      <c r="X715" s="333"/>
      <c r="Y715" s="333"/>
      <c r="Z715" s="333"/>
      <c r="AA715" s="333"/>
      <c r="AB715" s="333"/>
      <c r="AC715" s="333"/>
      <c r="AD715" s="333"/>
      <c r="AE715" s="333"/>
      <c r="AF715" s="333"/>
      <c r="AG715" s="333"/>
      <c r="AH715" s="333"/>
      <c r="AI715" s="333"/>
      <c r="AJ715" s="333"/>
      <c r="AK715" s="333"/>
      <c r="AL715" s="333"/>
      <c r="AM715" s="333"/>
      <c r="AN715" s="333"/>
      <c r="AO715"/>
      <c r="AP715"/>
      <c r="AQ715"/>
      <c r="AR715"/>
      <c r="AS715" s="333"/>
      <c r="AT715" s="333"/>
      <c r="AU715" s="333"/>
      <c r="AV715" s="333"/>
      <c r="AW715" s="333"/>
      <c r="AX715" s="333"/>
      <c r="AY715" s="333"/>
      <c r="AZ715" s="333"/>
      <c r="BA715"/>
      <c r="BB715"/>
      <c r="BC715"/>
      <c r="BD715"/>
      <c r="BE715"/>
      <c r="BF715"/>
      <c r="BG715" s="333"/>
      <c r="BH715" s="333"/>
      <c r="BI715" s="333"/>
      <c r="BJ715" s="333"/>
      <c r="BK715" s="333"/>
      <c r="BL715" s="333"/>
      <c r="BM715" s="333"/>
      <c r="BN715" s="333"/>
      <c r="BO715" s="333"/>
      <c r="BP715" s="333"/>
      <c r="BQ715" s="333"/>
      <c r="BR715" s="333"/>
      <c r="BS715" s="333"/>
      <c r="BT715" s="333"/>
      <c r="BU715" s="333"/>
      <c r="BV715" s="333"/>
      <c r="BW715" s="333"/>
      <c r="BX715" s="333"/>
      <c r="BY715" s="333"/>
      <c r="BZ715" s="333"/>
      <c r="CA715" s="333"/>
      <c r="CB715" s="333"/>
      <c r="CC715" s="333"/>
      <c r="CD715" s="333"/>
      <c r="CE715" s="337"/>
      <c r="CF715" s="337"/>
      <c r="CG715" s="337"/>
      <c r="CH715" s="337"/>
      <c r="CI715" s="333"/>
      <c r="CJ715" s="333"/>
      <c r="CK715" s="333"/>
      <c r="CL715" s="333"/>
      <c r="CM715" s="333"/>
      <c r="CN715" s="333"/>
      <c r="CO715" s="333"/>
      <c r="CP715" s="333"/>
      <c r="CQ715" s="337"/>
      <c r="CR715" s="337"/>
      <c r="CS715" s="337"/>
      <c r="CT715" s="337"/>
      <c r="CU715" s="337"/>
      <c r="CV715" s="337"/>
      <c r="CW715" s="337"/>
      <c r="CX715" s="337"/>
      <c r="CY715" s="337"/>
      <c r="CZ715" s="337"/>
      <c r="DA715" s="337"/>
      <c r="DB715" s="337"/>
      <c r="DC715" s="337"/>
      <c r="DD715" s="337"/>
      <c r="DE715" s="337"/>
      <c r="DF715" s="337"/>
      <c r="DG715" s="337"/>
      <c r="DH715" s="337"/>
      <c r="DI715" s="337"/>
      <c r="DJ715" s="337"/>
      <c r="DK715" s="337"/>
      <c r="DL715" s="337"/>
      <c r="DM715"/>
      <c r="DN715"/>
      <c r="DO715"/>
      <c r="EA715" s="333"/>
      <c r="EB715" s="333"/>
      <c r="EC715" s="333"/>
      <c r="ED715" s="333"/>
      <c r="EE715" s="333"/>
      <c r="EF715" s="333"/>
      <c r="EG715" s="333"/>
      <c r="EH715" s="333"/>
      <c r="EJ715" s="66"/>
      <c r="EL715" s="66"/>
      <c r="EM715" s="338"/>
      <c r="FP715" s="107"/>
    </row>
    <row r="716" spans="1:172" s="83" customFormat="1">
      <c r="A716" s="66"/>
      <c r="B716" s="66"/>
      <c r="C716" s="120"/>
      <c r="D716" s="66"/>
      <c r="E716" s="197"/>
      <c r="F716" s="120"/>
      <c r="G716" s="333"/>
      <c r="H716" s="333"/>
      <c r="I716" s="333"/>
      <c r="J716" s="333"/>
      <c r="K716" s="333"/>
      <c r="L716" s="333"/>
      <c r="M716" s="333"/>
      <c r="N716" s="333"/>
      <c r="O716" s="333"/>
      <c r="P716" s="333"/>
      <c r="Q716" s="333"/>
      <c r="R716" s="333"/>
      <c r="S716" s="333"/>
      <c r="T716" s="333"/>
      <c r="U716" s="333"/>
      <c r="V716" s="333"/>
      <c r="W716" s="333"/>
      <c r="X716" s="333"/>
      <c r="Y716" s="333"/>
      <c r="Z716" s="333"/>
      <c r="AA716" s="333"/>
      <c r="AB716" s="333"/>
      <c r="AC716" s="333"/>
      <c r="AD716" s="333"/>
      <c r="AE716" s="333"/>
      <c r="AF716" s="333"/>
      <c r="AG716" s="333"/>
      <c r="AH716" s="333"/>
      <c r="AI716" s="333"/>
      <c r="AJ716" s="333"/>
      <c r="AK716" s="333"/>
      <c r="AL716" s="333"/>
      <c r="AM716" s="333"/>
      <c r="AN716" s="333"/>
      <c r="AO716"/>
      <c r="AP716"/>
      <c r="AQ716"/>
      <c r="AR716"/>
      <c r="AS716" s="333"/>
      <c r="AT716" s="333"/>
      <c r="AU716" s="333"/>
      <c r="AV716" s="333"/>
      <c r="AW716" s="333"/>
      <c r="AX716" s="333"/>
      <c r="AY716" s="333"/>
      <c r="AZ716" s="333"/>
      <c r="BA716"/>
      <c r="BB716"/>
      <c r="BC716"/>
      <c r="BD716"/>
      <c r="BE716"/>
      <c r="BF716"/>
      <c r="BG716" s="333"/>
      <c r="BH716" s="333"/>
      <c r="BI716" s="333"/>
      <c r="BJ716" s="333"/>
      <c r="BK716" s="333"/>
      <c r="BL716" s="333"/>
      <c r="BM716" s="333"/>
      <c r="BN716" s="333"/>
      <c r="BO716" s="333"/>
      <c r="BP716" s="333"/>
      <c r="BQ716" s="333"/>
      <c r="BR716" s="333"/>
      <c r="BS716" s="333"/>
      <c r="BT716" s="333"/>
      <c r="BU716" s="333"/>
      <c r="BV716" s="333"/>
      <c r="BW716" s="333"/>
      <c r="BX716" s="333"/>
      <c r="BY716" s="333"/>
      <c r="BZ716" s="333"/>
      <c r="CA716" s="333"/>
      <c r="CB716" s="333"/>
      <c r="CC716" s="333"/>
      <c r="CD716" s="333"/>
      <c r="CE716" s="337"/>
      <c r="CF716" s="337"/>
      <c r="CG716" s="337"/>
      <c r="CH716" s="337"/>
      <c r="CI716" s="333"/>
      <c r="CJ716" s="333"/>
      <c r="CK716" s="333"/>
      <c r="CL716" s="333"/>
      <c r="CM716" s="333"/>
      <c r="CN716" s="333"/>
      <c r="CO716" s="333"/>
      <c r="CP716" s="333"/>
      <c r="CQ716" s="337"/>
      <c r="CR716" s="337"/>
      <c r="CS716" s="337"/>
      <c r="CT716" s="337"/>
      <c r="CU716" s="337"/>
      <c r="CV716" s="337"/>
      <c r="CW716" s="337"/>
      <c r="CX716" s="337"/>
      <c r="CY716" s="337"/>
      <c r="CZ716" s="337"/>
      <c r="DA716" s="337"/>
      <c r="DB716" s="337"/>
      <c r="DC716" s="337"/>
      <c r="DD716" s="337"/>
      <c r="DE716" s="337"/>
      <c r="DF716" s="337"/>
      <c r="DG716" s="337"/>
      <c r="DH716" s="337"/>
      <c r="DI716" s="337"/>
      <c r="DJ716" s="337"/>
      <c r="DK716" s="337"/>
      <c r="DL716" s="337"/>
      <c r="DM716"/>
      <c r="DN716"/>
      <c r="DO716"/>
      <c r="EA716" s="333"/>
      <c r="EB716" s="333"/>
      <c r="EC716" s="333"/>
      <c r="ED716" s="333"/>
      <c r="EE716" s="333"/>
      <c r="EF716" s="333"/>
      <c r="EG716" s="333"/>
      <c r="EH716" s="333"/>
      <c r="EJ716" s="66"/>
      <c r="EL716" s="66"/>
      <c r="EM716" s="338"/>
      <c r="FP716" s="107"/>
    </row>
    <row r="717" spans="1:172" s="83" customFormat="1">
      <c r="A717" s="66"/>
      <c r="B717" s="66"/>
      <c r="C717" s="120"/>
      <c r="D717" s="66"/>
      <c r="E717" s="197"/>
      <c r="F717" s="120"/>
      <c r="G717" s="333"/>
      <c r="H717" s="333"/>
      <c r="I717" s="333"/>
      <c r="J717" s="333"/>
      <c r="K717" s="333"/>
      <c r="L717" s="333"/>
      <c r="M717" s="333"/>
      <c r="N717" s="333"/>
      <c r="O717" s="333"/>
      <c r="P717" s="333"/>
      <c r="Q717" s="333"/>
      <c r="R717" s="333"/>
      <c r="S717" s="333"/>
      <c r="T717" s="333"/>
      <c r="U717" s="333"/>
      <c r="V717" s="333"/>
      <c r="W717" s="333"/>
      <c r="X717" s="333"/>
      <c r="Y717" s="333"/>
      <c r="Z717" s="333"/>
      <c r="AA717" s="333"/>
      <c r="AB717" s="333"/>
      <c r="AC717" s="333"/>
      <c r="AD717" s="333"/>
      <c r="AE717" s="333"/>
      <c r="AF717" s="333"/>
      <c r="AG717" s="333"/>
      <c r="AH717" s="333"/>
      <c r="AI717" s="333"/>
      <c r="AJ717" s="333"/>
      <c r="AK717" s="333"/>
      <c r="AL717" s="333"/>
      <c r="AM717" s="333"/>
      <c r="AN717" s="333"/>
      <c r="AO717"/>
      <c r="AP717"/>
      <c r="AQ717"/>
      <c r="AR717"/>
      <c r="AS717" s="333"/>
      <c r="AT717" s="333"/>
      <c r="AU717" s="333"/>
      <c r="AV717" s="333"/>
      <c r="AW717" s="333"/>
      <c r="AX717" s="333"/>
      <c r="AY717" s="333"/>
      <c r="AZ717" s="333"/>
      <c r="BA717"/>
      <c r="BB717"/>
      <c r="BC717"/>
      <c r="BD717"/>
      <c r="BE717"/>
      <c r="BF717"/>
      <c r="BG717" s="333"/>
      <c r="BH717" s="333"/>
      <c r="BI717" s="333"/>
      <c r="BJ717" s="333"/>
      <c r="BK717" s="333"/>
      <c r="BL717" s="333"/>
      <c r="BM717" s="333"/>
      <c r="BN717" s="333"/>
      <c r="BO717" s="333"/>
      <c r="BP717" s="333"/>
      <c r="BQ717" s="333"/>
      <c r="BR717" s="333"/>
      <c r="BS717" s="333"/>
      <c r="BT717" s="333"/>
      <c r="BU717" s="333"/>
      <c r="BV717" s="333"/>
      <c r="BW717" s="333"/>
      <c r="BX717" s="333"/>
      <c r="BY717" s="333"/>
      <c r="BZ717" s="333"/>
      <c r="CA717" s="333"/>
      <c r="CB717" s="333"/>
      <c r="CC717" s="333"/>
      <c r="CD717" s="333"/>
      <c r="CE717" s="337"/>
      <c r="CF717" s="337"/>
      <c r="CG717" s="337"/>
      <c r="CH717" s="337"/>
      <c r="CI717" s="333"/>
      <c r="CJ717" s="333"/>
      <c r="CK717" s="333"/>
      <c r="CL717" s="333"/>
      <c r="CM717" s="333"/>
      <c r="CN717" s="333"/>
      <c r="CO717" s="333"/>
      <c r="CP717" s="333"/>
      <c r="CQ717" s="337"/>
      <c r="CR717" s="337"/>
      <c r="CS717" s="337"/>
      <c r="CT717" s="337"/>
      <c r="CU717" s="337"/>
      <c r="CV717" s="337"/>
      <c r="CW717" s="337"/>
      <c r="CX717" s="337"/>
      <c r="CY717" s="337"/>
      <c r="CZ717" s="337"/>
      <c r="DA717" s="337"/>
      <c r="DB717" s="337"/>
      <c r="DC717" s="337"/>
      <c r="DD717" s="337"/>
      <c r="DE717" s="337"/>
      <c r="DF717" s="337"/>
      <c r="DG717" s="337"/>
      <c r="DH717" s="337"/>
      <c r="DI717" s="337"/>
      <c r="DJ717" s="337"/>
      <c r="DK717" s="337"/>
      <c r="DL717" s="337"/>
      <c r="DM717"/>
      <c r="DN717"/>
      <c r="DO717"/>
      <c r="EA717" s="333"/>
      <c r="EB717" s="333"/>
      <c r="EC717" s="333"/>
      <c r="ED717" s="333"/>
      <c r="EE717" s="333"/>
      <c r="EF717" s="333"/>
      <c r="EG717" s="333"/>
      <c r="EH717" s="333"/>
      <c r="EJ717" s="66"/>
      <c r="EL717" s="66"/>
      <c r="EM717" s="338"/>
      <c r="FP717" s="107"/>
    </row>
    <row r="718" spans="1:172" s="83" customFormat="1">
      <c r="A718" s="66"/>
      <c r="B718" s="66"/>
      <c r="C718" s="120"/>
      <c r="D718" s="66"/>
      <c r="E718" s="197"/>
      <c r="F718" s="120"/>
      <c r="G718" s="333"/>
      <c r="H718" s="333"/>
      <c r="I718" s="333"/>
      <c r="J718" s="333"/>
      <c r="K718" s="333"/>
      <c r="L718" s="333"/>
      <c r="M718" s="333"/>
      <c r="N718" s="333"/>
      <c r="O718" s="333"/>
      <c r="P718" s="333"/>
      <c r="Q718" s="333"/>
      <c r="R718" s="333"/>
      <c r="S718" s="333"/>
      <c r="T718" s="333"/>
      <c r="U718" s="333"/>
      <c r="V718" s="333"/>
      <c r="W718" s="333"/>
      <c r="X718" s="333"/>
      <c r="Y718" s="333"/>
      <c r="Z718" s="333"/>
      <c r="AA718" s="333"/>
      <c r="AB718" s="333"/>
      <c r="AC718" s="333"/>
      <c r="AD718" s="333"/>
      <c r="AE718" s="333"/>
      <c r="AF718" s="333"/>
      <c r="AG718" s="333"/>
      <c r="AH718" s="333"/>
      <c r="AI718" s="333"/>
      <c r="AJ718" s="333"/>
      <c r="AK718" s="333"/>
      <c r="AL718" s="333"/>
      <c r="AM718" s="333"/>
      <c r="AN718" s="333"/>
      <c r="AO718"/>
      <c r="AP718"/>
      <c r="AQ718"/>
      <c r="AR718"/>
      <c r="AS718" s="333"/>
      <c r="AT718" s="333"/>
      <c r="AU718" s="333"/>
      <c r="AV718" s="333"/>
      <c r="AW718" s="333"/>
      <c r="AX718" s="333"/>
      <c r="AY718" s="333"/>
      <c r="AZ718" s="333"/>
      <c r="BA718"/>
      <c r="BB718"/>
      <c r="BC718"/>
      <c r="BD718"/>
      <c r="BE718"/>
      <c r="BF718"/>
      <c r="BG718" s="333"/>
      <c r="BH718" s="333"/>
      <c r="BI718" s="333"/>
      <c r="BJ718" s="333"/>
      <c r="BK718" s="333"/>
      <c r="BL718" s="333"/>
      <c r="BM718" s="333"/>
      <c r="BN718" s="333"/>
      <c r="BO718" s="333"/>
      <c r="BP718" s="333"/>
      <c r="BQ718" s="333"/>
      <c r="BR718" s="333"/>
      <c r="BS718" s="333"/>
      <c r="BT718" s="333"/>
      <c r="BU718" s="333"/>
      <c r="BV718" s="333"/>
      <c r="BW718" s="333"/>
      <c r="BX718" s="333"/>
      <c r="BY718" s="333"/>
      <c r="BZ718" s="333"/>
      <c r="CA718" s="333"/>
      <c r="CB718" s="333"/>
      <c r="CC718" s="333"/>
      <c r="CD718" s="333"/>
      <c r="CE718" s="337"/>
      <c r="CF718" s="337"/>
      <c r="CG718" s="337"/>
      <c r="CH718" s="337"/>
      <c r="CI718" s="333"/>
      <c r="CJ718" s="333"/>
      <c r="CK718" s="333"/>
      <c r="CL718" s="333"/>
      <c r="CM718" s="333"/>
      <c r="CN718" s="333"/>
      <c r="CO718" s="333"/>
      <c r="CP718" s="333"/>
      <c r="CQ718" s="337"/>
      <c r="CR718" s="337"/>
      <c r="CS718" s="337"/>
      <c r="CT718" s="337"/>
      <c r="CU718" s="337"/>
      <c r="CV718" s="337"/>
      <c r="CW718" s="337"/>
      <c r="CX718" s="337"/>
      <c r="CY718" s="337"/>
      <c r="CZ718" s="337"/>
      <c r="DA718" s="337"/>
      <c r="DB718" s="337"/>
      <c r="DC718" s="337"/>
      <c r="DD718" s="337"/>
      <c r="DE718" s="337"/>
      <c r="DF718" s="337"/>
      <c r="DG718" s="337"/>
      <c r="DH718" s="337"/>
      <c r="DI718" s="337"/>
      <c r="DJ718" s="337"/>
      <c r="DK718" s="337"/>
      <c r="DL718" s="337"/>
      <c r="DM718"/>
      <c r="DN718"/>
      <c r="DO718"/>
      <c r="EA718" s="333"/>
      <c r="EB718" s="333"/>
      <c r="EC718" s="333"/>
      <c r="ED718" s="333"/>
      <c r="EE718" s="333"/>
      <c r="EF718" s="333"/>
      <c r="EG718" s="333"/>
      <c r="EH718" s="333"/>
      <c r="EJ718" s="66"/>
      <c r="EL718" s="66"/>
      <c r="EM718" s="338"/>
      <c r="FP718" s="107"/>
    </row>
    <row r="719" spans="1:172" s="83" customFormat="1">
      <c r="A719" s="66"/>
      <c r="B719" s="66"/>
      <c r="C719" s="120"/>
      <c r="D719" s="66"/>
      <c r="E719" s="197"/>
      <c r="F719" s="120"/>
      <c r="G719" s="333"/>
      <c r="H719" s="333"/>
      <c r="I719" s="333"/>
      <c r="J719" s="333"/>
      <c r="K719" s="333"/>
      <c r="L719" s="333"/>
      <c r="M719" s="333"/>
      <c r="N719" s="333"/>
      <c r="O719" s="333"/>
      <c r="P719" s="333"/>
      <c r="Q719" s="333"/>
      <c r="R719" s="333"/>
      <c r="S719" s="333"/>
      <c r="T719" s="333"/>
      <c r="U719" s="333"/>
      <c r="V719" s="333"/>
      <c r="W719" s="333"/>
      <c r="X719" s="333"/>
      <c r="Y719" s="333"/>
      <c r="Z719" s="333"/>
      <c r="AA719" s="333"/>
      <c r="AB719" s="333"/>
      <c r="AC719" s="333"/>
      <c r="AD719" s="333"/>
      <c r="AE719" s="333"/>
      <c r="AF719" s="333"/>
      <c r="AG719" s="333"/>
      <c r="AH719" s="333"/>
      <c r="AI719" s="333"/>
      <c r="AJ719" s="333"/>
      <c r="AK719" s="333"/>
      <c r="AL719" s="333"/>
      <c r="AM719" s="333"/>
      <c r="AN719" s="333"/>
      <c r="AO719"/>
      <c r="AP719"/>
      <c r="AQ719"/>
      <c r="AR719"/>
      <c r="AS719" s="333"/>
      <c r="AT719" s="333"/>
      <c r="AU719" s="333"/>
      <c r="AV719" s="333"/>
      <c r="AW719" s="333"/>
      <c r="AX719" s="333"/>
      <c r="AY719" s="333"/>
      <c r="AZ719" s="333"/>
      <c r="BA719"/>
      <c r="BB719"/>
      <c r="BC719"/>
      <c r="BD719"/>
      <c r="BE719"/>
      <c r="BF719"/>
      <c r="BG719" s="333"/>
      <c r="BH719" s="333"/>
      <c r="BI719" s="333"/>
      <c r="BJ719" s="333"/>
      <c r="BK719" s="333"/>
      <c r="BL719" s="333"/>
      <c r="BM719" s="333"/>
      <c r="BN719" s="333"/>
      <c r="BO719" s="333"/>
      <c r="BP719" s="333"/>
      <c r="BQ719" s="333"/>
      <c r="BR719" s="333"/>
      <c r="BS719" s="333"/>
      <c r="BT719" s="333"/>
      <c r="BU719" s="333"/>
      <c r="BV719" s="333"/>
      <c r="BW719" s="333"/>
      <c r="BX719" s="333"/>
      <c r="BY719" s="333"/>
      <c r="BZ719" s="333"/>
      <c r="CA719" s="333"/>
      <c r="CB719" s="333"/>
      <c r="CC719" s="333"/>
      <c r="CD719" s="333"/>
      <c r="CE719" s="337"/>
      <c r="CF719" s="337"/>
      <c r="CG719" s="337"/>
      <c r="CH719" s="337"/>
      <c r="CI719" s="333"/>
      <c r="CJ719" s="333"/>
      <c r="CK719" s="333"/>
      <c r="CL719" s="333"/>
      <c r="CM719" s="333"/>
      <c r="CN719" s="333"/>
      <c r="CO719" s="333"/>
      <c r="CP719" s="333"/>
      <c r="CQ719" s="337"/>
      <c r="CR719" s="337"/>
      <c r="CS719" s="337"/>
      <c r="CT719" s="337"/>
      <c r="CU719" s="337"/>
      <c r="CV719" s="337"/>
      <c r="CW719" s="337"/>
      <c r="CX719" s="337"/>
      <c r="CY719" s="337"/>
      <c r="CZ719" s="337"/>
      <c r="DA719" s="337"/>
      <c r="DB719" s="337"/>
      <c r="DC719" s="337"/>
      <c r="DD719" s="337"/>
      <c r="DE719" s="337"/>
      <c r="DF719" s="337"/>
      <c r="DG719" s="337"/>
      <c r="DH719" s="337"/>
      <c r="DI719" s="337"/>
      <c r="DJ719" s="337"/>
      <c r="DK719" s="337"/>
      <c r="DL719" s="337"/>
      <c r="DM719"/>
      <c r="DN719"/>
      <c r="DO719"/>
      <c r="EA719" s="333"/>
      <c r="EB719" s="333"/>
      <c r="EC719" s="333"/>
      <c r="ED719" s="333"/>
      <c r="EE719" s="333"/>
      <c r="EF719" s="333"/>
      <c r="EG719" s="333"/>
      <c r="EH719" s="333"/>
      <c r="EJ719" s="66"/>
      <c r="EL719" s="66"/>
      <c r="EM719" s="338"/>
      <c r="FP719" s="107"/>
    </row>
    <row r="720" spans="1:172" s="83" customFormat="1">
      <c r="A720" s="66"/>
      <c r="B720" s="66"/>
      <c r="C720" s="120"/>
      <c r="D720" s="66"/>
      <c r="E720" s="197"/>
      <c r="F720" s="120"/>
      <c r="G720" s="333"/>
      <c r="H720" s="333"/>
      <c r="I720" s="333"/>
      <c r="J720" s="333"/>
      <c r="K720" s="333"/>
      <c r="L720" s="333"/>
      <c r="M720" s="333"/>
      <c r="N720" s="333"/>
      <c r="O720" s="333"/>
      <c r="P720" s="333"/>
      <c r="Q720" s="333"/>
      <c r="R720" s="333"/>
      <c r="S720" s="333"/>
      <c r="T720" s="333"/>
      <c r="U720" s="333"/>
      <c r="V720" s="333"/>
      <c r="W720" s="333"/>
      <c r="X720" s="333"/>
      <c r="Y720" s="333"/>
      <c r="Z720" s="333"/>
      <c r="AA720" s="333"/>
      <c r="AB720" s="333"/>
      <c r="AC720" s="333"/>
      <c r="AD720" s="333"/>
      <c r="AE720" s="333"/>
      <c r="AF720" s="333"/>
      <c r="AG720" s="333"/>
      <c r="AH720" s="333"/>
      <c r="AI720" s="333"/>
      <c r="AJ720" s="333"/>
      <c r="AK720" s="333"/>
      <c r="AL720" s="333"/>
      <c r="AM720" s="333"/>
      <c r="AN720" s="333"/>
      <c r="AO720"/>
      <c r="AP720"/>
      <c r="AQ720"/>
      <c r="AR720"/>
      <c r="AS720" s="333"/>
      <c r="AT720" s="333"/>
      <c r="AU720" s="333"/>
      <c r="AV720" s="333"/>
      <c r="AW720" s="333"/>
      <c r="AX720" s="333"/>
      <c r="AY720" s="333"/>
      <c r="AZ720" s="333"/>
      <c r="BA720"/>
      <c r="BB720"/>
      <c r="BC720"/>
      <c r="BD720"/>
      <c r="BE720"/>
      <c r="BF720"/>
      <c r="BG720" s="333"/>
      <c r="BH720" s="333"/>
      <c r="BI720" s="333"/>
      <c r="BJ720" s="333"/>
      <c r="BK720" s="333"/>
      <c r="BL720" s="333"/>
      <c r="BM720" s="333"/>
      <c r="BN720" s="333"/>
      <c r="BO720" s="333"/>
      <c r="BP720" s="333"/>
      <c r="BQ720" s="333"/>
      <c r="BR720" s="333"/>
      <c r="BS720" s="333"/>
      <c r="BT720" s="333"/>
      <c r="BU720" s="333"/>
      <c r="BV720" s="333"/>
      <c r="BW720" s="333"/>
      <c r="BX720" s="333"/>
      <c r="BY720" s="333"/>
      <c r="BZ720" s="333"/>
      <c r="CA720" s="333"/>
      <c r="CB720" s="333"/>
      <c r="CC720" s="333"/>
      <c r="CD720" s="333"/>
      <c r="CE720" s="337"/>
      <c r="CF720" s="337"/>
      <c r="CG720" s="337"/>
      <c r="CH720" s="337"/>
      <c r="CI720" s="333"/>
      <c r="CJ720" s="333"/>
      <c r="CK720" s="333"/>
      <c r="CL720" s="333"/>
      <c r="CM720" s="333"/>
      <c r="CN720" s="333"/>
      <c r="CO720" s="333"/>
      <c r="CP720" s="333"/>
      <c r="CQ720" s="337"/>
      <c r="CR720" s="337"/>
      <c r="CS720" s="337"/>
      <c r="CT720" s="337"/>
      <c r="CU720" s="337"/>
      <c r="CV720" s="337"/>
      <c r="CW720" s="337"/>
      <c r="CX720" s="337"/>
      <c r="CY720" s="337"/>
      <c r="CZ720" s="337"/>
      <c r="DA720" s="337"/>
      <c r="DB720" s="337"/>
      <c r="DC720" s="337"/>
      <c r="DD720" s="337"/>
      <c r="DE720" s="337"/>
      <c r="DF720" s="337"/>
      <c r="DG720" s="337"/>
      <c r="DH720" s="337"/>
      <c r="DI720" s="337"/>
      <c r="DJ720" s="337"/>
      <c r="DK720" s="337"/>
      <c r="DL720" s="337"/>
      <c r="DM720"/>
      <c r="DN720"/>
      <c r="DO720"/>
      <c r="EA720" s="333"/>
      <c r="EB720" s="333"/>
      <c r="EC720" s="333"/>
      <c r="ED720" s="333"/>
      <c r="EE720" s="333"/>
      <c r="EF720" s="333"/>
      <c r="EG720" s="333"/>
      <c r="EH720" s="333"/>
      <c r="EJ720" s="66"/>
      <c r="EL720" s="66"/>
      <c r="EM720" s="338"/>
      <c r="FP720" s="107"/>
    </row>
    <row r="721" spans="1:172" s="83" customFormat="1">
      <c r="A721" s="66"/>
      <c r="B721" s="66"/>
      <c r="C721" s="120"/>
      <c r="D721" s="66"/>
      <c r="E721" s="197"/>
      <c r="F721" s="120"/>
      <c r="G721" s="333"/>
      <c r="H721" s="333"/>
      <c r="I721" s="333"/>
      <c r="J721" s="333"/>
      <c r="K721" s="333"/>
      <c r="L721" s="333"/>
      <c r="M721" s="333"/>
      <c r="N721" s="333"/>
      <c r="O721" s="333"/>
      <c r="P721" s="333"/>
      <c r="Q721" s="333"/>
      <c r="R721" s="333"/>
      <c r="S721" s="333"/>
      <c r="T721" s="333"/>
      <c r="U721" s="333"/>
      <c r="V721" s="333"/>
      <c r="W721" s="333"/>
      <c r="X721" s="333"/>
      <c r="Y721" s="333"/>
      <c r="Z721" s="333"/>
      <c r="AA721" s="333"/>
      <c r="AB721" s="333"/>
      <c r="AC721" s="333"/>
      <c r="AD721" s="333"/>
      <c r="AE721" s="333"/>
      <c r="AF721" s="333"/>
      <c r="AG721" s="333"/>
      <c r="AH721" s="333"/>
      <c r="AI721" s="333"/>
      <c r="AJ721" s="333"/>
      <c r="AK721" s="333"/>
      <c r="AL721" s="333"/>
      <c r="AM721" s="333"/>
      <c r="AN721" s="333"/>
      <c r="AO721"/>
      <c r="AP721"/>
      <c r="AQ721"/>
      <c r="AR721"/>
      <c r="AS721" s="333"/>
      <c r="AT721" s="333"/>
      <c r="AU721" s="333"/>
      <c r="AV721" s="333"/>
      <c r="AW721" s="333"/>
      <c r="AX721" s="333"/>
      <c r="AY721" s="333"/>
      <c r="AZ721" s="333"/>
      <c r="BA721"/>
      <c r="BB721"/>
      <c r="BC721"/>
      <c r="BD721"/>
      <c r="BE721"/>
      <c r="BF721"/>
      <c r="BG721" s="333"/>
      <c r="BH721" s="333"/>
      <c r="BI721" s="333"/>
      <c r="BJ721" s="333"/>
      <c r="BK721" s="333"/>
      <c r="BL721" s="333"/>
      <c r="BM721" s="333"/>
      <c r="BN721" s="333"/>
      <c r="BO721" s="333"/>
      <c r="BP721" s="333"/>
      <c r="BQ721" s="333"/>
      <c r="BR721" s="333"/>
      <c r="BS721" s="333"/>
      <c r="BT721" s="333"/>
      <c r="BU721" s="333"/>
      <c r="BV721" s="333"/>
      <c r="BW721" s="333"/>
      <c r="BX721" s="333"/>
      <c r="BY721" s="333"/>
      <c r="BZ721" s="333"/>
      <c r="CA721" s="333"/>
      <c r="CB721" s="333"/>
      <c r="CC721" s="333"/>
      <c r="CD721" s="333"/>
      <c r="CE721" s="337"/>
      <c r="CF721" s="337"/>
      <c r="CG721" s="337"/>
      <c r="CH721" s="337"/>
      <c r="CI721" s="333"/>
      <c r="CJ721" s="333"/>
      <c r="CK721" s="333"/>
      <c r="CL721" s="333"/>
      <c r="CM721" s="333"/>
      <c r="CN721" s="333"/>
      <c r="CO721" s="333"/>
      <c r="CP721" s="333"/>
      <c r="CQ721" s="337"/>
      <c r="CR721" s="337"/>
      <c r="CS721" s="337"/>
      <c r="CT721" s="337"/>
      <c r="CU721" s="337"/>
      <c r="CV721" s="337"/>
      <c r="CW721" s="337"/>
      <c r="CX721" s="337"/>
      <c r="CY721" s="337"/>
      <c r="CZ721" s="337"/>
      <c r="DA721" s="337"/>
      <c r="DB721" s="337"/>
      <c r="DC721" s="337"/>
      <c r="DD721" s="337"/>
      <c r="DE721" s="337"/>
      <c r="DF721" s="337"/>
      <c r="DG721" s="337"/>
      <c r="DH721" s="337"/>
      <c r="DI721" s="337"/>
      <c r="DJ721" s="337"/>
      <c r="DK721" s="337"/>
      <c r="DL721" s="337"/>
      <c r="DM721"/>
      <c r="DN721"/>
      <c r="DO721"/>
      <c r="EA721" s="333"/>
      <c r="EB721" s="333"/>
      <c r="EC721" s="333"/>
      <c r="ED721" s="333"/>
      <c r="EE721" s="333"/>
      <c r="EF721" s="333"/>
      <c r="EG721" s="333"/>
      <c r="EH721" s="333"/>
      <c r="EJ721" s="66"/>
      <c r="EL721" s="66"/>
      <c r="EM721" s="338"/>
      <c r="FP721" s="107"/>
    </row>
    <row r="722" spans="1:172" s="83" customFormat="1">
      <c r="A722" s="66"/>
      <c r="B722" s="66"/>
      <c r="C722" s="120"/>
      <c r="D722" s="66"/>
      <c r="E722" s="197"/>
      <c r="F722" s="120"/>
      <c r="G722" s="333"/>
      <c r="H722" s="333"/>
      <c r="I722" s="333"/>
      <c r="J722" s="333"/>
      <c r="K722" s="333"/>
      <c r="L722" s="333"/>
      <c r="M722" s="333"/>
      <c r="N722" s="333"/>
      <c r="O722" s="333"/>
      <c r="P722" s="333"/>
      <c r="Q722" s="333"/>
      <c r="R722" s="333"/>
      <c r="S722" s="333"/>
      <c r="T722" s="333"/>
      <c r="U722" s="333"/>
      <c r="V722" s="333"/>
      <c r="W722" s="333"/>
      <c r="X722" s="333"/>
      <c r="Y722" s="333"/>
      <c r="Z722" s="333"/>
      <c r="AA722" s="333"/>
      <c r="AB722" s="333"/>
      <c r="AC722" s="333"/>
      <c r="AD722" s="333"/>
      <c r="AE722" s="333"/>
      <c r="AF722" s="333"/>
      <c r="AG722" s="333"/>
      <c r="AH722" s="333"/>
      <c r="AI722" s="333"/>
      <c r="AJ722" s="333"/>
      <c r="AK722" s="333"/>
      <c r="AL722" s="333"/>
      <c r="AM722" s="333"/>
      <c r="AN722" s="333"/>
      <c r="AO722"/>
      <c r="AP722"/>
      <c r="AQ722"/>
      <c r="AR722"/>
      <c r="AS722" s="333"/>
      <c r="AT722" s="333"/>
      <c r="AU722" s="333"/>
      <c r="AV722" s="333"/>
      <c r="AW722" s="333"/>
      <c r="AX722" s="333"/>
      <c r="AY722" s="333"/>
      <c r="AZ722" s="333"/>
      <c r="BA722"/>
      <c r="BB722"/>
      <c r="BC722"/>
      <c r="BD722"/>
      <c r="BE722"/>
      <c r="BF722"/>
      <c r="BG722" s="333"/>
      <c r="BH722" s="333"/>
      <c r="BI722" s="333"/>
      <c r="BJ722" s="333"/>
      <c r="BK722" s="333"/>
      <c r="BL722" s="333"/>
      <c r="BM722" s="333"/>
      <c r="BN722" s="333"/>
      <c r="BO722" s="333"/>
      <c r="BP722" s="333"/>
      <c r="BQ722" s="333"/>
      <c r="BR722" s="333"/>
      <c r="BS722" s="333"/>
      <c r="BT722" s="333"/>
      <c r="BU722" s="333"/>
      <c r="BV722" s="333"/>
      <c r="BW722" s="333"/>
      <c r="BX722" s="333"/>
      <c r="BY722" s="333"/>
      <c r="BZ722" s="333"/>
      <c r="CA722" s="333"/>
      <c r="CB722" s="333"/>
      <c r="CC722" s="333"/>
      <c r="CD722" s="333"/>
      <c r="CE722" s="337"/>
      <c r="CF722" s="337"/>
      <c r="CG722" s="337"/>
      <c r="CH722" s="337"/>
      <c r="CI722" s="333"/>
      <c r="CJ722" s="333"/>
      <c r="CK722" s="333"/>
      <c r="CL722" s="333"/>
      <c r="CM722" s="333"/>
      <c r="CN722" s="333"/>
      <c r="CO722" s="333"/>
      <c r="CP722" s="333"/>
      <c r="CQ722" s="337"/>
      <c r="CR722" s="337"/>
      <c r="CS722" s="337"/>
      <c r="CT722" s="337"/>
      <c r="CU722" s="337"/>
      <c r="CV722" s="337"/>
      <c r="CW722" s="337"/>
      <c r="CX722" s="337"/>
      <c r="CY722" s="337"/>
      <c r="CZ722" s="337"/>
      <c r="DA722" s="337"/>
      <c r="DB722" s="337"/>
      <c r="DC722" s="337"/>
      <c r="DD722" s="337"/>
      <c r="DE722" s="337"/>
      <c r="DF722" s="337"/>
      <c r="DG722" s="337"/>
      <c r="DH722" s="337"/>
      <c r="DI722" s="337"/>
      <c r="DJ722" s="337"/>
      <c r="DK722" s="337"/>
      <c r="DL722" s="337"/>
      <c r="DM722"/>
      <c r="DN722"/>
      <c r="DO722"/>
      <c r="EA722" s="333"/>
      <c r="EB722" s="333"/>
      <c r="EC722" s="333"/>
      <c r="ED722" s="333"/>
      <c r="EE722" s="333"/>
      <c r="EF722" s="333"/>
      <c r="EG722" s="333"/>
      <c r="EH722" s="333"/>
      <c r="EJ722" s="66"/>
      <c r="EL722" s="66"/>
      <c r="EM722" s="338"/>
      <c r="FP722" s="107"/>
    </row>
    <row r="723" spans="1:172" s="83" customFormat="1">
      <c r="A723" s="66"/>
      <c r="B723" s="66"/>
      <c r="C723" s="120"/>
      <c r="D723" s="66"/>
      <c r="E723" s="197"/>
      <c r="F723" s="120"/>
      <c r="G723" s="333"/>
      <c r="H723" s="333"/>
      <c r="I723" s="333"/>
      <c r="J723" s="333"/>
      <c r="K723" s="333"/>
      <c r="L723" s="333"/>
      <c r="M723" s="333"/>
      <c r="N723" s="333"/>
      <c r="O723" s="333"/>
      <c r="P723" s="333"/>
      <c r="Q723" s="333"/>
      <c r="R723" s="333"/>
      <c r="S723" s="333"/>
      <c r="T723" s="333"/>
      <c r="U723" s="333"/>
      <c r="V723" s="333"/>
      <c r="W723" s="333"/>
      <c r="X723" s="333"/>
      <c r="Y723" s="333"/>
      <c r="Z723" s="333"/>
      <c r="AA723" s="333"/>
      <c r="AB723" s="333"/>
      <c r="AC723" s="333"/>
      <c r="AD723" s="333"/>
      <c r="AE723" s="333"/>
      <c r="AF723" s="333"/>
      <c r="AG723" s="333"/>
      <c r="AH723" s="333"/>
      <c r="AI723" s="333"/>
      <c r="AJ723" s="333"/>
      <c r="AK723" s="333"/>
      <c r="AL723" s="333"/>
      <c r="AM723" s="333"/>
      <c r="AN723" s="333"/>
      <c r="AO723"/>
      <c r="AP723"/>
      <c r="AQ723"/>
      <c r="AR723"/>
      <c r="AS723" s="333"/>
      <c r="AT723" s="333"/>
      <c r="AU723" s="333"/>
      <c r="AV723" s="333"/>
      <c r="AW723" s="333"/>
      <c r="AX723" s="333"/>
      <c r="AY723" s="333"/>
      <c r="AZ723" s="333"/>
      <c r="BA723"/>
      <c r="BB723"/>
      <c r="BC723"/>
      <c r="BD723"/>
      <c r="BE723"/>
      <c r="BF723"/>
      <c r="BG723" s="333"/>
      <c r="BH723" s="333"/>
      <c r="BI723" s="333"/>
      <c r="BJ723" s="333"/>
      <c r="BK723" s="333"/>
      <c r="BL723" s="333"/>
      <c r="BM723" s="333"/>
      <c r="BN723" s="333"/>
      <c r="BO723" s="333"/>
      <c r="BP723" s="333"/>
      <c r="BQ723" s="333"/>
      <c r="BR723" s="333"/>
      <c r="BS723" s="333"/>
      <c r="BT723" s="333"/>
      <c r="BU723" s="333"/>
      <c r="BV723" s="333"/>
      <c r="BW723" s="333"/>
      <c r="BX723" s="333"/>
      <c r="BY723" s="333"/>
      <c r="BZ723" s="333"/>
      <c r="CA723" s="333"/>
      <c r="CB723" s="333"/>
      <c r="CC723" s="333"/>
      <c r="CD723" s="333"/>
      <c r="CE723" s="337"/>
      <c r="CF723" s="337"/>
      <c r="CG723" s="337"/>
      <c r="CH723" s="337"/>
      <c r="CI723" s="333"/>
      <c r="CJ723" s="333"/>
      <c r="CK723" s="333"/>
      <c r="CL723" s="333"/>
      <c r="CM723" s="333"/>
      <c r="CN723" s="333"/>
      <c r="CO723" s="333"/>
      <c r="CP723" s="333"/>
      <c r="CQ723" s="337"/>
      <c r="CR723" s="337"/>
      <c r="CS723" s="337"/>
      <c r="CT723" s="337"/>
      <c r="CU723" s="337"/>
      <c r="CV723" s="337"/>
      <c r="CW723" s="337"/>
      <c r="CX723" s="337"/>
      <c r="CY723" s="337"/>
      <c r="CZ723" s="337"/>
      <c r="DA723" s="337"/>
      <c r="DB723" s="337"/>
      <c r="DC723" s="337"/>
      <c r="DD723" s="337"/>
      <c r="DE723" s="337"/>
      <c r="DF723" s="337"/>
      <c r="DG723" s="337"/>
      <c r="DH723" s="337"/>
      <c r="DI723" s="337"/>
      <c r="DJ723" s="337"/>
      <c r="DK723" s="337"/>
      <c r="DL723" s="337"/>
      <c r="DM723"/>
      <c r="DN723"/>
      <c r="DO723"/>
      <c r="EA723" s="333"/>
      <c r="EB723" s="333"/>
      <c r="EC723" s="333"/>
      <c r="ED723" s="333"/>
      <c r="EE723" s="333"/>
      <c r="EF723" s="333"/>
      <c r="EG723" s="333"/>
      <c r="EH723" s="333"/>
      <c r="EJ723" s="66"/>
      <c r="EL723" s="66"/>
      <c r="EM723" s="338"/>
      <c r="FP723" s="107"/>
    </row>
    <row r="724" spans="1:172" s="83" customFormat="1">
      <c r="A724" s="66"/>
      <c r="B724" s="66"/>
      <c r="C724" s="120"/>
      <c r="D724" s="66"/>
      <c r="E724" s="197"/>
      <c r="F724" s="120"/>
      <c r="G724" s="333"/>
      <c r="H724" s="333"/>
      <c r="I724" s="333"/>
      <c r="J724" s="333"/>
      <c r="K724" s="333"/>
      <c r="L724" s="333"/>
      <c r="M724" s="333"/>
      <c r="N724" s="333"/>
      <c r="O724" s="333"/>
      <c r="P724" s="333"/>
      <c r="Q724" s="333"/>
      <c r="R724" s="333"/>
      <c r="S724" s="333"/>
      <c r="T724" s="333"/>
      <c r="U724" s="333"/>
      <c r="V724" s="333"/>
      <c r="W724" s="333"/>
      <c r="X724" s="333"/>
      <c r="Y724" s="333"/>
      <c r="Z724" s="333"/>
      <c r="AA724" s="333"/>
      <c r="AB724" s="333"/>
      <c r="AC724" s="333"/>
      <c r="AD724" s="333"/>
      <c r="AE724" s="333"/>
      <c r="AF724" s="333"/>
      <c r="AG724" s="333"/>
      <c r="AH724" s="333"/>
      <c r="AI724" s="333"/>
      <c r="AJ724" s="333"/>
      <c r="AK724" s="333"/>
      <c r="AL724" s="333"/>
      <c r="AM724" s="333"/>
      <c r="AN724" s="333"/>
      <c r="AO724"/>
      <c r="AP724"/>
      <c r="AQ724"/>
      <c r="AR724"/>
      <c r="AS724" s="333"/>
      <c r="AT724" s="333"/>
      <c r="AU724" s="333"/>
      <c r="AV724" s="333"/>
      <c r="AW724" s="333"/>
      <c r="AX724" s="333"/>
      <c r="AY724" s="333"/>
      <c r="AZ724" s="333"/>
      <c r="BA724"/>
      <c r="BB724"/>
      <c r="BC724"/>
      <c r="BD724"/>
      <c r="BE724"/>
      <c r="BF724"/>
      <c r="BG724" s="333"/>
      <c r="BH724" s="333"/>
      <c r="BI724" s="333"/>
      <c r="BJ724" s="333"/>
      <c r="BK724" s="333"/>
      <c r="BL724" s="333"/>
      <c r="BM724" s="333"/>
      <c r="BN724" s="333"/>
      <c r="BO724" s="333"/>
      <c r="BP724" s="333"/>
      <c r="BQ724" s="333"/>
      <c r="BR724" s="333"/>
      <c r="BS724" s="333"/>
      <c r="BT724" s="333"/>
      <c r="BU724" s="333"/>
      <c r="BV724" s="333"/>
      <c r="BW724" s="333"/>
      <c r="BX724" s="333"/>
      <c r="BY724" s="333"/>
      <c r="BZ724" s="333"/>
      <c r="CA724" s="333"/>
      <c r="CB724" s="333"/>
      <c r="CC724" s="333"/>
      <c r="CD724" s="333"/>
      <c r="CE724" s="337"/>
      <c r="CF724" s="337"/>
      <c r="CG724" s="337"/>
      <c r="CH724" s="337"/>
      <c r="CI724" s="333"/>
      <c r="CJ724" s="333"/>
      <c r="CK724" s="333"/>
      <c r="CL724" s="333"/>
      <c r="CM724" s="333"/>
      <c r="CN724" s="333"/>
      <c r="CO724" s="333"/>
      <c r="CP724" s="333"/>
      <c r="CQ724" s="337"/>
      <c r="CR724" s="337"/>
      <c r="CS724" s="337"/>
      <c r="CT724" s="337"/>
      <c r="CU724" s="337"/>
      <c r="CV724" s="337"/>
      <c r="CW724" s="337"/>
      <c r="CX724" s="337"/>
      <c r="CY724" s="337"/>
      <c r="CZ724" s="337"/>
      <c r="DA724" s="337"/>
      <c r="DB724" s="337"/>
      <c r="DC724" s="337"/>
      <c r="DD724" s="337"/>
      <c r="DE724" s="337"/>
      <c r="DF724" s="337"/>
      <c r="DG724" s="337"/>
      <c r="DH724" s="337"/>
      <c r="DI724" s="337"/>
      <c r="DJ724" s="337"/>
      <c r="DK724" s="337"/>
      <c r="DL724" s="337"/>
      <c r="DM724"/>
      <c r="DN724"/>
      <c r="DO724"/>
      <c r="EA724" s="333"/>
      <c r="EB724" s="333"/>
      <c r="EC724" s="333"/>
      <c r="ED724" s="333"/>
      <c r="EE724" s="333"/>
      <c r="EF724" s="333"/>
      <c r="EG724" s="333"/>
      <c r="EH724" s="333"/>
      <c r="EJ724" s="66"/>
      <c r="EL724" s="66"/>
      <c r="EM724" s="338"/>
      <c r="FP724" s="107"/>
    </row>
    <row r="725" spans="1:172" s="83" customFormat="1">
      <c r="A725" s="66"/>
      <c r="B725" s="66"/>
      <c r="C725" s="120"/>
      <c r="D725" s="66"/>
      <c r="E725" s="197"/>
      <c r="F725" s="120"/>
      <c r="G725" s="333"/>
      <c r="H725" s="333"/>
      <c r="I725" s="333"/>
      <c r="J725" s="333"/>
      <c r="K725" s="333"/>
      <c r="L725" s="333"/>
      <c r="M725" s="333"/>
      <c r="N725" s="333"/>
      <c r="O725" s="333"/>
      <c r="P725" s="333"/>
      <c r="Q725" s="333"/>
      <c r="R725" s="333"/>
      <c r="S725" s="333"/>
      <c r="T725" s="333"/>
      <c r="U725" s="333"/>
      <c r="V725" s="333"/>
      <c r="W725" s="333"/>
      <c r="X725" s="333"/>
      <c r="Y725" s="333"/>
      <c r="Z725" s="333"/>
      <c r="AA725" s="333"/>
      <c r="AB725" s="333"/>
      <c r="AC725" s="333"/>
      <c r="AD725" s="333"/>
      <c r="AE725" s="333"/>
      <c r="AF725" s="333"/>
      <c r="AG725" s="333"/>
      <c r="AH725" s="333"/>
      <c r="AI725" s="333"/>
      <c r="AJ725" s="333"/>
      <c r="AK725" s="333"/>
      <c r="AL725" s="333"/>
      <c r="AM725" s="333"/>
      <c r="AN725" s="333"/>
      <c r="AO725"/>
      <c r="AP725"/>
      <c r="AQ725"/>
      <c r="AR725"/>
      <c r="AS725" s="333"/>
      <c r="AT725" s="333"/>
      <c r="AU725" s="333"/>
      <c r="AV725" s="333"/>
      <c r="AW725" s="333"/>
      <c r="AX725" s="333"/>
      <c r="AY725" s="333"/>
      <c r="AZ725" s="333"/>
      <c r="BA725"/>
      <c r="BB725"/>
      <c r="BC725"/>
      <c r="BD725"/>
      <c r="BE725"/>
      <c r="BF725"/>
      <c r="BG725" s="333"/>
      <c r="BH725" s="333"/>
      <c r="BI725" s="333"/>
      <c r="BJ725" s="333"/>
      <c r="BK725" s="333"/>
      <c r="BL725" s="333"/>
      <c r="BM725" s="333"/>
      <c r="BN725" s="333"/>
      <c r="BO725" s="333"/>
      <c r="BP725" s="333"/>
      <c r="BQ725" s="333"/>
      <c r="BR725" s="333"/>
      <c r="BS725" s="333"/>
      <c r="BT725" s="333"/>
      <c r="BU725" s="333"/>
      <c r="BV725" s="333"/>
      <c r="BW725" s="333"/>
      <c r="BX725" s="333"/>
      <c r="BY725" s="333"/>
      <c r="BZ725" s="333"/>
      <c r="CA725" s="333"/>
      <c r="CB725" s="333"/>
      <c r="CC725" s="333"/>
      <c r="CD725" s="333"/>
      <c r="CE725" s="337"/>
      <c r="CF725" s="337"/>
      <c r="CG725" s="337"/>
      <c r="CH725" s="337"/>
      <c r="CI725" s="333"/>
      <c r="CJ725" s="333"/>
      <c r="CK725" s="333"/>
      <c r="CL725" s="333"/>
      <c r="CM725" s="333"/>
      <c r="CN725" s="333"/>
      <c r="CO725" s="333"/>
      <c r="CP725" s="333"/>
      <c r="CQ725" s="337"/>
      <c r="CR725" s="337"/>
      <c r="CS725" s="337"/>
      <c r="CT725" s="337"/>
      <c r="CU725" s="337"/>
      <c r="CV725" s="337"/>
      <c r="CW725" s="337"/>
      <c r="CX725" s="337"/>
      <c r="CY725" s="337"/>
      <c r="CZ725" s="337"/>
      <c r="DA725" s="337"/>
      <c r="DB725" s="337"/>
      <c r="DC725" s="337"/>
      <c r="DD725" s="337"/>
      <c r="DE725" s="337"/>
      <c r="DF725" s="337"/>
      <c r="DG725" s="337"/>
      <c r="DH725" s="337"/>
      <c r="DI725" s="337"/>
      <c r="DJ725" s="337"/>
      <c r="DK725" s="337"/>
      <c r="DL725" s="337"/>
      <c r="DM725"/>
      <c r="DN725"/>
      <c r="DO725"/>
      <c r="EA725" s="333"/>
      <c r="EB725" s="333"/>
      <c r="EC725" s="333"/>
      <c r="ED725" s="333"/>
      <c r="EE725" s="333"/>
      <c r="EF725" s="333"/>
      <c r="EG725" s="333"/>
      <c r="EH725" s="333"/>
      <c r="EJ725" s="66"/>
      <c r="EL725" s="66"/>
      <c r="EM725" s="338"/>
      <c r="FP725" s="107"/>
    </row>
    <row r="726" spans="1:172" s="83" customFormat="1">
      <c r="A726" s="66"/>
      <c r="B726" s="66"/>
      <c r="C726" s="120"/>
      <c r="D726" s="66"/>
      <c r="E726" s="197"/>
      <c r="F726" s="120"/>
      <c r="G726" s="333"/>
      <c r="H726" s="333"/>
      <c r="I726" s="333"/>
      <c r="J726" s="333"/>
      <c r="K726" s="333"/>
      <c r="L726" s="333"/>
      <c r="M726" s="333"/>
      <c r="N726" s="333"/>
      <c r="O726" s="333"/>
      <c r="P726" s="333"/>
      <c r="Q726" s="333"/>
      <c r="R726" s="333"/>
      <c r="S726" s="333"/>
      <c r="T726" s="333"/>
      <c r="U726" s="333"/>
      <c r="V726" s="333"/>
      <c r="W726" s="333"/>
      <c r="X726" s="333"/>
      <c r="Y726" s="333"/>
      <c r="Z726" s="333"/>
      <c r="AA726" s="333"/>
      <c r="AB726" s="333"/>
      <c r="AC726" s="333"/>
      <c r="AD726" s="333"/>
      <c r="AE726" s="333"/>
      <c r="AF726" s="333"/>
      <c r="AG726" s="333"/>
      <c r="AH726" s="333"/>
      <c r="AI726" s="333"/>
      <c r="AJ726" s="333"/>
      <c r="AK726" s="333"/>
      <c r="AL726" s="333"/>
      <c r="AM726" s="333"/>
      <c r="AN726" s="333"/>
      <c r="AO726"/>
      <c r="AP726"/>
      <c r="AQ726"/>
      <c r="AR726"/>
      <c r="AS726" s="333"/>
      <c r="AT726" s="333"/>
      <c r="AU726" s="333"/>
      <c r="AV726" s="333"/>
      <c r="AW726" s="333"/>
      <c r="AX726" s="333"/>
      <c r="AY726" s="333"/>
      <c r="AZ726" s="333"/>
      <c r="BA726"/>
      <c r="BB726"/>
      <c r="BC726"/>
      <c r="BD726"/>
      <c r="BE726"/>
      <c r="BF726"/>
      <c r="BG726" s="333"/>
      <c r="BH726" s="333"/>
      <c r="BI726" s="333"/>
      <c r="BJ726" s="333"/>
      <c r="BK726" s="333"/>
      <c r="BL726" s="333"/>
      <c r="BM726" s="333"/>
      <c r="BN726" s="333"/>
      <c r="BO726" s="333"/>
      <c r="BP726" s="333"/>
      <c r="BQ726" s="333"/>
      <c r="BR726" s="333"/>
      <c r="BS726" s="333"/>
      <c r="BT726" s="333"/>
      <c r="BU726" s="333"/>
      <c r="BV726" s="333"/>
      <c r="BW726" s="333"/>
      <c r="BX726" s="333"/>
      <c r="BY726" s="333"/>
      <c r="BZ726" s="333"/>
      <c r="CA726" s="333"/>
      <c r="CB726" s="333"/>
      <c r="CC726" s="333"/>
      <c r="CD726" s="333"/>
      <c r="CE726" s="337"/>
      <c r="CF726" s="337"/>
      <c r="CG726" s="337"/>
      <c r="CH726" s="337"/>
      <c r="CI726" s="333"/>
      <c r="CJ726" s="333"/>
      <c r="CK726" s="333"/>
      <c r="CL726" s="333"/>
      <c r="CM726" s="333"/>
      <c r="CN726" s="333"/>
      <c r="CO726" s="333"/>
      <c r="CP726" s="333"/>
      <c r="CQ726" s="337"/>
      <c r="CR726" s="337"/>
      <c r="CS726" s="337"/>
      <c r="CT726" s="337"/>
      <c r="CU726" s="337"/>
      <c r="CV726" s="337"/>
      <c r="CW726" s="337"/>
      <c r="CX726" s="337"/>
      <c r="CY726" s="337"/>
      <c r="CZ726" s="337"/>
      <c r="DA726" s="337"/>
      <c r="DB726" s="337"/>
      <c r="DC726" s="337"/>
      <c r="DD726" s="337"/>
      <c r="DE726" s="337"/>
      <c r="DF726" s="337"/>
      <c r="DG726" s="337"/>
      <c r="DH726" s="337"/>
      <c r="DI726" s="337"/>
      <c r="DJ726" s="337"/>
      <c r="DK726" s="337"/>
      <c r="DL726" s="337"/>
      <c r="DM726"/>
      <c r="DN726"/>
      <c r="DO726"/>
      <c r="EA726" s="333"/>
      <c r="EB726" s="333"/>
      <c r="EC726" s="333"/>
      <c r="ED726" s="333"/>
      <c r="EE726" s="333"/>
      <c r="EF726" s="333"/>
      <c r="EG726" s="333"/>
      <c r="EH726" s="333"/>
      <c r="EJ726" s="66"/>
      <c r="EL726" s="66"/>
      <c r="EM726" s="338"/>
      <c r="FP726" s="107"/>
    </row>
    <row r="727" spans="1:172" s="83" customFormat="1">
      <c r="A727" s="66"/>
      <c r="B727" s="66"/>
      <c r="C727" s="120"/>
      <c r="D727" s="66"/>
      <c r="E727" s="197"/>
      <c r="F727" s="120"/>
      <c r="G727" s="333"/>
      <c r="H727" s="333"/>
      <c r="I727" s="333"/>
      <c r="J727" s="333"/>
      <c r="K727" s="333"/>
      <c r="L727" s="333"/>
      <c r="M727" s="333"/>
      <c r="N727" s="333"/>
      <c r="O727" s="333"/>
      <c r="P727" s="333"/>
      <c r="Q727" s="333"/>
      <c r="R727" s="333"/>
      <c r="S727" s="333"/>
      <c r="T727" s="333"/>
      <c r="U727" s="333"/>
      <c r="V727" s="333"/>
      <c r="W727" s="333"/>
      <c r="X727" s="333"/>
      <c r="Y727" s="333"/>
      <c r="Z727" s="333"/>
      <c r="AA727" s="333"/>
      <c r="AB727" s="333"/>
      <c r="AC727" s="333"/>
      <c r="AD727" s="333"/>
      <c r="AE727" s="333"/>
      <c r="AF727" s="333"/>
      <c r="AG727" s="333"/>
      <c r="AH727" s="333"/>
      <c r="AI727" s="333"/>
      <c r="AJ727" s="333"/>
      <c r="AK727" s="333"/>
      <c r="AL727" s="333"/>
      <c r="AM727" s="333"/>
      <c r="AN727" s="333"/>
      <c r="AO727"/>
      <c r="AP727"/>
      <c r="AQ727"/>
      <c r="AR727"/>
      <c r="AS727" s="333"/>
      <c r="AT727" s="333"/>
      <c r="AU727" s="333"/>
      <c r="AV727" s="333"/>
      <c r="AW727" s="333"/>
      <c r="AX727" s="333"/>
      <c r="AY727" s="333"/>
      <c r="AZ727" s="333"/>
      <c r="BA727"/>
      <c r="BB727"/>
      <c r="BC727"/>
      <c r="BD727"/>
      <c r="BE727"/>
      <c r="BF727"/>
      <c r="BG727" s="333"/>
      <c r="BH727" s="333"/>
      <c r="BI727" s="333"/>
      <c r="BJ727" s="333"/>
      <c r="BK727" s="333"/>
      <c r="BL727" s="333"/>
      <c r="BM727" s="333"/>
      <c r="BN727" s="333"/>
      <c r="BO727" s="333"/>
      <c r="BP727" s="333"/>
      <c r="BQ727" s="333"/>
      <c r="BR727" s="333"/>
      <c r="BS727" s="333"/>
      <c r="BT727" s="333"/>
      <c r="BU727" s="333"/>
      <c r="BV727" s="333"/>
      <c r="BW727" s="333"/>
      <c r="BX727" s="333"/>
      <c r="BY727" s="333"/>
      <c r="BZ727" s="333"/>
      <c r="CA727" s="333"/>
      <c r="CB727" s="333"/>
      <c r="CC727" s="333"/>
      <c r="CD727" s="333"/>
      <c r="CE727" s="337"/>
      <c r="CF727" s="337"/>
      <c r="CG727" s="337"/>
      <c r="CH727" s="337"/>
      <c r="CI727" s="333"/>
      <c r="CJ727" s="333"/>
      <c r="CK727" s="333"/>
      <c r="CL727" s="333"/>
      <c r="CM727" s="333"/>
      <c r="CN727" s="333"/>
      <c r="CO727" s="333"/>
      <c r="CP727" s="333"/>
      <c r="CQ727" s="337"/>
      <c r="CR727" s="337"/>
      <c r="CS727" s="337"/>
      <c r="CT727" s="337"/>
      <c r="CU727" s="337"/>
      <c r="CV727" s="337"/>
      <c r="CW727" s="337"/>
      <c r="CX727" s="337"/>
      <c r="CY727" s="337"/>
      <c r="CZ727" s="337"/>
      <c r="DA727" s="337"/>
      <c r="DB727" s="337"/>
      <c r="DC727" s="337"/>
      <c r="DD727" s="337"/>
      <c r="DE727" s="337"/>
      <c r="DF727" s="337"/>
      <c r="DG727" s="337"/>
      <c r="DH727" s="337"/>
      <c r="DI727" s="337"/>
      <c r="DJ727" s="337"/>
      <c r="DK727" s="337"/>
      <c r="DL727" s="337"/>
      <c r="DM727"/>
      <c r="DN727"/>
      <c r="DO727"/>
      <c r="EA727" s="333"/>
      <c r="EB727" s="333"/>
      <c r="EC727" s="333"/>
      <c r="ED727" s="333"/>
      <c r="EE727" s="333"/>
      <c r="EF727" s="333"/>
      <c r="EG727" s="333"/>
      <c r="EH727" s="333"/>
      <c r="EJ727" s="66"/>
      <c r="EL727" s="66"/>
      <c r="EM727" s="338"/>
      <c r="FP727" s="107"/>
    </row>
    <row r="728" spans="1:172" s="83" customFormat="1">
      <c r="A728" s="66"/>
      <c r="B728" s="66"/>
      <c r="C728" s="120"/>
      <c r="D728" s="66"/>
      <c r="E728" s="197"/>
      <c r="F728" s="120"/>
      <c r="G728" s="333"/>
      <c r="H728" s="333"/>
      <c r="I728" s="333"/>
      <c r="J728" s="333"/>
      <c r="K728" s="333"/>
      <c r="L728" s="333"/>
      <c r="M728" s="333"/>
      <c r="N728" s="333"/>
      <c r="O728" s="333"/>
      <c r="P728" s="333"/>
      <c r="Q728" s="333"/>
      <c r="R728" s="333"/>
      <c r="S728" s="333"/>
      <c r="T728" s="333"/>
      <c r="U728" s="333"/>
      <c r="V728" s="333"/>
      <c r="W728" s="333"/>
      <c r="X728" s="333"/>
      <c r="Y728" s="333"/>
      <c r="Z728" s="333"/>
      <c r="AA728" s="333"/>
      <c r="AB728" s="333"/>
      <c r="AC728" s="333"/>
      <c r="AD728" s="333"/>
      <c r="AE728" s="333"/>
      <c r="AF728" s="333"/>
      <c r="AG728" s="333"/>
      <c r="AH728" s="333"/>
      <c r="AI728" s="333"/>
      <c r="AJ728" s="333"/>
      <c r="AK728" s="333"/>
      <c r="AL728" s="333"/>
      <c r="AM728" s="333"/>
      <c r="AN728" s="333"/>
      <c r="AO728"/>
      <c r="AP728"/>
      <c r="AQ728"/>
      <c r="AR728"/>
      <c r="AS728" s="333"/>
      <c r="AT728" s="333"/>
      <c r="AU728" s="333"/>
      <c r="AV728" s="333"/>
      <c r="AW728" s="333"/>
      <c r="AX728" s="333"/>
      <c r="AY728" s="333"/>
      <c r="AZ728" s="333"/>
      <c r="BA728"/>
      <c r="BB728"/>
      <c r="BC728"/>
      <c r="BD728"/>
      <c r="BE728"/>
      <c r="BF728"/>
      <c r="BG728" s="333"/>
      <c r="BH728" s="333"/>
      <c r="BI728" s="333"/>
      <c r="BJ728" s="333"/>
      <c r="BK728" s="333"/>
      <c r="BL728" s="333"/>
      <c r="BM728" s="333"/>
      <c r="BN728" s="333"/>
      <c r="BO728" s="333"/>
      <c r="BP728" s="333"/>
      <c r="BQ728" s="333"/>
      <c r="BR728" s="333"/>
      <c r="BS728" s="333"/>
      <c r="BT728" s="333"/>
      <c r="BU728" s="333"/>
      <c r="BV728" s="333"/>
      <c r="BW728" s="333"/>
      <c r="BX728" s="333"/>
      <c r="BY728" s="333"/>
      <c r="BZ728" s="333"/>
      <c r="CA728" s="333"/>
      <c r="CB728" s="333"/>
      <c r="CC728" s="333"/>
      <c r="CD728" s="333"/>
      <c r="CE728" s="337"/>
      <c r="CF728" s="337"/>
      <c r="CG728" s="337"/>
      <c r="CH728" s="337"/>
      <c r="CI728" s="333"/>
      <c r="CJ728" s="333"/>
      <c r="CK728" s="333"/>
      <c r="CL728" s="333"/>
      <c r="CM728" s="333"/>
      <c r="CN728" s="333"/>
      <c r="CO728" s="333"/>
      <c r="CP728" s="333"/>
      <c r="CQ728" s="337"/>
      <c r="CR728" s="337"/>
      <c r="CS728" s="337"/>
      <c r="CT728" s="337"/>
      <c r="CU728" s="337"/>
      <c r="CV728" s="337"/>
      <c r="CW728" s="337"/>
      <c r="CX728" s="337"/>
      <c r="CY728" s="337"/>
      <c r="CZ728" s="337"/>
      <c r="DA728" s="337"/>
      <c r="DB728" s="337"/>
      <c r="DC728" s="337"/>
      <c r="DD728" s="337"/>
      <c r="DE728" s="337"/>
      <c r="DF728" s="337"/>
      <c r="DG728" s="337"/>
      <c r="DH728" s="337"/>
      <c r="DI728" s="337"/>
      <c r="DJ728" s="337"/>
      <c r="DK728" s="337"/>
      <c r="DL728" s="337"/>
      <c r="DM728"/>
      <c r="DN728"/>
      <c r="DO728"/>
      <c r="EA728" s="333"/>
      <c r="EB728" s="333"/>
      <c r="EC728" s="333"/>
      <c r="ED728" s="333"/>
      <c r="EE728" s="333"/>
      <c r="EF728" s="333"/>
      <c r="EG728" s="333"/>
      <c r="EH728" s="333"/>
      <c r="EJ728" s="66"/>
      <c r="EL728" s="66"/>
      <c r="EM728" s="338"/>
      <c r="FP728" s="107"/>
    </row>
    <row r="729" spans="1:172" s="83" customFormat="1">
      <c r="A729" s="66"/>
      <c r="B729" s="66"/>
      <c r="C729" s="120"/>
      <c r="D729" s="66"/>
      <c r="E729" s="197"/>
      <c r="F729" s="120"/>
      <c r="G729" s="333"/>
      <c r="H729" s="333"/>
      <c r="I729" s="333"/>
      <c r="J729" s="333"/>
      <c r="K729" s="333"/>
      <c r="L729" s="333"/>
      <c r="M729" s="333"/>
      <c r="N729" s="333"/>
      <c r="O729" s="333"/>
      <c r="P729" s="333"/>
      <c r="Q729" s="333"/>
      <c r="R729" s="333"/>
      <c r="S729" s="333"/>
      <c r="T729" s="333"/>
      <c r="U729" s="333"/>
      <c r="V729" s="333"/>
      <c r="W729" s="333"/>
      <c r="X729" s="333"/>
      <c r="Y729" s="333"/>
      <c r="Z729" s="333"/>
      <c r="AA729" s="333"/>
      <c r="AB729" s="333"/>
      <c r="AC729" s="333"/>
      <c r="AD729" s="333"/>
      <c r="AE729" s="333"/>
      <c r="AF729" s="333"/>
      <c r="AG729" s="333"/>
      <c r="AH729" s="333"/>
      <c r="AI729" s="333"/>
      <c r="AJ729" s="333"/>
      <c r="AK729" s="333"/>
      <c r="AL729" s="333"/>
      <c r="AM729" s="333"/>
      <c r="AN729" s="333"/>
      <c r="AO729"/>
      <c r="AP729"/>
      <c r="AQ729"/>
      <c r="AR729"/>
      <c r="AS729" s="333"/>
      <c r="AT729" s="333"/>
      <c r="AU729" s="333"/>
      <c r="AV729" s="333"/>
      <c r="AW729" s="333"/>
      <c r="AX729" s="333"/>
      <c r="AY729" s="333"/>
      <c r="AZ729" s="333"/>
      <c r="BA729"/>
      <c r="BB729"/>
      <c r="BC729"/>
      <c r="BD729"/>
      <c r="BE729"/>
      <c r="BF729"/>
      <c r="BG729" s="333"/>
      <c r="BH729" s="333"/>
      <c r="BI729" s="333"/>
      <c r="BJ729" s="333"/>
      <c r="BK729" s="333"/>
      <c r="BL729" s="333"/>
      <c r="BM729" s="333"/>
      <c r="BN729" s="333"/>
      <c r="BO729" s="333"/>
      <c r="BP729" s="333"/>
      <c r="BQ729" s="333"/>
      <c r="BR729" s="333"/>
      <c r="BS729" s="333"/>
      <c r="BT729" s="333"/>
      <c r="BU729" s="333"/>
      <c r="BV729" s="333"/>
      <c r="BW729" s="333"/>
      <c r="BX729" s="333"/>
      <c r="BY729" s="333"/>
      <c r="BZ729" s="333"/>
      <c r="CA729" s="333"/>
      <c r="CB729" s="333"/>
      <c r="CC729" s="333"/>
      <c r="CD729" s="333"/>
      <c r="CE729" s="337"/>
      <c r="CF729" s="337"/>
      <c r="CG729" s="337"/>
      <c r="CH729" s="337"/>
      <c r="CI729" s="333"/>
      <c r="CJ729" s="333"/>
      <c r="CK729" s="333"/>
      <c r="CL729" s="333"/>
      <c r="CM729" s="333"/>
      <c r="CN729" s="333"/>
      <c r="CO729" s="333"/>
      <c r="CP729" s="333"/>
      <c r="CQ729" s="337"/>
      <c r="CR729" s="337"/>
      <c r="CS729" s="337"/>
      <c r="CT729" s="337"/>
      <c r="CU729" s="337"/>
      <c r="CV729" s="337"/>
      <c r="CW729" s="337"/>
      <c r="CX729" s="337"/>
      <c r="CY729" s="337"/>
      <c r="CZ729" s="337"/>
      <c r="DA729" s="337"/>
      <c r="DB729" s="337"/>
      <c r="DC729" s="337"/>
      <c r="DD729" s="337"/>
      <c r="DE729" s="337"/>
      <c r="DF729" s="337"/>
      <c r="DG729" s="337"/>
      <c r="DH729" s="337"/>
      <c r="DI729" s="337"/>
      <c r="DJ729" s="337"/>
      <c r="DK729" s="337"/>
      <c r="DL729" s="337"/>
      <c r="DM729"/>
      <c r="DN729"/>
      <c r="DO729"/>
      <c r="EA729" s="333"/>
      <c r="EB729" s="333"/>
      <c r="EC729" s="333"/>
      <c r="ED729" s="333"/>
      <c r="EE729" s="333"/>
      <c r="EF729" s="333"/>
      <c r="EG729" s="333"/>
      <c r="EH729" s="333"/>
      <c r="EJ729" s="66"/>
      <c r="EL729" s="66"/>
      <c r="EM729" s="338"/>
      <c r="FP729" s="107"/>
    </row>
    <row r="730" spans="1:172" s="83" customFormat="1">
      <c r="A730" s="66"/>
      <c r="B730" s="66"/>
      <c r="C730" s="120"/>
      <c r="D730" s="66"/>
      <c r="E730" s="197"/>
      <c r="F730" s="120"/>
      <c r="G730" s="333"/>
      <c r="H730" s="333"/>
      <c r="I730" s="333"/>
      <c r="J730" s="333"/>
      <c r="K730" s="333"/>
      <c r="L730" s="333"/>
      <c r="M730" s="333"/>
      <c r="N730" s="333"/>
      <c r="O730" s="333"/>
      <c r="P730" s="333"/>
      <c r="Q730" s="333"/>
      <c r="R730" s="333"/>
      <c r="S730" s="333"/>
      <c r="T730" s="333"/>
      <c r="U730" s="333"/>
      <c r="V730" s="333"/>
      <c r="W730" s="333"/>
      <c r="X730" s="333"/>
      <c r="Y730" s="333"/>
      <c r="Z730" s="333"/>
      <c r="AA730" s="333"/>
      <c r="AB730" s="333"/>
      <c r="AC730" s="333"/>
      <c r="AD730" s="333"/>
      <c r="AE730" s="333"/>
      <c r="AF730" s="333"/>
      <c r="AG730" s="333"/>
      <c r="AH730" s="333"/>
      <c r="AI730" s="333"/>
      <c r="AJ730" s="333"/>
      <c r="AK730" s="333"/>
      <c r="AL730" s="333"/>
      <c r="AM730" s="333"/>
      <c r="AN730" s="333"/>
      <c r="AO730"/>
      <c r="AP730"/>
      <c r="AQ730"/>
      <c r="AR730"/>
      <c r="AS730" s="333"/>
      <c r="AT730" s="333"/>
      <c r="AU730" s="333"/>
      <c r="AV730" s="333"/>
      <c r="AW730" s="333"/>
      <c r="AX730" s="333"/>
      <c r="AY730" s="333"/>
      <c r="AZ730" s="333"/>
      <c r="BA730"/>
      <c r="BB730"/>
      <c r="BC730"/>
      <c r="BD730"/>
      <c r="BE730"/>
      <c r="BF730"/>
      <c r="BG730" s="333"/>
      <c r="BH730" s="333"/>
      <c r="BI730" s="333"/>
      <c r="BJ730" s="333"/>
      <c r="BK730" s="333"/>
      <c r="BL730" s="333"/>
      <c r="BM730" s="333"/>
      <c r="BN730" s="333"/>
      <c r="BO730" s="333"/>
      <c r="BP730" s="333"/>
      <c r="BQ730" s="333"/>
      <c r="BR730" s="333"/>
      <c r="BS730" s="333"/>
      <c r="BT730" s="333"/>
      <c r="BU730" s="333"/>
      <c r="BV730" s="333"/>
      <c r="BW730" s="333"/>
      <c r="BX730" s="333"/>
      <c r="BY730" s="333"/>
      <c r="BZ730" s="333"/>
      <c r="CA730" s="333"/>
      <c r="CB730" s="333"/>
      <c r="CC730" s="333"/>
      <c r="CD730" s="333"/>
      <c r="CE730" s="337"/>
      <c r="CF730" s="337"/>
      <c r="CG730" s="337"/>
      <c r="CH730" s="337"/>
      <c r="CI730" s="333"/>
      <c r="CJ730" s="333"/>
      <c r="CK730" s="333"/>
      <c r="CL730" s="333"/>
      <c r="CM730" s="333"/>
      <c r="CN730" s="333"/>
      <c r="CO730" s="333"/>
      <c r="CP730" s="333"/>
      <c r="CQ730" s="337"/>
      <c r="CR730" s="337"/>
      <c r="CS730" s="337"/>
      <c r="CT730" s="337"/>
      <c r="CU730" s="337"/>
      <c r="CV730" s="337"/>
      <c r="CW730" s="337"/>
      <c r="CX730" s="337"/>
      <c r="CY730" s="337"/>
      <c r="CZ730" s="337"/>
      <c r="DA730" s="337"/>
      <c r="DB730" s="337"/>
      <c r="DC730" s="337"/>
      <c r="DD730" s="337"/>
      <c r="DE730" s="337"/>
      <c r="DF730" s="337"/>
      <c r="DG730" s="337"/>
      <c r="DH730" s="337"/>
      <c r="DI730" s="337"/>
      <c r="DJ730" s="337"/>
      <c r="DK730" s="337"/>
      <c r="DL730" s="337"/>
      <c r="DM730"/>
      <c r="DN730"/>
      <c r="DO730"/>
      <c r="EA730" s="333"/>
      <c r="EB730" s="333"/>
      <c r="EC730" s="333"/>
      <c r="ED730" s="333"/>
      <c r="EE730" s="333"/>
      <c r="EF730" s="333"/>
      <c r="EG730" s="333"/>
      <c r="EH730" s="333"/>
      <c r="EJ730" s="66"/>
      <c r="EL730" s="66"/>
      <c r="EM730" s="338"/>
      <c r="FP730" s="107"/>
    </row>
    <row r="731" spans="1:172" s="83" customFormat="1">
      <c r="A731" s="66"/>
      <c r="B731" s="66"/>
      <c r="C731" s="120"/>
      <c r="D731" s="66"/>
      <c r="E731" s="197"/>
      <c r="F731" s="120"/>
      <c r="G731" s="333"/>
      <c r="H731" s="333"/>
      <c r="I731" s="333"/>
      <c r="J731" s="333"/>
      <c r="K731" s="333"/>
      <c r="L731" s="333"/>
      <c r="M731" s="333"/>
      <c r="N731" s="333"/>
      <c r="O731" s="333"/>
      <c r="P731" s="333"/>
      <c r="Q731" s="333"/>
      <c r="R731" s="333"/>
      <c r="S731" s="333"/>
      <c r="T731" s="333"/>
      <c r="U731" s="333"/>
      <c r="V731" s="333"/>
      <c r="W731" s="333"/>
      <c r="X731" s="333"/>
      <c r="Y731" s="333"/>
      <c r="Z731" s="333"/>
      <c r="AA731" s="333"/>
      <c r="AB731" s="333"/>
      <c r="AC731" s="333"/>
      <c r="AD731" s="333"/>
      <c r="AE731" s="333"/>
      <c r="AF731" s="333"/>
      <c r="AG731" s="333"/>
      <c r="AH731" s="333"/>
      <c r="AI731" s="333"/>
      <c r="AJ731" s="333"/>
      <c r="AK731" s="333"/>
      <c r="AL731" s="333"/>
      <c r="AM731" s="333"/>
      <c r="AN731" s="333"/>
      <c r="AO731"/>
      <c r="AP731"/>
      <c r="AQ731"/>
      <c r="AR731"/>
      <c r="AS731" s="333"/>
      <c r="AT731" s="333"/>
      <c r="AU731" s="333"/>
      <c r="AV731" s="333"/>
      <c r="AW731" s="333"/>
      <c r="AX731" s="333"/>
      <c r="AY731" s="333"/>
      <c r="AZ731" s="333"/>
      <c r="BA731"/>
      <c r="BB731"/>
      <c r="BC731"/>
      <c r="BD731"/>
      <c r="BE731"/>
      <c r="BF731"/>
      <c r="BG731" s="333"/>
      <c r="BH731" s="333"/>
      <c r="BI731" s="333"/>
      <c r="BJ731" s="333"/>
      <c r="BK731" s="333"/>
      <c r="BL731" s="333"/>
      <c r="BM731" s="333"/>
      <c r="BN731" s="333"/>
      <c r="BO731" s="333"/>
      <c r="BP731" s="333"/>
      <c r="BQ731" s="333"/>
      <c r="BR731" s="333"/>
      <c r="BS731" s="333"/>
      <c r="BT731" s="333"/>
      <c r="BU731" s="333"/>
      <c r="BV731" s="333"/>
      <c r="BW731" s="333"/>
      <c r="BX731" s="333"/>
      <c r="BY731" s="333"/>
      <c r="BZ731" s="333"/>
      <c r="CA731" s="333"/>
      <c r="CB731" s="333"/>
      <c r="CC731" s="333"/>
      <c r="CD731" s="333"/>
      <c r="CE731" s="337"/>
      <c r="CF731" s="337"/>
      <c r="CG731" s="337"/>
      <c r="CH731" s="337"/>
      <c r="CI731" s="333"/>
      <c r="CJ731" s="333"/>
      <c r="CK731" s="333"/>
      <c r="CL731" s="333"/>
      <c r="CM731" s="333"/>
      <c r="CN731" s="333"/>
      <c r="CO731" s="333"/>
      <c r="CP731" s="333"/>
      <c r="CQ731" s="337"/>
      <c r="CR731" s="337"/>
      <c r="CS731" s="337"/>
      <c r="CT731" s="337"/>
      <c r="CU731" s="337"/>
      <c r="CV731" s="337"/>
      <c r="CW731" s="337"/>
      <c r="CX731" s="337"/>
      <c r="CY731" s="337"/>
      <c r="CZ731" s="337"/>
      <c r="DA731" s="337"/>
      <c r="DB731" s="337"/>
      <c r="DC731" s="337"/>
      <c r="DD731" s="337"/>
      <c r="DE731" s="337"/>
      <c r="DF731" s="337"/>
      <c r="DG731" s="337"/>
      <c r="DH731" s="337"/>
      <c r="DI731" s="337"/>
      <c r="DJ731" s="337"/>
      <c r="DK731" s="337"/>
      <c r="DL731" s="337"/>
      <c r="DM731"/>
      <c r="DN731"/>
      <c r="DO731"/>
      <c r="EA731" s="333"/>
      <c r="EB731" s="333"/>
      <c r="EC731" s="333"/>
      <c r="ED731" s="333"/>
      <c r="EE731" s="333"/>
      <c r="EF731" s="333"/>
      <c r="EG731" s="333"/>
      <c r="EH731" s="333"/>
      <c r="EJ731" s="66"/>
      <c r="EL731" s="66"/>
      <c r="EM731" s="338"/>
      <c r="FP731" s="107"/>
    </row>
    <row r="732" spans="1:172" s="83" customFormat="1">
      <c r="A732" s="66"/>
      <c r="B732" s="66"/>
      <c r="C732" s="120"/>
      <c r="D732" s="66"/>
      <c r="E732" s="197"/>
      <c r="F732" s="120"/>
      <c r="G732" s="333"/>
      <c r="H732" s="333"/>
      <c r="I732" s="333"/>
      <c r="J732" s="333"/>
      <c r="K732" s="333"/>
      <c r="L732" s="333"/>
      <c r="M732" s="333"/>
      <c r="N732" s="333"/>
      <c r="O732" s="333"/>
      <c r="P732" s="333"/>
      <c r="Q732" s="333"/>
      <c r="R732" s="333"/>
      <c r="S732" s="333"/>
      <c r="T732" s="333"/>
      <c r="U732" s="333"/>
      <c r="V732" s="333"/>
      <c r="W732" s="333"/>
      <c r="X732" s="333"/>
      <c r="Y732" s="333"/>
      <c r="Z732" s="333"/>
      <c r="AA732" s="333"/>
      <c r="AB732" s="333"/>
      <c r="AC732" s="333"/>
      <c r="AD732" s="333"/>
      <c r="AE732" s="333"/>
      <c r="AF732" s="333"/>
      <c r="AG732" s="333"/>
      <c r="AH732" s="333"/>
      <c r="AI732" s="333"/>
      <c r="AJ732" s="333"/>
      <c r="AK732" s="333"/>
      <c r="AL732" s="333"/>
      <c r="AM732" s="333"/>
      <c r="AN732" s="333"/>
      <c r="AO732"/>
      <c r="AP732"/>
      <c r="AQ732"/>
      <c r="AR732"/>
      <c r="AS732" s="333"/>
      <c r="AT732" s="333"/>
      <c r="AU732" s="333"/>
      <c r="AV732" s="333"/>
      <c r="AW732" s="333"/>
      <c r="AX732" s="333"/>
      <c r="AY732" s="333"/>
      <c r="AZ732" s="333"/>
      <c r="BA732"/>
      <c r="BB732"/>
      <c r="BC732"/>
      <c r="BD732"/>
      <c r="BE732"/>
      <c r="BF732"/>
      <c r="BG732" s="333"/>
      <c r="BH732" s="333"/>
      <c r="BI732" s="333"/>
      <c r="BJ732" s="333"/>
      <c r="BK732" s="333"/>
      <c r="BL732" s="333"/>
      <c r="BM732" s="333"/>
      <c r="BN732" s="333"/>
      <c r="BO732" s="333"/>
      <c r="BP732" s="333"/>
      <c r="BQ732" s="333"/>
      <c r="BR732" s="333"/>
      <c r="BS732" s="333"/>
      <c r="BT732" s="333"/>
      <c r="BU732" s="333"/>
      <c r="BV732" s="333"/>
      <c r="BW732" s="333"/>
      <c r="BX732" s="333"/>
      <c r="BY732" s="333"/>
      <c r="BZ732" s="333"/>
      <c r="CA732" s="333"/>
      <c r="CB732" s="333"/>
      <c r="CC732" s="333"/>
      <c r="CD732" s="333"/>
      <c r="CE732" s="337"/>
      <c r="CF732" s="337"/>
      <c r="CG732" s="337"/>
      <c r="CH732" s="337"/>
      <c r="CI732" s="333"/>
      <c r="CJ732" s="333"/>
      <c r="CK732" s="333"/>
      <c r="CL732" s="333"/>
      <c r="CM732" s="333"/>
      <c r="CN732" s="333"/>
      <c r="CO732" s="333"/>
      <c r="CP732" s="333"/>
      <c r="CQ732" s="337"/>
      <c r="CR732" s="337"/>
      <c r="CS732" s="337"/>
      <c r="CT732" s="337"/>
      <c r="CU732" s="337"/>
      <c r="CV732" s="337"/>
      <c r="CW732" s="337"/>
      <c r="CX732" s="337"/>
      <c r="CY732" s="337"/>
      <c r="CZ732" s="337"/>
      <c r="DA732" s="337"/>
      <c r="DB732" s="337"/>
      <c r="DC732" s="337"/>
      <c r="DD732" s="337"/>
      <c r="DE732" s="337"/>
      <c r="DF732" s="337"/>
      <c r="DG732" s="337"/>
      <c r="DH732" s="337"/>
      <c r="DI732" s="337"/>
      <c r="DJ732" s="337"/>
      <c r="DK732" s="337"/>
      <c r="DL732" s="337"/>
      <c r="DM732"/>
      <c r="DN732"/>
      <c r="DO732"/>
      <c r="EA732" s="333"/>
      <c r="EB732" s="333"/>
      <c r="EC732" s="333"/>
      <c r="ED732" s="333"/>
      <c r="EE732" s="333"/>
      <c r="EF732" s="333"/>
      <c r="EG732" s="333"/>
      <c r="EH732" s="333"/>
      <c r="EJ732" s="66"/>
      <c r="EL732" s="66"/>
      <c r="EM732" s="338"/>
      <c r="FP732" s="107"/>
    </row>
    <row r="733" spans="1:172" s="83" customFormat="1">
      <c r="A733" s="66"/>
      <c r="B733" s="66"/>
      <c r="C733" s="120"/>
      <c r="D733" s="66"/>
      <c r="E733" s="197"/>
      <c r="F733" s="120"/>
      <c r="G733" s="333"/>
      <c r="H733" s="333"/>
      <c r="I733" s="333"/>
      <c r="J733" s="333"/>
      <c r="K733" s="333"/>
      <c r="L733" s="333"/>
      <c r="M733" s="333"/>
      <c r="N733" s="333"/>
      <c r="O733" s="333"/>
      <c r="P733" s="333"/>
      <c r="Q733" s="333"/>
      <c r="R733" s="333"/>
      <c r="S733" s="333"/>
      <c r="T733" s="333"/>
      <c r="U733" s="333"/>
      <c r="V733" s="333"/>
      <c r="W733" s="333"/>
      <c r="X733" s="333"/>
      <c r="Y733" s="333"/>
      <c r="Z733" s="333"/>
      <c r="AA733" s="333"/>
      <c r="AB733" s="333"/>
      <c r="AC733" s="333"/>
      <c r="AD733" s="333"/>
      <c r="AE733" s="333"/>
      <c r="AF733" s="333"/>
      <c r="AG733" s="333"/>
      <c r="AH733" s="333"/>
      <c r="AI733" s="333"/>
      <c r="AJ733" s="333"/>
      <c r="AK733" s="333"/>
      <c r="AL733" s="333"/>
      <c r="AM733" s="333"/>
      <c r="AN733" s="333"/>
      <c r="AO733"/>
      <c r="AP733"/>
      <c r="AQ733"/>
      <c r="AR733"/>
      <c r="AS733" s="333"/>
      <c r="AT733" s="333"/>
      <c r="AU733" s="333"/>
      <c r="AV733" s="333"/>
      <c r="AW733" s="333"/>
      <c r="AX733" s="333"/>
      <c r="AY733" s="333"/>
      <c r="AZ733" s="333"/>
      <c r="BA733"/>
      <c r="BB733"/>
      <c r="BC733"/>
      <c r="BD733"/>
      <c r="BE733"/>
      <c r="BF733"/>
      <c r="BG733" s="333"/>
      <c r="BH733" s="333"/>
      <c r="BI733" s="333"/>
      <c r="BJ733" s="333"/>
      <c r="BK733" s="333"/>
      <c r="BL733" s="333"/>
      <c r="BM733" s="333"/>
      <c r="BN733" s="333"/>
      <c r="BO733" s="333"/>
      <c r="BP733" s="333"/>
      <c r="BQ733" s="333"/>
      <c r="BR733" s="333"/>
      <c r="BS733" s="333"/>
      <c r="BT733" s="333"/>
      <c r="BU733" s="333"/>
      <c r="BV733" s="333"/>
      <c r="BW733" s="333"/>
      <c r="BX733" s="333"/>
      <c r="BY733" s="333"/>
      <c r="BZ733" s="333"/>
      <c r="CA733" s="333"/>
      <c r="CB733" s="333"/>
      <c r="CC733" s="333"/>
      <c r="CD733" s="333"/>
      <c r="CE733" s="337"/>
      <c r="CF733" s="337"/>
      <c r="CG733" s="337"/>
      <c r="CH733" s="337"/>
      <c r="CI733" s="333"/>
      <c r="CJ733" s="333"/>
      <c r="CK733" s="333"/>
      <c r="CL733" s="333"/>
      <c r="CM733" s="333"/>
      <c r="CN733" s="333"/>
      <c r="CO733" s="333"/>
      <c r="CP733" s="333"/>
      <c r="CQ733" s="337"/>
      <c r="CR733" s="337"/>
      <c r="CS733" s="337"/>
      <c r="CT733" s="337"/>
      <c r="CU733" s="337"/>
      <c r="CV733" s="337"/>
      <c r="CW733" s="337"/>
      <c r="CX733" s="337"/>
      <c r="CY733" s="337"/>
      <c r="CZ733" s="337"/>
      <c r="DA733" s="337"/>
      <c r="DB733" s="337"/>
      <c r="DC733" s="337"/>
      <c r="DD733" s="337"/>
      <c r="DE733" s="337"/>
      <c r="DF733" s="337"/>
      <c r="DG733" s="337"/>
      <c r="DH733" s="337"/>
      <c r="DI733" s="337"/>
      <c r="DJ733" s="337"/>
      <c r="DK733" s="337"/>
      <c r="DL733" s="337"/>
      <c r="DM733"/>
      <c r="DN733"/>
      <c r="DO733"/>
      <c r="EA733" s="333"/>
      <c r="EB733" s="333"/>
      <c r="EC733" s="333"/>
      <c r="ED733" s="333"/>
      <c r="EE733" s="333"/>
      <c r="EF733" s="333"/>
      <c r="EG733" s="333"/>
      <c r="EH733" s="333"/>
      <c r="EJ733" s="66"/>
      <c r="EL733" s="66"/>
      <c r="EM733" s="338"/>
      <c r="FP733" s="107"/>
    </row>
    <row r="734" spans="1:172" s="83" customFormat="1">
      <c r="A734" s="66"/>
      <c r="B734" s="66"/>
      <c r="C734" s="120"/>
      <c r="D734" s="66"/>
      <c r="E734" s="197"/>
      <c r="F734" s="120"/>
      <c r="G734" s="333"/>
      <c r="H734" s="333"/>
      <c r="I734" s="333"/>
      <c r="J734" s="333"/>
      <c r="K734" s="333"/>
      <c r="L734" s="333"/>
      <c r="M734" s="333"/>
      <c r="N734" s="333"/>
      <c r="O734" s="333"/>
      <c r="P734" s="333"/>
      <c r="Q734" s="333"/>
      <c r="R734" s="333"/>
      <c r="S734" s="333"/>
      <c r="T734" s="333"/>
      <c r="U734" s="333"/>
      <c r="V734" s="333"/>
      <c r="W734" s="333"/>
      <c r="X734" s="333"/>
      <c r="Y734" s="333"/>
      <c r="Z734" s="333"/>
      <c r="AA734" s="333"/>
      <c r="AB734" s="333"/>
      <c r="AC734" s="333"/>
      <c r="AD734" s="333"/>
      <c r="AE734" s="333"/>
      <c r="AF734" s="333"/>
      <c r="AG734" s="333"/>
      <c r="AH734" s="333"/>
      <c r="AI734" s="333"/>
      <c r="AJ734" s="333"/>
      <c r="AK734" s="333"/>
      <c r="AL734" s="333"/>
      <c r="AM734" s="333"/>
      <c r="AN734" s="333"/>
      <c r="AO734"/>
      <c r="AP734"/>
      <c r="AQ734"/>
      <c r="AR734"/>
      <c r="AS734" s="333"/>
      <c r="AT734" s="333"/>
      <c r="AU734" s="333"/>
      <c r="AV734" s="333"/>
      <c r="AW734" s="333"/>
      <c r="AX734" s="333"/>
      <c r="AY734" s="333"/>
      <c r="AZ734" s="333"/>
      <c r="BA734"/>
      <c r="BB734"/>
      <c r="BC734"/>
      <c r="BD734"/>
      <c r="BE734"/>
      <c r="BF734"/>
      <c r="BG734" s="333"/>
      <c r="BH734" s="333"/>
      <c r="BI734" s="333"/>
      <c r="BJ734" s="333"/>
      <c r="BK734" s="333"/>
      <c r="BL734" s="333"/>
      <c r="BM734" s="333"/>
      <c r="BN734" s="333"/>
      <c r="BO734" s="333"/>
      <c r="BP734" s="333"/>
      <c r="BQ734" s="333"/>
      <c r="BR734" s="333"/>
      <c r="BS734" s="333"/>
      <c r="BT734" s="333"/>
      <c r="BU734" s="333"/>
      <c r="BV734" s="333"/>
      <c r="BW734" s="333"/>
      <c r="BX734" s="333"/>
      <c r="BY734" s="333"/>
      <c r="BZ734" s="333"/>
      <c r="CA734" s="333"/>
      <c r="CB734" s="333"/>
      <c r="CC734" s="333"/>
      <c r="CD734" s="333"/>
      <c r="CE734" s="337"/>
      <c r="CF734" s="337"/>
      <c r="CG734" s="337"/>
      <c r="CH734" s="337"/>
      <c r="CI734" s="333"/>
      <c r="CJ734" s="333"/>
      <c r="CK734" s="333"/>
      <c r="CL734" s="333"/>
      <c r="CM734" s="333"/>
      <c r="CN734" s="333"/>
      <c r="CO734" s="333"/>
      <c r="CP734" s="333"/>
      <c r="CQ734" s="337"/>
      <c r="CR734" s="337"/>
      <c r="CS734" s="337"/>
      <c r="CT734" s="337"/>
      <c r="CU734" s="337"/>
      <c r="CV734" s="337"/>
      <c r="CW734" s="337"/>
      <c r="CX734" s="337"/>
      <c r="CY734" s="337"/>
      <c r="CZ734" s="337"/>
      <c r="DA734" s="337"/>
      <c r="DB734" s="337"/>
      <c r="DC734" s="337"/>
      <c r="DD734" s="337"/>
      <c r="DE734" s="337"/>
      <c r="DF734" s="337"/>
      <c r="DG734" s="337"/>
      <c r="DH734" s="337"/>
      <c r="DI734" s="337"/>
      <c r="DJ734" s="337"/>
      <c r="DK734" s="337"/>
      <c r="DL734" s="337"/>
      <c r="DM734"/>
      <c r="DN734"/>
      <c r="DO734"/>
      <c r="EA734" s="333"/>
      <c r="EB734" s="333"/>
      <c r="EC734" s="333"/>
      <c r="ED734" s="333"/>
      <c r="EE734" s="333"/>
      <c r="EF734" s="333"/>
      <c r="EG734" s="333"/>
      <c r="EH734" s="333"/>
      <c r="EJ734" s="66"/>
      <c r="EL734" s="66"/>
      <c r="EM734" s="338"/>
      <c r="FP734" s="107"/>
    </row>
    <row r="735" spans="1:172" s="83" customFormat="1">
      <c r="A735" s="66"/>
      <c r="B735" s="66"/>
      <c r="C735" s="120"/>
      <c r="D735" s="66"/>
      <c r="E735" s="197"/>
      <c r="F735" s="120"/>
      <c r="G735" s="333"/>
      <c r="H735" s="333"/>
      <c r="I735" s="333"/>
      <c r="J735" s="333"/>
      <c r="K735" s="333"/>
      <c r="L735" s="333"/>
      <c r="M735" s="333"/>
      <c r="N735" s="333"/>
      <c r="O735" s="333"/>
      <c r="P735" s="333"/>
      <c r="Q735" s="333"/>
      <c r="R735" s="333"/>
      <c r="S735" s="333"/>
      <c r="T735" s="333"/>
      <c r="U735" s="333"/>
      <c r="V735" s="333"/>
      <c r="W735" s="333"/>
      <c r="X735" s="333"/>
      <c r="Y735" s="333"/>
      <c r="Z735" s="333"/>
      <c r="AA735" s="333"/>
      <c r="AB735" s="333"/>
      <c r="AC735" s="333"/>
      <c r="AD735" s="333"/>
      <c r="AE735" s="333"/>
      <c r="AF735" s="333"/>
      <c r="AG735" s="333"/>
      <c r="AH735" s="333"/>
      <c r="AI735" s="333"/>
      <c r="AJ735" s="333"/>
      <c r="AK735" s="333"/>
      <c r="AL735" s="333"/>
      <c r="AM735" s="333"/>
      <c r="AN735" s="333"/>
      <c r="AO735"/>
      <c r="AP735"/>
      <c r="AQ735"/>
      <c r="AR735"/>
      <c r="AS735" s="333"/>
      <c r="AT735" s="333"/>
      <c r="AU735" s="333"/>
      <c r="AV735" s="333"/>
      <c r="AW735" s="333"/>
      <c r="AX735" s="333"/>
      <c r="AY735" s="333"/>
      <c r="AZ735" s="333"/>
      <c r="BA735"/>
      <c r="BB735"/>
      <c r="BC735"/>
      <c r="BD735"/>
      <c r="BE735"/>
      <c r="BF735"/>
      <c r="BG735" s="333"/>
      <c r="BH735" s="333"/>
      <c r="BI735" s="333"/>
      <c r="BJ735" s="333"/>
      <c r="BK735" s="333"/>
      <c r="BL735" s="333"/>
      <c r="BM735" s="333"/>
      <c r="BN735" s="333"/>
      <c r="BO735" s="333"/>
      <c r="BP735" s="333"/>
      <c r="BQ735" s="333"/>
      <c r="BR735" s="333"/>
      <c r="BS735" s="333"/>
      <c r="BT735" s="333"/>
      <c r="BU735" s="333"/>
      <c r="BV735" s="333"/>
      <c r="BW735" s="333"/>
      <c r="BX735" s="333"/>
      <c r="BY735" s="333"/>
      <c r="BZ735" s="333"/>
      <c r="CA735" s="333"/>
      <c r="CB735" s="333"/>
      <c r="CC735" s="333"/>
      <c r="CD735" s="333"/>
      <c r="CE735" s="337"/>
      <c r="CF735" s="337"/>
      <c r="CG735" s="337"/>
      <c r="CH735" s="337"/>
      <c r="CI735" s="333"/>
      <c r="CJ735" s="333"/>
      <c r="CK735" s="333"/>
      <c r="CL735" s="333"/>
      <c r="CM735" s="333"/>
      <c r="CN735" s="333"/>
      <c r="CO735" s="333"/>
      <c r="CP735" s="333"/>
      <c r="CQ735" s="337"/>
      <c r="CR735" s="337"/>
      <c r="CS735" s="337"/>
      <c r="CT735" s="337"/>
      <c r="CU735" s="337"/>
      <c r="CV735" s="337"/>
      <c r="CW735" s="337"/>
      <c r="CX735" s="337"/>
      <c r="CY735" s="337"/>
      <c r="CZ735" s="337"/>
      <c r="DA735" s="337"/>
      <c r="DB735" s="337"/>
      <c r="DC735" s="337"/>
      <c r="DD735" s="337"/>
      <c r="DE735" s="337"/>
      <c r="DF735" s="337"/>
      <c r="DG735" s="337"/>
      <c r="DH735" s="337"/>
      <c r="DI735" s="337"/>
      <c r="DJ735" s="337"/>
      <c r="DK735" s="337"/>
      <c r="DL735" s="337"/>
      <c r="DM735"/>
      <c r="DN735"/>
      <c r="DO735"/>
      <c r="EA735" s="333"/>
      <c r="EB735" s="333"/>
      <c r="EC735" s="333"/>
      <c r="ED735" s="333"/>
      <c r="EE735" s="333"/>
      <c r="EF735" s="333"/>
      <c r="EG735" s="333"/>
      <c r="EH735" s="333"/>
      <c r="EJ735" s="66"/>
      <c r="EL735" s="66"/>
      <c r="EM735" s="338"/>
      <c r="FP735" s="107"/>
    </row>
    <row r="736" spans="1:172" s="83" customFormat="1">
      <c r="A736" s="66"/>
      <c r="B736" s="66"/>
      <c r="C736" s="120"/>
      <c r="D736" s="66"/>
      <c r="E736" s="197"/>
      <c r="F736" s="120"/>
      <c r="G736" s="333"/>
      <c r="H736" s="333"/>
      <c r="I736" s="333"/>
      <c r="J736" s="333"/>
      <c r="K736" s="333"/>
      <c r="L736" s="333"/>
      <c r="M736" s="333"/>
      <c r="N736" s="333"/>
      <c r="O736" s="333"/>
      <c r="P736" s="333"/>
      <c r="Q736" s="333"/>
      <c r="R736" s="333"/>
      <c r="S736" s="333"/>
      <c r="T736" s="333"/>
      <c r="U736" s="333"/>
      <c r="V736" s="333"/>
      <c r="W736" s="333"/>
      <c r="X736" s="333"/>
      <c r="Y736" s="333"/>
      <c r="Z736" s="333"/>
      <c r="AA736" s="333"/>
      <c r="AB736" s="333"/>
      <c r="AC736" s="333"/>
      <c r="AD736" s="333"/>
      <c r="AE736" s="333"/>
      <c r="AF736" s="333"/>
      <c r="AG736" s="333"/>
      <c r="AH736" s="333"/>
      <c r="AI736" s="333"/>
      <c r="AJ736" s="333"/>
      <c r="AK736" s="333"/>
      <c r="AL736" s="333"/>
      <c r="AM736" s="333"/>
      <c r="AN736" s="333"/>
      <c r="AO736"/>
      <c r="AP736"/>
      <c r="AQ736"/>
      <c r="AR736"/>
      <c r="AS736" s="333"/>
      <c r="AT736" s="333"/>
      <c r="AU736" s="333"/>
      <c r="AV736" s="333"/>
      <c r="AW736" s="333"/>
      <c r="AX736" s="333"/>
      <c r="AY736" s="333"/>
      <c r="AZ736" s="333"/>
      <c r="BA736"/>
      <c r="BB736"/>
      <c r="BC736"/>
      <c r="BD736"/>
      <c r="BE736"/>
      <c r="BF736"/>
      <c r="BG736" s="333"/>
      <c r="BH736" s="333"/>
      <c r="BI736" s="333"/>
      <c r="BJ736" s="333"/>
      <c r="BK736" s="333"/>
      <c r="BL736" s="333"/>
      <c r="BM736" s="333"/>
      <c r="BN736" s="333"/>
      <c r="BO736" s="333"/>
      <c r="BP736" s="333"/>
      <c r="BQ736" s="333"/>
      <c r="BR736" s="333"/>
      <c r="BS736" s="333"/>
      <c r="BT736" s="333"/>
      <c r="BU736" s="333"/>
      <c r="BV736" s="333"/>
      <c r="BW736" s="333"/>
      <c r="BX736" s="333"/>
      <c r="BY736" s="333"/>
      <c r="BZ736" s="333"/>
      <c r="CA736" s="333"/>
      <c r="CB736" s="333"/>
      <c r="CC736" s="333"/>
      <c r="CD736" s="333"/>
      <c r="CE736" s="337"/>
      <c r="CF736" s="337"/>
      <c r="CG736" s="337"/>
      <c r="CH736" s="337"/>
      <c r="CI736" s="333"/>
      <c r="CJ736" s="333"/>
      <c r="CK736" s="333"/>
      <c r="CL736" s="333"/>
      <c r="CM736" s="333"/>
      <c r="CN736" s="333"/>
      <c r="CO736" s="333"/>
      <c r="CP736" s="333"/>
      <c r="CQ736" s="337"/>
      <c r="CR736" s="337"/>
      <c r="CS736" s="337"/>
      <c r="CT736" s="337"/>
      <c r="CU736" s="337"/>
      <c r="CV736" s="337"/>
      <c r="CW736" s="337"/>
      <c r="CX736" s="337"/>
      <c r="CY736" s="337"/>
      <c r="CZ736" s="337"/>
      <c r="DA736" s="337"/>
      <c r="DB736" s="337"/>
      <c r="DC736" s="337"/>
      <c r="DD736" s="337"/>
      <c r="DE736" s="337"/>
      <c r="DF736" s="337"/>
      <c r="DG736" s="337"/>
      <c r="DH736" s="337"/>
      <c r="DI736" s="337"/>
      <c r="DJ736" s="337"/>
      <c r="DK736" s="337"/>
      <c r="DL736" s="337"/>
      <c r="DM736"/>
      <c r="DN736"/>
      <c r="DO736"/>
      <c r="EA736" s="333"/>
      <c r="EB736" s="333"/>
      <c r="EC736" s="333"/>
      <c r="ED736" s="333"/>
      <c r="EE736" s="333"/>
      <c r="EF736" s="333"/>
      <c r="EG736" s="333"/>
      <c r="EH736" s="333"/>
      <c r="EJ736" s="66"/>
      <c r="EL736" s="66"/>
      <c r="EM736" s="338"/>
      <c r="FP736" s="107"/>
    </row>
    <row r="737" spans="1:172" s="83" customFormat="1">
      <c r="A737" s="66"/>
      <c r="B737" s="66"/>
      <c r="C737" s="120"/>
      <c r="D737" s="66"/>
      <c r="E737" s="197"/>
      <c r="F737" s="120"/>
      <c r="G737" s="333"/>
      <c r="H737" s="333"/>
      <c r="I737" s="333"/>
      <c r="J737" s="333"/>
      <c r="K737" s="333"/>
      <c r="L737" s="333"/>
      <c r="M737" s="333"/>
      <c r="N737" s="333"/>
      <c r="O737" s="333"/>
      <c r="P737" s="333"/>
      <c r="Q737" s="333"/>
      <c r="R737" s="333"/>
      <c r="S737" s="333"/>
      <c r="T737" s="333"/>
      <c r="U737" s="333"/>
      <c r="V737" s="333"/>
      <c r="W737" s="333"/>
      <c r="X737" s="333"/>
      <c r="Y737" s="333"/>
      <c r="Z737" s="333"/>
      <c r="AA737" s="333"/>
      <c r="AB737" s="333"/>
      <c r="AC737" s="333"/>
      <c r="AD737" s="333"/>
      <c r="AE737" s="333"/>
      <c r="AF737" s="333"/>
      <c r="AG737" s="333"/>
      <c r="AH737" s="333"/>
      <c r="AI737" s="333"/>
      <c r="AJ737" s="333"/>
      <c r="AK737" s="333"/>
      <c r="AL737" s="333"/>
      <c r="AM737" s="333"/>
      <c r="AN737" s="333"/>
      <c r="AO737"/>
      <c r="AP737"/>
      <c r="AQ737"/>
      <c r="AR737"/>
      <c r="AS737" s="333"/>
      <c r="AT737" s="333"/>
      <c r="AU737" s="333"/>
      <c r="AV737" s="333"/>
      <c r="AW737" s="333"/>
      <c r="AX737" s="333"/>
      <c r="AY737" s="333"/>
      <c r="AZ737" s="333"/>
      <c r="BA737"/>
      <c r="BB737"/>
      <c r="BC737"/>
      <c r="BD737"/>
      <c r="BE737"/>
      <c r="BF737"/>
      <c r="BG737" s="333"/>
      <c r="BH737" s="333"/>
      <c r="BI737" s="333"/>
      <c r="BJ737" s="333"/>
      <c r="BK737" s="333"/>
      <c r="BL737" s="333"/>
      <c r="BM737" s="333"/>
      <c r="BN737" s="333"/>
      <c r="BO737" s="333"/>
      <c r="BP737" s="333"/>
      <c r="BQ737" s="333"/>
      <c r="BR737" s="333"/>
      <c r="BS737" s="333"/>
      <c r="BT737" s="333"/>
      <c r="BU737" s="333"/>
      <c r="BV737" s="333"/>
      <c r="BW737" s="333"/>
      <c r="BX737" s="333"/>
      <c r="BY737" s="333"/>
      <c r="BZ737" s="333"/>
      <c r="CA737" s="333"/>
      <c r="CB737" s="333"/>
      <c r="CC737" s="333"/>
      <c r="CD737" s="333"/>
      <c r="CE737" s="337"/>
      <c r="CF737" s="337"/>
      <c r="CG737" s="337"/>
      <c r="CH737" s="337"/>
      <c r="CI737" s="333"/>
      <c r="CJ737" s="333"/>
      <c r="CK737" s="333"/>
      <c r="CL737" s="333"/>
      <c r="CM737" s="333"/>
      <c r="CN737" s="333"/>
      <c r="CO737" s="333"/>
      <c r="CP737" s="333"/>
      <c r="CQ737" s="337"/>
      <c r="CR737" s="337"/>
      <c r="CS737" s="337"/>
      <c r="CT737" s="337"/>
      <c r="CU737" s="337"/>
      <c r="CV737" s="337"/>
      <c r="CW737" s="337"/>
      <c r="CX737" s="337"/>
      <c r="CY737" s="337"/>
      <c r="CZ737" s="337"/>
      <c r="DA737" s="337"/>
      <c r="DB737" s="337"/>
      <c r="DC737" s="337"/>
      <c r="DD737" s="337"/>
      <c r="DE737" s="337"/>
      <c r="DF737" s="337"/>
      <c r="DG737" s="337"/>
      <c r="DH737" s="337"/>
      <c r="DI737" s="337"/>
      <c r="DJ737" s="337"/>
      <c r="DK737" s="337"/>
      <c r="DL737" s="337"/>
      <c r="DM737"/>
      <c r="DN737"/>
      <c r="DO737"/>
      <c r="EA737" s="333"/>
      <c r="EB737" s="333"/>
      <c r="EC737" s="333"/>
      <c r="ED737" s="333"/>
      <c r="EE737" s="333"/>
      <c r="EF737" s="333"/>
      <c r="EG737" s="333"/>
      <c r="EH737" s="333"/>
      <c r="EJ737" s="66"/>
      <c r="EL737" s="66"/>
      <c r="EM737" s="338"/>
      <c r="FP737" s="107"/>
    </row>
    <row r="738" spans="1:172" s="83" customFormat="1">
      <c r="A738" s="66"/>
      <c r="B738" s="66"/>
      <c r="C738" s="120"/>
      <c r="D738" s="66"/>
      <c r="E738" s="197"/>
      <c r="F738" s="120"/>
      <c r="G738" s="333"/>
      <c r="H738" s="333"/>
      <c r="I738" s="333"/>
      <c r="J738" s="333"/>
      <c r="K738" s="333"/>
      <c r="L738" s="333"/>
      <c r="M738" s="333"/>
      <c r="N738" s="333"/>
      <c r="O738" s="333"/>
      <c r="P738" s="333"/>
      <c r="Q738" s="333"/>
      <c r="R738" s="333"/>
      <c r="S738" s="333"/>
      <c r="T738" s="333"/>
      <c r="U738" s="333"/>
      <c r="V738" s="333"/>
      <c r="W738" s="333"/>
      <c r="X738" s="333"/>
      <c r="Y738" s="333"/>
      <c r="Z738" s="333"/>
      <c r="AA738" s="333"/>
      <c r="AB738" s="333"/>
      <c r="AC738" s="333"/>
      <c r="AD738" s="333"/>
      <c r="AE738" s="333"/>
      <c r="AF738" s="333"/>
      <c r="AG738" s="333"/>
      <c r="AH738" s="333"/>
      <c r="AI738" s="333"/>
      <c r="AJ738" s="333"/>
      <c r="AK738" s="333"/>
      <c r="AL738" s="333"/>
      <c r="AM738" s="333"/>
      <c r="AN738" s="333"/>
      <c r="AO738"/>
      <c r="AP738"/>
      <c r="AQ738"/>
      <c r="AR738"/>
      <c r="AS738" s="333"/>
      <c r="AT738" s="333"/>
      <c r="AU738" s="333"/>
      <c r="AV738" s="333"/>
      <c r="AW738" s="333"/>
      <c r="AX738" s="333"/>
      <c r="AY738" s="333"/>
      <c r="AZ738" s="333"/>
      <c r="BA738"/>
      <c r="BB738"/>
      <c r="BC738"/>
      <c r="BD738"/>
      <c r="BE738"/>
      <c r="BF738"/>
      <c r="BG738" s="333"/>
      <c r="BH738" s="333"/>
      <c r="BI738" s="333"/>
      <c r="BJ738" s="333"/>
      <c r="BK738" s="333"/>
      <c r="BL738" s="333"/>
      <c r="BM738" s="333"/>
      <c r="BN738" s="333"/>
      <c r="BO738" s="333"/>
      <c r="BP738" s="333"/>
      <c r="BQ738" s="333"/>
      <c r="BR738" s="333"/>
      <c r="BS738" s="333"/>
      <c r="BT738" s="333"/>
      <c r="BU738" s="333"/>
      <c r="BV738" s="333"/>
      <c r="BW738" s="333"/>
      <c r="BX738" s="333"/>
      <c r="BY738" s="333"/>
      <c r="BZ738" s="333"/>
      <c r="CA738" s="333"/>
      <c r="CB738" s="333"/>
      <c r="CC738" s="333"/>
      <c r="CD738" s="333"/>
      <c r="CE738" s="337"/>
      <c r="CF738" s="337"/>
      <c r="CG738" s="337"/>
      <c r="CH738" s="337"/>
      <c r="CI738" s="333"/>
      <c r="CJ738" s="333"/>
      <c r="CK738" s="333"/>
      <c r="CL738" s="333"/>
      <c r="CM738" s="333"/>
      <c r="CN738" s="333"/>
      <c r="CO738" s="333"/>
      <c r="CP738" s="333"/>
      <c r="CQ738" s="337"/>
      <c r="CR738" s="337"/>
      <c r="CS738" s="337"/>
      <c r="CT738" s="337"/>
      <c r="CU738" s="337"/>
      <c r="CV738" s="337"/>
      <c r="CW738" s="337"/>
      <c r="CX738" s="337"/>
      <c r="CY738" s="337"/>
      <c r="CZ738" s="337"/>
      <c r="DA738" s="337"/>
      <c r="DB738" s="337"/>
      <c r="DC738" s="337"/>
      <c r="DD738" s="337"/>
      <c r="DE738" s="337"/>
      <c r="DF738" s="337"/>
      <c r="DG738" s="337"/>
      <c r="DH738" s="337"/>
      <c r="DI738" s="337"/>
      <c r="DJ738" s="337"/>
      <c r="DK738" s="337"/>
      <c r="DL738" s="337"/>
      <c r="DM738"/>
      <c r="DN738"/>
      <c r="DO738"/>
      <c r="EA738" s="333"/>
      <c r="EB738" s="333"/>
      <c r="EC738" s="333"/>
      <c r="ED738" s="333"/>
      <c r="EE738" s="333"/>
      <c r="EF738" s="333"/>
      <c r="EG738" s="333"/>
      <c r="EH738" s="333"/>
      <c r="EJ738" s="66"/>
      <c r="EL738" s="66"/>
      <c r="EM738" s="338"/>
      <c r="FP738" s="107"/>
    </row>
    <row r="739" spans="1:172" s="83" customFormat="1">
      <c r="A739" s="66"/>
      <c r="B739" s="66"/>
      <c r="C739" s="120"/>
      <c r="D739" s="66"/>
      <c r="E739" s="197"/>
      <c r="F739" s="120"/>
      <c r="G739" s="333"/>
      <c r="H739" s="333"/>
      <c r="I739" s="333"/>
      <c r="J739" s="333"/>
      <c r="K739" s="333"/>
      <c r="L739" s="333"/>
      <c r="M739" s="333"/>
      <c r="N739" s="333"/>
      <c r="O739" s="333"/>
      <c r="P739" s="333"/>
      <c r="Q739" s="333"/>
      <c r="R739" s="333"/>
      <c r="S739" s="333"/>
      <c r="T739" s="333"/>
      <c r="U739" s="333"/>
      <c r="V739" s="333"/>
      <c r="W739" s="333"/>
      <c r="X739" s="333"/>
      <c r="Y739" s="333"/>
      <c r="Z739" s="333"/>
      <c r="AA739" s="333"/>
      <c r="AB739" s="333"/>
      <c r="AC739" s="333"/>
      <c r="AD739" s="333"/>
      <c r="AE739" s="333"/>
      <c r="AF739" s="333"/>
      <c r="AG739" s="333"/>
      <c r="AH739" s="333"/>
      <c r="AI739" s="333"/>
      <c r="AJ739" s="333"/>
      <c r="AK739" s="333"/>
      <c r="AL739" s="333"/>
      <c r="AM739" s="333"/>
      <c r="AN739" s="333"/>
      <c r="AO739"/>
      <c r="AP739"/>
      <c r="AQ739"/>
      <c r="AR739"/>
      <c r="AS739" s="333"/>
      <c r="AT739" s="333"/>
      <c r="AU739" s="333"/>
      <c r="AV739" s="333"/>
      <c r="AW739" s="333"/>
      <c r="AX739" s="333"/>
      <c r="AY739" s="333"/>
      <c r="AZ739" s="333"/>
      <c r="BA739"/>
      <c r="BB739"/>
      <c r="BC739"/>
      <c r="BD739"/>
      <c r="BE739"/>
      <c r="BF739"/>
      <c r="BG739" s="333"/>
      <c r="BH739" s="333"/>
      <c r="BI739" s="333"/>
      <c r="BJ739" s="333"/>
      <c r="BK739" s="333"/>
      <c r="BL739" s="333"/>
      <c r="BM739" s="333"/>
      <c r="BN739" s="333"/>
      <c r="BO739" s="333"/>
      <c r="BP739" s="333"/>
      <c r="BQ739" s="333"/>
      <c r="BR739" s="333"/>
      <c r="BS739" s="333"/>
      <c r="BT739" s="333"/>
      <c r="BU739" s="333"/>
      <c r="BV739" s="333"/>
      <c r="BW739" s="333"/>
      <c r="BX739" s="333"/>
      <c r="BY739" s="333"/>
      <c r="BZ739" s="333"/>
      <c r="CA739" s="333"/>
      <c r="CB739" s="333"/>
      <c r="CC739" s="333"/>
      <c r="CD739" s="333"/>
      <c r="CE739" s="337"/>
      <c r="CF739" s="337"/>
      <c r="CG739" s="337"/>
      <c r="CH739" s="337"/>
      <c r="CI739" s="333"/>
      <c r="CJ739" s="333"/>
      <c r="CK739" s="333"/>
      <c r="CL739" s="333"/>
      <c r="CM739" s="333"/>
      <c r="CN739" s="333"/>
      <c r="CO739" s="333"/>
      <c r="CP739" s="333"/>
      <c r="CQ739" s="337"/>
      <c r="CR739" s="337"/>
      <c r="CS739" s="337"/>
      <c r="CT739" s="337"/>
      <c r="CU739" s="337"/>
      <c r="CV739" s="337"/>
      <c r="CW739" s="337"/>
      <c r="CX739" s="337"/>
      <c r="CY739" s="337"/>
      <c r="CZ739" s="337"/>
      <c r="DA739" s="337"/>
      <c r="DB739" s="337"/>
      <c r="DC739" s="337"/>
      <c r="DD739" s="337"/>
      <c r="DE739" s="337"/>
      <c r="DF739" s="337"/>
      <c r="DG739" s="337"/>
      <c r="DH739" s="337"/>
      <c r="DI739" s="337"/>
      <c r="DJ739" s="337"/>
      <c r="DK739" s="337"/>
      <c r="DL739" s="337"/>
      <c r="DM739"/>
      <c r="DN739"/>
      <c r="DO739"/>
      <c r="EA739" s="333"/>
      <c r="EB739" s="333"/>
      <c r="EC739" s="333"/>
      <c r="ED739" s="333"/>
      <c r="EE739" s="333"/>
      <c r="EF739" s="333"/>
      <c r="EG739" s="333"/>
      <c r="EH739" s="333"/>
      <c r="EJ739" s="66"/>
      <c r="EL739" s="66"/>
      <c r="EM739" s="338"/>
      <c r="FP739" s="107"/>
    </row>
    <row r="740" spans="1:172" s="83" customFormat="1">
      <c r="A740" s="66"/>
      <c r="B740" s="66"/>
      <c r="C740" s="120"/>
      <c r="D740" s="66"/>
      <c r="E740" s="197"/>
      <c r="F740" s="120"/>
      <c r="G740" s="333"/>
      <c r="H740" s="333"/>
      <c r="I740" s="333"/>
      <c r="J740" s="333"/>
      <c r="K740" s="333"/>
      <c r="L740" s="333"/>
      <c r="M740" s="333"/>
      <c r="N740" s="333"/>
      <c r="O740" s="333"/>
      <c r="P740" s="333"/>
      <c r="Q740" s="333"/>
      <c r="R740" s="333"/>
      <c r="S740" s="333"/>
      <c r="T740" s="333"/>
      <c r="U740" s="333"/>
      <c r="V740" s="333"/>
      <c r="W740" s="333"/>
      <c r="X740" s="333"/>
      <c r="Y740" s="333"/>
      <c r="Z740" s="333"/>
      <c r="AA740" s="333"/>
      <c r="AB740" s="333"/>
      <c r="AC740" s="333"/>
      <c r="AD740" s="333"/>
      <c r="AE740" s="333"/>
      <c r="AF740" s="333"/>
      <c r="AG740" s="333"/>
      <c r="AH740" s="333"/>
      <c r="AI740" s="333"/>
      <c r="AJ740" s="333"/>
      <c r="AK740" s="333"/>
      <c r="AL740" s="333"/>
      <c r="AM740" s="333"/>
      <c r="AN740" s="333"/>
      <c r="AO740"/>
      <c r="AP740"/>
      <c r="AQ740"/>
      <c r="AR740"/>
      <c r="AS740" s="333"/>
      <c r="AT740" s="333"/>
      <c r="AU740" s="333"/>
      <c r="AV740" s="333"/>
      <c r="AW740" s="333"/>
      <c r="AX740" s="333"/>
      <c r="AY740" s="333"/>
      <c r="AZ740" s="333"/>
      <c r="BA740"/>
      <c r="BB740"/>
      <c r="BC740"/>
      <c r="BD740"/>
      <c r="BE740"/>
      <c r="BF740"/>
      <c r="BG740" s="333"/>
      <c r="BH740" s="333"/>
      <c r="BI740" s="333"/>
      <c r="BJ740" s="333"/>
      <c r="BK740" s="333"/>
      <c r="BL740" s="333"/>
      <c r="BM740" s="333"/>
      <c r="BN740" s="333"/>
      <c r="BO740" s="333"/>
      <c r="BP740" s="333"/>
      <c r="BQ740" s="333"/>
      <c r="BR740" s="333"/>
      <c r="BS740" s="333"/>
      <c r="BT740" s="333"/>
      <c r="BU740" s="333"/>
      <c r="BV740" s="333"/>
      <c r="BW740" s="333"/>
      <c r="BX740" s="333"/>
      <c r="BY740" s="333"/>
      <c r="BZ740" s="333"/>
      <c r="CA740" s="333"/>
      <c r="CB740" s="333"/>
      <c r="CC740" s="333"/>
      <c r="CD740" s="333"/>
      <c r="CE740" s="337"/>
      <c r="CF740" s="337"/>
      <c r="CG740" s="337"/>
      <c r="CH740" s="337"/>
      <c r="CI740" s="333"/>
      <c r="CJ740" s="333"/>
      <c r="CK740" s="333"/>
      <c r="CL740" s="333"/>
      <c r="CM740" s="333"/>
      <c r="CN740" s="333"/>
      <c r="CO740" s="333"/>
      <c r="CP740" s="333"/>
      <c r="CQ740" s="337"/>
      <c r="CR740" s="337"/>
      <c r="CS740" s="337"/>
      <c r="CT740" s="337"/>
      <c r="CU740" s="337"/>
      <c r="CV740" s="337"/>
      <c r="CW740" s="337"/>
      <c r="CX740" s="337"/>
      <c r="CY740" s="337"/>
      <c r="CZ740" s="337"/>
      <c r="DA740" s="337"/>
      <c r="DB740" s="337"/>
      <c r="DC740" s="337"/>
      <c r="DD740" s="337"/>
      <c r="DE740" s="337"/>
      <c r="DF740" s="337"/>
      <c r="DG740" s="337"/>
      <c r="DH740" s="337"/>
      <c r="DI740" s="337"/>
      <c r="DJ740" s="337"/>
      <c r="DK740" s="337"/>
      <c r="DL740" s="337"/>
      <c r="DM740"/>
      <c r="DN740"/>
      <c r="DO740"/>
      <c r="EA740" s="333"/>
      <c r="EB740" s="333"/>
      <c r="EC740" s="333"/>
      <c r="ED740" s="333"/>
      <c r="EE740" s="333"/>
      <c r="EF740" s="333"/>
      <c r="EG740" s="333"/>
      <c r="EH740" s="333"/>
      <c r="EJ740" s="66"/>
      <c r="EL740" s="66"/>
      <c r="EM740" s="338"/>
      <c r="FP740" s="107"/>
    </row>
    <row r="741" spans="1:172" s="83" customFormat="1">
      <c r="A741" s="66"/>
      <c r="B741" s="66"/>
      <c r="C741" s="120"/>
      <c r="D741" s="66"/>
      <c r="E741" s="197"/>
      <c r="F741" s="120"/>
      <c r="G741" s="333"/>
      <c r="H741" s="333"/>
      <c r="I741" s="333"/>
      <c r="J741" s="333"/>
      <c r="K741" s="333"/>
      <c r="L741" s="333"/>
      <c r="M741" s="333"/>
      <c r="N741" s="333"/>
      <c r="O741" s="333"/>
      <c r="P741" s="333"/>
      <c r="Q741" s="333"/>
      <c r="R741" s="333"/>
      <c r="S741" s="333"/>
      <c r="T741" s="333"/>
      <c r="U741" s="333"/>
      <c r="V741" s="333"/>
      <c r="W741" s="333"/>
      <c r="X741" s="333"/>
      <c r="Y741" s="333"/>
      <c r="Z741" s="333"/>
      <c r="AA741" s="333"/>
      <c r="AB741" s="333"/>
      <c r="AC741" s="333"/>
      <c r="AD741" s="333"/>
      <c r="AE741" s="333"/>
      <c r="AF741" s="333"/>
      <c r="AG741" s="333"/>
      <c r="AH741" s="333"/>
      <c r="AI741" s="333"/>
      <c r="AJ741" s="333"/>
      <c r="AK741" s="333"/>
      <c r="AL741" s="333"/>
      <c r="AM741" s="333"/>
      <c r="AN741" s="333"/>
      <c r="AO741"/>
      <c r="AP741"/>
      <c r="AQ741"/>
      <c r="AR741"/>
      <c r="AS741" s="333"/>
      <c r="AT741" s="333"/>
      <c r="AU741" s="333"/>
      <c r="AV741" s="333"/>
      <c r="AW741" s="333"/>
      <c r="AX741" s="333"/>
      <c r="AY741" s="333"/>
      <c r="AZ741" s="333"/>
      <c r="BA741"/>
      <c r="BB741"/>
      <c r="BC741"/>
      <c r="BD741"/>
      <c r="BE741"/>
      <c r="BF741"/>
      <c r="BG741" s="333"/>
      <c r="BH741" s="333"/>
      <c r="BI741" s="333"/>
      <c r="BJ741" s="333"/>
      <c r="BK741" s="333"/>
      <c r="BL741" s="333"/>
      <c r="BM741" s="333"/>
      <c r="BN741" s="333"/>
      <c r="BO741" s="333"/>
      <c r="BP741" s="333"/>
      <c r="BQ741" s="333"/>
      <c r="BR741" s="333"/>
      <c r="BS741" s="333"/>
      <c r="BT741" s="333"/>
      <c r="BU741" s="333"/>
      <c r="BV741" s="333"/>
      <c r="BW741" s="333"/>
      <c r="BX741" s="333"/>
      <c r="BY741" s="333"/>
      <c r="BZ741" s="333"/>
      <c r="CA741" s="333"/>
      <c r="CB741" s="333"/>
      <c r="CC741" s="333"/>
      <c r="CD741" s="333"/>
      <c r="CE741" s="337"/>
      <c r="CF741" s="337"/>
      <c r="CG741" s="337"/>
      <c r="CH741" s="337"/>
      <c r="CI741" s="333"/>
      <c r="CJ741" s="333"/>
      <c r="CK741" s="333"/>
      <c r="CL741" s="333"/>
      <c r="CM741" s="333"/>
      <c r="CN741" s="333"/>
      <c r="CO741" s="333"/>
      <c r="CP741" s="333"/>
      <c r="CQ741" s="337"/>
      <c r="CR741" s="337"/>
      <c r="CS741" s="337"/>
      <c r="CT741" s="337"/>
      <c r="CU741" s="337"/>
      <c r="CV741" s="337"/>
      <c r="CW741" s="337"/>
      <c r="CX741" s="337"/>
      <c r="CY741" s="337"/>
      <c r="CZ741" s="337"/>
      <c r="DA741" s="337"/>
      <c r="DB741" s="337"/>
      <c r="DC741" s="337"/>
      <c r="DD741" s="337"/>
      <c r="DE741" s="337"/>
      <c r="DF741" s="337"/>
      <c r="DG741" s="337"/>
      <c r="DH741" s="337"/>
      <c r="DI741" s="337"/>
      <c r="DJ741" s="337"/>
      <c r="DK741" s="337"/>
      <c r="DL741" s="337"/>
      <c r="DM741"/>
      <c r="DN741"/>
      <c r="DO741"/>
      <c r="EA741" s="333"/>
      <c r="EB741" s="333"/>
      <c r="EC741" s="333"/>
      <c r="ED741" s="333"/>
      <c r="EE741" s="333"/>
      <c r="EF741" s="333"/>
      <c r="EG741" s="333"/>
      <c r="EH741" s="333"/>
      <c r="EJ741" s="66"/>
      <c r="EL741" s="66"/>
      <c r="EM741" s="338"/>
      <c r="FP741" s="107"/>
    </row>
    <row r="742" spans="1:172" s="83" customFormat="1">
      <c r="A742" s="66"/>
      <c r="B742" s="66"/>
      <c r="C742" s="120"/>
      <c r="D742" s="66"/>
      <c r="E742" s="197"/>
      <c r="F742" s="120"/>
      <c r="G742" s="333"/>
      <c r="H742" s="333"/>
      <c r="I742" s="333"/>
      <c r="J742" s="333"/>
      <c r="K742" s="333"/>
      <c r="L742" s="333"/>
      <c r="M742" s="333"/>
      <c r="N742" s="333"/>
      <c r="O742" s="333"/>
      <c r="P742" s="333"/>
      <c r="Q742" s="333"/>
      <c r="R742" s="333"/>
      <c r="S742" s="333"/>
      <c r="T742" s="333"/>
      <c r="U742" s="333"/>
      <c r="V742" s="333"/>
      <c r="W742" s="333"/>
      <c r="X742" s="333"/>
      <c r="Y742" s="333"/>
      <c r="Z742" s="333"/>
      <c r="AA742" s="333"/>
      <c r="AB742" s="333"/>
      <c r="AC742" s="333"/>
      <c r="AD742" s="333"/>
      <c r="AE742" s="333"/>
      <c r="AF742" s="333"/>
      <c r="AG742" s="333"/>
      <c r="AH742" s="333"/>
      <c r="AI742" s="333"/>
      <c r="AJ742" s="333"/>
      <c r="AK742" s="333"/>
      <c r="AL742" s="333"/>
      <c r="AM742" s="333"/>
      <c r="AN742" s="333"/>
      <c r="AO742"/>
      <c r="AP742"/>
      <c r="AQ742"/>
      <c r="AR742"/>
      <c r="AS742" s="333"/>
      <c r="AT742" s="333"/>
      <c r="AU742" s="333"/>
      <c r="AV742" s="333"/>
      <c r="AW742" s="333"/>
      <c r="AX742" s="333"/>
      <c r="AY742" s="333"/>
      <c r="AZ742" s="333"/>
      <c r="BA742"/>
      <c r="BB742"/>
      <c r="BC742"/>
      <c r="BD742"/>
      <c r="BE742"/>
      <c r="BF742"/>
      <c r="BG742" s="333"/>
      <c r="BH742" s="333"/>
      <c r="BI742" s="333"/>
      <c r="BJ742" s="333"/>
      <c r="BK742" s="333"/>
      <c r="BL742" s="333"/>
      <c r="BM742" s="333"/>
      <c r="BN742" s="333"/>
      <c r="BO742" s="333"/>
      <c r="BP742" s="333"/>
      <c r="BQ742" s="333"/>
      <c r="BR742" s="333"/>
      <c r="BS742" s="333"/>
      <c r="BT742" s="333"/>
      <c r="BU742" s="333"/>
      <c r="BV742" s="333"/>
      <c r="BW742" s="333"/>
      <c r="BX742" s="333"/>
      <c r="BY742" s="333"/>
      <c r="BZ742" s="333"/>
      <c r="CA742" s="333"/>
      <c r="CB742" s="333"/>
      <c r="CC742" s="333"/>
      <c r="CD742" s="333"/>
      <c r="CE742" s="337"/>
      <c r="CF742" s="337"/>
      <c r="CG742" s="337"/>
      <c r="CH742" s="337"/>
      <c r="CI742" s="333"/>
      <c r="CJ742" s="333"/>
      <c r="CK742" s="333"/>
      <c r="CL742" s="333"/>
      <c r="CM742" s="333"/>
      <c r="CN742" s="333"/>
      <c r="CO742" s="333"/>
      <c r="CP742" s="333"/>
      <c r="CQ742" s="337"/>
      <c r="CR742" s="337"/>
      <c r="CS742" s="337"/>
      <c r="CT742" s="337"/>
      <c r="CU742" s="337"/>
      <c r="CV742" s="337"/>
      <c r="CW742" s="337"/>
      <c r="CX742" s="337"/>
      <c r="CY742" s="337"/>
      <c r="CZ742" s="337"/>
      <c r="DA742" s="337"/>
      <c r="DB742" s="337"/>
      <c r="DC742" s="337"/>
      <c r="DD742" s="337"/>
      <c r="DE742" s="337"/>
      <c r="DF742" s="337"/>
      <c r="DG742" s="337"/>
      <c r="DH742" s="337"/>
      <c r="DI742" s="337"/>
      <c r="DJ742" s="337"/>
      <c r="DK742" s="337"/>
      <c r="DL742" s="337"/>
      <c r="DM742"/>
      <c r="DN742"/>
      <c r="DO742"/>
      <c r="EA742" s="333"/>
      <c r="EB742" s="333"/>
      <c r="EC742" s="333"/>
      <c r="ED742" s="333"/>
      <c r="EE742" s="333"/>
      <c r="EF742" s="333"/>
      <c r="EG742" s="333"/>
      <c r="EH742" s="333"/>
      <c r="EJ742" s="66"/>
      <c r="EL742" s="66"/>
      <c r="EM742" s="338"/>
      <c r="FP742" s="107"/>
    </row>
    <row r="743" spans="1:172" s="83" customFormat="1">
      <c r="A743" s="66"/>
      <c r="B743" s="66"/>
      <c r="C743" s="120"/>
      <c r="D743" s="66"/>
      <c r="E743" s="197"/>
      <c r="F743" s="120"/>
      <c r="G743" s="333"/>
      <c r="H743" s="333"/>
      <c r="I743" s="333"/>
      <c r="J743" s="333"/>
      <c r="K743" s="333"/>
      <c r="L743" s="333"/>
      <c r="M743" s="333"/>
      <c r="N743" s="333"/>
      <c r="O743" s="333"/>
      <c r="P743" s="333"/>
      <c r="Q743" s="333"/>
      <c r="R743" s="333"/>
      <c r="S743" s="333"/>
      <c r="T743" s="333"/>
      <c r="U743" s="333"/>
      <c r="V743" s="333"/>
      <c r="W743" s="333"/>
      <c r="X743" s="333"/>
      <c r="Y743" s="333"/>
      <c r="Z743" s="333"/>
      <c r="AA743" s="333"/>
      <c r="AB743" s="333"/>
      <c r="AC743" s="333"/>
      <c r="AD743" s="333"/>
      <c r="AE743" s="333"/>
      <c r="AF743" s="333"/>
      <c r="AG743" s="333"/>
      <c r="AH743" s="333"/>
      <c r="AI743" s="333"/>
      <c r="AJ743" s="333"/>
      <c r="AK743" s="333"/>
      <c r="AL743" s="333"/>
      <c r="AM743" s="333"/>
      <c r="AN743" s="333"/>
      <c r="AO743"/>
      <c r="AP743"/>
      <c r="AQ743"/>
      <c r="AR743"/>
      <c r="AS743" s="333"/>
      <c r="AT743" s="333"/>
      <c r="AU743" s="333"/>
      <c r="AV743" s="333"/>
      <c r="AW743" s="333"/>
      <c r="AX743" s="333"/>
      <c r="AY743" s="333"/>
      <c r="AZ743" s="333"/>
      <c r="BA743"/>
      <c r="BB743"/>
      <c r="BC743"/>
      <c r="BD743"/>
      <c r="BE743"/>
      <c r="BF743"/>
      <c r="BG743" s="333"/>
      <c r="BH743" s="333"/>
      <c r="BI743" s="333"/>
      <c r="BJ743" s="333"/>
      <c r="BK743" s="333"/>
      <c r="BL743" s="333"/>
      <c r="BM743" s="333"/>
      <c r="BN743" s="333"/>
      <c r="BO743" s="333"/>
      <c r="BP743" s="333"/>
      <c r="BQ743" s="333"/>
      <c r="BR743" s="333"/>
      <c r="BS743" s="333"/>
      <c r="BT743" s="333"/>
      <c r="BU743" s="333"/>
      <c r="BV743" s="333"/>
      <c r="BW743" s="333"/>
      <c r="BX743" s="333"/>
      <c r="BY743" s="333"/>
      <c r="BZ743" s="333"/>
      <c r="CA743" s="333"/>
      <c r="CB743" s="333"/>
      <c r="CC743" s="333"/>
      <c r="CD743" s="333"/>
      <c r="CE743" s="337"/>
      <c r="CF743" s="337"/>
      <c r="CG743" s="337"/>
      <c r="CH743" s="337"/>
      <c r="CI743" s="333"/>
      <c r="CJ743" s="333"/>
      <c r="CK743" s="333"/>
      <c r="CL743" s="333"/>
      <c r="CM743" s="333"/>
      <c r="CN743" s="333"/>
      <c r="CO743" s="333"/>
      <c r="CP743" s="333"/>
      <c r="CQ743" s="337"/>
      <c r="CR743" s="337"/>
      <c r="CS743" s="337"/>
      <c r="CT743" s="337"/>
      <c r="CU743" s="337"/>
      <c r="CV743" s="337"/>
      <c r="CW743" s="337"/>
      <c r="CX743" s="337"/>
      <c r="CY743" s="337"/>
      <c r="CZ743" s="337"/>
      <c r="DA743" s="337"/>
      <c r="DB743" s="337"/>
      <c r="DC743" s="337"/>
      <c r="DD743" s="337"/>
      <c r="DE743" s="337"/>
      <c r="DF743" s="337"/>
      <c r="DG743" s="337"/>
      <c r="DH743" s="337"/>
      <c r="DI743" s="337"/>
      <c r="DJ743" s="337"/>
      <c r="DK743" s="337"/>
      <c r="DL743" s="337"/>
      <c r="DM743"/>
      <c r="DN743"/>
      <c r="DO743"/>
      <c r="EA743" s="333"/>
      <c r="EB743" s="333"/>
      <c r="EC743" s="333"/>
      <c r="ED743" s="333"/>
      <c r="EE743" s="333"/>
      <c r="EF743" s="333"/>
      <c r="EG743" s="333"/>
      <c r="EH743" s="333"/>
      <c r="EJ743" s="66"/>
      <c r="EL743" s="66"/>
      <c r="EM743" s="338"/>
      <c r="FP743" s="107"/>
    </row>
    <row r="744" spans="1:172" s="83" customFormat="1">
      <c r="A744" s="66"/>
      <c r="B744" s="66"/>
      <c r="C744" s="120"/>
      <c r="D744" s="66"/>
      <c r="E744" s="197"/>
      <c r="F744" s="120"/>
      <c r="G744" s="333"/>
      <c r="H744" s="333"/>
      <c r="I744" s="333"/>
      <c r="J744" s="333"/>
      <c r="K744" s="333"/>
      <c r="L744" s="333"/>
      <c r="M744" s="333"/>
      <c r="N744" s="333"/>
      <c r="O744" s="333"/>
      <c r="P744" s="333"/>
      <c r="Q744" s="333"/>
      <c r="R744" s="333"/>
      <c r="S744" s="333"/>
      <c r="T744" s="333"/>
      <c r="U744" s="333"/>
      <c r="V744" s="333"/>
      <c r="W744" s="333"/>
      <c r="X744" s="333"/>
      <c r="Y744" s="333"/>
      <c r="Z744" s="333"/>
      <c r="AA744" s="333"/>
      <c r="AB744" s="333"/>
      <c r="AC744" s="333"/>
      <c r="AD744" s="333"/>
      <c r="AE744" s="333"/>
      <c r="AF744" s="333"/>
      <c r="AG744" s="333"/>
      <c r="AH744" s="333"/>
      <c r="AI744" s="333"/>
      <c r="AJ744" s="333"/>
      <c r="AK744" s="333"/>
      <c r="AL744" s="333"/>
      <c r="AM744" s="333"/>
      <c r="AN744" s="333"/>
      <c r="AO744"/>
      <c r="AP744"/>
      <c r="AQ744"/>
      <c r="AR744"/>
      <c r="AS744" s="333"/>
      <c r="AT744" s="333"/>
      <c r="AU744" s="333"/>
      <c r="AV744" s="333"/>
      <c r="AW744" s="333"/>
      <c r="AX744" s="333"/>
      <c r="AY744" s="333"/>
      <c r="AZ744" s="333"/>
      <c r="BA744"/>
      <c r="BB744"/>
      <c r="BC744"/>
      <c r="BD744"/>
      <c r="BE744"/>
      <c r="BF744"/>
      <c r="BG744" s="333"/>
      <c r="BH744" s="333"/>
      <c r="BI744" s="333"/>
      <c r="BJ744" s="333"/>
      <c r="BK744" s="333"/>
      <c r="BL744" s="333"/>
      <c r="BM744" s="333"/>
      <c r="BN744" s="333"/>
      <c r="BO744" s="333"/>
      <c r="BP744" s="333"/>
      <c r="BQ744" s="333"/>
      <c r="BR744" s="333"/>
      <c r="BS744" s="333"/>
      <c r="BT744" s="333"/>
      <c r="BU744" s="333"/>
      <c r="BV744" s="333"/>
      <c r="BW744" s="333"/>
      <c r="BX744" s="333"/>
      <c r="BY744" s="333"/>
      <c r="BZ744" s="333"/>
      <c r="CA744" s="333"/>
      <c r="CB744" s="333"/>
      <c r="CC744" s="333"/>
      <c r="CD744" s="333"/>
      <c r="CE744" s="337"/>
      <c r="CF744" s="337"/>
      <c r="CG744" s="337"/>
      <c r="CH744" s="337"/>
      <c r="CI744" s="333"/>
      <c r="CJ744" s="333"/>
      <c r="CK744" s="333"/>
      <c r="CL744" s="333"/>
      <c r="CM744" s="333"/>
      <c r="CN744" s="333"/>
      <c r="CO744" s="333"/>
      <c r="CP744" s="333"/>
      <c r="CQ744" s="337"/>
      <c r="CR744" s="337"/>
      <c r="CS744" s="337"/>
      <c r="CT744" s="337"/>
      <c r="CU744" s="337"/>
      <c r="CV744" s="337"/>
      <c r="CW744" s="337"/>
      <c r="CX744" s="337"/>
      <c r="CY744" s="337"/>
      <c r="CZ744" s="337"/>
      <c r="DA744" s="337"/>
      <c r="DB744" s="337"/>
      <c r="DC744" s="337"/>
      <c r="DD744" s="337"/>
      <c r="DE744" s="337"/>
      <c r="DF744" s="337"/>
      <c r="DG744" s="337"/>
      <c r="DH744" s="337"/>
      <c r="DI744" s="337"/>
      <c r="DJ744" s="337"/>
      <c r="DK744" s="337"/>
      <c r="DL744" s="337"/>
      <c r="DM744"/>
      <c r="DN744"/>
      <c r="DO744"/>
      <c r="EA744" s="333"/>
      <c r="EB744" s="333"/>
      <c r="EC744" s="333"/>
      <c r="ED744" s="333"/>
      <c r="EE744" s="333"/>
      <c r="EF744" s="333"/>
      <c r="EG744" s="333"/>
      <c r="EH744" s="333"/>
      <c r="EJ744" s="66"/>
      <c r="EL744" s="66"/>
      <c r="EM744" s="338"/>
      <c r="FP744" s="107"/>
    </row>
    <row r="745" spans="1:172" s="83" customFormat="1">
      <c r="A745" s="66"/>
      <c r="B745" s="66"/>
      <c r="C745" s="120"/>
      <c r="D745" s="66"/>
      <c r="E745" s="197"/>
      <c r="F745" s="120"/>
      <c r="G745" s="333"/>
      <c r="H745" s="333"/>
      <c r="I745" s="333"/>
      <c r="J745" s="333"/>
      <c r="K745" s="333"/>
      <c r="L745" s="333"/>
      <c r="M745" s="333"/>
      <c r="N745" s="333"/>
      <c r="O745" s="333"/>
      <c r="P745" s="333"/>
      <c r="Q745" s="333"/>
      <c r="R745" s="333"/>
      <c r="S745" s="333"/>
      <c r="T745" s="333"/>
      <c r="U745" s="333"/>
      <c r="V745" s="333"/>
      <c r="W745" s="333"/>
      <c r="X745" s="333"/>
      <c r="Y745" s="333"/>
      <c r="Z745" s="333"/>
      <c r="AA745" s="333"/>
      <c r="AB745" s="333"/>
      <c r="AC745" s="333"/>
      <c r="AD745" s="333"/>
      <c r="AE745" s="333"/>
      <c r="AF745" s="333"/>
      <c r="AG745" s="333"/>
      <c r="AH745" s="333"/>
      <c r="AI745" s="333"/>
      <c r="AJ745" s="333"/>
      <c r="AK745" s="333"/>
      <c r="AL745" s="333"/>
      <c r="AM745" s="333"/>
      <c r="AN745" s="333"/>
      <c r="AO745"/>
      <c r="AP745"/>
      <c r="AQ745"/>
      <c r="AR745"/>
      <c r="AS745" s="333"/>
      <c r="AT745" s="333"/>
      <c r="AU745" s="333"/>
      <c r="AV745" s="333"/>
      <c r="AW745" s="333"/>
      <c r="AX745" s="333"/>
      <c r="AY745" s="333"/>
      <c r="AZ745" s="333"/>
      <c r="BA745"/>
      <c r="BB745"/>
      <c r="BC745"/>
      <c r="BD745"/>
      <c r="BE745"/>
      <c r="BF745"/>
      <c r="BG745" s="333"/>
      <c r="BH745" s="333"/>
      <c r="BI745" s="333"/>
      <c r="BJ745" s="333"/>
      <c r="BK745" s="333"/>
      <c r="BL745" s="333"/>
      <c r="BM745" s="333"/>
      <c r="BN745" s="333"/>
      <c r="BO745" s="333"/>
      <c r="BP745" s="333"/>
      <c r="BQ745" s="333"/>
      <c r="BR745" s="333"/>
      <c r="BS745" s="333"/>
      <c r="BT745" s="333"/>
      <c r="BU745" s="333"/>
      <c r="BV745" s="333"/>
      <c r="BW745" s="333"/>
      <c r="BX745" s="333"/>
      <c r="BY745" s="333"/>
      <c r="BZ745" s="333"/>
      <c r="CA745" s="333"/>
      <c r="CB745" s="333"/>
      <c r="CC745" s="333"/>
      <c r="CD745" s="333"/>
      <c r="CE745" s="337"/>
      <c r="CF745" s="337"/>
      <c r="CG745" s="337"/>
      <c r="CH745" s="337"/>
      <c r="CI745" s="333"/>
      <c r="CJ745" s="333"/>
      <c r="CK745" s="333"/>
      <c r="CL745" s="333"/>
      <c r="CM745" s="333"/>
      <c r="CN745" s="333"/>
      <c r="CO745" s="333"/>
      <c r="CP745" s="333"/>
      <c r="CQ745" s="337"/>
      <c r="CR745" s="337"/>
      <c r="CS745" s="337"/>
      <c r="CT745" s="337"/>
      <c r="CU745" s="337"/>
      <c r="CV745" s="337"/>
      <c r="CW745" s="337"/>
      <c r="CX745" s="337"/>
      <c r="CY745" s="337"/>
      <c r="CZ745" s="337"/>
      <c r="DA745" s="337"/>
      <c r="DB745" s="337"/>
      <c r="DC745" s="337"/>
      <c r="DD745" s="337"/>
      <c r="DE745" s="337"/>
      <c r="DF745" s="337"/>
      <c r="DG745" s="337"/>
      <c r="DH745" s="337"/>
      <c r="DI745" s="337"/>
      <c r="DJ745" s="337"/>
      <c r="DK745" s="337"/>
      <c r="DL745" s="337"/>
      <c r="DM745"/>
      <c r="DN745"/>
      <c r="DO745"/>
      <c r="EA745" s="333"/>
      <c r="EB745" s="333"/>
      <c r="EC745" s="333"/>
      <c r="ED745" s="333"/>
      <c r="EE745" s="333"/>
      <c r="EF745" s="333"/>
      <c r="EG745" s="333"/>
      <c r="EH745" s="333"/>
      <c r="EJ745" s="66"/>
      <c r="EL745" s="66"/>
      <c r="EM745" s="338"/>
      <c r="FP745" s="107"/>
    </row>
    <row r="746" spans="1:172" s="83" customFormat="1">
      <c r="A746" s="66"/>
      <c r="B746" s="66"/>
      <c r="C746" s="120"/>
      <c r="D746" s="66"/>
      <c r="E746" s="197"/>
      <c r="F746" s="120"/>
      <c r="G746" s="333"/>
      <c r="H746" s="333"/>
      <c r="I746" s="333"/>
      <c r="J746" s="333"/>
      <c r="K746" s="333"/>
      <c r="L746" s="333"/>
      <c r="M746" s="333"/>
      <c r="N746" s="333"/>
      <c r="O746" s="333"/>
      <c r="P746" s="333"/>
      <c r="Q746" s="333"/>
      <c r="R746" s="333"/>
      <c r="S746" s="333"/>
      <c r="T746" s="333"/>
      <c r="U746" s="333"/>
      <c r="V746" s="333"/>
      <c r="W746" s="333"/>
      <c r="X746" s="333"/>
      <c r="Y746" s="333"/>
      <c r="Z746" s="333"/>
      <c r="AA746" s="333"/>
      <c r="AB746" s="333"/>
      <c r="AC746" s="333"/>
      <c r="AD746" s="333"/>
      <c r="AE746" s="333"/>
      <c r="AF746" s="333"/>
      <c r="AG746" s="333"/>
      <c r="AH746" s="333"/>
      <c r="AI746" s="333"/>
      <c r="AJ746" s="333"/>
      <c r="AK746" s="333"/>
      <c r="AL746" s="333"/>
      <c r="AM746" s="333"/>
      <c r="AN746" s="333"/>
      <c r="AO746"/>
      <c r="AP746"/>
      <c r="AQ746"/>
      <c r="AR746"/>
      <c r="AS746" s="333"/>
      <c r="AT746" s="333"/>
      <c r="AU746" s="333"/>
      <c r="AV746" s="333"/>
      <c r="AW746" s="333"/>
      <c r="AX746" s="333"/>
      <c r="AY746" s="333"/>
      <c r="AZ746" s="333"/>
      <c r="BA746"/>
      <c r="BB746"/>
      <c r="BC746"/>
      <c r="BD746"/>
      <c r="BE746"/>
      <c r="BF746"/>
      <c r="BG746" s="333"/>
      <c r="BH746" s="333"/>
      <c r="BI746" s="333"/>
      <c r="BJ746" s="333"/>
      <c r="BK746" s="333"/>
      <c r="BL746" s="333"/>
      <c r="BM746" s="333"/>
      <c r="BN746" s="333"/>
      <c r="BO746" s="333"/>
      <c r="BP746" s="333"/>
      <c r="BQ746" s="333"/>
      <c r="BR746" s="333"/>
      <c r="BS746" s="333"/>
      <c r="BT746" s="333"/>
      <c r="BU746" s="333"/>
      <c r="BV746" s="333"/>
      <c r="BW746" s="333"/>
      <c r="BX746" s="333"/>
      <c r="BY746" s="333"/>
      <c r="BZ746" s="333"/>
      <c r="CA746" s="333"/>
      <c r="CB746" s="333"/>
      <c r="CC746" s="333"/>
      <c r="CD746" s="333"/>
      <c r="CE746" s="337"/>
      <c r="CF746" s="337"/>
      <c r="CG746" s="337"/>
      <c r="CH746" s="337"/>
      <c r="CI746" s="333"/>
      <c r="CJ746" s="333"/>
      <c r="CK746" s="333"/>
      <c r="CL746" s="333"/>
      <c r="CM746" s="333"/>
      <c r="CN746" s="333"/>
      <c r="CO746" s="333"/>
      <c r="CP746" s="333"/>
      <c r="CQ746" s="337"/>
      <c r="CR746" s="337"/>
      <c r="CS746" s="337"/>
      <c r="CT746" s="337"/>
      <c r="CU746" s="337"/>
      <c r="CV746" s="337"/>
      <c r="CW746" s="337"/>
      <c r="CX746" s="337"/>
      <c r="CY746" s="337"/>
      <c r="CZ746" s="337"/>
      <c r="DA746" s="337"/>
      <c r="DB746" s="337"/>
      <c r="DC746" s="337"/>
      <c r="DD746" s="337"/>
      <c r="DE746" s="337"/>
      <c r="DF746" s="337"/>
      <c r="DG746" s="337"/>
      <c r="DH746" s="337"/>
      <c r="DI746" s="337"/>
      <c r="DJ746" s="337"/>
      <c r="DK746" s="337"/>
      <c r="DL746" s="337"/>
      <c r="DM746"/>
      <c r="DN746"/>
      <c r="DO746"/>
      <c r="EA746" s="333"/>
      <c r="EB746" s="333"/>
      <c r="EC746" s="333"/>
      <c r="ED746" s="333"/>
      <c r="EE746" s="333"/>
      <c r="EF746" s="333"/>
      <c r="EG746" s="333"/>
      <c r="EH746" s="333"/>
      <c r="EJ746" s="66"/>
      <c r="EL746" s="66"/>
      <c r="EM746" s="338"/>
      <c r="FP746" s="107"/>
    </row>
    <row r="747" spans="1:172" s="83" customFormat="1">
      <c r="A747" s="66"/>
      <c r="B747" s="66"/>
      <c r="C747" s="120"/>
      <c r="D747" s="66"/>
      <c r="E747" s="197"/>
      <c r="F747" s="120"/>
      <c r="G747" s="333"/>
      <c r="H747" s="333"/>
      <c r="I747" s="333"/>
      <c r="J747" s="333"/>
      <c r="K747" s="333"/>
      <c r="L747" s="333"/>
      <c r="M747" s="333"/>
      <c r="N747" s="333"/>
      <c r="O747" s="333"/>
      <c r="P747" s="333"/>
      <c r="Q747" s="333"/>
      <c r="R747" s="333"/>
      <c r="S747" s="333"/>
      <c r="T747" s="333"/>
      <c r="U747" s="333"/>
      <c r="V747" s="333"/>
      <c r="W747" s="333"/>
      <c r="X747" s="333"/>
      <c r="Y747" s="333"/>
      <c r="Z747" s="333"/>
      <c r="AA747" s="333"/>
      <c r="AB747" s="333"/>
      <c r="AC747" s="333"/>
      <c r="AD747" s="333"/>
      <c r="AE747" s="333"/>
      <c r="AF747" s="333"/>
      <c r="AG747" s="333"/>
      <c r="AH747" s="333"/>
      <c r="AI747" s="333"/>
      <c r="AJ747" s="333"/>
      <c r="AK747" s="333"/>
      <c r="AL747" s="333"/>
      <c r="AM747" s="333"/>
      <c r="AN747" s="333"/>
      <c r="AO747"/>
      <c r="AP747"/>
      <c r="AQ747"/>
      <c r="AR747"/>
      <c r="AS747" s="333"/>
      <c r="AT747" s="333"/>
      <c r="AU747" s="333"/>
      <c r="AV747" s="333"/>
      <c r="AW747" s="333"/>
      <c r="AX747" s="333"/>
      <c r="AY747" s="333"/>
      <c r="AZ747" s="333"/>
      <c r="BA747"/>
      <c r="BB747"/>
      <c r="BC747"/>
      <c r="BD747"/>
      <c r="BE747"/>
      <c r="BF747"/>
      <c r="BG747" s="333"/>
      <c r="BH747" s="333"/>
      <c r="BI747" s="333"/>
      <c r="BJ747" s="333"/>
      <c r="BK747" s="333"/>
      <c r="BL747" s="333"/>
      <c r="BM747" s="333"/>
      <c r="BN747" s="333"/>
      <c r="BO747" s="333"/>
      <c r="BP747" s="333"/>
      <c r="BQ747" s="333"/>
      <c r="BR747" s="333"/>
      <c r="BS747" s="333"/>
      <c r="BT747" s="333"/>
      <c r="BU747" s="333"/>
      <c r="BV747" s="333"/>
      <c r="BW747" s="333"/>
      <c r="BX747" s="333"/>
      <c r="BY747" s="333"/>
      <c r="BZ747" s="333"/>
      <c r="CA747" s="333"/>
      <c r="CB747" s="333"/>
      <c r="CC747" s="333"/>
      <c r="CD747" s="333"/>
      <c r="CE747" s="337"/>
      <c r="CF747" s="337"/>
      <c r="CG747" s="337"/>
      <c r="CH747" s="337"/>
      <c r="CI747" s="333"/>
      <c r="CJ747" s="333"/>
      <c r="CK747" s="333"/>
      <c r="CL747" s="333"/>
      <c r="CM747" s="333"/>
      <c r="CN747" s="333"/>
      <c r="CO747" s="333"/>
      <c r="CP747" s="333"/>
      <c r="CQ747" s="337"/>
      <c r="CR747" s="337"/>
      <c r="CS747" s="337"/>
      <c r="CT747" s="337"/>
      <c r="CU747" s="337"/>
      <c r="CV747" s="337"/>
      <c r="CW747" s="337"/>
      <c r="CX747" s="337"/>
      <c r="CY747" s="337"/>
      <c r="CZ747" s="337"/>
      <c r="DA747" s="337"/>
      <c r="DB747" s="337"/>
      <c r="DC747" s="337"/>
      <c r="DD747" s="337"/>
      <c r="DE747" s="337"/>
      <c r="DF747" s="337"/>
      <c r="DG747" s="337"/>
      <c r="DH747" s="337"/>
      <c r="DI747" s="337"/>
      <c r="DJ747" s="337"/>
      <c r="DK747" s="337"/>
      <c r="DL747" s="337"/>
      <c r="DM747"/>
      <c r="DN747"/>
      <c r="DO747"/>
      <c r="EA747" s="333"/>
      <c r="EB747" s="333"/>
      <c r="EC747" s="333"/>
      <c r="ED747" s="333"/>
      <c r="EE747" s="333"/>
      <c r="EF747" s="333"/>
      <c r="EG747" s="333"/>
      <c r="EH747" s="333"/>
      <c r="EJ747" s="66"/>
      <c r="EL747" s="66"/>
      <c r="EM747" s="338"/>
      <c r="FP747" s="107"/>
    </row>
    <row r="748" spans="1:172" s="83" customFormat="1">
      <c r="A748" s="66"/>
      <c r="B748" s="66"/>
      <c r="C748" s="120"/>
      <c r="D748" s="66"/>
      <c r="E748" s="197"/>
      <c r="F748" s="120"/>
      <c r="G748" s="333"/>
      <c r="H748" s="333"/>
      <c r="I748" s="333"/>
      <c r="J748" s="333"/>
      <c r="K748" s="333"/>
      <c r="L748" s="333"/>
      <c r="M748" s="333"/>
      <c r="N748" s="333"/>
      <c r="O748" s="333"/>
      <c r="P748" s="333"/>
      <c r="Q748" s="333"/>
      <c r="R748" s="333"/>
      <c r="S748" s="333"/>
      <c r="T748" s="333"/>
      <c r="U748" s="333"/>
      <c r="V748" s="333"/>
      <c r="W748" s="333"/>
      <c r="X748" s="333"/>
      <c r="Y748" s="333"/>
      <c r="Z748" s="333"/>
      <c r="AA748" s="333"/>
      <c r="AB748" s="333"/>
      <c r="AC748" s="333"/>
      <c r="AD748" s="333"/>
      <c r="AE748" s="333"/>
      <c r="AF748" s="333"/>
      <c r="AG748" s="333"/>
      <c r="AH748" s="333"/>
      <c r="AI748" s="333"/>
      <c r="AJ748" s="333"/>
      <c r="AK748" s="333"/>
      <c r="AL748" s="333"/>
      <c r="AM748" s="333"/>
      <c r="AN748" s="333"/>
      <c r="AO748"/>
      <c r="AP748"/>
      <c r="AQ748"/>
      <c r="AR748"/>
      <c r="AS748" s="333"/>
      <c r="AT748" s="333"/>
      <c r="AU748" s="333"/>
      <c r="AV748" s="333"/>
      <c r="AW748" s="333"/>
      <c r="AX748" s="333"/>
      <c r="AY748" s="333"/>
      <c r="AZ748" s="333"/>
      <c r="BA748"/>
      <c r="BB748"/>
      <c r="BC748"/>
      <c r="BD748"/>
      <c r="BE748"/>
      <c r="BF748"/>
      <c r="BG748" s="333"/>
      <c r="BH748" s="333"/>
      <c r="BI748" s="333"/>
      <c r="BJ748" s="333"/>
      <c r="BK748" s="333"/>
      <c r="BL748" s="333"/>
      <c r="BM748" s="333"/>
      <c r="BN748" s="333"/>
      <c r="BO748" s="333"/>
      <c r="BP748" s="333"/>
      <c r="BQ748" s="333"/>
      <c r="BR748" s="333"/>
      <c r="BS748" s="333"/>
      <c r="BT748" s="333"/>
      <c r="BU748" s="333"/>
      <c r="BV748" s="333"/>
      <c r="BW748" s="333"/>
      <c r="BX748" s="333"/>
      <c r="BY748" s="333"/>
      <c r="BZ748" s="333"/>
      <c r="CA748" s="333"/>
      <c r="CB748" s="333"/>
      <c r="CC748" s="333"/>
      <c r="CD748" s="333"/>
      <c r="CE748" s="337"/>
      <c r="CF748" s="337"/>
      <c r="CG748" s="337"/>
      <c r="CH748" s="337"/>
      <c r="CI748" s="333"/>
      <c r="CJ748" s="333"/>
      <c r="CK748" s="333"/>
      <c r="CL748" s="333"/>
      <c r="CM748" s="333"/>
      <c r="CN748" s="333"/>
      <c r="CO748" s="333"/>
      <c r="CP748" s="333"/>
      <c r="CQ748" s="337"/>
      <c r="CR748" s="337"/>
      <c r="CS748" s="337"/>
      <c r="CT748" s="337"/>
      <c r="CU748" s="337"/>
      <c r="CV748" s="337"/>
      <c r="CW748" s="337"/>
      <c r="CX748" s="337"/>
      <c r="CY748" s="337"/>
      <c r="CZ748" s="337"/>
      <c r="DA748" s="337"/>
      <c r="DB748" s="337"/>
      <c r="DC748" s="337"/>
      <c r="DD748" s="337"/>
      <c r="DE748" s="337"/>
      <c r="DF748" s="337"/>
      <c r="DG748" s="337"/>
      <c r="DH748" s="337"/>
      <c r="DI748" s="337"/>
      <c r="DJ748" s="337"/>
      <c r="DK748" s="337"/>
      <c r="DL748" s="337"/>
      <c r="DM748"/>
      <c r="DN748"/>
      <c r="DO748"/>
      <c r="EA748" s="333"/>
      <c r="EB748" s="333"/>
      <c r="EC748" s="333"/>
      <c r="ED748" s="333"/>
      <c r="EE748" s="333"/>
      <c r="EF748" s="333"/>
      <c r="EG748" s="333"/>
      <c r="EH748" s="333"/>
      <c r="EJ748" s="66"/>
      <c r="EL748" s="66"/>
      <c r="EM748" s="338"/>
      <c r="FP748" s="107"/>
    </row>
    <row r="749" spans="1:172" s="83" customFormat="1">
      <c r="A749" s="66"/>
      <c r="B749" s="66"/>
      <c r="C749" s="120"/>
      <c r="D749" s="66"/>
      <c r="E749" s="197"/>
      <c r="F749" s="120"/>
      <c r="G749" s="333"/>
      <c r="H749" s="333"/>
      <c r="I749" s="333"/>
      <c r="J749" s="333"/>
      <c r="K749" s="333"/>
      <c r="L749" s="333"/>
      <c r="M749" s="333"/>
      <c r="N749" s="333"/>
      <c r="O749" s="333"/>
      <c r="P749" s="333"/>
      <c r="Q749" s="333"/>
      <c r="R749" s="333"/>
      <c r="S749" s="333"/>
      <c r="T749" s="333"/>
      <c r="U749" s="333"/>
      <c r="V749" s="333"/>
      <c r="W749" s="333"/>
      <c r="X749" s="333"/>
      <c r="Y749" s="333"/>
      <c r="Z749" s="333"/>
      <c r="AA749" s="333"/>
      <c r="AB749" s="333"/>
      <c r="AC749" s="333"/>
      <c r="AD749" s="333"/>
      <c r="AE749" s="333"/>
      <c r="AF749" s="333"/>
      <c r="AG749" s="333"/>
      <c r="AH749" s="333"/>
      <c r="AI749" s="333"/>
      <c r="AJ749" s="333"/>
      <c r="AK749" s="333"/>
      <c r="AL749" s="333"/>
      <c r="AM749" s="333"/>
      <c r="AN749" s="333"/>
      <c r="AO749"/>
      <c r="AP749"/>
      <c r="AQ749"/>
      <c r="AR749"/>
      <c r="AS749" s="333"/>
      <c r="AT749" s="333"/>
      <c r="AU749" s="333"/>
      <c r="AV749" s="333"/>
      <c r="AW749" s="333"/>
      <c r="AX749" s="333"/>
      <c r="AY749" s="333"/>
      <c r="AZ749" s="333"/>
      <c r="BA749"/>
      <c r="BB749"/>
      <c r="BC749"/>
      <c r="BD749"/>
      <c r="BE749"/>
      <c r="BF749"/>
      <c r="BG749" s="333"/>
      <c r="BH749" s="333"/>
      <c r="BI749" s="333"/>
      <c r="BJ749" s="333"/>
      <c r="BK749" s="333"/>
      <c r="BL749" s="333"/>
      <c r="BM749" s="333"/>
      <c r="BN749" s="333"/>
      <c r="BO749" s="333"/>
      <c r="BP749" s="333"/>
      <c r="BQ749" s="333"/>
      <c r="BR749" s="333"/>
      <c r="BS749" s="333"/>
      <c r="BT749" s="333"/>
      <c r="BU749" s="333"/>
      <c r="BV749" s="333"/>
      <c r="BW749" s="333"/>
      <c r="BX749" s="333"/>
      <c r="BY749" s="333"/>
      <c r="BZ749" s="333"/>
      <c r="CA749" s="333"/>
      <c r="CB749" s="333"/>
      <c r="CC749" s="333"/>
      <c r="CD749" s="333"/>
      <c r="CE749" s="337"/>
      <c r="CF749" s="337"/>
      <c r="CG749" s="337"/>
      <c r="CH749" s="337"/>
      <c r="CI749" s="333"/>
      <c r="CJ749" s="333"/>
      <c r="CK749" s="333"/>
      <c r="CL749" s="333"/>
      <c r="CM749" s="333"/>
      <c r="CN749" s="333"/>
      <c r="CO749" s="333"/>
      <c r="CP749" s="333"/>
      <c r="CQ749" s="337"/>
      <c r="CR749" s="337"/>
      <c r="CS749" s="337"/>
      <c r="CT749" s="337"/>
      <c r="CU749" s="337"/>
      <c r="CV749" s="337"/>
      <c r="CW749" s="337"/>
      <c r="CX749" s="337"/>
      <c r="CY749" s="337"/>
      <c r="CZ749" s="337"/>
      <c r="DA749" s="337"/>
      <c r="DB749" s="337"/>
      <c r="DC749" s="337"/>
      <c r="DD749" s="337"/>
      <c r="DE749" s="337"/>
      <c r="DF749" s="337"/>
      <c r="DG749" s="337"/>
      <c r="DH749" s="337"/>
      <c r="DI749" s="337"/>
      <c r="DJ749" s="337"/>
      <c r="DK749" s="337"/>
      <c r="DL749" s="337"/>
      <c r="DM749"/>
      <c r="DN749"/>
      <c r="DO749"/>
      <c r="EA749" s="333"/>
      <c r="EB749" s="333"/>
      <c r="EC749" s="333"/>
      <c r="ED749" s="333"/>
      <c r="EE749" s="333"/>
      <c r="EF749" s="333"/>
      <c r="EG749" s="333"/>
      <c r="EH749" s="333"/>
      <c r="EJ749" s="66"/>
      <c r="EL749" s="66"/>
      <c r="EM749" s="338"/>
      <c r="FP749" s="107"/>
    </row>
    <row r="750" spans="1:172" s="83" customFormat="1">
      <c r="A750" s="66"/>
      <c r="B750" s="66"/>
      <c r="C750" s="120"/>
      <c r="D750" s="66"/>
      <c r="E750" s="197"/>
      <c r="F750" s="120"/>
      <c r="G750" s="333"/>
      <c r="H750" s="333"/>
      <c r="I750" s="333"/>
      <c r="J750" s="333"/>
      <c r="K750" s="333"/>
      <c r="L750" s="333"/>
      <c r="M750" s="333"/>
      <c r="N750" s="333"/>
      <c r="O750" s="333"/>
      <c r="P750" s="333"/>
      <c r="Q750" s="333"/>
      <c r="R750" s="333"/>
      <c r="S750" s="333"/>
      <c r="T750" s="333"/>
      <c r="U750" s="333"/>
      <c r="V750" s="333"/>
      <c r="W750" s="333"/>
      <c r="X750" s="333"/>
      <c r="Y750" s="333"/>
      <c r="Z750" s="333"/>
      <c r="AA750" s="333"/>
      <c r="AB750" s="333"/>
      <c r="AC750" s="333"/>
      <c r="AD750" s="333"/>
      <c r="AE750" s="333"/>
      <c r="AF750" s="333"/>
      <c r="AG750" s="333"/>
      <c r="AH750" s="333"/>
      <c r="AI750" s="333"/>
      <c r="AJ750" s="333"/>
      <c r="AK750" s="333"/>
      <c r="AL750" s="333"/>
      <c r="AM750" s="333"/>
      <c r="AN750" s="333"/>
      <c r="AO750"/>
      <c r="AP750"/>
      <c r="AQ750"/>
      <c r="AR750"/>
      <c r="AS750" s="333"/>
      <c r="AT750" s="333"/>
      <c r="AU750" s="333"/>
      <c r="AV750" s="333"/>
      <c r="AW750" s="333"/>
      <c r="AX750" s="333"/>
      <c r="AY750" s="333"/>
      <c r="AZ750" s="333"/>
      <c r="BA750"/>
      <c r="BB750"/>
      <c r="BC750"/>
      <c r="BD750"/>
      <c r="BE750"/>
      <c r="BF750"/>
      <c r="BG750" s="333"/>
      <c r="BH750" s="333"/>
      <c r="BI750" s="333"/>
      <c r="BJ750" s="333"/>
      <c r="BK750" s="333"/>
      <c r="BL750" s="333"/>
      <c r="BM750" s="333"/>
      <c r="BN750" s="333"/>
      <c r="BO750" s="333"/>
      <c r="BP750" s="333"/>
      <c r="BQ750" s="333"/>
      <c r="BR750" s="333"/>
      <c r="BS750" s="333"/>
      <c r="BT750" s="333"/>
      <c r="BU750" s="333"/>
      <c r="BV750" s="333"/>
      <c r="BW750" s="333"/>
      <c r="BX750" s="333"/>
      <c r="BY750" s="333"/>
      <c r="BZ750" s="333"/>
      <c r="CA750" s="333"/>
      <c r="CB750" s="333"/>
      <c r="CC750" s="333"/>
      <c r="CD750" s="333"/>
      <c r="CE750" s="337"/>
      <c r="CF750" s="337"/>
      <c r="CG750" s="337"/>
      <c r="CH750" s="337"/>
      <c r="CI750" s="333"/>
      <c r="CJ750" s="333"/>
      <c r="CK750" s="333"/>
      <c r="CL750" s="333"/>
      <c r="CM750" s="333"/>
      <c r="CN750" s="333"/>
      <c r="CO750" s="333"/>
      <c r="CP750" s="333"/>
      <c r="CQ750" s="337"/>
      <c r="CR750" s="337"/>
      <c r="CS750" s="337"/>
      <c r="CT750" s="337"/>
      <c r="CU750" s="337"/>
      <c r="CV750" s="337"/>
      <c r="CW750" s="337"/>
      <c r="CX750" s="337"/>
      <c r="CY750" s="337"/>
      <c r="CZ750" s="337"/>
      <c r="DA750" s="337"/>
      <c r="DB750" s="337"/>
      <c r="DC750" s="337"/>
      <c r="DD750" s="337"/>
      <c r="DE750" s="337"/>
      <c r="DF750" s="337"/>
      <c r="DG750" s="337"/>
      <c r="DH750" s="337"/>
      <c r="DI750" s="337"/>
      <c r="DJ750" s="337"/>
      <c r="DK750" s="337"/>
      <c r="DL750" s="337"/>
      <c r="DM750"/>
      <c r="DN750"/>
      <c r="DO750"/>
      <c r="EA750" s="333"/>
      <c r="EB750" s="333"/>
      <c r="EC750" s="333"/>
      <c r="ED750" s="333"/>
      <c r="EE750" s="333"/>
      <c r="EF750" s="333"/>
      <c r="EG750" s="333"/>
      <c r="EH750" s="333"/>
      <c r="EJ750" s="66"/>
      <c r="EL750" s="66"/>
      <c r="EM750" s="338"/>
      <c r="FP750" s="107"/>
    </row>
    <row r="751" spans="1:172" s="83" customFormat="1">
      <c r="A751" s="66"/>
      <c r="B751" s="66"/>
      <c r="C751" s="120"/>
      <c r="D751" s="66"/>
      <c r="E751" s="197"/>
      <c r="F751" s="120"/>
      <c r="G751" s="333"/>
      <c r="H751" s="333"/>
      <c r="I751" s="333"/>
      <c r="J751" s="333"/>
      <c r="K751" s="333"/>
      <c r="L751" s="333"/>
      <c r="M751" s="333"/>
      <c r="N751" s="333"/>
      <c r="O751" s="333"/>
      <c r="P751" s="333"/>
      <c r="Q751" s="333"/>
      <c r="R751" s="333"/>
      <c r="S751" s="333"/>
      <c r="T751" s="333"/>
      <c r="U751" s="333"/>
      <c r="V751" s="333"/>
      <c r="W751" s="333"/>
      <c r="X751" s="333"/>
      <c r="Y751" s="333"/>
      <c r="Z751" s="333"/>
      <c r="AA751" s="333"/>
      <c r="AB751" s="333"/>
      <c r="AC751" s="333"/>
      <c r="AD751" s="333"/>
      <c r="AE751" s="333"/>
      <c r="AF751" s="333"/>
      <c r="AG751" s="333"/>
      <c r="AH751" s="333"/>
      <c r="AI751" s="333"/>
      <c r="AJ751" s="333"/>
      <c r="AK751" s="333"/>
      <c r="AL751" s="333"/>
      <c r="AM751" s="333"/>
      <c r="AN751" s="333"/>
      <c r="AO751"/>
      <c r="AP751"/>
      <c r="AQ751"/>
      <c r="AR751"/>
      <c r="AS751" s="333"/>
      <c r="AT751" s="333"/>
      <c r="AU751" s="333"/>
      <c r="AV751" s="333"/>
      <c r="AW751" s="333"/>
      <c r="AX751" s="333"/>
      <c r="AY751" s="333"/>
      <c r="AZ751" s="333"/>
      <c r="BA751"/>
      <c r="BB751"/>
      <c r="BC751"/>
      <c r="BD751"/>
      <c r="BE751"/>
      <c r="BF751"/>
      <c r="BG751" s="333"/>
      <c r="BH751" s="333"/>
      <c r="BI751" s="333"/>
      <c r="BJ751" s="333"/>
      <c r="BK751" s="333"/>
      <c r="BL751" s="333"/>
      <c r="BM751" s="333"/>
      <c r="BN751" s="333"/>
      <c r="BO751" s="333"/>
      <c r="BP751" s="333"/>
      <c r="BQ751" s="333"/>
      <c r="BR751" s="333"/>
      <c r="BS751" s="333"/>
      <c r="BT751" s="333"/>
      <c r="BU751" s="333"/>
      <c r="BV751" s="333"/>
      <c r="BW751" s="333"/>
      <c r="BX751" s="333"/>
      <c r="BY751" s="333"/>
      <c r="BZ751" s="333"/>
      <c r="CA751" s="333"/>
      <c r="CB751" s="333"/>
      <c r="CC751" s="333"/>
      <c r="CD751" s="333"/>
      <c r="CE751" s="337"/>
      <c r="CF751" s="337"/>
      <c r="CG751" s="337"/>
      <c r="CH751" s="337"/>
      <c r="CI751" s="333"/>
      <c r="CJ751" s="333"/>
      <c r="CK751" s="333"/>
      <c r="CL751" s="333"/>
      <c r="CM751" s="333"/>
      <c r="CN751" s="333"/>
      <c r="CO751" s="333"/>
      <c r="CP751" s="333"/>
      <c r="CQ751" s="337"/>
      <c r="CR751" s="337"/>
      <c r="CS751" s="337"/>
      <c r="CT751" s="337"/>
      <c r="CU751" s="337"/>
      <c r="CV751" s="337"/>
      <c r="CW751" s="337"/>
      <c r="CX751" s="337"/>
      <c r="CY751" s="337"/>
      <c r="CZ751" s="337"/>
      <c r="DA751" s="337"/>
      <c r="DB751" s="337"/>
      <c r="DC751" s="337"/>
      <c r="DD751" s="337"/>
      <c r="DE751" s="337"/>
      <c r="DF751" s="337"/>
      <c r="DG751" s="337"/>
      <c r="DH751" s="337"/>
      <c r="DI751" s="337"/>
      <c r="DJ751" s="337"/>
      <c r="DK751" s="337"/>
      <c r="DL751" s="337"/>
      <c r="DM751"/>
      <c r="DN751"/>
      <c r="DO751"/>
      <c r="EA751" s="333"/>
      <c r="EB751" s="333"/>
      <c r="EC751" s="333"/>
      <c r="ED751" s="333"/>
      <c r="EE751" s="333"/>
      <c r="EF751" s="333"/>
      <c r="EG751" s="333"/>
      <c r="EH751" s="333"/>
      <c r="EJ751" s="66"/>
      <c r="EL751" s="66"/>
      <c r="EM751" s="338"/>
      <c r="FP751" s="107"/>
    </row>
    <row r="752" spans="1:172" s="83" customFormat="1">
      <c r="A752" s="66"/>
      <c r="B752" s="66"/>
      <c r="C752" s="120"/>
      <c r="D752" s="66"/>
      <c r="E752" s="197"/>
      <c r="F752" s="120"/>
      <c r="G752" s="333"/>
      <c r="H752" s="333"/>
      <c r="I752" s="333"/>
      <c r="J752" s="333"/>
      <c r="K752" s="333"/>
      <c r="L752" s="333"/>
      <c r="M752" s="333"/>
      <c r="N752" s="333"/>
      <c r="O752" s="333"/>
      <c r="P752" s="333"/>
      <c r="Q752" s="333"/>
      <c r="R752" s="333"/>
      <c r="S752" s="333"/>
      <c r="T752" s="333"/>
      <c r="U752" s="333"/>
      <c r="V752" s="333"/>
      <c r="W752" s="333"/>
      <c r="X752" s="333"/>
      <c r="Y752" s="333"/>
      <c r="Z752" s="333"/>
      <c r="AA752" s="333"/>
      <c r="AB752" s="333"/>
      <c r="AC752" s="333"/>
      <c r="AD752" s="333"/>
      <c r="AE752" s="333"/>
      <c r="AF752" s="333"/>
      <c r="AG752" s="333"/>
      <c r="AH752" s="333"/>
      <c r="AI752" s="333"/>
      <c r="AJ752" s="333"/>
      <c r="AK752" s="333"/>
      <c r="AL752" s="333"/>
      <c r="AM752" s="333"/>
      <c r="AN752" s="333"/>
      <c r="AO752"/>
      <c r="AP752"/>
      <c r="AQ752"/>
      <c r="AR752"/>
      <c r="AS752" s="333"/>
      <c r="AT752" s="333"/>
      <c r="AU752" s="333"/>
      <c r="AV752" s="333"/>
      <c r="AW752" s="333"/>
      <c r="AX752" s="333"/>
      <c r="AY752" s="333"/>
      <c r="AZ752" s="333"/>
      <c r="BA752"/>
      <c r="BB752"/>
      <c r="BC752"/>
      <c r="BD752"/>
      <c r="BE752"/>
      <c r="BF752"/>
      <c r="BG752" s="333"/>
      <c r="BH752" s="333"/>
      <c r="BI752" s="333"/>
      <c r="BJ752" s="333"/>
      <c r="BK752" s="333"/>
      <c r="BL752" s="333"/>
      <c r="BM752" s="333"/>
      <c r="BN752" s="333"/>
      <c r="BO752" s="333"/>
      <c r="BP752" s="333"/>
      <c r="BQ752" s="333"/>
      <c r="BR752" s="333"/>
      <c r="BS752" s="333"/>
      <c r="BT752" s="333"/>
      <c r="BU752" s="333"/>
      <c r="BV752" s="333"/>
      <c r="BW752" s="333"/>
      <c r="BX752" s="333"/>
      <c r="BY752" s="333"/>
      <c r="BZ752" s="333"/>
      <c r="CA752" s="333"/>
      <c r="CB752" s="333"/>
      <c r="CC752" s="333"/>
      <c r="CD752" s="333"/>
      <c r="CE752" s="337"/>
      <c r="CF752" s="337"/>
      <c r="CG752" s="337"/>
      <c r="CH752" s="337"/>
      <c r="CI752" s="333"/>
      <c r="CJ752" s="333"/>
      <c r="CK752" s="333"/>
      <c r="CL752" s="333"/>
      <c r="CM752" s="333"/>
      <c r="CN752" s="333"/>
      <c r="CO752" s="333"/>
      <c r="CP752" s="333"/>
      <c r="CQ752" s="337"/>
      <c r="CR752" s="337"/>
      <c r="CS752" s="337"/>
      <c r="CT752" s="337"/>
      <c r="CU752" s="337"/>
      <c r="CV752" s="337"/>
      <c r="CW752" s="337"/>
      <c r="CX752" s="337"/>
      <c r="CY752" s="337"/>
      <c r="CZ752" s="337"/>
      <c r="DA752" s="337"/>
      <c r="DB752" s="337"/>
      <c r="DC752" s="337"/>
      <c r="DD752" s="337"/>
      <c r="DE752" s="337"/>
      <c r="DF752" s="337"/>
      <c r="DG752" s="337"/>
      <c r="DH752" s="337"/>
      <c r="DI752" s="337"/>
      <c r="DJ752" s="337"/>
      <c r="DK752" s="337"/>
      <c r="DL752" s="337"/>
      <c r="DM752"/>
      <c r="DN752"/>
      <c r="DO752"/>
      <c r="EA752" s="333"/>
      <c r="EB752" s="333"/>
      <c r="EC752" s="333"/>
      <c r="ED752" s="333"/>
      <c r="EE752" s="333"/>
      <c r="EF752" s="333"/>
      <c r="EG752" s="333"/>
      <c r="EH752" s="333"/>
      <c r="EJ752" s="66"/>
      <c r="EL752" s="66"/>
      <c r="EM752" s="338"/>
      <c r="FP752" s="107"/>
    </row>
    <row r="753" spans="1:172" s="83" customFormat="1">
      <c r="A753" s="66"/>
      <c r="B753" s="66"/>
      <c r="C753" s="120"/>
      <c r="D753" s="66"/>
      <c r="E753" s="197"/>
      <c r="F753" s="120"/>
      <c r="G753" s="333"/>
      <c r="H753" s="333"/>
      <c r="I753" s="333"/>
      <c r="J753" s="333"/>
      <c r="K753" s="333"/>
      <c r="L753" s="333"/>
      <c r="M753" s="333"/>
      <c r="N753" s="333"/>
      <c r="O753" s="333"/>
      <c r="P753" s="333"/>
      <c r="Q753" s="333"/>
      <c r="R753" s="333"/>
      <c r="S753" s="333"/>
      <c r="T753" s="333"/>
      <c r="U753" s="333"/>
      <c r="V753" s="333"/>
      <c r="W753" s="333"/>
      <c r="X753" s="333"/>
      <c r="Y753" s="333"/>
      <c r="Z753" s="333"/>
      <c r="AA753" s="333"/>
      <c r="AB753" s="333"/>
      <c r="AC753" s="333"/>
      <c r="AD753" s="333"/>
      <c r="AE753" s="333"/>
      <c r="AF753" s="333"/>
      <c r="AG753" s="333"/>
      <c r="AH753" s="333"/>
      <c r="AI753" s="333"/>
      <c r="AJ753" s="333"/>
      <c r="AK753" s="333"/>
      <c r="AL753" s="333"/>
      <c r="AM753" s="333"/>
      <c r="AN753" s="333"/>
      <c r="AO753"/>
      <c r="AP753"/>
      <c r="AQ753"/>
      <c r="AR753"/>
      <c r="AS753" s="333"/>
      <c r="AT753" s="333"/>
      <c r="AU753" s="333"/>
      <c r="AV753" s="333"/>
      <c r="AW753" s="333"/>
      <c r="AX753" s="333"/>
      <c r="AY753" s="333"/>
      <c r="AZ753" s="333"/>
      <c r="BA753"/>
      <c r="BB753"/>
      <c r="BC753"/>
      <c r="BD753"/>
      <c r="BE753"/>
      <c r="BF753"/>
      <c r="BG753" s="333"/>
      <c r="BH753" s="333"/>
      <c r="BI753" s="333"/>
      <c r="BJ753" s="333"/>
      <c r="BK753" s="333"/>
      <c r="BL753" s="333"/>
      <c r="BM753" s="333"/>
      <c r="BN753" s="333"/>
      <c r="BO753" s="333"/>
      <c r="BP753" s="333"/>
      <c r="BQ753" s="333"/>
      <c r="BR753" s="333"/>
      <c r="BS753" s="333"/>
      <c r="BT753" s="333"/>
      <c r="BU753" s="333"/>
      <c r="BV753" s="333"/>
      <c r="BW753" s="333"/>
      <c r="BX753" s="333"/>
      <c r="BY753" s="333"/>
      <c r="BZ753" s="333"/>
      <c r="CA753" s="333"/>
      <c r="CB753" s="333"/>
      <c r="CC753" s="333"/>
      <c r="CD753" s="333"/>
      <c r="CE753" s="337"/>
      <c r="CF753" s="337"/>
      <c r="CG753" s="337"/>
      <c r="CH753" s="337"/>
      <c r="CI753" s="333"/>
      <c r="CJ753" s="333"/>
      <c r="CK753" s="333"/>
      <c r="CL753" s="333"/>
      <c r="CM753" s="333"/>
      <c r="CN753" s="333"/>
      <c r="CO753" s="333"/>
      <c r="CP753" s="333"/>
      <c r="CQ753" s="337"/>
      <c r="CR753" s="337"/>
      <c r="CS753" s="337"/>
      <c r="CT753" s="337"/>
      <c r="CU753" s="337"/>
      <c r="CV753" s="337"/>
      <c r="CW753" s="337"/>
      <c r="CX753" s="337"/>
      <c r="CY753" s="337"/>
      <c r="CZ753" s="337"/>
      <c r="DA753" s="337"/>
      <c r="DB753" s="337"/>
      <c r="DC753" s="337"/>
      <c r="DD753" s="337"/>
      <c r="DE753" s="337"/>
      <c r="DF753" s="337"/>
      <c r="DG753" s="337"/>
      <c r="DH753" s="337"/>
      <c r="DI753" s="337"/>
      <c r="DJ753" s="337"/>
      <c r="DK753" s="337"/>
      <c r="DL753" s="337"/>
      <c r="DM753"/>
      <c r="DN753"/>
      <c r="DO753"/>
      <c r="EA753" s="333"/>
      <c r="EB753" s="333"/>
      <c r="EC753" s="333"/>
      <c r="ED753" s="333"/>
      <c r="EE753" s="333"/>
      <c r="EF753" s="333"/>
      <c r="EG753" s="333"/>
      <c r="EH753" s="333"/>
      <c r="EJ753" s="66"/>
      <c r="EL753" s="66"/>
      <c r="EM753" s="338"/>
      <c r="FP753" s="107"/>
    </row>
    <row r="754" spans="1:172" s="83" customFormat="1">
      <c r="A754" s="66"/>
      <c r="B754" s="66"/>
      <c r="C754" s="120"/>
      <c r="D754" s="66"/>
      <c r="E754" s="197"/>
      <c r="F754" s="120"/>
      <c r="G754" s="333"/>
      <c r="H754" s="333"/>
      <c r="I754" s="333"/>
      <c r="J754" s="333"/>
      <c r="K754" s="333"/>
      <c r="L754" s="333"/>
      <c r="M754" s="333"/>
      <c r="N754" s="333"/>
      <c r="O754" s="333"/>
      <c r="P754" s="333"/>
      <c r="Q754" s="333"/>
      <c r="R754" s="333"/>
      <c r="S754" s="333"/>
      <c r="T754" s="333"/>
      <c r="U754" s="333"/>
      <c r="V754" s="333"/>
      <c r="W754" s="333"/>
      <c r="X754" s="333"/>
      <c r="Y754" s="333"/>
      <c r="Z754" s="333"/>
      <c r="AA754" s="333"/>
      <c r="AB754" s="333"/>
      <c r="AC754" s="333"/>
      <c r="AD754" s="333"/>
      <c r="AE754" s="333"/>
      <c r="AF754" s="333"/>
      <c r="AG754" s="333"/>
      <c r="AH754" s="333"/>
      <c r="AI754" s="333"/>
      <c r="AJ754" s="333"/>
      <c r="AK754" s="333"/>
      <c r="AL754" s="333"/>
      <c r="AM754" s="333"/>
      <c r="AN754" s="333"/>
      <c r="AO754"/>
      <c r="AP754"/>
      <c r="AQ754"/>
      <c r="AR754"/>
      <c r="AS754" s="333"/>
      <c r="AT754" s="333"/>
      <c r="AU754" s="333"/>
      <c r="AV754" s="333"/>
      <c r="AW754" s="333"/>
      <c r="AX754" s="333"/>
      <c r="AY754" s="333"/>
      <c r="AZ754" s="333"/>
      <c r="BA754"/>
      <c r="BB754"/>
      <c r="BC754"/>
      <c r="BD754"/>
      <c r="BE754"/>
      <c r="BF754"/>
      <c r="BG754" s="333"/>
      <c r="BH754" s="333"/>
      <c r="BI754" s="333"/>
      <c r="BJ754" s="333"/>
      <c r="BK754" s="333"/>
      <c r="BL754" s="333"/>
      <c r="BM754" s="333"/>
      <c r="BN754" s="333"/>
      <c r="BO754" s="333"/>
      <c r="BP754" s="333"/>
      <c r="BQ754" s="333"/>
      <c r="BR754" s="333"/>
      <c r="BS754" s="333"/>
      <c r="BT754" s="333"/>
      <c r="BU754" s="333"/>
      <c r="BV754" s="333"/>
      <c r="BW754" s="333"/>
      <c r="BX754" s="333"/>
      <c r="BY754" s="333"/>
      <c r="BZ754" s="333"/>
      <c r="CA754" s="333"/>
      <c r="CB754" s="333"/>
      <c r="CC754" s="333"/>
      <c r="CD754" s="333"/>
      <c r="CE754" s="337"/>
      <c r="CF754" s="337"/>
      <c r="CG754" s="337"/>
      <c r="CH754" s="337"/>
      <c r="CI754" s="333"/>
      <c r="CJ754" s="333"/>
      <c r="CK754" s="333"/>
      <c r="CL754" s="333"/>
      <c r="CM754" s="333"/>
      <c r="CN754" s="333"/>
      <c r="CO754" s="333"/>
      <c r="CP754" s="333"/>
      <c r="CQ754" s="337"/>
      <c r="CR754" s="337"/>
      <c r="CS754" s="337"/>
      <c r="CT754" s="337"/>
      <c r="CU754" s="337"/>
      <c r="CV754" s="337"/>
      <c r="CW754" s="337"/>
      <c r="CX754" s="337"/>
      <c r="CY754" s="337"/>
      <c r="CZ754" s="337"/>
      <c r="DA754" s="337"/>
      <c r="DB754" s="337"/>
      <c r="DC754" s="337"/>
      <c r="DD754" s="337"/>
      <c r="DE754" s="337"/>
      <c r="DF754" s="337"/>
      <c r="DG754" s="337"/>
      <c r="DH754" s="337"/>
      <c r="DI754" s="337"/>
      <c r="DJ754" s="337"/>
      <c r="DK754" s="337"/>
      <c r="DL754" s="337"/>
      <c r="DM754"/>
      <c r="DN754"/>
      <c r="DO754"/>
      <c r="EA754" s="333"/>
      <c r="EB754" s="333"/>
      <c r="EC754" s="333"/>
      <c r="ED754" s="333"/>
      <c r="EE754" s="333"/>
      <c r="EF754" s="333"/>
      <c r="EG754" s="333"/>
      <c r="EH754" s="333"/>
      <c r="EJ754" s="66"/>
      <c r="EL754" s="66"/>
      <c r="EM754" s="338"/>
      <c r="FP754" s="107"/>
    </row>
    <row r="755" spans="1:172" s="83" customFormat="1">
      <c r="A755" s="66"/>
      <c r="B755" s="66"/>
      <c r="C755" s="120"/>
      <c r="D755" s="66"/>
      <c r="E755" s="197"/>
      <c r="F755" s="120"/>
      <c r="G755" s="333"/>
      <c r="H755" s="333"/>
      <c r="I755" s="333"/>
      <c r="J755" s="333"/>
      <c r="K755" s="333"/>
      <c r="L755" s="333"/>
      <c r="M755" s="333"/>
      <c r="N755" s="333"/>
      <c r="O755" s="333"/>
      <c r="P755" s="333"/>
      <c r="Q755" s="333"/>
      <c r="R755" s="333"/>
      <c r="S755" s="333"/>
      <c r="T755" s="333"/>
      <c r="U755" s="333"/>
      <c r="V755" s="333"/>
      <c r="W755" s="333"/>
      <c r="X755" s="333"/>
      <c r="Y755" s="333"/>
      <c r="Z755" s="333"/>
      <c r="AA755" s="333"/>
      <c r="AB755" s="333"/>
      <c r="AC755" s="333"/>
      <c r="AD755" s="333"/>
      <c r="AE755" s="333"/>
      <c r="AF755" s="333"/>
      <c r="AG755" s="333"/>
      <c r="AH755" s="333"/>
      <c r="AI755" s="333"/>
      <c r="AJ755" s="333"/>
      <c r="AK755" s="333"/>
      <c r="AL755" s="333"/>
      <c r="AM755" s="333"/>
      <c r="AN755" s="333"/>
      <c r="AO755"/>
      <c r="AP755"/>
      <c r="AQ755"/>
      <c r="AR755"/>
      <c r="AS755" s="333"/>
      <c r="AT755" s="333"/>
      <c r="AU755" s="333"/>
      <c r="AV755" s="333"/>
      <c r="AW755" s="333"/>
      <c r="AX755" s="333"/>
      <c r="AY755" s="333"/>
      <c r="AZ755" s="333"/>
      <c r="BA755"/>
      <c r="BB755"/>
      <c r="BC755"/>
      <c r="BD755"/>
      <c r="BE755"/>
      <c r="BF755"/>
      <c r="BG755" s="333"/>
      <c r="BH755" s="333"/>
      <c r="BI755" s="333"/>
      <c r="BJ755" s="333"/>
      <c r="BK755" s="333"/>
      <c r="BL755" s="333"/>
      <c r="BM755" s="333"/>
      <c r="BN755" s="333"/>
      <c r="BO755" s="333"/>
      <c r="BP755" s="333"/>
      <c r="BQ755" s="333"/>
      <c r="BR755" s="333"/>
      <c r="BS755" s="333"/>
      <c r="BT755" s="333"/>
      <c r="BU755" s="333"/>
      <c r="BV755" s="333"/>
      <c r="BW755" s="333"/>
      <c r="BX755" s="333"/>
      <c r="BY755" s="333"/>
      <c r="BZ755" s="333"/>
      <c r="CA755" s="333"/>
      <c r="CB755" s="333"/>
      <c r="CC755" s="333"/>
      <c r="CD755" s="333"/>
      <c r="CE755" s="337"/>
      <c r="CF755" s="337"/>
      <c r="CG755" s="337"/>
      <c r="CH755" s="337"/>
      <c r="CI755" s="333"/>
      <c r="CJ755" s="333"/>
      <c r="CK755" s="333"/>
      <c r="CL755" s="333"/>
      <c r="CM755" s="333"/>
      <c r="CN755" s="333"/>
      <c r="CO755" s="333"/>
      <c r="CP755" s="333"/>
      <c r="CQ755" s="337"/>
      <c r="CR755" s="337"/>
      <c r="CS755" s="337"/>
      <c r="CT755" s="337"/>
      <c r="CU755" s="337"/>
      <c r="CV755" s="337"/>
      <c r="CW755" s="337"/>
      <c r="CX755" s="337"/>
      <c r="CY755" s="337"/>
      <c r="CZ755" s="337"/>
      <c r="DA755" s="337"/>
      <c r="DB755" s="337"/>
      <c r="DC755" s="337"/>
      <c r="DD755" s="337"/>
      <c r="DE755" s="337"/>
      <c r="DF755" s="337"/>
      <c r="DG755" s="337"/>
      <c r="DH755" s="337"/>
      <c r="DI755" s="337"/>
      <c r="DJ755" s="337"/>
      <c r="DK755" s="337"/>
      <c r="DL755" s="337"/>
      <c r="DM755"/>
      <c r="DN755"/>
      <c r="DO755"/>
      <c r="EA755" s="333"/>
      <c r="EB755" s="333"/>
      <c r="EC755" s="333"/>
      <c r="ED755" s="333"/>
      <c r="EE755" s="333"/>
      <c r="EF755" s="333"/>
      <c r="EG755" s="333"/>
      <c r="EH755" s="333"/>
      <c r="EJ755" s="66"/>
      <c r="EL755" s="66"/>
      <c r="EM755" s="338"/>
      <c r="FP755" s="107"/>
    </row>
    <row r="756" spans="1:172" s="83" customFormat="1">
      <c r="A756" s="66"/>
      <c r="B756" s="66"/>
      <c r="C756" s="120"/>
      <c r="D756" s="66"/>
      <c r="E756" s="197"/>
      <c r="F756" s="120"/>
      <c r="G756" s="333"/>
      <c r="H756" s="333"/>
      <c r="I756" s="333"/>
      <c r="J756" s="333"/>
      <c r="K756" s="333"/>
      <c r="L756" s="333"/>
      <c r="M756" s="333"/>
      <c r="N756" s="333"/>
      <c r="O756" s="333"/>
      <c r="P756" s="333"/>
      <c r="Q756" s="333"/>
      <c r="R756" s="333"/>
      <c r="S756" s="333"/>
      <c r="T756" s="333"/>
      <c r="U756" s="333"/>
      <c r="V756" s="333"/>
      <c r="W756" s="333"/>
      <c r="X756" s="333"/>
      <c r="Y756" s="333"/>
      <c r="Z756" s="333"/>
      <c r="AA756" s="333"/>
      <c r="AB756" s="333"/>
      <c r="AC756" s="333"/>
      <c r="AD756" s="333"/>
      <c r="AE756" s="333"/>
      <c r="AF756" s="333"/>
      <c r="AG756" s="333"/>
      <c r="AH756" s="333"/>
      <c r="AI756" s="333"/>
      <c r="AJ756" s="333"/>
      <c r="AK756" s="333"/>
      <c r="AL756" s="333"/>
      <c r="AM756" s="333"/>
      <c r="AN756" s="333"/>
      <c r="AO756"/>
      <c r="AP756"/>
      <c r="AQ756"/>
      <c r="AR756"/>
      <c r="AS756" s="333"/>
      <c r="AT756" s="333"/>
      <c r="AU756" s="333"/>
      <c r="AV756" s="333"/>
      <c r="AW756" s="333"/>
      <c r="AX756" s="333"/>
      <c r="AY756" s="333"/>
      <c r="AZ756" s="333"/>
      <c r="BA756"/>
      <c r="BB756"/>
      <c r="BC756"/>
      <c r="BD756"/>
      <c r="BE756"/>
      <c r="BF756"/>
      <c r="BG756" s="333"/>
      <c r="BH756" s="333"/>
      <c r="BI756" s="333"/>
      <c r="BJ756" s="333"/>
      <c r="BK756" s="333"/>
      <c r="BL756" s="333"/>
      <c r="BM756" s="333"/>
      <c r="BN756" s="333"/>
      <c r="BO756" s="333"/>
      <c r="BP756" s="333"/>
      <c r="BQ756" s="333"/>
      <c r="BR756" s="333"/>
      <c r="BS756" s="333"/>
      <c r="BT756" s="333"/>
      <c r="BU756" s="333"/>
      <c r="BV756" s="333"/>
      <c r="BW756" s="333"/>
      <c r="BX756" s="333"/>
      <c r="BY756" s="333"/>
      <c r="BZ756" s="333"/>
      <c r="CA756" s="333"/>
      <c r="CB756" s="333"/>
      <c r="CC756" s="333"/>
      <c r="CD756" s="333"/>
      <c r="CE756" s="337"/>
      <c r="CF756" s="337"/>
      <c r="CG756" s="337"/>
      <c r="CH756" s="337"/>
      <c r="CI756" s="333"/>
      <c r="CJ756" s="333"/>
      <c r="CK756" s="333"/>
      <c r="CL756" s="333"/>
      <c r="CM756" s="333"/>
      <c r="CN756" s="333"/>
      <c r="CO756" s="333"/>
      <c r="CP756" s="333"/>
      <c r="CQ756" s="337"/>
      <c r="CR756" s="337"/>
      <c r="CS756" s="337"/>
      <c r="CT756" s="337"/>
      <c r="CU756" s="337"/>
      <c r="CV756" s="337"/>
      <c r="CW756" s="337"/>
      <c r="CX756" s="337"/>
      <c r="CY756" s="337"/>
      <c r="CZ756" s="337"/>
      <c r="DA756" s="337"/>
      <c r="DB756" s="337"/>
      <c r="DC756" s="337"/>
      <c r="DD756" s="337"/>
      <c r="DE756" s="337"/>
      <c r="DF756" s="337"/>
      <c r="DG756" s="337"/>
      <c r="DH756" s="337"/>
      <c r="DI756" s="337"/>
      <c r="DJ756" s="337"/>
      <c r="DK756" s="337"/>
      <c r="DL756" s="337"/>
      <c r="DM756"/>
      <c r="DN756"/>
      <c r="DO756"/>
      <c r="EA756" s="333"/>
      <c r="EB756" s="333"/>
      <c r="EC756" s="333"/>
      <c r="ED756" s="333"/>
      <c r="EE756" s="333"/>
      <c r="EF756" s="333"/>
      <c r="EG756" s="333"/>
      <c r="EH756" s="333"/>
      <c r="EJ756" s="66"/>
      <c r="EL756" s="66"/>
      <c r="EM756" s="338"/>
      <c r="FP756" s="107"/>
    </row>
    <row r="757" spans="1:172" s="83" customFormat="1">
      <c r="A757" s="66"/>
      <c r="B757" s="66"/>
      <c r="C757" s="120"/>
      <c r="D757" s="66"/>
      <c r="E757" s="197"/>
      <c r="F757" s="120"/>
      <c r="G757" s="333"/>
      <c r="H757" s="333"/>
      <c r="I757" s="333"/>
      <c r="J757" s="333"/>
      <c r="K757" s="333"/>
      <c r="L757" s="333"/>
      <c r="M757" s="333"/>
      <c r="N757" s="333"/>
      <c r="O757" s="333"/>
      <c r="P757" s="333"/>
      <c r="Q757" s="333"/>
      <c r="R757" s="333"/>
      <c r="S757" s="333"/>
      <c r="T757" s="333"/>
      <c r="U757" s="333"/>
      <c r="V757" s="333"/>
      <c r="W757" s="333"/>
      <c r="X757" s="333"/>
      <c r="Y757" s="333"/>
      <c r="Z757" s="333"/>
      <c r="AA757" s="333"/>
      <c r="AB757" s="333"/>
      <c r="AC757" s="333"/>
      <c r="AD757" s="333"/>
      <c r="AE757" s="333"/>
      <c r="AF757" s="333"/>
      <c r="AG757" s="333"/>
      <c r="AH757" s="333"/>
      <c r="AI757" s="333"/>
      <c r="AJ757" s="333"/>
      <c r="AK757" s="333"/>
      <c r="AL757" s="333"/>
      <c r="AM757" s="333"/>
      <c r="AN757" s="333"/>
      <c r="AO757"/>
      <c r="AP757"/>
      <c r="AQ757"/>
      <c r="AR757"/>
      <c r="AS757" s="333"/>
      <c r="AT757" s="333"/>
      <c r="AU757" s="333"/>
      <c r="AV757" s="333"/>
      <c r="AW757" s="333"/>
      <c r="AX757" s="333"/>
      <c r="AY757" s="333"/>
      <c r="AZ757" s="333"/>
      <c r="BA757"/>
      <c r="BB757"/>
      <c r="BC757"/>
      <c r="BD757"/>
      <c r="BE757"/>
      <c r="BF757"/>
      <c r="BG757" s="333"/>
      <c r="BH757" s="333"/>
      <c r="BI757" s="333"/>
      <c r="BJ757" s="333"/>
      <c r="BK757" s="333"/>
      <c r="BL757" s="333"/>
      <c r="BM757" s="333"/>
      <c r="BN757" s="333"/>
      <c r="BO757" s="333"/>
      <c r="BP757" s="333"/>
      <c r="BQ757" s="333"/>
      <c r="BR757" s="333"/>
      <c r="BS757" s="333"/>
      <c r="BT757" s="333"/>
      <c r="BU757" s="333"/>
      <c r="BV757" s="333"/>
      <c r="BW757" s="333"/>
      <c r="BX757" s="333"/>
      <c r="BY757" s="333"/>
      <c r="BZ757" s="333"/>
      <c r="CA757" s="333"/>
      <c r="CB757" s="333"/>
      <c r="CC757" s="333"/>
      <c r="CD757" s="333"/>
      <c r="CE757" s="337"/>
      <c r="CF757" s="337"/>
      <c r="CG757" s="337"/>
      <c r="CH757" s="337"/>
      <c r="CI757" s="333"/>
      <c r="CJ757" s="333"/>
      <c r="CK757" s="333"/>
      <c r="CL757" s="333"/>
      <c r="CM757" s="333"/>
      <c r="CN757" s="333"/>
      <c r="CO757" s="333"/>
      <c r="CP757" s="333"/>
      <c r="CQ757" s="337"/>
      <c r="CR757" s="337"/>
      <c r="CS757" s="337"/>
      <c r="CT757" s="337"/>
      <c r="CU757" s="337"/>
      <c r="CV757" s="337"/>
      <c r="CW757" s="337"/>
      <c r="CX757" s="337"/>
      <c r="CY757" s="337"/>
      <c r="CZ757" s="337"/>
      <c r="DA757" s="337"/>
      <c r="DB757" s="337"/>
      <c r="DC757" s="337"/>
      <c r="DD757" s="337"/>
      <c r="DE757" s="337"/>
      <c r="DF757" s="337"/>
      <c r="DG757" s="337"/>
      <c r="DH757" s="337"/>
      <c r="DI757" s="337"/>
      <c r="DJ757" s="337"/>
      <c r="DK757" s="337"/>
      <c r="DL757" s="337"/>
      <c r="DM757"/>
      <c r="DN757"/>
      <c r="DO757"/>
      <c r="EA757" s="333"/>
      <c r="EB757" s="333"/>
      <c r="EC757" s="333"/>
      <c r="ED757" s="333"/>
      <c r="EE757" s="333"/>
      <c r="EF757" s="333"/>
      <c r="EG757" s="333"/>
      <c r="EH757" s="333"/>
      <c r="EJ757" s="66"/>
      <c r="EL757" s="66"/>
      <c r="EM757" s="338"/>
      <c r="FP757" s="107"/>
    </row>
    <row r="758" spans="1:172" s="83" customFormat="1">
      <c r="A758" s="66"/>
      <c r="B758" s="66"/>
      <c r="C758" s="120"/>
      <c r="D758" s="66"/>
      <c r="E758" s="197"/>
      <c r="F758" s="120"/>
      <c r="G758" s="333"/>
      <c r="H758" s="333"/>
      <c r="I758" s="333"/>
      <c r="J758" s="333"/>
      <c r="K758" s="333"/>
      <c r="L758" s="333"/>
      <c r="M758" s="333"/>
      <c r="N758" s="333"/>
      <c r="O758" s="333"/>
      <c r="P758" s="333"/>
      <c r="Q758" s="333"/>
      <c r="R758" s="333"/>
      <c r="S758" s="333"/>
      <c r="T758" s="333"/>
      <c r="U758" s="333"/>
      <c r="V758" s="333"/>
      <c r="W758" s="333"/>
      <c r="X758" s="333"/>
      <c r="Y758" s="333"/>
      <c r="Z758" s="333"/>
      <c r="AA758" s="333"/>
      <c r="AB758" s="333"/>
      <c r="AC758" s="333"/>
      <c r="AD758" s="333"/>
      <c r="AE758" s="333"/>
      <c r="AF758" s="333"/>
      <c r="AG758" s="333"/>
      <c r="AH758" s="333"/>
      <c r="AI758" s="333"/>
      <c r="AJ758" s="333"/>
      <c r="AK758" s="333"/>
      <c r="AL758" s="333"/>
      <c r="AM758" s="333"/>
      <c r="AN758" s="333"/>
      <c r="AO758"/>
      <c r="AP758"/>
      <c r="AQ758"/>
      <c r="AR758"/>
      <c r="AS758" s="333"/>
      <c r="AT758" s="333"/>
      <c r="AU758" s="333"/>
      <c r="AV758" s="333"/>
      <c r="AW758" s="333"/>
      <c r="AX758" s="333"/>
      <c r="AY758" s="333"/>
      <c r="AZ758" s="333"/>
      <c r="BA758"/>
      <c r="BB758"/>
      <c r="BC758"/>
      <c r="BD758"/>
      <c r="BE758"/>
      <c r="BF758"/>
      <c r="BG758" s="333"/>
      <c r="BH758" s="333"/>
      <c r="BI758" s="333"/>
      <c r="BJ758" s="333"/>
      <c r="BK758" s="333"/>
      <c r="BL758" s="333"/>
      <c r="BM758" s="333"/>
      <c r="BN758" s="333"/>
      <c r="BO758" s="333"/>
      <c r="BP758" s="333"/>
      <c r="BQ758" s="333"/>
      <c r="BR758" s="333"/>
      <c r="BS758" s="333"/>
      <c r="BT758" s="333"/>
      <c r="BU758" s="333"/>
      <c r="BV758" s="333"/>
      <c r="BW758" s="333"/>
      <c r="BX758" s="333"/>
      <c r="BY758" s="333"/>
      <c r="BZ758" s="333"/>
      <c r="CA758" s="333"/>
      <c r="CB758" s="333"/>
      <c r="CC758" s="333"/>
      <c r="CD758" s="333"/>
      <c r="CE758" s="337"/>
      <c r="CF758" s="337"/>
      <c r="CG758" s="337"/>
      <c r="CH758" s="337"/>
      <c r="CI758" s="333"/>
      <c r="CJ758" s="333"/>
      <c r="CK758" s="333"/>
      <c r="CL758" s="333"/>
      <c r="CM758" s="333"/>
      <c r="CN758" s="333"/>
      <c r="CO758" s="333"/>
      <c r="CP758" s="333"/>
      <c r="CQ758" s="337"/>
      <c r="CR758" s="337"/>
      <c r="CS758" s="337"/>
      <c r="CT758" s="337"/>
      <c r="CU758" s="337"/>
      <c r="CV758" s="337"/>
      <c r="CW758" s="337"/>
      <c r="CX758" s="337"/>
      <c r="CY758" s="337"/>
      <c r="CZ758" s="337"/>
      <c r="DA758" s="337"/>
      <c r="DB758" s="337"/>
      <c r="DC758" s="337"/>
      <c r="DD758" s="337"/>
      <c r="DE758" s="337"/>
      <c r="DF758" s="337"/>
      <c r="DG758" s="337"/>
      <c r="DH758" s="337"/>
      <c r="DI758" s="337"/>
      <c r="DJ758" s="337"/>
      <c r="DK758" s="337"/>
      <c r="DL758" s="337"/>
      <c r="DM758"/>
      <c r="DN758"/>
      <c r="DO758"/>
      <c r="EA758" s="333"/>
      <c r="EB758" s="333"/>
      <c r="EC758" s="333"/>
      <c r="ED758" s="333"/>
      <c r="EE758" s="333"/>
      <c r="EF758" s="333"/>
      <c r="EG758" s="333"/>
      <c r="EH758" s="333"/>
      <c r="EJ758" s="66"/>
      <c r="EL758" s="66"/>
      <c r="EM758" s="338"/>
    </row>
    <row r="759" spans="1:172" s="83" customFormat="1">
      <c r="A759" s="66"/>
      <c r="B759" s="66"/>
      <c r="C759" s="120"/>
      <c r="D759" s="66"/>
      <c r="E759" s="197"/>
      <c r="F759" s="120"/>
      <c r="G759" s="333"/>
      <c r="H759" s="333"/>
      <c r="I759" s="333"/>
      <c r="J759" s="333"/>
      <c r="K759" s="333"/>
      <c r="L759" s="333"/>
      <c r="M759" s="333"/>
      <c r="N759" s="333"/>
      <c r="O759" s="333"/>
      <c r="P759" s="333"/>
      <c r="Q759" s="333"/>
      <c r="R759" s="333"/>
      <c r="S759" s="333"/>
      <c r="T759" s="333"/>
      <c r="U759" s="333"/>
      <c r="V759" s="333"/>
      <c r="W759" s="333"/>
      <c r="X759" s="333"/>
      <c r="Y759" s="333"/>
      <c r="Z759" s="333"/>
      <c r="AA759" s="333"/>
      <c r="AB759" s="333"/>
      <c r="AC759" s="333"/>
      <c r="AD759" s="333"/>
      <c r="AE759" s="333"/>
      <c r="AF759" s="333"/>
      <c r="AG759" s="333"/>
      <c r="AH759" s="333"/>
      <c r="AI759" s="333"/>
      <c r="AJ759" s="333"/>
      <c r="AK759" s="333"/>
      <c r="AL759" s="333"/>
      <c r="AM759" s="333"/>
      <c r="AN759" s="333"/>
      <c r="AO759"/>
      <c r="AP759"/>
      <c r="AQ759"/>
      <c r="AR759"/>
      <c r="AS759" s="333"/>
      <c r="AT759" s="333"/>
      <c r="AU759" s="333"/>
      <c r="AV759" s="333"/>
      <c r="AW759" s="333"/>
      <c r="AX759" s="333"/>
      <c r="AY759" s="333"/>
      <c r="AZ759" s="333"/>
      <c r="BA759"/>
      <c r="BB759"/>
      <c r="BC759"/>
      <c r="BD759"/>
      <c r="BE759"/>
      <c r="BF759"/>
      <c r="BG759" s="333"/>
      <c r="BH759" s="333"/>
      <c r="BI759" s="333"/>
      <c r="BJ759" s="333"/>
      <c r="BK759" s="333"/>
      <c r="BL759" s="333"/>
      <c r="BM759" s="333"/>
      <c r="BN759" s="333"/>
      <c r="BO759" s="333"/>
      <c r="BP759" s="333"/>
      <c r="BQ759" s="333"/>
      <c r="BR759" s="333"/>
      <c r="BS759" s="333"/>
      <c r="BT759" s="333"/>
      <c r="BU759" s="333"/>
      <c r="BV759" s="333"/>
      <c r="BW759" s="333"/>
      <c r="BX759" s="333"/>
      <c r="BY759" s="333"/>
      <c r="BZ759" s="333"/>
      <c r="CA759" s="333"/>
      <c r="CB759" s="333"/>
      <c r="CC759" s="333"/>
      <c r="CD759" s="333"/>
      <c r="CE759" s="337"/>
      <c r="CF759" s="337"/>
      <c r="CG759" s="337"/>
      <c r="CH759" s="337"/>
      <c r="CI759" s="333"/>
      <c r="CJ759" s="333"/>
      <c r="CK759" s="333"/>
      <c r="CL759" s="333"/>
      <c r="CM759" s="333"/>
      <c r="CN759" s="333"/>
      <c r="CO759" s="333"/>
      <c r="CP759" s="333"/>
      <c r="CQ759" s="337"/>
      <c r="CR759" s="337"/>
      <c r="CS759" s="337"/>
      <c r="CT759" s="337"/>
      <c r="CU759" s="337"/>
      <c r="CV759" s="337"/>
      <c r="CW759" s="337"/>
      <c r="CX759" s="337"/>
      <c r="CY759" s="337"/>
      <c r="CZ759" s="337"/>
      <c r="DA759" s="337"/>
      <c r="DB759" s="337"/>
      <c r="DC759" s="337"/>
      <c r="DD759" s="337"/>
      <c r="DE759" s="337"/>
      <c r="DF759" s="337"/>
      <c r="DG759" s="337"/>
      <c r="DH759" s="337"/>
      <c r="DI759" s="337"/>
      <c r="DJ759" s="337"/>
      <c r="DK759" s="337"/>
      <c r="DL759" s="337"/>
      <c r="DM759"/>
      <c r="DN759"/>
      <c r="DO759"/>
      <c r="EA759" s="333"/>
      <c r="EB759" s="333"/>
      <c r="EC759" s="333"/>
      <c r="ED759" s="333"/>
      <c r="EE759" s="333"/>
      <c r="EF759" s="333"/>
      <c r="EG759" s="333"/>
      <c r="EH759" s="333"/>
      <c r="EJ759" s="66"/>
      <c r="EL759" s="66"/>
      <c r="EM759" s="338"/>
    </row>
    <row r="760" spans="1:172" s="83" customFormat="1">
      <c r="A760" s="66"/>
      <c r="B760" s="66"/>
      <c r="C760" s="120"/>
      <c r="D760" s="66"/>
      <c r="E760" s="197"/>
      <c r="F760" s="120"/>
      <c r="G760" s="333"/>
      <c r="H760" s="333"/>
      <c r="I760" s="333"/>
      <c r="J760" s="333"/>
      <c r="K760" s="333"/>
      <c r="L760" s="333"/>
      <c r="M760" s="333"/>
      <c r="N760" s="333"/>
      <c r="O760" s="333"/>
      <c r="P760" s="333"/>
      <c r="Q760" s="333"/>
      <c r="R760" s="333"/>
      <c r="S760" s="333"/>
      <c r="T760" s="333"/>
      <c r="U760" s="333"/>
      <c r="V760" s="333"/>
      <c r="W760" s="333"/>
      <c r="X760" s="333"/>
      <c r="Y760" s="333"/>
      <c r="Z760" s="333"/>
      <c r="AA760" s="333"/>
      <c r="AB760" s="333"/>
      <c r="AC760" s="333"/>
      <c r="AD760" s="333"/>
      <c r="AE760" s="333"/>
      <c r="AF760" s="333"/>
      <c r="AG760" s="333"/>
      <c r="AH760" s="333"/>
      <c r="AI760" s="333"/>
      <c r="AJ760" s="333"/>
      <c r="AK760" s="333"/>
      <c r="AL760" s="333"/>
      <c r="AM760" s="333"/>
      <c r="AN760" s="333"/>
      <c r="AO760"/>
      <c r="AP760"/>
      <c r="AQ760"/>
      <c r="AR760"/>
      <c r="AS760" s="333"/>
      <c r="AT760" s="333"/>
      <c r="AU760" s="333"/>
      <c r="AV760" s="333"/>
      <c r="AW760" s="333"/>
      <c r="AX760" s="333"/>
      <c r="AY760" s="333"/>
      <c r="AZ760" s="333"/>
      <c r="BA760"/>
      <c r="BB760"/>
      <c r="BC760"/>
      <c r="BD760"/>
      <c r="BE760"/>
      <c r="BF760"/>
      <c r="BG760" s="333"/>
      <c r="BH760" s="333"/>
      <c r="BI760" s="333"/>
      <c r="BJ760" s="333"/>
      <c r="BK760" s="333"/>
      <c r="BL760" s="333"/>
      <c r="BM760" s="333"/>
      <c r="BN760" s="333"/>
      <c r="BO760" s="333"/>
      <c r="BP760" s="333"/>
      <c r="BQ760" s="333"/>
      <c r="BR760" s="333"/>
      <c r="BS760" s="333"/>
      <c r="BT760" s="333"/>
      <c r="BU760" s="333"/>
      <c r="BV760" s="333"/>
      <c r="BW760" s="333"/>
      <c r="BX760" s="333"/>
      <c r="BY760" s="333"/>
      <c r="BZ760" s="333"/>
      <c r="CA760" s="333"/>
      <c r="CB760" s="333"/>
      <c r="CC760" s="333"/>
      <c r="CD760" s="333"/>
      <c r="CE760" s="337"/>
      <c r="CF760" s="337"/>
      <c r="CG760" s="337"/>
      <c r="CH760" s="337"/>
      <c r="CI760" s="333"/>
      <c r="CJ760" s="333"/>
      <c r="CK760" s="333"/>
      <c r="CL760" s="333"/>
      <c r="CM760" s="333"/>
      <c r="CN760" s="333"/>
      <c r="CO760" s="333"/>
      <c r="CP760" s="333"/>
      <c r="CQ760" s="337"/>
      <c r="CR760" s="337"/>
      <c r="CS760" s="337"/>
      <c r="CT760" s="337"/>
      <c r="CU760" s="337"/>
      <c r="CV760" s="337"/>
      <c r="CW760" s="337"/>
      <c r="CX760" s="337"/>
      <c r="CY760" s="337"/>
      <c r="CZ760" s="337"/>
      <c r="DA760" s="337"/>
      <c r="DB760" s="337"/>
      <c r="DC760" s="337"/>
      <c r="DD760" s="337"/>
      <c r="DE760" s="337"/>
      <c r="DF760" s="337"/>
      <c r="DG760" s="337"/>
      <c r="DH760" s="337"/>
      <c r="DI760" s="337"/>
      <c r="DJ760" s="337"/>
      <c r="DK760" s="337"/>
      <c r="DL760" s="337"/>
      <c r="DM760"/>
      <c r="DN760"/>
      <c r="DO760"/>
      <c r="EA760" s="333"/>
      <c r="EB760" s="333"/>
      <c r="EC760" s="333"/>
      <c r="ED760" s="333"/>
      <c r="EE760" s="333"/>
      <c r="EF760" s="333"/>
      <c r="EG760" s="333"/>
      <c r="EH760" s="333"/>
      <c r="EJ760" s="66"/>
      <c r="EL760" s="66"/>
      <c r="EM760" s="338"/>
    </row>
    <row r="761" spans="1:172" s="83" customFormat="1">
      <c r="A761" s="66"/>
      <c r="B761" s="66"/>
      <c r="C761" s="120"/>
      <c r="D761" s="66"/>
      <c r="E761" s="197"/>
      <c r="F761" s="120"/>
      <c r="G761" s="333"/>
      <c r="H761" s="333"/>
      <c r="I761" s="333"/>
      <c r="J761" s="333"/>
      <c r="K761" s="333"/>
      <c r="L761" s="333"/>
      <c r="M761" s="333"/>
      <c r="N761" s="333"/>
      <c r="O761" s="333"/>
      <c r="P761" s="333"/>
      <c r="Q761" s="333"/>
      <c r="R761" s="333"/>
      <c r="S761" s="333"/>
      <c r="T761" s="333"/>
      <c r="U761" s="333"/>
      <c r="V761" s="333"/>
      <c r="W761" s="333"/>
      <c r="X761" s="333"/>
      <c r="Y761" s="333"/>
      <c r="Z761" s="333"/>
      <c r="AA761" s="333"/>
      <c r="AB761" s="333"/>
      <c r="AC761" s="333"/>
      <c r="AD761" s="333"/>
      <c r="AE761" s="333"/>
      <c r="AF761" s="333"/>
      <c r="AG761" s="333"/>
      <c r="AH761" s="333"/>
      <c r="AI761" s="333"/>
      <c r="AJ761" s="333"/>
      <c r="AK761" s="333"/>
      <c r="AL761" s="333"/>
      <c r="AM761" s="333"/>
      <c r="AN761" s="333"/>
      <c r="AO761"/>
      <c r="AP761"/>
      <c r="AQ761"/>
      <c r="AR761"/>
      <c r="AS761" s="333"/>
      <c r="AT761" s="333"/>
      <c r="AU761" s="333"/>
      <c r="AV761" s="333"/>
      <c r="AW761" s="333"/>
      <c r="AX761" s="333"/>
      <c r="AY761" s="333"/>
      <c r="AZ761" s="333"/>
      <c r="BA761"/>
      <c r="BB761"/>
      <c r="BC761"/>
      <c r="BD761"/>
      <c r="BE761"/>
      <c r="BF761"/>
      <c r="BG761" s="333"/>
      <c r="BH761" s="333"/>
      <c r="BI761" s="333"/>
      <c r="BJ761" s="333"/>
      <c r="BK761" s="333"/>
      <c r="BL761" s="333"/>
      <c r="BM761" s="333"/>
      <c r="BN761" s="333"/>
      <c r="BO761" s="333"/>
      <c r="BP761" s="333"/>
      <c r="BQ761" s="333"/>
      <c r="BR761" s="333"/>
      <c r="BS761" s="333"/>
      <c r="BT761" s="333"/>
      <c r="BU761" s="333"/>
      <c r="BV761" s="333"/>
      <c r="BW761" s="333"/>
      <c r="BX761" s="333"/>
      <c r="BY761" s="333"/>
      <c r="BZ761" s="333"/>
      <c r="CA761" s="333"/>
      <c r="CB761" s="333"/>
      <c r="CC761" s="333"/>
      <c r="CD761" s="333"/>
      <c r="CE761" s="337"/>
      <c r="CF761" s="337"/>
      <c r="CG761" s="337"/>
      <c r="CH761" s="337"/>
      <c r="CI761" s="333"/>
      <c r="CJ761" s="333"/>
      <c r="CK761" s="333"/>
      <c r="CL761" s="333"/>
      <c r="CM761" s="333"/>
      <c r="CN761" s="333"/>
      <c r="CO761" s="333"/>
      <c r="CP761" s="333"/>
      <c r="CQ761" s="337"/>
      <c r="CR761" s="337"/>
      <c r="CS761" s="337"/>
      <c r="CT761" s="337"/>
      <c r="CU761" s="337"/>
      <c r="CV761" s="337"/>
      <c r="CW761" s="337"/>
      <c r="CX761" s="337"/>
      <c r="CY761" s="337"/>
      <c r="CZ761" s="337"/>
      <c r="DA761" s="337"/>
      <c r="DB761" s="337"/>
      <c r="DC761" s="337"/>
      <c r="DD761" s="337"/>
      <c r="DE761" s="337"/>
      <c r="DF761" s="337"/>
      <c r="DG761" s="337"/>
      <c r="DH761" s="337"/>
      <c r="DI761" s="337"/>
      <c r="DJ761" s="337"/>
      <c r="DK761" s="337"/>
      <c r="DL761" s="337"/>
      <c r="DM761"/>
      <c r="DN761"/>
      <c r="DO761"/>
      <c r="EA761" s="333"/>
      <c r="EB761" s="333"/>
      <c r="EC761" s="333"/>
      <c r="ED761" s="333"/>
      <c r="EE761" s="333"/>
      <c r="EF761" s="333"/>
      <c r="EG761" s="333"/>
      <c r="EH761" s="333"/>
      <c r="EJ761" s="66"/>
      <c r="EL761" s="66"/>
      <c r="EM761" s="338"/>
    </row>
    <row r="762" spans="1:172" s="83" customFormat="1">
      <c r="A762" s="66"/>
      <c r="B762" s="66"/>
      <c r="C762" s="120"/>
      <c r="D762" s="66"/>
      <c r="E762" s="197"/>
      <c r="F762" s="120"/>
      <c r="G762" s="333"/>
      <c r="H762" s="333"/>
      <c r="I762" s="333"/>
      <c r="J762" s="333"/>
      <c r="K762" s="333"/>
      <c r="L762" s="333"/>
      <c r="M762" s="333"/>
      <c r="N762" s="333"/>
      <c r="O762" s="333"/>
      <c r="P762" s="333"/>
      <c r="Q762" s="333"/>
      <c r="R762" s="333"/>
      <c r="S762" s="333"/>
      <c r="T762" s="333"/>
      <c r="U762" s="333"/>
      <c r="V762" s="333"/>
      <c r="W762" s="333"/>
      <c r="X762" s="333"/>
      <c r="Y762" s="333"/>
      <c r="Z762" s="333"/>
      <c r="AA762" s="333"/>
      <c r="AB762" s="333"/>
      <c r="AC762" s="333"/>
      <c r="AD762" s="333"/>
      <c r="AE762" s="333"/>
      <c r="AF762" s="333"/>
      <c r="AG762" s="333"/>
      <c r="AH762" s="333"/>
      <c r="AI762" s="333"/>
      <c r="AJ762" s="333"/>
      <c r="AK762" s="333"/>
      <c r="AL762" s="333"/>
      <c r="AM762" s="333"/>
      <c r="AN762" s="333"/>
      <c r="AO762"/>
      <c r="AP762"/>
      <c r="AQ762"/>
      <c r="AR762"/>
      <c r="AS762" s="333"/>
      <c r="AT762" s="333"/>
      <c r="AU762" s="333"/>
      <c r="AV762" s="333"/>
      <c r="AW762" s="333"/>
      <c r="AX762" s="333"/>
      <c r="AY762" s="333"/>
      <c r="AZ762" s="333"/>
      <c r="BA762"/>
      <c r="BB762"/>
      <c r="BC762"/>
      <c r="BD762"/>
      <c r="BE762"/>
      <c r="BF762"/>
      <c r="BG762" s="333"/>
      <c r="BH762" s="333"/>
      <c r="BI762" s="333"/>
      <c r="BJ762" s="333"/>
      <c r="BK762" s="333"/>
      <c r="BL762" s="333"/>
      <c r="BM762" s="333"/>
      <c r="BN762" s="333"/>
      <c r="BO762" s="333"/>
      <c r="BP762" s="333"/>
      <c r="BQ762" s="333"/>
      <c r="BR762" s="333"/>
      <c r="BS762" s="333"/>
      <c r="BT762" s="333"/>
      <c r="BU762" s="333"/>
      <c r="BV762" s="333"/>
      <c r="BW762" s="333"/>
      <c r="BX762" s="333"/>
      <c r="BY762" s="333"/>
      <c r="BZ762" s="333"/>
      <c r="CA762" s="333"/>
      <c r="CB762" s="333"/>
      <c r="CC762" s="333"/>
      <c r="CD762" s="333"/>
      <c r="CE762" s="337"/>
      <c r="CF762" s="337"/>
      <c r="CG762" s="337"/>
      <c r="CH762" s="337"/>
      <c r="CI762" s="333"/>
      <c r="CJ762" s="333"/>
      <c r="CK762" s="333"/>
      <c r="CL762" s="333"/>
      <c r="CM762" s="333"/>
      <c r="CN762" s="333"/>
      <c r="CO762" s="333"/>
      <c r="CP762" s="333"/>
      <c r="CQ762" s="337"/>
      <c r="CR762" s="337"/>
      <c r="CS762" s="337"/>
      <c r="CT762" s="337"/>
      <c r="CU762" s="337"/>
      <c r="CV762" s="337"/>
      <c r="CW762" s="337"/>
      <c r="CX762" s="337"/>
      <c r="CY762" s="337"/>
      <c r="CZ762" s="337"/>
      <c r="DA762" s="337"/>
      <c r="DB762" s="337"/>
      <c r="DC762" s="337"/>
      <c r="DD762" s="337"/>
      <c r="DE762" s="337"/>
      <c r="DF762" s="337"/>
      <c r="DG762" s="337"/>
      <c r="DH762" s="337"/>
      <c r="DI762" s="337"/>
      <c r="DJ762" s="337"/>
      <c r="DK762" s="337"/>
      <c r="DL762" s="337"/>
      <c r="DM762"/>
      <c r="DN762"/>
      <c r="DO762"/>
      <c r="EA762" s="333"/>
      <c r="EB762" s="333"/>
      <c r="EC762" s="333"/>
      <c r="ED762" s="333"/>
      <c r="EE762" s="333"/>
      <c r="EF762" s="333"/>
      <c r="EG762" s="333"/>
      <c r="EH762" s="333"/>
      <c r="EJ762" s="66"/>
      <c r="EL762" s="66"/>
      <c r="EM762" s="338"/>
    </row>
    <row r="763" spans="1:172" s="83" customFormat="1">
      <c r="A763" s="66"/>
      <c r="B763" s="66"/>
      <c r="C763" s="120"/>
      <c r="D763" s="66"/>
      <c r="E763" s="197"/>
      <c r="F763" s="120"/>
      <c r="G763" s="333"/>
      <c r="H763" s="333"/>
      <c r="I763" s="333"/>
      <c r="J763" s="333"/>
      <c r="K763" s="333"/>
      <c r="L763" s="333"/>
      <c r="M763" s="333"/>
      <c r="N763" s="333"/>
      <c r="O763" s="333"/>
      <c r="P763" s="333"/>
      <c r="Q763" s="333"/>
      <c r="R763" s="333"/>
      <c r="S763" s="333"/>
      <c r="T763" s="333"/>
      <c r="U763" s="333"/>
      <c r="V763" s="333"/>
      <c r="W763" s="333"/>
      <c r="X763" s="333"/>
      <c r="Y763" s="333"/>
      <c r="Z763" s="333"/>
      <c r="AA763" s="333"/>
      <c r="AB763" s="333"/>
      <c r="AC763" s="333"/>
      <c r="AD763" s="333"/>
      <c r="AE763" s="333"/>
      <c r="AF763" s="333"/>
      <c r="AG763" s="333"/>
      <c r="AH763" s="333"/>
      <c r="AI763" s="333"/>
      <c r="AJ763" s="333"/>
      <c r="AK763" s="333"/>
      <c r="AL763" s="333"/>
      <c r="AM763" s="333"/>
      <c r="AN763" s="333"/>
      <c r="AO763"/>
      <c r="AP763"/>
      <c r="AQ763"/>
      <c r="AR763"/>
      <c r="AS763" s="333"/>
      <c r="AT763" s="333"/>
      <c r="AU763" s="333"/>
      <c r="AV763" s="333"/>
      <c r="AW763" s="333"/>
      <c r="AX763" s="333"/>
      <c r="AY763" s="333"/>
      <c r="AZ763" s="333"/>
      <c r="BA763"/>
      <c r="BB763"/>
      <c r="BC763"/>
      <c r="BD763"/>
      <c r="BE763"/>
      <c r="BF763"/>
      <c r="BG763" s="333"/>
      <c r="BH763" s="333"/>
      <c r="BI763" s="333"/>
      <c r="BJ763" s="333"/>
      <c r="BK763" s="333"/>
      <c r="BL763" s="333"/>
      <c r="BM763" s="333"/>
      <c r="BN763" s="333"/>
      <c r="BO763" s="333"/>
      <c r="BP763" s="333"/>
      <c r="BQ763" s="333"/>
      <c r="BR763" s="333"/>
      <c r="BS763" s="333"/>
      <c r="BT763" s="333"/>
      <c r="BU763" s="333"/>
      <c r="BV763" s="333"/>
      <c r="BW763" s="333"/>
      <c r="BX763" s="333"/>
      <c r="BY763" s="333"/>
      <c r="BZ763" s="333"/>
      <c r="CA763" s="333"/>
      <c r="CB763" s="333"/>
      <c r="CC763" s="333"/>
      <c r="CD763" s="333"/>
      <c r="CE763" s="337"/>
      <c r="CF763" s="337"/>
      <c r="CG763" s="337"/>
      <c r="CH763" s="337"/>
      <c r="CI763" s="333"/>
      <c r="CJ763" s="333"/>
      <c r="CK763" s="333"/>
      <c r="CL763" s="333"/>
      <c r="CM763" s="333"/>
      <c r="CN763" s="333"/>
      <c r="CO763" s="333"/>
      <c r="CP763" s="333"/>
      <c r="CQ763" s="337"/>
      <c r="CR763" s="337"/>
      <c r="CS763" s="337"/>
      <c r="CT763" s="337"/>
      <c r="CU763" s="337"/>
      <c r="CV763" s="337"/>
      <c r="CW763" s="337"/>
      <c r="CX763" s="337"/>
      <c r="CY763" s="337"/>
      <c r="CZ763" s="337"/>
      <c r="DA763" s="337"/>
      <c r="DB763" s="337"/>
      <c r="DC763" s="337"/>
      <c r="DD763" s="337"/>
      <c r="DE763" s="337"/>
      <c r="DF763" s="337"/>
      <c r="DG763" s="337"/>
      <c r="DH763" s="337"/>
      <c r="DI763" s="337"/>
      <c r="DJ763" s="337"/>
      <c r="DK763" s="337"/>
      <c r="DL763" s="337"/>
      <c r="DM763"/>
      <c r="DN763"/>
      <c r="DO763"/>
      <c r="EA763" s="333"/>
      <c r="EB763" s="333"/>
      <c r="EC763" s="333"/>
      <c r="ED763" s="333"/>
      <c r="EE763" s="333"/>
      <c r="EF763" s="333"/>
      <c r="EG763" s="333"/>
      <c r="EH763" s="333"/>
      <c r="EJ763" s="66"/>
      <c r="EL763" s="66"/>
      <c r="EM763" s="338"/>
    </row>
    <row r="764" spans="1:172" s="83" customFormat="1">
      <c r="A764" s="66"/>
      <c r="B764" s="66"/>
      <c r="C764" s="120"/>
      <c r="D764" s="66"/>
      <c r="E764" s="197"/>
      <c r="F764" s="120"/>
      <c r="G764" s="333"/>
      <c r="H764" s="333"/>
      <c r="I764" s="333"/>
      <c r="J764" s="333"/>
      <c r="K764" s="333"/>
      <c r="L764" s="333"/>
      <c r="M764" s="333"/>
      <c r="N764" s="333"/>
      <c r="O764" s="333"/>
      <c r="P764" s="333"/>
      <c r="Q764" s="333"/>
      <c r="R764" s="333"/>
      <c r="S764" s="333"/>
      <c r="T764" s="333"/>
      <c r="U764" s="333"/>
      <c r="V764" s="333"/>
      <c r="W764" s="333"/>
      <c r="X764" s="333"/>
      <c r="Y764" s="333"/>
      <c r="Z764" s="333"/>
      <c r="AA764" s="333"/>
      <c r="AB764" s="333"/>
      <c r="AC764" s="333"/>
      <c r="AD764" s="333"/>
      <c r="AE764" s="333"/>
      <c r="AF764" s="333"/>
      <c r="AG764" s="333"/>
      <c r="AH764" s="333"/>
      <c r="AI764" s="333"/>
      <c r="AJ764" s="333"/>
      <c r="AK764" s="333"/>
      <c r="AL764" s="333"/>
      <c r="AM764" s="333"/>
      <c r="AN764" s="333"/>
      <c r="AO764"/>
      <c r="AP764"/>
      <c r="AQ764"/>
      <c r="AR764"/>
      <c r="AS764" s="333"/>
      <c r="AT764" s="333"/>
      <c r="AU764" s="333"/>
      <c r="AV764" s="333"/>
      <c r="AW764" s="333"/>
      <c r="AX764" s="333"/>
      <c r="AY764" s="333"/>
      <c r="AZ764" s="333"/>
      <c r="BA764"/>
      <c r="BB764"/>
      <c r="BC764"/>
      <c r="BD764"/>
      <c r="BE764"/>
      <c r="BF764"/>
      <c r="BG764" s="333"/>
      <c r="BH764" s="333"/>
      <c r="BI764" s="333"/>
      <c r="BJ764" s="333"/>
      <c r="BK764" s="333"/>
      <c r="BL764" s="333"/>
      <c r="BM764" s="333"/>
      <c r="BN764" s="333"/>
      <c r="BO764" s="333"/>
      <c r="BP764" s="333"/>
      <c r="BQ764" s="333"/>
      <c r="BR764" s="333"/>
      <c r="BS764" s="333"/>
      <c r="BT764" s="333"/>
      <c r="BU764" s="333"/>
      <c r="BV764" s="333"/>
      <c r="BW764" s="333"/>
      <c r="BX764" s="333"/>
      <c r="BY764" s="333"/>
      <c r="BZ764" s="333"/>
      <c r="CA764" s="333"/>
      <c r="CB764" s="333"/>
      <c r="CC764" s="333"/>
      <c r="CD764" s="333"/>
      <c r="CE764" s="337"/>
      <c r="CF764" s="337"/>
      <c r="CG764" s="337"/>
      <c r="CH764" s="337"/>
      <c r="CI764" s="333"/>
      <c r="CJ764" s="333"/>
      <c r="CK764" s="333"/>
      <c r="CL764" s="333"/>
      <c r="CM764" s="333"/>
      <c r="CN764" s="333"/>
      <c r="CO764" s="333"/>
      <c r="CP764" s="333"/>
      <c r="CQ764" s="337"/>
      <c r="CR764" s="337"/>
      <c r="CS764" s="337"/>
      <c r="CT764" s="337"/>
      <c r="CU764" s="337"/>
      <c r="CV764" s="337"/>
      <c r="CW764" s="337"/>
      <c r="CX764" s="337"/>
      <c r="CY764" s="337"/>
      <c r="CZ764" s="337"/>
      <c r="DA764" s="337"/>
      <c r="DB764" s="337"/>
      <c r="DC764" s="337"/>
      <c r="DD764" s="337"/>
      <c r="DE764" s="337"/>
      <c r="DF764" s="337"/>
      <c r="DG764" s="337"/>
      <c r="DH764" s="337"/>
      <c r="DI764" s="337"/>
      <c r="DJ764" s="337"/>
      <c r="DK764" s="337"/>
      <c r="DL764" s="337"/>
      <c r="DM764"/>
      <c r="DN764"/>
      <c r="DO764"/>
      <c r="EA764" s="333"/>
      <c r="EB764" s="333"/>
      <c r="EC764" s="333"/>
      <c r="ED764" s="333"/>
      <c r="EE764" s="333"/>
      <c r="EF764" s="333"/>
      <c r="EG764" s="333"/>
      <c r="EH764" s="333"/>
      <c r="EJ764" s="66"/>
      <c r="EL764" s="66"/>
      <c r="EM764" s="338"/>
    </row>
    <row r="765" spans="1:172" s="83" customFormat="1">
      <c r="A765" s="66"/>
      <c r="B765" s="66"/>
      <c r="C765" s="120"/>
      <c r="D765" s="66"/>
      <c r="E765" s="197"/>
      <c r="F765" s="120"/>
      <c r="G765" s="333"/>
      <c r="H765" s="333"/>
      <c r="I765" s="333"/>
      <c r="J765" s="333"/>
      <c r="K765" s="333"/>
      <c r="L765" s="333"/>
      <c r="M765" s="333"/>
      <c r="N765" s="333"/>
      <c r="O765" s="333"/>
      <c r="P765" s="333"/>
      <c r="Q765" s="333"/>
      <c r="R765" s="333"/>
      <c r="S765" s="333"/>
      <c r="T765" s="333"/>
      <c r="U765" s="333"/>
      <c r="V765" s="333"/>
      <c r="W765" s="333"/>
      <c r="X765" s="333"/>
      <c r="Y765" s="333"/>
      <c r="Z765" s="333"/>
      <c r="AA765" s="333"/>
      <c r="AB765" s="333"/>
      <c r="AC765" s="333"/>
      <c r="AD765" s="333"/>
      <c r="AE765" s="333"/>
      <c r="AF765" s="333"/>
      <c r="AG765" s="333"/>
      <c r="AH765" s="333"/>
      <c r="AI765" s="333"/>
      <c r="AJ765" s="333"/>
      <c r="AK765" s="333"/>
      <c r="AL765" s="333"/>
      <c r="AM765" s="333"/>
      <c r="AN765" s="333"/>
      <c r="AO765"/>
      <c r="AP765"/>
      <c r="AQ765"/>
      <c r="AR765"/>
      <c r="AS765" s="333"/>
      <c r="AT765" s="333"/>
      <c r="AU765" s="333"/>
      <c r="AV765" s="333"/>
      <c r="AW765" s="333"/>
      <c r="AX765" s="333"/>
      <c r="AY765" s="333"/>
      <c r="AZ765" s="333"/>
      <c r="BA765"/>
      <c r="BB765"/>
      <c r="BC765"/>
      <c r="BD765"/>
      <c r="BE765"/>
      <c r="BF765"/>
      <c r="BG765" s="333"/>
      <c r="BH765" s="333"/>
      <c r="BI765" s="333"/>
      <c r="BJ765" s="333"/>
      <c r="BK765" s="333"/>
      <c r="BL765" s="333"/>
      <c r="BM765" s="333"/>
      <c r="BN765" s="333"/>
      <c r="BO765" s="333"/>
      <c r="BP765" s="333"/>
      <c r="BQ765" s="333"/>
      <c r="BR765" s="333"/>
      <c r="BS765" s="333"/>
      <c r="BT765" s="333"/>
      <c r="BU765" s="333"/>
      <c r="BV765" s="333"/>
      <c r="BW765" s="333"/>
      <c r="BX765" s="333"/>
      <c r="BY765" s="333"/>
      <c r="BZ765" s="333"/>
      <c r="CA765" s="333"/>
      <c r="CB765" s="333"/>
      <c r="CC765" s="333"/>
      <c r="CD765" s="333"/>
      <c r="CE765" s="337"/>
      <c r="CF765" s="337"/>
      <c r="CG765" s="337"/>
      <c r="CH765" s="337"/>
      <c r="CI765" s="333"/>
      <c r="CJ765" s="333"/>
      <c r="CK765" s="333"/>
      <c r="CL765" s="333"/>
      <c r="CM765" s="333"/>
      <c r="CN765" s="333"/>
      <c r="CO765" s="333"/>
      <c r="CP765" s="333"/>
      <c r="CQ765" s="337"/>
      <c r="CR765" s="337"/>
      <c r="CS765" s="337"/>
      <c r="CT765" s="337"/>
      <c r="CU765" s="337"/>
      <c r="CV765" s="337"/>
      <c r="CW765" s="337"/>
      <c r="CX765" s="337"/>
      <c r="CY765" s="337"/>
      <c r="CZ765" s="337"/>
      <c r="DA765" s="337"/>
      <c r="DB765" s="337"/>
      <c r="DC765" s="337"/>
      <c r="DD765" s="337"/>
      <c r="DE765" s="337"/>
      <c r="DF765" s="337"/>
      <c r="DG765" s="337"/>
      <c r="DH765" s="337"/>
      <c r="DI765" s="337"/>
      <c r="DJ765" s="337"/>
      <c r="DK765" s="337"/>
      <c r="DL765" s="337"/>
      <c r="DM765"/>
      <c r="DN765"/>
      <c r="DO765"/>
      <c r="EA765" s="333"/>
      <c r="EB765" s="333"/>
      <c r="EC765" s="333"/>
      <c r="ED765" s="333"/>
      <c r="EE765" s="333"/>
      <c r="EF765" s="333"/>
      <c r="EG765" s="333"/>
      <c r="EH765" s="333"/>
      <c r="EJ765" s="66"/>
      <c r="EL765" s="66"/>
      <c r="EM765" s="338"/>
    </row>
    <row r="766" spans="1:172" s="83" customFormat="1">
      <c r="A766" s="66"/>
      <c r="B766" s="66"/>
      <c r="C766" s="120"/>
      <c r="D766" s="66"/>
      <c r="E766" s="197"/>
      <c r="F766" s="120"/>
      <c r="G766" s="333"/>
      <c r="H766" s="333"/>
      <c r="I766" s="333"/>
      <c r="J766" s="333"/>
      <c r="K766" s="333"/>
      <c r="L766" s="333"/>
      <c r="M766" s="333"/>
      <c r="N766" s="333"/>
      <c r="O766" s="333"/>
      <c r="P766" s="333"/>
      <c r="Q766" s="333"/>
      <c r="R766" s="333"/>
      <c r="S766" s="333"/>
      <c r="T766" s="333"/>
      <c r="U766" s="333"/>
      <c r="V766" s="333"/>
      <c r="W766" s="333"/>
      <c r="X766" s="333"/>
      <c r="Y766" s="333"/>
      <c r="Z766" s="333"/>
      <c r="AA766" s="333"/>
      <c r="AB766" s="333"/>
      <c r="AC766" s="333"/>
      <c r="AD766" s="333"/>
      <c r="AE766" s="333"/>
      <c r="AF766" s="333"/>
      <c r="AG766" s="333"/>
      <c r="AH766" s="333"/>
      <c r="AI766" s="333"/>
      <c r="AJ766" s="333"/>
      <c r="AK766" s="333"/>
      <c r="AL766" s="333"/>
      <c r="AM766" s="333"/>
      <c r="AN766" s="333"/>
      <c r="AO766"/>
      <c r="AP766"/>
      <c r="AQ766"/>
      <c r="AR766"/>
      <c r="AS766" s="333"/>
      <c r="AT766" s="333"/>
      <c r="AU766" s="333"/>
      <c r="AV766" s="333"/>
      <c r="AW766" s="333"/>
      <c r="AX766" s="333"/>
      <c r="AY766" s="333"/>
      <c r="AZ766" s="333"/>
      <c r="BA766"/>
      <c r="BB766"/>
      <c r="BC766"/>
      <c r="BD766"/>
      <c r="BE766"/>
      <c r="BF766"/>
      <c r="BG766" s="333"/>
      <c r="BH766" s="333"/>
      <c r="BI766" s="333"/>
      <c r="BJ766" s="333"/>
      <c r="BK766" s="333"/>
      <c r="BL766" s="333"/>
      <c r="BM766" s="333"/>
      <c r="BN766" s="333"/>
      <c r="BO766" s="333"/>
      <c r="BP766" s="333"/>
      <c r="BQ766" s="333"/>
      <c r="BR766" s="333"/>
      <c r="BS766" s="333"/>
      <c r="BT766" s="333"/>
      <c r="BU766" s="333"/>
      <c r="BV766" s="333"/>
      <c r="BW766" s="333"/>
      <c r="BX766" s="333"/>
      <c r="BY766" s="333"/>
      <c r="BZ766" s="333"/>
      <c r="CA766" s="333"/>
      <c r="CB766" s="333"/>
      <c r="CC766" s="333"/>
      <c r="CD766" s="333"/>
      <c r="CE766" s="337"/>
      <c r="CF766" s="337"/>
      <c r="CG766" s="337"/>
      <c r="CH766" s="337"/>
      <c r="CI766" s="333"/>
      <c r="CJ766" s="333"/>
      <c r="CK766" s="333"/>
      <c r="CL766" s="333"/>
      <c r="CM766" s="333"/>
      <c r="CN766" s="333"/>
      <c r="CO766" s="333"/>
      <c r="CP766" s="333"/>
      <c r="CQ766" s="337"/>
      <c r="CR766" s="337"/>
      <c r="CS766" s="337"/>
      <c r="CT766" s="337"/>
      <c r="CU766" s="337"/>
      <c r="CV766" s="337"/>
      <c r="CW766" s="337"/>
      <c r="CX766" s="337"/>
      <c r="CY766" s="337"/>
      <c r="CZ766" s="337"/>
      <c r="DA766" s="337"/>
      <c r="DB766" s="337"/>
      <c r="DC766" s="337"/>
      <c r="DD766" s="337"/>
      <c r="DE766" s="337"/>
      <c r="DF766" s="337"/>
      <c r="DG766" s="337"/>
      <c r="DH766" s="337"/>
      <c r="DI766" s="337"/>
      <c r="DJ766" s="337"/>
      <c r="DK766" s="337"/>
      <c r="DL766" s="337"/>
      <c r="DM766"/>
      <c r="DN766"/>
      <c r="DO766"/>
      <c r="EA766" s="333"/>
      <c r="EB766" s="333"/>
      <c r="EC766" s="333"/>
      <c r="ED766" s="333"/>
      <c r="EE766" s="333"/>
      <c r="EF766" s="333"/>
      <c r="EG766" s="333"/>
      <c r="EH766" s="333"/>
      <c r="EJ766" s="66"/>
      <c r="EL766" s="66"/>
      <c r="EM766" s="338"/>
    </row>
    <row r="767" spans="1:172" s="83" customFormat="1">
      <c r="A767" s="66"/>
      <c r="B767" s="66"/>
      <c r="C767" s="120"/>
      <c r="D767" s="66"/>
      <c r="E767" s="197"/>
      <c r="F767" s="120"/>
      <c r="G767" s="333"/>
      <c r="H767" s="333"/>
      <c r="I767" s="333"/>
      <c r="J767" s="333"/>
      <c r="K767" s="333"/>
      <c r="L767" s="333"/>
      <c r="M767" s="333"/>
      <c r="N767" s="333"/>
      <c r="O767" s="333"/>
      <c r="P767" s="333"/>
      <c r="Q767" s="333"/>
      <c r="R767" s="333"/>
      <c r="S767" s="333"/>
      <c r="T767" s="333"/>
      <c r="U767" s="333"/>
      <c r="V767" s="333"/>
      <c r="W767" s="333"/>
      <c r="X767" s="333"/>
      <c r="Y767" s="333"/>
      <c r="Z767" s="333"/>
      <c r="AA767" s="333"/>
      <c r="AB767" s="333"/>
      <c r="AC767" s="333"/>
      <c r="AD767" s="333"/>
      <c r="AE767" s="333"/>
      <c r="AF767" s="333"/>
      <c r="AG767" s="333"/>
      <c r="AH767" s="333"/>
      <c r="AI767" s="333"/>
      <c r="AJ767" s="333"/>
      <c r="AK767" s="333"/>
      <c r="AL767" s="333"/>
      <c r="AM767" s="333"/>
      <c r="AN767" s="333"/>
      <c r="AO767"/>
      <c r="AP767"/>
      <c r="AQ767"/>
      <c r="AR767"/>
      <c r="AS767" s="333"/>
      <c r="AT767" s="333"/>
      <c r="AU767" s="333"/>
      <c r="AV767" s="333"/>
      <c r="AW767" s="333"/>
      <c r="AX767" s="333"/>
      <c r="AY767" s="333"/>
      <c r="AZ767" s="333"/>
      <c r="BA767"/>
      <c r="BB767"/>
      <c r="BC767"/>
      <c r="BD767"/>
      <c r="BE767"/>
      <c r="BF767"/>
      <c r="BG767" s="333"/>
      <c r="BH767" s="333"/>
      <c r="BI767" s="333"/>
      <c r="BJ767" s="333"/>
      <c r="BK767" s="333"/>
      <c r="BL767" s="333"/>
      <c r="BM767" s="333"/>
      <c r="BN767" s="333"/>
      <c r="BO767" s="333"/>
      <c r="BP767" s="333"/>
      <c r="BQ767" s="333"/>
      <c r="BR767" s="333"/>
      <c r="BS767" s="333"/>
      <c r="BT767" s="333"/>
      <c r="BU767" s="333"/>
      <c r="BV767" s="333"/>
      <c r="BW767" s="333"/>
      <c r="BX767" s="333"/>
      <c r="BY767" s="333"/>
      <c r="BZ767" s="333"/>
      <c r="CA767" s="333"/>
      <c r="CB767" s="333"/>
      <c r="CC767" s="333"/>
      <c r="CD767" s="333"/>
      <c r="CE767" s="337"/>
      <c r="CF767" s="337"/>
      <c r="CG767" s="337"/>
      <c r="CH767" s="337"/>
      <c r="CI767" s="333"/>
      <c r="CJ767" s="333"/>
      <c r="CK767" s="333"/>
      <c r="CL767" s="333"/>
      <c r="CM767" s="333"/>
      <c r="CN767" s="333"/>
      <c r="CO767" s="333"/>
      <c r="CP767" s="333"/>
      <c r="CQ767" s="337"/>
      <c r="CR767" s="337"/>
      <c r="CS767" s="337"/>
      <c r="CT767" s="337"/>
      <c r="CU767" s="337"/>
      <c r="CV767" s="337"/>
      <c r="CW767" s="337"/>
      <c r="CX767" s="337"/>
      <c r="CY767" s="337"/>
      <c r="CZ767" s="337"/>
      <c r="DA767" s="337"/>
      <c r="DB767" s="337"/>
      <c r="DC767" s="337"/>
      <c r="DD767" s="337"/>
      <c r="DE767" s="337"/>
      <c r="DF767" s="337"/>
      <c r="DG767" s="337"/>
      <c r="DH767" s="337"/>
      <c r="DI767" s="337"/>
      <c r="DJ767" s="337"/>
      <c r="DK767" s="337"/>
      <c r="DL767" s="337"/>
      <c r="DM767"/>
      <c r="DN767"/>
      <c r="DO767"/>
      <c r="EA767" s="333"/>
      <c r="EB767" s="333"/>
      <c r="EC767" s="333"/>
      <c r="ED767" s="333"/>
      <c r="EE767" s="333"/>
      <c r="EF767" s="333"/>
      <c r="EG767" s="333"/>
      <c r="EH767" s="333"/>
      <c r="EJ767" s="66"/>
      <c r="EL767" s="66"/>
      <c r="EM767" s="338"/>
    </row>
    <row r="768" spans="1:172" s="83" customFormat="1">
      <c r="A768" s="66"/>
      <c r="B768" s="66"/>
      <c r="C768" s="120"/>
      <c r="D768" s="66"/>
      <c r="E768" s="197"/>
      <c r="F768" s="120"/>
      <c r="G768" s="333"/>
      <c r="H768" s="333"/>
      <c r="I768" s="333"/>
      <c r="J768" s="333"/>
      <c r="K768" s="333"/>
      <c r="L768" s="333"/>
      <c r="M768" s="333"/>
      <c r="N768" s="333"/>
      <c r="O768" s="333"/>
      <c r="P768" s="333"/>
      <c r="Q768" s="333"/>
      <c r="R768" s="333"/>
      <c r="S768" s="333"/>
      <c r="T768" s="333"/>
      <c r="U768" s="333"/>
      <c r="V768" s="333"/>
      <c r="W768" s="333"/>
      <c r="X768" s="333"/>
      <c r="Y768" s="333"/>
      <c r="Z768" s="333"/>
      <c r="AA768" s="333"/>
      <c r="AB768" s="333"/>
      <c r="AC768" s="333"/>
      <c r="AD768" s="333"/>
      <c r="AE768" s="333"/>
      <c r="AF768" s="333"/>
      <c r="AG768" s="333"/>
      <c r="AH768" s="333"/>
      <c r="AI768" s="333"/>
      <c r="AJ768" s="333"/>
      <c r="AK768" s="333"/>
      <c r="AL768" s="333"/>
      <c r="AM768" s="333"/>
      <c r="AN768" s="333"/>
      <c r="AO768"/>
      <c r="AP768"/>
      <c r="AQ768"/>
      <c r="AR768"/>
      <c r="AS768" s="333"/>
      <c r="AT768" s="333"/>
      <c r="AU768" s="333"/>
      <c r="AV768" s="333"/>
      <c r="AW768" s="333"/>
      <c r="AX768" s="333"/>
      <c r="AY768" s="333"/>
      <c r="AZ768" s="333"/>
      <c r="BA768"/>
      <c r="BB768"/>
      <c r="BC768"/>
      <c r="BD768"/>
      <c r="BE768"/>
      <c r="BF768"/>
      <c r="BG768" s="333"/>
      <c r="BH768" s="333"/>
      <c r="BI768" s="333"/>
      <c r="BJ768" s="333"/>
      <c r="BK768" s="333"/>
      <c r="BL768" s="333"/>
      <c r="BM768" s="333"/>
      <c r="BN768" s="333"/>
      <c r="BO768" s="333"/>
      <c r="BP768" s="333"/>
      <c r="BQ768" s="333"/>
      <c r="BR768" s="333"/>
      <c r="BS768" s="333"/>
      <c r="BT768" s="333"/>
      <c r="BU768" s="333"/>
      <c r="BV768" s="333"/>
      <c r="BW768" s="333"/>
      <c r="BX768" s="333"/>
      <c r="BY768" s="333"/>
      <c r="BZ768" s="333"/>
      <c r="CA768" s="333"/>
      <c r="CB768" s="333"/>
      <c r="CC768" s="333"/>
      <c r="CD768" s="333"/>
      <c r="CE768" s="337"/>
      <c r="CF768" s="337"/>
      <c r="CG768" s="337"/>
      <c r="CH768" s="337"/>
      <c r="CI768" s="333"/>
      <c r="CJ768" s="333"/>
      <c r="CK768" s="333"/>
      <c r="CL768" s="333"/>
      <c r="CM768" s="333"/>
      <c r="CN768" s="333"/>
      <c r="CO768" s="333"/>
      <c r="CP768" s="333"/>
      <c r="CQ768" s="337"/>
      <c r="CR768" s="337"/>
      <c r="CS768" s="337"/>
      <c r="CT768" s="337"/>
      <c r="CU768" s="337"/>
      <c r="CV768" s="337"/>
      <c r="CW768" s="337"/>
      <c r="CX768" s="337"/>
      <c r="CY768" s="337"/>
      <c r="CZ768" s="337"/>
      <c r="DA768" s="337"/>
      <c r="DB768" s="337"/>
      <c r="DC768" s="337"/>
      <c r="DD768" s="337"/>
      <c r="DE768" s="337"/>
      <c r="DF768" s="337"/>
      <c r="DG768" s="337"/>
      <c r="DH768" s="337"/>
      <c r="DI768" s="337"/>
      <c r="DJ768" s="337"/>
      <c r="DK768" s="337"/>
      <c r="DL768" s="337"/>
      <c r="DM768"/>
      <c r="DN768"/>
      <c r="DO768"/>
      <c r="EA768" s="333"/>
      <c r="EB768" s="333"/>
      <c r="EC768" s="333"/>
      <c r="ED768" s="333"/>
      <c r="EE768" s="333"/>
      <c r="EF768" s="333"/>
      <c r="EG768" s="333"/>
      <c r="EH768" s="333"/>
      <c r="EJ768" s="66"/>
      <c r="EL768" s="66"/>
      <c r="EM768" s="338"/>
    </row>
    <row r="769" spans="1:143" s="83" customFormat="1">
      <c r="A769" s="66"/>
      <c r="B769" s="66"/>
      <c r="C769" s="120"/>
      <c r="D769" s="66"/>
      <c r="E769" s="197"/>
      <c r="F769" s="120"/>
      <c r="G769" s="333"/>
      <c r="H769" s="333"/>
      <c r="I769" s="333"/>
      <c r="J769" s="333"/>
      <c r="K769" s="333"/>
      <c r="L769" s="333"/>
      <c r="M769" s="333"/>
      <c r="N769" s="333"/>
      <c r="O769" s="333"/>
      <c r="P769" s="333"/>
      <c r="Q769" s="333"/>
      <c r="R769" s="333"/>
      <c r="S769" s="333"/>
      <c r="T769" s="333"/>
      <c r="U769" s="333"/>
      <c r="V769" s="333"/>
      <c r="W769" s="333"/>
      <c r="X769" s="333"/>
      <c r="Y769" s="333"/>
      <c r="Z769" s="333"/>
      <c r="AA769" s="333"/>
      <c r="AB769" s="333"/>
      <c r="AC769" s="333"/>
      <c r="AD769" s="333"/>
      <c r="AE769" s="333"/>
      <c r="AF769" s="333"/>
      <c r="AG769" s="333"/>
      <c r="AH769" s="333"/>
      <c r="AI769" s="333"/>
      <c r="AJ769" s="333"/>
      <c r="AK769" s="333"/>
      <c r="AL769" s="333"/>
      <c r="AM769" s="333"/>
      <c r="AN769" s="333"/>
      <c r="AO769"/>
      <c r="AP769"/>
      <c r="AQ769"/>
      <c r="AR769"/>
      <c r="AS769" s="333"/>
      <c r="AT769" s="333"/>
      <c r="AU769" s="333"/>
      <c r="AV769" s="333"/>
      <c r="AW769" s="333"/>
      <c r="AX769" s="333"/>
      <c r="AY769" s="333"/>
      <c r="AZ769" s="333"/>
      <c r="BA769"/>
      <c r="BB769"/>
      <c r="BC769"/>
      <c r="BD769"/>
      <c r="BE769"/>
      <c r="BF769"/>
      <c r="BG769" s="333"/>
      <c r="BH769" s="333"/>
      <c r="BI769" s="333"/>
      <c r="BJ769" s="333"/>
      <c r="BK769" s="333"/>
      <c r="BL769" s="333"/>
      <c r="BM769" s="333"/>
      <c r="BN769" s="333"/>
      <c r="BO769" s="333"/>
      <c r="BP769" s="333"/>
      <c r="BQ769" s="333"/>
      <c r="BR769" s="333"/>
      <c r="BS769" s="333"/>
      <c r="BT769" s="333"/>
      <c r="BU769" s="333"/>
      <c r="BV769" s="333"/>
      <c r="BW769" s="333"/>
      <c r="BX769" s="333"/>
      <c r="BY769" s="333"/>
      <c r="BZ769" s="333"/>
      <c r="CA769" s="333"/>
      <c r="CB769" s="333"/>
      <c r="CC769" s="333"/>
      <c r="CD769" s="333"/>
      <c r="CE769" s="337"/>
      <c r="CF769" s="337"/>
      <c r="CG769" s="337"/>
      <c r="CH769" s="337"/>
      <c r="CI769" s="333"/>
      <c r="CJ769" s="333"/>
      <c r="CK769" s="333"/>
      <c r="CL769" s="333"/>
      <c r="CM769" s="333"/>
      <c r="CN769" s="333"/>
      <c r="CO769" s="333"/>
      <c r="CP769" s="333"/>
      <c r="CQ769" s="337"/>
      <c r="CR769" s="337"/>
      <c r="CS769" s="337"/>
      <c r="CT769" s="337"/>
      <c r="CU769" s="337"/>
      <c r="CV769" s="337"/>
      <c r="CW769" s="337"/>
      <c r="CX769" s="337"/>
      <c r="CY769" s="337"/>
      <c r="CZ769" s="337"/>
      <c r="DA769" s="337"/>
      <c r="DB769" s="337"/>
      <c r="DC769" s="337"/>
      <c r="DD769" s="337"/>
      <c r="DE769" s="337"/>
      <c r="DF769" s="337"/>
      <c r="DG769" s="337"/>
      <c r="DH769" s="337"/>
      <c r="DI769" s="337"/>
      <c r="DJ769" s="337"/>
      <c r="DK769" s="337"/>
      <c r="DL769" s="337"/>
      <c r="DM769"/>
      <c r="DN769"/>
      <c r="DO769"/>
      <c r="EA769" s="333"/>
      <c r="EB769" s="333"/>
      <c r="EC769" s="333"/>
      <c r="ED769" s="333"/>
      <c r="EE769" s="333"/>
      <c r="EF769" s="333"/>
      <c r="EG769" s="333"/>
      <c r="EH769" s="333"/>
      <c r="EJ769" s="66"/>
      <c r="EL769" s="66"/>
      <c r="EM769" s="338"/>
    </row>
    <row r="770" spans="1:143" s="83" customFormat="1">
      <c r="A770" s="66"/>
      <c r="B770" s="66"/>
      <c r="C770" s="120"/>
      <c r="D770" s="66"/>
      <c r="E770" s="197"/>
      <c r="F770" s="120"/>
      <c r="G770" s="333"/>
      <c r="H770" s="333"/>
      <c r="I770" s="333"/>
      <c r="J770" s="333"/>
      <c r="K770" s="333"/>
      <c r="L770" s="333"/>
      <c r="M770" s="333"/>
      <c r="N770" s="333"/>
      <c r="O770" s="333"/>
      <c r="P770" s="333"/>
      <c r="Q770" s="333"/>
      <c r="R770" s="333"/>
      <c r="S770" s="333"/>
      <c r="T770" s="333"/>
      <c r="U770" s="333"/>
      <c r="V770" s="333"/>
      <c r="W770" s="333"/>
      <c r="X770" s="333"/>
      <c r="Y770" s="333"/>
      <c r="Z770" s="333"/>
      <c r="AA770" s="333"/>
      <c r="AB770" s="333"/>
      <c r="AC770" s="333"/>
      <c r="AD770" s="333"/>
      <c r="AE770" s="333"/>
      <c r="AF770" s="333"/>
      <c r="AG770" s="333"/>
      <c r="AH770" s="333"/>
      <c r="AI770" s="333"/>
      <c r="AJ770" s="333"/>
      <c r="AK770" s="333"/>
      <c r="AL770" s="333"/>
      <c r="AM770" s="333"/>
      <c r="AN770" s="333"/>
      <c r="AO770"/>
      <c r="AP770"/>
      <c r="AQ770"/>
      <c r="AR770"/>
      <c r="AS770" s="333"/>
      <c r="AT770" s="333"/>
      <c r="AU770" s="333"/>
      <c r="AV770" s="333"/>
      <c r="AW770" s="333"/>
      <c r="AX770" s="333"/>
      <c r="AY770" s="333"/>
      <c r="AZ770" s="333"/>
      <c r="BA770"/>
      <c r="BB770"/>
      <c r="BC770"/>
      <c r="BD770"/>
      <c r="BE770"/>
      <c r="BF770"/>
      <c r="BG770" s="333"/>
      <c r="BH770" s="333"/>
      <c r="BI770" s="333"/>
      <c r="BJ770" s="333"/>
      <c r="BK770" s="333"/>
      <c r="BL770" s="333"/>
      <c r="BM770" s="333"/>
      <c r="BN770" s="333"/>
      <c r="BO770" s="333"/>
      <c r="BP770" s="333"/>
      <c r="BQ770" s="333"/>
      <c r="BR770" s="333"/>
      <c r="BS770" s="333"/>
      <c r="BT770" s="333"/>
      <c r="BU770" s="333"/>
      <c r="BV770" s="333"/>
      <c r="BW770" s="333"/>
      <c r="BX770" s="333"/>
      <c r="BY770" s="333"/>
      <c r="BZ770" s="333"/>
      <c r="CA770" s="333"/>
      <c r="CB770" s="333"/>
      <c r="CC770" s="333"/>
      <c r="CD770" s="333"/>
      <c r="CE770" s="337"/>
      <c r="CF770" s="337"/>
      <c r="CG770" s="337"/>
      <c r="CH770" s="337"/>
      <c r="CI770" s="333"/>
      <c r="CJ770" s="333"/>
      <c r="CK770" s="333"/>
      <c r="CL770" s="333"/>
      <c r="CM770" s="333"/>
      <c r="CN770" s="333"/>
      <c r="CO770" s="333"/>
      <c r="CP770" s="333"/>
      <c r="CQ770" s="337"/>
      <c r="CR770" s="337"/>
      <c r="CS770" s="337"/>
      <c r="CT770" s="337"/>
      <c r="CU770" s="337"/>
      <c r="CV770" s="337"/>
      <c r="CW770" s="337"/>
      <c r="CX770" s="337"/>
      <c r="CY770" s="337"/>
      <c r="CZ770" s="337"/>
      <c r="DA770" s="337"/>
      <c r="DB770" s="337"/>
      <c r="DC770" s="337"/>
      <c r="DD770" s="337"/>
      <c r="DE770" s="337"/>
      <c r="DF770" s="337"/>
      <c r="DG770" s="337"/>
      <c r="DH770" s="337"/>
      <c r="DI770" s="337"/>
      <c r="DJ770" s="337"/>
      <c r="DK770" s="337"/>
      <c r="DL770" s="337"/>
      <c r="DM770"/>
      <c r="DN770"/>
      <c r="DO770"/>
      <c r="EA770" s="333"/>
      <c r="EB770" s="333"/>
      <c r="EC770" s="333"/>
      <c r="ED770" s="333"/>
      <c r="EE770" s="333"/>
      <c r="EF770" s="333"/>
      <c r="EG770" s="333"/>
      <c r="EH770" s="333"/>
      <c r="EJ770" s="66"/>
      <c r="EL770" s="66"/>
      <c r="EM770" s="338"/>
    </row>
    <row r="771" spans="1:143" s="83" customFormat="1">
      <c r="A771" s="66"/>
      <c r="B771" s="66"/>
      <c r="C771" s="120"/>
      <c r="D771" s="66"/>
      <c r="E771" s="197"/>
      <c r="F771" s="120"/>
      <c r="G771" s="333"/>
      <c r="H771" s="333"/>
      <c r="I771" s="333"/>
      <c r="J771" s="333"/>
      <c r="K771" s="333"/>
      <c r="L771" s="333"/>
      <c r="M771" s="333"/>
      <c r="N771" s="333"/>
      <c r="O771" s="333"/>
      <c r="P771" s="333"/>
      <c r="Q771" s="333"/>
      <c r="R771" s="333"/>
      <c r="S771" s="333"/>
      <c r="T771" s="333"/>
      <c r="U771" s="333"/>
      <c r="V771" s="333"/>
      <c r="W771" s="333"/>
      <c r="X771" s="333"/>
      <c r="Y771" s="333"/>
      <c r="Z771" s="333"/>
      <c r="AA771" s="333"/>
      <c r="AB771" s="333"/>
      <c r="AC771" s="333"/>
      <c r="AD771" s="333"/>
      <c r="AE771" s="333"/>
      <c r="AF771" s="333"/>
      <c r="AG771" s="333"/>
      <c r="AH771" s="333"/>
      <c r="AI771" s="333"/>
      <c r="AJ771" s="333"/>
      <c r="AK771" s="333"/>
      <c r="AL771" s="333"/>
      <c r="AM771" s="333"/>
      <c r="AN771" s="333"/>
      <c r="AO771"/>
      <c r="AP771"/>
      <c r="AQ771"/>
      <c r="AR771"/>
      <c r="AS771" s="333"/>
      <c r="AT771" s="333"/>
      <c r="AU771" s="333"/>
      <c r="AV771" s="333"/>
      <c r="AW771" s="333"/>
      <c r="AX771" s="333"/>
      <c r="AY771" s="333"/>
      <c r="AZ771" s="333"/>
      <c r="BA771"/>
      <c r="BB771"/>
      <c r="BC771"/>
      <c r="BD771"/>
      <c r="BE771"/>
      <c r="BF771"/>
      <c r="BG771" s="333"/>
      <c r="BH771" s="333"/>
      <c r="BI771" s="333"/>
      <c r="BJ771" s="333"/>
      <c r="BK771" s="333"/>
      <c r="BL771" s="333"/>
      <c r="BM771" s="333"/>
      <c r="BN771" s="333"/>
      <c r="BO771" s="333"/>
      <c r="BP771" s="333"/>
      <c r="BQ771" s="333"/>
      <c r="BR771" s="333"/>
      <c r="BS771" s="333"/>
      <c r="BT771" s="333"/>
      <c r="BU771" s="333"/>
      <c r="BV771" s="333"/>
      <c r="BW771" s="333"/>
      <c r="BX771" s="333"/>
      <c r="BY771" s="333"/>
      <c r="BZ771" s="333"/>
      <c r="CA771" s="333"/>
      <c r="CB771" s="333"/>
      <c r="CC771" s="333"/>
      <c r="CD771" s="333"/>
      <c r="CE771" s="337"/>
      <c r="CF771" s="337"/>
      <c r="CG771" s="337"/>
      <c r="CH771" s="337"/>
      <c r="CI771" s="333"/>
      <c r="CJ771" s="333"/>
      <c r="CK771" s="333"/>
      <c r="CL771" s="333"/>
      <c r="CM771" s="333"/>
      <c r="CN771" s="333"/>
      <c r="CO771" s="333"/>
      <c r="CP771" s="333"/>
      <c r="CQ771" s="337"/>
      <c r="CR771" s="337"/>
      <c r="CS771" s="337"/>
      <c r="CT771" s="337"/>
      <c r="CU771" s="337"/>
      <c r="CV771" s="337"/>
      <c r="CW771" s="337"/>
      <c r="CX771" s="337"/>
      <c r="CY771" s="337"/>
      <c r="CZ771" s="337"/>
      <c r="DA771" s="337"/>
      <c r="DB771" s="337"/>
      <c r="DC771" s="337"/>
      <c r="DD771" s="337"/>
      <c r="DE771" s="337"/>
      <c r="DF771" s="337"/>
      <c r="DG771" s="337"/>
      <c r="DH771" s="337"/>
      <c r="DI771" s="337"/>
      <c r="DJ771" s="337"/>
      <c r="DK771" s="337"/>
      <c r="DL771" s="337"/>
      <c r="DM771"/>
      <c r="DN771"/>
      <c r="DO771"/>
      <c r="EA771" s="333"/>
      <c r="EB771" s="333"/>
      <c r="EC771" s="333"/>
      <c r="ED771" s="333"/>
      <c r="EE771" s="333"/>
      <c r="EF771" s="333"/>
      <c r="EG771" s="333"/>
      <c r="EH771" s="333"/>
      <c r="EJ771" s="66"/>
      <c r="EL771" s="66"/>
      <c r="EM771" s="338"/>
    </row>
    <row r="772" spans="1:143" s="83" customFormat="1">
      <c r="A772" s="66"/>
      <c r="B772" s="66"/>
      <c r="C772" s="120"/>
      <c r="D772" s="66"/>
      <c r="E772" s="197"/>
      <c r="F772" s="120"/>
      <c r="G772" s="333"/>
      <c r="H772" s="333"/>
      <c r="I772" s="333"/>
      <c r="J772" s="333"/>
      <c r="K772" s="333"/>
      <c r="L772" s="333"/>
      <c r="M772" s="333"/>
      <c r="N772" s="333"/>
      <c r="O772" s="333"/>
      <c r="P772" s="333"/>
      <c r="Q772" s="333"/>
      <c r="R772" s="333"/>
      <c r="S772" s="333"/>
      <c r="T772" s="333"/>
      <c r="U772" s="333"/>
      <c r="V772" s="333"/>
      <c r="W772" s="333"/>
      <c r="X772" s="333"/>
      <c r="Y772" s="333"/>
      <c r="Z772" s="333"/>
      <c r="AA772" s="333"/>
      <c r="AB772" s="333"/>
      <c r="AC772" s="333"/>
      <c r="AD772" s="333"/>
      <c r="AE772" s="333"/>
      <c r="AF772" s="333"/>
      <c r="AG772" s="333"/>
      <c r="AH772" s="333"/>
      <c r="AI772" s="333"/>
      <c r="AJ772" s="333"/>
      <c r="AK772" s="333"/>
      <c r="AL772" s="333"/>
      <c r="AM772" s="333"/>
      <c r="AN772" s="333"/>
      <c r="AO772"/>
      <c r="AP772"/>
      <c r="AQ772"/>
      <c r="AR772"/>
      <c r="AS772" s="333"/>
      <c r="AT772" s="333"/>
      <c r="AU772" s="333"/>
      <c r="AV772" s="333"/>
      <c r="AW772" s="333"/>
      <c r="AX772" s="333"/>
      <c r="AY772" s="333"/>
      <c r="AZ772" s="333"/>
      <c r="BA772"/>
      <c r="BB772"/>
      <c r="BC772"/>
      <c r="BD772"/>
      <c r="BE772"/>
      <c r="BF772"/>
      <c r="BG772" s="333"/>
      <c r="BH772" s="333"/>
      <c r="BI772" s="333"/>
      <c r="BJ772" s="333"/>
      <c r="BK772" s="333"/>
      <c r="BL772" s="333"/>
      <c r="BM772" s="333"/>
      <c r="BN772" s="333"/>
      <c r="BO772" s="333"/>
      <c r="BP772" s="333"/>
      <c r="BQ772" s="333"/>
      <c r="BR772" s="333"/>
      <c r="BS772" s="333"/>
      <c r="BT772" s="333"/>
      <c r="BU772" s="333"/>
      <c r="BV772" s="333"/>
      <c r="BW772" s="333"/>
      <c r="BX772" s="333"/>
      <c r="BY772" s="333"/>
      <c r="BZ772" s="333"/>
      <c r="CA772" s="333"/>
      <c r="CB772" s="333"/>
      <c r="CC772" s="333"/>
      <c r="CD772" s="333"/>
      <c r="CE772" s="337"/>
      <c r="CF772" s="337"/>
      <c r="CG772" s="337"/>
      <c r="CH772" s="337"/>
      <c r="CI772" s="333"/>
      <c r="CJ772" s="333"/>
      <c r="CK772" s="333"/>
      <c r="CL772" s="333"/>
      <c r="CM772" s="333"/>
      <c r="CN772" s="333"/>
      <c r="CO772" s="333"/>
      <c r="CP772" s="333"/>
      <c r="CQ772" s="337"/>
      <c r="CR772" s="337"/>
      <c r="CS772" s="337"/>
      <c r="CT772" s="337"/>
      <c r="CU772" s="337"/>
      <c r="CV772" s="337"/>
      <c r="CW772" s="337"/>
      <c r="CX772" s="337"/>
      <c r="CY772" s="337"/>
      <c r="CZ772" s="337"/>
      <c r="DA772" s="337"/>
      <c r="DB772" s="337"/>
      <c r="DC772" s="337"/>
      <c r="DD772" s="337"/>
      <c r="DE772" s="337"/>
      <c r="DF772" s="337"/>
      <c r="DG772" s="337"/>
      <c r="DH772" s="337"/>
      <c r="DI772" s="337"/>
      <c r="DJ772" s="337"/>
      <c r="DK772" s="337"/>
      <c r="DL772" s="337"/>
      <c r="DM772"/>
      <c r="DN772"/>
      <c r="DO772"/>
      <c r="EA772" s="333"/>
      <c r="EB772" s="333"/>
      <c r="EC772" s="333"/>
      <c r="ED772" s="333"/>
      <c r="EE772" s="333"/>
      <c r="EF772" s="333"/>
      <c r="EG772" s="333"/>
      <c r="EH772" s="333"/>
      <c r="EJ772" s="66"/>
      <c r="EL772" s="66"/>
      <c r="EM772" s="338"/>
    </row>
    <row r="773" spans="1:143" s="83" customFormat="1">
      <c r="A773" s="66"/>
      <c r="B773" s="66"/>
      <c r="C773" s="120"/>
      <c r="D773" s="66"/>
      <c r="E773" s="197"/>
      <c r="F773" s="120"/>
      <c r="G773" s="333"/>
      <c r="H773" s="333"/>
      <c r="I773" s="333"/>
      <c r="J773" s="333"/>
      <c r="K773" s="333"/>
      <c r="L773" s="333"/>
      <c r="M773" s="333"/>
      <c r="N773" s="333"/>
      <c r="O773" s="333"/>
      <c r="P773" s="333"/>
      <c r="Q773" s="333"/>
      <c r="R773" s="333"/>
      <c r="S773" s="333"/>
      <c r="T773" s="333"/>
      <c r="U773" s="333"/>
      <c r="V773" s="333"/>
      <c r="W773" s="333"/>
      <c r="X773" s="333"/>
      <c r="Y773" s="333"/>
      <c r="Z773" s="333"/>
      <c r="AA773" s="333"/>
      <c r="AB773" s="333"/>
      <c r="AC773" s="333"/>
      <c r="AD773" s="333"/>
      <c r="AE773" s="333"/>
      <c r="AF773" s="333"/>
      <c r="AG773" s="333"/>
      <c r="AH773" s="333"/>
      <c r="AI773" s="333"/>
      <c r="AJ773" s="333"/>
      <c r="AK773" s="333"/>
      <c r="AL773" s="333"/>
      <c r="AM773" s="333"/>
      <c r="AN773" s="333"/>
      <c r="AO773"/>
      <c r="AP773"/>
      <c r="AQ773"/>
      <c r="AR773"/>
      <c r="AS773" s="333"/>
      <c r="AT773" s="333"/>
      <c r="AU773" s="333"/>
      <c r="AV773" s="333"/>
      <c r="AW773" s="333"/>
      <c r="AX773" s="333"/>
      <c r="AY773" s="333"/>
      <c r="AZ773" s="333"/>
      <c r="BA773"/>
      <c r="BB773"/>
      <c r="BC773"/>
      <c r="BD773"/>
      <c r="BE773"/>
      <c r="BF773"/>
      <c r="BG773" s="333"/>
      <c r="BH773" s="333"/>
      <c r="BI773" s="333"/>
      <c r="BJ773" s="333"/>
      <c r="BK773" s="333"/>
      <c r="BL773" s="333"/>
      <c r="BM773" s="333"/>
      <c r="BN773" s="333"/>
      <c r="BO773" s="333"/>
      <c r="BP773" s="333"/>
      <c r="BQ773" s="333"/>
      <c r="BR773" s="333"/>
      <c r="BS773" s="333"/>
      <c r="BT773" s="333"/>
      <c r="BU773" s="333"/>
      <c r="BV773" s="333"/>
      <c r="BW773" s="333"/>
      <c r="BX773" s="333"/>
      <c r="BY773" s="333"/>
      <c r="BZ773" s="333"/>
      <c r="CA773" s="333"/>
      <c r="CB773" s="333"/>
      <c r="CC773" s="333"/>
      <c r="CD773" s="333"/>
      <c r="CE773" s="337"/>
      <c r="CF773" s="337"/>
      <c r="CG773" s="337"/>
      <c r="CH773" s="337"/>
      <c r="CI773" s="333"/>
      <c r="CJ773" s="333"/>
      <c r="CK773" s="333"/>
      <c r="CL773" s="333"/>
      <c r="CM773" s="333"/>
      <c r="CN773" s="333"/>
      <c r="CO773" s="333"/>
      <c r="CP773" s="333"/>
      <c r="CQ773" s="337"/>
      <c r="CR773" s="337"/>
      <c r="CS773" s="337"/>
      <c r="CT773" s="337"/>
      <c r="CU773" s="337"/>
      <c r="CV773" s="337"/>
      <c r="CW773" s="337"/>
      <c r="CX773" s="337"/>
      <c r="CY773" s="337"/>
      <c r="CZ773" s="337"/>
      <c r="DA773" s="337"/>
      <c r="DB773" s="337"/>
      <c r="DC773" s="337"/>
      <c r="DD773" s="337"/>
      <c r="DE773" s="337"/>
      <c r="DF773" s="337"/>
      <c r="DG773" s="337"/>
      <c r="DH773" s="337"/>
      <c r="DI773" s="337"/>
      <c r="DJ773" s="337"/>
      <c r="DK773" s="337"/>
      <c r="DL773" s="337"/>
      <c r="DM773"/>
      <c r="DN773"/>
      <c r="DO773"/>
      <c r="EA773" s="333"/>
      <c r="EB773" s="333"/>
      <c r="EC773" s="333"/>
      <c r="ED773" s="333"/>
      <c r="EE773" s="333"/>
      <c r="EF773" s="333"/>
      <c r="EG773" s="333"/>
      <c r="EH773" s="333"/>
      <c r="EJ773" s="66"/>
      <c r="EL773" s="66"/>
      <c r="EM773" s="338"/>
    </row>
    <row r="774" spans="1:143" s="83" customFormat="1">
      <c r="A774" s="66"/>
      <c r="B774" s="66"/>
      <c r="C774" s="120"/>
      <c r="D774" s="66"/>
      <c r="E774" s="197"/>
      <c r="F774" s="120"/>
      <c r="G774" s="333"/>
      <c r="H774" s="333"/>
      <c r="I774" s="333"/>
      <c r="J774" s="333"/>
      <c r="K774" s="333"/>
      <c r="L774" s="333"/>
      <c r="M774" s="333"/>
      <c r="N774" s="333"/>
      <c r="O774" s="333"/>
      <c r="P774" s="333"/>
      <c r="Q774" s="333"/>
      <c r="R774" s="333"/>
      <c r="S774" s="333"/>
      <c r="T774" s="333"/>
      <c r="U774" s="333"/>
      <c r="V774" s="333"/>
      <c r="W774" s="333"/>
      <c r="X774" s="333"/>
      <c r="Y774" s="333"/>
      <c r="Z774" s="333"/>
      <c r="AA774" s="333"/>
      <c r="AB774" s="333"/>
      <c r="AC774" s="333"/>
      <c r="AD774" s="333"/>
      <c r="AE774" s="333"/>
      <c r="AF774" s="333"/>
      <c r="AG774" s="333"/>
      <c r="AH774" s="333"/>
      <c r="AI774" s="333"/>
      <c r="AJ774" s="333"/>
      <c r="AK774" s="333"/>
      <c r="AL774" s="333"/>
      <c r="AM774" s="333"/>
      <c r="AN774" s="333"/>
      <c r="AO774"/>
      <c r="AP774"/>
      <c r="AQ774"/>
      <c r="AR774"/>
      <c r="AS774" s="333"/>
      <c r="AT774" s="333"/>
      <c r="AU774" s="333"/>
      <c r="AV774" s="333"/>
      <c r="AW774" s="333"/>
      <c r="AX774" s="333"/>
      <c r="AY774" s="333"/>
      <c r="AZ774" s="333"/>
      <c r="BA774"/>
      <c r="BB774"/>
      <c r="BC774"/>
      <c r="BD774"/>
      <c r="BE774"/>
      <c r="BF774"/>
      <c r="BG774" s="333"/>
      <c r="BH774" s="333"/>
      <c r="BI774" s="333"/>
      <c r="BJ774" s="333"/>
      <c r="BK774" s="333"/>
      <c r="BL774" s="333"/>
      <c r="BM774" s="333"/>
      <c r="BN774" s="333"/>
      <c r="BO774" s="333"/>
      <c r="BP774" s="333"/>
      <c r="BQ774" s="333"/>
      <c r="BR774" s="333"/>
      <c r="BS774" s="333"/>
      <c r="BT774" s="333"/>
      <c r="BU774" s="333"/>
      <c r="BV774" s="333"/>
      <c r="BW774" s="333"/>
      <c r="BX774" s="333"/>
      <c r="BY774" s="333"/>
      <c r="BZ774" s="333"/>
      <c r="CA774" s="333"/>
      <c r="CB774" s="333"/>
      <c r="CC774" s="333"/>
      <c r="CD774" s="333"/>
      <c r="CE774" s="337"/>
      <c r="CF774" s="337"/>
      <c r="CG774" s="337"/>
      <c r="CH774" s="337"/>
      <c r="CI774" s="333"/>
      <c r="CJ774" s="333"/>
      <c r="CK774" s="333"/>
      <c r="CL774" s="333"/>
      <c r="CM774" s="333"/>
      <c r="CN774" s="333"/>
      <c r="CO774" s="333"/>
      <c r="CP774" s="333"/>
      <c r="CQ774" s="337"/>
      <c r="CR774" s="337"/>
      <c r="CS774" s="337"/>
      <c r="CT774" s="337"/>
      <c r="CU774" s="337"/>
      <c r="CV774" s="337"/>
      <c r="CW774" s="337"/>
      <c r="CX774" s="337"/>
      <c r="CY774" s="337"/>
      <c r="CZ774" s="337"/>
      <c r="DA774" s="337"/>
      <c r="DB774" s="337"/>
      <c r="DC774" s="337"/>
      <c r="DD774" s="337"/>
      <c r="DE774" s="337"/>
      <c r="DF774" s="337"/>
      <c r="DG774" s="337"/>
      <c r="DH774" s="337"/>
      <c r="DI774" s="337"/>
      <c r="DJ774" s="337"/>
      <c r="DK774" s="337"/>
      <c r="DL774" s="337"/>
      <c r="DM774"/>
      <c r="DN774"/>
      <c r="DO774"/>
      <c r="EA774" s="333"/>
      <c r="EB774" s="333"/>
      <c r="EC774" s="333"/>
      <c r="ED774" s="333"/>
      <c r="EE774" s="333"/>
      <c r="EF774" s="333"/>
      <c r="EG774" s="333"/>
      <c r="EH774" s="333"/>
      <c r="EJ774" s="66"/>
      <c r="EL774" s="66"/>
      <c r="EM774" s="338"/>
    </row>
    <row r="775" spans="1:143" s="83" customFormat="1">
      <c r="A775" s="66"/>
      <c r="B775" s="66"/>
      <c r="C775" s="120"/>
      <c r="D775" s="66"/>
      <c r="E775" s="197"/>
      <c r="F775" s="120"/>
      <c r="G775" s="333"/>
      <c r="H775" s="333"/>
      <c r="I775" s="333"/>
      <c r="J775" s="333"/>
      <c r="K775" s="333"/>
      <c r="L775" s="333"/>
      <c r="M775" s="333"/>
      <c r="N775" s="333"/>
      <c r="O775" s="333"/>
      <c r="P775" s="333"/>
      <c r="Q775" s="333"/>
      <c r="R775" s="333"/>
      <c r="S775" s="333"/>
      <c r="T775" s="333"/>
      <c r="U775" s="333"/>
      <c r="V775" s="333"/>
      <c r="W775" s="333"/>
      <c r="X775" s="333"/>
      <c r="Y775" s="333"/>
      <c r="Z775" s="333"/>
      <c r="AA775" s="333"/>
      <c r="AB775" s="333"/>
      <c r="AC775" s="333"/>
      <c r="AD775" s="333"/>
      <c r="AE775" s="333"/>
      <c r="AF775" s="333"/>
      <c r="AG775" s="333"/>
      <c r="AH775" s="333"/>
      <c r="AI775" s="333"/>
      <c r="AJ775" s="333"/>
      <c r="AK775" s="333"/>
      <c r="AL775" s="333"/>
      <c r="AM775" s="333"/>
      <c r="AN775" s="333"/>
      <c r="AO775"/>
      <c r="AP775"/>
      <c r="AQ775"/>
      <c r="AR775"/>
      <c r="AS775" s="333"/>
      <c r="AT775" s="333"/>
      <c r="AU775" s="333"/>
      <c r="AV775" s="333"/>
      <c r="AW775" s="333"/>
      <c r="AX775" s="333"/>
      <c r="AY775" s="333"/>
      <c r="AZ775" s="333"/>
      <c r="BA775"/>
      <c r="BB775"/>
      <c r="BC775"/>
      <c r="BD775"/>
      <c r="BE775"/>
      <c r="BF775"/>
      <c r="BG775" s="333"/>
      <c r="BH775" s="333"/>
      <c r="BI775" s="333"/>
      <c r="BJ775" s="333"/>
      <c r="BK775" s="333"/>
      <c r="BL775" s="333"/>
      <c r="BM775" s="333"/>
      <c r="BN775" s="333"/>
      <c r="BO775" s="333"/>
      <c r="BP775" s="333"/>
      <c r="BQ775" s="333"/>
      <c r="BR775" s="333"/>
      <c r="BS775" s="333"/>
      <c r="BT775" s="333"/>
      <c r="BU775" s="333"/>
      <c r="BV775" s="333"/>
      <c r="BW775" s="333"/>
      <c r="BX775" s="333"/>
      <c r="BY775" s="333"/>
      <c r="BZ775" s="333"/>
      <c r="CA775" s="333"/>
      <c r="CB775" s="333"/>
      <c r="CC775" s="333"/>
      <c r="CD775" s="333"/>
      <c r="CE775" s="337"/>
      <c r="CF775" s="337"/>
      <c r="CG775" s="337"/>
      <c r="CH775" s="337"/>
      <c r="CI775" s="333"/>
      <c r="CJ775" s="333"/>
      <c r="CK775" s="333"/>
      <c r="CL775" s="333"/>
      <c r="CM775" s="333"/>
      <c r="CN775" s="333"/>
      <c r="CO775" s="333"/>
      <c r="CP775" s="333"/>
      <c r="CQ775" s="337"/>
      <c r="CR775" s="337"/>
      <c r="CS775" s="337"/>
      <c r="CT775" s="337"/>
      <c r="CU775" s="337"/>
      <c r="CV775" s="337"/>
      <c r="CW775" s="337"/>
      <c r="CX775" s="337"/>
      <c r="CY775" s="337"/>
      <c r="CZ775" s="337"/>
      <c r="DA775" s="337"/>
      <c r="DB775" s="337"/>
      <c r="DC775" s="337"/>
      <c r="DD775" s="337"/>
      <c r="DE775" s="337"/>
      <c r="DF775" s="337"/>
      <c r="DG775" s="337"/>
      <c r="DH775" s="337"/>
      <c r="DI775" s="337"/>
      <c r="DJ775" s="337"/>
      <c r="DK775" s="337"/>
      <c r="DL775" s="337"/>
      <c r="DM775"/>
      <c r="DN775"/>
      <c r="DO775"/>
      <c r="EA775" s="333"/>
      <c r="EB775" s="333"/>
      <c r="EC775" s="333"/>
      <c r="ED775" s="333"/>
      <c r="EE775" s="333"/>
      <c r="EF775" s="333"/>
      <c r="EG775" s="333"/>
      <c r="EH775" s="333"/>
      <c r="EJ775" s="66"/>
      <c r="EL775" s="66"/>
      <c r="EM775" s="338"/>
    </row>
    <row r="776" spans="1:143" s="83" customFormat="1">
      <c r="A776" s="66"/>
      <c r="B776" s="66"/>
      <c r="C776" s="120"/>
      <c r="D776" s="66"/>
      <c r="E776" s="197"/>
      <c r="F776" s="120"/>
      <c r="G776" s="333"/>
      <c r="H776" s="333"/>
      <c r="I776" s="333"/>
      <c r="J776" s="333"/>
      <c r="K776" s="333"/>
      <c r="L776" s="333"/>
      <c r="M776" s="333"/>
      <c r="N776" s="333"/>
      <c r="O776" s="333"/>
      <c r="P776" s="333"/>
      <c r="Q776" s="333"/>
      <c r="R776" s="333"/>
      <c r="S776" s="333"/>
      <c r="T776" s="333"/>
      <c r="U776" s="333"/>
      <c r="V776" s="333"/>
      <c r="W776" s="333"/>
      <c r="X776" s="333"/>
      <c r="Y776" s="333"/>
      <c r="Z776" s="333"/>
      <c r="AA776" s="333"/>
      <c r="AB776" s="333"/>
      <c r="AC776" s="333"/>
      <c r="AD776" s="333"/>
      <c r="AE776" s="333"/>
      <c r="AF776" s="333"/>
      <c r="AG776" s="333"/>
      <c r="AH776" s="333"/>
      <c r="AI776" s="333"/>
      <c r="AJ776" s="333"/>
      <c r="AK776" s="333"/>
      <c r="AL776" s="333"/>
      <c r="AM776" s="333"/>
      <c r="AN776" s="333"/>
      <c r="AO776"/>
      <c r="AP776"/>
      <c r="AQ776"/>
      <c r="AR776"/>
      <c r="AS776" s="333"/>
      <c r="AT776" s="333"/>
      <c r="AU776" s="333"/>
      <c r="AV776" s="333"/>
      <c r="AW776" s="333"/>
      <c r="AX776" s="333"/>
      <c r="AY776" s="333"/>
      <c r="AZ776" s="333"/>
      <c r="BA776"/>
      <c r="BB776"/>
      <c r="BC776"/>
      <c r="BD776"/>
      <c r="BE776"/>
      <c r="BF776"/>
      <c r="BG776" s="333"/>
      <c r="BH776" s="333"/>
      <c r="BI776" s="333"/>
      <c r="BJ776" s="333"/>
      <c r="BK776" s="333"/>
      <c r="BL776" s="333"/>
      <c r="BM776" s="333"/>
      <c r="BN776" s="333"/>
      <c r="BO776" s="333"/>
      <c r="BP776" s="333"/>
      <c r="BQ776" s="333"/>
      <c r="BR776" s="333"/>
      <c r="BS776" s="333"/>
      <c r="BT776" s="333"/>
      <c r="BU776" s="333"/>
      <c r="BV776" s="333"/>
      <c r="BW776" s="333"/>
      <c r="BX776" s="333"/>
      <c r="BY776" s="333"/>
      <c r="BZ776" s="333"/>
      <c r="CA776" s="333"/>
      <c r="CB776" s="333"/>
      <c r="CC776" s="333"/>
      <c r="CD776" s="333"/>
      <c r="CE776" s="337"/>
      <c r="CF776" s="337"/>
      <c r="CG776" s="337"/>
      <c r="CH776" s="337"/>
      <c r="CI776" s="333"/>
      <c r="CJ776" s="333"/>
      <c r="CK776" s="333"/>
      <c r="CL776" s="333"/>
      <c r="CM776" s="333"/>
      <c r="CN776" s="333"/>
      <c r="CO776" s="333"/>
      <c r="CP776" s="333"/>
      <c r="CQ776" s="337"/>
      <c r="CR776" s="337"/>
      <c r="CS776" s="337"/>
      <c r="CT776" s="337"/>
      <c r="CU776" s="337"/>
      <c r="CV776" s="337"/>
      <c r="CW776" s="337"/>
      <c r="CX776" s="337"/>
      <c r="CY776" s="337"/>
      <c r="CZ776" s="337"/>
      <c r="DA776" s="337"/>
      <c r="DB776" s="337"/>
      <c r="DC776" s="337"/>
      <c r="DD776" s="337"/>
      <c r="DE776" s="337"/>
      <c r="DF776" s="337"/>
      <c r="DG776" s="337"/>
      <c r="DH776" s="337"/>
      <c r="DI776" s="337"/>
      <c r="DJ776" s="337"/>
      <c r="DK776" s="337"/>
      <c r="DL776" s="337"/>
      <c r="DM776"/>
      <c r="DN776"/>
      <c r="DO776"/>
      <c r="EA776" s="333"/>
      <c r="EB776" s="333"/>
      <c r="EC776" s="333"/>
      <c r="ED776" s="333"/>
      <c r="EE776" s="333"/>
      <c r="EF776" s="333"/>
      <c r="EG776" s="333"/>
      <c r="EH776" s="333"/>
      <c r="EJ776" s="66"/>
      <c r="EL776" s="66"/>
      <c r="EM776" s="338"/>
    </row>
    <row r="777" spans="1:143" s="83" customFormat="1">
      <c r="A777" s="66"/>
      <c r="B777" s="66"/>
      <c r="C777" s="120"/>
      <c r="D777" s="66"/>
      <c r="E777" s="197"/>
      <c r="F777" s="120"/>
      <c r="G777" s="333"/>
      <c r="H777" s="333"/>
      <c r="I777" s="333"/>
      <c r="J777" s="333"/>
      <c r="K777" s="333"/>
      <c r="L777" s="333"/>
      <c r="M777" s="333"/>
      <c r="N777" s="333"/>
      <c r="O777" s="333"/>
      <c r="P777" s="333"/>
      <c r="Q777" s="333"/>
      <c r="R777" s="333"/>
      <c r="S777" s="333"/>
      <c r="T777" s="333"/>
      <c r="U777" s="333"/>
      <c r="V777" s="333"/>
      <c r="W777" s="333"/>
      <c r="X777" s="333"/>
      <c r="Y777" s="333"/>
      <c r="Z777" s="333"/>
      <c r="AA777" s="333"/>
      <c r="AB777" s="333"/>
      <c r="AC777" s="333"/>
      <c r="AD777" s="333"/>
      <c r="AE777" s="333"/>
      <c r="AF777" s="333"/>
      <c r="AG777" s="333"/>
      <c r="AH777" s="333"/>
      <c r="AI777" s="333"/>
      <c r="AJ777" s="333"/>
      <c r="AK777" s="333"/>
      <c r="AL777" s="333"/>
      <c r="AM777" s="333"/>
      <c r="AN777" s="333"/>
      <c r="AO777"/>
      <c r="AP777"/>
      <c r="AQ777"/>
      <c r="AR777"/>
      <c r="AS777" s="333"/>
      <c r="AT777" s="333"/>
      <c r="AU777" s="333"/>
      <c r="AV777" s="333"/>
      <c r="AW777" s="333"/>
      <c r="AX777" s="333"/>
      <c r="AY777" s="333"/>
      <c r="AZ777" s="333"/>
      <c r="BA777"/>
      <c r="BB777"/>
      <c r="BC777"/>
      <c r="BD777"/>
      <c r="BE777"/>
      <c r="BF777"/>
      <c r="BG777" s="333"/>
      <c r="BH777" s="333"/>
      <c r="BI777" s="333"/>
      <c r="BJ777" s="333"/>
      <c r="BK777" s="333"/>
      <c r="BL777" s="333"/>
      <c r="BM777" s="333"/>
      <c r="BN777" s="333"/>
      <c r="BO777" s="333"/>
      <c r="BP777" s="333"/>
      <c r="BQ777" s="333"/>
      <c r="BR777" s="333"/>
      <c r="BS777" s="333"/>
      <c r="BT777" s="333"/>
      <c r="BU777" s="333"/>
      <c r="BV777" s="333"/>
      <c r="BW777" s="333"/>
      <c r="BX777" s="333"/>
      <c r="BY777" s="333"/>
      <c r="BZ777" s="333"/>
      <c r="CA777" s="333"/>
      <c r="CB777" s="333"/>
      <c r="CC777" s="333"/>
      <c r="CD777" s="333"/>
      <c r="CE777" s="337"/>
      <c r="CF777" s="337"/>
      <c r="CG777" s="337"/>
      <c r="CH777" s="337"/>
      <c r="CI777" s="333"/>
      <c r="CJ777" s="333"/>
      <c r="CK777" s="333"/>
      <c r="CL777" s="333"/>
      <c r="CM777" s="333"/>
      <c r="CN777" s="333"/>
      <c r="CO777" s="333"/>
      <c r="CP777" s="333"/>
      <c r="CQ777" s="337"/>
      <c r="CR777" s="337"/>
      <c r="CS777" s="337"/>
      <c r="CT777" s="337"/>
      <c r="CU777" s="337"/>
      <c r="CV777" s="337"/>
      <c r="CW777" s="337"/>
      <c r="CX777" s="337"/>
      <c r="CY777" s="337"/>
      <c r="CZ777" s="337"/>
      <c r="DA777" s="337"/>
      <c r="DB777" s="337"/>
      <c r="DC777" s="337"/>
      <c r="DD777" s="337"/>
      <c r="DE777" s="337"/>
      <c r="DF777" s="337"/>
      <c r="DG777" s="337"/>
      <c r="DH777" s="337"/>
      <c r="DI777" s="337"/>
      <c r="DJ777" s="337"/>
      <c r="DK777" s="337"/>
      <c r="DL777" s="337"/>
      <c r="DM777"/>
      <c r="DN777"/>
      <c r="DO777"/>
      <c r="EA777" s="333"/>
      <c r="EB777" s="333"/>
      <c r="EC777" s="333"/>
      <c r="ED777" s="333"/>
      <c r="EE777" s="333"/>
      <c r="EF777" s="333"/>
      <c r="EG777" s="333"/>
      <c r="EH777" s="333"/>
      <c r="EJ777" s="66"/>
      <c r="EL777" s="66"/>
      <c r="EM777" s="338"/>
    </row>
    <row r="778" spans="1:143" s="83" customFormat="1">
      <c r="A778" s="66"/>
      <c r="B778" s="66"/>
      <c r="C778" s="120"/>
      <c r="D778" s="66"/>
      <c r="E778" s="197"/>
      <c r="F778" s="120"/>
      <c r="G778" s="333"/>
      <c r="H778" s="333"/>
      <c r="I778" s="333"/>
      <c r="J778" s="333"/>
      <c r="K778" s="333"/>
      <c r="L778" s="333"/>
      <c r="M778" s="333"/>
      <c r="N778" s="333"/>
      <c r="O778" s="333"/>
      <c r="P778" s="333"/>
      <c r="Q778" s="333"/>
      <c r="R778" s="333"/>
      <c r="S778" s="333"/>
      <c r="T778" s="333"/>
      <c r="U778" s="333"/>
      <c r="V778" s="333"/>
      <c r="W778" s="333"/>
      <c r="X778" s="333"/>
      <c r="Y778" s="333"/>
      <c r="Z778" s="333"/>
      <c r="AA778" s="333"/>
      <c r="AB778" s="333"/>
      <c r="AC778" s="333"/>
      <c r="AD778" s="333"/>
      <c r="AE778" s="333"/>
      <c r="AF778" s="333"/>
      <c r="AG778" s="333"/>
      <c r="AH778" s="333"/>
      <c r="AI778" s="333"/>
      <c r="AJ778" s="333"/>
      <c r="AK778" s="333"/>
      <c r="AL778" s="333"/>
      <c r="AM778" s="333"/>
      <c r="AN778" s="333"/>
      <c r="AO778"/>
      <c r="AP778"/>
      <c r="AQ778"/>
      <c r="AR778"/>
      <c r="AS778" s="333"/>
      <c r="AT778" s="333"/>
      <c r="AU778" s="333"/>
      <c r="AV778" s="333"/>
      <c r="AW778" s="333"/>
      <c r="AX778" s="333"/>
      <c r="AY778" s="333"/>
      <c r="AZ778" s="333"/>
      <c r="BA778"/>
      <c r="BB778"/>
      <c r="BC778"/>
      <c r="BD778"/>
      <c r="BE778"/>
      <c r="BF778"/>
      <c r="BG778" s="333"/>
      <c r="BH778" s="333"/>
      <c r="BI778" s="333"/>
      <c r="BJ778" s="333"/>
      <c r="BK778" s="333"/>
      <c r="BL778" s="333"/>
      <c r="BM778" s="333"/>
      <c r="BN778" s="333"/>
      <c r="BO778" s="333"/>
      <c r="BP778" s="333"/>
      <c r="BQ778" s="333"/>
      <c r="BR778" s="333"/>
      <c r="BS778" s="333"/>
      <c r="BT778" s="333"/>
      <c r="BU778" s="333"/>
      <c r="BV778" s="333"/>
      <c r="BW778" s="333"/>
      <c r="BX778" s="333"/>
      <c r="BY778" s="333"/>
      <c r="BZ778" s="333"/>
      <c r="CA778" s="333"/>
      <c r="CB778" s="333"/>
      <c r="CC778" s="333"/>
      <c r="CD778" s="333"/>
      <c r="CE778" s="337"/>
      <c r="CF778" s="337"/>
      <c r="CG778" s="337"/>
      <c r="CH778" s="337"/>
      <c r="CI778" s="333"/>
      <c r="CJ778" s="333"/>
      <c r="CK778" s="333"/>
      <c r="CL778" s="333"/>
      <c r="CM778" s="333"/>
      <c r="CN778" s="333"/>
      <c r="CO778" s="333"/>
      <c r="CP778" s="333"/>
      <c r="CQ778" s="337"/>
      <c r="CR778" s="337"/>
      <c r="CS778" s="337"/>
      <c r="CT778" s="337"/>
      <c r="CU778" s="337"/>
      <c r="CV778" s="337"/>
      <c r="CW778" s="337"/>
      <c r="CX778" s="337"/>
      <c r="CY778" s="337"/>
      <c r="CZ778" s="337"/>
      <c r="DA778" s="337"/>
      <c r="DB778" s="337"/>
      <c r="DC778" s="337"/>
      <c r="DD778" s="337"/>
      <c r="DE778" s="337"/>
      <c r="DF778" s="337"/>
      <c r="DG778" s="337"/>
      <c r="DH778" s="337"/>
      <c r="DI778" s="337"/>
      <c r="DJ778" s="337"/>
      <c r="DK778" s="337"/>
      <c r="DL778" s="337"/>
      <c r="DM778"/>
      <c r="DN778"/>
      <c r="DO778"/>
      <c r="EA778" s="333"/>
      <c r="EB778" s="333"/>
      <c r="EC778" s="333"/>
      <c r="ED778" s="333"/>
      <c r="EE778" s="333"/>
      <c r="EF778" s="333"/>
      <c r="EG778" s="333"/>
      <c r="EH778" s="333"/>
      <c r="EJ778" s="66"/>
      <c r="EL778" s="66"/>
      <c r="EM778" s="338"/>
    </row>
    <row r="779" spans="1:143" s="83" customFormat="1">
      <c r="A779" s="66"/>
      <c r="B779" s="66"/>
      <c r="C779" s="120"/>
      <c r="D779" s="66"/>
      <c r="E779" s="197"/>
      <c r="F779" s="120"/>
      <c r="G779" s="333"/>
      <c r="H779" s="333"/>
      <c r="I779" s="333"/>
      <c r="J779" s="333"/>
      <c r="K779" s="333"/>
      <c r="L779" s="333"/>
      <c r="M779" s="333"/>
      <c r="N779" s="333"/>
      <c r="O779" s="333"/>
      <c r="P779" s="333"/>
      <c r="Q779" s="333"/>
      <c r="R779" s="333"/>
      <c r="S779" s="333"/>
      <c r="T779" s="333"/>
      <c r="U779" s="333"/>
      <c r="V779" s="333"/>
      <c r="W779" s="333"/>
      <c r="X779" s="333"/>
      <c r="Y779" s="333"/>
      <c r="Z779" s="333"/>
      <c r="AA779" s="333"/>
      <c r="AB779" s="333"/>
      <c r="AC779" s="333"/>
      <c r="AD779" s="333"/>
      <c r="AE779" s="333"/>
      <c r="AF779" s="333"/>
      <c r="AG779" s="333"/>
      <c r="AH779" s="333"/>
      <c r="AI779" s="333"/>
      <c r="AJ779" s="333"/>
      <c r="AK779" s="333"/>
      <c r="AL779" s="333"/>
      <c r="AM779" s="333"/>
      <c r="AN779" s="333"/>
      <c r="AO779"/>
      <c r="AP779"/>
      <c r="AQ779"/>
      <c r="AR779"/>
      <c r="AS779" s="333"/>
      <c r="AT779" s="333"/>
      <c r="AU779" s="333"/>
      <c r="AV779" s="333"/>
      <c r="AW779" s="333"/>
      <c r="AX779" s="333"/>
      <c r="AY779" s="333"/>
      <c r="AZ779" s="333"/>
      <c r="BA779"/>
      <c r="BB779"/>
      <c r="BC779"/>
      <c r="BD779"/>
      <c r="BE779"/>
      <c r="BF779"/>
      <c r="BG779" s="333"/>
      <c r="BH779" s="333"/>
      <c r="BI779" s="333"/>
      <c r="BJ779" s="333"/>
      <c r="BK779" s="333"/>
      <c r="BL779" s="333"/>
      <c r="BM779" s="333"/>
      <c r="BN779" s="333"/>
      <c r="BO779" s="333"/>
      <c r="BP779" s="333"/>
      <c r="BQ779" s="333"/>
      <c r="BR779" s="333"/>
      <c r="BS779" s="333"/>
      <c r="BT779" s="333"/>
      <c r="BU779" s="333"/>
      <c r="BV779" s="333"/>
      <c r="BW779" s="333"/>
      <c r="BX779" s="333"/>
      <c r="BY779" s="333"/>
      <c r="BZ779" s="333"/>
      <c r="CA779" s="333"/>
      <c r="CB779" s="333"/>
      <c r="CC779" s="333"/>
      <c r="CD779" s="333"/>
      <c r="CE779" s="337"/>
      <c r="CF779" s="337"/>
      <c r="CG779" s="337"/>
      <c r="CH779" s="337"/>
      <c r="CI779" s="333"/>
      <c r="CJ779" s="333"/>
      <c r="CK779" s="333"/>
      <c r="CL779" s="333"/>
      <c r="CM779" s="333"/>
      <c r="CN779" s="333"/>
      <c r="CO779" s="333"/>
      <c r="CP779" s="333"/>
      <c r="CQ779" s="337"/>
      <c r="CR779" s="337"/>
      <c r="CS779" s="337"/>
      <c r="CT779" s="337"/>
      <c r="CU779" s="337"/>
      <c r="CV779" s="337"/>
      <c r="CW779" s="337"/>
      <c r="CX779" s="337"/>
      <c r="CY779" s="337"/>
      <c r="CZ779" s="337"/>
      <c r="DA779" s="337"/>
      <c r="DB779" s="337"/>
      <c r="DC779" s="337"/>
      <c r="DD779" s="337"/>
      <c r="DE779" s="337"/>
      <c r="DF779" s="337"/>
      <c r="DG779" s="337"/>
      <c r="DH779" s="337"/>
      <c r="DI779" s="337"/>
      <c r="DJ779" s="337"/>
      <c r="DK779" s="337"/>
      <c r="DL779" s="337"/>
      <c r="DM779"/>
      <c r="DN779"/>
      <c r="DO779"/>
      <c r="EA779" s="333"/>
      <c r="EB779" s="333"/>
      <c r="EC779" s="333"/>
      <c r="ED779" s="333"/>
      <c r="EE779" s="333"/>
      <c r="EF779" s="333"/>
      <c r="EG779" s="333"/>
      <c r="EH779" s="333"/>
      <c r="EJ779" s="66"/>
      <c r="EL779" s="66"/>
      <c r="EM779" s="338"/>
    </row>
    <row r="780" spans="1:143" s="83" customFormat="1">
      <c r="A780" s="66"/>
      <c r="B780" s="66"/>
      <c r="C780" s="120"/>
      <c r="D780" s="66"/>
      <c r="E780" s="197"/>
      <c r="F780" s="120"/>
      <c r="G780" s="333"/>
      <c r="H780" s="333"/>
      <c r="I780" s="333"/>
      <c r="J780" s="333"/>
      <c r="K780" s="333"/>
      <c r="L780" s="333"/>
      <c r="M780" s="333"/>
      <c r="N780" s="333"/>
      <c r="O780" s="333"/>
      <c r="P780" s="333"/>
      <c r="Q780" s="333"/>
      <c r="R780" s="333"/>
      <c r="S780" s="333"/>
      <c r="T780" s="333"/>
      <c r="U780" s="333"/>
      <c r="V780" s="333"/>
      <c r="W780" s="333"/>
      <c r="X780" s="333"/>
      <c r="Y780" s="333"/>
      <c r="Z780" s="333"/>
      <c r="AA780" s="333"/>
      <c r="AB780" s="333"/>
      <c r="AC780" s="333"/>
      <c r="AD780" s="333"/>
      <c r="AE780" s="333"/>
      <c r="AF780" s="333"/>
      <c r="AG780" s="333"/>
      <c r="AH780" s="333"/>
      <c r="AI780" s="333"/>
      <c r="AJ780" s="333"/>
      <c r="AK780" s="333"/>
      <c r="AL780" s="333"/>
      <c r="AM780" s="333"/>
      <c r="AN780" s="333"/>
      <c r="AO780"/>
      <c r="AP780"/>
      <c r="AQ780"/>
      <c r="AR780"/>
      <c r="AS780" s="333"/>
      <c r="AT780" s="333"/>
      <c r="AU780" s="333"/>
      <c r="AV780" s="333"/>
      <c r="AW780" s="333"/>
      <c r="AX780" s="333"/>
      <c r="AY780" s="333"/>
      <c r="AZ780" s="333"/>
      <c r="BA780"/>
      <c r="BB780"/>
      <c r="BC780"/>
      <c r="BD780"/>
      <c r="BE780"/>
      <c r="BF780"/>
      <c r="BG780" s="333"/>
      <c r="BH780" s="333"/>
      <c r="BI780" s="333"/>
      <c r="BJ780" s="333"/>
      <c r="BK780" s="333"/>
      <c r="BL780" s="333"/>
      <c r="BM780" s="333"/>
      <c r="BN780" s="333"/>
      <c r="BO780" s="333"/>
      <c r="BP780" s="333"/>
      <c r="BQ780" s="333"/>
      <c r="BR780" s="333"/>
      <c r="BS780" s="333"/>
      <c r="BT780" s="333"/>
      <c r="BU780" s="333"/>
      <c r="BV780" s="333"/>
      <c r="BW780" s="333"/>
      <c r="BX780" s="333"/>
      <c r="BY780" s="333"/>
      <c r="BZ780" s="333"/>
      <c r="CA780" s="333"/>
      <c r="CB780" s="333"/>
      <c r="CC780" s="333"/>
      <c r="CD780" s="333"/>
      <c r="CE780" s="337"/>
      <c r="CF780" s="337"/>
      <c r="CG780" s="337"/>
      <c r="CH780" s="337"/>
      <c r="CI780" s="333"/>
      <c r="CJ780" s="333"/>
      <c r="CK780" s="333"/>
      <c r="CL780" s="333"/>
      <c r="CM780" s="333"/>
      <c r="CN780" s="333"/>
      <c r="CO780" s="333"/>
      <c r="CP780" s="333"/>
      <c r="CQ780" s="337"/>
      <c r="CR780" s="337"/>
      <c r="CS780" s="337"/>
      <c r="CT780" s="337"/>
      <c r="CU780" s="337"/>
      <c r="CV780" s="337"/>
      <c r="CW780" s="337"/>
      <c r="CX780" s="337"/>
      <c r="CY780" s="337"/>
      <c r="CZ780" s="337"/>
      <c r="DA780" s="337"/>
      <c r="DB780" s="337"/>
      <c r="DC780" s="337"/>
      <c r="DD780" s="337"/>
      <c r="DE780" s="337"/>
      <c r="DF780" s="337"/>
      <c r="DG780" s="337"/>
      <c r="DH780" s="337"/>
      <c r="DI780" s="337"/>
      <c r="DJ780" s="337"/>
      <c r="DK780" s="337"/>
      <c r="DL780" s="337"/>
      <c r="DM780"/>
      <c r="DN780"/>
      <c r="DO780"/>
      <c r="EA780" s="333"/>
      <c r="EB780" s="333"/>
      <c r="EC780" s="333"/>
      <c r="ED780" s="333"/>
      <c r="EE780" s="333"/>
      <c r="EF780" s="333"/>
      <c r="EG780" s="333"/>
      <c r="EH780" s="333"/>
      <c r="EJ780" s="66"/>
      <c r="EL780" s="66"/>
      <c r="EM780" s="338"/>
    </row>
    <row r="781" spans="1:143" s="83" customFormat="1">
      <c r="A781" s="66"/>
      <c r="B781" s="66"/>
      <c r="C781" s="120"/>
      <c r="D781" s="66"/>
      <c r="E781" s="197"/>
      <c r="F781" s="120"/>
      <c r="G781" s="333"/>
      <c r="H781" s="333"/>
      <c r="I781" s="333"/>
      <c r="J781" s="333"/>
      <c r="K781" s="333"/>
      <c r="L781" s="333"/>
      <c r="M781" s="333"/>
      <c r="N781" s="333"/>
      <c r="O781" s="333"/>
      <c r="P781" s="333"/>
      <c r="Q781" s="333"/>
      <c r="R781" s="333"/>
      <c r="S781" s="333"/>
      <c r="T781" s="333"/>
      <c r="U781" s="333"/>
      <c r="V781" s="333"/>
      <c r="W781" s="333"/>
      <c r="X781" s="333"/>
      <c r="Y781" s="333"/>
      <c r="Z781" s="333"/>
      <c r="AA781" s="333"/>
      <c r="AB781" s="333"/>
      <c r="AC781" s="333"/>
      <c r="AD781" s="333"/>
      <c r="AE781" s="333"/>
      <c r="AF781" s="333"/>
      <c r="AG781" s="333"/>
      <c r="AH781" s="333"/>
      <c r="AI781" s="333"/>
      <c r="AJ781" s="333"/>
      <c r="AK781" s="333"/>
      <c r="AL781" s="333"/>
      <c r="AM781" s="333"/>
      <c r="AN781" s="333"/>
      <c r="AO781"/>
      <c r="AP781"/>
      <c r="AQ781"/>
      <c r="AR781"/>
      <c r="AS781" s="333"/>
      <c r="AT781" s="333"/>
      <c r="AU781" s="333"/>
      <c r="AV781" s="333"/>
      <c r="AW781" s="333"/>
      <c r="AX781" s="333"/>
      <c r="AY781" s="333"/>
      <c r="AZ781" s="333"/>
      <c r="BA781"/>
      <c r="BB781"/>
      <c r="BC781"/>
      <c r="BD781"/>
      <c r="BE781"/>
      <c r="BF781"/>
      <c r="BG781" s="333"/>
      <c r="BH781" s="333"/>
      <c r="BI781" s="333"/>
      <c r="BJ781" s="333"/>
      <c r="BK781" s="333"/>
      <c r="BL781" s="333"/>
      <c r="BM781" s="333"/>
      <c r="BN781" s="333"/>
      <c r="BO781" s="333"/>
      <c r="BP781" s="333"/>
      <c r="BQ781" s="333"/>
      <c r="BR781" s="333"/>
      <c r="BS781" s="333"/>
      <c r="BT781" s="333"/>
      <c r="BU781" s="333"/>
      <c r="BV781" s="333"/>
      <c r="BW781" s="333"/>
      <c r="BX781" s="333"/>
      <c r="BY781" s="333"/>
      <c r="BZ781" s="333"/>
      <c r="CA781" s="333"/>
      <c r="CB781" s="333"/>
      <c r="CC781" s="333"/>
      <c r="CD781" s="333"/>
      <c r="CE781" s="337"/>
      <c r="CF781" s="337"/>
      <c r="CG781" s="337"/>
      <c r="CH781" s="337"/>
      <c r="CI781" s="333"/>
      <c r="CJ781" s="333"/>
      <c r="CK781" s="333"/>
      <c r="CL781" s="333"/>
      <c r="CM781" s="333"/>
      <c r="CN781" s="333"/>
      <c r="CO781" s="333"/>
      <c r="CP781" s="333"/>
      <c r="CQ781" s="337"/>
      <c r="CR781" s="337"/>
      <c r="CS781" s="337"/>
      <c r="CT781" s="337"/>
      <c r="CU781" s="337"/>
      <c r="CV781" s="337"/>
      <c r="CW781" s="337"/>
      <c r="CX781" s="337"/>
      <c r="CY781" s="337"/>
      <c r="CZ781" s="337"/>
      <c r="DA781" s="337"/>
      <c r="DB781" s="337"/>
      <c r="DC781" s="337"/>
      <c r="DD781" s="337"/>
      <c r="DE781" s="337"/>
      <c r="DF781" s="337"/>
      <c r="DG781" s="337"/>
      <c r="DH781" s="337"/>
      <c r="DI781" s="337"/>
      <c r="DJ781" s="337"/>
      <c r="DK781" s="337"/>
      <c r="DL781" s="337"/>
      <c r="DM781"/>
      <c r="DN781"/>
      <c r="DO781"/>
      <c r="EA781" s="333"/>
      <c r="EB781" s="333"/>
      <c r="EC781" s="333"/>
      <c r="ED781" s="333"/>
      <c r="EE781" s="333"/>
      <c r="EF781" s="333"/>
      <c r="EG781" s="333"/>
      <c r="EH781" s="333"/>
      <c r="EJ781" s="66"/>
      <c r="EL781" s="66"/>
      <c r="EM781" s="338"/>
    </row>
    <row r="782" spans="1:143" s="83" customFormat="1">
      <c r="A782" s="66"/>
      <c r="B782" s="66"/>
      <c r="C782" s="120"/>
      <c r="D782" s="66"/>
      <c r="E782" s="197"/>
      <c r="F782" s="120"/>
      <c r="G782" s="333"/>
      <c r="H782" s="333"/>
      <c r="I782" s="333"/>
      <c r="J782" s="333"/>
      <c r="K782" s="333"/>
      <c r="L782" s="333"/>
      <c r="M782" s="333"/>
      <c r="N782" s="333"/>
      <c r="O782" s="333"/>
      <c r="P782" s="333"/>
      <c r="Q782" s="333"/>
      <c r="R782" s="333"/>
      <c r="S782" s="333"/>
      <c r="T782" s="333"/>
      <c r="U782" s="333"/>
      <c r="V782" s="333"/>
      <c r="W782" s="333"/>
      <c r="X782" s="333"/>
      <c r="Y782" s="333"/>
      <c r="Z782" s="333"/>
      <c r="AA782" s="333"/>
      <c r="AB782" s="333"/>
      <c r="AC782" s="333"/>
      <c r="AD782" s="333"/>
      <c r="AE782" s="333"/>
      <c r="AF782" s="333"/>
      <c r="AG782" s="333"/>
      <c r="AH782" s="333"/>
      <c r="AI782" s="333"/>
      <c r="AJ782" s="333"/>
      <c r="AK782" s="333"/>
      <c r="AL782" s="333"/>
      <c r="AM782" s="333"/>
      <c r="AN782" s="333"/>
      <c r="AO782"/>
      <c r="AP782"/>
      <c r="AQ782"/>
      <c r="AR782"/>
      <c r="AS782" s="333"/>
      <c r="AT782" s="333"/>
      <c r="AU782" s="333"/>
      <c r="AV782" s="333"/>
      <c r="AW782" s="333"/>
      <c r="AX782" s="333"/>
      <c r="AY782" s="333"/>
      <c r="AZ782" s="333"/>
      <c r="BA782"/>
      <c r="BB782"/>
      <c r="BC782"/>
      <c r="BD782"/>
      <c r="BE782"/>
      <c r="BF782"/>
      <c r="BG782" s="333"/>
      <c r="BH782" s="333"/>
      <c r="BI782" s="333"/>
      <c r="BJ782" s="333"/>
      <c r="BK782" s="333"/>
      <c r="BL782" s="333"/>
      <c r="BM782" s="333"/>
      <c r="BN782" s="333"/>
      <c r="BO782" s="333"/>
      <c r="BP782" s="333"/>
      <c r="BQ782" s="333"/>
      <c r="BR782" s="333"/>
      <c r="BS782" s="333"/>
      <c r="BT782" s="333"/>
      <c r="BU782" s="333"/>
      <c r="BV782" s="333"/>
      <c r="BW782" s="333"/>
      <c r="BX782" s="333"/>
      <c r="BY782" s="333"/>
      <c r="BZ782" s="333"/>
      <c r="CA782" s="333"/>
      <c r="CB782" s="333"/>
      <c r="CC782" s="333"/>
      <c r="CD782" s="333"/>
      <c r="CE782" s="337"/>
      <c r="CF782" s="337"/>
      <c r="CG782" s="337"/>
      <c r="CH782" s="337"/>
      <c r="CI782" s="333"/>
      <c r="CJ782" s="333"/>
      <c r="CK782" s="333"/>
      <c r="CL782" s="333"/>
      <c r="CM782" s="333"/>
      <c r="CN782" s="333"/>
      <c r="CO782" s="333"/>
      <c r="CP782" s="333"/>
      <c r="CQ782" s="337"/>
      <c r="CR782" s="337"/>
      <c r="CS782" s="337"/>
      <c r="CT782" s="337"/>
      <c r="CU782" s="337"/>
      <c r="CV782" s="337"/>
      <c r="CW782" s="337"/>
      <c r="CX782" s="337"/>
      <c r="CY782" s="337"/>
      <c r="CZ782" s="337"/>
      <c r="DA782" s="337"/>
      <c r="DB782" s="337"/>
      <c r="DC782" s="337"/>
      <c r="DD782" s="337"/>
      <c r="DE782" s="337"/>
      <c r="DF782" s="337"/>
      <c r="DG782" s="337"/>
      <c r="DH782" s="337"/>
      <c r="DI782" s="337"/>
      <c r="DJ782" s="337"/>
      <c r="DK782" s="337"/>
      <c r="DL782" s="337"/>
      <c r="DM782"/>
      <c r="DN782"/>
      <c r="DO782"/>
      <c r="EA782" s="333"/>
      <c r="EB782" s="333"/>
      <c r="EC782" s="333"/>
      <c r="ED782" s="333"/>
      <c r="EE782" s="333"/>
      <c r="EF782" s="333"/>
      <c r="EG782" s="333"/>
      <c r="EH782" s="333"/>
      <c r="EJ782" s="66"/>
      <c r="EL782" s="66"/>
      <c r="EM782" s="338"/>
    </row>
    <row r="783" spans="1:143" s="83" customFormat="1">
      <c r="A783" s="66"/>
      <c r="B783" s="66"/>
      <c r="C783" s="120"/>
      <c r="D783" s="66"/>
      <c r="E783" s="197"/>
      <c r="F783" s="120"/>
      <c r="G783" s="333"/>
      <c r="H783" s="333"/>
      <c r="I783" s="333"/>
      <c r="J783" s="333"/>
      <c r="K783" s="333"/>
      <c r="L783" s="333"/>
      <c r="M783" s="333"/>
      <c r="N783" s="333"/>
      <c r="O783" s="333"/>
      <c r="P783" s="333"/>
      <c r="Q783" s="333"/>
      <c r="R783" s="333"/>
      <c r="S783" s="333"/>
      <c r="T783" s="333"/>
      <c r="U783" s="333"/>
      <c r="V783" s="333"/>
      <c r="W783" s="333"/>
      <c r="X783" s="333"/>
      <c r="Y783" s="333"/>
      <c r="Z783" s="333"/>
      <c r="AA783" s="333"/>
      <c r="AB783" s="333"/>
      <c r="AC783" s="333"/>
      <c r="AD783" s="333"/>
      <c r="AE783" s="333"/>
      <c r="AF783" s="333"/>
      <c r="AG783" s="333"/>
      <c r="AH783" s="333"/>
      <c r="AI783" s="333"/>
      <c r="AJ783" s="333"/>
      <c r="AK783" s="333"/>
      <c r="AL783" s="333"/>
      <c r="AM783" s="333"/>
      <c r="AN783" s="333"/>
      <c r="AO783"/>
      <c r="AP783"/>
      <c r="AQ783"/>
      <c r="AR783"/>
      <c r="AS783" s="333"/>
      <c r="AT783" s="333"/>
      <c r="AU783" s="333"/>
      <c r="AV783" s="333"/>
      <c r="AW783" s="333"/>
      <c r="AX783" s="333"/>
      <c r="AY783" s="333"/>
      <c r="AZ783" s="333"/>
      <c r="BA783"/>
      <c r="BB783"/>
      <c r="BC783"/>
      <c r="BD783"/>
      <c r="BE783"/>
      <c r="BF783"/>
      <c r="BG783" s="333"/>
      <c r="BH783" s="333"/>
      <c r="BI783" s="333"/>
      <c r="BJ783" s="333"/>
      <c r="BK783" s="333"/>
      <c r="BL783" s="333"/>
      <c r="BM783" s="333"/>
      <c r="BN783" s="333"/>
      <c r="BO783" s="333"/>
      <c r="BP783" s="333"/>
      <c r="BQ783" s="333"/>
      <c r="BR783" s="333"/>
      <c r="BS783" s="333"/>
      <c r="BT783" s="333"/>
      <c r="BU783" s="333"/>
      <c r="BV783" s="333"/>
      <c r="BW783" s="333"/>
      <c r="BX783" s="333"/>
      <c r="BY783" s="333"/>
      <c r="BZ783" s="333"/>
      <c r="CA783" s="333"/>
      <c r="CB783" s="333"/>
      <c r="CC783" s="333"/>
      <c r="CD783" s="333"/>
      <c r="CE783" s="337"/>
      <c r="CF783" s="337"/>
      <c r="CG783" s="337"/>
      <c r="CH783" s="337"/>
      <c r="CI783" s="333"/>
      <c r="CJ783" s="333"/>
      <c r="CK783" s="333"/>
      <c r="CL783" s="333"/>
      <c r="CM783" s="333"/>
      <c r="CN783" s="333"/>
      <c r="CO783" s="333"/>
      <c r="CP783" s="333"/>
      <c r="CQ783" s="337"/>
      <c r="CR783" s="337"/>
      <c r="CS783" s="337"/>
      <c r="CT783" s="337"/>
      <c r="CU783" s="337"/>
      <c r="CV783" s="337"/>
      <c r="CW783" s="337"/>
      <c r="CX783" s="337"/>
      <c r="CY783" s="337"/>
      <c r="CZ783" s="337"/>
      <c r="DA783" s="337"/>
      <c r="DB783" s="337"/>
      <c r="DC783" s="337"/>
      <c r="DD783" s="337"/>
      <c r="DE783" s="337"/>
      <c r="DF783" s="337"/>
      <c r="DG783" s="337"/>
      <c r="DH783" s="337"/>
      <c r="DI783" s="337"/>
      <c r="DJ783" s="337"/>
      <c r="DK783" s="337"/>
      <c r="DL783" s="337"/>
      <c r="DM783"/>
      <c r="DN783"/>
      <c r="DO783"/>
      <c r="EA783" s="333"/>
      <c r="EB783" s="333"/>
      <c r="EC783" s="333"/>
      <c r="ED783" s="333"/>
      <c r="EE783" s="333"/>
      <c r="EF783" s="333"/>
      <c r="EG783" s="333"/>
      <c r="EH783" s="333"/>
      <c r="EJ783" s="66"/>
      <c r="EL783" s="66"/>
      <c r="EM783" s="338"/>
    </row>
    <row r="784" spans="1:143" s="83" customFormat="1">
      <c r="A784" s="66"/>
      <c r="B784" s="66"/>
      <c r="C784" s="120"/>
      <c r="D784" s="66"/>
      <c r="E784" s="197"/>
      <c r="F784" s="120"/>
      <c r="G784" s="333"/>
      <c r="H784" s="333"/>
      <c r="I784" s="333"/>
      <c r="J784" s="333"/>
      <c r="K784" s="333"/>
      <c r="L784" s="333"/>
      <c r="M784" s="333"/>
      <c r="N784" s="333"/>
      <c r="O784" s="333"/>
      <c r="P784" s="333"/>
      <c r="Q784" s="333"/>
      <c r="R784" s="333"/>
      <c r="S784" s="333"/>
      <c r="T784" s="333"/>
      <c r="U784" s="333"/>
      <c r="V784" s="333"/>
      <c r="W784" s="333"/>
      <c r="X784" s="333"/>
      <c r="Y784" s="333"/>
      <c r="Z784" s="333"/>
      <c r="AA784" s="333"/>
      <c r="AB784" s="333"/>
      <c r="AC784" s="333"/>
      <c r="AD784" s="333"/>
      <c r="AE784" s="333"/>
      <c r="AF784" s="333"/>
      <c r="AG784" s="333"/>
      <c r="AH784" s="333"/>
      <c r="AI784" s="333"/>
      <c r="AJ784" s="333"/>
      <c r="AK784" s="333"/>
      <c r="AL784" s="333"/>
      <c r="AM784" s="333"/>
      <c r="AN784" s="333"/>
      <c r="AO784"/>
      <c r="AP784"/>
      <c r="AQ784"/>
      <c r="AR784"/>
      <c r="AS784" s="333"/>
      <c r="AT784" s="333"/>
      <c r="AU784" s="333"/>
      <c r="AV784" s="333"/>
      <c r="AW784" s="333"/>
      <c r="AX784" s="333"/>
      <c r="AY784" s="333"/>
      <c r="AZ784" s="333"/>
      <c r="BA784"/>
      <c r="BB784"/>
      <c r="BC784"/>
      <c r="BD784"/>
      <c r="BE784"/>
      <c r="BF784"/>
      <c r="BG784" s="333"/>
      <c r="BH784" s="333"/>
      <c r="BI784" s="333"/>
      <c r="BJ784" s="333"/>
      <c r="BK784" s="333"/>
      <c r="BL784" s="333"/>
      <c r="BM784" s="333"/>
      <c r="BN784" s="333"/>
      <c r="BO784" s="333"/>
      <c r="BP784" s="333"/>
      <c r="BQ784" s="333"/>
      <c r="BR784" s="333"/>
      <c r="BS784" s="333"/>
      <c r="BT784" s="333"/>
      <c r="BU784" s="333"/>
      <c r="BV784" s="333"/>
      <c r="BW784" s="333"/>
      <c r="BX784" s="333"/>
      <c r="BY784" s="333"/>
      <c r="BZ784" s="333"/>
      <c r="CA784" s="333"/>
      <c r="CB784" s="333"/>
      <c r="CC784" s="333"/>
      <c r="CD784" s="333"/>
      <c r="CE784" s="337"/>
      <c r="CF784" s="337"/>
      <c r="CG784" s="337"/>
      <c r="CH784" s="337"/>
      <c r="CI784" s="333"/>
      <c r="CJ784" s="333"/>
      <c r="CK784" s="333"/>
      <c r="CL784" s="333"/>
      <c r="CM784" s="333"/>
      <c r="CN784" s="333"/>
      <c r="CO784" s="333"/>
      <c r="CP784" s="333"/>
      <c r="CQ784" s="337"/>
      <c r="CR784" s="337"/>
      <c r="CS784" s="337"/>
      <c r="CT784" s="337"/>
      <c r="CU784" s="337"/>
      <c r="CV784" s="337"/>
      <c r="CW784" s="337"/>
      <c r="CX784" s="337"/>
      <c r="CY784" s="337"/>
      <c r="CZ784" s="337"/>
      <c r="DA784" s="337"/>
      <c r="DB784" s="337"/>
      <c r="DC784" s="337"/>
      <c r="DD784" s="337"/>
      <c r="DE784" s="337"/>
      <c r="DF784" s="337"/>
      <c r="DG784" s="337"/>
      <c r="DH784" s="337"/>
      <c r="DI784" s="337"/>
      <c r="DJ784" s="337"/>
      <c r="DK784" s="337"/>
      <c r="DL784" s="337"/>
      <c r="DM784"/>
      <c r="DN784"/>
      <c r="DO784"/>
      <c r="EA784" s="333"/>
      <c r="EB784" s="333"/>
      <c r="EC784" s="333"/>
      <c r="ED784" s="333"/>
      <c r="EE784" s="333"/>
      <c r="EF784" s="333"/>
      <c r="EG784" s="333"/>
      <c r="EH784" s="333"/>
      <c r="EJ784" s="66"/>
      <c r="EL784" s="66"/>
      <c r="EM784" s="338"/>
    </row>
    <row r="785" spans="1:143" s="83" customFormat="1">
      <c r="A785" s="66"/>
      <c r="B785" s="66"/>
      <c r="C785" s="120"/>
      <c r="D785" s="66"/>
      <c r="E785" s="197"/>
      <c r="F785" s="120"/>
      <c r="G785" s="333"/>
      <c r="H785" s="333"/>
      <c r="I785" s="333"/>
      <c r="J785" s="333"/>
      <c r="K785" s="333"/>
      <c r="L785" s="333"/>
      <c r="M785" s="333"/>
      <c r="N785" s="333"/>
      <c r="O785" s="333"/>
      <c r="P785" s="333"/>
      <c r="Q785" s="333"/>
      <c r="R785" s="333"/>
      <c r="S785" s="333"/>
      <c r="T785" s="333"/>
      <c r="U785" s="333"/>
      <c r="V785" s="333"/>
      <c r="W785" s="333"/>
      <c r="X785" s="333"/>
      <c r="Y785" s="333"/>
      <c r="Z785" s="333"/>
      <c r="AA785" s="333"/>
      <c r="AB785" s="333"/>
      <c r="AC785" s="333"/>
      <c r="AD785" s="333"/>
      <c r="AE785" s="333"/>
      <c r="AF785" s="333"/>
      <c r="AG785" s="333"/>
      <c r="AH785" s="333"/>
      <c r="AI785" s="333"/>
      <c r="AJ785" s="333"/>
      <c r="AK785" s="333"/>
      <c r="AL785" s="333"/>
      <c r="AM785" s="333"/>
      <c r="AN785" s="333"/>
      <c r="AO785"/>
      <c r="AP785"/>
      <c r="AQ785"/>
      <c r="AR785"/>
      <c r="AS785" s="333"/>
      <c r="AT785" s="333"/>
      <c r="AU785" s="333"/>
      <c r="AV785" s="333"/>
      <c r="AW785" s="333"/>
      <c r="AX785" s="333"/>
      <c r="AY785" s="333"/>
      <c r="AZ785" s="333"/>
      <c r="BA785"/>
      <c r="BB785"/>
      <c r="BC785"/>
      <c r="BD785"/>
      <c r="BE785"/>
      <c r="BF785"/>
      <c r="BG785" s="333"/>
      <c r="BH785" s="333"/>
      <c r="BI785" s="333"/>
      <c r="BJ785" s="333"/>
      <c r="BK785" s="333"/>
      <c r="BL785" s="333"/>
      <c r="BM785" s="333"/>
      <c r="BN785" s="333"/>
      <c r="BO785" s="333"/>
      <c r="BP785" s="333"/>
      <c r="BQ785" s="333"/>
      <c r="BR785" s="333"/>
      <c r="BS785" s="333"/>
      <c r="BT785" s="333"/>
      <c r="BU785" s="333"/>
      <c r="BV785" s="333"/>
      <c r="BW785" s="333"/>
      <c r="BX785" s="333"/>
      <c r="BY785" s="333"/>
      <c r="BZ785" s="333"/>
      <c r="CA785" s="333"/>
      <c r="CB785" s="333"/>
      <c r="CC785" s="333"/>
      <c r="CD785" s="333"/>
      <c r="CE785" s="337"/>
      <c r="CF785" s="337"/>
      <c r="CG785" s="337"/>
      <c r="CH785" s="337"/>
      <c r="CI785" s="333"/>
      <c r="CJ785" s="333"/>
      <c r="CK785" s="333"/>
      <c r="CL785" s="333"/>
      <c r="CM785" s="333"/>
      <c r="CN785" s="333"/>
      <c r="CO785" s="333"/>
      <c r="CP785" s="333"/>
      <c r="CQ785" s="337"/>
      <c r="CR785" s="337"/>
      <c r="CS785" s="337"/>
      <c r="CT785" s="337"/>
      <c r="CU785" s="337"/>
      <c r="CV785" s="337"/>
      <c r="CW785" s="337"/>
      <c r="CX785" s="337"/>
      <c r="CY785" s="337"/>
      <c r="CZ785" s="337"/>
      <c r="DA785" s="337"/>
      <c r="DB785" s="337"/>
      <c r="DC785" s="337"/>
      <c r="DD785" s="337"/>
      <c r="DE785" s="337"/>
      <c r="DF785" s="337"/>
      <c r="DG785" s="337"/>
      <c r="DH785" s="337"/>
      <c r="DI785" s="337"/>
      <c r="DJ785" s="337"/>
      <c r="DK785" s="337"/>
      <c r="DL785" s="337"/>
      <c r="DM785"/>
      <c r="DN785"/>
      <c r="DO785"/>
      <c r="EA785" s="333"/>
      <c r="EB785" s="333"/>
      <c r="EC785" s="333"/>
      <c r="ED785" s="333"/>
      <c r="EE785" s="333"/>
      <c r="EF785" s="333"/>
      <c r="EG785" s="333"/>
      <c r="EH785" s="333"/>
      <c r="EJ785" s="66"/>
      <c r="EL785" s="66"/>
      <c r="EM785" s="338"/>
    </row>
    <row r="786" spans="1:143" s="83" customFormat="1">
      <c r="A786" s="66"/>
      <c r="B786" s="66"/>
      <c r="C786" s="120"/>
      <c r="D786" s="66"/>
      <c r="E786" s="197"/>
      <c r="F786" s="120"/>
      <c r="G786" s="333"/>
      <c r="H786" s="333"/>
      <c r="I786" s="333"/>
      <c r="J786" s="333"/>
      <c r="K786" s="333"/>
      <c r="L786" s="333"/>
      <c r="M786" s="333"/>
      <c r="N786" s="333"/>
      <c r="O786" s="333"/>
      <c r="P786" s="333"/>
      <c r="Q786" s="333"/>
      <c r="R786" s="333"/>
      <c r="S786" s="333"/>
      <c r="T786" s="333"/>
      <c r="U786" s="333"/>
      <c r="V786" s="333"/>
      <c r="W786" s="333"/>
      <c r="X786" s="333"/>
      <c r="Y786" s="333"/>
      <c r="Z786" s="333"/>
      <c r="AA786" s="333"/>
      <c r="AB786" s="333"/>
      <c r="AC786" s="333"/>
      <c r="AD786" s="333"/>
      <c r="AE786" s="333"/>
      <c r="AF786" s="333"/>
      <c r="AG786" s="333"/>
      <c r="AH786" s="333"/>
      <c r="AI786" s="333"/>
      <c r="AJ786" s="333"/>
      <c r="AK786" s="333"/>
      <c r="AL786" s="333"/>
      <c r="AM786" s="333"/>
      <c r="AN786" s="333"/>
      <c r="AO786"/>
      <c r="AP786"/>
      <c r="AQ786"/>
      <c r="AR786"/>
      <c r="AS786" s="333"/>
      <c r="AT786" s="333"/>
      <c r="AU786" s="333"/>
      <c r="AV786" s="333"/>
      <c r="AW786" s="333"/>
      <c r="AX786" s="333"/>
      <c r="AY786" s="333"/>
      <c r="AZ786" s="333"/>
      <c r="BA786"/>
      <c r="BB786"/>
      <c r="BC786"/>
      <c r="BD786"/>
      <c r="BE786"/>
      <c r="BF786"/>
      <c r="BG786" s="333"/>
      <c r="BH786" s="333"/>
      <c r="BI786" s="333"/>
      <c r="BJ786" s="333"/>
      <c r="BK786" s="333"/>
      <c r="BL786" s="333"/>
      <c r="BM786" s="333"/>
      <c r="BN786" s="333"/>
      <c r="BO786" s="333"/>
      <c r="BP786" s="333"/>
      <c r="BQ786" s="333"/>
      <c r="BR786" s="333"/>
      <c r="BS786" s="333"/>
      <c r="BT786" s="333"/>
      <c r="BU786" s="333"/>
      <c r="BV786" s="333"/>
      <c r="BW786" s="333"/>
      <c r="BX786" s="333"/>
      <c r="BY786" s="333"/>
      <c r="BZ786" s="333"/>
      <c r="CA786" s="333"/>
      <c r="CB786" s="333"/>
      <c r="CC786" s="333"/>
      <c r="CD786" s="333"/>
      <c r="CE786" s="337"/>
      <c r="CF786" s="337"/>
      <c r="CG786" s="337"/>
      <c r="CH786" s="337"/>
      <c r="CI786" s="333"/>
      <c r="CJ786" s="333"/>
      <c r="CK786" s="333"/>
      <c r="CL786" s="333"/>
      <c r="CM786" s="333"/>
      <c r="CN786" s="333"/>
      <c r="CO786" s="333"/>
      <c r="CP786" s="333"/>
      <c r="CQ786" s="337"/>
      <c r="CR786" s="337"/>
      <c r="CS786" s="337"/>
      <c r="CT786" s="337"/>
      <c r="CU786" s="337"/>
      <c r="CV786" s="337"/>
      <c r="CW786" s="337"/>
      <c r="CX786" s="337"/>
      <c r="CY786" s="337"/>
      <c r="CZ786" s="337"/>
      <c r="DA786" s="337"/>
      <c r="DB786" s="337"/>
      <c r="DC786" s="337"/>
      <c r="DD786" s="337"/>
      <c r="DE786" s="337"/>
      <c r="DF786" s="337"/>
      <c r="DG786" s="337"/>
      <c r="DH786" s="337"/>
      <c r="DI786" s="337"/>
      <c r="DJ786" s="337"/>
      <c r="DK786" s="337"/>
      <c r="DL786" s="337"/>
      <c r="DM786"/>
      <c r="DN786"/>
      <c r="DO786"/>
      <c r="EA786" s="333"/>
      <c r="EB786" s="333"/>
      <c r="EC786" s="333"/>
      <c r="ED786" s="333"/>
      <c r="EE786" s="333"/>
      <c r="EF786" s="333"/>
      <c r="EG786" s="333"/>
      <c r="EH786" s="333"/>
      <c r="EJ786" s="66"/>
      <c r="EL786" s="66"/>
      <c r="EM786" s="338"/>
    </row>
    <row r="787" spans="1:143" s="83" customFormat="1">
      <c r="A787" s="66"/>
      <c r="B787" s="66"/>
      <c r="C787" s="120"/>
      <c r="D787" s="66"/>
      <c r="E787" s="197"/>
      <c r="F787" s="120"/>
      <c r="G787" s="333"/>
      <c r="H787" s="333"/>
      <c r="I787" s="333"/>
      <c r="J787" s="333"/>
      <c r="K787" s="333"/>
      <c r="L787" s="333"/>
      <c r="M787" s="333"/>
      <c r="N787" s="333"/>
      <c r="O787" s="333"/>
      <c r="P787" s="333"/>
      <c r="Q787" s="333"/>
      <c r="R787" s="333"/>
      <c r="S787" s="333"/>
      <c r="T787" s="333"/>
      <c r="U787" s="333"/>
      <c r="V787" s="333"/>
      <c r="W787" s="333"/>
      <c r="X787" s="333"/>
      <c r="Y787" s="333"/>
      <c r="Z787" s="333"/>
      <c r="AA787" s="333"/>
      <c r="AB787" s="333"/>
      <c r="AC787" s="333"/>
      <c r="AD787" s="333"/>
      <c r="AE787" s="333"/>
      <c r="AF787" s="333"/>
      <c r="AG787" s="333"/>
      <c r="AH787" s="333"/>
      <c r="AI787" s="333"/>
      <c r="AJ787" s="333"/>
      <c r="AK787" s="333"/>
      <c r="AL787" s="333"/>
      <c r="AM787" s="333"/>
      <c r="AN787" s="333"/>
      <c r="AO787"/>
      <c r="AP787"/>
      <c r="AQ787"/>
      <c r="AR787"/>
      <c r="AS787" s="333"/>
      <c r="AT787" s="333"/>
      <c r="AU787" s="333"/>
      <c r="AV787" s="333"/>
      <c r="AW787" s="333"/>
      <c r="AX787" s="333"/>
      <c r="AY787" s="333"/>
      <c r="AZ787" s="333"/>
      <c r="BA787"/>
      <c r="BB787"/>
      <c r="BC787"/>
      <c r="BD787"/>
      <c r="BE787"/>
      <c r="BF787"/>
      <c r="BG787" s="333"/>
      <c r="BH787" s="333"/>
      <c r="BI787" s="333"/>
      <c r="BJ787" s="333"/>
      <c r="BK787" s="333"/>
      <c r="BL787" s="333"/>
      <c r="BM787" s="333"/>
      <c r="BN787" s="333"/>
      <c r="BO787" s="333"/>
      <c r="BP787" s="333"/>
      <c r="BQ787" s="333"/>
      <c r="BR787" s="333"/>
      <c r="BS787" s="333"/>
      <c r="BT787" s="333"/>
      <c r="BU787" s="333"/>
      <c r="BV787" s="333"/>
      <c r="BW787" s="333"/>
      <c r="BX787" s="333"/>
      <c r="BY787" s="333"/>
      <c r="BZ787" s="333"/>
      <c r="CA787" s="333"/>
      <c r="CB787" s="333"/>
      <c r="CC787" s="333"/>
      <c r="CD787" s="333"/>
      <c r="CE787" s="337"/>
      <c r="CF787" s="337"/>
      <c r="CG787" s="337"/>
      <c r="CH787" s="337"/>
      <c r="CI787" s="333"/>
      <c r="CJ787" s="333"/>
      <c r="CK787" s="333"/>
      <c r="CL787" s="333"/>
      <c r="CM787" s="333"/>
      <c r="CN787" s="333"/>
      <c r="CO787" s="333"/>
      <c r="CP787" s="333"/>
      <c r="CQ787" s="337"/>
      <c r="CR787" s="337"/>
      <c r="CS787" s="337"/>
      <c r="CT787" s="337"/>
      <c r="CU787" s="337"/>
      <c r="CV787" s="337"/>
      <c r="CW787" s="337"/>
      <c r="CX787" s="337"/>
      <c r="CY787" s="337"/>
      <c r="CZ787" s="337"/>
      <c r="DA787" s="337"/>
      <c r="DB787" s="337"/>
      <c r="DC787" s="337"/>
      <c r="DD787" s="337"/>
      <c r="DE787" s="337"/>
      <c r="DF787" s="337"/>
      <c r="DG787" s="337"/>
      <c r="DH787" s="337"/>
      <c r="DI787" s="337"/>
      <c r="DJ787" s="337"/>
      <c r="DK787" s="337"/>
      <c r="DL787" s="337"/>
      <c r="DM787"/>
      <c r="DN787"/>
      <c r="DO787"/>
      <c r="EA787" s="333"/>
      <c r="EB787" s="333"/>
      <c r="EC787" s="333"/>
      <c r="ED787" s="333"/>
      <c r="EE787" s="333"/>
      <c r="EF787" s="333"/>
      <c r="EG787" s="333"/>
      <c r="EH787" s="333"/>
      <c r="EJ787" s="66"/>
      <c r="EL787" s="66"/>
      <c r="EM787" s="338"/>
    </row>
    <row r="788" spans="1:143" s="83" customFormat="1">
      <c r="A788" s="66"/>
      <c r="B788" s="66"/>
      <c r="C788" s="120"/>
      <c r="D788" s="66"/>
      <c r="E788" s="197"/>
      <c r="F788" s="120"/>
      <c r="G788" s="333"/>
      <c r="H788" s="333"/>
      <c r="I788" s="333"/>
      <c r="J788" s="333"/>
      <c r="K788" s="333"/>
      <c r="L788" s="333"/>
      <c r="M788" s="333"/>
      <c r="N788" s="333"/>
      <c r="O788" s="333"/>
      <c r="P788" s="333"/>
      <c r="Q788" s="333"/>
      <c r="R788" s="333"/>
      <c r="S788" s="333"/>
      <c r="T788" s="333"/>
      <c r="U788" s="333"/>
      <c r="V788" s="333"/>
      <c r="W788" s="333"/>
      <c r="X788" s="333"/>
      <c r="Y788" s="333"/>
      <c r="Z788" s="333"/>
      <c r="AA788" s="333"/>
      <c r="AB788" s="333"/>
      <c r="AC788" s="333"/>
      <c r="AD788" s="333"/>
      <c r="AE788" s="333"/>
      <c r="AF788" s="333"/>
      <c r="AG788" s="333"/>
      <c r="AH788" s="333"/>
      <c r="AI788" s="333"/>
      <c r="AJ788" s="333"/>
      <c r="AK788" s="333"/>
      <c r="AL788" s="333"/>
      <c r="AM788" s="333"/>
      <c r="AN788" s="333"/>
      <c r="AO788"/>
      <c r="AP788"/>
      <c r="AQ788"/>
      <c r="AR788"/>
      <c r="AS788" s="333"/>
      <c r="AT788" s="333"/>
      <c r="AU788" s="333"/>
      <c r="AV788" s="333"/>
      <c r="AW788" s="333"/>
      <c r="AX788" s="333"/>
      <c r="AY788" s="333"/>
      <c r="AZ788" s="333"/>
      <c r="BA788"/>
      <c r="BB788"/>
      <c r="BC788"/>
      <c r="BD788"/>
      <c r="BE788"/>
      <c r="BF788"/>
      <c r="BG788" s="333"/>
      <c r="BH788" s="333"/>
      <c r="BI788" s="333"/>
      <c r="BJ788" s="333"/>
      <c r="BK788" s="333"/>
      <c r="BL788" s="333"/>
      <c r="BM788" s="333"/>
      <c r="BN788" s="333"/>
      <c r="BO788" s="333"/>
      <c r="BP788" s="333"/>
      <c r="BQ788" s="333"/>
      <c r="BR788" s="333"/>
      <c r="BS788" s="333"/>
      <c r="BT788" s="333"/>
      <c r="BU788" s="333"/>
      <c r="BV788" s="333"/>
      <c r="BW788" s="333"/>
      <c r="BX788" s="333"/>
      <c r="BY788" s="333"/>
      <c r="BZ788" s="333"/>
      <c r="CA788" s="333"/>
      <c r="CB788" s="333"/>
      <c r="CC788" s="333"/>
      <c r="CD788" s="333"/>
      <c r="CE788" s="337"/>
      <c r="CF788" s="337"/>
      <c r="CG788" s="337"/>
      <c r="CH788" s="337"/>
      <c r="CI788" s="333"/>
      <c r="CJ788" s="333"/>
      <c r="CK788" s="333"/>
      <c r="CL788" s="333"/>
      <c r="CM788" s="333"/>
      <c r="CN788" s="333"/>
      <c r="CO788" s="333"/>
      <c r="CP788" s="333"/>
      <c r="CQ788" s="337"/>
      <c r="CR788" s="337"/>
      <c r="CS788" s="337"/>
      <c r="CT788" s="337"/>
      <c r="CU788" s="337"/>
      <c r="CV788" s="337"/>
      <c r="CW788" s="337"/>
      <c r="CX788" s="337"/>
      <c r="CY788" s="337"/>
      <c r="CZ788" s="337"/>
      <c r="DA788" s="337"/>
      <c r="DB788" s="337"/>
      <c r="DC788" s="337"/>
      <c r="DD788" s="337"/>
      <c r="DE788" s="337"/>
      <c r="DF788" s="337"/>
      <c r="DG788" s="337"/>
      <c r="DH788" s="337"/>
      <c r="DI788" s="337"/>
      <c r="DJ788" s="337"/>
      <c r="DK788" s="337"/>
      <c r="DL788" s="337"/>
      <c r="DM788"/>
      <c r="DN788"/>
      <c r="DO788"/>
      <c r="EA788" s="333"/>
      <c r="EB788" s="333"/>
      <c r="EC788" s="333"/>
      <c r="ED788" s="333"/>
      <c r="EE788" s="333"/>
      <c r="EF788" s="333"/>
      <c r="EG788" s="333"/>
      <c r="EH788" s="333"/>
      <c r="EJ788" s="66"/>
      <c r="EL788" s="66"/>
      <c r="EM788" s="338"/>
    </row>
    <row r="789" spans="1:143" s="83" customFormat="1">
      <c r="A789" s="66"/>
      <c r="B789" s="66"/>
      <c r="C789" s="120"/>
      <c r="D789" s="66"/>
      <c r="E789" s="197"/>
      <c r="F789" s="120"/>
      <c r="G789" s="333"/>
      <c r="H789" s="333"/>
      <c r="I789" s="333"/>
      <c r="J789" s="333"/>
      <c r="K789" s="333"/>
      <c r="L789" s="333"/>
      <c r="M789" s="333"/>
      <c r="N789" s="333"/>
      <c r="O789" s="333"/>
      <c r="P789" s="333"/>
      <c r="Q789" s="333"/>
      <c r="R789" s="333"/>
      <c r="S789" s="333"/>
      <c r="T789" s="333"/>
      <c r="U789" s="333"/>
      <c r="V789" s="333"/>
      <c r="W789" s="333"/>
      <c r="X789" s="333"/>
      <c r="Y789" s="333"/>
      <c r="Z789" s="333"/>
      <c r="AA789" s="333"/>
      <c r="AB789" s="333"/>
      <c r="AC789" s="333"/>
      <c r="AD789" s="333"/>
      <c r="AE789" s="333"/>
      <c r="AF789" s="333"/>
      <c r="AG789" s="333"/>
      <c r="AH789" s="333"/>
      <c r="AI789" s="333"/>
      <c r="AJ789" s="333"/>
      <c r="AK789" s="333"/>
      <c r="AL789" s="333"/>
      <c r="AM789" s="333"/>
      <c r="AN789" s="333"/>
      <c r="AO789"/>
      <c r="AP789"/>
      <c r="AQ789"/>
      <c r="AR789"/>
      <c r="AS789" s="333"/>
      <c r="AT789" s="333"/>
      <c r="AU789" s="333"/>
      <c r="AV789" s="333"/>
      <c r="AW789" s="333"/>
      <c r="AX789" s="333"/>
      <c r="AY789" s="333"/>
      <c r="AZ789" s="333"/>
      <c r="BA789"/>
      <c r="BB789"/>
      <c r="BC789"/>
      <c r="BD789"/>
      <c r="BE789"/>
      <c r="BF789"/>
      <c r="BG789" s="333"/>
      <c r="BH789" s="333"/>
      <c r="BI789" s="333"/>
      <c r="BJ789" s="333"/>
      <c r="BK789" s="333"/>
      <c r="BL789" s="333"/>
      <c r="BM789" s="333"/>
      <c r="BN789" s="333"/>
      <c r="BO789" s="333"/>
      <c r="BP789" s="333"/>
      <c r="BQ789" s="333"/>
      <c r="BR789" s="333"/>
      <c r="BS789" s="333"/>
      <c r="BT789" s="333"/>
      <c r="BU789" s="333"/>
      <c r="BV789" s="333"/>
      <c r="BW789" s="333"/>
      <c r="BX789" s="333"/>
      <c r="BY789" s="333"/>
      <c r="BZ789" s="333"/>
      <c r="CA789" s="333"/>
      <c r="CB789" s="333"/>
      <c r="CC789" s="333"/>
      <c r="CD789" s="333"/>
      <c r="CE789" s="337"/>
      <c r="CF789" s="337"/>
      <c r="CG789" s="337"/>
      <c r="CH789" s="337"/>
      <c r="CI789" s="333"/>
      <c r="CJ789" s="333"/>
      <c r="CK789" s="333"/>
      <c r="CL789" s="333"/>
      <c r="CM789" s="333"/>
      <c r="CN789" s="333"/>
      <c r="CO789" s="333"/>
      <c r="CP789" s="333"/>
      <c r="CQ789" s="337"/>
      <c r="CR789" s="337"/>
      <c r="CS789" s="337"/>
      <c r="CT789" s="337"/>
      <c r="CU789" s="337"/>
      <c r="CV789" s="337"/>
      <c r="CW789" s="337"/>
      <c r="CX789" s="337"/>
      <c r="CY789" s="337"/>
      <c r="CZ789" s="337"/>
      <c r="DA789" s="337"/>
      <c r="DB789" s="337"/>
      <c r="DC789" s="337"/>
      <c r="DD789" s="337"/>
      <c r="DE789" s="337"/>
      <c r="DF789" s="337"/>
      <c r="DG789" s="337"/>
      <c r="DH789" s="337"/>
      <c r="DI789" s="337"/>
      <c r="DJ789" s="337"/>
      <c r="DK789" s="337"/>
      <c r="DL789" s="337"/>
      <c r="DM789"/>
      <c r="DN789"/>
      <c r="DO789"/>
      <c r="EA789" s="333"/>
      <c r="EB789" s="333"/>
      <c r="EC789" s="333"/>
      <c r="ED789" s="333"/>
      <c r="EE789" s="333"/>
      <c r="EF789" s="333"/>
      <c r="EG789" s="333"/>
      <c r="EH789" s="333"/>
      <c r="EJ789" s="66"/>
      <c r="EL789" s="66"/>
      <c r="EM789" s="338"/>
    </row>
    <row r="790" spans="1:143" s="83" customFormat="1">
      <c r="A790" s="66"/>
      <c r="B790" s="66"/>
      <c r="C790" s="120"/>
      <c r="D790" s="66"/>
      <c r="E790" s="197"/>
      <c r="F790" s="120"/>
      <c r="G790" s="333"/>
      <c r="H790" s="333"/>
      <c r="I790" s="333"/>
      <c r="J790" s="333"/>
      <c r="K790" s="333"/>
      <c r="L790" s="333"/>
      <c r="M790" s="333"/>
      <c r="N790" s="333"/>
      <c r="O790" s="333"/>
      <c r="P790" s="333"/>
      <c r="Q790" s="333"/>
      <c r="R790" s="333"/>
      <c r="S790" s="333"/>
      <c r="T790" s="333"/>
      <c r="U790" s="333"/>
      <c r="V790" s="333"/>
      <c r="W790" s="333"/>
      <c r="X790" s="333"/>
      <c r="Y790" s="333"/>
      <c r="Z790" s="333"/>
      <c r="AA790" s="333"/>
      <c r="AB790" s="333"/>
      <c r="AC790" s="333"/>
      <c r="AD790" s="333"/>
      <c r="AE790" s="333"/>
      <c r="AF790" s="333"/>
      <c r="AG790" s="333"/>
      <c r="AH790" s="333"/>
      <c r="AI790" s="333"/>
      <c r="AJ790" s="333"/>
      <c r="AK790" s="333"/>
      <c r="AL790" s="333"/>
      <c r="AM790" s="333"/>
      <c r="AN790" s="333"/>
      <c r="AO790"/>
      <c r="AP790"/>
      <c r="AQ790"/>
      <c r="AR790"/>
      <c r="AS790" s="333"/>
      <c r="AT790" s="333"/>
      <c r="AU790" s="333"/>
      <c r="AV790" s="333"/>
      <c r="AW790" s="333"/>
      <c r="AX790" s="333"/>
      <c r="AY790" s="333"/>
      <c r="AZ790" s="333"/>
      <c r="BA790"/>
      <c r="BB790"/>
      <c r="BC790"/>
      <c r="BD790"/>
      <c r="BE790"/>
      <c r="BF790"/>
      <c r="BG790" s="333"/>
      <c r="BH790" s="333"/>
      <c r="BI790" s="333"/>
      <c r="BJ790" s="333"/>
      <c r="BK790" s="333"/>
      <c r="BL790" s="333"/>
      <c r="BM790" s="333"/>
      <c r="BN790" s="333"/>
      <c r="BO790" s="333"/>
      <c r="BP790" s="333"/>
      <c r="BQ790" s="333"/>
      <c r="BR790" s="333"/>
      <c r="BS790" s="333"/>
      <c r="BT790" s="333"/>
      <c r="BU790" s="333"/>
      <c r="BV790" s="333"/>
      <c r="BW790" s="333"/>
      <c r="BX790" s="333"/>
      <c r="BY790" s="333"/>
      <c r="BZ790" s="333"/>
      <c r="CA790" s="333"/>
      <c r="CB790" s="333"/>
      <c r="CC790" s="333"/>
      <c r="CD790" s="333"/>
      <c r="CE790" s="337"/>
      <c r="CF790" s="337"/>
      <c r="CG790" s="337"/>
      <c r="CH790" s="337"/>
      <c r="CI790" s="333"/>
      <c r="CJ790" s="333"/>
      <c r="CK790" s="333"/>
      <c r="CL790" s="333"/>
      <c r="CM790" s="333"/>
      <c r="CN790" s="333"/>
      <c r="CO790" s="333"/>
      <c r="CP790" s="333"/>
      <c r="CQ790" s="337"/>
      <c r="CR790" s="337"/>
      <c r="CS790" s="337"/>
      <c r="CT790" s="337"/>
      <c r="CU790" s="337"/>
      <c r="CV790" s="337"/>
      <c r="CW790" s="337"/>
      <c r="CX790" s="337"/>
      <c r="CY790" s="337"/>
      <c r="CZ790" s="337"/>
      <c r="DA790" s="337"/>
      <c r="DB790" s="337"/>
      <c r="DC790" s="337"/>
      <c r="DD790" s="337"/>
      <c r="DE790" s="337"/>
      <c r="DF790" s="337"/>
      <c r="DG790" s="337"/>
      <c r="DH790" s="337"/>
      <c r="DI790" s="337"/>
      <c r="DJ790" s="337"/>
      <c r="DK790" s="337"/>
      <c r="DL790" s="337"/>
      <c r="DM790"/>
      <c r="DN790"/>
      <c r="DO790"/>
      <c r="EA790" s="333"/>
      <c r="EB790" s="333"/>
      <c r="EC790" s="333"/>
      <c r="ED790" s="333"/>
      <c r="EE790" s="333"/>
      <c r="EF790" s="333"/>
      <c r="EG790" s="333"/>
      <c r="EH790" s="333"/>
      <c r="EJ790" s="66"/>
      <c r="EL790" s="66"/>
      <c r="EM790" s="338"/>
    </row>
    <row r="791" spans="1:143" s="83" customFormat="1">
      <c r="A791" s="66"/>
      <c r="B791" s="66"/>
      <c r="C791" s="120"/>
      <c r="D791" s="66"/>
      <c r="E791" s="197"/>
      <c r="F791" s="120"/>
      <c r="G791" s="333"/>
      <c r="H791" s="333"/>
      <c r="I791" s="333"/>
      <c r="J791" s="333"/>
      <c r="K791" s="333"/>
      <c r="L791" s="333"/>
      <c r="M791" s="333"/>
      <c r="N791" s="333"/>
      <c r="O791" s="333"/>
      <c r="P791" s="333"/>
      <c r="Q791" s="333"/>
      <c r="R791" s="333"/>
      <c r="S791" s="333"/>
      <c r="T791" s="333"/>
      <c r="U791" s="333"/>
      <c r="V791" s="333"/>
      <c r="W791" s="333"/>
      <c r="X791" s="333"/>
      <c r="Y791" s="333"/>
      <c r="Z791" s="333"/>
      <c r="AA791" s="333"/>
      <c r="AB791" s="333"/>
      <c r="AC791" s="333"/>
      <c r="AD791" s="333"/>
      <c r="AE791" s="333"/>
      <c r="AF791" s="333"/>
      <c r="AG791" s="333"/>
      <c r="AH791" s="333"/>
      <c r="AI791" s="333"/>
      <c r="AJ791" s="333"/>
      <c r="AK791" s="333"/>
      <c r="AL791" s="333"/>
      <c r="AM791" s="333"/>
      <c r="AN791" s="333"/>
      <c r="AO791"/>
      <c r="AP791"/>
      <c r="AQ791"/>
      <c r="AR791"/>
      <c r="AS791" s="333"/>
      <c r="AT791" s="333"/>
      <c r="AU791" s="333"/>
      <c r="AV791" s="333"/>
      <c r="AW791" s="333"/>
      <c r="AX791" s="333"/>
      <c r="AY791" s="333"/>
      <c r="AZ791" s="333"/>
      <c r="BA791"/>
      <c r="BB791"/>
      <c r="BC791"/>
      <c r="BD791"/>
      <c r="BE791"/>
      <c r="BF791"/>
      <c r="BG791" s="333"/>
      <c r="BH791" s="333"/>
      <c r="BI791" s="333"/>
      <c r="BJ791" s="333"/>
      <c r="BK791" s="333"/>
      <c r="BL791" s="333"/>
      <c r="BM791" s="333"/>
      <c r="BN791" s="333"/>
      <c r="BO791" s="333"/>
      <c r="BP791" s="333"/>
      <c r="BQ791" s="333"/>
      <c r="BR791" s="333"/>
      <c r="BS791" s="333"/>
      <c r="BT791" s="333"/>
      <c r="BU791" s="333"/>
      <c r="BV791" s="333"/>
      <c r="BW791" s="333"/>
      <c r="BX791" s="333"/>
      <c r="BY791" s="333"/>
      <c r="BZ791" s="333"/>
      <c r="CA791" s="333"/>
      <c r="CB791" s="333"/>
      <c r="CC791" s="333"/>
      <c r="CD791" s="333"/>
      <c r="CE791" s="337"/>
      <c r="CF791" s="337"/>
      <c r="CG791" s="337"/>
      <c r="CH791" s="337"/>
      <c r="CI791" s="333"/>
      <c r="CJ791" s="333"/>
      <c r="CK791" s="333"/>
      <c r="CL791" s="333"/>
      <c r="CM791" s="333"/>
      <c r="CN791" s="333"/>
      <c r="CO791" s="333"/>
      <c r="CP791" s="333"/>
      <c r="CQ791" s="337"/>
      <c r="CR791" s="337"/>
      <c r="CS791" s="337"/>
      <c r="CT791" s="337"/>
      <c r="CU791" s="337"/>
      <c r="CV791" s="337"/>
      <c r="CW791" s="337"/>
      <c r="CX791" s="337"/>
      <c r="CY791" s="337"/>
      <c r="CZ791" s="337"/>
      <c r="DA791" s="337"/>
      <c r="DB791" s="337"/>
      <c r="DC791" s="337"/>
      <c r="DD791" s="337"/>
      <c r="DE791" s="337"/>
      <c r="DF791" s="337"/>
      <c r="DG791" s="337"/>
      <c r="DH791" s="337"/>
      <c r="DI791" s="337"/>
      <c r="DJ791" s="337"/>
      <c r="DK791" s="337"/>
      <c r="DL791" s="337"/>
      <c r="DM791"/>
      <c r="DN791"/>
      <c r="DO791"/>
      <c r="EA791" s="333"/>
      <c r="EB791" s="333"/>
      <c r="EC791" s="333"/>
      <c r="ED791" s="333"/>
      <c r="EE791" s="333"/>
      <c r="EF791" s="333"/>
      <c r="EG791" s="333"/>
      <c r="EH791" s="333"/>
      <c r="EJ791" s="66"/>
      <c r="EL791" s="66"/>
      <c r="EM791" s="338"/>
    </row>
    <row r="792" spans="1:143" s="83" customFormat="1">
      <c r="A792" s="66"/>
      <c r="B792" s="66"/>
      <c r="C792" s="120"/>
      <c r="D792" s="66"/>
      <c r="E792" s="197"/>
      <c r="F792" s="120"/>
      <c r="G792" s="333"/>
      <c r="H792" s="333"/>
      <c r="I792" s="333"/>
      <c r="J792" s="333"/>
      <c r="K792" s="333"/>
      <c r="L792" s="333"/>
      <c r="M792" s="333"/>
      <c r="N792" s="333"/>
      <c r="O792" s="333"/>
      <c r="P792" s="333"/>
      <c r="Q792" s="333"/>
      <c r="R792" s="333"/>
      <c r="S792" s="333"/>
      <c r="T792" s="333"/>
      <c r="U792" s="333"/>
      <c r="V792" s="333"/>
      <c r="W792" s="333"/>
      <c r="X792" s="333"/>
      <c r="Y792" s="333"/>
      <c r="Z792" s="333"/>
      <c r="AA792" s="333"/>
      <c r="AB792" s="333"/>
      <c r="AC792" s="333"/>
      <c r="AD792" s="333"/>
      <c r="AE792" s="333"/>
      <c r="AF792" s="333"/>
      <c r="AG792" s="333"/>
      <c r="AH792" s="333"/>
      <c r="AI792" s="333"/>
      <c r="AJ792" s="333"/>
      <c r="AK792" s="333"/>
      <c r="AL792" s="333"/>
      <c r="AM792" s="333"/>
      <c r="AN792" s="333"/>
      <c r="AO792"/>
      <c r="AP792"/>
      <c r="AQ792"/>
      <c r="AR792"/>
      <c r="AS792" s="333"/>
      <c r="AT792" s="333"/>
      <c r="AU792" s="333"/>
      <c r="AV792" s="333"/>
      <c r="AW792" s="333"/>
      <c r="AX792" s="333"/>
      <c r="AY792" s="333"/>
      <c r="AZ792" s="333"/>
      <c r="BA792"/>
      <c r="BB792"/>
      <c r="BC792"/>
      <c r="BD792"/>
      <c r="BE792"/>
      <c r="BF792"/>
      <c r="BG792" s="333"/>
      <c r="BH792" s="333"/>
      <c r="BI792" s="333"/>
      <c r="BJ792" s="333"/>
      <c r="BK792" s="333"/>
      <c r="BL792" s="333"/>
      <c r="BM792" s="333"/>
      <c r="BN792" s="333"/>
      <c r="BO792" s="333"/>
      <c r="BP792" s="333"/>
      <c r="BQ792" s="333"/>
      <c r="BR792" s="333"/>
      <c r="BS792" s="333"/>
      <c r="BT792" s="333"/>
      <c r="BU792" s="333"/>
      <c r="BV792" s="333"/>
      <c r="BW792" s="333"/>
      <c r="BX792" s="333"/>
      <c r="BY792" s="333"/>
      <c r="BZ792" s="333"/>
      <c r="CA792" s="333"/>
      <c r="CB792" s="333"/>
      <c r="CC792" s="333"/>
      <c r="CD792" s="333"/>
      <c r="CE792" s="337"/>
      <c r="CF792" s="337"/>
      <c r="CG792" s="337"/>
      <c r="CH792" s="337"/>
      <c r="CI792" s="333"/>
      <c r="CJ792" s="333"/>
      <c r="CK792" s="333"/>
      <c r="CL792" s="333"/>
      <c r="CM792" s="333"/>
      <c r="CN792" s="333"/>
      <c r="CO792" s="333"/>
      <c r="CP792" s="333"/>
      <c r="CQ792" s="337"/>
      <c r="CR792" s="337"/>
      <c r="CS792" s="337"/>
      <c r="CT792" s="337"/>
      <c r="CU792" s="337"/>
      <c r="CV792" s="337"/>
      <c r="CW792" s="337"/>
      <c r="CX792" s="337"/>
      <c r="CY792" s="337"/>
      <c r="CZ792" s="337"/>
      <c r="DA792" s="337"/>
      <c r="DB792" s="337"/>
      <c r="DC792" s="337"/>
      <c r="DD792" s="337"/>
      <c r="DE792" s="337"/>
      <c r="DF792" s="337"/>
      <c r="DG792" s="337"/>
      <c r="DH792" s="337"/>
      <c r="DI792" s="337"/>
      <c r="DJ792" s="337"/>
      <c r="DK792" s="337"/>
      <c r="DL792" s="337"/>
      <c r="DM792"/>
      <c r="DN792"/>
      <c r="DO792"/>
      <c r="EA792" s="333"/>
      <c r="EB792" s="333"/>
      <c r="EC792" s="333"/>
      <c r="ED792" s="333"/>
      <c r="EE792" s="333"/>
      <c r="EF792" s="333"/>
      <c r="EG792" s="333"/>
      <c r="EH792" s="333"/>
      <c r="EJ792" s="66"/>
      <c r="EL792" s="66"/>
      <c r="EM792" s="338"/>
    </row>
    <row r="793" spans="1:143" s="83" customFormat="1">
      <c r="A793" s="66"/>
      <c r="B793" s="66"/>
      <c r="C793" s="120"/>
      <c r="D793" s="66"/>
      <c r="E793" s="197"/>
      <c r="F793" s="120"/>
      <c r="G793" s="333"/>
      <c r="H793" s="333"/>
      <c r="I793" s="333"/>
      <c r="J793" s="333"/>
      <c r="K793" s="333"/>
      <c r="L793" s="333"/>
      <c r="M793" s="333"/>
      <c r="N793" s="333"/>
      <c r="O793" s="333"/>
      <c r="P793" s="333"/>
      <c r="Q793" s="333"/>
      <c r="R793" s="333"/>
      <c r="S793" s="333"/>
      <c r="T793" s="333"/>
      <c r="U793" s="333"/>
      <c r="V793" s="333"/>
      <c r="W793" s="333"/>
      <c r="X793" s="333"/>
      <c r="Y793" s="333"/>
      <c r="Z793" s="333"/>
      <c r="AA793" s="333"/>
      <c r="AB793" s="333"/>
      <c r="AC793" s="333"/>
      <c r="AD793" s="333"/>
      <c r="AE793" s="333"/>
      <c r="AF793" s="333"/>
      <c r="AG793" s="333"/>
      <c r="AH793" s="333"/>
      <c r="AI793" s="333"/>
      <c r="AJ793" s="333"/>
      <c r="AK793" s="333"/>
      <c r="AL793" s="333"/>
      <c r="AM793" s="333"/>
      <c r="AN793" s="333"/>
      <c r="AO793"/>
      <c r="AP793"/>
      <c r="AQ793"/>
      <c r="AR793"/>
      <c r="AS793" s="333"/>
      <c r="AT793" s="333"/>
      <c r="AU793" s="333"/>
      <c r="AV793" s="333"/>
      <c r="AW793" s="333"/>
      <c r="AX793" s="333"/>
      <c r="AY793" s="333"/>
      <c r="AZ793" s="333"/>
      <c r="BA793"/>
      <c r="BB793"/>
      <c r="BC793"/>
      <c r="BD793"/>
      <c r="BE793"/>
      <c r="BF793"/>
      <c r="BG793" s="333"/>
      <c r="BH793" s="333"/>
      <c r="BI793" s="333"/>
      <c r="BJ793" s="333"/>
      <c r="BK793" s="333"/>
      <c r="BL793" s="333"/>
      <c r="BM793" s="333"/>
      <c r="BN793" s="333"/>
      <c r="BO793" s="333"/>
      <c r="BP793" s="333"/>
      <c r="BQ793" s="333"/>
      <c r="BR793" s="333"/>
      <c r="BS793" s="333"/>
      <c r="BT793" s="333"/>
      <c r="BU793" s="333"/>
      <c r="BV793" s="333"/>
      <c r="BW793" s="333"/>
      <c r="BX793" s="333"/>
      <c r="BY793" s="333"/>
      <c r="BZ793" s="333"/>
      <c r="CA793" s="333"/>
      <c r="CB793" s="333"/>
      <c r="CC793" s="333"/>
      <c r="CD793" s="333"/>
      <c r="CE793" s="337"/>
      <c r="CF793" s="337"/>
      <c r="CG793" s="337"/>
      <c r="CH793" s="337"/>
      <c r="CI793" s="333"/>
      <c r="CJ793" s="333"/>
      <c r="CK793" s="333"/>
      <c r="CL793" s="333"/>
      <c r="CM793" s="333"/>
      <c r="CN793" s="333"/>
      <c r="CO793" s="333"/>
      <c r="CP793" s="333"/>
      <c r="CQ793" s="337"/>
      <c r="CR793" s="337"/>
      <c r="CS793" s="337"/>
      <c r="CT793" s="337"/>
      <c r="CU793" s="337"/>
      <c r="CV793" s="337"/>
      <c r="CW793" s="337"/>
      <c r="CX793" s="337"/>
      <c r="CY793" s="337"/>
      <c r="CZ793" s="337"/>
      <c r="DA793" s="337"/>
      <c r="DB793" s="337"/>
      <c r="DC793" s="337"/>
      <c r="DD793" s="337"/>
      <c r="DE793" s="337"/>
      <c r="DF793" s="337"/>
      <c r="DG793" s="337"/>
      <c r="DH793" s="337"/>
      <c r="DI793" s="337"/>
      <c r="DJ793" s="337"/>
      <c r="DK793" s="337"/>
      <c r="DL793" s="337"/>
      <c r="DM793"/>
      <c r="DN793"/>
      <c r="DO793"/>
      <c r="EA793" s="333"/>
      <c r="EB793" s="333"/>
      <c r="EC793" s="333"/>
      <c r="ED793" s="333"/>
      <c r="EE793" s="333"/>
      <c r="EF793" s="333"/>
      <c r="EG793" s="333"/>
      <c r="EH793" s="333"/>
      <c r="EJ793" s="66"/>
      <c r="EL793" s="66"/>
      <c r="EM793" s="338"/>
    </row>
    <row r="794" spans="1:143" s="83" customFormat="1">
      <c r="A794" s="66"/>
      <c r="B794" s="66"/>
      <c r="C794" s="120"/>
      <c r="D794" s="66"/>
      <c r="E794" s="197"/>
      <c r="F794" s="120"/>
      <c r="G794" s="333"/>
      <c r="H794" s="333"/>
      <c r="I794" s="333"/>
      <c r="J794" s="333"/>
      <c r="K794" s="333"/>
      <c r="L794" s="333"/>
      <c r="M794" s="333"/>
      <c r="N794" s="333"/>
      <c r="O794" s="333"/>
      <c r="P794" s="333"/>
      <c r="Q794" s="333"/>
      <c r="R794" s="333"/>
      <c r="S794" s="333"/>
      <c r="T794" s="333"/>
      <c r="U794" s="333"/>
      <c r="V794" s="333"/>
      <c r="W794" s="333"/>
      <c r="X794" s="333"/>
      <c r="Y794" s="333"/>
      <c r="Z794" s="333"/>
      <c r="AA794" s="333"/>
      <c r="AB794" s="333"/>
      <c r="AC794" s="333"/>
      <c r="AD794" s="333"/>
      <c r="AE794" s="333"/>
      <c r="AF794" s="333"/>
      <c r="AG794" s="333"/>
      <c r="AH794" s="333"/>
      <c r="AI794" s="333"/>
      <c r="AJ794" s="333"/>
      <c r="AK794" s="333"/>
      <c r="AL794" s="333"/>
      <c r="AM794" s="333"/>
      <c r="AN794" s="333"/>
      <c r="AO794"/>
      <c r="AP794"/>
      <c r="AQ794"/>
      <c r="AR794"/>
      <c r="AS794" s="333"/>
      <c r="AT794" s="333"/>
      <c r="AU794" s="333"/>
      <c r="AV794" s="333"/>
      <c r="AW794" s="333"/>
      <c r="AX794" s="333"/>
      <c r="AY794" s="333"/>
      <c r="AZ794" s="333"/>
      <c r="BA794"/>
      <c r="BB794"/>
      <c r="BC794"/>
      <c r="BD794"/>
      <c r="BE794"/>
      <c r="BF794"/>
      <c r="BG794" s="333"/>
      <c r="BH794" s="333"/>
      <c r="BI794" s="333"/>
      <c r="BJ794" s="333"/>
      <c r="BK794" s="333"/>
      <c r="BL794" s="333"/>
      <c r="BM794" s="333"/>
      <c r="BN794" s="333"/>
      <c r="BO794" s="333"/>
      <c r="BP794" s="333"/>
      <c r="BQ794" s="333"/>
      <c r="BR794" s="333"/>
      <c r="BS794" s="333"/>
      <c r="BT794" s="333"/>
      <c r="BU794" s="333"/>
      <c r="BV794" s="333"/>
      <c r="BW794" s="333"/>
      <c r="BX794" s="333"/>
      <c r="BY794" s="333"/>
      <c r="BZ794" s="333"/>
      <c r="CA794" s="333"/>
      <c r="CB794" s="333"/>
      <c r="CC794" s="333"/>
      <c r="CD794" s="333"/>
      <c r="CE794" s="337"/>
      <c r="CF794" s="337"/>
      <c r="CG794" s="337"/>
      <c r="CH794" s="337"/>
      <c r="CI794" s="333"/>
      <c r="CJ794" s="333"/>
      <c r="CK794" s="333"/>
      <c r="CL794" s="333"/>
      <c r="CM794" s="333"/>
      <c r="CN794" s="333"/>
      <c r="CO794" s="333"/>
      <c r="CP794" s="333"/>
      <c r="CQ794" s="337"/>
      <c r="CR794" s="337"/>
      <c r="CS794" s="337"/>
      <c r="CT794" s="337"/>
      <c r="CU794" s="337"/>
      <c r="CV794" s="337"/>
      <c r="CW794" s="337"/>
      <c r="CX794" s="337"/>
      <c r="CY794" s="337"/>
      <c r="CZ794" s="337"/>
      <c r="DA794" s="337"/>
      <c r="DB794" s="337"/>
      <c r="DC794" s="337"/>
      <c r="DD794" s="337"/>
      <c r="DE794" s="337"/>
      <c r="DF794" s="337"/>
      <c r="DG794" s="337"/>
      <c r="DH794" s="337"/>
      <c r="DI794" s="337"/>
      <c r="DJ794" s="337"/>
      <c r="DK794" s="337"/>
      <c r="DL794" s="337"/>
      <c r="DM794"/>
      <c r="DN794"/>
      <c r="DO794"/>
      <c r="EA794" s="333"/>
      <c r="EB794" s="333"/>
      <c r="EC794" s="333"/>
      <c r="ED794" s="333"/>
      <c r="EE794" s="333"/>
      <c r="EF794" s="333"/>
      <c r="EG794" s="333"/>
      <c r="EH794" s="333"/>
      <c r="EJ794" s="66"/>
      <c r="EL794" s="66"/>
      <c r="EM794" s="338"/>
    </row>
    <row r="795" spans="1:143" s="83" customFormat="1">
      <c r="A795" s="66"/>
      <c r="B795" s="66"/>
      <c r="C795" s="120"/>
      <c r="D795" s="66"/>
      <c r="E795" s="197"/>
      <c r="F795" s="120"/>
      <c r="G795" s="333"/>
      <c r="H795" s="333"/>
      <c r="I795" s="333"/>
      <c r="J795" s="333"/>
      <c r="K795" s="333"/>
      <c r="L795" s="333"/>
      <c r="M795" s="333"/>
      <c r="N795" s="333"/>
      <c r="O795" s="333"/>
      <c r="P795" s="333"/>
      <c r="Q795" s="333"/>
      <c r="R795" s="333"/>
      <c r="S795" s="333"/>
      <c r="T795" s="333"/>
      <c r="U795" s="333"/>
      <c r="V795" s="333"/>
      <c r="W795" s="333"/>
      <c r="X795" s="333"/>
      <c r="Y795" s="333"/>
      <c r="Z795" s="333"/>
      <c r="AA795" s="333"/>
      <c r="AB795" s="333"/>
      <c r="AC795" s="333"/>
      <c r="AD795" s="333"/>
      <c r="AE795" s="333"/>
      <c r="AF795" s="333"/>
      <c r="AG795" s="333"/>
      <c r="AH795" s="333"/>
      <c r="AI795" s="333"/>
      <c r="AJ795" s="333"/>
      <c r="AK795" s="333"/>
      <c r="AL795" s="333"/>
      <c r="AM795" s="333"/>
      <c r="AN795" s="333"/>
      <c r="AO795"/>
      <c r="AP795"/>
      <c r="AQ795"/>
      <c r="AR795"/>
      <c r="AS795" s="333"/>
      <c r="AT795" s="333"/>
      <c r="AU795" s="333"/>
      <c r="AV795" s="333"/>
      <c r="AW795" s="333"/>
      <c r="AX795" s="333"/>
      <c r="AY795" s="333"/>
      <c r="AZ795" s="333"/>
      <c r="BA795"/>
      <c r="BB795"/>
      <c r="BC795"/>
      <c r="BD795"/>
      <c r="BE795"/>
      <c r="BF795"/>
      <c r="BG795" s="333"/>
      <c r="BH795" s="333"/>
      <c r="BI795" s="333"/>
      <c r="BJ795" s="333"/>
      <c r="BK795" s="333"/>
      <c r="BL795" s="333"/>
      <c r="BM795" s="333"/>
      <c r="BN795" s="333"/>
      <c r="BO795" s="333"/>
      <c r="BP795" s="333"/>
      <c r="BQ795" s="333"/>
      <c r="BR795" s="333"/>
      <c r="BS795" s="333"/>
      <c r="BT795" s="333"/>
      <c r="BU795" s="333"/>
      <c r="BV795" s="333"/>
      <c r="BW795" s="333"/>
      <c r="BX795" s="333"/>
      <c r="BY795" s="333"/>
      <c r="BZ795" s="333"/>
      <c r="CA795" s="333"/>
      <c r="CB795" s="333"/>
      <c r="CC795" s="333"/>
      <c r="CD795" s="333"/>
      <c r="CE795" s="337"/>
      <c r="CF795" s="337"/>
      <c r="CG795" s="337"/>
      <c r="CH795" s="337"/>
      <c r="CI795" s="333"/>
      <c r="CJ795" s="333"/>
      <c r="CK795" s="333"/>
      <c r="CL795" s="333"/>
      <c r="CM795" s="333"/>
      <c r="CN795" s="333"/>
      <c r="CO795" s="333"/>
      <c r="CP795" s="333"/>
      <c r="CQ795" s="337"/>
      <c r="CR795" s="337"/>
      <c r="CS795" s="337"/>
      <c r="CT795" s="337"/>
      <c r="CU795" s="337"/>
      <c r="CV795" s="337"/>
      <c r="CW795" s="337"/>
      <c r="CX795" s="337"/>
      <c r="CY795" s="337"/>
      <c r="CZ795" s="337"/>
      <c r="DA795" s="337"/>
      <c r="DB795" s="337"/>
      <c r="DC795" s="337"/>
      <c r="DD795" s="337"/>
      <c r="DE795" s="337"/>
      <c r="DF795" s="337"/>
      <c r="DG795" s="337"/>
      <c r="DH795" s="337"/>
      <c r="DI795" s="337"/>
      <c r="DJ795" s="337"/>
      <c r="DK795" s="337"/>
      <c r="DL795" s="337"/>
      <c r="DM795"/>
      <c r="DN795"/>
      <c r="DO795"/>
      <c r="EA795" s="333"/>
      <c r="EB795" s="333"/>
      <c r="EC795" s="333"/>
      <c r="ED795" s="333"/>
      <c r="EE795" s="333"/>
      <c r="EF795" s="333"/>
      <c r="EG795" s="333"/>
      <c r="EH795" s="333"/>
      <c r="EJ795" s="66"/>
      <c r="EL795" s="66"/>
      <c r="EM795" s="338"/>
    </row>
    <row r="796" spans="1:143" s="83" customFormat="1">
      <c r="A796" s="66"/>
      <c r="B796" s="66"/>
      <c r="C796" s="120"/>
      <c r="D796" s="66"/>
      <c r="E796" s="197"/>
      <c r="F796" s="120"/>
      <c r="G796" s="333"/>
      <c r="H796" s="333"/>
      <c r="I796" s="333"/>
      <c r="J796" s="333"/>
      <c r="K796" s="333"/>
      <c r="L796" s="333"/>
      <c r="M796" s="333"/>
      <c r="N796" s="333"/>
      <c r="O796" s="333"/>
      <c r="P796" s="333"/>
      <c r="Q796" s="333"/>
      <c r="R796" s="333"/>
      <c r="S796" s="333"/>
      <c r="T796" s="333"/>
      <c r="U796" s="333"/>
      <c r="V796" s="333"/>
      <c r="W796" s="333"/>
      <c r="X796" s="333"/>
      <c r="Y796" s="333"/>
      <c r="Z796" s="333"/>
      <c r="AA796" s="333"/>
      <c r="AB796" s="333"/>
      <c r="AC796" s="333"/>
      <c r="AD796" s="333"/>
      <c r="AE796" s="333"/>
      <c r="AF796" s="333"/>
      <c r="AG796" s="333"/>
      <c r="AH796" s="333"/>
      <c r="AI796" s="333"/>
      <c r="AJ796" s="333"/>
      <c r="AK796" s="333"/>
      <c r="AL796" s="333"/>
      <c r="AM796" s="333"/>
      <c r="AN796" s="333"/>
      <c r="AO796"/>
      <c r="AP796"/>
      <c r="AQ796"/>
      <c r="AR796"/>
      <c r="AS796" s="333"/>
      <c r="AT796" s="333"/>
      <c r="AU796" s="333"/>
      <c r="AV796" s="333"/>
      <c r="AW796" s="333"/>
      <c r="AX796" s="333"/>
      <c r="AY796" s="333"/>
      <c r="AZ796" s="333"/>
      <c r="BA796"/>
      <c r="BB796"/>
      <c r="BC796"/>
      <c r="BD796"/>
      <c r="BE796"/>
      <c r="BF796"/>
      <c r="BG796" s="333"/>
      <c r="BH796" s="333"/>
      <c r="BI796" s="333"/>
      <c r="BJ796" s="333"/>
      <c r="BK796" s="333"/>
      <c r="BL796" s="333"/>
      <c r="BM796" s="333"/>
      <c r="BN796" s="333"/>
      <c r="BO796" s="333"/>
      <c r="BP796" s="333"/>
      <c r="BQ796" s="333"/>
      <c r="BR796" s="333"/>
      <c r="BS796" s="333"/>
      <c r="BT796" s="333"/>
      <c r="BU796" s="333"/>
      <c r="BV796" s="333"/>
      <c r="BW796" s="333"/>
      <c r="BX796" s="333"/>
      <c r="BY796" s="333"/>
      <c r="BZ796" s="333"/>
      <c r="CA796" s="333"/>
      <c r="CB796" s="333"/>
      <c r="CC796" s="333"/>
      <c r="CD796" s="333"/>
      <c r="CE796" s="337"/>
      <c r="CF796" s="337"/>
      <c r="CG796" s="337"/>
      <c r="CH796" s="337"/>
      <c r="CI796" s="333"/>
      <c r="CJ796" s="333"/>
      <c r="CK796" s="333"/>
      <c r="CL796" s="333"/>
      <c r="CM796" s="333"/>
      <c r="CN796" s="333"/>
      <c r="CO796" s="333"/>
      <c r="CP796" s="333"/>
      <c r="CQ796" s="337"/>
      <c r="CR796" s="337"/>
      <c r="CS796" s="337"/>
      <c r="CT796" s="337"/>
      <c r="CU796" s="337"/>
      <c r="CV796" s="337"/>
      <c r="CW796" s="337"/>
      <c r="CX796" s="337"/>
      <c r="CY796" s="337"/>
      <c r="CZ796" s="337"/>
      <c r="DA796" s="337"/>
      <c r="DB796" s="337"/>
      <c r="DC796" s="337"/>
      <c r="DD796" s="337"/>
      <c r="DE796" s="337"/>
      <c r="DF796" s="337"/>
      <c r="DG796" s="337"/>
      <c r="DH796" s="337"/>
      <c r="DI796" s="337"/>
      <c r="DJ796" s="337"/>
      <c r="DK796" s="337"/>
      <c r="DL796" s="337"/>
      <c r="DM796"/>
      <c r="DN796"/>
      <c r="DO796"/>
      <c r="EA796" s="333"/>
      <c r="EB796" s="333"/>
      <c r="EC796" s="333"/>
      <c r="ED796" s="333"/>
      <c r="EE796" s="333"/>
      <c r="EF796" s="333"/>
      <c r="EG796" s="333"/>
      <c r="EH796" s="333"/>
      <c r="EJ796" s="66"/>
      <c r="EL796" s="66"/>
      <c r="EM796" s="338"/>
    </row>
    <row r="797" spans="1:143" s="83" customFormat="1">
      <c r="A797" s="66"/>
      <c r="B797" s="66"/>
      <c r="C797" s="120"/>
      <c r="D797" s="66"/>
      <c r="E797" s="197"/>
      <c r="F797" s="120"/>
      <c r="G797" s="333"/>
      <c r="H797" s="333"/>
      <c r="I797" s="333"/>
      <c r="J797" s="333"/>
      <c r="K797" s="333"/>
      <c r="L797" s="333"/>
      <c r="M797" s="333"/>
      <c r="N797" s="333"/>
      <c r="O797" s="333"/>
      <c r="P797" s="333"/>
      <c r="Q797" s="333"/>
      <c r="R797" s="333"/>
      <c r="S797" s="333"/>
      <c r="T797" s="333"/>
      <c r="U797" s="333"/>
      <c r="V797" s="333"/>
      <c r="W797" s="333"/>
      <c r="X797" s="333"/>
      <c r="Y797" s="333"/>
      <c r="Z797" s="333"/>
      <c r="AA797" s="333"/>
      <c r="AB797" s="333"/>
      <c r="AC797" s="333"/>
      <c r="AD797" s="333"/>
      <c r="AE797" s="333"/>
      <c r="AF797" s="333"/>
      <c r="AG797" s="333"/>
      <c r="AH797" s="333"/>
      <c r="AI797" s="333"/>
      <c r="AJ797" s="333"/>
      <c r="AK797" s="333"/>
      <c r="AL797" s="333"/>
      <c r="AM797" s="333"/>
      <c r="AN797" s="333"/>
      <c r="AO797"/>
      <c r="AP797"/>
      <c r="AQ797"/>
      <c r="AR797"/>
      <c r="AS797" s="333"/>
      <c r="AT797" s="333"/>
      <c r="AU797" s="333"/>
      <c r="AV797" s="333"/>
      <c r="AW797" s="333"/>
      <c r="AX797" s="333"/>
      <c r="AY797" s="333"/>
      <c r="AZ797" s="333"/>
      <c r="BA797"/>
      <c r="BB797"/>
      <c r="BC797"/>
      <c r="BD797"/>
      <c r="BE797"/>
      <c r="BF797"/>
      <c r="BG797" s="333"/>
      <c r="BH797" s="333"/>
      <c r="BI797" s="333"/>
      <c r="BJ797" s="333"/>
      <c r="BK797" s="333"/>
      <c r="BL797" s="333"/>
      <c r="BM797" s="333"/>
      <c r="BN797" s="333"/>
      <c r="BO797" s="333"/>
      <c r="BP797" s="333"/>
      <c r="BQ797" s="333"/>
      <c r="BR797" s="333"/>
      <c r="BS797" s="333"/>
      <c r="BT797" s="333"/>
      <c r="BU797" s="333"/>
      <c r="BV797" s="333"/>
      <c r="BW797" s="333"/>
      <c r="BX797" s="333"/>
      <c r="BY797" s="333"/>
      <c r="BZ797" s="333"/>
      <c r="CA797" s="333"/>
      <c r="CB797" s="333"/>
      <c r="CC797" s="333"/>
      <c r="CD797" s="333"/>
      <c r="CE797" s="337"/>
      <c r="CF797" s="337"/>
      <c r="CG797" s="337"/>
      <c r="CH797" s="337"/>
      <c r="CI797" s="333"/>
      <c r="CJ797" s="333"/>
      <c r="CK797" s="333"/>
      <c r="CL797" s="333"/>
      <c r="CM797" s="333"/>
      <c r="CN797" s="333"/>
      <c r="CO797" s="333"/>
      <c r="CP797" s="333"/>
      <c r="CQ797" s="337"/>
      <c r="CR797" s="337"/>
      <c r="CS797" s="337"/>
      <c r="CT797" s="337"/>
      <c r="CU797" s="337"/>
      <c r="CV797" s="337"/>
      <c r="CW797" s="337"/>
      <c r="CX797" s="337"/>
      <c r="CY797" s="337"/>
      <c r="CZ797" s="337"/>
      <c r="DA797" s="337"/>
      <c r="DB797" s="337"/>
      <c r="DC797" s="337"/>
      <c r="DD797" s="337"/>
      <c r="DE797" s="337"/>
      <c r="DF797" s="337"/>
      <c r="DG797" s="337"/>
      <c r="DH797" s="337"/>
      <c r="DI797" s="337"/>
      <c r="DJ797" s="337"/>
      <c r="DK797" s="337"/>
      <c r="DL797" s="337"/>
      <c r="DM797"/>
      <c r="DN797"/>
      <c r="DO797"/>
      <c r="EA797" s="333"/>
      <c r="EB797" s="333"/>
      <c r="EC797" s="333"/>
      <c r="ED797" s="333"/>
      <c r="EE797" s="333"/>
      <c r="EF797" s="333"/>
      <c r="EG797" s="333"/>
      <c r="EH797" s="333"/>
      <c r="EJ797" s="66"/>
      <c r="EL797" s="66"/>
      <c r="EM797" s="338"/>
    </row>
    <row r="798" spans="1:143" s="83" customFormat="1">
      <c r="A798" s="66"/>
      <c r="B798" s="66"/>
      <c r="C798" s="120"/>
      <c r="D798" s="66"/>
      <c r="E798" s="197"/>
      <c r="F798" s="120"/>
      <c r="G798" s="333"/>
      <c r="H798" s="333"/>
      <c r="I798" s="333"/>
      <c r="J798" s="333"/>
      <c r="K798" s="333"/>
      <c r="L798" s="333"/>
      <c r="M798" s="333"/>
      <c r="N798" s="333"/>
      <c r="O798" s="333"/>
      <c r="P798" s="333"/>
      <c r="Q798" s="333"/>
      <c r="R798" s="333"/>
      <c r="S798" s="333"/>
      <c r="T798" s="333"/>
      <c r="U798" s="333"/>
      <c r="V798" s="333"/>
      <c r="W798" s="333"/>
      <c r="X798" s="333"/>
      <c r="Y798" s="333"/>
      <c r="Z798" s="333"/>
      <c r="AA798" s="333"/>
      <c r="AB798" s="333"/>
      <c r="AC798" s="333"/>
      <c r="AD798" s="333"/>
      <c r="AE798" s="333"/>
      <c r="AF798" s="333"/>
      <c r="AG798" s="333"/>
      <c r="AH798" s="333"/>
      <c r="AI798" s="333"/>
      <c r="AJ798" s="333"/>
      <c r="AK798" s="333"/>
      <c r="AL798" s="333"/>
      <c r="AM798" s="333"/>
      <c r="AN798" s="333"/>
      <c r="AO798"/>
      <c r="AP798"/>
      <c r="AQ798"/>
      <c r="AR798"/>
      <c r="AS798" s="333"/>
      <c r="AT798" s="333"/>
      <c r="AU798" s="333"/>
      <c r="AV798" s="333"/>
      <c r="AW798" s="333"/>
      <c r="AX798" s="333"/>
      <c r="AY798" s="333"/>
      <c r="AZ798" s="333"/>
      <c r="BA798"/>
      <c r="BB798"/>
      <c r="BC798"/>
      <c r="BD798"/>
      <c r="BE798"/>
      <c r="BF798"/>
      <c r="BG798" s="333"/>
      <c r="BH798" s="333"/>
      <c r="BI798" s="333"/>
      <c r="BJ798" s="333"/>
      <c r="BK798" s="333"/>
      <c r="BL798" s="333"/>
      <c r="BM798" s="333"/>
      <c r="BN798" s="333"/>
      <c r="BO798" s="333"/>
      <c r="BP798" s="333"/>
      <c r="BQ798" s="333"/>
      <c r="BR798" s="333"/>
      <c r="BS798" s="333"/>
      <c r="BT798" s="333"/>
      <c r="BU798" s="333"/>
      <c r="BV798" s="333"/>
      <c r="BW798" s="333"/>
      <c r="BX798" s="333"/>
      <c r="BY798" s="333"/>
      <c r="BZ798" s="333"/>
      <c r="CA798" s="333"/>
      <c r="CB798" s="333"/>
      <c r="CC798" s="333"/>
      <c r="CD798" s="333"/>
      <c r="CE798" s="337"/>
      <c r="CF798" s="337"/>
      <c r="CG798" s="337"/>
      <c r="CH798" s="337"/>
      <c r="CI798" s="333"/>
      <c r="CJ798" s="333"/>
      <c r="CK798" s="333"/>
      <c r="CL798" s="333"/>
      <c r="CM798" s="333"/>
      <c r="CN798" s="333"/>
      <c r="CO798" s="333"/>
      <c r="CP798" s="333"/>
      <c r="CQ798" s="337"/>
      <c r="CR798" s="337"/>
      <c r="CS798" s="337"/>
      <c r="CT798" s="337"/>
      <c r="CU798" s="337"/>
      <c r="CV798" s="337"/>
      <c r="CW798" s="337"/>
      <c r="CX798" s="337"/>
      <c r="CY798" s="337"/>
      <c r="CZ798" s="337"/>
      <c r="DA798" s="337"/>
      <c r="DB798" s="337"/>
      <c r="DC798" s="337"/>
      <c r="DD798" s="337"/>
      <c r="DE798" s="337"/>
      <c r="DF798" s="337"/>
      <c r="DG798" s="337"/>
      <c r="DH798" s="337"/>
      <c r="DI798" s="337"/>
      <c r="DJ798" s="337"/>
      <c r="DK798" s="337"/>
      <c r="DL798" s="337"/>
      <c r="DM798"/>
      <c r="DN798"/>
      <c r="DO798"/>
      <c r="EA798" s="333"/>
      <c r="EB798" s="333"/>
      <c r="EC798" s="333"/>
      <c r="ED798" s="333"/>
      <c r="EE798" s="333"/>
      <c r="EF798" s="333"/>
      <c r="EG798" s="333"/>
      <c r="EH798" s="333"/>
      <c r="EJ798" s="66"/>
      <c r="EL798" s="66"/>
      <c r="EM798" s="338"/>
    </row>
    <row r="799" spans="1:143" s="83" customFormat="1">
      <c r="A799" s="66"/>
      <c r="B799" s="66"/>
      <c r="C799" s="120"/>
      <c r="D799" s="66"/>
      <c r="E799" s="197"/>
      <c r="F799" s="120"/>
      <c r="G799" s="333"/>
      <c r="H799" s="333"/>
      <c r="I799" s="333"/>
      <c r="J799" s="333"/>
      <c r="K799" s="333"/>
      <c r="L799" s="333"/>
      <c r="M799" s="333"/>
      <c r="N799" s="333"/>
      <c r="O799" s="333"/>
      <c r="P799" s="333"/>
      <c r="Q799" s="333"/>
      <c r="R799" s="333"/>
      <c r="S799" s="333"/>
      <c r="T799" s="333"/>
      <c r="U799" s="333"/>
      <c r="V799" s="333"/>
      <c r="W799" s="333"/>
      <c r="X799" s="333"/>
      <c r="Y799" s="333"/>
      <c r="Z799" s="333"/>
      <c r="AA799" s="333"/>
      <c r="AB799" s="333"/>
      <c r="AC799" s="333"/>
      <c r="AD799" s="333"/>
      <c r="AE799" s="333"/>
      <c r="AF799" s="333"/>
      <c r="AG799" s="333"/>
      <c r="AH799" s="333"/>
      <c r="AI799" s="333"/>
      <c r="AJ799" s="333"/>
      <c r="AK799" s="333"/>
      <c r="AL799" s="333"/>
      <c r="AM799" s="333"/>
      <c r="AN799" s="333"/>
      <c r="AO799"/>
      <c r="AP799"/>
      <c r="AQ799"/>
      <c r="AR799"/>
      <c r="AS799" s="333"/>
      <c r="AT799" s="333"/>
      <c r="AU799" s="333"/>
      <c r="AV799" s="333"/>
      <c r="AW799" s="333"/>
      <c r="AX799" s="333"/>
      <c r="AY799" s="333"/>
      <c r="AZ799" s="333"/>
      <c r="BA799"/>
      <c r="BB799"/>
      <c r="BC799"/>
      <c r="BD799"/>
      <c r="BE799"/>
      <c r="BF799"/>
      <c r="BG799" s="333"/>
      <c r="BH799" s="333"/>
      <c r="BI799" s="333"/>
      <c r="BJ799" s="333"/>
      <c r="BK799" s="333"/>
      <c r="BL799" s="333"/>
      <c r="BM799" s="333"/>
      <c r="BN799" s="333"/>
      <c r="BO799" s="333"/>
      <c r="BP799" s="333"/>
      <c r="BQ799" s="333"/>
      <c r="BR799" s="333"/>
      <c r="BS799" s="333"/>
      <c r="BT799" s="333"/>
      <c r="BU799" s="333"/>
      <c r="BV799" s="333"/>
      <c r="BW799" s="333"/>
      <c r="BX799" s="333"/>
      <c r="BY799" s="333"/>
      <c r="BZ799" s="333"/>
      <c r="CA799" s="333"/>
      <c r="CB799" s="333"/>
      <c r="CC799" s="333"/>
      <c r="CD799" s="333"/>
      <c r="CE799" s="337"/>
      <c r="CF799" s="337"/>
      <c r="CG799" s="337"/>
      <c r="CH799" s="337"/>
      <c r="CI799" s="333"/>
      <c r="CJ799" s="333"/>
      <c r="CK799" s="333"/>
      <c r="CL799" s="333"/>
      <c r="CM799" s="333"/>
      <c r="CN799" s="333"/>
      <c r="CO799" s="333"/>
      <c r="CP799" s="333"/>
      <c r="CQ799" s="337"/>
      <c r="CR799" s="337"/>
      <c r="CS799" s="337"/>
      <c r="CT799" s="337"/>
      <c r="CU799" s="337"/>
      <c r="CV799" s="337"/>
      <c r="CW799" s="337"/>
      <c r="CX799" s="337"/>
      <c r="CY799" s="337"/>
      <c r="CZ799" s="337"/>
      <c r="DA799" s="337"/>
      <c r="DB799" s="337"/>
      <c r="DC799" s="337"/>
      <c r="DD799" s="337"/>
      <c r="DE799" s="337"/>
      <c r="DF799" s="337"/>
      <c r="DG799" s="337"/>
      <c r="DH799" s="337"/>
      <c r="DI799" s="337"/>
      <c r="DJ799" s="337"/>
      <c r="DK799" s="337"/>
      <c r="DL799" s="337"/>
      <c r="DM799"/>
      <c r="DN799"/>
      <c r="DO799"/>
      <c r="EA799" s="333"/>
      <c r="EB799" s="333"/>
      <c r="EC799" s="333"/>
      <c r="ED799" s="333"/>
      <c r="EE799" s="333"/>
      <c r="EF799" s="333"/>
      <c r="EG799" s="333"/>
      <c r="EH799" s="333"/>
      <c r="EJ799" s="66"/>
      <c r="EL799" s="66"/>
      <c r="EM799" s="338"/>
    </row>
    <row r="800" spans="1:143" s="83" customFormat="1">
      <c r="A800" s="66"/>
      <c r="B800" s="66"/>
      <c r="C800" s="120"/>
      <c r="D800" s="66"/>
      <c r="E800" s="197"/>
      <c r="F800" s="120"/>
      <c r="G800" s="333"/>
      <c r="H800" s="333"/>
      <c r="I800" s="333"/>
      <c r="J800" s="333"/>
      <c r="K800" s="333"/>
      <c r="L800" s="333"/>
      <c r="M800" s="333"/>
      <c r="N800" s="333"/>
      <c r="O800" s="333"/>
      <c r="P800" s="333"/>
      <c r="Q800" s="333"/>
      <c r="R800" s="333"/>
      <c r="S800" s="333"/>
      <c r="T800" s="333"/>
      <c r="U800" s="333"/>
      <c r="V800" s="333"/>
      <c r="W800" s="333"/>
      <c r="X800" s="333"/>
      <c r="Y800" s="333"/>
      <c r="Z800" s="333"/>
      <c r="AA800" s="333"/>
      <c r="AB800" s="333"/>
      <c r="AC800" s="333"/>
      <c r="AD800" s="333"/>
      <c r="AE800" s="333"/>
      <c r="AF800" s="333"/>
      <c r="AG800" s="333"/>
      <c r="AH800" s="333"/>
      <c r="AI800" s="333"/>
      <c r="AJ800" s="333"/>
      <c r="AK800" s="333"/>
      <c r="AL800" s="333"/>
      <c r="AM800" s="333"/>
      <c r="AN800" s="333"/>
      <c r="AO800"/>
      <c r="AP800"/>
      <c r="AQ800"/>
      <c r="AR800"/>
      <c r="AS800" s="333"/>
      <c r="AT800" s="333"/>
      <c r="AU800" s="333"/>
      <c r="AV800" s="333"/>
      <c r="AW800" s="333"/>
      <c r="AX800" s="333"/>
      <c r="AY800" s="333"/>
      <c r="AZ800" s="333"/>
      <c r="BA800"/>
      <c r="BB800"/>
      <c r="BC800"/>
      <c r="BD800"/>
      <c r="BE800"/>
      <c r="BF800"/>
      <c r="BG800" s="333"/>
      <c r="BH800" s="333"/>
      <c r="BI800" s="333"/>
      <c r="BJ800" s="333"/>
      <c r="BK800" s="333"/>
      <c r="BL800" s="333"/>
      <c r="BM800" s="333"/>
      <c r="BN800" s="333"/>
      <c r="BO800" s="333"/>
      <c r="BP800" s="333"/>
      <c r="BQ800" s="333"/>
      <c r="BR800" s="333"/>
      <c r="BS800" s="333"/>
      <c r="BT800" s="333"/>
      <c r="BU800" s="333"/>
      <c r="BV800" s="333"/>
      <c r="BW800" s="333"/>
      <c r="BX800" s="333"/>
      <c r="BY800" s="333"/>
      <c r="BZ800" s="333"/>
      <c r="CA800" s="333"/>
      <c r="CB800" s="333"/>
      <c r="CC800" s="333"/>
      <c r="CD800" s="333"/>
      <c r="CE800" s="337"/>
      <c r="CF800" s="337"/>
      <c r="CG800" s="337"/>
      <c r="CH800" s="337"/>
      <c r="CI800" s="333"/>
      <c r="CJ800" s="333"/>
      <c r="CK800" s="333"/>
      <c r="CL800" s="333"/>
      <c r="CM800" s="333"/>
      <c r="CN800" s="333"/>
      <c r="CO800" s="333"/>
      <c r="CP800" s="333"/>
      <c r="CQ800" s="337"/>
      <c r="CR800" s="337"/>
      <c r="CS800" s="337"/>
      <c r="CT800" s="337"/>
      <c r="CU800" s="337"/>
      <c r="CV800" s="337"/>
      <c r="CW800" s="337"/>
      <c r="CX800" s="337"/>
      <c r="CY800" s="337"/>
      <c r="CZ800" s="337"/>
      <c r="DA800" s="337"/>
      <c r="DB800" s="337"/>
      <c r="DC800" s="337"/>
      <c r="DD800" s="337"/>
      <c r="DE800" s="337"/>
      <c r="DF800" s="337"/>
      <c r="DG800" s="337"/>
      <c r="DH800" s="337"/>
      <c r="DI800" s="337"/>
      <c r="DJ800" s="337"/>
      <c r="DK800" s="337"/>
      <c r="DL800" s="337"/>
      <c r="DM800"/>
      <c r="DN800"/>
      <c r="DO800"/>
      <c r="EA800" s="333"/>
      <c r="EB800" s="333"/>
      <c r="EC800" s="333"/>
      <c r="ED800" s="333"/>
      <c r="EE800" s="333"/>
      <c r="EF800" s="333"/>
      <c r="EG800" s="333"/>
      <c r="EH800" s="333"/>
      <c r="EJ800" s="66"/>
      <c r="EL800" s="66"/>
      <c r="EM800" s="338"/>
    </row>
    <row r="801" spans="1:143" s="83" customFormat="1">
      <c r="A801" s="66"/>
      <c r="B801" s="66"/>
      <c r="C801" s="120"/>
      <c r="D801" s="66"/>
      <c r="E801" s="197"/>
      <c r="F801" s="120"/>
      <c r="G801" s="333"/>
      <c r="H801" s="333"/>
      <c r="I801" s="333"/>
      <c r="J801" s="333"/>
      <c r="K801" s="333"/>
      <c r="L801" s="333"/>
      <c r="M801" s="333"/>
      <c r="N801" s="333"/>
      <c r="O801" s="333"/>
      <c r="P801" s="333"/>
      <c r="Q801" s="333"/>
      <c r="R801" s="333"/>
      <c r="S801" s="333"/>
      <c r="T801" s="333"/>
      <c r="U801" s="333"/>
      <c r="V801" s="333"/>
      <c r="W801" s="333"/>
      <c r="X801" s="333"/>
      <c r="Y801" s="333"/>
      <c r="Z801" s="333"/>
      <c r="AA801" s="333"/>
      <c r="AB801" s="333"/>
      <c r="AC801" s="333"/>
      <c r="AD801" s="333"/>
      <c r="AE801" s="333"/>
      <c r="AF801" s="333"/>
      <c r="AG801" s="333"/>
      <c r="AH801" s="333"/>
      <c r="AI801" s="333"/>
      <c r="AJ801" s="333"/>
      <c r="AK801" s="333"/>
      <c r="AL801" s="333"/>
      <c r="AM801" s="333"/>
      <c r="AN801" s="333"/>
      <c r="AO801"/>
      <c r="AP801"/>
      <c r="AQ801"/>
      <c r="AR801"/>
      <c r="AS801" s="333"/>
      <c r="AT801" s="333"/>
      <c r="AU801" s="333"/>
      <c r="AV801" s="333"/>
      <c r="AW801" s="333"/>
      <c r="AX801" s="333"/>
      <c r="AY801" s="333"/>
      <c r="AZ801" s="333"/>
      <c r="BA801"/>
      <c r="BB801"/>
      <c r="BC801"/>
      <c r="BD801"/>
      <c r="BE801"/>
      <c r="BF801"/>
      <c r="BG801" s="333"/>
      <c r="BH801" s="333"/>
      <c r="BI801" s="333"/>
      <c r="BJ801" s="333"/>
      <c r="BK801" s="333"/>
      <c r="BL801" s="333"/>
      <c r="BM801" s="333"/>
      <c r="BN801" s="333"/>
      <c r="BO801" s="333"/>
      <c r="BP801" s="333"/>
      <c r="BQ801" s="333"/>
      <c r="BR801" s="333"/>
      <c r="BS801" s="333"/>
      <c r="BT801" s="333"/>
      <c r="BU801" s="333"/>
      <c r="BV801" s="333"/>
      <c r="BW801" s="333"/>
      <c r="BX801" s="333"/>
      <c r="BY801" s="333"/>
      <c r="BZ801" s="333"/>
      <c r="CA801" s="333"/>
      <c r="CB801" s="333"/>
      <c r="CC801" s="333"/>
      <c r="CD801" s="333"/>
      <c r="CE801" s="337"/>
      <c r="CF801" s="337"/>
      <c r="CG801" s="337"/>
      <c r="CH801" s="337"/>
      <c r="CI801" s="333"/>
      <c r="CJ801" s="333"/>
      <c r="CK801" s="333"/>
      <c r="CL801" s="333"/>
      <c r="CM801" s="333"/>
      <c r="CN801" s="333"/>
      <c r="CO801" s="333"/>
      <c r="CP801" s="333"/>
      <c r="CQ801" s="337"/>
      <c r="CR801" s="337"/>
      <c r="CS801" s="337"/>
      <c r="CT801" s="337"/>
      <c r="CU801" s="337"/>
      <c r="CV801" s="337"/>
      <c r="CW801" s="337"/>
      <c r="CX801" s="337"/>
      <c r="CY801" s="337"/>
      <c r="CZ801" s="337"/>
      <c r="DA801" s="337"/>
      <c r="DB801" s="337"/>
      <c r="DC801" s="337"/>
      <c r="DD801" s="337"/>
      <c r="DE801" s="337"/>
      <c r="DF801" s="337"/>
      <c r="DG801" s="337"/>
      <c r="DH801" s="337"/>
      <c r="DI801" s="337"/>
      <c r="DJ801" s="337"/>
      <c r="DK801" s="337"/>
      <c r="DL801" s="337"/>
      <c r="DM801"/>
      <c r="DN801"/>
      <c r="DO801"/>
      <c r="EA801" s="333"/>
      <c r="EB801" s="333"/>
      <c r="EC801" s="333"/>
      <c r="ED801" s="333"/>
      <c r="EE801" s="333"/>
      <c r="EF801" s="333"/>
      <c r="EG801" s="333"/>
      <c r="EH801" s="333"/>
      <c r="EJ801" s="66"/>
      <c r="EL801" s="66"/>
      <c r="EM801" s="338"/>
    </row>
    <row r="802" spans="1:143" s="83" customFormat="1">
      <c r="A802" s="66"/>
      <c r="B802" s="66"/>
      <c r="C802" s="120"/>
      <c r="D802" s="66"/>
      <c r="E802" s="197"/>
      <c r="F802" s="120"/>
      <c r="G802" s="333"/>
      <c r="H802" s="333"/>
      <c r="I802" s="333"/>
      <c r="J802" s="333"/>
      <c r="K802" s="333"/>
      <c r="L802" s="333"/>
      <c r="M802" s="333"/>
      <c r="N802" s="333"/>
      <c r="O802" s="333"/>
      <c r="P802" s="333"/>
      <c r="Q802" s="333"/>
      <c r="R802" s="333"/>
      <c r="S802" s="333"/>
      <c r="T802" s="333"/>
      <c r="U802" s="333"/>
      <c r="V802" s="333"/>
      <c r="W802" s="333"/>
      <c r="X802" s="333"/>
      <c r="Y802" s="333"/>
      <c r="Z802" s="333"/>
      <c r="AA802" s="333"/>
      <c r="AB802" s="333"/>
      <c r="AC802" s="333"/>
      <c r="AD802" s="333"/>
      <c r="AE802" s="333"/>
      <c r="AF802" s="333"/>
      <c r="AG802" s="333"/>
      <c r="AH802" s="333"/>
      <c r="AI802" s="333"/>
      <c r="AJ802" s="333"/>
      <c r="AK802" s="333"/>
      <c r="AL802" s="333"/>
      <c r="AM802" s="333"/>
      <c r="AN802" s="333"/>
      <c r="AO802"/>
      <c r="AP802"/>
      <c r="AQ802"/>
      <c r="AR802"/>
      <c r="AS802" s="333"/>
      <c r="AT802" s="333"/>
      <c r="AU802" s="333"/>
      <c r="AV802" s="333"/>
      <c r="AW802" s="333"/>
      <c r="AX802" s="333"/>
      <c r="AY802" s="333"/>
      <c r="AZ802" s="333"/>
      <c r="BA802"/>
      <c r="BB802"/>
      <c r="BC802"/>
      <c r="BD802"/>
      <c r="BE802"/>
      <c r="BF802"/>
      <c r="BG802" s="333"/>
      <c r="BH802" s="333"/>
      <c r="BI802" s="333"/>
      <c r="BJ802" s="333"/>
      <c r="BK802" s="333"/>
      <c r="BL802" s="333"/>
      <c r="BM802" s="333"/>
      <c r="BN802" s="333"/>
      <c r="BO802" s="333"/>
      <c r="BP802" s="333"/>
      <c r="BQ802" s="333"/>
      <c r="BR802" s="333"/>
      <c r="BS802" s="333"/>
      <c r="BT802" s="333"/>
      <c r="BU802" s="333"/>
      <c r="BV802" s="333"/>
      <c r="BW802" s="333"/>
      <c r="BX802" s="333"/>
      <c r="BY802" s="333"/>
      <c r="BZ802" s="333"/>
      <c r="CA802" s="333"/>
      <c r="CB802" s="333"/>
      <c r="CC802" s="333"/>
      <c r="CD802" s="333"/>
      <c r="CE802" s="337"/>
      <c r="CF802" s="337"/>
      <c r="CG802" s="337"/>
      <c r="CH802" s="337"/>
      <c r="CI802" s="333"/>
      <c r="CJ802" s="333"/>
      <c r="CK802" s="333"/>
      <c r="CL802" s="333"/>
      <c r="CM802" s="333"/>
      <c r="CN802" s="333"/>
      <c r="CO802" s="333"/>
      <c r="CP802" s="333"/>
      <c r="CQ802" s="337"/>
      <c r="CR802" s="337"/>
      <c r="CS802" s="337"/>
      <c r="CT802" s="337"/>
      <c r="CU802" s="337"/>
      <c r="CV802" s="337"/>
      <c r="CW802" s="337"/>
      <c r="CX802" s="337"/>
      <c r="CY802" s="337"/>
      <c r="CZ802" s="337"/>
      <c r="DA802" s="337"/>
      <c r="DB802" s="337"/>
      <c r="DC802" s="337"/>
      <c r="DD802" s="337"/>
      <c r="DE802" s="337"/>
      <c r="DF802" s="337"/>
      <c r="DG802" s="337"/>
      <c r="DH802" s="337"/>
      <c r="DI802" s="337"/>
      <c r="DJ802" s="337"/>
      <c r="DK802" s="337"/>
      <c r="DL802" s="337"/>
      <c r="DM802"/>
      <c r="DN802"/>
      <c r="DO802"/>
      <c r="EA802" s="333"/>
      <c r="EB802" s="333"/>
      <c r="EC802" s="333"/>
      <c r="ED802" s="333"/>
      <c r="EE802" s="333"/>
      <c r="EF802" s="333"/>
      <c r="EG802" s="333"/>
      <c r="EH802" s="333"/>
      <c r="EJ802" s="66"/>
      <c r="EL802" s="66"/>
      <c r="EM802" s="338"/>
    </row>
    <row r="803" spans="1:143" s="83" customFormat="1">
      <c r="A803" s="66"/>
      <c r="B803" s="66"/>
      <c r="C803" s="120"/>
      <c r="D803" s="66"/>
      <c r="E803" s="197"/>
      <c r="F803" s="120"/>
      <c r="G803" s="333"/>
      <c r="H803" s="333"/>
      <c r="I803" s="333"/>
      <c r="J803" s="333"/>
      <c r="K803" s="333"/>
      <c r="L803" s="333"/>
      <c r="M803" s="333"/>
      <c r="N803" s="333"/>
      <c r="O803" s="333"/>
      <c r="P803" s="333"/>
      <c r="Q803" s="333"/>
      <c r="R803" s="333"/>
      <c r="S803" s="333"/>
      <c r="T803" s="333"/>
      <c r="U803" s="333"/>
      <c r="V803" s="333"/>
      <c r="W803" s="333"/>
      <c r="X803" s="333"/>
      <c r="Y803" s="333"/>
      <c r="Z803" s="333"/>
      <c r="AA803" s="333"/>
      <c r="AB803" s="333"/>
      <c r="AC803" s="333"/>
      <c r="AD803" s="333"/>
      <c r="AE803" s="333"/>
      <c r="AF803" s="333"/>
      <c r="AG803" s="333"/>
      <c r="AH803" s="333"/>
      <c r="AI803" s="333"/>
      <c r="AJ803" s="333"/>
      <c r="AK803" s="333"/>
      <c r="AL803" s="333"/>
      <c r="AM803" s="333"/>
      <c r="AN803" s="333"/>
      <c r="AO803"/>
      <c r="AP803"/>
      <c r="AQ803"/>
      <c r="AR803"/>
      <c r="AS803" s="333"/>
      <c r="AT803" s="333"/>
      <c r="AU803" s="333"/>
      <c r="AV803" s="333"/>
      <c r="AW803" s="333"/>
      <c r="AX803" s="333"/>
      <c r="AY803" s="333"/>
      <c r="AZ803" s="333"/>
      <c r="BA803"/>
      <c r="BB803"/>
      <c r="BC803"/>
      <c r="BD803"/>
      <c r="BE803"/>
      <c r="BF803"/>
      <c r="BG803" s="333"/>
      <c r="BH803" s="333"/>
      <c r="BI803" s="333"/>
      <c r="BJ803" s="333"/>
      <c r="BK803" s="333"/>
      <c r="BL803" s="333"/>
      <c r="BM803" s="333"/>
      <c r="BN803" s="333"/>
      <c r="BO803" s="333"/>
      <c r="BP803" s="333"/>
      <c r="BQ803" s="333"/>
      <c r="BR803" s="333"/>
      <c r="BS803" s="333"/>
      <c r="BT803" s="333"/>
      <c r="BU803" s="333"/>
      <c r="BV803" s="333"/>
      <c r="BW803" s="333"/>
      <c r="BX803" s="333"/>
      <c r="BY803" s="333"/>
      <c r="BZ803" s="333"/>
      <c r="CA803" s="333"/>
      <c r="CB803" s="333"/>
      <c r="CC803" s="333"/>
      <c r="CD803" s="333"/>
      <c r="CE803" s="337"/>
      <c r="CF803" s="337"/>
      <c r="CG803" s="337"/>
      <c r="CH803" s="337"/>
      <c r="CI803" s="333"/>
      <c r="CJ803" s="333"/>
      <c r="CK803" s="333"/>
      <c r="CL803" s="333"/>
      <c r="CM803" s="333"/>
      <c r="CN803" s="333"/>
      <c r="CO803" s="333"/>
      <c r="CP803" s="333"/>
      <c r="CQ803" s="337"/>
      <c r="CR803" s="337"/>
      <c r="CS803" s="337"/>
      <c r="CT803" s="337"/>
      <c r="CU803" s="337"/>
      <c r="CV803" s="337"/>
      <c r="CW803" s="337"/>
      <c r="CX803" s="337"/>
      <c r="CY803" s="337"/>
      <c r="CZ803" s="337"/>
      <c r="DA803" s="337"/>
      <c r="DB803" s="337"/>
      <c r="DC803" s="337"/>
      <c r="DD803" s="337"/>
      <c r="DE803" s="337"/>
      <c r="DF803" s="337"/>
      <c r="DG803" s="337"/>
      <c r="DH803" s="337"/>
      <c r="DI803" s="337"/>
      <c r="DJ803" s="337"/>
      <c r="DK803" s="337"/>
      <c r="DL803" s="337"/>
      <c r="DM803"/>
      <c r="DN803"/>
      <c r="DO803"/>
      <c r="EA803" s="333"/>
      <c r="EB803" s="333"/>
      <c r="EC803" s="333"/>
      <c r="ED803" s="333"/>
      <c r="EE803" s="333"/>
      <c r="EF803" s="333"/>
      <c r="EG803" s="333"/>
      <c r="EH803" s="333"/>
      <c r="EJ803" s="66"/>
      <c r="EL803" s="66"/>
      <c r="EM803" s="338"/>
    </row>
    <row r="804" spans="1:143" s="83" customFormat="1">
      <c r="A804" s="66"/>
      <c r="B804" s="66"/>
      <c r="C804" s="120"/>
      <c r="D804" s="66"/>
      <c r="E804" s="197"/>
      <c r="F804" s="120"/>
      <c r="G804" s="333"/>
      <c r="H804" s="333"/>
      <c r="I804" s="333"/>
      <c r="J804" s="333"/>
      <c r="K804" s="333"/>
      <c r="L804" s="333"/>
      <c r="M804" s="333"/>
      <c r="N804" s="333"/>
      <c r="O804" s="333"/>
      <c r="P804" s="333"/>
      <c r="Q804" s="333"/>
      <c r="R804" s="333"/>
      <c r="S804" s="333"/>
      <c r="T804" s="333"/>
      <c r="U804" s="333"/>
      <c r="V804" s="333"/>
      <c r="W804" s="333"/>
      <c r="X804" s="333"/>
      <c r="Y804" s="333"/>
      <c r="Z804" s="333"/>
      <c r="AA804" s="333"/>
      <c r="AB804" s="333"/>
      <c r="AC804" s="333"/>
      <c r="AD804" s="333"/>
      <c r="AE804" s="333"/>
      <c r="AF804" s="333"/>
      <c r="AG804" s="333"/>
      <c r="AH804" s="333"/>
      <c r="AI804" s="333"/>
      <c r="AJ804" s="333"/>
      <c r="AK804" s="333"/>
      <c r="AL804" s="333"/>
      <c r="AM804" s="333"/>
      <c r="AN804" s="333"/>
      <c r="AO804"/>
      <c r="AP804"/>
      <c r="AQ804"/>
      <c r="AR804"/>
      <c r="AS804" s="333"/>
      <c r="AT804" s="333"/>
      <c r="AU804" s="333"/>
      <c r="AV804" s="333"/>
      <c r="AW804" s="333"/>
      <c r="AX804" s="333"/>
      <c r="AY804" s="333"/>
      <c r="AZ804" s="333"/>
      <c r="BA804"/>
      <c r="BB804"/>
      <c r="BC804"/>
      <c r="BD804"/>
      <c r="BE804"/>
      <c r="BF804"/>
      <c r="BG804" s="333"/>
      <c r="BH804" s="333"/>
      <c r="BI804" s="333"/>
      <c r="BJ804" s="333"/>
      <c r="BK804" s="333"/>
      <c r="BL804" s="333"/>
      <c r="BM804" s="333"/>
      <c r="BN804" s="333"/>
      <c r="BO804" s="333"/>
      <c r="BP804" s="333"/>
      <c r="BQ804" s="333"/>
      <c r="BR804" s="333"/>
      <c r="BS804" s="333"/>
      <c r="BT804" s="333"/>
      <c r="BU804" s="333"/>
      <c r="BV804" s="333"/>
      <c r="BW804" s="333"/>
      <c r="BX804" s="333"/>
      <c r="BY804" s="333"/>
      <c r="BZ804" s="333"/>
      <c r="CA804" s="333"/>
      <c r="CB804" s="333"/>
      <c r="CC804" s="333"/>
      <c r="CD804" s="333"/>
      <c r="CE804" s="337"/>
      <c r="CF804" s="337"/>
      <c r="CG804" s="337"/>
      <c r="CH804" s="337"/>
      <c r="CI804" s="333"/>
      <c r="CJ804" s="333"/>
      <c r="CK804" s="333"/>
      <c r="CL804" s="333"/>
      <c r="CM804" s="333"/>
      <c r="CN804" s="333"/>
      <c r="CO804" s="333"/>
      <c r="CP804" s="333"/>
      <c r="CQ804" s="337"/>
      <c r="CR804" s="337"/>
      <c r="CS804" s="337"/>
      <c r="CT804" s="337"/>
      <c r="CU804" s="337"/>
      <c r="CV804" s="337"/>
      <c r="CW804" s="337"/>
      <c r="CX804" s="337"/>
      <c r="CY804" s="337"/>
      <c r="CZ804" s="337"/>
      <c r="DA804" s="337"/>
      <c r="DB804" s="337"/>
      <c r="DC804" s="337"/>
      <c r="DD804" s="337"/>
      <c r="DE804" s="337"/>
      <c r="DF804" s="337"/>
      <c r="DG804" s="337"/>
      <c r="DH804" s="337"/>
      <c r="DI804" s="337"/>
      <c r="DJ804" s="337"/>
      <c r="DK804" s="337"/>
      <c r="DL804" s="337"/>
      <c r="DM804"/>
      <c r="DN804"/>
      <c r="DO804"/>
      <c r="EA804" s="333"/>
      <c r="EB804" s="333"/>
      <c r="EC804" s="333"/>
      <c r="ED804" s="333"/>
      <c r="EE804" s="333"/>
      <c r="EF804" s="333"/>
      <c r="EG804" s="333"/>
      <c r="EH804" s="333"/>
      <c r="EJ804" s="66"/>
      <c r="EL804" s="66"/>
      <c r="EM804" s="338"/>
    </row>
    <row r="805" spans="1:143" s="83" customFormat="1">
      <c r="A805" s="66"/>
      <c r="B805" s="66"/>
      <c r="C805" s="120"/>
      <c r="D805" s="66"/>
      <c r="E805" s="197"/>
      <c r="F805" s="120"/>
      <c r="G805" s="333"/>
      <c r="H805" s="333"/>
      <c r="I805" s="333"/>
      <c r="J805" s="333"/>
      <c r="K805" s="333"/>
      <c r="L805" s="333"/>
      <c r="M805" s="333"/>
      <c r="N805" s="333"/>
      <c r="O805" s="333"/>
      <c r="P805" s="333"/>
      <c r="Q805" s="333"/>
      <c r="R805" s="333"/>
      <c r="S805" s="333"/>
      <c r="T805" s="333"/>
      <c r="U805" s="333"/>
      <c r="V805" s="333"/>
      <c r="W805" s="333"/>
      <c r="X805" s="333"/>
      <c r="Y805" s="333"/>
      <c r="Z805" s="333"/>
      <c r="AA805" s="333"/>
      <c r="AB805" s="333"/>
      <c r="AC805" s="333"/>
      <c r="AD805" s="333"/>
      <c r="AE805" s="333"/>
      <c r="AF805" s="333"/>
      <c r="AG805" s="333"/>
      <c r="AH805" s="333"/>
      <c r="AI805" s="333"/>
      <c r="AJ805" s="333"/>
      <c r="AK805" s="333"/>
      <c r="AL805" s="333"/>
      <c r="AM805" s="333"/>
      <c r="AN805" s="333"/>
      <c r="AO805"/>
      <c r="AP805"/>
      <c r="AQ805"/>
      <c r="AR805"/>
      <c r="AS805" s="333"/>
      <c r="AT805" s="333"/>
      <c r="AU805" s="333"/>
      <c r="AV805" s="333"/>
      <c r="AW805" s="333"/>
      <c r="AX805" s="333"/>
      <c r="AY805" s="333"/>
      <c r="AZ805" s="333"/>
      <c r="BA805"/>
      <c r="BB805"/>
      <c r="BC805"/>
      <c r="BD805"/>
      <c r="BE805"/>
      <c r="BF805"/>
      <c r="BG805" s="333"/>
      <c r="BH805" s="333"/>
      <c r="BI805" s="333"/>
      <c r="BJ805" s="333"/>
      <c r="BK805" s="333"/>
      <c r="BL805" s="333"/>
      <c r="BM805" s="333"/>
      <c r="BN805" s="333"/>
      <c r="BO805" s="333"/>
      <c r="BP805" s="333"/>
      <c r="BQ805" s="333"/>
      <c r="BR805" s="333"/>
      <c r="BS805" s="333"/>
      <c r="BT805" s="333"/>
      <c r="BU805" s="333"/>
      <c r="BV805" s="333"/>
      <c r="BW805" s="333"/>
      <c r="BX805" s="333"/>
      <c r="BY805" s="333"/>
      <c r="BZ805" s="333"/>
      <c r="CA805" s="333"/>
      <c r="CB805" s="333"/>
      <c r="CC805" s="333"/>
      <c r="CD805" s="333"/>
      <c r="CE805" s="337"/>
      <c r="CF805" s="337"/>
      <c r="CG805" s="337"/>
      <c r="CH805" s="337"/>
      <c r="CI805" s="333"/>
      <c r="CJ805" s="333"/>
      <c r="CK805" s="333"/>
      <c r="CL805" s="333"/>
      <c r="CM805" s="333"/>
      <c r="CN805" s="333"/>
      <c r="CO805" s="333"/>
      <c r="CP805" s="333"/>
      <c r="CQ805" s="337"/>
      <c r="CR805" s="337"/>
      <c r="CS805" s="337"/>
      <c r="CT805" s="337"/>
      <c r="CU805" s="337"/>
      <c r="CV805" s="337"/>
      <c r="CW805" s="337"/>
      <c r="CX805" s="337"/>
      <c r="CY805" s="337"/>
      <c r="CZ805" s="337"/>
      <c r="DA805" s="337"/>
      <c r="DB805" s="337"/>
      <c r="DC805" s="337"/>
      <c r="DD805" s="337"/>
      <c r="DE805" s="337"/>
      <c r="DF805" s="337"/>
      <c r="DG805" s="337"/>
      <c r="DH805" s="337"/>
      <c r="DI805" s="337"/>
      <c r="DJ805" s="337"/>
      <c r="DK805" s="337"/>
      <c r="DL805" s="337"/>
      <c r="DM805"/>
      <c r="DN805"/>
      <c r="DO805"/>
      <c r="EA805" s="333"/>
      <c r="EB805" s="333"/>
      <c r="EC805" s="333"/>
      <c r="ED805" s="333"/>
      <c r="EE805" s="333"/>
      <c r="EF805" s="333"/>
      <c r="EG805" s="333"/>
      <c r="EH805" s="333"/>
      <c r="EJ805" s="66"/>
      <c r="EL805" s="66"/>
      <c r="EM805" s="338"/>
    </row>
    <row r="806" spans="1:143" s="83" customFormat="1">
      <c r="A806" s="66"/>
      <c r="B806" s="66"/>
      <c r="C806" s="120"/>
      <c r="D806" s="66"/>
      <c r="E806" s="197"/>
      <c r="F806" s="120"/>
      <c r="G806" s="333"/>
      <c r="H806" s="333"/>
      <c r="I806" s="333"/>
      <c r="J806" s="333"/>
      <c r="K806" s="333"/>
      <c r="L806" s="333"/>
      <c r="M806" s="333"/>
      <c r="N806" s="333"/>
      <c r="O806" s="333"/>
      <c r="P806" s="333"/>
      <c r="Q806" s="333"/>
      <c r="R806" s="333"/>
      <c r="S806" s="333"/>
      <c r="T806" s="333"/>
      <c r="U806" s="333"/>
      <c r="V806" s="333"/>
      <c r="W806" s="333"/>
      <c r="X806" s="333"/>
      <c r="Y806" s="333"/>
      <c r="Z806" s="333"/>
      <c r="AA806" s="333"/>
      <c r="AB806" s="333"/>
      <c r="AC806" s="333"/>
      <c r="AD806" s="333"/>
      <c r="AE806" s="333"/>
      <c r="AF806" s="333"/>
      <c r="AG806" s="333"/>
      <c r="AH806" s="333"/>
      <c r="AI806" s="333"/>
      <c r="AJ806" s="333"/>
      <c r="AK806" s="333"/>
      <c r="AL806" s="333"/>
      <c r="AM806" s="333"/>
      <c r="AN806" s="333"/>
      <c r="AO806"/>
      <c r="AP806"/>
      <c r="AQ806"/>
      <c r="AR806"/>
      <c r="AS806" s="333"/>
      <c r="AT806" s="333"/>
      <c r="AU806" s="333"/>
      <c r="AV806" s="333"/>
      <c r="AW806" s="333"/>
      <c r="AX806" s="333"/>
      <c r="AY806" s="333"/>
      <c r="AZ806" s="333"/>
      <c r="BA806"/>
      <c r="BB806"/>
      <c r="BC806"/>
      <c r="BD806"/>
      <c r="BE806"/>
      <c r="BF806"/>
      <c r="BG806" s="333"/>
      <c r="BH806" s="333"/>
      <c r="BI806" s="333"/>
      <c r="BJ806" s="333"/>
      <c r="BK806" s="333"/>
      <c r="BL806" s="333"/>
      <c r="BM806" s="333"/>
      <c r="BN806" s="333"/>
      <c r="BO806" s="333"/>
      <c r="BP806" s="333"/>
      <c r="BQ806" s="333"/>
      <c r="BR806" s="333"/>
      <c r="BS806" s="333"/>
      <c r="BT806" s="333"/>
      <c r="BU806" s="333"/>
      <c r="BV806" s="333"/>
      <c r="BW806" s="333"/>
      <c r="BX806" s="333"/>
      <c r="BY806" s="333"/>
      <c r="BZ806" s="333"/>
      <c r="CA806" s="333"/>
      <c r="CB806" s="333"/>
      <c r="CC806" s="333"/>
      <c r="CD806" s="333"/>
      <c r="CE806" s="337"/>
      <c r="CF806" s="337"/>
      <c r="CG806" s="337"/>
      <c r="CH806" s="337"/>
      <c r="CI806" s="333"/>
      <c r="CJ806" s="333"/>
      <c r="CK806" s="333"/>
      <c r="CL806" s="333"/>
      <c r="CM806" s="333"/>
      <c r="CN806" s="333"/>
      <c r="CO806" s="333"/>
      <c r="CP806" s="333"/>
      <c r="CQ806" s="337"/>
      <c r="CR806" s="337"/>
      <c r="CS806" s="337"/>
      <c r="CT806" s="337"/>
      <c r="CU806" s="337"/>
      <c r="CV806" s="337"/>
      <c r="CW806" s="337"/>
      <c r="CX806" s="337"/>
      <c r="CY806" s="337"/>
      <c r="CZ806" s="337"/>
      <c r="DA806" s="337"/>
      <c r="DB806" s="337"/>
      <c r="DC806" s="337"/>
      <c r="DD806" s="337"/>
      <c r="DE806" s="337"/>
      <c r="DF806" s="337"/>
      <c r="DG806" s="337"/>
      <c r="DH806" s="337"/>
      <c r="DI806" s="337"/>
      <c r="DJ806" s="337"/>
      <c r="DK806" s="337"/>
      <c r="DL806" s="337"/>
      <c r="DM806"/>
      <c r="DN806"/>
      <c r="DO806"/>
      <c r="EA806" s="333"/>
      <c r="EB806" s="333"/>
      <c r="EC806" s="333"/>
      <c r="ED806" s="333"/>
      <c r="EE806" s="333"/>
      <c r="EF806" s="333"/>
      <c r="EG806" s="333"/>
      <c r="EH806" s="333"/>
      <c r="EJ806" s="66"/>
      <c r="EL806" s="66"/>
      <c r="EM806" s="338"/>
    </row>
    <row r="807" spans="1:143" s="83" customFormat="1">
      <c r="A807" s="66"/>
      <c r="B807" s="66"/>
      <c r="C807" s="120"/>
      <c r="D807" s="66"/>
      <c r="E807" s="197"/>
      <c r="F807" s="120"/>
      <c r="G807" s="333"/>
      <c r="H807" s="333"/>
      <c r="I807" s="333"/>
      <c r="J807" s="333"/>
      <c r="K807" s="333"/>
      <c r="L807" s="333"/>
      <c r="M807" s="333"/>
      <c r="N807" s="333"/>
      <c r="O807" s="333"/>
      <c r="P807" s="333"/>
      <c r="Q807" s="333"/>
      <c r="R807" s="333"/>
      <c r="S807" s="333"/>
      <c r="T807" s="333"/>
      <c r="U807" s="333"/>
      <c r="V807" s="333"/>
      <c r="W807" s="333"/>
      <c r="X807" s="333"/>
      <c r="Y807" s="333"/>
      <c r="Z807" s="333"/>
      <c r="AA807" s="333"/>
      <c r="AB807" s="333"/>
      <c r="AC807" s="333"/>
      <c r="AD807" s="333"/>
      <c r="AE807" s="333"/>
      <c r="AF807" s="333"/>
      <c r="AG807" s="333"/>
      <c r="AH807" s="333"/>
      <c r="AI807" s="333"/>
      <c r="AJ807" s="333"/>
      <c r="AK807" s="333"/>
      <c r="AL807" s="333"/>
      <c r="AM807" s="333"/>
      <c r="AN807" s="333"/>
      <c r="AO807"/>
      <c r="AP807"/>
      <c r="AQ807"/>
      <c r="AR807"/>
      <c r="AS807" s="333"/>
      <c r="AT807" s="333"/>
      <c r="AU807" s="333"/>
      <c r="AV807" s="333"/>
      <c r="AW807" s="333"/>
      <c r="AX807" s="333"/>
      <c r="AY807" s="333"/>
      <c r="AZ807" s="333"/>
      <c r="BA807"/>
      <c r="BB807"/>
      <c r="BC807"/>
      <c r="BD807"/>
      <c r="BE807"/>
      <c r="BF807"/>
      <c r="BG807" s="333"/>
      <c r="BH807" s="333"/>
      <c r="BI807" s="333"/>
      <c r="BJ807" s="333"/>
      <c r="BK807" s="333"/>
      <c r="BL807" s="333"/>
      <c r="BM807" s="333"/>
      <c r="BN807" s="333"/>
      <c r="BO807" s="333"/>
      <c r="BP807" s="333"/>
      <c r="BQ807" s="333"/>
      <c r="BR807" s="333"/>
      <c r="BS807" s="333"/>
      <c r="BT807" s="333"/>
      <c r="BU807" s="333"/>
      <c r="BV807" s="333"/>
      <c r="BW807" s="333"/>
      <c r="BX807" s="333"/>
      <c r="BY807" s="333"/>
      <c r="BZ807" s="333"/>
      <c r="CA807" s="333"/>
      <c r="CB807" s="333"/>
      <c r="CC807" s="333"/>
      <c r="CD807" s="333"/>
      <c r="CE807" s="337"/>
      <c r="CF807" s="337"/>
      <c r="CG807" s="337"/>
      <c r="CH807" s="337"/>
      <c r="CI807" s="333"/>
      <c r="CJ807" s="333"/>
      <c r="CK807" s="333"/>
      <c r="CL807" s="333"/>
      <c r="CM807" s="333"/>
      <c r="CN807" s="333"/>
      <c r="CO807" s="333"/>
      <c r="CP807" s="333"/>
      <c r="CQ807" s="337"/>
      <c r="CR807" s="337"/>
      <c r="CS807" s="337"/>
      <c r="CT807" s="337"/>
      <c r="CU807" s="337"/>
      <c r="CV807" s="337"/>
      <c r="CW807" s="337"/>
      <c r="CX807" s="337"/>
      <c r="CY807" s="337"/>
      <c r="CZ807" s="337"/>
      <c r="DA807" s="337"/>
      <c r="DB807" s="337"/>
      <c r="DC807" s="337"/>
      <c r="DD807" s="337"/>
      <c r="DE807" s="337"/>
      <c r="DF807" s="337"/>
      <c r="DG807" s="337"/>
      <c r="DH807" s="337"/>
      <c r="DI807" s="337"/>
      <c r="DJ807" s="337"/>
      <c r="DK807" s="337"/>
      <c r="DL807" s="337"/>
      <c r="DM807"/>
      <c r="DN807"/>
      <c r="DO807"/>
      <c r="EA807" s="333"/>
      <c r="EB807" s="333"/>
      <c r="EC807" s="333"/>
      <c r="ED807" s="333"/>
      <c r="EE807" s="333"/>
      <c r="EF807" s="333"/>
      <c r="EG807" s="333"/>
      <c r="EH807" s="333"/>
      <c r="EJ807" s="66"/>
      <c r="EL807" s="66"/>
      <c r="EM807" s="338"/>
    </row>
    <row r="808" spans="1:143" s="83" customFormat="1">
      <c r="A808" s="66"/>
      <c r="B808" s="66"/>
      <c r="C808" s="120"/>
      <c r="D808" s="66"/>
      <c r="E808" s="197"/>
      <c r="F808" s="120"/>
      <c r="G808" s="333"/>
      <c r="H808" s="333"/>
      <c r="I808" s="333"/>
      <c r="J808" s="333"/>
      <c r="K808" s="333"/>
      <c r="L808" s="333"/>
      <c r="M808" s="333"/>
      <c r="N808" s="333"/>
      <c r="O808" s="333"/>
      <c r="P808" s="333"/>
      <c r="Q808" s="333"/>
      <c r="R808" s="333"/>
      <c r="S808" s="333"/>
      <c r="T808" s="333"/>
      <c r="U808" s="333"/>
      <c r="V808" s="333"/>
      <c r="W808" s="333"/>
      <c r="X808" s="333"/>
      <c r="Y808" s="333"/>
      <c r="Z808" s="333"/>
      <c r="AA808" s="333"/>
      <c r="AB808" s="333"/>
      <c r="AC808" s="333"/>
      <c r="AD808" s="333"/>
      <c r="AE808" s="333"/>
      <c r="AF808" s="333"/>
      <c r="AG808" s="333"/>
      <c r="AH808" s="333"/>
      <c r="AI808" s="333"/>
      <c r="AJ808" s="333"/>
      <c r="AK808" s="333"/>
      <c r="AL808" s="333"/>
      <c r="AM808" s="333"/>
      <c r="AN808" s="333"/>
      <c r="AO808"/>
      <c r="AP808"/>
      <c r="AQ808"/>
      <c r="AR808"/>
      <c r="AS808" s="333"/>
      <c r="AT808" s="333"/>
      <c r="AU808" s="333"/>
      <c r="AV808" s="333"/>
      <c r="AW808" s="333"/>
      <c r="AX808" s="333"/>
      <c r="AY808" s="333"/>
      <c r="AZ808" s="333"/>
      <c r="BA808"/>
      <c r="BB808"/>
      <c r="BC808"/>
      <c r="BD808"/>
      <c r="BE808"/>
      <c r="BF808"/>
      <c r="BG808" s="333"/>
      <c r="BH808" s="333"/>
      <c r="BI808" s="333"/>
      <c r="BJ808" s="333"/>
      <c r="BK808" s="333"/>
      <c r="BL808" s="333"/>
      <c r="BM808" s="333"/>
      <c r="BN808" s="333"/>
      <c r="BO808" s="333"/>
      <c r="BP808" s="333"/>
      <c r="BQ808" s="333"/>
      <c r="BR808" s="333"/>
      <c r="BS808" s="333"/>
      <c r="BT808" s="333"/>
      <c r="BU808" s="333"/>
      <c r="BV808" s="333"/>
      <c r="BW808" s="333"/>
      <c r="BX808" s="333"/>
      <c r="BY808" s="333"/>
      <c r="BZ808" s="333"/>
      <c r="CA808" s="333"/>
      <c r="CB808" s="333"/>
      <c r="CC808" s="333"/>
      <c r="CD808" s="333"/>
      <c r="CE808" s="337"/>
      <c r="CF808" s="337"/>
      <c r="CG808" s="337"/>
      <c r="CH808" s="337"/>
      <c r="CI808" s="333"/>
      <c r="CJ808" s="333"/>
      <c r="CK808" s="333"/>
      <c r="CL808" s="333"/>
      <c r="CM808" s="333"/>
      <c r="CN808" s="333"/>
      <c r="CO808" s="333"/>
      <c r="CP808" s="333"/>
      <c r="CQ808" s="337"/>
      <c r="CR808" s="337"/>
      <c r="CS808" s="337"/>
      <c r="CT808" s="337"/>
      <c r="CU808" s="337"/>
      <c r="CV808" s="337"/>
      <c r="CW808" s="337"/>
      <c r="CX808" s="337"/>
      <c r="CY808" s="337"/>
      <c r="CZ808" s="337"/>
      <c r="DA808" s="337"/>
      <c r="DB808" s="337"/>
      <c r="DC808" s="337"/>
      <c r="DD808" s="337"/>
      <c r="DE808" s="337"/>
      <c r="DF808" s="337"/>
      <c r="DG808" s="337"/>
      <c r="DH808" s="337"/>
      <c r="DI808" s="337"/>
      <c r="DJ808" s="337"/>
      <c r="DK808" s="337"/>
      <c r="DL808" s="337"/>
      <c r="DM808"/>
      <c r="DN808"/>
      <c r="DO808"/>
      <c r="EA808" s="333"/>
      <c r="EB808" s="333"/>
      <c r="EC808" s="333"/>
      <c r="ED808" s="333"/>
      <c r="EE808" s="333"/>
      <c r="EF808" s="333"/>
      <c r="EG808" s="333"/>
      <c r="EH808" s="333"/>
      <c r="EJ808" s="66"/>
      <c r="EL808" s="66"/>
      <c r="EM808" s="338"/>
    </row>
    <row r="809" spans="1:143" s="83" customFormat="1">
      <c r="A809" s="66"/>
      <c r="B809" s="66"/>
      <c r="C809" s="120"/>
      <c r="D809" s="66"/>
      <c r="E809" s="197"/>
      <c r="F809" s="120"/>
      <c r="G809" s="333"/>
      <c r="H809" s="333"/>
      <c r="I809" s="333"/>
      <c r="J809" s="333"/>
      <c r="K809" s="333"/>
      <c r="L809" s="333"/>
      <c r="M809" s="333"/>
      <c r="N809" s="333"/>
      <c r="O809" s="333"/>
      <c r="P809" s="333"/>
      <c r="Q809" s="333"/>
      <c r="R809" s="333"/>
      <c r="S809" s="333"/>
      <c r="T809" s="333"/>
      <c r="U809" s="333"/>
      <c r="V809" s="333"/>
      <c r="W809" s="333"/>
      <c r="X809" s="333"/>
      <c r="Y809" s="333"/>
      <c r="Z809" s="333"/>
      <c r="AA809" s="333"/>
      <c r="AB809" s="333"/>
      <c r="AC809" s="333"/>
      <c r="AD809" s="333"/>
      <c r="AE809" s="333"/>
      <c r="AF809" s="333"/>
      <c r="AG809" s="333"/>
      <c r="AH809" s="333"/>
      <c r="AI809" s="333"/>
      <c r="AJ809" s="333"/>
      <c r="AK809" s="333"/>
      <c r="AL809" s="333"/>
      <c r="AM809" s="333"/>
      <c r="AN809" s="333"/>
      <c r="AO809"/>
      <c r="AP809"/>
      <c r="AQ809"/>
      <c r="AR809"/>
      <c r="AS809" s="333"/>
      <c r="AT809" s="333"/>
      <c r="AU809" s="333"/>
      <c r="AV809" s="333"/>
      <c r="AW809" s="333"/>
      <c r="AX809" s="333"/>
      <c r="AY809" s="333"/>
      <c r="AZ809" s="333"/>
      <c r="BA809"/>
      <c r="BB809"/>
      <c r="BC809"/>
      <c r="BD809"/>
      <c r="BE809"/>
      <c r="BF809"/>
      <c r="BG809" s="333"/>
      <c r="BH809" s="333"/>
      <c r="BI809" s="333"/>
      <c r="BJ809" s="333"/>
      <c r="BK809" s="333"/>
      <c r="BL809" s="333"/>
      <c r="BM809" s="333"/>
      <c r="BN809" s="333"/>
      <c r="BO809" s="333"/>
      <c r="BP809" s="333"/>
      <c r="BQ809" s="333"/>
      <c r="BR809" s="333"/>
      <c r="BS809" s="333"/>
      <c r="BT809" s="333"/>
      <c r="BU809" s="333"/>
      <c r="BV809" s="333"/>
      <c r="BW809" s="333"/>
      <c r="BX809" s="333"/>
      <c r="BY809" s="333"/>
      <c r="BZ809" s="333"/>
      <c r="CA809" s="333"/>
      <c r="CB809" s="333"/>
      <c r="CC809" s="333"/>
      <c r="CD809" s="333"/>
      <c r="CE809" s="337"/>
      <c r="CF809" s="337"/>
      <c r="CG809" s="337"/>
      <c r="CH809" s="337"/>
      <c r="CI809" s="333"/>
      <c r="CJ809" s="333"/>
      <c r="CK809" s="333"/>
      <c r="CL809" s="333"/>
      <c r="CM809" s="333"/>
      <c r="CN809" s="333"/>
      <c r="CO809" s="333"/>
      <c r="CP809" s="333"/>
      <c r="CQ809" s="337"/>
      <c r="CR809" s="337"/>
      <c r="CS809" s="337"/>
      <c r="CT809" s="337"/>
      <c r="CU809" s="337"/>
      <c r="CV809" s="337"/>
      <c r="CW809" s="337"/>
      <c r="CX809" s="337"/>
      <c r="CY809" s="337"/>
      <c r="CZ809" s="337"/>
      <c r="DA809" s="337"/>
      <c r="DB809" s="337"/>
      <c r="DC809" s="337"/>
      <c r="DD809" s="337"/>
      <c r="DE809" s="337"/>
      <c r="DF809" s="337"/>
      <c r="DG809" s="337"/>
      <c r="DH809" s="337"/>
      <c r="DI809" s="337"/>
      <c r="DJ809" s="337"/>
      <c r="DK809" s="337"/>
      <c r="DL809" s="337"/>
      <c r="DM809"/>
      <c r="DN809"/>
      <c r="DO809"/>
      <c r="EA809" s="333"/>
      <c r="EB809" s="333"/>
      <c r="EC809" s="333"/>
      <c r="ED809" s="333"/>
      <c r="EE809" s="333"/>
      <c r="EF809" s="333"/>
      <c r="EG809" s="333"/>
      <c r="EH809" s="333"/>
      <c r="EJ809" s="66"/>
      <c r="EL809" s="66"/>
      <c r="EM809" s="338"/>
    </row>
    <row r="810" spans="1:143" s="83" customFormat="1">
      <c r="A810" s="66"/>
      <c r="B810" s="66"/>
      <c r="C810" s="120"/>
      <c r="D810" s="66"/>
      <c r="E810" s="197"/>
      <c r="F810" s="120"/>
      <c r="G810" s="333"/>
      <c r="H810" s="333"/>
      <c r="I810" s="333"/>
      <c r="J810" s="333"/>
      <c r="K810" s="333"/>
      <c r="L810" s="333"/>
      <c r="M810" s="333"/>
      <c r="N810" s="333"/>
      <c r="O810" s="333"/>
      <c r="P810" s="333"/>
      <c r="Q810" s="333"/>
      <c r="R810" s="333"/>
      <c r="S810" s="333"/>
      <c r="T810" s="333"/>
      <c r="U810" s="333"/>
      <c r="V810" s="333"/>
      <c r="W810" s="333"/>
      <c r="X810" s="333"/>
      <c r="Y810" s="333"/>
      <c r="Z810" s="333"/>
      <c r="AA810" s="333"/>
      <c r="AB810" s="333"/>
      <c r="AC810" s="333"/>
      <c r="AD810" s="333"/>
      <c r="AE810" s="333"/>
      <c r="AF810" s="333"/>
      <c r="AG810" s="333"/>
      <c r="AH810" s="333"/>
      <c r="AI810" s="333"/>
      <c r="AJ810" s="333"/>
      <c r="AK810" s="333"/>
      <c r="AL810" s="333"/>
      <c r="AM810" s="333"/>
      <c r="AN810" s="333"/>
      <c r="AO810"/>
      <c r="AP810"/>
      <c r="AQ810"/>
      <c r="AR810"/>
      <c r="AS810" s="333"/>
      <c r="AT810" s="333"/>
      <c r="AU810" s="333"/>
      <c r="AV810" s="333"/>
      <c r="AW810" s="333"/>
      <c r="AX810" s="333"/>
      <c r="AY810" s="333"/>
      <c r="AZ810" s="333"/>
      <c r="BA810"/>
      <c r="BB810"/>
      <c r="BC810"/>
      <c r="BD810"/>
      <c r="BE810"/>
      <c r="BF810"/>
      <c r="BG810" s="333"/>
      <c r="BH810" s="333"/>
      <c r="BI810" s="333"/>
      <c r="BJ810" s="333"/>
      <c r="BK810" s="333"/>
      <c r="BL810" s="333"/>
      <c r="BM810" s="333"/>
      <c r="BN810" s="333"/>
      <c r="BO810" s="333"/>
      <c r="BP810" s="333"/>
      <c r="BQ810" s="333"/>
      <c r="BR810" s="333"/>
      <c r="BS810" s="333"/>
      <c r="BT810" s="333"/>
      <c r="BU810" s="333"/>
      <c r="BV810" s="333"/>
      <c r="BW810" s="333"/>
      <c r="BX810" s="333"/>
      <c r="BY810" s="333"/>
      <c r="BZ810" s="333"/>
      <c r="CA810" s="333"/>
      <c r="CB810" s="333"/>
      <c r="CC810" s="333"/>
      <c r="CD810" s="333"/>
      <c r="CE810" s="337"/>
      <c r="CF810" s="337"/>
      <c r="CG810" s="337"/>
      <c r="CH810" s="337"/>
      <c r="CI810" s="333"/>
      <c r="CJ810" s="333"/>
      <c r="CK810" s="333"/>
      <c r="CL810" s="333"/>
      <c r="CM810" s="333"/>
      <c r="CN810" s="333"/>
      <c r="CO810" s="333"/>
      <c r="CP810" s="333"/>
      <c r="CQ810" s="337"/>
      <c r="CR810" s="337"/>
      <c r="CS810" s="337"/>
      <c r="CT810" s="337"/>
      <c r="CU810" s="337"/>
      <c r="CV810" s="337"/>
      <c r="CW810" s="337"/>
      <c r="CX810" s="337"/>
      <c r="CY810" s="337"/>
      <c r="CZ810" s="337"/>
      <c r="DA810" s="337"/>
      <c r="DB810" s="337"/>
      <c r="DC810" s="337"/>
      <c r="DD810" s="337"/>
      <c r="DE810" s="337"/>
      <c r="DF810" s="337"/>
      <c r="DG810" s="337"/>
      <c r="DH810" s="337"/>
      <c r="DI810" s="337"/>
      <c r="DJ810" s="337"/>
      <c r="DK810" s="337"/>
      <c r="DL810" s="337"/>
      <c r="DM810"/>
      <c r="DN810"/>
      <c r="DO810"/>
      <c r="EA810" s="333"/>
      <c r="EB810" s="333"/>
      <c r="EC810" s="333"/>
      <c r="ED810" s="333"/>
      <c r="EE810" s="333"/>
      <c r="EF810" s="333"/>
      <c r="EG810" s="333"/>
      <c r="EH810" s="333"/>
      <c r="EJ810" s="66"/>
      <c r="EL810" s="66"/>
      <c r="EM810" s="338"/>
    </row>
    <row r="811" spans="1:143" s="83" customFormat="1">
      <c r="A811" s="66"/>
      <c r="B811" s="66"/>
      <c r="C811" s="120"/>
      <c r="D811" s="66"/>
      <c r="E811" s="197"/>
      <c r="F811" s="120"/>
      <c r="G811" s="333"/>
      <c r="H811" s="333"/>
      <c r="I811" s="333"/>
      <c r="J811" s="333"/>
      <c r="K811" s="333"/>
      <c r="L811" s="333"/>
      <c r="M811" s="333"/>
      <c r="N811" s="333"/>
      <c r="O811" s="333"/>
      <c r="P811" s="333"/>
      <c r="Q811" s="333"/>
      <c r="R811" s="333"/>
      <c r="S811" s="333"/>
      <c r="T811" s="333"/>
      <c r="U811" s="333"/>
      <c r="V811" s="333"/>
      <c r="W811" s="333"/>
      <c r="X811" s="333"/>
      <c r="Y811" s="333"/>
      <c r="Z811" s="333"/>
      <c r="AA811" s="333"/>
      <c r="AB811" s="333"/>
      <c r="AC811" s="333"/>
      <c r="AD811" s="333"/>
      <c r="AE811" s="333"/>
      <c r="AF811" s="333"/>
      <c r="AG811" s="333"/>
      <c r="AH811" s="333"/>
      <c r="AI811" s="333"/>
      <c r="AJ811" s="333"/>
      <c r="AK811" s="333"/>
      <c r="AL811" s="333"/>
      <c r="AM811" s="333"/>
      <c r="AN811" s="333"/>
      <c r="AO811"/>
      <c r="AP811"/>
      <c r="AQ811"/>
      <c r="AR811"/>
      <c r="AS811" s="333"/>
      <c r="AT811" s="333"/>
      <c r="AU811" s="333"/>
      <c r="AV811" s="333"/>
      <c r="AW811" s="333"/>
      <c r="AX811" s="333"/>
      <c r="AY811" s="333"/>
      <c r="AZ811" s="333"/>
      <c r="BA811"/>
      <c r="BB811"/>
      <c r="BC811"/>
      <c r="BD811"/>
      <c r="BE811"/>
      <c r="BF811"/>
      <c r="BG811" s="333"/>
      <c r="BH811" s="333"/>
      <c r="BI811" s="333"/>
      <c r="BJ811" s="333"/>
      <c r="BK811" s="333"/>
      <c r="BL811" s="333"/>
      <c r="BM811" s="333"/>
      <c r="BN811" s="333"/>
      <c r="BO811" s="333"/>
      <c r="BP811" s="333"/>
      <c r="BQ811" s="333"/>
      <c r="BR811" s="333"/>
      <c r="BS811" s="333"/>
      <c r="BT811" s="333"/>
      <c r="BU811" s="333"/>
      <c r="BV811" s="333"/>
      <c r="BW811" s="333"/>
      <c r="BX811" s="333"/>
      <c r="BY811" s="333"/>
      <c r="BZ811" s="333"/>
      <c r="CA811" s="333"/>
      <c r="CB811" s="333"/>
      <c r="CC811" s="333"/>
      <c r="CD811" s="333"/>
      <c r="CE811" s="337"/>
      <c r="CF811" s="337"/>
      <c r="CG811" s="337"/>
      <c r="CH811" s="337"/>
      <c r="CI811" s="333"/>
      <c r="CJ811" s="333"/>
      <c r="CK811" s="333"/>
      <c r="CL811" s="333"/>
      <c r="CM811" s="333"/>
      <c r="CN811" s="333"/>
      <c r="CO811" s="333"/>
      <c r="CP811" s="333"/>
      <c r="CQ811" s="337"/>
      <c r="CR811" s="337"/>
      <c r="CS811" s="337"/>
      <c r="CT811" s="337"/>
      <c r="CU811" s="337"/>
      <c r="CV811" s="337"/>
      <c r="CW811" s="337"/>
      <c r="CX811" s="337"/>
      <c r="CY811" s="337"/>
      <c r="CZ811" s="337"/>
      <c r="DA811" s="337"/>
      <c r="DB811" s="337"/>
      <c r="DC811" s="337"/>
      <c r="DD811" s="337"/>
      <c r="DE811" s="337"/>
      <c r="DF811" s="337"/>
      <c r="DG811" s="337"/>
      <c r="DH811" s="337"/>
      <c r="DI811" s="337"/>
      <c r="DJ811" s="337"/>
      <c r="DK811" s="337"/>
      <c r="DL811" s="337"/>
      <c r="DM811"/>
      <c r="DN811"/>
      <c r="DO811"/>
      <c r="EA811" s="333"/>
      <c r="EB811" s="333"/>
      <c r="EC811" s="333"/>
      <c r="ED811" s="333"/>
      <c r="EE811" s="333"/>
      <c r="EF811" s="333"/>
      <c r="EG811" s="333"/>
      <c r="EH811" s="333"/>
      <c r="EJ811" s="66"/>
      <c r="EL811" s="66"/>
      <c r="EM811" s="338"/>
    </row>
    <row r="812" spans="1:143" s="83" customFormat="1">
      <c r="A812" s="66"/>
      <c r="B812" s="66"/>
      <c r="C812" s="120"/>
      <c r="D812" s="66"/>
      <c r="E812" s="197"/>
      <c r="F812" s="120"/>
      <c r="G812" s="333"/>
      <c r="H812" s="333"/>
      <c r="I812" s="333"/>
      <c r="J812" s="333"/>
      <c r="K812" s="333"/>
      <c r="L812" s="333"/>
      <c r="M812" s="333"/>
      <c r="N812" s="333"/>
      <c r="O812" s="333"/>
      <c r="P812" s="333"/>
      <c r="Q812" s="333"/>
      <c r="R812" s="333"/>
      <c r="S812" s="333"/>
      <c r="T812" s="333"/>
      <c r="U812" s="333"/>
      <c r="V812" s="333"/>
      <c r="W812" s="333"/>
      <c r="X812" s="333"/>
      <c r="Y812" s="333"/>
      <c r="Z812" s="333"/>
      <c r="AA812" s="333"/>
      <c r="AB812" s="333"/>
      <c r="AC812" s="333"/>
      <c r="AD812" s="333"/>
      <c r="AE812" s="333"/>
      <c r="AF812" s="333"/>
      <c r="AG812" s="333"/>
      <c r="AH812" s="333"/>
      <c r="AI812" s="333"/>
      <c r="AJ812" s="333"/>
      <c r="AK812" s="333"/>
      <c r="AL812" s="333"/>
      <c r="AM812" s="333"/>
      <c r="AN812" s="333"/>
      <c r="AO812"/>
      <c r="AP812"/>
      <c r="AQ812"/>
      <c r="AR812"/>
      <c r="AS812" s="333"/>
      <c r="AT812" s="333"/>
      <c r="AU812" s="333"/>
      <c r="AV812" s="333"/>
      <c r="AW812" s="333"/>
      <c r="AX812" s="333"/>
      <c r="AY812" s="333"/>
      <c r="AZ812" s="333"/>
      <c r="BA812"/>
      <c r="BB812"/>
      <c r="BC812"/>
      <c r="BD812"/>
      <c r="BE812"/>
      <c r="BF812"/>
      <c r="BG812" s="333"/>
      <c r="BH812" s="333"/>
      <c r="BI812" s="333"/>
      <c r="BJ812" s="333"/>
      <c r="BK812" s="333"/>
      <c r="BL812" s="333"/>
      <c r="BM812" s="333"/>
      <c r="BN812" s="333"/>
      <c r="BO812" s="333"/>
      <c r="BP812" s="333"/>
      <c r="BQ812" s="333"/>
      <c r="BR812" s="333"/>
      <c r="BS812" s="333"/>
      <c r="BT812" s="333"/>
      <c r="BU812" s="333"/>
      <c r="BV812" s="333"/>
      <c r="BW812" s="333"/>
      <c r="BX812" s="333"/>
      <c r="BY812" s="333"/>
      <c r="BZ812" s="333"/>
      <c r="CA812" s="333"/>
      <c r="CB812" s="333"/>
      <c r="CC812" s="333"/>
      <c r="CD812" s="333"/>
      <c r="CE812" s="337"/>
      <c r="CF812" s="337"/>
      <c r="CG812" s="337"/>
      <c r="CH812" s="337"/>
      <c r="CI812" s="333"/>
      <c r="CJ812" s="333"/>
      <c r="CK812" s="333"/>
      <c r="CL812" s="333"/>
      <c r="CM812" s="333"/>
      <c r="CN812" s="333"/>
      <c r="CO812" s="333"/>
      <c r="CP812" s="333"/>
      <c r="CQ812" s="337"/>
      <c r="CR812" s="337"/>
      <c r="CS812" s="337"/>
      <c r="CT812" s="337"/>
      <c r="CU812" s="337"/>
      <c r="CV812" s="337"/>
      <c r="CW812" s="337"/>
      <c r="CX812" s="337"/>
      <c r="CY812" s="337"/>
      <c r="CZ812" s="337"/>
      <c r="DA812" s="337"/>
      <c r="DB812" s="337"/>
      <c r="DC812" s="337"/>
      <c r="DD812" s="337"/>
      <c r="DE812" s="337"/>
      <c r="DF812" s="337"/>
      <c r="DG812" s="337"/>
      <c r="DH812" s="337"/>
      <c r="DI812" s="337"/>
      <c r="DJ812" s="337"/>
      <c r="DK812" s="337"/>
      <c r="DL812" s="337"/>
      <c r="DM812"/>
      <c r="DN812"/>
      <c r="DO812"/>
      <c r="EA812" s="333"/>
      <c r="EB812" s="333"/>
      <c r="EC812" s="333"/>
      <c r="ED812" s="333"/>
      <c r="EE812" s="333"/>
      <c r="EF812" s="333"/>
      <c r="EG812" s="333"/>
      <c r="EH812" s="333"/>
      <c r="EJ812" s="66"/>
      <c r="EL812" s="66"/>
      <c r="EM812" s="338"/>
    </row>
    <row r="813" spans="1:143" s="83" customFormat="1">
      <c r="A813" s="66"/>
      <c r="B813" s="66"/>
      <c r="C813" s="120"/>
      <c r="D813" s="66"/>
      <c r="E813" s="197"/>
      <c r="F813" s="120"/>
      <c r="G813" s="333"/>
      <c r="H813" s="333"/>
      <c r="I813" s="333"/>
      <c r="J813" s="333"/>
      <c r="K813" s="333"/>
      <c r="L813" s="333"/>
      <c r="M813" s="333"/>
      <c r="N813" s="333"/>
      <c r="O813" s="333"/>
      <c r="P813" s="333"/>
      <c r="Q813" s="333"/>
      <c r="R813" s="333"/>
      <c r="S813" s="333"/>
      <c r="T813" s="333"/>
      <c r="U813" s="333"/>
      <c r="V813" s="333"/>
      <c r="W813" s="333"/>
      <c r="X813" s="333"/>
      <c r="Y813" s="333"/>
      <c r="Z813" s="333"/>
      <c r="AA813" s="333"/>
      <c r="AB813" s="333"/>
      <c r="AC813" s="333"/>
      <c r="AD813" s="333"/>
      <c r="AE813" s="333"/>
      <c r="AF813" s="333"/>
      <c r="AG813" s="333"/>
      <c r="AH813" s="333"/>
      <c r="AI813" s="333"/>
      <c r="AJ813" s="333"/>
      <c r="AK813" s="333"/>
      <c r="AL813" s="333"/>
      <c r="AM813" s="333"/>
      <c r="AN813" s="333"/>
      <c r="AO813"/>
      <c r="AP813"/>
      <c r="AQ813"/>
      <c r="AR813"/>
      <c r="AS813" s="333"/>
      <c r="AT813" s="333"/>
      <c r="AU813" s="333"/>
      <c r="AV813" s="333"/>
      <c r="AW813" s="333"/>
      <c r="AX813" s="333"/>
      <c r="AY813" s="333"/>
      <c r="AZ813" s="333"/>
      <c r="BA813"/>
      <c r="BB813"/>
      <c r="BC813"/>
      <c r="BD813"/>
      <c r="BE813"/>
      <c r="BF813"/>
      <c r="BG813" s="333"/>
      <c r="BH813" s="333"/>
      <c r="BI813" s="333"/>
      <c r="BJ813" s="333"/>
      <c r="BK813" s="333"/>
      <c r="BL813" s="333"/>
      <c r="BM813" s="333"/>
      <c r="BN813" s="333"/>
      <c r="BO813" s="333"/>
      <c r="BP813" s="333"/>
      <c r="BQ813" s="333"/>
      <c r="BR813" s="333"/>
      <c r="BS813" s="333"/>
      <c r="BT813" s="333"/>
      <c r="BU813" s="333"/>
      <c r="BV813" s="333"/>
      <c r="BW813" s="333"/>
      <c r="BX813" s="333"/>
      <c r="BY813" s="333"/>
      <c r="BZ813" s="333"/>
      <c r="CA813" s="333"/>
      <c r="CB813" s="333"/>
      <c r="CC813" s="333"/>
      <c r="CD813" s="333"/>
      <c r="CE813" s="337"/>
      <c r="CF813" s="337"/>
      <c r="CG813" s="337"/>
      <c r="CH813" s="337"/>
      <c r="CI813" s="333"/>
      <c r="CJ813" s="333"/>
      <c r="CK813" s="333"/>
      <c r="CL813" s="333"/>
      <c r="CM813" s="333"/>
      <c r="CN813" s="333"/>
      <c r="CO813" s="333"/>
      <c r="CP813" s="333"/>
      <c r="CQ813" s="337"/>
      <c r="CR813" s="337"/>
      <c r="CS813" s="337"/>
      <c r="CT813" s="337"/>
      <c r="CU813" s="337"/>
      <c r="CV813" s="337"/>
      <c r="CW813" s="337"/>
      <c r="CX813" s="337"/>
      <c r="CY813" s="337"/>
      <c r="CZ813" s="337"/>
      <c r="DA813" s="337"/>
      <c r="DB813" s="337"/>
      <c r="DC813" s="337"/>
      <c r="DD813" s="337"/>
      <c r="DE813" s="337"/>
      <c r="DF813" s="337"/>
      <c r="DG813" s="337"/>
      <c r="DH813" s="337"/>
      <c r="DI813" s="337"/>
      <c r="DJ813" s="337"/>
      <c r="DK813" s="337"/>
      <c r="DL813" s="337"/>
      <c r="DM813"/>
      <c r="DN813"/>
      <c r="DO813"/>
      <c r="EA813" s="333"/>
      <c r="EB813" s="333"/>
      <c r="EC813" s="333"/>
      <c r="ED813" s="333"/>
      <c r="EE813" s="333"/>
      <c r="EF813" s="333"/>
      <c r="EG813" s="333"/>
      <c r="EH813" s="333"/>
      <c r="EJ813" s="66"/>
      <c r="EL813" s="66"/>
      <c r="EM813" s="338"/>
    </row>
    <row r="814" spans="1:143" s="83" customFormat="1">
      <c r="A814" s="66"/>
      <c r="B814" s="66"/>
      <c r="C814" s="120"/>
      <c r="D814" s="66"/>
      <c r="E814" s="197"/>
      <c r="F814" s="120"/>
      <c r="G814" s="333"/>
      <c r="H814" s="333"/>
      <c r="I814" s="333"/>
      <c r="J814" s="333"/>
      <c r="K814" s="333"/>
      <c r="L814" s="333"/>
      <c r="M814" s="333"/>
      <c r="N814" s="333"/>
      <c r="O814" s="333"/>
      <c r="P814" s="333"/>
      <c r="Q814" s="333"/>
      <c r="R814" s="333"/>
      <c r="S814" s="333"/>
      <c r="T814" s="333"/>
      <c r="U814" s="333"/>
      <c r="V814" s="333"/>
      <c r="W814" s="333"/>
      <c r="X814" s="333"/>
      <c r="Y814" s="333"/>
      <c r="Z814" s="333"/>
      <c r="AA814" s="333"/>
      <c r="AB814" s="333"/>
      <c r="AC814" s="333"/>
      <c r="AD814" s="333"/>
      <c r="AE814" s="333"/>
      <c r="AF814" s="333"/>
      <c r="AG814" s="333"/>
      <c r="AH814" s="333"/>
      <c r="AI814" s="333"/>
      <c r="AJ814" s="333"/>
      <c r="AK814" s="333"/>
      <c r="AL814" s="333"/>
      <c r="AM814" s="333"/>
      <c r="AN814" s="333"/>
      <c r="AO814"/>
      <c r="AP814"/>
      <c r="AQ814"/>
      <c r="AR814"/>
      <c r="AS814" s="333"/>
      <c r="AT814" s="333"/>
      <c r="AU814" s="333"/>
      <c r="AV814" s="333"/>
      <c r="AW814" s="333"/>
      <c r="AX814" s="333"/>
      <c r="AY814" s="333"/>
      <c r="AZ814" s="333"/>
      <c r="BA814"/>
      <c r="BB814"/>
      <c r="BC814"/>
      <c r="BD814"/>
      <c r="BE814"/>
      <c r="BF814"/>
      <c r="BG814" s="333"/>
      <c r="BH814" s="333"/>
      <c r="BI814" s="333"/>
      <c r="BJ814" s="333"/>
      <c r="BK814" s="333"/>
      <c r="BL814" s="333"/>
      <c r="BM814" s="333"/>
      <c r="BN814" s="333"/>
      <c r="BO814" s="333"/>
      <c r="BP814" s="333"/>
      <c r="BQ814" s="333"/>
      <c r="BR814" s="333"/>
      <c r="BS814" s="333"/>
      <c r="BT814" s="333"/>
      <c r="BU814" s="333"/>
      <c r="BV814" s="333"/>
      <c r="BW814" s="333"/>
      <c r="BX814" s="333"/>
      <c r="BY814" s="333"/>
      <c r="BZ814" s="333"/>
      <c r="CA814" s="333"/>
      <c r="CB814" s="333"/>
      <c r="CC814" s="333"/>
      <c r="CD814" s="333"/>
      <c r="CE814" s="337"/>
      <c r="CF814" s="337"/>
      <c r="CG814" s="337"/>
      <c r="CH814" s="337"/>
      <c r="CI814" s="333"/>
      <c r="CJ814" s="333"/>
      <c r="CK814" s="333"/>
      <c r="CL814" s="333"/>
      <c r="CM814" s="333"/>
      <c r="CN814" s="333"/>
      <c r="CO814" s="333"/>
      <c r="CP814" s="333"/>
      <c r="CQ814" s="337"/>
      <c r="CR814" s="337"/>
      <c r="CS814" s="337"/>
      <c r="CT814" s="337"/>
      <c r="CU814" s="337"/>
      <c r="CV814" s="337"/>
      <c r="CW814" s="337"/>
      <c r="CX814" s="337"/>
      <c r="CY814" s="337"/>
      <c r="CZ814" s="337"/>
      <c r="DA814" s="337"/>
      <c r="DB814" s="337"/>
      <c r="DC814" s="337"/>
      <c r="DD814" s="337"/>
      <c r="DE814" s="337"/>
      <c r="DF814" s="337"/>
      <c r="DG814" s="337"/>
      <c r="DH814" s="337"/>
      <c r="DI814" s="337"/>
      <c r="DJ814" s="337"/>
      <c r="DK814" s="337"/>
      <c r="DL814" s="337"/>
      <c r="DM814"/>
      <c r="DN814"/>
      <c r="DO814"/>
      <c r="EA814" s="333"/>
      <c r="EB814" s="333"/>
      <c r="EC814" s="333"/>
      <c r="ED814" s="333"/>
      <c r="EE814" s="333"/>
      <c r="EF814" s="333"/>
      <c r="EG814" s="333"/>
      <c r="EH814" s="333"/>
      <c r="EJ814" s="66"/>
      <c r="EL814" s="66"/>
      <c r="EM814" s="338"/>
    </row>
    <row r="815" spans="1:143" s="83" customFormat="1">
      <c r="A815" s="66"/>
      <c r="B815" s="66"/>
      <c r="C815" s="120"/>
      <c r="D815" s="66"/>
      <c r="E815" s="197"/>
      <c r="F815" s="120"/>
      <c r="G815" s="333"/>
      <c r="H815" s="333"/>
      <c r="I815" s="333"/>
      <c r="J815" s="333"/>
      <c r="K815" s="333"/>
      <c r="L815" s="333"/>
      <c r="M815" s="333"/>
      <c r="N815" s="333"/>
      <c r="O815" s="333"/>
      <c r="P815" s="333"/>
      <c r="Q815" s="333"/>
      <c r="R815" s="333"/>
      <c r="S815" s="333"/>
      <c r="T815" s="333"/>
      <c r="U815" s="333"/>
      <c r="V815" s="333"/>
      <c r="W815" s="333"/>
      <c r="X815" s="333"/>
      <c r="Y815" s="333"/>
      <c r="Z815" s="333"/>
      <c r="AA815" s="333"/>
      <c r="AB815" s="333"/>
      <c r="AC815" s="333"/>
      <c r="AD815" s="333"/>
      <c r="AE815" s="333"/>
      <c r="AF815" s="333"/>
      <c r="AG815" s="333"/>
      <c r="AH815" s="333"/>
      <c r="AI815" s="333"/>
      <c r="AJ815" s="333"/>
      <c r="AK815" s="333"/>
      <c r="AL815" s="333"/>
      <c r="AM815" s="333"/>
      <c r="AN815" s="333"/>
      <c r="AO815"/>
      <c r="AP815"/>
      <c r="AQ815"/>
      <c r="AR815"/>
      <c r="AS815" s="333"/>
      <c r="AT815" s="333"/>
      <c r="AU815" s="333"/>
      <c r="AV815" s="333"/>
      <c r="AW815" s="333"/>
      <c r="AX815" s="333"/>
      <c r="AY815" s="333"/>
      <c r="AZ815" s="333"/>
      <c r="BA815"/>
      <c r="BB815"/>
      <c r="BC815"/>
      <c r="BD815"/>
      <c r="BE815"/>
      <c r="BF815"/>
      <c r="BG815" s="333"/>
      <c r="BH815" s="333"/>
      <c r="BI815" s="333"/>
      <c r="BJ815" s="333"/>
      <c r="BK815" s="333"/>
      <c r="BL815" s="333"/>
      <c r="BM815" s="333"/>
      <c r="BN815" s="333"/>
      <c r="BO815" s="333"/>
      <c r="BP815" s="333"/>
      <c r="BQ815" s="333"/>
      <c r="BR815" s="333"/>
      <c r="BS815" s="333"/>
      <c r="BT815" s="333"/>
      <c r="BU815" s="333"/>
      <c r="BV815" s="333"/>
      <c r="BW815" s="333"/>
      <c r="BX815" s="333"/>
      <c r="BY815" s="333"/>
      <c r="BZ815" s="333"/>
      <c r="CA815" s="333"/>
      <c r="CB815" s="333"/>
      <c r="CC815" s="333"/>
      <c r="CD815" s="333"/>
      <c r="CE815" s="337"/>
      <c r="CF815" s="337"/>
      <c r="CG815" s="337"/>
      <c r="CH815" s="337"/>
      <c r="CI815" s="333"/>
      <c r="CJ815" s="333"/>
      <c r="CK815" s="333"/>
      <c r="CL815" s="333"/>
      <c r="CM815" s="333"/>
      <c r="CN815" s="333"/>
      <c r="CO815" s="333"/>
      <c r="CP815" s="333"/>
      <c r="CQ815" s="337"/>
      <c r="CR815" s="337"/>
      <c r="CS815" s="337"/>
      <c r="CT815" s="337"/>
      <c r="CU815" s="337"/>
      <c r="CV815" s="337"/>
      <c r="CW815" s="337"/>
      <c r="CX815" s="337"/>
      <c r="CY815" s="337"/>
      <c r="CZ815" s="337"/>
      <c r="DA815" s="337"/>
      <c r="DB815" s="337"/>
      <c r="DC815" s="337"/>
      <c r="DD815" s="337"/>
      <c r="DE815" s="337"/>
      <c r="DF815" s="337"/>
      <c r="DG815" s="337"/>
      <c r="DH815" s="337"/>
      <c r="DI815" s="337"/>
      <c r="DJ815" s="337"/>
      <c r="DK815" s="337"/>
      <c r="DL815" s="337"/>
      <c r="DM815"/>
      <c r="DN815"/>
      <c r="DO815"/>
      <c r="EA815" s="333"/>
      <c r="EB815" s="333"/>
      <c r="EC815" s="333"/>
      <c r="ED815" s="333"/>
      <c r="EE815" s="333"/>
      <c r="EF815" s="333"/>
      <c r="EG815" s="333"/>
      <c r="EH815" s="333"/>
      <c r="EJ815" s="66"/>
      <c r="EL815" s="66"/>
      <c r="EM815" s="338"/>
    </row>
    <row r="816" spans="1:143" s="83" customFormat="1">
      <c r="A816" s="66"/>
      <c r="B816" s="66"/>
      <c r="C816" s="120"/>
      <c r="D816" s="66"/>
      <c r="E816" s="197"/>
      <c r="F816" s="120"/>
      <c r="G816" s="333"/>
      <c r="H816" s="333"/>
      <c r="I816" s="333"/>
      <c r="J816" s="333"/>
      <c r="K816" s="333"/>
      <c r="L816" s="333"/>
      <c r="M816" s="333"/>
      <c r="N816" s="333"/>
      <c r="O816" s="333"/>
      <c r="P816" s="333"/>
      <c r="Q816" s="333"/>
      <c r="R816" s="333"/>
      <c r="S816" s="333"/>
      <c r="T816" s="333"/>
      <c r="U816" s="333"/>
      <c r="V816" s="333"/>
      <c r="W816" s="333"/>
      <c r="X816" s="333"/>
      <c r="Y816" s="333"/>
      <c r="Z816" s="333"/>
      <c r="AA816" s="333"/>
      <c r="AB816" s="333"/>
      <c r="AC816" s="333"/>
      <c r="AD816" s="333"/>
      <c r="AE816" s="333"/>
      <c r="AF816" s="333"/>
      <c r="AG816" s="333"/>
      <c r="AH816" s="333"/>
      <c r="AI816" s="333"/>
      <c r="AJ816" s="333"/>
      <c r="AK816" s="333"/>
      <c r="AL816" s="333"/>
      <c r="AM816" s="333"/>
      <c r="AN816" s="333"/>
      <c r="AO816"/>
      <c r="AP816"/>
      <c r="AQ816"/>
      <c r="AR816"/>
      <c r="AS816" s="333"/>
      <c r="AT816" s="333"/>
      <c r="AU816" s="333"/>
      <c r="AV816" s="333"/>
      <c r="AW816" s="333"/>
      <c r="AX816" s="333"/>
      <c r="AY816" s="333"/>
      <c r="AZ816" s="333"/>
      <c r="BA816"/>
      <c r="BB816"/>
      <c r="BC816"/>
      <c r="BD816"/>
      <c r="BE816"/>
      <c r="BF816"/>
      <c r="BG816" s="333"/>
      <c r="BH816" s="333"/>
      <c r="BI816" s="333"/>
      <c r="BJ816" s="333"/>
      <c r="BK816" s="333"/>
      <c r="BL816" s="333"/>
      <c r="BM816" s="333"/>
      <c r="BN816" s="333"/>
      <c r="BO816" s="333"/>
      <c r="BP816" s="333"/>
      <c r="BQ816" s="333"/>
      <c r="BR816" s="333"/>
      <c r="BS816" s="333"/>
      <c r="BT816" s="333"/>
      <c r="BU816" s="333"/>
      <c r="BV816" s="333"/>
      <c r="BW816" s="333"/>
      <c r="BX816" s="333"/>
      <c r="BY816" s="333"/>
      <c r="BZ816" s="333"/>
      <c r="CA816" s="333"/>
      <c r="CB816" s="333"/>
      <c r="CC816" s="333"/>
      <c r="CD816" s="333"/>
      <c r="CE816" s="337"/>
      <c r="CF816" s="337"/>
      <c r="CG816" s="337"/>
      <c r="CH816" s="337"/>
      <c r="CI816" s="333"/>
      <c r="CJ816" s="333"/>
      <c r="CK816" s="333"/>
      <c r="CL816" s="333"/>
      <c r="CM816" s="333"/>
      <c r="CN816" s="333"/>
      <c r="CO816" s="333"/>
      <c r="CP816" s="333"/>
      <c r="CQ816" s="337"/>
      <c r="CR816" s="337"/>
      <c r="CS816" s="337"/>
      <c r="CT816" s="337"/>
      <c r="CU816" s="337"/>
      <c r="CV816" s="337"/>
      <c r="CW816" s="337"/>
      <c r="CX816" s="337"/>
      <c r="CY816" s="337"/>
      <c r="CZ816" s="337"/>
      <c r="DA816" s="337"/>
      <c r="DB816" s="337"/>
      <c r="DC816" s="337"/>
      <c r="DD816" s="337"/>
      <c r="DE816" s="337"/>
      <c r="DF816" s="337"/>
      <c r="DG816" s="337"/>
      <c r="DH816" s="337"/>
      <c r="DI816" s="337"/>
      <c r="DJ816" s="337"/>
      <c r="DK816" s="337"/>
      <c r="DL816" s="337"/>
      <c r="DM816"/>
      <c r="DN816"/>
      <c r="DO816"/>
      <c r="EA816" s="333"/>
      <c r="EB816" s="333"/>
      <c r="EC816" s="333"/>
      <c r="ED816" s="333"/>
      <c r="EE816" s="333"/>
      <c r="EF816" s="333"/>
      <c r="EG816" s="333"/>
      <c r="EH816" s="333"/>
      <c r="EJ816" s="66"/>
      <c r="EL816" s="66"/>
      <c r="EM816" s="338"/>
    </row>
    <row r="817" spans="1:143" s="83" customFormat="1">
      <c r="A817" s="66"/>
      <c r="B817" s="66"/>
      <c r="C817" s="120"/>
      <c r="D817" s="66"/>
      <c r="E817" s="197"/>
      <c r="F817" s="120"/>
      <c r="G817" s="333"/>
      <c r="H817" s="333"/>
      <c r="I817" s="333"/>
      <c r="J817" s="333"/>
      <c r="K817" s="333"/>
      <c r="L817" s="333"/>
      <c r="M817" s="333"/>
      <c r="N817" s="333"/>
      <c r="O817" s="333"/>
      <c r="P817" s="333"/>
      <c r="Q817" s="333"/>
      <c r="R817" s="333"/>
      <c r="S817" s="333"/>
      <c r="T817" s="333"/>
      <c r="U817" s="333"/>
      <c r="V817" s="333"/>
      <c r="W817" s="333"/>
      <c r="X817" s="333"/>
      <c r="Y817" s="333"/>
      <c r="Z817" s="333"/>
      <c r="AA817" s="333"/>
      <c r="AB817" s="333"/>
      <c r="AC817" s="333"/>
      <c r="AD817" s="333"/>
      <c r="AE817" s="333"/>
      <c r="AF817" s="333"/>
      <c r="AG817" s="333"/>
      <c r="AH817" s="333"/>
      <c r="AI817" s="333"/>
      <c r="AJ817" s="333"/>
      <c r="AK817" s="333"/>
      <c r="AL817" s="333"/>
      <c r="AM817" s="333"/>
      <c r="AN817" s="333"/>
      <c r="AO817"/>
      <c r="AP817"/>
      <c r="AQ817"/>
      <c r="AR817"/>
      <c r="AS817" s="333"/>
      <c r="AT817" s="333"/>
      <c r="AU817" s="333"/>
      <c r="AV817" s="333"/>
      <c r="AW817" s="333"/>
      <c r="AX817" s="333"/>
      <c r="AY817" s="333"/>
      <c r="AZ817" s="333"/>
      <c r="BA817"/>
      <c r="BB817"/>
      <c r="BC817"/>
      <c r="BD817"/>
      <c r="BE817"/>
      <c r="BF817"/>
      <c r="BG817" s="333"/>
      <c r="BH817" s="333"/>
      <c r="BI817" s="333"/>
      <c r="BJ817" s="333"/>
      <c r="BK817" s="333"/>
      <c r="BL817" s="333"/>
      <c r="BM817" s="333"/>
      <c r="BN817" s="333"/>
      <c r="BO817" s="333"/>
      <c r="BP817" s="333"/>
      <c r="BQ817" s="333"/>
      <c r="BR817" s="333"/>
      <c r="BS817" s="333"/>
      <c r="BT817" s="333"/>
      <c r="BU817" s="333"/>
      <c r="BV817" s="333"/>
      <c r="BW817" s="333"/>
      <c r="BX817" s="333"/>
      <c r="BY817" s="333"/>
      <c r="BZ817" s="333"/>
      <c r="CA817" s="333"/>
      <c r="CB817" s="333"/>
      <c r="CC817" s="333"/>
      <c r="CD817" s="333"/>
      <c r="CE817" s="337"/>
      <c r="CF817" s="337"/>
      <c r="CG817" s="337"/>
      <c r="CH817" s="337"/>
      <c r="CI817" s="333"/>
      <c r="CJ817" s="333"/>
      <c r="CK817" s="333"/>
      <c r="CL817" s="333"/>
      <c r="CM817" s="333"/>
      <c r="CN817" s="333"/>
      <c r="CO817" s="333"/>
      <c r="CP817" s="333"/>
      <c r="CQ817" s="337"/>
      <c r="CR817" s="337"/>
      <c r="CS817" s="337"/>
      <c r="CT817" s="337"/>
      <c r="CU817" s="337"/>
      <c r="CV817" s="337"/>
      <c r="CW817" s="337"/>
      <c r="CX817" s="337"/>
      <c r="CY817" s="337"/>
      <c r="CZ817" s="337"/>
      <c r="DA817" s="337"/>
      <c r="DB817" s="337"/>
      <c r="DC817" s="337"/>
      <c r="DD817" s="337"/>
      <c r="DE817" s="337"/>
      <c r="DF817" s="337"/>
      <c r="DG817" s="337"/>
      <c r="DH817" s="337"/>
      <c r="DI817" s="337"/>
      <c r="DJ817" s="337"/>
      <c r="DK817" s="337"/>
      <c r="DL817" s="337"/>
      <c r="DM817"/>
      <c r="DN817"/>
      <c r="DO817"/>
      <c r="EA817" s="333"/>
      <c r="EB817" s="333"/>
      <c r="EC817" s="333"/>
      <c r="ED817" s="333"/>
      <c r="EE817" s="333"/>
      <c r="EF817" s="333"/>
      <c r="EG817" s="333"/>
      <c r="EH817" s="333"/>
      <c r="EJ817" s="66"/>
      <c r="EL817" s="66"/>
      <c r="EM817" s="338"/>
    </row>
    <row r="818" spans="1:143" s="83" customFormat="1">
      <c r="A818" s="66"/>
      <c r="B818" s="66"/>
      <c r="C818" s="120"/>
      <c r="D818" s="66"/>
      <c r="E818" s="197"/>
      <c r="F818" s="120"/>
      <c r="G818" s="333"/>
      <c r="H818" s="333"/>
      <c r="I818" s="333"/>
      <c r="J818" s="333"/>
      <c r="K818" s="333"/>
      <c r="L818" s="333"/>
      <c r="M818" s="333"/>
      <c r="N818" s="333"/>
      <c r="O818" s="333"/>
      <c r="P818" s="333"/>
      <c r="Q818" s="333"/>
      <c r="R818" s="333"/>
      <c r="S818" s="333"/>
      <c r="T818" s="333"/>
      <c r="U818" s="333"/>
      <c r="V818" s="333"/>
      <c r="W818" s="333"/>
      <c r="X818" s="333"/>
      <c r="Y818" s="333"/>
      <c r="Z818" s="333"/>
      <c r="AA818" s="333"/>
      <c r="AB818" s="333"/>
      <c r="AC818" s="333"/>
      <c r="AD818" s="333"/>
      <c r="AE818" s="333"/>
      <c r="AF818" s="333"/>
      <c r="AG818" s="333"/>
      <c r="AH818" s="333"/>
      <c r="AI818" s="333"/>
      <c r="AJ818" s="333"/>
      <c r="AK818" s="333"/>
      <c r="AL818" s="333"/>
      <c r="AM818" s="333"/>
      <c r="AN818" s="333"/>
      <c r="AO818"/>
      <c r="AP818"/>
      <c r="AQ818"/>
      <c r="AR818"/>
      <c r="AS818" s="333"/>
      <c r="AT818" s="333"/>
      <c r="AU818" s="333"/>
      <c r="AV818" s="333"/>
      <c r="AW818" s="333"/>
      <c r="AX818" s="333"/>
      <c r="AY818" s="333"/>
      <c r="AZ818" s="333"/>
      <c r="BA818"/>
      <c r="BB818"/>
      <c r="BC818"/>
      <c r="BD818"/>
      <c r="BE818"/>
      <c r="BF818"/>
      <c r="BG818" s="333"/>
      <c r="BH818" s="333"/>
      <c r="BI818" s="333"/>
      <c r="BJ818" s="333"/>
      <c r="BK818" s="333"/>
      <c r="BL818" s="333"/>
      <c r="BM818" s="333"/>
      <c r="BN818" s="333"/>
      <c r="BO818" s="333"/>
      <c r="BP818" s="333"/>
      <c r="BQ818" s="333"/>
      <c r="BR818" s="333"/>
      <c r="BS818" s="333"/>
      <c r="BT818" s="333"/>
      <c r="BU818" s="333"/>
      <c r="BV818" s="333"/>
      <c r="BW818" s="333"/>
      <c r="BX818" s="333"/>
      <c r="BY818" s="333"/>
      <c r="BZ818" s="333"/>
      <c r="CA818" s="333"/>
      <c r="CB818" s="333"/>
      <c r="CC818" s="333"/>
      <c r="CD818" s="333"/>
      <c r="CE818" s="337"/>
      <c r="CF818" s="337"/>
      <c r="CG818" s="337"/>
      <c r="CH818" s="337"/>
      <c r="CI818" s="333"/>
      <c r="CJ818" s="333"/>
      <c r="CK818" s="333"/>
      <c r="CL818" s="333"/>
      <c r="CM818" s="333"/>
      <c r="CN818" s="333"/>
      <c r="CO818" s="333"/>
      <c r="CP818" s="333"/>
      <c r="CQ818" s="337"/>
      <c r="CR818" s="337"/>
      <c r="CS818" s="337"/>
      <c r="CT818" s="337"/>
      <c r="CU818" s="337"/>
      <c r="CV818" s="337"/>
      <c r="CW818" s="337"/>
      <c r="CX818" s="337"/>
      <c r="CY818" s="337"/>
      <c r="CZ818" s="337"/>
      <c r="DA818" s="337"/>
      <c r="DB818" s="337"/>
      <c r="DC818" s="337"/>
      <c r="DD818" s="337"/>
      <c r="DE818" s="337"/>
      <c r="DF818" s="337"/>
      <c r="DG818" s="337"/>
      <c r="DH818" s="337"/>
      <c r="DI818" s="337"/>
      <c r="DJ818" s="337"/>
      <c r="DK818" s="337"/>
      <c r="DL818" s="337"/>
      <c r="DM818"/>
      <c r="DN818"/>
      <c r="DO818"/>
      <c r="EA818" s="333"/>
      <c r="EB818" s="333"/>
      <c r="EC818" s="333"/>
      <c r="ED818" s="333"/>
      <c r="EE818" s="333"/>
      <c r="EF818" s="333"/>
      <c r="EG818" s="333"/>
      <c r="EH818" s="333"/>
      <c r="EJ818" s="66"/>
      <c r="EL818" s="66"/>
      <c r="EM818" s="338"/>
    </row>
    <row r="819" spans="1:143" s="83" customFormat="1">
      <c r="A819" s="66"/>
      <c r="B819" s="66"/>
      <c r="C819" s="120"/>
      <c r="D819" s="66"/>
      <c r="E819" s="197"/>
      <c r="F819" s="120"/>
      <c r="G819" s="333"/>
      <c r="H819" s="333"/>
      <c r="I819" s="333"/>
      <c r="J819" s="333"/>
      <c r="K819" s="333"/>
      <c r="L819" s="333"/>
      <c r="M819" s="333"/>
      <c r="N819" s="333"/>
      <c r="O819" s="333"/>
      <c r="P819" s="333"/>
      <c r="Q819" s="333"/>
      <c r="R819" s="333"/>
      <c r="S819" s="333"/>
      <c r="T819" s="333"/>
      <c r="U819" s="333"/>
      <c r="V819" s="333"/>
      <c r="W819" s="333"/>
      <c r="X819" s="333"/>
      <c r="Y819" s="333"/>
      <c r="Z819" s="333"/>
      <c r="AA819" s="333"/>
      <c r="AB819" s="333"/>
      <c r="AC819" s="333"/>
      <c r="AD819" s="333"/>
      <c r="AE819" s="333"/>
      <c r="AF819" s="333"/>
      <c r="AG819" s="333"/>
      <c r="AH819" s="333"/>
      <c r="AI819" s="333"/>
      <c r="AJ819" s="333"/>
      <c r="AK819" s="333"/>
      <c r="AL819" s="333"/>
      <c r="AM819" s="333"/>
      <c r="AN819" s="333"/>
      <c r="AO819"/>
      <c r="AP819"/>
      <c r="AQ819"/>
      <c r="AR819"/>
      <c r="AS819" s="333"/>
      <c r="AT819" s="333"/>
      <c r="AU819" s="333"/>
      <c r="AV819" s="333"/>
      <c r="AW819" s="333"/>
      <c r="AX819" s="333"/>
      <c r="AY819" s="333"/>
      <c r="AZ819" s="333"/>
      <c r="BA819"/>
      <c r="BB819"/>
      <c r="BC819"/>
      <c r="BD819"/>
      <c r="BE819"/>
      <c r="BF819"/>
      <c r="BG819" s="333"/>
      <c r="BH819" s="333"/>
      <c r="BI819" s="333"/>
      <c r="BJ819" s="333"/>
      <c r="BK819" s="333"/>
      <c r="BL819" s="333"/>
      <c r="BM819" s="333"/>
      <c r="BN819" s="333"/>
      <c r="BO819" s="333"/>
      <c r="BP819" s="333"/>
      <c r="BQ819" s="333"/>
      <c r="BR819" s="333"/>
      <c r="BS819" s="333"/>
      <c r="BT819" s="333"/>
      <c r="BU819" s="333"/>
      <c r="BV819" s="333"/>
      <c r="BW819" s="333"/>
      <c r="BX819" s="333"/>
      <c r="BY819" s="333"/>
      <c r="BZ819" s="333"/>
      <c r="CA819" s="333"/>
      <c r="CB819" s="333"/>
      <c r="CC819" s="333"/>
      <c r="CD819" s="333"/>
      <c r="CE819" s="337"/>
      <c r="CF819" s="337"/>
      <c r="CG819" s="337"/>
      <c r="CH819" s="337"/>
      <c r="CI819" s="333"/>
      <c r="CJ819" s="333"/>
      <c r="CK819" s="333"/>
      <c r="CL819" s="333"/>
      <c r="CM819" s="333"/>
      <c r="CN819" s="333"/>
      <c r="CO819" s="333"/>
      <c r="CP819" s="333"/>
      <c r="CQ819" s="337"/>
      <c r="CR819" s="337"/>
      <c r="CS819" s="337"/>
      <c r="CT819" s="337"/>
      <c r="CU819" s="337"/>
      <c r="CV819" s="337"/>
      <c r="CW819" s="337"/>
      <c r="CX819" s="337"/>
      <c r="CY819" s="337"/>
      <c r="CZ819" s="337"/>
      <c r="DA819" s="337"/>
      <c r="DB819" s="337"/>
      <c r="DC819" s="337"/>
      <c r="DD819" s="337"/>
      <c r="DE819" s="337"/>
      <c r="DF819" s="337"/>
      <c r="DG819" s="337"/>
      <c r="DH819" s="337"/>
      <c r="DI819" s="337"/>
      <c r="DJ819" s="337"/>
      <c r="DK819" s="337"/>
      <c r="DL819" s="337"/>
      <c r="DM819"/>
      <c r="DN819"/>
      <c r="DO819"/>
      <c r="EA819" s="333"/>
      <c r="EB819" s="333"/>
      <c r="EC819" s="333"/>
      <c r="ED819" s="333"/>
      <c r="EE819" s="333"/>
      <c r="EF819" s="333"/>
      <c r="EG819" s="333"/>
      <c r="EH819" s="333"/>
      <c r="EJ819" s="66"/>
      <c r="EL819" s="66"/>
      <c r="EM819" s="338"/>
    </row>
    <row r="820" spans="1:143" s="83" customFormat="1">
      <c r="A820" s="66"/>
      <c r="B820" s="66"/>
      <c r="C820" s="120"/>
      <c r="D820" s="66"/>
      <c r="E820" s="197"/>
      <c r="F820" s="120"/>
      <c r="G820" s="333"/>
      <c r="H820" s="333"/>
      <c r="I820" s="333"/>
      <c r="J820" s="333"/>
      <c r="K820" s="333"/>
      <c r="L820" s="333"/>
      <c r="M820" s="333"/>
      <c r="N820" s="333"/>
      <c r="O820" s="333"/>
      <c r="P820" s="333"/>
      <c r="Q820" s="333"/>
      <c r="R820" s="333"/>
      <c r="S820" s="333"/>
      <c r="T820" s="333"/>
      <c r="U820" s="333"/>
      <c r="V820" s="333"/>
      <c r="W820" s="333"/>
      <c r="X820" s="333"/>
      <c r="Y820" s="333"/>
      <c r="Z820" s="333"/>
      <c r="AA820" s="333"/>
      <c r="AB820" s="333"/>
      <c r="AC820" s="333"/>
      <c r="AD820" s="333"/>
      <c r="AE820" s="333"/>
      <c r="AF820" s="333"/>
      <c r="AG820" s="333"/>
      <c r="AH820" s="333"/>
      <c r="AI820" s="333"/>
      <c r="AJ820" s="333"/>
      <c r="AK820" s="333"/>
      <c r="AL820" s="333"/>
      <c r="AM820" s="333"/>
      <c r="AN820" s="333"/>
      <c r="AO820"/>
      <c r="AP820"/>
      <c r="AQ820"/>
      <c r="AR820"/>
      <c r="AS820" s="333"/>
      <c r="AT820" s="333"/>
      <c r="AU820" s="333"/>
      <c r="AV820" s="333"/>
      <c r="AW820" s="333"/>
      <c r="AX820" s="333"/>
      <c r="AY820" s="333"/>
      <c r="AZ820" s="333"/>
      <c r="BA820"/>
      <c r="BB820"/>
      <c r="BC820"/>
      <c r="BD820"/>
      <c r="BE820"/>
      <c r="BF820"/>
      <c r="BG820" s="333"/>
      <c r="BH820" s="333"/>
      <c r="BI820" s="333"/>
      <c r="BJ820" s="333"/>
      <c r="BK820" s="333"/>
      <c r="BL820" s="333"/>
      <c r="BM820" s="333"/>
      <c r="BN820" s="333"/>
      <c r="BO820" s="333"/>
      <c r="BP820" s="333"/>
      <c r="BQ820" s="333"/>
      <c r="BR820" s="333"/>
      <c r="BS820" s="333"/>
      <c r="BT820" s="333"/>
      <c r="BU820" s="333"/>
      <c r="BV820" s="333"/>
      <c r="BW820" s="333"/>
      <c r="BX820" s="333"/>
      <c r="BY820" s="333"/>
      <c r="BZ820" s="333"/>
      <c r="CA820" s="333"/>
      <c r="CB820" s="333"/>
      <c r="CC820" s="333"/>
      <c r="CD820" s="333"/>
      <c r="CE820" s="337"/>
      <c r="CF820" s="337"/>
      <c r="CG820" s="337"/>
      <c r="CH820" s="337"/>
      <c r="CI820" s="333"/>
      <c r="CJ820" s="333"/>
      <c r="CK820" s="333"/>
      <c r="CL820" s="333"/>
      <c r="CM820" s="333"/>
      <c r="CN820" s="333"/>
      <c r="CO820" s="333"/>
      <c r="CP820" s="333"/>
      <c r="CQ820" s="337"/>
      <c r="CR820" s="337"/>
      <c r="CS820" s="337"/>
      <c r="CT820" s="337"/>
      <c r="CU820" s="337"/>
      <c r="CV820" s="337"/>
      <c r="CW820" s="337"/>
      <c r="CX820" s="337"/>
      <c r="CY820" s="337"/>
      <c r="CZ820" s="337"/>
      <c r="DA820" s="337"/>
      <c r="DB820" s="337"/>
      <c r="DC820" s="337"/>
      <c r="DD820" s="337"/>
      <c r="DE820" s="337"/>
      <c r="DF820" s="337"/>
      <c r="DG820" s="337"/>
      <c r="DH820" s="337"/>
      <c r="DI820" s="337"/>
      <c r="DJ820" s="337"/>
      <c r="DK820" s="337"/>
      <c r="DL820" s="337"/>
      <c r="DM820"/>
      <c r="DN820"/>
      <c r="DO820"/>
      <c r="EA820" s="333"/>
      <c r="EB820" s="333"/>
      <c r="EC820" s="333"/>
      <c r="ED820" s="333"/>
      <c r="EE820" s="333"/>
      <c r="EF820" s="333"/>
      <c r="EG820" s="333"/>
      <c r="EH820" s="333"/>
      <c r="EJ820" s="66"/>
      <c r="EL820" s="66"/>
      <c r="EM820" s="338"/>
    </row>
    <row r="821" spans="1:143" s="83" customFormat="1">
      <c r="A821" s="66"/>
      <c r="B821" s="66"/>
      <c r="C821" s="120"/>
      <c r="D821" s="66"/>
      <c r="E821" s="197"/>
      <c r="F821" s="120"/>
      <c r="G821" s="333"/>
      <c r="H821" s="333"/>
      <c r="I821" s="333"/>
      <c r="J821" s="333"/>
      <c r="K821" s="333"/>
      <c r="L821" s="333"/>
      <c r="M821" s="333"/>
      <c r="N821" s="333"/>
      <c r="O821" s="333"/>
      <c r="P821" s="333"/>
      <c r="Q821" s="333"/>
      <c r="R821" s="333"/>
      <c r="S821" s="333"/>
      <c r="T821" s="333"/>
      <c r="U821" s="333"/>
      <c r="V821" s="333"/>
      <c r="W821" s="333"/>
      <c r="X821" s="333"/>
      <c r="Y821" s="333"/>
      <c r="Z821" s="333"/>
      <c r="AA821" s="333"/>
      <c r="AB821" s="333"/>
      <c r="AC821" s="333"/>
      <c r="AD821" s="333"/>
      <c r="AE821" s="333"/>
      <c r="AF821" s="333"/>
      <c r="AG821" s="333"/>
      <c r="AH821" s="333"/>
      <c r="AI821" s="333"/>
      <c r="AJ821" s="333"/>
      <c r="AK821" s="333"/>
      <c r="AL821" s="333"/>
      <c r="AM821" s="333"/>
      <c r="AN821" s="333"/>
      <c r="AO821"/>
      <c r="AP821"/>
      <c r="AQ821"/>
      <c r="AR821"/>
      <c r="AS821" s="333"/>
      <c r="AT821" s="333"/>
      <c r="AU821" s="333"/>
      <c r="AV821" s="333"/>
      <c r="AW821" s="333"/>
      <c r="AX821" s="333"/>
      <c r="AY821" s="333"/>
      <c r="AZ821" s="333"/>
      <c r="BA821"/>
      <c r="BB821"/>
      <c r="BC821"/>
      <c r="BD821"/>
      <c r="BE821"/>
      <c r="BF821"/>
      <c r="BG821" s="333"/>
      <c r="BH821" s="333"/>
      <c r="BI821" s="333"/>
      <c r="BJ821" s="333"/>
      <c r="BK821" s="333"/>
      <c r="BL821" s="333"/>
      <c r="BM821" s="333"/>
      <c r="BN821" s="333"/>
      <c r="BO821" s="333"/>
      <c r="BP821" s="333"/>
      <c r="BQ821" s="333"/>
      <c r="BR821" s="333"/>
      <c r="BS821" s="333"/>
      <c r="BT821" s="333"/>
      <c r="BU821" s="333"/>
      <c r="BV821" s="333"/>
      <c r="BW821" s="333"/>
      <c r="BX821" s="333"/>
      <c r="BY821" s="333"/>
      <c r="BZ821" s="333"/>
      <c r="CA821" s="333"/>
      <c r="CB821" s="333"/>
      <c r="CC821" s="333"/>
      <c r="CD821" s="333"/>
      <c r="CE821" s="337"/>
      <c r="CF821" s="337"/>
      <c r="CG821" s="337"/>
      <c r="CH821" s="337"/>
      <c r="CI821" s="333"/>
      <c r="CJ821" s="333"/>
      <c r="CK821" s="333"/>
      <c r="CL821" s="333"/>
      <c r="CM821" s="333"/>
      <c r="CN821" s="333"/>
      <c r="CO821" s="333"/>
      <c r="CP821" s="333"/>
      <c r="CQ821" s="337"/>
      <c r="CR821" s="337"/>
      <c r="CS821" s="337"/>
      <c r="CT821" s="337"/>
      <c r="CU821" s="337"/>
      <c r="CV821" s="337"/>
      <c r="CW821" s="337"/>
      <c r="CX821" s="337"/>
      <c r="CY821" s="337"/>
      <c r="CZ821" s="337"/>
      <c r="DA821" s="337"/>
      <c r="DB821" s="337"/>
      <c r="DC821" s="337"/>
      <c r="DD821" s="337"/>
      <c r="DE821" s="337"/>
      <c r="DF821" s="337"/>
      <c r="DG821" s="337"/>
      <c r="DH821" s="337"/>
      <c r="DI821" s="337"/>
      <c r="DJ821" s="337"/>
      <c r="DK821" s="337"/>
      <c r="DL821" s="337"/>
      <c r="DM821"/>
      <c r="DN821"/>
      <c r="DO821"/>
      <c r="EA821" s="333"/>
      <c r="EB821" s="333"/>
      <c r="EC821" s="333"/>
      <c r="ED821" s="333"/>
      <c r="EE821" s="333"/>
      <c r="EF821" s="333"/>
      <c r="EG821" s="333"/>
      <c r="EH821" s="333"/>
      <c r="EJ821" s="66"/>
      <c r="EL821" s="66"/>
      <c r="EM821" s="338"/>
    </row>
    <row r="822" spans="1:143" s="83" customFormat="1">
      <c r="A822" s="66"/>
      <c r="B822" s="66"/>
      <c r="C822" s="120"/>
      <c r="D822" s="66"/>
      <c r="E822" s="197"/>
      <c r="F822" s="120"/>
      <c r="G822" s="333"/>
      <c r="H822" s="333"/>
      <c r="I822" s="333"/>
      <c r="J822" s="333"/>
      <c r="K822" s="333"/>
      <c r="L822" s="333"/>
      <c r="M822" s="333"/>
      <c r="N822" s="333"/>
      <c r="O822" s="333"/>
      <c r="P822" s="333"/>
      <c r="Q822" s="333"/>
      <c r="R822" s="333"/>
      <c r="S822" s="333"/>
      <c r="T822" s="333"/>
      <c r="U822" s="333"/>
      <c r="V822" s="333"/>
      <c r="W822" s="333"/>
      <c r="X822" s="333"/>
      <c r="Y822" s="333"/>
      <c r="Z822" s="333"/>
      <c r="AA822" s="333"/>
      <c r="AB822" s="333"/>
      <c r="AC822" s="333"/>
      <c r="AD822" s="333"/>
      <c r="AE822" s="333"/>
      <c r="AF822" s="333"/>
      <c r="AG822" s="333"/>
      <c r="AH822" s="333"/>
      <c r="AI822" s="333"/>
      <c r="AJ822" s="333"/>
      <c r="AK822" s="333"/>
      <c r="AL822" s="333"/>
      <c r="AM822" s="333"/>
      <c r="AN822" s="333"/>
      <c r="AO822"/>
      <c r="AP822"/>
      <c r="AQ822"/>
      <c r="AR822"/>
      <c r="AS822" s="333"/>
      <c r="AT822" s="333"/>
      <c r="AU822" s="333"/>
      <c r="AV822" s="333"/>
      <c r="AW822" s="333"/>
      <c r="AX822" s="333"/>
      <c r="AY822" s="333"/>
      <c r="AZ822" s="333"/>
      <c r="BA822"/>
      <c r="BB822"/>
      <c r="BC822"/>
      <c r="BD822"/>
      <c r="BE822"/>
      <c r="BF822"/>
      <c r="BG822" s="333"/>
      <c r="BH822" s="333"/>
      <c r="BI822" s="333"/>
      <c r="BJ822" s="333"/>
      <c r="BK822" s="333"/>
      <c r="BL822" s="333"/>
      <c r="BM822" s="333"/>
      <c r="BN822" s="333"/>
      <c r="BO822" s="333"/>
      <c r="BP822" s="333"/>
      <c r="BQ822" s="333"/>
      <c r="BR822" s="333"/>
      <c r="BS822" s="333"/>
      <c r="BT822" s="333"/>
      <c r="BU822" s="333"/>
      <c r="BV822" s="333"/>
      <c r="BW822" s="333"/>
      <c r="BX822" s="333"/>
      <c r="BY822" s="333"/>
      <c r="BZ822" s="333"/>
      <c r="CA822" s="333"/>
      <c r="CB822" s="333"/>
      <c r="CC822" s="333"/>
      <c r="CD822" s="333"/>
      <c r="CE822" s="337"/>
      <c r="CF822" s="337"/>
      <c r="CG822" s="337"/>
      <c r="CH822" s="337"/>
      <c r="CI822" s="333"/>
      <c r="CJ822" s="333"/>
      <c r="CK822" s="333"/>
      <c r="CL822" s="333"/>
      <c r="CM822" s="333"/>
      <c r="CN822" s="333"/>
      <c r="CO822" s="333"/>
      <c r="CP822" s="333"/>
      <c r="CQ822" s="337"/>
      <c r="CR822" s="337"/>
      <c r="CS822" s="337"/>
      <c r="CT822" s="337"/>
      <c r="CU822" s="337"/>
      <c r="CV822" s="337"/>
      <c r="CW822" s="337"/>
      <c r="CX822" s="337"/>
      <c r="CY822" s="337"/>
      <c r="CZ822" s="337"/>
      <c r="DA822" s="337"/>
      <c r="DB822" s="337"/>
      <c r="DC822" s="337"/>
      <c r="DD822" s="337"/>
      <c r="DE822" s="337"/>
      <c r="DF822" s="337"/>
      <c r="DG822" s="337"/>
      <c r="DH822" s="337"/>
      <c r="DI822" s="337"/>
      <c r="DJ822" s="337"/>
      <c r="DK822" s="337"/>
      <c r="DL822" s="337"/>
      <c r="DM822"/>
      <c r="DN822"/>
      <c r="DO822"/>
      <c r="EA822" s="333"/>
      <c r="EB822" s="333"/>
      <c r="EC822" s="333"/>
      <c r="ED822" s="333"/>
      <c r="EE822" s="333"/>
      <c r="EF822" s="333"/>
      <c r="EG822" s="333"/>
      <c r="EH822" s="333"/>
      <c r="EJ822" s="66"/>
      <c r="EL822" s="66"/>
      <c r="EM822" s="338"/>
    </row>
    <row r="823" spans="1:143" s="83" customFormat="1">
      <c r="A823" s="66"/>
      <c r="B823" s="66"/>
      <c r="C823" s="120"/>
      <c r="D823" s="66"/>
      <c r="E823" s="197"/>
      <c r="F823" s="120"/>
      <c r="G823" s="333"/>
      <c r="H823" s="333"/>
      <c r="I823" s="333"/>
      <c r="J823" s="333"/>
      <c r="K823" s="333"/>
      <c r="L823" s="333"/>
      <c r="M823" s="333"/>
      <c r="N823" s="333"/>
      <c r="O823" s="333"/>
      <c r="P823" s="333"/>
      <c r="Q823" s="333"/>
      <c r="R823" s="333"/>
      <c r="S823" s="333"/>
      <c r="T823" s="333"/>
      <c r="U823" s="333"/>
      <c r="V823" s="333"/>
      <c r="W823" s="333"/>
      <c r="X823" s="333"/>
      <c r="Y823" s="333"/>
      <c r="Z823" s="333"/>
      <c r="AA823" s="333"/>
      <c r="AB823" s="333"/>
      <c r="AC823" s="333"/>
      <c r="AD823" s="333"/>
      <c r="AE823" s="333"/>
      <c r="AF823" s="333"/>
      <c r="AG823" s="333"/>
      <c r="AH823" s="333"/>
      <c r="AI823" s="333"/>
      <c r="AJ823" s="333"/>
      <c r="AK823" s="333"/>
      <c r="AL823" s="333"/>
      <c r="AM823" s="333"/>
      <c r="AN823" s="333"/>
      <c r="AO823"/>
      <c r="AP823"/>
      <c r="AQ823"/>
      <c r="AR823"/>
      <c r="AS823" s="333"/>
      <c r="AT823" s="333"/>
      <c r="AU823" s="333"/>
      <c r="AV823" s="333"/>
      <c r="AW823" s="333"/>
      <c r="AX823" s="333"/>
      <c r="AY823" s="333"/>
      <c r="AZ823" s="333"/>
      <c r="BA823"/>
      <c r="BB823"/>
      <c r="BC823"/>
      <c r="BD823"/>
      <c r="BE823"/>
      <c r="BF823"/>
      <c r="BG823" s="333"/>
      <c r="BH823" s="333"/>
      <c r="BI823" s="333"/>
      <c r="BJ823" s="333"/>
      <c r="BK823" s="333"/>
      <c r="BL823" s="333"/>
      <c r="BM823" s="333"/>
      <c r="BN823" s="333"/>
      <c r="BO823" s="333"/>
      <c r="BP823" s="333"/>
      <c r="BQ823" s="333"/>
      <c r="BR823" s="333"/>
      <c r="BS823" s="333"/>
      <c r="BT823" s="333"/>
      <c r="BU823" s="333"/>
      <c r="BV823" s="333"/>
      <c r="BW823" s="333"/>
      <c r="BX823" s="333"/>
      <c r="BY823" s="333"/>
      <c r="BZ823" s="333"/>
      <c r="CA823" s="333"/>
      <c r="CB823" s="333"/>
      <c r="CC823" s="333"/>
      <c r="CD823" s="333"/>
      <c r="CE823" s="337"/>
      <c r="CF823" s="337"/>
      <c r="CG823" s="337"/>
      <c r="CH823" s="337"/>
      <c r="CI823" s="333"/>
      <c r="CJ823" s="333"/>
      <c r="CK823" s="333"/>
      <c r="CL823" s="333"/>
      <c r="CM823" s="333"/>
      <c r="CN823" s="333"/>
      <c r="CO823" s="333"/>
      <c r="CP823" s="333"/>
      <c r="CQ823" s="337"/>
      <c r="CR823" s="337"/>
      <c r="CS823" s="337"/>
      <c r="CT823" s="337"/>
      <c r="CU823" s="337"/>
      <c r="CV823" s="337"/>
      <c r="CW823" s="337"/>
      <c r="CX823" s="337"/>
      <c r="CY823" s="337"/>
      <c r="CZ823" s="337"/>
      <c r="DA823" s="337"/>
      <c r="DB823" s="337"/>
      <c r="DC823" s="337"/>
      <c r="DD823" s="337"/>
      <c r="DE823" s="337"/>
      <c r="DF823" s="337"/>
      <c r="DG823" s="337"/>
      <c r="DH823" s="337"/>
      <c r="DI823" s="337"/>
      <c r="DJ823" s="337"/>
      <c r="DK823" s="337"/>
      <c r="DL823" s="337"/>
      <c r="DM823"/>
      <c r="DN823"/>
      <c r="DO823"/>
      <c r="EA823" s="333"/>
      <c r="EB823" s="333"/>
      <c r="EC823" s="333"/>
      <c r="ED823" s="333"/>
      <c r="EE823" s="333"/>
      <c r="EF823" s="333"/>
      <c r="EG823" s="333"/>
      <c r="EH823" s="333"/>
      <c r="EJ823" s="66"/>
      <c r="EL823" s="66"/>
      <c r="EM823" s="338"/>
    </row>
    <row r="824" spans="1:143" s="83" customFormat="1">
      <c r="A824" s="66"/>
      <c r="B824" s="66"/>
      <c r="C824" s="120"/>
      <c r="D824" s="66"/>
      <c r="E824" s="197"/>
      <c r="F824" s="120"/>
      <c r="G824" s="333"/>
      <c r="H824" s="333"/>
      <c r="I824" s="333"/>
      <c r="J824" s="333"/>
      <c r="K824" s="333"/>
      <c r="L824" s="333"/>
      <c r="M824" s="333"/>
      <c r="N824" s="333"/>
      <c r="O824" s="333"/>
      <c r="P824" s="333"/>
      <c r="Q824" s="333"/>
      <c r="R824" s="333"/>
      <c r="S824" s="333"/>
      <c r="T824" s="333"/>
      <c r="U824" s="333"/>
      <c r="V824" s="333"/>
      <c r="W824" s="333"/>
      <c r="X824" s="333"/>
      <c r="Y824" s="333"/>
      <c r="Z824" s="333"/>
      <c r="AA824" s="333"/>
      <c r="AB824" s="333"/>
      <c r="AC824" s="333"/>
      <c r="AD824" s="333"/>
      <c r="AE824" s="333"/>
      <c r="AF824" s="333"/>
      <c r="AG824" s="333"/>
      <c r="AH824" s="333"/>
      <c r="AI824" s="333"/>
      <c r="AJ824" s="333"/>
      <c r="AK824" s="333"/>
      <c r="AL824" s="333"/>
      <c r="AM824" s="333"/>
      <c r="AN824" s="333"/>
      <c r="AO824"/>
      <c r="AP824"/>
      <c r="AQ824"/>
      <c r="AR824"/>
      <c r="AS824" s="333"/>
      <c r="AT824" s="333"/>
      <c r="AU824" s="333"/>
      <c r="AV824" s="333"/>
      <c r="AW824" s="333"/>
      <c r="AX824" s="333"/>
      <c r="AY824" s="333"/>
      <c r="AZ824" s="333"/>
      <c r="BA824"/>
      <c r="BB824"/>
      <c r="BC824"/>
      <c r="BD824"/>
      <c r="BE824"/>
      <c r="BF824"/>
      <c r="BG824" s="333"/>
      <c r="BH824" s="333"/>
      <c r="BI824" s="333"/>
      <c r="BJ824" s="333"/>
      <c r="BK824" s="333"/>
      <c r="BL824" s="333"/>
      <c r="BM824" s="333"/>
      <c r="BN824" s="333"/>
      <c r="BO824" s="333"/>
      <c r="BP824" s="333"/>
      <c r="BQ824" s="333"/>
      <c r="BR824" s="333"/>
      <c r="BS824" s="333"/>
      <c r="BT824" s="333"/>
      <c r="BU824" s="333"/>
      <c r="BV824" s="333"/>
      <c r="BW824" s="333"/>
      <c r="BX824" s="333"/>
      <c r="BY824" s="333"/>
      <c r="BZ824" s="333"/>
      <c r="CA824" s="333"/>
      <c r="CB824" s="333"/>
      <c r="CC824" s="333"/>
      <c r="CD824" s="333"/>
      <c r="CE824" s="337"/>
      <c r="CF824" s="337"/>
      <c r="CG824" s="337"/>
      <c r="CH824" s="337"/>
      <c r="CI824" s="333"/>
      <c r="CJ824" s="333"/>
      <c r="CK824" s="333"/>
      <c r="CL824" s="333"/>
      <c r="CM824" s="333"/>
      <c r="CN824" s="333"/>
      <c r="CO824" s="333"/>
      <c r="CP824" s="333"/>
      <c r="CQ824" s="337"/>
      <c r="CR824" s="337"/>
      <c r="CS824" s="337"/>
      <c r="CT824" s="337"/>
      <c r="CU824" s="337"/>
      <c r="CV824" s="337"/>
      <c r="CW824" s="337"/>
      <c r="CX824" s="337"/>
      <c r="CY824" s="337"/>
      <c r="CZ824" s="337"/>
      <c r="DA824" s="337"/>
      <c r="DB824" s="337"/>
      <c r="DC824" s="337"/>
      <c r="DD824" s="337"/>
      <c r="DE824" s="337"/>
      <c r="DF824" s="337"/>
      <c r="DG824" s="337"/>
      <c r="DH824" s="337"/>
      <c r="DI824" s="337"/>
      <c r="DJ824" s="337"/>
      <c r="DK824" s="337"/>
      <c r="DL824" s="337"/>
      <c r="DM824"/>
      <c r="DN824"/>
      <c r="DO824"/>
      <c r="EA824" s="333"/>
      <c r="EB824" s="333"/>
      <c r="EC824" s="333"/>
      <c r="ED824" s="333"/>
      <c r="EE824" s="333"/>
      <c r="EF824" s="333"/>
      <c r="EG824" s="333"/>
      <c r="EH824" s="333"/>
      <c r="EJ824" s="66"/>
      <c r="EL824" s="66"/>
      <c r="EM824" s="338"/>
    </row>
    <row r="825" spans="1:143" s="83" customFormat="1">
      <c r="A825" s="66"/>
      <c r="B825" s="66"/>
      <c r="C825" s="120"/>
      <c r="D825" s="66"/>
      <c r="E825" s="197"/>
      <c r="F825" s="120"/>
      <c r="G825" s="333"/>
      <c r="H825" s="333"/>
      <c r="I825" s="333"/>
      <c r="J825" s="333"/>
      <c r="K825" s="333"/>
      <c r="L825" s="333"/>
      <c r="M825" s="333"/>
      <c r="N825" s="333"/>
      <c r="O825" s="333"/>
      <c r="P825" s="333"/>
      <c r="Q825" s="333"/>
      <c r="R825" s="333"/>
      <c r="S825" s="333"/>
      <c r="T825" s="333"/>
      <c r="U825" s="333"/>
      <c r="V825" s="333"/>
      <c r="W825" s="333"/>
      <c r="X825" s="333"/>
      <c r="Y825" s="333"/>
      <c r="Z825" s="333"/>
      <c r="AA825" s="333"/>
      <c r="AB825" s="333"/>
      <c r="AC825" s="333"/>
      <c r="AD825" s="333"/>
      <c r="AE825" s="333"/>
      <c r="AF825" s="333"/>
      <c r="AG825" s="333"/>
      <c r="AH825" s="333"/>
      <c r="AI825" s="333"/>
      <c r="AJ825" s="333"/>
      <c r="AK825" s="333"/>
      <c r="AL825" s="333"/>
      <c r="AM825" s="333"/>
      <c r="AN825" s="333"/>
      <c r="AO825"/>
      <c r="AP825"/>
      <c r="AQ825"/>
      <c r="AR825"/>
      <c r="AS825" s="333"/>
      <c r="AT825" s="333"/>
      <c r="AU825" s="333"/>
      <c r="AV825" s="333"/>
      <c r="AW825" s="333"/>
      <c r="AX825" s="333"/>
      <c r="AY825" s="333"/>
      <c r="AZ825" s="333"/>
      <c r="BA825"/>
      <c r="BB825"/>
      <c r="BC825"/>
      <c r="BD825"/>
      <c r="BE825"/>
      <c r="BF825"/>
      <c r="BG825" s="333"/>
      <c r="BH825" s="333"/>
      <c r="BI825" s="333"/>
      <c r="BJ825" s="333"/>
      <c r="BK825" s="333"/>
      <c r="BL825" s="333"/>
      <c r="BM825" s="333"/>
      <c r="BN825" s="333"/>
      <c r="BO825" s="333"/>
      <c r="BP825" s="333"/>
      <c r="BQ825" s="333"/>
      <c r="BR825" s="333"/>
      <c r="BS825" s="333"/>
      <c r="BT825" s="333"/>
      <c r="BU825" s="333"/>
      <c r="BV825" s="333"/>
      <c r="BW825" s="333"/>
      <c r="BX825" s="333"/>
      <c r="BY825" s="333"/>
      <c r="BZ825" s="333"/>
      <c r="CA825" s="333"/>
      <c r="CB825" s="333"/>
      <c r="CC825" s="333"/>
      <c r="CD825" s="333"/>
      <c r="CE825" s="337"/>
      <c r="CF825" s="337"/>
      <c r="CG825" s="337"/>
      <c r="CH825" s="337"/>
      <c r="CI825" s="333"/>
      <c r="CJ825" s="333"/>
      <c r="CK825" s="333"/>
      <c r="CL825" s="333"/>
      <c r="CM825" s="333"/>
      <c r="CN825" s="333"/>
      <c r="CO825" s="333"/>
      <c r="CP825" s="333"/>
      <c r="CQ825" s="337"/>
      <c r="CR825" s="337"/>
      <c r="CS825" s="337"/>
      <c r="CT825" s="337"/>
      <c r="CU825" s="337"/>
      <c r="CV825" s="337"/>
      <c r="CW825" s="337"/>
      <c r="CX825" s="337"/>
      <c r="CY825" s="337"/>
      <c r="CZ825" s="337"/>
      <c r="DA825" s="337"/>
      <c r="DB825" s="337"/>
      <c r="DC825" s="337"/>
      <c r="DD825" s="337"/>
      <c r="DE825" s="337"/>
      <c r="DF825" s="337"/>
      <c r="DG825" s="337"/>
      <c r="DH825" s="337"/>
      <c r="DI825" s="337"/>
      <c r="DJ825" s="337"/>
      <c r="DK825" s="337"/>
      <c r="DL825" s="337"/>
      <c r="DM825"/>
      <c r="DN825"/>
      <c r="DO825"/>
      <c r="EA825" s="333"/>
      <c r="EB825" s="333"/>
      <c r="EC825" s="333"/>
      <c r="ED825" s="333"/>
      <c r="EE825" s="333"/>
      <c r="EF825" s="333"/>
      <c r="EG825" s="333"/>
      <c r="EH825" s="333"/>
      <c r="EJ825" s="66"/>
      <c r="EL825" s="66"/>
      <c r="EM825" s="338"/>
    </row>
    <row r="826" spans="1:143" s="83" customFormat="1">
      <c r="A826" s="66"/>
      <c r="B826" s="66"/>
      <c r="C826" s="120"/>
      <c r="D826" s="66"/>
      <c r="E826" s="197"/>
      <c r="F826" s="120"/>
      <c r="G826" s="333"/>
      <c r="H826" s="333"/>
      <c r="I826" s="333"/>
      <c r="J826" s="333"/>
      <c r="K826" s="333"/>
      <c r="L826" s="333"/>
      <c r="M826" s="333"/>
      <c r="N826" s="333"/>
      <c r="O826" s="333"/>
      <c r="P826" s="333"/>
      <c r="Q826" s="333"/>
      <c r="R826" s="333"/>
      <c r="S826" s="333"/>
      <c r="T826" s="333"/>
      <c r="U826" s="333"/>
      <c r="V826" s="333"/>
      <c r="W826" s="333"/>
      <c r="X826" s="333"/>
      <c r="Y826" s="333"/>
      <c r="Z826" s="333"/>
      <c r="AA826" s="333"/>
      <c r="AB826" s="333"/>
      <c r="AC826" s="333"/>
      <c r="AD826" s="333"/>
      <c r="AE826" s="333"/>
      <c r="AF826" s="333"/>
      <c r="AG826" s="333"/>
      <c r="AH826" s="333"/>
      <c r="AI826" s="333"/>
      <c r="AJ826" s="333"/>
      <c r="AK826" s="333"/>
      <c r="AL826" s="333"/>
      <c r="AM826" s="333"/>
      <c r="AN826" s="333"/>
      <c r="AO826"/>
      <c r="AP826"/>
      <c r="AQ826"/>
      <c r="AR826"/>
      <c r="AS826" s="333"/>
      <c r="AT826" s="333"/>
      <c r="AU826" s="333"/>
      <c r="AV826" s="333"/>
      <c r="AW826" s="333"/>
      <c r="AX826" s="333"/>
      <c r="AY826" s="333"/>
      <c r="AZ826" s="333"/>
      <c r="BA826"/>
      <c r="BB826"/>
      <c r="BC826"/>
      <c r="BD826"/>
      <c r="BE826"/>
      <c r="BF826"/>
      <c r="BG826" s="333"/>
      <c r="BH826" s="333"/>
      <c r="BI826" s="333"/>
      <c r="BJ826" s="333"/>
      <c r="BK826" s="333"/>
      <c r="BL826" s="333"/>
      <c r="BM826" s="333"/>
      <c r="BN826" s="333"/>
      <c r="BO826" s="333"/>
      <c r="BP826" s="333"/>
      <c r="BQ826" s="333"/>
      <c r="BR826" s="333"/>
      <c r="BS826" s="333"/>
      <c r="BT826" s="333"/>
      <c r="BU826" s="333"/>
      <c r="BV826" s="333"/>
      <c r="BW826" s="333"/>
      <c r="BX826" s="333"/>
      <c r="BY826" s="333"/>
      <c r="BZ826" s="333"/>
      <c r="CA826" s="333"/>
      <c r="CB826" s="333"/>
      <c r="CC826" s="333"/>
      <c r="CD826" s="333"/>
      <c r="CE826" s="337"/>
      <c r="CF826" s="337"/>
      <c r="CG826" s="337"/>
      <c r="CH826" s="337"/>
      <c r="CI826" s="333"/>
      <c r="CJ826" s="333"/>
      <c r="CK826" s="333"/>
      <c r="CL826" s="333"/>
      <c r="CM826" s="333"/>
      <c r="CN826" s="333"/>
      <c r="CO826" s="333"/>
      <c r="CP826" s="333"/>
      <c r="CQ826" s="337"/>
      <c r="CR826" s="337"/>
      <c r="CS826" s="337"/>
      <c r="CT826" s="337"/>
      <c r="CU826" s="337"/>
      <c r="CV826" s="337"/>
      <c r="CW826" s="337"/>
      <c r="CX826" s="337"/>
      <c r="CY826" s="337"/>
      <c r="CZ826" s="337"/>
      <c r="DA826" s="337"/>
      <c r="DB826" s="337"/>
      <c r="DC826" s="337"/>
      <c r="DD826" s="337"/>
      <c r="DE826" s="337"/>
      <c r="DF826" s="337"/>
      <c r="DG826" s="337"/>
      <c r="DH826" s="337"/>
      <c r="DI826" s="337"/>
      <c r="DJ826" s="337"/>
      <c r="DK826" s="337"/>
      <c r="DL826" s="337"/>
      <c r="DM826"/>
      <c r="DN826"/>
      <c r="DO826"/>
      <c r="EA826" s="333"/>
      <c r="EB826" s="333"/>
      <c r="EC826" s="333"/>
      <c r="ED826" s="333"/>
      <c r="EE826" s="333"/>
      <c r="EF826" s="333"/>
      <c r="EG826" s="333"/>
      <c r="EH826" s="333"/>
      <c r="EJ826" s="66"/>
      <c r="EL826" s="66"/>
      <c r="EM826" s="338"/>
    </row>
    <row r="827" spans="1:143" s="83" customFormat="1">
      <c r="A827" s="66"/>
      <c r="B827" s="66"/>
      <c r="C827" s="120"/>
      <c r="D827" s="66"/>
      <c r="E827" s="197"/>
      <c r="F827" s="120"/>
      <c r="G827" s="333"/>
      <c r="H827" s="333"/>
      <c r="I827" s="333"/>
      <c r="J827" s="333"/>
      <c r="K827" s="333"/>
      <c r="L827" s="333"/>
      <c r="M827" s="333"/>
      <c r="N827" s="333"/>
      <c r="O827" s="333"/>
      <c r="P827" s="333"/>
      <c r="Q827" s="333"/>
      <c r="R827" s="333"/>
      <c r="S827" s="333"/>
      <c r="T827" s="333"/>
      <c r="U827" s="333"/>
      <c r="V827" s="333"/>
      <c r="W827" s="333"/>
      <c r="X827" s="333"/>
      <c r="Y827" s="333"/>
      <c r="Z827" s="333"/>
      <c r="AA827" s="333"/>
      <c r="AB827" s="333"/>
      <c r="AC827" s="333"/>
      <c r="AD827" s="333"/>
      <c r="AE827" s="333"/>
      <c r="AF827" s="333"/>
      <c r="AG827" s="333"/>
      <c r="AH827" s="333"/>
      <c r="AI827" s="333"/>
      <c r="AJ827" s="333"/>
      <c r="AK827" s="333"/>
      <c r="AL827" s="333"/>
      <c r="AM827" s="333"/>
      <c r="AN827" s="333"/>
      <c r="AO827"/>
      <c r="AP827"/>
      <c r="AQ827"/>
      <c r="AR827"/>
      <c r="AS827" s="333"/>
      <c r="AT827" s="333"/>
      <c r="AU827" s="333"/>
      <c r="AV827" s="333"/>
      <c r="AW827" s="333"/>
      <c r="AX827" s="333"/>
      <c r="AY827" s="333"/>
      <c r="AZ827" s="333"/>
      <c r="BA827"/>
      <c r="BB827"/>
      <c r="BC827"/>
      <c r="BD827"/>
      <c r="BE827"/>
      <c r="BF827"/>
      <c r="BG827" s="333"/>
      <c r="BH827" s="333"/>
      <c r="BI827" s="333"/>
      <c r="BJ827" s="333"/>
      <c r="BK827" s="333"/>
      <c r="BL827" s="333"/>
      <c r="BM827" s="333"/>
      <c r="BN827" s="333"/>
      <c r="BO827" s="333"/>
      <c r="BP827" s="333"/>
      <c r="BQ827" s="333"/>
      <c r="BR827" s="333"/>
      <c r="BS827" s="333"/>
      <c r="BT827" s="333"/>
      <c r="BU827" s="333"/>
      <c r="BV827" s="333"/>
      <c r="BW827" s="333"/>
      <c r="BX827" s="333"/>
      <c r="BY827" s="333"/>
      <c r="BZ827" s="333"/>
      <c r="CA827" s="333"/>
      <c r="CB827" s="333"/>
      <c r="CC827" s="333"/>
      <c r="CD827" s="333"/>
      <c r="CE827" s="337"/>
      <c r="CF827" s="337"/>
      <c r="CG827" s="337"/>
      <c r="CH827" s="337"/>
      <c r="CI827" s="333"/>
      <c r="CJ827" s="333"/>
      <c r="CK827" s="333"/>
      <c r="CL827" s="333"/>
      <c r="CM827" s="333"/>
      <c r="CN827" s="333"/>
      <c r="CO827" s="333"/>
      <c r="CP827" s="333"/>
      <c r="CQ827" s="337"/>
      <c r="CR827" s="337"/>
      <c r="CS827" s="337"/>
      <c r="CT827" s="337"/>
      <c r="CU827" s="337"/>
      <c r="CV827" s="337"/>
      <c r="CW827" s="337"/>
      <c r="CX827" s="337"/>
      <c r="CY827" s="337"/>
      <c r="CZ827" s="337"/>
      <c r="DA827" s="337"/>
      <c r="DB827" s="337"/>
      <c r="DC827" s="337"/>
      <c r="DD827" s="337"/>
      <c r="DE827" s="337"/>
      <c r="DF827" s="337"/>
      <c r="DG827" s="337"/>
      <c r="DH827" s="337"/>
      <c r="DI827" s="337"/>
      <c r="DJ827" s="337"/>
      <c r="DK827" s="337"/>
      <c r="DL827" s="337"/>
      <c r="DM827"/>
      <c r="DN827"/>
      <c r="DO827"/>
      <c r="EA827" s="333"/>
      <c r="EB827" s="333"/>
      <c r="EC827" s="333"/>
      <c r="ED827" s="333"/>
      <c r="EE827" s="333"/>
      <c r="EF827" s="333"/>
      <c r="EG827" s="333"/>
      <c r="EH827" s="333"/>
      <c r="EJ827" s="66"/>
      <c r="EL827" s="66"/>
      <c r="EM827" s="338"/>
    </row>
    <row r="828" spans="1:143" s="83" customFormat="1">
      <c r="A828" s="66"/>
      <c r="B828" s="66"/>
      <c r="C828" s="120"/>
      <c r="D828" s="66"/>
      <c r="E828" s="197"/>
      <c r="F828" s="120"/>
      <c r="G828" s="333"/>
      <c r="H828" s="333"/>
      <c r="I828" s="333"/>
      <c r="J828" s="333"/>
      <c r="K828" s="333"/>
      <c r="L828" s="333"/>
      <c r="M828" s="333"/>
      <c r="N828" s="333"/>
      <c r="O828" s="333"/>
      <c r="P828" s="333"/>
      <c r="Q828" s="333"/>
      <c r="R828" s="333"/>
      <c r="S828" s="333"/>
      <c r="T828" s="333"/>
      <c r="U828" s="333"/>
      <c r="V828" s="333"/>
      <c r="W828" s="333"/>
      <c r="X828" s="333"/>
      <c r="Y828" s="333"/>
      <c r="Z828" s="333"/>
      <c r="AA828" s="333"/>
      <c r="AB828" s="333"/>
      <c r="AC828" s="333"/>
      <c r="AD828" s="333"/>
      <c r="AE828" s="333"/>
      <c r="AF828" s="333"/>
      <c r="AG828" s="333"/>
      <c r="AH828" s="333"/>
      <c r="AI828" s="333"/>
      <c r="AJ828" s="333"/>
      <c r="AK828" s="333"/>
      <c r="AL828" s="333"/>
      <c r="AM828" s="333"/>
      <c r="AN828" s="333"/>
      <c r="AO828"/>
      <c r="AP828"/>
      <c r="AQ828"/>
      <c r="AR828"/>
      <c r="AS828" s="333"/>
      <c r="AT828" s="333"/>
      <c r="AU828" s="333"/>
      <c r="AV828" s="333"/>
      <c r="AW828" s="333"/>
      <c r="AX828" s="333"/>
      <c r="AY828" s="333"/>
      <c r="AZ828" s="333"/>
      <c r="BA828"/>
      <c r="BB828"/>
      <c r="BC828"/>
      <c r="BD828"/>
      <c r="BE828"/>
      <c r="BF828"/>
      <c r="BG828" s="333"/>
      <c r="BH828" s="333"/>
      <c r="BI828" s="333"/>
      <c r="BJ828" s="333"/>
      <c r="BK828" s="333"/>
      <c r="BL828" s="333"/>
      <c r="BM828" s="333"/>
      <c r="BN828" s="333"/>
      <c r="BO828" s="333"/>
      <c r="BP828" s="333"/>
      <c r="BQ828" s="333"/>
      <c r="BR828" s="333"/>
      <c r="BS828" s="333"/>
      <c r="BT828" s="333"/>
      <c r="BU828" s="333"/>
      <c r="BV828" s="333"/>
      <c r="BW828" s="333"/>
      <c r="BX828" s="333"/>
      <c r="BY828" s="333"/>
      <c r="BZ828" s="333"/>
      <c r="CA828" s="333"/>
      <c r="CB828" s="333"/>
      <c r="CC828" s="333"/>
      <c r="CD828" s="333"/>
      <c r="CE828" s="337"/>
      <c r="CF828" s="337"/>
      <c r="CG828" s="337"/>
      <c r="CH828" s="337"/>
      <c r="CI828" s="333"/>
      <c r="CJ828" s="333"/>
      <c r="CK828" s="333"/>
      <c r="CL828" s="333"/>
      <c r="CM828" s="333"/>
      <c r="CN828" s="333"/>
      <c r="CO828" s="333"/>
      <c r="CP828" s="333"/>
      <c r="CQ828" s="337"/>
      <c r="CR828" s="337"/>
      <c r="CS828" s="337"/>
      <c r="CT828" s="337"/>
      <c r="CU828" s="337"/>
      <c r="CV828" s="337"/>
      <c r="CW828" s="337"/>
      <c r="CX828" s="337"/>
      <c r="CY828" s="337"/>
      <c r="CZ828" s="337"/>
      <c r="DA828" s="337"/>
      <c r="DB828" s="337"/>
      <c r="DC828" s="337"/>
      <c r="DD828" s="337"/>
      <c r="DE828" s="337"/>
      <c r="DF828" s="337"/>
      <c r="DG828" s="337"/>
      <c r="DH828" s="337"/>
      <c r="DI828" s="337"/>
      <c r="DJ828" s="337"/>
      <c r="DK828" s="337"/>
      <c r="DL828" s="337"/>
      <c r="DM828"/>
      <c r="DN828"/>
      <c r="DO828"/>
      <c r="EA828" s="333"/>
      <c r="EB828" s="333"/>
      <c r="EC828" s="333"/>
      <c r="ED828" s="333"/>
      <c r="EE828" s="333"/>
      <c r="EF828" s="333"/>
      <c r="EG828" s="333"/>
      <c r="EH828" s="333"/>
      <c r="EJ828" s="66"/>
      <c r="EL828" s="66"/>
      <c r="EM828" s="338"/>
    </row>
    <row r="829" spans="1:143" s="83" customFormat="1">
      <c r="A829" s="66"/>
      <c r="B829" s="66"/>
      <c r="C829" s="120"/>
      <c r="D829" s="66"/>
      <c r="E829" s="197"/>
      <c r="F829" s="120"/>
      <c r="G829" s="333"/>
      <c r="H829" s="333"/>
      <c r="I829" s="333"/>
      <c r="J829" s="333"/>
      <c r="K829" s="333"/>
      <c r="L829" s="333"/>
      <c r="M829" s="333"/>
      <c r="N829" s="333"/>
      <c r="O829" s="333"/>
      <c r="P829" s="333"/>
      <c r="Q829" s="333"/>
      <c r="R829" s="333"/>
      <c r="S829" s="333"/>
      <c r="T829" s="333"/>
      <c r="U829" s="333"/>
      <c r="V829" s="333"/>
      <c r="W829" s="333"/>
      <c r="X829" s="333"/>
      <c r="Y829" s="333"/>
      <c r="Z829" s="333"/>
      <c r="AA829" s="333"/>
      <c r="AB829" s="333"/>
      <c r="AC829" s="333"/>
      <c r="AD829" s="333"/>
      <c r="AE829" s="333"/>
      <c r="AF829" s="333"/>
      <c r="AG829" s="333"/>
      <c r="AH829" s="333"/>
      <c r="AI829" s="333"/>
      <c r="AJ829" s="333"/>
      <c r="AK829" s="333"/>
      <c r="AL829" s="333"/>
      <c r="AM829" s="333"/>
      <c r="AN829" s="333"/>
      <c r="AO829"/>
      <c r="AP829"/>
      <c r="AQ829"/>
      <c r="AR829"/>
      <c r="AS829" s="333"/>
      <c r="AT829" s="333"/>
      <c r="AU829" s="333"/>
      <c r="AV829" s="333"/>
      <c r="AW829" s="333"/>
      <c r="AX829" s="333"/>
      <c r="AY829" s="333"/>
      <c r="AZ829" s="333"/>
      <c r="BA829"/>
      <c r="BB829"/>
      <c r="BC829"/>
      <c r="BD829"/>
      <c r="BE829"/>
      <c r="BF829"/>
      <c r="BG829" s="333"/>
      <c r="BH829" s="333"/>
      <c r="BI829" s="333"/>
      <c r="BJ829" s="333"/>
      <c r="BK829" s="333"/>
      <c r="BL829" s="333"/>
      <c r="BM829" s="333"/>
      <c r="BN829" s="333"/>
      <c r="BO829" s="333"/>
      <c r="BP829" s="333"/>
      <c r="BQ829" s="333"/>
      <c r="BR829" s="333"/>
      <c r="BS829" s="333"/>
      <c r="BT829" s="333"/>
      <c r="BU829" s="333"/>
      <c r="BV829" s="333"/>
      <c r="BW829" s="333"/>
      <c r="BX829" s="333"/>
      <c r="BY829" s="333"/>
      <c r="BZ829" s="333"/>
      <c r="CA829" s="333"/>
      <c r="CB829" s="333"/>
      <c r="CC829" s="333"/>
      <c r="CD829" s="333"/>
      <c r="CE829" s="337"/>
      <c r="CF829" s="337"/>
      <c r="CG829" s="337"/>
      <c r="CH829" s="337"/>
      <c r="CI829" s="333"/>
      <c r="CJ829" s="333"/>
      <c r="CK829" s="333"/>
      <c r="CL829" s="333"/>
      <c r="CM829" s="333"/>
      <c r="CN829" s="333"/>
      <c r="CO829" s="333"/>
      <c r="CP829" s="333"/>
      <c r="CQ829" s="337"/>
      <c r="CR829" s="337"/>
      <c r="CS829" s="337"/>
      <c r="CT829" s="337"/>
      <c r="CU829" s="337"/>
      <c r="CV829" s="337"/>
      <c r="CW829" s="337"/>
      <c r="CX829" s="337"/>
      <c r="CY829" s="337"/>
      <c r="CZ829" s="337"/>
      <c r="DA829" s="337"/>
      <c r="DB829" s="337"/>
      <c r="DC829" s="337"/>
      <c r="DD829" s="337"/>
      <c r="DE829" s="337"/>
      <c r="DF829" s="337"/>
      <c r="DG829" s="337"/>
      <c r="DH829" s="337"/>
      <c r="DI829" s="337"/>
      <c r="DJ829" s="337"/>
      <c r="DK829" s="337"/>
      <c r="DL829" s="337"/>
      <c r="DM829"/>
      <c r="DN829"/>
      <c r="DO829"/>
      <c r="EA829" s="333"/>
      <c r="EB829" s="333"/>
      <c r="EC829" s="333"/>
      <c r="ED829" s="333"/>
      <c r="EE829" s="333"/>
      <c r="EF829" s="333"/>
      <c r="EG829" s="333"/>
      <c r="EH829" s="333"/>
      <c r="EJ829" s="66"/>
      <c r="EL829" s="66"/>
      <c r="EM829" s="338"/>
    </row>
    <row r="830" spans="1:143" s="83" customFormat="1">
      <c r="A830" s="66"/>
      <c r="B830" s="66"/>
      <c r="C830" s="120"/>
      <c r="D830" s="66"/>
      <c r="E830" s="197"/>
      <c r="F830" s="120"/>
      <c r="G830" s="333"/>
      <c r="H830" s="333"/>
      <c r="I830" s="333"/>
      <c r="J830" s="333"/>
      <c r="K830" s="333"/>
      <c r="L830" s="333"/>
      <c r="M830" s="333"/>
      <c r="N830" s="333"/>
      <c r="O830" s="333"/>
      <c r="P830" s="333"/>
      <c r="Q830" s="333"/>
      <c r="R830" s="333"/>
      <c r="S830" s="333"/>
      <c r="T830" s="333"/>
      <c r="U830" s="333"/>
      <c r="V830" s="333"/>
      <c r="W830" s="333"/>
      <c r="X830" s="333"/>
      <c r="Y830" s="333"/>
      <c r="Z830" s="333"/>
      <c r="AA830" s="333"/>
      <c r="AB830" s="333"/>
      <c r="AC830" s="333"/>
      <c r="AD830" s="333"/>
      <c r="AE830" s="333"/>
      <c r="AF830" s="333"/>
      <c r="AG830" s="333"/>
      <c r="AH830" s="333"/>
      <c r="AI830" s="333"/>
      <c r="AJ830" s="333"/>
      <c r="AK830" s="333"/>
      <c r="AL830" s="333"/>
      <c r="AM830" s="333"/>
      <c r="AN830" s="333"/>
      <c r="AO830"/>
      <c r="AP830"/>
      <c r="AQ830"/>
      <c r="AR830"/>
      <c r="AS830" s="333"/>
      <c r="AT830" s="333"/>
      <c r="AU830" s="333"/>
      <c r="AV830" s="333"/>
      <c r="AW830" s="333"/>
      <c r="AX830" s="333"/>
      <c r="AY830" s="333"/>
      <c r="AZ830" s="333"/>
      <c r="BA830"/>
      <c r="BB830"/>
      <c r="BC830"/>
      <c r="BD830"/>
      <c r="BE830"/>
      <c r="BF830"/>
      <c r="BG830" s="333"/>
      <c r="BH830" s="333"/>
      <c r="BI830" s="333"/>
      <c r="BJ830" s="333"/>
      <c r="BK830" s="333"/>
      <c r="BL830" s="333"/>
      <c r="BM830" s="333"/>
      <c r="BN830" s="333"/>
      <c r="BO830" s="333"/>
      <c r="BP830" s="333"/>
      <c r="BQ830" s="333"/>
      <c r="BR830" s="333"/>
      <c r="BS830" s="333"/>
      <c r="BT830" s="333"/>
      <c r="BU830" s="333"/>
      <c r="BV830" s="333"/>
      <c r="BW830" s="333"/>
      <c r="BX830" s="333"/>
      <c r="BY830" s="333"/>
      <c r="BZ830" s="333"/>
      <c r="CA830" s="333"/>
      <c r="CB830" s="333"/>
      <c r="CC830" s="333"/>
      <c r="CD830" s="333"/>
      <c r="CE830" s="337"/>
      <c r="CF830" s="337"/>
      <c r="CG830" s="337"/>
      <c r="CH830" s="337"/>
      <c r="CI830" s="333"/>
      <c r="CJ830" s="333"/>
      <c r="CK830" s="333"/>
      <c r="CL830" s="333"/>
      <c r="CM830" s="333"/>
      <c r="CN830" s="333"/>
      <c r="CO830" s="333"/>
      <c r="CP830" s="333"/>
      <c r="CQ830" s="337"/>
      <c r="CR830" s="337"/>
      <c r="CS830" s="337"/>
      <c r="CT830" s="337"/>
      <c r="CU830" s="337"/>
      <c r="CV830" s="337"/>
      <c r="CW830" s="337"/>
      <c r="CX830" s="337"/>
      <c r="CY830" s="337"/>
      <c r="CZ830" s="337"/>
      <c r="DA830" s="337"/>
      <c r="DB830" s="337"/>
      <c r="DC830" s="337"/>
      <c r="DD830" s="337"/>
      <c r="DE830" s="337"/>
      <c r="DF830" s="337"/>
      <c r="DG830" s="337"/>
      <c r="DH830" s="337"/>
      <c r="DI830" s="337"/>
      <c r="DJ830" s="337"/>
      <c r="DK830" s="337"/>
      <c r="DL830" s="337"/>
      <c r="DM830"/>
      <c r="DN830"/>
      <c r="DO830"/>
      <c r="EA830" s="333"/>
      <c r="EB830" s="333"/>
      <c r="EC830" s="333"/>
      <c r="ED830" s="333"/>
      <c r="EE830" s="333"/>
      <c r="EF830" s="333"/>
      <c r="EG830" s="333"/>
      <c r="EH830" s="333"/>
      <c r="EJ830" s="66"/>
      <c r="EL830" s="66"/>
      <c r="EM830" s="338"/>
    </row>
    <row r="831" spans="1:143" s="83" customFormat="1">
      <c r="A831" s="66"/>
      <c r="B831" s="66"/>
      <c r="C831" s="120"/>
      <c r="D831" s="66"/>
      <c r="E831" s="197"/>
      <c r="F831" s="120"/>
      <c r="G831" s="333"/>
      <c r="H831" s="333"/>
      <c r="I831" s="333"/>
      <c r="J831" s="333"/>
      <c r="K831" s="333"/>
      <c r="L831" s="333"/>
      <c r="M831" s="333"/>
      <c r="N831" s="333"/>
      <c r="O831" s="333"/>
      <c r="P831" s="333"/>
      <c r="Q831" s="333"/>
      <c r="R831" s="333"/>
      <c r="S831" s="333"/>
      <c r="T831" s="333"/>
      <c r="U831" s="333"/>
      <c r="V831" s="333"/>
      <c r="W831" s="333"/>
      <c r="X831" s="333"/>
      <c r="Y831" s="333"/>
      <c r="Z831" s="333"/>
      <c r="AA831" s="333"/>
      <c r="AB831" s="333"/>
      <c r="AC831" s="333"/>
      <c r="AD831" s="333"/>
      <c r="AE831" s="333"/>
      <c r="AF831" s="333"/>
      <c r="AG831" s="333"/>
      <c r="AH831" s="333"/>
      <c r="AI831" s="333"/>
      <c r="AJ831" s="333"/>
      <c r="AK831" s="333"/>
      <c r="AL831" s="333"/>
      <c r="AM831" s="333"/>
      <c r="AN831" s="333"/>
      <c r="AO831"/>
      <c r="AP831"/>
      <c r="AQ831"/>
      <c r="AR831"/>
      <c r="AS831" s="333"/>
      <c r="AT831" s="333"/>
      <c r="AU831" s="333"/>
      <c r="AV831" s="333"/>
      <c r="AW831" s="333"/>
      <c r="AX831" s="333"/>
      <c r="AY831" s="333"/>
      <c r="AZ831" s="333"/>
      <c r="BA831"/>
      <c r="BB831"/>
      <c r="BC831"/>
      <c r="BD831"/>
      <c r="BE831"/>
      <c r="BF831"/>
      <c r="BG831" s="333"/>
      <c r="BH831" s="333"/>
      <c r="BI831" s="333"/>
      <c r="BJ831" s="333"/>
      <c r="BK831" s="333"/>
      <c r="BL831" s="333"/>
      <c r="BM831" s="333"/>
      <c r="BN831" s="333"/>
      <c r="BO831" s="333"/>
      <c r="BP831" s="333"/>
      <c r="BQ831" s="333"/>
      <c r="BR831" s="333"/>
      <c r="BS831" s="333"/>
      <c r="BT831" s="333"/>
      <c r="BU831" s="333"/>
      <c r="BV831" s="333"/>
      <c r="BW831" s="333"/>
      <c r="BX831" s="333"/>
      <c r="BY831" s="333"/>
      <c r="BZ831" s="333"/>
      <c r="CA831" s="333"/>
      <c r="CB831" s="333"/>
      <c r="CC831" s="333"/>
      <c r="CD831" s="333"/>
      <c r="CE831" s="337"/>
      <c r="CF831" s="337"/>
      <c r="CG831" s="337"/>
      <c r="CH831" s="337"/>
      <c r="CI831" s="333"/>
      <c r="CJ831" s="333"/>
      <c r="CK831" s="333"/>
      <c r="CL831" s="333"/>
      <c r="CM831" s="333"/>
      <c r="CN831" s="333"/>
      <c r="CO831" s="333"/>
      <c r="CP831" s="333"/>
      <c r="CQ831" s="337"/>
      <c r="CR831" s="337"/>
      <c r="CS831" s="337"/>
      <c r="CT831" s="337"/>
      <c r="CU831" s="337"/>
      <c r="CV831" s="337"/>
      <c r="CW831" s="337"/>
      <c r="CX831" s="337"/>
      <c r="CY831" s="337"/>
      <c r="CZ831" s="337"/>
      <c r="DA831" s="337"/>
      <c r="DB831" s="337"/>
      <c r="DC831" s="337"/>
      <c r="DD831" s="337"/>
      <c r="DE831" s="337"/>
      <c r="DF831" s="337"/>
      <c r="DG831" s="337"/>
      <c r="DH831" s="337"/>
      <c r="DI831" s="337"/>
      <c r="DJ831" s="337"/>
      <c r="DK831" s="337"/>
      <c r="DL831" s="337"/>
      <c r="DM831"/>
      <c r="DN831"/>
      <c r="DO831"/>
      <c r="EA831" s="333"/>
      <c r="EB831" s="333"/>
      <c r="EC831" s="333"/>
      <c r="ED831" s="333"/>
      <c r="EE831" s="333"/>
      <c r="EF831" s="333"/>
      <c r="EG831" s="333"/>
      <c r="EH831" s="333"/>
      <c r="EJ831" s="66"/>
      <c r="EL831" s="66"/>
      <c r="EM831" s="338"/>
    </row>
    <row r="832" spans="1:143" s="83" customFormat="1">
      <c r="A832" s="66"/>
      <c r="B832" s="66"/>
      <c r="C832" s="120"/>
      <c r="D832" s="66"/>
      <c r="E832" s="197"/>
      <c r="F832" s="120"/>
      <c r="G832" s="333"/>
      <c r="H832" s="333"/>
      <c r="I832" s="333"/>
      <c r="J832" s="333"/>
      <c r="K832" s="333"/>
      <c r="L832" s="333"/>
      <c r="M832" s="333"/>
      <c r="N832" s="333"/>
      <c r="O832" s="333"/>
      <c r="P832" s="333"/>
      <c r="Q832" s="333"/>
      <c r="R832" s="333"/>
      <c r="S832" s="333"/>
      <c r="T832" s="333"/>
      <c r="U832" s="333"/>
      <c r="V832" s="333"/>
      <c r="W832" s="333"/>
      <c r="X832" s="333"/>
      <c r="Y832" s="333"/>
      <c r="Z832" s="333"/>
      <c r="AA832" s="333"/>
      <c r="AB832" s="333"/>
      <c r="AC832" s="333"/>
      <c r="AD832" s="333"/>
      <c r="AE832" s="333"/>
      <c r="AF832" s="333"/>
      <c r="AG832" s="333"/>
      <c r="AH832" s="333"/>
      <c r="AI832" s="333"/>
      <c r="AJ832" s="333"/>
      <c r="AK832" s="333"/>
      <c r="AL832" s="333"/>
      <c r="AM832" s="333"/>
      <c r="AN832" s="333"/>
      <c r="AO832"/>
      <c r="AP832"/>
      <c r="AQ832"/>
      <c r="AR832"/>
      <c r="AS832" s="333"/>
      <c r="AT832" s="333"/>
      <c r="AU832" s="333"/>
      <c r="AV832" s="333"/>
      <c r="AW832" s="333"/>
      <c r="AX832" s="333"/>
      <c r="AY832" s="333"/>
      <c r="AZ832" s="333"/>
      <c r="BA832"/>
      <c r="BB832"/>
      <c r="BC832"/>
      <c r="BD832"/>
      <c r="BE832"/>
      <c r="BF832"/>
      <c r="BG832" s="333"/>
      <c r="BH832" s="333"/>
      <c r="BI832" s="333"/>
      <c r="BJ832" s="333"/>
      <c r="BK832" s="333"/>
      <c r="BL832" s="333"/>
      <c r="BM832" s="333"/>
      <c r="BN832" s="333"/>
      <c r="BO832" s="333"/>
      <c r="BP832" s="333"/>
      <c r="BQ832" s="333"/>
      <c r="BR832" s="333"/>
      <c r="BS832" s="333"/>
      <c r="BT832" s="333"/>
      <c r="BU832" s="333"/>
      <c r="BV832" s="333"/>
      <c r="BW832" s="333"/>
      <c r="BX832" s="333"/>
      <c r="BY832" s="333"/>
      <c r="BZ832" s="333"/>
      <c r="CA832" s="333"/>
      <c r="CB832" s="333"/>
      <c r="CC832" s="333"/>
      <c r="CD832" s="333"/>
      <c r="CE832" s="337"/>
      <c r="CF832" s="337"/>
      <c r="CG832" s="337"/>
      <c r="CH832" s="337"/>
      <c r="CI832" s="333"/>
      <c r="CJ832" s="333"/>
      <c r="CK832" s="333"/>
      <c r="CL832" s="333"/>
      <c r="CM832" s="333"/>
      <c r="CN832" s="333"/>
      <c r="CO832" s="333"/>
      <c r="CP832" s="333"/>
      <c r="CQ832" s="337"/>
      <c r="CR832" s="337"/>
      <c r="CS832" s="337"/>
      <c r="CT832" s="337"/>
      <c r="CU832" s="337"/>
      <c r="CV832" s="337"/>
      <c r="CW832" s="337"/>
      <c r="CX832" s="337"/>
      <c r="CY832" s="337"/>
      <c r="CZ832" s="337"/>
      <c r="DA832" s="337"/>
      <c r="DB832" s="337"/>
      <c r="DC832" s="337"/>
      <c r="DD832" s="337"/>
      <c r="DE832" s="337"/>
      <c r="DF832" s="337"/>
      <c r="DG832" s="337"/>
      <c r="DH832" s="337"/>
      <c r="DI832" s="337"/>
      <c r="DJ832" s="337"/>
      <c r="DK832" s="337"/>
      <c r="DL832" s="337"/>
      <c r="DM832"/>
      <c r="DN832"/>
      <c r="DO832"/>
      <c r="EA832" s="333"/>
      <c r="EB832" s="333"/>
      <c r="EC832" s="333"/>
      <c r="ED832" s="333"/>
      <c r="EE832" s="333"/>
      <c r="EF832" s="333"/>
      <c r="EG832" s="333"/>
      <c r="EH832" s="333"/>
      <c r="EJ832" s="66"/>
      <c r="EL832" s="66"/>
      <c r="EM832" s="338"/>
    </row>
    <row r="833" spans="1:143" s="83" customFormat="1">
      <c r="A833" s="66"/>
      <c r="B833" s="66"/>
      <c r="C833" s="120"/>
      <c r="D833" s="66"/>
      <c r="E833" s="197"/>
      <c r="F833" s="120"/>
      <c r="G833" s="333"/>
      <c r="H833" s="333"/>
      <c r="I833" s="333"/>
      <c r="J833" s="333"/>
      <c r="K833" s="333"/>
      <c r="L833" s="333"/>
      <c r="M833" s="333"/>
      <c r="N833" s="333"/>
      <c r="O833" s="333"/>
      <c r="P833" s="333"/>
      <c r="Q833" s="333"/>
      <c r="R833" s="333"/>
      <c r="S833" s="333"/>
      <c r="T833" s="333"/>
      <c r="U833" s="333"/>
      <c r="V833" s="333"/>
      <c r="W833" s="333"/>
      <c r="X833" s="333"/>
      <c r="Y833" s="333"/>
      <c r="Z833" s="333"/>
      <c r="AA833" s="333"/>
      <c r="AB833" s="333"/>
      <c r="AC833" s="333"/>
      <c r="AD833" s="333"/>
      <c r="AE833" s="333"/>
      <c r="AF833" s="333"/>
      <c r="AG833" s="333"/>
      <c r="AH833" s="333"/>
      <c r="AI833" s="333"/>
      <c r="AJ833" s="333"/>
      <c r="AK833" s="333"/>
      <c r="AL833" s="333"/>
      <c r="AM833" s="333"/>
      <c r="AN833" s="333"/>
      <c r="AO833"/>
      <c r="AP833"/>
      <c r="AQ833"/>
      <c r="AR833"/>
      <c r="AS833" s="333"/>
      <c r="AT833" s="333"/>
      <c r="AU833" s="333"/>
      <c r="AV833" s="333"/>
      <c r="AW833" s="333"/>
      <c r="AX833" s="333"/>
      <c r="AY833" s="333"/>
      <c r="AZ833" s="333"/>
      <c r="BA833"/>
      <c r="BB833"/>
      <c r="BC833"/>
      <c r="BD833"/>
      <c r="BE833"/>
      <c r="BF833"/>
      <c r="BG833" s="333"/>
      <c r="BH833" s="333"/>
      <c r="BI833" s="333"/>
      <c r="BJ833" s="333"/>
      <c r="BK833" s="333"/>
      <c r="BL833" s="333"/>
      <c r="BM833" s="333"/>
      <c r="BN833" s="333"/>
      <c r="BO833" s="333"/>
      <c r="BP833" s="333"/>
      <c r="BQ833" s="333"/>
      <c r="BR833" s="333"/>
      <c r="BS833" s="333"/>
      <c r="BT833" s="333"/>
      <c r="BU833" s="333"/>
      <c r="BV833" s="333"/>
      <c r="BW833" s="333"/>
      <c r="BX833" s="333"/>
      <c r="BY833" s="333"/>
      <c r="BZ833" s="333"/>
      <c r="CA833" s="333"/>
      <c r="CB833" s="333"/>
      <c r="CC833" s="333"/>
      <c r="CD833" s="333"/>
      <c r="CE833" s="337"/>
      <c r="CF833" s="337"/>
      <c r="CG833" s="337"/>
      <c r="CH833" s="337"/>
      <c r="CI833" s="333"/>
      <c r="CJ833" s="333"/>
      <c r="CK833" s="333"/>
      <c r="CL833" s="333"/>
      <c r="CM833" s="333"/>
      <c r="CN833" s="333"/>
      <c r="CO833" s="333"/>
      <c r="CP833" s="333"/>
      <c r="CQ833" s="337"/>
      <c r="CR833" s="337"/>
      <c r="CS833" s="337"/>
      <c r="CT833" s="337"/>
      <c r="CU833" s="337"/>
      <c r="CV833" s="337"/>
      <c r="CW833" s="337"/>
      <c r="CX833" s="337"/>
      <c r="CY833" s="337"/>
      <c r="CZ833" s="337"/>
      <c r="DA833" s="337"/>
      <c r="DB833" s="337"/>
      <c r="DC833" s="337"/>
      <c r="DD833" s="337"/>
      <c r="DE833" s="337"/>
      <c r="DF833" s="337"/>
      <c r="DG833" s="337"/>
      <c r="DH833" s="337"/>
      <c r="DI833" s="337"/>
      <c r="DJ833" s="337"/>
      <c r="DK833" s="337"/>
      <c r="DL833" s="337"/>
      <c r="DM833"/>
      <c r="DN833"/>
      <c r="DO833"/>
      <c r="EA833" s="333"/>
      <c r="EB833" s="333"/>
      <c r="EC833" s="333"/>
      <c r="ED833" s="333"/>
      <c r="EE833" s="333"/>
      <c r="EF833" s="333"/>
      <c r="EG833" s="333"/>
      <c r="EH833" s="333"/>
      <c r="EJ833" s="66"/>
      <c r="EL833" s="66"/>
      <c r="EM833" s="338"/>
    </row>
    <row r="834" spans="1:143" s="83" customFormat="1">
      <c r="A834" s="66"/>
      <c r="B834" s="66"/>
      <c r="C834" s="120"/>
      <c r="D834" s="66"/>
      <c r="E834" s="197"/>
      <c r="F834" s="120"/>
      <c r="G834" s="333"/>
      <c r="H834" s="333"/>
      <c r="I834" s="333"/>
      <c r="J834" s="333"/>
      <c r="K834" s="333"/>
      <c r="L834" s="333"/>
      <c r="M834" s="333"/>
      <c r="N834" s="333"/>
      <c r="O834" s="333"/>
      <c r="P834" s="333"/>
      <c r="Q834" s="333"/>
      <c r="R834" s="333"/>
      <c r="S834" s="333"/>
      <c r="T834" s="333"/>
      <c r="U834" s="333"/>
      <c r="V834" s="333"/>
      <c r="W834" s="333"/>
      <c r="X834" s="333"/>
      <c r="Y834" s="333"/>
      <c r="Z834" s="333"/>
      <c r="AA834" s="333"/>
      <c r="AB834" s="333"/>
      <c r="AC834" s="333"/>
      <c r="AD834" s="333"/>
      <c r="AE834" s="333"/>
      <c r="AF834" s="333"/>
      <c r="AG834" s="333"/>
      <c r="AH834" s="333"/>
      <c r="AI834" s="333"/>
      <c r="AJ834" s="333"/>
      <c r="AK834" s="333"/>
      <c r="AL834" s="333"/>
      <c r="AM834" s="333"/>
      <c r="AN834" s="333"/>
      <c r="AO834"/>
      <c r="AP834"/>
      <c r="AQ834"/>
      <c r="AR834"/>
      <c r="AS834" s="333"/>
      <c r="AT834" s="333"/>
      <c r="AU834" s="333"/>
      <c r="AV834" s="333"/>
      <c r="AW834" s="333"/>
      <c r="AX834" s="333"/>
      <c r="AY834" s="333"/>
      <c r="AZ834" s="333"/>
      <c r="BA834"/>
      <c r="BB834"/>
      <c r="BC834"/>
      <c r="BD834"/>
      <c r="BE834"/>
      <c r="BF834"/>
      <c r="BG834" s="333"/>
      <c r="BH834" s="333"/>
      <c r="BI834" s="333"/>
      <c r="BJ834" s="333"/>
      <c r="BK834" s="333"/>
      <c r="BL834" s="333"/>
      <c r="BM834" s="333"/>
      <c r="BN834" s="333"/>
      <c r="BO834" s="333"/>
      <c r="BP834" s="333"/>
      <c r="BQ834" s="333"/>
      <c r="BR834" s="333"/>
      <c r="BS834" s="333"/>
      <c r="BT834" s="333"/>
      <c r="BU834" s="333"/>
      <c r="BV834" s="333"/>
      <c r="BW834" s="333"/>
      <c r="BX834" s="333"/>
      <c r="BY834" s="333"/>
      <c r="BZ834" s="333"/>
      <c r="CA834" s="333"/>
      <c r="CB834" s="333"/>
      <c r="CC834" s="333"/>
      <c r="CD834" s="333"/>
      <c r="CE834" s="337"/>
      <c r="CF834" s="337"/>
      <c r="CG834" s="337"/>
      <c r="CH834" s="337"/>
      <c r="CI834" s="333"/>
      <c r="CJ834" s="333"/>
      <c r="CK834" s="333"/>
      <c r="CL834" s="333"/>
      <c r="CM834" s="333"/>
      <c r="CN834" s="333"/>
      <c r="CO834" s="333"/>
      <c r="CP834" s="333"/>
      <c r="CQ834" s="337"/>
      <c r="CR834" s="337"/>
      <c r="CS834" s="337"/>
      <c r="CT834" s="337"/>
      <c r="CU834" s="337"/>
      <c r="CV834" s="337"/>
      <c r="CW834" s="337"/>
      <c r="CX834" s="337"/>
      <c r="CY834" s="337"/>
      <c r="CZ834" s="337"/>
      <c r="DA834" s="337"/>
      <c r="DB834" s="337"/>
      <c r="DC834" s="337"/>
      <c r="DD834" s="337"/>
      <c r="DE834" s="337"/>
      <c r="DF834" s="337"/>
      <c r="DG834" s="337"/>
      <c r="DH834" s="337"/>
      <c r="DI834" s="337"/>
      <c r="DJ834" s="337"/>
      <c r="DK834" s="337"/>
      <c r="DL834" s="337"/>
      <c r="DM834"/>
      <c r="DN834"/>
      <c r="DO834"/>
      <c r="EA834" s="333"/>
      <c r="EB834" s="333"/>
      <c r="EC834" s="333"/>
      <c r="ED834" s="333"/>
      <c r="EE834" s="333"/>
      <c r="EF834" s="333"/>
      <c r="EG834" s="333"/>
      <c r="EH834" s="333"/>
      <c r="EJ834" s="66"/>
      <c r="EL834" s="66"/>
      <c r="EM834" s="338"/>
    </row>
    <row r="835" spans="1:143" s="83" customFormat="1">
      <c r="A835" s="66"/>
      <c r="B835" s="66"/>
      <c r="C835" s="120"/>
      <c r="D835" s="66"/>
      <c r="E835" s="197"/>
      <c r="F835" s="120"/>
      <c r="G835" s="333"/>
      <c r="H835" s="333"/>
      <c r="I835" s="333"/>
      <c r="J835" s="333"/>
      <c r="K835" s="333"/>
      <c r="L835" s="333"/>
      <c r="M835" s="333"/>
      <c r="N835" s="333"/>
      <c r="O835" s="333"/>
      <c r="P835" s="333"/>
      <c r="Q835" s="333"/>
      <c r="R835" s="333"/>
      <c r="S835" s="333"/>
      <c r="T835" s="333"/>
      <c r="U835" s="333"/>
      <c r="V835" s="333"/>
      <c r="W835" s="333"/>
      <c r="X835" s="333"/>
      <c r="Y835" s="333"/>
      <c r="Z835" s="333"/>
      <c r="AA835" s="333"/>
      <c r="AB835" s="333"/>
      <c r="AC835" s="333"/>
      <c r="AD835" s="333"/>
      <c r="AE835" s="333"/>
      <c r="AF835" s="333"/>
      <c r="AG835" s="333"/>
      <c r="AH835" s="333"/>
      <c r="AI835" s="333"/>
      <c r="AJ835" s="333"/>
      <c r="AK835" s="333"/>
      <c r="AL835" s="333"/>
      <c r="AM835" s="333"/>
      <c r="AN835" s="333"/>
      <c r="AO835"/>
      <c r="AP835"/>
      <c r="AQ835"/>
      <c r="AR835"/>
      <c r="AS835" s="333"/>
      <c r="AT835" s="333"/>
      <c r="AU835" s="333"/>
      <c r="AV835" s="333"/>
      <c r="AW835" s="333"/>
      <c r="AX835" s="333"/>
      <c r="AY835" s="333"/>
      <c r="AZ835" s="333"/>
      <c r="BA835"/>
      <c r="BB835"/>
      <c r="BC835"/>
      <c r="BD835"/>
      <c r="BE835"/>
      <c r="BF835"/>
      <c r="BG835" s="333"/>
      <c r="BH835" s="333"/>
      <c r="BI835" s="333"/>
      <c r="BJ835" s="333"/>
      <c r="BK835" s="333"/>
      <c r="BL835" s="333"/>
      <c r="BM835" s="333"/>
      <c r="BN835" s="333"/>
      <c r="BO835" s="333"/>
      <c r="BP835" s="333"/>
      <c r="BQ835" s="333"/>
      <c r="BR835" s="333"/>
      <c r="BS835" s="333"/>
      <c r="BT835" s="333"/>
      <c r="BU835" s="333"/>
      <c r="BV835" s="333"/>
      <c r="BW835" s="333"/>
      <c r="BX835" s="333"/>
      <c r="BY835" s="333"/>
      <c r="BZ835" s="333"/>
      <c r="CA835" s="333"/>
      <c r="CB835" s="333"/>
      <c r="CC835" s="333"/>
      <c r="CD835" s="333"/>
      <c r="CE835" s="337"/>
      <c r="CF835" s="337"/>
      <c r="CG835" s="337"/>
      <c r="CH835" s="337"/>
      <c r="CI835" s="333"/>
      <c r="CJ835" s="333"/>
      <c r="CK835" s="333"/>
      <c r="CL835" s="333"/>
      <c r="CM835" s="333"/>
      <c r="CN835" s="333"/>
      <c r="CO835" s="333"/>
      <c r="CP835" s="333"/>
      <c r="CQ835" s="337"/>
      <c r="CR835" s="337"/>
      <c r="CS835" s="337"/>
      <c r="CT835" s="337"/>
      <c r="CU835" s="337"/>
      <c r="CV835" s="337"/>
      <c r="CW835" s="337"/>
      <c r="CX835" s="337"/>
      <c r="CY835" s="337"/>
      <c r="CZ835" s="337"/>
      <c r="DA835" s="337"/>
      <c r="DB835" s="337"/>
      <c r="DC835" s="337"/>
      <c r="DD835" s="337"/>
      <c r="DE835" s="337"/>
      <c r="DF835" s="337"/>
      <c r="DG835" s="337"/>
      <c r="DH835" s="337"/>
      <c r="DI835" s="337"/>
      <c r="DJ835" s="337"/>
      <c r="DK835" s="337"/>
      <c r="DL835" s="337"/>
      <c r="DM835"/>
      <c r="DN835"/>
      <c r="DO835"/>
      <c r="EA835" s="333"/>
      <c r="EB835" s="333"/>
      <c r="EC835" s="333"/>
      <c r="ED835" s="333"/>
      <c r="EE835" s="333"/>
      <c r="EF835" s="333"/>
      <c r="EG835" s="333"/>
      <c r="EH835" s="333"/>
      <c r="EJ835" s="66"/>
      <c r="EL835" s="66"/>
      <c r="EM835" s="338"/>
    </row>
    <row r="836" spans="1:143" s="83" customFormat="1">
      <c r="A836" s="66"/>
      <c r="B836" s="66"/>
      <c r="C836" s="120"/>
      <c r="D836" s="66"/>
      <c r="E836" s="197"/>
      <c r="F836" s="120"/>
      <c r="G836" s="333"/>
      <c r="H836" s="333"/>
      <c r="I836" s="333"/>
      <c r="J836" s="333"/>
      <c r="K836" s="333"/>
      <c r="L836" s="333"/>
      <c r="M836" s="333"/>
      <c r="N836" s="333"/>
      <c r="O836" s="333"/>
      <c r="P836" s="333"/>
      <c r="Q836" s="333"/>
      <c r="R836" s="333"/>
      <c r="S836" s="333"/>
      <c r="T836" s="333"/>
      <c r="U836" s="333"/>
      <c r="V836" s="333"/>
      <c r="W836" s="333"/>
      <c r="X836" s="333"/>
      <c r="Y836" s="333"/>
      <c r="Z836" s="333"/>
      <c r="AA836" s="333"/>
      <c r="AB836" s="333"/>
      <c r="AC836" s="333"/>
      <c r="AD836" s="333"/>
      <c r="AE836" s="333"/>
      <c r="AF836" s="333"/>
      <c r="AG836" s="333"/>
      <c r="AH836" s="333"/>
      <c r="AI836" s="333"/>
      <c r="AJ836" s="333"/>
      <c r="AK836" s="333"/>
      <c r="AL836" s="333"/>
      <c r="AM836" s="333"/>
      <c r="AN836" s="333"/>
      <c r="AO836"/>
      <c r="AP836"/>
      <c r="AQ836"/>
      <c r="AR836"/>
      <c r="AS836" s="333"/>
      <c r="AT836" s="333"/>
      <c r="AU836" s="333"/>
      <c r="AV836" s="333"/>
      <c r="AW836" s="333"/>
      <c r="AX836" s="333"/>
      <c r="AY836" s="333"/>
      <c r="AZ836" s="333"/>
      <c r="BA836"/>
      <c r="BB836"/>
      <c r="BC836"/>
      <c r="BD836"/>
      <c r="BE836"/>
      <c r="BF836"/>
      <c r="BG836" s="333"/>
      <c r="BH836" s="333"/>
      <c r="BI836" s="333"/>
      <c r="BJ836" s="333"/>
      <c r="BK836" s="333"/>
      <c r="BL836" s="333"/>
      <c r="BM836" s="333"/>
      <c r="BN836" s="333"/>
      <c r="BO836" s="333"/>
      <c r="BP836" s="333"/>
      <c r="BQ836" s="333"/>
      <c r="BR836" s="333"/>
      <c r="BS836" s="333"/>
      <c r="BT836" s="333"/>
      <c r="BU836" s="333"/>
      <c r="BV836" s="333"/>
      <c r="BW836" s="333"/>
      <c r="BX836" s="333"/>
      <c r="BY836" s="333"/>
      <c r="BZ836" s="333"/>
      <c r="CA836" s="333"/>
      <c r="CB836" s="333"/>
      <c r="CC836" s="333"/>
      <c r="CD836" s="333"/>
      <c r="CE836" s="337"/>
      <c r="CF836" s="337"/>
      <c r="CG836" s="337"/>
      <c r="CH836" s="337"/>
      <c r="CI836" s="333"/>
      <c r="CJ836" s="333"/>
      <c r="CK836" s="333"/>
      <c r="CL836" s="333"/>
      <c r="CM836" s="333"/>
      <c r="CN836" s="333"/>
      <c r="CO836" s="333"/>
      <c r="CP836" s="333"/>
      <c r="CQ836" s="337"/>
      <c r="CR836" s="337"/>
      <c r="CS836" s="337"/>
      <c r="CT836" s="337"/>
      <c r="CU836" s="337"/>
      <c r="CV836" s="337"/>
      <c r="CW836" s="337"/>
      <c r="CX836" s="337"/>
      <c r="CY836" s="337"/>
      <c r="CZ836" s="337"/>
      <c r="DA836" s="337"/>
      <c r="DB836" s="337"/>
      <c r="DC836" s="337"/>
      <c r="DD836" s="337"/>
      <c r="DE836" s="337"/>
      <c r="DF836" s="337"/>
      <c r="DG836" s="337"/>
      <c r="DH836" s="337"/>
      <c r="DI836" s="337"/>
      <c r="DJ836" s="337"/>
      <c r="DK836" s="337"/>
      <c r="DL836" s="337"/>
      <c r="DM836"/>
      <c r="DN836"/>
      <c r="DO836"/>
      <c r="EA836" s="333"/>
      <c r="EB836" s="333"/>
      <c r="EC836" s="333"/>
      <c r="ED836" s="333"/>
      <c r="EE836" s="333"/>
      <c r="EF836" s="333"/>
      <c r="EG836" s="333"/>
      <c r="EH836" s="333"/>
      <c r="EJ836" s="66"/>
      <c r="EL836" s="66"/>
      <c r="EM836" s="338"/>
    </row>
    <row r="837" spans="1:143" s="83" customFormat="1">
      <c r="A837" s="66"/>
      <c r="B837" s="66"/>
      <c r="C837" s="120"/>
      <c r="D837" s="66"/>
      <c r="E837" s="197"/>
      <c r="F837" s="120"/>
      <c r="G837" s="333"/>
      <c r="H837" s="333"/>
      <c r="I837" s="333"/>
      <c r="J837" s="333"/>
      <c r="K837" s="333"/>
      <c r="L837" s="333"/>
      <c r="M837" s="333"/>
      <c r="N837" s="333"/>
      <c r="O837" s="333"/>
      <c r="P837" s="333"/>
      <c r="Q837" s="333"/>
      <c r="R837" s="333"/>
      <c r="S837" s="333"/>
      <c r="T837" s="333"/>
      <c r="U837" s="333"/>
      <c r="V837" s="333"/>
      <c r="W837" s="333"/>
      <c r="X837" s="333"/>
      <c r="Y837" s="333"/>
      <c r="Z837" s="333"/>
      <c r="AA837" s="333"/>
      <c r="AB837" s="333"/>
      <c r="AC837" s="333"/>
      <c r="AD837" s="333"/>
      <c r="AE837" s="333"/>
      <c r="AF837" s="333"/>
      <c r="AG837" s="333"/>
      <c r="AH837" s="333"/>
      <c r="AI837" s="333"/>
      <c r="AJ837" s="333"/>
      <c r="AK837" s="333"/>
      <c r="AL837" s="333"/>
      <c r="AM837" s="333"/>
      <c r="AN837" s="333"/>
      <c r="AO837"/>
      <c r="AP837"/>
      <c r="AQ837"/>
      <c r="AR837"/>
      <c r="AS837" s="333"/>
      <c r="AT837" s="333"/>
      <c r="AU837" s="333"/>
      <c r="AV837" s="333"/>
      <c r="AW837" s="333"/>
      <c r="AX837" s="333"/>
      <c r="AY837" s="333"/>
      <c r="AZ837" s="333"/>
      <c r="BA837"/>
      <c r="BB837"/>
      <c r="BC837"/>
      <c r="BD837"/>
      <c r="BE837"/>
      <c r="BF837"/>
      <c r="BG837" s="333"/>
      <c r="BH837" s="333"/>
      <c r="BI837" s="333"/>
      <c r="BJ837" s="333"/>
      <c r="BK837" s="333"/>
      <c r="BL837" s="333"/>
      <c r="BM837" s="333"/>
      <c r="BN837" s="333"/>
      <c r="BO837" s="333"/>
      <c r="BP837" s="333"/>
      <c r="BQ837" s="333"/>
      <c r="BR837" s="333"/>
      <c r="BS837" s="333"/>
      <c r="BT837" s="333"/>
      <c r="BU837" s="333"/>
      <c r="BV837" s="333"/>
      <c r="BW837" s="333"/>
      <c r="BX837" s="333"/>
      <c r="BY837" s="333"/>
      <c r="BZ837" s="333"/>
      <c r="CA837" s="333"/>
      <c r="CB837" s="333"/>
      <c r="CC837" s="333"/>
      <c r="CD837" s="333"/>
      <c r="CE837" s="337"/>
      <c r="CF837" s="337"/>
      <c r="CG837" s="337"/>
      <c r="CH837" s="337"/>
      <c r="CI837" s="333"/>
      <c r="CJ837" s="333"/>
      <c r="CK837" s="333"/>
      <c r="CL837" s="333"/>
      <c r="CM837" s="333"/>
      <c r="CN837" s="333"/>
      <c r="CO837" s="333"/>
      <c r="CP837" s="333"/>
      <c r="CQ837" s="337"/>
      <c r="CR837" s="337"/>
      <c r="CS837" s="337"/>
      <c r="CT837" s="337"/>
      <c r="CU837" s="337"/>
      <c r="CV837" s="337"/>
      <c r="CW837" s="337"/>
      <c r="CX837" s="337"/>
      <c r="CY837" s="337"/>
      <c r="CZ837" s="337"/>
      <c r="DA837" s="337"/>
      <c r="DB837" s="337"/>
      <c r="DC837" s="337"/>
      <c r="DD837" s="337"/>
      <c r="DE837" s="337"/>
      <c r="DF837" s="337"/>
      <c r="DG837" s="337"/>
      <c r="DH837" s="337"/>
      <c r="DI837" s="337"/>
      <c r="DJ837" s="337"/>
      <c r="DK837" s="337"/>
      <c r="DL837" s="337"/>
      <c r="DM837"/>
      <c r="DN837"/>
      <c r="DO837"/>
      <c r="EA837" s="333"/>
      <c r="EB837" s="333"/>
      <c r="EC837" s="333"/>
      <c r="ED837" s="333"/>
      <c r="EE837" s="333"/>
      <c r="EF837" s="333"/>
      <c r="EG837" s="333"/>
      <c r="EH837" s="333"/>
      <c r="EJ837" s="66"/>
      <c r="EL837" s="66"/>
      <c r="EM837" s="338"/>
    </row>
    <row r="838" spans="1:143" s="83" customFormat="1">
      <c r="A838" s="66"/>
      <c r="B838" s="66"/>
      <c r="C838" s="120"/>
      <c r="D838" s="66"/>
      <c r="E838" s="197"/>
      <c r="F838" s="120"/>
      <c r="G838" s="333"/>
      <c r="H838" s="333"/>
      <c r="I838" s="333"/>
      <c r="J838" s="333"/>
      <c r="K838" s="333"/>
      <c r="L838" s="333"/>
      <c r="M838" s="333"/>
      <c r="N838" s="333"/>
      <c r="O838" s="333"/>
      <c r="P838" s="333"/>
      <c r="Q838" s="333"/>
      <c r="R838" s="333"/>
      <c r="S838" s="333"/>
      <c r="T838" s="333"/>
      <c r="U838" s="333"/>
      <c r="V838" s="333"/>
      <c r="W838" s="333"/>
      <c r="X838" s="333"/>
      <c r="Y838" s="333"/>
      <c r="Z838" s="333"/>
      <c r="AA838" s="333"/>
      <c r="AB838" s="333"/>
      <c r="AC838" s="333"/>
      <c r="AD838" s="333"/>
      <c r="AE838" s="333"/>
      <c r="AF838" s="333"/>
      <c r="AG838" s="333"/>
      <c r="AH838" s="333"/>
      <c r="AI838" s="333"/>
      <c r="AJ838" s="333"/>
      <c r="AK838" s="333"/>
      <c r="AL838" s="333"/>
      <c r="AM838" s="333"/>
      <c r="AN838" s="333"/>
      <c r="AO838"/>
      <c r="AP838"/>
      <c r="AQ838"/>
      <c r="AR838"/>
      <c r="AS838" s="333"/>
      <c r="AT838" s="333"/>
      <c r="AU838" s="333"/>
      <c r="AV838" s="333"/>
      <c r="AW838" s="333"/>
      <c r="AX838" s="333"/>
      <c r="AY838" s="333"/>
      <c r="AZ838" s="333"/>
      <c r="BA838"/>
      <c r="BB838"/>
      <c r="BC838"/>
      <c r="BD838"/>
      <c r="BE838"/>
      <c r="BF838"/>
      <c r="BG838" s="333"/>
      <c r="BH838" s="333"/>
      <c r="BI838" s="333"/>
      <c r="BJ838" s="333"/>
      <c r="BK838" s="333"/>
      <c r="BL838" s="333"/>
      <c r="BM838" s="333"/>
      <c r="BN838" s="333"/>
      <c r="BO838" s="333"/>
      <c r="BP838" s="333"/>
      <c r="BQ838" s="333"/>
      <c r="BR838" s="333"/>
      <c r="BS838" s="333"/>
      <c r="BT838" s="333"/>
      <c r="BU838" s="333"/>
      <c r="BV838" s="333"/>
      <c r="BW838" s="333"/>
      <c r="BX838" s="333"/>
      <c r="BY838" s="333"/>
      <c r="BZ838" s="333"/>
      <c r="CA838" s="333"/>
      <c r="CB838" s="333"/>
      <c r="CC838" s="333"/>
      <c r="CD838" s="333"/>
      <c r="CE838" s="337"/>
      <c r="CF838" s="337"/>
      <c r="CG838" s="337"/>
      <c r="CH838" s="337"/>
      <c r="CI838" s="333"/>
      <c r="CJ838" s="333"/>
      <c r="CK838" s="333"/>
      <c r="CL838" s="333"/>
      <c r="CM838" s="333"/>
      <c r="CN838" s="333"/>
      <c r="CO838" s="333"/>
      <c r="CP838" s="333"/>
      <c r="CQ838" s="337"/>
      <c r="CR838" s="337"/>
      <c r="CS838" s="337"/>
      <c r="CT838" s="337"/>
      <c r="CU838" s="337"/>
      <c r="CV838" s="337"/>
      <c r="CW838" s="337"/>
      <c r="CX838" s="337"/>
      <c r="CY838" s="337"/>
      <c r="CZ838" s="337"/>
      <c r="DA838" s="337"/>
      <c r="DB838" s="337"/>
      <c r="DC838" s="337"/>
      <c r="DD838" s="337"/>
      <c r="DE838" s="337"/>
      <c r="DF838" s="337"/>
      <c r="DG838" s="337"/>
      <c r="DH838" s="337"/>
      <c r="DI838" s="337"/>
      <c r="DJ838" s="337"/>
      <c r="DK838" s="337"/>
      <c r="DL838" s="337"/>
      <c r="DM838"/>
      <c r="DN838"/>
      <c r="DO838"/>
      <c r="EA838" s="333"/>
      <c r="EB838" s="333"/>
      <c r="EC838" s="333"/>
      <c r="ED838" s="333"/>
      <c r="EE838" s="333"/>
      <c r="EF838" s="333"/>
      <c r="EG838" s="333"/>
      <c r="EH838" s="333"/>
      <c r="EJ838" s="66"/>
      <c r="EL838" s="66"/>
      <c r="EM838" s="338"/>
    </row>
    <row r="839" spans="1:143" s="83" customFormat="1">
      <c r="A839" s="66"/>
      <c r="B839" s="66"/>
      <c r="C839" s="120"/>
      <c r="D839" s="66"/>
      <c r="E839" s="197"/>
      <c r="F839" s="120"/>
      <c r="G839" s="333"/>
      <c r="H839" s="333"/>
      <c r="I839" s="333"/>
      <c r="J839" s="333"/>
      <c r="K839" s="333"/>
      <c r="L839" s="333"/>
      <c r="M839" s="333"/>
      <c r="N839" s="333"/>
      <c r="O839" s="333"/>
      <c r="P839" s="333"/>
      <c r="Q839" s="333"/>
      <c r="R839" s="333"/>
      <c r="S839" s="333"/>
      <c r="T839" s="333"/>
      <c r="U839" s="333"/>
      <c r="V839" s="333"/>
      <c r="W839" s="333"/>
      <c r="X839" s="333"/>
      <c r="Y839" s="333"/>
      <c r="Z839" s="333"/>
      <c r="AA839" s="333"/>
      <c r="AB839" s="333"/>
      <c r="AC839" s="333"/>
      <c r="AD839" s="333"/>
      <c r="AE839" s="333"/>
      <c r="AF839" s="333"/>
      <c r="AG839" s="333"/>
      <c r="AH839" s="333"/>
      <c r="AI839" s="333"/>
      <c r="AJ839" s="333"/>
      <c r="AK839" s="333"/>
      <c r="AL839" s="333"/>
      <c r="AM839" s="333"/>
      <c r="AN839" s="333"/>
      <c r="AO839"/>
      <c r="AP839"/>
      <c r="AQ839"/>
      <c r="AR839"/>
      <c r="AS839" s="333"/>
      <c r="AT839" s="333"/>
      <c r="AU839" s="333"/>
      <c r="AV839" s="333"/>
      <c r="AW839" s="333"/>
      <c r="AX839" s="333"/>
      <c r="AY839" s="333"/>
      <c r="AZ839" s="333"/>
      <c r="BA839"/>
      <c r="BB839"/>
      <c r="BC839"/>
      <c r="BD839"/>
      <c r="BE839"/>
      <c r="BF839"/>
      <c r="BG839" s="333"/>
      <c r="BH839" s="333"/>
      <c r="BI839" s="333"/>
      <c r="BJ839" s="333"/>
      <c r="BK839" s="333"/>
      <c r="BL839" s="333"/>
      <c r="BM839" s="333"/>
      <c r="BN839" s="333"/>
      <c r="BO839" s="333"/>
      <c r="BP839" s="333"/>
      <c r="BQ839" s="333"/>
      <c r="BR839" s="333"/>
      <c r="BS839" s="333"/>
      <c r="BT839" s="333"/>
      <c r="BU839" s="333"/>
      <c r="BV839" s="333"/>
      <c r="BW839" s="333"/>
      <c r="BX839" s="333"/>
      <c r="BY839" s="333"/>
      <c r="BZ839" s="333"/>
      <c r="CA839" s="333"/>
      <c r="CB839" s="333"/>
      <c r="CC839" s="333"/>
      <c r="CD839" s="333"/>
      <c r="CE839" s="337"/>
      <c r="CF839" s="337"/>
      <c r="CG839" s="337"/>
      <c r="CH839" s="337"/>
      <c r="CI839" s="333"/>
      <c r="CJ839" s="333"/>
      <c r="CK839" s="333"/>
      <c r="CL839" s="333"/>
      <c r="CM839" s="333"/>
      <c r="CN839" s="333"/>
      <c r="CO839" s="333"/>
      <c r="CP839" s="333"/>
      <c r="CQ839" s="337"/>
      <c r="CR839" s="337"/>
      <c r="CS839" s="337"/>
      <c r="CT839" s="337"/>
      <c r="CU839" s="337"/>
      <c r="CV839" s="337"/>
      <c r="CW839" s="337"/>
      <c r="CX839" s="337"/>
      <c r="CY839" s="337"/>
      <c r="CZ839" s="337"/>
      <c r="DA839" s="337"/>
      <c r="DB839" s="337"/>
      <c r="DC839" s="337"/>
      <c r="DD839" s="337"/>
      <c r="DE839" s="337"/>
      <c r="DF839" s="337"/>
      <c r="DG839" s="337"/>
      <c r="DH839" s="337"/>
      <c r="DI839" s="337"/>
      <c r="DJ839" s="337"/>
      <c r="DK839" s="337"/>
      <c r="DL839" s="337"/>
      <c r="DM839"/>
      <c r="DN839"/>
      <c r="DO839"/>
      <c r="EA839" s="333"/>
      <c r="EB839" s="333"/>
      <c r="EC839" s="333"/>
      <c r="ED839" s="333"/>
      <c r="EE839" s="333"/>
      <c r="EF839" s="333"/>
      <c r="EG839" s="333"/>
      <c r="EH839" s="333"/>
      <c r="EJ839" s="66"/>
      <c r="EL839" s="66"/>
      <c r="EM839" s="338"/>
    </row>
    <row r="840" spans="1:143" s="83" customFormat="1">
      <c r="A840" s="66"/>
      <c r="B840" s="66"/>
      <c r="C840" s="120"/>
      <c r="D840" s="66"/>
      <c r="E840" s="197"/>
      <c r="F840" s="120"/>
      <c r="G840" s="333"/>
      <c r="H840" s="333"/>
      <c r="I840" s="333"/>
      <c r="J840" s="333"/>
      <c r="K840" s="333"/>
      <c r="L840" s="333"/>
      <c r="M840" s="333"/>
      <c r="N840" s="333"/>
      <c r="O840" s="333"/>
      <c r="P840" s="333"/>
      <c r="Q840" s="333"/>
      <c r="R840" s="333"/>
      <c r="S840" s="333"/>
      <c r="T840" s="333"/>
      <c r="U840" s="333"/>
      <c r="V840" s="333"/>
      <c r="W840" s="333"/>
      <c r="X840" s="333"/>
      <c r="Y840" s="333"/>
      <c r="Z840" s="333"/>
      <c r="AA840" s="333"/>
      <c r="AB840" s="333"/>
      <c r="AC840" s="333"/>
      <c r="AD840" s="333"/>
      <c r="AE840" s="333"/>
      <c r="AF840" s="333"/>
      <c r="AG840" s="333"/>
      <c r="AH840" s="333"/>
      <c r="AI840" s="333"/>
      <c r="AJ840" s="333"/>
      <c r="AK840" s="333"/>
      <c r="AL840" s="333"/>
      <c r="AM840" s="333"/>
      <c r="AN840" s="333"/>
      <c r="AO840"/>
      <c r="AP840"/>
      <c r="AQ840"/>
      <c r="AR840"/>
      <c r="AS840" s="333"/>
      <c r="AT840" s="333"/>
      <c r="AU840" s="333"/>
      <c r="AV840" s="333"/>
      <c r="AW840" s="333"/>
      <c r="AX840" s="333"/>
      <c r="AY840" s="333"/>
      <c r="AZ840" s="333"/>
      <c r="BA840"/>
      <c r="BB840"/>
      <c r="BC840"/>
      <c r="BD840"/>
      <c r="BE840"/>
      <c r="BF840"/>
      <c r="BG840" s="333"/>
      <c r="BH840" s="333"/>
      <c r="BI840" s="333"/>
      <c r="BJ840" s="333"/>
      <c r="BK840" s="333"/>
      <c r="BL840" s="333"/>
      <c r="BM840" s="333"/>
      <c r="BN840" s="333"/>
      <c r="BO840" s="333"/>
      <c r="BP840" s="333"/>
      <c r="BQ840" s="333"/>
      <c r="BR840" s="333"/>
      <c r="BS840" s="333"/>
      <c r="BT840" s="333"/>
      <c r="BU840" s="333"/>
      <c r="BV840" s="333"/>
      <c r="BW840" s="333"/>
      <c r="BX840" s="333"/>
      <c r="BY840" s="333"/>
      <c r="BZ840" s="333"/>
      <c r="CA840" s="333"/>
      <c r="CB840" s="333"/>
      <c r="CC840" s="333"/>
      <c r="CD840" s="333"/>
      <c r="CE840" s="337"/>
      <c r="CF840" s="337"/>
      <c r="CG840" s="337"/>
      <c r="CH840" s="337"/>
      <c r="CI840" s="333"/>
      <c r="CJ840" s="333"/>
      <c r="CK840" s="333"/>
      <c r="CL840" s="333"/>
      <c r="CM840" s="333"/>
      <c r="CN840" s="333"/>
      <c r="CO840" s="333"/>
      <c r="CP840" s="333"/>
      <c r="CQ840" s="337"/>
      <c r="CR840" s="337"/>
      <c r="CS840" s="337"/>
      <c r="CT840" s="337"/>
      <c r="CU840" s="337"/>
      <c r="CV840" s="337"/>
      <c r="CW840" s="337"/>
      <c r="CX840" s="337"/>
      <c r="CY840" s="337"/>
      <c r="CZ840" s="337"/>
      <c r="DA840" s="337"/>
      <c r="DB840" s="337"/>
      <c r="DC840" s="337"/>
      <c r="DD840" s="337"/>
      <c r="DE840" s="337"/>
      <c r="DF840" s="337"/>
      <c r="DG840" s="337"/>
      <c r="DH840" s="337"/>
      <c r="DI840" s="337"/>
      <c r="DJ840" s="337"/>
      <c r="DK840" s="337"/>
      <c r="DL840" s="337"/>
      <c r="DM840"/>
      <c r="DN840"/>
      <c r="DO840"/>
      <c r="EA840" s="333"/>
      <c r="EB840" s="333"/>
      <c r="EC840" s="333"/>
      <c r="ED840" s="333"/>
      <c r="EE840" s="333"/>
      <c r="EF840" s="333"/>
      <c r="EG840" s="333"/>
      <c r="EH840" s="333"/>
      <c r="EJ840" s="66"/>
      <c r="EL840" s="66"/>
      <c r="EM840" s="338"/>
    </row>
    <row r="841" spans="1:143" s="83" customFormat="1">
      <c r="A841" s="66"/>
      <c r="B841" s="66"/>
      <c r="C841" s="120"/>
      <c r="D841" s="66"/>
      <c r="E841" s="197"/>
      <c r="F841" s="120"/>
      <c r="G841" s="333"/>
      <c r="H841" s="333"/>
      <c r="I841" s="333"/>
      <c r="J841" s="333"/>
      <c r="K841" s="333"/>
      <c r="L841" s="333"/>
      <c r="M841" s="333"/>
      <c r="N841" s="333"/>
      <c r="O841" s="333"/>
      <c r="P841" s="333"/>
      <c r="Q841" s="333"/>
      <c r="R841" s="333"/>
      <c r="S841" s="333"/>
      <c r="T841" s="333"/>
      <c r="U841" s="333"/>
      <c r="V841" s="333"/>
      <c r="W841" s="333"/>
      <c r="X841" s="333"/>
      <c r="Y841" s="333"/>
      <c r="Z841" s="333"/>
      <c r="AA841" s="333"/>
      <c r="AB841" s="333"/>
      <c r="AC841" s="333"/>
      <c r="AD841" s="333"/>
      <c r="AE841" s="333"/>
      <c r="AF841" s="333"/>
      <c r="AG841" s="333"/>
      <c r="AH841" s="333"/>
      <c r="AI841" s="333"/>
      <c r="AJ841" s="333"/>
      <c r="AK841" s="333"/>
      <c r="AL841" s="333"/>
      <c r="AM841" s="333"/>
      <c r="AN841" s="333"/>
      <c r="AO841"/>
      <c r="AP841"/>
      <c r="AQ841"/>
      <c r="AR841"/>
      <c r="AS841" s="333"/>
      <c r="AT841" s="333"/>
      <c r="AU841" s="333"/>
      <c r="AV841" s="333"/>
      <c r="AW841" s="333"/>
      <c r="AX841" s="333"/>
      <c r="AY841" s="333"/>
      <c r="AZ841" s="333"/>
      <c r="BA841"/>
      <c r="BB841"/>
      <c r="BC841"/>
      <c r="BD841"/>
      <c r="BE841"/>
      <c r="BF841"/>
      <c r="BG841" s="333"/>
      <c r="BH841" s="333"/>
      <c r="BI841" s="333"/>
      <c r="BJ841" s="333"/>
      <c r="BK841" s="333"/>
      <c r="BL841" s="333"/>
      <c r="BM841" s="333"/>
      <c r="BN841" s="333"/>
      <c r="BO841" s="333"/>
      <c r="BP841" s="333"/>
      <c r="BQ841" s="333"/>
      <c r="BR841" s="333"/>
      <c r="BS841" s="333"/>
      <c r="BT841" s="333"/>
      <c r="BU841" s="333"/>
      <c r="BV841" s="333"/>
      <c r="BW841" s="333"/>
      <c r="BX841" s="333"/>
      <c r="BY841" s="333"/>
      <c r="BZ841" s="333"/>
      <c r="CA841" s="333"/>
      <c r="CB841" s="333"/>
      <c r="CC841" s="333"/>
      <c r="CD841" s="333"/>
      <c r="CE841" s="337"/>
      <c r="CF841" s="337"/>
      <c r="CG841" s="337"/>
      <c r="CH841" s="337"/>
      <c r="CI841" s="333"/>
      <c r="CJ841" s="333"/>
      <c r="CK841" s="333"/>
      <c r="CL841" s="333"/>
      <c r="CM841" s="333"/>
      <c r="CN841" s="333"/>
      <c r="CO841" s="333"/>
      <c r="CP841" s="333"/>
      <c r="CQ841" s="337"/>
      <c r="CR841" s="337"/>
      <c r="CS841" s="337"/>
      <c r="CT841" s="337"/>
      <c r="CU841" s="337"/>
      <c r="CV841" s="337"/>
      <c r="CW841" s="337"/>
      <c r="CX841" s="337"/>
      <c r="CY841" s="337"/>
      <c r="CZ841" s="337"/>
      <c r="DA841" s="337"/>
      <c r="DB841" s="337"/>
      <c r="DC841" s="337"/>
      <c r="DD841" s="337"/>
      <c r="DE841" s="337"/>
      <c r="DF841" s="337"/>
      <c r="DG841" s="337"/>
      <c r="DH841" s="337"/>
      <c r="DI841" s="337"/>
      <c r="DJ841" s="337"/>
      <c r="DK841" s="337"/>
      <c r="DL841" s="337"/>
      <c r="DM841"/>
      <c r="DN841"/>
      <c r="DO841"/>
      <c r="EA841" s="333"/>
      <c r="EB841" s="333"/>
      <c r="EC841" s="333"/>
      <c r="ED841" s="333"/>
      <c r="EE841" s="333"/>
      <c r="EF841" s="333"/>
      <c r="EG841" s="333"/>
      <c r="EH841" s="333"/>
      <c r="EJ841" s="66"/>
      <c r="EL841" s="66"/>
      <c r="EM841" s="338"/>
    </row>
    <row r="842" spans="1:143" s="83" customFormat="1">
      <c r="A842" s="66"/>
      <c r="B842" s="66"/>
      <c r="C842" s="120"/>
      <c r="D842" s="66"/>
      <c r="E842" s="197"/>
      <c r="F842" s="120"/>
      <c r="G842" s="333"/>
      <c r="H842" s="333"/>
      <c r="I842" s="333"/>
      <c r="J842" s="333"/>
      <c r="K842" s="333"/>
      <c r="L842" s="333"/>
      <c r="M842" s="333"/>
      <c r="N842" s="333"/>
      <c r="O842" s="333"/>
      <c r="P842" s="333"/>
      <c r="Q842" s="333"/>
      <c r="R842" s="333"/>
      <c r="S842" s="333"/>
      <c r="T842" s="333"/>
      <c r="U842" s="333"/>
      <c r="V842" s="333"/>
      <c r="W842" s="333"/>
      <c r="X842" s="333"/>
      <c r="Y842" s="333"/>
      <c r="Z842" s="333"/>
      <c r="AA842" s="333"/>
      <c r="AB842" s="333"/>
      <c r="AC842" s="333"/>
      <c r="AD842" s="333"/>
      <c r="AE842" s="333"/>
      <c r="AF842" s="333"/>
      <c r="AG842" s="333"/>
      <c r="AH842" s="333"/>
      <c r="AI842" s="333"/>
      <c r="AJ842" s="333"/>
      <c r="AK842" s="333"/>
      <c r="AL842" s="333"/>
      <c r="AM842" s="333"/>
      <c r="AN842" s="333"/>
      <c r="AO842"/>
      <c r="AP842"/>
      <c r="AQ842"/>
      <c r="AR842"/>
      <c r="AS842" s="333"/>
      <c r="AT842" s="333"/>
      <c r="AU842" s="333"/>
      <c r="AV842" s="333"/>
      <c r="AW842" s="333"/>
      <c r="AX842" s="333"/>
      <c r="AY842" s="333"/>
      <c r="AZ842" s="333"/>
      <c r="BA842"/>
      <c r="BB842"/>
      <c r="BC842"/>
      <c r="BD842"/>
      <c r="BE842"/>
      <c r="BF842"/>
      <c r="BG842" s="333"/>
      <c r="BH842" s="333"/>
      <c r="BI842" s="333"/>
      <c r="BJ842" s="333"/>
      <c r="BK842" s="333"/>
      <c r="BL842" s="333"/>
      <c r="BM842" s="333"/>
      <c r="BN842" s="333"/>
      <c r="BO842" s="333"/>
      <c r="BP842" s="333"/>
      <c r="BQ842" s="333"/>
      <c r="BR842" s="333"/>
      <c r="BS842" s="333"/>
      <c r="BT842" s="333"/>
      <c r="BU842" s="333"/>
      <c r="BV842" s="333"/>
      <c r="BW842" s="333"/>
      <c r="BX842" s="333"/>
      <c r="BY842" s="333"/>
      <c r="BZ842" s="333"/>
      <c r="CA842" s="333"/>
      <c r="CB842" s="333"/>
      <c r="CC842" s="333"/>
      <c r="CD842" s="333"/>
      <c r="CE842" s="337"/>
      <c r="CF842" s="337"/>
      <c r="CG842" s="337"/>
      <c r="CH842" s="337"/>
      <c r="CI842" s="333"/>
      <c r="CJ842" s="333"/>
      <c r="CK842" s="333"/>
      <c r="CL842" s="333"/>
      <c r="CM842" s="333"/>
      <c r="CN842" s="333"/>
      <c r="CO842" s="333"/>
      <c r="CP842" s="333"/>
      <c r="CQ842" s="337"/>
      <c r="CR842" s="337"/>
      <c r="CS842" s="337"/>
      <c r="CT842" s="337"/>
      <c r="CU842" s="337"/>
      <c r="CV842" s="337"/>
      <c r="CW842" s="337"/>
      <c r="CX842" s="337"/>
      <c r="CY842" s="337"/>
      <c r="CZ842" s="337"/>
      <c r="DA842" s="337"/>
      <c r="DB842" s="337"/>
      <c r="DC842" s="337"/>
      <c r="DD842" s="337"/>
      <c r="DE842" s="337"/>
      <c r="DF842" s="337"/>
      <c r="DG842" s="337"/>
      <c r="DH842" s="337"/>
      <c r="DI842" s="337"/>
      <c r="DJ842" s="337"/>
      <c r="DK842" s="337"/>
      <c r="DL842" s="337"/>
      <c r="DM842"/>
      <c r="DN842"/>
      <c r="DO842"/>
      <c r="EA842" s="333"/>
      <c r="EB842" s="333"/>
      <c r="EC842" s="333"/>
      <c r="ED842" s="333"/>
      <c r="EE842" s="333"/>
      <c r="EF842" s="333"/>
      <c r="EG842" s="333"/>
      <c r="EH842" s="333"/>
      <c r="EJ842" s="66"/>
      <c r="EL842" s="66"/>
      <c r="EM842" s="338"/>
    </row>
    <row r="843" spans="1:143" s="83" customFormat="1">
      <c r="A843" s="66"/>
      <c r="B843" s="66"/>
      <c r="C843" s="120"/>
      <c r="D843" s="66"/>
      <c r="E843" s="197"/>
      <c r="F843" s="120"/>
      <c r="G843" s="333"/>
      <c r="H843" s="333"/>
      <c r="I843" s="333"/>
      <c r="J843" s="333"/>
      <c r="K843" s="333"/>
      <c r="L843" s="333"/>
      <c r="M843" s="333"/>
      <c r="N843" s="333"/>
      <c r="O843" s="333"/>
      <c r="P843" s="333"/>
      <c r="Q843" s="333"/>
      <c r="R843" s="333"/>
      <c r="S843" s="333"/>
      <c r="T843" s="333"/>
      <c r="U843" s="333"/>
      <c r="V843" s="333"/>
      <c r="W843" s="333"/>
      <c r="X843" s="333"/>
      <c r="Y843" s="333"/>
      <c r="Z843" s="333"/>
      <c r="AA843" s="333"/>
      <c r="AB843" s="333"/>
      <c r="AC843" s="333"/>
      <c r="AD843" s="333"/>
      <c r="AE843" s="333"/>
      <c r="AF843" s="333"/>
      <c r="AG843" s="333"/>
      <c r="AH843" s="333"/>
      <c r="AI843" s="333"/>
      <c r="AJ843" s="333"/>
      <c r="AK843" s="333"/>
      <c r="AL843" s="333"/>
      <c r="AM843" s="333"/>
      <c r="AN843" s="333"/>
      <c r="AO843"/>
      <c r="AP843"/>
      <c r="AQ843"/>
      <c r="AR843"/>
      <c r="AS843" s="333"/>
      <c r="AT843" s="333"/>
      <c r="AU843" s="333"/>
      <c r="AV843" s="333"/>
      <c r="AW843" s="333"/>
      <c r="AX843" s="333"/>
      <c r="AY843" s="333"/>
      <c r="AZ843" s="333"/>
      <c r="BA843"/>
      <c r="BB843"/>
      <c r="BC843"/>
      <c r="BD843"/>
      <c r="BE843"/>
      <c r="BF843"/>
      <c r="BG843" s="333"/>
      <c r="BH843" s="333"/>
      <c r="BI843" s="333"/>
      <c r="BJ843" s="333"/>
      <c r="BK843" s="333"/>
      <c r="BL843" s="333"/>
      <c r="BM843" s="333"/>
      <c r="BN843" s="333"/>
      <c r="BO843" s="333"/>
      <c r="BP843" s="333"/>
      <c r="BQ843" s="333"/>
      <c r="BR843" s="333"/>
      <c r="BS843" s="333"/>
      <c r="BT843" s="333"/>
      <c r="BU843" s="333"/>
      <c r="BV843" s="333"/>
      <c r="BW843" s="333"/>
      <c r="BX843" s="333"/>
      <c r="BY843" s="333"/>
      <c r="BZ843" s="333"/>
      <c r="CA843" s="333"/>
      <c r="CB843" s="333"/>
      <c r="CC843" s="333"/>
      <c r="CD843" s="333"/>
      <c r="CE843" s="337"/>
      <c r="CF843" s="337"/>
      <c r="CG843" s="337"/>
      <c r="CH843" s="337"/>
      <c r="CI843" s="333"/>
      <c r="CJ843" s="333"/>
      <c r="CK843" s="333"/>
      <c r="CL843" s="333"/>
      <c r="CM843" s="333"/>
      <c r="CN843" s="333"/>
      <c r="CO843" s="333"/>
      <c r="CP843" s="333"/>
      <c r="CQ843" s="337"/>
      <c r="CR843" s="337"/>
      <c r="CS843" s="337"/>
      <c r="CT843" s="337"/>
      <c r="CU843" s="337"/>
      <c r="CV843" s="337"/>
      <c r="CW843" s="337"/>
      <c r="CX843" s="337"/>
      <c r="CY843" s="337"/>
      <c r="CZ843" s="337"/>
      <c r="DA843" s="337"/>
      <c r="DB843" s="337"/>
      <c r="DC843" s="337"/>
      <c r="DD843" s="337"/>
      <c r="DE843" s="337"/>
      <c r="DF843" s="337"/>
      <c r="DG843" s="337"/>
      <c r="DH843" s="337"/>
      <c r="DI843" s="337"/>
      <c r="DJ843" s="337"/>
      <c r="DK843" s="337"/>
      <c r="DL843" s="337"/>
      <c r="DM843"/>
      <c r="DN843"/>
      <c r="DO843"/>
      <c r="EA843" s="333"/>
      <c r="EB843" s="333"/>
      <c r="EC843" s="333"/>
      <c r="ED843" s="333"/>
      <c r="EE843" s="333"/>
      <c r="EF843" s="333"/>
      <c r="EG843" s="333"/>
      <c r="EH843" s="333"/>
      <c r="EJ843" s="66"/>
      <c r="EL843" s="66"/>
      <c r="EM843" s="338"/>
    </row>
    <row r="844" spans="1:143" s="83" customFormat="1">
      <c r="A844" s="66"/>
      <c r="B844" s="66"/>
      <c r="C844" s="120"/>
      <c r="D844" s="66"/>
      <c r="E844" s="197"/>
      <c r="F844" s="120"/>
      <c r="G844" s="333"/>
      <c r="H844" s="333"/>
      <c r="I844" s="333"/>
      <c r="J844" s="333"/>
      <c r="K844" s="333"/>
      <c r="L844" s="333"/>
      <c r="M844" s="333"/>
      <c r="N844" s="333"/>
      <c r="O844" s="333"/>
      <c r="P844" s="333"/>
      <c r="Q844" s="333"/>
      <c r="R844" s="333"/>
      <c r="S844" s="333"/>
      <c r="T844" s="333"/>
      <c r="U844" s="333"/>
      <c r="V844" s="333"/>
      <c r="W844" s="333"/>
      <c r="X844" s="333"/>
      <c r="Y844" s="333"/>
      <c r="Z844" s="333"/>
      <c r="AA844" s="333"/>
      <c r="AB844" s="333"/>
      <c r="AC844" s="333"/>
      <c r="AD844" s="333"/>
      <c r="AE844" s="333"/>
      <c r="AF844" s="333"/>
      <c r="AG844" s="333"/>
      <c r="AH844" s="333"/>
      <c r="AI844" s="333"/>
      <c r="AJ844" s="333"/>
      <c r="AK844" s="333"/>
      <c r="AL844" s="333"/>
      <c r="AM844" s="333"/>
      <c r="AN844" s="333"/>
      <c r="AO844"/>
      <c r="AP844"/>
      <c r="AQ844"/>
      <c r="AR844"/>
      <c r="AS844" s="333"/>
      <c r="AT844" s="333"/>
      <c r="AU844" s="333"/>
      <c r="AV844" s="333"/>
      <c r="AW844" s="333"/>
      <c r="AX844" s="333"/>
      <c r="AY844" s="333"/>
      <c r="AZ844" s="333"/>
      <c r="BA844"/>
      <c r="BB844"/>
      <c r="BC844"/>
      <c r="BD844"/>
      <c r="BE844"/>
      <c r="BF844"/>
      <c r="BG844" s="333"/>
      <c r="BH844" s="333"/>
      <c r="BI844" s="333"/>
      <c r="BJ844" s="333"/>
      <c r="BK844" s="333"/>
      <c r="BL844" s="333"/>
      <c r="BM844" s="333"/>
      <c r="BN844" s="333"/>
      <c r="BO844" s="333"/>
      <c r="BP844" s="333"/>
      <c r="BQ844" s="333"/>
      <c r="BR844" s="333"/>
      <c r="BS844" s="333"/>
      <c r="BT844" s="333"/>
      <c r="BU844" s="333"/>
      <c r="BV844" s="333"/>
      <c r="BW844" s="333"/>
      <c r="BX844" s="333"/>
      <c r="BY844" s="333"/>
      <c r="BZ844" s="333"/>
      <c r="CA844" s="333"/>
      <c r="CB844" s="333"/>
      <c r="CC844" s="333"/>
      <c r="CD844" s="333"/>
      <c r="CE844" s="337"/>
      <c r="CF844" s="337"/>
      <c r="CG844" s="337"/>
      <c r="CH844" s="337"/>
      <c r="CI844" s="333"/>
      <c r="CJ844" s="333"/>
      <c r="CK844" s="333"/>
      <c r="CL844" s="333"/>
      <c r="CM844" s="333"/>
      <c r="CN844" s="333"/>
      <c r="CO844" s="333"/>
      <c r="CP844" s="333"/>
      <c r="CQ844" s="337"/>
      <c r="CR844" s="337"/>
      <c r="CS844" s="337"/>
      <c r="CT844" s="337"/>
      <c r="CU844" s="337"/>
      <c r="CV844" s="337"/>
      <c r="CW844" s="337"/>
      <c r="CX844" s="337"/>
      <c r="CY844" s="337"/>
      <c r="CZ844" s="337"/>
      <c r="DA844" s="337"/>
      <c r="DB844" s="337"/>
      <c r="DC844" s="337"/>
      <c r="DD844" s="337"/>
      <c r="DE844" s="337"/>
      <c r="DF844" s="337"/>
      <c r="DG844" s="337"/>
      <c r="DH844" s="337"/>
      <c r="DI844" s="337"/>
      <c r="DJ844" s="337"/>
      <c r="DK844" s="337"/>
      <c r="DL844" s="337"/>
      <c r="DM844"/>
      <c r="DN844"/>
      <c r="DO844"/>
      <c r="EA844" s="333"/>
      <c r="EB844" s="333"/>
      <c r="EC844" s="333"/>
      <c r="ED844" s="333"/>
      <c r="EE844" s="333"/>
      <c r="EF844" s="333"/>
      <c r="EG844" s="333"/>
      <c r="EH844" s="333"/>
      <c r="EJ844" s="66"/>
      <c r="EL844" s="66"/>
      <c r="EM844" s="338"/>
    </row>
    <row r="845" spans="1:143" s="83" customFormat="1">
      <c r="A845" s="66"/>
      <c r="B845" s="66"/>
      <c r="C845" s="120"/>
      <c r="D845" s="66"/>
      <c r="E845" s="197"/>
      <c r="F845" s="120"/>
      <c r="G845" s="333"/>
      <c r="H845" s="333"/>
      <c r="I845" s="333"/>
      <c r="J845" s="333"/>
      <c r="K845" s="333"/>
      <c r="L845" s="333"/>
      <c r="M845" s="333"/>
      <c r="N845" s="333"/>
      <c r="O845" s="333"/>
      <c r="P845" s="333"/>
      <c r="Q845" s="333"/>
      <c r="R845" s="333"/>
      <c r="S845" s="333"/>
      <c r="T845" s="333"/>
      <c r="U845" s="333"/>
      <c r="V845" s="333"/>
      <c r="W845" s="333"/>
      <c r="X845" s="333"/>
      <c r="Y845" s="333"/>
      <c r="Z845" s="333"/>
      <c r="AA845" s="333"/>
      <c r="AB845" s="333"/>
      <c r="AC845" s="333"/>
      <c r="AD845" s="333"/>
      <c r="AE845" s="333"/>
      <c r="AF845" s="333"/>
      <c r="AG845" s="333"/>
      <c r="AH845" s="333"/>
      <c r="AI845" s="333"/>
      <c r="AJ845" s="333"/>
      <c r="AK845" s="333"/>
      <c r="AL845" s="333"/>
      <c r="AM845" s="333"/>
      <c r="AN845" s="333"/>
      <c r="AO845"/>
      <c r="AP845"/>
      <c r="AQ845"/>
      <c r="AR845"/>
      <c r="AS845" s="333"/>
      <c r="AT845" s="333"/>
      <c r="AU845" s="333"/>
      <c r="AV845" s="333"/>
      <c r="AW845" s="333"/>
      <c r="AX845" s="333"/>
      <c r="AY845" s="333"/>
      <c r="AZ845" s="333"/>
      <c r="BA845"/>
      <c r="BB845"/>
      <c r="BC845"/>
      <c r="BD845"/>
      <c r="BE845"/>
      <c r="BF845"/>
      <c r="BG845" s="333"/>
      <c r="BH845" s="333"/>
      <c r="BI845" s="333"/>
      <c r="BJ845" s="333"/>
      <c r="BK845" s="333"/>
      <c r="BL845" s="333"/>
      <c r="BM845" s="333"/>
      <c r="BN845" s="333"/>
      <c r="BO845" s="333"/>
      <c r="BP845" s="333"/>
      <c r="BQ845" s="333"/>
      <c r="BR845" s="333"/>
      <c r="BS845" s="333"/>
      <c r="BT845" s="333"/>
      <c r="BU845" s="333"/>
      <c r="BV845" s="333"/>
      <c r="BW845" s="333"/>
      <c r="BX845" s="333"/>
      <c r="BY845" s="333"/>
      <c r="BZ845" s="333"/>
      <c r="CA845" s="333"/>
      <c r="CB845" s="333"/>
      <c r="CC845" s="333"/>
      <c r="CD845" s="333"/>
      <c r="CE845" s="337"/>
      <c r="CF845" s="337"/>
      <c r="CG845" s="337"/>
      <c r="CH845" s="337"/>
      <c r="CI845" s="333"/>
      <c r="CJ845" s="333"/>
      <c r="CK845" s="333"/>
      <c r="CL845" s="333"/>
      <c r="CM845" s="333"/>
      <c r="CN845" s="333"/>
      <c r="CO845" s="333"/>
      <c r="CP845" s="333"/>
      <c r="CQ845" s="337"/>
      <c r="CR845" s="337"/>
      <c r="CS845" s="337"/>
      <c r="CT845" s="337"/>
      <c r="CU845" s="337"/>
      <c r="CV845" s="337"/>
      <c r="CW845" s="337"/>
      <c r="CX845" s="337"/>
      <c r="CY845" s="337"/>
      <c r="CZ845" s="337"/>
      <c r="DA845" s="337"/>
      <c r="DB845" s="337"/>
      <c r="DC845" s="337"/>
      <c r="DD845" s="337"/>
      <c r="DE845" s="337"/>
      <c r="DF845" s="337"/>
      <c r="DG845" s="337"/>
      <c r="DH845" s="337"/>
      <c r="DI845" s="337"/>
      <c r="DJ845" s="337"/>
      <c r="DK845" s="337"/>
      <c r="DL845" s="337"/>
      <c r="DM845"/>
      <c r="DN845"/>
      <c r="DO845"/>
      <c r="EA845" s="333"/>
      <c r="EB845" s="333"/>
      <c r="EC845" s="333"/>
      <c r="ED845" s="333"/>
      <c r="EE845" s="333"/>
      <c r="EF845" s="333"/>
      <c r="EG845" s="333"/>
      <c r="EH845" s="333"/>
      <c r="EJ845" s="66"/>
      <c r="EL845" s="66"/>
      <c r="EM845" s="338"/>
    </row>
    <row r="846" spans="1:143" s="83" customFormat="1">
      <c r="A846" s="66"/>
      <c r="B846" s="66"/>
      <c r="C846" s="120"/>
      <c r="D846" s="66"/>
      <c r="E846" s="197"/>
      <c r="F846" s="120"/>
      <c r="G846" s="333"/>
      <c r="H846" s="333"/>
      <c r="I846" s="333"/>
      <c r="J846" s="333"/>
      <c r="K846" s="333"/>
      <c r="L846" s="333"/>
      <c r="M846" s="333"/>
      <c r="N846" s="333"/>
      <c r="O846" s="333"/>
      <c r="P846" s="333"/>
      <c r="Q846" s="333"/>
      <c r="R846" s="333"/>
      <c r="S846" s="333"/>
      <c r="T846" s="333"/>
      <c r="U846" s="333"/>
      <c r="V846" s="333"/>
      <c r="W846" s="333"/>
      <c r="X846" s="333"/>
      <c r="Y846" s="333"/>
      <c r="Z846" s="333"/>
      <c r="AA846" s="333"/>
      <c r="AB846" s="333"/>
      <c r="AC846" s="333"/>
      <c r="AD846" s="333"/>
      <c r="AE846" s="333"/>
      <c r="AF846" s="333"/>
      <c r="AG846" s="333"/>
      <c r="AH846" s="333"/>
      <c r="AI846" s="333"/>
      <c r="AJ846" s="333"/>
      <c r="AK846" s="333"/>
      <c r="AL846" s="333"/>
      <c r="AM846" s="333"/>
      <c r="AN846" s="333"/>
      <c r="AO846"/>
      <c r="AP846"/>
      <c r="AQ846"/>
      <c r="AR846"/>
      <c r="AS846" s="333"/>
      <c r="AT846" s="333"/>
      <c r="AU846" s="333"/>
      <c r="AV846" s="333"/>
      <c r="AW846" s="333"/>
      <c r="AX846" s="333"/>
      <c r="AY846" s="333"/>
      <c r="AZ846" s="333"/>
      <c r="BA846"/>
      <c r="BB846"/>
      <c r="BC846"/>
      <c r="BD846"/>
      <c r="BE846"/>
      <c r="BF846"/>
      <c r="BG846" s="333"/>
      <c r="BH846" s="333"/>
      <c r="BI846" s="333"/>
      <c r="BJ846" s="333"/>
      <c r="BK846" s="333"/>
      <c r="BL846" s="333"/>
      <c r="BM846" s="333"/>
      <c r="BN846" s="333"/>
      <c r="BO846" s="333"/>
      <c r="BP846" s="333"/>
      <c r="BQ846" s="333"/>
      <c r="BR846" s="333"/>
      <c r="BS846" s="333"/>
      <c r="BT846" s="333"/>
      <c r="BU846" s="333"/>
      <c r="BV846" s="333"/>
      <c r="BW846" s="333"/>
      <c r="BX846" s="333"/>
      <c r="BY846" s="333"/>
      <c r="BZ846" s="333"/>
      <c r="CA846" s="333"/>
      <c r="CB846" s="333"/>
      <c r="CC846" s="333"/>
      <c r="CD846" s="333"/>
      <c r="CE846" s="337"/>
      <c r="CF846" s="337"/>
      <c r="CG846" s="337"/>
      <c r="CH846" s="337"/>
      <c r="CI846" s="333"/>
      <c r="CJ846" s="333"/>
      <c r="CK846" s="333"/>
      <c r="CL846" s="333"/>
      <c r="CM846" s="333"/>
      <c r="CN846" s="333"/>
      <c r="CO846" s="333"/>
      <c r="CP846" s="333"/>
      <c r="CQ846" s="337"/>
      <c r="CR846" s="337"/>
      <c r="CS846" s="337"/>
      <c r="CT846" s="337"/>
      <c r="CU846" s="337"/>
      <c r="CV846" s="337"/>
      <c r="CW846" s="337"/>
      <c r="CX846" s="337"/>
      <c r="CY846" s="337"/>
      <c r="CZ846" s="337"/>
      <c r="DA846" s="337"/>
      <c r="DB846" s="337"/>
      <c r="DC846" s="337"/>
      <c r="DD846" s="337"/>
      <c r="DE846" s="337"/>
      <c r="DF846" s="337"/>
      <c r="DG846" s="337"/>
      <c r="DH846" s="337"/>
      <c r="DI846" s="337"/>
      <c r="DJ846" s="337"/>
      <c r="DK846" s="337"/>
      <c r="DL846" s="337"/>
      <c r="DM846"/>
      <c r="DN846"/>
      <c r="DO846"/>
      <c r="EA846" s="333"/>
      <c r="EB846" s="333"/>
      <c r="EC846" s="333"/>
      <c r="ED846" s="333"/>
      <c r="EE846" s="333"/>
      <c r="EF846" s="333"/>
      <c r="EG846" s="333"/>
      <c r="EH846" s="333"/>
      <c r="EJ846" s="66"/>
      <c r="EL846" s="66"/>
      <c r="EM846" s="338"/>
    </row>
    <row r="847" spans="1:143" s="83" customFormat="1">
      <c r="A847" s="66"/>
      <c r="B847" s="66"/>
      <c r="C847" s="120"/>
      <c r="D847" s="66"/>
      <c r="E847" s="197"/>
      <c r="F847" s="120"/>
      <c r="G847" s="333"/>
      <c r="H847" s="333"/>
      <c r="I847" s="333"/>
      <c r="J847" s="333"/>
      <c r="K847" s="333"/>
      <c r="L847" s="333"/>
      <c r="M847" s="333"/>
      <c r="N847" s="333"/>
      <c r="O847" s="333"/>
      <c r="P847" s="333"/>
      <c r="Q847" s="333"/>
      <c r="R847" s="333"/>
      <c r="S847" s="333"/>
      <c r="T847" s="333"/>
      <c r="U847" s="333"/>
      <c r="V847" s="333"/>
      <c r="W847" s="333"/>
      <c r="X847" s="333"/>
      <c r="Y847" s="333"/>
      <c r="Z847" s="333"/>
      <c r="AA847" s="333"/>
      <c r="AB847" s="333"/>
      <c r="AC847" s="333"/>
      <c r="AD847" s="333"/>
      <c r="AE847" s="333"/>
      <c r="AF847" s="333"/>
      <c r="AG847" s="333"/>
      <c r="AH847" s="333"/>
      <c r="AI847" s="333"/>
      <c r="AJ847" s="333"/>
      <c r="AK847" s="333"/>
      <c r="AL847" s="333"/>
      <c r="AM847" s="333"/>
      <c r="AN847" s="333"/>
      <c r="AO847"/>
      <c r="AP847"/>
      <c r="AQ847"/>
      <c r="AR847"/>
      <c r="AS847" s="333"/>
      <c r="AT847" s="333"/>
      <c r="AU847" s="333"/>
      <c r="AV847" s="333"/>
      <c r="AW847" s="333"/>
      <c r="AX847" s="333"/>
      <c r="AY847" s="333"/>
      <c r="AZ847" s="333"/>
      <c r="BA847"/>
      <c r="BB847"/>
      <c r="BC847"/>
      <c r="BD847"/>
      <c r="BE847"/>
      <c r="BF847"/>
      <c r="BG847" s="333"/>
      <c r="BH847" s="333"/>
      <c r="BI847" s="333"/>
      <c r="BJ847" s="333"/>
      <c r="BK847" s="333"/>
      <c r="BL847" s="333"/>
      <c r="BM847" s="333"/>
      <c r="BN847" s="333"/>
      <c r="BO847" s="333"/>
      <c r="BP847" s="333"/>
      <c r="BQ847" s="333"/>
      <c r="BR847" s="333"/>
      <c r="BS847" s="333"/>
      <c r="BT847" s="333"/>
      <c r="BU847" s="333"/>
      <c r="BV847" s="333"/>
      <c r="BW847" s="333"/>
      <c r="BX847" s="333"/>
      <c r="BY847" s="333"/>
      <c r="BZ847" s="333"/>
      <c r="CA847" s="333"/>
      <c r="CB847" s="333"/>
      <c r="CC847" s="333"/>
      <c r="CD847" s="333"/>
      <c r="CE847" s="337"/>
      <c r="CF847" s="337"/>
      <c r="CG847" s="337"/>
      <c r="CH847" s="337"/>
      <c r="CI847" s="333"/>
      <c r="CJ847" s="333"/>
      <c r="CK847" s="333"/>
      <c r="CL847" s="333"/>
      <c r="CM847" s="333"/>
      <c r="CN847" s="333"/>
      <c r="CO847" s="333"/>
      <c r="CP847" s="333"/>
      <c r="CQ847" s="337"/>
      <c r="CR847" s="337"/>
      <c r="CS847" s="337"/>
      <c r="CT847" s="337"/>
      <c r="CU847" s="337"/>
      <c r="CV847" s="337"/>
      <c r="CW847" s="337"/>
      <c r="CX847" s="337"/>
      <c r="CY847" s="337"/>
      <c r="CZ847" s="337"/>
      <c r="DA847" s="337"/>
      <c r="DB847" s="337"/>
      <c r="DC847" s="337"/>
      <c r="DD847" s="337"/>
      <c r="DE847" s="337"/>
      <c r="DF847" s="337"/>
      <c r="DG847" s="337"/>
      <c r="DH847" s="337"/>
      <c r="DI847" s="337"/>
      <c r="DJ847" s="337"/>
      <c r="DK847" s="337"/>
      <c r="DL847" s="337"/>
      <c r="DM847"/>
      <c r="DN847"/>
      <c r="DO847"/>
      <c r="EA847" s="333"/>
      <c r="EB847" s="333"/>
      <c r="EC847" s="333"/>
      <c r="ED847" s="333"/>
      <c r="EE847" s="333"/>
      <c r="EF847" s="333"/>
      <c r="EG847" s="333"/>
      <c r="EH847" s="333"/>
      <c r="EJ847" s="66"/>
      <c r="EL847" s="66"/>
      <c r="EM847" s="338"/>
    </row>
    <row r="848" spans="1:143" s="83" customFormat="1">
      <c r="A848" s="66"/>
      <c r="B848" s="66"/>
      <c r="C848" s="120"/>
      <c r="D848" s="66"/>
      <c r="E848" s="197"/>
      <c r="F848" s="120"/>
      <c r="G848" s="333"/>
      <c r="H848" s="333"/>
      <c r="I848" s="333"/>
      <c r="J848" s="333"/>
      <c r="K848" s="333"/>
      <c r="L848" s="333"/>
      <c r="M848" s="333"/>
      <c r="N848" s="333"/>
      <c r="O848" s="333"/>
      <c r="P848" s="333"/>
      <c r="Q848" s="333"/>
      <c r="R848" s="333"/>
      <c r="S848" s="333"/>
      <c r="T848" s="333"/>
      <c r="U848" s="333"/>
      <c r="V848" s="333"/>
      <c r="W848" s="333"/>
      <c r="X848" s="333"/>
      <c r="Y848" s="333"/>
      <c r="Z848" s="333"/>
      <c r="AA848" s="333"/>
      <c r="AB848" s="333"/>
      <c r="AC848" s="333"/>
      <c r="AD848" s="333"/>
      <c r="AE848" s="333"/>
      <c r="AF848" s="333"/>
      <c r="AG848" s="333"/>
      <c r="AH848" s="333"/>
      <c r="AI848" s="333"/>
      <c r="AJ848" s="333"/>
      <c r="AK848" s="333"/>
      <c r="AL848" s="333"/>
      <c r="AM848" s="333"/>
      <c r="AN848" s="333"/>
      <c r="AO848"/>
      <c r="AP848"/>
      <c r="AQ848"/>
      <c r="AR848"/>
      <c r="AS848" s="333"/>
      <c r="AT848" s="333"/>
      <c r="AU848" s="333"/>
      <c r="AV848" s="333"/>
      <c r="AW848" s="333"/>
      <c r="AX848" s="333"/>
      <c r="AY848" s="333"/>
      <c r="AZ848" s="333"/>
      <c r="BA848"/>
      <c r="BB848"/>
      <c r="BC848"/>
      <c r="BD848"/>
      <c r="BE848"/>
      <c r="BF848"/>
      <c r="BG848" s="333"/>
      <c r="BH848" s="333"/>
      <c r="BI848" s="333"/>
      <c r="BJ848" s="333"/>
      <c r="BK848" s="333"/>
      <c r="BL848" s="333"/>
      <c r="BM848" s="333"/>
      <c r="BN848" s="333"/>
      <c r="BO848" s="333"/>
      <c r="BP848" s="333"/>
      <c r="BQ848" s="333"/>
      <c r="BR848" s="333"/>
      <c r="BS848" s="333"/>
      <c r="BT848" s="333"/>
      <c r="BU848" s="333"/>
      <c r="BV848" s="333"/>
      <c r="BW848" s="333"/>
      <c r="BX848" s="333"/>
      <c r="BY848" s="333"/>
      <c r="BZ848" s="333"/>
      <c r="CA848" s="333"/>
      <c r="CB848" s="333"/>
      <c r="CC848" s="333"/>
      <c r="CD848" s="333"/>
      <c r="CE848" s="337"/>
      <c r="CF848" s="337"/>
      <c r="CG848" s="337"/>
      <c r="CH848" s="337"/>
      <c r="CI848" s="333"/>
      <c r="CJ848" s="333"/>
      <c r="CK848" s="333"/>
      <c r="CL848" s="333"/>
      <c r="CM848" s="333"/>
      <c r="CN848" s="333"/>
      <c r="CO848" s="333"/>
      <c r="CP848" s="333"/>
      <c r="CQ848" s="337"/>
      <c r="CR848" s="337"/>
      <c r="CS848" s="337"/>
      <c r="CT848" s="337"/>
      <c r="CU848" s="337"/>
      <c r="CV848" s="337"/>
      <c r="CW848" s="337"/>
      <c r="CX848" s="337"/>
      <c r="CY848" s="337"/>
      <c r="CZ848" s="337"/>
      <c r="DA848" s="337"/>
      <c r="DB848" s="337"/>
      <c r="DC848" s="337"/>
      <c r="DD848" s="337"/>
      <c r="DE848" s="337"/>
      <c r="DF848" s="337"/>
      <c r="DG848" s="337"/>
      <c r="DH848" s="337"/>
      <c r="DI848" s="337"/>
      <c r="DJ848" s="337"/>
      <c r="DK848" s="337"/>
      <c r="DL848" s="337"/>
      <c r="DM848"/>
      <c r="DN848"/>
      <c r="DO848"/>
      <c r="EA848" s="333"/>
      <c r="EB848" s="333"/>
      <c r="EC848" s="333"/>
      <c r="ED848" s="333"/>
      <c r="EE848" s="333"/>
      <c r="EF848" s="333"/>
      <c r="EG848" s="333"/>
      <c r="EH848" s="333"/>
      <c r="EJ848" s="66"/>
      <c r="EL848" s="66"/>
      <c r="EM848" s="338"/>
    </row>
    <row r="849" spans="1:143" s="83" customFormat="1">
      <c r="A849" s="66"/>
      <c r="B849" s="66"/>
      <c r="C849" s="120"/>
      <c r="D849" s="66"/>
      <c r="E849" s="197"/>
      <c r="F849" s="120"/>
      <c r="G849" s="333"/>
      <c r="H849" s="333"/>
      <c r="I849" s="333"/>
      <c r="J849" s="333"/>
      <c r="K849" s="333"/>
      <c r="L849" s="333"/>
      <c r="M849" s="333"/>
      <c r="N849" s="333"/>
      <c r="O849" s="333"/>
      <c r="P849" s="333"/>
      <c r="Q849" s="333"/>
      <c r="R849" s="333"/>
      <c r="S849" s="333"/>
      <c r="T849" s="333"/>
      <c r="U849" s="333"/>
      <c r="V849" s="333"/>
      <c r="W849" s="333"/>
      <c r="X849" s="333"/>
      <c r="Y849" s="333"/>
      <c r="Z849" s="333"/>
      <c r="AA849" s="333"/>
      <c r="AB849" s="333"/>
      <c r="AC849" s="333"/>
      <c r="AD849" s="333"/>
      <c r="AE849" s="333"/>
      <c r="AF849" s="333"/>
      <c r="AG849" s="333"/>
      <c r="AH849" s="333"/>
      <c r="AI849" s="333"/>
      <c r="AJ849" s="333"/>
      <c r="AK849" s="333"/>
      <c r="AL849" s="333"/>
      <c r="AM849" s="333"/>
      <c r="AN849" s="333"/>
      <c r="AO849"/>
      <c r="AP849"/>
      <c r="AQ849"/>
      <c r="AR849"/>
      <c r="AS849" s="333"/>
      <c r="AT849" s="333"/>
      <c r="AU849" s="333"/>
      <c r="AV849" s="333"/>
      <c r="AW849" s="333"/>
      <c r="AX849" s="333"/>
      <c r="AY849" s="333"/>
      <c r="AZ849" s="333"/>
      <c r="BA849"/>
      <c r="BB849"/>
      <c r="BC849"/>
      <c r="BD849"/>
      <c r="BE849"/>
      <c r="BF849"/>
      <c r="BG849" s="333"/>
      <c r="BH849" s="333"/>
      <c r="BI849" s="333"/>
      <c r="BJ849" s="333"/>
      <c r="BK849" s="333"/>
      <c r="BL849" s="333"/>
      <c r="BM849" s="333"/>
      <c r="BN849" s="333"/>
      <c r="BO849" s="333"/>
      <c r="BP849" s="333"/>
      <c r="BQ849" s="333"/>
      <c r="BR849" s="333"/>
      <c r="BS849" s="333"/>
      <c r="BT849" s="333"/>
      <c r="BU849" s="333"/>
      <c r="BV849" s="333"/>
      <c r="BW849" s="333"/>
      <c r="BX849" s="333"/>
      <c r="BY849" s="333"/>
      <c r="BZ849" s="333"/>
      <c r="CA849" s="333"/>
      <c r="CB849" s="333"/>
      <c r="CC849" s="333"/>
      <c r="CD849" s="333"/>
      <c r="CE849" s="337"/>
      <c r="CF849" s="337"/>
      <c r="CG849" s="337"/>
      <c r="CH849" s="337"/>
      <c r="CI849" s="333"/>
      <c r="CJ849" s="333"/>
      <c r="CK849" s="333"/>
      <c r="CL849" s="333"/>
      <c r="CM849" s="333"/>
      <c r="CN849" s="333"/>
      <c r="CO849" s="333"/>
      <c r="CP849" s="333"/>
      <c r="CQ849" s="337"/>
      <c r="CR849" s="337"/>
      <c r="CS849" s="337"/>
      <c r="CT849" s="337"/>
      <c r="CU849" s="337"/>
      <c r="CV849" s="337"/>
      <c r="CW849" s="337"/>
      <c r="CX849" s="337"/>
      <c r="CY849" s="337"/>
      <c r="CZ849" s="337"/>
      <c r="DA849" s="337"/>
      <c r="DB849" s="337"/>
      <c r="DC849" s="337"/>
      <c r="DD849" s="337"/>
      <c r="DE849" s="337"/>
      <c r="DF849" s="337"/>
      <c r="DG849" s="337"/>
      <c r="DH849" s="337"/>
      <c r="DI849" s="337"/>
      <c r="DJ849" s="337"/>
      <c r="DK849" s="337"/>
      <c r="DL849" s="337"/>
      <c r="DM849"/>
      <c r="DN849"/>
      <c r="DO849"/>
      <c r="EA849" s="333"/>
      <c r="EB849" s="333"/>
      <c r="EC849" s="333"/>
      <c r="ED849" s="333"/>
      <c r="EE849" s="333"/>
      <c r="EF849" s="333"/>
      <c r="EG849" s="333"/>
      <c r="EH849" s="333"/>
      <c r="EJ849" s="66"/>
      <c r="EL849" s="66"/>
      <c r="EM849" s="338"/>
    </row>
    <row r="850" spans="1:143" s="83" customFormat="1">
      <c r="A850" s="66"/>
      <c r="B850" s="66"/>
      <c r="C850" s="120"/>
      <c r="D850" s="66"/>
      <c r="E850" s="197"/>
      <c r="F850" s="120"/>
      <c r="G850" s="333"/>
      <c r="H850" s="333"/>
      <c r="I850" s="333"/>
      <c r="J850" s="333"/>
      <c r="K850" s="333"/>
      <c r="L850" s="333"/>
      <c r="M850" s="333"/>
      <c r="N850" s="333"/>
      <c r="O850" s="333"/>
      <c r="P850" s="333"/>
      <c r="Q850" s="333"/>
      <c r="R850" s="333"/>
      <c r="S850" s="333"/>
      <c r="T850" s="333"/>
      <c r="U850" s="333"/>
      <c r="V850" s="333"/>
      <c r="W850" s="333"/>
      <c r="X850" s="333"/>
      <c r="Y850" s="333"/>
      <c r="Z850" s="333"/>
      <c r="AA850" s="333"/>
      <c r="AB850" s="333"/>
      <c r="AC850" s="333"/>
      <c r="AD850" s="333"/>
      <c r="AE850" s="333"/>
      <c r="AF850" s="333"/>
      <c r="AG850" s="333"/>
      <c r="AH850" s="333"/>
      <c r="AI850" s="333"/>
      <c r="AJ850" s="333"/>
      <c r="AK850" s="333"/>
      <c r="AL850" s="333"/>
      <c r="AM850" s="333"/>
      <c r="AN850" s="333"/>
      <c r="AO850"/>
      <c r="AP850"/>
      <c r="AQ850"/>
      <c r="AR850"/>
      <c r="AS850" s="333"/>
      <c r="AT850" s="333"/>
      <c r="AU850" s="333"/>
      <c r="AV850" s="333"/>
      <c r="AW850" s="333"/>
      <c r="AX850" s="333"/>
      <c r="AY850" s="333"/>
      <c r="AZ850" s="333"/>
      <c r="BA850"/>
      <c r="BB850"/>
      <c r="BC850"/>
      <c r="BD850"/>
      <c r="BE850"/>
      <c r="BF850"/>
      <c r="BG850" s="333"/>
      <c r="BH850" s="333"/>
      <c r="BI850" s="333"/>
      <c r="BJ850" s="333"/>
      <c r="BK850" s="333"/>
      <c r="BL850" s="333"/>
      <c r="BM850" s="333"/>
      <c r="BN850" s="333"/>
      <c r="BO850" s="333"/>
      <c r="BP850" s="333"/>
      <c r="BQ850" s="333"/>
      <c r="BR850" s="333"/>
      <c r="BS850" s="333"/>
      <c r="BT850" s="333"/>
      <c r="BU850" s="333"/>
      <c r="BV850" s="333"/>
      <c r="BW850" s="333"/>
      <c r="BX850" s="333"/>
      <c r="BY850" s="333"/>
      <c r="BZ850" s="333"/>
      <c r="CA850" s="333"/>
      <c r="CB850" s="333"/>
      <c r="CC850" s="333"/>
      <c r="CD850" s="333"/>
      <c r="CE850" s="337"/>
      <c r="CF850" s="337"/>
      <c r="CG850" s="337"/>
      <c r="CH850" s="337"/>
      <c r="CI850" s="333"/>
      <c r="CJ850" s="333"/>
      <c r="CK850" s="333"/>
      <c r="CL850" s="333"/>
      <c r="CM850" s="333"/>
      <c r="CN850" s="333"/>
      <c r="CO850" s="333"/>
      <c r="CP850" s="333"/>
      <c r="CQ850" s="337"/>
      <c r="CR850" s="337"/>
      <c r="CS850" s="337"/>
      <c r="CT850" s="337"/>
      <c r="CU850" s="337"/>
      <c r="CV850" s="337"/>
      <c r="CW850" s="337"/>
      <c r="CX850" s="337"/>
      <c r="CY850" s="337"/>
      <c r="CZ850" s="337"/>
      <c r="DA850" s="337"/>
      <c r="DB850" s="337"/>
      <c r="DC850" s="337"/>
      <c r="DD850" s="337"/>
      <c r="DE850" s="337"/>
      <c r="DF850" s="337"/>
      <c r="DG850" s="337"/>
      <c r="DH850" s="337"/>
      <c r="DI850" s="337"/>
      <c r="DJ850" s="337"/>
      <c r="DK850" s="337"/>
      <c r="DL850" s="337"/>
      <c r="DM850"/>
      <c r="DN850"/>
      <c r="DO850"/>
      <c r="EA850" s="333"/>
      <c r="EB850" s="333"/>
      <c r="EC850" s="333"/>
      <c r="ED850" s="333"/>
      <c r="EE850" s="333"/>
      <c r="EF850" s="333"/>
      <c r="EG850" s="333"/>
      <c r="EH850" s="333"/>
      <c r="EJ850" s="66"/>
      <c r="EL850" s="66"/>
      <c r="EM850" s="338"/>
    </row>
    <row r="851" spans="1:143" s="83" customFormat="1">
      <c r="A851" s="66"/>
      <c r="B851" s="66"/>
      <c r="C851" s="120"/>
      <c r="D851" s="66"/>
      <c r="E851" s="197"/>
      <c r="F851" s="120"/>
      <c r="G851" s="333"/>
      <c r="H851" s="333"/>
      <c r="I851" s="333"/>
      <c r="J851" s="333"/>
      <c r="K851" s="333"/>
      <c r="L851" s="333"/>
      <c r="M851" s="333"/>
      <c r="N851" s="333"/>
      <c r="O851" s="333"/>
      <c r="P851" s="333"/>
      <c r="Q851" s="333"/>
      <c r="R851" s="333"/>
      <c r="S851" s="333"/>
      <c r="T851" s="333"/>
      <c r="U851" s="333"/>
      <c r="V851" s="333"/>
      <c r="W851" s="333"/>
      <c r="X851" s="333"/>
      <c r="Y851" s="333"/>
      <c r="Z851" s="333"/>
      <c r="AA851" s="333"/>
      <c r="AB851" s="333"/>
      <c r="AC851" s="333"/>
      <c r="AD851" s="333"/>
      <c r="AE851" s="333"/>
      <c r="AF851" s="333"/>
      <c r="AG851" s="333"/>
      <c r="AH851" s="333"/>
      <c r="AI851" s="333"/>
      <c r="AJ851" s="333"/>
      <c r="AK851" s="333"/>
      <c r="AL851" s="333"/>
      <c r="AM851" s="333"/>
      <c r="AN851" s="333"/>
      <c r="AO851"/>
      <c r="AP851"/>
      <c r="AQ851"/>
      <c r="AR851"/>
      <c r="AS851" s="333"/>
      <c r="AT851" s="333"/>
      <c r="AU851" s="333"/>
      <c r="AV851" s="333"/>
      <c r="AW851" s="333"/>
      <c r="AX851" s="333"/>
      <c r="AY851" s="333"/>
      <c r="AZ851" s="333"/>
      <c r="BA851"/>
      <c r="BB851"/>
      <c r="BC851"/>
      <c r="BD851"/>
      <c r="BE851"/>
      <c r="BF851"/>
      <c r="BG851" s="333"/>
      <c r="BH851" s="333"/>
      <c r="BI851" s="333"/>
      <c r="BJ851" s="333"/>
      <c r="BK851" s="333"/>
      <c r="BL851" s="333"/>
      <c r="BM851" s="333"/>
      <c r="BN851" s="333"/>
      <c r="BO851" s="333"/>
      <c r="BP851" s="333"/>
      <c r="BQ851" s="333"/>
      <c r="BR851" s="333"/>
      <c r="BS851" s="333"/>
      <c r="BT851" s="333"/>
      <c r="BU851" s="333"/>
      <c r="BV851" s="333"/>
      <c r="BW851" s="333"/>
      <c r="BX851" s="333"/>
      <c r="BY851" s="333"/>
      <c r="BZ851" s="333"/>
      <c r="CA851" s="333"/>
      <c r="CB851" s="333"/>
      <c r="CC851" s="333"/>
      <c r="CD851" s="333"/>
      <c r="CE851" s="337"/>
      <c r="CF851" s="337"/>
      <c r="CG851" s="337"/>
      <c r="CH851" s="337"/>
      <c r="CI851" s="333"/>
      <c r="CJ851" s="333"/>
      <c r="CK851" s="333"/>
      <c r="CL851" s="333"/>
      <c r="CM851" s="333"/>
      <c r="CN851" s="333"/>
      <c r="CO851" s="333"/>
      <c r="CP851" s="333"/>
      <c r="CQ851" s="337"/>
      <c r="CR851" s="337"/>
      <c r="CS851" s="337"/>
      <c r="CT851" s="337"/>
      <c r="CU851" s="337"/>
      <c r="CV851" s="337"/>
      <c r="CW851" s="337"/>
      <c r="CX851" s="337"/>
      <c r="CY851" s="337"/>
      <c r="CZ851" s="337"/>
      <c r="DA851" s="337"/>
      <c r="DB851" s="337"/>
      <c r="DC851" s="337"/>
      <c r="DD851" s="337"/>
      <c r="DE851" s="337"/>
      <c r="DF851" s="337"/>
      <c r="DG851" s="337"/>
      <c r="DH851" s="337"/>
      <c r="DI851" s="337"/>
      <c r="DJ851" s="337"/>
      <c r="DK851" s="337"/>
      <c r="DL851" s="337"/>
      <c r="DM851"/>
      <c r="DN851"/>
      <c r="DO851"/>
      <c r="EA851" s="333"/>
      <c r="EB851" s="333"/>
      <c r="EC851" s="333"/>
      <c r="ED851" s="333"/>
      <c r="EE851" s="333"/>
      <c r="EF851" s="333"/>
      <c r="EG851" s="333"/>
      <c r="EH851" s="333"/>
      <c r="EJ851" s="66"/>
      <c r="EL851" s="66"/>
      <c r="EM851" s="338"/>
    </row>
    <row r="852" spans="1:143" s="83" customFormat="1">
      <c r="A852" s="66"/>
      <c r="B852" s="66"/>
      <c r="C852" s="120"/>
      <c r="D852" s="66"/>
      <c r="E852" s="197"/>
      <c r="F852" s="120"/>
      <c r="G852" s="333"/>
      <c r="H852" s="333"/>
      <c r="I852" s="333"/>
      <c r="J852" s="333"/>
      <c r="K852" s="333"/>
      <c r="L852" s="333"/>
      <c r="M852" s="333"/>
      <c r="N852" s="333"/>
      <c r="O852" s="333"/>
      <c r="P852" s="333"/>
      <c r="Q852" s="333"/>
      <c r="R852" s="333"/>
      <c r="S852" s="333"/>
      <c r="T852" s="333"/>
      <c r="U852" s="333"/>
      <c r="V852" s="333"/>
      <c r="W852" s="333"/>
      <c r="X852" s="333"/>
      <c r="Y852" s="333"/>
      <c r="Z852" s="333"/>
      <c r="AA852" s="333"/>
      <c r="AB852" s="333"/>
      <c r="AC852" s="333"/>
      <c r="AD852" s="333"/>
      <c r="AE852" s="333"/>
      <c r="AF852" s="333"/>
      <c r="AG852" s="333"/>
      <c r="AH852" s="333"/>
      <c r="AI852" s="333"/>
      <c r="AJ852" s="333"/>
      <c r="AK852" s="333"/>
      <c r="AL852" s="333"/>
      <c r="AM852" s="333"/>
      <c r="AN852" s="333"/>
      <c r="AO852"/>
      <c r="AP852"/>
      <c r="AQ852"/>
      <c r="AR852"/>
      <c r="AS852" s="333"/>
      <c r="AT852" s="333"/>
      <c r="AU852" s="333"/>
      <c r="AV852" s="333"/>
      <c r="AW852" s="333"/>
      <c r="AX852" s="333"/>
      <c r="AY852" s="333"/>
      <c r="AZ852" s="333"/>
      <c r="BA852"/>
      <c r="BB852"/>
      <c r="BC852"/>
      <c r="BD852"/>
      <c r="BE852"/>
      <c r="BF852"/>
      <c r="BG852" s="333"/>
      <c r="BH852" s="333"/>
      <c r="BI852" s="333"/>
      <c r="BJ852" s="333"/>
      <c r="BK852" s="333"/>
      <c r="BL852" s="333"/>
      <c r="BM852" s="333"/>
      <c r="BN852" s="333"/>
      <c r="BO852" s="333"/>
      <c r="BP852" s="333"/>
      <c r="BQ852" s="333"/>
      <c r="BR852" s="333"/>
      <c r="BS852" s="333"/>
      <c r="BT852" s="333"/>
      <c r="BU852" s="333"/>
      <c r="BV852" s="333"/>
      <c r="BW852" s="333"/>
      <c r="BX852" s="333"/>
      <c r="BY852" s="333"/>
      <c r="BZ852" s="333"/>
      <c r="CA852" s="333"/>
      <c r="CB852" s="333"/>
      <c r="CC852" s="333"/>
      <c r="CD852" s="333"/>
      <c r="CE852" s="337"/>
      <c r="CF852" s="337"/>
      <c r="CG852" s="337"/>
      <c r="CH852" s="337"/>
      <c r="CI852" s="333"/>
      <c r="CJ852" s="333"/>
      <c r="CK852" s="333"/>
      <c r="CL852" s="333"/>
      <c r="CM852" s="333"/>
      <c r="CN852" s="333"/>
      <c r="CO852" s="333"/>
      <c r="CP852" s="333"/>
      <c r="CQ852" s="337"/>
      <c r="CR852" s="337"/>
      <c r="CS852" s="337"/>
      <c r="CT852" s="337"/>
      <c r="CU852" s="337"/>
      <c r="CV852" s="337"/>
      <c r="CW852" s="337"/>
      <c r="CX852" s="337"/>
      <c r="CY852" s="337"/>
      <c r="CZ852" s="337"/>
      <c r="DA852" s="337"/>
      <c r="DB852" s="337"/>
      <c r="DC852" s="337"/>
      <c r="DD852" s="337"/>
      <c r="DE852" s="337"/>
      <c r="DF852" s="337"/>
      <c r="DG852" s="337"/>
      <c r="DH852" s="337"/>
      <c r="DI852" s="337"/>
      <c r="DJ852" s="337"/>
      <c r="DK852" s="337"/>
      <c r="DL852" s="337"/>
      <c r="DM852"/>
      <c r="DN852"/>
      <c r="DO852"/>
      <c r="EA852" s="333"/>
      <c r="EB852" s="333"/>
      <c r="EC852" s="333"/>
      <c r="ED852" s="333"/>
      <c r="EE852" s="333"/>
      <c r="EF852" s="333"/>
      <c r="EG852" s="333"/>
      <c r="EH852" s="333"/>
      <c r="EJ852" s="66"/>
      <c r="EL852" s="66"/>
      <c r="EM852" s="338"/>
    </row>
    <row r="853" spans="1:143" s="83" customFormat="1">
      <c r="A853" s="66"/>
      <c r="B853" s="66"/>
      <c r="C853" s="120"/>
      <c r="D853" s="66"/>
      <c r="E853" s="197"/>
      <c r="F853" s="120"/>
      <c r="G853" s="333"/>
      <c r="H853" s="333"/>
      <c r="I853" s="333"/>
      <c r="J853" s="333"/>
      <c r="K853" s="333"/>
      <c r="L853" s="333"/>
      <c r="M853" s="333"/>
      <c r="N853" s="333"/>
      <c r="O853" s="333"/>
      <c r="P853" s="333"/>
      <c r="Q853" s="333"/>
      <c r="R853" s="333"/>
      <c r="S853" s="333"/>
      <c r="T853" s="333"/>
      <c r="U853" s="333"/>
      <c r="V853" s="333"/>
      <c r="W853" s="333"/>
      <c r="X853" s="333"/>
      <c r="Y853" s="333"/>
      <c r="Z853" s="333"/>
      <c r="AA853" s="333"/>
      <c r="AB853" s="333"/>
      <c r="AC853" s="333"/>
      <c r="AD853" s="333"/>
      <c r="AE853" s="333"/>
      <c r="AF853" s="333"/>
      <c r="AG853" s="333"/>
      <c r="AH853" s="333"/>
      <c r="AI853" s="333"/>
      <c r="AJ853" s="333"/>
      <c r="AK853" s="333"/>
      <c r="AL853" s="333"/>
      <c r="AM853" s="333"/>
      <c r="AN853" s="333"/>
      <c r="AO853"/>
      <c r="AP853"/>
      <c r="AQ853"/>
      <c r="AR853"/>
      <c r="AS853" s="333"/>
      <c r="AT853" s="333"/>
      <c r="AU853" s="333"/>
      <c r="AV853" s="333"/>
      <c r="AW853" s="333"/>
      <c r="AX853" s="333"/>
      <c r="AY853" s="333"/>
      <c r="AZ853" s="333"/>
      <c r="BA853"/>
      <c r="BB853"/>
      <c r="BC853"/>
      <c r="BD853"/>
      <c r="BE853"/>
      <c r="BF853"/>
      <c r="BG853" s="333"/>
      <c r="BH853" s="333"/>
      <c r="BI853" s="333"/>
      <c r="BJ853" s="333"/>
      <c r="BK853" s="333"/>
      <c r="BL853" s="333"/>
      <c r="BM853" s="333"/>
      <c r="BN853" s="333"/>
      <c r="BO853" s="333"/>
      <c r="BP853" s="333"/>
      <c r="BQ853" s="333"/>
      <c r="BR853" s="333"/>
      <c r="BS853" s="333"/>
      <c r="BT853" s="333"/>
      <c r="BU853" s="333"/>
      <c r="BV853" s="333"/>
      <c r="BW853" s="333"/>
      <c r="BX853" s="333"/>
      <c r="BY853" s="333"/>
      <c r="BZ853" s="333"/>
      <c r="CA853" s="333"/>
      <c r="CB853" s="333"/>
      <c r="CC853" s="333"/>
      <c r="CD853" s="333"/>
      <c r="CE853" s="337"/>
      <c r="CF853" s="337"/>
      <c r="CG853" s="337"/>
      <c r="CH853" s="337"/>
      <c r="CI853" s="333"/>
      <c r="CJ853" s="333"/>
      <c r="CK853" s="333"/>
      <c r="CL853" s="333"/>
      <c r="CM853" s="333"/>
      <c r="CN853" s="333"/>
      <c r="CO853" s="333"/>
      <c r="CP853" s="333"/>
      <c r="CQ853" s="337"/>
      <c r="CR853" s="337"/>
      <c r="CS853" s="337"/>
      <c r="CT853" s="337"/>
      <c r="CU853" s="337"/>
      <c r="CV853" s="337"/>
      <c r="CW853" s="337"/>
      <c r="CX853" s="337"/>
      <c r="CY853" s="337"/>
      <c r="CZ853" s="337"/>
      <c r="DA853" s="337"/>
      <c r="DB853" s="337"/>
      <c r="DC853" s="337"/>
      <c r="DD853" s="337"/>
      <c r="DE853" s="337"/>
      <c r="DF853" s="337"/>
      <c r="DG853" s="337"/>
      <c r="DH853" s="337"/>
      <c r="DI853" s="337"/>
      <c r="DJ853" s="337"/>
      <c r="DK853" s="337"/>
      <c r="DL853" s="337"/>
      <c r="DM853"/>
      <c r="DN853"/>
      <c r="DO853"/>
      <c r="EA853" s="333"/>
      <c r="EB853" s="333"/>
      <c r="EC853" s="333"/>
      <c r="ED853" s="333"/>
      <c r="EE853" s="333"/>
      <c r="EF853" s="333"/>
      <c r="EG853" s="333"/>
      <c r="EH853" s="333"/>
      <c r="EJ853" s="66"/>
      <c r="EL853" s="66"/>
      <c r="EM853" s="338"/>
    </row>
    <row r="854" spans="1:143" s="83" customFormat="1">
      <c r="A854" s="66"/>
      <c r="B854" s="66"/>
      <c r="C854" s="120"/>
      <c r="D854" s="66"/>
      <c r="E854" s="197"/>
      <c r="F854" s="120"/>
      <c r="G854" s="333"/>
      <c r="H854" s="333"/>
      <c r="I854" s="333"/>
      <c r="J854" s="333"/>
      <c r="K854" s="333"/>
      <c r="L854" s="333"/>
      <c r="M854" s="333"/>
      <c r="N854" s="333"/>
      <c r="O854" s="333"/>
      <c r="P854" s="333"/>
      <c r="Q854" s="333"/>
      <c r="R854" s="333"/>
      <c r="S854" s="333"/>
      <c r="T854" s="333"/>
      <c r="U854" s="333"/>
      <c r="V854" s="333"/>
      <c r="W854" s="333"/>
      <c r="X854" s="333"/>
      <c r="Y854" s="333"/>
      <c r="Z854" s="333"/>
      <c r="AA854" s="333"/>
      <c r="AB854" s="333"/>
      <c r="AC854" s="333"/>
      <c r="AD854" s="333"/>
      <c r="AE854" s="333"/>
      <c r="AF854" s="333"/>
      <c r="AG854" s="333"/>
      <c r="AH854" s="333"/>
      <c r="AI854" s="333"/>
      <c r="AJ854" s="333"/>
      <c r="AK854" s="333"/>
      <c r="AL854" s="333"/>
      <c r="AM854" s="333"/>
      <c r="AN854" s="333"/>
      <c r="AO854"/>
      <c r="AP854"/>
      <c r="AQ854"/>
      <c r="AR854"/>
      <c r="AS854" s="333"/>
      <c r="AT854" s="333"/>
      <c r="AU854" s="333"/>
      <c r="AV854" s="333"/>
      <c r="AW854" s="333"/>
      <c r="AX854" s="333"/>
      <c r="AY854" s="333"/>
      <c r="AZ854" s="333"/>
      <c r="BA854"/>
      <c r="BB854"/>
      <c r="BC854"/>
      <c r="BD854"/>
      <c r="BE854"/>
      <c r="BF854"/>
      <c r="BG854" s="333"/>
      <c r="BH854" s="333"/>
      <c r="BI854" s="333"/>
      <c r="BJ854" s="333"/>
      <c r="BK854" s="333"/>
      <c r="BL854" s="333"/>
      <c r="BM854" s="333"/>
      <c r="BN854" s="333"/>
      <c r="BO854" s="333"/>
      <c r="BP854" s="333"/>
      <c r="BQ854" s="333"/>
      <c r="BR854" s="333"/>
      <c r="BS854" s="333"/>
      <c r="BT854" s="333"/>
      <c r="BU854" s="333"/>
      <c r="BV854" s="333"/>
      <c r="BW854" s="333"/>
      <c r="BX854" s="333"/>
      <c r="BY854" s="333"/>
      <c r="BZ854" s="333"/>
      <c r="CA854" s="333"/>
      <c r="CB854" s="333"/>
      <c r="CC854" s="333"/>
      <c r="CD854" s="333"/>
      <c r="CE854" s="337"/>
      <c r="CF854" s="337"/>
      <c r="CG854" s="337"/>
      <c r="CH854" s="337"/>
      <c r="CI854" s="333"/>
      <c r="CJ854" s="333"/>
      <c r="CK854" s="333"/>
      <c r="CL854" s="333"/>
      <c r="CM854" s="333"/>
      <c r="CN854" s="333"/>
      <c r="CO854" s="333"/>
      <c r="CP854" s="333"/>
      <c r="CQ854" s="337"/>
      <c r="CR854" s="337"/>
      <c r="CS854" s="337"/>
      <c r="CT854" s="337"/>
      <c r="CU854" s="337"/>
      <c r="CV854" s="337"/>
      <c r="CW854" s="337"/>
      <c r="CX854" s="337"/>
      <c r="CY854" s="337"/>
      <c r="CZ854" s="337"/>
      <c r="DA854" s="337"/>
      <c r="DB854" s="337"/>
      <c r="DC854" s="337"/>
      <c r="DD854" s="337"/>
      <c r="DE854" s="337"/>
      <c r="DF854" s="337"/>
      <c r="DG854" s="337"/>
      <c r="DH854" s="337"/>
      <c r="DI854" s="337"/>
      <c r="DJ854" s="337"/>
      <c r="DK854" s="337"/>
      <c r="DL854" s="337"/>
      <c r="DM854"/>
      <c r="DN854"/>
      <c r="DO854"/>
      <c r="EA854" s="333"/>
      <c r="EB854" s="333"/>
      <c r="EC854" s="333"/>
      <c r="ED854" s="333"/>
      <c r="EE854" s="333"/>
      <c r="EF854" s="333"/>
      <c r="EG854" s="333"/>
      <c r="EH854" s="333"/>
      <c r="EJ854" s="66"/>
      <c r="EL854" s="66"/>
      <c r="EM854" s="338"/>
    </row>
    <row r="855" spans="1:143" s="83" customFormat="1">
      <c r="A855" s="66"/>
      <c r="B855" s="66"/>
      <c r="C855" s="120"/>
      <c r="D855" s="66"/>
      <c r="E855" s="197"/>
      <c r="F855" s="120"/>
      <c r="G855" s="333"/>
      <c r="H855" s="333"/>
      <c r="I855" s="333"/>
      <c r="J855" s="333"/>
      <c r="K855" s="333"/>
      <c r="L855" s="333"/>
      <c r="M855" s="333"/>
      <c r="N855" s="333"/>
      <c r="O855" s="333"/>
      <c r="P855" s="333"/>
      <c r="Q855" s="333"/>
      <c r="R855" s="333"/>
      <c r="S855" s="333"/>
      <c r="T855" s="333"/>
      <c r="U855" s="333"/>
      <c r="V855" s="333"/>
      <c r="W855" s="333"/>
      <c r="X855" s="333"/>
      <c r="Y855" s="333"/>
      <c r="Z855" s="333"/>
      <c r="AA855" s="333"/>
      <c r="AB855" s="333"/>
      <c r="AC855" s="333"/>
      <c r="AD855" s="333"/>
      <c r="AE855" s="333"/>
      <c r="AF855" s="333"/>
      <c r="AG855" s="333"/>
      <c r="AH855" s="333"/>
      <c r="AI855" s="333"/>
      <c r="AJ855" s="333"/>
      <c r="AK855" s="333"/>
      <c r="AL855" s="333"/>
      <c r="AM855" s="333"/>
      <c r="AN855" s="333"/>
      <c r="AO855"/>
      <c r="AP855"/>
      <c r="AQ855"/>
      <c r="AR855"/>
      <c r="AS855" s="333"/>
      <c r="AT855" s="333"/>
      <c r="AU855" s="333"/>
      <c r="AV855" s="333"/>
      <c r="AW855" s="333"/>
      <c r="AX855" s="333"/>
      <c r="AY855" s="333"/>
      <c r="AZ855" s="333"/>
      <c r="BA855"/>
      <c r="BB855"/>
      <c r="BC855"/>
      <c r="BD855"/>
      <c r="BE855"/>
      <c r="BF855"/>
      <c r="BG855" s="333"/>
      <c r="BH855" s="333"/>
      <c r="BI855" s="333"/>
      <c r="BJ855" s="333"/>
      <c r="BK855" s="333"/>
      <c r="BL855" s="333"/>
      <c r="BM855" s="333"/>
      <c r="BN855" s="333"/>
      <c r="BO855" s="333"/>
      <c r="BP855" s="333"/>
      <c r="BQ855" s="333"/>
      <c r="BR855" s="333"/>
      <c r="BS855" s="333"/>
      <c r="BT855" s="333"/>
      <c r="BU855" s="333"/>
      <c r="BV855" s="333"/>
      <c r="BW855" s="333"/>
      <c r="BX855" s="333"/>
      <c r="BY855" s="333"/>
      <c r="BZ855" s="333"/>
      <c r="CA855" s="333"/>
      <c r="CB855" s="333"/>
      <c r="CC855" s="333"/>
      <c r="CD855" s="333"/>
      <c r="CE855" s="337"/>
      <c r="CF855" s="337"/>
      <c r="CG855" s="337"/>
      <c r="CH855" s="337"/>
      <c r="CI855" s="333"/>
      <c r="CJ855" s="333"/>
      <c r="CK855" s="333"/>
      <c r="CL855" s="333"/>
      <c r="CM855" s="333"/>
      <c r="CN855" s="333"/>
      <c r="CO855" s="333"/>
      <c r="CP855" s="333"/>
      <c r="CQ855" s="337"/>
      <c r="CR855" s="337"/>
      <c r="CS855" s="337"/>
      <c r="CT855" s="337"/>
      <c r="CU855" s="337"/>
      <c r="CV855" s="337"/>
      <c r="CW855" s="337"/>
      <c r="CX855" s="337"/>
      <c r="CY855" s="337"/>
      <c r="CZ855" s="337"/>
      <c r="DA855" s="337"/>
      <c r="DB855" s="337"/>
      <c r="DC855" s="337"/>
      <c r="DD855" s="337"/>
      <c r="DE855" s="337"/>
      <c r="DF855" s="337"/>
      <c r="DG855" s="337"/>
      <c r="DH855" s="337"/>
      <c r="DI855" s="337"/>
      <c r="DJ855" s="337"/>
      <c r="DK855" s="337"/>
      <c r="DL855" s="337"/>
      <c r="DM855"/>
      <c r="DN855"/>
      <c r="DO855"/>
      <c r="EA855" s="333"/>
      <c r="EB855" s="333"/>
      <c r="EC855" s="333"/>
      <c r="ED855" s="333"/>
      <c r="EE855" s="333"/>
      <c r="EF855" s="333"/>
      <c r="EG855" s="333"/>
      <c r="EH855" s="333"/>
      <c r="EJ855" s="66"/>
      <c r="EL855" s="66"/>
      <c r="EM855" s="338"/>
    </row>
    <row r="856" spans="1:143" s="83" customFormat="1">
      <c r="A856" s="66"/>
      <c r="B856" s="66"/>
      <c r="C856" s="120"/>
      <c r="D856" s="66"/>
      <c r="E856" s="197"/>
      <c r="F856" s="120"/>
      <c r="G856" s="333"/>
      <c r="H856" s="333"/>
      <c r="I856" s="333"/>
      <c r="J856" s="333"/>
      <c r="K856" s="333"/>
      <c r="L856" s="333"/>
      <c r="M856" s="333"/>
      <c r="N856" s="333"/>
      <c r="O856" s="333"/>
      <c r="P856" s="333"/>
      <c r="Q856" s="333"/>
      <c r="R856" s="333"/>
      <c r="S856" s="333"/>
      <c r="T856" s="333"/>
      <c r="U856" s="333"/>
      <c r="V856" s="333"/>
      <c r="W856" s="333"/>
      <c r="X856" s="333"/>
      <c r="Y856" s="333"/>
      <c r="Z856" s="333"/>
      <c r="AA856" s="333"/>
      <c r="AB856" s="333"/>
      <c r="AC856" s="333"/>
      <c r="AD856" s="333"/>
      <c r="AE856" s="333"/>
      <c r="AF856" s="333"/>
      <c r="AG856" s="333"/>
      <c r="AH856" s="333"/>
      <c r="AI856" s="333"/>
      <c r="AJ856" s="333"/>
      <c r="AK856" s="333"/>
      <c r="AL856" s="333"/>
      <c r="AM856" s="333"/>
      <c r="AN856" s="333"/>
      <c r="AO856"/>
      <c r="AP856"/>
      <c r="AQ856"/>
      <c r="AR856"/>
      <c r="AS856" s="333"/>
      <c r="AT856" s="333"/>
      <c r="AU856" s="333"/>
      <c r="AV856" s="333"/>
      <c r="AW856" s="333"/>
      <c r="AX856" s="333"/>
      <c r="AY856" s="333"/>
      <c r="AZ856" s="333"/>
      <c r="BA856"/>
      <c r="BB856"/>
      <c r="BC856"/>
      <c r="BD856"/>
      <c r="BE856"/>
      <c r="BF856"/>
      <c r="BG856" s="333"/>
      <c r="BH856" s="333"/>
      <c r="BI856" s="333"/>
      <c r="BJ856" s="333"/>
      <c r="BK856" s="333"/>
      <c r="BL856" s="333"/>
      <c r="BM856" s="333"/>
      <c r="BN856" s="333"/>
      <c r="BO856" s="333"/>
      <c r="BP856" s="333"/>
      <c r="BQ856" s="333"/>
      <c r="BR856" s="333"/>
      <c r="BS856" s="333"/>
      <c r="BT856" s="333"/>
      <c r="BU856" s="333"/>
      <c r="BV856" s="333"/>
      <c r="BW856" s="333"/>
      <c r="BX856" s="333"/>
      <c r="BY856" s="333"/>
      <c r="BZ856" s="333"/>
      <c r="CA856" s="333"/>
      <c r="CB856" s="333"/>
      <c r="CC856" s="333"/>
      <c r="CD856" s="333"/>
      <c r="CE856" s="337"/>
      <c r="CF856" s="337"/>
      <c r="CG856" s="337"/>
      <c r="CH856" s="337"/>
      <c r="CI856" s="333"/>
      <c r="CJ856" s="333"/>
      <c r="CK856" s="333"/>
      <c r="CL856" s="333"/>
      <c r="CM856" s="333"/>
      <c r="CN856" s="333"/>
      <c r="CO856" s="333"/>
      <c r="CP856" s="333"/>
      <c r="CQ856" s="337"/>
      <c r="CR856" s="337"/>
      <c r="CS856" s="337"/>
      <c r="CT856" s="337"/>
      <c r="CU856" s="337"/>
      <c r="CV856" s="337"/>
      <c r="CW856" s="337"/>
      <c r="CX856" s="337"/>
      <c r="CY856" s="337"/>
      <c r="CZ856" s="337"/>
      <c r="DA856" s="337"/>
      <c r="DB856" s="337"/>
      <c r="DC856" s="337"/>
      <c r="DD856" s="337"/>
      <c r="DE856" s="337"/>
      <c r="DF856" s="337"/>
      <c r="DG856" s="337"/>
      <c r="DH856" s="337"/>
      <c r="DI856" s="337"/>
      <c r="DJ856" s="337"/>
      <c r="DK856" s="337"/>
      <c r="DL856" s="337"/>
      <c r="DM856"/>
      <c r="DN856"/>
      <c r="DO856"/>
      <c r="EA856" s="333"/>
      <c r="EB856" s="333"/>
      <c r="EC856" s="333"/>
      <c r="ED856" s="333"/>
      <c r="EE856" s="333"/>
      <c r="EF856" s="333"/>
      <c r="EG856" s="333"/>
      <c r="EH856" s="333"/>
      <c r="EJ856" s="66"/>
      <c r="EL856" s="66"/>
      <c r="EM856" s="338"/>
    </row>
    <row r="857" spans="1:143" s="83" customFormat="1">
      <c r="A857" s="66"/>
      <c r="B857" s="66"/>
      <c r="C857" s="120"/>
      <c r="D857" s="66"/>
      <c r="E857" s="197"/>
      <c r="F857" s="120"/>
      <c r="G857" s="333"/>
      <c r="H857" s="333"/>
      <c r="I857" s="333"/>
      <c r="J857" s="333"/>
      <c r="K857" s="333"/>
      <c r="L857" s="333"/>
      <c r="M857" s="333"/>
      <c r="N857" s="333"/>
      <c r="O857" s="333"/>
      <c r="P857" s="333"/>
      <c r="Q857" s="333"/>
      <c r="R857" s="333"/>
      <c r="S857" s="333"/>
      <c r="T857" s="333"/>
      <c r="U857" s="333"/>
      <c r="V857" s="333"/>
      <c r="W857" s="333"/>
      <c r="X857" s="333"/>
      <c r="Y857" s="333"/>
      <c r="Z857" s="333"/>
      <c r="AA857" s="333"/>
      <c r="AB857" s="333"/>
      <c r="AC857" s="333"/>
      <c r="AD857" s="333"/>
      <c r="AE857" s="333"/>
      <c r="AF857" s="333"/>
      <c r="AG857" s="333"/>
      <c r="AH857" s="333"/>
      <c r="AI857" s="333"/>
      <c r="AJ857" s="333"/>
      <c r="AK857" s="333"/>
      <c r="AL857" s="333"/>
      <c r="AM857" s="333"/>
      <c r="AN857" s="333"/>
      <c r="AO857"/>
      <c r="AP857"/>
      <c r="AQ857"/>
      <c r="AR857"/>
      <c r="AS857" s="333"/>
      <c r="AT857" s="333"/>
      <c r="AU857" s="333"/>
      <c r="AV857" s="333"/>
      <c r="AW857" s="333"/>
      <c r="AX857" s="333"/>
      <c r="AY857" s="333"/>
      <c r="AZ857" s="333"/>
      <c r="BA857"/>
      <c r="BB857"/>
      <c r="BC857"/>
      <c r="BD857"/>
      <c r="BE857"/>
      <c r="BF857"/>
      <c r="BG857" s="333"/>
      <c r="BH857" s="333"/>
      <c r="BI857" s="333"/>
      <c r="BJ857" s="333"/>
      <c r="BK857" s="333"/>
      <c r="BL857" s="333"/>
      <c r="BM857" s="333"/>
      <c r="BN857" s="333"/>
      <c r="BO857" s="333"/>
      <c r="BP857" s="333"/>
      <c r="BQ857" s="333"/>
      <c r="BR857" s="333"/>
      <c r="BS857" s="333"/>
      <c r="BT857" s="333"/>
      <c r="BU857" s="333"/>
      <c r="BV857" s="333"/>
      <c r="BW857" s="333"/>
      <c r="BX857" s="333"/>
      <c r="BY857" s="333"/>
      <c r="BZ857" s="333"/>
      <c r="CA857" s="333"/>
      <c r="CB857" s="333"/>
      <c r="CC857" s="333"/>
      <c r="CD857" s="333"/>
      <c r="CE857" s="337"/>
      <c r="CF857" s="337"/>
      <c r="CG857" s="337"/>
      <c r="CH857" s="337"/>
      <c r="CI857" s="333"/>
      <c r="CJ857" s="333"/>
      <c r="CK857" s="333"/>
      <c r="CL857" s="333"/>
      <c r="CM857" s="333"/>
      <c r="CN857" s="333"/>
      <c r="CO857" s="333"/>
      <c r="CP857" s="333"/>
      <c r="CQ857" s="337"/>
      <c r="CR857" s="337"/>
      <c r="CS857" s="337"/>
      <c r="CT857" s="337"/>
      <c r="CU857" s="337"/>
      <c r="CV857" s="337"/>
      <c r="CW857" s="337"/>
      <c r="CX857" s="337"/>
      <c r="CY857" s="337"/>
      <c r="CZ857" s="337"/>
      <c r="DA857" s="337"/>
      <c r="DB857" s="337"/>
      <c r="DC857" s="337"/>
      <c r="DD857" s="337"/>
      <c r="DE857" s="337"/>
      <c r="DF857" s="337"/>
      <c r="DG857" s="337"/>
      <c r="DH857" s="337"/>
      <c r="DI857" s="337"/>
      <c r="DJ857" s="337"/>
      <c r="DK857" s="337"/>
      <c r="DL857" s="337"/>
      <c r="DM857"/>
      <c r="DN857"/>
      <c r="DO857"/>
      <c r="EA857" s="333"/>
      <c r="EB857" s="333"/>
      <c r="EC857" s="333"/>
      <c r="ED857" s="333"/>
      <c r="EE857" s="333"/>
      <c r="EF857" s="333"/>
      <c r="EG857" s="333"/>
      <c r="EH857" s="333"/>
      <c r="EJ857" s="66"/>
      <c r="EL857" s="66"/>
      <c r="EM857" s="338"/>
    </row>
    <row r="858" spans="1:143" s="83" customFormat="1">
      <c r="A858" s="66"/>
      <c r="B858" s="66"/>
      <c r="C858" s="120"/>
      <c r="D858" s="66"/>
      <c r="E858" s="197"/>
      <c r="F858" s="120"/>
      <c r="G858" s="333"/>
      <c r="H858" s="333"/>
      <c r="I858" s="333"/>
      <c r="J858" s="333"/>
      <c r="K858" s="333"/>
      <c r="L858" s="333"/>
      <c r="M858" s="333"/>
      <c r="N858" s="333"/>
      <c r="O858" s="333"/>
      <c r="P858" s="333"/>
      <c r="Q858" s="333"/>
      <c r="R858" s="333"/>
      <c r="S858" s="333"/>
      <c r="T858" s="333"/>
      <c r="U858" s="333"/>
      <c r="V858" s="333"/>
      <c r="W858" s="333"/>
      <c r="X858" s="333"/>
      <c r="Y858" s="333"/>
      <c r="Z858" s="333"/>
      <c r="AA858" s="333"/>
      <c r="AB858" s="333"/>
      <c r="AC858" s="333"/>
      <c r="AD858" s="333"/>
      <c r="AE858" s="333"/>
      <c r="AF858" s="333"/>
      <c r="AG858" s="333"/>
      <c r="AH858" s="333"/>
      <c r="AI858" s="333"/>
      <c r="AJ858" s="333"/>
      <c r="AK858" s="333"/>
      <c r="AL858" s="333"/>
      <c r="AM858" s="333"/>
      <c r="AN858" s="333"/>
      <c r="AO858"/>
      <c r="AP858"/>
      <c r="AQ858"/>
      <c r="AR858"/>
      <c r="AS858" s="333"/>
      <c r="AT858" s="333"/>
      <c r="AU858" s="333"/>
      <c r="AV858" s="333"/>
      <c r="AW858" s="333"/>
      <c r="AX858" s="333"/>
      <c r="AY858" s="333"/>
      <c r="AZ858" s="333"/>
      <c r="BA858"/>
      <c r="BB858"/>
      <c r="BC858"/>
      <c r="BD858"/>
      <c r="BE858"/>
      <c r="BF858"/>
      <c r="BG858" s="333"/>
      <c r="BH858" s="333"/>
      <c r="BI858" s="333"/>
      <c r="BJ858" s="333"/>
      <c r="BK858" s="333"/>
      <c r="BL858" s="333"/>
      <c r="BM858" s="333"/>
      <c r="BN858" s="333"/>
      <c r="BO858" s="333"/>
      <c r="BP858" s="333"/>
      <c r="BQ858" s="333"/>
      <c r="BR858" s="333"/>
      <c r="BS858" s="333"/>
      <c r="BT858" s="333"/>
      <c r="BU858" s="333"/>
      <c r="BV858" s="333"/>
      <c r="BW858" s="333"/>
      <c r="BX858" s="333"/>
      <c r="BY858" s="333"/>
      <c r="BZ858" s="333"/>
      <c r="CA858" s="333"/>
      <c r="CB858" s="333"/>
      <c r="CC858" s="333"/>
      <c r="CD858" s="333"/>
      <c r="CE858" s="337"/>
      <c r="CF858" s="337"/>
      <c r="CG858" s="337"/>
      <c r="CH858" s="337"/>
      <c r="CI858" s="333"/>
      <c r="CJ858" s="333"/>
      <c r="CK858" s="333"/>
      <c r="CL858" s="333"/>
      <c r="CM858" s="333"/>
      <c r="CN858" s="333"/>
      <c r="CO858" s="333"/>
      <c r="CP858" s="333"/>
      <c r="CQ858" s="337"/>
      <c r="CR858" s="337"/>
      <c r="CS858" s="337"/>
      <c r="CT858" s="337"/>
      <c r="CU858" s="337"/>
      <c r="CV858" s="337"/>
      <c r="CW858" s="337"/>
      <c r="CX858" s="337"/>
      <c r="CY858" s="337"/>
      <c r="CZ858" s="337"/>
      <c r="DA858" s="337"/>
      <c r="DB858" s="337"/>
      <c r="DC858" s="337"/>
      <c r="DD858" s="337"/>
      <c r="DE858" s="337"/>
      <c r="DF858" s="337"/>
      <c r="DG858" s="337"/>
      <c r="DH858" s="337"/>
      <c r="DI858" s="337"/>
      <c r="DJ858" s="337"/>
      <c r="DK858" s="337"/>
      <c r="DL858" s="337"/>
      <c r="DM858"/>
      <c r="DN858"/>
      <c r="DO858"/>
      <c r="EA858" s="333"/>
      <c r="EB858" s="333"/>
      <c r="EC858" s="333"/>
      <c r="ED858" s="333"/>
      <c r="EE858" s="333"/>
      <c r="EF858" s="333"/>
      <c r="EG858" s="333"/>
      <c r="EH858" s="333"/>
      <c r="EJ858" s="66"/>
      <c r="EL858" s="66"/>
      <c r="EM858" s="338"/>
    </row>
    <row r="859" spans="1:143" s="83" customFormat="1">
      <c r="A859" s="66"/>
      <c r="B859" s="66"/>
      <c r="C859" s="120"/>
      <c r="D859" s="66"/>
      <c r="E859" s="197"/>
      <c r="F859" s="120"/>
      <c r="G859" s="333"/>
      <c r="H859" s="333"/>
      <c r="I859" s="333"/>
      <c r="J859" s="333"/>
      <c r="K859" s="333"/>
      <c r="L859" s="333"/>
      <c r="M859" s="333"/>
      <c r="N859" s="333"/>
      <c r="O859" s="333"/>
      <c r="P859" s="333"/>
      <c r="Q859" s="333"/>
      <c r="R859" s="333"/>
      <c r="S859" s="333"/>
      <c r="T859" s="333"/>
      <c r="U859" s="333"/>
      <c r="V859" s="333"/>
      <c r="W859" s="333"/>
      <c r="X859" s="333"/>
      <c r="Y859" s="333"/>
      <c r="Z859" s="333"/>
      <c r="AA859" s="333"/>
      <c r="AB859" s="333"/>
      <c r="AC859" s="333"/>
      <c r="AD859" s="333"/>
      <c r="AE859" s="333"/>
      <c r="AF859" s="333"/>
      <c r="AG859" s="333"/>
      <c r="AH859" s="333"/>
      <c r="AI859" s="333"/>
      <c r="AJ859" s="333"/>
      <c r="AK859" s="333"/>
      <c r="AL859" s="333"/>
      <c r="AM859" s="333"/>
      <c r="AN859" s="333"/>
      <c r="AO859"/>
      <c r="AP859"/>
      <c r="AQ859"/>
      <c r="AR859"/>
      <c r="AS859" s="333"/>
      <c r="AT859" s="333"/>
      <c r="AU859" s="333"/>
      <c r="AV859" s="333"/>
      <c r="AW859" s="333"/>
      <c r="AX859" s="333"/>
      <c r="AY859" s="333"/>
      <c r="AZ859" s="333"/>
      <c r="BA859"/>
      <c r="BB859"/>
      <c r="BC859"/>
      <c r="BD859"/>
      <c r="BE859"/>
      <c r="BF859"/>
      <c r="BG859" s="333"/>
      <c r="BH859" s="333"/>
      <c r="BI859" s="333"/>
      <c r="BJ859" s="333"/>
      <c r="BK859" s="333"/>
      <c r="BL859" s="333"/>
      <c r="BM859" s="333"/>
      <c r="BN859" s="333"/>
      <c r="BO859" s="333"/>
      <c r="BP859" s="333"/>
      <c r="BQ859" s="333"/>
      <c r="BR859" s="333"/>
      <c r="BS859" s="333"/>
      <c r="BT859" s="333"/>
      <c r="BU859" s="333"/>
      <c r="BV859" s="333"/>
      <c r="BW859" s="333"/>
      <c r="BX859" s="333"/>
      <c r="BY859" s="333"/>
      <c r="BZ859" s="333"/>
      <c r="CA859" s="333"/>
      <c r="CB859" s="333"/>
      <c r="CC859" s="333"/>
      <c r="CD859" s="333"/>
      <c r="CE859" s="337"/>
      <c r="CF859" s="337"/>
      <c r="CG859" s="337"/>
      <c r="CH859" s="337"/>
      <c r="CI859" s="333"/>
      <c r="CJ859" s="333"/>
      <c r="CK859" s="333"/>
      <c r="CL859" s="333"/>
      <c r="CM859" s="333"/>
      <c r="CN859" s="333"/>
      <c r="CO859" s="333"/>
      <c r="CP859" s="333"/>
      <c r="CQ859" s="337"/>
      <c r="CR859" s="337"/>
      <c r="CS859" s="337"/>
      <c r="CT859" s="337"/>
      <c r="CU859" s="337"/>
      <c r="CV859" s="337"/>
      <c r="CW859" s="337"/>
      <c r="CX859" s="337"/>
      <c r="CY859" s="337"/>
      <c r="CZ859" s="337"/>
      <c r="DA859" s="337"/>
      <c r="DB859" s="337"/>
      <c r="DC859" s="337"/>
      <c r="DD859" s="337"/>
      <c r="DE859" s="337"/>
      <c r="DF859" s="337"/>
      <c r="DG859" s="337"/>
      <c r="DH859" s="337"/>
      <c r="DI859" s="337"/>
      <c r="DJ859" s="337"/>
      <c r="DK859" s="337"/>
      <c r="DL859" s="337"/>
      <c r="DM859"/>
      <c r="DN859"/>
      <c r="DO859"/>
      <c r="EA859" s="333"/>
      <c r="EB859" s="333"/>
      <c r="EC859" s="333"/>
      <c r="ED859" s="333"/>
      <c r="EE859" s="333"/>
      <c r="EF859" s="333"/>
      <c r="EG859" s="333"/>
      <c r="EH859" s="333"/>
      <c r="EJ859" s="66"/>
      <c r="EL859" s="66"/>
      <c r="EM859" s="338"/>
    </row>
    <row r="860" spans="1:143" s="83" customFormat="1">
      <c r="A860" s="66"/>
      <c r="B860" s="66"/>
      <c r="C860" s="120"/>
      <c r="D860" s="66"/>
      <c r="E860" s="197"/>
      <c r="F860" s="120"/>
      <c r="G860" s="333"/>
      <c r="H860" s="333"/>
      <c r="I860" s="333"/>
      <c r="J860" s="333"/>
      <c r="K860" s="333"/>
      <c r="L860" s="333"/>
      <c r="M860" s="333"/>
      <c r="N860" s="333"/>
      <c r="O860" s="333"/>
      <c r="P860" s="333"/>
      <c r="Q860" s="333"/>
      <c r="R860" s="333"/>
      <c r="S860" s="333"/>
      <c r="T860" s="333"/>
      <c r="U860" s="333"/>
      <c r="V860" s="333"/>
      <c r="W860" s="333"/>
      <c r="X860" s="333"/>
      <c r="Y860" s="333"/>
      <c r="Z860" s="333"/>
      <c r="AA860" s="333"/>
      <c r="AB860" s="333"/>
      <c r="AC860" s="333"/>
      <c r="AD860" s="333"/>
      <c r="AE860" s="333"/>
      <c r="AF860" s="333"/>
      <c r="AG860" s="333"/>
      <c r="AH860" s="333"/>
      <c r="AI860" s="333"/>
      <c r="AJ860" s="333"/>
      <c r="AK860" s="333"/>
      <c r="AL860" s="333"/>
      <c r="AM860" s="333"/>
      <c r="AN860" s="333"/>
      <c r="AO860"/>
      <c r="AP860"/>
      <c r="AQ860"/>
      <c r="AR860"/>
      <c r="AS860" s="333"/>
      <c r="AT860" s="333"/>
      <c r="AU860" s="333"/>
      <c r="AV860" s="333"/>
      <c r="AW860" s="333"/>
      <c r="AX860" s="333"/>
      <c r="AY860" s="333"/>
      <c r="AZ860" s="333"/>
      <c r="BA860"/>
      <c r="BB860"/>
      <c r="BC860"/>
      <c r="BD860"/>
      <c r="BE860"/>
      <c r="BF860"/>
      <c r="BG860" s="333"/>
      <c r="BH860" s="333"/>
      <c r="BI860" s="333"/>
      <c r="BJ860" s="333"/>
      <c r="BK860" s="333"/>
      <c r="BL860" s="333"/>
      <c r="BM860" s="333"/>
      <c r="BN860" s="333"/>
      <c r="BO860" s="333"/>
      <c r="BP860" s="333"/>
      <c r="BQ860" s="333"/>
      <c r="BR860" s="333"/>
      <c r="BS860" s="333"/>
      <c r="BT860" s="333"/>
      <c r="BU860" s="333"/>
      <c r="BV860" s="333"/>
      <c r="BW860" s="333"/>
      <c r="BX860" s="333"/>
      <c r="BY860" s="333"/>
      <c r="BZ860" s="333"/>
      <c r="CA860" s="333"/>
      <c r="CB860" s="333"/>
      <c r="CC860" s="333"/>
      <c r="CD860" s="333"/>
      <c r="CE860" s="337"/>
      <c r="CF860" s="337"/>
      <c r="CG860" s="337"/>
      <c r="CH860" s="337"/>
      <c r="CI860" s="333"/>
      <c r="CJ860" s="333"/>
      <c r="CK860" s="333"/>
      <c r="CL860" s="333"/>
      <c r="CM860" s="333"/>
      <c r="CN860" s="333"/>
      <c r="CO860" s="333"/>
      <c r="CP860" s="333"/>
      <c r="CQ860" s="337"/>
      <c r="CR860" s="337"/>
      <c r="CS860" s="337"/>
      <c r="CT860" s="337"/>
      <c r="CU860" s="337"/>
      <c r="CV860" s="337"/>
      <c r="CW860" s="337"/>
      <c r="CX860" s="337"/>
      <c r="CY860" s="337"/>
      <c r="CZ860" s="337"/>
      <c r="DA860" s="337"/>
      <c r="DB860" s="337"/>
      <c r="DC860" s="337"/>
      <c r="DD860" s="337"/>
      <c r="DE860" s="337"/>
      <c r="DF860" s="337"/>
      <c r="DG860" s="337"/>
      <c r="DH860" s="337"/>
      <c r="DI860" s="337"/>
      <c r="DJ860" s="337"/>
      <c r="DK860" s="337"/>
      <c r="DL860" s="337"/>
      <c r="DM860"/>
      <c r="DN860"/>
      <c r="DO860"/>
      <c r="EA860" s="333"/>
      <c r="EB860" s="333"/>
      <c r="EC860" s="333"/>
      <c r="ED860" s="333"/>
      <c r="EE860" s="333"/>
      <c r="EF860" s="333"/>
      <c r="EG860" s="333"/>
      <c r="EH860" s="333"/>
      <c r="EJ860" s="66"/>
      <c r="EL860" s="66"/>
      <c r="EM860" s="338"/>
    </row>
    <row r="861" spans="1:143" s="83" customFormat="1">
      <c r="A861" s="66"/>
      <c r="B861" s="66"/>
      <c r="C861" s="120"/>
      <c r="D861" s="66"/>
      <c r="E861" s="197"/>
      <c r="F861" s="120"/>
      <c r="G861" s="333"/>
      <c r="H861" s="333"/>
      <c r="I861" s="333"/>
      <c r="J861" s="333"/>
      <c r="K861" s="333"/>
      <c r="L861" s="333"/>
      <c r="M861" s="333"/>
      <c r="N861" s="333"/>
      <c r="O861" s="333"/>
      <c r="P861" s="333"/>
      <c r="Q861" s="333"/>
      <c r="R861" s="333"/>
      <c r="S861" s="333"/>
      <c r="T861" s="333"/>
      <c r="U861" s="333"/>
      <c r="V861" s="333"/>
      <c r="W861" s="333"/>
      <c r="X861" s="333"/>
      <c r="Y861" s="333"/>
      <c r="Z861" s="333"/>
      <c r="AA861" s="333"/>
      <c r="AB861" s="333"/>
      <c r="AC861" s="333"/>
      <c r="AD861" s="333"/>
      <c r="AE861" s="333"/>
      <c r="AF861" s="333"/>
      <c r="AG861" s="333"/>
      <c r="AH861" s="333"/>
      <c r="AI861" s="333"/>
      <c r="AJ861" s="333"/>
      <c r="AK861" s="333"/>
      <c r="AL861" s="333"/>
      <c r="AM861" s="333"/>
      <c r="AN861" s="333"/>
      <c r="AO861"/>
      <c r="AP861"/>
      <c r="AQ861"/>
      <c r="AR861"/>
      <c r="AS861" s="333"/>
      <c r="AT861" s="333"/>
      <c r="AU861" s="333"/>
      <c r="AV861" s="333"/>
      <c r="AW861" s="333"/>
      <c r="AX861" s="333"/>
      <c r="AY861" s="333"/>
      <c r="AZ861" s="333"/>
      <c r="BA861"/>
      <c r="BB861"/>
      <c r="BC861"/>
      <c r="BD861"/>
      <c r="BE861"/>
      <c r="BF861"/>
      <c r="BG861" s="333"/>
      <c r="BH861" s="333"/>
      <c r="BI861" s="333"/>
      <c r="BJ861" s="333"/>
      <c r="BK861" s="333"/>
      <c r="BL861" s="333"/>
      <c r="BM861" s="333"/>
      <c r="BN861" s="333"/>
      <c r="BO861" s="333"/>
      <c r="BP861" s="333"/>
      <c r="BQ861" s="333"/>
      <c r="BR861" s="333"/>
      <c r="BS861" s="333"/>
      <c r="BT861" s="333"/>
      <c r="BU861" s="333"/>
      <c r="BV861" s="333"/>
      <c r="BW861" s="333"/>
      <c r="BX861" s="333"/>
      <c r="BY861" s="333"/>
      <c r="BZ861" s="333"/>
      <c r="CA861" s="333"/>
      <c r="CB861" s="333"/>
      <c r="CC861" s="333"/>
      <c r="CD861" s="333"/>
      <c r="CE861" s="337"/>
      <c r="CF861" s="337"/>
      <c r="CG861" s="337"/>
      <c r="CH861" s="337"/>
      <c r="CI861" s="333"/>
      <c r="CJ861" s="333"/>
      <c r="CK861" s="333"/>
      <c r="CL861" s="333"/>
      <c r="CM861" s="333"/>
      <c r="CN861" s="333"/>
      <c r="CO861" s="333"/>
      <c r="CP861" s="333"/>
      <c r="CQ861" s="337"/>
      <c r="CR861" s="337"/>
      <c r="CS861" s="337"/>
      <c r="CT861" s="337"/>
      <c r="CU861" s="337"/>
      <c r="CV861" s="337"/>
      <c r="CW861" s="337"/>
      <c r="CX861" s="337"/>
      <c r="CY861" s="337"/>
      <c r="CZ861" s="337"/>
      <c r="DA861" s="337"/>
      <c r="DB861" s="337"/>
      <c r="DC861" s="337"/>
      <c r="DD861" s="337"/>
      <c r="DE861" s="337"/>
      <c r="DF861" s="337"/>
      <c r="DG861" s="337"/>
      <c r="DH861" s="337"/>
      <c r="DI861" s="337"/>
      <c r="DJ861" s="337"/>
      <c r="DK861" s="337"/>
      <c r="DL861" s="337"/>
      <c r="DM861"/>
      <c r="DN861"/>
      <c r="DO861"/>
      <c r="EA861" s="333"/>
      <c r="EB861" s="333"/>
      <c r="EC861" s="333"/>
      <c r="ED861" s="333"/>
      <c r="EE861" s="333"/>
      <c r="EF861" s="333"/>
      <c r="EG861" s="333"/>
      <c r="EH861" s="333"/>
      <c r="EJ861" s="66"/>
      <c r="EL861" s="66"/>
      <c r="EM861" s="338"/>
    </row>
    <row r="862" spans="1:143" s="83" customFormat="1">
      <c r="A862" s="66"/>
      <c r="B862" s="66"/>
      <c r="C862" s="120"/>
      <c r="D862" s="66"/>
      <c r="E862" s="197"/>
      <c r="F862" s="120"/>
      <c r="G862" s="333"/>
      <c r="H862" s="333"/>
      <c r="I862" s="333"/>
      <c r="J862" s="333"/>
      <c r="K862" s="333"/>
      <c r="L862" s="333"/>
      <c r="M862" s="333"/>
      <c r="N862" s="333"/>
      <c r="O862" s="333"/>
      <c r="P862" s="333"/>
      <c r="Q862" s="333"/>
      <c r="R862" s="333"/>
      <c r="S862" s="333"/>
      <c r="T862" s="333"/>
      <c r="U862" s="333"/>
      <c r="V862" s="333"/>
      <c r="W862" s="333"/>
      <c r="X862" s="333"/>
      <c r="Y862" s="333"/>
      <c r="Z862" s="333"/>
      <c r="AA862" s="333"/>
      <c r="AB862" s="333"/>
      <c r="AC862" s="333"/>
      <c r="AD862" s="333"/>
      <c r="AE862" s="333"/>
      <c r="AF862" s="333"/>
      <c r="AG862" s="333"/>
      <c r="AH862" s="333"/>
      <c r="AI862" s="333"/>
      <c r="AJ862" s="333"/>
      <c r="AK862" s="333"/>
      <c r="AL862" s="333"/>
      <c r="AM862" s="333"/>
      <c r="AN862" s="333"/>
      <c r="AO862"/>
      <c r="AP862"/>
      <c r="AQ862"/>
      <c r="AR862"/>
      <c r="AS862" s="333"/>
      <c r="AT862" s="333"/>
      <c r="AU862" s="333"/>
      <c r="AV862" s="333"/>
      <c r="AW862" s="333"/>
      <c r="AX862" s="333"/>
      <c r="AY862" s="333"/>
      <c r="AZ862" s="333"/>
      <c r="BA862"/>
      <c r="BB862"/>
      <c r="BC862"/>
      <c r="BD862"/>
      <c r="BE862"/>
      <c r="BF862"/>
      <c r="BG862" s="333"/>
      <c r="BH862" s="333"/>
      <c r="BI862" s="333"/>
      <c r="BJ862" s="333"/>
      <c r="BK862" s="333"/>
      <c r="BL862" s="333"/>
      <c r="BM862" s="333"/>
      <c r="BN862" s="333"/>
      <c r="BO862" s="333"/>
      <c r="BP862" s="333"/>
      <c r="BQ862" s="333"/>
      <c r="BR862" s="333"/>
      <c r="BS862" s="333"/>
      <c r="BT862" s="333"/>
      <c r="BU862" s="333"/>
      <c r="BV862" s="333"/>
      <c r="BW862" s="333"/>
      <c r="BX862" s="333"/>
      <c r="BY862" s="333"/>
      <c r="BZ862" s="333"/>
      <c r="CA862" s="333"/>
      <c r="CB862" s="333"/>
      <c r="CC862" s="333"/>
      <c r="CD862" s="333"/>
      <c r="CE862" s="337"/>
      <c r="CF862" s="337"/>
      <c r="CG862" s="337"/>
      <c r="CH862" s="337"/>
      <c r="CI862" s="333"/>
      <c r="CJ862" s="333"/>
      <c r="CK862" s="333"/>
      <c r="CL862" s="333"/>
      <c r="CM862" s="333"/>
      <c r="CN862" s="333"/>
      <c r="CO862" s="333"/>
      <c r="CP862" s="333"/>
      <c r="CQ862" s="337"/>
      <c r="CR862" s="337"/>
      <c r="CS862" s="337"/>
      <c r="CT862" s="337"/>
      <c r="CU862" s="337"/>
      <c r="CV862" s="337"/>
      <c r="CW862" s="337"/>
      <c r="CX862" s="337"/>
      <c r="CY862" s="337"/>
      <c r="CZ862" s="337"/>
      <c r="DA862" s="337"/>
      <c r="DB862" s="337"/>
      <c r="DC862" s="337"/>
      <c r="DD862" s="337"/>
      <c r="DE862" s="337"/>
      <c r="DF862" s="337"/>
      <c r="DG862" s="337"/>
      <c r="DH862" s="337"/>
      <c r="DI862" s="337"/>
      <c r="DJ862" s="337"/>
      <c r="DK862" s="337"/>
      <c r="DL862" s="337"/>
      <c r="DM862"/>
      <c r="DN862"/>
      <c r="DO862"/>
      <c r="EA862" s="333"/>
      <c r="EB862" s="333"/>
      <c r="EC862" s="333"/>
      <c r="ED862" s="333"/>
      <c r="EE862" s="333"/>
      <c r="EF862" s="333"/>
      <c r="EG862" s="333"/>
      <c r="EH862" s="333"/>
      <c r="EJ862" s="66"/>
      <c r="EL862" s="66"/>
      <c r="EM862" s="338"/>
    </row>
    <row r="863" spans="1:143" s="83" customFormat="1">
      <c r="A863" s="66"/>
      <c r="B863" s="66"/>
      <c r="C863" s="120"/>
      <c r="D863" s="66"/>
      <c r="E863" s="197"/>
      <c r="F863" s="120"/>
      <c r="G863" s="333"/>
      <c r="H863" s="333"/>
      <c r="I863" s="333"/>
      <c r="J863" s="333"/>
      <c r="K863" s="333"/>
      <c r="L863" s="333"/>
      <c r="M863" s="333"/>
      <c r="N863" s="333"/>
      <c r="O863" s="333"/>
      <c r="P863" s="333"/>
      <c r="Q863" s="333"/>
      <c r="R863" s="333"/>
      <c r="S863" s="333"/>
      <c r="T863" s="333"/>
      <c r="U863" s="333"/>
      <c r="V863" s="333"/>
      <c r="W863" s="333"/>
      <c r="X863" s="333"/>
      <c r="Y863" s="333"/>
      <c r="Z863" s="333"/>
      <c r="AA863" s="333"/>
      <c r="AB863" s="333"/>
      <c r="AC863" s="333"/>
      <c r="AD863" s="333"/>
      <c r="AE863" s="333"/>
      <c r="AF863" s="333"/>
      <c r="AG863" s="333"/>
      <c r="AH863" s="333"/>
      <c r="AI863" s="333"/>
      <c r="AJ863" s="333"/>
      <c r="AK863" s="333"/>
      <c r="AL863" s="333"/>
      <c r="AM863" s="333"/>
      <c r="AN863" s="333"/>
      <c r="AO863"/>
      <c r="AP863"/>
      <c r="AQ863"/>
      <c r="AR863"/>
      <c r="AS863" s="333"/>
      <c r="AT863" s="333"/>
      <c r="AU863" s="333"/>
      <c r="AV863" s="333"/>
      <c r="AW863" s="333"/>
      <c r="AX863" s="333"/>
      <c r="AY863" s="333"/>
      <c r="AZ863" s="333"/>
      <c r="BA863"/>
      <c r="BB863"/>
      <c r="BC863"/>
      <c r="BD863"/>
      <c r="BE863"/>
      <c r="BF863"/>
      <c r="BG863" s="333"/>
      <c r="BH863" s="333"/>
      <c r="BI863" s="333"/>
      <c r="BJ863" s="333"/>
      <c r="BK863" s="333"/>
      <c r="BL863" s="333"/>
      <c r="BM863" s="333"/>
      <c r="BN863" s="333"/>
      <c r="BO863" s="333"/>
      <c r="BP863" s="333"/>
      <c r="BQ863" s="333"/>
      <c r="BR863" s="333"/>
      <c r="BS863" s="333"/>
      <c r="BT863" s="333"/>
      <c r="BU863" s="333"/>
      <c r="BV863" s="333"/>
      <c r="BW863" s="333"/>
      <c r="BX863" s="333"/>
      <c r="BY863" s="333"/>
      <c r="BZ863" s="333"/>
      <c r="CA863" s="333"/>
      <c r="CB863" s="333"/>
      <c r="CC863" s="333"/>
      <c r="CD863" s="333"/>
      <c r="CE863" s="337"/>
      <c r="CF863" s="337"/>
      <c r="CG863" s="337"/>
      <c r="CH863" s="337"/>
      <c r="CI863" s="333"/>
      <c r="CJ863" s="333"/>
      <c r="CK863" s="333"/>
      <c r="CL863" s="333"/>
      <c r="CM863" s="333"/>
      <c r="CN863" s="333"/>
      <c r="CO863" s="333"/>
      <c r="CP863" s="333"/>
      <c r="CQ863" s="337"/>
      <c r="CR863" s="337"/>
      <c r="CS863" s="337"/>
      <c r="CT863" s="337"/>
      <c r="CU863" s="337"/>
      <c r="CV863" s="337"/>
      <c r="CW863" s="337"/>
      <c r="CX863" s="337"/>
      <c r="CY863" s="337"/>
      <c r="CZ863" s="337"/>
      <c r="DA863" s="337"/>
      <c r="DB863" s="337"/>
      <c r="DC863" s="337"/>
      <c r="DD863" s="337"/>
      <c r="DE863" s="337"/>
      <c r="DF863" s="337"/>
      <c r="DG863" s="337"/>
      <c r="DH863" s="337"/>
      <c r="DI863" s="337"/>
      <c r="DJ863" s="337"/>
      <c r="DK863" s="337"/>
      <c r="DL863" s="337"/>
      <c r="DM863"/>
      <c r="DN863"/>
      <c r="DO863"/>
      <c r="EA863" s="333"/>
      <c r="EB863" s="333"/>
      <c r="EC863" s="333"/>
      <c r="ED863" s="333"/>
      <c r="EE863" s="333"/>
      <c r="EF863" s="333"/>
      <c r="EG863" s="333"/>
      <c r="EH863" s="333"/>
      <c r="EJ863" s="66"/>
      <c r="EL863" s="66"/>
      <c r="EM863" s="338"/>
    </row>
    <row r="864" spans="1:143" s="83" customFormat="1">
      <c r="A864" s="66"/>
      <c r="B864" s="66"/>
      <c r="C864" s="120"/>
      <c r="D864" s="66"/>
      <c r="E864" s="197"/>
      <c r="F864" s="120"/>
      <c r="G864" s="333"/>
      <c r="H864" s="333"/>
      <c r="I864" s="333"/>
      <c r="J864" s="333"/>
      <c r="K864" s="333"/>
      <c r="L864" s="333"/>
      <c r="M864" s="333"/>
      <c r="N864" s="333"/>
      <c r="O864" s="333"/>
      <c r="P864" s="333"/>
      <c r="Q864" s="333"/>
      <c r="R864" s="333"/>
      <c r="S864" s="333"/>
      <c r="T864" s="333"/>
      <c r="U864" s="333"/>
      <c r="V864" s="333"/>
      <c r="W864" s="333"/>
      <c r="X864" s="333"/>
      <c r="Y864" s="333"/>
      <c r="Z864" s="333"/>
      <c r="AA864" s="333"/>
      <c r="AB864" s="333"/>
      <c r="AC864" s="333"/>
      <c r="AD864" s="333"/>
      <c r="AE864" s="333"/>
      <c r="AF864" s="333"/>
      <c r="AG864" s="333"/>
      <c r="AH864" s="333"/>
      <c r="AI864" s="333"/>
      <c r="AJ864" s="333"/>
      <c r="AK864" s="333"/>
      <c r="AL864" s="333"/>
      <c r="AM864" s="333"/>
      <c r="AN864" s="333"/>
      <c r="AO864"/>
      <c r="AP864"/>
      <c r="AQ864"/>
      <c r="AR864"/>
      <c r="AS864" s="333"/>
      <c r="AT864" s="333"/>
      <c r="AU864" s="333"/>
      <c r="AV864" s="333"/>
      <c r="AW864" s="333"/>
      <c r="AX864" s="333"/>
      <c r="AY864" s="333"/>
      <c r="AZ864" s="333"/>
      <c r="BA864"/>
      <c r="BB864"/>
      <c r="BC864"/>
      <c r="BD864"/>
      <c r="BE864"/>
      <c r="BF864"/>
      <c r="BG864" s="333"/>
      <c r="BH864" s="333"/>
      <c r="BI864" s="333"/>
      <c r="BJ864" s="333"/>
      <c r="BK864" s="333"/>
      <c r="BL864" s="333"/>
      <c r="BM864" s="333"/>
      <c r="BN864" s="333"/>
      <c r="BO864" s="333"/>
      <c r="BP864" s="333"/>
      <c r="BQ864" s="333"/>
      <c r="BR864" s="333"/>
      <c r="BS864" s="333"/>
      <c r="BT864" s="333"/>
      <c r="BU864" s="333"/>
      <c r="BV864" s="333"/>
      <c r="BW864" s="333"/>
      <c r="BX864" s="333"/>
      <c r="BY864" s="333"/>
      <c r="BZ864" s="333"/>
      <c r="CA864" s="333"/>
      <c r="CB864" s="333"/>
      <c r="CC864" s="333"/>
      <c r="CD864" s="333"/>
      <c r="CE864" s="337"/>
      <c r="CF864" s="337"/>
      <c r="CG864" s="337"/>
      <c r="CH864" s="337"/>
      <c r="CI864" s="333"/>
      <c r="CJ864" s="333"/>
      <c r="CK864" s="333"/>
      <c r="CL864" s="333"/>
      <c r="CM864" s="333"/>
      <c r="CN864" s="333"/>
      <c r="CO864" s="333"/>
      <c r="CP864" s="333"/>
      <c r="CQ864" s="337"/>
      <c r="CR864" s="337"/>
      <c r="CS864" s="337"/>
      <c r="CT864" s="337"/>
      <c r="CU864" s="337"/>
      <c r="CV864" s="337"/>
      <c r="CW864" s="337"/>
      <c r="CX864" s="337"/>
      <c r="CY864" s="337"/>
      <c r="CZ864" s="337"/>
      <c r="DA864" s="337"/>
      <c r="DB864" s="337"/>
      <c r="DC864" s="337"/>
      <c r="DD864" s="337"/>
      <c r="DE864" s="337"/>
      <c r="DF864" s="337"/>
      <c r="DG864" s="337"/>
      <c r="DH864" s="337"/>
      <c r="DI864" s="337"/>
      <c r="DJ864" s="337"/>
      <c r="DK864" s="337"/>
      <c r="DL864" s="337"/>
      <c r="DM864"/>
      <c r="DN864"/>
      <c r="DO864"/>
      <c r="EA864" s="333"/>
      <c r="EB864" s="333"/>
      <c r="EC864" s="333"/>
      <c r="ED864" s="333"/>
      <c r="EE864" s="333"/>
      <c r="EF864" s="333"/>
      <c r="EG864" s="333"/>
      <c r="EH864" s="333"/>
      <c r="EJ864" s="66"/>
      <c r="EL864" s="66"/>
      <c r="EM864" s="338"/>
    </row>
    <row r="865" spans="1:143" s="83" customFormat="1">
      <c r="A865" s="66"/>
      <c r="B865" s="66"/>
      <c r="C865" s="120"/>
      <c r="D865" s="66"/>
      <c r="E865" s="197"/>
      <c r="F865" s="120"/>
      <c r="G865" s="333"/>
      <c r="H865" s="333"/>
      <c r="I865" s="333"/>
      <c r="J865" s="333"/>
      <c r="K865" s="333"/>
      <c r="L865" s="333"/>
      <c r="M865" s="333"/>
      <c r="N865" s="333"/>
      <c r="O865" s="333"/>
      <c r="P865" s="333"/>
      <c r="Q865" s="333"/>
      <c r="R865" s="333"/>
      <c r="S865" s="333"/>
      <c r="T865" s="333"/>
      <c r="U865" s="333"/>
      <c r="V865" s="333"/>
      <c r="W865" s="333"/>
      <c r="X865" s="333"/>
      <c r="Y865" s="333"/>
      <c r="Z865" s="333"/>
      <c r="AA865" s="333"/>
      <c r="AB865" s="333"/>
      <c r="AC865" s="333"/>
      <c r="AD865" s="333"/>
      <c r="AE865" s="333"/>
      <c r="AF865" s="333"/>
      <c r="AG865" s="333"/>
      <c r="AH865" s="333"/>
      <c r="AI865" s="333"/>
      <c r="AJ865" s="333"/>
      <c r="AK865" s="333"/>
      <c r="AL865" s="333"/>
      <c r="AM865" s="333"/>
      <c r="AN865" s="333"/>
      <c r="AO865"/>
      <c r="AP865"/>
      <c r="AQ865"/>
      <c r="AR865"/>
      <c r="AS865" s="333"/>
      <c r="AT865" s="333"/>
      <c r="AU865" s="333"/>
      <c r="AV865" s="333"/>
      <c r="AW865" s="333"/>
      <c r="AX865" s="333"/>
      <c r="AY865" s="333"/>
      <c r="AZ865" s="333"/>
      <c r="BA865"/>
      <c r="BB865"/>
      <c r="BC865"/>
      <c r="BD865"/>
      <c r="BE865"/>
      <c r="BF865"/>
      <c r="BG865" s="333"/>
      <c r="BH865" s="333"/>
      <c r="BI865" s="333"/>
      <c r="BJ865" s="333"/>
      <c r="BK865" s="333"/>
      <c r="BL865" s="333"/>
      <c r="BM865" s="333"/>
      <c r="BN865" s="333"/>
      <c r="BO865" s="333"/>
      <c r="BP865" s="333"/>
      <c r="BQ865" s="333"/>
      <c r="BR865" s="333"/>
      <c r="BS865" s="333"/>
      <c r="BT865" s="333"/>
      <c r="BU865" s="333"/>
      <c r="BV865" s="333"/>
      <c r="BW865" s="333"/>
      <c r="BX865" s="333"/>
      <c r="BY865" s="333"/>
      <c r="BZ865" s="333"/>
      <c r="CA865" s="333"/>
      <c r="CB865" s="333"/>
      <c r="CC865" s="333"/>
      <c r="CD865" s="333"/>
      <c r="CE865" s="337"/>
      <c r="CF865" s="337"/>
      <c r="CG865" s="337"/>
      <c r="CH865" s="337"/>
      <c r="CI865" s="333"/>
      <c r="CJ865" s="333"/>
      <c r="CK865" s="333"/>
      <c r="CL865" s="333"/>
      <c r="CM865" s="333"/>
      <c r="CN865" s="333"/>
      <c r="CO865" s="333"/>
      <c r="CP865" s="333"/>
      <c r="CQ865" s="337"/>
      <c r="CR865" s="337"/>
      <c r="CS865" s="337"/>
      <c r="CT865" s="337"/>
      <c r="CU865" s="337"/>
      <c r="CV865" s="337"/>
      <c r="CW865" s="337"/>
      <c r="CX865" s="337"/>
      <c r="CY865" s="337"/>
      <c r="CZ865" s="337"/>
      <c r="DA865" s="337"/>
      <c r="DB865" s="337"/>
      <c r="DC865" s="337"/>
      <c r="DD865" s="337"/>
      <c r="DE865" s="337"/>
      <c r="DF865" s="337"/>
      <c r="DG865" s="337"/>
      <c r="DH865" s="337"/>
      <c r="DI865" s="337"/>
      <c r="DJ865" s="337"/>
      <c r="DK865" s="337"/>
      <c r="DL865" s="337"/>
      <c r="DM865"/>
      <c r="DN865"/>
      <c r="DO865"/>
      <c r="EA865" s="333"/>
      <c r="EB865" s="333"/>
      <c r="EC865" s="333"/>
      <c r="ED865" s="333"/>
      <c r="EE865" s="333"/>
      <c r="EF865" s="333"/>
      <c r="EG865" s="333"/>
      <c r="EH865" s="333"/>
      <c r="EJ865" s="66"/>
      <c r="EL865" s="66"/>
      <c r="EM865" s="338"/>
    </row>
    <row r="866" spans="1:143" s="83" customFormat="1">
      <c r="A866" s="66"/>
      <c r="B866" s="66"/>
      <c r="C866" s="120"/>
      <c r="D866" s="66"/>
      <c r="E866" s="197"/>
      <c r="F866" s="120"/>
      <c r="G866" s="333"/>
      <c r="H866" s="333"/>
      <c r="I866" s="333"/>
      <c r="J866" s="333"/>
      <c r="K866" s="333"/>
      <c r="L866" s="333"/>
      <c r="M866" s="333"/>
      <c r="N866" s="333"/>
      <c r="O866" s="333"/>
      <c r="P866" s="333"/>
      <c r="Q866" s="333"/>
      <c r="R866" s="333"/>
      <c r="S866" s="333"/>
      <c r="T866" s="333"/>
      <c r="U866" s="333"/>
      <c r="V866" s="333"/>
      <c r="W866" s="333"/>
      <c r="X866" s="333"/>
      <c r="Y866" s="333"/>
      <c r="Z866" s="333"/>
      <c r="AA866" s="333"/>
      <c r="AB866" s="333"/>
      <c r="AC866" s="333"/>
      <c r="AD866" s="333"/>
      <c r="AE866" s="333"/>
      <c r="AF866" s="333"/>
      <c r="AG866" s="333"/>
      <c r="AH866" s="333"/>
      <c r="AI866" s="333"/>
      <c r="AJ866" s="333"/>
      <c r="AK866" s="333"/>
      <c r="AL866" s="333"/>
      <c r="AM866" s="333"/>
      <c r="AN866" s="333"/>
      <c r="AO866"/>
      <c r="AP866"/>
      <c r="AQ866"/>
      <c r="AR866"/>
      <c r="AS866" s="333"/>
      <c r="AT866" s="333"/>
      <c r="AU866" s="333"/>
      <c r="AV866" s="333"/>
      <c r="AW866" s="333"/>
      <c r="AX866" s="333"/>
      <c r="AY866" s="333"/>
      <c r="AZ866" s="333"/>
      <c r="BA866"/>
      <c r="BB866"/>
      <c r="BC866"/>
      <c r="BD866"/>
      <c r="BE866"/>
      <c r="BF866"/>
      <c r="BG866" s="333"/>
      <c r="BH866" s="333"/>
      <c r="BI866" s="333"/>
      <c r="BJ866" s="333"/>
      <c r="BK866" s="333"/>
      <c r="BL866" s="333"/>
      <c r="BM866" s="333"/>
      <c r="BN866" s="333"/>
      <c r="BO866" s="333"/>
      <c r="BP866" s="333"/>
      <c r="BQ866" s="333"/>
      <c r="BR866" s="333"/>
      <c r="BS866" s="333"/>
      <c r="BT866" s="333"/>
      <c r="BU866" s="333"/>
      <c r="BV866" s="333"/>
      <c r="BW866" s="333"/>
      <c r="BX866" s="333"/>
      <c r="BY866" s="333"/>
      <c r="BZ866" s="333"/>
      <c r="CA866" s="333"/>
      <c r="CB866" s="333"/>
      <c r="CC866" s="333"/>
      <c r="CD866" s="333"/>
      <c r="CE866" s="337"/>
      <c r="CF866" s="337"/>
      <c r="CG866" s="337"/>
      <c r="CH866" s="337"/>
      <c r="CI866" s="333"/>
      <c r="CJ866" s="333"/>
      <c r="CK866" s="333"/>
      <c r="CL866" s="333"/>
      <c r="CM866" s="333"/>
      <c r="CN866" s="333"/>
      <c r="CO866" s="333"/>
      <c r="CP866" s="333"/>
      <c r="CQ866" s="337"/>
      <c r="CR866" s="337"/>
      <c r="CS866" s="337"/>
      <c r="CT866" s="337"/>
      <c r="CU866" s="337"/>
      <c r="CV866" s="337"/>
      <c r="CW866" s="337"/>
      <c r="CX866" s="337"/>
      <c r="CY866" s="337"/>
      <c r="CZ866" s="337"/>
      <c r="DA866" s="337"/>
      <c r="DB866" s="337"/>
      <c r="DC866" s="337"/>
      <c r="DD866" s="337"/>
      <c r="DE866" s="337"/>
      <c r="DF866" s="337"/>
      <c r="DG866" s="337"/>
      <c r="DH866" s="337"/>
      <c r="DI866" s="337"/>
      <c r="DJ866" s="337"/>
      <c r="DK866" s="337"/>
      <c r="DL866" s="337"/>
      <c r="DM866"/>
      <c r="DN866"/>
      <c r="DO866"/>
      <c r="EA866" s="333"/>
      <c r="EB866" s="333"/>
      <c r="EC866" s="333"/>
      <c r="ED866" s="333"/>
      <c r="EE866" s="333"/>
      <c r="EF866" s="333"/>
      <c r="EG866" s="333"/>
      <c r="EH866" s="333"/>
      <c r="EJ866" s="66"/>
      <c r="EL866" s="66"/>
      <c r="EM866" s="338"/>
    </row>
    <row r="867" spans="1:143" s="83" customFormat="1">
      <c r="A867" s="66"/>
      <c r="B867" s="66"/>
      <c r="C867" s="120"/>
      <c r="D867" s="66"/>
      <c r="E867" s="197"/>
      <c r="F867" s="120"/>
      <c r="G867" s="333"/>
      <c r="H867" s="333"/>
      <c r="I867" s="333"/>
      <c r="J867" s="333"/>
      <c r="K867" s="333"/>
      <c r="L867" s="333"/>
      <c r="M867" s="333"/>
      <c r="N867" s="333"/>
      <c r="O867" s="333"/>
      <c r="P867" s="333"/>
      <c r="Q867" s="333"/>
      <c r="R867" s="333"/>
      <c r="S867" s="333"/>
      <c r="T867" s="333"/>
      <c r="U867" s="333"/>
      <c r="V867" s="333"/>
      <c r="W867" s="333"/>
      <c r="X867" s="333"/>
      <c r="Y867" s="333"/>
      <c r="Z867" s="333"/>
      <c r="AA867" s="333"/>
      <c r="AB867" s="333"/>
      <c r="AC867" s="333"/>
      <c r="AD867" s="333"/>
      <c r="AE867" s="333"/>
      <c r="AF867" s="333"/>
      <c r="AG867" s="333"/>
      <c r="AH867" s="333"/>
      <c r="AI867" s="333"/>
      <c r="AJ867" s="333"/>
      <c r="AK867" s="333"/>
      <c r="AL867" s="333"/>
      <c r="AM867" s="333"/>
      <c r="AN867" s="333"/>
      <c r="AO867"/>
      <c r="AP867"/>
      <c r="AQ867"/>
      <c r="AR867"/>
      <c r="AS867" s="333"/>
      <c r="AT867" s="333"/>
      <c r="AU867" s="333"/>
      <c r="AV867" s="333"/>
      <c r="AW867" s="333"/>
      <c r="AX867" s="333"/>
      <c r="AY867" s="333"/>
      <c r="AZ867" s="333"/>
      <c r="BA867"/>
      <c r="BB867"/>
      <c r="BC867"/>
      <c r="BD867"/>
      <c r="BE867"/>
      <c r="BF867"/>
      <c r="BG867" s="333"/>
      <c r="BH867" s="333"/>
      <c r="BI867" s="333"/>
      <c r="BJ867" s="333"/>
      <c r="BK867" s="333"/>
      <c r="BL867" s="333"/>
      <c r="BM867" s="333"/>
      <c r="BN867" s="333"/>
      <c r="BO867" s="333"/>
      <c r="BP867" s="333"/>
      <c r="BQ867" s="333"/>
      <c r="BR867" s="333"/>
      <c r="BS867" s="333"/>
      <c r="BT867" s="333"/>
      <c r="BU867" s="333"/>
      <c r="BV867" s="333"/>
      <c r="BW867" s="333"/>
      <c r="BX867" s="333"/>
      <c r="BY867" s="333"/>
      <c r="BZ867" s="333"/>
      <c r="CA867" s="333"/>
      <c r="CB867" s="333"/>
      <c r="CC867" s="333"/>
      <c r="CD867" s="333"/>
      <c r="CE867" s="337"/>
      <c r="CF867" s="337"/>
      <c r="CG867" s="337"/>
      <c r="CH867" s="337"/>
      <c r="CI867" s="333"/>
      <c r="CJ867" s="333"/>
      <c r="CK867" s="333"/>
      <c r="CL867" s="333"/>
      <c r="CM867" s="333"/>
      <c r="CN867" s="333"/>
      <c r="CO867" s="333"/>
      <c r="CP867" s="333"/>
      <c r="CQ867" s="337"/>
      <c r="CR867" s="337"/>
      <c r="CS867" s="337"/>
      <c r="CT867" s="337"/>
      <c r="CU867" s="337"/>
      <c r="CV867" s="337"/>
      <c r="CW867" s="337"/>
      <c r="CX867" s="337"/>
      <c r="CY867" s="337"/>
      <c r="CZ867" s="337"/>
      <c r="DA867" s="337"/>
      <c r="DB867" s="337"/>
      <c r="DC867" s="337"/>
      <c r="DD867" s="337"/>
      <c r="DE867" s="337"/>
      <c r="DF867" s="337"/>
      <c r="DG867" s="337"/>
      <c r="DH867" s="337"/>
      <c r="DI867" s="337"/>
      <c r="DJ867" s="337"/>
      <c r="DK867" s="337"/>
      <c r="DL867" s="337"/>
      <c r="DM867"/>
      <c r="DN867"/>
      <c r="DO867"/>
      <c r="EA867" s="333"/>
      <c r="EB867" s="333"/>
      <c r="EC867" s="333"/>
      <c r="ED867" s="333"/>
      <c r="EE867" s="333"/>
      <c r="EF867" s="333"/>
      <c r="EG867" s="333"/>
      <c r="EH867" s="333"/>
      <c r="EJ867" s="66"/>
      <c r="EL867" s="66"/>
      <c r="EM867" s="338"/>
    </row>
    <row r="868" spans="1:143" s="83" customFormat="1">
      <c r="A868" s="66"/>
      <c r="B868" s="66"/>
      <c r="C868" s="120"/>
      <c r="D868" s="66"/>
      <c r="E868" s="197"/>
      <c r="F868" s="120"/>
      <c r="G868" s="333"/>
      <c r="H868" s="333"/>
      <c r="I868" s="333"/>
      <c r="J868" s="333"/>
      <c r="K868" s="333"/>
      <c r="L868" s="333"/>
      <c r="M868" s="333"/>
      <c r="N868" s="333"/>
      <c r="O868" s="333"/>
      <c r="P868" s="333"/>
      <c r="Q868" s="333"/>
      <c r="R868" s="333"/>
      <c r="S868" s="333"/>
      <c r="T868" s="333"/>
      <c r="U868" s="333"/>
      <c r="V868" s="333"/>
      <c r="W868" s="333"/>
      <c r="X868" s="333"/>
      <c r="Y868" s="333"/>
      <c r="Z868" s="333"/>
      <c r="AA868" s="333"/>
      <c r="AB868" s="333"/>
      <c r="AC868" s="333"/>
      <c r="AD868" s="333"/>
      <c r="AE868" s="333"/>
      <c r="AF868" s="333"/>
      <c r="AG868" s="333"/>
      <c r="AH868" s="333"/>
      <c r="AI868" s="333"/>
      <c r="AJ868" s="333"/>
      <c r="AK868" s="333"/>
      <c r="AL868" s="333"/>
      <c r="AM868" s="333"/>
      <c r="AN868" s="333"/>
      <c r="AO868"/>
      <c r="AP868"/>
      <c r="AQ868"/>
      <c r="AR868"/>
      <c r="AS868" s="333"/>
      <c r="AT868" s="333"/>
      <c r="AU868" s="333"/>
      <c r="AV868" s="333"/>
      <c r="AW868" s="333"/>
      <c r="AX868" s="333"/>
      <c r="AY868" s="333"/>
      <c r="AZ868" s="333"/>
      <c r="BA868"/>
      <c r="BB868"/>
      <c r="BC868"/>
      <c r="BD868"/>
      <c r="BE868"/>
      <c r="BF868"/>
      <c r="BG868" s="333"/>
      <c r="BH868" s="333"/>
      <c r="BI868" s="333"/>
      <c r="BJ868" s="333"/>
      <c r="BK868" s="333"/>
      <c r="BL868" s="333"/>
      <c r="BM868" s="333"/>
      <c r="BN868" s="333"/>
      <c r="BO868" s="333"/>
      <c r="BP868" s="333"/>
      <c r="BQ868" s="333"/>
      <c r="BR868" s="333"/>
      <c r="BS868" s="333"/>
      <c r="BT868" s="333"/>
      <c r="BU868" s="333"/>
      <c r="BV868" s="333"/>
      <c r="BW868" s="333"/>
      <c r="BX868" s="333"/>
      <c r="BY868" s="333"/>
      <c r="BZ868" s="333"/>
      <c r="CA868" s="333"/>
      <c r="CB868" s="333"/>
      <c r="CC868" s="333"/>
      <c r="CD868" s="333"/>
      <c r="CE868" s="337"/>
      <c r="CF868" s="337"/>
      <c r="CG868" s="337"/>
      <c r="CH868" s="337"/>
      <c r="CI868" s="333"/>
      <c r="CJ868" s="333"/>
      <c r="CK868" s="333"/>
      <c r="CL868" s="333"/>
      <c r="CM868" s="333"/>
      <c r="CN868" s="333"/>
      <c r="CO868" s="333"/>
      <c r="CP868" s="333"/>
      <c r="CQ868" s="337"/>
      <c r="CR868" s="337"/>
      <c r="CS868" s="337"/>
      <c r="CT868" s="337"/>
      <c r="CU868" s="337"/>
      <c r="CV868" s="337"/>
      <c r="CW868" s="337"/>
      <c r="CX868" s="337"/>
      <c r="CY868" s="337"/>
      <c r="CZ868" s="337"/>
      <c r="DA868" s="337"/>
      <c r="DB868" s="337"/>
      <c r="DC868" s="337"/>
      <c r="DD868" s="337"/>
      <c r="DE868" s="337"/>
      <c r="DF868" s="337"/>
      <c r="DG868" s="337"/>
      <c r="DH868" s="337"/>
      <c r="DI868" s="337"/>
      <c r="DJ868" s="337"/>
      <c r="DK868" s="337"/>
      <c r="DL868" s="337"/>
      <c r="DM868"/>
      <c r="DN868"/>
      <c r="DO868"/>
      <c r="EA868" s="333"/>
      <c r="EB868" s="333"/>
      <c r="EC868" s="333"/>
      <c r="ED868" s="333"/>
      <c r="EE868" s="333"/>
      <c r="EF868" s="333"/>
      <c r="EG868" s="333"/>
      <c r="EH868" s="333"/>
      <c r="EJ868" s="66"/>
      <c r="EL868" s="66"/>
      <c r="EM868" s="338"/>
    </row>
    <row r="869" spans="1:143" s="83" customFormat="1">
      <c r="A869" s="66"/>
      <c r="B869" s="66"/>
      <c r="C869" s="120"/>
      <c r="D869" s="66"/>
      <c r="E869" s="197"/>
      <c r="F869" s="120"/>
      <c r="G869" s="333"/>
      <c r="H869" s="333"/>
      <c r="I869" s="333"/>
      <c r="J869" s="333"/>
      <c r="K869" s="333"/>
      <c r="L869" s="333"/>
      <c r="M869" s="333"/>
      <c r="N869" s="333"/>
      <c r="O869" s="333"/>
      <c r="P869" s="333"/>
      <c r="Q869" s="333"/>
      <c r="R869" s="333"/>
      <c r="S869" s="333"/>
      <c r="T869" s="333"/>
      <c r="U869" s="333"/>
      <c r="V869" s="333"/>
      <c r="W869" s="333"/>
      <c r="X869" s="333"/>
      <c r="Y869" s="333"/>
      <c r="Z869" s="333"/>
      <c r="AA869" s="333"/>
      <c r="AB869" s="333"/>
      <c r="AC869" s="333"/>
      <c r="AD869" s="333"/>
      <c r="AE869" s="333"/>
      <c r="AF869" s="333"/>
      <c r="AG869" s="333"/>
      <c r="AH869" s="333"/>
      <c r="AI869" s="333"/>
      <c r="AJ869" s="333"/>
      <c r="AK869" s="333"/>
      <c r="AL869" s="333"/>
      <c r="AM869" s="333"/>
      <c r="AN869" s="333"/>
      <c r="AO869"/>
      <c r="AP869"/>
      <c r="AQ869"/>
      <c r="AR869"/>
      <c r="AS869" s="333"/>
      <c r="AT869" s="333"/>
      <c r="AU869" s="333"/>
      <c r="AV869" s="333"/>
      <c r="AW869" s="333"/>
      <c r="AX869" s="333"/>
      <c r="AY869" s="333"/>
      <c r="AZ869" s="333"/>
      <c r="BA869"/>
      <c r="BB869"/>
      <c r="BC869"/>
      <c r="BD869"/>
      <c r="BE869"/>
      <c r="BF869"/>
      <c r="BG869" s="333"/>
      <c r="BH869" s="333"/>
      <c r="BI869" s="333"/>
      <c r="BJ869" s="333"/>
      <c r="BK869" s="333"/>
      <c r="BL869" s="333"/>
      <c r="BM869" s="333"/>
      <c r="BN869" s="333"/>
      <c r="BO869" s="333"/>
      <c r="BP869" s="333"/>
      <c r="BQ869" s="333"/>
      <c r="BR869" s="333"/>
      <c r="BS869" s="333"/>
      <c r="BT869" s="333"/>
      <c r="BU869" s="333"/>
      <c r="BV869" s="333"/>
      <c r="BW869" s="333"/>
      <c r="BX869" s="333"/>
      <c r="BY869" s="333"/>
      <c r="BZ869" s="333"/>
      <c r="CA869" s="333"/>
      <c r="CB869" s="333"/>
      <c r="CC869" s="333"/>
      <c r="CD869" s="333"/>
      <c r="CE869" s="337"/>
      <c r="CF869" s="337"/>
      <c r="CG869" s="337"/>
      <c r="CH869" s="337"/>
      <c r="CI869" s="333"/>
      <c r="CJ869" s="333"/>
      <c r="CK869" s="333"/>
      <c r="CL869" s="333"/>
      <c r="CM869" s="333"/>
      <c r="CN869" s="333"/>
      <c r="CO869" s="333"/>
      <c r="CP869" s="333"/>
      <c r="CQ869" s="337"/>
      <c r="CR869" s="337"/>
      <c r="CS869" s="337"/>
      <c r="CT869" s="337"/>
      <c r="CU869" s="337"/>
      <c r="CV869" s="337"/>
      <c r="CW869" s="337"/>
      <c r="CX869" s="337"/>
      <c r="CY869" s="337"/>
      <c r="CZ869" s="337"/>
      <c r="DA869" s="337"/>
      <c r="DB869" s="337"/>
      <c r="DC869" s="337"/>
      <c r="DD869" s="337"/>
      <c r="DE869" s="337"/>
      <c r="DF869" s="337"/>
      <c r="DG869" s="337"/>
      <c r="DH869" s="337"/>
      <c r="DI869" s="337"/>
      <c r="DJ869" s="337"/>
      <c r="DK869" s="337"/>
      <c r="DL869" s="337"/>
      <c r="DM869"/>
      <c r="DN869"/>
      <c r="DO869"/>
      <c r="EA869" s="333"/>
      <c r="EB869" s="333"/>
      <c r="EC869" s="333"/>
      <c r="ED869" s="333"/>
      <c r="EE869" s="333"/>
      <c r="EF869" s="333"/>
      <c r="EG869" s="333"/>
      <c r="EH869" s="333"/>
      <c r="EJ869" s="66"/>
      <c r="EL869" s="66"/>
      <c r="EM869" s="338"/>
    </row>
    <row r="870" spans="1:143" s="83" customFormat="1">
      <c r="A870" s="66"/>
      <c r="B870" s="66"/>
      <c r="C870" s="120"/>
      <c r="D870" s="66"/>
      <c r="E870" s="197"/>
      <c r="F870" s="120"/>
      <c r="G870" s="333"/>
      <c r="H870" s="333"/>
      <c r="I870" s="333"/>
      <c r="J870" s="333"/>
      <c r="K870" s="333"/>
      <c r="L870" s="333"/>
      <c r="M870" s="333"/>
      <c r="N870" s="333"/>
      <c r="O870" s="333"/>
      <c r="P870" s="333"/>
      <c r="Q870" s="333"/>
      <c r="R870" s="333"/>
      <c r="S870" s="333"/>
      <c r="T870" s="333"/>
      <c r="U870" s="333"/>
      <c r="V870" s="333"/>
      <c r="W870" s="333"/>
      <c r="X870" s="333"/>
      <c r="Y870" s="333"/>
      <c r="Z870" s="333"/>
      <c r="AA870" s="333"/>
      <c r="AB870" s="333"/>
      <c r="AC870" s="333"/>
      <c r="AD870" s="333"/>
      <c r="AE870" s="333"/>
      <c r="AF870" s="333"/>
      <c r="AG870" s="333"/>
      <c r="AH870" s="333"/>
      <c r="AI870" s="333"/>
      <c r="AJ870" s="333"/>
      <c r="AK870" s="333"/>
      <c r="AL870" s="333"/>
      <c r="AM870" s="333"/>
      <c r="AN870" s="333"/>
      <c r="AO870"/>
      <c r="AP870"/>
      <c r="AQ870"/>
      <c r="AR870"/>
      <c r="AS870" s="333"/>
      <c r="AT870" s="333"/>
      <c r="AU870" s="333"/>
      <c r="AV870" s="333"/>
      <c r="AW870" s="333"/>
      <c r="AX870" s="333"/>
      <c r="AY870" s="333"/>
      <c r="AZ870" s="333"/>
      <c r="BA870"/>
      <c r="BB870"/>
      <c r="BC870"/>
      <c r="BD870"/>
      <c r="BE870"/>
      <c r="BF870"/>
      <c r="BG870" s="333"/>
      <c r="BH870" s="333"/>
      <c r="BI870" s="333"/>
      <c r="BJ870" s="333"/>
      <c r="BK870" s="333"/>
      <c r="BL870" s="333"/>
      <c r="BM870" s="333"/>
      <c r="BN870" s="333"/>
      <c r="BO870" s="333"/>
      <c r="BP870" s="333"/>
      <c r="BQ870" s="333"/>
      <c r="BR870" s="333"/>
      <c r="BS870" s="333"/>
      <c r="BT870" s="333"/>
      <c r="BU870" s="333"/>
      <c r="BV870" s="333"/>
      <c r="BW870" s="333"/>
      <c r="BX870" s="333"/>
      <c r="BY870" s="333"/>
      <c r="BZ870" s="333"/>
      <c r="CA870" s="333"/>
      <c r="CB870" s="333"/>
      <c r="CC870" s="333"/>
      <c r="CD870" s="333"/>
      <c r="CE870" s="337"/>
      <c r="CF870" s="337"/>
      <c r="CG870" s="337"/>
      <c r="CH870" s="337"/>
      <c r="CI870" s="333"/>
      <c r="CJ870" s="333"/>
      <c r="CK870" s="333"/>
      <c r="CL870" s="333"/>
      <c r="CM870" s="333"/>
      <c r="CN870" s="333"/>
      <c r="CO870" s="333"/>
      <c r="CP870" s="333"/>
      <c r="CQ870" s="337"/>
      <c r="CR870" s="337"/>
      <c r="CS870" s="337"/>
      <c r="CT870" s="337"/>
      <c r="CU870" s="337"/>
      <c r="CV870" s="337"/>
      <c r="CW870" s="337"/>
      <c r="CX870" s="337"/>
      <c r="CY870" s="337"/>
      <c r="CZ870" s="337"/>
      <c r="DA870" s="337"/>
      <c r="DB870" s="337"/>
      <c r="DC870" s="337"/>
      <c r="DD870" s="337"/>
      <c r="DE870" s="337"/>
      <c r="DF870" s="337"/>
      <c r="DG870" s="337"/>
      <c r="DH870" s="337"/>
      <c r="DI870" s="337"/>
      <c r="DJ870" s="337"/>
      <c r="DK870" s="337"/>
      <c r="DL870" s="337"/>
      <c r="DM870"/>
      <c r="DN870"/>
      <c r="DO870"/>
      <c r="EA870" s="333"/>
      <c r="EB870" s="333"/>
      <c r="EC870" s="333"/>
      <c r="ED870" s="333"/>
      <c r="EE870" s="333"/>
      <c r="EF870" s="333"/>
      <c r="EG870" s="333"/>
      <c r="EH870" s="333"/>
      <c r="EJ870" s="66"/>
      <c r="EL870" s="66"/>
      <c r="EM870" s="338"/>
    </row>
    <row r="871" spans="1:143" s="83" customFormat="1">
      <c r="A871" s="66"/>
      <c r="B871" s="66"/>
      <c r="C871" s="120"/>
      <c r="D871" s="66"/>
      <c r="E871" s="197"/>
      <c r="F871" s="120"/>
      <c r="G871" s="333"/>
      <c r="H871" s="333"/>
      <c r="I871" s="333"/>
      <c r="J871" s="333"/>
      <c r="K871" s="333"/>
      <c r="L871" s="333"/>
      <c r="M871" s="333"/>
      <c r="N871" s="333"/>
      <c r="O871" s="333"/>
      <c r="P871" s="333"/>
      <c r="Q871" s="333"/>
      <c r="R871" s="333"/>
      <c r="S871" s="333"/>
      <c r="T871" s="333"/>
      <c r="U871" s="333"/>
      <c r="V871" s="333"/>
      <c r="W871" s="333"/>
      <c r="X871" s="333"/>
      <c r="Y871" s="333"/>
      <c r="Z871" s="333"/>
      <c r="AA871" s="333"/>
      <c r="AB871" s="333"/>
      <c r="AC871" s="333"/>
      <c r="AD871" s="333"/>
      <c r="AE871" s="333"/>
      <c r="AF871" s="333"/>
      <c r="AG871" s="333"/>
      <c r="AH871" s="333"/>
      <c r="AI871" s="333"/>
      <c r="AJ871" s="333"/>
      <c r="AK871" s="333"/>
      <c r="AL871" s="333"/>
      <c r="AM871" s="333"/>
      <c r="AN871" s="333"/>
      <c r="AO871"/>
      <c r="AP871"/>
      <c r="AQ871"/>
      <c r="AR871"/>
      <c r="AS871" s="333"/>
      <c r="AT871" s="333"/>
      <c r="AU871" s="333"/>
      <c r="AV871" s="333"/>
      <c r="AW871" s="333"/>
      <c r="AX871" s="333"/>
      <c r="AY871" s="333"/>
      <c r="AZ871" s="333"/>
      <c r="BA871"/>
      <c r="BB871"/>
      <c r="BC871"/>
      <c r="BD871"/>
      <c r="BE871"/>
      <c r="BF871"/>
      <c r="BG871" s="333"/>
      <c r="BH871" s="333"/>
      <c r="BI871" s="333"/>
      <c r="BJ871" s="333"/>
      <c r="BK871" s="333"/>
      <c r="BL871" s="333"/>
      <c r="BM871" s="333"/>
      <c r="BN871" s="333"/>
      <c r="BO871" s="333"/>
      <c r="BP871" s="333"/>
      <c r="BQ871" s="333"/>
      <c r="BR871" s="333"/>
      <c r="BS871" s="333"/>
      <c r="BT871" s="333"/>
      <c r="BU871" s="333"/>
      <c r="BV871" s="333"/>
      <c r="BW871" s="333"/>
      <c r="BX871" s="333"/>
      <c r="BY871" s="333"/>
      <c r="BZ871" s="333"/>
      <c r="CA871" s="333"/>
      <c r="CB871" s="333"/>
      <c r="CC871" s="333"/>
      <c r="CD871" s="333"/>
      <c r="CE871" s="337"/>
      <c r="CF871" s="337"/>
      <c r="CG871" s="337"/>
      <c r="CH871" s="337"/>
      <c r="CI871" s="333"/>
      <c r="CJ871" s="333"/>
      <c r="CK871" s="333"/>
      <c r="CL871" s="333"/>
      <c r="CM871" s="333"/>
      <c r="CN871" s="333"/>
      <c r="CO871" s="333"/>
      <c r="CP871" s="333"/>
      <c r="CQ871" s="337"/>
      <c r="CR871" s="337"/>
      <c r="CS871" s="337"/>
      <c r="CT871" s="337"/>
      <c r="CU871" s="337"/>
      <c r="CV871" s="337"/>
      <c r="CW871" s="337"/>
      <c r="CX871" s="337"/>
      <c r="CY871" s="337"/>
      <c r="CZ871" s="337"/>
      <c r="DA871" s="337"/>
      <c r="DB871" s="337"/>
      <c r="DC871" s="337"/>
      <c r="DD871" s="337"/>
      <c r="DE871" s="337"/>
      <c r="DF871" s="337"/>
      <c r="DG871" s="337"/>
      <c r="DH871" s="337"/>
      <c r="DI871" s="337"/>
      <c r="DJ871" s="337"/>
      <c r="DK871" s="337"/>
      <c r="DL871" s="337"/>
      <c r="DM871"/>
      <c r="DN871"/>
      <c r="DO871"/>
      <c r="EA871" s="333"/>
      <c r="EB871" s="333"/>
      <c r="EC871" s="333"/>
      <c r="ED871" s="333"/>
      <c r="EE871" s="333"/>
      <c r="EF871" s="333"/>
      <c r="EG871" s="333"/>
      <c r="EH871" s="333"/>
      <c r="EJ871" s="66"/>
      <c r="EL871" s="66"/>
      <c r="EM871" s="338"/>
    </row>
    <row r="872" spans="1:143" s="83" customFormat="1">
      <c r="A872" s="66"/>
      <c r="B872" s="66"/>
      <c r="C872" s="120"/>
      <c r="D872" s="66"/>
      <c r="E872" s="197"/>
      <c r="F872" s="120"/>
      <c r="G872" s="333"/>
      <c r="H872" s="333"/>
      <c r="I872" s="333"/>
      <c r="J872" s="333"/>
      <c r="K872" s="333"/>
      <c r="L872" s="333"/>
      <c r="M872" s="333"/>
      <c r="N872" s="333"/>
      <c r="O872" s="333"/>
      <c r="P872" s="333"/>
      <c r="Q872" s="333"/>
      <c r="R872" s="333"/>
      <c r="S872" s="333"/>
      <c r="T872" s="333"/>
      <c r="U872" s="333"/>
      <c r="V872" s="333"/>
      <c r="W872" s="333"/>
      <c r="X872" s="333"/>
      <c r="Y872" s="333"/>
      <c r="Z872" s="333"/>
      <c r="AA872" s="333"/>
      <c r="AB872" s="333"/>
      <c r="AC872" s="333"/>
      <c r="AD872" s="333"/>
      <c r="AE872" s="333"/>
      <c r="AF872" s="333"/>
      <c r="AG872" s="333"/>
      <c r="AH872" s="333"/>
      <c r="AI872" s="333"/>
      <c r="AJ872" s="333"/>
      <c r="AK872" s="333"/>
      <c r="AL872" s="333"/>
      <c r="AM872" s="333"/>
      <c r="AN872" s="333"/>
      <c r="AO872"/>
      <c r="AP872"/>
      <c r="AQ872"/>
      <c r="AR872"/>
      <c r="AS872" s="333"/>
      <c r="AT872" s="333"/>
      <c r="AU872" s="333"/>
      <c r="AV872" s="333"/>
      <c r="AW872" s="333"/>
      <c r="AX872" s="333"/>
      <c r="AY872" s="333"/>
      <c r="AZ872" s="333"/>
      <c r="BA872"/>
      <c r="BB872"/>
      <c r="BC872"/>
      <c r="BD872"/>
      <c r="BE872"/>
      <c r="BF872"/>
      <c r="BG872" s="333"/>
      <c r="BH872" s="333"/>
      <c r="BI872" s="333"/>
      <c r="BJ872" s="333"/>
      <c r="BK872" s="333"/>
      <c r="BL872" s="333"/>
      <c r="BM872" s="333"/>
      <c r="BN872" s="333"/>
      <c r="BO872" s="333"/>
      <c r="BP872" s="333"/>
      <c r="BQ872" s="333"/>
      <c r="BR872" s="333"/>
      <c r="BS872" s="333"/>
      <c r="BT872" s="333"/>
      <c r="BU872" s="333"/>
      <c r="BV872" s="333"/>
      <c r="BW872" s="333"/>
      <c r="BX872" s="333"/>
      <c r="BY872" s="333"/>
      <c r="BZ872" s="333"/>
      <c r="CA872" s="333"/>
      <c r="CB872" s="333"/>
      <c r="CC872" s="333"/>
      <c r="CD872" s="333"/>
      <c r="CE872" s="337"/>
      <c r="CF872" s="337"/>
      <c r="CG872" s="337"/>
      <c r="CH872" s="337"/>
      <c r="CI872" s="333"/>
      <c r="CJ872" s="333"/>
      <c r="CK872" s="333"/>
      <c r="CL872" s="333"/>
      <c r="CM872" s="333"/>
      <c r="CN872" s="333"/>
      <c r="CO872" s="333"/>
      <c r="CP872" s="333"/>
      <c r="CQ872" s="337"/>
      <c r="CR872" s="337"/>
      <c r="CS872" s="337"/>
      <c r="CT872" s="337"/>
      <c r="CU872" s="337"/>
      <c r="CV872" s="337"/>
      <c r="CW872" s="337"/>
      <c r="CX872" s="337"/>
      <c r="CY872" s="337"/>
      <c r="CZ872" s="337"/>
      <c r="DA872" s="337"/>
      <c r="DB872" s="337"/>
      <c r="DC872" s="337"/>
      <c r="DD872" s="337"/>
      <c r="DE872" s="337"/>
      <c r="DF872" s="337"/>
      <c r="DG872" s="337"/>
      <c r="DH872" s="337"/>
      <c r="DI872" s="337"/>
      <c r="DJ872" s="337"/>
      <c r="DK872" s="337"/>
      <c r="DL872" s="337"/>
      <c r="DM872"/>
      <c r="DN872"/>
      <c r="DO872"/>
      <c r="EA872" s="333"/>
      <c r="EB872" s="333"/>
      <c r="EC872" s="333"/>
      <c r="ED872" s="333"/>
      <c r="EE872" s="333"/>
      <c r="EF872" s="333"/>
      <c r="EG872" s="333"/>
      <c r="EH872" s="333"/>
      <c r="EJ872" s="66"/>
      <c r="EL872" s="66"/>
      <c r="EM872" s="338"/>
    </row>
    <row r="873" spans="1:143" s="83" customFormat="1">
      <c r="A873" s="66"/>
      <c r="B873" s="66"/>
      <c r="C873" s="120"/>
      <c r="D873" s="66"/>
      <c r="E873" s="197"/>
      <c r="F873" s="120"/>
      <c r="G873" s="333"/>
      <c r="H873" s="333"/>
      <c r="I873" s="333"/>
      <c r="J873" s="333"/>
      <c r="K873" s="333"/>
      <c r="L873" s="333"/>
      <c r="M873" s="333"/>
      <c r="N873" s="333"/>
      <c r="O873" s="333"/>
      <c r="P873" s="333"/>
      <c r="Q873" s="333"/>
      <c r="R873" s="333"/>
      <c r="S873" s="333"/>
      <c r="T873" s="333"/>
      <c r="U873" s="333"/>
      <c r="V873" s="333"/>
      <c r="W873" s="333"/>
      <c r="X873" s="333"/>
      <c r="Y873" s="333"/>
      <c r="Z873" s="333"/>
      <c r="AA873" s="333"/>
      <c r="AB873" s="333"/>
      <c r="AC873" s="333"/>
      <c r="AD873" s="333"/>
      <c r="AE873" s="333"/>
      <c r="AF873" s="333"/>
      <c r="AG873" s="333"/>
      <c r="AH873" s="333"/>
      <c r="AI873" s="333"/>
      <c r="AJ873" s="333"/>
      <c r="AK873" s="333"/>
      <c r="AL873" s="333"/>
      <c r="AM873" s="333"/>
      <c r="AN873" s="333"/>
      <c r="AO873"/>
      <c r="AP873"/>
      <c r="AQ873"/>
      <c r="AR873"/>
      <c r="AS873" s="333"/>
      <c r="AT873" s="333"/>
      <c r="AU873" s="333"/>
      <c r="AV873" s="333"/>
      <c r="AW873" s="333"/>
      <c r="AX873" s="333"/>
      <c r="AY873" s="333"/>
      <c r="AZ873" s="333"/>
      <c r="BA873"/>
      <c r="BB873"/>
      <c r="BC873"/>
      <c r="BD873"/>
      <c r="BE873"/>
      <c r="BF873"/>
      <c r="BG873" s="333"/>
      <c r="BH873" s="333"/>
      <c r="BI873" s="333"/>
      <c r="BJ873" s="333"/>
      <c r="BK873" s="333"/>
      <c r="BL873" s="333"/>
      <c r="BM873" s="333"/>
      <c r="BN873" s="333"/>
      <c r="BO873" s="333"/>
      <c r="BP873" s="333"/>
      <c r="BQ873" s="333"/>
      <c r="BR873" s="333"/>
      <c r="BS873" s="333"/>
      <c r="BT873" s="333"/>
      <c r="BU873" s="333"/>
      <c r="BV873" s="333"/>
      <c r="BW873" s="333"/>
      <c r="BX873" s="333"/>
      <c r="BY873" s="333"/>
      <c r="BZ873" s="333"/>
      <c r="CA873" s="333"/>
      <c r="CB873" s="333"/>
      <c r="CC873" s="333"/>
      <c r="CD873" s="333"/>
      <c r="CE873" s="337"/>
      <c r="CF873" s="337"/>
      <c r="CG873" s="337"/>
      <c r="CH873" s="337"/>
      <c r="CI873" s="333"/>
      <c r="CJ873" s="333"/>
      <c r="CK873" s="333"/>
      <c r="CL873" s="333"/>
      <c r="CM873" s="333"/>
      <c r="CN873" s="333"/>
      <c r="CO873" s="333"/>
      <c r="CP873" s="333"/>
      <c r="CQ873" s="337"/>
      <c r="CR873" s="337"/>
      <c r="CS873" s="337"/>
      <c r="CT873" s="337"/>
      <c r="CU873" s="337"/>
      <c r="CV873" s="337"/>
      <c r="CW873" s="337"/>
      <c r="CX873" s="337"/>
      <c r="CY873" s="337"/>
      <c r="CZ873" s="337"/>
      <c r="DA873" s="337"/>
      <c r="DB873" s="337"/>
      <c r="DC873" s="337"/>
      <c r="DD873" s="337"/>
      <c r="DE873" s="337"/>
      <c r="DF873" s="337"/>
      <c r="DG873" s="337"/>
      <c r="DH873" s="337"/>
      <c r="DI873" s="337"/>
      <c r="DJ873" s="337"/>
      <c r="DK873" s="337"/>
      <c r="DL873" s="337"/>
      <c r="DM873"/>
      <c r="DN873"/>
      <c r="DO873"/>
      <c r="EA873" s="333"/>
      <c r="EB873" s="333"/>
      <c r="EC873" s="333"/>
      <c r="ED873" s="333"/>
      <c r="EE873" s="333"/>
      <c r="EF873" s="333"/>
      <c r="EG873" s="333"/>
      <c r="EH873" s="333"/>
      <c r="EJ873" s="66"/>
      <c r="EL873" s="66"/>
      <c r="EM873" s="338"/>
    </row>
    <row r="874" spans="1:143" s="83" customFormat="1">
      <c r="A874" s="66"/>
      <c r="B874" s="66"/>
      <c r="C874" s="120"/>
      <c r="D874" s="66"/>
      <c r="E874" s="197"/>
      <c r="F874" s="120"/>
      <c r="G874" s="333"/>
      <c r="H874" s="333"/>
      <c r="I874" s="333"/>
      <c r="J874" s="333"/>
      <c r="K874" s="333"/>
      <c r="L874" s="333"/>
      <c r="M874" s="333"/>
      <c r="N874" s="333"/>
      <c r="O874" s="333"/>
      <c r="P874" s="333"/>
      <c r="Q874" s="333"/>
      <c r="R874" s="333"/>
      <c r="S874" s="333"/>
      <c r="T874" s="333"/>
      <c r="U874" s="333"/>
      <c r="V874" s="333"/>
      <c r="W874" s="333"/>
      <c r="X874" s="333"/>
      <c r="Y874" s="333"/>
      <c r="Z874" s="333"/>
      <c r="AA874" s="333"/>
      <c r="AB874" s="333"/>
      <c r="AC874" s="333"/>
      <c r="AD874" s="333"/>
      <c r="AE874" s="333"/>
      <c r="AF874" s="333"/>
      <c r="AG874" s="333"/>
      <c r="AH874" s="333"/>
      <c r="AI874" s="333"/>
      <c r="AJ874" s="333"/>
      <c r="AK874" s="333"/>
      <c r="AL874" s="333"/>
      <c r="AM874" s="333"/>
      <c r="AN874" s="333"/>
      <c r="AO874"/>
      <c r="AP874"/>
      <c r="AQ874"/>
      <c r="AR874"/>
      <c r="AS874" s="333"/>
      <c r="AT874" s="333"/>
      <c r="AU874" s="333"/>
      <c r="AV874" s="333"/>
      <c r="AW874" s="333"/>
      <c r="AX874" s="333"/>
      <c r="AY874" s="333"/>
      <c r="AZ874" s="333"/>
      <c r="BA874"/>
      <c r="BB874"/>
      <c r="BC874"/>
      <c r="BD874"/>
      <c r="BE874"/>
      <c r="BF874"/>
      <c r="BG874" s="333"/>
      <c r="BH874" s="333"/>
      <c r="BI874" s="333"/>
      <c r="BJ874" s="333"/>
      <c r="BK874" s="333"/>
      <c r="BL874" s="333"/>
      <c r="BM874" s="333"/>
      <c r="BN874" s="333"/>
      <c r="BO874" s="333"/>
      <c r="BP874" s="333"/>
      <c r="BQ874" s="333"/>
      <c r="BR874" s="333"/>
      <c r="BS874" s="333"/>
      <c r="BT874" s="333"/>
      <c r="BU874" s="333"/>
      <c r="BV874" s="333"/>
      <c r="BW874" s="333"/>
      <c r="BX874" s="333"/>
      <c r="BY874" s="333"/>
      <c r="BZ874" s="333"/>
      <c r="CA874" s="333"/>
      <c r="CB874" s="333"/>
      <c r="CC874" s="333"/>
      <c r="CD874" s="333"/>
      <c r="CE874" s="337"/>
      <c r="CF874" s="337"/>
      <c r="CG874" s="337"/>
      <c r="CH874" s="337"/>
      <c r="CI874" s="333"/>
      <c r="CJ874" s="333"/>
      <c r="CK874" s="333"/>
      <c r="CL874" s="333"/>
      <c r="CM874" s="333"/>
      <c r="CN874" s="333"/>
      <c r="CO874" s="333"/>
      <c r="CP874" s="333"/>
      <c r="CQ874" s="337"/>
      <c r="CR874" s="337"/>
      <c r="CS874" s="337"/>
      <c r="CT874" s="337"/>
      <c r="CU874" s="337"/>
      <c r="CV874" s="337"/>
      <c r="CW874" s="337"/>
      <c r="CX874" s="337"/>
      <c r="CY874" s="337"/>
      <c r="CZ874" s="337"/>
      <c r="DA874" s="337"/>
      <c r="DB874" s="337"/>
      <c r="DC874" s="337"/>
      <c r="DD874" s="337"/>
      <c r="DE874" s="337"/>
      <c r="DF874" s="337"/>
      <c r="DG874" s="337"/>
      <c r="DH874" s="337"/>
      <c r="DI874" s="337"/>
      <c r="DJ874" s="337"/>
      <c r="DK874" s="337"/>
      <c r="DL874" s="337"/>
      <c r="DM874"/>
      <c r="DN874"/>
      <c r="DO874"/>
      <c r="EA874" s="333"/>
      <c r="EB874" s="333"/>
      <c r="EC874" s="333"/>
      <c r="ED874" s="333"/>
      <c r="EE874" s="333"/>
      <c r="EF874" s="333"/>
      <c r="EG874" s="333"/>
      <c r="EH874" s="333"/>
      <c r="EJ874" s="66"/>
      <c r="EL874" s="66"/>
      <c r="EM874" s="338"/>
    </row>
    <row r="875" spans="1:143" s="83" customFormat="1">
      <c r="A875" s="66"/>
      <c r="B875" s="66"/>
      <c r="C875" s="120"/>
      <c r="D875" s="66"/>
      <c r="E875" s="197"/>
      <c r="F875" s="120"/>
      <c r="G875" s="333"/>
      <c r="H875" s="333"/>
      <c r="I875" s="333"/>
      <c r="J875" s="333"/>
      <c r="K875" s="333"/>
      <c r="L875" s="333"/>
      <c r="M875" s="333"/>
      <c r="N875" s="333"/>
      <c r="O875" s="333"/>
      <c r="P875" s="333"/>
      <c r="Q875" s="333"/>
      <c r="R875" s="333"/>
      <c r="S875" s="333"/>
      <c r="T875" s="333"/>
      <c r="U875" s="333"/>
      <c r="V875" s="333"/>
      <c r="W875" s="333"/>
      <c r="X875" s="333"/>
      <c r="Y875" s="333"/>
      <c r="Z875" s="333"/>
      <c r="AA875" s="333"/>
      <c r="AB875" s="333"/>
      <c r="AC875" s="333"/>
      <c r="AD875" s="333"/>
      <c r="AE875" s="333"/>
      <c r="AF875" s="333"/>
      <c r="AG875" s="333"/>
      <c r="AH875" s="333"/>
      <c r="AI875" s="333"/>
      <c r="AJ875" s="333"/>
      <c r="AK875" s="333"/>
      <c r="AL875" s="333"/>
      <c r="AM875" s="333"/>
      <c r="AN875" s="333"/>
      <c r="AO875"/>
      <c r="AP875"/>
      <c r="AQ875"/>
      <c r="AR875"/>
      <c r="AS875" s="333"/>
      <c r="AT875" s="333"/>
      <c r="AU875" s="333"/>
      <c r="AV875" s="333"/>
      <c r="AW875" s="333"/>
      <c r="AX875" s="333"/>
      <c r="AY875" s="333"/>
      <c r="AZ875" s="333"/>
      <c r="BA875"/>
      <c r="BB875"/>
      <c r="BC875"/>
      <c r="BD875"/>
      <c r="BE875"/>
      <c r="BF875"/>
      <c r="BG875" s="333"/>
      <c r="BH875" s="333"/>
      <c r="BI875" s="333"/>
      <c r="BJ875" s="333"/>
      <c r="BK875" s="333"/>
      <c r="BL875" s="333"/>
      <c r="BM875" s="333"/>
      <c r="BN875" s="333"/>
      <c r="BO875" s="333"/>
      <c r="BP875" s="333"/>
      <c r="BQ875" s="333"/>
      <c r="BR875" s="333"/>
      <c r="BS875" s="333"/>
      <c r="BT875" s="333"/>
      <c r="BU875" s="333"/>
      <c r="BV875" s="333"/>
      <c r="BW875" s="333"/>
      <c r="BX875" s="333"/>
      <c r="BY875" s="333"/>
      <c r="BZ875" s="333"/>
      <c r="CA875" s="333"/>
      <c r="CB875" s="333"/>
      <c r="CC875" s="333"/>
      <c r="CD875" s="333"/>
      <c r="CE875" s="337"/>
      <c r="CF875" s="337"/>
      <c r="CG875" s="337"/>
      <c r="CH875" s="337"/>
      <c r="CI875" s="333"/>
      <c r="CJ875" s="333"/>
      <c r="CK875" s="333"/>
      <c r="CL875" s="333"/>
      <c r="CM875" s="333"/>
      <c r="CN875" s="333"/>
      <c r="CO875" s="333"/>
      <c r="CP875" s="333"/>
      <c r="CQ875" s="337"/>
      <c r="CR875" s="337"/>
      <c r="CS875" s="337"/>
      <c r="CT875" s="337"/>
      <c r="CU875" s="337"/>
      <c r="CV875" s="337"/>
      <c r="CW875" s="337"/>
      <c r="CX875" s="337"/>
      <c r="CY875" s="337"/>
      <c r="CZ875" s="337"/>
      <c r="DA875" s="337"/>
      <c r="DB875" s="337"/>
      <c r="DC875" s="337"/>
      <c r="DD875" s="337"/>
      <c r="DE875" s="337"/>
      <c r="DF875" s="337"/>
      <c r="DG875" s="337"/>
      <c r="DH875" s="337"/>
      <c r="DI875" s="337"/>
      <c r="DJ875" s="337"/>
      <c r="DK875" s="337"/>
      <c r="DL875" s="337"/>
      <c r="DM875"/>
      <c r="DN875"/>
      <c r="DO875"/>
      <c r="EA875" s="333"/>
      <c r="EB875" s="333"/>
      <c r="EC875" s="333"/>
      <c r="ED875" s="333"/>
      <c r="EE875" s="333"/>
      <c r="EF875" s="333"/>
      <c r="EG875" s="333"/>
      <c r="EH875" s="333"/>
      <c r="EJ875" s="66"/>
      <c r="EL875" s="66"/>
      <c r="EM875" s="338"/>
    </row>
    <row r="876" spans="1:143" s="83" customFormat="1">
      <c r="A876" s="66"/>
      <c r="B876" s="66"/>
      <c r="C876" s="120"/>
      <c r="D876" s="66"/>
      <c r="E876" s="197"/>
      <c r="F876" s="120"/>
      <c r="G876" s="333"/>
      <c r="H876" s="333"/>
      <c r="I876" s="333"/>
      <c r="J876" s="333"/>
      <c r="K876" s="333"/>
      <c r="L876" s="333"/>
      <c r="M876" s="333"/>
      <c r="N876" s="333"/>
      <c r="O876" s="333"/>
      <c r="P876" s="333"/>
      <c r="Q876" s="333"/>
      <c r="R876" s="333"/>
      <c r="S876" s="333"/>
      <c r="T876" s="333"/>
      <c r="U876" s="333"/>
      <c r="V876" s="333"/>
      <c r="W876" s="333"/>
      <c r="X876" s="333"/>
      <c r="Y876" s="333"/>
      <c r="Z876" s="333"/>
      <c r="AA876" s="333"/>
      <c r="AB876" s="333"/>
      <c r="AC876" s="333"/>
      <c r="AD876" s="333"/>
      <c r="AE876" s="333"/>
      <c r="AF876" s="333"/>
      <c r="AG876" s="333"/>
      <c r="AH876" s="333"/>
      <c r="AI876" s="333"/>
      <c r="AJ876" s="333"/>
      <c r="AK876" s="333"/>
      <c r="AL876" s="333"/>
      <c r="AM876" s="333"/>
      <c r="AN876" s="333"/>
      <c r="AO876"/>
      <c r="AP876"/>
      <c r="AQ876"/>
      <c r="AR876"/>
      <c r="AS876" s="333"/>
      <c r="AT876" s="333"/>
      <c r="AU876" s="333"/>
      <c r="AV876" s="333"/>
      <c r="AW876" s="333"/>
      <c r="AX876" s="333"/>
      <c r="AY876" s="333"/>
      <c r="AZ876" s="333"/>
      <c r="BA876"/>
      <c r="BB876"/>
      <c r="BC876"/>
      <c r="BD876"/>
      <c r="BE876"/>
      <c r="BF876"/>
      <c r="BG876" s="333"/>
      <c r="BH876" s="333"/>
      <c r="BI876" s="333"/>
      <c r="BJ876" s="333"/>
      <c r="BK876" s="333"/>
      <c r="BL876" s="333"/>
      <c r="BM876" s="333"/>
      <c r="BN876" s="333"/>
      <c r="BO876" s="333"/>
      <c r="BP876" s="333"/>
      <c r="BQ876" s="333"/>
      <c r="BR876" s="333"/>
      <c r="BS876" s="333"/>
      <c r="BT876" s="333"/>
      <c r="BU876" s="333"/>
      <c r="BV876" s="333"/>
      <c r="BW876" s="333"/>
      <c r="BX876" s="333"/>
      <c r="BY876" s="333"/>
      <c r="BZ876" s="333"/>
      <c r="CA876" s="333"/>
      <c r="CB876" s="333"/>
      <c r="CC876" s="333"/>
      <c r="CD876" s="333"/>
      <c r="CE876" s="337"/>
      <c r="CF876" s="337"/>
      <c r="CG876" s="337"/>
      <c r="CH876" s="337"/>
      <c r="CI876" s="333"/>
      <c r="CJ876" s="333"/>
      <c r="CK876" s="333"/>
      <c r="CL876" s="333"/>
      <c r="CM876" s="333"/>
      <c r="CN876" s="333"/>
      <c r="CO876" s="333"/>
      <c r="CP876" s="333"/>
      <c r="CQ876" s="337"/>
      <c r="CR876" s="337"/>
      <c r="CS876" s="337"/>
      <c r="CT876" s="337"/>
      <c r="CU876" s="337"/>
      <c r="CV876" s="337"/>
      <c r="CW876" s="337"/>
      <c r="CX876" s="337"/>
      <c r="CY876" s="337"/>
      <c r="CZ876" s="337"/>
      <c r="DA876" s="337"/>
      <c r="DB876" s="337"/>
      <c r="DC876" s="337"/>
      <c r="DD876" s="337"/>
      <c r="DE876" s="337"/>
      <c r="DF876" s="337"/>
      <c r="DG876" s="337"/>
      <c r="DH876" s="337"/>
      <c r="DI876" s="337"/>
      <c r="DJ876" s="337"/>
      <c r="DK876" s="337"/>
      <c r="DL876" s="337"/>
      <c r="DM876"/>
      <c r="DN876"/>
      <c r="DO876"/>
      <c r="EA876" s="333"/>
      <c r="EB876" s="333"/>
      <c r="EC876" s="333"/>
      <c r="ED876" s="333"/>
      <c r="EE876" s="333"/>
      <c r="EF876" s="333"/>
      <c r="EG876" s="333"/>
      <c r="EH876" s="333"/>
      <c r="EJ876" s="66"/>
      <c r="EL876" s="66"/>
      <c r="EM876" s="338"/>
    </row>
    <row r="877" spans="1:143" s="83" customFormat="1">
      <c r="A877" s="66"/>
      <c r="B877" s="66"/>
      <c r="C877" s="120"/>
      <c r="D877" s="66"/>
      <c r="E877" s="197"/>
      <c r="F877" s="120"/>
      <c r="G877" s="333"/>
      <c r="H877" s="333"/>
      <c r="I877" s="333"/>
      <c r="J877" s="333"/>
      <c r="K877" s="333"/>
      <c r="L877" s="333"/>
      <c r="M877" s="333"/>
      <c r="N877" s="333"/>
      <c r="O877" s="333"/>
      <c r="P877" s="333"/>
      <c r="Q877" s="333"/>
      <c r="R877" s="333"/>
      <c r="S877" s="333"/>
      <c r="T877" s="333"/>
      <c r="U877" s="333"/>
      <c r="V877" s="333"/>
      <c r="W877" s="333"/>
      <c r="X877" s="333"/>
      <c r="Y877" s="333"/>
      <c r="Z877" s="333"/>
      <c r="AA877" s="333"/>
      <c r="AB877" s="333"/>
      <c r="AC877" s="333"/>
      <c r="AD877" s="333"/>
      <c r="AE877" s="333"/>
      <c r="AF877" s="333"/>
      <c r="AG877" s="333"/>
      <c r="AH877" s="333"/>
      <c r="AI877" s="333"/>
      <c r="AJ877" s="333"/>
      <c r="AK877" s="333"/>
      <c r="AL877" s="333"/>
      <c r="AM877" s="333"/>
      <c r="AN877" s="333"/>
      <c r="AO877"/>
      <c r="AP877"/>
      <c r="AQ877"/>
      <c r="AR877"/>
      <c r="AS877" s="333"/>
      <c r="AT877" s="333"/>
      <c r="AU877" s="333"/>
      <c r="AV877" s="333"/>
      <c r="AW877" s="333"/>
      <c r="AX877" s="333"/>
      <c r="AY877" s="333"/>
      <c r="AZ877" s="333"/>
      <c r="BA877"/>
      <c r="BB877"/>
      <c r="BC877"/>
      <c r="BD877"/>
      <c r="BE877"/>
      <c r="BF877"/>
      <c r="BG877" s="333"/>
      <c r="BH877" s="333"/>
      <c r="BI877" s="333"/>
      <c r="BJ877" s="333"/>
      <c r="BK877" s="333"/>
      <c r="BL877" s="333"/>
      <c r="BM877" s="333"/>
      <c r="BN877" s="333"/>
      <c r="BO877" s="333"/>
      <c r="BP877" s="333"/>
      <c r="BQ877" s="333"/>
      <c r="BR877" s="333"/>
      <c r="BS877" s="333"/>
      <c r="BT877" s="333"/>
      <c r="BU877" s="333"/>
      <c r="BV877" s="333"/>
      <c r="BW877" s="333"/>
      <c r="BX877" s="333"/>
      <c r="BY877" s="333"/>
      <c r="BZ877" s="333"/>
      <c r="CA877" s="333"/>
      <c r="CB877" s="333"/>
      <c r="CC877" s="333"/>
      <c r="CD877" s="333"/>
      <c r="CE877" s="337"/>
      <c r="CF877" s="337"/>
      <c r="CG877" s="337"/>
      <c r="CH877" s="337"/>
      <c r="CI877" s="333"/>
      <c r="CJ877" s="333"/>
      <c r="CK877" s="333"/>
      <c r="CL877" s="333"/>
      <c r="CM877" s="333"/>
      <c r="CN877" s="333"/>
      <c r="CO877" s="333"/>
      <c r="CP877" s="333"/>
      <c r="CQ877" s="337"/>
      <c r="CR877" s="337"/>
      <c r="CS877" s="337"/>
      <c r="CT877" s="337"/>
      <c r="CU877" s="337"/>
      <c r="CV877" s="337"/>
      <c r="CW877" s="337"/>
      <c r="CX877" s="337"/>
      <c r="CY877" s="337"/>
      <c r="CZ877" s="337"/>
      <c r="DA877" s="337"/>
      <c r="DB877" s="337"/>
      <c r="DC877" s="337"/>
      <c r="DD877" s="337"/>
      <c r="DE877" s="337"/>
      <c r="DF877" s="337"/>
      <c r="DG877" s="337"/>
      <c r="DH877" s="337"/>
      <c r="DI877" s="337"/>
      <c r="DJ877" s="337"/>
      <c r="DK877" s="337"/>
      <c r="DL877" s="337"/>
      <c r="DM877"/>
      <c r="DN877"/>
      <c r="DO877"/>
      <c r="EA877" s="333"/>
      <c r="EB877" s="333"/>
      <c r="EC877" s="333"/>
      <c r="ED877" s="333"/>
      <c r="EE877" s="333"/>
      <c r="EF877" s="333"/>
      <c r="EG877" s="333"/>
      <c r="EH877" s="333"/>
      <c r="EJ877" s="66"/>
      <c r="EL877" s="66"/>
      <c r="EM877" s="338"/>
    </row>
    <row r="878" spans="1:143" s="83" customFormat="1">
      <c r="A878" s="66"/>
      <c r="B878" s="66"/>
      <c r="C878" s="120"/>
      <c r="D878" s="66"/>
      <c r="E878" s="197"/>
      <c r="F878" s="120"/>
      <c r="G878" s="333"/>
      <c r="H878" s="333"/>
      <c r="I878" s="333"/>
      <c r="J878" s="333"/>
      <c r="K878" s="333"/>
      <c r="L878" s="333"/>
      <c r="M878" s="333"/>
      <c r="N878" s="333"/>
      <c r="O878" s="333"/>
      <c r="P878" s="333"/>
      <c r="Q878" s="333"/>
      <c r="R878" s="333"/>
      <c r="S878" s="333"/>
      <c r="T878" s="333"/>
      <c r="U878" s="333"/>
      <c r="V878" s="333"/>
      <c r="W878" s="333"/>
      <c r="X878" s="333"/>
      <c r="Y878" s="333"/>
      <c r="Z878" s="333"/>
      <c r="AA878" s="333"/>
      <c r="AB878" s="333"/>
      <c r="AC878" s="333"/>
      <c r="AD878" s="333"/>
      <c r="AE878" s="333"/>
      <c r="AF878" s="333"/>
      <c r="AG878" s="333"/>
      <c r="AH878" s="333"/>
      <c r="AI878" s="333"/>
      <c r="AJ878" s="333"/>
      <c r="AK878" s="333"/>
      <c r="AL878" s="333"/>
      <c r="AM878" s="333"/>
      <c r="AN878" s="333"/>
      <c r="AO878"/>
      <c r="AP878"/>
      <c r="AQ878"/>
      <c r="AR878"/>
      <c r="AS878" s="333"/>
      <c r="AT878" s="333"/>
      <c r="AU878" s="333"/>
      <c r="AV878" s="333"/>
      <c r="AW878" s="333"/>
      <c r="AX878" s="333"/>
      <c r="AY878" s="333"/>
      <c r="AZ878" s="333"/>
      <c r="BA878"/>
      <c r="BB878"/>
      <c r="BC878"/>
      <c r="BD878"/>
      <c r="BE878"/>
      <c r="BF878"/>
      <c r="BG878" s="333"/>
      <c r="BH878" s="333"/>
      <c r="BI878" s="333"/>
      <c r="BJ878" s="333"/>
      <c r="BK878" s="333"/>
      <c r="BL878" s="333"/>
      <c r="BM878" s="333"/>
      <c r="BN878" s="333"/>
      <c r="BO878" s="333"/>
      <c r="BP878" s="333"/>
      <c r="BQ878" s="333"/>
      <c r="BR878" s="333"/>
      <c r="BS878" s="333"/>
      <c r="BT878" s="333"/>
      <c r="BU878" s="333"/>
      <c r="BV878" s="333"/>
      <c r="BW878" s="333"/>
      <c r="BX878" s="333"/>
      <c r="BY878" s="333"/>
      <c r="BZ878" s="333"/>
      <c r="CA878" s="333"/>
      <c r="CB878" s="333"/>
      <c r="CC878" s="333"/>
      <c r="CD878" s="333"/>
      <c r="CE878" s="337"/>
      <c r="CF878" s="337"/>
      <c r="CG878" s="337"/>
      <c r="CH878" s="337"/>
      <c r="CI878" s="333"/>
      <c r="CJ878" s="333"/>
      <c r="CK878" s="333"/>
      <c r="CL878" s="333"/>
      <c r="CM878" s="333"/>
      <c r="CN878" s="333"/>
      <c r="CO878" s="333"/>
      <c r="CP878" s="333"/>
      <c r="CQ878" s="337"/>
      <c r="CR878" s="337"/>
      <c r="CS878" s="337"/>
      <c r="CT878" s="337"/>
      <c r="CU878" s="337"/>
      <c r="CV878" s="337"/>
      <c r="CW878" s="337"/>
      <c r="CX878" s="337"/>
      <c r="CY878" s="337"/>
      <c r="CZ878" s="337"/>
      <c r="DA878" s="337"/>
      <c r="DB878" s="337"/>
      <c r="DC878" s="337"/>
      <c r="DD878" s="337"/>
      <c r="DE878" s="337"/>
      <c r="DF878" s="337"/>
      <c r="DG878" s="337"/>
      <c r="DH878" s="337"/>
      <c r="DI878" s="337"/>
      <c r="DJ878" s="337"/>
      <c r="DK878" s="337"/>
      <c r="DL878" s="337"/>
      <c r="DM878"/>
      <c r="DN878"/>
      <c r="DO878"/>
      <c r="EA878" s="333"/>
      <c r="EB878" s="333"/>
      <c r="EC878" s="333"/>
      <c r="ED878" s="333"/>
      <c r="EE878" s="333"/>
      <c r="EF878" s="333"/>
      <c r="EG878" s="333"/>
      <c r="EH878" s="333"/>
      <c r="EJ878" s="66"/>
      <c r="EL878" s="66"/>
      <c r="EM878" s="338"/>
    </row>
    <row r="879" spans="1:143" s="83" customFormat="1">
      <c r="A879" s="66"/>
      <c r="B879" s="66"/>
      <c r="C879" s="120"/>
      <c r="D879" s="66"/>
      <c r="E879" s="197"/>
      <c r="F879" s="120"/>
      <c r="G879" s="333"/>
      <c r="H879" s="333"/>
      <c r="I879" s="333"/>
      <c r="J879" s="333"/>
      <c r="K879" s="333"/>
      <c r="L879" s="333"/>
      <c r="M879" s="333"/>
      <c r="N879" s="333"/>
      <c r="O879" s="333"/>
      <c r="P879" s="333"/>
      <c r="Q879" s="333"/>
      <c r="R879" s="333"/>
      <c r="S879" s="333"/>
      <c r="T879" s="333"/>
      <c r="U879" s="333"/>
      <c r="V879" s="333"/>
      <c r="W879" s="333"/>
      <c r="X879" s="333"/>
      <c r="Y879" s="333"/>
      <c r="Z879" s="333"/>
      <c r="AA879" s="333"/>
      <c r="AB879" s="333"/>
      <c r="AC879" s="333"/>
      <c r="AD879" s="333"/>
      <c r="AE879" s="333"/>
      <c r="AF879" s="333"/>
      <c r="AG879" s="333"/>
      <c r="AH879" s="333"/>
      <c r="AI879" s="333"/>
      <c r="AJ879" s="333"/>
      <c r="AK879" s="333"/>
      <c r="AL879" s="333"/>
      <c r="AM879" s="333"/>
      <c r="AN879" s="333"/>
      <c r="AO879"/>
      <c r="AP879"/>
      <c r="AQ879"/>
      <c r="AR879"/>
      <c r="AS879" s="333"/>
      <c r="AT879" s="333"/>
      <c r="AU879" s="333"/>
      <c r="AV879" s="333"/>
      <c r="AW879" s="333"/>
      <c r="AX879" s="333"/>
      <c r="AY879" s="333"/>
      <c r="AZ879" s="333"/>
      <c r="BA879"/>
      <c r="BB879"/>
      <c r="BC879"/>
      <c r="BD879"/>
      <c r="BE879"/>
      <c r="BF879"/>
      <c r="BG879" s="333"/>
      <c r="BH879" s="333"/>
      <c r="BI879" s="333"/>
      <c r="BJ879" s="333"/>
      <c r="BK879" s="333"/>
      <c r="BL879" s="333"/>
      <c r="BM879" s="333"/>
      <c r="BN879" s="333"/>
      <c r="BO879" s="333"/>
      <c r="BP879" s="333"/>
      <c r="BQ879" s="333"/>
      <c r="BR879" s="333"/>
      <c r="BS879" s="333"/>
      <c r="BT879" s="333"/>
      <c r="BU879" s="333"/>
      <c r="BV879" s="333"/>
      <c r="BW879" s="333"/>
      <c r="BX879" s="333"/>
      <c r="BY879" s="333"/>
      <c r="BZ879" s="333"/>
      <c r="CA879" s="333"/>
      <c r="CB879" s="333"/>
      <c r="CC879" s="333"/>
      <c r="CD879" s="333"/>
      <c r="CE879" s="337"/>
      <c r="CF879" s="337"/>
      <c r="CG879" s="337"/>
      <c r="CH879" s="337"/>
      <c r="CI879" s="333"/>
      <c r="CJ879" s="333"/>
      <c r="CK879" s="333"/>
      <c r="CL879" s="333"/>
      <c r="CM879" s="333"/>
      <c r="CN879" s="333"/>
      <c r="CO879" s="333"/>
      <c r="CP879" s="333"/>
      <c r="CQ879" s="337"/>
      <c r="CR879" s="337"/>
      <c r="CS879" s="337"/>
      <c r="CT879" s="337"/>
      <c r="CU879" s="337"/>
      <c r="CV879" s="337"/>
      <c r="CW879" s="337"/>
      <c r="CX879" s="337"/>
      <c r="CY879" s="337"/>
      <c r="CZ879" s="337"/>
      <c r="DA879" s="337"/>
      <c r="DB879" s="337"/>
      <c r="DC879" s="337"/>
      <c r="DD879" s="337"/>
      <c r="DE879" s="337"/>
      <c r="DF879" s="337"/>
      <c r="DG879" s="337"/>
      <c r="DH879" s="337"/>
      <c r="DI879" s="337"/>
      <c r="DJ879" s="337"/>
      <c r="DK879" s="337"/>
      <c r="DL879" s="337"/>
      <c r="DM879"/>
      <c r="DN879"/>
      <c r="DO879"/>
      <c r="EA879" s="333"/>
      <c r="EB879" s="333"/>
      <c r="EC879" s="333"/>
      <c r="ED879" s="333"/>
      <c r="EE879" s="333"/>
      <c r="EF879" s="333"/>
      <c r="EG879" s="333"/>
      <c r="EH879" s="333"/>
      <c r="EJ879" s="66"/>
      <c r="EL879" s="66"/>
      <c r="EM879" s="338"/>
    </row>
    <row r="880" spans="1:143" s="83" customFormat="1">
      <c r="A880" s="66"/>
      <c r="B880" s="66"/>
      <c r="C880" s="120"/>
      <c r="D880" s="66"/>
      <c r="E880" s="197"/>
      <c r="F880" s="120"/>
      <c r="G880" s="333"/>
      <c r="H880" s="333"/>
      <c r="I880" s="333"/>
      <c r="J880" s="333"/>
      <c r="K880" s="333"/>
      <c r="L880" s="333"/>
      <c r="M880" s="333"/>
      <c r="N880" s="333"/>
      <c r="O880" s="333"/>
      <c r="P880" s="333"/>
      <c r="Q880" s="333"/>
      <c r="R880" s="333"/>
      <c r="S880" s="333"/>
      <c r="T880" s="333"/>
      <c r="U880" s="333"/>
      <c r="V880" s="333"/>
      <c r="W880" s="333"/>
      <c r="X880" s="333"/>
      <c r="Y880" s="333"/>
      <c r="Z880" s="333"/>
      <c r="AA880" s="333"/>
      <c r="AB880" s="333"/>
      <c r="AC880" s="333"/>
      <c r="AD880" s="333"/>
      <c r="AE880" s="333"/>
      <c r="AF880" s="333"/>
      <c r="AG880" s="333"/>
      <c r="AH880" s="333"/>
      <c r="AI880" s="333"/>
      <c r="AJ880" s="333"/>
      <c r="AK880" s="333"/>
      <c r="AL880" s="333"/>
      <c r="AM880" s="333"/>
      <c r="AN880" s="333"/>
      <c r="AO880"/>
      <c r="AP880"/>
      <c r="AQ880"/>
      <c r="AR880"/>
      <c r="AS880" s="333"/>
      <c r="AT880" s="333"/>
      <c r="AU880" s="333"/>
      <c r="AV880" s="333"/>
      <c r="AW880" s="333"/>
      <c r="AX880" s="333"/>
      <c r="AY880" s="333"/>
      <c r="AZ880" s="333"/>
      <c r="BA880"/>
      <c r="BB880"/>
      <c r="BC880"/>
      <c r="BD880"/>
      <c r="BE880"/>
      <c r="BF880"/>
      <c r="BG880" s="333"/>
      <c r="BH880" s="333"/>
      <c r="BI880" s="333"/>
      <c r="BJ880" s="333"/>
      <c r="BK880" s="333"/>
      <c r="BL880" s="333"/>
      <c r="BM880" s="333"/>
      <c r="BN880" s="333"/>
      <c r="BO880" s="333"/>
      <c r="BP880" s="333"/>
      <c r="BQ880" s="333"/>
      <c r="BR880" s="333"/>
      <c r="BS880" s="333"/>
      <c r="BT880" s="333"/>
      <c r="BU880" s="333"/>
      <c r="BV880" s="333"/>
      <c r="BW880" s="333"/>
      <c r="BX880" s="333"/>
      <c r="BY880" s="333"/>
      <c r="BZ880" s="333"/>
      <c r="CA880" s="333"/>
      <c r="CB880" s="333"/>
      <c r="CC880" s="333"/>
      <c r="CD880" s="333"/>
      <c r="CE880" s="337"/>
      <c r="CF880" s="337"/>
      <c r="CG880" s="337"/>
      <c r="CH880" s="337"/>
      <c r="CI880" s="333"/>
      <c r="CJ880" s="333"/>
      <c r="CK880" s="333"/>
      <c r="CL880" s="333"/>
      <c r="CM880" s="333"/>
      <c r="CN880" s="333"/>
      <c r="CO880" s="333"/>
      <c r="CP880" s="333"/>
      <c r="CQ880" s="337"/>
      <c r="CR880" s="337"/>
      <c r="CS880" s="337"/>
      <c r="CT880" s="337"/>
      <c r="CU880" s="337"/>
      <c r="CV880" s="337"/>
      <c r="CW880" s="337"/>
      <c r="CX880" s="337"/>
      <c r="CY880" s="337"/>
      <c r="CZ880" s="337"/>
      <c r="DA880" s="337"/>
      <c r="DB880" s="337"/>
      <c r="DC880" s="337"/>
      <c r="DD880" s="337"/>
      <c r="DE880" s="337"/>
      <c r="DF880" s="337"/>
      <c r="DG880" s="337"/>
      <c r="DH880" s="337"/>
      <c r="DI880" s="337"/>
      <c r="DJ880" s="337"/>
      <c r="DK880" s="337"/>
      <c r="DL880" s="337"/>
      <c r="DM880"/>
      <c r="DN880"/>
      <c r="DO880"/>
      <c r="EA880" s="333"/>
      <c r="EB880" s="333"/>
      <c r="EC880" s="333"/>
      <c r="ED880" s="333"/>
      <c r="EE880" s="333"/>
      <c r="EF880" s="333"/>
      <c r="EG880" s="333"/>
      <c r="EH880" s="333"/>
      <c r="EJ880" s="66"/>
      <c r="EL880" s="66"/>
      <c r="EM880" s="338"/>
    </row>
    <row r="881" spans="1:143" s="83" customFormat="1">
      <c r="A881" s="66"/>
      <c r="B881" s="66"/>
      <c r="C881" s="120"/>
      <c r="D881" s="66"/>
      <c r="E881" s="197"/>
      <c r="F881" s="120"/>
      <c r="G881" s="333"/>
      <c r="H881" s="333"/>
      <c r="I881" s="333"/>
      <c r="J881" s="333"/>
      <c r="K881" s="333"/>
      <c r="L881" s="333"/>
      <c r="M881" s="333"/>
      <c r="N881" s="333"/>
      <c r="O881" s="333"/>
      <c r="P881" s="333"/>
      <c r="Q881" s="333"/>
      <c r="R881" s="333"/>
      <c r="S881" s="333"/>
      <c r="T881" s="333"/>
      <c r="U881" s="333"/>
      <c r="V881" s="333"/>
      <c r="W881" s="333"/>
      <c r="X881" s="333"/>
      <c r="Y881" s="333"/>
      <c r="Z881" s="333"/>
      <c r="AA881" s="333"/>
      <c r="AB881" s="333"/>
      <c r="AC881" s="333"/>
      <c r="AD881" s="333"/>
      <c r="AE881" s="333"/>
      <c r="AF881" s="333"/>
      <c r="AG881" s="333"/>
      <c r="AH881" s="333"/>
      <c r="AI881" s="333"/>
      <c r="AJ881" s="333"/>
      <c r="AK881" s="333"/>
      <c r="AL881" s="333"/>
      <c r="AM881" s="333"/>
      <c r="AN881" s="333"/>
      <c r="AO881"/>
      <c r="AP881"/>
      <c r="AQ881"/>
      <c r="AR881"/>
      <c r="AS881" s="333"/>
      <c r="AT881" s="333"/>
      <c r="AU881" s="333"/>
      <c r="AV881" s="333"/>
      <c r="AW881" s="333"/>
      <c r="AX881" s="333"/>
      <c r="AY881" s="333"/>
      <c r="AZ881" s="333"/>
      <c r="BA881"/>
      <c r="BB881"/>
      <c r="BC881"/>
      <c r="BD881"/>
      <c r="BE881"/>
      <c r="BF881"/>
      <c r="BG881" s="333"/>
      <c r="BH881" s="333"/>
      <c r="BI881" s="333"/>
      <c r="BJ881" s="333"/>
      <c r="BK881" s="333"/>
      <c r="BL881" s="333"/>
      <c r="BM881" s="333"/>
      <c r="BN881" s="333"/>
      <c r="BO881" s="333"/>
      <c r="BP881" s="333"/>
      <c r="BQ881" s="333"/>
      <c r="BR881" s="333"/>
      <c r="BS881" s="333"/>
      <c r="BT881" s="333"/>
      <c r="BU881" s="333"/>
      <c r="BV881" s="333"/>
      <c r="BW881" s="333"/>
      <c r="BX881" s="333"/>
      <c r="BY881" s="333"/>
      <c r="BZ881" s="333"/>
      <c r="CA881" s="333"/>
      <c r="CB881" s="333"/>
      <c r="CC881" s="333"/>
      <c r="CD881" s="333"/>
      <c r="CE881" s="337"/>
      <c r="CF881" s="337"/>
      <c r="CG881" s="337"/>
      <c r="CH881" s="337"/>
      <c r="CI881" s="333"/>
      <c r="CJ881" s="333"/>
      <c r="CK881" s="333"/>
      <c r="CL881" s="333"/>
      <c r="CM881" s="333"/>
      <c r="CN881" s="333"/>
      <c r="CO881" s="333"/>
      <c r="CP881" s="333"/>
      <c r="CQ881" s="337"/>
      <c r="CR881" s="337"/>
      <c r="CS881" s="337"/>
      <c r="CT881" s="337"/>
      <c r="CU881" s="337"/>
      <c r="CV881" s="337"/>
      <c r="CW881" s="337"/>
      <c r="CX881" s="337"/>
      <c r="CY881" s="337"/>
      <c r="CZ881" s="337"/>
      <c r="DA881" s="337"/>
      <c r="DB881" s="337"/>
      <c r="DC881" s="337"/>
      <c r="DD881" s="337"/>
      <c r="DE881" s="337"/>
      <c r="DF881" s="337"/>
      <c r="DG881" s="337"/>
      <c r="DH881" s="337"/>
      <c r="DI881" s="337"/>
      <c r="DJ881" s="337"/>
      <c r="DK881" s="337"/>
      <c r="DL881" s="337"/>
      <c r="DM881"/>
      <c r="DN881"/>
      <c r="DO881"/>
      <c r="EA881" s="333"/>
      <c r="EB881" s="333"/>
      <c r="EC881" s="333"/>
      <c r="ED881" s="333"/>
      <c r="EE881" s="333"/>
      <c r="EF881" s="333"/>
      <c r="EG881" s="333"/>
      <c r="EH881" s="333"/>
      <c r="EJ881" s="66"/>
      <c r="EL881" s="66"/>
      <c r="EM881" s="338"/>
    </row>
    <row r="882" spans="1:143" s="83" customFormat="1">
      <c r="A882" s="66"/>
      <c r="B882" s="66"/>
      <c r="C882" s="120"/>
      <c r="D882" s="66"/>
      <c r="E882" s="197"/>
      <c r="F882" s="120"/>
      <c r="G882" s="333"/>
      <c r="H882" s="333"/>
      <c r="I882" s="333"/>
      <c r="J882" s="333"/>
      <c r="K882" s="333"/>
      <c r="L882" s="333"/>
      <c r="M882" s="333"/>
      <c r="N882" s="333"/>
      <c r="O882" s="333"/>
      <c r="P882" s="333"/>
      <c r="Q882" s="333"/>
      <c r="R882" s="333"/>
      <c r="S882" s="333"/>
      <c r="T882" s="333"/>
      <c r="U882" s="333"/>
      <c r="V882" s="333"/>
      <c r="W882" s="333"/>
      <c r="X882" s="333"/>
      <c r="Y882" s="333"/>
      <c r="Z882" s="333"/>
      <c r="AA882" s="333"/>
      <c r="AB882" s="333"/>
      <c r="AC882" s="333"/>
      <c r="AD882" s="333"/>
      <c r="AE882" s="333"/>
      <c r="AF882" s="333"/>
      <c r="AG882" s="333"/>
      <c r="AH882" s="333"/>
      <c r="AI882" s="333"/>
      <c r="AJ882" s="333"/>
      <c r="AK882" s="333"/>
      <c r="AL882" s="333"/>
      <c r="AM882" s="333"/>
      <c r="AN882" s="333"/>
      <c r="AO882"/>
      <c r="AP882"/>
      <c r="AQ882"/>
      <c r="AR882"/>
      <c r="AS882" s="333"/>
      <c r="AT882" s="333"/>
      <c r="AU882" s="333"/>
      <c r="AV882" s="333"/>
      <c r="AW882" s="333"/>
      <c r="AX882" s="333"/>
      <c r="AY882" s="333"/>
      <c r="AZ882" s="333"/>
      <c r="BA882"/>
      <c r="BB882"/>
      <c r="BC882"/>
      <c r="BD882"/>
      <c r="BE882"/>
      <c r="BF882"/>
      <c r="BG882" s="333"/>
      <c r="BH882" s="333"/>
      <c r="BI882" s="333"/>
      <c r="BJ882" s="333"/>
      <c r="BK882" s="333"/>
      <c r="BL882" s="333"/>
      <c r="BM882" s="333"/>
      <c r="BN882" s="333"/>
      <c r="BO882" s="333"/>
      <c r="BP882" s="333"/>
      <c r="BQ882" s="333"/>
      <c r="BR882" s="333"/>
      <c r="BS882" s="333"/>
      <c r="BT882" s="333"/>
      <c r="BU882" s="333"/>
      <c r="BV882" s="333"/>
      <c r="BW882" s="333"/>
      <c r="BX882" s="333"/>
      <c r="BY882" s="333"/>
      <c r="BZ882" s="333"/>
      <c r="CA882" s="333"/>
      <c r="CB882" s="333"/>
      <c r="CC882" s="333"/>
      <c r="CD882" s="333"/>
      <c r="CE882" s="337"/>
      <c r="CF882" s="337"/>
      <c r="CG882" s="337"/>
      <c r="CH882" s="337"/>
      <c r="CI882" s="333"/>
      <c r="CJ882" s="333"/>
      <c r="CK882" s="333"/>
      <c r="CL882" s="333"/>
      <c r="CM882" s="333"/>
      <c r="CN882" s="333"/>
      <c r="CO882" s="333"/>
      <c r="CP882" s="333"/>
      <c r="CQ882" s="337"/>
      <c r="CR882" s="337"/>
      <c r="CS882" s="337"/>
      <c r="CT882" s="337"/>
      <c r="CU882" s="337"/>
      <c r="CV882" s="337"/>
      <c r="CW882" s="337"/>
      <c r="CX882" s="337"/>
      <c r="CY882" s="337"/>
      <c r="CZ882" s="337"/>
      <c r="DA882" s="337"/>
      <c r="DB882" s="337"/>
      <c r="DC882" s="337"/>
      <c r="DD882" s="337"/>
      <c r="DE882" s="337"/>
      <c r="DF882" s="337"/>
      <c r="DG882" s="337"/>
      <c r="DH882" s="337"/>
      <c r="DI882" s="337"/>
      <c r="DJ882" s="337"/>
      <c r="DK882" s="337"/>
      <c r="DL882" s="337"/>
      <c r="DM882"/>
      <c r="DN882"/>
      <c r="DO882"/>
      <c r="EA882" s="333"/>
      <c r="EB882" s="333"/>
      <c r="EC882" s="333"/>
      <c r="ED882" s="333"/>
      <c r="EE882" s="333"/>
      <c r="EF882" s="333"/>
      <c r="EG882" s="333"/>
      <c r="EH882" s="333"/>
      <c r="EJ882" s="66"/>
      <c r="EL882" s="66"/>
      <c r="EM882" s="338"/>
    </row>
    <row r="883" spans="1:143" s="83" customFormat="1">
      <c r="A883" s="66"/>
      <c r="B883" s="66"/>
      <c r="C883" s="120"/>
      <c r="D883" s="66"/>
      <c r="E883" s="197"/>
      <c r="F883" s="120"/>
      <c r="G883" s="333"/>
      <c r="H883" s="333"/>
      <c r="I883" s="333"/>
      <c r="J883" s="333"/>
      <c r="K883" s="333"/>
      <c r="L883" s="333"/>
      <c r="M883" s="333"/>
      <c r="N883" s="333"/>
      <c r="O883" s="333"/>
      <c r="P883" s="333"/>
      <c r="Q883" s="333"/>
      <c r="R883" s="333"/>
      <c r="S883" s="333"/>
      <c r="T883" s="333"/>
      <c r="U883" s="333"/>
      <c r="V883" s="333"/>
      <c r="W883" s="333"/>
      <c r="X883" s="333"/>
      <c r="Y883" s="333"/>
      <c r="Z883" s="333"/>
      <c r="AA883" s="333"/>
      <c r="AB883" s="333"/>
      <c r="AC883" s="333"/>
      <c r="AD883" s="333"/>
      <c r="AE883" s="333"/>
      <c r="AF883" s="333"/>
      <c r="AG883" s="333"/>
      <c r="AH883" s="333"/>
      <c r="AI883" s="333"/>
      <c r="AJ883" s="333"/>
      <c r="AK883" s="333"/>
      <c r="AL883" s="333"/>
      <c r="AM883" s="333"/>
      <c r="AN883" s="333"/>
      <c r="AO883"/>
      <c r="AP883"/>
      <c r="AQ883"/>
      <c r="AR883"/>
      <c r="AS883" s="333"/>
      <c r="AT883" s="333"/>
      <c r="AU883" s="333"/>
      <c r="AV883" s="333"/>
      <c r="AW883" s="333"/>
      <c r="AX883" s="333"/>
      <c r="AY883" s="333"/>
      <c r="AZ883" s="333"/>
      <c r="BA883"/>
      <c r="BB883"/>
      <c r="BC883"/>
      <c r="BD883"/>
      <c r="BE883"/>
      <c r="BF883"/>
      <c r="BG883" s="333"/>
      <c r="BH883" s="333"/>
      <c r="BI883" s="333"/>
      <c r="BJ883" s="333"/>
      <c r="BK883" s="333"/>
      <c r="BL883" s="333"/>
      <c r="BM883" s="333"/>
      <c r="BN883" s="333"/>
      <c r="BO883" s="333"/>
      <c r="BP883" s="333"/>
      <c r="BQ883" s="333"/>
      <c r="BR883" s="333"/>
      <c r="BS883" s="333"/>
      <c r="BT883" s="333"/>
      <c r="BU883" s="333"/>
      <c r="BV883" s="333"/>
      <c r="BW883" s="333"/>
      <c r="BX883" s="333"/>
      <c r="BY883" s="333"/>
      <c r="BZ883" s="333"/>
      <c r="CA883" s="333"/>
      <c r="CB883" s="333"/>
      <c r="CC883" s="333"/>
      <c r="CD883" s="333"/>
      <c r="CE883" s="337"/>
      <c r="CF883" s="337"/>
      <c r="CG883" s="337"/>
      <c r="CH883" s="337"/>
      <c r="CI883" s="333"/>
      <c r="CJ883" s="333"/>
      <c r="CK883" s="333"/>
      <c r="CL883" s="333"/>
      <c r="CM883" s="333"/>
      <c r="CN883" s="333"/>
      <c r="CO883" s="333"/>
      <c r="CP883" s="333"/>
      <c r="CQ883" s="337"/>
      <c r="CR883" s="337"/>
      <c r="CS883" s="337"/>
      <c r="CT883" s="337"/>
      <c r="CU883" s="337"/>
      <c r="CV883" s="337"/>
      <c r="CW883" s="337"/>
      <c r="CX883" s="337"/>
      <c r="CY883" s="337"/>
      <c r="CZ883" s="337"/>
      <c r="DA883" s="337"/>
      <c r="DB883" s="337"/>
      <c r="DC883" s="337"/>
      <c r="DD883" s="337"/>
      <c r="DE883" s="337"/>
      <c r="DF883" s="337"/>
      <c r="DG883" s="337"/>
      <c r="DH883" s="337"/>
      <c r="DI883" s="337"/>
      <c r="DJ883" s="337"/>
      <c r="DK883" s="337"/>
      <c r="DL883" s="337"/>
      <c r="DM883"/>
      <c r="DN883"/>
      <c r="DO883"/>
      <c r="EA883" s="333"/>
      <c r="EB883" s="333"/>
      <c r="EC883" s="333"/>
      <c r="ED883" s="333"/>
      <c r="EE883" s="333"/>
      <c r="EF883" s="333"/>
      <c r="EG883" s="333"/>
      <c r="EH883" s="333"/>
      <c r="EJ883" s="66"/>
      <c r="EL883" s="66"/>
      <c r="EM883" s="338"/>
    </row>
    <row r="884" spans="1:143" s="83" customFormat="1">
      <c r="A884" s="66"/>
      <c r="B884" s="66"/>
      <c r="C884" s="120"/>
      <c r="D884" s="66"/>
      <c r="E884" s="197"/>
      <c r="F884" s="120"/>
      <c r="G884" s="333"/>
      <c r="H884" s="333"/>
      <c r="I884" s="333"/>
      <c r="J884" s="333"/>
      <c r="K884" s="333"/>
      <c r="L884" s="333"/>
      <c r="M884" s="333"/>
      <c r="N884" s="333"/>
      <c r="O884" s="333"/>
      <c r="P884" s="333"/>
      <c r="Q884" s="333"/>
      <c r="R884" s="333"/>
      <c r="S884" s="333"/>
      <c r="T884" s="333"/>
      <c r="U884" s="333"/>
      <c r="V884" s="333"/>
      <c r="W884" s="333"/>
      <c r="X884" s="333"/>
      <c r="Y884" s="333"/>
      <c r="Z884" s="333"/>
      <c r="AA884" s="333"/>
      <c r="AB884" s="333"/>
      <c r="AC884" s="333"/>
      <c r="AD884" s="333"/>
      <c r="AE884" s="333"/>
      <c r="AF884" s="333"/>
      <c r="AG884" s="333"/>
      <c r="AH884" s="333"/>
      <c r="AI884" s="333"/>
      <c r="AJ884" s="333"/>
      <c r="AK884" s="333"/>
      <c r="AL884" s="333"/>
      <c r="AM884" s="333"/>
      <c r="AN884" s="333"/>
      <c r="AO884"/>
      <c r="AP884"/>
      <c r="AQ884"/>
      <c r="AR884"/>
      <c r="AS884" s="333"/>
      <c r="AT884" s="333"/>
      <c r="AU884" s="333"/>
      <c r="AV884" s="333"/>
      <c r="AW884" s="333"/>
      <c r="AX884" s="333"/>
      <c r="AY884" s="333"/>
      <c r="AZ884" s="333"/>
      <c r="BA884"/>
      <c r="BB884"/>
      <c r="BC884"/>
      <c r="BD884"/>
      <c r="BE884"/>
      <c r="BF884"/>
      <c r="BG884" s="333"/>
      <c r="BH884" s="333"/>
      <c r="BI884" s="333"/>
      <c r="BJ884" s="333"/>
      <c r="BK884" s="333"/>
      <c r="BL884" s="333"/>
      <c r="BM884" s="333"/>
      <c r="BN884" s="333"/>
      <c r="BO884" s="333"/>
      <c r="BP884" s="333"/>
      <c r="BQ884" s="333"/>
      <c r="BR884" s="333"/>
      <c r="BS884" s="333"/>
      <c r="BT884" s="333"/>
      <c r="BU884" s="333"/>
      <c r="BV884" s="333"/>
      <c r="BW884" s="333"/>
      <c r="BX884" s="333"/>
      <c r="BY884" s="333"/>
      <c r="BZ884" s="333"/>
      <c r="CA884" s="333"/>
      <c r="CB884" s="333"/>
      <c r="CC884" s="333"/>
      <c r="CD884" s="333"/>
      <c r="CE884" s="337"/>
      <c r="CF884" s="337"/>
      <c r="CG884" s="337"/>
      <c r="CH884" s="337"/>
      <c r="CI884" s="333"/>
      <c r="CJ884" s="333"/>
      <c r="CK884" s="333"/>
      <c r="CL884" s="333"/>
      <c r="CM884" s="333"/>
      <c r="CN884" s="333"/>
      <c r="CO884" s="333"/>
      <c r="CP884" s="333"/>
      <c r="CQ884" s="337"/>
      <c r="CR884" s="337"/>
      <c r="CS884" s="337"/>
      <c r="CT884" s="337"/>
      <c r="CU884" s="337"/>
      <c r="CV884" s="337"/>
      <c r="CW884" s="337"/>
      <c r="CX884" s="337"/>
      <c r="CY884" s="337"/>
      <c r="CZ884" s="337"/>
      <c r="DA884" s="337"/>
      <c r="DB884" s="337"/>
      <c r="DC884" s="337"/>
      <c r="DD884" s="337"/>
      <c r="DE884" s="337"/>
      <c r="DF884" s="337"/>
      <c r="DG884" s="337"/>
      <c r="DH884" s="337"/>
      <c r="DI884" s="337"/>
      <c r="DJ884" s="337"/>
      <c r="DK884" s="337"/>
      <c r="DL884" s="337"/>
      <c r="DM884"/>
      <c r="DN884"/>
      <c r="DO884"/>
      <c r="EA884" s="333"/>
      <c r="EB884" s="333"/>
      <c r="EC884" s="333"/>
      <c r="ED884" s="333"/>
      <c r="EE884" s="333"/>
      <c r="EF884" s="333"/>
      <c r="EG884" s="333"/>
      <c r="EH884" s="333"/>
      <c r="EJ884" s="66"/>
      <c r="EL884" s="66"/>
      <c r="EM884" s="338"/>
    </row>
    <row r="885" spans="1:143" s="83" customFormat="1">
      <c r="A885" s="66"/>
      <c r="B885" s="66"/>
      <c r="C885" s="120"/>
      <c r="D885" s="66"/>
      <c r="E885" s="197"/>
      <c r="F885" s="120"/>
      <c r="G885" s="333"/>
      <c r="H885" s="333"/>
      <c r="I885" s="333"/>
      <c r="J885" s="333"/>
      <c r="K885" s="333"/>
      <c r="L885" s="333"/>
      <c r="M885" s="333"/>
      <c r="N885" s="333"/>
      <c r="O885" s="333"/>
      <c r="P885" s="333"/>
      <c r="Q885" s="333"/>
      <c r="R885" s="333"/>
      <c r="S885" s="333"/>
      <c r="T885" s="333"/>
      <c r="U885" s="333"/>
      <c r="V885" s="333"/>
      <c r="W885" s="333"/>
      <c r="X885" s="333"/>
      <c r="Y885" s="333"/>
      <c r="Z885" s="333"/>
      <c r="AA885" s="333"/>
      <c r="AB885" s="333"/>
      <c r="AC885" s="333"/>
      <c r="AD885" s="333"/>
      <c r="AE885" s="333"/>
      <c r="AF885" s="333"/>
      <c r="AG885" s="333"/>
      <c r="AH885" s="333"/>
      <c r="AI885" s="333"/>
      <c r="AJ885" s="333"/>
      <c r="AK885" s="333"/>
      <c r="AL885" s="333"/>
      <c r="AM885" s="333"/>
      <c r="AN885" s="333"/>
      <c r="AO885"/>
      <c r="AP885"/>
      <c r="AQ885"/>
      <c r="AR885"/>
      <c r="AS885" s="333"/>
      <c r="AT885" s="333"/>
      <c r="AU885" s="333"/>
      <c r="AV885" s="333"/>
      <c r="AW885" s="333"/>
      <c r="AX885" s="333"/>
      <c r="AY885" s="333"/>
      <c r="AZ885" s="333"/>
      <c r="BA885"/>
      <c r="BB885"/>
      <c r="BC885"/>
      <c r="BD885"/>
      <c r="BE885"/>
      <c r="BF885"/>
      <c r="BG885" s="333"/>
      <c r="BH885" s="333"/>
      <c r="BI885" s="333"/>
      <c r="BJ885" s="333"/>
      <c r="BK885" s="333"/>
      <c r="BL885" s="333"/>
      <c r="BM885" s="333"/>
      <c r="BN885" s="333"/>
      <c r="BO885" s="333"/>
      <c r="BP885" s="333"/>
      <c r="BQ885" s="333"/>
      <c r="BR885" s="333"/>
      <c r="BS885" s="333"/>
      <c r="BT885" s="333"/>
      <c r="BU885" s="333"/>
      <c r="BV885" s="333"/>
      <c r="BW885" s="333"/>
      <c r="BX885" s="333"/>
      <c r="BY885" s="333"/>
      <c r="BZ885" s="333"/>
      <c r="CA885" s="333"/>
      <c r="CB885" s="333"/>
      <c r="CC885" s="333"/>
      <c r="CD885" s="333"/>
      <c r="CE885" s="337"/>
      <c r="CF885" s="337"/>
      <c r="CG885" s="337"/>
      <c r="CH885" s="337"/>
      <c r="CI885" s="333"/>
      <c r="CJ885" s="333"/>
      <c r="CK885" s="333"/>
      <c r="CL885" s="333"/>
      <c r="CM885" s="333"/>
      <c r="CN885" s="333"/>
      <c r="CO885" s="333"/>
      <c r="CP885" s="333"/>
      <c r="CQ885" s="337"/>
      <c r="CR885" s="337"/>
      <c r="CS885" s="337"/>
      <c r="CT885" s="337"/>
      <c r="CU885" s="337"/>
      <c r="CV885" s="337"/>
      <c r="CW885" s="337"/>
      <c r="CX885" s="337"/>
      <c r="CY885" s="337"/>
      <c r="CZ885" s="337"/>
      <c r="DA885" s="337"/>
      <c r="DB885" s="337"/>
      <c r="DC885" s="337"/>
      <c r="DD885" s="337"/>
      <c r="DE885" s="337"/>
      <c r="DF885" s="337"/>
      <c r="DG885" s="337"/>
      <c r="DH885" s="337"/>
      <c r="DI885" s="337"/>
      <c r="DJ885" s="337"/>
      <c r="DK885" s="337"/>
      <c r="DL885" s="337"/>
      <c r="DM885"/>
      <c r="DN885"/>
      <c r="DO885"/>
      <c r="EA885" s="333"/>
      <c r="EB885" s="333"/>
      <c r="EC885" s="333"/>
      <c r="ED885" s="333"/>
      <c r="EE885" s="333"/>
      <c r="EF885" s="333"/>
      <c r="EG885" s="333"/>
      <c r="EH885" s="333"/>
      <c r="EJ885" s="66"/>
      <c r="EL885" s="66"/>
      <c r="EM885" s="338"/>
    </row>
    <row r="886" spans="1:143" s="83" customFormat="1">
      <c r="A886" s="66"/>
      <c r="B886" s="66"/>
      <c r="C886" s="120"/>
      <c r="D886" s="66"/>
      <c r="E886" s="197"/>
      <c r="F886" s="120"/>
      <c r="G886" s="333"/>
      <c r="H886" s="333"/>
      <c r="I886" s="333"/>
      <c r="J886" s="333"/>
      <c r="K886" s="333"/>
      <c r="L886" s="333"/>
      <c r="M886" s="333"/>
      <c r="N886" s="333"/>
      <c r="O886" s="333"/>
      <c r="P886" s="333"/>
      <c r="Q886" s="333"/>
      <c r="R886" s="333"/>
      <c r="S886" s="333"/>
      <c r="T886" s="333"/>
      <c r="U886" s="333"/>
      <c r="V886" s="333"/>
      <c r="W886" s="333"/>
      <c r="X886" s="333"/>
      <c r="Y886" s="333"/>
      <c r="Z886" s="333"/>
      <c r="AA886" s="333"/>
      <c r="AB886" s="333"/>
      <c r="AC886" s="333"/>
      <c r="AD886" s="333"/>
      <c r="AE886" s="333"/>
      <c r="AF886" s="333"/>
      <c r="AG886" s="333"/>
      <c r="AH886" s="333"/>
      <c r="AI886" s="333"/>
      <c r="AJ886" s="333"/>
      <c r="AK886" s="333"/>
      <c r="AL886" s="333"/>
      <c r="AM886" s="333"/>
      <c r="AN886" s="333"/>
      <c r="AO886"/>
      <c r="AP886"/>
      <c r="AQ886"/>
      <c r="AR886"/>
      <c r="AS886" s="333"/>
      <c r="AT886" s="333"/>
      <c r="AU886" s="333"/>
      <c r="AV886" s="333"/>
      <c r="AW886" s="333"/>
      <c r="AX886" s="333"/>
      <c r="AY886" s="333"/>
      <c r="AZ886" s="333"/>
      <c r="BA886"/>
      <c r="BB886"/>
      <c r="BC886"/>
      <c r="BD886"/>
      <c r="BE886"/>
      <c r="BF886"/>
      <c r="BG886" s="333"/>
      <c r="BH886" s="333"/>
      <c r="BI886" s="333"/>
      <c r="BJ886" s="333"/>
      <c r="BK886" s="333"/>
      <c r="BL886" s="333"/>
      <c r="BM886" s="333"/>
      <c r="BN886" s="333"/>
      <c r="BO886" s="333"/>
      <c r="BP886" s="333"/>
      <c r="BQ886" s="333"/>
      <c r="BR886" s="333"/>
      <c r="BS886" s="333"/>
      <c r="BT886" s="333"/>
      <c r="BU886" s="333"/>
      <c r="BV886" s="333"/>
      <c r="BW886" s="333"/>
      <c r="BX886" s="333"/>
      <c r="BY886" s="333"/>
      <c r="BZ886" s="333"/>
      <c r="CA886" s="333"/>
      <c r="CB886" s="333"/>
      <c r="CC886" s="333"/>
      <c r="CD886" s="333"/>
      <c r="CE886" s="337"/>
      <c r="CF886" s="337"/>
      <c r="CG886" s="337"/>
      <c r="CH886" s="337"/>
      <c r="CI886" s="333"/>
      <c r="CJ886" s="333"/>
      <c r="CK886" s="333"/>
      <c r="CL886" s="333"/>
      <c r="CM886" s="333"/>
      <c r="CN886" s="333"/>
      <c r="CO886" s="333"/>
      <c r="CP886" s="333"/>
      <c r="CQ886" s="337"/>
      <c r="CR886" s="337"/>
      <c r="CS886" s="337"/>
      <c r="CT886" s="337"/>
      <c r="CU886" s="337"/>
      <c r="CV886" s="337"/>
      <c r="CW886" s="337"/>
      <c r="CX886" s="337"/>
      <c r="CY886" s="337"/>
      <c r="CZ886" s="337"/>
      <c r="DA886" s="337"/>
      <c r="DB886" s="337"/>
      <c r="DC886" s="337"/>
      <c r="DD886" s="337"/>
      <c r="DE886" s="337"/>
      <c r="DF886" s="337"/>
      <c r="DG886" s="337"/>
      <c r="DH886" s="337"/>
      <c r="DI886" s="337"/>
      <c r="DJ886" s="337"/>
      <c r="DK886" s="337"/>
      <c r="DL886" s="337"/>
      <c r="DM886"/>
      <c r="DN886"/>
      <c r="DO886"/>
      <c r="EA886" s="333"/>
      <c r="EB886" s="333"/>
      <c r="EC886" s="333"/>
      <c r="ED886" s="333"/>
      <c r="EE886" s="333"/>
      <c r="EF886" s="333"/>
      <c r="EG886" s="333"/>
      <c r="EH886" s="333"/>
      <c r="EJ886" s="66"/>
      <c r="EL886" s="66"/>
      <c r="EM886" s="338"/>
    </row>
    <row r="887" spans="1:143" s="83" customFormat="1">
      <c r="A887" s="66"/>
      <c r="B887" s="66"/>
      <c r="C887" s="120"/>
      <c r="D887" s="66"/>
      <c r="E887" s="197"/>
      <c r="F887" s="120"/>
      <c r="G887" s="333"/>
      <c r="H887" s="333"/>
      <c r="I887" s="333"/>
      <c r="J887" s="333"/>
      <c r="K887" s="333"/>
      <c r="L887" s="333"/>
      <c r="M887" s="333"/>
      <c r="N887" s="333"/>
      <c r="O887" s="333"/>
      <c r="P887" s="333"/>
      <c r="Q887" s="333"/>
      <c r="R887" s="333"/>
      <c r="S887" s="333"/>
      <c r="T887" s="333"/>
      <c r="U887" s="333"/>
      <c r="V887" s="333"/>
      <c r="W887" s="333"/>
      <c r="X887" s="333"/>
      <c r="Y887" s="333"/>
      <c r="Z887" s="333"/>
      <c r="AA887" s="333"/>
      <c r="AB887" s="333"/>
      <c r="AC887" s="333"/>
      <c r="AD887" s="333"/>
      <c r="AE887" s="333"/>
      <c r="AF887" s="333"/>
      <c r="AG887" s="333"/>
      <c r="AH887" s="333"/>
      <c r="AI887" s="333"/>
      <c r="AJ887" s="333"/>
      <c r="AK887" s="333"/>
      <c r="AL887" s="333"/>
      <c r="AM887" s="333"/>
      <c r="AN887" s="333"/>
      <c r="AO887"/>
      <c r="AP887"/>
      <c r="AQ887"/>
      <c r="AR887"/>
      <c r="AS887" s="333"/>
      <c r="AT887" s="333"/>
      <c r="AU887" s="333"/>
      <c r="AV887" s="333"/>
      <c r="AW887" s="333"/>
      <c r="AX887" s="333"/>
      <c r="AY887" s="333"/>
      <c r="AZ887" s="333"/>
      <c r="BA887"/>
      <c r="BB887"/>
      <c r="BC887"/>
      <c r="BD887"/>
      <c r="BE887"/>
      <c r="BF887"/>
      <c r="BG887" s="333"/>
      <c r="BH887" s="333"/>
      <c r="BI887" s="333"/>
      <c r="BJ887" s="333"/>
      <c r="BK887" s="333"/>
      <c r="BL887" s="333"/>
      <c r="BM887" s="333"/>
      <c r="BN887" s="333"/>
      <c r="BO887" s="333"/>
      <c r="BP887" s="333"/>
      <c r="BQ887" s="333"/>
      <c r="BR887" s="333"/>
      <c r="BS887" s="333"/>
      <c r="BT887" s="333"/>
      <c r="BU887" s="333"/>
      <c r="BV887" s="333"/>
      <c r="BW887" s="333"/>
      <c r="BX887" s="333"/>
      <c r="BY887" s="333"/>
      <c r="BZ887" s="333"/>
      <c r="CA887" s="333"/>
      <c r="CB887" s="333"/>
      <c r="CC887" s="333"/>
      <c r="CD887" s="333"/>
      <c r="CE887" s="337"/>
      <c r="CF887" s="337"/>
      <c r="CG887" s="337"/>
      <c r="CH887" s="337"/>
      <c r="CI887" s="333"/>
      <c r="CJ887" s="333"/>
      <c r="CK887" s="333"/>
      <c r="CL887" s="333"/>
      <c r="CM887" s="333"/>
      <c r="CN887" s="333"/>
      <c r="CO887" s="333"/>
      <c r="CP887" s="333"/>
      <c r="CQ887" s="337"/>
      <c r="CR887" s="337"/>
      <c r="CS887" s="337"/>
      <c r="CT887" s="337"/>
      <c r="CU887" s="337"/>
      <c r="CV887" s="337"/>
      <c r="CW887" s="337"/>
      <c r="CX887" s="337"/>
      <c r="CY887" s="337"/>
      <c r="CZ887" s="337"/>
      <c r="DA887" s="337"/>
      <c r="DB887" s="337"/>
      <c r="DC887" s="337"/>
      <c r="DD887" s="337"/>
      <c r="DE887" s="337"/>
      <c r="DF887" s="337"/>
      <c r="DG887" s="337"/>
      <c r="DH887" s="337"/>
      <c r="DI887" s="337"/>
      <c r="DJ887" s="337"/>
      <c r="DK887" s="337"/>
      <c r="DL887" s="337"/>
      <c r="DM887"/>
      <c r="DN887"/>
      <c r="DO887"/>
      <c r="EA887" s="333"/>
      <c r="EB887" s="333"/>
      <c r="EC887" s="333"/>
      <c r="ED887" s="333"/>
      <c r="EE887" s="333"/>
      <c r="EF887" s="333"/>
      <c r="EG887" s="333"/>
      <c r="EH887" s="333"/>
      <c r="EJ887" s="66"/>
      <c r="EL887" s="66"/>
      <c r="EM887" s="338"/>
    </row>
    <row r="888" spans="1:143" s="83" customFormat="1">
      <c r="A888" s="66"/>
      <c r="B888" s="66"/>
      <c r="C888" s="120"/>
      <c r="D888" s="66"/>
      <c r="E888" s="197"/>
      <c r="F888" s="120"/>
      <c r="G888" s="333"/>
      <c r="H888" s="333"/>
      <c r="I888" s="333"/>
      <c r="J888" s="333"/>
      <c r="K888" s="333"/>
      <c r="L888" s="333"/>
      <c r="M888" s="333"/>
      <c r="N888" s="333"/>
      <c r="O888" s="333"/>
      <c r="P888" s="333"/>
      <c r="Q888" s="333"/>
      <c r="R888" s="333"/>
      <c r="S888" s="333"/>
      <c r="T888" s="333"/>
      <c r="U888" s="333"/>
      <c r="V888" s="333"/>
      <c r="W888" s="333"/>
      <c r="X888" s="333"/>
      <c r="Y888" s="333"/>
      <c r="Z888" s="333"/>
      <c r="AA888" s="333"/>
      <c r="AB888" s="333"/>
      <c r="AC888" s="333"/>
      <c r="AD888" s="333"/>
      <c r="AE888" s="333"/>
      <c r="AF888" s="333"/>
      <c r="AG888" s="333"/>
      <c r="AH888" s="333"/>
      <c r="AI888" s="333"/>
      <c r="AJ888" s="333"/>
      <c r="AK888" s="333"/>
      <c r="AL888" s="333"/>
      <c r="AM888" s="333"/>
      <c r="AN888" s="333"/>
      <c r="AO888"/>
      <c r="AP888"/>
      <c r="AQ888"/>
      <c r="AR888"/>
      <c r="AS888" s="333"/>
      <c r="AT888" s="333"/>
      <c r="AU888" s="333"/>
      <c r="AV888" s="333"/>
      <c r="AW888" s="333"/>
      <c r="AX888" s="333"/>
      <c r="AY888" s="333"/>
      <c r="AZ888" s="333"/>
      <c r="BA888"/>
      <c r="BB888"/>
      <c r="BC888"/>
      <c r="BD888"/>
      <c r="BE888"/>
      <c r="BF888"/>
      <c r="BG888" s="333"/>
      <c r="BH888" s="333"/>
      <c r="BI888" s="333"/>
      <c r="BJ888" s="333"/>
      <c r="BK888" s="333"/>
      <c r="BL888" s="333"/>
      <c r="BM888" s="333"/>
      <c r="BN888" s="333"/>
      <c r="BO888" s="333"/>
      <c r="BP888" s="333"/>
      <c r="BQ888" s="333"/>
      <c r="BR888" s="333"/>
      <c r="BS888" s="333"/>
      <c r="BT888" s="333"/>
      <c r="BU888" s="333"/>
      <c r="BV888" s="333"/>
      <c r="BW888" s="333"/>
      <c r="BX888" s="333"/>
      <c r="BY888" s="333"/>
      <c r="BZ888" s="333"/>
      <c r="CA888" s="333"/>
      <c r="CB888" s="333"/>
      <c r="CC888" s="333"/>
      <c r="CD888" s="333"/>
      <c r="CE888" s="337"/>
      <c r="CF888" s="337"/>
      <c r="CG888" s="337"/>
      <c r="CH888" s="337"/>
      <c r="CI888" s="333"/>
      <c r="CJ888" s="333"/>
      <c r="CK888" s="333"/>
      <c r="CL888" s="333"/>
      <c r="CM888" s="333"/>
      <c r="CN888" s="333"/>
      <c r="CO888" s="333"/>
      <c r="CP888" s="333"/>
      <c r="CQ888" s="337"/>
      <c r="CR888" s="337"/>
      <c r="CS888" s="337"/>
      <c r="CT888" s="337"/>
      <c r="CU888" s="337"/>
      <c r="CV888" s="337"/>
      <c r="CW888" s="337"/>
      <c r="CX888" s="337"/>
      <c r="CY888" s="337"/>
      <c r="CZ888" s="337"/>
      <c r="DA888" s="337"/>
      <c r="DB888" s="337"/>
      <c r="DC888" s="337"/>
      <c r="DD888" s="337"/>
      <c r="DE888" s="337"/>
      <c r="DF888" s="337"/>
      <c r="DG888" s="337"/>
      <c r="DH888" s="337"/>
      <c r="DI888" s="337"/>
      <c r="DJ888" s="337"/>
      <c r="DK888" s="337"/>
      <c r="DL888" s="337"/>
      <c r="DM888"/>
      <c r="DN888"/>
      <c r="DO888"/>
      <c r="EA888" s="333"/>
      <c r="EB888" s="333"/>
      <c r="EC888" s="333"/>
      <c r="ED888" s="333"/>
      <c r="EE888" s="333"/>
      <c r="EF888" s="333"/>
      <c r="EG888" s="333"/>
      <c r="EH888" s="333"/>
      <c r="EJ888" s="66"/>
      <c r="EL888" s="66"/>
      <c r="EM888" s="338"/>
    </row>
    <row r="889" spans="1:143" s="83" customFormat="1">
      <c r="A889" s="66"/>
      <c r="B889" s="66"/>
      <c r="C889" s="120"/>
      <c r="D889" s="66"/>
      <c r="E889" s="197"/>
      <c r="F889" s="120"/>
      <c r="G889" s="333"/>
      <c r="H889" s="333"/>
      <c r="I889" s="333"/>
      <c r="J889" s="333"/>
      <c r="K889" s="333"/>
      <c r="L889" s="333"/>
      <c r="M889" s="333"/>
      <c r="N889" s="333"/>
      <c r="O889" s="333"/>
      <c r="P889" s="333"/>
      <c r="Q889" s="333"/>
      <c r="R889" s="333"/>
      <c r="S889" s="333"/>
      <c r="T889" s="333"/>
      <c r="U889" s="333"/>
      <c r="V889" s="333"/>
      <c r="W889" s="333"/>
      <c r="X889" s="333"/>
      <c r="Y889" s="333"/>
      <c r="Z889" s="333"/>
      <c r="AA889" s="333"/>
      <c r="AB889" s="333"/>
      <c r="AC889" s="333"/>
      <c r="AD889" s="333"/>
      <c r="AE889" s="333"/>
      <c r="AF889" s="333"/>
      <c r="AG889" s="333"/>
      <c r="AH889" s="333"/>
      <c r="AI889" s="333"/>
      <c r="AJ889" s="333"/>
      <c r="AK889" s="333"/>
      <c r="AL889" s="333"/>
      <c r="AM889" s="333"/>
      <c r="AN889" s="333"/>
      <c r="AO889"/>
      <c r="AP889"/>
      <c r="AQ889"/>
      <c r="AR889"/>
      <c r="AS889" s="333"/>
      <c r="AT889" s="333"/>
      <c r="AU889" s="333"/>
      <c r="AV889" s="333"/>
      <c r="AW889" s="333"/>
      <c r="AX889" s="333"/>
      <c r="AY889" s="333"/>
      <c r="AZ889" s="333"/>
      <c r="BA889"/>
      <c r="BB889"/>
      <c r="BC889"/>
      <c r="BD889"/>
      <c r="BE889"/>
      <c r="BF889"/>
      <c r="BG889" s="333"/>
      <c r="BH889" s="333"/>
      <c r="BI889" s="333"/>
      <c r="BJ889" s="333"/>
      <c r="BK889" s="333"/>
      <c r="BL889" s="333"/>
      <c r="BM889" s="333"/>
      <c r="BN889" s="333"/>
      <c r="BO889" s="333"/>
      <c r="BP889" s="333"/>
      <c r="BQ889" s="333"/>
      <c r="BR889" s="333"/>
      <c r="BS889" s="333"/>
      <c r="BT889" s="333"/>
      <c r="BU889" s="333"/>
      <c r="BV889" s="333"/>
      <c r="BW889" s="333"/>
      <c r="BX889" s="333"/>
      <c r="BY889" s="333"/>
      <c r="BZ889" s="333"/>
      <c r="CA889" s="333"/>
      <c r="CB889" s="333"/>
      <c r="CC889" s="333"/>
      <c r="CD889" s="333"/>
      <c r="CE889" s="337"/>
      <c r="CF889" s="337"/>
      <c r="CG889" s="337"/>
      <c r="CH889" s="337"/>
      <c r="CI889" s="333"/>
      <c r="CJ889" s="333"/>
      <c r="CK889" s="333"/>
      <c r="CL889" s="333"/>
      <c r="CM889" s="333"/>
      <c r="CN889" s="333"/>
      <c r="CO889" s="333"/>
      <c r="CP889" s="333"/>
      <c r="CQ889" s="337"/>
      <c r="CR889" s="337"/>
      <c r="CS889" s="337"/>
      <c r="CT889" s="337"/>
      <c r="CU889" s="337"/>
      <c r="CV889" s="337"/>
      <c r="CW889" s="337"/>
      <c r="CX889" s="337"/>
      <c r="CY889" s="337"/>
      <c r="CZ889" s="337"/>
      <c r="DA889" s="337"/>
      <c r="DB889" s="337"/>
      <c r="DC889" s="337"/>
      <c r="DD889" s="337"/>
      <c r="DE889" s="337"/>
      <c r="DF889" s="337"/>
      <c r="DG889" s="337"/>
      <c r="DH889" s="337"/>
      <c r="DI889" s="337"/>
      <c r="DJ889" s="337"/>
      <c r="DK889" s="337"/>
      <c r="DL889" s="337"/>
      <c r="DM889"/>
      <c r="DN889"/>
      <c r="DO889"/>
      <c r="EA889" s="333"/>
      <c r="EB889" s="333"/>
      <c r="EC889" s="333"/>
      <c r="ED889" s="333"/>
      <c r="EE889" s="333"/>
      <c r="EF889" s="333"/>
      <c r="EG889" s="333"/>
      <c r="EH889" s="333"/>
      <c r="EJ889" s="66"/>
      <c r="EL889" s="66"/>
      <c r="EM889" s="338"/>
    </row>
    <row r="890" spans="1:143" s="83" customFormat="1">
      <c r="A890" s="66"/>
      <c r="B890" s="66"/>
      <c r="C890" s="120"/>
      <c r="D890" s="66"/>
      <c r="E890" s="197"/>
      <c r="F890" s="120"/>
      <c r="G890" s="333"/>
      <c r="H890" s="333"/>
      <c r="I890" s="333"/>
      <c r="J890" s="333"/>
      <c r="K890" s="333"/>
      <c r="L890" s="333"/>
      <c r="M890" s="333"/>
      <c r="N890" s="333"/>
      <c r="O890" s="333"/>
      <c r="P890" s="333"/>
      <c r="Q890" s="333"/>
      <c r="R890" s="333"/>
      <c r="S890" s="333"/>
      <c r="T890" s="333"/>
      <c r="U890" s="333"/>
      <c r="V890" s="333"/>
      <c r="W890" s="333"/>
      <c r="X890" s="333"/>
      <c r="Y890" s="333"/>
      <c r="Z890" s="333"/>
      <c r="AA890" s="333"/>
      <c r="AB890" s="333"/>
      <c r="AC890" s="333"/>
      <c r="AD890" s="333"/>
      <c r="AE890" s="333"/>
      <c r="AF890" s="333"/>
      <c r="AG890" s="333"/>
      <c r="AH890" s="333"/>
      <c r="AI890" s="333"/>
      <c r="AJ890" s="333"/>
      <c r="AK890" s="333"/>
      <c r="AL890" s="333"/>
      <c r="AM890" s="333"/>
      <c r="AN890" s="333"/>
      <c r="AO890"/>
      <c r="AP890"/>
      <c r="AQ890"/>
      <c r="AR890"/>
      <c r="AS890" s="333"/>
      <c r="AT890" s="333"/>
      <c r="AU890" s="333"/>
      <c r="AV890" s="333"/>
      <c r="AW890" s="333"/>
      <c r="AX890" s="333"/>
      <c r="AY890" s="333"/>
      <c r="AZ890" s="333"/>
      <c r="BA890"/>
      <c r="BB890"/>
      <c r="BC890"/>
      <c r="BD890"/>
      <c r="BE890"/>
      <c r="BF890"/>
      <c r="BG890" s="333"/>
      <c r="BH890" s="333"/>
      <c r="BI890" s="333"/>
      <c r="BJ890" s="333"/>
      <c r="BK890" s="333"/>
      <c r="BL890" s="333"/>
      <c r="BM890" s="333"/>
      <c r="BN890" s="333"/>
      <c r="BO890" s="333"/>
      <c r="BP890" s="333"/>
      <c r="BQ890" s="333"/>
      <c r="BR890" s="333"/>
      <c r="BS890" s="333"/>
      <c r="BT890" s="333"/>
      <c r="BU890" s="333"/>
      <c r="BV890" s="333"/>
      <c r="BW890" s="333"/>
      <c r="BX890" s="333"/>
      <c r="BY890" s="333"/>
      <c r="BZ890" s="333"/>
      <c r="CA890" s="333"/>
      <c r="CB890" s="333"/>
      <c r="CC890" s="333"/>
      <c r="CD890" s="333"/>
      <c r="CE890" s="337"/>
      <c r="CF890" s="337"/>
      <c r="CG890" s="337"/>
      <c r="CH890" s="337"/>
      <c r="CI890" s="333"/>
      <c r="CJ890" s="333"/>
      <c r="CK890" s="333"/>
      <c r="CL890" s="333"/>
      <c r="CM890" s="333"/>
      <c r="CN890" s="333"/>
      <c r="CO890" s="333"/>
      <c r="CP890" s="333"/>
      <c r="CQ890" s="337"/>
      <c r="CR890" s="337"/>
      <c r="CS890" s="337"/>
      <c r="CT890" s="337"/>
      <c r="CU890" s="337"/>
      <c r="CV890" s="337"/>
      <c r="CW890" s="337"/>
      <c r="CX890" s="337"/>
      <c r="CY890" s="337"/>
      <c r="CZ890" s="337"/>
      <c r="DA890" s="337"/>
      <c r="DB890" s="337"/>
      <c r="DC890" s="337"/>
      <c r="DD890" s="337"/>
      <c r="DE890" s="337"/>
      <c r="DF890" s="337"/>
      <c r="DG890" s="337"/>
      <c r="DH890" s="337"/>
      <c r="DI890" s="337"/>
      <c r="DJ890" s="337"/>
      <c r="DK890" s="337"/>
      <c r="DL890" s="337"/>
      <c r="DM890"/>
      <c r="DN890"/>
      <c r="DO890"/>
      <c r="EA890" s="333"/>
      <c r="EB890" s="333"/>
      <c r="EC890" s="333"/>
      <c r="ED890" s="333"/>
      <c r="EE890" s="333"/>
      <c r="EF890" s="333"/>
      <c r="EG890" s="333"/>
      <c r="EH890" s="333"/>
      <c r="EJ890" s="66"/>
      <c r="EL890" s="66"/>
      <c r="EM890" s="338"/>
    </row>
    <row r="891" spans="1:143" s="83" customFormat="1">
      <c r="A891" s="66"/>
      <c r="B891" s="66"/>
      <c r="C891" s="120"/>
      <c r="D891" s="66"/>
      <c r="E891" s="197"/>
      <c r="F891" s="120"/>
      <c r="G891" s="333"/>
      <c r="H891" s="333"/>
      <c r="I891" s="333"/>
      <c r="J891" s="333"/>
      <c r="K891" s="333"/>
      <c r="L891" s="333"/>
      <c r="M891" s="333"/>
      <c r="N891" s="333"/>
      <c r="O891" s="333"/>
      <c r="P891" s="333"/>
      <c r="Q891" s="333"/>
      <c r="R891" s="333"/>
      <c r="S891" s="333"/>
      <c r="T891" s="333"/>
      <c r="U891" s="333"/>
      <c r="V891" s="333"/>
      <c r="W891" s="333"/>
      <c r="X891" s="333"/>
      <c r="Y891" s="333"/>
      <c r="Z891" s="333"/>
      <c r="AA891" s="333"/>
      <c r="AB891" s="333"/>
      <c r="AC891" s="333"/>
      <c r="AD891" s="333"/>
      <c r="AE891" s="333"/>
      <c r="AF891" s="333"/>
      <c r="AG891" s="333"/>
      <c r="AH891" s="333"/>
      <c r="AI891" s="333"/>
      <c r="AJ891" s="333"/>
      <c r="AK891" s="333"/>
      <c r="AL891" s="333"/>
      <c r="AM891" s="333"/>
      <c r="AN891" s="333"/>
      <c r="AO891"/>
      <c r="AP891"/>
      <c r="AQ891"/>
      <c r="AR891"/>
      <c r="AS891" s="333"/>
      <c r="AT891" s="333"/>
      <c r="AU891" s="333"/>
      <c r="AV891" s="333"/>
      <c r="AW891" s="333"/>
      <c r="AX891" s="333"/>
      <c r="AY891" s="333"/>
      <c r="AZ891" s="333"/>
      <c r="BA891"/>
      <c r="BB891"/>
      <c r="BC891"/>
      <c r="BD891"/>
      <c r="BE891"/>
      <c r="BF891"/>
      <c r="BG891" s="333"/>
      <c r="BH891" s="333"/>
      <c r="BI891" s="333"/>
      <c r="BJ891" s="333"/>
      <c r="BK891" s="333"/>
      <c r="BL891" s="333"/>
      <c r="BM891" s="333"/>
      <c r="BN891" s="333"/>
      <c r="BO891" s="333"/>
      <c r="BP891" s="333"/>
      <c r="BQ891" s="333"/>
      <c r="BR891" s="333"/>
      <c r="BS891" s="333"/>
      <c r="BT891" s="333"/>
      <c r="BU891" s="333"/>
      <c r="BV891" s="333"/>
      <c r="BW891" s="333"/>
      <c r="BX891" s="333"/>
      <c r="BY891" s="333"/>
      <c r="BZ891" s="333"/>
      <c r="CA891" s="333"/>
      <c r="CB891" s="333"/>
      <c r="CC891" s="333"/>
      <c r="CD891" s="333"/>
      <c r="CE891" s="337"/>
      <c r="CF891" s="337"/>
      <c r="CG891" s="337"/>
      <c r="CH891" s="337"/>
      <c r="CI891" s="333"/>
      <c r="CJ891" s="333"/>
      <c r="CK891" s="333"/>
      <c r="CL891" s="333"/>
      <c r="CM891" s="333"/>
      <c r="CN891" s="333"/>
      <c r="CO891" s="333"/>
      <c r="CP891" s="333"/>
      <c r="CQ891" s="337"/>
      <c r="CR891" s="337"/>
      <c r="CS891" s="337"/>
      <c r="CT891" s="337"/>
      <c r="CU891" s="337"/>
      <c r="CV891" s="337"/>
      <c r="CW891" s="337"/>
      <c r="CX891" s="337"/>
      <c r="CY891" s="337"/>
      <c r="CZ891" s="337"/>
      <c r="DA891" s="337"/>
      <c r="DB891" s="337"/>
      <c r="DC891" s="337"/>
      <c r="DD891" s="337"/>
      <c r="DE891" s="337"/>
      <c r="DF891" s="337"/>
      <c r="DG891" s="337"/>
      <c r="DH891" s="337"/>
      <c r="DI891" s="337"/>
      <c r="DJ891" s="337"/>
      <c r="DK891" s="337"/>
      <c r="DL891" s="337"/>
      <c r="DM891"/>
      <c r="DN891"/>
      <c r="DO891"/>
      <c r="EA891" s="333"/>
      <c r="EB891" s="333"/>
      <c r="EC891" s="333"/>
      <c r="ED891" s="333"/>
      <c r="EE891" s="333"/>
      <c r="EF891" s="333"/>
      <c r="EG891" s="333"/>
      <c r="EH891" s="333"/>
      <c r="EJ891" s="66"/>
      <c r="EL891" s="66"/>
      <c r="EM891" s="338"/>
    </row>
    <row r="892" spans="1:143" s="83" customFormat="1">
      <c r="A892" s="66"/>
      <c r="B892" s="66"/>
      <c r="C892" s="120"/>
      <c r="D892" s="66"/>
      <c r="E892" s="197"/>
      <c r="F892" s="120"/>
      <c r="G892" s="333"/>
      <c r="H892" s="333"/>
      <c r="I892" s="333"/>
      <c r="J892" s="333"/>
      <c r="K892" s="333"/>
      <c r="L892" s="333"/>
      <c r="M892" s="333"/>
      <c r="N892" s="333"/>
      <c r="O892" s="333"/>
      <c r="P892" s="333"/>
      <c r="Q892" s="333"/>
      <c r="R892" s="333"/>
      <c r="S892" s="333"/>
      <c r="T892" s="333"/>
      <c r="U892" s="333"/>
      <c r="V892" s="333"/>
      <c r="W892" s="333"/>
      <c r="X892" s="333"/>
      <c r="Y892" s="333"/>
      <c r="Z892" s="333"/>
      <c r="AA892" s="333"/>
      <c r="AB892" s="333"/>
      <c r="AC892" s="333"/>
      <c r="AD892" s="333"/>
      <c r="AE892" s="333"/>
      <c r="AF892" s="333"/>
      <c r="AG892" s="333"/>
      <c r="AH892" s="333"/>
      <c r="AI892" s="333"/>
      <c r="AJ892" s="333"/>
      <c r="AK892" s="333"/>
      <c r="AL892" s="333"/>
      <c r="AM892" s="333"/>
      <c r="AN892" s="333"/>
      <c r="AO892"/>
      <c r="AP892"/>
      <c r="AQ892"/>
      <c r="AR892"/>
      <c r="AS892" s="333"/>
      <c r="AT892" s="333"/>
      <c r="AU892" s="333"/>
      <c r="AV892" s="333"/>
      <c r="AW892" s="333"/>
      <c r="AX892" s="333"/>
      <c r="AY892" s="333"/>
      <c r="AZ892" s="333"/>
      <c r="BA892"/>
      <c r="BB892"/>
      <c r="BC892"/>
      <c r="BD892"/>
      <c r="BE892"/>
      <c r="BF892"/>
      <c r="BG892" s="333"/>
      <c r="BH892" s="333"/>
      <c r="BI892" s="333"/>
      <c r="BJ892" s="333"/>
      <c r="BK892" s="333"/>
      <c r="BL892" s="333"/>
      <c r="BM892" s="333"/>
      <c r="BN892" s="333"/>
      <c r="BO892" s="333"/>
      <c r="BP892" s="333"/>
      <c r="BQ892" s="333"/>
      <c r="BR892" s="333"/>
      <c r="BS892" s="333"/>
      <c r="BT892" s="333"/>
      <c r="BU892" s="333"/>
      <c r="BV892" s="333"/>
      <c r="BW892" s="333"/>
      <c r="BX892" s="333"/>
      <c r="BY892" s="333"/>
      <c r="BZ892" s="333"/>
      <c r="CA892" s="333"/>
      <c r="CB892" s="333"/>
      <c r="CC892" s="333"/>
      <c r="CD892" s="333"/>
      <c r="CE892" s="337"/>
      <c r="CF892" s="337"/>
      <c r="CG892" s="337"/>
      <c r="CH892" s="337"/>
      <c r="CI892" s="333"/>
      <c r="CJ892" s="333"/>
      <c r="CK892" s="333"/>
      <c r="CL892" s="333"/>
      <c r="CM892" s="333"/>
      <c r="CN892" s="333"/>
      <c r="CO892" s="333"/>
      <c r="CP892" s="333"/>
      <c r="CQ892" s="337"/>
      <c r="CR892" s="337"/>
      <c r="CS892" s="337"/>
      <c r="CT892" s="337"/>
      <c r="CU892" s="337"/>
      <c r="CV892" s="337"/>
      <c r="CW892" s="337"/>
      <c r="CX892" s="337"/>
      <c r="CY892" s="337"/>
      <c r="CZ892" s="337"/>
      <c r="DA892" s="337"/>
      <c r="DB892" s="337"/>
      <c r="DC892" s="337"/>
      <c r="DD892" s="337"/>
      <c r="DE892" s="337"/>
      <c r="DF892" s="337"/>
      <c r="DG892" s="337"/>
      <c r="DH892" s="337"/>
      <c r="DI892" s="337"/>
      <c r="DJ892" s="337"/>
      <c r="DK892" s="337"/>
      <c r="DL892" s="337"/>
      <c r="DM892"/>
      <c r="DN892"/>
      <c r="DO892"/>
      <c r="EA892" s="333"/>
      <c r="EB892" s="333"/>
      <c r="EC892" s="333"/>
      <c r="ED892" s="333"/>
      <c r="EE892" s="333"/>
      <c r="EF892" s="333"/>
      <c r="EG892" s="333"/>
      <c r="EH892" s="333"/>
      <c r="EJ892" s="66"/>
      <c r="EL892" s="66"/>
      <c r="EM892" s="338"/>
    </row>
    <row r="893" spans="1:143" s="83" customFormat="1">
      <c r="A893" s="66"/>
      <c r="B893" s="66"/>
      <c r="C893" s="120"/>
      <c r="D893" s="66"/>
      <c r="E893" s="197"/>
      <c r="F893" s="120"/>
      <c r="G893" s="333"/>
      <c r="H893" s="333"/>
      <c r="I893" s="333"/>
      <c r="J893" s="333"/>
      <c r="K893" s="333"/>
      <c r="L893" s="333"/>
      <c r="M893" s="333"/>
      <c r="N893" s="333"/>
      <c r="O893" s="333"/>
      <c r="P893" s="333"/>
      <c r="Q893" s="333"/>
      <c r="R893" s="333"/>
      <c r="S893" s="333"/>
      <c r="T893" s="333"/>
      <c r="U893" s="333"/>
      <c r="V893" s="333"/>
      <c r="W893" s="333"/>
      <c r="X893" s="333"/>
      <c r="Y893" s="333"/>
      <c r="Z893" s="333"/>
      <c r="AA893" s="333"/>
      <c r="AB893" s="333"/>
      <c r="AC893" s="333"/>
      <c r="AD893" s="333"/>
      <c r="AE893" s="333"/>
      <c r="AF893" s="333"/>
      <c r="AG893" s="333"/>
      <c r="AH893" s="333"/>
      <c r="AI893" s="333"/>
      <c r="AJ893" s="333"/>
      <c r="AK893" s="333"/>
      <c r="AL893" s="333"/>
      <c r="AM893" s="333"/>
      <c r="AN893" s="333"/>
      <c r="AO893"/>
      <c r="AP893"/>
      <c r="AQ893"/>
      <c r="AR893"/>
      <c r="AS893" s="333"/>
      <c r="AT893" s="333"/>
      <c r="AU893" s="333"/>
      <c r="AV893" s="333"/>
      <c r="AW893" s="333"/>
      <c r="AX893" s="333"/>
      <c r="AY893" s="333"/>
      <c r="AZ893" s="333"/>
      <c r="BA893"/>
      <c r="BB893"/>
      <c r="BC893"/>
      <c r="BD893"/>
      <c r="BE893"/>
      <c r="BF893"/>
      <c r="BG893" s="333"/>
      <c r="BH893" s="333"/>
      <c r="BI893" s="333"/>
      <c r="BJ893" s="333"/>
      <c r="BK893" s="333"/>
      <c r="BL893" s="333"/>
      <c r="BM893" s="333"/>
      <c r="BN893" s="333"/>
      <c r="BO893" s="333"/>
      <c r="BP893" s="333"/>
      <c r="BQ893" s="333"/>
      <c r="BR893" s="333"/>
      <c r="BS893" s="333"/>
      <c r="BT893" s="333"/>
      <c r="BU893" s="333"/>
      <c r="BV893" s="333"/>
      <c r="BW893" s="333"/>
      <c r="BX893" s="333"/>
      <c r="BY893" s="333"/>
      <c r="BZ893" s="333"/>
      <c r="CA893" s="333"/>
      <c r="CB893" s="333"/>
      <c r="CC893" s="333"/>
      <c r="CD893" s="333"/>
      <c r="CE893" s="337"/>
      <c r="CF893" s="337"/>
      <c r="CG893" s="337"/>
      <c r="CH893" s="337"/>
      <c r="CI893" s="333"/>
      <c r="CJ893" s="333"/>
      <c r="CK893" s="333"/>
      <c r="CL893" s="333"/>
      <c r="CM893" s="333"/>
      <c r="CN893" s="333"/>
      <c r="CO893" s="333"/>
      <c r="CP893" s="333"/>
      <c r="CQ893" s="337"/>
      <c r="CR893" s="337"/>
      <c r="CS893" s="337"/>
      <c r="CT893" s="337"/>
      <c r="CU893" s="337"/>
      <c r="CV893" s="337"/>
      <c r="CW893" s="337"/>
      <c r="CX893" s="337"/>
      <c r="CY893" s="337"/>
      <c r="CZ893" s="337"/>
      <c r="DA893" s="337"/>
      <c r="DB893" s="337"/>
      <c r="DC893" s="337"/>
      <c r="DD893" s="337"/>
      <c r="DE893" s="337"/>
      <c r="DF893" s="337"/>
      <c r="DG893" s="337"/>
      <c r="DH893" s="337"/>
      <c r="DI893" s="337"/>
      <c r="DJ893" s="337"/>
      <c r="DK893" s="337"/>
      <c r="DL893" s="337"/>
      <c r="DM893"/>
      <c r="DN893"/>
      <c r="DO893"/>
      <c r="EA893" s="333"/>
      <c r="EB893" s="333"/>
      <c r="EC893" s="333"/>
      <c r="ED893" s="333"/>
      <c r="EE893" s="333"/>
      <c r="EF893" s="333"/>
      <c r="EG893" s="333"/>
      <c r="EH893" s="333"/>
      <c r="EJ893" s="66"/>
      <c r="EL893" s="66"/>
      <c r="EM893" s="338"/>
    </row>
    <row r="894" spans="1:143" s="83" customFormat="1">
      <c r="A894" s="66"/>
      <c r="B894" s="66"/>
      <c r="C894" s="120"/>
      <c r="D894" s="66"/>
      <c r="E894" s="197"/>
      <c r="F894" s="120"/>
      <c r="G894" s="333"/>
      <c r="H894" s="333"/>
      <c r="I894" s="333"/>
      <c r="J894" s="333"/>
      <c r="K894" s="333"/>
      <c r="L894" s="333"/>
      <c r="M894" s="333"/>
      <c r="N894" s="333"/>
      <c r="O894" s="333"/>
      <c r="P894" s="333"/>
      <c r="Q894" s="333"/>
      <c r="R894" s="333"/>
      <c r="S894" s="333"/>
      <c r="T894" s="333"/>
      <c r="U894" s="333"/>
      <c r="V894" s="333"/>
      <c r="W894" s="333"/>
      <c r="X894" s="333"/>
      <c r="Y894" s="333"/>
      <c r="Z894" s="333"/>
      <c r="AA894" s="333"/>
      <c r="AB894" s="333"/>
      <c r="AC894" s="333"/>
      <c r="AD894" s="333"/>
      <c r="AE894" s="333"/>
      <c r="AF894" s="333"/>
      <c r="AG894" s="333"/>
      <c r="AH894" s="333"/>
      <c r="AI894" s="333"/>
      <c r="AJ894" s="333"/>
      <c r="AK894" s="333"/>
      <c r="AL894" s="333"/>
      <c r="AM894" s="333"/>
      <c r="AN894" s="333"/>
      <c r="AO894"/>
      <c r="AP894"/>
      <c r="AQ894"/>
      <c r="AR894"/>
      <c r="AS894" s="333"/>
      <c r="AT894" s="333"/>
      <c r="AU894" s="333"/>
      <c r="AV894" s="333"/>
      <c r="AW894" s="333"/>
      <c r="AX894" s="333"/>
      <c r="AY894" s="333"/>
      <c r="AZ894" s="333"/>
      <c r="BA894"/>
      <c r="BB894"/>
      <c r="BC894"/>
      <c r="BD894"/>
      <c r="BE894"/>
      <c r="BF894"/>
      <c r="BG894" s="333"/>
      <c r="BH894" s="333"/>
      <c r="BI894" s="333"/>
      <c r="BJ894" s="333"/>
      <c r="BK894" s="333"/>
      <c r="BL894" s="333"/>
      <c r="BM894" s="333"/>
      <c r="BN894" s="333"/>
      <c r="BO894" s="333"/>
      <c r="BP894" s="333"/>
      <c r="BQ894" s="333"/>
      <c r="BR894" s="333"/>
      <c r="BS894" s="333"/>
      <c r="BT894" s="333"/>
      <c r="BU894" s="333"/>
      <c r="BV894" s="333"/>
      <c r="BW894" s="333"/>
      <c r="BX894" s="333"/>
      <c r="BY894" s="333"/>
      <c r="BZ894" s="333"/>
      <c r="CA894" s="333"/>
      <c r="CB894" s="333"/>
      <c r="CC894" s="333"/>
      <c r="CD894" s="333"/>
      <c r="CE894" s="337"/>
      <c r="CF894" s="337"/>
      <c r="CG894" s="337"/>
      <c r="CH894" s="337"/>
      <c r="CI894" s="333"/>
      <c r="CJ894" s="333"/>
      <c r="CK894" s="333"/>
      <c r="CL894" s="333"/>
      <c r="CM894" s="333"/>
      <c r="CN894" s="333"/>
      <c r="CO894" s="333"/>
      <c r="CP894" s="333"/>
      <c r="CQ894" s="337"/>
      <c r="CR894" s="337"/>
      <c r="CS894" s="337"/>
      <c r="CT894" s="337"/>
      <c r="CU894" s="337"/>
      <c r="CV894" s="337"/>
      <c r="CW894" s="337"/>
      <c r="CX894" s="337"/>
      <c r="CY894" s="337"/>
      <c r="CZ894" s="337"/>
      <c r="DA894" s="337"/>
      <c r="DB894" s="337"/>
      <c r="DC894" s="337"/>
      <c r="DD894" s="337"/>
      <c r="DE894" s="337"/>
      <c r="DF894" s="337"/>
      <c r="DG894" s="337"/>
      <c r="DH894" s="337"/>
      <c r="DI894" s="337"/>
      <c r="DJ894" s="337"/>
      <c r="DK894" s="337"/>
      <c r="DL894" s="337"/>
      <c r="DM894"/>
      <c r="DN894"/>
      <c r="DO894"/>
      <c r="EA894" s="333"/>
      <c r="EB894" s="333"/>
      <c r="EC894" s="333"/>
      <c r="ED894" s="333"/>
      <c r="EE894" s="333"/>
      <c r="EF894" s="333"/>
      <c r="EG894" s="333"/>
      <c r="EH894" s="333"/>
      <c r="EJ894" s="66"/>
      <c r="EL894" s="66"/>
      <c r="EM894" s="338"/>
    </row>
    <row r="895" spans="1:143" s="83" customFormat="1">
      <c r="A895" s="66"/>
      <c r="B895" s="66"/>
      <c r="C895" s="120"/>
      <c r="D895" s="66"/>
      <c r="E895" s="197"/>
      <c r="F895" s="120"/>
      <c r="G895" s="333"/>
      <c r="H895" s="333"/>
      <c r="I895" s="333"/>
      <c r="J895" s="333"/>
      <c r="K895" s="333"/>
      <c r="L895" s="333"/>
      <c r="M895" s="333"/>
      <c r="N895" s="333"/>
      <c r="O895" s="333"/>
      <c r="P895" s="333"/>
      <c r="Q895" s="333"/>
      <c r="R895" s="333"/>
      <c r="S895" s="333"/>
      <c r="T895" s="333"/>
      <c r="U895" s="333"/>
      <c r="V895" s="333"/>
      <c r="W895" s="333"/>
      <c r="X895" s="333"/>
      <c r="Y895" s="333"/>
      <c r="Z895" s="333"/>
      <c r="AA895" s="333"/>
      <c r="AB895" s="333"/>
      <c r="AC895" s="333"/>
      <c r="AD895" s="333"/>
      <c r="AE895" s="333"/>
      <c r="AF895" s="333"/>
      <c r="AG895" s="333"/>
      <c r="AH895" s="333"/>
      <c r="AI895" s="333"/>
      <c r="AJ895" s="333"/>
      <c r="AK895" s="333"/>
      <c r="AL895" s="333"/>
      <c r="AM895" s="333"/>
      <c r="AN895" s="333"/>
      <c r="AO895"/>
      <c r="AP895"/>
      <c r="AQ895"/>
      <c r="AR895"/>
      <c r="AS895" s="333"/>
      <c r="AT895" s="333"/>
      <c r="AU895" s="333"/>
      <c r="AV895" s="333"/>
      <c r="AW895" s="333"/>
      <c r="AX895" s="333"/>
      <c r="AY895" s="333"/>
      <c r="AZ895" s="333"/>
      <c r="BA895"/>
      <c r="BB895"/>
      <c r="BC895"/>
      <c r="BD895"/>
      <c r="BE895"/>
      <c r="BF895"/>
      <c r="BG895" s="333"/>
      <c r="BH895" s="333"/>
      <c r="BI895" s="333"/>
      <c r="BJ895" s="333"/>
      <c r="BK895" s="333"/>
      <c r="BL895" s="333"/>
      <c r="BM895" s="333"/>
      <c r="BN895" s="333"/>
      <c r="BO895" s="333"/>
      <c r="BP895" s="333"/>
      <c r="BQ895" s="333"/>
      <c r="BR895" s="333"/>
      <c r="BS895" s="333"/>
      <c r="BT895" s="333"/>
      <c r="BU895" s="333"/>
      <c r="BV895" s="333"/>
      <c r="BW895" s="333"/>
      <c r="BX895" s="333"/>
      <c r="BY895" s="333"/>
      <c r="BZ895" s="333"/>
      <c r="CA895" s="333"/>
      <c r="CB895" s="333"/>
      <c r="CC895" s="333"/>
      <c r="CD895" s="333"/>
      <c r="CE895" s="337"/>
      <c r="CF895" s="337"/>
      <c r="CG895" s="337"/>
      <c r="CH895" s="337"/>
      <c r="CI895" s="333"/>
      <c r="CJ895" s="333"/>
      <c r="CK895" s="333"/>
      <c r="CL895" s="333"/>
      <c r="CM895" s="333"/>
      <c r="CN895" s="333"/>
      <c r="CO895" s="333"/>
      <c r="CP895" s="333"/>
      <c r="CQ895" s="337"/>
      <c r="CR895" s="337"/>
      <c r="CS895" s="337"/>
      <c r="CT895" s="337"/>
      <c r="CU895" s="337"/>
      <c r="CV895" s="337"/>
      <c r="CW895" s="337"/>
      <c r="CX895" s="337"/>
      <c r="CY895" s="337"/>
      <c r="CZ895" s="337"/>
      <c r="DA895" s="337"/>
      <c r="DB895" s="337"/>
      <c r="DC895" s="337"/>
      <c r="DD895" s="337"/>
      <c r="DE895" s="337"/>
      <c r="DF895" s="337"/>
      <c r="DG895" s="337"/>
      <c r="DH895" s="337"/>
      <c r="DI895" s="337"/>
      <c r="DJ895" s="337"/>
      <c r="DK895" s="337"/>
      <c r="DL895" s="337"/>
      <c r="DM895"/>
      <c r="DN895"/>
      <c r="DO895"/>
      <c r="EA895" s="333"/>
      <c r="EB895" s="333"/>
      <c r="EC895" s="333"/>
      <c r="ED895" s="333"/>
      <c r="EE895" s="333"/>
      <c r="EF895" s="333"/>
      <c r="EG895" s="333"/>
      <c r="EH895" s="333"/>
      <c r="EJ895" s="66"/>
      <c r="EL895" s="66"/>
      <c r="EM895" s="338"/>
    </row>
    <row r="896" spans="1:143" s="83" customFormat="1">
      <c r="A896" s="66"/>
      <c r="B896" s="66"/>
      <c r="C896" s="120"/>
      <c r="D896" s="66"/>
      <c r="E896" s="197"/>
      <c r="F896" s="120"/>
      <c r="G896" s="333"/>
      <c r="H896" s="333"/>
      <c r="I896" s="333"/>
      <c r="J896" s="333"/>
      <c r="K896" s="333"/>
      <c r="L896" s="333"/>
      <c r="M896" s="333"/>
      <c r="N896" s="333"/>
      <c r="O896" s="333"/>
      <c r="P896" s="333"/>
      <c r="Q896" s="333"/>
      <c r="R896" s="333"/>
      <c r="S896" s="333"/>
      <c r="T896" s="333"/>
      <c r="U896" s="333"/>
      <c r="V896" s="333"/>
      <c r="W896" s="333"/>
      <c r="X896" s="333"/>
      <c r="Y896" s="333"/>
      <c r="Z896" s="333"/>
      <c r="AA896" s="333"/>
      <c r="AB896" s="333"/>
      <c r="AC896" s="333"/>
      <c r="AD896" s="333"/>
      <c r="AE896" s="333"/>
      <c r="AF896" s="333"/>
      <c r="AG896" s="333"/>
      <c r="AH896" s="333"/>
      <c r="AI896" s="333"/>
      <c r="AJ896" s="333"/>
      <c r="AK896" s="333"/>
      <c r="AL896" s="333"/>
      <c r="AM896" s="333"/>
      <c r="AN896" s="333"/>
      <c r="AO896"/>
      <c r="AP896"/>
      <c r="AQ896"/>
      <c r="AR896"/>
      <c r="AS896" s="333"/>
      <c r="AT896" s="333"/>
      <c r="AU896" s="333"/>
      <c r="AV896" s="333"/>
      <c r="AW896" s="333"/>
      <c r="AX896" s="333"/>
      <c r="AY896" s="333"/>
      <c r="AZ896" s="333"/>
      <c r="BA896"/>
      <c r="BB896"/>
      <c r="BC896"/>
      <c r="BD896"/>
      <c r="BE896"/>
      <c r="BF896"/>
      <c r="BG896" s="333"/>
      <c r="BH896" s="333"/>
      <c r="BI896" s="333"/>
      <c r="BJ896" s="333"/>
      <c r="BK896" s="333"/>
      <c r="BL896" s="333"/>
      <c r="BM896" s="333"/>
      <c r="BN896" s="333"/>
      <c r="BO896" s="333"/>
      <c r="BP896" s="333"/>
      <c r="BQ896" s="333"/>
      <c r="BR896" s="333"/>
      <c r="BS896" s="333"/>
      <c r="BT896" s="333"/>
      <c r="BU896" s="333"/>
      <c r="BV896" s="333"/>
      <c r="BW896" s="333"/>
      <c r="BX896" s="333"/>
      <c r="BY896" s="333"/>
      <c r="BZ896" s="333"/>
      <c r="CA896" s="333"/>
      <c r="CB896" s="333"/>
      <c r="CC896" s="333"/>
      <c r="CD896" s="333"/>
      <c r="CE896" s="337"/>
      <c r="CF896" s="337"/>
      <c r="CG896" s="337"/>
      <c r="CH896" s="337"/>
      <c r="CI896" s="333"/>
      <c r="CJ896" s="333"/>
      <c r="CK896" s="333"/>
      <c r="CL896" s="333"/>
      <c r="CM896" s="333"/>
      <c r="CN896" s="333"/>
      <c r="CO896" s="333"/>
      <c r="CP896" s="333"/>
      <c r="CQ896" s="337"/>
      <c r="CR896" s="337"/>
      <c r="CS896" s="337"/>
      <c r="CT896" s="337"/>
      <c r="CU896" s="337"/>
      <c r="CV896" s="337"/>
      <c r="CW896" s="337"/>
      <c r="CX896" s="337"/>
      <c r="CY896" s="337"/>
      <c r="CZ896" s="337"/>
      <c r="DA896" s="337"/>
      <c r="DB896" s="337"/>
      <c r="DC896" s="337"/>
      <c r="DD896" s="337"/>
      <c r="DE896" s="337"/>
      <c r="DF896" s="337"/>
      <c r="DG896" s="337"/>
      <c r="DH896" s="337"/>
      <c r="DI896" s="337"/>
      <c r="DJ896" s="337"/>
      <c r="DK896" s="337"/>
      <c r="DL896" s="337"/>
      <c r="DM896"/>
      <c r="DN896"/>
      <c r="DO896"/>
      <c r="EA896" s="333"/>
      <c r="EB896" s="333"/>
      <c r="EC896" s="333"/>
      <c r="ED896" s="333"/>
      <c r="EE896" s="333"/>
      <c r="EF896" s="333"/>
      <c r="EG896" s="333"/>
      <c r="EH896" s="333"/>
      <c r="EJ896" s="66"/>
      <c r="EL896" s="66"/>
      <c r="EM896" s="338"/>
    </row>
    <row r="897" spans="1:143" s="83" customFormat="1">
      <c r="A897" s="66"/>
      <c r="B897" s="66"/>
      <c r="C897" s="120"/>
      <c r="D897" s="66"/>
      <c r="E897" s="197"/>
      <c r="F897" s="120"/>
      <c r="G897" s="333"/>
      <c r="H897" s="333"/>
      <c r="I897" s="333"/>
      <c r="J897" s="333"/>
      <c r="K897" s="333"/>
      <c r="L897" s="333"/>
      <c r="M897" s="333"/>
      <c r="N897" s="333"/>
      <c r="O897" s="333"/>
      <c r="P897" s="333"/>
      <c r="Q897" s="333"/>
      <c r="R897" s="333"/>
      <c r="S897" s="333"/>
      <c r="T897" s="333"/>
      <c r="U897" s="333"/>
      <c r="V897" s="333"/>
      <c r="W897" s="333"/>
      <c r="X897" s="333"/>
      <c r="Y897" s="333"/>
      <c r="Z897" s="333"/>
      <c r="AA897" s="333"/>
      <c r="AB897" s="333"/>
      <c r="AC897" s="333"/>
      <c r="AD897" s="333"/>
      <c r="AE897" s="333"/>
      <c r="AF897" s="333"/>
      <c r="AG897" s="333"/>
      <c r="AH897" s="333"/>
      <c r="AI897" s="333"/>
      <c r="AJ897" s="333"/>
      <c r="AK897" s="333"/>
      <c r="AL897" s="333"/>
      <c r="AM897" s="333"/>
      <c r="AN897" s="333"/>
      <c r="AO897"/>
      <c r="AP897"/>
      <c r="AQ897"/>
      <c r="AR897"/>
      <c r="AS897" s="333"/>
      <c r="AT897" s="333"/>
      <c r="AU897" s="333"/>
      <c r="AV897" s="333"/>
      <c r="AW897" s="333"/>
      <c r="AX897" s="333"/>
      <c r="AY897" s="333"/>
      <c r="AZ897" s="333"/>
      <c r="BA897"/>
      <c r="BB897"/>
      <c r="BC897"/>
      <c r="BD897"/>
      <c r="BE897"/>
      <c r="BF897"/>
      <c r="BG897" s="333"/>
      <c r="BH897" s="333"/>
      <c r="BI897" s="333"/>
      <c r="BJ897" s="333"/>
      <c r="BK897" s="333"/>
      <c r="BL897" s="333"/>
      <c r="BM897" s="333"/>
      <c r="BN897" s="333"/>
      <c r="BO897" s="333"/>
      <c r="BP897" s="333"/>
      <c r="BQ897" s="333"/>
      <c r="BR897" s="333"/>
      <c r="BS897" s="333"/>
      <c r="BT897" s="333"/>
      <c r="BU897" s="333"/>
      <c r="BV897" s="333"/>
      <c r="BW897" s="333"/>
      <c r="BX897" s="333"/>
      <c r="BY897" s="333"/>
      <c r="BZ897" s="333"/>
      <c r="CA897" s="333"/>
      <c r="CB897" s="333"/>
      <c r="CC897" s="333"/>
      <c r="CD897" s="333"/>
      <c r="CE897" s="337"/>
      <c r="CF897" s="337"/>
      <c r="CG897" s="337"/>
      <c r="CH897" s="337"/>
      <c r="CI897" s="333"/>
      <c r="CJ897" s="333"/>
      <c r="CK897" s="333"/>
      <c r="CL897" s="333"/>
      <c r="CM897" s="333"/>
      <c r="CN897" s="333"/>
      <c r="CO897" s="333"/>
      <c r="CP897" s="333"/>
      <c r="CQ897" s="337"/>
      <c r="CR897" s="337"/>
      <c r="CS897" s="337"/>
      <c r="CT897" s="337"/>
      <c r="CU897" s="337"/>
      <c r="CV897" s="337"/>
      <c r="CW897" s="337"/>
      <c r="CX897" s="337"/>
      <c r="CY897" s="337"/>
      <c r="CZ897" s="337"/>
      <c r="DA897" s="337"/>
      <c r="DB897" s="337"/>
      <c r="DC897" s="337"/>
      <c r="DD897" s="337"/>
      <c r="DE897" s="337"/>
      <c r="DF897" s="337"/>
      <c r="DG897" s="337"/>
      <c r="DH897" s="337"/>
      <c r="DI897" s="337"/>
      <c r="DJ897" s="337"/>
      <c r="DK897" s="337"/>
      <c r="DL897" s="337"/>
      <c r="DM897"/>
      <c r="DN897"/>
      <c r="DO897"/>
      <c r="EA897" s="333"/>
      <c r="EB897" s="333"/>
      <c r="EC897" s="333"/>
      <c r="ED897" s="333"/>
      <c r="EE897" s="333"/>
      <c r="EF897" s="333"/>
      <c r="EG897" s="333"/>
      <c r="EH897" s="333"/>
      <c r="EJ897" s="66"/>
      <c r="EL897" s="66"/>
      <c r="EM897" s="338"/>
    </row>
    <row r="898" spans="1:143" s="83" customFormat="1">
      <c r="A898" s="66"/>
      <c r="B898" s="66"/>
      <c r="C898" s="120"/>
      <c r="D898" s="66"/>
      <c r="E898" s="197"/>
      <c r="F898" s="120"/>
      <c r="G898" s="333"/>
      <c r="H898" s="333"/>
      <c r="I898" s="333"/>
      <c r="J898" s="333"/>
      <c r="K898" s="333"/>
      <c r="L898" s="333"/>
      <c r="M898" s="333"/>
      <c r="N898" s="333"/>
      <c r="O898" s="333"/>
      <c r="P898" s="333"/>
      <c r="Q898" s="333"/>
      <c r="R898" s="333"/>
      <c r="S898" s="333"/>
      <c r="T898" s="333"/>
      <c r="U898" s="333"/>
      <c r="V898" s="333"/>
      <c r="W898" s="333"/>
      <c r="X898" s="333"/>
      <c r="Y898" s="333"/>
      <c r="Z898" s="333"/>
      <c r="AA898" s="333"/>
      <c r="AB898" s="333"/>
      <c r="AC898" s="333"/>
      <c r="AD898" s="333"/>
      <c r="AE898" s="333"/>
      <c r="AF898" s="333"/>
      <c r="AG898" s="333"/>
      <c r="AH898" s="333"/>
      <c r="AI898" s="333"/>
      <c r="AJ898" s="333"/>
      <c r="AK898" s="333"/>
      <c r="AL898" s="333"/>
      <c r="AM898" s="333"/>
      <c r="AN898" s="333"/>
      <c r="AO898"/>
      <c r="AP898"/>
      <c r="AQ898"/>
      <c r="AR898"/>
      <c r="AS898" s="333"/>
      <c r="AT898" s="333"/>
      <c r="AU898" s="333"/>
      <c r="AV898" s="333"/>
      <c r="AW898" s="333"/>
      <c r="AX898" s="333"/>
      <c r="AY898" s="333"/>
      <c r="AZ898" s="333"/>
      <c r="BA898"/>
      <c r="BB898"/>
      <c r="BC898"/>
      <c r="BD898"/>
      <c r="BE898"/>
      <c r="BF898"/>
      <c r="BG898" s="333"/>
      <c r="BH898" s="333"/>
      <c r="BI898" s="333"/>
      <c r="BJ898" s="333"/>
      <c r="BK898" s="333"/>
      <c r="BL898" s="333"/>
      <c r="BM898" s="333"/>
      <c r="BN898" s="333"/>
      <c r="BO898" s="333"/>
      <c r="BP898" s="333"/>
      <c r="BQ898" s="333"/>
      <c r="BR898" s="333"/>
      <c r="BS898" s="333"/>
      <c r="BT898" s="333"/>
      <c r="BU898" s="333"/>
      <c r="BV898" s="333"/>
      <c r="BW898" s="333"/>
      <c r="BX898" s="333"/>
      <c r="BY898" s="333"/>
      <c r="BZ898" s="333"/>
      <c r="CA898" s="333"/>
      <c r="CB898" s="333"/>
      <c r="CC898" s="333"/>
      <c r="CD898" s="333"/>
      <c r="CE898" s="337"/>
      <c r="CF898" s="337"/>
      <c r="CG898" s="337"/>
      <c r="CH898" s="337"/>
      <c r="CI898" s="333"/>
      <c r="CJ898" s="333"/>
      <c r="CK898" s="333"/>
      <c r="CL898" s="333"/>
      <c r="CM898" s="333"/>
      <c r="CN898" s="333"/>
      <c r="CO898" s="333"/>
      <c r="CP898" s="333"/>
      <c r="CQ898" s="337"/>
      <c r="CR898" s="337"/>
      <c r="CS898" s="337"/>
      <c r="CT898" s="337"/>
      <c r="CU898" s="337"/>
      <c r="CV898" s="337"/>
      <c r="CW898" s="337"/>
      <c r="CX898" s="337"/>
      <c r="CY898" s="337"/>
      <c r="CZ898" s="337"/>
      <c r="DA898" s="337"/>
      <c r="DB898" s="337"/>
      <c r="DC898" s="337"/>
      <c r="DD898" s="337"/>
      <c r="DE898" s="337"/>
      <c r="DF898" s="337"/>
      <c r="DG898" s="337"/>
      <c r="DH898" s="337"/>
      <c r="DI898" s="337"/>
      <c r="DJ898" s="337"/>
      <c r="DK898" s="337"/>
      <c r="DL898" s="337"/>
      <c r="DM898"/>
      <c r="DN898"/>
      <c r="DO898"/>
      <c r="EA898" s="333"/>
      <c r="EB898" s="333"/>
      <c r="EC898" s="333"/>
      <c r="ED898" s="333"/>
      <c r="EE898" s="333"/>
      <c r="EF898" s="333"/>
      <c r="EG898" s="333"/>
      <c r="EH898" s="333"/>
      <c r="EJ898" s="66"/>
      <c r="EL898" s="66"/>
      <c r="EM898" s="338"/>
    </row>
    <row r="899" spans="1:143" s="83" customFormat="1">
      <c r="A899" s="66"/>
      <c r="B899" s="66"/>
      <c r="C899" s="120"/>
      <c r="D899" s="66"/>
      <c r="E899" s="197"/>
      <c r="F899" s="120"/>
      <c r="G899" s="333"/>
      <c r="H899" s="333"/>
      <c r="I899" s="333"/>
      <c r="J899" s="333"/>
      <c r="K899" s="333"/>
      <c r="L899" s="333"/>
      <c r="M899" s="333"/>
      <c r="N899" s="333"/>
      <c r="O899" s="333"/>
      <c r="P899" s="333"/>
      <c r="Q899" s="333"/>
      <c r="R899" s="333"/>
      <c r="S899" s="333"/>
      <c r="T899" s="333"/>
      <c r="U899" s="333"/>
      <c r="V899" s="333"/>
      <c r="W899" s="333"/>
      <c r="X899" s="333"/>
      <c r="Y899" s="333"/>
      <c r="Z899" s="333"/>
      <c r="AA899" s="333"/>
      <c r="AB899" s="333"/>
      <c r="AC899" s="333"/>
      <c r="AD899" s="333"/>
      <c r="AE899" s="333"/>
      <c r="AF899" s="333"/>
      <c r="AG899" s="333"/>
      <c r="AH899" s="333"/>
      <c r="AI899" s="333"/>
      <c r="AJ899" s="333"/>
      <c r="AK899" s="333"/>
      <c r="AL899" s="333"/>
      <c r="AM899" s="333"/>
      <c r="AN899" s="333"/>
      <c r="AO899"/>
      <c r="AP899"/>
      <c r="AQ899"/>
      <c r="AR899"/>
      <c r="AS899" s="333"/>
      <c r="AT899" s="333"/>
      <c r="AU899" s="333"/>
      <c r="AV899" s="333"/>
      <c r="AW899" s="333"/>
      <c r="AX899" s="333"/>
      <c r="AY899" s="333"/>
      <c r="AZ899" s="333"/>
      <c r="BA899"/>
      <c r="BB899"/>
      <c r="BC899"/>
      <c r="BD899"/>
      <c r="BE899"/>
      <c r="BF899"/>
      <c r="BG899" s="333"/>
      <c r="BH899" s="333"/>
      <c r="BI899" s="333"/>
      <c r="BJ899" s="333"/>
      <c r="BK899" s="333"/>
      <c r="BL899" s="333"/>
      <c r="BM899" s="333"/>
      <c r="BN899" s="333"/>
      <c r="BO899" s="333"/>
      <c r="BP899" s="333"/>
      <c r="BQ899" s="333"/>
      <c r="BR899" s="333"/>
      <c r="BS899" s="333"/>
      <c r="BT899" s="333"/>
      <c r="BU899" s="333"/>
      <c r="BV899" s="333"/>
      <c r="BW899" s="333"/>
      <c r="BX899" s="333"/>
      <c r="BY899" s="333"/>
      <c r="BZ899" s="333"/>
      <c r="CA899" s="333"/>
      <c r="CB899" s="333"/>
      <c r="CC899" s="333"/>
      <c r="CD899" s="333"/>
      <c r="CE899" s="337"/>
      <c r="CF899" s="337"/>
      <c r="CG899" s="337"/>
      <c r="CH899" s="337"/>
      <c r="CI899" s="333"/>
      <c r="CJ899" s="333"/>
      <c r="CK899" s="333"/>
      <c r="CL899" s="333"/>
      <c r="CM899" s="333"/>
      <c r="CN899" s="333"/>
      <c r="CO899" s="333"/>
      <c r="CP899" s="333"/>
      <c r="CQ899" s="337"/>
      <c r="CR899" s="337"/>
      <c r="CS899" s="337"/>
      <c r="CT899" s="337"/>
      <c r="CU899" s="337"/>
      <c r="CV899" s="337"/>
      <c r="CW899" s="337"/>
      <c r="CX899" s="337"/>
      <c r="CY899" s="337"/>
      <c r="CZ899" s="337"/>
      <c r="DA899" s="337"/>
      <c r="DB899" s="337"/>
      <c r="DC899" s="337"/>
      <c r="DD899" s="337"/>
      <c r="DE899" s="337"/>
      <c r="DF899" s="337"/>
      <c r="DG899" s="337"/>
      <c r="DH899" s="337"/>
      <c r="DI899" s="337"/>
      <c r="DJ899" s="337"/>
      <c r="DK899" s="337"/>
      <c r="DL899" s="337"/>
      <c r="DM899"/>
      <c r="DN899"/>
      <c r="DO899"/>
      <c r="EA899" s="333"/>
      <c r="EB899" s="333"/>
      <c r="EC899" s="333"/>
      <c r="ED899" s="333"/>
      <c r="EE899" s="333"/>
      <c r="EF899" s="333"/>
      <c r="EG899" s="333"/>
      <c r="EH899" s="333"/>
      <c r="EJ899" s="66"/>
      <c r="EL899" s="66"/>
      <c r="EM899" s="338"/>
    </row>
    <row r="900" spans="1:143" s="83" customFormat="1">
      <c r="A900" s="66"/>
      <c r="B900" s="66"/>
      <c r="C900" s="120"/>
      <c r="D900" s="66"/>
      <c r="E900" s="197"/>
      <c r="F900" s="120"/>
      <c r="G900" s="333"/>
      <c r="H900" s="333"/>
      <c r="I900" s="333"/>
      <c r="J900" s="333"/>
      <c r="K900" s="333"/>
      <c r="L900" s="333"/>
      <c r="M900" s="333"/>
      <c r="N900" s="333"/>
      <c r="O900" s="333"/>
      <c r="P900" s="333"/>
      <c r="Q900" s="333"/>
      <c r="R900" s="333"/>
      <c r="S900" s="333"/>
      <c r="T900" s="333"/>
      <c r="U900" s="333"/>
      <c r="V900" s="333"/>
      <c r="W900" s="333"/>
      <c r="X900" s="333"/>
      <c r="Y900" s="333"/>
      <c r="Z900" s="333"/>
      <c r="AA900" s="333"/>
      <c r="AB900" s="333"/>
      <c r="AC900" s="333"/>
      <c r="AD900" s="333"/>
      <c r="AE900" s="333"/>
      <c r="AF900" s="333"/>
      <c r="AG900" s="333"/>
      <c r="AH900" s="333"/>
      <c r="AI900" s="333"/>
      <c r="AJ900" s="333"/>
      <c r="AK900" s="333"/>
      <c r="AL900" s="333"/>
      <c r="AM900" s="333"/>
      <c r="AN900" s="333"/>
      <c r="AO900"/>
      <c r="AP900"/>
      <c r="AQ900"/>
      <c r="AR900"/>
      <c r="AS900" s="333"/>
      <c r="AT900" s="333"/>
      <c r="AU900" s="333"/>
      <c r="AV900" s="333"/>
      <c r="AW900" s="333"/>
      <c r="AX900" s="333"/>
      <c r="AY900" s="333"/>
      <c r="AZ900" s="333"/>
      <c r="BA900"/>
      <c r="BB900"/>
      <c r="BC900"/>
      <c r="BD900"/>
      <c r="BE900"/>
      <c r="BF900"/>
      <c r="BG900" s="333"/>
      <c r="BH900" s="333"/>
      <c r="BI900" s="333"/>
      <c r="BJ900" s="333"/>
      <c r="BK900" s="333"/>
      <c r="BL900" s="333"/>
      <c r="BM900" s="333"/>
      <c r="BN900" s="333"/>
      <c r="BO900" s="333"/>
      <c r="BP900" s="333"/>
      <c r="BQ900" s="333"/>
      <c r="BR900" s="333"/>
      <c r="BS900" s="333"/>
      <c r="BT900" s="333"/>
      <c r="BU900" s="333"/>
      <c r="BV900" s="333"/>
      <c r="BW900" s="333"/>
      <c r="BX900" s="333"/>
      <c r="BY900" s="333"/>
      <c r="BZ900" s="333"/>
      <c r="CA900" s="333"/>
      <c r="CB900" s="333"/>
      <c r="CC900" s="333"/>
      <c r="CD900" s="333"/>
      <c r="CE900" s="337"/>
      <c r="CF900" s="337"/>
      <c r="CG900" s="337"/>
      <c r="CH900" s="337"/>
      <c r="CI900" s="333"/>
      <c r="CJ900" s="333"/>
      <c r="CK900" s="333"/>
      <c r="CL900" s="333"/>
      <c r="CM900" s="333"/>
      <c r="CN900" s="333"/>
      <c r="CO900" s="333"/>
      <c r="CP900" s="333"/>
      <c r="CQ900" s="337"/>
      <c r="CR900" s="337"/>
      <c r="CS900" s="337"/>
      <c r="CT900" s="337"/>
      <c r="CU900" s="337"/>
      <c r="CV900" s="337"/>
      <c r="CW900" s="337"/>
      <c r="CX900" s="337"/>
      <c r="CY900" s="337"/>
      <c r="CZ900" s="337"/>
      <c r="DA900" s="337"/>
      <c r="DB900" s="337"/>
      <c r="DC900" s="337"/>
      <c r="DD900" s="337"/>
      <c r="DE900" s="337"/>
      <c r="DF900" s="337"/>
      <c r="DG900" s="337"/>
      <c r="DH900" s="337"/>
      <c r="DI900" s="337"/>
      <c r="DJ900" s="337"/>
      <c r="DK900" s="337"/>
      <c r="DL900" s="337"/>
      <c r="DM900"/>
      <c r="DN900"/>
      <c r="DO900"/>
      <c r="EA900" s="333"/>
      <c r="EB900" s="333"/>
      <c r="EC900" s="333"/>
      <c r="ED900" s="333"/>
      <c r="EE900" s="333"/>
      <c r="EF900" s="333"/>
      <c r="EG900" s="333"/>
      <c r="EH900" s="333"/>
      <c r="EJ900" s="66"/>
      <c r="EL900" s="66"/>
      <c r="EM900" s="338"/>
    </row>
    <row r="901" spans="1:143" s="83" customFormat="1">
      <c r="A901" s="66"/>
      <c r="B901" s="66"/>
      <c r="C901" s="120"/>
      <c r="D901" s="66"/>
      <c r="E901" s="197"/>
      <c r="F901" s="120"/>
      <c r="G901" s="333"/>
      <c r="H901" s="333"/>
      <c r="I901" s="333"/>
      <c r="J901" s="333"/>
      <c r="K901" s="333"/>
      <c r="L901" s="333"/>
      <c r="M901" s="333"/>
      <c r="N901" s="333"/>
      <c r="O901" s="333"/>
      <c r="P901" s="333"/>
      <c r="Q901" s="333"/>
      <c r="R901" s="333"/>
      <c r="S901" s="333"/>
      <c r="T901" s="333"/>
      <c r="U901" s="333"/>
      <c r="V901" s="333"/>
      <c r="W901" s="333"/>
      <c r="X901" s="333"/>
      <c r="Y901" s="333"/>
      <c r="Z901" s="333"/>
      <c r="AA901" s="333"/>
      <c r="AB901" s="333"/>
      <c r="AC901" s="333"/>
      <c r="AD901" s="333"/>
      <c r="AE901" s="333"/>
      <c r="AF901" s="333"/>
      <c r="AG901" s="333"/>
      <c r="AH901" s="333"/>
      <c r="AI901" s="333"/>
      <c r="AJ901" s="333"/>
      <c r="AK901" s="333"/>
      <c r="AL901" s="333"/>
      <c r="AM901" s="333"/>
      <c r="AN901" s="333"/>
      <c r="AO901"/>
      <c r="AP901"/>
      <c r="AQ901"/>
      <c r="AR901"/>
      <c r="AS901" s="333"/>
      <c r="AT901" s="333"/>
      <c r="AU901" s="333"/>
      <c r="AV901" s="333"/>
      <c r="AW901" s="333"/>
      <c r="AX901" s="333"/>
      <c r="AY901" s="333"/>
      <c r="AZ901" s="333"/>
      <c r="BA901"/>
      <c r="BB901"/>
      <c r="BC901"/>
      <c r="BD901"/>
      <c r="BE901"/>
      <c r="BF901"/>
      <c r="BG901" s="333"/>
      <c r="BH901" s="333"/>
      <c r="BI901" s="333"/>
      <c r="BJ901" s="333"/>
      <c r="BK901" s="333"/>
      <c r="BL901" s="333"/>
      <c r="BM901" s="333"/>
      <c r="BN901" s="333"/>
      <c r="BO901" s="333"/>
      <c r="BP901" s="333"/>
      <c r="BQ901" s="333"/>
      <c r="BR901" s="333"/>
      <c r="BS901" s="333"/>
      <c r="BT901" s="333"/>
      <c r="BU901" s="333"/>
      <c r="BV901" s="333"/>
      <c r="BW901" s="333"/>
      <c r="BX901" s="333"/>
      <c r="BY901" s="333"/>
      <c r="BZ901" s="333"/>
      <c r="CA901" s="333"/>
      <c r="CB901" s="333"/>
      <c r="CC901" s="333"/>
      <c r="CD901" s="333"/>
      <c r="CE901" s="337"/>
      <c r="CF901" s="337"/>
      <c r="CG901" s="337"/>
      <c r="CH901" s="337"/>
      <c r="CI901" s="333"/>
      <c r="CJ901" s="333"/>
      <c r="CK901" s="333"/>
      <c r="CL901" s="333"/>
      <c r="CM901" s="333"/>
      <c r="CN901" s="333"/>
      <c r="CO901" s="333"/>
      <c r="CP901" s="333"/>
      <c r="CQ901" s="337"/>
      <c r="CR901" s="337"/>
      <c r="CS901" s="337"/>
      <c r="CT901" s="337"/>
      <c r="CU901" s="337"/>
      <c r="CV901" s="337"/>
      <c r="CW901" s="337"/>
      <c r="CX901" s="337"/>
      <c r="CY901" s="337"/>
      <c r="CZ901" s="337"/>
      <c r="DA901" s="337"/>
      <c r="DB901" s="337"/>
      <c r="DC901" s="337"/>
      <c r="DD901" s="337"/>
      <c r="DE901" s="337"/>
      <c r="DF901" s="337"/>
      <c r="DG901" s="337"/>
      <c r="DH901" s="337"/>
      <c r="DI901" s="337"/>
      <c r="DJ901" s="337"/>
      <c r="DK901" s="337"/>
      <c r="DL901" s="337"/>
      <c r="DM901"/>
      <c r="DN901"/>
      <c r="DO901"/>
      <c r="EA901" s="333"/>
      <c r="EB901" s="333"/>
      <c r="EC901" s="333"/>
      <c r="ED901" s="333"/>
      <c r="EE901" s="333"/>
      <c r="EF901" s="333"/>
      <c r="EG901" s="333"/>
      <c r="EH901" s="333"/>
      <c r="EJ901" s="66"/>
      <c r="EL901" s="66"/>
      <c r="EM901" s="338"/>
    </row>
    <row r="902" spans="1:143" s="83" customFormat="1">
      <c r="A902" s="66"/>
      <c r="B902" s="66"/>
      <c r="C902" s="120"/>
      <c r="D902" s="66"/>
      <c r="E902" s="197"/>
      <c r="F902" s="120"/>
      <c r="G902" s="333"/>
      <c r="H902" s="333"/>
      <c r="I902" s="333"/>
      <c r="J902" s="333"/>
      <c r="K902" s="333"/>
      <c r="L902" s="333"/>
      <c r="M902" s="333"/>
      <c r="N902" s="333"/>
      <c r="O902" s="333"/>
      <c r="P902" s="333"/>
      <c r="Q902" s="333"/>
      <c r="R902" s="333"/>
      <c r="S902" s="333"/>
      <c r="T902" s="333"/>
      <c r="U902" s="333"/>
      <c r="V902" s="333"/>
      <c r="W902" s="333"/>
      <c r="X902" s="333"/>
      <c r="Y902" s="333"/>
      <c r="Z902" s="333"/>
      <c r="AA902" s="333"/>
      <c r="AB902" s="333"/>
      <c r="AC902" s="333"/>
      <c r="AD902" s="333"/>
      <c r="AE902" s="333"/>
      <c r="AF902" s="333"/>
      <c r="AG902" s="333"/>
      <c r="AH902" s="333"/>
      <c r="AI902" s="333"/>
      <c r="AJ902" s="333"/>
      <c r="AK902" s="333"/>
      <c r="AL902" s="333"/>
      <c r="AM902" s="333"/>
      <c r="AN902" s="333"/>
      <c r="AO902"/>
      <c r="AP902"/>
      <c r="AQ902"/>
      <c r="AR902"/>
      <c r="AS902" s="333"/>
      <c r="AT902" s="333"/>
      <c r="AU902" s="333"/>
      <c r="AV902" s="333"/>
      <c r="AW902" s="333"/>
      <c r="AX902" s="333"/>
      <c r="AY902" s="333"/>
      <c r="AZ902" s="333"/>
      <c r="BA902"/>
      <c r="BB902"/>
      <c r="BC902"/>
      <c r="BD902"/>
      <c r="BE902"/>
      <c r="BF902"/>
      <c r="BG902" s="333"/>
      <c r="BH902" s="333"/>
      <c r="BI902" s="333"/>
      <c r="BJ902" s="333"/>
      <c r="BK902" s="333"/>
      <c r="BL902" s="333"/>
      <c r="BM902" s="333"/>
      <c r="BN902" s="333"/>
      <c r="BO902" s="333"/>
      <c r="BP902" s="333"/>
      <c r="BQ902" s="333"/>
      <c r="BR902" s="333"/>
      <c r="BS902" s="333"/>
      <c r="BT902" s="333"/>
      <c r="BU902" s="333"/>
      <c r="BV902" s="333"/>
      <c r="BW902" s="333"/>
      <c r="BX902" s="333"/>
      <c r="BY902" s="333"/>
      <c r="BZ902" s="333"/>
      <c r="CA902" s="333"/>
      <c r="CB902" s="333"/>
      <c r="CC902" s="333"/>
      <c r="CD902" s="333"/>
      <c r="CE902" s="337"/>
      <c r="CF902" s="337"/>
      <c r="CG902" s="337"/>
      <c r="CH902" s="337"/>
      <c r="CI902" s="333"/>
      <c r="CJ902" s="333"/>
      <c r="CK902" s="333"/>
      <c r="CL902" s="333"/>
      <c r="CM902" s="333"/>
      <c r="CN902" s="333"/>
      <c r="CO902" s="333"/>
      <c r="CP902" s="333"/>
      <c r="CQ902" s="337"/>
      <c r="CR902" s="337"/>
      <c r="CS902" s="337"/>
      <c r="CT902" s="337"/>
      <c r="CU902" s="337"/>
      <c r="CV902" s="337"/>
      <c r="CW902" s="337"/>
      <c r="CX902" s="337"/>
      <c r="CY902" s="337"/>
      <c r="CZ902" s="337"/>
      <c r="DA902" s="337"/>
      <c r="DB902" s="337"/>
      <c r="DC902" s="337"/>
      <c r="DD902" s="337"/>
      <c r="DE902" s="337"/>
      <c r="DF902" s="337"/>
      <c r="DG902" s="337"/>
      <c r="DH902" s="337"/>
      <c r="DI902" s="337"/>
      <c r="DJ902" s="337"/>
      <c r="DK902" s="337"/>
      <c r="DL902" s="337"/>
      <c r="DM902"/>
      <c r="DN902"/>
      <c r="DO902"/>
      <c r="EA902" s="333"/>
      <c r="EB902" s="333"/>
      <c r="EC902" s="333"/>
      <c r="ED902" s="333"/>
      <c r="EE902" s="333"/>
      <c r="EF902" s="333"/>
      <c r="EG902" s="333"/>
      <c r="EH902" s="333"/>
      <c r="EJ902" s="66"/>
      <c r="EL902" s="66"/>
      <c r="EM902" s="338"/>
    </row>
    <row r="903" spans="1:143" s="83" customFormat="1">
      <c r="A903" s="66"/>
      <c r="B903" s="66"/>
      <c r="C903" s="120"/>
      <c r="D903" s="66"/>
      <c r="E903" s="197"/>
      <c r="F903" s="120"/>
      <c r="G903" s="333"/>
      <c r="H903" s="333"/>
      <c r="I903" s="333"/>
      <c r="J903" s="333"/>
      <c r="K903" s="333"/>
      <c r="L903" s="333"/>
      <c r="M903" s="333"/>
      <c r="N903" s="333"/>
      <c r="O903" s="333"/>
      <c r="P903" s="333"/>
      <c r="Q903" s="333"/>
      <c r="R903" s="333"/>
      <c r="S903" s="333"/>
      <c r="T903" s="333"/>
      <c r="U903" s="333"/>
      <c r="V903" s="333"/>
      <c r="W903" s="333"/>
      <c r="X903" s="333"/>
      <c r="Y903" s="333"/>
      <c r="Z903" s="333"/>
      <c r="AA903" s="333"/>
      <c r="AB903" s="333"/>
      <c r="AC903" s="333"/>
      <c r="AD903" s="333"/>
      <c r="AE903" s="333"/>
      <c r="AF903" s="333"/>
      <c r="AG903" s="333"/>
      <c r="AH903" s="333"/>
      <c r="AI903" s="333"/>
      <c r="AJ903" s="333"/>
      <c r="AK903" s="333"/>
      <c r="AL903" s="333"/>
      <c r="AM903" s="333"/>
      <c r="AN903" s="333"/>
      <c r="AO903"/>
      <c r="AP903"/>
      <c r="AQ903"/>
      <c r="AR903"/>
      <c r="AS903" s="333"/>
      <c r="AT903" s="333"/>
      <c r="AU903" s="333"/>
      <c r="AV903" s="333"/>
      <c r="AW903" s="333"/>
      <c r="AX903" s="333"/>
      <c r="AY903" s="333"/>
      <c r="AZ903" s="333"/>
      <c r="BA903"/>
      <c r="BB903"/>
      <c r="BC903"/>
      <c r="BD903"/>
      <c r="BE903"/>
      <c r="BF903"/>
      <c r="BG903" s="333"/>
      <c r="BH903" s="333"/>
      <c r="BI903" s="333"/>
      <c r="BJ903" s="333"/>
      <c r="BK903" s="333"/>
      <c r="BL903" s="333"/>
      <c r="BM903" s="333"/>
      <c r="BN903" s="333"/>
      <c r="BO903" s="333"/>
      <c r="BP903" s="333"/>
      <c r="BQ903" s="333"/>
      <c r="BR903" s="333"/>
      <c r="BS903" s="333"/>
      <c r="BT903" s="333"/>
      <c r="BU903" s="333"/>
      <c r="BV903" s="333"/>
      <c r="BW903" s="333"/>
      <c r="BX903" s="333"/>
      <c r="BY903" s="333"/>
      <c r="BZ903" s="333"/>
      <c r="CA903" s="333"/>
      <c r="CB903" s="333"/>
      <c r="CC903" s="333"/>
      <c r="CD903" s="333"/>
      <c r="CE903" s="337"/>
      <c r="CF903" s="337"/>
      <c r="CG903" s="337"/>
      <c r="CH903" s="337"/>
      <c r="CI903" s="333"/>
      <c r="CJ903" s="333"/>
      <c r="CK903" s="333"/>
      <c r="CL903" s="333"/>
      <c r="CM903" s="333"/>
      <c r="CN903" s="333"/>
      <c r="CO903" s="333"/>
      <c r="CP903" s="333"/>
      <c r="CQ903" s="337"/>
      <c r="CR903" s="337"/>
      <c r="CS903" s="337"/>
      <c r="CT903" s="337"/>
      <c r="CU903" s="337"/>
      <c r="CV903" s="337"/>
      <c r="CW903" s="337"/>
      <c r="CX903" s="337"/>
      <c r="CY903" s="337"/>
      <c r="CZ903" s="337"/>
      <c r="DA903" s="337"/>
      <c r="DB903" s="337"/>
      <c r="DC903" s="337"/>
      <c r="DD903" s="337"/>
      <c r="DE903" s="337"/>
      <c r="DF903" s="337"/>
      <c r="DG903" s="337"/>
      <c r="DH903" s="337"/>
      <c r="DI903" s="337"/>
      <c r="DJ903" s="337"/>
      <c r="DK903" s="337"/>
      <c r="DL903" s="337"/>
      <c r="DM903"/>
      <c r="DN903"/>
      <c r="DO903"/>
      <c r="EA903" s="333"/>
      <c r="EB903" s="333"/>
      <c r="EC903" s="333"/>
      <c r="ED903" s="333"/>
      <c r="EE903" s="333"/>
      <c r="EF903" s="333"/>
      <c r="EG903" s="333"/>
      <c r="EH903" s="333"/>
      <c r="EJ903" s="66"/>
      <c r="EL903" s="66"/>
      <c r="EM903" s="338"/>
    </row>
    <row r="904" spans="1:143" s="83" customFormat="1">
      <c r="A904" s="66"/>
      <c r="B904" s="66"/>
      <c r="C904" s="120"/>
      <c r="D904" s="66"/>
      <c r="E904" s="197"/>
      <c r="F904" s="120"/>
      <c r="G904" s="333"/>
      <c r="H904" s="333"/>
      <c r="I904" s="333"/>
      <c r="J904" s="333"/>
      <c r="K904" s="333"/>
      <c r="L904" s="333"/>
      <c r="M904" s="333"/>
      <c r="N904" s="333"/>
      <c r="O904" s="333"/>
      <c r="P904" s="333"/>
      <c r="Q904" s="333"/>
      <c r="R904" s="333"/>
      <c r="S904" s="333"/>
      <c r="T904" s="333"/>
      <c r="U904" s="333"/>
      <c r="V904" s="333"/>
      <c r="W904" s="333"/>
      <c r="X904" s="333"/>
      <c r="Y904" s="333"/>
      <c r="Z904" s="333"/>
      <c r="AA904" s="333"/>
      <c r="AB904" s="333"/>
      <c r="AC904" s="333"/>
      <c r="AD904" s="333"/>
      <c r="AE904" s="333"/>
      <c r="AF904" s="333"/>
      <c r="AG904" s="333"/>
      <c r="AH904" s="333"/>
      <c r="AI904" s="333"/>
      <c r="AJ904" s="333"/>
      <c r="AK904" s="333"/>
      <c r="AL904" s="333"/>
      <c r="AM904" s="333"/>
      <c r="AN904" s="333"/>
      <c r="AO904"/>
      <c r="AP904"/>
      <c r="AQ904"/>
      <c r="AR904"/>
      <c r="AS904" s="333"/>
      <c r="AT904" s="333"/>
      <c r="AU904" s="333"/>
      <c r="AV904" s="333"/>
      <c r="AW904" s="333"/>
      <c r="AX904" s="333"/>
      <c r="AY904" s="333"/>
      <c r="AZ904" s="333"/>
      <c r="BA904"/>
      <c r="BB904"/>
      <c r="BC904"/>
      <c r="BD904"/>
      <c r="BE904"/>
      <c r="BF904"/>
      <c r="BG904" s="333"/>
      <c r="BH904" s="333"/>
      <c r="BI904" s="333"/>
      <c r="BJ904" s="333"/>
      <c r="BK904" s="333"/>
      <c r="BL904" s="333"/>
      <c r="BM904" s="333"/>
      <c r="BN904" s="333"/>
      <c r="BO904" s="333"/>
      <c r="BP904" s="333"/>
      <c r="BQ904" s="333"/>
      <c r="BR904" s="333"/>
      <c r="BS904" s="333"/>
      <c r="BT904" s="333"/>
      <c r="BU904" s="333"/>
      <c r="BV904" s="333"/>
      <c r="BW904" s="333"/>
      <c r="BX904" s="333"/>
      <c r="BY904" s="333"/>
      <c r="BZ904" s="333"/>
      <c r="CA904" s="333"/>
      <c r="CB904" s="333"/>
      <c r="CC904" s="333"/>
      <c r="CD904" s="333"/>
      <c r="CE904" s="337"/>
      <c r="CF904" s="337"/>
      <c r="CG904" s="337"/>
      <c r="CH904" s="337"/>
      <c r="CI904" s="333"/>
      <c r="CJ904" s="333"/>
      <c r="CK904" s="333"/>
      <c r="CL904" s="333"/>
      <c r="CM904" s="333"/>
      <c r="CN904" s="333"/>
      <c r="CO904" s="333"/>
      <c r="CP904" s="333"/>
      <c r="CQ904" s="337"/>
      <c r="CR904" s="337"/>
      <c r="CS904" s="337"/>
      <c r="CT904" s="337"/>
      <c r="CU904" s="337"/>
      <c r="CV904" s="337"/>
      <c r="CW904" s="337"/>
      <c r="CX904" s="337"/>
      <c r="CY904" s="337"/>
      <c r="CZ904" s="337"/>
      <c r="DA904" s="337"/>
      <c r="DB904" s="337"/>
      <c r="DC904" s="337"/>
      <c r="DD904" s="337"/>
      <c r="DE904" s="337"/>
      <c r="DF904" s="337"/>
      <c r="DG904" s="337"/>
      <c r="DH904" s="337"/>
      <c r="DI904" s="337"/>
      <c r="DJ904" s="337"/>
      <c r="DK904" s="337"/>
      <c r="DL904" s="337"/>
      <c r="DM904"/>
      <c r="DN904"/>
      <c r="DO904"/>
      <c r="EA904" s="333"/>
      <c r="EB904" s="333"/>
      <c r="EC904" s="333"/>
      <c r="ED904" s="333"/>
      <c r="EE904" s="333"/>
      <c r="EF904" s="333"/>
      <c r="EG904" s="333"/>
      <c r="EH904" s="333"/>
      <c r="EJ904" s="66"/>
      <c r="EL904" s="66"/>
      <c r="EM904" s="338"/>
    </row>
    <row r="905" spans="1:143" s="83" customFormat="1">
      <c r="A905" s="66"/>
      <c r="B905" s="66"/>
      <c r="C905" s="120"/>
      <c r="D905" s="66"/>
      <c r="E905" s="197"/>
      <c r="F905" s="120"/>
      <c r="G905" s="333"/>
      <c r="H905" s="333"/>
      <c r="I905" s="333"/>
      <c r="J905" s="333"/>
      <c r="K905" s="333"/>
      <c r="L905" s="333"/>
      <c r="M905" s="333"/>
      <c r="N905" s="333"/>
      <c r="O905" s="333"/>
      <c r="P905" s="333"/>
      <c r="Q905" s="333"/>
      <c r="R905" s="333"/>
      <c r="S905" s="333"/>
      <c r="T905" s="333"/>
      <c r="U905" s="333"/>
      <c r="V905" s="333"/>
      <c r="W905" s="333"/>
      <c r="X905" s="333"/>
      <c r="Y905" s="333"/>
      <c r="Z905" s="333"/>
      <c r="AA905" s="333"/>
      <c r="AB905" s="333"/>
      <c r="AC905" s="333"/>
      <c r="AD905" s="333"/>
      <c r="AE905" s="333"/>
      <c r="AF905" s="333"/>
      <c r="AG905" s="333"/>
      <c r="AH905" s="333"/>
      <c r="AI905" s="333"/>
      <c r="AJ905" s="333"/>
      <c r="AK905" s="333"/>
      <c r="AL905" s="333"/>
      <c r="AM905" s="333"/>
      <c r="AN905" s="333"/>
      <c r="AO905"/>
      <c r="AP905"/>
      <c r="AQ905"/>
      <c r="AR905"/>
      <c r="AS905" s="333"/>
      <c r="AT905" s="333"/>
      <c r="AU905" s="333"/>
      <c r="AV905" s="333"/>
      <c r="AW905" s="333"/>
      <c r="AX905" s="333"/>
      <c r="AY905" s="333"/>
      <c r="AZ905" s="333"/>
      <c r="BA905"/>
      <c r="BB905"/>
      <c r="BC905"/>
      <c r="BD905"/>
      <c r="BE905"/>
      <c r="BF905"/>
      <c r="BG905" s="333"/>
      <c r="BH905" s="333"/>
      <c r="BI905" s="333"/>
      <c r="BJ905" s="333"/>
      <c r="BK905" s="333"/>
      <c r="BL905" s="333"/>
      <c r="BM905" s="333"/>
      <c r="BN905" s="333"/>
      <c r="BO905" s="333"/>
      <c r="BP905" s="333"/>
      <c r="BQ905" s="333"/>
      <c r="BR905" s="333"/>
      <c r="BS905" s="333"/>
      <c r="BT905" s="333"/>
      <c r="BU905" s="333"/>
      <c r="BV905" s="333"/>
      <c r="BW905" s="333"/>
      <c r="BX905" s="333"/>
      <c r="BY905" s="333"/>
      <c r="BZ905" s="333"/>
      <c r="CA905" s="333"/>
      <c r="CB905" s="333"/>
      <c r="CC905" s="333"/>
      <c r="CD905" s="333"/>
      <c r="CE905" s="337"/>
      <c r="CF905" s="337"/>
      <c r="CG905" s="337"/>
      <c r="CH905" s="337"/>
      <c r="CI905" s="333"/>
      <c r="CJ905" s="333"/>
      <c r="CK905" s="333"/>
      <c r="CL905" s="333"/>
      <c r="CM905" s="333"/>
      <c r="CN905" s="333"/>
      <c r="CO905" s="333"/>
      <c r="CP905" s="333"/>
      <c r="CQ905" s="337"/>
      <c r="CR905" s="337"/>
      <c r="CS905" s="337"/>
      <c r="CT905" s="337"/>
      <c r="CU905" s="337"/>
      <c r="CV905" s="337"/>
      <c r="CW905" s="337"/>
      <c r="CX905" s="337"/>
      <c r="CY905" s="337"/>
      <c r="CZ905" s="337"/>
      <c r="DA905" s="337"/>
      <c r="DB905" s="337"/>
      <c r="DC905" s="337"/>
      <c r="DD905" s="337"/>
      <c r="DE905" s="337"/>
      <c r="DF905" s="337"/>
      <c r="DG905" s="337"/>
      <c r="DH905" s="337"/>
      <c r="DI905" s="337"/>
      <c r="DJ905" s="337"/>
      <c r="DK905" s="337"/>
      <c r="DL905" s="337"/>
      <c r="DM905"/>
      <c r="DN905"/>
      <c r="DO905"/>
      <c r="EA905" s="333"/>
      <c r="EB905" s="333"/>
      <c r="EC905" s="333"/>
      <c r="ED905" s="333"/>
      <c r="EE905" s="333"/>
      <c r="EF905" s="333"/>
      <c r="EG905" s="333"/>
      <c r="EH905" s="333"/>
      <c r="EJ905" s="66"/>
      <c r="EL905" s="66"/>
      <c r="EM905" s="338"/>
    </row>
    <row r="906" spans="1:143" s="83" customFormat="1">
      <c r="A906" s="66"/>
      <c r="B906" s="66"/>
      <c r="C906" s="120"/>
      <c r="D906" s="66"/>
      <c r="E906" s="197"/>
      <c r="F906" s="120"/>
      <c r="G906" s="333"/>
      <c r="H906" s="333"/>
      <c r="I906" s="333"/>
      <c r="J906" s="333"/>
      <c r="K906" s="333"/>
      <c r="L906" s="333"/>
      <c r="M906" s="333"/>
      <c r="N906" s="333"/>
      <c r="O906" s="333"/>
      <c r="P906" s="333"/>
      <c r="Q906" s="333"/>
      <c r="R906" s="333"/>
      <c r="S906" s="333"/>
      <c r="T906" s="333"/>
      <c r="U906" s="333"/>
      <c r="V906" s="333"/>
      <c r="W906" s="333"/>
      <c r="X906" s="333"/>
      <c r="Y906" s="333"/>
      <c r="Z906" s="333"/>
      <c r="AA906" s="333"/>
      <c r="AB906" s="333"/>
      <c r="AC906" s="333"/>
      <c r="AD906" s="333"/>
      <c r="AE906" s="333"/>
      <c r="AF906" s="333"/>
      <c r="AG906" s="333"/>
      <c r="AH906" s="333"/>
      <c r="AI906" s="333"/>
      <c r="AJ906" s="333"/>
      <c r="AK906" s="333"/>
      <c r="AL906" s="333"/>
      <c r="AM906" s="333"/>
      <c r="AN906" s="333"/>
      <c r="AO906"/>
      <c r="AP906"/>
      <c r="AQ906"/>
      <c r="AR906"/>
      <c r="AS906" s="333"/>
      <c r="AT906" s="333"/>
      <c r="AU906" s="333"/>
      <c r="AV906" s="333"/>
      <c r="AW906" s="333"/>
      <c r="AX906" s="333"/>
      <c r="AY906" s="333"/>
      <c r="AZ906" s="333"/>
      <c r="BA906"/>
      <c r="BB906"/>
      <c r="BC906"/>
      <c r="BD906"/>
      <c r="BE906"/>
      <c r="BF906"/>
      <c r="BG906" s="333"/>
      <c r="BH906" s="333"/>
      <c r="BI906" s="333"/>
      <c r="BJ906" s="333"/>
      <c r="BK906" s="333"/>
      <c r="BL906" s="333"/>
      <c r="BM906" s="333"/>
      <c r="BN906" s="333"/>
      <c r="BO906" s="333"/>
      <c r="BP906" s="333"/>
      <c r="BQ906" s="333"/>
      <c r="BR906" s="333"/>
      <c r="BS906" s="333"/>
      <c r="BT906" s="333"/>
      <c r="BU906" s="333"/>
      <c r="BV906" s="333"/>
      <c r="BW906" s="333"/>
      <c r="BX906" s="333"/>
      <c r="BY906" s="333"/>
      <c r="BZ906" s="333"/>
      <c r="CA906" s="333"/>
      <c r="CB906" s="333"/>
      <c r="CC906" s="333"/>
      <c r="CD906" s="333"/>
      <c r="CE906" s="337"/>
      <c r="CF906" s="337"/>
      <c r="CG906" s="337"/>
      <c r="CH906" s="337"/>
      <c r="CI906" s="333"/>
      <c r="CJ906" s="333"/>
      <c r="CK906" s="333"/>
      <c r="CL906" s="333"/>
      <c r="CM906" s="333"/>
      <c r="CN906" s="333"/>
      <c r="CO906" s="333"/>
      <c r="CP906" s="333"/>
      <c r="CQ906" s="337"/>
      <c r="CR906" s="337"/>
      <c r="CS906" s="337"/>
      <c r="CT906" s="337"/>
      <c r="CU906" s="337"/>
      <c r="CV906" s="337"/>
      <c r="CW906" s="337"/>
      <c r="CX906" s="337"/>
      <c r="CY906" s="337"/>
      <c r="CZ906" s="337"/>
      <c r="DA906" s="337"/>
      <c r="DB906" s="337"/>
      <c r="DC906" s="337"/>
      <c r="DD906" s="337"/>
      <c r="DE906" s="337"/>
      <c r="DF906" s="337"/>
      <c r="DG906" s="337"/>
      <c r="DH906" s="337"/>
      <c r="DI906" s="337"/>
      <c r="DJ906" s="337"/>
      <c r="DK906" s="337"/>
      <c r="DL906" s="337"/>
      <c r="DM906"/>
      <c r="DN906"/>
      <c r="DO906"/>
      <c r="EA906" s="333"/>
      <c r="EB906" s="333"/>
      <c r="EC906" s="333"/>
      <c r="ED906" s="333"/>
      <c r="EE906" s="333"/>
      <c r="EF906" s="333"/>
      <c r="EG906" s="333"/>
      <c r="EH906" s="333"/>
      <c r="EJ906" s="66"/>
      <c r="EL906" s="66"/>
      <c r="EM906" s="338"/>
    </row>
    <row r="907" spans="1:143" s="83" customFormat="1">
      <c r="A907" s="66"/>
      <c r="B907" s="66"/>
      <c r="C907" s="120"/>
      <c r="D907" s="66"/>
      <c r="E907" s="197"/>
      <c r="F907" s="120"/>
      <c r="G907" s="333"/>
      <c r="H907" s="333"/>
      <c r="I907" s="333"/>
      <c r="J907" s="333"/>
      <c r="K907" s="333"/>
      <c r="L907" s="333"/>
      <c r="M907" s="333"/>
      <c r="N907" s="333"/>
      <c r="O907" s="333"/>
      <c r="P907" s="333"/>
      <c r="Q907" s="333"/>
      <c r="R907" s="333"/>
      <c r="S907" s="333"/>
      <c r="T907" s="333"/>
      <c r="U907" s="333"/>
      <c r="V907" s="333"/>
      <c r="W907" s="333"/>
      <c r="X907" s="333"/>
      <c r="Y907" s="333"/>
      <c r="Z907" s="333"/>
      <c r="AA907" s="333"/>
      <c r="AB907" s="333"/>
      <c r="AC907" s="333"/>
      <c r="AD907" s="333"/>
      <c r="AE907" s="333"/>
      <c r="AF907" s="333"/>
      <c r="AG907" s="333"/>
      <c r="AH907" s="333"/>
      <c r="AI907" s="333"/>
      <c r="AJ907" s="333"/>
      <c r="AK907" s="333"/>
      <c r="AL907" s="333"/>
      <c r="AM907" s="333"/>
      <c r="AN907" s="333"/>
      <c r="AO907"/>
      <c r="AP907"/>
      <c r="AQ907"/>
      <c r="AR907"/>
      <c r="AS907" s="333"/>
      <c r="AT907" s="333"/>
      <c r="AU907" s="333"/>
      <c r="AV907" s="333"/>
      <c r="AW907" s="333"/>
      <c r="AX907" s="333"/>
      <c r="AY907" s="333"/>
      <c r="AZ907" s="333"/>
      <c r="BA907"/>
      <c r="BB907"/>
      <c r="BC907"/>
      <c r="BD907"/>
      <c r="BE907"/>
      <c r="BF907"/>
      <c r="BG907" s="333"/>
      <c r="BH907" s="333"/>
      <c r="BI907" s="333"/>
      <c r="BJ907" s="333"/>
      <c r="BK907" s="333"/>
      <c r="BL907" s="333"/>
      <c r="BM907" s="333"/>
      <c r="BN907" s="333"/>
      <c r="BO907" s="333"/>
      <c r="BP907" s="333"/>
      <c r="BQ907" s="333"/>
      <c r="BR907" s="333"/>
      <c r="BS907" s="333"/>
      <c r="BT907" s="333"/>
      <c r="BU907" s="333"/>
      <c r="BV907" s="333"/>
      <c r="BW907" s="333"/>
      <c r="BX907" s="333"/>
      <c r="BY907" s="333"/>
      <c r="BZ907" s="333"/>
      <c r="CA907" s="333"/>
      <c r="CB907" s="333"/>
      <c r="CC907" s="333"/>
      <c r="CD907" s="333"/>
      <c r="CE907" s="337"/>
      <c r="CF907" s="337"/>
      <c r="CG907" s="337"/>
      <c r="CH907" s="337"/>
      <c r="CI907" s="333"/>
      <c r="CJ907" s="333"/>
      <c r="CK907" s="333"/>
      <c r="CL907" s="333"/>
      <c r="CM907" s="333"/>
      <c r="CN907" s="333"/>
      <c r="CO907" s="333"/>
      <c r="CP907" s="333"/>
      <c r="CQ907" s="337"/>
      <c r="CR907" s="337"/>
      <c r="CS907" s="337"/>
      <c r="CT907" s="337"/>
      <c r="CU907" s="337"/>
      <c r="CV907" s="337"/>
      <c r="CW907" s="337"/>
      <c r="CX907" s="337"/>
      <c r="CY907" s="337"/>
      <c r="CZ907" s="337"/>
      <c r="DA907" s="337"/>
      <c r="DB907" s="337"/>
      <c r="DC907" s="337"/>
      <c r="DD907" s="337"/>
      <c r="DE907" s="337"/>
      <c r="DF907" s="337"/>
      <c r="DG907" s="337"/>
      <c r="DH907" s="337"/>
      <c r="DI907" s="337"/>
      <c r="DJ907" s="337"/>
      <c r="DK907" s="337"/>
      <c r="DL907" s="337"/>
      <c r="DM907"/>
      <c r="DN907"/>
      <c r="DO907"/>
      <c r="EA907" s="333"/>
      <c r="EB907" s="333"/>
      <c r="EC907" s="333"/>
      <c r="ED907" s="333"/>
      <c r="EE907" s="333"/>
      <c r="EF907" s="333"/>
      <c r="EG907" s="333"/>
      <c r="EH907" s="333"/>
      <c r="EJ907" s="66"/>
      <c r="EL907" s="66"/>
      <c r="EM907" s="338"/>
    </row>
    <row r="908" spans="1:143" s="83" customFormat="1">
      <c r="A908" s="66"/>
      <c r="B908" s="66"/>
      <c r="C908" s="120"/>
      <c r="D908" s="66"/>
      <c r="E908" s="197"/>
      <c r="F908" s="120"/>
      <c r="G908" s="333"/>
      <c r="H908" s="333"/>
      <c r="I908" s="333"/>
      <c r="J908" s="333"/>
      <c r="K908" s="333"/>
      <c r="L908" s="333"/>
      <c r="M908" s="333"/>
      <c r="N908" s="333"/>
      <c r="O908" s="333"/>
      <c r="P908" s="333"/>
      <c r="Q908" s="333"/>
      <c r="R908" s="333"/>
      <c r="S908" s="333"/>
      <c r="T908" s="333"/>
      <c r="U908" s="333"/>
      <c r="V908" s="333"/>
      <c r="W908" s="333"/>
      <c r="X908" s="333"/>
      <c r="Y908" s="333"/>
      <c r="Z908" s="333"/>
      <c r="AA908" s="333"/>
      <c r="AB908" s="333"/>
      <c r="AC908" s="333"/>
      <c r="AD908" s="333"/>
      <c r="AE908" s="333"/>
      <c r="AF908" s="333"/>
      <c r="AG908" s="333"/>
      <c r="AH908" s="333"/>
      <c r="AI908" s="333"/>
      <c r="AJ908" s="333"/>
      <c r="AK908" s="333"/>
      <c r="AL908" s="333"/>
      <c r="AM908" s="333"/>
      <c r="AN908" s="333"/>
      <c r="AO908"/>
      <c r="AP908"/>
      <c r="AQ908"/>
      <c r="AR908"/>
      <c r="AS908" s="333"/>
      <c r="AT908" s="333"/>
      <c r="AU908" s="333"/>
      <c r="AV908" s="333"/>
      <c r="AW908" s="333"/>
      <c r="AX908" s="333"/>
      <c r="AY908" s="333"/>
      <c r="AZ908" s="333"/>
      <c r="BA908"/>
      <c r="BB908"/>
      <c r="BC908"/>
      <c r="BD908"/>
      <c r="BE908"/>
      <c r="BF908"/>
      <c r="BG908" s="333"/>
      <c r="BH908" s="333"/>
      <c r="BI908" s="333"/>
      <c r="BJ908" s="333"/>
      <c r="BK908" s="333"/>
      <c r="BL908" s="333"/>
      <c r="BM908" s="333"/>
      <c r="BN908" s="333"/>
      <c r="BO908" s="333"/>
      <c r="BP908" s="333"/>
      <c r="BQ908" s="333"/>
      <c r="BR908" s="333"/>
      <c r="BS908" s="333"/>
      <c r="BT908" s="333"/>
      <c r="BU908" s="333"/>
      <c r="BV908" s="333"/>
      <c r="BW908" s="333"/>
      <c r="BX908" s="333"/>
      <c r="BY908" s="333"/>
      <c r="BZ908" s="333"/>
      <c r="CA908" s="333"/>
      <c r="CB908" s="333"/>
      <c r="CC908" s="333"/>
      <c r="CD908" s="333"/>
      <c r="CE908" s="337"/>
      <c r="CF908" s="337"/>
      <c r="CG908" s="337"/>
      <c r="CH908" s="337"/>
      <c r="CI908" s="333"/>
      <c r="CJ908" s="333"/>
      <c r="CK908" s="333"/>
      <c r="CL908" s="333"/>
      <c r="CM908" s="333"/>
      <c r="CN908" s="333"/>
      <c r="CO908" s="333"/>
      <c r="CP908" s="333"/>
      <c r="CQ908" s="337"/>
      <c r="CR908" s="337"/>
      <c r="CS908" s="337"/>
      <c r="CT908" s="337"/>
      <c r="CU908" s="337"/>
      <c r="CV908" s="337"/>
      <c r="CW908" s="337"/>
      <c r="CX908" s="337"/>
      <c r="CY908" s="337"/>
      <c r="CZ908" s="337"/>
      <c r="DA908" s="337"/>
      <c r="DB908" s="337"/>
      <c r="DC908" s="337"/>
      <c r="DD908" s="337"/>
      <c r="DE908" s="337"/>
      <c r="DF908" s="337"/>
      <c r="DG908" s="337"/>
      <c r="DH908" s="337"/>
      <c r="DI908" s="337"/>
      <c r="DJ908" s="337"/>
      <c r="DK908" s="337"/>
      <c r="DL908" s="337"/>
      <c r="DM908"/>
      <c r="DN908"/>
      <c r="DO908"/>
      <c r="EA908" s="333"/>
      <c r="EB908" s="333"/>
      <c r="EC908" s="333"/>
      <c r="ED908" s="333"/>
      <c r="EE908" s="333"/>
      <c r="EF908" s="333"/>
      <c r="EG908" s="333"/>
      <c r="EH908" s="333"/>
      <c r="EJ908" s="66"/>
      <c r="EL908" s="66"/>
      <c r="EM908" s="338"/>
    </row>
    <row r="909" spans="1:143" s="83" customFormat="1">
      <c r="A909" s="66"/>
      <c r="B909" s="66"/>
      <c r="C909" s="120"/>
      <c r="D909" s="66"/>
      <c r="E909" s="197"/>
      <c r="F909" s="120"/>
      <c r="G909" s="333"/>
      <c r="H909" s="333"/>
      <c r="I909" s="333"/>
      <c r="J909" s="333"/>
      <c r="K909" s="333"/>
      <c r="L909" s="333"/>
      <c r="M909" s="333"/>
      <c r="N909" s="333"/>
      <c r="O909" s="333"/>
      <c r="P909" s="333"/>
      <c r="Q909" s="333"/>
      <c r="R909" s="333"/>
      <c r="S909" s="333"/>
      <c r="T909" s="333"/>
      <c r="U909" s="333"/>
      <c r="V909" s="333"/>
      <c r="W909" s="333"/>
      <c r="X909" s="333"/>
      <c r="Y909" s="333"/>
      <c r="Z909" s="333"/>
      <c r="AA909" s="333"/>
      <c r="AB909" s="333"/>
      <c r="AC909" s="333"/>
      <c r="AD909" s="333"/>
      <c r="AE909" s="333"/>
      <c r="AF909" s="333"/>
      <c r="AG909" s="333"/>
      <c r="AH909" s="333"/>
      <c r="AI909" s="333"/>
      <c r="AJ909" s="333"/>
      <c r="AK909" s="333"/>
      <c r="AL909" s="333"/>
      <c r="AM909" s="333"/>
      <c r="AN909" s="333"/>
      <c r="AO909"/>
      <c r="AP909"/>
      <c r="AQ909"/>
      <c r="AR909"/>
      <c r="AS909" s="333"/>
      <c r="AT909" s="333"/>
      <c r="AU909" s="333"/>
      <c r="AV909" s="333"/>
      <c r="AW909" s="333"/>
      <c r="AX909" s="333"/>
      <c r="AY909" s="333"/>
      <c r="AZ909" s="333"/>
      <c r="BA909"/>
      <c r="BB909"/>
      <c r="BC909"/>
      <c r="BD909"/>
      <c r="BE909"/>
      <c r="BF909"/>
      <c r="BG909" s="333"/>
      <c r="BH909" s="333"/>
      <c r="BI909" s="333"/>
      <c r="BJ909" s="333"/>
      <c r="BK909" s="333"/>
      <c r="BL909" s="333"/>
      <c r="BM909" s="333"/>
      <c r="BN909" s="333"/>
      <c r="BO909" s="333"/>
      <c r="BP909" s="333"/>
      <c r="BQ909" s="333"/>
      <c r="BR909" s="333"/>
      <c r="BS909" s="333"/>
      <c r="BT909" s="333"/>
      <c r="BU909" s="333"/>
      <c r="BV909" s="333"/>
      <c r="BW909" s="333"/>
      <c r="BX909" s="333"/>
      <c r="BY909" s="333"/>
      <c r="BZ909" s="333"/>
      <c r="CA909" s="333"/>
      <c r="CB909" s="333"/>
      <c r="CC909" s="333"/>
      <c r="CD909" s="333"/>
      <c r="CE909" s="337"/>
      <c r="CF909" s="337"/>
      <c r="CG909" s="337"/>
      <c r="CH909" s="337"/>
      <c r="CI909" s="333"/>
      <c r="CJ909" s="333"/>
      <c r="CK909" s="333"/>
      <c r="CL909" s="333"/>
      <c r="CM909" s="333"/>
      <c r="CN909" s="333"/>
      <c r="CO909" s="333"/>
      <c r="CP909" s="333"/>
      <c r="CQ909" s="337"/>
      <c r="CR909" s="337"/>
      <c r="CS909" s="337"/>
      <c r="CT909" s="337"/>
      <c r="CU909" s="337"/>
      <c r="CV909" s="337"/>
      <c r="CW909" s="337"/>
      <c r="CX909" s="337"/>
      <c r="CY909" s="337"/>
      <c r="CZ909" s="337"/>
      <c r="DA909" s="337"/>
      <c r="DB909" s="337"/>
      <c r="DC909" s="337"/>
      <c r="DD909" s="337"/>
      <c r="DE909" s="337"/>
      <c r="DF909" s="337"/>
      <c r="DG909" s="337"/>
      <c r="DH909" s="337"/>
      <c r="DI909" s="337"/>
      <c r="DJ909" s="337"/>
      <c r="DK909" s="337"/>
      <c r="DL909" s="337"/>
      <c r="DM909"/>
      <c r="DN909"/>
      <c r="DO909"/>
      <c r="EA909" s="333"/>
      <c r="EB909" s="333"/>
      <c r="EC909" s="333"/>
      <c r="ED909" s="333"/>
      <c r="EE909" s="333"/>
      <c r="EF909" s="333"/>
      <c r="EG909" s="333"/>
      <c r="EH909" s="333"/>
      <c r="EJ909" s="66"/>
      <c r="EL909" s="66"/>
      <c r="EM909" s="338"/>
    </row>
    <row r="910" spans="1:143" s="83" customFormat="1">
      <c r="A910" s="66"/>
      <c r="B910" s="66"/>
      <c r="C910" s="120"/>
      <c r="D910" s="66"/>
      <c r="E910" s="197"/>
      <c r="F910" s="120"/>
      <c r="G910" s="333"/>
      <c r="H910" s="333"/>
      <c r="I910" s="333"/>
      <c r="J910" s="333"/>
      <c r="K910" s="333"/>
      <c r="L910" s="333"/>
      <c r="M910" s="333"/>
      <c r="N910" s="333"/>
      <c r="O910" s="333"/>
      <c r="P910" s="333"/>
      <c r="Q910" s="333"/>
      <c r="R910" s="333"/>
      <c r="S910" s="333"/>
      <c r="T910" s="333"/>
      <c r="U910" s="333"/>
      <c r="V910" s="333"/>
      <c r="W910" s="333"/>
      <c r="X910" s="333"/>
      <c r="Y910" s="333"/>
      <c r="Z910" s="333"/>
      <c r="AA910" s="333"/>
      <c r="AB910" s="333"/>
      <c r="AC910" s="333"/>
      <c r="AD910" s="333"/>
      <c r="AE910" s="333"/>
      <c r="AF910" s="333"/>
      <c r="AG910" s="333"/>
      <c r="AH910" s="333"/>
      <c r="AI910" s="333"/>
      <c r="AJ910" s="333"/>
      <c r="AK910" s="333"/>
      <c r="AL910" s="333"/>
      <c r="AM910" s="333"/>
      <c r="AN910" s="333"/>
      <c r="AO910"/>
      <c r="AP910"/>
      <c r="AQ910"/>
      <c r="AR910"/>
      <c r="AS910" s="333"/>
      <c r="AT910" s="333"/>
      <c r="AU910" s="333"/>
      <c r="AV910" s="333"/>
      <c r="AW910" s="333"/>
      <c r="AX910" s="333"/>
      <c r="AY910" s="333"/>
      <c r="AZ910" s="333"/>
      <c r="BA910"/>
      <c r="BB910"/>
      <c r="BC910"/>
      <c r="BD910"/>
      <c r="BE910"/>
      <c r="BF910"/>
      <c r="BG910" s="333"/>
      <c r="BH910" s="333"/>
      <c r="BI910" s="333"/>
      <c r="BJ910" s="333"/>
      <c r="BK910" s="333"/>
      <c r="BL910" s="333"/>
      <c r="BM910" s="333"/>
      <c r="BN910" s="333"/>
      <c r="BO910" s="333"/>
      <c r="BP910" s="333"/>
      <c r="BQ910" s="333"/>
      <c r="BR910" s="333"/>
      <c r="BS910" s="333"/>
      <c r="BT910" s="333"/>
      <c r="BU910" s="333"/>
      <c r="BV910" s="333"/>
      <c r="BW910" s="333"/>
      <c r="BX910" s="333"/>
      <c r="BY910" s="333"/>
      <c r="BZ910" s="333"/>
      <c r="CA910" s="333"/>
      <c r="CB910" s="333"/>
      <c r="CC910" s="333"/>
      <c r="CD910" s="333"/>
      <c r="CE910" s="337"/>
      <c r="CF910" s="337"/>
      <c r="CG910" s="337"/>
      <c r="CH910" s="337"/>
      <c r="CI910" s="333"/>
      <c r="CJ910" s="333"/>
      <c r="CK910" s="333"/>
      <c r="CL910" s="333"/>
      <c r="CM910" s="333"/>
      <c r="CN910" s="333"/>
      <c r="CO910" s="333"/>
      <c r="CP910" s="333"/>
      <c r="CQ910" s="337"/>
      <c r="CR910" s="337"/>
      <c r="CS910" s="337"/>
      <c r="CT910" s="337"/>
      <c r="CU910" s="337"/>
      <c r="CV910" s="337"/>
      <c r="CW910" s="337"/>
      <c r="CX910" s="337"/>
      <c r="CY910" s="337"/>
      <c r="CZ910" s="337"/>
      <c r="DA910" s="337"/>
      <c r="DB910" s="337"/>
      <c r="DC910" s="337"/>
      <c r="DD910" s="337"/>
      <c r="DE910" s="337"/>
      <c r="DF910" s="337"/>
      <c r="DG910" s="337"/>
      <c r="DH910" s="337"/>
      <c r="DI910" s="337"/>
      <c r="DJ910" s="337"/>
      <c r="DK910" s="337"/>
      <c r="DL910" s="337"/>
      <c r="DM910"/>
      <c r="DN910"/>
      <c r="DO910"/>
      <c r="EA910" s="333"/>
      <c r="EB910" s="333"/>
      <c r="EC910" s="333"/>
      <c r="ED910" s="333"/>
      <c r="EE910" s="333"/>
      <c r="EF910" s="333"/>
      <c r="EG910" s="333"/>
      <c r="EH910" s="333"/>
      <c r="EJ910" s="66"/>
      <c r="EL910" s="66"/>
      <c r="EM910" s="338"/>
    </row>
    <row r="911" spans="1:143" s="83" customFormat="1">
      <c r="A911" s="66"/>
      <c r="B911" s="66"/>
      <c r="C911" s="120"/>
      <c r="D911" s="66"/>
      <c r="E911" s="197"/>
      <c r="F911" s="120"/>
      <c r="G911" s="333"/>
      <c r="H911" s="333"/>
      <c r="I911" s="333"/>
      <c r="J911" s="333"/>
      <c r="K911" s="333"/>
      <c r="L911" s="333"/>
      <c r="M911" s="333"/>
      <c r="N911" s="333"/>
      <c r="O911" s="333"/>
      <c r="P911" s="333"/>
      <c r="Q911" s="333"/>
      <c r="R911" s="333"/>
      <c r="S911" s="333"/>
      <c r="T911" s="333"/>
      <c r="U911" s="333"/>
      <c r="V911" s="333"/>
      <c r="W911" s="333"/>
      <c r="X911" s="333"/>
      <c r="Y911" s="333"/>
      <c r="Z911" s="333"/>
      <c r="AA911" s="333"/>
      <c r="AB911" s="333"/>
      <c r="AC911" s="333"/>
      <c r="AD911" s="333"/>
      <c r="AE911" s="333"/>
      <c r="AF911" s="333"/>
      <c r="AG911" s="333"/>
      <c r="AH911" s="333"/>
      <c r="AI911" s="333"/>
      <c r="AJ911" s="333"/>
      <c r="AK911" s="333"/>
      <c r="AL911" s="333"/>
      <c r="AM911" s="333"/>
      <c r="AN911" s="333"/>
      <c r="AO911"/>
      <c r="AP911"/>
      <c r="AQ911"/>
      <c r="AR911"/>
      <c r="AS911" s="333"/>
      <c r="AT911" s="333"/>
      <c r="AU911" s="333"/>
      <c r="AV911" s="333"/>
      <c r="AW911" s="333"/>
      <c r="AX911" s="333"/>
      <c r="AY911" s="333"/>
      <c r="AZ911" s="333"/>
      <c r="BA911"/>
      <c r="BB911"/>
      <c r="BC911"/>
      <c r="BD911"/>
      <c r="BE911"/>
      <c r="BF911"/>
      <c r="BG911" s="333"/>
      <c r="BH911" s="333"/>
      <c r="BI911" s="333"/>
      <c r="BJ911" s="333"/>
      <c r="BK911" s="333"/>
      <c r="BL911" s="333"/>
      <c r="BM911" s="333"/>
      <c r="BN911" s="333"/>
      <c r="BO911" s="333"/>
      <c r="BP911" s="333"/>
      <c r="BQ911" s="333"/>
      <c r="BR911" s="333"/>
      <c r="BS911" s="333"/>
      <c r="BT911" s="333"/>
      <c r="BU911" s="333"/>
      <c r="BV911" s="333"/>
      <c r="BW911" s="333"/>
      <c r="BX911" s="333"/>
      <c r="BY911" s="333"/>
      <c r="BZ911" s="333"/>
      <c r="CA911" s="333"/>
      <c r="CB911" s="333"/>
      <c r="CC911" s="333"/>
      <c r="CD911" s="333"/>
      <c r="CE911" s="337"/>
      <c r="CF911" s="337"/>
      <c r="CG911" s="337"/>
      <c r="CH911" s="337"/>
      <c r="CI911" s="333"/>
      <c r="CJ911" s="333"/>
      <c r="CK911" s="333"/>
      <c r="CL911" s="333"/>
      <c r="CM911" s="333"/>
      <c r="CN911" s="333"/>
      <c r="CO911" s="333"/>
      <c r="CP911" s="333"/>
      <c r="CQ911" s="337"/>
      <c r="CR911" s="337"/>
      <c r="CS911" s="337"/>
      <c r="CT911" s="337"/>
      <c r="CU911" s="337"/>
      <c r="CV911" s="337"/>
      <c r="CW911" s="337"/>
      <c r="CX911" s="337"/>
      <c r="CY911" s="337"/>
      <c r="CZ911" s="337"/>
      <c r="DA911" s="337"/>
      <c r="DB911" s="337"/>
      <c r="DC911" s="337"/>
      <c r="DD911" s="337"/>
      <c r="DE911" s="337"/>
      <c r="DF911" s="337"/>
      <c r="DG911" s="337"/>
      <c r="DH911" s="337"/>
      <c r="DI911" s="337"/>
      <c r="DJ911" s="337"/>
      <c r="DK911" s="337"/>
      <c r="DL911" s="337"/>
      <c r="DM911"/>
      <c r="DN911"/>
      <c r="DO911"/>
      <c r="EA911" s="333"/>
      <c r="EB911" s="333"/>
      <c r="EC911" s="333"/>
      <c r="ED911" s="333"/>
      <c r="EE911" s="333"/>
      <c r="EF911" s="333"/>
      <c r="EG911" s="333"/>
      <c r="EH911" s="333"/>
      <c r="EJ911" s="66"/>
      <c r="EL911" s="66"/>
      <c r="EM911" s="338"/>
    </row>
    <row r="912" spans="1:143" s="83" customFormat="1">
      <c r="A912" s="66"/>
      <c r="B912" s="66"/>
      <c r="C912" s="120"/>
      <c r="D912" s="66"/>
      <c r="E912" s="197"/>
      <c r="F912" s="120"/>
      <c r="G912" s="333"/>
      <c r="H912" s="333"/>
      <c r="I912" s="333"/>
      <c r="J912" s="333"/>
      <c r="K912" s="333"/>
      <c r="L912" s="333"/>
      <c r="M912" s="333"/>
      <c r="N912" s="333"/>
      <c r="O912" s="333"/>
      <c r="P912" s="333"/>
      <c r="Q912" s="333"/>
      <c r="R912" s="333"/>
      <c r="S912" s="333"/>
      <c r="T912" s="333"/>
      <c r="U912" s="333"/>
      <c r="V912" s="333"/>
      <c r="W912" s="333"/>
      <c r="X912" s="333"/>
      <c r="Y912" s="333"/>
      <c r="Z912" s="333"/>
      <c r="AA912" s="333"/>
      <c r="AB912" s="333"/>
      <c r="AC912" s="333"/>
      <c r="AD912" s="333"/>
      <c r="AE912" s="333"/>
      <c r="AF912" s="333"/>
      <c r="AG912" s="333"/>
      <c r="AH912" s="333"/>
      <c r="AI912" s="333"/>
      <c r="AJ912" s="333"/>
      <c r="AK912" s="333"/>
      <c r="AL912" s="333"/>
      <c r="AM912" s="333"/>
      <c r="AN912" s="333"/>
      <c r="AO912"/>
      <c r="AP912"/>
      <c r="AQ912"/>
      <c r="AR912"/>
      <c r="AS912" s="333"/>
      <c r="AT912" s="333"/>
      <c r="AU912" s="333"/>
      <c r="AV912" s="333"/>
      <c r="AW912" s="333"/>
      <c r="AX912" s="333"/>
      <c r="AY912" s="333"/>
      <c r="AZ912" s="333"/>
      <c r="BA912"/>
      <c r="BB912"/>
      <c r="BC912"/>
      <c r="BD912"/>
      <c r="BE912"/>
      <c r="BF912"/>
      <c r="BG912" s="333"/>
      <c r="BH912" s="333"/>
      <c r="BI912" s="333"/>
      <c r="BJ912" s="333"/>
      <c r="BK912" s="333"/>
      <c r="BL912" s="333"/>
      <c r="BM912" s="333"/>
      <c r="BN912" s="333"/>
      <c r="BO912" s="333"/>
      <c r="BP912" s="333"/>
      <c r="BQ912" s="333"/>
      <c r="BR912" s="333"/>
      <c r="BS912" s="333"/>
      <c r="BT912" s="333"/>
      <c r="BU912" s="333"/>
      <c r="BV912" s="333"/>
      <c r="BW912" s="333"/>
      <c r="BX912" s="333"/>
      <c r="BY912" s="333"/>
      <c r="BZ912" s="333"/>
      <c r="CA912" s="333"/>
      <c r="CB912" s="333"/>
      <c r="CC912" s="333"/>
      <c r="CD912" s="333"/>
      <c r="CE912" s="337"/>
      <c r="CF912" s="337"/>
      <c r="CG912" s="337"/>
      <c r="CH912" s="337"/>
      <c r="CI912" s="333"/>
      <c r="CJ912" s="333"/>
      <c r="CK912" s="333"/>
      <c r="CL912" s="333"/>
      <c r="CM912" s="333"/>
      <c r="CN912" s="333"/>
      <c r="CO912" s="333"/>
      <c r="CP912" s="333"/>
      <c r="CQ912" s="337"/>
      <c r="CR912" s="337"/>
      <c r="CS912" s="337"/>
      <c r="CT912" s="337"/>
      <c r="CU912" s="337"/>
      <c r="CV912" s="337"/>
      <c r="CW912" s="337"/>
      <c r="CX912" s="337"/>
      <c r="CY912" s="337"/>
      <c r="CZ912" s="337"/>
      <c r="DA912" s="337"/>
      <c r="DB912" s="337"/>
      <c r="DC912" s="337"/>
      <c r="DD912" s="337"/>
      <c r="DE912" s="337"/>
      <c r="DF912" s="337"/>
      <c r="DG912" s="337"/>
      <c r="DH912" s="337"/>
      <c r="DI912" s="337"/>
      <c r="DJ912" s="337"/>
      <c r="DK912" s="337"/>
      <c r="DL912" s="337"/>
      <c r="DM912"/>
      <c r="DN912"/>
      <c r="DO912"/>
      <c r="EA912" s="333"/>
      <c r="EB912" s="333"/>
      <c r="EC912" s="333"/>
      <c r="ED912" s="333"/>
      <c r="EE912" s="333"/>
      <c r="EF912" s="333"/>
      <c r="EG912" s="333"/>
      <c r="EH912" s="333"/>
      <c r="EJ912" s="66"/>
      <c r="EL912" s="66"/>
      <c r="EM912" s="338"/>
    </row>
    <row r="913" spans="1:143" s="83" customFormat="1">
      <c r="A913" s="66"/>
      <c r="B913" s="66"/>
      <c r="C913" s="120"/>
      <c r="D913" s="66"/>
      <c r="E913" s="197"/>
      <c r="F913" s="120"/>
      <c r="G913" s="333"/>
      <c r="H913" s="333"/>
      <c r="I913" s="333"/>
      <c r="J913" s="333"/>
      <c r="K913" s="333"/>
      <c r="L913" s="333"/>
      <c r="M913" s="333"/>
      <c r="N913" s="333"/>
      <c r="O913" s="333"/>
      <c r="P913" s="333"/>
      <c r="Q913" s="333"/>
      <c r="R913" s="333"/>
      <c r="S913" s="333"/>
      <c r="T913" s="333"/>
      <c r="U913" s="333"/>
      <c r="V913" s="333"/>
      <c r="W913" s="333"/>
      <c r="X913" s="333"/>
      <c r="Y913" s="333"/>
      <c r="Z913" s="333"/>
      <c r="AA913" s="333"/>
      <c r="AB913" s="333"/>
      <c r="AC913" s="333"/>
      <c r="AD913" s="333"/>
      <c r="AE913" s="333"/>
      <c r="AF913" s="333"/>
      <c r="AG913" s="333"/>
      <c r="AH913" s="333"/>
      <c r="AI913" s="333"/>
      <c r="AJ913" s="333"/>
      <c r="AK913" s="333"/>
      <c r="AL913" s="333"/>
      <c r="AM913" s="333"/>
      <c r="AN913" s="333"/>
      <c r="AO913"/>
      <c r="AP913"/>
      <c r="AQ913"/>
      <c r="AR913"/>
      <c r="AS913" s="333"/>
      <c r="AT913" s="333"/>
      <c r="AU913" s="333"/>
      <c r="AV913" s="333"/>
      <c r="AW913" s="333"/>
      <c r="AX913" s="333"/>
      <c r="AY913" s="333"/>
      <c r="AZ913" s="333"/>
      <c r="BA913"/>
      <c r="BB913"/>
      <c r="BC913"/>
      <c r="BD913"/>
      <c r="BE913"/>
      <c r="BF913"/>
      <c r="BG913" s="333"/>
      <c r="BH913" s="333"/>
      <c r="BI913" s="333"/>
      <c r="BJ913" s="333"/>
      <c r="BK913" s="333"/>
      <c r="BL913" s="333"/>
      <c r="BM913" s="333"/>
      <c r="BN913" s="333"/>
      <c r="BO913" s="333"/>
      <c r="BP913" s="333"/>
      <c r="BQ913" s="333"/>
      <c r="BR913" s="333"/>
      <c r="BS913" s="333"/>
      <c r="BT913" s="333"/>
      <c r="BU913" s="333"/>
      <c r="BV913" s="333"/>
      <c r="BW913" s="333"/>
      <c r="BX913" s="333"/>
      <c r="BY913" s="333"/>
      <c r="BZ913" s="333"/>
      <c r="CA913" s="333"/>
      <c r="CB913" s="333"/>
      <c r="CC913" s="333"/>
      <c r="CD913" s="333"/>
      <c r="CE913" s="337"/>
      <c r="CF913" s="337"/>
      <c r="CG913" s="337"/>
      <c r="CH913" s="337"/>
      <c r="CI913" s="333"/>
      <c r="CJ913" s="333"/>
      <c r="CK913" s="333"/>
      <c r="CL913" s="333"/>
      <c r="CM913" s="333"/>
      <c r="CN913" s="333"/>
      <c r="CO913" s="333"/>
      <c r="CP913" s="333"/>
      <c r="CQ913" s="337"/>
      <c r="CR913" s="337"/>
      <c r="CS913" s="337"/>
      <c r="CT913" s="337"/>
      <c r="CU913" s="337"/>
      <c r="CV913" s="337"/>
      <c r="CW913" s="337"/>
      <c r="CX913" s="337"/>
      <c r="CY913" s="337"/>
      <c r="CZ913" s="337"/>
      <c r="DA913" s="337"/>
      <c r="DB913" s="337"/>
      <c r="DC913" s="337"/>
      <c r="DD913" s="337"/>
      <c r="DE913" s="337"/>
      <c r="DF913" s="337"/>
      <c r="DG913" s="337"/>
      <c r="DH913" s="337"/>
      <c r="DI913" s="337"/>
      <c r="DJ913" s="337"/>
      <c r="DK913" s="337"/>
      <c r="DL913" s="337"/>
      <c r="DM913"/>
      <c r="DN913"/>
      <c r="DO913"/>
      <c r="EA913" s="333"/>
      <c r="EB913" s="333"/>
      <c r="EC913" s="333"/>
      <c r="ED913" s="333"/>
      <c r="EE913" s="333"/>
      <c r="EF913" s="333"/>
      <c r="EG913" s="333"/>
      <c r="EH913" s="333"/>
      <c r="EJ913" s="66"/>
      <c r="EL913" s="66"/>
      <c r="EM913" s="338"/>
    </row>
    <row r="914" spans="1:143" s="83" customFormat="1">
      <c r="A914" s="66"/>
      <c r="B914" s="66"/>
      <c r="C914" s="120"/>
      <c r="D914" s="66"/>
      <c r="E914" s="197"/>
      <c r="F914" s="120"/>
      <c r="G914" s="333"/>
      <c r="H914" s="333"/>
      <c r="I914" s="333"/>
      <c r="J914" s="333"/>
      <c r="K914" s="333"/>
      <c r="L914" s="333"/>
      <c r="M914" s="333"/>
      <c r="N914" s="333"/>
      <c r="O914" s="333"/>
      <c r="P914" s="333"/>
      <c r="Q914" s="333"/>
      <c r="R914" s="333"/>
      <c r="S914" s="333"/>
      <c r="T914" s="333"/>
      <c r="U914" s="333"/>
      <c r="V914" s="333"/>
      <c r="W914" s="333"/>
      <c r="X914" s="333"/>
      <c r="Y914" s="333"/>
      <c r="Z914" s="333"/>
      <c r="AA914" s="333"/>
      <c r="AB914" s="333"/>
      <c r="AC914" s="333"/>
      <c r="AD914" s="333"/>
      <c r="AE914" s="333"/>
      <c r="AF914" s="333"/>
      <c r="AG914" s="333"/>
      <c r="AH914" s="333"/>
      <c r="AI914" s="333"/>
      <c r="AJ914" s="333"/>
      <c r="AK914" s="333"/>
      <c r="AL914" s="333"/>
      <c r="AM914" s="333"/>
      <c r="AN914" s="333"/>
      <c r="AO914"/>
      <c r="AP914"/>
      <c r="AQ914"/>
      <c r="AR914"/>
      <c r="AS914" s="333"/>
      <c r="AT914" s="333"/>
      <c r="AU914" s="333"/>
      <c r="AV914" s="333"/>
      <c r="AW914" s="333"/>
      <c r="AX914" s="333"/>
      <c r="AY914" s="333"/>
      <c r="AZ914" s="333"/>
      <c r="BA914"/>
      <c r="BB914"/>
      <c r="BC914"/>
      <c r="BD914"/>
      <c r="BE914"/>
      <c r="BF914"/>
      <c r="BG914" s="333"/>
      <c r="BH914" s="333"/>
      <c r="BI914" s="333"/>
      <c r="BJ914" s="333"/>
      <c r="BK914" s="333"/>
      <c r="BL914" s="333"/>
      <c r="BM914" s="333"/>
      <c r="BN914" s="333"/>
      <c r="BO914" s="333"/>
      <c r="BP914" s="333"/>
      <c r="BQ914" s="333"/>
      <c r="BR914" s="333"/>
      <c r="BS914" s="333"/>
      <c r="BT914" s="333"/>
      <c r="BU914" s="333"/>
      <c r="BV914" s="333"/>
      <c r="BW914" s="333"/>
      <c r="BX914" s="333"/>
      <c r="BY914" s="333"/>
      <c r="BZ914" s="333"/>
      <c r="CA914" s="333"/>
      <c r="CB914" s="333"/>
      <c r="CC914" s="333"/>
      <c r="CD914" s="333"/>
      <c r="CE914" s="337"/>
      <c r="CF914" s="337"/>
      <c r="CG914" s="337"/>
      <c r="CH914" s="337"/>
      <c r="CI914" s="333"/>
      <c r="CJ914" s="333"/>
      <c r="CK914" s="333"/>
      <c r="CL914" s="333"/>
      <c r="CM914" s="333"/>
      <c r="CN914" s="333"/>
      <c r="CO914" s="333"/>
      <c r="CP914" s="333"/>
      <c r="CQ914" s="337"/>
      <c r="CR914" s="337"/>
      <c r="CS914" s="337"/>
      <c r="CT914" s="337"/>
      <c r="CU914" s="337"/>
      <c r="CV914" s="337"/>
      <c r="CW914" s="337"/>
      <c r="CX914" s="337"/>
      <c r="CY914" s="337"/>
      <c r="CZ914" s="337"/>
      <c r="DA914" s="337"/>
      <c r="DB914" s="337"/>
      <c r="DC914" s="337"/>
      <c r="DD914" s="337"/>
      <c r="DE914" s="337"/>
      <c r="DF914" s="337"/>
      <c r="DG914" s="337"/>
      <c r="DH914" s="337"/>
      <c r="DI914" s="337"/>
      <c r="DJ914" s="337"/>
      <c r="DK914" s="337"/>
      <c r="DL914" s="337"/>
      <c r="DM914"/>
      <c r="DN914"/>
      <c r="DO914"/>
      <c r="EA914" s="333"/>
      <c r="EB914" s="333"/>
      <c r="EC914" s="333"/>
      <c r="ED914" s="333"/>
      <c r="EE914" s="333"/>
      <c r="EF914" s="333"/>
      <c r="EG914" s="333"/>
      <c r="EH914" s="333"/>
      <c r="EJ914" s="66"/>
      <c r="EL914" s="66"/>
      <c r="EM914" s="338"/>
    </row>
    <row r="915" spans="1:143" s="83" customFormat="1">
      <c r="A915" s="66"/>
      <c r="B915" s="66"/>
      <c r="C915" s="120"/>
      <c r="D915" s="66"/>
      <c r="E915" s="197"/>
      <c r="F915" s="120"/>
      <c r="G915" s="333"/>
      <c r="H915" s="333"/>
      <c r="I915" s="333"/>
      <c r="J915" s="333"/>
      <c r="K915" s="333"/>
      <c r="L915" s="333"/>
      <c r="M915" s="333"/>
      <c r="N915" s="333"/>
      <c r="O915" s="333"/>
      <c r="P915" s="333"/>
      <c r="Q915" s="333"/>
      <c r="R915" s="333"/>
      <c r="S915" s="333"/>
      <c r="T915" s="333"/>
      <c r="U915" s="333"/>
      <c r="V915" s="333"/>
      <c r="W915" s="333"/>
      <c r="X915" s="333"/>
      <c r="Y915" s="333"/>
      <c r="Z915" s="333"/>
      <c r="AA915" s="333"/>
      <c r="AB915" s="333"/>
      <c r="AC915" s="333"/>
      <c r="AD915" s="333"/>
      <c r="AE915" s="333"/>
      <c r="AF915" s="333"/>
      <c r="AG915" s="333"/>
      <c r="AH915" s="333"/>
      <c r="AI915" s="333"/>
      <c r="AJ915" s="333"/>
      <c r="AK915" s="333"/>
      <c r="AL915" s="333"/>
      <c r="AM915" s="333"/>
      <c r="AN915" s="333"/>
      <c r="AO915"/>
      <c r="AP915"/>
      <c r="AQ915"/>
      <c r="AR915"/>
      <c r="AS915" s="333"/>
      <c r="AT915" s="333"/>
      <c r="AU915" s="333"/>
      <c r="AV915" s="333"/>
      <c r="AW915" s="333"/>
      <c r="AX915" s="333"/>
      <c r="AY915" s="333"/>
      <c r="AZ915" s="333"/>
      <c r="BA915"/>
      <c r="BB915"/>
      <c r="BC915"/>
      <c r="BD915"/>
      <c r="BE915"/>
      <c r="BF915"/>
      <c r="BG915" s="333"/>
      <c r="BH915" s="333"/>
      <c r="BI915" s="333"/>
      <c r="BJ915" s="333"/>
      <c r="BK915" s="333"/>
      <c r="BL915" s="333"/>
      <c r="BM915" s="333"/>
      <c r="BN915" s="333"/>
      <c r="BO915" s="333"/>
      <c r="BP915" s="333"/>
      <c r="BQ915" s="333"/>
      <c r="BR915" s="333"/>
      <c r="BS915" s="333"/>
      <c r="BT915" s="333"/>
      <c r="BU915" s="333"/>
      <c r="BV915" s="333"/>
      <c r="BW915" s="333"/>
      <c r="BX915" s="333"/>
      <c r="BY915" s="333"/>
      <c r="BZ915" s="333"/>
      <c r="CA915" s="333"/>
      <c r="CB915" s="333"/>
      <c r="CC915" s="333"/>
      <c r="CD915" s="333"/>
      <c r="CE915" s="337"/>
      <c r="CF915" s="337"/>
      <c r="CG915" s="337"/>
      <c r="CH915" s="337"/>
      <c r="CI915" s="333"/>
      <c r="CJ915" s="333"/>
      <c r="CK915" s="333"/>
      <c r="CL915" s="333"/>
      <c r="CM915" s="333"/>
      <c r="CN915" s="333"/>
      <c r="CO915" s="333"/>
      <c r="CP915" s="333"/>
      <c r="CQ915" s="337"/>
      <c r="CR915" s="337"/>
      <c r="CS915" s="337"/>
      <c r="CT915" s="337"/>
      <c r="CU915" s="337"/>
      <c r="CV915" s="337"/>
      <c r="CW915" s="337"/>
      <c r="CX915" s="337"/>
      <c r="CY915" s="337"/>
      <c r="CZ915" s="337"/>
      <c r="DA915" s="337"/>
      <c r="DB915" s="337"/>
      <c r="DC915" s="337"/>
      <c r="DD915" s="337"/>
      <c r="DE915" s="337"/>
      <c r="DF915" s="337"/>
      <c r="DG915" s="337"/>
      <c r="DH915" s="337"/>
      <c r="DI915" s="337"/>
      <c r="DJ915" s="337"/>
      <c r="DK915" s="337"/>
      <c r="DL915" s="337"/>
      <c r="DM915"/>
      <c r="DN915"/>
      <c r="DO915"/>
      <c r="EA915" s="333"/>
      <c r="EB915" s="333"/>
      <c r="EC915" s="333"/>
      <c r="ED915" s="333"/>
      <c r="EE915" s="333"/>
      <c r="EF915" s="333"/>
      <c r="EG915" s="333"/>
      <c r="EH915" s="333"/>
      <c r="EJ915" s="66"/>
      <c r="EL915" s="66"/>
      <c r="EM915" s="338"/>
    </row>
    <row r="916" spans="1:143" s="83" customFormat="1">
      <c r="A916" s="66"/>
      <c r="B916" s="66"/>
      <c r="C916" s="120"/>
      <c r="D916" s="66"/>
      <c r="E916" s="197"/>
      <c r="F916" s="120"/>
      <c r="G916" s="333"/>
      <c r="H916" s="333"/>
      <c r="I916" s="333"/>
      <c r="J916" s="333"/>
      <c r="K916" s="333"/>
      <c r="L916" s="333"/>
      <c r="M916" s="333"/>
      <c r="N916" s="333"/>
      <c r="O916" s="333"/>
      <c r="P916" s="333"/>
      <c r="Q916" s="333"/>
      <c r="R916" s="333"/>
      <c r="S916" s="333"/>
      <c r="T916" s="333"/>
      <c r="U916" s="333"/>
      <c r="V916" s="333"/>
      <c r="W916" s="333"/>
      <c r="X916" s="333"/>
      <c r="Y916" s="333"/>
      <c r="Z916" s="333"/>
      <c r="AA916" s="333"/>
      <c r="AB916" s="333"/>
      <c r="AC916" s="333"/>
      <c r="AD916" s="333"/>
      <c r="AE916" s="333"/>
      <c r="AF916" s="333"/>
      <c r="AG916" s="333"/>
      <c r="AH916" s="333"/>
      <c r="AI916" s="333"/>
      <c r="AJ916" s="333"/>
      <c r="AK916" s="333"/>
      <c r="AL916" s="333"/>
      <c r="AM916" s="333"/>
      <c r="AN916" s="333"/>
      <c r="AO916"/>
      <c r="AP916"/>
      <c r="AQ916"/>
      <c r="AR916"/>
      <c r="AS916" s="333"/>
      <c r="AT916" s="333"/>
      <c r="AU916" s="333"/>
      <c r="AV916" s="333"/>
      <c r="AW916" s="333"/>
      <c r="AX916" s="333"/>
      <c r="AY916" s="333"/>
      <c r="AZ916" s="333"/>
      <c r="BA916"/>
      <c r="BB916"/>
      <c r="BC916"/>
      <c r="BD916"/>
      <c r="BE916"/>
      <c r="BF916"/>
      <c r="BG916" s="333"/>
      <c r="BH916" s="333"/>
      <c r="BI916" s="333"/>
      <c r="BJ916" s="333"/>
      <c r="BK916" s="333"/>
      <c r="BL916" s="333"/>
      <c r="BM916" s="333"/>
      <c r="BN916" s="333"/>
      <c r="BO916" s="333"/>
      <c r="BP916" s="333"/>
      <c r="BQ916" s="333"/>
      <c r="BR916" s="333"/>
      <c r="BS916" s="333"/>
      <c r="BT916" s="333"/>
      <c r="BU916" s="333"/>
      <c r="BV916" s="333"/>
      <c r="BW916" s="333"/>
      <c r="BX916" s="333"/>
      <c r="BY916" s="333"/>
      <c r="BZ916" s="333"/>
      <c r="CA916" s="333"/>
      <c r="CB916" s="333"/>
      <c r="CC916" s="333"/>
      <c r="CD916" s="333"/>
      <c r="CE916" s="337"/>
      <c r="CF916" s="337"/>
      <c r="CG916" s="337"/>
      <c r="CH916" s="337"/>
      <c r="CI916" s="333"/>
      <c r="CJ916" s="333"/>
      <c r="CK916" s="333"/>
      <c r="CL916" s="333"/>
      <c r="CM916" s="333"/>
      <c r="CN916" s="333"/>
      <c r="CO916" s="333"/>
      <c r="CP916" s="333"/>
      <c r="CQ916" s="337"/>
      <c r="CR916" s="337"/>
      <c r="CS916" s="337"/>
      <c r="CT916" s="337"/>
      <c r="CU916" s="337"/>
      <c r="CV916" s="337"/>
      <c r="CW916" s="337"/>
      <c r="CX916" s="337"/>
      <c r="CY916" s="337"/>
      <c r="CZ916" s="337"/>
      <c r="DA916" s="337"/>
      <c r="DB916" s="337"/>
      <c r="DC916" s="337"/>
      <c r="DD916" s="337"/>
      <c r="DE916" s="337"/>
      <c r="DF916" s="337"/>
      <c r="DG916" s="337"/>
      <c r="DH916" s="337"/>
      <c r="DI916" s="337"/>
      <c r="DJ916" s="337"/>
      <c r="DK916" s="337"/>
      <c r="DL916" s="337"/>
      <c r="DM916"/>
      <c r="DN916"/>
      <c r="DO916"/>
      <c r="EA916" s="333"/>
      <c r="EB916" s="333"/>
      <c r="EC916" s="333"/>
      <c r="ED916" s="333"/>
      <c r="EE916" s="333"/>
      <c r="EF916" s="333"/>
      <c r="EG916" s="333"/>
      <c r="EH916" s="333"/>
      <c r="EJ916" s="66"/>
      <c r="EL916" s="66"/>
      <c r="EM916" s="338"/>
    </row>
    <row r="917" spans="1:143" s="83" customFormat="1">
      <c r="A917" s="66"/>
      <c r="B917" s="66"/>
      <c r="C917" s="120"/>
      <c r="D917" s="66"/>
      <c r="E917" s="197"/>
      <c r="F917" s="120"/>
      <c r="G917" s="333"/>
      <c r="H917" s="333"/>
      <c r="I917" s="333"/>
      <c r="J917" s="333"/>
      <c r="K917" s="333"/>
      <c r="L917" s="333"/>
      <c r="M917" s="333"/>
      <c r="N917" s="333"/>
      <c r="O917" s="333"/>
      <c r="P917" s="333"/>
      <c r="Q917" s="333"/>
      <c r="R917" s="333"/>
      <c r="S917" s="333"/>
      <c r="T917" s="333"/>
      <c r="U917" s="333"/>
      <c r="V917" s="333"/>
      <c r="W917" s="333"/>
      <c r="X917" s="333"/>
      <c r="Y917" s="333"/>
      <c r="Z917" s="333"/>
      <c r="AA917" s="333"/>
      <c r="AB917" s="333"/>
      <c r="AC917" s="333"/>
      <c r="AD917" s="333"/>
      <c r="AE917" s="333"/>
      <c r="AF917" s="333"/>
      <c r="AG917" s="333"/>
      <c r="AH917" s="333"/>
      <c r="AI917" s="333"/>
      <c r="AJ917" s="333"/>
      <c r="AK917" s="333"/>
      <c r="AL917" s="333"/>
      <c r="AM917" s="333"/>
      <c r="AN917" s="333"/>
      <c r="AO917"/>
      <c r="AP917"/>
      <c r="AQ917"/>
      <c r="AR917"/>
      <c r="AS917" s="333"/>
      <c r="AT917" s="333"/>
      <c r="AU917" s="333"/>
      <c r="AV917" s="333"/>
      <c r="AW917" s="333"/>
      <c r="AX917" s="333"/>
      <c r="AY917" s="333"/>
      <c r="AZ917" s="333"/>
      <c r="BA917"/>
      <c r="BB917"/>
      <c r="BC917"/>
      <c r="BD917"/>
      <c r="BE917"/>
      <c r="BF917"/>
      <c r="BG917" s="333"/>
      <c r="BH917" s="333"/>
      <c r="BI917" s="333"/>
      <c r="BJ917" s="333"/>
      <c r="BK917" s="333"/>
      <c r="BL917" s="333"/>
      <c r="BM917" s="333"/>
      <c r="BN917" s="333"/>
      <c r="BO917" s="333"/>
      <c r="BP917" s="333"/>
      <c r="BQ917" s="333"/>
      <c r="BR917" s="333"/>
      <c r="BS917" s="333"/>
      <c r="BT917" s="333"/>
      <c r="BU917" s="333"/>
      <c r="BV917" s="333"/>
      <c r="BW917" s="333"/>
      <c r="BX917" s="333"/>
      <c r="BY917" s="333"/>
      <c r="BZ917" s="333"/>
      <c r="CA917" s="333"/>
      <c r="CB917" s="333"/>
      <c r="CC917" s="333"/>
      <c r="CD917" s="333"/>
      <c r="CE917" s="337"/>
      <c r="CF917" s="337"/>
      <c r="CG917" s="337"/>
      <c r="CH917" s="337"/>
      <c r="CI917" s="333"/>
      <c r="CJ917" s="333"/>
      <c r="CK917" s="333"/>
      <c r="CL917" s="333"/>
      <c r="CM917" s="333"/>
      <c r="CN917" s="333"/>
      <c r="CO917" s="333"/>
      <c r="CP917" s="333"/>
      <c r="CQ917" s="337"/>
      <c r="CR917" s="337"/>
      <c r="CS917" s="337"/>
      <c r="CT917" s="337"/>
      <c r="CU917" s="337"/>
      <c r="CV917" s="337"/>
      <c r="CW917" s="337"/>
      <c r="CX917" s="337"/>
      <c r="CY917" s="337"/>
      <c r="CZ917" s="337"/>
      <c r="DA917" s="337"/>
      <c r="DB917" s="337"/>
      <c r="DC917" s="337"/>
      <c r="DD917" s="337"/>
      <c r="DE917" s="337"/>
      <c r="DF917" s="337"/>
      <c r="DG917" s="337"/>
      <c r="DH917" s="337"/>
      <c r="DI917" s="337"/>
      <c r="DJ917" s="337"/>
      <c r="DK917" s="337"/>
      <c r="DL917" s="337"/>
      <c r="DM917"/>
      <c r="DN917"/>
      <c r="DO917"/>
      <c r="EA917" s="333"/>
      <c r="EB917" s="333"/>
      <c r="EC917" s="333"/>
      <c r="ED917" s="333"/>
      <c r="EE917" s="333"/>
      <c r="EF917" s="333"/>
      <c r="EG917" s="333"/>
      <c r="EH917" s="333"/>
      <c r="EJ917" s="66"/>
      <c r="EL917" s="66"/>
      <c r="EM917" s="338"/>
    </row>
    <row r="918" spans="1:143" s="83" customFormat="1">
      <c r="A918" s="66"/>
      <c r="B918" s="66"/>
      <c r="C918" s="120"/>
      <c r="D918" s="66"/>
      <c r="E918" s="197"/>
      <c r="F918" s="120"/>
      <c r="G918" s="333"/>
      <c r="H918" s="333"/>
      <c r="I918" s="333"/>
      <c r="J918" s="333"/>
      <c r="K918" s="333"/>
      <c r="L918" s="333"/>
      <c r="M918" s="333"/>
      <c r="N918" s="333"/>
      <c r="O918" s="333"/>
      <c r="P918" s="333"/>
      <c r="Q918" s="333"/>
      <c r="R918" s="333"/>
      <c r="S918" s="333"/>
      <c r="T918" s="333"/>
      <c r="U918" s="333"/>
      <c r="V918" s="333"/>
      <c r="W918" s="333"/>
      <c r="X918" s="333"/>
      <c r="Y918" s="333"/>
      <c r="Z918" s="333"/>
      <c r="AA918" s="333"/>
      <c r="AB918" s="333"/>
      <c r="AC918" s="333"/>
      <c r="AD918" s="333"/>
      <c r="AE918" s="333"/>
      <c r="AF918" s="333"/>
      <c r="AG918" s="333"/>
      <c r="AH918" s="333"/>
      <c r="AI918" s="333"/>
      <c r="AJ918" s="333"/>
      <c r="AK918" s="333"/>
      <c r="AL918" s="333"/>
      <c r="AM918" s="333"/>
      <c r="AN918" s="333"/>
      <c r="AO918"/>
      <c r="AP918"/>
      <c r="AQ918"/>
      <c r="AR918"/>
      <c r="AS918" s="333"/>
      <c r="AT918" s="333"/>
      <c r="AU918" s="333"/>
      <c r="AV918" s="333"/>
      <c r="AW918" s="333"/>
      <c r="AX918" s="333"/>
      <c r="AY918" s="333"/>
      <c r="AZ918" s="333"/>
      <c r="BA918"/>
      <c r="BB918"/>
      <c r="BC918"/>
      <c r="BD918"/>
      <c r="BE918"/>
      <c r="BF918"/>
      <c r="BG918" s="333"/>
      <c r="BH918" s="333"/>
      <c r="BI918" s="333"/>
      <c r="BJ918" s="333"/>
      <c r="BK918" s="333"/>
      <c r="BL918" s="333"/>
      <c r="BM918" s="333"/>
      <c r="BN918" s="333"/>
      <c r="BO918" s="333"/>
      <c r="BP918" s="333"/>
      <c r="BQ918" s="333"/>
      <c r="BR918" s="333"/>
      <c r="BS918" s="333"/>
      <c r="BT918" s="333"/>
      <c r="BU918" s="333"/>
      <c r="BV918" s="333"/>
      <c r="BW918" s="333"/>
      <c r="BX918" s="333"/>
      <c r="BY918" s="333"/>
      <c r="BZ918" s="333"/>
      <c r="CA918" s="333"/>
      <c r="CB918" s="333"/>
      <c r="CC918" s="333"/>
      <c r="CD918" s="333"/>
      <c r="CE918" s="337"/>
      <c r="CF918" s="337"/>
      <c r="CG918" s="337"/>
      <c r="CH918" s="337"/>
      <c r="CI918" s="333"/>
      <c r="CJ918" s="333"/>
      <c r="CK918" s="333"/>
      <c r="CL918" s="333"/>
      <c r="CM918" s="333"/>
      <c r="CN918" s="333"/>
      <c r="CO918" s="333"/>
      <c r="CP918" s="333"/>
      <c r="CQ918" s="337"/>
      <c r="CR918" s="337"/>
      <c r="CS918" s="337"/>
      <c r="CT918" s="337"/>
      <c r="CU918" s="337"/>
      <c r="CV918" s="337"/>
      <c r="CW918" s="337"/>
      <c r="CX918" s="337"/>
      <c r="CY918" s="337"/>
      <c r="CZ918" s="337"/>
      <c r="DA918" s="337"/>
      <c r="DB918" s="337"/>
      <c r="DC918" s="337"/>
      <c r="DD918" s="337"/>
      <c r="DE918" s="337"/>
      <c r="DF918" s="337"/>
      <c r="DG918" s="337"/>
      <c r="DH918" s="337"/>
      <c r="DI918" s="337"/>
      <c r="DJ918" s="337"/>
      <c r="DK918" s="337"/>
      <c r="DL918" s="337"/>
      <c r="DM918"/>
      <c r="DN918"/>
      <c r="DO918"/>
      <c r="EA918" s="333"/>
      <c r="EB918" s="333"/>
      <c r="EC918" s="333"/>
      <c r="ED918" s="333"/>
      <c r="EE918" s="333"/>
      <c r="EF918" s="333"/>
      <c r="EG918" s="333"/>
      <c r="EH918" s="333"/>
      <c r="EJ918" s="66"/>
      <c r="EL918" s="66"/>
      <c r="EM918" s="338"/>
    </row>
    <row r="919" spans="1:143" s="83" customFormat="1">
      <c r="A919" s="66"/>
      <c r="B919" s="66"/>
      <c r="C919" s="120"/>
      <c r="D919" s="66"/>
      <c r="E919" s="197"/>
      <c r="F919" s="120"/>
      <c r="G919" s="333"/>
      <c r="H919" s="333"/>
      <c r="I919" s="333"/>
      <c r="J919" s="333"/>
      <c r="K919" s="333"/>
      <c r="L919" s="333"/>
      <c r="M919" s="333"/>
      <c r="N919" s="333"/>
      <c r="O919" s="333"/>
      <c r="P919" s="333"/>
      <c r="Q919" s="333"/>
      <c r="R919" s="333"/>
      <c r="S919" s="333"/>
      <c r="T919" s="333"/>
      <c r="U919" s="333"/>
      <c r="V919" s="333"/>
      <c r="W919" s="333"/>
      <c r="X919" s="333"/>
      <c r="Y919" s="333"/>
      <c r="Z919" s="333"/>
      <c r="AA919" s="333"/>
      <c r="AB919" s="333"/>
      <c r="AC919" s="333"/>
      <c r="AD919" s="333"/>
      <c r="AE919" s="333"/>
      <c r="AF919" s="333"/>
      <c r="AG919" s="333"/>
      <c r="AH919" s="333"/>
      <c r="AI919" s="333"/>
      <c r="AJ919" s="333"/>
      <c r="AK919" s="333"/>
      <c r="AL919" s="333"/>
      <c r="AM919" s="333"/>
      <c r="AN919" s="333"/>
      <c r="AO919"/>
      <c r="AP919"/>
      <c r="AQ919"/>
      <c r="AR919"/>
      <c r="AS919" s="333"/>
      <c r="AT919" s="333"/>
      <c r="AU919" s="333"/>
      <c r="AV919" s="333"/>
      <c r="AW919" s="333"/>
      <c r="AX919" s="333"/>
      <c r="AY919" s="333"/>
      <c r="AZ919" s="333"/>
      <c r="BA919"/>
      <c r="BB919"/>
      <c r="BC919"/>
      <c r="BD919"/>
      <c r="BE919"/>
      <c r="BF919"/>
      <c r="BG919" s="333"/>
      <c r="BH919" s="333"/>
      <c r="BI919" s="333"/>
      <c r="BJ919" s="333"/>
      <c r="BK919" s="333"/>
      <c r="BL919" s="333"/>
      <c r="BM919" s="333"/>
      <c r="BN919" s="333"/>
      <c r="BO919" s="333"/>
      <c r="BP919" s="333"/>
      <c r="BQ919" s="333"/>
      <c r="BR919" s="333"/>
      <c r="BS919" s="333"/>
      <c r="BT919" s="333"/>
      <c r="BU919" s="333"/>
      <c r="BV919" s="333"/>
      <c r="BW919" s="333"/>
      <c r="BX919" s="333"/>
      <c r="BY919" s="333"/>
      <c r="BZ919" s="333"/>
      <c r="CA919" s="333"/>
      <c r="CB919" s="333"/>
      <c r="CC919" s="333"/>
      <c r="CD919" s="333"/>
      <c r="CE919" s="337"/>
      <c r="CF919" s="337"/>
      <c r="CG919" s="337"/>
      <c r="CH919" s="337"/>
      <c r="CI919" s="333"/>
      <c r="CJ919" s="333"/>
      <c r="CK919" s="333"/>
      <c r="CL919" s="333"/>
      <c r="CM919" s="333"/>
      <c r="CN919" s="333"/>
      <c r="CO919" s="333"/>
      <c r="CP919" s="333"/>
      <c r="CQ919" s="337"/>
      <c r="CR919" s="337"/>
      <c r="CS919" s="337"/>
      <c r="CT919" s="337"/>
      <c r="CU919" s="337"/>
      <c r="CV919" s="337"/>
      <c r="CW919" s="337"/>
      <c r="CX919" s="337"/>
      <c r="CY919" s="337"/>
      <c r="CZ919" s="337"/>
      <c r="DA919" s="337"/>
      <c r="DB919" s="337"/>
      <c r="DC919" s="337"/>
      <c r="DD919" s="337"/>
      <c r="DE919" s="337"/>
      <c r="DF919" s="337"/>
      <c r="DG919" s="337"/>
      <c r="DH919" s="337"/>
      <c r="DI919" s="337"/>
      <c r="DJ919" s="337"/>
      <c r="DK919" s="337"/>
      <c r="DL919" s="337"/>
      <c r="DM919"/>
      <c r="DN919"/>
      <c r="DO919"/>
      <c r="EA919" s="333"/>
      <c r="EB919" s="333"/>
      <c r="EC919" s="333"/>
      <c r="ED919" s="333"/>
      <c r="EE919" s="333"/>
      <c r="EF919" s="333"/>
      <c r="EG919" s="333"/>
      <c r="EH919" s="333"/>
      <c r="EJ919" s="66"/>
      <c r="EL919" s="66"/>
      <c r="EM919" s="338"/>
    </row>
    <row r="920" spans="1:143" s="83" customFormat="1">
      <c r="A920" s="66"/>
      <c r="B920" s="66"/>
      <c r="C920" s="120"/>
      <c r="D920" s="66"/>
      <c r="E920" s="197"/>
      <c r="F920" s="120"/>
      <c r="G920" s="333"/>
      <c r="H920" s="333"/>
      <c r="I920" s="333"/>
      <c r="J920" s="333"/>
      <c r="K920" s="333"/>
      <c r="L920" s="333"/>
      <c r="M920" s="333"/>
      <c r="N920" s="333"/>
      <c r="O920" s="333"/>
      <c r="P920" s="333"/>
      <c r="Q920" s="333"/>
      <c r="R920" s="333"/>
      <c r="S920" s="333"/>
      <c r="T920" s="333"/>
      <c r="U920" s="333"/>
      <c r="V920" s="333"/>
      <c r="W920" s="333"/>
      <c r="X920" s="333"/>
      <c r="Y920" s="333"/>
      <c r="Z920" s="333"/>
      <c r="AA920" s="333"/>
      <c r="AB920" s="333"/>
      <c r="AC920" s="333"/>
      <c r="AD920" s="333"/>
      <c r="AE920" s="333"/>
      <c r="AF920" s="333"/>
      <c r="AG920" s="333"/>
      <c r="AH920" s="333"/>
      <c r="AI920" s="333"/>
      <c r="AJ920" s="333"/>
      <c r="AK920" s="333"/>
      <c r="AL920" s="333"/>
      <c r="AM920" s="333"/>
      <c r="AN920" s="333"/>
      <c r="AO920"/>
      <c r="AP920"/>
      <c r="AQ920"/>
      <c r="AR920"/>
      <c r="AS920" s="333"/>
      <c r="AT920" s="333"/>
      <c r="AU920" s="333"/>
      <c r="AV920" s="333"/>
      <c r="AW920" s="333"/>
      <c r="AX920" s="333"/>
      <c r="AY920" s="333"/>
      <c r="AZ920" s="333"/>
      <c r="BA920"/>
      <c r="BB920"/>
      <c r="BC920"/>
      <c r="BD920"/>
      <c r="BE920"/>
      <c r="BF920"/>
      <c r="BG920" s="333"/>
      <c r="BH920" s="333"/>
      <c r="BI920" s="333"/>
      <c r="BJ920" s="333"/>
      <c r="BK920" s="333"/>
      <c r="BL920" s="333"/>
      <c r="BM920" s="333"/>
      <c r="BN920" s="333"/>
      <c r="BO920" s="333"/>
      <c r="BP920" s="333"/>
      <c r="BQ920" s="333"/>
      <c r="BR920" s="333"/>
      <c r="BS920" s="333"/>
      <c r="BT920" s="333"/>
      <c r="BU920" s="333"/>
      <c r="BV920" s="333"/>
      <c r="BW920" s="333"/>
      <c r="BX920" s="333"/>
      <c r="BY920" s="333"/>
      <c r="BZ920" s="333"/>
      <c r="CA920" s="333"/>
      <c r="CB920" s="333"/>
      <c r="CC920" s="333"/>
      <c r="CD920" s="333"/>
      <c r="CE920" s="337"/>
      <c r="CF920" s="337"/>
      <c r="CG920" s="337"/>
      <c r="CH920" s="337"/>
      <c r="CI920" s="333"/>
      <c r="CJ920" s="333"/>
      <c r="CK920" s="333"/>
      <c r="CL920" s="333"/>
      <c r="CM920" s="333"/>
      <c r="CN920" s="333"/>
      <c r="CO920" s="333"/>
      <c r="CP920" s="333"/>
      <c r="CQ920" s="337"/>
      <c r="CR920" s="337"/>
      <c r="CS920" s="337"/>
      <c r="CT920" s="337"/>
      <c r="CU920" s="337"/>
      <c r="CV920" s="337"/>
      <c r="CW920" s="337"/>
      <c r="CX920" s="337"/>
      <c r="CY920" s="337"/>
      <c r="CZ920" s="337"/>
      <c r="DA920" s="337"/>
      <c r="DB920" s="337"/>
      <c r="DC920" s="337"/>
      <c r="DD920" s="337"/>
      <c r="DE920" s="337"/>
      <c r="DF920" s="337"/>
      <c r="DG920" s="337"/>
      <c r="DH920" s="337"/>
      <c r="DI920" s="337"/>
      <c r="DJ920" s="337"/>
      <c r="DK920" s="337"/>
      <c r="DL920" s="337"/>
      <c r="DM920"/>
      <c r="DN920"/>
      <c r="DO920"/>
      <c r="EA920" s="333"/>
      <c r="EB920" s="333"/>
      <c r="EC920" s="333"/>
      <c r="ED920" s="333"/>
      <c r="EE920" s="333"/>
      <c r="EF920" s="333"/>
      <c r="EG920" s="333"/>
      <c r="EH920" s="333"/>
      <c r="EJ920" s="66"/>
      <c r="EL920" s="66"/>
      <c r="EM920" s="338"/>
    </row>
    <row r="921" spans="1:143" s="83" customFormat="1">
      <c r="A921" s="66"/>
      <c r="B921" s="66"/>
      <c r="C921" s="120"/>
      <c r="D921" s="66"/>
      <c r="E921" s="197"/>
      <c r="F921" s="120"/>
      <c r="G921" s="333"/>
      <c r="H921" s="333"/>
      <c r="I921" s="333"/>
      <c r="J921" s="333"/>
      <c r="K921" s="333"/>
      <c r="L921" s="333"/>
      <c r="M921" s="333"/>
      <c r="N921" s="333"/>
      <c r="O921" s="333"/>
      <c r="P921" s="333"/>
      <c r="Q921" s="333"/>
      <c r="R921" s="333"/>
      <c r="S921" s="333"/>
      <c r="T921" s="333"/>
      <c r="U921" s="333"/>
      <c r="V921" s="333"/>
      <c r="W921" s="333"/>
      <c r="X921" s="333"/>
      <c r="Y921" s="333"/>
      <c r="Z921" s="333"/>
      <c r="AA921" s="333"/>
      <c r="AB921" s="333"/>
      <c r="AC921" s="333"/>
      <c r="AD921" s="333"/>
      <c r="AE921" s="333"/>
      <c r="AF921" s="333"/>
      <c r="AG921" s="333"/>
      <c r="AH921" s="333"/>
      <c r="AI921" s="333"/>
      <c r="AJ921" s="333"/>
      <c r="AK921" s="333"/>
      <c r="AL921" s="333"/>
      <c r="AM921" s="333"/>
      <c r="AN921" s="333"/>
      <c r="AO921"/>
      <c r="AP921"/>
      <c r="AQ921"/>
      <c r="AR921"/>
      <c r="AS921" s="333"/>
      <c r="AT921" s="333"/>
      <c r="AU921" s="333"/>
      <c r="AV921" s="333"/>
      <c r="AW921" s="333"/>
      <c r="AX921" s="333"/>
      <c r="AY921" s="333"/>
      <c r="AZ921" s="333"/>
      <c r="BA921"/>
      <c r="BB921"/>
      <c r="BC921"/>
      <c r="BD921"/>
      <c r="BE921"/>
      <c r="BF921"/>
      <c r="BG921" s="333"/>
      <c r="BH921" s="333"/>
      <c r="BI921" s="333"/>
      <c r="BJ921" s="333"/>
      <c r="BK921" s="333"/>
      <c r="BL921" s="333"/>
      <c r="BM921" s="333"/>
      <c r="BN921" s="333"/>
      <c r="BO921" s="333"/>
      <c r="BP921" s="333"/>
      <c r="BQ921" s="333"/>
      <c r="BR921" s="333"/>
      <c r="BS921" s="333"/>
      <c r="BT921" s="333"/>
      <c r="BU921" s="333"/>
      <c r="BV921" s="333"/>
      <c r="BW921" s="333"/>
      <c r="BX921" s="333"/>
      <c r="BY921" s="333"/>
      <c r="BZ921" s="333"/>
      <c r="CA921" s="333"/>
      <c r="CB921" s="333"/>
      <c r="CC921" s="333"/>
      <c r="CD921" s="333"/>
      <c r="CE921" s="337"/>
      <c r="CF921" s="337"/>
      <c r="CG921" s="337"/>
      <c r="CH921" s="337"/>
      <c r="CI921" s="333"/>
      <c r="CJ921" s="333"/>
      <c r="CK921" s="333"/>
      <c r="CL921" s="333"/>
      <c r="CM921" s="333"/>
      <c r="CN921" s="333"/>
      <c r="CO921" s="333"/>
      <c r="CP921" s="333"/>
      <c r="CQ921" s="337"/>
      <c r="CR921" s="337"/>
      <c r="CS921" s="337"/>
      <c r="CT921" s="337"/>
      <c r="CU921" s="337"/>
      <c r="CV921" s="337"/>
      <c r="CW921" s="337"/>
      <c r="CX921" s="337"/>
      <c r="CY921" s="337"/>
      <c r="CZ921" s="337"/>
      <c r="DA921" s="337"/>
      <c r="DB921" s="337"/>
      <c r="DC921" s="337"/>
      <c r="DD921" s="337"/>
      <c r="DE921" s="337"/>
      <c r="DF921" s="337"/>
      <c r="DG921" s="337"/>
      <c r="DH921" s="337"/>
      <c r="DI921" s="337"/>
      <c r="DJ921" s="337"/>
      <c r="DK921" s="337"/>
      <c r="DL921" s="337"/>
      <c r="DM921"/>
      <c r="DN921"/>
      <c r="DO921"/>
      <c r="EA921" s="333"/>
      <c r="EB921" s="333"/>
      <c r="EC921" s="333"/>
      <c r="ED921" s="333"/>
      <c r="EE921" s="333"/>
      <c r="EF921" s="333"/>
      <c r="EG921" s="333"/>
      <c r="EH921" s="333"/>
      <c r="EJ921" s="66"/>
      <c r="EL921" s="66"/>
      <c r="EM921" s="338"/>
    </row>
    <row r="922" spans="1:143" s="83" customFormat="1">
      <c r="A922" s="66"/>
      <c r="B922" s="66"/>
      <c r="C922" s="120"/>
      <c r="D922" s="66"/>
      <c r="E922" s="197"/>
      <c r="F922" s="120"/>
      <c r="G922" s="333"/>
      <c r="H922" s="333"/>
      <c r="I922" s="333"/>
      <c r="J922" s="333"/>
      <c r="K922" s="333"/>
      <c r="L922" s="333"/>
      <c r="M922" s="333"/>
      <c r="N922" s="333"/>
      <c r="O922" s="333"/>
      <c r="P922" s="333"/>
      <c r="Q922" s="333"/>
      <c r="R922" s="333"/>
      <c r="S922" s="333"/>
      <c r="T922" s="333"/>
      <c r="U922" s="333"/>
      <c r="V922" s="333"/>
      <c r="W922" s="333"/>
      <c r="X922" s="333"/>
      <c r="Y922" s="333"/>
      <c r="Z922" s="333"/>
      <c r="AA922" s="333"/>
      <c r="AB922" s="333"/>
      <c r="AC922" s="333"/>
      <c r="AD922" s="333"/>
      <c r="AE922" s="333"/>
      <c r="AF922" s="333"/>
      <c r="AG922" s="333"/>
      <c r="AH922" s="333"/>
      <c r="AI922" s="333"/>
      <c r="AJ922" s="333"/>
      <c r="AK922" s="333"/>
      <c r="AL922" s="333"/>
      <c r="AM922" s="333"/>
      <c r="AN922" s="333"/>
      <c r="AO922"/>
      <c r="AP922"/>
      <c r="AQ922"/>
      <c r="AR922"/>
      <c r="AS922" s="333"/>
      <c r="AT922" s="333"/>
      <c r="AU922" s="333"/>
      <c r="AV922" s="333"/>
      <c r="AW922" s="333"/>
      <c r="AX922" s="333"/>
      <c r="AY922" s="333"/>
      <c r="AZ922" s="333"/>
      <c r="BA922"/>
      <c r="BB922"/>
      <c r="BC922"/>
      <c r="BD922"/>
      <c r="BE922"/>
      <c r="BF922"/>
      <c r="BG922" s="333"/>
      <c r="BH922" s="333"/>
      <c r="BI922" s="333"/>
      <c r="BJ922" s="333"/>
      <c r="BK922" s="333"/>
      <c r="BL922" s="333"/>
      <c r="BM922" s="333"/>
      <c r="BN922" s="333"/>
      <c r="BO922" s="333"/>
      <c r="BP922" s="333"/>
      <c r="BQ922" s="333"/>
      <c r="BR922" s="333"/>
      <c r="BS922" s="333"/>
      <c r="BT922" s="333"/>
      <c r="BU922" s="333"/>
      <c r="BV922" s="333"/>
      <c r="BW922" s="333"/>
      <c r="BX922" s="333"/>
      <c r="BY922" s="333"/>
      <c r="BZ922" s="333"/>
      <c r="CA922" s="333"/>
      <c r="CB922" s="333"/>
      <c r="CC922" s="333"/>
      <c r="CD922" s="333"/>
      <c r="CE922" s="337"/>
      <c r="CF922" s="337"/>
      <c r="CG922" s="337"/>
      <c r="CH922" s="337"/>
      <c r="CI922" s="333"/>
      <c r="CJ922" s="333"/>
      <c r="CK922" s="333"/>
      <c r="CL922" s="333"/>
      <c r="CM922" s="333"/>
      <c r="CN922" s="333"/>
      <c r="CO922" s="333"/>
      <c r="CP922" s="333"/>
      <c r="CQ922" s="337"/>
      <c r="CR922" s="337"/>
      <c r="CS922" s="337"/>
      <c r="CT922" s="337"/>
      <c r="CU922" s="337"/>
      <c r="CV922" s="337"/>
      <c r="CW922" s="337"/>
      <c r="CX922" s="337"/>
      <c r="CY922" s="337"/>
      <c r="CZ922" s="337"/>
      <c r="DA922" s="337"/>
      <c r="DB922" s="337"/>
      <c r="DC922" s="337"/>
      <c r="DD922" s="337"/>
      <c r="DE922" s="337"/>
      <c r="DF922" s="337"/>
      <c r="DG922" s="337"/>
      <c r="DH922" s="337"/>
      <c r="DI922" s="337"/>
      <c r="DJ922" s="337"/>
      <c r="DK922" s="337"/>
      <c r="DL922" s="337"/>
      <c r="DM922"/>
      <c r="DN922"/>
      <c r="DO922"/>
      <c r="EA922" s="333"/>
      <c r="EB922" s="333"/>
      <c r="EC922" s="333"/>
      <c r="ED922" s="333"/>
      <c r="EE922" s="333"/>
      <c r="EF922" s="333"/>
      <c r="EG922" s="333"/>
      <c r="EH922" s="333"/>
      <c r="EJ922" s="66"/>
      <c r="EL922" s="66"/>
      <c r="EM922" s="338"/>
    </row>
    <row r="923" spans="1:143" s="83" customFormat="1">
      <c r="A923" s="66"/>
      <c r="B923" s="66"/>
      <c r="C923" s="120"/>
      <c r="D923" s="66"/>
      <c r="E923" s="197"/>
      <c r="F923" s="120"/>
      <c r="G923" s="333"/>
      <c r="H923" s="333"/>
      <c r="I923" s="333"/>
      <c r="J923" s="333"/>
      <c r="K923" s="333"/>
      <c r="L923" s="333"/>
      <c r="M923" s="333"/>
      <c r="N923" s="333"/>
      <c r="O923" s="333"/>
      <c r="P923" s="333"/>
      <c r="Q923" s="333"/>
      <c r="R923" s="333"/>
      <c r="S923" s="333"/>
      <c r="T923" s="333"/>
      <c r="U923" s="333"/>
      <c r="V923" s="333"/>
      <c r="W923" s="333"/>
      <c r="X923" s="333"/>
      <c r="Y923" s="333"/>
      <c r="Z923" s="333"/>
      <c r="AA923" s="333"/>
      <c r="AB923" s="333"/>
      <c r="AC923" s="333"/>
      <c r="AD923" s="333"/>
      <c r="AE923" s="333"/>
      <c r="AF923" s="333"/>
      <c r="AG923" s="333"/>
      <c r="AH923" s="333"/>
      <c r="AI923" s="333"/>
      <c r="AJ923" s="333"/>
      <c r="AK923" s="333"/>
      <c r="AL923" s="333"/>
      <c r="AM923" s="333"/>
      <c r="AN923" s="333"/>
      <c r="AO923"/>
      <c r="AP923"/>
      <c r="AQ923"/>
      <c r="AR923"/>
      <c r="AS923" s="333"/>
      <c r="AT923" s="333"/>
      <c r="AU923" s="333"/>
      <c r="AV923" s="333"/>
      <c r="AW923" s="333"/>
      <c r="AX923" s="333"/>
      <c r="AY923" s="333"/>
      <c r="AZ923" s="333"/>
      <c r="BA923"/>
      <c r="BB923"/>
      <c r="BC923"/>
      <c r="BD923"/>
      <c r="BE923"/>
      <c r="BF923"/>
      <c r="BG923" s="333"/>
      <c r="BH923" s="333"/>
      <c r="BI923" s="333"/>
      <c r="BJ923" s="333"/>
      <c r="BK923" s="333"/>
      <c r="BL923" s="333"/>
      <c r="BM923" s="333"/>
      <c r="BN923" s="333"/>
      <c r="BO923" s="333"/>
      <c r="BP923" s="333"/>
      <c r="BQ923" s="333"/>
      <c r="BR923" s="333"/>
      <c r="BS923" s="333"/>
      <c r="BT923" s="333"/>
      <c r="BU923" s="333"/>
      <c r="BV923" s="333"/>
      <c r="BW923" s="333"/>
      <c r="BX923" s="333"/>
      <c r="BY923" s="333"/>
      <c r="BZ923" s="333"/>
      <c r="CA923" s="333"/>
      <c r="CB923" s="333"/>
      <c r="CC923" s="333"/>
      <c r="CD923" s="333"/>
      <c r="CE923" s="337"/>
      <c r="CF923" s="337"/>
      <c r="CG923" s="337"/>
      <c r="CH923" s="337"/>
      <c r="CI923" s="333"/>
      <c r="CJ923" s="333"/>
      <c r="CK923" s="333"/>
      <c r="CL923" s="333"/>
      <c r="CM923" s="333"/>
      <c r="CN923" s="333"/>
      <c r="CO923" s="333"/>
      <c r="CP923" s="333"/>
      <c r="CQ923" s="337"/>
      <c r="CR923" s="337"/>
      <c r="CS923" s="337"/>
      <c r="CT923" s="337"/>
      <c r="CU923" s="337"/>
      <c r="CV923" s="337"/>
      <c r="CW923" s="337"/>
      <c r="CX923" s="337"/>
      <c r="CY923" s="337"/>
      <c r="CZ923" s="337"/>
      <c r="DA923" s="337"/>
      <c r="DB923" s="337"/>
      <c r="DC923" s="337"/>
      <c r="DD923" s="337"/>
      <c r="DE923" s="337"/>
      <c r="DF923" s="337"/>
      <c r="DG923" s="337"/>
      <c r="DH923" s="337"/>
      <c r="DI923" s="337"/>
      <c r="DJ923" s="337"/>
      <c r="DK923" s="337"/>
      <c r="DL923" s="337"/>
      <c r="DM923"/>
      <c r="DN923"/>
      <c r="DO923"/>
      <c r="EA923" s="333"/>
      <c r="EB923" s="333"/>
      <c r="EC923" s="333"/>
      <c r="ED923" s="333"/>
      <c r="EE923" s="333"/>
      <c r="EF923" s="333"/>
      <c r="EG923" s="333"/>
      <c r="EH923" s="333"/>
      <c r="EJ923" s="66"/>
      <c r="EL923" s="66"/>
      <c r="EM923" s="338"/>
    </row>
    <row r="924" spans="1:143" s="83" customFormat="1">
      <c r="A924" s="66"/>
      <c r="B924" s="66"/>
      <c r="C924" s="120"/>
      <c r="D924" s="66"/>
      <c r="E924" s="197"/>
      <c r="F924" s="120"/>
      <c r="G924" s="333"/>
      <c r="H924" s="333"/>
      <c r="I924" s="333"/>
      <c r="J924" s="333"/>
      <c r="K924" s="333"/>
      <c r="L924" s="333"/>
      <c r="M924" s="333"/>
      <c r="N924" s="333"/>
      <c r="O924" s="333"/>
      <c r="P924" s="333"/>
      <c r="Q924" s="333"/>
      <c r="R924" s="333"/>
      <c r="S924" s="333"/>
      <c r="T924" s="333"/>
      <c r="U924" s="333"/>
      <c r="V924" s="333"/>
      <c r="W924" s="333"/>
      <c r="X924" s="333"/>
      <c r="Y924" s="333"/>
      <c r="Z924" s="333"/>
      <c r="AA924" s="333"/>
      <c r="AB924" s="333"/>
      <c r="AC924" s="333"/>
      <c r="AD924" s="333"/>
      <c r="AE924" s="333"/>
      <c r="AF924" s="333"/>
      <c r="AG924" s="333"/>
      <c r="AH924" s="333"/>
      <c r="AI924" s="333"/>
      <c r="AJ924" s="333"/>
      <c r="AK924" s="333"/>
      <c r="AL924" s="333"/>
      <c r="AM924" s="333"/>
      <c r="AN924" s="333"/>
      <c r="AO924"/>
      <c r="AP924"/>
      <c r="AQ924"/>
      <c r="AR924"/>
      <c r="AS924" s="333"/>
      <c r="AT924" s="333"/>
      <c r="AU924" s="333"/>
      <c r="AV924" s="333"/>
      <c r="AW924" s="333"/>
      <c r="AX924" s="333"/>
      <c r="AY924" s="333"/>
      <c r="AZ924" s="333"/>
      <c r="BA924"/>
      <c r="BB924"/>
      <c r="BC924"/>
      <c r="BD924"/>
      <c r="BE924"/>
      <c r="BF924"/>
      <c r="BG924" s="333"/>
      <c r="BH924" s="333"/>
      <c r="BI924" s="333"/>
      <c r="BJ924" s="333"/>
      <c r="BK924" s="333"/>
      <c r="BL924" s="333"/>
      <c r="BM924" s="333"/>
      <c r="BN924" s="333"/>
      <c r="BO924" s="333"/>
      <c r="BP924" s="333"/>
      <c r="BQ924" s="333"/>
      <c r="BR924" s="333"/>
      <c r="BS924" s="333"/>
      <c r="BT924" s="333"/>
      <c r="BU924" s="333"/>
      <c r="BV924" s="333"/>
      <c r="BW924" s="333"/>
      <c r="BX924" s="333"/>
      <c r="BY924" s="333"/>
      <c r="BZ924" s="333"/>
      <c r="CA924" s="333"/>
      <c r="CB924" s="333"/>
      <c r="CC924" s="333"/>
      <c r="CD924" s="333"/>
      <c r="CE924" s="337"/>
      <c r="CF924" s="337"/>
      <c r="CG924" s="337"/>
      <c r="CH924" s="337"/>
      <c r="CI924" s="333"/>
      <c r="CJ924" s="333"/>
      <c r="CK924" s="333"/>
      <c r="CL924" s="333"/>
      <c r="CM924" s="333"/>
      <c r="CN924" s="333"/>
      <c r="CO924" s="333"/>
      <c r="CP924" s="333"/>
      <c r="CQ924" s="337"/>
      <c r="CR924" s="337"/>
      <c r="CS924" s="337"/>
      <c r="CT924" s="337"/>
      <c r="CU924" s="337"/>
      <c r="CV924" s="337"/>
      <c r="CW924" s="337"/>
      <c r="CX924" s="337"/>
      <c r="CY924" s="337"/>
      <c r="CZ924" s="337"/>
      <c r="DA924" s="337"/>
      <c r="DB924" s="337"/>
      <c r="DC924" s="337"/>
      <c r="DD924" s="337"/>
      <c r="DE924" s="337"/>
      <c r="DF924" s="337"/>
      <c r="DG924" s="337"/>
      <c r="DH924" s="337"/>
      <c r="DI924" s="337"/>
      <c r="DJ924" s="337"/>
      <c r="DK924" s="337"/>
      <c r="DL924" s="337"/>
      <c r="DM924"/>
      <c r="DN924"/>
      <c r="DO924"/>
      <c r="EA924" s="333"/>
      <c r="EB924" s="333"/>
      <c r="EC924" s="333"/>
      <c r="ED924" s="333"/>
      <c r="EE924" s="333"/>
      <c r="EF924" s="333"/>
      <c r="EG924" s="333"/>
      <c r="EH924" s="333"/>
      <c r="EJ924" s="66"/>
      <c r="EL924" s="66"/>
      <c r="EM924" s="338"/>
    </row>
    <row r="925" spans="1:143" s="83" customFormat="1">
      <c r="A925" s="66"/>
      <c r="B925" s="66"/>
      <c r="C925" s="120"/>
      <c r="D925" s="66"/>
      <c r="E925" s="197"/>
      <c r="F925" s="120"/>
      <c r="G925" s="333"/>
      <c r="H925" s="333"/>
      <c r="I925" s="333"/>
      <c r="J925" s="333"/>
      <c r="K925" s="333"/>
      <c r="L925" s="333"/>
      <c r="M925" s="333"/>
      <c r="N925" s="333"/>
      <c r="O925" s="333"/>
      <c r="P925" s="333"/>
      <c r="Q925" s="333"/>
      <c r="R925" s="333"/>
      <c r="S925" s="333"/>
      <c r="T925" s="333"/>
      <c r="U925" s="333"/>
      <c r="V925" s="333"/>
      <c r="W925" s="333"/>
      <c r="X925" s="333"/>
      <c r="Y925" s="333"/>
      <c r="Z925" s="333"/>
      <c r="AA925" s="333"/>
      <c r="AB925" s="333"/>
      <c r="AC925" s="333"/>
      <c r="AD925" s="333"/>
      <c r="AE925" s="333"/>
      <c r="AF925" s="333"/>
      <c r="AG925" s="333"/>
      <c r="AH925" s="333"/>
      <c r="AI925" s="333"/>
      <c r="AJ925" s="333"/>
      <c r="AK925" s="333"/>
      <c r="AL925" s="333"/>
      <c r="AM925" s="333"/>
      <c r="AN925" s="333"/>
      <c r="AO925"/>
      <c r="AP925"/>
      <c r="AQ925"/>
      <c r="AR925"/>
      <c r="AS925" s="333"/>
      <c r="AT925" s="333"/>
      <c r="AU925" s="333"/>
      <c r="AV925" s="333"/>
      <c r="AW925" s="333"/>
      <c r="AX925" s="333"/>
      <c r="AY925" s="333"/>
      <c r="AZ925" s="333"/>
      <c r="BA925"/>
      <c r="BB925"/>
      <c r="BC925"/>
      <c r="BD925"/>
      <c r="BE925"/>
      <c r="BF925"/>
      <c r="BG925" s="333"/>
      <c r="BH925" s="333"/>
      <c r="BI925" s="333"/>
      <c r="BJ925" s="333"/>
      <c r="BK925" s="333"/>
      <c r="BL925" s="333"/>
      <c r="BM925" s="333"/>
      <c r="BN925" s="333"/>
      <c r="BO925" s="333"/>
      <c r="BP925" s="333"/>
      <c r="BQ925" s="333"/>
      <c r="BR925" s="333"/>
      <c r="BS925" s="333"/>
      <c r="BT925" s="333"/>
      <c r="BU925" s="333"/>
      <c r="BV925" s="333"/>
      <c r="BW925" s="333"/>
      <c r="BX925" s="333"/>
      <c r="BY925" s="333"/>
      <c r="BZ925" s="333"/>
      <c r="CA925" s="333"/>
      <c r="CB925" s="333"/>
      <c r="CC925" s="333"/>
      <c r="CD925" s="333"/>
      <c r="CE925" s="337"/>
      <c r="CF925" s="337"/>
      <c r="CG925" s="337"/>
      <c r="CH925" s="337"/>
      <c r="CI925" s="333"/>
      <c r="CJ925" s="333"/>
      <c r="CK925" s="333"/>
      <c r="CL925" s="333"/>
      <c r="CM925" s="333"/>
      <c r="CN925" s="333"/>
      <c r="CO925" s="333"/>
      <c r="CP925" s="333"/>
      <c r="CQ925" s="337"/>
      <c r="CR925" s="337"/>
      <c r="CS925" s="337"/>
      <c r="CT925" s="337"/>
      <c r="CU925" s="337"/>
      <c r="CV925" s="337"/>
      <c r="CW925" s="337"/>
      <c r="CX925" s="337"/>
      <c r="CY925" s="337"/>
      <c r="CZ925" s="337"/>
      <c r="DA925" s="337"/>
      <c r="DB925" s="337"/>
      <c r="DC925" s="337"/>
      <c r="DD925" s="337"/>
      <c r="DE925" s="337"/>
      <c r="DF925" s="337"/>
      <c r="DG925" s="337"/>
      <c r="DH925" s="337"/>
      <c r="DI925" s="337"/>
      <c r="DJ925" s="337"/>
      <c r="DK925" s="337"/>
      <c r="DL925" s="337"/>
      <c r="DM925"/>
      <c r="DN925"/>
      <c r="DO925"/>
      <c r="EA925" s="333"/>
      <c r="EB925" s="333"/>
      <c r="EC925" s="333"/>
      <c r="ED925" s="333"/>
      <c r="EE925" s="333"/>
      <c r="EF925" s="333"/>
      <c r="EG925" s="333"/>
      <c r="EH925" s="333"/>
      <c r="EJ925" s="66"/>
      <c r="EL925" s="66"/>
      <c r="EM925" s="338"/>
    </row>
    <row r="926" spans="1:143" s="83" customFormat="1">
      <c r="A926" s="66"/>
      <c r="B926" s="66"/>
      <c r="C926" s="120"/>
      <c r="D926" s="66"/>
      <c r="E926" s="197"/>
      <c r="F926" s="120"/>
      <c r="G926" s="333"/>
      <c r="H926" s="333"/>
      <c r="I926" s="333"/>
      <c r="J926" s="333"/>
      <c r="K926" s="333"/>
      <c r="L926" s="333"/>
      <c r="M926" s="333"/>
      <c r="N926" s="333"/>
      <c r="O926" s="333"/>
      <c r="P926" s="333"/>
      <c r="Q926" s="333"/>
      <c r="R926" s="333"/>
      <c r="S926" s="333"/>
      <c r="T926" s="333"/>
      <c r="U926" s="333"/>
      <c r="V926" s="333"/>
      <c r="W926" s="333"/>
      <c r="X926" s="333"/>
      <c r="Y926" s="333"/>
      <c r="Z926" s="333"/>
      <c r="AA926" s="333"/>
      <c r="AB926" s="333"/>
      <c r="AC926" s="333"/>
      <c r="AD926" s="333"/>
      <c r="AE926" s="333"/>
      <c r="AF926" s="333"/>
      <c r="AG926" s="333"/>
      <c r="AH926" s="333"/>
      <c r="AI926" s="333"/>
      <c r="AJ926" s="333"/>
      <c r="AK926" s="333"/>
      <c r="AL926" s="333"/>
      <c r="AM926" s="333"/>
      <c r="AN926" s="333"/>
      <c r="AO926"/>
      <c r="AP926"/>
      <c r="AQ926"/>
      <c r="AR926"/>
      <c r="AS926" s="333"/>
      <c r="AT926" s="333"/>
      <c r="AU926" s="333"/>
      <c r="AV926" s="333"/>
      <c r="AW926" s="333"/>
      <c r="AX926" s="333"/>
      <c r="AY926" s="333"/>
      <c r="AZ926" s="333"/>
      <c r="BA926"/>
      <c r="BB926"/>
      <c r="BC926"/>
      <c r="BD926"/>
      <c r="BE926"/>
      <c r="BF926"/>
      <c r="BG926" s="333"/>
      <c r="BH926" s="333"/>
      <c r="BI926" s="333"/>
      <c r="BJ926" s="333"/>
      <c r="BK926" s="333"/>
      <c r="BL926" s="333"/>
      <c r="BM926" s="333"/>
      <c r="BN926" s="333"/>
      <c r="BO926" s="333"/>
      <c r="BP926" s="333"/>
      <c r="BQ926" s="333"/>
      <c r="BR926" s="333"/>
      <c r="BS926" s="333"/>
      <c r="BT926" s="333"/>
      <c r="BU926" s="333"/>
      <c r="BV926" s="333"/>
      <c r="BW926" s="333"/>
      <c r="BX926" s="333"/>
      <c r="BY926" s="333"/>
      <c r="BZ926" s="333"/>
      <c r="CA926" s="333"/>
      <c r="CB926" s="333"/>
      <c r="CC926" s="333"/>
      <c r="CD926" s="333"/>
      <c r="CE926" s="337"/>
      <c r="CF926" s="337"/>
      <c r="CG926" s="337"/>
      <c r="CH926" s="337"/>
      <c r="CI926" s="333"/>
      <c r="CJ926" s="333"/>
      <c r="CK926" s="333"/>
      <c r="CL926" s="333"/>
      <c r="CM926" s="333"/>
      <c r="CN926" s="333"/>
      <c r="CO926" s="333"/>
      <c r="CP926" s="333"/>
      <c r="CQ926" s="337"/>
      <c r="CR926" s="337"/>
      <c r="CS926" s="337"/>
      <c r="CT926" s="337"/>
      <c r="CU926" s="337"/>
      <c r="CV926" s="337"/>
      <c r="CW926" s="337"/>
      <c r="CX926" s="337"/>
      <c r="CY926" s="337"/>
      <c r="CZ926" s="337"/>
      <c r="DA926" s="337"/>
      <c r="DB926" s="337"/>
      <c r="DC926" s="337"/>
      <c r="DD926" s="337"/>
      <c r="DE926" s="337"/>
      <c r="DF926" s="337"/>
      <c r="DG926" s="337"/>
      <c r="DH926" s="337"/>
      <c r="DI926" s="337"/>
      <c r="DJ926" s="337"/>
      <c r="DK926" s="337"/>
      <c r="DL926" s="337"/>
      <c r="DM926"/>
      <c r="DN926"/>
      <c r="DO926"/>
      <c r="EA926" s="333"/>
      <c r="EB926" s="333"/>
      <c r="EC926" s="333"/>
      <c r="ED926" s="333"/>
      <c r="EE926" s="333"/>
      <c r="EF926" s="333"/>
      <c r="EG926" s="333"/>
      <c r="EH926" s="333"/>
      <c r="EJ926" s="66"/>
      <c r="EL926" s="66"/>
      <c r="EM926" s="338"/>
    </row>
    <row r="927" spans="1:143" s="83" customFormat="1">
      <c r="A927" s="66"/>
      <c r="B927" s="66"/>
      <c r="C927" s="120"/>
      <c r="D927" s="66"/>
      <c r="E927" s="197"/>
      <c r="F927" s="120"/>
      <c r="G927" s="333"/>
      <c r="H927" s="333"/>
      <c r="I927" s="333"/>
      <c r="J927" s="333"/>
      <c r="K927" s="333"/>
      <c r="L927" s="333"/>
      <c r="M927" s="333"/>
      <c r="N927" s="333"/>
      <c r="O927" s="333"/>
      <c r="P927" s="333"/>
      <c r="Q927" s="333"/>
      <c r="R927" s="333"/>
      <c r="S927" s="333"/>
      <c r="T927" s="333"/>
      <c r="U927" s="333"/>
      <c r="V927" s="333"/>
      <c r="W927" s="333"/>
      <c r="X927" s="333"/>
      <c r="Y927" s="333"/>
      <c r="Z927" s="333"/>
      <c r="AA927" s="333"/>
      <c r="AB927" s="333"/>
      <c r="AC927" s="333"/>
      <c r="AD927" s="333"/>
      <c r="AE927" s="333"/>
      <c r="AF927" s="333"/>
      <c r="AG927" s="333"/>
      <c r="AH927" s="333"/>
      <c r="AI927" s="333"/>
      <c r="AJ927" s="333"/>
      <c r="AK927" s="333"/>
      <c r="AL927" s="333"/>
      <c r="AM927" s="333"/>
      <c r="AN927" s="333"/>
      <c r="AO927"/>
      <c r="AP927"/>
      <c r="AQ927"/>
      <c r="AR927"/>
      <c r="AS927" s="333"/>
      <c r="AT927" s="333"/>
      <c r="AU927" s="333"/>
      <c r="AV927" s="333"/>
      <c r="AW927" s="333"/>
      <c r="AX927" s="333"/>
      <c r="AY927" s="333"/>
      <c r="AZ927" s="333"/>
      <c r="BA927"/>
      <c r="BB927"/>
      <c r="BC927"/>
      <c r="BD927"/>
      <c r="BE927"/>
      <c r="BF927"/>
      <c r="BG927" s="333"/>
      <c r="BH927" s="333"/>
      <c r="BI927" s="333"/>
      <c r="BJ927" s="333"/>
      <c r="BK927" s="333"/>
      <c r="BL927" s="333"/>
      <c r="BM927" s="333"/>
      <c r="BN927" s="333"/>
      <c r="BO927" s="333"/>
      <c r="BP927" s="333"/>
      <c r="BQ927" s="333"/>
      <c r="BR927" s="333"/>
      <c r="BS927" s="333"/>
      <c r="BT927" s="333"/>
      <c r="BU927" s="333"/>
      <c r="BV927" s="333"/>
      <c r="BW927" s="333"/>
      <c r="BX927" s="333"/>
      <c r="BY927" s="333"/>
      <c r="BZ927" s="333"/>
      <c r="CA927" s="333"/>
      <c r="CB927" s="333"/>
      <c r="CC927" s="333"/>
      <c r="CD927" s="333"/>
      <c r="CE927" s="337"/>
      <c r="CF927" s="337"/>
      <c r="CG927" s="337"/>
      <c r="CH927" s="337"/>
      <c r="CI927" s="333"/>
      <c r="CJ927" s="333"/>
      <c r="CK927" s="333"/>
      <c r="CL927" s="333"/>
      <c r="CM927" s="333"/>
      <c r="CN927" s="333"/>
      <c r="CO927" s="333"/>
      <c r="CP927" s="333"/>
      <c r="CQ927" s="337"/>
      <c r="CR927" s="337"/>
      <c r="CS927" s="337"/>
      <c r="CT927" s="337"/>
      <c r="CU927" s="337"/>
      <c r="CV927" s="337"/>
      <c r="CW927" s="337"/>
      <c r="CX927" s="337"/>
      <c r="CY927" s="337"/>
      <c r="CZ927" s="337"/>
      <c r="DA927" s="337"/>
      <c r="DB927" s="337"/>
      <c r="DC927" s="337"/>
      <c r="DD927" s="337"/>
      <c r="DE927" s="337"/>
      <c r="DF927" s="337"/>
      <c r="DG927" s="337"/>
      <c r="DH927" s="337"/>
      <c r="DI927" s="337"/>
      <c r="DJ927" s="337"/>
      <c r="DK927" s="337"/>
      <c r="DL927" s="337"/>
      <c r="DM927"/>
      <c r="DN927"/>
      <c r="DO927"/>
      <c r="EA927" s="333"/>
      <c r="EB927" s="333"/>
      <c r="EC927" s="333"/>
      <c r="ED927" s="333"/>
      <c r="EE927" s="333"/>
      <c r="EF927" s="333"/>
      <c r="EG927" s="333"/>
      <c r="EH927" s="333"/>
      <c r="EJ927" s="66"/>
      <c r="EL927" s="66"/>
      <c r="EM927" s="338"/>
    </row>
    <row r="928" spans="1:143" s="83" customFormat="1">
      <c r="A928" s="66"/>
      <c r="B928" s="66"/>
      <c r="C928" s="120"/>
      <c r="D928" s="66"/>
      <c r="E928" s="197"/>
      <c r="F928" s="120"/>
      <c r="G928" s="333"/>
      <c r="H928" s="333"/>
      <c r="I928" s="333"/>
      <c r="J928" s="333"/>
      <c r="K928" s="333"/>
      <c r="L928" s="333"/>
      <c r="M928" s="333"/>
      <c r="N928" s="333"/>
      <c r="O928" s="333"/>
      <c r="P928" s="333"/>
      <c r="Q928" s="333"/>
      <c r="R928" s="333"/>
      <c r="S928" s="333"/>
      <c r="T928" s="333"/>
      <c r="U928" s="333"/>
      <c r="V928" s="333"/>
      <c r="W928" s="333"/>
      <c r="X928" s="333"/>
      <c r="Y928" s="333"/>
      <c r="Z928" s="333"/>
      <c r="AA928" s="333"/>
      <c r="AB928" s="333"/>
      <c r="AC928" s="333"/>
      <c r="AD928" s="333"/>
      <c r="AE928" s="333"/>
      <c r="AF928" s="333"/>
      <c r="AG928" s="333"/>
      <c r="AH928" s="333"/>
      <c r="AI928" s="333"/>
      <c r="AJ928" s="333"/>
      <c r="AK928" s="333"/>
      <c r="AL928" s="333"/>
      <c r="AM928" s="333"/>
      <c r="AN928" s="333"/>
      <c r="AO928"/>
      <c r="AP928"/>
      <c r="AQ928"/>
      <c r="AR928"/>
      <c r="AS928" s="333"/>
      <c r="AT928" s="333"/>
      <c r="AU928" s="333"/>
      <c r="AV928" s="333"/>
      <c r="AW928" s="333"/>
      <c r="AX928" s="333"/>
      <c r="AY928" s="333"/>
      <c r="AZ928" s="333"/>
      <c r="BA928"/>
      <c r="BB928"/>
      <c r="BC928"/>
      <c r="BD928"/>
      <c r="BE928"/>
      <c r="BF928"/>
      <c r="BG928" s="333"/>
      <c r="BH928" s="333"/>
      <c r="BI928" s="333"/>
      <c r="BJ928" s="333"/>
      <c r="BK928" s="333"/>
      <c r="BL928" s="333"/>
      <c r="BM928" s="333"/>
      <c r="BN928" s="333"/>
      <c r="BO928" s="333"/>
      <c r="BP928" s="333"/>
      <c r="BQ928" s="333"/>
      <c r="BR928" s="333"/>
      <c r="BS928" s="333"/>
      <c r="BT928" s="333"/>
      <c r="BU928" s="333"/>
      <c r="BV928" s="333"/>
      <c r="BW928" s="333"/>
      <c r="BX928" s="333"/>
      <c r="BY928" s="333"/>
      <c r="BZ928" s="333"/>
      <c r="CA928" s="333"/>
      <c r="CB928" s="333"/>
      <c r="CC928" s="333"/>
      <c r="CD928" s="333"/>
      <c r="CE928" s="337"/>
      <c r="CF928" s="337"/>
      <c r="CG928" s="337"/>
      <c r="CH928" s="337"/>
      <c r="CI928" s="333"/>
      <c r="CJ928" s="333"/>
      <c r="CK928" s="333"/>
      <c r="CL928" s="333"/>
      <c r="CM928" s="333"/>
      <c r="CN928" s="333"/>
      <c r="CO928" s="333"/>
      <c r="CP928" s="333"/>
      <c r="CQ928" s="337"/>
      <c r="CR928" s="337"/>
      <c r="CS928" s="337"/>
      <c r="CT928" s="337"/>
      <c r="CU928" s="337"/>
      <c r="CV928" s="337"/>
      <c r="CW928" s="337"/>
      <c r="CX928" s="337"/>
      <c r="CY928" s="337"/>
      <c r="CZ928" s="337"/>
      <c r="DA928" s="337"/>
      <c r="DB928" s="337"/>
      <c r="DC928" s="337"/>
      <c r="DD928" s="337"/>
      <c r="DE928" s="337"/>
      <c r="DF928" s="337"/>
      <c r="DG928" s="337"/>
      <c r="DH928" s="337"/>
      <c r="DI928" s="337"/>
      <c r="DJ928" s="337"/>
      <c r="DK928" s="337"/>
      <c r="DL928" s="337"/>
      <c r="DM928"/>
      <c r="DN928"/>
      <c r="DO928"/>
      <c r="EA928" s="333"/>
      <c r="EB928" s="333"/>
      <c r="EC928" s="333"/>
      <c r="ED928" s="333"/>
      <c r="EE928" s="333"/>
      <c r="EF928" s="333"/>
      <c r="EG928" s="333"/>
      <c r="EH928" s="333"/>
      <c r="EJ928" s="66"/>
      <c r="EL928" s="66"/>
      <c r="EM928" s="338"/>
    </row>
    <row r="929" spans="1:143" s="83" customFormat="1">
      <c r="A929" s="66"/>
      <c r="B929" s="66"/>
      <c r="C929" s="120"/>
      <c r="D929" s="66"/>
      <c r="E929" s="197"/>
      <c r="F929" s="120"/>
      <c r="G929" s="333"/>
      <c r="H929" s="333"/>
      <c r="I929" s="333"/>
      <c r="J929" s="333"/>
      <c r="K929" s="333"/>
      <c r="L929" s="333"/>
      <c r="M929" s="333"/>
      <c r="N929" s="333"/>
      <c r="O929" s="333"/>
      <c r="P929" s="333"/>
      <c r="Q929" s="333"/>
      <c r="R929" s="333"/>
      <c r="S929" s="333"/>
      <c r="T929" s="333"/>
      <c r="U929" s="333"/>
      <c r="V929" s="333"/>
      <c r="W929" s="333"/>
      <c r="X929" s="333"/>
      <c r="Y929" s="333"/>
      <c r="Z929" s="333"/>
      <c r="AA929" s="333"/>
      <c r="AB929" s="333"/>
      <c r="AC929" s="333"/>
      <c r="AD929" s="333"/>
      <c r="AE929" s="333"/>
      <c r="AF929" s="333"/>
      <c r="AG929" s="333"/>
      <c r="AH929" s="333"/>
      <c r="AI929" s="333"/>
      <c r="AJ929" s="333"/>
      <c r="AK929" s="333"/>
      <c r="AL929" s="333"/>
      <c r="AM929" s="333"/>
      <c r="AN929" s="333"/>
      <c r="AO929"/>
      <c r="AP929"/>
      <c r="AQ929"/>
      <c r="AR929"/>
      <c r="AS929" s="333"/>
      <c r="AT929" s="333"/>
      <c r="AU929" s="333"/>
      <c r="AV929" s="333"/>
      <c r="AW929" s="333"/>
      <c r="AX929" s="333"/>
      <c r="AY929" s="333"/>
      <c r="AZ929" s="333"/>
      <c r="BA929"/>
      <c r="BB929"/>
      <c r="BC929"/>
      <c r="BD929"/>
      <c r="BE929"/>
      <c r="BF929"/>
      <c r="BG929" s="333"/>
      <c r="BH929" s="333"/>
      <c r="BI929" s="333"/>
      <c r="BJ929" s="333"/>
      <c r="BK929" s="333"/>
      <c r="BL929" s="333"/>
      <c r="BM929" s="333"/>
      <c r="BN929" s="333"/>
      <c r="BO929" s="333"/>
      <c r="BP929" s="333"/>
      <c r="BQ929" s="333"/>
      <c r="BR929" s="333"/>
      <c r="BS929" s="333"/>
      <c r="BT929" s="333"/>
      <c r="BU929" s="333"/>
      <c r="BV929" s="333"/>
      <c r="BW929" s="333"/>
      <c r="BX929" s="333"/>
      <c r="BY929" s="333"/>
      <c r="BZ929" s="333"/>
      <c r="CA929" s="333"/>
      <c r="CB929" s="333"/>
      <c r="CC929" s="333"/>
      <c r="CD929" s="333"/>
      <c r="CE929" s="337"/>
      <c r="CF929" s="337"/>
      <c r="CG929" s="337"/>
      <c r="CH929" s="337"/>
      <c r="CI929" s="333"/>
      <c r="CJ929" s="333"/>
      <c r="CK929" s="333"/>
      <c r="CL929" s="333"/>
      <c r="CM929" s="333"/>
      <c r="CN929" s="333"/>
      <c r="CO929" s="333"/>
      <c r="CP929" s="333"/>
      <c r="CQ929" s="337"/>
      <c r="CR929" s="337"/>
      <c r="CS929" s="337"/>
      <c r="CT929" s="337"/>
      <c r="CU929" s="337"/>
      <c r="CV929" s="337"/>
      <c r="CW929" s="337"/>
      <c r="CX929" s="337"/>
      <c r="CY929" s="337"/>
      <c r="CZ929" s="337"/>
      <c r="DA929" s="337"/>
      <c r="DB929" s="337"/>
      <c r="DC929" s="337"/>
      <c r="DD929" s="337"/>
      <c r="DE929" s="337"/>
      <c r="DF929" s="337"/>
      <c r="DG929" s="337"/>
      <c r="DH929" s="337"/>
      <c r="DI929" s="337"/>
      <c r="DJ929" s="337"/>
      <c r="DK929" s="337"/>
      <c r="DL929" s="337"/>
      <c r="DM929"/>
      <c r="DN929"/>
      <c r="DO929"/>
      <c r="EA929" s="333"/>
      <c r="EB929" s="333"/>
      <c r="EC929" s="333"/>
      <c r="ED929" s="333"/>
      <c r="EE929" s="333"/>
      <c r="EF929" s="333"/>
      <c r="EG929" s="333"/>
      <c r="EH929" s="333"/>
      <c r="EJ929" s="66"/>
      <c r="EL929" s="66"/>
      <c r="EM929" s="338"/>
    </row>
    <row r="930" spans="1:143" s="83" customFormat="1">
      <c r="A930" s="66"/>
      <c r="B930" s="66"/>
      <c r="C930" s="120"/>
      <c r="D930" s="66"/>
      <c r="E930" s="197"/>
      <c r="F930" s="120"/>
      <c r="G930" s="333"/>
      <c r="H930" s="333"/>
      <c r="I930" s="333"/>
      <c r="J930" s="333"/>
      <c r="K930" s="333"/>
      <c r="L930" s="333"/>
      <c r="M930" s="333"/>
      <c r="N930" s="333"/>
      <c r="O930" s="333"/>
      <c r="P930" s="333"/>
      <c r="Q930" s="333"/>
      <c r="R930" s="333"/>
      <c r="S930" s="333"/>
      <c r="T930" s="333"/>
      <c r="U930" s="333"/>
      <c r="V930" s="333"/>
      <c r="W930" s="333"/>
      <c r="X930" s="333"/>
      <c r="Y930" s="333"/>
      <c r="Z930" s="333"/>
      <c r="AA930" s="333"/>
      <c r="AB930" s="333"/>
      <c r="AC930" s="333"/>
      <c r="AD930" s="333"/>
      <c r="AE930" s="333"/>
      <c r="AF930" s="333"/>
      <c r="AG930" s="333"/>
      <c r="AH930" s="333"/>
      <c r="AI930" s="333"/>
      <c r="AJ930" s="333"/>
      <c r="AK930" s="333"/>
      <c r="AL930" s="333"/>
      <c r="AM930" s="333"/>
      <c r="AN930" s="333"/>
      <c r="AO930"/>
      <c r="AP930"/>
      <c r="AQ930"/>
      <c r="AR930"/>
      <c r="AS930" s="333"/>
      <c r="AT930" s="333"/>
      <c r="AU930" s="333"/>
      <c r="AV930" s="333"/>
      <c r="AW930" s="333"/>
      <c r="AX930" s="333"/>
      <c r="AY930" s="333"/>
      <c r="AZ930" s="333"/>
      <c r="BA930"/>
      <c r="BB930"/>
      <c r="BC930"/>
      <c r="BD930"/>
      <c r="BE930"/>
      <c r="BF930"/>
      <c r="BG930" s="333"/>
      <c r="BH930" s="333"/>
      <c r="BI930" s="333"/>
      <c r="BJ930" s="333"/>
      <c r="BK930" s="333"/>
      <c r="BL930" s="333"/>
      <c r="BM930" s="333"/>
      <c r="BN930" s="333"/>
      <c r="BO930" s="333"/>
      <c r="BP930" s="333"/>
      <c r="BQ930" s="333"/>
      <c r="BR930" s="333"/>
      <c r="BS930" s="333"/>
      <c r="BT930" s="333"/>
      <c r="BU930" s="333"/>
      <c r="BV930" s="333"/>
      <c r="BW930" s="333"/>
      <c r="BX930" s="333"/>
      <c r="BY930" s="333"/>
      <c r="BZ930" s="333"/>
      <c r="CA930" s="333"/>
      <c r="CB930" s="333"/>
      <c r="CC930" s="333"/>
      <c r="CD930" s="333"/>
      <c r="CE930" s="337"/>
      <c r="CF930" s="337"/>
      <c r="CG930" s="337"/>
      <c r="CH930" s="337"/>
      <c r="CI930" s="333"/>
      <c r="CJ930" s="333"/>
      <c r="CK930" s="333"/>
      <c r="CL930" s="333"/>
      <c r="CM930" s="333"/>
      <c r="CN930" s="333"/>
      <c r="CO930" s="333"/>
      <c r="CP930" s="333"/>
      <c r="CQ930" s="337"/>
      <c r="CR930" s="337"/>
      <c r="CS930" s="337"/>
      <c r="CT930" s="337"/>
      <c r="CU930" s="337"/>
      <c r="CV930" s="337"/>
      <c r="CW930" s="337"/>
      <c r="CX930" s="337"/>
      <c r="CY930" s="337"/>
      <c r="CZ930" s="337"/>
      <c r="DA930" s="337"/>
      <c r="DB930" s="337"/>
      <c r="DC930" s="337"/>
      <c r="DD930" s="337"/>
      <c r="DE930" s="337"/>
      <c r="DF930" s="337"/>
      <c r="DG930" s="337"/>
      <c r="DH930" s="337"/>
      <c r="DI930" s="337"/>
      <c r="DJ930" s="337"/>
      <c r="DK930" s="337"/>
      <c r="DL930" s="337"/>
      <c r="DM930"/>
      <c r="DN930"/>
      <c r="DO930"/>
      <c r="EA930" s="333"/>
      <c r="EB930" s="333"/>
      <c r="EC930" s="333"/>
      <c r="ED930" s="333"/>
      <c r="EE930" s="333"/>
      <c r="EF930" s="333"/>
      <c r="EG930" s="333"/>
      <c r="EH930" s="333"/>
      <c r="EJ930" s="66"/>
      <c r="EL930" s="66"/>
      <c r="EM930" s="338"/>
    </row>
    <row r="931" spans="1:143" s="83" customFormat="1">
      <c r="A931" s="66"/>
      <c r="B931" s="66"/>
      <c r="C931" s="120"/>
      <c r="D931" s="66"/>
      <c r="E931" s="197"/>
      <c r="F931" s="120"/>
      <c r="G931" s="333"/>
      <c r="H931" s="333"/>
      <c r="I931" s="333"/>
      <c r="J931" s="333"/>
      <c r="K931" s="333"/>
      <c r="L931" s="333"/>
      <c r="M931" s="333"/>
      <c r="N931" s="333"/>
      <c r="O931" s="333"/>
      <c r="P931" s="333"/>
      <c r="Q931" s="333"/>
      <c r="R931" s="333"/>
      <c r="S931" s="333"/>
      <c r="T931" s="333"/>
      <c r="U931" s="333"/>
      <c r="V931" s="333"/>
      <c r="W931" s="333"/>
      <c r="X931" s="333"/>
      <c r="Y931" s="333"/>
      <c r="Z931" s="333"/>
      <c r="AA931" s="333"/>
      <c r="AB931" s="333"/>
      <c r="AC931" s="333"/>
      <c r="AD931" s="333"/>
      <c r="AE931" s="333"/>
      <c r="AF931" s="333"/>
      <c r="AG931" s="333"/>
      <c r="AH931" s="333"/>
      <c r="AI931" s="333"/>
      <c r="AJ931" s="333"/>
      <c r="AK931" s="333"/>
      <c r="AL931" s="333"/>
      <c r="AM931" s="333"/>
      <c r="AN931" s="333"/>
      <c r="AO931"/>
      <c r="AP931"/>
      <c r="AQ931"/>
      <c r="AR931"/>
      <c r="AS931" s="333"/>
      <c r="AT931" s="333"/>
      <c r="AU931" s="333"/>
      <c r="AV931" s="333"/>
      <c r="AW931" s="333"/>
      <c r="AX931" s="333"/>
      <c r="AY931" s="333"/>
      <c r="AZ931" s="333"/>
      <c r="BA931"/>
      <c r="BB931"/>
      <c r="BC931"/>
      <c r="BD931"/>
      <c r="BE931"/>
      <c r="BF931"/>
      <c r="BG931" s="333"/>
      <c r="BH931" s="333"/>
      <c r="BI931" s="333"/>
      <c r="BJ931" s="333"/>
      <c r="BK931" s="333"/>
      <c r="BL931" s="333"/>
      <c r="BM931" s="333"/>
      <c r="BN931" s="333"/>
      <c r="BO931" s="333"/>
      <c r="BP931" s="333"/>
      <c r="BQ931" s="333"/>
      <c r="BR931" s="333"/>
      <c r="BS931" s="333"/>
      <c r="BT931" s="333"/>
      <c r="BU931" s="333"/>
      <c r="BV931" s="333"/>
      <c r="BW931" s="333"/>
      <c r="BX931" s="333"/>
      <c r="BY931" s="333"/>
      <c r="BZ931" s="333"/>
      <c r="CA931" s="333"/>
      <c r="CB931" s="333"/>
      <c r="CC931" s="333"/>
      <c r="CD931" s="333"/>
      <c r="CE931" s="337"/>
      <c r="CF931" s="337"/>
      <c r="CG931" s="337"/>
      <c r="CH931" s="337"/>
      <c r="CI931" s="333"/>
      <c r="CJ931" s="333"/>
      <c r="CK931" s="333"/>
      <c r="CL931" s="333"/>
      <c r="CM931" s="333"/>
      <c r="CN931" s="333"/>
      <c r="CO931" s="333"/>
      <c r="CP931" s="333"/>
      <c r="CQ931" s="337"/>
      <c r="CR931" s="337"/>
      <c r="CS931" s="337"/>
      <c r="CT931" s="337"/>
      <c r="CU931" s="337"/>
      <c r="CV931" s="337"/>
      <c r="CW931" s="337"/>
      <c r="CX931" s="337"/>
      <c r="CY931" s="337"/>
      <c r="CZ931" s="337"/>
      <c r="DA931" s="337"/>
      <c r="DB931" s="337"/>
      <c r="DC931" s="337"/>
      <c r="DD931" s="337"/>
      <c r="DE931" s="337"/>
      <c r="DF931" s="337"/>
      <c r="DG931" s="337"/>
      <c r="DH931" s="337"/>
      <c r="DI931" s="337"/>
      <c r="DJ931" s="337"/>
      <c r="DK931" s="337"/>
      <c r="DL931" s="337"/>
      <c r="DM931"/>
      <c r="DN931"/>
      <c r="DO931"/>
      <c r="EA931" s="333"/>
      <c r="EB931" s="333"/>
      <c r="EC931" s="333"/>
      <c r="ED931" s="333"/>
      <c r="EE931" s="333"/>
      <c r="EF931" s="333"/>
      <c r="EG931" s="333"/>
      <c r="EH931" s="333"/>
      <c r="EJ931" s="66"/>
      <c r="EL931" s="66"/>
      <c r="EM931" s="338"/>
    </row>
    <row r="932" spans="1:143" s="83" customFormat="1">
      <c r="A932" s="66"/>
      <c r="B932" s="66"/>
      <c r="C932" s="120"/>
      <c r="D932" s="66"/>
      <c r="E932" s="197"/>
      <c r="F932" s="120"/>
      <c r="G932" s="333"/>
      <c r="H932" s="333"/>
      <c r="I932" s="333"/>
      <c r="J932" s="333"/>
      <c r="K932" s="333"/>
      <c r="L932" s="333"/>
      <c r="M932" s="333"/>
      <c r="N932" s="333"/>
      <c r="O932" s="333"/>
      <c r="P932" s="333"/>
      <c r="Q932" s="333"/>
      <c r="R932" s="333"/>
      <c r="S932" s="333"/>
      <c r="T932" s="333"/>
      <c r="U932" s="333"/>
      <c r="V932" s="333"/>
      <c r="W932" s="333"/>
      <c r="X932" s="333"/>
      <c r="Y932" s="333"/>
      <c r="Z932" s="333"/>
      <c r="AA932" s="333"/>
      <c r="AB932" s="333"/>
      <c r="AC932" s="333"/>
      <c r="AD932" s="333"/>
      <c r="AE932" s="333"/>
      <c r="AF932" s="333"/>
      <c r="AG932" s="333"/>
      <c r="AH932" s="333"/>
      <c r="AI932" s="333"/>
      <c r="AJ932" s="333"/>
      <c r="AK932" s="333"/>
      <c r="AL932" s="333"/>
      <c r="AM932" s="333"/>
      <c r="AN932" s="333"/>
      <c r="AO932"/>
      <c r="AP932"/>
      <c r="AQ932"/>
      <c r="AR932"/>
      <c r="AS932" s="333"/>
      <c r="AT932" s="333"/>
      <c r="AU932" s="333"/>
      <c r="AV932" s="333"/>
      <c r="AW932" s="333"/>
      <c r="AX932" s="333"/>
      <c r="AY932" s="333"/>
      <c r="AZ932" s="333"/>
      <c r="BA932"/>
      <c r="BB932"/>
      <c r="BC932"/>
      <c r="BD932"/>
      <c r="BE932"/>
      <c r="BF932"/>
      <c r="BG932" s="333"/>
      <c r="BH932" s="333"/>
      <c r="BI932" s="333"/>
      <c r="BJ932" s="333"/>
      <c r="BK932" s="333"/>
      <c r="BL932" s="333"/>
      <c r="BM932" s="333"/>
      <c r="BN932" s="333"/>
      <c r="BO932" s="333"/>
      <c r="BP932" s="333"/>
      <c r="BQ932" s="333"/>
      <c r="BR932" s="333"/>
      <c r="BS932" s="333"/>
      <c r="BT932" s="333"/>
      <c r="BU932" s="333"/>
      <c r="BV932" s="333"/>
      <c r="BW932" s="333"/>
      <c r="BX932" s="333"/>
      <c r="BY932" s="333"/>
      <c r="BZ932" s="333"/>
      <c r="CA932" s="333"/>
      <c r="CB932" s="333"/>
      <c r="CC932" s="333"/>
      <c r="CD932" s="333"/>
      <c r="CE932" s="337"/>
      <c r="CF932" s="337"/>
      <c r="CG932" s="337"/>
      <c r="CH932" s="337"/>
      <c r="CI932" s="333"/>
      <c r="CJ932" s="333"/>
      <c r="CK932" s="333"/>
      <c r="CL932" s="333"/>
      <c r="CM932" s="333"/>
      <c r="CN932" s="333"/>
      <c r="CO932" s="333"/>
      <c r="CP932" s="333"/>
      <c r="CQ932" s="337"/>
      <c r="CR932" s="337"/>
      <c r="CS932" s="337"/>
      <c r="CT932" s="337"/>
      <c r="CU932" s="337"/>
      <c r="CV932" s="337"/>
      <c r="CW932" s="337"/>
      <c r="CX932" s="337"/>
      <c r="CY932" s="337"/>
      <c r="CZ932" s="337"/>
      <c r="DA932" s="337"/>
      <c r="DB932" s="337"/>
      <c r="DC932" s="337"/>
      <c r="DD932" s="337"/>
      <c r="DE932" s="337"/>
      <c r="DF932" s="337"/>
      <c r="DG932" s="337"/>
      <c r="DH932" s="337"/>
      <c r="DI932" s="337"/>
      <c r="DJ932" s="337"/>
      <c r="DK932" s="337"/>
      <c r="DL932" s="337"/>
      <c r="DM932"/>
      <c r="DN932"/>
      <c r="DO932"/>
      <c r="EA932" s="333"/>
      <c r="EB932" s="333"/>
      <c r="EC932" s="333"/>
      <c r="ED932" s="333"/>
      <c r="EE932" s="333"/>
      <c r="EF932" s="333"/>
      <c r="EG932" s="333"/>
      <c r="EH932" s="333"/>
      <c r="EJ932" s="66"/>
      <c r="EL932" s="66"/>
      <c r="EM932" s="338"/>
    </row>
    <row r="933" spans="1:143" s="83" customFormat="1">
      <c r="A933" s="66"/>
      <c r="B933" s="66"/>
      <c r="C933" s="120"/>
      <c r="D933" s="66"/>
      <c r="E933" s="197"/>
      <c r="F933" s="120"/>
      <c r="G933" s="333"/>
      <c r="H933" s="333"/>
      <c r="I933" s="333"/>
      <c r="J933" s="333"/>
      <c r="K933" s="333"/>
      <c r="L933" s="333"/>
      <c r="M933" s="333"/>
      <c r="N933" s="333"/>
      <c r="O933" s="333"/>
      <c r="P933" s="333"/>
      <c r="Q933" s="333"/>
      <c r="R933" s="333"/>
      <c r="S933" s="333"/>
      <c r="T933" s="333"/>
      <c r="U933" s="333"/>
      <c r="V933" s="333"/>
      <c r="W933" s="333"/>
      <c r="X933" s="333"/>
      <c r="Y933" s="333"/>
      <c r="Z933" s="333"/>
      <c r="AA933" s="333"/>
      <c r="AB933" s="333"/>
      <c r="AC933" s="333"/>
      <c r="AD933" s="333"/>
      <c r="AE933" s="333"/>
      <c r="AF933" s="333"/>
      <c r="AG933" s="333"/>
      <c r="AH933" s="333"/>
      <c r="AI933" s="333"/>
      <c r="AJ933" s="333"/>
      <c r="AK933" s="333"/>
      <c r="AL933" s="333"/>
      <c r="AM933" s="333"/>
      <c r="AN933" s="333"/>
      <c r="AO933"/>
      <c r="AP933"/>
      <c r="AQ933"/>
      <c r="AR933"/>
      <c r="AS933" s="333"/>
      <c r="AT933" s="333"/>
      <c r="AU933" s="333"/>
      <c r="AV933" s="333"/>
      <c r="AW933" s="333"/>
      <c r="AX933" s="333"/>
      <c r="AY933" s="333"/>
      <c r="AZ933" s="333"/>
      <c r="BA933"/>
      <c r="BB933"/>
      <c r="BC933"/>
      <c r="BD933"/>
      <c r="BE933"/>
      <c r="BF933"/>
      <c r="BG933" s="333"/>
      <c r="BH933" s="333"/>
      <c r="BI933" s="333"/>
      <c r="BJ933" s="333"/>
      <c r="BK933" s="333"/>
      <c r="BL933" s="333"/>
      <c r="BM933" s="333"/>
      <c r="BN933" s="333"/>
      <c r="BO933" s="333"/>
      <c r="BP933" s="333"/>
      <c r="BQ933" s="333"/>
      <c r="BR933" s="333"/>
      <c r="BS933" s="333"/>
      <c r="BT933" s="333"/>
      <c r="BU933" s="333"/>
      <c r="BV933" s="333"/>
      <c r="BW933" s="333"/>
      <c r="BX933" s="333"/>
      <c r="BY933" s="333"/>
      <c r="BZ933" s="333"/>
      <c r="CA933" s="333"/>
      <c r="CB933" s="333"/>
      <c r="CC933" s="333"/>
      <c r="CD933" s="333"/>
      <c r="CE933" s="337"/>
      <c r="CF933" s="337"/>
      <c r="CG933" s="337"/>
      <c r="CH933" s="337"/>
      <c r="CI933" s="333"/>
      <c r="CJ933" s="333"/>
      <c r="CK933" s="333"/>
      <c r="CL933" s="333"/>
      <c r="CM933" s="333"/>
      <c r="CN933" s="333"/>
      <c r="CO933" s="333"/>
      <c r="CP933" s="333"/>
      <c r="CQ933" s="337"/>
      <c r="CR933" s="337"/>
      <c r="CS933" s="337"/>
      <c r="CT933" s="337"/>
      <c r="CU933" s="337"/>
      <c r="CV933" s="337"/>
      <c r="CW933" s="337"/>
      <c r="CX933" s="337"/>
      <c r="CY933" s="337"/>
      <c r="CZ933" s="337"/>
      <c r="DA933" s="337"/>
      <c r="DB933" s="337"/>
      <c r="DC933" s="337"/>
      <c r="DD933" s="337"/>
      <c r="DE933" s="337"/>
      <c r="DF933" s="337"/>
      <c r="DG933" s="337"/>
      <c r="DH933" s="337"/>
      <c r="DI933" s="337"/>
      <c r="DJ933" s="337"/>
      <c r="DK933" s="337"/>
      <c r="DL933" s="337"/>
      <c r="DM933"/>
      <c r="DN933"/>
      <c r="DO933"/>
      <c r="EA933" s="333"/>
      <c r="EB933" s="333"/>
      <c r="EC933" s="333"/>
      <c r="ED933" s="333"/>
      <c r="EE933" s="333"/>
      <c r="EF933" s="333"/>
      <c r="EG933" s="333"/>
      <c r="EH933" s="333"/>
      <c r="EJ933" s="66"/>
      <c r="EL933" s="66"/>
      <c r="EM933" s="338"/>
    </row>
    <row r="934" spans="1:143" s="83" customFormat="1">
      <c r="A934" s="66"/>
      <c r="B934" s="66"/>
      <c r="C934" s="120"/>
      <c r="D934" s="66"/>
      <c r="E934" s="197"/>
      <c r="F934" s="120"/>
      <c r="G934" s="333"/>
      <c r="H934" s="333"/>
      <c r="I934" s="333"/>
      <c r="J934" s="333"/>
      <c r="K934" s="333"/>
      <c r="L934" s="333"/>
      <c r="M934" s="333"/>
      <c r="N934" s="333"/>
      <c r="O934" s="333"/>
      <c r="P934" s="333"/>
      <c r="Q934" s="333"/>
      <c r="R934" s="333"/>
      <c r="S934" s="333"/>
      <c r="T934" s="333"/>
      <c r="U934" s="333"/>
      <c r="V934" s="333"/>
      <c r="W934" s="333"/>
      <c r="X934" s="333"/>
      <c r="Y934" s="333"/>
      <c r="Z934" s="333"/>
      <c r="AA934" s="333"/>
      <c r="AB934" s="333"/>
      <c r="AC934" s="333"/>
      <c r="AD934" s="333"/>
      <c r="AE934" s="333"/>
      <c r="AF934" s="333"/>
      <c r="AG934" s="333"/>
      <c r="AH934" s="333"/>
      <c r="AI934" s="333"/>
      <c r="AJ934" s="333"/>
      <c r="AK934" s="333"/>
      <c r="AL934" s="333"/>
      <c r="AM934" s="333"/>
      <c r="AN934" s="333"/>
      <c r="AO934"/>
      <c r="AP934"/>
      <c r="AQ934"/>
      <c r="AR934"/>
      <c r="AS934" s="333"/>
      <c r="AT934" s="333"/>
      <c r="AU934" s="333"/>
      <c r="AV934" s="333"/>
      <c r="AW934" s="333"/>
      <c r="AX934" s="333"/>
      <c r="AY934" s="333"/>
      <c r="AZ934" s="333"/>
      <c r="BA934"/>
      <c r="BB934"/>
      <c r="BC934"/>
      <c r="BD934"/>
      <c r="BE934"/>
      <c r="BF934"/>
      <c r="BG934" s="333"/>
      <c r="BH934" s="333"/>
      <c r="BI934" s="333"/>
      <c r="BJ934" s="333"/>
      <c r="BK934" s="333"/>
      <c r="BL934" s="333"/>
      <c r="BM934" s="333"/>
      <c r="BN934" s="333"/>
      <c r="BO934" s="333"/>
      <c r="BP934" s="333"/>
      <c r="BQ934" s="333"/>
      <c r="BR934" s="333"/>
      <c r="BS934" s="333"/>
      <c r="BT934" s="333"/>
      <c r="BU934" s="333"/>
      <c r="BV934" s="333"/>
      <c r="BW934" s="333"/>
      <c r="BX934" s="333"/>
      <c r="BY934" s="333"/>
      <c r="BZ934" s="333"/>
      <c r="CA934" s="333"/>
      <c r="CB934" s="333"/>
      <c r="CC934" s="333"/>
      <c r="CD934" s="333"/>
      <c r="CE934" s="337"/>
      <c r="CF934" s="337"/>
      <c r="CG934" s="337"/>
      <c r="CH934" s="337"/>
      <c r="CI934" s="333"/>
      <c r="CJ934" s="333"/>
      <c r="CK934" s="333"/>
      <c r="CL934" s="333"/>
      <c r="CM934" s="333"/>
      <c r="CN934" s="333"/>
      <c r="CO934" s="333"/>
      <c r="CP934" s="333"/>
      <c r="CQ934" s="337"/>
      <c r="CR934" s="337"/>
      <c r="CS934" s="337"/>
      <c r="CT934" s="337"/>
      <c r="CU934" s="337"/>
      <c r="CV934" s="337"/>
      <c r="CW934" s="337"/>
      <c r="CX934" s="337"/>
      <c r="CY934" s="337"/>
      <c r="CZ934" s="337"/>
      <c r="DA934" s="337"/>
      <c r="DB934" s="337"/>
      <c r="DC934" s="337"/>
      <c r="DD934" s="337"/>
      <c r="DE934" s="337"/>
      <c r="DF934" s="337"/>
      <c r="DG934" s="337"/>
      <c r="DH934" s="337"/>
      <c r="DI934" s="337"/>
      <c r="DJ934" s="337"/>
      <c r="DK934" s="337"/>
      <c r="DL934" s="337"/>
      <c r="DM934"/>
      <c r="DN934"/>
      <c r="DO934"/>
      <c r="EA934" s="333"/>
      <c r="EB934" s="333"/>
      <c r="EC934" s="333"/>
      <c r="ED934" s="333"/>
      <c r="EE934" s="333"/>
      <c r="EF934" s="333"/>
      <c r="EG934" s="333"/>
      <c r="EH934" s="333"/>
      <c r="EJ934" s="66"/>
      <c r="EL934" s="66"/>
      <c r="EM934" s="338"/>
    </row>
    <row r="935" spans="1:143" s="83" customFormat="1">
      <c r="A935" s="66"/>
      <c r="B935" s="66"/>
      <c r="C935" s="120"/>
      <c r="D935" s="66"/>
      <c r="E935" s="197"/>
      <c r="F935" s="120"/>
      <c r="G935" s="333"/>
      <c r="H935" s="333"/>
      <c r="I935" s="333"/>
      <c r="J935" s="333"/>
      <c r="K935" s="333"/>
      <c r="L935" s="333"/>
      <c r="M935" s="333"/>
      <c r="N935" s="333"/>
      <c r="O935" s="333"/>
      <c r="P935" s="333"/>
      <c r="Q935" s="333"/>
      <c r="R935" s="333"/>
      <c r="S935" s="333"/>
      <c r="T935" s="333"/>
      <c r="U935" s="333"/>
      <c r="V935" s="333"/>
      <c r="W935" s="333"/>
      <c r="X935" s="333"/>
      <c r="Y935" s="333"/>
      <c r="Z935" s="333"/>
      <c r="AA935" s="333"/>
      <c r="AB935" s="333"/>
      <c r="AC935" s="333"/>
      <c r="AD935" s="333"/>
      <c r="AE935" s="333"/>
      <c r="AF935" s="333"/>
      <c r="AG935" s="333"/>
      <c r="AH935" s="333"/>
      <c r="AI935" s="333"/>
      <c r="AJ935" s="333"/>
      <c r="AK935" s="333"/>
      <c r="AL935" s="333"/>
      <c r="AM935" s="333"/>
      <c r="AN935" s="333"/>
      <c r="AO935"/>
      <c r="AP935"/>
      <c r="AQ935"/>
      <c r="AR935"/>
      <c r="AS935" s="333"/>
      <c r="AT935" s="333"/>
      <c r="AU935" s="333"/>
      <c r="AV935" s="333"/>
      <c r="AW935" s="333"/>
      <c r="AX935" s="333"/>
      <c r="AY935" s="333"/>
      <c r="AZ935" s="333"/>
      <c r="BA935"/>
      <c r="BB935"/>
      <c r="BC935"/>
      <c r="BD935"/>
      <c r="BE935"/>
      <c r="BF935"/>
      <c r="BG935" s="333"/>
      <c r="BH935" s="333"/>
      <c r="BI935" s="333"/>
      <c r="BJ935" s="333"/>
      <c r="BK935" s="333"/>
      <c r="BL935" s="333"/>
      <c r="BM935" s="333"/>
      <c r="BN935" s="333"/>
      <c r="BO935" s="333"/>
      <c r="BP935" s="333"/>
      <c r="BQ935" s="333"/>
      <c r="BR935" s="333"/>
      <c r="BS935" s="333"/>
      <c r="BT935" s="333"/>
      <c r="BU935" s="333"/>
      <c r="BV935" s="333"/>
      <c r="BW935" s="333"/>
      <c r="BX935" s="333"/>
      <c r="BY935" s="333"/>
      <c r="BZ935" s="333"/>
      <c r="CA935" s="333"/>
      <c r="CB935" s="333"/>
      <c r="CC935" s="333"/>
      <c r="CD935" s="333"/>
      <c r="CE935" s="337"/>
      <c r="CF935" s="337"/>
      <c r="CG935" s="337"/>
      <c r="CH935" s="337"/>
      <c r="CI935" s="333"/>
      <c r="CJ935" s="333"/>
      <c r="CK935" s="333"/>
      <c r="CL935" s="333"/>
      <c r="CM935" s="333"/>
      <c r="CN935" s="333"/>
      <c r="CO935" s="333"/>
      <c r="CP935" s="333"/>
      <c r="CQ935" s="337"/>
      <c r="CR935" s="337"/>
      <c r="CS935" s="337"/>
      <c r="CT935" s="337"/>
      <c r="CU935" s="337"/>
      <c r="CV935" s="337"/>
      <c r="CW935" s="337"/>
      <c r="CX935" s="337"/>
      <c r="CY935" s="337"/>
      <c r="CZ935" s="337"/>
      <c r="DA935" s="337"/>
      <c r="DB935" s="337"/>
      <c r="DC935" s="337"/>
      <c r="DD935" s="337"/>
      <c r="DE935" s="337"/>
      <c r="DF935" s="337"/>
      <c r="DG935" s="337"/>
      <c r="DH935" s="337"/>
      <c r="DI935" s="337"/>
      <c r="DJ935" s="337"/>
      <c r="DK935" s="337"/>
      <c r="DL935" s="337"/>
      <c r="DM935"/>
      <c r="DN935"/>
      <c r="DO935"/>
      <c r="EA935" s="333"/>
      <c r="EB935" s="333"/>
      <c r="EC935" s="333"/>
      <c r="ED935" s="333"/>
      <c r="EE935" s="333"/>
      <c r="EF935" s="333"/>
      <c r="EG935" s="333"/>
      <c r="EH935" s="333"/>
      <c r="EJ935" s="66"/>
      <c r="EL935" s="66"/>
      <c r="EM935" s="338"/>
    </row>
    <row r="936" spans="1:143" s="83" customFormat="1">
      <c r="A936" s="66"/>
      <c r="B936" s="66"/>
      <c r="C936" s="120"/>
      <c r="D936" s="66"/>
      <c r="E936" s="197"/>
      <c r="F936" s="120"/>
      <c r="G936" s="333"/>
      <c r="H936" s="333"/>
      <c r="I936" s="333"/>
      <c r="J936" s="333"/>
      <c r="K936" s="333"/>
      <c r="L936" s="333"/>
      <c r="M936" s="333"/>
      <c r="N936" s="333"/>
      <c r="O936" s="333"/>
      <c r="P936" s="333"/>
      <c r="Q936" s="333"/>
      <c r="R936" s="333"/>
      <c r="S936" s="333"/>
      <c r="T936" s="333"/>
      <c r="U936" s="333"/>
      <c r="V936" s="333"/>
      <c r="W936" s="333"/>
      <c r="X936" s="333"/>
      <c r="Y936" s="333"/>
      <c r="Z936" s="333"/>
      <c r="AA936" s="333"/>
      <c r="AB936" s="333"/>
      <c r="AC936" s="333"/>
      <c r="AD936" s="333"/>
      <c r="AE936" s="333"/>
      <c r="AF936" s="333"/>
      <c r="AG936" s="333"/>
      <c r="AH936" s="333"/>
      <c r="AI936" s="333"/>
      <c r="AJ936" s="333"/>
      <c r="AK936" s="333"/>
      <c r="AL936" s="333"/>
      <c r="AM936" s="333"/>
      <c r="AN936" s="333"/>
      <c r="AO936"/>
      <c r="AP936"/>
      <c r="AQ936"/>
      <c r="AR936"/>
      <c r="AS936" s="333"/>
      <c r="AT936" s="333"/>
      <c r="AU936" s="333"/>
      <c r="AV936" s="333"/>
      <c r="AW936" s="333"/>
      <c r="AX936" s="333"/>
      <c r="AY936" s="333"/>
      <c r="AZ936" s="333"/>
      <c r="BA936"/>
      <c r="BB936"/>
      <c r="BC936"/>
      <c r="BD936"/>
      <c r="BE936"/>
      <c r="BF936"/>
      <c r="BG936" s="333"/>
      <c r="BH936" s="333"/>
      <c r="BI936" s="333"/>
      <c r="BJ936" s="333"/>
      <c r="BK936" s="333"/>
      <c r="BL936" s="333"/>
      <c r="BM936" s="333"/>
      <c r="BN936" s="333"/>
      <c r="BO936" s="333"/>
      <c r="BP936" s="333"/>
      <c r="BQ936" s="333"/>
      <c r="BR936" s="333"/>
      <c r="BS936" s="333"/>
      <c r="BT936" s="333"/>
      <c r="BU936" s="333"/>
      <c r="BV936" s="333"/>
      <c r="BW936" s="333"/>
      <c r="BX936" s="333"/>
      <c r="BY936" s="333"/>
      <c r="BZ936" s="333"/>
      <c r="CA936" s="333"/>
      <c r="CB936" s="333"/>
      <c r="CC936" s="333"/>
      <c r="CD936" s="333"/>
      <c r="CE936" s="337"/>
      <c r="CF936" s="337"/>
      <c r="CG936" s="337"/>
      <c r="CH936" s="337"/>
      <c r="CI936" s="333"/>
      <c r="CJ936" s="333"/>
      <c r="CK936" s="333"/>
      <c r="CL936" s="333"/>
      <c r="CM936" s="333"/>
      <c r="CN936" s="333"/>
      <c r="CO936" s="333"/>
      <c r="CP936" s="333"/>
      <c r="CQ936" s="337"/>
      <c r="CR936" s="337"/>
      <c r="CS936" s="337"/>
      <c r="CT936" s="337"/>
      <c r="CU936" s="337"/>
      <c r="CV936" s="337"/>
      <c r="CW936" s="337"/>
      <c r="CX936" s="337"/>
      <c r="CY936" s="337"/>
      <c r="CZ936" s="337"/>
      <c r="DA936" s="337"/>
      <c r="DB936" s="337"/>
      <c r="DC936" s="337"/>
      <c r="DD936" s="337"/>
      <c r="DE936" s="337"/>
      <c r="DF936" s="337"/>
      <c r="DG936" s="337"/>
      <c r="DH936" s="337"/>
      <c r="DI936" s="337"/>
      <c r="DJ936" s="337"/>
      <c r="DK936" s="337"/>
      <c r="DL936" s="337"/>
      <c r="DM936"/>
      <c r="DN936"/>
      <c r="DO936"/>
      <c r="EA936" s="333"/>
      <c r="EB936" s="333"/>
      <c r="EC936" s="333"/>
      <c r="ED936" s="333"/>
      <c r="EE936" s="333"/>
      <c r="EF936" s="333"/>
      <c r="EG936" s="333"/>
      <c r="EH936" s="333"/>
      <c r="EJ936" s="66"/>
      <c r="EL936" s="66"/>
      <c r="EM936" s="338"/>
    </row>
    <row r="937" spans="1:143" s="83" customFormat="1">
      <c r="A937" s="66"/>
      <c r="B937" s="66"/>
      <c r="C937" s="120"/>
      <c r="D937" s="66"/>
      <c r="E937" s="197"/>
      <c r="F937" s="120"/>
      <c r="G937" s="333"/>
      <c r="H937" s="333"/>
      <c r="I937" s="333"/>
      <c r="J937" s="333"/>
      <c r="K937" s="333"/>
      <c r="L937" s="333"/>
      <c r="M937" s="333"/>
      <c r="N937" s="333"/>
      <c r="O937" s="333"/>
      <c r="P937" s="333"/>
      <c r="Q937" s="333"/>
      <c r="R937" s="333"/>
      <c r="S937" s="333"/>
      <c r="T937" s="333"/>
      <c r="U937" s="333"/>
      <c r="V937" s="333"/>
      <c r="W937" s="333"/>
      <c r="X937" s="333"/>
      <c r="Y937" s="333"/>
      <c r="Z937" s="333"/>
      <c r="AA937" s="333"/>
      <c r="AB937" s="333"/>
      <c r="AC937" s="333"/>
      <c r="AD937" s="333"/>
      <c r="AE937" s="333"/>
      <c r="AF937" s="333"/>
      <c r="AG937" s="333"/>
      <c r="AH937" s="333"/>
      <c r="AI937" s="333"/>
      <c r="AJ937" s="333"/>
      <c r="AK937" s="333"/>
      <c r="AL937" s="333"/>
      <c r="AM937" s="333"/>
      <c r="AN937" s="333"/>
      <c r="AO937"/>
      <c r="AP937"/>
      <c r="AQ937"/>
      <c r="AR937"/>
      <c r="AS937" s="333"/>
      <c r="AT937" s="333"/>
      <c r="AU937" s="333"/>
      <c r="AV937" s="333"/>
      <c r="AW937" s="333"/>
      <c r="AX937" s="333"/>
      <c r="AY937" s="333"/>
      <c r="AZ937" s="333"/>
      <c r="BA937"/>
      <c r="BB937"/>
      <c r="BC937"/>
      <c r="BD937"/>
      <c r="BE937"/>
      <c r="BF937"/>
      <c r="BG937" s="333"/>
      <c r="BH937" s="333"/>
      <c r="BI937" s="333"/>
      <c r="BJ937" s="333"/>
      <c r="BK937" s="333"/>
      <c r="BL937" s="333"/>
      <c r="BM937" s="333"/>
      <c r="BN937" s="333"/>
      <c r="BO937" s="333"/>
      <c r="BP937" s="333"/>
      <c r="BQ937" s="333"/>
      <c r="BR937" s="333"/>
      <c r="BS937" s="333"/>
      <c r="BT937" s="333"/>
      <c r="BU937" s="333"/>
      <c r="BV937" s="333"/>
      <c r="BW937" s="333"/>
      <c r="BX937" s="333"/>
      <c r="BY937" s="333"/>
      <c r="BZ937" s="333"/>
      <c r="CA937" s="333"/>
      <c r="CB937" s="333"/>
      <c r="CC937" s="333"/>
      <c r="CD937" s="333"/>
      <c r="CE937" s="337"/>
      <c r="CF937" s="337"/>
      <c r="CG937" s="337"/>
      <c r="CH937" s="337"/>
      <c r="CI937" s="333"/>
      <c r="CJ937" s="333"/>
      <c r="CK937" s="333"/>
      <c r="CL937" s="333"/>
      <c r="CM937" s="333"/>
      <c r="CN937" s="333"/>
      <c r="CO937" s="333"/>
      <c r="CP937" s="333"/>
      <c r="CQ937" s="337"/>
      <c r="CR937" s="337"/>
      <c r="CS937" s="337"/>
      <c r="CT937" s="337"/>
      <c r="CU937" s="337"/>
      <c r="CV937" s="337"/>
      <c r="CW937" s="337"/>
      <c r="CX937" s="337"/>
      <c r="CY937" s="337"/>
      <c r="CZ937" s="337"/>
      <c r="DA937" s="337"/>
      <c r="DB937" s="337"/>
      <c r="DC937" s="337"/>
      <c r="DD937" s="337"/>
      <c r="DE937" s="337"/>
      <c r="DF937" s="337"/>
      <c r="DG937" s="337"/>
      <c r="DH937" s="337"/>
      <c r="DI937" s="337"/>
      <c r="DJ937" s="337"/>
      <c r="DK937" s="337"/>
      <c r="DL937" s="337"/>
      <c r="DM937"/>
      <c r="DN937"/>
      <c r="DO937"/>
      <c r="EA937" s="333"/>
      <c r="EB937" s="333"/>
      <c r="EC937" s="333"/>
      <c r="ED937" s="333"/>
      <c r="EE937" s="333"/>
      <c r="EF937" s="333"/>
      <c r="EG937" s="333"/>
      <c r="EH937" s="333"/>
      <c r="EJ937" s="66"/>
      <c r="EL937" s="66"/>
      <c r="EM937" s="338"/>
    </row>
    <row r="938" spans="1:143" s="83" customFormat="1">
      <c r="A938" s="66"/>
      <c r="B938" s="66"/>
      <c r="C938" s="120"/>
      <c r="D938" s="66"/>
      <c r="E938" s="197"/>
      <c r="F938" s="120"/>
      <c r="G938" s="333"/>
      <c r="H938" s="333"/>
      <c r="I938" s="333"/>
      <c r="J938" s="333"/>
      <c r="K938" s="333"/>
      <c r="L938" s="333"/>
      <c r="M938" s="333"/>
      <c r="N938" s="333"/>
      <c r="O938" s="333"/>
      <c r="P938" s="333"/>
      <c r="Q938" s="333"/>
      <c r="R938" s="333"/>
      <c r="S938" s="333"/>
      <c r="T938" s="333"/>
      <c r="U938" s="333"/>
      <c r="V938" s="333"/>
      <c r="W938" s="333"/>
      <c r="X938" s="333"/>
      <c r="Y938" s="333"/>
      <c r="Z938" s="333"/>
      <c r="AA938" s="333"/>
      <c r="AB938" s="333"/>
      <c r="AC938" s="333"/>
      <c r="AD938" s="333"/>
      <c r="AE938" s="333"/>
      <c r="AF938" s="333"/>
      <c r="AG938" s="333"/>
      <c r="AH938" s="333"/>
      <c r="AI938" s="333"/>
      <c r="AJ938" s="333"/>
      <c r="AK938" s="333"/>
      <c r="AL938" s="333"/>
      <c r="AM938" s="333"/>
      <c r="AN938" s="333"/>
      <c r="AO938"/>
      <c r="AP938"/>
      <c r="AQ938"/>
      <c r="AR938"/>
      <c r="AS938" s="333"/>
      <c r="AT938" s="333"/>
      <c r="AU938" s="333"/>
      <c r="AV938" s="333"/>
      <c r="AW938" s="333"/>
      <c r="AX938" s="333"/>
      <c r="AY938" s="333"/>
      <c r="AZ938" s="333"/>
      <c r="BA938"/>
      <c r="BB938"/>
      <c r="BC938"/>
      <c r="BD938"/>
      <c r="BE938"/>
      <c r="BF938"/>
      <c r="BG938" s="333"/>
      <c r="BH938" s="333"/>
      <c r="BI938" s="333"/>
      <c r="BJ938" s="333"/>
      <c r="BK938" s="333"/>
      <c r="BL938" s="333"/>
      <c r="BM938" s="333"/>
      <c r="BN938" s="333"/>
      <c r="BO938" s="333"/>
      <c r="BP938" s="333"/>
      <c r="BQ938" s="333"/>
      <c r="BR938" s="333"/>
      <c r="BS938" s="333"/>
      <c r="BT938" s="333"/>
      <c r="BU938" s="333"/>
      <c r="BV938" s="333"/>
      <c r="BW938" s="333"/>
      <c r="BX938" s="333"/>
      <c r="BY938" s="333"/>
      <c r="BZ938" s="333"/>
      <c r="CA938" s="333"/>
      <c r="CB938" s="333"/>
      <c r="CC938" s="333"/>
      <c r="CD938" s="333"/>
      <c r="CE938" s="337"/>
      <c r="CF938" s="337"/>
      <c r="CG938" s="337"/>
      <c r="CH938" s="337"/>
      <c r="CI938" s="333"/>
      <c r="CJ938" s="333"/>
      <c r="CK938" s="333"/>
      <c r="CL938" s="333"/>
      <c r="CM938" s="333"/>
      <c r="CN938" s="333"/>
      <c r="CO938" s="333"/>
      <c r="CP938" s="333"/>
      <c r="CQ938" s="337"/>
      <c r="CR938" s="337"/>
      <c r="CS938" s="337"/>
      <c r="CT938" s="337"/>
      <c r="CU938" s="337"/>
      <c r="CV938" s="337"/>
      <c r="CW938" s="337"/>
      <c r="CX938" s="337"/>
      <c r="CY938" s="337"/>
      <c r="CZ938" s="337"/>
      <c r="DA938" s="337"/>
      <c r="DB938" s="337"/>
      <c r="DC938" s="337"/>
      <c r="DD938" s="337"/>
      <c r="DE938" s="337"/>
      <c r="DF938" s="337"/>
      <c r="DG938" s="337"/>
      <c r="DH938" s="337"/>
      <c r="DI938" s="337"/>
      <c r="DJ938" s="337"/>
      <c r="DK938" s="337"/>
      <c r="DL938" s="337"/>
      <c r="DM938"/>
      <c r="DN938"/>
      <c r="DO938"/>
      <c r="EA938" s="333"/>
      <c r="EB938" s="333"/>
      <c r="EC938" s="333"/>
      <c r="ED938" s="333"/>
      <c r="EE938" s="333"/>
      <c r="EF938" s="333"/>
      <c r="EG938" s="333"/>
      <c r="EH938" s="333"/>
      <c r="EJ938" s="66"/>
      <c r="EL938" s="66"/>
      <c r="EM938" s="338"/>
    </row>
    <row r="939" spans="1:143" s="83" customFormat="1">
      <c r="A939" s="66"/>
      <c r="B939" s="66"/>
      <c r="C939" s="120"/>
      <c r="D939" s="66"/>
      <c r="E939" s="197"/>
      <c r="F939" s="120"/>
      <c r="G939" s="333"/>
      <c r="H939" s="333"/>
      <c r="I939" s="333"/>
      <c r="J939" s="333"/>
      <c r="K939" s="333"/>
      <c r="L939" s="333"/>
      <c r="M939" s="333"/>
      <c r="N939" s="333"/>
      <c r="O939" s="333"/>
      <c r="P939" s="333"/>
      <c r="Q939" s="333"/>
      <c r="R939" s="333"/>
      <c r="S939" s="333"/>
      <c r="T939" s="333"/>
      <c r="U939" s="333"/>
      <c r="V939" s="333"/>
      <c r="W939" s="333"/>
      <c r="X939" s="333"/>
      <c r="Y939" s="333"/>
      <c r="Z939" s="333"/>
      <c r="AA939" s="333"/>
      <c r="AB939" s="333"/>
      <c r="AC939" s="333"/>
      <c r="AD939" s="333"/>
      <c r="AE939" s="333"/>
      <c r="AF939" s="333"/>
      <c r="AG939" s="333"/>
      <c r="AH939" s="333"/>
      <c r="AI939" s="333"/>
      <c r="AJ939" s="333"/>
      <c r="AK939" s="333"/>
      <c r="AL939" s="333"/>
      <c r="AM939" s="333"/>
      <c r="AN939" s="333"/>
      <c r="AO939"/>
      <c r="AP939"/>
      <c r="AQ939"/>
      <c r="AR939"/>
      <c r="AS939" s="333"/>
      <c r="AT939" s="333"/>
      <c r="AU939" s="333"/>
      <c r="AV939" s="333"/>
      <c r="AW939" s="333"/>
      <c r="AX939" s="333"/>
      <c r="AY939" s="333"/>
      <c r="AZ939" s="333"/>
      <c r="BA939"/>
      <c r="BB939"/>
      <c r="BC939"/>
      <c r="BD939"/>
      <c r="BE939"/>
      <c r="BF939"/>
      <c r="BG939" s="333"/>
      <c r="BH939" s="333"/>
      <c r="BI939" s="333"/>
      <c r="BJ939" s="333"/>
      <c r="BK939" s="333"/>
      <c r="BL939" s="333"/>
      <c r="BM939" s="333"/>
      <c r="BN939" s="333"/>
      <c r="BO939" s="333"/>
      <c r="BP939" s="333"/>
      <c r="BQ939" s="333"/>
      <c r="BR939" s="333"/>
      <c r="BS939" s="333"/>
      <c r="BT939" s="333"/>
      <c r="BU939" s="333"/>
      <c r="BV939" s="333"/>
      <c r="BW939" s="333"/>
      <c r="BX939" s="333"/>
      <c r="BY939" s="333"/>
      <c r="BZ939" s="333"/>
      <c r="CA939" s="333"/>
      <c r="CB939" s="333"/>
      <c r="CC939" s="333"/>
      <c r="CD939" s="333"/>
      <c r="CE939" s="337"/>
      <c r="CF939" s="337"/>
      <c r="CG939" s="337"/>
      <c r="CH939" s="337"/>
      <c r="CI939" s="333"/>
      <c r="CJ939" s="333"/>
      <c r="CK939" s="333"/>
      <c r="CL939" s="333"/>
      <c r="CM939" s="333"/>
      <c r="CN939" s="333"/>
      <c r="CO939" s="333"/>
      <c r="CP939" s="333"/>
      <c r="CQ939" s="337"/>
      <c r="CR939" s="337"/>
      <c r="CS939" s="337"/>
      <c r="CT939" s="337"/>
      <c r="CU939" s="337"/>
      <c r="CV939" s="337"/>
      <c r="CW939" s="337"/>
      <c r="CX939" s="337"/>
      <c r="CY939" s="337"/>
      <c r="CZ939" s="337"/>
      <c r="DA939" s="337"/>
      <c r="DB939" s="337"/>
      <c r="DC939" s="337"/>
      <c r="DD939" s="337"/>
      <c r="DE939" s="337"/>
      <c r="DF939" s="337"/>
      <c r="DG939" s="337"/>
      <c r="DH939" s="337"/>
      <c r="DI939" s="337"/>
      <c r="DJ939" s="337"/>
      <c r="DK939" s="337"/>
      <c r="DL939" s="337"/>
      <c r="DM939"/>
      <c r="DN939"/>
      <c r="DO939"/>
      <c r="EA939" s="333"/>
      <c r="EB939" s="333"/>
      <c r="EC939" s="333"/>
      <c r="ED939" s="333"/>
      <c r="EE939" s="333"/>
      <c r="EF939" s="333"/>
      <c r="EG939" s="333"/>
      <c r="EH939" s="333"/>
      <c r="EJ939" s="66"/>
      <c r="EL939" s="66"/>
      <c r="EM939" s="338"/>
    </row>
    <row r="940" spans="1:143" s="83" customFormat="1">
      <c r="A940" s="66"/>
      <c r="B940" s="66"/>
      <c r="C940" s="120"/>
      <c r="D940" s="66"/>
      <c r="E940" s="197"/>
      <c r="F940" s="120"/>
      <c r="G940" s="333"/>
      <c r="H940" s="333"/>
      <c r="I940" s="333"/>
      <c r="J940" s="333"/>
      <c r="K940" s="333"/>
      <c r="L940" s="333"/>
      <c r="M940" s="333"/>
      <c r="N940" s="333"/>
      <c r="O940" s="333"/>
      <c r="P940" s="333"/>
      <c r="Q940" s="333"/>
      <c r="R940" s="333"/>
      <c r="S940" s="333"/>
      <c r="T940" s="333"/>
      <c r="U940" s="333"/>
      <c r="V940" s="333"/>
      <c r="W940" s="333"/>
      <c r="X940" s="333"/>
      <c r="Y940" s="333"/>
      <c r="Z940" s="333"/>
      <c r="AA940" s="333"/>
      <c r="AB940" s="333"/>
      <c r="AC940" s="333"/>
      <c r="AD940" s="333"/>
      <c r="AE940" s="333"/>
      <c r="AF940" s="333"/>
      <c r="AG940" s="333"/>
      <c r="AH940" s="333"/>
      <c r="AI940" s="333"/>
      <c r="AJ940" s="333"/>
      <c r="AK940" s="333"/>
      <c r="AL940" s="333"/>
      <c r="AM940" s="333"/>
      <c r="AN940" s="333"/>
      <c r="AO940"/>
      <c r="AP940"/>
      <c r="AQ940"/>
      <c r="AR940"/>
      <c r="AS940" s="333"/>
      <c r="AT940" s="333"/>
      <c r="AU940" s="333"/>
      <c r="AV940" s="333"/>
      <c r="AW940" s="333"/>
      <c r="AX940" s="333"/>
      <c r="AY940" s="333"/>
      <c r="AZ940" s="333"/>
      <c r="BA940"/>
      <c r="BB940"/>
      <c r="BC940"/>
      <c r="BD940"/>
      <c r="BE940"/>
      <c r="BF940"/>
      <c r="BG940" s="333"/>
      <c r="BH940" s="333"/>
      <c r="BI940" s="333"/>
      <c r="BJ940" s="333"/>
      <c r="BK940" s="333"/>
      <c r="BL940" s="333"/>
      <c r="BM940" s="333"/>
      <c r="BN940" s="333"/>
      <c r="BO940" s="333"/>
      <c r="BP940" s="333"/>
      <c r="BQ940" s="333"/>
      <c r="BR940" s="333"/>
      <c r="BS940" s="333"/>
      <c r="BT940" s="333"/>
      <c r="BU940" s="333"/>
      <c r="BV940" s="333"/>
      <c r="BW940" s="333"/>
      <c r="BX940" s="333"/>
      <c r="BY940" s="333"/>
      <c r="BZ940" s="333"/>
      <c r="CA940" s="333"/>
      <c r="CB940" s="333"/>
      <c r="CC940" s="333"/>
      <c r="CD940" s="333"/>
      <c r="CE940" s="337"/>
      <c r="CF940" s="337"/>
      <c r="CG940" s="337"/>
      <c r="CH940" s="337"/>
      <c r="CI940" s="333"/>
      <c r="CJ940" s="333"/>
      <c r="CK940" s="333"/>
      <c r="CL940" s="333"/>
      <c r="CM940" s="333"/>
      <c r="CN940" s="333"/>
      <c r="CO940" s="333"/>
      <c r="CP940" s="333"/>
      <c r="CQ940" s="337"/>
      <c r="CR940" s="337"/>
      <c r="CS940" s="337"/>
      <c r="CT940" s="337"/>
      <c r="CU940" s="337"/>
      <c r="CV940" s="337"/>
      <c r="CW940" s="337"/>
      <c r="CX940" s="337"/>
      <c r="CY940" s="337"/>
      <c r="CZ940" s="337"/>
      <c r="DA940" s="337"/>
      <c r="DB940" s="337"/>
      <c r="DC940" s="337"/>
      <c r="DD940" s="337"/>
      <c r="DE940" s="337"/>
      <c r="DF940" s="337"/>
      <c r="DG940" s="337"/>
      <c r="DH940" s="337"/>
      <c r="DI940" s="337"/>
      <c r="DJ940" s="337"/>
      <c r="DK940" s="337"/>
      <c r="DL940" s="337"/>
      <c r="DM940"/>
      <c r="DN940"/>
      <c r="DO940"/>
      <c r="EA940" s="333"/>
      <c r="EB940" s="333"/>
      <c r="EC940" s="333"/>
      <c r="ED940" s="333"/>
      <c r="EE940" s="333"/>
      <c r="EF940" s="333"/>
      <c r="EG940" s="333"/>
      <c r="EH940" s="333"/>
      <c r="EJ940" s="66"/>
      <c r="EL940" s="66"/>
      <c r="EM940" s="338"/>
    </row>
    <row r="941" spans="1:143" s="83" customFormat="1">
      <c r="A941" s="66"/>
      <c r="B941" s="66"/>
      <c r="C941" s="120"/>
      <c r="D941" s="66"/>
      <c r="E941" s="197"/>
      <c r="F941" s="120"/>
      <c r="G941" s="333"/>
      <c r="H941" s="333"/>
      <c r="I941" s="333"/>
      <c r="J941" s="333"/>
      <c r="K941" s="333"/>
      <c r="L941" s="333"/>
      <c r="M941" s="333"/>
      <c r="N941" s="333"/>
      <c r="O941" s="333"/>
      <c r="P941" s="333"/>
      <c r="Q941" s="333"/>
      <c r="R941" s="333"/>
      <c r="S941" s="333"/>
      <c r="T941" s="333"/>
      <c r="U941" s="333"/>
      <c r="V941" s="333"/>
      <c r="W941" s="333"/>
      <c r="X941" s="333"/>
      <c r="Y941" s="333"/>
      <c r="Z941" s="333"/>
      <c r="AA941" s="333"/>
      <c r="AB941" s="333"/>
      <c r="AC941" s="333"/>
      <c r="AD941" s="333"/>
      <c r="AE941" s="333"/>
      <c r="AF941" s="333"/>
      <c r="AG941" s="333"/>
      <c r="AH941" s="333"/>
      <c r="AI941" s="333"/>
      <c r="AJ941" s="333"/>
      <c r="AK941" s="333"/>
      <c r="AL941" s="333"/>
      <c r="AM941" s="333"/>
      <c r="AN941" s="333"/>
      <c r="AO941"/>
      <c r="AP941"/>
      <c r="AQ941"/>
      <c r="AR941"/>
      <c r="AS941" s="333"/>
      <c r="AT941" s="333"/>
      <c r="AU941" s="333"/>
      <c r="AV941" s="333"/>
      <c r="AW941" s="333"/>
      <c r="AX941" s="333"/>
      <c r="AY941" s="333"/>
      <c r="AZ941" s="333"/>
      <c r="BA941"/>
      <c r="BB941"/>
      <c r="BC941"/>
      <c r="BD941"/>
      <c r="BE941"/>
      <c r="BF941"/>
      <c r="BG941" s="333"/>
      <c r="BH941" s="333"/>
      <c r="BI941" s="333"/>
      <c r="BJ941" s="333"/>
      <c r="BK941" s="333"/>
      <c r="BL941" s="333"/>
      <c r="BM941" s="333"/>
      <c r="BN941" s="333"/>
      <c r="BO941" s="333"/>
      <c r="BP941" s="333"/>
      <c r="BQ941" s="333"/>
      <c r="BR941" s="333"/>
      <c r="BS941" s="333"/>
      <c r="BT941" s="333"/>
      <c r="BU941" s="333"/>
      <c r="BV941" s="333"/>
      <c r="BW941" s="333"/>
      <c r="BX941" s="333"/>
      <c r="BY941" s="333"/>
      <c r="BZ941" s="333"/>
      <c r="CA941" s="333"/>
      <c r="CB941" s="333"/>
      <c r="CC941" s="333"/>
      <c r="CD941" s="333"/>
      <c r="CE941" s="337"/>
      <c r="CF941" s="337"/>
      <c r="CG941" s="337"/>
      <c r="CH941" s="337"/>
      <c r="CI941" s="333"/>
      <c r="CJ941" s="333"/>
      <c r="CK941" s="333"/>
      <c r="CL941" s="333"/>
      <c r="CM941" s="333"/>
      <c r="CN941" s="333"/>
      <c r="CO941" s="333"/>
      <c r="CP941" s="333"/>
      <c r="CQ941" s="337"/>
      <c r="CR941" s="337"/>
      <c r="CS941" s="337"/>
      <c r="CT941" s="337"/>
      <c r="CU941" s="337"/>
      <c r="CV941" s="337"/>
      <c r="CW941" s="337"/>
      <c r="CX941" s="337"/>
      <c r="CY941" s="337"/>
      <c r="CZ941" s="337"/>
      <c r="DA941" s="337"/>
      <c r="DB941" s="337"/>
      <c r="DC941" s="337"/>
      <c r="DD941" s="337"/>
      <c r="DE941" s="337"/>
      <c r="DF941" s="337"/>
      <c r="DG941" s="337"/>
      <c r="DH941" s="337"/>
      <c r="DI941" s="337"/>
      <c r="DJ941" s="337"/>
      <c r="DK941" s="337"/>
      <c r="DL941" s="337"/>
      <c r="DM941"/>
      <c r="DN941"/>
      <c r="DO941"/>
      <c r="EA941" s="333"/>
      <c r="EB941" s="333"/>
      <c r="EC941" s="333"/>
      <c r="ED941" s="333"/>
      <c r="EE941" s="333"/>
      <c r="EF941" s="333"/>
      <c r="EG941" s="333"/>
      <c r="EH941" s="333"/>
      <c r="EJ941" s="66"/>
      <c r="EL941" s="66"/>
      <c r="EM941" s="338"/>
    </row>
    <row r="942" spans="1:143" s="83" customFormat="1">
      <c r="A942" s="66"/>
      <c r="B942" s="66"/>
      <c r="C942" s="120"/>
      <c r="D942" s="66"/>
      <c r="E942" s="197"/>
      <c r="F942" s="120"/>
      <c r="G942" s="333"/>
      <c r="H942" s="333"/>
      <c r="I942" s="333"/>
      <c r="J942" s="333"/>
      <c r="K942" s="333"/>
      <c r="L942" s="333"/>
      <c r="M942" s="333"/>
      <c r="N942" s="333"/>
      <c r="O942" s="333"/>
      <c r="P942" s="333"/>
      <c r="Q942" s="333"/>
      <c r="R942" s="333"/>
      <c r="S942" s="333"/>
      <c r="T942" s="333"/>
      <c r="U942" s="333"/>
      <c r="V942" s="333"/>
      <c r="W942" s="333"/>
      <c r="X942" s="333"/>
      <c r="Y942" s="333"/>
      <c r="Z942" s="333"/>
      <c r="AA942" s="333"/>
      <c r="AB942" s="333"/>
      <c r="AC942" s="333"/>
      <c r="AD942" s="333"/>
      <c r="AE942" s="333"/>
      <c r="AF942" s="333"/>
      <c r="AG942" s="333"/>
      <c r="AH942" s="333"/>
      <c r="AI942" s="333"/>
      <c r="AJ942" s="333"/>
      <c r="AK942" s="333"/>
      <c r="AL942" s="333"/>
      <c r="AM942" s="333"/>
      <c r="AN942" s="333"/>
      <c r="AO942"/>
      <c r="AP942"/>
      <c r="AQ942"/>
      <c r="AR942"/>
      <c r="AS942" s="333"/>
      <c r="AT942" s="333"/>
      <c r="AU942" s="333"/>
      <c r="AV942" s="333"/>
      <c r="AW942" s="333"/>
      <c r="AX942" s="333"/>
      <c r="AY942" s="333"/>
      <c r="AZ942" s="333"/>
      <c r="BA942"/>
      <c r="BB942"/>
      <c r="BC942"/>
      <c r="BD942"/>
      <c r="BE942"/>
      <c r="BF942"/>
      <c r="BG942" s="333"/>
      <c r="BH942" s="333"/>
      <c r="BI942" s="333"/>
      <c r="BJ942" s="333"/>
      <c r="BK942" s="333"/>
      <c r="BL942" s="333"/>
      <c r="BM942" s="333"/>
      <c r="BN942" s="333"/>
      <c r="BO942" s="333"/>
      <c r="BP942" s="333"/>
      <c r="BQ942" s="333"/>
      <c r="BR942" s="333"/>
      <c r="BS942" s="333"/>
      <c r="BT942" s="333"/>
      <c r="BU942" s="333"/>
      <c r="BV942" s="333"/>
      <c r="BW942" s="333"/>
      <c r="BX942" s="333"/>
      <c r="BY942" s="333"/>
      <c r="BZ942" s="333"/>
      <c r="CA942" s="333"/>
      <c r="CB942" s="333"/>
      <c r="CC942" s="333"/>
      <c r="CD942" s="333"/>
      <c r="CE942" s="337"/>
      <c r="CF942" s="337"/>
      <c r="CG942" s="337"/>
      <c r="CH942" s="337"/>
      <c r="CI942" s="333"/>
      <c r="CJ942" s="333"/>
      <c r="CK942" s="333"/>
      <c r="CL942" s="333"/>
      <c r="CM942" s="333"/>
      <c r="CN942" s="333"/>
      <c r="CO942" s="333"/>
      <c r="CP942" s="333"/>
      <c r="CQ942" s="337"/>
      <c r="CR942" s="337"/>
      <c r="CS942" s="337"/>
      <c r="CT942" s="337"/>
      <c r="CU942" s="337"/>
      <c r="CV942" s="337"/>
      <c r="CW942" s="337"/>
      <c r="CX942" s="337"/>
      <c r="CY942" s="337"/>
      <c r="CZ942" s="337"/>
      <c r="DA942" s="337"/>
      <c r="DB942" s="337"/>
      <c r="DC942" s="337"/>
      <c r="DD942" s="337"/>
      <c r="DE942" s="337"/>
      <c r="DF942" s="337"/>
      <c r="DG942" s="337"/>
      <c r="DH942" s="337"/>
      <c r="DI942" s="337"/>
      <c r="DJ942" s="337"/>
      <c r="DK942" s="337"/>
      <c r="DL942" s="337"/>
      <c r="DM942"/>
      <c r="DN942"/>
      <c r="DO942"/>
      <c r="EA942" s="333"/>
      <c r="EB942" s="333"/>
      <c r="EC942" s="333"/>
      <c r="ED942" s="333"/>
      <c r="EE942" s="333"/>
      <c r="EF942" s="333"/>
      <c r="EG942" s="333"/>
      <c r="EH942" s="333"/>
      <c r="EJ942" s="66"/>
      <c r="EL942" s="66"/>
      <c r="EM942" s="338"/>
    </row>
    <row r="943" spans="1:143" s="83" customFormat="1">
      <c r="A943" s="66"/>
      <c r="B943" s="66"/>
      <c r="C943" s="120"/>
      <c r="D943" s="66"/>
      <c r="E943" s="197"/>
      <c r="F943" s="120"/>
      <c r="G943" s="333"/>
      <c r="H943" s="333"/>
      <c r="I943" s="333"/>
      <c r="J943" s="333"/>
      <c r="K943" s="333"/>
      <c r="L943" s="333"/>
      <c r="M943" s="333"/>
      <c r="N943" s="333"/>
      <c r="O943" s="333"/>
      <c r="P943" s="333"/>
      <c r="Q943" s="333"/>
      <c r="R943" s="333"/>
      <c r="S943" s="333"/>
      <c r="T943" s="333"/>
      <c r="U943" s="333"/>
      <c r="V943" s="333"/>
      <c r="W943" s="333"/>
      <c r="X943" s="333"/>
      <c r="Y943" s="333"/>
      <c r="Z943" s="333"/>
      <c r="AA943" s="333"/>
      <c r="AB943" s="333"/>
      <c r="AC943" s="333"/>
      <c r="AD943" s="333"/>
      <c r="AE943" s="333"/>
      <c r="AF943" s="333"/>
      <c r="AG943" s="333"/>
      <c r="AH943" s="333"/>
      <c r="AI943" s="333"/>
      <c r="AJ943" s="333"/>
      <c r="AK943" s="333"/>
      <c r="AL943" s="333"/>
      <c r="AM943" s="333"/>
      <c r="AN943" s="333"/>
      <c r="AO943"/>
      <c r="AP943"/>
      <c r="AQ943"/>
      <c r="AR943"/>
      <c r="AS943" s="333"/>
      <c r="AT943" s="333"/>
      <c r="AU943" s="333"/>
      <c r="AV943" s="333"/>
      <c r="AW943" s="333"/>
      <c r="AX943" s="333"/>
      <c r="AY943" s="333"/>
      <c r="AZ943" s="333"/>
      <c r="BA943"/>
      <c r="BB943"/>
      <c r="BC943"/>
      <c r="BD943"/>
      <c r="BE943"/>
      <c r="BF943"/>
      <c r="BG943" s="333"/>
      <c r="BH943" s="333"/>
      <c r="BI943" s="333"/>
      <c r="BJ943" s="333"/>
      <c r="BK943" s="333"/>
      <c r="BL943" s="333"/>
      <c r="BM943" s="333"/>
      <c r="BN943" s="333"/>
      <c r="BO943" s="333"/>
      <c r="BP943" s="333"/>
      <c r="BQ943" s="333"/>
      <c r="BR943" s="333"/>
      <c r="BS943" s="333"/>
      <c r="BT943" s="333"/>
      <c r="BU943" s="333"/>
      <c r="BV943" s="333"/>
      <c r="BW943" s="333"/>
      <c r="BX943" s="333"/>
      <c r="BY943" s="333"/>
      <c r="BZ943" s="333"/>
      <c r="CA943" s="333"/>
      <c r="CB943" s="333"/>
      <c r="CC943" s="333"/>
      <c r="CD943" s="333"/>
      <c r="CE943" s="337"/>
      <c r="CF943" s="337"/>
      <c r="CG943" s="337"/>
      <c r="CH943" s="337"/>
      <c r="CI943" s="333"/>
      <c r="CJ943" s="333"/>
      <c r="CK943" s="333"/>
      <c r="CL943" s="333"/>
      <c r="CM943" s="333"/>
      <c r="CN943" s="333"/>
      <c r="CO943" s="333"/>
      <c r="CP943" s="333"/>
      <c r="CQ943" s="337"/>
      <c r="CR943" s="337"/>
      <c r="CS943" s="337"/>
      <c r="CT943" s="337"/>
      <c r="CU943" s="337"/>
      <c r="CV943" s="337"/>
      <c r="CW943" s="337"/>
      <c r="CX943" s="337"/>
      <c r="CY943" s="337"/>
      <c r="CZ943" s="337"/>
      <c r="DA943" s="337"/>
      <c r="DB943" s="337"/>
      <c r="DC943" s="337"/>
      <c r="DD943" s="337"/>
      <c r="DE943" s="337"/>
      <c r="DF943" s="337"/>
      <c r="DG943" s="337"/>
      <c r="DH943" s="337"/>
      <c r="DI943" s="337"/>
      <c r="DJ943" s="337"/>
      <c r="DK943" s="337"/>
      <c r="DL943" s="337"/>
      <c r="DM943"/>
      <c r="DN943"/>
      <c r="DO943"/>
      <c r="EA943" s="333"/>
      <c r="EB943" s="333"/>
      <c r="EC943" s="333"/>
      <c r="ED943" s="333"/>
      <c r="EE943" s="333"/>
      <c r="EF943" s="333"/>
      <c r="EG943" s="333"/>
      <c r="EH943" s="333"/>
      <c r="EJ943" s="66"/>
      <c r="EL943" s="66"/>
      <c r="EM943" s="338"/>
    </row>
    <row r="944" spans="1:143" s="83" customFormat="1">
      <c r="A944" s="66"/>
      <c r="B944" s="66"/>
      <c r="C944" s="120"/>
      <c r="D944" s="66"/>
      <c r="E944" s="197"/>
      <c r="F944" s="120"/>
      <c r="G944" s="333"/>
      <c r="H944" s="333"/>
      <c r="I944" s="333"/>
      <c r="J944" s="333"/>
      <c r="K944" s="333"/>
      <c r="L944" s="333"/>
      <c r="M944" s="333"/>
      <c r="N944" s="333"/>
      <c r="O944" s="333"/>
      <c r="P944" s="333"/>
      <c r="Q944" s="333"/>
      <c r="R944" s="333"/>
      <c r="S944" s="333"/>
      <c r="T944" s="333"/>
      <c r="U944" s="333"/>
      <c r="V944" s="333"/>
      <c r="W944" s="333"/>
      <c r="X944" s="333"/>
      <c r="Y944" s="333"/>
      <c r="Z944" s="333"/>
      <c r="AA944" s="333"/>
      <c r="AB944" s="333"/>
      <c r="AC944" s="333"/>
      <c r="AD944" s="333"/>
      <c r="AE944" s="333"/>
      <c r="AF944" s="333"/>
      <c r="AG944" s="333"/>
      <c r="AH944" s="333"/>
      <c r="AI944" s="333"/>
      <c r="AJ944" s="333"/>
      <c r="AK944" s="333"/>
      <c r="AL944" s="333"/>
      <c r="AM944" s="333"/>
      <c r="AN944" s="333"/>
      <c r="AO944"/>
      <c r="AP944"/>
      <c r="AQ944"/>
      <c r="AR944"/>
      <c r="AS944" s="333"/>
      <c r="AT944" s="333"/>
      <c r="AU944" s="333"/>
      <c r="AV944" s="333"/>
      <c r="AW944" s="333"/>
      <c r="AX944" s="333"/>
      <c r="AY944" s="333"/>
      <c r="AZ944" s="333"/>
      <c r="BA944"/>
      <c r="BB944"/>
      <c r="BC944"/>
      <c r="BD944"/>
      <c r="BE944"/>
      <c r="BF944"/>
      <c r="BG944" s="333"/>
      <c r="BH944" s="333"/>
      <c r="BI944" s="333"/>
      <c r="BJ944" s="333"/>
      <c r="BK944" s="333"/>
      <c r="BL944" s="333"/>
      <c r="BM944" s="333"/>
      <c r="BN944" s="333"/>
      <c r="BO944" s="333"/>
      <c r="BP944" s="333"/>
      <c r="BQ944" s="333"/>
      <c r="BR944" s="333"/>
      <c r="BS944" s="333"/>
      <c r="BT944" s="333"/>
      <c r="BU944" s="333"/>
      <c r="BV944" s="333"/>
      <c r="BW944" s="333"/>
      <c r="BX944" s="333"/>
      <c r="BY944" s="333"/>
      <c r="BZ944" s="333"/>
      <c r="CA944" s="333"/>
      <c r="CB944" s="333"/>
      <c r="CC944" s="333"/>
      <c r="CD944" s="333"/>
      <c r="CE944" s="337"/>
      <c r="CF944" s="337"/>
      <c r="CG944" s="337"/>
      <c r="CH944" s="337"/>
      <c r="CI944" s="333"/>
      <c r="CJ944" s="333"/>
      <c r="CK944" s="333"/>
      <c r="CL944" s="333"/>
      <c r="CM944" s="333"/>
      <c r="CN944" s="333"/>
      <c r="CO944" s="333"/>
      <c r="CP944" s="333"/>
      <c r="CQ944" s="337"/>
      <c r="CR944" s="337"/>
      <c r="CS944" s="337"/>
      <c r="CT944" s="337"/>
      <c r="CU944" s="337"/>
      <c r="CV944" s="337"/>
      <c r="CW944" s="337"/>
      <c r="CX944" s="337"/>
      <c r="CY944" s="337"/>
      <c r="CZ944" s="337"/>
      <c r="DA944" s="337"/>
      <c r="DB944" s="337"/>
      <c r="DC944" s="337"/>
      <c r="DD944" s="337"/>
      <c r="DE944" s="337"/>
      <c r="DF944" s="337"/>
      <c r="DG944" s="337"/>
      <c r="DH944" s="337"/>
      <c r="DI944" s="337"/>
      <c r="DJ944" s="337"/>
      <c r="DK944" s="337"/>
      <c r="DL944" s="337"/>
      <c r="DM944"/>
      <c r="DN944"/>
      <c r="DO944"/>
      <c r="EA944" s="333"/>
      <c r="EB944" s="333"/>
      <c r="EC944" s="333"/>
      <c r="ED944" s="333"/>
      <c r="EE944" s="333"/>
      <c r="EF944" s="333"/>
      <c r="EG944" s="333"/>
      <c r="EH944" s="333"/>
      <c r="EJ944" s="66"/>
      <c r="EL944" s="66"/>
      <c r="EM944" s="338"/>
    </row>
    <row r="945" spans="1:143" s="83" customFormat="1">
      <c r="A945" s="66"/>
      <c r="B945" s="66"/>
      <c r="C945" s="120"/>
      <c r="D945" s="66"/>
      <c r="E945" s="197"/>
      <c r="F945" s="120"/>
      <c r="G945" s="333"/>
      <c r="H945" s="333"/>
      <c r="I945" s="333"/>
      <c r="J945" s="333"/>
      <c r="K945" s="333"/>
      <c r="L945" s="333"/>
      <c r="M945" s="333"/>
      <c r="N945" s="333"/>
      <c r="O945" s="333"/>
      <c r="P945" s="333"/>
      <c r="Q945" s="333"/>
      <c r="R945" s="333"/>
      <c r="S945" s="333"/>
      <c r="T945" s="333"/>
      <c r="U945" s="333"/>
      <c r="V945" s="333"/>
      <c r="W945" s="333"/>
      <c r="X945" s="333"/>
      <c r="Y945" s="333"/>
      <c r="Z945" s="333"/>
      <c r="AA945" s="333"/>
      <c r="AB945" s="333"/>
      <c r="AC945" s="333"/>
      <c r="AD945" s="333"/>
      <c r="AE945" s="333"/>
      <c r="AF945" s="333"/>
      <c r="AG945" s="333"/>
      <c r="AH945" s="333"/>
      <c r="AI945" s="333"/>
      <c r="AJ945" s="333"/>
      <c r="AK945" s="333"/>
      <c r="AL945" s="333"/>
      <c r="AM945" s="333"/>
      <c r="AN945" s="333"/>
      <c r="AO945"/>
      <c r="AP945"/>
      <c r="AQ945"/>
      <c r="AR945"/>
      <c r="AS945" s="333"/>
      <c r="AT945" s="333"/>
      <c r="AU945" s="333"/>
      <c r="AV945" s="333"/>
      <c r="AW945" s="333"/>
      <c r="AX945" s="333"/>
      <c r="AY945" s="333"/>
      <c r="AZ945" s="333"/>
      <c r="BA945"/>
      <c r="BB945"/>
      <c r="BC945"/>
      <c r="BD945"/>
      <c r="BE945"/>
      <c r="BF945"/>
      <c r="BG945" s="333"/>
      <c r="BH945" s="333"/>
      <c r="BI945" s="333"/>
      <c r="BJ945" s="333"/>
      <c r="BK945" s="333"/>
      <c r="BL945" s="333"/>
      <c r="BM945" s="333"/>
      <c r="BN945" s="333"/>
      <c r="BO945" s="333"/>
      <c r="BP945" s="333"/>
      <c r="BQ945" s="333"/>
      <c r="BR945" s="333"/>
      <c r="BS945" s="333"/>
      <c r="BT945" s="333"/>
      <c r="BU945" s="333"/>
      <c r="BV945" s="333"/>
      <c r="BW945" s="333"/>
      <c r="BX945" s="333"/>
      <c r="BY945" s="333"/>
      <c r="BZ945" s="333"/>
      <c r="CA945" s="333"/>
      <c r="CB945" s="333"/>
      <c r="CC945" s="333"/>
      <c r="CD945" s="333"/>
      <c r="CE945" s="337"/>
      <c r="CF945" s="337"/>
      <c r="CG945" s="337"/>
      <c r="CH945" s="337"/>
      <c r="CI945" s="333"/>
      <c r="CJ945" s="333"/>
      <c r="CK945" s="333"/>
      <c r="CL945" s="333"/>
      <c r="CM945" s="333"/>
      <c r="CN945" s="333"/>
      <c r="CO945" s="333"/>
      <c r="CP945" s="333"/>
      <c r="CQ945" s="337"/>
      <c r="CR945" s="337"/>
      <c r="CS945" s="337"/>
      <c r="CT945" s="337"/>
      <c r="CU945" s="337"/>
      <c r="CV945" s="337"/>
      <c r="CW945" s="337"/>
      <c r="CX945" s="337"/>
      <c r="CY945" s="337"/>
      <c r="CZ945" s="337"/>
      <c r="DA945" s="337"/>
      <c r="DB945" s="337"/>
      <c r="DC945" s="337"/>
      <c r="DD945" s="337"/>
      <c r="DE945" s="337"/>
      <c r="DF945" s="337"/>
      <c r="DG945" s="337"/>
      <c r="DH945" s="337"/>
      <c r="DI945" s="337"/>
      <c r="DJ945" s="337"/>
      <c r="DK945" s="337"/>
      <c r="DL945" s="337"/>
      <c r="DM945"/>
      <c r="DN945"/>
      <c r="DO945"/>
      <c r="EA945" s="333"/>
      <c r="EB945" s="333"/>
      <c r="EC945" s="333"/>
      <c r="ED945" s="333"/>
      <c r="EE945" s="333"/>
      <c r="EF945" s="333"/>
      <c r="EG945" s="333"/>
      <c r="EH945" s="333"/>
      <c r="EJ945" s="66"/>
      <c r="EL945" s="66"/>
      <c r="EM945" s="338"/>
    </row>
    <row r="946" spans="1:143" s="83" customFormat="1">
      <c r="A946" s="66"/>
      <c r="B946" s="66"/>
      <c r="C946" s="120"/>
      <c r="D946" s="66"/>
      <c r="E946" s="197"/>
      <c r="F946" s="120"/>
      <c r="G946" s="333"/>
      <c r="H946" s="333"/>
      <c r="I946" s="333"/>
      <c r="J946" s="333"/>
      <c r="K946" s="333"/>
      <c r="L946" s="333"/>
      <c r="M946" s="333"/>
      <c r="N946" s="333"/>
      <c r="O946" s="333"/>
      <c r="P946" s="333"/>
      <c r="Q946" s="333"/>
      <c r="R946" s="333"/>
      <c r="S946" s="333"/>
      <c r="T946" s="333"/>
      <c r="U946" s="333"/>
      <c r="V946" s="333"/>
      <c r="W946" s="333"/>
      <c r="X946" s="333"/>
      <c r="Y946" s="333"/>
      <c r="Z946" s="333"/>
      <c r="AA946" s="333"/>
      <c r="AB946" s="333"/>
      <c r="AC946" s="333"/>
      <c r="AD946" s="333"/>
      <c r="AE946" s="333"/>
      <c r="AF946" s="333"/>
      <c r="AG946" s="333"/>
      <c r="AH946" s="333"/>
      <c r="AI946" s="333"/>
      <c r="AJ946" s="333"/>
      <c r="AK946" s="333"/>
      <c r="AL946" s="333"/>
      <c r="AM946" s="333"/>
      <c r="AN946" s="333"/>
      <c r="AO946"/>
      <c r="AP946"/>
      <c r="AQ946"/>
      <c r="AR946"/>
      <c r="AS946" s="333"/>
      <c r="AT946" s="333"/>
      <c r="AU946" s="333"/>
      <c r="AV946" s="333"/>
      <c r="AW946" s="333"/>
      <c r="AX946" s="333"/>
      <c r="AY946" s="333"/>
      <c r="AZ946" s="333"/>
      <c r="BA946"/>
      <c r="BB946"/>
      <c r="BC946"/>
      <c r="BD946"/>
      <c r="BE946"/>
      <c r="BF946"/>
      <c r="BG946" s="333"/>
      <c r="BH946" s="333"/>
      <c r="BI946" s="333"/>
      <c r="BJ946" s="333"/>
      <c r="BK946" s="333"/>
      <c r="BL946" s="333"/>
      <c r="BM946" s="333"/>
      <c r="BN946" s="333"/>
      <c r="BO946" s="333"/>
      <c r="BP946" s="333"/>
      <c r="BQ946" s="333"/>
      <c r="BR946" s="333"/>
      <c r="BS946" s="333"/>
      <c r="BT946" s="333"/>
      <c r="BU946" s="333"/>
      <c r="BV946" s="333"/>
      <c r="BW946" s="333"/>
      <c r="BX946" s="333"/>
      <c r="BY946" s="333"/>
      <c r="BZ946" s="333"/>
      <c r="CA946" s="333"/>
      <c r="CB946" s="333"/>
      <c r="CC946" s="333"/>
      <c r="CD946" s="333"/>
      <c r="CE946" s="337"/>
      <c r="CF946" s="337"/>
      <c r="CG946" s="337"/>
      <c r="CH946" s="337"/>
      <c r="CI946" s="333"/>
      <c r="CJ946" s="333"/>
      <c r="CK946" s="333"/>
      <c r="CL946" s="333"/>
      <c r="CM946" s="333"/>
      <c r="CN946" s="333"/>
      <c r="CO946" s="333"/>
      <c r="CP946" s="333"/>
      <c r="CQ946" s="337"/>
      <c r="CR946" s="337"/>
      <c r="CS946" s="337"/>
      <c r="CT946" s="337"/>
      <c r="CU946" s="337"/>
      <c r="CV946" s="337"/>
      <c r="CW946" s="337"/>
      <c r="CX946" s="337"/>
      <c r="CY946" s="337"/>
      <c r="CZ946" s="337"/>
      <c r="DA946" s="337"/>
      <c r="DB946" s="337"/>
      <c r="DC946" s="337"/>
      <c r="DD946" s="337"/>
      <c r="DE946" s="337"/>
      <c r="DF946" s="337"/>
      <c r="DG946" s="337"/>
      <c r="DH946" s="337"/>
      <c r="DI946" s="337"/>
      <c r="DJ946" s="337"/>
      <c r="DK946" s="337"/>
      <c r="DL946" s="337"/>
      <c r="DM946"/>
      <c r="DN946"/>
      <c r="DO946"/>
      <c r="EA946" s="333"/>
      <c r="EB946" s="333"/>
      <c r="EC946" s="333"/>
      <c r="ED946" s="333"/>
      <c r="EE946" s="333"/>
      <c r="EF946" s="333"/>
      <c r="EG946" s="333"/>
      <c r="EH946" s="333"/>
      <c r="EJ946" s="66"/>
      <c r="EL946" s="66"/>
      <c r="EM946" s="338"/>
    </row>
    <row r="947" spans="1:143" s="83" customFormat="1">
      <c r="A947" s="66"/>
      <c r="B947" s="66"/>
      <c r="C947" s="120"/>
      <c r="D947" s="66"/>
      <c r="E947" s="197"/>
      <c r="F947" s="120"/>
      <c r="G947" s="333"/>
      <c r="H947" s="333"/>
      <c r="I947" s="333"/>
      <c r="J947" s="333"/>
      <c r="K947" s="333"/>
      <c r="L947" s="333"/>
      <c r="M947" s="333"/>
      <c r="N947" s="333"/>
      <c r="O947" s="333"/>
      <c r="P947" s="333"/>
      <c r="Q947" s="333"/>
      <c r="R947" s="333"/>
      <c r="S947" s="333"/>
      <c r="T947" s="333"/>
      <c r="U947" s="333"/>
      <c r="V947" s="333"/>
      <c r="W947" s="333"/>
      <c r="X947" s="333"/>
      <c r="Y947" s="333"/>
      <c r="Z947" s="333"/>
      <c r="AA947" s="333"/>
      <c r="AB947" s="333"/>
      <c r="AC947" s="333"/>
      <c r="AD947" s="333"/>
      <c r="AE947" s="333"/>
      <c r="AF947" s="333"/>
      <c r="AG947" s="333"/>
      <c r="AH947" s="333"/>
      <c r="AI947" s="333"/>
      <c r="AJ947" s="333"/>
      <c r="AK947" s="333"/>
      <c r="AL947" s="333"/>
      <c r="AM947" s="333"/>
      <c r="AN947" s="333"/>
      <c r="AO947"/>
      <c r="AP947"/>
      <c r="AQ947"/>
      <c r="AR947"/>
      <c r="AS947" s="333"/>
      <c r="AT947" s="333"/>
      <c r="AU947" s="333"/>
      <c r="AV947" s="333"/>
      <c r="AW947" s="333"/>
      <c r="AX947" s="333"/>
      <c r="AY947" s="333"/>
      <c r="AZ947" s="333"/>
      <c r="BA947"/>
      <c r="BB947"/>
      <c r="BC947"/>
      <c r="BD947"/>
      <c r="BE947"/>
      <c r="BF947"/>
      <c r="BG947" s="333"/>
      <c r="BH947" s="333"/>
      <c r="BI947" s="333"/>
      <c r="BJ947" s="333"/>
      <c r="BK947" s="333"/>
      <c r="BL947" s="333"/>
      <c r="BM947" s="333"/>
      <c r="BN947" s="333"/>
      <c r="BO947" s="333"/>
      <c r="BP947" s="333"/>
      <c r="BQ947" s="333"/>
      <c r="BR947" s="333"/>
      <c r="BS947" s="333"/>
      <c r="BT947" s="333"/>
      <c r="BU947" s="333"/>
      <c r="BV947" s="333"/>
      <c r="BW947" s="333"/>
      <c r="BX947" s="333"/>
      <c r="BY947" s="333"/>
      <c r="BZ947" s="333"/>
      <c r="CA947" s="333"/>
      <c r="CB947" s="333"/>
      <c r="CC947" s="333"/>
      <c r="CD947" s="333"/>
      <c r="CE947" s="337"/>
      <c r="CF947" s="337"/>
      <c r="CG947" s="337"/>
      <c r="CH947" s="337"/>
      <c r="CI947" s="333"/>
      <c r="CJ947" s="333"/>
      <c r="CK947" s="333"/>
      <c r="CL947" s="333"/>
      <c r="CM947" s="333"/>
      <c r="CN947" s="333"/>
      <c r="CO947" s="333"/>
      <c r="CP947" s="333"/>
      <c r="CQ947" s="337"/>
      <c r="CR947" s="337"/>
      <c r="CS947" s="337"/>
      <c r="CT947" s="337"/>
      <c r="CU947" s="337"/>
      <c r="CV947" s="337"/>
      <c r="CW947" s="337"/>
      <c r="CX947" s="337"/>
      <c r="CY947" s="337"/>
      <c r="CZ947" s="337"/>
      <c r="DA947" s="337"/>
      <c r="DB947" s="337"/>
      <c r="DC947" s="337"/>
      <c r="DD947" s="337"/>
      <c r="DE947" s="337"/>
      <c r="DF947" s="337"/>
      <c r="DG947" s="337"/>
      <c r="DH947" s="337"/>
      <c r="DI947" s="337"/>
      <c r="DJ947" s="337"/>
      <c r="DK947" s="337"/>
      <c r="DL947" s="337"/>
      <c r="DM947"/>
      <c r="DN947"/>
      <c r="DO947"/>
      <c r="EA947" s="333"/>
      <c r="EB947" s="333"/>
      <c r="EC947" s="333"/>
      <c r="ED947" s="333"/>
      <c r="EE947" s="333"/>
      <c r="EF947" s="333"/>
      <c r="EG947" s="333"/>
      <c r="EH947" s="333"/>
      <c r="EJ947" s="66"/>
      <c r="EL947" s="66"/>
      <c r="EM947" s="338"/>
    </row>
    <row r="948" spans="1:143" s="83" customFormat="1">
      <c r="A948" s="66"/>
      <c r="B948" s="66"/>
      <c r="C948" s="120"/>
      <c r="D948" s="66"/>
      <c r="E948" s="197"/>
      <c r="F948" s="120"/>
      <c r="G948" s="333"/>
      <c r="H948" s="333"/>
      <c r="I948" s="333"/>
      <c r="J948" s="333"/>
      <c r="K948" s="333"/>
      <c r="L948" s="333"/>
      <c r="M948" s="333"/>
      <c r="N948" s="333"/>
      <c r="O948" s="333"/>
      <c r="P948" s="333"/>
      <c r="Q948" s="333"/>
      <c r="R948" s="333"/>
      <c r="S948" s="333"/>
      <c r="T948" s="333"/>
      <c r="U948" s="333"/>
      <c r="V948" s="333"/>
      <c r="W948" s="333"/>
      <c r="X948" s="333"/>
      <c r="Y948" s="333"/>
      <c r="Z948" s="333"/>
      <c r="AA948" s="333"/>
      <c r="AB948" s="333"/>
      <c r="AC948" s="333"/>
      <c r="AD948" s="333"/>
      <c r="AE948" s="333"/>
      <c r="AF948" s="333"/>
      <c r="AG948" s="333"/>
      <c r="AH948" s="333"/>
      <c r="AI948" s="333"/>
      <c r="AJ948" s="333"/>
      <c r="AK948" s="333"/>
      <c r="AL948" s="333"/>
      <c r="AM948" s="333"/>
      <c r="AN948" s="333"/>
      <c r="AO948"/>
      <c r="AP948"/>
      <c r="AQ948"/>
      <c r="AR948"/>
      <c r="AS948" s="333"/>
      <c r="AT948" s="333"/>
      <c r="AU948" s="333"/>
      <c r="AV948" s="333"/>
      <c r="AW948" s="333"/>
      <c r="AX948" s="333"/>
      <c r="AY948" s="333"/>
      <c r="AZ948" s="333"/>
      <c r="BA948"/>
      <c r="BB948"/>
      <c r="BC948"/>
      <c r="BD948"/>
      <c r="BE948"/>
      <c r="BF948"/>
      <c r="BG948" s="333"/>
      <c r="BH948" s="333"/>
      <c r="BI948" s="333"/>
      <c r="BJ948" s="333"/>
      <c r="BK948" s="333"/>
      <c r="BL948" s="333"/>
      <c r="BM948" s="333"/>
      <c r="BN948" s="333"/>
      <c r="BO948" s="333"/>
      <c r="BP948" s="333"/>
      <c r="BQ948" s="333"/>
      <c r="BR948" s="333"/>
      <c r="BS948" s="333"/>
      <c r="BT948" s="333"/>
      <c r="BU948" s="333"/>
      <c r="BV948" s="333"/>
      <c r="BW948" s="333"/>
      <c r="BX948" s="333"/>
      <c r="BY948" s="333"/>
      <c r="BZ948" s="333"/>
      <c r="CA948" s="333"/>
      <c r="CB948" s="333"/>
      <c r="CC948" s="333"/>
      <c r="CD948" s="333"/>
      <c r="CE948" s="337"/>
      <c r="CF948" s="337"/>
      <c r="CG948" s="337"/>
      <c r="CH948" s="337"/>
      <c r="CI948" s="333"/>
      <c r="CJ948" s="333"/>
      <c r="CK948" s="333"/>
      <c r="CL948" s="333"/>
      <c r="CM948" s="333"/>
      <c r="CN948" s="333"/>
      <c r="CO948" s="333"/>
      <c r="CP948" s="333"/>
      <c r="CQ948" s="337"/>
      <c r="CR948" s="337"/>
      <c r="CS948" s="337"/>
      <c r="CT948" s="337"/>
      <c r="CU948" s="337"/>
      <c r="CV948" s="337"/>
      <c r="CW948" s="337"/>
      <c r="CX948" s="337"/>
      <c r="CY948" s="337"/>
      <c r="CZ948" s="337"/>
      <c r="DA948" s="337"/>
      <c r="DB948" s="337"/>
      <c r="DC948" s="337"/>
      <c r="DD948" s="337"/>
      <c r="DE948" s="337"/>
      <c r="DF948" s="337"/>
      <c r="DG948" s="337"/>
      <c r="DH948" s="337"/>
      <c r="DI948" s="337"/>
      <c r="DJ948" s="337"/>
      <c r="DK948" s="337"/>
      <c r="DL948" s="337"/>
      <c r="DM948"/>
      <c r="DN948"/>
      <c r="DO948"/>
      <c r="EA948" s="333"/>
      <c r="EB948" s="333"/>
      <c r="EC948" s="333"/>
      <c r="ED948" s="333"/>
      <c r="EE948" s="333"/>
      <c r="EF948" s="333"/>
      <c r="EG948" s="333"/>
      <c r="EH948" s="333"/>
      <c r="EJ948" s="66"/>
      <c r="EL948" s="66"/>
      <c r="EM948" s="338"/>
    </row>
    <row r="949" spans="1:143" s="83" customFormat="1">
      <c r="A949" s="66"/>
      <c r="B949" s="66"/>
      <c r="C949" s="120"/>
      <c r="D949" s="66"/>
      <c r="E949" s="197"/>
      <c r="F949" s="120"/>
      <c r="G949" s="333"/>
      <c r="H949" s="333"/>
      <c r="I949" s="333"/>
      <c r="J949" s="333"/>
      <c r="K949" s="333"/>
      <c r="L949" s="333"/>
      <c r="M949" s="333"/>
      <c r="N949" s="333"/>
      <c r="O949" s="333"/>
      <c r="P949" s="333"/>
      <c r="Q949" s="333"/>
      <c r="R949" s="333"/>
      <c r="S949" s="333"/>
      <c r="T949" s="333"/>
      <c r="U949" s="333"/>
      <c r="V949" s="333"/>
      <c r="W949" s="333"/>
      <c r="X949" s="333"/>
      <c r="Y949" s="333"/>
      <c r="Z949" s="333"/>
      <c r="AA949" s="333"/>
      <c r="AB949" s="333"/>
      <c r="AC949" s="333"/>
      <c r="AD949" s="333"/>
      <c r="AE949" s="333"/>
      <c r="AF949" s="333"/>
      <c r="AG949" s="333"/>
      <c r="AH949" s="333"/>
      <c r="AI949" s="333"/>
      <c r="AJ949" s="333"/>
      <c r="AK949" s="333"/>
      <c r="AL949" s="333"/>
      <c r="AM949" s="333"/>
      <c r="AN949" s="333"/>
      <c r="AO949"/>
      <c r="AP949"/>
      <c r="AQ949"/>
      <c r="AR949"/>
      <c r="AS949" s="333"/>
      <c r="AT949" s="333"/>
      <c r="AU949" s="333"/>
      <c r="AV949" s="333"/>
      <c r="AW949" s="333"/>
      <c r="AX949" s="333"/>
      <c r="AY949" s="333"/>
      <c r="AZ949" s="333"/>
      <c r="BA949"/>
      <c r="BB949"/>
      <c r="BC949"/>
      <c r="BD949"/>
      <c r="BE949"/>
      <c r="BF949"/>
      <c r="BG949" s="333"/>
      <c r="BH949" s="333"/>
      <c r="BI949" s="333"/>
      <c r="BJ949" s="333"/>
      <c r="BK949" s="333"/>
      <c r="BL949" s="333"/>
      <c r="BM949" s="333"/>
      <c r="BN949" s="333"/>
      <c r="BO949" s="333"/>
      <c r="BP949" s="333"/>
      <c r="BQ949" s="333"/>
      <c r="BR949" s="333"/>
      <c r="BS949" s="333"/>
      <c r="BT949" s="333"/>
      <c r="BU949" s="333"/>
      <c r="BV949" s="333"/>
      <c r="BW949" s="333"/>
      <c r="BX949" s="333"/>
      <c r="BY949" s="333"/>
      <c r="BZ949" s="333"/>
      <c r="CA949" s="333"/>
      <c r="CB949" s="333"/>
      <c r="CC949" s="333"/>
      <c r="CD949" s="333"/>
      <c r="CE949" s="337"/>
      <c r="CF949" s="337"/>
      <c r="CG949" s="337"/>
      <c r="CH949" s="337"/>
      <c r="CI949" s="333"/>
      <c r="CJ949" s="333"/>
      <c r="CK949" s="333"/>
      <c r="CL949" s="333"/>
      <c r="CM949" s="333"/>
      <c r="CN949" s="333"/>
      <c r="CO949" s="333"/>
      <c r="CP949" s="333"/>
      <c r="CQ949" s="337"/>
      <c r="CR949" s="337"/>
      <c r="CS949" s="337"/>
      <c r="CT949" s="337"/>
      <c r="CU949" s="337"/>
      <c r="CV949" s="337"/>
      <c r="CW949" s="337"/>
      <c r="CX949" s="337"/>
      <c r="CY949" s="337"/>
      <c r="CZ949" s="337"/>
      <c r="DA949" s="337"/>
      <c r="DB949" s="337"/>
      <c r="DC949" s="337"/>
      <c r="DD949" s="337"/>
      <c r="DE949" s="337"/>
      <c r="DF949" s="337"/>
      <c r="DG949" s="337"/>
      <c r="DH949" s="337"/>
      <c r="DI949" s="337"/>
      <c r="DJ949" s="337"/>
      <c r="DK949" s="337"/>
      <c r="DL949" s="337"/>
      <c r="DM949"/>
      <c r="DN949"/>
      <c r="DO949"/>
      <c r="EA949" s="333"/>
      <c r="EB949" s="333"/>
      <c r="EC949" s="333"/>
      <c r="ED949" s="333"/>
      <c r="EE949" s="333"/>
      <c r="EF949" s="333"/>
      <c r="EG949" s="333"/>
      <c r="EH949" s="333"/>
      <c r="EJ949" s="66"/>
      <c r="EL949" s="66"/>
      <c r="EM949" s="338"/>
    </row>
    <row r="950" spans="1:143" s="83" customFormat="1">
      <c r="A950" s="66"/>
      <c r="B950" s="66"/>
      <c r="C950" s="120"/>
      <c r="D950" s="66"/>
      <c r="E950" s="197"/>
      <c r="F950" s="120"/>
      <c r="G950" s="333"/>
      <c r="H950" s="333"/>
      <c r="I950" s="333"/>
      <c r="J950" s="333"/>
      <c r="K950" s="333"/>
      <c r="L950" s="333"/>
      <c r="M950" s="333"/>
      <c r="N950" s="333"/>
      <c r="O950" s="333"/>
      <c r="P950" s="333"/>
      <c r="Q950" s="333"/>
      <c r="R950" s="333"/>
      <c r="S950" s="333"/>
      <c r="T950" s="333"/>
      <c r="U950" s="333"/>
      <c r="V950" s="333"/>
      <c r="W950" s="333"/>
      <c r="X950" s="333"/>
      <c r="Y950" s="333"/>
      <c r="Z950" s="333"/>
      <c r="AA950" s="333"/>
      <c r="AB950" s="333"/>
      <c r="AC950" s="333"/>
      <c r="AD950" s="333"/>
      <c r="AE950" s="333"/>
      <c r="AF950" s="333"/>
      <c r="AG950" s="333"/>
      <c r="AH950" s="333"/>
      <c r="AI950" s="333"/>
      <c r="AJ950" s="333"/>
      <c r="AK950" s="333"/>
      <c r="AL950" s="333"/>
      <c r="AM950" s="333"/>
      <c r="AN950" s="333"/>
      <c r="AO950"/>
      <c r="AP950"/>
      <c r="AQ950"/>
      <c r="AR950"/>
      <c r="AS950" s="333"/>
      <c r="AT950" s="333"/>
      <c r="AU950" s="333"/>
      <c r="AV950" s="333"/>
      <c r="AW950" s="333"/>
      <c r="AX950" s="333"/>
      <c r="AY950" s="333"/>
      <c r="AZ950" s="333"/>
      <c r="BA950"/>
      <c r="BB950"/>
      <c r="BC950"/>
      <c r="BD950"/>
      <c r="BE950"/>
      <c r="BF950"/>
      <c r="BG950" s="333"/>
      <c r="BH950" s="333"/>
      <c r="BI950" s="333"/>
      <c r="BJ950" s="333"/>
      <c r="BK950" s="333"/>
      <c r="BL950" s="333"/>
      <c r="BM950" s="333"/>
      <c r="BN950" s="333"/>
      <c r="BO950" s="333"/>
      <c r="BP950" s="333"/>
      <c r="BQ950" s="333"/>
      <c r="BR950" s="333"/>
      <c r="BS950" s="333"/>
      <c r="BT950" s="333"/>
      <c r="BU950" s="333"/>
      <c r="BV950" s="333"/>
      <c r="BW950" s="333"/>
      <c r="BX950" s="333"/>
      <c r="BY950" s="333"/>
      <c r="BZ950" s="333"/>
      <c r="CA950" s="333"/>
      <c r="CB950" s="333"/>
      <c r="CC950" s="333"/>
      <c r="CD950" s="333"/>
      <c r="CE950" s="337"/>
      <c r="CF950" s="337"/>
      <c r="CG950" s="337"/>
      <c r="CH950" s="337"/>
      <c r="CI950" s="333"/>
      <c r="CJ950" s="333"/>
      <c r="CK950" s="333"/>
      <c r="CL950" s="333"/>
      <c r="CM950" s="333"/>
      <c r="CN950" s="333"/>
      <c r="CO950" s="333"/>
      <c r="CP950" s="333"/>
      <c r="CQ950" s="337"/>
      <c r="CR950" s="337"/>
      <c r="CS950" s="337"/>
      <c r="CT950" s="337"/>
      <c r="CU950" s="337"/>
      <c r="CV950" s="337"/>
      <c r="CW950" s="337"/>
      <c r="CX950" s="337"/>
      <c r="CY950" s="337"/>
      <c r="CZ950" s="337"/>
      <c r="DA950" s="337"/>
      <c r="DB950" s="337"/>
      <c r="DC950" s="337"/>
      <c r="DD950" s="337"/>
      <c r="DE950" s="337"/>
      <c r="DF950" s="337"/>
      <c r="DG950" s="337"/>
      <c r="DH950" s="337"/>
      <c r="DI950" s="337"/>
      <c r="DJ950" s="337"/>
      <c r="DK950" s="337"/>
      <c r="DL950" s="337"/>
      <c r="DM950"/>
      <c r="DN950"/>
      <c r="DO950"/>
      <c r="EA950" s="333"/>
      <c r="EB950" s="333"/>
      <c r="EC950" s="333"/>
      <c r="ED950" s="333"/>
      <c r="EE950" s="333"/>
      <c r="EF950" s="333"/>
      <c r="EG950" s="333"/>
      <c r="EH950" s="333"/>
      <c r="EJ950" s="66"/>
      <c r="EL950" s="66"/>
      <c r="EM950" s="338"/>
    </row>
    <row r="951" spans="1:143" s="83" customFormat="1">
      <c r="A951" s="66"/>
      <c r="B951" s="66"/>
      <c r="C951" s="120"/>
      <c r="D951" s="66"/>
      <c r="E951" s="197"/>
      <c r="F951" s="120"/>
      <c r="G951" s="333"/>
      <c r="H951" s="333"/>
      <c r="I951" s="333"/>
      <c r="J951" s="333"/>
      <c r="K951" s="333"/>
      <c r="L951" s="333"/>
      <c r="M951" s="333"/>
      <c r="N951" s="333"/>
      <c r="O951" s="333"/>
      <c r="P951" s="333"/>
      <c r="Q951" s="333"/>
      <c r="R951" s="333"/>
      <c r="S951" s="333"/>
      <c r="T951" s="333"/>
      <c r="U951" s="333"/>
      <c r="V951" s="333"/>
      <c r="W951" s="333"/>
      <c r="X951" s="333"/>
      <c r="Y951" s="333"/>
      <c r="Z951" s="333"/>
      <c r="AA951" s="333"/>
      <c r="AB951" s="333"/>
      <c r="AC951" s="333"/>
      <c r="AD951" s="333"/>
      <c r="AE951" s="333"/>
      <c r="AF951" s="333"/>
      <c r="AG951" s="333"/>
      <c r="AH951" s="333"/>
      <c r="AI951" s="333"/>
      <c r="AJ951" s="333"/>
      <c r="AK951" s="333"/>
      <c r="AL951" s="333"/>
      <c r="AM951" s="333"/>
      <c r="AN951" s="333"/>
      <c r="AO951"/>
      <c r="AP951"/>
      <c r="AQ951"/>
      <c r="AR951"/>
      <c r="AS951" s="333"/>
      <c r="AT951" s="333"/>
      <c r="AU951" s="333"/>
      <c r="AV951" s="333"/>
      <c r="AW951" s="333"/>
      <c r="AX951" s="333"/>
      <c r="AY951" s="333"/>
      <c r="AZ951" s="333"/>
      <c r="BA951"/>
      <c r="BB951"/>
      <c r="BC951"/>
      <c r="BD951"/>
      <c r="BE951"/>
      <c r="BF951"/>
      <c r="BG951" s="333"/>
      <c r="BH951" s="333"/>
      <c r="BI951" s="333"/>
      <c r="BJ951" s="333"/>
      <c r="BK951" s="333"/>
      <c r="BL951" s="333"/>
      <c r="BM951" s="333"/>
      <c r="BN951" s="333"/>
      <c r="BO951" s="333"/>
      <c r="BP951" s="333"/>
      <c r="BQ951" s="333"/>
      <c r="BR951" s="333"/>
      <c r="BS951" s="333"/>
      <c r="BT951" s="333"/>
      <c r="BU951" s="333"/>
      <c r="BV951" s="333"/>
      <c r="BW951" s="333"/>
      <c r="BX951" s="333"/>
      <c r="BY951" s="333"/>
      <c r="BZ951" s="333"/>
      <c r="CA951" s="333"/>
      <c r="CB951" s="333"/>
      <c r="CC951" s="333"/>
      <c r="CD951" s="333"/>
      <c r="CE951" s="337"/>
      <c r="CF951" s="337"/>
      <c r="CG951" s="337"/>
      <c r="CH951" s="337"/>
      <c r="CI951" s="333"/>
      <c r="CJ951" s="333"/>
      <c r="CK951" s="333"/>
      <c r="CL951" s="333"/>
      <c r="CM951" s="333"/>
      <c r="CN951" s="333"/>
      <c r="CO951" s="333"/>
      <c r="CP951" s="333"/>
      <c r="CQ951" s="337"/>
      <c r="CR951" s="337"/>
      <c r="CS951" s="337"/>
      <c r="CT951" s="337"/>
      <c r="CU951" s="337"/>
      <c r="CV951" s="337"/>
      <c r="CW951" s="337"/>
      <c r="CX951" s="337"/>
      <c r="CY951" s="337"/>
      <c r="CZ951" s="337"/>
      <c r="DA951" s="337"/>
      <c r="DB951" s="337"/>
      <c r="DC951" s="337"/>
      <c r="DD951" s="337"/>
      <c r="DE951" s="337"/>
      <c r="DF951" s="337"/>
      <c r="DG951" s="337"/>
      <c r="DH951" s="337"/>
      <c r="DI951" s="337"/>
      <c r="DJ951" s="337"/>
      <c r="DK951" s="337"/>
      <c r="DL951" s="337"/>
      <c r="DM951"/>
      <c r="DN951"/>
      <c r="DO951"/>
      <c r="EA951" s="333"/>
      <c r="EB951" s="333"/>
      <c r="EC951" s="333"/>
      <c r="ED951" s="333"/>
      <c r="EE951" s="333"/>
      <c r="EF951" s="333"/>
      <c r="EG951" s="333"/>
      <c r="EH951" s="333"/>
      <c r="EJ951" s="66"/>
      <c r="EL951" s="66"/>
      <c r="EM951" s="338"/>
    </row>
    <row r="952" spans="1:143" s="83" customFormat="1">
      <c r="A952" s="66"/>
      <c r="B952" s="66"/>
      <c r="C952" s="120"/>
      <c r="D952" s="66"/>
      <c r="E952" s="197"/>
      <c r="F952" s="120"/>
      <c r="G952" s="333"/>
      <c r="H952" s="333"/>
      <c r="I952" s="333"/>
      <c r="J952" s="333"/>
      <c r="K952" s="333"/>
      <c r="L952" s="333"/>
      <c r="M952" s="333"/>
      <c r="N952" s="333"/>
      <c r="O952" s="333"/>
      <c r="P952" s="333"/>
      <c r="Q952" s="333"/>
      <c r="R952" s="333"/>
      <c r="S952" s="333"/>
      <c r="T952" s="333"/>
      <c r="U952" s="333"/>
      <c r="V952" s="333"/>
      <c r="W952" s="333"/>
      <c r="X952" s="333"/>
      <c r="Y952" s="333"/>
      <c r="Z952" s="333"/>
      <c r="AA952" s="333"/>
      <c r="AB952" s="333"/>
      <c r="AC952" s="333"/>
      <c r="AD952" s="333"/>
      <c r="AE952" s="333"/>
      <c r="AF952" s="333"/>
      <c r="AG952" s="333"/>
      <c r="AH952" s="333"/>
      <c r="AI952" s="333"/>
      <c r="AJ952" s="333"/>
      <c r="AK952" s="333"/>
      <c r="AL952" s="333"/>
      <c r="AM952" s="333"/>
      <c r="AN952" s="333"/>
      <c r="AO952"/>
      <c r="AP952"/>
      <c r="AQ952"/>
      <c r="AR952"/>
      <c r="AS952" s="333"/>
      <c r="AT952" s="333"/>
      <c r="AU952" s="333"/>
      <c r="AV952" s="333"/>
      <c r="AW952" s="333"/>
      <c r="AX952" s="333"/>
      <c r="AY952" s="333"/>
      <c r="AZ952" s="333"/>
      <c r="BA952"/>
      <c r="BB952"/>
      <c r="BC952"/>
      <c r="BD952"/>
      <c r="BE952"/>
      <c r="BF952"/>
      <c r="BG952" s="333"/>
      <c r="BH952" s="333"/>
      <c r="BI952" s="333"/>
      <c r="BJ952" s="333"/>
      <c r="BK952" s="333"/>
      <c r="BL952" s="333"/>
      <c r="BM952" s="333"/>
      <c r="BN952" s="333"/>
      <c r="BO952" s="333"/>
      <c r="BP952" s="333"/>
      <c r="BQ952" s="333"/>
      <c r="BR952" s="333"/>
      <c r="BS952" s="333"/>
      <c r="BT952" s="333"/>
      <c r="BU952" s="333"/>
      <c r="BV952" s="333"/>
      <c r="BW952" s="333"/>
      <c r="BX952" s="333"/>
      <c r="BY952" s="333"/>
      <c r="BZ952" s="333"/>
      <c r="CA952" s="333"/>
      <c r="CB952" s="333"/>
      <c r="CC952" s="333"/>
      <c r="CD952" s="333"/>
      <c r="CE952" s="337"/>
      <c r="CF952" s="337"/>
      <c r="CG952" s="337"/>
      <c r="CH952" s="337"/>
      <c r="CI952" s="333"/>
      <c r="CJ952" s="333"/>
      <c r="CK952" s="333"/>
      <c r="CL952" s="333"/>
      <c r="CM952" s="333"/>
      <c r="CN952" s="333"/>
      <c r="CO952" s="333"/>
      <c r="CP952" s="333"/>
      <c r="CQ952" s="337"/>
      <c r="CR952" s="337"/>
      <c r="CS952" s="337"/>
      <c r="CT952" s="337"/>
      <c r="CU952" s="337"/>
      <c r="CV952" s="337"/>
      <c r="CW952" s="337"/>
      <c r="CX952" s="337"/>
      <c r="CY952" s="337"/>
      <c r="CZ952" s="337"/>
      <c r="DA952" s="337"/>
      <c r="DB952" s="337"/>
      <c r="DC952" s="337"/>
      <c r="DD952" s="337"/>
      <c r="DE952" s="337"/>
      <c r="DF952" s="337"/>
      <c r="DG952" s="337"/>
      <c r="DH952" s="337"/>
      <c r="DI952" s="337"/>
      <c r="DJ952" s="337"/>
      <c r="DK952" s="337"/>
      <c r="DL952" s="337"/>
      <c r="DM952"/>
      <c r="DN952"/>
      <c r="DO952"/>
      <c r="EA952" s="333"/>
      <c r="EB952" s="333"/>
      <c r="EC952" s="333"/>
      <c r="ED952" s="333"/>
      <c r="EE952" s="333"/>
      <c r="EF952" s="333"/>
      <c r="EG952" s="333"/>
      <c r="EH952" s="333"/>
      <c r="EJ952" s="66"/>
      <c r="EL952" s="66"/>
      <c r="EM952" s="338"/>
    </row>
    <row r="953" spans="1:143" s="83" customFormat="1">
      <c r="A953" s="66"/>
      <c r="B953" s="66"/>
      <c r="C953" s="120"/>
      <c r="D953" s="66"/>
      <c r="E953" s="197"/>
      <c r="F953" s="120"/>
      <c r="G953" s="333"/>
      <c r="H953" s="333"/>
      <c r="I953" s="333"/>
      <c r="J953" s="333"/>
      <c r="K953" s="333"/>
      <c r="L953" s="333"/>
      <c r="M953" s="333"/>
      <c r="N953" s="333"/>
      <c r="O953" s="333"/>
      <c r="P953" s="333"/>
      <c r="Q953" s="333"/>
      <c r="R953" s="333"/>
      <c r="S953" s="333"/>
      <c r="T953" s="333"/>
      <c r="U953" s="333"/>
      <c r="V953" s="333"/>
      <c r="W953" s="333"/>
      <c r="X953" s="333"/>
      <c r="Y953" s="333"/>
      <c r="Z953" s="333"/>
      <c r="AA953" s="333"/>
      <c r="AB953" s="333"/>
      <c r="AC953" s="333"/>
      <c r="AD953" s="333"/>
      <c r="AE953" s="333"/>
      <c r="AF953" s="333"/>
      <c r="AG953" s="333"/>
      <c r="AH953" s="333"/>
      <c r="AI953" s="333"/>
      <c r="AJ953" s="333"/>
      <c r="AK953" s="333"/>
      <c r="AL953" s="333"/>
      <c r="AM953" s="333"/>
      <c r="AN953" s="333"/>
      <c r="AO953"/>
      <c r="AP953"/>
      <c r="AQ953"/>
      <c r="AR953"/>
      <c r="AS953" s="333"/>
      <c r="AT953" s="333"/>
      <c r="AU953" s="333"/>
      <c r="AV953" s="333"/>
      <c r="AW953" s="333"/>
      <c r="AX953" s="333"/>
      <c r="AY953" s="333"/>
      <c r="AZ953" s="333"/>
      <c r="BA953"/>
      <c r="BB953"/>
      <c r="BC953"/>
      <c r="BD953"/>
      <c r="BE953"/>
      <c r="BF953"/>
      <c r="BG953" s="333"/>
      <c r="BH953" s="333"/>
      <c r="BI953" s="333"/>
      <c r="BJ953" s="333"/>
      <c r="BK953" s="333"/>
      <c r="BL953" s="333"/>
      <c r="BM953" s="333"/>
      <c r="BN953" s="333"/>
      <c r="BO953" s="333"/>
      <c r="BP953" s="333"/>
      <c r="BQ953" s="333"/>
      <c r="BR953" s="333"/>
      <c r="BS953" s="333"/>
      <c r="BT953" s="333"/>
      <c r="BU953" s="333"/>
      <c r="BV953" s="333"/>
      <c r="BW953" s="333"/>
      <c r="BX953" s="333"/>
      <c r="BY953" s="333"/>
      <c r="BZ953" s="333"/>
      <c r="CA953" s="333"/>
      <c r="CB953" s="333"/>
      <c r="CC953" s="333"/>
      <c r="CD953" s="333"/>
      <c r="CE953" s="337"/>
      <c r="CF953" s="337"/>
      <c r="CG953" s="337"/>
      <c r="CH953" s="337"/>
      <c r="CI953" s="333"/>
      <c r="CJ953" s="333"/>
      <c r="CK953" s="333"/>
      <c r="CL953" s="333"/>
      <c r="CM953" s="333"/>
      <c r="CN953" s="333"/>
      <c r="CO953" s="333"/>
      <c r="CP953" s="333"/>
      <c r="CQ953" s="337"/>
      <c r="CR953" s="337"/>
      <c r="CS953" s="337"/>
      <c r="CT953" s="337"/>
      <c r="CU953" s="337"/>
      <c r="CV953" s="337"/>
      <c r="CW953" s="337"/>
      <c r="CX953" s="337"/>
      <c r="CY953" s="337"/>
      <c r="CZ953" s="337"/>
      <c r="DA953" s="337"/>
      <c r="DB953" s="337"/>
      <c r="DC953" s="337"/>
      <c r="DD953" s="337"/>
      <c r="DE953" s="337"/>
      <c r="DF953" s="337"/>
      <c r="DG953" s="337"/>
      <c r="DH953" s="337"/>
      <c r="DI953" s="337"/>
      <c r="DJ953" s="337"/>
      <c r="DK953" s="337"/>
      <c r="DL953" s="337"/>
      <c r="DM953"/>
      <c r="DN953"/>
      <c r="DO953"/>
      <c r="EA953" s="333"/>
      <c r="EB953" s="333"/>
      <c r="EC953" s="333"/>
      <c r="ED953" s="333"/>
      <c r="EE953" s="333"/>
      <c r="EF953" s="333"/>
      <c r="EG953" s="333"/>
      <c r="EH953" s="333"/>
      <c r="EJ953" s="66"/>
      <c r="EL953" s="66"/>
      <c r="EM953" s="338"/>
    </row>
    <row r="954" spans="1:143" s="83" customFormat="1">
      <c r="A954" s="66"/>
      <c r="B954" s="66"/>
      <c r="C954" s="120"/>
      <c r="D954" s="66"/>
      <c r="E954" s="197"/>
      <c r="F954" s="120"/>
      <c r="G954" s="333"/>
      <c r="H954" s="333"/>
      <c r="I954" s="333"/>
      <c r="J954" s="333"/>
      <c r="K954" s="333"/>
      <c r="L954" s="333"/>
      <c r="M954" s="333"/>
      <c r="N954" s="333"/>
      <c r="O954" s="333"/>
      <c r="P954" s="333"/>
      <c r="Q954" s="333"/>
      <c r="R954" s="333"/>
      <c r="S954" s="333"/>
      <c r="T954" s="333"/>
      <c r="U954" s="333"/>
      <c r="V954" s="333"/>
      <c r="W954" s="333"/>
      <c r="X954" s="333"/>
      <c r="Y954" s="333"/>
      <c r="Z954" s="333"/>
      <c r="AA954" s="333"/>
      <c r="AB954" s="333"/>
      <c r="AC954" s="333"/>
      <c r="AD954" s="333"/>
      <c r="AE954" s="333"/>
      <c r="AF954" s="333"/>
      <c r="AG954" s="333"/>
      <c r="AH954" s="333"/>
      <c r="AI954" s="333"/>
      <c r="AJ954" s="333"/>
      <c r="AK954" s="333"/>
      <c r="AL954" s="333"/>
      <c r="AM954" s="333"/>
      <c r="AN954" s="333"/>
      <c r="AO954"/>
      <c r="AP954"/>
      <c r="AQ954"/>
      <c r="AR954"/>
      <c r="AS954" s="333"/>
      <c r="AT954" s="333"/>
      <c r="AU954" s="333"/>
      <c r="AV954" s="333"/>
      <c r="AW954" s="333"/>
      <c r="AX954" s="333"/>
      <c r="AY954" s="333"/>
      <c r="AZ954" s="333"/>
      <c r="BA954"/>
      <c r="BB954"/>
      <c r="BC954"/>
      <c r="BD954"/>
      <c r="BE954"/>
      <c r="BF954"/>
      <c r="BG954" s="333"/>
      <c r="BH954" s="333"/>
      <c r="BI954" s="333"/>
      <c r="BJ954" s="333"/>
      <c r="BK954" s="333"/>
      <c r="BL954" s="333"/>
      <c r="BM954" s="333"/>
      <c r="BN954" s="333"/>
      <c r="BO954" s="333"/>
      <c r="BP954" s="333"/>
      <c r="BQ954" s="333"/>
      <c r="BR954" s="333"/>
      <c r="BS954" s="333"/>
      <c r="BT954" s="333"/>
      <c r="BU954" s="333"/>
      <c r="BV954" s="333"/>
      <c r="BW954" s="333"/>
      <c r="BX954" s="333"/>
      <c r="BY954" s="333"/>
      <c r="BZ954" s="333"/>
      <c r="CA954" s="333"/>
      <c r="CB954" s="333"/>
      <c r="CC954" s="333"/>
      <c r="CD954" s="333"/>
      <c r="CE954" s="337"/>
      <c r="CF954" s="337"/>
      <c r="CG954" s="337"/>
      <c r="CH954" s="337"/>
      <c r="CI954" s="333"/>
      <c r="CJ954" s="333"/>
      <c r="CK954" s="333"/>
      <c r="CL954" s="333"/>
      <c r="CM954" s="333"/>
      <c r="CN954" s="333"/>
      <c r="CO954" s="333"/>
      <c r="CP954" s="333"/>
      <c r="CQ954" s="337"/>
      <c r="CR954" s="337"/>
      <c r="CS954" s="337"/>
      <c r="CT954" s="337"/>
      <c r="CU954" s="337"/>
      <c r="CV954" s="337"/>
      <c r="CW954" s="337"/>
      <c r="CX954" s="337"/>
      <c r="CY954" s="337"/>
      <c r="CZ954" s="337"/>
      <c r="DA954" s="337"/>
      <c r="DB954" s="337"/>
      <c r="DC954" s="337"/>
      <c r="DD954" s="337"/>
      <c r="DE954" s="337"/>
      <c r="DF954" s="337"/>
      <c r="DG954" s="337"/>
      <c r="DH954" s="337"/>
      <c r="DI954" s="337"/>
      <c r="DJ954" s="337"/>
      <c r="DK954" s="337"/>
      <c r="DL954" s="337"/>
      <c r="DM954"/>
      <c r="DN954"/>
      <c r="DO954"/>
      <c r="EA954" s="333"/>
      <c r="EB954" s="333"/>
      <c r="EC954" s="333"/>
      <c r="ED954" s="333"/>
      <c r="EE954" s="333"/>
      <c r="EF954" s="333"/>
      <c r="EG954" s="333"/>
      <c r="EH954" s="333"/>
      <c r="EJ954" s="66"/>
      <c r="EL954" s="66"/>
      <c r="EM954" s="338"/>
    </row>
    <row r="955" spans="1:143" s="83" customFormat="1">
      <c r="A955" s="66"/>
      <c r="B955" s="66"/>
      <c r="C955" s="120"/>
      <c r="D955" s="66"/>
      <c r="E955" s="197"/>
      <c r="F955" s="120"/>
      <c r="G955" s="333"/>
      <c r="H955" s="333"/>
      <c r="I955" s="333"/>
      <c r="J955" s="333"/>
      <c r="K955" s="333"/>
      <c r="L955" s="333"/>
      <c r="M955" s="333"/>
      <c r="N955" s="333"/>
      <c r="O955" s="333"/>
      <c r="P955" s="333"/>
      <c r="Q955" s="333"/>
      <c r="R955" s="333"/>
      <c r="S955" s="333"/>
      <c r="T955" s="333"/>
      <c r="U955" s="333"/>
      <c r="V955" s="333"/>
      <c r="W955" s="333"/>
      <c r="X955" s="333"/>
      <c r="Y955" s="333"/>
      <c r="Z955" s="333"/>
      <c r="AA955" s="333"/>
      <c r="AB955" s="333"/>
      <c r="AC955" s="333"/>
      <c r="AD955" s="333"/>
      <c r="AE955" s="333"/>
      <c r="AF955" s="333"/>
      <c r="AG955" s="333"/>
      <c r="AH955" s="333"/>
      <c r="AI955" s="333"/>
      <c r="AJ955" s="333"/>
      <c r="AK955" s="333"/>
      <c r="AL955" s="333"/>
      <c r="AM955" s="333"/>
      <c r="AN955" s="333"/>
      <c r="AO955"/>
      <c r="AP955"/>
      <c r="AQ955"/>
      <c r="AR955"/>
      <c r="AS955" s="333"/>
      <c r="AT955" s="333"/>
      <c r="AU955" s="333"/>
      <c r="AV955" s="333"/>
      <c r="AW955" s="333"/>
      <c r="AX955" s="333"/>
      <c r="AY955" s="333"/>
      <c r="AZ955" s="333"/>
      <c r="BA955"/>
      <c r="BB955"/>
      <c r="BC955"/>
      <c r="BD955"/>
      <c r="BE955"/>
      <c r="BF955"/>
      <c r="BG955" s="333"/>
      <c r="BH955" s="333"/>
      <c r="BI955" s="333"/>
      <c r="BJ955" s="333"/>
      <c r="BK955" s="333"/>
      <c r="BL955" s="333"/>
      <c r="BM955" s="333"/>
      <c r="BN955" s="333"/>
      <c r="BO955" s="333"/>
      <c r="BP955" s="333"/>
      <c r="BQ955" s="333"/>
      <c r="BR955" s="333"/>
      <c r="BS955" s="333"/>
      <c r="BT955" s="333"/>
      <c r="BU955" s="333"/>
      <c r="BV955" s="333"/>
      <c r="BW955" s="333"/>
      <c r="BX955" s="333"/>
      <c r="BY955" s="333"/>
      <c r="BZ955" s="333"/>
      <c r="CA955" s="333"/>
      <c r="CB955" s="333"/>
      <c r="CC955" s="333"/>
      <c r="CD955" s="333"/>
      <c r="CE955" s="337"/>
      <c r="CF955" s="337"/>
      <c r="CG955" s="337"/>
      <c r="CH955" s="337"/>
      <c r="CI955" s="333"/>
      <c r="CJ955" s="333"/>
      <c r="CK955" s="333"/>
      <c r="CL955" s="333"/>
      <c r="CM955" s="333"/>
      <c r="CN955" s="333"/>
      <c r="CO955" s="333"/>
      <c r="CP955" s="333"/>
      <c r="CQ955" s="337"/>
      <c r="CR955" s="337"/>
      <c r="CS955" s="337"/>
      <c r="CT955" s="337"/>
      <c r="CU955" s="337"/>
      <c r="CV955" s="337"/>
      <c r="CW955" s="337"/>
      <c r="CX955" s="337"/>
      <c r="CY955" s="337"/>
      <c r="CZ955" s="337"/>
      <c r="DA955" s="337"/>
      <c r="DB955" s="337"/>
      <c r="DC955" s="337"/>
      <c r="DD955" s="337"/>
      <c r="DE955" s="337"/>
      <c r="DF955" s="337"/>
      <c r="DG955" s="337"/>
      <c r="DH955" s="337"/>
      <c r="DI955" s="337"/>
      <c r="DJ955" s="337"/>
      <c r="DK955" s="337"/>
      <c r="DL955" s="337"/>
      <c r="DM955"/>
      <c r="DN955"/>
      <c r="DO955"/>
      <c r="EA955" s="333"/>
      <c r="EB955" s="333"/>
      <c r="EC955" s="333"/>
      <c r="ED955" s="333"/>
      <c r="EE955" s="333"/>
      <c r="EF955" s="333"/>
      <c r="EG955" s="333"/>
      <c r="EH955" s="333"/>
      <c r="EJ955" s="66"/>
      <c r="EL955" s="66"/>
      <c r="EM955" s="338"/>
    </row>
    <row r="956" spans="1:143" s="83" customFormat="1">
      <c r="A956" s="66"/>
      <c r="B956" s="66"/>
      <c r="C956" s="120"/>
      <c r="D956" s="66"/>
      <c r="E956" s="197"/>
      <c r="F956" s="120"/>
      <c r="G956" s="333"/>
      <c r="H956" s="333"/>
      <c r="I956" s="333"/>
      <c r="J956" s="333"/>
      <c r="K956" s="333"/>
      <c r="L956" s="333"/>
      <c r="M956" s="333"/>
      <c r="N956" s="333"/>
      <c r="O956" s="333"/>
      <c r="P956" s="333"/>
      <c r="Q956" s="333"/>
      <c r="R956" s="333"/>
      <c r="S956" s="333"/>
      <c r="T956" s="333"/>
      <c r="U956" s="333"/>
      <c r="V956" s="333"/>
      <c r="W956" s="333"/>
      <c r="X956" s="333"/>
      <c r="Y956" s="333"/>
      <c r="Z956" s="333"/>
      <c r="AA956" s="333"/>
      <c r="AB956" s="333"/>
      <c r="AC956" s="333"/>
      <c r="AD956" s="333"/>
      <c r="AE956" s="333"/>
      <c r="AF956" s="333"/>
      <c r="AG956" s="333"/>
      <c r="AH956" s="333"/>
      <c r="AI956" s="333"/>
      <c r="AJ956" s="333"/>
      <c r="AK956" s="333"/>
      <c r="AL956" s="333"/>
      <c r="AM956" s="333"/>
      <c r="AN956" s="333"/>
      <c r="AO956"/>
      <c r="AP956"/>
      <c r="AQ956"/>
      <c r="AR956"/>
      <c r="AS956" s="333"/>
      <c r="AT956" s="333"/>
      <c r="AU956" s="333"/>
      <c r="AV956" s="333"/>
      <c r="AW956" s="333"/>
      <c r="AX956" s="333"/>
      <c r="AY956" s="333"/>
      <c r="AZ956" s="333"/>
      <c r="BA956"/>
      <c r="BB956"/>
      <c r="BC956"/>
      <c r="BD956"/>
      <c r="BE956"/>
      <c r="BF956"/>
      <c r="BG956" s="333"/>
      <c r="BH956" s="333"/>
      <c r="BI956" s="333"/>
      <c r="BJ956" s="333"/>
      <c r="BK956" s="333"/>
      <c r="BL956" s="333"/>
      <c r="BM956" s="333"/>
      <c r="BN956" s="333"/>
      <c r="BO956" s="333"/>
      <c r="BP956" s="333"/>
      <c r="BQ956" s="333"/>
      <c r="BR956" s="333"/>
      <c r="BS956" s="333"/>
      <c r="BT956" s="333"/>
      <c r="BU956" s="333"/>
      <c r="BV956" s="333"/>
      <c r="BW956" s="333"/>
      <c r="BX956" s="333"/>
      <c r="BY956" s="333"/>
      <c r="BZ956" s="333"/>
      <c r="CA956" s="333"/>
      <c r="CB956" s="333"/>
      <c r="CC956" s="333"/>
      <c r="CD956" s="333"/>
      <c r="CE956" s="337"/>
      <c r="CF956" s="337"/>
      <c r="CG956" s="337"/>
      <c r="CH956" s="337"/>
      <c r="CI956" s="333"/>
      <c r="CJ956" s="333"/>
      <c r="CK956" s="333"/>
      <c r="CL956" s="333"/>
      <c r="CM956" s="333"/>
      <c r="CN956" s="333"/>
      <c r="CO956" s="333"/>
      <c r="CP956" s="333"/>
      <c r="CQ956" s="337"/>
      <c r="CR956" s="337"/>
      <c r="CS956" s="337"/>
      <c r="CT956" s="337"/>
      <c r="CU956" s="337"/>
      <c r="CV956" s="337"/>
      <c r="CW956" s="337"/>
      <c r="CX956" s="337"/>
      <c r="CY956" s="337"/>
      <c r="CZ956" s="337"/>
      <c r="DA956" s="337"/>
      <c r="DB956" s="337"/>
      <c r="DC956" s="337"/>
      <c r="DD956" s="337"/>
      <c r="DE956" s="337"/>
      <c r="DF956" s="337"/>
      <c r="DG956" s="337"/>
      <c r="DH956" s="337"/>
      <c r="DI956" s="337"/>
      <c r="DJ956" s="337"/>
      <c r="DK956" s="337"/>
      <c r="DL956" s="337"/>
      <c r="DM956"/>
      <c r="DN956"/>
      <c r="DO956"/>
      <c r="EA956" s="333"/>
      <c r="EB956" s="333"/>
      <c r="EC956" s="333"/>
      <c r="ED956" s="333"/>
      <c r="EE956" s="333"/>
      <c r="EF956" s="333"/>
      <c r="EG956" s="333"/>
      <c r="EH956" s="333"/>
      <c r="EJ956" s="66"/>
      <c r="EL956" s="66"/>
      <c r="EM956" s="338"/>
    </row>
    <row r="957" spans="1:143" s="83" customFormat="1">
      <c r="A957" s="66"/>
      <c r="B957" s="66"/>
      <c r="C957" s="120"/>
      <c r="D957" s="66"/>
      <c r="E957" s="197"/>
      <c r="F957" s="120"/>
      <c r="G957" s="333"/>
      <c r="H957" s="333"/>
      <c r="I957" s="333"/>
      <c r="J957" s="333"/>
      <c r="K957" s="333"/>
      <c r="L957" s="333"/>
      <c r="M957" s="333"/>
      <c r="N957" s="333"/>
      <c r="O957" s="333"/>
      <c r="P957" s="333"/>
      <c r="Q957" s="333"/>
      <c r="R957" s="333"/>
      <c r="S957" s="333"/>
      <c r="T957" s="333"/>
      <c r="U957" s="333"/>
      <c r="V957" s="333"/>
      <c r="W957" s="333"/>
      <c r="X957" s="333"/>
      <c r="Y957" s="333"/>
      <c r="Z957" s="333"/>
      <c r="AA957" s="333"/>
      <c r="AB957" s="333"/>
      <c r="AC957" s="333"/>
      <c r="AD957" s="333"/>
      <c r="AE957" s="333"/>
      <c r="AF957" s="333"/>
      <c r="AG957" s="333"/>
      <c r="AH957" s="333"/>
      <c r="AI957" s="333"/>
      <c r="AJ957" s="333"/>
      <c r="AK957" s="333"/>
      <c r="AL957" s="333"/>
      <c r="AM957" s="333"/>
      <c r="AN957" s="333"/>
      <c r="AO957"/>
      <c r="AP957"/>
      <c r="AQ957"/>
      <c r="AR957"/>
      <c r="AS957" s="333"/>
      <c r="AT957" s="333"/>
      <c r="AU957" s="333"/>
      <c r="AV957" s="333"/>
      <c r="AW957" s="333"/>
      <c r="AX957" s="333"/>
      <c r="AY957" s="333"/>
      <c r="AZ957" s="333"/>
      <c r="BA957"/>
      <c r="BB957"/>
      <c r="BC957"/>
      <c r="BD957"/>
      <c r="BE957"/>
      <c r="BF957"/>
      <c r="BG957" s="333"/>
      <c r="BH957" s="333"/>
      <c r="BI957" s="333"/>
      <c r="BJ957" s="333"/>
      <c r="BK957" s="333"/>
      <c r="BL957" s="333"/>
      <c r="BM957" s="333"/>
      <c r="BN957" s="333"/>
      <c r="BO957" s="333"/>
      <c r="BP957" s="333"/>
      <c r="BQ957" s="333"/>
      <c r="BR957" s="333"/>
      <c r="BS957" s="333"/>
      <c r="BT957" s="333"/>
      <c r="BU957" s="333"/>
      <c r="BV957" s="333"/>
      <c r="BW957" s="333"/>
      <c r="BX957" s="333"/>
      <c r="BY957" s="333"/>
      <c r="BZ957" s="333"/>
      <c r="CA957" s="333"/>
      <c r="CB957" s="333"/>
      <c r="CC957" s="333"/>
      <c r="CD957" s="333"/>
      <c r="CE957" s="337"/>
      <c r="CF957" s="337"/>
      <c r="CG957" s="337"/>
      <c r="CH957" s="337"/>
      <c r="CI957" s="333"/>
      <c r="CJ957" s="333"/>
      <c r="CK957" s="333"/>
      <c r="CL957" s="333"/>
      <c r="CM957" s="333"/>
      <c r="CN957" s="333"/>
      <c r="CO957" s="333"/>
      <c r="CP957" s="333"/>
      <c r="CQ957" s="337"/>
      <c r="CR957" s="337"/>
      <c r="CS957" s="337"/>
      <c r="CT957" s="337"/>
      <c r="CU957" s="337"/>
      <c r="CV957" s="337"/>
      <c r="CW957" s="337"/>
      <c r="CX957" s="337"/>
      <c r="CY957" s="337"/>
      <c r="CZ957" s="337"/>
      <c r="DA957" s="337"/>
      <c r="DB957" s="337"/>
      <c r="DC957" s="337"/>
      <c r="DD957" s="337"/>
      <c r="DE957" s="337"/>
      <c r="DF957" s="337"/>
      <c r="DG957" s="337"/>
      <c r="DH957" s="337"/>
      <c r="DI957" s="337"/>
      <c r="DJ957" s="337"/>
      <c r="DK957" s="337"/>
      <c r="DL957" s="337"/>
      <c r="DM957"/>
      <c r="DN957"/>
      <c r="DO957"/>
      <c r="EA957" s="333"/>
      <c r="EB957" s="333"/>
      <c r="EC957" s="333"/>
      <c r="ED957" s="333"/>
      <c r="EE957" s="333"/>
      <c r="EF957" s="333"/>
      <c r="EG957" s="333"/>
      <c r="EH957" s="333"/>
      <c r="EJ957" s="66"/>
      <c r="EL957" s="66"/>
      <c r="EM957" s="338"/>
    </row>
    <row r="958" spans="1:143" s="83" customFormat="1">
      <c r="A958" s="66"/>
      <c r="B958" s="66"/>
      <c r="C958" s="120"/>
      <c r="D958" s="66"/>
      <c r="E958" s="197"/>
      <c r="F958" s="120"/>
      <c r="G958" s="333"/>
      <c r="H958" s="333"/>
      <c r="I958" s="333"/>
      <c r="J958" s="333"/>
      <c r="K958" s="333"/>
      <c r="L958" s="333"/>
      <c r="M958" s="333"/>
      <c r="N958" s="333"/>
      <c r="O958" s="333"/>
      <c r="P958" s="333"/>
      <c r="Q958" s="333"/>
      <c r="R958" s="333"/>
      <c r="S958" s="333"/>
      <c r="T958" s="333"/>
      <c r="U958" s="333"/>
      <c r="V958" s="333"/>
      <c r="W958" s="333"/>
      <c r="X958" s="333"/>
      <c r="Y958" s="333"/>
      <c r="Z958" s="333"/>
      <c r="AA958" s="333"/>
      <c r="AB958" s="333"/>
      <c r="AC958" s="333"/>
      <c r="AD958" s="333"/>
      <c r="AE958" s="333"/>
      <c r="AF958" s="333"/>
      <c r="AG958" s="333"/>
      <c r="AH958" s="333"/>
      <c r="AI958" s="333"/>
      <c r="AJ958" s="333"/>
      <c r="AK958" s="333"/>
      <c r="AL958" s="333"/>
      <c r="AM958" s="333"/>
      <c r="AN958" s="333"/>
      <c r="AO958"/>
      <c r="AP958"/>
      <c r="AQ958"/>
      <c r="AR958"/>
      <c r="AS958" s="333"/>
      <c r="AT958" s="333"/>
      <c r="AU958" s="333"/>
      <c r="AV958" s="333"/>
      <c r="AW958" s="333"/>
      <c r="AX958" s="333"/>
      <c r="AY958" s="333"/>
      <c r="AZ958" s="333"/>
      <c r="BA958"/>
      <c r="BB958"/>
      <c r="BC958"/>
      <c r="BD958"/>
      <c r="BE958"/>
      <c r="BF958"/>
      <c r="BG958" s="333"/>
      <c r="BH958" s="333"/>
      <c r="BI958" s="333"/>
      <c r="BJ958" s="333"/>
      <c r="BK958" s="333"/>
      <c r="BL958" s="333"/>
      <c r="BM958" s="333"/>
      <c r="BN958" s="333"/>
      <c r="BO958" s="333"/>
      <c r="BP958" s="333"/>
      <c r="BQ958" s="333"/>
      <c r="BR958" s="333"/>
      <c r="BS958" s="333"/>
      <c r="BT958" s="333"/>
      <c r="BU958" s="333"/>
      <c r="BV958" s="333"/>
      <c r="BW958" s="333"/>
      <c r="BX958" s="333"/>
      <c r="BY958" s="333"/>
      <c r="BZ958" s="333"/>
      <c r="CA958" s="333"/>
      <c r="CB958" s="333"/>
      <c r="CC958" s="333"/>
      <c r="CD958" s="333"/>
      <c r="CE958" s="337"/>
      <c r="CF958" s="337"/>
      <c r="CG958" s="337"/>
      <c r="CH958" s="337"/>
      <c r="CI958" s="333"/>
      <c r="CJ958" s="333"/>
      <c r="CK958" s="333"/>
      <c r="CL958" s="333"/>
      <c r="CM958" s="333"/>
      <c r="CN958" s="333"/>
      <c r="CO958" s="333"/>
      <c r="CP958" s="333"/>
      <c r="CQ958" s="337"/>
      <c r="CR958" s="337"/>
      <c r="CS958" s="337"/>
      <c r="CT958" s="337"/>
      <c r="CU958" s="337"/>
      <c r="CV958" s="337"/>
      <c r="CW958" s="337"/>
      <c r="CX958" s="337"/>
      <c r="CY958" s="337"/>
      <c r="CZ958" s="337"/>
      <c r="DA958" s="337"/>
      <c r="DB958" s="337"/>
      <c r="DC958" s="337"/>
      <c r="DD958" s="337"/>
      <c r="DE958" s="337"/>
      <c r="DF958" s="337"/>
      <c r="DG958" s="337"/>
      <c r="DH958" s="337"/>
      <c r="DI958" s="337"/>
      <c r="DJ958" s="337"/>
      <c r="DK958" s="337"/>
      <c r="DL958" s="337"/>
      <c r="DM958"/>
      <c r="DN958"/>
      <c r="DO958"/>
      <c r="EA958" s="333"/>
      <c r="EB958" s="333"/>
      <c r="EC958" s="333"/>
      <c r="ED958" s="333"/>
      <c r="EE958" s="333"/>
      <c r="EF958" s="333"/>
      <c r="EG958" s="333"/>
      <c r="EH958" s="333"/>
      <c r="EJ958" s="66"/>
      <c r="EL958" s="66"/>
      <c r="EM958" s="338"/>
    </row>
    <row r="959" spans="1:143" s="83" customFormat="1">
      <c r="A959" s="66"/>
      <c r="B959" s="66"/>
      <c r="C959" s="120"/>
      <c r="D959" s="66"/>
      <c r="E959" s="197"/>
      <c r="F959" s="120"/>
      <c r="G959" s="333"/>
      <c r="H959" s="333"/>
      <c r="I959" s="333"/>
      <c r="J959" s="333"/>
      <c r="K959" s="333"/>
      <c r="L959" s="333"/>
      <c r="M959" s="333"/>
      <c r="N959" s="333"/>
      <c r="O959" s="333"/>
      <c r="P959" s="333"/>
      <c r="Q959" s="333"/>
      <c r="R959" s="333"/>
      <c r="S959" s="333"/>
      <c r="T959" s="333"/>
      <c r="U959" s="333"/>
      <c r="V959" s="333"/>
      <c r="W959" s="333"/>
      <c r="X959" s="333"/>
      <c r="Y959" s="333"/>
      <c r="Z959" s="333"/>
      <c r="AA959" s="333"/>
      <c r="AB959" s="333"/>
      <c r="AC959" s="333"/>
      <c r="AD959" s="333"/>
      <c r="AE959" s="333"/>
      <c r="AF959" s="333"/>
      <c r="AG959" s="333"/>
      <c r="AH959" s="333"/>
      <c r="AI959" s="333"/>
      <c r="AJ959" s="333"/>
      <c r="AK959" s="333"/>
      <c r="AL959" s="333"/>
      <c r="AM959" s="333"/>
      <c r="AN959" s="333"/>
      <c r="AO959"/>
      <c r="AP959"/>
      <c r="AQ959"/>
      <c r="AR959"/>
      <c r="AS959" s="333"/>
      <c r="AT959" s="333"/>
      <c r="AU959" s="333"/>
      <c r="AV959" s="333"/>
      <c r="AW959" s="333"/>
      <c r="AX959" s="333"/>
      <c r="AY959" s="333"/>
      <c r="AZ959" s="333"/>
      <c r="BA959"/>
      <c r="BB959"/>
      <c r="BC959"/>
      <c r="BD959"/>
      <c r="BE959"/>
      <c r="BF959"/>
      <c r="BG959" s="333"/>
      <c r="BH959" s="333"/>
      <c r="BI959" s="333"/>
      <c r="BJ959" s="333"/>
      <c r="BK959" s="333"/>
      <c r="BL959" s="333"/>
      <c r="BM959" s="333"/>
      <c r="BN959" s="333"/>
      <c r="BO959" s="333"/>
      <c r="BP959" s="333"/>
      <c r="BQ959" s="333"/>
      <c r="BR959" s="333"/>
      <c r="BS959" s="333"/>
      <c r="BT959" s="333"/>
      <c r="BU959" s="333"/>
      <c r="BV959" s="333"/>
      <c r="BW959" s="333"/>
      <c r="BX959" s="333"/>
      <c r="BY959" s="333"/>
      <c r="BZ959" s="333"/>
      <c r="CA959" s="333"/>
      <c r="CB959" s="333"/>
      <c r="CC959" s="333"/>
      <c r="CD959" s="333"/>
      <c r="CE959" s="337"/>
      <c r="CF959" s="337"/>
      <c r="CG959" s="337"/>
      <c r="CH959" s="337"/>
      <c r="CI959" s="333"/>
      <c r="CJ959" s="333"/>
      <c r="CK959" s="333"/>
      <c r="CL959" s="333"/>
      <c r="CM959" s="333"/>
      <c r="CN959" s="333"/>
      <c r="CO959" s="333"/>
      <c r="CP959" s="333"/>
      <c r="CQ959" s="337"/>
      <c r="CR959" s="337"/>
      <c r="CS959" s="337"/>
      <c r="CT959" s="337"/>
      <c r="CU959" s="337"/>
      <c r="CV959" s="337"/>
      <c r="CW959" s="337"/>
      <c r="CX959" s="337"/>
      <c r="CY959" s="337"/>
      <c r="CZ959" s="337"/>
      <c r="DA959" s="337"/>
      <c r="DB959" s="337"/>
      <c r="DC959" s="337"/>
      <c r="DD959" s="337"/>
      <c r="DE959" s="337"/>
      <c r="DF959" s="337"/>
      <c r="DG959" s="337"/>
      <c r="DH959" s="337"/>
      <c r="DI959" s="337"/>
      <c r="DJ959" s="337"/>
      <c r="DK959" s="337"/>
      <c r="DL959" s="337"/>
      <c r="DM959"/>
      <c r="DN959"/>
      <c r="DO959"/>
      <c r="EA959" s="333"/>
      <c r="EB959" s="333"/>
      <c r="EC959" s="333"/>
      <c r="ED959" s="333"/>
      <c r="EE959" s="333"/>
      <c r="EF959" s="333"/>
      <c r="EG959" s="333"/>
      <c r="EH959" s="333"/>
      <c r="EJ959" s="66"/>
      <c r="EL959" s="66"/>
      <c r="EM959" s="338"/>
    </row>
    <row r="960" spans="1:143" s="83" customFormat="1">
      <c r="A960" s="66"/>
      <c r="B960" s="66"/>
      <c r="C960" s="120"/>
      <c r="D960" s="66"/>
      <c r="E960" s="197"/>
      <c r="F960" s="120"/>
      <c r="G960" s="333"/>
      <c r="H960" s="333"/>
      <c r="I960" s="333"/>
      <c r="J960" s="333"/>
      <c r="K960" s="333"/>
      <c r="L960" s="333"/>
      <c r="M960" s="333"/>
      <c r="N960" s="333"/>
      <c r="O960" s="333"/>
      <c r="P960" s="333"/>
      <c r="Q960" s="333"/>
      <c r="R960" s="333"/>
      <c r="S960" s="333"/>
      <c r="T960" s="333"/>
      <c r="U960" s="333"/>
      <c r="V960" s="333"/>
      <c r="W960" s="333"/>
      <c r="X960" s="333"/>
      <c r="Y960" s="333"/>
      <c r="Z960" s="333"/>
      <c r="AA960" s="333"/>
      <c r="AB960" s="333"/>
      <c r="AC960" s="333"/>
      <c r="AD960" s="333"/>
      <c r="AE960" s="333"/>
      <c r="AF960" s="333"/>
      <c r="AG960" s="333"/>
      <c r="AH960" s="333"/>
      <c r="AI960" s="333"/>
      <c r="AJ960" s="333"/>
      <c r="AK960" s="333"/>
      <c r="AL960" s="333"/>
      <c r="AM960" s="333"/>
      <c r="AN960" s="333"/>
      <c r="AO960"/>
      <c r="AP960"/>
      <c r="AQ960"/>
      <c r="AR960"/>
      <c r="AS960" s="333"/>
      <c r="AT960" s="333"/>
      <c r="AU960" s="333"/>
      <c r="AV960" s="333"/>
      <c r="AW960" s="333"/>
      <c r="AX960" s="333"/>
      <c r="AY960" s="333"/>
      <c r="AZ960" s="333"/>
      <c r="BA960"/>
      <c r="BB960"/>
      <c r="BC960"/>
      <c r="BD960"/>
      <c r="BE960"/>
      <c r="BF960"/>
      <c r="BG960" s="333"/>
      <c r="BH960" s="333"/>
      <c r="BI960" s="333"/>
      <c r="BJ960" s="333"/>
      <c r="BK960" s="333"/>
      <c r="BL960" s="333"/>
      <c r="BM960" s="333"/>
      <c r="BN960" s="333"/>
      <c r="BO960" s="333"/>
      <c r="BP960" s="333"/>
      <c r="BQ960" s="333"/>
      <c r="BR960" s="333"/>
      <c r="BS960" s="333"/>
      <c r="BT960" s="333"/>
      <c r="BU960" s="333"/>
      <c r="BV960" s="333"/>
      <c r="BW960" s="333"/>
      <c r="BX960" s="333"/>
      <c r="BY960" s="333"/>
      <c r="BZ960" s="333"/>
      <c r="CA960" s="333"/>
      <c r="CB960" s="333"/>
      <c r="CC960" s="333"/>
      <c r="CD960" s="333"/>
      <c r="CE960" s="337"/>
      <c r="CF960" s="337"/>
      <c r="CG960" s="337"/>
      <c r="CH960" s="337"/>
      <c r="CI960" s="333"/>
      <c r="CJ960" s="333"/>
      <c r="CK960" s="333"/>
      <c r="CL960" s="333"/>
      <c r="CM960" s="333"/>
      <c r="CN960" s="333"/>
      <c r="CO960" s="333"/>
      <c r="CP960" s="333"/>
      <c r="CQ960" s="337"/>
      <c r="CR960" s="337"/>
      <c r="CS960" s="337"/>
      <c r="CT960" s="337"/>
      <c r="CU960" s="337"/>
      <c r="CV960" s="337"/>
      <c r="CW960" s="337"/>
      <c r="CX960" s="337"/>
      <c r="CY960" s="337"/>
      <c r="CZ960" s="337"/>
      <c r="DA960" s="337"/>
      <c r="DB960" s="337"/>
      <c r="DC960" s="337"/>
      <c r="DD960" s="337"/>
      <c r="DE960" s="337"/>
      <c r="DF960" s="337"/>
      <c r="DG960" s="337"/>
      <c r="DH960" s="337"/>
      <c r="DI960" s="337"/>
      <c r="DJ960" s="337"/>
      <c r="DK960" s="337"/>
      <c r="DL960" s="337"/>
      <c r="DM960"/>
      <c r="DN960"/>
      <c r="DO960"/>
      <c r="EA960" s="333"/>
      <c r="EB960" s="333"/>
      <c r="EC960" s="333"/>
      <c r="ED960" s="333"/>
      <c r="EE960" s="333"/>
      <c r="EF960" s="333"/>
      <c r="EG960" s="333"/>
      <c r="EH960" s="333"/>
      <c r="EJ960" s="66"/>
      <c r="EL960" s="66"/>
      <c r="EM960" s="338"/>
    </row>
    <row r="961" spans="1:143" s="83" customFormat="1">
      <c r="A961" s="66"/>
      <c r="B961" s="66"/>
      <c r="C961" s="120"/>
      <c r="D961" s="66"/>
      <c r="E961" s="197"/>
      <c r="F961" s="120"/>
      <c r="G961" s="333"/>
      <c r="H961" s="333"/>
      <c r="I961" s="333"/>
      <c r="J961" s="333"/>
      <c r="K961" s="333"/>
      <c r="L961" s="333"/>
      <c r="M961" s="333"/>
      <c r="N961" s="333"/>
      <c r="O961" s="333"/>
      <c r="P961" s="333"/>
      <c r="Q961" s="333"/>
      <c r="R961" s="333"/>
      <c r="S961" s="333"/>
      <c r="T961" s="333"/>
      <c r="U961" s="333"/>
      <c r="V961" s="333"/>
      <c r="W961" s="333"/>
      <c r="X961" s="333"/>
      <c r="Y961" s="333"/>
      <c r="Z961" s="333"/>
      <c r="AA961" s="333"/>
      <c r="AB961" s="333"/>
      <c r="AC961" s="333"/>
      <c r="AD961" s="333"/>
      <c r="AE961" s="333"/>
      <c r="AF961" s="333"/>
      <c r="AG961" s="333"/>
      <c r="AH961" s="333"/>
      <c r="AI961" s="333"/>
      <c r="AJ961" s="333"/>
      <c r="AK961" s="333"/>
      <c r="AL961" s="333"/>
      <c r="AM961" s="333"/>
      <c r="AN961" s="333"/>
      <c r="AO961"/>
      <c r="AP961"/>
      <c r="AQ961"/>
      <c r="AR961"/>
      <c r="AS961" s="333"/>
      <c r="AT961" s="333"/>
      <c r="AU961" s="333"/>
      <c r="AV961" s="333"/>
      <c r="AW961" s="333"/>
      <c r="AX961" s="333"/>
      <c r="AY961" s="333"/>
      <c r="AZ961" s="333"/>
      <c r="BA961"/>
      <c r="BB961"/>
      <c r="BC961"/>
      <c r="BD961"/>
      <c r="BE961"/>
      <c r="BF961"/>
      <c r="BG961" s="333"/>
      <c r="BH961" s="333"/>
      <c r="BI961" s="333"/>
      <c r="BJ961" s="333"/>
      <c r="BK961" s="333"/>
      <c r="BL961" s="333"/>
      <c r="BM961" s="333"/>
      <c r="BN961" s="333"/>
      <c r="BO961" s="333"/>
      <c r="BP961" s="333"/>
      <c r="BQ961" s="333"/>
      <c r="BR961" s="333"/>
      <c r="BS961" s="333"/>
      <c r="BT961" s="333"/>
      <c r="BU961" s="333"/>
      <c r="BV961" s="333"/>
      <c r="BW961" s="333"/>
      <c r="BX961" s="333"/>
      <c r="BY961" s="333"/>
      <c r="BZ961" s="333"/>
      <c r="CA961" s="333"/>
      <c r="CB961" s="333"/>
      <c r="CC961" s="333"/>
      <c r="CD961" s="333"/>
      <c r="CE961" s="337"/>
      <c r="CF961" s="337"/>
      <c r="CG961" s="337"/>
      <c r="CH961" s="337"/>
      <c r="CI961" s="333"/>
      <c r="CJ961" s="333"/>
      <c r="CK961" s="333"/>
      <c r="CL961" s="333"/>
      <c r="CM961" s="333"/>
      <c r="CN961" s="333"/>
      <c r="CO961" s="333"/>
      <c r="CP961" s="333"/>
      <c r="CQ961" s="337"/>
      <c r="CR961" s="337"/>
      <c r="CS961" s="337"/>
      <c r="CT961" s="337"/>
      <c r="CU961" s="337"/>
      <c r="CV961" s="337"/>
      <c r="CW961" s="337"/>
      <c r="CX961" s="337"/>
      <c r="CY961" s="337"/>
      <c r="CZ961" s="337"/>
      <c r="DA961" s="337"/>
      <c r="DB961" s="337"/>
      <c r="DC961" s="337"/>
      <c r="DD961" s="337"/>
      <c r="DE961" s="337"/>
      <c r="DF961" s="337"/>
      <c r="DG961" s="337"/>
      <c r="DH961" s="337"/>
      <c r="DI961" s="337"/>
      <c r="DJ961" s="337"/>
      <c r="DK961" s="337"/>
      <c r="DL961" s="337"/>
      <c r="DM961"/>
      <c r="DN961"/>
      <c r="DO961"/>
      <c r="EA961" s="333"/>
      <c r="EB961" s="333"/>
      <c r="EC961" s="333"/>
      <c r="ED961" s="333"/>
      <c r="EE961" s="333"/>
      <c r="EF961" s="333"/>
      <c r="EG961" s="333"/>
      <c r="EH961" s="333"/>
      <c r="EJ961" s="66"/>
      <c r="EL961" s="66"/>
      <c r="EM961" s="338"/>
    </row>
    <row r="962" spans="1:143" s="83" customFormat="1">
      <c r="A962" s="66"/>
      <c r="B962" s="66"/>
      <c r="C962" s="120"/>
      <c r="D962" s="66"/>
      <c r="E962" s="197"/>
      <c r="F962" s="120"/>
      <c r="G962" s="333"/>
      <c r="H962" s="333"/>
      <c r="I962" s="333"/>
      <c r="J962" s="333"/>
      <c r="K962" s="333"/>
      <c r="L962" s="333"/>
      <c r="M962" s="333"/>
      <c r="N962" s="333"/>
      <c r="O962" s="333"/>
      <c r="P962" s="333"/>
      <c r="Q962" s="333"/>
      <c r="R962" s="333"/>
      <c r="S962" s="333"/>
      <c r="T962" s="333"/>
      <c r="U962" s="333"/>
      <c r="V962" s="333"/>
      <c r="W962" s="333"/>
      <c r="X962" s="333"/>
      <c r="Y962" s="333"/>
      <c r="Z962" s="333"/>
      <c r="AA962" s="333"/>
      <c r="AB962" s="333"/>
      <c r="AC962" s="333"/>
      <c r="AD962" s="333"/>
      <c r="AE962" s="333"/>
      <c r="AF962" s="333"/>
      <c r="AG962" s="333"/>
      <c r="AH962" s="333"/>
      <c r="AI962" s="333"/>
      <c r="AJ962" s="333"/>
      <c r="AK962" s="333"/>
      <c r="AL962" s="333"/>
      <c r="AM962" s="333"/>
      <c r="AN962" s="333"/>
      <c r="AO962"/>
      <c r="AP962"/>
      <c r="AQ962"/>
      <c r="AR962"/>
      <c r="AS962" s="333"/>
      <c r="AT962" s="333"/>
      <c r="AU962" s="333"/>
      <c r="AV962" s="333"/>
      <c r="AW962" s="333"/>
      <c r="AX962" s="333"/>
      <c r="AY962" s="333"/>
      <c r="AZ962" s="333"/>
      <c r="BA962"/>
      <c r="BB962"/>
      <c r="BC962"/>
      <c r="BD962"/>
      <c r="BE962"/>
      <c r="BF962"/>
      <c r="BG962" s="333"/>
      <c r="BH962" s="333"/>
      <c r="BI962" s="333"/>
      <c r="BJ962" s="333"/>
      <c r="BK962" s="333"/>
      <c r="BL962" s="333"/>
      <c r="BM962" s="333"/>
      <c r="BN962" s="333"/>
      <c r="BO962" s="333"/>
      <c r="BP962" s="333"/>
      <c r="BQ962" s="333"/>
      <c r="BR962" s="333"/>
      <c r="BS962" s="333"/>
      <c r="BT962" s="333"/>
      <c r="BU962" s="333"/>
      <c r="BV962" s="333"/>
      <c r="BW962" s="333"/>
      <c r="BX962" s="333"/>
      <c r="BY962" s="333"/>
      <c r="BZ962" s="333"/>
      <c r="CA962" s="333"/>
      <c r="CB962" s="333"/>
      <c r="CC962" s="333"/>
      <c r="CD962" s="333"/>
      <c r="CE962" s="337"/>
      <c r="CF962" s="337"/>
      <c r="CG962" s="337"/>
      <c r="CH962" s="337"/>
      <c r="CI962" s="333"/>
      <c r="CJ962" s="333"/>
      <c r="CK962" s="333"/>
      <c r="CL962" s="333"/>
      <c r="CM962" s="333"/>
      <c r="CN962" s="333"/>
      <c r="CO962" s="333"/>
      <c r="CP962" s="333"/>
      <c r="CQ962" s="337"/>
      <c r="CR962" s="337"/>
      <c r="CS962" s="337"/>
      <c r="CT962" s="337"/>
      <c r="CU962" s="337"/>
      <c r="CV962" s="337"/>
      <c r="CW962" s="337"/>
      <c r="CX962" s="337"/>
      <c r="CY962" s="337"/>
      <c r="CZ962" s="337"/>
      <c r="DA962" s="337"/>
      <c r="DB962" s="337"/>
      <c r="DC962" s="337"/>
      <c r="DD962" s="337"/>
      <c r="DE962" s="337"/>
      <c r="DF962" s="337"/>
      <c r="DG962" s="337"/>
      <c r="DH962" s="337"/>
      <c r="DI962" s="337"/>
      <c r="DJ962" s="337"/>
      <c r="DK962" s="337"/>
      <c r="DL962" s="337"/>
      <c r="DM962"/>
      <c r="DN962"/>
      <c r="DO962"/>
      <c r="EA962" s="333"/>
      <c r="EB962" s="333"/>
      <c r="EC962" s="333"/>
      <c r="ED962" s="333"/>
      <c r="EE962" s="333"/>
      <c r="EF962" s="333"/>
      <c r="EG962" s="333"/>
      <c r="EH962" s="333"/>
      <c r="EJ962" s="66"/>
      <c r="EL962" s="66"/>
      <c r="EM962" s="338"/>
    </row>
    <row r="963" spans="1:143" s="83" customFormat="1">
      <c r="A963" s="66"/>
      <c r="B963" s="66"/>
      <c r="C963" s="120"/>
      <c r="D963" s="66"/>
      <c r="E963" s="197"/>
      <c r="F963" s="120"/>
      <c r="G963" s="333"/>
      <c r="H963" s="333"/>
      <c r="I963" s="333"/>
      <c r="J963" s="333"/>
      <c r="K963" s="333"/>
      <c r="L963" s="333"/>
      <c r="M963" s="333"/>
      <c r="N963" s="333"/>
      <c r="O963" s="333"/>
      <c r="P963" s="333"/>
      <c r="Q963" s="333"/>
      <c r="R963" s="333"/>
      <c r="S963" s="333"/>
      <c r="T963" s="333"/>
      <c r="U963" s="333"/>
      <c r="V963" s="333"/>
      <c r="W963" s="333"/>
      <c r="X963" s="333"/>
      <c r="Y963" s="333"/>
      <c r="Z963" s="333"/>
      <c r="AA963" s="333"/>
      <c r="AB963" s="333"/>
      <c r="AC963" s="333"/>
      <c r="AD963" s="333"/>
      <c r="AE963" s="333"/>
      <c r="AF963" s="333"/>
      <c r="AG963" s="333"/>
      <c r="AH963" s="333"/>
      <c r="AI963" s="333"/>
      <c r="AJ963" s="333"/>
      <c r="AK963" s="333"/>
      <c r="AL963" s="333"/>
      <c r="AM963" s="333"/>
      <c r="AN963" s="333"/>
      <c r="AO963"/>
      <c r="AP963"/>
      <c r="AQ963"/>
      <c r="AR963"/>
      <c r="AS963" s="333"/>
      <c r="AT963" s="333"/>
      <c r="AU963" s="333"/>
      <c r="AV963" s="333"/>
      <c r="AW963" s="333"/>
      <c r="AX963" s="333"/>
      <c r="AY963" s="333"/>
      <c r="AZ963" s="333"/>
      <c r="BA963"/>
      <c r="BB963"/>
      <c r="BC963"/>
      <c r="BD963"/>
      <c r="BE963"/>
      <c r="BF963"/>
      <c r="BG963" s="333"/>
      <c r="BH963" s="333"/>
      <c r="BI963" s="333"/>
      <c r="BJ963" s="333"/>
      <c r="BK963" s="333"/>
      <c r="BL963" s="333"/>
      <c r="BM963" s="333"/>
      <c r="BN963" s="333"/>
      <c r="BO963" s="333"/>
      <c r="BP963" s="333"/>
      <c r="BQ963" s="333"/>
      <c r="BR963" s="333"/>
      <c r="BS963" s="333"/>
      <c r="BT963" s="333"/>
      <c r="BU963" s="333"/>
      <c r="BV963" s="333"/>
      <c r="BW963" s="333"/>
      <c r="BX963" s="333"/>
      <c r="BY963" s="333"/>
      <c r="BZ963" s="333"/>
      <c r="CA963" s="333"/>
      <c r="CB963" s="333"/>
      <c r="CC963" s="333"/>
      <c r="CD963" s="333"/>
      <c r="CE963" s="337"/>
      <c r="CF963" s="337"/>
      <c r="CG963" s="337"/>
      <c r="CH963" s="337"/>
      <c r="CI963" s="333"/>
      <c r="CJ963" s="333"/>
      <c r="CK963" s="333"/>
      <c r="CL963" s="333"/>
      <c r="CM963" s="333"/>
      <c r="CN963" s="333"/>
      <c r="CO963" s="333"/>
      <c r="CP963" s="333"/>
      <c r="CQ963" s="337"/>
      <c r="CR963" s="337"/>
      <c r="CS963" s="337"/>
      <c r="CT963" s="337"/>
      <c r="CU963" s="337"/>
      <c r="CV963" s="337"/>
      <c r="CW963" s="337"/>
      <c r="CX963" s="337"/>
      <c r="CY963" s="337"/>
      <c r="CZ963" s="337"/>
      <c r="DA963" s="337"/>
      <c r="DB963" s="337"/>
      <c r="DC963" s="337"/>
      <c r="DD963" s="337"/>
      <c r="DE963" s="337"/>
      <c r="DF963" s="337"/>
      <c r="DG963" s="337"/>
      <c r="DH963" s="337"/>
      <c r="DI963" s="337"/>
      <c r="DJ963" s="337"/>
      <c r="DK963" s="337"/>
      <c r="DL963" s="337"/>
      <c r="DM963"/>
      <c r="DN963"/>
      <c r="DO963"/>
      <c r="EA963" s="333"/>
      <c r="EB963" s="333"/>
      <c r="EC963" s="333"/>
      <c r="ED963" s="333"/>
      <c r="EE963" s="333"/>
      <c r="EF963" s="333"/>
      <c r="EG963" s="333"/>
      <c r="EH963" s="333"/>
      <c r="EJ963" s="66"/>
      <c r="EL963" s="66"/>
      <c r="EM963" s="338"/>
    </row>
    <row r="964" spans="1:143" s="83" customFormat="1">
      <c r="A964" s="66"/>
      <c r="B964" s="66"/>
      <c r="C964" s="120"/>
      <c r="D964" s="66"/>
      <c r="E964" s="197"/>
      <c r="F964" s="120"/>
      <c r="G964" s="333"/>
      <c r="H964" s="333"/>
      <c r="I964" s="333"/>
      <c r="J964" s="333"/>
      <c r="K964" s="333"/>
      <c r="L964" s="333"/>
      <c r="M964" s="333"/>
      <c r="N964" s="333"/>
      <c r="O964" s="333"/>
      <c r="P964" s="333"/>
      <c r="Q964" s="333"/>
      <c r="R964" s="333"/>
      <c r="S964" s="333"/>
      <c r="T964" s="333"/>
      <c r="U964" s="333"/>
      <c r="V964" s="333"/>
      <c r="W964" s="333"/>
      <c r="X964" s="333"/>
      <c r="Y964" s="333"/>
      <c r="Z964" s="333"/>
      <c r="AA964" s="333"/>
      <c r="AB964" s="333"/>
      <c r="AC964" s="333"/>
      <c r="AD964" s="333"/>
      <c r="AE964" s="333"/>
      <c r="AF964" s="333"/>
      <c r="AG964" s="333"/>
      <c r="AH964" s="333"/>
      <c r="AI964" s="333"/>
      <c r="AJ964" s="333"/>
      <c r="AK964" s="333"/>
      <c r="AL964" s="333"/>
      <c r="AM964" s="333"/>
      <c r="AN964" s="333"/>
      <c r="AO964"/>
      <c r="AP964"/>
      <c r="AQ964"/>
      <c r="AR964"/>
      <c r="AS964" s="333"/>
      <c r="AT964" s="333"/>
      <c r="AU964" s="333"/>
      <c r="AV964" s="333"/>
      <c r="AW964" s="333"/>
      <c r="AX964" s="333"/>
      <c r="AY964" s="333"/>
      <c r="AZ964" s="333"/>
      <c r="BA964"/>
      <c r="BB964"/>
      <c r="BC964"/>
      <c r="BD964"/>
      <c r="BE964"/>
      <c r="BF964"/>
      <c r="BG964" s="333"/>
      <c r="BH964" s="333"/>
      <c r="BI964" s="333"/>
      <c r="BJ964" s="333"/>
      <c r="BK964" s="333"/>
      <c r="BL964" s="333"/>
      <c r="BM964" s="333"/>
      <c r="BN964" s="333"/>
      <c r="BO964" s="333"/>
      <c r="BP964" s="333"/>
      <c r="BQ964" s="333"/>
      <c r="BR964" s="333"/>
      <c r="BS964" s="333"/>
      <c r="BT964" s="333"/>
      <c r="BU964" s="333"/>
      <c r="BV964" s="333"/>
      <c r="BW964" s="333"/>
      <c r="BX964" s="333"/>
      <c r="BY964" s="333"/>
      <c r="BZ964" s="333"/>
      <c r="CA964" s="333"/>
      <c r="CB964" s="333"/>
      <c r="CC964" s="333"/>
      <c r="CD964" s="333"/>
      <c r="CE964" s="337"/>
      <c r="CF964" s="337"/>
      <c r="CG964" s="337"/>
      <c r="CH964" s="337"/>
      <c r="CI964" s="333"/>
      <c r="CJ964" s="333"/>
      <c r="CK964" s="333"/>
      <c r="CL964" s="333"/>
      <c r="CM964" s="333"/>
      <c r="CN964" s="333"/>
      <c r="CO964" s="333"/>
      <c r="CP964" s="333"/>
      <c r="CQ964" s="337"/>
      <c r="CR964" s="337"/>
      <c r="CS964" s="337"/>
      <c r="CT964" s="337"/>
      <c r="CU964" s="337"/>
      <c r="CV964" s="337"/>
      <c r="CW964" s="337"/>
      <c r="CX964" s="337"/>
      <c r="CY964" s="337"/>
      <c r="CZ964" s="337"/>
      <c r="DA964" s="337"/>
      <c r="DB964" s="337"/>
      <c r="DC964" s="337"/>
      <c r="DD964" s="337"/>
      <c r="DE964" s="337"/>
      <c r="DF964" s="337"/>
      <c r="DG964" s="337"/>
      <c r="DH964" s="337"/>
      <c r="DI964" s="337"/>
      <c r="DJ964" s="337"/>
      <c r="DK964" s="337"/>
      <c r="DL964" s="337"/>
      <c r="DM964"/>
      <c r="DN964"/>
      <c r="DO964"/>
      <c r="EA964" s="333"/>
      <c r="EB964" s="333"/>
      <c r="EC964" s="333"/>
      <c r="ED964" s="333"/>
      <c r="EE964" s="333"/>
      <c r="EF964" s="333"/>
      <c r="EG964" s="333"/>
      <c r="EH964" s="333"/>
      <c r="EJ964" s="66"/>
      <c r="EL964" s="66"/>
      <c r="EM964" s="338"/>
    </row>
    <row r="965" spans="1:143" s="83" customFormat="1">
      <c r="A965" s="66"/>
      <c r="B965" s="66"/>
      <c r="C965" s="120"/>
      <c r="D965" s="66"/>
      <c r="E965" s="197"/>
      <c r="F965" s="120"/>
      <c r="G965" s="333"/>
      <c r="H965" s="333"/>
      <c r="I965" s="333"/>
      <c r="J965" s="333"/>
      <c r="K965" s="333"/>
      <c r="L965" s="333"/>
      <c r="M965" s="333"/>
      <c r="N965" s="333"/>
      <c r="O965" s="333"/>
      <c r="P965" s="333"/>
      <c r="Q965" s="333"/>
      <c r="R965" s="333"/>
      <c r="S965" s="333"/>
      <c r="T965" s="333"/>
      <c r="U965" s="333"/>
      <c r="V965" s="333"/>
      <c r="W965" s="333"/>
      <c r="X965" s="333"/>
      <c r="Y965" s="333"/>
      <c r="Z965" s="333"/>
      <c r="AA965" s="333"/>
      <c r="AB965" s="333"/>
      <c r="AC965" s="333"/>
      <c r="AD965" s="333"/>
      <c r="AE965" s="333"/>
      <c r="AF965" s="333"/>
      <c r="AG965" s="333"/>
      <c r="AH965" s="333"/>
      <c r="AI965" s="333"/>
      <c r="AJ965" s="333"/>
      <c r="AK965" s="333"/>
      <c r="AL965" s="333"/>
      <c r="AM965" s="333"/>
      <c r="AN965" s="333"/>
      <c r="AO965"/>
      <c r="AP965"/>
      <c r="AQ965"/>
      <c r="AR965"/>
      <c r="AS965" s="333"/>
      <c r="AT965" s="333"/>
      <c r="AU965" s="333"/>
      <c r="AV965" s="333"/>
      <c r="AW965" s="333"/>
      <c r="AX965" s="333"/>
      <c r="AY965" s="333"/>
      <c r="AZ965" s="333"/>
      <c r="BA965"/>
      <c r="BB965"/>
      <c r="BC965"/>
      <c r="BD965"/>
      <c r="BE965"/>
      <c r="BF965"/>
      <c r="BG965" s="333"/>
      <c r="BH965" s="333"/>
      <c r="BI965" s="333"/>
      <c r="BJ965" s="333"/>
      <c r="BK965" s="333"/>
      <c r="BL965" s="333"/>
      <c r="BM965" s="333"/>
      <c r="BN965" s="333"/>
      <c r="BO965" s="333"/>
      <c r="BP965" s="333"/>
      <c r="BQ965" s="333"/>
      <c r="BR965" s="333"/>
      <c r="BS965" s="333"/>
      <c r="BT965" s="333"/>
      <c r="BU965" s="333"/>
      <c r="BV965" s="333"/>
      <c r="BW965" s="333"/>
      <c r="BX965" s="333"/>
      <c r="BY965" s="333"/>
      <c r="BZ965" s="333"/>
      <c r="CA965" s="333"/>
      <c r="CB965" s="333"/>
      <c r="CC965" s="333"/>
      <c r="CD965" s="333"/>
      <c r="CE965" s="337"/>
      <c r="CF965" s="337"/>
      <c r="CG965" s="337"/>
      <c r="CH965" s="337"/>
      <c r="CI965" s="333"/>
      <c r="CJ965" s="333"/>
      <c r="CK965" s="333"/>
      <c r="CL965" s="333"/>
      <c r="CM965" s="333"/>
      <c r="CN965" s="333"/>
      <c r="CO965" s="333"/>
      <c r="CP965" s="333"/>
      <c r="CQ965" s="337"/>
      <c r="CR965" s="337"/>
      <c r="CS965" s="337"/>
      <c r="CT965" s="337"/>
      <c r="CU965" s="337"/>
      <c r="CV965" s="337"/>
      <c r="CW965" s="337"/>
      <c r="CX965" s="337"/>
      <c r="CY965" s="337"/>
      <c r="CZ965" s="337"/>
      <c r="DA965" s="337"/>
      <c r="DB965" s="337"/>
      <c r="DC965" s="337"/>
      <c r="DD965" s="337"/>
      <c r="DE965" s="337"/>
      <c r="DF965" s="337"/>
      <c r="DG965" s="337"/>
      <c r="DH965" s="337"/>
      <c r="DI965" s="337"/>
      <c r="DJ965" s="337"/>
      <c r="DK965" s="337"/>
      <c r="DL965" s="337"/>
      <c r="DM965"/>
      <c r="DN965"/>
      <c r="DO965"/>
      <c r="EA965" s="333"/>
      <c r="EB965" s="333"/>
      <c r="EC965" s="333"/>
      <c r="ED965" s="333"/>
      <c r="EE965" s="333"/>
      <c r="EF965" s="333"/>
      <c r="EG965" s="333"/>
      <c r="EH965" s="333"/>
      <c r="EJ965" s="66"/>
      <c r="EL965" s="66"/>
      <c r="EM965" s="338"/>
    </row>
    <row r="966" spans="1:143" s="83" customFormat="1">
      <c r="A966" s="66"/>
      <c r="B966" s="66"/>
      <c r="C966" s="120"/>
      <c r="D966" s="66"/>
      <c r="E966" s="197"/>
      <c r="F966" s="120"/>
      <c r="G966" s="333"/>
      <c r="H966" s="333"/>
      <c r="I966" s="333"/>
      <c r="J966" s="333"/>
      <c r="K966" s="333"/>
      <c r="L966" s="333"/>
      <c r="M966" s="333"/>
      <c r="N966" s="333"/>
      <c r="O966" s="333"/>
      <c r="P966" s="333"/>
      <c r="Q966" s="333"/>
      <c r="R966" s="333"/>
      <c r="S966" s="333"/>
      <c r="T966" s="333"/>
      <c r="U966" s="333"/>
      <c r="V966" s="333"/>
      <c r="W966" s="333"/>
      <c r="X966" s="333"/>
      <c r="Y966" s="333"/>
      <c r="Z966" s="333"/>
      <c r="AA966" s="333"/>
      <c r="AB966" s="333"/>
      <c r="AC966" s="333"/>
      <c r="AD966" s="333"/>
      <c r="AE966" s="333"/>
      <c r="AF966" s="333"/>
      <c r="AG966" s="333"/>
      <c r="AH966" s="333"/>
      <c r="AI966" s="333"/>
      <c r="AJ966" s="333"/>
      <c r="AK966" s="333"/>
      <c r="AL966" s="333"/>
      <c r="AM966" s="333"/>
      <c r="AN966" s="333"/>
      <c r="AO966"/>
      <c r="AP966"/>
      <c r="AQ966"/>
      <c r="AR966"/>
      <c r="AS966" s="333"/>
      <c r="AT966" s="333"/>
      <c r="AU966" s="333"/>
      <c r="AV966" s="333"/>
      <c r="AW966" s="333"/>
      <c r="AX966" s="333"/>
      <c r="AY966" s="333"/>
      <c r="AZ966" s="333"/>
      <c r="BA966"/>
      <c r="BB966"/>
      <c r="BC966"/>
      <c r="BD966"/>
      <c r="BE966"/>
      <c r="BF966"/>
      <c r="BG966" s="333"/>
      <c r="BH966" s="333"/>
      <c r="BI966" s="333"/>
      <c r="BJ966" s="333"/>
      <c r="BK966" s="333"/>
      <c r="BL966" s="333"/>
      <c r="BM966" s="333"/>
      <c r="BN966" s="333"/>
      <c r="BO966" s="333"/>
      <c r="BP966" s="333"/>
      <c r="BQ966" s="333"/>
      <c r="BR966" s="333"/>
      <c r="BS966" s="333"/>
      <c r="BT966" s="333"/>
      <c r="BU966" s="333"/>
      <c r="BV966" s="333"/>
      <c r="BW966" s="333"/>
      <c r="BX966" s="333"/>
      <c r="BY966" s="333"/>
      <c r="BZ966" s="333"/>
      <c r="CA966" s="333"/>
      <c r="CB966" s="333"/>
      <c r="CC966" s="333"/>
      <c r="CD966" s="333"/>
      <c r="CE966" s="337"/>
      <c r="CF966" s="337"/>
      <c r="CG966" s="337"/>
      <c r="CH966" s="337"/>
      <c r="CI966" s="333"/>
      <c r="CJ966" s="333"/>
      <c r="CK966" s="333"/>
      <c r="CL966" s="333"/>
      <c r="CM966" s="333"/>
      <c r="CN966" s="333"/>
      <c r="CO966" s="333"/>
      <c r="CP966" s="333"/>
      <c r="CQ966" s="337"/>
      <c r="CR966" s="337"/>
      <c r="CS966" s="337"/>
      <c r="CT966" s="337"/>
      <c r="CU966" s="337"/>
      <c r="CV966" s="337"/>
      <c r="CW966" s="337"/>
      <c r="CX966" s="337"/>
      <c r="CY966" s="337"/>
      <c r="CZ966" s="337"/>
      <c r="DA966" s="337"/>
      <c r="DB966" s="337"/>
      <c r="DC966" s="337"/>
      <c r="DD966" s="337"/>
      <c r="DE966" s="337"/>
      <c r="DF966" s="337"/>
      <c r="DG966" s="337"/>
      <c r="DH966" s="337"/>
      <c r="DI966" s="337"/>
      <c r="DJ966" s="337"/>
      <c r="DK966" s="337"/>
      <c r="DL966" s="337"/>
      <c r="DM966"/>
      <c r="DN966"/>
      <c r="DO966"/>
      <c r="EA966" s="333"/>
      <c r="EB966" s="333"/>
      <c r="EC966" s="333"/>
      <c r="ED966" s="333"/>
      <c r="EE966" s="333"/>
      <c r="EF966" s="333"/>
      <c r="EG966" s="333"/>
      <c r="EH966" s="333"/>
      <c r="EJ966" s="66"/>
      <c r="EL966" s="66"/>
      <c r="EM966" s="338"/>
    </row>
    <row r="967" spans="1:143" s="83" customFormat="1">
      <c r="A967" s="66"/>
      <c r="B967" s="66"/>
      <c r="C967" s="120"/>
      <c r="D967" s="66"/>
      <c r="E967" s="197"/>
      <c r="F967" s="120"/>
      <c r="G967" s="333"/>
      <c r="H967" s="333"/>
      <c r="I967" s="333"/>
      <c r="J967" s="333"/>
      <c r="K967" s="333"/>
      <c r="L967" s="333"/>
      <c r="M967" s="333"/>
      <c r="N967" s="333"/>
      <c r="O967" s="333"/>
      <c r="P967" s="333"/>
      <c r="Q967" s="333"/>
      <c r="R967" s="333"/>
      <c r="S967" s="333"/>
      <c r="T967" s="333"/>
      <c r="U967" s="333"/>
      <c r="V967" s="333"/>
      <c r="W967" s="333"/>
      <c r="X967" s="333"/>
      <c r="Y967" s="333"/>
      <c r="Z967" s="333"/>
      <c r="AA967" s="333"/>
      <c r="AB967" s="333"/>
      <c r="AC967" s="333"/>
      <c r="AD967" s="333"/>
      <c r="AE967" s="333"/>
      <c r="AF967" s="333"/>
      <c r="AG967" s="333"/>
      <c r="AH967" s="333"/>
      <c r="AI967" s="333"/>
      <c r="AJ967" s="333"/>
      <c r="AK967" s="333"/>
      <c r="AL967" s="333"/>
      <c r="AM967" s="333"/>
      <c r="AN967" s="333"/>
      <c r="AO967"/>
      <c r="AP967"/>
      <c r="AQ967"/>
      <c r="AR967"/>
      <c r="AS967" s="333"/>
      <c r="AT967" s="333"/>
      <c r="AU967" s="333"/>
      <c r="AV967" s="333"/>
      <c r="AW967" s="333"/>
      <c r="AX967" s="333"/>
      <c r="AY967" s="333"/>
      <c r="AZ967" s="333"/>
      <c r="BA967"/>
      <c r="BB967"/>
      <c r="BC967"/>
      <c r="BD967"/>
      <c r="BE967"/>
      <c r="BF967"/>
      <c r="BG967" s="333"/>
      <c r="BH967" s="333"/>
      <c r="BI967" s="333"/>
      <c r="BJ967" s="333"/>
      <c r="BK967" s="333"/>
      <c r="BL967" s="333"/>
      <c r="BM967" s="333"/>
      <c r="BN967" s="333"/>
      <c r="BO967" s="333"/>
      <c r="BP967" s="333"/>
      <c r="BQ967" s="333"/>
      <c r="BR967" s="333"/>
      <c r="BS967" s="333"/>
      <c r="BT967" s="333"/>
      <c r="BU967" s="333"/>
      <c r="BV967" s="333"/>
      <c r="BW967" s="333"/>
      <c r="BX967" s="333"/>
      <c r="BY967" s="333"/>
      <c r="BZ967" s="333"/>
      <c r="CA967" s="333"/>
      <c r="CB967" s="333"/>
      <c r="CC967" s="333"/>
      <c r="CD967" s="333"/>
      <c r="CE967" s="337"/>
      <c r="CF967" s="337"/>
      <c r="CG967" s="337"/>
      <c r="CH967" s="337"/>
      <c r="CI967" s="333"/>
      <c r="CJ967" s="333"/>
      <c r="CK967" s="333"/>
      <c r="CL967" s="333"/>
      <c r="CM967" s="333"/>
      <c r="CN967" s="333"/>
      <c r="CO967" s="333"/>
      <c r="CP967" s="333"/>
      <c r="CQ967" s="337"/>
      <c r="CR967" s="337"/>
      <c r="CS967" s="337"/>
      <c r="CT967" s="337"/>
      <c r="CU967" s="337"/>
      <c r="CV967" s="337"/>
      <c r="CW967" s="337"/>
      <c r="CX967" s="337"/>
      <c r="CY967" s="337"/>
      <c r="CZ967" s="337"/>
      <c r="DA967" s="337"/>
      <c r="DB967" s="337"/>
      <c r="DC967" s="337"/>
      <c r="DD967" s="337"/>
      <c r="DE967" s="337"/>
      <c r="DF967" s="337"/>
      <c r="DG967" s="337"/>
      <c r="DH967" s="337"/>
      <c r="DI967" s="337"/>
      <c r="DJ967" s="337"/>
      <c r="DK967" s="337"/>
      <c r="DL967" s="337"/>
      <c r="DM967"/>
      <c r="DN967"/>
      <c r="DO967"/>
      <c r="EA967" s="333"/>
      <c r="EB967" s="333"/>
      <c r="EC967" s="333"/>
      <c r="ED967" s="333"/>
      <c r="EE967" s="333"/>
      <c r="EF967" s="333"/>
      <c r="EG967" s="333"/>
      <c r="EH967" s="333"/>
      <c r="EJ967" s="66"/>
      <c r="EL967" s="66"/>
      <c r="EM967" s="338"/>
    </row>
    <row r="968" spans="1:143" s="83" customFormat="1">
      <c r="A968" s="66"/>
      <c r="B968" s="66"/>
      <c r="C968" s="120"/>
      <c r="D968" s="66"/>
      <c r="E968" s="197"/>
      <c r="F968" s="120"/>
      <c r="G968" s="333"/>
      <c r="H968" s="333"/>
      <c r="I968" s="333"/>
      <c r="J968" s="333"/>
      <c r="K968" s="333"/>
      <c r="L968" s="333"/>
      <c r="M968" s="333"/>
      <c r="N968" s="333"/>
      <c r="O968" s="333"/>
      <c r="P968" s="333"/>
      <c r="Q968" s="333"/>
      <c r="R968" s="333"/>
      <c r="S968" s="333"/>
      <c r="T968" s="333"/>
      <c r="U968" s="333"/>
      <c r="V968" s="333"/>
      <c r="W968" s="333"/>
      <c r="X968" s="333"/>
      <c r="Y968" s="333"/>
      <c r="Z968" s="333"/>
      <c r="AA968" s="333"/>
      <c r="AB968" s="333"/>
      <c r="AC968" s="333"/>
      <c r="AD968" s="333"/>
      <c r="AE968" s="333"/>
      <c r="AF968" s="333"/>
      <c r="AG968" s="333"/>
      <c r="AH968" s="333"/>
      <c r="AI968" s="333"/>
      <c r="AJ968" s="333"/>
      <c r="AK968" s="333"/>
      <c r="AL968" s="333"/>
      <c r="AM968" s="333"/>
      <c r="AN968" s="333"/>
      <c r="AO968"/>
      <c r="AP968"/>
      <c r="AQ968"/>
      <c r="AR968"/>
      <c r="AS968" s="333"/>
      <c r="AT968" s="333"/>
      <c r="AU968" s="333"/>
      <c r="AV968" s="333"/>
      <c r="AW968" s="333"/>
      <c r="AX968" s="333"/>
      <c r="AY968" s="333"/>
      <c r="AZ968" s="333"/>
      <c r="BA968"/>
      <c r="BB968"/>
      <c r="BC968"/>
      <c r="BD968"/>
      <c r="BE968"/>
      <c r="BF968"/>
      <c r="BG968" s="333"/>
      <c r="BH968" s="333"/>
      <c r="BI968" s="333"/>
      <c r="BJ968" s="333"/>
      <c r="BK968" s="333"/>
      <c r="BL968" s="333"/>
      <c r="BM968" s="333"/>
      <c r="BN968" s="333"/>
      <c r="BO968" s="333"/>
      <c r="BP968" s="333"/>
      <c r="BQ968" s="333"/>
      <c r="BR968" s="333"/>
      <c r="BS968" s="333"/>
      <c r="BT968" s="333"/>
      <c r="BU968" s="333"/>
      <c r="BV968" s="333"/>
      <c r="BW968" s="333"/>
      <c r="BX968" s="333"/>
      <c r="BY968" s="333"/>
      <c r="BZ968" s="333"/>
      <c r="CA968" s="333"/>
      <c r="CB968" s="333"/>
      <c r="CC968" s="333"/>
      <c r="CD968" s="333"/>
      <c r="CE968" s="337"/>
      <c r="CF968" s="337"/>
      <c r="CG968" s="337"/>
      <c r="CH968" s="337"/>
      <c r="CI968" s="333"/>
      <c r="CJ968" s="333"/>
      <c r="CK968" s="333"/>
      <c r="CL968" s="333"/>
      <c r="CM968" s="333"/>
      <c r="CN968" s="333"/>
      <c r="CO968" s="333"/>
      <c r="CP968" s="333"/>
      <c r="CQ968" s="337"/>
      <c r="CR968" s="337"/>
      <c r="CS968" s="337"/>
      <c r="CT968" s="337"/>
      <c r="CU968" s="337"/>
      <c r="CV968" s="337"/>
      <c r="CW968" s="337"/>
      <c r="CX968" s="337"/>
      <c r="CY968" s="337"/>
      <c r="CZ968" s="337"/>
      <c r="DA968" s="337"/>
      <c r="DB968" s="337"/>
      <c r="DC968" s="337"/>
      <c r="DD968" s="337"/>
      <c r="DE968" s="337"/>
      <c r="DF968" s="337"/>
      <c r="DG968" s="337"/>
      <c r="DH968" s="337"/>
      <c r="DI968" s="337"/>
      <c r="DJ968" s="337"/>
      <c r="DK968" s="337"/>
      <c r="DL968" s="337"/>
      <c r="DM968"/>
      <c r="DN968"/>
      <c r="DO968"/>
      <c r="EA968" s="333"/>
      <c r="EB968" s="333"/>
      <c r="EC968" s="333"/>
      <c r="ED968" s="333"/>
      <c r="EE968" s="333"/>
      <c r="EF968" s="333"/>
      <c r="EG968" s="333"/>
      <c r="EH968" s="333"/>
      <c r="EJ968" s="66"/>
      <c r="EL968" s="66"/>
      <c r="EM968" s="338"/>
    </row>
    <row r="969" spans="1:143" s="83" customFormat="1">
      <c r="A969" s="66"/>
      <c r="B969" s="66"/>
      <c r="C969" s="120"/>
      <c r="D969" s="66"/>
      <c r="E969" s="197"/>
      <c r="F969" s="120"/>
      <c r="G969" s="333"/>
      <c r="H969" s="333"/>
      <c r="I969" s="333"/>
      <c r="J969" s="333"/>
      <c r="K969" s="333"/>
      <c r="L969" s="333"/>
      <c r="M969" s="333"/>
      <c r="N969" s="333"/>
      <c r="O969" s="333"/>
      <c r="P969" s="333"/>
      <c r="Q969" s="333"/>
      <c r="R969" s="333"/>
      <c r="S969" s="333"/>
      <c r="T969" s="333"/>
      <c r="U969" s="333"/>
      <c r="V969" s="333"/>
      <c r="W969" s="333"/>
      <c r="X969" s="333"/>
      <c r="Y969" s="333"/>
      <c r="Z969" s="333"/>
      <c r="AA969" s="333"/>
      <c r="AB969" s="333"/>
      <c r="AC969" s="333"/>
      <c r="AD969" s="333"/>
      <c r="AE969" s="333"/>
      <c r="AF969" s="333"/>
      <c r="AG969" s="333"/>
      <c r="AH969" s="333"/>
      <c r="AI969" s="333"/>
      <c r="AJ969" s="333"/>
      <c r="AK969" s="333"/>
      <c r="AL969" s="333"/>
      <c r="AM969" s="333"/>
      <c r="AN969" s="333"/>
      <c r="AO969"/>
      <c r="AP969"/>
      <c r="AQ969"/>
      <c r="AR969"/>
      <c r="AS969" s="333"/>
      <c r="AT969" s="333"/>
      <c r="AU969" s="333"/>
      <c r="AV969" s="333"/>
      <c r="AW969" s="333"/>
      <c r="AX969" s="333"/>
      <c r="AY969" s="333"/>
      <c r="AZ969" s="333"/>
      <c r="BA969"/>
      <c r="BB969"/>
      <c r="BC969"/>
      <c r="BD969"/>
      <c r="BE969"/>
      <c r="BF969"/>
      <c r="BG969" s="333"/>
      <c r="BH969" s="333"/>
      <c r="BI969" s="333"/>
      <c r="BJ969" s="333"/>
      <c r="BK969" s="333"/>
      <c r="BL969" s="333"/>
      <c r="BM969" s="333"/>
      <c r="BN969" s="333"/>
      <c r="BO969" s="333"/>
      <c r="BP969" s="333"/>
      <c r="BQ969" s="333"/>
      <c r="BR969" s="333"/>
      <c r="BS969" s="333"/>
      <c r="BT969" s="333"/>
      <c r="BU969" s="333"/>
      <c r="BV969" s="333"/>
      <c r="BW969" s="333"/>
      <c r="BX969" s="333"/>
      <c r="BY969" s="333"/>
      <c r="BZ969" s="333"/>
      <c r="CA969" s="333"/>
      <c r="CB969" s="333"/>
      <c r="CC969" s="333"/>
      <c r="CD969" s="333"/>
      <c r="CE969" s="337"/>
      <c r="CF969" s="337"/>
      <c r="CG969" s="337"/>
      <c r="CH969" s="337"/>
      <c r="CI969" s="333"/>
      <c r="CJ969" s="333"/>
      <c r="CK969" s="333"/>
      <c r="CL969" s="333"/>
      <c r="CM969" s="333"/>
      <c r="CN969" s="333"/>
      <c r="CO969" s="333"/>
      <c r="CP969" s="333"/>
      <c r="CQ969" s="337"/>
      <c r="CR969" s="337"/>
      <c r="CS969" s="337"/>
      <c r="CT969" s="337"/>
      <c r="CU969" s="337"/>
      <c r="CV969" s="337"/>
      <c r="CW969" s="337"/>
      <c r="CX969" s="337"/>
      <c r="CY969" s="337"/>
      <c r="CZ969" s="337"/>
      <c r="DA969" s="337"/>
      <c r="DB969" s="337"/>
      <c r="DC969" s="337"/>
      <c r="DD969" s="337"/>
      <c r="DE969" s="337"/>
      <c r="DF969" s="337"/>
      <c r="DG969" s="337"/>
      <c r="DH969" s="337"/>
      <c r="DI969" s="337"/>
      <c r="DJ969" s="337"/>
      <c r="DK969" s="337"/>
      <c r="DL969" s="337"/>
      <c r="DM969"/>
      <c r="DN969"/>
      <c r="DO969"/>
      <c r="EA969" s="333"/>
      <c r="EB969" s="333"/>
      <c r="EC969" s="333"/>
      <c r="ED969" s="333"/>
      <c r="EE969" s="333"/>
      <c r="EF969" s="333"/>
      <c r="EG969" s="333"/>
      <c r="EH969" s="333"/>
      <c r="EJ969" s="66"/>
      <c r="EL969" s="66"/>
      <c r="EM969" s="338"/>
    </row>
    <row r="970" spans="1:143" s="83" customFormat="1">
      <c r="A970" s="66"/>
      <c r="B970" s="66"/>
      <c r="C970" s="120"/>
      <c r="D970" s="66"/>
      <c r="E970" s="197"/>
      <c r="F970" s="120"/>
      <c r="G970" s="333"/>
      <c r="H970" s="333"/>
      <c r="I970" s="333"/>
      <c r="J970" s="333"/>
      <c r="K970" s="333"/>
      <c r="L970" s="333"/>
      <c r="M970" s="333"/>
      <c r="N970" s="333"/>
      <c r="O970" s="333"/>
      <c r="P970" s="333"/>
      <c r="Q970" s="333"/>
      <c r="R970" s="333"/>
      <c r="S970" s="333"/>
      <c r="T970" s="333"/>
      <c r="U970" s="333"/>
      <c r="V970" s="333"/>
      <c r="W970" s="333"/>
      <c r="X970" s="333"/>
      <c r="Y970" s="333"/>
      <c r="Z970" s="333"/>
      <c r="AA970" s="333"/>
      <c r="AB970" s="333"/>
      <c r="AC970" s="333"/>
      <c r="AD970" s="333"/>
      <c r="AE970" s="333"/>
      <c r="AF970" s="333"/>
      <c r="AG970" s="333"/>
      <c r="AH970" s="333"/>
      <c r="AI970" s="333"/>
      <c r="AJ970" s="333"/>
      <c r="AK970" s="333"/>
      <c r="AL970" s="333"/>
      <c r="AM970" s="333"/>
      <c r="AN970" s="333"/>
      <c r="AO970"/>
      <c r="AP970"/>
      <c r="AQ970"/>
      <c r="AR970"/>
      <c r="AS970" s="333"/>
      <c r="AT970" s="333"/>
      <c r="AU970" s="333"/>
      <c r="AV970" s="333"/>
      <c r="AW970" s="333"/>
      <c r="AX970" s="333"/>
      <c r="AY970" s="333"/>
      <c r="AZ970" s="333"/>
      <c r="BA970"/>
      <c r="BB970"/>
      <c r="BC970"/>
      <c r="BD970"/>
      <c r="BE970"/>
      <c r="BF970"/>
      <c r="BG970" s="333"/>
      <c r="BH970" s="333"/>
      <c r="BI970" s="333"/>
      <c r="BJ970" s="333"/>
      <c r="BK970" s="333"/>
      <c r="BL970" s="333"/>
      <c r="BM970" s="333"/>
      <c r="BN970" s="333"/>
      <c r="BO970" s="333"/>
      <c r="BP970" s="333"/>
      <c r="BQ970" s="333"/>
      <c r="BR970" s="333"/>
      <c r="BS970" s="333"/>
      <c r="BT970" s="333"/>
      <c r="BU970" s="333"/>
      <c r="BV970" s="333"/>
      <c r="BW970" s="333"/>
      <c r="BX970" s="333"/>
      <c r="BY970" s="333"/>
      <c r="BZ970" s="333"/>
      <c r="CA970" s="333"/>
      <c r="CB970" s="333"/>
      <c r="CC970" s="333"/>
      <c r="CD970" s="333"/>
      <c r="CE970" s="337"/>
      <c r="CF970" s="337"/>
      <c r="CG970" s="337"/>
      <c r="CH970" s="337"/>
      <c r="CI970" s="333"/>
      <c r="CJ970" s="333"/>
      <c r="CK970" s="333"/>
      <c r="CL970" s="333"/>
      <c r="CM970" s="333"/>
      <c r="CN970" s="333"/>
      <c r="CO970" s="333"/>
      <c r="CP970" s="333"/>
      <c r="CQ970" s="337"/>
      <c r="CR970" s="337"/>
      <c r="CS970" s="337"/>
      <c r="CT970" s="337"/>
      <c r="CU970" s="337"/>
      <c r="CV970" s="337"/>
      <c r="CW970" s="337"/>
      <c r="CX970" s="337"/>
      <c r="CY970" s="337"/>
      <c r="CZ970" s="337"/>
      <c r="DA970" s="337"/>
      <c r="DB970" s="337"/>
      <c r="DC970" s="337"/>
      <c r="DD970" s="337"/>
      <c r="DE970" s="337"/>
      <c r="DF970" s="337"/>
      <c r="DG970" s="337"/>
      <c r="DH970" s="337"/>
      <c r="DI970" s="337"/>
      <c r="DJ970" s="337"/>
      <c r="DK970" s="337"/>
      <c r="DL970" s="337"/>
      <c r="DM970"/>
      <c r="DN970"/>
      <c r="DO970"/>
      <c r="EA970" s="333"/>
      <c r="EB970" s="333"/>
      <c r="EC970" s="333"/>
      <c r="ED970" s="333"/>
      <c r="EE970" s="333"/>
      <c r="EF970" s="333"/>
      <c r="EG970" s="333"/>
      <c r="EH970" s="333"/>
      <c r="EJ970" s="66"/>
      <c r="EL970" s="66"/>
      <c r="EM970" s="338"/>
    </row>
    <row r="971" spans="1:143" s="83" customFormat="1">
      <c r="A971" s="66"/>
      <c r="B971" s="66"/>
      <c r="C971" s="120"/>
      <c r="D971" s="66"/>
      <c r="E971" s="197"/>
      <c r="F971" s="120"/>
      <c r="G971" s="333"/>
      <c r="H971" s="333"/>
      <c r="I971" s="333"/>
      <c r="J971" s="333"/>
      <c r="K971" s="333"/>
      <c r="L971" s="333"/>
      <c r="M971" s="333"/>
      <c r="N971" s="333"/>
      <c r="O971" s="333"/>
      <c r="P971" s="333"/>
      <c r="Q971" s="333"/>
      <c r="R971" s="333"/>
      <c r="S971" s="333"/>
      <c r="T971" s="333"/>
      <c r="U971" s="333"/>
      <c r="V971" s="333"/>
      <c r="W971" s="333"/>
      <c r="X971" s="333"/>
      <c r="Y971" s="333"/>
      <c r="Z971" s="333"/>
      <c r="AA971" s="333"/>
      <c r="AB971" s="333"/>
      <c r="AC971" s="333"/>
      <c r="AD971" s="333"/>
      <c r="AE971" s="333"/>
      <c r="AF971" s="333"/>
      <c r="AG971" s="333"/>
      <c r="AH971" s="333"/>
      <c r="AI971" s="333"/>
      <c r="AJ971" s="333"/>
      <c r="AK971" s="333"/>
      <c r="AL971" s="333"/>
      <c r="AM971" s="333"/>
      <c r="AN971" s="333"/>
      <c r="AO971"/>
      <c r="AP971"/>
      <c r="AQ971"/>
      <c r="AR971"/>
      <c r="AS971" s="333"/>
      <c r="AT971" s="333"/>
      <c r="AU971" s="333"/>
      <c r="AV971" s="333"/>
      <c r="AW971" s="333"/>
      <c r="AX971" s="333"/>
      <c r="AY971" s="333"/>
      <c r="AZ971" s="333"/>
      <c r="BA971"/>
      <c r="BB971"/>
      <c r="BC971"/>
      <c r="BD971"/>
      <c r="BE971"/>
      <c r="BF971"/>
      <c r="BG971" s="333"/>
      <c r="BH971" s="333"/>
      <c r="BI971" s="333"/>
      <c r="BJ971" s="333"/>
      <c r="BK971" s="333"/>
      <c r="BL971" s="333"/>
      <c r="BM971" s="333"/>
      <c r="BN971" s="333"/>
      <c r="BO971" s="333"/>
      <c r="BP971" s="333"/>
      <c r="BQ971" s="333"/>
      <c r="BR971" s="333"/>
      <c r="BS971" s="333"/>
      <c r="BT971" s="333"/>
      <c r="BU971" s="333"/>
      <c r="BV971" s="333"/>
      <c r="BW971" s="333"/>
      <c r="BX971" s="333"/>
      <c r="BY971" s="333"/>
      <c r="BZ971" s="333"/>
      <c r="CA971" s="333"/>
      <c r="CB971" s="333"/>
      <c r="CC971" s="333"/>
      <c r="CD971" s="333"/>
      <c r="CE971" s="337"/>
      <c r="CF971" s="337"/>
      <c r="CG971" s="337"/>
      <c r="CH971" s="337"/>
      <c r="CI971" s="333"/>
      <c r="CJ971" s="333"/>
      <c r="CK971" s="333"/>
      <c r="CL971" s="333"/>
      <c r="CM971" s="333"/>
      <c r="CN971" s="333"/>
      <c r="CO971" s="333"/>
      <c r="CP971" s="333"/>
      <c r="CQ971" s="337"/>
      <c r="CR971" s="337"/>
      <c r="CS971" s="337"/>
      <c r="CT971" s="337"/>
      <c r="CU971" s="337"/>
      <c r="CV971" s="337"/>
      <c r="CW971" s="337"/>
      <c r="CX971" s="337"/>
      <c r="CY971" s="337"/>
      <c r="CZ971" s="337"/>
      <c r="DA971" s="337"/>
      <c r="DB971" s="337"/>
      <c r="DC971" s="337"/>
      <c r="DD971" s="337"/>
      <c r="DE971" s="337"/>
      <c r="DF971" s="337"/>
      <c r="DG971" s="337"/>
      <c r="DH971" s="337"/>
      <c r="DI971" s="337"/>
      <c r="DJ971" s="337"/>
      <c r="DK971" s="337"/>
      <c r="DL971" s="337"/>
      <c r="DM971"/>
      <c r="DN971"/>
      <c r="DO971"/>
      <c r="EA971" s="333"/>
      <c r="EB971" s="333"/>
      <c r="EC971" s="333"/>
      <c r="ED971" s="333"/>
      <c r="EE971" s="333"/>
      <c r="EF971" s="333"/>
      <c r="EG971" s="333"/>
      <c r="EH971" s="333"/>
      <c r="EJ971" s="66"/>
      <c r="EL971" s="66"/>
      <c r="EM971" s="338"/>
    </row>
    <row r="972" spans="1:143" s="83" customFormat="1">
      <c r="A972" s="66"/>
      <c r="B972" s="66"/>
      <c r="C972" s="120"/>
      <c r="D972" s="66"/>
      <c r="E972" s="197"/>
      <c r="F972" s="120"/>
      <c r="G972" s="333"/>
      <c r="H972" s="333"/>
      <c r="I972" s="333"/>
      <c r="J972" s="333"/>
      <c r="K972" s="333"/>
      <c r="L972" s="333"/>
      <c r="M972" s="333"/>
      <c r="N972" s="333"/>
      <c r="O972" s="333"/>
      <c r="P972" s="333"/>
      <c r="Q972" s="333"/>
      <c r="R972" s="333"/>
      <c r="S972" s="333"/>
      <c r="T972" s="333"/>
      <c r="U972" s="333"/>
      <c r="V972" s="333"/>
      <c r="W972" s="333"/>
      <c r="X972" s="333"/>
      <c r="Y972" s="333"/>
      <c r="Z972" s="333"/>
      <c r="AA972" s="333"/>
      <c r="AB972" s="333"/>
      <c r="AC972" s="333"/>
      <c r="AD972" s="333"/>
      <c r="AE972" s="333"/>
      <c r="AF972" s="333"/>
      <c r="AG972" s="333"/>
      <c r="AH972" s="333"/>
      <c r="AI972" s="333"/>
      <c r="AJ972" s="333"/>
      <c r="AK972" s="333"/>
      <c r="AL972" s="333"/>
      <c r="AM972" s="333"/>
      <c r="AN972" s="333"/>
      <c r="AO972"/>
      <c r="AP972"/>
      <c r="AQ972"/>
      <c r="AR972"/>
      <c r="AS972" s="333"/>
      <c r="AT972" s="333"/>
      <c r="AU972" s="333"/>
      <c r="AV972" s="333"/>
      <c r="AW972" s="333"/>
      <c r="AX972" s="333"/>
      <c r="AY972" s="333"/>
      <c r="AZ972" s="333"/>
      <c r="BA972"/>
      <c r="BB972"/>
      <c r="BC972"/>
      <c r="BD972"/>
      <c r="BE972"/>
      <c r="BF972"/>
      <c r="BG972" s="333"/>
      <c r="BH972" s="333"/>
      <c r="BI972" s="333"/>
      <c r="BJ972" s="333"/>
      <c r="BK972" s="333"/>
      <c r="BL972" s="333"/>
      <c r="BM972" s="333"/>
      <c r="BN972" s="333"/>
      <c r="BO972" s="333"/>
      <c r="BP972" s="333"/>
      <c r="BQ972" s="333"/>
      <c r="BR972" s="333"/>
      <c r="BS972" s="333"/>
      <c r="BT972" s="333"/>
      <c r="BU972" s="333"/>
      <c r="BV972" s="333"/>
      <c r="BW972" s="333"/>
      <c r="BX972" s="333"/>
      <c r="BY972" s="333"/>
      <c r="BZ972" s="333"/>
      <c r="CA972" s="333"/>
      <c r="CB972" s="333"/>
      <c r="CC972" s="333"/>
      <c r="CD972" s="333"/>
      <c r="CE972" s="337"/>
      <c r="CF972" s="337"/>
      <c r="CG972" s="337"/>
      <c r="CH972" s="337"/>
      <c r="CI972" s="333"/>
      <c r="CJ972" s="333"/>
      <c r="CK972" s="333"/>
      <c r="CL972" s="333"/>
      <c r="CM972" s="333"/>
      <c r="CN972" s="333"/>
      <c r="CO972" s="333"/>
      <c r="CP972" s="333"/>
      <c r="CQ972" s="337"/>
      <c r="CR972" s="337"/>
      <c r="CS972" s="337"/>
      <c r="CT972" s="337"/>
      <c r="CU972" s="337"/>
      <c r="CV972" s="337"/>
      <c r="CW972" s="337"/>
      <c r="CX972" s="337"/>
      <c r="CY972" s="337"/>
      <c r="CZ972" s="337"/>
      <c r="DA972" s="337"/>
      <c r="DB972" s="337"/>
      <c r="DC972" s="337"/>
      <c r="DD972" s="337"/>
      <c r="DE972" s="337"/>
      <c r="DF972" s="337"/>
      <c r="DG972" s="337"/>
      <c r="DH972" s="337"/>
      <c r="DI972" s="337"/>
      <c r="DJ972" s="337"/>
      <c r="DK972" s="337"/>
      <c r="DL972" s="337"/>
      <c r="DM972"/>
      <c r="DN972"/>
      <c r="DO972"/>
      <c r="EA972" s="333"/>
      <c r="EB972" s="333"/>
      <c r="EC972" s="333"/>
      <c r="ED972" s="333"/>
      <c r="EE972" s="333"/>
      <c r="EF972" s="333"/>
      <c r="EG972" s="333"/>
      <c r="EH972" s="333"/>
      <c r="EJ972" s="66"/>
      <c r="EL972" s="66"/>
      <c r="EM972" s="338"/>
    </row>
    <row r="973" spans="1:143" s="83" customFormat="1">
      <c r="A973" s="66"/>
      <c r="B973" s="66"/>
      <c r="C973" s="120"/>
      <c r="D973" s="66"/>
      <c r="E973" s="197"/>
      <c r="F973" s="120"/>
      <c r="G973" s="333"/>
      <c r="H973" s="333"/>
      <c r="I973" s="333"/>
      <c r="J973" s="333"/>
      <c r="K973" s="333"/>
      <c r="L973" s="333"/>
      <c r="M973" s="333"/>
      <c r="N973" s="333"/>
      <c r="O973" s="333"/>
      <c r="P973" s="333"/>
      <c r="Q973" s="333"/>
      <c r="R973" s="333"/>
      <c r="S973" s="333"/>
      <c r="T973" s="333"/>
      <c r="U973" s="333"/>
      <c r="V973" s="333"/>
      <c r="W973" s="333"/>
      <c r="X973" s="333"/>
      <c r="Y973" s="333"/>
      <c r="Z973" s="333"/>
      <c r="AA973" s="333"/>
      <c r="AB973" s="333"/>
      <c r="AC973" s="333"/>
      <c r="AD973" s="333"/>
      <c r="AE973" s="333"/>
      <c r="AF973" s="333"/>
      <c r="AG973" s="333"/>
      <c r="AH973" s="333"/>
      <c r="AI973" s="333"/>
      <c r="AJ973" s="333"/>
      <c r="AK973" s="333"/>
      <c r="AL973" s="333"/>
      <c r="AM973" s="333"/>
      <c r="AN973" s="333"/>
      <c r="AO973"/>
      <c r="AP973"/>
      <c r="AQ973"/>
      <c r="AR973"/>
      <c r="AS973" s="333"/>
      <c r="AT973" s="333"/>
      <c r="AU973" s="333"/>
      <c r="AV973" s="333"/>
      <c r="AW973" s="333"/>
      <c r="AX973" s="333"/>
      <c r="AY973" s="333"/>
      <c r="AZ973" s="333"/>
      <c r="BA973"/>
      <c r="BB973"/>
      <c r="BC973"/>
      <c r="BD973"/>
      <c r="BE973"/>
      <c r="BF973"/>
      <c r="BG973" s="333"/>
      <c r="BH973" s="333"/>
      <c r="BI973" s="333"/>
      <c r="BJ973" s="333"/>
      <c r="BK973" s="333"/>
      <c r="BL973" s="333"/>
      <c r="BM973" s="333"/>
      <c r="BN973" s="333"/>
      <c r="BO973" s="333"/>
      <c r="BP973" s="333"/>
      <c r="BQ973" s="333"/>
      <c r="BR973" s="333"/>
      <c r="BS973" s="333"/>
      <c r="BT973" s="333"/>
      <c r="BU973" s="333"/>
      <c r="BV973" s="333"/>
      <c r="BW973" s="333"/>
      <c r="BX973" s="333"/>
      <c r="BY973" s="333"/>
      <c r="BZ973" s="333"/>
      <c r="CA973" s="333"/>
      <c r="CB973" s="333"/>
      <c r="CC973" s="333"/>
      <c r="CD973" s="333"/>
      <c r="CE973" s="337"/>
      <c r="CF973" s="337"/>
      <c r="CG973" s="337"/>
      <c r="CH973" s="337"/>
      <c r="CI973" s="333"/>
      <c r="CJ973" s="333"/>
      <c r="CK973" s="333"/>
      <c r="CL973" s="333"/>
      <c r="CM973" s="333"/>
      <c r="CN973" s="333"/>
      <c r="CO973" s="333"/>
      <c r="CP973" s="333"/>
      <c r="CQ973" s="337"/>
      <c r="CR973" s="337"/>
      <c r="CS973" s="337"/>
      <c r="CT973" s="337"/>
      <c r="CU973" s="337"/>
      <c r="CV973" s="337"/>
      <c r="CW973" s="337"/>
      <c r="CX973" s="337"/>
      <c r="CY973" s="337"/>
      <c r="CZ973" s="337"/>
      <c r="DA973" s="337"/>
      <c r="DB973" s="337"/>
      <c r="DC973" s="337"/>
      <c r="DD973" s="337"/>
      <c r="DE973" s="337"/>
      <c r="DF973" s="337"/>
      <c r="DG973" s="337"/>
      <c r="DH973" s="337"/>
      <c r="DI973" s="337"/>
      <c r="DJ973" s="337"/>
      <c r="DK973" s="337"/>
      <c r="DL973" s="337"/>
      <c r="DM973"/>
      <c r="DN973"/>
      <c r="DO973"/>
      <c r="EA973" s="333"/>
      <c r="EB973" s="333"/>
      <c r="EC973" s="333"/>
      <c r="ED973" s="333"/>
      <c r="EE973" s="333"/>
      <c r="EF973" s="333"/>
      <c r="EG973" s="333"/>
      <c r="EH973" s="333"/>
      <c r="EJ973" s="66"/>
      <c r="EL973" s="66"/>
      <c r="EM973" s="338"/>
    </row>
    <row r="974" spans="1:143" s="83" customFormat="1">
      <c r="A974" s="66"/>
      <c r="B974" s="66"/>
      <c r="C974" s="120"/>
      <c r="D974" s="66"/>
      <c r="E974" s="197"/>
      <c r="F974" s="120"/>
      <c r="G974" s="333"/>
      <c r="H974" s="333"/>
      <c r="I974" s="333"/>
      <c r="J974" s="333"/>
      <c r="K974" s="333"/>
      <c r="L974" s="333"/>
      <c r="M974" s="333"/>
      <c r="N974" s="333"/>
      <c r="O974" s="333"/>
      <c r="P974" s="333"/>
      <c r="Q974" s="333"/>
      <c r="R974" s="333"/>
      <c r="S974" s="333"/>
      <c r="T974" s="333"/>
      <c r="U974" s="333"/>
      <c r="V974" s="333"/>
      <c r="W974" s="333"/>
      <c r="X974" s="333"/>
      <c r="Y974" s="333"/>
      <c r="Z974" s="333"/>
      <c r="AA974" s="333"/>
      <c r="AB974" s="333"/>
      <c r="AC974" s="333"/>
      <c r="AD974" s="333"/>
      <c r="AE974" s="333"/>
      <c r="AF974" s="333"/>
      <c r="AG974" s="333"/>
      <c r="AH974" s="333"/>
      <c r="AI974" s="333"/>
      <c r="AJ974" s="333"/>
      <c r="AK974" s="333"/>
      <c r="AL974" s="333"/>
      <c r="AM974" s="333"/>
      <c r="AN974" s="333"/>
      <c r="AO974"/>
      <c r="AP974"/>
      <c r="AQ974"/>
      <c r="AR974"/>
      <c r="AS974" s="333"/>
      <c r="AT974" s="333"/>
      <c r="AU974" s="333"/>
      <c r="AV974" s="333"/>
      <c r="AW974" s="333"/>
      <c r="AX974" s="333"/>
      <c r="AY974" s="333"/>
      <c r="AZ974" s="333"/>
      <c r="BA974"/>
      <c r="BB974"/>
      <c r="BC974"/>
      <c r="BD974"/>
      <c r="BE974"/>
      <c r="BF974"/>
      <c r="BG974" s="333"/>
      <c r="BH974" s="333"/>
      <c r="BI974" s="333"/>
      <c r="BJ974" s="333"/>
      <c r="BK974" s="333"/>
      <c r="BL974" s="333"/>
      <c r="BM974" s="333"/>
      <c r="BN974" s="333"/>
      <c r="BO974" s="333"/>
      <c r="BP974" s="333"/>
      <c r="BQ974" s="333"/>
      <c r="BR974" s="333"/>
      <c r="BS974" s="333"/>
      <c r="BT974" s="333"/>
      <c r="BU974" s="333"/>
      <c r="BV974" s="333"/>
      <c r="BW974" s="333"/>
      <c r="BX974" s="333"/>
      <c r="BY974" s="333"/>
      <c r="BZ974" s="333"/>
      <c r="CA974" s="333"/>
      <c r="CB974" s="333"/>
      <c r="CC974" s="333"/>
      <c r="CD974" s="333"/>
      <c r="CE974" s="337"/>
      <c r="CF974" s="337"/>
      <c r="CG974" s="337"/>
      <c r="CH974" s="337"/>
      <c r="CI974" s="333"/>
      <c r="CJ974" s="333"/>
      <c r="CK974" s="333"/>
      <c r="CL974" s="333"/>
      <c r="CM974" s="333"/>
      <c r="CN974" s="333"/>
      <c r="CO974" s="333"/>
      <c r="CP974" s="333"/>
      <c r="CQ974" s="337"/>
      <c r="CR974" s="337"/>
      <c r="CS974" s="337"/>
      <c r="CT974" s="337"/>
      <c r="CU974" s="337"/>
      <c r="CV974" s="337"/>
      <c r="CW974" s="337"/>
      <c r="CX974" s="337"/>
      <c r="CY974" s="337"/>
      <c r="CZ974" s="337"/>
      <c r="DA974" s="337"/>
      <c r="DB974" s="337"/>
      <c r="DC974" s="337"/>
      <c r="DD974" s="337"/>
      <c r="DE974" s="337"/>
      <c r="DF974" s="337"/>
      <c r="DG974" s="337"/>
      <c r="DH974" s="337"/>
      <c r="DI974" s="337"/>
      <c r="DJ974" s="337"/>
      <c r="DK974" s="337"/>
      <c r="DL974" s="337"/>
      <c r="DM974"/>
      <c r="DN974"/>
      <c r="DO974"/>
      <c r="EA974" s="333"/>
      <c r="EB974" s="333"/>
      <c r="EC974" s="333"/>
      <c r="ED974" s="333"/>
      <c r="EE974" s="333"/>
      <c r="EF974" s="333"/>
      <c r="EG974" s="333"/>
      <c r="EH974" s="333"/>
      <c r="EJ974" s="66"/>
      <c r="EL974" s="66"/>
      <c r="EM974" s="338"/>
    </row>
    <row r="975" spans="1:143" s="83" customFormat="1">
      <c r="A975" s="66"/>
      <c r="B975" s="66"/>
      <c r="C975" s="120"/>
      <c r="D975" s="66"/>
      <c r="E975" s="197"/>
      <c r="F975" s="120"/>
      <c r="G975" s="333"/>
      <c r="H975" s="333"/>
      <c r="I975" s="333"/>
      <c r="J975" s="333"/>
      <c r="K975" s="333"/>
      <c r="L975" s="333"/>
      <c r="M975" s="333"/>
      <c r="N975" s="333"/>
      <c r="O975" s="333"/>
      <c r="P975" s="333"/>
      <c r="Q975" s="333"/>
      <c r="R975" s="333"/>
      <c r="S975" s="333"/>
      <c r="T975" s="333"/>
      <c r="U975" s="333"/>
      <c r="V975" s="333"/>
      <c r="W975" s="333"/>
      <c r="X975" s="333"/>
      <c r="Y975" s="333"/>
      <c r="Z975" s="333"/>
      <c r="AA975" s="333"/>
      <c r="AB975" s="333"/>
      <c r="AC975" s="333"/>
      <c r="AD975" s="333"/>
      <c r="AE975" s="333"/>
      <c r="AF975" s="333"/>
      <c r="AG975" s="333"/>
      <c r="AH975" s="333"/>
      <c r="AI975" s="333"/>
      <c r="AJ975" s="333"/>
      <c r="AK975" s="333"/>
      <c r="AL975" s="333"/>
      <c r="AM975" s="333"/>
      <c r="AN975" s="333"/>
      <c r="AO975"/>
      <c r="AP975"/>
      <c r="AQ975"/>
      <c r="AR975"/>
      <c r="AS975" s="333"/>
      <c r="AT975" s="333"/>
      <c r="AU975" s="333"/>
      <c r="AV975" s="333"/>
      <c r="AW975" s="333"/>
      <c r="AX975" s="333"/>
      <c r="AY975" s="333"/>
      <c r="AZ975" s="333"/>
      <c r="BA975"/>
      <c r="BB975"/>
      <c r="BC975"/>
      <c r="BD975"/>
      <c r="BE975"/>
      <c r="BF975"/>
      <c r="BG975" s="333"/>
      <c r="BH975" s="333"/>
      <c r="BI975" s="333"/>
      <c r="BJ975" s="333"/>
      <c r="BK975" s="333"/>
      <c r="BL975" s="333"/>
      <c r="BM975" s="333"/>
      <c r="BN975" s="333"/>
      <c r="BO975" s="333"/>
      <c r="BP975" s="333"/>
      <c r="BQ975" s="333"/>
      <c r="BR975" s="333"/>
      <c r="BS975" s="333"/>
      <c r="BT975" s="333"/>
      <c r="BU975" s="333"/>
      <c r="BV975" s="333"/>
      <c r="BW975" s="333"/>
      <c r="BX975" s="333"/>
      <c r="BY975" s="333"/>
      <c r="BZ975" s="333"/>
      <c r="CA975" s="333"/>
      <c r="CB975" s="333"/>
      <c r="CC975" s="333"/>
      <c r="CD975" s="333"/>
      <c r="CE975" s="337"/>
      <c r="CF975" s="337"/>
      <c r="CG975" s="337"/>
      <c r="CH975" s="337"/>
      <c r="CI975" s="333"/>
      <c r="CJ975" s="333"/>
      <c r="CK975" s="333"/>
      <c r="CL975" s="333"/>
      <c r="CM975" s="333"/>
      <c r="CN975" s="333"/>
      <c r="CO975" s="333"/>
      <c r="CP975" s="333"/>
      <c r="CQ975" s="337"/>
      <c r="CR975" s="337"/>
      <c r="CS975" s="337"/>
      <c r="CT975" s="337"/>
      <c r="CU975" s="337"/>
      <c r="CV975" s="337"/>
      <c r="CW975" s="337"/>
      <c r="CX975" s="337"/>
      <c r="CY975" s="337"/>
      <c r="CZ975" s="337"/>
      <c r="DA975" s="337"/>
      <c r="DB975" s="337"/>
      <c r="DC975" s="337"/>
      <c r="DD975" s="337"/>
      <c r="DE975" s="337"/>
      <c r="DF975" s="337"/>
      <c r="DG975" s="337"/>
      <c r="DH975" s="337"/>
      <c r="DI975" s="337"/>
      <c r="DJ975" s="337"/>
      <c r="DK975" s="337"/>
      <c r="DL975" s="337"/>
      <c r="DM975"/>
      <c r="DN975"/>
      <c r="DO975"/>
      <c r="EA975" s="333"/>
      <c r="EB975" s="333"/>
      <c r="EC975" s="333"/>
      <c r="ED975" s="333"/>
      <c r="EE975" s="333"/>
      <c r="EF975" s="333"/>
      <c r="EG975" s="333"/>
      <c r="EH975" s="333"/>
      <c r="EJ975" s="66"/>
      <c r="EL975" s="66"/>
      <c r="EM975" s="338"/>
    </row>
    <row r="976" spans="1:143" s="83" customFormat="1">
      <c r="A976" s="66"/>
      <c r="B976" s="66"/>
      <c r="C976" s="120"/>
      <c r="D976" s="66"/>
      <c r="E976" s="197"/>
      <c r="F976" s="120"/>
      <c r="G976" s="333"/>
      <c r="H976" s="333"/>
      <c r="I976" s="333"/>
      <c r="J976" s="333"/>
      <c r="K976" s="333"/>
      <c r="L976" s="333"/>
      <c r="M976" s="333"/>
      <c r="N976" s="333"/>
      <c r="O976" s="333"/>
      <c r="P976" s="333"/>
      <c r="Q976" s="333"/>
      <c r="R976" s="333"/>
      <c r="S976" s="333"/>
      <c r="T976" s="333"/>
      <c r="U976" s="333"/>
      <c r="V976" s="333"/>
      <c r="W976" s="333"/>
      <c r="X976" s="333"/>
      <c r="Y976" s="333"/>
      <c r="Z976" s="333"/>
      <c r="AA976" s="333"/>
      <c r="AB976" s="333"/>
      <c r="AC976" s="333"/>
      <c r="AD976" s="333"/>
      <c r="AE976" s="333"/>
      <c r="AF976" s="333"/>
      <c r="AG976" s="333"/>
      <c r="AH976" s="333"/>
      <c r="AI976" s="333"/>
      <c r="AJ976" s="333"/>
      <c r="AK976" s="333"/>
      <c r="AL976" s="333"/>
      <c r="AM976" s="333"/>
      <c r="AN976" s="333"/>
      <c r="AO976"/>
      <c r="AP976"/>
      <c r="AQ976"/>
      <c r="AR976"/>
      <c r="AS976" s="333"/>
      <c r="AT976" s="333"/>
      <c r="AU976" s="333"/>
      <c r="AV976" s="333"/>
      <c r="AW976" s="333"/>
      <c r="AX976" s="333"/>
      <c r="AY976" s="333"/>
      <c r="AZ976" s="333"/>
      <c r="BA976"/>
      <c r="BB976"/>
      <c r="BC976"/>
      <c r="BD976"/>
      <c r="BE976"/>
      <c r="BF976"/>
      <c r="BG976" s="333"/>
      <c r="BH976" s="333"/>
      <c r="BI976" s="333"/>
      <c r="BJ976" s="333"/>
      <c r="BK976" s="333"/>
      <c r="BL976" s="333"/>
      <c r="BM976" s="333"/>
      <c r="BN976" s="333"/>
      <c r="BO976" s="333"/>
      <c r="BP976" s="333"/>
      <c r="BQ976" s="333"/>
      <c r="BR976" s="333"/>
      <c r="BS976" s="333"/>
      <c r="BT976" s="333"/>
      <c r="BU976" s="333"/>
      <c r="BV976" s="333"/>
      <c r="BW976" s="333"/>
      <c r="BX976" s="333"/>
      <c r="BY976" s="333"/>
      <c r="BZ976" s="333"/>
      <c r="CA976" s="333"/>
      <c r="CB976" s="333"/>
      <c r="CC976" s="333"/>
      <c r="CD976" s="333"/>
      <c r="CE976" s="337"/>
      <c r="CF976" s="337"/>
      <c r="CG976" s="337"/>
      <c r="CH976" s="337"/>
      <c r="CI976" s="333"/>
      <c r="CJ976" s="333"/>
      <c r="CK976" s="333"/>
      <c r="CL976" s="333"/>
      <c r="CM976" s="333"/>
      <c r="CN976" s="333"/>
      <c r="CO976" s="333"/>
      <c r="CP976" s="333"/>
      <c r="CQ976" s="337"/>
      <c r="CR976" s="337"/>
      <c r="CS976" s="337"/>
      <c r="CT976" s="337"/>
      <c r="CU976" s="337"/>
      <c r="CV976" s="337"/>
      <c r="CW976" s="337"/>
      <c r="CX976" s="337"/>
      <c r="CY976" s="337"/>
      <c r="CZ976" s="337"/>
      <c r="DA976" s="337"/>
      <c r="DB976" s="337"/>
      <c r="DC976" s="337"/>
      <c r="DD976" s="337"/>
      <c r="DE976" s="337"/>
      <c r="DF976" s="337"/>
      <c r="DG976" s="337"/>
      <c r="DH976" s="337"/>
      <c r="DI976" s="337"/>
      <c r="DJ976" s="337"/>
      <c r="DK976" s="337"/>
      <c r="DL976" s="337"/>
      <c r="DM976"/>
      <c r="DN976"/>
      <c r="DO976"/>
      <c r="EA976" s="333"/>
      <c r="EB976" s="333"/>
      <c r="EC976" s="333"/>
      <c r="ED976" s="333"/>
      <c r="EE976" s="333"/>
      <c r="EF976" s="333"/>
      <c r="EG976" s="333"/>
      <c r="EH976" s="333"/>
      <c r="EJ976" s="66"/>
      <c r="EL976" s="66"/>
      <c r="EM976" s="338"/>
    </row>
    <row r="977" spans="1:143" s="83" customFormat="1">
      <c r="A977" s="66"/>
      <c r="B977" s="66"/>
      <c r="C977" s="120"/>
      <c r="D977" s="66"/>
      <c r="E977" s="197"/>
      <c r="F977" s="120"/>
      <c r="G977" s="333"/>
      <c r="H977" s="333"/>
      <c r="I977" s="333"/>
      <c r="J977" s="333"/>
      <c r="K977" s="333"/>
      <c r="L977" s="333"/>
      <c r="M977" s="333"/>
      <c r="N977" s="333"/>
      <c r="O977" s="333"/>
      <c r="P977" s="333"/>
      <c r="Q977" s="333"/>
      <c r="R977" s="333"/>
      <c r="S977" s="333"/>
      <c r="T977" s="333"/>
      <c r="U977" s="333"/>
      <c r="V977" s="333"/>
      <c r="W977" s="333"/>
      <c r="X977" s="333"/>
      <c r="Y977" s="333"/>
      <c r="Z977" s="333"/>
      <c r="AA977" s="333"/>
      <c r="AB977" s="333"/>
      <c r="AC977" s="333"/>
      <c r="AD977" s="333"/>
      <c r="AE977" s="333"/>
      <c r="AF977" s="333"/>
      <c r="AG977" s="333"/>
      <c r="AH977" s="333"/>
      <c r="AI977" s="333"/>
      <c r="AJ977" s="333"/>
      <c r="AK977" s="333"/>
      <c r="AL977" s="333"/>
      <c r="AM977" s="333"/>
      <c r="AN977" s="333"/>
      <c r="AO977"/>
      <c r="AP977"/>
      <c r="AQ977"/>
      <c r="AR977"/>
      <c r="AS977" s="333"/>
      <c r="AT977" s="333"/>
      <c r="AU977" s="333"/>
      <c r="AV977" s="333"/>
      <c r="AW977" s="333"/>
      <c r="AX977" s="333"/>
      <c r="AY977" s="333"/>
      <c r="AZ977" s="333"/>
      <c r="BA977"/>
      <c r="BB977"/>
      <c r="BC977"/>
      <c r="BD977"/>
      <c r="BE977"/>
      <c r="BF977"/>
      <c r="BG977" s="333"/>
      <c r="BH977" s="333"/>
      <c r="BI977" s="333"/>
      <c r="BJ977" s="333"/>
      <c r="BK977" s="333"/>
      <c r="BL977" s="333"/>
      <c r="BM977" s="333"/>
      <c r="BN977" s="333"/>
      <c r="BO977" s="333"/>
      <c r="BP977" s="333"/>
      <c r="BQ977" s="333"/>
      <c r="BR977" s="333"/>
      <c r="BS977" s="333"/>
      <c r="BT977" s="333"/>
      <c r="BU977" s="333"/>
      <c r="BV977" s="333"/>
      <c r="BW977" s="333"/>
      <c r="BX977" s="333"/>
      <c r="BY977" s="333"/>
      <c r="BZ977" s="333"/>
      <c r="CA977" s="333"/>
      <c r="CB977" s="333"/>
      <c r="CC977" s="333"/>
      <c r="CD977" s="333"/>
      <c r="CE977" s="337"/>
      <c r="CF977" s="337"/>
      <c r="CG977" s="337"/>
      <c r="CH977" s="337"/>
      <c r="CI977" s="333"/>
      <c r="CJ977" s="333"/>
      <c r="CK977" s="333"/>
      <c r="CL977" s="333"/>
      <c r="CM977" s="333"/>
      <c r="CN977" s="333"/>
      <c r="CO977" s="333"/>
      <c r="CP977" s="333"/>
      <c r="CQ977" s="337"/>
      <c r="CR977" s="337"/>
      <c r="CS977" s="337"/>
      <c r="CT977" s="337"/>
      <c r="CU977" s="337"/>
      <c r="CV977" s="337"/>
      <c r="CW977" s="337"/>
      <c r="CX977" s="337"/>
      <c r="CY977" s="337"/>
      <c r="CZ977" s="337"/>
      <c r="DA977" s="337"/>
      <c r="DB977" s="337"/>
      <c r="DC977" s="337"/>
      <c r="DD977" s="337"/>
      <c r="DE977" s="337"/>
      <c r="DF977" s="337"/>
      <c r="DG977" s="337"/>
      <c r="DH977" s="337"/>
      <c r="DI977" s="337"/>
      <c r="DJ977" s="337"/>
      <c r="DK977" s="337"/>
      <c r="DL977" s="337"/>
      <c r="DM977"/>
      <c r="DN977"/>
      <c r="DO977"/>
      <c r="EA977" s="333"/>
      <c r="EB977" s="333"/>
      <c r="EC977" s="333"/>
      <c r="ED977" s="333"/>
      <c r="EE977" s="333"/>
      <c r="EF977" s="333"/>
      <c r="EG977" s="333"/>
      <c r="EH977" s="333"/>
      <c r="EJ977" s="66"/>
      <c r="EL977" s="66"/>
      <c r="EM977" s="338"/>
    </row>
    <row r="978" spans="1:143" s="83" customFormat="1">
      <c r="A978" s="66"/>
      <c r="B978" s="66"/>
      <c r="C978" s="120"/>
      <c r="D978" s="66"/>
      <c r="E978" s="197"/>
      <c r="F978" s="120"/>
      <c r="G978" s="333"/>
      <c r="H978" s="333"/>
      <c r="I978" s="333"/>
      <c r="J978" s="333"/>
      <c r="K978" s="333"/>
      <c r="L978" s="333"/>
      <c r="M978" s="333"/>
      <c r="N978" s="333"/>
      <c r="O978" s="333"/>
      <c r="P978" s="333"/>
      <c r="Q978" s="333"/>
      <c r="R978" s="333"/>
      <c r="S978" s="333"/>
      <c r="T978" s="333"/>
      <c r="U978" s="333"/>
      <c r="V978" s="333"/>
      <c r="W978" s="333"/>
      <c r="X978" s="333"/>
      <c r="Y978" s="333"/>
      <c r="Z978" s="333"/>
      <c r="AA978" s="333"/>
      <c r="AB978" s="333"/>
      <c r="AC978" s="333"/>
      <c r="AD978" s="333"/>
      <c r="AE978" s="333"/>
      <c r="AF978" s="333"/>
      <c r="AG978" s="333"/>
      <c r="AH978" s="333"/>
      <c r="AI978" s="333"/>
      <c r="AJ978" s="333"/>
      <c r="AK978" s="333"/>
      <c r="AL978" s="333"/>
      <c r="AM978" s="333"/>
      <c r="AN978" s="333"/>
      <c r="AO978"/>
      <c r="AP978"/>
      <c r="AQ978"/>
      <c r="AR978"/>
      <c r="AS978" s="333"/>
      <c r="AT978" s="333"/>
      <c r="AU978" s="333"/>
      <c r="AV978" s="333"/>
      <c r="AW978" s="333"/>
      <c r="AX978" s="333"/>
      <c r="AY978" s="333"/>
      <c r="AZ978" s="333"/>
      <c r="BA978"/>
      <c r="BB978"/>
      <c r="BC978"/>
      <c r="BD978"/>
      <c r="BE978"/>
      <c r="BF978"/>
      <c r="BG978" s="333"/>
      <c r="BH978" s="333"/>
      <c r="BI978" s="333"/>
      <c r="BJ978" s="333"/>
      <c r="BK978" s="333"/>
      <c r="BL978" s="333"/>
      <c r="BM978" s="333"/>
      <c r="BN978" s="333"/>
      <c r="BO978" s="333"/>
      <c r="BP978" s="333"/>
      <c r="BQ978" s="333"/>
      <c r="BR978" s="333"/>
      <c r="BS978" s="333"/>
      <c r="BT978" s="333"/>
      <c r="BU978" s="333"/>
      <c r="BV978" s="333"/>
      <c r="BW978" s="333"/>
      <c r="BX978" s="333"/>
      <c r="BY978" s="333"/>
      <c r="BZ978" s="333"/>
      <c r="CA978" s="333"/>
      <c r="CB978" s="333"/>
      <c r="CC978" s="333"/>
      <c r="CD978" s="333"/>
      <c r="CE978" s="337"/>
      <c r="CF978" s="337"/>
      <c r="CG978" s="337"/>
      <c r="CH978" s="337"/>
      <c r="CI978" s="333"/>
      <c r="CJ978" s="333"/>
      <c r="CK978" s="333"/>
      <c r="CL978" s="333"/>
      <c r="CM978" s="333"/>
      <c r="CN978" s="333"/>
      <c r="CO978" s="333"/>
      <c r="CP978" s="333"/>
      <c r="CQ978" s="337"/>
      <c r="CR978" s="337"/>
      <c r="CS978" s="337"/>
      <c r="CT978" s="337"/>
      <c r="CU978" s="337"/>
      <c r="CV978" s="337"/>
      <c r="CW978" s="337"/>
      <c r="CX978" s="337"/>
      <c r="CY978" s="337"/>
      <c r="CZ978" s="337"/>
      <c r="DA978" s="337"/>
      <c r="DB978" s="337"/>
      <c r="DC978" s="337"/>
      <c r="DD978" s="337"/>
      <c r="DE978" s="337"/>
      <c r="DF978" s="337"/>
      <c r="DG978" s="337"/>
      <c r="DH978" s="337"/>
      <c r="DI978" s="337"/>
      <c r="DJ978" s="337"/>
      <c r="DK978" s="337"/>
      <c r="DL978" s="337"/>
      <c r="DM978"/>
      <c r="DN978"/>
      <c r="DO978"/>
      <c r="EA978" s="333"/>
      <c r="EB978" s="333"/>
      <c r="EC978" s="333"/>
      <c r="ED978" s="333"/>
      <c r="EE978" s="333"/>
      <c r="EF978" s="333"/>
      <c r="EG978" s="333"/>
      <c r="EH978" s="333"/>
      <c r="EJ978" s="66"/>
      <c r="EL978" s="66"/>
      <c r="EM978" s="338"/>
    </row>
    <row r="979" spans="1:143" s="83" customFormat="1">
      <c r="A979" s="66"/>
      <c r="B979" s="66"/>
      <c r="C979" s="120"/>
      <c r="D979" s="66"/>
      <c r="E979" s="197"/>
      <c r="F979" s="120"/>
      <c r="G979" s="333"/>
      <c r="H979" s="333"/>
      <c r="I979" s="333"/>
      <c r="J979" s="333"/>
      <c r="K979" s="333"/>
      <c r="L979" s="333"/>
      <c r="M979" s="333"/>
      <c r="N979" s="333"/>
      <c r="O979" s="333"/>
      <c r="P979" s="333"/>
      <c r="Q979" s="333"/>
      <c r="R979" s="333"/>
      <c r="S979" s="333"/>
      <c r="T979" s="333"/>
      <c r="U979" s="333"/>
      <c r="V979" s="333"/>
      <c r="W979" s="333"/>
      <c r="X979" s="333"/>
      <c r="Y979" s="333"/>
      <c r="Z979" s="333"/>
      <c r="AA979" s="333"/>
      <c r="AB979" s="333"/>
      <c r="AC979" s="333"/>
      <c r="AD979" s="333"/>
      <c r="AE979" s="333"/>
      <c r="AF979" s="333"/>
      <c r="AG979" s="333"/>
      <c r="AH979" s="333"/>
      <c r="AI979" s="333"/>
      <c r="AJ979" s="333"/>
      <c r="AK979" s="333"/>
      <c r="AL979" s="333"/>
      <c r="AM979" s="333"/>
      <c r="AN979" s="333"/>
      <c r="AO979"/>
      <c r="AP979"/>
      <c r="AQ979"/>
      <c r="AR979"/>
      <c r="AS979" s="333"/>
      <c r="AT979" s="333"/>
      <c r="AU979" s="333"/>
      <c r="AV979" s="333"/>
      <c r="AW979" s="333"/>
      <c r="AX979" s="333"/>
      <c r="AY979" s="333"/>
      <c r="AZ979" s="333"/>
      <c r="BA979"/>
      <c r="BB979"/>
      <c r="BC979"/>
      <c r="BD979"/>
      <c r="BE979"/>
      <c r="BF979"/>
      <c r="BG979" s="333"/>
      <c r="BH979" s="333"/>
      <c r="BI979" s="333"/>
      <c r="BJ979" s="333"/>
      <c r="BK979" s="333"/>
      <c r="BL979" s="333"/>
      <c r="BM979" s="333"/>
      <c r="BN979" s="333"/>
      <c r="BO979" s="333"/>
      <c r="BP979" s="333"/>
      <c r="BQ979" s="333"/>
      <c r="BR979" s="333"/>
      <c r="BS979" s="333"/>
      <c r="BT979" s="333"/>
      <c r="BU979" s="333"/>
      <c r="BV979" s="333"/>
      <c r="BW979" s="333"/>
      <c r="BX979" s="333"/>
      <c r="BY979" s="333"/>
      <c r="BZ979" s="333"/>
      <c r="CA979" s="333"/>
      <c r="CB979" s="333"/>
      <c r="CC979" s="333"/>
      <c r="CD979" s="333"/>
      <c r="CE979" s="337"/>
      <c r="CF979" s="337"/>
      <c r="CG979" s="337"/>
      <c r="CH979" s="337"/>
      <c r="CI979" s="333"/>
      <c r="CJ979" s="333"/>
      <c r="CK979" s="333"/>
      <c r="CL979" s="333"/>
      <c r="CM979" s="333"/>
      <c r="CN979" s="333"/>
      <c r="CO979" s="333"/>
      <c r="CP979" s="333"/>
      <c r="CQ979" s="337"/>
      <c r="CR979" s="337"/>
      <c r="CS979" s="337"/>
      <c r="CT979" s="337"/>
      <c r="CU979" s="337"/>
      <c r="CV979" s="337"/>
      <c r="CW979" s="337"/>
      <c r="CX979" s="337"/>
      <c r="CY979" s="337"/>
      <c r="CZ979" s="337"/>
      <c r="DA979" s="337"/>
      <c r="DB979" s="337"/>
      <c r="DC979" s="337"/>
      <c r="DD979" s="337"/>
      <c r="DE979" s="337"/>
      <c r="DF979" s="337"/>
      <c r="DG979" s="337"/>
      <c r="DH979" s="337"/>
      <c r="DI979" s="337"/>
      <c r="DJ979" s="337"/>
      <c r="DK979" s="337"/>
      <c r="DL979" s="337"/>
      <c r="DM979"/>
      <c r="DN979"/>
      <c r="DO979"/>
      <c r="EA979" s="333"/>
      <c r="EB979" s="333"/>
      <c r="EC979" s="333"/>
      <c r="ED979" s="333"/>
      <c r="EE979" s="333"/>
      <c r="EF979" s="333"/>
      <c r="EG979" s="333"/>
      <c r="EH979" s="333"/>
      <c r="EJ979" s="66"/>
      <c r="EL979" s="66"/>
      <c r="EM979" s="338"/>
    </row>
    <row r="980" spans="1:143" s="83" customFormat="1">
      <c r="A980" s="66"/>
      <c r="B980" s="66"/>
      <c r="C980" s="120"/>
      <c r="D980" s="66"/>
      <c r="E980" s="197"/>
      <c r="F980" s="120"/>
      <c r="G980" s="333"/>
      <c r="H980" s="333"/>
      <c r="I980" s="333"/>
      <c r="J980" s="333"/>
      <c r="K980" s="333"/>
      <c r="L980" s="333"/>
      <c r="M980" s="333"/>
      <c r="N980" s="333"/>
      <c r="O980" s="333"/>
      <c r="P980" s="333"/>
      <c r="Q980" s="333"/>
      <c r="R980" s="333"/>
      <c r="S980" s="333"/>
      <c r="T980" s="333"/>
      <c r="U980" s="333"/>
      <c r="V980" s="333"/>
      <c r="W980" s="333"/>
      <c r="X980" s="333"/>
      <c r="Y980" s="333"/>
      <c r="Z980" s="333"/>
      <c r="AA980" s="333"/>
      <c r="AB980" s="333"/>
      <c r="AC980" s="333"/>
      <c r="AD980" s="333"/>
      <c r="AE980" s="333"/>
      <c r="AF980" s="333"/>
      <c r="AG980" s="333"/>
      <c r="AH980" s="333"/>
      <c r="AI980" s="333"/>
      <c r="AJ980" s="333"/>
      <c r="AK980" s="333"/>
      <c r="AL980" s="333"/>
      <c r="AM980" s="333"/>
      <c r="AN980" s="333"/>
      <c r="AO980"/>
      <c r="AP980"/>
      <c r="AQ980"/>
      <c r="AR980"/>
      <c r="AS980" s="333"/>
      <c r="AT980" s="333"/>
      <c r="AU980" s="333"/>
      <c r="AV980" s="333"/>
      <c r="AW980" s="333"/>
      <c r="AX980" s="333"/>
      <c r="AY980" s="333"/>
      <c r="AZ980" s="333"/>
      <c r="BA980"/>
      <c r="BB980"/>
      <c r="BC980"/>
      <c r="BD980"/>
      <c r="BE980"/>
      <c r="BF980"/>
      <c r="BG980" s="333"/>
      <c r="BH980" s="333"/>
      <c r="BI980" s="333"/>
      <c r="BJ980" s="333"/>
      <c r="BK980" s="333"/>
      <c r="BL980" s="333"/>
      <c r="BM980" s="333"/>
      <c r="BN980" s="333"/>
      <c r="BO980" s="333"/>
      <c r="BP980" s="333"/>
      <c r="BQ980" s="333"/>
      <c r="BR980" s="333"/>
      <c r="BS980" s="333"/>
      <c r="BT980" s="333"/>
      <c r="BU980" s="333"/>
      <c r="BV980" s="333"/>
      <c r="BW980" s="333"/>
      <c r="BX980" s="333"/>
      <c r="BY980" s="333"/>
      <c r="BZ980" s="333"/>
      <c r="CA980" s="333"/>
      <c r="CB980" s="333"/>
      <c r="CC980" s="333"/>
      <c r="CD980" s="333"/>
      <c r="CE980" s="337"/>
      <c r="CF980" s="337"/>
      <c r="CG980" s="337"/>
      <c r="CH980" s="337"/>
      <c r="CI980" s="333"/>
      <c r="CJ980" s="333"/>
      <c r="CK980" s="333"/>
      <c r="CL980" s="333"/>
      <c r="CM980" s="333"/>
      <c r="CN980" s="333"/>
      <c r="CO980" s="333"/>
      <c r="CP980" s="333"/>
      <c r="CQ980" s="337"/>
      <c r="CR980" s="337"/>
      <c r="CS980" s="337"/>
      <c r="CT980" s="337"/>
      <c r="CU980" s="337"/>
      <c r="CV980" s="337"/>
      <c r="CW980" s="337"/>
      <c r="CX980" s="337"/>
      <c r="CY980" s="337"/>
      <c r="CZ980" s="337"/>
      <c r="DA980" s="337"/>
      <c r="DB980" s="337"/>
      <c r="DC980" s="337"/>
      <c r="DD980" s="337"/>
      <c r="DE980" s="337"/>
      <c r="DF980" s="337"/>
      <c r="DG980" s="337"/>
      <c r="DH980" s="337"/>
      <c r="DI980" s="337"/>
      <c r="DJ980" s="337"/>
      <c r="DK980" s="337"/>
      <c r="DL980" s="337"/>
      <c r="DM980"/>
      <c r="DN980"/>
      <c r="DO980"/>
      <c r="EA980" s="333"/>
      <c r="EB980" s="333"/>
      <c r="EC980" s="333"/>
      <c r="ED980" s="333"/>
      <c r="EE980" s="333"/>
      <c r="EF980" s="333"/>
      <c r="EG980" s="333"/>
      <c r="EH980" s="333"/>
      <c r="EJ980" s="66"/>
      <c r="EL980" s="66"/>
      <c r="EM980" s="338"/>
    </row>
    <row r="981" spans="1:143" s="83" customFormat="1">
      <c r="A981" s="66"/>
      <c r="B981" s="66"/>
      <c r="C981" s="120"/>
      <c r="D981" s="66"/>
      <c r="E981" s="197"/>
      <c r="F981" s="120"/>
      <c r="G981" s="333"/>
      <c r="H981" s="333"/>
      <c r="I981" s="333"/>
      <c r="J981" s="333"/>
      <c r="K981" s="333"/>
      <c r="L981" s="333"/>
      <c r="M981" s="333"/>
      <c r="N981" s="333"/>
      <c r="O981" s="333"/>
      <c r="P981" s="333"/>
      <c r="Q981" s="333"/>
      <c r="R981" s="333"/>
      <c r="S981" s="333"/>
      <c r="T981" s="333"/>
      <c r="U981" s="333"/>
      <c r="V981" s="333"/>
      <c r="W981" s="333"/>
      <c r="X981" s="333"/>
      <c r="Y981" s="333"/>
      <c r="Z981" s="333"/>
      <c r="AA981" s="333"/>
      <c r="AB981" s="333"/>
      <c r="AC981" s="333"/>
      <c r="AD981" s="333"/>
      <c r="AE981" s="333"/>
      <c r="AF981" s="333"/>
      <c r="AG981" s="333"/>
      <c r="AH981" s="333"/>
      <c r="AI981" s="333"/>
      <c r="AJ981" s="333"/>
      <c r="AK981" s="333"/>
      <c r="AL981" s="333"/>
      <c r="AM981" s="333"/>
      <c r="AN981" s="333"/>
      <c r="AO981"/>
      <c r="AP981"/>
      <c r="AQ981"/>
      <c r="AR981"/>
      <c r="AS981" s="333"/>
      <c r="AT981" s="333"/>
      <c r="AU981" s="333"/>
      <c r="AV981" s="333"/>
      <c r="AW981" s="333"/>
      <c r="AX981" s="333"/>
      <c r="AY981" s="333"/>
      <c r="AZ981" s="333"/>
      <c r="BA981"/>
      <c r="BB981"/>
      <c r="BC981"/>
      <c r="BD981"/>
      <c r="BE981"/>
      <c r="BF981"/>
      <c r="BG981" s="333"/>
      <c r="BH981" s="333"/>
      <c r="BI981" s="333"/>
      <c r="BJ981" s="333"/>
      <c r="BK981" s="333"/>
      <c r="BL981" s="333"/>
      <c r="BM981" s="333"/>
      <c r="BN981" s="333"/>
      <c r="BO981" s="333"/>
      <c r="BP981" s="333"/>
      <c r="BQ981" s="333"/>
      <c r="BR981" s="333"/>
      <c r="BS981" s="333"/>
      <c r="BT981" s="333"/>
      <c r="BU981" s="333"/>
      <c r="BV981" s="333"/>
      <c r="BW981" s="333"/>
      <c r="BX981" s="333"/>
      <c r="BY981" s="333"/>
      <c r="BZ981" s="333"/>
      <c r="CA981" s="333"/>
      <c r="CB981" s="333"/>
      <c r="CC981" s="333"/>
      <c r="CD981" s="333"/>
      <c r="CE981" s="337"/>
      <c r="CF981" s="337"/>
      <c r="CG981" s="337"/>
      <c r="CH981" s="337"/>
      <c r="CI981" s="333"/>
      <c r="CJ981" s="333"/>
      <c r="CK981" s="333"/>
      <c r="CL981" s="333"/>
      <c r="CM981" s="333"/>
      <c r="CN981" s="333"/>
      <c r="CO981" s="333"/>
      <c r="CP981" s="333"/>
      <c r="CQ981" s="337"/>
      <c r="CR981" s="337"/>
      <c r="CS981" s="337"/>
      <c r="CT981" s="337"/>
      <c r="CU981" s="337"/>
      <c r="CV981" s="337"/>
      <c r="CW981" s="337"/>
      <c r="CX981" s="337"/>
      <c r="CY981" s="337"/>
      <c r="CZ981" s="337"/>
      <c r="DA981" s="337"/>
      <c r="DB981" s="337"/>
      <c r="DC981" s="337"/>
      <c r="DD981" s="337"/>
      <c r="DE981" s="337"/>
      <c r="DF981" s="337"/>
      <c r="DG981" s="337"/>
      <c r="DH981" s="337"/>
      <c r="DI981" s="337"/>
      <c r="DJ981" s="337"/>
      <c r="DK981" s="337"/>
      <c r="DL981" s="337"/>
      <c r="DM981"/>
      <c r="DN981"/>
      <c r="DO981"/>
      <c r="EA981" s="333"/>
      <c r="EB981" s="333"/>
      <c r="EC981" s="333"/>
      <c r="ED981" s="333"/>
      <c r="EE981" s="333"/>
      <c r="EF981" s="333"/>
      <c r="EG981" s="333"/>
      <c r="EH981" s="333"/>
      <c r="EJ981" s="66"/>
      <c r="EL981" s="66"/>
      <c r="EM981" s="338"/>
    </row>
    <row r="982" spans="1:143" s="83" customFormat="1">
      <c r="A982" s="66"/>
      <c r="B982" s="66"/>
      <c r="C982" s="120"/>
      <c r="D982" s="66"/>
      <c r="E982" s="197"/>
      <c r="F982" s="120"/>
      <c r="G982" s="333"/>
      <c r="H982" s="333"/>
      <c r="I982" s="333"/>
      <c r="J982" s="333"/>
      <c r="K982" s="333"/>
      <c r="L982" s="333"/>
      <c r="M982" s="333"/>
      <c r="N982" s="333"/>
      <c r="O982" s="333"/>
      <c r="P982" s="333"/>
      <c r="Q982" s="333"/>
      <c r="R982" s="333"/>
      <c r="S982" s="333"/>
      <c r="T982" s="333"/>
      <c r="U982" s="333"/>
      <c r="V982" s="333"/>
      <c r="W982" s="333"/>
      <c r="X982" s="333"/>
      <c r="Y982" s="333"/>
      <c r="Z982" s="333"/>
      <c r="AA982" s="333"/>
      <c r="AB982" s="333"/>
      <c r="AC982" s="333"/>
      <c r="AD982" s="333"/>
      <c r="AE982" s="333"/>
      <c r="AF982" s="333"/>
      <c r="AG982" s="333"/>
      <c r="AH982" s="333"/>
      <c r="AI982" s="333"/>
      <c r="AJ982" s="333"/>
      <c r="AK982" s="333"/>
      <c r="AL982" s="333"/>
      <c r="AM982" s="333"/>
      <c r="AN982" s="333"/>
      <c r="AO982"/>
      <c r="AP982"/>
      <c r="AQ982"/>
      <c r="AR982"/>
      <c r="AS982" s="333"/>
      <c r="AT982" s="333"/>
      <c r="AU982" s="333"/>
      <c r="AV982" s="333"/>
      <c r="AW982" s="333"/>
      <c r="AX982" s="333"/>
      <c r="AY982" s="333"/>
      <c r="AZ982" s="333"/>
      <c r="BA982"/>
      <c r="BB982"/>
      <c r="BC982"/>
      <c r="BD982"/>
      <c r="BE982"/>
      <c r="BF982"/>
      <c r="BG982" s="333"/>
      <c r="BH982" s="333"/>
      <c r="BI982" s="333"/>
      <c r="BJ982" s="333"/>
      <c r="BK982" s="333"/>
      <c r="BL982" s="333"/>
      <c r="BM982" s="333"/>
      <c r="BN982" s="333"/>
      <c r="BO982" s="333"/>
      <c r="BP982" s="333"/>
      <c r="BQ982" s="333"/>
      <c r="BR982" s="333"/>
      <c r="BS982" s="333"/>
      <c r="BT982" s="333"/>
      <c r="BU982" s="333"/>
      <c r="BV982" s="333"/>
      <c r="BW982" s="333"/>
      <c r="BX982" s="333"/>
      <c r="BY982" s="333"/>
      <c r="BZ982" s="333"/>
      <c r="CA982" s="333"/>
      <c r="CB982" s="333"/>
      <c r="CC982" s="333"/>
      <c r="CD982" s="333"/>
      <c r="CE982" s="337"/>
      <c r="CF982" s="337"/>
      <c r="CG982" s="337"/>
      <c r="CH982" s="337"/>
      <c r="CI982" s="333"/>
      <c r="CJ982" s="333"/>
      <c r="CK982" s="333"/>
      <c r="CL982" s="333"/>
      <c r="CM982" s="333"/>
      <c r="CN982" s="333"/>
      <c r="CO982" s="333"/>
      <c r="CP982" s="333"/>
      <c r="CQ982" s="337"/>
      <c r="CR982" s="337"/>
      <c r="CS982" s="337"/>
      <c r="CT982" s="337"/>
      <c r="CU982" s="337"/>
      <c r="CV982" s="337"/>
      <c r="CW982" s="337"/>
      <c r="CX982" s="337"/>
      <c r="CY982" s="337"/>
      <c r="CZ982" s="337"/>
      <c r="DA982" s="337"/>
      <c r="DB982" s="337"/>
      <c r="DC982" s="337"/>
      <c r="DD982" s="337"/>
      <c r="DE982" s="337"/>
      <c r="DF982" s="337"/>
      <c r="DG982" s="337"/>
      <c r="DH982" s="337"/>
      <c r="DI982" s="337"/>
      <c r="DJ982" s="337"/>
      <c r="DK982" s="337"/>
      <c r="DL982" s="337"/>
      <c r="DM982"/>
      <c r="DN982"/>
      <c r="DO982"/>
      <c r="EA982" s="333"/>
      <c r="EB982" s="333"/>
      <c r="EC982" s="333"/>
      <c r="ED982" s="333"/>
      <c r="EE982" s="333"/>
      <c r="EF982" s="333"/>
      <c r="EG982" s="333"/>
      <c r="EH982" s="333"/>
      <c r="EJ982" s="66"/>
      <c r="EL982" s="66"/>
      <c r="EM982" s="338"/>
    </row>
    <row r="983" spans="1:143" s="83" customFormat="1">
      <c r="A983" s="66"/>
      <c r="B983" s="66"/>
      <c r="C983" s="120"/>
      <c r="D983" s="66"/>
      <c r="E983" s="197"/>
      <c r="F983" s="120"/>
      <c r="G983" s="333"/>
      <c r="H983" s="333"/>
      <c r="I983" s="333"/>
      <c r="J983" s="333"/>
      <c r="K983" s="333"/>
      <c r="L983" s="333"/>
      <c r="M983" s="333"/>
      <c r="N983" s="333"/>
      <c r="O983" s="333"/>
      <c r="P983" s="333"/>
      <c r="Q983" s="333"/>
      <c r="R983" s="333"/>
      <c r="S983" s="333"/>
      <c r="T983" s="333"/>
      <c r="U983" s="333"/>
      <c r="V983" s="333"/>
      <c r="W983" s="333"/>
      <c r="X983" s="333"/>
      <c r="Y983" s="333"/>
      <c r="Z983" s="333"/>
      <c r="AA983" s="333"/>
      <c r="AB983" s="333"/>
      <c r="AC983" s="333"/>
      <c r="AD983" s="333"/>
      <c r="AE983" s="333"/>
      <c r="AF983" s="333"/>
      <c r="AG983" s="333"/>
      <c r="AH983" s="333"/>
      <c r="AI983" s="333"/>
      <c r="AJ983" s="333"/>
      <c r="AK983" s="333"/>
      <c r="AL983" s="333"/>
      <c r="AM983" s="333"/>
      <c r="AN983" s="333"/>
      <c r="AO983"/>
      <c r="AP983"/>
      <c r="AQ983"/>
      <c r="AR983"/>
      <c r="AS983" s="333"/>
      <c r="AT983" s="333"/>
      <c r="AU983" s="333"/>
      <c r="AV983" s="333"/>
      <c r="AW983" s="333"/>
      <c r="AX983" s="333"/>
      <c r="AY983" s="333"/>
      <c r="AZ983" s="333"/>
      <c r="BA983"/>
      <c r="BB983"/>
      <c r="BC983"/>
      <c r="BD983"/>
      <c r="BE983"/>
      <c r="BF983"/>
      <c r="BG983" s="333"/>
      <c r="BH983" s="333"/>
      <c r="BI983" s="333"/>
      <c r="BJ983" s="333"/>
      <c r="BK983" s="333"/>
      <c r="BL983" s="333"/>
      <c r="BM983" s="333"/>
      <c r="BN983" s="333"/>
      <c r="BO983" s="333"/>
      <c r="BP983" s="333"/>
      <c r="BQ983" s="333"/>
      <c r="BR983" s="333"/>
      <c r="BS983" s="333"/>
      <c r="BT983" s="333"/>
      <c r="BU983" s="333"/>
      <c r="BV983" s="333"/>
      <c r="BW983" s="333"/>
      <c r="BX983" s="333"/>
      <c r="BY983" s="333"/>
      <c r="BZ983" s="333"/>
      <c r="CA983" s="333"/>
      <c r="CB983" s="333"/>
      <c r="CC983" s="333"/>
      <c r="CD983" s="333"/>
      <c r="CE983" s="337"/>
      <c r="CF983" s="337"/>
      <c r="CG983" s="337"/>
      <c r="CH983" s="337"/>
      <c r="CI983" s="333"/>
      <c r="CJ983" s="333"/>
      <c r="CK983" s="333"/>
      <c r="CL983" s="333"/>
      <c r="CM983" s="333"/>
      <c r="CN983" s="333"/>
      <c r="CO983" s="333"/>
      <c r="CP983" s="333"/>
      <c r="CQ983" s="337"/>
      <c r="CR983" s="337"/>
      <c r="CS983" s="337"/>
      <c r="CT983" s="337"/>
      <c r="CU983" s="337"/>
      <c r="CV983" s="337"/>
      <c r="CW983" s="337"/>
      <c r="CX983" s="337"/>
      <c r="CY983" s="337"/>
      <c r="CZ983" s="337"/>
      <c r="DA983" s="337"/>
      <c r="DB983" s="337"/>
      <c r="DC983" s="337"/>
      <c r="DD983" s="337"/>
      <c r="DE983" s="337"/>
      <c r="DF983" s="337"/>
      <c r="DG983" s="337"/>
      <c r="DH983" s="337"/>
      <c r="DI983" s="337"/>
      <c r="DJ983" s="337"/>
      <c r="DK983" s="337"/>
      <c r="DL983" s="337"/>
      <c r="DM983"/>
      <c r="DN983"/>
      <c r="DO983"/>
      <c r="EA983" s="333"/>
      <c r="EB983" s="333"/>
      <c r="EC983" s="333"/>
      <c r="ED983" s="333"/>
      <c r="EE983" s="333"/>
      <c r="EF983" s="333"/>
      <c r="EG983" s="333"/>
      <c r="EH983" s="333"/>
      <c r="EJ983" s="66"/>
      <c r="EL983" s="66"/>
      <c r="EM983" s="338"/>
    </row>
    <row r="984" spans="1:143" s="83" customFormat="1">
      <c r="A984" s="66"/>
      <c r="B984" s="66"/>
      <c r="C984" s="120"/>
      <c r="D984" s="66"/>
      <c r="E984" s="197"/>
      <c r="F984" s="120"/>
      <c r="G984" s="333"/>
      <c r="H984" s="333"/>
      <c r="I984" s="333"/>
      <c r="J984" s="333"/>
      <c r="K984" s="333"/>
      <c r="L984" s="333"/>
      <c r="M984" s="333"/>
      <c r="N984" s="333"/>
      <c r="O984" s="333"/>
      <c r="P984" s="333"/>
      <c r="Q984" s="333"/>
      <c r="R984" s="333"/>
      <c r="S984" s="333"/>
      <c r="T984" s="333"/>
      <c r="U984" s="333"/>
      <c r="V984" s="333"/>
      <c r="W984" s="333"/>
      <c r="X984" s="333"/>
      <c r="Y984" s="333"/>
      <c r="Z984" s="333"/>
      <c r="AA984" s="333"/>
      <c r="AB984" s="333"/>
      <c r="AC984" s="333"/>
      <c r="AD984" s="333"/>
      <c r="AE984" s="333"/>
      <c r="AF984" s="333"/>
      <c r="AG984" s="333"/>
      <c r="AH984" s="333"/>
      <c r="AI984" s="333"/>
      <c r="AJ984" s="333"/>
      <c r="AK984" s="333"/>
      <c r="AL984" s="333"/>
      <c r="AM984" s="333"/>
      <c r="AN984" s="333"/>
      <c r="AO984"/>
      <c r="AP984"/>
      <c r="AQ984"/>
      <c r="AR984"/>
      <c r="AS984" s="333"/>
      <c r="AT984" s="333"/>
      <c r="AU984" s="333"/>
      <c r="AV984" s="333"/>
      <c r="AW984" s="333"/>
      <c r="AX984" s="333"/>
      <c r="AY984" s="333"/>
      <c r="AZ984" s="333"/>
      <c r="BA984"/>
      <c r="BB984"/>
      <c r="BC984"/>
      <c r="BD984"/>
      <c r="BE984"/>
      <c r="BF984"/>
      <c r="BG984" s="333"/>
      <c r="BH984" s="333"/>
      <c r="BI984" s="333"/>
      <c r="BJ984" s="333"/>
      <c r="BK984" s="333"/>
      <c r="BL984" s="333"/>
      <c r="BM984" s="333"/>
      <c r="BN984" s="333"/>
      <c r="BO984" s="333"/>
      <c r="BP984" s="333"/>
      <c r="BQ984" s="333"/>
      <c r="BR984" s="333"/>
      <c r="BS984" s="333"/>
      <c r="BT984" s="333"/>
      <c r="BU984" s="333"/>
      <c r="BV984" s="333"/>
      <c r="BW984" s="333"/>
      <c r="BX984" s="333"/>
      <c r="BY984" s="333"/>
      <c r="BZ984" s="333"/>
      <c r="CA984" s="333"/>
      <c r="CB984" s="333"/>
      <c r="CC984" s="333"/>
      <c r="CD984" s="333"/>
      <c r="CE984" s="337"/>
      <c r="CF984" s="337"/>
      <c r="CG984" s="337"/>
      <c r="CH984" s="337"/>
      <c r="CI984" s="333"/>
      <c r="CJ984" s="333"/>
      <c r="CK984" s="333"/>
      <c r="CL984" s="333"/>
      <c r="CM984" s="333"/>
      <c r="CN984" s="333"/>
      <c r="CO984" s="333"/>
      <c r="CP984" s="333"/>
      <c r="CQ984" s="337"/>
      <c r="CR984" s="337"/>
      <c r="CS984" s="337"/>
      <c r="CT984" s="337"/>
      <c r="CU984" s="337"/>
      <c r="CV984" s="337"/>
      <c r="CW984" s="337"/>
      <c r="CX984" s="337"/>
      <c r="CY984" s="337"/>
      <c r="CZ984" s="337"/>
      <c r="DA984" s="337"/>
      <c r="DB984" s="337"/>
      <c r="DC984" s="337"/>
      <c r="DD984" s="337"/>
      <c r="DE984" s="337"/>
      <c r="DF984" s="337"/>
      <c r="DG984" s="337"/>
      <c r="DH984" s="337"/>
      <c r="DI984" s="337"/>
      <c r="DJ984" s="337"/>
      <c r="DK984" s="337"/>
      <c r="DL984" s="337"/>
      <c r="DM984"/>
      <c r="DN984"/>
      <c r="DO984"/>
      <c r="EA984" s="333"/>
      <c r="EB984" s="333"/>
      <c r="EC984" s="333"/>
      <c r="ED984" s="333"/>
      <c r="EE984" s="333"/>
      <c r="EF984" s="333"/>
      <c r="EG984" s="333"/>
      <c r="EH984" s="333"/>
      <c r="EJ984" s="66"/>
      <c r="EL984" s="66"/>
      <c r="EM984" s="338"/>
    </row>
    <row r="985" spans="1:143" s="83" customFormat="1">
      <c r="A985" s="66"/>
      <c r="B985" s="66"/>
      <c r="C985" s="120"/>
      <c r="D985" s="66"/>
      <c r="E985" s="197"/>
      <c r="F985" s="120"/>
      <c r="G985" s="333"/>
      <c r="H985" s="333"/>
      <c r="I985" s="333"/>
      <c r="J985" s="333"/>
      <c r="K985" s="333"/>
      <c r="L985" s="333"/>
      <c r="M985" s="333"/>
      <c r="N985" s="333"/>
      <c r="O985" s="333"/>
      <c r="P985" s="333"/>
      <c r="Q985" s="333"/>
      <c r="R985" s="333"/>
      <c r="S985" s="333"/>
      <c r="T985" s="333"/>
      <c r="U985" s="333"/>
      <c r="V985" s="333"/>
      <c r="W985" s="333"/>
      <c r="X985" s="333"/>
      <c r="Y985" s="333"/>
      <c r="Z985" s="333"/>
      <c r="AA985" s="333"/>
      <c r="AB985" s="333"/>
      <c r="AC985" s="333"/>
      <c r="AD985" s="333"/>
      <c r="AE985" s="333"/>
      <c r="AF985" s="333"/>
      <c r="AG985" s="333"/>
      <c r="AH985" s="333"/>
      <c r="AI985" s="333"/>
      <c r="AJ985" s="333"/>
      <c r="AK985" s="333"/>
      <c r="AL985" s="333"/>
      <c r="AM985" s="333"/>
      <c r="AN985" s="333"/>
      <c r="AO985"/>
      <c r="AP985"/>
      <c r="AQ985"/>
      <c r="AR985"/>
      <c r="AS985" s="333"/>
      <c r="AT985" s="333"/>
      <c r="AU985" s="333"/>
      <c r="AV985" s="333"/>
      <c r="AW985" s="333"/>
      <c r="AX985" s="333"/>
      <c r="AY985" s="333"/>
      <c r="AZ985" s="333"/>
      <c r="BA985"/>
      <c r="BB985"/>
      <c r="BC985"/>
      <c r="BD985"/>
      <c r="BE985"/>
      <c r="BF985"/>
      <c r="BG985" s="333"/>
      <c r="BH985" s="333"/>
      <c r="BI985" s="333"/>
      <c r="BJ985" s="333"/>
      <c r="BK985" s="333"/>
      <c r="BL985" s="333"/>
      <c r="BM985" s="333"/>
      <c r="BN985" s="333"/>
      <c r="BO985" s="333"/>
      <c r="BP985" s="333"/>
      <c r="BQ985" s="333"/>
      <c r="BR985" s="333"/>
      <c r="BS985" s="333"/>
      <c r="BT985" s="333"/>
      <c r="BU985" s="333"/>
      <c r="BV985" s="333"/>
      <c r="BW985" s="333"/>
      <c r="BX985" s="333"/>
      <c r="BY985" s="333"/>
      <c r="BZ985" s="333"/>
      <c r="CA985" s="333"/>
      <c r="CB985" s="333"/>
      <c r="CC985" s="333"/>
      <c r="CD985" s="333"/>
      <c r="CE985" s="337"/>
      <c r="CF985" s="337"/>
      <c r="CG985" s="337"/>
      <c r="CH985" s="337"/>
      <c r="CI985" s="333"/>
      <c r="CJ985" s="333"/>
      <c r="CK985" s="333"/>
      <c r="CL985" s="333"/>
      <c r="CM985" s="333"/>
      <c r="CN985" s="333"/>
      <c r="CO985" s="333"/>
      <c r="CP985" s="333"/>
      <c r="CQ985" s="337"/>
      <c r="CR985" s="337"/>
      <c r="CS985" s="337"/>
      <c r="CT985" s="337"/>
      <c r="CU985" s="337"/>
      <c r="CV985" s="337"/>
      <c r="CW985" s="337"/>
      <c r="CX985" s="337"/>
      <c r="CY985" s="337"/>
      <c r="CZ985" s="337"/>
      <c r="DA985" s="337"/>
      <c r="DB985" s="337"/>
      <c r="DC985" s="337"/>
      <c r="DD985" s="337"/>
      <c r="DE985" s="337"/>
      <c r="DF985" s="337"/>
      <c r="DG985" s="337"/>
      <c r="DH985" s="337"/>
      <c r="DI985" s="337"/>
      <c r="DJ985" s="337"/>
      <c r="DK985" s="337"/>
      <c r="DL985" s="337"/>
      <c r="DM985"/>
      <c r="DN985"/>
      <c r="DO985"/>
      <c r="EA985" s="333"/>
      <c r="EB985" s="333"/>
      <c r="EC985" s="333"/>
      <c r="ED985" s="333"/>
      <c r="EE985" s="333"/>
      <c r="EF985" s="333"/>
      <c r="EG985" s="333"/>
      <c r="EH985" s="333"/>
      <c r="EJ985" s="66"/>
      <c r="EL985" s="66"/>
      <c r="EM985" s="338"/>
    </row>
    <row r="986" spans="1:143" s="83" customFormat="1">
      <c r="A986" s="66"/>
      <c r="B986" s="66"/>
      <c r="C986" s="120"/>
      <c r="D986" s="66"/>
      <c r="E986" s="197"/>
      <c r="F986" s="120"/>
      <c r="G986" s="333"/>
      <c r="H986" s="333"/>
      <c r="I986" s="333"/>
      <c r="J986" s="333"/>
      <c r="K986" s="333"/>
      <c r="L986" s="333"/>
      <c r="M986" s="333"/>
      <c r="N986" s="333"/>
      <c r="O986" s="333"/>
      <c r="P986" s="333"/>
      <c r="Q986" s="333"/>
      <c r="R986" s="333"/>
      <c r="S986" s="333"/>
      <c r="T986" s="333"/>
      <c r="U986" s="333"/>
      <c r="V986" s="333"/>
      <c r="W986" s="333"/>
      <c r="X986" s="333"/>
      <c r="Y986" s="333"/>
      <c r="Z986" s="333"/>
      <c r="AA986" s="333"/>
      <c r="AB986" s="333"/>
      <c r="AC986" s="333"/>
      <c r="AD986" s="333"/>
      <c r="AE986" s="333"/>
      <c r="AF986" s="333"/>
      <c r="AG986" s="333"/>
      <c r="AH986" s="333"/>
      <c r="AI986" s="333"/>
      <c r="AJ986" s="333"/>
      <c r="AK986" s="333"/>
      <c r="AL986" s="333"/>
      <c r="AM986" s="333"/>
      <c r="AN986" s="333"/>
      <c r="AO986"/>
      <c r="AP986"/>
      <c r="AQ986"/>
      <c r="AR986"/>
      <c r="AS986" s="333"/>
      <c r="AT986" s="333"/>
      <c r="AU986" s="333"/>
      <c r="AV986" s="333"/>
      <c r="AW986" s="333"/>
      <c r="AX986" s="333"/>
      <c r="AY986" s="333"/>
      <c r="AZ986" s="333"/>
      <c r="BA986"/>
      <c r="BB986"/>
      <c r="BC986"/>
      <c r="BD986"/>
      <c r="BE986"/>
      <c r="BF986"/>
      <c r="BG986" s="333"/>
      <c r="BH986" s="333"/>
      <c r="BI986" s="333"/>
      <c r="BJ986" s="333"/>
      <c r="BK986" s="333"/>
      <c r="BL986" s="333"/>
      <c r="BM986" s="333"/>
      <c r="BN986" s="333"/>
      <c r="BO986" s="333"/>
      <c r="BP986" s="333"/>
      <c r="BQ986" s="333"/>
      <c r="BR986" s="333"/>
      <c r="BS986" s="333"/>
      <c r="BT986" s="333"/>
      <c r="BU986" s="333"/>
      <c r="BV986" s="333"/>
      <c r="BW986" s="333"/>
      <c r="BX986" s="333"/>
      <c r="BY986" s="333"/>
      <c r="BZ986" s="333"/>
      <c r="CA986" s="333"/>
      <c r="CB986" s="333"/>
      <c r="CC986" s="333"/>
      <c r="CD986" s="333"/>
      <c r="CE986" s="337"/>
      <c r="CF986" s="337"/>
      <c r="CG986" s="337"/>
      <c r="CH986" s="337"/>
      <c r="CI986" s="333"/>
      <c r="CJ986" s="333"/>
      <c r="CK986" s="333"/>
      <c r="CL986" s="333"/>
      <c r="CM986" s="333"/>
      <c r="CN986" s="333"/>
      <c r="CO986" s="333"/>
      <c r="CP986" s="333"/>
      <c r="CQ986" s="337"/>
      <c r="CR986" s="337"/>
      <c r="CS986" s="337"/>
      <c r="CT986" s="337"/>
      <c r="CU986" s="337"/>
      <c r="CV986" s="337"/>
      <c r="CW986" s="337"/>
      <c r="CX986" s="337"/>
      <c r="CY986" s="337"/>
      <c r="CZ986" s="337"/>
      <c r="DA986" s="337"/>
      <c r="DB986" s="337"/>
      <c r="DC986" s="337"/>
      <c r="DD986" s="337"/>
      <c r="DE986" s="337"/>
      <c r="DF986" s="337"/>
      <c r="DG986" s="337"/>
      <c r="DH986" s="337"/>
      <c r="DI986" s="337"/>
      <c r="DJ986" s="337"/>
      <c r="DK986" s="337"/>
      <c r="DL986" s="337"/>
      <c r="DM986"/>
      <c r="DN986"/>
      <c r="DO986"/>
      <c r="EA986" s="333"/>
      <c r="EB986" s="333"/>
      <c r="EC986" s="333"/>
      <c r="ED986" s="333"/>
      <c r="EE986" s="333"/>
      <c r="EF986" s="333"/>
      <c r="EG986" s="333"/>
      <c r="EH986" s="333"/>
      <c r="EJ986" s="66"/>
      <c r="EL986" s="66"/>
      <c r="EM986" s="338"/>
    </row>
    <row r="987" spans="1:143" s="83" customFormat="1">
      <c r="A987" s="66"/>
      <c r="B987" s="66"/>
      <c r="C987" s="120"/>
      <c r="D987" s="66"/>
      <c r="E987" s="197"/>
      <c r="F987" s="120"/>
      <c r="G987" s="333"/>
      <c r="H987" s="333"/>
      <c r="I987" s="333"/>
      <c r="J987" s="333"/>
      <c r="K987" s="333"/>
      <c r="L987" s="333"/>
      <c r="M987" s="333"/>
      <c r="N987" s="333"/>
      <c r="O987" s="333"/>
      <c r="P987" s="333"/>
      <c r="Q987" s="333"/>
      <c r="R987" s="333"/>
      <c r="S987" s="333"/>
      <c r="T987" s="333"/>
      <c r="U987" s="333"/>
      <c r="V987" s="333"/>
      <c r="W987" s="333"/>
      <c r="X987" s="333"/>
      <c r="Y987" s="333"/>
      <c r="Z987" s="333"/>
      <c r="AA987" s="333"/>
      <c r="AB987" s="333"/>
      <c r="AC987" s="333"/>
      <c r="AD987" s="333"/>
      <c r="AE987" s="333"/>
      <c r="AF987" s="333"/>
      <c r="AG987" s="333"/>
      <c r="AH987" s="333"/>
      <c r="AI987" s="333"/>
      <c r="AJ987" s="333"/>
      <c r="AK987" s="333"/>
      <c r="AL987" s="333"/>
      <c r="AM987" s="333"/>
      <c r="AN987" s="333"/>
      <c r="AO987"/>
      <c r="AP987"/>
      <c r="AQ987"/>
      <c r="AR987"/>
      <c r="AS987" s="333"/>
      <c r="AT987" s="333"/>
      <c r="AU987" s="333"/>
      <c r="AV987" s="333"/>
      <c r="AW987" s="333"/>
      <c r="AX987" s="333"/>
      <c r="AY987" s="333"/>
      <c r="AZ987" s="333"/>
      <c r="BA987"/>
      <c r="BB987"/>
      <c r="BC987"/>
      <c r="BD987"/>
      <c r="BE987"/>
      <c r="BF987"/>
      <c r="BG987" s="333"/>
      <c r="BH987" s="333"/>
      <c r="BI987" s="333"/>
      <c r="BJ987" s="333"/>
      <c r="BK987" s="333"/>
      <c r="BL987" s="333"/>
      <c r="BM987" s="333"/>
      <c r="BN987" s="333"/>
      <c r="BO987" s="333"/>
      <c r="BP987" s="333"/>
      <c r="BQ987" s="333"/>
      <c r="BR987" s="333"/>
      <c r="BS987" s="333"/>
      <c r="BT987" s="333"/>
      <c r="BU987" s="333"/>
      <c r="BV987" s="333"/>
      <c r="BW987" s="333"/>
      <c r="BX987" s="333"/>
      <c r="BY987" s="333"/>
      <c r="BZ987" s="333"/>
      <c r="CA987" s="333"/>
      <c r="CB987" s="333"/>
      <c r="CC987" s="333"/>
      <c r="CD987" s="333"/>
      <c r="CE987" s="337"/>
      <c r="CF987" s="337"/>
      <c r="CG987" s="337"/>
      <c r="CH987" s="337"/>
      <c r="CI987" s="333"/>
      <c r="CJ987" s="333"/>
      <c r="CK987" s="333"/>
      <c r="CL987" s="333"/>
      <c r="CM987" s="333"/>
      <c r="CN987" s="333"/>
      <c r="CO987" s="333"/>
      <c r="CP987" s="333"/>
      <c r="CQ987" s="337"/>
      <c r="CR987" s="337"/>
      <c r="CS987" s="337"/>
      <c r="CT987" s="337"/>
      <c r="CU987" s="337"/>
      <c r="CV987" s="337"/>
      <c r="CW987" s="337"/>
      <c r="CX987" s="337"/>
      <c r="CY987" s="337"/>
      <c r="CZ987" s="337"/>
      <c r="DA987" s="337"/>
      <c r="DB987" s="337"/>
      <c r="DC987" s="337"/>
      <c r="DD987" s="337"/>
      <c r="DE987" s="337"/>
      <c r="DF987" s="337"/>
      <c r="DG987" s="337"/>
      <c r="DH987" s="337"/>
      <c r="DI987" s="337"/>
      <c r="DJ987" s="337"/>
      <c r="DK987" s="337"/>
      <c r="DL987" s="337"/>
      <c r="DM987"/>
      <c r="DN987"/>
      <c r="DO987"/>
      <c r="EA987" s="333"/>
      <c r="EB987" s="333"/>
      <c r="EC987" s="333"/>
      <c r="ED987" s="333"/>
      <c r="EE987" s="333"/>
      <c r="EF987" s="333"/>
      <c r="EG987" s="333"/>
      <c r="EH987" s="333"/>
      <c r="EJ987" s="66"/>
      <c r="EL987" s="66"/>
      <c r="EM987" s="338"/>
    </row>
    <row r="988" spans="1:143" s="83" customFormat="1">
      <c r="A988" s="66"/>
      <c r="B988" s="66"/>
      <c r="C988" s="120"/>
      <c r="D988" s="66"/>
      <c r="E988" s="197"/>
      <c r="F988" s="120"/>
      <c r="G988" s="333"/>
      <c r="H988" s="333"/>
      <c r="I988" s="333"/>
      <c r="J988" s="333"/>
      <c r="K988" s="333"/>
      <c r="L988" s="333"/>
      <c r="M988" s="333"/>
      <c r="N988" s="333"/>
      <c r="O988" s="333"/>
      <c r="P988" s="333"/>
      <c r="Q988" s="333"/>
      <c r="R988" s="333"/>
      <c r="S988" s="333"/>
      <c r="T988" s="333"/>
      <c r="U988" s="333"/>
      <c r="V988" s="333"/>
      <c r="W988" s="333"/>
      <c r="X988" s="333"/>
      <c r="Y988" s="333"/>
      <c r="Z988" s="333"/>
      <c r="AA988" s="333"/>
      <c r="AB988" s="333"/>
      <c r="AC988" s="333"/>
      <c r="AD988" s="333"/>
      <c r="AE988" s="333"/>
      <c r="AF988" s="333"/>
      <c r="AG988" s="333"/>
      <c r="AH988" s="333"/>
      <c r="AI988" s="333"/>
      <c r="AJ988" s="333"/>
      <c r="AK988" s="333"/>
      <c r="AL988" s="333"/>
      <c r="AM988" s="333"/>
      <c r="AN988" s="333"/>
      <c r="AO988"/>
      <c r="AP988"/>
      <c r="AQ988"/>
      <c r="AR988"/>
      <c r="AS988" s="333"/>
      <c r="AT988" s="333"/>
      <c r="AU988" s="333"/>
      <c r="AV988" s="333"/>
      <c r="AW988" s="333"/>
      <c r="AX988" s="333"/>
      <c r="AY988" s="333"/>
      <c r="AZ988" s="333"/>
      <c r="BA988"/>
      <c r="BB988"/>
      <c r="BC988"/>
      <c r="BD988"/>
      <c r="BE988"/>
      <c r="BF988"/>
      <c r="BG988" s="333"/>
      <c r="BH988" s="333"/>
      <c r="BI988" s="333"/>
      <c r="BJ988" s="333"/>
      <c r="BK988" s="333"/>
      <c r="BL988" s="333"/>
      <c r="BM988" s="333"/>
      <c r="BN988" s="333"/>
      <c r="BO988" s="333"/>
      <c r="BP988" s="333"/>
      <c r="BQ988" s="333"/>
      <c r="BR988" s="333"/>
      <c r="BS988" s="333"/>
      <c r="BT988" s="333"/>
      <c r="BU988" s="333"/>
      <c r="BV988" s="333"/>
      <c r="BW988" s="333"/>
      <c r="BX988" s="333"/>
      <c r="BY988" s="333"/>
      <c r="BZ988" s="333"/>
      <c r="CA988" s="333"/>
      <c r="CB988" s="333"/>
      <c r="CC988" s="333"/>
      <c r="CD988" s="333"/>
      <c r="CE988" s="337"/>
      <c r="CF988" s="337"/>
      <c r="CG988" s="337"/>
      <c r="CH988" s="337"/>
      <c r="CI988" s="333"/>
      <c r="CJ988" s="333"/>
      <c r="CK988" s="333"/>
      <c r="CL988" s="333"/>
      <c r="CM988" s="333"/>
      <c r="CN988" s="333"/>
      <c r="CO988" s="333"/>
      <c r="CP988" s="333"/>
      <c r="CQ988" s="337"/>
      <c r="CR988" s="337"/>
      <c r="CS988" s="337"/>
      <c r="CT988" s="337"/>
      <c r="CU988" s="337"/>
      <c r="CV988" s="337"/>
      <c r="CW988" s="337"/>
      <c r="CX988" s="337"/>
      <c r="CY988" s="337"/>
      <c r="CZ988" s="337"/>
      <c r="DA988" s="337"/>
      <c r="DB988" s="337"/>
      <c r="DC988" s="337"/>
      <c r="DD988" s="337"/>
      <c r="DE988" s="337"/>
      <c r="DF988" s="337"/>
      <c r="DG988" s="337"/>
      <c r="DH988" s="337"/>
      <c r="DI988" s="337"/>
      <c r="DJ988" s="337"/>
      <c r="DK988" s="337"/>
      <c r="DL988" s="337"/>
      <c r="DM988"/>
      <c r="DN988"/>
      <c r="DO988"/>
      <c r="EA988" s="333"/>
      <c r="EB988" s="333"/>
      <c r="EC988" s="333"/>
      <c r="ED988" s="333"/>
      <c r="EE988" s="333"/>
      <c r="EF988" s="333"/>
      <c r="EG988" s="333"/>
      <c r="EH988" s="333"/>
      <c r="EJ988" s="66"/>
      <c r="EL988" s="66"/>
      <c r="EM988" s="338"/>
    </row>
    <row r="989" spans="1:143" s="83" customFormat="1">
      <c r="A989" s="66"/>
      <c r="B989" s="66"/>
      <c r="C989" s="120"/>
      <c r="D989" s="66"/>
      <c r="E989" s="197"/>
      <c r="F989" s="120"/>
      <c r="G989" s="333"/>
      <c r="H989" s="333"/>
      <c r="I989" s="333"/>
      <c r="J989" s="333"/>
      <c r="K989" s="333"/>
      <c r="L989" s="333"/>
      <c r="M989" s="333"/>
      <c r="N989" s="333"/>
      <c r="O989" s="333"/>
      <c r="P989" s="333"/>
      <c r="Q989" s="333"/>
      <c r="R989" s="333"/>
      <c r="S989" s="333"/>
      <c r="T989" s="333"/>
      <c r="U989" s="333"/>
      <c r="V989" s="333"/>
      <c r="W989" s="333"/>
      <c r="X989" s="333"/>
      <c r="Y989" s="333"/>
      <c r="Z989" s="333"/>
      <c r="AA989" s="333"/>
      <c r="AB989" s="333"/>
      <c r="AC989" s="333"/>
      <c r="AD989" s="333"/>
      <c r="AE989" s="333"/>
      <c r="AF989" s="333"/>
      <c r="AG989" s="333"/>
      <c r="AH989" s="333"/>
      <c r="AI989" s="333"/>
      <c r="AJ989" s="333"/>
      <c r="AK989" s="333"/>
      <c r="AL989" s="333"/>
      <c r="AM989" s="333"/>
      <c r="AN989" s="333"/>
      <c r="AO989"/>
      <c r="AP989"/>
      <c r="AQ989"/>
      <c r="AR989"/>
      <c r="AS989" s="333"/>
      <c r="AT989" s="333"/>
      <c r="AU989" s="333"/>
      <c r="AV989" s="333"/>
      <c r="AW989" s="333"/>
      <c r="AX989" s="333"/>
      <c r="AY989" s="333"/>
      <c r="AZ989" s="333"/>
      <c r="BA989"/>
      <c r="BB989"/>
      <c r="BC989"/>
      <c r="BD989"/>
      <c r="BE989"/>
      <c r="BF989"/>
      <c r="BG989" s="333"/>
      <c r="BH989" s="333"/>
      <c r="BI989" s="333"/>
      <c r="BJ989" s="333"/>
      <c r="BK989" s="333"/>
      <c r="BL989" s="333"/>
      <c r="BM989" s="333"/>
      <c r="BN989" s="333"/>
      <c r="BO989" s="333"/>
      <c r="BP989" s="333"/>
      <c r="BQ989" s="333"/>
      <c r="BR989" s="333"/>
      <c r="BS989" s="333"/>
      <c r="BT989" s="333"/>
      <c r="BU989" s="333"/>
      <c r="BV989" s="333"/>
      <c r="BW989" s="333"/>
      <c r="BX989" s="333"/>
      <c r="BY989" s="333"/>
      <c r="BZ989" s="333"/>
      <c r="CA989" s="333"/>
      <c r="CB989" s="333"/>
      <c r="CC989" s="333"/>
      <c r="CD989" s="333"/>
      <c r="CE989" s="337"/>
      <c r="CF989" s="337"/>
      <c r="CG989" s="337"/>
      <c r="CH989" s="337"/>
      <c r="CI989" s="333"/>
      <c r="CJ989" s="333"/>
      <c r="CK989" s="333"/>
      <c r="CL989" s="333"/>
      <c r="CM989" s="333"/>
      <c r="CN989" s="333"/>
      <c r="CO989" s="333"/>
      <c r="CP989" s="333"/>
      <c r="CQ989" s="337"/>
      <c r="CR989" s="337"/>
      <c r="CS989" s="337"/>
      <c r="CT989" s="337"/>
      <c r="CU989" s="337"/>
      <c r="CV989" s="337"/>
      <c r="CW989" s="337"/>
      <c r="CX989" s="337"/>
      <c r="CY989" s="337"/>
      <c r="CZ989" s="337"/>
      <c r="DA989" s="337"/>
      <c r="DB989" s="337"/>
      <c r="DC989" s="337"/>
      <c r="DD989" s="337"/>
      <c r="DE989" s="337"/>
      <c r="DF989" s="337"/>
      <c r="DG989" s="337"/>
      <c r="DH989" s="337"/>
      <c r="DI989" s="337"/>
      <c r="DJ989" s="337"/>
      <c r="DK989" s="337"/>
      <c r="DL989" s="337"/>
      <c r="DM989"/>
      <c r="DN989"/>
      <c r="DO989"/>
      <c r="EA989" s="333"/>
      <c r="EB989" s="333"/>
      <c r="EC989" s="333"/>
      <c r="ED989" s="333"/>
      <c r="EE989" s="333"/>
      <c r="EF989" s="333"/>
      <c r="EG989" s="333"/>
      <c r="EH989" s="333"/>
      <c r="EJ989" s="66"/>
      <c r="EL989" s="66"/>
      <c r="EM989" s="338"/>
    </row>
    <row r="990" spans="1:143" s="83" customFormat="1">
      <c r="A990" s="66"/>
      <c r="B990" s="66"/>
      <c r="C990" s="120"/>
      <c r="D990" s="66"/>
      <c r="E990" s="197"/>
      <c r="F990" s="120"/>
      <c r="G990" s="333"/>
      <c r="H990" s="333"/>
      <c r="I990" s="333"/>
      <c r="J990" s="333"/>
      <c r="K990" s="333"/>
      <c r="L990" s="333"/>
      <c r="M990" s="333"/>
      <c r="N990" s="333"/>
      <c r="O990" s="333"/>
      <c r="P990" s="333"/>
      <c r="Q990" s="333"/>
      <c r="R990" s="333"/>
      <c r="S990" s="333"/>
      <c r="T990" s="333"/>
      <c r="U990" s="333"/>
      <c r="V990" s="333"/>
      <c r="W990" s="333"/>
      <c r="X990" s="333"/>
      <c r="Y990" s="333"/>
      <c r="Z990" s="333"/>
      <c r="AA990" s="333"/>
      <c r="AB990" s="333"/>
      <c r="AC990" s="333"/>
      <c r="AD990" s="333"/>
      <c r="AE990" s="333"/>
      <c r="AF990" s="333"/>
      <c r="AG990" s="333"/>
      <c r="AH990" s="333"/>
      <c r="AI990" s="333"/>
      <c r="AJ990" s="333"/>
      <c r="AK990" s="333"/>
      <c r="AL990" s="333"/>
      <c r="AM990" s="333"/>
      <c r="AN990" s="333"/>
      <c r="AO990"/>
      <c r="AP990"/>
      <c r="AQ990"/>
      <c r="AR990"/>
      <c r="AS990" s="333"/>
      <c r="AT990" s="333"/>
      <c r="AU990" s="333"/>
      <c r="AV990" s="333"/>
      <c r="AW990" s="333"/>
      <c r="AX990" s="333"/>
      <c r="AY990" s="333"/>
      <c r="AZ990" s="333"/>
      <c r="BA990"/>
      <c r="BB990"/>
      <c r="BC990"/>
      <c r="BD990"/>
      <c r="BE990"/>
      <c r="BF990"/>
      <c r="BG990" s="333"/>
      <c r="BH990" s="333"/>
      <c r="BI990" s="333"/>
      <c r="BJ990" s="333"/>
      <c r="BK990" s="333"/>
      <c r="BL990" s="333"/>
      <c r="BM990" s="333"/>
      <c r="BN990" s="333"/>
      <c r="BO990" s="333"/>
      <c r="BP990" s="333"/>
      <c r="BQ990" s="333"/>
      <c r="BR990" s="333"/>
      <c r="BS990" s="333"/>
      <c r="BT990" s="333"/>
      <c r="BU990" s="333"/>
      <c r="BV990" s="333"/>
      <c r="BW990" s="333"/>
      <c r="BX990" s="333"/>
      <c r="BY990" s="333"/>
      <c r="BZ990" s="333"/>
      <c r="CA990" s="333"/>
      <c r="CB990" s="333"/>
      <c r="CC990" s="333"/>
      <c r="CD990" s="333"/>
      <c r="CE990" s="337"/>
      <c r="CF990" s="337"/>
      <c r="CG990" s="337"/>
      <c r="CH990" s="337"/>
      <c r="CI990" s="333"/>
      <c r="CJ990" s="333"/>
      <c r="CK990" s="333"/>
      <c r="CL990" s="333"/>
      <c r="CM990" s="333"/>
      <c r="CN990" s="333"/>
      <c r="CO990" s="333"/>
      <c r="CP990" s="333"/>
      <c r="CQ990" s="337"/>
      <c r="CR990" s="337"/>
      <c r="CS990" s="337"/>
      <c r="CT990" s="337"/>
      <c r="CU990" s="337"/>
      <c r="CV990" s="337"/>
      <c r="CW990" s="337"/>
      <c r="CX990" s="337"/>
      <c r="CY990" s="337"/>
      <c r="CZ990" s="337"/>
      <c r="DA990" s="337"/>
      <c r="DB990" s="337"/>
      <c r="DC990" s="337"/>
      <c r="DD990" s="337"/>
      <c r="DE990" s="337"/>
      <c r="DF990" s="337"/>
      <c r="DG990" s="337"/>
      <c r="DH990" s="337"/>
      <c r="DI990" s="337"/>
      <c r="DJ990" s="337"/>
      <c r="DK990" s="337"/>
      <c r="DL990" s="337"/>
      <c r="DM990"/>
      <c r="DN990"/>
      <c r="DO990"/>
      <c r="EA990" s="333"/>
      <c r="EB990" s="333"/>
      <c r="EC990" s="333"/>
      <c r="ED990" s="333"/>
      <c r="EE990" s="333"/>
      <c r="EF990" s="333"/>
      <c r="EG990" s="333"/>
      <c r="EH990" s="333"/>
      <c r="EJ990" s="66"/>
      <c r="EL990" s="66"/>
      <c r="EM990" s="338"/>
    </row>
    <row r="991" spans="1:143" s="83" customFormat="1">
      <c r="A991" s="66"/>
      <c r="B991" s="66"/>
      <c r="C991" s="120"/>
      <c r="D991" s="66"/>
      <c r="E991" s="197"/>
      <c r="F991" s="120"/>
      <c r="G991" s="333"/>
      <c r="H991" s="333"/>
      <c r="I991" s="333"/>
      <c r="J991" s="333"/>
      <c r="K991" s="333"/>
      <c r="L991" s="333"/>
      <c r="M991" s="333"/>
      <c r="N991" s="333"/>
      <c r="O991" s="333"/>
      <c r="P991" s="333"/>
      <c r="Q991" s="333"/>
      <c r="R991" s="333"/>
      <c r="S991" s="333"/>
      <c r="T991" s="333"/>
      <c r="U991" s="333"/>
      <c r="V991" s="333"/>
      <c r="W991" s="333"/>
      <c r="X991" s="333"/>
      <c r="Y991" s="333"/>
      <c r="Z991" s="333"/>
      <c r="AA991" s="333"/>
      <c r="AB991" s="333"/>
      <c r="AC991" s="333"/>
      <c r="AD991" s="333"/>
      <c r="AE991" s="333"/>
      <c r="AF991" s="333"/>
      <c r="AG991" s="333"/>
      <c r="AH991" s="333"/>
      <c r="AI991" s="333"/>
      <c r="AJ991" s="333"/>
      <c r="AK991" s="333"/>
      <c r="AL991" s="333"/>
      <c r="AM991" s="333"/>
      <c r="AN991" s="333"/>
      <c r="AO991"/>
      <c r="AP991"/>
      <c r="AQ991"/>
      <c r="AR991"/>
      <c r="AS991" s="333"/>
      <c r="AT991" s="333"/>
      <c r="AU991" s="333"/>
      <c r="AV991" s="333"/>
      <c r="AW991" s="333"/>
      <c r="AX991" s="333"/>
      <c r="AY991" s="333"/>
      <c r="AZ991" s="333"/>
      <c r="BA991"/>
      <c r="BB991"/>
      <c r="BC991"/>
      <c r="BD991"/>
      <c r="BE991"/>
      <c r="BF991"/>
      <c r="BG991" s="333"/>
      <c r="BH991" s="333"/>
      <c r="BI991" s="333"/>
      <c r="BJ991" s="333"/>
      <c r="BK991" s="333"/>
      <c r="BL991" s="333"/>
      <c r="BM991" s="333"/>
      <c r="BN991" s="333"/>
      <c r="BO991" s="333"/>
      <c r="BP991" s="333"/>
      <c r="BQ991" s="333"/>
      <c r="BR991" s="333"/>
      <c r="BS991" s="333"/>
      <c r="BT991" s="333"/>
      <c r="BU991" s="333"/>
      <c r="BV991" s="333"/>
      <c r="BW991" s="333"/>
      <c r="BX991" s="333"/>
      <c r="BY991" s="333"/>
      <c r="BZ991" s="333"/>
      <c r="CA991" s="333"/>
      <c r="CB991" s="333"/>
      <c r="CC991" s="333"/>
      <c r="CD991" s="333"/>
      <c r="CE991" s="337"/>
      <c r="CF991" s="337"/>
      <c r="CG991" s="337"/>
      <c r="CH991" s="337"/>
      <c r="CI991" s="333"/>
      <c r="CJ991" s="333"/>
      <c r="CK991" s="333"/>
      <c r="CL991" s="333"/>
      <c r="CM991" s="333"/>
      <c r="CN991" s="333"/>
      <c r="CO991" s="333"/>
      <c r="CP991" s="333"/>
      <c r="CQ991" s="337"/>
      <c r="CR991" s="337"/>
      <c r="CS991" s="337"/>
      <c r="CT991" s="337"/>
      <c r="CU991" s="337"/>
      <c r="CV991" s="337"/>
      <c r="CW991" s="337"/>
      <c r="CX991" s="337"/>
      <c r="CY991" s="337"/>
      <c r="CZ991" s="337"/>
      <c r="DA991" s="337"/>
      <c r="DB991" s="337"/>
      <c r="DC991" s="337"/>
      <c r="DD991" s="337"/>
      <c r="DE991" s="337"/>
      <c r="DF991" s="337"/>
      <c r="DG991" s="337"/>
      <c r="DH991" s="337"/>
      <c r="DI991" s="337"/>
      <c r="DJ991" s="337"/>
      <c r="DK991" s="337"/>
      <c r="DL991" s="337"/>
      <c r="DM991"/>
      <c r="DN991"/>
      <c r="DO991"/>
      <c r="EA991" s="333"/>
      <c r="EB991" s="333"/>
      <c r="EC991" s="333"/>
      <c r="ED991" s="333"/>
      <c r="EE991" s="333"/>
      <c r="EF991" s="333"/>
      <c r="EG991" s="333"/>
      <c r="EH991" s="333"/>
      <c r="EJ991" s="66"/>
      <c r="EL991" s="66"/>
      <c r="EM991" s="338"/>
    </row>
    <row r="992" spans="1:143" s="83" customFormat="1">
      <c r="A992" s="66"/>
      <c r="B992" s="66"/>
      <c r="C992" s="120"/>
      <c r="D992" s="66"/>
      <c r="E992" s="197"/>
      <c r="F992" s="120"/>
      <c r="G992" s="333"/>
      <c r="H992" s="333"/>
      <c r="I992" s="333"/>
      <c r="J992" s="333"/>
      <c r="K992" s="333"/>
      <c r="L992" s="333"/>
      <c r="M992" s="333"/>
      <c r="N992" s="333"/>
      <c r="O992" s="333"/>
      <c r="P992" s="333"/>
      <c r="Q992" s="333"/>
      <c r="R992" s="333"/>
      <c r="S992" s="333"/>
      <c r="T992" s="333"/>
      <c r="U992" s="333"/>
      <c r="V992" s="333"/>
      <c r="W992" s="333"/>
      <c r="X992" s="333"/>
      <c r="Y992" s="333"/>
      <c r="Z992" s="333"/>
      <c r="AA992" s="333"/>
      <c r="AB992" s="333"/>
      <c r="AC992" s="333"/>
      <c r="AD992" s="333"/>
      <c r="AE992" s="333"/>
      <c r="AF992" s="333"/>
      <c r="AG992" s="333"/>
      <c r="AH992" s="333"/>
      <c r="AI992" s="333"/>
      <c r="AJ992" s="333"/>
      <c r="AK992" s="333"/>
      <c r="AL992" s="333"/>
      <c r="AM992" s="333"/>
      <c r="AN992" s="333"/>
      <c r="AO992"/>
      <c r="AP992"/>
      <c r="AQ992"/>
      <c r="AR992"/>
      <c r="AS992" s="333"/>
      <c r="AT992" s="333"/>
      <c r="AU992" s="333"/>
      <c r="AV992" s="333"/>
      <c r="AW992" s="333"/>
      <c r="AX992" s="333"/>
      <c r="AY992" s="333"/>
      <c r="AZ992" s="333"/>
      <c r="BA992"/>
      <c r="BB992"/>
      <c r="BC992"/>
      <c r="BD992"/>
      <c r="BE992"/>
      <c r="BF992"/>
      <c r="BG992" s="333"/>
      <c r="BH992" s="333"/>
      <c r="BI992" s="333"/>
      <c r="BJ992" s="333"/>
      <c r="BK992" s="333"/>
      <c r="BL992" s="333"/>
      <c r="BM992" s="333"/>
      <c r="BN992" s="333"/>
      <c r="BO992" s="333"/>
      <c r="BP992" s="333"/>
      <c r="BQ992" s="333"/>
      <c r="BR992" s="333"/>
      <c r="BS992" s="333"/>
      <c r="BT992" s="333"/>
      <c r="BU992" s="333"/>
      <c r="BV992" s="333"/>
      <c r="BW992" s="333"/>
      <c r="BX992" s="333"/>
      <c r="BY992" s="333"/>
      <c r="BZ992" s="333"/>
      <c r="CA992" s="333"/>
      <c r="CB992" s="333"/>
      <c r="CC992" s="333"/>
      <c r="CD992" s="333"/>
      <c r="CE992" s="337"/>
      <c r="CF992" s="337"/>
      <c r="CG992" s="337"/>
      <c r="CH992" s="337"/>
      <c r="CI992" s="333"/>
      <c r="CJ992" s="333"/>
      <c r="CK992" s="333"/>
      <c r="CL992" s="333"/>
      <c r="CM992" s="333"/>
      <c r="CN992" s="333"/>
      <c r="CO992" s="333"/>
      <c r="CP992" s="333"/>
      <c r="CQ992" s="337"/>
      <c r="CR992" s="337"/>
      <c r="CS992" s="337"/>
      <c r="CT992" s="337"/>
      <c r="CU992" s="337"/>
      <c r="CV992" s="337"/>
      <c r="CW992" s="337"/>
      <c r="CX992" s="337"/>
      <c r="CY992" s="337"/>
      <c r="CZ992" s="337"/>
      <c r="DA992" s="337"/>
      <c r="DB992" s="337"/>
      <c r="DC992" s="337"/>
      <c r="DD992" s="337"/>
      <c r="DE992" s="337"/>
      <c r="DF992" s="337"/>
      <c r="DG992" s="337"/>
      <c r="DH992" s="337"/>
      <c r="DI992" s="337"/>
      <c r="DJ992" s="337"/>
      <c r="DK992" s="337"/>
      <c r="DL992" s="337"/>
      <c r="DM992"/>
      <c r="DN992"/>
      <c r="DO992"/>
      <c r="EA992" s="333"/>
      <c r="EB992" s="333"/>
      <c r="EC992" s="333"/>
      <c r="ED992" s="333"/>
      <c r="EE992" s="333"/>
      <c r="EF992" s="333"/>
      <c r="EG992" s="333"/>
      <c r="EH992" s="333"/>
      <c r="EJ992" s="66"/>
      <c r="EL992" s="66"/>
      <c r="EM992" s="338"/>
    </row>
    <row r="993" spans="1:143" s="83" customFormat="1">
      <c r="A993" s="66"/>
      <c r="B993" s="66"/>
      <c r="C993" s="120"/>
      <c r="D993" s="66"/>
      <c r="E993" s="197"/>
      <c r="F993" s="120"/>
      <c r="G993" s="333"/>
      <c r="H993" s="333"/>
      <c r="I993" s="333"/>
      <c r="J993" s="333"/>
      <c r="K993" s="333"/>
      <c r="L993" s="333"/>
      <c r="M993" s="333"/>
      <c r="N993" s="333"/>
      <c r="O993" s="333"/>
      <c r="P993" s="333"/>
      <c r="Q993" s="333"/>
      <c r="R993" s="333"/>
      <c r="S993" s="333"/>
      <c r="T993" s="333"/>
      <c r="U993" s="333"/>
      <c r="V993" s="333"/>
      <c r="W993" s="333"/>
      <c r="X993" s="333"/>
      <c r="Y993" s="333"/>
      <c r="Z993" s="333"/>
      <c r="AA993" s="333"/>
      <c r="AB993" s="333"/>
      <c r="AC993" s="333"/>
      <c r="AD993" s="333"/>
      <c r="AE993" s="333"/>
      <c r="AF993" s="333"/>
      <c r="AG993" s="333"/>
      <c r="AH993" s="333"/>
      <c r="AI993" s="333"/>
      <c r="AJ993" s="333"/>
      <c r="AK993" s="333"/>
      <c r="AL993" s="333"/>
      <c r="AM993" s="333"/>
      <c r="AN993" s="333"/>
      <c r="AO993"/>
      <c r="AP993"/>
      <c r="AQ993"/>
      <c r="AR993"/>
      <c r="AS993" s="333"/>
      <c r="AT993" s="333"/>
      <c r="AU993" s="333"/>
      <c r="AV993" s="333"/>
      <c r="AW993" s="333"/>
      <c r="AX993" s="333"/>
      <c r="AY993" s="333"/>
      <c r="AZ993" s="333"/>
      <c r="BA993"/>
      <c r="BB993"/>
      <c r="BC993"/>
      <c r="BD993"/>
      <c r="BE993"/>
      <c r="BF993"/>
      <c r="BG993" s="333"/>
      <c r="BH993" s="333"/>
      <c r="BI993" s="333"/>
      <c r="BJ993" s="333"/>
      <c r="BK993" s="333"/>
      <c r="BL993" s="333"/>
      <c r="BM993" s="333"/>
      <c r="BN993" s="333"/>
      <c r="BO993" s="333"/>
      <c r="BP993" s="333"/>
      <c r="BQ993" s="333"/>
      <c r="BR993" s="333"/>
      <c r="BS993" s="333"/>
      <c r="BT993" s="333"/>
      <c r="BU993" s="333"/>
      <c r="BV993" s="333"/>
      <c r="BW993" s="333"/>
      <c r="BX993" s="333"/>
      <c r="BY993" s="333"/>
      <c r="BZ993" s="333"/>
      <c r="CA993" s="333"/>
      <c r="CB993" s="333"/>
      <c r="CC993" s="333"/>
      <c r="CD993" s="333"/>
      <c r="CE993" s="337"/>
      <c r="CF993" s="337"/>
      <c r="CG993" s="337"/>
      <c r="CH993" s="337"/>
      <c r="CI993" s="333"/>
      <c r="CJ993" s="333"/>
      <c r="CK993" s="333"/>
      <c r="CL993" s="333"/>
      <c r="CM993" s="333"/>
      <c r="CN993" s="333"/>
      <c r="CO993" s="333"/>
      <c r="CP993" s="333"/>
      <c r="CQ993" s="337"/>
      <c r="CR993" s="337"/>
      <c r="CS993" s="337"/>
      <c r="CT993" s="337"/>
      <c r="CU993" s="337"/>
      <c r="CV993" s="337"/>
      <c r="CW993" s="337"/>
      <c r="CX993" s="337"/>
      <c r="CY993" s="337"/>
      <c r="CZ993" s="337"/>
      <c r="DA993" s="337"/>
      <c r="DB993" s="337"/>
      <c r="DC993" s="337"/>
      <c r="DD993" s="337"/>
      <c r="DE993" s="337"/>
      <c r="DF993" s="337"/>
      <c r="DG993" s="337"/>
      <c r="DH993" s="337"/>
      <c r="DI993" s="337"/>
      <c r="DJ993" s="337"/>
      <c r="DK993" s="337"/>
      <c r="DL993" s="337"/>
      <c r="DM993"/>
      <c r="DN993"/>
      <c r="DO993"/>
      <c r="EA993" s="333"/>
      <c r="EB993" s="333"/>
      <c r="EC993" s="333"/>
      <c r="ED993" s="333"/>
      <c r="EE993" s="333"/>
      <c r="EF993" s="333"/>
      <c r="EG993" s="333"/>
      <c r="EH993" s="333"/>
      <c r="EJ993" s="66"/>
      <c r="EL993" s="66"/>
      <c r="EM993" s="338"/>
    </row>
    <row r="994" spans="1:143" s="83" customFormat="1">
      <c r="A994" s="66"/>
      <c r="B994" s="66"/>
      <c r="C994" s="120"/>
      <c r="D994" s="66"/>
      <c r="E994" s="197"/>
      <c r="F994" s="120"/>
      <c r="G994" s="333"/>
      <c r="H994" s="333"/>
      <c r="I994" s="333"/>
      <c r="J994" s="333"/>
      <c r="K994" s="333"/>
      <c r="L994" s="333"/>
      <c r="M994" s="333"/>
      <c r="N994" s="333"/>
      <c r="O994" s="333"/>
      <c r="P994" s="333"/>
      <c r="Q994" s="333"/>
      <c r="R994" s="333"/>
      <c r="S994" s="333"/>
      <c r="T994" s="333"/>
      <c r="U994" s="333"/>
      <c r="V994" s="333"/>
      <c r="W994" s="333"/>
      <c r="X994" s="333"/>
      <c r="Y994" s="333"/>
      <c r="Z994" s="333"/>
      <c r="AA994" s="333"/>
      <c r="AB994" s="333"/>
      <c r="AC994" s="333"/>
      <c r="AD994" s="333"/>
      <c r="AE994" s="333"/>
      <c r="AF994" s="333"/>
      <c r="AG994" s="333"/>
      <c r="AH994" s="333"/>
      <c r="AI994" s="333"/>
      <c r="AJ994" s="333"/>
      <c r="AK994" s="333"/>
      <c r="AL994" s="333"/>
      <c r="AM994" s="333"/>
      <c r="AN994" s="333"/>
      <c r="AO994"/>
      <c r="AP994"/>
      <c r="AQ994"/>
      <c r="AR994"/>
      <c r="AS994" s="333"/>
      <c r="AT994" s="333"/>
      <c r="AU994" s="333"/>
      <c r="AV994" s="333"/>
      <c r="AW994" s="333"/>
      <c r="AX994" s="333"/>
      <c r="AY994" s="333"/>
      <c r="AZ994" s="333"/>
      <c r="BA994"/>
      <c r="BB994"/>
      <c r="BC994"/>
      <c r="BD994"/>
      <c r="BE994"/>
      <c r="BF994"/>
      <c r="BG994" s="333"/>
      <c r="BH994" s="333"/>
      <c r="BI994" s="333"/>
      <c r="BJ994" s="333"/>
      <c r="BK994" s="333"/>
      <c r="BL994" s="333"/>
      <c r="BM994" s="333"/>
      <c r="BN994" s="333"/>
      <c r="BO994" s="333"/>
      <c r="BP994" s="333"/>
      <c r="BQ994" s="333"/>
      <c r="BR994" s="333"/>
      <c r="BS994" s="333"/>
      <c r="BT994" s="333"/>
      <c r="BU994" s="333"/>
      <c r="BV994" s="333"/>
      <c r="BW994" s="333"/>
      <c r="BX994" s="333"/>
      <c r="BY994" s="333"/>
      <c r="BZ994" s="333"/>
      <c r="CA994" s="333"/>
      <c r="CB994" s="333"/>
      <c r="CC994" s="333"/>
      <c r="CD994" s="333"/>
      <c r="CE994" s="337"/>
      <c r="CF994" s="337"/>
      <c r="CG994" s="337"/>
      <c r="CH994" s="337"/>
      <c r="CI994" s="333"/>
      <c r="CJ994" s="333"/>
      <c r="CK994" s="333"/>
      <c r="CL994" s="333"/>
      <c r="CM994" s="333"/>
      <c r="CN994" s="333"/>
      <c r="CO994" s="333"/>
      <c r="CP994" s="333"/>
      <c r="CQ994" s="337"/>
      <c r="CR994" s="337"/>
      <c r="CS994" s="337"/>
      <c r="CT994" s="337"/>
      <c r="CU994" s="337"/>
      <c r="CV994" s="337"/>
      <c r="CW994" s="337"/>
      <c r="CX994" s="337"/>
      <c r="CY994" s="337"/>
      <c r="CZ994" s="337"/>
      <c r="DA994" s="337"/>
      <c r="DB994" s="337"/>
      <c r="DC994" s="337"/>
      <c r="DD994" s="337"/>
      <c r="DE994" s="337"/>
      <c r="DF994" s="337"/>
      <c r="DG994" s="337"/>
      <c r="DH994" s="337"/>
      <c r="DI994" s="337"/>
      <c r="DJ994" s="337"/>
      <c r="DK994" s="337"/>
      <c r="DL994" s="337"/>
      <c r="DM994"/>
      <c r="DN994"/>
      <c r="DO994"/>
      <c r="EA994" s="333"/>
      <c r="EB994" s="333"/>
      <c r="EC994" s="333"/>
      <c r="ED994" s="333"/>
      <c r="EE994" s="333"/>
      <c r="EF994" s="333"/>
      <c r="EG994" s="333"/>
      <c r="EH994" s="333"/>
      <c r="EJ994" s="66"/>
      <c r="EL994" s="66"/>
      <c r="EM994" s="338"/>
    </row>
    <row r="995" spans="1:143" s="83" customFormat="1">
      <c r="A995" s="66"/>
      <c r="B995" s="66"/>
      <c r="C995" s="120"/>
      <c r="D995" s="66"/>
      <c r="E995" s="197"/>
      <c r="F995" s="120"/>
      <c r="G995" s="333"/>
      <c r="H995" s="333"/>
      <c r="I995" s="333"/>
      <c r="J995" s="333"/>
      <c r="K995" s="333"/>
      <c r="L995" s="333"/>
      <c r="M995" s="333"/>
      <c r="N995" s="333"/>
      <c r="O995" s="333"/>
      <c r="P995" s="333"/>
      <c r="Q995" s="333"/>
      <c r="R995" s="333"/>
      <c r="S995" s="333"/>
      <c r="T995" s="333"/>
      <c r="U995" s="333"/>
      <c r="V995" s="333"/>
      <c r="W995" s="333"/>
      <c r="X995" s="333"/>
      <c r="Y995" s="333"/>
      <c r="Z995" s="333"/>
      <c r="AA995" s="333"/>
      <c r="AB995" s="333"/>
      <c r="AC995" s="333"/>
      <c r="AD995" s="333"/>
      <c r="AE995" s="333"/>
      <c r="AF995" s="333"/>
      <c r="AG995" s="333"/>
      <c r="AH995" s="333"/>
      <c r="AI995" s="333"/>
      <c r="AJ995" s="333"/>
      <c r="AK995" s="333"/>
      <c r="AL995" s="333"/>
      <c r="AM995" s="333"/>
      <c r="AN995" s="333"/>
      <c r="AO995"/>
      <c r="AP995"/>
      <c r="AQ995"/>
      <c r="AR995"/>
      <c r="AS995" s="333"/>
      <c r="AT995" s="333"/>
      <c r="AU995" s="333"/>
      <c r="AV995" s="333"/>
      <c r="AW995" s="333"/>
      <c r="AX995" s="333"/>
      <c r="AY995" s="333"/>
      <c r="AZ995" s="333"/>
      <c r="BA995"/>
      <c r="BB995"/>
      <c r="BC995"/>
      <c r="BD995"/>
      <c r="BE995"/>
      <c r="BF995"/>
      <c r="BG995" s="333"/>
      <c r="BH995" s="333"/>
      <c r="BI995" s="333"/>
      <c r="BJ995" s="333"/>
      <c r="BK995" s="333"/>
      <c r="BL995" s="333"/>
      <c r="BM995" s="333"/>
      <c r="BN995" s="333"/>
      <c r="BO995" s="333"/>
      <c r="BP995" s="333"/>
      <c r="BQ995" s="333"/>
      <c r="BR995" s="333"/>
      <c r="BS995" s="333"/>
      <c r="BT995" s="333"/>
      <c r="BU995" s="333"/>
      <c r="BV995" s="333"/>
      <c r="BW995" s="333"/>
      <c r="BX995" s="333"/>
      <c r="BY995" s="333"/>
      <c r="BZ995" s="333"/>
      <c r="CA995" s="333"/>
      <c r="CB995" s="333"/>
      <c r="CC995" s="333"/>
      <c r="CD995" s="333"/>
      <c r="CE995" s="337"/>
      <c r="CF995" s="337"/>
      <c r="CG995" s="337"/>
      <c r="CH995" s="337"/>
      <c r="CI995" s="333"/>
      <c r="CJ995" s="333"/>
      <c r="CK995" s="333"/>
      <c r="CL995" s="333"/>
      <c r="CM995" s="333"/>
      <c r="CN995" s="333"/>
      <c r="CO995" s="333"/>
      <c r="CP995" s="333"/>
      <c r="CQ995" s="337"/>
      <c r="CR995" s="337"/>
      <c r="CS995" s="337"/>
      <c r="CT995" s="337"/>
      <c r="CU995" s="337"/>
      <c r="CV995" s="337"/>
      <c r="CW995" s="337"/>
      <c r="CX995" s="337"/>
      <c r="CY995" s="337"/>
      <c r="CZ995" s="337"/>
      <c r="DA995" s="337"/>
      <c r="DB995" s="337"/>
      <c r="DC995" s="337"/>
      <c r="DD995" s="337"/>
      <c r="DE995" s="337"/>
      <c r="DF995" s="337"/>
      <c r="DG995" s="337"/>
      <c r="DH995" s="337"/>
      <c r="DI995" s="337"/>
      <c r="DJ995" s="337"/>
      <c r="DK995" s="337"/>
      <c r="DL995" s="337"/>
      <c r="DM995"/>
      <c r="DN995"/>
      <c r="DO995"/>
      <c r="EA995" s="333"/>
      <c r="EB995" s="333"/>
      <c r="EC995" s="333"/>
      <c r="ED995" s="333"/>
      <c r="EE995" s="333"/>
      <c r="EF995" s="333"/>
      <c r="EG995" s="333"/>
      <c r="EH995" s="333"/>
      <c r="EJ995" s="66"/>
      <c r="EL995" s="66"/>
      <c r="EM995" s="338"/>
    </row>
    <row r="996" spans="1:143" s="83" customFormat="1">
      <c r="A996" s="66"/>
      <c r="B996" s="66"/>
      <c r="C996" s="120"/>
      <c r="D996" s="66"/>
      <c r="E996" s="197"/>
      <c r="F996" s="120"/>
      <c r="G996" s="333"/>
      <c r="H996" s="333"/>
      <c r="I996" s="333"/>
      <c r="J996" s="333"/>
      <c r="K996" s="333"/>
      <c r="L996" s="333"/>
      <c r="M996" s="333"/>
      <c r="N996" s="333"/>
      <c r="O996" s="333"/>
      <c r="P996" s="333"/>
      <c r="Q996" s="333"/>
      <c r="R996" s="333"/>
      <c r="S996" s="333"/>
      <c r="T996" s="333"/>
      <c r="U996" s="333"/>
      <c r="V996" s="333"/>
      <c r="W996" s="333"/>
      <c r="X996" s="333"/>
      <c r="Y996" s="333"/>
      <c r="Z996" s="333"/>
      <c r="AA996" s="333"/>
      <c r="AB996" s="333"/>
      <c r="AC996" s="333"/>
      <c r="AD996" s="333"/>
      <c r="AE996" s="333"/>
      <c r="AF996" s="333"/>
      <c r="AG996" s="333"/>
      <c r="AH996" s="333"/>
      <c r="AI996" s="333"/>
      <c r="AJ996" s="333"/>
      <c r="AK996" s="333"/>
      <c r="AL996" s="333"/>
      <c r="AM996" s="333"/>
      <c r="AN996" s="333"/>
      <c r="AO996"/>
      <c r="AP996"/>
      <c r="AQ996"/>
      <c r="AR996"/>
      <c r="AS996" s="333"/>
      <c r="AT996" s="333"/>
      <c r="AU996" s="333"/>
      <c r="AV996" s="333"/>
      <c r="AW996" s="333"/>
      <c r="AX996" s="333"/>
      <c r="AY996" s="333"/>
      <c r="AZ996" s="333"/>
      <c r="BA996"/>
      <c r="BB996"/>
      <c r="BC996"/>
      <c r="BD996"/>
      <c r="BE996"/>
      <c r="BF996"/>
      <c r="BG996" s="333"/>
      <c r="BH996" s="333"/>
      <c r="BI996" s="333"/>
      <c r="BJ996" s="333"/>
      <c r="BK996" s="333"/>
      <c r="BL996" s="333"/>
      <c r="BM996" s="333"/>
      <c r="BN996" s="333"/>
      <c r="BO996" s="333"/>
      <c r="BP996" s="333"/>
      <c r="BQ996" s="333"/>
      <c r="BR996" s="333"/>
      <c r="BS996" s="333"/>
      <c r="BT996" s="333"/>
      <c r="BU996" s="333"/>
      <c r="BV996" s="333"/>
      <c r="BW996" s="333"/>
      <c r="BX996" s="333"/>
      <c r="BY996" s="333"/>
      <c r="BZ996" s="333"/>
      <c r="CA996" s="333"/>
      <c r="CB996" s="333"/>
      <c r="CC996" s="333"/>
      <c r="CD996" s="333"/>
      <c r="CE996" s="337"/>
      <c r="CF996" s="337"/>
      <c r="CG996" s="337"/>
      <c r="CH996" s="337"/>
      <c r="CI996" s="333"/>
      <c r="CJ996" s="333"/>
      <c r="CK996" s="333"/>
      <c r="CL996" s="333"/>
      <c r="CM996" s="333"/>
      <c r="CN996" s="333"/>
      <c r="CO996" s="333"/>
      <c r="CP996" s="333"/>
      <c r="CQ996" s="337"/>
      <c r="CR996" s="337"/>
      <c r="CS996" s="337"/>
      <c r="CT996" s="337"/>
      <c r="CU996" s="337"/>
      <c r="CV996" s="337"/>
      <c r="CW996" s="337"/>
      <c r="CX996" s="337"/>
      <c r="CY996" s="337"/>
      <c r="CZ996" s="337"/>
      <c r="DA996" s="337"/>
      <c r="DB996" s="337"/>
      <c r="DC996" s="337"/>
      <c r="DD996" s="337"/>
      <c r="DE996" s="337"/>
      <c r="DF996" s="337"/>
      <c r="DG996" s="337"/>
      <c r="DH996" s="337"/>
      <c r="DI996" s="337"/>
      <c r="DJ996" s="337"/>
      <c r="DK996" s="337"/>
      <c r="DL996" s="337"/>
      <c r="DM996"/>
      <c r="DN996"/>
      <c r="DO996"/>
      <c r="EA996" s="333"/>
      <c r="EB996" s="333"/>
      <c r="EC996" s="333"/>
      <c r="ED996" s="333"/>
      <c r="EE996" s="333"/>
      <c r="EF996" s="333"/>
      <c r="EG996" s="333"/>
      <c r="EH996" s="333"/>
      <c r="EJ996" s="66"/>
      <c r="EL996" s="66"/>
      <c r="EM996" s="338"/>
    </row>
    <row r="997" spans="1:143" s="83" customFormat="1">
      <c r="A997" s="66"/>
      <c r="B997" s="66"/>
      <c r="C997" s="120"/>
      <c r="D997" s="66"/>
      <c r="E997" s="197"/>
      <c r="F997" s="120"/>
      <c r="G997" s="333"/>
      <c r="H997" s="333"/>
      <c r="I997" s="333"/>
      <c r="J997" s="333"/>
      <c r="K997" s="333"/>
      <c r="L997" s="333"/>
      <c r="M997" s="333"/>
      <c r="N997" s="333"/>
      <c r="O997" s="333"/>
      <c r="P997" s="333"/>
      <c r="Q997" s="333"/>
      <c r="R997" s="333"/>
      <c r="S997" s="333"/>
      <c r="T997" s="333"/>
      <c r="U997" s="333"/>
      <c r="V997" s="333"/>
      <c r="W997" s="333"/>
      <c r="X997" s="333"/>
      <c r="Y997" s="333"/>
      <c r="Z997" s="333"/>
      <c r="AA997" s="333"/>
      <c r="AB997" s="333"/>
      <c r="AC997" s="333"/>
      <c r="AD997" s="333"/>
      <c r="AE997" s="333"/>
      <c r="AF997" s="333"/>
      <c r="AG997" s="333"/>
      <c r="AH997" s="333"/>
      <c r="AI997" s="333"/>
      <c r="AJ997" s="333"/>
      <c r="AK997" s="333"/>
      <c r="AL997" s="333"/>
      <c r="AM997" s="333"/>
      <c r="AN997" s="333"/>
      <c r="AO997"/>
      <c r="AP997"/>
      <c r="AQ997"/>
      <c r="AR997"/>
      <c r="AS997" s="333"/>
      <c r="AT997" s="333"/>
      <c r="AU997" s="333"/>
      <c r="AV997" s="333"/>
      <c r="AW997" s="333"/>
      <c r="AX997" s="333"/>
      <c r="AY997" s="333"/>
      <c r="AZ997" s="333"/>
      <c r="BA997"/>
      <c r="BB997"/>
      <c r="BC997"/>
      <c r="BD997"/>
      <c r="BE997"/>
      <c r="BF997"/>
      <c r="BG997" s="333"/>
      <c r="BH997" s="333"/>
      <c r="BI997" s="333"/>
      <c r="BJ997" s="333"/>
      <c r="BK997" s="333"/>
      <c r="BL997" s="333"/>
      <c r="BM997" s="333"/>
      <c r="BN997" s="333"/>
      <c r="BO997" s="333"/>
      <c r="BP997" s="333"/>
      <c r="BQ997" s="333"/>
      <c r="BR997" s="333"/>
      <c r="BS997" s="333"/>
      <c r="BT997" s="333"/>
      <c r="BU997" s="333"/>
      <c r="BV997" s="333"/>
      <c r="BW997" s="333"/>
      <c r="BX997" s="333"/>
      <c r="BY997" s="333"/>
      <c r="BZ997" s="333"/>
      <c r="CA997" s="333"/>
      <c r="CB997" s="333"/>
      <c r="CC997" s="333"/>
      <c r="CD997" s="333"/>
      <c r="CE997" s="337"/>
      <c r="CF997" s="337"/>
      <c r="CG997" s="337"/>
      <c r="CH997" s="337"/>
      <c r="CI997" s="333"/>
      <c r="CJ997" s="333"/>
      <c r="CK997" s="333"/>
      <c r="CL997" s="333"/>
      <c r="CM997" s="333"/>
      <c r="CN997" s="333"/>
      <c r="CO997" s="333"/>
      <c r="CP997" s="333"/>
      <c r="CQ997" s="337"/>
      <c r="CR997" s="337"/>
      <c r="CS997" s="337"/>
      <c r="CT997" s="337"/>
      <c r="CU997" s="337"/>
      <c r="CV997" s="337"/>
      <c r="CW997" s="337"/>
      <c r="CX997" s="337"/>
      <c r="CY997" s="337"/>
      <c r="CZ997" s="337"/>
      <c r="DA997" s="337"/>
      <c r="DB997" s="337"/>
      <c r="DC997" s="337"/>
      <c r="DD997" s="337"/>
      <c r="DE997" s="337"/>
      <c r="DF997" s="337"/>
      <c r="DG997" s="337"/>
      <c r="DH997" s="337"/>
      <c r="DI997" s="337"/>
      <c r="DJ997" s="337"/>
      <c r="DK997" s="337"/>
      <c r="DL997" s="337"/>
      <c r="DM997"/>
      <c r="DN997"/>
      <c r="DO997"/>
      <c r="EA997" s="333"/>
      <c r="EB997" s="333"/>
      <c r="EC997" s="333"/>
      <c r="ED997" s="333"/>
      <c r="EE997" s="333"/>
      <c r="EF997" s="333"/>
      <c r="EG997" s="333"/>
      <c r="EH997" s="333"/>
      <c r="EJ997" s="66"/>
      <c r="EL997" s="66"/>
      <c r="EM997" s="338"/>
    </row>
    <row r="998" spans="1:143" s="83" customFormat="1">
      <c r="A998" s="66"/>
      <c r="B998" s="66"/>
      <c r="C998" s="120"/>
      <c r="D998" s="66"/>
      <c r="E998" s="197"/>
      <c r="F998" s="120"/>
      <c r="G998" s="333"/>
      <c r="H998" s="333"/>
      <c r="I998" s="333"/>
      <c r="J998" s="333"/>
      <c r="K998" s="333"/>
      <c r="L998" s="333"/>
      <c r="M998" s="333"/>
      <c r="N998" s="333"/>
      <c r="O998" s="333"/>
      <c r="P998" s="333"/>
      <c r="Q998" s="333"/>
      <c r="R998" s="333"/>
      <c r="S998" s="333"/>
      <c r="T998" s="333"/>
      <c r="U998" s="333"/>
      <c r="V998" s="333"/>
      <c r="W998" s="333"/>
      <c r="X998" s="333"/>
      <c r="Y998" s="333"/>
      <c r="Z998" s="333"/>
      <c r="AA998" s="333"/>
      <c r="AB998" s="333"/>
      <c r="AC998" s="333"/>
      <c r="AD998" s="333"/>
      <c r="AE998" s="333"/>
      <c r="AF998" s="333"/>
      <c r="AG998" s="333"/>
      <c r="AH998" s="333"/>
      <c r="AI998" s="333"/>
      <c r="AJ998" s="333"/>
      <c r="AK998" s="333"/>
      <c r="AL998" s="333"/>
      <c r="AM998" s="333"/>
      <c r="AN998" s="333"/>
      <c r="AO998"/>
      <c r="AP998"/>
      <c r="AQ998"/>
      <c r="AR998"/>
      <c r="AS998" s="333"/>
      <c r="AT998" s="333"/>
      <c r="AU998" s="333"/>
      <c r="AV998" s="333"/>
      <c r="AW998" s="333"/>
      <c r="AX998" s="333"/>
      <c r="AY998" s="333"/>
      <c r="AZ998" s="333"/>
      <c r="BA998"/>
      <c r="BB998"/>
      <c r="BC998"/>
      <c r="BD998"/>
      <c r="BE998"/>
      <c r="BF998"/>
      <c r="BG998" s="333"/>
      <c r="BH998" s="333"/>
      <c r="BI998" s="333"/>
      <c r="BJ998" s="333"/>
      <c r="BK998" s="333"/>
      <c r="BL998" s="333"/>
      <c r="BM998" s="333"/>
      <c r="BN998" s="333"/>
      <c r="BO998" s="333"/>
      <c r="BP998" s="333"/>
      <c r="BQ998" s="333"/>
      <c r="BR998" s="333"/>
      <c r="BS998" s="333"/>
      <c r="BT998" s="333"/>
      <c r="BU998" s="333"/>
      <c r="BV998" s="333"/>
      <c r="BW998" s="333"/>
      <c r="BX998" s="333"/>
      <c r="BY998" s="333"/>
      <c r="BZ998" s="333"/>
      <c r="CA998" s="333"/>
      <c r="CB998" s="333"/>
      <c r="CC998" s="333"/>
      <c r="CD998" s="333"/>
      <c r="CE998" s="337"/>
      <c r="CF998" s="337"/>
      <c r="CG998" s="337"/>
      <c r="CH998" s="337"/>
      <c r="CI998" s="333"/>
      <c r="CJ998" s="333"/>
      <c r="CK998" s="333"/>
      <c r="CL998" s="333"/>
      <c r="CM998" s="333"/>
      <c r="CN998" s="333"/>
      <c r="CO998" s="333"/>
      <c r="CP998" s="333"/>
      <c r="CQ998" s="337"/>
      <c r="CR998" s="337"/>
      <c r="CS998" s="337"/>
      <c r="CT998" s="337"/>
      <c r="CU998" s="337"/>
      <c r="CV998" s="337"/>
      <c r="CW998" s="337"/>
      <c r="CX998" s="337"/>
      <c r="CY998" s="337"/>
      <c r="CZ998" s="337"/>
      <c r="DA998" s="337"/>
      <c r="DB998" s="337"/>
      <c r="DC998" s="337"/>
      <c r="DD998" s="337"/>
      <c r="DE998" s="337"/>
      <c r="DF998" s="337"/>
      <c r="DG998" s="337"/>
      <c r="DH998" s="337"/>
      <c r="DI998" s="337"/>
      <c r="DJ998" s="337"/>
      <c r="DK998" s="337"/>
      <c r="DL998" s="337"/>
      <c r="DM998"/>
      <c r="DN998"/>
      <c r="DO998"/>
      <c r="EA998" s="333"/>
      <c r="EB998" s="333"/>
      <c r="EC998" s="333"/>
      <c r="ED998" s="333"/>
      <c r="EE998" s="333"/>
      <c r="EF998" s="333"/>
      <c r="EG998" s="333"/>
      <c r="EH998" s="333"/>
      <c r="EJ998" s="66"/>
      <c r="EL998" s="66"/>
      <c r="EM998" s="338"/>
    </row>
    <row r="999" spans="1:143" s="83" customFormat="1">
      <c r="A999" s="66"/>
      <c r="B999" s="66"/>
      <c r="C999" s="120"/>
      <c r="D999" s="66"/>
      <c r="E999" s="197"/>
      <c r="F999" s="120"/>
      <c r="G999" s="333"/>
      <c r="H999" s="333"/>
      <c r="I999" s="333"/>
      <c r="J999" s="333"/>
      <c r="K999" s="333"/>
      <c r="L999" s="333"/>
      <c r="M999" s="333"/>
      <c r="N999" s="333"/>
      <c r="O999" s="333"/>
      <c r="P999" s="333"/>
      <c r="Q999" s="333"/>
      <c r="R999" s="333"/>
      <c r="S999" s="333"/>
      <c r="T999" s="333"/>
      <c r="U999" s="333"/>
      <c r="V999" s="333"/>
      <c r="W999" s="333"/>
      <c r="X999" s="333"/>
      <c r="Y999" s="333"/>
      <c r="Z999" s="333"/>
      <c r="AA999" s="333"/>
      <c r="AB999" s="333"/>
      <c r="AC999" s="333"/>
      <c r="AD999" s="333"/>
      <c r="AE999" s="333"/>
      <c r="AF999" s="333"/>
      <c r="AG999" s="333"/>
      <c r="AH999" s="333"/>
      <c r="AI999" s="333"/>
      <c r="AJ999" s="333"/>
      <c r="AK999" s="333"/>
      <c r="AL999" s="333"/>
      <c r="AM999" s="333"/>
      <c r="AN999" s="333"/>
      <c r="AO999"/>
      <c r="AP999"/>
      <c r="AQ999"/>
      <c r="AR999"/>
      <c r="AS999" s="333"/>
      <c r="AT999" s="333"/>
      <c r="AU999" s="333"/>
      <c r="AV999" s="333"/>
      <c r="AW999" s="333"/>
      <c r="AX999" s="333"/>
      <c r="AY999" s="333"/>
      <c r="AZ999" s="333"/>
      <c r="BA999"/>
      <c r="BB999"/>
      <c r="BC999"/>
      <c r="BD999"/>
      <c r="BE999"/>
      <c r="BF999"/>
      <c r="BG999" s="333"/>
      <c r="BH999" s="333"/>
      <c r="BI999" s="333"/>
      <c r="BJ999" s="333"/>
      <c r="BK999" s="333"/>
      <c r="BL999" s="333"/>
      <c r="BM999" s="333"/>
      <c r="BN999" s="333"/>
      <c r="BO999" s="333"/>
      <c r="BP999" s="333"/>
      <c r="BQ999" s="333"/>
      <c r="BR999" s="333"/>
      <c r="BS999" s="333"/>
      <c r="BT999" s="333"/>
      <c r="BU999" s="333"/>
      <c r="BV999" s="333"/>
      <c r="BW999" s="333"/>
      <c r="BX999" s="333"/>
      <c r="BY999" s="333"/>
      <c r="BZ999" s="333"/>
      <c r="CA999" s="333"/>
      <c r="CB999" s="333"/>
      <c r="CC999" s="333"/>
      <c r="CD999" s="333"/>
      <c r="CE999" s="337"/>
      <c r="CF999" s="337"/>
      <c r="CG999" s="337"/>
      <c r="CH999" s="337"/>
      <c r="CI999" s="333"/>
      <c r="CJ999" s="333"/>
      <c r="CK999" s="333"/>
      <c r="CL999" s="333"/>
      <c r="CM999" s="333"/>
      <c r="CN999" s="333"/>
      <c r="CO999" s="333"/>
      <c r="CP999" s="333"/>
      <c r="CQ999" s="337"/>
      <c r="CR999" s="337"/>
      <c r="CS999" s="337"/>
      <c r="CT999" s="337"/>
      <c r="CU999" s="337"/>
      <c r="CV999" s="337"/>
      <c r="CW999" s="337"/>
      <c r="CX999" s="337"/>
      <c r="CY999" s="337"/>
      <c r="CZ999" s="337"/>
      <c r="DA999" s="337"/>
      <c r="DB999" s="337"/>
      <c r="DC999" s="337"/>
      <c r="DD999" s="337"/>
      <c r="DE999" s="337"/>
      <c r="DF999" s="337"/>
      <c r="DG999" s="337"/>
      <c r="DH999" s="337"/>
      <c r="DI999" s="337"/>
      <c r="DJ999" s="337"/>
      <c r="DK999" s="337"/>
      <c r="DL999" s="337"/>
      <c r="DM999"/>
      <c r="DN999"/>
      <c r="DO999"/>
      <c r="EA999" s="333"/>
      <c r="EB999" s="333"/>
      <c r="EC999" s="333"/>
      <c r="ED999" s="333"/>
      <c r="EE999" s="333"/>
      <c r="EF999" s="333"/>
      <c r="EG999" s="333"/>
      <c r="EH999" s="333"/>
      <c r="EJ999" s="66"/>
      <c r="EL999" s="66"/>
      <c r="EM999" s="338"/>
    </row>
    <row r="1000" spans="1:143" s="83" customFormat="1">
      <c r="A1000" s="66"/>
      <c r="B1000" s="66"/>
      <c r="C1000" s="120"/>
      <c r="D1000" s="66"/>
      <c r="E1000" s="197"/>
      <c r="F1000" s="120"/>
      <c r="G1000" s="333"/>
      <c r="H1000" s="333"/>
      <c r="I1000" s="333"/>
      <c r="J1000" s="333"/>
      <c r="K1000" s="333"/>
      <c r="L1000" s="333"/>
      <c r="M1000" s="333"/>
      <c r="N1000" s="333"/>
      <c r="O1000" s="333"/>
      <c r="P1000" s="333"/>
      <c r="Q1000" s="333"/>
      <c r="R1000" s="333"/>
      <c r="S1000" s="333"/>
      <c r="T1000" s="333"/>
      <c r="U1000" s="333"/>
      <c r="V1000" s="333"/>
      <c r="W1000" s="333"/>
      <c r="X1000" s="333"/>
      <c r="Y1000" s="333"/>
      <c r="Z1000" s="333"/>
      <c r="AA1000" s="333"/>
      <c r="AB1000" s="333"/>
      <c r="AC1000" s="333"/>
      <c r="AD1000" s="333"/>
      <c r="AE1000" s="333"/>
      <c r="AF1000" s="333"/>
      <c r="AG1000" s="333"/>
      <c r="AH1000" s="333"/>
      <c r="AI1000" s="333"/>
      <c r="AJ1000" s="333"/>
      <c r="AK1000" s="333"/>
      <c r="AL1000" s="333"/>
      <c r="AM1000" s="333"/>
      <c r="AN1000" s="333"/>
      <c r="AO1000"/>
      <c r="AP1000"/>
      <c r="AQ1000"/>
      <c r="AR1000"/>
      <c r="AS1000" s="333"/>
      <c r="AT1000" s="333"/>
      <c r="AU1000" s="333"/>
      <c r="AV1000" s="333"/>
      <c r="AW1000" s="333"/>
      <c r="AX1000" s="333"/>
      <c r="AY1000" s="333"/>
      <c r="AZ1000" s="333"/>
      <c r="BA1000"/>
      <c r="BB1000"/>
      <c r="BC1000"/>
      <c r="BD1000"/>
      <c r="BE1000"/>
      <c r="BF1000"/>
      <c r="BG1000" s="333"/>
      <c r="BH1000" s="333"/>
      <c r="BI1000" s="333"/>
      <c r="BJ1000" s="333"/>
      <c r="BK1000" s="333"/>
      <c r="BL1000" s="333"/>
      <c r="BM1000" s="333"/>
      <c r="BN1000" s="333"/>
      <c r="BO1000" s="333"/>
      <c r="BP1000" s="333"/>
      <c r="BQ1000" s="333"/>
      <c r="BR1000" s="333"/>
      <c r="BS1000" s="333"/>
      <c r="BT1000" s="333"/>
      <c r="BU1000" s="333"/>
      <c r="BV1000" s="333"/>
      <c r="BW1000" s="333"/>
      <c r="BX1000" s="333"/>
      <c r="BY1000" s="333"/>
      <c r="BZ1000" s="333"/>
      <c r="CA1000" s="333"/>
      <c r="CB1000" s="333"/>
      <c r="CC1000" s="333"/>
      <c r="CD1000" s="333"/>
      <c r="CE1000" s="337"/>
      <c r="CF1000" s="337"/>
      <c r="CG1000" s="337"/>
      <c r="CH1000" s="337"/>
      <c r="CI1000" s="333"/>
      <c r="CJ1000" s="333"/>
      <c r="CK1000" s="333"/>
      <c r="CL1000" s="333"/>
      <c r="CM1000" s="333"/>
      <c r="CN1000" s="333"/>
      <c r="CO1000" s="333"/>
      <c r="CP1000" s="333"/>
      <c r="CQ1000" s="337"/>
      <c r="CR1000" s="337"/>
      <c r="CS1000" s="337"/>
      <c r="CT1000" s="337"/>
      <c r="CU1000" s="337"/>
      <c r="CV1000" s="337"/>
      <c r="CW1000" s="337"/>
      <c r="CX1000" s="337"/>
      <c r="CY1000" s="337"/>
      <c r="CZ1000" s="337"/>
      <c r="DA1000" s="337"/>
      <c r="DB1000" s="337"/>
      <c r="DC1000" s="337"/>
      <c r="DD1000" s="337"/>
      <c r="DE1000" s="337"/>
      <c r="DF1000" s="337"/>
      <c r="DG1000" s="337"/>
      <c r="DH1000" s="337"/>
      <c r="DI1000" s="337"/>
      <c r="DJ1000" s="337"/>
      <c r="DK1000" s="337"/>
      <c r="DL1000" s="337"/>
      <c r="DM1000"/>
      <c r="DN1000"/>
      <c r="DO1000"/>
      <c r="EA1000" s="333"/>
      <c r="EB1000" s="333"/>
      <c r="EC1000" s="333"/>
      <c r="ED1000" s="333"/>
      <c r="EE1000" s="333"/>
      <c r="EF1000" s="333"/>
      <c r="EG1000" s="333"/>
      <c r="EH1000" s="333"/>
      <c r="EJ1000" s="66"/>
      <c r="EL1000" s="66"/>
      <c r="EM1000" s="338"/>
    </row>
    <row r="1001" spans="1:143" s="83" customFormat="1">
      <c r="A1001" s="66"/>
      <c r="B1001" s="66"/>
      <c r="C1001" s="120"/>
      <c r="D1001" s="66"/>
      <c r="E1001" s="197"/>
      <c r="F1001" s="120"/>
      <c r="G1001" s="333"/>
      <c r="H1001" s="333"/>
      <c r="I1001" s="333"/>
      <c r="J1001" s="333"/>
      <c r="K1001" s="333"/>
      <c r="L1001" s="333"/>
      <c r="M1001" s="333"/>
      <c r="N1001" s="333"/>
      <c r="O1001" s="333"/>
      <c r="P1001" s="333"/>
      <c r="Q1001" s="333"/>
      <c r="R1001" s="333"/>
      <c r="S1001" s="333"/>
      <c r="T1001" s="333"/>
      <c r="U1001" s="333"/>
      <c r="V1001" s="333"/>
      <c r="W1001" s="333"/>
      <c r="X1001" s="333"/>
      <c r="Y1001" s="333"/>
      <c r="Z1001" s="333"/>
      <c r="AA1001" s="333"/>
      <c r="AB1001" s="333"/>
      <c r="AC1001" s="333"/>
      <c r="AD1001" s="333"/>
      <c r="AE1001" s="333"/>
      <c r="AF1001" s="333"/>
      <c r="AG1001" s="333"/>
      <c r="AH1001" s="333"/>
      <c r="AI1001" s="333"/>
      <c r="AJ1001" s="333"/>
      <c r="AK1001" s="333"/>
      <c r="AL1001" s="333"/>
      <c r="AM1001" s="333"/>
      <c r="AN1001" s="333"/>
      <c r="AO1001"/>
      <c r="AP1001"/>
      <c r="AQ1001"/>
      <c r="AR1001"/>
      <c r="AS1001" s="333"/>
      <c r="AT1001" s="333"/>
      <c r="AU1001" s="333"/>
      <c r="AV1001" s="333"/>
      <c r="AW1001" s="333"/>
      <c r="AX1001" s="333"/>
      <c r="AY1001" s="333"/>
      <c r="AZ1001" s="333"/>
      <c r="BA1001"/>
      <c r="BB1001"/>
      <c r="BC1001"/>
      <c r="BD1001"/>
      <c r="BE1001"/>
      <c r="BF1001"/>
      <c r="BG1001" s="333"/>
      <c r="BH1001" s="333"/>
      <c r="BI1001" s="333"/>
      <c r="BJ1001" s="333"/>
      <c r="BK1001" s="333"/>
      <c r="BL1001" s="333"/>
      <c r="BM1001" s="333"/>
      <c r="BN1001" s="333"/>
      <c r="BO1001" s="333"/>
      <c r="BP1001" s="333"/>
      <c r="BQ1001" s="333"/>
      <c r="BR1001" s="333"/>
      <c r="BS1001" s="333"/>
      <c r="BT1001" s="333"/>
      <c r="BU1001" s="333"/>
      <c r="BV1001" s="333"/>
      <c r="BW1001" s="333"/>
      <c r="BX1001" s="333"/>
      <c r="BY1001" s="333"/>
      <c r="BZ1001" s="333"/>
      <c r="CA1001" s="333"/>
      <c r="CB1001" s="333"/>
      <c r="CC1001" s="333"/>
      <c r="CD1001" s="333"/>
      <c r="CE1001" s="337"/>
      <c r="CF1001" s="337"/>
      <c r="CG1001" s="337"/>
      <c r="CH1001" s="337"/>
      <c r="CI1001" s="333"/>
      <c r="CJ1001" s="333"/>
      <c r="CK1001" s="333"/>
      <c r="CL1001" s="333"/>
      <c r="CM1001" s="333"/>
      <c r="CN1001" s="333"/>
      <c r="CO1001" s="333"/>
      <c r="CP1001" s="333"/>
      <c r="CQ1001" s="337"/>
      <c r="CR1001" s="337"/>
      <c r="CS1001" s="337"/>
      <c r="CT1001" s="337"/>
      <c r="CU1001" s="337"/>
      <c r="CV1001" s="337"/>
      <c r="CW1001" s="337"/>
      <c r="CX1001" s="337"/>
      <c r="CY1001" s="337"/>
      <c r="CZ1001" s="337"/>
      <c r="DA1001" s="337"/>
      <c r="DB1001" s="337"/>
      <c r="DC1001" s="337"/>
      <c r="DD1001" s="337"/>
      <c r="DE1001" s="337"/>
      <c r="DF1001" s="337"/>
      <c r="DG1001" s="337"/>
      <c r="DH1001" s="337"/>
      <c r="DI1001" s="337"/>
      <c r="DJ1001" s="337"/>
      <c r="DK1001" s="337"/>
      <c r="DL1001" s="337"/>
      <c r="DM1001"/>
      <c r="DN1001"/>
      <c r="DO1001"/>
      <c r="EA1001" s="333"/>
      <c r="EB1001" s="333"/>
      <c r="EC1001" s="333"/>
      <c r="ED1001" s="333"/>
      <c r="EE1001" s="333"/>
      <c r="EF1001" s="333"/>
      <c r="EG1001" s="333"/>
      <c r="EH1001" s="333"/>
      <c r="EJ1001" s="66"/>
      <c r="EL1001" s="66"/>
      <c r="EM1001" s="338"/>
    </row>
    <row r="1002" spans="1:143" s="83" customFormat="1">
      <c r="A1002" s="66"/>
      <c r="B1002" s="66"/>
      <c r="C1002" s="120"/>
      <c r="D1002" s="66"/>
      <c r="E1002" s="197"/>
      <c r="F1002" s="120"/>
      <c r="G1002" s="333"/>
      <c r="H1002" s="333"/>
      <c r="I1002" s="333"/>
      <c r="J1002" s="333"/>
      <c r="K1002" s="333"/>
      <c r="L1002" s="333"/>
      <c r="M1002" s="333"/>
      <c r="N1002" s="333"/>
      <c r="O1002" s="333"/>
      <c r="P1002" s="333"/>
      <c r="Q1002" s="333"/>
      <c r="R1002" s="333"/>
      <c r="S1002" s="333"/>
      <c r="T1002" s="333"/>
      <c r="U1002" s="333"/>
      <c r="V1002" s="333"/>
      <c r="W1002" s="333"/>
      <c r="X1002" s="333"/>
      <c r="Y1002" s="333"/>
      <c r="Z1002" s="333"/>
      <c r="AA1002" s="333"/>
      <c r="AB1002" s="333"/>
      <c r="AC1002" s="333"/>
      <c r="AD1002" s="333"/>
      <c r="AE1002" s="333"/>
      <c r="AF1002" s="333"/>
      <c r="AG1002" s="333"/>
      <c r="AH1002" s="333"/>
      <c r="AI1002" s="333"/>
      <c r="AJ1002" s="333"/>
      <c r="AK1002" s="333"/>
      <c r="AL1002" s="333"/>
      <c r="AM1002" s="333"/>
      <c r="AN1002" s="333"/>
      <c r="AO1002"/>
      <c r="AP1002"/>
      <c r="AQ1002"/>
      <c r="AR1002"/>
      <c r="AS1002" s="333"/>
      <c r="AT1002" s="333"/>
      <c r="AU1002" s="333"/>
      <c r="AV1002" s="333"/>
      <c r="AW1002" s="333"/>
      <c r="AX1002" s="333"/>
      <c r="AY1002" s="333"/>
      <c r="AZ1002" s="333"/>
      <c r="BA1002"/>
      <c r="BB1002"/>
      <c r="BC1002"/>
      <c r="BD1002"/>
      <c r="BE1002"/>
      <c r="BF1002"/>
      <c r="BG1002" s="333"/>
      <c r="BH1002" s="333"/>
      <c r="BI1002" s="333"/>
      <c r="BJ1002" s="333"/>
      <c r="BK1002" s="333"/>
      <c r="BL1002" s="333"/>
      <c r="BM1002" s="333"/>
      <c r="BN1002" s="333"/>
      <c r="BO1002" s="333"/>
      <c r="BP1002" s="333"/>
      <c r="BQ1002" s="333"/>
      <c r="BR1002" s="333"/>
      <c r="BS1002" s="333"/>
      <c r="BT1002" s="333"/>
      <c r="BU1002" s="333"/>
      <c r="BV1002" s="333"/>
      <c r="BW1002" s="333"/>
      <c r="BX1002" s="333"/>
      <c r="BY1002" s="333"/>
      <c r="BZ1002" s="333"/>
      <c r="CA1002" s="333"/>
      <c r="CB1002" s="333"/>
      <c r="CC1002" s="333"/>
      <c r="CD1002" s="333"/>
      <c r="CE1002" s="337"/>
      <c r="CF1002" s="337"/>
      <c r="CG1002" s="337"/>
      <c r="CH1002" s="337"/>
      <c r="CI1002" s="333"/>
      <c r="CJ1002" s="333"/>
      <c r="CK1002" s="333"/>
      <c r="CL1002" s="333"/>
      <c r="CM1002" s="333"/>
      <c r="CN1002" s="333"/>
      <c r="CO1002" s="333"/>
      <c r="CP1002" s="333"/>
      <c r="CQ1002" s="337"/>
      <c r="CR1002" s="337"/>
      <c r="CS1002" s="337"/>
      <c r="CT1002" s="337"/>
      <c r="CU1002" s="337"/>
      <c r="CV1002" s="337"/>
      <c r="CW1002" s="337"/>
      <c r="CX1002" s="337"/>
      <c r="CY1002" s="337"/>
      <c r="CZ1002" s="337"/>
      <c r="DA1002" s="337"/>
      <c r="DB1002" s="337"/>
      <c r="DC1002" s="337"/>
      <c r="DD1002" s="337"/>
      <c r="DE1002" s="337"/>
      <c r="DF1002" s="337"/>
      <c r="DG1002" s="337"/>
      <c r="DH1002" s="337"/>
      <c r="DI1002" s="337"/>
      <c r="DJ1002" s="337"/>
      <c r="DK1002" s="337"/>
      <c r="DL1002" s="337"/>
      <c r="DM1002"/>
      <c r="DN1002"/>
      <c r="DO1002"/>
      <c r="EA1002" s="333"/>
      <c r="EB1002" s="333"/>
      <c r="EC1002" s="333"/>
      <c r="ED1002" s="333"/>
      <c r="EE1002" s="333"/>
      <c r="EF1002" s="333"/>
      <c r="EG1002" s="333"/>
      <c r="EH1002" s="333"/>
      <c r="EJ1002" s="66"/>
      <c r="EL1002" s="66"/>
      <c r="EM1002" s="338"/>
    </row>
    <row r="1003" spans="1:143" s="83" customFormat="1">
      <c r="A1003" s="66"/>
      <c r="B1003" s="66"/>
      <c r="C1003" s="120"/>
      <c r="D1003" s="66"/>
      <c r="E1003" s="197"/>
      <c r="F1003" s="120"/>
      <c r="G1003" s="333"/>
      <c r="H1003" s="333"/>
      <c r="I1003" s="333"/>
      <c r="J1003" s="333"/>
      <c r="K1003" s="333"/>
      <c r="L1003" s="333"/>
      <c r="M1003" s="333"/>
      <c r="N1003" s="333"/>
      <c r="O1003" s="333"/>
      <c r="P1003" s="333"/>
      <c r="Q1003" s="333"/>
      <c r="R1003" s="333"/>
      <c r="S1003" s="333"/>
      <c r="T1003" s="333"/>
      <c r="U1003" s="333"/>
      <c r="V1003" s="333"/>
      <c r="W1003" s="333"/>
      <c r="X1003" s="333"/>
      <c r="Y1003" s="333"/>
      <c r="Z1003" s="333"/>
      <c r="AA1003" s="333"/>
      <c r="AB1003" s="333"/>
      <c r="AC1003" s="333"/>
      <c r="AD1003" s="333"/>
      <c r="AE1003" s="333"/>
      <c r="AF1003" s="333"/>
      <c r="AG1003" s="333"/>
      <c r="AH1003" s="333"/>
      <c r="AI1003" s="333"/>
      <c r="AJ1003" s="333"/>
      <c r="AK1003" s="333"/>
      <c r="AL1003" s="333"/>
      <c r="AM1003" s="333"/>
      <c r="AN1003" s="333"/>
      <c r="AO1003"/>
      <c r="AP1003"/>
      <c r="AQ1003"/>
      <c r="AR1003"/>
      <c r="AS1003" s="333"/>
      <c r="AT1003" s="333"/>
      <c r="AU1003" s="333"/>
      <c r="AV1003" s="333"/>
      <c r="AW1003" s="333"/>
      <c r="AX1003" s="333"/>
      <c r="AY1003" s="333"/>
      <c r="AZ1003" s="333"/>
      <c r="BA1003"/>
      <c r="BB1003"/>
      <c r="BC1003"/>
      <c r="BD1003"/>
      <c r="BE1003"/>
      <c r="BF1003"/>
      <c r="BG1003" s="333"/>
      <c r="BH1003" s="333"/>
      <c r="BI1003" s="333"/>
      <c r="BJ1003" s="333"/>
      <c r="BK1003" s="333"/>
      <c r="BL1003" s="333"/>
      <c r="BM1003" s="333"/>
      <c r="BN1003" s="333"/>
      <c r="BO1003" s="333"/>
      <c r="BP1003" s="333"/>
      <c r="BQ1003" s="333"/>
      <c r="BR1003" s="333"/>
      <c r="BS1003" s="333"/>
      <c r="BT1003" s="333"/>
      <c r="BU1003" s="333"/>
      <c r="BV1003" s="333"/>
      <c r="BW1003" s="333"/>
      <c r="BX1003" s="333"/>
      <c r="BY1003" s="333"/>
      <c r="BZ1003" s="333"/>
      <c r="CA1003" s="333"/>
      <c r="CB1003" s="333"/>
      <c r="CC1003" s="333"/>
      <c r="CD1003" s="333"/>
      <c r="CE1003" s="337"/>
      <c r="CF1003" s="337"/>
      <c r="CG1003" s="337"/>
      <c r="CH1003" s="337"/>
      <c r="CI1003" s="333"/>
      <c r="CJ1003" s="333"/>
      <c r="CK1003" s="333"/>
      <c r="CL1003" s="333"/>
      <c r="CM1003" s="333"/>
      <c r="CN1003" s="333"/>
      <c r="CO1003" s="333"/>
      <c r="CP1003" s="333"/>
      <c r="CQ1003" s="337"/>
      <c r="CR1003" s="337"/>
      <c r="CS1003" s="337"/>
      <c r="CT1003" s="337"/>
      <c r="CU1003" s="337"/>
      <c r="CV1003" s="337"/>
      <c r="CW1003" s="337"/>
      <c r="CX1003" s="337"/>
      <c r="CY1003" s="337"/>
      <c r="CZ1003" s="337"/>
      <c r="DA1003" s="337"/>
      <c r="DB1003" s="337"/>
      <c r="DC1003" s="337"/>
      <c r="DD1003" s="337"/>
      <c r="DE1003" s="337"/>
      <c r="DF1003" s="337"/>
      <c r="DG1003" s="337"/>
      <c r="DH1003" s="337"/>
      <c r="DI1003" s="337"/>
      <c r="DJ1003" s="337"/>
      <c r="DK1003" s="337"/>
      <c r="DL1003" s="337"/>
      <c r="DM1003"/>
      <c r="DN1003"/>
      <c r="DO1003"/>
      <c r="EA1003" s="333"/>
      <c r="EB1003" s="333"/>
      <c r="EC1003" s="333"/>
      <c r="ED1003" s="333"/>
      <c r="EE1003" s="333"/>
      <c r="EF1003" s="333"/>
      <c r="EG1003" s="333"/>
      <c r="EH1003" s="333"/>
      <c r="EJ1003" s="66"/>
      <c r="EL1003" s="66"/>
      <c r="EM1003" s="338"/>
    </row>
    <row r="1004" spans="1:143" s="83" customFormat="1">
      <c r="A1004" s="66"/>
      <c r="B1004" s="66"/>
      <c r="C1004" s="120"/>
      <c r="D1004" s="66"/>
      <c r="E1004" s="197"/>
      <c r="F1004" s="120"/>
      <c r="G1004" s="333"/>
      <c r="H1004" s="333"/>
      <c r="I1004" s="333"/>
      <c r="J1004" s="333"/>
      <c r="K1004" s="333"/>
      <c r="L1004" s="333"/>
      <c r="M1004" s="333"/>
      <c r="N1004" s="333"/>
      <c r="O1004" s="333"/>
      <c r="P1004" s="333"/>
      <c r="Q1004" s="333"/>
      <c r="R1004" s="333"/>
      <c r="S1004" s="333"/>
      <c r="T1004" s="333"/>
      <c r="U1004" s="333"/>
      <c r="V1004" s="333"/>
      <c r="W1004" s="333"/>
      <c r="X1004" s="333"/>
      <c r="Y1004" s="333"/>
      <c r="Z1004" s="333"/>
      <c r="AA1004" s="333"/>
      <c r="AB1004" s="333"/>
      <c r="AC1004" s="333"/>
      <c r="AD1004" s="333"/>
      <c r="AE1004" s="333"/>
      <c r="AF1004" s="333"/>
      <c r="AG1004" s="333"/>
      <c r="AH1004" s="333"/>
      <c r="AI1004" s="333"/>
      <c r="AJ1004" s="333"/>
      <c r="AK1004" s="333"/>
      <c r="AL1004" s="333"/>
      <c r="AM1004" s="333"/>
      <c r="AN1004" s="333"/>
      <c r="AO1004"/>
      <c r="AP1004"/>
      <c r="AQ1004"/>
      <c r="AR1004"/>
      <c r="AS1004" s="333"/>
      <c r="AT1004" s="333"/>
      <c r="AU1004" s="333"/>
      <c r="AV1004" s="333"/>
      <c r="AW1004" s="333"/>
      <c r="AX1004" s="333"/>
      <c r="AY1004" s="333"/>
      <c r="AZ1004" s="333"/>
      <c r="BA1004"/>
      <c r="BB1004"/>
      <c r="BC1004"/>
      <c r="BD1004"/>
      <c r="BE1004"/>
      <c r="BF1004"/>
      <c r="BG1004" s="333"/>
      <c r="BH1004" s="333"/>
      <c r="BI1004" s="333"/>
      <c r="BJ1004" s="333"/>
      <c r="BK1004" s="333"/>
      <c r="BL1004" s="333"/>
      <c r="BM1004" s="333"/>
      <c r="BN1004" s="333"/>
      <c r="BO1004" s="333"/>
      <c r="BP1004" s="333"/>
      <c r="BQ1004" s="333"/>
      <c r="BR1004" s="333"/>
      <c r="BS1004" s="333"/>
      <c r="BT1004" s="333"/>
      <c r="BU1004" s="333"/>
      <c r="BV1004" s="333"/>
      <c r="BW1004" s="333"/>
      <c r="BX1004" s="333"/>
      <c r="BY1004" s="333"/>
      <c r="BZ1004" s="333"/>
      <c r="CA1004" s="333"/>
      <c r="CB1004" s="333"/>
      <c r="CC1004" s="333"/>
      <c r="CD1004" s="333"/>
      <c r="CE1004" s="337"/>
      <c r="CF1004" s="337"/>
      <c r="CG1004" s="337"/>
      <c r="CH1004" s="337"/>
      <c r="CI1004" s="333"/>
      <c r="CJ1004" s="333"/>
      <c r="CK1004" s="333"/>
      <c r="CL1004" s="333"/>
      <c r="CM1004" s="333"/>
      <c r="CN1004" s="333"/>
      <c r="CO1004" s="333"/>
      <c r="CP1004" s="333"/>
      <c r="CQ1004" s="337"/>
      <c r="CR1004" s="337"/>
      <c r="CS1004" s="337"/>
      <c r="CT1004" s="337"/>
      <c r="CU1004" s="337"/>
      <c r="CV1004" s="337"/>
      <c r="CW1004" s="337"/>
      <c r="CX1004" s="337"/>
      <c r="CY1004" s="337"/>
      <c r="CZ1004" s="337"/>
      <c r="DA1004" s="337"/>
      <c r="DB1004" s="337"/>
      <c r="DC1004" s="337"/>
      <c r="DD1004" s="337"/>
      <c r="DE1004" s="337"/>
      <c r="DF1004" s="337"/>
      <c r="DG1004" s="337"/>
      <c r="DH1004" s="337"/>
      <c r="DI1004" s="337"/>
      <c r="DJ1004" s="337"/>
      <c r="DK1004" s="337"/>
      <c r="DL1004" s="337"/>
      <c r="DM1004"/>
      <c r="DN1004"/>
      <c r="DO1004"/>
      <c r="EA1004" s="333"/>
      <c r="EB1004" s="333"/>
      <c r="EC1004" s="333"/>
      <c r="ED1004" s="333"/>
      <c r="EE1004" s="333"/>
      <c r="EF1004" s="333"/>
      <c r="EG1004" s="333"/>
      <c r="EH1004" s="333"/>
      <c r="EJ1004" s="66"/>
      <c r="EL1004" s="66"/>
      <c r="EM1004" s="338"/>
    </row>
    <row r="1005" spans="1:143" s="83" customFormat="1">
      <c r="A1005" s="66"/>
      <c r="B1005" s="66"/>
      <c r="C1005" s="120"/>
      <c r="D1005" s="66"/>
      <c r="E1005" s="197"/>
      <c r="F1005" s="120"/>
      <c r="G1005" s="333"/>
      <c r="H1005" s="333"/>
      <c r="I1005" s="333"/>
      <c r="J1005" s="333"/>
      <c r="K1005" s="333"/>
      <c r="L1005" s="333"/>
      <c r="M1005" s="333"/>
      <c r="N1005" s="333"/>
      <c r="O1005" s="333"/>
      <c r="P1005" s="333"/>
      <c r="Q1005" s="333"/>
      <c r="R1005" s="333"/>
      <c r="S1005" s="333"/>
      <c r="T1005" s="333"/>
      <c r="U1005" s="333"/>
      <c r="V1005" s="333"/>
      <c r="W1005" s="333"/>
      <c r="X1005" s="333"/>
      <c r="Y1005" s="333"/>
      <c r="Z1005" s="333"/>
      <c r="AA1005" s="333"/>
      <c r="AB1005" s="333"/>
      <c r="AC1005" s="333"/>
      <c r="AD1005" s="333"/>
      <c r="AE1005" s="333"/>
      <c r="AF1005" s="333"/>
      <c r="AG1005" s="333"/>
      <c r="AH1005" s="333"/>
      <c r="AI1005" s="333"/>
      <c r="AJ1005" s="333"/>
      <c r="AK1005" s="333"/>
      <c r="AL1005" s="333"/>
      <c r="AM1005" s="333"/>
      <c r="AN1005" s="333"/>
      <c r="AO1005"/>
      <c r="AP1005"/>
      <c r="AQ1005"/>
      <c r="AR1005"/>
      <c r="AS1005" s="333"/>
      <c r="AT1005" s="333"/>
      <c r="AU1005" s="333"/>
      <c r="AV1005" s="333"/>
      <c r="AW1005" s="333"/>
      <c r="AX1005" s="333"/>
      <c r="AY1005" s="333"/>
      <c r="AZ1005" s="333"/>
      <c r="BA1005"/>
      <c r="BB1005"/>
      <c r="BC1005"/>
      <c r="BD1005"/>
      <c r="BE1005"/>
      <c r="BF1005"/>
      <c r="BG1005" s="333"/>
      <c r="BH1005" s="333"/>
      <c r="BI1005" s="333"/>
      <c r="BJ1005" s="333"/>
      <c r="BK1005" s="333"/>
      <c r="BL1005" s="333"/>
      <c r="BM1005" s="333"/>
      <c r="BN1005" s="333"/>
      <c r="BO1005" s="333"/>
      <c r="BP1005" s="333"/>
      <c r="BQ1005" s="333"/>
      <c r="BR1005" s="333"/>
      <c r="BS1005" s="333"/>
      <c r="BT1005" s="333"/>
      <c r="BU1005" s="333"/>
      <c r="BV1005" s="333"/>
      <c r="BW1005" s="333"/>
      <c r="BX1005" s="333"/>
      <c r="BY1005" s="333"/>
      <c r="BZ1005" s="333"/>
      <c r="CA1005" s="333"/>
      <c r="CB1005" s="333"/>
      <c r="CC1005" s="333"/>
      <c r="CD1005" s="333"/>
      <c r="CE1005" s="337"/>
      <c r="CF1005" s="337"/>
      <c r="CG1005" s="337"/>
      <c r="CH1005" s="337"/>
      <c r="CI1005" s="333"/>
      <c r="CJ1005" s="333"/>
      <c r="CK1005" s="333"/>
      <c r="CL1005" s="333"/>
      <c r="CM1005" s="333"/>
      <c r="CN1005" s="333"/>
      <c r="CO1005" s="333"/>
      <c r="CP1005" s="333"/>
      <c r="CQ1005" s="337"/>
      <c r="CR1005" s="337"/>
      <c r="CS1005" s="337"/>
      <c r="CT1005" s="337"/>
      <c r="CU1005" s="337"/>
      <c r="CV1005" s="337"/>
      <c r="CW1005" s="337"/>
      <c r="CX1005" s="337"/>
      <c r="CY1005" s="337"/>
      <c r="CZ1005" s="337"/>
      <c r="DA1005" s="337"/>
      <c r="DB1005" s="337"/>
      <c r="DC1005" s="337"/>
      <c r="DD1005" s="337"/>
      <c r="DE1005" s="337"/>
      <c r="DF1005" s="337"/>
      <c r="DG1005" s="337"/>
      <c r="DH1005" s="337"/>
      <c r="DI1005" s="337"/>
      <c r="DJ1005" s="337"/>
      <c r="DK1005" s="337"/>
      <c r="DL1005" s="337"/>
      <c r="DM1005"/>
      <c r="DN1005"/>
      <c r="DO1005"/>
      <c r="EA1005" s="333"/>
      <c r="EB1005" s="333"/>
      <c r="EC1005" s="333"/>
      <c r="ED1005" s="333"/>
      <c r="EE1005" s="333"/>
      <c r="EF1005" s="333"/>
      <c r="EG1005" s="333"/>
      <c r="EH1005" s="333"/>
      <c r="EJ1005" s="66"/>
      <c r="EL1005" s="66"/>
      <c r="EM1005" s="338"/>
    </row>
    <row r="1006" spans="1:143" s="83" customFormat="1">
      <c r="A1006" s="66"/>
      <c r="B1006" s="66"/>
      <c r="C1006" s="120"/>
      <c r="D1006" s="66"/>
      <c r="E1006" s="197"/>
      <c r="F1006" s="120"/>
      <c r="G1006" s="333"/>
      <c r="H1006" s="333"/>
      <c r="I1006" s="333"/>
      <c r="J1006" s="333"/>
      <c r="K1006" s="333"/>
      <c r="L1006" s="333"/>
      <c r="M1006" s="333"/>
      <c r="N1006" s="333"/>
      <c r="O1006" s="333"/>
      <c r="P1006" s="333"/>
      <c r="Q1006" s="333"/>
      <c r="R1006" s="333"/>
      <c r="S1006" s="333"/>
      <c r="T1006" s="333"/>
      <c r="U1006" s="333"/>
      <c r="V1006" s="333"/>
      <c r="W1006" s="333"/>
      <c r="X1006" s="333"/>
      <c r="Y1006" s="333"/>
      <c r="Z1006" s="333"/>
      <c r="AA1006" s="333"/>
      <c r="AB1006" s="333"/>
      <c r="AC1006" s="333"/>
      <c r="AD1006" s="333"/>
      <c r="AE1006" s="333"/>
      <c r="AF1006" s="333"/>
      <c r="AG1006" s="333"/>
      <c r="AH1006" s="333"/>
      <c r="AI1006" s="333"/>
      <c r="AJ1006" s="333"/>
      <c r="AK1006" s="333"/>
      <c r="AL1006" s="333"/>
      <c r="AM1006" s="333"/>
      <c r="AN1006" s="333"/>
      <c r="AO1006"/>
      <c r="AP1006"/>
      <c r="AQ1006"/>
      <c r="AR1006"/>
      <c r="AS1006" s="333"/>
      <c r="AT1006" s="333"/>
      <c r="AU1006" s="333"/>
      <c r="AV1006" s="333"/>
      <c r="AW1006" s="333"/>
      <c r="AX1006" s="333"/>
      <c r="AY1006" s="333"/>
      <c r="AZ1006" s="333"/>
      <c r="BA1006"/>
      <c r="BB1006"/>
      <c r="BC1006"/>
      <c r="BD1006"/>
      <c r="BE1006"/>
      <c r="BF1006"/>
      <c r="BG1006" s="333"/>
      <c r="BH1006" s="333"/>
      <c r="BI1006" s="333"/>
      <c r="BJ1006" s="333"/>
      <c r="BK1006" s="333"/>
      <c r="BL1006" s="333"/>
      <c r="BM1006" s="333"/>
      <c r="BN1006" s="333"/>
      <c r="BO1006" s="333"/>
      <c r="BP1006" s="333"/>
      <c r="BQ1006" s="333"/>
      <c r="BR1006" s="333"/>
      <c r="BS1006" s="333"/>
      <c r="BT1006" s="333"/>
      <c r="BU1006" s="333"/>
      <c r="BV1006" s="333"/>
      <c r="BW1006" s="333"/>
      <c r="BX1006" s="333"/>
      <c r="BY1006" s="333"/>
      <c r="BZ1006" s="333"/>
      <c r="CA1006" s="333"/>
      <c r="CB1006" s="333"/>
      <c r="CC1006" s="333"/>
      <c r="CD1006" s="333"/>
      <c r="CE1006" s="337"/>
      <c r="CF1006" s="337"/>
      <c r="CG1006" s="337"/>
      <c r="CH1006" s="337"/>
      <c r="CI1006" s="333"/>
      <c r="CJ1006" s="333"/>
      <c r="CK1006" s="333"/>
      <c r="CL1006" s="333"/>
      <c r="CM1006" s="333"/>
      <c r="CN1006" s="333"/>
      <c r="CO1006" s="333"/>
      <c r="CP1006" s="333"/>
      <c r="CQ1006" s="337"/>
      <c r="CR1006" s="337"/>
      <c r="CS1006" s="337"/>
      <c r="CT1006" s="337"/>
      <c r="CU1006" s="337"/>
      <c r="CV1006" s="337"/>
      <c r="CW1006" s="337"/>
      <c r="CX1006" s="337"/>
      <c r="CY1006" s="337"/>
      <c r="CZ1006" s="337"/>
      <c r="DA1006" s="337"/>
      <c r="DB1006" s="337"/>
      <c r="DC1006" s="337"/>
      <c r="DD1006" s="337"/>
      <c r="DE1006" s="337"/>
      <c r="DF1006" s="337"/>
      <c r="DG1006" s="337"/>
      <c r="DH1006" s="337"/>
      <c r="DI1006" s="337"/>
      <c r="DJ1006" s="337"/>
      <c r="DK1006" s="337"/>
      <c r="DL1006" s="337"/>
      <c r="DM1006"/>
      <c r="DN1006"/>
      <c r="DO1006"/>
      <c r="EA1006" s="333"/>
      <c r="EB1006" s="333"/>
      <c r="EC1006" s="333"/>
      <c r="ED1006" s="333"/>
      <c r="EE1006" s="333"/>
      <c r="EF1006" s="333"/>
      <c r="EG1006" s="333"/>
      <c r="EH1006" s="333"/>
      <c r="EJ1006" s="66"/>
      <c r="EL1006" s="66"/>
      <c r="EM1006" s="338"/>
    </row>
    <row r="1007" spans="1:143" s="83" customFormat="1">
      <c r="A1007" s="66"/>
      <c r="B1007" s="66"/>
      <c r="C1007" s="120"/>
      <c r="D1007" s="66"/>
      <c r="E1007" s="197"/>
      <c r="F1007" s="120"/>
      <c r="G1007" s="333"/>
      <c r="H1007" s="333"/>
      <c r="I1007" s="333"/>
      <c r="J1007" s="333"/>
      <c r="K1007" s="333"/>
      <c r="L1007" s="333"/>
      <c r="M1007" s="333"/>
      <c r="N1007" s="333"/>
      <c r="O1007" s="333"/>
      <c r="P1007" s="333"/>
      <c r="Q1007" s="333"/>
      <c r="R1007" s="333"/>
      <c r="S1007" s="333"/>
      <c r="T1007" s="333"/>
      <c r="U1007" s="333"/>
      <c r="V1007" s="333"/>
      <c r="W1007" s="333"/>
      <c r="X1007" s="333"/>
      <c r="Y1007" s="333"/>
      <c r="Z1007" s="333"/>
      <c r="AA1007" s="333"/>
      <c r="AB1007" s="333"/>
      <c r="AC1007" s="333"/>
      <c r="AD1007" s="333"/>
      <c r="AE1007" s="333"/>
      <c r="AF1007" s="333"/>
      <c r="AG1007" s="333"/>
      <c r="AH1007" s="333"/>
      <c r="AI1007" s="333"/>
      <c r="AJ1007" s="333"/>
      <c r="AK1007" s="333"/>
      <c r="AL1007" s="333"/>
      <c r="AM1007" s="333"/>
      <c r="AN1007" s="333"/>
      <c r="AO1007"/>
      <c r="AP1007"/>
      <c r="AQ1007"/>
      <c r="AR1007"/>
      <c r="AS1007" s="333"/>
      <c r="AT1007" s="333"/>
      <c r="AU1007" s="333"/>
      <c r="AV1007" s="333"/>
      <c r="AW1007" s="333"/>
      <c r="AX1007" s="333"/>
      <c r="AY1007" s="333"/>
      <c r="AZ1007" s="333"/>
      <c r="BA1007"/>
      <c r="BB1007"/>
      <c r="BC1007"/>
      <c r="BD1007"/>
      <c r="BE1007"/>
      <c r="BF1007"/>
      <c r="BG1007" s="333"/>
      <c r="BH1007" s="333"/>
      <c r="BI1007" s="333"/>
      <c r="BJ1007" s="333"/>
      <c r="BK1007" s="333"/>
      <c r="BL1007" s="333"/>
      <c r="BM1007" s="333"/>
      <c r="BN1007" s="333"/>
      <c r="BO1007" s="333"/>
      <c r="BP1007" s="333"/>
      <c r="BQ1007" s="333"/>
      <c r="BR1007" s="333"/>
      <c r="BS1007" s="333"/>
      <c r="BT1007" s="333"/>
      <c r="BU1007" s="333"/>
      <c r="BV1007" s="333"/>
      <c r="BW1007" s="333"/>
      <c r="BX1007" s="333"/>
      <c r="BY1007" s="333"/>
      <c r="BZ1007" s="333"/>
      <c r="CA1007" s="333"/>
      <c r="CB1007" s="333"/>
      <c r="CC1007" s="333"/>
      <c r="CD1007" s="333"/>
      <c r="CE1007" s="337"/>
      <c r="CF1007" s="337"/>
      <c r="CG1007" s="337"/>
      <c r="CH1007" s="337"/>
      <c r="CI1007" s="333"/>
      <c r="CJ1007" s="333"/>
      <c r="CK1007" s="333"/>
      <c r="CL1007" s="333"/>
      <c r="CM1007" s="333"/>
      <c r="CN1007" s="333"/>
      <c r="CO1007" s="333"/>
      <c r="CP1007" s="333"/>
      <c r="CQ1007" s="337"/>
      <c r="CR1007" s="337"/>
      <c r="CS1007" s="337"/>
      <c r="CT1007" s="337"/>
      <c r="CU1007" s="337"/>
      <c r="CV1007" s="337"/>
      <c r="CW1007" s="337"/>
      <c r="CX1007" s="337"/>
      <c r="CY1007" s="337"/>
      <c r="CZ1007" s="337"/>
      <c r="DA1007" s="337"/>
      <c r="DB1007" s="337"/>
      <c r="DC1007" s="337"/>
      <c r="DD1007" s="337"/>
      <c r="DE1007" s="337"/>
      <c r="DF1007" s="337"/>
      <c r="DG1007" s="337"/>
      <c r="DH1007" s="337"/>
      <c r="DI1007" s="337"/>
      <c r="DJ1007" s="337"/>
      <c r="DK1007" s="337"/>
      <c r="DL1007" s="337"/>
      <c r="DM1007"/>
      <c r="DN1007"/>
      <c r="DO1007"/>
      <c r="EA1007" s="333"/>
      <c r="EB1007" s="333"/>
      <c r="EC1007" s="333"/>
      <c r="ED1007" s="333"/>
      <c r="EE1007" s="333"/>
      <c r="EF1007" s="333"/>
      <c r="EG1007" s="333"/>
      <c r="EH1007" s="333"/>
      <c r="EJ1007" s="66"/>
      <c r="EL1007" s="66"/>
      <c r="EM1007" s="338"/>
    </row>
    <row r="1008" spans="1:143" s="83" customFormat="1">
      <c r="A1008" s="66"/>
      <c r="B1008" s="66"/>
      <c r="C1008" s="120"/>
      <c r="D1008" s="66"/>
      <c r="E1008" s="197"/>
      <c r="F1008" s="120"/>
      <c r="G1008" s="333"/>
      <c r="H1008" s="333"/>
      <c r="I1008" s="333"/>
      <c r="J1008" s="333"/>
      <c r="K1008" s="333"/>
      <c r="L1008" s="333"/>
      <c r="M1008" s="333"/>
      <c r="N1008" s="333"/>
      <c r="O1008" s="333"/>
      <c r="P1008" s="333"/>
      <c r="Q1008" s="333"/>
      <c r="R1008" s="333"/>
      <c r="S1008" s="333"/>
      <c r="T1008" s="333"/>
      <c r="U1008" s="333"/>
      <c r="V1008" s="333"/>
      <c r="W1008" s="333"/>
      <c r="X1008" s="333"/>
      <c r="Y1008" s="333"/>
      <c r="Z1008" s="333"/>
      <c r="AA1008" s="333"/>
      <c r="AB1008" s="333"/>
      <c r="AC1008" s="333"/>
      <c r="AD1008" s="333"/>
      <c r="AE1008" s="333"/>
      <c r="AF1008" s="333"/>
      <c r="AG1008" s="333"/>
      <c r="AH1008" s="333"/>
      <c r="AI1008" s="333"/>
      <c r="AJ1008" s="333"/>
      <c r="AK1008" s="333"/>
      <c r="AL1008" s="333"/>
      <c r="AM1008" s="333"/>
      <c r="AN1008" s="333"/>
      <c r="AO1008"/>
      <c r="AP1008"/>
      <c r="AQ1008"/>
      <c r="AR1008"/>
      <c r="AS1008" s="333"/>
      <c r="AT1008" s="333"/>
      <c r="AU1008" s="333"/>
      <c r="AV1008" s="333"/>
      <c r="AW1008" s="333"/>
      <c r="AX1008" s="333"/>
      <c r="AY1008" s="333"/>
      <c r="AZ1008" s="333"/>
      <c r="BA1008"/>
      <c r="BB1008"/>
      <c r="BC1008"/>
      <c r="BD1008"/>
      <c r="BE1008"/>
      <c r="BF1008"/>
      <c r="BG1008" s="333"/>
      <c r="BH1008" s="333"/>
      <c r="BI1008" s="333"/>
      <c r="BJ1008" s="333"/>
      <c r="BK1008" s="333"/>
      <c r="BL1008" s="333"/>
      <c r="BM1008" s="333"/>
      <c r="BN1008" s="333"/>
      <c r="BO1008" s="333"/>
      <c r="BP1008" s="333"/>
      <c r="BQ1008" s="333"/>
      <c r="BR1008" s="333"/>
      <c r="BS1008" s="333"/>
      <c r="BT1008" s="333"/>
      <c r="BU1008" s="333"/>
      <c r="BV1008" s="333"/>
      <c r="BW1008" s="333"/>
      <c r="BX1008" s="333"/>
      <c r="BY1008" s="333"/>
      <c r="BZ1008" s="333"/>
      <c r="CA1008" s="333"/>
      <c r="CB1008" s="333"/>
      <c r="CC1008" s="333"/>
      <c r="CD1008" s="333"/>
      <c r="CE1008" s="337"/>
      <c r="CF1008" s="337"/>
      <c r="CG1008" s="337"/>
      <c r="CH1008" s="337"/>
      <c r="CI1008" s="333"/>
      <c r="CJ1008" s="333"/>
      <c r="CK1008" s="333"/>
      <c r="CL1008" s="333"/>
      <c r="CM1008" s="333"/>
      <c r="CN1008" s="333"/>
      <c r="CO1008" s="333"/>
      <c r="CP1008" s="333"/>
      <c r="CQ1008" s="337"/>
      <c r="CR1008" s="337"/>
      <c r="CS1008" s="337"/>
      <c r="CT1008" s="337"/>
      <c r="CU1008" s="337"/>
      <c r="CV1008" s="337"/>
      <c r="CW1008" s="337"/>
      <c r="CX1008" s="337"/>
      <c r="CY1008" s="337"/>
      <c r="CZ1008" s="337"/>
      <c r="DA1008" s="337"/>
      <c r="DB1008" s="337"/>
      <c r="DC1008" s="337"/>
      <c r="DD1008" s="337"/>
      <c r="DE1008" s="337"/>
      <c r="DF1008" s="337"/>
      <c r="DG1008" s="337"/>
      <c r="DH1008" s="337"/>
      <c r="DI1008" s="337"/>
      <c r="DJ1008" s="337"/>
      <c r="DK1008" s="337"/>
      <c r="DL1008" s="337"/>
      <c r="DM1008"/>
      <c r="DN1008"/>
      <c r="DO1008"/>
      <c r="EA1008" s="333"/>
      <c r="EB1008" s="333"/>
      <c r="EC1008" s="333"/>
      <c r="ED1008" s="333"/>
      <c r="EE1008" s="333"/>
      <c r="EF1008" s="333"/>
      <c r="EG1008" s="333"/>
      <c r="EH1008" s="333"/>
      <c r="EJ1008" s="66"/>
      <c r="EL1008" s="66"/>
      <c r="EM1008" s="338"/>
    </row>
    <row r="1009" spans="1:143" s="83" customFormat="1">
      <c r="A1009" s="66"/>
      <c r="B1009" s="66"/>
      <c r="C1009" s="120"/>
      <c r="D1009" s="66"/>
      <c r="E1009" s="197"/>
      <c r="F1009" s="120"/>
      <c r="G1009" s="333"/>
      <c r="H1009" s="333"/>
      <c r="I1009" s="333"/>
      <c r="J1009" s="333"/>
      <c r="K1009" s="333"/>
      <c r="L1009" s="333"/>
      <c r="M1009" s="333"/>
      <c r="N1009" s="333"/>
      <c r="O1009" s="333"/>
      <c r="P1009" s="333"/>
      <c r="Q1009" s="333"/>
      <c r="R1009" s="333"/>
      <c r="S1009" s="333"/>
      <c r="T1009" s="333"/>
      <c r="U1009" s="333"/>
      <c r="V1009" s="333"/>
      <c r="W1009" s="333"/>
      <c r="X1009" s="333"/>
      <c r="Y1009" s="333"/>
      <c r="Z1009" s="333"/>
      <c r="AA1009" s="333"/>
      <c r="AB1009" s="333"/>
      <c r="AC1009" s="333"/>
      <c r="AD1009" s="333"/>
      <c r="AE1009" s="333"/>
      <c r="AF1009" s="333"/>
      <c r="AG1009" s="333"/>
      <c r="AH1009" s="333"/>
      <c r="AI1009" s="333"/>
      <c r="AJ1009" s="333"/>
      <c r="AK1009" s="333"/>
      <c r="AL1009" s="333"/>
      <c r="AM1009" s="333"/>
      <c r="AN1009" s="333"/>
      <c r="AO1009"/>
      <c r="AP1009"/>
      <c r="AQ1009"/>
      <c r="AR1009"/>
      <c r="AS1009" s="333"/>
      <c r="AT1009" s="333"/>
      <c r="AU1009" s="333"/>
      <c r="AV1009" s="333"/>
      <c r="AW1009" s="333"/>
      <c r="AX1009" s="333"/>
      <c r="AY1009" s="333"/>
      <c r="AZ1009" s="333"/>
      <c r="BA1009"/>
      <c r="BB1009"/>
      <c r="BC1009"/>
      <c r="BD1009"/>
      <c r="BE1009"/>
      <c r="BF1009"/>
      <c r="BG1009" s="333"/>
      <c r="BH1009" s="333"/>
      <c r="BI1009" s="333"/>
      <c r="BJ1009" s="333"/>
      <c r="BK1009" s="333"/>
      <c r="BL1009" s="333"/>
      <c r="BM1009" s="333"/>
      <c r="BN1009" s="333"/>
      <c r="BO1009" s="333"/>
      <c r="BP1009" s="333"/>
      <c r="BQ1009" s="333"/>
      <c r="BR1009" s="333"/>
      <c r="BS1009" s="333"/>
      <c r="BT1009" s="333"/>
      <c r="BU1009" s="333"/>
      <c r="BV1009" s="333"/>
      <c r="BW1009" s="333"/>
      <c r="BX1009" s="333"/>
      <c r="BY1009" s="333"/>
      <c r="BZ1009" s="333"/>
      <c r="CA1009" s="333"/>
      <c r="CB1009" s="333"/>
      <c r="CC1009" s="333"/>
      <c r="CD1009" s="333"/>
      <c r="CE1009" s="337"/>
      <c r="CF1009" s="337"/>
      <c r="CG1009" s="337"/>
      <c r="CH1009" s="337"/>
      <c r="CI1009" s="333"/>
      <c r="CJ1009" s="333"/>
      <c r="CK1009" s="333"/>
      <c r="CL1009" s="333"/>
      <c r="CM1009" s="333"/>
      <c r="CN1009" s="333"/>
      <c r="CO1009" s="333"/>
      <c r="CP1009" s="333"/>
      <c r="CQ1009" s="337"/>
      <c r="CR1009" s="337"/>
      <c r="CS1009" s="337"/>
      <c r="CT1009" s="337"/>
      <c r="CU1009" s="337"/>
      <c r="CV1009" s="337"/>
      <c r="CW1009" s="337"/>
      <c r="CX1009" s="337"/>
      <c r="CY1009" s="337"/>
      <c r="CZ1009" s="337"/>
      <c r="DA1009" s="337"/>
      <c r="DB1009" s="337"/>
      <c r="DC1009" s="337"/>
      <c r="DD1009" s="337"/>
      <c r="DE1009" s="337"/>
      <c r="DF1009" s="337"/>
      <c r="DG1009" s="337"/>
      <c r="DH1009" s="337"/>
      <c r="DI1009" s="337"/>
      <c r="DJ1009" s="337"/>
      <c r="DK1009" s="337"/>
      <c r="DL1009" s="337"/>
      <c r="DM1009"/>
      <c r="DN1009"/>
      <c r="DO1009"/>
      <c r="EA1009" s="333"/>
      <c r="EB1009" s="333"/>
      <c r="EC1009" s="333"/>
      <c r="ED1009" s="333"/>
      <c r="EE1009" s="333"/>
      <c r="EF1009" s="333"/>
      <c r="EG1009" s="333"/>
      <c r="EH1009" s="333"/>
      <c r="EJ1009" s="66"/>
      <c r="EL1009" s="66"/>
      <c r="EM1009" s="338"/>
    </row>
    <row r="1010" spans="1:143" s="83" customFormat="1">
      <c r="A1010" s="66"/>
      <c r="B1010" s="66"/>
      <c r="C1010" s="120"/>
      <c r="D1010" s="66"/>
      <c r="E1010" s="197"/>
      <c r="F1010" s="120"/>
      <c r="G1010" s="333"/>
      <c r="H1010" s="333"/>
      <c r="I1010" s="333"/>
      <c r="J1010" s="333"/>
      <c r="K1010" s="333"/>
      <c r="L1010" s="333"/>
      <c r="M1010" s="333"/>
      <c r="N1010" s="333"/>
      <c r="O1010" s="333"/>
      <c r="P1010" s="333"/>
      <c r="Q1010" s="333"/>
      <c r="R1010" s="333"/>
      <c r="S1010" s="333"/>
      <c r="T1010" s="333"/>
      <c r="U1010" s="333"/>
      <c r="V1010" s="333"/>
      <c r="W1010" s="333"/>
      <c r="X1010" s="333"/>
      <c r="Y1010" s="333"/>
      <c r="Z1010" s="333"/>
      <c r="AA1010" s="333"/>
      <c r="AB1010" s="333"/>
      <c r="AC1010" s="333"/>
      <c r="AD1010" s="333"/>
      <c r="AE1010" s="333"/>
      <c r="AF1010" s="333"/>
      <c r="AG1010" s="333"/>
      <c r="AH1010" s="333"/>
      <c r="AI1010" s="333"/>
      <c r="AJ1010" s="333"/>
      <c r="AK1010" s="333"/>
      <c r="AL1010" s="333"/>
      <c r="AM1010" s="333"/>
      <c r="AN1010" s="333"/>
      <c r="AO1010"/>
      <c r="AP1010"/>
      <c r="AQ1010"/>
      <c r="AR1010"/>
      <c r="AS1010" s="333"/>
      <c r="AT1010" s="333"/>
      <c r="AU1010" s="333"/>
      <c r="AV1010" s="333"/>
      <c r="AW1010" s="333"/>
      <c r="AX1010" s="333"/>
      <c r="AY1010" s="333"/>
      <c r="AZ1010" s="333"/>
      <c r="BA1010"/>
      <c r="BB1010"/>
      <c r="BC1010"/>
      <c r="BD1010"/>
      <c r="BE1010"/>
      <c r="BF1010"/>
      <c r="BG1010" s="333"/>
      <c r="BH1010" s="333"/>
      <c r="BI1010" s="333"/>
      <c r="BJ1010" s="333"/>
      <c r="BK1010" s="333"/>
      <c r="BL1010" s="333"/>
      <c r="BM1010" s="333"/>
      <c r="BN1010" s="333"/>
      <c r="BO1010" s="333"/>
      <c r="BP1010" s="333"/>
      <c r="BQ1010" s="333"/>
      <c r="BR1010" s="333"/>
      <c r="BS1010" s="333"/>
      <c r="BT1010" s="333"/>
      <c r="BU1010" s="333"/>
      <c r="BV1010" s="333"/>
      <c r="BW1010" s="333"/>
      <c r="BX1010" s="333"/>
      <c r="BY1010" s="333"/>
      <c r="BZ1010" s="333"/>
      <c r="CA1010" s="333"/>
      <c r="CB1010" s="333"/>
      <c r="CC1010" s="333"/>
      <c r="CD1010" s="333"/>
      <c r="CE1010" s="337"/>
      <c r="CF1010" s="337"/>
      <c r="CG1010" s="337"/>
      <c r="CH1010" s="337"/>
      <c r="CI1010" s="333"/>
      <c r="CJ1010" s="333"/>
      <c r="CK1010" s="333"/>
      <c r="CL1010" s="333"/>
      <c r="CM1010" s="333"/>
      <c r="CN1010" s="333"/>
      <c r="CO1010" s="333"/>
      <c r="CP1010" s="333"/>
      <c r="CQ1010" s="337"/>
      <c r="CR1010" s="337"/>
      <c r="CS1010" s="337"/>
      <c r="CT1010" s="337"/>
      <c r="CU1010" s="337"/>
      <c r="CV1010" s="337"/>
      <c r="CW1010" s="337"/>
      <c r="CX1010" s="337"/>
      <c r="CY1010" s="337"/>
      <c r="CZ1010" s="337"/>
      <c r="DA1010" s="337"/>
      <c r="DB1010" s="337"/>
      <c r="DC1010" s="337"/>
      <c r="DD1010" s="337"/>
      <c r="DE1010" s="337"/>
      <c r="DF1010" s="337"/>
      <c r="DG1010" s="337"/>
      <c r="DH1010" s="337"/>
      <c r="DI1010" s="337"/>
      <c r="DJ1010" s="337"/>
      <c r="DK1010" s="337"/>
      <c r="DL1010" s="337"/>
      <c r="DM1010"/>
      <c r="DN1010"/>
      <c r="DO1010"/>
      <c r="EA1010" s="333"/>
      <c r="EB1010" s="333"/>
      <c r="EC1010" s="333"/>
      <c r="ED1010" s="333"/>
      <c r="EE1010" s="333"/>
      <c r="EF1010" s="333"/>
      <c r="EG1010" s="333"/>
      <c r="EH1010" s="333"/>
      <c r="EJ1010" s="66"/>
      <c r="EL1010" s="66"/>
      <c r="EM1010" s="338"/>
    </row>
    <row r="1011" spans="1:143" s="83" customFormat="1">
      <c r="A1011" s="66"/>
      <c r="B1011" s="66"/>
      <c r="C1011" s="120"/>
      <c r="D1011" s="66"/>
      <c r="E1011" s="197"/>
      <c r="F1011" s="120"/>
      <c r="G1011" s="333"/>
      <c r="H1011" s="333"/>
      <c r="I1011" s="333"/>
      <c r="J1011" s="333"/>
      <c r="K1011" s="333"/>
      <c r="L1011" s="333"/>
      <c r="M1011" s="333"/>
      <c r="N1011" s="333"/>
      <c r="O1011" s="333"/>
      <c r="P1011" s="333"/>
      <c r="Q1011" s="333"/>
      <c r="R1011" s="333"/>
      <c r="S1011" s="333"/>
      <c r="T1011" s="333"/>
      <c r="U1011" s="333"/>
      <c r="V1011" s="333"/>
      <c r="W1011" s="333"/>
      <c r="X1011" s="333"/>
      <c r="Y1011" s="333"/>
      <c r="Z1011" s="333"/>
      <c r="AA1011" s="333"/>
      <c r="AB1011" s="333"/>
      <c r="AC1011" s="333"/>
      <c r="AD1011" s="333"/>
      <c r="AE1011" s="333"/>
      <c r="AF1011" s="333"/>
      <c r="AG1011" s="333"/>
      <c r="AH1011" s="333"/>
      <c r="AI1011" s="333"/>
      <c r="AJ1011" s="333"/>
      <c r="AK1011" s="333"/>
      <c r="AL1011" s="333"/>
      <c r="AM1011" s="333"/>
      <c r="AN1011" s="333"/>
      <c r="AO1011"/>
      <c r="AP1011"/>
      <c r="AQ1011"/>
      <c r="AR1011"/>
      <c r="AS1011" s="333"/>
      <c r="AT1011" s="333"/>
      <c r="AU1011" s="333"/>
      <c r="AV1011" s="333"/>
      <c r="AW1011" s="333"/>
      <c r="AX1011" s="333"/>
      <c r="AY1011" s="333"/>
      <c r="AZ1011" s="333"/>
      <c r="BA1011"/>
      <c r="BB1011"/>
      <c r="BC1011"/>
      <c r="BD1011"/>
      <c r="BE1011"/>
      <c r="BF1011"/>
      <c r="BG1011" s="333"/>
      <c r="BH1011" s="333"/>
      <c r="BI1011" s="333"/>
      <c r="BJ1011" s="333"/>
      <c r="BK1011" s="333"/>
      <c r="BL1011" s="333"/>
      <c r="BM1011" s="333"/>
      <c r="BN1011" s="333"/>
      <c r="BO1011" s="333"/>
      <c r="BP1011" s="333"/>
      <c r="BQ1011" s="333"/>
      <c r="BR1011" s="333"/>
      <c r="BS1011" s="333"/>
      <c r="BT1011" s="333"/>
      <c r="BU1011" s="333"/>
      <c r="BV1011" s="333"/>
      <c r="BW1011" s="333"/>
      <c r="BX1011" s="333"/>
      <c r="BY1011" s="333"/>
      <c r="BZ1011" s="333"/>
      <c r="CA1011" s="333"/>
      <c r="CB1011" s="333"/>
      <c r="CC1011" s="333"/>
      <c r="CD1011" s="333"/>
      <c r="CE1011" s="337"/>
      <c r="CF1011" s="337"/>
      <c r="CG1011" s="337"/>
      <c r="CH1011" s="337"/>
      <c r="CI1011" s="333"/>
      <c r="CJ1011" s="333"/>
      <c r="CK1011" s="333"/>
      <c r="CL1011" s="333"/>
      <c r="CM1011" s="333"/>
      <c r="CN1011" s="333"/>
      <c r="CO1011" s="333"/>
      <c r="CP1011" s="333"/>
      <c r="CQ1011" s="337"/>
      <c r="CR1011" s="337"/>
      <c r="CS1011" s="337"/>
      <c r="CT1011" s="337"/>
      <c r="CU1011" s="337"/>
      <c r="CV1011" s="337"/>
      <c r="CW1011" s="337"/>
      <c r="CX1011" s="337"/>
      <c r="CY1011" s="337"/>
      <c r="CZ1011" s="337"/>
      <c r="DA1011" s="337"/>
      <c r="DB1011" s="337"/>
      <c r="DC1011" s="337"/>
      <c r="DD1011" s="337"/>
      <c r="DE1011" s="337"/>
      <c r="DF1011" s="337"/>
      <c r="DG1011" s="337"/>
      <c r="DH1011" s="337"/>
      <c r="DI1011" s="337"/>
      <c r="DJ1011" s="337"/>
      <c r="DK1011" s="337"/>
      <c r="DL1011" s="337"/>
      <c r="DM1011"/>
      <c r="DN1011"/>
      <c r="DO1011"/>
      <c r="EA1011" s="333"/>
      <c r="EB1011" s="333"/>
      <c r="EC1011" s="333"/>
      <c r="ED1011" s="333"/>
      <c r="EE1011" s="333"/>
      <c r="EF1011" s="333"/>
      <c r="EG1011" s="333"/>
      <c r="EH1011" s="333"/>
      <c r="EJ1011" s="66"/>
      <c r="EL1011" s="66"/>
      <c r="EM1011" s="338"/>
    </row>
    <row r="1012" spans="1:143" s="83" customFormat="1">
      <c r="A1012" s="66"/>
      <c r="B1012" s="66"/>
      <c r="C1012" s="120"/>
      <c r="D1012" s="66"/>
      <c r="E1012" s="197"/>
      <c r="F1012" s="120"/>
      <c r="G1012" s="333"/>
      <c r="H1012" s="333"/>
      <c r="I1012" s="333"/>
      <c r="J1012" s="333"/>
      <c r="K1012" s="333"/>
      <c r="L1012" s="333"/>
      <c r="M1012" s="333"/>
      <c r="N1012" s="333"/>
      <c r="O1012" s="333"/>
      <c r="P1012" s="333"/>
      <c r="Q1012" s="333"/>
      <c r="R1012" s="333"/>
      <c r="S1012" s="333"/>
      <c r="T1012" s="333"/>
      <c r="U1012" s="333"/>
      <c r="V1012" s="333"/>
      <c r="W1012" s="333"/>
      <c r="X1012" s="333"/>
      <c r="Y1012" s="333"/>
      <c r="Z1012" s="333"/>
      <c r="AA1012" s="333"/>
      <c r="AB1012" s="333"/>
      <c r="AC1012" s="333"/>
      <c r="AD1012" s="333"/>
      <c r="AE1012" s="333"/>
      <c r="AF1012" s="333"/>
      <c r="AG1012" s="333"/>
      <c r="AH1012" s="333"/>
      <c r="AI1012" s="333"/>
      <c r="AJ1012" s="333"/>
      <c r="AK1012" s="333"/>
      <c r="AL1012" s="333"/>
      <c r="AM1012" s="333"/>
      <c r="AN1012" s="333"/>
      <c r="AO1012"/>
      <c r="AP1012"/>
      <c r="AQ1012"/>
      <c r="AR1012"/>
      <c r="AS1012" s="333"/>
      <c r="AT1012" s="333"/>
      <c r="AU1012" s="333"/>
      <c r="AV1012" s="333"/>
      <c r="AW1012" s="333"/>
      <c r="AX1012" s="333"/>
      <c r="AY1012" s="333"/>
      <c r="AZ1012" s="333"/>
      <c r="BA1012"/>
      <c r="BB1012"/>
      <c r="BC1012"/>
      <c r="BD1012"/>
      <c r="BE1012"/>
      <c r="BF1012"/>
      <c r="BG1012" s="333"/>
      <c r="BH1012" s="333"/>
      <c r="BI1012" s="333"/>
      <c r="BJ1012" s="333"/>
      <c r="BK1012" s="333"/>
      <c r="BL1012" s="333"/>
      <c r="BM1012" s="333"/>
      <c r="BN1012" s="333"/>
      <c r="BO1012" s="333"/>
      <c r="BP1012" s="333"/>
      <c r="BQ1012" s="333"/>
      <c r="BR1012" s="333"/>
      <c r="BS1012" s="333"/>
      <c r="BT1012" s="333"/>
      <c r="BU1012" s="333"/>
      <c r="BV1012" s="333"/>
      <c r="BW1012" s="333"/>
      <c r="BX1012" s="333"/>
      <c r="BY1012" s="333"/>
      <c r="BZ1012" s="333"/>
      <c r="CA1012" s="333"/>
      <c r="CB1012" s="333"/>
      <c r="CC1012" s="333"/>
      <c r="CD1012" s="333"/>
      <c r="CE1012" s="337"/>
      <c r="CF1012" s="337"/>
      <c r="CG1012" s="337"/>
      <c r="CH1012" s="337"/>
      <c r="CI1012" s="333"/>
      <c r="CJ1012" s="333"/>
      <c r="CK1012" s="333"/>
      <c r="CL1012" s="333"/>
      <c r="CM1012" s="333"/>
      <c r="CN1012" s="333"/>
      <c r="CO1012" s="333"/>
      <c r="CP1012" s="333"/>
      <c r="CQ1012" s="337"/>
      <c r="CR1012" s="337"/>
      <c r="CS1012" s="337"/>
      <c r="CT1012" s="337"/>
      <c r="CU1012" s="337"/>
      <c r="CV1012" s="337"/>
      <c r="CW1012" s="337"/>
      <c r="CX1012" s="337"/>
      <c r="CY1012" s="337"/>
      <c r="CZ1012" s="337"/>
      <c r="DA1012" s="337"/>
      <c r="DB1012" s="337"/>
      <c r="DC1012" s="337"/>
      <c r="DD1012" s="337"/>
      <c r="DE1012" s="337"/>
      <c r="DF1012" s="337"/>
      <c r="DG1012" s="337"/>
      <c r="DH1012" s="337"/>
      <c r="DI1012" s="337"/>
      <c r="DJ1012" s="337"/>
      <c r="DK1012" s="337"/>
      <c r="DL1012" s="337"/>
      <c r="DM1012"/>
      <c r="DN1012"/>
      <c r="DO1012"/>
      <c r="EA1012" s="333"/>
      <c r="EB1012" s="333"/>
      <c r="EC1012" s="333"/>
      <c r="ED1012" s="333"/>
      <c r="EE1012" s="333"/>
      <c r="EF1012" s="333"/>
      <c r="EG1012" s="333"/>
      <c r="EH1012" s="333"/>
      <c r="EJ1012" s="66"/>
      <c r="EL1012" s="66"/>
      <c r="EM1012" s="338"/>
    </row>
    <row r="1013" spans="1:143" s="83" customFormat="1">
      <c r="A1013" s="66"/>
      <c r="B1013" s="66"/>
      <c r="C1013" s="120"/>
      <c r="D1013" s="66"/>
      <c r="E1013" s="197"/>
      <c r="F1013" s="120"/>
      <c r="G1013" s="333"/>
      <c r="H1013" s="333"/>
      <c r="I1013" s="333"/>
      <c r="J1013" s="333"/>
      <c r="K1013" s="333"/>
      <c r="L1013" s="333"/>
      <c r="M1013" s="333"/>
      <c r="N1013" s="333"/>
      <c r="O1013" s="333"/>
      <c r="P1013" s="333"/>
      <c r="Q1013" s="333"/>
      <c r="R1013" s="333"/>
      <c r="S1013" s="333"/>
      <c r="T1013" s="333"/>
      <c r="U1013" s="333"/>
      <c r="V1013" s="333"/>
      <c r="W1013" s="333"/>
      <c r="X1013" s="333"/>
      <c r="Y1013" s="333"/>
      <c r="Z1013" s="333"/>
      <c r="AA1013" s="333"/>
      <c r="AB1013" s="333"/>
      <c r="AC1013" s="333"/>
      <c r="AD1013" s="333"/>
      <c r="AE1013" s="333"/>
      <c r="AF1013" s="333"/>
      <c r="AG1013" s="333"/>
      <c r="AH1013" s="333"/>
      <c r="AI1013" s="333"/>
      <c r="AJ1013" s="333"/>
      <c r="AK1013" s="333"/>
      <c r="AL1013" s="333"/>
      <c r="AM1013" s="333"/>
      <c r="AN1013" s="333"/>
      <c r="AO1013"/>
      <c r="AP1013"/>
      <c r="AQ1013"/>
      <c r="AR1013"/>
      <c r="AS1013" s="333"/>
      <c r="AT1013" s="333"/>
      <c r="AU1013" s="333"/>
      <c r="AV1013" s="333"/>
      <c r="AW1013" s="333"/>
      <c r="AX1013" s="333"/>
      <c r="AY1013" s="333"/>
      <c r="AZ1013" s="333"/>
      <c r="BA1013"/>
      <c r="BB1013"/>
      <c r="BC1013"/>
      <c r="BD1013"/>
      <c r="BE1013"/>
      <c r="BF1013"/>
      <c r="BG1013" s="333"/>
      <c r="BH1013" s="333"/>
      <c r="BI1013" s="333"/>
      <c r="BJ1013" s="333"/>
      <c r="BK1013" s="333"/>
      <c r="BL1013" s="333"/>
      <c r="BM1013" s="333"/>
      <c r="BN1013" s="333"/>
      <c r="BO1013" s="333"/>
      <c r="BP1013" s="333"/>
      <c r="BQ1013" s="333"/>
      <c r="BR1013" s="333"/>
      <c r="BS1013" s="333"/>
      <c r="BT1013" s="333"/>
      <c r="BU1013" s="333"/>
      <c r="BV1013" s="333"/>
      <c r="BW1013" s="333"/>
      <c r="BX1013" s="333"/>
      <c r="BY1013" s="333"/>
      <c r="BZ1013" s="333"/>
      <c r="CA1013" s="333"/>
      <c r="CB1013" s="333"/>
      <c r="CC1013" s="333"/>
      <c r="CD1013" s="333"/>
      <c r="CE1013" s="337"/>
      <c r="CF1013" s="337"/>
      <c r="CG1013" s="337"/>
      <c r="CH1013" s="337"/>
      <c r="CI1013" s="333"/>
      <c r="CJ1013" s="333"/>
      <c r="CK1013" s="333"/>
      <c r="CL1013" s="333"/>
      <c r="CM1013" s="333"/>
      <c r="CN1013" s="333"/>
      <c r="CO1013" s="333"/>
      <c r="CP1013" s="333"/>
      <c r="CQ1013" s="337"/>
      <c r="CR1013" s="337"/>
      <c r="CS1013" s="337"/>
      <c r="CT1013" s="337"/>
      <c r="CU1013" s="337"/>
      <c r="CV1013" s="337"/>
      <c r="CW1013" s="337"/>
      <c r="CX1013" s="337"/>
      <c r="CY1013" s="337"/>
      <c r="CZ1013" s="337"/>
      <c r="DA1013" s="337"/>
      <c r="DB1013" s="337"/>
      <c r="DC1013" s="337"/>
      <c r="DD1013" s="337"/>
      <c r="DE1013" s="337"/>
      <c r="DF1013" s="337"/>
      <c r="DG1013" s="337"/>
      <c r="DH1013" s="337"/>
      <c r="DI1013" s="337"/>
      <c r="DJ1013" s="337"/>
      <c r="DK1013" s="337"/>
      <c r="DL1013" s="337"/>
      <c r="DM1013"/>
      <c r="DN1013"/>
      <c r="DO1013"/>
      <c r="EA1013" s="333"/>
      <c r="EB1013" s="333"/>
      <c r="EC1013" s="333"/>
      <c r="ED1013" s="333"/>
      <c r="EE1013" s="333"/>
      <c r="EF1013" s="333"/>
      <c r="EG1013" s="333"/>
      <c r="EH1013" s="333"/>
      <c r="EJ1013" s="66"/>
      <c r="EL1013" s="66"/>
      <c r="EM1013" s="338"/>
    </row>
    <row r="1014" spans="1:143" s="83" customFormat="1">
      <c r="A1014" s="66"/>
      <c r="B1014" s="66"/>
      <c r="C1014" s="120"/>
      <c r="D1014" s="66"/>
      <c r="E1014" s="197"/>
      <c r="F1014" s="120"/>
      <c r="G1014" s="333"/>
      <c r="H1014" s="333"/>
      <c r="I1014" s="333"/>
      <c r="J1014" s="333"/>
      <c r="K1014" s="333"/>
      <c r="L1014" s="333"/>
      <c r="M1014" s="333"/>
      <c r="N1014" s="333"/>
      <c r="O1014" s="333"/>
      <c r="P1014" s="333"/>
      <c r="Q1014" s="333"/>
      <c r="R1014" s="333"/>
      <c r="S1014" s="333"/>
      <c r="T1014" s="333"/>
      <c r="U1014" s="333"/>
      <c r="V1014" s="333"/>
      <c r="W1014" s="333"/>
      <c r="X1014" s="333"/>
      <c r="Y1014" s="333"/>
      <c r="Z1014" s="333"/>
      <c r="AA1014" s="333"/>
      <c r="AB1014" s="333"/>
      <c r="AC1014" s="333"/>
      <c r="AD1014" s="333"/>
      <c r="AE1014" s="333"/>
      <c r="AF1014" s="333"/>
      <c r="AG1014" s="333"/>
      <c r="AH1014" s="333"/>
      <c r="AI1014" s="333"/>
      <c r="AJ1014" s="333"/>
      <c r="AK1014" s="333"/>
      <c r="AL1014" s="333"/>
      <c r="AM1014" s="333"/>
      <c r="AN1014" s="333"/>
      <c r="AO1014"/>
      <c r="AP1014"/>
      <c r="AQ1014"/>
      <c r="AR1014"/>
      <c r="AS1014" s="333"/>
      <c r="AT1014" s="333"/>
      <c r="AU1014" s="333"/>
      <c r="AV1014" s="333"/>
      <c r="AW1014" s="333"/>
      <c r="AX1014" s="333"/>
      <c r="AY1014" s="333"/>
      <c r="AZ1014" s="333"/>
      <c r="BA1014"/>
      <c r="BB1014"/>
      <c r="BC1014"/>
      <c r="BD1014"/>
      <c r="BE1014"/>
      <c r="BF1014"/>
      <c r="BG1014" s="333"/>
      <c r="BH1014" s="333"/>
      <c r="BI1014" s="333"/>
      <c r="BJ1014" s="333"/>
      <c r="BK1014" s="333"/>
      <c r="BL1014" s="333"/>
      <c r="BM1014" s="333"/>
      <c r="BN1014" s="333"/>
      <c r="BO1014" s="333"/>
      <c r="BP1014" s="333"/>
      <c r="BQ1014" s="333"/>
      <c r="BR1014" s="333"/>
      <c r="BS1014" s="333"/>
      <c r="BT1014" s="333"/>
      <c r="BU1014" s="333"/>
      <c r="BV1014" s="333"/>
      <c r="BW1014" s="333"/>
      <c r="BX1014" s="333"/>
      <c r="BY1014" s="333"/>
      <c r="BZ1014" s="333"/>
      <c r="CA1014" s="333"/>
      <c r="CB1014" s="333"/>
      <c r="CC1014" s="333"/>
      <c r="CD1014" s="333"/>
      <c r="CE1014" s="337"/>
      <c r="CF1014" s="337"/>
      <c r="CG1014" s="337"/>
      <c r="CH1014" s="337"/>
      <c r="CI1014" s="333"/>
      <c r="CJ1014" s="333"/>
      <c r="CK1014" s="333"/>
      <c r="CL1014" s="333"/>
      <c r="CM1014" s="333"/>
      <c r="CN1014" s="333"/>
      <c r="CO1014" s="333"/>
      <c r="CP1014" s="333"/>
      <c r="CQ1014" s="337"/>
      <c r="CR1014" s="337"/>
      <c r="CS1014" s="337"/>
      <c r="CT1014" s="337"/>
      <c r="CU1014" s="337"/>
      <c r="CV1014" s="337"/>
      <c r="CW1014" s="337"/>
      <c r="CX1014" s="337"/>
      <c r="CY1014" s="337"/>
      <c r="CZ1014" s="337"/>
      <c r="DA1014" s="337"/>
      <c r="DB1014" s="337"/>
      <c r="DC1014" s="337"/>
      <c r="DD1014" s="337"/>
      <c r="DE1014" s="337"/>
      <c r="DF1014" s="337"/>
      <c r="DG1014" s="337"/>
      <c r="DH1014" s="337"/>
      <c r="DI1014" s="337"/>
      <c r="DJ1014" s="337"/>
      <c r="DK1014" s="337"/>
      <c r="DL1014" s="337"/>
      <c r="DM1014"/>
      <c r="DN1014"/>
      <c r="DO1014"/>
      <c r="EA1014" s="333"/>
      <c r="EB1014" s="333"/>
      <c r="EC1014" s="333"/>
      <c r="ED1014" s="333"/>
      <c r="EE1014" s="333"/>
      <c r="EF1014" s="333"/>
      <c r="EG1014" s="333"/>
      <c r="EH1014" s="333"/>
      <c r="EJ1014" s="66"/>
      <c r="EL1014" s="66"/>
      <c r="EM1014" s="338"/>
    </row>
    <row r="1015" spans="1:143" s="83" customFormat="1">
      <c r="A1015" s="66"/>
      <c r="B1015" s="66"/>
      <c r="C1015" s="120"/>
      <c r="D1015" s="66"/>
      <c r="E1015" s="197"/>
      <c r="F1015" s="120"/>
      <c r="G1015" s="333"/>
      <c r="H1015" s="333"/>
      <c r="I1015" s="333"/>
      <c r="J1015" s="333"/>
      <c r="K1015" s="333"/>
      <c r="L1015" s="333"/>
      <c r="M1015" s="333"/>
      <c r="N1015" s="333"/>
      <c r="O1015" s="333"/>
      <c r="P1015" s="333"/>
      <c r="Q1015" s="333"/>
      <c r="R1015" s="333"/>
      <c r="S1015" s="333"/>
      <c r="T1015" s="333"/>
      <c r="U1015" s="333"/>
      <c r="V1015" s="333"/>
      <c r="W1015" s="333"/>
      <c r="X1015" s="333"/>
      <c r="Y1015" s="333"/>
      <c r="Z1015" s="333"/>
      <c r="AA1015" s="333"/>
      <c r="AB1015" s="333"/>
      <c r="AC1015" s="333"/>
      <c r="AD1015" s="333"/>
      <c r="AE1015" s="333"/>
      <c r="AF1015" s="333"/>
      <c r="AG1015" s="333"/>
      <c r="AH1015" s="333"/>
      <c r="AI1015" s="333"/>
      <c r="AJ1015" s="333"/>
      <c r="AK1015" s="333"/>
      <c r="AL1015" s="333"/>
      <c r="AM1015" s="333"/>
      <c r="AN1015" s="333"/>
      <c r="AO1015"/>
      <c r="AP1015"/>
      <c r="AQ1015"/>
      <c r="AR1015"/>
      <c r="AS1015" s="333"/>
      <c r="AT1015" s="333"/>
      <c r="AU1015" s="333"/>
      <c r="AV1015" s="333"/>
      <c r="AW1015" s="333"/>
      <c r="AX1015" s="333"/>
      <c r="AY1015" s="333"/>
      <c r="AZ1015" s="333"/>
      <c r="BA1015"/>
      <c r="BB1015"/>
      <c r="BC1015"/>
      <c r="BD1015"/>
      <c r="BE1015"/>
      <c r="BF1015"/>
      <c r="BG1015" s="333"/>
      <c r="BH1015" s="333"/>
      <c r="BI1015" s="333"/>
      <c r="BJ1015" s="333"/>
      <c r="BK1015" s="333"/>
      <c r="BL1015" s="333"/>
      <c r="BM1015" s="333"/>
      <c r="BN1015" s="333"/>
      <c r="BO1015" s="333"/>
      <c r="BP1015" s="333"/>
      <c r="BQ1015" s="333"/>
      <c r="BR1015" s="333"/>
      <c r="BS1015" s="333"/>
      <c r="BT1015" s="333"/>
      <c r="BU1015" s="333"/>
      <c r="BV1015" s="333"/>
      <c r="BW1015" s="333"/>
      <c r="BX1015" s="333"/>
      <c r="BY1015" s="333"/>
      <c r="BZ1015" s="333"/>
      <c r="CA1015" s="333"/>
      <c r="CB1015" s="333"/>
      <c r="CC1015" s="333"/>
      <c r="CD1015" s="333"/>
      <c r="CE1015" s="337"/>
      <c r="CF1015" s="337"/>
      <c r="CG1015" s="337"/>
      <c r="CH1015" s="337"/>
      <c r="CI1015" s="333"/>
      <c r="CJ1015" s="333"/>
      <c r="CK1015" s="333"/>
      <c r="CL1015" s="333"/>
      <c r="CM1015" s="333"/>
      <c r="CN1015" s="333"/>
      <c r="CO1015" s="333"/>
      <c r="CP1015" s="333"/>
      <c r="CQ1015" s="337"/>
      <c r="CR1015" s="337"/>
      <c r="CS1015" s="337"/>
      <c r="CT1015" s="337"/>
      <c r="CU1015" s="337"/>
      <c r="CV1015" s="337"/>
      <c r="CW1015" s="337"/>
      <c r="CX1015" s="337"/>
      <c r="CY1015" s="337"/>
      <c r="CZ1015" s="337"/>
      <c r="DA1015" s="337"/>
      <c r="DB1015" s="337"/>
      <c r="DC1015" s="337"/>
      <c r="DD1015" s="337"/>
      <c r="DE1015" s="337"/>
      <c r="DF1015" s="337"/>
      <c r="DG1015" s="337"/>
      <c r="DH1015" s="337"/>
      <c r="DI1015" s="337"/>
      <c r="DJ1015" s="337"/>
      <c r="DK1015" s="337"/>
      <c r="DL1015" s="337"/>
      <c r="DM1015"/>
      <c r="DN1015"/>
      <c r="DO1015"/>
      <c r="EA1015" s="333"/>
      <c r="EB1015" s="333"/>
      <c r="EC1015" s="333"/>
      <c r="ED1015" s="333"/>
      <c r="EE1015" s="333"/>
      <c r="EF1015" s="333"/>
      <c r="EG1015" s="333"/>
      <c r="EH1015" s="333"/>
      <c r="EJ1015" s="66"/>
      <c r="EL1015" s="66"/>
      <c r="EM1015" s="338"/>
    </row>
    <row r="1016" spans="1:143" s="83" customFormat="1">
      <c r="A1016" s="66"/>
      <c r="B1016" s="66"/>
      <c r="C1016" s="120"/>
      <c r="D1016" s="66"/>
      <c r="E1016" s="197"/>
      <c r="F1016" s="120"/>
      <c r="G1016" s="333"/>
      <c r="H1016" s="333"/>
      <c r="I1016" s="333"/>
      <c r="J1016" s="333"/>
      <c r="K1016" s="333"/>
      <c r="L1016" s="333"/>
      <c r="M1016" s="333"/>
      <c r="N1016" s="333"/>
      <c r="O1016" s="333"/>
      <c r="P1016" s="333"/>
      <c r="Q1016" s="333"/>
      <c r="R1016" s="333"/>
      <c r="S1016" s="333"/>
      <c r="T1016" s="333"/>
      <c r="U1016" s="333"/>
      <c r="V1016" s="333"/>
      <c r="W1016" s="333"/>
      <c r="X1016" s="333"/>
      <c r="Y1016" s="333"/>
      <c r="Z1016" s="333"/>
      <c r="AA1016" s="333"/>
      <c r="AB1016" s="333"/>
      <c r="AC1016" s="333"/>
      <c r="AD1016" s="333"/>
      <c r="AE1016" s="333"/>
      <c r="AF1016" s="333"/>
      <c r="AG1016" s="333"/>
      <c r="AH1016" s="333"/>
      <c r="AI1016" s="333"/>
      <c r="AJ1016" s="333"/>
      <c r="AK1016" s="333"/>
      <c r="AL1016" s="333"/>
      <c r="AM1016" s="333"/>
      <c r="AN1016" s="333"/>
      <c r="AO1016"/>
      <c r="AP1016"/>
      <c r="AQ1016"/>
      <c r="AR1016"/>
      <c r="AS1016" s="333"/>
      <c r="AT1016" s="333"/>
      <c r="AU1016" s="333"/>
      <c r="AV1016" s="333"/>
      <c r="AW1016" s="333"/>
      <c r="AX1016" s="333"/>
      <c r="AY1016" s="333"/>
      <c r="AZ1016" s="333"/>
      <c r="BA1016"/>
      <c r="BB1016"/>
      <c r="BC1016"/>
      <c r="BD1016"/>
      <c r="BE1016"/>
      <c r="BF1016"/>
      <c r="BG1016" s="333"/>
      <c r="BH1016" s="333"/>
      <c r="BI1016" s="333"/>
      <c r="BJ1016" s="333"/>
      <c r="BK1016" s="333"/>
      <c r="BL1016" s="333"/>
      <c r="BM1016" s="333"/>
      <c r="BN1016" s="333"/>
      <c r="BO1016" s="333"/>
      <c r="BP1016" s="333"/>
      <c r="BQ1016" s="333"/>
      <c r="BR1016" s="333"/>
      <c r="BS1016" s="333"/>
      <c r="BT1016" s="333"/>
      <c r="BU1016" s="333"/>
      <c r="BV1016" s="333"/>
      <c r="BW1016" s="333"/>
      <c r="BX1016" s="333"/>
      <c r="BY1016" s="333"/>
      <c r="BZ1016" s="333"/>
      <c r="CA1016" s="333"/>
      <c r="CB1016" s="333"/>
      <c r="CC1016" s="333"/>
      <c r="CD1016" s="333"/>
      <c r="CE1016" s="337"/>
      <c r="CF1016" s="337"/>
      <c r="CG1016" s="337"/>
      <c r="CH1016" s="337"/>
      <c r="CI1016" s="333"/>
      <c r="CJ1016" s="333"/>
      <c r="CK1016" s="333"/>
      <c r="CL1016" s="333"/>
      <c r="CM1016" s="333"/>
      <c r="CN1016" s="333"/>
      <c r="CO1016" s="333"/>
      <c r="CP1016" s="333"/>
      <c r="CQ1016" s="337"/>
      <c r="CR1016" s="337"/>
      <c r="CS1016" s="337"/>
      <c r="CT1016" s="337"/>
      <c r="CU1016" s="337"/>
      <c r="CV1016" s="337"/>
      <c r="CW1016" s="337"/>
      <c r="CX1016" s="337"/>
      <c r="CY1016" s="337"/>
      <c r="CZ1016" s="337"/>
      <c r="DA1016" s="337"/>
      <c r="DB1016" s="337"/>
      <c r="DC1016" s="337"/>
      <c r="DD1016" s="337"/>
      <c r="DE1016" s="337"/>
      <c r="DF1016" s="337"/>
      <c r="DG1016" s="337"/>
      <c r="DH1016" s="337"/>
      <c r="DI1016" s="337"/>
      <c r="DJ1016" s="337"/>
      <c r="DK1016" s="337"/>
      <c r="DL1016" s="337"/>
      <c r="DM1016"/>
      <c r="DN1016"/>
      <c r="DO1016"/>
      <c r="EA1016" s="333"/>
      <c r="EB1016" s="333"/>
      <c r="EC1016" s="333"/>
      <c r="ED1016" s="333"/>
      <c r="EE1016" s="333"/>
      <c r="EF1016" s="333"/>
      <c r="EG1016" s="333"/>
      <c r="EH1016" s="333"/>
      <c r="EJ1016" s="66"/>
      <c r="EL1016" s="66"/>
      <c r="EM1016" s="338"/>
    </row>
    <row r="1017" spans="1:143" s="83" customFormat="1">
      <c r="A1017" s="66"/>
      <c r="B1017" s="66"/>
      <c r="C1017" s="120"/>
      <c r="D1017" s="66"/>
      <c r="E1017" s="197"/>
      <c r="F1017" s="120"/>
      <c r="G1017" s="333"/>
      <c r="H1017" s="333"/>
      <c r="I1017" s="333"/>
      <c r="J1017" s="333"/>
      <c r="K1017" s="333"/>
      <c r="L1017" s="333"/>
      <c r="M1017" s="333"/>
      <c r="N1017" s="333"/>
      <c r="O1017" s="333"/>
      <c r="P1017" s="333"/>
      <c r="Q1017" s="333"/>
      <c r="R1017" s="333"/>
      <c r="S1017" s="333"/>
      <c r="T1017" s="333"/>
      <c r="U1017" s="333"/>
      <c r="V1017" s="333"/>
      <c r="W1017" s="333"/>
      <c r="X1017" s="333"/>
      <c r="Y1017" s="333"/>
      <c r="Z1017" s="333"/>
      <c r="AA1017" s="333"/>
      <c r="AB1017" s="333"/>
      <c r="AC1017" s="333"/>
      <c r="AD1017" s="333"/>
      <c r="AE1017" s="333"/>
      <c r="AF1017" s="333"/>
      <c r="AG1017" s="333"/>
      <c r="AH1017" s="333"/>
      <c r="AI1017" s="333"/>
      <c r="AJ1017" s="333"/>
      <c r="AK1017" s="333"/>
      <c r="AL1017" s="333"/>
      <c r="AM1017" s="333"/>
      <c r="AN1017" s="333"/>
      <c r="AO1017"/>
      <c r="AP1017"/>
      <c r="AQ1017"/>
      <c r="AR1017"/>
      <c r="AS1017" s="333"/>
      <c r="AT1017" s="333"/>
      <c r="AU1017" s="333"/>
      <c r="AV1017" s="333"/>
      <c r="AW1017" s="333"/>
      <c r="AX1017" s="333"/>
      <c r="AY1017" s="333"/>
      <c r="AZ1017" s="333"/>
      <c r="BA1017"/>
      <c r="BB1017"/>
      <c r="BC1017"/>
      <c r="BD1017"/>
      <c r="BE1017"/>
      <c r="BF1017"/>
      <c r="BG1017" s="333"/>
      <c r="BH1017" s="333"/>
      <c r="BI1017" s="333"/>
      <c r="BJ1017" s="333"/>
      <c r="BK1017" s="333"/>
      <c r="BL1017" s="333"/>
      <c r="BM1017" s="333"/>
      <c r="BN1017" s="333"/>
      <c r="BO1017" s="333"/>
      <c r="BP1017" s="333"/>
      <c r="BQ1017" s="333"/>
      <c r="BR1017" s="333"/>
      <c r="BS1017" s="333"/>
      <c r="BT1017" s="333"/>
      <c r="BU1017" s="333"/>
      <c r="BV1017" s="333"/>
      <c r="BW1017" s="333"/>
      <c r="BX1017" s="333"/>
      <c r="BY1017" s="333"/>
      <c r="BZ1017" s="333"/>
      <c r="CA1017" s="333"/>
      <c r="CB1017" s="333"/>
      <c r="CC1017" s="333"/>
      <c r="CD1017" s="333"/>
      <c r="CE1017" s="337"/>
      <c r="CF1017" s="337"/>
      <c r="CG1017" s="337"/>
      <c r="CH1017" s="337"/>
      <c r="CI1017" s="333"/>
      <c r="CJ1017" s="333"/>
      <c r="CK1017" s="333"/>
      <c r="CL1017" s="333"/>
      <c r="CM1017" s="333"/>
      <c r="CN1017" s="333"/>
      <c r="CO1017" s="333"/>
      <c r="CP1017" s="333"/>
      <c r="CQ1017" s="337"/>
      <c r="CR1017" s="337"/>
      <c r="CS1017" s="337"/>
      <c r="CT1017" s="337"/>
      <c r="CU1017" s="337"/>
      <c r="CV1017" s="337"/>
      <c r="CW1017" s="337"/>
      <c r="CX1017" s="337"/>
      <c r="CY1017" s="337"/>
      <c r="CZ1017" s="337"/>
      <c r="DA1017" s="337"/>
      <c r="DB1017" s="337"/>
      <c r="DC1017" s="337"/>
      <c r="DD1017" s="337"/>
      <c r="DE1017" s="337"/>
      <c r="DF1017" s="337"/>
      <c r="DG1017" s="337"/>
      <c r="DH1017" s="337"/>
      <c r="DI1017" s="337"/>
      <c r="DJ1017" s="337"/>
      <c r="DK1017" s="337"/>
      <c r="DL1017" s="337"/>
      <c r="DM1017"/>
      <c r="DN1017"/>
      <c r="DO1017"/>
      <c r="EA1017" s="333"/>
      <c r="EB1017" s="333"/>
      <c r="EC1017" s="333"/>
      <c r="ED1017" s="333"/>
      <c r="EE1017" s="333"/>
      <c r="EF1017" s="333"/>
      <c r="EG1017" s="333"/>
      <c r="EH1017" s="333"/>
      <c r="EJ1017" s="66"/>
      <c r="EL1017" s="66"/>
      <c r="EM1017" s="338"/>
    </row>
    <row r="1018" spans="1:143" s="83" customFormat="1">
      <c r="A1018" s="66"/>
      <c r="B1018" s="66"/>
      <c r="C1018" s="120"/>
      <c r="D1018" s="66"/>
      <c r="E1018" s="197"/>
      <c r="F1018" s="120"/>
      <c r="G1018" s="333"/>
      <c r="H1018" s="333"/>
      <c r="I1018" s="333"/>
      <c r="J1018" s="333"/>
      <c r="K1018" s="333"/>
      <c r="L1018" s="333"/>
      <c r="M1018" s="333"/>
      <c r="N1018" s="333"/>
      <c r="O1018" s="333"/>
      <c r="P1018" s="333"/>
      <c r="Q1018" s="333"/>
      <c r="R1018" s="333"/>
      <c r="S1018" s="333"/>
      <c r="T1018" s="333"/>
      <c r="U1018" s="333"/>
      <c r="V1018" s="333"/>
      <c r="W1018" s="333"/>
      <c r="X1018" s="333"/>
      <c r="Y1018" s="333"/>
      <c r="Z1018" s="333"/>
      <c r="AA1018" s="333"/>
      <c r="AB1018" s="333"/>
      <c r="AC1018" s="333"/>
      <c r="AD1018" s="333"/>
      <c r="AE1018" s="333"/>
      <c r="AF1018" s="333"/>
      <c r="AG1018" s="333"/>
      <c r="AH1018" s="333"/>
      <c r="AI1018" s="333"/>
      <c r="AJ1018" s="333"/>
      <c r="AK1018" s="333"/>
      <c r="AL1018" s="333"/>
      <c r="AM1018" s="333"/>
      <c r="AN1018" s="333"/>
      <c r="AO1018"/>
      <c r="AP1018"/>
      <c r="AQ1018"/>
      <c r="AR1018"/>
      <c r="AS1018" s="333"/>
      <c r="AT1018" s="333"/>
      <c r="AU1018" s="333"/>
      <c r="AV1018" s="333"/>
      <c r="AW1018" s="333"/>
      <c r="AX1018" s="333"/>
      <c r="AY1018" s="333"/>
      <c r="AZ1018" s="333"/>
      <c r="BA1018"/>
      <c r="BB1018"/>
      <c r="BC1018"/>
      <c r="BD1018"/>
      <c r="BE1018"/>
      <c r="BF1018"/>
      <c r="BG1018" s="333"/>
      <c r="BH1018" s="333"/>
      <c r="BI1018" s="333"/>
      <c r="BJ1018" s="333"/>
      <c r="BK1018" s="333"/>
      <c r="BL1018" s="333"/>
      <c r="BM1018" s="333"/>
      <c r="BN1018" s="333"/>
      <c r="BO1018" s="333"/>
      <c r="BP1018" s="333"/>
      <c r="BQ1018" s="333"/>
      <c r="BR1018" s="333"/>
      <c r="BS1018" s="333"/>
      <c r="BT1018" s="333"/>
      <c r="BU1018" s="333"/>
      <c r="BV1018" s="333"/>
      <c r="BW1018" s="333"/>
      <c r="BX1018" s="333"/>
      <c r="BY1018" s="333"/>
      <c r="BZ1018" s="333"/>
      <c r="CA1018" s="333"/>
      <c r="CB1018" s="333"/>
      <c r="CC1018" s="333"/>
      <c r="CD1018" s="333"/>
      <c r="CE1018" s="337"/>
      <c r="CF1018" s="337"/>
      <c r="CG1018" s="337"/>
      <c r="CH1018" s="337"/>
      <c r="CI1018" s="333"/>
      <c r="CJ1018" s="333"/>
      <c r="CK1018" s="333"/>
      <c r="CL1018" s="333"/>
      <c r="CM1018" s="333"/>
      <c r="CN1018" s="333"/>
      <c r="CO1018" s="333"/>
      <c r="CP1018" s="333"/>
      <c r="CQ1018" s="337"/>
      <c r="CR1018" s="337"/>
      <c r="CS1018" s="337"/>
      <c r="CT1018" s="337"/>
      <c r="CU1018" s="337"/>
      <c r="CV1018" s="337"/>
      <c r="CW1018" s="337"/>
      <c r="CX1018" s="337"/>
      <c r="CY1018" s="337"/>
      <c r="CZ1018" s="337"/>
      <c r="DA1018" s="337"/>
      <c r="DB1018" s="337"/>
      <c r="DC1018" s="337"/>
      <c r="DD1018" s="337"/>
      <c r="DE1018" s="337"/>
      <c r="DF1018" s="337"/>
      <c r="DG1018" s="337"/>
      <c r="DH1018" s="337"/>
      <c r="DI1018" s="337"/>
      <c r="DJ1018" s="337"/>
      <c r="DK1018" s="337"/>
      <c r="DL1018" s="337"/>
      <c r="DM1018"/>
      <c r="DN1018"/>
      <c r="DO1018"/>
      <c r="EA1018" s="333"/>
      <c r="EB1018" s="333"/>
      <c r="EC1018" s="333"/>
      <c r="ED1018" s="333"/>
      <c r="EE1018" s="333"/>
      <c r="EF1018" s="333"/>
      <c r="EG1018" s="333"/>
      <c r="EH1018" s="333"/>
      <c r="EJ1018" s="66"/>
      <c r="EL1018" s="66"/>
      <c r="EM1018" s="338"/>
    </row>
    <row r="1019" spans="1:143" s="83" customFormat="1">
      <c r="A1019" s="66"/>
      <c r="B1019" s="66"/>
      <c r="C1019" s="120"/>
      <c r="D1019" s="66"/>
      <c r="E1019" s="197"/>
      <c r="F1019" s="120"/>
      <c r="G1019" s="333"/>
      <c r="H1019" s="333"/>
      <c r="I1019" s="333"/>
      <c r="J1019" s="333"/>
      <c r="K1019" s="333"/>
      <c r="L1019" s="333"/>
      <c r="M1019" s="333"/>
      <c r="N1019" s="333"/>
      <c r="O1019" s="333"/>
      <c r="P1019" s="333"/>
      <c r="Q1019" s="333"/>
      <c r="R1019" s="333"/>
      <c r="S1019" s="333"/>
      <c r="T1019" s="333"/>
      <c r="U1019" s="333"/>
      <c r="V1019" s="333"/>
      <c r="W1019" s="333"/>
      <c r="X1019" s="333"/>
      <c r="Y1019" s="333"/>
      <c r="Z1019" s="333"/>
      <c r="AA1019" s="333"/>
      <c r="AB1019" s="333"/>
      <c r="AC1019" s="333"/>
      <c r="AD1019" s="333"/>
      <c r="AE1019" s="333"/>
      <c r="AF1019" s="333"/>
      <c r="AG1019" s="333"/>
      <c r="AH1019" s="333"/>
      <c r="AI1019" s="333"/>
      <c r="AJ1019" s="333"/>
      <c r="AK1019" s="333"/>
      <c r="AL1019" s="333"/>
      <c r="AM1019" s="333"/>
      <c r="AN1019" s="333"/>
      <c r="AO1019"/>
      <c r="AP1019"/>
      <c r="AQ1019"/>
      <c r="AR1019"/>
      <c r="AS1019" s="333"/>
      <c r="AT1019" s="333"/>
      <c r="AU1019" s="333"/>
      <c r="AV1019" s="333"/>
      <c r="AW1019" s="333"/>
      <c r="AX1019" s="333"/>
      <c r="AY1019" s="333"/>
      <c r="AZ1019" s="333"/>
      <c r="BA1019"/>
      <c r="BB1019"/>
      <c r="BC1019"/>
      <c r="BD1019"/>
      <c r="BE1019"/>
      <c r="BF1019"/>
      <c r="BG1019" s="333"/>
      <c r="BH1019" s="333"/>
      <c r="BI1019" s="333"/>
      <c r="BJ1019" s="333"/>
      <c r="BK1019" s="333"/>
      <c r="BL1019" s="333"/>
      <c r="BM1019" s="333"/>
      <c r="BN1019" s="333"/>
      <c r="BO1019" s="333"/>
      <c r="BP1019" s="333"/>
      <c r="BQ1019" s="333"/>
      <c r="BR1019" s="333"/>
      <c r="BS1019" s="333"/>
      <c r="BT1019" s="333"/>
      <c r="BU1019" s="333"/>
      <c r="BV1019" s="333"/>
      <c r="BW1019" s="333"/>
      <c r="BX1019" s="333"/>
      <c r="BY1019" s="333"/>
      <c r="BZ1019" s="333"/>
      <c r="CA1019" s="333"/>
      <c r="CB1019" s="333"/>
      <c r="CC1019" s="333"/>
      <c r="CD1019" s="333"/>
      <c r="CE1019" s="337"/>
      <c r="CF1019" s="337"/>
      <c r="CG1019" s="337"/>
      <c r="CH1019" s="337"/>
      <c r="CI1019" s="333"/>
      <c r="CJ1019" s="333"/>
      <c r="CK1019" s="333"/>
      <c r="CL1019" s="333"/>
      <c r="CM1019" s="333"/>
      <c r="CN1019" s="333"/>
      <c r="CO1019" s="333"/>
      <c r="CP1019" s="333"/>
      <c r="CQ1019" s="337"/>
      <c r="CR1019" s="337"/>
      <c r="CS1019" s="337"/>
      <c r="CT1019" s="337"/>
      <c r="CU1019" s="337"/>
      <c r="CV1019" s="337"/>
      <c r="CW1019" s="337"/>
      <c r="CX1019" s="337"/>
      <c r="CY1019" s="337"/>
      <c r="CZ1019" s="337"/>
      <c r="DA1019" s="337"/>
      <c r="DB1019" s="337"/>
      <c r="DC1019" s="337"/>
      <c r="DD1019" s="337"/>
      <c r="DE1019" s="337"/>
      <c r="DF1019" s="337"/>
      <c r="DG1019" s="337"/>
      <c r="DH1019" s="337"/>
      <c r="DI1019" s="337"/>
      <c r="DJ1019" s="337"/>
      <c r="DK1019" s="337"/>
      <c r="DL1019" s="337"/>
      <c r="DM1019"/>
      <c r="DN1019"/>
      <c r="DO1019"/>
      <c r="EA1019" s="333"/>
      <c r="EB1019" s="333"/>
      <c r="EC1019" s="333"/>
      <c r="ED1019" s="333"/>
      <c r="EE1019" s="333"/>
      <c r="EF1019" s="333"/>
      <c r="EG1019" s="333"/>
      <c r="EH1019" s="333"/>
      <c r="EJ1019" s="66"/>
      <c r="EL1019" s="66"/>
      <c r="EM1019" s="338"/>
    </row>
    <row r="1020" spans="1:143" s="83" customFormat="1">
      <c r="A1020" s="66"/>
      <c r="B1020" s="66"/>
      <c r="C1020" s="120"/>
      <c r="D1020" s="66"/>
      <c r="E1020" s="197"/>
      <c r="F1020" s="120"/>
      <c r="G1020" s="333"/>
      <c r="H1020" s="333"/>
      <c r="I1020" s="333"/>
      <c r="J1020" s="333"/>
      <c r="K1020" s="333"/>
      <c r="L1020" s="333"/>
      <c r="M1020" s="333"/>
      <c r="N1020" s="333"/>
      <c r="O1020" s="333"/>
      <c r="P1020" s="333"/>
      <c r="Q1020" s="333"/>
      <c r="R1020" s="333"/>
      <c r="S1020" s="333"/>
      <c r="T1020" s="333"/>
      <c r="U1020" s="333"/>
      <c r="V1020" s="333"/>
      <c r="W1020" s="333"/>
      <c r="X1020" s="333"/>
      <c r="Y1020" s="333"/>
      <c r="Z1020" s="333"/>
      <c r="AA1020" s="333"/>
      <c r="AB1020" s="333"/>
      <c r="AC1020" s="333"/>
      <c r="AD1020" s="333"/>
      <c r="AE1020" s="333"/>
      <c r="AF1020" s="333"/>
      <c r="AG1020" s="333"/>
      <c r="AH1020" s="333"/>
      <c r="AI1020" s="333"/>
      <c r="AJ1020" s="333"/>
      <c r="AK1020" s="333"/>
      <c r="AL1020" s="333"/>
      <c r="AM1020" s="333"/>
      <c r="AN1020" s="333"/>
      <c r="AO1020"/>
      <c r="AP1020"/>
      <c r="AQ1020"/>
      <c r="AR1020"/>
      <c r="AS1020" s="333"/>
      <c r="AT1020" s="333"/>
      <c r="AU1020" s="333"/>
      <c r="AV1020" s="333"/>
      <c r="AW1020" s="333"/>
      <c r="AX1020" s="333"/>
      <c r="AY1020" s="333"/>
      <c r="AZ1020" s="333"/>
      <c r="BA1020"/>
      <c r="BB1020"/>
      <c r="BC1020"/>
      <c r="BD1020"/>
      <c r="BE1020"/>
      <c r="BF1020"/>
      <c r="BG1020" s="333"/>
      <c r="BH1020" s="333"/>
      <c r="BI1020" s="333"/>
      <c r="BJ1020" s="333"/>
      <c r="BK1020" s="333"/>
      <c r="BL1020" s="333"/>
      <c r="BM1020" s="333"/>
      <c r="BN1020" s="333"/>
      <c r="BO1020" s="333"/>
      <c r="BP1020" s="333"/>
      <c r="BQ1020" s="333"/>
      <c r="BR1020" s="333"/>
      <c r="BS1020" s="333"/>
      <c r="BT1020" s="333"/>
      <c r="BU1020" s="333"/>
      <c r="BV1020" s="333"/>
      <c r="BW1020" s="333"/>
      <c r="BX1020" s="333"/>
      <c r="BY1020" s="333"/>
      <c r="BZ1020" s="333"/>
      <c r="CA1020" s="333"/>
      <c r="CB1020" s="333"/>
      <c r="CC1020" s="333"/>
      <c r="CD1020" s="333"/>
      <c r="CE1020" s="337"/>
      <c r="CF1020" s="337"/>
      <c r="CG1020" s="337"/>
      <c r="CH1020" s="337"/>
      <c r="CI1020" s="333"/>
      <c r="CJ1020" s="333"/>
      <c r="CK1020" s="333"/>
      <c r="CL1020" s="333"/>
      <c r="CM1020" s="333"/>
      <c r="CN1020" s="333"/>
      <c r="CO1020" s="333"/>
      <c r="CP1020" s="333"/>
      <c r="CQ1020" s="337"/>
      <c r="CR1020" s="337"/>
      <c r="CS1020" s="337"/>
      <c r="CT1020" s="337"/>
      <c r="CU1020" s="337"/>
      <c r="CV1020" s="337"/>
      <c r="CW1020" s="337"/>
      <c r="CX1020" s="337"/>
      <c r="CY1020" s="337"/>
      <c r="CZ1020" s="337"/>
      <c r="DA1020" s="337"/>
      <c r="DB1020" s="337"/>
      <c r="DC1020" s="337"/>
      <c r="DD1020" s="337"/>
      <c r="DE1020" s="337"/>
      <c r="DF1020" s="337"/>
      <c r="DG1020" s="337"/>
      <c r="DH1020" s="337"/>
      <c r="DI1020" s="337"/>
      <c r="DJ1020" s="337"/>
      <c r="DK1020" s="337"/>
      <c r="DL1020" s="337"/>
      <c r="DM1020"/>
      <c r="DN1020"/>
      <c r="DO1020"/>
      <c r="EA1020" s="333"/>
      <c r="EB1020" s="333"/>
      <c r="EC1020" s="333"/>
      <c r="ED1020" s="333"/>
      <c r="EE1020" s="333"/>
      <c r="EF1020" s="333"/>
      <c r="EG1020" s="333"/>
      <c r="EH1020" s="333"/>
      <c r="EJ1020" s="66"/>
      <c r="EL1020" s="66"/>
      <c r="EM1020" s="338"/>
    </row>
    <row r="1021" spans="1:143" s="83" customFormat="1">
      <c r="A1021" s="66"/>
      <c r="B1021" s="66"/>
      <c r="C1021" s="120"/>
      <c r="D1021" s="66"/>
      <c r="E1021" s="197"/>
      <c r="F1021" s="120"/>
      <c r="G1021" s="333"/>
      <c r="H1021" s="333"/>
      <c r="I1021" s="333"/>
      <c r="J1021" s="333"/>
      <c r="K1021" s="333"/>
      <c r="L1021" s="333"/>
      <c r="M1021" s="333"/>
      <c r="N1021" s="333"/>
      <c r="O1021" s="333"/>
      <c r="P1021" s="333"/>
      <c r="Q1021" s="333"/>
      <c r="R1021" s="333"/>
      <c r="S1021" s="333"/>
      <c r="T1021" s="333"/>
      <c r="U1021" s="333"/>
      <c r="V1021" s="333"/>
      <c r="W1021" s="333"/>
      <c r="X1021" s="333"/>
      <c r="Y1021" s="333"/>
      <c r="Z1021" s="333"/>
      <c r="AA1021" s="333"/>
      <c r="AB1021" s="333"/>
      <c r="AC1021" s="333"/>
      <c r="AD1021" s="333"/>
      <c r="AE1021" s="333"/>
      <c r="AF1021" s="333"/>
      <c r="AG1021" s="333"/>
      <c r="AH1021" s="333"/>
      <c r="AI1021" s="333"/>
      <c r="AJ1021" s="333"/>
      <c r="AK1021" s="333"/>
      <c r="AL1021" s="333"/>
      <c r="AM1021" s="333"/>
      <c r="AN1021" s="333"/>
      <c r="AO1021"/>
      <c r="AP1021"/>
      <c r="AQ1021"/>
      <c r="AR1021"/>
      <c r="AS1021" s="333"/>
      <c r="AT1021" s="333"/>
      <c r="AU1021" s="333"/>
      <c r="AV1021" s="333"/>
      <c r="AW1021" s="333"/>
      <c r="AX1021" s="333"/>
      <c r="AY1021" s="333"/>
      <c r="AZ1021" s="333"/>
      <c r="BA1021"/>
      <c r="BB1021"/>
      <c r="BC1021"/>
      <c r="BD1021"/>
      <c r="BE1021"/>
      <c r="BF1021"/>
      <c r="BG1021" s="333"/>
      <c r="BH1021" s="333"/>
      <c r="BI1021" s="333"/>
      <c r="BJ1021" s="333"/>
      <c r="BK1021" s="333"/>
      <c r="BL1021" s="333"/>
      <c r="BM1021" s="333"/>
      <c r="BN1021" s="333"/>
      <c r="BO1021" s="333"/>
      <c r="BP1021" s="333"/>
      <c r="BQ1021" s="333"/>
      <c r="BR1021" s="333"/>
      <c r="BS1021" s="333"/>
      <c r="BT1021" s="333"/>
      <c r="BU1021" s="333"/>
      <c r="BV1021" s="333"/>
      <c r="BW1021" s="333"/>
      <c r="BX1021" s="333"/>
      <c r="BY1021" s="333"/>
      <c r="BZ1021" s="333"/>
      <c r="CA1021" s="333"/>
      <c r="CB1021" s="333"/>
      <c r="CC1021" s="333"/>
      <c r="CD1021" s="333"/>
      <c r="CE1021" s="337"/>
      <c r="CF1021" s="337"/>
      <c r="CG1021" s="337"/>
      <c r="CH1021" s="337"/>
      <c r="CI1021" s="333"/>
      <c r="CJ1021" s="333"/>
      <c r="CK1021" s="333"/>
      <c r="CL1021" s="333"/>
      <c r="CM1021" s="333"/>
      <c r="CN1021" s="333"/>
      <c r="CO1021" s="333"/>
      <c r="CP1021" s="333"/>
      <c r="CQ1021" s="337"/>
      <c r="CR1021" s="337"/>
      <c r="CS1021" s="337"/>
      <c r="CT1021" s="337"/>
      <c r="CU1021" s="337"/>
      <c r="CV1021" s="337"/>
      <c r="CW1021" s="337"/>
      <c r="CX1021" s="337"/>
      <c r="CY1021" s="337"/>
      <c r="CZ1021" s="337"/>
      <c r="DA1021" s="337"/>
      <c r="DB1021" s="337"/>
      <c r="DC1021" s="337"/>
      <c r="DD1021" s="337"/>
      <c r="DE1021" s="337"/>
      <c r="DF1021" s="337"/>
      <c r="DG1021" s="337"/>
      <c r="DH1021" s="337"/>
      <c r="DI1021" s="337"/>
      <c r="DJ1021" s="337"/>
      <c r="DK1021" s="337"/>
      <c r="DL1021" s="337"/>
      <c r="DM1021"/>
      <c r="DN1021"/>
      <c r="DO1021"/>
      <c r="EA1021" s="333"/>
      <c r="EB1021" s="333"/>
      <c r="EC1021" s="333"/>
      <c r="ED1021" s="333"/>
      <c r="EE1021" s="333"/>
      <c r="EF1021" s="333"/>
      <c r="EG1021" s="333"/>
      <c r="EH1021" s="333"/>
      <c r="EJ1021" s="66"/>
      <c r="EL1021" s="66"/>
      <c r="EM1021" s="338"/>
    </row>
    <row r="1022" spans="1:143" s="83" customFormat="1">
      <c r="A1022" s="66"/>
      <c r="B1022" s="66"/>
      <c r="C1022" s="120"/>
      <c r="D1022" s="66"/>
      <c r="E1022" s="197"/>
      <c r="F1022" s="120"/>
      <c r="G1022" s="333"/>
      <c r="H1022" s="333"/>
      <c r="I1022" s="333"/>
      <c r="J1022" s="333"/>
      <c r="K1022" s="333"/>
      <c r="L1022" s="333"/>
      <c r="M1022" s="333"/>
      <c r="N1022" s="333"/>
      <c r="O1022" s="333"/>
      <c r="P1022" s="333"/>
      <c r="Q1022" s="333"/>
      <c r="R1022" s="333"/>
      <c r="S1022" s="333"/>
      <c r="T1022" s="333"/>
      <c r="U1022" s="333"/>
      <c r="V1022" s="333"/>
      <c r="W1022" s="333"/>
      <c r="X1022" s="333"/>
      <c r="Y1022" s="333"/>
      <c r="Z1022" s="333"/>
      <c r="AA1022" s="333"/>
      <c r="AB1022" s="333"/>
      <c r="AC1022" s="333"/>
      <c r="AD1022" s="333"/>
      <c r="AE1022" s="333"/>
      <c r="AF1022" s="333"/>
      <c r="AG1022" s="333"/>
      <c r="AH1022" s="333"/>
      <c r="AI1022" s="333"/>
      <c r="AJ1022" s="333"/>
      <c r="AK1022" s="333"/>
      <c r="AL1022" s="333"/>
      <c r="AM1022" s="333"/>
      <c r="AN1022" s="333"/>
      <c r="AO1022"/>
      <c r="AP1022"/>
      <c r="AQ1022"/>
      <c r="AR1022"/>
      <c r="AS1022" s="333"/>
      <c r="AT1022" s="333"/>
      <c r="AU1022" s="333"/>
      <c r="AV1022" s="333"/>
      <c r="AW1022" s="333"/>
      <c r="AX1022" s="333"/>
      <c r="AY1022" s="333"/>
      <c r="AZ1022" s="333"/>
      <c r="BA1022"/>
      <c r="BB1022"/>
      <c r="BC1022"/>
      <c r="BD1022"/>
      <c r="BE1022"/>
      <c r="BF1022"/>
      <c r="BG1022" s="333"/>
      <c r="BH1022" s="333"/>
      <c r="BI1022" s="333"/>
      <c r="BJ1022" s="333"/>
      <c r="BK1022" s="333"/>
      <c r="BL1022" s="333"/>
      <c r="BM1022" s="333"/>
      <c r="BN1022" s="333"/>
      <c r="BO1022" s="333"/>
      <c r="BP1022" s="333"/>
      <c r="BQ1022" s="333"/>
      <c r="BR1022" s="333"/>
      <c r="BS1022" s="333"/>
      <c r="BT1022" s="333"/>
      <c r="BU1022" s="333"/>
      <c r="BV1022" s="333"/>
      <c r="BW1022" s="333"/>
      <c r="BX1022" s="333"/>
      <c r="BY1022" s="333"/>
      <c r="BZ1022" s="333"/>
      <c r="CA1022" s="333"/>
      <c r="CB1022" s="333"/>
      <c r="CC1022" s="333"/>
      <c r="CD1022" s="333"/>
      <c r="CE1022" s="337"/>
      <c r="CF1022" s="337"/>
      <c r="CG1022" s="337"/>
      <c r="CH1022" s="337"/>
      <c r="CI1022" s="333"/>
      <c r="CJ1022" s="333"/>
      <c r="CK1022" s="333"/>
      <c r="CL1022" s="333"/>
      <c r="CM1022" s="333"/>
      <c r="CN1022" s="333"/>
      <c r="CO1022" s="333"/>
      <c r="CP1022" s="333"/>
      <c r="CQ1022" s="337"/>
      <c r="CR1022" s="337"/>
      <c r="CS1022" s="337"/>
      <c r="CT1022" s="337"/>
      <c r="CU1022" s="337"/>
      <c r="CV1022" s="337"/>
      <c r="CW1022" s="337"/>
      <c r="CX1022" s="337"/>
      <c r="CY1022" s="337"/>
      <c r="CZ1022" s="337"/>
      <c r="DA1022" s="337"/>
      <c r="DB1022" s="337"/>
      <c r="DC1022" s="337"/>
      <c r="DD1022" s="337"/>
      <c r="DE1022" s="337"/>
      <c r="DF1022" s="337"/>
      <c r="DG1022" s="337"/>
      <c r="DH1022" s="337"/>
      <c r="DI1022" s="337"/>
      <c r="DJ1022" s="337"/>
      <c r="DK1022" s="337"/>
      <c r="DL1022" s="337"/>
      <c r="DM1022"/>
      <c r="DN1022"/>
      <c r="DO1022"/>
      <c r="EA1022" s="333"/>
      <c r="EB1022" s="333"/>
      <c r="EC1022" s="333"/>
      <c r="ED1022" s="333"/>
      <c r="EE1022" s="333"/>
      <c r="EF1022" s="333"/>
      <c r="EG1022" s="333"/>
      <c r="EH1022" s="333"/>
      <c r="EJ1022" s="66"/>
      <c r="EL1022" s="66"/>
      <c r="EM1022" s="338"/>
    </row>
    <row r="1023" spans="1:143" s="83" customFormat="1">
      <c r="A1023" s="66"/>
      <c r="B1023" s="66"/>
      <c r="C1023" s="120"/>
      <c r="D1023" s="66"/>
      <c r="E1023" s="197"/>
      <c r="F1023" s="120"/>
      <c r="G1023" s="333"/>
      <c r="H1023" s="333"/>
      <c r="I1023" s="333"/>
      <c r="J1023" s="333"/>
      <c r="K1023" s="333"/>
      <c r="L1023" s="333"/>
      <c r="M1023" s="333"/>
      <c r="N1023" s="333"/>
      <c r="O1023" s="333"/>
      <c r="P1023" s="333"/>
      <c r="Q1023" s="333"/>
      <c r="R1023" s="333"/>
      <c r="S1023" s="333"/>
      <c r="T1023" s="333"/>
      <c r="U1023" s="333"/>
      <c r="V1023" s="333"/>
      <c r="W1023" s="333"/>
      <c r="X1023" s="333"/>
      <c r="Y1023" s="333"/>
      <c r="Z1023" s="333"/>
      <c r="AA1023" s="333"/>
      <c r="AB1023" s="333"/>
      <c r="AC1023" s="333"/>
      <c r="AD1023" s="333"/>
      <c r="AE1023" s="333"/>
      <c r="AF1023" s="333"/>
      <c r="AG1023" s="333"/>
      <c r="AH1023" s="333"/>
      <c r="AI1023" s="333"/>
      <c r="AJ1023" s="333"/>
      <c r="AK1023" s="333"/>
      <c r="AL1023" s="333"/>
      <c r="AM1023" s="333"/>
      <c r="AN1023" s="333"/>
      <c r="AO1023"/>
      <c r="AP1023"/>
      <c r="AQ1023"/>
      <c r="AR1023"/>
      <c r="AS1023" s="333"/>
      <c r="AT1023" s="333"/>
      <c r="AU1023" s="333"/>
      <c r="AV1023" s="333"/>
      <c r="AW1023" s="333"/>
      <c r="AX1023" s="333"/>
      <c r="AY1023" s="333"/>
      <c r="AZ1023" s="333"/>
      <c r="BA1023"/>
      <c r="BB1023"/>
      <c r="BC1023"/>
      <c r="BD1023"/>
      <c r="BE1023"/>
      <c r="BF1023"/>
      <c r="BG1023" s="333"/>
      <c r="BH1023" s="333"/>
      <c r="BI1023" s="333"/>
      <c r="BJ1023" s="333"/>
      <c r="BK1023" s="333"/>
      <c r="BL1023" s="333"/>
      <c r="BM1023" s="333"/>
      <c r="BN1023" s="333"/>
      <c r="BO1023" s="333"/>
      <c r="BP1023" s="333"/>
      <c r="BQ1023" s="333"/>
      <c r="BR1023" s="333"/>
      <c r="BS1023" s="333"/>
      <c r="BT1023" s="333"/>
      <c r="BU1023" s="333"/>
      <c r="BV1023" s="333"/>
      <c r="BW1023" s="333"/>
      <c r="BX1023" s="333"/>
      <c r="BY1023" s="333"/>
      <c r="BZ1023" s="333"/>
      <c r="CA1023" s="333"/>
      <c r="CB1023" s="333"/>
      <c r="CC1023" s="333"/>
      <c r="CD1023" s="333"/>
      <c r="CE1023" s="337"/>
      <c r="CF1023" s="337"/>
      <c r="CG1023" s="337"/>
      <c r="CH1023" s="337"/>
      <c r="CI1023" s="333"/>
      <c r="CJ1023" s="333"/>
      <c r="CK1023" s="333"/>
      <c r="CL1023" s="333"/>
      <c r="CM1023" s="333"/>
      <c r="CN1023" s="333"/>
      <c r="CO1023" s="333"/>
      <c r="CP1023" s="333"/>
      <c r="CQ1023" s="337"/>
      <c r="CR1023" s="337"/>
      <c r="CS1023" s="337"/>
      <c r="CT1023" s="337"/>
      <c r="CU1023" s="337"/>
      <c r="CV1023" s="337"/>
      <c r="CW1023" s="337"/>
      <c r="CX1023" s="337"/>
      <c r="CY1023" s="337"/>
      <c r="CZ1023" s="337"/>
      <c r="DA1023" s="337"/>
      <c r="DB1023" s="337"/>
      <c r="DC1023" s="337"/>
      <c r="DD1023" s="337"/>
      <c r="DE1023" s="337"/>
      <c r="DF1023" s="337"/>
      <c r="DG1023" s="337"/>
      <c r="DH1023" s="337"/>
      <c r="DI1023" s="337"/>
      <c r="DJ1023" s="337"/>
      <c r="DK1023" s="337"/>
      <c r="DL1023" s="337"/>
      <c r="DM1023"/>
      <c r="DN1023"/>
      <c r="DO1023"/>
      <c r="EA1023" s="333"/>
      <c r="EB1023" s="333"/>
      <c r="EC1023" s="333"/>
      <c r="ED1023" s="333"/>
      <c r="EE1023" s="333"/>
      <c r="EF1023" s="333"/>
      <c r="EG1023" s="333"/>
      <c r="EH1023" s="333"/>
      <c r="EJ1023" s="66"/>
      <c r="EL1023" s="66"/>
      <c r="EM1023" s="338"/>
    </row>
    <row r="1024" spans="1:143" s="83" customFormat="1">
      <c r="A1024" s="66"/>
      <c r="B1024" s="66"/>
      <c r="C1024" s="120"/>
      <c r="D1024" s="66"/>
      <c r="E1024" s="197"/>
      <c r="F1024" s="120"/>
      <c r="G1024" s="333"/>
      <c r="H1024" s="333"/>
      <c r="I1024" s="333"/>
      <c r="J1024" s="333"/>
      <c r="K1024" s="333"/>
      <c r="L1024" s="333"/>
      <c r="M1024" s="333"/>
      <c r="N1024" s="333"/>
      <c r="O1024" s="333"/>
      <c r="P1024" s="333"/>
      <c r="Q1024" s="333"/>
      <c r="R1024" s="333"/>
      <c r="S1024" s="333"/>
      <c r="T1024" s="333"/>
      <c r="U1024" s="333"/>
      <c r="V1024" s="333"/>
      <c r="W1024" s="333"/>
      <c r="X1024" s="333"/>
      <c r="Y1024" s="333"/>
      <c r="Z1024" s="333"/>
      <c r="AA1024" s="333"/>
      <c r="AB1024" s="333"/>
      <c r="AC1024" s="333"/>
      <c r="AD1024" s="333"/>
      <c r="AE1024" s="333"/>
      <c r="AF1024" s="333"/>
      <c r="AG1024" s="333"/>
      <c r="AH1024" s="333"/>
      <c r="AI1024" s="333"/>
      <c r="AJ1024" s="333"/>
      <c r="AK1024" s="333"/>
      <c r="AL1024" s="333"/>
      <c r="AM1024" s="333"/>
      <c r="AN1024" s="333"/>
      <c r="AO1024"/>
      <c r="AP1024"/>
      <c r="AQ1024"/>
      <c r="AR1024"/>
      <c r="AS1024" s="333"/>
      <c r="AT1024" s="333"/>
      <c r="AU1024" s="333"/>
      <c r="AV1024" s="333"/>
      <c r="AW1024" s="333"/>
      <c r="AX1024" s="333"/>
      <c r="AY1024" s="333"/>
      <c r="AZ1024" s="333"/>
      <c r="BA1024"/>
      <c r="BB1024"/>
      <c r="BC1024"/>
      <c r="BD1024"/>
      <c r="BE1024"/>
      <c r="BF1024"/>
      <c r="BG1024" s="333"/>
      <c r="BH1024" s="333"/>
      <c r="BI1024" s="333"/>
      <c r="BJ1024" s="333"/>
      <c r="BK1024" s="333"/>
      <c r="BL1024" s="333"/>
      <c r="BM1024" s="333"/>
      <c r="BN1024" s="333"/>
      <c r="BO1024" s="333"/>
      <c r="BP1024" s="333"/>
      <c r="BQ1024" s="333"/>
      <c r="BR1024" s="333"/>
      <c r="BS1024" s="333"/>
      <c r="BT1024" s="333"/>
      <c r="BU1024" s="333"/>
      <c r="BV1024" s="333"/>
      <c r="BW1024" s="333"/>
      <c r="BX1024" s="333"/>
      <c r="BY1024" s="333"/>
      <c r="BZ1024" s="333"/>
      <c r="CA1024" s="333"/>
      <c r="CB1024" s="333"/>
      <c r="CC1024" s="333"/>
      <c r="CD1024" s="333"/>
      <c r="CE1024" s="337"/>
      <c r="CF1024" s="337"/>
      <c r="CG1024" s="337"/>
      <c r="CH1024" s="337"/>
      <c r="CI1024" s="333"/>
      <c r="CJ1024" s="333"/>
      <c r="CK1024" s="333"/>
      <c r="CL1024" s="333"/>
      <c r="CM1024" s="333"/>
      <c r="CN1024" s="333"/>
      <c r="CO1024" s="333"/>
      <c r="CP1024" s="333"/>
      <c r="CQ1024" s="337"/>
      <c r="CR1024" s="337"/>
      <c r="CS1024" s="337"/>
      <c r="CT1024" s="337"/>
      <c r="CU1024" s="337"/>
      <c r="CV1024" s="337"/>
      <c r="CW1024" s="337"/>
      <c r="CX1024" s="337"/>
      <c r="CY1024" s="337"/>
      <c r="CZ1024" s="337"/>
      <c r="DA1024" s="337"/>
      <c r="DB1024" s="337"/>
      <c r="DC1024" s="337"/>
      <c r="DD1024" s="337"/>
      <c r="DE1024" s="337"/>
      <c r="DF1024" s="337"/>
      <c r="DG1024" s="337"/>
      <c r="DH1024" s="337"/>
      <c r="DI1024" s="337"/>
      <c r="DJ1024" s="337"/>
      <c r="DK1024" s="337"/>
      <c r="DL1024" s="337"/>
      <c r="DM1024"/>
      <c r="DN1024"/>
      <c r="DO1024"/>
      <c r="EA1024" s="333"/>
      <c r="EB1024" s="333"/>
      <c r="EC1024" s="333"/>
      <c r="ED1024" s="333"/>
      <c r="EE1024" s="333"/>
      <c r="EF1024" s="333"/>
      <c r="EG1024" s="333"/>
      <c r="EH1024" s="333"/>
      <c r="EJ1024" s="66"/>
      <c r="EL1024" s="66"/>
      <c r="EM1024" s="338"/>
    </row>
    <row r="1025" spans="1:143" s="83" customFormat="1">
      <c r="A1025" s="66"/>
      <c r="B1025" s="66"/>
      <c r="C1025" s="120"/>
      <c r="D1025" s="66"/>
      <c r="E1025" s="197"/>
      <c r="F1025" s="120"/>
      <c r="G1025" s="333"/>
      <c r="H1025" s="333"/>
      <c r="I1025" s="333"/>
      <c r="J1025" s="333"/>
      <c r="K1025" s="333"/>
      <c r="L1025" s="333"/>
      <c r="M1025" s="333"/>
      <c r="N1025" s="333"/>
      <c r="O1025" s="333"/>
      <c r="P1025" s="333"/>
      <c r="Q1025" s="333"/>
      <c r="R1025" s="333"/>
      <c r="S1025" s="333"/>
      <c r="T1025" s="333"/>
      <c r="U1025" s="333"/>
      <c r="V1025" s="333"/>
      <c r="W1025" s="333"/>
      <c r="X1025" s="333"/>
      <c r="Y1025" s="333"/>
      <c r="Z1025" s="333"/>
      <c r="AA1025" s="333"/>
      <c r="AB1025" s="333"/>
      <c r="AC1025" s="333"/>
      <c r="AD1025" s="333"/>
      <c r="AE1025" s="333"/>
      <c r="AF1025" s="333"/>
      <c r="AG1025" s="333"/>
      <c r="AH1025" s="333"/>
      <c r="AI1025" s="333"/>
      <c r="AJ1025" s="333"/>
      <c r="AK1025" s="333"/>
      <c r="AL1025" s="333"/>
      <c r="AM1025" s="333"/>
      <c r="AN1025" s="333"/>
      <c r="AO1025"/>
      <c r="AP1025"/>
      <c r="AQ1025"/>
      <c r="AR1025"/>
      <c r="AS1025" s="333"/>
      <c r="AT1025" s="333"/>
      <c r="AU1025" s="333"/>
      <c r="AV1025" s="333"/>
      <c r="AW1025" s="333"/>
      <c r="AX1025" s="333"/>
      <c r="AY1025" s="333"/>
      <c r="AZ1025" s="333"/>
      <c r="BA1025"/>
      <c r="BB1025"/>
      <c r="BC1025"/>
      <c r="BD1025"/>
      <c r="BE1025"/>
      <c r="BF1025"/>
      <c r="BG1025" s="333"/>
      <c r="BH1025" s="333"/>
      <c r="BI1025" s="333"/>
      <c r="BJ1025" s="333"/>
      <c r="BK1025" s="333"/>
      <c r="BL1025" s="333"/>
      <c r="BM1025" s="333"/>
      <c r="BN1025" s="333"/>
      <c r="BO1025" s="333"/>
      <c r="BP1025" s="333"/>
      <c r="BQ1025" s="333"/>
      <c r="BR1025" s="333"/>
      <c r="BS1025" s="333"/>
      <c r="BT1025" s="333"/>
      <c r="BU1025" s="333"/>
      <c r="BV1025" s="333"/>
      <c r="BW1025" s="333"/>
      <c r="BX1025" s="333"/>
      <c r="BY1025" s="333"/>
      <c r="BZ1025" s="333"/>
      <c r="CA1025" s="333"/>
      <c r="CB1025" s="333"/>
      <c r="CC1025" s="333"/>
      <c r="CD1025" s="333"/>
      <c r="CE1025" s="337"/>
      <c r="CF1025" s="337"/>
      <c r="CG1025" s="337"/>
      <c r="CH1025" s="337"/>
      <c r="CI1025" s="333"/>
      <c r="CJ1025" s="333"/>
      <c r="CK1025" s="333"/>
      <c r="CL1025" s="333"/>
      <c r="CM1025" s="333"/>
      <c r="CN1025" s="333"/>
      <c r="CO1025" s="333"/>
      <c r="CP1025" s="333"/>
      <c r="CQ1025" s="337"/>
      <c r="CR1025" s="337"/>
      <c r="CS1025" s="337"/>
      <c r="CT1025" s="337"/>
      <c r="CU1025" s="337"/>
      <c r="CV1025" s="337"/>
      <c r="CW1025" s="337"/>
      <c r="CX1025" s="337"/>
      <c r="CY1025" s="337"/>
      <c r="CZ1025" s="337"/>
      <c r="DA1025" s="337"/>
      <c r="DB1025" s="337"/>
      <c r="DC1025" s="337"/>
      <c r="DD1025" s="337"/>
      <c r="DE1025" s="337"/>
      <c r="DF1025" s="337"/>
      <c r="DG1025" s="337"/>
      <c r="DH1025" s="337"/>
      <c r="DI1025" s="337"/>
      <c r="DJ1025" s="337"/>
      <c r="DK1025" s="337"/>
      <c r="DL1025" s="337"/>
      <c r="DM1025"/>
      <c r="DN1025"/>
      <c r="DO1025"/>
      <c r="EA1025" s="333"/>
      <c r="EB1025" s="333"/>
      <c r="EC1025" s="333"/>
      <c r="ED1025" s="333"/>
      <c r="EE1025" s="333"/>
      <c r="EF1025" s="333"/>
      <c r="EG1025" s="333"/>
      <c r="EH1025" s="333"/>
      <c r="EJ1025" s="66"/>
      <c r="EL1025" s="66"/>
      <c r="EM1025" s="338"/>
    </row>
    <row r="1026" spans="1:143" s="83" customFormat="1">
      <c r="A1026" s="66"/>
      <c r="B1026" s="66"/>
      <c r="C1026" s="120"/>
      <c r="D1026" s="66"/>
      <c r="E1026" s="197"/>
      <c r="F1026" s="120"/>
      <c r="G1026" s="333"/>
      <c r="H1026" s="333"/>
      <c r="I1026" s="333"/>
      <c r="J1026" s="333"/>
      <c r="K1026" s="333"/>
      <c r="L1026" s="333"/>
      <c r="M1026" s="333"/>
      <c r="N1026" s="333"/>
      <c r="O1026" s="333"/>
      <c r="P1026" s="333"/>
      <c r="Q1026" s="333"/>
      <c r="R1026" s="333"/>
      <c r="S1026" s="333"/>
      <c r="T1026" s="333"/>
      <c r="U1026" s="333"/>
      <c r="V1026" s="333"/>
      <c r="W1026" s="333"/>
      <c r="X1026" s="333"/>
      <c r="Y1026" s="333"/>
      <c r="Z1026" s="333"/>
      <c r="AA1026" s="333"/>
      <c r="AB1026" s="333"/>
      <c r="AC1026" s="333"/>
      <c r="AD1026" s="333"/>
      <c r="AE1026" s="333"/>
      <c r="AF1026" s="333"/>
      <c r="AG1026" s="333"/>
      <c r="AH1026" s="333"/>
      <c r="AI1026" s="333"/>
      <c r="AJ1026" s="333"/>
      <c r="AK1026" s="333"/>
      <c r="AL1026" s="333"/>
      <c r="AM1026" s="333"/>
      <c r="AN1026" s="333"/>
      <c r="AO1026"/>
      <c r="AP1026"/>
      <c r="AQ1026"/>
      <c r="AR1026"/>
      <c r="AS1026" s="333"/>
      <c r="AT1026" s="333"/>
      <c r="AU1026" s="333"/>
      <c r="AV1026" s="333"/>
      <c r="AW1026" s="333"/>
      <c r="AX1026" s="333"/>
      <c r="AY1026" s="333"/>
      <c r="AZ1026" s="333"/>
      <c r="BA1026"/>
      <c r="BB1026"/>
      <c r="BC1026"/>
      <c r="BD1026"/>
      <c r="BE1026"/>
      <c r="BF1026"/>
      <c r="BG1026" s="333"/>
      <c r="BH1026" s="333"/>
      <c r="BI1026" s="333"/>
      <c r="BJ1026" s="333"/>
      <c r="BK1026" s="333"/>
      <c r="BL1026" s="333"/>
      <c r="BM1026" s="333"/>
      <c r="BN1026" s="333"/>
      <c r="BO1026" s="333"/>
      <c r="BP1026" s="333"/>
      <c r="BQ1026" s="333"/>
      <c r="BR1026" s="333"/>
      <c r="BS1026" s="333"/>
      <c r="BT1026" s="333"/>
      <c r="BU1026" s="333"/>
      <c r="BV1026" s="333"/>
      <c r="BW1026" s="333"/>
      <c r="BX1026" s="333"/>
      <c r="BY1026" s="333"/>
      <c r="BZ1026" s="333"/>
      <c r="CA1026" s="333"/>
      <c r="CB1026" s="333"/>
      <c r="CC1026" s="333"/>
      <c r="CD1026" s="333"/>
      <c r="CE1026" s="337"/>
      <c r="CF1026" s="337"/>
      <c r="CG1026" s="337"/>
      <c r="CH1026" s="337"/>
      <c r="CI1026" s="333"/>
      <c r="CJ1026" s="333"/>
      <c r="CK1026" s="333"/>
      <c r="CL1026" s="333"/>
      <c r="CM1026" s="333"/>
      <c r="CN1026" s="333"/>
      <c r="CO1026" s="333"/>
      <c r="CP1026" s="333"/>
      <c r="CQ1026" s="337"/>
      <c r="CR1026" s="337"/>
      <c r="CS1026" s="337"/>
      <c r="CT1026" s="337"/>
      <c r="CU1026" s="337"/>
      <c r="CV1026" s="337"/>
      <c r="CW1026" s="337"/>
      <c r="CX1026" s="337"/>
      <c r="CY1026" s="337"/>
      <c r="CZ1026" s="337"/>
      <c r="DA1026" s="337"/>
      <c r="DB1026" s="337"/>
      <c r="DC1026" s="337"/>
      <c r="DD1026" s="337"/>
      <c r="DE1026" s="337"/>
      <c r="DF1026" s="337"/>
      <c r="DG1026" s="337"/>
      <c r="DH1026" s="337"/>
      <c r="DI1026" s="337"/>
      <c r="DJ1026" s="337"/>
      <c r="DK1026" s="337"/>
      <c r="DL1026" s="337"/>
      <c r="DM1026"/>
      <c r="DN1026"/>
      <c r="DO1026"/>
      <c r="EA1026" s="333"/>
      <c r="EB1026" s="333"/>
      <c r="EC1026" s="333"/>
      <c r="ED1026" s="333"/>
      <c r="EE1026" s="333"/>
      <c r="EF1026" s="333"/>
      <c r="EG1026" s="333"/>
      <c r="EH1026" s="333"/>
      <c r="EJ1026" s="66"/>
      <c r="EL1026" s="66"/>
      <c r="EM1026" s="338"/>
    </row>
    <row r="1027" spans="1:143" s="83" customFormat="1">
      <c r="A1027" s="66"/>
      <c r="B1027" s="66"/>
      <c r="C1027" s="120"/>
      <c r="D1027" s="66"/>
      <c r="E1027" s="197"/>
      <c r="F1027" s="120"/>
      <c r="G1027" s="333"/>
      <c r="H1027" s="333"/>
      <c r="I1027" s="333"/>
      <c r="J1027" s="333"/>
      <c r="K1027" s="333"/>
      <c r="L1027" s="333"/>
      <c r="M1027" s="333"/>
      <c r="N1027" s="333"/>
      <c r="O1027" s="333"/>
      <c r="P1027" s="333"/>
      <c r="Q1027" s="333"/>
      <c r="R1027" s="333"/>
      <c r="S1027" s="333"/>
      <c r="T1027" s="333"/>
      <c r="U1027" s="333"/>
      <c r="V1027" s="333"/>
      <c r="W1027" s="333"/>
      <c r="X1027" s="333"/>
      <c r="Y1027" s="333"/>
      <c r="Z1027" s="333"/>
      <c r="AA1027" s="333"/>
      <c r="AB1027" s="333"/>
      <c r="AC1027" s="333"/>
      <c r="AD1027" s="333"/>
      <c r="AE1027" s="333"/>
      <c r="AF1027" s="333"/>
      <c r="AG1027" s="333"/>
      <c r="AH1027" s="333"/>
      <c r="AI1027" s="333"/>
      <c r="AJ1027" s="333"/>
      <c r="AK1027" s="333"/>
      <c r="AL1027" s="333"/>
      <c r="AM1027" s="333"/>
      <c r="AN1027" s="333"/>
      <c r="AO1027"/>
      <c r="AP1027"/>
      <c r="AQ1027"/>
      <c r="AR1027"/>
      <c r="AS1027" s="333"/>
      <c r="AT1027" s="333"/>
      <c r="AU1027" s="333"/>
      <c r="AV1027" s="333"/>
      <c r="AW1027" s="333"/>
      <c r="AX1027" s="333"/>
      <c r="AY1027" s="333"/>
      <c r="AZ1027" s="333"/>
      <c r="BA1027"/>
      <c r="BB1027"/>
      <c r="BC1027"/>
      <c r="BD1027"/>
      <c r="BE1027"/>
      <c r="BF1027"/>
      <c r="BG1027" s="333"/>
      <c r="BH1027" s="333"/>
      <c r="BI1027" s="333"/>
      <c r="BJ1027" s="333"/>
      <c r="BK1027" s="333"/>
      <c r="BL1027" s="333"/>
      <c r="BM1027" s="333"/>
      <c r="BN1027" s="333"/>
      <c r="BO1027" s="333"/>
      <c r="BP1027" s="333"/>
      <c r="BQ1027" s="333"/>
      <c r="BR1027" s="333"/>
      <c r="BS1027" s="333"/>
      <c r="BT1027" s="333"/>
      <c r="BU1027" s="333"/>
      <c r="BV1027" s="333"/>
      <c r="BW1027" s="333"/>
      <c r="BX1027" s="333"/>
      <c r="BY1027" s="333"/>
      <c r="BZ1027" s="333"/>
      <c r="CA1027" s="333"/>
      <c r="CB1027" s="333"/>
      <c r="CC1027" s="333"/>
      <c r="CD1027" s="333"/>
      <c r="CE1027" s="337"/>
      <c r="CF1027" s="337"/>
      <c r="CG1027" s="337"/>
      <c r="CH1027" s="337"/>
      <c r="CI1027" s="333"/>
      <c r="CJ1027" s="333"/>
      <c r="CK1027" s="333"/>
      <c r="CL1027" s="333"/>
      <c r="CM1027" s="333"/>
      <c r="CN1027" s="333"/>
      <c r="CO1027" s="333"/>
      <c r="CP1027" s="333"/>
      <c r="CQ1027" s="337"/>
      <c r="CR1027" s="337"/>
      <c r="CS1027" s="337"/>
      <c r="CT1027" s="337"/>
      <c r="CU1027" s="337"/>
      <c r="CV1027" s="337"/>
      <c r="CW1027" s="337"/>
      <c r="CX1027" s="337"/>
      <c r="CY1027" s="337"/>
      <c r="CZ1027" s="337"/>
      <c r="DA1027" s="337"/>
      <c r="DB1027" s="337"/>
      <c r="DC1027" s="337"/>
      <c r="DD1027" s="337"/>
      <c r="DE1027" s="337"/>
      <c r="DF1027" s="337"/>
      <c r="DG1027" s="337"/>
      <c r="DH1027" s="337"/>
      <c r="DI1027" s="337"/>
      <c r="DJ1027" s="337"/>
      <c r="DK1027" s="337"/>
      <c r="DL1027" s="337"/>
      <c r="DM1027"/>
      <c r="DN1027"/>
      <c r="DO1027"/>
      <c r="EA1027" s="333"/>
      <c r="EB1027" s="333"/>
      <c r="EC1027" s="333"/>
      <c r="ED1027" s="333"/>
      <c r="EE1027" s="333"/>
      <c r="EF1027" s="333"/>
      <c r="EG1027" s="333"/>
      <c r="EH1027" s="333"/>
      <c r="EJ1027" s="66"/>
      <c r="EL1027" s="66"/>
      <c r="EM1027" s="338"/>
    </row>
    <row r="1028" spans="1:143" s="83" customFormat="1">
      <c r="A1028" s="66"/>
      <c r="B1028" s="66"/>
      <c r="C1028" s="120"/>
      <c r="D1028" s="66"/>
      <c r="E1028" s="197"/>
      <c r="F1028" s="120"/>
      <c r="G1028" s="333"/>
      <c r="H1028" s="333"/>
      <c r="I1028" s="333"/>
      <c r="J1028" s="333"/>
      <c r="K1028" s="333"/>
      <c r="L1028" s="333"/>
      <c r="M1028" s="333"/>
      <c r="N1028" s="333"/>
      <c r="O1028" s="333"/>
      <c r="P1028" s="333"/>
      <c r="Q1028" s="333"/>
      <c r="R1028" s="333"/>
      <c r="S1028" s="333"/>
      <c r="T1028" s="333"/>
      <c r="U1028" s="333"/>
      <c r="V1028" s="333"/>
      <c r="W1028" s="333"/>
      <c r="X1028" s="333"/>
      <c r="Y1028" s="333"/>
      <c r="Z1028" s="333"/>
      <c r="AA1028" s="333"/>
      <c r="AB1028" s="333"/>
      <c r="AC1028" s="333"/>
      <c r="AD1028" s="333"/>
      <c r="AE1028" s="333"/>
      <c r="AF1028" s="333"/>
      <c r="AG1028" s="333"/>
      <c r="AH1028" s="333"/>
      <c r="AI1028" s="333"/>
      <c r="AJ1028" s="333"/>
      <c r="AK1028" s="333"/>
      <c r="AL1028" s="333"/>
      <c r="AM1028" s="333"/>
      <c r="AN1028" s="333"/>
      <c r="AO1028"/>
      <c r="AP1028"/>
      <c r="AQ1028"/>
      <c r="AR1028"/>
      <c r="AS1028" s="333"/>
      <c r="AT1028" s="333"/>
      <c r="AU1028" s="333"/>
      <c r="AV1028" s="333"/>
      <c r="AW1028" s="333"/>
      <c r="AX1028" s="333"/>
      <c r="AY1028" s="333"/>
      <c r="AZ1028" s="333"/>
      <c r="BA1028"/>
      <c r="BB1028"/>
      <c r="BC1028"/>
      <c r="BD1028"/>
      <c r="BE1028"/>
      <c r="BF1028"/>
      <c r="BG1028" s="333"/>
      <c r="BH1028" s="333"/>
      <c r="BI1028" s="333"/>
      <c r="BJ1028" s="333"/>
      <c r="BK1028" s="333"/>
      <c r="BL1028" s="333"/>
      <c r="BM1028" s="333"/>
      <c r="BN1028" s="333"/>
      <c r="BO1028" s="333"/>
      <c r="BP1028" s="333"/>
      <c r="BQ1028" s="333"/>
      <c r="BR1028" s="333"/>
      <c r="BS1028" s="333"/>
      <c r="BT1028" s="333"/>
      <c r="BU1028" s="333"/>
      <c r="BV1028" s="333"/>
      <c r="BW1028" s="333"/>
      <c r="BX1028" s="333"/>
      <c r="BY1028" s="333"/>
      <c r="BZ1028" s="333"/>
      <c r="CA1028" s="333"/>
      <c r="CB1028" s="333"/>
      <c r="CC1028" s="333"/>
      <c r="CD1028" s="333"/>
      <c r="CE1028" s="337"/>
      <c r="CF1028" s="337"/>
      <c r="CG1028" s="337"/>
      <c r="CH1028" s="337"/>
      <c r="CI1028" s="333"/>
      <c r="CJ1028" s="333"/>
      <c r="CK1028" s="333"/>
      <c r="CL1028" s="333"/>
      <c r="CM1028" s="333"/>
      <c r="CN1028" s="333"/>
      <c r="CO1028" s="333"/>
      <c r="CP1028" s="333"/>
      <c r="CQ1028" s="337"/>
      <c r="CR1028" s="337"/>
      <c r="CS1028" s="337"/>
      <c r="CT1028" s="337"/>
      <c r="CU1028" s="337"/>
      <c r="CV1028" s="337"/>
      <c r="CW1028" s="337"/>
      <c r="CX1028" s="337"/>
      <c r="CY1028" s="337"/>
      <c r="CZ1028" s="337"/>
      <c r="DA1028" s="337"/>
      <c r="DB1028" s="337"/>
      <c r="DC1028" s="337"/>
      <c r="DD1028" s="337"/>
      <c r="DE1028" s="337"/>
      <c r="DF1028" s="337"/>
      <c r="DG1028" s="337"/>
      <c r="DH1028" s="337"/>
      <c r="DI1028" s="337"/>
      <c r="DJ1028" s="337"/>
      <c r="DK1028" s="337"/>
      <c r="DL1028" s="337"/>
      <c r="DM1028"/>
      <c r="DN1028"/>
      <c r="DO1028"/>
      <c r="EA1028" s="333"/>
      <c r="EB1028" s="333"/>
      <c r="EC1028" s="333"/>
      <c r="ED1028" s="333"/>
      <c r="EE1028" s="333"/>
      <c r="EF1028" s="333"/>
      <c r="EG1028" s="333"/>
      <c r="EH1028" s="333"/>
      <c r="EJ1028" s="66"/>
      <c r="EL1028" s="66"/>
      <c r="EM1028" s="338"/>
    </row>
    <row r="1029" spans="1:143" s="83" customFormat="1">
      <c r="A1029" s="66"/>
      <c r="B1029" s="66"/>
      <c r="C1029" s="120"/>
      <c r="D1029" s="66"/>
      <c r="E1029" s="197"/>
      <c r="F1029" s="120"/>
      <c r="G1029" s="333"/>
      <c r="H1029" s="333"/>
      <c r="I1029" s="333"/>
      <c r="J1029" s="333"/>
      <c r="K1029" s="333"/>
      <c r="L1029" s="333"/>
      <c r="M1029" s="333"/>
      <c r="N1029" s="333"/>
      <c r="O1029" s="333"/>
      <c r="P1029" s="333"/>
      <c r="Q1029" s="333"/>
      <c r="R1029" s="333"/>
      <c r="S1029" s="333"/>
      <c r="T1029" s="333"/>
      <c r="U1029" s="333"/>
      <c r="V1029" s="333"/>
      <c r="W1029" s="333"/>
      <c r="X1029" s="333"/>
      <c r="Y1029" s="333"/>
      <c r="Z1029" s="333"/>
      <c r="AA1029" s="333"/>
      <c r="AB1029" s="333"/>
      <c r="AC1029" s="333"/>
      <c r="AD1029" s="333"/>
      <c r="AE1029" s="333"/>
      <c r="AF1029" s="333"/>
      <c r="AG1029" s="333"/>
      <c r="AH1029" s="333"/>
      <c r="AI1029" s="333"/>
      <c r="AJ1029" s="333"/>
      <c r="AK1029" s="333"/>
      <c r="AL1029" s="333"/>
      <c r="AM1029" s="333"/>
      <c r="AN1029" s="333"/>
      <c r="AO1029"/>
      <c r="AP1029"/>
      <c r="AQ1029"/>
      <c r="AR1029"/>
      <c r="AS1029" s="333"/>
      <c r="AT1029" s="333"/>
      <c r="AU1029" s="333"/>
      <c r="AV1029" s="333"/>
      <c r="AW1029" s="333"/>
      <c r="AX1029" s="333"/>
      <c r="AY1029" s="333"/>
      <c r="AZ1029" s="333"/>
      <c r="BA1029"/>
      <c r="BB1029"/>
      <c r="BC1029"/>
      <c r="BD1029"/>
      <c r="BE1029"/>
      <c r="BF1029"/>
      <c r="BG1029" s="333"/>
      <c r="BH1029" s="333"/>
      <c r="BI1029" s="333"/>
      <c r="BJ1029" s="333"/>
      <c r="BK1029" s="333"/>
      <c r="BL1029" s="333"/>
      <c r="BM1029" s="333"/>
      <c r="BN1029" s="333"/>
      <c r="BO1029" s="333"/>
      <c r="BP1029" s="333"/>
      <c r="BQ1029" s="333"/>
      <c r="BR1029" s="333"/>
      <c r="BS1029" s="333"/>
      <c r="BT1029" s="333"/>
      <c r="BU1029" s="333"/>
      <c r="BV1029" s="333"/>
      <c r="BW1029" s="333"/>
      <c r="BX1029" s="333"/>
      <c r="BY1029" s="333"/>
      <c r="BZ1029" s="333"/>
      <c r="CA1029" s="333"/>
      <c r="CB1029" s="333"/>
      <c r="CC1029" s="333"/>
      <c r="CD1029" s="333"/>
      <c r="CE1029" s="337"/>
      <c r="CF1029" s="337"/>
      <c r="CG1029" s="337"/>
      <c r="CH1029" s="337"/>
      <c r="CI1029" s="333"/>
      <c r="CJ1029" s="333"/>
      <c r="CK1029" s="333"/>
      <c r="CL1029" s="333"/>
      <c r="CM1029" s="333"/>
      <c r="CN1029" s="333"/>
      <c r="CO1029" s="333"/>
      <c r="CP1029" s="333"/>
      <c r="CQ1029" s="337"/>
      <c r="CR1029" s="337"/>
      <c r="CS1029" s="337"/>
      <c r="CT1029" s="337"/>
      <c r="CU1029" s="337"/>
      <c r="CV1029" s="337"/>
      <c r="CW1029" s="337"/>
      <c r="CX1029" s="337"/>
      <c r="CY1029" s="337"/>
      <c r="CZ1029" s="337"/>
      <c r="DA1029" s="337"/>
      <c r="DB1029" s="337"/>
      <c r="DC1029" s="337"/>
      <c r="DD1029" s="337"/>
      <c r="DE1029" s="337"/>
      <c r="DF1029" s="337"/>
      <c r="DG1029" s="337"/>
      <c r="DH1029" s="337"/>
      <c r="DI1029" s="337"/>
      <c r="DJ1029" s="337"/>
      <c r="DK1029" s="337"/>
      <c r="DL1029" s="337"/>
      <c r="DM1029"/>
      <c r="DN1029"/>
      <c r="DO1029"/>
      <c r="EA1029" s="333"/>
      <c r="EB1029" s="333"/>
      <c r="EC1029" s="333"/>
      <c r="ED1029" s="333"/>
      <c r="EE1029" s="333"/>
      <c r="EF1029" s="333"/>
      <c r="EG1029" s="333"/>
      <c r="EH1029" s="333"/>
      <c r="EJ1029" s="66"/>
      <c r="EL1029" s="66"/>
      <c r="EM1029" s="338"/>
    </row>
    <row r="1030" spans="1:143" s="83" customFormat="1">
      <c r="A1030" s="66"/>
      <c r="B1030" s="66"/>
      <c r="C1030" s="120"/>
      <c r="D1030" s="66"/>
      <c r="E1030" s="197"/>
      <c r="F1030" s="120"/>
      <c r="G1030" s="333"/>
      <c r="H1030" s="333"/>
      <c r="I1030" s="333"/>
      <c r="J1030" s="333"/>
      <c r="K1030" s="333"/>
      <c r="L1030" s="333"/>
      <c r="M1030" s="333"/>
      <c r="N1030" s="333"/>
      <c r="O1030" s="333"/>
      <c r="P1030" s="333"/>
      <c r="Q1030" s="333"/>
      <c r="R1030" s="333"/>
      <c r="S1030" s="333"/>
      <c r="T1030" s="333"/>
      <c r="U1030" s="333"/>
      <c r="V1030" s="333"/>
      <c r="W1030" s="333"/>
      <c r="X1030" s="333"/>
      <c r="Y1030" s="333"/>
      <c r="Z1030" s="333"/>
      <c r="AA1030" s="333"/>
      <c r="AB1030" s="333"/>
      <c r="AC1030" s="333"/>
      <c r="AD1030" s="333"/>
      <c r="AE1030" s="333"/>
      <c r="AF1030" s="333"/>
      <c r="AG1030" s="333"/>
      <c r="AH1030" s="333"/>
      <c r="AI1030" s="333"/>
      <c r="AJ1030" s="333"/>
      <c r="AK1030" s="333"/>
      <c r="AL1030" s="333"/>
      <c r="AM1030" s="333"/>
      <c r="AN1030" s="333"/>
      <c r="AO1030"/>
      <c r="AP1030"/>
      <c r="AQ1030"/>
      <c r="AR1030"/>
      <c r="AS1030" s="333"/>
      <c r="AT1030" s="333"/>
      <c r="AU1030" s="333"/>
      <c r="AV1030" s="333"/>
      <c r="AW1030" s="333"/>
      <c r="AX1030" s="333"/>
      <c r="AY1030" s="333"/>
      <c r="AZ1030" s="333"/>
      <c r="BA1030"/>
      <c r="BB1030"/>
      <c r="BC1030"/>
      <c r="BD1030"/>
      <c r="BE1030"/>
      <c r="BF1030"/>
      <c r="BG1030" s="333"/>
      <c r="BH1030" s="333"/>
      <c r="BI1030" s="333"/>
      <c r="BJ1030" s="333"/>
      <c r="BK1030" s="333"/>
      <c r="BL1030" s="333"/>
      <c r="BM1030" s="333"/>
      <c r="BN1030" s="333"/>
      <c r="BO1030" s="333"/>
      <c r="BP1030" s="333"/>
      <c r="BQ1030" s="333"/>
      <c r="BR1030" s="333"/>
      <c r="BS1030" s="333"/>
      <c r="BT1030" s="333"/>
      <c r="BU1030" s="333"/>
      <c r="BV1030" s="333"/>
      <c r="BW1030" s="333"/>
      <c r="BX1030" s="333"/>
      <c r="BY1030" s="333"/>
      <c r="BZ1030" s="333"/>
      <c r="CA1030" s="333"/>
      <c r="CB1030" s="333"/>
      <c r="CC1030" s="333"/>
      <c r="CD1030" s="333"/>
      <c r="CE1030" s="337"/>
      <c r="CF1030" s="337"/>
      <c r="CG1030" s="337"/>
      <c r="CH1030" s="337"/>
      <c r="CI1030" s="333"/>
      <c r="CJ1030" s="333"/>
      <c r="CK1030" s="333"/>
      <c r="CL1030" s="333"/>
      <c r="CM1030" s="333"/>
      <c r="CN1030" s="333"/>
      <c r="CO1030" s="333"/>
      <c r="CP1030" s="333"/>
      <c r="CQ1030" s="337"/>
      <c r="CR1030" s="337"/>
      <c r="CS1030" s="337"/>
      <c r="CT1030" s="337"/>
      <c r="CU1030" s="337"/>
      <c r="CV1030" s="337"/>
      <c r="CW1030" s="337"/>
      <c r="CX1030" s="337"/>
      <c r="CY1030" s="337"/>
      <c r="CZ1030" s="337"/>
      <c r="DA1030" s="337"/>
      <c r="DB1030" s="337"/>
      <c r="DC1030" s="337"/>
      <c r="DD1030" s="337"/>
      <c r="DE1030" s="337"/>
      <c r="DF1030" s="337"/>
      <c r="DG1030" s="337"/>
      <c r="DH1030" s="337"/>
      <c r="DI1030" s="337"/>
      <c r="DJ1030" s="337"/>
      <c r="DK1030" s="337"/>
      <c r="DL1030" s="337"/>
      <c r="DM1030"/>
      <c r="DN1030"/>
      <c r="DO1030"/>
      <c r="EA1030" s="333"/>
      <c r="EB1030" s="333"/>
      <c r="EC1030" s="333"/>
      <c r="ED1030" s="333"/>
      <c r="EE1030" s="333"/>
      <c r="EF1030" s="333"/>
      <c r="EG1030" s="333"/>
      <c r="EH1030" s="333"/>
      <c r="EJ1030" s="66"/>
      <c r="EL1030" s="66"/>
      <c r="EM1030" s="338"/>
    </row>
    <row r="1031" spans="1:143" s="83" customFormat="1">
      <c r="A1031" s="66"/>
      <c r="B1031" s="66"/>
      <c r="C1031" s="120"/>
      <c r="D1031" s="66"/>
      <c r="E1031" s="197"/>
      <c r="F1031" s="120"/>
      <c r="G1031" s="333"/>
      <c r="H1031" s="333"/>
      <c r="I1031" s="333"/>
      <c r="J1031" s="333"/>
      <c r="K1031" s="333"/>
      <c r="L1031" s="333"/>
      <c r="M1031" s="333"/>
      <c r="N1031" s="333"/>
      <c r="O1031" s="333"/>
      <c r="P1031" s="333"/>
      <c r="Q1031" s="333"/>
      <c r="R1031" s="333"/>
      <c r="S1031" s="333"/>
      <c r="T1031" s="333"/>
      <c r="U1031" s="333"/>
      <c r="V1031" s="333"/>
      <c r="W1031" s="333"/>
      <c r="X1031" s="333"/>
      <c r="Y1031" s="333"/>
      <c r="Z1031" s="333"/>
      <c r="AA1031" s="333"/>
      <c r="AB1031" s="333"/>
      <c r="AC1031" s="333"/>
      <c r="AD1031" s="333"/>
      <c r="AE1031" s="333"/>
      <c r="AF1031" s="333"/>
      <c r="AG1031" s="333"/>
      <c r="AH1031" s="333"/>
      <c r="AI1031" s="333"/>
      <c r="AJ1031" s="333"/>
      <c r="AK1031" s="333"/>
      <c r="AL1031" s="333"/>
      <c r="AM1031" s="333"/>
      <c r="AN1031" s="333"/>
      <c r="AO1031"/>
      <c r="AP1031"/>
      <c r="AQ1031"/>
      <c r="AR1031"/>
      <c r="AS1031" s="333"/>
      <c r="AT1031" s="333"/>
      <c r="AU1031" s="333"/>
      <c r="AV1031" s="333"/>
      <c r="AW1031" s="333"/>
      <c r="AX1031" s="333"/>
      <c r="AY1031" s="333"/>
      <c r="AZ1031" s="333"/>
      <c r="BA1031"/>
      <c r="BB1031"/>
      <c r="BC1031"/>
      <c r="BD1031"/>
      <c r="BE1031"/>
      <c r="BF1031"/>
      <c r="BG1031" s="333"/>
      <c r="BH1031" s="333"/>
      <c r="BI1031" s="333"/>
      <c r="BJ1031" s="333"/>
      <c r="BK1031" s="333"/>
      <c r="BL1031" s="333"/>
      <c r="BM1031" s="333"/>
      <c r="BN1031" s="333"/>
      <c r="BO1031" s="333"/>
      <c r="BP1031" s="333"/>
      <c r="BQ1031" s="333"/>
      <c r="BR1031" s="333"/>
      <c r="BS1031" s="333"/>
      <c r="BT1031" s="333"/>
      <c r="BU1031" s="333"/>
      <c r="BV1031" s="333"/>
      <c r="BW1031" s="333"/>
      <c r="BX1031" s="333"/>
      <c r="BY1031" s="333"/>
      <c r="BZ1031" s="333"/>
      <c r="CA1031" s="333"/>
      <c r="CB1031" s="333"/>
      <c r="CC1031" s="333"/>
      <c r="CD1031" s="333"/>
      <c r="CE1031" s="337"/>
      <c r="CF1031" s="337"/>
      <c r="CG1031" s="337"/>
      <c r="CH1031" s="337"/>
      <c r="CI1031" s="333"/>
      <c r="CJ1031" s="333"/>
      <c r="CK1031" s="333"/>
      <c r="CL1031" s="333"/>
      <c r="CM1031" s="333"/>
      <c r="CN1031" s="333"/>
      <c r="CO1031" s="333"/>
      <c r="CP1031" s="333"/>
      <c r="CQ1031" s="337"/>
      <c r="CR1031" s="337"/>
      <c r="CS1031" s="337"/>
      <c r="CT1031" s="337"/>
      <c r="CU1031" s="337"/>
      <c r="CV1031" s="337"/>
      <c r="CW1031" s="337"/>
      <c r="CX1031" s="337"/>
      <c r="CY1031" s="337"/>
      <c r="CZ1031" s="337"/>
      <c r="DA1031" s="337"/>
      <c r="DB1031" s="337"/>
      <c r="DC1031" s="337"/>
      <c r="DD1031" s="337"/>
      <c r="DE1031" s="337"/>
      <c r="DF1031" s="337"/>
      <c r="DG1031" s="337"/>
      <c r="DH1031" s="337"/>
      <c r="DI1031" s="337"/>
      <c r="DJ1031" s="337"/>
      <c r="DK1031" s="337"/>
      <c r="DL1031" s="337"/>
      <c r="DM1031"/>
      <c r="DN1031"/>
      <c r="DO1031"/>
      <c r="EA1031" s="333"/>
      <c r="EB1031" s="333"/>
      <c r="EC1031" s="333"/>
      <c r="ED1031" s="333"/>
      <c r="EE1031" s="333"/>
      <c r="EF1031" s="333"/>
      <c r="EG1031" s="333"/>
      <c r="EH1031" s="333"/>
      <c r="EJ1031" s="66"/>
      <c r="EL1031" s="66"/>
      <c r="EM1031" s="338"/>
    </row>
    <row r="1032" spans="1:143" s="83" customFormat="1">
      <c r="A1032" s="66"/>
      <c r="B1032" s="66"/>
      <c r="C1032" s="120"/>
      <c r="D1032" s="66"/>
      <c r="E1032" s="197"/>
      <c r="F1032" s="120"/>
      <c r="G1032" s="333"/>
      <c r="H1032" s="333"/>
      <c r="I1032" s="333"/>
      <c r="J1032" s="333"/>
      <c r="K1032" s="333"/>
      <c r="L1032" s="333"/>
      <c r="M1032" s="333"/>
      <c r="N1032" s="333"/>
      <c r="O1032" s="333"/>
      <c r="P1032" s="333"/>
      <c r="Q1032" s="333"/>
      <c r="R1032" s="333"/>
      <c r="S1032" s="333"/>
      <c r="T1032" s="333"/>
      <c r="U1032" s="333"/>
      <c r="V1032" s="333"/>
      <c r="W1032" s="333"/>
      <c r="X1032" s="333"/>
      <c r="Y1032" s="333"/>
      <c r="Z1032" s="333"/>
      <c r="AA1032" s="333"/>
      <c r="AB1032" s="333"/>
      <c r="AC1032" s="333"/>
      <c r="AD1032" s="333"/>
      <c r="AE1032" s="333"/>
      <c r="AF1032" s="333"/>
      <c r="AG1032" s="333"/>
      <c r="AH1032" s="333"/>
      <c r="AI1032" s="333"/>
      <c r="AJ1032" s="333"/>
      <c r="AK1032" s="333"/>
      <c r="AL1032" s="333"/>
      <c r="AM1032" s="333"/>
      <c r="AN1032" s="333"/>
      <c r="AO1032"/>
      <c r="AP1032"/>
      <c r="AQ1032"/>
      <c r="AR1032"/>
      <c r="AS1032" s="333"/>
      <c r="AT1032" s="333"/>
      <c r="AU1032" s="333"/>
      <c r="AV1032" s="333"/>
      <c r="AW1032" s="333"/>
      <c r="AX1032" s="333"/>
      <c r="AY1032" s="333"/>
      <c r="AZ1032" s="333"/>
      <c r="BA1032"/>
      <c r="BB1032"/>
      <c r="BC1032"/>
      <c r="BD1032"/>
      <c r="BE1032"/>
      <c r="BF1032"/>
      <c r="BG1032" s="333"/>
      <c r="BH1032" s="333"/>
      <c r="BI1032" s="333"/>
      <c r="BJ1032" s="333"/>
      <c r="BK1032" s="333"/>
      <c r="BL1032" s="333"/>
      <c r="BM1032" s="333"/>
      <c r="BN1032" s="333"/>
      <c r="BO1032" s="333"/>
      <c r="BP1032" s="333"/>
      <c r="BQ1032" s="333"/>
      <c r="BR1032" s="333"/>
      <c r="BS1032" s="333"/>
      <c r="BT1032" s="333"/>
      <c r="BU1032" s="333"/>
      <c r="BV1032" s="333"/>
      <c r="BW1032" s="333"/>
      <c r="BX1032" s="333"/>
      <c r="BY1032" s="333"/>
      <c r="BZ1032" s="333"/>
      <c r="CA1032" s="333"/>
      <c r="CB1032" s="333"/>
      <c r="CC1032" s="333"/>
      <c r="CD1032" s="333"/>
      <c r="CE1032" s="337"/>
      <c r="CF1032" s="337"/>
      <c r="CG1032" s="337"/>
      <c r="CH1032" s="337"/>
      <c r="CI1032" s="333"/>
      <c r="CJ1032" s="333"/>
      <c r="CK1032" s="333"/>
      <c r="CL1032" s="333"/>
      <c r="CM1032" s="333"/>
      <c r="CN1032" s="333"/>
      <c r="CO1032" s="333"/>
      <c r="CP1032" s="333"/>
      <c r="CQ1032" s="337"/>
      <c r="CR1032" s="337"/>
      <c r="CS1032" s="337"/>
      <c r="CT1032" s="337"/>
      <c r="CU1032" s="337"/>
      <c r="CV1032" s="337"/>
      <c r="CW1032" s="337"/>
      <c r="CX1032" s="337"/>
      <c r="CY1032" s="337"/>
      <c r="CZ1032" s="337"/>
      <c r="DA1032" s="337"/>
      <c r="DB1032" s="337"/>
      <c r="DC1032" s="337"/>
      <c r="DD1032" s="337"/>
      <c r="DE1032" s="337"/>
      <c r="DF1032" s="337"/>
      <c r="DG1032" s="337"/>
      <c r="DH1032" s="337"/>
      <c r="DI1032" s="337"/>
      <c r="DJ1032" s="337"/>
      <c r="DK1032" s="337"/>
      <c r="DL1032" s="337"/>
      <c r="DM1032"/>
      <c r="DN1032"/>
      <c r="DO1032"/>
      <c r="EA1032" s="333"/>
      <c r="EB1032" s="333"/>
      <c r="EC1032" s="333"/>
      <c r="ED1032" s="333"/>
      <c r="EE1032" s="333"/>
      <c r="EF1032" s="333"/>
      <c r="EG1032" s="333"/>
      <c r="EH1032" s="333"/>
      <c r="EJ1032" s="66"/>
      <c r="EL1032" s="66"/>
      <c r="EM1032" s="338"/>
    </row>
    <row r="1033" spans="1:143" s="83" customFormat="1">
      <c r="A1033" s="66"/>
      <c r="B1033" s="66"/>
      <c r="C1033" s="120"/>
      <c r="D1033" s="66"/>
      <c r="E1033" s="197"/>
      <c r="F1033" s="120"/>
      <c r="G1033" s="333"/>
      <c r="H1033" s="333"/>
      <c r="I1033" s="333"/>
      <c r="J1033" s="333"/>
      <c r="K1033" s="333"/>
      <c r="L1033" s="333"/>
      <c r="M1033" s="333"/>
      <c r="N1033" s="333"/>
      <c r="O1033" s="333"/>
      <c r="P1033" s="333"/>
      <c r="Q1033" s="333"/>
      <c r="R1033" s="333"/>
      <c r="S1033" s="333"/>
      <c r="T1033" s="333"/>
      <c r="U1033" s="333"/>
      <c r="V1033" s="333"/>
      <c r="W1033" s="333"/>
      <c r="X1033" s="333"/>
      <c r="Y1033" s="333"/>
      <c r="Z1033" s="333"/>
      <c r="AA1033" s="333"/>
      <c r="AB1033" s="333"/>
      <c r="AC1033" s="333"/>
      <c r="AD1033" s="333"/>
      <c r="AE1033" s="333"/>
      <c r="AF1033" s="333"/>
      <c r="AG1033" s="333"/>
      <c r="AH1033" s="333"/>
      <c r="AI1033" s="333"/>
      <c r="AJ1033" s="333"/>
      <c r="AK1033" s="333"/>
      <c r="AL1033" s="333"/>
      <c r="AM1033" s="333"/>
      <c r="AN1033" s="333"/>
      <c r="AO1033"/>
      <c r="AP1033"/>
      <c r="AQ1033"/>
      <c r="AR1033"/>
      <c r="AS1033" s="333"/>
      <c r="AT1033" s="333"/>
      <c r="AU1033" s="333"/>
      <c r="AV1033" s="333"/>
      <c r="AW1033" s="333"/>
      <c r="AX1033" s="333"/>
      <c r="AY1033" s="333"/>
      <c r="AZ1033" s="333"/>
      <c r="BA1033"/>
      <c r="BB1033"/>
      <c r="BC1033"/>
      <c r="BD1033"/>
      <c r="BE1033"/>
      <c r="BF1033"/>
      <c r="BG1033" s="333"/>
      <c r="BH1033" s="333"/>
      <c r="BI1033" s="333"/>
      <c r="BJ1033" s="333"/>
      <c r="BK1033" s="333"/>
      <c r="BL1033" s="333"/>
      <c r="BM1033" s="333"/>
      <c r="BN1033" s="333"/>
      <c r="BO1033" s="333"/>
      <c r="BP1033" s="333"/>
      <c r="BQ1033" s="333"/>
      <c r="BR1033" s="333"/>
      <c r="BS1033" s="333"/>
      <c r="BT1033" s="333"/>
      <c r="BU1033" s="333"/>
      <c r="BV1033" s="333"/>
      <c r="BW1033" s="333"/>
      <c r="BX1033" s="333"/>
      <c r="BY1033" s="333"/>
      <c r="BZ1033" s="333"/>
      <c r="CA1033" s="333"/>
      <c r="CB1033" s="333"/>
      <c r="CC1033" s="333"/>
      <c r="CD1033" s="333"/>
      <c r="CE1033" s="337"/>
      <c r="CF1033" s="337"/>
      <c r="CG1033" s="337"/>
      <c r="CH1033" s="337"/>
      <c r="CI1033" s="333"/>
      <c r="CJ1033" s="333"/>
      <c r="CK1033" s="333"/>
      <c r="CL1033" s="333"/>
      <c r="CM1033" s="333"/>
      <c r="CN1033" s="333"/>
      <c r="CO1033" s="333"/>
      <c r="CP1033" s="333"/>
      <c r="CQ1033" s="337"/>
      <c r="CR1033" s="337"/>
      <c r="CS1033" s="337"/>
      <c r="CT1033" s="337"/>
      <c r="CU1033" s="337"/>
      <c r="CV1033" s="337"/>
      <c r="CW1033" s="337"/>
      <c r="CX1033" s="337"/>
      <c r="CY1033" s="337"/>
      <c r="CZ1033" s="337"/>
      <c r="DA1033" s="337"/>
      <c r="DB1033" s="337"/>
      <c r="DC1033" s="337"/>
      <c r="DD1033" s="337"/>
      <c r="DE1033" s="337"/>
      <c r="DF1033" s="337"/>
      <c r="DG1033" s="337"/>
      <c r="DH1033" s="337"/>
      <c r="DI1033" s="337"/>
      <c r="DJ1033" s="337"/>
      <c r="DK1033" s="337"/>
      <c r="DL1033" s="337"/>
      <c r="DM1033"/>
      <c r="DN1033"/>
      <c r="DO1033"/>
      <c r="EA1033" s="333"/>
      <c r="EB1033" s="333"/>
      <c r="EC1033" s="333"/>
      <c r="ED1033" s="333"/>
      <c r="EE1033" s="333"/>
      <c r="EF1033" s="333"/>
      <c r="EG1033" s="333"/>
      <c r="EH1033" s="333"/>
      <c r="EJ1033" s="66"/>
      <c r="EL1033" s="66"/>
      <c r="EM1033" s="338"/>
    </row>
    <row r="1034" spans="1:143" s="83" customFormat="1">
      <c r="A1034" s="66"/>
      <c r="B1034" s="66"/>
      <c r="C1034" s="120"/>
      <c r="D1034" s="66"/>
      <c r="E1034" s="197"/>
      <c r="F1034" s="120"/>
      <c r="G1034" s="333"/>
      <c r="H1034" s="333"/>
      <c r="I1034" s="333"/>
      <c r="J1034" s="333"/>
      <c r="K1034" s="333"/>
      <c r="L1034" s="333"/>
      <c r="M1034" s="333"/>
      <c r="N1034" s="333"/>
      <c r="O1034" s="333"/>
      <c r="P1034" s="333"/>
      <c r="Q1034" s="333"/>
      <c r="R1034" s="333"/>
      <c r="S1034" s="333"/>
      <c r="T1034" s="333"/>
      <c r="U1034" s="333"/>
      <c r="V1034" s="333"/>
      <c r="W1034" s="333"/>
      <c r="X1034" s="333"/>
      <c r="Y1034" s="333"/>
      <c r="Z1034" s="333"/>
      <c r="AA1034" s="333"/>
      <c r="AB1034" s="333"/>
      <c r="AC1034" s="333"/>
      <c r="AD1034" s="333"/>
      <c r="AE1034" s="333"/>
      <c r="AF1034" s="333"/>
      <c r="AG1034" s="333"/>
      <c r="AH1034" s="333"/>
      <c r="AI1034" s="333"/>
      <c r="AJ1034" s="333"/>
      <c r="AK1034" s="333"/>
      <c r="AL1034" s="333"/>
      <c r="AM1034" s="333"/>
      <c r="AN1034" s="333"/>
      <c r="AO1034"/>
      <c r="AP1034"/>
      <c r="AQ1034"/>
      <c r="AR1034"/>
      <c r="AS1034" s="333"/>
      <c r="AT1034" s="333"/>
      <c r="AU1034" s="333"/>
      <c r="AV1034" s="333"/>
      <c r="AW1034" s="333"/>
      <c r="AX1034" s="333"/>
      <c r="AY1034" s="333"/>
      <c r="AZ1034" s="333"/>
      <c r="BA1034"/>
      <c r="BB1034"/>
      <c r="BC1034"/>
      <c r="BD1034"/>
      <c r="BE1034"/>
      <c r="BF1034"/>
      <c r="BG1034" s="333"/>
      <c r="BH1034" s="333"/>
      <c r="BI1034" s="333"/>
      <c r="BJ1034" s="333"/>
      <c r="BK1034" s="333"/>
      <c r="BL1034" s="333"/>
      <c r="BM1034" s="333"/>
      <c r="BN1034" s="333"/>
      <c r="BO1034" s="333"/>
      <c r="BP1034" s="333"/>
      <c r="BQ1034" s="333"/>
      <c r="BR1034" s="333"/>
      <c r="BS1034" s="333"/>
      <c r="BT1034" s="333"/>
      <c r="BU1034" s="333"/>
      <c r="BV1034" s="333"/>
      <c r="BW1034" s="333"/>
      <c r="BX1034" s="333"/>
      <c r="BY1034" s="333"/>
      <c r="BZ1034" s="333"/>
      <c r="CA1034" s="333"/>
      <c r="CB1034" s="333"/>
      <c r="CC1034" s="333"/>
      <c r="CD1034" s="333"/>
      <c r="CE1034" s="337"/>
      <c r="CF1034" s="337"/>
      <c r="CG1034" s="337"/>
      <c r="CH1034" s="337"/>
      <c r="CI1034" s="333"/>
      <c r="CJ1034" s="333"/>
      <c r="CK1034" s="333"/>
      <c r="CL1034" s="333"/>
      <c r="CM1034" s="333"/>
      <c r="CN1034" s="333"/>
      <c r="CO1034" s="333"/>
      <c r="CP1034" s="333"/>
      <c r="CQ1034" s="337"/>
      <c r="CR1034" s="337"/>
      <c r="CS1034" s="337"/>
      <c r="CT1034" s="337"/>
      <c r="CU1034" s="337"/>
      <c r="CV1034" s="337"/>
      <c r="CW1034" s="337"/>
      <c r="CX1034" s="337"/>
      <c r="CY1034" s="337"/>
      <c r="CZ1034" s="337"/>
      <c r="DA1034" s="337"/>
      <c r="DB1034" s="337"/>
      <c r="DC1034" s="337"/>
      <c r="DD1034" s="337"/>
      <c r="DE1034" s="337"/>
      <c r="DF1034" s="337"/>
      <c r="DG1034" s="337"/>
      <c r="DH1034" s="337"/>
      <c r="DI1034" s="337"/>
      <c r="DJ1034" s="337"/>
      <c r="DK1034" s="337"/>
      <c r="DL1034" s="337"/>
      <c r="DM1034"/>
      <c r="DN1034"/>
      <c r="DO1034"/>
      <c r="EA1034" s="333"/>
      <c r="EB1034" s="333"/>
      <c r="EC1034" s="333"/>
      <c r="ED1034" s="333"/>
      <c r="EE1034" s="333"/>
      <c r="EF1034" s="333"/>
      <c r="EG1034" s="333"/>
      <c r="EH1034" s="333"/>
      <c r="EJ1034" s="66"/>
      <c r="EL1034" s="66"/>
      <c r="EM1034" s="338"/>
    </row>
    <row r="1035" spans="1:143" s="83" customFormat="1">
      <c r="A1035" s="66"/>
      <c r="B1035" s="66"/>
      <c r="C1035" s="120"/>
      <c r="D1035" s="66"/>
      <c r="E1035" s="197"/>
      <c r="F1035" s="120"/>
      <c r="G1035" s="333"/>
      <c r="H1035" s="333"/>
      <c r="I1035" s="333"/>
      <c r="J1035" s="333"/>
      <c r="K1035" s="333"/>
      <c r="L1035" s="333"/>
      <c r="M1035" s="333"/>
      <c r="N1035" s="333"/>
      <c r="O1035" s="333"/>
      <c r="P1035" s="333"/>
      <c r="Q1035" s="333"/>
      <c r="R1035" s="333"/>
      <c r="S1035" s="333"/>
      <c r="T1035" s="333"/>
      <c r="U1035" s="333"/>
      <c r="V1035" s="333"/>
      <c r="W1035" s="333"/>
      <c r="X1035" s="333"/>
      <c r="Y1035" s="333"/>
      <c r="Z1035" s="333"/>
      <c r="AA1035" s="333"/>
      <c r="AB1035" s="333"/>
      <c r="AC1035" s="333"/>
      <c r="AD1035" s="333"/>
      <c r="AE1035" s="333"/>
      <c r="AF1035" s="333"/>
      <c r="AG1035" s="333"/>
      <c r="AH1035" s="333"/>
      <c r="AI1035" s="333"/>
      <c r="AJ1035" s="333"/>
      <c r="AK1035" s="333"/>
      <c r="AL1035" s="333"/>
      <c r="AM1035" s="333"/>
      <c r="AN1035" s="333"/>
      <c r="AO1035"/>
      <c r="AP1035"/>
      <c r="AQ1035"/>
      <c r="AR1035"/>
      <c r="AS1035" s="333"/>
      <c r="AT1035" s="333"/>
      <c r="AU1035" s="333"/>
      <c r="AV1035" s="333"/>
      <c r="AW1035" s="333"/>
      <c r="AX1035" s="333"/>
      <c r="AY1035" s="333"/>
      <c r="AZ1035" s="333"/>
      <c r="BA1035"/>
      <c r="BB1035"/>
      <c r="BC1035"/>
      <c r="BD1035"/>
      <c r="BE1035"/>
      <c r="BF1035"/>
      <c r="BG1035" s="333"/>
      <c r="BH1035" s="333"/>
      <c r="BI1035" s="333"/>
      <c r="BJ1035" s="333"/>
      <c r="BK1035" s="333"/>
      <c r="BL1035" s="333"/>
      <c r="BM1035" s="333"/>
      <c r="BN1035" s="333"/>
      <c r="BO1035" s="333"/>
      <c r="BP1035" s="333"/>
      <c r="BQ1035" s="333"/>
      <c r="BR1035" s="333"/>
      <c r="BS1035" s="333"/>
      <c r="BT1035" s="333"/>
      <c r="BU1035" s="333"/>
      <c r="BV1035" s="333"/>
      <c r="BW1035" s="333"/>
      <c r="BX1035" s="333"/>
      <c r="BY1035" s="333"/>
      <c r="BZ1035" s="333"/>
      <c r="CA1035" s="333"/>
      <c r="CB1035" s="333"/>
      <c r="CC1035" s="333"/>
      <c r="CD1035" s="333"/>
      <c r="CE1035" s="337"/>
      <c r="CF1035" s="337"/>
      <c r="CG1035" s="337"/>
      <c r="CH1035" s="337"/>
      <c r="CI1035" s="333"/>
      <c r="CJ1035" s="333"/>
      <c r="CK1035" s="333"/>
      <c r="CL1035" s="333"/>
      <c r="CM1035" s="333"/>
      <c r="CN1035" s="333"/>
      <c r="CO1035" s="333"/>
      <c r="CP1035" s="333"/>
      <c r="CQ1035" s="337"/>
      <c r="CR1035" s="337"/>
      <c r="CS1035" s="337"/>
      <c r="CT1035" s="337"/>
      <c r="CU1035" s="337"/>
      <c r="CV1035" s="337"/>
      <c r="CW1035" s="337"/>
      <c r="CX1035" s="337"/>
      <c r="CY1035" s="337"/>
      <c r="CZ1035" s="337"/>
      <c r="DA1035" s="337"/>
      <c r="DB1035" s="337"/>
      <c r="DC1035" s="337"/>
      <c r="DD1035" s="337"/>
      <c r="DE1035" s="337"/>
      <c r="DF1035" s="337"/>
      <c r="DG1035" s="337"/>
      <c r="DH1035" s="337"/>
      <c r="DI1035" s="337"/>
      <c r="DJ1035" s="337"/>
      <c r="DK1035" s="337"/>
      <c r="DL1035" s="337"/>
      <c r="DM1035"/>
      <c r="DN1035"/>
      <c r="DO1035"/>
      <c r="EA1035" s="333"/>
      <c r="EB1035" s="333"/>
      <c r="EC1035" s="333"/>
      <c r="ED1035" s="333"/>
      <c r="EE1035" s="333"/>
      <c r="EF1035" s="333"/>
      <c r="EG1035" s="333"/>
      <c r="EH1035" s="333"/>
      <c r="EJ1035" s="66"/>
      <c r="EL1035" s="66"/>
      <c r="EM1035" s="338"/>
    </row>
    <row r="1036" spans="1:143" s="83" customFormat="1">
      <c r="A1036" s="66"/>
      <c r="B1036" s="66"/>
      <c r="C1036" s="120"/>
      <c r="D1036" s="66"/>
      <c r="E1036" s="197"/>
      <c r="F1036" s="120"/>
      <c r="G1036" s="333"/>
      <c r="H1036" s="333"/>
      <c r="I1036" s="333"/>
      <c r="J1036" s="333"/>
      <c r="K1036" s="333"/>
      <c r="L1036" s="333"/>
      <c r="M1036" s="333"/>
      <c r="N1036" s="333"/>
      <c r="O1036" s="333"/>
      <c r="P1036" s="333"/>
      <c r="Q1036" s="333"/>
      <c r="R1036" s="333"/>
      <c r="S1036" s="333"/>
      <c r="T1036" s="333"/>
      <c r="U1036" s="333"/>
      <c r="V1036" s="333"/>
      <c r="W1036" s="333"/>
      <c r="X1036" s="333"/>
      <c r="Y1036" s="333"/>
      <c r="Z1036" s="333"/>
      <c r="AA1036" s="333"/>
      <c r="AB1036" s="333"/>
      <c r="AC1036" s="333"/>
      <c r="AD1036" s="333"/>
      <c r="AE1036" s="333"/>
      <c r="AF1036" s="333"/>
      <c r="AG1036" s="333"/>
      <c r="AH1036" s="333"/>
      <c r="AI1036" s="333"/>
      <c r="AJ1036" s="333"/>
      <c r="AK1036" s="333"/>
      <c r="AL1036" s="333"/>
      <c r="AM1036" s="333"/>
      <c r="AN1036" s="333"/>
      <c r="AO1036"/>
      <c r="AP1036"/>
      <c r="AQ1036"/>
      <c r="AR1036"/>
      <c r="AS1036" s="333"/>
      <c r="AT1036" s="333"/>
      <c r="AU1036" s="333"/>
      <c r="AV1036" s="333"/>
      <c r="AW1036" s="333"/>
      <c r="AX1036" s="333"/>
      <c r="AY1036" s="333"/>
      <c r="AZ1036" s="333"/>
      <c r="BA1036"/>
      <c r="BB1036"/>
      <c r="BC1036"/>
      <c r="BD1036"/>
      <c r="BE1036"/>
      <c r="BF1036"/>
      <c r="BG1036" s="333"/>
      <c r="BH1036" s="333"/>
      <c r="BI1036" s="333"/>
      <c r="BJ1036" s="333"/>
      <c r="BK1036" s="333"/>
      <c r="BL1036" s="333"/>
      <c r="BM1036" s="333"/>
      <c r="BN1036" s="333"/>
      <c r="BO1036" s="333"/>
      <c r="BP1036" s="333"/>
      <c r="BQ1036" s="333"/>
      <c r="BR1036" s="333"/>
      <c r="BS1036" s="333"/>
      <c r="BT1036" s="333"/>
      <c r="BU1036" s="333"/>
      <c r="BV1036" s="333"/>
      <c r="BW1036" s="333"/>
      <c r="BX1036" s="333"/>
      <c r="BY1036" s="333"/>
      <c r="BZ1036" s="333"/>
      <c r="CA1036" s="333"/>
      <c r="CB1036" s="333"/>
      <c r="CC1036" s="333"/>
      <c r="CD1036" s="333"/>
      <c r="CE1036" s="337"/>
      <c r="CF1036" s="337"/>
      <c r="CG1036" s="337"/>
      <c r="CH1036" s="337"/>
      <c r="CI1036" s="333"/>
      <c r="CJ1036" s="333"/>
      <c r="CK1036" s="333"/>
      <c r="CL1036" s="333"/>
      <c r="CM1036" s="333"/>
      <c r="CN1036" s="333"/>
      <c r="CO1036" s="333"/>
      <c r="CP1036" s="333"/>
      <c r="CQ1036" s="337"/>
      <c r="CR1036" s="337"/>
      <c r="CS1036" s="337"/>
      <c r="CT1036" s="337"/>
      <c r="CU1036" s="337"/>
      <c r="CV1036" s="337"/>
      <c r="CW1036" s="337"/>
      <c r="CX1036" s="337"/>
      <c r="CY1036" s="337"/>
      <c r="CZ1036" s="337"/>
      <c r="DA1036" s="337"/>
      <c r="DB1036" s="337"/>
      <c r="DC1036" s="337"/>
      <c r="DD1036" s="337"/>
      <c r="DE1036" s="337"/>
      <c r="DF1036" s="337"/>
      <c r="DG1036" s="337"/>
      <c r="DH1036" s="337"/>
      <c r="DI1036" s="337"/>
      <c r="DJ1036" s="337"/>
      <c r="DK1036" s="337"/>
      <c r="DL1036" s="337"/>
      <c r="DM1036"/>
      <c r="DN1036"/>
      <c r="DO1036"/>
      <c r="EA1036" s="333"/>
      <c r="EB1036" s="333"/>
      <c r="EC1036" s="333"/>
      <c r="ED1036" s="333"/>
      <c r="EE1036" s="333"/>
      <c r="EF1036" s="333"/>
      <c r="EG1036" s="333"/>
      <c r="EH1036" s="333"/>
      <c r="EJ1036" s="66"/>
      <c r="EL1036" s="66"/>
      <c r="EM1036" s="338"/>
    </row>
    <row r="1037" spans="1:143" s="83" customFormat="1">
      <c r="A1037" s="66"/>
      <c r="B1037" s="66"/>
      <c r="C1037" s="120"/>
      <c r="D1037" s="66"/>
      <c r="E1037" s="197"/>
      <c r="F1037" s="120"/>
      <c r="G1037" s="333"/>
      <c r="H1037" s="333"/>
      <c r="I1037" s="333"/>
      <c r="J1037" s="333"/>
      <c r="K1037" s="333"/>
      <c r="L1037" s="333"/>
      <c r="M1037" s="333"/>
      <c r="N1037" s="333"/>
      <c r="O1037" s="333"/>
      <c r="P1037" s="333"/>
      <c r="Q1037" s="333"/>
      <c r="R1037" s="333"/>
      <c r="S1037" s="333"/>
      <c r="T1037" s="333"/>
      <c r="U1037" s="333"/>
      <c r="V1037" s="333"/>
      <c r="W1037" s="333"/>
      <c r="X1037" s="333"/>
      <c r="Y1037" s="333"/>
      <c r="Z1037" s="333"/>
      <c r="AA1037" s="333"/>
      <c r="AB1037" s="333"/>
      <c r="AC1037" s="333"/>
      <c r="AD1037" s="333"/>
      <c r="AE1037" s="333"/>
      <c r="AF1037" s="333"/>
      <c r="AG1037" s="333"/>
      <c r="AH1037" s="333"/>
      <c r="AI1037" s="333"/>
      <c r="AJ1037" s="333"/>
      <c r="AK1037" s="333"/>
      <c r="AL1037" s="333"/>
      <c r="AM1037" s="333"/>
      <c r="AN1037" s="333"/>
      <c r="AO1037"/>
      <c r="AP1037"/>
      <c r="AQ1037"/>
      <c r="AR1037"/>
      <c r="AS1037" s="333"/>
      <c r="AT1037" s="333"/>
      <c r="AU1037" s="333"/>
      <c r="AV1037" s="333"/>
      <c r="AW1037" s="333"/>
      <c r="AX1037" s="333"/>
      <c r="AY1037" s="333"/>
      <c r="AZ1037" s="333"/>
      <c r="BA1037"/>
      <c r="BB1037"/>
      <c r="BC1037"/>
      <c r="BD1037"/>
      <c r="BE1037"/>
      <c r="BF1037"/>
      <c r="BG1037" s="333"/>
      <c r="BH1037" s="333"/>
      <c r="BI1037" s="333"/>
      <c r="BJ1037" s="333"/>
      <c r="BK1037" s="333"/>
      <c r="BL1037" s="333"/>
      <c r="BM1037" s="333"/>
      <c r="BN1037" s="333"/>
      <c r="BO1037" s="333"/>
      <c r="BP1037" s="333"/>
      <c r="BQ1037" s="333"/>
      <c r="BR1037" s="333"/>
      <c r="BS1037" s="333"/>
      <c r="BT1037" s="333"/>
      <c r="BU1037" s="333"/>
      <c r="BV1037" s="333"/>
      <c r="BW1037" s="333"/>
      <c r="BX1037" s="333"/>
      <c r="BY1037" s="333"/>
      <c r="BZ1037" s="333"/>
      <c r="CA1037" s="333"/>
      <c r="CB1037" s="333"/>
      <c r="CC1037" s="333"/>
      <c r="CD1037" s="333"/>
      <c r="CE1037" s="337"/>
      <c r="CF1037" s="337"/>
      <c r="CG1037" s="337"/>
      <c r="CH1037" s="337"/>
      <c r="CI1037" s="333"/>
      <c r="CJ1037" s="333"/>
      <c r="CK1037" s="333"/>
      <c r="CL1037" s="333"/>
      <c r="CM1037" s="333"/>
      <c r="CN1037" s="333"/>
      <c r="CO1037" s="333"/>
      <c r="CP1037" s="333"/>
      <c r="CQ1037" s="337"/>
      <c r="CR1037" s="337"/>
      <c r="CS1037" s="337"/>
      <c r="CT1037" s="337"/>
      <c r="CU1037" s="337"/>
      <c r="CV1037" s="337"/>
      <c r="CW1037" s="337"/>
      <c r="CX1037" s="337"/>
      <c r="CY1037" s="337"/>
      <c r="CZ1037" s="337"/>
      <c r="DA1037" s="337"/>
      <c r="DB1037" s="337"/>
      <c r="DC1037" s="337"/>
      <c r="DD1037" s="337"/>
      <c r="DE1037" s="337"/>
      <c r="DF1037" s="337"/>
      <c r="DG1037" s="337"/>
      <c r="DH1037" s="337"/>
      <c r="DI1037" s="337"/>
      <c r="DJ1037" s="337"/>
      <c r="DK1037" s="337"/>
      <c r="DL1037" s="337"/>
      <c r="DM1037"/>
      <c r="DN1037"/>
      <c r="DO1037"/>
      <c r="EA1037" s="333"/>
      <c r="EB1037" s="333"/>
      <c r="EC1037" s="333"/>
      <c r="ED1037" s="333"/>
      <c r="EE1037" s="333"/>
      <c r="EF1037" s="333"/>
      <c r="EG1037" s="333"/>
      <c r="EH1037" s="333"/>
      <c r="EJ1037" s="66"/>
      <c r="EL1037" s="66"/>
      <c r="EM1037" s="338"/>
    </row>
    <row r="1038" spans="1:143" s="83" customFormat="1">
      <c r="A1038" s="66"/>
      <c r="B1038" s="66"/>
      <c r="C1038" s="120"/>
      <c r="D1038" s="66"/>
      <c r="E1038" s="197"/>
      <c r="F1038" s="120"/>
      <c r="G1038" s="333"/>
      <c r="H1038" s="333"/>
      <c r="I1038" s="333"/>
      <c r="J1038" s="333"/>
      <c r="K1038" s="333"/>
      <c r="L1038" s="333"/>
      <c r="M1038" s="333"/>
      <c r="N1038" s="333"/>
      <c r="O1038" s="333"/>
      <c r="P1038" s="333"/>
      <c r="Q1038" s="333"/>
      <c r="R1038" s="333"/>
      <c r="S1038" s="333"/>
      <c r="T1038" s="333"/>
      <c r="U1038" s="333"/>
      <c r="V1038" s="333"/>
      <c r="W1038" s="333"/>
      <c r="X1038" s="333"/>
      <c r="Y1038" s="333"/>
      <c r="Z1038" s="333"/>
      <c r="AA1038" s="333"/>
      <c r="AB1038" s="333"/>
      <c r="AC1038" s="333"/>
      <c r="AD1038" s="333"/>
      <c r="AE1038" s="333"/>
      <c r="AF1038" s="333"/>
      <c r="AG1038" s="333"/>
      <c r="AH1038" s="333"/>
      <c r="AI1038" s="333"/>
      <c r="AJ1038" s="333"/>
      <c r="AK1038" s="333"/>
      <c r="AL1038" s="333"/>
      <c r="AM1038" s="333"/>
      <c r="AN1038" s="333"/>
      <c r="AO1038"/>
      <c r="AP1038"/>
      <c r="AQ1038"/>
      <c r="AR1038"/>
      <c r="AS1038" s="333"/>
      <c r="AT1038" s="333"/>
      <c r="AU1038" s="333"/>
      <c r="AV1038" s="333"/>
      <c r="AW1038" s="333"/>
      <c r="AX1038" s="333"/>
      <c r="AY1038" s="333"/>
      <c r="AZ1038" s="333"/>
      <c r="BA1038"/>
      <c r="BB1038"/>
      <c r="BC1038"/>
      <c r="BD1038"/>
      <c r="BE1038"/>
      <c r="BF1038"/>
      <c r="BG1038" s="333"/>
      <c r="BH1038" s="333"/>
      <c r="BI1038" s="333"/>
      <c r="BJ1038" s="333"/>
      <c r="BK1038" s="333"/>
      <c r="BL1038" s="333"/>
      <c r="BM1038" s="333"/>
      <c r="BN1038" s="333"/>
      <c r="BO1038" s="333"/>
      <c r="BP1038" s="333"/>
      <c r="BQ1038" s="333"/>
      <c r="BR1038" s="333"/>
      <c r="BS1038" s="333"/>
      <c r="BT1038" s="333"/>
      <c r="BU1038" s="333"/>
      <c r="BV1038" s="333"/>
      <c r="BW1038" s="333"/>
      <c r="BX1038" s="333"/>
      <c r="BY1038" s="333"/>
      <c r="BZ1038" s="333"/>
      <c r="CA1038" s="333"/>
      <c r="CB1038" s="333"/>
      <c r="CC1038" s="333"/>
      <c r="CD1038" s="333"/>
      <c r="CE1038" s="337"/>
      <c r="CF1038" s="337"/>
      <c r="CG1038" s="337"/>
      <c r="CH1038" s="337"/>
      <c r="CI1038" s="333"/>
      <c r="CJ1038" s="333"/>
      <c r="CK1038" s="333"/>
      <c r="CL1038" s="333"/>
      <c r="CM1038" s="333"/>
      <c r="CN1038" s="333"/>
      <c r="CO1038" s="333"/>
      <c r="CP1038" s="333"/>
      <c r="CQ1038" s="337"/>
      <c r="CR1038" s="337"/>
      <c r="CS1038" s="337"/>
      <c r="CT1038" s="337"/>
      <c r="CU1038" s="337"/>
      <c r="CV1038" s="337"/>
      <c r="CW1038" s="337"/>
      <c r="CX1038" s="337"/>
      <c r="CY1038" s="337"/>
      <c r="CZ1038" s="337"/>
      <c r="DA1038" s="337"/>
      <c r="DB1038" s="337"/>
      <c r="DC1038" s="337"/>
      <c r="DD1038" s="337"/>
      <c r="DE1038" s="337"/>
      <c r="DF1038" s="337"/>
      <c r="DG1038" s="337"/>
      <c r="DH1038" s="337"/>
      <c r="DI1038" s="337"/>
      <c r="DJ1038" s="337"/>
      <c r="DK1038" s="337"/>
      <c r="DL1038" s="337"/>
      <c r="DM1038"/>
      <c r="DN1038"/>
      <c r="DO1038"/>
      <c r="EA1038" s="333"/>
      <c r="EB1038" s="333"/>
      <c r="EC1038" s="333"/>
      <c r="ED1038" s="333"/>
      <c r="EE1038" s="333"/>
      <c r="EF1038" s="333"/>
      <c r="EG1038" s="333"/>
      <c r="EH1038" s="333"/>
      <c r="EJ1038" s="66"/>
      <c r="EL1038" s="66"/>
      <c r="EM1038" s="338"/>
    </row>
    <row r="1039" spans="1:143" s="83" customFormat="1">
      <c r="A1039" s="66"/>
      <c r="B1039" s="66"/>
      <c r="C1039" s="120"/>
      <c r="D1039" s="66"/>
      <c r="E1039" s="197"/>
      <c r="F1039" s="120"/>
      <c r="G1039" s="333"/>
      <c r="H1039" s="333"/>
      <c r="I1039" s="333"/>
      <c r="J1039" s="333"/>
      <c r="K1039" s="333"/>
      <c r="L1039" s="333"/>
      <c r="M1039" s="333"/>
      <c r="N1039" s="333"/>
      <c r="O1039" s="333"/>
      <c r="P1039" s="333"/>
      <c r="Q1039" s="333"/>
      <c r="R1039" s="333"/>
      <c r="S1039" s="333"/>
      <c r="T1039" s="333"/>
      <c r="U1039" s="333"/>
      <c r="V1039" s="333"/>
      <c r="W1039" s="333"/>
      <c r="X1039" s="333"/>
      <c r="Y1039" s="333"/>
      <c r="Z1039" s="333"/>
      <c r="AA1039" s="333"/>
      <c r="AB1039" s="333"/>
      <c r="AC1039" s="333"/>
      <c r="AD1039" s="333"/>
      <c r="AE1039" s="333"/>
      <c r="AF1039" s="333"/>
      <c r="AG1039" s="333"/>
      <c r="AH1039" s="333"/>
      <c r="AI1039" s="333"/>
      <c r="AJ1039" s="333"/>
      <c r="AK1039" s="333"/>
      <c r="AL1039" s="333"/>
      <c r="AM1039" s="333"/>
      <c r="AN1039" s="333"/>
      <c r="AO1039"/>
      <c r="AP1039"/>
      <c r="AQ1039"/>
      <c r="AR1039"/>
      <c r="AS1039" s="333"/>
      <c r="AT1039" s="333"/>
      <c r="AU1039" s="333"/>
      <c r="AV1039" s="333"/>
      <c r="AW1039" s="333"/>
      <c r="AX1039" s="333"/>
      <c r="AY1039" s="333"/>
      <c r="AZ1039" s="333"/>
      <c r="BA1039"/>
      <c r="BB1039"/>
      <c r="BC1039"/>
      <c r="BD1039"/>
      <c r="BE1039"/>
      <c r="BF1039"/>
      <c r="BG1039" s="333"/>
      <c r="BH1039" s="333"/>
      <c r="BI1039" s="333"/>
      <c r="BJ1039" s="333"/>
      <c r="BK1039" s="333"/>
      <c r="BL1039" s="333"/>
      <c r="BM1039" s="333"/>
      <c r="BN1039" s="333"/>
      <c r="BO1039" s="333"/>
      <c r="BP1039" s="333"/>
      <c r="BQ1039" s="333"/>
      <c r="BR1039" s="333"/>
      <c r="BS1039" s="333"/>
      <c r="BT1039" s="333"/>
      <c r="BU1039" s="333"/>
      <c r="BV1039" s="333"/>
      <c r="BW1039" s="333"/>
      <c r="BX1039" s="333"/>
      <c r="BY1039" s="333"/>
      <c r="BZ1039" s="333"/>
      <c r="CA1039" s="333"/>
      <c r="CB1039" s="333"/>
      <c r="CC1039" s="333"/>
      <c r="CD1039" s="333"/>
      <c r="CE1039" s="337"/>
      <c r="CF1039" s="337"/>
      <c r="CG1039" s="337"/>
      <c r="CH1039" s="337"/>
      <c r="CI1039" s="333"/>
      <c r="CJ1039" s="333"/>
      <c r="CK1039" s="333"/>
      <c r="CL1039" s="333"/>
      <c r="CM1039" s="333"/>
      <c r="CN1039" s="333"/>
      <c r="CO1039" s="333"/>
      <c r="CP1039" s="333"/>
      <c r="CQ1039" s="337"/>
      <c r="CR1039" s="337"/>
      <c r="CS1039" s="337"/>
      <c r="CT1039" s="337"/>
      <c r="CU1039" s="337"/>
      <c r="CV1039" s="337"/>
      <c r="CW1039" s="337"/>
      <c r="CX1039" s="337"/>
      <c r="CY1039" s="337"/>
      <c r="CZ1039" s="337"/>
      <c r="DA1039" s="337"/>
      <c r="DB1039" s="337"/>
      <c r="DC1039" s="337"/>
      <c r="DD1039" s="337"/>
      <c r="DE1039" s="337"/>
      <c r="DF1039" s="337"/>
      <c r="DG1039" s="337"/>
      <c r="DH1039" s="337"/>
      <c r="DI1039" s="337"/>
      <c r="DJ1039" s="337"/>
      <c r="DK1039" s="337"/>
      <c r="DL1039" s="337"/>
      <c r="DM1039"/>
      <c r="DN1039"/>
      <c r="DO1039"/>
      <c r="EA1039" s="333"/>
      <c r="EB1039" s="333"/>
      <c r="EC1039" s="333"/>
      <c r="ED1039" s="333"/>
      <c r="EE1039" s="333"/>
      <c r="EF1039" s="333"/>
      <c r="EG1039" s="333"/>
      <c r="EH1039" s="333"/>
      <c r="EJ1039" s="66"/>
      <c r="EL1039" s="66"/>
      <c r="EM1039" s="338"/>
    </row>
    <row r="1040" spans="1:143" s="83" customFormat="1">
      <c r="A1040" s="66"/>
      <c r="B1040" s="66"/>
      <c r="C1040" s="120"/>
      <c r="D1040" s="66"/>
      <c r="E1040" s="197"/>
      <c r="F1040" s="120"/>
      <c r="G1040" s="333"/>
      <c r="H1040" s="333"/>
      <c r="I1040" s="333"/>
      <c r="J1040" s="333"/>
      <c r="K1040" s="333"/>
      <c r="L1040" s="333"/>
      <c r="M1040" s="333"/>
      <c r="N1040" s="333"/>
      <c r="O1040" s="333"/>
      <c r="P1040" s="333"/>
      <c r="Q1040" s="333"/>
      <c r="R1040" s="333"/>
      <c r="S1040" s="333"/>
      <c r="T1040" s="333"/>
      <c r="U1040" s="333"/>
      <c r="V1040" s="333"/>
      <c r="W1040" s="333"/>
      <c r="X1040" s="333"/>
      <c r="Y1040" s="333"/>
      <c r="Z1040" s="333"/>
      <c r="AA1040" s="333"/>
      <c r="AB1040" s="333"/>
      <c r="AC1040" s="333"/>
      <c r="AD1040" s="333"/>
      <c r="AE1040" s="333"/>
      <c r="AF1040" s="333"/>
      <c r="AG1040" s="333"/>
      <c r="AH1040" s="333"/>
      <c r="AI1040" s="333"/>
      <c r="AJ1040" s="333"/>
      <c r="AK1040" s="333"/>
      <c r="AL1040" s="333"/>
      <c r="AM1040" s="333"/>
      <c r="AN1040" s="333"/>
      <c r="AO1040"/>
      <c r="AP1040"/>
      <c r="AQ1040"/>
      <c r="AR1040"/>
      <c r="AS1040" s="333"/>
      <c r="AT1040" s="333"/>
      <c r="AU1040" s="333"/>
      <c r="AV1040" s="333"/>
      <c r="AW1040" s="333"/>
      <c r="AX1040" s="333"/>
      <c r="AY1040" s="333"/>
      <c r="AZ1040" s="333"/>
      <c r="BA1040"/>
      <c r="BB1040"/>
      <c r="BC1040"/>
      <c r="BD1040"/>
      <c r="BE1040"/>
      <c r="BF1040"/>
      <c r="BG1040" s="333"/>
      <c r="BH1040" s="333"/>
      <c r="BI1040" s="333"/>
      <c r="BJ1040" s="333"/>
      <c r="BK1040" s="333"/>
      <c r="BL1040" s="333"/>
      <c r="BM1040" s="333"/>
      <c r="BN1040" s="333"/>
      <c r="BO1040" s="333"/>
      <c r="BP1040" s="333"/>
      <c r="BQ1040" s="333"/>
      <c r="BR1040" s="333"/>
      <c r="BS1040" s="333"/>
      <c r="BT1040" s="333"/>
      <c r="BU1040" s="333"/>
      <c r="BV1040" s="333"/>
      <c r="BW1040" s="333"/>
      <c r="BX1040" s="333"/>
      <c r="BY1040" s="333"/>
      <c r="BZ1040" s="333"/>
      <c r="CA1040" s="333"/>
      <c r="CB1040" s="333"/>
      <c r="CC1040" s="333"/>
      <c r="CD1040" s="333"/>
      <c r="CE1040" s="337"/>
      <c r="CF1040" s="337"/>
      <c r="CG1040" s="337"/>
      <c r="CH1040" s="337"/>
      <c r="CI1040" s="333"/>
      <c r="CJ1040" s="333"/>
      <c r="CK1040" s="333"/>
      <c r="CL1040" s="333"/>
      <c r="CM1040" s="333"/>
      <c r="CN1040" s="333"/>
      <c r="CO1040" s="333"/>
      <c r="CP1040" s="333"/>
      <c r="CQ1040" s="337"/>
      <c r="CR1040" s="337"/>
      <c r="CS1040" s="337"/>
      <c r="CT1040" s="337"/>
      <c r="CU1040" s="337"/>
      <c r="CV1040" s="337"/>
      <c r="CW1040" s="337"/>
      <c r="CX1040" s="337"/>
      <c r="CY1040" s="337"/>
      <c r="CZ1040" s="337"/>
      <c r="DA1040" s="337"/>
      <c r="DB1040" s="337"/>
      <c r="DC1040" s="337"/>
      <c r="DD1040" s="337"/>
      <c r="DE1040" s="337"/>
      <c r="DF1040" s="337"/>
      <c r="DG1040" s="337"/>
      <c r="DH1040" s="337"/>
      <c r="DI1040" s="337"/>
      <c r="DJ1040" s="337"/>
      <c r="DK1040" s="337"/>
      <c r="DL1040" s="337"/>
      <c r="DM1040"/>
      <c r="DN1040"/>
      <c r="DO1040"/>
      <c r="EA1040" s="333"/>
      <c r="EB1040" s="333"/>
      <c r="EC1040" s="333"/>
      <c r="ED1040" s="333"/>
      <c r="EE1040" s="333"/>
      <c r="EF1040" s="333"/>
      <c r="EG1040" s="333"/>
      <c r="EH1040" s="333"/>
      <c r="EJ1040" s="66"/>
      <c r="EL1040" s="66"/>
      <c r="EM1040" s="338"/>
    </row>
    <row r="1041" spans="1:143" s="83" customFormat="1">
      <c r="A1041" s="66"/>
      <c r="B1041" s="66"/>
      <c r="C1041" s="120"/>
      <c r="D1041" s="66"/>
      <c r="E1041" s="197"/>
      <c r="F1041" s="120"/>
      <c r="G1041" s="333"/>
      <c r="H1041" s="333"/>
      <c r="I1041" s="333"/>
      <c r="J1041" s="333"/>
      <c r="K1041" s="333"/>
      <c r="L1041" s="333"/>
      <c r="M1041" s="333"/>
      <c r="N1041" s="333"/>
      <c r="O1041" s="333"/>
      <c r="P1041" s="333"/>
      <c r="Q1041" s="333"/>
      <c r="R1041" s="333"/>
      <c r="S1041" s="333"/>
      <c r="T1041" s="333"/>
      <c r="U1041" s="333"/>
      <c r="V1041" s="333"/>
      <c r="W1041" s="333"/>
      <c r="X1041" s="333"/>
      <c r="Y1041" s="333"/>
      <c r="Z1041" s="333"/>
      <c r="AA1041" s="333"/>
      <c r="AB1041" s="333"/>
      <c r="AC1041" s="333"/>
      <c r="AD1041" s="333"/>
      <c r="AE1041" s="333"/>
      <c r="AF1041" s="333"/>
      <c r="AG1041" s="333"/>
      <c r="AH1041" s="333"/>
      <c r="AI1041" s="333"/>
      <c r="AJ1041" s="333"/>
      <c r="AK1041" s="333"/>
      <c r="AL1041" s="333"/>
      <c r="AM1041" s="333"/>
      <c r="AN1041" s="333"/>
      <c r="AO1041"/>
      <c r="AP1041"/>
      <c r="AQ1041"/>
      <c r="AR1041"/>
      <c r="AS1041" s="333"/>
      <c r="AT1041" s="333"/>
      <c r="AU1041" s="333"/>
      <c r="AV1041" s="333"/>
      <c r="AW1041" s="333"/>
      <c r="AX1041" s="333"/>
      <c r="AY1041" s="333"/>
      <c r="AZ1041" s="333"/>
      <c r="BA1041"/>
      <c r="BB1041"/>
      <c r="BC1041"/>
      <c r="BD1041"/>
      <c r="BE1041"/>
      <c r="BF1041"/>
      <c r="BG1041" s="333"/>
      <c r="BH1041" s="333"/>
      <c r="BI1041" s="333"/>
      <c r="BJ1041" s="333"/>
      <c r="BK1041" s="333"/>
      <c r="BL1041" s="333"/>
      <c r="BM1041" s="333"/>
      <c r="BN1041" s="333"/>
      <c r="BO1041" s="333"/>
      <c r="BP1041" s="333"/>
      <c r="BQ1041" s="333"/>
      <c r="BR1041" s="333"/>
      <c r="BS1041" s="333"/>
      <c r="BT1041" s="333"/>
      <c r="BU1041" s="333"/>
      <c r="BV1041" s="333"/>
      <c r="BW1041" s="333"/>
      <c r="BX1041" s="333"/>
      <c r="BY1041" s="333"/>
      <c r="BZ1041" s="333"/>
      <c r="CA1041" s="333"/>
      <c r="CB1041" s="333"/>
      <c r="CC1041" s="333"/>
      <c r="CD1041" s="333"/>
      <c r="CE1041" s="337"/>
      <c r="CF1041" s="337"/>
      <c r="CG1041" s="337"/>
      <c r="CH1041" s="337"/>
      <c r="CI1041" s="333"/>
      <c r="CJ1041" s="333"/>
      <c r="CK1041" s="333"/>
      <c r="CL1041" s="333"/>
      <c r="CM1041" s="333"/>
      <c r="CN1041" s="333"/>
      <c r="CO1041" s="333"/>
      <c r="CP1041" s="333"/>
      <c r="CQ1041" s="337"/>
      <c r="CR1041" s="337"/>
      <c r="CS1041" s="337"/>
      <c r="CT1041" s="337"/>
      <c r="CU1041" s="337"/>
      <c r="CV1041" s="337"/>
      <c r="CW1041" s="337"/>
      <c r="CX1041" s="337"/>
      <c r="CY1041" s="337"/>
      <c r="CZ1041" s="337"/>
      <c r="DA1041" s="337"/>
      <c r="DB1041" s="337"/>
      <c r="DC1041" s="337"/>
      <c r="DD1041" s="337"/>
      <c r="DE1041" s="337"/>
      <c r="DF1041" s="337"/>
      <c r="DG1041" s="337"/>
      <c r="DH1041" s="337"/>
      <c r="DI1041" s="337"/>
      <c r="DJ1041" s="337"/>
      <c r="DK1041" s="337"/>
      <c r="DL1041" s="337"/>
      <c r="DM1041"/>
      <c r="DN1041"/>
      <c r="DO1041"/>
      <c r="EA1041" s="333"/>
      <c r="EB1041" s="333"/>
      <c r="EC1041" s="333"/>
      <c r="ED1041" s="333"/>
      <c r="EE1041" s="333"/>
      <c r="EF1041" s="333"/>
      <c r="EG1041" s="333"/>
      <c r="EH1041" s="333"/>
      <c r="EJ1041" s="66"/>
      <c r="EL1041" s="66"/>
      <c r="EM1041" s="338"/>
    </row>
    <row r="1042" spans="1:143" s="83" customFormat="1">
      <c r="A1042" s="66"/>
      <c r="B1042" s="66"/>
      <c r="C1042" s="120"/>
      <c r="D1042" s="66"/>
      <c r="E1042" s="197"/>
      <c r="F1042" s="120"/>
      <c r="G1042" s="333"/>
      <c r="H1042" s="333"/>
      <c r="I1042" s="333"/>
      <c r="J1042" s="333"/>
      <c r="K1042" s="333"/>
      <c r="L1042" s="333"/>
      <c r="M1042" s="333"/>
      <c r="N1042" s="333"/>
      <c r="O1042" s="333"/>
      <c r="P1042" s="333"/>
      <c r="Q1042" s="333"/>
      <c r="R1042" s="333"/>
      <c r="S1042" s="333"/>
      <c r="T1042" s="333"/>
      <c r="U1042" s="333"/>
      <c r="V1042" s="333"/>
      <c r="W1042" s="333"/>
      <c r="X1042" s="333"/>
      <c r="Y1042" s="333"/>
      <c r="Z1042" s="333"/>
      <c r="AA1042" s="333"/>
      <c r="AB1042" s="333"/>
      <c r="AC1042" s="333"/>
      <c r="AD1042" s="333"/>
      <c r="AE1042" s="333"/>
      <c r="AF1042" s="333"/>
      <c r="AG1042" s="333"/>
      <c r="AH1042" s="333"/>
      <c r="AI1042" s="333"/>
      <c r="AJ1042" s="333"/>
      <c r="AK1042" s="333"/>
      <c r="AL1042" s="333"/>
      <c r="AM1042" s="333"/>
      <c r="AN1042" s="333"/>
      <c r="AO1042"/>
      <c r="AP1042"/>
      <c r="AQ1042"/>
      <c r="AR1042"/>
      <c r="AS1042" s="333"/>
      <c r="AT1042" s="333"/>
      <c r="AU1042" s="333"/>
      <c r="AV1042" s="333"/>
      <c r="AW1042" s="333"/>
      <c r="AX1042" s="333"/>
      <c r="AY1042" s="333"/>
      <c r="AZ1042" s="333"/>
      <c r="BA1042"/>
      <c r="BB1042"/>
      <c r="BC1042"/>
      <c r="BD1042"/>
      <c r="BE1042"/>
      <c r="BF1042"/>
      <c r="BG1042" s="333"/>
      <c r="BH1042" s="333"/>
      <c r="BI1042" s="333"/>
      <c r="BJ1042" s="333"/>
      <c r="BK1042" s="333"/>
      <c r="BL1042" s="333"/>
      <c r="BM1042" s="333"/>
      <c r="BN1042" s="333"/>
      <c r="BO1042" s="333"/>
      <c r="BP1042" s="333"/>
      <c r="BQ1042" s="333"/>
      <c r="BR1042" s="333"/>
      <c r="BS1042" s="333"/>
      <c r="BT1042" s="333"/>
      <c r="BU1042" s="333"/>
      <c r="BV1042" s="333"/>
      <c r="BW1042" s="333"/>
      <c r="BX1042" s="333"/>
      <c r="BY1042" s="333"/>
      <c r="BZ1042" s="333"/>
      <c r="CA1042" s="333"/>
      <c r="CB1042" s="333"/>
      <c r="CC1042" s="333"/>
      <c r="CD1042" s="333"/>
      <c r="CE1042" s="337"/>
      <c r="CF1042" s="337"/>
      <c r="CG1042" s="337"/>
      <c r="CH1042" s="337"/>
      <c r="CI1042" s="333"/>
      <c r="CJ1042" s="333"/>
      <c r="CK1042" s="333"/>
      <c r="CL1042" s="333"/>
      <c r="CM1042" s="333"/>
      <c r="CN1042" s="333"/>
      <c r="CO1042" s="333"/>
      <c r="CP1042" s="333"/>
      <c r="CQ1042" s="337"/>
      <c r="CR1042" s="337"/>
      <c r="CS1042" s="337"/>
      <c r="CT1042" s="337"/>
      <c r="CU1042" s="337"/>
      <c r="CV1042" s="337"/>
      <c r="CW1042" s="337"/>
      <c r="CX1042" s="337"/>
      <c r="CY1042" s="337"/>
      <c r="CZ1042" s="337"/>
      <c r="DA1042" s="337"/>
      <c r="DB1042" s="337"/>
      <c r="DC1042" s="337"/>
      <c r="DD1042" s="337"/>
      <c r="DE1042" s="337"/>
      <c r="DF1042" s="337"/>
      <c r="DG1042" s="337"/>
      <c r="DH1042" s="337"/>
      <c r="DI1042" s="337"/>
      <c r="DJ1042" s="337"/>
      <c r="DK1042" s="337"/>
      <c r="DL1042" s="337"/>
      <c r="DM1042"/>
      <c r="DN1042"/>
      <c r="DO1042"/>
      <c r="EA1042" s="333"/>
      <c r="EB1042" s="333"/>
      <c r="EC1042" s="333"/>
      <c r="ED1042" s="333"/>
      <c r="EE1042" s="333"/>
      <c r="EF1042" s="333"/>
      <c r="EG1042" s="333"/>
      <c r="EH1042" s="333"/>
      <c r="EJ1042" s="66"/>
      <c r="EL1042" s="66"/>
      <c r="EM1042" s="338"/>
    </row>
    <row r="1043" spans="1:143" s="83" customFormat="1">
      <c r="A1043" s="66"/>
      <c r="B1043" s="66"/>
      <c r="C1043" s="120"/>
      <c r="D1043" s="66"/>
      <c r="E1043" s="197"/>
      <c r="F1043" s="120"/>
      <c r="G1043" s="333"/>
      <c r="H1043" s="333"/>
      <c r="I1043" s="333"/>
      <c r="J1043" s="333"/>
      <c r="K1043" s="333"/>
      <c r="L1043" s="333"/>
      <c r="M1043" s="333"/>
      <c r="N1043" s="333"/>
      <c r="O1043" s="333"/>
      <c r="P1043" s="333"/>
      <c r="Q1043" s="333"/>
      <c r="R1043" s="333"/>
      <c r="S1043" s="333"/>
      <c r="T1043" s="333"/>
      <c r="U1043" s="333"/>
      <c r="V1043" s="333"/>
      <c r="W1043" s="333"/>
      <c r="X1043" s="333"/>
      <c r="Y1043" s="333"/>
      <c r="Z1043" s="333"/>
      <c r="AA1043" s="333"/>
      <c r="AB1043" s="333"/>
      <c r="AC1043" s="333"/>
      <c r="AD1043" s="333"/>
      <c r="AE1043" s="333"/>
      <c r="AF1043" s="333"/>
      <c r="AG1043" s="333"/>
      <c r="AH1043" s="333"/>
      <c r="AI1043" s="333"/>
      <c r="AJ1043" s="333"/>
      <c r="AK1043" s="333"/>
      <c r="AL1043" s="333"/>
      <c r="AM1043" s="333"/>
      <c r="AN1043" s="333"/>
      <c r="AO1043"/>
      <c r="AP1043"/>
      <c r="AQ1043"/>
      <c r="AR1043"/>
      <c r="AS1043" s="333"/>
      <c r="AT1043" s="333"/>
      <c r="AU1043" s="333"/>
      <c r="AV1043" s="333"/>
      <c r="AW1043" s="333"/>
      <c r="AX1043" s="333"/>
      <c r="AY1043" s="333"/>
      <c r="AZ1043" s="333"/>
      <c r="BA1043"/>
      <c r="BB1043"/>
      <c r="BC1043"/>
      <c r="BD1043"/>
      <c r="BE1043"/>
      <c r="BF1043"/>
      <c r="BG1043" s="333"/>
      <c r="BH1043" s="333"/>
      <c r="BI1043" s="333"/>
      <c r="BJ1043" s="333"/>
      <c r="BK1043" s="333"/>
      <c r="BL1043" s="333"/>
      <c r="BM1043" s="333"/>
      <c r="BN1043" s="333"/>
      <c r="BO1043" s="333"/>
      <c r="BP1043" s="333"/>
      <c r="BQ1043" s="333"/>
      <c r="BR1043" s="333"/>
      <c r="BS1043" s="333"/>
      <c r="BT1043" s="333"/>
      <c r="BU1043" s="333"/>
      <c r="BV1043" s="333"/>
      <c r="BW1043" s="333"/>
      <c r="BX1043" s="333"/>
      <c r="BY1043" s="333"/>
      <c r="BZ1043" s="333"/>
      <c r="CA1043" s="333"/>
      <c r="CB1043" s="333"/>
      <c r="CC1043" s="333"/>
      <c r="CD1043" s="333"/>
      <c r="CE1043" s="337"/>
      <c r="CF1043" s="337"/>
      <c r="CG1043" s="337"/>
      <c r="CH1043" s="337"/>
      <c r="CI1043" s="333"/>
      <c r="CJ1043" s="333"/>
      <c r="CK1043" s="333"/>
      <c r="CL1043" s="333"/>
      <c r="CM1043" s="333"/>
      <c r="CN1043" s="333"/>
      <c r="CO1043" s="333"/>
      <c r="CP1043" s="333"/>
      <c r="CQ1043" s="337"/>
      <c r="CR1043" s="337"/>
      <c r="CS1043" s="337"/>
      <c r="CT1043" s="337"/>
      <c r="CU1043" s="337"/>
      <c r="CV1043" s="337"/>
      <c r="CW1043" s="337"/>
      <c r="CX1043" s="337"/>
      <c r="CY1043" s="337"/>
      <c r="CZ1043" s="337"/>
      <c r="DA1043" s="337"/>
      <c r="DB1043" s="337"/>
      <c r="DC1043" s="337"/>
      <c r="DD1043" s="337"/>
      <c r="DE1043" s="337"/>
      <c r="DF1043" s="337"/>
      <c r="DG1043" s="337"/>
      <c r="DH1043" s="337"/>
      <c r="DI1043" s="337"/>
      <c r="DJ1043" s="337"/>
      <c r="DK1043" s="337"/>
      <c r="DL1043" s="337"/>
      <c r="DM1043"/>
      <c r="DN1043"/>
      <c r="DO1043"/>
      <c r="EA1043" s="333"/>
      <c r="EB1043" s="333"/>
      <c r="EC1043" s="333"/>
      <c r="ED1043" s="333"/>
      <c r="EE1043" s="333"/>
      <c r="EF1043" s="333"/>
      <c r="EG1043" s="333"/>
      <c r="EH1043" s="333"/>
      <c r="EJ1043" s="66"/>
      <c r="EL1043" s="66"/>
      <c r="EM1043" s="338"/>
    </row>
    <row r="1044" spans="1:143" s="83" customFormat="1">
      <c r="A1044" s="66"/>
      <c r="B1044" s="66"/>
      <c r="C1044" s="120"/>
      <c r="D1044" s="66"/>
      <c r="E1044" s="197"/>
      <c r="F1044" s="120"/>
      <c r="G1044" s="333"/>
      <c r="H1044" s="333"/>
      <c r="I1044" s="333"/>
      <c r="J1044" s="333"/>
      <c r="K1044" s="333"/>
      <c r="L1044" s="333"/>
      <c r="M1044" s="333"/>
      <c r="N1044" s="333"/>
      <c r="O1044" s="333"/>
      <c r="P1044" s="333"/>
      <c r="Q1044" s="333"/>
      <c r="R1044" s="333"/>
      <c r="S1044" s="333"/>
      <c r="T1044" s="333"/>
      <c r="U1044" s="333"/>
      <c r="V1044" s="333"/>
      <c r="W1044" s="333"/>
      <c r="X1044" s="333"/>
      <c r="Y1044" s="333"/>
      <c r="Z1044" s="333"/>
      <c r="AA1044" s="333"/>
      <c r="AB1044" s="333"/>
      <c r="AC1044" s="333"/>
      <c r="AD1044" s="333"/>
      <c r="AE1044" s="333"/>
      <c r="AF1044" s="333"/>
      <c r="AG1044" s="333"/>
      <c r="AH1044" s="333"/>
      <c r="AI1044" s="333"/>
      <c r="AJ1044" s="333"/>
      <c r="AK1044" s="333"/>
      <c r="AL1044" s="333"/>
      <c r="AM1044" s="333"/>
      <c r="AN1044" s="333"/>
      <c r="AO1044"/>
      <c r="AP1044"/>
      <c r="AQ1044"/>
      <c r="AR1044"/>
      <c r="AS1044" s="333"/>
      <c r="AT1044" s="333"/>
      <c r="AU1044" s="333"/>
      <c r="AV1044" s="333"/>
      <c r="AW1044" s="333"/>
      <c r="AX1044" s="333"/>
      <c r="AY1044" s="333"/>
      <c r="AZ1044" s="333"/>
      <c r="BA1044"/>
      <c r="BB1044"/>
      <c r="BC1044"/>
      <c r="BD1044"/>
      <c r="BE1044"/>
      <c r="BF1044"/>
      <c r="BG1044" s="333"/>
      <c r="BH1044" s="333"/>
      <c r="BI1044" s="333"/>
      <c r="BJ1044" s="333"/>
      <c r="BK1044" s="333"/>
      <c r="BL1044" s="333"/>
      <c r="BM1044" s="333"/>
      <c r="BN1044" s="333"/>
      <c r="BO1044" s="333"/>
      <c r="BP1044" s="333"/>
      <c r="BQ1044" s="333"/>
      <c r="BR1044" s="333"/>
      <c r="BS1044" s="333"/>
      <c r="BT1044" s="333"/>
      <c r="BU1044" s="333"/>
      <c r="BV1044" s="333"/>
      <c r="BW1044" s="333"/>
      <c r="BX1044" s="333"/>
      <c r="BY1044" s="333"/>
      <c r="BZ1044" s="333"/>
      <c r="CA1044" s="333"/>
      <c r="CB1044" s="333"/>
      <c r="CC1044" s="333"/>
      <c r="CD1044" s="333"/>
      <c r="CE1044" s="337"/>
      <c r="CF1044" s="337"/>
      <c r="CG1044" s="337"/>
      <c r="CH1044" s="337"/>
      <c r="CI1044" s="333"/>
      <c r="CJ1044" s="333"/>
      <c r="CK1044" s="333"/>
      <c r="CL1044" s="333"/>
      <c r="CM1044" s="333"/>
      <c r="CN1044" s="333"/>
      <c r="CO1044" s="333"/>
      <c r="CP1044" s="333"/>
      <c r="CQ1044" s="337"/>
      <c r="CR1044" s="337"/>
      <c r="CS1044" s="337"/>
      <c r="CT1044" s="337"/>
      <c r="CU1044" s="337"/>
      <c r="CV1044" s="337"/>
      <c r="CW1044" s="337"/>
      <c r="CX1044" s="337"/>
      <c r="CY1044" s="337"/>
      <c r="CZ1044" s="337"/>
      <c r="DA1044" s="337"/>
      <c r="DB1044" s="337"/>
      <c r="DC1044" s="337"/>
      <c r="DD1044" s="337"/>
      <c r="DE1044" s="337"/>
      <c r="DF1044" s="337"/>
      <c r="DG1044" s="337"/>
      <c r="DH1044" s="337"/>
      <c r="DI1044" s="337"/>
      <c r="DJ1044" s="337"/>
      <c r="DK1044" s="337"/>
      <c r="DL1044" s="337"/>
      <c r="DM1044"/>
      <c r="DN1044"/>
      <c r="DO1044"/>
      <c r="EA1044" s="333"/>
      <c r="EB1044" s="333"/>
      <c r="EC1044" s="333"/>
      <c r="ED1044" s="333"/>
      <c r="EE1044" s="333"/>
      <c r="EF1044" s="333"/>
      <c r="EG1044" s="333"/>
      <c r="EH1044" s="333"/>
      <c r="EJ1044" s="66"/>
      <c r="EL1044" s="66"/>
      <c r="EM1044" s="338"/>
    </row>
    <row r="1045" spans="1:143" s="83" customFormat="1">
      <c r="A1045" s="66"/>
      <c r="B1045" s="66"/>
      <c r="C1045" s="120"/>
      <c r="D1045" s="66"/>
      <c r="E1045" s="197"/>
      <c r="F1045" s="120"/>
      <c r="G1045" s="333"/>
      <c r="H1045" s="333"/>
      <c r="I1045" s="333"/>
      <c r="J1045" s="333"/>
      <c r="K1045" s="333"/>
      <c r="L1045" s="333"/>
      <c r="M1045" s="333"/>
      <c r="N1045" s="333"/>
      <c r="O1045" s="333"/>
      <c r="P1045" s="333"/>
      <c r="Q1045" s="333"/>
      <c r="R1045" s="333"/>
      <c r="S1045" s="333"/>
      <c r="T1045" s="333"/>
      <c r="U1045" s="333"/>
      <c r="V1045" s="333"/>
      <c r="W1045" s="333"/>
      <c r="X1045" s="333"/>
      <c r="Y1045" s="333"/>
      <c r="Z1045" s="333"/>
      <c r="AA1045" s="333"/>
      <c r="AB1045" s="333"/>
      <c r="AC1045" s="333"/>
      <c r="AD1045" s="333"/>
      <c r="AE1045" s="333"/>
      <c r="AF1045" s="333"/>
      <c r="AG1045" s="333"/>
      <c r="AH1045" s="333"/>
      <c r="AI1045" s="333"/>
      <c r="AJ1045" s="333"/>
      <c r="AK1045" s="333"/>
      <c r="AL1045" s="333"/>
      <c r="AM1045" s="333"/>
      <c r="AN1045" s="333"/>
      <c r="AO1045"/>
      <c r="AP1045"/>
      <c r="AQ1045"/>
      <c r="AR1045"/>
      <c r="AS1045" s="333"/>
      <c r="AT1045" s="333"/>
      <c r="AU1045" s="333"/>
      <c r="AV1045" s="333"/>
      <c r="AW1045" s="333"/>
      <c r="AX1045" s="333"/>
      <c r="AY1045" s="333"/>
      <c r="AZ1045" s="333"/>
      <c r="BA1045"/>
      <c r="BB1045"/>
      <c r="BC1045"/>
      <c r="BD1045"/>
      <c r="BE1045"/>
      <c r="BF1045"/>
      <c r="BG1045" s="333"/>
      <c r="BH1045" s="333"/>
      <c r="BI1045" s="333"/>
      <c r="BJ1045" s="333"/>
      <c r="BK1045" s="333"/>
      <c r="BL1045" s="333"/>
      <c r="BM1045" s="333"/>
      <c r="BN1045" s="333"/>
      <c r="BO1045" s="333"/>
      <c r="BP1045" s="333"/>
      <c r="BQ1045" s="333"/>
      <c r="BR1045" s="333"/>
      <c r="BS1045" s="333"/>
      <c r="BT1045" s="333"/>
      <c r="BU1045" s="333"/>
      <c r="BV1045" s="333"/>
      <c r="BW1045" s="333"/>
      <c r="BX1045" s="333"/>
      <c r="BY1045" s="333"/>
      <c r="BZ1045" s="333"/>
      <c r="CA1045" s="333"/>
      <c r="CB1045" s="333"/>
      <c r="CC1045" s="333"/>
      <c r="CD1045" s="333"/>
      <c r="CE1045" s="337"/>
      <c r="CF1045" s="337"/>
      <c r="CG1045" s="337"/>
      <c r="CH1045" s="337"/>
      <c r="CI1045" s="333"/>
      <c r="CJ1045" s="333"/>
      <c r="CK1045" s="333"/>
      <c r="CL1045" s="333"/>
      <c r="CM1045" s="333"/>
      <c r="CN1045" s="333"/>
      <c r="CO1045" s="333"/>
      <c r="CP1045" s="333"/>
      <c r="CQ1045" s="337"/>
      <c r="CR1045" s="337"/>
      <c r="CS1045" s="337"/>
      <c r="CT1045" s="337"/>
      <c r="CU1045" s="337"/>
      <c r="CV1045" s="337"/>
      <c r="CW1045" s="337"/>
      <c r="CX1045" s="337"/>
      <c r="CY1045" s="337"/>
      <c r="CZ1045" s="337"/>
      <c r="DA1045" s="337"/>
      <c r="DB1045" s="337"/>
      <c r="DC1045" s="337"/>
      <c r="DD1045" s="337"/>
      <c r="DE1045" s="337"/>
      <c r="DF1045" s="337"/>
      <c r="DG1045" s="337"/>
      <c r="DH1045" s="337"/>
      <c r="DI1045" s="337"/>
      <c r="DJ1045" s="337"/>
      <c r="DK1045" s="337"/>
      <c r="DL1045" s="337"/>
      <c r="DM1045"/>
      <c r="DN1045"/>
      <c r="DO1045"/>
      <c r="EA1045" s="333"/>
      <c r="EB1045" s="333"/>
      <c r="EC1045" s="333"/>
      <c r="ED1045" s="333"/>
      <c r="EE1045" s="333"/>
      <c r="EF1045" s="333"/>
      <c r="EG1045" s="333"/>
      <c r="EH1045" s="333"/>
      <c r="EJ1045" s="66"/>
      <c r="EL1045" s="66"/>
      <c r="EM1045" s="338"/>
    </row>
    <row r="1046" spans="1:143" s="83" customFormat="1">
      <c r="A1046" s="66"/>
      <c r="B1046" s="66"/>
      <c r="C1046" s="120"/>
      <c r="D1046" s="66"/>
      <c r="E1046" s="197"/>
      <c r="F1046" s="120"/>
      <c r="G1046" s="333"/>
      <c r="H1046" s="333"/>
      <c r="I1046" s="333"/>
      <c r="J1046" s="333"/>
      <c r="K1046" s="333"/>
      <c r="L1046" s="333"/>
      <c r="M1046" s="333"/>
      <c r="N1046" s="333"/>
      <c r="O1046" s="333"/>
      <c r="P1046" s="333"/>
      <c r="Q1046" s="333"/>
      <c r="R1046" s="333"/>
      <c r="S1046" s="333"/>
      <c r="T1046" s="333"/>
      <c r="U1046" s="333"/>
      <c r="V1046" s="333"/>
      <c r="W1046" s="333"/>
      <c r="X1046" s="333"/>
      <c r="Y1046" s="333"/>
      <c r="Z1046" s="333"/>
      <c r="AA1046" s="333"/>
      <c r="AB1046" s="333"/>
      <c r="AC1046" s="333"/>
      <c r="AD1046" s="333"/>
      <c r="AE1046" s="333"/>
      <c r="AF1046" s="333"/>
      <c r="AG1046" s="333"/>
      <c r="AH1046" s="333"/>
      <c r="AI1046" s="333"/>
      <c r="AJ1046" s="333"/>
      <c r="AK1046" s="333"/>
      <c r="AL1046" s="333"/>
      <c r="AM1046" s="333"/>
      <c r="AN1046" s="333"/>
      <c r="AO1046"/>
      <c r="AP1046"/>
      <c r="AQ1046"/>
      <c r="AR1046"/>
      <c r="AS1046" s="333"/>
      <c r="AT1046" s="333"/>
      <c r="AU1046" s="333"/>
      <c r="AV1046" s="333"/>
      <c r="AW1046" s="333"/>
      <c r="AX1046" s="333"/>
      <c r="AY1046" s="333"/>
      <c r="AZ1046" s="333"/>
      <c r="BA1046"/>
      <c r="BB1046"/>
      <c r="BC1046"/>
      <c r="BD1046"/>
      <c r="BE1046"/>
      <c r="BF1046"/>
      <c r="BG1046" s="333"/>
      <c r="BH1046" s="333"/>
      <c r="BI1046" s="333"/>
      <c r="BJ1046" s="333"/>
      <c r="BK1046" s="333"/>
      <c r="BL1046" s="333"/>
      <c r="BM1046" s="333"/>
      <c r="BN1046" s="333"/>
      <c r="BO1046" s="333"/>
      <c r="BP1046" s="333"/>
      <c r="BQ1046" s="333"/>
      <c r="BR1046" s="333"/>
      <c r="BS1046" s="333"/>
      <c r="BT1046" s="333"/>
      <c r="BU1046" s="333"/>
      <c r="BV1046" s="333"/>
      <c r="BW1046" s="333"/>
      <c r="BX1046" s="333"/>
      <c r="BY1046" s="333"/>
      <c r="BZ1046" s="333"/>
      <c r="CA1046" s="333"/>
      <c r="CB1046" s="333"/>
      <c r="CC1046" s="333"/>
      <c r="CD1046" s="333"/>
      <c r="CE1046" s="337"/>
      <c r="CF1046" s="337"/>
      <c r="CG1046" s="337"/>
      <c r="CH1046" s="337"/>
      <c r="CI1046" s="333"/>
      <c r="CJ1046" s="333"/>
      <c r="CK1046" s="333"/>
      <c r="CL1046" s="333"/>
      <c r="CM1046" s="333"/>
      <c r="CN1046" s="333"/>
      <c r="CO1046" s="333"/>
      <c r="CP1046" s="333"/>
      <c r="CQ1046" s="337"/>
      <c r="CR1046" s="337"/>
      <c r="CS1046" s="337"/>
      <c r="CT1046" s="337"/>
      <c r="CU1046" s="337"/>
      <c r="CV1046" s="337"/>
      <c r="CW1046" s="337"/>
      <c r="CX1046" s="337"/>
      <c r="CY1046" s="337"/>
      <c r="CZ1046" s="337"/>
      <c r="DA1046" s="337"/>
      <c r="DB1046" s="337"/>
      <c r="DC1046" s="337"/>
      <c r="DD1046" s="337"/>
      <c r="DE1046" s="337"/>
      <c r="DF1046" s="337"/>
      <c r="DG1046" s="337"/>
      <c r="DH1046" s="337"/>
      <c r="DI1046" s="337"/>
      <c r="DJ1046" s="337"/>
      <c r="DK1046" s="337"/>
      <c r="DL1046" s="337"/>
      <c r="DM1046"/>
      <c r="DN1046"/>
      <c r="DO1046"/>
      <c r="EA1046" s="333"/>
      <c r="EB1046" s="333"/>
      <c r="EC1046" s="333"/>
      <c r="ED1046" s="333"/>
      <c r="EE1046" s="333"/>
      <c r="EF1046" s="333"/>
      <c r="EG1046" s="333"/>
      <c r="EH1046" s="333"/>
      <c r="EJ1046" s="66"/>
      <c r="EL1046" s="66"/>
      <c r="EM1046" s="338"/>
    </row>
    <row r="1047" spans="1:143" s="83" customFormat="1">
      <c r="A1047" s="66"/>
      <c r="B1047" s="66"/>
      <c r="C1047" s="120"/>
      <c r="D1047" s="66"/>
      <c r="E1047" s="197"/>
      <c r="F1047" s="120"/>
      <c r="G1047" s="333"/>
      <c r="H1047" s="333"/>
      <c r="I1047" s="333"/>
      <c r="J1047" s="333"/>
      <c r="K1047" s="333"/>
      <c r="L1047" s="333"/>
      <c r="M1047" s="333"/>
      <c r="N1047" s="333"/>
      <c r="O1047" s="333"/>
      <c r="P1047" s="333"/>
      <c r="Q1047" s="333"/>
      <c r="R1047" s="333"/>
      <c r="S1047" s="333"/>
      <c r="T1047" s="333"/>
      <c r="U1047" s="333"/>
      <c r="V1047" s="333"/>
      <c r="W1047" s="333"/>
      <c r="X1047" s="333"/>
      <c r="Y1047" s="333"/>
      <c r="Z1047" s="333"/>
      <c r="AA1047" s="333"/>
      <c r="AB1047" s="333"/>
      <c r="AC1047" s="333"/>
      <c r="AD1047" s="333"/>
      <c r="AE1047" s="333"/>
      <c r="AF1047" s="333"/>
      <c r="AG1047" s="333"/>
      <c r="AH1047" s="333"/>
      <c r="AI1047" s="333"/>
      <c r="AJ1047" s="333"/>
      <c r="AK1047" s="333"/>
      <c r="AL1047" s="333"/>
      <c r="AM1047" s="333"/>
      <c r="AN1047" s="333"/>
      <c r="AO1047"/>
      <c r="AP1047"/>
      <c r="AQ1047"/>
      <c r="AR1047"/>
      <c r="AS1047" s="333"/>
      <c r="AT1047" s="333"/>
      <c r="AU1047" s="333"/>
      <c r="AV1047" s="333"/>
      <c r="AW1047" s="333"/>
      <c r="AX1047" s="333"/>
      <c r="AY1047" s="333"/>
      <c r="AZ1047" s="333"/>
      <c r="BA1047"/>
      <c r="BB1047"/>
      <c r="BC1047"/>
      <c r="BD1047"/>
      <c r="BE1047"/>
      <c r="BF1047"/>
      <c r="BG1047" s="333"/>
      <c r="BH1047" s="333"/>
      <c r="BI1047" s="333"/>
      <c r="BJ1047" s="333"/>
      <c r="BK1047" s="333"/>
      <c r="BL1047" s="333"/>
      <c r="BM1047" s="333"/>
      <c r="BN1047" s="333"/>
      <c r="BO1047" s="333"/>
      <c r="BP1047" s="333"/>
      <c r="BQ1047" s="333"/>
      <c r="BR1047" s="333"/>
      <c r="BS1047" s="333"/>
      <c r="BT1047" s="333"/>
      <c r="BU1047" s="333"/>
      <c r="BV1047" s="333"/>
      <c r="BW1047" s="333"/>
      <c r="BX1047" s="333"/>
      <c r="BY1047" s="333"/>
      <c r="BZ1047" s="333"/>
      <c r="CA1047" s="333"/>
      <c r="CB1047" s="333"/>
      <c r="CC1047" s="333"/>
      <c r="CD1047" s="333"/>
      <c r="CE1047" s="337"/>
      <c r="CF1047" s="337"/>
      <c r="CG1047" s="337"/>
      <c r="CH1047" s="337"/>
      <c r="CI1047" s="333"/>
      <c r="CJ1047" s="333"/>
      <c r="CK1047" s="333"/>
      <c r="CL1047" s="333"/>
      <c r="CM1047" s="333"/>
      <c r="CN1047" s="333"/>
      <c r="CO1047" s="333"/>
      <c r="CP1047" s="333"/>
      <c r="CQ1047" s="337"/>
      <c r="CR1047" s="337"/>
      <c r="CS1047" s="337"/>
      <c r="CT1047" s="337"/>
      <c r="CU1047" s="337"/>
      <c r="CV1047" s="337"/>
      <c r="CW1047" s="337"/>
      <c r="CX1047" s="337"/>
      <c r="CY1047" s="337"/>
      <c r="CZ1047" s="337"/>
      <c r="DA1047" s="337"/>
      <c r="DB1047" s="337"/>
      <c r="DC1047" s="337"/>
      <c r="DD1047" s="337"/>
      <c r="DE1047" s="337"/>
      <c r="DF1047" s="337"/>
      <c r="DG1047" s="337"/>
      <c r="DH1047" s="337"/>
      <c r="DI1047" s="337"/>
      <c r="DJ1047" s="337"/>
      <c r="DK1047" s="337"/>
      <c r="DL1047" s="337"/>
      <c r="DM1047"/>
      <c r="DN1047"/>
      <c r="DO1047"/>
      <c r="EA1047" s="333"/>
      <c r="EB1047" s="333"/>
      <c r="EC1047" s="333"/>
      <c r="ED1047" s="333"/>
      <c r="EE1047" s="333"/>
      <c r="EF1047" s="333"/>
      <c r="EG1047" s="333"/>
      <c r="EH1047" s="333"/>
      <c r="EJ1047" s="66"/>
      <c r="EL1047" s="66"/>
      <c r="EM1047" s="338"/>
    </row>
    <row r="1048" spans="1:143" s="83" customFormat="1">
      <c r="A1048" s="66"/>
      <c r="B1048" s="66"/>
      <c r="C1048" s="120"/>
      <c r="D1048" s="66"/>
      <c r="E1048" s="197"/>
      <c r="F1048" s="120"/>
      <c r="G1048" s="333"/>
      <c r="H1048" s="333"/>
      <c r="I1048" s="333"/>
      <c r="J1048" s="333"/>
      <c r="K1048" s="333"/>
      <c r="L1048" s="333"/>
      <c r="M1048" s="333"/>
      <c r="N1048" s="333"/>
      <c r="O1048" s="333"/>
      <c r="P1048" s="333"/>
      <c r="Q1048" s="333"/>
      <c r="R1048" s="333"/>
      <c r="S1048" s="333"/>
      <c r="T1048" s="333"/>
      <c r="U1048" s="333"/>
      <c r="V1048" s="333"/>
      <c r="W1048" s="333"/>
      <c r="X1048" s="333"/>
      <c r="Y1048" s="333"/>
      <c r="Z1048" s="333"/>
      <c r="AA1048" s="333"/>
      <c r="AB1048" s="333"/>
      <c r="AC1048" s="333"/>
      <c r="AD1048" s="333"/>
      <c r="AE1048" s="333"/>
      <c r="AF1048" s="333"/>
      <c r="AG1048" s="333"/>
      <c r="AH1048" s="333"/>
      <c r="AI1048" s="333"/>
      <c r="AJ1048" s="333"/>
      <c r="AK1048" s="333"/>
      <c r="AL1048" s="333"/>
      <c r="AM1048" s="333"/>
      <c r="AN1048" s="333"/>
      <c r="AO1048"/>
      <c r="AP1048"/>
      <c r="AQ1048"/>
      <c r="AR1048"/>
      <c r="AS1048" s="333"/>
      <c r="AT1048" s="333"/>
      <c r="AU1048" s="333"/>
      <c r="AV1048" s="333"/>
      <c r="AW1048" s="333"/>
      <c r="AX1048" s="333"/>
      <c r="AY1048" s="333"/>
      <c r="AZ1048" s="333"/>
      <c r="BA1048"/>
      <c r="BB1048"/>
      <c r="BC1048"/>
      <c r="BD1048"/>
      <c r="BE1048"/>
      <c r="BF1048"/>
      <c r="BG1048" s="333"/>
      <c r="BH1048" s="333"/>
      <c r="BI1048" s="333"/>
      <c r="BJ1048" s="333"/>
      <c r="BK1048" s="333"/>
      <c r="BL1048" s="333"/>
      <c r="BM1048" s="333"/>
      <c r="BN1048" s="333"/>
      <c r="BO1048" s="333"/>
      <c r="BP1048" s="333"/>
      <c r="BQ1048" s="333"/>
      <c r="BR1048" s="333"/>
      <c r="BS1048" s="333"/>
      <c r="BT1048" s="333"/>
      <c r="BU1048" s="333"/>
      <c r="BV1048" s="333"/>
      <c r="BW1048" s="333"/>
      <c r="BX1048" s="333"/>
      <c r="BY1048" s="333"/>
      <c r="BZ1048" s="333"/>
      <c r="CA1048" s="333"/>
      <c r="CB1048" s="333"/>
      <c r="CC1048" s="333"/>
      <c r="CD1048" s="333"/>
      <c r="CE1048" s="337"/>
      <c r="CF1048" s="337"/>
      <c r="CG1048" s="337"/>
      <c r="CH1048" s="337"/>
      <c r="CI1048" s="333"/>
      <c r="CJ1048" s="333"/>
      <c r="CK1048" s="333"/>
      <c r="CL1048" s="333"/>
      <c r="CM1048" s="333"/>
      <c r="CN1048" s="333"/>
      <c r="CO1048" s="333"/>
      <c r="CP1048" s="333"/>
      <c r="CQ1048" s="337"/>
      <c r="CR1048" s="337"/>
      <c r="CS1048" s="337"/>
      <c r="CT1048" s="337"/>
      <c r="CU1048" s="337"/>
      <c r="CV1048" s="337"/>
      <c r="CW1048" s="337"/>
      <c r="CX1048" s="337"/>
      <c r="CY1048" s="337"/>
      <c r="CZ1048" s="337"/>
      <c r="DA1048" s="337"/>
      <c r="DB1048" s="337"/>
      <c r="DC1048" s="337"/>
      <c r="DD1048" s="337"/>
      <c r="DE1048" s="337"/>
      <c r="DF1048" s="337"/>
      <c r="DG1048" s="337"/>
      <c r="DH1048" s="337"/>
      <c r="DI1048" s="337"/>
      <c r="DJ1048" s="337"/>
      <c r="DK1048" s="337"/>
      <c r="DL1048" s="337"/>
      <c r="DM1048"/>
      <c r="DN1048"/>
      <c r="DO1048"/>
      <c r="EA1048" s="333"/>
      <c r="EB1048" s="333"/>
      <c r="EC1048" s="333"/>
      <c r="ED1048" s="333"/>
      <c r="EE1048" s="333"/>
      <c r="EF1048" s="333"/>
      <c r="EG1048" s="333"/>
      <c r="EH1048" s="333"/>
      <c r="EJ1048" s="66"/>
      <c r="EL1048" s="66"/>
      <c r="EM1048" s="338"/>
    </row>
    <row r="1049" spans="1:143" s="83" customFormat="1">
      <c r="A1049" s="66"/>
      <c r="B1049" s="66"/>
      <c r="C1049" s="120"/>
      <c r="D1049" s="66"/>
      <c r="E1049" s="197"/>
      <c r="F1049" s="120"/>
      <c r="G1049" s="333"/>
      <c r="H1049" s="333"/>
      <c r="I1049" s="333"/>
      <c r="J1049" s="333"/>
      <c r="K1049" s="333"/>
      <c r="L1049" s="333"/>
      <c r="M1049" s="333"/>
      <c r="N1049" s="333"/>
      <c r="O1049" s="333"/>
      <c r="P1049" s="333"/>
      <c r="Q1049" s="333"/>
      <c r="R1049" s="333"/>
      <c r="S1049" s="333"/>
      <c r="T1049" s="333"/>
      <c r="U1049" s="333"/>
      <c r="V1049" s="333"/>
      <c r="W1049" s="333"/>
      <c r="X1049" s="333"/>
      <c r="Y1049" s="333"/>
      <c r="Z1049" s="333"/>
      <c r="AA1049" s="333"/>
      <c r="AB1049" s="333"/>
      <c r="AC1049" s="333"/>
      <c r="AD1049" s="333"/>
      <c r="AE1049" s="333"/>
      <c r="AF1049" s="333"/>
      <c r="AG1049" s="333"/>
      <c r="AH1049" s="333"/>
      <c r="AI1049" s="333"/>
      <c r="AJ1049" s="333"/>
      <c r="AK1049" s="333"/>
      <c r="AL1049" s="333"/>
      <c r="AM1049" s="333"/>
      <c r="AN1049" s="333"/>
      <c r="AO1049"/>
      <c r="AP1049"/>
      <c r="AQ1049"/>
      <c r="AR1049"/>
      <c r="AS1049" s="333"/>
      <c r="AT1049" s="333"/>
      <c r="AU1049" s="333"/>
      <c r="AV1049" s="333"/>
      <c r="AW1049" s="333"/>
      <c r="AX1049" s="333"/>
      <c r="AY1049" s="333"/>
      <c r="AZ1049" s="333"/>
      <c r="BA1049"/>
      <c r="BB1049"/>
      <c r="BC1049"/>
      <c r="BD1049"/>
      <c r="BE1049"/>
      <c r="BF1049"/>
      <c r="BG1049" s="333"/>
      <c r="BH1049" s="333"/>
      <c r="BI1049" s="333"/>
      <c r="BJ1049" s="333"/>
      <c r="BK1049" s="333"/>
      <c r="BL1049" s="333"/>
      <c r="BM1049" s="333"/>
      <c r="BN1049" s="333"/>
      <c r="BO1049" s="333"/>
      <c r="BP1049" s="333"/>
      <c r="BQ1049" s="333"/>
      <c r="BR1049" s="333"/>
      <c r="BS1049" s="333"/>
      <c r="BT1049" s="333"/>
      <c r="BU1049" s="333"/>
      <c r="BV1049" s="333"/>
      <c r="BW1049" s="333"/>
      <c r="BX1049" s="333"/>
      <c r="BY1049" s="333"/>
      <c r="BZ1049" s="333"/>
      <c r="CA1049" s="333"/>
      <c r="CB1049" s="333"/>
      <c r="CC1049" s="333"/>
      <c r="CD1049" s="333"/>
      <c r="CE1049" s="337"/>
      <c r="CF1049" s="337"/>
      <c r="CG1049" s="337"/>
      <c r="CH1049" s="337"/>
      <c r="CI1049" s="333"/>
      <c r="CJ1049" s="333"/>
      <c r="CK1049" s="333"/>
      <c r="CL1049" s="333"/>
      <c r="CM1049" s="333"/>
      <c r="CN1049" s="333"/>
      <c r="CO1049" s="333"/>
      <c r="CP1049" s="333"/>
      <c r="CQ1049" s="337"/>
      <c r="CR1049" s="337"/>
      <c r="CS1049" s="337"/>
      <c r="CT1049" s="337"/>
      <c r="CU1049" s="337"/>
      <c r="CV1049" s="337"/>
      <c r="CW1049" s="337"/>
      <c r="CX1049" s="337"/>
      <c r="CY1049" s="337"/>
      <c r="CZ1049" s="337"/>
      <c r="DA1049" s="337"/>
      <c r="DB1049" s="337"/>
      <c r="DC1049" s="337"/>
      <c r="DD1049" s="337"/>
      <c r="DE1049" s="337"/>
      <c r="DF1049" s="337"/>
      <c r="DG1049" s="337"/>
      <c r="DH1049" s="337"/>
      <c r="DI1049" s="337"/>
      <c r="DJ1049" s="337"/>
      <c r="DK1049" s="337"/>
      <c r="DL1049" s="337"/>
      <c r="DM1049"/>
      <c r="DN1049"/>
      <c r="DO1049"/>
      <c r="EA1049" s="333"/>
      <c r="EB1049" s="333"/>
      <c r="EC1049" s="333"/>
      <c r="ED1049" s="333"/>
      <c r="EE1049" s="333"/>
      <c r="EF1049" s="333"/>
      <c r="EG1049" s="333"/>
      <c r="EH1049" s="333"/>
      <c r="EJ1049" s="66"/>
      <c r="EL1049" s="66"/>
      <c r="EM1049" s="338"/>
    </row>
    <row r="1050" spans="1:143" s="83" customFormat="1">
      <c r="A1050" s="66"/>
      <c r="B1050" s="66"/>
      <c r="C1050" s="120"/>
      <c r="D1050" s="66"/>
      <c r="E1050" s="197"/>
      <c r="F1050" s="120"/>
      <c r="G1050" s="333"/>
      <c r="H1050" s="333"/>
      <c r="I1050" s="333"/>
      <c r="J1050" s="333"/>
      <c r="K1050" s="333"/>
      <c r="L1050" s="333"/>
      <c r="M1050" s="333"/>
      <c r="N1050" s="333"/>
      <c r="O1050" s="333"/>
      <c r="P1050" s="333"/>
      <c r="Q1050" s="333"/>
      <c r="R1050" s="333"/>
      <c r="S1050" s="333"/>
      <c r="T1050" s="333"/>
      <c r="U1050" s="333"/>
      <c r="V1050" s="333"/>
      <c r="W1050" s="333"/>
      <c r="X1050" s="333"/>
      <c r="Y1050" s="333"/>
      <c r="Z1050" s="333"/>
      <c r="AA1050" s="333"/>
      <c r="AB1050" s="333"/>
      <c r="AC1050" s="333"/>
      <c r="AD1050" s="333"/>
      <c r="AE1050" s="333"/>
      <c r="AF1050" s="333"/>
      <c r="AG1050" s="333"/>
      <c r="AH1050" s="333"/>
      <c r="AI1050" s="333"/>
      <c r="AJ1050" s="333"/>
      <c r="AK1050" s="333"/>
      <c r="AL1050" s="333"/>
      <c r="AM1050" s="333"/>
      <c r="AN1050" s="333"/>
      <c r="AO1050"/>
      <c r="AP1050"/>
      <c r="AQ1050"/>
      <c r="AR1050"/>
      <c r="AS1050" s="333"/>
      <c r="AT1050" s="333"/>
      <c r="AU1050" s="333"/>
      <c r="AV1050" s="333"/>
      <c r="AW1050" s="333"/>
      <c r="AX1050" s="333"/>
      <c r="AY1050" s="333"/>
      <c r="AZ1050" s="333"/>
      <c r="BA1050"/>
      <c r="BB1050"/>
      <c r="BC1050"/>
      <c r="BD1050"/>
      <c r="BE1050"/>
      <c r="BF1050"/>
      <c r="BG1050" s="333"/>
      <c r="BH1050" s="333"/>
      <c r="BI1050" s="333"/>
      <c r="BJ1050" s="333"/>
      <c r="BK1050" s="333"/>
      <c r="BL1050" s="333"/>
      <c r="BM1050" s="333"/>
      <c r="BN1050" s="333"/>
      <c r="BO1050" s="333"/>
      <c r="BP1050" s="333"/>
      <c r="BQ1050" s="333"/>
      <c r="BR1050" s="333"/>
      <c r="BS1050" s="333"/>
      <c r="BT1050" s="333"/>
      <c r="BU1050" s="333"/>
      <c r="BV1050" s="333"/>
      <c r="BW1050" s="333"/>
      <c r="BX1050" s="333"/>
      <c r="BY1050" s="333"/>
      <c r="BZ1050" s="333"/>
      <c r="CA1050" s="333"/>
      <c r="CB1050" s="333"/>
      <c r="CC1050" s="333"/>
      <c r="CD1050" s="333"/>
      <c r="CE1050" s="337"/>
      <c r="CF1050" s="337"/>
      <c r="CG1050" s="337"/>
      <c r="CH1050" s="337"/>
      <c r="CI1050" s="333"/>
      <c r="CJ1050" s="333"/>
      <c r="CK1050" s="333"/>
      <c r="CL1050" s="333"/>
      <c r="CM1050" s="333"/>
      <c r="CN1050" s="333"/>
      <c r="CO1050" s="333"/>
      <c r="CP1050" s="333"/>
      <c r="CQ1050" s="337"/>
      <c r="CR1050" s="337"/>
      <c r="CS1050" s="337"/>
      <c r="CT1050" s="337"/>
      <c r="CU1050" s="337"/>
      <c r="CV1050" s="337"/>
      <c r="CW1050" s="337"/>
      <c r="CX1050" s="337"/>
      <c r="CY1050" s="337"/>
      <c r="CZ1050" s="337"/>
      <c r="DA1050" s="337"/>
      <c r="DB1050" s="337"/>
      <c r="DC1050" s="337"/>
      <c r="DD1050" s="337"/>
      <c r="DE1050" s="337"/>
      <c r="DF1050" s="337"/>
      <c r="DG1050" s="337"/>
      <c r="DH1050" s="337"/>
      <c r="DI1050" s="337"/>
      <c r="DJ1050" s="337"/>
      <c r="DK1050" s="337"/>
      <c r="DL1050" s="337"/>
      <c r="DM1050"/>
      <c r="DN1050"/>
      <c r="DO1050"/>
      <c r="EA1050" s="333"/>
      <c r="EB1050" s="333"/>
      <c r="EC1050" s="333"/>
      <c r="ED1050" s="333"/>
      <c r="EE1050" s="333"/>
      <c r="EF1050" s="333"/>
      <c r="EG1050" s="333"/>
      <c r="EH1050" s="333"/>
      <c r="EJ1050" s="66"/>
      <c r="EL1050" s="66"/>
      <c r="EM1050" s="338"/>
    </row>
    <row r="1051" spans="1:143" s="83" customFormat="1">
      <c r="A1051" s="66"/>
      <c r="B1051" s="66"/>
      <c r="C1051" s="120"/>
      <c r="D1051" s="66"/>
      <c r="E1051" s="197"/>
      <c r="F1051" s="120"/>
      <c r="G1051" s="333"/>
      <c r="H1051" s="333"/>
      <c r="I1051" s="333"/>
      <c r="J1051" s="333"/>
      <c r="K1051" s="333"/>
      <c r="L1051" s="333"/>
      <c r="M1051" s="333"/>
      <c r="N1051" s="333"/>
      <c r="O1051" s="333"/>
      <c r="P1051" s="333"/>
      <c r="Q1051" s="333"/>
      <c r="R1051" s="333"/>
      <c r="S1051" s="333"/>
      <c r="T1051" s="333"/>
      <c r="U1051" s="333"/>
      <c r="V1051" s="333"/>
      <c r="W1051" s="333"/>
      <c r="X1051" s="333"/>
      <c r="Y1051" s="333"/>
      <c r="Z1051" s="333"/>
      <c r="AA1051" s="333"/>
      <c r="AB1051" s="333"/>
      <c r="AC1051" s="333"/>
      <c r="AD1051" s="333"/>
      <c r="AE1051" s="333"/>
      <c r="AF1051" s="333"/>
      <c r="AG1051" s="333"/>
      <c r="AH1051" s="333"/>
      <c r="AI1051" s="333"/>
      <c r="AJ1051" s="333"/>
      <c r="AK1051" s="333"/>
      <c r="AL1051" s="333"/>
      <c r="AM1051" s="333"/>
      <c r="AN1051" s="333"/>
      <c r="AO1051"/>
      <c r="AP1051"/>
      <c r="AQ1051"/>
      <c r="AR1051"/>
      <c r="AS1051" s="333"/>
      <c r="AT1051" s="333"/>
      <c r="AU1051" s="333"/>
      <c r="AV1051" s="333"/>
      <c r="AW1051" s="333"/>
      <c r="AX1051" s="333"/>
      <c r="AY1051" s="333"/>
      <c r="AZ1051" s="333"/>
      <c r="BA1051"/>
      <c r="BB1051"/>
      <c r="BC1051"/>
      <c r="BD1051"/>
      <c r="BE1051"/>
      <c r="BF1051"/>
      <c r="BG1051" s="333"/>
      <c r="BH1051" s="333"/>
      <c r="BI1051" s="333"/>
      <c r="BJ1051" s="333"/>
      <c r="BK1051" s="333"/>
      <c r="BL1051" s="333"/>
      <c r="BM1051" s="333"/>
      <c r="BN1051" s="333"/>
      <c r="BO1051" s="333"/>
      <c r="BP1051" s="333"/>
      <c r="BQ1051" s="333"/>
      <c r="BR1051" s="333"/>
      <c r="BS1051" s="333"/>
      <c r="BT1051" s="333"/>
      <c r="BU1051" s="333"/>
      <c r="BV1051" s="333"/>
      <c r="BW1051" s="333"/>
      <c r="BX1051" s="333"/>
      <c r="BY1051" s="333"/>
      <c r="BZ1051" s="333"/>
      <c r="CA1051" s="333"/>
      <c r="CB1051" s="333"/>
      <c r="CC1051" s="333"/>
      <c r="CD1051" s="333"/>
      <c r="CE1051" s="337"/>
      <c r="CF1051" s="337"/>
      <c r="CG1051" s="337"/>
      <c r="CH1051" s="337"/>
      <c r="CI1051" s="333"/>
      <c r="CJ1051" s="333"/>
      <c r="CK1051" s="333"/>
      <c r="CL1051" s="333"/>
      <c r="CM1051" s="333"/>
      <c r="CN1051" s="333"/>
      <c r="CO1051" s="333"/>
      <c r="CP1051" s="333"/>
      <c r="CQ1051" s="337"/>
      <c r="CR1051" s="337"/>
      <c r="CS1051" s="337"/>
      <c r="CT1051" s="337"/>
      <c r="CU1051" s="337"/>
      <c r="CV1051" s="337"/>
      <c r="CW1051" s="337"/>
      <c r="CX1051" s="337"/>
      <c r="CY1051" s="337"/>
      <c r="CZ1051" s="337"/>
      <c r="DA1051" s="337"/>
      <c r="DB1051" s="337"/>
      <c r="DC1051" s="337"/>
      <c r="DD1051" s="337"/>
      <c r="DE1051" s="337"/>
      <c r="DF1051" s="337"/>
      <c r="DG1051" s="337"/>
      <c r="DH1051" s="337"/>
      <c r="DI1051" s="337"/>
      <c r="DJ1051" s="337"/>
      <c r="DK1051" s="337"/>
      <c r="DL1051" s="337"/>
      <c r="DM1051"/>
      <c r="DN1051"/>
      <c r="DO1051"/>
      <c r="EA1051" s="333"/>
      <c r="EB1051" s="333"/>
      <c r="EC1051" s="333"/>
      <c r="ED1051" s="333"/>
      <c r="EE1051" s="333"/>
      <c r="EF1051" s="333"/>
      <c r="EG1051" s="333"/>
      <c r="EH1051" s="333"/>
      <c r="EJ1051" s="66"/>
      <c r="EL1051" s="66"/>
      <c r="EM1051" s="338"/>
    </row>
    <row r="1052" spans="1:143" s="83" customFormat="1">
      <c r="A1052" s="66"/>
      <c r="B1052" s="66"/>
      <c r="C1052" s="120"/>
      <c r="D1052" s="66"/>
      <c r="E1052" s="197"/>
      <c r="F1052" s="120"/>
      <c r="G1052" s="333"/>
      <c r="H1052" s="333"/>
      <c r="I1052" s="333"/>
      <c r="J1052" s="333"/>
      <c r="K1052" s="333"/>
      <c r="L1052" s="333"/>
      <c r="M1052" s="333"/>
      <c r="N1052" s="333"/>
      <c r="O1052" s="333"/>
      <c r="P1052" s="333"/>
      <c r="Q1052" s="333"/>
      <c r="R1052" s="333"/>
      <c r="S1052" s="333"/>
      <c r="T1052" s="333"/>
      <c r="U1052" s="333"/>
      <c r="V1052" s="333"/>
      <c r="W1052" s="333"/>
      <c r="X1052" s="333"/>
      <c r="Y1052" s="333"/>
      <c r="Z1052" s="333"/>
      <c r="AA1052" s="333"/>
      <c r="AB1052" s="333"/>
      <c r="AC1052" s="333"/>
      <c r="AD1052" s="333"/>
      <c r="AE1052" s="333"/>
      <c r="AF1052" s="333"/>
      <c r="AG1052" s="333"/>
      <c r="AH1052" s="333"/>
      <c r="AI1052" s="333"/>
      <c r="AJ1052" s="333"/>
      <c r="AK1052" s="333"/>
      <c r="AL1052" s="333"/>
      <c r="AM1052" s="333"/>
      <c r="AN1052" s="333"/>
      <c r="AO1052"/>
      <c r="AP1052"/>
      <c r="AQ1052"/>
      <c r="AR1052"/>
      <c r="AS1052" s="333"/>
      <c r="AT1052" s="333"/>
      <c r="AU1052" s="333"/>
      <c r="AV1052" s="333"/>
      <c r="AW1052" s="333"/>
      <c r="AX1052" s="333"/>
      <c r="AY1052" s="333"/>
      <c r="AZ1052" s="333"/>
      <c r="BA1052"/>
      <c r="BB1052"/>
      <c r="BC1052"/>
      <c r="BD1052"/>
      <c r="BE1052"/>
      <c r="BF1052"/>
      <c r="BG1052" s="333"/>
      <c r="BH1052" s="333"/>
      <c r="BI1052" s="333"/>
      <c r="BJ1052" s="333"/>
      <c r="BK1052" s="333"/>
      <c r="BL1052" s="333"/>
      <c r="BM1052" s="333"/>
      <c r="BN1052" s="333"/>
      <c r="BO1052" s="333"/>
      <c r="BP1052" s="333"/>
      <c r="BQ1052" s="333"/>
      <c r="BR1052" s="333"/>
      <c r="BS1052" s="333"/>
      <c r="BT1052" s="333"/>
      <c r="BU1052" s="333"/>
      <c r="BV1052" s="333"/>
      <c r="BW1052" s="333"/>
      <c r="BX1052" s="333"/>
      <c r="BY1052" s="333"/>
      <c r="BZ1052" s="333"/>
      <c r="CA1052" s="333"/>
      <c r="CB1052" s="333"/>
      <c r="CC1052" s="333"/>
      <c r="CD1052" s="333"/>
      <c r="CE1052" s="337"/>
      <c r="CF1052" s="337"/>
      <c r="CG1052" s="337"/>
      <c r="CH1052" s="337"/>
      <c r="CI1052" s="333"/>
      <c r="CJ1052" s="333"/>
      <c r="CK1052" s="333"/>
      <c r="CL1052" s="333"/>
      <c r="CM1052" s="333"/>
      <c r="CN1052" s="333"/>
      <c r="CO1052" s="333"/>
      <c r="CP1052" s="333"/>
      <c r="CQ1052" s="337"/>
      <c r="CR1052" s="337"/>
      <c r="CS1052" s="337"/>
      <c r="CT1052" s="337"/>
      <c r="CU1052" s="337"/>
      <c r="CV1052" s="337"/>
      <c r="CW1052" s="337"/>
      <c r="CX1052" s="337"/>
      <c r="CY1052" s="337"/>
      <c r="CZ1052" s="337"/>
      <c r="DA1052" s="337"/>
      <c r="DB1052" s="337"/>
      <c r="DC1052" s="337"/>
      <c r="DD1052" s="337"/>
      <c r="DE1052" s="337"/>
      <c r="DF1052" s="337"/>
      <c r="DG1052" s="337"/>
      <c r="DH1052" s="337"/>
      <c r="DI1052" s="337"/>
      <c r="DJ1052" s="337"/>
      <c r="DK1052" s="337"/>
      <c r="DL1052" s="337"/>
      <c r="DM1052"/>
      <c r="DN1052"/>
      <c r="DO1052"/>
      <c r="EA1052" s="333"/>
      <c r="EB1052" s="333"/>
      <c r="EC1052" s="333"/>
      <c r="ED1052" s="333"/>
      <c r="EE1052" s="333"/>
      <c r="EF1052" s="333"/>
      <c r="EG1052" s="333"/>
      <c r="EH1052" s="333"/>
      <c r="EJ1052" s="66"/>
      <c r="EL1052" s="66"/>
      <c r="EM1052" s="338"/>
    </row>
    <row r="1053" spans="1:143" s="83" customFormat="1">
      <c r="A1053" s="66"/>
      <c r="B1053" s="66"/>
      <c r="C1053" s="120"/>
      <c r="D1053" s="66"/>
      <c r="E1053" s="197"/>
      <c r="F1053" s="120"/>
      <c r="G1053" s="333"/>
      <c r="H1053" s="333"/>
      <c r="I1053" s="333"/>
      <c r="J1053" s="333"/>
      <c r="K1053" s="333"/>
      <c r="L1053" s="333"/>
      <c r="M1053" s="333"/>
      <c r="N1053" s="333"/>
      <c r="O1053" s="333"/>
      <c r="P1053" s="333"/>
      <c r="Q1053" s="333"/>
      <c r="R1053" s="333"/>
      <c r="S1053" s="333"/>
      <c r="T1053" s="333"/>
      <c r="U1053" s="333"/>
      <c r="V1053" s="333"/>
      <c r="W1053" s="333"/>
      <c r="X1053" s="333"/>
      <c r="Y1053" s="333"/>
      <c r="Z1053" s="333"/>
      <c r="AA1053" s="333"/>
      <c r="AB1053" s="333"/>
      <c r="AC1053" s="333"/>
      <c r="AD1053" s="333"/>
      <c r="AE1053" s="333"/>
      <c r="AF1053" s="333"/>
      <c r="AG1053" s="333"/>
      <c r="AH1053" s="333"/>
      <c r="AI1053" s="333"/>
      <c r="AJ1053" s="333"/>
      <c r="AK1053" s="333"/>
      <c r="AL1053" s="333"/>
      <c r="AM1053" s="333"/>
      <c r="AN1053" s="333"/>
      <c r="AO1053"/>
      <c r="AP1053"/>
      <c r="AQ1053"/>
      <c r="AR1053"/>
      <c r="AS1053" s="333"/>
      <c r="AT1053" s="333"/>
      <c r="AU1053" s="333"/>
      <c r="AV1053" s="333"/>
      <c r="AW1053" s="333"/>
      <c r="AX1053" s="333"/>
      <c r="AY1053" s="333"/>
      <c r="AZ1053" s="333"/>
      <c r="BA1053"/>
      <c r="BB1053"/>
      <c r="BC1053"/>
      <c r="BD1053"/>
      <c r="BE1053"/>
      <c r="BF1053"/>
      <c r="BG1053" s="333"/>
      <c r="BH1053" s="333"/>
      <c r="BI1053" s="333"/>
      <c r="BJ1053" s="333"/>
      <c r="BK1053" s="333"/>
      <c r="BL1053" s="333"/>
      <c r="BM1053" s="333"/>
      <c r="BN1053" s="333"/>
      <c r="BO1053" s="333"/>
      <c r="BP1053" s="333"/>
      <c r="BQ1053" s="333"/>
      <c r="BR1053" s="333"/>
      <c r="BS1053" s="333"/>
      <c r="BT1053" s="333"/>
      <c r="BU1053" s="333"/>
      <c r="BV1053" s="333"/>
      <c r="BW1053" s="333"/>
      <c r="BX1053" s="333"/>
      <c r="BY1053" s="333"/>
      <c r="BZ1053" s="333"/>
      <c r="CA1053" s="333"/>
      <c r="CB1053" s="333"/>
      <c r="CC1053" s="333"/>
      <c r="CD1053" s="333"/>
      <c r="CE1053" s="337"/>
      <c r="CF1053" s="337"/>
      <c r="CG1053" s="337"/>
      <c r="CH1053" s="337"/>
      <c r="CI1053" s="333"/>
      <c r="CJ1053" s="333"/>
      <c r="CK1053" s="333"/>
      <c r="CL1053" s="333"/>
      <c r="CM1053" s="333"/>
      <c r="CN1053" s="333"/>
      <c r="CO1053" s="333"/>
      <c r="CP1053" s="333"/>
      <c r="CQ1053" s="337"/>
      <c r="CR1053" s="337"/>
      <c r="CS1053" s="337"/>
      <c r="CT1053" s="337"/>
      <c r="CU1053" s="337"/>
      <c r="CV1053" s="337"/>
      <c r="CW1053" s="337"/>
      <c r="CX1053" s="337"/>
      <c r="CY1053" s="337"/>
      <c r="CZ1053" s="337"/>
      <c r="DA1053" s="337"/>
      <c r="DB1053" s="337"/>
      <c r="DC1053" s="337"/>
      <c r="DD1053" s="337"/>
      <c r="DE1053" s="337"/>
      <c r="DF1053" s="337"/>
      <c r="DG1053" s="337"/>
      <c r="DH1053" s="337"/>
      <c r="DI1053" s="337"/>
      <c r="DJ1053" s="337"/>
      <c r="DK1053" s="337"/>
      <c r="DL1053" s="337"/>
      <c r="DM1053"/>
      <c r="DN1053"/>
      <c r="DO1053"/>
      <c r="EA1053" s="333"/>
      <c r="EB1053" s="333"/>
      <c r="EC1053" s="333"/>
      <c r="ED1053" s="333"/>
      <c r="EE1053" s="333"/>
      <c r="EF1053" s="333"/>
      <c r="EG1053" s="333"/>
      <c r="EH1053" s="333"/>
      <c r="EJ1053" s="66"/>
      <c r="EL1053" s="66"/>
      <c r="EM1053" s="338"/>
    </row>
    <row r="1054" spans="1:143" s="83" customFormat="1">
      <c r="A1054" s="66"/>
      <c r="B1054" s="66"/>
      <c r="C1054" s="120"/>
      <c r="D1054" s="66"/>
      <c r="E1054" s="197"/>
      <c r="F1054" s="120"/>
      <c r="G1054" s="333"/>
      <c r="H1054" s="333"/>
      <c r="I1054" s="333"/>
      <c r="J1054" s="333"/>
      <c r="K1054" s="333"/>
      <c r="L1054" s="333"/>
      <c r="M1054" s="333"/>
      <c r="N1054" s="333"/>
      <c r="O1054" s="333"/>
      <c r="P1054" s="333"/>
      <c r="Q1054" s="333"/>
      <c r="R1054" s="333"/>
      <c r="S1054" s="333"/>
      <c r="T1054" s="333"/>
      <c r="U1054" s="333"/>
      <c r="V1054" s="333"/>
      <c r="W1054" s="333"/>
      <c r="X1054" s="333"/>
      <c r="Y1054" s="333"/>
      <c r="Z1054" s="333"/>
      <c r="AA1054" s="333"/>
      <c r="AB1054" s="333"/>
      <c r="AC1054" s="333"/>
      <c r="AD1054" s="333"/>
      <c r="AE1054" s="333"/>
      <c r="AF1054" s="333"/>
      <c r="AG1054" s="333"/>
      <c r="AH1054" s="333"/>
      <c r="AI1054" s="333"/>
      <c r="AJ1054" s="333"/>
      <c r="AK1054" s="333"/>
      <c r="AL1054" s="333"/>
      <c r="AM1054" s="333"/>
      <c r="AN1054" s="333"/>
      <c r="AO1054"/>
      <c r="AP1054"/>
      <c r="AQ1054"/>
      <c r="AR1054"/>
      <c r="AS1054" s="333"/>
      <c r="AT1054" s="333"/>
      <c r="AU1054" s="333"/>
      <c r="AV1054" s="333"/>
      <c r="AW1054" s="333"/>
      <c r="AX1054" s="333"/>
      <c r="AY1054" s="333"/>
      <c r="AZ1054" s="333"/>
      <c r="BA1054"/>
      <c r="BB1054"/>
      <c r="BC1054"/>
      <c r="BD1054"/>
      <c r="BE1054"/>
      <c r="BF1054"/>
      <c r="BG1054" s="333"/>
      <c r="BH1054" s="333"/>
      <c r="BI1054" s="333"/>
      <c r="BJ1054" s="333"/>
      <c r="BK1054" s="333"/>
      <c r="BL1054" s="333"/>
      <c r="BM1054" s="333"/>
      <c r="BN1054" s="333"/>
      <c r="BO1054" s="333"/>
      <c r="BP1054" s="333"/>
      <c r="BQ1054" s="333"/>
      <c r="BR1054" s="333"/>
      <c r="BS1054" s="333"/>
      <c r="BT1054" s="333"/>
      <c r="BU1054" s="333"/>
      <c r="BV1054" s="333"/>
      <c r="BW1054" s="333"/>
      <c r="BX1054" s="333"/>
      <c r="BY1054" s="333"/>
      <c r="BZ1054" s="333"/>
      <c r="CA1054" s="333"/>
      <c r="CB1054" s="333"/>
      <c r="CC1054" s="333"/>
      <c r="CD1054" s="333"/>
      <c r="CE1054" s="337"/>
      <c r="CF1054" s="337"/>
      <c r="CG1054" s="337"/>
      <c r="CH1054" s="337"/>
      <c r="CI1054" s="333"/>
      <c r="CJ1054" s="333"/>
      <c r="CK1054" s="333"/>
      <c r="CL1054" s="333"/>
      <c r="CM1054" s="333"/>
      <c r="CN1054" s="333"/>
      <c r="CO1054" s="333"/>
      <c r="CP1054" s="333"/>
      <c r="CQ1054" s="337"/>
      <c r="CR1054" s="337"/>
      <c r="CS1054" s="337"/>
      <c r="CT1054" s="337"/>
      <c r="CU1054" s="337"/>
      <c r="CV1054" s="337"/>
      <c r="CW1054" s="337"/>
      <c r="CX1054" s="337"/>
      <c r="CY1054" s="337"/>
      <c r="CZ1054" s="337"/>
      <c r="DA1054" s="337"/>
      <c r="DB1054" s="337"/>
      <c r="DC1054" s="337"/>
      <c r="DD1054" s="337"/>
      <c r="DE1054" s="337"/>
      <c r="DF1054" s="337"/>
      <c r="DG1054" s="337"/>
      <c r="DH1054" s="337"/>
      <c r="DI1054" s="337"/>
      <c r="DJ1054" s="337"/>
      <c r="DK1054" s="337"/>
      <c r="DL1054" s="337"/>
      <c r="DM1054"/>
      <c r="DN1054"/>
      <c r="DO1054"/>
      <c r="EA1054" s="333"/>
      <c r="EB1054" s="333"/>
      <c r="EC1054" s="333"/>
      <c r="ED1054" s="333"/>
      <c r="EE1054" s="333"/>
      <c r="EF1054" s="333"/>
      <c r="EG1054" s="333"/>
      <c r="EH1054" s="333"/>
      <c r="EJ1054" s="66"/>
      <c r="EL1054" s="66"/>
      <c r="EM1054" s="338"/>
    </row>
    <row r="1055" spans="1:143" s="83" customFormat="1">
      <c r="A1055" s="66"/>
      <c r="B1055" s="66"/>
      <c r="C1055" s="120"/>
      <c r="D1055" s="66"/>
      <c r="E1055" s="197"/>
      <c r="F1055" s="120"/>
      <c r="G1055" s="333"/>
      <c r="H1055" s="333"/>
      <c r="I1055" s="333"/>
      <c r="J1055" s="333"/>
      <c r="K1055" s="333"/>
      <c r="L1055" s="333"/>
      <c r="M1055" s="333"/>
      <c r="N1055" s="333"/>
      <c r="O1055" s="333"/>
      <c r="P1055" s="333"/>
      <c r="Q1055" s="333"/>
      <c r="R1055" s="333"/>
      <c r="S1055" s="333"/>
      <c r="T1055" s="333"/>
      <c r="U1055" s="333"/>
      <c r="V1055" s="333"/>
      <c r="W1055" s="333"/>
      <c r="X1055" s="333"/>
      <c r="Y1055" s="333"/>
      <c r="Z1055" s="333"/>
      <c r="AA1055" s="333"/>
      <c r="AB1055" s="333"/>
      <c r="AC1055" s="333"/>
      <c r="AD1055" s="333"/>
      <c r="AE1055" s="333"/>
      <c r="AF1055" s="333"/>
      <c r="AG1055" s="333"/>
      <c r="AH1055" s="333"/>
      <c r="AI1055" s="333"/>
      <c r="AJ1055" s="333"/>
      <c r="AK1055" s="333"/>
      <c r="AL1055" s="333"/>
      <c r="AM1055" s="333"/>
      <c r="AN1055" s="333"/>
      <c r="AO1055"/>
      <c r="AP1055"/>
      <c r="AQ1055"/>
      <c r="AR1055"/>
      <c r="AS1055" s="333"/>
      <c r="AT1055" s="333"/>
      <c r="AU1055" s="333"/>
      <c r="AV1055" s="333"/>
      <c r="AW1055" s="333"/>
      <c r="AX1055" s="333"/>
      <c r="AY1055" s="333"/>
      <c r="AZ1055" s="333"/>
      <c r="BA1055"/>
      <c r="BB1055"/>
      <c r="BC1055"/>
      <c r="BD1055"/>
      <c r="BE1055"/>
      <c r="BF1055"/>
      <c r="BG1055" s="333"/>
      <c r="BH1055" s="333"/>
      <c r="BI1055" s="333"/>
      <c r="BJ1055" s="333"/>
      <c r="BK1055" s="333"/>
      <c r="BL1055" s="333"/>
      <c r="BM1055" s="333"/>
      <c r="BN1055" s="333"/>
      <c r="BO1055" s="333"/>
      <c r="BP1055" s="333"/>
      <c r="BQ1055" s="333"/>
      <c r="BR1055" s="333"/>
      <c r="BS1055" s="333"/>
      <c r="BT1055" s="333"/>
      <c r="BU1055" s="333"/>
      <c r="BV1055" s="333"/>
      <c r="BW1055" s="333"/>
      <c r="BX1055" s="333"/>
      <c r="BY1055" s="333"/>
      <c r="BZ1055" s="333"/>
      <c r="CA1055" s="333"/>
      <c r="CB1055" s="333"/>
      <c r="CC1055" s="333"/>
      <c r="CD1055" s="333"/>
      <c r="CE1055" s="337"/>
      <c r="CF1055" s="337"/>
      <c r="CG1055" s="337"/>
      <c r="CH1055" s="337"/>
      <c r="CI1055" s="333"/>
      <c r="CJ1055" s="333"/>
      <c r="CK1055" s="333"/>
      <c r="CL1055" s="333"/>
      <c r="CM1055" s="333"/>
      <c r="CN1055" s="333"/>
      <c r="CO1055" s="333"/>
      <c r="CP1055" s="333"/>
      <c r="CQ1055" s="337"/>
      <c r="CR1055" s="337"/>
      <c r="CS1055" s="337"/>
      <c r="CT1055" s="337"/>
      <c r="CU1055" s="337"/>
      <c r="CV1055" s="337"/>
      <c r="CW1055" s="337"/>
      <c r="CX1055" s="337"/>
      <c r="CY1055" s="337"/>
      <c r="CZ1055" s="337"/>
      <c r="DA1055" s="337"/>
      <c r="DB1055" s="337"/>
      <c r="DC1055" s="337"/>
      <c r="DD1055" s="337"/>
      <c r="DE1055" s="337"/>
      <c r="DF1055" s="337"/>
      <c r="DG1055" s="337"/>
      <c r="DH1055" s="337"/>
      <c r="DI1055" s="337"/>
      <c r="DJ1055" s="337"/>
      <c r="DK1055" s="337"/>
      <c r="DL1055" s="337"/>
      <c r="DM1055"/>
      <c r="DN1055"/>
      <c r="DO1055"/>
      <c r="EA1055" s="333"/>
      <c r="EB1055" s="333"/>
      <c r="EC1055" s="333"/>
      <c r="ED1055" s="333"/>
      <c r="EE1055" s="333"/>
      <c r="EF1055" s="333"/>
      <c r="EG1055" s="333"/>
      <c r="EH1055" s="333"/>
      <c r="EJ1055" s="66"/>
      <c r="EL1055" s="66"/>
      <c r="EM1055" s="338"/>
    </row>
    <row r="1056" spans="1:143" s="83" customFormat="1">
      <c r="A1056" s="66"/>
      <c r="B1056" s="66"/>
      <c r="C1056" s="120"/>
      <c r="D1056" s="66"/>
      <c r="E1056" s="197"/>
      <c r="F1056" s="120"/>
      <c r="G1056" s="333"/>
      <c r="H1056" s="333"/>
      <c r="I1056" s="333"/>
      <c r="J1056" s="333"/>
      <c r="K1056" s="333"/>
      <c r="L1056" s="333"/>
      <c r="M1056" s="333"/>
      <c r="N1056" s="333"/>
      <c r="O1056" s="333"/>
      <c r="P1056" s="333"/>
      <c r="Q1056" s="333"/>
      <c r="R1056" s="333"/>
      <c r="S1056" s="333"/>
      <c r="T1056" s="333"/>
      <c r="U1056" s="333"/>
      <c r="V1056" s="333"/>
      <c r="W1056" s="333"/>
      <c r="X1056" s="333"/>
      <c r="Y1056" s="333"/>
      <c r="Z1056" s="333"/>
      <c r="AA1056" s="333"/>
      <c r="AB1056" s="333"/>
      <c r="AC1056" s="333"/>
      <c r="AD1056" s="333"/>
      <c r="AE1056" s="333"/>
      <c r="AF1056" s="333"/>
      <c r="AG1056" s="333"/>
      <c r="AH1056" s="333"/>
      <c r="AI1056" s="333"/>
      <c r="AJ1056" s="333"/>
      <c r="AK1056" s="333"/>
      <c r="AL1056" s="333"/>
      <c r="AM1056" s="333"/>
      <c r="AN1056" s="333"/>
      <c r="AO1056"/>
      <c r="AP1056"/>
      <c r="AQ1056"/>
      <c r="AR1056"/>
      <c r="AS1056" s="333"/>
      <c r="AT1056" s="333"/>
      <c r="AU1056" s="333"/>
      <c r="AV1056" s="333"/>
      <c r="AW1056" s="333"/>
      <c r="AX1056" s="333"/>
      <c r="AY1056" s="333"/>
      <c r="AZ1056" s="333"/>
      <c r="BA1056"/>
      <c r="BB1056"/>
      <c r="BC1056"/>
      <c r="BD1056"/>
      <c r="BE1056"/>
      <c r="BF1056"/>
      <c r="BG1056" s="333"/>
      <c r="BH1056" s="333"/>
      <c r="BI1056" s="333"/>
      <c r="BJ1056" s="333"/>
      <c r="BK1056" s="333"/>
      <c r="BL1056" s="333"/>
      <c r="BM1056" s="333"/>
      <c r="BN1056" s="333"/>
      <c r="BO1056" s="333"/>
      <c r="BP1056" s="333"/>
      <c r="BQ1056" s="333"/>
      <c r="BR1056" s="333"/>
      <c r="BS1056" s="333"/>
      <c r="BT1056" s="333"/>
      <c r="BU1056" s="333"/>
      <c r="BV1056" s="333"/>
      <c r="BW1056" s="333"/>
      <c r="BX1056" s="333"/>
      <c r="BY1056" s="333"/>
      <c r="BZ1056" s="333"/>
      <c r="CA1056" s="333"/>
      <c r="CB1056" s="333"/>
      <c r="CC1056" s="333"/>
      <c r="CD1056" s="333"/>
      <c r="CE1056" s="337"/>
      <c r="CF1056" s="337"/>
      <c r="CG1056" s="337"/>
      <c r="CH1056" s="337"/>
      <c r="CI1056" s="333"/>
      <c r="CJ1056" s="333"/>
      <c r="CK1056" s="333"/>
      <c r="CL1056" s="333"/>
      <c r="CM1056" s="333"/>
      <c r="CN1056" s="333"/>
      <c r="CO1056" s="333"/>
      <c r="CP1056" s="333"/>
      <c r="CQ1056" s="337"/>
      <c r="CR1056" s="337"/>
      <c r="CS1056" s="337"/>
      <c r="CT1056" s="337"/>
      <c r="CU1056" s="337"/>
      <c r="CV1056" s="337"/>
      <c r="CW1056" s="337"/>
      <c r="CX1056" s="337"/>
      <c r="CY1056" s="337"/>
      <c r="CZ1056" s="337"/>
      <c r="DA1056" s="337"/>
      <c r="DB1056" s="337"/>
      <c r="DC1056" s="337"/>
      <c r="DD1056" s="337"/>
      <c r="DE1056" s="337"/>
      <c r="DF1056" s="337"/>
      <c r="DG1056" s="337"/>
      <c r="DH1056" s="337"/>
      <c r="DI1056" s="337"/>
      <c r="DJ1056" s="337"/>
      <c r="DK1056" s="337"/>
      <c r="DL1056" s="337"/>
      <c r="DM1056"/>
      <c r="DN1056"/>
      <c r="DO1056"/>
      <c r="EA1056" s="333"/>
      <c r="EB1056" s="333"/>
      <c r="EC1056" s="333"/>
      <c r="ED1056" s="333"/>
      <c r="EE1056" s="333"/>
      <c r="EF1056" s="333"/>
      <c r="EG1056" s="333"/>
      <c r="EH1056" s="333"/>
      <c r="EJ1056" s="66"/>
      <c r="EL1056" s="66"/>
      <c r="EM1056" s="338"/>
    </row>
    <row r="1057" spans="1:143" s="83" customFormat="1">
      <c r="A1057" s="66"/>
      <c r="B1057" s="66"/>
      <c r="C1057" s="120"/>
      <c r="D1057" s="66"/>
      <c r="E1057" s="197"/>
      <c r="F1057" s="120"/>
      <c r="G1057" s="333"/>
      <c r="H1057" s="333"/>
      <c r="I1057" s="333"/>
      <c r="J1057" s="333"/>
      <c r="K1057" s="333"/>
      <c r="L1057" s="333"/>
      <c r="M1057" s="333"/>
      <c r="N1057" s="333"/>
      <c r="O1057" s="333"/>
      <c r="P1057" s="333"/>
      <c r="Q1057" s="333"/>
      <c r="R1057" s="333"/>
      <c r="S1057" s="333"/>
      <c r="T1057" s="333"/>
      <c r="U1057" s="333"/>
      <c r="V1057" s="333"/>
      <c r="W1057" s="333"/>
      <c r="X1057" s="333"/>
      <c r="Y1057" s="333"/>
      <c r="Z1057" s="333"/>
      <c r="AA1057" s="333"/>
      <c r="AB1057" s="333"/>
      <c r="AC1057" s="333"/>
      <c r="AD1057" s="333"/>
      <c r="AE1057" s="333"/>
      <c r="AF1057" s="333"/>
      <c r="AG1057" s="333"/>
      <c r="AH1057" s="333"/>
      <c r="AI1057" s="333"/>
      <c r="AJ1057" s="333"/>
      <c r="AK1057" s="333"/>
      <c r="AL1057" s="333"/>
      <c r="AM1057" s="333"/>
      <c r="AN1057" s="333"/>
      <c r="AO1057"/>
      <c r="AP1057"/>
      <c r="AQ1057"/>
      <c r="AR1057"/>
      <c r="AS1057" s="333"/>
      <c r="AT1057" s="333"/>
      <c r="AU1057" s="333"/>
      <c r="AV1057" s="333"/>
      <c r="AW1057" s="333"/>
      <c r="AX1057" s="333"/>
      <c r="AY1057" s="333"/>
      <c r="AZ1057" s="333"/>
      <c r="BA1057"/>
      <c r="BB1057"/>
      <c r="BC1057"/>
      <c r="BD1057"/>
      <c r="BE1057"/>
      <c r="BF1057"/>
      <c r="BG1057" s="333"/>
      <c r="BH1057" s="333"/>
      <c r="BI1057" s="333"/>
      <c r="BJ1057" s="333"/>
      <c r="BK1057" s="333"/>
      <c r="BL1057" s="333"/>
      <c r="BM1057" s="333"/>
      <c r="BN1057" s="333"/>
      <c r="BO1057" s="333"/>
      <c r="BP1057" s="333"/>
      <c r="BQ1057" s="333"/>
      <c r="BR1057" s="333"/>
      <c r="BS1057" s="333"/>
      <c r="BT1057" s="333"/>
      <c r="BU1057" s="333"/>
      <c r="BV1057" s="333"/>
      <c r="BW1057" s="333"/>
      <c r="BX1057" s="333"/>
      <c r="BY1057" s="333"/>
      <c r="BZ1057" s="333"/>
      <c r="CA1057" s="333"/>
      <c r="CB1057" s="333"/>
      <c r="CC1057" s="333"/>
      <c r="CD1057" s="333"/>
      <c r="CE1057" s="337"/>
      <c r="CF1057" s="337"/>
      <c r="CG1057" s="337"/>
      <c r="CH1057" s="337"/>
      <c r="CI1057" s="333"/>
      <c r="CJ1057" s="333"/>
      <c r="CK1057" s="333"/>
      <c r="CL1057" s="333"/>
      <c r="CM1057" s="333"/>
      <c r="CN1057" s="333"/>
      <c r="CO1057" s="333"/>
      <c r="CP1057" s="333"/>
      <c r="CQ1057" s="337"/>
      <c r="CR1057" s="337"/>
      <c r="CS1057" s="337"/>
      <c r="CT1057" s="337"/>
      <c r="CU1057" s="337"/>
      <c r="CV1057" s="337"/>
      <c r="CW1057" s="337"/>
      <c r="CX1057" s="337"/>
      <c r="CY1057" s="337"/>
      <c r="CZ1057" s="337"/>
      <c r="DA1057" s="337"/>
      <c r="DB1057" s="337"/>
      <c r="DC1057" s="337"/>
      <c r="DD1057" s="337"/>
      <c r="DE1057" s="337"/>
      <c r="DF1057" s="337"/>
      <c r="DG1057" s="337"/>
      <c r="DH1057" s="337"/>
      <c r="DI1057" s="337"/>
      <c r="DJ1057" s="337"/>
      <c r="DK1057" s="337"/>
      <c r="DL1057" s="337"/>
      <c r="DM1057"/>
      <c r="DN1057"/>
      <c r="DO1057"/>
      <c r="EA1057" s="333"/>
      <c r="EB1057" s="333"/>
      <c r="EC1057" s="333"/>
      <c r="ED1057" s="333"/>
      <c r="EE1057" s="333"/>
      <c r="EF1057" s="333"/>
      <c r="EG1057" s="333"/>
      <c r="EH1057" s="333"/>
      <c r="EJ1057" s="66"/>
      <c r="EL1057" s="66"/>
      <c r="EM1057" s="338"/>
    </row>
    <row r="1058" spans="1:143" s="83" customFormat="1">
      <c r="A1058" s="66"/>
      <c r="B1058" s="66"/>
      <c r="C1058" s="120"/>
      <c r="D1058" s="66"/>
      <c r="E1058" s="197"/>
      <c r="F1058" s="120"/>
      <c r="G1058" s="333"/>
      <c r="H1058" s="333"/>
      <c r="I1058" s="333"/>
      <c r="J1058" s="333"/>
      <c r="K1058" s="333"/>
      <c r="L1058" s="333"/>
      <c r="M1058" s="333"/>
      <c r="N1058" s="333"/>
      <c r="O1058" s="333"/>
      <c r="P1058" s="333"/>
      <c r="Q1058" s="333"/>
      <c r="R1058" s="333"/>
      <c r="S1058" s="333"/>
      <c r="T1058" s="333"/>
      <c r="U1058" s="333"/>
      <c r="V1058" s="333"/>
      <c r="W1058" s="333"/>
      <c r="X1058" s="333"/>
      <c r="Y1058" s="333"/>
      <c r="Z1058" s="333"/>
      <c r="AA1058" s="333"/>
      <c r="AB1058" s="333"/>
      <c r="AC1058" s="333"/>
      <c r="AD1058" s="333"/>
      <c r="AE1058" s="333"/>
      <c r="AF1058" s="333"/>
      <c r="AG1058" s="333"/>
      <c r="AH1058" s="333"/>
      <c r="AI1058" s="333"/>
      <c r="AJ1058" s="333"/>
      <c r="AK1058" s="333"/>
      <c r="AL1058" s="333"/>
      <c r="AM1058" s="333"/>
      <c r="AN1058" s="333"/>
      <c r="AO1058"/>
      <c r="AP1058"/>
      <c r="AQ1058"/>
      <c r="AR1058"/>
      <c r="AS1058" s="333"/>
      <c r="AT1058" s="333"/>
      <c r="AU1058" s="333"/>
      <c r="AV1058" s="333"/>
      <c r="AW1058" s="333"/>
      <c r="AX1058" s="333"/>
      <c r="AY1058" s="333"/>
      <c r="AZ1058" s="333"/>
      <c r="BA1058"/>
      <c r="BB1058"/>
      <c r="BC1058"/>
      <c r="BD1058"/>
      <c r="BE1058"/>
      <c r="BF1058"/>
      <c r="BG1058" s="333"/>
      <c r="BH1058" s="333"/>
      <c r="BI1058" s="333"/>
      <c r="BJ1058" s="333"/>
      <c r="BK1058" s="333"/>
      <c r="BL1058" s="333"/>
      <c r="BM1058" s="333"/>
      <c r="BN1058" s="333"/>
      <c r="BO1058" s="333"/>
      <c r="BP1058" s="333"/>
      <c r="BQ1058" s="333"/>
      <c r="BR1058" s="333"/>
      <c r="BS1058" s="333"/>
      <c r="BT1058" s="333"/>
      <c r="BU1058" s="333"/>
      <c r="BV1058" s="333"/>
      <c r="BW1058" s="333"/>
      <c r="BX1058" s="333"/>
      <c r="BY1058" s="333"/>
      <c r="BZ1058" s="333"/>
      <c r="CA1058" s="333"/>
      <c r="CB1058" s="333"/>
      <c r="CC1058" s="333"/>
      <c r="CD1058" s="333"/>
      <c r="CE1058" s="337"/>
      <c r="CF1058" s="337"/>
      <c r="CG1058" s="337"/>
      <c r="CH1058" s="337"/>
      <c r="CI1058" s="333"/>
      <c r="CJ1058" s="333"/>
      <c r="CK1058" s="333"/>
      <c r="CL1058" s="333"/>
      <c r="CM1058" s="333"/>
      <c r="CN1058" s="333"/>
      <c r="CO1058" s="333"/>
      <c r="CP1058" s="333"/>
      <c r="CQ1058" s="337"/>
      <c r="CR1058" s="337"/>
      <c r="CS1058" s="337"/>
      <c r="CT1058" s="337"/>
      <c r="CU1058" s="337"/>
      <c r="CV1058" s="337"/>
      <c r="CW1058" s="337"/>
      <c r="CX1058" s="337"/>
      <c r="CY1058" s="337"/>
      <c r="CZ1058" s="337"/>
      <c r="DA1058" s="337"/>
      <c r="DB1058" s="337"/>
      <c r="DC1058" s="337"/>
      <c r="DD1058" s="337"/>
      <c r="DE1058" s="337"/>
      <c r="DF1058" s="337"/>
      <c r="DG1058" s="337"/>
      <c r="DH1058" s="337"/>
      <c r="DI1058" s="337"/>
      <c r="DJ1058" s="337"/>
      <c r="DK1058" s="337"/>
      <c r="DL1058" s="337"/>
      <c r="DM1058"/>
      <c r="DN1058"/>
      <c r="DO1058"/>
      <c r="EA1058" s="333"/>
      <c r="EB1058" s="333"/>
      <c r="EC1058" s="333"/>
      <c r="ED1058" s="333"/>
      <c r="EE1058" s="333"/>
      <c r="EF1058" s="333"/>
      <c r="EG1058" s="333"/>
      <c r="EH1058" s="333"/>
      <c r="EJ1058" s="66"/>
      <c r="EL1058" s="66"/>
      <c r="EM1058" s="338"/>
    </row>
    <row r="1059" spans="1:143" s="83" customFormat="1">
      <c r="A1059" s="66"/>
      <c r="B1059" s="66"/>
      <c r="C1059" s="120"/>
      <c r="D1059" s="66"/>
      <c r="E1059" s="197"/>
      <c r="F1059" s="120"/>
      <c r="G1059" s="333"/>
      <c r="H1059" s="333"/>
      <c r="I1059" s="333"/>
      <c r="J1059" s="333"/>
      <c r="K1059" s="333"/>
      <c r="L1059" s="333"/>
      <c r="M1059" s="333"/>
      <c r="N1059" s="333"/>
      <c r="O1059" s="333"/>
      <c r="P1059" s="333"/>
      <c r="Q1059" s="333"/>
      <c r="R1059" s="333"/>
      <c r="S1059" s="333"/>
      <c r="T1059" s="333"/>
      <c r="U1059" s="333"/>
      <c r="V1059" s="333"/>
      <c r="W1059" s="333"/>
      <c r="X1059" s="333"/>
      <c r="Y1059" s="333"/>
      <c r="Z1059" s="333"/>
      <c r="AA1059" s="333"/>
      <c r="AB1059" s="333"/>
      <c r="AC1059" s="333"/>
      <c r="AD1059" s="333"/>
      <c r="AE1059" s="333"/>
      <c r="AF1059" s="333"/>
      <c r="AG1059" s="333"/>
      <c r="AH1059" s="333"/>
      <c r="AI1059" s="333"/>
      <c r="AJ1059" s="333"/>
      <c r="AK1059" s="333"/>
      <c r="AL1059" s="333"/>
      <c r="AM1059" s="333"/>
      <c r="AN1059" s="333"/>
      <c r="AO1059"/>
      <c r="AP1059"/>
      <c r="AQ1059"/>
      <c r="AR1059"/>
      <c r="AS1059" s="333"/>
      <c r="AT1059" s="333"/>
      <c r="AU1059" s="333"/>
      <c r="AV1059" s="333"/>
      <c r="AW1059" s="333"/>
      <c r="AX1059" s="333"/>
      <c r="AY1059" s="333"/>
      <c r="AZ1059" s="333"/>
      <c r="BA1059"/>
      <c r="BB1059"/>
      <c r="BC1059"/>
      <c r="BD1059"/>
      <c r="BE1059"/>
      <c r="BF1059"/>
      <c r="BG1059" s="333"/>
      <c r="BH1059" s="333"/>
      <c r="BI1059" s="333"/>
      <c r="BJ1059" s="333"/>
      <c r="BK1059" s="333"/>
      <c r="BL1059" s="333"/>
      <c r="BM1059" s="333"/>
      <c r="BN1059" s="333"/>
      <c r="BO1059" s="333"/>
      <c r="BP1059" s="333"/>
      <c r="BQ1059" s="333"/>
      <c r="BR1059" s="333"/>
      <c r="BS1059" s="333"/>
      <c r="BT1059" s="333"/>
      <c r="BU1059" s="333"/>
      <c r="BV1059" s="333"/>
      <c r="BW1059" s="333"/>
      <c r="BX1059" s="333"/>
      <c r="BY1059" s="333"/>
      <c r="BZ1059" s="333"/>
      <c r="CA1059" s="333"/>
      <c r="CB1059" s="333"/>
      <c r="CC1059" s="333"/>
      <c r="CD1059" s="333"/>
      <c r="CE1059" s="337"/>
      <c r="CF1059" s="337"/>
      <c r="CG1059" s="337"/>
      <c r="CH1059" s="337"/>
      <c r="CI1059" s="333"/>
      <c r="CJ1059" s="333"/>
      <c r="CK1059" s="333"/>
      <c r="CL1059" s="333"/>
      <c r="CM1059" s="333"/>
      <c r="CN1059" s="333"/>
      <c r="CO1059" s="333"/>
      <c r="CP1059" s="333"/>
      <c r="CQ1059" s="337"/>
      <c r="CR1059" s="337"/>
      <c r="CS1059" s="337"/>
      <c r="CT1059" s="337"/>
      <c r="CU1059" s="337"/>
      <c r="CV1059" s="337"/>
      <c r="CW1059" s="337"/>
      <c r="CX1059" s="337"/>
      <c r="CY1059" s="337"/>
      <c r="CZ1059" s="337"/>
      <c r="DA1059" s="337"/>
      <c r="DB1059" s="337"/>
      <c r="DC1059" s="337"/>
      <c r="DD1059" s="337"/>
      <c r="DE1059" s="337"/>
      <c r="DF1059" s="337"/>
      <c r="DG1059" s="337"/>
      <c r="DH1059" s="337"/>
      <c r="DI1059" s="337"/>
      <c r="DJ1059" s="337"/>
      <c r="DK1059" s="337"/>
      <c r="DL1059" s="337"/>
      <c r="DM1059"/>
      <c r="DN1059"/>
      <c r="DO1059"/>
      <c r="EA1059" s="333"/>
      <c r="EB1059" s="333"/>
      <c r="EC1059" s="333"/>
      <c r="ED1059" s="333"/>
      <c r="EE1059" s="333"/>
      <c r="EF1059" s="333"/>
      <c r="EG1059" s="333"/>
      <c r="EH1059" s="333"/>
      <c r="EJ1059" s="66"/>
      <c r="EL1059" s="66"/>
      <c r="EM1059" s="338"/>
    </row>
    <row r="1060" spans="1:143" s="83" customFormat="1">
      <c r="A1060" s="66"/>
      <c r="B1060" s="66"/>
      <c r="C1060" s="120"/>
      <c r="D1060" s="66"/>
      <c r="E1060" s="197"/>
      <c r="F1060" s="120"/>
      <c r="G1060" s="333"/>
      <c r="H1060" s="333"/>
      <c r="I1060" s="333"/>
      <c r="J1060" s="333"/>
      <c r="K1060" s="333"/>
      <c r="L1060" s="333"/>
      <c r="M1060" s="333"/>
      <c r="N1060" s="333"/>
      <c r="O1060" s="333"/>
      <c r="P1060" s="333"/>
      <c r="Q1060" s="333"/>
      <c r="R1060" s="333"/>
      <c r="S1060" s="333"/>
      <c r="T1060" s="333"/>
      <c r="U1060" s="333"/>
      <c r="V1060" s="333"/>
      <c r="W1060" s="333"/>
      <c r="X1060" s="333"/>
      <c r="Y1060" s="333"/>
      <c r="Z1060" s="333"/>
      <c r="AA1060" s="333"/>
      <c r="AB1060" s="333"/>
      <c r="AC1060" s="333"/>
      <c r="AD1060" s="333"/>
      <c r="AE1060" s="333"/>
      <c r="AF1060" s="333"/>
      <c r="AG1060" s="333"/>
      <c r="AH1060" s="333"/>
      <c r="AI1060" s="333"/>
      <c r="AJ1060" s="333"/>
      <c r="AK1060" s="333"/>
      <c r="AL1060" s="333"/>
      <c r="AM1060" s="333"/>
      <c r="AN1060" s="333"/>
      <c r="AO1060"/>
      <c r="AP1060"/>
      <c r="AQ1060"/>
      <c r="AR1060"/>
      <c r="AS1060" s="333"/>
      <c r="AT1060" s="333"/>
      <c r="AU1060" s="333"/>
      <c r="AV1060" s="333"/>
      <c r="AW1060" s="333"/>
      <c r="AX1060" s="333"/>
      <c r="AY1060" s="333"/>
      <c r="AZ1060" s="333"/>
      <c r="BA1060"/>
      <c r="BB1060"/>
      <c r="BC1060"/>
      <c r="BD1060"/>
      <c r="BE1060"/>
      <c r="BF1060"/>
      <c r="BG1060" s="333"/>
      <c r="BH1060" s="333"/>
      <c r="BI1060" s="333"/>
      <c r="BJ1060" s="333"/>
      <c r="BK1060" s="333"/>
      <c r="BL1060" s="333"/>
      <c r="BM1060" s="333"/>
      <c r="BN1060" s="333"/>
      <c r="BO1060" s="333"/>
      <c r="BP1060" s="333"/>
      <c r="BQ1060" s="333"/>
      <c r="BR1060" s="333"/>
      <c r="BS1060" s="333"/>
      <c r="BT1060" s="333"/>
      <c r="BU1060" s="333"/>
      <c r="BV1060" s="333"/>
      <c r="BW1060" s="333"/>
      <c r="BX1060" s="333"/>
      <c r="BY1060" s="333"/>
      <c r="BZ1060" s="333"/>
      <c r="CA1060" s="333"/>
      <c r="CB1060" s="333"/>
      <c r="CC1060" s="333"/>
      <c r="CD1060" s="333"/>
      <c r="CE1060" s="337"/>
      <c r="CF1060" s="337"/>
      <c r="CG1060" s="337"/>
      <c r="CH1060" s="337"/>
      <c r="CI1060" s="333"/>
      <c r="CJ1060" s="333"/>
      <c r="CK1060" s="333"/>
      <c r="CL1060" s="333"/>
      <c r="CM1060" s="333"/>
      <c r="CN1060" s="333"/>
      <c r="CO1060" s="333"/>
      <c r="CP1060" s="333"/>
      <c r="CQ1060" s="337"/>
      <c r="CR1060" s="337"/>
      <c r="CS1060" s="337"/>
      <c r="CT1060" s="337"/>
      <c r="CU1060" s="337"/>
      <c r="CV1060" s="337"/>
      <c r="CW1060" s="337"/>
      <c r="CX1060" s="337"/>
      <c r="CY1060" s="337"/>
      <c r="CZ1060" s="337"/>
      <c r="DA1060" s="337"/>
      <c r="DB1060" s="337"/>
      <c r="DC1060" s="337"/>
      <c r="DD1060" s="337"/>
      <c r="DE1060" s="337"/>
      <c r="DF1060" s="337"/>
      <c r="DG1060" s="337"/>
      <c r="DH1060" s="337"/>
      <c r="DI1060" s="337"/>
      <c r="DJ1060" s="337"/>
      <c r="DK1060" s="337"/>
      <c r="DL1060" s="337"/>
      <c r="DM1060"/>
      <c r="DN1060"/>
      <c r="DO1060"/>
      <c r="EA1060" s="333"/>
      <c r="EB1060" s="333"/>
      <c r="EC1060" s="333"/>
      <c r="ED1060" s="333"/>
      <c r="EE1060" s="333"/>
      <c r="EF1060" s="333"/>
      <c r="EG1060" s="333"/>
      <c r="EH1060" s="333"/>
      <c r="EJ1060" s="66"/>
      <c r="EL1060" s="66"/>
      <c r="EM1060" s="338"/>
    </row>
    <row r="1061" spans="1:143" s="83" customFormat="1">
      <c r="A1061" s="66"/>
      <c r="B1061" s="66"/>
      <c r="C1061" s="120"/>
      <c r="D1061" s="66"/>
      <c r="E1061" s="197"/>
      <c r="F1061" s="120"/>
      <c r="G1061" s="333"/>
      <c r="H1061" s="333"/>
      <c r="I1061" s="333"/>
      <c r="J1061" s="333"/>
      <c r="K1061" s="333"/>
      <c r="L1061" s="333"/>
      <c r="M1061" s="333"/>
      <c r="N1061" s="333"/>
      <c r="O1061" s="333"/>
      <c r="P1061" s="333"/>
      <c r="Q1061" s="333"/>
      <c r="R1061" s="333"/>
      <c r="S1061" s="333"/>
      <c r="T1061" s="333"/>
      <c r="U1061" s="333"/>
      <c r="V1061" s="333"/>
      <c r="W1061" s="333"/>
      <c r="X1061" s="333"/>
      <c r="Y1061" s="333"/>
      <c r="Z1061" s="333"/>
      <c r="AA1061" s="333"/>
      <c r="AB1061" s="333"/>
      <c r="AC1061" s="333"/>
      <c r="AD1061" s="333"/>
      <c r="AE1061" s="333"/>
      <c r="AF1061" s="333"/>
      <c r="AG1061" s="333"/>
      <c r="AH1061" s="333"/>
      <c r="AI1061" s="333"/>
      <c r="AJ1061" s="333"/>
      <c r="AK1061" s="333"/>
      <c r="AL1061" s="333"/>
      <c r="AM1061" s="333"/>
      <c r="AN1061" s="333"/>
      <c r="AO1061"/>
      <c r="AP1061"/>
      <c r="AQ1061"/>
      <c r="AR1061"/>
      <c r="AS1061" s="333"/>
      <c r="AT1061" s="333"/>
      <c r="AU1061" s="333"/>
      <c r="AV1061" s="333"/>
      <c r="AW1061" s="333"/>
      <c r="AX1061" s="333"/>
      <c r="AY1061" s="333"/>
      <c r="AZ1061" s="333"/>
      <c r="BA1061"/>
      <c r="BB1061"/>
      <c r="BC1061"/>
      <c r="BD1061"/>
      <c r="BE1061"/>
      <c r="BF1061"/>
      <c r="BG1061" s="333"/>
      <c r="BH1061" s="333"/>
      <c r="BI1061" s="333"/>
      <c r="BJ1061" s="333"/>
      <c r="BK1061" s="333"/>
      <c r="BL1061" s="333"/>
      <c r="BM1061" s="333"/>
      <c r="BN1061" s="333"/>
      <c r="BO1061" s="333"/>
      <c r="BP1061" s="333"/>
      <c r="BQ1061" s="333"/>
      <c r="BR1061" s="333"/>
      <c r="BS1061" s="333"/>
      <c r="BT1061" s="333"/>
      <c r="BU1061" s="333"/>
      <c r="BV1061" s="333"/>
      <c r="BW1061" s="333"/>
      <c r="BX1061" s="333"/>
      <c r="BY1061" s="333"/>
      <c r="BZ1061" s="333"/>
      <c r="CA1061" s="333"/>
      <c r="CB1061" s="333"/>
      <c r="CC1061" s="333"/>
      <c r="CD1061" s="333"/>
      <c r="CE1061" s="337"/>
      <c r="CF1061" s="337"/>
      <c r="CG1061" s="337"/>
      <c r="CH1061" s="337"/>
      <c r="CI1061" s="333"/>
      <c r="CJ1061" s="333"/>
      <c r="CK1061" s="333"/>
      <c r="CL1061" s="333"/>
      <c r="CM1061" s="333"/>
      <c r="CN1061" s="333"/>
      <c r="CO1061" s="333"/>
      <c r="CP1061" s="333"/>
      <c r="CQ1061" s="337"/>
      <c r="CR1061" s="337"/>
      <c r="CS1061" s="337"/>
      <c r="CT1061" s="337"/>
      <c r="CU1061" s="337"/>
      <c r="CV1061" s="337"/>
      <c r="CW1061" s="337"/>
      <c r="CX1061" s="337"/>
      <c r="CY1061" s="337"/>
      <c r="CZ1061" s="337"/>
      <c r="DA1061" s="337"/>
      <c r="DB1061" s="337"/>
      <c r="DC1061" s="337"/>
      <c r="DD1061" s="337"/>
      <c r="DE1061" s="337"/>
      <c r="DF1061" s="337"/>
      <c r="DG1061" s="337"/>
      <c r="DH1061" s="337"/>
      <c r="DI1061" s="337"/>
      <c r="DJ1061" s="337"/>
      <c r="DK1061" s="337"/>
      <c r="DL1061" s="337"/>
      <c r="DM1061"/>
      <c r="DN1061"/>
      <c r="DO1061"/>
      <c r="EA1061" s="333"/>
      <c r="EB1061" s="333"/>
      <c r="EC1061" s="333"/>
      <c r="ED1061" s="333"/>
      <c r="EE1061" s="333"/>
      <c r="EF1061" s="333"/>
      <c r="EG1061" s="333"/>
      <c r="EH1061" s="333"/>
      <c r="EJ1061" s="66"/>
      <c r="EL1061" s="66"/>
      <c r="EM1061" s="338"/>
    </row>
    <row r="1062" spans="1:143" s="83" customFormat="1">
      <c r="A1062" s="66"/>
      <c r="B1062" s="66"/>
      <c r="C1062" s="120"/>
      <c r="D1062" s="66"/>
      <c r="E1062" s="197"/>
      <c r="F1062" s="120"/>
      <c r="G1062" s="333"/>
      <c r="H1062" s="333"/>
      <c r="I1062" s="333"/>
      <c r="J1062" s="333"/>
      <c r="K1062" s="333"/>
      <c r="L1062" s="333"/>
      <c r="M1062" s="333"/>
      <c r="N1062" s="333"/>
      <c r="O1062" s="333"/>
      <c r="P1062" s="333"/>
      <c r="Q1062" s="333"/>
      <c r="R1062" s="333"/>
      <c r="S1062" s="333"/>
      <c r="T1062" s="333"/>
      <c r="U1062" s="333"/>
      <c r="V1062" s="333"/>
      <c r="W1062" s="333"/>
      <c r="X1062" s="333"/>
      <c r="Y1062" s="333"/>
      <c r="Z1062" s="333"/>
      <c r="AA1062" s="333"/>
      <c r="AB1062" s="333"/>
      <c r="AC1062" s="333"/>
      <c r="AD1062" s="333"/>
      <c r="AE1062" s="333"/>
      <c r="AF1062" s="333"/>
      <c r="AG1062" s="333"/>
      <c r="AH1062" s="333"/>
      <c r="AI1062" s="333"/>
      <c r="AJ1062" s="333"/>
      <c r="AK1062" s="333"/>
      <c r="AL1062" s="333"/>
      <c r="AM1062" s="333"/>
      <c r="AN1062" s="333"/>
      <c r="AO1062"/>
      <c r="AP1062"/>
      <c r="AQ1062"/>
      <c r="AR1062"/>
      <c r="AS1062" s="333"/>
      <c r="AT1062" s="333"/>
      <c r="AU1062" s="333"/>
      <c r="AV1062" s="333"/>
      <c r="AW1062" s="333"/>
      <c r="AX1062" s="333"/>
      <c r="AY1062" s="333"/>
      <c r="AZ1062" s="333"/>
      <c r="BA1062"/>
      <c r="BB1062"/>
      <c r="BC1062"/>
      <c r="BD1062"/>
      <c r="BE1062"/>
      <c r="BF1062"/>
      <c r="BG1062" s="333"/>
      <c r="BH1062" s="333"/>
      <c r="BI1062" s="333"/>
      <c r="BJ1062" s="333"/>
      <c r="BK1062" s="333"/>
      <c r="BL1062" s="333"/>
      <c r="BM1062" s="333"/>
      <c r="BN1062" s="333"/>
      <c r="BO1062" s="333"/>
      <c r="BP1062" s="333"/>
      <c r="BQ1062" s="333"/>
      <c r="BR1062" s="333"/>
      <c r="BS1062" s="333"/>
      <c r="BT1062" s="333"/>
      <c r="BU1062" s="333"/>
      <c r="BV1062" s="333"/>
      <c r="BW1062" s="333"/>
      <c r="BX1062" s="333"/>
      <c r="BY1062" s="333"/>
      <c r="BZ1062" s="333"/>
      <c r="CA1062" s="333"/>
      <c r="CB1062" s="333"/>
      <c r="CC1062" s="333"/>
      <c r="CD1062" s="333"/>
      <c r="CE1062" s="337"/>
      <c r="CF1062" s="337"/>
      <c r="CG1062" s="337"/>
      <c r="CH1062" s="337"/>
      <c r="CI1062" s="333"/>
      <c r="CJ1062" s="333"/>
      <c r="CK1062" s="333"/>
      <c r="CL1062" s="333"/>
      <c r="CM1062" s="333"/>
      <c r="CN1062" s="333"/>
      <c r="CO1062" s="333"/>
      <c r="CP1062" s="333"/>
      <c r="CQ1062" s="337"/>
      <c r="CR1062" s="337"/>
      <c r="CS1062" s="337"/>
      <c r="CT1062" s="337"/>
      <c r="CU1062" s="337"/>
      <c r="CV1062" s="337"/>
      <c r="CW1062" s="337"/>
      <c r="CX1062" s="337"/>
      <c r="CY1062" s="337"/>
      <c r="CZ1062" s="337"/>
      <c r="DA1062" s="337"/>
      <c r="DB1062" s="337"/>
      <c r="DC1062" s="337"/>
      <c r="DD1062" s="337"/>
      <c r="DE1062" s="337"/>
      <c r="DF1062" s="337"/>
      <c r="DG1062" s="337"/>
      <c r="DH1062" s="337"/>
      <c r="DI1062" s="337"/>
      <c r="DJ1062" s="337"/>
      <c r="DK1062" s="337"/>
      <c r="DL1062" s="337"/>
      <c r="DM1062"/>
      <c r="DN1062"/>
      <c r="DO1062"/>
      <c r="EA1062" s="333"/>
      <c r="EB1062" s="333"/>
      <c r="EC1062" s="333"/>
      <c r="ED1062" s="333"/>
      <c r="EE1062" s="333"/>
      <c r="EF1062" s="333"/>
      <c r="EG1062" s="333"/>
      <c r="EH1062" s="333"/>
      <c r="EJ1062" s="66"/>
      <c r="EL1062" s="66"/>
      <c r="EM1062" s="338"/>
    </row>
    <row r="1063" spans="1:143" s="83" customFormat="1">
      <c r="A1063" s="66"/>
      <c r="B1063" s="66"/>
      <c r="C1063" s="120"/>
      <c r="D1063" s="66"/>
      <c r="E1063" s="197"/>
      <c r="F1063" s="120"/>
      <c r="G1063" s="333"/>
      <c r="H1063" s="333"/>
      <c r="I1063" s="333"/>
      <c r="J1063" s="333"/>
      <c r="K1063" s="333"/>
      <c r="L1063" s="333"/>
      <c r="M1063" s="333"/>
      <c r="N1063" s="333"/>
      <c r="O1063" s="333"/>
      <c r="P1063" s="333"/>
      <c r="Q1063" s="333"/>
      <c r="R1063" s="333"/>
      <c r="S1063" s="333"/>
      <c r="T1063" s="333"/>
      <c r="U1063" s="333"/>
      <c r="V1063" s="333"/>
      <c r="W1063" s="333"/>
      <c r="X1063" s="333"/>
      <c r="Y1063" s="333"/>
      <c r="Z1063" s="333"/>
      <c r="AA1063" s="333"/>
      <c r="AB1063" s="333"/>
      <c r="AC1063" s="333"/>
      <c r="AD1063" s="333"/>
      <c r="AE1063" s="333"/>
      <c r="AF1063" s="333"/>
      <c r="AG1063" s="333"/>
      <c r="AH1063" s="333"/>
      <c r="AI1063" s="333"/>
      <c r="AJ1063" s="333"/>
      <c r="AK1063" s="333"/>
      <c r="AL1063" s="333"/>
      <c r="AM1063" s="333"/>
      <c r="AN1063" s="333"/>
      <c r="AO1063"/>
      <c r="AP1063"/>
      <c r="AQ1063"/>
      <c r="AR1063"/>
      <c r="AS1063" s="333"/>
      <c r="AT1063" s="333"/>
      <c r="AU1063" s="333"/>
      <c r="AV1063" s="333"/>
      <c r="AW1063" s="333"/>
      <c r="AX1063" s="333"/>
      <c r="AY1063" s="333"/>
      <c r="AZ1063" s="333"/>
      <c r="BA1063"/>
      <c r="BB1063"/>
      <c r="BC1063"/>
      <c r="BD1063"/>
      <c r="BE1063"/>
      <c r="BF1063"/>
      <c r="BG1063" s="333"/>
      <c r="BH1063" s="333"/>
      <c r="BI1063" s="333"/>
      <c r="BJ1063" s="333"/>
      <c r="BK1063" s="333"/>
      <c r="BL1063" s="333"/>
      <c r="BM1063" s="333"/>
      <c r="BN1063" s="333"/>
      <c r="BO1063" s="333"/>
      <c r="BP1063" s="333"/>
      <c r="BQ1063" s="333"/>
      <c r="BR1063" s="333"/>
      <c r="BS1063" s="333"/>
      <c r="BT1063" s="333"/>
      <c r="BU1063" s="333"/>
      <c r="BV1063" s="333"/>
      <c r="BW1063" s="333"/>
      <c r="BX1063" s="333"/>
      <c r="BY1063" s="333"/>
      <c r="BZ1063" s="333"/>
      <c r="CA1063" s="333"/>
      <c r="CB1063" s="333"/>
      <c r="CC1063" s="333"/>
      <c r="CD1063" s="333"/>
      <c r="CE1063" s="337"/>
      <c r="CF1063" s="337"/>
      <c r="CG1063" s="337"/>
      <c r="CH1063" s="337"/>
      <c r="CI1063" s="333"/>
      <c r="CJ1063" s="333"/>
      <c r="CK1063" s="333"/>
      <c r="CL1063" s="333"/>
      <c r="CM1063" s="333"/>
      <c r="CN1063" s="333"/>
      <c r="CO1063" s="333"/>
      <c r="CP1063" s="333"/>
      <c r="CQ1063" s="337"/>
      <c r="CR1063" s="337"/>
      <c r="CS1063" s="337"/>
      <c r="CT1063" s="337"/>
      <c r="CU1063" s="337"/>
      <c r="CV1063" s="337"/>
      <c r="CW1063" s="337"/>
      <c r="CX1063" s="337"/>
      <c r="CY1063" s="337"/>
      <c r="CZ1063" s="337"/>
      <c r="DA1063" s="337"/>
      <c r="DB1063" s="337"/>
      <c r="DC1063" s="337"/>
      <c r="DD1063" s="337"/>
      <c r="DE1063" s="337"/>
      <c r="DF1063" s="337"/>
      <c r="DG1063" s="337"/>
      <c r="DH1063" s="337"/>
      <c r="DI1063" s="337"/>
      <c r="DJ1063" s="337"/>
      <c r="DK1063" s="337"/>
      <c r="DL1063" s="337"/>
      <c r="DM1063"/>
      <c r="DN1063"/>
      <c r="DO1063"/>
      <c r="EA1063" s="333"/>
      <c r="EB1063" s="333"/>
      <c r="EC1063" s="333"/>
      <c r="ED1063" s="333"/>
      <c r="EE1063" s="333"/>
      <c r="EF1063" s="333"/>
      <c r="EG1063" s="333"/>
      <c r="EH1063" s="333"/>
      <c r="EJ1063" s="66"/>
      <c r="EL1063" s="66"/>
      <c r="EM1063" s="338"/>
    </row>
    <row r="1064" spans="1:143" s="83" customFormat="1">
      <c r="A1064" s="66"/>
      <c r="B1064" s="66"/>
      <c r="C1064" s="120"/>
      <c r="D1064" s="66"/>
      <c r="E1064" s="197"/>
      <c r="F1064" s="120"/>
      <c r="G1064" s="333"/>
      <c r="H1064" s="333"/>
      <c r="I1064" s="333"/>
      <c r="J1064" s="333"/>
      <c r="K1064" s="333"/>
      <c r="L1064" s="333"/>
      <c r="M1064" s="333"/>
      <c r="N1064" s="333"/>
      <c r="O1064" s="333"/>
      <c r="P1064" s="333"/>
      <c r="Q1064" s="333"/>
      <c r="R1064" s="333"/>
      <c r="S1064" s="333"/>
      <c r="T1064" s="333"/>
      <c r="U1064" s="333"/>
      <c r="V1064" s="333"/>
      <c r="W1064" s="333"/>
      <c r="X1064" s="333"/>
      <c r="Y1064" s="333"/>
      <c r="Z1064" s="333"/>
      <c r="AA1064" s="333"/>
      <c r="AB1064" s="333"/>
      <c r="AC1064" s="333"/>
      <c r="AD1064" s="333"/>
      <c r="AE1064" s="333"/>
      <c r="AF1064" s="333"/>
      <c r="AG1064" s="333"/>
      <c r="AH1064" s="333"/>
      <c r="AI1064" s="333"/>
      <c r="AJ1064" s="333"/>
      <c r="AK1064" s="333"/>
      <c r="AL1064" s="333"/>
      <c r="AM1064" s="333"/>
      <c r="AN1064" s="333"/>
      <c r="AO1064"/>
      <c r="AP1064"/>
      <c r="AQ1064"/>
      <c r="AR1064"/>
      <c r="AS1064" s="333"/>
      <c r="AT1064" s="333"/>
      <c r="AU1064" s="333"/>
      <c r="AV1064" s="333"/>
      <c r="AW1064" s="333"/>
      <c r="AX1064" s="333"/>
      <c r="AY1064" s="333"/>
      <c r="AZ1064" s="333"/>
      <c r="BA1064"/>
      <c r="BB1064"/>
      <c r="BC1064"/>
      <c r="BD1064"/>
      <c r="BE1064"/>
      <c r="BF1064"/>
      <c r="BG1064" s="333"/>
      <c r="BH1064" s="333"/>
      <c r="BI1064" s="333"/>
      <c r="BJ1064" s="333"/>
      <c r="BK1064" s="333"/>
      <c r="BL1064" s="333"/>
      <c r="BM1064" s="333"/>
      <c r="BN1064" s="333"/>
      <c r="BO1064" s="333"/>
      <c r="BP1064" s="333"/>
      <c r="BQ1064" s="333"/>
      <c r="BR1064" s="333"/>
      <c r="BS1064" s="333"/>
      <c r="BT1064" s="333"/>
      <c r="BU1064" s="333"/>
      <c r="BV1064" s="333"/>
      <c r="BW1064" s="333"/>
      <c r="BX1064" s="333"/>
      <c r="BY1064" s="333"/>
      <c r="BZ1064" s="333"/>
      <c r="CA1064" s="333"/>
      <c r="CB1064" s="333"/>
      <c r="CC1064" s="333"/>
      <c r="CD1064" s="333"/>
      <c r="CE1064" s="337"/>
      <c r="CF1064" s="337"/>
      <c r="CG1064" s="337"/>
      <c r="CH1064" s="337"/>
      <c r="CI1064" s="333"/>
      <c r="CJ1064" s="333"/>
      <c r="CK1064" s="333"/>
      <c r="CL1064" s="333"/>
      <c r="CM1064" s="333"/>
      <c r="CN1064" s="333"/>
      <c r="CO1064" s="333"/>
      <c r="CP1064" s="333"/>
      <c r="CQ1064" s="337"/>
      <c r="CR1064" s="337"/>
      <c r="CS1064" s="337"/>
      <c r="CT1064" s="337"/>
      <c r="CU1064" s="337"/>
      <c r="CV1064" s="337"/>
      <c r="CW1064" s="337"/>
      <c r="CX1064" s="337"/>
      <c r="CY1064" s="337"/>
      <c r="CZ1064" s="337"/>
      <c r="DA1064" s="337"/>
      <c r="DB1064" s="337"/>
      <c r="DC1064" s="337"/>
      <c r="DD1064" s="337"/>
      <c r="DE1064" s="337"/>
      <c r="DF1064" s="337"/>
      <c r="DG1064" s="337"/>
      <c r="DH1064" s="337"/>
      <c r="DI1064" s="337"/>
      <c r="DJ1064" s="337"/>
      <c r="DK1064" s="337"/>
      <c r="DL1064" s="337"/>
      <c r="DM1064"/>
      <c r="DN1064"/>
      <c r="DO1064"/>
      <c r="EA1064" s="333"/>
      <c r="EB1064" s="333"/>
      <c r="EC1064" s="333"/>
      <c r="ED1064" s="333"/>
      <c r="EE1064" s="333"/>
      <c r="EF1064" s="333"/>
      <c r="EG1064" s="333"/>
      <c r="EH1064" s="333"/>
      <c r="EJ1064" s="66"/>
      <c r="EL1064" s="66"/>
      <c r="EM1064" s="338"/>
    </row>
    <row r="1065" spans="1:143" s="83" customFormat="1">
      <c r="A1065" s="66"/>
      <c r="B1065" s="66"/>
      <c r="C1065" s="120"/>
      <c r="D1065" s="66"/>
      <c r="E1065" s="197"/>
      <c r="F1065" s="120"/>
      <c r="G1065" s="333"/>
      <c r="H1065" s="333"/>
      <c r="I1065" s="333"/>
      <c r="J1065" s="333"/>
      <c r="K1065" s="333"/>
      <c r="L1065" s="333"/>
      <c r="M1065" s="333"/>
      <c r="N1065" s="333"/>
      <c r="O1065" s="333"/>
      <c r="P1065" s="333"/>
      <c r="Q1065" s="333"/>
      <c r="R1065" s="333"/>
      <c r="S1065" s="333"/>
      <c r="T1065" s="333"/>
      <c r="U1065" s="333"/>
      <c r="V1065" s="333"/>
      <c r="W1065" s="333"/>
      <c r="X1065" s="333"/>
      <c r="Y1065" s="333"/>
      <c r="Z1065" s="333"/>
      <c r="AA1065" s="333"/>
      <c r="AB1065" s="333"/>
      <c r="AC1065" s="333"/>
      <c r="AD1065" s="333"/>
      <c r="AE1065" s="333"/>
      <c r="AF1065" s="333"/>
      <c r="AG1065" s="333"/>
      <c r="AH1065" s="333"/>
      <c r="AI1065" s="333"/>
      <c r="AJ1065" s="333"/>
      <c r="AK1065" s="333"/>
      <c r="AL1065" s="333"/>
      <c r="AM1065" s="333"/>
      <c r="AN1065" s="333"/>
      <c r="AO1065"/>
      <c r="AP1065"/>
      <c r="AQ1065"/>
      <c r="AR1065"/>
      <c r="AS1065" s="333"/>
      <c r="AT1065" s="333"/>
      <c r="AU1065" s="333"/>
      <c r="AV1065" s="333"/>
      <c r="AW1065" s="333"/>
      <c r="AX1065" s="333"/>
      <c r="AY1065" s="333"/>
      <c r="AZ1065" s="333"/>
      <c r="BA1065"/>
      <c r="BB1065"/>
      <c r="BC1065"/>
      <c r="BD1065"/>
      <c r="BE1065"/>
      <c r="BF1065"/>
      <c r="BG1065" s="333"/>
      <c r="BH1065" s="333"/>
      <c r="BI1065" s="333"/>
      <c r="BJ1065" s="333"/>
      <c r="BK1065" s="333"/>
      <c r="BL1065" s="333"/>
      <c r="BM1065" s="333"/>
      <c r="BN1065" s="333"/>
      <c r="BO1065" s="333"/>
      <c r="BP1065" s="333"/>
      <c r="BQ1065" s="333"/>
      <c r="BR1065" s="333"/>
      <c r="BS1065" s="333"/>
      <c r="BT1065" s="333"/>
      <c r="BU1065" s="333"/>
      <c r="BV1065" s="333"/>
      <c r="BW1065" s="333"/>
      <c r="BX1065" s="333"/>
      <c r="BY1065" s="333"/>
      <c r="BZ1065" s="333"/>
      <c r="CA1065" s="333"/>
      <c r="CB1065" s="333"/>
      <c r="CC1065" s="333"/>
      <c r="CD1065" s="333"/>
      <c r="CE1065" s="337"/>
      <c r="CF1065" s="337"/>
      <c r="CG1065" s="337"/>
      <c r="CH1065" s="337"/>
      <c r="CI1065" s="333"/>
      <c r="CJ1065" s="333"/>
      <c r="CK1065" s="333"/>
      <c r="CL1065" s="333"/>
      <c r="CM1065" s="333"/>
      <c r="CN1065" s="333"/>
      <c r="CO1065" s="333"/>
      <c r="CP1065" s="333"/>
      <c r="CQ1065" s="337"/>
      <c r="CR1065" s="337"/>
      <c r="CS1065" s="337"/>
      <c r="CT1065" s="337"/>
      <c r="CU1065" s="337"/>
      <c r="CV1065" s="337"/>
      <c r="CW1065" s="337"/>
      <c r="CX1065" s="337"/>
      <c r="CY1065" s="337"/>
      <c r="CZ1065" s="337"/>
      <c r="DA1065" s="337"/>
      <c r="DB1065" s="337"/>
      <c r="DC1065" s="337"/>
      <c r="DD1065" s="337"/>
      <c r="DE1065" s="337"/>
      <c r="DF1065" s="337"/>
      <c r="DG1065" s="337"/>
      <c r="DH1065" s="337"/>
      <c r="DI1065" s="337"/>
      <c r="DJ1065" s="337"/>
      <c r="DK1065" s="337"/>
      <c r="DL1065" s="337"/>
      <c r="DM1065"/>
      <c r="DN1065"/>
      <c r="DO1065"/>
      <c r="EA1065" s="333"/>
      <c r="EB1065" s="333"/>
      <c r="EC1065" s="333"/>
      <c r="ED1065" s="333"/>
      <c r="EE1065" s="333"/>
      <c r="EF1065" s="333"/>
      <c r="EG1065" s="333"/>
      <c r="EH1065" s="333"/>
      <c r="EJ1065" s="66"/>
      <c r="EL1065" s="66"/>
      <c r="EM1065" s="338"/>
    </row>
    <row r="1066" spans="1:143" s="83" customFormat="1">
      <c r="A1066" s="66"/>
      <c r="B1066" s="66"/>
      <c r="C1066" s="120"/>
      <c r="D1066" s="66"/>
      <c r="E1066" s="197"/>
      <c r="F1066" s="120"/>
      <c r="G1066" s="333"/>
      <c r="H1066" s="333"/>
      <c r="I1066" s="333"/>
      <c r="J1066" s="333"/>
      <c r="K1066" s="333"/>
      <c r="L1066" s="333"/>
      <c r="M1066" s="333"/>
      <c r="N1066" s="333"/>
      <c r="O1066" s="333"/>
      <c r="P1066" s="333"/>
      <c r="Q1066" s="333"/>
      <c r="R1066" s="333"/>
      <c r="S1066" s="333"/>
      <c r="T1066" s="333"/>
      <c r="U1066" s="333"/>
      <c r="V1066" s="333"/>
      <c r="W1066" s="333"/>
      <c r="X1066" s="333"/>
      <c r="Y1066" s="333"/>
      <c r="Z1066" s="333"/>
      <c r="AA1066" s="333"/>
      <c r="AB1066" s="333"/>
      <c r="AC1066" s="333"/>
      <c r="AD1066" s="333"/>
      <c r="AE1066" s="333"/>
      <c r="AF1066" s="333"/>
      <c r="AG1066" s="333"/>
      <c r="AH1066" s="333"/>
      <c r="AI1066" s="333"/>
      <c r="AJ1066" s="333"/>
      <c r="AK1066" s="333"/>
      <c r="AL1066" s="333"/>
      <c r="AM1066" s="333"/>
      <c r="AN1066" s="333"/>
      <c r="AO1066"/>
      <c r="AP1066"/>
      <c r="AQ1066"/>
      <c r="AR1066"/>
      <c r="AS1066" s="333"/>
      <c r="AT1066" s="333"/>
      <c r="AU1066" s="333"/>
      <c r="AV1066" s="333"/>
      <c r="AW1066" s="333"/>
      <c r="AX1066" s="333"/>
      <c r="AY1066" s="333"/>
      <c r="AZ1066" s="333"/>
      <c r="BA1066"/>
      <c r="BB1066"/>
      <c r="BC1066"/>
      <c r="BD1066"/>
      <c r="BE1066"/>
      <c r="BF1066"/>
      <c r="BG1066" s="333"/>
      <c r="BH1066" s="333"/>
      <c r="BI1066" s="333"/>
      <c r="BJ1066" s="333"/>
      <c r="BK1066" s="333"/>
      <c r="BL1066" s="333"/>
      <c r="BM1066" s="333"/>
      <c r="BN1066" s="333"/>
      <c r="BO1066" s="333"/>
      <c r="BP1066" s="333"/>
      <c r="BQ1066" s="333"/>
      <c r="BR1066" s="333"/>
      <c r="BS1066" s="333"/>
      <c r="BT1066" s="333"/>
      <c r="BU1066" s="333"/>
      <c r="BV1066" s="333"/>
      <c r="BW1066" s="333"/>
      <c r="BX1066" s="333"/>
      <c r="BY1066" s="333"/>
      <c r="BZ1066" s="333"/>
      <c r="CA1066" s="333"/>
      <c r="CB1066" s="333"/>
      <c r="CC1066" s="333"/>
      <c r="CD1066" s="333"/>
      <c r="CE1066" s="337"/>
      <c r="CF1066" s="337"/>
      <c r="CG1066" s="337"/>
      <c r="CH1066" s="337"/>
      <c r="CI1066" s="333"/>
      <c r="CJ1066" s="333"/>
      <c r="CK1066" s="333"/>
      <c r="CL1066" s="333"/>
      <c r="CM1066" s="333"/>
      <c r="CN1066" s="333"/>
      <c r="CO1066" s="333"/>
      <c r="CP1066" s="333"/>
      <c r="CQ1066" s="337"/>
      <c r="CR1066" s="337"/>
      <c r="CS1066" s="337"/>
      <c r="CT1066" s="337"/>
      <c r="CU1066" s="337"/>
      <c r="CV1066" s="337"/>
      <c r="CW1066" s="337"/>
      <c r="CX1066" s="337"/>
      <c r="CY1066" s="337"/>
      <c r="CZ1066" s="337"/>
      <c r="DA1066" s="337"/>
      <c r="DB1066" s="337"/>
      <c r="DC1066" s="337"/>
      <c r="DD1066" s="337"/>
      <c r="DE1066" s="337"/>
      <c r="DF1066" s="337"/>
      <c r="DG1066" s="337"/>
      <c r="DH1066" s="337"/>
      <c r="DI1066" s="337"/>
      <c r="DJ1066" s="337"/>
      <c r="DK1066" s="337"/>
      <c r="DL1066" s="337"/>
      <c r="DM1066"/>
      <c r="DN1066"/>
      <c r="DO1066"/>
      <c r="EA1066" s="333"/>
      <c r="EB1066" s="333"/>
      <c r="EC1066" s="333"/>
      <c r="ED1066" s="333"/>
      <c r="EE1066" s="333"/>
      <c r="EF1066" s="333"/>
      <c r="EG1066" s="333"/>
      <c r="EH1066" s="333"/>
      <c r="EJ1066" s="66"/>
      <c r="EL1066" s="66"/>
      <c r="EM1066" s="338"/>
    </row>
    <row r="1067" spans="1:143" s="83" customFormat="1">
      <c r="A1067" s="66"/>
      <c r="B1067" s="66"/>
      <c r="C1067" s="120"/>
      <c r="D1067" s="66"/>
      <c r="E1067" s="197"/>
      <c r="F1067" s="120"/>
      <c r="G1067" s="333"/>
      <c r="H1067" s="333"/>
      <c r="I1067" s="333"/>
      <c r="J1067" s="333"/>
      <c r="K1067" s="333"/>
      <c r="L1067" s="333"/>
      <c r="M1067" s="333"/>
      <c r="N1067" s="333"/>
      <c r="O1067" s="333"/>
      <c r="P1067" s="333"/>
      <c r="Q1067" s="333"/>
      <c r="R1067" s="333"/>
      <c r="S1067" s="333"/>
      <c r="T1067" s="333"/>
      <c r="U1067" s="333"/>
      <c r="V1067" s="333"/>
      <c r="W1067" s="333"/>
      <c r="X1067" s="333"/>
      <c r="Y1067" s="333"/>
      <c r="Z1067" s="333"/>
      <c r="AA1067" s="333"/>
      <c r="AB1067" s="333"/>
      <c r="AC1067" s="333"/>
      <c r="AD1067" s="333"/>
      <c r="AE1067" s="333"/>
      <c r="AF1067" s="333"/>
      <c r="AG1067" s="333"/>
      <c r="AH1067" s="333"/>
      <c r="AI1067" s="333"/>
      <c r="AJ1067" s="333"/>
      <c r="AK1067" s="333"/>
      <c r="AL1067" s="333"/>
      <c r="AM1067" s="333"/>
      <c r="AN1067" s="333"/>
      <c r="AO1067"/>
      <c r="AP1067"/>
      <c r="AQ1067"/>
      <c r="AR1067"/>
      <c r="AS1067" s="333"/>
      <c r="AT1067" s="333"/>
      <c r="AU1067" s="333"/>
      <c r="AV1067" s="333"/>
      <c r="AW1067" s="333"/>
      <c r="AX1067" s="333"/>
      <c r="AY1067" s="333"/>
      <c r="AZ1067" s="333"/>
      <c r="BA1067"/>
      <c r="BB1067"/>
      <c r="BC1067"/>
      <c r="BD1067"/>
      <c r="BE1067"/>
      <c r="BF1067"/>
      <c r="BG1067" s="333"/>
      <c r="BH1067" s="333"/>
      <c r="BI1067" s="333"/>
      <c r="BJ1067" s="333"/>
      <c r="BK1067" s="333"/>
      <c r="BL1067" s="333"/>
      <c r="BM1067" s="333"/>
      <c r="BN1067" s="333"/>
      <c r="BO1067" s="333"/>
      <c r="BP1067" s="333"/>
      <c r="BQ1067" s="333"/>
      <c r="BR1067" s="333"/>
      <c r="BS1067" s="333"/>
      <c r="BT1067" s="333"/>
      <c r="BU1067" s="333"/>
      <c r="BV1067" s="333"/>
      <c r="BW1067" s="333"/>
      <c r="BX1067" s="333"/>
      <c r="BY1067" s="333"/>
      <c r="BZ1067" s="333"/>
      <c r="CA1067" s="333"/>
      <c r="CB1067" s="333"/>
      <c r="CC1067" s="333"/>
      <c r="CD1067" s="333"/>
      <c r="CE1067" s="337"/>
      <c r="CF1067" s="337"/>
      <c r="CG1067" s="337"/>
      <c r="CH1067" s="337"/>
      <c r="CI1067" s="333"/>
      <c r="CJ1067" s="333"/>
      <c r="CK1067" s="333"/>
      <c r="CL1067" s="333"/>
      <c r="CM1067" s="333"/>
      <c r="CN1067" s="333"/>
      <c r="CO1067" s="333"/>
      <c r="CP1067" s="333"/>
      <c r="CQ1067" s="337"/>
      <c r="CR1067" s="337"/>
      <c r="CS1067" s="337"/>
      <c r="CT1067" s="337"/>
      <c r="CU1067" s="337"/>
      <c r="CV1067" s="337"/>
      <c r="CW1067" s="337"/>
      <c r="CX1067" s="337"/>
      <c r="CY1067" s="337"/>
      <c r="CZ1067" s="337"/>
      <c r="DA1067" s="337"/>
      <c r="DB1067" s="337"/>
      <c r="DC1067" s="337"/>
      <c r="DD1067" s="337"/>
      <c r="DE1067" s="337"/>
      <c r="DF1067" s="337"/>
      <c r="DG1067" s="337"/>
      <c r="DH1067" s="337"/>
      <c r="DI1067" s="337"/>
      <c r="DJ1067" s="337"/>
      <c r="DK1067" s="337"/>
      <c r="DL1067" s="337"/>
      <c r="DM1067"/>
      <c r="DN1067"/>
      <c r="DO1067"/>
      <c r="EA1067" s="333"/>
      <c r="EB1067" s="333"/>
      <c r="EC1067" s="333"/>
      <c r="ED1067" s="333"/>
      <c r="EE1067" s="333"/>
      <c r="EF1067" s="333"/>
      <c r="EG1067" s="333"/>
      <c r="EH1067" s="333"/>
      <c r="EJ1067" s="66"/>
      <c r="EL1067" s="66"/>
      <c r="EM1067" s="338"/>
    </row>
    <row r="1068" spans="1:143" s="83" customFormat="1">
      <c r="A1068" s="66"/>
      <c r="B1068" s="66"/>
      <c r="C1068" s="120"/>
      <c r="D1068" s="66"/>
      <c r="E1068" s="197"/>
      <c r="F1068" s="120"/>
      <c r="G1068" s="333"/>
      <c r="H1068" s="333"/>
      <c r="I1068" s="333"/>
      <c r="J1068" s="333"/>
      <c r="K1068" s="333"/>
      <c r="L1068" s="333"/>
      <c r="M1068" s="333"/>
      <c r="N1068" s="333"/>
      <c r="O1068" s="333"/>
      <c r="P1068" s="333"/>
      <c r="Q1068" s="333"/>
      <c r="R1068" s="333"/>
      <c r="S1068" s="333"/>
      <c r="T1068" s="333"/>
      <c r="U1068" s="333"/>
      <c r="V1068" s="333"/>
      <c r="W1068" s="333"/>
      <c r="X1068" s="333"/>
      <c r="Y1068" s="333"/>
      <c r="Z1068" s="333"/>
      <c r="AA1068" s="333"/>
      <c r="AB1068" s="333"/>
      <c r="AC1068" s="333"/>
      <c r="AD1068" s="333"/>
      <c r="AE1068" s="333"/>
      <c r="AF1068" s="333"/>
      <c r="AG1068" s="333"/>
      <c r="AH1068" s="333"/>
      <c r="AI1068" s="333"/>
      <c r="AJ1068" s="333"/>
      <c r="AK1068" s="333"/>
      <c r="AL1068" s="333"/>
      <c r="AM1068" s="333"/>
      <c r="AN1068" s="333"/>
      <c r="AO1068"/>
      <c r="AP1068"/>
      <c r="AQ1068"/>
      <c r="AR1068"/>
      <c r="AS1068" s="333"/>
      <c r="AT1068" s="333"/>
      <c r="AU1068" s="333"/>
      <c r="AV1068" s="333"/>
      <c r="AW1068" s="333"/>
      <c r="AX1068" s="333"/>
      <c r="AY1068" s="333"/>
      <c r="AZ1068" s="333"/>
      <c r="BA1068"/>
      <c r="BB1068"/>
      <c r="BC1068"/>
      <c r="BD1068"/>
      <c r="BE1068"/>
      <c r="BF1068"/>
      <c r="BG1068" s="333"/>
      <c r="BH1068" s="333"/>
      <c r="BI1068" s="333"/>
      <c r="BJ1068" s="333"/>
      <c r="BK1068" s="333"/>
      <c r="BL1068" s="333"/>
      <c r="BM1068" s="333"/>
      <c r="BN1068" s="333"/>
      <c r="BO1068" s="333"/>
      <c r="BP1068" s="333"/>
      <c r="BQ1068" s="333"/>
      <c r="BR1068" s="333"/>
      <c r="BS1068" s="333"/>
      <c r="BT1068" s="333"/>
      <c r="BU1068" s="333"/>
      <c r="BV1068" s="333"/>
      <c r="BW1068" s="333"/>
      <c r="BX1068" s="333"/>
      <c r="BY1068" s="333"/>
      <c r="BZ1068" s="333"/>
      <c r="CA1068" s="333"/>
      <c r="CB1068" s="333"/>
      <c r="CC1068" s="333"/>
      <c r="CD1068" s="333"/>
      <c r="CE1068" s="337"/>
      <c r="CF1068" s="337"/>
      <c r="CG1068" s="337"/>
      <c r="CH1068" s="337"/>
      <c r="CI1068" s="333"/>
      <c r="CJ1068" s="333"/>
      <c r="CK1068" s="333"/>
      <c r="CL1068" s="333"/>
      <c r="CM1068" s="333"/>
      <c r="CN1068" s="333"/>
      <c r="CO1068" s="333"/>
      <c r="CP1068" s="333"/>
      <c r="CQ1068" s="337"/>
      <c r="CR1068" s="337"/>
      <c r="CS1068" s="337"/>
      <c r="CT1068" s="337"/>
      <c r="CU1068" s="337"/>
      <c r="CV1068" s="337"/>
      <c r="CW1068" s="337"/>
      <c r="CX1068" s="337"/>
      <c r="CY1068" s="337"/>
      <c r="CZ1068" s="337"/>
      <c r="DA1068" s="337"/>
      <c r="DB1068" s="337"/>
      <c r="DC1068" s="337"/>
      <c r="DD1068" s="337"/>
      <c r="DE1068" s="337"/>
      <c r="DF1068" s="337"/>
      <c r="DG1068" s="337"/>
      <c r="DH1068" s="337"/>
      <c r="DI1068" s="337"/>
      <c r="DJ1068" s="337"/>
      <c r="DK1068" s="337"/>
      <c r="DL1068" s="337"/>
      <c r="DM1068"/>
      <c r="DN1068"/>
      <c r="DO1068"/>
      <c r="EA1068" s="333"/>
      <c r="EB1068" s="333"/>
      <c r="EC1068" s="333"/>
      <c r="ED1068" s="333"/>
      <c r="EE1068" s="333"/>
      <c r="EF1068" s="333"/>
      <c r="EG1068" s="333"/>
      <c r="EH1068" s="333"/>
      <c r="EJ1068" s="66"/>
      <c r="EL1068" s="66"/>
      <c r="EM1068" s="338"/>
    </row>
    <row r="1069" spans="1:143" s="83" customFormat="1">
      <c r="A1069" s="66"/>
      <c r="B1069" s="66"/>
      <c r="C1069" s="120"/>
      <c r="D1069" s="66"/>
      <c r="E1069" s="197"/>
      <c r="F1069" s="120"/>
      <c r="G1069" s="333"/>
      <c r="H1069" s="333"/>
      <c r="I1069" s="333"/>
      <c r="J1069" s="333"/>
      <c r="K1069" s="333"/>
      <c r="L1069" s="333"/>
      <c r="M1069" s="333"/>
      <c r="N1069" s="333"/>
      <c r="O1069" s="333"/>
      <c r="P1069" s="333"/>
      <c r="Q1069" s="333"/>
      <c r="R1069" s="333"/>
      <c r="S1069" s="333"/>
      <c r="T1069" s="333"/>
      <c r="U1069" s="333"/>
      <c r="V1069" s="333"/>
      <c r="W1069" s="333"/>
      <c r="X1069" s="333"/>
      <c r="Y1069" s="333"/>
      <c r="Z1069" s="333"/>
      <c r="AA1069" s="333"/>
      <c r="AB1069" s="333"/>
      <c r="AC1069" s="333"/>
      <c r="AD1069" s="333"/>
      <c r="AE1069" s="333"/>
      <c r="AF1069" s="333"/>
      <c r="AG1069" s="333"/>
      <c r="AH1069" s="333"/>
      <c r="AI1069" s="333"/>
      <c r="AJ1069" s="333"/>
      <c r="AK1069" s="333"/>
      <c r="AL1069" s="333"/>
      <c r="AM1069" s="333"/>
      <c r="AN1069" s="333"/>
      <c r="AO1069"/>
      <c r="AP1069"/>
      <c r="AQ1069"/>
      <c r="AR1069"/>
      <c r="AS1069" s="333"/>
      <c r="AT1069" s="333"/>
      <c r="AU1069" s="333"/>
      <c r="AV1069" s="333"/>
      <c r="AW1069" s="333"/>
      <c r="AX1069" s="333"/>
      <c r="AY1069" s="333"/>
      <c r="AZ1069" s="333"/>
      <c r="BA1069"/>
      <c r="BB1069"/>
      <c r="BC1069"/>
      <c r="BD1069"/>
      <c r="BE1069"/>
      <c r="BF1069"/>
      <c r="BG1069" s="333"/>
      <c r="BH1069" s="333"/>
      <c r="BI1069" s="333"/>
      <c r="BJ1069" s="333"/>
      <c r="BK1069" s="333"/>
      <c r="BL1069" s="333"/>
      <c r="BM1069" s="333"/>
      <c r="BN1069" s="333"/>
      <c r="BO1069" s="333"/>
      <c r="BP1069" s="333"/>
      <c r="BQ1069" s="333"/>
      <c r="BR1069" s="333"/>
      <c r="BS1069" s="333"/>
      <c r="BT1069" s="333"/>
      <c r="BU1069" s="333"/>
      <c r="BV1069" s="333"/>
      <c r="BW1069" s="333"/>
      <c r="BX1069" s="333"/>
      <c r="BY1069" s="333"/>
      <c r="BZ1069" s="333"/>
      <c r="CA1069" s="333"/>
      <c r="CB1069" s="333"/>
      <c r="CC1069" s="333"/>
      <c r="CD1069" s="333"/>
      <c r="CE1069" s="337"/>
      <c r="CF1069" s="337"/>
      <c r="CG1069" s="337"/>
      <c r="CH1069" s="337"/>
      <c r="CI1069" s="333"/>
      <c r="CJ1069" s="333"/>
      <c r="CK1069" s="333"/>
      <c r="CL1069" s="333"/>
      <c r="CM1069" s="333"/>
      <c r="CN1069" s="333"/>
      <c r="CO1069" s="333"/>
      <c r="CP1069" s="333"/>
      <c r="CQ1069" s="337"/>
      <c r="CR1069" s="337"/>
      <c r="CS1069" s="337"/>
      <c r="CT1069" s="337"/>
      <c r="CU1069" s="337"/>
      <c r="CV1069" s="337"/>
      <c r="CW1069" s="337"/>
      <c r="CX1069" s="337"/>
      <c r="CY1069" s="337"/>
      <c r="CZ1069" s="337"/>
      <c r="DA1069" s="337"/>
      <c r="DB1069" s="337"/>
      <c r="DC1069" s="337"/>
      <c r="DD1069" s="337"/>
      <c r="DE1069" s="337"/>
      <c r="DF1069" s="337"/>
      <c r="DG1069" s="337"/>
      <c r="DH1069" s="337"/>
      <c r="DI1069" s="337"/>
      <c r="DJ1069" s="337"/>
      <c r="DK1069" s="337"/>
      <c r="DL1069" s="337"/>
      <c r="DM1069"/>
      <c r="DN1069"/>
      <c r="DO1069"/>
      <c r="EA1069" s="333"/>
      <c r="EB1069" s="333"/>
      <c r="EC1069" s="333"/>
      <c r="ED1069" s="333"/>
      <c r="EE1069" s="333"/>
      <c r="EF1069" s="333"/>
      <c r="EG1069" s="333"/>
      <c r="EH1069" s="333"/>
      <c r="EJ1069" s="66"/>
      <c r="EL1069" s="66"/>
      <c r="EM1069" s="338"/>
    </row>
    <row r="1070" spans="1:143" s="83" customFormat="1">
      <c r="A1070" s="66"/>
      <c r="B1070" s="66"/>
      <c r="C1070" s="120"/>
      <c r="D1070" s="66"/>
      <c r="E1070" s="197"/>
      <c r="F1070" s="120"/>
      <c r="G1070" s="333"/>
      <c r="H1070" s="333"/>
      <c r="I1070" s="333"/>
      <c r="J1070" s="333"/>
      <c r="K1070" s="333"/>
      <c r="L1070" s="333"/>
      <c r="M1070" s="333"/>
      <c r="N1070" s="333"/>
      <c r="O1070" s="333"/>
      <c r="P1070" s="333"/>
      <c r="Q1070" s="333"/>
      <c r="R1070" s="333"/>
      <c r="S1070" s="333"/>
      <c r="T1070" s="333"/>
      <c r="U1070" s="333"/>
      <c r="V1070" s="333"/>
      <c r="W1070" s="333"/>
      <c r="X1070" s="333"/>
      <c r="Y1070" s="333"/>
      <c r="Z1070" s="333"/>
      <c r="AA1070" s="333"/>
      <c r="AB1070" s="333"/>
      <c r="AC1070" s="333"/>
      <c r="AD1070" s="333"/>
      <c r="AE1070" s="333"/>
      <c r="AF1070" s="333"/>
      <c r="AG1070" s="333"/>
      <c r="AH1070" s="333"/>
      <c r="AI1070" s="333"/>
      <c r="AJ1070" s="333"/>
      <c r="AK1070" s="333"/>
      <c r="AL1070" s="333"/>
      <c r="AM1070" s="333"/>
      <c r="AN1070" s="333"/>
      <c r="AO1070"/>
      <c r="AP1070"/>
      <c r="AQ1070"/>
      <c r="AR1070"/>
      <c r="AS1070" s="333"/>
      <c r="AT1070" s="333"/>
      <c r="AU1070" s="333"/>
      <c r="AV1070" s="333"/>
      <c r="AW1070" s="333"/>
      <c r="AX1070" s="333"/>
      <c r="AY1070" s="333"/>
      <c r="AZ1070" s="333"/>
      <c r="BA1070"/>
      <c r="BB1070"/>
      <c r="BC1070"/>
      <c r="BD1070"/>
      <c r="BE1070"/>
      <c r="BF1070"/>
      <c r="BG1070" s="333"/>
      <c r="BH1070" s="333"/>
      <c r="BI1070" s="333"/>
      <c r="BJ1070" s="333"/>
      <c r="BK1070" s="333"/>
      <c r="BL1070" s="333"/>
      <c r="BM1070" s="333"/>
      <c r="BN1070" s="333"/>
      <c r="BO1070" s="333"/>
      <c r="BP1070" s="333"/>
      <c r="BQ1070" s="333"/>
      <c r="BR1070" s="333"/>
      <c r="BS1070" s="333"/>
      <c r="BT1070" s="333"/>
      <c r="BU1070" s="333"/>
      <c r="BV1070" s="333"/>
      <c r="BW1070" s="333"/>
      <c r="BX1070" s="333"/>
      <c r="BY1070" s="333"/>
      <c r="BZ1070" s="333"/>
      <c r="CA1070" s="333"/>
      <c r="CB1070" s="333"/>
      <c r="CC1070" s="333"/>
      <c r="CD1070" s="333"/>
      <c r="CE1070" s="337"/>
      <c r="CF1070" s="337"/>
      <c r="CG1070" s="337"/>
      <c r="CH1070" s="337"/>
      <c r="CI1070" s="333"/>
      <c r="CJ1070" s="333"/>
      <c r="CK1070" s="333"/>
      <c r="CL1070" s="333"/>
      <c r="CM1070" s="333"/>
      <c r="CN1070" s="333"/>
      <c r="CO1070" s="333"/>
      <c r="CP1070" s="333"/>
      <c r="CQ1070" s="337"/>
      <c r="CR1070" s="337"/>
      <c r="CS1070" s="337"/>
      <c r="CT1070" s="337"/>
      <c r="CU1070" s="337"/>
      <c r="CV1070" s="337"/>
      <c r="CW1070" s="337"/>
      <c r="CX1070" s="337"/>
      <c r="CY1070" s="337"/>
      <c r="CZ1070" s="337"/>
      <c r="DA1070" s="337"/>
      <c r="DB1070" s="337"/>
      <c r="DC1070" s="337"/>
      <c r="DD1070" s="337"/>
      <c r="DE1070" s="337"/>
      <c r="DF1070" s="337"/>
      <c r="DG1070" s="337"/>
      <c r="DH1070" s="337"/>
      <c r="DI1070" s="337"/>
      <c r="DJ1070" s="337"/>
      <c r="DK1070" s="337"/>
      <c r="DL1070" s="337"/>
      <c r="DM1070"/>
      <c r="DN1070"/>
      <c r="DO1070"/>
      <c r="EA1070" s="333"/>
      <c r="EB1070" s="333"/>
      <c r="EC1070" s="333"/>
      <c r="ED1070" s="333"/>
      <c r="EE1070" s="333"/>
      <c r="EF1070" s="333"/>
      <c r="EG1070" s="333"/>
      <c r="EH1070" s="333"/>
      <c r="EJ1070" s="66"/>
      <c r="EL1070" s="66"/>
      <c r="EM1070" s="338"/>
    </row>
    <row r="1071" spans="1:143" s="83" customFormat="1">
      <c r="A1071" s="66"/>
      <c r="B1071" s="66"/>
      <c r="C1071" s="120"/>
      <c r="D1071" s="66"/>
      <c r="E1071" s="197"/>
      <c r="F1071" s="120"/>
      <c r="G1071" s="333"/>
      <c r="H1071" s="333"/>
      <c r="I1071" s="333"/>
      <c r="J1071" s="333"/>
      <c r="K1071" s="333"/>
      <c r="L1071" s="333"/>
      <c r="M1071" s="333"/>
      <c r="N1071" s="333"/>
      <c r="O1071" s="333"/>
      <c r="P1071" s="333"/>
      <c r="Q1071" s="333"/>
      <c r="R1071" s="333"/>
      <c r="S1071" s="333"/>
      <c r="T1071" s="333"/>
      <c r="U1071" s="333"/>
      <c r="V1071" s="333"/>
      <c r="W1071" s="333"/>
      <c r="X1071" s="333"/>
      <c r="Y1071" s="333"/>
      <c r="Z1071" s="333"/>
      <c r="AA1071" s="333"/>
      <c r="AB1071" s="333"/>
      <c r="AC1071" s="333"/>
      <c r="AD1071" s="333"/>
      <c r="AE1071" s="333"/>
      <c r="AF1071" s="333"/>
      <c r="AG1071" s="333"/>
      <c r="AH1071" s="333"/>
      <c r="AI1071" s="333"/>
      <c r="AJ1071" s="333"/>
      <c r="AK1071" s="333"/>
      <c r="AL1071" s="333"/>
      <c r="AM1071" s="333"/>
      <c r="AN1071" s="333"/>
      <c r="AO1071"/>
      <c r="AP1071"/>
      <c r="AQ1071"/>
      <c r="AR1071"/>
      <c r="AS1071" s="333"/>
      <c r="AT1071" s="333"/>
      <c r="AU1071" s="333"/>
      <c r="AV1071" s="333"/>
      <c r="AW1071" s="333"/>
      <c r="AX1071" s="333"/>
      <c r="AY1071" s="333"/>
      <c r="AZ1071" s="333"/>
      <c r="BA1071"/>
      <c r="BB1071"/>
      <c r="BC1071"/>
      <c r="BD1071"/>
      <c r="BE1071"/>
      <c r="BF1071"/>
      <c r="BG1071" s="333"/>
      <c r="BH1071" s="333"/>
      <c r="BI1071" s="333"/>
      <c r="BJ1071" s="333"/>
      <c r="BK1071" s="333"/>
      <c r="BL1071" s="333"/>
      <c r="BM1071" s="333"/>
      <c r="BN1071" s="333"/>
      <c r="BO1071" s="333"/>
      <c r="BP1071" s="333"/>
      <c r="BQ1071" s="333"/>
      <c r="BR1071" s="333"/>
      <c r="BS1071" s="333"/>
      <c r="BT1071" s="333"/>
      <c r="BU1071" s="333"/>
      <c r="BV1071" s="333"/>
      <c r="BW1071" s="333"/>
      <c r="BX1071" s="333"/>
      <c r="BY1071" s="333"/>
      <c r="BZ1071" s="333"/>
      <c r="CA1071" s="333"/>
      <c r="CB1071" s="333"/>
      <c r="CC1071" s="333"/>
      <c r="CD1071" s="333"/>
      <c r="CE1071" s="337"/>
      <c r="CF1071" s="337"/>
      <c r="CG1071" s="337"/>
      <c r="CH1071" s="337"/>
      <c r="CI1071" s="333"/>
      <c r="CJ1071" s="333"/>
      <c r="CK1071" s="333"/>
      <c r="CL1071" s="333"/>
      <c r="CM1071" s="333"/>
      <c r="CN1071" s="333"/>
      <c r="CO1071" s="333"/>
      <c r="CP1071" s="333"/>
      <c r="CQ1071" s="337"/>
      <c r="CR1071" s="337"/>
      <c r="CS1071" s="337"/>
      <c r="CT1071" s="337"/>
      <c r="CU1071" s="337"/>
      <c r="CV1071" s="337"/>
      <c r="CW1071" s="337"/>
      <c r="CX1071" s="337"/>
      <c r="CY1071" s="337"/>
      <c r="CZ1071" s="337"/>
      <c r="DA1071" s="337"/>
      <c r="DB1071" s="337"/>
      <c r="DC1071" s="337"/>
      <c r="DD1071" s="337"/>
      <c r="DE1071" s="337"/>
      <c r="DF1071" s="337"/>
      <c r="DG1071" s="337"/>
      <c r="DH1071" s="337"/>
      <c r="DI1071" s="337"/>
      <c r="DJ1071" s="337"/>
      <c r="DK1071" s="337"/>
      <c r="DL1071" s="337"/>
      <c r="DM1071"/>
      <c r="DN1071"/>
      <c r="DO1071"/>
      <c r="EA1071" s="333"/>
      <c r="EB1071" s="333"/>
      <c r="EC1071" s="333"/>
      <c r="ED1071" s="333"/>
      <c r="EE1071" s="333"/>
      <c r="EF1071" s="333"/>
      <c r="EG1071" s="333"/>
      <c r="EH1071" s="333"/>
      <c r="EJ1071" s="66"/>
      <c r="EL1071" s="66"/>
      <c r="EM1071" s="338"/>
    </row>
    <row r="1072" spans="1:143" s="83" customFormat="1">
      <c r="A1072" s="66"/>
      <c r="B1072" s="66"/>
      <c r="C1072" s="120"/>
      <c r="D1072" s="66"/>
      <c r="E1072" s="197"/>
      <c r="F1072" s="120"/>
      <c r="G1072" s="333"/>
      <c r="H1072" s="333"/>
      <c r="I1072" s="333"/>
      <c r="J1072" s="333"/>
      <c r="K1072" s="333"/>
      <c r="L1072" s="333"/>
      <c r="M1072" s="333"/>
      <c r="N1072" s="333"/>
      <c r="O1072" s="333"/>
      <c r="P1072" s="333"/>
      <c r="Q1072" s="333"/>
      <c r="R1072" s="333"/>
      <c r="S1072" s="333"/>
      <c r="T1072" s="333"/>
      <c r="U1072" s="333"/>
      <c r="V1072" s="333"/>
      <c r="W1072" s="333"/>
      <c r="X1072" s="333"/>
      <c r="Y1072" s="333"/>
      <c r="Z1072" s="333"/>
      <c r="AA1072" s="333"/>
      <c r="AB1072" s="333"/>
      <c r="AC1072" s="333"/>
      <c r="AD1072" s="333"/>
      <c r="AE1072" s="333"/>
      <c r="AF1072" s="333"/>
      <c r="AG1072" s="333"/>
      <c r="AH1072" s="333"/>
      <c r="AI1072" s="333"/>
      <c r="AJ1072" s="333"/>
      <c r="AK1072" s="333"/>
      <c r="AL1072" s="333"/>
      <c r="AM1072" s="333"/>
      <c r="AN1072" s="333"/>
      <c r="AO1072"/>
      <c r="AP1072"/>
      <c r="AQ1072"/>
      <c r="AR1072"/>
      <c r="AS1072" s="333"/>
      <c r="AT1072" s="333"/>
      <c r="AU1072" s="333"/>
      <c r="AV1072" s="333"/>
      <c r="AW1072" s="333"/>
      <c r="AX1072" s="333"/>
      <c r="AY1072" s="333"/>
      <c r="AZ1072" s="333"/>
      <c r="BA1072"/>
      <c r="BB1072"/>
      <c r="BC1072"/>
      <c r="BD1072"/>
      <c r="BE1072"/>
      <c r="BF1072"/>
      <c r="BG1072" s="333"/>
      <c r="BH1072" s="333"/>
      <c r="BI1072" s="333"/>
      <c r="BJ1072" s="333"/>
      <c r="BK1072" s="333"/>
      <c r="BL1072" s="333"/>
      <c r="BM1072" s="333"/>
      <c r="BN1072" s="333"/>
      <c r="BO1072" s="333"/>
      <c r="BP1072" s="333"/>
      <c r="BQ1072" s="333"/>
      <c r="BR1072" s="333"/>
      <c r="BS1072" s="333"/>
      <c r="BT1072" s="333"/>
      <c r="BU1072" s="333"/>
      <c r="BV1072" s="333"/>
      <c r="BW1072" s="333"/>
      <c r="BX1072" s="333"/>
      <c r="BY1072" s="333"/>
      <c r="BZ1072" s="333"/>
      <c r="CA1072" s="333"/>
      <c r="CB1072" s="333"/>
      <c r="CC1072" s="333"/>
      <c r="CD1072" s="333"/>
      <c r="CE1072" s="337"/>
      <c r="CF1072" s="337"/>
      <c r="CG1072" s="337"/>
      <c r="CH1072" s="337"/>
      <c r="CI1072" s="333"/>
      <c r="CJ1072" s="333"/>
      <c r="CK1072" s="333"/>
      <c r="CL1072" s="333"/>
      <c r="CM1072" s="333"/>
      <c r="CN1072" s="333"/>
      <c r="CO1072" s="333"/>
      <c r="CP1072" s="333"/>
      <c r="CQ1072" s="337"/>
      <c r="CR1072" s="337"/>
      <c r="CS1072" s="337"/>
      <c r="CT1072" s="337"/>
      <c r="CU1072" s="337"/>
      <c r="CV1072" s="337"/>
      <c r="CW1072" s="337"/>
      <c r="CX1072" s="337"/>
      <c r="CY1072" s="337"/>
      <c r="CZ1072" s="337"/>
      <c r="DA1072" s="337"/>
      <c r="DB1072" s="337"/>
      <c r="DC1072" s="337"/>
      <c r="DD1072" s="337"/>
      <c r="DE1072" s="337"/>
      <c r="DF1072" s="337"/>
      <c r="DG1072" s="337"/>
      <c r="DH1072" s="337"/>
      <c r="DI1072" s="337"/>
      <c r="DJ1072" s="337"/>
      <c r="DK1072" s="337"/>
      <c r="DL1072" s="337"/>
      <c r="DM1072"/>
      <c r="DN1072"/>
      <c r="DO1072"/>
      <c r="EA1072" s="333"/>
      <c r="EB1072" s="333"/>
      <c r="EC1072" s="333"/>
      <c r="ED1072" s="333"/>
      <c r="EE1072" s="333"/>
      <c r="EF1072" s="333"/>
      <c r="EG1072" s="333"/>
      <c r="EH1072" s="333"/>
      <c r="EJ1072" s="66"/>
      <c r="EL1072" s="66"/>
      <c r="EM1072" s="338"/>
    </row>
    <row r="1073" spans="1:143" s="83" customFormat="1">
      <c r="A1073" s="66"/>
      <c r="B1073" s="66"/>
      <c r="C1073" s="120"/>
      <c r="D1073" s="66"/>
      <c r="E1073" s="197"/>
      <c r="F1073" s="120"/>
      <c r="G1073" s="333"/>
      <c r="H1073" s="333"/>
      <c r="I1073" s="333"/>
      <c r="J1073" s="333"/>
      <c r="K1073" s="333"/>
      <c r="L1073" s="333"/>
      <c r="M1073" s="333"/>
      <c r="N1073" s="333"/>
      <c r="O1073" s="333"/>
      <c r="P1073" s="333"/>
      <c r="Q1073" s="333"/>
      <c r="R1073" s="333"/>
      <c r="S1073" s="333"/>
      <c r="T1073" s="333"/>
      <c r="U1073" s="333"/>
      <c r="V1073" s="333"/>
      <c r="W1073" s="333"/>
      <c r="X1073" s="333"/>
      <c r="Y1073" s="333"/>
      <c r="Z1073" s="333"/>
      <c r="AA1073" s="333"/>
      <c r="AB1073" s="333"/>
      <c r="AC1073" s="333"/>
      <c r="AD1073" s="333"/>
      <c r="AE1073" s="333"/>
      <c r="AF1073" s="333"/>
      <c r="AG1073" s="333"/>
      <c r="AH1073" s="333"/>
      <c r="AI1073" s="333"/>
      <c r="AJ1073" s="333"/>
      <c r="AK1073" s="333"/>
      <c r="AL1073" s="333"/>
      <c r="AM1073" s="333"/>
      <c r="AN1073" s="333"/>
      <c r="AO1073"/>
      <c r="AP1073"/>
      <c r="AQ1073"/>
      <c r="AR1073"/>
      <c r="AS1073" s="333"/>
      <c r="AT1073" s="333"/>
      <c r="AU1073" s="333"/>
      <c r="AV1073" s="333"/>
      <c r="AW1073" s="333"/>
      <c r="AX1073" s="333"/>
      <c r="AY1073" s="333"/>
      <c r="AZ1073" s="333"/>
      <c r="BA1073"/>
      <c r="BB1073"/>
      <c r="BC1073"/>
      <c r="BD1073"/>
      <c r="BE1073"/>
      <c r="BF1073"/>
      <c r="BG1073" s="333"/>
      <c r="BH1073" s="333"/>
      <c r="BI1073" s="333"/>
      <c r="BJ1073" s="333"/>
      <c r="BK1073" s="333"/>
      <c r="BL1073" s="333"/>
      <c r="BM1073" s="333"/>
      <c r="BN1073" s="333"/>
      <c r="BO1073" s="333"/>
      <c r="BP1073" s="333"/>
      <c r="BQ1073" s="333"/>
      <c r="BR1073" s="333"/>
      <c r="BS1073" s="333"/>
      <c r="BT1073" s="333"/>
      <c r="BU1073" s="333"/>
      <c r="BV1073" s="333"/>
      <c r="BW1073" s="333"/>
      <c r="BX1073" s="333"/>
      <c r="BY1073" s="333"/>
      <c r="BZ1073" s="333"/>
      <c r="CA1073" s="333"/>
      <c r="CB1073" s="333"/>
      <c r="CC1073" s="333"/>
      <c r="CD1073" s="333"/>
      <c r="CE1073" s="337"/>
      <c r="CF1073" s="337"/>
      <c r="CG1073" s="337"/>
      <c r="CH1073" s="337"/>
      <c r="CI1073" s="333"/>
      <c r="CJ1073" s="333"/>
      <c r="CK1073" s="333"/>
      <c r="CL1073" s="333"/>
      <c r="CM1073" s="333"/>
      <c r="CN1073" s="333"/>
      <c r="CO1073" s="333"/>
      <c r="CP1073" s="333"/>
      <c r="CQ1073" s="337"/>
      <c r="CR1073" s="337"/>
      <c r="CS1073" s="337"/>
      <c r="CT1073" s="337"/>
      <c r="CU1073" s="337"/>
      <c r="CV1073" s="337"/>
      <c r="CW1073" s="337"/>
      <c r="CX1073" s="337"/>
      <c r="CY1073" s="337"/>
      <c r="CZ1073" s="337"/>
      <c r="DA1073" s="337"/>
      <c r="DB1073" s="337"/>
      <c r="DC1073" s="337"/>
      <c r="DD1073" s="337"/>
      <c r="DE1073" s="337"/>
      <c r="DF1073" s="337"/>
      <c r="DG1073" s="337"/>
      <c r="DH1073" s="337"/>
      <c r="DI1073" s="337"/>
      <c r="DJ1073" s="337"/>
      <c r="DK1073" s="337"/>
      <c r="DL1073" s="337"/>
      <c r="DM1073"/>
      <c r="DN1073"/>
      <c r="DO1073"/>
      <c r="EA1073" s="333"/>
      <c r="EB1073" s="333"/>
      <c r="EC1073" s="333"/>
      <c r="ED1073" s="333"/>
      <c r="EE1073" s="333"/>
      <c r="EF1073" s="333"/>
      <c r="EG1073" s="333"/>
      <c r="EH1073" s="333"/>
      <c r="EJ1073" s="66"/>
      <c r="EL1073" s="66"/>
      <c r="EM1073" s="338"/>
    </row>
    <row r="1074" spans="1:143" s="83" customFormat="1">
      <c r="A1074" s="66"/>
      <c r="B1074" s="66"/>
      <c r="C1074" s="120"/>
      <c r="D1074" s="66"/>
      <c r="E1074" s="197"/>
      <c r="F1074" s="120"/>
      <c r="G1074" s="333"/>
      <c r="H1074" s="333"/>
      <c r="I1074" s="333"/>
      <c r="J1074" s="333"/>
      <c r="K1074" s="333"/>
      <c r="L1074" s="333"/>
      <c r="M1074" s="333"/>
      <c r="N1074" s="333"/>
      <c r="O1074" s="333"/>
      <c r="P1074" s="333"/>
      <c r="Q1074" s="333"/>
      <c r="R1074" s="333"/>
      <c r="S1074" s="333"/>
      <c r="T1074" s="333"/>
      <c r="U1074" s="333"/>
      <c r="V1074" s="333"/>
      <c r="W1074" s="333"/>
      <c r="X1074" s="333"/>
      <c r="Y1074" s="333"/>
      <c r="Z1074" s="333"/>
      <c r="AA1074" s="333"/>
      <c r="AB1074" s="333"/>
      <c r="AC1074" s="333"/>
      <c r="AD1074" s="333"/>
      <c r="AE1074" s="333"/>
      <c r="AF1074" s="333"/>
      <c r="AG1074" s="333"/>
      <c r="AH1074" s="333"/>
      <c r="AI1074" s="333"/>
      <c r="AJ1074" s="333"/>
      <c r="AK1074" s="333"/>
      <c r="AL1074" s="333"/>
      <c r="AM1074" s="333"/>
      <c r="AN1074" s="333"/>
      <c r="AO1074"/>
      <c r="AP1074"/>
      <c r="AQ1074"/>
      <c r="AR1074"/>
      <c r="AS1074" s="333"/>
      <c r="AT1074" s="333"/>
      <c r="AU1074" s="333"/>
      <c r="AV1074" s="333"/>
      <c r="AW1074" s="333"/>
      <c r="AX1074" s="333"/>
      <c r="AY1074" s="333"/>
      <c r="AZ1074" s="333"/>
      <c r="BA1074"/>
      <c r="BB1074"/>
      <c r="BC1074"/>
      <c r="BD1074"/>
      <c r="BE1074"/>
      <c r="BF1074"/>
      <c r="BG1074" s="333"/>
      <c r="BH1074" s="333"/>
      <c r="BI1074" s="333"/>
      <c r="BJ1074" s="333"/>
      <c r="BK1074" s="333"/>
      <c r="BL1074" s="333"/>
      <c r="BM1074" s="333"/>
      <c r="BN1074" s="333"/>
      <c r="BO1074" s="333"/>
      <c r="BP1074" s="333"/>
      <c r="BQ1074" s="333"/>
      <c r="BR1074" s="333"/>
      <c r="BS1074" s="333"/>
      <c r="BT1074" s="333"/>
      <c r="BU1074" s="333"/>
      <c r="BV1074" s="333"/>
      <c r="BW1074" s="333"/>
      <c r="BX1074" s="333"/>
      <c r="BY1074" s="333"/>
      <c r="BZ1074" s="333"/>
      <c r="CA1074" s="333"/>
      <c r="CB1074" s="333"/>
      <c r="CC1074" s="333"/>
      <c r="CD1074" s="333"/>
      <c r="CE1074" s="337"/>
      <c r="CF1074" s="337"/>
      <c r="CG1074" s="337"/>
      <c r="CH1074" s="337"/>
      <c r="CI1074" s="333"/>
      <c r="CJ1074" s="333"/>
      <c r="CK1074" s="333"/>
      <c r="CL1074" s="333"/>
      <c r="CM1074" s="333"/>
      <c r="CN1074" s="333"/>
      <c r="CO1074" s="333"/>
      <c r="CP1074" s="333"/>
      <c r="CQ1074" s="337"/>
      <c r="CR1074" s="337"/>
      <c r="CS1074" s="337"/>
      <c r="CT1074" s="337"/>
      <c r="CU1074" s="337"/>
      <c r="CV1074" s="337"/>
      <c r="CW1074" s="337"/>
      <c r="CX1074" s="337"/>
      <c r="CY1074" s="337"/>
      <c r="CZ1074" s="337"/>
      <c r="DA1074" s="337"/>
      <c r="DB1074" s="337"/>
      <c r="DC1074" s="337"/>
      <c r="DD1074" s="337"/>
      <c r="DE1074" s="337"/>
      <c r="DF1074" s="337"/>
      <c r="DG1074" s="337"/>
      <c r="DH1074" s="337"/>
      <c r="DI1074" s="337"/>
      <c r="DJ1074" s="337"/>
      <c r="DK1074" s="337"/>
      <c r="DL1074" s="337"/>
      <c r="DM1074"/>
      <c r="DN1074"/>
      <c r="DO1074"/>
      <c r="EA1074" s="333"/>
      <c r="EB1074" s="333"/>
      <c r="EC1074" s="333"/>
      <c r="ED1074" s="333"/>
      <c r="EE1074" s="333"/>
      <c r="EF1074" s="333"/>
      <c r="EG1074" s="333"/>
      <c r="EH1074" s="333"/>
      <c r="EJ1074" s="66"/>
      <c r="EL1074" s="66"/>
      <c r="EM1074" s="338"/>
    </row>
    <row r="1075" spans="1:143" s="83" customFormat="1">
      <c r="A1075" s="66"/>
      <c r="B1075" s="66"/>
      <c r="C1075" s="120"/>
      <c r="D1075" s="66"/>
      <c r="E1075" s="197"/>
      <c r="F1075" s="120"/>
      <c r="G1075" s="333"/>
      <c r="H1075" s="333"/>
      <c r="I1075" s="333"/>
      <c r="J1075" s="333"/>
      <c r="K1075" s="333"/>
      <c r="L1075" s="333"/>
      <c r="M1075" s="333"/>
      <c r="N1075" s="333"/>
      <c r="O1075" s="333"/>
      <c r="P1075" s="333"/>
      <c r="Q1075" s="333"/>
      <c r="R1075" s="333"/>
      <c r="S1075" s="333"/>
      <c r="T1075" s="333"/>
      <c r="U1075" s="333"/>
      <c r="V1075" s="333"/>
      <c r="W1075" s="333"/>
      <c r="X1075" s="333"/>
      <c r="Y1075" s="333"/>
      <c r="Z1075" s="333"/>
      <c r="AA1075" s="333"/>
      <c r="AB1075" s="333"/>
      <c r="AC1075" s="333"/>
      <c r="AD1075" s="333"/>
      <c r="AE1075" s="333"/>
      <c r="AF1075" s="333"/>
      <c r="AG1075" s="333"/>
      <c r="AH1075" s="333"/>
      <c r="AI1075" s="333"/>
      <c r="AJ1075" s="333"/>
      <c r="AK1075" s="333"/>
      <c r="AL1075" s="333"/>
      <c r="AM1075" s="333"/>
      <c r="AN1075" s="333"/>
      <c r="AO1075"/>
      <c r="AP1075"/>
      <c r="AQ1075"/>
      <c r="AR1075"/>
      <c r="AS1075" s="333"/>
      <c r="AT1075" s="333"/>
      <c r="AU1075" s="333"/>
      <c r="AV1075" s="333"/>
      <c r="AW1075" s="333"/>
      <c r="AX1075" s="333"/>
      <c r="AY1075" s="333"/>
      <c r="AZ1075" s="333"/>
      <c r="BA1075"/>
      <c r="BB1075"/>
      <c r="BC1075"/>
      <c r="BD1075"/>
      <c r="BE1075"/>
      <c r="BF1075"/>
      <c r="BG1075" s="333"/>
      <c r="BH1075" s="333"/>
      <c r="BI1075" s="333"/>
      <c r="BJ1075" s="333"/>
      <c r="BK1075" s="333"/>
      <c r="BL1075" s="333"/>
      <c r="BM1075" s="333"/>
      <c r="BN1075" s="333"/>
      <c r="BO1075" s="333"/>
      <c r="BP1075" s="333"/>
      <c r="BQ1075" s="333"/>
      <c r="BR1075" s="333"/>
      <c r="BS1075" s="333"/>
      <c r="BT1075" s="333"/>
      <c r="BU1075" s="333"/>
      <c r="BV1075" s="333"/>
      <c r="BW1075" s="333"/>
      <c r="BX1075" s="333"/>
      <c r="BY1075" s="333"/>
      <c r="BZ1075" s="333"/>
      <c r="CA1075" s="333"/>
      <c r="CB1075" s="333"/>
      <c r="CC1075" s="333"/>
      <c r="CD1075" s="333"/>
      <c r="CE1075" s="337"/>
      <c r="CF1075" s="337"/>
      <c r="CG1075" s="337"/>
      <c r="CH1075" s="337"/>
      <c r="CI1075" s="333"/>
      <c r="CJ1075" s="333"/>
      <c r="CK1075" s="333"/>
      <c r="CL1075" s="333"/>
      <c r="CM1075" s="333"/>
      <c r="CN1075" s="333"/>
      <c r="CO1075" s="333"/>
      <c r="CP1075" s="333"/>
      <c r="CQ1075" s="337"/>
      <c r="CR1075" s="337"/>
      <c r="CS1075" s="337"/>
      <c r="CT1075" s="337"/>
      <c r="CU1075" s="337"/>
      <c r="CV1075" s="337"/>
      <c r="CW1075" s="337"/>
      <c r="CX1075" s="337"/>
      <c r="CY1075" s="337"/>
      <c r="CZ1075" s="337"/>
      <c r="DA1075" s="337"/>
      <c r="DB1075" s="337"/>
      <c r="DC1075" s="337"/>
      <c r="DD1075" s="337"/>
      <c r="DE1075" s="337"/>
      <c r="DF1075" s="337"/>
      <c r="DG1075" s="337"/>
      <c r="DH1075" s="337"/>
      <c r="DI1075" s="337"/>
      <c r="DJ1075" s="337"/>
      <c r="DK1075" s="337"/>
      <c r="DL1075" s="337"/>
      <c r="DM1075"/>
      <c r="DN1075"/>
      <c r="DO1075"/>
      <c r="EA1075" s="333"/>
      <c r="EB1075" s="333"/>
      <c r="EC1075" s="333"/>
      <c r="ED1075" s="333"/>
      <c r="EE1075" s="333"/>
      <c r="EF1075" s="333"/>
      <c r="EG1075" s="333"/>
      <c r="EH1075" s="333"/>
      <c r="EJ1075" s="66"/>
      <c r="EL1075" s="66"/>
      <c r="EM1075" s="338"/>
    </row>
    <row r="1076" spans="1:143" s="83" customFormat="1">
      <c r="A1076" s="66"/>
      <c r="B1076" s="66"/>
      <c r="C1076" s="120"/>
      <c r="D1076" s="66"/>
      <c r="E1076" s="197"/>
      <c r="F1076" s="120"/>
      <c r="G1076" s="333"/>
      <c r="H1076" s="333"/>
      <c r="I1076" s="333"/>
      <c r="J1076" s="333"/>
      <c r="K1076" s="333"/>
      <c r="L1076" s="333"/>
      <c r="M1076" s="333"/>
      <c r="N1076" s="333"/>
      <c r="O1076" s="333"/>
      <c r="P1076" s="333"/>
      <c r="Q1076" s="333"/>
      <c r="R1076" s="333"/>
      <c r="S1076" s="333"/>
      <c r="T1076" s="333"/>
      <c r="U1076" s="333"/>
      <c r="V1076" s="333"/>
      <c r="W1076" s="333"/>
      <c r="X1076" s="333"/>
      <c r="Y1076" s="333"/>
      <c r="Z1076" s="333"/>
      <c r="AA1076" s="333"/>
      <c r="AB1076" s="333"/>
      <c r="AC1076" s="333"/>
      <c r="AD1076" s="333"/>
      <c r="AE1076" s="333"/>
      <c r="AF1076" s="333"/>
      <c r="AG1076" s="333"/>
      <c r="AH1076" s="333"/>
      <c r="AI1076" s="333"/>
      <c r="AJ1076" s="333"/>
      <c r="AK1076" s="333"/>
      <c r="AL1076" s="333"/>
      <c r="AM1076" s="333"/>
      <c r="AN1076" s="333"/>
      <c r="AO1076"/>
      <c r="AP1076"/>
      <c r="AQ1076"/>
      <c r="AR1076"/>
      <c r="AS1076" s="333"/>
      <c r="AT1076" s="333"/>
      <c r="AU1076" s="333"/>
      <c r="AV1076" s="333"/>
      <c r="AW1076" s="333"/>
      <c r="AX1076" s="333"/>
      <c r="AY1076" s="333"/>
      <c r="AZ1076" s="333"/>
      <c r="BA1076"/>
      <c r="BB1076"/>
      <c r="BC1076"/>
      <c r="BD1076"/>
      <c r="BE1076"/>
      <c r="BF1076"/>
      <c r="BG1076" s="333"/>
      <c r="BH1076" s="333"/>
      <c r="BI1076" s="333"/>
      <c r="BJ1076" s="333"/>
      <c r="BK1076" s="333"/>
      <c r="BL1076" s="333"/>
      <c r="BM1076" s="333"/>
      <c r="BN1076" s="333"/>
      <c r="BO1076" s="333"/>
      <c r="BP1076" s="333"/>
      <c r="BQ1076" s="333"/>
      <c r="BR1076" s="333"/>
      <c r="BS1076" s="333"/>
      <c r="BT1076" s="333"/>
      <c r="BU1076" s="333"/>
      <c r="BV1076" s="333"/>
      <c r="BW1076" s="333"/>
      <c r="BX1076" s="333"/>
      <c r="BY1076" s="333"/>
      <c r="BZ1076" s="333"/>
      <c r="CA1076" s="333"/>
      <c r="CB1076" s="333"/>
      <c r="CC1076" s="333"/>
      <c r="CD1076" s="333"/>
      <c r="CE1076" s="337"/>
      <c r="CF1076" s="337"/>
      <c r="CG1076" s="337"/>
      <c r="CH1076" s="337"/>
      <c r="CI1076" s="333"/>
      <c r="CJ1076" s="333"/>
      <c r="CK1076" s="333"/>
      <c r="CL1076" s="333"/>
      <c r="CM1076" s="333"/>
      <c r="CN1076" s="333"/>
      <c r="CO1076" s="333"/>
      <c r="CP1076" s="333"/>
      <c r="CQ1076" s="337"/>
      <c r="CR1076" s="337"/>
      <c r="CS1076" s="337"/>
      <c r="CT1076" s="337"/>
      <c r="CU1076" s="337"/>
      <c r="CV1076" s="337"/>
      <c r="CW1076" s="337"/>
      <c r="CX1076" s="337"/>
      <c r="CY1076" s="337"/>
      <c r="CZ1076" s="337"/>
      <c r="DA1076" s="337"/>
      <c r="DB1076" s="337"/>
      <c r="DC1076" s="337"/>
      <c r="DD1076" s="337"/>
      <c r="DE1076" s="337"/>
      <c r="DF1076" s="337"/>
      <c r="DG1076" s="337"/>
      <c r="DH1076" s="337"/>
      <c r="DI1076" s="337"/>
      <c r="DJ1076" s="337"/>
      <c r="DK1076" s="337"/>
      <c r="DL1076" s="337"/>
      <c r="DM1076"/>
      <c r="DN1076"/>
      <c r="DO1076"/>
      <c r="EA1076" s="333"/>
      <c r="EB1076" s="333"/>
      <c r="EC1076" s="333"/>
      <c r="ED1076" s="333"/>
      <c r="EE1076" s="333"/>
      <c r="EF1076" s="333"/>
      <c r="EG1076" s="333"/>
      <c r="EH1076" s="333"/>
      <c r="EJ1076" s="66"/>
      <c r="EL1076" s="66"/>
      <c r="EM1076" s="338"/>
    </row>
    <row r="1077" spans="1:143" s="83" customFormat="1">
      <c r="A1077" s="66"/>
      <c r="B1077" s="66"/>
      <c r="C1077" s="120"/>
      <c r="D1077" s="66"/>
      <c r="E1077" s="197"/>
      <c r="F1077" s="120"/>
      <c r="G1077" s="333"/>
      <c r="H1077" s="333"/>
      <c r="I1077" s="333"/>
      <c r="J1077" s="333"/>
      <c r="K1077" s="333"/>
      <c r="L1077" s="333"/>
      <c r="M1077" s="333"/>
      <c r="N1077" s="333"/>
      <c r="O1077" s="333"/>
      <c r="P1077" s="333"/>
      <c r="Q1077" s="333"/>
      <c r="R1077" s="333"/>
      <c r="S1077" s="333"/>
      <c r="T1077" s="333"/>
      <c r="U1077" s="333"/>
      <c r="V1077" s="333"/>
      <c r="W1077" s="333"/>
      <c r="X1077" s="333"/>
      <c r="Y1077" s="333"/>
      <c r="Z1077" s="333"/>
      <c r="AA1077" s="333"/>
      <c r="AB1077" s="333"/>
      <c r="AC1077" s="333"/>
      <c r="AD1077" s="333"/>
      <c r="AE1077" s="333"/>
      <c r="AF1077" s="333"/>
      <c r="AG1077" s="333"/>
      <c r="AH1077" s="333"/>
      <c r="AI1077" s="333"/>
      <c r="AJ1077" s="333"/>
      <c r="AK1077" s="333"/>
      <c r="AL1077" s="333"/>
      <c r="AM1077" s="333"/>
      <c r="AN1077" s="333"/>
      <c r="AO1077"/>
      <c r="AP1077"/>
      <c r="AQ1077"/>
      <c r="AR1077"/>
      <c r="AS1077" s="333"/>
      <c r="AT1077" s="333"/>
      <c r="AU1077" s="333"/>
      <c r="AV1077" s="333"/>
      <c r="AW1077" s="333"/>
      <c r="AX1077" s="333"/>
      <c r="AY1077" s="333"/>
      <c r="AZ1077" s="333"/>
      <c r="BA1077"/>
      <c r="BB1077"/>
      <c r="BC1077"/>
      <c r="BD1077"/>
      <c r="BE1077"/>
      <c r="BF1077"/>
      <c r="BG1077" s="333"/>
      <c r="BH1077" s="333"/>
      <c r="BI1077" s="333"/>
      <c r="BJ1077" s="333"/>
      <c r="BK1077" s="333"/>
      <c r="BL1077" s="333"/>
      <c r="BM1077" s="333"/>
      <c r="BN1077" s="333"/>
      <c r="BO1077" s="333"/>
      <c r="BP1077" s="333"/>
      <c r="BQ1077" s="333"/>
      <c r="BR1077" s="333"/>
      <c r="BS1077" s="333"/>
      <c r="BT1077" s="333"/>
      <c r="BU1077" s="333"/>
      <c r="BV1077" s="333"/>
      <c r="BW1077" s="333"/>
      <c r="BX1077" s="333"/>
      <c r="BY1077" s="333"/>
      <c r="BZ1077" s="333"/>
      <c r="CA1077" s="333"/>
      <c r="CB1077" s="333"/>
      <c r="CC1077" s="333"/>
      <c r="CD1077" s="333"/>
      <c r="CE1077" s="337"/>
      <c r="CF1077" s="337"/>
      <c r="CG1077" s="337"/>
      <c r="CH1077" s="337"/>
      <c r="CI1077" s="333"/>
      <c r="CJ1077" s="333"/>
      <c r="CK1077" s="333"/>
      <c r="CL1077" s="333"/>
      <c r="CM1077" s="333"/>
      <c r="CN1077" s="333"/>
      <c r="CO1077" s="333"/>
      <c r="CP1077" s="333"/>
      <c r="CQ1077" s="337"/>
      <c r="CR1077" s="337"/>
      <c r="CS1077" s="337"/>
      <c r="CT1077" s="337"/>
      <c r="CU1077" s="337"/>
      <c r="CV1077" s="337"/>
      <c r="CW1077" s="337"/>
      <c r="CX1077" s="337"/>
      <c r="CY1077" s="337"/>
      <c r="CZ1077" s="337"/>
      <c r="DA1077" s="337"/>
      <c r="DB1077" s="337"/>
      <c r="DC1077" s="337"/>
      <c r="DD1077" s="337"/>
      <c r="DE1077" s="337"/>
      <c r="DF1077" s="337"/>
      <c r="DG1077" s="337"/>
      <c r="DH1077" s="337"/>
      <c r="DI1077" s="337"/>
      <c r="DJ1077" s="337"/>
      <c r="DK1077" s="337"/>
      <c r="DL1077" s="337"/>
      <c r="DM1077"/>
      <c r="DN1077"/>
      <c r="DO1077"/>
      <c r="EA1077" s="333"/>
      <c r="EB1077" s="333"/>
      <c r="EC1077" s="333"/>
      <c r="ED1077" s="333"/>
      <c r="EE1077" s="333"/>
      <c r="EF1077" s="333"/>
      <c r="EG1077" s="333"/>
      <c r="EH1077" s="333"/>
      <c r="EJ1077" s="66"/>
      <c r="EL1077" s="66"/>
      <c r="EM1077" s="338"/>
    </row>
    <row r="1078" spans="1:143" s="83" customFormat="1">
      <c r="A1078" s="66"/>
      <c r="B1078" s="66"/>
      <c r="C1078" s="120"/>
      <c r="D1078" s="66"/>
      <c r="E1078" s="197"/>
      <c r="F1078" s="120"/>
      <c r="G1078" s="333"/>
      <c r="H1078" s="333"/>
      <c r="I1078" s="333"/>
      <c r="J1078" s="333"/>
      <c r="K1078" s="333"/>
      <c r="L1078" s="333"/>
      <c r="M1078" s="333"/>
      <c r="N1078" s="333"/>
      <c r="O1078" s="333"/>
      <c r="P1078" s="333"/>
      <c r="Q1078" s="333"/>
      <c r="R1078" s="333"/>
      <c r="S1078" s="333"/>
      <c r="T1078" s="333"/>
      <c r="U1078" s="333"/>
      <c r="V1078" s="333"/>
      <c r="W1078" s="333"/>
      <c r="X1078" s="333"/>
      <c r="Y1078" s="333"/>
      <c r="Z1078" s="333"/>
      <c r="AA1078" s="333"/>
      <c r="AB1078" s="333"/>
      <c r="AC1078" s="333"/>
      <c r="AD1078" s="333"/>
      <c r="AE1078" s="333"/>
      <c r="AF1078" s="333"/>
      <c r="AG1078" s="333"/>
      <c r="AH1078" s="333"/>
      <c r="AI1078" s="333"/>
      <c r="AJ1078" s="333"/>
      <c r="AK1078" s="333"/>
      <c r="AL1078" s="333"/>
      <c r="AM1078" s="333"/>
      <c r="AN1078" s="333"/>
      <c r="AO1078"/>
      <c r="AP1078"/>
      <c r="AQ1078"/>
      <c r="AR1078"/>
      <c r="AS1078" s="333"/>
      <c r="AT1078" s="333"/>
      <c r="AU1078" s="333"/>
      <c r="AV1078" s="333"/>
      <c r="AW1078" s="333"/>
      <c r="AX1078" s="333"/>
      <c r="AY1078" s="333"/>
      <c r="AZ1078" s="333"/>
      <c r="BA1078"/>
      <c r="BB1078"/>
      <c r="BC1078"/>
      <c r="BD1078"/>
      <c r="BE1078"/>
      <c r="BF1078"/>
      <c r="BG1078" s="333"/>
      <c r="BH1078" s="333"/>
      <c r="BI1078" s="333"/>
      <c r="BJ1078" s="333"/>
      <c r="BK1078" s="333"/>
      <c r="BL1078" s="333"/>
      <c r="BM1078" s="333"/>
      <c r="BN1078" s="333"/>
      <c r="BO1078" s="333"/>
      <c r="BP1078" s="333"/>
      <c r="BQ1078" s="333"/>
      <c r="BR1078" s="333"/>
      <c r="BS1078" s="333"/>
      <c r="BT1078" s="333"/>
      <c r="BU1078" s="333"/>
      <c r="BV1078" s="333"/>
      <c r="BW1078" s="333"/>
      <c r="BX1078" s="333"/>
      <c r="BY1078" s="333"/>
      <c r="BZ1078" s="333"/>
      <c r="CA1078" s="333"/>
      <c r="CB1078" s="333"/>
      <c r="CC1078" s="333"/>
      <c r="CD1078" s="333"/>
      <c r="CE1078" s="337"/>
      <c r="CF1078" s="337"/>
      <c r="CG1078" s="337"/>
      <c r="CH1078" s="337"/>
      <c r="CI1078" s="333"/>
      <c r="CJ1078" s="333"/>
      <c r="CK1078" s="333"/>
      <c r="CL1078" s="333"/>
      <c r="CM1078" s="333"/>
      <c r="CN1078" s="333"/>
      <c r="CO1078" s="333"/>
      <c r="CP1078" s="333"/>
      <c r="CQ1078" s="337"/>
      <c r="CR1078" s="337"/>
      <c r="CS1078" s="337"/>
      <c r="CT1078" s="337"/>
      <c r="CU1078" s="337"/>
      <c r="CV1078" s="337"/>
      <c r="CW1078" s="337"/>
      <c r="CX1078" s="337"/>
      <c r="CY1078" s="337"/>
      <c r="CZ1078" s="337"/>
      <c r="DA1078" s="337"/>
      <c r="DB1078" s="337"/>
      <c r="DC1078" s="337"/>
      <c r="DD1078" s="337"/>
      <c r="DE1078" s="337"/>
      <c r="DF1078" s="337"/>
      <c r="DG1078" s="337"/>
      <c r="DH1078" s="337"/>
      <c r="DI1078" s="337"/>
      <c r="DJ1078" s="337"/>
      <c r="DK1078" s="337"/>
      <c r="DL1078" s="337"/>
      <c r="DM1078"/>
      <c r="DN1078"/>
      <c r="DO1078"/>
      <c r="EA1078" s="333"/>
      <c r="EB1078" s="333"/>
      <c r="EC1078" s="333"/>
      <c r="ED1078" s="333"/>
      <c r="EE1078" s="333"/>
      <c r="EF1078" s="333"/>
      <c r="EG1078" s="333"/>
      <c r="EH1078" s="333"/>
      <c r="EJ1078" s="66"/>
      <c r="EL1078" s="66"/>
      <c r="EM1078" s="338"/>
    </row>
    <row r="1079" spans="1:143" s="83" customFormat="1">
      <c r="A1079" s="66"/>
      <c r="B1079" s="66"/>
      <c r="C1079" s="120"/>
      <c r="D1079" s="66"/>
      <c r="E1079" s="197"/>
      <c r="F1079" s="120"/>
      <c r="G1079" s="333"/>
      <c r="H1079" s="333"/>
      <c r="I1079" s="333"/>
      <c r="J1079" s="333"/>
      <c r="K1079" s="333"/>
      <c r="L1079" s="333"/>
      <c r="M1079" s="333"/>
      <c r="N1079" s="333"/>
      <c r="O1079" s="333"/>
      <c r="P1079" s="333"/>
      <c r="Q1079" s="333"/>
      <c r="R1079" s="333"/>
      <c r="S1079" s="333"/>
      <c r="T1079" s="333"/>
      <c r="U1079" s="333"/>
      <c r="V1079" s="333"/>
      <c r="W1079" s="333"/>
      <c r="X1079" s="333"/>
      <c r="Y1079" s="333"/>
      <c r="Z1079" s="333"/>
      <c r="AA1079" s="333"/>
      <c r="AB1079" s="333"/>
      <c r="AC1079" s="333"/>
      <c r="AD1079" s="333"/>
      <c r="AE1079" s="333"/>
      <c r="AF1079" s="333"/>
      <c r="AG1079" s="333"/>
      <c r="AH1079" s="333"/>
      <c r="AI1079" s="333"/>
      <c r="AJ1079" s="333"/>
      <c r="AK1079" s="333"/>
      <c r="AL1079" s="333"/>
      <c r="AM1079" s="333"/>
      <c r="AN1079" s="333"/>
      <c r="AO1079"/>
      <c r="AP1079"/>
      <c r="AQ1079"/>
      <c r="AR1079"/>
      <c r="AS1079" s="333"/>
      <c r="AT1079" s="333"/>
      <c r="AU1079" s="333"/>
      <c r="AV1079" s="333"/>
      <c r="AW1079" s="333"/>
      <c r="AX1079" s="333"/>
      <c r="AY1079" s="333"/>
      <c r="AZ1079" s="333"/>
      <c r="BA1079"/>
      <c r="BB1079"/>
      <c r="BC1079"/>
      <c r="BD1079"/>
      <c r="BE1079"/>
      <c r="BF1079"/>
      <c r="BG1079" s="333"/>
      <c r="BH1079" s="333"/>
      <c r="BI1079" s="333"/>
      <c r="BJ1079" s="333"/>
      <c r="BK1079" s="333"/>
      <c r="BL1079" s="333"/>
      <c r="BM1079" s="333"/>
      <c r="BN1079" s="333"/>
      <c r="BO1079" s="333"/>
      <c r="BP1079" s="333"/>
      <c r="BQ1079" s="333"/>
      <c r="BR1079" s="333"/>
      <c r="BS1079" s="333"/>
      <c r="BT1079" s="333"/>
      <c r="BU1079" s="333"/>
      <c r="BV1079" s="333"/>
      <c r="BW1079" s="333"/>
      <c r="BX1079" s="333"/>
      <c r="BY1079" s="333"/>
      <c r="BZ1079" s="333"/>
      <c r="CA1079" s="333"/>
      <c r="CB1079" s="333"/>
      <c r="CC1079" s="333"/>
      <c r="CD1079" s="333"/>
      <c r="CE1079" s="337"/>
      <c r="CF1079" s="337"/>
      <c r="CG1079" s="337"/>
      <c r="CH1079" s="337"/>
      <c r="CI1079" s="333"/>
      <c r="CJ1079" s="333"/>
      <c r="CK1079" s="333"/>
      <c r="CL1079" s="333"/>
      <c r="CM1079" s="333"/>
      <c r="CN1079" s="333"/>
      <c r="CO1079" s="333"/>
      <c r="CP1079" s="333"/>
      <c r="CQ1079" s="337"/>
      <c r="CR1079" s="337"/>
      <c r="CS1079" s="337"/>
      <c r="CT1079" s="337"/>
      <c r="CU1079" s="337"/>
      <c r="CV1079" s="337"/>
      <c r="CW1079" s="337"/>
      <c r="CX1079" s="337"/>
      <c r="CY1079" s="337"/>
      <c r="CZ1079" s="337"/>
      <c r="DA1079" s="337"/>
      <c r="DB1079" s="337"/>
      <c r="DC1079" s="337"/>
      <c r="DD1079" s="337"/>
      <c r="DE1079" s="337"/>
      <c r="DF1079" s="337"/>
      <c r="DG1079" s="337"/>
      <c r="DH1079" s="337"/>
      <c r="DI1079" s="337"/>
      <c r="DJ1079" s="337"/>
      <c r="DK1079" s="337"/>
      <c r="DL1079" s="337"/>
      <c r="DM1079"/>
      <c r="DN1079"/>
      <c r="DO1079"/>
      <c r="EA1079" s="333"/>
      <c r="EB1079" s="333"/>
      <c r="EC1079" s="333"/>
      <c r="ED1079" s="333"/>
      <c r="EE1079" s="333"/>
      <c r="EF1079" s="333"/>
      <c r="EG1079" s="333"/>
      <c r="EH1079" s="333"/>
      <c r="EJ1079" s="66"/>
      <c r="EL1079" s="66"/>
      <c r="EM1079" s="338"/>
    </row>
    <row r="1080" spans="1:143" s="83" customFormat="1">
      <c r="A1080" s="66"/>
      <c r="B1080" s="66"/>
      <c r="C1080" s="120"/>
      <c r="D1080" s="66"/>
      <c r="E1080" s="197"/>
      <c r="F1080" s="120"/>
      <c r="G1080" s="333"/>
      <c r="H1080" s="333"/>
      <c r="I1080" s="333"/>
      <c r="J1080" s="333"/>
      <c r="K1080" s="333"/>
      <c r="L1080" s="333"/>
      <c r="M1080" s="333"/>
      <c r="N1080" s="333"/>
      <c r="O1080" s="333"/>
      <c r="P1080" s="333"/>
      <c r="Q1080" s="333"/>
      <c r="R1080" s="333"/>
      <c r="S1080" s="333"/>
      <c r="T1080" s="333"/>
      <c r="U1080" s="333"/>
      <c r="V1080" s="333"/>
      <c r="W1080" s="333"/>
      <c r="X1080" s="333"/>
      <c r="Y1080" s="333"/>
      <c r="Z1080" s="333"/>
      <c r="AA1080" s="333"/>
      <c r="AB1080" s="333"/>
      <c r="AC1080" s="333"/>
      <c r="AD1080" s="333"/>
      <c r="AE1080" s="333"/>
      <c r="AF1080" s="333"/>
      <c r="AG1080" s="333"/>
      <c r="AH1080" s="333"/>
      <c r="AI1080" s="333"/>
      <c r="AJ1080" s="333"/>
      <c r="AK1080" s="333"/>
      <c r="AL1080" s="333"/>
      <c r="AM1080" s="333"/>
      <c r="AN1080" s="333"/>
      <c r="AO1080"/>
      <c r="AP1080"/>
      <c r="AQ1080"/>
      <c r="AR1080"/>
      <c r="AS1080" s="333"/>
      <c r="AT1080" s="333"/>
      <c r="AU1080" s="333"/>
      <c r="AV1080" s="333"/>
      <c r="AW1080" s="333"/>
      <c r="AX1080" s="333"/>
      <c r="AY1080" s="333"/>
      <c r="AZ1080" s="333"/>
      <c r="BA1080"/>
      <c r="BB1080"/>
      <c r="BC1080"/>
      <c r="BD1080"/>
      <c r="BE1080"/>
      <c r="BF1080"/>
      <c r="BG1080" s="333"/>
      <c r="BH1080" s="333"/>
      <c r="BI1080" s="333"/>
      <c r="BJ1080" s="333"/>
      <c r="BK1080" s="333"/>
      <c r="BL1080" s="333"/>
      <c r="BM1080" s="333"/>
      <c r="BN1080" s="333"/>
      <c r="BO1080" s="333"/>
      <c r="BP1080" s="333"/>
      <c r="BQ1080" s="333"/>
      <c r="BR1080" s="333"/>
      <c r="BS1080" s="333"/>
      <c r="BT1080" s="333"/>
      <c r="BU1080" s="333"/>
      <c r="BV1080" s="333"/>
      <c r="BW1080" s="333"/>
      <c r="BX1080" s="333"/>
      <c r="BY1080" s="333"/>
      <c r="BZ1080" s="333"/>
      <c r="CA1080" s="333"/>
      <c r="CB1080" s="333"/>
      <c r="CC1080" s="333"/>
      <c r="CD1080" s="333"/>
      <c r="CE1080" s="337"/>
      <c r="CF1080" s="337"/>
      <c r="CG1080" s="337"/>
      <c r="CH1080" s="337"/>
      <c r="CI1080" s="333"/>
      <c r="CJ1080" s="333"/>
      <c r="CK1080" s="333"/>
      <c r="CL1080" s="333"/>
      <c r="CM1080" s="333"/>
      <c r="CN1080" s="333"/>
      <c r="CO1080" s="333"/>
      <c r="CP1080" s="333"/>
      <c r="CQ1080" s="337"/>
      <c r="CR1080" s="337"/>
      <c r="CS1080" s="337"/>
      <c r="CT1080" s="337"/>
      <c r="CU1080" s="337"/>
      <c r="CV1080" s="337"/>
      <c r="CW1080" s="337"/>
      <c r="CX1080" s="337"/>
      <c r="CY1080" s="337"/>
      <c r="CZ1080" s="337"/>
      <c r="DA1080" s="337"/>
      <c r="DB1080" s="337"/>
      <c r="DC1080" s="337"/>
      <c r="DD1080" s="337"/>
      <c r="DE1080" s="337"/>
      <c r="DF1080" s="337"/>
      <c r="DG1080" s="337"/>
      <c r="DH1080" s="337"/>
      <c r="DI1080" s="337"/>
      <c r="DJ1080" s="337"/>
      <c r="DK1080" s="337"/>
      <c r="DL1080" s="337"/>
      <c r="DM1080"/>
      <c r="DN1080"/>
      <c r="DO1080"/>
      <c r="EA1080" s="333"/>
      <c r="EB1080" s="333"/>
      <c r="EC1080" s="333"/>
      <c r="ED1080" s="333"/>
      <c r="EE1080" s="333"/>
      <c r="EF1080" s="333"/>
      <c r="EG1080" s="333"/>
      <c r="EH1080" s="333"/>
      <c r="EJ1080" s="66"/>
      <c r="EL1080" s="66"/>
      <c r="EM1080" s="338"/>
    </row>
    <row r="1081" spans="1:143" s="83" customFormat="1">
      <c r="A1081" s="66"/>
      <c r="B1081" s="66"/>
      <c r="C1081" s="120"/>
      <c r="D1081" s="66"/>
      <c r="E1081" s="197"/>
      <c r="F1081" s="120"/>
      <c r="G1081" s="333"/>
      <c r="H1081" s="333"/>
      <c r="I1081" s="333"/>
      <c r="J1081" s="333"/>
      <c r="K1081" s="333"/>
      <c r="L1081" s="333"/>
      <c r="M1081" s="333"/>
      <c r="N1081" s="333"/>
      <c r="O1081" s="333"/>
      <c r="P1081" s="333"/>
      <c r="Q1081" s="333"/>
      <c r="R1081" s="333"/>
      <c r="S1081" s="333"/>
      <c r="T1081" s="333"/>
      <c r="U1081" s="333"/>
      <c r="V1081" s="333"/>
      <c r="W1081" s="333"/>
      <c r="X1081" s="333"/>
      <c r="Y1081" s="333"/>
      <c r="Z1081" s="333"/>
      <c r="AA1081" s="333"/>
      <c r="AB1081" s="333"/>
      <c r="AC1081" s="333"/>
      <c r="AD1081" s="333"/>
      <c r="AE1081" s="333"/>
      <c r="AF1081" s="333"/>
      <c r="AG1081" s="333"/>
      <c r="AH1081" s="333"/>
      <c r="AI1081" s="333"/>
      <c r="AJ1081" s="333"/>
      <c r="AK1081" s="333"/>
      <c r="AL1081" s="333"/>
      <c r="AM1081" s="333"/>
      <c r="AN1081" s="333"/>
      <c r="AO1081"/>
      <c r="AP1081"/>
      <c r="AQ1081"/>
      <c r="AR1081"/>
      <c r="AS1081" s="333"/>
      <c r="AT1081" s="333"/>
      <c r="AU1081" s="333"/>
      <c r="AV1081" s="333"/>
      <c r="AW1081" s="333"/>
      <c r="AX1081" s="333"/>
      <c r="AY1081" s="333"/>
      <c r="AZ1081" s="333"/>
      <c r="BA1081"/>
      <c r="BB1081"/>
      <c r="BC1081"/>
      <c r="BD1081"/>
      <c r="BE1081"/>
      <c r="BF1081"/>
      <c r="BG1081" s="333"/>
      <c r="BH1081" s="333"/>
      <c r="BI1081" s="333"/>
      <c r="BJ1081" s="333"/>
      <c r="BK1081" s="333"/>
      <c r="BL1081" s="333"/>
      <c r="BM1081" s="333"/>
      <c r="BN1081" s="333"/>
      <c r="BO1081" s="333"/>
      <c r="BP1081" s="333"/>
      <c r="BQ1081" s="333"/>
      <c r="BR1081" s="333"/>
      <c r="BS1081" s="333"/>
      <c r="BT1081" s="333"/>
      <c r="BU1081" s="333"/>
      <c r="BV1081" s="333"/>
      <c r="BW1081" s="333"/>
      <c r="BX1081" s="333"/>
      <c r="BY1081" s="333"/>
      <c r="BZ1081" s="333"/>
      <c r="CA1081" s="333"/>
      <c r="CB1081" s="333"/>
      <c r="CC1081" s="333"/>
      <c r="CD1081" s="333"/>
      <c r="CE1081" s="337"/>
      <c r="CF1081" s="337"/>
      <c r="CG1081" s="337"/>
      <c r="CH1081" s="337"/>
      <c r="CI1081" s="333"/>
      <c r="CJ1081" s="333"/>
      <c r="CK1081" s="333"/>
      <c r="CL1081" s="333"/>
      <c r="CM1081" s="333"/>
      <c r="CN1081" s="333"/>
      <c r="CO1081" s="333"/>
      <c r="CP1081" s="333"/>
      <c r="CQ1081" s="337"/>
      <c r="CR1081" s="337"/>
      <c r="CS1081" s="337"/>
      <c r="CT1081" s="337"/>
      <c r="CU1081" s="337"/>
      <c r="CV1081" s="337"/>
      <c r="CW1081" s="337"/>
      <c r="CX1081" s="337"/>
      <c r="CY1081" s="337"/>
      <c r="CZ1081" s="337"/>
      <c r="DA1081" s="337"/>
      <c r="DB1081" s="337"/>
      <c r="DC1081" s="337"/>
      <c r="DD1081" s="337"/>
      <c r="DE1081" s="337"/>
      <c r="DF1081" s="337"/>
      <c r="DG1081" s="337"/>
      <c r="DH1081" s="337"/>
      <c r="DI1081" s="337"/>
      <c r="DJ1081" s="337"/>
      <c r="DK1081" s="337"/>
      <c r="DL1081" s="337"/>
      <c r="DM1081"/>
      <c r="DN1081"/>
      <c r="DO1081"/>
      <c r="EA1081" s="333"/>
      <c r="EB1081" s="333"/>
      <c r="EC1081" s="333"/>
      <c r="ED1081" s="333"/>
      <c r="EE1081" s="333"/>
      <c r="EF1081" s="333"/>
      <c r="EG1081" s="333"/>
      <c r="EH1081" s="333"/>
      <c r="EJ1081" s="66"/>
      <c r="EL1081" s="66"/>
      <c r="EM1081" s="338"/>
    </row>
    <row r="1082" spans="1:143" s="83" customFormat="1">
      <c r="A1082" s="66"/>
      <c r="B1082" s="66"/>
      <c r="C1082" s="120"/>
      <c r="D1082" s="66"/>
      <c r="E1082" s="197"/>
      <c r="F1082" s="120"/>
      <c r="G1082" s="333"/>
      <c r="H1082" s="333"/>
      <c r="I1082" s="333"/>
      <c r="J1082" s="333"/>
      <c r="K1082" s="333"/>
      <c r="L1082" s="333"/>
      <c r="M1082" s="333"/>
      <c r="N1082" s="333"/>
      <c r="O1082" s="333"/>
      <c r="P1082" s="333"/>
      <c r="Q1082" s="333"/>
      <c r="R1082" s="333"/>
      <c r="S1082" s="333"/>
      <c r="T1082" s="333"/>
      <c r="U1082" s="333"/>
      <c r="V1082" s="333"/>
      <c r="W1082" s="333"/>
      <c r="X1082" s="333"/>
      <c r="Y1082" s="333"/>
      <c r="Z1082" s="333"/>
      <c r="AA1082" s="333"/>
      <c r="AB1082" s="333"/>
      <c r="AC1082" s="333"/>
      <c r="AD1082" s="333"/>
      <c r="AE1082" s="333"/>
      <c r="AF1082" s="333"/>
      <c r="AG1082" s="333"/>
      <c r="AH1082" s="333"/>
      <c r="AI1082" s="333"/>
      <c r="AJ1082" s="333"/>
      <c r="AK1082" s="333"/>
      <c r="AL1082" s="333"/>
      <c r="AM1082" s="333"/>
      <c r="AN1082" s="333"/>
      <c r="AO1082"/>
      <c r="AP1082"/>
      <c r="AQ1082"/>
      <c r="AR1082"/>
      <c r="AS1082" s="333"/>
      <c r="AT1082" s="333"/>
      <c r="AU1082" s="333"/>
      <c r="AV1082" s="333"/>
      <c r="AW1082" s="333"/>
      <c r="AX1082" s="333"/>
      <c r="AY1082" s="333"/>
      <c r="AZ1082" s="333"/>
      <c r="BA1082"/>
      <c r="BB1082"/>
      <c r="BC1082"/>
      <c r="BD1082"/>
      <c r="BE1082"/>
      <c r="BF1082"/>
      <c r="BG1082" s="333"/>
      <c r="BH1082" s="333"/>
      <c r="BI1082" s="333"/>
      <c r="BJ1082" s="333"/>
      <c r="BK1082" s="333"/>
      <c r="BL1082" s="333"/>
      <c r="BM1082" s="333"/>
      <c r="BN1082" s="333"/>
      <c r="BO1082" s="333"/>
      <c r="BP1082" s="333"/>
      <c r="BQ1082" s="333"/>
      <c r="BR1082" s="333"/>
      <c r="BS1082" s="333"/>
      <c r="BT1082" s="333"/>
      <c r="BU1082" s="333"/>
      <c r="BV1082" s="333"/>
      <c r="BW1082" s="333"/>
      <c r="BX1082" s="333"/>
      <c r="BY1082" s="333"/>
      <c r="BZ1082" s="333"/>
      <c r="CA1082" s="333"/>
      <c r="CB1082" s="333"/>
      <c r="CC1082" s="333"/>
      <c r="CD1082" s="333"/>
      <c r="CE1082" s="337"/>
      <c r="CF1082" s="337"/>
      <c r="CG1082" s="337"/>
      <c r="CH1082" s="337"/>
      <c r="CI1082" s="333"/>
      <c r="CJ1082" s="333"/>
      <c r="CK1082" s="333"/>
      <c r="CL1082" s="333"/>
      <c r="CM1082" s="333"/>
      <c r="CN1082" s="333"/>
      <c r="CO1082" s="333"/>
      <c r="CP1082" s="333"/>
      <c r="CQ1082" s="337"/>
      <c r="CR1082" s="337"/>
      <c r="CS1082" s="337"/>
      <c r="CT1082" s="337"/>
      <c r="CU1082" s="337"/>
      <c r="CV1082" s="337"/>
      <c r="CW1082" s="337"/>
      <c r="CX1082" s="337"/>
      <c r="CY1082" s="337"/>
      <c r="CZ1082" s="337"/>
      <c r="DA1082" s="337"/>
      <c r="DB1082" s="337"/>
      <c r="DC1082" s="337"/>
      <c r="DD1082" s="337"/>
      <c r="DE1082" s="337"/>
      <c r="DF1082" s="337"/>
      <c r="DG1082" s="337"/>
      <c r="DH1082" s="337"/>
      <c r="DI1082" s="337"/>
      <c r="DJ1082" s="337"/>
      <c r="DK1082" s="337"/>
      <c r="DL1082" s="337"/>
      <c r="DM1082"/>
      <c r="DN1082"/>
      <c r="DO1082"/>
      <c r="EA1082" s="333"/>
      <c r="EB1082" s="333"/>
      <c r="EC1082" s="333"/>
      <c r="ED1082" s="333"/>
      <c r="EE1082" s="333"/>
      <c r="EF1082" s="333"/>
      <c r="EG1082" s="333"/>
      <c r="EH1082" s="333"/>
      <c r="EJ1082" s="66"/>
      <c r="EL1082" s="66"/>
      <c r="EM1082" s="338"/>
    </row>
    <row r="1083" spans="1:143" s="83" customFormat="1">
      <c r="A1083" s="66"/>
      <c r="B1083" s="66"/>
      <c r="C1083" s="120"/>
      <c r="D1083" s="66"/>
      <c r="E1083" s="197"/>
      <c r="F1083" s="120"/>
      <c r="G1083" s="333"/>
      <c r="H1083" s="333"/>
      <c r="I1083" s="333"/>
      <c r="J1083" s="333"/>
      <c r="K1083" s="333"/>
      <c r="L1083" s="333"/>
      <c r="M1083" s="333"/>
      <c r="N1083" s="333"/>
      <c r="O1083" s="333"/>
      <c r="P1083" s="333"/>
      <c r="Q1083" s="333"/>
      <c r="R1083" s="333"/>
      <c r="S1083" s="333"/>
      <c r="T1083" s="333"/>
      <c r="U1083" s="333"/>
      <c r="V1083" s="333"/>
      <c r="W1083" s="333"/>
      <c r="X1083" s="333"/>
      <c r="Y1083" s="333"/>
      <c r="Z1083" s="333"/>
      <c r="AA1083" s="333"/>
      <c r="AB1083" s="333"/>
      <c r="AC1083" s="333"/>
      <c r="AD1083" s="333"/>
      <c r="AE1083" s="333"/>
      <c r="AF1083" s="333"/>
      <c r="AG1083" s="333"/>
      <c r="AH1083" s="333"/>
      <c r="AI1083" s="333"/>
      <c r="AJ1083" s="333"/>
      <c r="AK1083" s="333"/>
      <c r="AL1083" s="333"/>
      <c r="AM1083" s="333"/>
      <c r="AN1083" s="333"/>
      <c r="AO1083"/>
      <c r="AP1083"/>
      <c r="AQ1083"/>
      <c r="AR1083"/>
      <c r="AS1083" s="333"/>
      <c r="AT1083" s="333"/>
      <c r="AU1083" s="333"/>
      <c r="AV1083" s="333"/>
      <c r="AW1083" s="333"/>
      <c r="AX1083" s="333"/>
      <c r="AY1083" s="333"/>
      <c r="AZ1083" s="333"/>
      <c r="BA1083"/>
      <c r="BB1083"/>
      <c r="BC1083"/>
      <c r="BD1083"/>
      <c r="BE1083"/>
      <c r="BF1083"/>
      <c r="BG1083" s="333"/>
      <c r="BH1083" s="333"/>
      <c r="BI1083" s="333"/>
      <c r="BJ1083" s="333"/>
      <c r="BK1083" s="333"/>
      <c r="BL1083" s="333"/>
      <c r="BM1083" s="333"/>
      <c r="BN1083" s="333"/>
      <c r="BO1083" s="333"/>
      <c r="BP1083" s="333"/>
      <c r="BQ1083" s="333"/>
      <c r="BR1083" s="333"/>
      <c r="BS1083" s="333"/>
      <c r="BT1083" s="333"/>
      <c r="BU1083" s="333"/>
      <c r="BV1083" s="333"/>
      <c r="BW1083" s="333"/>
      <c r="BX1083" s="333"/>
      <c r="BY1083" s="333"/>
      <c r="BZ1083" s="333"/>
      <c r="CA1083" s="333"/>
      <c r="CB1083" s="333"/>
      <c r="CC1083" s="333"/>
      <c r="CD1083" s="333"/>
      <c r="CE1083" s="337"/>
      <c r="CF1083" s="337"/>
      <c r="CG1083" s="337"/>
      <c r="CH1083" s="337"/>
      <c r="CI1083" s="333"/>
      <c r="CJ1083" s="333"/>
      <c r="CK1083" s="333"/>
      <c r="CL1083" s="333"/>
      <c r="CM1083" s="333"/>
      <c r="CN1083" s="333"/>
      <c r="CO1083" s="333"/>
      <c r="CP1083" s="333"/>
      <c r="CQ1083" s="337"/>
      <c r="CR1083" s="337"/>
      <c r="CS1083" s="337"/>
      <c r="CT1083" s="337"/>
      <c r="CU1083" s="337"/>
      <c r="CV1083" s="337"/>
      <c r="CW1083" s="337"/>
      <c r="CX1083" s="337"/>
      <c r="CY1083" s="337"/>
      <c r="CZ1083" s="337"/>
      <c r="DA1083" s="337"/>
      <c r="DB1083" s="337"/>
      <c r="DC1083" s="337"/>
      <c r="DD1083" s="337"/>
      <c r="DE1083" s="337"/>
      <c r="DF1083" s="337"/>
      <c r="DG1083" s="337"/>
      <c r="DH1083" s="337"/>
      <c r="DI1083" s="337"/>
      <c r="DJ1083" s="337"/>
      <c r="DK1083" s="337"/>
      <c r="DL1083" s="337"/>
      <c r="DM1083"/>
      <c r="DN1083"/>
      <c r="DO1083"/>
      <c r="EA1083" s="333"/>
      <c r="EB1083" s="333"/>
      <c r="EC1083" s="333"/>
      <c r="ED1083" s="333"/>
      <c r="EE1083" s="333"/>
      <c r="EF1083" s="333"/>
      <c r="EG1083" s="333"/>
      <c r="EH1083" s="333"/>
      <c r="EJ1083" s="66"/>
      <c r="EL1083" s="66"/>
      <c r="EM1083" s="338"/>
    </row>
    <row r="1084" spans="1:143" s="83" customFormat="1">
      <c r="A1084" s="66"/>
      <c r="B1084" s="66"/>
      <c r="C1084" s="120"/>
      <c r="D1084" s="66"/>
      <c r="E1084" s="197"/>
      <c r="F1084" s="120"/>
      <c r="G1084" s="333"/>
      <c r="H1084" s="333"/>
      <c r="I1084" s="333"/>
      <c r="J1084" s="333"/>
      <c r="K1084" s="333"/>
      <c r="L1084" s="333"/>
      <c r="M1084" s="333"/>
      <c r="N1084" s="333"/>
      <c r="O1084" s="333"/>
      <c r="P1084" s="333"/>
      <c r="Q1084" s="333"/>
      <c r="R1084" s="333"/>
      <c r="S1084" s="333"/>
      <c r="T1084" s="333"/>
      <c r="U1084" s="333"/>
      <c r="V1084" s="333"/>
      <c r="W1084" s="333"/>
      <c r="X1084" s="333"/>
      <c r="Y1084" s="333"/>
      <c r="Z1084" s="333"/>
      <c r="AA1084" s="333"/>
      <c r="AB1084" s="333"/>
      <c r="AC1084" s="333"/>
      <c r="AD1084" s="333"/>
      <c r="AE1084" s="333"/>
      <c r="AF1084" s="333"/>
      <c r="AG1084" s="333"/>
      <c r="AH1084" s="333"/>
      <c r="AI1084" s="333"/>
      <c r="AJ1084" s="333"/>
      <c r="AK1084" s="333"/>
      <c r="AL1084" s="333"/>
      <c r="AM1084" s="333"/>
      <c r="AN1084" s="333"/>
      <c r="AO1084"/>
      <c r="AP1084"/>
      <c r="AQ1084"/>
      <c r="AR1084"/>
      <c r="AS1084" s="333"/>
      <c r="AT1084" s="333"/>
      <c r="AU1084" s="333"/>
      <c r="AV1084" s="333"/>
      <c r="AW1084" s="333"/>
      <c r="AX1084" s="333"/>
      <c r="AY1084" s="333"/>
      <c r="AZ1084" s="333"/>
      <c r="BA1084"/>
      <c r="BB1084"/>
      <c r="BC1084"/>
      <c r="BD1084"/>
      <c r="BE1084"/>
      <c r="BF1084"/>
      <c r="BG1084" s="333"/>
      <c r="BH1084" s="333"/>
      <c r="BI1084" s="333"/>
      <c r="BJ1084" s="333"/>
      <c r="BK1084" s="333"/>
      <c r="BL1084" s="333"/>
      <c r="BM1084" s="333"/>
      <c r="BN1084" s="333"/>
      <c r="BO1084" s="333"/>
      <c r="BP1084" s="333"/>
      <c r="BQ1084" s="333"/>
      <c r="BR1084" s="333"/>
      <c r="BS1084" s="333"/>
      <c r="BT1084" s="333"/>
      <c r="BU1084" s="333"/>
      <c r="BV1084" s="333"/>
      <c r="BW1084" s="333"/>
      <c r="BX1084" s="333"/>
      <c r="BY1084" s="333"/>
      <c r="BZ1084" s="333"/>
      <c r="CA1084" s="333"/>
      <c r="CB1084" s="333"/>
      <c r="CC1084" s="333"/>
      <c r="CD1084" s="333"/>
      <c r="CE1084" s="337"/>
      <c r="CF1084" s="337"/>
      <c r="CG1084" s="337"/>
      <c r="CH1084" s="337"/>
      <c r="CI1084" s="333"/>
      <c r="CJ1084" s="333"/>
      <c r="CK1084" s="333"/>
      <c r="CL1084" s="333"/>
      <c r="CM1084" s="333"/>
      <c r="CN1084" s="333"/>
      <c r="CO1084" s="333"/>
      <c r="CP1084" s="333"/>
      <c r="CQ1084" s="337"/>
      <c r="CR1084" s="337"/>
      <c r="CS1084" s="337"/>
      <c r="CT1084" s="337"/>
      <c r="CU1084" s="337"/>
      <c r="CV1084" s="337"/>
      <c r="CW1084" s="337"/>
      <c r="CX1084" s="337"/>
      <c r="CY1084" s="337"/>
      <c r="CZ1084" s="337"/>
      <c r="DA1084" s="337"/>
      <c r="DB1084" s="337"/>
      <c r="DC1084" s="337"/>
      <c r="DD1084" s="337"/>
      <c r="DE1084" s="337"/>
      <c r="DF1084" s="337"/>
      <c r="DG1084" s="337"/>
      <c r="DH1084" s="337"/>
      <c r="DI1084" s="337"/>
      <c r="DJ1084" s="337"/>
      <c r="DK1084" s="337"/>
      <c r="DL1084" s="337"/>
      <c r="DM1084"/>
      <c r="DN1084"/>
      <c r="DO1084"/>
      <c r="EA1084" s="333"/>
      <c r="EB1084" s="333"/>
      <c r="EC1084" s="333"/>
      <c r="ED1084" s="333"/>
      <c r="EE1084" s="333"/>
      <c r="EF1084" s="333"/>
      <c r="EG1084" s="333"/>
      <c r="EH1084" s="333"/>
      <c r="EJ1084" s="66"/>
      <c r="EL1084" s="66"/>
      <c r="EM1084" s="338"/>
    </row>
    <row r="1085" spans="1:143" s="83" customFormat="1">
      <c r="A1085" s="66"/>
      <c r="B1085" s="66"/>
      <c r="C1085" s="120"/>
      <c r="D1085" s="66"/>
      <c r="E1085" s="197"/>
      <c r="F1085" s="120"/>
      <c r="G1085" s="333"/>
      <c r="H1085" s="333"/>
      <c r="I1085" s="333"/>
      <c r="J1085" s="333"/>
      <c r="K1085" s="333"/>
      <c r="L1085" s="333"/>
      <c r="M1085" s="333"/>
      <c r="N1085" s="333"/>
      <c r="O1085" s="333"/>
      <c r="P1085" s="333"/>
      <c r="Q1085" s="333"/>
      <c r="R1085" s="333"/>
      <c r="S1085" s="333"/>
      <c r="T1085" s="333"/>
      <c r="U1085" s="333"/>
      <c r="V1085" s="333"/>
      <c r="W1085" s="333"/>
      <c r="X1085" s="333"/>
      <c r="Y1085" s="333"/>
      <c r="Z1085" s="333"/>
      <c r="AA1085" s="333"/>
      <c r="AB1085" s="333"/>
      <c r="AC1085" s="333"/>
      <c r="AD1085" s="333"/>
      <c r="AE1085" s="333"/>
      <c r="AF1085" s="333"/>
      <c r="AG1085" s="333"/>
      <c r="AH1085" s="333"/>
      <c r="AI1085" s="333"/>
      <c r="AJ1085" s="333"/>
      <c r="AK1085" s="333"/>
      <c r="AL1085" s="333"/>
      <c r="AM1085" s="333"/>
      <c r="AN1085" s="333"/>
      <c r="AO1085"/>
      <c r="AP1085"/>
      <c r="AQ1085"/>
      <c r="AR1085"/>
      <c r="AS1085" s="333"/>
      <c r="AT1085" s="333"/>
      <c r="AU1085" s="333"/>
      <c r="AV1085" s="333"/>
      <c r="AW1085" s="333"/>
      <c r="AX1085" s="333"/>
      <c r="AY1085" s="333"/>
      <c r="AZ1085" s="333"/>
      <c r="BA1085"/>
      <c r="BB1085"/>
      <c r="BC1085"/>
      <c r="BD1085"/>
      <c r="BE1085"/>
      <c r="BF1085"/>
      <c r="BG1085" s="333"/>
      <c r="BH1085" s="333"/>
      <c r="BI1085" s="333"/>
      <c r="BJ1085" s="333"/>
      <c r="BK1085" s="333"/>
      <c r="BL1085" s="333"/>
      <c r="BM1085" s="333"/>
      <c r="BN1085" s="333"/>
      <c r="BO1085" s="333"/>
      <c r="BP1085" s="333"/>
      <c r="BQ1085" s="333"/>
      <c r="BR1085" s="333"/>
      <c r="BS1085" s="333"/>
      <c r="BT1085" s="333"/>
      <c r="BU1085" s="333"/>
      <c r="BV1085" s="333"/>
      <c r="BW1085" s="333"/>
      <c r="BX1085" s="333"/>
      <c r="BY1085" s="333"/>
      <c r="BZ1085" s="333"/>
      <c r="CA1085" s="333"/>
      <c r="CB1085" s="333"/>
      <c r="CC1085" s="333"/>
      <c r="CD1085" s="333"/>
      <c r="CE1085" s="337"/>
      <c r="CF1085" s="337"/>
      <c r="CG1085" s="337"/>
      <c r="CH1085" s="337"/>
      <c r="CI1085" s="333"/>
      <c r="CJ1085" s="333"/>
      <c r="CK1085" s="333"/>
      <c r="CL1085" s="333"/>
      <c r="CM1085" s="333"/>
      <c r="CN1085" s="333"/>
      <c r="CO1085" s="333"/>
      <c r="CP1085" s="333"/>
      <c r="CQ1085" s="337"/>
      <c r="CR1085" s="337"/>
      <c r="CS1085" s="337"/>
      <c r="CT1085" s="337"/>
      <c r="CU1085" s="337"/>
      <c r="CV1085" s="337"/>
      <c r="CW1085" s="337"/>
      <c r="CX1085" s="337"/>
      <c r="CY1085" s="337"/>
      <c r="CZ1085" s="337"/>
      <c r="DA1085" s="337"/>
      <c r="DB1085" s="337"/>
      <c r="DC1085" s="337"/>
      <c r="DD1085" s="337"/>
      <c r="DE1085" s="337"/>
      <c r="DF1085" s="337"/>
      <c r="DG1085" s="337"/>
      <c r="DH1085" s="337"/>
      <c r="DI1085" s="337"/>
      <c r="DJ1085" s="337"/>
      <c r="DK1085" s="337"/>
      <c r="DL1085" s="337"/>
      <c r="DM1085"/>
      <c r="DN1085"/>
      <c r="DO1085"/>
      <c r="EA1085" s="333"/>
      <c r="EB1085" s="333"/>
      <c r="EC1085" s="333"/>
      <c r="ED1085" s="333"/>
      <c r="EE1085" s="333"/>
      <c r="EF1085" s="333"/>
      <c r="EG1085" s="333"/>
      <c r="EH1085" s="333"/>
      <c r="EJ1085" s="66"/>
      <c r="EL1085" s="66"/>
      <c r="EM1085" s="338"/>
    </row>
    <row r="1086" spans="1:143" s="83" customFormat="1">
      <c r="A1086" s="66"/>
      <c r="B1086" s="66"/>
      <c r="C1086" s="120"/>
      <c r="D1086" s="66"/>
      <c r="E1086" s="197"/>
      <c r="F1086" s="120"/>
      <c r="G1086" s="333"/>
      <c r="H1086" s="333"/>
      <c r="I1086" s="333"/>
      <c r="J1086" s="333"/>
      <c r="K1086" s="333"/>
      <c r="L1086" s="333"/>
      <c r="M1086" s="333"/>
      <c r="N1086" s="333"/>
      <c r="O1086" s="333"/>
      <c r="P1086" s="333"/>
      <c r="Q1086" s="333"/>
      <c r="R1086" s="333"/>
      <c r="S1086" s="333"/>
      <c r="T1086" s="333"/>
      <c r="U1086" s="333"/>
      <c r="V1086" s="333"/>
      <c r="W1086" s="333"/>
      <c r="X1086" s="333"/>
      <c r="Y1086" s="333"/>
      <c r="Z1086" s="333"/>
      <c r="AA1086" s="333"/>
      <c r="AB1086" s="333"/>
      <c r="AC1086" s="333"/>
      <c r="AD1086" s="333"/>
      <c r="AE1086" s="333"/>
      <c r="AF1086" s="333"/>
      <c r="AG1086" s="333"/>
      <c r="AH1086" s="333"/>
      <c r="AI1086" s="333"/>
      <c r="AJ1086" s="333"/>
      <c r="AK1086" s="333"/>
      <c r="AL1086" s="333"/>
      <c r="AM1086" s="333"/>
      <c r="AN1086" s="333"/>
      <c r="AO1086"/>
      <c r="AP1086"/>
      <c r="AQ1086"/>
      <c r="AR1086"/>
      <c r="AS1086" s="333"/>
      <c r="AT1086" s="333"/>
      <c r="AU1086" s="333"/>
      <c r="AV1086" s="333"/>
      <c r="AW1086" s="333"/>
      <c r="AX1086" s="333"/>
      <c r="AY1086" s="333"/>
      <c r="AZ1086" s="333"/>
      <c r="BA1086"/>
      <c r="BB1086"/>
      <c r="BC1086"/>
      <c r="BD1086"/>
      <c r="BE1086"/>
      <c r="BF1086"/>
      <c r="BG1086" s="333"/>
      <c r="BH1086" s="333"/>
      <c r="BI1086" s="333"/>
      <c r="BJ1086" s="333"/>
      <c r="BK1086" s="333"/>
      <c r="BL1086" s="333"/>
      <c r="BM1086" s="333"/>
      <c r="BN1086" s="333"/>
      <c r="BO1086" s="333"/>
      <c r="BP1086" s="333"/>
      <c r="BQ1086" s="333"/>
      <c r="BR1086" s="333"/>
      <c r="BS1086" s="333"/>
      <c r="BT1086" s="333"/>
      <c r="BU1086" s="333"/>
      <c r="BV1086" s="333"/>
      <c r="BW1086" s="333"/>
      <c r="BX1086" s="333"/>
      <c r="BY1086" s="333"/>
      <c r="BZ1086" s="333"/>
      <c r="CA1086" s="333"/>
      <c r="CB1086" s="333"/>
      <c r="CC1086" s="333"/>
      <c r="CD1086" s="333"/>
      <c r="CE1086" s="337"/>
      <c r="CF1086" s="337"/>
      <c r="CG1086" s="337"/>
      <c r="CH1086" s="337"/>
      <c r="CI1086" s="333"/>
      <c r="CJ1086" s="333"/>
      <c r="CK1086" s="333"/>
      <c r="CL1086" s="333"/>
      <c r="CM1086" s="333"/>
      <c r="CN1086" s="333"/>
      <c r="CO1086" s="333"/>
      <c r="CP1086" s="333"/>
      <c r="CQ1086" s="337"/>
      <c r="CR1086" s="337"/>
      <c r="CS1086" s="337"/>
      <c r="CT1086" s="337"/>
      <c r="CU1086" s="337"/>
      <c r="CV1086" s="337"/>
      <c r="CW1086" s="337"/>
      <c r="CX1086" s="337"/>
      <c r="CY1086" s="337"/>
      <c r="CZ1086" s="337"/>
      <c r="DA1086" s="337"/>
      <c r="DB1086" s="337"/>
      <c r="DC1086" s="337"/>
      <c r="DD1086" s="337"/>
      <c r="DE1086" s="337"/>
      <c r="DF1086" s="337"/>
      <c r="DG1086" s="337"/>
      <c r="DH1086" s="337"/>
      <c r="DI1086" s="337"/>
      <c r="DJ1086" s="337"/>
      <c r="DK1086" s="337"/>
      <c r="DL1086" s="337"/>
      <c r="DM1086"/>
      <c r="DN1086"/>
      <c r="DO1086"/>
      <c r="EA1086" s="333"/>
      <c r="EB1086" s="333"/>
      <c r="EC1086" s="333"/>
      <c r="ED1086" s="333"/>
      <c r="EE1086" s="333"/>
      <c r="EF1086" s="333"/>
      <c r="EG1086" s="333"/>
      <c r="EH1086" s="333"/>
      <c r="EJ1086" s="66"/>
      <c r="EL1086" s="66"/>
      <c r="EM1086" s="338"/>
    </row>
    <row r="1087" spans="1:143" s="83" customFormat="1">
      <c r="A1087" s="66"/>
      <c r="B1087" s="66"/>
      <c r="C1087" s="120"/>
      <c r="D1087" s="66"/>
      <c r="E1087" s="197"/>
      <c r="F1087" s="120"/>
      <c r="G1087" s="333"/>
      <c r="H1087" s="333"/>
      <c r="I1087" s="333"/>
      <c r="J1087" s="333"/>
      <c r="K1087" s="333"/>
      <c r="L1087" s="333"/>
      <c r="M1087" s="333"/>
      <c r="N1087" s="333"/>
      <c r="O1087" s="333"/>
      <c r="P1087" s="333"/>
      <c r="Q1087" s="333"/>
      <c r="R1087" s="333"/>
      <c r="S1087" s="333"/>
      <c r="T1087" s="333"/>
      <c r="U1087" s="333"/>
      <c r="V1087" s="333"/>
      <c r="W1087" s="333"/>
      <c r="X1087" s="333"/>
      <c r="Y1087" s="333"/>
      <c r="Z1087" s="333"/>
      <c r="AA1087" s="333"/>
      <c r="AB1087" s="333"/>
      <c r="AC1087" s="333"/>
      <c r="AD1087" s="333"/>
      <c r="AE1087" s="333"/>
      <c r="AF1087" s="333"/>
      <c r="AG1087" s="333"/>
      <c r="AH1087" s="333"/>
      <c r="AI1087" s="333"/>
      <c r="AJ1087" s="333"/>
      <c r="AK1087" s="333"/>
      <c r="AL1087" s="333"/>
      <c r="AM1087" s="333"/>
      <c r="AN1087" s="333"/>
      <c r="AO1087"/>
      <c r="AP1087"/>
      <c r="AQ1087"/>
      <c r="AR1087"/>
      <c r="AS1087" s="333"/>
      <c r="AT1087" s="333"/>
      <c r="AU1087" s="333"/>
      <c r="AV1087" s="333"/>
      <c r="AW1087" s="333"/>
      <c r="AX1087" s="333"/>
      <c r="AY1087" s="333"/>
      <c r="AZ1087" s="333"/>
      <c r="BA1087"/>
      <c r="BB1087"/>
      <c r="BC1087"/>
      <c r="BD1087"/>
      <c r="BE1087"/>
      <c r="BF1087"/>
      <c r="BG1087" s="333"/>
      <c r="BH1087" s="333"/>
      <c r="BI1087" s="333"/>
      <c r="BJ1087" s="333"/>
      <c r="BK1087" s="333"/>
      <c r="BL1087" s="333"/>
      <c r="BM1087" s="333"/>
      <c r="BN1087" s="333"/>
      <c r="BO1087" s="333"/>
      <c r="BP1087" s="333"/>
      <c r="BQ1087" s="333"/>
      <c r="BR1087" s="333"/>
      <c r="BS1087" s="333"/>
      <c r="BT1087" s="333"/>
      <c r="BU1087" s="333"/>
      <c r="BV1087" s="333"/>
      <c r="BW1087" s="333"/>
      <c r="BX1087" s="333"/>
      <c r="BY1087" s="333"/>
      <c r="BZ1087" s="333"/>
      <c r="CA1087" s="333"/>
      <c r="CB1087" s="333"/>
      <c r="CC1087" s="333"/>
      <c r="CD1087" s="333"/>
      <c r="CE1087" s="337"/>
      <c r="CF1087" s="337"/>
      <c r="CG1087" s="337"/>
      <c r="CH1087" s="337"/>
      <c r="CI1087" s="333"/>
      <c r="CJ1087" s="333"/>
      <c r="CK1087" s="333"/>
      <c r="CL1087" s="333"/>
      <c r="CM1087" s="333"/>
      <c r="CN1087" s="333"/>
      <c r="CO1087" s="333"/>
      <c r="CP1087" s="333"/>
      <c r="CQ1087" s="337"/>
      <c r="CR1087" s="337"/>
      <c r="CS1087" s="337"/>
      <c r="CT1087" s="337"/>
      <c r="CU1087" s="337"/>
      <c r="CV1087" s="337"/>
      <c r="CW1087" s="337"/>
      <c r="CX1087" s="337"/>
      <c r="CY1087" s="337"/>
      <c r="CZ1087" s="337"/>
      <c r="DA1087" s="337"/>
      <c r="DB1087" s="337"/>
      <c r="DC1087" s="337"/>
      <c r="DD1087" s="337"/>
      <c r="DE1087" s="337"/>
      <c r="DF1087" s="337"/>
      <c r="DG1087" s="337"/>
      <c r="DH1087" s="337"/>
      <c r="DI1087" s="337"/>
      <c r="DJ1087" s="337"/>
      <c r="DK1087" s="337"/>
      <c r="DL1087" s="337"/>
      <c r="DM1087"/>
      <c r="DN1087"/>
      <c r="DO1087"/>
      <c r="EA1087" s="333"/>
      <c r="EB1087" s="333"/>
      <c r="EC1087" s="333"/>
      <c r="ED1087" s="333"/>
      <c r="EE1087" s="333"/>
      <c r="EF1087" s="333"/>
      <c r="EG1087" s="333"/>
      <c r="EH1087" s="333"/>
      <c r="EJ1087" s="66"/>
      <c r="EL1087" s="66"/>
      <c r="EM1087" s="338"/>
    </row>
    <row r="1088" spans="1:143" s="83" customFormat="1">
      <c r="A1088" s="66"/>
      <c r="B1088" s="66"/>
      <c r="C1088" s="120"/>
      <c r="D1088" s="66"/>
      <c r="E1088" s="197"/>
      <c r="F1088" s="120"/>
      <c r="G1088" s="333"/>
      <c r="H1088" s="333"/>
      <c r="I1088" s="333"/>
      <c r="J1088" s="333"/>
      <c r="K1088" s="333"/>
      <c r="L1088" s="333"/>
      <c r="M1088" s="333"/>
      <c r="N1088" s="333"/>
      <c r="O1088" s="333"/>
      <c r="P1088" s="333"/>
      <c r="Q1088" s="333"/>
      <c r="R1088" s="333"/>
      <c r="S1088" s="333"/>
      <c r="T1088" s="333"/>
      <c r="U1088" s="333"/>
      <c r="V1088" s="333"/>
      <c r="W1088" s="333"/>
      <c r="X1088" s="333"/>
      <c r="Y1088" s="333"/>
      <c r="Z1088" s="333"/>
      <c r="AA1088" s="333"/>
      <c r="AB1088" s="333"/>
      <c r="AC1088" s="333"/>
      <c r="AD1088" s="333"/>
      <c r="AE1088" s="333"/>
      <c r="AF1088" s="333"/>
      <c r="AG1088" s="333"/>
      <c r="AH1088" s="333"/>
      <c r="AI1088" s="333"/>
      <c r="AJ1088" s="333"/>
      <c r="AK1088" s="333"/>
      <c r="AL1088" s="333"/>
      <c r="AM1088" s="333"/>
      <c r="AN1088" s="333"/>
      <c r="AO1088"/>
      <c r="AP1088"/>
      <c r="AQ1088"/>
      <c r="AR1088"/>
      <c r="AS1088" s="333"/>
      <c r="AT1088" s="333"/>
      <c r="AU1088" s="333"/>
      <c r="AV1088" s="333"/>
      <c r="AW1088" s="333"/>
      <c r="AX1088" s="333"/>
      <c r="AY1088" s="333"/>
      <c r="AZ1088" s="333"/>
      <c r="BA1088"/>
      <c r="BB1088"/>
      <c r="BC1088"/>
      <c r="BD1088"/>
      <c r="BE1088"/>
      <c r="BF1088"/>
      <c r="BG1088" s="333"/>
      <c r="BH1088" s="333"/>
      <c r="BI1088" s="333"/>
      <c r="BJ1088" s="333"/>
      <c r="BK1088" s="333"/>
      <c r="BL1088" s="333"/>
      <c r="BM1088" s="333"/>
      <c r="BN1088" s="333"/>
      <c r="BO1088" s="333"/>
      <c r="BP1088" s="333"/>
      <c r="BQ1088" s="333"/>
      <c r="BR1088" s="333"/>
      <c r="BS1088" s="333"/>
      <c r="BT1088" s="333"/>
      <c r="BU1088" s="333"/>
      <c r="BV1088" s="333"/>
      <c r="BW1088" s="333"/>
      <c r="BX1088" s="333"/>
      <c r="BY1088" s="333"/>
      <c r="BZ1088" s="333"/>
      <c r="CA1088" s="333"/>
      <c r="CB1088" s="333"/>
      <c r="CC1088" s="333"/>
      <c r="CD1088" s="333"/>
      <c r="CE1088" s="337"/>
      <c r="CF1088" s="337"/>
      <c r="CG1088" s="337"/>
      <c r="CH1088" s="337"/>
      <c r="CI1088" s="333"/>
      <c r="CJ1088" s="333"/>
      <c r="CK1088" s="333"/>
      <c r="CL1088" s="333"/>
      <c r="CM1088" s="333"/>
      <c r="CN1088" s="333"/>
      <c r="CO1088" s="333"/>
      <c r="CP1088" s="333"/>
      <c r="CQ1088" s="337"/>
      <c r="CR1088" s="337"/>
      <c r="CS1088" s="337"/>
      <c r="CT1088" s="337"/>
      <c r="CU1088" s="337"/>
      <c r="CV1088" s="337"/>
      <c r="CW1088" s="337"/>
      <c r="CX1088" s="337"/>
      <c r="CY1088" s="337"/>
      <c r="CZ1088" s="337"/>
      <c r="DA1088" s="337"/>
      <c r="DB1088" s="337"/>
      <c r="DC1088" s="337"/>
      <c r="DD1088" s="337"/>
      <c r="DE1088" s="337"/>
      <c r="DF1088" s="337"/>
      <c r="DG1088" s="337"/>
      <c r="DH1088" s="337"/>
      <c r="DI1088" s="337"/>
      <c r="DJ1088" s="337"/>
      <c r="DK1088" s="337"/>
      <c r="DL1088" s="337"/>
      <c r="DM1088"/>
      <c r="DN1088"/>
      <c r="DO1088"/>
      <c r="EA1088" s="333"/>
      <c r="EB1088" s="333"/>
      <c r="EC1088" s="333"/>
      <c r="ED1088" s="333"/>
      <c r="EE1088" s="333"/>
      <c r="EF1088" s="333"/>
      <c r="EG1088" s="333"/>
      <c r="EH1088" s="333"/>
      <c r="EJ1088" s="66"/>
      <c r="EL1088" s="66"/>
      <c r="EM1088" s="338"/>
    </row>
    <row r="1089" spans="1:143" s="83" customFormat="1">
      <c r="A1089" s="66"/>
      <c r="B1089" s="66"/>
      <c r="C1089" s="120"/>
      <c r="D1089" s="66"/>
      <c r="E1089" s="197"/>
      <c r="F1089" s="120"/>
      <c r="G1089" s="333"/>
      <c r="H1089" s="333"/>
      <c r="I1089" s="333"/>
      <c r="J1089" s="333"/>
      <c r="K1089" s="333"/>
      <c r="L1089" s="333"/>
      <c r="M1089" s="333"/>
      <c r="N1089" s="333"/>
      <c r="O1089" s="333"/>
      <c r="P1089" s="333"/>
      <c r="Q1089" s="333"/>
      <c r="R1089" s="333"/>
      <c r="S1089" s="333"/>
      <c r="T1089" s="333"/>
      <c r="U1089" s="333"/>
      <c r="V1089" s="333"/>
      <c r="W1089" s="333"/>
      <c r="X1089" s="333"/>
      <c r="Y1089" s="333"/>
      <c r="Z1089" s="333"/>
      <c r="AA1089" s="333"/>
      <c r="AB1089" s="333"/>
      <c r="AC1089" s="333"/>
      <c r="AD1089" s="333"/>
      <c r="AE1089" s="333"/>
      <c r="AF1089" s="333"/>
      <c r="AG1089" s="333"/>
      <c r="AH1089" s="333"/>
      <c r="AI1089" s="333"/>
      <c r="AJ1089" s="333"/>
      <c r="AK1089" s="333"/>
      <c r="AL1089" s="333"/>
      <c r="AM1089" s="333"/>
      <c r="AN1089" s="333"/>
      <c r="AO1089"/>
      <c r="AP1089"/>
      <c r="AQ1089"/>
      <c r="AR1089"/>
      <c r="AS1089" s="333"/>
      <c r="AT1089" s="333"/>
      <c r="AU1089" s="333"/>
      <c r="AV1089" s="333"/>
      <c r="AW1089" s="333"/>
      <c r="AX1089" s="333"/>
      <c r="AY1089" s="333"/>
      <c r="AZ1089" s="333"/>
      <c r="BA1089"/>
      <c r="BB1089"/>
      <c r="BC1089"/>
      <c r="BD1089"/>
      <c r="BE1089"/>
      <c r="BF1089"/>
      <c r="BG1089" s="333"/>
      <c r="BH1089" s="333"/>
      <c r="BI1089" s="333"/>
      <c r="BJ1089" s="333"/>
      <c r="BK1089" s="333"/>
      <c r="BL1089" s="333"/>
      <c r="BM1089" s="333"/>
      <c r="BN1089" s="333"/>
      <c r="BO1089" s="333"/>
      <c r="BP1089" s="333"/>
      <c r="BQ1089" s="333"/>
      <c r="BR1089" s="333"/>
      <c r="BS1089" s="333"/>
      <c r="BT1089" s="333"/>
      <c r="BU1089" s="333"/>
      <c r="BV1089" s="333"/>
      <c r="BW1089" s="333"/>
      <c r="BX1089" s="333"/>
      <c r="BY1089" s="333"/>
      <c r="BZ1089" s="333"/>
      <c r="CA1089" s="333"/>
      <c r="CB1089" s="333"/>
      <c r="CC1089" s="333"/>
      <c r="CD1089" s="333"/>
      <c r="CE1089" s="337"/>
      <c r="CF1089" s="337"/>
      <c r="CG1089" s="337"/>
      <c r="CH1089" s="337"/>
      <c r="CI1089" s="333"/>
      <c r="CJ1089" s="333"/>
      <c r="CK1089" s="333"/>
      <c r="CL1089" s="333"/>
      <c r="CM1089" s="333"/>
      <c r="CN1089" s="333"/>
      <c r="CO1089" s="333"/>
      <c r="CP1089" s="333"/>
      <c r="CQ1089" s="337"/>
      <c r="CR1089" s="337"/>
      <c r="CS1089" s="337"/>
      <c r="CT1089" s="337"/>
      <c r="CU1089" s="337"/>
      <c r="CV1089" s="337"/>
      <c r="CW1089" s="337"/>
      <c r="CX1089" s="337"/>
      <c r="CY1089" s="337"/>
      <c r="CZ1089" s="337"/>
      <c r="DA1089" s="337"/>
      <c r="DB1089" s="337"/>
      <c r="DC1089" s="337"/>
      <c r="DD1089" s="337"/>
      <c r="DE1089" s="337"/>
      <c r="DF1089" s="337"/>
      <c r="DG1089" s="337"/>
      <c r="DH1089" s="337"/>
      <c r="DI1089" s="337"/>
      <c r="DJ1089" s="337"/>
      <c r="DK1089" s="337"/>
      <c r="DL1089" s="337"/>
      <c r="DM1089"/>
      <c r="DN1089"/>
      <c r="DO1089"/>
      <c r="EA1089" s="333"/>
      <c r="EB1089" s="333"/>
      <c r="EC1089" s="333"/>
      <c r="ED1089" s="333"/>
      <c r="EE1089" s="333"/>
      <c r="EF1089" s="333"/>
      <c r="EG1089" s="333"/>
      <c r="EH1089" s="333"/>
      <c r="EJ1089" s="66"/>
      <c r="EL1089" s="66"/>
      <c r="EM1089" s="338"/>
    </row>
    <row r="1090" spans="1:143" s="83" customFormat="1">
      <c r="A1090" s="66"/>
      <c r="B1090" s="66"/>
      <c r="C1090" s="120"/>
      <c r="D1090" s="66"/>
      <c r="E1090" s="197"/>
      <c r="F1090" s="120"/>
      <c r="G1090" s="333"/>
      <c r="H1090" s="333"/>
      <c r="I1090" s="333"/>
      <c r="J1090" s="333"/>
      <c r="K1090" s="333"/>
      <c r="L1090" s="333"/>
      <c r="M1090" s="333"/>
      <c r="N1090" s="333"/>
      <c r="O1090" s="333"/>
      <c r="P1090" s="333"/>
      <c r="Q1090" s="333"/>
      <c r="R1090" s="333"/>
      <c r="S1090" s="333"/>
      <c r="T1090" s="333"/>
      <c r="U1090" s="333"/>
      <c r="V1090" s="333"/>
      <c r="W1090" s="333"/>
      <c r="X1090" s="333"/>
      <c r="Y1090" s="333"/>
      <c r="Z1090" s="333"/>
      <c r="AA1090" s="333"/>
      <c r="AB1090" s="333"/>
      <c r="AC1090" s="333"/>
      <c r="AD1090" s="333"/>
      <c r="AE1090" s="333"/>
      <c r="AF1090" s="333"/>
      <c r="AG1090" s="333"/>
      <c r="AH1090" s="333"/>
      <c r="AI1090" s="333"/>
      <c r="AJ1090" s="333"/>
      <c r="AK1090" s="333"/>
      <c r="AL1090" s="333"/>
      <c r="AM1090" s="333"/>
      <c r="AN1090" s="333"/>
      <c r="AO1090"/>
      <c r="AP1090"/>
      <c r="AQ1090"/>
      <c r="AR1090"/>
      <c r="AS1090" s="333"/>
      <c r="AT1090" s="333"/>
      <c r="AU1090" s="333"/>
      <c r="AV1090" s="333"/>
      <c r="AW1090" s="333"/>
      <c r="AX1090" s="333"/>
      <c r="AY1090" s="333"/>
      <c r="AZ1090" s="333"/>
      <c r="BA1090"/>
      <c r="BB1090"/>
      <c r="BC1090"/>
      <c r="BD1090"/>
      <c r="BE1090"/>
      <c r="BF1090"/>
      <c r="BG1090" s="333"/>
      <c r="BH1090" s="333"/>
      <c r="BI1090" s="333"/>
      <c r="BJ1090" s="333"/>
      <c r="BK1090" s="333"/>
      <c r="BL1090" s="333"/>
      <c r="BM1090" s="333"/>
      <c r="BN1090" s="333"/>
      <c r="BO1090" s="333"/>
      <c r="BP1090" s="333"/>
      <c r="BQ1090" s="333"/>
      <c r="BR1090" s="333"/>
      <c r="BS1090" s="333"/>
      <c r="BT1090" s="333"/>
      <c r="BU1090" s="333"/>
      <c r="BV1090" s="333"/>
      <c r="BW1090" s="333"/>
      <c r="BX1090" s="333"/>
      <c r="BY1090" s="333"/>
      <c r="BZ1090" s="333"/>
      <c r="CA1090" s="333"/>
      <c r="CB1090" s="333"/>
      <c r="CC1090" s="333"/>
      <c r="CD1090" s="333"/>
      <c r="CE1090" s="337"/>
      <c r="CF1090" s="337"/>
      <c r="CG1090" s="337"/>
      <c r="CH1090" s="337"/>
      <c r="CI1090" s="333"/>
      <c r="CJ1090" s="333"/>
      <c r="CK1090" s="333"/>
      <c r="CL1090" s="333"/>
      <c r="CM1090" s="333"/>
      <c r="CN1090" s="333"/>
      <c r="CO1090" s="333"/>
      <c r="CP1090" s="333"/>
      <c r="CQ1090" s="337"/>
      <c r="CR1090" s="337"/>
      <c r="CS1090" s="337"/>
      <c r="CT1090" s="337"/>
      <c r="CU1090" s="337"/>
      <c r="CV1090" s="337"/>
      <c r="CW1090" s="337"/>
      <c r="CX1090" s="337"/>
      <c r="CY1090" s="337"/>
      <c r="CZ1090" s="337"/>
      <c r="DA1090" s="337"/>
      <c r="DB1090" s="337"/>
      <c r="DC1090" s="337"/>
      <c r="DD1090" s="337"/>
      <c r="DE1090" s="337"/>
      <c r="DF1090" s="337"/>
      <c r="DG1090" s="337"/>
      <c r="DH1090" s="337"/>
      <c r="DI1090" s="337"/>
      <c r="DJ1090" s="337"/>
      <c r="DK1090" s="337"/>
      <c r="DL1090" s="337"/>
      <c r="DM1090"/>
      <c r="DN1090"/>
      <c r="DO1090"/>
      <c r="EA1090" s="333"/>
      <c r="EB1090" s="333"/>
      <c r="EC1090" s="333"/>
      <c r="ED1090" s="333"/>
      <c r="EE1090" s="333"/>
      <c r="EF1090" s="333"/>
      <c r="EG1090" s="333"/>
      <c r="EH1090" s="333"/>
      <c r="EJ1090" s="66"/>
      <c r="EL1090" s="66"/>
      <c r="EM1090" s="338"/>
    </row>
    <row r="1091" spans="1:143" s="83" customFormat="1">
      <c r="A1091" s="66"/>
      <c r="B1091" s="66"/>
      <c r="C1091" s="120"/>
      <c r="D1091" s="66"/>
      <c r="E1091" s="197"/>
      <c r="F1091" s="120"/>
      <c r="G1091" s="333"/>
      <c r="H1091" s="333"/>
      <c r="I1091" s="333"/>
      <c r="J1091" s="333"/>
      <c r="K1091" s="333"/>
      <c r="L1091" s="333"/>
      <c r="M1091" s="333"/>
      <c r="N1091" s="333"/>
      <c r="O1091" s="333"/>
      <c r="P1091" s="333"/>
      <c r="Q1091" s="333"/>
      <c r="R1091" s="333"/>
      <c r="S1091" s="333"/>
      <c r="T1091" s="333"/>
      <c r="U1091" s="333"/>
      <c r="V1091" s="333"/>
      <c r="W1091" s="333"/>
      <c r="X1091" s="333"/>
      <c r="Y1091" s="333"/>
      <c r="Z1091" s="333"/>
      <c r="AA1091" s="333"/>
      <c r="AB1091" s="333"/>
      <c r="AC1091" s="333"/>
      <c r="AD1091" s="333"/>
      <c r="AE1091" s="333"/>
      <c r="AF1091" s="333"/>
      <c r="AG1091" s="333"/>
      <c r="AH1091" s="333"/>
      <c r="AI1091" s="333"/>
      <c r="AJ1091" s="333"/>
      <c r="AK1091" s="333"/>
      <c r="AL1091" s="333"/>
      <c r="AM1091" s="333"/>
      <c r="AN1091" s="333"/>
      <c r="AO1091"/>
      <c r="AP1091"/>
      <c r="AQ1091"/>
      <c r="AR1091"/>
      <c r="AS1091" s="333"/>
      <c r="AT1091" s="333"/>
      <c r="AU1091" s="333"/>
      <c r="AV1091" s="333"/>
      <c r="AW1091" s="333"/>
      <c r="AX1091" s="333"/>
      <c r="AY1091" s="333"/>
      <c r="AZ1091" s="333"/>
      <c r="BA1091"/>
      <c r="BB1091"/>
      <c r="BC1091"/>
      <c r="BD1091"/>
      <c r="BE1091"/>
      <c r="BF1091"/>
      <c r="BG1091" s="333"/>
      <c r="BH1091" s="333"/>
      <c r="BI1091" s="333"/>
      <c r="BJ1091" s="333"/>
      <c r="BK1091" s="333"/>
      <c r="BL1091" s="333"/>
      <c r="BM1091" s="333"/>
      <c r="BN1091" s="333"/>
      <c r="BO1091" s="333"/>
      <c r="BP1091" s="333"/>
      <c r="BQ1091" s="333"/>
      <c r="BR1091" s="333"/>
      <c r="BS1091" s="333"/>
      <c r="BT1091" s="333"/>
      <c r="BU1091" s="333"/>
      <c r="BV1091" s="333"/>
      <c r="BW1091" s="333"/>
      <c r="BX1091" s="333"/>
      <c r="BY1091" s="333"/>
      <c r="BZ1091" s="333"/>
      <c r="CA1091" s="333"/>
      <c r="CB1091" s="333"/>
      <c r="CC1091" s="333"/>
      <c r="CD1091" s="333"/>
      <c r="CE1091" s="337"/>
      <c r="CF1091" s="337"/>
      <c r="CG1091" s="337"/>
      <c r="CH1091" s="337"/>
      <c r="CI1091" s="333"/>
      <c r="CJ1091" s="333"/>
      <c r="CK1091" s="333"/>
      <c r="CL1091" s="333"/>
      <c r="CM1091" s="333"/>
      <c r="CN1091" s="333"/>
      <c r="CO1091" s="333"/>
      <c r="CP1091" s="333"/>
      <c r="CQ1091" s="337"/>
      <c r="CR1091" s="337"/>
      <c r="CS1091" s="337"/>
      <c r="CT1091" s="337"/>
      <c r="CU1091" s="337"/>
      <c r="CV1091" s="337"/>
      <c r="CW1091" s="337"/>
      <c r="CX1091" s="337"/>
      <c r="CY1091" s="337"/>
      <c r="CZ1091" s="337"/>
      <c r="DA1091" s="337"/>
      <c r="DB1091" s="337"/>
      <c r="DC1091" s="337"/>
      <c r="DD1091" s="337"/>
      <c r="DE1091" s="337"/>
      <c r="DF1091" s="337"/>
      <c r="DG1091" s="337"/>
      <c r="DH1091" s="337"/>
      <c r="DI1091" s="337"/>
      <c r="DJ1091" s="337"/>
      <c r="DK1091" s="337"/>
      <c r="DL1091" s="337"/>
      <c r="DM1091"/>
      <c r="DN1091"/>
      <c r="DO1091"/>
      <c r="EA1091" s="333"/>
      <c r="EB1091" s="333"/>
      <c r="EC1091" s="333"/>
      <c r="ED1091" s="333"/>
      <c r="EE1091" s="333"/>
      <c r="EF1091" s="333"/>
      <c r="EG1091" s="333"/>
      <c r="EH1091" s="333"/>
      <c r="EJ1091" s="66"/>
      <c r="EL1091" s="66"/>
      <c r="EM1091" s="338"/>
    </row>
    <row r="1092" spans="1:143" s="83" customFormat="1">
      <c r="A1092" s="66"/>
      <c r="B1092" s="66"/>
      <c r="C1092" s="120"/>
      <c r="D1092" s="66"/>
      <c r="E1092" s="197"/>
      <c r="F1092" s="120"/>
      <c r="G1092" s="333"/>
      <c r="H1092" s="333"/>
      <c r="I1092" s="333"/>
      <c r="J1092" s="333"/>
      <c r="K1092" s="333"/>
      <c r="L1092" s="333"/>
      <c r="M1092" s="333"/>
      <c r="N1092" s="333"/>
      <c r="O1092" s="333"/>
      <c r="P1092" s="333"/>
      <c r="Q1092" s="333"/>
      <c r="R1092" s="333"/>
      <c r="S1092" s="333"/>
      <c r="T1092" s="333"/>
      <c r="U1092" s="333"/>
      <c r="V1092" s="333"/>
      <c r="W1092" s="333"/>
      <c r="X1092" s="333"/>
      <c r="Y1092" s="333"/>
      <c r="Z1092" s="333"/>
      <c r="AA1092" s="333"/>
      <c r="AB1092" s="333"/>
      <c r="AC1092" s="333"/>
      <c r="AD1092" s="333"/>
      <c r="AE1092" s="333"/>
      <c r="AF1092" s="333"/>
      <c r="AG1092" s="333"/>
      <c r="AH1092" s="333"/>
      <c r="AI1092" s="333"/>
      <c r="AJ1092" s="333"/>
      <c r="AK1092" s="333"/>
      <c r="AL1092" s="333"/>
      <c r="AM1092" s="333"/>
      <c r="AN1092" s="333"/>
      <c r="AO1092"/>
      <c r="AP1092"/>
      <c r="AQ1092"/>
      <c r="AR1092"/>
      <c r="AS1092" s="333"/>
      <c r="AT1092" s="333"/>
      <c r="AU1092" s="333"/>
      <c r="AV1092" s="333"/>
      <c r="AW1092" s="333"/>
      <c r="AX1092" s="333"/>
      <c r="AY1092" s="333"/>
      <c r="AZ1092" s="333"/>
      <c r="BA1092"/>
      <c r="BB1092"/>
      <c r="BC1092"/>
      <c r="BD1092"/>
      <c r="BE1092"/>
      <c r="BF1092"/>
      <c r="BG1092" s="333"/>
      <c r="BH1092" s="333"/>
      <c r="BI1092" s="333"/>
      <c r="BJ1092" s="333"/>
      <c r="BK1092" s="333"/>
      <c r="BL1092" s="333"/>
      <c r="BM1092" s="333"/>
      <c r="BN1092" s="333"/>
      <c r="BO1092" s="333"/>
      <c r="BP1092" s="333"/>
      <c r="BQ1092" s="333"/>
      <c r="BR1092" s="333"/>
      <c r="BS1092" s="333"/>
      <c r="BT1092" s="333"/>
      <c r="BU1092" s="333"/>
      <c r="BV1092" s="333"/>
      <c r="BW1092" s="333"/>
      <c r="BX1092" s="333"/>
      <c r="BY1092" s="333"/>
      <c r="BZ1092" s="333"/>
      <c r="CA1092" s="333"/>
      <c r="CB1092" s="333"/>
      <c r="CC1092" s="333"/>
      <c r="CD1092" s="333"/>
      <c r="CE1092" s="337"/>
      <c r="CF1092" s="337"/>
      <c r="CG1092" s="337"/>
      <c r="CH1092" s="337"/>
      <c r="CI1092" s="333"/>
      <c r="CJ1092" s="333"/>
      <c r="CK1092" s="333"/>
      <c r="CL1092" s="333"/>
      <c r="CM1092" s="333"/>
      <c r="CN1092" s="333"/>
      <c r="CO1092" s="333"/>
      <c r="CP1092" s="333"/>
      <c r="CQ1092" s="337"/>
      <c r="CR1092" s="337"/>
      <c r="CS1092" s="337"/>
      <c r="CT1092" s="337"/>
      <c r="CU1092" s="337"/>
      <c r="CV1092" s="337"/>
      <c r="CW1092" s="337"/>
      <c r="CX1092" s="337"/>
      <c r="CY1092" s="337"/>
      <c r="CZ1092" s="337"/>
      <c r="DA1092" s="337"/>
      <c r="DB1092" s="337"/>
      <c r="DC1092" s="337"/>
      <c r="DD1092" s="337"/>
      <c r="DE1092" s="337"/>
      <c r="DF1092" s="337"/>
      <c r="DG1092" s="337"/>
      <c r="DH1092" s="337"/>
      <c r="DI1092" s="337"/>
      <c r="DJ1092" s="337"/>
      <c r="DK1092" s="337"/>
      <c r="DL1092" s="337"/>
      <c r="DM1092"/>
      <c r="DN1092"/>
      <c r="DO1092"/>
      <c r="EA1092" s="333"/>
      <c r="EB1092" s="333"/>
      <c r="EC1092" s="333"/>
      <c r="ED1092" s="333"/>
      <c r="EE1092" s="333"/>
      <c r="EF1092" s="333"/>
      <c r="EG1092" s="333"/>
      <c r="EH1092" s="333"/>
      <c r="EJ1092" s="66"/>
      <c r="EL1092" s="66"/>
      <c r="EM1092" s="338"/>
    </row>
    <row r="1093" spans="1:143" s="83" customFormat="1">
      <c r="A1093" s="66"/>
      <c r="B1093" s="66"/>
      <c r="C1093" s="120"/>
      <c r="D1093" s="66"/>
      <c r="E1093" s="197"/>
      <c r="F1093" s="120"/>
      <c r="G1093" s="333"/>
      <c r="H1093" s="333"/>
      <c r="I1093" s="333"/>
      <c r="J1093" s="333"/>
      <c r="K1093" s="333"/>
      <c r="L1093" s="333"/>
      <c r="M1093" s="333"/>
      <c r="N1093" s="333"/>
      <c r="O1093" s="333"/>
      <c r="P1093" s="333"/>
      <c r="Q1093" s="333"/>
      <c r="R1093" s="333"/>
      <c r="S1093" s="333"/>
      <c r="T1093" s="333"/>
      <c r="U1093" s="333"/>
      <c r="V1093" s="333"/>
      <c r="W1093" s="333"/>
      <c r="X1093" s="333"/>
      <c r="Y1093" s="333"/>
      <c r="Z1093" s="333"/>
      <c r="AA1093" s="333"/>
      <c r="AB1093" s="333"/>
      <c r="AC1093" s="333"/>
      <c r="AD1093" s="333"/>
      <c r="AE1093" s="333"/>
      <c r="AF1093" s="333"/>
      <c r="AG1093" s="333"/>
      <c r="AH1093" s="333"/>
      <c r="AI1093" s="333"/>
      <c r="AJ1093" s="333"/>
      <c r="AK1093" s="333"/>
      <c r="AL1093" s="333"/>
      <c r="AM1093" s="333"/>
      <c r="AN1093" s="333"/>
      <c r="AO1093"/>
      <c r="AP1093"/>
      <c r="AQ1093"/>
      <c r="AR1093"/>
      <c r="AS1093" s="333"/>
      <c r="AT1093" s="333"/>
      <c r="AU1093" s="333"/>
      <c r="AV1093" s="333"/>
      <c r="AW1093" s="333"/>
      <c r="AX1093" s="333"/>
      <c r="AY1093" s="333"/>
      <c r="AZ1093" s="333"/>
      <c r="BA1093"/>
      <c r="BB1093"/>
      <c r="BC1093"/>
      <c r="BD1093"/>
      <c r="BE1093"/>
      <c r="BF1093"/>
      <c r="BG1093" s="333"/>
      <c r="BH1093" s="333"/>
      <c r="BI1093" s="333"/>
      <c r="BJ1093" s="333"/>
      <c r="BK1093" s="333"/>
      <c r="BL1093" s="333"/>
      <c r="BM1093" s="333"/>
      <c r="BN1093" s="333"/>
      <c r="BO1093" s="333"/>
      <c r="BP1093" s="333"/>
      <c r="BQ1093" s="333"/>
      <c r="BR1093" s="333"/>
      <c r="BS1093" s="333"/>
      <c r="BT1093" s="333"/>
      <c r="BU1093" s="333"/>
      <c r="BV1093" s="333"/>
      <c r="BW1093" s="333"/>
      <c r="BX1093" s="333"/>
      <c r="BY1093" s="333"/>
      <c r="BZ1093" s="333"/>
      <c r="CA1093" s="333"/>
      <c r="CB1093" s="333"/>
      <c r="CC1093" s="333"/>
      <c r="CD1093" s="333"/>
      <c r="CE1093" s="337"/>
      <c r="CF1093" s="337"/>
      <c r="CG1093" s="337"/>
      <c r="CH1093" s="337"/>
      <c r="CI1093" s="333"/>
      <c r="CJ1093" s="333"/>
      <c r="CK1093" s="333"/>
      <c r="CL1093" s="333"/>
      <c r="CM1093" s="333"/>
      <c r="CN1093" s="333"/>
      <c r="CO1093" s="333"/>
      <c r="CP1093" s="333"/>
      <c r="CQ1093" s="337"/>
      <c r="CR1093" s="337"/>
      <c r="CS1093" s="337"/>
      <c r="CT1093" s="337"/>
      <c r="CU1093" s="337"/>
      <c r="CV1093" s="337"/>
      <c r="CW1093" s="337"/>
      <c r="CX1093" s="337"/>
      <c r="CY1093" s="337"/>
      <c r="CZ1093" s="337"/>
      <c r="DA1093" s="337"/>
      <c r="DB1093" s="337"/>
      <c r="DC1093" s="337"/>
      <c r="DD1093" s="337"/>
      <c r="DE1093" s="337"/>
      <c r="DF1093" s="337"/>
      <c r="DG1093" s="337"/>
      <c r="DH1093" s="337"/>
      <c r="DI1093" s="337"/>
      <c r="DJ1093" s="337"/>
      <c r="DK1093" s="337"/>
      <c r="DL1093" s="337"/>
      <c r="DM1093"/>
      <c r="DN1093"/>
      <c r="DO1093"/>
      <c r="EA1093" s="333"/>
      <c r="EB1093" s="333"/>
      <c r="EC1093" s="333"/>
      <c r="ED1093" s="333"/>
      <c r="EE1093" s="333"/>
      <c r="EF1093" s="333"/>
      <c r="EG1093" s="333"/>
      <c r="EH1093" s="333"/>
      <c r="EJ1093" s="66"/>
      <c r="EL1093" s="66"/>
      <c r="EM1093" s="338"/>
    </row>
    <row r="1094" spans="1:143" s="83" customFormat="1">
      <c r="A1094" s="66"/>
      <c r="B1094" s="66"/>
      <c r="C1094" s="120"/>
      <c r="D1094" s="66"/>
      <c r="E1094" s="197"/>
      <c r="F1094" s="120"/>
      <c r="G1094" s="333"/>
      <c r="H1094" s="333"/>
      <c r="I1094" s="333"/>
      <c r="J1094" s="333"/>
      <c r="K1094" s="333"/>
      <c r="L1094" s="333"/>
      <c r="M1094" s="333"/>
      <c r="N1094" s="333"/>
      <c r="O1094" s="333"/>
      <c r="P1094" s="333"/>
      <c r="Q1094" s="333"/>
      <c r="R1094" s="333"/>
      <c r="S1094" s="333"/>
      <c r="T1094" s="333"/>
      <c r="U1094" s="333"/>
      <c r="V1094" s="333"/>
      <c r="W1094" s="333"/>
      <c r="X1094" s="333"/>
      <c r="Y1094" s="333"/>
      <c r="Z1094" s="333"/>
      <c r="AA1094" s="333"/>
      <c r="AB1094" s="333"/>
      <c r="AC1094" s="333"/>
      <c r="AD1094" s="333"/>
      <c r="AE1094" s="333"/>
      <c r="AF1094" s="333"/>
      <c r="AG1094" s="333"/>
      <c r="AH1094" s="333"/>
      <c r="AI1094" s="333"/>
      <c r="AJ1094" s="333"/>
      <c r="AK1094" s="333"/>
      <c r="AL1094" s="333"/>
      <c r="AM1094" s="333"/>
      <c r="AN1094" s="333"/>
      <c r="AO1094"/>
      <c r="AP1094"/>
      <c r="AQ1094"/>
      <c r="AR1094"/>
      <c r="AS1094" s="333"/>
      <c r="AT1094" s="333"/>
      <c r="AU1094" s="333"/>
      <c r="AV1094" s="333"/>
      <c r="AW1094" s="333"/>
      <c r="AX1094" s="333"/>
      <c r="AY1094" s="333"/>
      <c r="AZ1094" s="333"/>
      <c r="BA1094"/>
      <c r="BB1094"/>
      <c r="BC1094"/>
      <c r="BD1094"/>
      <c r="BE1094"/>
      <c r="BF1094"/>
      <c r="BG1094" s="333"/>
      <c r="BH1094" s="333"/>
      <c r="BI1094" s="333"/>
      <c r="BJ1094" s="333"/>
      <c r="BK1094" s="333"/>
      <c r="BL1094" s="333"/>
      <c r="BM1094" s="333"/>
      <c r="BN1094" s="333"/>
      <c r="BO1094" s="333"/>
      <c r="BP1094" s="333"/>
      <c r="BQ1094" s="333"/>
      <c r="BR1094" s="333"/>
      <c r="BS1094" s="333"/>
      <c r="BT1094" s="333"/>
      <c r="BU1094" s="333"/>
      <c r="BV1094" s="333"/>
      <c r="BW1094" s="333"/>
      <c r="BX1094" s="333"/>
      <c r="BY1094" s="333"/>
      <c r="BZ1094" s="333"/>
      <c r="CA1094" s="333"/>
      <c r="CB1094" s="333"/>
      <c r="CC1094" s="333"/>
      <c r="CD1094" s="333"/>
      <c r="CE1094" s="337"/>
      <c r="CF1094" s="337"/>
      <c r="CG1094" s="337"/>
      <c r="CH1094" s="337"/>
      <c r="CI1094" s="333"/>
      <c r="CJ1094" s="333"/>
      <c r="CK1094" s="333"/>
      <c r="CL1094" s="333"/>
      <c r="CM1094" s="333"/>
      <c r="CN1094" s="333"/>
      <c r="CO1094" s="333"/>
      <c r="CP1094" s="333"/>
      <c r="CQ1094" s="337"/>
      <c r="CR1094" s="337"/>
      <c r="CS1094" s="337"/>
      <c r="CT1094" s="337"/>
      <c r="CU1094" s="337"/>
      <c r="CV1094" s="337"/>
      <c r="CW1094" s="337"/>
      <c r="CX1094" s="337"/>
      <c r="CY1094" s="337"/>
      <c r="CZ1094" s="337"/>
      <c r="DA1094" s="337"/>
      <c r="DB1094" s="337"/>
      <c r="DC1094" s="337"/>
      <c r="DD1094" s="337"/>
      <c r="DE1094" s="337"/>
      <c r="DF1094" s="337"/>
      <c r="DG1094" s="337"/>
      <c r="DH1094" s="337"/>
      <c r="DI1094" s="337"/>
      <c r="DJ1094" s="337"/>
      <c r="DK1094" s="337"/>
      <c r="DL1094" s="337"/>
      <c r="DM1094"/>
      <c r="DN1094"/>
      <c r="DO1094"/>
      <c r="EA1094" s="333"/>
      <c r="EB1094" s="333"/>
      <c r="EC1094" s="333"/>
      <c r="ED1094" s="333"/>
      <c r="EE1094" s="333"/>
      <c r="EF1094" s="333"/>
      <c r="EG1094" s="333"/>
      <c r="EH1094" s="333"/>
      <c r="EJ1094" s="66"/>
      <c r="EL1094" s="66"/>
      <c r="EM1094" s="338"/>
    </row>
    <row r="1095" spans="1:143" s="83" customFormat="1">
      <c r="A1095" s="66"/>
      <c r="B1095" s="66"/>
      <c r="C1095" s="120"/>
      <c r="D1095" s="66"/>
      <c r="E1095" s="197"/>
      <c r="F1095" s="120"/>
      <c r="G1095" s="333"/>
      <c r="H1095" s="333"/>
      <c r="I1095" s="333"/>
      <c r="J1095" s="333"/>
      <c r="K1095" s="333"/>
      <c r="L1095" s="333"/>
      <c r="M1095" s="333"/>
      <c r="N1095" s="333"/>
      <c r="O1095" s="333"/>
      <c r="P1095" s="333"/>
      <c r="Q1095" s="333"/>
      <c r="R1095" s="333"/>
      <c r="S1095" s="333"/>
      <c r="T1095" s="333"/>
      <c r="U1095" s="333"/>
      <c r="V1095" s="333"/>
      <c r="W1095" s="333"/>
      <c r="X1095" s="333"/>
      <c r="Y1095" s="333"/>
      <c r="Z1095" s="333"/>
      <c r="AA1095" s="333"/>
      <c r="AB1095" s="333"/>
      <c r="AC1095" s="333"/>
      <c r="AD1095" s="333"/>
      <c r="AE1095" s="333"/>
      <c r="AF1095" s="333"/>
      <c r="AG1095" s="333"/>
      <c r="AH1095" s="333"/>
      <c r="AI1095" s="333"/>
      <c r="AJ1095" s="333"/>
      <c r="AK1095" s="333"/>
      <c r="AL1095" s="333"/>
      <c r="AM1095" s="333"/>
      <c r="AN1095" s="333"/>
      <c r="AO1095"/>
      <c r="AP1095"/>
      <c r="AQ1095"/>
      <c r="AR1095"/>
      <c r="AS1095" s="333"/>
      <c r="AT1095" s="333"/>
      <c r="AU1095" s="333"/>
      <c r="AV1095" s="333"/>
      <c r="AW1095" s="333"/>
      <c r="AX1095" s="333"/>
      <c r="AY1095" s="333"/>
      <c r="AZ1095" s="333"/>
      <c r="BA1095"/>
      <c r="BB1095"/>
      <c r="BC1095"/>
      <c r="BD1095"/>
      <c r="BE1095"/>
      <c r="BF1095"/>
      <c r="BG1095" s="333"/>
      <c r="BH1095" s="333"/>
      <c r="BI1095" s="333"/>
      <c r="BJ1095" s="333"/>
      <c r="BK1095" s="333"/>
      <c r="BL1095" s="333"/>
      <c r="BM1095" s="333"/>
      <c r="BN1095" s="333"/>
      <c r="BO1095" s="333"/>
      <c r="BP1095" s="333"/>
      <c r="BQ1095" s="333"/>
      <c r="BR1095" s="333"/>
      <c r="BS1095" s="333"/>
      <c r="BT1095" s="333"/>
      <c r="BU1095" s="333"/>
      <c r="BV1095" s="333"/>
      <c r="BW1095" s="333"/>
      <c r="BX1095" s="333"/>
      <c r="BY1095" s="333"/>
      <c r="BZ1095" s="333"/>
      <c r="CA1095" s="333"/>
      <c r="CB1095" s="333"/>
      <c r="CC1095" s="333"/>
      <c r="CD1095" s="333"/>
      <c r="CE1095" s="337"/>
      <c r="CF1095" s="337"/>
      <c r="CG1095" s="337"/>
      <c r="CH1095" s="337"/>
      <c r="CI1095" s="333"/>
      <c r="CJ1095" s="333"/>
      <c r="CK1095" s="333"/>
      <c r="CL1095" s="333"/>
      <c r="CM1095" s="333"/>
      <c r="CN1095" s="333"/>
      <c r="CO1095" s="333"/>
      <c r="CP1095" s="333"/>
      <c r="CQ1095" s="337"/>
      <c r="CR1095" s="337"/>
      <c r="CS1095" s="337"/>
      <c r="CT1095" s="337"/>
      <c r="CU1095" s="337"/>
      <c r="CV1095" s="337"/>
      <c r="CW1095" s="337"/>
      <c r="CX1095" s="337"/>
      <c r="CY1095" s="337"/>
      <c r="CZ1095" s="337"/>
      <c r="DA1095" s="337"/>
      <c r="DB1095" s="337"/>
      <c r="DC1095" s="337"/>
      <c r="DD1095" s="337"/>
      <c r="DE1095" s="337"/>
      <c r="DF1095" s="337"/>
      <c r="DG1095" s="337"/>
      <c r="DH1095" s="337"/>
      <c r="DI1095" s="337"/>
      <c r="DJ1095" s="337"/>
      <c r="DK1095" s="337"/>
      <c r="DL1095" s="337"/>
      <c r="DM1095"/>
      <c r="DN1095"/>
      <c r="DO1095"/>
      <c r="EA1095" s="333"/>
      <c r="EB1095" s="333"/>
      <c r="EC1095" s="333"/>
      <c r="ED1095" s="333"/>
      <c r="EE1095" s="333"/>
      <c r="EF1095" s="333"/>
      <c r="EG1095" s="333"/>
      <c r="EH1095" s="333"/>
      <c r="EJ1095" s="66"/>
      <c r="EL1095" s="66"/>
      <c r="EM1095" s="338"/>
    </row>
    <row r="1096" spans="1:143" s="83" customFormat="1">
      <c r="A1096" s="66"/>
      <c r="B1096" s="66"/>
      <c r="C1096" s="120"/>
      <c r="D1096" s="66"/>
      <c r="E1096" s="197"/>
      <c r="F1096" s="120"/>
      <c r="G1096" s="333"/>
      <c r="H1096" s="333"/>
      <c r="I1096" s="333"/>
      <c r="J1096" s="333"/>
      <c r="K1096" s="333"/>
      <c r="L1096" s="333"/>
      <c r="M1096" s="333"/>
      <c r="N1096" s="333"/>
      <c r="O1096" s="333"/>
      <c r="P1096" s="333"/>
      <c r="Q1096" s="333"/>
      <c r="R1096" s="333"/>
      <c r="S1096" s="333"/>
      <c r="T1096" s="333"/>
      <c r="U1096" s="333"/>
      <c r="V1096" s="333"/>
      <c r="W1096" s="333"/>
      <c r="X1096" s="333"/>
      <c r="Y1096" s="333"/>
      <c r="Z1096" s="333"/>
      <c r="AA1096" s="333"/>
      <c r="AB1096" s="333"/>
      <c r="AC1096" s="333"/>
      <c r="AD1096" s="333"/>
      <c r="AE1096" s="333"/>
      <c r="AF1096" s="333"/>
      <c r="AG1096" s="333"/>
      <c r="AH1096" s="333"/>
      <c r="AI1096" s="333"/>
      <c r="AJ1096" s="333"/>
      <c r="AK1096" s="333"/>
      <c r="AL1096" s="333"/>
      <c r="AM1096" s="333"/>
      <c r="AN1096" s="333"/>
      <c r="AO1096"/>
      <c r="AP1096"/>
      <c r="AQ1096"/>
      <c r="AR1096"/>
      <c r="AS1096" s="333"/>
      <c r="AT1096" s="333"/>
      <c r="AU1096" s="333"/>
      <c r="AV1096" s="333"/>
      <c r="AW1096" s="333"/>
      <c r="AX1096" s="333"/>
      <c r="AY1096" s="333"/>
      <c r="AZ1096" s="333"/>
      <c r="BA1096"/>
      <c r="BB1096"/>
      <c r="BC1096"/>
      <c r="BD1096"/>
      <c r="BE1096"/>
      <c r="BF1096"/>
      <c r="BG1096" s="333"/>
      <c r="BH1096" s="333"/>
      <c r="BI1096" s="333"/>
      <c r="BJ1096" s="333"/>
      <c r="BK1096" s="333"/>
      <c r="BL1096" s="333"/>
      <c r="BM1096" s="333"/>
      <c r="BN1096" s="333"/>
      <c r="BO1096" s="333"/>
      <c r="BP1096" s="333"/>
      <c r="BQ1096" s="333"/>
      <c r="BR1096" s="333"/>
      <c r="BS1096" s="333"/>
      <c r="BT1096" s="333"/>
      <c r="BU1096" s="333"/>
      <c r="BV1096" s="333"/>
      <c r="BW1096" s="333"/>
      <c r="BX1096" s="333"/>
      <c r="BY1096" s="333"/>
      <c r="BZ1096" s="333"/>
      <c r="CA1096" s="333"/>
      <c r="CB1096" s="333"/>
      <c r="CC1096" s="333"/>
      <c r="CD1096" s="333"/>
      <c r="CE1096" s="337"/>
      <c r="CF1096" s="337"/>
      <c r="CG1096" s="337"/>
      <c r="CH1096" s="337"/>
      <c r="CI1096" s="333"/>
      <c r="CJ1096" s="333"/>
      <c r="CK1096" s="333"/>
      <c r="CL1096" s="333"/>
      <c r="CM1096" s="333"/>
      <c r="CN1096" s="333"/>
      <c r="CO1096" s="333"/>
      <c r="CP1096" s="333"/>
      <c r="CQ1096" s="337"/>
      <c r="CR1096" s="337"/>
      <c r="CS1096" s="337"/>
      <c r="CT1096" s="337"/>
      <c r="CU1096" s="337"/>
      <c r="CV1096" s="337"/>
      <c r="CW1096" s="337"/>
      <c r="CX1096" s="337"/>
      <c r="CY1096" s="337"/>
      <c r="CZ1096" s="337"/>
      <c r="DA1096" s="337"/>
      <c r="DB1096" s="337"/>
      <c r="DC1096" s="337"/>
      <c r="DD1096" s="337"/>
      <c r="DE1096" s="337"/>
      <c r="DF1096" s="337"/>
      <c r="DG1096" s="337"/>
      <c r="DH1096" s="337"/>
      <c r="DI1096" s="337"/>
      <c r="DJ1096" s="337"/>
      <c r="DK1096" s="337"/>
      <c r="DL1096" s="337"/>
      <c r="DM1096"/>
      <c r="DN1096"/>
      <c r="DO1096"/>
      <c r="EA1096" s="333"/>
      <c r="EB1096" s="333"/>
      <c r="EC1096" s="333"/>
      <c r="ED1096" s="333"/>
      <c r="EE1096" s="333"/>
      <c r="EF1096" s="333"/>
      <c r="EG1096" s="333"/>
      <c r="EH1096" s="333"/>
      <c r="EJ1096" s="66"/>
      <c r="EL1096" s="66"/>
      <c r="EM1096" s="338"/>
    </row>
    <row r="1097" spans="1:143" s="83" customFormat="1">
      <c r="A1097" s="66"/>
      <c r="B1097" s="66"/>
      <c r="C1097" s="120"/>
      <c r="D1097" s="66"/>
      <c r="E1097" s="197"/>
      <c r="F1097" s="120"/>
      <c r="G1097" s="333"/>
      <c r="H1097" s="333"/>
      <c r="I1097" s="333"/>
      <c r="J1097" s="333"/>
      <c r="K1097" s="333"/>
      <c r="L1097" s="333"/>
      <c r="M1097" s="333"/>
      <c r="N1097" s="333"/>
      <c r="O1097" s="333"/>
      <c r="P1097" s="333"/>
      <c r="Q1097" s="333"/>
      <c r="R1097" s="333"/>
      <c r="S1097" s="333"/>
      <c r="T1097" s="333"/>
      <c r="U1097" s="333"/>
      <c r="V1097" s="333"/>
      <c r="W1097" s="333"/>
      <c r="X1097" s="333"/>
      <c r="Y1097" s="333"/>
      <c r="Z1097" s="333"/>
      <c r="AA1097" s="333"/>
      <c r="AB1097" s="333"/>
      <c r="AC1097" s="333"/>
      <c r="AD1097" s="333"/>
      <c r="AE1097" s="333"/>
      <c r="AF1097" s="333"/>
      <c r="AG1097" s="333"/>
      <c r="AH1097" s="333"/>
      <c r="AI1097" s="333"/>
      <c r="AJ1097" s="333"/>
      <c r="AK1097" s="333"/>
      <c r="AL1097" s="333"/>
      <c r="AM1097" s="333"/>
      <c r="AN1097" s="333"/>
      <c r="AO1097"/>
      <c r="AP1097"/>
      <c r="AQ1097"/>
      <c r="AR1097"/>
      <c r="AS1097" s="333"/>
      <c r="AT1097" s="333"/>
      <c r="AU1097" s="333"/>
      <c r="AV1097" s="333"/>
      <c r="AW1097" s="333"/>
      <c r="AX1097" s="333"/>
      <c r="AY1097" s="333"/>
      <c r="AZ1097" s="333"/>
      <c r="BA1097"/>
      <c r="BB1097"/>
      <c r="BC1097"/>
      <c r="BD1097"/>
      <c r="BE1097"/>
      <c r="BF1097"/>
      <c r="BG1097" s="333"/>
      <c r="BH1097" s="333"/>
      <c r="BI1097" s="333"/>
      <c r="BJ1097" s="333"/>
      <c r="BK1097" s="333"/>
      <c r="BL1097" s="333"/>
      <c r="BM1097" s="333"/>
      <c r="BN1097" s="333"/>
      <c r="BO1097" s="333"/>
      <c r="BP1097" s="333"/>
      <c r="BQ1097" s="333"/>
      <c r="BR1097" s="333"/>
      <c r="BS1097" s="333"/>
      <c r="BT1097" s="333"/>
      <c r="BU1097" s="333"/>
      <c r="BV1097" s="333"/>
      <c r="BW1097" s="333"/>
      <c r="BX1097" s="333"/>
      <c r="BY1097" s="333"/>
      <c r="BZ1097" s="333"/>
      <c r="CA1097" s="333"/>
      <c r="CB1097" s="333"/>
      <c r="CC1097" s="333"/>
      <c r="CD1097" s="333"/>
      <c r="CE1097" s="337"/>
      <c r="CF1097" s="337"/>
      <c r="CG1097" s="337"/>
      <c r="CH1097" s="337"/>
      <c r="CI1097" s="333"/>
      <c r="CJ1097" s="333"/>
      <c r="CK1097" s="333"/>
      <c r="CL1097" s="333"/>
      <c r="CM1097" s="333"/>
      <c r="CN1097" s="333"/>
      <c r="CO1097" s="333"/>
      <c r="CP1097" s="333"/>
      <c r="CQ1097" s="337"/>
      <c r="CR1097" s="337"/>
      <c r="CS1097" s="337"/>
      <c r="CT1097" s="337"/>
      <c r="CU1097" s="337"/>
      <c r="CV1097" s="337"/>
      <c r="CW1097" s="337"/>
      <c r="CX1097" s="337"/>
      <c r="CY1097" s="337"/>
      <c r="CZ1097" s="337"/>
      <c r="DA1097" s="337"/>
      <c r="DB1097" s="337"/>
      <c r="DC1097" s="337"/>
      <c r="DD1097" s="337"/>
      <c r="DE1097" s="337"/>
      <c r="DF1097" s="337"/>
      <c r="DG1097" s="337"/>
      <c r="DH1097" s="337"/>
      <c r="DI1097" s="337"/>
      <c r="DJ1097" s="337"/>
      <c r="DK1097" s="337"/>
      <c r="DL1097" s="337"/>
      <c r="DM1097"/>
      <c r="DN1097"/>
      <c r="DO1097"/>
      <c r="EA1097" s="333"/>
      <c r="EB1097" s="333"/>
      <c r="EC1097" s="333"/>
      <c r="ED1097" s="333"/>
      <c r="EE1097" s="333"/>
      <c r="EF1097" s="333"/>
      <c r="EG1097" s="333"/>
      <c r="EH1097" s="333"/>
      <c r="EJ1097" s="66"/>
      <c r="EL1097" s="66"/>
      <c r="EM1097" s="338"/>
    </row>
    <row r="1098" spans="1:143" s="83" customFormat="1">
      <c r="A1098" s="66"/>
      <c r="B1098" s="66"/>
      <c r="C1098" s="120"/>
      <c r="D1098" s="66"/>
      <c r="E1098" s="197"/>
      <c r="F1098" s="120"/>
      <c r="G1098" s="333"/>
      <c r="H1098" s="333"/>
      <c r="I1098" s="333"/>
      <c r="J1098" s="333"/>
      <c r="K1098" s="333"/>
      <c r="L1098" s="333"/>
      <c r="M1098" s="333"/>
      <c r="N1098" s="333"/>
      <c r="O1098" s="333"/>
      <c r="P1098" s="333"/>
      <c r="Q1098" s="333"/>
      <c r="R1098" s="333"/>
      <c r="S1098" s="333"/>
      <c r="T1098" s="333"/>
      <c r="U1098" s="333"/>
      <c r="V1098" s="333"/>
      <c r="W1098" s="333"/>
      <c r="X1098" s="333"/>
      <c r="Y1098" s="333"/>
      <c r="Z1098" s="333"/>
      <c r="AA1098" s="333"/>
      <c r="AB1098" s="333"/>
      <c r="AC1098" s="333"/>
      <c r="AD1098" s="333"/>
      <c r="AE1098" s="333"/>
      <c r="AF1098" s="333"/>
      <c r="AG1098" s="333"/>
      <c r="AH1098" s="333"/>
      <c r="AI1098" s="333"/>
      <c r="AJ1098" s="333"/>
      <c r="AK1098" s="333"/>
      <c r="AL1098" s="333"/>
      <c r="AM1098" s="333"/>
      <c r="AN1098" s="333"/>
      <c r="AO1098"/>
      <c r="AP1098"/>
      <c r="AQ1098"/>
      <c r="AR1098"/>
      <c r="AS1098" s="333"/>
      <c r="AT1098" s="333"/>
      <c r="AU1098" s="333"/>
      <c r="AV1098" s="333"/>
      <c r="AW1098" s="333"/>
      <c r="AX1098" s="333"/>
      <c r="AY1098" s="333"/>
      <c r="AZ1098" s="333"/>
      <c r="BA1098"/>
      <c r="BB1098"/>
      <c r="BC1098"/>
      <c r="BD1098"/>
      <c r="BE1098"/>
      <c r="BF1098"/>
      <c r="BG1098" s="333"/>
      <c r="BH1098" s="333"/>
      <c r="BI1098" s="333"/>
      <c r="BJ1098" s="333"/>
      <c r="BK1098" s="333"/>
      <c r="BL1098" s="333"/>
      <c r="BM1098" s="333"/>
      <c r="BN1098" s="333"/>
      <c r="BO1098" s="333"/>
      <c r="BP1098" s="333"/>
      <c r="BQ1098" s="333"/>
      <c r="BR1098" s="333"/>
      <c r="BS1098" s="333"/>
      <c r="BT1098" s="333"/>
      <c r="BU1098" s="333"/>
      <c r="BV1098" s="333"/>
      <c r="BW1098" s="333"/>
      <c r="BX1098" s="333"/>
      <c r="BY1098" s="333"/>
      <c r="BZ1098" s="333"/>
      <c r="CA1098" s="333"/>
      <c r="CB1098" s="333"/>
      <c r="CC1098" s="333"/>
      <c r="CD1098" s="333"/>
      <c r="CE1098" s="337"/>
      <c r="CF1098" s="337"/>
      <c r="CG1098" s="337"/>
      <c r="CH1098" s="337"/>
      <c r="CI1098" s="333"/>
      <c r="CJ1098" s="333"/>
      <c r="CK1098" s="333"/>
      <c r="CL1098" s="333"/>
      <c r="CM1098" s="333"/>
      <c r="CN1098" s="333"/>
      <c r="CO1098" s="333"/>
      <c r="CP1098" s="333"/>
      <c r="CQ1098" s="337"/>
      <c r="CR1098" s="337"/>
      <c r="CS1098" s="337"/>
      <c r="CT1098" s="337"/>
      <c r="CU1098" s="337"/>
      <c r="CV1098" s="337"/>
      <c r="CW1098" s="337"/>
      <c r="CX1098" s="337"/>
      <c r="CY1098" s="337"/>
      <c r="CZ1098" s="337"/>
      <c r="DA1098" s="337"/>
      <c r="DB1098" s="337"/>
      <c r="DC1098" s="337"/>
      <c r="DD1098" s="337"/>
      <c r="DE1098" s="337"/>
      <c r="DF1098" s="337"/>
      <c r="DG1098" s="337"/>
      <c r="DH1098" s="337"/>
      <c r="DI1098" s="337"/>
      <c r="DJ1098" s="337"/>
      <c r="DK1098" s="337"/>
      <c r="DL1098" s="337"/>
      <c r="DM1098"/>
      <c r="DN1098"/>
      <c r="DO1098"/>
      <c r="EA1098" s="333"/>
      <c r="EB1098" s="333"/>
      <c r="EC1098" s="333"/>
      <c r="ED1098" s="333"/>
      <c r="EE1098" s="333"/>
      <c r="EF1098" s="333"/>
      <c r="EG1098" s="333"/>
      <c r="EH1098" s="333"/>
      <c r="EJ1098" s="66"/>
      <c r="EL1098" s="66"/>
      <c r="EM1098" s="338"/>
    </row>
    <row r="1099" spans="1:143" s="83" customFormat="1">
      <c r="A1099" s="66"/>
      <c r="B1099" s="66"/>
      <c r="C1099" s="120"/>
      <c r="D1099" s="66"/>
      <c r="E1099" s="197"/>
      <c r="F1099" s="120"/>
      <c r="G1099" s="333"/>
      <c r="H1099" s="333"/>
      <c r="I1099" s="333"/>
      <c r="J1099" s="333"/>
      <c r="K1099" s="333"/>
      <c r="L1099" s="333"/>
      <c r="M1099" s="333"/>
      <c r="N1099" s="333"/>
      <c r="O1099" s="333"/>
      <c r="P1099" s="333"/>
      <c r="Q1099" s="333"/>
      <c r="R1099" s="333"/>
      <c r="S1099" s="333"/>
      <c r="T1099" s="333"/>
      <c r="U1099" s="333"/>
      <c r="V1099" s="333"/>
      <c r="W1099" s="333"/>
      <c r="X1099" s="333"/>
      <c r="Y1099" s="333"/>
      <c r="Z1099" s="333"/>
      <c r="AA1099" s="333"/>
      <c r="AB1099" s="333"/>
      <c r="AC1099" s="333"/>
      <c r="AD1099" s="333"/>
      <c r="AE1099" s="333"/>
      <c r="AF1099" s="333"/>
      <c r="AG1099" s="333"/>
      <c r="AH1099" s="333"/>
      <c r="AI1099" s="333"/>
      <c r="AJ1099" s="333"/>
      <c r="AK1099" s="333"/>
      <c r="AL1099" s="333"/>
      <c r="AM1099" s="333"/>
      <c r="AN1099" s="333"/>
      <c r="AO1099"/>
      <c r="AP1099"/>
      <c r="AQ1099"/>
      <c r="AR1099"/>
      <c r="AS1099" s="333"/>
      <c r="AT1099" s="333"/>
      <c r="AU1099" s="333"/>
      <c r="AV1099" s="333"/>
      <c r="AW1099" s="333"/>
      <c r="AX1099" s="333"/>
      <c r="AY1099" s="333"/>
      <c r="AZ1099" s="333"/>
      <c r="BA1099"/>
      <c r="BB1099"/>
      <c r="BC1099"/>
      <c r="BD1099"/>
      <c r="BE1099"/>
      <c r="BF1099"/>
      <c r="BG1099" s="333"/>
      <c r="BH1099" s="333"/>
      <c r="BI1099" s="333"/>
      <c r="BJ1099" s="333"/>
      <c r="BK1099" s="333"/>
      <c r="BL1099" s="333"/>
      <c r="BM1099" s="333"/>
      <c r="BN1099" s="333"/>
      <c r="BO1099" s="333"/>
      <c r="BP1099" s="333"/>
      <c r="BQ1099" s="333"/>
      <c r="BR1099" s="333"/>
      <c r="BS1099" s="333"/>
      <c r="BT1099" s="333"/>
      <c r="BU1099" s="333"/>
      <c r="BV1099" s="333"/>
      <c r="BW1099" s="333"/>
      <c r="BX1099" s="333"/>
      <c r="BY1099" s="333"/>
      <c r="BZ1099" s="333"/>
      <c r="CA1099" s="333"/>
      <c r="CB1099" s="333"/>
      <c r="CC1099" s="333"/>
      <c r="CD1099" s="333"/>
      <c r="CE1099" s="337"/>
      <c r="CF1099" s="337"/>
      <c r="CG1099" s="337"/>
      <c r="CH1099" s="337"/>
      <c r="CI1099" s="333"/>
      <c r="CJ1099" s="333"/>
      <c r="CK1099" s="333"/>
      <c r="CL1099" s="333"/>
      <c r="CM1099" s="333"/>
      <c r="CN1099" s="333"/>
      <c r="CO1099" s="333"/>
      <c r="CP1099" s="333"/>
      <c r="CQ1099" s="337"/>
      <c r="CR1099" s="337"/>
      <c r="CS1099" s="337"/>
      <c r="CT1099" s="337"/>
      <c r="CU1099" s="337"/>
      <c r="CV1099" s="337"/>
      <c r="CW1099" s="337"/>
      <c r="CX1099" s="337"/>
      <c r="CY1099" s="337"/>
      <c r="CZ1099" s="337"/>
      <c r="DA1099" s="337"/>
      <c r="DB1099" s="337"/>
      <c r="DC1099" s="337"/>
      <c r="DD1099" s="337"/>
      <c r="DE1099" s="337"/>
      <c r="DF1099" s="337"/>
      <c r="DG1099" s="337"/>
      <c r="DH1099" s="337"/>
      <c r="DI1099" s="337"/>
      <c r="DJ1099" s="337"/>
      <c r="DK1099" s="337"/>
      <c r="DL1099" s="337"/>
      <c r="DM1099"/>
      <c r="DN1099"/>
      <c r="DO1099"/>
      <c r="EA1099" s="333"/>
      <c r="EB1099" s="333"/>
      <c r="EC1099" s="333"/>
      <c r="ED1099" s="333"/>
      <c r="EE1099" s="333"/>
      <c r="EF1099" s="333"/>
      <c r="EG1099" s="333"/>
      <c r="EH1099" s="333"/>
      <c r="EJ1099" s="66"/>
      <c r="EL1099" s="66"/>
      <c r="EM1099" s="338"/>
    </row>
    <row r="1100" spans="1:143" s="83" customFormat="1">
      <c r="A1100" s="66"/>
      <c r="B1100" s="66"/>
      <c r="C1100" s="120"/>
      <c r="D1100" s="66"/>
      <c r="E1100" s="197"/>
      <c r="F1100" s="120"/>
      <c r="G1100" s="333"/>
      <c r="H1100" s="333"/>
      <c r="I1100" s="333"/>
      <c r="J1100" s="333"/>
      <c r="K1100" s="333"/>
      <c r="L1100" s="333"/>
      <c r="M1100" s="333"/>
      <c r="N1100" s="333"/>
      <c r="O1100" s="333"/>
      <c r="P1100" s="333"/>
      <c r="Q1100" s="333"/>
      <c r="R1100" s="333"/>
      <c r="S1100" s="333"/>
      <c r="T1100" s="333"/>
      <c r="U1100" s="333"/>
      <c r="V1100" s="333"/>
      <c r="W1100" s="333"/>
      <c r="X1100" s="333"/>
      <c r="Y1100" s="333"/>
      <c r="Z1100" s="333"/>
      <c r="AA1100" s="333"/>
      <c r="AB1100" s="333"/>
      <c r="AC1100" s="333"/>
      <c r="AD1100" s="333"/>
      <c r="AE1100" s="333"/>
      <c r="AF1100" s="333"/>
      <c r="AG1100" s="333"/>
      <c r="AH1100" s="333"/>
      <c r="AI1100" s="333"/>
      <c r="AJ1100" s="333"/>
      <c r="AK1100" s="333"/>
      <c r="AL1100" s="333"/>
      <c r="AM1100" s="333"/>
      <c r="AN1100" s="333"/>
      <c r="AO1100"/>
      <c r="AP1100"/>
      <c r="AQ1100"/>
      <c r="AR1100"/>
      <c r="AS1100" s="333"/>
      <c r="AT1100" s="333"/>
      <c r="AU1100" s="333"/>
      <c r="AV1100" s="333"/>
      <c r="AW1100" s="333"/>
      <c r="AX1100" s="333"/>
      <c r="AY1100" s="333"/>
      <c r="AZ1100" s="333"/>
      <c r="BA1100"/>
      <c r="BB1100"/>
      <c r="BC1100"/>
      <c r="BD1100"/>
      <c r="BE1100"/>
      <c r="BF1100"/>
      <c r="BG1100" s="333"/>
      <c r="BH1100" s="333"/>
      <c r="BI1100" s="333"/>
      <c r="BJ1100" s="333"/>
      <c r="BK1100" s="333"/>
      <c r="BL1100" s="333"/>
      <c r="BM1100" s="333"/>
      <c r="BN1100" s="333"/>
      <c r="BO1100" s="333"/>
      <c r="BP1100" s="333"/>
      <c r="BQ1100" s="333"/>
      <c r="BR1100" s="333"/>
      <c r="BS1100" s="333"/>
      <c r="BT1100" s="333"/>
      <c r="BU1100" s="333"/>
      <c r="BV1100" s="333"/>
      <c r="BW1100" s="333"/>
      <c r="BX1100" s="333"/>
      <c r="BY1100" s="333"/>
      <c r="BZ1100" s="333"/>
      <c r="CA1100" s="333"/>
      <c r="CB1100" s="333"/>
      <c r="CC1100" s="333"/>
      <c r="CD1100" s="333"/>
      <c r="CE1100" s="337"/>
      <c r="CF1100" s="337"/>
      <c r="CG1100" s="337"/>
      <c r="CH1100" s="337"/>
      <c r="CI1100" s="333"/>
      <c r="CJ1100" s="333"/>
      <c r="CK1100" s="333"/>
      <c r="CL1100" s="333"/>
      <c r="CM1100" s="333"/>
      <c r="CN1100" s="333"/>
      <c r="CO1100" s="333"/>
      <c r="CP1100" s="333"/>
      <c r="CQ1100" s="337"/>
      <c r="CR1100" s="337"/>
      <c r="CS1100" s="337"/>
      <c r="CT1100" s="337"/>
      <c r="CU1100" s="337"/>
      <c r="CV1100" s="337"/>
      <c r="CW1100" s="337"/>
      <c r="CX1100" s="337"/>
      <c r="CY1100" s="337"/>
      <c r="CZ1100" s="337"/>
      <c r="DA1100" s="337"/>
      <c r="DB1100" s="337"/>
      <c r="DC1100" s="337"/>
      <c r="DD1100" s="337"/>
      <c r="DE1100" s="337"/>
      <c r="DF1100" s="337"/>
      <c r="DG1100" s="337"/>
      <c r="DH1100" s="337"/>
      <c r="DI1100" s="337"/>
      <c r="DJ1100" s="337"/>
      <c r="DK1100" s="337"/>
      <c r="DL1100" s="337"/>
      <c r="DM1100"/>
      <c r="DN1100"/>
      <c r="DO1100"/>
      <c r="EA1100" s="333"/>
      <c r="EB1100" s="333"/>
      <c r="EC1100" s="333"/>
      <c r="ED1100" s="333"/>
      <c r="EE1100" s="333"/>
      <c r="EF1100" s="333"/>
      <c r="EG1100" s="333"/>
      <c r="EH1100" s="333"/>
      <c r="EJ1100" s="66"/>
      <c r="EL1100" s="66"/>
      <c r="EM1100" s="338"/>
    </row>
    <row r="1101" spans="1:143" s="83" customFormat="1">
      <c r="A1101" s="66"/>
      <c r="B1101" s="66"/>
      <c r="C1101" s="120"/>
      <c r="D1101" s="66"/>
      <c r="E1101" s="197"/>
      <c r="F1101" s="120"/>
      <c r="G1101" s="333"/>
      <c r="H1101" s="333"/>
      <c r="I1101" s="333"/>
      <c r="J1101" s="333"/>
      <c r="K1101" s="333"/>
      <c r="L1101" s="333"/>
      <c r="M1101" s="333"/>
      <c r="N1101" s="333"/>
      <c r="O1101" s="333"/>
      <c r="P1101" s="333"/>
      <c r="Q1101" s="333"/>
      <c r="R1101" s="333"/>
      <c r="S1101" s="333"/>
      <c r="T1101" s="333"/>
      <c r="U1101" s="333"/>
      <c r="V1101" s="333"/>
      <c r="W1101" s="333"/>
      <c r="X1101" s="333"/>
      <c r="Y1101" s="333"/>
      <c r="Z1101" s="333"/>
      <c r="AA1101" s="333"/>
      <c r="AB1101" s="333"/>
      <c r="AC1101" s="333"/>
      <c r="AD1101" s="333"/>
      <c r="AE1101" s="333"/>
      <c r="AF1101" s="333"/>
      <c r="AG1101" s="333"/>
      <c r="AH1101" s="333"/>
      <c r="AI1101" s="333"/>
      <c r="AJ1101" s="333"/>
      <c r="AK1101" s="333"/>
      <c r="AL1101" s="333"/>
      <c r="AM1101" s="333"/>
      <c r="AN1101" s="333"/>
      <c r="AO1101"/>
      <c r="AP1101"/>
      <c r="AQ1101"/>
      <c r="AR1101"/>
      <c r="AS1101" s="333"/>
      <c r="AT1101" s="333"/>
      <c r="AU1101" s="333"/>
      <c r="AV1101" s="333"/>
      <c r="AW1101" s="333"/>
      <c r="AX1101" s="333"/>
      <c r="AY1101" s="333"/>
      <c r="AZ1101" s="333"/>
      <c r="BA1101"/>
      <c r="BB1101"/>
      <c r="BC1101"/>
      <c r="BD1101"/>
      <c r="BE1101"/>
      <c r="BF1101"/>
      <c r="BG1101" s="333"/>
      <c r="BH1101" s="333"/>
      <c r="BI1101" s="333"/>
      <c r="BJ1101" s="333"/>
      <c r="BK1101" s="333"/>
      <c r="BL1101" s="333"/>
      <c r="BM1101" s="333"/>
      <c r="BN1101" s="333"/>
      <c r="BO1101" s="333"/>
      <c r="BP1101" s="333"/>
      <c r="BQ1101" s="333"/>
      <c r="BR1101" s="333"/>
      <c r="BS1101" s="333"/>
      <c r="BT1101" s="333"/>
      <c r="BU1101" s="333"/>
      <c r="BV1101" s="333"/>
      <c r="BW1101" s="333"/>
      <c r="BX1101" s="333"/>
      <c r="BY1101" s="333"/>
      <c r="BZ1101" s="333"/>
      <c r="CA1101" s="333"/>
      <c r="CB1101" s="333"/>
      <c r="CC1101" s="333"/>
      <c r="CD1101" s="333"/>
      <c r="CE1101" s="337"/>
      <c r="CF1101" s="337"/>
      <c r="CG1101" s="337"/>
      <c r="CH1101" s="337"/>
      <c r="CI1101" s="333"/>
      <c r="CJ1101" s="333"/>
      <c r="CK1101" s="333"/>
      <c r="CL1101" s="333"/>
      <c r="CM1101" s="333"/>
      <c r="CN1101" s="333"/>
      <c r="CO1101" s="333"/>
      <c r="CP1101" s="333"/>
      <c r="CQ1101" s="337"/>
      <c r="CR1101" s="337"/>
      <c r="CS1101" s="337"/>
      <c r="CT1101" s="337"/>
      <c r="CU1101" s="337"/>
      <c r="CV1101" s="337"/>
      <c r="CW1101" s="337"/>
      <c r="CX1101" s="337"/>
      <c r="CY1101" s="337"/>
      <c r="CZ1101" s="337"/>
      <c r="DA1101" s="337"/>
      <c r="DB1101" s="337"/>
      <c r="DC1101" s="337"/>
      <c r="DD1101" s="337"/>
      <c r="DE1101" s="337"/>
      <c r="DF1101" s="337"/>
      <c r="DG1101" s="337"/>
      <c r="DH1101" s="337"/>
      <c r="DI1101" s="337"/>
      <c r="DJ1101" s="337"/>
      <c r="DK1101" s="337"/>
      <c r="DL1101" s="337"/>
      <c r="DM1101"/>
      <c r="DN1101"/>
      <c r="DO1101"/>
      <c r="EA1101" s="333"/>
      <c r="EB1101" s="333"/>
      <c r="EC1101" s="333"/>
      <c r="ED1101" s="333"/>
      <c r="EE1101" s="333"/>
      <c r="EF1101" s="333"/>
      <c r="EG1101" s="333"/>
      <c r="EH1101" s="333"/>
      <c r="EJ1101" s="66"/>
      <c r="EL1101" s="66"/>
      <c r="EM1101" s="338"/>
    </row>
    <row r="1102" spans="1:143" s="83" customFormat="1">
      <c r="A1102" s="66"/>
      <c r="B1102" s="66"/>
      <c r="C1102" s="120"/>
      <c r="D1102" s="66"/>
      <c r="E1102" s="197"/>
      <c r="F1102" s="120"/>
      <c r="G1102" s="333"/>
      <c r="H1102" s="333"/>
      <c r="I1102" s="333"/>
      <c r="J1102" s="333"/>
      <c r="K1102" s="333"/>
      <c r="L1102" s="333"/>
      <c r="M1102" s="333"/>
      <c r="N1102" s="333"/>
      <c r="O1102" s="333"/>
      <c r="P1102" s="333"/>
      <c r="Q1102" s="333"/>
      <c r="R1102" s="333"/>
      <c r="S1102" s="333"/>
      <c r="T1102" s="333"/>
      <c r="U1102" s="333"/>
      <c r="V1102" s="333"/>
      <c r="W1102" s="333"/>
      <c r="X1102" s="333"/>
      <c r="Y1102" s="333"/>
      <c r="Z1102" s="333"/>
      <c r="AA1102" s="333"/>
      <c r="AB1102" s="333"/>
      <c r="AC1102" s="333"/>
      <c r="AD1102" s="333"/>
      <c r="AE1102" s="333"/>
      <c r="AF1102" s="333"/>
      <c r="AG1102" s="333"/>
      <c r="AH1102" s="333"/>
      <c r="AI1102" s="333"/>
      <c r="AJ1102" s="333"/>
      <c r="AK1102" s="333"/>
      <c r="AL1102" s="333"/>
      <c r="AM1102" s="333"/>
      <c r="AN1102" s="333"/>
      <c r="AO1102"/>
      <c r="AP1102"/>
      <c r="AQ1102"/>
      <c r="AR1102"/>
      <c r="AS1102" s="333"/>
      <c r="AT1102" s="333"/>
      <c r="AU1102" s="333"/>
      <c r="AV1102" s="333"/>
      <c r="AW1102" s="333"/>
      <c r="AX1102" s="333"/>
      <c r="AY1102" s="333"/>
      <c r="AZ1102" s="333"/>
      <c r="BA1102"/>
      <c r="BB1102"/>
      <c r="BC1102"/>
      <c r="BD1102"/>
      <c r="BE1102"/>
      <c r="BF1102"/>
      <c r="BG1102" s="333"/>
      <c r="BH1102" s="333"/>
      <c r="BI1102" s="333"/>
      <c r="BJ1102" s="333"/>
      <c r="BK1102" s="333"/>
      <c r="BL1102" s="333"/>
      <c r="BM1102" s="333"/>
      <c r="BN1102" s="333"/>
      <c r="BO1102" s="333"/>
      <c r="BP1102" s="333"/>
      <c r="BQ1102" s="333"/>
      <c r="BR1102" s="333"/>
      <c r="BS1102" s="333"/>
      <c r="BT1102" s="333"/>
      <c r="BU1102" s="333"/>
      <c r="BV1102" s="333"/>
      <c r="BW1102" s="333"/>
      <c r="BX1102" s="333"/>
      <c r="BY1102" s="333"/>
      <c r="BZ1102" s="333"/>
      <c r="CA1102" s="333"/>
      <c r="CB1102" s="333"/>
      <c r="CC1102" s="333"/>
      <c r="CD1102" s="333"/>
      <c r="CE1102" s="337"/>
      <c r="CF1102" s="337"/>
      <c r="CG1102" s="337"/>
      <c r="CH1102" s="337"/>
      <c r="CI1102" s="333"/>
      <c r="CJ1102" s="333"/>
      <c r="CK1102" s="333"/>
      <c r="CL1102" s="333"/>
      <c r="CM1102" s="333"/>
      <c r="CN1102" s="333"/>
      <c r="CO1102" s="333"/>
      <c r="CP1102" s="333"/>
      <c r="CQ1102" s="337"/>
      <c r="CR1102" s="337"/>
      <c r="CS1102" s="337"/>
      <c r="CT1102" s="337"/>
      <c r="CU1102" s="337"/>
      <c r="CV1102" s="337"/>
      <c r="CW1102" s="337"/>
      <c r="CX1102" s="337"/>
      <c r="CY1102" s="337"/>
      <c r="CZ1102" s="337"/>
      <c r="DA1102" s="337"/>
      <c r="DB1102" s="337"/>
      <c r="DC1102" s="337"/>
      <c r="DD1102" s="337"/>
      <c r="DE1102" s="337"/>
      <c r="DF1102" s="337"/>
      <c r="DG1102" s="337"/>
      <c r="DH1102" s="337"/>
      <c r="DI1102" s="337"/>
      <c r="DJ1102" s="337"/>
      <c r="DK1102" s="337"/>
      <c r="DL1102" s="337"/>
      <c r="DM1102"/>
      <c r="DN1102"/>
      <c r="DO1102"/>
      <c r="EA1102" s="333"/>
      <c r="EB1102" s="333"/>
      <c r="EC1102" s="333"/>
      <c r="ED1102" s="333"/>
      <c r="EE1102" s="333"/>
      <c r="EF1102" s="333"/>
      <c r="EG1102" s="333"/>
      <c r="EH1102" s="333"/>
      <c r="EJ1102" s="66"/>
      <c r="EL1102" s="66"/>
      <c r="EM1102" s="338"/>
    </row>
    <row r="1103" spans="1:143" s="83" customFormat="1">
      <c r="A1103" s="66"/>
      <c r="B1103" s="66"/>
      <c r="C1103" s="120"/>
      <c r="D1103" s="66"/>
      <c r="E1103" s="197"/>
      <c r="F1103" s="120"/>
      <c r="G1103" s="333"/>
      <c r="H1103" s="333"/>
      <c r="I1103" s="333"/>
      <c r="J1103" s="333"/>
      <c r="K1103" s="333"/>
      <c r="L1103" s="333"/>
      <c r="M1103" s="333"/>
      <c r="N1103" s="333"/>
      <c r="O1103" s="333"/>
      <c r="P1103" s="333"/>
      <c r="Q1103" s="333"/>
      <c r="R1103" s="333"/>
      <c r="S1103" s="333"/>
      <c r="T1103" s="333"/>
      <c r="U1103" s="333"/>
      <c r="V1103" s="333"/>
      <c r="W1103" s="333"/>
      <c r="X1103" s="333"/>
      <c r="Y1103" s="333"/>
      <c r="Z1103" s="333"/>
      <c r="AA1103" s="333"/>
      <c r="AB1103" s="333"/>
      <c r="AC1103" s="333"/>
      <c r="AD1103" s="333"/>
      <c r="AE1103" s="333"/>
      <c r="AF1103" s="333"/>
      <c r="AG1103" s="333"/>
      <c r="AH1103" s="333"/>
      <c r="AI1103" s="333"/>
      <c r="AJ1103" s="333"/>
      <c r="AK1103" s="333"/>
      <c r="AL1103" s="333"/>
      <c r="AM1103" s="333"/>
      <c r="AN1103" s="333"/>
      <c r="AO1103"/>
      <c r="AP1103"/>
      <c r="AQ1103"/>
      <c r="AR1103"/>
      <c r="AS1103" s="333"/>
      <c r="AT1103" s="333"/>
      <c r="AU1103" s="333"/>
      <c r="AV1103" s="333"/>
      <c r="AW1103" s="333"/>
      <c r="AX1103" s="333"/>
      <c r="AY1103" s="333"/>
      <c r="AZ1103" s="333"/>
      <c r="BA1103"/>
      <c r="BB1103"/>
      <c r="BC1103"/>
      <c r="BD1103"/>
      <c r="BE1103"/>
      <c r="BF1103"/>
      <c r="BG1103" s="333"/>
      <c r="BH1103" s="333"/>
      <c r="BI1103" s="333"/>
      <c r="BJ1103" s="333"/>
      <c r="BK1103" s="333"/>
      <c r="BL1103" s="333"/>
      <c r="BM1103" s="333"/>
      <c r="BN1103" s="333"/>
      <c r="BO1103" s="333"/>
      <c r="BP1103" s="333"/>
      <c r="BQ1103" s="333"/>
      <c r="BR1103" s="333"/>
      <c r="BS1103" s="333"/>
      <c r="BT1103" s="333"/>
      <c r="BU1103" s="333"/>
      <c r="BV1103" s="333"/>
      <c r="BW1103" s="333"/>
      <c r="BX1103" s="333"/>
      <c r="BY1103" s="333"/>
      <c r="BZ1103" s="333"/>
      <c r="CA1103" s="333"/>
      <c r="CB1103" s="333"/>
      <c r="CC1103" s="333"/>
      <c r="CD1103" s="333"/>
      <c r="CE1103" s="337"/>
      <c r="CF1103" s="337"/>
      <c r="CG1103" s="337"/>
      <c r="CH1103" s="337"/>
      <c r="CI1103" s="333"/>
      <c r="CJ1103" s="333"/>
      <c r="CK1103" s="333"/>
      <c r="CL1103" s="333"/>
      <c r="CM1103" s="333"/>
      <c r="CN1103" s="333"/>
      <c r="CO1103" s="333"/>
      <c r="CP1103" s="333"/>
      <c r="CQ1103" s="337"/>
      <c r="CR1103" s="337"/>
      <c r="CS1103" s="337"/>
      <c r="CT1103" s="337"/>
      <c r="CU1103" s="337"/>
      <c r="CV1103" s="337"/>
      <c r="CW1103" s="337"/>
      <c r="CX1103" s="337"/>
      <c r="CY1103" s="337"/>
      <c r="CZ1103" s="337"/>
      <c r="DA1103" s="337"/>
      <c r="DB1103" s="337"/>
      <c r="DC1103" s="337"/>
      <c r="DD1103" s="337"/>
      <c r="DE1103" s="337"/>
      <c r="DF1103" s="337"/>
      <c r="DG1103" s="337"/>
      <c r="DH1103" s="337"/>
      <c r="DI1103" s="337"/>
      <c r="DJ1103" s="337"/>
      <c r="DK1103" s="337"/>
      <c r="DL1103" s="337"/>
      <c r="DM1103"/>
      <c r="DN1103"/>
      <c r="DO1103"/>
      <c r="EA1103" s="333"/>
      <c r="EB1103" s="333"/>
      <c r="EC1103" s="333"/>
      <c r="ED1103" s="333"/>
      <c r="EE1103" s="333"/>
      <c r="EF1103" s="333"/>
      <c r="EG1103" s="333"/>
      <c r="EH1103" s="333"/>
      <c r="EJ1103" s="66"/>
      <c r="EL1103" s="66"/>
      <c r="EM1103" s="338"/>
    </row>
    <row r="1104" spans="1:143" s="83" customFormat="1">
      <c r="A1104" s="66"/>
      <c r="B1104" s="66"/>
      <c r="C1104" s="120"/>
      <c r="D1104" s="66"/>
      <c r="E1104" s="197"/>
      <c r="F1104" s="120"/>
      <c r="G1104" s="333"/>
      <c r="H1104" s="333"/>
      <c r="I1104" s="333"/>
      <c r="J1104" s="333"/>
      <c r="K1104" s="333"/>
      <c r="L1104" s="333"/>
      <c r="M1104" s="333"/>
      <c r="N1104" s="333"/>
      <c r="O1104" s="333"/>
      <c r="P1104" s="333"/>
      <c r="Q1104" s="333"/>
      <c r="R1104" s="333"/>
      <c r="S1104" s="333"/>
      <c r="T1104" s="333"/>
      <c r="U1104" s="333"/>
      <c r="V1104" s="333"/>
      <c r="W1104" s="333"/>
      <c r="X1104" s="333"/>
      <c r="Y1104" s="333"/>
      <c r="Z1104" s="333"/>
      <c r="AA1104" s="333"/>
      <c r="AB1104" s="333"/>
      <c r="AC1104" s="333"/>
      <c r="AD1104" s="333"/>
      <c r="AE1104" s="333"/>
      <c r="AF1104" s="333"/>
      <c r="AG1104" s="333"/>
      <c r="AH1104" s="333"/>
      <c r="AI1104" s="333"/>
      <c r="AJ1104" s="333"/>
      <c r="AK1104" s="333"/>
      <c r="AL1104" s="333"/>
      <c r="AM1104" s="333"/>
      <c r="AN1104" s="333"/>
      <c r="AO1104"/>
      <c r="AP1104"/>
      <c r="AQ1104"/>
      <c r="AR1104"/>
      <c r="AS1104" s="333"/>
      <c r="AT1104" s="333"/>
      <c r="AU1104" s="333"/>
      <c r="AV1104" s="333"/>
      <c r="AW1104" s="333"/>
      <c r="AX1104" s="333"/>
      <c r="AY1104" s="333"/>
      <c r="AZ1104" s="333"/>
      <c r="BA1104"/>
      <c r="BB1104"/>
      <c r="BC1104"/>
      <c r="BD1104"/>
      <c r="BE1104"/>
      <c r="BF1104"/>
      <c r="BG1104" s="333"/>
      <c r="BH1104" s="333"/>
      <c r="BI1104" s="333"/>
      <c r="BJ1104" s="333"/>
      <c r="BK1104" s="333"/>
      <c r="BL1104" s="333"/>
      <c r="BM1104" s="333"/>
      <c r="BN1104" s="333"/>
      <c r="BO1104" s="333"/>
      <c r="BP1104" s="333"/>
      <c r="BQ1104" s="333"/>
      <c r="BR1104" s="333"/>
      <c r="BS1104" s="333"/>
      <c r="BT1104" s="333"/>
      <c r="BU1104" s="333"/>
      <c r="BV1104" s="333"/>
      <c r="BW1104" s="333"/>
      <c r="BX1104" s="333"/>
      <c r="BY1104" s="333"/>
      <c r="BZ1104" s="333"/>
      <c r="CA1104" s="333"/>
      <c r="CB1104" s="333"/>
      <c r="CC1104" s="333"/>
      <c r="CD1104" s="333"/>
      <c r="CE1104" s="337"/>
      <c r="CF1104" s="337"/>
      <c r="CG1104" s="337"/>
      <c r="CH1104" s="337"/>
      <c r="CI1104" s="333"/>
      <c r="CJ1104" s="333"/>
      <c r="CK1104" s="333"/>
      <c r="CL1104" s="333"/>
      <c r="CM1104" s="333"/>
      <c r="CN1104" s="333"/>
      <c r="CO1104" s="333"/>
      <c r="CP1104" s="333"/>
      <c r="CQ1104" s="337"/>
      <c r="CR1104" s="337"/>
      <c r="CS1104" s="337"/>
      <c r="CT1104" s="337"/>
      <c r="CU1104" s="337"/>
      <c r="CV1104" s="337"/>
      <c r="CW1104" s="337"/>
      <c r="CX1104" s="337"/>
      <c r="CY1104" s="337"/>
      <c r="CZ1104" s="337"/>
      <c r="DA1104" s="337"/>
      <c r="DB1104" s="337"/>
      <c r="DC1104" s="337"/>
      <c r="DD1104" s="337"/>
      <c r="DE1104" s="337"/>
      <c r="DF1104" s="337"/>
      <c r="DG1104" s="337"/>
      <c r="DH1104" s="337"/>
      <c r="DI1104" s="337"/>
      <c r="DJ1104" s="337"/>
      <c r="DK1104" s="337"/>
      <c r="DL1104" s="337"/>
      <c r="DM1104"/>
      <c r="DN1104"/>
      <c r="DO1104"/>
      <c r="EA1104" s="333"/>
      <c r="EB1104" s="333"/>
      <c r="EC1104" s="333"/>
      <c r="ED1104" s="333"/>
      <c r="EE1104" s="333"/>
      <c r="EF1104" s="333"/>
      <c r="EG1104" s="333"/>
      <c r="EH1104" s="333"/>
      <c r="EJ1104" s="66"/>
      <c r="EL1104" s="66"/>
      <c r="EM1104" s="338"/>
    </row>
    <row r="1105" spans="1:143" s="83" customFormat="1">
      <c r="A1105" s="66"/>
      <c r="B1105" s="66"/>
      <c r="C1105" s="120"/>
      <c r="D1105" s="66"/>
      <c r="E1105" s="197"/>
      <c r="F1105" s="120"/>
      <c r="G1105" s="333"/>
      <c r="H1105" s="333"/>
      <c r="I1105" s="333"/>
      <c r="J1105" s="333"/>
      <c r="K1105" s="333"/>
      <c r="L1105" s="333"/>
      <c r="M1105" s="333"/>
      <c r="N1105" s="333"/>
      <c r="O1105" s="333"/>
      <c r="P1105" s="333"/>
      <c r="Q1105" s="333"/>
      <c r="R1105" s="333"/>
      <c r="S1105" s="333"/>
      <c r="T1105" s="333"/>
      <c r="U1105" s="333"/>
      <c r="V1105" s="333"/>
      <c r="W1105" s="333"/>
      <c r="X1105" s="333"/>
      <c r="Y1105" s="333"/>
      <c r="Z1105" s="333"/>
      <c r="AA1105" s="333"/>
      <c r="AB1105" s="333"/>
      <c r="AC1105" s="333"/>
      <c r="AD1105" s="333"/>
      <c r="AE1105" s="333"/>
      <c r="AF1105" s="333"/>
      <c r="AG1105" s="333"/>
      <c r="AH1105" s="333"/>
      <c r="AI1105" s="333"/>
      <c r="AJ1105" s="333"/>
      <c r="AK1105" s="333"/>
      <c r="AL1105" s="333"/>
      <c r="AM1105" s="333"/>
      <c r="AN1105" s="333"/>
      <c r="AO1105"/>
      <c r="AP1105"/>
      <c r="AQ1105"/>
      <c r="AR1105"/>
      <c r="AS1105" s="333"/>
      <c r="AT1105" s="333"/>
      <c r="AU1105" s="333"/>
      <c r="AV1105" s="333"/>
      <c r="AW1105" s="333"/>
      <c r="AX1105" s="333"/>
      <c r="AY1105" s="333"/>
      <c r="AZ1105" s="333"/>
      <c r="BA1105"/>
      <c r="BB1105"/>
      <c r="BC1105"/>
      <c r="BD1105"/>
      <c r="BE1105"/>
      <c r="BF1105"/>
      <c r="BG1105" s="333"/>
      <c r="BH1105" s="333"/>
      <c r="BI1105" s="333"/>
      <c r="BJ1105" s="333"/>
      <c r="BK1105" s="333"/>
      <c r="BL1105" s="333"/>
      <c r="BM1105" s="333"/>
      <c r="BN1105" s="333"/>
      <c r="BO1105" s="333"/>
      <c r="BP1105" s="333"/>
      <c r="BQ1105" s="333"/>
      <c r="BR1105" s="333"/>
      <c r="BS1105" s="333"/>
      <c r="BT1105" s="333"/>
      <c r="BU1105" s="333"/>
      <c r="BV1105" s="333"/>
      <c r="BW1105" s="333"/>
      <c r="BX1105" s="333"/>
      <c r="BY1105" s="333"/>
      <c r="BZ1105" s="333"/>
      <c r="CA1105" s="333"/>
      <c r="CB1105" s="333"/>
      <c r="CC1105" s="333"/>
      <c r="CD1105" s="333"/>
      <c r="CE1105" s="337"/>
      <c r="CF1105" s="337"/>
      <c r="CG1105" s="337"/>
      <c r="CH1105" s="337"/>
      <c r="CI1105" s="333"/>
      <c r="CJ1105" s="333"/>
      <c r="CK1105" s="333"/>
      <c r="CL1105" s="333"/>
      <c r="CM1105" s="333"/>
      <c r="CN1105" s="333"/>
      <c r="CO1105" s="333"/>
      <c r="CP1105" s="333"/>
      <c r="CQ1105" s="337"/>
      <c r="CR1105" s="337"/>
      <c r="CS1105" s="337"/>
      <c r="CT1105" s="337"/>
      <c r="CU1105" s="337"/>
      <c r="CV1105" s="337"/>
      <c r="CW1105" s="337"/>
      <c r="CX1105" s="337"/>
      <c r="CY1105" s="337"/>
      <c r="CZ1105" s="337"/>
      <c r="DA1105" s="337"/>
      <c r="DB1105" s="337"/>
      <c r="DC1105" s="337"/>
      <c r="DD1105" s="337"/>
      <c r="DE1105" s="337"/>
      <c r="DF1105" s="337"/>
      <c r="DG1105" s="337"/>
      <c r="DH1105" s="337"/>
      <c r="DI1105" s="337"/>
      <c r="DJ1105" s="337"/>
      <c r="DK1105" s="337"/>
      <c r="DL1105" s="337"/>
      <c r="DM1105"/>
      <c r="DN1105"/>
      <c r="DO1105"/>
      <c r="EA1105" s="333"/>
      <c r="EB1105" s="333"/>
      <c r="EC1105" s="333"/>
      <c r="ED1105" s="333"/>
      <c r="EE1105" s="333"/>
      <c r="EF1105" s="333"/>
      <c r="EG1105" s="333"/>
      <c r="EH1105" s="333"/>
      <c r="EJ1105" s="66"/>
      <c r="EL1105" s="66"/>
      <c r="EM1105" s="338"/>
    </row>
    <row r="1106" spans="1:143" s="83" customFormat="1">
      <c r="A1106" s="66"/>
      <c r="B1106" s="66"/>
      <c r="C1106" s="120"/>
      <c r="D1106" s="66"/>
      <c r="E1106" s="197"/>
      <c r="F1106" s="120"/>
      <c r="G1106" s="333"/>
      <c r="H1106" s="333"/>
      <c r="I1106" s="333"/>
      <c r="J1106" s="333"/>
      <c r="K1106" s="333"/>
      <c r="L1106" s="333"/>
      <c r="M1106" s="333"/>
      <c r="N1106" s="333"/>
      <c r="O1106" s="333"/>
      <c r="P1106" s="333"/>
      <c r="Q1106" s="333"/>
      <c r="R1106" s="333"/>
      <c r="S1106" s="333"/>
      <c r="T1106" s="333"/>
      <c r="U1106" s="333"/>
      <c r="V1106" s="333"/>
      <c r="W1106" s="333"/>
      <c r="X1106" s="333"/>
      <c r="Y1106" s="333"/>
      <c r="Z1106" s="333"/>
      <c r="AA1106" s="333"/>
      <c r="AB1106" s="333"/>
      <c r="AC1106" s="333"/>
      <c r="AD1106" s="333"/>
      <c r="AE1106" s="333"/>
      <c r="AF1106" s="333"/>
      <c r="AG1106" s="333"/>
      <c r="AH1106" s="333"/>
      <c r="AI1106" s="333"/>
      <c r="AJ1106" s="333"/>
      <c r="AK1106" s="333"/>
      <c r="AL1106" s="333"/>
      <c r="AM1106" s="333"/>
      <c r="AN1106" s="333"/>
      <c r="AO1106"/>
      <c r="AP1106"/>
      <c r="AQ1106"/>
      <c r="AR1106"/>
      <c r="AS1106" s="333"/>
      <c r="AT1106" s="333"/>
      <c r="AU1106" s="333"/>
      <c r="AV1106" s="333"/>
      <c r="AW1106" s="333"/>
      <c r="AX1106" s="333"/>
      <c r="AY1106" s="333"/>
      <c r="AZ1106" s="333"/>
      <c r="BA1106"/>
      <c r="BB1106"/>
      <c r="BC1106"/>
      <c r="BD1106"/>
      <c r="BE1106"/>
      <c r="BF1106"/>
      <c r="BG1106" s="333"/>
      <c r="BH1106" s="333"/>
      <c r="BI1106" s="333"/>
      <c r="BJ1106" s="333"/>
      <c r="BK1106" s="333"/>
      <c r="BL1106" s="333"/>
      <c r="BM1106" s="333"/>
      <c r="BN1106" s="333"/>
      <c r="BO1106" s="333"/>
      <c r="BP1106" s="333"/>
      <c r="BQ1106" s="333"/>
      <c r="BR1106" s="333"/>
      <c r="BS1106" s="333"/>
      <c r="BT1106" s="333"/>
      <c r="BU1106" s="333"/>
      <c r="BV1106" s="333"/>
      <c r="BW1106" s="333"/>
      <c r="BX1106" s="333"/>
      <c r="BY1106" s="333"/>
      <c r="BZ1106" s="333"/>
      <c r="CA1106" s="333"/>
      <c r="CB1106" s="333"/>
      <c r="CC1106" s="333"/>
      <c r="CD1106" s="333"/>
      <c r="CE1106" s="337"/>
      <c r="CF1106" s="337"/>
      <c r="CG1106" s="337"/>
      <c r="CH1106" s="337"/>
      <c r="CI1106" s="333"/>
      <c r="CJ1106" s="333"/>
      <c r="CK1106" s="333"/>
      <c r="CL1106" s="333"/>
      <c r="CM1106" s="333"/>
      <c r="CN1106" s="333"/>
      <c r="CO1106" s="333"/>
      <c r="CP1106" s="333"/>
      <c r="CQ1106" s="337"/>
      <c r="CR1106" s="337"/>
      <c r="CS1106" s="337"/>
      <c r="CT1106" s="337"/>
      <c r="CU1106" s="337"/>
      <c r="CV1106" s="337"/>
      <c r="CW1106" s="337"/>
      <c r="CX1106" s="337"/>
      <c r="CY1106" s="337"/>
      <c r="CZ1106" s="337"/>
      <c r="DA1106" s="337"/>
      <c r="DB1106" s="337"/>
      <c r="DC1106" s="337"/>
      <c r="DD1106" s="337"/>
      <c r="DE1106" s="337"/>
      <c r="DF1106" s="337"/>
      <c r="DG1106" s="337"/>
      <c r="DH1106" s="337"/>
      <c r="DI1106" s="337"/>
      <c r="DJ1106" s="337"/>
      <c r="DK1106" s="337"/>
      <c r="DL1106" s="337"/>
      <c r="DM1106"/>
      <c r="DN1106"/>
      <c r="DO1106"/>
      <c r="EA1106" s="333"/>
      <c r="EB1106" s="333"/>
      <c r="EC1106" s="333"/>
      <c r="ED1106" s="333"/>
      <c r="EE1106" s="333"/>
      <c r="EF1106" s="333"/>
      <c r="EG1106" s="333"/>
      <c r="EH1106" s="333"/>
      <c r="EJ1106" s="66"/>
      <c r="EL1106" s="66"/>
      <c r="EM1106" s="338"/>
    </row>
    <row r="1107" spans="1:143" s="83" customFormat="1">
      <c r="A1107" s="66"/>
      <c r="B1107" s="66"/>
      <c r="C1107" s="120"/>
      <c r="D1107" s="66"/>
      <c r="E1107" s="197"/>
      <c r="F1107" s="120"/>
      <c r="G1107" s="333"/>
      <c r="H1107" s="333"/>
      <c r="I1107" s="333"/>
      <c r="J1107" s="333"/>
      <c r="K1107" s="333"/>
      <c r="L1107" s="333"/>
      <c r="M1107" s="333"/>
      <c r="N1107" s="333"/>
      <c r="O1107" s="333"/>
      <c r="P1107" s="333"/>
      <c r="Q1107" s="333"/>
      <c r="R1107" s="333"/>
      <c r="S1107" s="333"/>
      <c r="T1107" s="333"/>
      <c r="U1107" s="333"/>
      <c r="V1107" s="333"/>
      <c r="W1107" s="333"/>
      <c r="X1107" s="333"/>
      <c r="Y1107" s="333"/>
      <c r="Z1107" s="333"/>
      <c r="AA1107" s="333"/>
      <c r="AB1107" s="333"/>
      <c r="AC1107" s="333"/>
      <c r="AD1107" s="333"/>
      <c r="AE1107" s="333"/>
      <c r="AF1107" s="333"/>
      <c r="AG1107" s="333"/>
      <c r="AH1107" s="333"/>
      <c r="AI1107" s="333"/>
      <c r="AJ1107" s="333"/>
      <c r="AK1107" s="333"/>
      <c r="AL1107" s="333"/>
      <c r="AM1107" s="333"/>
      <c r="AN1107" s="333"/>
      <c r="AO1107"/>
      <c r="AP1107"/>
      <c r="AQ1107"/>
      <c r="AR1107"/>
      <c r="AS1107" s="333"/>
      <c r="AT1107" s="333"/>
      <c r="AU1107" s="333"/>
      <c r="AV1107" s="333"/>
      <c r="AW1107" s="333"/>
      <c r="AX1107" s="333"/>
      <c r="AY1107" s="333"/>
      <c r="AZ1107" s="333"/>
      <c r="BA1107"/>
      <c r="BB1107"/>
      <c r="BC1107"/>
      <c r="BD1107"/>
      <c r="BE1107"/>
      <c r="BF1107"/>
      <c r="BG1107" s="333"/>
      <c r="BH1107" s="333"/>
      <c r="BI1107" s="333"/>
      <c r="BJ1107" s="333"/>
      <c r="BK1107" s="333"/>
      <c r="BL1107" s="333"/>
      <c r="BM1107" s="333"/>
      <c r="BN1107" s="333"/>
      <c r="BO1107" s="333"/>
      <c r="BP1107" s="333"/>
      <c r="BQ1107" s="333"/>
      <c r="BR1107" s="333"/>
      <c r="BS1107" s="333"/>
      <c r="BT1107" s="333"/>
      <c r="BU1107" s="333"/>
      <c r="BV1107" s="333"/>
      <c r="BW1107" s="333"/>
      <c r="BX1107" s="333"/>
      <c r="BY1107" s="333"/>
      <c r="BZ1107" s="333"/>
      <c r="CA1107" s="333"/>
      <c r="CB1107" s="333"/>
      <c r="CC1107" s="333"/>
      <c r="CD1107" s="333"/>
      <c r="CE1107" s="337"/>
      <c r="CF1107" s="337"/>
      <c r="CG1107" s="337"/>
      <c r="CH1107" s="337"/>
      <c r="CI1107" s="333"/>
      <c r="CJ1107" s="333"/>
      <c r="CK1107" s="333"/>
      <c r="CL1107" s="333"/>
      <c r="CM1107" s="333"/>
      <c r="CN1107" s="333"/>
      <c r="CO1107" s="333"/>
      <c r="CP1107" s="333"/>
      <c r="CQ1107" s="337"/>
      <c r="CR1107" s="337"/>
      <c r="CS1107" s="337"/>
      <c r="CT1107" s="337"/>
      <c r="CU1107" s="337"/>
      <c r="CV1107" s="337"/>
      <c r="CW1107" s="337"/>
      <c r="CX1107" s="337"/>
      <c r="CY1107" s="337"/>
      <c r="CZ1107" s="337"/>
      <c r="DA1107" s="337"/>
      <c r="DB1107" s="337"/>
      <c r="DC1107" s="337"/>
      <c r="DD1107" s="337"/>
      <c r="DE1107" s="337"/>
      <c r="DF1107" s="337"/>
      <c r="DG1107" s="337"/>
      <c r="DH1107" s="337"/>
      <c r="DI1107" s="337"/>
      <c r="DJ1107" s="337"/>
      <c r="DK1107" s="337"/>
      <c r="DL1107" s="337"/>
      <c r="DM1107"/>
      <c r="DN1107"/>
      <c r="DO1107"/>
      <c r="EA1107" s="333"/>
      <c r="EB1107" s="333"/>
      <c r="EC1107" s="333"/>
      <c r="ED1107" s="333"/>
      <c r="EE1107" s="333"/>
      <c r="EF1107" s="333"/>
      <c r="EG1107" s="333"/>
      <c r="EH1107" s="333"/>
      <c r="EJ1107" s="66"/>
      <c r="EL1107" s="66"/>
      <c r="EM1107" s="338"/>
    </row>
    <row r="1108" spans="1:143" s="83" customFormat="1">
      <c r="A1108" s="66"/>
      <c r="B1108" s="66"/>
      <c r="C1108" s="120"/>
      <c r="D1108" s="66"/>
      <c r="E1108" s="197"/>
      <c r="F1108" s="120"/>
      <c r="G1108" s="333"/>
      <c r="H1108" s="333"/>
      <c r="I1108" s="333"/>
      <c r="J1108" s="333"/>
      <c r="K1108" s="333"/>
      <c r="L1108" s="333"/>
      <c r="M1108" s="333"/>
      <c r="N1108" s="333"/>
      <c r="O1108" s="333"/>
      <c r="P1108" s="333"/>
      <c r="Q1108" s="333"/>
      <c r="R1108" s="333"/>
      <c r="S1108" s="333"/>
      <c r="T1108" s="333"/>
      <c r="U1108" s="333"/>
      <c r="V1108" s="333"/>
      <c r="W1108" s="333"/>
      <c r="X1108" s="333"/>
      <c r="Y1108" s="333"/>
      <c r="Z1108" s="333"/>
      <c r="AA1108" s="333"/>
      <c r="AB1108" s="333"/>
      <c r="AC1108" s="333"/>
      <c r="AD1108" s="333"/>
      <c r="AE1108" s="333"/>
      <c r="AF1108" s="333"/>
      <c r="AG1108" s="333"/>
      <c r="AH1108" s="333"/>
      <c r="AI1108" s="333"/>
      <c r="AJ1108" s="333"/>
      <c r="AK1108" s="333"/>
      <c r="AL1108" s="333"/>
      <c r="AM1108" s="333"/>
      <c r="AN1108" s="333"/>
      <c r="AO1108"/>
      <c r="AP1108"/>
      <c r="AQ1108"/>
      <c r="AR1108"/>
      <c r="AS1108" s="333"/>
      <c r="AT1108" s="333"/>
      <c r="AU1108" s="333"/>
      <c r="AV1108" s="333"/>
      <c r="AW1108" s="333"/>
      <c r="AX1108" s="333"/>
      <c r="AY1108" s="333"/>
      <c r="AZ1108" s="333"/>
      <c r="BA1108"/>
      <c r="BB1108"/>
      <c r="BC1108"/>
      <c r="BD1108"/>
      <c r="BE1108"/>
      <c r="BF1108"/>
      <c r="BG1108" s="333"/>
      <c r="BH1108" s="333"/>
      <c r="BI1108" s="333"/>
      <c r="BJ1108" s="333"/>
      <c r="BK1108" s="333"/>
      <c r="BL1108" s="333"/>
      <c r="BM1108" s="333"/>
      <c r="BN1108" s="333"/>
      <c r="BO1108" s="333"/>
      <c r="BP1108" s="333"/>
      <c r="BQ1108" s="333"/>
      <c r="BR1108" s="333"/>
      <c r="BS1108" s="333"/>
      <c r="BT1108" s="333"/>
      <c r="BU1108" s="333"/>
      <c r="BV1108" s="333"/>
      <c r="BW1108" s="333"/>
      <c r="BX1108" s="333"/>
      <c r="BY1108" s="333"/>
      <c r="BZ1108" s="333"/>
      <c r="CA1108" s="333"/>
      <c r="CB1108" s="333"/>
      <c r="CC1108" s="333"/>
      <c r="CD1108" s="333"/>
      <c r="CE1108" s="337"/>
      <c r="CF1108" s="337"/>
      <c r="CG1108" s="337"/>
      <c r="CH1108" s="337"/>
      <c r="CI1108" s="333"/>
      <c r="CJ1108" s="333"/>
      <c r="CK1108" s="333"/>
      <c r="CL1108" s="333"/>
      <c r="CM1108" s="333"/>
      <c r="CN1108" s="333"/>
      <c r="CO1108" s="333"/>
      <c r="CP1108" s="333"/>
      <c r="CQ1108" s="337"/>
      <c r="CR1108" s="337"/>
      <c r="CS1108" s="337"/>
      <c r="CT1108" s="337"/>
      <c r="CU1108" s="337"/>
      <c r="CV1108" s="337"/>
      <c r="CW1108" s="337"/>
      <c r="CX1108" s="337"/>
      <c r="CY1108" s="337"/>
      <c r="CZ1108" s="337"/>
      <c r="DA1108" s="337"/>
      <c r="DB1108" s="337"/>
      <c r="DC1108" s="337"/>
      <c r="DD1108" s="337"/>
      <c r="DE1108" s="337"/>
      <c r="DF1108" s="337"/>
      <c r="DG1108" s="337"/>
      <c r="DH1108" s="337"/>
      <c r="DI1108" s="337"/>
      <c r="DJ1108" s="337"/>
      <c r="DK1108" s="337"/>
      <c r="DL1108" s="337"/>
      <c r="DM1108"/>
      <c r="DN1108"/>
      <c r="DO1108"/>
      <c r="EA1108" s="333"/>
      <c r="EB1108" s="333"/>
      <c r="EC1108" s="333"/>
      <c r="ED1108" s="333"/>
      <c r="EE1108" s="333"/>
      <c r="EF1108" s="333"/>
      <c r="EG1108" s="333"/>
      <c r="EH1108" s="333"/>
      <c r="EJ1108" s="66"/>
      <c r="EL1108" s="66"/>
      <c r="EM1108" s="338"/>
    </row>
    <row r="1109" spans="1:143" s="83" customFormat="1">
      <c r="A1109" s="66"/>
      <c r="B1109" s="66"/>
      <c r="C1109" s="120"/>
      <c r="D1109" s="66"/>
      <c r="E1109" s="197"/>
      <c r="F1109" s="120"/>
      <c r="G1109" s="333"/>
      <c r="H1109" s="333"/>
      <c r="I1109" s="333"/>
      <c r="J1109" s="333"/>
      <c r="K1109" s="333"/>
      <c r="L1109" s="333"/>
      <c r="M1109" s="333"/>
      <c r="N1109" s="333"/>
      <c r="O1109" s="333"/>
      <c r="P1109" s="333"/>
      <c r="Q1109" s="333"/>
      <c r="R1109" s="333"/>
      <c r="S1109" s="333"/>
      <c r="T1109" s="333"/>
      <c r="U1109" s="333"/>
      <c r="V1109" s="333"/>
      <c r="W1109" s="333"/>
      <c r="X1109" s="333"/>
      <c r="Y1109" s="333"/>
      <c r="Z1109" s="333"/>
      <c r="AA1109" s="333"/>
      <c r="AB1109" s="333"/>
      <c r="AC1109" s="333"/>
      <c r="AD1109" s="333"/>
      <c r="AE1109" s="333"/>
      <c r="AF1109" s="333"/>
      <c r="AG1109" s="333"/>
      <c r="AH1109" s="333"/>
      <c r="AI1109" s="333"/>
      <c r="AJ1109" s="333"/>
      <c r="AK1109" s="333"/>
      <c r="AL1109" s="333"/>
      <c r="AM1109" s="333"/>
      <c r="AN1109" s="333"/>
      <c r="AO1109"/>
      <c r="AP1109"/>
      <c r="AQ1109"/>
      <c r="AR1109"/>
      <c r="AS1109" s="333"/>
      <c r="AT1109" s="333"/>
      <c r="AU1109" s="333"/>
      <c r="AV1109" s="333"/>
      <c r="AW1109" s="333"/>
      <c r="AX1109" s="333"/>
      <c r="AY1109" s="333"/>
      <c r="AZ1109" s="333"/>
      <c r="BA1109"/>
      <c r="BB1109"/>
      <c r="BC1109"/>
      <c r="BD1109"/>
      <c r="BE1109"/>
      <c r="BF1109"/>
      <c r="BG1109" s="333"/>
      <c r="BH1109" s="333"/>
      <c r="BI1109" s="333"/>
      <c r="BJ1109" s="333"/>
      <c r="BK1109" s="333"/>
      <c r="BL1109" s="333"/>
      <c r="BM1109" s="333"/>
      <c r="BN1109" s="333"/>
      <c r="BO1109" s="333"/>
      <c r="BP1109" s="333"/>
      <c r="BQ1109" s="333"/>
      <c r="BR1109" s="333"/>
      <c r="BS1109" s="333"/>
      <c r="BT1109" s="333"/>
      <c r="BU1109" s="333"/>
      <c r="BV1109" s="333"/>
      <c r="BW1109" s="333"/>
      <c r="BX1109" s="333"/>
      <c r="BY1109" s="333"/>
      <c r="BZ1109" s="333"/>
      <c r="CA1109" s="333"/>
      <c r="CB1109" s="333"/>
      <c r="CC1109" s="333"/>
      <c r="CD1109" s="333"/>
      <c r="CE1109" s="337"/>
      <c r="CF1109" s="337"/>
      <c r="CG1109" s="337"/>
      <c r="CH1109" s="337"/>
      <c r="CI1109" s="333"/>
      <c r="CJ1109" s="333"/>
      <c r="CK1109" s="333"/>
      <c r="CL1109" s="333"/>
      <c r="CM1109" s="333"/>
      <c r="CN1109" s="333"/>
      <c r="CO1109" s="333"/>
      <c r="CP1109" s="333"/>
      <c r="CQ1109" s="337"/>
      <c r="CR1109" s="337"/>
      <c r="CS1109" s="337"/>
      <c r="CT1109" s="337"/>
      <c r="CU1109" s="337"/>
      <c r="CV1109" s="337"/>
      <c r="CW1109" s="337"/>
      <c r="CX1109" s="337"/>
      <c r="CY1109" s="337"/>
      <c r="CZ1109" s="337"/>
      <c r="DA1109" s="337"/>
      <c r="DB1109" s="337"/>
      <c r="DC1109" s="337"/>
      <c r="DD1109" s="337"/>
      <c r="DE1109" s="337"/>
      <c r="DF1109" s="337"/>
      <c r="DG1109" s="337"/>
      <c r="DH1109" s="337"/>
      <c r="DI1109" s="337"/>
      <c r="DJ1109" s="337"/>
      <c r="DK1109" s="337"/>
      <c r="DL1109" s="337"/>
      <c r="DM1109"/>
      <c r="DN1109"/>
      <c r="DO1109"/>
      <c r="EA1109" s="333"/>
      <c r="EB1109" s="333"/>
      <c r="EC1109" s="333"/>
      <c r="ED1109" s="333"/>
      <c r="EE1109" s="333"/>
      <c r="EF1109" s="333"/>
      <c r="EG1109" s="333"/>
      <c r="EH1109" s="333"/>
      <c r="EJ1109" s="66"/>
      <c r="EL1109" s="66"/>
      <c r="EM1109" s="338"/>
    </row>
    <row r="1110" spans="1:143" s="83" customFormat="1">
      <c r="A1110" s="66"/>
      <c r="B1110" s="66"/>
      <c r="C1110" s="120"/>
      <c r="D1110" s="66"/>
      <c r="E1110" s="197"/>
      <c r="F1110" s="120"/>
      <c r="G1110" s="333"/>
      <c r="H1110" s="333"/>
      <c r="I1110" s="333"/>
      <c r="J1110" s="333"/>
      <c r="K1110" s="333"/>
      <c r="L1110" s="333"/>
      <c r="M1110" s="333"/>
      <c r="N1110" s="333"/>
      <c r="O1110" s="333"/>
      <c r="P1110" s="333"/>
      <c r="Q1110" s="333"/>
      <c r="R1110" s="333"/>
      <c r="S1110" s="333"/>
      <c r="T1110" s="333"/>
      <c r="U1110" s="333"/>
      <c r="V1110" s="333"/>
      <c r="W1110" s="333"/>
      <c r="X1110" s="333"/>
      <c r="Y1110" s="333"/>
      <c r="Z1110" s="333"/>
      <c r="AA1110" s="333"/>
      <c r="AB1110" s="333"/>
      <c r="AC1110" s="333"/>
      <c r="AD1110" s="333"/>
      <c r="AE1110" s="333"/>
      <c r="AF1110" s="333"/>
      <c r="AG1110" s="333"/>
      <c r="AH1110" s="333"/>
      <c r="AI1110" s="333"/>
      <c r="AJ1110" s="333"/>
      <c r="AK1110" s="333"/>
      <c r="AL1110" s="333"/>
      <c r="AM1110" s="333"/>
      <c r="AN1110" s="333"/>
      <c r="AO1110"/>
      <c r="AP1110"/>
      <c r="AQ1110"/>
      <c r="AR1110"/>
      <c r="AS1110" s="333"/>
      <c r="AT1110" s="333"/>
      <c r="AU1110" s="333"/>
      <c r="AV1110" s="333"/>
      <c r="AW1110" s="333"/>
      <c r="AX1110" s="333"/>
      <c r="AY1110" s="333"/>
      <c r="AZ1110" s="333"/>
      <c r="BA1110"/>
      <c r="BB1110"/>
      <c r="BC1110"/>
      <c r="BD1110"/>
      <c r="BE1110"/>
      <c r="BF1110"/>
      <c r="BG1110" s="333"/>
      <c r="BH1110" s="333"/>
      <c r="BI1110" s="333"/>
      <c r="BJ1110" s="333"/>
      <c r="BK1110" s="333"/>
      <c r="BL1110" s="333"/>
      <c r="BM1110" s="333"/>
      <c r="BN1110" s="333"/>
      <c r="BO1110" s="333"/>
      <c r="BP1110" s="333"/>
      <c r="BQ1110" s="333"/>
      <c r="BR1110" s="333"/>
      <c r="BS1110" s="333"/>
      <c r="BT1110" s="333"/>
      <c r="BU1110" s="333"/>
      <c r="BV1110" s="333"/>
      <c r="BW1110" s="333"/>
      <c r="BX1110" s="333"/>
      <c r="BY1110" s="333"/>
      <c r="BZ1110" s="333"/>
      <c r="CA1110" s="333"/>
      <c r="CB1110" s="333"/>
      <c r="CC1110" s="333"/>
      <c r="CD1110" s="333"/>
      <c r="CE1110" s="337"/>
      <c r="CF1110" s="337"/>
      <c r="CG1110" s="337"/>
      <c r="CH1110" s="337"/>
      <c r="CI1110" s="333"/>
      <c r="CJ1110" s="333"/>
      <c r="CK1110" s="333"/>
      <c r="CL1110" s="333"/>
      <c r="CM1110" s="333"/>
      <c r="CN1110" s="333"/>
      <c r="CO1110" s="333"/>
      <c r="CP1110" s="333"/>
      <c r="CQ1110" s="337"/>
      <c r="CR1110" s="337"/>
      <c r="CS1110" s="337"/>
      <c r="CT1110" s="337"/>
      <c r="CU1110" s="337"/>
      <c r="CV1110" s="337"/>
      <c r="CW1110" s="337"/>
      <c r="CX1110" s="337"/>
      <c r="CY1110" s="337"/>
      <c r="CZ1110" s="337"/>
      <c r="DA1110" s="337"/>
      <c r="DB1110" s="337"/>
      <c r="DC1110" s="337"/>
      <c r="DD1110" s="337"/>
      <c r="DE1110" s="337"/>
      <c r="DF1110" s="337"/>
      <c r="DG1110" s="337"/>
      <c r="DH1110" s="337"/>
      <c r="DI1110" s="337"/>
      <c r="DJ1110" s="337"/>
      <c r="DK1110" s="337"/>
      <c r="DL1110" s="337"/>
      <c r="DM1110"/>
      <c r="DN1110"/>
      <c r="DO1110"/>
      <c r="EA1110" s="333"/>
      <c r="EB1110" s="333"/>
      <c r="EC1110" s="333"/>
      <c r="ED1110" s="333"/>
      <c r="EE1110" s="333"/>
      <c r="EF1110" s="333"/>
      <c r="EG1110" s="333"/>
      <c r="EH1110" s="333"/>
      <c r="EJ1110" s="66"/>
      <c r="EL1110" s="66"/>
      <c r="EM1110" s="338"/>
    </row>
    <row r="1111" spans="1:143" s="83" customFormat="1">
      <c r="A1111" s="66"/>
      <c r="B1111" s="66"/>
      <c r="C1111" s="120"/>
      <c r="D1111" s="66"/>
      <c r="E1111" s="197"/>
      <c r="F1111" s="120"/>
      <c r="G1111" s="333"/>
      <c r="H1111" s="333"/>
      <c r="I1111" s="333"/>
      <c r="J1111" s="333"/>
      <c r="K1111" s="333"/>
      <c r="L1111" s="333"/>
      <c r="M1111" s="333"/>
      <c r="N1111" s="333"/>
      <c r="O1111" s="333"/>
      <c r="P1111" s="333"/>
      <c r="Q1111" s="333"/>
      <c r="R1111" s="333"/>
      <c r="S1111" s="333"/>
      <c r="T1111" s="333"/>
      <c r="U1111" s="333"/>
      <c r="V1111" s="333"/>
      <c r="W1111" s="333"/>
      <c r="X1111" s="333"/>
      <c r="Y1111" s="333"/>
      <c r="Z1111" s="333"/>
      <c r="AA1111" s="333"/>
      <c r="AB1111" s="333"/>
      <c r="AC1111" s="333"/>
      <c r="AD1111" s="333"/>
      <c r="AE1111" s="333"/>
      <c r="AF1111" s="333"/>
      <c r="AG1111" s="333"/>
      <c r="AH1111" s="333"/>
      <c r="AI1111" s="333"/>
      <c r="AJ1111" s="333"/>
      <c r="AK1111" s="333"/>
      <c r="AL1111" s="333"/>
      <c r="AM1111" s="333"/>
      <c r="AN1111" s="333"/>
      <c r="AO1111"/>
      <c r="AP1111"/>
      <c r="AQ1111"/>
      <c r="AR1111"/>
      <c r="AS1111" s="333"/>
      <c r="AT1111" s="333"/>
      <c r="AU1111" s="333"/>
      <c r="AV1111" s="333"/>
      <c r="AW1111" s="333"/>
      <c r="AX1111" s="333"/>
      <c r="AY1111" s="333"/>
      <c r="AZ1111" s="333"/>
      <c r="BA1111"/>
      <c r="BB1111"/>
      <c r="BC1111"/>
      <c r="BD1111"/>
      <c r="BE1111"/>
      <c r="BF1111"/>
      <c r="BG1111" s="333"/>
      <c r="BH1111" s="333"/>
      <c r="BI1111" s="333"/>
      <c r="BJ1111" s="333"/>
      <c r="BK1111" s="333"/>
      <c r="BL1111" s="333"/>
      <c r="BM1111" s="333"/>
      <c r="BN1111" s="333"/>
      <c r="BO1111" s="333"/>
      <c r="BP1111" s="333"/>
      <c r="BQ1111" s="333"/>
      <c r="BR1111" s="333"/>
      <c r="BS1111" s="333"/>
      <c r="BT1111" s="333"/>
      <c r="BU1111" s="333"/>
      <c r="BV1111" s="333"/>
      <c r="BW1111" s="333"/>
      <c r="BX1111" s="333"/>
      <c r="BY1111" s="333"/>
      <c r="BZ1111" s="333"/>
      <c r="CA1111" s="333"/>
      <c r="CB1111" s="333"/>
      <c r="CC1111" s="333"/>
      <c r="CD1111" s="333"/>
      <c r="CE1111" s="337"/>
      <c r="CF1111" s="337"/>
      <c r="CG1111" s="337"/>
      <c r="CH1111" s="337"/>
      <c r="CI1111" s="333"/>
      <c r="CJ1111" s="333"/>
      <c r="CK1111" s="333"/>
      <c r="CL1111" s="333"/>
      <c r="CM1111" s="333"/>
      <c r="CN1111" s="333"/>
      <c r="CO1111" s="333"/>
      <c r="CP1111" s="333"/>
      <c r="CQ1111" s="337"/>
      <c r="CR1111" s="337"/>
      <c r="CS1111" s="337"/>
      <c r="CT1111" s="337"/>
      <c r="CU1111" s="337"/>
      <c r="CV1111" s="337"/>
      <c r="CW1111" s="337"/>
      <c r="CX1111" s="337"/>
      <c r="CY1111" s="337"/>
      <c r="CZ1111" s="337"/>
      <c r="DA1111" s="337"/>
      <c r="DB1111" s="337"/>
      <c r="DC1111" s="337"/>
      <c r="DD1111" s="337"/>
      <c r="DE1111" s="337"/>
      <c r="DF1111" s="337"/>
      <c r="DG1111" s="337"/>
      <c r="DH1111" s="337"/>
      <c r="DI1111" s="337"/>
      <c r="DJ1111" s="337"/>
      <c r="DK1111" s="337"/>
      <c r="DL1111" s="337"/>
      <c r="DM1111"/>
      <c r="DN1111"/>
      <c r="DO1111"/>
      <c r="EA1111" s="333"/>
      <c r="EB1111" s="333"/>
      <c r="EC1111" s="333"/>
      <c r="ED1111" s="333"/>
      <c r="EE1111" s="333"/>
      <c r="EF1111" s="333"/>
      <c r="EG1111" s="333"/>
      <c r="EH1111" s="333"/>
      <c r="EJ1111" s="66"/>
      <c r="EL1111" s="66"/>
      <c r="EM1111" s="338"/>
    </row>
    <row r="1112" spans="1:143" s="83" customFormat="1">
      <c r="A1112" s="66"/>
      <c r="B1112" s="66"/>
      <c r="C1112" s="120"/>
      <c r="D1112" s="66"/>
      <c r="E1112" s="197"/>
      <c r="F1112" s="120"/>
      <c r="G1112" s="333"/>
      <c r="H1112" s="333"/>
      <c r="I1112" s="333"/>
      <c r="J1112" s="333"/>
      <c r="K1112" s="333"/>
      <c r="L1112" s="333"/>
      <c r="M1112" s="333"/>
      <c r="N1112" s="333"/>
      <c r="O1112" s="333"/>
      <c r="P1112" s="333"/>
      <c r="Q1112" s="333"/>
      <c r="R1112" s="333"/>
      <c r="S1112" s="333"/>
      <c r="T1112" s="333"/>
      <c r="U1112" s="333"/>
      <c r="V1112" s="333"/>
      <c r="W1112" s="333"/>
      <c r="X1112" s="333"/>
      <c r="Y1112" s="333"/>
      <c r="Z1112" s="333"/>
      <c r="AA1112" s="333"/>
      <c r="AB1112" s="333"/>
      <c r="AC1112" s="333"/>
      <c r="AD1112" s="333"/>
      <c r="AE1112" s="333"/>
      <c r="AF1112" s="333"/>
      <c r="AG1112" s="333"/>
      <c r="AH1112" s="333"/>
      <c r="AI1112" s="333"/>
      <c r="AJ1112" s="333"/>
      <c r="AK1112" s="333"/>
      <c r="AL1112" s="333"/>
      <c r="AM1112" s="333"/>
      <c r="AN1112" s="333"/>
      <c r="AO1112"/>
      <c r="AP1112"/>
      <c r="AQ1112"/>
      <c r="AR1112"/>
      <c r="AS1112" s="333"/>
      <c r="AT1112" s="333"/>
      <c r="AU1112" s="333"/>
      <c r="AV1112" s="333"/>
      <c r="AW1112" s="333"/>
      <c r="AX1112" s="333"/>
      <c r="AY1112" s="333"/>
      <c r="AZ1112" s="333"/>
      <c r="BA1112"/>
      <c r="BB1112"/>
      <c r="BC1112"/>
      <c r="BD1112"/>
      <c r="BE1112"/>
      <c r="BF1112"/>
      <c r="BG1112" s="333"/>
      <c r="BH1112" s="333"/>
      <c r="BI1112" s="333"/>
      <c r="BJ1112" s="333"/>
      <c r="BK1112" s="333"/>
      <c r="BL1112" s="333"/>
      <c r="BM1112" s="333"/>
      <c r="BN1112" s="333"/>
      <c r="BO1112" s="333"/>
      <c r="BP1112" s="333"/>
      <c r="BQ1112" s="333"/>
      <c r="BR1112" s="333"/>
      <c r="BS1112" s="333"/>
      <c r="BT1112" s="333"/>
      <c r="BU1112" s="333"/>
      <c r="BV1112" s="333"/>
      <c r="BW1112" s="333"/>
      <c r="BX1112" s="333"/>
      <c r="BY1112" s="333"/>
      <c r="BZ1112" s="333"/>
      <c r="CA1112" s="333"/>
      <c r="CB1112" s="333"/>
      <c r="CC1112" s="333"/>
      <c r="CD1112" s="333"/>
      <c r="CE1112" s="337"/>
      <c r="CF1112" s="337"/>
      <c r="CG1112" s="337"/>
      <c r="CH1112" s="337"/>
      <c r="CI1112" s="333"/>
      <c r="CJ1112" s="333"/>
      <c r="CK1112" s="333"/>
      <c r="CL1112" s="333"/>
      <c r="CM1112" s="333"/>
      <c r="CN1112" s="333"/>
      <c r="CO1112" s="333"/>
      <c r="CP1112" s="333"/>
      <c r="CQ1112" s="337"/>
      <c r="CR1112" s="337"/>
      <c r="CS1112" s="337"/>
      <c r="CT1112" s="337"/>
      <c r="CU1112" s="337"/>
      <c r="CV1112" s="337"/>
      <c r="CW1112" s="337"/>
      <c r="CX1112" s="337"/>
      <c r="CY1112" s="337"/>
      <c r="CZ1112" s="337"/>
      <c r="DA1112" s="337"/>
      <c r="DB1112" s="337"/>
      <c r="DC1112" s="337"/>
      <c r="DD1112" s="337"/>
      <c r="DE1112" s="337"/>
      <c r="DF1112" s="337"/>
      <c r="DG1112" s="337"/>
      <c r="DH1112" s="337"/>
      <c r="DI1112" s="337"/>
      <c r="DJ1112" s="337"/>
      <c r="DK1112" s="337"/>
      <c r="DL1112" s="337"/>
      <c r="DM1112"/>
      <c r="DN1112"/>
      <c r="DO1112"/>
      <c r="EA1112" s="333"/>
      <c r="EB1112" s="333"/>
      <c r="EC1112" s="333"/>
      <c r="ED1112" s="333"/>
      <c r="EE1112" s="333"/>
      <c r="EF1112" s="333"/>
      <c r="EG1112" s="333"/>
      <c r="EH1112" s="333"/>
      <c r="EJ1112" s="66"/>
      <c r="EL1112" s="66"/>
      <c r="EM1112" s="338"/>
    </row>
    <row r="1113" spans="1:143" s="83" customFormat="1">
      <c r="A1113" s="66"/>
      <c r="B1113" s="66"/>
      <c r="C1113" s="120"/>
      <c r="D1113" s="66"/>
      <c r="E1113" s="197"/>
      <c r="F1113" s="120"/>
      <c r="G1113" s="333"/>
      <c r="H1113" s="333"/>
      <c r="I1113" s="333"/>
      <c r="J1113" s="333"/>
      <c r="K1113" s="333"/>
      <c r="L1113" s="333"/>
      <c r="M1113" s="333"/>
      <c r="N1113" s="333"/>
      <c r="O1113" s="333"/>
      <c r="P1113" s="333"/>
      <c r="Q1113" s="333"/>
      <c r="R1113" s="333"/>
      <c r="S1113" s="333"/>
      <c r="T1113" s="333"/>
      <c r="U1113" s="333"/>
      <c r="V1113" s="333"/>
      <c r="W1113" s="333"/>
      <c r="X1113" s="333"/>
      <c r="Y1113" s="333"/>
      <c r="Z1113" s="333"/>
      <c r="AA1113" s="333"/>
      <c r="AB1113" s="333"/>
      <c r="AC1113" s="333"/>
      <c r="AD1113" s="333"/>
      <c r="AE1113" s="333"/>
      <c r="AF1113" s="333"/>
      <c r="AG1113" s="333"/>
      <c r="AH1113" s="333"/>
      <c r="AI1113" s="333"/>
      <c r="AJ1113" s="333"/>
      <c r="AK1113" s="333"/>
      <c r="AL1113" s="333"/>
      <c r="AM1113" s="333"/>
      <c r="AN1113" s="333"/>
      <c r="AO1113"/>
      <c r="AP1113"/>
      <c r="AQ1113"/>
      <c r="AR1113"/>
      <c r="AS1113" s="333"/>
      <c r="AT1113" s="333"/>
      <c r="AU1113" s="333"/>
      <c r="AV1113" s="333"/>
      <c r="AW1113" s="333"/>
      <c r="AX1113" s="333"/>
      <c r="AY1113" s="333"/>
      <c r="AZ1113" s="333"/>
      <c r="BA1113"/>
      <c r="BB1113"/>
      <c r="BC1113"/>
      <c r="BD1113"/>
      <c r="BE1113"/>
      <c r="BF1113"/>
      <c r="BG1113" s="333"/>
      <c r="BH1113" s="333"/>
      <c r="BI1113" s="333"/>
      <c r="BJ1113" s="333"/>
      <c r="BK1113" s="333"/>
      <c r="BL1113" s="333"/>
      <c r="BM1113" s="333"/>
      <c r="BN1113" s="333"/>
      <c r="BO1113" s="333"/>
      <c r="BP1113" s="333"/>
      <c r="BQ1113" s="333"/>
      <c r="BR1113" s="333"/>
      <c r="BS1113" s="333"/>
      <c r="BT1113" s="333"/>
      <c r="BU1113" s="333"/>
      <c r="BV1113" s="333"/>
      <c r="BW1113" s="333"/>
      <c r="BX1113" s="333"/>
      <c r="BY1113" s="333"/>
      <c r="BZ1113" s="333"/>
      <c r="CA1113" s="333"/>
      <c r="CB1113" s="333"/>
      <c r="CC1113" s="333"/>
      <c r="CD1113" s="333"/>
      <c r="CE1113" s="337"/>
      <c r="CF1113" s="337"/>
      <c r="CG1113" s="337"/>
      <c r="CH1113" s="337"/>
      <c r="CI1113" s="333"/>
      <c r="CJ1113" s="333"/>
      <c r="CK1113" s="333"/>
      <c r="CL1113" s="333"/>
      <c r="CM1113" s="333"/>
      <c r="CN1113" s="333"/>
      <c r="CO1113" s="333"/>
      <c r="CP1113" s="333"/>
      <c r="CQ1113" s="337"/>
      <c r="CR1113" s="337"/>
      <c r="CS1113" s="337"/>
      <c r="CT1113" s="337"/>
      <c r="CU1113" s="337"/>
      <c r="CV1113" s="337"/>
      <c r="CW1113" s="337"/>
      <c r="CX1113" s="337"/>
      <c r="CY1113" s="337"/>
      <c r="CZ1113" s="337"/>
      <c r="DA1113" s="337"/>
      <c r="DB1113" s="337"/>
      <c r="DC1113" s="337"/>
      <c r="DD1113" s="337"/>
      <c r="DE1113" s="337"/>
      <c r="DF1113" s="337"/>
      <c r="DG1113" s="337"/>
      <c r="DH1113" s="337"/>
      <c r="DI1113" s="337"/>
      <c r="DJ1113" s="337"/>
      <c r="DK1113" s="337"/>
      <c r="DL1113" s="337"/>
      <c r="DM1113"/>
      <c r="DN1113"/>
      <c r="DO1113"/>
      <c r="EA1113" s="333"/>
      <c r="EB1113" s="333"/>
      <c r="EC1113" s="333"/>
      <c r="ED1113" s="333"/>
      <c r="EE1113" s="333"/>
      <c r="EF1113" s="333"/>
      <c r="EG1113" s="333"/>
      <c r="EH1113" s="333"/>
      <c r="EJ1113" s="66"/>
      <c r="EL1113" s="66"/>
      <c r="EM1113" s="338"/>
    </row>
    <row r="1114" spans="1:143" s="83" customFormat="1">
      <c r="A1114" s="66"/>
      <c r="B1114" s="66"/>
      <c r="C1114" s="120"/>
      <c r="D1114" s="66"/>
      <c r="E1114" s="197"/>
      <c r="F1114" s="120"/>
      <c r="G1114" s="333"/>
      <c r="H1114" s="333"/>
      <c r="I1114" s="333"/>
      <c r="J1114" s="333"/>
      <c r="K1114" s="333"/>
      <c r="L1114" s="333"/>
      <c r="M1114" s="333"/>
      <c r="N1114" s="333"/>
      <c r="O1114" s="333"/>
      <c r="P1114" s="333"/>
      <c r="Q1114" s="333"/>
      <c r="R1114" s="333"/>
      <c r="S1114" s="333"/>
      <c r="T1114" s="333"/>
      <c r="U1114" s="333"/>
      <c r="V1114" s="333"/>
      <c r="W1114" s="333"/>
      <c r="X1114" s="333"/>
      <c r="Y1114" s="333"/>
      <c r="Z1114" s="333"/>
      <c r="AA1114" s="333"/>
      <c r="AB1114" s="333"/>
      <c r="AC1114" s="333"/>
      <c r="AD1114" s="333"/>
      <c r="AE1114" s="333"/>
      <c r="AF1114" s="333"/>
      <c r="AG1114" s="333"/>
      <c r="AH1114" s="333"/>
      <c r="AI1114" s="333"/>
      <c r="AJ1114" s="333"/>
      <c r="AK1114" s="333"/>
      <c r="AL1114" s="333"/>
      <c r="AM1114" s="333"/>
      <c r="AN1114" s="333"/>
      <c r="AO1114"/>
      <c r="AP1114"/>
      <c r="AQ1114"/>
      <c r="AR1114"/>
      <c r="AS1114" s="333"/>
      <c r="AT1114" s="333"/>
      <c r="AU1114" s="333"/>
      <c r="AV1114" s="333"/>
      <c r="AW1114" s="333"/>
      <c r="AX1114" s="333"/>
      <c r="AY1114" s="333"/>
      <c r="AZ1114" s="333"/>
      <c r="BA1114"/>
      <c r="BB1114"/>
      <c r="BC1114"/>
      <c r="BD1114"/>
      <c r="BE1114"/>
      <c r="BF1114"/>
      <c r="BG1114" s="333"/>
      <c r="BH1114" s="333"/>
      <c r="BI1114" s="333"/>
      <c r="BJ1114" s="333"/>
      <c r="BK1114" s="333"/>
      <c r="BL1114" s="333"/>
      <c r="BM1114" s="333"/>
      <c r="BN1114" s="333"/>
      <c r="BO1114" s="333"/>
      <c r="BP1114" s="333"/>
      <c r="BQ1114" s="333"/>
      <c r="BR1114" s="333"/>
      <c r="BS1114" s="333"/>
      <c r="BT1114" s="333"/>
      <c r="BU1114" s="333"/>
      <c r="BV1114" s="333"/>
      <c r="BW1114" s="333"/>
      <c r="BX1114" s="333"/>
      <c r="BY1114" s="333"/>
      <c r="BZ1114" s="333"/>
      <c r="CA1114" s="333"/>
      <c r="CB1114" s="333"/>
      <c r="CC1114" s="333"/>
      <c r="CD1114" s="333"/>
      <c r="CE1114" s="337"/>
      <c r="CF1114" s="337"/>
      <c r="CG1114" s="337"/>
      <c r="CH1114" s="337"/>
      <c r="CI1114" s="333"/>
      <c r="CJ1114" s="333"/>
      <c r="CK1114" s="333"/>
      <c r="CL1114" s="333"/>
      <c r="CM1114" s="333"/>
      <c r="CN1114" s="333"/>
      <c r="CO1114" s="333"/>
      <c r="CP1114" s="333"/>
      <c r="CQ1114" s="337"/>
      <c r="CR1114" s="337"/>
      <c r="CS1114" s="337"/>
      <c r="CT1114" s="337"/>
      <c r="CU1114" s="337"/>
      <c r="CV1114" s="337"/>
      <c r="CW1114" s="337"/>
      <c r="CX1114" s="337"/>
      <c r="CY1114" s="337"/>
      <c r="CZ1114" s="337"/>
      <c r="DA1114" s="337"/>
      <c r="DB1114" s="337"/>
      <c r="DC1114" s="337"/>
      <c r="DD1114" s="337"/>
      <c r="DE1114" s="337"/>
      <c r="DF1114" s="337"/>
      <c r="DG1114" s="337"/>
      <c r="DH1114" s="337"/>
      <c r="DI1114" s="337"/>
      <c r="DJ1114" s="337"/>
      <c r="DK1114" s="337"/>
      <c r="DL1114" s="337"/>
      <c r="DM1114"/>
      <c r="DN1114"/>
      <c r="DO1114"/>
      <c r="EA1114" s="333"/>
      <c r="EB1114" s="333"/>
      <c r="EC1114" s="333"/>
      <c r="ED1114" s="333"/>
      <c r="EE1114" s="333"/>
      <c r="EF1114" s="333"/>
      <c r="EG1114" s="333"/>
      <c r="EH1114" s="333"/>
      <c r="EJ1114" s="66"/>
      <c r="EL1114" s="66"/>
      <c r="EM1114" s="338"/>
    </row>
    <row r="1115" spans="1:143" s="83" customFormat="1">
      <c r="A1115" s="66"/>
      <c r="B1115" s="66"/>
      <c r="C1115" s="120"/>
      <c r="D1115" s="66"/>
      <c r="E1115" s="197"/>
      <c r="F1115" s="120"/>
      <c r="G1115" s="333"/>
      <c r="H1115" s="333"/>
      <c r="I1115" s="333"/>
      <c r="J1115" s="333"/>
      <c r="K1115" s="333"/>
      <c r="L1115" s="333"/>
      <c r="M1115" s="333"/>
      <c r="N1115" s="333"/>
      <c r="O1115" s="333"/>
      <c r="P1115" s="333"/>
      <c r="Q1115" s="333"/>
      <c r="R1115" s="333"/>
      <c r="S1115" s="333"/>
      <c r="T1115" s="333"/>
      <c r="U1115" s="333"/>
      <c r="V1115" s="333"/>
      <c r="W1115" s="333"/>
      <c r="X1115" s="333"/>
      <c r="Y1115" s="333"/>
      <c r="Z1115" s="333"/>
      <c r="AA1115" s="333"/>
      <c r="AB1115" s="333"/>
      <c r="AC1115" s="333"/>
      <c r="AD1115" s="333"/>
      <c r="AE1115" s="333"/>
      <c r="AF1115" s="333"/>
      <c r="AG1115" s="333"/>
      <c r="AH1115" s="333"/>
      <c r="AI1115" s="333"/>
      <c r="AJ1115" s="333"/>
      <c r="AK1115" s="333"/>
      <c r="AL1115" s="333"/>
      <c r="AM1115" s="333"/>
      <c r="AN1115" s="333"/>
      <c r="AO1115"/>
      <c r="AP1115"/>
      <c r="AQ1115"/>
      <c r="AR1115"/>
      <c r="AS1115" s="333"/>
      <c r="AT1115" s="333"/>
      <c r="AU1115" s="333"/>
      <c r="AV1115" s="333"/>
      <c r="AW1115" s="333"/>
      <c r="AX1115" s="333"/>
      <c r="AY1115" s="333"/>
      <c r="AZ1115" s="333"/>
      <c r="BA1115"/>
      <c r="BB1115"/>
      <c r="BC1115"/>
      <c r="BD1115"/>
      <c r="BE1115"/>
      <c r="BF1115"/>
      <c r="BG1115" s="333"/>
      <c r="BH1115" s="333"/>
      <c r="BI1115" s="333"/>
      <c r="BJ1115" s="333"/>
      <c r="BK1115" s="333"/>
      <c r="BL1115" s="333"/>
      <c r="BM1115" s="333"/>
      <c r="BN1115" s="333"/>
      <c r="BO1115" s="333"/>
      <c r="BP1115" s="333"/>
      <c r="BQ1115" s="333"/>
      <c r="BR1115" s="333"/>
      <c r="BS1115" s="333"/>
      <c r="BT1115" s="333"/>
      <c r="BU1115" s="333"/>
      <c r="BV1115" s="333"/>
      <c r="BW1115" s="333"/>
      <c r="BX1115" s="333"/>
      <c r="BY1115" s="333"/>
      <c r="BZ1115" s="333"/>
      <c r="CA1115" s="333"/>
      <c r="CB1115" s="333"/>
      <c r="CC1115" s="333"/>
      <c r="CD1115" s="333"/>
      <c r="CE1115" s="337"/>
      <c r="CF1115" s="337"/>
      <c r="CG1115" s="337"/>
      <c r="CH1115" s="337"/>
      <c r="CI1115" s="333"/>
      <c r="CJ1115" s="333"/>
      <c r="CK1115" s="333"/>
      <c r="CL1115" s="333"/>
      <c r="CM1115" s="333"/>
      <c r="CN1115" s="333"/>
      <c r="CO1115" s="333"/>
      <c r="CP1115" s="333"/>
      <c r="CQ1115" s="337"/>
      <c r="CR1115" s="337"/>
      <c r="CS1115" s="337"/>
      <c r="CT1115" s="337"/>
      <c r="CU1115" s="337"/>
      <c r="CV1115" s="337"/>
      <c r="CW1115" s="337"/>
      <c r="CX1115" s="337"/>
      <c r="CY1115" s="337"/>
      <c r="CZ1115" s="337"/>
      <c r="DA1115" s="337"/>
      <c r="DB1115" s="337"/>
      <c r="DC1115" s="337"/>
      <c r="DD1115" s="337"/>
      <c r="DE1115" s="337"/>
      <c r="DF1115" s="337"/>
      <c r="DG1115" s="337"/>
      <c r="DH1115" s="337"/>
      <c r="DI1115" s="337"/>
      <c r="DJ1115" s="337"/>
      <c r="DK1115" s="337"/>
      <c r="DL1115" s="337"/>
      <c r="DM1115"/>
      <c r="DN1115"/>
      <c r="DO1115"/>
      <c r="EA1115" s="333"/>
      <c r="EB1115" s="333"/>
      <c r="EC1115" s="333"/>
      <c r="ED1115" s="333"/>
      <c r="EE1115" s="333"/>
      <c r="EF1115" s="333"/>
      <c r="EG1115" s="333"/>
      <c r="EH1115" s="333"/>
      <c r="EJ1115" s="66"/>
      <c r="EL1115" s="66"/>
      <c r="EM1115" s="338"/>
    </row>
    <row r="1116" spans="1:143" s="83" customFormat="1">
      <c r="A1116" s="66"/>
      <c r="B1116" s="66"/>
      <c r="C1116" s="120"/>
      <c r="D1116" s="66"/>
      <c r="E1116" s="197"/>
      <c r="F1116" s="120"/>
      <c r="G1116" s="333"/>
      <c r="H1116" s="333"/>
      <c r="I1116" s="333"/>
      <c r="J1116" s="333"/>
      <c r="K1116" s="333"/>
      <c r="L1116" s="333"/>
      <c r="M1116" s="333"/>
      <c r="N1116" s="333"/>
      <c r="O1116" s="333"/>
      <c r="P1116" s="333"/>
      <c r="Q1116" s="333"/>
      <c r="R1116" s="333"/>
      <c r="S1116" s="333"/>
      <c r="T1116" s="333"/>
      <c r="U1116" s="333"/>
      <c r="V1116" s="333"/>
      <c r="W1116" s="333"/>
      <c r="X1116" s="333"/>
      <c r="Y1116" s="333"/>
      <c r="Z1116" s="333"/>
      <c r="AA1116" s="333"/>
      <c r="AB1116" s="333"/>
      <c r="AC1116" s="333"/>
      <c r="AD1116" s="333"/>
      <c r="AE1116" s="333"/>
      <c r="AF1116" s="333"/>
      <c r="AG1116" s="333"/>
      <c r="AH1116" s="333"/>
      <c r="AI1116" s="333"/>
      <c r="AJ1116" s="333"/>
      <c r="AK1116" s="333"/>
      <c r="AL1116" s="333"/>
      <c r="AM1116" s="333"/>
      <c r="AN1116" s="333"/>
      <c r="AO1116"/>
      <c r="AP1116"/>
      <c r="AQ1116"/>
      <c r="AR1116"/>
      <c r="AS1116" s="333"/>
      <c r="AT1116" s="333"/>
      <c r="AU1116" s="333"/>
      <c r="AV1116" s="333"/>
      <c r="AW1116" s="333"/>
      <c r="AX1116" s="333"/>
      <c r="AY1116" s="333"/>
      <c r="AZ1116" s="333"/>
      <c r="BA1116"/>
      <c r="BB1116"/>
      <c r="BC1116"/>
      <c r="BD1116"/>
      <c r="BE1116"/>
      <c r="BF1116"/>
      <c r="BG1116" s="333"/>
      <c r="BH1116" s="333"/>
      <c r="BI1116" s="333"/>
      <c r="BJ1116" s="333"/>
      <c r="BK1116" s="333"/>
      <c r="BL1116" s="333"/>
      <c r="BM1116" s="333"/>
      <c r="BN1116" s="333"/>
      <c r="BO1116" s="333"/>
      <c r="BP1116" s="333"/>
      <c r="BQ1116" s="333"/>
      <c r="BR1116" s="333"/>
      <c r="BS1116" s="333"/>
      <c r="BT1116" s="333"/>
      <c r="BU1116" s="333"/>
      <c r="BV1116" s="333"/>
      <c r="BW1116" s="333"/>
      <c r="BX1116" s="333"/>
      <c r="BY1116" s="333"/>
      <c r="BZ1116" s="333"/>
      <c r="CA1116" s="333"/>
      <c r="CB1116" s="333"/>
      <c r="CC1116" s="333"/>
      <c r="CD1116" s="333"/>
      <c r="CE1116" s="337"/>
      <c r="CF1116" s="337"/>
      <c r="CG1116" s="337"/>
      <c r="CH1116" s="337"/>
      <c r="CI1116" s="333"/>
      <c r="CJ1116" s="333"/>
      <c r="CK1116" s="333"/>
      <c r="CL1116" s="333"/>
      <c r="CM1116" s="333"/>
      <c r="CN1116" s="333"/>
      <c r="CO1116" s="333"/>
      <c r="CP1116" s="333"/>
      <c r="CQ1116" s="337"/>
      <c r="CR1116" s="337"/>
      <c r="CS1116" s="337"/>
      <c r="CT1116" s="337"/>
      <c r="CU1116" s="337"/>
      <c r="CV1116" s="337"/>
      <c r="CW1116" s="337"/>
      <c r="CX1116" s="337"/>
      <c r="CY1116" s="337"/>
      <c r="CZ1116" s="337"/>
      <c r="DA1116" s="337"/>
      <c r="DB1116" s="337"/>
      <c r="DC1116" s="337"/>
      <c r="DD1116" s="337"/>
      <c r="DE1116" s="337"/>
      <c r="DF1116" s="337"/>
      <c r="DG1116" s="337"/>
      <c r="DH1116" s="337"/>
      <c r="DI1116" s="337"/>
      <c r="DJ1116" s="337"/>
      <c r="DK1116" s="337"/>
      <c r="DL1116" s="337"/>
      <c r="DM1116"/>
      <c r="DN1116"/>
      <c r="DO1116"/>
      <c r="EA1116" s="333"/>
      <c r="EB1116" s="333"/>
      <c r="EC1116" s="333"/>
      <c r="ED1116" s="333"/>
      <c r="EE1116" s="333"/>
      <c r="EF1116" s="333"/>
      <c r="EG1116" s="333"/>
      <c r="EH1116" s="333"/>
      <c r="EJ1116" s="66"/>
      <c r="EL1116" s="66"/>
      <c r="EM1116" s="338"/>
    </row>
    <row r="1117" spans="1:143" s="83" customFormat="1">
      <c r="A1117" s="66"/>
      <c r="B1117" s="66"/>
      <c r="C1117" s="120"/>
      <c r="D1117" s="66"/>
      <c r="E1117" s="197"/>
      <c r="F1117" s="120"/>
      <c r="G1117" s="333"/>
      <c r="H1117" s="333"/>
      <c r="I1117" s="333"/>
      <c r="J1117" s="333"/>
      <c r="K1117" s="333"/>
      <c r="L1117" s="333"/>
      <c r="M1117" s="333"/>
      <c r="N1117" s="333"/>
      <c r="O1117" s="333"/>
      <c r="P1117" s="333"/>
      <c r="Q1117" s="333"/>
      <c r="R1117" s="333"/>
      <c r="S1117" s="333"/>
      <c r="T1117" s="333"/>
      <c r="U1117" s="333"/>
      <c r="V1117" s="333"/>
      <c r="W1117" s="333"/>
      <c r="X1117" s="333"/>
      <c r="Y1117" s="333"/>
      <c r="Z1117" s="333"/>
      <c r="AA1117" s="333"/>
      <c r="AB1117" s="333"/>
      <c r="AC1117" s="333"/>
      <c r="AD1117" s="333"/>
      <c r="AE1117" s="333"/>
      <c r="AF1117" s="333"/>
      <c r="AG1117" s="333"/>
      <c r="AH1117" s="333"/>
      <c r="AI1117" s="333"/>
      <c r="AJ1117" s="333"/>
      <c r="AK1117" s="333"/>
      <c r="AL1117" s="333"/>
      <c r="AM1117" s="333"/>
      <c r="AN1117" s="333"/>
      <c r="AO1117"/>
      <c r="AP1117"/>
      <c r="AQ1117"/>
      <c r="AR1117"/>
      <c r="AS1117" s="333"/>
      <c r="AT1117" s="333"/>
      <c r="AU1117" s="333"/>
      <c r="AV1117" s="333"/>
      <c r="AW1117" s="333"/>
      <c r="AX1117" s="333"/>
      <c r="AY1117" s="333"/>
      <c r="AZ1117" s="333"/>
      <c r="BA1117"/>
      <c r="BB1117"/>
      <c r="BC1117"/>
      <c r="BD1117"/>
      <c r="BE1117"/>
      <c r="BF1117"/>
      <c r="BG1117" s="333"/>
      <c r="BH1117" s="333"/>
      <c r="BI1117" s="333"/>
      <c r="BJ1117" s="333"/>
      <c r="BK1117" s="333"/>
      <c r="BL1117" s="333"/>
      <c r="BM1117" s="333"/>
      <c r="BN1117" s="333"/>
      <c r="BO1117" s="333"/>
      <c r="BP1117" s="333"/>
      <c r="BQ1117" s="333"/>
      <c r="BR1117" s="333"/>
      <c r="BS1117" s="333"/>
      <c r="BT1117" s="333"/>
      <c r="BU1117" s="333"/>
      <c r="BV1117" s="333"/>
      <c r="BW1117" s="333"/>
      <c r="BX1117" s="333"/>
      <c r="BY1117" s="333"/>
      <c r="BZ1117" s="333"/>
      <c r="CA1117" s="333"/>
      <c r="CB1117" s="333"/>
      <c r="CC1117" s="333"/>
      <c r="CD1117" s="333"/>
      <c r="CE1117" s="337"/>
      <c r="CF1117" s="337"/>
      <c r="CG1117" s="337"/>
      <c r="CH1117" s="337"/>
      <c r="CI1117" s="333"/>
      <c r="CJ1117" s="333"/>
      <c r="CK1117" s="333"/>
      <c r="CL1117" s="333"/>
      <c r="CM1117" s="333"/>
      <c r="CN1117" s="333"/>
      <c r="CO1117" s="333"/>
      <c r="CP1117" s="333"/>
      <c r="CQ1117" s="337"/>
      <c r="CR1117" s="337"/>
      <c r="CS1117" s="337"/>
      <c r="CT1117" s="337"/>
      <c r="CU1117" s="337"/>
      <c r="CV1117" s="337"/>
      <c r="CW1117" s="337"/>
      <c r="CX1117" s="337"/>
      <c r="CY1117" s="337"/>
      <c r="CZ1117" s="337"/>
      <c r="DA1117" s="337"/>
      <c r="DB1117" s="337"/>
      <c r="DC1117" s="337"/>
      <c r="DD1117" s="337"/>
      <c r="DE1117" s="337"/>
      <c r="DF1117" s="337"/>
      <c r="DG1117" s="337"/>
      <c r="DH1117" s="337"/>
      <c r="DI1117" s="337"/>
      <c r="DJ1117" s="337"/>
      <c r="DK1117" s="337"/>
      <c r="DL1117" s="337"/>
      <c r="DM1117"/>
      <c r="DN1117"/>
      <c r="DO1117"/>
      <c r="EA1117" s="333"/>
      <c r="EB1117" s="333"/>
      <c r="EC1117" s="333"/>
      <c r="ED1117" s="333"/>
      <c r="EE1117" s="333"/>
      <c r="EF1117" s="333"/>
      <c r="EG1117" s="333"/>
      <c r="EH1117" s="333"/>
      <c r="EJ1117" s="66"/>
      <c r="EL1117" s="66"/>
      <c r="EM1117" s="338"/>
    </row>
    <row r="1118" spans="1:143" s="83" customFormat="1">
      <c r="A1118" s="66"/>
      <c r="B1118" s="66"/>
      <c r="C1118" s="120"/>
      <c r="D1118" s="66"/>
      <c r="E1118" s="197"/>
      <c r="F1118" s="120"/>
      <c r="G1118" s="333"/>
      <c r="H1118" s="333"/>
      <c r="I1118" s="333"/>
      <c r="J1118" s="333"/>
      <c r="K1118" s="333"/>
      <c r="L1118" s="333"/>
      <c r="M1118" s="333"/>
      <c r="N1118" s="333"/>
      <c r="O1118" s="333"/>
      <c r="P1118" s="333"/>
      <c r="Q1118" s="333"/>
      <c r="R1118" s="333"/>
      <c r="S1118" s="333"/>
      <c r="T1118" s="333"/>
      <c r="U1118" s="333"/>
      <c r="V1118" s="333"/>
      <c r="W1118" s="333"/>
      <c r="X1118" s="333"/>
      <c r="Y1118" s="333"/>
      <c r="Z1118" s="333"/>
      <c r="AA1118" s="333"/>
      <c r="AB1118" s="333"/>
      <c r="AC1118" s="333"/>
      <c r="AD1118" s="333"/>
      <c r="AE1118" s="333"/>
      <c r="AF1118" s="333"/>
      <c r="AG1118" s="333"/>
      <c r="AH1118" s="333"/>
      <c r="AI1118" s="333"/>
      <c r="AJ1118" s="333"/>
      <c r="AK1118" s="333"/>
      <c r="AL1118" s="333"/>
      <c r="AM1118" s="333"/>
      <c r="AN1118" s="333"/>
      <c r="AO1118"/>
      <c r="AP1118"/>
      <c r="AQ1118"/>
      <c r="AR1118"/>
      <c r="AS1118" s="333"/>
      <c r="AT1118" s="333"/>
      <c r="AU1118" s="333"/>
      <c r="AV1118" s="333"/>
      <c r="AW1118" s="333"/>
      <c r="AX1118" s="333"/>
      <c r="AY1118" s="333"/>
      <c r="AZ1118" s="333"/>
      <c r="BA1118"/>
      <c r="BB1118"/>
      <c r="BC1118"/>
      <c r="BD1118"/>
      <c r="BE1118"/>
      <c r="BF1118"/>
      <c r="BG1118" s="333"/>
      <c r="BH1118" s="333"/>
      <c r="BI1118" s="333"/>
      <c r="BJ1118" s="333"/>
      <c r="BK1118" s="333"/>
      <c r="BL1118" s="333"/>
      <c r="BM1118" s="333"/>
      <c r="BN1118" s="333"/>
      <c r="BO1118" s="333"/>
      <c r="BP1118" s="333"/>
      <c r="BQ1118" s="333"/>
      <c r="BR1118" s="333"/>
      <c r="BS1118" s="333"/>
      <c r="BT1118" s="333"/>
      <c r="BU1118" s="333"/>
      <c r="BV1118" s="333"/>
      <c r="BW1118" s="333"/>
      <c r="BX1118" s="333"/>
      <c r="BY1118" s="333"/>
      <c r="BZ1118" s="333"/>
      <c r="CA1118" s="333"/>
      <c r="CB1118" s="333"/>
      <c r="CC1118" s="333"/>
      <c r="CD1118" s="333"/>
      <c r="CE1118" s="337"/>
      <c r="CF1118" s="337"/>
      <c r="CG1118" s="337"/>
      <c r="CH1118" s="337"/>
      <c r="CI1118" s="333"/>
      <c r="CJ1118" s="333"/>
      <c r="CK1118" s="333"/>
      <c r="CL1118" s="333"/>
      <c r="CM1118" s="333"/>
      <c r="CN1118" s="333"/>
      <c r="CO1118" s="333"/>
      <c r="CP1118" s="333"/>
      <c r="CQ1118" s="337"/>
      <c r="CR1118" s="337"/>
      <c r="CS1118" s="337"/>
      <c r="CT1118" s="337"/>
      <c r="CU1118" s="337"/>
      <c r="CV1118" s="337"/>
      <c r="CW1118" s="337"/>
      <c r="CX1118" s="337"/>
      <c r="CY1118" s="337"/>
      <c r="CZ1118" s="337"/>
      <c r="DA1118" s="337"/>
      <c r="DB1118" s="337"/>
      <c r="DC1118" s="337"/>
      <c r="DD1118" s="337"/>
      <c r="DE1118" s="337"/>
      <c r="DF1118" s="337"/>
      <c r="DG1118" s="337"/>
      <c r="DH1118" s="337"/>
      <c r="DI1118" s="337"/>
      <c r="DJ1118" s="337"/>
      <c r="DK1118" s="337"/>
      <c r="DL1118" s="337"/>
      <c r="DM1118"/>
      <c r="DN1118"/>
      <c r="DO1118"/>
      <c r="EA1118" s="333"/>
      <c r="EB1118" s="333"/>
      <c r="EC1118" s="333"/>
      <c r="ED1118" s="333"/>
      <c r="EE1118" s="333"/>
      <c r="EF1118" s="333"/>
      <c r="EG1118" s="333"/>
      <c r="EH1118" s="333"/>
      <c r="EJ1118" s="66"/>
      <c r="EL1118" s="66"/>
      <c r="EM1118" s="338"/>
    </row>
    <row r="1119" spans="1:143" s="83" customFormat="1">
      <c r="A1119" s="66"/>
      <c r="B1119" s="66"/>
      <c r="C1119" s="120"/>
      <c r="D1119" s="66"/>
      <c r="E1119" s="197"/>
      <c r="F1119" s="120"/>
      <c r="G1119" s="333"/>
      <c r="H1119" s="333"/>
      <c r="I1119" s="333"/>
      <c r="J1119" s="333"/>
      <c r="K1119" s="333"/>
      <c r="L1119" s="333"/>
      <c r="M1119" s="333"/>
      <c r="N1119" s="333"/>
      <c r="O1119" s="333"/>
      <c r="P1119" s="333"/>
      <c r="Q1119" s="333"/>
      <c r="R1119" s="333"/>
      <c r="S1119" s="333"/>
      <c r="T1119" s="333"/>
      <c r="U1119" s="333"/>
      <c r="V1119" s="333"/>
      <c r="W1119" s="333"/>
      <c r="X1119" s="333"/>
      <c r="Y1119" s="333"/>
      <c r="Z1119" s="333"/>
      <c r="AA1119" s="333"/>
      <c r="AB1119" s="333"/>
      <c r="AC1119" s="333"/>
      <c r="AD1119" s="333"/>
      <c r="AE1119" s="333"/>
      <c r="AF1119" s="333"/>
      <c r="AG1119" s="333"/>
      <c r="AH1119" s="333"/>
      <c r="AI1119" s="333"/>
      <c r="AJ1119" s="333"/>
      <c r="AK1119" s="333"/>
      <c r="AL1119" s="333"/>
      <c r="AM1119" s="333"/>
      <c r="AN1119" s="333"/>
      <c r="AO1119"/>
      <c r="AP1119"/>
      <c r="AQ1119"/>
      <c r="AR1119"/>
      <c r="AS1119" s="333"/>
      <c r="AT1119" s="333"/>
      <c r="AU1119" s="333"/>
      <c r="AV1119" s="333"/>
      <c r="AW1119" s="333"/>
      <c r="AX1119" s="333"/>
      <c r="AY1119" s="333"/>
      <c r="AZ1119" s="333"/>
      <c r="BA1119"/>
      <c r="BB1119"/>
      <c r="BC1119"/>
      <c r="BD1119"/>
      <c r="BE1119"/>
      <c r="BF1119"/>
      <c r="BG1119" s="333"/>
      <c r="BH1119" s="333"/>
      <c r="BI1119" s="333"/>
      <c r="BJ1119" s="333"/>
      <c r="BK1119" s="333"/>
      <c r="BL1119" s="333"/>
      <c r="BM1119" s="333"/>
      <c r="BN1119" s="333"/>
      <c r="BO1119" s="333"/>
      <c r="BP1119" s="333"/>
      <c r="BQ1119" s="333"/>
      <c r="BR1119" s="333"/>
      <c r="BS1119" s="333"/>
      <c r="BT1119" s="333"/>
      <c r="BU1119" s="333"/>
      <c r="BV1119" s="333"/>
      <c r="BW1119" s="333"/>
      <c r="BX1119" s="333"/>
      <c r="BY1119" s="333"/>
      <c r="BZ1119" s="333"/>
      <c r="CA1119" s="333"/>
      <c r="CB1119" s="333"/>
      <c r="CC1119" s="333"/>
      <c r="CD1119" s="333"/>
      <c r="CE1119" s="337"/>
      <c r="CF1119" s="337"/>
      <c r="CG1119" s="337"/>
      <c r="CH1119" s="337"/>
      <c r="CI1119" s="333"/>
      <c r="CJ1119" s="333"/>
      <c r="CK1119" s="333"/>
      <c r="CL1119" s="333"/>
      <c r="CM1119" s="333"/>
      <c r="CN1119" s="333"/>
      <c r="CO1119" s="333"/>
      <c r="CP1119" s="333"/>
      <c r="CQ1119" s="337"/>
      <c r="CR1119" s="337"/>
      <c r="CS1119" s="337"/>
      <c r="CT1119" s="337"/>
      <c r="CU1119" s="337"/>
      <c r="CV1119" s="337"/>
      <c r="CW1119" s="337"/>
      <c r="CX1119" s="337"/>
      <c r="CY1119" s="337"/>
      <c r="CZ1119" s="337"/>
      <c r="DA1119" s="337"/>
      <c r="DB1119" s="337"/>
      <c r="DC1119" s="337"/>
      <c r="DD1119" s="337"/>
      <c r="DE1119" s="337"/>
      <c r="DF1119" s="337"/>
      <c r="DG1119" s="337"/>
      <c r="DH1119" s="337"/>
      <c r="DI1119" s="337"/>
      <c r="DJ1119" s="337"/>
      <c r="DK1119" s="337"/>
      <c r="DL1119" s="337"/>
      <c r="DM1119"/>
      <c r="DN1119"/>
      <c r="DO1119"/>
      <c r="EA1119" s="333"/>
      <c r="EB1119" s="333"/>
      <c r="EC1119" s="333"/>
      <c r="ED1119" s="333"/>
      <c r="EE1119" s="333"/>
      <c r="EF1119" s="333"/>
      <c r="EG1119" s="333"/>
      <c r="EH1119" s="333"/>
      <c r="EJ1119" s="66"/>
      <c r="EL1119" s="66"/>
      <c r="EM1119" s="338"/>
    </row>
    <row r="1120" spans="1:143" s="83" customFormat="1">
      <c r="A1120" s="66"/>
      <c r="B1120" s="66"/>
      <c r="C1120" s="120"/>
      <c r="D1120" s="66"/>
      <c r="E1120" s="197"/>
      <c r="F1120" s="120"/>
      <c r="G1120" s="333"/>
      <c r="H1120" s="333"/>
      <c r="I1120" s="333"/>
      <c r="J1120" s="333"/>
      <c r="K1120" s="333"/>
      <c r="L1120" s="333"/>
      <c r="M1120" s="333"/>
      <c r="N1120" s="333"/>
      <c r="O1120" s="333"/>
      <c r="P1120" s="333"/>
      <c r="Q1120" s="333"/>
      <c r="R1120" s="333"/>
      <c r="S1120" s="333"/>
      <c r="T1120" s="333"/>
      <c r="U1120" s="333"/>
      <c r="V1120" s="333"/>
      <c r="W1120" s="333"/>
      <c r="X1120" s="333"/>
      <c r="Y1120" s="333"/>
      <c r="Z1120" s="333"/>
      <c r="AA1120" s="333"/>
      <c r="AB1120" s="333"/>
      <c r="AC1120" s="333"/>
      <c r="AD1120" s="333"/>
      <c r="AE1120" s="333"/>
      <c r="AF1120" s="333"/>
      <c r="AG1120" s="333"/>
      <c r="AH1120" s="333"/>
      <c r="AI1120" s="333"/>
      <c r="AJ1120" s="333"/>
      <c r="AK1120" s="333"/>
      <c r="AL1120" s="333"/>
      <c r="AM1120" s="333"/>
      <c r="AN1120" s="333"/>
      <c r="AO1120"/>
      <c r="AP1120"/>
      <c r="AQ1120"/>
      <c r="AR1120"/>
      <c r="AS1120" s="333"/>
      <c r="AT1120" s="333"/>
      <c r="AU1120" s="333"/>
      <c r="AV1120" s="333"/>
      <c r="AW1120" s="333"/>
      <c r="AX1120" s="333"/>
      <c r="AY1120" s="333"/>
      <c r="AZ1120" s="333"/>
      <c r="BA1120"/>
      <c r="BB1120"/>
      <c r="BC1120"/>
      <c r="BD1120"/>
      <c r="BE1120"/>
      <c r="BF1120"/>
      <c r="BG1120" s="333"/>
      <c r="BH1120" s="333"/>
      <c r="BI1120" s="333"/>
      <c r="BJ1120" s="333"/>
      <c r="BK1120" s="333"/>
      <c r="BL1120" s="333"/>
      <c r="BM1120" s="333"/>
      <c r="BN1120" s="333"/>
      <c r="BO1120" s="333"/>
      <c r="BP1120" s="333"/>
      <c r="BQ1120" s="333"/>
      <c r="BR1120" s="333"/>
      <c r="BS1120" s="333"/>
      <c r="BT1120" s="333"/>
      <c r="BU1120" s="333"/>
      <c r="BV1120" s="333"/>
      <c r="BW1120" s="333"/>
      <c r="BX1120" s="333"/>
      <c r="BY1120" s="333"/>
      <c r="BZ1120" s="333"/>
      <c r="CA1120" s="333"/>
      <c r="CB1120" s="333"/>
      <c r="CC1120" s="333"/>
      <c r="CD1120" s="333"/>
      <c r="CE1120" s="337"/>
      <c r="CF1120" s="337"/>
      <c r="CG1120" s="337"/>
      <c r="CH1120" s="337"/>
      <c r="CI1120" s="333"/>
      <c r="CJ1120" s="333"/>
      <c r="CK1120" s="333"/>
      <c r="CL1120" s="333"/>
      <c r="CM1120" s="333"/>
      <c r="CN1120" s="333"/>
      <c r="CO1120" s="333"/>
      <c r="CP1120" s="333"/>
      <c r="CQ1120" s="337"/>
      <c r="CR1120" s="337"/>
      <c r="CS1120" s="337"/>
      <c r="CT1120" s="337"/>
      <c r="CU1120" s="337"/>
      <c r="CV1120" s="337"/>
      <c r="CW1120" s="337"/>
      <c r="CX1120" s="337"/>
      <c r="CY1120" s="337"/>
      <c r="CZ1120" s="337"/>
      <c r="DA1120" s="337"/>
      <c r="DB1120" s="337"/>
      <c r="DC1120" s="337"/>
      <c r="DD1120" s="337"/>
      <c r="DE1120" s="337"/>
      <c r="DF1120" s="337"/>
      <c r="DG1120" s="337"/>
      <c r="DH1120" s="337"/>
      <c r="DI1120" s="337"/>
      <c r="DJ1120" s="337"/>
      <c r="DK1120" s="337"/>
      <c r="DL1120" s="337"/>
      <c r="DM1120"/>
      <c r="DN1120"/>
      <c r="DO1120"/>
      <c r="EA1120" s="333"/>
      <c r="EB1120" s="333"/>
      <c r="EC1120" s="333"/>
      <c r="ED1120" s="333"/>
      <c r="EE1120" s="333"/>
      <c r="EF1120" s="333"/>
      <c r="EG1120" s="333"/>
      <c r="EH1120" s="333"/>
      <c r="EJ1120" s="66"/>
      <c r="EL1120" s="66"/>
      <c r="EM1120" s="338"/>
    </row>
    <row r="1121" spans="1:143" s="83" customFormat="1">
      <c r="A1121" s="66"/>
      <c r="B1121" s="66"/>
      <c r="C1121" s="120"/>
      <c r="D1121" s="66"/>
      <c r="E1121" s="197"/>
      <c r="F1121" s="120"/>
      <c r="G1121" s="333"/>
      <c r="H1121" s="333"/>
      <c r="I1121" s="333"/>
      <c r="J1121" s="333"/>
      <c r="K1121" s="333"/>
      <c r="L1121" s="333"/>
      <c r="M1121" s="333"/>
      <c r="N1121" s="333"/>
      <c r="O1121" s="333"/>
      <c r="P1121" s="333"/>
      <c r="Q1121" s="333"/>
      <c r="R1121" s="333"/>
      <c r="S1121" s="333"/>
      <c r="T1121" s="333"/>
      <c r="U1121" s="333"/>
      <c r="V1121" s="333"/>
      <c r="W1121" s="333"/>
      <c r="X1121" s="333"/>
      <c r="Y1121" s="333"/>
      <c r="Z1121" s="333"/>
      <c r="AA1121" s="333"/>
      <c r="AB1121" s="333"/>
      <c r="AC1121" s="333"/>
      <c r="AD1121" s="333"/>
      <c r="AE1121" s="333"/>
      <c r="AF1121" s="333"/>
      <c r="AG1121" s="333"/>
      <c r="AH1121" s="333"/>
      <c r="AI1121" s="333"/>
      <c r="AJ1121" s="333"/>
      <c r="AK1121" s="333"/>
      <c r="AL1121" s="333"/>
      <c r="AM1121" s="333"/>
      <c r="AN1121" s="333"/>
      <c r="AO1121"/>
      <c r="AP1121"/>
      <c r="AQ1121"/>
      <c r="AR1121"/>
      <c r="AS1121" s="333"/>
      <c r="AT1121" s="333"/>
      <c r="AU1121" s="333"/>
      <c r="AV1121" s="333"/>
      <c r="AW1121" s="333"/>
      <c r="AX1121" s="333"/>
      <c r="AY1121" s="333"/>
      <c r="AZ1121" s="333"/>
      <c r="BA1121"/>
      <c r="BB1121"/>
      <c r="BC1121"/>
      <c r="BD1121"/>
      <c r="BE1121"/>
      <c r="BF1121"/>
      <c r="BG1121" s="333"/>
      <c r="BH1121" s="333"/>
      <c r="BI1121" s="333"/>
      <c r="BJ1121" s="333"/>
      <c r="BK1121" s="333"/>
      <c r="BL1121" s="333"/>
      <c r="BM1121" s="333"/>
      <c r="BN1121" s="333"/>
      <c r="BO1121" s="333"/>
      <c r="BP1121" s="333"/>
      <c r="BQ1121" s="333"/>
      <c r="BR1121" s="333"/>
      <c r="BS1121" s="333"/>
      <c r="BT1121" s="333"/>
      <c r="BU1121" s="333"/>
      <c r="BV1121" s="333"/>
      <c r="BW1121" s="333"/>
      <c r="BX1121" s="333"/>
      <c r="BY1121" s="333"/>
      <c r="BZ1121" s="333"/>
      <c r="CA1121" s="333"/>
      <c r="CB1121" s="333"/>
      <c r="CC1121" s="333"/>
      <c r="CD1121" s="333"/>
      <c r="CE1121" s="337"/>
      <c r="CF1121" s="337"/>
      <c r="CG1121" s="337"/>
      <c r="CH1121" s="337"/>
      <c r="CI1121" s="333"/>
      <c r="CJ1121" s="333"/>
      <c r="CK1121" s="333"/>
      <c r="CL1121" s="333"/>
      <c r="CM1121" s="333"/>
      <c r="CN1121" s="333"/>
      <c r="CO1121" s="333"/>
      <c r="CP1121" s="333"/>
      <c r="CQ1121" s="337"/>
      <c r="CR1121" s="337"/>
      <c r="CS1121" s="337"/>
      <c r="CT1121" s="337"/>
      <c r="CU1121" s="337"/>
      <c r="CV1121" s="337"/>
      <c r="CW1121" s="337"/>
      <c r="CX1121" s="337"/>
      <c r="CY1121" s="337"/>
      <c r="CZ1121" s="337"/>
      <c r="DA1121" s="337"/>
      <c r="DB1121" s="337"/>
      <c r="DC1121" s="337"/>
      <c r="DD1121" s="337"/>
      <c r="DE1121" s="337"/>
      <c r="DF1121" s="337"/>
      <c r="DG1121" s="337"/>
      <c r="DH1121" s="337"/>
      <c r="DI1121" s="337"/>
      <c r="DJ1121" s="337"/>
      <c r="DK1121" s="337"/>
      <c r="DL1121" s="337"/>
      <c r="DM1121"/>
      <c r="DN1121"/>
      <c r="DO1121"/>
      <c r="EA1121" s="333"/>
      <c r="EB1121" s="333"/>
      <c r="EC1121" s="333"/>
      <c r="ED1121" s="333"/>
      <c r="EE1121" s="333"/>
      <c r="EF1121" s="333"/>
      <c r="EG1121" s="333"/>
      <c r="EH1121" s="333"/>
      <c r="EJ1121" s="66"/>
      <c r="EL1121" s="66"/>
      <c r="EM1121" s="338"/>
    </row>
    <row r="1122" spans="1:143" s="83" customFormat="1">
      <c r="A1122" s="66"/>
      <c r="B1122" s="66"/>
      <c r="C1122" s="120"/>
      <c r="D1122" s="66"/>
      <c r="E1122" s="197"/>
      <c r="F1122" s="120"/>
      <c r="G1122" s="333"/>
      <c r="H1122" s="333"/>
      <c r="I1122" s="333"/>
      <c r="J1122" s="333"/>
      <c r="K1122" s="333"/>
      <c r="L1122" s="333"/>
      <c r="M1122" s="333"/>
      <c r="N1122" s="333"/>
      <c r="O1122" s="333"/>
      <c r="P1122" s="333"/>
      <c r="Q1122" s="333"/>
      <c r="R1122" s="333"/>
      <c r="S1122" s="333"/>
      <c r="T1122" s="333"/>
      <c r="U1122" s="333"/>
      <c r="V1122" s="333"/>
      <c r="W1122" s="333"/>
      <c r="X1122" s="333"/>
      <c r="Y1122" s="333"/>
      <c r="Z1122" s="333"/>
      <c r="AA1122" s="333"/>
      <c r="AB1122" s="333"/>
      <c r="AC1122" s="333"/>
      <c r="AD1122" s="333"/>
      <c r="AE1122" s="333"/>
      <c r="AF1122" s="333"/>
      <c r="AG1122" s="333"/>
      <c r="AH1122" s="333"/>
      <c r="AI1122" s="333"/>
      <c r="AJ1122" s="333"/>
      <c r="AK1122" s="333"/>
      <c r="AL1122" s="333"/>
      <c r="AM1122" s="333"/>
      <c r="AN1122" s="333"/>
      <c r="AO1122"/>
      <c r="AP1122"/>
      <c r="AQ1122"/>
      <c r="AR1122"/>
      <c r="AS1122" s="333"/>
      <c r="AT1122" s="333"/>
      <c r="AU1122" s="333"/>
      <c r="AV1122" s="333"/>
      <c r="AW1122" s="333"/>
      <c r="AX1122" s="333"/>
      <c r="AY1122" s="333"/>
      <c r="AZ1122" s="333"/>
      <c r="BA1122"/>
      <c r="BB1122"/>
      <c r="BC1122"/>
      <c r="BD1122"/>
      <c r="BE1122"/>
      <c r="BF1122"/>
      <c r="BG1122" s="333"/>
      <c r="BH1122" s="333"/>
      <c r="BI1122" s="333"/>
      <c r="BJ1122" s="333"/>
      <c r="BK1122" s="333"/>
      <c r="BL1122" s="333"/>
      <c r="BM1122" s="333"/>
      <c r="BN1122" s="333"/>
      <c r="BO1122" s="333"/>
      <c r="BP1122" s="333"/>
      <c r="BQ1122" s="333"/>
      <c r="BR1122" s="333"/>
      <c r="BS1122" s="333"/>
      <c r="BT1122" s="333"/>
      <c r="BU1122" s="333"/>
      <c r="BV1122" s="333"/>
      <c r="BW1122" s="333"/>
      <c r="BX1122" s="333"/>
      <c r="BY1122" s="333"/>
      <c r="BZ1122" s="333"/>
      <c r="CA1122" s="333"/>
      <c r="CB1122" s="333"/>
      <c r="CC1122" s="333"/>
      <c r="CD1122" s="333"/>
      <c r="CE1122" s="337"/>
      <c r="CF1122" s="337"/>
      <c r="CG1122" s="337"/>
      <c r="CH1122" s="337"/>
      <c r="CI1122" s="333"/>
      <c r="CJ1122" s="333"/>
      <c r="CK1122" s="333"/>
      <c r="CL1122" s="333"/>
      <c r="CM1122" s="333"/>
      <c r="CN1122" s="333"/>
      <c r="CO1122" s="333"/>
      <c r="CP1122" s="333"/>
      <c r="CQ1122" s="337"/>
      <c r="CR1122" s="337"/>
      <c r="CS1122" s="337"/>
      <c r="CT1122" s="337"/>
      <c r="CU1122" s="337"/>
      <c r="CV1122" s="337"/>
      <c r="CW1122" s="337"/>
      <c r="CX1122" s="337"/>
      <c r="CY1122" s="337"/>
      <c r="CZ1122" s="337"/>
      <c r="DA1122" s="337"/>
      <c r="DB1122" s="337"/>
      <c r="DC1122" s="337"/>
      <c r="DD1122" s="337"/>
      <c r="DE1122" s="337"/>
      <c r="DF1122" s="337"/>
      <c r="DG1122" s="337"/>
      <c r="DH1122" s="337"/>
      <c r="DI1122" s="337"/>
      <c r="DJ1122" s="337"/>
      <c r="DK1122" s="337"/>
      <c r="DL1122" s="337"/>
      <c r="DM1122"/>
      <c r="DN1122"/>
      <c r="DO1122"/>
      <c r="EA1122" s="333"/>
      <c r="EB1122" s="333"/>
      <c r="EC1122" s="333"/>
      <c r="ED1122" s="333"/>
      <c r="EE1122" s="333"/>
      <c r="EF1122" s="333"/>
      <c r="EG1122" s="333"/>
      <c r="EH1122" s="333"/>
      <c r="EJ1122" s="66"/>
      <c r="EL1122" s="66"/>
      <c r="EM1122" s="338"/>
    </row>
    <row r="1123" spans="1:143" s="83" customFormat="1">
      <c r="A1123" s="66"/>
      <c r="B1123" s="66"/>
      <c r="C1123" s="120"/>
      <c r="D1123" s="66"/>
      <c r="E1123" s="197"/>
      <c r="F1123" s="120"/>
      <c r="G1123" s="333"/>
      <c r="H1123" s="333"/>
      <c r="I1123" s="333"/>
      <c r="J1123" s="333"/>
      <c r="K1123" s="333"/>
      <c r="L1123" s="333"/>
      <c r="M1123" s="333"/>
      <c r="N1123" s="333"/>
      <c r="O1123" s="333"/>
      <c r="P1123" s="333"/>
      <c r="Q1123" s="333"/>
      <c r="R1123" s="333"/>
      <c r="S1123" s="333"/>
      <c r="T1123" s="333"/>
      <c r="U1123" s="333"/>
      <c r="V1123" s="333"/>
      <c r="W1123" s="333"/>
      <c r="X1123" s="333"/>
      <c r="Y1123" s="333"/>
      <c r="Z1123" s="333"/>
      <c r="AA1123" s="333"/>
      <c r="AB1123" s="333"/>
      <c r="AC1123" s="333"/>
      <c r="AD1123" s="333"/>
      <c r="AE1123" s="333"/>
      <c r="AF1123" s="333"/>
      <c r="AG1123" s="333"/>
      <c r="AH1123" s="333"/>
      <c r="AI1123" s="333"/>
      <c r="AJ1123" s="333"/>
      <c r="AK1123" s="333"/>
      <c r="AL1123" s="333"/>
      <c r="AM1123" s="333"/>
      <c r="AN1123" s="333"/>
      <c r="AO1123"/>
      <c r="AP1123"/>
      <c r="AQ1123"/>
      <c r="AR1123"/>
      <c r="AS1123" s="333"/>
      <c r="AT1123" s="333"/>
      <c r="AU1123" s="333"/>
      <c r="AV1123" s="333"/>
      <c r="AW1123" s="333"/>
      <c r="AX1123" s="333"/>
      <c r="AY1123" s="333"/>
      <c r="AZ1123" s="333"/>
      <c r="BA1123"/>
      <c r="BB1123"/>
      <c r="BC1123"/>
      <c r="BD1123"/>
      <c r="BE1123"/>
      <c r="BF1123"/>
      <c r="BG1123" s="333"/>
      <c r="BH1123" s="333"/>
      <c r="BI1123" s="333"/>
      <c r="BJ1123" s="333"/>
      <c r="BK1123" s="333"/>
      <c r="BL1123" s="333"/>
      <c r="BM1123" s="333"/>
      <c r="BN1123" s="333"/>
      <c r="BO1123" s="333"/>
      <c r="BP1123" s="333"/>
      <c r="BQ1123" s="333"/>
      <c r="BR1123" s="333"/>
      <c r="BS1123" s="333"/>
      <c r="BT1123" s="333"/>
      <c r="BU1123" s="333"/>
      <c r="BV1123" s="333"/>
      <c r="BW1123" s="333"/>
      <c r="BX1123" s="333"/>
      <c r="BY1123" s="333"/>
      <c r="BZ1123" s="333"/>
      <c r="CA1123" s="333"/>
      <c r="CB1123" s="333"/>
      <c r="CC1123" s="333"/>
      <c r="CD1123" s="333"/>
      <c r="CE1123" s="337"/>
      <c r="CF1123" s="337"/>
      <c r="CG1123" s="337"/>
      <c r="CH1123" s="337"/>
      <c r="CI1123" s="333"/>
      <c r="CJ1123" s="333"/>
      <c r="CK1123" s="333"/>
      <c r="CL1123" s="333"/>
      <c r="CM1123" s="333"/>
      <c r="CN1123" s="333"/>
      <c r="CO1123" s="333"/>
      <c r="CP1123" s="333"/>
      <c r="CQ1123" s="337"/>
      <c r="CR1123" s="337"/>
      <c r="CS1123" s="337"/>
      <c r="CT1123" s="337"/>
      <c r="CU1123" s="337"/>
      <c r="CV1123" s="337"/>
      <c r="CW1123" s="337"/>
      <c r="CX1123" s="337"/>
      <c r="CY1123" s="337"/>
      <c r="CZ1123" s="337"/>
      <c r="DA1123" s="337"/>
      <c r="DB1123" s="337"/>
      <c r="DC1123" s="337"/>
      <c r="DD1123" s="337"/>
      <c r="DE1123" s="337"/>
      <c r="DF1123" s="337"/>
      <c r="DG1123" s="337"/>
      <c r="DH1123" s="337"/>
      <c r="DI1123" s="337"/>
      <c r="DJ1123" s="337"/>
      <c r="DK1123" s="337"/>
      <c r="DL1123" s="337"/>
      <c r="DM1123"/>
      <c r="DN1123"/>
      <c r="DO1123"/>
      <c r="EA1123" s="333"/>
      <c r="EB1123" s="333"/>
      <c r="EC1123" s="333"/>
      <c r="ED1123" s="333"/>
      <c r="EE1123" s="333"/>
      <c r="EF1123" s="333"/>
      <c r="EG1123" s="333"/>
      <c r="EH1123" s="333"/>
      <c r="EJ1123" s="66"/>
      <c r="EL1123" s="66"/>
      <c r="EM1123" s="338"/>
    </row>
    <row r="1124" spans="1:143" s="83" customFormat="1">
      <c r="A1124" s="66"/>
      <c r="B1124" s="66"/>
      <c r="C1124" s="120"/>
      <c r="D1124" s="66"/>
      <c r="E1124" s="197"/>
      <c r="F1124" s="120"/>
      <c r="G1124" s="333"/>
      <c r="H1124" s="333"/>
      <c r="I1124" s="333"/>
      <c r="J1124" s="333"/>
      <c r="K1124" s="333"/>
      <c r="L1124" s="333"/>
      <c r="M1124" s="333"/>
      <c r="N1124" s="333"/>
      <c r="O1124" s="333"/>
      <c r="P1124" s="333"/>
      <c r="Q1124" s="333"/>
      <c r="R1124" s="333"/>
      <c r="S1124" s="333"/>
      <c r="T1124" s="333"/>
      <c r="U1124" s="333"/>
      <c r="V1124" s="333"/>
      <c r="W1124" s="333"/>
      <c r="X1124" s="333"/>
      <c r="Y1124" s="333"/>
      <c r="Z1124" s="333"/>
      <c r="AA1124" s="333"/>
      <c r="AB1124" s="333"/>
      <c r="AC1124" s="333"/>
      <c r="AD1124" s="333"/>
      <c r="AE1124" s="333"/>
      <c r="AF1124" s="333"/>
      <c r="AG1124" s="333"/>
      <c r="AH1124" s="333"/>
      <c r="AI1124" s="333"/>
      <c r="AJ1124" s="333"/>
      <c r="AK1124" s="333"/>
      <c r="AL1124" s="333"/>
      <c r="AM1124" s="333"/>
      <c r="AN1124" s="333"/>
      <c r="AO1124"/>
      <c r="AP1124"/>
      <c r="AQ1124"/>
      <c r="AR1124"/>
      <c r="AS1124" s="333"/>
      <c r="AT1124" s="333"/>
      <c r="AU1124" s="333"/>
      <c r="AV1124" s="333"/>
      <c r="AW1124" s="333"/>
      <c r="AX1124" s="333"/>
      <c r="AY1124" s="333"/>
      <c r="AZ1124" s="333"/>
      <c r="BA1124"/>
      <c r="BB1124"/>
      <c r="BC1124"/>
      <c r="BD1124"/>
      <c r="BE1124"/>
      <c r="BF1124"/>
      <c r="BG1124" s="333"/>
      <c r="BH1124" s="333"/>
      <c r="BI1124" s="333"/>
      <c r="BJ1124" s="333"/>
      <c r="BK1124" s="333"/>
      <c r="BL1124" s="333"/>
      <c r="BM1124" s="333"/>
      <c r="BN1124" s="333"/>
      <c r="BO1124" s="333"/>
      <c r="BP1124" s="333"/>
      <c r="BQ1124" s="333"/>
      <c r="BR1124" s="333"/>
      <c r="BS1124" s="333"/>
      <c r="BT1124" s="333"/>
      <c r="BU1124" s="333"/>
      <c r="BV1124" s="333"/>
      <c r="BW1124" s="333"/>
      <c r="BX1124" s="333"/>
      <c r="BY1124" s="333"/>
      <c r="BZ1124" s="333"/>
      <c r="CA1124" s="333"/>
      <c r="CB1124" s="333"/>
      <c r="CC1124" s="333"/>
      <c r="CD1124" s="333"/>
      <c r="CE1124" s="337"/>
      <c r="CF1124" s="337"/>
      <c r="CG1124" s="337"/>
      <c r="CH1124" s="337"/>
      <c r="CI1124" s="333"/>
      <c r="CJ1124" s="333"/>
      <c r="CK1124" s="333"/>
      <c r="CL1124" s="333"/>
      <c r="CM1124" s="333"/>
      <c r="CN1124" s="333"/>
      <c r="CO1124" s="333"/>
      <c r="CP1124" s="333"/>
      <c r="CQ1124" s="337"/>
      <c r="CR1124" s="337"/>
      <c r="CS1124" s="337"/>
      <c r="CT1124" s="337"/>
      <c r="CU1124" s="337"/>
      <c r="CV1124" s="337"/>
      <c r="CW1124" s="337"/>
      <c r="CX1124" s="337"/>
      <c r="CY1124" s="337"/>
      <c r="CZ1124" s="337"/>
      <c r="DA1124" s="337"/>
      <c r="DB1124" s="337"/>
      <c r="DC1124" s="337"/>
      <c r="DD1124" s="337"/>
      <c r="DE1124" s="337"/>
      <c r="DF1124" s="337"/>
      <c r="DG1124" s="337"/>
      <c r="DH1124" s="337"/>
      <c r="DI1124" s="337"/>
      <c r="DJ1124" s="337"/>
      <c r="DK1124" s="337"/>
      <c r="DL1124" s="337"/>
      <c r="DM1124"/>
      <c r="DN1124"/>
      <c r="DO1124"/>
      <c r="EA1124" s="333"/>
      <c r="EB1124" s="333"/>
      <c r="EC1124" s="333"/>
      <c r="ED1124" s="333"/>
      <c r="EE1124" s="333"/>
      <c r="EF1124" s="333"/>
      <c r="EG1124" s="333"/>
      <c r="EH1124" s="333"/>
      <c r="EJ1124" s="66"/>
      <c r="EL1124" s="66"/>
      <c r="EM1124" s="338"/>
    </row>
    <row r="1125" spans="1:143" s="83" customFormat="1">
      <c r="A1125" s="66"/>
      <c r="B1125" s="66"/>
      <c r="C1125" s="120"/>
      <c r="D1125" s="66"/>
      <c r="E1125" s="197"/>
      <c r="F1125" s="120"/>
      <c r="G1125" s="333"/>
      <c r="H1125" s="333"/>
      <c r="I1125" s="333"/>
      <c r="J1125" s="333"/>
      <c r="K1125" s="333"/>
      <c r="L1125" s="333"/>
      <c r="M1125" s="333"/>
      <c r="N1125" s="333"/>
      <c r="O1125" s="333"/>
      <c r="P1125" s="333"/>
      <c r="Q1125" s="333"/>
      <c r="R1125" s="333"/>
      <c r="S1125" s="333"/>
      <c r="T1125" s="333"/>
      <c r="U1125" s="333"/>
      <c r="V1125" s="333"/>
      <c r="W1125" s="333"/>
      <c r="X1125" s="333"/>
      <c r="Y1125" s="333"/>
      <c r="Z1125" s="333"/>
      <c r="AA1125" s="333"/>
      <c r="AB1125" s="333"/>
      <c r="AC1125" s="333"/>
      <c r="AD1125" s="333"/>
      <c r="AE1125" s="333"/>
      <c r="AF1125" s="333"/>
      <c r="AG1125" s="333"/>
      <c r="AH1125" s="333"/>
      <c r="AI1125" s="333"/>
      <c r="AJ1125" s="333"/>
      <c r="AK1125" s="333"/>
      <c r="AL1125" s="333"/>
      <c r="AM1125" s="333"/>
      <c r="AN1125" s="333"/>
      <c r="AO1125"/>
      <c r="AP1125"/>
      <c r="AQ1125"/>
      <c r="AR1125"/>
      <c r="AS1125" s="333"/>
      <c r="AT1125" s="333"/>
      <c r="AU1125" s="333"/>
      <c r="AV1125" s="333"/>
      <c r="AW1125" s="333"/>
      <c r="AX1125" s="333"/>
      <c r="AY1125" s="333"/>
      <c r="AZ1125" s="333"/>
      <c r="BA1125"/>
      <c r="BB1125"/>
      <c r="BC1125"/>
      <c r="BD1125"/>
      <c r="BE1125"/>
      <c r="BF1125"/>
      <c r="BG1125" s="333"/>
      <c r="BH1125" s="333"/>
      <c r="BI1125" s="333"/>
      <c r="BJ1125" s="333"/>
      <c r="BK1125" s="333"/>
      <c r="BL1125" s="333"/>
      <c r="BM1125" s="333"/>
      <c r="BN1125" s="333"/>
      <c r="BO1125" s="333"/>
      <c r="BP1125" s="333"/>
      <c r="BQ1125" s="333"/>
      <c r="BR1125" s="333"/>
      <c r="BS1125" s="333"/>
      <c r="BT1125" s="333"/>
      <c r="BU1125" s="333"/>
      <c r="BV1125" s="333"/>
      <c r="BW1125" s="333"/>
      <c r="BX1125" s="333"/>
      <c r="BY1125" s="333"/>
      <c r="BZ1125" s="333"/>
      <c r="CA1125" s="333"/>
      <c r="CB1125" s="333"/>
      <c r="CC1125" s="333"/>
      <c r="CD1125" s="333"/>
      <c r="CE1125" s="337"/>
      <c r="CF1125" s="337"/>
      <c r="CG1125" s="337"/>
      <c r="CH1125" s="337"/>
      <c r="CI1125" s="333"/>
      <c r="CJ1125" s="333"/>
      <c r="CK1125" s="333"/>
      <c r="CL1125" s="333"/>
      <c r="CM1125" s="333"/>
      <c r="CN1125" s="333"/>
      <c r="CO1125" s="333"/>
      <c r="CP1125" s="333"/>
      <c r="CQ1125" s="337"/>
      <c r="CR1125" s="337"/>
      <c r="CS1125" s="337"/>
      <c r="CT1125" s="337"/>
      <c r="CU1125" s="337"/>
      <c r="CV1125" s="337"/>
      <c r="CW1125" s="337"/>
      <c r="CX1125" s="337"/>
      <c r="CY1125" s="337"/>
      <c r="CZ1125" s="337"/>
      <c r="DA1125" s="337"/>
      <c r="DB1125" s="337"/>
      <c r="DC1125" s="337"/>
      <c r="DD1125" s="337"/>
      <c r="DE1125" s="337"/>
      <c r="DF1125" s="337"/>
      <c r="DG1125" s="337"/>
      <c r="DH1125" s="337"/>
      <c r="DI1125" s="337"/>
      <c r="DJ1125" s="337"/>
      <c r="DK1125" s="337"/>
      <c r="DL1125" s="337"/>
      <c r="DM1125"/>
      <c r="DN1125"/>
      <c r="DO1125"/>
      <c r="EA1125" s="333"/>
      <c r="EB1125" s="333"/>
      <c r="EC1125" s="333"/>
      <c r="ED1125" s="333"/>
      <c r="EE1125" s="333"/>
      <c r="EF1125" s="333"/>
      <c r="EG1125" s="333"/>
      <c r="EH1125" s="333"/>
      <c r="EJ1125" s="66"/>
      <c r="EL1125" s="66"/>
      <c r="EM1125" s="338"/>
    </row>
    <row r="1126" spans="1:143" s="83" customFormat="1">
      <c r="A1126" s="66"/>
      <c r="B1126" s="66"/>
      <c r="C1126" s="120"/>
      <c r="D1126" s="66"/>
      <c r="E1126" s="197"/>
      <c r="F1126" s="120"/>
      <c r="G1126" s="333"/>
      <c r="H1126" s="333"/>
      <c r="I1126" s="333"/>
      <c r="J1126" s="333"/>
      <c r="K1126" s="333"/>
      <c r="L1126" s="333"/>
      <c r="M1126" s="333"/>
      <c r="N1126" s="333"/>
      <c r="O1126" s="333"/>
      <c r="P1126" s="333"/>
      <c r="Q1126" s="333"/>
      <c r="R1126" s="333"/>
      <c r="S1126" s="333"/>
      <c r="T1126" s="333"/>
      <c r="U1126" s="333"/>
      <c r="V1126" s="333"/>
      <c r="W1126" s="333"/>
      <c r="X1126" s="333"/>
      <c r="Y1126" s="333"/>
      <c r="Z1126" s="333"/>
      <c r="AA1126" s="333"/>
      <c r="AB1126" s="333"/>
      <c r="AC1126" s="333"/>
      <c r="AD1126" s="333"/>
      <c r="AE1126" s="333"/>
      <c r="AF1126" s="333"/>
      <c r="AG1126" s="333"/>
      <c r="AH1126" s="333"/>
      <c r="AI1126" s="333"/>
      <c r="AJ1126" s="333"/>
      <c r="AK1126" s="333"/>
      <c r="AL1126" s="333"/>
      <c r="AM1126" s="333"/>
      <c r="AN1126" s="333"/>
      <c r="AO1126"/>
      <c r="AP1126"/>
      <c r="AQ1126"/>
      <c r="AR1126"/>
      <c r="AS1126" s="333"/>
      <c r="AT1126" s="333"/>
      <c r="AU1126" s="333"/>
      <c r="AV1126" s="333"/>
      <c r="AW1126" s="333"/>
      <c r="AX1126" s="333"/>
      <c r="AY1126" s="333"/>
      <c r="AZ1126" s="333"/>
      <c r="BA1126"/>
      <c r="BB1126"/>
      <c r="BC1126"/>
      <c r="BD1126"/>
      <c r="BE1126"/>
      <c r="BF1126"/>
      <c r="BG1126" s="333"/>
      <c r="BH1126" s="333"/>
      <c r="BI1126" s="333"/>
      <c r="BJ1126" s="333"/>
      <c r="BK1126" s="333"/>
      <c r="BL1126" s="333"/>
      <c r="BM1126" s="333"/>
      <c r="BN1126" s="333"/>
      <c r="BO1126" s="333"/>
      <c r="BP1126" s="333"/>
      <c r="BQ1126" s="333"/>
      <c r="BR1126" s="333"/>
      <c r="BS1126" s="333"/>
      <c r="BT1126" s="333"/>
      <c r="BU1126" s="333"/>
      <c r="BV1126" s="333"/>
      <c r="BW1126" s="333"/>
      <c r="BX1126" s="333"/>
      <c r="BY1126" s="333"/>
      <c r="BZ1126" s="333"/>
      <c r="CA1126" s="333"/>
      <c r="CB1126" s="333"/>
      <c r="CC1126" s="333"/>
      <c r="CD1126" s="333"/>
      <c r="CE1126" s="337"/>
      <c r="CF1126" s="337"/>
      <c r="CG1126" s="337"/>
      <c r="CH1126" s="337"/>
      <c r="CI1126" s="333"/>
      <c r="CJ1126" s="333"/>
      <c r="CK1126" s="333"/>
      <c r="CL1126" s="333"/>
      <c r="CM1126" s="333"/>
      <c r="CN1126" s="333"/>
      <c r="CO1126" s="333"/>
      <c r="CP1126" s="333"/>
      <c r="CQ1126" s="337"/>
      <c r="CR1126" s="337"/>
      <c r="CS1126" s="337"/>
      <c r="CT1126" s="337"/>
      <c r="CU1126" s="337"/>
      <c r="CV1126" s="337"/>
      <c r="CW1126" s="337"/>
      <c r="CX1126" s="337"/>
      <c r="CY1126" s="337"/>
      <c r="CZ1126" s="337"/>
      <c r="DA1126" s="337"/>
      <c r="DB1126" s="337"/>
      <c r="DC1126" s="337"/>
      <c r="DD1126" s="337"/>
      <c r="DE1126" s="337"/>
      <c r="DF1126" s="337"/>
      <c r="DG1126" s="337"/>
      <c r="DH1126" s="337"/>
      <c r="DI1126" s="337"/>
      <c r="DJ1126" s="337"/>
      <c r="DK1126" s="337"/>
      <c r="DL1126" s="337"/>
      <c r="DM1126"/>
      <c r="DN1126"/>
      <c r="DO1126"/>
      <c r="EA1126" s="333"/>
      <c r="EB1126" s="333"/>
      <c r="EC1126" s="333"/>
      <c r="ED1126" s="333"/>
      <c r="EE1126" s="333"/>
      <c r="EF1126" s="333"/>
      <c r="EG1126" s="333"/>
      <c r="EH1126" s="333"/>
      <c r="EJ1126" s="66"/>
      <c r="EL1126" s="66"/>
      <c r="EM1126" s="338"/>
    </row>
    <row r="1127" spans="1:143" s="83" customFormat="1">
      <c r="A1127" s="66"/>
      <c r="B1127" s="66"/>
      <c r="C1127" s="120"/>
      <c r="D1127" s="66"/>
      <c r="E1127" s="197"/>
      <c r="F1127" s="120"/>
      <c r="G1127" s="333"/>
      <c r="H1127" s="333"/>
      <c r="I1127" s="333"/>
      <c r="J1127" s="333"/>
      <c r="K1127" s="333"/>
      <c r="L1127" s="333"/>
      <c r="M1127" s="333"/>
      <c r="N1127" s="333"/>
      <c r="O1127" s="333"/>
      <c r="P1127" s="333"/>
      <c r="Q1127" s="333"/>
      <c r="R1127" s="333"/>
      <c r="S1127" s="333"/>
      <c r="T1127" s="333"/>
      <c r="U1127" s="333"/>
      <c r="V1127" s="333"/>
      <c r="W1127" s="333"/>
      <c r="X1127" s="333"/>
      <c r="Y1127" s="333"/>
      <c r="Z1127" s="333"/>
      <c r="AA1127" s="333"/>
      <c r="AB1127" s="333"/>
      <c r="AC1127" s="333"/>
      <c r="AD1127" s="333"/>
      <c r="AE1127" s="333"/>
      <c r="AF1127" s="333"/>
      <c r="AG1127" s="333"/>
      <c r="AH1127" s="333"/>
      <c r="AI1127" s="333"/>
      <c r="AJ1127" s="333"/>
      <c r="AK1127" s="333"/>
      <c r="AL1127" s="333"/>
      <c r="AM1127" s="333"/>
      <c r="AN1127" s="333"/>
      <c r="AO1127"/>
      <c r="AP1127"/>
      <c r="AQ1127"/>
      <c r="AR1127"/>
      <c r="AS1127" s="333"/>
      <c r="AT1127" s="333"/>
      <c r="AU1127" s="333"/>
      <c r="AV1127" s="333"/>
      <c r="AW1127" s="333"/>
      <c r="AX1127" s="333"/>
      <c r="AY1127" s="333"/>
      <c r="AZ1127" s="333"/>
      <c r="BA1127"/>
      <c r="BB1127"/>
      <c r="BC1127"/>
      <c r="BD1127"/>
      <c r="BE1127"/>
      <c r="BF1127"/>
      <c r="BG1127" s="333"/>
      <c r="BH1127" s="333"/>
      <c r="BI1127" s="333"/>
      <c r="BJ1127" s="333"/>
      <c r="BK1127" s="333"/>
      <c r="BL1127" s="333"/>
      <c r="BM1127" s="333"/>
      <c r="BN1127" s="333"/>
      <c r="BO1127" s="333"/>
      <c r="BP1127" s="333"/>
      <c r="BQ1127" s="333"/>
      <c r="BR1127" s="333"/>
      <c r="BS1127" s="333"/>
      <c r="BT1127" s="333"/>
      <c r="BU1127" s="333"/>
      <c r="BV1127" s="333"/>
      <c r="BW1127" s="333"/>
      <c r="BX1127" s="333"/>
      <c r="BY1127" s="333"/>
      <c r="BZ1127" s="333"/>
      <c r="CA1127" s="333"/>
      <c r="CB1127" s="333"/>
      <c r="CC1127" s="333"/>
      <c r="CD1127" s="333"/>
      <c r="CE1127" s="337"/>
      <c r="CF1127" s="337"/>
      <c r="CG1127" s="337"/>
      <c r="CH1127" s="337"/>
      <c r="CI1127" s="333"/>
      <c r="CJ1127" s="333"/>
      <c r="CK1127" s="333"/>
      <c r="CL1127" s="333"/>
      <c r="CM1127" s="333"/>
      <c r="CN1127" s="333"/>
      <c r="CO1127" s="333"/>
      <c r="CP1127" s="333"/>
      <c r="CQ1127" s="337"/>
      <c r="CR1127" s="337"/>
      <c r="CS1127" s="337"/>
      <c r="CT1127" s="337"/>
      <c r="CU1127" s="337"/>
      <c r="CV1127" s="337"/>
      <c r="CW1127" s="337"/>
      <c r="CX1127" s="337"/>
      <c r="CY1127" s="337"/>
      <c r="CZ1127" s="337"/>
      <c r="DA1127" s="337"/>
      <c r="DB1127" s="337"/>
      <c r="DC1127" s="337"/>
      <c r="DD1127" s="337"/>
      <c r="DE1127" s="337"/>
      <c r="DF1127" s="337"/>
      <c r="DG1127" s="337"/>
      <c r="DH1127" s="337"/>
      <c r="DI1127" s="337"/>
      <c r="DJ1127" s="337"/>
      <c r="DK1127" s="337"/>
      <c r="DL1127" s="337"/>
      <c r="DM1127"/>
      <c r="DN1127"/>
      <c r="DO1127"/>
      <c r="EA1127" s="333"/>
      <c r="EB1127" s="333"/>
      <c r="EC1127" s="333"/>
      <c r="ED1127" s="333"/>
      <c r="EE1127" s="333"/>
      <c r="EF1127" s="333"/>
      <c r="EG1127" s="333"/>
      <c r="EH1127" s="333"/>
      <c r="EJ1127" s="66"/>
      <c r="EL1127" s="66"/>
      <c r="EM1127" s="338"/>
    </row>
    <row r="1128" spans="1:143" s="83" customFormat="1">
      <c r="A1128" s="66"/>
      <c r="B1128" s="66"/>
      <c r="C1128" s="120"/>
      <c r="D1128" s="66"/>
      <c r="E1128" s="197"/>
      <c r="F1128" s="120"/>
      <c r="G1128" s="333"/>
      <c r="H1128" s="333"/>
      <c r="I1128" s="333"/>
      <c r="J1128" s="333"/>
      <c r="K1128" s="333"/>
      <c r="L1128" s="333"/>
      <c r="M1128" s="333"/>
      <c r="N1128" s="333"/>
      <c r="O1128" s="333"/>
      <c r="P1128" s="333"/>
      <c r="Q1128" s="333"/>
      <c r="R1128" s="333"/>
      <c r="S1128" s="333"/>
      <c r="T1128" s="333"/>
      <c r="U1128" s="333"/>
      <c r="V1128" s="333"/>
      <c r="W1128" s="333"/>
      <c r="X1128" s="333"/>
      <c r="Y1128" s="333"/>
      <c r="Z1128" s="333"/>
      <c r="AA1128" s="333"/>
      <c r="AB1128" s="333"/>
      <c r="AC1128" s="333"/>
      <c r="AD1128" s="333"/>
      <c r="AE1128" s="333"/>
      <c r="AF1128" s="333"/>
      <c r="AG1128" s="333"/>
      <c r="AH1128" s="333"/>
      <c r="AI1128" s="333"/>
      <c r="AJ1128" s="333"/>
      <c r="AK1128" s="333"/>
      <c r="AL1128" s="333"/>
      <c r="AM1128" s="333"/>
      <c r="AN1128" s="333"/>
      <c r="AO1128"/>
      <c r="AP1128"/>
      <c r="AQ1128"/>
      <c r="AR1128"/>
      <c r="AS1128" s="333"/>
      <c r="AT1128" s="333"/>
      <c r="AU1128" s="333"/>
      <c r="AV1128" s="333"/>
      <c r="AW1128" s="333"/>
      <c r="AX1128" s="333"/>
      <c r="AY1128" s="333"/>
      <c r="AZ1128" s="333"/>
      <c r="BA1128"/>
      <c r="BB1128"/>
      <c r="BC1128"/>
      <c r="BD1128"/>
      <c r="BE1128"/>
      <c r="BF1128"/>
      <c r="BG1128" s="333"/>
      <c r="BH1128" s="333"/>
      <c r="BI1128" s="333"/>
      <c r="BJ1128" s="333"/>
      <c r="BK1128" s="333"/>
      <c r="BL1128" s="333"/>
      <c r="BM1128" s="333"/>
      <c r="BN1128" s="333"/>
      <c r="BO1128" s="333"/>
      <c r="BP1128" s="333"/>
      <c r="BQ1128" s="333"/>
      <c r="BR1128" s="333"/>
      <c r="BS1128" s="333"/>
      <c r="BT1128" s="333"/>
      <c r="BU1128" s="333"/>
      <c r="BV1128" s="333"/>
      <c r="BW1128" s="333"/>
      <c r="BX1128" s="333"/>
      <c r="BY1128" s="333"/>
      <c r="BZ1128" s="333"/>
      <c r="CA1128" s="333"/>
      <c r="CB1128" s="333"/>
      <c r="CC1128" s="333"/>
      <c r="CD1128" s="333"/>
      <c r="CE1128" s="337"/>
      <c r="CF1128" s="337"/>
      <c r="CG1128" s="337"/>
      <c r="CH1128" s="337"/>
      <c r="CI1128" s="333"/>
      <c r="CJ1128" s="333"/>
      <c r="CK1128" s="333"/>
      <c r="CL1128" s="333"/>
      <c r="CM1128" s="333"/>
      <c r="CN1128" s="333"/>
      <c r="CO1128" s="333"/>
      <c r="CP1128" s="333"/>
      <c r="CQ1128" s="337"/>
      <c r="CR1128" s="337"/>
      <c r="CS1128" s="337"/>
      <c r="CT1128" s="337"/>
      <c r="CU1128" s="337"/>
      <c r="CV1128" s="337"/>
      <c r="CW1128" s="337"/>
      <c r="CX1128" s="337"/>
      <c r="CY1128" s="337"/>
      <c r="CZ1128" s="337"/>
      <c r="DA1128" s="337"/>
      <c r="DB1128" s="337"/>
      <c r="DC1128" s="337"/>
      <c r="DD1128" s="337"/>
      <c r="DE1128" s="337"/>
      <c r="DF1128" s="337"/>
      <c r="DG1128" s="337"/>
      <c r="DH1128" s="337"/>
      <c r="DI1128" s="337"/>
      <c r="DJ1128" s="337"/>
      <c r="DK1128" s="337"/>
      <c r="DL1128" s="337"/>
      <c r="DM1128"/>
      <c r="DN1128"/>
      <c r="DO1128"/>
      <c r="EA1128" s="333"/>
      <c r="EB1128" s="333"/>
      <c r="EC1128" s="333"/>
      <c r="ED1128" s="333"/>
      <c r="EE1128" s="333"/>
      <c r="EF1128" s="333"/>
      <c r="EG1128" s="333"/>
      <c r="EH1128" s="333"/>
      <c r="EJ1128" s="66"/>
      <c r="EL1128" s="66"/>
      <c r="EM1128" s="338"/>
    </row>
    <row r="1129" spans="1:143" s="83" customFormat="1">
      <c r="A1129" s="66"/>
      <c r="B1129" s="66"/>
      <c r="C1129" s="120"/>
      <c r="D1129" s="66"/>
      <c r="E1129" s="197"/>
      <c r="F1129" s="120"/>
      <c r="G1129" s="333"/>
      <c r="H1129" s="333"/>
      <c r="I1129" s="333"/>
      <c r="J1129" s="333"/>
      <c r="K1129" s="333"/>
      <c r="L1129" s="333"/>
      <c r="M1129" s="333"/>
      <c r="N1129" s="333"/>
      <c r="O1129" s="333"/>
      <c r="P1129" s="333"/>
      <c r="Q1129" s="333"/>
      <c r="R1129" s="333"/>
      <c r="S1129" s="333"/>
      <c r="T1129" s="333"/>
      <c r="U1129" s="333"/>
      <c r="V1129" s="333"/>
      <c r="W1129" s="333"/>
      <c r="X1129" s="333"/>
      <c r="Y1129" s="333"/>
      <c r="Z1129" s="333"/>
      <c r="AA1129" s="333"/>
      <c r="AB1129" s="333"/>
      <c r="AC1129" s="333"/>
      <c r="AD1129" s="333"/>
      <c r="AE1129" s="333"/>
      <c r="AF1129" s="333"/>
      <c r="AG1129" s="333"/>
      <c r="AH1129" s="333"/>
      <c r="AI1129" s="333"/>
      <c r="AJ1129" s="333"/>
      <c r="AK1129" s="333"/>
      <c r="AL1129" s="333"/>
      <c r="AM1129" s="333"/>
      <c r="AN1129" s="333"/>
      <c r="AO1129"/>
      <c r="AP1129"/>
      <c r="AQ1129"/>
      <c r="AR1129"/>
      <c r="AS1129" s="333"/>
      <c r="AT1129" s="333"/>
      <c r="AU1129" s="333"/>
      <c r="AV1129" s="333"/>
      <c r="AW1129" s="333"/>
      <c r="AX1129" s="333"/>
      <c r="AY1129" s="333"/>
      <c r="AZ1129" s="333"/>
      <c r="BA1129"/>
      <c r="BB1129"/>
      <c r="BC1129"/>
      <c r="BD1129"/>
      <c r="BE1129"/>
      <c r="BF1129"/>
      <c r="BG1129" s="333"/>
      <c r="BH1129" s="333"/>
      <c r="BI1129" s="333"/>
      <c r="BJ1129" s="333"/>
      <c r="BK1129" s="333"/>
      <c r="BL1129" s="333"/>
      <c r="BM1129" s="333"/>
      <c r="BN1129" s="333"/>
      <c r="BO1129" s="333"/>
      <c r="BP1129" s="333"/>
      <c r="BQ1129" s="333"/>
      <c r="BR1129" s="333"/>
      <c r="BS1129" s="333"/>
      <c r="BT1129" s="333"/>
      <c r="BU1129" s="333"/>
      <c r="BV1129" s="333"/>
      <c r="BW1129" s="333"/>
      <c r="BX1129" s="333"/>
      <c r="BY1129" s="333"/>
      <c r="BZ1129" s="333"/>
      <c r="CA1129" s="333"/>
      <c r="CB1129" s="333"/>
      <c r="CC1129" s="333"/>
      <c r="CD1129" s="333"/>
      <c r="CE1129" s="337"/>
      <c r="CF1129" s="337"/>
      <c r="CG1129" s="337"/>
      <c r="CH1129" s="337"/>
      <c r="CI1129" s="333"/>
      <c r="CJ1129" s="333"/>
      <c r="CK1129" s="333"/>
      <c r="CL1129" s="333"/>
      <c r="CM1129" s="333"/>
      <c r="CN1129" s="333"/>
      <c r="CO1129" s="333"/>
      <c r="CP1129" s="333"/>
      <c r="CQ1129" s="337"/>
      <c r="CR1129" s="337"/>
      <c r="CS1129" s="337"/>
      <c r="CT1129" s="337"/>
      <c r="CU1129" s="337"/>
      <c r="CV1129" s="337"/>
      <c r="CW1129" s="337"/>
      <c r="CX1129" s="337"/>
      <c r="CY1129" s="337"/>
      <c r="CZ1129" s="337"/>
      <c r="DA1129" s="337"/>
      <c r="DB1129" s="337"/>
      <c r="DC1129" s="337"/>
      <c r="DD1129" s="337"/>
      <c r="DE1129" s="337"/>
      <c r="DF1129" s="337"/>
      <c r="DG1129" s="337"/>
      <c r="DH1129" s="337"/>
      <c r="DI1129" s="337"/>
      <c r="DJ1129" s="337"/>
      <c r="DK1129" s="337"/>
      <c r="DL1129" s="337"/>
      <c r="DM1129"/>
      <c r="DN1129"/>
      <c r="DO1129"/>
      <c r="EA1129" s="333"/>
      <c r="EB1129" s="333"/>
      <c r="EC1129" s="333"/>
      <c r="ED1129" s="333"/>
      <c r="EE1129" s="333"/>
      <c r="EF1129" s="333"/>
      <c r="EG1129" s="333"/>
      <c r="EH1129" s="333"/>
      <c r="EJ1129" s="66"/>
      <c r="EL1129" s="66"/>
      <c r="EM1129" s="338"/>
    </row>
    <row r="1130" spans="1:143" s="83" customFormat="1">
      <c r="A1130" s="66"/>
      <c r="B1130" s="66"/>
      <c r="C1130" s="120"/>
      <c r="D1130" s="66"/>
      <c r="E1130" s="197"/>
      <c r="F1130" s="120"/>
      <c r="G1130" s="333"/>
      <c r="H1130" s="333"/>
      <c r="I1130" s="333"/>
      <c r="J1130" s="333"/>
      <c r="K1130" s="333"/>
      <c r="L1130" s="333"/>
      <c r="M1130" s="333"/>
      <c r="N1130" s="333"/>
      <c r="O1130" s="333"/>
      <c r="P1130" s="333"/>
      <c r="Q1130" s="333"/>
      <c r="R1130" s="333"/>
      <c r="S1130" s="333"/>
      <c r="T1130" s="333"/>
      <c r="U1130" s="333"/>
      <c r="V1130" s="333"/>
      <c r="W1130" s="333"/>
      <c r="X1130" s="333"/>
      <c r="Y1130" s="333"/>
      <c r="Z1130" s="333"/>
      <c r="AA1130" s="333"/>
      <c r="AB1130" s="333"/>
      <c r="AC1130" s="333"/>
      <c r="AD1130" s="333"/>
      <c r="AE1130" s="333"/>
      <c r="AF1130" s="333"/>
      <c r="AG1130" s="333"/>
      <c r="AH1130" s="333"/>
      <c r="AI1130" s="333"/>
      <c r="AJ1130" s="333"/>
      <c r="AK1130" s="333"/>
      <c r="AL1130" s="333"/>
      <c r="AM1130" s="333"/>
      <c r="AN1130" s="333"/>
      <c r="AO1130"/>
      <c r="AP1130"/>
      <c r="AQ1130"/>
      <c r="AR1130"/>
      <c r="AS1130" s="333"/>
      <c r="AT1130" s="333"/>
      <c r="AU1130" s="333"/>
      <c r="AV1130" s="333"/>
      <c r="AW1130" s="333"/>
      <c r="AX1130" s="333"/>
      <c r="AY1130" s="333"/>
      <c r="AZ1130" s="333"/>
      <c r="BA1130"/>
      <c r="BB1130"/>
      <c r="BC1130"/>
      <c r="BD1130"/>
      <c r="BE1130"/>
      <c r="BF1130"/>
      <c r="BG1130" s="333"/>
      <c r="BH1130" s="333"/>
      <c r="BI1130" s="333"/>
      <c r="BJ1130" s="333"/>
      <c r="BK1130" s="333"/>
      <c r="BL1130" s="333"/>
      <c r="BM1130" s="333"/>
      <c r="BN1130" s="333"/>
      <c r="BO1130" s="333"/>
      <c r="BP1130" s="333"/>
      <c r="BQ1130" s="333"/>
      <c r="BR1130" s="333"/>
      <c r="BS1130" s="333"/>
      <c r="BT1130" s="333"/>
      <c r="BU1130" s="333"/>
      <c r="BV1130" s="333"/>
      <c r="BW1130" s="333"/>
      <c r="BX1130" s="333"/>
      <c r="BY1130" s="333"/>
      <c r="BZ1130" s="333"/>
      <c r="CA1130" s="333"/>
      <c r="CB1130" s="333"/>
      <c r="CC1130" s="333"/>
      <c r="CD1130" s="333"/>
      <c r="CE1130" s="337"/>
      <c r="CF1130" s="337"/>
      <c r="CG1130" s="337"/>
      <c r="CH1130" s="337"/>
      <c r="CI1130" s="333"/>
      <c r="CJ1130" s="333"/>
      <c r="CK1130" s="333"/>
      <c r="CL1130" s="333"/>
      <c r="CM1130" s="333"/>
      <c r="CN1130" s="333"/>
      <c r="CO1130" s="333"/>
      <c r="CP1130" s="333"/>
      <c r="CQ1130" s="337"/>
      <c r="CR1130" s="337"/>
      <c r="CS1130" s="337"/>
      <c r="CT1130" s="337"/>
      <c r="CU1130" s="337"/>
      <c r="CV1130" s="337"/>
      <c r="CW1130" s="337"/>
      <c r="CX1130" s="337"/>
      <c r="CY1130" s="337"/>
      <c r="CZ1130" s="337"/>
      <c r="DA1130" s="337"/>
      <c r="DB1130" s="337"/>
      <c r="DC1130" s="337"/>
      <c r="DD1130" s="337"/>
      <c r="DE1130" s="337"/>
      <c r="DF1130" s="337"/>
      <c r="DG1130" s="337"/>
      <c r="DH1130" s="337"/>
      <c r="DI1130" s="337"/>
      <c r="DJ1130" s="337"/>
      <c r="DK1130" s="337"/>
      <c r="DL1130" s="337"/>
      <c r="DM1130"/>
      <c r="DN1130"/>
      <c r="DO1130"/>
      <c r="EA1130" s="333"/>
      <c r="EB1130" s="333"/>
      <c r="EC1130" s="333"/>
      <c r="ED1130" s="333"/>
      <c r="EE1130" s="333"/>
      <c r="EF1130" s="333"/>
      <c r="EG1130" s="333"/>
      <c r="EH1130" s="333"/>
      <c r="EJ1130" s="66"/>
      <c r="EL1130" s="66"/>
      <c r="EM1130" s="338"/>
    </row>
    <row r="1131" spans="1:143" s="83" customFormat="1">
      <c r="A1131" s="66"/>
      <c r="B1131" s="66"/>
      <c r="C1131" s="120"/>
      <c r="D1131" s="66"/>
      <c r="E1131" s="197"/>
      <c r="F1131" s="120"/>
      <c r="G1131" s="333"/>
      <c r="H1131" s="333"/>
      <c r="I1131" s="333"/>
      <c r="J1131" s="333"/>
      <c r="K1131" s="333"/>
      <c r="L1131" s="333"/>
      <c r="M1131" s="333"/>
      <c r="N1131" s="333"/>
      <c r="O1131" s="333"/>
      <c r="P1131" s="333"/>
      <c r="Q1131" s="333"/>
      <c r="R1131" s="333"/>
      <c r="S1131" s="333"/>
      <c r="T1131" s="333"/>
      <c r="U1131" s="333"/>
      <c r="V1131" s="333"/>
      <c r="W1131" s="333"/>
      <c r="X1131" s="333"/>
      <c r="Y1131" s="333"/>
      <c r="Z1131" s="333"/>
      <c r="AA1131" s="333"/>
      <c r="AB1131" s="333"/>
      <c r="AC1131" s="333"/>
      <c r="AD1131" s="333"/>
      <c r="AE1131" s="333"/>
      <c r="AF1131" s="333"/>
      <c r="AG1131" s="333"/>
      <c r="AH1131" s="333"/>
      <c r="AI1131" s="333"/>
      <c r="AJ1131" s="333"/>
      <c r="AK1131" s="333"/>
      <c r="AL1131" s="333"/>
      <c r="AM1131" s="333"/>
      <c r="AN1131" s="333"/>
      <c r="AO1131"/>
      <c r="AP1131"/>
      <c r="AQ1131"/>
      <c r="AR1131"/>
      <c r="AS1131" s="333"/>
      <c r="AT1131" s="333"/>
      <c r="AU1131" s="333"/>
      <c r="AV1131" s="333"/>
      <c r="AW1131" s="333"/>
      <c r="AX1131" s="333"/>
      <c r="AY1131" s="333"/>
      <c r="AZ1131" s="333"/>
      <c r="BA1131"/>
      <c r="BB1131"/>
      <c r="BC1131"/>
      <c r="BD1131"/>
      <c r="BE1131"/>
      <c r="BF1131"/>
      <c r="BG1131" s="333"/>
      <c r="BH1131" s="333"/>
      <c r="BI1131" s="333"/>
      <c r="BJ1131" s="333"/>
      <c r="BK1131" s="333"/>
      <c r="BL1131" s="333"/>
      <c r="BM1131" s="333"/>
      <c r="BN1131" s="333"/>
      <c r="BO1131" s="333"/>
      <c r="BP1131" s="333"/>
      <c r="BQ1131" s="333"/>
      <c r="BR1131" s="333"/>
      <c r="BS1131" s="333"/>
      <c r="BT1131" s="333"/>
      <c r="BU1131" s="333"/>
      <c r="BV1131" s="333"/>
      <c r="BW1131" s="333"/>
      <c r="BX1131" s="333"/>
      <c r="BY1131" s="333"/>
      <c r="BZ1131" s="333"/>
      <c r="CA1131" s="333"/>
      <c r="CB1131" s="333"/>
      <c r="CC1131" s="333"/>
      <c r="CD1131" s="333"/>
      <c r="CE1131" s="337"/>
      <c r="CF1131" s="337"/>
      <c r="CG1131" s="337"/>
      <c r="CH1131" s="337"/>
      <c r="CI1131" s="333"/>
      <c r="CJ1131" s="333"/>
      <c r="CK1131" s="333"/>
      <c r="CL1131" s="333"/>
      <c r="CM1131" s="333"/>
      <c r="CN1131" s="333"/>
      <c r="CO1131" s="333"/>
      <c r="CP1131" s="333"/>
      <c r="CQ1131" s="337"/>
      <c r="CR1131" s="337"/>
      <c r="CS1131" s="337"/>
      <c r="CT1131" s="337"/>
      <c r="CU1131" s="337"/>
      <c r="CV1131" s="337"/>
      <c r="CW1131" s="337"/>
      <c r="CX1131" s="337"/>
      <c r="CY1131" s="337"/>
      <c r="CZ1131" s="337"/>
      <c r="DA1131" s="337"/>
      <c r="DB1131" s="337"/>
      <c r="DC1131" s="337"/>
      <c r="DD1131" s="337"/>
      <c r="DE1131" s="337"/>
      <c r="DF1131" s="337"/>
      <c r="DG1131" s="337"/>
      <c r="DH1131" s="337"/>
      <c r="DI1131" s="337"/>
      <c r="DJ1131" s="337"/>
      <c r="DK1131" s="337"/>
      <c r="DL1131" s="337"/>
      <c r="DM1131"/>
      <c r="DN1131"/>
      <c r="DO1131"/>
      <c r="EA1131" s="333"/>
      <c r="EB1131" s="333"/>
      <c r="EC1131" s="333"/>
      <c r="ED1131" s="333"/>
      <c r="EE1131" s="333"/>
      <c r="EF1131" s="333"/>
      <c r="EG1131" s="333"/>
      <c r="EH1131" s="333"/>
      <c r="EJ1131" s="66"/>
      <c r="EL1131" s="66"/>
      <c r="EM1131" s="338"/>
    </row>
    <row r="1132" spans="1:143" s="83" customFormat="1">
      <c r="A1132" s="66"/>
      <c r="B1132" s="66"/>
      <c r="C1132" s="120"/>
      <c r="D1132" s="66"/>
      <c r="E1132" s="197"/>
      <c r="F1132" s="120"/>
      <c r="G1132" s="333"/>
      <c r="H1132" s="333"/>
      <c r="I1132" s="333"/>
      <c r="J1132" s="333"/>
      <c r="K1132" s="333"/>
      <c r="L1132" s="333"/>
      <c r="M1132" s="333"/>
      <c r="N1132" s="333"/>
      <c r="O1132" s="333"/>
      <c r="P1132" s="333"/>
      <c r="Q1132" s="333"/>
      <c r="R1132" s="333"/>
      <c r="S1132" s="333"/>
      <c r="T1132" s="333"/>
      <c r="U1132" s="333"/>
      <c r="V1132" s="333"/>
      <c r="W1132" s="333"/>
      <c r="X1132" s="333"/>
      <c r="Y1132" s="333"/>
      <c r="Z1132" s="333"/>
      <c r="AA1132" s="333"/>
      <c r="AB1132" s="333"/>
      <c r="AC1132" s="333"/>
      <c r="AD1132" s="333"/>
      <c r="AE1132" s="333"/>
      <c r="AF1132" s="333"/>
      <c r="AG1132" s="333"/>
      <c r="AH1132" s="333"/>
      <c r="AI1132" s="333"/>
      <c r="AJ1132" s="333"/>
      <c r="AK1132" s="333"/>
      <c r="AL1132" s="333"/>
      <c r="AM1132" s="333"/>
      <c r="AN1132" s="333"/>
      <c r="AO1132"/>
      <c r="AP1132"/>
      <c r="AQ1132"/>
      <c r="AR1132"/>
      <c r="AS1132" s="333"/>
      <c r="AT1132" s="333"/>
      <c r="AU1132" s="333"/>
      <c r="AV1132" s="333"/>
      <c r="AW1132" s="333"/>
      <c r="AX1132" s="333"/>
      <c r="AY1132" s="333"/>
      <c r="AZ1132" s="333"/>
      <c r="BA1132"/>
      <c r="BB1132"/>
      <c r="BC1132"/>
      <c r="BD1132"/>
      <c r="BE1132"/>
      <c r="BF1132"/>
      <c r="BG1132" s="333"/>
      <c r="BH1132" s="333"/>
      <c r="BI1132" s="333"/>
      <c r="BJ1132" s="333"/>
      <c r="BK1132" s="333"/>
      <c r="BL1132" s="333"/>
      <c r="BM1132" s="333"/>
      <c r="BN1132" s="333"/>
      <c r="BO1132" s="333"/>
      <c r="BP1132" s="333"/>
      <c r="BQ1132" s="333"/>
      <c r="BR1132" s="333"/>
      <c r="BS1132" s="333"/>
      <c r="BT1132" s="333"/>
      <c r="BU1132" s="333"/>
      <c r="BV1132" s="333"/>
      <c r="BW1132" s="333"/>
      <c r="BX1132" s="333"/>
      <c r="BY1132" s="333"/>
      <c r="BZ1132" s="333"/>
      <c r="CA1132" s="333"/>
      <c r="CB1132" s="333"/>
      <c r="CC1132" s="333"/>
      <c r="CD1132" s="333"/>
      <c r="CE1132" s="337"/>
      <c r="CF1132" s="337"/>
      <c r="CG1132" s="337"/>
      <c r="CH1132" s="337"/>
      <c r="CI1132" s="333"/>
      <c r="CJ1132" s="333"/>
      <c r="CK1132" s="333"/>
      <c r="CL1132" s="333"/>
      <c r="CM1132" s="333"/>
      <c r="CN1132" s="333"/>
      <c r="CO1132" s="333"/>
      <c r="CP1132" s="333"/>
      <c r="CQ1132" s="337"/>
      <c r="CR1132" s="337"/>
      <c r="CS1132" s="337"/>
      <c r="CT1132" s="337"/>
      <c r="CU1132" s="337"/>
      <c r="CV1132" s="337"/>
      <c r="CW1132" s="337"/>
      <c r="CX1132" s="337"/>
      <c r="CY1132" s="337"/>
      <c r="CZ1132" s="337"/>
      <c r="DA1132" s="337"/>
      <c r="DB1132" s="337"/>
      <c r="DC1132" s="337"/>
      <c r="DD1132" s="337"/>
      <c r="DE1132" s="337"/>
      <c r="DF1132" s="337"/>
      <c r="DG1132" s="337"/>
      <c r="DH1132" s="337"/>
      <c r="DI1132" s="337"/>
      <c r="DJ1132" s="337"/>
      <c r="DK1132" s="337"/>
      <c r="DL1132" s="337"/>
      <c r="DM1132"/>
      <c r="DN1132"/>
      <c r="DO1132"/>
      <c r="EA1132" s="333"/>
      <c r="EB1132" s="333"/>
      <c r="EC1132" s="333"/>
      <c r="ED1132" s="333"/>
      <c r="EE1132" s="333"/>
      <c r="EF1132" s="333"/>
      <c r="EG1132" s="333"/>
      <c r="EH1132" s="333"/>
      <c r="EJ1132" s="66"/>
      <c r="EL1132" s="66"/>
      <c r="EM1132" s="338"/>
    </row>
    <row r="1133" spans="1:143" s="83" customFormat="1">
      <c r="A1133" s="66"/>
      <c r="B1133" s="66"/>
      <c r="C1133" s="120"/>
      <c r="D1133" s="66"/>
      <c r="E1133" s="197"/>
      <c r="F1133" s="120"/>
      <c r="G1133" s="333"/>
      <c r="H1133" s="333"/>
      <c r="I1133" s="333"/>
      <c r="J1133" s="333"/>
      <c r="K1133" s="333"/>
      <c r="L1133" s="333"/>
      <c r="M1133" s="333"/>
      <c r="N1133" s="333"/>
      <c r="O1133" s="333"/>
      <c r="P1133" s="333"/>
      <c r="Q1133" s="333"/>
      <c r="R1133" s="333"/>
      <c r="S1133" s="333"/>
      <c r="T1133" s="333"/>
      <c r="U1133" s="333"/>
      <c r="V1133" s="333"/>
      <c r="W1133" s="333"/>
      <c r="X1133" s="333"/>
      <c r="Y1133" s="333"/>
      <c r="Z1133" s="333"/>
      <c r="AA1133" s="333"/>
      <c r="AB1133" s="333"/>
      <c r="AC1133" s="333"/>
      <c r="AD1133" s="333"/>
      <c r="AE1133" s="333"/>
      <c r="AF1133" s="333"/>
      <c r="AG1133" s="333"/>
      <c r="AH1133" s="333"/>
      <c r="AI1133" s="333"/>
      <c r="AJ1133" s="333"/>
      <c r="AK1133" s="333"/>
      <c r="AL1133" s="333"/>
      <c r="AM1133" s="333"/>
      <c r="AN1133" s="333"/>
      <c r="AO1133"/>
      <c r="AP1133"/>
      <c r="AQ1133"/>
      <c r="AR1133"/>
      <c r="AS1133" s="333"/>
      <c r="AT1133" s="333"/>
      <c r="AU1133" s="333"/>
      <c r="AV1133" s="333"/>
      <c r="AW1133" s="333"/>
      <c r="AX1133" s="333"/>
      <c r="AY1133" s="333"/>
      <c r="AZ1133" s="333"/>
      <c r="BA1133"/>
      <c r="BB1133"/>
      <c r="BC1133"/>
      <c r="BD1133"/>
      <c r="BE1133"/>
      <c r="BF1133"/>
      <c r="BG1133" s="333"/>
      <c r="BH1133" s="333"/>
      <c r="BI1133" s="333"/>
      <c r="BJ1133" s="333"/>
      <c r="BK1133" s="333"/>
      <c r="BL1133" s="333"/>
      <c r="BM1133" s="333"/>
      <c r="BN1133" s="333"/>
      <c r="BO1133" s="333"/>
      <c r="BP1133" s="333"/>
      <c r="BQ1133" s="333"/>
      <c r="BR1133" s="333"/>
      <c r="BS1133" s="333"/>
      <c r="BT1133" s="333"/>
      <c r="BU1133" s="333"/>
      <c r="BV1133" s="333"/>
      <c r="BW1133" s="333"/>
      <c r="BX1133" s="333"/>
      <c r="BY1133" s="333"/>
      <c r="BZ1133" s="333"/>
      <c r="CA1133" s="333"/>
      <c r="CB1133" s="333"/>
      <c r="CC1133" s="333"/>
      <c r="CD1133" s="333"/>
      <c r="CE1133" s="337"/>
      <c r="CF1133" s="337"/>
      <c r="CG1133" s="337"/>
      <c r="CH1133" s="337"/>
      <c r="CI1133" s="333"/>
      <c r="CJ1133" s="333"/>
      <c r="CK1133" s="333"/>
      <c r="CL1133" s="333"/>
      <c r="CM1133" s="333"/>
      <c r="CN1133" s="333"/>
      <c r="CO1133" s="333"/>
      <c r="CP1133" s="333"/>
      <c r="CQ1133" s="337"/>
      <c r="CR1133" s="337"/>
      <c r="CS1133" s="337"/>
      <c r="CT1133" s="337"/>
      <c r="CU1133" s="337"/>
      <c r="CV1133" s="337"/>
      <c r="CW1133" s="337"/>
      <c r="CX1133" s="337"/>
      <c r="CY1133" s="337"/>
      <c r="CZ1133" s="337"/>
      <c r="DA1133" s="337"/>
      <c r="DB1133" s="337"/>
      <c r="DC1133" s="337"/>
      <c r="DD1133" s="337"/>
      <c r="DE1133" s="337"/>
      <c r="DF1133" s="337"/>
      <c r="DG1133" s="337"/>
      <c r="DH1133" s="337"/>
      <c r="DI1133" s="337"/>
      <c r="DJ1133" s="337"/>
      <c r="DK1133" s="337"/>
      <c r="DL1133" s="337"/>
      <c r="DM1133"/>
      <c r="DN1133"/>
      <c r="DO1133"/>
      <c r="EA1133" s="333"/>
      <c r="EB1133" s="333"/>
      <c r="EC1133" s="333"/>
      <c r="ED1133" s="333"/>
      <c r="EE1133" s="333"/>
      <c r="EF1133" s="333"/>
      <c r="EG1133" s="333"/>
      <c r="EH1133" s="333"/>
      <c r="EJ1133" s="66"/>
      <c r="EL1133" s="66"/>
      <c r="EM1133" s="338"/>
    </row>
    <row r="1134" spans="1:143" s="83" customFormat="1">
      <c r="A1134" s="66"/>
      <c r="B1134" s="66"/>
      <c r="C1134" s="120"/>
      <c r="D1134" s="66"/>
      <c r="E1134" s="197"/>
      <c r="F1134" s="120"/>
      <c r="G1134" s="333"/>
      <c r="H1134" s="333"/>
      <c r="I1134" s="333"/>
      <c r="J1134" s="333"/>
      <c r="K1134" s="333"/>
      <c r="L1134" s="333"/>
      <c r="M1134" s="333"/>
      <c r="N1134" s="333"/>
      <c r="O1134" s="333"/>
      <c r="P1134" s="333"/>
      <c r="Q1134" s="333"/>
      <c r="R1134" s="333"/>
      <c r="S1134" s="333"/>
      <c r="T1134" s="333"/>
      <c r="U1134" s="333"/>
      <c r="V1134" s="333"/>
      <c r="W1134" s="333"/>
      <c r="X1134" s="333"/>
      <c r="Y1134" s="333"/>
      <c r="Z1134" s="333"/>
      <c r="AA1134" s="333"/>
      <c r="AB1134" s="333"/>
      <c r="AC1134" s="333"/>
      <c r="AD1134" s="333"/>
      <c r="AE1134" s="333"/>
      <c r="AF1134" s="333"/>
      <c r="AG1134" s="333"/>
      <c r="AH1134" s="333"/>
      <c r="AI1134" s="333"/>
      <c r="AJ1134" s="333"/>
      <c r="AK1134" s="333"/>
      <c r="AL1134" s="333"/>
      <c r="AM1134" s="333"/>
      <c r="AN1134" s="333"/>
      <c r="AO1134"/>
      <c r="AP1134"/>
      <c r="AQ1134"/>
      <c r="AR1134"/>
      <c r="AS1134" s="333"/>
      <c r="AT1134" s="333"/>
      <c r="AU1134" s="333"/>
      <c r="AV1134" s="333"/>
      <c r="AW1134" s="333"/>
      <c r="AX1134" s="333"/>
      <c r="AY1134" s="333"/>
      <c r="AZ1134" s="333"/>
      <c r="BA1134"/>
      <c r="BB1134"/>
      <c r="BC1134"/>
      <c r="BD1134"/>
      <c r="BE1134"/>
      <c r="BF1134"/>
      <c r="BG1134" s="333"/>
      <c r="BH1134" s="333"/>
      <c r="BI1134" s="333"/>
      <c r="BJ1134" s="333"/>
      <c r="BK1134" s="333"/>
      <c r="BL1134" s="333"/>
      <c r="BM1134" s="333"/>
      <c r="BN1134" s="333"/>
      <c r="BO1134" s="333"/>
      <c r="BP1134" s="333"/>
      <c r="BQ1134" s="333"/>
      <c r="BR1134" s="333"/>
      <c r="BS1134" s="333"/>
      <c r="BT1134" s="333"/>
      <c r="BU1134" s="333"/>
      <c r="BV1134" s="333"/>
      <c r="BW1134" s="333"/>
      <c r="BX1134" s="333"/>
      <c r="BY1134" s="333"/>
      <c r="BZ1134" s="333"/>
      <c r="CA1134" s="333"/>
      <c r="CB1134" s="333"/>
      <c r="CC1134" s="333"/>
      <c r="CD1134" s="333"/>
      <c r="CE1134" s="337"/>
      <c r="CF1134" s="337"/>
      <c r="CG1134" s="337"/>
      <c r="CH1134" s="337"/>
      <c r="CI1134" s="333"/>
      <c r="CJ1134" s="333"/>
      <c r="CK1134" s="333"/>
      <c r="CL1134" s="333"/>
      <c r="CM1134" s="333"/>
      <c r="CN1134" s="333"/>
      <c r="CO1134" s="333"/>
      <c r="CP1134" s="333"/>
      <c r="CQ1134" s="337"/>
      <c r="CR1134" s="337"/>
      <c r="CS1134" s="337"/>
      <c r="CT1134" s="337"/>
      <c r="CU1134" s="337"/>
      <c r="CV1134" s="337"/>
      <c r="CW1134" s="337"/>
      <c r="CX1134" s="337"/>
      <c r="CY1134" s="337"/>
      <c r="CZ1134" s="337"/>
      <c r="DA1134" s="337"/>
      <c r="DB1134" s="337"/>
      <c r="DC1134" s="337"/>
      <c r="DD1134" s="337"/>
      <c r="DE1134" s="337"/>
      <c r="DF1134" s="337"/>
      <c r="DG1134" s="337"/>
      <c r="DH1134" s="337"/>
      <c r="DI1134" s="337"/>
      <c r="DJ1134" s="337"/>
      <c r="DK1134" s="337"/>
      <c r="DL1134" s="337"/>
      <c r="DM1134"/>
      <c r="DN1134"/>
      <c r="DO1134"/>
      <c r="EA1134" s="333"/>
      <c r="EB1134" s="333"/>
      <c r="EC1134" s="333"/>
      <c r="ED1134" s="333"/>
      <c r="EE1134" s="333"/>
      <c r="EF1134" s="333"/>
      <c r="EG1134" s="333"/>
      <c r="EH1134" s="333"/>
      <c r="EJ1134" s="66"/>
      <c r="EL1134" s="66"/>
      <c r="EM1134" s="338"/>
    </row>
    <row r="1135" spans="1:143" s="83" customFormat="1">
      <c r="A1135" s="66"/>
      <c r="B1135" s="66"/>
      <c r="C1135" s="120"/>
      <c r="D1135" s="66"/>
      <c r="E1135" s="197"/>
      <c r="F1135" s="120"/>
      <c r="G1135" s="333"/>
      <c r="H1135" s="333"/>
      <c r="I1135" s="333"/>
      <c r="J1135" s="333"/>
      <c r="K1135" s="333"/>
      <c r="L1135" s="333"/>
      <c r="M1135" s="333"/>
      <c r="N1135" s="333"/>
      <c r="O1135" s="333"/>
      <c r="P1135" s="333"/>
      <c r="Q1135" s="333"/>
      <c r="R1135" s="333"/>
      <c r="S1135" s="333"/>
      <c r="T1135" s="333"/>
      <c r="U1135" s="333"/>
      <c r="V1135" s="333"/>
      <c r="W1135" s="333"/>
      <c r="X1135" s="333"/>
      <c r="Y1135" s="333"/>
      <c r="Z1135" s="333"/>
      <c r="AA1135" s="333"/>
      <c r="AB1135" s="333"/>
      <c r="AC1135" s="333"/>
      <c r="AD1135" s="333"/>
      <c r="AE1135" s="333"/>
      <c r="AF1135" s="333"/>
      <c r="AG1135" s="333"/>
      <c r="AH1135" s="333"/>
      <c r="AI1135" s="333"/>
      <c r="AJ1135" s="333"/>
      <c r="AK1135" s="333"/>
      <c r="AL1135" s="333"/>
      <c r="AM1135" s="333"/>
      <c r="AN1135" s="333"/>
      <c r="AO1135"/>
      <c r="AP1135"/>
      <c r="AQ1135"/>
      <c r="AR1135"/>
      <c r="AS1135" s="333"/>
      <c r="AT1135" s="333"/>
      <c r="AU1135" s="333"/>
      <c r="AV1135" s="333"/>
      <c r="AW1135" s="333"/>
      <c r="AX1135" s="333"/>
      <c r="AY1135" s="333"/>
      <c r="AZ1135" s="333"/>
      <c r="BA1135"/>
      <c r="BB1135"/>
      <c r="BC1135"/>
      <c r="BD1135"/>
      <c r="BE1135"/>
      <c r="BF1135"/>
      <c r="BG1135" s="333"/>
      <c r="BH1135" s="333"/>
      <c r="BI1135" s="333"/>
      <c r="BJ1135" s="333"/>
      <c r="BK1135" s="333"/>
      <c r="BL1135" s="333"/>
      <c r="BM1135" s="333"/>
      <c r="BN1135" s="333"/>
      <c r="BO1135" s="333"/>
      <c r="BP1135" s="333"/>
      <c r="BQ1135" s="333"/>
      <c r="BR1135" s="333"/>
      <c r="BS1135" s="333"/>
      <c r="BT1135" s="333"/>
      <c r="BU1135" s="333"/>
      <c r="BV1135" s="333"/>
      <c r="BW1135" s="333"/>
      <c r="BX1135" s="333"/>
      <c r="BY1135" s="333"/>
      <c r="BZ1135" s="333"/>
      <c r="CA1135" s="333"/>
      <c r="CB1135" s="333"/>
      <c r="CC1135" s="333"/>
      <c r="CD1135" s="333"/>
      <c r="CE1135" s="337"/>
      <c r="CF1135" s="337"/>
      <c r="CG1135" s="337"/>
      <c r="CH1135" s="337"/>
      <c r="CI1135" s="333"/>
      <c r="CJ1135" s="333"/>
      <c r="CK1135" s="333"/>
      <c r="CL1135" s="333"/>
      <c r="CM1135" s="333"/>
      <c r="CN1135" s="333"/>
      <c r="CO1135" s="333"/>
      <c r="CP1135" s="333"/>
      <c r="CQ1135" s="337"/>
      <c r="CR1135" s="337"/>
      <c r="CS1135" s="337"/>
      <c r="CT1135" s="337"/>
      <c r="CU1135" s="337"/>
      <c r="CV1135" s="337"/>
      <c r="CW1135" s="337"/>
      <c r="CX1135" s="337"/>
      <c r="CY1135" s="337"/>
      <c r="CZ1135" s="337"/>
      <c r="DA1135" s="337"/>
      <c r="DB1135" s="337"/>
      <c r="DC1135" s="337"/>
      <c r="DD1135" s="337"/>
      <c r="DE1135" s="337"/>
      <c r="DF1135" s="337"/>
      <c r="DG1135" s="337"/>
      <c r="DH1135" s="337"/>
      <c r="DI1135" s="337"/>
      <c r="DJ1135" s="337"/>
      <c r="DK1135" s="337"/>
      <c r="DL1135" s="337"/>
      <c r="DM1135"/>
      <c r="DN1135"/>
      <c r="DO1135"/>
      <c r="EA1135" s="333"/>
      <c r="EB1135" s="333"/>
      <c r="EC1135" s="333"/>
      <c r="ED1135" s="333"/>
      <c r="EE1135" s="333"/>
      <c r="EF1135" s="333"/>
      <c r="EG1135" s="333"/>
      <c r="EH1135" s="333"/>
      <c r="EJ1135" s="66"/>
      <c r="EL1135" s="66"/>
      <c r="EM1135" s="338"/>
    </row>
    <row r="1136" spans="1:143" s="83" customFormat="1">
      <c r="A1136" s="66"/>
      <c r="B1136" s="66"/>
      <c r="C1136" s="120"/>
      <c r="D1136" s="66"/>
      <c r="E1136" s="197"/>
      <c r="F1136" s="120"/>
      <c r="G1136" s="333"/>
      <c r="H1136" s="333"/>
      <c r="I1136" s="333"/>
      <c r="J1136" s="333"/>
      <c r="K1136" s="333"/>
      <c r="L1136" s="333"/>
      <c r="M1136" s="333"/>
      <c r="N1136" s="333"/>
      <c r="O1136" s="333"/>
      <c r="P1136" s="333"/>
      <c r="Q1136" s="333"/>
      <c r="R1136" s="333"/>
      <c r="S1136" s="333"/>
      <c r="T1136" s="333"/>
      <c r="U1136" s="333"/>
      <c r="V1136" s="333"/>
      <c r="W1136" s="333"/>
      <c r="X1136" s="333"/>
      <c r="Y1136" s="333"/>
      <c r="Z1136" s="333"/>
      <c r="AA1136" s="333"/>
      <c r="AB1136" s="333"/>
      <c r="AC1136" s="333"/>
      <c r="AD1136" s="333"/>
      <c r="AE1136" s="333"/>
      <c r="AF1136" s="333"/>
      <c r="AG1136" s="333"/>
      <c r="AH1136" s="333"/>
      <c r="AI1136" s="333"/>
      <c r="AJ1136" s="333"/>
      <c r="AK1136" s="333"/>
      <c r="AL1136" s="333"/>
      <c r="AM1136" s="333"/>
      <c r="AN1136" s="333"/>
      <c r="AO1136"/>
      <c r="AP1136"/>
      <c r="AQ1136"/>
      <c r="AR1136"/>
      <c r="AS1136" s="333"/>
      <c r="AT1136" s="333"/>
      <c r="AU1136" s="333"/>
      <c r="AV1136" s="333"/>
      <c r="AW1136" s="333"/>
      <c r="AX1136" s="333"/>
      <c r="AY1136" s="333"/>
      <c r="AZ1136" s="333"/>
      <c r="BA1136"/>
      <c r="BB1136"/>
      <c r="BC1136"/>
      <c r="BD1136"/>
      <c r="BE1136"/>
      <c r="BF1136"/>
      <c r="BG1136" s="333"/>
      <c r="BH1136" s="333"/>
      <c r="BI1136" s="333"/>
      <c r="BJ1136" s="333"/>
      <c r="BK1136" s="333"/>
      <c r="BL1136" s="333"/>
      <c r="BM1136" s="333"/>
      <c r="BN1136" s="333"/>
      <c r="BO1136" s="333"/>
      <c r="BP1136" s="333"/>
      <c r="BQ1136" s="333"/>
      <c r="BR1136" s="333"/>
      <c r="BS1136" s="333"/>
      <c r="BT1136" s="333"/>
      <c r="BU1136" s="333"/>
      <c r="BV1136" s="333"/>
      <c r="BW1136" s="333"/>
      <c r="BX1136" s="333"/>
      <c r="BY1136" s="333"/>
      <c r="BZ1136" s="333"/>
      <c r="CA1136" s="333"/>
      <c r="CB1136" s="333"/>
      <c r="CC1136" s="333"/>
      <c r="CD1136" s="333"/>
      <c r="CE1136" s="337"/>
      <c r="CF1136" s="337"/>
      <c r="CG1136" s="337"/>
      <c r="CH1136" s="337"/>
      <c r="CI1136" s="333"/>
      <c r="CJ1136" s="333"/>
      <c r="CK1136" s="333"/>
      <c r="CL1136" s="333"/>
      <c r="CM1136" s="333"/>
      <c r="CN1136" s="333"/>
      <c r="CO1136" s="333"/>
      <c r="CP1136" s="333"/>
      <c r="CQ1136" s="337"/>
      <c r="CR1136" s="337"/>
      <c r="CS1136" s="337"/>
      <c r="CT1136" s="337"/>
      <c r="CU1136" s="337"/>
      <c r="CV1136" s="337"/>
      <c r="CW1136" s="337"/>
      <c r="CX1136" s="337"/>
      <c r="CY1136" s="337"/>
      <c r="CZ1136" s="337"/>
      <c r="DA1136" s="337"/>
      <c r="DB1136" s="337"/>
      <c r="DC1136" s="337"/>
      <c r="DD1136" s="337"/>
      <c r="DE1136" s="337"/>
      <c r="DF1136" s="337"/>
      <c r="DG1136" s="337"/>
      <c r="DH1136" s="337"/>
      <c r="DI1136" s="337"/>
      <c r="DJ1136" s="337"/>
      <c r="DK1136" s="337"/>
      <c r="DL1136" s="337"/>
      <c r="DM1136"/>
      <c r="DN1136"/>
      <c r="DO1136"/>
      <c r="EA1136" s="333"/>
      <c r="EB1136" s="333"/>
      <c r="EC1136" s="333"/>
      <c r="ED1136" s="333"/>
      <c r="EE1136" s="333"/>
      <c r="EF1136" s="333"/>
      <c r="EG1136" s="333"/>
      <c r="EH1136" s="333"/>
      <c r="EJ1136" s="66"/>
      <c r="EL1136" s="66"/>
      <c r="EM1136" s="338"/>
    </row>
    <row r="1137" spans="1:143" s="83" customFormat="1">
      <c r="A1137" s="66"/>
      <c r="B1137" s="66"/>
      <c r="C1137" s="120"/>
      <c r="D1137" s="66"/>
      <c r="E1137" s="197"/>
      <c r="F1137" s="120"/>
      <c r="G1137" s="333"/>
      <c r="H1137" s="333"/>
      <c r="I1137" s="333"/>
      <c r="J1137" s="333"/>
      <c r="K1137" s="333"/>
      <c r="L1137" s="333"/>
      <c r="M1137" s="333"/>
      <c r="N1137" s="333"/>
      <c r="O1137" s="333"/>
      <c r="P1137" s="333"/>
      <c r="Q1137" s="333"/>
      <c r="R1137" s="333"/>
      <c r="S1137" s="333"/>
      <c r="T1137" s="333"/>
      <c r="U1137" s="333"/>
      <c r="V1137" s="333"/>
      <c r="W1137" s="333"/>
      <c r="X1137" s="333"/>
      <c r="Y1137" s="333"/>
      <c r="Z1137" s="333"/>
      <c r="AA1137" s="333"/>
      <c r="AB1137" s="333"/>
      <c r="AC1137" s="333"/>
      <c r="AD1137" s="333"/>
      <c r="AE1137" s="333"/>
      <c r="AF1137" s="333"/>
      <c r="AG1137" s="333"/>
      <c r="AH1137" s="333"/>
      <c r="AI1137" s="333"/>
      <c r="AJ1137" s="333"/>
      <c r="AK1137" s="333"/>
      <c r="AL1137" s="333"/>
      <c r="AM1137" s="333"/>
      <c r="AN1137" s="333"/>
      <c r="AO1137"/>
      <c r="AP1137"/>
      <c r="AQ1137"/>
      <c r="AR1137"/>
      <c r="AS1137" s="333"/>
      <c r="AT1137" s="333"/>
      <c r="AU1137" s="333"/>
      <c r="AV1137" s="333"/>
      <c r="AW1137" s="333"/>
      <c r="AX1137" s="333"/>
      <c r="AY1137" s="333"/>
      <c r="AZ1137" s="333"/>
      <c r="BA1137"/>
      <c r="BB1137"/>
      <c r="BC1137"/>
      <c r="BD1137"/>
      <c r="BE1137"/>
      <c r="BF1137"/>
      <c r="BG1137" s="333"/>
      <c r="BH1137" s="333"/>
      <c r="BI1137" s="333"/>
      <c r="BJ1137" s="333"/>
      <c r="BK1137" s="333"/>
      <c r="BL1137" s="333"/>
      <c r="BM1137" s="333"/>
      <c r="BN1137" s="333"/>
      <c r="BO1137" s="333"/>
      <c r="BP1137" s="333"/>
      <c r="BQ1137" s="333"/>
      <c r="BR1137" s="333"/>
      <c r="BS1137" s="333"/>
      <c r="BT1137" s="333"/>
      <c r="BU1137" s="333"/>
      <c r="BV1137" s="333"/>
      <c r="BW1137" s="333"/>
      <c r="BX1137" s="333"/>
      <c r="BY1137" s="333"/>
      <c r="BZ1137" s="333"/>
      <c r="CA1137" s="333"/>
      <c r="CB1137" s="333"/>
      <c r="CC1137" s="333"/>
      <c r="CD1137" s="333"/>
      <c r="CE1137" s="337"/>
      <c r="CF1137" s="337"/>
      <c r="CG1137" s="337"/>
      <c r="CH1137" s="337"/>
      <c r="CI1137" s="333"/>
      <c r="CJ1137" s="333"/>
      <c r="CK1137" s="333"/>
      <c r="CL1137" s="333"/>
      <c r="CM1137" s="333"/>
      <c r="CN1137" s="333"/>
      <c r="CO1137" s="333"/>
      <c r="CP1137" s="333"/>
      <c r="CQ1137" s="337"/>
      <c r="CR1137" s="337"/>
      <c r="CS1137" s="337"/>
      <c r="CT1137" s="337"/>
      <c r="CU1137" s="337"/>
      <c r="CV1137" s="337"/>
      <c r="CW1137" s="337"/>
      <c r="CX1137" s="337"/>
      <c r="CY1137" s="337"/>
      <c r="CZ1137" s="337"/>
      <c r="DA1137" s="337"/>
      <c r="DB1137" s="337"/>
      <c r="DC1137" s="337"/>
      <c r="DD1137" s="337"/>
      <c r="DE1137" s="337"/>
      <c r="DF1137" s="337"/>
      <c r="DG1137" s="337"/>
      <c r="DH1137" s="337"/>
      <c r="DI1137" s="337"/>
      <c r="DJ1137" s="337"/>
      <c r="DK1137" s="337"/>
      <c r="DL1137" s="337"/>
      <c r="DM1137"/>
      <c r="DN1137"/>
      <c r="DO1137"/>
      <c r="EA1137" s="333"/>
      <c r="EB1137" s="333"/>
      <c r="EC1137" s="333"/>
      <c r="ED1137" s="333"/>
      <c r="EE1137" s="333"/>
      <c r="EF1137" s="333"/>
      <c r="EG1137" s="333"/>
      <c r="EH1137" s="333"/>
      <c r="EJ1137" s="66"/>
      <c r="EL1137" s="66"/>
      <c r="EM1137" s="338"/>
    </row>
    <row r="1138" spans="1:143" s="83" customFormat="1">
      <c r="A1138" s="66"/>
      <c r="B1138" s="66"/>
      <c r="C1138" s="120"/>
      <c r="D1138" s="66"/>
      <c r="E1138" s="197"/>
      <c r="F1138" s="120"/>
      <c r="G1138" s="333"/>
      <c r="H1138" s="333"/>
      <c r="I1138" s="333"/>
      <c r="J1138" s="333"/>
      <c r="K1138" s="333"/>
      <c r="L1138" s="333"/>
      <c r="M1138" s="333"/>
      <c r="N1138" s="333"/>
      <c r="O1138" s="333"/>
      <c r="P1138" s="333"/>
      <c r="Q1138" s="333"/>
      <c r="R1138" s="333"/>
      <c r="S1138" s="333"/>
      <c r="T1138" s="333"/>
      <c r="U1138" s="333"/>
      <c r="V1138" s="333"/>
      <c r="W1138" s="333"/>
      <c r="X1138" s="333"/>
      <c r="Y1138" s="333"/>
      <c r="Z1138" s="333"/>
      <c r="AA1138" s="333"/>
      <c r="AB1138" s="333"/>
      <c r="AC1138" s="333"/>
      <c r="AD1138" s="333"/>
      <c r="AE1138" s="333"/>
      <c r="AF1138" s="333"/>
      <c r="AG1138" s="333"/>
      <c r="AH1138" s="333"/>
      <c r="AI1138" s="333"/>
      <c r="AJ1138" s="333"/>
      <c r="AK1138" s="333"/>
      <c r="AL1138" s="333"/>
      <c r="AM1138" s="333"/>
      <c r="AN1138" s="333"/>
      <c r="AO1138"/>
      <c r="AP1138"/>
      <c r="AQ1138"/>
      <c r="AR1138"/>
      <c r="AS1138" s="333"/>
      <c r="AT1138" s="333"/>
      <c r="AU1138" s="333"/>
      <c r="AV1138" s="333"/>
      <c r="AW1138" s="333"/>
      <c r="AX1138" s="333"/>
      <c r="AY1138" s="333"/>
      <c r="AZ1138" s="333"/>
      <c r="BA1138"/>
      <c r="BB1138"/>
      <c r="BC1138"/>
      <c r="BD1138"/>
      <c r="BE1138"/>
      <c r="BF1138"/>
      <c r="BG1138" s="333"/>
      <c r="BH1138" s="333"/>
      <c r="BI1138" s="333"/>
      <c r="BJ1138" s="333"/>
      <c r="BK1138" s="333"/>
      <c r="BL1138" s="333"/>
      <c r="BM1138" s="333"/>
      <c r="BN1138" s="333"/>
      <c r="BO1138" s="333"/>
      <c r="BP1138" s="333"/>
      <c r="BQ1138" s="333"/>
      <c r="BR1138" s="333"/>
      <c r="BS1138" s="333"/>
      <c r="BT1138" s="333"/>
      <c r="BU1138" s="333"/>
      <c r="BV1138" s="333"/>
      <c r="BW1138" s="333"/>
      <c r="BX1138" s="333"/>
      <c r="BY1138" s="333"/>
      <c r="BZ1138" s="333"/>
      <c r="CA1138" s="333"/>
      <c r="CB1138" s="333"/>
      <c r="CC1138" s="333"/>
      <c r="CD1138" s="333"/>
      <c r="CE1138" s="337"/>
      <c r="CF1138" s="337"/>
      <c r="CG1138" s="337"/>
      <c r="CH1138" s="337"/>
      <c r="CI1138" s="333"/>
      <c r="CJ1138" s="333"/>
      <c r="CK1138" s="333"/>
      <c r="CL1138" s="333"/>
      <c r="CM1138" s="333"/>
      <c r="CN1138" s="333"/>
      <c r="CO1138" s="333"/>
      <c r="CP1138" s="333"/>
      <c r="CQ1138" s="337"/>
      <c r="CR1138" s="337"/>
      <c r="CS1138" s="337"/>
      <c r="CT1138" s="337"/>
      <c r="CU1138" s="337"/>
      <c r="CV1138" s="337"/>
      <c r="CW1138" s="337"/>
      <c r="CX1138" s="337"/>
      <c r="CY1138" s="337"/>
      <c r="CZ1138" s="337"/>
      <c r="DA1138" s="337"/>
      <c r="DB1138" s="337"/>
      <c r="DC1138" s="337"/>
      <c r="DD1138" s="337"/>
      <c r="DE1138" s="337"/>
      <c r="DF1138" s="337"/>
      <c r="DG1138" s="337"/>
      <c r="DH1138" s="337"/>
      <c r="DI1138" s="337"/>
      <c r="DJ1138" s="337"/>
      <c r="DK1138" s="337"/>
      <c r="DL1138" s="337"/>
      <c r="DM1138"/>
      <c r="DN1138"/>
      <c r="DO1138"/>
      <c r="EA1138" s="333"/>
      <c r="EB1138" s="333"/>
      <c r="EC1138" s="333"/>
      <c r="ED1138" s="333"/>
      <c r="EE1138" s="333"/>
      <c r="EF1138" s="333"/>
      <c r="EG1138" s="333"/>
      <c r="EH1138" s="333"/>
      <c r="EJ1138" s="66"/>
      <c r="EL1138" s="66"/>
      <c r="EM1138" s="338"/>
    </row>
    <row r="1139" spans="1:143" s="83" customFormat="1">
      <c r="A1139" s="66"/>
      <c r="B1139" s="66"/>
      <c r="C1139" s="120"/>
      <c r="D1139" s="66"/>
      <c r="E1139" s="197"/>
      <c r="F1139" s="120"/>
      <c r="G1139" s="333"/>
      <c r="H1139" s="333"/>
      <c r="I1139" s="333"/>
      <c r="J1139" s="333"/>
      <c r="K1139" s="333"/>
      <c r="L1139" s="333"/>
      <c r="M1139" s="333"/>
      <c r="N1139" s="333"/>
      <c r="O1139" s="333"/>
      <c r="P1139" s="333"/>
      <c r="Q1139" s="333"/>
      <c r="R1139" s="333"/>
      <c r="S1139" s="333"/>
      <c r="T1139" s="333"/>
      <c r="U1139" s="333"/>
      <c r="V1139" s="333"/>
      <c r="W1139" s="333"/>
      <c r="X1139" s="333"/>
      <c r="Y1139" s="333"/>
      <c r="Z1139" s="333"/>
      <c r="AA1139" s="333"/>
      <c r="AB1139" s="333"/>
      <c r="AC1139" s="333"/>
      <c r="AD1139" s="333"/>
      <c r="AE1139" s="333"/>
      <c r="AF1139" s="333"/>
      <c r="AG1139" s="333"/>
      <c r="AH1139" s="333"/>
      <c r="AI1139" s="333"/>
      <c r="AJ1139" s="333"/>
      <c r="AK1139" s="333"/>
      <c r="AL1139" s="333"/>
      <c r="AM1139" s="333"/>
      <c r="AN1139" s="333"/>
      <c r="AO1139"/>
      <c r="AP1139"/>
      <c r="AQ1139"/>
      <c r="AR1139"/>
      <c r="AS1139" s="333"/>
      <c r="AT1139" s="333"/>
      <c r="AU1139" s="333"/>
      <c r="AV1139" s="333"/>
      <c r="AW1139" s="333"/>
      <c r="AX1139" s="333"/>
      <c r="AY1139" s="333"/>
      <c r="AZ1139" s="333"/>
      <c r="BA1139"/>
      <c r="BB1139"/>
      <c r="BC1139"/>
      <c r="BD1139"/>
      <c r="BE1139"/>
      <c r="BF1139"/>
      <c r="BG1139" s="333"/>
      <c r="BH1139" s="333"/>
      <c r="BI1139" s="333"/>
      <c r="BJ1139" s="333"/>
      <c r="BK1139" s="333"/>
      <c r="BL1139" s="333"/>
      <c r="BM1139" s="333"/>
      <c r="BN1139" s="333"/>
      <c r="BO1139" s="333"/>
      <c r="BP1139" s="333"/>
      <c r="BQ1139" s="333"/>
      <c r="BR1139" s="333"/>
      <c r="BS1139" s="333"/>
      <c r="BT1139" s="333"/>
      <c r="BU1139" s="333"/>
      <c r="BV1139" s="333"/>
      <c r="BW1139" s="333"/>
      <c r="BX1139" s="333"/>
      <c r="BY1139" s="333"/>
      <c r="BZ1139" s="333"/>
      <c r="CA1139" s="333"/>
      <c r="CB1139" s="333"/>
      <c r="CC1139" s="333"/>
      <c r="CD1139" s="333"/>
      <c r="CE1139" s="337"/>
      <c r="CF1139" s="337"/>
      <c r="CG1139" s="337"/>
      <c r="CH1139" s="337"/>
      <c r="CI1139" s="333"/>
      <c r="CJ1139" s="333"/>
      <c r="CK1139" s="333"/>
      <c r="CL1139" s="333"/>
      <c r="CM1139" s="333"/>
      <c r="CN1139" s="333"/>
      <c r="CO1139" s="333"/>
      <c r="CP1139" s="333"/>
      <c r="CQ1139" s="337"/>
      <c r="CR1139" s="337"/>
      <c r="CS1139" s="337"/>
      <c r="CT1139" s="337"/>
      <c r="CU1139" s="337"/>
      <c r="CV1139" s="337"/>
      <c r="CW1139" s="337"/>
      <c r="CX1139" s="337"/>
      <c r="CY1139" s="337"/>
      <c r="CZ1139" s="337"/>
      <c r="DA1139" s="337"/>
      <c r="DB1139" s="337"/>
      <c r="DC1139" s="337"/>
      <c r="DD1139" s="337"/>
      <c r="DE1139" s="337"/>
      <c r="DF1139" s="337"/>
      <c r="DG1139" s="337"/>
      <c r="DH1139" s="337"/>
      <c r="DI1139" s="337"/>
      <c r="DJ1139" s="337"/>
      <c r="DK1139" s="337"/>
      <c r="DL1139" s="337"/>
      <c r="DM1139"/>
      <c r="DN1139"/>
      <c r="DO1139"/>
      <c r="EA1139" s="333"/>
      <c r="EB1139" s="333"/>
      <c r="EC1139" s="333"/>
      <c r="ED1139" s="333"/>
      <c r="EE1139" s="333"/>
      <c r="EF1139" s="333"/>
      <c r="EG1139" s="333"/>
      <c r="EH1139" s="333"/>
      <c r="EJ1139" s="66"/>
      <c r="EL1139" s="66"/>
      <c r="EM1139" s="338"/>
    </row>
    <row r="1140" spans="1:143" s="83" customFormat="1">
      <c r="A1140" s="66"/>
      <c r="B1140" s="66"/>
      <c r="C1140" s="120"/>
      <c r="D1140" s="66"/>
      <c r="E1140" s="197"/>
      <c r="F1140" s="120"/>
      <c r="G1140" s="333"/>
      <c r="H1140" s="333"/>
      <c r="I1140" s="333"/>
      <c r="J1140" s="333"/>
      <c r="K1140" s="333"/>
      <c r="L1140" s="333"/>
      <c r="M1140" s="333"/>
      <c r="N1140" s="333"/>
      <c r="O1140" s="333"/>
      <c r="P1140" s="333"/>
      <c r="Q1140" s="333"/>
      <c r="R1140" s="333"/>
      <c r="S1140" s="333"/>
      <c r="T1140" s="333"/>
      <c r="U1140" s="333"/>
      <c r="V1140" s="333"/>
      <c r="W1140" s="333"/>
      <c r="X1140" s="333"/>
      <c r="Y1140" s="333"/>
      <c r="Z1140" s="333"/>
      <c r="AA1140" s="333"/>
      <c r="AB1140" s="333"/>
      <c r="AC1140" s="333"/>
      <c r="AD1140" s="333"/>
      <c r="AE1140" s="333"/>
      <c r="AF1140" s="333"/>
      <c r="AG1140" s="333"/>
      <c r="AH1140" s="333"/>
      <c r="AI1140" s="333"/>
      <c r="AJ1140" s="333"/>
      <c r="AK1140" s="333"/>
      <c r="AL1140" s="333"/>
      <c r="AM1140" s="333"/>
      <c r="AN1140" s="333"/>
      <c r="AO1140"/>
      <c r="AP1140"/>
      <c r="AQ1140"/>
      <c r="AR1140"/>
      <c r="AS1140" s="333"/>
      <c r="AT1140" s="333"/>
      <c r="AU1140" s="333"/>
      <c r="AV1140" s="333"/>
      <c r="AW1140" s="333"/>
      <c r="AX1140" s="333"/>
      <c r="AY1140" s="333"/>
      <c r="AZ1140" s="333"/>
      <c r="BA1140"/>
      <c r="BB1140"/>
      <c r="BC1140"/>
      <c r="BD1140"/>
      <c r="BE1140"/>
      <c r="BF1140"/>
      <c r="BG1140" s="333"/>
      <c r="BH1140" s="333"/>
      <c r="BI1140" s="333"/>
      <c r="BJ1140" s="333"/>
      <c r="BK1140" s="333"/>
      <c r="BL1140" s="333"/>
      <c r="BM1140" s="333"/>
      <c r="BN1140" s="333"/>
      <c r="BO1140" s="333"/>
      <c r="BP1140" s="333"/>
      <c r="BQ1140" s="333"/>
      <c r="BR1140" s="333"/>
      <c r="BS1140" s="333"/>
      <c r="BT1140" s="333"/>
      <c r="BU1140" s="333"/>
      <c r="BV1140" s="333"/>
      <c r="BW1140" s="333"/>
      <c r="BX1140" s="333"/>
      <c r="BY1140" s="333"/>
      <c r="BZ1140" s="333"/>
      <c r="CA1140" s="333"/>
      <c r="CB1140" s="333"/>
      <c r="CC1140" s="333"/>
      <c r="CD1140" s="333"/>
      <c r="CE1140" s="337"/>
      <c r="CF1140" s="337"/>
      <c r="CG1140" s="337"/>
      <c r="CH1140" s="337"/>
      <c r="CI1140" s="333"/>
      <c r="CJ1140" s="333"/>
      <c r="CK1140" s="333"/>
      <c r="CL1140" s="333"/>
      <c r="CM1140" s="333"/>
      <c r="CN1140" s="333"/>
      <c r="CO1140" s="333"/>
      <c r="CP1140" s="333"/>
      <c r="CQ1140" s="337"/>
      <c r="CR1140" s="337"/>
      <c r="CS1140" s="337"/>
      <c r="CT1140" s="337"/>
      <c r="CU1140" s="337"/>
      <c r="CV1140" s="337"/>
      <c r="CW1140" s="337"/>
      <c r="CX1140" s="337"/>
      <c r="CY1140" s="337"/>
      <c r="CZ1140" s="337"/>
      <c r="DA1140" s="337"/>
      <c r="DB1140" s="337"/>
      <c r="DC1140" s="337"/>
      <c r="DD1140" s="337"/>
      <c r="DE1140" s="337"/>
      <c r="DF1140" s="337"/>
      <c r="DG1140" s="337"/>
      <c r="DH1140" s="337"/>
      <c r="DI1140" s="337"/>
      <c r="DJ1140" s="337"/>
      <c r="DK1140" s="337"/>
      <c r="DL1140" s="337"/>
      <c r="DM1140"/>
      <c r="DN1140"/>
      <c r="DO1140"/>
      <c r="EA1140" s="333"/>
      <c r="EB1140" s="333"/>
      <c r="EC1140" s="333"/>
      <c r="ED1140" s="333"/>
      <c r="EE1140" s="333"/>
      <c r="EF1140" s="333"/>
      <c r="EG1140" s="333"/>
      <c r="EH1140" s="333"/>
      <c r="EJ1140" s="66"/>
      <c r="EL1140" s="66"/>
      <c r="EM1140" s="338"/>
    </row>
    <row r="1141" spans="1:143" s="83" customFormat="1">
      <c r="A1141" s="66"/>
      <c r="B1141" s="66"/>
      <c r="C1141" s="120"/>
      <c r="D1141" s="66"/>
      <c r="E1141" s="197"/>
      <c r="F1141" s="120"/>
      <c r="G1141" s="333"/>
      <c r="H1141" s="333"/>
      <c r="I1141" s="333"/>
      <c r="J1141" s="333"/>
      <c r="K1141" s="333"/>
      <c r="L1141" s="333"/>
      <c r="M1141" s="333"/>
      <c r="N1141" s="333"/>
      <c r="O1141" s="333"/>
      <c r="P1141" s="333"/>
      <c r="Q1141" s="333"/>
      <c r="R1141" s="333"/>
      <c r="S1141" s="333"/>
      <c r="T1141" s="333"/>
      <c r="U1141" s="333"/>
      <c r="V1141" s="333"/>
      <c r="W1141" s="333"/>
      <c r="X1141" s="333"/>
      <c r="Y1141" s="333"/>
      <c r="Z1141" s="333"/>
      <c r="AA1141" s="333"/>
      <c r="AB1141" s="333"/>
      <c r="AC1141" s="333"/>
      <c r="AD1141" s="333"/>
      <c r="AE1141" s="333"/>
      <c r="AF1141" s="333"/>
      <c r="AG1141" s="333"/>
      <c r="AH1141" s="333"/>
      <c r="AI1141" s="333"/>
      <c r="AJ1141" s="333"/>
      <c r="AK1141" s="333"/>
      <c r="AL1141" s="333"/>
      <c r="AM1141" s="333"/>
      <c r="AN1141" s="333"/>
      <c r="AO1141"/>
      <c r="AP1141"/>
      <c r="AQ1141"/>
      <c r="AR1141"/>
      <c r="AS1141" s="333"/>
      <c r="AT1141" s="333"/>
      <c r="AU1141" s="333"/>
      <c r="AV1141" s="333"/>
      <c r="AW1141" s="333"/>
      <c r="AX1141" s="333"/>
      <c r="AY1141" s="333"/>
      <c r="AZ1141" s="333"/>
      <c r="BA1141"/>
      <c r="BB1141"/>
      <c r="BC1141"/>
      <c r="BD1141"/>
      <c r="BE1141"/>
      <c r="BF1141"/>
      <c r="BG1141" s="333"/>
      <c r="BH1141" s="333"/>
      <c r="BI1141" s="333"/>
      <c r="BJ1141" s="333"/>
      <c r="BK1141" s="333"/>
      <c r="BL1141" s="333"/>
      <c r="BM1141" s="333"/>
      <c r="BN1141" s="333"/>
      <c r="BO1141" s="333"/>
      <c r="BP1141" s="333"/>
      <c r="BQ1141" s="333"/>
      <c r="BR1141" s="333"/>
      <c r="BS1141" s="333"/>
      <c r="BT1141" s="333"/>
      <c r="BU1141" s="333"/>
      <c r="BV1141" s="333"/>
      <c r="BW1141" s="333"/>
      <c r="BX1141" s="333"/>
      <c r="BY1141" s="333"/>
      <c r="BZ1141" s="333"/>
      <c r="CA1141" s="333"/>
      <c r="CB1141" s="333"/>
      <c r="CC1141" s="333"/>
      <c r="CD1141" s="333"/>
      <c r="CE1141" s="337"/>
      <c r="CF1141" s="337"/>
      <c r="CG1141" s="337"/>
      <c r="CH1141" s="337"/>
      <c r="CI1141" s="333"/>
      <c r="CJ1141" s="333"/>
      <c r="CK1141" s="333"/>
      <c r="CL1141" s="333"/>
      <c r="CM1141" s="333"/>
      <c r="CN1141" s="333"/>
      <c r="CO1141" s="333"/>
      <c r="CP1141" s="333"/>
      <c r="CQ1141" s="337"/>
      <c r="CR1141" s="337"/>
      <c r="CS1141" s="337"/>
      <c r="CT1141" s="337"/>
      <c r="CU1141" s="337"/>
      <c r="CV1141" s="337"/>
      <c r="CW1141" s="337"/>
      <c r="CX1141" s="337"/>
      <c r="CY1141" s="337"/>
      <c r="CZ1141" s="337"/>
      <c r="DA1141" s="337"/>
      <c r="DB1141" s="337"/>
      <c r="DC1141" s="337"/>
      <c r="DD1141" s="337"/>
      <c r="DE1141" s="337"/>
      <c r="DF1141" s="337"/>
      <c r="DG1141" s="337"/>
      <c r="DH1141" s="337"/>
      <c r="DI1141" s="337"/>
      <c r="DJ1141" s="337"/>
      <c r="DK1141" s="337"/>
      <c r="DL1141" s="337"/>
      <c r="DM1141"/>
      <c r="DN1141"/>
      <c r="DO1141"/>
      <c r="EA1141" s="333"/>
      <c r="EB1141" s="333"/>
      <c r="EC1141" s="333"/>
      <c r="ED1141" s="333"/>
      <c r="EE1141" s="333"/>
      <c r="EF1141" s="333"/>
      <c r="EG1141" s="333"/>
      <c r="EH1141" s="333"/>
      <c r="EJ1141" s="66"/>
      <c r="EL1141" s="66"/>
      <c r="EM1141" s="338"/>
    </row>
    <row r="1142" spans="1:143" s="83" customFormat="1">
      <c r="A1142" s="66"/>
      <c r="B1142" s="66"/>
      <c r="C1142" s="120"/>
      <c r="D1142" s="66"/>
      <c r="E1142" s="197"/>
      <c r="F1142" s="120"/>
      <c r="G1142" s="333"/>
      <c r="H1142" s="333"/>
      <c r="I1142" s="333"/>
      <c r="J1142" s="333"/>
      <c r="K1142" s="333"/>
      <c r="L1142" s="333"/>
      <c r="M1142" s="333"/>
      <c r="N1142" s="333"/>
      <c r="O1142" s="333"/>
      <c r="P1142" s="333"/>
      <c r="Q1142" s="333"/>
      <c r="R1142" s="333"/>
      <c r="S1142" s="333"/>
      <c r="T1142" s="333"/>
      <c r="U1142" s="333"/>
      <c r="V1142" s="333"/>
      <c r="W1142" s="333"/>
      <c r="X1142" s="333"/>
      <c r="Y1142" s="333"/>
      <c r="Z1142" s="333"/>
      <c r="AA1142" s="333"/>
      <c r="AB1142" s="333"/>
      <c r="AC1142" s="333"/>
      <c r="AD1142" s="333"/>
      <c r="AE1142" s="333"/>
      <c r="AF1142" s="333"/>
      <c r="AG1142" s="333"/>
      <c r="AH1142" s="333"/>
      <c r="AI1142" s="333"/>
      <c r="AJ1142" s="333"/>
      <c r="AK1142" s="333"/>
      <c r="AL1142" s="333"/>
      <c r="AM1142" s="333"/>
      <c r="AN1142" s="333"/>
      <c r="AO1142"/>
      <c r="AP1142"/>
      <c r="AQ1142"/>
      <c r="AR1142"/>
      <c r="AS1142" s="333"/>
      <c r="AT1142" s="333"/>
      <c r="AU1142" s="333"/>
      <c r="AV1142" s="333"/>
      <c r="AW1142" s="333"/>
      <c r="AX1142" s="333"/>
      <c r="AY1142" s="333"/>
      <c r="AZ1142" s="333"/>
      <c r="BA1142"/>
      <c r="BB1142"/>
      <c r="BC1142"/>
      <c r="BD1142"/>
      <c r="BE1142"/>
      <c r="BF1142"/>
      <c r="BG1142" s="333"/>
      <c r="BH1142" s="333"/>
      <c r="BI1142" s="333"/>
      <c r="BJ1142" s="333"/>
      <c r="BK1142" s="333"/>
      <c r="BL1142" s="333"/>
      <c r="BM1142" s="333"/>
      <c r="BN1142" s="333"/>
      <c r="BO1142" s="333"/>
      <c r="BP1142" s="333"/>
      <c r="BQ1142" s="333"/>
      <c r="BR1142" s="333"/>
      <c r="BS1142" s="333"/>
      <c r="BT1142" s="333"/>
      <c r="BU1142" s="333"/>
      <c r="BV1142" s="333"/>
      <c r="BW1142" s="333"/>
      <c r="BX1142" s="333"/>
      <c r="BY1142" s="333"/>
      <c r="BZ1142" s="333"/>
      <c r="CA1142" s="333"/>
      <c r="CB1142" s="333"/>
      <c r="CC1142" s="333"/>
      <c r="CD1142" s="333"/>
      <c r="CE1142" s="337"/>
      <c r="CF1142" s="337"/>
      <c r="CG1142" s="337"/>
      <c r="CH1142" s="337"/>
      <c r="CI1142" s="333"/>
      <c r="CJ1142" s="333"/>
      <c r="CK1142" s="333"/>
      <c r="CL1142" s="333"/>
      <c r="CM1142" s="333"/>
      <c r="CN1142" s="333"/>
      <c r="CO1142" s="333"/>
      <c r="CP1142" s="333"/>
      <c r="CQ1142" s="337"/>
      <c r="CR1142" s="337"/>
      <c r="CS1142" s="337"/>
      <c r="CT1142" s="337"/>
      <c r="CU1142" s="337"/>
      <c r="CV1142" s="337"/>
      <c r="CW1142" s="337"/>
      <c r="CX1142" s="337"/>
      <c r="CY1142" s="337"/>
      <c r="CZ1142" s="337"/>
      <c r="DA1142" s="337"/>
      <c r="DB1142" s="337"/>
      <c r="DC1142" s="337"/>
      <c r="DD1142" s="337"/>
      <c r="DE1142" s="337"/>
      <c r="DF1142" s="337"/>
      <c r="DG1142" s="337"/>
      <c r="DH1142" s="337"/>
      <c r="DI1142" s="337"/>
      <c r="DJ1142" s="337"/>
      <c r="DK1142" s="337"/>
      <c r="DL1142" s="337"/>
      <c r="DM1142"/>
      <c r="DN1142"/>
      <c r="DO1142"/>
      <c r="EA1142" s="333"/>
      <c r="EB1142" s="333"/>
      <c r="EC1142" s="333"/>
      <c r="ED1142" s="333"/>
      <c r="EE1142" s="333"/>
      <c r="EF1142" s="333"/>
      <c r="EG1142" s="333"/>
      <c r="EH1142" s="333"/>
      <c r="EJ1142" s="66"/>
      <c r="EL1142" s="66"/>
      <c r="EM1142" s="338"/>
    </row>
    <row r="1143" spans="1:143" s="83" customFormat="1">
      <c r="A1143" s="66"/>
      <c r="B1143" s="66"/>
      <c r="C1143" s="120"/>
      <c r="D1143" s="66"/>
      <c r="E1143" s="197"/>
      <c r="F1143" s="120"/>
      <c r="G1143" s="333"/>
      <c r="H1143" s="333"/>
      <c r="I1143" s="333"/>
      <c r="J1143" s="333"/>
      <c r="K1143" s="333"/>
      <c r="L1143" s="333"/>
      <c r="M1143" s="333"/>
      <c r="N1143" s="333"/>
      <c r="O1143" s="333"/>
      <c r="P1143" s="333"/>
      <c r="Q1143" s="333"/>
      <c r="R1143" s="333"/>
      <c r="S1143" s="333"/>
      <c r="T1143" s="333"/>
      <c r="U1143" s="333"/>
      <c r="V1143" s="333"/>
      <c r="W1143" s="333"/>
      <c r="X1143" s="333"/>
      <c r="Y1143" s="333"/>
      <c r="Z1143" s="333"/>
      <c r="AA1143" s="333"/>
      <c r="AB1143" s="333"/>
      <c r="AC1143" s="333"/>
      <c r="AD1143" s="333"/>
      <c r="AE1143" s="333"/>
      <c r="AF1143" s="333"/>
      <c r="AG1143" s="333"/>
      <c r="AH1143" s="333"/>
      <c r="AI1143" s="333"/>
      <c r="AJ1143" s="333"/>
      <c r="AK1143" s="333"/>
      <c r="AL1143" s="333"/>
      <c r="AM1143" s="333"/>
      <c r="AN1143" s="333"/>
      <c r="AO1143"/>
      <c r="AP1143"/>
      <c r="AQ1143"/>
      <c r="AR1143"/>
      <c r="AS1143" s="333"/>
      <c r="AT1143" s="333"/>
      <c r="AU1143" s="333"/>
      <c r="AV1143" s="333"/>
      <c r="AW1143" s="333"/>
      <c r="AX1143" s="333"/>
      <c r="AY1143" s="333"/>
      <c r="AZ1143" s="333"/>
      <c r="BA1143"/>
      <c r="BB1143"/>
      <c r="BC1143"/>
      <c r="BD1143"/>
      <c r="BE1143"/>
      <c r="BF1143"/>
      <c r="BG1143" s="333"/>
      <c r="BH1143" s="333"/>
      <c r="BI1143" s="333"/>
      <c r="BJ1143" s="333"/>
      <c r="BK1143" s="333"/>
      <c r="BL1143" s="333"/>
      <c r="BM1143" s="333"/>
      <c r="BN1143" s="333"/>
      <c r="BO1143" s="333"/>
      <c r="BP1143" s="333"/>
      <c r="BQ1143" s="333"/>
      <c r="BR1143" s="333"/>
      <c r="BS1143" s="333"/>
      <c r="BT1143" s="333"/>
      <c r="BU1143" s="333"/>
      <c r="BV1143" s="333"/>
      <c r="BW1143" s="333"/>
      <c r="BX1143" s="333"/>
      <c r="BY1143" s="333"/>
      <c r="BZ1143" s="333"/>
      <c r="CA1143" s="333"/>
      <c r="CB1143" s="333"/>
      <c r="CC1143" s="333"/>
      <c r="CD1143" s="333"/>
      <c r="CE1143" s="337"/>
      <c r="CF1143" s="337"/>
      <c r="CG1143" s="337"/>
      <c r="CH1143" s="337"/>
      <c r="CI1143" s="333"/>
      <c r="CJ1143" s="333"/>
      <c r="CK1143" s="333"/>
      <c r="CL1143" s="333"/>
      <c r="CM1143" s="333"/>
      <c r="CN1143" s="333"/>
      <c r="CO1143" s="333"/>
      <c r="CP1143" s="333"/>
      <c r="CQ1143" s="337"/>
      <c r="CR1143" s="337"/>
      <c r="CS1143" s="337"/>
      <c r="CT1143" s="337"/>
      <c r="CU1143" s="337"/>
      <c r="CV1143" s="337"/>
      <c r="CW1143" s="337"/>
      <c r="CX1143" s="337"/>
      <c r="CY1143" s="337"/>
      <c r="CZ1143" s="337"/>
      <c r="DA1143" s="337"/>
      <c r="DB1143" s="337"/>
      <c r="DC1143" s="337"/>
      <c r="DD1143" s="337"/>
      <c r="DE1143" s="337"/>
      <c r="DF1143" s="337"/>
      <c r="DG1143" s="337"/>
      <c r="DH1143" s="337"/>
      <c r="DI1143" s="337"/>
      <c r="DJ1143" s="337"/>
      <c r="DK1143" s="337"/>
      <c r="DL1143" s="337"/>
      <c r="DM1143"/>
      <c r="DN1143"/>
      <c r="DO1143"/>
      <c r="EA1143" s="333"/>
      <c r="EB1143" s="333"/>
      <c r="EC1143" s="333"/>
      <c r="ED1143" s="333"/>
      <c r="EE1143" s="333"/>
      <c r="EF1143" s="333"/>
      <c r="EG1143" s="333"/>
      <c r="EH1143" s="333"/>
      <c r="EJ1143" s="66"/>
      <c r="EL1143" s="66"/>
      <c r="EM1143" s="338"/>
    </row>
    <row r="1144" spans="1:143" s="83" customFormat="1">
      <c r="A1144" s="66"/>
      <c r="B1144" s="66"/>
      <c r="C1144" s="120"/>
      <c r="D1144" s="66"/>
      <c r="E1144" s="197"/>
      <c r="F1144" s="120"/>
      <c r="G1144" s="333"/>
      <c r="H1144" s="333"/>
      <c r="I1144" s="333"/>
      <c r="J1144" s="333"/>
      <c r="K1144" s="333"/>
      <c r="L1144" s="333"/>
      <c r="M1144" s="333"/>
      <c r="N1144" s="333"/>
      <c r="O1144" s="333"/>
      <c r="P1144" s="333"/>
      <c r="Q1144" s="333"/>
      <c r="R1144" s="333"/>
      <c r="S1144" s="333"/>
      <c r="T1144" s="333"/>
      <c r="U1144" s="333"/>
      <c r="V1144" s="333"/>
      <c r="W1144" s="333"/>
      <c r="X1144" s="333"/>
      <c r="Y1144" s="333"/>
      <c r="Z1144" s="333"/>
      <c r="AA1144" s="333"/>
      <c r="AB1144" s="333"/>
      <c r="AC1144" s="333"/>
      <c r="AD1144" s="333"/>
      <c r="AE1144" s="333"/>
      <c r="AF1144" s="333"/>
      <c r="AG1144" s="333"/>
      <c r="AH1144" s="333"/>
      <c r="AI1144" s="333"/>
      <c r="AJ1144" s="333"/>
      <c r="AK1144" s="333"/>
      <c r="AL1144" s="333"/>
      <c r="AM1144" s="333"/>
      <c r="AN1144" s="333"/>
      <c r="AO1144"/>
      <c r="AP1144"/>
      <c r="AQ1144"/>
      <c r="AR1144"/>
      <c r="AS1144" s="333"/>
      <c r="AT1144" s="333"/>
      <c r="AU1144" s="333"/>
      <c r="AV1144" s="333"/>
      <c r="AW1144" s="333"/>
      <c r="AX1144" s="333"/>
      <c r="AY1144" s="333"/>
      <c r="AZ1144" s="333"/>
      <c r="BA1144"/>
      <c r="BB1144"/>
      <c r="BC1144"/>
      <c r="BD1144"/>
      <c r="BE1144"/>
      <c r="BF1144"/>
      <c r="BG1144" s="333"/>
      <c r="BH1144" s="333"/>
      <c r="BI1144" s="333"/>
      <c r="BJ1144" s="333"/>
      <c r="BK1144" s="333"/>
      <c r="BL1144" s="333"/>
      <c r="BM1144" s="333"/>
      <c r="BN1144" s="333"/>
      <c r="BO1144" s="333"/>
      <c r="BP1144" s="333"/>
      <c r="BQ1144" s="333"/>
      <c r="BR1144" s="333"/>
      <c r="BS1144" s="333"/>
      <c r="BT1144" s="333"/>
      <c r="BU1144" s="333"/>
      <c r="BV1144" s="333"/>
      <c r="BW1144" s="333"/>
      <c r="BX1144" s="333"/>
      <c r="BY1144" s="333"/>
      <c r="BZ1144" s="333"/>
      <c r="CA1144" s="333"/>
      <c r="CB1144" s="333"/>
      <c r="CC1144" s="333"/>
      <c r="CD1144" s="333"/>
      <c r="CE1144" s="337"/>
      <c r="CF1144" s="337"/>
      <c r="CG1144" s="337"/>
      <c r="CH1144" s="337"/>
      <c r="CI1144" s="333"/>
      <c r="CJ1144" s="333"/>
      <c r="CK1144" s="333"/>
      <c r="CL1144" s="333"/>
      <c r="CM1144" s="333"/>
      <c r="CN1144" s="333"/>
      <c r="CO1144" s="333"/>
      <c r="CP1144" s="333"/>
      <c r="CQ1144" s="337"/>
      <c r="CR1144" s="337"/>
      <c r="CS1144" s="337"/>
      <c r="CT1144" s="337"/>
      <c r="CU1144" s="337"/>
      <c r="CV1144" s="337"/>
      <c r="CW1144" s="337"/>
      <c r="CX1144" s="337"/>
      <c r="CY1144" s="337"/>
      <c r="CZ1144" s="337"/>
      <c r="DA1144" s="337"/>
      <c r="DB1144" s="337"/>
      <c r="DC1144" s="337"/>
      <c r="DD1144" s="337"/>
      <c r="DE1144" s="337"/>
      <c r="DF1144" s="337"/>
      <c r="DG1144" s="337"/>
      <c r="DH1144" s="337"/>
      <c r="DI1144" s="337"/>
      <c r="DJ1144" s="337"/>
      <c r="DK1144" s="337"/>
      <c r="DL1144" s="337"/>
      <c r="DM1144"/>
      <c r="DN1144"/>
      <c r="DO1144"/>
      <c r="EA1144" s="333"/>
      <c r="EB1144" s="333"/>
      <c r="EC1144" s="333"/>
      <c r="ED1144" s="333"/>
      <c r="EE1144" s="333"/>
      <c r="EF1144" s="333"/>
      <c r="EG1144" s="333"/>
      <c r="EH1144" s="333"/>
      <c r="EJ1144" s="66"/>
      <c r="EL1144" s="66"/>
      <c r="EM1144" s="338"/>
    </row>
    <row r="1145" spans="1:143" s="83" customFormat="1">
      <c r="A1145" s="66"/>
      <c r="B1145" s="66"/>
      <c r="C1145" s="120"/>
      <c r="D1145" s="66"/>
      <c r="E1145" s="197"/>
      <c r="F1145" s="120"/>
      <c r="G1145" s="333"/>
      <c r="H1145" s="333"/>
      <c r="I1145" s="333"/>
      <c r="J1145" s="333"/>
      <c r="K1145" s="333"/>
      <c r="L1145" s="333"/>
      <c r="M1145" s="333"/>
      <c r="N1145" s="333"/>
      <c r="O1145" s="333"/>
      <c r="P1145" s="333"/>
      <c r="Q1145" s="333"/>
      <c r="R1145" s="333"/>
      <c r="S1145" s="333"/>
      <c r="T1145" s="333"/>
      <c r="U1145" s="333"/>
      <c r="V1145" s="333"/>
      <c r="W1145" s="333"/>
      <c r="X1145" s="333"/>
      <c r="Y1145" s="333"/>
      <c r="Z1145" s="333"/>
      <c r="AA1145" s="333"/>
      <c r="AB1145" s="333"/>
      <c r="AC1145" s="333"/>
      <c r="AD1145" s="333"/>
      <c r="AE1145" s="333"/>
      <c r="AF1145" s="333"/>
      <c r="AG1145" s="333"/>
      <c r="AH1145" s="333"/>
      <c r="AI1145" s="333"/>
      <c r="AJ1145" s="333"/>
      <c r="AK1145" s="333"/>
      <c r="AL1145" s="333"/>
      <c r="AM1145" s="333"/>
      <c r="AN1145" s="333"/>
      <c r="AO1145"/>
      <c r="AP1145"/>
      <c r="AQ1145"/>
      <c r="AR1145"/>
      <c r="AS1145" s="333"/>
      <c r="AT1145" s="333"/>
      <c r="AU1145" s="333"/>
      <c r="AV1145" s="333"/>
      <c r="AW1145" s="333"/>
      <c r="AX1145" s="333"/>
      <c r="AY1145" s="333"/>
      <c r="AZ1145" s="333"/>
      <c r="BA1145"/>
      <c r="BB1145"/>
      <c r="BC1145"/>
      <c r="BD1145"/>
      <c r="BE1145"/>
      <c r="BF1145"/>
      <c r="BG1145" s="333"/>
      <c r="BH1145" s="333"/>
      <c r="BI1145" s="333"/>
      <c r="BJ1145" s="333"/>
      <c r="BK1145" s="333"/>
      <c r="BL1145" s="333"/>
      <c r="BM1145" s="333"/>
      <c r="BN1145" s="333"/>
      <c r="BO1145" s="333"/>
      <c r="BP1145" s="333"/>
      <c r="BQ1145" s="333"/>
      <c r="BR1145" s="333"/>
      <c r="BS1145" s="333"/>
      <c r="BT1145" s="333"/>
      <c r="BU1145" s="333"/>
      <c r="BV1145" s="333"/>
      <c r="BW1145" s="333"/>
      <c r="BX1145" s="333"/>
      <c r="BY1145" s="333"/>
      <c r="BZ1145" s="333"/>
      <c r="CA1145" s="333"/>
      <c r="CB1145" s="333"/>
      <c r="CC1145" s="333"/>
      <c r="CD1145" s="333"/>
      <c r="CE1145" s="337"/>
      <c r="CF1145" s="337"/>
      <c r="CG1145" s="337"/>
      <c r="CH1145" s="337"/>
      <c r="CI1145" s="333"/>
      <c r="CJ1145" s="333"/>
      <c r="CK1145" s="333"/>
      <c r="CL1145" s="333"/>
      <c r="CM1145" s="333"/>
      <c r="CN1145" s="333"/>
      <c r="CO1145" s="333"/>
      <c r="CP1145" s="333"/>
      <c r="CQ1145" s="337"/>
      <c r="CR1145" s="337"/>
      <c r="CS1145" s="337"/>
      <c r="CT1145" s="337"/>
      <c r="CU1145" s="337"/>
      <c r="CV1145" s="337"/>
      <c r="CW1145" s="337"/>
      <c r="CX1145" s="337"/>
      <c r="CY1145" s="337"/>
      <c r="CZ1145" s="337"/>
      <c r="DA1145" s="337"/>
      <c r="DB1145" s="337"/>
      <c r="DC1145" s="337"/>
      <c r="DD1145" s="337"/>
      <c r="DE1145" s="337"/>
      <c r="DF1145" s="337"/>
      <c r="DG1145" s="337"/>
      <c r="DH1145" s="337"/>
      <c r="DI1145" s="337"/>
      <c r="DJ1145" s="337"/>
      <c r="DK1145" s="337"/>
      <c r="DL1145" s="337"/>
      <c r="DM1145"/>
      <c r="DN1145"/>
      <c r="DO1145"/>
      <c r="EA1145" s="333"/>
      <c r="EB1145" s="333"/>
      <c r="EC1145" s="333"/>
      <c r="ED1145" s="333"/>
      <c r="EE1145" s="333"/>
      <c r="EF1145" s="333"/>
      <c r="EG1145" s="333"/>
      <c r="EH1145" s="333"/>
      <c r="EJ1145" s="66"/>
      <c r="EL1145" s="66"/>
      <c r="EM1145" s="338"/>
    </row>
    <row r="1146" spans="1:143" s="83" customFormat="1">
      <c r="A1146" s="66"/>
      <c r="B1146" s="66"/>
      <c r="C1146" s="120"/>
      <c r="D1146" s="66"/>
      <c r="E1146" s="197"/>
      <c r="F1146" s="120"/>
      <c r="G1146" s="333"/>
      <c r="H1146" s="333"/>
      <c r="I1146" s="333"/>
      <c r="J1146" s="333"/>
      <c r="K1146" s="333"/>
      <c r="L1146" s="333"/>
      <c r="M1146" s="333"/>
      <c r="N1146" s="333"/>
      <c r="O1146" s="333"/>
      <c r="P1146" s="333"/>
      <c r="Q1146" s="333"/>
      <c r="R1146" s="333"/>
      <c r="S1146" s="333"/>
      <c r="T1146" s="333"/>
      <c r="U1146" s="333"/>
      <c r="V1146" s="333"/>
      <c r="W1146" s="333"/>
      <c r="X1146" s="333"/>
      <c r="Y1146" s="333"/>
      <c r="Z1146" s="333"/>
      <c r="AA1146" s="333"/>
      <c r="AB1146" s="333"/>
      <c r="AC1146" s="333"/>
      <c r="AD1146" s="333"/>
      <c r="AE1146" s="333"/>
      <c r="AF1146" s="333"/>
      <c r="AG1146" s="333"/>
      <c r="AH1146" s="333"/>
      <c r="AI1146" s="333"/>
      <c r="AJ1146" s="333"/>
      <c r="AK1146" s="333"/>
      <c r="AL1146" s="333"/>
      <c r="AM1146" s="333"/>
      <c r="AN1146" s="333"/>
      <c r="AO1146"/>
      <c r="AP1146"/>
      <c r="AQ1146"/>
      <c r="AR1146"/>
      <c r="AS1146" s="333"/>
      <c r="AT1146" s="333"/>
      <c r="AU1146" s="333"/>
      <c r="AV1146" s="333"/>
      <c r="AW1146" s="333"/>
      <c r="AX1146" s="333"/>
      <c r="AY1146" s="333"/>
      <c r="AZ1146" s="333"/>
      <c r="BA1146"/>
      <c r="BB1146"/>
      <c r="BC1146"/>
      <c r="BD1146"/>
      <c r="BE1146"/>
      <c r="BF1146"/>
      <c r="BG1146" s="333"/>
      <c r="BH1146" s="333"/>
      <c r="BI1146" s="333"/>
      <c r="BJ1146" s="333"/>
      <c r="BK1146" s="333"/>
      <c r="BL1146" s="333"/>
      <c r="BM1146" s="333"/>
      <c r="BN1146" s="333"/>
      <c r="BO1146" s="333"/>
      <c r="BP1146" s="333"/>
      <c r="BQ1146" s="333"/>
      <c r="BR1146" s="333"/>
      <c r="BS1146" s="333"/>
      <c r="BT1146" s="333"/>
      <c r="BU1146" s="333"/>
      <c r="BV1146" s="333"/>
      <c r="BW1146" s="333"/>
      <c r="BX1146" s="333"/>
      <c r="BY1146" s="333"/>
      <c r="BZ1146" s="333"/>
      <c r="CA1146" s="333"/>
      <c r="CB1146" s="333"/>
      <c r="CC1146" s="333"/>
      <c r="CD1146" s="333"/>
      <c r="CE1146" s="337"/>
      <c r="CF1146" s="337"/>
      <c r="CG1146" s="337"/>
      <c r="CH1146" s="337"/>
      <c r="CI1146" s="333"/>
      <c r="CJ1146" s="333"/>
      <c r="CK1146" s="333"/>
      <c r="CL1146" s="333"/>
      <c r="CM1146" s="333"/>
      <c r="CN1146" s="333"/>
      <c r="CO1146" s="333"/>
      <c r="CP1146" s="333"/>
      <c r="CQ1146" s="337"/>
      <c r="CR1146" s="337"/>
      <c r="CS1146" s="337"/>
      <c r="CT1146" s="337"/>
      <c r="CU1146" s="337"/>
      <c r="CV1146" s="337"/>
      <c r="CW1146" s="337"/>
      <c r="CX1146" s="337"/>
      <c r="CY1146" s="337"/>
      <c r="CZ1146" s="337"/>
      <c r="DA1146" s="337"/>
      <c r="DB1146" s="337"/>
      <c r="DC1146" s="337"/>
      <c r="DD1146" s="337"/>
      <c r="DE1146" s="337"/>
      <c r="DF1146" s="337"/>
      <c r="DG1146" s="337"/>
      <c r="DH1146" s="337"/>
      <c r="DI1146" s="337"/>
      <c r="DJ1146" s="337"/>
      <c r="DK1146" s="337"/>
      <c r="DL1146" s="337"/>
      <c r="DM1146"/>
      <c r="DN1146"/>
      <c r="DO1146"/>
      <c r="EA1146" s="333"/>
      <c r="EB1146" s="333"/>
      <c r="EC1146" s="333"/>
      <c r="ED1146" s="333"/>
      <c r="EE1146" s="333"/>
      <c r="EF1146" s="333"/>
      <c r="EG1146" s="333"/>
      <c r="EH1146" s="333"/>
      <c r="EJ1146" s="66"/>
      <c r="EL1146" s="66"/>
      <c r="EM1146" s="338"/>
    </row>
    <row r="1147" spans="1:143" s="83" customFormat="1">
      <c r="A1147" s="66"/>
      <c r="B1147" s="66"/>
      <c r="C1147" s="120"/>
      <c r="D1147" s="66"/>
      <c r="E1147" s="197"/>
      <c r="F1147" s="120"/>
      <c r="G1147" s="333"/>
      <c r="H1147" s="333"/>
      <c r="I1147" s="333"/>
      <c r="J1147" s="333"/>
      <c r="K1147" s="333"/>
      <c r="L1147" s="333"/>
      <c r="M1147" s="333"/>
      <c r="N1147" s="333"/>
      <c r="O1147" s="333"/>
      <c r="P1147" s="333"/>
      <c r="Q1147" s="333"/>
      <c r="R1147" s="333"/>
      <c r="S1147" s="333"/>
      <c r="T1147" s="333"/>
      <c r="U1147" s="333"/>
      <c r="V1147" s="333"/>
      <c r="W1147" s="333"/>
      <c r="X1147" s="333"/>
      <c r="Y1147" s="333"/>
      <c r="Z1147" s="333"/>
      <c r="AA1147" s="333"/>
      <c r="AB1147" s="333"/>
      <c r="AC1147" s="333"/>
      <c r="AD1147" s="333"/>
      <c r="AE1147" s="333"/>
      <c r="AF1147" s="333"/>
      <c r="AG1147" s="333"/>
      <c r="AH1147" s="333"/>
      <c r="AI1147" s="333"/>
      <c r="AJ1147" s="333"/>
      <c r="AK1147" s="333"/>
      <c r="AL1147" s="333"/>
      <c r="AM1147" s="333"/>
      <c r="AN1147" s="333"/>
      <c r="AO1147"/>
      <c r="AP1147"/>
      <c r="AQ1147"/>
      <c r="AR1147"/>
      <c r="AS1147" s="333"/>
      <c r="AT1147" s="333"/>
      <c r="AU1147" s="333"/>
      <c r="AV1147" s="333"/>
      <c r="AW1147" s="333"/>
      <c r="AX1147" s="333"/>
      <c r="AY1147" s="333"/>
      <c r="AZ1147" s="333"/>
      <c r="BA1147"/>
      <c r="BB1147"/>
      <c r="BC1147"/>
      <c r="BD1147"/>
      <c r="BE1147"/>
      <c r="BF1147"/>
      <c r="BG1147" s="333"/>
      <c r="BH1147" s="333"/>
      <c r="BI1147" s="333"/>
      <c r="BJ1147" s="333"/>
      <c r="BK1147" s="333"/>
      <c r="BL1147" s="333"/>
      <c r="BM1147" s="333"/>
      <c r="BN1147" s="333"/>
      <c r="BO1147" s="333"/>
      <c r="BP1147" s="333"/>
      <c r="BQ1147" s="333"/>
      <c r="BR1147" s="333"/>
      <c r="BS1147" s="333"/>
      <c r="BT1147" s="333"/>
      <c r="BU1147" s="333"/>
      <c r="BV1147" s="333"/>
      <c r="BW1147" s="333"/>
      <c r="BX1147" s="333"/>
      <c r="BY1147" s="333"/>
      <c r="BZ1147" s="333"/>
      <c r="CA1147" s="333"/>
      <c r="CB1147" s="333"/>
      <c r="CC1147" s="333"/>
      <c r="CD1147" s="333"/>
      <c r="CE1147" s="337"/>
      <c r="CF1147" s="337"/>
      <c r="CG1147" s="337"/>
      <c r="CH1147" s="337"/>
      <c r="CI1147" s="333"/>
      <c r="CJ1147" s="333"/>
      <c r="CK1147" s="333"/>
      <c r="CL1147" s="333"/>
      <c r="CM1147" s="333"/>
      <c r="CN1147" s="333"/>
      <c r="CO1147" s="333"/>
      <c r="CP1147" s="333"/>
      <c r="CQ1147" s="337"/>
      <c r="CR1147" s="337"/>
      <c r="CS1147" s="337"/>
      <c r="CT1147" s="337"/>
      <c r="CU1147" s="337"/>
      <c r="CV1147" s="337"/>
      <c r="CW1147" s="337"/>
      <c r="CX1147" s="337"/>
      <c r="CY1147" s="337"/>
      <c r="CZ1147" s="337"/>
      <c r="DA1147" s="337"/>
      <c r="DB1147" s="337"/>
      <c r="DC1147" s="337"/>
      <c r="DD1147" s="337"/>
      <c r="DE1147" s="337"/>
      <c r="DF1147" s="337"/>
      <c r="DG1147" s="337"/>
      <c r="DH1147" s="337"/>
      <c r="DI1147" s="337"/>
      <c r="DJ1147" s="337"/>
      <c r="DK1147" s="337"/>
      <c r="DL1147" s="337"/>
      <c r="DM1147"/>
      <c r="DN1147"/>
      <c r="DO1147"/>
      <c r="EA1147" s="333"/>
      <c r="EB1147" s="333"/>
      <c r="EC1147" s="333"/>
      <c r="ED1147" s="333"/>
      <c r="EE1147" s="333"/>
      <c r="EF1147" s="333"/>
      <c r="EG1147" s="333"/>
      <c r="EH1147" s="333"/>
      <c r="EJ1147" s="66"/>
      <c r="EL1147" s="66"/>
      <c r="EM1147" s="338"/>
    </row>
    <row r="1148" spans="1:143" s="83" customFormat="1">
      <c r="A1148" s="66"/>
      <c r="B1148" s="66"/>
      <c r="C1148" s="120"/>
      <c r="D1148" s="66"/>
      <c r="E1148" s="197"/>
      <c r="F1148" s="120"/>
      <c r="G1148" s="333"/>
      <c r="H1148" s="333"/>
      <c r="I1148" s="333"/>
      <c r="J1148" s="333"/>
      <c r="K1148" s="333"/>
      <c r="L1148" s="333"/>
      <c r="M1148" s="333"/>
      <c r="N1148" s="333"/>
      <c r="O1148" s="333"/>
      <c r="P1148" s="333"/>
      <c r="Q1148" s="333"/>
      <c r="R1148" s="333"/>
      <c r="S1148" s="333"/>
      <c r="T1148" s="333"/>
      <c r="U1148" s="333"/>
      <c r="V1148" s="333"/>
      <c r="W1148" s="333"/>
      <c r="X1148" s="333"/>
      <c r="Y1148" s="333"/>
      <c r="Z1148" s="333"/>
      <c r="AA1148" s="333"/>
      <c r="AB1148" s="333"/>
      <c r="AC1148" s="333"/>
      <c r="AD1148" s="333"/>
      <c r="AE1148" s="333"/>
      <c r="AF1148" s="333"/>
      <c r="AG1148" s="333"/>
      <c r="AH1148" s="333"/>
      <c r="AI1148" s="333"/>
      <c r="AJ1148" s="333"/>
      <c r="AK1148" s="333"/>
      <c r="AL1148" s="333"/>
      <c r="AM1148" s="333"/>
      <c r="AN1148" s="333"/>
      <c r="AO1148"/>
      <c r="AP1148"/>
      <c r="AQ1148"/>
      <c r="AR1148"/>
      <c r="AS1148" s="333"/>
      <c r="AT1148" s="333"/>
      <c r="AU1148" s="333"/>
      <c r="AV1148" s="333"/>
      <c r="AW1148" s="333"/>
      <c r="AX1148" s="333"/>
      <c r="AY1148" s="333"/>
      <c r="AZ1148" s="333"/>
      <c r="BA1148"/>
      <c r="BB1148"/>
      <c r="BC1148"/>
      <c r="BD1148"/>
      <c r="BE1148"/>
      <c r="BF1148"/>
      <c r="BG1148" s="333"/>
      <c r="BH1148" s="333"/>
      <c r="BI1148" s="333"/>
      <c r="BJ1148" s="333"/>
      <c r="BK1148" s="333"/>
      <c r="BL1148" s="333"/>
      <c r="BM1148" s="333"/>
      <c r="BN1148" s="333"/>
      <c r="BO1148" s="333"/>
      <c r="BP1148" s="333"/>
      <c r="BQ1148" s="333"/>
      <c r="BR1148" s="333"/>
      <c r="BS1148" s="333"/>
      <c r="BT1148" s="333"/>
      <c r="BU1148" s="333"/>
      <c r="BV1148" s="333"/>
      <c r="BW1148" s="333"/>
      <c r="BX1148" s="333"/>
      <c r="BY1148" s="333"/>
      <c r="BZ1148" s="333"/>
      <c r="CA1148" s="333"/>
      <c r="CB1148" s="333"/>
      <c r="CC1148" s="333"/>
      <c r="CD1148" s="333"/>
      <c r="CE1148" s="337"/>
      <c r="CF1148" s="337"/>
      <c r="CG1148" s="337"/>
      <c r="CH1148" s="337"/>
      <c r="CI1148" s="333"/>
      <c r="CJ1148" s="333"/>
      <c r="CK1148" s="333"/>
      <c r="CL1148" s="333"/>
      <c r="CM1148" s="333"/>
      <c r="CN1148" s="333"/>
      <c r="CO1148" s="333"/>
      <c r="CP1148" s="333"/>
      <c r="CQ1148" s="337"/>
      <c r="CR1148" s="337"/>
      <c r="CS1148" s="337"/>
      <c r="CT1148" s="337"/>
      <c r="CU1148" s="337"/>
      <c r="CV1148" s="337"/>
      <c r="CW1148" s="337"/>
      <c r="CX1148" s="337"/>
      <c r="CY1148" s="337"/>
      <c r="CZ1148" s="337"/>
      <c r="DA1148" s="337"/>
      <c r="DB1148" s="337"/>
      <c r="DC1148" s="337"/>
      <c r="DD1148" s="337"/>
      <c r="DE1148" s="337"/>
      <c r="DF1148" s="337"/>
      <c r="DG1148" s="337"/>
      <c r="DH1148" s="337"/>
      <c r="DI1148" s="337"/>
      <c r="DJ1148" s="337"/>
      <c r="DK1148" s="337"/>
      <c r="DL1148" s="337"/>
      <c r="DM1148"/>
      <c r="DN1148"/>
      <c r="DO1148"/>
      <c r="EA1148" s="333"/>
      <c r="EB1148" s="333"/>
      <c r="EC1148" s="333"/>
      <c r="ED1148" s="333"/>
      <c r="EE1148" s="333"/>
      <c r="EF1148" s="333"/>
      <c r="EG1148" s="333"/>
      <c r="EH1148" s="333"/>
      <c r="EJ1148" s="66"/>
      <c r="EL1148" s="66"/>
      <c r="EM1148" s="338"/>
    </row>
    <row r="1149" spans="1:143" s="83" customFormat="1">
      <c r="A1149" s="66"/>
      <c r="B1149" s="66"/>
      <c r="C1149" s="120"/>
      <c r="D1149" s="66"/>
      <c r="E1149" s="197"/>
      <c r="F1149" s="120"/>
      <c r="G1149" s="333"/>
      <c r="H1149" s="333"/>
      <c r="I1149" s="333"/>
      <c r="J1149" s="333"/>
      <c r="K1149" s="333"/>
      <c r="L1149" s="333"/>
      <c r="M1149" s="333"/>
      <c r="N1149" s="333"/>
      <c r="O1149" s="333"/>
      <c r="P1149" s="333"/>
      <c r="Q1149" s="333"/>
      <c r="R1149" s="333"/>
      <c r="S1149" s="333"/>
      <c r="T1149" s="333"/>
      <c r="U1149" s="333"/>
      <c r="V1149" s="333"/>
      <c r="W1149" s="333"/>
      <c r="X1149" s="333"/>
      <c r="Y1149" s="333"/>
      <c r="Z1149" s="333"/>
      <c r="AA1149" s="333"/>
      <c r="AB1149" s="333"/>
      <c r="AC1149" s="333"/>
      <c r="AD1149" s="333"/>
      <c r="AE1149" s="333"/>
      <c r="AF1149" s="333"/>
      <c r="AG1149" s="333"/>
      <c r="AH1149" s="333"/>
      <c r="AI1149" s="333"/>
      <c r="AJ1149" s="333"/>
      <c r="AK1149" s="333"/>
      <c r="AL1149" s="333"/>
      <c r="AM1149" s="333"/>
      <c r="AN1149" s="333"/>
      <c r="AO1149"/>
      <c r="AP1149"/>
      <c r="AQ1149"/>
      <c r="AR1149"/>
      <c r="AS1149" s="333"/>
      <c r="AT1149" s="333"/>
      <c r="AU1149" s="333"/>
      <c r="AV1149" s="333"/>
      <c r="AW1149" s="333"/>
      <c r="AX1149" s="333"/>
      <c r="AY1149" s="333"/>
      <c r="AZ1149" s="333"/>
      <c r="BA1149"/>
      <c r="BB1149"/>
      <c r="BC1149"/>
      <c r="BD1149"/>
      <c r="BE1149"/>
      <c r="BF1149"/>
      <c r="BG1149" s="333"/>
      <c r="BH1149" s="333"/>
      <c r="BI1149" s="333"/>
      <c r="BJ1149" s="333"/>
      <c r="BK1149" s="333"/>
      <c r="BL1149" s="333"/>
      <c r="BM1149" s="333"/>
      <c r="BN1149" s="333"/>
      <c r="BO1149" s="333"/>
      <c r="BP1149" s="333"/>
      <c r="BQ1149" s="333"/>
      <c r="BR1149" s="333"/>
      <c r="BS1149" s="333"/>
      <c r="BT1149" s="333"/>
      <c r="BU1149" s="333"/>
      <c r="BV1149" s="333"/>
      <c r="BW1149" s="333"/>
      <c r="BX1149" s="333"/>
      <c r="BY1149" s="333"/>
      <c r="BZ1149" s="333"/>
      <c r="CA1149" s="333"/>
      <c r="CB1149" s="333"/>
      <c r="CC1149" s="333"/>
      <c r="CD1149" s="333"/>
      <c r="CE1149" s="337"/>
      <c r="CF1149" s="337"/>
      <c r="CG1149" s="337"/>
      <c r="CH1149" s="337"/>
      <c r="CI1149" s="333"/>
      <c r="CJ1149" s="333"/>
      <c r="CK1149" s="333"/>
      <c r="CL1149" s="333"/>
      <c r="CM1149" s="333"/>
      <c r="CN1149" s="333"/>
      <c r="CO1149" s="333"/>
      <c r="CP1149" s="333"/>
      <c r="CQ1149" s="337"/>
      <c r="CR1149" s="337"/>
      <c r="CS1149" s="337"/>
      <c r="CT1149" s="337"/>
      <c r="CU1149" s="337"/>
      <c r="CV1149" s="337"/>
      <c r="CW1149" s="337"/>
      <c r="CX1149" s="337"/>
      <c r="CY1149" s="337"/>
      <c r="CZ1149" s="337"/>
      <c r="DA1149" s="337"/>
      <c r="DB1149" s="337"/>
      <c r="DC1149" s="337"/>
      <c r="DD1149" s="337"/>
      <c r="DE1149" s="337"/>
      <c r="DF1149" s="337"/>
      <c r="DG1149" s="337"/>
      <c r="DH1149" s="337"/>
      <c r="DI1149" s="337"/>
      <c r="DJ1149" s="337"/>
      <c r="DK1149" s="337"/>
      <c r="DL1149" s="337"/>
      <c r="DM1149"/>
      <c r="DN1149"/>
      <c r="DO1149"/>
      <c r="EA1149" s="333"/>
      <c r="EB1149" s="333"/>
      <c r="EC1149" s="333"/>
      <c r="ED1149" s="333"/>
      <c r="EE1149" s="333"/>
      <c r="EF1149" s="333"/>
      <c r="EG1149" s="333"/>
      <c r="EH1149" s="333"/>
      <c r="EJ1149" s="66"/>
      <c r="EL1149" s="66"/>
      <c r="EM1149" s="338"/>
    </row>
    <row r="1150" spans="1:143" s="83" customFormat="1">
      <c r="A1150" s="66"/>
      <c r="B1150" s="66"/>
      <c r="C1150" s="120"/>
      <c r="D1150" s="66"/>
      <c r="E1150" s="197"/>
      <c r="F1150" s="120"/>
      <c r="G1150" s="333"/>
      <c r="H1150" s="333"/>
      <c r="I1150" s="333"/>
      <c r="J1150" s="333"/>
      <c r="K1150" s="333"/>
      <c r="L1150" s="333"/>
      <c r="M1150" s="333"/>
      <c r="N1150" s="333"/>
      <c r="O1150" s="333"/>
      <c r="P1150" s="333"/>
      <c r="Q1150" s="333"/>
      <c r="R1150" s="333"/>
      <c r="S1150" s="333"/>
      <c r="T1150" s="333"/>
      <c r="U1150" s="333"/>
      <c r="V1150" s="333"/>
      <c r="W1150" s="333"/>
      <c r="X1150" s="333"/>
      <c r="Y1150" s="333"/>
      <c r="Z1150" s="333"/>
      <c r="AA1150" s="333"/>
      <c r="AB1150" s="333"/>
      <c r="AC1150" s="333"/>
      <c r="AD1150" s="333"/>
      <c r="AE1150" s="333"/>
      <c r="AF1150" s="333"/>
      <c r="AG1150" s="333"/>
      <c r="AH1150" s="333"/>
      <c r="AI1150" s="333"/>
      <c r="AJ1150" s="333"/>
      <c r="AK1150" s="333"/>
      <c r="AL1150" s="333"/>
      <c r="AM1150" s="333"/>
      <c r="AN1150" s="333"/>
      <c r="AO1150"/>
      <c r="AP1150"/>
      <c r="AQ1150"/>
      <c r="AR1150"/>
      <c r="AS1150" s="333"/>
      <c r="AT1150" s="333"/>
      <c r="AU1150" s="333"/>
      <c r="AV1150" s="333"/>
      <c r="AW1150" s="333"/>
      <c r="AX1150" s="333"/>
      <c r="AY1150" s="333"/>
      <c r="AZ1150" s="333"/>
      <c r="BA1150"/>
      <c r="BB1150"/>
      <c r="BC1150"/>
      <c r="BD1150"/>
      <c r="BE1150"/>
      <c r="BF1150"/>
      <c r="BG1150" s="333"/>
      <c r="BH1150" s="333"/>
      <c r="BI1150" s="333"/>
      <c r="BJ1150" s="333"/>
      <c r="BK1150" s="333"/>
      <c r="BL1150" s="333"/>
      <c r="BM1150" s="333"/>
      <c r="BN1150" s="333"/>
      <c r="BO1150" s="333"/>
      <c r="BP1150" s="333"/>
      <c r="BQ1150" s="333"/>
      <c r="BR1150" s="333"/>
      <c r="BS1150" s="333"/>
      <c r="BT1150" s="333"/>
      <c r="BU1150" s="333"/>
      <c r="BV1150" s="333"/>
      <c r="BW1150" s="333"/>
      <c r="BX1150" s="333"/>
      <c r="BY1150" s="333"/>
      <c r="BZ1150" s="333"/>
      <c r="CA1150" s="333"/>
      <c r="CB1150" s="333"/>
      <c r="CC1150" s="333"/>
      <c r="CD1150" s="333"/>
      <c r="CE1150" s="337"/>
      <c r="CF1150" s="337"/>
      <c r="CG1150" s="337"/>
      <c r="CH1150" s="337"/>
      <c r="CI1150" s="333"/>
      <c r="CJ1150" s="333"/>
      <c r="CK1150" s="333"/>
      <c r="CL1150" s="333"/>
      <c r="CM1150" s="333"/>
      <c r="CN1150" s="333"/>
      <c r="CO1150" s="333"/>
      <c r="CP1150" s="333"/>
      <c r="CQ1150" s="337"/>
      <c r="CR1150" s="337"/>
      <c r="CS1150" s="337"/>
      <c r="CT1150" s="337"/>
      <c r="CU1150" s="337"/>
      <c r="CV1150" s="337"/>
      <c r="CW1150" s="337"/>
      <c r="CX1150" s="337"/>
      <c r="CY1150" s="337"/>
      <c r="CZ1150" s="337"/>
      <c r="DA1150" s="337"/>
      <c r="DB1150" s="337"/>
      <c r="DC1150" s="337"/>
      <c r="DD1150" s="337"/>
      <c r="DE1150" s="337"/>
      <c r="DF1150" s="337"/>
      <c r="DG1150" s="337"/>
      <c r="DH1150" s="337"/>
      <c r="DI1150" s="337"/>
      <c r="DJ1150" s="337"/>
      <c r="DK1150" s="337"/>
      <c r="DL1150" s="337"/>
      <c r="DM1150"/>
      <c r="DN1150"/>
      <c r="DO1150"/>
      <c r="EA1150" s="333"/>
      <c r="EB1150" s="333"/>
      <c r="EC1150" s="333"/>
      <c r="ED1150" s="333"/>
      <c r="EE1150" s="333"/>
      <c r="EF1150" s="333"/>
      <c r="EG1150" s="333"/>
      <c r="EH1150" s="333"/>
      <c r="EJ1150" s="66"/>
      <c r="EL1150" s="66"/>
      <c r="EM1150" s="338"/>
    </row>
    <row r="1151" spans="1:143" s="83" customFormat="1">
      <c r="A1151" s="66"/>
      <c r="B1151" s="66"/>
      <c r="C1151" s="120"/>
      <c r="D1151" s="66"/>
      <c r="E1151" s="197"/>
      <c r="F1151" s="120"/>
      <c r="G1151" s="333"/>
      <c r="H1151" s="333"/>
      <c r="I1151" s="333"/>
      <c r="J1151" s="333"/>
      <c r="K1151" s="333"/>
      <c r="L1151" s="333"/>
      <c r="M1151" s="333"/>
      <c r="N1151" s="333"/>
      <c r="O1151" s="333"/>
      <c r="P1151" s="333"/>
      <c r="Q1151" s="333"/>
      <c r="R1151" s="333"/>
      <c r="S1151" s="333"/>
      <c r="T1151" s="333"/>
      <c r="U1151" s="333"/>
      <c r="V1151" s="333"/>
      <c r="W1151" s="333"/>
      <c r="X1151" s="333"/>
      <c r="Y1151" s="333"/>
      <c r="Z1151" s="333"/>
      <c r="AA1151" s="333"/>
      <c r="AB1151" s="333"/>
      <c r="AC1151" s="333"/>
      <c r="AD1151" s="333"/>
      <c r="AE1151" s="333"/>
      <c r="AF1151" s="333"/>
      <c r="AG1151" s="333"/>
      <c r="AH1151" s="333"/>
      <c r="AI1151" s="333"/>
      <c r="AJ1151" s="333"/>
      <c r="AK1151" s="333"/>
      <c r="AL1151" s="333"/>
      <c r="AM1151" s="333"/>
      <c r="AN1151" s="333"/>
      <c r="AO1151"/>
      <c r="AP1151"/>
      <c r="AQ1151"/>
      <c r="AR1151"/>
      <c r="AS1151" s="333"/>
      <c r="AT1151" s="333"/>
      <c r="AU1151" s="333"/>
      <c r="AV1151" s="333"/>
      <c r="AW1151" s="333"/>
      <c r="AX1151" s="333"/>
      <c r="AY1151" s="333"/>
      <c r="AZ1151" s="333"/>
      <c r="BA1151"/>
      <c r="BB1151"/>
      <c r="BC1151"/>
      <c r="BD1151"/>
      <c r="BE1151"/>
      <c r="BF1151"/>
      <c r="BG1151" s="333"/>
      <c r="BH1151" s="333"/>
      <c r="BI1151" s="333"/>
      <c r="BJ1151" s="333"/>
      <c r="BK1151" s="333"/>
      <c r="BL1151" s="333"/>
      <c r="BM1151" s="333"/>
      <c r="BN1151" s="333"/>
      <c r="BO1151" s="333"/>
      <c r="BP1151" s="333"/>
      <c r="BQ1151" s="333"/>
      <c r="BR1151" s="333"/>
      <c r="BS1151" s="333"/>
      <c r="BT1151" s="333"/>
      <c r="BU1151" s="333"/>
      <c r="BV1151" s="333"/>
      <c r="BW1151" s="333"/>
      <c r="BX1151" s="333"/>
      <c r="BY1151" s="333"/>
      <c r="BZ1151" s="333"/>
      <c r="CA1151" s="333"/>
      <c r="CB1151" s="333"/>
      <c r="CC1151" s="333"/>
      <c r="CD1151" s="333"/>
      <c r="CE1151" s="337"/>
      <c r="CF1151" s="337"/>
      <c r="CG1151" s="337"/>
      <c r="CH1151" s="337"/>
      <c r="CI1151" s="333"/>
      <c r="CJ1151" s="333"/>
      <c r="CK1151" s="333"/>
      <c r="CL1151" s="333"/>
      <c r="CM1151" s="333"/>
      <c r="CN1151" s="333"/>
      <c r="CO1151" s="333"/>
      <c r="CP1151" s="333"/>
      <c r="CQ1151" s="337"/>
      <c r="CR1151" s="337"/>
      <c r="CS1151" s="337"/>
      <c r="CT1151" s="337"/>
      <c r="CU1151" s="337"/>
      <c r="CV1151" s="337"/>
      <c r="CW1151" s="337"/>
      <c r="CX1151" s="337"/>
      <c r="CY1151" s="337"/>
      <c r="CZ1151" s="337"/>
      <c r="DA1151" s="337"/>
      <c r="DB1151" s="337"/>
      <c r="DC1151" s="337"/>
      <c r="DD1151" s="337"/>
      <c r="DE1151" s="337"/>
      <c r="DF1151" s="337"/>
      <c r="DG1151" s="337"/>
      <c r="DH1151" s="337"/>
      <c r="DI1151" s="337"/>
      <c r="DJ1151" s="337"/>
      <c r="DK1151" s="337"/>
      <c r="DL1151" s="337"/>
      <c r="DM1151"/>
      <c r="DN1151"/>
      <c r="DO1151"/>
      <c r="EA1151" s="333"/>
      <c r="EB1151" s="333"/>
      <c r="EC1151" s="333"/>
      <c r="ED1151" s="333"/>
      <c r="EE1151" s="333"/>
      <c r="EF1151" s="333"/>
      <c r="EG1151" s="333"/>
      <c r="EH1151" s="333"/>
      <c r="EJ1151" s="66"/>
      <c r="EL1151" s="66"/>
      <c r="EM1151" s="338"/>
    </row>
    <row r="1152" spans="1:143" s="83" customFormat="1">
      <c r="A1152" s="66"/>
      <c r="B1152" s="66"/>
      <c r="C1152" s="120"/>
      <c r="D1152" s="66"/>
      <c r="E1152" s="197"/>
      <c r="F1152" s="120"/>
      <c r="G1152" s="333"/>
      <c r="H1152" s="333"/>
      <c r="I1152" s="333"/>
      <c r="J1152" s="333"/>
      <c r="K1152" s="333"/>
      <c r="L1152" s="333"/>
      <c r="M1152" s="333"/>
      <c r="N1152" s="333"/>
      <c r="O1152" s="333"/>
      <c r="P1152" s="333"/>
      <c r="Q1152" s="333"/>
      <c r="R1152" s="333"/>
      <c r="S1152" s="333"/>
      <c r="T1152" s="333"/>
      <c r="U1152" s="333"/>
      <c r="V1152" s="333"/>
      <c r="W1152" s="333"/>
      <c r="X1152" s="333"/>
      <c r="Y1152" s="333"/>
      <c r="Z1152" s="333"/>
      <c r="AA1152" s="333"/>
      <c r="AB1152" s="333"/>
      <c r="AC1152" s="333"/>
      <c r="AD1152" s="333"/>
      <c r="AE1152" s="333"/>
      <c r="AF1152" s="333"/>
      <c r="AG1152" s="333"/>
      <c r="AH1152" s="333"/>
      <c r="AI1152" s="333"/>
      <c r="AJ1152" s="333"/>
      <c r="AK1152" s="333"/>
      <c r="AL1152" s="333"/>
      <c r="AM1152" s="333"/>
      <c r="AN1152" s="333"/>
      <c r="AO1152"/>
      <c r="AP1152"/>
      <c r="AQ1152"/>
      <c r="AR1152"/>
      <c r="AS1152" s="333"/>
      <c r="AT1152" s="333"/>
      <c r="AU1152" s="333"/>
      <c r="AV1152" s="333"/>
      <c r="AW1152" s="333"/>
      <c r="AX1152" s="333"/>
      <c r="AY1152" s="333"/>
      <c r="AZ1152" s="333"/>
      <c r="BA1152"/>
      <c r="BB1152"/>
      <c r="BC1152"/>
      <c r="BD1152"/>
      <c r="BE1152"/>
      <c r="BF1152"/>
      <c r="BG1152" s="333"/>
      <c r="BH1152" s="333"/>
      <c r="BI1152" s="333"/>
      <c r="BJ1152" s="333"/>
      <c r="BK1152" s="333"/>
      <c r="BL1152" s="333"/>
      <c r="BM1152" s="333"/>
      <c r="BN1152" s="333"/>
      <c r="BO1152" s="333"/>
      <c r="BP1152" s="333"/>
      <c r="BQ1152" s="333"/>
      <c r="BR1152" s="333"/>
      <c r="BS1152" s="333"/>
      <c r="BT1152" s="333"/>
      <c r="BU1152" s="333"/>
      <c r="BV1152" s="333"/>
      <c r="BW1152" s="333"/>
      <c r="BX1152" s="333"/>
      <c r="BY1152" s="333"/>
      <c r="BZ1152" s="333"/>
      <c r="CA1152" s="333"/>
      <c r="CB1152" s="333"/>
      <c r="CC1152" s="333"/>
      <c r="CD1152" s="333"/>
      <c r="CE1152" s="337"/>
      <c r="CF1152" s="337"/>
      <c r="CG1152" s="337"/>
      <c r="CH1152" s="337"/>
      <c r="CI1152" s="333"/>
      <c r="CJ1152" s="333"/>
      <c r="CK1152" s="333"/>
      <c r="CL1152" s="333"/>
      <c r="CM1152" s="333"/>
      <c r="CN1152" s="333"/>
      <c r="CO1152" s="333"/>
      <c r="CP1152" s="333"/>
      <c r="CQ1152" s="337"/>
      <c r="CR1152" s="337"/>
      <c r="CS1152" s="337"/>
      <c r="CT1152" s="337"/>
      <c r="CU1152" s="337"/>
      <c r="CV1152" s="337"/>
      <c r="CW1152" s="337"/>
      <c r="CX1152" s="337"/>
      <c r="CY1152" s="337"/>
      <c r="CZ1152" s="337"/>
      <c r="DA1152" s="337"/>
      <c r="DB1152" s="337"/>
      <c r="DC1152" s="337"/>
      <c r="DD1152" s="337"/>
      <c r="DE1152" s="337"/>
      <c r="DF1152" s="337"/>
      <c r="DG1152" s="337"/>
      <c r="DH1152" s="337"/>
      <c r="DI1152" s="337"/>
      <c r="DJ1152" s="337"/>
      <c r="DK1152" s="337"/>
      <c r="DL1152" s="337"/>
      <c r="DM1152"/>
      <c r="DN1152"/>
      <c r="DO1152"/>
      <c r="EA1152" s="333"/>
      <c r="EB1152" s="333"/>
      <c r="EC1152" s="333"/>
      <c r="ED1152" s="333"/>
      <c r="EE1152" s="333"/>
      <c r="EF1152" s="333"/>
      <c r="EG1152" s="333"/>
      <c r="EH1152" s="333"/>
      <c r="EJ1152" s="66"/>
      <c r="EL1152" s="66"/>
      <c r="EM1152" s="338"/>
    </row>
    <row r="1153" spans="1:143" s="83" customFormat="1">
      <c r="A1153" s="66"/>
      <c r="B1153" s="66"/>
      <c r="C1153" s="120"/>
      <c r="D1153" s="66"/>
      <c r="E1153" s="197"/>
      <c r="F1153" s="120"/>
      <c r="G1153" s="333"/>
      <c r="H1153" s="333"/>
      <c r="I1153" s="333"/>
      <c r="J1153" s="333"/>
      <c r="K1153" s="333"/>
      <c r="L1153" s="333"/>
      <c r="M1153" s="333"/>
      <c r="N1153" s="333"/>
      <c r="O1153" s="333"/>
      <c r="P1153" s="333"/>
      <c r="Q1153" s="333"/>
      <c r="R1153" s="333"/>
      <c r="S1153" s="333"/>
      <c r="T1153" s="333"/>
      <c r="U1153" s="333"/>
      <c r="V1153" s="333"/>
      <c r="W1153" s="333"/>
      <c r="X1153" s="333"/>
      <c r="Y1153" s="333"/>
      <c r="Z1153" s="333"/>
      <c r="AA1153" s="333"/>
      <c r="AB1153" s="333"/>
      <c r="AC1153" s="333"/>
      <c r="AD1153" s="333"/>
      <c r="AE1153" s="333"/>
      <c r="AF1153" s="333"/>
      <c r="AG1153" s="333"/>
      <c r="AH1153" s="333"/>
      <c r="AI1153" s="333"/>
      <c r="AJ1153" s="333"/>
      <c r="AK1153" s="333"/>
      <c r="AL1153" s="333"/>
      <c r="AM1153" s="333"/>
      <c r="AN1153" s="333"/>
      <c r="AO1153"/>
      <c r="AP1153"/>
      <c r="AQ1153"/>
      <c r="AR1153"/>
      <c r="AS1153" s="333"/>
      <c r="AT1153" s="333"/>
      <c r="AU1153" s="333"/>
      <c r="AV1153" s="333"/>
      <c r="AW1153" s="333"/>
      <c r="AX1153" s="333"/>
      <c r="AY1153" s="333"/>
      <c r="AZ1153" s="333"/>
      <c r="BA1153"/>
      <c r="BB1153"/>
      <c r="BC1153"/>
      <c r="BD1153"/>
      <c r="BE1153"/>
      <c r="BF1153"/>
      <c r="BG1153" s="333"/>
      <c r="BH1153" s="333"/>
      <c r="BI1153" s="333"/>
      <c r="BJ1153" s="333"/>
      <c r="BK1153" s="333"/>
      <c r="BL1153" s="333"/>
      <c r="BM1153" s="333"/>
      <c r="BN1153" s="333"/>
      <c r="BO1153" s="333"/>
      <c r="BP1153" s="333"/>
      <c r="BQ1153" s="333"/>
      <c r="BR1153" s="333"/>
      <c r="BS1153" s="333"/>
      <c r="BT1153" s="333"/>
      <c r="BU1153" s="333"/>
      <c r="BV1153" s="333"/>
      <c r="BW1153" s="333"/>
      <c r="BX1153" s="333"/>
      <c r="BY1153" s="333"/>
      <c r="BZ1153" s="333"/>
      <c r="CA1153" s="333"/>
      <c r="CB1153" s="333"/>
      <c r="CC1153" s="333"/>
      <c r="CD1153" s="333"/>
      <c r="CE1153" s="337"/>
      <c r="CF1153" s="337"/>
      <c r="CG1153" s="337"/>
      <c r="CH1153" s="337"/>
      <c r="CI1153" s="333"/>
      <c r="CJ1153" s="333"/>
      <c r="CK1153" s="333"/>
      <c r="CL1153" s="333"/>
      <c r="CM1153" s="333"/>
      <c r="CN1153" s="333"/>
      <c r="CO1153" s="333"/>
      <c r="CP1153" s="333"/>
      <c r="CQ1153" s="337"/>
      <c r="CR1153" s="337"/>
      <c r="CS1153" s="337"/>
      <c r="CT1153" s="337"/>
      <c r="CU1153" s="337"/>
      <c r="CV1153" s="337"/>
      <c r="CW1153" s="337"/>
      <c r="CX1153" s="337"/>
      <c r="CY1153" s="337"/>
      <c r="CZ1153" s="337"/>
      <c r="DA1153" s="337"/>
      <c r="DB1153" s="337"/>
      <c r="DC1153" s="337"/>
      <c r="DD1153" s="337"/>
      <c r="DE1153" s="337"/>
      <c r="DF1153" s="337"/>
      <c r="DG1153" s="337"/>
      <c r="DH1153" s="337"/>
      <c r="DI1153" s="337"/>
      <c r="DJ1153" s="337"/>
      <c r="DK1153" s="337"/>
      <c r="DL1153" s="337"/>
      <c r="DM1153"/>
      <c r="DN1153"/>
      <c r="DO1153"/>
      <c r="EA1153" s="333"/>
      <c r="EB1153" s="333"/>
      <c r="EC1153" s="333"/>
      <c r="ED1153" s="333"/>
      <c r="EE1153" s="333"/>
      <c r="EF1153" s="333"/>
      <c r="EG1153" s="333"/>
      <c r="EH1153" s="333"/>
      <c r="EJ1153" s="66"/>
      <c r="EL1153" s="66"/>
      <c r="EM1153" s="338"/>
    </row>
    <row r="1154" spans="1:143" s="83" customFormat="1">
      <c r="A1154" s="66"/>
      <c r="B1154" s="66"/>
      <c r="C1154" s="120"/>
      <c r="D1154" s="66"/>
      <c r="E1154" s="197"/>
      <c r="F1154" s="120"/>
      <c r="G1154" s="333"/>
      <c r="H1154" s="333"/>
      <c r="I1154" s="333"/>
      <c r="J1154" s="333"/>
      <c r="K1154" s="333"/>
      <c r="L1154" s="333"/>
      <c r="M1154" s="333"/>
      <c r="N1154" s="333"/>
      <c r="O1154" s="333"/>
      <c r="P1154" s="333"/>
      <c r="Q1154" s="333"/>
      <c r="R1154" s="333"/>
      <c r="S1154" s="333"/>
      <c r="T1154" s="333"/>
      <c r="U1154" s="333"/>
      <c r="V1154" s="333"/>
      <c r="W1154" s="333"/>
      <c r="X1154" s="333"/>
      <c r="Y1154" s="333"/>
      <c r="Z1154" s="333"/>
      <c r="AA1154" s="333"/>
      <c r="AB1154" s="333"/>
      <c r="AC1154" s="333"/>
      <c r="AD1154" s="333"/>
      <c r="AE1154" s="333"/>
      <c r="AF1154" s="333"/>
      <c r="AG1154" s="333"/>
      <c r="AH1154" s="333"/>
      <c r="AI1154" s="333"/>
      <c r="AJ1154" s="333"/>
      <c r="AK1154" s="333"/>
      <c r="AL1154" s="333"/>
      <c r="AM1154" s="333"/>
      <c r="AN1154" s="333"/>
      <c r="AO1154"/>
      <c r="AP1154"/>
      <c r="AQ1154"/>
      <c r="AR1154"/>
      <c r="AS1154" s="333"/>
      <c r="AT1154" s="333"/>
      <c r="AU1154" s="333"/>
      <c r="AV1154" s="333"/>
      <c r="AW1154" s="333"/>
      <c r="AX1154" s="333"/>
      <c r="AY1154" s="333"/>
      <c r="AZ1154" s="333"/>
      <c r="BA1154"/>
      <c r="BB1154"/>
      <c r="BC1154"/>
      <c r="BD1154"/>
      <c r="BE1154"/>
      <c r="BF1154"/>
      <c r="BG1154" s="333"/>
      <c r="BH1154" s="333"/>
      <c r="BI1154" s="333"/>
      <c r="BJ1154" s="333"/>
      <c r="BK1154" s="333"/>
      <c r="BL1154" s="333"/>
      <c r="BM1154" s="333"/>
      <c r="BN1154" s="333"/>
      <c r="BO1154" s="333"/>
      <c r="BP1154" s="333"/>
      <c r="BQ1154" s="333"/>
      <c r="BR1154" s="333"/>
      <c r="BS1154" s="333"/>
      <c r="BT1154" s="333"/>
      <c r="BU1154" s="333"/>
      <c r="BV1154" s="333"/>
      <c r="BW1154" s="333"/>
      <c r="BX1154" s="333"/>
      <c r="BY1154" s="333"/>
      <c r="BZ1154" s="333"/>
      <c r="CA1154" s="333"/>
      <c r="CB1154" s="333"/>
      <c r="CC1154" s="333"/>
      <c r="CD1154" s="333"/>
      <c r="CE1154" s="337"/>
      <c r="CF1154" s="337"/>
      <c r="CG1154" s="337"/>
      <c r="CH1154" s="337"/>
      <c r="CI1154" s="333"/>
      <c r="CJ1154" s="333"/>
      <c r="CK1154" s="333"/>
      <c r="CL1154" s="333"/>
      <c r="CM1154" s="333"/>
      <c r="CN1154" s="333"/>
      <c r="CO1154" s="333"/>
      <c r="CP1154" s="333"/>
      <c r="CQ1154" s="337"/>
      <c r="CR1154" s="337"/>
      <c r="CS1154" s="337"/>
      <c r="CT1154" s="337"/>
      <c r="CU1154" s="337"/>
      <c r="CV1154" s="337"/>
      <c r="CW1154" s="337"/>
      <c r="CX1154" s="337"/>
      <c r="CY1154" s="337"/>
      <c r="CZ1154" s="337"/>
      <c r="DA1154" s="337"/>
      <c r="DB1154" s="337"/>
      <c r="DC1154" s="337"/>
      <c r="DD1154" s="337"/>
      <c r="DE1154" s="337"/>
      <c r="DF1154" s="337"/>
      <c r="DG1154" s="337"/>
      <c r="DH1154" s="337"/>
      <c r="DI1154" s="337"/>
      <c r="DJ1154" s="337"/>
      <c r="DK1154" s="337"/>
      <c r="DL1154" s="337"/>
      <c r="DM1154"/>
      <c r="DN1154"/>
      <c r="DO1154"/>
      <c r="EA1154" s="333"/>
      <c r="EB1154" s="333"/>
      <c r="EC1154" s="333"/>
      <c r="ED1154" s="333"/>
      <c r="EE1154" s="333"/>
      <c r="EF1154" s="333"/>
      <c r="EG1154" s="333"/>
      <c r="EH1154" s="333"/>
      <c r="EJ1154" s="66"/>
      <c r="EL1154" s="66"/>
      <c r="EM1154" s="338"/>
    </row>
    <row r="1155" spans="1:143" s="83" customFormat="1">
      <c r="A1155" s="66"/>
      <c r="B1155" s="66"/>
      <c r="C1155" s="120"/>
      <c r="D1155" s="66"/>
      <c r="E1155" s="197"/>
      <c r="F1155" s="120"/>
      <c r="G1155" s="333"/>
      <c r="H1155" s="333"/>
      <c r="I1155" s="333"/>
      <c r="J1155" s="333"/>
      <c r="K1155" s="333"/>
      <c r="L1155" s="333"/>
      <c r="M1155" s="333"/>
      <c r="N1155" s="333"/>
      <c r="O1155" s="333"/>
      <c r="P1155" s="333"/>
      <c r="Q1155" s="333"/>
      <c r="R1155" s="333"/>
      <c r="S1155" s="333"/>
      <c r="T1155" s="333"/>
      <c r="U1155" s="333"/>
      <c r="V1155" s="333"/>
      <c r="W1155" s="333"/>
      <c r="X1155" s="333"/>
      <c r="Y1155" s="333"/>
      <c r="Z1155" s="333"/>
      <c r="AA1155" s="333"/>
      <c r="AB1155" s="333"/>
      <c r="AC1155" s="333"/>
      <c r="AD1155" s="333"/>
      <c r="AE1155" s="333"/>
      <c r="AF1155" s="333"/>
      <c r="AG1155" s="333"/>
      <c r="AH1155" s="333"/>
      <c r="AI1155" s="333"/>
      <c r="AJ1155" s="333"/>
      <c r="AK1155" s="333"/>
      <c r="AL1155" s="333"/>
      <c r="AM1155" s="333"/>
      <c r="AN1155" s="333"/>
      <c r="AO1155"/>
      <c r="AP1155"/>
      <c r="AQ1155"/>
      <c r="AR1155"/>
      <c r="AS1155" s="333"/>
      <c r="AT1155" s="333"/>
      <c r="AU1155" s="333"/>
      <c r="AV1155" s="333"/>
      <c r="AW1155" s="333"/>
      <c r="AX1155" s="333"/>
      <c r="AY1155" s="333"/>
      <c r="AZ1155" s="333"/>
      <c r="BA1155"/>
      <c r="BB1155"/>
      <c r="BC1155"/>
      <c r="BD1155"/>
      <c r="BE1155"/>
      <c r="BF1155"/>
      <c r="BG1155" s="333"/>
      <c r="BH1155" s="333"/>
      <c r="BI1155" s="333"/>
      <c r="BJ1155" s="333"/>
      <c r="BK1155" s="333"/>
      <c r="BL1155" s="333"/>
      <c r="BM1155" s="333"/>
      <c r="BN1155" s="333"/>
      <c r="BO1155" s="333"/>
      <c r="BP1155" s="333"/>
      <c r="BQ1155" s="333"/>
      <c r="BR1155" s="333"/>
      <c r="BS1155" s="333"/>
      <c r="BT1155" s="333"/>
      <c r="BU1155" s="333"/>
      <c r="BV1155" s="333"/>
      <c r="BW1155" s="333"/>
      <c r="BX1155" s="333"/>
      <c r="BY1155" s="333"/>
      <c r="BZ1155" s="333"/>
      <c r="CA1155" s="333"/>
      <c r="CB1155" s="333"/>
      <c r="CC1155" s="333"/>
      <c r="CD1155" s="333"/>
      <c r="CE1155" s="337"/>
      <c r="CF1155" s="337"/>
      <c r="CG1155" s="337"/>
      <c r="CH1155" s="337"/>
      <c r="CI1155" s="333"/>
      <c r="CJ1155" s="333"/>
      <c r="CK1155" s="333"/>
      <c r="CL1155" s="333"/>
      <c r="CM1155" s="333"/>
      <c r="CN1155" s="333"/>
      <c r="CO1155" s="333"/>
      <c r="CP1155" s="333"/>
      <c r="CQ1155" s="337"/>
      <c r="CR1155" s="337"/>
      <c r="CS1155" s="337"/>
      <c r="CT1155" s="337"/>
      <c r="CU1155" s="337"/>
      <c r="CV1155" s="337"/>
      <c r="CW1155" s="337"/>
      <c r="CX1155" s="337"/>
      <c r="CY1155" s="337"/>
      <c r="CZ1155" s="337"/>
      <c r="DA1155" s="337"/>
      <c r="DB1155" s="337"/>
      <c r="DC1155" s="337"/>
      <c r="DD1155" s="337"/>
      <c r="DE1155" s="337"/>
      <c r="DF1155" s="337"/>
      <c r="DG1155" s="337"/>
      <c r="DH1155" s="337"/>
      <c r="DI1155" s="337"/>
      <c r="DJ1155" s="337"/>
      <c r="DK1155" s="337"/>
      <c r="DL1155" s="337"/>
      <c r="DM1155"/>
      <c r="DN1155"/>
      <c r="DO1155"/>
      <c r="EA1155" s="333"/>
      <c r="EB1155" s="333"/>
      <c r="EC1155" s="333"/>
      <c r="ED1155" s="333"/>
      <c r="EE1155" s="333"/>
      <c r="EF1155" s="333"/>
      <c r="EG1155" s="333"/>
      <c r="EH1155" s="333"/>
      <c r="EJ1155" s="66"/>
      <c r="EL1155" s="66"/>
      <c r="EM1155" s="338"/>
    </row>
    <row r="1156" spans="1:143" s="83" customFormat="1">
      <c r="A1156" s="66"/>
      <c r="B1156" s="66"/>
      <c r="C1156" s="120"/>
      <c r="D1156" s="66"/>
      <c r="E1156" s="197"/>
      <c r="F1156" s="120"/>
      <c r="G1156" s="333"/>
      <c r="H1156" s="333"/>
      <c r="I1156" s="333"/>
      <c r="J1156" s="333"/>
      <c r="K1156" s="333"/>
      <c r="L1156" s="333"/>
      <c r="M1156" s="333"/>
      <c r="N1156" s="333"/>
      <c r="O1156" s="333"/>
      <c r="P1156" s="333"/>
      <c r="Q1156" s="333"/>
      <c r="R1156" s="333"/>
      <c r="S1156" s="333"/>
      <c r="T1156" s="333"/>
      <c r="U1156" s="333"/>
      <c r="V1156" s="333"/>
      <c r="W1156" s="333"/>
      <c r="X1156" s="333"/>
      <c r="Y1156" s="333"/>
      <c r="Z1156" s="333"/>
      <c r="AA1156" s="333"/>
      <c r="AB1156" s="333"/>
      <c r="AC1156" s="333"/>
      <c r="AD1156" s="333"/>
      <c r="AE1156" s="333"/>
      <c r="AF1156" s="333"/>
      <c r="AG1156" s="333"/>
      <c r="AH1156" s="333"/>
      <c r="AI1156" s="333"/>
      <c r="AJ1156" s="333"/>
      <c r="AK1156" s="333"/>
      <c r="AL1156" s="333"/>
      <c r="AM1156" s="333"/>
      <c r="AN1156" s="333"/>
      <c r="AO1156"/>
      <c r="AP1156"/>
      <c r="AQ1156"/>
      <c r="AR1156"/>
      <c r="AS1156" s="333"/>
      <c r="AT1156" s="333"/>
      <c r="AU1156" s="333"/>
      <c r="AV1156" s="333"/>
      <c r="AW1156" s="333"/>
      <c r="AX1156" s="333"/>
      <c r="AY1156" s="333"/>
      <c r="AZ1156" s="333"/>
      <c r="BA1156"/>
      <c r="BB1156"/>
      <c r="BC1156"/>
      <c r="BD1156"/>
      <c r="BE1156"/>
      <c r="BF1156"/>
      <c r="BG1156" s="333"/>
      <c r="BH1156" s="333"/>
      <c r="BI1156" s="333"/>
      <c r="BJ1156" s="333"/>
      <c r="BK1156" s="333"/>
      <c r="BL1156" s="333"/>
      <c r="BM1156" s="333"/>
      <c r="BN1156" s="333"/>
      <c r="BO1156" s="333"/>
      <c r="BP1156" s="333"/>
      <c r="BQ1156" s="333"/>
      <c r="BR1156" s="333"/>
      <c r="BS1156" s="333"/>
      <c r="BT1156" s="333"/>
      <c r="BU1156" s="333"/>
      <c r="BV1156" s="333"/>
      <c r="BW1156" s="333"/>
      <c r="BX1156" s="333"/>
      <c r="BY1156" s="333"/>
      <c r="BZ1156" s="333"/>
      <c r="CA1156" s="333"/>
      <c r="CB1156" s="333"/>
      <c r="CC1156" s="333"/>
      <c r="CD1156" s="333"/>
      <c r="CE1156" s="337"/>
      <c r="CF1156" s="337"/>
      <c r="CG1156" s="337"/>
      <c r="CH1156" s="337"/>
      <c r="CI1156" s="333"/>
      <c r="CJ1156" s="333"/>
      <c r="CK1156" s="333"/>
      <c r="CL1156" s="333"/>
      <c r="CM1156" s="333"/>
      <c r="CN1156" s="333"/>
      <c r="CO1156" s="333"/>
      <c r="CP1156" s="333"/>
      <c r="CQ1156" s="337"/>
      <c r="CR1156" s="337"/>
      <c r="CS1156" s="337"/>
      <c r="CT1156" s="337"/>
      <c r="CU1156" s="337"/>
      <c r="CV1156" s="337"/>
      <c r="CW1156" s="337"/>
      <c r="CX1156" s="337"/>
      <c r="CY1156" s="337"/>
      <c r="CZ1156" s="337"/>
      <c r="DA1156" s="337"/>
      <c r="DB1156" s="337"/>
      <c r="DC1156" s="337"/>
      <c r="DD1156" s="337"/>
      <c r="DE1156" s="337"/>
      <c r="DF1156" s="337"/>
      <c r="DG1156" s="337"/>
      <c r="DH1156" s="337"/>
      <c r="DI1156" s="337"/>
      <c r="DJ1156" s="337"/>
      <c r="DK1156" s="337"/>
      <c r="DL1156" s="337"/>
      <c r="DM1156"/>
      <c r="DN1156"/>
      <c r="DO1156"/>
      <c r="EA1156" s="333"/>
      <c r="EB1156" s="333"/>
      <c r="EC1156" s="333"/>
      <c r="ED1156" s="333"/>
      <c r="EE1156" s="333"/>
      <c r="EF1156" s="333"/>
      <c r="EG1156" s="333"/>
      <c r="EH1156" s="333"/>
      <c r="EJ1156" s="66"/>
      <c r="EL1156" s="66"/>
      <c r="EM1156" s="338"/>
    </row>
    <row r="1157" spans="1:143" s="83" customFormat="1">
      <c r="A1157" s="66"/>
      <c r="B1157" s="66"/>
      <c r="C1157" s="120"/>
      <c r="D1157" s="66"/>
      <c r="E1157" s="197"/>
      <c r="F1157" s="120"/>
      <c r="G1157" s="333"/>
      <c r="H1157" s="333"/>
      <c r="I1157" s="333"/>
      <c r="J1157" s="333"/>
      <c r="K1157" s="333"/>
      <c r="L1157" s="333"/>
      <c r="M1157" s="333"/>
      <c r="N1157" s="333"/>
      <c r="O1157" s="333"/>
      <c r="P1157" s="333"/>
      <c r="Q1157" s="333"/>
      <c r="R1157" s="333"/>
      <c r="S1157" s="333"/>
      <c r="T1157" s="333"/>
      <c r="U1157" s="333"/>
      <c r="V1157" s="333"/>
      <c r="W1157" s="333"/>
      <c r="X1157" s="333"/>
      <c r="Y1157" s="333"/>
      <c r="Z1157" s="333"/>
      <c r="AA1157" s="333"/>
      <c r="AB1157" s="333"/>
      <c r="AC1157" s="333"/>
      <c r="AD1157" s="333"/>
      <c r="AE1157" s="333"/>
      <c r="AF1157" s="333"/>
      <c r="AG1157" s="333"/>
      <c r="AH1157" s="333"/>
      <c r="AI1157" s="333"/>
      <c r="AJ1157" s="333"/>
      <c r="AK1157" s="333"/>
      <c r="AL1157" s="333"/>
      <c r="AM1157" s="333"/>
      <c r="AN1157" s="333"/>
      <c r="AO1157"/>
      <c r="AP1157"/>
      <c r="AQ1157"/>
      <c r="AR1157"/>
      <c r="AS1157" s="333"/>
      <c r="AT1157" s="333"/>
      <c r="AU1157" s="333"/>
      <c r="AV1157" s="333"/>
      <c r="AW1157" s="333"/>
      <c r="AX1157" s="333"/>
      <c r="AY1157" s="333"/>
      <c r="AZ1157" s="333"/>
      <c r="BA1157"/>
      <c r="BB1157"/>
      <c r="BC1157"/>
      <c r="BD1157"/>
      <c r="BE1157"/>
      <c r="BF1157"/>
      <c r="BG1157" s="333"/>
      <c r="BH1157" s="333"/>
      <c r="BI1157" s="333"/>
      <c r="BJ1157" s="333"/>
      <c r="BK1157" s="333"/>
      <c r="BL1157" s="333"/>
      <c r="BM1157" s="333"/>
      <c r="BN1157" s="333"/>
      <c r="BO1157" s="333"/>
      <c r="BP1157" s="333"/>
      <c r="BQ1157" s="333"/>
      <c r="BR1157" s="333"/>
      <c r="BS1157" s="333"/>
      <c r="BT1157" s="333"/>
      <c r="BU1157" s="333"/>
      <c r="BV1157" s="333"/>
      <c r="BW1157" s="333"/>
      <c r="BX1157" s="333"/>
      <c r="BY1157" s="333"/>
      <c r="BZ1157" s="333"/>
      <c r="CA1157" s="333"/>
      <c r="CB1157" s="333"/>
      <c r="CC1157" s="333"/>
      <c r="CD1157" s="333"/>
      <c r="CE1157" s="337"/>
      <c r="CF1157" s="337"/>
      <c r="CG1157" s="337"/>
      <c r="CH1157" s="337"/>
      <c r="CI1157" s="333"/>
      <c r="CJ1157" s="333"/>
      <c r="CK1157" s="333"/>
      <c r="CL1157" s="333"/>
      <c r="CM1157" s="333"/>
      <c r="CN1157" s="333"/>
      <c r="CO1157" s="333"/>
      <c r="CP1157" s="333"/>
      <c r="CQ1157" s="337"/>
      <c r="CR1157" s="337"/>
      <c r="CS1157" s="337"/>
      <c r="CT1157" s="337"/>
      <c r="CU1157" s="337"/>
      <c r="CV1157" s="337"/>
      <c r="CW1157" s="337"/>
      <c r="CX1157" s="337"/>
      <c r="CY1157" s="337"/>
      <c r="CZ1157" s="337"/>
      <c r="DA1157" s="337"/>
      <c r="DB1157" s="337"/>
      <c r="DC1157" s="337"/>
      <c r="DD1157" s="337"/>
      <c r="DE1157" s="337"/>
      <c r="DF1157" s="337"/>
      <c r="DG1157" s="337"/>
      <c r="DH1157" s="337"/>
      <c r="DI1157" s="337"/>
      <c r="DJ1157" s="337"/>
      <c r="DK1157" s="337"/>
      <c r="DL1157" s="337"/>
      <c r="DM1157"/>
      <c r="DN1157"/>
      <c r="DO1157"/>
      <c r="EA1157" s="333"/>
      <c r="EB1157" s="333"/>
      <c r="EC1157" s="333"/>
      <c r="ED1157" s="333"/>
      <c r="EE1157" s="333"/>
      <c r="EF1157" s="333"/>
      <c r="EG1157" s="333"/>
      <c r="EH1157" s="333"/>
      <c r="EJ1157" s="66"/>
      <c r="EL1157" s="66"/>
      <c r="EM1157" s="338"/>
    </row>
    <row r="1158" spans="1:143" s="83" customFormat="1">
      <c r="A1158" s="66"/>
      <c r="B1158" s="66"/>
      <c r="C1158" s="120"/>
      <c r="D1158" s="66"/>
      <c r="E1158" s="197"/>
      <c r="F1158" s="120"/>
      <c r="G1158" s="333"/>
      <c r="H1158" s="333"/>
      <c r="I1158" s="333"/>
      <c r="J1158" s="333"/>
      <c r="K1158" s="333"/>
      <c r="L1158" s="333"/>
      <c r="M1158" s="333"/>
      <c r="N1158" s="333"/>
      <c r="O1158" s="333"/>
      <c r="P1158" s="333"/>
      <c r="Q1158" s="333"/>
      <c r="R1158" s="333"/>
      <c r="S1158" s="333"/>
      <c r="T1158" s="333"/>
      <c r="U1158" s="333"/>
      <c r="V1158" s="333"/>
      <c r="W1158" s="333"/>
      <c r="X1158" s="333"/>
      <c r="Y1158" s="333"/>
      <c r="Z1158" s="333"/>
      <c r="AA1158" s="333"/>
      <c r="AB1158" s="333"/>
      <c r="AC1158" s="333"/>
      <c r="AD1158" s="333"/>
      <c r="AE1158" s="333"/>
      <c r="AF1158" s="333"/>
      <c r="AG1158" s="333"/>
      <c r="AH1158" s="333"/>
      <c r="AI1158" s="333"/>
      <c r="AJ1158" s="333"/>
      <c r="AK1158" s="333"/>
      <c r="AL1158" s="333"/>
      <c r="AM1158" s="333"/>
      <c r="AN1158" s="333"/>
      <c r="AO1158"/>
      <c r="AP1158"/>
      <c r="AQ1158"/>
      <c r="AR1158"/>
      <c r="AS1158" s="333"/>
      <c r="AT1158" s="333"/>
      <c r="AU1158" s="333"/>
      <c r="AV1158" s="333"/>
      <c r="AW1158" s="333"/>
      <c r="AX1158" s="333"/>
      <c r="AY1158" s="333"/>
      <c r="AZ1158" s="333"/>
      <c r="BA1158"/>
      <c r="BB1158"/>
      <c r="BC1158"/>
      <c r="BD1158"/>
      <c r="BE1158"/>
      <c r="BF1158"/>
      <c r="BG1158" s="333"/>
      <c r="BH1158" s="333"/>
      <c r="BI1158" s="333"/>
      <c r="BJ1158" s="333"/>
      <c r="BK1158" s="333"/>
      <c r="BL1158" s="333"/>
      <c r="BM1158" s="333"/>
      <c r="BN1158" s="333"/>
      <c r="BO1158" s="333"/>
      <c r="BP1158" s="333"/>
      <c r="BQ1158" s="333"/>
      <c r="BR1158" s="333"/>
      <c r="BS1158" s="333"/>
      <c r="BT1158" s="333"/>
      <c r="BU1158" s="333"/>
      <c r="BV1158" s="333"/>
      <c r="BW1158" s="333"/>
      <c r="BX1158" s="333"/>
      <c r="BY1158" s="333"/>
      <c r="BZ1158" s="333"/>
      <c r="CA1158" s="333"/>
      <c r="CB1158" s="333"/>
      <c r="CC1158" s="333"/>
      <c r="CD1158" s="333"/>
      <c r="CE1158" s="337"/>
      <c r="CF1158" s="337"/>
      <c r="CG1158" s="337"/>
      <c r="CH1158" s="337"/>
      <c r="CI1158" s="333"/>
      <c r="CJ1158" s="333"/>
      <c r="CK1158" s="333"/>
      <c r="CL1158" s="333"/>
      <c r="CM1158" s="333"/>
      <c r="CN1158" s="333"/>
      <c r="CO1158" s="333"/>
      <c r="CP1158" s="333"/>
      <c r="CQ1158" s="337"/>
      <c r="CR1158" s="337"/>
      <c r="CS1158" s="337"/>
      <c r="CT1158" s="337"/>
      <c r="CU1158" s="337"/>
      <c r="CV1158" s="337"/>
      <c r="CW1158" s="337"/>
      <c r="CX1158" s="337"/>
      <c r="CY1158" s="337"/>
      <c r="CZ1158" s="337"/>
      <c r="DA1158" s="337"/>
      <c r="DB1158" s="337"/>
      <c r="DC1158" s="337"/>
      <c r="DD1158" s="337"/>
      <c r="DE1158" s="337"/>
      <c r="DF1158" s="337"/>
      <c r="DG1158" s="337"/>
      <c r="DH1158" s="337"/>
      <c r="DI1158" s="337"/>
      <c r="DJ1158" s="337"/>
      <c r="DK1158" s="337"/>
      <c r="DL1158" s="337"/>
      <c r="DM1158"/>
      <c r="DN1158"/>
      <c r="DO1158"/>
      <c r="EA1158" s="333"/>
      <c r="EB1158" s="333"/>
      <c r="EC1158" s="333"/>
      <c r="ED1158" s="333"/>
      <c r="EE1158" s="333"/>
      <c r="EF1158" s="333"/>
      <c r="EG1158" s="333"/>
      <c r="EH1158" s="333"/>
      <c r="EJ1158" s="66"/>
      <c r="EL1158" s="66"/>
      <c r="EM1158" s="338"/>
    </row>
    <row r="1159" spans="1:143" s="83" customFormat="1">
      <c r="A1159" s="66"/>
      <c r="B1159" s="66"/>
      <c r="C1159" s="120"/>
      <c r="D1159" s="66"/>
      <c r="E1159" s="197"/>
      <c r="F1159" s="120"/>
      <c r="G1159" s="333"/>
      <c r="H1159" s="333"/>
      <c r="I1159" s="333"/>
      <c r="J1159" s="333"/>
      <c r="K1159" s="333"/>
      <c r="L1159" s="333"/>
      <c r="M1159" s="333"/>
      <c r="N1159" s="333"/>
      <c r="O1159" s="333"/>
      <c r="P1159" s="333"/>
      <c r="Q1159" s="333"/>
      <c r="R1159" s="333"/>
      <c r="S1159" s="333"/>
      <c r="T1159" s="333"/>
      <c r="U1159" s="333"/>
      <c r="V1159" s="333"/>
      <c r="W1159" s="333"/>
      <c r="X1159" s="333"/>
      <c r="Y1159" s="333"/>
      <c r="Z1159" s="333"/>
      <c r="AA1159" s="333"/>
      <c r="AB1159" s="333"/>
      <c r="AC1159" s="333"/>
      <c r="AD1159" s="333"/>
      <c r="AE1159" s="333"/>
      <c r="AF1159" s="333"/>
      <c r="AG1159" s="333"/>
      <c r="AH1159" s="333"/>
      <c r="AI1159" s="333"/>
      <c r="AJ1159" s="333"/>
      <c r="AK1159" s="333"/>
      <c r="AL1159" s="333"/>
      <c r="AM1159" s="333"/>
      <c r="AN1159" s="333"/>
      <c r="AO1159"/>
      <c r="AP1159"/>
      <c r="AQ1159"/>
      <c r="AR1159"/>
      <c r="AS1159" s="333"/>
      <c r="AT1159" s="333"/>
      <c r="AU1159" s="333"/>
      <c r="AV1159" s="333"/>
      <c r="AW1159" s="333"/>
      <c r="AX1159" s="333"/>
      <c r="AY1159" s="333"/>
      <c r="AZ1159" s="333"/>
      <c r="BA1159"/>
      <c r="BB1159"/>
      <c r="BC1159"/>
      <c r="BD1159"/>
      <c r="BE1159"/>
      <c r="BF1159"/>
      <c r="BG1159" s="333"/>
      <c r="BH1159" s="333"/>
      <c r="BI1159" s="333"/>
      <c r="BJ1159" s="333"/>
      <c r="BK1159" s="333"/>
      <c r="BL1159" s="333"/>
      <c r="BM1159" s="333"/>
      <c r="BN1159" s="333"/>
      <c r="BO1159" s="333"/>
      <c r="BP1159" s="333"/>
      <c r="BQ1159" s="333"/>
      <c r="BR1159" s="333"/>
      <c r="BS1159" s="333"/>
      <c r="BT1159" s="333"/>
      <c r="BU1159" s="333"/>
      <c r="BV1159" s="333"/>
      <c r="BW1159" s="333"/>
      <c r="BX1159" s="333"/>
      <c r="BY1159" s="333"/>
      <c r="BZ1159" s="333"/>
      <c r="CA1159" s="333"/>
      <c r="CB1159" s="333"/>
      <c r="CC1159" s="333"/>
      <c r="CD1159" s="333"/>
      <c r="CE1159" s="337"/>
      <c r="CF1159" s="337"/>
      <c r="CG1159" s="337"/>
      <c r="CH1159" s="337"/>
      <c r="CI1159" s="333"/>
      <c r="CJ1159" s="333"/>
      <c r="CK1159" s="333"/>
      <c r="CL1159" s="333"/>
      <c r="CM1159" s="333"/>
      <c r="CN1159" s="333"/>
      <c r="CO1159" s="333"/>
      <c r="CP1159" s="333"/>
      <c r="CQ1159" s="337"/>
      <c r="CR1159" s="337"/>
      <c r="CS1159" s="337"/>
      <c r="CT1159" s="337"/>
      <c r="CU1159" s="337"/>
      <c r="CV1159" s="337"/>
      <c r="CW1159" s="337"/>
      <c r="CX1159" s="337"/>
      <c r="CY1159" s="337"/>
      <c r="CZ1159" s="337"/>
      <c r="DA1159" s="337"/>
      <c r="DB1159" s="337"/>
      <c r="DC1159" s="337"/>
      <c r="DD1159" s="337"/>
      <c r="DE1159" s="337"/>
      <c r="DF1159" s="337"/>
      <c r="DG1159" s="337"/>
      <c r="DH1159" s="337"/>
      <c r="DI1159" s="337"/>
      <c r="DJ1159" s="337"/>
      <c r="DK1159" s="337"/>
      <c r="DL1159" s="337"/>
      <c r="DM1159"/>
      <c r="DN1159"/>
      <c r="DO1159"/>
      <c r="EA1159" s="333"/>
      <c r="EB1159" s="333"/>
      <c r="EC1159" s="333"/>
      <c r="ED1159" s="333"/>
      <c r="EE1159" s="333"/>
      <c r="EF1159" s="333"/>
      <c r="EG1159" s="333"/>
      <c r="EH1159" s="333"/>
      <c r="EJ1159" s="66"/>
      <c r="EL1159" s="66"/>
      <c r="EM1159" s="338"/>
    </row>
    <row r="1160" spans="1:143" s="83" customFormat="1">
      <c r="A1160" s="66"/>
      <c r="B1160" s="66"/>
      <c r="C1160" s="120"/>
      <c r="D1160" s="66"/>
      <c r="E1160" s="197"/>
      <c r="F1160" s="120"/>
      <c r="G1160" s="333"/>
      <c r="H1160" s="333"/>
      <c r="I1160" s="333"/>
      <c r="J1160" s="333"/>
      <c r="K1160" s="333"/>
      <c r="L1160" s="333"/>
      <c r="M1160" s="333"/>
      <c r="N1160" s="333"/>
      <c r="O1160" s="333"/>
      <c r="P1160" s="333"/>
      <c r="Q1160" s="333"/>
      <c r="R1160" s="333"/>
      <c r="S1160" s="333"/>
      <c r="T1160" s="333"/>
      <c r="U1160" s="333"/>
      <c r="V1160" s="333"/>
      <c r="W1160" s="333"/>
      <c r="X1160" s="333"/>
      <c r="Y1160" s="333"/>
      <c r="Z1160" s="333"/>
      <c r="AA1160" s="333"/>
      <c r="AB1160" s="333"/>
      <c r="AC1160" s="333"/>
      <c r="AD1160" s="333"/>
      <c r="AE1160" s="333"/>
      <c r="AF1160" s="333"/>
      <c r="AG1160" s="333"/>
      <c r="AH1160" s="333"/>
      <c r="AI1160" s="333"/>
      <c r="AJ1160" s="333"/>
      <c r="AK1160" s="333"/>
      <c r="AL1160" s="333"/>
      <c r="AM1160" s="333"/>
      <c r="AN1160" s="333"/>
      <c r="AO1160"/>
      <c r="AP1160"/>
      <c r="AQ1160"/>
      <c r="AR1160"/>
      <c r="AS1160" s="333"/>
      <c r="AT1160" s="333"/>
      <c r="AU1160" s="333"/>
      <c r="AV1160" s="333"/>
      <c r="AW1160" s="333"/>
      <c r="AX1160" s="333"/>
      <c r="AY1160" s="333"/>
      <c r="AZ1160" s="333"/>
      <c r="BA1160"/>
      <c r="BB1160"/>
      <c r="BC1160"/>
      <c r="BD1160"/>
      <c r="BE1160"/>
      <c r="BF1160"/>
      <c r="BG1160" s="333"/>
      <c r="BH1160" s="333"/>
      <c r="BI1160" s="333"/>
      <c r="BJ1160" s="333"/>
      <c r="BK1160" s="333"/>
      <c r="BL1160" s="333"/>
      <c r="BM1160" s="333"/>
      <c r="BN1160" s="333"/>
      <c r="BO1160" s="333"/>
      <c r="BP1160" s="333"/>
      <c r="BQ1160" s="333"/>
      <c r="BR1160" s="333"/>
      <c r="BS1160" s="333"/>
      <c r="BT1160" s="333"/>
      <c r="BU1160" s="333"/>
      <c r="BV1160" s="333"/>
      <c r="BW1160" s="333"/>
      <c r="BX1160" s="333"/>
      <c r="BY1160" s="333"/>
      <c r="BZ1160" s="333"/>
      <c r="CA1160" s="333"/>
      <c r="CB1160" s="333"/>
      <c r="CC1160" s="333"/>
      <c r="CD1160" s="333"/>
      <c r="CE1160" s="337"/>
      <c r="CF1160" s="337"/>
      <c r="CG1160" s="337"/>
      <c r="CH1160" s="337"/>
      <c r="CI1160" s="333"/>
      <c r="CJ1160" s="333"/>
      <c r="CK1160" s="333"/>
      <c r="CL1160" s="333"/>
      <c r="CM1160" s="333"/>
      <c r="CN1160" s="333"/>
      <c r="CO1160" s="333"/>
      <c r="CP1160" s="333"/>
      <c r="CQ1160" s="337"/>
      <c r="CR1160" s="337"/>
      <c r="CS1160" s="337"/>
      <c r="CT1160" s="337"/>
      <c r="CU1160" s="337"/>
      <c r="CV1160" s="337"/>
      <c r="CW1160" s="337"/>
      <c r="CX1160" s="337"/>
      <c r="CY1160" s="337"/>
      <c r="CZ1160" s="337"/>
      <c r="DA1160" s="337"/>
      <c r="DB1160" s="337"/>
      <c r="DC1160" s="337"/>
      <c r="DD1160" s="337"/>
      <c r="DE1160" s="337"/>
      <c r="DF1160" s="337"/>
      <c r="DG1160" s="337"/>
      <c r="DH1160" s="337"/>
      <c r="DI1160" s="337"/>
      <c r="DJ1160" s="337"/>
      <c r="DK1160" s="337"/>
      <c r="DL1160" s="337"/>
      <c r="DM1160"/>
      <c r="DN1160"/>
      <c r="DO1160"/>
      <c r="EA1160" s="333"/>
      <c r="EB1160" s="333"/>
      <c r="EC1160" s="333"/>
      <c r="ED1160" s="333"/>
      <c r="EE1160" s="333"/>
      <c r="EF1160" s="333"/>
      <c r="EG1160" s="333"/>
      <c r="EH1160" s="333"/>
      <c r="EJ1160" s="66"/>
      <c r="EL1160" s="66"/>
      <c r="EM1160" s="338"/>
    </row>
    <row r="1161" spans="1:143" s="83" customFormat="1">
      <c r="A1161" s="66"/>
      <c r="B1161" s="66"/>
      <c r="C1161" s="120"/>
      <c r="D1161" s="66"/>
      <c r="E1161" s="197"/>
      <c r="F1161" s="120"/>
      <c r="G1161" s="333"/>
      <c r="H1161" s="333"/>
      <c r="I1161" s="333"/>
      <c r="J1161" s="333"/>
      <c r="K1161" s="333"/>
      <c r="L1161" s="333"/>
      <c r="M1161" s="333"/>
      <c r="N1161" s="333"/>
      <c r="O1161" s="333"/>
      <c r="P1161" s="333"/>
      <c r="Q1161" s="333"/>
      <c r="R1161" s="333"/>
      <c r="S1161" s="333"/>
      <c r="T1161" s="333"/>
      <c r="U1161" s="333"/>
      <c r="V1161" s="333"/>
      <c r="W1161" s="333"/>
      <c r="X1161" s="333"/>
      <c r="Y1161" s="333"/>
      <c r="Z1161" s="333"/>
      <c r="AA1161" s="333"/>
      <c r="AB1161" s="333"/>
      <c r="AC1161" s="333"/>
      <c r="AD1161" s="333"/>
      <c r="AE1161" s="333"/>
      <c r="AF1161" s="333"/>
      <c r="AG1161" s="333"/>
      <c r="AH1161" s="333"/>
      <c r="AI1161" s="333"/>
      <c r="AJ1161" s="333"/>
      <c r="AK1161" s="333"/>
      <c r="AL1161" s="333"/>
      <c r="AM1161" s="333"/>
      <c r="AN1161" s="333"/>
      <c r="AO1161"/>
      <c r="AP1161"/>
      <c r="AQ1161"/>
      <c r="AR1161"/>
      <c r="AS1161" s="333"/>
      <c r="AT1161" s="333"/>
      <c r="AU1161" s="333"/>
      <c r="AV1161" s="333"/>
      <c r="AW1161" s="333"/>
      <c r="AX1161" s="333"/>
      <c r="AY1161" s="333"/>
      <c r="AZ1161" s="333"/>
      <c r="BA1161"/>
      <c r="BB1161"/>
      <c r="BC1161"/>
      <c r="BD1161"/>
      <c r="BE1161"/>
      <c r="BF1161"/>
      <c r="BG1161" s="333"/>
      <c r="BH1161" s="333"/>
      <c r="BI1161" s="333"/>
      <c r="BJ1161" s="333"/>
      <c r="BK1161" s="333"/>
      <c r="BL1161" s="333"/>
      <c r="BM1161" s="333"/>
      <c r="BN1161" s="333"/>
      <c r="BO1161" s="333"/>
      <c r="BP1161" s="333"/>
      <c r="BQ1161" s="333"/>
      <c r="BR1161" s="333"/>
      <c r="BS1161" s="333"/>
      <c r="BT1161" s="333"/>
      <c r="BU1161" s="333"/>
      <c r="BV1161" s="333"/>
      <c r="BW1161" s="333"/>
      <c r="BX1161" s="333"/>
      <c r="BY1161" s="333"/>
      <c r="BZ1161" s="333"/>
      <c r="CA1161" s="333"/>
      <c r="CB1161" s="333"/>
      <c r="CC1161" s="333"/>
      <c r="CD1161" s="333"/>
      <c r="CE1161" s="337"/>
      <c r="CF1161" s="337"/>
      <c r="CG1161" s="337"/>
      <c r="CH1161" s="337"/>
      <c r="CI1161" s="333"/>
      <c r="CJ1161" s="333"/>
      <c r="CK1161" s="333"/>
      <c r="CL1161" s="333"/>
      <c r="CM1161" s="333"/>
      <c r="CN1161" s="333"/>
      <c r="CO1161" s="333"/>
      <c r="CP1161" s="333"/>
      <c r="CQ1161" s="337"/>
      <c r="CR1161" s="337"/>
      <c r="CS1161" s="337"/>
      <c r="CT1161" s="337"/>
      <c r="CU1161" s="337"/>
      <c r="CV1161" s="337"/>
      <c r="CW1161" s="337"/>
      <c r="CX1161" s="337"/>
      <c r="CY1161" s="337"/>
      <c r="CZ1161" s="337"/>
      <c r="DA1161" s="337"/>
      <c r="DB1161" s="337"/>
      <c r="DC1161" s="337"/>
      <c r="DD1161" s="337"/>
      <c r="DE1161" s="337"/>
      <c r="DF1161" s="337"/>
      <c r="DG1161" s="337"/>
      <c r="DH1161" s="337"/>
      <c r="DI1161" s="337"/>
      <c r="DJ1161" s="337"/>
      <c r="DK1161" s="337"/>
      <c r="DL1161" s="337"/>
      <c r="DM1161"/>
      <c r="DN1161"/>
      <c r="DO1161"/>
      <c r="EA1161" s="333"/>
      <c r="EB1161" s="333"/>
      <c r="EC1161" s="333"/>
      <c r="ED1161" s="333"/>
      <c r="EE1161" s="333"/>
      <c r="EF1161" s="333"/>
      <c r="EG1161" s="333"/>
      <c r="EH1161" s="333"/>
      <c r="EJ1161" s="66"/>
      <c r="EL1161" s="66"/>
      <c r="EM1161" s="338"/>
    </row>
    <row r="1162" spans="1:143" s="83" customFormat="1">
      <c r="A1162" s="66"/>
      <c r="B1162" s="66"/>
      <c r="C1162" s="120"/>
      <c r="D1162" s="66"/>
      <c r="E1162" s="197"/>
      <c r="F1162" s="120"/>
      <c r="G1162" s="333"/>
      <c r="H1162" s="333"/>
      <c r="I1162" s="333"/>
      <c r="J1162" s="333"/>
      <c r="K1162" s="333"/>
      <c r="L1162" s="333"/>
      <c r="M1162" s="333"/>
      <c r="N1162" s="333"/>
      <c r="O1162" s="333"/>
      <c r="P1162" s="333"/>
      <c r="Q1162" s="333"/>
      <c r="R1162" s="333"/>
      <c r="S1162" s="333"/>
      <c r="T1162" s="333"/>
      <c r="U1162" s="333"/>
      <c r="V1162" s="333"/>
      <c r="W1162" s="333"/>
      <c r="X1162" s="333"/>
      <c r="Y1162" s="333"/>
      <c r="Z1162" s="333"/>
      <c r="AA1162" s="333"/>
      <c r="AB1162" s="333"/>
      <c r="AC1162" s="333"/>
      <c r="AD1162" s="333"/>
      <c r="AE1162" s="333"/>
      <c r="AF1162" s="333"/>
      <c r="AG1162" s="333"/>
      <c r="AH1162" s="333"/>
      <c r="AI1162" s="333"/>
      <c r="AJ1162" s="333"/>
      <c r="AK1162" s="333"/>
      <c r="AL1162" s="333"/>
      <c r="AM1162" s="333"/>
      <c r="AN1162" s="333"/>
      <c r="AO1162"/>
      <c r="AP1162"/>
      <c r="AQ1162"/>
      <c r="AR1162"/>
      <c r="AS1162" s="333"/>
      <c r="AT1162" s="333"/>
      <c r="AU1162" s="333"/>
      <c r="AV1162" s="333"/>
      <c r="AW1162" s="333"/>
      <c r="AX1162" s="333"/>
      <c r="AY1162" s="333"/>
      <c r="AZ1162" s="333"/>
      <c r="BA1162"/>
      <c r="BB1162"/>
      <c r="BC1162"/>
      <c r="BD1162"/>
      <c r="BE1162"/>
      <c r="BF1162"/>
      <c r="BG1162" s="333"/>
      <c r="BH1162" s="333"/>
      <c r="BI1162" s="333"/>
      <c r="BJ1162" s="333"/>
      <c r="BK1162" s="333"/>
      <c r="BL1162" s="333"/>
      <c r="BM1162" s="333"/>
      <c r="BN1162" s="333"/>
      <c r="BO1162" s="333"/>
      <c r="BP1162" s="333"/>
      <c r="BQ1162" s="333"/>
      <c r="BR1162" s="333"/>
      <c r="BS1162" s="333"/>
      <c r="BT1162" s="333"/>
      <c r="BU1162" s="333"/>
      <c r="BV1162" s="333"/>
      <c r="BW1162" s="333"/>
      <c r="BX1162" s="333"/>
      <c r="BY1162" s="333"/>
      <c r="BZ1162" s="333"/>
      <c r="CA1162" s="333"/>
      <c r="CB1162" s="333"/>
      <c r="CC1162" s="333"/>
      <c r="CD1162" s="333"/>
      <c r="CE1162" s="337"/>
      <c r="CF1162" s="337"/>
      <c r="CG1162" s="337"/>
      <c r="CH1162" s="337"/>
      <c r="CI1162" s="333"/>
      <c r="CJ1162" s="333"/>
      <c r="CK1162" s="333"/>
      <c r="CL1162" s="333"/>
      <c r="CM1162" s="333"/>
      <c r="CN1162" s="333"/>
      <c r="CO1162" s="333"/>
      <c r="CP1162" s="333"/>
      <c r="CQ1162" s="337"/>
      <c r="CR1162" s="337"/>
      <c r="CS1162" s="337"/>
      <c r="CT1162" s="337"/>
      <c r="CU1162" s="337"/>
      <c r="CV1162" s="337"/>
      <c r="CW1162" s="337"/>
      <c r="CX1162" s="337"/>
      <c r="CY1162" s="337"/>
      <c r="CZ1162" s="337"/>
      <c r="DA1162" s="337"/>
      <c r="DB1162" s="337"/>
      <c r="DC1162" s="337"/>
      <c r="DD1162" s="337"/>
      <c r="DE1162" s="337"/>
      <c r="DF1162" s="337"/>
      <c r="DG1162" s="337"/>
      <c r="DH1162" s="337"/>
      <c r="DI1162" s="337"/>
      <c r="DJ1162" s="337"/>
      <c r="DK1162" s="337"/>
      <c r="DL1162" s="337"/>
      <c r="DM1162"/>
      <c r="DN1162"/>
      <c r="DO1162"/>
      <c r="EA1162" s="333"/>
      <c r="EB1162" s="333"/>
      <c r="EC1162" s="333"/>
      <c r="ED1162" s="333"/>
      <c r="EE1162" s="333"/>
      <c r="EF1162" s="333"/>
      <c r="EG1162" s="333"/>
      <c r="EH1162" s="333"/>
      <c r="EJ1162" s="66"/>
      <c r="EL1162" s="66"/>
      <c r="EM1162" s="338"/>
    </row>
    <row r="1163" spans="1:143" s="83" customFormat="1">
      <c r="A1163" s="66"/>
      <c r="B1163" s="66"/>
      <c r="C1163" s="120"/>
      <c r="D1163" s="66"/>
      <c r="E1163" s="197"/>
      <c r="F1163" s="120"/>
      <c r="G1163" s="333"/>
      <c r="H1163" s="333"/>
      <c r="I1163" s="333"/>
      <c r="J1163" s="333"/>
      <c r="K1163" s="333"/>
      <c r="L1163" s="333"/>
      <c r="M1163" s="333"/>
      <c r="N1163" s="333"/>
      <c r="O1163" s="333"/>
      <c r="P1163" s="333"/>
      <c r="Q1163" s="333"/>
      <c r="R1163" s="333"/>
      <c r="S1163" s="333"/>
      <c r="T1163" s="333"/>
      <c r="U1163" s="333"/>
      <c r="V1163" s="333"/>
      <c r="W1163" s="333"/>
      <c r="X1163" s="333"/>
      <c r="Y1163" s="333"/>
      <c r="Z1163" s="333"/>
      <c r="AA1163" s="333"/>
      <c r="AB1163" s="333"/>
      <c r="AC1163" s="333"/>
      <c r="AD1163" s="333"/>
      <c r="AE1163" s="333"/>
      <c r="AF1163" s="333"/>
      <c r="AG1163" s="333"/>
      <c r="AH1163" s="333"/>
      <c r="AI1163" s="333"/>
      <c r="AJ1163" s="333"/>
      <c r="AK1163" s="333"/>
      <c r="AL1163" s="333"/>
      <c r="AM1163" s="333"/>
      <c r="AN1163" s="333"/>
      <c r="AO1163"/>
      <c r="AP1163"/>
      <c r="AQ1163"/>
      <c r="AR1163"/>
      <c r="AS1163" s="333"/>
      <c r="AT1163" s="333"/>
      <c r="AU1163" s="333"/>
      <c r="AV1163" s="333"/>
      <c r="AW1163" s="333"/>
      <c r="AX1163" s="333"/>
      <c r="AY1163" s="333"/>
      <c r="AZ1163" s="333"/>
      <c r="BA1163"/>
      <c r="BB1163"/>
      <c r="BC1163"/>
      <c r="BD1163"/>
      <c r="BE1163"/>
      <c r="BF1163"/>
      <c r="BG1163" s="333"/>
      <c r="BH1163" s="333"/>
      <c r="BI1163" s="333"/>
      <c r="BJ1163" s="333"/>
      <c r="BK1163" s="333"/>
      <c r="BL1163" s="333"/>
      <c r="BM1163" s="333"/>
      <c r="BN1163" s="333"/>
      <c r="BO1163" s="333"/>
      <c r="BP1163" s="333"/>
      <c r="BQ1163" s="333"/>
      <c r="BR1163" s="333"/>
      <c r="BS1163" s="333"/>
      <c r="BT1163" s="333"/>
      <c r="BU1163" s="333"/>
      <c r="BV1163" s="333"/>
      <c r="BW1163" s="333"/>
      <c r="BX1163" s="333"/>
      <c r="BY1163" s="333"/>
      <c r="BZ1163" s="333"/>
      <c r="CA1163" s="333"/>
      <c r="CB1163" s="333"/>
      <c r="CC1163" s="333"/>
      <c r="CD1163" s="333"/>
      <c r="CE1163" s="337"/>
      <c r="CF1163" s="337"/>
      <c r="CG1163" s="337"/>
      <c r="CH1163" s="337"/>
      <c r="CI1163" s="333"/>
      <c r="CJ1163" s="333"/>
      <c r="CK1163" s="333"/>
      <c r="CL1163" s="333"/>
      <c r="CM1163" s="333"/>
      <c r="CN1163" s="333"/>
      <c r="CO1163" s="333"/>
      <c r="CP1163" s="333"/>
      <c r="CQ1163" s="337"/>
      <c r="CR1163" s="337"/>
      <c r="CS1163" s="337"/>
      <c r="CT1163" s="337"/>
      <c r="CU1163" s="337"/>
      <c r="CV1163" s="337"/>
      <c r="CW1163" s="337"/>
      <c r="CX1163" s="337"/>
      <c r="CY1163" s="337"/>
      <c r="CZ1163" s="337"/>
      <c r="DA1163" s="337"/>
      <c r="DB1163" s="337"/>
      <c r="DC1163" s="337"/>
      <c r="DD1163" s="337"/>
      <c r="DE1163" s="337"/>
      <c r="DF1163" s="337"/>
      <c r="DG1163" s="337"/>
      <c r="DH1163" s="337"/>
      <c r="DI1163" s="337"/>
      <c r="DJ1163" s="337"/>
      <c r="DK1163" s="337"/>
      <c r="DL1163" s="337"/>
      <c r="DM1163"/>
      <c r="DN1163"/>
      <c r="DO1163"/>
      <c r="EA1163" s="333"/>
      <c r="EB1163" s="333"/>
      <c r="EC1163" s="333"/>
      <c r="ED1163" s="333"/>
      <c r="EE1163" s="333"/>
      <c r="EF1163" s="333"/>
      <c r="EG1163" s="333"/>
      <c r="EH1163" s="333"/>
      <c r="EJ1163" s="66"/>
      <c r="EL1163" s="66"/>
      <c r="EM1163" s="338"/>
    </row>
    <row r="1164" spans="1:143" s="83" customFormat="1">
      <c r="A1164" s="66"/>
      <c r="B1164" s="66"/>
      <c r="C1164" s="120"/>
      <c r="D1164" s="66"/>
      <c r="E1164" s="197"/>
      <c r="F1164" s="120"/>
      <c r="G1164" s="333"/>
      <c r="H1164" s="333"/>
      <c r="I1164" s="333"/>
      <c r="J1164" s="333"/>
      <c r="K1164" s="333"/>
      <c r="L1164" s="333"/>
      <c r="M1164" s="333"/>
      <c r="N1164" s="333"/>
      <c r="O1164" s="333"/>
      <c r="P1164" s="333"/>
      <c r="Q1164" s="333"/>
      <c r="R1164" s="333"/>
      <c r="S1164" s="333"/>
      <c r="T1164" s="333"/>
      <c r="U1164" s="333"/>
      <c r="V1164" s="333"/>
      <c r="W1164" s="333"/>
      <c r="X1164" s="333"/>
      <c r="Y1164" s="333"/>
      <c r="Z1164" s="333"/>
      <c r="AA1164" s="333"/>
      <c r="AB1164" s="333"/>
      <c r="AC1164" s="333"/>
      <c r="AD1164" s="333"/>
      <c r="AE1164" s="333"/>
      <c r="AF1164" s="333"/>
      <c r="AG1164" s="333"/>
      <c r="AH1164" s="333"/>
      <c r="AI1164" s="333"/>
      <c r="AJ1164" s="333"/>
      <c r="AK1164" s="333"/>
      <c r="AL1164" s="333"/>
      <c r="AM1164" s="333"/>
      <c r="AN1164" s="333"/>
      <c r="AO1164"/>
      <c r="AP1164"/>
      <c r="AQ1164"/>
      <c r="AR1164"/>
      <c r="AS1164" s="333"/>
      <c r="AT1164" s="333"/>
      <c r="AU1164" s="333"/>
      <c r="AV1164" s="333"/>
      <c r="AW1164" s="333"/>
      <c r="AX1164" s="333"/>
      <c r="AY1164" s="333"/>
      <c r="AZ1164" s="333"/>
      <c r="BA1164"/>
      <c r="BB1164"/>
      <c r="BC1164"/>
      <c r="BD1164"/>
      <c r="BE1164"/>
      <c r="BF1164"/>
      <c r="BG1164" s="333"/>
      <c r="BH1164" s="333"/>
      <c r="BI1164" s="333"/>
      <c r="BJ1164" s="333"/>
      <c r="BK1164" s="333"/>
      <c r="BL1164" s="333"/>
      <c r="BM1164" s="333"/>
      <c r="BN1164" s="333"/>
      <c r="BO1164" s="333"/>
      <c r="BP1164" s="333"/>
      <c r="BQ1164" s="333"/>
      <c r="BR1164" s="333"/>
      <c r="BS1164" s="333"/>
      <c r="BT1164" s="333"/>
      <c r="BU1164" s="333"/>
      <c r="BV1164" s="333"/>
      <c r="BW1164" s="333"/>
      <c r="BX1164" s="333"/>
      <c r="BY1164" s="333"/>
      <c r="BZ1164" s="333"/>
      <c r="CA1164" s="333"/>
      <c r="CB1164" s="333"/>
      <c r="CC1164" s="333"/>
      <c r="CD1164" s="333"/>
      <c r="CE1164" s="337"/>
      <c r="CF1164" s="337"/>
      <c r="CG1164" s="337"/>
      <c r="CH1164" s="337"/>
      <c r="CI1164" s="333"/>
      <c r="CJ1164" s="333"/>
      <c r="CK1164" s="333"/>
      <c r="CL1164" s="333"/>
      <c r="CM1164" s="333"/>
      <c r="CN1164" s="333"/>
      <c r="CO1164" s="333"/>
      <c r="CP1164" s="333"/>
      <c r="CQ1164" s="337"/>
      <c r="CR1164" s="337"/>
      <c r="CS1164" s="337"/>
      <c r="CT1164" s="337"/>
      <c r="CU1164" s="337"/>
      <c r="CV1164" s="337"/>
      <c r="CW1164" s="337"/>
      <c r="CX1164" s="337"/>
      <c r="CY1164" s="337"/>
      <c r="CZ1164" s="337"/>
      <c r="DA1164" s="337"/>
      <c r="DB1164" s="337"/>
      <c r="DC1164" s="337"/>
      <c r="DD1164" s="337"/>
      <c r="DE1164" s="337"/>
      <c r="DF1164" s="337"/>
      <c r="DG1164" s="337"/>
      <c r="DH1164" s="337"/>
      <c r="DI1164" s="337"/>
      <c r="DJ1164" s="337"/>
      <c r="DK1164" s="337"/>
      <c r="DL1164" s="337"/>
      <c r="DM1164"/>
      <c r="DN1164"/>
      <c r="DO1164"/>
      <c r="EA1164" s="333"/>
      <c r="EB1164" s="333"/>
      <c r="EC1164" s="333"/>
      <c r="ED1164" s="333"/>
      <c r="EE1164" s="333"/>
      <c r="EF1164" s="333"/>
      <c r="EG1164" s="333"/>
      <c r="EH1164" s="333"/>
      <c r="EJ1164" s="66"/>
      <c r="EL1164" s="66"/>
      <c r="EM1164" s="338"/>
    </row>
    <row r="1165" spans="1:143" s="83" customFormat="1">
      <c r="A1165" s="66"/>
      <c r="B1165" s="66"/>
      <c r="C1165" s="120"/>
      <c r="D1165" s="66"/>
      <c r="E1165" s="197"/>
      <c r="F1165" s="120"/>
      <c r="G1165" s="333"/>
      <c r="H1165" s="333"/>
      <c r="I1165" s="333"/>
      <c r="J1165" s="333"/>
      <c r="K1165" s="333"/>
      <c r="L1165" s="333"/>
      <c r="M1165" s="333"/>
      <c r="N1165" s="333"/>
      <c r="O1165" s="333"/>
      <c r="P1165" s="333"/>
      <c r="Q1165" s="333"/>
      <c r="R1165" s="333"/>
      <c r="S1165" s="333"/>
      <c r="T1165" s="333"/>
      <c r="U1165" s="333"/>
      <c r="V1165" s="333"/>
      <c r="W1165" s="333"/>
      <c r="X1165" s="333"/>
      <c r="Y1165" s="333"/>
      <c r="Z1165" s="333"/>
      <c r="AA1165" s="333"/>
      <c r="AB1165" s="333"/>
      <c r="AC1165" s="333"/>
      <c r="AD1165" s="333"/>
      <c r="AE1165" s="333"/>
      <c r="AF1165" s="333"/>
      <c r="AG1165" s="333"/>
      <c r="AH1165" s="333"/>
      <c r="AI1165" s="333"/>
      <c r="AJ1165" s="333"/>
      <c r="AK1165" s="333"/>
      <c r="AL1165" s="333"/>
      <c r="AM1165" s="333"/>
      <c r="AN1165" s="333"/>
      <c r="AO1165"/>
      <c r="AP1165"/>
      <c r="AQ1165"/>
      <c r="AR1165"/>
      <c r="AS1165" s="333"/>
      <c r="AT1165" s="333"/>
      <c r="AU1165" s="333"/>
      <c r="AV1165" s="333"/>
      <c r="AW1165" s="333"/>
      <c r="AX1165" s="333"/>
      <c r="AY1165" s="333"/>
      <c r="AZ1165" s="333"/>
      <c r="BA1165"/>
      <c r="BB1165"/>
      <c r="BC1165"/>
      <c r="BD1165"/>
      <c r="BE1165"/>
      <c r="BF1165"/>
      <c r="BG1165" s="333"/>
      <c r="BH1165" s="333"/>
      <c r="BI1165" s="333"/>
      <c r="BJ1165" s="333"/>
      <c r="BK1165" s="333"/>
      <c r="BL1165" s="333"/>
      <c r="BM1165" s="333"/>
      <c r="BN1165" s="333"/>
      <c r="BO1165" s="333"/>
      <c r="BP1165" s="333"/>
      <c r="BQ1165" s="333"/>
      <c r="BR1165" s="333"/>
      <c r="BS1165" s="333"/>
      <c r="BT1165" s="333"/>
      <c r="BU1165" s="333"/>
      <c r="BV1165" s="333"/>
      <c r="BW1165" s="333"/>
      <c r="BX1165" s="333"/>
      <c r="BY1165" s="333"/>
      <c r="BZ1165" s="333"/>
      <c r="CA1165" s="333"/>
      <c r="CB1165" s="333"/>
      <c r="CC1165" s="333"/>
      <c r="CD1165" s="333"/>
      <c r="CE1165" s="337"/>
      <c r="CF1165" s="337"/>
      <c r="CG1165" s="337"/>
      <c r="CH1165" s="337"/>
      <c r="CI1165" s="333"/>
      <c r="CJ1165" s="333"/>
      <c r="CK1165" s="333"/>
      <c r="CL1165" s="333"/>
      <c r="CM1165" s="333"/>
      <c r="CN1165" s="333"/>
      <c r="CO1165" s="333"/>
      <c r="CP1165" s="333"/>
      <c r="CQ1165" s="337"/>
      <c r="CR1165" s="337"/>
      <c r="CS1165" s="337"/>
      <c r="CT1165" s="337"/>
      <c r="CU1165" s="337"/>
      <c r="CV1165" s="337"/>
      <c r="CW1165" s="337"/>
      <c r="CX1165" s="337"/>
      <c r="CY1165" s="337"/>
      <c r="CZ1165" s="337"/>
      <c r="DA1165" s="337"/>
      <c r="DB1165" s="337"/>
      <c r="DC1165" s="337"/>
      <c r="DD1165" s="337"/>
      <c r="DE1165" s="337"/>
      <c r="DF1165" s="337"/>
      <c r="DG1165" s="337"/>
      <c r="DH1165" s="337"/>
      <c r="DI1165" s="337"/>
      <c r="DJ1165" s="337"/>
      <c r="DK1165" s="337"/>
      <c r="DL1165" s="337"/>
      <c r="DM1165"/>
      <c r="DN1165"/>
      <c r="DO1165"/>
      <c r="EA1165" s="333"/>
      <c r="EB1165" s="333"/>
      <c r="EC1165" s="333"/>
      <c r="ED1165" s="333"/>
      <c r="EE1165" s="333"/>
      <c r="EF1165" s="333"/>
      <c r="EG1165" s="333"/>
      <c r="EH1165" s="333"/>
      <c r="EJ1165" s="66"/>
      <c r="EL1165" s="66"/>
      <c r="EM1165" s="338"/>
    </row>
    <row r="1166" spans="1:143" s="83" customFormat="1">
      <c r="A1166" s="66"/>
      <c r="B1166" s="66"/>
      <c r="C1166" s="120"/>
      <c r="D1166" s="66"/>
      <c r="E1166" s="197"/>
      <c r="F1166" s="120"/>
      <c r="G1166" s="333"/>
      <c r="H1166" s="333"/>
      <c r="I1166" s="333"/>
      <c r="J1166" s="333"/>
      <c r="K1166" s="333"/>
      <c r="L1166" s="333"/>
      <c r="M1166" s="333"/>
      <c r="N1166" s="333"/>
      <c r="O1166" s="333"/>
      <c r="P1166" s="333"/>
      <c r="Q1166" s="333"/>
      <c r="R1166" s="333"/>
      <c r="S1166" s="333"/>
      <c r="T1166" s="333"/>
      <c r="U1166" s="333"/>
      <c r="V1166" s="333"/>
      <c r="W1166" s="333"/>
      <c r="X1166" s="333"/>
      <c r="Y1166" s="333"/>
      <c r="Z1166" s="333"/>
      <c r="AA1166" s="333"/>
      <c r="AB1166" s="333"/>
      <c r="AC1166" s="333"/>
      <c r="AD1166" s="333"/>
      <c r="AE1166" s="333"/>
      <c r="AF1166" s="333"/>
      <c r="AG1166" s="333"/>
      <c r="AH1166" s="333"/>
      <c r="AI1166" s="333"/>
      <c r="AJ1166" s="333"/>
      <c r="AK1166" s="333"/>
      <c r="AL1166" s="333"/>
      <c r="AM1166" s="333"/>
      <c r="AN1166" s="333"/>
      <c r="AO1166"/>
      <c r="AP1166"/>
      <c r="AQ1166"/>
      <c r="AR1166"/>
      <c r="AS1166" s="333"/>
      <c r="AT1166" s="333"/>
      <c r="AU1166" s="333"/>
      <c r="AV1166" s="333"/>
      <c r="AW1166" s="333"/>
      <c r="AX1166" s="333"/>
      <c r="AY1166" s="333"/>
      <c r="AZ1166" s="333"/>
      <c r="BA1166"/>
      <c r="BB1166"/>
      <c r="BC1166"/>
      <c r="BD1166"/>
      <c r="BE1166"/>
      <c r="BF1166"/>
      <c r="BG1166" s="333"/>
      <c r="BH1166" s="333"/>
      <c r="BI1166" s="333"/>
      <c r="BJ1166" s="333"/>
      <c r="BK1166" s="333"/>
      <c r="BL1166" s="333"/>
      <c r="BM1166" s="333"/>
      <c r="BN1166" s="333"/>
      <c r="BO1166" s="333"/>
      <c r="BP1166" s="333"/>
      <c r="BQ1166" s="333"/>
      <c r="BR1166" s="333"/>
      <c r="BS1166" s="333"/>
      <c r="BT1166" s="333"/>
      <c r="BU1166" s="333"/>
      <c r="BV1166" s="333"/>
      <c r="BW1166" s="333"/>
      <c r="BX1166" s="333"/>
      <c r="BY1166" s="333"/>
      <c r="BZ1166" s="333"/>
      <c r="CA1166" s="333"/>
      <c r="CB1166" s="333"/>
      <c r="CC1166" s="333"/>
      <c r="CD1166" s="333"/>
      <c r="CE1166" s="337"/>
      <c r="CF1166" s="337"/>
      <c r="CG1166" s="337"/>
      <c r="CH1166" s="337"/>
      <c r="CI1166" s="333"/>
      <c r="CJ1166" s="333"/>
      <c r="CK1166" s="333"/>
      <c r="CL1166" s="333"/>
      <c r="CM1166" s="333"/>
      <c r="CN1166" s="333"/>
      <c r="CO1166" s="333"/>
      <c r="CP1166" s="333"/>
      <c r="CQ1166" s="337"/>
      <c r="CR1166" s="337"/>
      <c r="CS1166" s="337"/>
      <c r="CT1166" s="337"/>
      <c r="CU1166" s="337"/>
      <c r="CV1166" s="337"/>
      <c r="CW1166" s="337"/>
      <c r="CX1166" s="337"/>
      <c r="CY1166" s="337"/>
      <c r="CZ1166" s="337"/>
      <c r="DA1166" s="337"/>
      <c r="DB1166" s="337"/>
      <c r="DC1166" s="337"/>
      <c r="DD1166" s="337"/>
      <c r="DE1166" s="337"/>
      <c r="DF1166" s="337"/>
      <c r="DG1166" s="337"/>
      <c r="DH1166" s="337"/>
      <c r="DI1166" s="337"/>
      <c r="DJ1166" s="337"/>
      <c r="DK1166" s="337"/>
      <c r="DL1166" s="337"/>
      <c r="DM1166"/>
      <c r="DN1166"/>
      <c r="DO1166"/>
      <c r="EA1166" s="333"/>
      <c r="EB1166" s="333"/>
      <c r="EC1166" s="333"/>
      <c r="ED1166" s="333"/>
      <c r="EE1166" s="333"/>
      <c r="EF1166" s="333"/>
      <c r="EG1166" s="333"/>
      <c r="EH1166" s="333"/>
      <c r="EJ1166" s="66"/>
      <c r="EL1166" s="66"/>
      <c r="EM1166" s="338"/>
    </row>
    <row r="1167" spans="1:143" s="83" customFormat="1">
      <c r="A1167" s="66"/>
      <c r="B1167" s="66"/>
      <c r="C1167" s="120"/>
      <c r="D1167" s="66"/>
      <c r="E1167" s="197"/>
      <c r="F1167" s="120"/>
      <c r="G1167" s="333"/>
      <c r="H1167" s="333"/>
      <c r="I1167" s="333"/>
      <c r="J1167" s="333"/>
      <c r="K1167" s="333"/>
      <c r="L1167" s="333"/>
      <c r="M1167" s="333"/>
      <c r="N1167" s="333"/>
      <c r="O1167" s="333"/>
      <c r="P1167" s="333"/>
      <c r="Q1167" s="333"/>
      <c r="R1167" s="333"/>
      <c r="S1167" s="333"/>
      <c r="T1167" s="333"/>
      <c r="U1167" s="333"/>
      <c r="V1167" s="333"/>
      <c r="W1167" s="333"/>
      <c r="X1167" s="333"/>
      <c r="Y1167" s="333"/>
      <c r="Z1167" s="333"/>
      <c r="AA1167" s="333"/>
      <c r="AB1167" s="333"/>
      <c r="AC1167" s="333"/>
      <c r="AD1167" s="333"/>
      <c r="AE1167" s="333"/>
      <c r="AF1167" s="333"/>
      <c r="AG1167" s="333"/>
      <c r="AH1167" s="333"/>
      <c r="AI1167" s="333"/>
      <c r="AJ1167" s="333"/>
      <c r="AK1167" s="333"/>
      <c r="AL1167" s="333"/>
      <c r="AM1167" s="333"/>
      <c r="AN1167" s="333"/>
      <c r="AO1167"/>
      <c r="AP1167"/>
      <c r="AQ1167"/>
      <c r="AR1167"/>
      <c r="AS1167" s="333"/>
      <c r="AT1167" s="333"/>
      <c r="AU1167" s="333"/>
      <c r="AV1167" s="333"/>
      <c r="AW1167" s="333"/>
      <c r="AX1167" s="333"/>
      <c r="AY1167" s="333"/>
      <c r="AZ1167" s="333"/>
      <c r="BA1167"/>
      <c r="BB1167"/>
      <c r="BC1167"/>
      <c r="BD1167"/>
      <c r="BE1167"/>
      <c r="BF1167"/>
      <c r="BG1167" s="333"/>
      <c r="BH1167" s="333"/>
      <c r="BI1167" s="333"/>
      <c r="BJ1167" s="333"/>
      <c r="BK1167" s="333"/>
      <c r="BL1167" s="333"/>
      <c r="BM1167" s="333"/>
      <c r="BN1167" s="333"/>
      <c r="BO1167" s="333"/>
      <c r="BP1167" s="333"/>
      <c r="BQ1167" s="333"/>
      <c r="BR1167" s="333"/>
      <c r="BS1167" s="333"/>
      <c r="BT1167" s="333"/>
      <c r="BU1167" s="333"/>
      <c r="BV1167" s="333"/>
      <c r="BW1167" s="333"/>
      <c r="BX1167" s="333"/>
      <c r="BY1167" s="333"/>
      <c r="BZ1167" s="333"/>
      <c r="CA1167" s="333"/>
      <c r="CB1167" s="333"/>
      <c r="CC1167" s="333"/>
      <c r="CD1167" s="333"/>
      <c r="CE1167" s="337"/>
      <c r="CF1167" s="337"/>
      <c r="CG1167" s="337"/>
      <c r="CH1167" s="337"/>
      <c r="CI1167" s="333"/>
      <c r="CJ1167" s="333"/>
      <c r="CK1167" s="333"/>
      <c r="CL1167" s="333"/>
      <c r="CM1167" s="333"/>
      <c r="CN1167" s="333"/>
      <c r="CO1167" s="333"/>
      <c r="CP1167" s="333"/>
      <c r="CQ1167" s="337"/>
      <c r="CR1167" s="337"/>
      <c r="CS1167" s="337"/>
      <c r="CT1167" s="337"/>
      <c r="CU1167" s="337"/>
      <c r="CV1167" s="337"/>
      <c r="CW1167" s="337"/>
      <c r="CX1167" s="337"/>
      <c r="CY1167" s="337"/>
      <c r="CZ1167" s="337"/>
      <c r="DA1167" s="337"/>
      <c r="DB1167" s="337"/>
      <c r="DC1167" s="337"/>
      <c r="DD1167" s="337"/>
      <c r="DE1167" s="337"/>
      <c r="DF1167" s="337"/>
      <c r="DG1167" s="337"/>
      <c r="DH1167" s="337"/>
      <c r="DI1167" s="337"/>
      <c r="DJ1167" s="337"/>
      <c r="DK1167" s="337"/>
      <c r="DL1167" s="337"/>
      <c r="DM1167"/>
      <c r="DN1167"/>
      <c r="DO1167"/>
      <c r="EA1167" s="333"/>
      <c r="EB1167" s="333"/>
      <c r="EC1167" s="333"/>
      <c r="ED1167" s="333"/>
      <c r="EE1167" s="333"/>
      <c r="EF1167" s="333"/>
      <c r="EG1167" s="333"/>
      <c r="EH1167" s="333"/>
      <c r="EJ1167" s="66"/>
      <c r="EL1167" s="66"/>
      <c r="EM1167" s="338"/>
    </row>
    <row r="1168" spans="1:143" s="83" customFormat="1">
      <c r="A1168" s="66"/>
      <c r="B1168" s="66"/>
      <c r="C1168" s="120"/>
      <c r="D1168" s="66"/>
      <c r="E1168" s="197"/>
      <c r="F1168" s="120"/>
      <c r="G1168" s="333"/>
      <c r="H1168" s="333"/>
      <c r="I1168" s="333"/>
      <c r="J1168" s="333"/>
      <c r="K1168" s="333"/>
      <c r="L1168" s="333"/>
      <c r="M1168" s="333"/>
      <c r="N1168" s="333"/>
      <c r="O1168" s="333"/>
      <c r="P1168" s="333"/>
      <c r="Q1168" s="333"/>
      <c r="R1168" s="333"/>
      <c r="S1168" s="333"/>
      <c r="T1168" s="333"/>
      <c r="U1168" s="333"/>
      <c r="V1168" s="333"/>
      <c r="W1168" s="333"/>
      <c r="X1168" s="333"/>
      <c r="Y1168" s="333"/>
      <c r="Z1168" s="333"/>
      <c r="AA1168" s="333"/>
      <c r="AB1168" s="333"/>
      <c r="AC1168" s="333"/>
      <c r="AD1168" s="333"/>
      <c r="AE1168" s="333"/>
      <c r="AF1168" s="333"/>
      <c r="AG1168" s="333"/>
      <c r="AH1168" s="333"/>
      <c r="AI1168" s="333"/>
      <c r="AJ1168" s="333"/>
      <c r="AK1168" s="333"/>
      <c r="AL1168" s="333"/>
      <c r="AM1168" s="333"/>
      <c r="AN1168" s="333"/>
      <c r="AO1168"/>
      <c r="AP1168"/>
      <c r="AQ1168"/>
      <c r="AR1168"/>
      <c r="AS1168" s="333"/>
      <c r="AT1168" s="333"/>
      <c r="AU1168" s="333"/>
      <c r="AV1168" s="333"/>
      <c r="AW1168" s="333"/>
      <c r="AX1168" s="333"/>
      <c r="AY1168" s="333"/>
      <c r="AZ1168" s="333"/>
      <c r="BA1168"/>
      <c r="BB1168"/>
      <c r="BC1168"/>
      <c r="BD1168"/>
      <c r="BE1168"/>
      <c r="BF1168"/>
      <c r="BG1168" s="333"/>
      <c r="BH1168" s="333"/>
      <c r="BI1168" s="333"/>
      <c r="BJ1168" s="333"/>
      <c r="BK1168" s="333"/>
      <c r="BL1168" s="333"/>
      <c r="BM1168" s="333"/>
      <c r="BN1168" s="333"/>
      <c r="BO1168" s="333"/>
      <c r="BP1168" s="333"/>
      <c r="BQ1168" s="333"/>
      <c r="BR1168" s="333"/>
      <c r="BS1168" s="333"/>
      <c r="BT1168" s="333"/>
      <c r="BU1168" s="333"/>
      <c r="BV1168" s="333"/>
      <c r="BW1168" s="333"/>
      <c r="BX1168" s="333"/>
      <c r="BY1168" s="333"/>
      <c r="BZ1168" s="333"/>
      <c r="CA1168" s="333"/>
      <c r="CB1168" s="333"/>
      <c r="CC1168" s="333"/>
      <c r="CD1168" s="333"/>
      <c r="CE1168" s="337"/>
      <c r="CF1168" s="337"/>
      <c r="CG1168" s="337"/>
      <c r="CH1168" s="337"/>
      <c r="CI1168" s="333"/>
      <c r="CJ1168" s="333"/>
      <c r="CK1168" s="333"/>
      <c r="CL1168" s="333"/>
      <c r="CM1168" s="333"/>
      <c r="CN1168" s="333"/>
      <c r="CO1168" s="333"/>
      <c r="CP1168" s="333"/>
      <c r="CQ1168" s="337"/>
      <c r="CR1168" s="337"/>
      <c r="CS1168" s="337"/>
      <c r="CT1168" s="337"/>
      <c r="CU1168" s="337"/>
      <c r="CV1168" s="337"/>
      <c r="CW1168" s="337"/>
      <c r="CX1168" s="337"/>
      <c r="CY1168" s="337"/>
      <c r="CZ1168" s="337"/>
      <c r="DA1168" s="337"/>
      <c r="DB1168" s="337"/>
      <c r="DC1168" s="337"/>
      <c r="DD1168" s="337"/>
      <c r="DE1168" s="337"/>
      <c r="DF1168" s="337"/>
      <c r="DG1168" s="337"/>
      <c r="DH1168" s="337"/>
      <c r="DI1168" s="337"/>
      <c r="DJ1168" s="337"/>
      <c r="DK1168" s="337"/>
      <c r="DL1168" s="337"/>
      <c r="DM1168"/>
      <c r="DN1168"/>
      <c r="DO1168"/>
      <c r="EA1168" s="333"/>
      <c r="EB1168" s="333"/>
      <c r="EC1168" s="333"/>
      <c r="ED1168" s="333"/>
      <c r="EE1168" s="333"/>
      <c r="EF1168" s="333"/>
      <c r="EG1168" s="333"/>
      <c r="EH1168" s="333"/>
      <c r="EJ1168" s="66"/>
      <c r="EL1168" s="66"/>
      <c r="EM1168" s="338"/>
    </row>
    <row r="1169" spans="1:143" s="83" customFormat="1">
      <c r="A1169" s="66"/>
      <c r="B1169" s="66"/>
      <c r="C1169" s="120"/>
      <c r="D1169" s="66"/>
      <c r="E1169" s="197"/>
      <c r="F1169" s="120"/>
      <c r="G1169" s="333"/>
      <c r="H1169" s="333"/>
      <c r="I1169" s="333"/>
      <c r="J1169" s="333"/>
      <c r="K1169" s="333"/>
      <c r="L1169" s="333"/>
      <c r="M1169" s="333"/>
      <c r="N1169" s="333"/>
      <c r="O1169" s="333"/>
      <c r="P1169" s="333"/>
      <c r="Q1169" s="333"/>
      <c r="R1169" s="333"/>
      <c r="S1169" s="333"/>
      <c r="T1169" s="333"/>
      <c r="U1169" s="333"/>
      <c r="V1169" s="333"/>
      <c r="W1169" s="333"/>
      <c r="X1169" s="333"/>
      <c r="Y1169" s="333"/>
      <c r="Z1169" s="333"/>
      <c r="AA1169" s="333"/>
      <c r="AB1169" s="333"/>
      <c r="AC1169" s="333"/>
      <c r="AD1169" s="333"/>
      <c r="AE1169" s="333"/>
      <c r="AF1169" s="333"/>
      <c r="AG1169" s="333"/>
      <c r="AH1169" s="333"/>
      <c r="AI1169" s="333"/>
      <c r="AJ1169" s="333"/>
      <c r="AK1169" s="333"/>
      <c r="AL1169" s="333"/>
      <c r="AM1169" s="333"/>
      <c r="AN1169" s="333"/>
      <c r="AO1169"/>
      <c r="AP1169"/>
      <c r="AQ1169"/>
      <c r="AR1169"/>
      <c r="AS1169" s="333"/>
      <c r="AT1169" s="333"/>
      <c r="AU1169" s="333"/>
      <c r="AV1169" s="333"/>
      <c r="AW1169" s="333"/>
      <c r="AX1169" s="333"/>
      <c r="AY1169" s="333"/>
      <c r="AZ1169" s="333"/>
      <c r="BA1169"/>
      <c r="BB1169"/>
      <c r="BC1169"/>
      <c r="BD1169"/>
      <c r="BE1169"/>
      <c r="BF1169"/>
      <c r="BG1169" s="333"/>
      <c r="BH1169" s="333"/>
      <c r="BI1169" s="333"/>
      <c r="BJ1169" s="333"/>
      <c r="BK1169" s="333"/>
      <c r="BL1169" s="333"/>
      <c r="BM1169" s="333"/>
      <c r="BN1169" s="333"/>
      <c r="BO1169" s="333"/>
      <c r="BP1169" s="333"/>
      <c r="BQ1169" s="333"/>
      <c r="BR1169" s="333"/>
      <c r="BS1169" s="333"/>
      <c r="BT1169" s="333"/>
      <c r="BU1169" s="333"/>
      <c r="BV1169" s="333"/>
      <c r="BW1169" s="333"/>
      <c r="BX1169" s="333"/>
      <c r="BY1169" s="333"/>
      <c r="BZ1169" s="333"/>
      <c r="CA1169" s="333"/>
      <c r="CB1169" s="333"/>
      <c r="CC1169" s="333"/>
      <c r="CD1169" s="333"/>
      <c r="CE1169" s="337"/>
      <c r="CF1169" s="337"/>
      <c r="CG1169" s="337"/>
      <c r="CH1169" s="337"/>
      <c r="CI1169" s="333"/>
      <c r="CJ1169" s="333"/>
      <c r="CK1169" s="333"/>
      <c r="CL1169" s="333"/>
      <c r="CM1169" s="333"/>
      <c r="CN1169" s="333"/>
      <c r="CO1169" s="333"/>
      <c r="CP1169" s="333"/>
      <c r="CQ1169" s="337"/>
      <c r="CR1169" s="337"/>
      <c r="CS1169" s="337"/>
      <c r="CT1169" s="337"/>
      <c r="CU1169" s="337"/>
      <c r="CV1169" s="337"/>
      <c r="CW1169" s="337"/>
      <c r="CX1169" s="337"/>
      <c r="CY1169" s="337"/>
      <c r="CZ1169" s="337"/>
      <c r="DA1169" s="337"/>
      <c r="DB1169" s="337"/>
      <c r="DC1169" s="337"/>
      <c r="DD1169" s="337"/>
      <c r="DE1169" s="337"/>
      <c r="DF1169" s="337"/>
      <c r="DG1169" s="337"/>
      <c r="DH1169" s="337"/>
      <c r="DI1169" s="337"/>
      <c r="DJ1169" s="337"/>
      <c r="DK1169" s="337"/>
      <c r="DL1169" s="337"/>
      <c r="DM1169"/>
      <c r="DN1169"/>
      <c r="DO1169"/>
      <c r="EA1169" s="333"/>
      <c r="EB1169" s="333"/>
      <c r="EC1169" s="333"/>
      <c r="ED1169" s="333"/>
      <c r="EE1169" s="333"/>
      <c r="EF1169" s="333"/>
      <c r="EG1169" s="333"/>
      <c r="EH1169" s="333"/>
      <c r="EJ1169" s="66"/>
      <c r="EL1169" s="66"/>
      <c r="EM1169" s="338"/>
    </row>
    <row r="1170" spans="1:143" s="83" customFormat="1">
      <c r="A1170" s="66"/>
      <c r="B1170" s="66"/>
      <c r="C1170" s="120"/>
      <c r="D1170" s="66"/>
      <c r="E1170" s="197"/>
      <c r="F1170" s="120"/>
      <c r="G1170" s="333"/>
      <c r="H1170" s="333"/>
      <c r="I1170" s="333"/>
      <c r="J1170" s="333"/>
      <c r="K1170" s="333"/>
      <c r="L1170" s="333"/>
      <c r="M1170" s="333"/>
      <c r="N1170" s="333"/>
      <c r="O1170" s="333"/>
      <c r="P1170" s="333"/>
      <c r="Q1170" s="333"/>
      <c r="R1170" s="333"/>
      <c r="S1170" s="333"/>
      <c r="T1170" s="333"/>
      <c r="U1170" s="333"/>
      <c r="V1170" s="333"/>
      <c r="W1170" s="333"/>
      <c r="X1170" s="333"/>
      <c r="Y1170" s="333"/>
      <c r="Z1170" s="333"/>
      <c r="AA1170" s="333"/>
      <c r="AB1170" s="333"/>
      <c r="AC1170" s="333"/>
      <c r="AD1170" s="333"/>
      <c r="AE1170" s="333"/>
      <c r="AF1170" s="333"/>
      <c r="AG1170" s="333"/>
      <c r="AH1170" s="333"/>
      <c r="AI1170" s="333"/>
      <c r="AJ1170" s="333"/>
      <c r="AK1170" s="333"/>
      <c r="AL1170" s="333"/>
      <c r="AM1170" s="333"/>
      <c r="AN1170" s="333"/>
      <c r="AO1170"/>
      <c r="AP1170"/>
      <c r="AQ1170"/>
      <c r="AR1170"/>
      <c r="AS1170" s="333"/>
      <c r="AT1170" s="333"/>
      <c r="AU1170" s="333"/>
      <c r="AV1170" s="333"/>
      <c r="AW1170" s="333"/>
      <c r="AX1170" s="333"/>
      <c r="AY1170" s="333"/>
      <c r="AZ1170" s="333"/>
      <c r="BA1170"/>
      <c r="BB1170"/>
      <c r="BC1170"/>
      <c r="BD1170"/>
      <c r="BE1170"/>
      <c r="BF1170"/>
      <c r="BG1170" s="333"/>
      <c r="BH1170" s="333"/>
      <c r="BI1170" s="333"/>
      <c r="BJ1170" s="333"/>
      <c r="BK1170" s="333"/>
      <c r="BL1170" s="333"/>
      <c r="BM1170" s="333"/>
      <c r="BN1170" s="333"/>
      <c r="BO1170" s="333"/>
      <c r="BP1170" s="333"/>
      <c r="BQ1170" s="333"/>
      <c r="BR1170" s="333"/>
      <c r="BS1170" s="333"/>
      <c r="BT1170" s="333"/>
      <c r="BU1170" s="333"/>
      <c r="BV1170" s="333"/>
      <c r="BW1170" s="333"/>
      <c r="BX1170" s="333"/>
      <c r="BY1170" s="333"/>
      <c r="BZ1170" s="333"/>
      <c r="CA1170" s="333"/>
      <c r="CB1170" s="333"/>
      <c r="CC1170" s="333"/>
      <c r="CD1170" s="333"/>
      <c r="CE1170" s="337"/>
      <c r="CF1170" s="337"/>
      <c r="CG1170" s="337"/>
      <c r="CH1170" s="337"/>
      <c r="CI1170" s="333"/>
      <c r="CJ1170" s="333"/>
      <c r="CK1170" s="333"/>
      <c r="CL1170" s="333"/>
      <c r="CM1170" s="333"/>
      <c r="CN1170" s="333"/>
      <c r="CO1170" s="333"/>
      <c r="CP1170" s="333"/>
      <c r="CQ1170" s="337"/>
      <c r="CR1170" s="337"/>
      <c r="CS1170" s="337"/>
      <c r="CT1170" s="337"/>
      <c r="CU1170" s="337"/>
      <c r="CV1170" s="337"/>
      <c r="CW1170" s="337"/>
      <c r="CX1170" s="337"/>
      <c r="CY1170" s="337"/>
      <c r="CZ1170" s="337"/>
      <c r="DA1170" s="337"/>
      <c r="DB1170" s="337"/>
      <c r="DC1170" s="337"/>
      <c r="DD1170" s="337"/>
      <c r="DE1170" s="337"/>
      <c r="DF1170" s="337"/>
      <c r="DG1170" s="337"/>
      <c r="DH1170" s="337"/>
      <c r="DI1170" s="337"/>
      <c r="DJ1170" s="337"/>
      <c r="DK1170" s="337"/>
      <c r="DL1170" s="337"/>
      <c r="DM1170"/>
      <c r="DN1170"/>
      <c r="DO1170"/>
      <c r="EA1170" s="333"/>
      <c r="EB1170" s="333"/>
      <c r="EC1170" s="333"/>
      <c r="ED1170" s="333"/>
      <c r="EE1170" s="333"/>
      <c r="EF1170" s="333"/>
      <c r="EG1170" s="333"/>
      <c r="EH1170" s="333"/>
      <c r="EJ1170" s="66"/>
      <c r="EL1170" s="66"/>
      <c r="EM1170" s="338"/>
    </row>
    <row r="1171" spans="1:143" s="83" customFormat="1">
      <c r="A1171" s="66"/>
      <c r="B1171" s="66"/>
      <c r="C1171" s="120"/>
      <c r="D1171" s="66"/>
      <c r="E1171" s="197"/>
      <c r="F1171" s="120"/>
      <c r="G1171" s="333"/>
      <c r="H1171" s="333"/>
      <c r="I1171" s="333"/>
      <c r="J1171" s="333"/>
      <c r="K1171" s="333"/>
      <c r="L1171" s="333"/>
      <c r="M1171" s="333"/>
      <c r="N1171" s="333"/>
      <c r="O1171" s="333"/>
      <c r="P1171" s="333"/>
      <c r="Q1171" s="333"/>
      <c r="R1171" s="333"/>
      <c r="S1171" s="333"/>
      <c r="T1171" s="333"/>
      <c r="U1171" s="333"/>
      <c r="V1171" s="333"/>
      <c r="W1171" s="333"/>
      <c r="X1171" s="333"/>
      <c r="Y1171" s="333"/>
      <c r="Z1171" s="333"/>
      <c r="AA1171" s="333"/>
      <c r="AB1171" s="333"/>
      <c r="AC1171" s="333"/>
      <c r="AD1171" s="333"/>
      <c r="AE1171" s="333"/>
      <c r="AF1171" s="333"/>
      <c r="AG1171" s="333"/>
      <c r="AH1171" s="333"/>
      <c r="AI1171" s="333"/>
      <c r="AJ1171" s="333"/>
      <c r="AK1171" s="333"/>
      <c r="AL1171" s="333"/>
      <c r="AM1171" s="333"/>
      <c r="AN1171" s="333"/>
      <c r="AO1171"/>
      <c r="AP1171"/>
      <c r="AQ1171"/>
      <c r="AR1171"/>
      <c r="AS1171" s="333"/>
      <c r="AT1171" s="333"/>
      <c r="AU1171" s="333"/>
      <c r="AV1171" s="333"/>
      <c r="AW1171" s="333"/>
      <c r="AX1171" s="333"/>
      <c r="AY1171" s="333"/>
      <c r="AZ1171" s="333"/>
      <c r="BA1171"/>
      <c r="BB1171"/>
      <c r="BC1171"/>
      <c r="BD1171"/>
      <c r="BE1171"/>
      <c r="BF1171"/>
      <c r="BG1171" s="333"/>
      <c r="BH1171" s="333"/>
      <c r="BI1171" s="333"/>
      <c r="BJ1171" s="333"/>
      <c r="BK1171" s="333"/>
      <c r="BL1171" s="333"/>
      <c r="BM1171" s="333"/>
      <c r="BN1171" s="333"/>
      <c r="BO1171" s="333"/>
      <c r="BP1171" s="333"/>
      <c r="BQ1171" s="333"/>
      <c r="BR1171" s="333"/>
      <c r="BS1171" s="333"/>
      <c r="BT1171" s="333"/>
      <c r="BU1171" s="333"/>
      <c r="BV1171" s="333"/>
      <c r="BW1171" s="333"/>
      <c r="BX1171" s="333"/>
      <c r="BY1171" s="333"/>
      <c r="BZ1171" s="333"/>
      <c r="CA1171" s="333"/>
      <c r="CB1171" s="333"/>
      <c r="CC1171" s="333"/>
      <c r="CD1171" s="333"/>
      <c r="CE1171" s="337"/>
      <c r="CF1171" s="337"/>
      <c r="CG1171" s="337"/>
      <c r="CH1171" s="337"/>
      <c r="CI1171" s="333"/>
      <c r="CJ1171" s="333"/>
      <c r="CK1171" s="333"/>
      <c r="CL1171" s="333"/>
      <c r="CM1171" s="333"/>
      <c r="CN1171" s="333"/>
      <c r="CO1171" s="333"/>
      <c r="CP1171" s="333"/>
      <c r="CQ1171" s="337"/>
      <c r="CR1171" s="337"/>
      <c r="CS1171" s="337"/>
      <c r="CT1171" s="337"/>
      <c r="CU1171" s="337"/>
      <c r="CV1171" s="337"/>
      <c r="CW1171" s="337"/>
      <c r="CX1171" s="337"/>
      <c r="CY1171" s="337"/>
      <c r="CZ1171" s="337"/>
      <c r="DA1171" s="337"/>
      <c r="DB1171" s="337"/>
      <c r="DC1171" s="337"/>
      <c r="DD1171" s="337"/>
      <c r="DE1171" s="337"/>
      <c r="DF1171" s="337"/>
      <c r="DG1171" s="337"/>
      <c r="DH1171" s="337"/>
      <c r="DI1171" s="337"/>
      <c r="DJ1171" s="337"/>
      <c r="DK1171" s="337"/>
      <c r="DL1171" s="337"/>
      <c r="DM1171"/>
      <c r="DN1171"/>
      <c r="DO1171"/>
      <c r="EA1171" s="333"/>
      <c r="EB1171" s="333"/>
      <c r="EC1171" s="333"/>
      <c r="ED1171" s="333"/>
      <c r="EE1171" s="333"/>
      <c r="EF1171" s="333"/>
      <c r="EG1171" s="333"/>
      <c r="EH1171" s="333"/>
      <c r="EJ1171" s="66"/>
      <c r="EL1171" s="66"/>
      <c r="EM1171" s="338"/>
    </row>
    <row r="1172" spans="1:143" s="83" customFormat="1">
      <c r="A1172" s="66"/>
      <c r="B1172" s="66"/>
      <c r="C1172" s="120"/>
      <c r="D1172" s="66"/>
      <c r="E1172" s="197"/>
      <c r="F1172" s="120"/>
      <c r="G1172" s="333"/>
      <c r="H1172" s="333"/>
      <c r="I1172" s="333"/>
      <c r="J1172" s="333"/>
      <c r="K1172" s="333"/>
      <c r="L1172" s="333"/>
      <c r="M1172" s="333"/>
      <c r="N1172" s="333"/>
      <c r="O1172" s="333"/>
      <c r="P1172" s="333"/>
      <c r="Q1172" s="333"/>
      <c r="R1172" s="333"/>
      <c r="S1172" s="333"/>
      <c r="T1172" s="333"/>
      <c r="U1172" s="333"/>
      <c r="V1172" s="333"/>
      <c r="W1172" s="333"/>
      <c r="X1172" s="333"/>
      <c r="Y1172" s="333"/>
      <c r="Z1172" s="333"/>
      <c r="AA1172" s="333"/>
      <c r="AB1172" s="333"/>
      <c r="AC1172" s="333"/>
      <c r="AD1172" s="333"/>
      <c r="AE1172" s="333"/>
      <c r="AF1172" s="333"/>
      <c r="AG1172" s="333"/>
      <c r="AH1172" s="333"/>
      <c r="AI1172" s="333"/>
      <c r="AJ1172" s="333"/>
      <c r="AK1172" s="333"/>
      <c r="AL1172" s="333"/>
      <c r="AM1172" s="333"/>
      <c r="AN1172" s="333"/>
      <c r="AO1172"/>
      <c r="AP1172"/>
      <c r="AQ1172"/>
      <c r="AR1172"/>
      <c r="AS1172" s="333"/>
      <c r="AT1172" s="333"/>
      <c r="AU1172" s="333"/>
      <c r="AV1172" s="333"/>
      <c r="AW1172" s="333"/>
      <c r="AX1172" s="333"/>
      <c r="AY1172" s="333"/>
      <c r="AZ1172" s="333"/>
      <c r="BA1172"/>
      <c r="BB1172"/>
      <c r="BC1172"/>
      <c r="BD1172"/>
      <c r="BE1172"/>
      <c r="BF1172"/>
      <c r="BG1172" s="333"/>
      <c r="BH1172" s="333"/>
      <c r="BI1172" s="333"/>
      <c r="BJ1172" s="333"/>
      <c r="BK1172" s="333"/>
      <c r="BL1172" s="333"/>
      <c r="BM1172" s="333"/>
      <c r="BN1172" s="333"/>
      <c r="BO1172" s="333"/>
      <c r="BP1172" s="333"/>
      <c r="BQ1172" s="333"/>
      <c r="BR1172" s="333"/>
      <c r="BS1172" s="333"/>
      <c r="BT1172" s="333"/>
      <c r="BU1172" s="333"/>
      <c r="BV1172" s="333"/>
      <c r="BW1172" s="333"/>
      <c r="BX1172" s="333"/>
      <c r="BY1172" s="333"/>
      <c r="BZ1172" s="333"/>
      <c r="CA1172" s="333"/>
      <c r="CB1172" s="333"/>
      <c r="CC1172" s="333"/>
      <c r="CD1172" s="333"/>
      <c r="CE1172" s="337"/>
      <c r="CF1172" s="337"/>
      <c r="CG1172" s="337"/>
      <c r="CH1172" s="337"/>
      <c r="CI1172" s="333"/>
      <c r="CJ1172" s="333"/>
      <c r="CK1172" s="333"/>
      <c r="CL1172" s="333"/>
      <c r="CM1172" s="333"/>
      <c r="CN1172" s="333"/>
      <c r="CO1172" s="333"/>
      <c r="CP1172" s="333"/>
      <c r="CQ1172" s="337"/>
      <c r="CR1172" s="337"/>
      <c r="CS1172" s="337"/>
      <c r="CT1172" s="337"/>
      <c r="CU1172" s="337"/>
      <c r="CV1172" s="337"/>
      <c r="CW1172" s="337"/>
      <c r="CX1172" s="337"/>
      <c r="CY1172" s="337"/>
      <c r="CZ1172" s="337"/>
      <c r="DA1172" s="337"/>
      <c r="DB1172" s="337"/>
      <c r="DC1172" s="337"/>
      <c r="DD1172" s="337"/>
      <c r="DE1172" s="337"/>
      <c r="DF1172" s="337"/>
      <c r="DG1172" s="337"/>
      <c r="DH1172" s="337"/>
      <c r="DI1172" s="337"/>
      <c r="DJ1172" s="337"/>
      <c r="DK1172" s="337"/>
      <c r="DL1172" s="337"/>
      <c r="DM1172"/>
      <c r="DN1172"/>
      <c r="DO1172"/>
      <c r="EA1172" s="333"/>
      <c r="EB1172" s="333"/>
      <c r="EC1172" s="333"/>
      <c r="ED1172" s="333"/>
      <c r="EE1172" s="333"/>
      <c r="EF1172" s="333"/>
      <c r="EG1172" s="333"/>
      <c r="EH1172" s="333"/>
      <c r="EJ1172" s="66"/>
      <c r="EL1172" s="66"/>
      <c r="EM1172" s="338"/>
    </row>
    <row r="1173" spans="1:143" s="83" customFormat="1">
      <c r="A1173" s="66"/>
      <c r="B1173" s="66"/>
      <c r="C1173" s="120"/>
      <c r="D1173" s="66"/>
      <c r="E1173" s="197"/>
      <c r="F1173" s="120"/>
      <c r="G1173" s="333"/>
      <c r="H1173" s="333"/>
      <c r="I1173" s="333"/>
      <c r="J1173" s="333"/>
      <c r="K1173" s="333"/>
      <c r="L1173" s="333"/>
      <c r="M1173" s="333"/>
      <c r="N1173" s="333"/>
      <c r="O1173" s="333"/>
      <c r="P1173" s="333"/>
      <c r="Q1173" s="333"/>
      <c r="R1173" s="333"/>
      <c r="S1173" s="333"/>
      <c r="T1173" s="333"/>
      <c r="U1173" s="333"/>
      <c r="V1173" s="333"/>
      <c r="W1173" s="333"/>
      <c r="X1173" s="333"/>
      <c r="Y1173" s="333"/>
      <c r="Z1173" s="333"/>
      <c r="AA1173" s="333"/>
      <c r="AB1173" s="333"/>
      <c r="AC1173" s="333"/>
      <c r="AD1173" s="333"/>
      <c r="AE1173" s="333"/>
      <c r="AF1173" s="333"/>
      <c r="AG1173" s="333"/>
      <c r="AH1173" s="333"/>
      <c r="AI1173" s="333"/>
      <c r="AJ1173" s="333"/>
      <c r="AK1173" s="333"/>
      <c r="AL1173" s="333"/>
      <c r="AM1173" s="333"/>
      <c r="AN1173" s="333"/>
      <c r="AO1173"/>
      <c r="AP1173"/>
      <c r="AQ1173"/>
      <c r="AR1173"/>
      <c r="AS1173" s="333"/>
      <c r="AT1173" s="333"/>
      <c r="AU1173" s="333"/>
      <c r="AV1173" s="333"/>
      <c r="AW1173" s="333"/>
      <c r="AX1173" s="333"/>
      <c r="AY1173" s="333"/>
      <c r="AZ1173" s="333"/>
      <c r="BA1173"/>
      <c r="BB1173"/>
      <c r="BC1173"/>
      <c r="BD1173"/>
      <c r="BE1173"/>
      <c r="BF1173"/>
      <c r="BG1173" s="333"/>
      <c r="BH1173" s="333"/>
      <c r="BI1173" s="333"/>
      <c r="BJ1173" s="333"/>
      <c r="BK1173" s="333"/>
      <c r="BL1173" s="333"/>
      <c r="BM1173" s="333"/>
      <c r="BN1173" s="333"/>
      <c r="BO1173" s="333"/>
      <c r="BP1173" s="333"/>
      <c r="BQ1173" s="333"/>
      <c r="BR1173" s="333"/>
      <c r="BS1173" s="333"/>
      <c r="BT1173" s="333"/>
      <c r="BU1173" s="333"/>
      <c r="BV1173" s="333"/>
      <c r="BW1173" s="333"/>
      <c r="BX1173" s="333"/>
      <c r="BY1173" s="333"/>
      <c r="BZ1173" s="333"/>
      <c r="CA1173" s="333"/>
      <c r="CB1173" s="333"/>
      <c r="CC1173" s="333"/>
      <c r="CD1173" s="333"/>
      <c r="CE1173" s="337"/>
      <c r="CF1173" s="337"/>
      <c r="CG1173" s="337"/>
      <c r="CH1173" s="337"/>
      <c r="CI1173" s="333"/>
      <c r="CJ1173" s="333"/>
      <c r="CK1173" s="333"/>
      <c r="CL1173" s="333"/>
      <c r="CM1173" s="333"/>
      <c r="CN1173" s="333"/>
      <c r="CO1173" s="333"/>
      <c r="CP1173" s="333"/>
      <c r="CQ1173" s="337"/>
      <c r="CR1173" s="337"/>
      <c r="CS1173" s="337"/>
      <c r="CT1173" s="337"/>
      <c r="CU1173" s="337"/>
      <c r="CV1173" s="337"/>
      <c r="CW1173" s="337"/>
      <c r="CX1173" s="337"/>
      <c r="CY1173" s="337"/>
      <c r="CZ1173" s="337"/>
      <c r="DA1173" s="337"/>
      <c r="DB1173" s="337"/>
      <c r="DC1173" s="337"/>
      <c r="DD1173" s="337"/>
      <c r="DE1173" s="337"/>
      <c r="DF1173" s="337"/>
      <c r="DG1173" s="337"/>
      <c r="DH1173" s="337"/>
      <c r="DI1173" s="337"/>
      <c r="DJ1173" s="337"/>
      <c r="DK1173" s="337"/>
      <c r="DL1173" s="337"/>
      <c r="DM1173"/>
      <c r="DN1173"/>
      <c r="DO1173"/>
      <c r="EA1173" s="333"/>
      <c r="EB1173" s="333"/>
      <c r="EC1173" s="333"/>
      <c r="ED1173" s="333"/>
      <c r="EE1173" s="333"/>
      <c r="EF1173" s="333"/>
      <c r="EG1173" s="333"/>
      <c r="EH1173" s="333"/>
      <c r="EJ1173" s="66"/>
      <c r="EL1173" s="66"/>
      <c r="EM1173" s="338"/>
    </row>
    <row r="1174" spans="1:143" s="83" customFormat="1">
      <c r="A1174" s="66"/>
      <c r="B1174" s="66"/>
      <c r="C1174" s="120"/>
      <c r="D1174" s="66"/>
      <c r="E1174" s="197"/>
      <c r="F1174" s="120"/>
      <c r="G1174" s="333"/>
      <c r="H1174" s="333"/>
      <c r="I1174" s="333"/>
      <c r="J1174" s="333"/>
      <c r="K1174" s="333"/>
      <c r="L1174" s="333"/>
      <c r="M1174" s="333"/>
      <c r="N1174" s="333"/>
      <c r="O1174" s="333"/>
      <c r="P1174" s="333"/>
      <c r="Q1174" s="333"/>
      <c r="R1174" s="333"/>
      <c r="S1174" s="333"/>
      <c r="T1174" s="333"/>
      <c r="U1174" s="333"/>
      <c r="V1174" s="333"/>
      <c r="W1174" s="333"/>
      <c r="X1174" s="333"/>
      <c r="Y1174" s="333"/>
      <c r="Z1174" s="333"/>
      <c r="AA1174" s="333"/>
      <c r="AB1174" s="333"/>
      <c r="AC1174" s="333"/>
      <c r="AD1174" s="333"/>
      <c r="AE1174" s="333"/>
      <c r="AF1174" s="333"/>
      <c r="AG1174" s="333"/>
      <c r="AH1174" s="333"/>
      <c r="AI1174" s="333"/>
      <c r="AJ1174" s="333"/>
      <c r="AK1174" s="333"/>
      <c r="AL1174" s="333"/>
      <c r="AM1174" s="333"/>
      <c r="AN1174" s="333"/>
      <c r="AO1174"/>
      <c r="AP1174"/>
      <c r="AQ1174"/>
      <c r="AR1174"/>
      <c r="AS1174" s="333"/>
      <c r="AT1174" s="333"/>
      <c r="AU1174" s="333"/>
      <c r="AV1174" s="333"/>
      <c r="AW1174" s="333"/>
      <c r="AX1174" s="333"/>
      <c r="AY1174" s="333"/>
      <c r="AZ1174" s="333"/>
      <c r="BA1174"/>
      <c r="BB1174"/>
      <c r="BC1174"/>
      <c r="BD1174"/>
      <c r="BE1174"/>
      <c r="BF1174"/>
      <c r="BG1174" s="333"/>
      <c r="BH1174" s="333"/>
      <c r="BI1174" s="333"/>
      <c r="BJ1174" s="333"/>
      <c r="BK1174" s="333"/>
      <c r="BL1174" s="333"/>
      <c r="BM1174" s="333"/>
      <c r="BN1174" s="333"/>
      <c r="BO1174" s="333"/>
      <c r="BP1174" s="333"/>
      <c r="BQ1174" s="333"/>
      <c r="BR1174" s="333"/>
      <c r="BS1174" s="333"/>
      <c r="BT1174" s="333"/>
      <c r="BU1174" s="333"/>
      <c r="BV1174" s="333"/>
      <c r="BW1174" s="333"/>
      <c r="BX1174" s="333"/>
      <c r="BY1174" s="333"/>
      <c r="BZ1174" s="333"/>
      <c r="CA1174" s="333"/>
      <c r="CB1174" s="333"/>
      <c r="CC1174" s="333"/>
      <c r="CD1174" s="333"/>
      <c r="CE1174" s="337"/>
      <c r="CF1174" s="337"/>
      <c r="CG1174" s="337"/>
      <c r="CH1174" s="337"/>
      <c r="CI1174" s="333"/>
      <c r="CJ1174" s="333"/>
      <c r="CK1174" s="333"/>
      <c r="CL1174" s="333"/>
      <c r="CM1174" s="333"/>
      <c r="CN1174" s="333"/>
      <c r="CO1174" s="333"/>
      <c r="CP1174" s="333"/>
      <c r="CQ1174" s="337"/>
      <c r="CR1174" s="337"/>
      <c r="CS1174" s="337"/>
      <c r="CT1174" s="337"/>
      <c r="CU1174" s="337"/>
      <c r="CV1174" s="337"/>
      <c r="CW1174" s="337"/>
      <c r="CX1174" s="337"/>
      <c r="CY1174" s="337"/>
      <c r="CZ1174" s="337"/>
      <c r="DA1174" s="337"/>
      <c r="DB1174" s="337"/>
      <c r="DC1174" s="337"/>
      <c r="DD1174" s="337"/>
      <c r="DE1174" s="337"/>
      <c r="DF1174" s="337"/>
      <c r="DG1174" s="337"/>
      <c r="DH1174" s="337"/>
      <c r="DI1174" s="337"/>
      <c r="DJ1174" s="337"/>
      <c r="DK1174" s="337"/>
      <c r="DL1174" s="337"/>
      <c r="DM1174"/>
      <c r="DN1174"/>
      <c r="DO1174"/>
      <c r="EA1174" s="333"/>
      <c r="EB1174" s="333"/>
      <c r="EC1174" s="333"/>
      <c r="ED1174" s="333"/>
      <c r="EE1174" s="333"/>
      <c r="EF1174" s="333"/>
      <c r="EG1174" s="333"/>
      <c r="EH1174" s="333"/>
      <c r="EJ1174" s="66"/>
      <c r="EL1174" s="66"/>
      <c r="EM1174" s="338"/>
    </row>
    <row r="1175" spans="1:143" s="83" customFormat="1">
      <c r="A1175" s="66"/>
      <c r="B1175" s="66"/>
      <c r="C1175" s="120"/>
      <c r="D1175" s="66"/>
      <c r="E1175" s="197"/>
      <c r="F1175" s="120"/>
      <c r="G1175" s="333"/>
      <c r="H1175" s="333"/>
      <c r="I1175" s="333"/>
      <c r="J1175" s="333"/>
      <c r="K1175" s="333"/>
      <c r="L1175" s="333"/>
      <c r="M1175" s="333"/>
      <c r="N1175" s="333"/>
      <c r="O1175" s="333"/>
      <c r="P1175" s="333"/>
      <c r="Q1175" s="333"/>
      <c r="R1175" s="333"/>
      <c r="S1175" s="333"/>
      <c r="T1175" s="333"/>
      <c r="U1175" s="333"/>
      <c r="V1175" s="333"/>
      <c r="W1175" s="333"/>
      <c r="X1175" s="333"/>
      <c r="Y1175" s="333"/>
      <c r="Z1175" s="333"/>
      <c r="AA1175" s="333"/>
      <c r="AB1175" s="333"/>
      <c r="AC1175" s="333"/>
      <c r="AD1175" s="333"/>
      <c r="AE1175" s="333"/>
      <c r="AF1175" s="333"/>
      <c r="AG1175" s="333"/>
      <c r="AH1175" s="333"/>
      <c r="AI1175" s="333"/>
      <c r="AJ1175" s="333"/>
      <c r="AK1175" s="333"/>
      <c r="AL1175" s="333"/>
      <c r="AM1175" s="333"/>
      <c r="AN1175" s="333"/>
      <c r="AO1175"/>
      <c r="AP1175"/>
      <c r="AQ1175"/>
      <c r="AR1175"/>
      <c r="AS1175" s="333"/>
      <c r="AT1175" s="333"/>
      <c r="AU1175" s="333"/>
      <c r="AV1175" s="333"/>
      <c r="AW1175" s="333"/>
      <c r="AX1175" s="333"/>
      <c r="AY1175" s="333"/>
      <c r="AZ1175" s="333"/>
      <c r="BA1175"/>
      <c r="BB1175"/>
      <c r="BC1175"/>
      <c r="BD1175"/>
      <c r="BE1175"/>
      <c r="BF1175"/>
      <c r="BG1175" s="333"/>
      <c r="BH1175" s="333"/>
      <c r="BI1175" s="333"/>
      <c r="BJ1175" s="333"/>
      <c r="BK1175" s="333"/>
      <c r="BL1175" s="333"/>
      <c r="BM1175" s="333"/>
      <c r="BN1175" s="333"/>
      <c r="BO1175" s="333"/>
      <c r="BP1175" s="333"/>
      <c r="BQ1175" s="333"/>
      <c r="BR1175" s="333"/>
      <c r="BS1175" s="333"/>
      <c r="BT1175" s="333"/>
      <c r="BU1175" s="333"/>
      <c r="BV1175" s="333"/>
      <c r="BW1175" s="333"/>
      <c r="BX1175" s="333"/>
      <c r="BY1175" s="333"/>
      <c r="BZ1175" s="333"/>
      <c r="CA1175" s="333"/>
      <c r="CB1175" s="333"/>
      <c r="CC1175" s="333"/>
      <c r="CD1175" s="333"/>
      <c r="CE1175" s="337"/>
      <c r="CF1175" s="337"/>
      <c r="CG1175" s="337"/>
      <c r="CH1175" s="337"/>
      <c r="CI1175" s="333"/>
      <c r="CJ1175" s="333"/>
      <c r="CK1175" s="333"/>
      <c r="CL1175" s="333"/>
      <c r="CM1175" s="333"/>
      <c r="CN1175" s="333"/>
      <c r="CO1175" s="333"/>
      <c r="CP1175" s="333"/>
      <c r="CQ1175" s="337"/>
      <c r="CR1175" s="337"/>
      <c r="CS1175" s="337"/>
      <c r="CT1175" s="337"/>
      <c r="CU1175" s="337"/>
      <c r="CV1175" s="337"/>
      <c r="CW1175" s="337"/>
      <c r="CX1175" s="337"/>
      <c r="CY1175" s="337"/>
      <c r="CZ1175" s="337"/>
      <c r="DA1175" s="337"/>
      <c r="DB1175" s="337"/>
      <c r="DC1175" s="337"/>
      <c r="DD1175" s="337"/>
      <c r="DE1175" s="337"/>
      <c r="DF1175" s="337"/>
      <c r="DG1175" s="337"/>
      <c r="DH1175" s="337"/>
      <c r="DI1175" s="337"/>
      <c r="DJ1175" s="337"/>
      <c r="DK1175" s="337"/>
      <c r="DL1175" s="337"/>
      <c r="DM1175"/>
      <c r="DN1175"/>
      <c r="DO1175"/>
      <c r="EA1175" s="333"/>
      <c r="EB1175" s="333"/>
      <c r="EC1175" s="333"/>
      <c r="ED1175" s="333"/>
      <c r="EE1175" s="333"/>
      <c r="EF1175" s="333"/>
      <c r="EG1175" s="333"/>
      <c r="EH1175" s="333"/>
      <c r="EJ1175" s="66"/>
      <c r="EL1175" s="66"/>
      <c r="EM1175" s="338"/>
    </row>
    <row r="1176" spans="1:143" s="83" customFormat="1">
      <c r="A1176" s="66"/>
      <c r="B1176" s="66"/>
      <c r="C1176" s="120"/>
      <c r="D1176" s="66"/>
      <c r="E1176" s="197"/>
      <c r="F1176" s="120"/>
      <c r="G1176" s="333"/>
      <c r="H1176" s="333"/>
      <c r="I1176" s="333"/>
      <c r="J1176" s="333"/>
      <c r="K1176" s="333"/>
      <c r="L1176" s="333"/>
      <c r="M1176" s="333"/>
      <c r="N1176" s="333"/>
      <c r="O1176" s="333"/>
      <c r="P1176" s="333"/>
      <c r="Q1176" s="333"/>
      <c r="R1176" s="333"/>
      <c r="S1176" s="333"/>
      <c r="T1176" s="333"/>
      <c r="U1176" s="333"/>
      <c r="V1176" s="333"/>
      <c r="W1176" s="333"/>
      <c r="X1176" s="333"/>
      <c r="Y1176" s="333"/>
      <c r="Z1176" s="333"/>
      <c r="AA1176" s="333"/>
      <c r="AB1176" s="333"/>
      <c r="AC1176" s="333"/>
      <c r="AD1176" s="333"/>
      <c r="AE1176" s="333"/>
      <c r="AF1176" s="333"/>
      <c r="AG1176" s="333"/>
      <c r="AH1176" s="333"/>
      <c r="AI1176" s="333"/>
      <c r="AJ1176" s="333"/>
      <c r="AK1176" s="333"/>
      <c r="AL1176" s="333"/>
      <c r="AM1176" s="333"/>
      <c r="AN1176" s="333"/>
      <c r="AO1176"/>
      <c r="AP1176"/>
      <c r="AQ1176"/>
      <c r="AR1176"/>
      <c r="AS1176" s="333"/>
      <c r="AT1176" s="333"/>
      <c r="AU1176" s="333"/>
      <c r="AV1176" s="333"/>
      <c r="AW1176" s="333"/>
      <c r="AX1176" s="333"/>
      <c r="AY1176" s="333"/>
      <c r="AZ1176" s="333"/>
      <c r="BA1176"/>
      <c r="BB1176"/>
      <c r="BC1176"/>
      <c r="BD1176"/>
      <c r="BE1176"/>
      <c r="BF1176"/>
      <c r="BG1176" s="333"/>
      <c r="BH1176" s="333"/>
      <c r="BI1176" s="333"/>
      <c r="BJ1176" s="333"/>
      <c r="BK1176" s="333"/>
      <c r="BL1176" s="333"/>
      <c r="BM1176" s="333"/>
      <c r="BN1176" s="333"/>
      <c r="BO1176" s="333"/>
      <c r="BP1176" s="333"/>
      <c r="BQ1176" s="333"/>
      <c r="BR1176" s="333"/>
      <c r="BS1176" s="333"/>
      <c r="BT1176" s="333"/>
      <c r="BU1176" s="333"/>
      <c r="BV1176" s="333"/>
      <c r="BW1176" s="333"/>
      <c r="BX1176" s="333"/>
      <c r="BY1176" s="333"/>
      <c r="BZ1176" s="333"/>
      <c r="CA1176" s="333"/>
      <c r="CB1176" s="333"/>
      <c r="CC1176" s="333"/>
      <c r="CD1176" s="333"/>
      <c r="CE1176" s="337"/>
      <c r="CF1176" s="337"/>
      <c r="CG1176" s="337"/>
      <c r="CH1176" s="337"/>
      <c r="CI1176" s="333"/>
      <c r="CJ1176" s="333"/>
      <c r="CK1176" s="333"/>
      <c r="CL1176" s="333"/>
      <c r="CM1176" s="333"/>
      <c r="CN1176" s="333"/>
      <c r="CO1176" s="333"/>
      <c r="CP1176" s="333"/>
      <c r="CQ1176" s="337"/>
      <c r="CR1176" s="337"/>
      <c r="CS1176" s="337"/>
      <c r="CT1176" s="337"/>
      <c r="CU1176" s="337"/>
      <c r="CV1176" s="337"/>
      <c r="CW1176" s="337"/>
      <c r="CX1176" s="337"/>
      <c r="CY1176" s="337"/>
      <c r="CZ1176" s="337"/>
      <c r="DA1176" s="337"/>
      <c r="DB1176" s="337"/>
      <c r="DC1176" s="337"/>
      <c r="DD1176" s="337"/>
      <c r="DE1176" s="337"/>
      <c r="DF1176" s="337"/>
      <c r="DG1176" s="337"/>
      <c r="DH1176" s="337"/>
      <c r="DI1176" s="337"/>
      <c r="DJ1176" s="337"/>
      <c r="DK1176" s="337"/>
      <c r="DL1176" s="337"/>
      <c r="DM1176"/>
      <c r="DN1176"/>
      <c r="DO1176"/>
      <c r="EA1176" s="333"/>
      <c r="EB1176" s="333"/>
      <c r="EC1176" s="333"/>
      <c r="ED1176" s="333"/>
      <c r="EE1176" s="333"/>
      <c r="EF1176" s="333"/>
      <c r="EG1176" s="333"/>
      <c r="EH1176" s="333"/>
      <c r="EJ1176" s="66"/>
      <c r="EL1176" s="66"/>
      <c r="EM1176" s="338"/>
    </row>
    <row r="1177" spans="1:143" s="83" customFormat="1">
      <c r="A1177" s="66"/>
      <c r="B1177" s="66"/>
      <c r="C1177" s="120"/>
      <c r="D1177" s="66"/>
      <c r="E1177" s="197"/>
      <c r="F1177" s="120"/>
      <c r="G1177" s="333"/>
      <c r="H1177" s="333"/>
      <c r="I1177" s="333"/>
      <c r="J1177" s="333"/>
      <c r="K1177" s="333"/>
      <c r="L1177" s="333"/>
      <c r="M1177" s="333"/>
      <c r="N1177" s="333"/>
      <c r="O1177" s="333"/>
      <c r="P1177" s="333"/>
      <c r="Q1177" s="333"/>
      <c r="R1177" s="333"/>
      <c r="S1177" s="333"/>
      <c r="T1177" s="333"/>
      <c r="U1177" s="333"/>
      <c r="V1177" s="333"/>
      <c r="W1177" s="333"/>
      <c r="X1177" s="333"/>
      <c r="Y1177" s="333"/>
      <c r="Z1177" s="333"/>
      <c r="AA1177" s="333"/>
      <c r="AB1177" s="333"/>
      <c r="AC1177" s="333"/>
      <c r="AD1177" s="333"/>
      <c r="AE1177" s="333"/>
      <c r="AF1177" s="333"/>
      <c r="AG1177" s="333"/>
      <c r="AH1177" s="333"/>
      <c r="AI1177" s="333"/>
      <c r="AJ1177" s="333"/>
      <c r="AK1177" s="333"/>
      <c r="AL1177" s="333"/>
      <c r="AM1177" s="333"/>
      <c r="AN1177" s="333"/>
      <c r="AO1177"/>
      <c r="AP1177"/>
      <c r="AQ1177"/>
      <c r="AR1177"/>
      <c r="AS1177" s="333"/>
      <c r="AT1177" s="333"/>
      <c r="AU1177" s="333"/>
      <c r="AV1177" s="333"/>
      <c r="AW1177" s="333"/>
      <c r="AX1177" s="333"/>
      <c r="AY1177" s="333"/>
      <c r="AZ1177" s="333"/>
      <c r="BA1177"/>
      <c r="BB1177"/>
      <c r="BC1177"/>
      <c r="BD1177"/>
      <c r="BE1177"/>
      <c r="BF1177"/>
      <c r="BG1177" s="333"/>
      <c r="BH1177" s="333"/>
      <c r="BI1177" s="333"/>
      <c r="BJ1177" s="333"/>
      <c r="BK1177" s="333"/>
      <c r="BL1177" s="333"/>
      <c r="BM1177" s="333"/>
      <c r="BN1177" s="333"/>
      <c r="BO1177" s="333"/>
      <c r="BP1177" s="333"/>
      <c r="BQ1177" s="333"/>
      <c r="BR1177" s="333"/>
      <c r="BS1177" s="333"/>
      <c r="BT1177" s="333"/>
      <c r="BU1177" s="333"/>
      <c r="BV1177" s="333"/>
      <c r="BW1177" s="333"/>
      <c r="BX1177" s="333"/>
      <c r="BY1177" s="333"/>
      <c r="BZ1177" s="333"/>
      <c r="CA1177" s="333"/>
      <c r="CB1177" s="333"/>
      <c r="CC1177" s="333"/>
      <c r="CD1177" s="333"/>
      <c r="CE1177" s="337"/>
      <c r="CF1177" s="337"/>
      <c r="CG1177" s="337"/>
      <c r="CH1177" s="337"/>
      <c r="CI1177" s="333"/>
      <c r="CJ1177" s="333"/>
      <c r="CK1177" s="333"/>
      <c r="CL1177" s="333"/>
      <c r="CM1177" s="333"/>
      <c r="CN1177" s="333"/>
      <c r="CO1177" s="333"/>
      <c r="CP1177" s="333"/>
      <c r="CQ1177" s="337"/>
      <c r="CR1177" s="337"/>
      <c r="CS1177" s="337"/>
      <c r="CT1177" s="337"/>
      <c r="CU1177" s="337"/>
      <c r="CV1177" s="337"/>
      <c r="CW1177" s="337"/>
      <c r="CX1177" s="337"/>
      <c r="CY1177" s="337"/>
      <c r="CZ1177" s="337"/>
      <c r="DA1177" s="337"/>
      <c r="DB1177" s="337"/>
      <c r="DC1177" s="337"/>
      <c r="DD1177" s="337"/>
      <c r="DE1177" s="337"/>
      <c r="DF1177" s="337"/>
      <c r="DG1177" s="337"/>
      <c r="DH1177" s="337"/>
      <c r="DI1177" s="337"/>
      <c r="DJ1177" s="337"/>
      <c r="DK1177" s="337"/>
      <c r="DL1177" s="337"/>
      <c r="DM1177"/>
      <c r="DN1177"/>
      <c r="DO1177"/>
      <c r="EA1177" s="333"/>
      <c r="EB1177" s="333"/>
      <c r="EC1177" s="333"/>
      <c r="ED1177" s="333"/>
      <c r="EE1177" s="333"/>
      <c r="EF1177" s="333"/>
      <c r="EG1177" s="333"/>
      <c r="EH1177" s="333"/>
      <c r="EJ1177" s="66"/>
      <c r="EL1177" s="66"/>
      <c r="EM1177" s="338"/>
    </row>
    <row r="1178" spans="1:143" s="83" customFormat="1">
      <c r="A1178" s="66"/>
      <c r="B1178" s="66"/>
      <c r="C1178" s="120"/>
      <c r="D1178" s="66"/>
      <c r="E1178" s="197"/>
      <c r="F1178" s="120"/>
      <c r="G1178" s="333"/>
      <c r="H1178" s="333"/>
      <c r="I1178" s="333"/>
      <c r="J1178" s="333"/>
      <c r="K1178" s="333"/>
      <c r="L1178" s="333"/>
      <c r="M1178" s="333"/>
      <c r="N1178" s="333"/>
      <c r="O1178" s="333"/>
      <c r="P1178" s="333"/>
      <c r="Q1178" s="333"/>
      <c r="R1178" s="333"/>
      <c r="S1178" s="333"/>
      <c r="T1178" s="333"/>
      <c r="U1178" s="333"/>
      <c r="V1178" s="333"/>
      <c r="W1178" s="333"/>
      <c r="X1178" s="333"/>
      <c r="Y1178" s="333"/>
      <c r="Z1178" s="333"/>
      <c r="AA1178" s="333"/>
      <c r="AB1178" s="333"/>
      <c r="AC1178" s="333"/>
      <c r="AD1178" s="333"/>
      <c r="AE1178" s="333"/>
      <c r="AF1178" s="333"/>
      <c r="AG1178" s="333"/>
      <c r="AH1178" s="333"/>
      <c r="AI1178" s="333"/>
      <c r="AJ1178" s="333"/>
      <c r="AK1178" s="333"/>
      <c r="AL1178" s="333"/>
      <c r="AM1178" s="333"/>
      <c r="AN1178" s="333"/>
      <c r="AO1178"/>
      <c r="AP1178"/>
      <c r="AQ1178"/>
      <c r="AR1178"/>
      <c r="AS1178" s="333"/>
      <c r="AT1178" s="333"/>
      <c r="AU1178" s="333"/>
      <c r="AV1178" s="333"/>
      <c r="AW1178" s="333"/>
      <c r="AX1178" s="333"/>
      <c r="AY1178" s="333"/>
      <c r="AZ1178" s="333"/>
      <c r="BA1178"/>
      <c r="BB1178"/>
      <c r="BC1178"/>
      <c r="BD1178"/>
      <c r="BE1178"/>
      <c r="BF1178"/>
      <c r="BG1178" s="333"/>
      <c r="BH1178" s="333"/>
      <c r="BI1178" s="333"/>
      <c r="BJ1178" s="333"/>
      <c r="BK1178" s="333"/>
      <c r="BL1178" s="333"/>
      <c r="BM1178" s="333"/>
      <c r="BN1178" s="333"/>
      <c r="BO1178" s="333"/>
      <c r="BP1178" s="333"/>
      <c r="BQ1178" s="333"/>
      <c r="BR1178" s="333"/>
      <c r="BS1178" s="333"/>
      <c r="BT1178" s="333"/>
      <c r="BU1178" s="333"/>
      <c r="BV1178" s="333"/>
      <c r="BW1178" s="333"/>
      <c r="BX1178" s="333"/>
      <c r="BY1178" s="333"/>
      <c r="BZ1178" s="333"/>
      <c r="CA1178" s="333"/>
      <c r="CB1178" s="333"/>
      <c r="CC1178" s="333"/>
      <c r="CD1178" s="333"/>
      <c r="CE1178" s="337"/>
      <c r="CF1178" s="337"/>
      <c r="CG1178" s="337"/>
      <c r="CH1178" s="337"/>
      <c r="CI1178" s="333"/>
      <c r="CJ1178" s="333"/>
      <c r="CK1178" s="333"/>
      <c r="CL1178" s="333"/>
      <c r="CM1178" s="333"/>
      <c r="CN1178" s="333"/>
      <c r="CO1178" s="333"/>
      <c r="CP1178" s="333"/>
      <c r="CQ1178" s="337"/>
      <c r="CR1178" s="337"/>
      <c r="CS1178" s="337"/>
      <c r="CT1178" s="337"/>
      <c r="CU1178" s="337"/>
      <c r="CV1178" s="337"/>
      <c r="CW1178" s="337"/>
      <c r="CX1178" s="337"/>
      <c r="CY1178" s="337"/>
      <c r="CZ1178" s="337"/>
      <c r="DA1178" s="337"/>
      <c r="DB1178" s="337"/>
      <c r="DC1178" s="337"/>
      <c r="DD1178" s="337"/>
      <c r="DE1178" s="337"/>
      <c r="DF1178" s="337"/>
      <c r="DG1178" s="337"/>
      <c r="DH1178" s="337"/>
      <c r="DI1178" s="337"/>
      <c r="DJ1178" s="337"/>
      <c r="DK1178" s="337"/>
      <c r="DL1178" s="337"/>
      <c r="DM1178"/>
      <c r="DN1178"/>
      <c r="DO1178"/>
      <c r="EA1178" s="333"/>
      <c r="EB1178" s="333"/>
      <c r="EC1178" s="333"/>
      <c r="ED1178" s="333"/>
      <c r="EE1178" s="333"/>
      <c r="EF1178" s="333"/>
      <c r="EG1178" s="333"/>
      <c r="EH1178" s="333"/>
      <c r="EJ1178" s="66"/>
      <c r="EL1178" s="66"/>
      <c r="EM1178" s="338"/>
    </row>
    <row r="1179" spans="1:143" s="83" customFormat="1">
      <c r="A1179" s="66"/>
      <c r="B1179" s="66"/>
      <c r="C1179" s="120"/>
      <c r="D1179" s="66"/>
      <c r="E1179" s="197"/>
      <c r="F1179" s="120"/>
      <c r="G1179" s="333"/>
      <c r="H1179" s="333"/>
      <c r="I1179" s="333"/>
      <c r="J1179" s="333"/>
      <c r="K1179" s="333"/>
      <c r="L1179" s="333"/>
      <c r="M1179" s="333"/>
      <c r="N1179" s="333"/>
      <c r="O1179" s="333"/>
      <c r="P1179" s="333"/>
      <c r="Q1179" s="333"/>
      <c r="R1179" s="333"/>
      <c r="S1179" s="333"/>
      <c r="T1179" s="333"/>
      <c r="U1179" s="333"/>
      <c r="V1179" s="333"/>
      <c r="W1179" s="333"/>
      <c r="X1179" s="333"/>
      <c r="Y1179" s="333"/>
      <c r="Z1179" s="333"/>
      <c r="AA1179" s="333"/>
      <c r="AB1179" s="333"/>
      <c r="AC1179" s="333"/>
      <c r="AD1179" s="333"/>
      <c r="AE1179" s="333"/>
      <c r="AF1179" s="333"/>
      <c r="AG1179" s="333"/>
      <c r="AH1179" s="333"/>
      <c r="AI1179" s="333"/>
      <c r="AJ1179" s="333"/>
      <c r="AK1179" s="333"/>
      <c r="AL1179" s="333"/>
      <c r="AM1179" s="333"/>
      <c r="AN1179" s="333"/>
      <c r="AO1179"/>
      <c r="AP1179"/>
      <c r="AQ1179"/>
      <c r="AR1179"/>
      <c r="AS1179" s="333"/>
      <c r="AT1179" s="333"/>
      <c r="AU1179" s="333"/>
      <c r="AV1179" s="333"/>
      <c r="AW1179" s="333"/>
      <c r="AX1179" s="333"/>
      <c r="AY1179" s="333"/>
      <c r="AZ1179" s="333"/>
      <c r="BA1179"/>
      <c r="BB1179"/>
      <c r="BC1179"/>
      <c r="BD1179"/>
      <c r="BE1179"/>
      <c r="BF1179"/>
      <c r="BG1179" s="333"/>
      <c r="BH1179" s="333"/>
      <c r="BI1179" s="333"/>
      <c r="BJ1179" s="333"/>
      <c r="BK1179" s="333"/>
      <c r="BL1179" s="333"/>
      <c r="BM1179" s="333"/>
      <c r="BN1179" s="333"/>
      <c r="BO1179" s="333"/>
      <c r="BP1179" s="333"/>
      <c r="BQ1179" s="333"/>
      <c r="BR1179" s="333"/>
      <c r="BS1179" s="333"/>
      <c r="BT1179" s="333"/>
      <c r="BU1179" s="333"/>
      <c r="BV1179" s="333"/>
      <c r="BW1179" s="333"/>
      <c r="BX1179" s="333"/>
      <c r="BY1179" s="333"/>
      <c r="BZ1179" s="333"/>
      <c r="CA1179" s="333"/>
      <c r="CB1179" s="333"/>
      <c r="CC1179" s="333"/>
      <c r="CD1179" s="333"/>
      <c r="CE1179" s="337"/>
      <c r="CF1179" s="337"/>
      <c r="CG1179" s="337"/>
      <c r="CH1179" s="337"/>
      <c r="CI1179" s="333"/>
      <c r="CJ1179" s="333"/>
      <c r="CK1179" s="333"/>
      <c r="CL1179" s="333"/>
      <c r="CM1179" s="333"/>
      <c r="CN1179" s="333"/>
      <c r="CO1179" s="333"/>
      <c r="CP1179" s="333"/>
      <c r="CQ1179" s="337"/>
      <c r="CR1179" s="337"/>
      <c r="CS1179" s="337"/>
      <c r="CT1179" s="337"/>
      <c r="CU1179" s="337"/>
      <c r="CV1179" s="337"/>
      <c r="CW1179" s="337"/>
      <c r="CX1179" s="337"/>
      <c r="CY1179" s="337"/>
      <c r="CZ1179" s="337"/>
      <c r="DA1179" s="337"/>
      <c r="DB1179" s="337"/>
      <c r="DC1179" s="337"/>
      <c r="DD1179" s="337"/>
      <c r="DE1179" s="337"/>
      <c r="DF1179" s="337"/>
      <c r="DG1179" s="337"/>
      <c r="DH1179" s="337"/>
      <c r="DI1179" s="337"/>
      <c r="DJ1179" s="337"/>
      <c r="DK1179" s="337"/>
      <c r="DL1179" s="337"/>
      <c r="DM1179"/>
      <c r="DN1179"/>
      <c r="DO1179"/>
      <c r="EA1179" s="333"/>
      <c r="EB1179" s="333"/>
      <c r="EC1179" s="333"/>
      <c r="ED1179" s="333"/>
      <c r="EE1179" s="333"/>
      <c r="EF1179" s="333"/>
      <c r="EG1179" s="333"/>
      <c r="EH1179" s="333"/>
      <c r="EJ1179" s="66"/>
      <c r="EL1179" s="66"/>
      <c r="EM1179" s="338"/>
    </row>
    <row r="1180" spans="1:143" s="83" customFormat="1">
      <c r="A1180" s="66"/>
      <c r="B1180" s="66"/>
      <c r="C1180" s="120"/>
      <c r="D1180" s="66"/>
      <c r="E1180" s="197"/>
      <c r="F1180" s="120"/>
      <c r="G1180" s="333"/>
      <c r="H1180" s="333"/>
      <c r="I1180" s="333"/>
      <c r="J1180" s="333"/>
      <c r="K1180" s="333"/>
      <c r="L1180" s="333"/>
      <c r="M1180" s="333"/>
      <c r="N1180" s="333"/>
      <c r="O1180" s="333"/>
      <c r="P1180" s="333"/>
      <c r="Q1180" s="333"/>
      <c r="R1180" s="333"/>
      <c r="S1180" s="333"/>
      <c r="T1180" s="333"/>
      <c r="U1180" s="333"/>
      <c r="V1180" s="333"/>
      <c r="W1180" s="333"/>
      <c r="X1180" s="333"/>
      <c r="Y1180" s="333"/>
      <c r="Z1180" s="333"/>
      <c r="AA1180" s="333"/>
      <c r="AB1180" s="333"/>
      <c r="AC1180" s="333"/>
      <c r="AD1180" s="333"/>
      <c r="AE1180" s="333"/>
      <c r="AF1180" s="333"/>
      <c r="AG1180" s="333"/>
      <c r="AH1180" s="333"/>
      <c r="AI1180" s="333"/>
      <c r="AJ1180" s="333"/>
      <c r="AK1180" s="333"/>
      <c r="AL1180" s="333"/>
      <c r="AM1180" s="333"/>
      <c r="AN1180" s="333"/>
      <c r="AO1180"/>
      <c r="AP1180"/>
      <c r="AQ1180"/>
      <c r="AR1180"/>
      <c r="AS1180" s="333"/>
      <c r="AT1180" s="333"/>
      <c r="AU1180" s="333"/>
      <c r="AV1180" s="333"/>
      <c r="AW1180" s="333"/>
      <c r="AX1180" s="333"/>
      <c r="AY1180" s="333"/>
      <c r="AZ1180" s="333"/>
      <c r="BA1180"/>
      <c r="BB1180"/>
      <c r="BC1180"/>
      <c r="BD1180"/>
      <c r="BE1180"/>
      <c r="BF1180"/>
      <c r="BG1180" s="333"/>
      <c r="BH1180" s="333"/>
      <c r="BI1180" s="333"/>
      <c r="BJ1180" s="333"/>
      <c r="BK1180" s="333"/>
      <c r="BL1180" s="333"/>
      <c r="BM1180" s="333"/>
      <c r="BN1180" s="333"/>
      <c r="BO1180" s="333"/>
      <c r="BP1180" s="333"/>
      <c r="BQ1180" s="333"/>
      <c r="BR1180" s="333"/>
      <c r="BS1180" s="333"/>
      <c r="BT1180" s="333"/>
      <c r="BU1180" s="333"/>
      <c r="BV1180" s="333"/>
      <c r="BW1180" s="333"/>
      <c r="BX1180" s="333"/>
      <c r="BY1180" s="333"/>
      <c r="BZ1180" s="333"/>
      <c r="CA1180" s="333"/>
      <c r="CB1180" s="333"/>
      <c r="CC1180" s="333"/>
      <c r="CD1180" s="333"/>
      <c r="CE1180" s="337"/>
      <c r="CF1180" s="337"/>
      <c r="CG1180" s="337"/>
      <c r="CH1180" s="337"/>
      <c r="CI1180" s="333"/>
      <c r="CJ1180" s="333"/>
      <c r="CK1180" s="333"/>
      <c r="CL1180" s="333"/>
      <c r="CM1180" s="333"/>
      <c r="CN1180" s="333"/>
      <c r="CO1180" s="333"/>
      <c r="CP1180" s="333"/>
      <c r="CQ1180" s="337"/>
      <c r="CR1180" s="337"/>
      <c r="CS1180" s="337"/>
      <c r="CT1180" s="337"/>
      <c r="CU1180" s="337"/>
      <c r="CV1180" s="337"/>
      <c r="CW1180" s="337"/>
      <c r="CX1180" s="337"/>
      <c r="CY1180" s="337"/>
      <c r="CZ1180" s="337"/>
      <c r="DA1180" s="337"/>
      <c r="DB1180" s="337"/>
      <c r="DC1180" s="337"/>
      <c r="DD1180" s="337"/>
      <c r="DE1180" s="337"/>
      <c r="DF1180" s="337"/>
      <c r="DG1180" s="337"/>
      <c r="DH1180" s="337"/>
      <c r="DI1180" s="337"/>
      <c r="DJ1180" s="337"/>
      <c r="DK1180" s="337"/>
      <c r="DL1180" s="337"/>
      <c r="DM1180"/>
      <c r="DN1180"/>
      <c r="DO1180"/>
      <c r="EA1180" s="333"/>
      <c r="EB1180" s="333"/>
      <c r="EC1180" s="333"/>
      <c r="ED1180" s="333"/>
      <c r="EE1180" s="333"/>
      <c r="EF1180" s="333"/>
      <c r="EG1180" s="333"/>
      <c r="EH1180" s="333"/>
      <c r="EJ1180" s="66"/>
      <c r="EL1180" s="66"/>
      <c r="EM1180" s="338"/>
    </row>
    <row r="1181" spans="1:143" s="83" customFormat="1">
      <c r="A1181" s="66"/>
      <c r="B1181" s="66"/>
      <c r="C1181" s="120"/>
      <c r="D1181" s="66"/>
      <c r="E1181" s="197"/>
      <c r="F1181" s="120"/>
      <c r="G1181" s="333"/>
      <c r="H1181" s="333"/>
      <c r="I1181" s="333"/>
      <c r="J1181" s="333"/>
      <c r="K1181" s="333"/>
      <c r="L1181" s="333"/>
      <c r="M1181" s="333"/>
      <c r="N1181" s="333"/>
      <c r="O1181" s="333"/>
      <c r="P1181" s="333"/>
      <c r="Q1181" s="333"/>
      <c r="R1181" s="333"/>
      <c r="S1181" s="333"/>
      <c r="T1181" s="333"/>
      <c r="U1181" s="333"/>
      <c r="V1181" s="333"/>
      <c r="W1181" s="333"/>
      <c r="X1181" s="333"/>
      <c r="Y1181" s="333"/>
      <c r="Z1181" s="333"/>
      <c r="AA1181" s="333"/>
      <c r="AB1181" s="333"/>
      <c r="AC1181" s="333"/>
      <c r="AD1181" s="333"/>
      <c r="AE1181" s="333"/>
      <c r="AF1181" s="333"/>
      <c r="AG1181" s="333"/>
      <c r="AH1181" s="333"/>
      <c r="AI1181" s="333"/>
      <c r="AJ1181" s="333"/>
      <c r="AK1181" s="333"/>
      <c r="AL1181" s="333"/>
      <c r="AM1181" s="333"/>
      <c r="AN1181" s="333"/>
      <c r="AO1181"/>
      <c r="AP1181"/>
      <c r="AQ1181"/>
      <c r="AR1181"/>
      <c r="AS1181" s="333"/>
      <c r="AT1181" s="333"/>
      <c r="AU1181" s="333"/>
      <c r="AV1181" s="333"/>
      <c r="AW1181" s="333"/>
      <c r="AX1181" s="333"/>
      <c r="AY1181" s="333"/>
      <c r="AZ1181" s="333"/>
      <c r="BA1181"/>
      <c r="BB1181"/>
      <c r="BC1181"/>
      <c r="BD1181"/>
      <c r="BE1181"/>
      <c r="BF1181"/>
      <c r="BG1181" s="333"/>
      <c r="BH1181" s="333"/>
      <c r="BI1181" s="333"/>
      <c r="BJ1181" s="333"/>
      <c r="BK1181" s="333"/>
      <c r="BL1181" s="333"/>
      <c r="BM1181" s="333"/>
      <c r="BN1181" s="333"/>
      <c r="BO1181" s="333"/>
      <c r="BP1181" s="333"/>
      <c r="BQ1181" s="333"/>
      <c r="BR1181" s="333"/>
      <c r="BS1181" s="333"/>
      <c r="BT1181" s="333"/>
      <c r="BU1181" s="333"/>
      <c r="BV1181" s="333"/>
      <c r="BW1181" s="333"/>
      <c r="BX1181" s="333"/>
      <c r="BY1181" s="333"/>
      <c r="BZ1181" s="333"/>
      <c r="CA1181" s="333"/>
      <c r="CB1181" s="333"/>
      <c r="CC1181" s="333"/>
      <c r="CD1181" s="333"/>
      <c r="CE1181" s="337"/>
      <c r="CF1181" s="337"/>
      <c r="CG1181" s="337"/>
      <c r="CH1181" s="337"/>
      <c r="CI1181" s="333"/>
      <c r="CJ1181" s="333"/>
      <c r="CK1181" s="333"/>
      <c r="CL1181" s="333"/>
      <c r="CM1181" s="333"/>
      <c r="CN1181" s="333"/>
      <c r="CO1181" s="333"/>
      <c r="CP1181" s="333"/>
      <c r="CQ1181" s="337"/>
      <c r="CR1181" s="337"/>
      <c r="CS1181" s="337"/>
      <c r="CT1181" s="337"/>
      <c r="CU1181" s="337"/>
      <c r="CV1181" s="337"/>
      <c r="CW1181" s="337"/>
      <c r="CX1181" s="337"/>
      <c r="CY1181" s="337"/>
      <c r="CZ1181" s="337"/>
      <c r="DA1181" s="337"/>
      <c r="DB1181" s="337"/>
      <c r="DC1181" s="337"/>
      <c r="DD1181" s="337"/>
      <c r="DE1181" s="337"/>
      <c r="DF1181" s="337"/>
      <c r="DG1181" s="337"/>
      <c r="DH1181" s="337"/>
      <c r="DI1181" s="337"/>
      <c r="DJ1181" s="337"/>
      <c r="DK1181" s="337"/>
      <c r="DL1181" s="337"/>
      <c r="DM1181"/>
      <c r="DN1181"/>
      <c r="DO1181"/>
      <c r="EA1181" s="333"/>
      <c r="EB1181" s="333"/>
      <c r="EC1181" s="333"/>
      <c r="ED1181" s="333"/>
      <c r="EE1181" s="333"/>
      <c r="EF1181" s="333"/>
      <c r="EG1181" s="333"/>
      <c r="EH1181" s="333"/>
      <c r="EJ1181" s="66"/>
      <c r="EL1181" s="66"/>
      <c r="EM1181" s="338"/>
    </row>
    <row r="1182" spans="1:143" s="83" customFormat="1">
      <c r="A1182" s="66"/>
      <c r="B1182" s="66"/>
      <c r="C1182" s="120"/>
      <c r="D1182" s="66"/>
      <c r="E1182" s="197"/>
      <c r="F1182" s="120"/>
      <c r="G1182" s="333"/>
      <c r="H1182" s="333"/>
      <c r="I1182" s="333"/>
      <c r="J1182" s="333"/>
      <c r="K1182" s="333"/>
      <c r="L1182" s="333"/>
      <c r="M1182" s="333"/>
      <c r="N1182" s="333"/>
      <c r="O1182" s="333"/>
      <c r="P1182" s="333"/>
      <c r="Q1182" s="333"/>
      <c r="R1182" s="333"/>
      <c r="S1182" s="333"/>
      <c r="T1182" s="333"/>
      <c r="U1182" s="333"/>
      <c r="V1182" s="333"/>
      <c r="W1182" s="333"/>
      <c r="X1182" s="333"/>
      <c r="Y1182" s="333"/>
      <c r="Z1182" s="333"/>
      <c r="AA1182" s="333"/>
      <c r="AB1182" s="333"/>
      <c r="AC1182" s="333"/>
      <c r="AD1182" s="333"/>
      <c r="AE1182" s="333"/>
      <c r="AF1182" s="333"/>
      <c r="AG1182" s="333"/>
      <c r="AH1182" s="333"/>
      <c r="AI1182" s="333"/>
      <c r="AJ1182" s="333"/>
      <c r="AK1182" s="333"/>
      <c r="AL1182" s="333"/>
      <c r="AM1182" s="333"/>
      <c r="AN1182" s="333"/>
      <c r="AO1182"/>
      <c r="AP1182"/>
      <c r="AQ1182"/>
      <c r="AR1182"/>
      <c r="AS1182" s="333"/>
      <c r="AT1182" s="333"/>
      <c r="AU1182" s="333"/>
      <c r="AV1182" s="333"/>
      <c r="AW1182" s="333"/>
      <c r="AX1182" s="333"/>
      <c r="AY1182" s="333"/>
      <c r="AZ1182" s="333"/>
      <c r="BA1182"/>
      <c r="BB1182"/>
      <c r="BC1182"/>
      <c r="BD1182"/>
      <c r="BE1182"/>
      <c r="BF1182"/>
      <c r="BG1182" s="333"/>
      <c r="BH1182" s="333"/>
      <c r="BI1182" s="333"/>
      <c r="BJ1182" s="333"/>
      <c r="BK1182" s="333"/>
      <c r="BL1182" s="333"/>
      <c r="BM1182" s="333"/>
      <c r="BN1182" s="333"/>
      <c r="BO1182" s="333"/>
      <c r="BP1182" s="333"/>
      <c r="BQ1182" s="333"/>
      <c r="BR1182" s="333"/>
      <c r="BS1182" s="333"/>
      <c r="BT1182" s="333"/>
      <c r="BU1182" s="333"/>
      <c r="BV1182" s="333"/>
      <c r="BW1182" s="333"/>
      <c r="BX1182" s="333"/>
      <c r="BY1182" s="333"/>
      <c r="BZ1182" s="333"/>
      <c r="CA1182" s="333"/>
      <c r="CB1182" s="333"/>
      <c r="CC1182" s="333"/>
      <c r="CD1182" s="333"/>
      <c r="CE1182" s="337"/>
      <c r="CF1182" s="337"/>
      <c r="CG1182" s="337"/>
      <c r="CH1182" s="337"/>
      <c r="CI1182" s="333"/>
      <c r="CJ1182" s="333"/>
      <c r="CK1182" s="333"/>
      <c r="CL1182" s="333"/>
      <c r="CM1182" s="333"/>
      <c r="CN1182" s="333"/>
      <c r="CO1182" s="333"/>
      <c r="CP1182" s="333"/>
      <c r="CQ1182" s="337"/>
      <c r="CR1182" s="337"/>
      <c r="CS1182" s="337"/>
      <c r="CT1182" s="337"/>
      <c r="CU1182" s="337"/>
      <c r="CV1182" s="337"/>
      <c r="CW1182" s="337"/>
      <c r="CX1182" s="337"/>
      <c r="CY1182" s="337"/>
      <c r="CZ1182" s="337"/>
      <c r="DA1182" s="337"/>
      <c r="DB1182" s="337"/>
      <c r="DC1182" s="337"/>
      <c r="DD1182" s="337"/>
      <c r="DE1182" s="337"/>
      <c r="DF1182" s="337"/>
      <c r="DG1182" s="337"/>
      <c r="DH1182" s="337"/>
      <c r="DI1182" s="337"/>
      <c r="DJ1182" s="337"/>
      <c r="DK1182" s="337"/>
      <c r="DL1182" s="337"/>
      <c r="DM1182"/>
      <c r="DN1182"/>
      <c r="DO1182"/>
      <c r="EA1182" s="333"/>
      <c r="EB1182" s="333"/>
      <c r="EC1182" s="333"/>
      <c r="ED1182" s="333"/>
      <c r="EE1182" s="333"/>
      <c r="EF1182" s="333"/>
      <c r="EG1182" s="333"/>
      <c r="EH1182" s="333"/>
      <c r="EJ1182" s="66"/>
      <c r="EL1182" s="66"/>
      <c r="EM1182" s="338"/>
    </row>
    <row r="1183" spans="1:143" s="83" customFormat="1">
      <c r="A1183" s="66"/>
      <c r="B1183" s="66"/>
      <c r="C1183" s="120"/>
      <c r="D1183" s="66"/>
      <c r="E1183" s="197"/>
      <c r="F1183" s="120"/>
      <c r="G1183" s="333"/>
      <c r="H1183" s="333"/>
      <c r="I1183" s="333"/>
      <c r="J1183" s="333"/>
      <c r="K1183" s="333"/>
      <c r="L1183" s="333"/>
      <c r="M1183" s="333"/>
      <c r="N1183" s="333"/>
      <c r="O1183" s="333"/>
      <c r="P1183" s="333"/>
      <c r="Q1183" s="333"/>
      <c r="R1183" s="333"/>
      <c r="S1183" s="333"/>
      <c r="T1183" s="333"/>
      <c r="U1183" s="333"/>
      <c r="V1183" s="333"/>
      <c r="W1183" s="333"/>
      <c r="X1183" s="333"/>
      <c r="Y1183" s="333"/>
      <c r="Z1183" s="333"/>
      <c r="AA1183" s="333"/>
      <c r="AB1183" s="333"/>
      <c r="AC1183" s="333"/>
      <c r="AD1183" s="333"/>
      <c r="AE1183" s="333"/>
      <c r="AF1183" s="333"/>
      <c r="AG1183" s="333"/>
      <c r="AH1183" s="333"/>
      <c r="AI1183" s="333"/>
      <c r="AJ1183" s="333"/>
      <c r="AK1183" s="333"/>
      <c r="AL1183" s="333"/>
      <c r="AM1183" s="333"/>
      <c r="AN1183" s="333"/>
      <c r="AO1183"/>
      <c r="AP1183"/>
      <c r="AQ1183"/>
      <c r="AR1183"/>
      <c r="AS1183" s="333"/>
      <c r="AT1183" s="333"/>
      <c r="AU1183" s="333"/>
      <c r="AV1183" s="333"/>
      <c r="AW1183" s="333"/>
      <c r="AX1183" s="333"/>
      <c r="AY1183" s="333"/>
      <c r="AZ1183" s="333"/>
      <c r="BA1183"/>
      <c r="BB1183"/>
      <c r="BC1183"/>
      <c r="BD1183"/>
      <c r="BE1183"/>
      <c r="BF1183"/>
      <c r="BG1183" s="333"/>
      <c r="BH1183" s="333"/>
      <c r="BI1183" s="333"/>
      <c r="BJ1183" s="333"/>
      <c r="BK1183" s="333"/>
      <c r="BL1183" s="333"/>
      <c r="BM1183" s="333"/>
      <c r="BN1183" s="333"/>
      <c r="BO1183" s="333"/>
      <c r="BP1183" s="333"/>
      <c r="BQ1183" s="333"/>
      <c r="BR1183" s="333"/>
      <c r="BS1183" s="333"/>
      <c r="BT1183" s="333"/>
      <c r="BU1183" s="333"/>
      <c r="BV1183" s="333"/>
      <c r="BW1183" s="333"/>
      <c r="BX1183" s="333"/>
      <c r="BY1183" s="333"/>
      <c r="BZ1183" s="333"/>
      <c r="CA1183" s="333"/>
      <c r="CB1183" s="333"/>
      <c r="CC1183" s="333"/>
      <c r="CD1183" s="333"/>
      <c r="CE1183" s="337"/>
      <c r="CF1183" s="337"/>
      <c r="CG1183" s="337"/>
      <c r="CH1183" s="337"/>
      <c r="CI1183" s="333"/>
      <c r="CJ1183" s="333"/>
      <c r="CK1183" s="333"/>
      <c r="CL1183" s="333"/>
      <c r="CM1183" s="333"/>
      <c r="CN1183" s="333"/>
      <c r="CO1183" s="333"/>
      <c r="CP1183" s="333"/>
      <c r="CQ1183" s="337"/>
      <c r="CR1183" s="337"/>
      <c r="CS1183" s="337"/>
      <c r="CT1183" s="337"/>
      <c r="CU1183" s="337"/>
      <c r="CV1183" s="337"/>
      <c r="CW1183" s="337"/>
      <c r="CX1183" s="337"/>
      <c r="CY1183" s="337"/>
      <c r="CZ1183" s="337"/>
      <c r="DA1183" s="337"/>
      <c r="DB1183" s="337"/>
      <c r="DC1183" s="337"/>
      <c r="DD1183" s="337"/>
      <c r="DE1183" s="337"/>
      <c r="DF1183" s="337"/>
      <c r="DG1183" s="337"/>
      <c r="DH1183" s="337"/>
      <c r="DI1183" s="337"/>
      <c r="DJ1183" s="337"/>
      <c r="DK1183" s="337"/>
      <c r="DL1183" s="337"/>
      <c r="DM1183"/>
      <c r="DN1183"/>
      <c r="DO1183"/>
      <c r="EA1183" s="333"/>
      <c r="EB1183" s="333"/>
      <c r="EC1183" s="333"/>
      <c r="ED1183" s="333"/>
      <c r="EE1183" s="333"/>
      <c r="EF1183" s="333"/>
      <c r="EG1183" s="333"/>
      <c r="EH1183" s="333"/>
      <c r="EJ1183" s="66"/>
      <c r="EL1183" s="66"/>
      <c r="EM1183" s="338"/>
    </row>
    <row r="1184" spans="1:143" s="83" customFormat="1">
      <c r="A1184" s="66"/>
      <c r="B1184" s="66"/>
      <c r="C1184" s="120"/>
      <c r="D1184" s="66"/>
      <c r="E1184" s="197"/>
      <c r="F1184" s="120"/>
      <c r="G1184" s="333"/>
      <c r="H1184" s="333"/>
      <c r="I1184" s="333"/>
      <c r="J1184" s="333"/>
      <c r="K1184" s="333"/>
      <c r="L1184" s="333"/>
      <c r="M1184" s="333"/>
      <c r="N1184" s="333"/>
      <c r="O1184" s="333"/>
      <c r="P1184" s="333"/>
      <c r="Q1184" s="333"/>
      <c r="R1184" s="333"/>
      <c r="S1184" s="333"/>
      <c r="T1184" s="333"/>
      <c r="U1184" s="333"/>
      <c r="V1184" s="333"/>
      <c r="W1184" s="333"/>
      <c r="X1184" s="333"/>
      <c r="Y1184" s="333"/>
      <c r="Z1184" s="333"/>
      <c r="AA1184" s="333"/>
      <c r="AB1184" s="333"/>
      <c r="AC1184" s="333"/>
      <c r="AD1184" s="333"/>
      <c r="AE1184" s="333"/>
      <c r="AF1184" s="333"/>
      <c r="AG1184" s="333"/>
      <c r="AH1184" s="333"/>
      <c r="AI1184" s="333"/>
      <c r="AJ1184" s="333"/>
      <c r="AK1184" s="333"/>
      <c r="AL1184" s="333"/>
      <c r="AM1184" s="333"/>
      <c r="AN1184" s="333"/>
      <c r="AO1184"/>
      <c r="AP1184"/>
      <c r="AQ1184"/>
      <c r="AR1184"/>
      <c r="AS1184" s="333"/>
      <c r="AT1184" s="333"/>
      <c r="AU1184" s="333"/>
      <c r="AV1184" s="333"/>
      <c r="AW1184" s="333"/>
      <c r="AX1184" s="333"/>
      <c r="AY1184" s="333"/>
      <c r="AZ1184" s="333"/>
      <c r="BA1184"/>
      <c r="BB1184"/>
      <c r="BC1184"/>
      <c r="BD1184"/>
      <c r="BE1184"/>
      <c r="BF1184"/>
      <c r="BG1184" s="333"/>
      <c r="BH1184" s="333"/>
      <c r="BI1184" s="333"/>
      <c r="BJ1184" s="333"/>
      <c r="BK1184" s="333"/>
      <c r="BL1184" s="333"/>
      <c r="BM1184" s="333"/>
      <c r="BN1184" s="333"/>
      <c r="BO1184" s="333"/>
      <c r="BP1184" s="333"/>
      <c r="BQ1184" s="333"/>
      <c r="BR1184" s="333"/>
      <c r="BS1184" s="333"/>
      <c r="BT1184" s="333"/>
      <c r="BU1184" s="333"/>
      <c r="BV1184" s="333"/>
      <c r="BW1184" s="333"/>
      <c r="BX1184" s="333"/>
      <c r="BY1184" s="333"/>
      <c r="BZ1184" s="333"/>
      <c r="CA1184" s="333"/>
      <c r="CB1184" s="333"/>
      <c r="CC1184" s="333"/>
      <c r="CD1184" s="333"/>
      <c r="CE1184" s="337"/>
      <c r="CF1184" s="337"/>
      <c r="CG1184" s="337"/>
      <c r="CH1184" s="337"/>
      <c r="CI1184" s="333"/>
      <c r="CJ1184" s="333"/>
      <c r="CK1184" s="333"/>
      <c r="CL1184" s="333"/>
      <c r="CM1184" s="333"/>
      <c r="CN1184" s="333"/>
      <c r="CO1184" s="333"/>
      <c r="CP1184" s="333"/>
      <c r="CQ1184" s="337"/>
      <c r="CR1184" s="337"/>
      <c r="CS1184" s="337"/>
      <c r="CT1184" s="337"/>
      <c r="CU1184" s="337"/>
      <c r="CV1184" s="337"/>
      <c r="CW1184" s="337"/>
      <c r="CX1184" s="337"/>
      <c r="CY1184" s="337"/>
      <c r="CZ1184" s="337"/>
      <c r="DA1184" s="337"/>
      <c r="DB1184" s="337"/>
      <c r="DC1184" s="337"/>
      <c r="DD1184" s="337"/>
      <c r="DE1184" s="337"/>
      <c r="DF1184" s="337"/>
      <c r="DG1184" s="337"/>
      <c r="DH1184" s="337"/>
      <c r="DI1184" s="337"/>
      <c r="DJ1184" s="337"/>
      <c r="DK1184" s="337"/>
      <c r="DL1184" s="337"/>
      <c r="DM1184"/>
      <c r="DN1184"/>
      <c r="DO1184"/>
      <c r="EA1184" s="333"/>
      <c r="EB1184" s="333"/>
      <c r="EC1184" s="333"/>
      <c r="ED1184" s="333"/>
      <c r="EE1184" s="333"/>
      <c r="EF1184" s="333"/>
      <c r="EG1184" s="333"/>
      <c r="EH1184" s="333"/>
      <c r="EJ1184" s="66"/>
      <c r="EL1184" s="66"/>
      <c r="EM1184" s="338"/>
    </row>
    <row r="1185" spans="1:143" s="83" customFormat="1">
      <c r="A1185" s="66"/>
      <c r="B1185" s="66"/>
      <c r="C1185" s="120"/>
      <c r="D1185" s="66"/>
      <c r="E1185" s="197"/>
      <c r="F1185" s="120"/>
      <c r="G1185" s="333"/>
      <c r="H1185" s="333"/>
      <c r="I1185" s="333"/>
      <c r="J1185" s="333"/>
      <c r="K1185" s="333"/>
      <c r="L1185" s="333"/>
      <c r="M1185" s="333"/>
      <c r="N1185" s="333"/>
      <c r="O1185" s="333"/>
      <c r="P1185" s="333"/>
      <c r="Q1185" s="333"/>
      <c r="R1185" s="333"/>
      <c r="S1185" s="333"/>
      <c r="T1185" s="333"/>
      <c r="U1185" s="333"/>
      <c r="V1185" s="333"/>
      <c r="W1185" s="333"/>
      <c r="X1185" s="333"/>
      <c r="Y1185" s="333"/>
      <c r="Z1185" s="333"/>
      <c r="AA1185" s="333"/>
      <c r="AB1185" s="333"/>
      <c r="AC1185" s="333"/>
      <c r="AD1185" s="333"/>
      <c r="AE1185" s="333"/>
      <c r="AF1185" s="333"/>
      <c r="AG1185" s="333"/>
      <c r="AH1185" s="333"/>
      <c r="AI1185" s="333"/>
      <c r="AJ1185" s="333"/>
      <c r="AK1185" s="333"/>
      <c r="AL1185" s="333"/>
      <c r="AM1185" s="333"/>
      <c r="AN1185" s="333"/>
      <c r="AO1185"/>
      <c r="AP1185"/>
      <c r="AQ1185"/>
      <c r="AR1185"/>
      <c r="AS1185" s="333"/>
      <c r="AT1185" s="333"/>
      <c r="AU1185" s="333"/>
      <c r="AV1185" s="333"/>
      <c r="AW1185" s="333"/>
      <c r="AX1185" s="333"/>
      <c r="AY1185" s="333"/>
      <c r="AZ1185" s="333"/>
      <c r="BA1185"/>
      <c r="BB1185"/>
      <c r="BC1185"/>
      <c r="BD1185"/>
      <c r="BE1185"/>
      <c r="BF1185"/>
      <c r="BG1185" s="333"/>
      <c r="BH1185" s="333"/>
      <c r="BI1185" s="333"/>
      <c r="BJ1185" s="333"/>
      <c r="BK1185" s="333"/>
      <c r="BL1185" s="333"/>
      <c r="BM1185" s="333"/>
      <c r="BN1185" s="333"/>
      <c r="BO1185" s="333"/>
      <c r="BP1185" s="333"/>
      <c r="BQ1185" s="333"/>
      <c r="BR1185" s="333"/>
      <c r="BS1185" s="333"/>
      <c r="BT1185" s="333"/>
      <c r="BU1185" s="333"/>
      <c r="BV1185" s="333"/>
      <c r="BW1185" s="333"/>
      <c r="BX1185" s="333"/>
      <c r="BY1185" s="333"/>
      <c r="BZ1185" s="333"/>
      <c r="CA1185" s="333"/>
      <c r="CB1185" s="333"/>
      <c r="CC1185" s="333"/>
      <c r="CD1185" s="333"/>
      <c r="CE1185" s="337"/>
      <c r="CF1185" s="337"/>
      <c r="CG1185" s="337"/>
      <c r="CH1185" s="337"/>
      <c r="CI1185" s="333"/>
      <c r="CJ1185" s="333"/>
      <c r="CK1185" s="333"/>
      <c r="CL1185" s="333"/>
      <c r="CM1185" s="333"/>
      <c r="CN1185" s="333"/>
      <c r="CO1185" s="333"/>
      <c r="CP1185" s="333"/>
      <c r="CQ1185" s="337"/>
      <c r="CR1185" s="337"/>
      <c r="CS1185" s="337"/>
      <c r="CT1185" s="337"/>
      <c r="CU1185" s="337"/>
      <c r="CV1185" s="337"/>
      <c r="CW1185" s="337"/>
      <c r="CX1185" s="337"/>
      <c r="CY1185" s="337"/>
      <c r="CZ1185" s="337"/>
      <c r="DA1185" s="337"/>
      <c r="DB1185" s="337"/>
      <c r="DC1185" s="337"/>
      <c r="DD1185" s="337"/>
      <c r="DE1185" s="337"/>
      <c r="DF1185" s="337"/>
      <c r="DG1185" s="337"/>
      <c r="DH1185" s="337"/>
      <c r="DI1185" s="337"/>
      <c r="DJ1185" s="337"/>
      <c r="DK1185" s="337"/>
      <c r="DL1185" s="337"/>
      <c r="DM1185"/>
      <c r="DN1185"/>
      <c r="DO1185"/>
      <c r="EA1185" s="333"/>
      <c r="EB1185" s="333"/>
      <c r="EC1185" s="333"/>
      <c r="ED1185" s="333"/>
      <c r="EE1185" s="333"/>
      <c r="EF1185" s="333"/>
      <c r="EG1185" s="333"/>
      <c r="EH1185" s="333"/>
      <c r="EJ1185" s="66"/>
      <c r="EL1185" s="66"/>
      <c r="EM1185" s="338"/>
    </row>
    <row r="1186" spans="1:143" s="83" customFormat="1">
      <c r="A1186" s="66"/>
      <c r="B1186" s="66"/>
      <c r="C1186" s="120"/>
      <c r="D1186" s="66"/>
      <c r="E1186" s="197"/>
      <c r="F1186" s="120"/>
      <c r="G1186" s="333"/>
      <c r="H1186" s="333"/>
      <c r="I1186" s="333"/>
      <c r="J1186" s="333"/>
      <c r="K1186" s="333"/>
      <c r="L1186" s="333"/>
      <c r="M1186" s="333"/>
      <c r="N1186" s="333"/>
      <c r="O1186" s="333"/>
      <c r="P1186" s="333"/>
      <c r="Q1186" s="333"/>
      <c r="R1186" s="333"/>
      <c r="S1186" s="333"/>
      <c r="T1186" s="333"/>
      <c r="U1186" s="333"/>
      <c r="V1186" s="333"/>
      <c r="W1186" s="333"/>
      <c r="X1186" s="333"/>
      <c r="Y1186" s="333"/>
      <c r="Z1186" s="333"/>
      <c r="AA1186" s="333"/>
      <c r="AB1186" s="333"/>
      <c r="AC1186" s="333"/>
      <c r="AD1186" s="333"/>
      <c r="AE1186" s="333"/>
      <c r="AF1186" s="333"/>
      <c r="AG1186" s="333"/>
      <c r="AH1186" s="333"/>
      <c r="AI1186" s="333"/>
      <c r="AJ1186" s="333"/>
      <c r="AK1186" s="333"/>
      <c r="AL1186" s="333"/>
      <c r="AM1186" s="333"/>
      <c r="AN1186" s="333"/>
      <c r="AO1186"/>
      <c r="AP1186"/>
      <c r="AQ1186"/>
      <c r="AR1186"/>
      <c r="AS1186" s="333"/>
      <c r="AT1186" s="333"/>
      <c r="AU1186" s="333"/>
      <c r="AV1186" s="333"/>
      <c r="AW1186" s="333"/>
      <c r="AX1186" s="333"/>
      <c r="AY1186" s="333"/>
      <c r="AZ1186" s="333"/>
      <c r="BA1186"/>
      <c r="BB1186"/>
      <c r="BC1186"/>
      <c r="BD1186"/>
      <c r="BE1186"/>
      <c r="BF1186"/>
      <c r="BG1186" s="333"/>
      <c r="BH1186" s="333"/>
      <c r="BI1186" s="333"/>
      <c r="BJ1186" s="333"/>
      <c r="BK1186" s="333"/>
      <c r="BL1186" s="333"/>
      <c r="BM1186" s="333"/>
      <c r="BN1186" s="333"/>
      <c r="BO1186" s="333"/>
      <c r="BP1186" s="333"/>
      <c r="BQ1186" s="333"/>
      <c r="BR1186" s="333"/>
      <c r="BS1186" s="333"/>
      <c r="BT1186" s="333"/>
      <c r="BU1186" s="333"/>
      <c r="BV1186" s="333"/>
      <c r="BW1186" s="333"/>
      <c r="BX1186" s="333"/>
      <c r="BY1186" s="333"/>
      <c r="BZ1186" s="333"/>
      <c r="CA1186" s="333"/>
      <c r="CB1186" s="333"/>
      <c r="CC1186" s="333"/>
      <c r="CD1186" s="333"/>
      <c r="CE1186" s="337"/>
      <c r="CF1186" s="337"/>
      <c r="CG1186" s="337"/>
      <c r="CH1186" s="337"/>
      <c r="CI1186" s="333"/>
      <c r="CJ1186" s="333"/>
      <c r="CK1186" s="333"/>
      <c r="CL1186" s="333"/>
      <c r="CM1186" s="333"/>
      <c r="CN1186" s="333"/>
      <c r="CO1186" s="333"/>
      <c r="CP1186" s="333"/>
      <c r="CQ1186" s="337"/>
      <c r="CR1186" s="337"/>
      <c r="CS1186" s="337"/>
      <c r="CT1186" s="337"/>
      <c r="CU1186" s="337"/>
      <c r="CV1186" s="337"/>
      <c r="CW1186" s="337"/>
      <c r="CX1186" s="337"/>
      <c r="CY1186" s="337"/>
      <c r="CZ1186" s="337"/>
      <c r="DA1186" s="337"/>
      <c r="DB1186" s="337"/>
      <c r="DC1186" s="337"/>
      <c r="DD1186" s="337"/>
      <c r="DE1186" s="337"/>
      <c r="DF1186" s="337"/>
      <c r="DG1186" s="337"/>
      <c r="DH1186" s="337"/>
      <c r="DI1186" s="337"/>
      <c r="DJ1186" s="337"/>
      <c r="DK1186" s="337"/>
      <c r="DL1186" s="337"/>
      <c r="DM1186"/>
      <c r="DN1186"/>
      <c r="DO1186"/>
      <c r="EA1186" s="333"/>
      <c r="EB1186" s="333"/>
      <c r="EC1186" s="333"/>
      <c r="ED1186" s="333"/>
      <c r="EE1186" s="333"/>
      <c r="EF1186" s="333"/>
      <c r="EG1186" s="333"/>
      <c r="EH1186" s="333"/>
      <c r="EJ1186" s="66"/>
      <c r="EL1186" s="66"/>
      <c r="EM1186" s="338"/>
    </row>
    <row r="1187" spans="1:143" s="83" customFormat="1">
      <c r="A1187" s="66"/>
      <c r="B1187" s="66"/>
      <c r="C1187" s="120"/>
      <c r="D1187" s="66"/>
      <c r="E1187" s="197"/>
      <c r="F1187" s="120"/>
      <c r="G1187" s="333"/>
      <c r="H1187" s="333"/>
      <c r="I1187" s="333"/>
      <c r="J1187" s="333"/>
      <c r="K1187" s="333"/>
      <c r="L1187" s="333"/>
      <c r="M1187" s="333"/>
      <c r="N1187" s="333"/>
      <c r="O1187" s="333"/>
      <c r="P1187" s="333"/>
      <c r="Q1187" s="333"/>
      <c r="R1187" s="333"/>
      <c r="S1187" s="333"/>
      <c r="T1187" s="333"/>
      <c r="U1187" s="333"/>
      <c r="V1187" s="333"/>
      <c r="W1187" s="333"/>
      <c r="X1187" s="333"/>
      <c r="Y1187" s="333"/>
      <c r="Z1187" s="333"/>
      <c r="AA1187" s="333"/>
      <c r="AB1187" s="333"/>
      <c r="AC1187" s="333"/>
      <c r="AD1187" s="333"/>
      <c r="AE1187" s="333"/>
      <c r="AF1187" s="333"/>
      <c r="AG1187" s="333"/>
      <c r="AH1187" s="333"/>
      <c r="AI1187" s="333"/>
      <c r="AJ1187" s="333"/>
      <c r="AK1187" s="333"/>
      <c r="AL1187" s="333"/>
      <c r="AM1187" s="333"/>
      <c r="AN1187" s="333"/>
      <c r="AO1187"/>
      <c r="AP1187"/>
      <c r="AQ1187"/>
      <c r="AR1187"/>
      <c r="AS1187" s="333"/>
      <c r="AT1187" s="333"/>
      <c r="AU1187" s="333"/>
      <c r="AV1187" s="333"/>
      <c r="AW1187" s="333"/>
      <c r="AX1187" s="333"/>
      <c r="AY1187" s="333"/>
      <c r="AZ1187" s="333"/>
      <c r="BA1187"/>
      <c r="BB1187"/>
      <c r="BC1187"/>
      <c r="BD1187"/>
      <c r="BE1187"/>
      <c r="BF1187"/>
      <c r="BG1187" s="333"/>
      <c r="BH1187" s="333"/>
      <c r="BI1187" s="333"/>
      <c r="BJ1187" s="333"/>
      <c r="BK1187" s="333"/>
      <c r="BL1187" s="333"/>
      <c r="BM1187" s="333"/>
      <c r="BN1187" s="333"/>
      <c r="BO1187" s="333"/>
      <c r="BP1187" s="333"/>
      <c r="BQ1187" s="333"/>
      <c r="BR1187" s="333"/>
      <c r="BS1187" s="333"/>
      <c r="BT1187" s="333"/>
      <c r="BU1187" s="333"/>
      <c r="BV1187" s="333"/>
      <c r="BW1187" s="333"/>
      <c r="BX1187" s="333"/>
      <c r="BY1187" s="333"/>
      <c r="BZ1187" s="333"/>
      <c r="CA1187" s="333"/>
      <c r="CB1187" s="333"/>
      <c r="CC1187" s="333"/>
      <c r="CD1187" s="333"/>
      <c r="CE1187" s="337"/>
      <c r="CF1187" s="337"/>
      <c r="CG1187" s="337"/>
      <c r="CH1187" s="337"/>
      <c r="CI1187" s="333"/>
      <c r="CJ1187" s="333"/>
      <c r="CK1187" s="333"/>
      <c r="CL1187" s="333"/>
      <c r="CM1187" s="333"/>
      <c r="CN1187" s="333"/>
      <c r="CO1187" s="333"/>
      <c r="CP1187" s="333"/>
      <c r="CQ1187" s="337"/>
      <c r="CR1187" s="337"/>
      <c r="CS1187" s="337"/>
      <c r="CT1187" s="337"/>
      <c r="CU1187" s="337"/>
      <c r="CV1187" s="337"/>
      <c r="CW1187" s="337"/>
      <c r="CX1187" s="337"/>
      <c r="CY1187" s="337"/>
      <c r="CZ1187" s="337"/>
      <c r="DA1187" s="337"/>
      <c r="DB1187" s="337"/>
      <c r="DC1187" s="337"/>
      <c r="DD1187" s="337"/>
      <c r="DE1187" s="337"/>
      <c r="DF1187" s="337"/>
      <c r="DG1187" s="337"/>
      <c r="DH1187" s="337"/>
      <c r="DI1187" s="337"/>
      <c r="DJ1187" s="337"/>
      <c r="DK1187" s="337"/>
      <c r="DL1187" s="337"/>
      <c r="DM1187"/>
      <c r="DN1187"/>
      <c r="DO1187"/>
      <c r="EA1187" s="333"/>
      <c r="EB1187" s="333"/>
      <c r="EC1187" s="333"/>
      <c r="ED1187" s="333"/>
      <c r="EE1187" s="333"/>
      <c r="EF1187" s="333"/>
      <c r="EG1187" s="333"/>
      <c r="EH1187" s="333"/>
      <c r="EJ1187" s="66"/>
      <c r="EL1187" s="66"/>
      <c r="EM1187" s="338"/>
    </row>
    <row r="1188" spans="1:143" s="83" customFormat="1">
      <c r="A1188" s="66"/>
      <c r="B1188" s="66"/>
      <c r="C1188" s="120"/>
      <c r="D1188" s="66"/>
      <c r="E1188" s="197"/>
      <c r="F1188" s="120"/>
      <c r="G1188" s="333"/>
      <c r="H1188" s="333"/>
      <c r="I1188" s="333"/>
      <c r="J1188" s="333"/>
      <c r="K1188" s="333"/>
      <c r="L1188" s="333"/>
      <c r="M1188" s="333"/>
      <c r="N1188" s="333"/>
      <c r="O1188" s="333"/>
      <c r="P1188" s="333"/>
      <c r="Q1188" s="333"/>
      <c r="R1188" s="333"/>
      <c r="S1188" s="333"/>
      <c r="T1188" s="333"/>
      <c r="U1188" s="333"/>
      <c r="V1188" s="333"/>
      <c r="W1188" s="333"/>
      <c r="X1188" s="333"/>
      <c r="Y1188" s="333"/>
      <c r="Z1188" s="333"/>
      <c r="AA1188" s="333"/>
      <c r="AB1188" s="333"/>
      <c r="AC1188" s="333"/>
      <c r="AD1188" s="333"/>
      <c r="AE1188" s="333"/>
      <c r="AF1188" s="333"/>
      <c r="AG1188" s="333"/>
      <c r="AH1188" s="333"/>
      <c r="AI1188" s="333"/>
      <c r="AJ1188" s="333"/>
      <c r="AK1188" s="333"/>
      <c r="AL1188" s="333"/>
      <c r="AM1188" s="333"/>
      <c r="AN1188" s="333"/>
      <c r="AO1188"/>
      <c r="AP1188"/>
      <c r="AQ1188"/>
      <c r="AR1188"/>
      <c r="AS1188" s="333"/>
      <c r="AT1188" s="333"/>
      <c r="AU1188" s="333"/>
      <c r="AV1188" s="333"/>
      <c r="AW1188" s="333"/>
      <c r="AX1188" s="333"/>
      <c r="AY1188" s="333"/>
      <c r="AZ1188" s="333"/>
      <c r="BA1188"/>
      <c r="BB1188"/>
      <c r="BC1188"/>
      <c r="BD1188"/>
      <c r="BE1188"/>
      <c r="BF1188"/>
      <c r="BG1188" s="333"/>
      <c r="BH1188" s="333"/>
      <c r="BI1188" s="333"/>
      <c r="BJ1188" s="333"/>
      <c r="BK1188" s="333"/>
      <c r="BL1188" s="333"/>
      <c r="BM1188" s="333"/>
      <c r="BN1188" s="333"/>
      <c r="BO1188" s="333"/>
      <c r="BP1188" s="333"/>
      <c r="BQ1188" s="333"/>
      <c r="BR1188" s="333"/>
      <c r="BS1188" s="333"/>
      <c r="BT1188" s="333"/>
      <c r="BU1188" s="333"/>
      <c r="BV1188" s="333"/>
      <c r="BW1188" s="333"/>
      <c r="BX1188" s="333"/>
      <c r="BY1188" s="333"/>
      <c r="BZ1188" s="333"/>
      <c r="CA1188" s="333"/>
      <c r="CB1188" s="333"/>
      <c r="CC1188" s="333"/>
      <c r="CD1188" s="333"/>
      <c r="CE1188" s="337"/>
      <c r="CF1188" s="337"/>
      <c r="CG1188" s="337"/>
      <c r="CH1188" s="337"/>
      <c r="CI1188" s="333"/>
      <c r="CJ1188" s="333"/>
      <c r="CK1188" s="333"/>
      <c r="CL1188" s="333"/>
      <c r="CM1188" s="333"/>
      <c r="CN1188" s="333"/>
      <c r="CO1188" s="333"/>
      <c r="CP1188" s="333"/>
      <c r="CQ1188" s="337"/>
      <c r="CR1188" s="337"/>
      <c r="CS1188" s="337"/>
      <c r="CT1188" s="337"/>
      <c r="CU1188" s="337"/>
      <c r="CV1188" s="337"/>
      <c r="CW1188" s="337"/>
      <c r="CX1188" s="337"/>
      <c r="CY1188" s="337"/>
      <c r="CZ1188" s="337"/>
      <c r="DA1188" s="337"/>
      <c r="DB1188" s="337"/>
      <c r="DC1188" s="337"/>
      <c r="DD1188" s="337"/>
      <c r="DE1188" s="337"/>
      <c r="DF1188" s="337"/>
      <c r="DG1188" s="337"/>
      <c r="DH1188" s="337"/>
      <c r="DI1188" s="337"/>
      <c r="DJ1188" s="337"/>
      <c r="DK1188" s="337"/>
      <c r="DL1188" s="337"/>
      <c r="DM1188"/>
      <c r="DN1188"/>
      <c r="DO1188"/>
      <c r="EA1188" s="333"/>
      <c r="EB1188" s="333"/>
      <c r="EC1188" s="333"/>
      <c r="ED1188" s="333"/>
      <c r="EE1188" s="333"/>
      <c r="EF1188" s="333"/>
      <c r="EG1188" s="333"/>
      <c r="EH1188" s="333"/>
      <c r="EJ1188" s="66"/>
      <c r="EL1188" s="66"/>
      <c r="EM1188" s="338"/>
    </row>
    <row r="1189" spans="1:143" s="83" customFormat="1">
      <c r="A1189" s="66"/>
      <c r="B1189" s="66"/>
      <c r="C1189" s="120"/>
      <c r="D1189" s="66"/>
      <c r="E1189" s="197"/>
      <c r="F1189" s="120"/>
      <c r="G1189" s="333"/>
      <c r="H1189" s="333"/>
      <c r="I1189" s="333"/>
      <c r="J1189" s="333"/>
      <c r="K1189" s="333"/>
      <c r="L1189" s="333"/>
      <c r="M1189" s="333"/>
      <c r="N1189" s="333"/>
      <c r="O1189" s="333"/>
      <c r="P1189" s="333"/>
      <c r="Q1189" s="333"/>
      <c r="R1189" s="333"/>
      <c r="S1189" s="333"/>
      <c r="T1189" s="333"/>
      <c r="U1189" s="333"/>
      <c r="V1189" s="333"/>
      <c r="W1189" s="333"/>
      <c r="X1189" s="333"/>
      <c r="Y1189" s="333"/>
      <c r="Z1189" s="333"/>
      <c r="AA1189" s="333"/>
      <c r="AB1189" s="333"/>
      <c r="AC1189" s="333"/>
      <c r="AD1189" s="333"/>
      <c r="AE1189" s="333"/>
      <c r="AF1189" s="333"/>
      <c r="AG1189" s="333"/>
      <c r="AH1189" s="333"/>
      <c r="AI1189" s="333"/>
      <c r="AJ1189" s="333"/>
      <c r="AK1189" s="333"/>
      <c r="AL1189" s="333"/>
      <c r="AM1189" s="333"/>
      <c r="AN1189" s="333"/>
      <c r="AO1189"/>
      <c r="AP1189"/>
      <c r="AQ1189"/>
      <c r="AR1189"/>
      <c r="AS1189" s="333"/>
      <c r="AT1189" s="333"/>
      <c r="AU1189" s="333"/>
      <c r="AV1189" s="333"/>
      <c r="AW1189" s="333"/>
      <c r="AX1189" s="333"/>
      <c r="AY1189" s="333"/>
      <c r="AZ1189" s="333"/>
      <c r="BA1189"/>
      <c r="BB1189"/>
      <c r="BC1189"/>
      <c r="BD1189"/>
      <c r="BE1189"/>
      <c r="BF1189"/>
      <c r="BG1189" s="333"/>
      <c r="BH1189" s="333"/>
      <c r="BI1189" s="333"/>
      <c r="BJ1189" s="333"/>
      <c r="BK1189" s="333"/>
      <c r="BL1189" s="333"/>
      <c r="BM1189" s="333"/>
      <c r="BN1189" s="333"/>
      <c r="BO1189" s="333"/>
      <c r="BP1189" s="333"/>
      <c r="BQ1189" s="333"/>
      <c r="BR1189" s="333"/>
      <c r="BS1189" s="333"/>
      <c r="BT1189" s="333"/>
      <c r="BU1189" s="333"/>
      <c r="BV1189" s="333"/>
      <c r="BW1189" s="333"/>
      <c r="BX1189" s="333"/>
      <c r="BY1189" s="333"/>
      <c r="BZ1189" s="333"/>
      <c r="CA1189" s="333"/>
      <c r="CB1189" s="333"/>
      <c r="CC1189" s="333"/>
      <c r="CD1189" s="333"/>
      <c r="CE1189" s="337"/>
      <c r="CF1189" s="337"/>
      <c r="CG1189" s="337"/>
      <c r="CH1189" s="337"/>
      <c r="CI1189" s="333"/>
      <c r="CJ1189" s="333"/>
      <c r="CK1189" s="333"/>
      <c r="CL1189" s="333"/>
      <c r="CM1189" s="333"/>
      <c r="CN1189" s="333"/>
      <c r="CO1189" s="333"/>
      <c r="CP1189" s="333"/>
      <c r="CQ1189" s="337"/>
      <c r="CR1189" s="337"/>
      <c r="CS1189" s="337"/>
      <c r="CT1189" s="337"/>
      <c r="CU1189" s="337"/>
      <c r="CV1189" s="337"/>
      <c r="CW1189" s="337"/>
      <c r="CX1189" s="337"/>
      <c r="CY1189" s="337"/>
      <c r="CZ1189" s="337"/>
      <c r="DA1189" s="337"/>
      <c r="DB1189" s="337"/>
      <c r="DC1189" s="337"/>
      <c r="DD1189" s="337"/>
      <c r="DE1189" s="337"/>
      <c r="DF1189" s="337"/>
      <c r="DG1189" s="337"/>
      <c r="DH1189" s="337"/>
      <c r="DI1189" s="337"/>
      <c r="DJ1189" s="337"/>
      <c r="DK1189" s="337"/>
      <c r="DL1189" s="337"/>
      <c r="DM1189"/>
      <c r="DN1189"/>
      <c r="DO1189"/>
      <c r="EA1189" s="333"/>
      <c r="EB1189" s="333"/>
      <c r="EC1189" s="333"/>
      <c r="ED1189" s="333"/>
      <c r="EE1189" s="333"/>
      <c r="EF1189" s="333"/>
      <c r="EG1189" s="333"/>
      <c r="EH1189" s="333"/>
      <c r="EJ1189" s="66"/>
      <c r="EL1189" s="66"/>
      <c r="EM1189" s="338"/>
    </row>
    <row r="1190" spans="1:143" s="83" customFormat="1">
      <c r="A1190" s="66"/>
      <c r="B1190" s="66"/>
      <c r="C1190" s="120"/>
      <c r="D1190" s="66"/>
      <c r="E1190" s="197"/>
      <c r="F1190" s="120"/>
      <c r="G1190" s="333"/>
      <c r="H1190" s="333"/>
      <c r="I1190" s="333"/>
      <c r="J1190" s="333"/>
      <c r="K1190" s="333"/>
      <c r="L1190" s="333"/>
      <c r="M1190" s="333"/>
      <c r="N1190" s="333"/>
      <c r="O1190" s="333"/>
      <c r="P1190" s="333"/>
      <c r="Q1190" s="333"/>
      <c r="R1190" s="333"/>
      <c r="S1190" s="333"/>
      <c r="T1190" s="333"/>
      <c r="U1190" s="333"/>
      <c r="V1190" s="333"/>
      <c r="W1190" s="333"/>
      <c r="X1190" s="333"/>
      <c r="Y1190" s="333"/>
      <c r="Z1190" s="333"/>
      <c r="AA1190" s="333"/>
      <c r="AB1190" s="333"/>
      <c r="AC1190" s="333"/>
      <c r="AD1190" s="333"/>
      <c r="AE1190" s="333"/>
      <c r="AF1190" s="333"/>
      <c r="AG1190" s="333"/>
      <c r="AH1190" s="333"/>
      <c r="AI1190" s="333"/>
      <c r="AJ1190" s="333"/>
      <c r="AK1190" s="333"/>
      <c r="AL1190" s="333"/>
      <c r="AM1190" s="333"/>
      <c r="AN1190" s="333"/>
      <c r="AO1190"/>
      <c r="AP1190"/>
      <c r="AQ1190"/>
      <c r="AR1190"/>
      <c r="AS1190" s="333"/>
      <c r="AT1190" s="333"/>
      <c r="AU1190" s="333"/>
      <c r="AV1190" s="333"/>
      <c r="AW1190" s="333"/>
      <c r="AX1190" s="333"/>
      <c r="AY1190" s="333"/>
      <c r="AZ1190" s="333"/>
      <c r="BA1190"/>
      <c r="BB1190"/>
      <c r="BC1190"/>
      <c r="BD1190"/>
      <c r="BE1190"/>
      <c r="BF1190"/>
      <c r="BG1190" s="333"/>
      <c r="BH1190" s="333"/>
      <c r="BI1190" s="333"/>
      <c r="BJ1190" s="333"/>
      <c r="BK1190" s="333"/>
      <c r="BL1190" s="333"/>
      <c r="BM1190" s="333"/>
      <c r="BN1190" s="333"/>
      <c r="BO1190" s="333"/>
      <c r="BP1190" s="333"/>
      <c r="BQ1190" s="333"/>
      <c r="BR1190" s="333"/>
      <c r="BS1190" s="333"/>
      <c r="BT1190" s="333"/>
      <c r="BU1190" s="333"/>
      <c r="BV1190" s="333"/>
      <c r="BW1190" s="333"/>
      <c r="BX1190" s="333"/>
      <c r="BY1190" s="333"/>
      <c r="BZ1190" s="333"/>
      <c r="CA1190" s="333"/>
      <c r="CB1190" s="333"/>
      <c r="CC1190" s="333"/>
      <c r="CD1190" s="333"/>
      <c r="CE1190" s="337"/>
      <c r="CF1190" s="337"/>
      <c r="CG1190" s="337"/>
      <c r="CH1190" s="337"/>
      <c r="CI1190" s="333"/>
      <c r="CJ1190" s="333"/>
      <c r="CK1190" s="333"/>
      <c r="CL1190" s="333"/>
      <c r="CM1190" s="333"/>
      <c r="CN1190" s="333"/>
      <c r="CO1190" s="333"/>
      <c r="CP1190" s="333"/>
      <c r="CQ1190" s="337"/>
      <c r="CR1190" s="337"/>
      <c r="CS1190" s="337"/>
      <c r="CT1190" s="337"/>
      <c r="CU1190" s="337"/>
      <c r="CV1190" s="337"/>
      <c r="CW1190" s="337"/>
      <c r="CX1190" s="337"/>
      <c r="CY1190" s="337"/>
      <c r="CZ1190" s="337"/>
      <c r="DA1190" s="337"/>
      <c r="DB1190" s="337"/>
      <c r="DC1190" s="337"/>
      <c r="DD1190" s="337"/>
      <c r="DE1190" s="337"/>
      <c r="DF1190" s="337"/>
      <c r="DG1190" s="337"/>
      <c r="DH1190" s="337"/>
      <c r="DI1190" s="337"/>
      <c r="DJ1190" s="337"/>
      <c r="DK1190" s="337"/>
      <c r="DL1190" s="337"/>
      <c r="DM1190"/>
      <c r="DN1190"/>
      <c r="DO1190"/>
      <c r="EA1190" s="333"/>
      <c r="EB1190" s="333"/>
      <c r="EC1190" s="333"/>
      <c r="ED1190" s="333"/>
      <c r="EE1190" s="333"/>
      <c r="EF1190" s="333"/>
      <c r="EG1190" s="333"/>
      <c r="EH1190" s="333"/>
      <c r="EJ1190" s="66"/>
      <c r="EL1190" s="66"/>
      <c r="EM1190" s="338"/>
    </row>
    <row r="1191" spans="1:143" s="83" customFormat="1">
      <c r="A1191" s="66"/>
      <c r="B1191" s="66"/>
      <c r="C1191" s="120"/>
      <c r="D1191" s="66"/>
      <c r="E1191" s="197"/>
      <c r="F1191" s="120"/>
      <c r="G1191" s="333"/>
      <c r="H1191" s="333"/>
      <c r="I1191" s="333"/>
      <c r="J1191" s="333"/>
      <c r="K1191" s="333"/>
      <c r="L1191" s="333"/>
      <c r="M1191" s="333"/>
      <c r="N1191" s="333"/>
      <c r="O1191" s="333"/>
      <c r="P1191" s="333"/>
      <c r="Q1191" s="333"/>
      <c r="R1191" s="333"/>
      <c r="S1191" s="333"/>
      <c r="T1191" s="333"/>
      <c r="U1191" s="333"/>
      <c r="V1191" s="333"/>
      <c r="W1191" s="333"/>
      <c r="X1191" s="333"/>
      <c r="Y1191" s="333"/>
      <c r="Z1191" s="333"/>
      <c r="AA1191" s="333"/>
      <c r="AB1191" s="333"/>
      <c r="AC1191" s="333"/>
      <c r="AD1191" s="333"/>
      <c r="AE1191" s="333"/>
      <c r="AF1191" s="333"/>
      <c r="AG1191" s="333"/>
      <c r="AH1191" s="333"/>
      <c r="AI1191" s="333"/>
      <c r="AJ1191" s="333"/>
      <c r="AK1191" s="333"/>
      <c r="AL1191" s="333"/>
      <c r="AM1191" s="333"/>
      <c r="AN1191" s="333"/>
      <c r="AO1191"/>
      <c r="AP1191"/>
      <c r="AQ1191"/>
      <c r="AR1191"/>
      <c r="AS1191" s="333"/>
      <c r="AT1191" s="333"/>
      <c r="AU1191" s="333"/>
      <c r="AV1191" s="333"/>
      <c r="AW1191" s="333"/>
      <c r="AX1191" s="333"/>
      <c r="AY1191" s="333"/>
      <c r="AZ1191" s="333"/>
      <c r="BA1191"/>
      <c r="BB1191"/>
      <c r="BC1191"/>
      <c r="BD1191"/>
      <c r="BE1191"/>
      <c r="BF1191"/>
      <c r="BG1191" s="333"/>
      <c r="BH1191" s="333"/>
      <c r="BI1191" s="333"/>
      <c r="BJ1191" s="333"/>
      <c r="BK1191" s="333"/>
      <c r="BL1191" s="333"/>
      <c r="BM1191" s="333"/>
      <c r="BN1191" s="333"/>
      <c r="BO1191" s="333"/>
      <c r="BP1191" s="333"/>
      <c r="BQ1191" s="333"/>
      <c r="BR1191" s="333"/>
      <c r="BS1191" s="333"/>
      <c r="BT1191" s="333"/>
      <c r="BU1191" s="333"/>
      <c r="BV1191" s="333"/>
      <c r="BW1191" s="333"/>
      <c r="BX1191" s="333"/>
      <c r="BY1191" s="333"/>
      <c r="BZ1191" s="333"/>
      <c r="CA1191" s="333"/>
      <c r="CB1191" s="333"/>
      <c r="CC1191" s="333"/>
      <c r="CD1191" s="333"/>
      <c r="CE1191" s="337"/>
      <c r="CF1191" s="337"/>
      <c r="CG1191" s="337"/>
      <c r="CH1191" s="337"/>
      <c r="CI1191" s="333"/>
      <c r="CJ1191" s="333"/>
      <c r="CK1191" s="333"/>
      <c r="CL1191" s="333"/>
      <c r="CM1191" s="333"/>
      <c r="CN1191" s="333"/>
      <c r="CO1191" s="333"/>
      <c r="CP1191" s="333"/>
      <c r="CQ1191" s="337"/>
      <c r="CR1191" s="337"/>
      <c r="CS1191" s="337"/>
      <c r="CT1191" s="337"/>
      <c r="CU1191" s="337"/>
      <c r="CV1191" s="337"/>
      <c r="CW1191" s="337"/>
      <c r="CX1191" s="337"/>
      <c r="CY1191" s="337"/>
      <c r="CZ1191" s="337"/>
      <c r="DA1191" s="337"/>
      <c r="DB1191" s="337"/>
      <c r="DC1191" s="337"/>
      <c r="DD1191" s="337"/>
      <c r="DE1191" s="337"/>
      <c r="DF1191" s="337"/>
      <c r="DG1191" s="337"/>
      <c r="DH1191" s="337"/>
      <c r="DI1191" s="337"/>
      <c r="DJ1191" s="337"/>
      <c r="DK1191" s="337"/>
      <c r="DL1191" s="337"/>
      <c r="DM1191"/>
      <c r="DN1191"/>
      <c r="DO1191"/>
      <c r="EA1191" s="333"/>
      <c r="EB1191" s="333"/>
      <c r="EC1191" s="333"/>
      <c r="ED1191" s="333"/>
      <c r="EE1191" s="333"/>
      <c r="EF1191" s="333"/>
      <c r="EG1191" s="333"/>
      <c r="EH1191" s="333"/>
      <c r="EJ1191" s="66"/>
      <c r="EL1191" s="66"/>
      <c r="EM1191" s="338"/>
    </row>
    <row r="1192" spans="1:143" s="83" customFormat="1">
      <c r="A1192" s="66"/>
      <c r="B1192" s="66"/>
      <c r="C1192" s="120"/>
      <c r="D1192" s="66"/>
      <c r="E1192" s="197"/>
      <c r="F1192" s="120"/>
      <c r="G1192" s="333"/>
      <c r="H1192" s="333"/>
      <c r="I1192" s="333"/>
      <c r="J1192" s="333"/>
      <c r="K1192" s="333"/>
      <c r="L1192" s="333"/>
      <c r="M1192" s="333"/>
      <c r="N1192" s="333"/>
      <c r="O1192" s="333"/>
      <c r="P1192" s="333"/>
      <c r="Q1192" s="333"/>
      <c r="R1192" s="333"/>
      <c r="S1192" s="333"/>
      <c r="T1192" s="333"/>
      <c r="U1192" s="333"/>
      <c r="V1192" s="333"/>
      <c r="W1192" s="333"/>
      <c r="X1192" s="333"/>
      <c r="Y1192" s="333"/>
      <c r="Z1192" s="333"/>
      <c r="AA1192" s="333"/>
      <c r="AB1192" s="333"/>
      <c r="AC1192" s="333"/>
      <c r="AD1192" s="333"/>
      <c r="AE1192" s="333"/>
      <c r="AF1192" s="333"/>
      <c r="AG1192" s="333"/>
      <c r="AH1192" s="333"/>
      <c r="AI1192" s="333"/>
      <c r="AJ1192" s="333"/>
      <c r="AK1192" s="333"/>
      <c r="AL1192" s="333"/>
      <c r="AM1192" s="333"/>
      <c r="AN1192" s="333"/>
      <c r="AO1192"/>
      <c r="AP1192"/>
      <c r="AQ1192"/>
      <c r="AR1192"/>
      <c r="AS1192" s="333"/>
      <c r="AT1192" s="333"/>
      <c r="AU1192" s="333"/>
      <c r="AV1192" s="333"/>
      <c r="AW1192" s="333"/>
      <c r="AX1192" s="333"/>
      <c r="AY1192" s="333"/>
      <c r="AZ1192" s="333"/>
      <c r="BA1192"/>
      <c r="BB1192"/>
      <c r="BC1192"/>
      <c r="BD1192"/>
      <c r="BE1192"/>
      <c r="BF1192"/>
      <c r="BG1192" s="333"/>
      <c r="BH1192" s="333"/>
      <c r="BI1192" s="333"/>
      <c r="BJ1192" s="333"/>
      <c r="BK1192" s="333"/>
      <c r="BL1192" s="333"/>
      <c r="BM1192" s="333"/>
      <c r="BN1192" s="333"/>
      <c r="BO1192" s="333"/>
      <c r="BP1192" s="333"/>
      <c r="BQ1192" s="333"/>
      <c r="BR1192" s="333"/>
      <c r="BS1192" s="333"/>
      <c r="BT1192" s="333"/>
      <c r="BU1192" s="333"/>
      <c r="BV1192" s="333"/>
      <c r="BW1192" s="333"/>
      <c r="BX1192" s="333"/>
      <c r="BY1192" s="333"/>
      <c r="BZ1192" s="333"/>
      <c r="CA1192" s="333"/>
      <c r="CB1192" s="333"/>
      <c r="CC1192" s="333"/>
      <c r="CD1192" s="333"/>
      <c r="CE1192" s="337"/>
      <c r="CF1192" s="337"/>
      <c r="CG1192" s="337"/>
      <c r="CH1192" s="337"/>
      <c r="CI1192" s="333"/>
      <c r="CJ1192" s="333"/>
      <c r="CK1192" s="333"/>
      <c r="CL1192" s="333"/>
      <c r="CM1192" s="333"/>
      <c r="CN1192" s="333"/>
      <c r="CO1192" s="333"/>
      <c r="CP1192" s="333"/>
      <c r="CQ1192" s="337"/>
      <c r="CR1192" s="337"/>
      <c r="CS1192" s="337"/>
      <c r="CT1192" s="337"/>
      <c r="CU1192" s="337"/>
      <c r="CV1192" s="337"/>
      <c r="CW1192" s="337"/>
      <c r="CX1192" s="337"/>
      <c r="CY1192" s="337"/>
      <c r="CZ1192" s="337"/>
      <c r="DA1192" s="337"/>
      <c r="DB1192" s="337"/>
      <c r="DC1192" s="337"/>
      <c r="DD1192" s="337"/>
      <c r="DE1192" s="337"/>
      <c r="DF1192" s="337"/>
      <c r="DG1192" s="337"/>
      <c r="DH1192" s="337"/>
      <c r="DI1192" s="337"/>
      <c r="DJ1192" s="337"/>
      <c r="DK1192" s="337"/>
      <c r="DL1192" s="337"/>
      <c r="DM1192"/>
      <c r="DN1192"/>
      <c r="DO1192"/>
      <c r="EA1192" s="333"/>
      <c r="EB1192" s="333"/>
      <c r="EC1192" s="333"/>
      <c r="ED1192" s="333"/>
      <c r="EE1192" s="333"/>
      <c r="EF1192" s="333"/>
      <c r="EG1192" s="333"/>
      <c r="EH1192" s="333"/>
      <c r="EJ1192" s="66"/>
      <c r="EL1192" s="66"/>
      <c r="EM1192" s="338"/>
    </row>
    <row r="1193" spans="1:143" s="83" customFormat="1">
      <c r="A1193" s="66"/>
      <c r="B1193" s="66"/>
      <c r="C1193" s="120"/>
      <c r="D1193" s="66"/>
      <c r="E1193" s="197"/>
      <c r="F1193" s="120"/>
      <c r="G1193" s="333"/>
      <c r="H1193" s="333"/>
      <c r="I1193" s="333"/>
      <c r="J1193" s="333"/>
      <c r="K1193" s="333"/>
      <c r="L1193" s="333"/>
      <c r="M1193" s="333"/>
      <c r="N1193" s="333"/>
      <c r="O1193" s="333"/>
      <c r="P1193" s="333"/>
      <c r="Q1193" s="333"/>
      <c r="R1193" s="333"/>
      <c r="S1193" s="333"/>
      <c r="T1193" s="333"/>
      <c r="U1193" s="333"/>
      <c r="V1193" s="333"/>
      <c r="W1193" s="333"/>
      <c r="X1193" s="333"/>
      <c r="Y1193" s="333"/>
      <c r="Z1193" s="333"/>
      <c r="AA1193" s="333"/>
      <c r="AB1193" s="333"/>
      <c r="AC1193" s="333"/>
      <c r="AD1193" s="333"/>
      <c r="AE1193" s="333"/>
      <c r="AF1193" s="333"/>
      <c r="AG1193" s="333"/>
      <c r="AH1193" s="333"/>
      <c r="AI1193" s="333"/>
      <c r="AJ1193" s="333"/>
      <c r="AK1193" s="333"/>
      <c r="AL1193" s="333"/>
      <c r="AM1193" s="333"/>
      <c r="AN1193" s="333"/>
      <c r="AO1193"/>
      <c r="AP1193"/>
      <c r="AQ1193"/>
      <c r="AR1193"/>
      <c r="AS1193" s="333"/>
      <c r="AT1193" s="333"/>
      <c r="AU1193" s="333"/>
      <c r="AV1193" s="333"/>
      <c r="AW1193" s="333"/>
      <c r="AX1193" s="333"/>
      <c r="AY1193" s="333"/>
      <c r="AZ1193" s="333"/>
      <c r="BA1193"/>
      <c r="BB1193"/>
      <c r="BC1193"/>
      <c r="BD1193"/>
      <c r="BE1193"/>
      <c r="BF1193"/>
      <c r="BG1193" s="333"/>
      <c r="BH1193" s="333"/>
      <c r="BI1193" s="333"/>
      <c r="BJ1193" s="333"/>
      <c r="BK1193" s="333"/>
      <c r="BL1193" s="333"/>
      <c r="BM1193" s="333"/>
      <c r="BN1193" s="333"/>
      <c r="BO1193" s="333"/>
      <c r="BP1193" s="333"/>
      <c r="BQ1193" s="333"/>
      <c r="BR1193" s="333"/>
      <c r="BS1193" s="333"/>
      <c r="BT1193" s="333"/>
      <c r="BU1193" s="333"/>
      <c r="BV1193" s="333"/>
      <c r="BW1193" s="333"/>
      <c r="BX1193" s="333"/>
      <c r="BY1193" s="333"/>
      <c r="BZ1193" s="333"/>
      <c r="CA1193" s="333"/>
      <c r="CB1193" s="333"/>
      <c r="CC1193" s="333"/>
      <c r="CD1193" s="333"/>
      <c r="CE1193" s="337"/>
      <c r="CF1193" s="337"/>
      <c r="CG1193" s="337"/>
      <c r="CH1193" s="337"/>
      <c r="CI1193" s="333"/>
      <c r="CJ1193" s="333"/>
      <c r="CK1193" s="333"/>
      <c r="CL1193" s="333"/>
      <c r="CM1193" s="333"/>
      <c r="CN1193" s="333"/>
      <c r="CO1193" s="333"/>
      <c r="CP1193" s="333"/>
      <c r="CQ1193" s="337"/>
      <c r="CR1193" s="337"/>
      <c r="CS1193" s="337"/>
      <c r="CT1193" s="337"/>
      <c r="CU1193" s="337"/>
      <c r="CV1193" s="337"/>
      <c r="CW1193" s="337"/>
      <c r="CX1193" s="337"/>
      <c r="CY1193" s="337"/>
      <c r="CZ1193" s="337"/>
      <c r="DA1193" s="337"/>
      <c r="DB1193" s="337"/>
      <c r="DC1193" s="337"/>
      <c r="DD1193" s="337"/>
      <c r="DE1193" s="337"/>
      <c r="DF1193" s="337"/>
      <c r="DG1193" s="337"/>
      <c r="DH1193" s="337"/>
      <c r="DI1193" s="337"/>
      <c r="DJ1193" s="337"/>
      <c r="DK1193" s="337"/>
      <c r="DL1193" s="337"/>
      <c r="DM1193"/>
      <c r="DN1193"/>
      <c r="DO1193"/>
      <c r="EA1193" s="333"/>
      <c r="EB1193" s="333"/>
      <c r="EC1193" s="333"/>
      <c r="ED1193" s="333"/>
      <c r="EE1193" s="333"/>
      <c r="EF1193" s="333"/>
      <c r="EG1193" s="333"/>
      <c r="EH1193" s="333"/>
      <c r="EJ1193" s="66"/>
      <c r="EL1193" s="66"/>
      <c r="EM1193" s="338"/>
    </row>
    <row r="1194" spans="1:143" s="83" customFormat="1">
      <c r="A1194" s="66"/>
      <c r="B1194" s="66"/>
      <c r="C1194" s="120"/>
      <c r="D1194" s="66"/>
      <c r="E1194" s="197"/>
      <c r="F1194" s="120"/>
      <c r="G1194" s="333"/>
      <c r="H1194" s="333"/>
      <c r="I1194" s="333"/>
      <c r="J1194" s="333"/>
      <c r="K1194" s="333"/>
      <c r="L1194" s="333"/>
      <c r="M1194" s="333"/>
      <c r="N1194" s="333"/>
      <c r="O1194" s="333"/>
      <c r="P1194" s="333"/>
      <c r="Q1194" s="333"/>
      <c r="R1194" s="333"/>
      <c r="S1194" s="333"/>
      <c r="T1194" s="333"/>
      <c r="U1194" s="333"/>
      <c r="V1194" s="333"/>
      <c r="W1194" s="333"/>
      <c r="X1194" s="333"/>
      <c r="Y1194" s="333"/>
      <c r="Z1194" s="333"/>
      <c r="AA1194" s="333"/>
      <c r="AB1194" s="333"/>
      <c r="AC1194" s="333"/>
      <c r="AD1194" s="333"/>
      <c r="AE1194" s="333"/>
      <c r="AF1194" s="333"/>
      <c r="AG1194" s="333"/>
      <c r="AH1194" s="333"/>
      <c r="AI1194" s="333"/>
      <c r="AJ1194" s="333"/>
      <c r="AK1194" s="333"/>
      <c r="AL1194" s="333"/>
      <c r="AM1194" s="333"/>
      <c r="AN1194" s="333"/>
      <c r="AO1194"/>
      <c r="AP1194"/>
      <c r="AQ1194"/>
      <c r="AR1194"/>
      <c r="AS1194" s="333"/>
      <c r="AT1194" s="333"/>
      <c r="AU1194" s="333"/>
      <c r="AV1194" s="333"/>
      <c r="AW1194" s="333"/>
      <c r="AX1194" s="333"/>
      <c r="AY1194" s="333"/>
      <c r="AZ1194" s="333"/>
      <c r="BA1194"/>
      <c r="BB1194"/>
      <c r="BC1194"/>
      <c r="BD1194"/>
      <c r="BE1194"/>
      <c r="BF1194"/>
      <c r="BG1194" s="333"/>
      <c r="BH1194" s="333"/>
      <c r="BI1194" s="333"/>
      <c r="BJ1194" s="333"/>
      <c r="BK1194" s="333"/>
      <c r="BL1194" s="333"/>
      <c r="BM1194" s="333"/>
      <c r="BN1194" s="333"/>
      <c r="BO1194" s="333"/>
      <c r="BP1194" s="333"/>
      <c r="BQ1194" s="333"/>
      <c r="BR1194" s="333"/>
      <c r="BS1194" s="333"/>
      <c r="BT1194" s="333"/>
      <c r="BU1194" s="333"/>
      <c r="BV1194" s="333"/>
      <c r="BW1194" s="333"/>
      <c r="BX1194" s="333"/>
      <c r="BY1194" s="333"/>
      <c r="BZ1194" s="333"/>
      <c r="CA1194" s="333"/>
      <c r="CB1194" s="333"/>
      <c r="CC1194" s="333"/>
      <c r="CD1194" s="333"/>
      <c r="CE1194" s="337"/>
      <c r="CF1194" s="337"/>
      <c r="CG1194" s="337"/>
      <c r="CH1194" s="337"/>
      <c r="CI1194" s="333"/>
      <c r="CJ1194" s="333"/>
      <c r="CK1194" s="333"/>
      <c r="CL1194" s="333"/>
      <c r="CM1194" s="333"/>
      <c r="CN1194" s="333"/>
      <c r="CO1194" s="333"/>
      <c r="CP1194" s="333"/>
      <c r="CQ1194" s="337"/>
      <c r="CR1194" s="337"/>
      <c r="CS1194" s="337"/>
      <c r="CT1194" s="337"/>
      <c r="CU1194" s="337"/>
      <c r="CV1194" s="337"/>
      <c r="CW1194" s="337"/>
      <c r="CX1194" s="337"/>
      <c r="CY1194" s="337"/>
      <c r="CZ1194" s="337"/>
      <c r="DA1194" s="337"/>
      <c r="DB1194" s="337"/>
      <c r="DC1194" s="337"/>
      <c r="DD1194" s="337"/>
      <c r="DE1194" s="337"/>
      <c r="DF1194" s="337"/>
      <c r="DG1194" s="337"/>
      <c r="DH1194" s="337"/>
      <c r="DI1194" s="337"/>
      <c r="DJ1194" s="337"/>
      <c r="DK1194" s="337"/>
      <c r="DL1194" s="337"/>
      <c r="DM1194"/>
      <c r="DN1194"/>
      <c r="DO1194"/>
      <c r="EA1194" s="333"/>
      <c r="EB1194" s="333"/>
      <c r="EC1194" s="333"/>
      <c r="ED1194" s="333"/>
      <c r="EE1194" s="333"/>
      <c r="EF1194" s="333"/>
      <c r="EG1194" s="333"/>
      <c r="EH1194" s="333"/>
      <c r="EJ1194" s="66"/>
      <c r="EL1194" s="66"/>
      <c r="EM1194" s="338"/>
    </row>
    <row r="1195" spans="1:143" s="83" customFormat="1">
      <c r="A1195" s="66"/>
      <c r="B1195" s="66"/>
      <c r="C1195" s="120"/>
      <c r="D1195" s="66"/>
      <c r="E1195" s="197"/>
      <c r="F1195" s="120"/>
      <c r="G1195" s="333"/>
      <c r="H1195" s="333"/>
      <c r="I1195" s="333"/>
      <c r="J1195" s="333"/>
      <c r="K1195" s="333"/>
      <c r="L1195" s="333"/>
      <c r="M1195" s="333"/>
      <c r="N1195" s="333"/>
      <c r="O1195" s="333"/>
      <c r="P1195" s="333"/>
      <c r="Q1195" s="333"/>
      <c r="R1195" s="333"/>
      <c r="S1195" s="333"/>
      <c r="T1195" s="333"/>
      <c r="U1195" s="333"/>
      <c r="V1195" s="333"/>
      <c r="W1195" s="333"/>
      <c r="X1195" s="333"/>
      <c r="Y1195" s="333"/>
      <c r="Z1195" s="333"/>
      <c r="AA1195" s="333"/>
      <c r="AB1195" s="333"/>
      <c r="AC1195" s="333"/>
      <c r="AD1195" s="333"/>
      <c r="AE1195" s="333"/>
      <c r="AF1195" s="333"/>
      <c r="AG1195" s="333"/>
      <c r="AH1195" s="333"/>
      <c r="AI1195" s="333"/>
      <c r="AJ1195" s="333"/>
      <c r="AK1195" s="333"/>
      <c r="AL1195" s="333"/>
      <c r="AM1195" s="333"/>
      <c r="AN1195" s="333"/>
      <c r="AO1195"/>
      <c r="AP1195"/>
      <c r="AQ1195"/>
      <c r="AR1195"/>
      <c r="AS1195" s="333"/>
      <c r="AT1195" s="333"/>
      <c r="AU1195" s="333"/>
      <c r="AV1195" s="333"/>
      <c r="AW1195" s="333"/>
      <c r="AX1195" s="333"/>
      <c r="AY1195" s="333"/>
      <c r="AZ1195" s="333"/>
      <c r="BA1195"/>
      <c r="BB1195"/>
      <c r="BC1195"/>
      <c r="BD1195"/>
      <c r="BE1195"/>
      <c r="BF1195"/>
      <c r="BG1195" s="333"/>
      <c r="BH1195" s="333"/>
      <c r="BI1195" s="333"/>
      <c r="BJ1195" s="333"/>
      <c r="BK1195" s="333"/>
      <c r="BL1195" s="333"/>
      <c r="BM1195" s="333"/>
      <c r="BN1195" s="333"/>
      <c r="BO1195" s="333"/>
      <c r="BP1195" s="333"/>
      <c r="BQ1195" s="333"/>
      <c r="BR1195" s="333"/>
      <c r="BS1195" s="333"/>
      <c r="BT1195" s="333"/>
      <c r="BU1195" s="333"/>
      <c r="BV1195" s="333"/>
      <c r="BW1195" s="333"/>
      <c r="BX1195" s="333"/>
      <c r="BY1195" s="333"/>
      <c r="BZ1195" s="333"/>
      <c r="CA1195" s="333"/>
      <c r="CB1195" s="333"/>
      <c r="CC1195" s="333"/>
      <c r="CD1195" s="333"/>
      <c r="CE1195" s="337"/>
      <c r="CF1195" s="337"/>
      <c r="CG1195" s="337"/>
      <c r="CH1195" s="337"/>
      <c r="CI1195" s="333"/>
      <c r="CJ1195" s="333"/>
      <c r="CK1195" s="333"/>
      <c r="CL1195" s="333"/>
      <c r="CM1195" s="333"/>
      <c r="CN1195" s="333"/>
      <c r="CO1195" s="333"/>
      <c r="CP1195" s="333"/>
      <c r="CQ1195" s="337"/>
      <c r="CR1195" s="337"/>
      <c r="CS1195" s="337"/>
      <c r="CT1195" s="337"/>
      <c r="CU1195" s="337"/>
      <c r="CV1195" s="337"/>
      <c r="CW1195" s="337"/>
      <c r="CX1195" s="337"/>
      <c r="CY1195" s="337"/>
      <c r="CZ1195" s="337"/>
      <c r="DA1195" s="337"/>
      <c r="DB1195" s="337"/>
      <c r="DC1195" s="337"/>
      <c r="DD1195" s="337"/>
      <c r="DE1195" s="337"/>
      <c r="DF1195" s="337"/>
      <c r="DG1195" s="337"/>
      <c r="DH1195" s="337"/>
      <c r="DI1195" s="337"/>
      <c r="DJ1195" s="337"/>
      <c r="DK1195" s="337"/>
      <c r="DL1195" s="337"/>
      <c r="DM1195"/>
      <c r="DN1195"/>
      <c r="DO1195"/>
      <c r="EA1195" s="333"/>
      <c r="EB1195" s="333"/>
      <c r="EC1195" s="333"/>
      <c r="ED1195" s="333"/>
      <c r="EE1195" s="333"/>
      <c r="EF1195" s="333"/>
      <c r="EG1195" s="333"/>
      <c r="EH1195" s="333"/>
      <c r="EJ1195" s="66"/>
      <c r="EL1195" s="66"/>
      <c r="EM1195" s="338"/>
    </row>
    <row r="1196" spans="1:143" s="83" customFormat="1">
      <c r="A1196" s="66"/>
      <c r="B1196" s="66"/>
      <c r="C1196" s="120"/>
      <c r="D1196" s="66"/>
      <c r="E1196" s="197"/>
      <c r="F1196" s="120"/>
      <c r="G1196" s="333"/>
      <c r="H1196" s="333"/>
      <c r="I1196" s="333"/>
      <c r="J1196" s="333"/>
      <c r="K1196" s="333"/>
      <c r="L1196" s="333"/>
      <c r="M1196" s="333"/>
      <c r="N1196" s="333"/>
      <c r="O1196" s="333"/>
      <c r="P1196" s="333"/>
      <c r="Q1196" s="333"/>
      <c r="R1196" s="333"/>
      <c r="S1196" s="333"/>
      <c r="T1196" s="333"/>
      <c r="U1196" s="333"/>
      <c r="V1196" s="333"/>
      <c r="W1196" s="333"/>
      <c r="X1196" s="333"/>
      <c r="Y1196" s="333"/>
      <c r="Z1196" s="333"/>
      <c r="AA1196" s="333"/>
      <c r="AB1196" s="333"/>
      <c r="AC1196" s="333"/>
      <c r="AD1196" s="333"/>
      <c r="AE1196" s="333"/>
      <c r="AF1196" s="333"/>
      <c r="AG1196" s="333"/>
      <c r="AH1196" s="333"/>
      <c r="AI1196" s="333"/>
      <c r="AJ1196" s="333"/>
      <c r="AK1196" s="333"/>
      <c r="AL1196" s="333"/>
      <c r="AM1196" s="333"/>
      <c r="AN1196" s="333"/>
      <c r="AO1196"/>
      <c r="AP1196"/>
      <c r="AQ1196"/>
      <c r="AR1196"/>
      <c r="AS1196" s="333"/>
      <c r="AT1196" s="333"/>
      <c r="AU1196" s="333"/>
      <c r="AV1196" s="333"/>
      <c r="AW1196" s="333"/>
      <c r="AX1196" s="333"/>
      <c r="AY1196" s="333"/>
      <c r="AZ1196" s="333"/>
      <c r="BA1196"/>
      <c r="BB1196"/>
      <c r="BC1196"/>
      <c r="BD1196"/>
      <c r="BE1196"/>
      <c r="BF1196"/>
      <c r="BG1196" s="333"/>
      <c r="BH1196" s="333"/>
      <c r="BI1196" s="333"/>
      <c r="BJ1196" s="333"/>
      <c r="BK1196" s="333"/>
      <c r="BL1196" s="333"/>
      <c r="BM1196" s="333"/>
      <c r="BN1196" s="333"/>
      <c r="BO1196" s="333"/>
      <c r="BP1196" s="333"/>
      <c r="BQ1196" s="333"/>
      <c r="BR1196" s="333"/>
      <c r="BS1196" s="333"/>
      <c r="BT1196" s="333"/>
      <c r="BU1196" s="333"/>
      <c r="BV1196" s="333"/>
      <c r="BW1196" s="333"/>
      <c r="BX1196" s="333"/>
      <c r="BY1196" s="333"/>
      <c r="BZ1196" s="333"/>
      <c r="CA1196" s="333"/>
      <c r="CB1196" s="333"/>
      <c r="CC1196" s="333"/>
      <c r="CD1196" s="333"/>
      <c r="CE1196" s="337"/>
      <c r="CF1196" s="337"/>
      <c r="CG1196" s="337"/>
      <c r="CH1196" s="337"/>
      <c r="CI1196" s="333"/>
      <c r="CJ1196" s="333"/>
      <c r="CK1196" s="333"/>
      <c r="CL1196" s="333"/>
      <c r="CM1196" s="333"/>
      <c r="CN1196" s="333"/>
      <c r="CO1196" s="333"/>
      <c r="CP1196" s="333"/>
      <c r="CQ1196" s="337"/>
      <c r="CR1196" s="337"/>
      <c r="CS1196" s="337"/>
      <c r="CT1196" s="337"/>
      <c r="CU1196" s="337"/>
      <c r="CV1196" s="337"/>
      <c r="CW1196" s="337"/>
      <c r="CX1196" s="337"/>
      <c r="CY1196" s="337"/>
      <c r="CZ1196" s="337"/>
      <c r="DA1196" s="337"/>
      <c r="DB1196" s="337"/>
      <c r="DC1196" s="337"/>
      <c r="DD1196" s="337"/>
      <c r="DE1196" s="337"/>
      <c r="DF1196" s="337"/>
      <c r="DG1196" s="337"/>
      <c r="DH1196" s="337"/>
      <c r="DI1196" s="337"/>
      <c r="DJ1196" s="337"/>
      <c r="DK1196" s="337"/>
      <c r="DL1196" s="337"/>
      <c r="DM1196"/>
      <c r="DN1196"/>
      <c r="DO1196"/>
      <c r="EA1196" s="333"/>
      <c r="EB1196" s="333"/>
      <c r="EC1196" s="333"/>
      <c r="ED1196" s="333"/>
      <c r="EE1196" s="333"/>
      <c r="EF1196" s="333"/>
      <c r="EG1196" s="333"/>
      <c r="EH1196" s="333"/>
      <c r="EJ1196" s="66"/>
      <c r="EL1196" s="66"/>
      <c r="EM1196" s="338"/>
    </row>
    <row r="1197" spans="1:143" s="83" customFormat="1">
      <c r="A1197" s="66"/>
      <c r="B1197" s="66"/>
      <c r="C1197" s="120"/>
      <c r="D1197" s="66"/>
      <c r="E1197" s="197"/>
      <c r="F1197" s="120"/>
      <c r="G1197" s="333"/>
      <c r="H1197" s="333"/>
      <c r="I1197" s="333"/>
      <c r="J1197" s="333"/>
      <c r="K1197" s="333"/>
      <c r="L1197" s="333"/>
      <c r="M1197" s="333"/>
      <c r="N1197" s="333"/>
      <c r="O1197" s="333"/>
      <c r="P1197" s="333"/>
      <c r="Q1197" s="333"/>
      <c r="R1197" s="333"/>
      <c r="S1197" s="333"/>
      <c r="T1197" s="333"/>
      <c r="U1197" s="333"/>
      <c r="V1197" s="333"/>
      <c r="W1197" s="333"/>
      <c r="X1197" s="333"/>
      <c r="Y1197" s="333"/>
      <c r="Z1197" s="333"/>
      <c r="AA1197" s="333"/>
      <c r="AB1197" s="333"/>
      <c r="AC1197" s="333"/>
      <c r="AD1197" s="333"/>
      <c r="AE1197" s="333"/>
      <c r="AF1197" s="333"/>
      <c r="AG1197" s="333"/>
      <c r="AH1197" s="333"/>
      <c r="AI1197" s="333"/>
      <c r="AJ1197" s="333"/>
      <c r="AK1197" s="333"/>
      <c r="AL1197" s="333"/>
      <c r="AM1197" s="333"/>
      <c r="AN1197" s="333"/>
      <c r="AO1197"/>
      <c r="AP1197"/>
      <c r="AQ1197"/>
      <c r="AR1197"/>
      <c r="AS1197" s="333"/>
      <c r="AT1197" s="333"/>
      <c r="AU1197" s="333"/>
      <c r="AV1197" s="333"/>
      <c r="AW1197" s="333"/>
      <c r="AX1197" s="333"/>
      <c r="AY1197" s="333"/>
      <c r="AZ1197" s="333"/>
      <c r="BA1197"/>
      <c r="BB1197"/>
      <c r="BC1197"/>
      <c r="BD1197"/>
      <c r="BE1197"/>
      <c r="BF1197"/>
      <c r="BG1197" s="333"/>
      <c r="BH1197" s="333"/>
      <c r="BI1197" s="333"/>
      <c r="BJ1197" s="333"/>
      <c r="BK1197" s="333"/>
      <c r="BL1197" s="333"/>
      <c r="BM1197" s="333"/>
      <c r="BN1197" s="333"/>
      <c r="BO1197" s="333"/>
      <c r="BP1197" s="333"/>
      <c r="BQ1197" s="333"/>
      <c r="BR1197" s="333"/>
      <c r="BS1197" s="333"/>
      <c r="BT1197" s="333"/>
      <c r="BU1197" s="333"/>
      <c r="BV1197" s="333"/>
      <c r="BW1197" s="333"/>
      <c r="BX1197" s="333"/>
      <c r="BY1197" s="333"/>
      <c r="BZ1197" s="333"/>
      <c r="CA1197" s="333"/>
      <c r="CB1197" s="333"/>
      <c r="CC1197" s="333"/>
      <c r="CD1197" s="333"/>
      <c r="CE1197" s="337"/>
      <c r="CF1197" s="337"/>
      <c r="CG1197" s="337"/>
      <c r="CH1197" s="337"/>
      <c r="CI1197" s="333"/>
      <c r="CJ1197" s="333"/>
      <c r="CK1197" s="333"/>
      <c r="CL1197" s="333"/>
      <c r="CM1197" s="333"/>
      <c r="CN1197" s="333"/>
      <c r="CO1197" s="333"/>
      <c r="CP1197" s="333"/>
      <c r="CQ1197" s="337"/>
      <c r="CR1197" s="337"/>
      <c r="CS1197" s="337"/>
      <c r="CT1197" s="337"/>
      <c r="CU1197" s="337"/>
      <c r="CV1197" s="337"/>
      <c r="CW1197" s="337"/>
      <c r="CX1197" s="337"/>
      <c r="CY1197" s="337"/>
      <c r="CZ1197" s="337"/>
      <c r="DA1197" s="337"/>
      <c r="DB1197" s="337"/>
      <c r="DC1197" s="337"/>
      <c r="DD1197" s="337"/>
      <c r="DE1197" s="337"/>
      <c r="DF1197" s="337"/>
      <c r="DG1197" s="337"/>
      <c r="DH1197" s="337"/>
      <c r="DI1197" s="337"/>
      <c r="DJ1197" s="337"/>
      <c r="DK1197" s="337"/>
      <c r="DL1197" s="337"/>
      <c r="DM1197"/>
      <c r="DN1197"/>
      <c r="DO1197"/>
      <c r="EA1197" s="333"/>
      <c r="EB1197" s="333"/>
      <c r="EC1197" s="333"/>
      <c r="ED1197" s="333"/>
      <c r="EE1197" s="333"/>
      <c r="EF1197" s="333"/>
      <c r="EG1197" s="333"/>
      <c r="EH1197" s="333"/>
      <c r="EJ1197" s="66"/>
      <c r="EL1197" s="66"/>
      <c r="EM1197" s="338"/>
    </row>
    <row r="1198" spans="1:143" s="83" customFormat="1">
      <c r="A1198" s="66"/>
      <c r="B1198" s="66"/>
      <c r="C1198" s="120"/>
      <c r="D1198" s="66"/>
      <c r="E1198" s="197"/>
      <c r="F1198" s="120"/>
      <c r="G1198" s="333"/>
      <c r="H1198" s="333"/>
      <c r="I1198" s="333"/>
      <c r="J1198" s="333"/>
      <c r="K1198" s="333"/>
      <c r="L1198" s="333"/>
      <c r="M1198" s="333"/>
      <c r="N1198" s="333"/>
      <c r="O1198" s="333"/>
      <c r="P1198" s="333"/>
      <c r="Q1198" s="333"/>
      <c r="R1198" s="333"/>
      <c r="S1198" s="333"/>
      <c r="T1198" s="333"/>
      <c r="U1198" s="333"/>
      <c r="V1198" s="333"/>
      <c r="W1198" s="333"/>
      <c r="X1198" s="333"/>
      <c r="Y1198" s="333"/>
      <c r="Z1198" s="333"/>
      <c r="AA1198" s="333"/>
      <c r="AB1198" s="333"/>
      <c r="AC1198" s="333"/>
      <c r="AD1198" s="333"/>
      <c r="AE1198" s="333"/>
      <c r="AF1198" s="333"/>
      <c r="AG1198" s="333"/>
      <c r="AH1198" s="333"/>
      <c r="AI1198" s="333"/>
      <c r="AJ1198" s="333"/>
      <c r="AK1198" s="333"/>
      <c r="AL1198" s="333"/>
      <c r="AM1198" s="333"/>
      <c r="AN1198" s="333"/>
      <c r="AO1198"/>
      <c r="AP1198"/>
      <c r="AQ1198"/>
      <c r="AR1198"/>
      <c r="AS1198" s="333"/>
      <c r="AT1198" s="333"/>
      <c r="AU1198" s="333"/>
      <c r="AV1198" s="333"/>
      <c r="AW1198" s="333"/>
      <c r="AX1198" s="333"/>
      <c r="AY1198" s="333"/>
      <c r="AZ1198" s="333"/>
      <c r="BA1198"/>
      <c r="BB1198"/>
      <c r="BC1198"/>
      <c r="BD1198"/>
      <c r="BE1198"/>
      <c r="BF1198"/>
      <c r="BG1198" s="333"/>
      <c r="BH1198" s="333"/>
      <c r="BI1198" s="333"/>
      <c r="BJ1198" s="333"/>
      <c r="BK1198" s="333"/>
      <c r="BL1198" s="333"/>
      <c r="BM1198" s="333"/>
      <c r="BN1198" s="333"/>
      <c r="BO1198" s="333"/>
      <c r="BP1198" s="333"/>
      <c r="BQ1198" s="333"/>
      <c r="BR1198" s="333"/>
      <c r="BS1198" s="333"/>
      <c r="BT1198" s="333"/>
      <c r="BU1198" s="333"/>
      <c r="BV1198" s="333"/>
      <c r="BW1198" s="333"/>
      <c r="BX1198" s="333"/>
      <c r="BY1198" s="333"/>
      <c r="BZ1198" s="333"/>
      <c r="CA1198" s="333"/>
      <c r="CB1198" s="333"/>
      <c r="CC1198" s="333"/>
      <c r="CD1198" s="333"/>
      <c r="CE1198" s="337"/>
      <c r="CF1198" s="337"/>
      <c r="CG1198" s="337"/>
      <c r="CH1198" s="337"/>
      <c r="CI1198" s="333"/>
      <c r="CJ1198" s="333"/>
      <c r="CK1198" s="333"/>
      <c r="CL1198" s="333"/>
      <c r="CM1198" s="333"/>
      <c r="CN1198" s="333"/>
      <c r="CO1198" s="333"/>
      <c r="CP1198" s="333"/>
      <c r="CQ1198" s="337"/>
      <c r="CR1198" s="337"/>
      <c r="CS1198" s="337"/>
      <c r="CT1198" s="337"/>
      <c r="CU1198" s="337"/>
      <c r="CV1198" s="337"/>
      <c r="CW1198" s="337"/>
      <c r="CX1198" s="337"/>
      <c r="CY1198" s="337"/>
      <c r="CZ1198" s="337"/>
      <c r="DA1198" s="337"/>
      <c r="DB1198" s="337"/>
      <c r="DC1198" s="337"/>
      <c r="DD1198" s="337"/>
      <c r="DE1198" s="337"/>
      <c r="DF1198" s="337"/>
      <c r="DG1198" s="337"/>
      <c r="DH1198" s="337"/>
      <c r="DI1198" s="337"/>
      <c r="DJ1198" s="337"/>
      <c r="DK1198" s="337"/>
      <c r="DL1198" s="337"/>
      <c r="DM1198"/>
      <c r="DN1198"/>
      <c r="DO1198"/>
      <c r="EA1198" s="333"/>
      <c r="EB1198" s="333"/>
      <c r="EC1198" s="333"/>
      <c r="ED1198" s="333"/>
      <c r="EE1198" s="333"/>
      <c r="EF1198" s="333"/>
      <c r="EG1198" s="333"/>
      <c r="EH1198" s="333"/>
      <c r="EJ1198" s="66"/>
      <c r="EL1198" s="66"/>
      <c r="EM1198" s="338"/>
    </row>
    <row r="1199" spans="1:143" s="83" customFormat="1">
      <c r="A1199" s="66"/>
      <c r="B1199" s="66"/>
      <c r="C1199" s="120"/>
      <c r="D1199" s="66"/>
      <c r="E1199" s="197"/>
      <c r="F1199" s="120"/>
      <c r="G1199" s="333"/>
      <c r="H1199" s="333"/>
      <c r="I1199" s="333"/>
      <c r="J1199" s="333"/>
      <c r="K1199" s="333"/>
      <c r="L1199" s="333"/>
      <c r="M1199" s="333"/>
      <c r="N1199" s="333"/>
      <c r="O1199" s="333"/>
      <c r="P1199" s="333"/>
      <c r="Q1199" s="333"/>
      <c r="R1199" s="333"/>
      <c r="S1199" s="333"/>
      <c r="T1199" s="333"/>
      <c r="U1199" s="333"/>
      <c r="V1199" s="333"/>
      <c r="W1199" s="333"/>
      <c r="X1199" s="333"/>
      <c r="Y1199" s="333"/>
      <c r="Z1199" s="333"/>
      <c r="AA1199" s="333"/>
      <c r="AB1199" s="333"/>
      <c r="AC1199" s="333"/>
      <c r="AD1199" s="333"/>
      <c r="AE1199" s="333"/>
      <c r="AF1199" s="333"/>
      <c r="AG1199" s="333"/>
      <c r="AH1199" s="333"/>
      <c r="AI1199" s="333"/>
      <c r="AJ1199" s="333"/>
      <c r="AK1199" s="333"/>
      <c r="AL1199" s="333"/>
      <c r="AM1199" s="333"/>
      <c r="AN1199" s="333"/>
      <c r="AO1199"/>
      <c r="AP1199"/>
      <c r="AQ1199"/>
      <c r="AR1199"/>
      <c r="AS1199" s="333"/>
      <c r="AT1199" s="333"/>
      <c r="AU1199" s="333"/>
      <c r="AV1199" s="333"/>
      <c r="AW1199" s="333"/>
      <c r="AX1199" s="333"/>
      <c r="AY1199" s="333"/>
      <c r="AZ1199" s="333"/>
      <c r="BA1199"/>
      <c r="BB1199"/>
      <c r="BC1199"/>
      <c r="BD1199"/>
      <c r="BE1199"/>
      <c r="BF1199"/>
      <c r="BG1199" s="333"/>
      <c r="BH1199" s="333"/>
      <c r="BI1199" s="333"/>
      <c r="BJ1199" s="333"/>
      <c r="BK1199" s="333"/>
      <c r="BL1199" s="333"/>
      <c r="BM1199" s="333"/>
      <c r="BN1199" s="333"/>
      <c r="BO1199" s="333"/>
      <c r="BP1199" s="333"/>
      <c r="BQ1199" s="333"/>
      <c r="BR1199" s="333"/>
      <c r="BS1199" s="333"/>
      <c r="BT1199" s="333"/>
      <c r="BU1199" s="333"/>
      <c r="BV1199" s="333"/>
      <c r="BW1199" s="333"/>
      <c r="BX1199" s="333"/>
      <c r="BY1199" s="333"/>
      <c r="BZ1199" s="333"/>
      <c r="CA1199" s="333"/>
      <c r="CB1199" s="333"/>
      <c r="CC1199" s="333"/>
      <c r="CD1199" s="333"/>
      <c r="CE1199" s="337"/>
      <c r="CF1199" s="337"/>
      <c r="CG1199" s="337"/>
      <c r="CH1199" s="337"/>
      <c r="CI1199" s="333"/>
      <c r="CJ1199" s="333"/>
      <c r="CK1199" s="333"/>
      <c r="CL1199" s="333"/>
      <c r="CM1199" s="333"/>
      <c r="CN1199" s="333"/>
      <c r="CO1199" s="333"/>
      <c r="CP1199" s="333"/>
      <c r="CQ1199" s="337"/>
      <c r="CR1199" s="337"/>
      <c r="CS1199" s="337"/>
      <c r="CT1199" s="337"/>
      <c r="CU1199" s="337"/>
      <c r="CV1199" s="337"/>
      <c r="CW1199" s="337"/>
      <c r="CX1199" s="337"/>
      <c r="CY1199" s="337"/>
      <c r="CZ1199" s="337"/>
      <c r="DA1199" s="337"/>
      <c r="DB1199" s="337"/>
      <c r="DC1199" s="337"/>
      <c r="DD1199" s="337"/>
      <c r="DE1199" s="337"/>
      <c r="DF1199" s="337"/>
      <c r="DG1199" s="337"/>
      <c r="DH1199" s="337"/>
      <c r="DI1199" s="337"/>
      <c r="DJ1199" s="337"/>
      <c r="DK1199" s="337"/>
      <c r="DL1199" s="337"/>
      <c r="DM1199"/>
      <c r="DN1199"/>
      <c r="DO1199"/>
      <c r="EA1199" s="333"/>
      <c r="EB1199" s="333"/>
      <c r="EC1199" s="333"/>
      <c r="ED1199" s="333"/>
      <c r="EE1199" s="333"/>
      <c r="EF1199" s="333"/>
      <c r="EG1199" s="333"/>
      <c r="EH1199" s="333"/>
      <c r="EJ1199" s="66"/>
      <c r="EL1199" s="66"/>
      <c r="EM1199" s="338"/>
    </row>
    <row r="1200" spans="1:143" s="83" customFormat="1">
      <c r="A1200" s="66"/>
      <c r="B1200" s="66"/>
      <c r="C1200" s="120"/>
      <c r="D1200" s="66"/>
      <c r="E1200" s="197"/>
      <c r="F1200" s="120"/>
      <c r="G1200" s="333"/>
      <c r="H1200" s="333"/>
      <c r="I1200" s="333"/>
      <c r="J1200" s="333"/>
      <c r="K1200" s="333"/>
      <c r="L1200" s="333"/>
      <c r="M1200" s="333"/>
      <c r="N1200" s="333"/>
      <c r="O1200" s="333"/>
      <c r="P1200" s="333"/>
      <c r="Q1200" s="333"/>
      <c r="R1200" s="333"/>
      <c r="S1200" s="333"/>
      <c r="T1200" s="333"/>
      <c r="U1200" s="333"/>
      <c r="V1200" s="333"/>
      <c r="W1200" s="333"/>
      <c r="X1200" s="333"/>
      <c r="Y1200" s="333"/>
      <c r="Z1200" s="333"/>
      <c r="AA1200" s="333"/>
      <c r="AB1200" s="333"/>
      <c r="AC1200" s="333"/>
      <c r="AD1200" s="333"/>
      <c r="AE1200" s="333"/>
      <c r="AF1200" s="333"/>
      <c r="AG1200" s="333"/>
      <c r="AH1200" s="333"/>
      <c r="AI1200" s="333"/>
      <c r="AJ1200" s="333"/>
      <c r="AK1200" s="333"/>
      <c r="AL1200" s="333"/>
      <c r="AM1200" s="333"/>
      <c r="AN1200" s="333"/>
      <c r="AO1200"/>
      <c r="AP1200"/>
      <c r="AQ1200"/>
      <c r="AR1200"/>
      <c r="AS1200" s="333"/>
      <c r="AT1200" s="333"/>
      <c r="AU1200" s="333"/>
      <c r="AV1200" s="333"/>
      <c r="AW1200" s="333"/>
      <c r="AX1200" s="333"/>
      <c r="AY1200" s="333"/>
      <c r="AZ1200" s="333"/>
      <c r="BA1200"/>
      <c r="BB1200"/>
      <c r="BC1200"/>
      <c r="BD1200"/>
      <c r="BE1200"/>
      <c r="BF1200"/>
      <c r="BG1200" s="333"/>
      <c r="BH1200" s="333"/>
      <c r="BI1200" s="333"/>
      <c r="BJ1200" s="333"/>
      <c r="BK1200" s="333"/>
      <c r="BL1200" s="333"/>
      <c r="BM1200" s="333"/>
      <c r="BN1200" s="333"/>
      <c r="BO1200" s="333"/>
      <c r="BP1200" s="333"/>
      <c r="BQ1200" s="333"/>
      <c r="BR1200" s="333"/>
      <c r="BS1200" s="333"/>
      <c r="BT1200" s="333"/>
      <c r="BU1200" s="333"/>
      <c r="BV1200" s="333"/>
      <c r="BW1200" s="333"/>
      <c r="BX1200" s="333"/>
      <c r="BY1200" s="333"/>
      <c r="BZ1200" s="333"/>
      <c r="CA1200" s="333"/>
      <c r="CB1200" s="333"/>
      <c r="CC1200" s="333"/>
      <c r="CD1200" s="333"/>
      <c r="CE1200" s="337"/>
      <c r="CF1200" s="337"/>
      <c r="CG1200" s="337"/>
      <c r="CH1200" s="337"/>
      <c r="CI1200" s="333"/>
      <c r="CJ1200" s="333"/>
      <c r="CK1200" s="333"/>
      <c r="CL1200" s="333"/>
      <c r="CM1200" s="333"/>
      <c r="CN1200" s="333"/>
      <c r="CO1200" s="333"/>
      <c r="CP1200" s="333"/>
      <c r="CQ1200" s="337"/>
      <c r="CR1200" s="337"/>
      <c r="CS1200" s="337"/>
      <c r="CT1200" s="337"/>
      <c r="CU1200" s="337"/>
      <c r="CV1200" s="337"/>
      <c r="CW1200" s="337"/>
      <c r="CX1200" s="337"/>
      <c r="CY1200" s="337"/>
      <c r="CZ1200" s="337"/>
      <c r="DA1200" s="337"/>
      <c r="DB1200" s="337"/>
      <c r="DC1200" s="337"/>
      <c r="DD1200" s="337"/>
      <c r="DE1200" s="337"/>
      <c r="DF1200" s="337"/>
      <c r="DG1200" s="337"/>
      <c r="DH1200" s="337"/>
      <c r="DI1200" s="337"/>
      <c r="DJ1200" s="337"/>
      <c r="DK1200" s="337"/>
      <c r="DL1200" s="337"/>
      <c r="DM1200"/>
      <c r="DN1200"/>
      <c r="DO1200"/>
      <c r="EA1200" s="333"/>
      <c r="EB1200" s="333"/>
      <c r="EC1200" s="333"/>
      <c r="ED1200" s="333"/>
      <c r="EE1200" s="333"/>
      <c r="EF1200" s="333"/>
      <c r="EG1200" s="333"/>
      <c r="EH1200" s="333"/>
      <c r="EJ1200" s="66"/>
      <c r="EL1200" s="66"/>
      <c r="EM1200" s="338"/>
    </row>
    <row r="1201" spans="1:143" s="83" customFormat="1">
      <c r="A1201" s="66"/>
      <c r="B1201" s="66"/>
      <c r="C1201" s="120"/>
      <c r="D1201" s="66"/>
      <c r="E1201" s="197"/>
      <c r="F1201" s="120"/>
      <c r="G1201" s="333"/>
      <c r="H1201" s="333"/>
      <c r="I1201" s="333"/>
      <c r="J1201" s="333"/>
      <c r="K1201" s="333"/>
      <c r="L1201" s="333"/>
      <c r="M1201" s="333"/>
      <c r="N1201" s="333"/>
      <c r="O1201" s="333"/>
      <c r="P1201" s="333"/>
      <c r="Q1201" s="333"/>
      <c r="R1201" s="333"/>
      <c r="S1201" s="333"/>
      <c r="T1201" s="333"/>
      <c r="U1201" s="333"/>
      <c r="V1201" s="333"/>
      <c r="W1201" s="333"/>
      <c r="X1201" s="333"/>
      <c r="Y1201" s="333"/>
      <c r="Z1201" s="333"/>
      <c r="AA1201" s="333"/>
      <c r="AB1201" s="333"/>
      <c r="AC1201" s="333"/>
      <c r="AD1201" s="333"/>
      <c r="AE1201" s="333"/>
      <c r="AF1201" s="333"/>
      <c r="AG1201" s="333"/>
      <c r="AH1201" s="333"/>
      <c r="AI1201" s="333"/>
      <c r="AJ1201" s="333"/>
      <c r="AK1201" s="333"/>
      <c r="AL1201" s="333"/>
      <c r="AM1201" s="333"/>
      <c r="AN1201" s="333"/>
      <c r="AO1201"/>
      <c r="AP1201"/>
      <c r="AQ1201"/>
      <c r="AR1201"/>
      <c r="AS1201" s="333"/>
      <c r="AT1201" s="333"/>
      <c r="AU1201" s="333"/>
      <c r="AV1201" s="333"/>
      <c r="AW1201" s="333"/>
      <c r="AX1201" s="333"/>
      <c r="AY1201" s="333"/>
      <c r="AZ1201" s="333"/>
      <c r="BA1201"/>
      <c r="BB1201"/>
      <c r="BC1201"/>
      <c r="BD1201"/>
      <c r="BE1201"/>
      <c r="BF1201"/>
      <c r="BG1201" s="333"/>
      <c r="BH1201" s="333"/>
      <c r="BI1201" s="333"/>
      <c r="BJ1201" s="333"/>
      <c r="BK1201" s="333"/>
      <c r="BL1201" s="333"/>
      <c r="BM1201" s="333"/>
      <c r="BN1201" s="333"/>
      <c r="BO1201" s="333"/>
      <c r="BP1201" s="333"/>
      <c r="BQ1201" s="333"/>
      <c r="BR1201" s="333"/>
      <c r="BS1201" s="333"/>
      <c r="BT1201" s="333"/>
      <c r="BU1201" s="333"/>
      <c r="BV1201" s="333"/>
      <c r="BW1201" s="333"/>
      <c r="BX1201" s="333"/>
      <c r="BY1201" s="333"/>
      <c r="BZ1201" s="333"/>
      <c r="CA1201" s="333"/>
      <c r="CB1201" s="333"/>
      <c r="CC1201" s="333"/>
      <c r="CD1201" s="333"/>
      <c r="CE1201" s="337"/>
      <c r="CF1201" s="337"/>
      <c r="CG1201" s="337"/>
      <c r="CH1201" s="337"/>
      <c r="CI1201" s="333"/>
      <c r="CJ1201" s="333"/>
      <c r="CK1201" s="333"/>
      <c r="CL1201" s="333"/>
      <c r="CM1201" s="333"/>
      <c r="CN1201" s="333"/>
      <c r="CO1201" s="333"/>
      <c r="CP1201" s="333"/>
      <c r="CQ1201" s="337"/>
      <c r="CR1201" s="337"/>
      <c r="CS1201" s="337"/>
      <c r="CT1201" s="337"/>
      <c r="CU1201" s="337"/>
      <c r="CV1201" s="337"/>
      <c r="CW1201" s="337"/>
      <c r="CX1201" s="337"/>
      <c r="CY1201" s="337"/>
      <c r="CZ1201" s="337"/>
      <c r="DA1201" s="337"/>
      <c r="DB1201" s="337"/>
      <c r="DC1201" s="337"/>
      <c r="DD1201" s="337"/>
      <c r="DE1201" s="337"/>
      <c r="DF1201" s="337"/>
      <c r="DG1201" s="337"/>
      <c r="DH1201" s="337"/>
      <c r="DI1201" s="337"/>
      <c r="DJ1201" s="337"/>
      <c r="DK1201" s="337"/>
      <c r="DL1201" s="337"/>
      <c r="DM1201"/>
      <c r="DN1201"/>
      <c r="DO1201"/>
      <c r="EA1201" s="333"/>
      <c r="EB1201" s="333"/>
      <c r="EC1201" s="333"/>
      <c r="ED1201" s="333"/>
      <c r="EE1201" s="333"/>
      <c r="EF1201" s="333"/>
      <c r="EG1201" s="333"/>
      <c r="EH1201" s="333"/>
      <c r="EJ1201" s="66"/>
      <c r="EL1201" s="66"/>
      <c r="EM1201" s="338"/>
    </row>
    <row r="1202" spans="1:143" s="83" customFormat="1">
      <c r="A1202" s="66"/>
      <c r="B1202" s="66"/>
      <c r="C1202" s="120"/>
      <c r="D1202" s="66"/>
      <c r="E1202" s="197"/>
      <c r="F1202" s="120"/>
      <c r="G1202" s="333"/>
      <c r="H1202" s="333"/>
      <c r="I1202" s="333"/>
      <c r="J1202" s="333"/>
      <c r="K1202" s="333"/>
      <c r="L1202" s="333"/>
      <c r="M1202" s="333"/>
      <c r="N1202" s="333"/>
      <c r="O1202" s="333"/>
      <c r="P1202" s="333"/>
      <c r="Q1202" s="333"/>
      <c r="R1202" s="333"/>
      <c r="S1202" s="333"/>
      <c r="T1202" s="333"/>
      <c r="U1202" s="333"/>
      <c r="V1202" s="333"/>
      <c r="W1202" s="333"/>
      <c r="X1202" s="333"/>
      <c r="Y1202" s="333"/>
      <c r="Z1202" s="333"/>
      <c r="AA1202" s="333"/>
      <c r="AB1202" s="333"/>
      <c r="AC1202" s="333"/>
      <c r="AD1202" s="333"/>
      <c r="AE1202" s="333"/>
      <c r="AF1202" s="333"/>
      <c r="AG1202" s="333"/>
      <c r="AH1202" s="333"/>
      <c r="AI1202" s="333"/>
      <c r="AJ1202" s="333"/>
      <c r="AK1202" s="333"/>
      <c r="AL1202" s="333"/>
      <c r="AM1202" s="333"/>
      <c r="AN1202" s="333"/>
      <c r="AO1202"/>
      <c r="AP1202"/>
      <c r="AQ1202"/>
      <c r="AR1202"/>
      <c r="AS1202" s="333"/>
      <c r="AT1202" s="333"/>
      <c r="AU1202" s="333"/>
      <c r="AV1202" s="333"/>
      <c r="AW1202" s="333"/>
      <c r="AX1202" s="333"/>
      <c r="AY1202" s="333"/>
      <c r="AZ1202" s="333"/>
      <c r="BA1202"/>
      <c r="BB1202"/>
      <c r="BC1202"/>
      <c r="BD1202"/>
      <c r="BE1202"/>
      <c r="BF1202"/>
      <c r="BG1202" s="333"/>
      <c r="BH1202" s="333"/>
      <c r="BI1202" s="333"/>
      <c r="BJ1202" s="333"/>
      <c r="BK1202" s="333"/>
      <c r="BL1202" s="333"/>
      <c r="BM1202" s="333"/>
      <c r="BN1202" s="333"/>
      <c r="BO1202" s="333"/>
      <c r="BP1202" s="333"/>
      <c r="BQ1202" s="333"/>
      <c r="BR1202" s="333"/>
      <c r="BS1202" s="333"/>
      <c r="BT1202" s="333"/>
      <c r="BU1202" s="333"/>
      <c r="BV1202" s="333"/>
      <c r="BW1202" s="333"/>
      <c r="BX1202" s="333"/>
      <c r="BY1202" s="333"/>
      <c r="BZ1202" s="333"/>
      <c r="CA1202" s="333"/>
      <c r="CB1202" s="333"/>
      <c r="CC1202" s="333"/>
      <c r="CD1202" s="333"/>
      <c r="CE1202" s="337"/>
      <c r="CF1202" s="337"/>
      <c r="CG1202" s="337"/>
      <c r="CH1202" s="337"/>
      <c r="CI1202" s="333"/>
      <c r="CJ1202" s="333"/>
      <c r="CK1202" s="333"/>
      <c r="CL1202" s="333"/>
      <c r="CM1202" s="333"/>
      <c r="CN1202" s="333"/>
      <c r="CO1202" s="333"/>
      <c r="CP1202" s="333"/>
      <c r="CQ1202" s="337"/>
      <c r="CR1202" s="337"/>
      <c r="CS1202" s="337"/>
      <c r="CT1202" s="337"/>
      <c r="CU1202" s="337"/>
      <c r="CV1202" s="337"/>
      <c r="CW1202" s="337"/>
      <c r="CX1202" s="337"/>
      <c r="CY1202" s="337"/>
      <c r="CZ1202" s="337"/>
      <c r="DA1202" s="337"/>
      <c r="DB1202" s="337"/>
      <c r="DC1202" s="337"/>
      <c r="DD1202" s="337"/>
      <c r="DE1202" s="337"/>
      <c r="DF1202" s="337"/>
      <c r="DG1202" s="337"/>
      <c r="DH1202" s="337"/>
      <c r="DI1202" s="337"/>
      <c r="DJ1202" s="337"/>
      <c r="DK1202" s="337"/>
      <c r="DL1202" s="337"/>
      <c r="DM1202"/>
      <c r="DN1202"/>
      <c r="DO1202"/>
      <c r="EA1202" s="333"/>
      <c r="EB1202" s="333"/>
      <c r="EC1202" s="333"/>
      <c r="ED1202" s="333"/>
      <c r="EE1202" s="333"/>
      <c r="EF1202" s="333"/>
      <c r="EG1202" s="333"/>
      <c r="EH1202" s="333"/>
      <c r="EJ1202" s="66"/>
      <c r="EL1202" s="66"/>
      <c r="EM1202" s="338"/>
    </row>
    <row r="1203" spans="1:143" s="83" customFormat="1">
      <c r="A1203" s="66"/>
      <c r="B1203" s="66"/>
      <c r="C1203" s="120"/>
      <c r="D1203" s="66"/>
      <c r="E1203" s="197"/>
      <c r="F1203" s="120"/>
      <c r="G1203" s="333"/>
      <c r="H1203" s="333"/>
      <c r="I1203" s="333"/>
      <c r="J1203" s="333"/>
      <c r="K1203" s="333"/>
      <c r="L1203" s="333"/>
      <c r="M1203" s="333"/>
      <c r="N1203" s="333"/>
      <c r="O1203" s="333"/>
      <c r="P1203" s="333"/>
      <c r="Q1203" s="333"/>
      <c r="R1203" s="333"/>
      <c r="S1203" s="333"/>
      <c r="T1203" s="333"/>
      <c r="U1203" s="333"/>
      <c r="V1203" s="333"/>
      <c r="W1203" s="333"/>
      <c r="X1203" s="333"/>
      <c r="Y1203" s="333"/>
      <c r="Z1203" s="333"/>
      <c r="AA1203" s="333"/>
      <c r="AB1203" s="333"/>
      <c r="AC1203" s="333"/>
      <c r="AD1203" s="333"/>
      <c r="AE1203" s="333"/>
      <c r="AF1203" s="333"/>
      <c r="AG1203" s="333"/>
      <c r="AH1203" s="333"/>
      <c r="AI1203" s="333"/>
      <c r="AJ1203" s="333"/>
      <c r="AK1203" s="333"/>
      <c r="AL1203" s="333"/>
      <c r="AM1203" s="333"/>
      <c r="AN1203" s="333"/>
      <c r="AO1203"/>
      <c r="AP1203"/>
      <c r="AQ1203"/>
      <c r="AR1203"/>
      <c r="AS1203" s="333"/>
      <c r="AT1203" s="333"/>
      <c r="AU1203" s="333"/>
      <c r="AV1203" s="333"/>
      <c r="AW1203" s="333"/>
      <c r="AX1203" s="333"/>
      <c r="AY1203" s="333"/>
      <c r="AZ1203" s="333"/>
      <c r="BA1203"/>
      <c r="BB1203"/>
      <c r="BC1203"/>
      <c r="BD1203"/>
      <c r="BE1203"/>
      <c r="BF1203"/>
      <c r="BG1203" s="333"/>
      <c r="BH1203" s="333"/>
      <c r="BI1203" s="333"/>
      <c r="BJ1203" s="333"/>
      <c r="BK1203" s="333"/>
      <c r="BL1203" s="333"/>
      <c r="BM1203" s="333"/>
      <c r="BN1203" s="333"/>
      <c r="BO1203" s="333"/>
      <c r="BP1203" s="333"/>
      <c r="BQ1203" s="333"/>
      <c r="BR1203" s="333"/>
      <c r="BS1203" s="333"/>
      <c r="BT1203" s="333"/>
      <c r="BU1203" s="333"/>
      <c r="BV1203" s="333"/>
      <c r="BW1203" s="333"/>
      <c r="BX1203" s="333"/>
      <c r="BY1203" s="333"/>
      <c r="BZ1203" s="333"/>
      <c r="CA1203" s="333"/>
      <c r="CB1203" s="333"/>
      <c r="CC1203" s="333"/>
      <c r="CD1203" s="333"/>
      <c r="CE1203" s="337"/>
      <c r="CF1203" s="337"/>
      <c r="CG1203" s="337"/>
      <c r="CH1203" s="337"/>
      <c r="CI1203" s="333"/>
      <c r="CJ1203" s="333"/>
      <c r="CK1203" s="333"/>
      <c r="CL1203" s="333"/>
      <c r="CM1203" s="333"/>
      <c r="CN1203" s="333"/>
      <c r="CO1203" s="333"/>
      <c r="CP1203" s="333"/>
      <c r="CQ1203" s="337"/>
      <c r="CR1203" s="337"/>
      <c r="CS1203" s="337"/>
      <c r="CT1203" s="337"/>
      <c r="CU1203" s="337"/>
      <c r="CV1203" s="337"/>
      <c r="CW1203" s="337"/>
      <c r="CX1203" s="337"/>
      <c r="CY1203" s="337"/>
      <c r="CZ1203" s="337"/>
      <c r="DA1203" s="337"/>
      <c r="DB1203" s="337"/>
      <c r="DC1203" s="337"/>
      <c r="DD1203" s="337"/>
      <c r="DE1203" s="337"/>
      <c r="DF1203" s="337"/>
      <c r="DG1203" s="337"/>
      <c r="DH1203" s="337"/>
      <c r="DI1203" s="337"/>
      <c r="DJ1203" s="337"/>
      <c r="DK1203" s="337"/>
      <c r="DL1203" s="337"/>
      <c r="DM1203"/>
      <c r="DN1203"/>
      <c r="DO1203"/>
      <c r="EA1203" s="333"/>
      <c r="EB1203" s="333"/>
      <c r="EC1203" s="333"/>
      <c r="ED1203" s="333"/>
      <c r="EE1203" s="333"/>
      <c r="EF1203" s="333"/>
      <c r="EG1203" s="333"/>
      <c r="EH1203" s="333"/>
      <c r="EJ1203" s="66"/>
      <c r="EL1203" s="66"/>
      <c r="EM1203" s="338"/>
    </row>
    <row r="1204" spans="1:143" s="83" customFormat="1">
      <c r="A1204" s="66"/>
      <c r="B1204" s="66"/>
      <c r="C1204" s="120"/>
      <c r="D1204" s="66"/>
      <c r="E1204" s="197"/>
      <c r="F1204" s="120"/>
      <c r="G1204" s="333"/>
      <c r="H1204" s="333"/>
      <c r="I1204" s="333"/>
      <c r="J1204" s="333"/>
      <c r="K1204" s="333"/>
      <c r="L1204" s="333"/>
      <c r="M1204" s="333"/>
      <c r="N1204" s="333"/>
      <c r="O1204" s="333"/>
      <c r="P1204" s="333"/>
      <c r="Q1204" s="333"/>
      <c r="R1204" s="333"/>
      <c r="S1204" s="333"/>
      <c r="T1204" s="333"/>
      <c r="U1204" s="333"/>
      <c r="V1204" s="333"/>
      <c r="W1204" s="333"/>
      <c r="X1204" s="333"/>
      <c r="Y1204" s="333"/>
      <c r="Z1204" s="333"/>
      <c r="AA1204" s="333"/>
      <c r="AB1204" s="333"/>
      <c r="AC1204" s="333"/>
      <c r="AD1204" s="333"/>
      <c r="AE1204" s="333"/>
      <c r="AF1204" s="333"/>
      <c r="AG1204" s="333"/>
      <c r="AH1204" s="333"/>
      <c r="AI1204" s="333"/>
      <c r="AJ1204" s="333"/>
      <c r="AK1204" s="333"/>
      <c r="AL1204" s="333"/>
      <c r="AM1204" s="333"/>
      <c r="AN1204" s="333"/>
      <c r="AO1204"/>
      <c r="AP1204"/>
      <c r="AQ1204"/>
      <c r="AR1204"/>
      <c r="AS1204" s="333"/>
      <c r="AT1204" s="333"/>
      <c r="AU1204" s="333"/>
      <c r="AV1204" s="333"/>
      <c r="AW1204" s="333"/>
      <c r="AX1204" s="333"/>
      <c r="AY1204" s="333"/>
      <c r="AZ1204" s="333"/>
      <c r="BA1204"/>
      <c r="BB1204"/>
      <c r="BC1204"/>
      <c r="BD1204"/>
      <c r="BE1204"/>
      <c r="BF1204"/>
      <c r="BG1204" s="333"/>
      <c r="BH1204" s="333"/>
      <c r="BI1204" s="333"/>
      <c r="BJ1204" s="333"/>
      <c r="BK1204" s="333"/>
      <c r="BL1204" s="333"/>
      <c r="BM1204" s="333"/>
      <c r="BN1204" s="333"/>
      <c r="BO1204" s="333"/>
      <c r="BP1204" s="333"/>
      <c r="BQ1204" s="333"/>
      <c r="BR1204" s="333"/>
      <c r="BS1204" s="333"/>
      <c r="BT1204" s="333"/>
      <c r="BU1204" s="333"/>
      <c r="BV1204" s="333"/>
      <c r="BW1204" s="333"/>
      <c r="BX1204" s="333"/>
      <c r="BY1204" s="333"/>
      <c r="BZ1204" s="333"/>
      <c r="CA1204" s="333"/>
      <c r="CB1204" s="333"/>
      <c r="CC1204" s="333"/>
      <c r="CD1204" s="333"/>
      <c r="CE1204" s="337"/>
      <c r="CF1204" s="337"/>
      <c r="CG1204" s="337"/>
      <c r="CH1204" s="337"/>
      <c r="CI1204" s="333"/>
      <c r="CJ1204" s="333"/>
      <c r="CK1204" s="333"/>
      <c r="CL1204" s="333"/>
      <c r="CM1204" s="333"/>
      <c r="CN1204" s="333"/>
      <c r="CO1204" s="333"/>
      <c r="CP1204" s="333"/>
      <c r="CQ1204" s="337"/>
      <c r="CR1204" s="337"/>
      <c r="CS1204" s="337"/>
      <c r="CT1204" s="337"/>
      <c r="CU1204" s="337"/>
      <c r="CV1204" s="337"/>
      <c r="CW1204" s="337"/>
      <c r="CX1204" s="337"/>
      <c r="CY1204" s="337"/>
      <c r="CZ1204" s="337"/>
      <c r="DA1204" s="337"/>
      <c r="DB1204" s="337"/>
      <c r="DC1204" s="337"/>
      <c r="DD1204" s="337"/>
      <c r="DE1204" s="337"/>
      <c r="DF1204" s="337"/>
      <c r="DG1204" s="337"/>
      <c r="DH1204" s="337"/>
      <c r="DI1204" s="337"/>
      <c r="DJ1204" s="337"/>
      <c r="DK1204" s="337"/>
      <c r="DL1204" s="337"/>
      <c r="DM1204"/>
      <c r="DN1204"/>
      <c r="DO1204"/>
      <c r="EA1204" s="333"/>
      <c r="EB1204" s="333"/>
      <c r="EC1204" s="333"/>
      <c r="ED1204" s="333"/>
      <c r="EE1204" s="333"/>
      <c r="EF1204" s="333"/>
      <c r="EG1204" s="333"/>
      <c r="EH1204" s="333"/>
      <c r="EJ1204" s="66"/>
      <c r="EL1204" s="66"/>
      <c r="EM1204" s="338"/>
    </row>
    <row r="1205" spans="1:143" s="83" customFormat="1">
      <c r="A1205" s="66"/>
      <c r="B1205" s="66"/>
      <c r="C1205" s="120"/>
      <c r="D1205" s="66"/>
      <c r="E1205" s="197"/>
      <c r="F1205" s="120"/>
      <c r="G1205" s="333"/>
      <c r="H1205" s="333"/>
      <c r="I1205" s="333"/>
      <c r="J1205" s="333"/>
      <c r="K1205" s="333"/>
      <c r="L1205" s="333"/>
      <c r="M1205" s="333"/>
      <c r="N1205" s="333"/>
      <c r="O1205" s="333"/>
      <c r="P1205" s="333"/>
      <c r="Q1205" s="333"/>
      <c r="R1205" s="333"/>
      <c r="S1205" s="333"/>
      <c r="T1205" s="333"/>
      <c r="U1205" s="333"/>
      <c r="V1205" s="333"/>
      <c r="W1205" s="333"/>
      <c r="X1205" s="333"/>
      <c r="Y1205" s="333"/>
      <c r="Z1205" s="333"/>
      <c r="AA1205" s="333"/>
      <c r="AB1205" s="333"/>
      <c r="AC1205" s="333"/>
      <c r="AD1205" s="333"/>
      <c r="AE1205" s="333"/>
      <c r="AF1205" s="333"/>
      <c r="AG1205" s="333"/>
      <c r="AH1205" s="333"/>
      <c r="AI1205" s="333"/>
      <c r="AJ1205" s="333"/>
      <c r="AK1205" s="333"/>
      <c r="AL1205" s="333"/>
      <c r="AM1205" s="333"/>
      <c r="AN1205" s="333"/>
      <c r="AO1205"/>
      <c r="AP1205"/>
      <c r="AQ1205"/>
      <c r="AR1205"/>
      <c r="AS1205" s="333"/>
      <c r="AT1205" s="333"/>
      <c r="AU1205" s="333"/>
      <c r="AV1205" s="333"/>
      <c r="AW1205" s="333"/>
      <c r="AX1205" s="333"/>
      <c r="AY1205" s="333"/>
      <c r="AZ1205" s="333"/>
      <c r="BA1205"/>
      <c r="BB1205"/>
      <c r="BC1205"/>
      <c r="BD1205"/>
      <c r="BE1205"/>
      <c r="BF1205"/>
      <c r="BG1205" s="333"/>
      <c r="BH1205" s="333"/>
      <c r="BI1205" s="333"/>
      <c r="BJ1205" s="333"/>
      <c r="BK1205" s="333"/>
      <c r="BL1205" s="333"/>
      <c r="BM1205" s="333"/>
      <c r="BN1205" s="333"/>
      <c r="BO1205" s="333"/>
      <c r="BP1205" s="333"/>
      <c r="BQ1205" s="333"/>
      <c r="BR1205" s="333"/>
      <c r="BS1205" s="333"/>
      <c r="BT1205" s="333"/>
      <c r="BU1205" s="333"/>
      <c r="BV1205" s="333"/>
      <c r="BW1205" s="333"/>
      <c r="BX1205" s="333"/>
      <c r="BY1205" s="333"/>
      <c r="BZ1205" s="333"/>
      <c r="CA1205" s="333"/>
      <c r="CB1205" s="333"/>
      <c r="CC1205" s="333"/>
      <c r="CD1205" s="333"/>
      <c r="CE1205" s="337"/>
      <c r="CF1205" s="337"/>
      <c r="CG1205" s="337"/>
      <c r="CH1205" s="337"/>
      <c r="CI1205" s="333"/>
      <c r="CJ1205" s="333"/>
      <c r="CK1205" s="333"/>
      <c r="CL1205" s="333"/>
      <c r="CM1205" s="333"/>
      <c r="CN1205" s="333"/>
      <c r="CO1205" s="333"/>
      <c r="CP1205" s="333"/>
      <c r="CQ1205" s="337"/>
      <c r="CR1205" s="337"/>
      <c r="CS1205" s="337"/>
      <c r="CT1205" s="337"/>
      <c r="CU1205" s="337"/>
      <c r="CV1205" s="337"/>
      <c r="CW1205" s="337"/>
      <c r="CX1205" s="337"/>
      <c r="CY1205" s="337"/>
      <c r="CZ1205" s="337"/>
      <c r="DA1205" s="337"/>
      <c r="DB1205" s="337"/>
      <c r="DC1205" s="337"/>
      <c r="DD1205" s="337"/>
      <c r="DE1205" s="337"/>
      <c r="DF1205" s="337"/>
      <c r="DG1205" s="337"/>
      <c r="DH1205" s="337"/>
      <c r="DI1205" s="337"/>
      <c r="DJ1205" s="337"/>
      <c r="DK1205" s="337"/>
      <c r="DL1205" s="337"/>
      <c r="DM1205"/>
      <c r="DN1205"/>
      <c r="DO1205"/>
      <c r="EA1205" s="333"/>
      <c r="EB1205" s="333"/>
      <c r="EC1205" s="333"/>
      <c r="ED1205" s="333"/>
      <c r="EE1205" s="333"/>
      <c r="EF1205" s="333"/>
      <c r="EG1205" s="333"/>
      <c r="EH1205" s="333"/>
      <c r="EJ1205" s="66"/>
      <c r="EL1205" s="66"/>
      <c r="EM1205" s="338"/>
    </row>
    <row r="1206" spans="1:143" s="83" customFormat="1">
      <c r="A1206" s="66"/>
      <c r="B1206" s="66"/>
      <c r="C1206" s="120"/>
      <c r="D1206" s="66"/>
      <c r="E1206" s="197"/>
      <c r="F1206" s="120"/>
      <c r="G1206" s="333"/>
      <c r="H1206" s="333"/>
      <c r="I1206" s="333"/>
      <c r="J1206" s="333"/>
      <c r="K1206" s="333"/>
      <c r="L1206" s="333"/>
      <c r="M1206" s="333"/>
      <c r="N1206" s="333"/>
      <c r="O1206" s="333"/>
      <c r="P1206" s="333"/>
      <c r="Q1206" s="333"/>
      <c r="R1206" s="333"/>
      <c r="S1206" s="333"/>
      <c r="T1206" s="333"/>
      <c r="U1206" s="333"/>
      <c r="V1206" s="333"/>
      <c r="W1206" s="333"/>
      <c r="X1206" s="333"/>
      <c r="Y1206" s="333"/>
      <c r="Z1206" s="333"/>
      <c r="AA1206" s="333"/>
      <c r="AB1206" s="333"/>
      <c r="AC1206" s="333"/>
      <c r="AD1206" s="333"/>
      <c r="AE1206" s="333"/>
      <c r="AF1206" s="333"/>
      <c r="AG1206" s="333"/>
      <c r="AH1206" s="333"/>
      <c r="AI1206" s="333"/>
      <c r="AJ1206" s="333"/>
      <c r="AK1206" s="333"/>
      <c r="AL1206" s="333"/>
      <c r="AM1206" s="333"/>
      <c r="AN1206" s="333"/>
      <c r="AO1206"/>
      <c r="AP1206"/>
      <c r="AQ1206"/>
      <c r="AR1206"/>
      <c r="AS1206" s="333"/>
      <c r="AT1206" s="333"/>
      <c r="AU1206" s="333"/>
      <c r="AV1206" s="333"/>
      <c r="AW1206" s="333"/>
      <c r="AX1206" s="333"/>
      <c r="AY1206" s="333"/>
      <c r="AZ1206" s="333"/>
      <c r="BA1206"/>
      <c r="BB1206"/>
      <c r="BC1206"/>
      <c r="BD1206"/>
      <c r="BE1206"/>
      <c r="BF1206"/>
      <c r="BG1206" s="333"/>
      <c r="BH1206" s="333"/>
      <c r="BI1206" s="333"/>
      <c r="BJ1206" s="333"/>
      <c r="BK1206" s="333"/>
      <c r="BL1206" s="333"/>
      <c r="BM1206" s="333"/>
      <c r="BN1206" s="333"/>
      <c r="BO1206" s="333"/>
      <c r="BP1206" s="333"/>
      <c r="BQ1206" s="333"/>
      <c r="BR1206" s="333"/>
      <c r="BS1206" s="333"/>
      <c r="BT1206" s="333"/>
      <c r="BU1206" s="333"/>
      <c r="BV1206" s="333"/>
      <c r="BW1206" s="333"/>
      <c r="BX1206" s="333"/>
      <c r="BY1206" s="333"/>
      <c r="BZ1206" s="333"/>
      <c r="CA1206" s="333"/>
      <c r="CB1206" s="333"/>
      <c r="CC1206" s="333"/>
      <c r="CD1206" s="333"/>
      <c r="CE1206" s="337"/>
      <c r="CF1206" s="337"/>
      <c r="CG1206" s="337"/>
      <c r="CH1206" s="337"/>
      <c r="CI1206" s="333"/>
      <c r="CJ1206" s="333"/>
      <c r="CK1206" s="333"/>
      <c r="CL1206" s="333"/>
      <c r="CM1206" s="333"/>
      <c r="CN1206" s="333"/>
      <c r="CO1206" s="333"/>
      <c r="CP1206" s="333"/>
      <c r="CQ1206" s="337"/>
      <c r="CR1206" s="337"/>
      <c r="CS1206" s="337"/>
      <c r="CT1206" s="337"/>
      <c r="CU1206" s="337"/>
      <c r="CV1206" s="337"/>
      <c r="CW1206" s="337"/>
      <c r="CX1206" s="337"/>
      <c r="CY1206" s="337"/>
      <c r="CZ1206" s="337"/>
      <c r="DA1206" s="337"/>
      <c r="DB1206" s="337"/>
      <c r="DC1206" s="337"/>
      <c r="DD1206" s="337"/>
      <c r="DE1206" s="337"/>
      <c r="DF1206" s="337"/>
      <c r="DG1206" s="337"/>
      <c r="DH1206" s="337"/>
      <c r="DI1206" s="337"/>
      <c r="DJ1206" s="337"/>
      <c r="DK1206" s="337"/>
      <c r="DL1206" s="337"/>
      <c r="DM1206"/>
      <c r="DN1206"/>
      <c r="DO1206"/>
      <c r="EA1206" s="333"/>
      <c r="EB1206" s="333"/>
      <c r="EC1206" s="333"/>
      <c r="ED1206" s="333"/>
      <c r="EE1206" s="333"/>
      <c r="EF1206" s="333"/>
      <c r="EG1206" s="333"/>
      <c r="EH1206" s="333"/>
      <c r="EJ1206" s="66"/>
      <c r="EL1206" s="66"/>
      <c r="EM1206" s="338"/>
    </row>
    <row r="1207" spans="1:143" s="83" customFormat="1">
      <c r="A1207" s="66"/>
      <c r="B1207" s="66"/>
      <c r="C1207" s="120"/>
      <c r="D1207" s="66"/>
      <c r="E1207" s="197"/>
      <c r="F1207" s="120"/>
      <c r="G1207" s="333"/>
      <c r="H1207" s="333"/>
      <c r="I1207" s="333"/>
      <c r="J1207" s="333"/>
      <c r="K1207" s="333"/>
      <c r="L1207" s="333"/>
      <c r="M1207" s="333"/>
      <c r="N1207" s="333"/>
      <c r="O1207" s="333"/>
      <c r="P1207" s="333"/>
      <c r="Q1207" s="333"/>
      <c r="R1207" s="333"/>
      <c r="S1207" s="333"/>
      <c r="T1207" s="333"/>
      <c r="U1207" s="333"/>
      <c r="V1207" s="333"/>
      <c r="W1207" s="333"/>
      <c r="X1207" s="333"/>
      <c r="Y1207" s="333"/>
      <c r="Z1207" s="333"/>
      <c r="AA1207" s="333"/>
      <c r="AB1207" s="333"/>
      <c r="AC1207" s="333"/>
      <c r="AD1207" s="333"/>
      <c r="AE1207" s="333"/>
      <c r="AF1207" s="333"/>
      <c r="AG1207" s="333"/>
      <c r="AH1207" s="333"/>
      <c r="AI1207" s="333"/>
      <c r="AJ1207" s="333"/>
      <c r="AK1207" s="333"/>
      <c r="AL1207" s="333"/>
      <c r="AM1207" s="333"/>
      <c r="AN1207" s="333"/>
      <c r="AO1207"/>
      <c r="AP1207"/>
      <c r="AQ1207"/>
      <c r="AR1207"/>
      <c r="AS1207" s="333"/>
      <c r="AT1207" s="333"/>
      <c r="AU1207" s="333"/>
      <c r="AV1207" s="333"/>
      <c r="AW1207" s="333"/>
      <c r="AX1207" s="333"/>
      <c r="AY1207" s="333"/>
      <c r="AZ1207" s="333"/>
      <c r="BA1207"/>
      <c r="BB1207"/>
      <c r="BC1207"/>
      <c r="BD1207"/>
      <c r="BE1207"/>
      <c r="BF1207"/>
      <c r="BG1207" s="333"/>
      <c r="BH1207" s="333"/>
      <c r="BI1207" s="333"/>
      <c r="BJ1207" s="333"/>
      <c r="BK1207" s="333"/>
      <c r="BL1207" s="333"/>
      <c r="BM1207" s="333"/>
      <c r="BN1207" s="333"/>
      <c r="BO1207" s="333"/>
      <c r="BP1207" s="333"/>
      <c r="BQ1207" s="333"/>
      <c r="BR1207" s="333"/>
      <c r="BS1207" s="333"/>
      <c r="BT1207" s="333"/>
      <c r="BU1207" s="333"/>
      <c r="BV1207" s="333"/>
      <c r="BW1207" s="333"/>
      <c r="BX1207" s="333"/>
      <c r="BY1207" s="333"/>
      <c r="BZ1207" s="333"/>
      <c r="CA1207" s="333"/>
      <c r="CB1207" s="333"/>
      <c r="CC1207" s="333"/>
      <c r="CD1207" s="333"/>
      <c r="CE1207" s="337"/>
      <c r="CF1207" s="337"/>
      <c r="CG1207" s="337"/>
      <c r="CH1207" s="337"/>
      <c r="CI1207" s="333"/>
      <c r="CJ1207" s="333"/>
      <c r="CK1207" s="333"/>
      <c r="CL1207" s="333"/>
      <c r="CM1207" s="333"/>
      <c r="CN1207" s="333"/>
      <c r="CO1207" s="333"/>
      <c r="CP1207" s="333"/>
      <c r="CQ1207" s="337"/>
      <c r="CR1207" s="337"/>
      <c r="CS1207" s="337"/>
      <c r="CT1207" s="337"/>
      <c r="CU1207" s="337"/>
      <c r="CV1207" s="337"/>
      <c r="CW1207" s="337"/>
      <c r="CX1207" s="337"/>
      <c r="CY1207" s="337"/>
      <c r="CZ1207" s="337"/>
      <c r="DA1207" s="337"/>
      <c r="DB1207" s="337"/>
      <c r="DC1207" s="337"/>
      <c r="DD1207" s="337"/>
      <c r="DE1207" s="337"/>
      <c r="DF1207" s="337"/>
      <c r="DG1207" s="337"/>
      <c r="DH1207" s="337"/>
      <c r="DI1207" s="337"/>
      <c r="DJ1207" s="337"/>
      <c r="DK1207" s="337"/>
      <c r="DL1207" s="337"/>
      <c r="DM1207"/>
      <c r="DN1207"/>
      <c r="DO1207"/>
      <c r="EA1207" s="333"/>
      <c r="EB1207" s="333"/>
      <c r="EC1207" s="333"/>
      <c r="ED1207" s="333"/>
      <c r="EE1207" s="333"/>
      <c r="EF1207" s="333"/>
      <c r="EG1207" s="333"/>
      <c r="EH1207" s="333"/>
      <c r="EJ1207" s="66"/>
      <c r="EL1207" s="66"/>
      <c r="EM1207" s="338"/>
    </row>
    <row r="1208" spans="1:143" s="83" customFormat="1">
      <c r="A1208" s="66"/>
      <c r="B1208" s="66"/>
      <c r="C1208" s="120"/>
      <c r="D1208" s="66"/>
      <c r="E1208" s="197"/>
      <c r="F1208" s="120"/>
      <c r="G1208" s="333"/>
      <c r="H1208" s="333"/>
      <c r="I1208" s="333"/>
      <c r="J1208" s="333"/>
      <c r="K1208" s="333"/>
      <c r="L1208" s="333"/>
      <c r="M1208" s="333"/>
      <c r="N1208" s="333"/>
      <c r="O1208" s="333"/>
      <c r="P1208" s="333"/>
      <c r="Q1208" s="333"/>
      <c r="R1208" s="333"/>
      <c r="S1208" s="333"/>
      <c r="T1208" s="333"/>
      <c r="U1208" s="333"/>
      <c r="V1208" s="333"/>
      <c r="W1208" s="333"/>
      <c r="X1208" s="333"/>
      <c r="Y1208" s="333"/>
      <c r="Z1208" s="333"/>
      <c r="AA1208" s="333"/>
      <c r="AB1208" s="333"/>
      <c r="AC1208" s="333"/>
      <c r="AD1208" s="333"/>
      <c r="AE1208" s="333"/>
      <c r="AF1208" s="333"/>
      <c r="AG1208" s="333"/>
      <c r="AH1208" s="333"/>
      <c r="AI1208" s="333"/>
      <c r="AJ1208" s="333"/>
      <c r="AK1208" s="333"/>
      <c r="AL1208" s="333"/>
      <c r="AM1208" s="333"/>
      <c r="AN1208" s="333"/>
      <c r="AO1208"/>
      <c r="AP1208"/>
      <c r="AQ1208"/>
      <c r="AR1208"/>
      <c r="AS1208" s="333"/>
      <c r="AT1208" s="333"/>
      <c r="AU1208" s="333"/>
      <c r="AV1208" s="333"/>
      <c r="AW1208" s="333"/>
      <c r="AX1208" s="333"/>
      <c r="AY1208" s="333"/>
      <c r="AZ1208" s="333"/>
      <c r="BA1208"/>
      <c r="BB1208"/>
      <c r="BC1208"/>
      <c r="BD1208"/>
      <c r="BE1208"/>
      <c r="BF1208"/>
      <c r="BG1208" s="333"/>
      <c r="BH1208" s="333"/>
      <c r="BI1208" s="333"/>
      <c r="BJ1208" s="333"/>
      <c r="BK1208" s="333"/>
      <c r="BL1208" s="333"/>
      <c r="BM1208" s="333"/>
      <c r="BN1208" s="333"/>
      <c r="BO1208" s="333"/>
      <c r="BP1208" s="333"/>
      <c r="BQ1208" s="333"/>
      <c r="BR1208" s="333"/>
      <c r="BS1208" s="333"/>
      <c r="BT1208" s="333"/>
      <c r="BU1208" s="333"/>
      <c r="BV1208" s="333"/>
      <c r="BW1208" s="333"/>
      <c r="BX1208" s="333"/>
      <c r="BY1208" s="333"/>
      <c r="BZ1208" s="333"/>
      <c r="CA1208" s="333"/>
      <c r="CB1208" s="333"/>
      <c r="CC1208" s="333"/>
      <c r="CD1208" s="333"/>
      <c r="CE1208" s="337"/>
      <c r="CF1208" s="337"/>
      <c r="CG1208" s="337"/>
      <c r="CH1208" s="337"/>
      <c r="CI1208" s="333"/>
      <c r="CJ1208" s="333"/>
      <c r="CK1208" s="333"/>
      <c r="CL1208" s="333"/>
      <c r="CM1208" s="333"/>
      <c r="CN1208" s="333"/>
      <c r="CO1208" s="333"/>
      <c r="CP1208" s="333"/>
      <c r="CQ1208" s="337"/>
      <c r="CR1208" s="337"/>
      <c r="CS1208" s="337"/>
      <c r="CT1208" s="337"/>
      <c r="CU1208" s="337"/>
      <c r="CV1208" s="337"/>
      <c r="CW1208" s="337"/>
      <c r="CX1208" s="337"/>
      <c r="CY1208" s="337"/>
      <c r="CZ1208" s="337"/>
      <c r="DA1208" s="337"/>
      <c r="DB1208" s="337"/>
      <c r="DC1208" s="337"/>
      <c r="DD1208" s="337"/>
      <c r="DE1208" s="337"/>
      <c r="DF1208" s="337"/>
      <c r="DG1208" s="337"/>
      <c r="DH1208" s="337"/>
      <c r="DI1208" s="337"/>
      <c r="DJ1208" s="337"/>
      <c r="DK1208" s="337"/>
      <c r="DL1208" s="337"/>
      <c r="DM1208"/>
      <c r="DN1208"/>
      <c r="DO1208"/>
      <c r="EA1208" s="333"/>
      <c r="EB1208" s="333"/>
      <c r="EC1208" s="333"/>
      <c r="ED1208" s="333"/>
      <c r="EE1208" s="333"/>
      <c r="EF1208" s="333"/>
      <c r="EG1208" s="333"/>
      <c r="EH1208" s="333"/>
      <c r="EJ1208" s="66"/>
      <c r="EL1208" s="66"/>
      <c r="EM1208" s="338"/>
    </row>
    <row r="1209" spans="1:143" s="83" customFormat="1">
      <c r="A1209" s="66"/>
      <c r="B1209" s="66"/>
      <c r="C1209" s="120"/>
      <c r="D1209" s="66"/>
      <c r="E1209" s="197"/>
      <c r="F1209" s="120"/>
      <c r="G1209" s="333"/>
      <c r="H1209" s="333"/>
      <c r="I1209" s="333"/>
      <c r="J1209" s="333"/>
      <c r="K1209" s="333"/>
      <c r="L1209" s="333"/>
      <c r="M1209" s="333"/>
      <c r="N1209" s="333"/>
      <c r="O1209" s="333"/>
      <c r="P1209" s="333"/>
      <c r="Q1209" s="333"/>
      <c r="R1209" s="333"/>
      <c r="S1209" s="333"/>
      <c r="T1209" s="333"/>
      <c r="U1209" s="333"/>
      <c r="V1209" s="333"/>
      <c r="W1209" s="333"/>
      <c r="X1209" s="333"/>
      <c r="Y1209" s="333"/>
      <c r="Z1209" s="333"/>
      <c r="AA1209" s="333"/>
      <c r="AB1209" s="333"/>
      <c r="AC1209" s="333"/>
      <c r="AD1209" s="333"/>
      <c r="AE1209" s="333"/>
      <c r="AF1209" s="333"/>
      <c r="AG1209" s="333"/>
      <c r="AH1209" s="333"/>
      <c r="AI1209" s="333"/>
      <c r="AJ1209" s="333"/>
      <c r="AK1209" s="333"/>
      <c r="AL1209" s="333"/>
      <c r="AM1209" s="333"/>
      <c r="AN1209" s="333"/>
      <c r="AO1209"/>
      <c r="AP1209"/>
      <c r="AQ1209"/>
      <c r="AR1209"/>
      <c r="AS1209" s="333"/>
      <c r="AT1209" s="333"/>
      <c r="AU1209" s="333"/>
      <c r="AV1209" s="333"/>
      <c r="AW1209" s="333"/>
      <c r="AX1209" s="333"/>
      <c r="AY1209" s="333"/>
      <c r="AZ1209" s="333"/>
      <c r="BA1209"/>
      <c r="BB1209"/>
      <c r="BC1209"/>
      <c r="BD1209"/>
      <c r="BE1209"/>
      <c r="BF1209"/>
      <c r="BG1209" s="333"/>
      <c r="BH1209" s="333"/>
      <c r="BI1209" s="333"/>
      <c r="BJ1209" s="333"/>
      <c r="BK1209" s="333"/>
      <c r="BL1209" s="333"/>
      <c r="BM1209" s="333"/>
      <c r="BN1209" s="333"/>
      <c r="BO1209" s="333"/>
      <c r="BP1209" s="333"/>
      <c r="BQ1209" s="333"/>
      <c r="BR1209" s="333"/>
      <c r="BS1209" s="333"/>
      <c r="BT1209" s="333"/>
      <c r="BU1209" s="333"/>
      <c r="BV1209" s="333"/>
      <c r="BW1209" s="333"/>
      <c r="BX1209" s="333"/>
      <c r="BY1209" s="333"/>
      <c r="BZ1209" s="333"/>
      <c r="CA1209" s="333"/>
      <c r="CB1209" s="333"/>
      <c r="CC1209" s="333"/>
      <c r="CD1209" s="333"/>
      <c r="CE1209" s="337"/>
      <c r="CF1209" s="337"/>
      <c r="CG1209" s="337"/>
      <c r="CH1209" s="337"/>
      <c r="CI1209" s="333"/>
      <c r="CJ1209" s="333"/>
      <c r="CK1209" s="333"/>
      <c r="CL1209" s="333"/>
      <c r="CM1209" s="333"/>
      <c r="CN1209" s="333"/>
      <c r="CO1209" s="333"/>
      <c r="CP1209" s="333"/>
      <c r="CQ1209" s="337"/>
      <c r="CR1209" s="337"/>
      <c r="CS1209" s="337"/>
      <c r="CT1209" s="337"/>
      <c r="CU1209" s="337"/>
      <c r="CV1209" s="337"/>
      <c r="CW1209" s="337"/>
      <c r="CX1209" s="337"/>
      <c r="CY1209" s="337"/>
      <c r="CZ1209" s="337"/>
      <c r="DA1209" s="337"/>
      <c r="DB1209" s="337"/>
      <c r="DC1209" s="337"/>
      <c r="DD1209" s="337"/>
      <c r="DE1209" s="337"/>
      <c r="DF1209" s="337"/>
      <c r="DG1209" s="337"/>
      <c r="DH1209" s="337"/>
      <c r="DI1209" s="337"/>
      <c r="DJ1209" s="337"/>
      <c r="DK1209" s="337"/>
      <c r="DL1209" s="337"/>
      <c r="DM1209"/>
      <c r="DN1209"/>
      <c r="DO1209"/>
      <c r="EA1209" s="333"/>
      <c r="EB1209" s="333"/>
      <c r="EC1209" s="333"/>
      <c r="ED1209" s="333"/>
      <c r="EE1209" s="333"/>
      <c r="EF1209" s="333"/>
      <c r="EG1209" s="333"/>
      <c r="EH1209" s="333"/>
      <c r="EJ1209" s="66"/>
      <c r="EL1209" s="66"/>
      <c r="EM1209" s="338"/>
    </row>
    <row r="1210" spans="1:143" s="83" customFormat="1">
      <c r="A1210" s="66"/>
      <c r="B1210" s="66"/>
      <c r="C1210" s="120"/>
      <c r="D1210" s="66"/>
      <c r="E1210" s="197"/>
      <c r="F1210" s="120"/>
      <c r="G1210" s="333"/>
      <c r="H1210" s="333"/>
      <c r="I1210" s="333"/>
      <c r="J1210" s="333"/>
      <c r="K1210" s="333"/>
      <c r="L1210" s="333"/>
      <c r="M1210" s="333"/>
      <c r="N1210" s="333"/>
      <c r="O1210" s="333"/>
      <c r="P1210" s="333"/>
      <c r="Q1210" s="333"/>
      <c r="R1210" s="333"/>
      <c r="S1210" s="333"/>
      <c r="T1210" s="333"/>
      <c r="U1210" s="333"/>
      <c r="V1210" s="333"/>
      <c r="W1210" s="333"/>
      <c r="X1210" s="333"/>
      <c r="Y1210" s="333"/>
      <c r="Z1210" s="333"/>
      <c r="AA1210" s="333"/>
      <c r="AB1210" s="333"/>
      <c r="AC1210" s="333"/>
      <c r="AD1210" s="333"/>
      <c r="AE1210" s="333"/>
      <c r="AF1210" s="333"/>
      <c r="AG1210" s="333"/>
      <c r="AH1210" s="333"/>
      <c r="AI1210" s="333"/>
      <c r="AJ1210" s="333"/>
      <c r="AK1210" s="333"/>
      <c r="AL1210" s="333"/>
      <c r="AM1210" s="333"/>
      <c r="AN1210" s="333"/>
      <c r="AO1210"/>
      <c r="AP1210"/>
      <c r="AQ1210"/>
      <c r="AR1210"/>
      <c r="AS1210" s="333"/>
      <c r="AT1210" s="333"/>
      <c r="AU1210" s="333"/>
      <c r="AV1210" s="333"/>
      <c r="AW1210" s="333"/>
      <c r="AX1210" s="333"/>
      <c r="AY1210" s="333"/>
      <c r="AZ1210" s="333"/>
      <c r="BA1210"/>
      <c r="BB1210"/>
      <c r="BC1210"/>
      <c r="BD1210"/>
      <c r="BE1210"/>
      <c r="BF1210"/>
      <c r="BG1210" s="333"/>
      <c r="BH1210" s="333"/>
      <c r="BI1210" s="333"/>
      <c r="BJ1210" s="333"/>
      <c r="BK1210" s="333"/>
      <c r="BL1210" s="333"/>
      <c r="BM1210" s="333"/>
      <c r="BN1210" s="333"/>
      <c r="BO1210" s="333"/>
      <c r="BP1210" s="333"/>
      <c r="BQ1210" s="333"/>
      <c r="BR1210" s="333"/>
      <c r="BS1210" s="333"/>
      <c r="BT1210" s="333"/>
      <c r="BU1210" s="333"/>
      <c r="BV1210" s="333"/>
      <c r="BW1210" s="333"/>
      <c r="BX1210" s="333"/>
      <c r="BY1210" s="333"/>
      <c r="BZ1210" s="333"/>
      <c r="CA1210" s="333"/>
      <c r="CB1210" s="333"/>
      <c r="CC1210" s="333"/>
      <c r="CD1210" s="333"/>
      <c r="CE1210" s="337"/>
      <c r="CF1210" s="337"/>
      <c r="CG1210" s="337"/>
      <c r="CH1210" s="337"/>
      <c r="CI1210" s="333"/>
      <c r="CJ1210" s="333"/>
      <c r="CK1210" s="333"/>
      <c r="CL1210" s="333"/>
      <c r="CM1210" s="333"/>
      <c r="CN1210" s="333"/>
      <c r="CO1210" s="333"/>
      <c r="CP1210" s="333"/>
      <c r="CQ1210" s="337"/>
      <c r="CR1210" s="337"/>
      <c r="CS1210" s="337"/>
      <c r="CT1210" s="337"/>
      <c r="CU1210" s="337"/>
      <c r="CV1210" s="337"/>
      <c r="CW1210" s="337"/>
      <c r="CX1210" s="337"/>
      <c r="CY1210" s="337"/>
      <c r="CZ1210" s="337"/>
      <c r="DA1210" s="337"/>
      <c r="DB1210" s="337"/>
      <c r="DC1210" s="337"/>
      <c r="DD1210" s="337"/>
      <c r="DE1210" s="337"/>
      <c r="DF1210" s="337"/>
      <c r="DG1210" s="337"/>
      <c r="DH1210" s="337"/>
      <c r="DI1210" s="337"/>
      <c r="DJ1210" s="337"/>
      <c r="DK1210" s="337"/>
      <c r="DL1210" s="337"/>
      <c r="DM1210"/>
      <c r="DN1210"/>
      <c r="DO1210"/>
      <c r="EA1210" s="333"/>
      <c r="EB1210" s="333"/>
      <c r="EC1210" s="333"/>
      <c r="ED1210" s="333"/>
      <c r="EE1210" s="333"/>
      <c r="EF1210" s="333"/>
      <c r="EG1210" s="333"/>
      <c r="EH1210" s="333"/>
      <c r="EJ1210" s="66"/>
      <c r="EL1210" s="66"/>
      <c r="EM1210" s="338"/>
    </row>
    <row r="1211" spans="1:143" s="83" customFormat="1">
      <c r="A1211" s="66"/>
      <c r="B1211" s="66"/>
      <c r="C1211" s="120"/>
      <c r="D1211" s="66"/>
      <c r="E1211" s="197"/>
      <c r="F1211" s="120"/>
      <c r="G1211" s="333"/>
      <c r="H1211" s="333"/>
      <c r="I1211" s="333"/>
      <c r="J1211" s="333"/>
      <c r="K1211" s="333"/>
      <c r="L1211" s="333"/>
      <c r="M1211" s="333"/>
      <c r="N1211" s="333"/>
      <c r="O1211" s="333"/>
      <c r="P1211" s="333"/>
      <c r="Q1211" s="333"/>
      <c r="R1211" s="333"/>
      <c r="S1211" s="333"/>
      <c r="T1211" s="333"/>
      <c r="U1211" s="333"/>
      <c r="V1211" s="333"/>
      <c r="W1211" s="333"/>
      <c r="X1211" s="333"/>
      <c r="Y1211" s="333"/>
      <c r="Z1211" s="333"/>
      <c r="AA1211" s="333"/>
      <c r="AB1211" s="333"/>
      <c r="AC1211" s="333"/>
      <c r="AD1211" s="333"/>
      <c r="AE1211" s="333"/>
      <c r="AF1211" s="333"/>
      <c r="AG1211" s="333"/>
      <c r="AH1211" s="333"/>
      <c r="AI1211" s="333"/>
      <c r="AJ1211" s="333"/>
      <c r="AK1211" s="333"/>
      <c r="AL1211" s="333"/>
      <c r="AM1211" s="333"/>
      <c r="AN1211" s="333"/>
      <c r="AO1211"/>
      <c r="AP1211"/>
      <c r="AQ1211"/>
      <c r="AR1211"/>
      <c r="AS1211" s="333"/>
      <c r="AT1211" s="333"/>
      <c r="AU1211" s="333"/>
      <c r="AV1211" s="333"/>
      <c r="AW1211" s="333"/>
      <c r="AX1211" s="333"/>
      <c r="AY1211" s="333"/>
      <c r="AZ1211" s="333"/>
      <c r="BA1211"/>
      <c r="BB1211"/>
      <c r="BC1211"/>
      <c r="BD1211"/>
      <c r="BE1211"/>
      <c r="BF1211"/>
      <c r="BG1211" s="333"/>
      <c r="BH1211" s="333"/>
      <c r="BI1211" s="333"/>
      <c r="BJ1211" s="333"/>
      <c r="BK1211" s="333"/>
      <c r="BL1211" s="333"/>
      <c r="BM1211" s="333"/>
      <c r="BN1211" s="333"/>
      <c r="BO1211" s="333"/>
      <c r="BP1211" s="333"/>
      <c r="BQ1211" s="333"/>
      <c r="BR1211" s="333"/>
      <c r="BS1211" s="333"/>
      <c r="BT1211" s="333"/>
      <c r="BU1211" s="333"/>
      <c r="BV1211" s="333"/>
      <c r="BW1211" s="333"/>
      <c r="BX1211" s="333"/>
      <c r="BY1211" s="333"/>
      <c r="BZ1211" s="333"/>
      <c r="CA1211" s="333"/>
      <c r="CB1211" s="333"/>
      <c r="CC1211" s="333"/>
      <c r="CD1211" s="333"/>
      <c r="CE1211" s="337"/>
      <c r="CF1211" s="337"/>
      <c r="CG1211" s="337"/>
      <c r="CH1211" s="337"/>
      <c r="CI1211" s="333"/>
      <c r="CJ1211" s="333"/>
      <c r="CK1211" s="333"/>
      <c r="CL1211" s="333"/>
      <c r="CM1211" s="333"/>
      <c r="CN1211" s="333"/>
      <c r="CO1211" s="333"/>
      <c r="CP1211" s="333"/>
      <c r="CQ1211" s="337"/>
      <c r="CR1211" s="337"/>
      <c r="CS1211" s="337"/>
      <c r="CT1211" s="337"/>
      <c r="CU1211" s="337"/>
      <c r="CV1211" s="337"/>
      <c r="CW1211" s="337"/>
      <c r="CX1211" s="337"/>
      <c r="CY1211" s="337"/>
      <c r="CZ1211" s="337"/>
      <c r="DA1211" s="337"/>
      <c r="DB1211" s="337"/>
      <c r="DC1211" s="337"/>
      <c r="DD1211" s="337"/>
      <c r="DE1211" s="337"/>
      <c r="DF1211" s="337"/>
      <c r="DG1211" s="337"/>
      <c r="DH1211" s="337"/>
      <c r="DI1211" s="337"/>
      <c r="DJ1211" s="337"/>
      <c r="DK1211" s="337"/>
      <c r="DL1211" s="337"/>
      <c r="DM1211"/>
      <c r="DN1211"/>
      <c r="DO1211"/>
      <c r="EA1211" s="333"/>
      <c r="EB1211" s="333"/>
      <c r="EC1211" s="333"/>
      <c r="ED1211" s="333"/>
      <c r="EE1211" s="333"/>
      <c r="EF1211" s="333"/>
      <c r="EG1211" s="333"/>
      <c r="EH1211" s="333"/>
      <c r="EJ1211" s="66"/>
      <c r="EL1211" s="66"/>
      <c r="EM1211" s="338"/>
    </row>
    <row r="1212" spans="1:143" s="83" customFormat="1">
      <c r="A1212" s="66"/>
      <c r="B1212" s="66"/>
      <c r="C1212" s="120"/>
      <c r="D1212" s="66"/>
      <c r="E1212" s="197"/>
      <c r="F1212" s="120"/>
      <c r="G1212" s="333"/>
      <c r="H1212" s="333"/>
      <c r="I1212" s="333"/>
      <c r="J1212" s="333"/>
      <c r="K1212" s="333"/>
      <c r="L1212" s="333"/>
      <c r="M1212" s="333"/>
      <c r="N1212" s="333"/>
      <c r="O1212" s="333"/>
      <c r="P1212" s="333"/>
      <c r="Q1212" s="333"/>
      <c r="R1212" s="333"/>
      <c r="S1212" s="333"/>
      <c r="T1212" s="333"/>
      <c r="U1212" s="333"/>
      <c r="V1212" s="333"/>
      <c r="W1212" s="333"/>
      <c r="X1212" s="333"/>
      <c r="Y1212" s="333"/>
      <c r="Z1212" s="333"/>
      <c r="AA1212" s="333"/>
      <c r="AB1212" s="333"/>
      <c r="AC1212" s="333"/>
      <c r="AD1212" s="333"/>
      <c r="AE1212" s="333"/>
      <c r="AF1212" s="333"/>
      <c r="AG1212" s="333"/>
      <c r="AH1212" s="333"/>
      <c r="AI1212" s="333"/>
      <c r="AJ1212" s="333"/>
      <c r="AK1212" s="333"/>
      <c r="AL1212" s="333"/>
      <c r="AM1212" s="333"/>
      <c r="AN1212" s="333"/>
      <c r="AO1212"/>
      <c r="AP1212"/>
      <c r="AQ1212"/>
      <c r="AR1212"/>
      <c r="AS1212" s="333"/>
      <c r="AT1212" s="333"/>
      <c r="AU1212" s="333"/>
      <c r="AV1212" s="333"/>
      <c r="AW1212" s="333"/>
      <c r="AX1212" s="333"/>
      <c r="AY1212" s="333"/>
      <c r="AZ1212" s="333"/>
      <c r="BA1212"/>
      <c r="BB1212"/>
      <c r="BC1212"/>
      <c r="BD1212"/>
      <c r="BE1212"/>
      <c r="BF1212"/>
      <c r="BG1212" s="333"/>
      <c r="BH1212" s="333"/>
      <c r="BI1212" s="333"/>
      <c r="BJ1212" s="333"/>
      <c r="BK1212" s="333"/>
      <c r="BL1212" s="333"/>
      <c r="BM1212" s="333"/>
      <c r="BN1212" s="333"/>
      <c r="BO1212" s="333"/>
      <c r="BP1212" s="333"/>
      <c r="BQ1212" s="333"/>
      <c r="BR1212" s="333"/>
      <c r="BS1212" s="333"/>
      <c r="BT1212" s="333"/>
      <c r="BU1212" s="333"/>
      <c r="BV1212" s="333"/>
      <c r="BW1212" s="333"/>
      <c r="BX1212" s="333"/>
      <c r="BY1212" s="333"/>
      <c r="BZ1212" s="333"/>
      <c r="CA1212" s="333"/>
      <c r="CB1212" s="333"/>
      <c r="CC1212" s="333"/>
      <c r="CD1212" s="333"/>
      <c r="CE1212" s="337"/>
      <c r="CF1212" s="337"/>
      <c r="CG1212" s="337"/>
      <c r="CH1212" s="337"/>
      <c r="CI1212" s="333"/>
      <c r="CJ1212" s="333"/>
      <c r="CK1212" s="333"/>
      <c r="CL1212" s="333"/>
      <c r="CM1212" s="333"/>
      <c r="CN1212" s="333"/>
      <c r="CO1212" s="333"/>
      <c r="CP1212" s="333"/>
      <c r="CQ1212" s="337"/>
      <c r="CR1212" s="337"/>
      <c r="CS1212" s="337"/>
      <c r="CT1212" s="337"/>
      <c r="CU1212" s="337"/>
      <c r="CV1212" s="337"/>
      <c r="CW1212" s="337"/>
      <c r="CX1212" s="337"/>
      <c r="CY1212" s="337"/>
      <c r="CZ1212" s="337"/>
      <c r="DA1212" s="337"/>
      <c r="DB1212" s="337"/>
      <c r="DC1212" s="337"/>
      <c r="DD1212" s="337"/>
      <c r="DE1212" s="337"/>
      <c r="DF1212" s="337"/>
      <c r="DG1212" s="337"/>
      <c r="DH1212" s="337"/>
      <c r="DI1212" s="337"/>
      <c r="DJ1212" s="337"/>
      <c r="DK1212" s="337"/>
      <c r="DL1212" s="337"/>
      <c r="DM1212"/>
      <c r="DN1212"/>
      <c r="DO1212"/>
      <c r="EA1212" s="333"/>
      <c r="EB1212" s="333"/>
      <c r="EC1212" s="333"/>
      <c r="ED1212" s="333"/>
      <c r="EE1212" s="333"/>
      <c r="EF1212" s="333"/>
      <c r="EG1212" s="333"/>
      <c r="EH1212" s="333"/>
      <c r="EJ1212" s="66"/>
      <c r="EL1212" s="66"/>
      <c r="EM1212" s="338"/>
    </row>
    <row r="1213" spans="1:143" s="83" customFormat="1">
      <c r="A1213" s="66"/>
      <c r="B1213" s="66"/>
      <c r="C1213" s="120"/>
      <c r="D1213" s="66"/>
      <c r="E1213" s="197"/>
      <c r="F1213" s="120"/>
      <c r="G1213" s="333"/>
      <c r="H1213" s="333"/>
      <c r="I1213" s="333"/>
      <c r="J1213" s="333"/>
      <c r="K1213" s="333"/>
      <c r="L1213" s="333"/>
      <c r="M1213" s="333"/>
      <c r="N1213" s="333"/>
      <c r="O1213" s="333"/>
      <c r="P1213" s="333"/>
      <c r="Q1213" s="333"/>
      <c r="R1213" s="333"/>
      <c r="S1213" s="333"/>
      <c r="T1213" s="333"/>
      <c r="U1213" s="333"/>
      <c r="V1213" s="333"/>
      <c r="W1213" s="333"/>
      <c r="X1213" s="333"/>
      <c r="Y1213" s="333"/>
      <c r="Z1213" s="333"/>
      <c r="AA1213" s="333"/>
      <c r="AB1213" s="333"/>
      <c r="AC1213" s="333"/>
      <c r="AD1213" s="333"/>
      <c r="AE1213" s="333"/>
      <c r="AF1213" s="333"/>
      <c r="AG1213" s="333"/>
      <c r="AH1213" s="333"/>
      <c r="AI1213" s="333"/>
      <c r="AJ1213" s="333"/>
      <c r="AK1213" s="333"/>
      <c r="AL1213" s="333"/>
      <c r="AM1213" s="333"/>
      <c r="AN1213" s="333"/>
      <c r="AO1213"/>
      <c r="AP1213"/>
      <c r="AQ1213"/>
      <c r="AR1213"/>
      <c r="AS1213" s="333"/>
      <c r="AT1213" s="333"/>
      <c r="AU1213" s="333"/>
      <c r="AV1213" s="333"/>
      <c r="AW1213" s="333"/>
      <c r="AX1213" s="333"/>
      <c r="AY1213" s="333"/>
      <c r="AZ1213" s="333"/>
      <c r="BA1213"/>
      <c r="BB1213"/>
      <c r="BC1213"/>
      <c r="BD1213"/>
      <c r="BE1213"/>
      <c r="BF1213"/>
      <c r="BG1213" s="333"/>
      <c r="BH1213" s="333"/>
      <c r="BI1213" s="333"/>
      <c r="BJ1213" s="333"/>
      <c r="BK1213" s="333"/>
      <c r="BL1213" s="333"/>
      <c r="BM1213" s="333"/>
      <c r="BN1213" s="333"/>
      <c r="BO1213" s="333"/>
      <c r="BP1213" s="333"/>
      <c r="BQ1213" s="333"/>
      <c r="BR1213" s="333"/>
      <c r="BS1213" s="333"/>
      <c r="BT1213" s="333"/>
      <c r="BU1213" s="333"/>
      <c r="BV1213" s="333"/>
      <c r="BW1213" s="333"/>
      <c r="BX1213" s="333"/>
      <c r="BY1213" s="333"/>
      <c r="BZ1213" s="333"/>
      <c r="CA1213" s="333"/>
      <c r="CB1213" s="333"/>
      <c r="CC1213" s="333"/>
      <c r="CD1213" s="333"/>
      <c r="CE1213" s="337"/>
      <c r="CF1213" s="337"/>
      <c r="CG1213" s="337"/>
      <c r="CH1213" s="337"/>
      <c r="CI1213" s="333"/>
      <c r="CJ1213" s="333"/>
      <c r="CK1213" s="333"/>
      <c r="CL1213" s="333"/>
      <c r="CM1213" s="333"/>
      <c r="CN1213" s="333"/>
      <c r="CO1213" s="333"/>
      <c r="CP1213" s="333"/>
      <c r="CQ1213" s="337"/>
      <c r="CR1213" s="337"/>
      <c r="CS1213" s="337"/>
      <c r="CT1213" s="337"/>
      <c r="CU1213" s="337"/>
      <c r="CV1213" s="337"/>
      <c r="CW1213" s="337"/>
      <c r="CX1213" s="337"/>
      <c r="CY1213" s="337"/>
      <c r="CZ1213" s="337"/>
      <c r="DA1213" s="337"/>
      <c r="DB1213" s="337"/>
      <c r="DC1213" s="337"/>
      <c r="DD1213" s="337"/>
      <c r="DE1213" s="337"/>
      <c r="DF1213" s="337"/>
      <c r="DG1213" s="337"/>
      <c r="DH1213" s="337"/>
      <c r="DI1213" s="337"/>
      <c r="DJ1213" s="337"/>
      <c r="DK1213" s="337"/>
      <c r="DL1213" s="337"/>
      <c r="DM1213"/>
      <c r="DN1213"/>
      <c r="DO1213"/>
      <c r="EA1213" s="333"/>
      <c r="EB1213" s="333"/>
      <c r="EC1213" s="333"/>
      <c r="ED1213" s="333"/>
      <c r="EE1213" s="333"/>
      <c r="EF1213" s="333"/>
      <c r="EG1213" s="333"/>
      <c r="EH1213" s="333"/>
      <c r="EJ1213" s="66"/>
      <c r="EL1213" s="66"/>
      <c r="EM1213" s="338"/>
    </row>
    <row r="1214" spans="1:143" s="83" customFormat="1">
      <c r="A1214" s="66"/>
      <c r="B1214" s="66"/>
      <c r="C1214" s="120"/>
      <c r="D1214" s="66"/>
      <c r="E1214" s="197"/>
      <c r="F1214" s="120"/>
      <c r="G1214" s="333"/>
      <c r="H1214" s="333"/>
      <c r="I1214" s="333"/>
      <c r="J1214" s="333"/>
      <c r="K1214" s="333"/>
      <c r="L1214" s="333"/>
      <c r="M1214" s="333"/>
      <c r="N1214" s="333"/>
      <c r="O1214" s="333"/>
      <c r="P1214" s="333"/>
      <c r="Q1214" s="333"/>
      <c r="R1214" s="333"/>
      <c r="S1214" s="333"/>
      <c r="T1214" s="333"/>
      <c r="U1214" s="333"/>
      <c r="V1214" s="333"/>
      <c r="W1214" s="333"/>
      <c r="X1214" s="333"/>
      <c r="Y1214" s="333"/>
      <c r="Z1214" s="333"/>
      <c r="AA1214" s="333"/>
      <c r="AB1214" s="333"/>
      <c r="AC1214" s="333"/>
      <c r="AD1214" s="333"/>
      <c r="AE1214" s="333"/>
      <c r="AF1214" s="333"/>
      <c r="AG1214" s="333"/>
      <c r="AH1214" s="333"/>
      <c r="AI1214" s="333"/>
      <c r="AJ1214" s="333"/>
      <c r="AK1214" s="333"/>
      <c r="AL1214" s="333"/>
      <c r="AM1214" s="333"/>
      <c r="AN1214" s="333"/>
      <c r="AO1214"/>
      <c r="AP1214"/>
      <c r="AQ1214"/>
      <c r="AR1214"/>
      <c r="AS1214" s="333"/>
      <c r="AT1214" s="333"/>
      <c r="AU1214" s="333"/>
      <c r="AV1214" s="333"/>
      <c r="AW1214" s="333"/>
      <c r="AX1214" s="333"/>
      <c r="AY1214" s="333"/>
      <c r="AZ1214" s="333"/>
      <c r="BA1214"/>
      <c r="BB1214"/>
      <c r="BC1214"/>
      <c r="BD1214"/>
      <c r="BE1214"/>
      <c r="BF1214"/>
      <c r="BG1214" s="333"/>
      <c r="BH1214" s="333"/>
      <c r="BI1214" s="333"/>
      <c r="BJ1214" s="333"/>
      <c r="BK1214" s="333"/>
      <c r="BL1214" s="333"/>
      <c r="BM1214" s="333"/>
      <c r="BN1214" s="333"/>
      <c r="BO1214" s="333"/>
      <c r="BP1214" s="333"/>
      <c r="BQ1214" s="333"/>
      <c r="BR1214" s="333"/>
      <c r="BS1214" s="333"/>
      <c r="BT1214" s="333"/>
      <c r="BU1214" s="333"/>
      <c r="BV1214" s="333"/>
      <c r="BW1214" s="333"/>
      <c r="BX1214" s="333"/>
      <c r="BY1214" s="333"/>
      <c r="BZ1214" s="333"/>
      <c r="CA1214" s="333"/>
      <c r="CB1214" s="333"/>
      <c r="CC1214" s="333"/>
      <c r="CD1214" s="333"/>
      <c r="CE1214" s="337"/>
      <c r="CF1214" s="337"/>
      <c r="CG1214" s="337"/>
      <c r="CH1214" s="337"/>
      <c r="CI1214" s="333"/>
      <c r="CJ1214" s="333"/>
      <c r="CK1214" s="333"/>
      <c r="CL1214" s="333"/>
      <c r="CM1214" s="333"/>
      <c r="CN1214" s="333"/>
      <c r="CO1214" s="333"/>
      <c r="CP1214" s="333"/>
      <c r="CQ1214" s="337"/>
      <c r="CR1214" s="337"/>
      <c r="CS1214" s="337"/>
      <c r="CT1214" s="337"/>
      <c r="CU1214" s="337"/>
      <c r="CV1214" s="337"/>
      <c r="CW1214" s="337"/>
      <c r="CX1214" s="337"/>
      <c r="CY1214" s="337"/>
      <c r="CZ1214" s="337"/>
      <c r="DA1214" s="337"/>
      <c r="DB1214" s="337"/>
      <c r="DC1214" s="337"/>
      <c r="DD1214" s="337"/>
      <c r="DE1214" s="337"/>
      <c r="DF1214" s="337"/>
      <c r="DG1214" s="337"/>
      <c r="DH1214" s="337"/>
      <c r="DI1214" s="337"/>
      <c r="DJ1214" s="337"/>
      <c r="DK1214" s="337"/>
      <c r="DL1214" s="337"/>
      <c r="DM1214"/>
      <c r="DN1214"/>
      <c r="DO1214"/>
      <c r="EA1214" s="333"/>
      <c r="EB1214" s="333"/>
      <c r="EC1214" s="333"/>
      <c r="ED1214" s="333"/>
      <c r="EE1214" s="333"/>
      <c r="EF1214" s="333"/>
      <c r="EG1214" s="333"/>
      <c r="EH1214" s="333"/>
      <c r="EJ1214" s="66"/>
      <c r="EL1214" s="66"/>
      <c r="EM1214" s="338"/>
    </row>
    <row r="1215" spans="1:143" s="83" customFormat="1">
      <c r="A1215" s="66"/>
      <c r="B1215" s="66"/>
      <c r="C1215" s="120"/>
      <c r="D1215" s="66"/>
      <c r="E1215" s="197"/>
      <c r="F1215" s="120"/>
      <c r="G1215" s="333"/>
      <c r="H1215" s="333"/>
      <c r="I1215" s="333"/>
      <c r="J1215" s="333"/>
      <c r="K1215" s="333"/>
      <c r="L1215" s="333"/>
      <c r="M1215" s="333"/>
      <c r="N1215" s="333"/>
      <c r="O1215" s="333"/>
      <c r="P1215" s="333"/>
      <c r="Q1215" s="333"/>
      <c r="R1215" s="333"/>
      <c r="S1215" s="333"/>
      <c r="T1215" s="333"/>
      <c r="U1215" s="333"/>
      <c r="V1215" s="333"/>
      <c r="W1215" s="333"/>
      <c r="X1215" s="333"/>
      <c r="Y1215" s="333"/>
      <c r="Z1215" s="333"/>
      <c r="AA1215" s="333"/>
      <c r="AB1215" s="333"/>
      <c r="AC1215" s="333"/>
      <c r="AD1215" s="333"/>
      <c r="AE1215" s="333"/>
      <c r="AF1215" s="333"/>
      <c r="AG1215" s="333"/>
      <c r="AH1215" s="333"/>
      <c r="AI1215" s="333"/>
      <c r="AJ1215" s="333"/>
      <c r="AK1215" s="333"/>
      <c r="AL1215" s="333"/>
      <c r="AM1215" s="333"/>
      <c r="AN1215" s="333"/>
      <c r="AO1215"/>
      <c r="AP1215"/>
      <c r="AQ1215"/>
      <c r="AR1215"/>
      <c r="AS1215" s="333"/>
      <c r="AT1215" s="333"/>
      <c r="AU1215" s="333"/>
      <c r="AV1215" s="333"/>
      <c r="AW1215" s="333"/>
      <c r="AX1215" s="333"/>
      <c r="AY1215" s="333"/>
      <c r="AZ1215" s="333"/>
      <c r="BA1215"/>
      <c r="BB1215"/>
      <c r="BC1215"/>
      <c r="BD1215"/>
      <c r="BE1215"/>
      <c r="BF1215"/>
      <c r="BG1215" s="333"/>
      <c r="BH1215" s="333"/>
      <c r="BI1215" s="333"/>
      <c r="BJ1215" s="333"/>
      <c r="BK1215" s="333"/>
      <c r="BL1215" s="333"/>
      <c r="BM1215" s="333"/>
      <c r="BN1215" s="333"/>
      <c r="BO1215" s="333"/>
      <c r="BP1215" s="333"/>
      <c r="BQ1215" s="333"/>
      <c r="BR1215" s="333"/>
      <c r="BS1215" s="333"/>
      <c r="BT1215" s="333"/>
      <c r="BU1215" s="333"/>
      <c r="BV1215" s="333"/>
      <c r="BW1215" s="333"/>
      <c r="BX1215" s="333"/>
      <c r="BY1215" s="333"/>
      <c r="BZ1215" s="333"/>
      <c r="CA1215" s="333"/>
      <c r="CB1215" s="333"/>
      <c r="CC1215" s="333"/>
      <c r="CD1215" s="333"/>
      <c r="CE1215" s="337"/>
      <c r="CF1215" s="337"/>
      <c r="CG1215" s="337"/>
      <c r="CH1215" s="337"/>
      <c r="CI1215" s="333"/>
      <c r="CJ1215" s="333"/>
      <c r="CK1215" s="333"/>
      <c r="CL1215" s="333"/>
      <c r="CM1215" s="333"/>
      <c r="CN1215" s="333"/>
      <c r="CO1215" s="333"/>
      <c r="CP1215" s="333"/>
      <c r="CQ1215" s="337"/>
      <c r="CR1215" s="337"/>
      <c r="CS1215" s="337"/>
      <c r="CT1215" s="337"/>
      <c r="CU1215" s="337"/>
      <c r="CV1215" s="337"/>
      <c r="CW1215" s="337"/>
      <c r="CX1215" s="337"/>
      <c r="CY1215" s="337"/>
      <c r="CZ1215" s="337"/>
      <c r="DA1215" s="337"/>
      <c r="DB1215" s="337"/>
      <c r="DC1215" s="337"/>
      <c r="DD1215" s="337"/>
      <c r="DE1215" s="337"/>
      <c r="DF1215" s="337"/>
      <c r="DG1215" s="337"/>
      <c r="DH1215" s="337"/>
      <c r="DI1215" s="337"/>
      <c r="DJ1215" s="337"/>
      <c r="DK1215" s="337"/>
      <c r="DL1215" s="337"/>
      <c r="DM1215"/>
      <c r="DN1215"/>
      <c r="DO1215"/>
      <c r="EA1215" s="333"/>
      <c r="EB1215" s="333"/>
      <c r="EC1215" s="333"/>
      <c r="ED1215" s="333"/>
      <c r="EE1215" s="333"/>
      <c r="EF1215" s="333"/>
      <c r="EG1215" s="333"/>
      <c r="EH1215" s="333"/>
      <c r="EJ1215" s="66"/>
      <c r="EL1215" s="66"/>
      <c r="EM1215" s="338"/>
    </row>
    <row r="1216" spans="1:143" s="83" customFormat="1">
      <c r="A1216" s="66"/>
      <c r="B1216" s="66"/>
      <c r="C1216" s="120"/>
      <c r="D1216" s="66"/>
      <c r="E1216" s="197"/>
      <c r="F1216" s="120"/>
      <c r="G1216" s="333"/>
      <c r="H1216" s="333"/>
      <c r="I1216" s="333"/>
      <c r="J1216" s="333"/>
      <c r="K1216" s="333"/>
      <c r="L1216" s="333"/>
      <c r="M1216" s="333"/>
      <c r="N1216" s="333"/>
      <c r="O1216" s="333"/>
      <c r="P1216" s="333"/>
      <c r="Q1216" s="333"/>
      <c r="R1216" s="333"/>
      <c r="S1216" s="333"/>
      <c r="T1216" s="333"/>
      <c r="U1216" s="333"/>
      <c r="V1216" s="333"/>
      <c r="W1216" s="333"/>
      <c r="X1216" s="333"/>
      <c r="Y1216" s="333"/>
      <c r="Z1216" s="333"/>
      <c r="AA1216" s="333"/>
      <c r="AB1216" s="333"/>
      <c r="AC1216" s="333"/>
      <c r="AD1216" s="333"/>
      <c r="AE1216" s="333"/>
      <c r="AF1216" s="333"/>
      <c r="AG1216" s="333"/>
      <c r="AH1216" s="333"/>
      <c r="AI1216" s="333"/>
      <c r="AJ1216" s="333"/>
      <c r="AK1216" s="333"/>
      <c r="AL1216" s="333"/>
      <c r="AM1216" s="333"/>
      <c r="AN1216" s="333"/>
      <c r="AO1216"/>
      <c r="AP1216"/>
      <c r="AQ1216"/>
      <c r="AR1216"/>
      <c r="AS1216" s="333"/>
      <c r="AT1216" s="333"/>
      <c r="AU1216" s="333"/>
      <c r="AV1216" s="333"/>
      <c r="AW1216" s="333"/>
      <c r="AX1216" s="333"/>
      <c r="AY1216" s="333"/>
      <c r="AZ1216" s="333"/>
      <c r="BA1216"/>
      <c r="BB1216"/>
      <c r="BC1216"/>
      <c r="BD1216"/>
      <c r="BE1216"/>
      <c r="BF1216"/>
      <c r="BG1216" s="333"/>
      <c r="BH1216" s="333"/>
      <c r="BI1216" s="333"/>
      <c r="BJ1216" s="333"/>
      <c r="BK1216" s="333"/>
      <c r="BL1216" s="333"/>
      <c r="BM1216" s="333"/>
      <c r="BN1216" s="333"/>
      <c r="BO1216" s="333"/>
      <c r="BP1216" s="333"/>
      <c r="BQ1216" s="333"/>
      <c r="BR1216" s="333"/>
      <c r="BS1216" s="333"/>
      <c r="BT1216" s="333"/>
      <c r="BU1216" s="333"/>
      <c r="BV1216" s="333"/>
      <c r="BW1216" s="333"/>
      <c r="BX1216" s="333"/>
      <c r="BY1216" s="333"/>
      <c r="BZ1216" s="333"/>
      <c r="CA1216" s="333"/>
      <c r="CB1216" s="333"/>
      <c r="CC1216" s="333"/>
      <c r="CD1216" s="333"/>
      <c r="CE1216" s="337"/>
      <c r="CF1216" s="337"/>
      <c r="CG1216" s="337"/>
      <c r="CH1216" s="337"/>
      <c r="CI1216" s="333"/>
      <c r="CJ1216" s="333"/>
      <c r="CK1216" s="333"/>
      <c r="CL1216" s="333"/>
      <c r="CM1216" s="333"/>
      <c r="CN1216" s="333"/>
      <c r="CO1216" s="333"/>
      <c r="CP1216" s="333"/>
      <c r="CQ1216" s="337"/>
      <c r="CR1216" s="337"/>
      <c r="CS1216" s="337"/>
      <c r="CT1216" s="337"/>
      <c r="CU1216" s="337"/>
      <c r="CV1216" s="337"/>
      <c r="CW1216" s="337"/>
      <c r="CX1216" s="337"/>
      <c r="CY1216" s="337"/>
      <c r="CZ1216" s="337"/>
      <c r="DA1216" s="337"/>
      <c r="DB1216" s="337"/>
      <c r="DC1216" s="337"/>
      <c r="DD1216" s="337"/>
      <c r="DE1216" s="337"/>
      <c r="DF1216" s="337"/>
      <c r="DG1216" s="337"/>
      <c r="DH1216" s="337"/>
      <c r="DI1216" s="337"/>
      <c r="DJ1216" s="337"/>
      <c r="DK1216" s="337"/>
      <c r="DL1216" s="337"/>
      <c r="DM1216"/>
      <c r="DN1216"/>
      <c r="DO1216"/>
      <c r="EA1216" s="333"/>
      <c r="EB1216" s="333"/>
      <c r="EC1216" s="333"/>
      <c r="ED1216" s="333"/>
      <c r="EE1216" s="333"/>
      <c r="EF1216" s="333"/>
      <c r="EG1216" s="333"/>
      <c r="EH1216" s="333"/>
      <c r="EJ1216" s="66"/>
      <c r="EL1216" s="66"/>
      <c r="EM1216" s="338"/>
    </row>
    <row r="1217" spans="1:143" s="83" customFormat="1">
      <c r="A1217" s="66"/>
      <c r="B1217" s="66"/>
      <c r="C1217" s="120"/>
      <c r="D1217" s="66"/>
      <c r="E1217" s="197"/>
      <c r="F1217" s="120"/>
      <c r="G1217" s="333"/>
      <c r="H1217" s="333"/>
      <c r="I1217" s="333"/>
      <c r="J1217" s="333"/>
      <c r="K1217" s="333"/>
      <c r="L1217" s="333"/>
      <c r="M1217" s="333"/>
      <c r="N1217" s="333"/>
      <c r="O1217" s="333"/>
      <c r="P1217" s="333"/>
      <c r="Q1217" s="333"/>
      <c r="R1217" s="333"/>
      <c r="S1217" s="333"/>
      <c r="T1217" s="333"/>
      <c r="U1217" s="333"/>
      <c r="V1217" s="333"/>
      <c r="W1217" s="333"/>
      <c r="X1217" s="333"/>
      <c r="Y1217" s="333"/>
      <c r="Z1217" s="333"/>
      <c r="AA1217" s="333"/>
      <c r="AB1217" s="333"/>
      <c r="AC1217" s="333"/>
      <c r="AD1217" s="333"/>
      <c r="AE1217" s="333"/>
      <c r="AF1217" s="333"/>
      <c r="AG1217" s="333"/>
      <c r="AH1217" s="333"/>
      <c r="AI1217" s="333"/>
      <c r="AJ1217" s="333"/>
      <c r="AK1217" s="333"/>
      <c r="AL1217" s="333"/>
      <c r="AM1217" s="333"/>
      <c r="AN1217" s="333"/>
      <c r="AO1217"/>
      <c r="AP1217"/>
      <c r="AQ1217"/>
      <c r="AR1217"/>
      <c r="AS1217" s="333"/>
      <c r="AT1217" s="333"/>
      <c r="AU1217" s="333"/>
      <c r="AV1217" s="333"/>
      <c r="AW1217" s="333"/>
      <c r="AX1217" s="333"/>
      <c r="AY1217" s="333"/>
      <c r="AZ1217" s="333"/>
      <c r="BA1217"/>
      <c r="BB1217"/>
      <c r="BC1217"/>
      <c r="BD1217"/>
      <c r="BE1217"/>
      <c r="BF1217"/>
      <c r="BG1217" s="333"/>
      <c r="BH1217" s="333"/>
      <c r="BI1217" s="333"/>
      <c r="BJ1217" s="333"/>
      <c r="BK1217" s="333"/>
      <c r="BL1217" s="333"/>
      <c r="BM1217" s="333"/>
      <c r="BN1217" s="333"/>
      <c r="BO1217" s="333"/>
      <c r="BP1217" s="333"/>
      <c r="BQ1217" s="333"/>
      <c r="BR1217" s="333"/>
      <c r="BS1217" s="333"/>
      <c r="BT1217" s="333"/>
      <c r="BU1217" s="333"/>
      <c r="BV1217" s="333"/>
      <c r="BW1217" s="333"/>
      <c r="BX1217" s="333"/>
      <c r="BY1217" s="333"/>
      <c r="BZ1217" s="333"/>
      <c r="CA1217" s="333"/>
      <c r="CB1217" s="333"/>
      <c r="CC1217" s="333"/>
      <c r="CD1217" s="333"/>
      <c r="CE1217" s="337"/>
      <c r="CF1217" s="337"/>
      <c r="CG1217" s="337"/>
      <c r="CH1217" s="337"/>
      <c r="CI1217" s="333"/>
      <c r="CJ1217" s="333"/>
      <c r="CK1217" s="333"/>
      <c r="CL1217" s="333"/>
      <c r="CM1217" s="333"/>
      <c r="CN1217" s="333"/>
      <c r="CO1217" s="333"/>
      <c r="CP1217" s="333"/>
      <c r="CQ1217" s="337"/>
      <c r="CR1217" s="337"/>
      <c r="CS1217" s="337"/>
      <c r="CT1217" s="337"/>
      <c r="CU1217" s="337"/>
      <c r="CV1217" s="337"/>
      <c r="CW1217" s="337"/>
      <c r="CX1217" s="337"/>
      <c r="CY1217" s="337"/>
      <c r="CZ1217" s="337"/>
      <c r="DA1217" s="337"/>
      <c r="DB1217" s="337"/>
      <c r="DC1217" s="337"/>
      <c r="DD1217" s="337"/>
      <c r="DE1217" s="337"/>
      <c r="DF1217" s="337"/>
      <c r="DG1217" s="337"/>
      <c r="DH1217" s="337"/>
      <c r="DI1217" s="337"/>
      <c r="DJ1217" s="337"/>
      <c r="DK1217" s="337"/>
      <c r="DL1217" s="337"/>
      <c r="DM1217"/>
      <c r="DN1217"/>
      <c r="DO1217"/>
      <c r="EA1217" s="333"/>
      <c r="EB1217" s="333"/>
      <c r="EC1217" s="333"/>
      <c r="ED1217" s="333"/>
      <c r="EE1217" s="333"/>
      <c r="EF1217" s="333"/>
      <c r="EG1217" s="333"/>
      <c r="EH1217" s="333"/>
      <c r="EJ1217" s="66"/>
      <c r="EL1217" s="66"/>
      <c r="EM1217" s="338"/>
    </row>
    <row r="1218" spans="1:143" s="83" customFormat="1">
      <c r="A1218" s="66"/>
      <c r="B1218" s="66"/>
      <c r="C1218" s="120"/>
      <c r="D1218" s="66"/>
      <c r="E1218" s="197"/>
      <c r="F1218" s="120"/>
      <c r="G1218" s="333"/>
      <c r="H1218" s="333"/>
      <c r="I1218" s="333"/>
      <c r="J1218" s="333"/>
      <c r="K1218" s="333"/>
      <c r="L1218" s="333"/>
      <c r="M1218" s="333"/>
      <c r="N1218" s="333"/>
      <c r="O1218" s="333"/>
      <c r="P1218" s="333"/>
      <c r="Q1218" s="333"/>
      <c r="R1218" s="333"/>
      <c r="S1218" s="333"/>
      <c r="T1218" s="333"/>
      <c r="U1218" s="333"/>
      <c r="V1218" s="333"/>
      <c r="W1218" s="333"/>
      <c r="X1218" s="333"/>
      <c r="Y1218" s="333"/>
      <c r="Z1218" s="333"/>
      <c r="AA1218" s="333"/>
      <c r="AB1218" s="333"/>
      <c r="AC1218" s="333"/>
      <c r="AD1218" s="333"/>
      <c r="AE1218" s="333"/>
      <c r="AF1218" s="333"/>
      <c r="AG1218" s="333"/>
      <c r="AH1218" s="333"/>
      <c r="AI1218" s="333"/>
      <c r="AJ1218" s="333"/>
      <c r="AK1218" s="333"/>
      <c r="AL1218" s="333"/>
      <c r="AM1218" s="333"/>
      <c r="AN1218" s="333"/>
      <c r="AO1218"/>
      <c r="AP1218"/>
      <c r="AQ1218"/>
      <c r="AR1218"/>
      <c r="AS1218" s="333"/>
      <c r="AT1218" s="333"/>
      <c r="AU1218" s="333"/>
      <c r="AV1218" s="333"/>
      <c r="AW1218" s="333"/>
      <c r="AX1218" s="333"/>
      <c r="AY1218" s="333"/>
      <c r="AZ1218" s="333"/>
      <c r="BA1218"/>
      <c r="BB1218"/>
      <c r="BC1218"/>
      <c r="BD1218"/>
      <c r="BE1218"/>
      <c r="BF1218"/>
      <c r="BG1218" s="333"/>
      <c r="BH1218" s="333"/>
      <c r="BI1218" s="333"/>
      <c r="BJ1218" s="333"/>
      <c r="BK1218" s="333"/>
      <c r="BL1218" s="333"/>
      <c r="BM1218" s="333"/>
      <c r="BN1218" s="333"/>
      <c r="BO1218" s="333"/>
      <c r="BP1218" s="333"/>
      <c r="BQ1218" s="333"/>
      <c r="BR1218" s="333"/>
      <c r="BS1218" s="333"/>
      <c r="BT1218" s="333"/>
      <c r="BU1218" s="333"/>
      <c r="BV1218" s="333"/>
      <c r="BW1218" s="333"/>
      <c r="BX1218" s="333"/>
      <c r="BY1218" s="333"/>
      <c r="BZ1218" s="333"/>
      <c r="CA1218" s="333"/>
      <c r="CB1218" s="333"/>
      <c r="CC1218" s="333"/>
      <c r="CD1218" s="333"/>
      <c r="CE1218" s="337"/>
      <c r="CF1218" s="337"/>
      <c r="CG1218" s="337"/>
      <c r="CH1218" s="337"/>
      <c r="CI1218" s="333"/>
      <c r="CJ1218" s="333"/>
      <c r="CK1218" s="333"/>
      <c r="CL1218" s="333"/>
      <c r="CM1218" s="333"/>
      <c r="CN1218" s="333"/>
      <c r="CO1218" s="333"/>
      <c r="CP1218" s="333"/>
      <c r="CQ1218" s="337"/>
      <c r="CR1218" s="337"/>
      <c r="CS1218" s="337"/>
      <c r="CT1218" s="337"/>
      <c r="CU1218" s="337"/>
      <c r="CV1218" s="337"/>
      <c r="CW1218" s="337"/>
      <c r="CX1218" s="337"/>
      <c r="CY1218" s="337"/>
      <c r="CZ1218" s="337"/>
      <c r="DA1218" s="337"/>
      <c r="DB1218" s="337"/>
      <c r="DC1218" s="337"/>
      <c r="DD1218" s="337"/>
      <c r="DE1218" s="337"/>
      <c r="DF1218" s="337"/>
      <c r="DG1218" s="337"/>
      <c r="DH1218" s="337"/>
      <c r="DI1218" s="337"/>
      <c r="DJ1218" s="337"/>
      <c r="DK1218" s="337"/>
      <c r="DL1218" s="337"/>
      <c r="DM1218"/>
      <c r="DN1218"/>
      <c r="DO1218"/>
      <c r="EA1218" s="333"/>
      <c r="EB1218" s="333"/>
      <c r="EC1218" s="333"/>
      <c r="ED1218" s="333"/>
      <c r="EE1218" s="333"/>
      <c r="EF1218" s="333"/>
      <c r="EG1218" s="333"/>
      <c r="EH1218" s="333"/>
      <c r="EJ1218" s="66"/>
      <c r="EL1218" s="66"/>
      <c r="EM1218" s="338"/>
    </row>
    <row r="1219" spans="1:143" s="83" customFormat="1">
      <c r="A1219" s="66"/>
      <c r="B1219" s="66"/>
      <c r="C1219" s="120"/>
      <c r="D1219" s="66"/>
      <c r="E1219" s="197"/>
      <c r="F1219" s="120"/>
      <c r="G1219" s="333"/>
      <c r="H1219" s="333"/>
      <c r="I1219" s="333"/>
      <c r="J1219" s="333"/>
      <c r="K1219" s="333"/>
      <c r="L1219" s="333"/>
      <c r="M1219" s="333"/>
      <c r="N1219" s="333"/>
      <c r="O1219" s="333"/>
      <c r="P1219" s="333"/>
      <c r="Q1219" s="333"/>
      <c r="R1219" s="333"/>
      <c r="S1219" s="333"/>
      <c r="T1219" s="333"/>
      <c r="U1219" s="333"/>
      <c r="V1219" s="333"/>
      <c r="W1219" s="333"/>
      <c r="X1219" s="333"/>
      <c r="Y1219" s="333"/>
      <c r="Z1219" s="333"/>
      <c r="AA1219" s="333"/>
      <c r="AB1219" s="333"/>
      <c r="AC1219" s="333"/>
      <c r="AD1219" s="333"/>
      <c r="AE1219" s="333"/>
      <c r="AF1219" s="333"/>
      <c r="AG1219" s="333"/>
      <c r="AH1219" s="333"/>
      <c r="AI1219" s="333"/>
      <c r="AJ1219" s="333"/>
      <c r="AK1219" s="333"/>
      <c r="AL1219" s="333"/>
      <c r="AM1219" s="333"/>
      <c r="AN1219" s="333"/>
      <c r="AO1219"/>
      <c r="AP1219"/>
      <c r="AQ1219"/>
      <c r="AR1219"/>
      <c r="AS1219" s="333"/>
      <c r="AT1219" s="333"/>
      <c r="AU1219" s="333"/>
      <c r="AV1219" s="333"/>
      <c r="AW1219" s="333"/>
      <c r="AX1219" s="333"/>
      <c r="AY1219" s="333"/>
      <c r="AZ1219" s="333"/>
      <c r="BA1219"/>
      <c r="BB1219"/>
      <c r="BC1219"/>
      <c r="BD1219"/>
      <c r="BE1219"/>
      <c r="BF1219"/>
      <c r="BG1219" s="333"/>
      <c r="BH1219" s="333"/>
      <c r="BI1219" s="333"/>
      <c r="BJ1219" s="333"/>
      <c r="BK1219" s="333"/>
      <c r="BL1219" s="333"/>
      <c r="BM1219" s="333"/>
      <c r="BN1219" s="333"/>
      <c r="BO1219" s="333"/>
      <c r="BP1219" s="333"/>
      <c r="BQ1219" s="333"/>
      <c r="BR1219" s="333"/>
      <c r="BS1219" s="333"/>
      <c r="BT1219" s="333"/>
      <c r="BU1219" s="333"/>
      <c r="BV1219" s="333"/>
      <c r="BW1219" s="333"/>
      <c r="BX1219" s="333"/>
      <c r="BY1219" s="333"/>
      <c r="BZ1219" s="333"/>
      <c r="CA1219" s="333"/>
      <c r="CB1219" s="333"/>
      <c r="CC1219" s="333"/>
      <c r="CD1219" s="333"/>
      <c r="CE1219" s="337"/>
      <c r="CF1219" s="337"/>
      <c r="CG1219" s="337"/>
      <c r="CH1219" s="337"/>
      <c r="CI1219" s="333"/>
      <c r="CJ1219" s="333"/>
      <c r="CK1219" s="333"/>
      <c r="CL1219" s="333"/>
      <c r="CM1219" s="333"/>
      <c r="CN1219" s="333"/>
      <c r="CO1219" s="333"/>
      <c r="CP1219" s="333"/>
      <c r="CQ1219" s="337"/>
      <c r="CR1219" s="337"/>
      <c r="CS1219" s="337"/>
      <c r="CT1219" s="337"/>
      <c r="CU1219" s="337"/>
      <c r="CV1219" s="337"/>
      <c r="CW1219" s="337"/>
      <c r="CX1219" s="337"/>
      <c r="CY1219" s="337"/>
      <c r="CZ1219" s="337"/>
      <c r="DA1219" s="337"/>
      <c r="DB1219" s="337"/>
      <c r="DC1219" s="337"/>
      <c r="DD1219" s="337"/>
      <c r="DE1219" s="337"/>
      <c r="DF1219" s="337"/>
      <c r="DG1219" s="337"/>
      <c r="DH1219" s="337"/>
      <c r="DI1219" s="337"/>
      <c r="DJ1219" s="337"/>
      <c r="DK1219" s="337"/>
      <c r="DL1219" s="337"/>
      <c r="DM1219"/>
      <c r="DN1219"/>
      <c r="DO1219"/>
      <c r="EA1219" s="333"/>
      <c r="EB1219" s="333"/>
      <c r="EC1219" s="333"/>
      <c r="ED1219" s="333"/>
      <c r="EE1219" s="333"/>
      <c r="EF1219" s="333"/>
      <c r="EG1219" s="333"/>
      <c r="EH1219" s="333"/>
      <c r="EJ1219" s="66"/>
      <c r="EL1219" s="66"/>
      <c r="EM1219" s="338"/>
    </row>
    <row r="1220" spans="1:143" s="83" customFormat="1">
      <c r="A1220" s="66"/>
      <c r="B1220" s="66"/>
      <c r="C1220" s="120"/>
      <c r="D1220" s="66"/>
      <c r="E1220" s="197"/>
      <c r="F1220" s="120"/>
      <c r="G1220" s="333"/>
      <c r="H1220" s="333"/>
      <c r="I1220" s="333"/>
      <c r="J1220" s="333"/>
      <c r="K1220" s="333"/>
      <c r="L1220" s="333"/>
      <c r="M1220" s="333"/>
      <c r="N1220" s="333"/>
      <c r="O1220" s="333"/>
      <c r="P1220" s="333"/>
      <c r="Q1220" s="333"/>
      <c r="R1220" s="333"/>
      <c r="S1220" s="333"/>
      <c r="T1220" s="333"/>
      <c r="U1220" s="333"/>
      <c r="V1220" s="333"/>
      <c r="W1220" s="333"/>
      <c r="X1220" s="333"/>
      <c r="Y1220" s="333"/>
      <c r="Z1220" s="333"/>
      <c r="AA1220" s="333"/>
      <c r="AB1220" s="333"/>
      <c r="AC1220" s="333"/>
      <c r="AD1220" s="333"/>
      <c r="AE1220" s="333"/>
      <c r="AF1220" s="333"/>
      <c r="AG1220" s="333"/>
      <c r="AH1220" s="333"/>
      <c r="AI1220" s="333"/>
      <c r="AJ1220" s="333"/>
      <c r="AK1220" s="333"/>
      <c r="AL1220" s="333"/>
      <c r="AM1220" s="333"/>
      <c r="AN1220" s="333"/>
      <c r="AO1220"/>
      <c r="AP1220"/>
      <c r="AQ1220"/>
      <c r="AR1220"/>
      <c r="AS1220" s="333"/>
      <c r="AT1220" s="333"/>
      <c r="AU1220" s="333"/>
      <c r="AV1220" s="333"/>
      <c r="AW1220" s="333"/>
      <c r="AX1220" s="333"/>
      <c r="AY1220" s="333"/>
      <c r="AZ1220" s="333"/>
      <c r="BA1220"/>
      <c r="BB1220"/>
      <c r="BC1220"/>
      <c r="BD1220"/>
      <c r="BE1220"/>
      <c r="BF1220"/>
      <c r="BG1220" s="333"/>
      <c r="BH1220" s="333"/>
      <c r="BI1220" s="333"/>
      <c r="BJ1220" s="333"/>
      <c r="BK1220" s="333"/>
      <c r="BL1220" s="333"/>
      <c r="BM1220" s="333"/>
      <c r="BN1220" s="333"/>
      <c r="BO1220" s="333"/>
      <c r="BP1220" s="333"/>
      <c r="BQ1220" s="333"/>
      <c r="BR1220" s="333"/>
      <c r="BS1220" s="333"/>
      <c r="BT1220" s="333"/>
      <c r="BU1220" s="333"/>
      <c r="BV1220" s="333"/>
      <c r="BW1220" s="333"/>
      <c r="BX1220" s="333"/>
      <c r="BY1220" s="333"/>
      <c r="BZ1220" s="333"/>
      <c r="CA1220" s="333"/>
      <c r="CB1220" s="333"/>
      <c r="CC1220" s="333"/>
      <c r="CD1220" s="333"/>
      <c r="CE1220" s="337"/>
      <c r="CF1220" s="337"/>
      <c r="CG1220" s="337"/>
      <c r="CH1220" s="337"/>
      <c r="CI1220" s="333"/>
      <c r="CJ1220" s="333"/>
      <c r="CK1220" s="333"/>
      <c r="CL1220" s="333"/>
      <c r="CM1220" s="333"/>
      <c r="CN1220" s="333"/>
      <c r="CO1220" s="333"/>
      <c r="CP1220" s="333"/>
      <c r="CQ1220" s="337"/>
      <c r="CR1220" s="337"/>
      <c r="CS1220" s="337"/>
      <c r="CT1220" s="337"/>
      <c r="CU1220" s="337"/>
      <c r="CV1220" s="337"/>
      <c r="CW1220" s="337"/>
      <c r="CX1220" s="337"/>
      <c r="CY1220" s="337"/>
      <c r="CZ1220" s="337"/>
      <c r="DA1220" s="337"/>
      <c r="DB1220" s="337"/>
      <c r="DC1220" s="337"/>
      <c r="DD1220" s="337"/>
      <c r="DE1220" s="337"/>
      <c r="DF1220" s="337"/>
      <c r="DG1220" s="337"/>
      <c r="DH1220" s="337"/>
      <c r="DI1220" s="337"/>
      <c r="DJ1220" s="337"/>
      <c r="DK1220" s="337"/>
      <c r="DL1220" s="337"/>
      <c r="DM1220"/>
      <c r="DN1220"/>
      <c r="DO1220"/>
      <c r="EA1220" s="333"/>
      <c r="EB1220" s="333"/>
      <c r="EC1220" s="333"/>
      <c r="ED1220" s="333"/>
      <c r="EE1220" s="333"/>
      <c r="EF1220" s="333"/>
      <c r="EG1220" s="333"/>
      <c r="EH1220" s="333"/>
      <c r="EJ1220" s="66"/>
      <c r="EL1220" s="66"/>
      <c r="EM1220" s="338"/>
    </row>
    <row r="1221" spans="1:143" s="83" customFormat="1">
      <c r="A1221" s="66"/>
      <c r="B1221" s="66"/>
      <c r="C1221" s="120"/>
      <c r="D1221" s="66"/>
      <c r="E1221" s="197"/>
      <c r="F1221" s="120"/>
      <c r="G1221" s="333"/>
      <c r="H1221" s="333"/>
      <c r="I1221" s="333"/>
      <c r="J1221" s="333"/>
      <c r="K1221" s="333"/>
      <c r="L1221" s="333"/>
      <c r="M1221" s="333"/>
      <c r="N1221" s="333"/>
      <c r="O1221" s="333"/>
      <c r="P1221" s="333"/>
      <c r="Q1221" s="333"/>
      <c r="R1221" s="333"/>
      <c r="S1221" s="333"/>
      <c r="T1221" s="333"/>
      <c r="U1221" s="333"/>
      <c r="V1221" s="333"/>
      <c r="W1221" s="333"/>
      <c r="X1221" s="333"/>
      <c r="Y1221" s="333"/>
      <c r="Z1221" s="333"/>
      <c r="AA1221" s="333"/>
      <c r="AB1221" s="333"/>
      <c r="AC1221" s="333"/>
      <c r="AD1221" s="333"/>
      <c r="AE1221" s="333"/>
      <c r="AF1221" s="333"/>
      <c r="AG1221" s="333"/>
      <c r="AH1221" s="333"/>
      <c r="AI1221" s="333"/>
      <c r="AJ1221" s="333"/>
      <c r="AK1221" s="333"/>
      <c r="AL1221" s="333"/>
      <c r="AM1221" s="333"/>
      <c r="AN1221" s="333"/>
      <c r="AO1221"/>
      <c r="AP1221"/>
      <c r="AQ1221"/>
      <c r="AR1221"/>
      <c r="AS1221" s="333"/>
      <c r="AT1221" s="333"/>
      <c r="AU1221" s="333"/>
      <c r="AV1221" s="333"/>
      <c r="AW1221" s="333"/>
      <c r="AX1221" s="333"/>
      <c r="AY1221" s="333"/>
      <c r="AZ1221" s="333"/>
      <c r="BA1221"/>
      <c r="BB1221"/>
      <c r="BC1221"/>
      <c r="BD1221"/>
      <c r="BE1221"/>
      <c r="BF1221"/>
      <c r="BG1221" s="333"/>
      <c r="BH1221" s="333"/>
      <c r="BI1221" s="333"/>
      <c r="BJ1221" s="333"/>
      <c r="BK1221" s="333"/>
      <c r="BL1221" s="333"/>
      <c r="BM1221" s="333"/>
      <c r="BN1221" s="333"/>
      <c r="BO1221" s="333"/>
      <c r="BP1221" s="333"/>
      <c r="BQ1221" s="333"/>
      <c r="BR1221" s="333"/>
      <c r="BS1221" s="333"/>
      <c r="BT1221" s="333"/>
      <c r="BU1221" s="333"/>
      <c r="BV1221" s="333"/>
      <c r="BW1221" s="333"/>
      <c r="BX1221" s="333"/>
      <c r="BY1221" s="333"/>
      <c r="BZ1221" s="333"/>
      <c r="CA1221" s="333"/>
      <c r="CB1221" s="333"/>
      <c r="CC1221" s="333"/>
      <c r="CD1221" s="333"/>
      <c r="CE1221" s="337"/>
      <c r="CF1221" s="337"/>
      <c r="CG1221" s="337"/>
      <c r="CH1221" s="337"/>
      <c r="CI1221" s="333"/>
      <c r="CJ1221" s="333"/>
      <c r="CK1221" s="333"/>
      <c r="CL1221" s="333"/>
      <c r="CM1221" s="333"/>
      <c r="CN1221" s="333"/>
      <c r="CO1221" s="333"/>
      <c r="CP1221" s="333"/>
      <c r="CQ1221" s="337"/>
      <c r="CR1221" s="337"/>
      <c r="CS1221" s="337"/>
      <c r="CT1221" s="337"/>
      <c r="CU1221" s="337"/>
      <c r="CV1221" s="337"/>
      <c r="CW1221" s="337"/>
      <c r="CX1221" s="337"/>
      <c r="CY1221" s="337"/>
      <c r="CZ1221" s="337"/>
      <c r="DA1221" s="337"/>
      <c r="DB1221" s="337"/>
      <c r="DC1221" s="337"/>
      <c r="DD1221" s="337"/>
      <c r="DE1221" s="337"/>
      <c r="DF1221" s="337"/>
      <c r="DG1221" s="337"/>
      <c r="DH1221" s="337"/>
      <c r="DI1221" s="337"/>
      <c r="DJ1221" s="337"/>
      <c r="DK1221" s="337"/>
      <c r="DL1221" s="337"/>
      <c r="DM1221"/>
      <c r="DN1221"/>
      <c r="DO1221"/>
      <c r="EA1221" s="333"/>
      <c r="EB1221" s="333"/>
      <c r="EC1221" s="333"/>
      <c r="ED1221" s="333"/>
      <c r="EE1221" s="333"/>
      <c r="EF1221" s="333"/>
      <c r="EG1221" s="333"/>
      <c r="EH1221" s="333"/>
      <c r="EJ1221" s="66"/>
      <c r="EL1221" s="66"/>
      <c r="EM1221" s="338"/>
    </row>
    <row r="1222" spans="1:143" s="83" customFormat="1">
      <c r="A1222" s="66"/>
      <c r="B1222" s="66"/>
      <c r="C1222" s="120"/>
      <c r="D1222" s="66"/>
      <c r="E1222" s="197"/>
      <c r="F1222" s="120"/>
      <c r="G1222" s="333"/>
      <c r="H1222" s="333"/>
      <c r="I1222" s="333"/>
      <c r="J1222" s="333"/>
      <c r="K1222" s="333"/>
      <c r="L1222" s="333"/>
      <c r="M1222" s="333"/>
      <c r="N1222" s="333"/>
      <c r="O1222" s="333"/>
      <c r="P1222" s="333"/>
      <c r="Q1222" s="333"/>
      <c r="R1222" s="333"/>
      <c r="S1222" s="333"/>
      <c r="T1222" s="333"/>
      <c r="U1222" s="333"/>
      <c r="V1222" s="333"/>
      <c r="W1222" s="333"/>
      <c r="X1222" s="333"/>
      <c r="Y1222" s="333"/>
      <c r="Z1222" s="333"/>
      <c r="AA1222" s="333"/>
      <c r="AB1222" s="333"/>
      <c r="AC1222" s="333"/>
      <c r="AD1222" s="333"/>
      <c r="AE1222" s="333"/>
      <c r="AF1222" s="333"/>
      <c r="AG1222" s="333"/>
      <c r="AH1222" s="333"/>
      <c r="AI1222" s="333"/>
      <c r="AJ1222" s="333"/>
      <c r="AK1222" s="333"/>
      <c r="AL1222" s="333"/>
      <c r="AM1222" s="333"/>
      <c r="AN1222" s="333"/>
      <c r="AO1222"/>
      <c r="AP1222"/>
      <c r="AQ1222"/>
      <c r="AR1222"/>
      <c r="AS1222" s="333"/>
      <c r="AT1222" s="333"/>
      <c r="AU1222" s="333"/>
      <c r="AV1222" s="333"/>
      <c r="AW1222" s="333"/>
      <c r="AX1222" s="333"/>
      <c r="AY1222" s="333"/>
      <c r="AZ1222" s="333"/>
      <c r="BA1222"/>
      <c r="BB1222"/>
      <c r="BC1222"/>
      <c r="BD1222"/>
      <c r="BE1222"/>
      <c r="BF1222"/>
      <c r="BG1222" s="333"/>
      <c r="BH1222" s="333"/>
      <c r="BI1222" s="333"/>
      <c r="BJ1222" s="333"/>
      <c r="BK1222" s="333"/>
      <c r="BL1222" s="333"/>
      <c r="BM1222" s="333"/>
      <c r="BN1222" s="333"/>
      <c r="BO1222" s="333"/>
      <c r="BP1222" s="333"/>
      <c r="BQ1222" s="333"/>
      <c r="BR1222" s="333"/>
      <c r="BS1222" s="333"/>
      <c r="BT1222" s="333"/>
      <c r="BU1222" s="333"/>
      <c r="BV1222" s="333"/>
      <c r="BW1222" s="333"/>
      <c r="BX1222" s="333"/>
      <c r="BY1222" s="333"/>
      <c r="BZ1222" s="333"/>
      <c r="CA1222" s="333"/>
      <c r="CB1222" s="333"/>
      <c r="CC1222" s="333"/>
      <c r="CD1222" s="333"/>
      <c r="CE1222" s="337"/>
      <c r="CF1222" s="337"/>
      <c r="CG1222" s="337"/>
      <c r="CH1222" s="337"/>
      <c r="CI1222" s="333"/>
      <c r="CJ1222" s="333"/>
      <c r="CK1222" s="333"/>
      <c r="CL1222" s="333"/>
      <c r="CM1222" s="333"/>
      <c r="CN1222" s="333"/>
      <c r="CO1222" s="333"/>
      <c r="CP1222" s="333"/>
      <c r="CQ1222" s="337"/>
      <c r="CR1222" s="337"/>
      <c r="CS1222" s="337"/>
      <c r="CT1222" s="337"/>
      <c r="CU1222" s="337"/>
      <c r="CV1222" s="337"/>
      <c r="CW1222" s="337"/>
      <c r="CX1222" s="337"/>
      <c r="CY1222" s="337"/>
      <c r="CZ1222" s="337"/>
      <c r="DA1222" s="337"/>
      <c r="DB1222" s="337"/>
      <c r="DC1222" s="337"/>
      <c r="DD1222" s="337"/>
      <c r="DE1222" s="337"/>
      <c r="DF1222" s="337"/>
      <c r="DG1222" s="337"/>
      <c r="DH1222" s="337"/>
      <c r="DI1222" s="337"/>
      <c r="DJ1222" s="337"/>
      <c r="DK1222" s="337"/>
      <c r="DL1222" s="337"/>
      <c r="DM1222"/>
      <c r="DN1222"/>
      <c r="DO1222"/>
      <c r="EA1222" s="333"/>
      <c r="EB1222" s="333"/>
      <c r="EC1222" s="333"/>
      <c r="ED1222" s="333"/>
      <c r="EE1222" s="333"/>
      <c r="EF1222" s="333"/>
      <c r="EG1222" s="333"/>
      <c r="EH1222" s="333"/>
      <c r="EJ1222" s="66"/>
      <c r="EL1222" s="66"/>
      <c r="EM1222" s="338"/>
    </row>
    <row r="1223" spans="1:143" s="83" customFormat="1">
      <c r="A1223" s="66"/>
      <c r="B1223" s="66"/>
      <c r="C1223" s="120"/>
      <c r="D1223" s="66"/>
      <c r="E1223" s="197"/>
      <c r="F1223" s="120"/>
      <c r="G1223" s="333"/>
      <c r="H1223" s="333"/>
      <c r="I1223" s="333"/>
      <c r="J1223" s="333"/>
      <c r="K1223" s="333"/>
      <c r="L1223" s="333"/>
      <c r="M1223" s="333"/>
      <c r="N1223" s="333"/>
      <c r="O1223" s="333"/>
      <c r="P1223" s="333"/>
      <c r="Q1223" s="333"/>
      <c r="R1223" s="333"/>
      <c r="S1223" s="333"/>
      <c r="T1223" s="333"/>
      <c r="U1223" s="333"/>
      <c r="V1223" s="333"/>
      <c r="W1223" s="333"/>
      <c r="X1223" s="333"/>
      <c r="Y1223" s="333"/>
      <c r="Z1223" s="333"/>
      <c r="AA1223" s="333"/>
      <c r="AB1223" s="333"/>
      <c r="AC1223" s="333"/>
      <c r="AD1223" s="333"/>
      <c r="AE1223" s="333"/>
      <c r="AF1223" s="333"/>
      <c r="AG1223" s="333"/>
      <c r="AH1223" s="333"/>
      <c r="AI1223" s="333"/>
      <c r="AJ1223" s="333"/>
      <c r="AK1223" s="333"/>
      <c r="AL1223" s="333"/>
      <c r="AM1223" s="333"/>
      <c r="AN1223" s="333"/>
      <c r="AO1223"/>
      <c r="AP1223"/>
      <c r="AQ1223"/>
      <c r="AR1223"/>
      <c r="AS1223" s="333"/>
      <c r="AT1223" s="333"/>
      <c r="AU1223" s="333"/>
      <c r="AV1223" s="333"/>
      <c r="AW1223" s="333"/>
      <c r="AX1223" s="333"/>
      <c r="AY1223" s="333"/>
      <c r="AZ1223" s="333"/>
      <c r="BA1223"/>
      <c r="BB1223"/>
      <c r="BC1223"/>
      <c r="BD1223"/>
      <c r="BE1223"/>
      <c r="BF1223"/>
      <c r="BG1223" s="333"/>
      <c r="BH1223" s="333"/>
      <c r="BI1223" s="333"/>
      <c r="BJ1223" s="333"/>
      <c r="BK1223" s="333"/>
      <c r="BL1223" s="333"/>
      <c r="BM1223" s="333"/>
      <c r="BN1223" s="333"/>
      <c r="BO1223" s="333"/>
      <c r="BP1223" s="333"/>
      <c r="BQ1223" s="333"/>
      <c r="BR1223" s="333"/>
      <c r="BS1223" s="333"/>
      <c r="BT1223" s="333"/>
      <c r="BU1223" s="333"/>
      <c r="BV1223" s="333"/>
      <c r="BW1223" s="333"/>
      <c r="BX1223" s="333"/>
      <c r="BY1223" s="333"/>
      <c r="BZ1223" s="333"/>
      <c r="CA1223" s="333"/>
      <c r="CB1223" s="333"/>
      <c r="CC1223" s="333"/>
      <c r="CD1223" s="333"/>
      <c r="CE1223" s="337"/>
      <c r="CF1223" s="337"/>
      <c r="CG1223" s="337"/>
      <c r="CH1223" s="337"/>
      <c r="CI1223" s="333"/>
      <c r="CJ1223" s="333"/>
      <c r="CK1223" s="333"/>
      <c r="CL1223" s="333"/>
      <c r="CM1223" s="333"/>
      <c r="CN1223" s="333"/>
      <c r="CO1223" s="333"/>
      <c r="CP1223" s="333"/>
      <c r="CQ1223" s="337"/>
      <c r="CR1223" s="337"/>
      <c r="CS1223" s="337"/>
      <c r="CT1223" s="337"/>
      <c r="CU1223" s="337"/>
      <c r="CV1223" s="337"/>
      <c r="CW1223" s="337"/>
      <c r="CX1223" s="337"/>
      <c r="CY1223" s="337"/>
      <c r="CZ1223" s="337"/>
      <c r="DA1223" s="337"/>
      <c r="DB1223" s="337"/>
      <c r="DC1223" s="337"/>
      <c r="DD1223" s="337"/>
      <c r="DE1223" s="337"/>
      <c r="DF1223" s="337"/>
      <c r="DG1223" s="337"/>
      <c r="DH1223" s="337"/>
      <c r="DI1223" s="337"/>
      <c r="DJ1223" s="337"/>
      <c r="DK1223" s="337"/>
      <c r="DL1223" s="337"/>
      <c r="DM1223"/>
      <c r="DN1223"/>
      <c r="DO1223"/>
      <c r="EA1223" s="333"/>
      <c r="EB1223" s="333"/>
      <c r="EC1223" s="333"/>
      <c r="ED1223" s="333"/>
      <c r="EE1223" s="333"/>
      <c r="EF1223" s="333"/>
      <c r="EG1223" s="333"/>
      <c r="EH1223" s="333"/>
      <c r="EJ1223" s="66"/>
      <c r="EL1223" s="66"/>
      <c r="EM1223" s="338"/>
    </row>
    <row r="1224" spans="1:143" s="83" customFormat="1">
      <c r="A1224" s="66"/>
      <c r="B1224" s="66"/>
      <c r="C1224" s="120"/>
      <c r="D1224" s="66"/>
      <c r="E1224" s="197"/>
      <c r="F1224" s="120"/>
      <c r="G1224" s="333"/>
      <c r="H1224" s="333"/>
      <c r="I1224" s="333"/>
      <c r="J1224" s="333"/>
      <c r="K1224" s="333"/>
      <c r="L1224" s="333"/>
      <c r="M1224" s="333"/>
      <c r="N1224" s="333"/>
      <c r="O1224" s="333"/>
      <c r="P1224" s="333"/>
      <c r="Q1224" s="333"/>
      <c r="R1224" s="333"/>
      <c r="S1224" s="333"/>
      <c r="T1224" s="333"/>
      <c r="U1224" s="333"/>
      <c r="V1224" s="333"/>
      <c r="W1224" s="333"/>
      <c r="X1224" s="333"/>
      <c r="Y1224" s="333"/>
      <c r="Z1224" s="333"/>
      <c r="AA1224" s="333"/>
      <c r="AB1224" s="333"/>
      <c r="AC1224" s="333"/>
      <c r="AD1224" s="333"/>
      <c r="AE1224" s="333"/>
      <c r="AF1224" s="333"/>
      <c r="AG1224" s="333"/>
      <c r="AH1224" s="333"/>
      <c r="AI1224" s="333"/>
      <c r="AJ1224" s="333"/>
      <c r="AK1224" s="333"/>
      <c r="AL1224" s="333"/>
      <c r="AM1224" s="333"/>
      <c r="AN1224" s="333"/>
      <c r="AO1224"/>
      <c r="AP1224"/>
      <c r="AQ1224"/>
      <c r="AR1224"/>
      <c r="AS1224" s="333"/>
      <c r="AT1224" s="333"/>
      <c r="AU1224" s="333"/>
      <c r="AV1224" s="333"/>
      <c r="AW1224" s="333"/>
      <c r="AX1224" s="333"/>
      <c r="AY1224" s="333"/>
      <c r="AZ1224" s="333"/>
      <c r="BA1224"/>
      <c r="BB1224"/>
      <c r="BC1224"/>
      <c r="BD1224"/>
      <c r="BE1224"/>
      <c r="BF1224"/>
      <c r="BG1224" s="333"/>
      <c r="BH1224" s="333"/>
      <c r="BI1224" s="333"/>
      <c r="BJ1224" s="333"/>
      <c r="BK1224" s="333"/>
      <c r="BL1224" s="333"/>
      <c r="BM1224" s="333"/>
      <c r="BN1224" s="333"/>
      <c r="BO1224" s="333"/>
      <c r="BP1224" s="333"/>
      <c r="BQ1224" s="333"/>
      <c r="BR1224" s="333"/>
      <c r="BS1224" s="333"/>
      <c r="BT1224" s="333"/>
      <c r="BU1224" s="333"/>
      <c r="BV1224" s="333"/>
      <c r="BW1224" s="333"/>
      <c r="BX1224" s="333"/>
      <c r="BY1224" s="333"/>
      <c r="BZ1224" s="333"/>
      <c r="CA1224" s="333"/>
      <c r="CB1224" s="333"/>
      <c r="CC1224" s="333"/>
      <c r="CD1224" s="333"/>
      <c r="CE1224" s="337"/>
      <c r="CF1224" s="337"/>
      <c r="CG1224" s="337"/>
      <c r="CH1224" s="337"/>
      <c r="CI1224" s="333"/>
      <c r="CJ1224" s="333"/>
      <c r="CK1224" s="333"/>
      <c r="CL1224" s="333"/>
      <c r="CM1224" s="333"/>
      <c r="CN1224" s="333"/>
      <c r="CO1224" s="333"/>
      <c r="CP1224" s="333"/>
      <c r="CQ1224" s="337"/>
      <c r="CR1224" s="337"/>
      <c r="CS1224" s="337"/>
      <c r="CT1224" s="337"/>
      <c r="CU1224" s="337"/>
      <c r="CV1224" s="337"/>
      <c r="CW1224" s="337"/>
      <c r="CX1224" s="337"/>
      <c r="CY1224" s="337"/>
      <c r="CZ1224" s="337"/>
      <c r="DA1224" s="337"/>
      <c r="DB1224" s="337"/>
      <c r="DC1224" s="337"/>
      <c r="DD1224" s="337"/>
      <c r="DE1224" s="337"/>
      <c r="DF1224" s="337"/>
      <c r="DG1224" s="337"/>
      <c r="DH1224" s="337"/>
      <c r="DI1224" s="337"/>
      <c r="DJ1224" s="337"/>
      <c r="DK1224" s="337"/>
      <c r="DL1224" s="337"/>
      <c r="DM1224"/>
      <c r="DN1224"/>
      <c r="DO1224"/>
      <c r="EA1224" s="333"/>
      <c r="EB1224" s="333"/>
      <c r="EC1224" s="333"/>
      <c r="ED1224" s="333"/>
      <c r="EE1224" s="333"/>
      <c r="EF1224" s="333"/>
      <c r="EG1224" s="333"/>
      <c r="EH1224" s="333"/>
      <c r="EJ1224" s="66"/>
      <c r="EL1224" s="66"/>
      <c r="EM1224" s="338"/>
    </row>
    <row r="1225" spans="1:143" s="83" customFormat="1">
      <c r="A1225" s="66"/>
      <c r="B1225" s="66"/>
      <c r="C1225" s="120"/>
      <c r="D1225" s="66"/>
      <c r="E1225" s="197"/>
      <c r="F1225" s="120"/>
      <c r="G1225" s="333"/>
      <c r="H1225" s="333"/>
      <c r="I1225" s="333"/>
      <c r="J1225" s="333"/>
      <c r="K1225" s="333"/>
      <c r="L1225" s="333"/>
      <c r="M1225" s="333"/>
      <c r="N1225" s="333"/>
      <c r="O1225" s="333"/>
      <c r="P1225" s="333"/>
      <c r="Q1225" s="333"/>
      <c r="R1225" s="333"/>
      <c r="S1225" s="333"/>
      <c r="T1225" s="333"/>
      <c r="U1225" s="333"/>
      <c r="V1225" s="333"/>
      <c r="W1225" s="333"/>
      <c r="X1225" s="333"/>
      <c r="Y1225" s="333"/>
      <c r="Z1225" s="333"/>
      <c r="AA1225" s="333"/>
      <c r="AB1225" s="333"/>
      <c r="AC1225" s="333"/>
      <c r="AD1225" s="333"/>
      <c r="AE1225" s="333"/>
      <c r="AF1225" s="333"/>
      <c r="AG1225" s="333"/>
      <c r="AH1225" s="333"/>
      <c r="AI1225" s="333"/>
      <c r="AJ1225" s="333"/>
      <c r="AK1225" s="333"/>
      <c r="AL1225" s="333"/>
      <c r="AM1225" s="333"/>
      <c r="AN1225" s="333"/>
      <c r="AO1225"/>
      <c r="AP1225"/>
      <c r="AQ1225"/>
      <c r="AR1225"/>
      <c r="AS1225" s="333"/>
      <c r="AT1225" s="333"/>
      <c r="AU1225" s="333"/>
      <c r="AV1225" s="333"/>
      <c r="AW1225" s="333"/>
      <c r="AX1225" s="333"/>
      <c r="AY1225" s="333"/>
      <c r="AZ1225" s="333"/>
      <c r="BA1225"/>
      <c r="BB1225"/>
      <c r="BC1225"/>
      <c r="BD1225"/>
      <c r="BE1225"/>
      <c r="BF1225"/>
      <c r="BG1225" s="333"/>
      <c r="BH1225" s="333"/>
      <c r="BI1225" s="333"/>
      <c r="BJ1225" s="333"/>
      <c r="BK1225" s="333"/>
      <c r="BL1225" s="333"/>
      <c r="BM1225" s="333"/>
      <c r="BN1225" s="333"/>
      <c r="BO1225" s="333"/>
      <c r="BP1225" s="333"/>
      <c r="BQ1225" s="333"/>
      <c r="BR1225" s="333"/>
      <c r="BS1225" s="333"/>
      <c r="BT1225" s="333"/>
      <c r="BU1225" s="333"/>
      <c r="BV1225" s="333"/>
      <c r="BW1225" s="333"/>
      <c r="BX1225" s="333"/>
      <c r="BY1225" s="333"/>
      <c r="BZ1225" s="333"/>
      <c r="CA1225" s="333"/>
      <c r="CB1225" s="333"/>
      <c r="CC1225" s="333"/>
      <c r="CD1225" s="333"/>
      <c r="CE1225" s="337"/>
      <c r="CF1225" s="337"/>
      <c r="CG1225" s="337"/>
      <c r="CH1225" s="337"/>
      <c r="CI1225" s="333"/>
      <c r="CJ1225" s="333"/>
      <c r="CK1225" s="333"/>
      <c r="CL1225" s="333"/>
      <c r="CM1225" s="333"/>
      <c r="CN1225" s="333"/>
      <c r="CO1225" s="333"/>
      <c r="CP1225" s="333"/>
      <c r="CQ1225" s="337"/>
      <c r="CR1225" s="337"/>
      <c r="CS1225" s="337"/>
      <c r="CT1225" s="337"/>
      <c r="CU1225" s="337"/>
      <c r="CV1225" s="337"/>
      <c r="CW1225" s="337"/>
      <c r="CX1225" s="337"/>
      <c r="CY1225" s="337"/>
      <c r="CZ1225" s="337"/>
      <c r="DA1225" s="337"/>
      <c r="DB1225" s="337"/>
      <c r="DC1225" s="337"/>
      <c r="DD1225" s="337"/>
      <c r="DE1225" s="337"/>
      <c r="DF1225" s="337"/>
      <c r="DG1225" s="337"/>
      <c r="DH1225" s="337"/>
      <c r="DI1225" s="337"/>
      <c r="DJ1225" s="337"/>
      <c r="DK1225" s="337"/>
      <c r="DL1225" s="337"/>
      <c r="DM1225"/>
      <c r="DN1225"/>
      <c r="DO1225"/>
      <c r="EA1225" s="333"/>
      <c r="EB1225" s="333"/>
      <c r="EC1225" s="333"/>
      <c r="ED1225" s="333"/>
      <c r="EE1225" s="333"/>
      <c r="EF1225" s="333"/>
      <c r="EG1225" s="333"/>
      <c r="EH1225" s="333"/>
      <c r="EJ1225" s="66"/>
      <c r="EL1225" s="66"/>
      <c r="EM1225" s="338"/>
    </row>
    <row r="1226" spans="1:143" s="83" customFormat="1">
      <c r="A1226" s="66"/>
      <c r="B1226" s="66"/>
      <c r="C1226" s="120"/>
      <c r="D1226" s="66"/>
      <c r="E1226" s="197"/>
      <c r="F1226" s="120"/>
      <c r="G1226" s="333"/>
      <c r="H1226" s="333"/>
      <c r="I1226" s="333"/>
      <c r="J1226" s="333"/>
      <c r="K1226" s="333"/>
      <c r="L1226" s="333"/>
      <c r="M1226" s="333"/>
      <c r="N1226" s="333"/>
      <c r="O1226" s="333"/>
      <c r="P1226" s="333"/>
      <c r="Q1226" s="333"/>
      <c r="R1226" s="333"/>
      <c r="S1226" s="333"/>
      <c r="T1226" s="333"/>
      <c r="U1226" s="333"/>
      <c r="V1226" s="333"/>
      <c r="W1226" s="333"/>
      <c r="X1226" s="333"/>
      <c r="Y1226" s="333"/>
      <c r="Z1226" s="333"/>
      <c r="AA1226" s="333"/>
      <c r="AB1226" s="333"/>
      <c r="AC1226" s="333"/>
      <c r="AD1226" s="333"/>
      <c r="AE1226" s="333"/>
      <c r="AF1226" s="333"/>
      <c r="AG1226" s="333"/>
      <c r="AH1226" s="333"/>
      <c r="AI1226" s="333"/>
      <c r="AJ1226" s="333"/>
      <c r="AK1226" s="333"/>
      <c r="AL1226" s="333"/>
      <c r="AM1226" s="333"/>
      <c r="AN1226" s="333"/>
      <c r="AO1226"/>
      <c r="AP1226"/>
      <c r="AQ1226"/>
      <c r="AR1226"/>
      <c r="AS1226" s="333"/>
      <c r="AT1226" s="333"/>
      <c r="AU1226" s="333"/>
      <c r="AV1226" s="333"/>
      <c r="AW1226" s="333"/>
      <c r="AX1226" s="333"/>
      <c r="AY1226" s="333"/>
      <c r="AZ1226" s="333"/>
      <c r="BA1226"/>
      <c r="BB1226"/>
      <c r="BC1226"/>
      <c r="BD1226"/>
      <c r="BE1226"/>
      <c r="BF1226"/>
      <c r="BG1226" s="333"/>
      <c r="BH1226" s="333"/>
      <c r="BI1226" s="333"/>
      <c r="BJ1226" s="333"/>
      <c r="BK1226" s="333"/>
      <c r="BL1226" s="333"/>
      <c r="BM1226" s="333"/>
      <c r="BN1226" s="333"/>
      <c r="BO1226" s="333"/>
      <c r="BP1226" s="333"/>
      <c r="BQ1226" s="333"/>
      <c r="BR1226" s="333"/>
      <c r="BS1226" s="333"/>
      <c r="BT1226" s="333"/>
      <c r="BU1226" s="333"/>
      <c r="BV1226" s="333"/>
      <c r="BW1226" s="333"/>
      <c r="BX1226" s="333"/>
      <c r="BY1226" s="333"/>
      <c r="BZ1226" s="333"/>
      <c r="CA1226" s="333"/>
      <c r="CB1226" s="333"/>
      <c r="CC1226" s="333"/>
      <c r="CD1226" s="333"/>
      <c r="CE1226" s="337"/>
      <c r="CF1226" s="337"/>
      <c r="CG1226" s="337"/>
      <c r="CH1226" s="337"/>
      <c r="CI1226" s="333"/>
      <c r="CJ1226" s="333"/>
      <c r="CK1226" s="333"/>
      <c r="CL1226" s="333"/>
      <c r="CM1226" s="333"/>
      <c r="CN1226" s="333"/>
      <c r="CO1226" s="333"/>
      <c r="CP1226" s="333"/>
      <c r="CQ1226" s="337"/>
      <c r="CR1226" s="337"/>
      <c r="CS1226" s="337"/>
      <c r="CT1226" s="337"/>
      <c r="CU1226" s="337"/>
      <c r="CV1226" s="337"/>
      <c r="CW1226" s="337"/>
      <c r="CX1226" s="337"/>
      <c r="CY1226" s="337"/>
      <c r="CZ1226" s="337"/>
      <c r="DA1226" s="337"/>
      <c r="DB1226" s="337"/>
      <c r="DC1226" s="337"/>
      <c r="DD1226" s="337"/>
      <c r="DE1226" s="337"/>
      <c r="DF1226" s="337"/>
      <c r="DG1226" s="337"/>
      <c r="DH1226" s="337"/>
      <c r="DI1226" s="337"/>
      <c r="DJ1226" s="337"/>
      <c r="DK1226" s="337"/>
      <c r="DL1226" s="337"/>
      <c r="DM1226"/>
      <c r="DN1226"/>
      <c r="DO1226"/>
      <c r="EA1226" s="333"/>
      <c r="EB1226" s="333"/>
      <c r="EC1226" s="333"/>
      <c r="ED1226" s="333"/>
      <c r="EE1226" s="333"/>
      <c r="EF1226" s="333"/>
      <c r="EG1226" s="333"/>
      <c r="EH1226" s="333"/>
      <c r="EJ1226" s="66"/>
      <c r="EL1226" s="66"/>
      <c r="EM1226" s="338"/>
    </row>
    <row r="1227" spans="1:143" s="83" customFormat="1">
      <c r="A1227" s="66"/>
      <c r="B1227" s="66"/>
      <c r="C1227" s="120"/>
      <c r="D1227" s="66"/>
      <c r="E1227" s="197"/>
      <c r="F1227" s="120"/>
      <c r="G1227" s="333"/>
      <c r="H1227" s="333"/>
      <c r="I1227" s="333"/>
      <c r="J1227" s="333"/>
      <c r="K1227" s="333"/>
      <c r="L1227" s="333"/>
      <c r="M1227" s="333"/>
      <c r="N1227" s="333"/>
      <c r="O1227" s="333"/>
      <c r="P1227" s="333"/>
      <c r="Q1227" s="333"/>
      <c r="R1227" s="333"/>
      <c r="S1227" s="333"/>
      <c r="T1227" s="333"/>
      <c r="U1227" s="333"/>
      <c r="V1227" s="333"/>
      <c r="W1227" s="333"/>
      <c r="X1227" s="333"/>
      <c r="Y1227" s="333"/>
      <c r="Z1227" s="333"/>
      <c r="AA1227" s="333"/>
      <c r="AB1227" s="333"/>
      <c r="AC1227" s="333"/>
      <c r="AD1227" s="333"/>
      <c r="AE1227" s="333"/>
      <c r="AF1227" s="333"/>
      <c r="AG1227" s="333"/>
      <c r="AH1227" s="333"/>
      <c r="AI1227" s="333"/>
      <c r="AJ1227" s="333"/>
      <c r="AK1227" s="333"/>
      <c r="AL1227" s="333"/>
      <c r="AM1227" s="333"/>
      <c r="AN1227" s="333"/>
      <c r="AO1227"/>
      <c r="AP1227"/>
      <c r="AQ1227"/>
      <c r="AR1227"/>
      <c r="AS1227" s="333"/>
      <c r="AT1227" s="333"/>
      <c r="AU1227" s="333"/>
      <c r="AV1227" s="333"/>
      <c r="AW1227" s="333"/>
      <c r="AX1227" s="333"/>
      <c r="AY1227" s="333"/>
      <c r="AZ1227" s="333"/>
      <c r="BA1227"/>
      <c r="BB1227"/>
      <c r="BC1227"/>
      <c r="BD1227"/>
      <c r="BE1227"/>
      <c r="BF1227"/>
      <c r="BG1227" s="333"/>
      <c r="BH1227" s="333"/>
      <c r="BI1227" s="333"/>
      <c r="BJ1227" s="333"/>
      <c r="BK1227" s="333"/>
      <c r="BL1227" s="333"/>
      <c r="BM1227" s="333"/>
      <c r="BN1227" s="333"/>
      <c r="BO1227" s="333"/>
      <c r="BP1227" s="333"/>
      <c r="BQ1227" s="333"/>
      <c r="BR1227" s="333"/>
      <c r="BS1227" s="333"/>
      <c r="BT1227" s="333"/>
      <c r="BU1227" s="333"/>
      <c r="BV1227" s="333"/>
      <c r="BW1227" s="333"/>
      <c r="BX1227" s="333"/>
      <c r="BY1227" s="333"/>
      <c r="BZ1227" s="333"/>
      <c r="CA1227" s="333"/>
      <c r="CB1227" s="333"/>
      <c r="CC1227" s="333"/>
      <c r="CD1227" s="333"/>
      <c r="CE1227" s="337"/>
      <c r="CF1227" s="337"/>
      <c r="CG1227" s="337"/>
      <c r="CH1227" s="337"/>
      <c r="CI1227" s="333"/>
      <c r="CJ1227" s="333"/>
      <c r="CK1227" s="333"/>
      <c r="CL1227" s="333"/>
      <c r="CM1227" s="333"/>
      <c r="CN1227" s="333"/>
      <c r="CO1227" s="333"/>
      <c r="CP1227" s="333"/>
      <c r="CQ1227" s="337"/>
      <c r="CR1227" s="337"/>
      <c r="CS1227" s="337"/>
      <c r="CT1227" s="337"/>
      <c r="CU1227" s="337"/>
      <c r="CV1227" s="337"/>
      <c r="CW1227" s="337"/>
      <c r="CX1227" s="337"/>
      <c r="CY1227" s="337"/>
      <c r="CZ1227" s="337"/>
      <c r="DA1227" s="337"/>
      <c r="DB1227" s="337"/>
      <c r="DC1227" s="337"/>
      <c r="DD1227" s="337"/>
      <c r="DE1227" s="337"/>
      <c r="DF1227" s="337"/>
      <c r="DG1227" s="337"/>
      <c r="DH1227" s="337"/>
      <c r="DI1227" s="337"/>
      <c r="DJ1227" s="337"/>
      <c r="DK1227" s="337"/>
      <c r="DL1227" s="337"/>
      <c r="DM1227"/>
      <c r="DN1227"/>
      <c r="DO1227"/>
      <c r="EA1227" s="333"/>
      <c r="EB1227" s="333"/>
      <c r="EC1227" s="333"/>
      <c r="ED1227" s="333"/>
      <c r="EE1227" s="333"/>
      <c r="EF1227" s="333"/>
      <c r="EG1227" s="333"/>
      <c r="EH1227" s="333"/>
      <c r="EJ1227" s="66"/>
      <c r="EL1227" s="66"/>
      <c r="EM1227" s="338"/>
    </row>
    <row r="1228" spans="1:143" s="83" customFormat="1">
      <c r="A1228" s="66"/>
      <c r="B1228" s="66"/>
      <c r="C1228" s="120"/>
      <c r="D1228" s="66"/>
      <c r="E1228" s="197"/>
      <c r="F1228" s="120"/>
      <c r="G1228" s="333"/>
      <c r="H1228" s="333"/>
      <c r="I1228" s="333"/>
      <c r="J1228" s="333"/>
      <c r="K1228" s="333"/>
      <c r="L1228" s="333"/>
      <c r="M1228" s="333"/>
      <c r="N1228" s="333"/>
      <c r="O1228" s="333"/>
      <c r="P1228" s="333"/>
      <c r="Q1228" s="333"/>
      <c r="R1228" s="333"/>
      <c r="S1228" s="333"/>
      <c r="T1228" s="333"/>
      <c r="U1228" s="333"/>
      <c r="V1228" s="333"/>
      <c r="W1228" s="333"/>
      <c r="X1228" s="333"/>
      <c r="Y1228" s="333"/>
      <c r="Z1228" s="333"/>
      <c r="AA1228" s="333"/>
      <c r="AB1228" s="333"/>
      <c r="AC1228" s="333"/>
      <c r="AD1228" s="333"/>
      <c r="AE1228" s="333"/>
      <c r="AF1228" s="333"/>
      <c r="AG1228" s="333"/>
      <c r="AH1228" s="333"/>
      <c r="AI1228" s="333"/>
      <c r="AJ1228" s="333"/>
      <c r="AK1228" s="333"/>
      <c r="AL1228" s="333"/>
      <c r="AM1228" s="333"/>
      <c r="AN1228" s="333"/>
      <c r="AO1228"/>
      <c r="AP1228"/>
      <c r="AQ1228"/>
      <c r="AR1228"/>
      <c r="AS1228" s="333"/>
      <c r="AT1228" s="333"/>
      <c r="AU1228" s="333"/>
      <c r="AV1228" s="333"/>
      <c r="AW1228" s="333"/>
      <c r="AX1228" s="333"/>
      <c r="AY1228" s="333"/>
      <c r="AZ1228" s="333"/>
      <c r="BA1228"/>
      <c r="BB1228"/>
      <c r="BC1228"/>
      <c r="BD1228"/>
      <c r="BE1228"/>
      <c r="BF1228"/>
      <c r="BG1228" s="333"/>
      <c r="BH1228" s="333"/>
      <c r="BI1228" s="333"/>
      <c r="BJ1228" s="333"/>
      <c r="BK1228" s="333"/>
      <c r="BL1228" s="333"/>
      <c r="BM1228" s="333"/>
      <c r="BN1228" s="333"/>
      <c r="BO1228" s="333"/>
      <c r="BP1228" s="333"/>
      <c r="BQ1228" s="333"/>
      <c r="BR1228" s="333"/>
      <c r="BS1228" s="333"/>
      <c r="BT1228" s="333"/>
      <c r="BU1228" s="333"/>
      <c r="BV1228" s="333"/>
      <c r="BW1228" s="333"/>
      <c r="BX1228" s="333"/>
      <c r="BY1228" s="333"/>
      <c r="BZ1228" s="333"/>
      <c r="CA1228" s="333"/>
      <c r="CB1228" s="333"/>
      <c r="CC1228" s="333"/>
      <c r="CD1228" s="333"/>
      <c r="CE1228" s="337"/>
      <c r="CF1228" s="337"/>
      <c r="CG1228" s="337"/>
      <c r="CH1228" s="337"/>
      <c r="CI1228" s="333"/>
      <c r="CJ1228" s="333"/>
      <c r="CK1228" s="333"/>
      <c r="CL1228" s="333"/>
      <c r="CM1228" s="333"/>
      <c r="CN1228" s="333"/>
      <c r="CO1228" s="333"/>
      <c r="CP1228" s="333"/>
      <c r="CQ1228" s="337"/>
      <c r="CR1228" s="337"/>
      <c r="CS1228" s="337"/>
      <c r="CT1228" s="337"/>
      <c r="CU1228" s="337"/>
      <c r="CV1228" s="337"/>
      <c r="CW1228" s="337"/>
      <c r="CX1228" s="337"/>
      <c r="CY1228" s="337"/>
      <c r="CZ1228" s="337"/>
      <c r="DA1228" s="337"/>
      <c r="DB1228" s="337"/>
      <c r="DC1228" s="337"/>
      <c r="DD1228" s="337"/>
      <c r="DE1228" s="337"/>
      <c r="DF1228" s="337"/>
      <c r="DG1228" s="337"/>
      <c r="DH1228" s="337"/>
      <c r="DI1228" s="337"/>
      <c r="DJ1228" s="337"/>
      <c r="DK1228" s="337"/>
      <c r="DL1228" s="337"/>
      <c r="DM1228"/>
      <c r="DN1228"/>
      <c r="DO1228"/>
      <c r="EA1228" s="333"/>
      <c r="EB1228" s="333"/>
      <c r="EC1228" s="333"/>
      <c r="ED1228" s="333"/>
      <c r="EE1228" s="333"/>
      <c r="EF1228" s="333"/>
      <c r="EG1228" s="333"/>
      <c r="EH1228" s="333"/>
      <c r="EJ1228" s="66"/>
      <c r="EL1228" s="66"/>
      <c r="EM1228" s="338"/>
    </row>
    <row r="1229" spans="1:143" s="83" customFormat="1">
      <c r="A1229" s="66"/>
      <c r="B1229" s="66"/>
      <c r="C1229" s="120"/>
      <c r="D1229" s="66"/>
      <c r="E1229" s="197"/>
      <c r="F1229" s="120"/>
      <c r="G1229" s="333"/>
      <c r="H1229" s="333"/>
      <c r="I1229" s="333"/>
      <c r="J1229" s="333"/>
      <c r="K1229" s="333"/>
      <c r="L1229" s="333"/>
      <c r="M1229" s="333"/>
      <c r="N1229" s="333"/>
      <c r="O1229" s="333"/>
      <c r="P1229" s="333"/>
      <c r="Q1229" s="333"/>
      <c r="R1229" s="333"/>
      <c r="S1229" s="333"/>
      <c r="T1229" s="333"/>
      <c r="U1229" s="333"/>
      <c r="V1229" s="333"/>
      <c r="W1229" s="333"/>
      <c r="X1229" s="333"/>
      <c r="Y1229" s="333"/>
      <c r="Z1229" s="333"/>
      <c r="AA1229" s="333"/>
      <c r="AB1229" s="333"/>
      <c r="AC1229" s="333"/>
      <c r="AD1229" s="333"/>
      <c r="AE1229" s="333"/>
      <c r="AF1229" s="333"/>
      <c r="AG1229" s="333"/>
      <c r="AH1229" s="333"/>
      <c r="AI1229" s="333"/>
      <c r="AJ1229" s="333"/>
      <c r="AK1229" s="333"/>
      <c r="AL1229" s="333"/>
      <c r="AM1229" s="333"/>
      <c r="AN1229" s="333"/>
      <c r="AO1229"/>
      <c r="AP1229"/>
      <c r="AQ1229"/>
      <c r="AR1229"/>
      <c r="AS1229" s="333"/>
      <c r="AT1229" s="333"/>
      <c r="AU1229" s="333"/>
      <c r="AV1229" s="333"/>
      <c r="AW1229" s="333"/>
      <c r="AX1229" s="333"/>
      <c r="AY1229" s="333"/>
      <c r="AZ1229" s="333"/>
      <c r="BA1229"/>
      <c r="BB1229"/>
      <c r="BC1229"/>
      <c r="BD1229"/>
      <c r="BE1229"/>
      <c r="BF1229"/>
      <c r="BG1229" s="333"/>
      <c r="BH1229" s="333"/>
      <c r="BI1229" s="333"/>
      <c r="BJ1229" s="333"/>
      <c r="BK1229" s="333"/>
      <c r="BL1229" s="333"/>
      <c r="BM1229" s="333"/>
      <c r="BN1229" s="333"/>
      <c r="BO1229" s="333"/>
      <c r="BP1229" s="333"/>
      <c r="BQ1229" s="333"/>
      <c r="BR1229" s="333"/>
      <c r="BS1229" s="333"/>
      <c r="BT1229" s="333"/>
      <c r="BU1229" s="333"/>
      <c r="BV1229" s="333"/>
      <c r="BW1229" s="333"/>
      <c r="BX1229" s="333"/>
      <c r="BY1229" s="333"/>
      <c r="BZ1229" s="333"/>
      <c r="CA1229" s="333"/>
      <c r="CB1229" s="333"/>
      <c r="CC1229" s="333"/>
      <c r="CD1229" s="333"/>
      <c r="CE1229" s="337"/>
      <c r="CF1229" s="337"/>
      <c r="CG1229" s="337"/>
      <c r="CH1229" s="337"/>
      <c r="CI1229" s="333"/>
      <c r="CJ1229" s="333"/>
      <c r="CK1229" s="333"/>
      <c r="CL1229" s="333"/>
      <c r="CM1229" s="333"/>
      <c r="CN1229" s="333"/>
      <c r="CO1229" s="333"/>
      <c r="CP1229" s="333"/>
      <c r="CQ1229" s="337"/>
      <c r="CR1229" s="337"/>
      <c r="CS1229" s="337"/>
      <c r="CT1229" s="337"/>
      <c r="CU1229" s="337"/>
      <c r="CV1229" s="337"/>
      <c r="CW1229" s="337"/>
      <c r="CX1229" s="337"/>
      <c r="CY1229" s="337"/>
      <c r="CZ1229" s="337"/>
      <c r="DA1229" s="337"/>
      <c r="DB1229" s="337"/>
      <c r="DC1229" s="337"/>
      <c r="DD1229" s="337"/>
      <c r="DE1229" s="337"/>
      <c r="DF1229" s="337"/>
      <c r="DG1229" s="337"/>
      <c r="DH1229" s="337"/>
      <c r="DI1229" s="337"/>
      <c r="DJ1229" s="337"/>
      <c r="DK1229" s="337"/>
      <c r="DL1229" s="337"/>
      <c r="DM1229"/>
      <c r="DN1229"/>
      <c r="DO1229"/>
      <c r="EA1229" s="333"/>
      <c r="EB1229" s="333"/>
      <c r="EC1229" s="333"/>
      <c r="ED1229" s="333"/>
      <c r="EE1229" s="333"/>
      <c r="EF1229" s="333"/>
      <c r="EG1229" s="333"/>
      <c r="EH1229" s="333"/>
      <c r="EJ1229" s="66"/>
      <c r="EL1229" s="66"/>
      <c r="EM1229" s="338"/>
    </row>
    <row r="1230" spans="1:143" s="83" customFormat="1">
      <c r="A1230" s="66"/>
      <c r="B1230" s="66"/>
      <c r="C1230" s="120"/>
      <c r="D1230" s="66"/>
      <c r="E1230" s="197"/>
      <c r="F1230" s="120"/>
      <c r="G1230" s="333"/>
      <c r="H1230" s="333"/>
      <c r="I1230" s="333"/>
      <c r="J1230" s="333"/>
      <c r="K1230" s="333"/>
      <c r="L1230" s="333"/>
      <c r="M1230" s="333"/>
      <c r="N1230" s="333"/>
      <c r="O1230" s="333"/>
      <c r="P1230" s="333"/>
      <c r="Q1230" s="333"/>
      <c r="R1230" s="333"/>
      <c r="S1230" s="333"/>
      <c r="T1230" s="333"/>
      <c r="U1230" s="333"/>
      <c r="V1230" s="333"/>
      <c r="W1230" s="333"/>
      <c r="X1230" s="333"/>
      <c r="Y1230" s="333"/>
      <c r="Z1230" s="333"/>
      <c r="AA1230" s="333"/>
      <c r="AB1230" s="333"/>
      <c r="AC1230" s="333"/>
      <c r="AD1230" s="333"/>
      <c r="AE1230" s="333"/>
      <c r="AF1230" s="333"/>
      <c r="AG1230" s="333"/>
      <c r="AH1230" s="333"/>
      <c r="AI1230" s="333"/>
      <c r="AJ1230" s="333"/>
      <c r="AK1230" s="333"/>
      <c r="AL1230" s="333"/>
      <c r="AM1230" s="333"/>
      <c r="AN1230" s="333"/>
      <c r="AO1230"/>
      <c r="AP1230"/>
      <c r="AQ1230"/>
      <c r="AR1230"/>
      <c r="AS1230" s="333"/>
      <c r="AT1230" s="333"/>
      <c r="AU1230" s="333"/>
      <c r="AV1230" s="333"/>
      <c r="AW1230" s="333"/>
      <c r="AX1230" s="333"/>
      <c r="AY1230" s="333"/>
      <c r="AZ1230" s="333"/>
      <c r="BA1230"/>
      <c r="BB1230"/>
      <c r="BC1230"/>
      <c r="BD1230"/>
      <c r="BE1230"/>
      <c r="BF1230"/>
      <c r="BG1230" s="333"/>
      <c r="BH1230" s="333"/>
      <c r="BI1230" s="333"/>
      <c r="BJ1230" s="333"/>
      <c r="BK1230" s="333"/>
      <c r="BL1230" s="333"/>
      <c r="BM1230" s="333"/>
      <c r="BN1230" s="333"/>
      <c r="BO1230" s="333"/>
      <c r="BP1230" s="333"/>
      <c r="BQ1230" s="333"/>
      <c r="BR1230" s="333"/>
      <c r="BS1230" s="333"/>
      <c r="BT1230" s="333"/>
      <c r="BU1230" s="333"/>
      <c r="BV1230" s="333"/>
      <c r="BW1230" s="333"/>
      <c r="BX1230" s="333"/>
      <c r="BY1230" s="333"/>
      <c r="BZ1230" s="333"/>
      <c r="CA1230" s="333"/>
      <c r="CB1230" s="333"/>
      <c r="CC1230" s="333"/>
      <c r="CD1230" s="333"/>
      <c r="CE1230" s="337"/>
      <c r="CF1230" s="337"/>
      <c r="CG1230" s="337"/>
      <c r="CH1230" s="337"/>
      <c r="CI1230" s="333"/>
      <c r="CJ1230" s="333"/>
      <c r="CK1230" s="333"/>
      <c r="CL1230" s="333"/>
      <c r="CM1230" s="333"/>
      <c r="CN1230" s="333"/>
      <c r="CO1230" s="333"/>
      <c r="CP1230" s="333"/>
      <c r="CQ1230" s="337"/>
      <c r="CR1230" s="337"/>
      <c r="CS1230" s="337"/>
      <c r="CT1230" s="337"/>
      <c r="CU1230" s="337"/>
      <c r="CV1230" s="337"/>
      <c r="CW1230" s="337"/>
      <c r="CX1230" s="337"/>
      <c r="CY1230" s="337"/>
      <c r="CZ1230" s="337"/>
      <c r="DA1230" s="337"/>
      <c r="DB1230" s="337"/>
      <c r="DC1230" s="337"/>
      <c r="DD1230" s="337"/>
      <c r="DE1230" s="337"/>
      <c r="DF1230" s="337"/>
      <c r="DG1230" s="337"/>
      <c r="DH1230" s="337"/>
      <c r="DI1230" s="337"/>
      <c r="DJ1230" s="337"/>
      <c r="DK1230" s="337"/>
      <c r="DL1230" s="337"/>
      <c r="DM1230"/>
      <c r="DN1230"/>
      <c r="DO1230"/>
      <c r="EA1230" s="333"/>
      <c r="EB1230" s="333"/>
      <c r="EC1230" s="333"/>
      <c r="ED1230" s="333"/>
      <c r="EE1230" s="333"/>
      <c r="EF1230" s="333"/>
      <c r="EG1230" s="333"/>
      <c r="EH1230" s="333"/>
      <c r="EJ1230" s="66"/>
      <c r="EL1230" s="66"/>
      <c r="EM1230" s="338"/>
    </row>
    <row r="1231" spans="1:143" s="83" customFormat="1">
      <c r="A1231" s="66"/>
      <c r="B1231" s="66"/>
      <c r="C1231" s="120"/>
      <c r="D1231" s="66"/>
      <c r="E1231" s="197"/>
      <c r="F1231" s="120"/>
      <c r="G1231" s="333"/>
      <c r="H1231" s="333"/>
      <c r="I1231" s="333"/>
      <c r="J1231" s="333"/>
      <c r="K1231" s="333"/>
      <c r="L1231" s="333"/>
      <c r="M1231" s="333"/>
      <c r="N1231" s="333"/>
      <c r="O1231" s="333"/>
      <c r="P1231" s="333"/>
      <c r="Q1231" s="333"/>
      <c r="R1231" s="333"/>
      <c r="S1231" s="333"/>
      <c r="T1231" s="333"/>
      <c r="U1231" s="333"/>
      <c r="V1231" s="333"/>
      <c r="W1231" s="333"/>
      <c r="X1231" s="333"/>
      <c r="Y1231" s="333"/>
      <c r="Z1231" s="333"/>
      <c r="AA1231" s="333"/>
      <c r="AB1231" s="333"/>
      <c r="AC1231" s="333"/>
      <c r="AD1231" s="333"/>
      <c r="AE1231" s="333"/>
      <c r="AF1231" s="333"/>
      <c r="AG1231" s="333"/>
      <c r="AH1231" s="333"/>
      <c r="AI1231" s="333"/>
      <c r="AJ1231" s="333"/>
      <c r="AK1231" s="333"/>
      <c r="AL1231" s="333"/>
      <c r="AM1231" s="333"/>
      <c r="AN1231" s="333"/>
      <c r="AO1231"/>
      <c r="AP1231"/>
      <c r="AQ1231"/>
      <c r="AR1231"/>
      <c r="AS1231" s="333"/>
      <c r="AT1231" s="333"/>
      <c r="AU1231" s="333"/>
      <c r="AV1231" s="333"/>
      <c r="AW1231" s="333"/>
      <c r="AX1231" s="333"/>
      <c r="AY1231" s="333"/>
      <c r="AZ1231" s="333"/>
      <c r="BA1231"/>
      <c r="BB1231"/>
      <c r="BC1231"/>
      <c r="BD1231"/>
      <c r="BE1231"/>
      <c r="BF1231"/>
      <c r="BG1231" s="333"/>
      <c r="BH1231" s="333"/>
      <c r="BI1231" s="333"/>
      <c r="BJ1231" s="333"/>
      <c r="BK1231" s="333"/>
      <c r="BL1231" s="333"/>
      <c r="BM1231" s="333"/>
      <c r="BN1231" s="333"/>
      <c r="BO1231" s="333"/>
      <c r="BP1231" s="333"/>
      <c r="BQ1231" s="333"/>
      <c r="BR1231" s="333"/>
      <c r="BS1231" s="333"/>
      <c r="BT1231" s="333"/>
      <c r="BU1231" s="333"/>
      <c r="BV1231" s="333"/>
      <c r="BW1231" s="333"/>
      <c r="BX1231" s="333"/>
      <c r="BY1231" s="333"/>
      <c r="BZ1231" s="333"/>
      <c r="CA1231" s="333"/>
      <c r="CB1231" s="333"/>
      <c r="CC1231" s="333"/>
      <c r="CD1231" s="333"/>
      <c r="CE1231" s="337"/>
      <c r="CF1231" s="337"/>
      <c r="CG1231" s="337"/>
      <c r="CH1231" s="337"/>
      <c r="CI1231" s="333"/>
      <c r="CJ1231" s="333"/>
      <c r="CK1231" s="333"/>
      <c r="CL1231" s="333"/>
      <c r="CM1231" s="333"/>
      <c r="CN1231" s="333"/>
      <c r="CO1231" s="333"/>
      <c r="CP1231" s="333"/>
      <c r="CQ1231" s="337"/>
      <c r="CR1231" s="337"/>
      <c r="CS1231" s="337"/>
      <c r="CT1231" s="337"/>
      <c r="CU1231" s="337"/>
      <c r="CV1231" s="337"/>
      <c r="CW1231" s="337"/>
      <c r="CX1231" s="337"/>
      <c r="CY1231" s="337"/>
      <c r="CZ1231" s="337"/>
      <c r="DA1231" s="337"/>
      <c r="DB1231" s="337"/>
      <c r="DC1231" s="337"/>
      <c r="DD1231" s="337"/>
      <c r="DE1231" s="337"/>
      <c r="DF1231" s="337"/>
      <c r="DG1231" s="337"/>
      <c r="DH1231" s="337"/>
      <c r="DI1231" s="337"/>
      <c r="DJ1231" s="337"/>
      <c r="DK1231" s="337"/>
      <c r="DL1231" s="337"/>
      <c r="DM1231"/>
      <c r="DN1231"/>
      <c r="DO1231"/>
      <c r="EA1231" s="333"/>
      <c r="EB1231" s="333"/>
      <c r="EC1231" s="333"/>
      <c r="ED1231" s="333"/>
      <c r="EE1231" s="333"/>
      <c r="EF1231" s="333"/>
      <c r="EG1231" s="333"/>
      <c r="EH1231" s="333"/>
      <c r="EJ1231" s="66"/>
      <c r="EL1231" s="66"/>
      <c r="EM1231" s="338"/>
    </row>
    <row r="1232" spans="1:143" s="83" customFormat="1">
      <c r="A1232" s="66"/>
      <c r="B1232" s="66"/>
      <c r="C1232" s="120"/>
      <c r="D1232" s="66"/>
      <c r="E1232" s="197"/>
      <c r="F1232" s="120"/>
      <c r="G1232" s="333"/>
      <c r="H1232" s="333"/>
      <c r="I1232" s="333"/>
      <c r="J1232" s="333"/>
      <c r="K1232" s="333"/>
      <c r="L1232" s="333"/>
      <c r="M1232" s="333"/>
      <c r="N1232" s="333"/>
      <c r="O1232" s="333"/>
      <c r="P1232" s="333"/>
      <c r="Q1232" s="333"/>
      <c r="R1232" s="333"/>
      <c r="S1232" s="333"/>
      <c r="T1232" s="333"/>
      <c r="U1232" s="333"/>
      <c r="V1232" s="333"/>
      <c r="W1232" s="333"/>
      <c r="X1232" s="333"/>
      <c r="Y1232" s="333"/>
      <c r="Z1232" s="333"/>
      <c r="AA1232" s="333"/>
      <c r="AB1232" s="333"/>
      <c r="AC1232" s="333"/>
      <c r="AD1232" s="333"/>
      <c r="AE1232" s="333"/>
      <c r="AF1232" s="333"/>
      <c r="AG1232" s="333"/>
      <c r="AH1232" s="333"/>
      <c r="AI1232" s="333"/>
      <c r="AJ1232" s="333"/>
      <c r="AK1232" s="333"/>
      <c r="AL1232" s="333"/>
      <c r="AM1232" s="333"/>
      <c r="AN1232" s="333"/>
      <c r="AO1232"/>
      <c r="AP1232"/>
      <c r="AQ1232"/>
      <c r="AR1232"/>
      <c r="AS1232" s="333"/>
      <c r="AT1232" s="333"/>
      <c r="AU1232" s="333"/>
      <c r="AV1232" s="333"/>
      <c r="AW1232" s="333"/>
      <c r="AX1232" s="333"/>
      <c r="AY1232" s="333"/>
      <c r="AZ1232" s="333"/>
      <c r="BA1232"/>
      <c r="BB1232"/>
      <c r="BC1232"/>
      <c r="BD1232"/>
      <c r="BE1232"/>
      <c r="BF1232"/>
      <c r="BG1232" s="333"/>
      <c r="BH1232" s="333"/>
      <c r="BI1232" s="333"/>
      <c r="BJ1232" s="333"/>
      <c r="BK1232" s="333"/>
      <c r="BL1232" s="333"/>
      <c r="BM1232" s="333"/>
      <c r="BN1232" s="333"/>
      <c r="BO1232" s="333"/>
      <c r="BP1232" s="333"/>
      <c r="BQ1232" s="333"/>
      <c r="BR1232" s="333"/>
      <c r="BS1232" s="333"/>
      <c r="BT1232" s="333"/>
      <c r="BU1232" s="333"/>
      <c r="BV1232" s="333"/>
      <c r="BW1232" s="333"/>
      <c r="BX1232" s="333"/>
      <c r="BY1232" s="333"/>
      <c r="BZ1232" s="333"/>
      <c r="CA1232" s="333"/>
      <c r="CB1232" s="333"/>
      <c r="CC1232" s="333"/>
      <c r="CD1232" s="333"/>
      <c r="CE1232" s="337"/>
      <c r="CF1232" s="337"/>
      <c r="CG1232" s="337"/>
      <c r="CH1232" s="337"/>
      <c r="CI1232" s="333"/>
      <c r="CJ1232" s="333"/>
      <c r="CK1232" s="333"/>
      <c r="CL1232" s="333"/>
      <c r="CM1232" s="333"/>
      <c r="CN1232" s="333"/>
      <c r="CO1232" s="333"/>
      <c r="CP1232" s="333"/>
      <c r="CQ1232" s="337"/>
      <c r="CR1232" s="337"/>
      <c r="CS1232" s="337"/>
      <c r="CT1232" s="337"/>
      <c r="CU1232" s="337"/>
      <c r="CV1232" s="337"/>
      <c r="CW1232" s="337"/>
      <c r="CX1232" s="337"/>
      <c r="CY1232" s="337"/>
      <c r="CZ1232" s="337"/>
      <c r="DA1232" s="337"/>
      <c r="DB1232" s="337"/>
      <c r="DC1232" s="337"/>
      <c r="DD1232" s="337"/>
      <c r="DE1232" s="337"/>
      <c r="DF1232" s="337"/>
      <c r="DG1232" s="337"/>
      <c r="DH1232" s="337"/>
      <c r="DI1232" s="337"/>
      <c r="DJ1232" s="337"/>
      <c r="DK1232" s="337"/>
      <c r="DL1232" s="337"/>
      <c r="DM1232"/>
      <c r="DN1232"/>
      <c r="DO1232"/>
      <c r="EA1232" s="333"/>
      <c r="EB1232" s="333"/>
      <c r="EC1232" s="333"/>
      <c r="ED1232" s="333"/>
      <c r="EE1232" s="333"/>
      <c r="EF1232" s="333"/>
      <c r="EG1232" s="333"/>
      <c r="EH1232" s="333"/>
      <c r="EJ1232" s="66"/>
      <c r="EL1232" s="66"/>
      <c r="EM1232" s="338"/>
    </row>
    <row r="1233" spans="1:143" s="83" customFormat="1">
      <c r="A1233" s="66"/>
      <c r="B1233" s="66"/>
      <c r="C1233" s="120"/>
      <c r="D1233" s="66"/>
      <c r="E1233" s="197"/>
      <c r="F1233" s="120"/>
      <c r="G1233" s="333"/>
      <c r="H1233" s="333"/>
      <c r="I1233" s="333"/>
      <c r="J1233" s="333"/>
      <c r="K1233" s="333"/>
      <c r="L1233" s="333"/>
      <c r="M1233" s="333"/>
      <c r="N1233" s="333"/>
      <c r="O1233" s="333"/>
      <c r="P1233" s="333"/>
      <c r="Q1233" s="333"/>
      <c r="R1233" s="333"/>
      <c r="S1233" s="333"/>
      <c r="T1233" s="333"/>
      <c r="U1233" s="333"/>
      <c r="V1233" s="333"/>
      <c r="W1233" s="333"/>
      <c r="X1233" s="333"/>
      <c r="Y1233" s="333"/>
      <c r="Z1233" s="333"/>
      <c r="AA1233" s="333"/>
      <c r="AB1233" s="333"/>
      <c r="AC1233" s="333"/>
      <c r="AD1233" s="333"/>
      <c r="AE1233" s="333"/>
      <c r="AF1233" s="333"/>
      <c r="AG1233" s="333"/>
      <c r="AH1233" s="333"/>
      <c r="AI1233" s="333"/>
      <c r="AJ1233" s="333"/>
      <c r="AK1233" s="333"/>
      <c r="AL1233" s="333"/>
      <c r="AM1233" s="333"/>
      <c r="AN1233" s="333"/>
      <c r="AO1233"/>
      <c r="AP1233"/>
      <c r="AQ1233"/>
      <c r="AR1233"/>
      <c r="AS1233" s="333"/>
      <c r="AT1233" s="333"/>
      <c r="AU1233" s="333"/>
      <c r="AV1233" s="333"/>
      <c r="AW1233" s="333"/>
      <c r="AX1233" s="333"/>
      <c r="AY1233" s="333"/>
      <c r="AZ1233" s="333"/>
      <c r="BA1233"/>
      <c r="BB1233"/>
      <c r="BC1233"/>
      <c r="BD1233"/>
      <c r="BE1233"/>
      <c r="BF1233"/>
      <c r="BG1233" s="333"/>
      <c r="BH1233" s="333"/>
      <c r="BI1233" s="333"/>
      <c r="BJ1233" s="333"/>
      <c r="BK1233" s="333"/>
      <c r="BL1233" s="333"/>
      <c r="BM1233" s="333"/>
      <c r="BN1233" s="333"/>
      <c r="BO1233" s="333"/>
      <c r="BP1233" s="333"/>
      <c r="BQ1233" s="333"/>
      <c r="BR1233" s="333"/>
      <c r="BS1233" s="333"/>
      <c r="BT1233" s="333"/>
      <c r="BU1233" s="333"/>
      <c r="BV1233" s="333"/>
      <c r="BW1233" s="333"/>
      <c r="BX1233" s="333"/>
      <c r="BY1233" s="333"/>
      <c r="BZ1233" s="333"/>
      <c r="CA1233" s="333"/>
      <c r="CB1233" s="333"/>
      <c r="CC1233" s="333"/>
      <c r="CD1233" s="333"/>
      <c r="CE1233" s="337"/>
      <c r="CF1233" s="337"/>
      <c r="CG1233" s="337"/>
      <c r="CH1233" s="337"/>
      <c r="CI1233" s="333"/>
      <c r="CJ1233" s="333"/>
      <c r="CK1233" s="333"/>
      <c r="CL1233" s="333"/>
      <c r="CM1233" s="333"/>
      <c r="CN1233" s="333"/>
      <c r="CO1233" s="333"/>
      <c r="CP1233" s="333"/>
      <c r="CQ1233" s="337"/>
      <c r="CR1233" s="337"/>
      <c r="CS1233" s="337"/>
      <c r="CT1233" s="337"/>
      <c r="CU1233" s="337"/>
      <c r="CV1233" s="337"/>
      <c r="CW1233" s="337"/>
      <c r="CX1233" s="337"/>
      <c r="CY1233" s="337"/>
      <c r="CZ1233" s="337"/>
      <c r="DA1233" s="337"/>
      <c r="DB1233" s="337"/>
      <c r="DC1233" s="337"/>
      <c r="DD1233" s="337"/>
      <c r="DE1233" s="337"/>
      <c r="DF1233" s="337"/>
      <c r="DG1233" s="337"/>
      <c r="DH1233" s="337"/>
      <c r="DI1233" s="337"/>
      <c r="DJ1233" s="337"/>
      <c r="DK1233" s="337"/>
      <c r="DL1233" s="337"/>
      <c r="DM1233"/>
      <c r="DN1233"/>
      <c r="DO1233"/>
      <c r="EA1233" s="333"/>
      <c r="EB1233" s="333"/>
      <c r="EC1233" s="333"/>
      <c r="ED1233" s="333"/>
      <c r="EE1233" s="333"/>
      <c r="EF1233" s="333"/>
      <c r="EG1233" s="333"/>
      <c r="EH1233" s="333"/>
      <c r="EJ1233" s="66"/>
      <c r="EL1233" s="66"/>
      <c r="EM1233" s="338"/>
    </row>
    <row r="1234" spans="1:143" s="83" customFormat="1">
      <c r="A1234" s="66"/>
      <c r="B1234" s="66"/>
      <c r="C1234" s="120"/>
      <c r="D1234" s="66"/>
      <c r="E1234" s="197"/>
      <c r="F1234" s="120"/>
      <c r="G1234" s="333"/>
      <c r="H1234" s="333"/>
      <c r="I1234" s="333"/>
      <c r="J1234" s="333"/>
      <c r="K1234" s="333"/>
      <c r="L1234" s="333"/>
      <c r="M1234" s="333"/>
      <c r="N1234" s="333"/>
      <c r="O1234" s="333"/>
      <c r="P1234" s="333"/>
      <c r="Q1234" s="333"/>
      <c r="R1234" s="333"/>
      <c r="S1234" s="333"/>
      <c r="T1234" s="333"/>
      <c r="U1234" s="333"/>
      <c r="V1234" s="333"/>
      <c r="W1234" s="333"/>
      <c r="X1234" s="333"/>
      <c r="Y1234" s="333"/>
      <c r="Z1234" s="333"/>
      <c r="AA1234" s="333"/>
      <c r="AB1234" s="333"/>
      <c r="AC1234" s="333"/>
      <c r="AD1234" s="333"/>
      <c r="AE1234" s="333"/>
      <c r="AF1234" s="333"/>
      <c r="AG1234" s="333"/>
      <c r="AH1234" s="333"/>
      <c r="AI1234" s="333"/>
      <c r="AJ1234" s="333"/>
      <c r="AK1234" s="333"/>
      <c r="AL1234" s="333"/>
      <c r="AM1234" s="333"/>
      <c r="AN1234" s="333"/>
      <c r="AO1234"/>
      <c r="AP1234"/>
      <c r="AQ1234"/>
      <c r="AR1234"/>
      <c r="AS1234" s="333"/>
      <c r="AT1234" s="333"/>
      <c r="AU1234" s="333"/>
      <c r="AV1234" s="333"/>
      <c r="AW1234" s="333"/>
      <c r="AX1234" s="333"/>
      <c r="AY1234" s="333"/>
      <c r="AZ1234" s="333"/>
      <c r="BA1234"/>
      <c r="BB1234"/>
      <c r="BC1234"/>
      <c r="BD1234"/>
      <c r="BE1234"/>
      <c r="BF1234"/>
      <c r="BG1234" s="333"/>
      <c r="BH1234" s="333"/>
      <c r="BI1234" s="333"/>
      <c r="BJ1234" s="333"/>
      <c r="BK1234" s="333"/>
      <c r="BL1234" s="333"/>
      <c r="BM1234" s="333"/>
      <c r="BN1234" s="333"/>
      <c r="BO1234" s="333"/>
      <c r="BP1234" s="333"/>
      <c r="BQ1234" s="333"/>
      <c r="BR1234" s="333"/>
      <c r="BS1234" s="333"/>
      <c r="BT1234" s="333"/>
      <c r="BU1234" s="333"/>
      <c r="BV1234" s="333"/>
      <c r="BW1234" s="333"/>
      <c r="BX1234" s="333"/>
      <c r="BY1234" s="333"/>
      <c r="BZ1234" s="333"/>
      <c r="CA1234" s="333"/>
      <c r="CB1234" s="333"/>
      <c r="CC1234" s="333"/>
      <c r="CD1234" s="333"/>
      <c r="CE1234" s="337"/>
      <c r="CF1234" s="337"/>
      <c r="CG1234" s="337"/>
      <c r="CH1234" s="337"/>
      <c r="CI1234" s="333"/>
      <c r="CJ1234" s="333"/>
      <c r="CK1234" s="333"/>
      <c r="CL1234" s="333"/>
      <c r="CM1234" s="333"/>
      <c r="CN1234" s="333"/>
      <c r="CO1234" s="333"/>
      <c r="CP1234" s="333"/>
      <c r="CQ1234" s="337"/>
      <c r="CR1234" s="337"/>
      <c r="CS1234" s="337"/>
      <c r="CT1234" s="337"/>
      <c r="CU1234" s="337"/>
      <c r="CV1234" s="337"/>
      <c r="CW1234" s="337"/>
      <c r="CX1234" s="337"/>
      <c r="CY1234" s="337"/>
      <c r="CZ1234" s="337"/>
      <c r="DA1234" s="337"/>
      <c r="DB1234" s="337"/>
      <c r="DC1234" s="337"/>
      <c r="DD1234" s="337"/>
      <c r="DE1234" s="337"/>
      <c r="DF1234" s="337"/>
      <c r="DG1234" s="337"/>
      <c r="DH1234" s="337"/>
      <c r="DI1234" s="337"/>
      <c r="DJ1234" s="337"/>
      <c r="DK1234" s="337"/>
      <c r="DL1234" s="337"/>
      <c r="DM1234"/>
      <c r="DN1234"/>
      <c r="DO1234"/>
      <c r="EA1234" s="333"/>
      <c r="EB1234" s="333"/>
      <c r="EC1234" s="333"/>
      <c r="ED1234" s="333"/>
      <c r="EE1234" s="333"/>
      <c r="EF1234" s="333"/>
      <c r="EG1234" s="333"/>
      <c r="EH1234" s="333"/>
      <c r="EJ1234" s="66"/>
      <c r="EL1234" s="66"/>
      <c r="EM1234" s="338"/>
    </row>
    <row r="1235" spans="1:143" s="83" customFormat="1">
      <c r="A1235" s="66"/>
      <c r="B1235" s="66"/>
      <c r="C1235" s="120"/>
      <c r="D1235" s="66"/>
      <c r="E1235" s="197"/>
      <c r="F1235" s="120"/>
      <c r="G1235" s="333"/>
      <c r="H1235" s="333"/>
      <c r="I1235" s="333"/>
      <c r="J1235" s="333"/>
      <c r="K1235" s="333"/>
      <c r="L1235" s="333"/>
      <c r="M1235" s="333"/>
      <c r="N1235" s="333"/>
      <c r="O1235" s="333"/>
      <c r="P1235" s="333"/>
      <c r="Q1235" s="333"/>
      <c r="R1235" s="333"/>
      <c r="S1235" s="333"/>
      <c r="T1235" s="333"/>
      <c r="U1235" s="333"/>
      <c r="V1235" s="333"/>
      <c r="W1235" s="333"/>
      <c r="X1235" s="333"/>
      <c r="Y1235" s="333"/>
      <c r="Z1235" s="333"/>
      <c r="AA1235" s="333"/>
      <c r="AB1235" s="333"/>
      <c r="AC1235" s="333"/>
      <c r="AD1235" s="333"/>
      <c r="AE1235" s="333"/>
      <c r="AF1235" s="333"/>
      <c r="AG1235" s="333"/>
      <c r="AH1235" s="333"/>
      <c r="AI1235" s="333"/>
      <c r="AJ1235" s="333"/>
      <c r="AK1235" s="333"/>
      <c r="AL1235" s="333"/>
      <c r="AM1235" s="333"/>
      <c r="AN1235" s="333"/>
      <c r="AO1235"/>
      <c r="AP1235"/>
      <c r="AQ1235"/>
      <c r="AR1235"/>
      <c r="AS1235" s="333"/>
      <c r="AT1235" s="333"/>
      <c r="AU1235" s="333"/>
      <c r="AV1235" s="333"/>
      <c r="AW1235" s="333"/>
      <c r="AX1235" s="333"/>
      <c r="AY1235" s="333"/>
      <c r="AZ1235" s="333"/>
      <c r="BA1235"/>
      <c r="BB1235"/>
      <c r="BC1235"/>
      <c r="BD1235"/>
      <c r="BE1235"/>
      <c r="BF1235"/>
      <c r="BG1235" s="333"/>
      <c r="BH1235" s="333"/>
      <c r="BI1235" s="333"/>
      <c r="BJ1235" s="333"/>
      <c r="BK1235" s="333"/>
      <c r="BL1235" s="333"/>
      <c r="BM1235" s="333"/>
      <c r="BN1235" s="333"/>
      <c r="BO1235" s="333"/>
      <c r="BP1235" s="333"/>
      <c r="BQ1235" s="333"/>
      <c r="BR1235" s="333"/>
      <c r="BS1235" s="333"/>
      <c r="BT1235" s="333"/>
      <c r="BU1235" s="333"/>
      <c r="BV1235" s="333"/>
      <c r="BW1235" s="333"/>
      <c r="BX1235" s="333"/>
      <c r="BY1235" s="333"/>
      <c r="BZ1235" s="333"/>
      <c r="CA1235" s="333"/>
      <c r="CB1235" s="333"/>
      <c r="CC1235" s="333"/>
      <c r="CD1235" s="333"/>
      <c r="CE1235" s="337"/>
      <c r="CF1235" s="337"/>
      <c r="CG1235" s="337"/>
      <c r="CH1235" s="337"/>
      <c r="CI1235" s="333"/>
      <c r="CJ1235" s="333"/>
      <c r="CK1235" s="333"/>
      <c r="CL1235" s="333"/>
      <c r="CM1235" s="333"/>
      <c r="CN1235" s="333"/>
      <c r="CO1235" s="333"/>
      <c r="CP1235" s="333"/>
      <c r="CQ1235" s="337"/>
      <c r="CR1235" s="337"/>
      <c r="CS1235" s="337"/>
      <c r="CT1235" s="337"/>
      <c r="CU1235" s="337"/>
      <c r="CV1235" s="337"/>
      <c r="CW1235" s="337"/>
      <c r="CX1235" s="337"/>
      <c r="CY1235" s="337"/>
      <c r="CZ1235" s="337"/>
      <c r="DA1235" s="337"/>
      <c r="DB1235" s="337"/>
      <c r="DC1235" s="337"/>
      <c r="DD1235" s="337"/>
      <c r="DE1235" s="337"/>
      <c r="DF1235" s="337"/>
      <c r="DG1235" s="337"/>
      <c r="DH1235" s="337"/>
      <c r="DI1235" s="337"/>
      <c r="DJ1235" s="337"/>
      <c r="DK1235" s="337"/>
      <c r="DL1235" s="337"/>
      <c r="DM1235"/>
      <c r="DN1235"/>
      <c r="DO1235"/>
      <c r="EA1235" s="333"/>
      <c r="EB1235" s="333"/>
      <c r="EC1235" s="333"/>
      <c r="ED1235" s="333"/>
      <c r="EE1235" s="333"/>
      <c r="EF1235" s="333"/>
      <c r="EG1235" s="333"/>
      <c r="EH1235" s="333"/>
      <c r="EJ1235" s="66"/>
      <c r="EL1235" s="66"/>
      <c r="EM1235" s="338"/>
    </row>
    <row r="1236" spans="1:143" s="83" customFormat="1">
      <c r="A1236" s="66"/>
      <c r="B1236" s="66"/>
      <c r="C1236" s="120"/>
      <c r="D1236" s="66"/>
      <c r="E1236" s="197"/>
      <c r="F1236" s="120"/>
      <c r="G1236" s="333"/>
      <c r="H1236" s="333"/>
      <c r="I1236" s="333"/>
      <c r="J1236" s="333"/>
      <c r="K1236" s="333"/>
      <c r="L1236" s="333"/>
      <c r="M1236" s="333"/>
      <c r="N1236" s="333"/>
      <c r="O1236" s="333"/>
      <c r="P1236" s="333"/>
      <c r="Q1236" s="333"/>
      <c r="R1236" s="333"/>
      <c r="S1236" s="333"/>
      <c r="T1236" s="333"/>
      <c r="U1236" s="333"/>
      <c r="V1236" s="333"/>
      <c r="W1236" s="333"/>
      <c r="X1236" s="333"/>
      <c r="Y1236" s="333"/>
      <c r="Z1236" s="333"/>
      <c r="AA1236" s="333"/>
      <c r="AB1236" s="333"/>
      <c r="AC1236" s="333"/>
      <c r="AD1236" s="333"/>
      <c r="AE1236" s="333"/>
      <c r="AF1236" s="333"/>
      <c r="AG1236" s="333"/>
      <c r="AH1236" s="333"/>
      <c r="AI1236" s="333"/>
      <c r="AJ1236" s="333"/>
      <c r="AK1236" s="333"/>
      <c r="AL1236" s="333"/>
      <c r="AM1236" s="333"/>
      <c r="AN1236" s="333"/>
      <c r="AO1236"/>
      <c r="AP1236"/>
      <c r="AQ1236"/>
      <c r="AR1236"/>
      <c r="AS1236" s="333"/>
      <c r="AT1236" s="333"/>
      <c r="AU1236" s="333"/>
      <c r="AV1236" s="333"/>
      <c r="AW1236" s="333"/>
      <c r="AX1236" s="333"/>
      <c r="AY1236" s="333"/>
      <c r="AZ1236" s="333"/>
      <c r="BA1236"/>
      <c r="BB1236"/>
      <c r="BC1236"/>
      <c r="BD1236"/>
      <c r="BE1236"/>
      <c r="BF1236"/>
      <c r="BG1236" s="333"/>
      <c r="BH1236" s="333"/>
      <c r="BI1236" s="333"/>
      <c r="BJ1236" s="333"/>
      <c r="BK1236" s="333"/>
      <c r="BL1236" s="333"/>
      <c r="BM1236" s="333"/>
      <c r="BN1236" s="333"/>
      <c r="BO1236" s="333"/>
      <c r="BP1236" s="333"/>
      <c r="BQ1236" s="333"/>
      <c r="BR1236" s="333"/>
      <c r="BS1236" s="333"/>
      <c r="BT1236" s="333"/>
      <c r="BU1236" s="333"/>
      <c r="BV1236" s="333"/>
      <c r="BW1236" s="333"/>
      <c r="BX1236" s="333"/>
      <c r="BY1236" s="333"/>
      <c r="BZ1236" s="333"/>
      <c r="CA1236" s="333"/>
      <c r="CB1236" s="333"/>
      <c r="CC1236" s="333"/>
      <c r="CD1236" s="333"/>
      <c r="CE1236" s="337"/>
      <c r="CF1236" s="337"/>
      <c r="CG1236" s="337"/>
      <c r="CH1236" s="337"/>
      <c r="CI1236" s="333"/>
      <c r="CJ1236" s="333"/>
      <c r="CK1236" s="333"/>
      <c r="CL1236" s="333"/>
      <c r="CM1236" s="333"/>
      <c r="CN1236" s="333"/>
      <c r="CO1236" s="333"/>
      <c r="CP1236" s="333"/>
      <c r="CQ1236" s="337"/>
      <c r="CR1236" s="337"/>
      <c r="CS1236" s="337"/>
      <c r="CT1236" s="337"/>
      <c r="CU1236" s="337"/>
      <c r="CV1236" s="337"/>
      <c r="CW1236" s="337"/>
      <c r="CX1236" s="337"/>
      <c r="CY1236" s="337"/>
      <c r="CZ1236" s="337"/>
      <c r="DA1236" s="337"/>
      <c r="DB1236" s="337"/>
      <c r="DC1236" s="337"/>
      <c r="DD1236" s="337"/>
      <c r="DE1236" s="337"/>
      <c r="DF1236" s="337"/>
      <c r="DG1236" s="337"/>
      <c r="DH1236" s="337"/>
      <c r="DI1236" s="337"/>
      <c r="DJ1236" s="337"/>
      <c r="DK1236" s="337"/>
      <c r="DL1236" s="337"/>
      <c r="DM1236"/>
      <c r="DN1236"/>
      <c r="DO1236"/>
      <c r="EA1236" s="333"/>
      <c r="EB1236" s="333"/>
      <c r="EC1236" s="333"/>
      <c r="ED1236" s="333"/>
      <c r="EE1236" s="333"/>
      <c r="EF1236" s="333"/>
      <c r="EG1236" s="333"/>
      <c r="EH1236" s="333"/>
      <c r="EJ1236" s="66"/>
      <c r="EL1236" s="66"/>
      <c r="EM1236" s="338"/>
    </row>
    <row r="1237" spans="1:143" s="83" customFormat="1">
      <c r="A1237" s="66"/>
      <c r="B1237" s="66"/>
      <c r="C1237" s="120"/>
      <c r="D1237" s="66"/>
      <c r="E1237" s="197"/>
      <c r="F1237" s="120"/>
      <c r="G1237" s="333"/>
      <c r="H1237" s="333"/>
      <c r="I1237" s="333"/>
      <c r="J1237" s="333"/>
      <c r="K1237" s="333"/>
      <c r="L1237" s="333"/>
      <c r="M1237" s="333"/>
      <c r="N1237" s="333"/>
      <c r="O1237" s="333"/>
      <c r="P1237" s="333"/>
      <c r="Q1237" s="333"/>
      <c r="R1237" s="333"/>
      <c r="S1237" s="333"/>
      <c r="T1237" s="333"/>
      <c r="U1237" s="333"/>
      <c r="V1237" s="333"/>
      <c r="W1237" s="333"/>
      <c r="X1237" s="333"/>
      <c r="Y1237" s="333"/>
      <c r="Z1237" s="333"/>
      <c r="AA1237" s="333"/>
      <c r="AB1237" s="333"/>
      <c r="AC1237" s="333"/>
      <c r="AD1237" s="333"/>
      <c r="AE1237" s="333"/>
      <c r="AF1237" s="333"/>
      <c r="AG1237" s="333"/>
      <c r="AH1237" s="333"/>
      <c r="AI1237" s="333"/>
      <c r="AJ1237" s="333"/>
      <c r="AK1237" s="333"/>
      <c r="AL1237" s="333"/>
      <c r="AM1237" s="333"/>
      <c r="AN1237" s="333"/>
      <c r="AO1237"/>
      <c r="AP1237"/>
      <c r="AQ1237"/>
      <c r="AR1237"/>
      <c r="AS1237" s="333"/>
      <c r="AT1237" s="333"/>
      <c r="AU1237" s="333"/>
      <c r="AV1237" s="333"/>
      <c r="AW1237" s="333"/>
      <c r="AX1237" s="333"/>
      <c r="AY1237" s="333"/>
      <c r="AZ1237" s="333"/>
      <c r="BA1237"/>
      <c r="BB1237"/>
      <c r="BC1237"/>
      <c r="BD1237"/>
      <c r="BE1237"/>
      <c r="BF1237"/>
      <c r="BG1237" s="333"/>
      <c r="BH1237" s="333"/>
      <c r="BI1237" s="333"/>
      <c r="BJ1237" s="333"/>
      <c r="BK1237" s="333"/>
      <c r="BL1237" s="333"/>
      <c r="BM1237" s="333"/>
      <c r="BN1237" s="333"/>
      <c r="BO1237" s="333"/>
      <c r="BP1237" s="333"/>
      <c r="BQ1237" s="333"/>
      <c r="BR1237" s="333"/>
      <c r="BS1237" s="333"/>
      <c r="BT1237" s="333"/>
      <c r="BU1237" s="333"/>
      <c r="BV1237" s="333"/>
      <c r="BW1237" s="333"/>
      <c r="BX1237" s="333"/>
      <c r="BY1237" s="333"/>
      <c r="BZ1237" s="333"/>
      <c r="CA1237" s="333"/>
      <c r="CB1237" s="333"/>
      <c r="CC1237" s="333"/>
      <c r="CD1237" s="333"/>
      <c r="CE1237" s="337"/>
      <c r="CF1237" s="337"/>
      <c r="CG1237" s="337"/>
      <c r="CH1237" s="337"/>
      <c r="CI1237" s="333"/>
      <c r="CJ1237" s="333"/>
      <c r="CK1237" s="333"/>
      <c r="CL1237" s="333"/>
      <c r="CM1237" s="333"/>
      <c r="CN1237" s="333"/>
      <c r="CO1237" s="333"/>
      <c r="CP1237" s="333"/>
      <c r="CQ1237" s="337"/>
      <c r="CR1237" s="337"/>
      <c r="CS1237" s="337"/>
      <c r="CT1237" s="337"/>
      <c r="CU1237" s="337"/>
      <c r="CV1237" s="337"/>
      <c r="CW1237" s="337"/>
      <c r="CX1237" s="337"/>
      <c r="CY1237" s="337"/>
      <c r="CZ1237" s="337"/>
      <c r="DA1237" s="337"/>
      <c r="DB1237" s="337"/>
      <c r="DC1237" s="337"/>
      <c r="DD1237" s="337"/>
      <c r="DE1237" s="337"/>
      <c r="DF1237" s="337"/>
      <c r="DG1237" s="337"/>
      <c r="DH1237" s="337"/>
      <c r="DI1237" s="337"/>
      <c r="DJ1237" s="337"/>
      <c r="DK1237" s="337"/>
      <c r="DL1237" s="337"/>
      <c r="DM1237"/>
      <c r="DN1237"/>
      <c r="DO1237"/>
      <c r="EA1237" s="333"/>
      <c r="EB1237" s="333"/>
      <c r="EC1237" s="333"/>
      <c r="ED1237" s="333"/>
      <c r="EE1237" s="333"/>
      <c r="EF1237" s="333"/>
      <c r="EG1237" s="333"/>
      <c r="EH1237" s="333"/>
      <c r="EJ1237" s="66"/>
      <c r="EL1237" s="66"/>
      <c r="EM1237" s="338"/>
    </row>
    <row r="1238" spans="1:143" s="83" customFormat="1">
      <c r="A1238" s="66"/>
      <c r="B1238" s="66"/>
      <c r="C1238" s="120"/>
      <c r="D1238" s="66"/>
      <c r="E1238" s="197"/>
      <c r="F1238" s="120"/>
      <c r="G1238" s="333"/>
      <c r="H1238" s="333"/>
      <c r="I1238" s="333"/>
      <c r="J1238" s="333"/>
      <c r="K1238" s="333"/>
      <c r="L1238" s="333"/>
      <c r="M1238" s="333"/>
      <c r="N1238" s="333"/>
      <c r="O1238" s="333"/>
      <c r="P1238" s="333"/>
      <c r="Q1238" s="333"/>
      <c r="R1238" s="333"/>
      <c r="S1238" s="333"/>
      <c r="T1238" s="333"/>
      <c r="U1238" s="333"/>
      <c r="V1238" s="333"/>
      <c r="W1238" s="333"/>
      <c r="X1238" s="333"/>
      <c r="Y1238" s="333"/>
      <c r="Z1238" s="333"/>
      <c r="AA1238" s="333"/>
      <c r="AB1238" s="333"/>
      <c r="AC1238" s="333"/>
      <c r="AD1238" s="333"/>
      <c r="AE1238" s="333"/>
      <c r="AF1238" s="333"/>
      <c r="AG1238" s="333"/>
      <c r="AH1238" s="333"/>
      <c r="AI1238" s="333"/>
      <c r="AJ1238" s="333"/>
      <c r="AK1238" s="333"/>
      <c r="AL1238" s="333"/>
      <c r="AM1238" s="333"/>
      <c r="AN1238" s="333"/>
      <c r="AO1238"/>
      <c r="AP1238"/>
      <c r="AQ1238"/>
      <c r="AR1238"/>
      <c r="AS1238" s="333"/>
      <c r="AT1238" s="333"/>
      <c r="AU1238" s="333"/>
      <c r="AV1238" s="333"/>
      <c r="AW1238" s="333"/>
      <c r="AX1238" s="333"/>
      <c r="AY1238" s="333"/>
      <c r="AZ1238" s="333"/>
      <c r="BA1238"/>
      <c r="BB1238"/>
      <c r="BC1238"/>
      <c r="BD1238"/>
      <c r="BE1238"/>
      <c r="BF1238"/>
      <c r="BG1238" s="333"/>
      <c r="BH1238" s="333"/>
      <c r="BI1238" s="333"/>
      <c r="BJ1238" s="333"/>
      <c r="BK1238" s="333"/>
      <c r="BL1238" s="333"/>
      <c r="BM1238" s="333"/>
      <c r="BN1238" s="333"/>
      <c r="BO1238" s="333"/>
      <c r="BP1238" s="333"/>
      <c r="BQ1238" s="333"/>
      <c r="BR1238" s="333"/>
      <c r="BS1238" s="333"/>
      <c r="BT1238" s="333"/>
      <c r="BU1238" s="333"/>
      <c r="BV1238" s="333"/>
      <c r="BW1238" s="333"/>
      <c r="BX1238" s="333"/>
      <c r="BY1238" s="333"/>
      <c r="BZ1238" s="333"/>
      <c r="CA1238" s="333"/>
      <c r="CB1238" s="333"/>
      <c r="CC1238" s="333"/>
      <c r="CD1238" s="333"/>
      <c r="CE1238" s="337"/>
      <c r="CF1238" s="337"/>
      <c r="CG1238" s="337"/>
      <c r="CH1238" s="337"/>
      <c r="CI1238" s="333"/>
      <c r="CJ1238" s="333"/>
      <c r="CK1238" s="333"/>
      <c r="CL1238" s="333"/>
      <c r="CM1238" s="333"/>
      <c r="CN1238" s="333"/>
      <c r="CO1238" s="333"/>
      <c r="CP1238" s="333"/>
      <c r="CQ1238" s="337"/>
      <c r="CR1238" s="337"/>
      <c r="CS1238" s="337"/>
      <c r="CT1238" s="337"/>
      <c r="CU1238" s="337"/>
      <c r="CV1238" s="337"/>
      <c r="CW1238" s="337"/>
      <c r="CX1238" s="337"/>
      <c r="CY1238" s="337"/>
      <c r="CZ1238" s="337"/>
      <c r="DA1238" s="337"/>
      <c r="DB1238" s="337"/>
      <c r="DC1238" s="337"/>
      <c r="DD1238" s="337"/>
      <c r="DE1238" s="337"/>
      <c r="DF1238" s="337"/>
      <c r="DG1238" s="337"/>
      <c r="DH1238" s="337"/>
      <c r="DI1238" s="337"/>
      <c r="DJ1238" s="337"/>
      <c r="DK1238" s="337"/>
      <c r="DL1238" s="337"/>
      <c r="DM1238"/>
      <c r="DN1238"/>
      <c r="DO1238"/>
      <c r="EA1238" s="333"/>
      <c r="EB1238" s="333"/>
      <c r="EC1238" s="333"/>
      <c r="ED1238" s="333"/>
      <c r="EE1238" s="333"/>
      <c r="EF1238" s="333"/>
      <c r="EG1238" s="333"/>
      <c r="EH1238" s="333"/>
      <c r="EJ1238" s="66"/>
      <c r="EL1238" s="66"/>
      <c r="EM1238" s="338"/>
    </row>
    <row r="1239" spans="1:143" s="83" customFormat="1">
      <c r="A1239" s="66"/>
      <c r="B1239" s="66"/>
      <c r="C1239" s="120"/>
      <c r="D1239" s="66"/>
      <c r="E1239" s="197"/>
      <c r="F1239" s="120"/>
      <c r="G1239" s="333"/>
      <c r="H1239" s="333"/>
      <c r="I1239" s="333"/>
      <c r="J1239" s="333"/>
      <c r="K1239" s="333"/>
      <c r="L1239" s="333"/>
      <c r="M1239" s="333"/>
      <c r="N1239" s="333"/>
      <c r="O1239" s="333"/>
      <c r="P1239" s="333"/>
      <c r="Q1239" s="333"/>
      <c r="R1239" s="333"/>
      <c r="S1239" s="333"/>
      <c r="T1239" s="333"/>
      <c r="U1239" s="333"/>
      <c r="V1239" s="333"/>
      <c r="W1239" s="333"/>
      <c r="X1239" s="333"/>
      <c r="Y1239" s="333"/>
      <c r="Z1239" s="333"/>
      <c r="AA1239" s="333"/>
      <c r="AB1239" s="333"/>
      <c r="AC1239" s="333"/>
      <c r="AD1239" s="333"/>
      <c r="AE1239" s="333"/>
      <c r="AF1239" s="333"/>
      <c r="AG1239" s="333"/>
      <c r="AH1239" s="333"/>
      <c r="AI1239" s="333"/>
      <c r="AJ1239" s="333"/>
      <c r="AK1239" s="333"/>
      <c r="AL1239" s="333"/>
      <c r="AM1239" s="333"/>
      <c r="AN1239" s="333"/>
      <c r="AO1239"/>
      <c r="AP1239"/>
      <c r="AQ1239"/>
      <c r="AR1239"/>
      <c r="AS1239" s="333"/>
      <c r="AT1239" s="333"/>
      <c r="AU1239" s="333"/>
      <c r="AV1239" s="333"/>
      <c r="AW1239" s="333"/>
      <c r="AX1239" s="333"/>
      <c r="AY1239" s="333"/>
      <c r="AZ1239" s="333"/>
      <c r="BA1239"/>
      <c r="BB1239"/>
      <c r="BC1239"/>
      <c r="BD1239"/>
      <c r="BE1239"/>
      <c r="BF1239"/>
      <c r="BG1239" s="333"/>
      <c r="BH1239" s="333"/>
      <c r="BI1239" s="333"/>
      <c r="BJ1239" s="333"/>
      <c r="BK1239" s="333"/>
      <c r="BL1239" s="333"/>
      <c r="BM1239" s="333"/>
      <c r="BN1239" s="333"/>
      <c r="BO1239" s="333"/>
      <c r="BP1239" s="333"/>
      <c r="BQ1239" s="333"/>
      <c r="BR1239" s="333"/>
      <c r="BS1239" s="333"/>
      <c r="BT1239" s="333"/>
      <c r="BU1239" s="333"/>
      <c r="BV1239" s="333"/>
      <c r="BW1239" s="333"/>
      <c r="BX1239" s="333"/>
      <c r="BY1239" s="333"/>
      <c r="BZ1239" s="333"/>
      <c r="CA1239" s="333"/>
      <c r="CB1239" s="333"/>
      <c r="CC1239" s="333"/>
      <c r="CD1239" s="333"/>
      <c r="CE1239" s="337"/>
      <c r="CF1239" s="337"/>
      <c r="CG1239" s="337"/>
      <c r="CH1239" s="337"/>
      <c r="CI1239" s="333"/>
      <c r="CJ1239" s="333"/>
      <c r="CK1239" s="333"/>
      <c r="CL1239" s="333"/>
      <c r="CM1239" s="333"/>
      <c r="CN1239" s="333"/>
      <c r="CO1239" s="333"/>
      <c r="CP1239" s="333"/>
      <c r="CQ1239" s="337"/>
      <c r="CR1239" s="337"/>
      <c r="CS1239" s="337"/>
      <c r="CT1239" s="337"/>
      <c r="CU1239" s="337"/>
      <c r="CV1239" s="337"/>
      <c r="CW1239" s="337"/>
      <c r="CX1239" s="337"/>
      <c r="CY1239" s="337"/>
      <c r="CZ1239" s="337"/>
      <c r="DA1239" s="337"/>
      <c r="DB1239" s="337"/>
      <c r="DC1239" s="337"/>
      <c r="DD1239" s="337"/>
      <c r="DE1239" s="337"/>
      <c r="DF1239" s="337"/>
      <c r="DG1239" s="337"/>
      <c r="DH1239" s="337"/>
      <c r="DI1239" s="337"/>
      <c r="DJ1239" s="337"/>
      <c r="DK1239" s="337"/>
      <c r="DL1239" s="337"/>
      <c r="DM1239"/>
      <c r="DN1239"/>
      <c r="DO1239"/>
      <c r="EA1239" s="333"/>
      <c r="EB1239" s="333"/>
      <c r="EC1239" s="333"/>
      <c r="ED1239" s="333"/>
      <c r="EE1239" s="333"/>
      <c r="EF1239" s="333"/>
      <c r="EG1239" s="333"/>
      <c r="EH1239" s="333"/>
      <c r="EJ1239" s="66"/>
      <c r="EL1239" s="66"/>
      <c r="EM1239" s="338"/>
    </row>
    <row r="1240" spans="1:143" s="83" customFormat="1">
      <c r="A1240" s="66"/>
      <c r="B1240" s="66"/>
      <c r="C1240" s="120"/>
      <c r="D1240" s="66"/>
      <c r="E1240" s="197"/>
      <c r="F1240" s="120"/>
      <c r="G1240" s="333"/>
      <c r="H1240" s="333"/>
      <c r="I1240" s="333"/>
      <c r="J1240" s="333"/>
      <c r="K1240" s="333"/>
      <c r="L1240" s="333"/>
      <c r="M1240" s="333"/>
      <c r="N1240" s="333"/>
      <c r="O1240" s="333"/>
      <c r="P1240" s="333"/>
      <c r="Q1240" s="333"/>
      <c r="R1240" s="333"/>
      <c r="S1240" s="333"/>
      <c r="T1240" s="333"/>
      <c r="U1240" s="333"/>
      <c r="V1240" s="333"/>
      <c r="W1240" s="333"/>
      <c r="X1240" s="333"/>
      <c r="Y1240" s="333"/>
      <c r="Z1240" s="333"/>
      <c r="AA1240" s="333"/>
      <c r="AB1240" s="333"/>
      <c r="AC1240" s="333"/>
      <c r="AD1240" s="333"/>
      <c r="AE1240" s="333"/>
      <c r="AF1240" s="333"/>
      <c r="AG1240" s="333"/>
      <c r="AH1240" s="333"/>
      <c r="AI1240" s="333"/>
      <c r="AJ1240" s="333"/>
      <c r="AK1240" s="333"/>
      <c r="AL1240" s="333"/>
      <c r="AM1240" s="333"/>
      <c r="AN1240" s="333"/>
      <c r="AO1240"/>
      <c r="AP1240"/>
      <c r="AQ1240"/>
      <c r="AR1240"/>
      <c r="AS1240" s="333"/>
      <c r="AT1240" s="333"/>
      <c r="AU1240" s="333"/>
      <c r="AV1240" s="333"/>
      <c r="AW1240" s="333"/>
      <c r="AX1240" s="333"/>
      <c r="AY1240" s="333"/>
      <c r="AZ1240" s="333"/>
      <c r="BA1240"/>
      <c r="BB1240"/>
      <c r="BC1240"/>
      <c r="BD1240"/>
      <c r="BE1240"/>
      <c r="BF1240"/>
      <c r="BG1240" s="333"/>
      <c r="BH1240" s="333"/>
      <c r="BI1240" s="333"/>
      <c r="BJ1240" s="333"/>
      <c r="BK1240" s="333"/>
      <c r="BL1240" s="333"/>
      <c r="BM1240" s="333"/>
      <c r="BN1240" s="333"/>
      <c r="BO1240" s="333"/>
      <c r="BP1240" s="333"/>
      <c r="BQ1240" s="333"/>
      <c r="BR1240" s="333"/>
      <c r="BS1240" s="333"/>
      <c r="BT1240" s="333"/>
      <c r="BU1240" s="333"/>
      <c r="BV1240" s="333"/>
      <c r="BW1240" s="333"/>
      <c r="BX1240" s="333"/>
      <c r="BY1240" s="333"/>
      <c r="BZ1240" s="333"/>
      <c r="CA1240" s="333"/>
      <c r="CB1240" s="333"/>
      <c r="CC1240" s="333"/>
      <c r="CD1240" s="333"/>
      <c r="CE1240" s="337"/>
      <c r="CF1240" s="337"/>
      <c r="CG1240" s="337"/>
      <c r="CH1240" s="337"/>
      <c r="CI1240" s="333"/>
      <c r="CJ1240" s="333"/>
      <c r="CK1240" s="333"/>
      <c r="CL1240" s="333"/>
      <c r="CM1240" s="333"/>
      <c r="CN1240" s="333"/>
      <c r="CO1240" s="333"/>
      <c r="CP1240" s="333"/>
      <c r="CQ1240" s="337"/>
      <c r="CR1240" s="337"/>
      <c r="CS1240" s="337"/>
      <c r="CT1240" s="337"/>
      <c r="CU1240" s="337"/>
      <c r="CV1240" s="337"/>
      <c r="CW1240" s="337"/>
      <c r="CX1240" s="337"/>
      <c r="CY1240" s="337"/>
      <c r="CZ1240" s="337"/>
      <c r="DA1240" s="337"/>
      <c r="DB1240" s="337"/>
      <c r="DC1240" s="337"/>
      <c r="DD1240" s="337"/>
      <c r="DE1240" s="337"/>
      <c r="DF1240" s="337"/>
      <c r="DG1240" s="337"/>
      <c r="DH1240" s="337"/>
      <c r="DI1240" s="337"/>
      <c r="DJ1240" s="337"/>
      <c r="DK1240" s="337"/>
      <c r="DL1240" s="337"/>
      <c r="DM1240"/>
      <c r="DN1240"/>
      <c r="DO1240"/>
      <c r="EA1240" s="333"/>
      <c r="EB1240" s="333"/>
      <c r="EC1240" s="333"/>
      <c r="ED1240" s="333"/>
      <c r="EE1240" s="333"/>
      <c r="EF1240" s="333"/>
      <c r="EG1240" s="333"/>
      <c r="EH1240" s="333"/>
      <c r="EJ1240" s="66"/>
      <c r="EL1240" s="66"/>
      <c r="EM1240" s="338"/>
    </row>
    <row r="1241" spans="1:143" s="83" customFormat="1">
      <c r="A1241" s="66"/>
      <c r="B1241" s="66"/>
      <c r="C1241" s="120"/>
      <c r="D1241" s="66"/>
      <c r="E1241" s="197"/>
      <c r="F1241" s="120"/>
      <c r="G1241" s="333"/>
      <c r="H1241" s="333"/>
      <c r="I1241" s="333"/>
      <c r="J1241" s="333"/>
      <c r="K1241" s="333"/>
      <c r="L1241" s="333"/>
      <c r="M1241" s="333"/>
      <c r="N1241" s="333"/>
      <c r="O1241" s="333"/>
      <c r="P1241" s="333"/>
      <c r="Q1241" s="333"/>
      <c r="R1241" s="333"/>
      <c r="S1241" s="333"/>
      <c r="T1241" s="333"/>
      <c r="U1241" s="333"/>
      <c r="V1241" s="333"/>
      <c r="W1241" s="333"/>
      <c r="X1241" s="333"/>
      <c r="Y1241" s="333"/>
      <c r="Z1241" s="333"/>
      <c r="AA1241" s="333"/>
      <c r="AB1241" s="333"/>
      <c r="AC1241" s="333"/>
      <c r="AD1241" s="333"/>
      <c r="AE1241" s="333"/>
      <c r="AF1241" s="333"/>
      <c r="AG1241" s="333"/>
      <c r="AH1241" s="333"/>
      <c r="AI1241" s="333"/>
      <c r="AJ1241" s="333"/>
      <c r="AK1241" s="333"/>
      <c r="AL1241" s="333"/>
      <c r="AM1241" s="333"/>
      <c r="AN1241" s="333"/>
      <c r="AO1241"/>
      <c r="AP1241"/>
      <c r="AQ1241"/>
      <c r="AR1241"/>
      <c r="AS1241" s="333"/>
      <c r="AT1241" s="333"/>
      <c r="AU1241" s="333"/>
      <c r="AV1241" s="333"/>
      <c r="AW1241" s="333"/>
      <c r="AX1241" s="333"/>
      <c r="AY1241" s="333"/>
      <c r="AZ1241" s="333"/>
      <c r="BA1241"/>
      <c r="BB1241"/>
      <c r="BC1241"/>
      <c r="BD1241"/>
      <c r="BE1241"/>
      <c r="BF1241"/>
      <c r="BG1241" s="333"/>
      <c r="BH1241" s="333"/>
      <c r="BI1241" s="333"/>
      <c r="BJ1241" s="333"/>
      <c r="BK1241" s="333"/>
      <c r="BL1241" s="333"/>
      <c r="BM1241" s="333"/>
      <c r="BN1241" s="333"/>
      <c r="BO1241" s="333"/>
      <c r="BP1241" s="333"/>
      <c r="BQ1241" s="333"/>
      <c r="BR1241" s="333"/>
      <c r="BS1241" s="333"/>
      <c r="BT1241" s="333"/>
      <c r="BU1241" s="333"/>
      <c r="BV1241" s="333"/>
      <c r="BW1241" s="333"/>
      <c r="BX1241" s="333"/>
      <c r="BY1241" s="333"/>
      <c r="BZ1241" s="333"/>
      <c r="CA1241" s="333"/>
      <c r="CB1241" s="333"/>
      <c r="CC1241" s="333"/>
      <c r="CD1241" s="333"/>
      <c r="CE1241" s="337"/>
      <c r="CF1241" s="337"/>
      <c r="CG1241" s="337"/>
      <c r="CH1241" s="337"/>
      <c r="CI1241" s="333"/>
      <c r="CJ1241" s="333"/>
      <c r="CK1241" s="333"/>
      <c r="CL1241" s="333"/>
      <c r="CM1241" s="333"/>
      <c r="CN1241" s="333"/>
      <c r="CO1241" s="333"/>
      <c r="CP1241" s="333"/>
      <c r="CQ1241" s="337"/>
      <c r="CR1241" s="337"/>
      <c r="CS1241" s="337"/>
      <c r="CT1241" s="337"/>
      <c r="CU1241" s="337"/>
      <c r="CV1241" s="337"/>
      <c r="CW1241" s="337"/>
      <c r="CX1241" s="337"/>
      <c r="CY1241" s="337"/>
      <c r="CZ1241" s="337"/>
      <c r="DA1241" s="337"/>
      <c r="DB1241" s="337"/>
      <c r="DC1241" s="337"/>
      <c r="DD1241" s="337"/>
      <c r="DE1241" s="337"/>
      <c r="DF1241" s="337"/>
      <c r="DG1241" s="337"/>
      <c r="DH1241" s="337"/>
      <c r="DI1241" s="337"/>
      <c r="DJ1241" s="337"/>
      <c r="DK1241" s="337"/>
      <c r="DL1241" s="337"/>
      <c r="DM1241"/>
      <c r="DN1241"/>
      <c r="DO1241"/>
      <c r="EA1241" s="333"/>
      <c r="EB1241" s="333"/>
      <c r="EC1241" s="333"/>
      <c r="ED1241" s="333"/>
      <c r="EE1241" s="333"/>
      <c r="EF1241" s="333"/>
      <c r="EG1241" s="333"/>
      <c r="EH1241" s="333"/>
      <c r="EJ1241" s="66"/>
      <c r="EL1241" s="66"/>
      <c r="EM1241" s="338"/>
    </row>
    <row r="1242" spans="1:143" s="83" customFormat="1">
      <c r="A1242" s="66"/>
      <c r="B1242" s="66"/>
      <c r="C1242" s="120"/>
      <c r="D1242" s="66"/>
      <c r="E1242" s="197"/>
      <c r="F1242" s="120"/>
      <c r="G1242" s="333"/>
      <c r="H1242" s="333"/>
      <c r="I1242" s="333"/>
      <c r="J1242" s="333"/>
      <c r="K1242" s="333"/>
      <c r="L1242" s="333"/>
      <c r="M1242" s="333"/>
      <c r="N1242" s="333"/>
      <c r="O1242" s="333"/>
      <c r="P1242" s="333"/>
      <c r="Q1242" s="333"/>
      <c r="R1242" s="333"/>
      <c r="S1242" s="333"/>
      <c r="T1242" s="333"/>
      <c r="U1242" s="333"/>
      <c r="V1242" s="333"/>
      <c r="W1242" s="333"/>
      <c r="X1242" s="333"/>
      <c r="Y1242" s="333"/>
      <c r="Z1242" s="333"/>
      <c r="AA1242" s="333"/>
      <c r="AB1242" s="333"/>
      <c r="AC1242" s="333"/>
      <c r="AD1242" s="333"/>
      <c r="AE1242" s="333"/>
      <c r="AF1242" s="333"/>
      <c r="AG1242" s="333"/>
      <c r="AH1242" s="333"/>
      <c r="AI1242" s="333"/>
      <c r="AJ1242" s="333"/>
      <c r="AK1242" s="333"/>
      <c r="AL1242" s="333"/>
      <c r="AM1242" s="333"/>
      <c r="AN1242" s="333"/>
      <c r="AO1242"/>
      <c r="AP1242"/>
      <c r="AQ1242"/>
      <c r="AR1242"/>
      <c r="AS1242" s="333"/>
      <c r="AT1242" s="333"/>
      <c r="AU1242" s="333"/>
      <c r="AV1242" s="333"/>
      <c r="AW1242" s="333"/>
      <c r="AX1242" s="333"/>
      <c r="AY1242" s="333"/>
      <c r="AZ1242" s="333"/>
      <c r="BA1242"/>
      <c r="BB1242"/>
      <c r="BC1242"/>
      <c r="BD1242"/>
      <c r="BE1242"/>
      <c r="BF1242"/>
      <c r="BG1242" s="333"/>
      <c r="BH1242" s="333"/>
      <c r="BI1242" s="333"/>
      <c r="BJ1242" s="333"/>
      <c r="BK1242" s="333"/>
      <c r="BL1242" s="333"/>
      <c r="BM1242" s="333"/>
      <c r="BN1242" s="333"/>
      <c r="BO1242" s="333"/>
      <c r="BP1242" s="333"/>
      <c r="BQ1242" s="333"/>
      <c r="BR1242" s="333"/>
      <c r="BS1242" s="333"/>
      <c r="BT1242" s="333"/>
      <c r="BU1242" s="333"/>
      <c r="BV1242" s="333"/>
      <c r="BW1242" s="333"/>
      <c r="BX1242" s="333"/>
      <c r="BY1242" s="333"/>
      <c r="BZ1242" s="333"/>
      <c r="CA1242" s="333"/>
      <c r="CB1242" s="333"/>
      <c r="CC1242" s="333"/>
      <c r="CD1242" s="333"/>
      <c r="CE1242" s="337"/>
      <c r="CF1242" s="337"/>
      <c r="CG1242" s="337"/>
      <c r="CH1242" s="337"/>
      <c r="CI1242" s="333"/>
      <c r="CJ1242" s="333"/>
      <c r="CK1242" s="333"/>
      <c r="CL1242" s="333"/>
      <c r="CM1242" s="333"/>
      <c r="CN1242" s="333"/>
      <c r="CO1242" s="333"/>
      <c r="CP1242" s="333"/>
      <c r="CQ1242" s="337"/>
      <c r="CR1242" s="337"/>
      <c r="CS1242" s="337"/>
      <c r="CT1242" s="337"/>
      <c r="CU1242" s="337"/>
      <c r="CV1242" s="337"/>
      <c r="CW1242" s="337"/>
      <c r="CX1242" s="337"/>
      <c r="CY1242" s="337"/>
      <c r="CZ1242" s="337"/>
      <c r="DA1242" s="337"/>
      <c r="DB1242" s="337"/>
      <c r="DC1242" s="337"/>
      <c r="DD1242" s="337"/>
      <c r="DE1242" s="337"/>
      <c r="DF1242" s="337"/>
      <c r="DG1242" s="337"/>
      <c r="DH1242" s="337"/>
      <c r="DI1242" s="337"/>
      <c r="DJ1242" s="337"/>
      <c r="DK1242" s="337"/>
      <c r="DL1242" s="337"/>
      <c r="DM1242"/>
      <c r="DN1242"/>
      <c r="DO1242"/>
      <c r="EA1242" s="333"/>
      <c r="EB1242" s="333"/>
      <c r="EC1242" s="333"/>
      <c r="ED1242" s="333"/>
      <c r="EE1242" s="333"/>
      <c r="EF1242" s="333"/>
      <c r="EG1242" s="333"/>
      <c r="EH1242" s="333"/>
      <c r="EJ1242" s="66"/>
      <c r="EL1242" s="66"/>
      <c r="EM1242" s="338"/>
    </row>
    <row r="1243" spans="1:143" s="83" customFormat="1">
      <c r="A1243" s="66"/>
      <c r="B1243" s="66"/>
      <c r="C1243" s="120"/>
      <c r="D1243" s="66"/>
      <c r="E1243" s="197"/>
      <c r="F1243" s="120"/>
      <c r="G1243" s="333"/>
      <c r="H1243" s="333"/>
      <c r="I1243" s="333"/>
      <c r="J1243" s="333"/>
      <c r="K1243" s="333"/>
      <c r="L1243" s="333"/>
      <c r="M1243" s="333"/>
      <c r="N1243" s="333"/>
      <c r="O1243" s="333"/>
      <c r="P1243" s="333"/>
      <c r="Q1243" s="333"/>
      <c r="R1243" s="333"/>
      <c r="S1243" s="333"/>
      <c r="T1243" s="333"/>
      <c r="U1243" s="333"/>
      <c r="V1243" s="333"/>
      <c r="W1243" s="333"/>
      <c r="X1243" s="333"/>
      <c r="Y1243" s="333"/>
      <c r="Z1243" s="333"/>
      <c r="AA1243" s="333"/>
      <c r="AB1243" s="333"/>
      <c r="AC1243" s="333"/>
      <c r="AD1243" s="333"/>
      <c r="AE1243" s="333"/>
      <c r="AF1243" s="333"/>
      <c r="AG1243" s="333"/>
      <c r="AH1243" s="333"/>
      <c r="AI1243" s="333"/>
      <c r="AJ1243" s="333"/>
      <c r="AK1243" s="333"/>
      <c r="AL1243" s="333"/>
      <c r="AM1243" s="333"/>
      <c r="AN1243" s="333"/>
      <c r="AO1243"/>
      <c r="AP1243"/>
      <c r="AQ1243"/>
      <c r="AR1243"/>
      <c r="AS1243" s="333"/>
      <c r="AT1243" s="333"/>
      <c r="AU1243" s="333"/>
      <c r="AV1243" s="333"/>
      <c r="AW1243" s="333"/>
      <c r="AX1243" s="333"/>
      <c r="AY1243" s="333"/>
      <c r="AZ1243" s="333"/>
      <c r="BA1243"/>
      <c r="BB1243"/>
      <c r="BC1243"/>
      <c r="BD1243"/>
      <c r="BE1243"/>
      <c r="BF1243"/>
      <c r="BG1243" s="333"/>
      <c r="BH1243" s="333"/>
      <c r="BI1243" s="333"/>
      <c r="BJ1243" s="333"/>
      <c r="BK1243" s="333"/>
      <c r="BL1243" s="333"/>
      <c r="BM1243" s="333"/>
      <c r="BN1243" s="333"/>
      <c r="BO1243" s="333"/>
      <c r="BP1243" s="333"/>
      <c r="BQ1243" s="333"/>
      <c r="BR1243" s="333"/>
      <c r="BS1243" s="333"/>
      <c r="BT1243" s="333"/>
      <c r="BU1243" s="333"/>
      <c r="BV1243" s="333"/>
      <c r="BW1243" s="333"/>
      <c r="BX1243" s="333"/>
      <c r="BY1243" s="333"/>
      <c r="BZ1243" s="333"/>
      <c r="CA1243" s="333"/>
      <c r="CB1243" s="333"/>
      <c r="CC1243" s="333"/>
      <c r="CD1243" s="333"/>
      <c r="CE1243" s="337"/>
      <c r="CF1243" s="337"/>
      <c r="CG1243" s="337"/>
      <c r="CH1243" s="337"/>
      <c r="CI1243" s="333"/>
      <c r="CJ1243" s="333"/>
      <c r="CK1243" s="333"/>
      <c r="CL1243" s="333"/>
      <c r="CM1243" s="333"/>
      <c r="CN1243" s="333"/>
      <c r="CO1243" s="333"/>
      <c r="CP1243" s="333"/>
      <c r="CQ1243" s="337"/>
      <c r="CR1243" s="337"/>
      <c r="CS1243" s="337"/>
      <c r="CT1243" s="337"/>
      <c r="CU1243" s="337"/>
      <c r="CV1243" s="337"/>
      <c r="CW1243" s="337"/>
      <c r="CX1243" s="337"/>
      <c r="CY1243" s="337"/>
      <c r="CZ1243" s="337"/>
      <c r="DA1243" s="337"/>
      <c r="DB1243" s="337"/>
      <c r="DC1243" s="337"/>
      <c r="DD1243" s="337"/>
      <c r="DE1243" s="337"/>
      <c r="DF1243" s="337"/>
      <c r="DG1243" s="337"/>
      <c r="DH1243" s="337"/>
      <c r="DI1243" s="337"/>
      <c r="DJ1243" s="337"/>
      <c r="DK1243" s="337"/>
      <c r="DL1243" s="337"/>
      <c r="DM1243"/>
      <c r="DN1243"/>
      <c r="DO1243"/>
      <c r="EA1243" s="333"/>
      <c r="EB1243" s="333"/>
      <c r="EC1243" s="333"/>
      <c r="ED1243" s="333"/>
      <c r="EE1243" s="333"/>
      <c r="EF1243" s="333"/>
      <c r="EG1243" s="333"/>
      <c r="EH1243" s="333"/>
      <c r="EJ1243" s="66"/>
      <c r="EL1243" s="66"/>
      <c r="EM1243" s="338"/>
    </row>
    <row r="1244" spans="1:143" s="83" customFormat="1">
      <c r="A1244" s="66"/>
      <c r="B1244" s="66"/>
      <c r="C1244" s="120"/>
      <c r="D1244" s="66"/>
      <c r="E1244" s="197"/>
      <c r="F1244" s="120"/>
      <c r="G1244" s="333"/>
      <c r="H1244" s="333"/>
      <c r="I1244" s="333"/>
      <c r="J1244" s="333"/>
      <c r="K1244" s="333"/>
      <c r="L1244" s="333"/>
      <c r="M1244" s="333"/>
      <c r="N1244" s="333"/>
      <c r="O1244" s="333"/>
      <c r="P1244" s="333"/>
      <c r="Q1244" s="333"/>
      <c r="R1244" s="333"/>
      <c r="S1244" s="333"/>
      <c r="T1244" s="333"/>
      <c r="U1244" s="333"/>
      <c r="V1244" s="333"/>
      <c r="W1244" s="333"/>
      <c r="X1244" s="333"/>
      <c r="Y1244" s="333"/>
      <c r="Z1244" s="333"/>
      <c r="AA1244" s="333"/>
      <c r="AB1244" s="333"/>
      <c r="AC1244" s="333"/>
      <c r="AD1244" s="333"/>
      <c r="AE1244" s="333"/>
      <c r="AF1244" s="333"/>
      <c r="AG1244" s="333"/>
      <c r="AH1244" s="333"/>
      <c r="AI1244" s="333"/>
      <c r="AJ1244" s="333"/>
      <c r="AK1244" s="333"/>
      <c r="AL1244" s="333"/>
      <c r="AM1244" s="333"/>
      <c r="AN1244" s="333"/>
      <c r="AO1244"/>
      <c r="AP1244"/>
      <c r="AQ1244"/>
      <c r="AR1244"/>
      <c r="AS1244" s="333"/>
      <c r="AT1244" s="333"/>
      <c r="AU1244" s="333"/>
      <c r="AV1244" s="333"/>
      <c r="AW1244" s="333"/>
      <c r="AX1244" s="333"/>
      <c r="AY1244" s="333"/>
      <c r="AZ1244" s="333"/>
      <c r="BA1244"/>
      <c r="BB1244"/>
      <c r="BC1244"/>
      <c r="BD1244"/>
      <c r="BE1244"/>
      <c r="BF1244"/>
      <c r="BG1244" s="333"/>
      <c r="BH1244" s="333"/>
      <c r="BI1244" s="333"/>
      <c r="BJ1244" s="333"/>
      <c r="BK1244" s="333"/>
      <c r="BL1244" s="333"/>
      <c r="BM1244" s="333"/>
      <c r="BN1244" s="333"/>
      <c r="BO1244" s="333"/>
      <c r="BP1244" s="333"/>
      <c r="BQ1244" s="333"/>
      <c r="BR1244" s="333"/>
      <c r="BS1244" s="333"/>
      <c r="BT1244" s="333"/>
      <c r="BU1244" s="333"/>
      <c r="BV1244" s="333"/>
      <c r="BW1244" s="333"/>
      <c r="BX1244" s="333"/>
      <c r="BY1244" s="333"/>
      <c r="BZ1244" s="333"/>
      <c r="CA1244" s="333"/>
      <c r="CB1244" s="333"/>
      <c r="CC1244" s="333"/>
      <c r="CD1244" s="333"/>
      <c r="CE1244" s="337"/>
      <c r="CF1244" s="337"/>
      <c r="CG1244" s="337"/>
      <c r="CH1244" s="337"/>
      <c r="CI1244" s="333"/>
      <c r="CJ1244" s="333"/>
      <c r="CK1244" s="333"/>
      <c r="CL1244" s="333"/>
      <c r="CM1244" s="333"/>
      <c r="CN1244" s="333"/>
      <c r="CO1244" s="333"/>
      <c r="CP1244" s="333"/>
      <c r="CQ1244" s="337"/>
      <c r="CR1244" s="337"/>
      <c r="CS1244" s="337"/>
      <c r="CT1244" s="337"/>
      <c r="CU1244" s="337"/>
      <c r="CV1244" s="337"/>
      <c r="CW1244" s="337"/>
      <c r="CX1244" s="337"/>
      <c r="CY1244" s="337"/>
      <c r="CZ1244" s="337"/>
      <c r="DA1244" s="337"/>
      <c r="DB1244" s="337"/>
      <c r="DC1244" s="337"/>
      <c r="DD1244" s="337"/>
      <c r="DE1244" s="337"/>
      <c r="DF1244" s="337"/>
      <c r="DG1244" s="337"/>
      <c r="DH1244" s="337"/>
      <c r="DI1244" s="337"/>
      <c r="DJ1244" s="337"/>
      <c r="DK1244" s="337"/>
      <c r="DL1244" s="337"/>
      <c r="DM1244"/>
      <c r="DN1244"/>
      <c r="DO1244"/>
      <c r="EA1244" s="333"/>
      <c r="EB1244" s="333"/>
      <c r="EC1244" s="333"/>
      <c r="ED1244" s="333"/>
      <c r="EE1244" s="333"/>
      <c r="EF1244" s="333"/>
      <c r="EG1244" s="333"/>
      <c r="EH1244" s="333"/>
      <c r="EJ1244" s="66"/>
      <c r="EL1244" s="66"/>
      <c r="EM1244" s="338"/>
    </row>
    <row r="1245" spans="1:143" s="83" customFormat="1">
      <c r="A1245" s="66"/>
      <c r="B1245" s="66"/>
      <c r="C1245" s="120"/>
      <c r="D1245" s="66"/>
      <c r="E1245" s="197"/>
      <c r="F1245" s="120"/>
      <c r="G1245" s="333"/>
      <c r="H1245" s="333"/>
      <c r="I1245" s="333"/>
      <c r="J1245" s="333"/>
      <c r="K1245" s="333"/>
      <c r="L1245" s="333"/>
      <c r="M1245" s="333"/>
      <c r="N1245" s="333"/>
      <c r="O1245" s="333"/>
      <c r="P1245" s="333"/>
      <c r="Q1245" s="333"/>
      <c r="R1245" s="333"/>
      <c r="S1245" s="333"/>
      <c r="T1245" s="333"/>
      <c r="U1245" s="333"/>
      <c r="V1245" s="333"/>
      <c r="W1245" s="333"/>
      <c r="X1245" s="333"/>
      <c r="Y1245" s="333"/>
      <c r="Z1245" s="333"/>
      <c r="AA1245" s="333"/>
      <c r="AB1245" s="333"/>
      <c r="AC1245" s="333"/>
      <c r="AD1245" s="333"/>
      <c r="AE1245" s="333"/>
      <c r="AF1245" s="333"/>
      <c r="AG1245" s="333"/>
      <c r="AH1245" s="333"/>
      <c r="AI1245" s="333"/>
      <c r="AJ1245" s="333"/>
      <c r="AK1245" s="333"/>
      <c r="AL1245" s="333"/>
      <c r="AM1245" s="333"/>
      <c r="AN1245" s="333"/>
      <c r="AO1245"/>
      <c r="AP1245"/>
      <c r="AQ1245"/>
      <c r="AR1245"/>
      <c r="AS1245" s="333"/>
      <c r="AT1245" s="333"/>
      <c r="AU1245" s="333"/>
      <c r="AV1245" s="333"/>
      <c r="AW1245" s="333"/>
      <c r="AX1245" s="333"/>
      <c r="AY1245" s="333"/>
      <c r="AZ1245" s="333"/>
      <c r="BA1245"/>
      <c r="BB1245"/>
      <c r="BC1245"/>
      <c r="BD1245"/>
      <c r="BE1245"/>
      <c r="BF1245"/>
      <c r="BG1245" s="333"/>
      <c r="BH1245" s="333"/>
      <c r="BI1245" s="333"/>
      <c r="BJ1245" s="333"/>
      <c r="BK1245" s="333"/>
      <c r="BL1245" s="333"/>
      <c r="BM1245" s="333"/>
      <c r="BN1245" s="333"/>
      <c r="BO1245" s="333"/>
      <c r="BP1245" s="333"/>
      <c r="BQ1245" s="333"/>
      <c r="BR1245" s="333"/>
      <c r="BS1245" s="333"/>
      <c r="BT1245" s="333"/>
      <c r="BU1245" s="333"/>
      <c r="BV1245" s="333"/>
      <c r="BW1245" s="333"/>
      <c r="BX1245" s="333"/>
      <c r="BY1245" s="333"/>
      <c r="BZ1245" s="333"/>
      <c r="CA1245" s="333"/>
      <c r="CB1245" s="333"/>
      <c r="CC1245" s="333"/>
      <c r="CD1245" s="333"/>
      <c r="CE1245" s="337"/>
      <c r="CF1245" s="337"/>
      <c r="CG1245" s="337"/>
      <c r="CH1245" s="337"/>
      <c r="CI1245" s="333"/>
      <c r="CJ1245" s="333"/>
      <c r="CK1245" s="333"/>
      <c r="CL1245" s="333"/>
      <c r="CM1245" s="333"/>
      <c r="CN1245" s="333"/>
      <c r="CO1245" s="333"/>
      <c r="CP1245" s="333"/>
      <c r="CQ1245" s="337"/>
      <c r="CR1245" s="337"/>
      <c r="CS1245" s="337"/>
      <c r="CT1245" s="337"/>
      <c r="CU1245" s="337"/>
      <c r="CV1245" s="337"/>
      <c r="CW1245" s="337"/>
      <c r="CX1245" s="337"/>
      <c r="CY1245" s="337"/>
      <c r="CZ1245" s="337"/>
      <c r="DA1245" s="337"/>
      <c r="DB1245" s="337"/>
      <c r="DC1245" s="337"/>
      <c r="DD1245" s="337"/>
      <c r="DE1245" s="337"/>
      <c r="DF1245" s="337"/>
      <c r="DG1245" s="337"/>
      <c r="DH1245" s="337"/>
      <c r="DI1245" s="337"/>
      <c r="DJ1245" s="337"/>
      <c r="DK1245" s="337"/>
      <c r="DL1245" s="337"/>
      <c r="DM1245"/>
      <c r="DN1245"/>
      <c r="DO1245"/>
      <c r="EA1245" s="333"/>
      <c r="EB1245" s="333"/>
      <c r="EC1245" s="333"/>
      <c r="ED1245" s="333"/>
      <c r="EE1245" s="333"/>
      <c r="EF1245" s="333"/>
      <c r="EG1245" s="333"/>
      <c r="EH1245" s="333"/>
      <c r="EJ1245" s="66"/>
      <c r="EL1245" s="66"/>
      <c r="EM1245" s="338"/>
    </row>
    <row r="1246" spans="1:143" s="83" customFormat="1">
      <c r="A1246" s="66"/>
      <c r="B1246" s="66"/>
      <c r="C1246" s="120"/>
      <c r="D1246" s="66"/>
      <c r="E1246" s="197"/>
      <c r="F1246" s="120"/>
      <c r="G1246" s="333"/>
      <c r="H1246" s="333"/>
      <c r="I1246" s="333"/>
      <c r="J1246" s="333"/>
      <c r="K1246" s="333"/>
      <c r="L1246" s="333"/>
      <c r="M1246" s="333"/>
      <c r="N1246" s="333"/>
      <c r="O1246" s="333"/>
      <c r="P1246" s="333"/>
      <c r="Q1246" s="333"/>
      <c r="R1246" s="333"/>
      <c r="S1246" s="333"/>
      <c r="T1246" s="333"/>
      <c r="U1246" s="333"/>
      <c r="V1246" s="333"/>
      <c r="W1246" s="333"/>
      <c r="X1246" s="333"/>
      <c r="Y1246" s="333"/>
      <c r="Z1246" s="333"/>
      <c r="AA1246" s="333"/>
      <c r="AB1246" s="333"/>
      <c r="AC1246" s="333"/>
      <c r="AD1246" s="333"/>
      <c r="AE1246" s="333"/>
      <c r="AF1246" s="333"/>
      <c r="AG1246" s="333"/>
      <c r="AH1246" s="333"/>
      <c r="AI1246" s="333"/>
      <c r="AJ1246" s="333"/>
      <c r="AK1246" s="333"/>
      <c r="AL1246" s="333"/>
      <c r="AM1246" s="333"/>
      <c r="AN1246" s="333"/>
      <c r="AO1246"/>
      <c r="AP1246"/>
      <c r="AQ1246"/>
      <c r="AR1246"/>
      <c r="AS1246" s="333"/>
      <c r="AT1246" s="333"/>
      <c r="AU1246" s="333"/>
      <c r="AV1246" s="333"/>
      <c r="AW1246" s="333"/>
      <c r="AX1246" s="333"/>
      <c r="AY1246" s="333"/>
      <c r="AZ1246" s="333"/>
      <c r="BA1246"/>
      <c r="BB1246"/>
      <c r="BC1246"/>
      <c r="BD1246"/>
      <c r="BE1246"/>
      <c r="BF1246"/>
      <c r="BG1246" s="333"/>
      <c r="BH1246" s="333"/>
      <c r="BI1246" s="333"/>
      <c r="BJ1246" s="333"/>
      <c r="BK1246" s="333"/>
      <c r="BL1246" s="333"/>
      <c r="BM1246" s="333"/>
      <c r="BN1246" s="333"/>
      <c r="BO1246" s="333"/>
      <c r="BP1246" s="333"/>
      <c r="BQ1246" s="333"/>
      <c r="BR1246" s="333"/>
      <c r="BS1246" s="333"/>
      <c r="BT1246" s="333"/>
      <c r="BU1246" s="333"/>
      <c r="BV1246" s="333"/>
      <c r="BW1246" s="333"/>
      <c r="BX1246" s="333"/>
      <c r="BY1246" s="333"/>
      <c r="BZ1246" s="333"/>
      <c r="CA1246" s="333"/>
      <c r="CB1246" s="333"/>
      <c r="CC1246" s="333"/>
      <c r="CD1246" s="333"/>
      <c r="CE1246" s="337"/>
      <c r="CF1246" s="337"/>
      <c r="CG1246" s="337"/>
      <c r="CH1246" s="337"/>
      <c r="CI1246" s="333"/>
      <c r="CJ1246" s="333"/>
      <c r="CK1246" s="333"/>
      <c r="CL1246" s="333"/>
      <c r="CM1246" s="333"/>
      <c r="CN1246" s="333"/>
      <c r="CO1246" s="333"/>
      <c r="CP1246" s="333"/>
      <c r="CQ1246" s="337"/>
      <c r="CR1246" s="337"/>
      <c r="CS1246" s="337"/>
      <c r="CT1246" s="337"/>
      <c r="CU1246" s="337"/>
      <c r="CV1246" s="337"/>
      <c r="CW1246" s="337"/>
      <c r="CX1246" s="337"/>
      <c r="CY1246" s="337"/>
      <c r="CZ1246" s="337"/>
      <c r="DA1246" s="337"/>
      <c r="DB1246" s="337"/>
      <c r="DC1246" s="337"/>
      <c r="DD1246" s="337"/>
      <c r="DE1246" s="337"/>
      <c r="DF1246" s="337"/>
      <c r="DG1246" s="337"/>
      <c r="DH1246" s="337"/>
      <c r="DI1246" s="337"/>
      <c r="DJ1246" s="337"/>
      <c r="DK1246" s="337"/>
      <c r="DL1246" s="337"/>
      <c r="DM1246"/>
      <c r="DN1246"/>
      <c r="DO1246"/>
      <c r="EA1246" s="333"/>
      <c r="EB1246" s="333"/>
      <c r="EC1246" s="333"/>
      <c r="ED1246" s="333"/>
      <c r="EE1246" s="333"/>
      <c r="EF1246" s="333"/>
      <c r="EG1246" s="333"/>
      <c r="EH1246" s="333"/>
      <c r="EJ1246" s="66"/>
      <c r="EL1246" s="66"/>
      <c r="EM1246" s="338"/>
    </row>
    <row r="1247" spans="1:143" s="83" customFormat="1">
      <c r="A1247" s="66"/>
      <c r="B1247" s="66"/>
      <c r="C1247" s="120"/>
      <c r="D1247" s="66"/>
      <c r="E1247" s="197"/>
      <c r="F1247" s="120"/>
      <c r="G1247" s="333"/>
      <c r="H1247" s="333"/>
      <c r="I1247" s="333"/>
      <c r="J1247" s="333"/>
      <c r="K1247" s="333"/>
      <c r="L1247" s="333"/>
      <c r="M1247" s="333"/>
      <c r="N1247" s="333"/>
      <c r="O1247" s="333"/>
      <c r="P1247" s="333"/>
      <c r="Q1247" s="333"/>
      <c r="R1247" s="333"/>
      <c r="S1247" s="333"/>
      <c r="T1247" s="333"/>
      <c r="U1247" s="333"/>
      <c r="V1247" s="333"/>
      <c r="W1247" s="333"/>
      <c r="X1247" s="333"/>
      <c r="Y1247" s="333"/>
      <c r="Z1247" s="333"/>
      <c r="AA1247" s="333"/>
      <c r="AB1247" s="333"/>
      <c r="AC1247" s="333"/>
      <c r="AD1247" s="333"/>
      <c r="AE1247" s="333"/>
      <c r="AF1247" s="333"/>
      <c r="AG1247" s="333"/>
      <c r="AH1247" s="333"/>
      <c r="AI1247" s="333"/>
      <c r="AJ1247" s="333"/>
      <c r="AK1247" s="333"/>
      <c r="AL1247" s="333"/>
      <c r="AM1247" s="333"/>
      <c r="AN1247" s="333"/>
      <c r="AO1247"/>
      <c r="AP1247"/>
      <c r="AQ1247"/>
      <c r="AR1247"/>
      <c r="AS1247" s="333"/>
      <c r="AT1247" s="333"/>
      <c r="AU1247" s="333"/>
      <c r="AV1247" s="333"/>
      <c r="AW1247" s="333"/>
      <c r="AX1247" s="333"/>
      <c r="AY1247" s="333"/>
      <c r="AZ1247" s="333"/>
      <c r="BA1247"/>
      <c r="BB1247"/>
      <c r="BC1247"/>
      <c r="BD1247"/>
      <c r="BE1247"/>
      <c r="BF1247"/>
      <c r="BG1247" s="333"/>
      <c r="BH1247" s="333"/>
      <c r="BI1247" s="333"/>
      <c r="BJ1247" s="333"/>
      <c r="BK1247" s="333"/>
      <c r="BL1247" s="333"/>
      <c r="BM1247" s="333"/>
      <c r="BN1247" s="333"/>
      <c r="BO1247" s="333"/>
      <c r="BP1247" s="333"/>
      <c r="BQ1247" s="333"/>
      <c r="BR1247" s="333"/>
      <c r="BS1247" s="333"/>
      <c r="BT1247" s="333"/>
      <c r="BU1247" s="333"/>
      <c r="BV1247" s="333"/>
      <c r="BW1247" s="333"/>
      <c r="BX1247" s="333"/>
      <c r="BY1247" s="333"/>
      <c r="BZ1247" s="333"/>
      <c r="CA1247" s="333"/>
      <c r="CB1247" s="333"/>
      <c r="CC1247" s="333"/>
      <c r="CD1247" s="333"/>
      <c r="CE1247" s="337"/>
      <c r="CF1247" s="337"/>
      <c r="CG1247" s="337"/>
      <c r="CH1247" s="337"/>
      <c r="CI1247" s="333"/>
      <c r="CJ1247" s="333"/>
      <c r="CK1247" s="333"/>
      <c r="CL1247" s="333"/>
      <c r="CM1247" s="333"/>
      <c r="CN1247" s="333"/>
      <c r="CO1247" s="333"/>
      <c r="CP1247" s="333"/>
      <c r="CQ1247" s="337"/>
      <c r="CR1247" s="337"/>
      <c r="CS1247" s="337"/>
      <c r="CT1247" s="337"/>
      <c r="CU1247" s="337"/>
      <c r="CV1247" s="337"/>
      <c r="CW1247" s="337"/>
      <c r="CX1247" s="337"/>
      <c r="CY1247" s="337"/>
      <c r="CZ1247" s="337"/>
      <c r="DA1247" s="337"/>
      <c r="DB1247" s="337"/>
      <c r="DC1247" s="337"/>
      <c r="DD1247" s="337"/>
      <c r="DE1247" s="337"/>
      <c r="DF1247" s="337"/>
      <c r="DG1247" s="337"/>
      <c r="DH1247" s="337"/>
      <c r="DI1247" s="337"/>
      <c r="DJ1247" s="337"/>
      <c r="DK1247" s="337"/>
      <c r="DL1247" s="337"/>
      <c r="DM1247"/>
      <c r="DN1247"/>
      <c r="DO1247"/>
      <c r="EA1247" s="333"/>
      <c r="EB1247" s="333"/>
      <c r="EC1247" s="333"/>
      <c r="ED1247" s="333"/>
      <c r="EE1247" s="333"/>
      <c r="EF1247" s="333"/>
      <c r="EG1247" s="333"/>
      <c r="EH1247" s="333"/>
      <c r="EJ1247" s="66"/>
      <c r="EL1247" s="66"/>
      <c r="EM1247" s="338"/>
    </row>
    <row r="1248" spans="1:143" s="83" customFormat="1">
      <c r="A1248" s="66"/>
      <c r="B1248" s="66"/>
      <c r="C1248" s="120"/>
      <c r="D1248" s="66"/>
      <c r="E1248" s="197"/>
      <c r="F1248" s="120"/>
      <c r="G1248" s="333"/>
      <c r="H1248" s="333"/>
      <c r="I1248" s="333"/>
      <c r="J1248" s="333"/>
      <c r="K1248" s="333"/>
      <c r="L1248" s="333"/>
      <c r="M1248" s="333"/>
      <c r="N1248" s="333"/>
      <c r="O1248" s="333"/>
      <c r="P1248" s="333"/>
      <c r="Q1248" s="333"/>
      <c r="R1248" s="333"/>
      <c r="S1248" s="333"/>
      <c r="T1248" s="333"/>
      <c r="U1248" s="333"/>
      <c r="V1248" s="333"/>
      <c r="W1248" s="333"/>
      <c r="X1248" s="333"/>
      <c r="Y1248" s="333"/>
      <c r="Z1248" s="333"/>
      <c r="AA1248" s="333"/>
      <c r="AB1248" s="333"/>
      <c r="AC1248" s="333"/>
      <c r="AD1248" s="333"/>
      <c r="AE1248" s="333"/>
      <c r="AF1248" s="333"/>
      <c r="AG1248" s="333"/>
      <c r="AH1248" s="333"/>
      <c r="AI1248" s="333"/>
      <c r="AJ1248" s="333"/>
      <c r="AK1248" s="333"/>
      <c r="AL1248" s="333"/>
      <c r="AM1248" s="333"/>
      <c r="AN1248" s="333"/>
      <c r="AO1248"/>
      <c r="AP1248"/>
      <c r="AQ1248"/>
      <c r="AR1248"/>
      <c r="AS1248" s="333"/>
      <c r="AT1248" s="333"/>
      <c r="AU1248" s="333"/>
      <c r="AV1248" s="333"/>
      <c r="AW1248" s="333"/>
      <c r="AX1248" s="333"/>
      <c r="AY1248" s="333"/>
      <c r="AZ1248" s="333"/>
      <c r="BA1248"/>
      <c r="BB1248"/>
      <c r="BC1248"/>
      <c r="BD1248"/>
      <c r="BE1248"/>
      <c r="BF1248"/>
      <c r="BG1248" s="333"/>
      <c r="BH1248" s="333"/>
      <c r="BI1248" s="333"/>
      <c r="BJ1248" s="333"/>
      <c r="BK1248" s="333"/>
      <c r="BL1248" s="333"/>
      <c r="BM1248" s="333"/>
      <c r="BN1248" s="333"/>
      <c r="BO1248" s="333"/>
      <c r="BP1248" s="333"/>
      <c r="BQ1248" s="333"/>
      <c r="BR1248" s="333"/>
      <c r="BS1248" s="333"/>
      <c r="BT1248" s="333"/>
      <c r="BU1248" s="333"/>
      <c r="BV1248" s="333"/>
      <c r="BW1248" s="333"/>
      <c r="BX1248" s="333"/>
      <c r="BY1248" s="333"/>
      <c r="BZ1248" s="333"/>
      <c r="CA1248" s="333"/>
      <c r="CB1248" s="333"/>
      <c r="CC1248" s="333"/>
      <c r="CD1248" s="333"/>
      <c r="CE1248" s="337"/>
      <c r="CF1248" s="337"/>
      <c r="CG1248" s="337"/>
      <c r="CH1248" s="337"/>
      <c r="CI1248" s="333"/>
      <c r="CJ1248" s="333"/>
      <c r="CK1248" s="333"/>
      <c r="CL1248" s="333"/>
      <c r="CM1248" s="333"/>
      <c r="CN1248" s="333"/>
      <c r="CO1248" s="333"/>
      <c r="CP1248" s="333"/>
      <c r="CQ1248" s="337"/>
      <c r="CR1248" s="337"/>
      <c r="CS1248" s="337"/>
      <c r="CT1248" s="337"/>
      <c r="CU1248" s="337"/>
      <c r="CV1248" s="337"/>
      <c r="CW1248" s="337"/>
      <c r="CX1248" s="337"/>
      <c r="CY1248" s="337"/>
      <c r="CZ1248" s="337"/>
      <c r="DA1248" s="337"/>
      <c r="DB1248" s="337"/>
      <c r="DC1248" s="337"/>
      <c r="DD1248" s="337"/>
      <c r="DE1248" s="337"/>
      <c r="DF1248" s="337"/>
      <c r="DG1248" s="337"/>
      <c r="DH1248" s="337"/>
      <c r="DI1248" s="337"/>
      <c r="DJ1248" s="337"/>
      <c r="DK1248" s="337"/>
      <c r="DL1248" s="337"/>
      <c r="DM1248"/>
      <c r="DN1248"/>
      <c r="DO1248"/>
      <c r="EA1248" s="333"/>
      <c r="EB1248" s="333"/>
      <c r="EC1248" s="333"/>
      <c r="ED1248" s="333"/>
      <c r="EE1248" s="333"/>
      <c r="EF1248" s="333"/>
      <c r="EG1248" s="333"/>
      <c r="EH1248" s="333"/>
      <c r="EJ1248" s="66"/>
      <c r="EL1248" s="66"/>
      <c r="EM1248" s="338"/>
    </row>
    <row r="1249" spans="1:143" s="83" customFormat="1">
      <c r="A1249" s="66"/>
      <c r="B1249" s="66"/>
      <c r="C1249" s="120"/>
      <c r="D1249" s="66"/>
      <c r="E1249" s="197"/>
      <c r="F1249" s="120"/>
      <c r="G1249" s="333"/>
      <c r="H1249" s="333"/>
      <c r="I1249" s="333"/>
      <c r="J1249" s="333"/>
      <c r="K1249" s="333"/>
      <c r="L1249" s="333"/>
      <c r="M1249" s="333"/>
      <c r="N1249" s="333"/>
      <c r="O1249" s="333"/>
      <c r="P1249" s="333"/>
      <c r="Q1249" s="333"/>
      <c r="R1249" s="333"/>
      <c r="S1249" s="333"/>
      <c r="T1249" s="333"/>
      <c r="U1249" s="333"/>
      <c r="V1249" s="333"/>
      <c r="W1249" s="333"/>
      <c r="X1249" s="333"/>
      <c r="Y1249" s="333"/>
      <c r="Z1249" s="333"/>
      <c r="AA1249" s="333"/>
      <c r="AB1249" s="333"/>
      <c r="AC1249" s="333"/>
      <c r="AD1249" s="333"/>
      <c r="AE1249" s="333"/>
      <c r="AF1249" s="333"/>
      <c r="AG1249" s="333"/>
      <c r="AH1249" s="333"/>
      <c r="AI1249" s="333"/>
      <c r="AJ1249" s="333"/>
      <c r="AK1249" s="333"/>
      <c r="AL1249" s="333"/>
      <c r="AM1249" s="333"/>
      <c r="AN1249" s="333"/>
      <c r="AO1249"/>
      <c r="AP1249"/>
      <c r="AQ1249"/>
      <c r="AR1249"/>
      <c r="AS1249" s="333"/>
      <c r="AT1249" s="333"/>
      <c r="AU1249" s="333"/>
      <c r="AV1249" s="333"/>
      <c r="AW1249" s="333"/>
      <c r="AX1249" s="333"/>
      <c r="AY1249" s="333"/>
      <c r="AZ1249" s="333"/>
      <c r="BA1249"/>
      <c r="BB1249"/>
      <c r="BC1249"/>
      <c r="BD1249"/>
      <c r="BE1249"/>
      <c r="BF1249"/>
      <c r="BG1249" s="333"/>
      <c r="BH1249" s="333"/>
      <c r="BI1249" s="333"/>
      <c r="BJ1249" s="333"/>
      <c r="BK1249" s="333"/>
      <c r="BL1249" s="333"/>
      <c r="BM1249" s="333"/>
      <c r="BN1249" s="333"/>
      <c r="BO1249" s="333"/>
      <c r="BP1249" s="333"/>
      <c r="BQ1249" s="333"/>
      <c r="BR1249" s="333"/>
      <c r="BS1249" s="333"/>
      <c r="BT1249" s="333"/>
      <c r="BU1249" s="333"/>
      <c r="BV1249" s="333"/>
      <c r="BW1249" s="333"/>
      <c r="BX1249" s="333"/>
      <c r="BY1249" s="333"/>
      <c r="BZ1249" s="333"/>
      <c r="CA1249" s="333"/>
      <c r="CB1249" s="333"/>
      <c r="CC1249" s="333"/>
      <c r="CD1249" s="333"/>
      <c r="CE1249" s="337"/>
      <c r="CF1249" s="337"/>
      <c r="CG1249" s="337"/>
      <c r="CH1249" s="337"/>
      <c r="CI1249" s="333"/>
      <c r="CJ1249" s="333"/>
      <c r="CK1249" s="333"/>
      <c r="CL1249" s="333"/>
      <c r="CM1249" s="333"/>
      <c r="CN1249" s="333"/>
      <c r="CO1249" s="333"/>
      <c r="CP1249" s="333"/>
      <c r="CQ1249" s="337"/>
      <c r="CR1249" s="337"/>
      <c r="CS1249" s="337"/>
      <c r="CT1249" s="337"/>
      <c r="CU1249" s="337"/>
      <c r="CV1249" s="337"/>
      <c r="CW1249" s="337"/>
      <c r="CX1249" s="337"/>
      <c r="CY1249" s="337"/>
      <c r="CZ1249" s="337"/>
      <c r="DA1249" s="337"/>
      <c r="DB1249" s="337"/>
      <c r="DC1249" s="337"/>
      <c r="DD1249" s="337"/>
      <c r="DE1249" s="337"/>
      <c r="DF1249" s="337"/>
      <c r="DG1249" s="337"/>
      <c r="DH1249" s="337"/>
      <c r="DI1249" s="337"/>
      <c r="DJ1249" s="337"/>
      <c r="DK1249" s="337"/>
      <c r="DL1249" s="337"/>
      <c r="DM1249"/>
      <c r="DN1249"/>
      <c r="DO1249"/>
      <c r="EA1249" s="333"/>
      <c r="EB1249" s="333"/>
      <c r="EC1249" s="333"/>
      <c r="ED1249" s="333"/>
      <c r="EE1249" s="333"/>
      <c r="EF1249" s="333"/>
      <c r="EG1249" s="333"/>
      <c r="EH1249" s="333"/>
      <c r="EJ1249" s="66"/>
      <c r="EL1249" s="66"/>
      <c r="EM1249" s="338"/>
    </row>
    <row r="1250" spans="1:143" s="83" customFormat="1">
      <c r="A1250" s="66"/>
      <c r="B1250" s="66"/>
      <c r="C1250" s="120"/>
      <c r="D1250" s="66"/>
      <c r="E1250" s="197"/>
      <c r="F1250" s="120"/>
      <c r="G1250" s="333"/>
      <c r="H1250" s="333"/>
      <c r="I1250" s="333"/>
      <c r="J1250" s="333"/>
      <c r="K1250" s="333"/>
      <c r="L1250" s="333"/>
      <c r="M1250" s="333"/>
      <c r="N1250" s="333"/>
      <c r="O1250" s="333"/>
      <c r="P1250" s="333"/>
      <c r="Q1250" s="333"/>
      <c r="R1250" s="333"/>
      <c r="S1250" s="333"/>
      <c r="T1250" s="333"/>
      <c r="U1250" s="333"/>
      <c r="V1250" s="333"/>
      <c r="W1250" s="333"/>
      <c r="X1250" s="333"/>
      <c r="Y1250" s="333"/>
      <c r="Z1250" s="333"/>
      <c r="AA1250" s="333"/>
      <c r="AB1250" s="333"/>
      <c r="AC1250" s="333"/>
      <c r="AD1250" s="333"/>
      <c r="AE1250" s="333"/>
      <c r="AF1250" s="333"/>
      <c r="AG1250" s="333"/>
      <c r="AH1250" s="333"/>
      <c r="AI1250" s="333"/>
      <c r="AJ1250" s="333"/>
      <c r="AK1250" s="333"/>
      <c r="AL1250" s="333"/>
      <c r="AM1250" s="333"/>
      <c r="AN1250" s="333"/>
      <c r="AO1250"/>
      <c r="AP1250"/>
      <c r="AQ1250"/>
      <c r="AR1250"/>
      <c r="AS1250" s="333"/>
      <c r="AT1250" s="333"/>
      <c r="AU1250" s="333"/>
      <c r="AV1250" s="333"/>
      <c r="AW1250" s="333"/>
      <c r="AX1250" s="333"/>
      <c r="AY1250" s="333"/>
      <c r="AZ1250" s="333"/>
      <c r="BA1250"/>
      <c r="BB1250"/>
      <c r="BC1250"/>
      <c r="BD1250"/>
      <c r="BE1250"/>
      <c r="BF1250"/>
      <c r="BG1250" s="333"/>
      <c r="BH1250" s="333"/>
      <c r="BI1250" s="333"/>
      <c r="BJ1250" s="333"/>
      <c r="BK1250" s="333"/>
      <c r="BL1250" s="333"/>
      <c r="BM1250" s="333"/>
      <c r="BN1250" s="333"/>
      <c r="BO1250" s="333"/>
      <c r="BP1250" s="333"/>
      <c r="BQ1250" s="333"/>
      <c r="BR1250" s="333"/>
      <c r="BS1250" s="333"/>
      <c r="BT1250" s="333"/>
      <c r="BU1250" s="333"/>
      <c r="BV1250" s="333"/>
      <c r="BW1250" s="333"/>
      <c r="BX1250" s="333"/>
      <c r="BY1250" s="333"/>
      <c r="BZ1250" s="333"/>
      <c r="CA1250" s="333"/>
      <c r="CB1250" s="333"/>
      <c r="CC1250" s="333"/>
      <c r="CD1250" s="333"/>
      <c r="CE1250" s="337"/>
      <c r="CF1250" s="337"/>
      <c r="CG1250" s="337"/>
      <c r="CH1250" s="337"/>
      <c r="CI1250" s="333"/>
      <c r="CJ1250" s="333"/>
      <c r="CK1250" s="333"/>
      <c r="CL1250" s="333"/>
      <c r="CM1250" s="333"/>
      <c r="CN1250" s="333"/>
      <c r="CO1250" s="333"/>
      <c r="CP1250" s="333"/>
      <c r="CQ1250" s="337"/>
      <c r="CR1250" s="337"/>
      <c r="CS1250" s="337"/>
      <c r="CT1250" s="337"/>
      <c r="CU1250" s="337"/>
      <c r="CV1250" s="337"/>
      <c r="CW1250" s="337"/>
      <c r="CX1250" s="337"/>
      <c r="CY1250" s="337"/>
      <c r="CZ1250" s="337"/>
      <c r="DA1250" s="337"/>
      <c r="DB1250" s="337"/>
      <c r="DC1250" s="337"/>
      <c r="DD1250" s="337"/>
      <c r="DE1250" s="337"/>
      <c r="DF1250" s="337"/>
      <c r="DG1250" s="337"/>
      <c r="DH1250" s="337"/>
      <c r="DI1250" s="337"/>
      <c r="DJ1250" s="337"/>
      <c r="DK1250" s="337"/>
      <c r="DL1250" s="337"/>
      <c r="DM1250"/>
      <c r="DN1250"/>
      <c r="DO1250"/>
      <c r="EA1250" s="333"/>
      <c r="EB1250" s="333"/>
      <c r="EC1250" s="333"/>
      <c r="ED1250" s="333"/>
      <c r="EE1250" s="333"/>
      <c r="EF1250" s="333"/>
      <c r="EG1250" s="333"/>
      <c r="EH1250" s="333"/>
      <c r="EJ1250" s="66"/>
      <c r="EL1250" s="66"/>
      <c r="EM1250" s="338"/>
    </row>
    <row r="1251" spans="1:143" s="83" customFormat="1">
      <c r="A1251" s="66"/>
      <c r="B1251" s="66"/>
      <c r="C1251" s="120"/>
      <c r="D1251" s="66"/>
      <c r="E1251" s="197"/>
      <c r="F1251" s="120"/>
      <c r="G1251" s="333"/>
      <c r="H1251" s="333"/>
      <c r="I1251" s="333"/>
      <c r="J1251" s="333"/>
      <c r="K1251" s="333"/>
      <c r="L1251" s="333"/>
      <c r="M1251" s="333"/>
      <c r="N1251" s="333"/>
      <c r="O1251" s="333"/>
      <c r="P1251" s="333"/>
      <c r="Q1251" s="333"/>
      <c r="R1251" s="333"/>
      <c r="S1251" s="333"/>
      <c r="T1251" s="333"/>
      <c r="U1251" s="333"/>
      <c r="V1251" s="333"/>
      <c r="W1251" s="333"/>
      <c r="X1251" s="333"/>
      <c r="Y1251" s="333"/>
      <c r="Z1251" s="333"/>
      <c r="AA1251" s="333"/>
      <c r="AB1251" s="333"/>
      <c r="AC1251" s="333"/>
      <c r="AD1251" s="333"/>
      <c r="AE1251" s="333"/>
      <c r="AF1251" s="333"/>
      <c r="AG1251" s="333"/>
      <c r="AH1251" s="333"/>
      <c r="AI1251" s="333"/>
      <c r="AJ1251" s="333"/>
      <c r="AK1251" s="333"/>
      <c r="AL1251" s="333"/>
      <c r="AM1251" s="333"/>
      <c r="AN1251" s="333"/>
      <c r="AO1251"/>
      <c r="AP1251"/>
      <c r="AQ1251"/>
      <c r="AR1251"/>
      <c r="AS1251" s="333"/>
      <c r="AT1251" s="333"/>
      <c r="AU1251" s="333"/>
      <c r="AV1251" s="333"/>
      <c r="AW1251" s="333"/>
      <c r="AX1251" s="333"/>
      <c r="AY1251" s="333"/>
      <c r="AZ1251" s="333"/>
      <c r="BA1251"/>
      <c r="BB1251"/>
      <c r="BC1251"/>
      <c r="BD1251"/>
      <c r="BE1251"/>
      <c r="BF1251"/>
      <c r="BG1251" s="333"/>
      <c r="BH1251" s="333"/>
      <c r="BI1251" s="333"/>
      <c r="BJ1251" s="333"/>
      <c r="BK1251" s="333"/>
      <c r="BL1251" s="333"/>
      <c r="BM1251" s="333"/>
      <c r="BN1251" s="333"/>
      <c r="BO1251" s="333"/>
      <c r="BP1251" s="333"/>
      <c r="BQ1251" s="333"/>
      <c r="BR1251" s="333"/>
      <c r="BS1251" s="333"/>
      <c r="BT1251" s="333"/>
      <c r="BU1251" s="333"/>
      <c r="BV1251" s="333"/>
      <c r="BW1251" s="333"/>
      <c r="BX1251" s="333"/>
      <c r="BY1251" s="333"/>
      <c r="BZ1251" s="333"/>
      <c r="CA1251" s="333"/>
      <c r="CB1251" s="333"/>
      <c r="CC1251" s="333"/>
      <c r="CD1251" s="333"/>
      <c r="CE1251" s="337"/>
      <c r="CF1251" s="337"/>
      <c r="CG1251" s="337"/>
      <c r="CH1251" s="337"/>
      <c r="CI1251" s="333"/>
      <c r="CJ1251" s="333"/>
      <c r="CK1251" s="333"/>
      <c r="CL1251" s="333"/>
      <c r="CM1251" s="333"/>
      <c r="CN1251" s="333"/>
      <c r="CO1251" s="333"/>
      <c r="CP1251" s="333"/>
      <c r="CQ1251" s="337"/>
      <c r="CR1251" s="337"/>
      <c r="CS1251" s="337"/>
      <c r="CT1251" s="337"/>
      <c r="CU1251" s="337"/>
      <c r="CV1251" s="337"/>
      <c r="CW1251" s="337"/>
      <c r="CX1251" s="337"/>
      <c r="CY1251" s="337"/>
      <c r="CZ1251" s="337"/>
      <c r="DA1251" s="337"/>
      <c r="DB1251" s="337"/>
      <c r="DC1251" s="337"/>
      <c r="DD1251" s="337"/>
      <c r="DE1251" s="337"/>
      <c r="DF1251" s="337"/>
      <c r="DG1251" s="337"/>
      <c r="DH1251" s="337"/>
      <c r="DI1251" s="337"/>
      <c r="DJ1251" s="337"/>
      <c r="DK1251" s="337"/>
      <c r="DL1251" s="337"/>
      <c r="DM1251"/>
      <c r="DN1251"/>
      <c r="DO1251"/>
      <c r="EA1251" s="333"/>
      <c r="EB1251" s="333"/>
      <c r="EC1251" s="333"/>
      <c r="ED1251" s="333"/>
      <c r="EE1251" s="333"/>
      <c r="EF1251" s="333"/>
      <c r="EG1251" s="333"/>
      <c r="EH1251" s="333"/>
      <c r="EJ1251" s="66"/>
      <c r="EL1251" s="66"/>
      <c r="EM1251" s="338"/>
    </row>
    <row r="1252" spans="1:143" s="83" customFormat="1">
      <c r="A1252" s="66"/>
      <c r="B1252" s="66"/>
      <c r="C1252" s="120"/>
      <c r="D1252" s="66"/>
      <c r="E1252" s="197"/>
      <c r="F1252" s="120"/>
      <c r="G1252" s="333"/>
      <c r="H1252" s="333"/>
      <c r="I1252" s="333"/>
      <c r="J1252" s="333"/>
      <c r="K1252" s="333"/>
      <c r="L1252" s="333"/>
      <c r="M1252" s="333"/>
      <c r="N1252" s="333"/>
      <c r="O1252" s="333"/>
      <c r="P1252" s="333"/>
      <c r="Q1252" s="333"/>
      <c r="R1252" s="333"/>
      <c r="S1252" s="333"/>
      <c r="T1252" s="333"/>
      <c r="U1252" s="333"/>
      <c r="V1252" s="333"/>
      <c r="W1252" s="333"/>
      <c r="X1252" s="333"/>
      <c r="Y1252" s="333"/>
      <c r="Z1252" s="333"/>
      <c r="AA1252" s="333"/>
      <c r="AB1252" s="333"/>
      <c r="AC1252" s="333"/>
      <c r="AD1252" s="333"/>
      <c r="AE1252" s="333"/>
      <c r="AF1252" s="333"/>
      <c r="AG1252" s="333"/>
      <c r="AH1252" s="333"/>
      <c r="AI1252" s="333"/>
      <c r="AJ1252" s="333"/>
      <c r="AK1252" s="333"/>
      <c r="AL1252" s="333"/>
      <c r="AM1252" s="333"/>
      <c r="AN1252" s="333"/>
      <c r="AO1252"/>
      <c r="AP1252"/>
      <c r="AQ1252"/>
      <c r="AR1252"/>
      <c r="AS1252" s="333"/>
      <c r="AT1252" s="333"/>
      <c r="AU1252" s="333"/>
      <c r="AV1252" s="333"/>
      <c r="AW1252" s="333"/>
      <c r="AX1252" s="333"/>
      <c r="AY1252" s="333"/>
      <c r="AZ1252" s="333"/>
      <c r="BA1252"/>
      <c r="BB1252"/>
      <c r="BC1252"/>
      <c r="BD1252"/>
      <c r="BE1252"/>
      <c r="BF1252"/>
      <c r="BG1252" s="333"/>
      <c r="BH1252" s="333"/>
      <c r="BI1252" s="333"/>
      <c r="BJ1252" s="333"/>
      <c r="BK1252" s="333"/>
      <c r="BL1252" s="333"/>
      <c r="BM1252" s="333"/>
      <c r="BN1252" s="333"/>
      <c r="BO1252" s="333"/>
      <c r="BP1252" s="333"/>
      <c r="BQ1252" s="333"/>
      <c r="BR1252" s="333"/>
      <c r="BS1252" s="333"/>
      <c r="BT1252" s="333"/>
      <c r="BU1252" s="333"/>
      <c r="BV1252" s="333"/>
      <c r="BW1252" s="333"/>
      <c r="BX1252" s="333"/>
      <c r="BY1252" s="333"/>
      <c r="BZ1252" s="333"/>
      <c r="CA1252" s="333"/>
      <c r="CB1252" s="333"/>
      <c r="CC1252" s="333"/>
      <c r="CD1252" s="333"/>
      <c r="CE1252" s="337"/>
      <c r="CF1252" s="337"/>
      <c r="CG1252" s="337"/>
      <c r="CH1252" s="337"/>
      <c r="CI1252" s="333"/>
      <c r="CJ1252" s="333"/>
      <c r="CK1252" s="333"/>
      <c r="CL1252" s="333"/>
      <c r="CM1252" s="333"/>
      <c r="CN1252" s="333"/>
      <c r="CO1252" s="333"/>
      <c r="CP1252" s="333"/>
      <c r="CQ1252" s="337"/>
      <c r="CR1252" s="337"/>
      <c r="CS1252" s="337"/>
      <c r="CT1252" s="337"/>
      <c r="CU1252" s="337"/>
      <c r="CV1252" s="337"/>
      <c r="CW1252" s="337"/>
      <c r="CX1252" s="337"/>
      <c r="CY1252" s="337"/>
      <c r="CZ1252" s="337"/>
      <c r="DA1252" s="337"/>
      <c r="DB1252" s="337"/>
      <c r="DC1252" s="337"/>
      <c r="DD1252" s="337"/>
      <c r="DE1252" s="337"/>
      <c r="DF1252" s="337"/>
      <c r="DG1252" s="337"/>
      <c r="DH1252" s="337"/>
      <c r="DI1252" s="337"/>
      <c r="DJ1252" s="337"/>
      <c r="DK1252" s="337"/>
      <c r="DL1252" s="337"/>
      <c r="DM1252"/>
      <c r="DN1252"/>
      <c r="DO1252"/>
      <c r="EA1252" s="333"/>
      <c r="EB1252" s="333"/>
      <c r="EC1252" s="333"/>
      <c r="ED1252" s="333"/>
      <c r="EE1252" s="333"/>
      <c r="EF1252" s="333"/>
      <c r="EG1252" s="333"/>
      <c r="EH1252" s="333"/>
      <c r="EJ1252" s="66"/>
      <c r="EL1252" s="66"/>
      <c r="EM1252" s="338"/>
    </row>
    <row r="1253" spans="1:143" s="83" customFormat="1">
      <c r="A1253" s="66"/>
      <c r="B1253" s="66"/>
      <c r="C1253" s="120"/>
      <c r="D1253" s="66"/>
      <c r="E1253" s="197"/>
      <c r="F1253" s="120"/>
      <c r="G1253" s="333"/>
      <c r="H1253" s="333"/>
      <c r="I1253" s="333"/>
      <c r="J1253" s="333"/>
      <c r="K1253" s="333"/>
      <c r="L1253" s="333"/>
      <c r="M1253" s="333"/>
      <c r="N1253" s="333"/>
      <c r="O1253" s="333"/>
      <c r="P1253" s="333"/>
      <c r="Q1253" s="333"/>
      <c r="R1253" s="333"/>
      <c r="S1253" s="333"/>
      <c r="T1253" s="333"/>
      <c r="U1253" s="333"/>
      <c r="V1253" s="333"/>
      <c r="W1253" s="333"/>
      <c r="X1253" s="333"/>
      <c r="Y1253" s="333"/>
      <c r="Z1253" s="333"/>
      <c r="AA1253" s="333"/>
      <c r="AB1253" s="333"/>
      <c r="AC1253" s="333"/>
      <c r="AD1253" s="333"/>
      <c r="AE1253" s="333"/>
      <c r="AF1253" s="333"/>
      <c r="AG1253" s="333"/>
      <c r="AH1253" s="333"/>
      <c r="AI1253" s="333"/>
      <c r="AJ1253" s="333"/>
      <c r="AK1253" s="333"/>
      <c r="AL1253" s="333"/>
      <c r="AM1253" s="333"/>
      <c r="AN1253" s="333"/>
      <c r="AO1253"/>
      <c r="AP1253"/>
      <c r="AQ1253"/>
      <c r="AR1253"/>
      <c r="AS1253" s="333"/>
      <c r="AT1253" s="333"/>
      <c r="AU1253" s="333"/>
      <c r="AV1253" s="333"/>
      <c r="AW1253" s="333"/>
      <c r="AX1253" s="333"/>
      <c r="AY1253" s="333"/>
      <c r="AZ1253" s="333"/>
      <c r="BA1253"/>
      <c r="BB1253"/>
      <c r="BC1253"/>
      <c r="BD1253"/>
      <c r="BE1253"/>
      <c r="BF1253"/>
      <c r="BG1253" s="333"/>
      <c r="BH1253" s="333"/>
      <c r="BI1253" s="333"/>
      <c r="BJ1253" s="333"/>
      <c r="BK1253" s="333"/>
      <c r="BL1253" s="333"/>
      <c r="BM1253" s="333"/>
      <c r="BN1253" s="333"/>
      <c r="BO1253" s="333"/>
      <c r="BP1253" s="333"/>
      <c r="BQ1253" s="333"/>
      <c r="BR1253" s="333"/>
      <c r="BS1253" s="333"/>
      <c r="BT1253" s="333"/>
      <c r="BU1253" s="333"/>
      <c r="BV1253" s="333"/>
      <c r="BW1253" s="333"/>
      <c r="BX1253" s="333"/>
      <c r="BY1253" s="333"/>
      <c r="BZ1253" s="333"/>
      <c r="CA1253" s="333"/>
      <c r="CB1253" s="333"/>
      <c r="CC1253" s="333"/>
      <c r="CD1253" s="333"/>
      <c r="CE1253" s="337"/>
      <c r="CF1253" s="337"/>
      <c r="CG1253" s="337"/>
      <c r="CH1253" s="337"/>
      <c r="CI1253" s="333"/>
      <c r="CJ1253" s="333"/>
      <c r="CK1253" s="333"/>
      <c r="CL1253" s="333"/>
      <c r="CM1253" s="333"/>
      <c r="CN1253" s="333"/>
      <c r="CO1253" s="333"/>
      <c r="CP1253" s="333"/>
      <c r="CQ1253" s="337"/>
      <c r="CR1253" s="337"/>
      <c r="CS1253" s="337"/>
      <c r="CT1253" s="337"/>
      <c r="CU1253" s="337"/>
      <c r="CV1253" s="337"/>
      <c r="CW1253" s="337"/>
      <c r="CX1253" s="337"/>
      <c r="CY1253" s="337"/>
      <c r="CZ1253" s="337"/>
      <c r="DA1253" s="337"/>
      <c r="DB1253" s="337"/>
      <c r="DC1253" s="337"/>
      <c r="DD1253" s="337"/>
      <c r="DE1253" s="337"/>
      <c r="DF1253" s="337"/>
      <c r="DG1253" s="337"/>
      <c r="DH1253" s="337"/>
      <c r="DI1253" s="337"/>
      <c r="DJ1253" s="337"/>
      <c r="DK1253" s="337"/>
      <c r="DL1253" s="337"/>
      <c r="DM1253"/>
      <c r="DN1253"/>
      <c r="DO1253"/>
      <c r="EA1253" s="333"/>
      <c r="EB1253" s="333"/>
      <c r="EC1253" s="333"/>
      <c r="ED1253" s="333"/>
      <c r="EE1253" s="333"/>
      <c r="EF1253" s="333"/>
      <c r="EG1253" s="333"/>
      <c r="EH1253" s="333"/>
      <c r="EJ1253" s="66"/>
      <c r="EL1253" s="66"/>
      <c r="EM1253" s="338"/>
    </row>
    <row r="1254" spans="1:143" s="83" customFormat="1">
      <c r="A1254" s="66"/>
      <c r="B1254" s="66"/>
      <c r="C1254" s="120"/>
      <c r="D1254" s="66"/>
      <c r="E1254" s="197"/>
      <c r="F1254" s="120"/>
      <c r="G1254" s="333"/>
      <c r="H1254" s="333"/>
      <c r="I1254" s="333"/>
      <c r="J1254" s="333"/>
      <c r="K1254" s="333"/>
      <c r="L1254" s="333"/>
      <c r="M1254" s="333"/>
      <c r="N1254" s="333"/>
      <c r="O1254" s="333"/>
      <c r="P1254" s="333"/>
      <c r="Q1254" s="333"/>
      <c r="R1254" s="333"/>
      <c r="S1254" s="333"/>
      <c r="T1254" s="333"/>
      <c r="U1254" s="333"/>
      <c r="V1254" s="333"/>
      <c r="W1254" s="333"/>
      <c r="X1254" s="333"/>
      <c r="Y1254" s="333"/>
      <c r="Z1254" s="333"/>
      <c r="AA1254" s="333"/>
      <c r="AB1254" s="333"/>
      <c r="AC1254" s="333"/>
      <c r="AD1254" s="333"/>
      <c r="AE1254" s="333"/>
      <c r="AF1254" s="333"/>
      <c r="AG1254" s="333"/>
      <c r="AH1254" s="333"/>
      <c r="AI1254" s="333"/>
      <c r="AJ1254" s="333"/>
      <c r="AK1254" s="333"/>
      <c r="AL1254" s="333"/>
      <c r="AM1254" s="333"/>
      <c r="AN1254" s="333"/>
      <c r="AO1254"/>
      <c r="AP1254"/>
      <c r="AQ1254"/>
      <c r="AR1254"/>
      <c r="AS1254" s="333"/>
      <c r="AT1254" s="333"/>
      <c r="AU1254" s="333"/>
      <c r="AV1254" s="333"/>
      <c r="AW1254" s="333"/>
      <c r="AX1254" s="333"/>
      <c r="AY1254" s="333"/>
      <c r="AZ1254" s="333"/>
      <c r="BA1254"/>
      <c r="BB1254"/>
      <c r="BC1254"/>
      <c r="BD1254"/>
      <c r="BE1254"/>
      <c r="BF1254"/>
      <c r="BG1254" s="333"/>
      <c r="BH1254" s="333"/>
      <c r="BI1254" s="333"/>
      <c r="BJ1254" s="333"/>
      <c r="BK1254" s="333"/>
      <c r="BL1254" s="333"/>
      <c r="BM1254" s="333"/>
      <c r="BN1254" s="333"/>
      <c r="BO1254" s="333"/>
      <c r="BP1254" s="333"/>
      <c r="BQ1254" s="333"/>
      <c r="BR1254" s="333"/>
      <c r="BS1254" s="333"/>
      <c r="BT1254" s="333"/>
      <c r="BU1254" s="333"/>
      <c r="BV1254" s="333"/>
      <c r="BW1254" s="333"/>
      <c r="BX1254" s="333"/>
      <c r="BY1254" s="333"/>
      <c r="BZ1254" s="333"/>
      <c r="CA1254" s="333"/>
      <c r="CB1254" s="333"/>
      <c r="CC1254" s="333"/>
      <c r="CD1254" s="333"/>
      <c r="CE1254" s="337"/>
      <c r="CF1254" s="337"/>
      <c r="CG1254" s="337"/>
      <c r="CH1254" s="337"/>
      <c r="CI1254" s="333"/>
      <c r="CJ1254" s="333"/>
      <c r="CK1254" s="333"/>
      <c r="CL1254" s="333"/>
      <c r="CM1254" s="333"/>
      <c r="CN1254" s="333"/>
      <c r="CO1254" s="333"/>
      <c r="CP1254" s="333"/>
      <c r="CQ1254" s="337"/>
      <c r="CR1254" s="337"/>
      <c r="CS1254" s="337"/>
      <c r="CT1254" s="337"/>
      <c r="CU1254" s="337"/>
      <c r="CV1254" s="337"/>
      <c r="CW1254" s="337"/>
      <c r="CX1254" s="337"/>
      <c r="CY1254" s="337"/>
      <c r="CZ1254" s="337"/>
      <c r="DA1254" s="337"/>
      <c r="DB1254" s="337"/>
      <c r="DC1254" s="337"/>
      <c r="DD1254" s="337"/>
      <c r="DE1254" s="337"/>
      <c r="DF1254" s="337"/>
      <c r="DG1254" s="337"/>
      <c r="DH1254" s="337"/>
      <c r="DI1254" s="337"/>
      <c r="DJ1254" s="337"/>
      <c r="DK1254" s="337"/>
      <c r="DL1254" s="337"/>
      <c r="DM1254"/>
      <c r="DN1254"/>
      <c r="DO1254"/>
      <c r="EA1254" s="333"/>
      <c r="EB1254" s="333"/>
      <c r="EC1254" s="333"/>
      <c r="ED1254" s="333"/>
      <c r="EE1254" s="333"/>
      <c r="EF1254" s="333"/>
      <c r="EG1254" s="333"/>
      <c r="EH1254" s="333"/>
      <c r="EJ1254" s="66"/>
      <c r="EL1254" s="66"/>
      <c r="EM1254" s="338"/>
    </row>
    <row r="1255" spans="1:143" s="83" customFormat="1">
      <c r="A1255" s="66"/>
      <c r="B1255" s="66"/>
      <c r="C1255" s="120"/>
      <c r="D1255" s="66"/>
      <c r="E1255" s="197"/>
      <c r="F1255" s="120"/>
      <c r="G1255" s="333"/>
      <c r="H1255" s="333"/>
      <c r="I1255" s="333"/>
      <c r="J1255" s="333"/>
      <c r="K1255" s="333"/>
      <c r="L1255" s="333"/>
      <c r="M1255" s="333"/>
      <c r="N1255" s="333"/>
      <c r="O1255" s="333"/>
      <c r="P1255" s="333"/>
      <c r="Q1255" s="333"/>
      <c r="R1255" s="333"/>
      <c r="S1255" s="333"/>
      <c r="T1255" s="333"/>
      <c r="U1255" s="333"/>
      <c r="V1255" s="333"/>
      <c r="W1255" s="333"/>
      <c r="X1255" s="333"/>
      <c r="Y1255" s="333"/>
      <c r="Z1255" s="333"/>
      <c r="AA1255" s="333"/>
      <c r="AB1255" s="333"/>
      <c r="AC1255" s="333"/>
      <c r="AD1255" s="333"/>
      <c r="AE1255" s="333"/>
      <c r="AF1255" s="333"/>
      <c r="AG1255" s="333"/>
      <c r="AH1255" s="333"/>
      <c r="AI1255" s="333"/>
      <c r="AJ1255" s="333"/>
      <c r="AK1255" s="333"/>
      <c r="AL1255" s="333"/>
      <c r="AM1255" s="333"/>
      <c r="AN1255" s="333"/>
      <c r="AO1255"/>
      <c r="AP1255"/>
      <c r="AQ1255"/>
      <c r="AR1255"/>
      <c r="AS1255" s="333"/>
      <c r="AT1255" s="333"/>
      <c r="AU1255" s="333"/>
      <c r="AV1255" s="333"/>
      <c r="AW1255" s="333"/>
      <c r="AX1255" s="333"/>
      <c r="AY1255" s="333"/>
      <c r="AZ1255" s="333"/>
      <c r="BA1255"/>
      <c r="BB1255"/>
      <c r="BC1255"/>
      <c r="BD1255"/>
      <c r="BE1255"/>
      <c r="BF1255"/>
      <c r="BG1255" s="333"/>
      <c r="BH1255" s="333"/>
      <c r="BI1255" s="333"/>
      <c r="BJ1255" s="333"/>
      <c r="BK1255" s="333"/>
      <c r="BL1255" s="333"/>
      <c r="BM1255" s="333"/>
      <c r="BN1255" s="333"/>
      <c r="BO1255" s="333"/>
      <c r="BP1255" s="333"/>
      <c r="BQ1255" s="333"/>
      <c r="BR1255" s="333"/>
      <c r="BS1255" s="333"/>
      <c r="BT1255" s="333"/>
      <c r="BU1255" s="333"/>
      <c r="BV1255" s="333"/>
      <c r="BW1255" s="333"/>
      <c r="BX1255" s="333"/>
      <c r="BY1255" s="333"/>
      <c r="BZ1255" s="333"/>
      <c r="CA1255" s="333"/>
      <c r="CB1255" s="333"/>
      <c r="CC1255" s="333"/>
      <c r="CD1255" s="333"/>
      <c r="CE1255" s="337"/>
      <c r="CF1255" s="337"/>
      <c r="CG1255" s="337"/>
      <c r="CH1255" s="337"/>
      <c r="CI1255" s="333"/>
      <c r="CJ1255" s="333"/>
      <c r="CK1255" s="333"/>
      <c r="CL1255" s="333"/>
      <c r="CM1255" s="333"/>
      <c r="CN1255" s="333"/>
      <c r="CO1255" s="333"/>
      <c r="CP1255" s="333"/>
      <c r="CQ1255" s="337"/>
      <c r="CR1255" s="337"/>
      <c r="CS1255" s="337"/>
      <c r="CT1255" s="337"/>
      <c r="CU1255" s="337"/>
      <c r="CV1255" s="337"/>
      <c r="CW1255" s="337"/>
      <c r="CX1255" s="337"/>
      <c r="CY1255" s="337"/>
      <c r="CZ1255" s="337"/>
      <c r="DA1255" s="337"/>
      <c r="DB1255" s="337"/>
      <c r="DC1255" s="337"/>
      <c r="DD1255" s="337"/>
      <c r="DE1255" s="337"/>
      <c r="DF1255" s="337"/>
      <c r="DG1255" s="337"/>
      <c r="DH1255" s="337"/>
      <c r="DI1255" s="337"/>
      <c r="DJ1255" s="337"/>
      <c r="DK1255" s="337"/>
      <c r="DL1255" s="337"/>
      <c r="DM1255"/>
      <c r="DN1255"/>
      <c r="DO1255"/>
      <c r="EA1255" s="333"/>
      <c r="EB1255" s="333"/>
      <c r="EC1255" s="333"/>
      <c r="ED1255" s="333"/>
      <c r="EE1255" s="333"/>
      <c r="EF1255" s="333"/>
      <c r="EG1255" s="333"/>
      <c r="EH1255" s="333"/>
      <c r="EJ1255" s="66"/>
      <c r="EL1255" s="66"/>
      <c r="EM1255" s="338"/>
    </row>
    <row r="1256" spans="1:143" s="83" customFormat="1">
      <c r="A1256" s="66"/>
      <c r="B1256" s="66"/>
      <c r="C1256" s="120"/>
      <c r="D1256" s="66"/>
      <c r="E1256" s="197"/>
      <c r="F1256" s="120"/>
      <c r="G1256" s="333"/>
      <c r="H1256" s="333"/>
      <c r="I1256" s="333"/>
      <c r="J1256" s="333"/>
      <c r="K1256" s="333"/>
      <c r="L1256" s="333"/>
      <c r="M1256" s="333"/>
      <c r="N1256" s="333"/>
      <c r="O1256" s="333"/>
      <c r="P1256" s="333"/>
      <c r="Q1256" s="333"/>
      <c r="R1256" s="333"/>
      <c r="S1256" s="333"/>
      <c r="T1256" s="333"/>
      <c r="U1256" s="333"/>
      <c r="V1256" s="333"/>
      <c r="W1256" s="333"/>
      <c r="X1256" s="333"/>
      <c r="Y1256" s="333"/>
      <c r="Z1256" s="333"/>
      <c r="AA1256" s="333"/>
      <c r="AB1256" s="333"/>
      <c r="AC1256" s="333"/>
      <c r="AD1256" s="333"/>
      <c r="AE1256" s="333"/>
      <c r="AF1256" s="333"/>
      <c r="AG1256" s="333"/>
      <c r="AH1256" s="333"/>
      <c r="AI1256" s="333"/>
      <c r="AJ1256" s="333"/>
      <c r="AK1256" s="333"/>
      <c r="AL1256" s="333"/>
      <c r="AM1256" s="333"/>
      <c r="AN1256" s="333"/>
      <c r="AO1256"/>
      <c r="AP1256"/>
      <c r="AQ1256"/>
      <c r="AR1256"/>
      <c r="AS1256" s="333"/>
      <c r="AT1256" s="333"/>
      <c r="AU1256" s="333"/>
      <c r="AV1256" s="333"/>
      <c r="AW1256" s="333"/>
      <c r="AX1256" s="333"/>
      <c r="AY1256" s="333"/>
      <c r="AZ1256" s="333"/>
      <c r="BA1256"/>
      <c r="BB1256"/>
      <c r="BC1256"/>
      <c r="BD1256"/>
      <c r="BE1256"/>
      <c r="BF1256"/>
      <c r="BG1256" s="333"/>
      <c r="BH1256" s="333"/>
      <c r="BI1256" s="333"/>
      <c r="BJ1256" s="333"/>
      <c r="BK1256" s="333"/>
      <c r="BL1256" s="333"/>
      <c r="BM1256" s="333"/>
      <c r="BN1256" s="333"/>
      <c r="BO1256" s="333"/>
      <c r="BP1256" s="333"/>
      <c r="BQ1256" s="333"/>
      <c r="BR1256" s="333"/>
      <c r="BS1256" s="333"/>
      <c r="BT1256" s="333"/>
      <c r="BU1256" s="333"/>
      <c r="BV1256" s="333"/>
      <c r="BW1256" s="333"/>
      <c r="BX1256" s="333"/>
      <c r="BY1256" s="333"/>
      <c r="BZ1256" s="333"/>
      <c r="CA1256" s="333"/>
      <c r="CB1256" s="333"/>
      <c r="CC1256" s="333"/>
      <c r="CD1256" s="333"/>
      <c r="CE1256" s="337"/>
      <c r="CF1256" s="337"/>
      <c r="CG1256" s="337"/>
      <c r="CH1256" s="337"/>
      <c r="CI1256" s="333"/>
      <c r="CJ1256" s="333"/>
      <c r="CK1256" s="333"/>
      <c r="CL1256" s="333"/>
      <c r="CM1256" s="333"/>
      <c r="CN1256" s="333"/>
      <c r="CO1256" s="333"/>
      <c r="CP1256" s="333"/>
      <c r="CQ1256" s="337"/>
      <c r="CR1256" s="337"/>
      <c r="CS1256" s="337"/>
      <c r="CT1256" s="337"/>
      <c r="CU1256" s="337"/>
      <c r="CV1256" s="337"/>
      <c r="CW1256" s="337"/>
      <c r="CX1256" s="337"/>
      <c r="CY1256" s="337"/>
      <c r="CZ1256" s="337"/>
      <c r="DA1256" s="337"/>
      <c r="DB1256" s="337"/>
      <c r="DC1256" s="337"/>
      <c r="DD1256" s="337"/>
      <c r="DE1256" s="337"/>
      <c r="DF1256" s="337"/>
      <c r="DG1256" s="337"/>
      <c r="DH1256" s="337"/>
      <c r="DI1256" s="337"/>
      <c r="DJ1256" s="337"/>
      <c r="DK1256" s="337"/>
      <c r="DL1256" s="337"/>
      <c r="DM1256"/>
      <c r="DN1256"/>
      <c r="DO1256"/>
      <c r="EA1256" s="333"/>
      <c r="EB1256" s="333"/>
      <c r="EC1256" s="333"/>
      <c r="ED1256" s="333"/>
      <c r="EE1256" s="333"/>
      <c r="EF1256" s="333"/>
      <c r="EG1256" s="333"/>
      <c r="EH1256" s="333"/>
      <c r="EJ1256" s="66"/>
      <c r="EL1256" s="66"/>
      <c r="EM1256" s="338"/>
    </row>
    <row r="1257" spans="1:143" s="83" customFormat="1">
      <c r="A1257" s="66"/>
      <c r="B1257" s="66"/>
      <c r="C1257" s="120"/>
      <c r="D1257" s="66"/>
      <c r="E1257" s="197"/>
      <c r="F1257" s="120"/>
      <c r="G1257" s="333"/>
      <c r="H1257" s="333"/>
      <c r="I1257" s="333"/>
      <c r="J1257" s="333"/>
      <c r="K1257" s="333"/>
      <c r="L1257" s="333"/>
      <c r="M1257" s="333"/>
      <c r="N1257" s="333"/>
      <c r="O1257" s="333"/>
      <c r="P1257" s="333"/>
      <c r="Q1257" s="333"/>
      <c r="R1257" s="333"/>
      <c r="S1257" s="333"/>
      <c r="T1257" s="333"/>
      <c r="U1257" s="333"/>
      <c r="V1257" s="333"/>
      <c r="W1257" s="333"/>
      <c r="X1257" s="333"/>
      <c r="Y1257" s="333"/>
      <c r="Z1257" s="333"/>
      <c r="AA1257" s="333"/>
      <c r="AB1257" s="333"/>
      <c r="AC1257" s="333"/>
      <c r="AD1257" s="333"/>
      <c r="AE1257" s="333"/>
      <c r="AF1257" s="333"/>
      <c r="AG1257" s="333"/>
      <c r="AH1257" s="333"/>
      <c r="AI1257" s="333"/>
      <c r="AJ1257" s="333"/>
      <c r="AK1257" s="333"/>
      <c r="AL1257" s="333"/>
      <c r="AM1257" s="333"/>
      <c r="AN1257" s="333"/>
      <c r="AO1257"/>
      <c r="AP1257"/>
      <c r="AQ1257"/>
      <c r="AR1257"/>
      <c r="AS1257" s="333"/>
      <c r="AT1257" s="333"/>
      <c r="AU1257" s="333"/>
      <c r="AV1257" s="333"/>
      <c r="AW1257" s="333"/>
      <c r="AX1257" s="333"/>
      <c r="AY1257" s="333"/>
      <c r="AZ1257" s="333"/>
      <c r="BA1257"/>
      <c r="BB1257"/>
      <c r="BC1257"/>
      <c r="BD1257"/>
      <c r="BE1257"/>
      <c r="BF1257"/>
      <c r="BG1257" s="333"/>
      <c r="BH1257" s="333"/>
      <c r="BI1257" s="333"/>
      <c r="BJ1257" s="333"/>
      <c r="BK1257" s="333"/>
      <c r="BL1257" s="333"/>
      <c r="BM1257" s="333"/>
      <c r="BN1257" s="333"/>
      <c r="BO1257" s="333"/>
      <c r="BP1257" s="333"/>
      <c r="BQ1257" s="333"/>
      <c r="BR1257" s="333"/>
      <c r="BS1257" s="333"/>
      <c r="BT1257" s="333"/>
      <c r="BU1257" s="333"/>
      <c r="BV1257" s="333"/>
      <c r="BW1257" s="333"/>
      <c r="BX1257" s="333"/>
      <c r="BY1257" s="333"/>
      <c r="BZ1257" s="333"/>
      <c r="CA1257" s="333"/>
      <c r="CB1257" s="333"/>
      <c r="CC1257" s="333"/>
      <c r="CD1257" s="333"/>
      <c r="CE1257" s="337"/>
      <c r="CF1257" s="337"/>
      <c r="CG1257" s="337"/>
      <c r="CH1257" s="337"/>
      <c r="CI1257" s="333"/>
      <c r="CJ1257" s="333"/>
      <c r="CK1257" s="333"/>
      <c r="CL1257" s="333"/>
      <c r="CM1257" s="333"/>
      <c r="CN1257" s="333"/>
      <c r="CO1257" s="333"/>
      <c r="CP1257" s="333"/>
      <c r="CQ1257" s="337"/>
      <c r="CR1257" s="337"/>
      <c r="CS1257" s="337"/>
      <c r="CT1257" s="337"/>
      <c r="CU1257" s="337"/>
      <c r="CV1257" s="337"/>
      <c r="CW1257" s="337"/>
      <c r="CX1257" s="337"/>
      <c r="CY1257" s="337"/>
      <c r="CZ1257" s="337"/>
      <c r="DA1257" s="337"/>
      <c r="DB1257" s="337"/>
      <c r="DC1257" s="337"/>
      <c r="DD1257" s="337"/>
      <c r="DE1257" s="337"/>
      <c r="DF1257" s="337"/>
      <c r="DG1257" s="337"/>
      <c r="DH1257" s="337"/>
      <c r="DI1257" s="337"/>
      <c r="DJ1257" s="337"/>
      <c r="DK1257" s="337"/>
      <c r="DL1257" s="337"/>
      <c r="DM1257"/>
      <c r="DN1257"/>
      <c r="DO1257"/>
      <c r="EA1257" s="333"/>
      <c r="EB1257" s="333"/>
      <c r="EC1257" s="333"/>
      <c r="ED1257" s="333"/>
      <c r="EE1257" s="333"/>
      <c r="EF1257" s="333"/>
      <c r="EG1257" s="333"/>
      <c r="EH1257" s="333"/>
      <c r="EJ1257" s="66"/>
      <c r="EL1257" s="66"/>
      <c r="EM1257" s="338"/>
    </row>
    <row r="1258" spans="1:143" s="83" customFormat="1">
      <c r="A1258" s="66"/>
      <c r="B1258" s="66"/>
      <c r="C1258" s="120"/>
      <c r="D1258" s="66"/>
      <c r="E1258" s="197"/>
      <c r="F1258" s="120"/>
      <c r="G1258" s="333"/>
      <c r="H1258" s="333"/>
      <c r="I1258" s="333"/>
      <c r="J1258" s="333"/>
      <c r="K1258" s="333"/>
      <c r="L1258" s="333"/>
      <c r="M1258" s="333"/>
      <c r="N1258" s="333"/>
      <c r="O1258" s="333"/>
      <c r="P1258" s="333"/>
      <c r="Q1258" s="333"/>
      <c r="R1258" s="333"/>
      <c r="S1258" s="333"/>
      <c r="T1258" s="333"/>
      <c r="U1258" s="333"/>
      <c r="V1258" s="333"/>
      <c r="W1258" s="333"/>
      <c r="X1258" s="333"/>
      <c r="Y1258" s="333"/>
      <c r="Z1258" s="333"/>
      <c r="AA1258" s="333"/>
      <c r="AB1258" s="333"/>
      <c r="AC1258" s="333"/>
      <c r="AD1258" s="333"/>
      <c r="AE1258" s="333"/>
      <c r="AF1258" s="333"/>
      <c r="AG1258" s="333"/>
      <c r="AH1258" s="333"/>
      <c r="AI1258" s="333"/>
      <c r="AJ1258" s="333"/>
      <c r="AK1258" s="333"/>
      <c r="AL1258" s="333"/>
      <c r="AM1258" s="333"/>
      <c r="AN1258" s="333"/>
      <c r="AO1258"/>
      <c r="AP1258"/>
      <c r="AQ1258"/>
      <c r="AR1258"/>
      <c r="AS1258" s="333"/>
      <c r="AT1258" s="333"/>
      <c r="AU1258" s="333"/>
      <c r="AV1258" s="333"/>
      <c r="AW1258" s="333"/>
      <c r="AX1258" s="333"/>
      <c r="AY1258" s="333"/>
      <c r="AZ1258" s="333"/>
      <c r="BA1258"/>
      <c r="BB1258"/>
      <c r="BC1258"/>
      <c r="BD1258"/>
      <c r="BE1258"/>
      <c r="BF1258"/>
      <c r="BG1258" s="333"/>
      <c r="BH1258" s="333"/>
      <c r="BI1258" s="333"/>
      <c r="BJ1258" s="333"/>
      <c r="BK1258" s="333"/>
      <c r="BL1258" s="333"/>
      <c r="BM1258" s="333"/>
      <c r="BN1258" s="333"/>
      <c r="BO1258" s="333"/>
      <c r="BP1258" s="333"/>
      <c r="BQ1258" s="333"/>
      <c r="BR1258" s="333"/>
      <c r="BS1258" s="333"/>
      <c r="BT1258" s="333"/>
      <c r="BU1258" s="333"/>
      <c r="BV1258" s="333"/>
      <c r="BW1258" s="333"/>
      <c r="BX1258" s="333"/>
      <c r="BY1258" s="333"/>
      <c r="BZ1258" s="333"/>
      <c r="CA1258" s="333"/>
      <c r="CB1258" s="333"/>
      <c r="CC1258" s="333"/>
      <c r="CD1258" s="333"/>
      <c r="CE1258" s="337"/>
      <c r="CF1258" s="337"/>
      <c r="CG1258" s="337"/>
      <c r="CH1258" s="337"/>
      <c r="CI1258" s="333"/>
      <c r="CJ1258" s="333"/>
      <c r="CK1258" s="333"/>
      <c r="CL1258" s="333"/>
      <c r="CM1258" s="333"/>
      <c r="CN1258" s="333"/>
      <c r="CO1258" s="333"/>
      <c r="CP1258" s="333"/>
      <c r="CQ1258" s="337"/>
      <c r="CR1258" s="337"/>
      <c r="CS1258" s="337"/>
      <c r="CT1258" s="337"/>
      <c r="CU1258" s="337"/>
      <c r="CV1258" s="337"/>
      <c r="CW1258" s="337"/>
      <c r="CX1258" s="337"/>
      <c r="CY1258" s="337"/>
      <c r="CZ1258" s="337"/>
      <c r="DA1258" s="337"/>
      <c r="DB1258" s="337"/>
      <c r="DC1258" s="337"/>
      <c r="DD1258" s="337"/>
      <c r="DE1258" s="337"/>
      <c r="DF1258" s="337"/>
      <c r="DG1258" s="337"/>
      <c r="DH1258" s="337"/>
      <c r="DI1258" s="337"/>
      <c r="DJ1258" s="337"/>
      <c r="DK1258" s="337"/>
      <c r="DL1258" s="337"/>
      <c r="DM1258"/>
      <c r="DN1258"/>
      <c r="DO1258"/>
      <c r="EA1258" s="333"/>
      <c r="EB1258" s="333"/>
      <c r="EC1258" s="333"/>
      <c r="ED1258" s="333"/>
      <c r="EE1258" s="333"/>
      <c r="EF1258" s="333"/>
      <c r="EG1258" s="333"/>
      <c r="EH1258" s="333"/>
      <c r="EJ1258" s="66"/>
      <c r="EL1258" s="66"/>
      <c r="EM1258" s="338"/>
    </row>
    <row r="1259" spans="1:143" s="83" customFormat="1">
      <c r="A1259" s="66"/>
      <c r="B1259" s="66"/>
      <c r="C1259" s="120"/>
      <c r="D1259" s="66"/>
      <c r="E1259" s="197"/>
      <c r="F1259" s="120"/>
      <c r="G1259" s="333"/>
      <c r="H1259" s="333"/>
      <c r="I1259" s="333"/>
      <c r="J1259" s="333"/>
      <c r="K1259" s="333"/>
      <c r="L1259" s="333"/>
      <c r="M1259" s="333"/>
      <c r="N1259" s="333"/>
      <c r="O1259" s="333"/>
      <c r="P1259" s="333"/>
      <c r="Q1259" s="333"/>
      <c r="R1259" s="333"/>
      <c r="S1259" s="333"/>
      <c r="T1259" s="333"/>
      <c r="U1259" s="333"/>
      <c r="V1259" s="333"/>
      <c r="W1259" s="333"/>
      <c r="X1259" s="333"/>
      <c r="Y1259" s="333"/>
      <c r="Z1259" s="333"/>
      <c r="AA1259" s="333"/>
      <c r="AB1259" s="333"/>
      <c r="AC1259" s="333"/>
      <c r="AD1259" s="333"/>
      <c r="AE1259" s="333"/>
      <c r="AF1259" s="333"/>
      <c r="AG1259" s="333"/>
      <c r="AH1259" s="333"/>
      <c r="AI1259" s="333"/>
      <c r="AJ1259" s="333"/>
      <c r="AK1259" s="333"/>
      <c r="AL1259" s="333"/>
      <c r="AM1259" s="333"/>
      <c r="AN1259" s="333"/>
      <c r="AO1259"/>
      <c r="AP1259"/>
      <c r="AQ1259"/>
      <c r="AR1259"/>
      <c r="AS1259" s="333"/>
      <c r="AT1259" s="333"/>
      <c r="AU1259" s="333"/>
      <c r="AV1259" s="333"/>
      <c r="AW1259" s="333"/>
      <c r="AX1259" s="333"/>
      <c r="AY1259" s="333"/>
      <c r="AZ1259" s="333"/>
      <c r="BA1259"/>
      <c r="BB1259"/>
      <c r="BC1259"/>
      <c r="BD1259"/>
      <c r="BE1259"/>
      <c r="BF1259"/>
      <c r="BG1259" s="333"/>
      <c r="BH1259" s="333"/>
      <c r="BI1259" s="333"/>
      <c r="BJ1259" s="333"/>
      <c r="BK1259" s="333"/>
      <c r="BL1259" s="333"/>
      <c r="BM1259" s="333"/>
      <c r="BN1259" s="333"/>
      <c r="BO1259" s="333"/>
      <c r="BP1259" s="333"/>
      <c r="BQ1259" s="333"/>
      <c r="BR1259" s="333"/>
      <c r="BS1259" s="333"/>
      <c r="BT1259" s="333"/>
      <c r="BU1259" s="333"/>
      <c r="BV1259" s="333"/>
      <c r="BW1259" s="333"/>
      <c r="BX1259" s="333"/>
      <c r="BY1259" s="333"/>
      <c r="BZ1259" s="333"/>
      <c r="CA1259" s="333"/>
      <c r="CB1259" s="333"/>
      <c r="CC1259" s="333"/>
      <c r="CD1259" s="333"/>
      <c r="CE1259" s="337"/>
      <c r="CF1259" s="337"/>
      <c r="CG1259" s="337"/>
      <c r="CH1259" s="337"/>
      <c r="CI1259" s="333"/>
      <c r="CJ1259" s="333"/>
      <c r="CK1259" s="333"/>
      <c r="CL1259" s="333"/>
      <c r="CM1259" s="333"/>
      <c r="CN1259" s="333"/>
      <c r="CO1259" s="333"/>
      <c r="CP1259" s="333"/>
      <c r="CQ1259" s="337"/>
      <c r="CR1259" s="337"/>
      <c r="CS1259" s="337"/>
      <c r="CT1259" s="337"/>
      <c r="CU1259" s="337"/>
      <c r="CV1259" s="337"/>
      <c r="CW1259" s="337"/>
      <c r="CX1259" s="337"/>
      <c r="CY1259" s="337"/>
      <c r="CZ1259" s="337"/>
      <c r="DA1259" s="337"/>
      <c r="DB1259" s="337"/>
      <c r="DC1259" s="337"/>
      <c r="DD1259" s="337"/>
      <c r="DE1259" s="337"/>
      <c r="DF1259" s="337"/>
      <c r="DG1259" s="337"/>
      <c r="DH1259" s="337"/>
      <c r="DI1259" s="337"/>
      <c r="DJ1259" s="337"/>
      <c r="DK1259" s="337"/>
      <c r="DL1259" s="337"/>
      <c r="DM1259"/>
      <c r="DN1259"/>
      <c r="DO1259"/>
      <c r="EA1259" s="333"/>
      <c r="EB1259" s="333"/>
      <c r="EC1259" s="333"/>
      <c r="ED1259" s="333"/>
      <c r="EE1259" s="333"/>
      <c r="EF1259" s="333"/>
      <c r="EG1259" s="333"/>
      <c r="EH1259" s="333"/>
      <c r="EJ1259" s="66"/>
      <c r="EL1259" s="66"/>
      <c r="EM1259" s="338"/>
    </row>
    <row r="1260" spans="1:143" s="83" customFormat="1">
      <c r="A1260" s="66"/>
      <c r="B1260" s="66"/>
      <c r="C1260" s="120"/>
      <c r="D1260" s="66"/>
      <c r="E1260" s="197"/>
      <c r="F1260" s="120"/>
      <c r="G1260" s="333"/>
      <c r="H1260" s="333"/>
      <c r="I1260" s="333"/>
      <c r="J1260" s="333"/>
      <c r="K1260" s="333"/>
      <c r="L1260" s="333"/>
      <c r="M1260" s="333"/>
      <c r="N1260" s="333"/>
      <c r="O1260" s="333"/>
      <c r="P1260" s="333"/>
      <c r="Q1260" s="333"/>
      <c r="R1260" s="333"/>
      <c r="S1260" s="333"/>
      <c r="T1260" s="333"/>
      <c r="U1260" s="333"/>
      <c r="V1260" s="333"/>
      <c r="W1260" s="333"/>
      <c r="X1260" s="333"/>
      <c r="Y1260" s="333"/>
      <c r="Z1260" s="333"/>
      <c r="AA1260" s="333"/>
      <c r="AB1260" s="333"/>
      <c r="AC1260" s="333"/>
      <c r="AD1260" s="333"/>
      <c r="AE1260" s="333"/>
      <c r="AF1260" s="333"/>
      <c r="AG1260" s="333"/>
      <c r="AH1260" s="333"/>
      <c r="AI1260" s="333"/>
      <c r="AJ1260" s="333"/>
      <c r="AK1260" s="333"/>
      <c r="AL1260" s="333"/>
      <c r="AM1260" s="333"/>
      <c r="AN1260" s="333"/>
      <c r="AO1260"/>
      <c r="AP1260"/>
      <c r="AQ1260"/>
      <c r="AR1260"/>
      <c r="AS1260" s="333"/>
      <c r="AT1260" s="333"/>
      <c r="AU1260" s="333"/>
      <c r="AV1260" s="333"/>
      <c r="AW1260" s="333"/>
      <c r="AX1260" s="333"/>
      <c r="AY1260" s="333"/>
      <c r="AZ1260" s="333"/>
      <c r="BA1260"/>
      <c r="BB1260"/>
      <c r="BC1260"/>
      <c r="BD1260"/>
      <c r="BE1260"/>
      <c r="BF1260"/>
      <c r="BG1260" s="333"/>
      <c r="BH1260" s="333"/>
      <c r="BI1260" s="333"/>
      <c r="BJ1260" s="333"/>
      <c r="BK1260" s="333"/>
      <c r="BL1260" s="333"/>
      <c r="BM1260" s="333"/>
      <c r="BN1260" s="333"/>
      <c r="BO1260" s="333"/>
      <c r="BP1260" s="333"/>
      <c r="BQ1260" s="333"/>
      <c r="BR1260" s="333"/>
      <c r="BS1260" s="333"/>
      <c r="BT1260" s="333"/>
      <c r="BU1260" s="333"/>
      <c r="BV1260" s="333"/>
      <c r="BW1260" s="333"/>
      <c r="BX1260" s="333"/>
      <c r="BY1260" s="333"/>
      <c r="BZ1260" s="333"/>
      <c r="CA1260" s="333"/>
      <c r="CB1260" s="333"/>
      <c r="CC1260" s="333"/>
      <c r="CD1260" s="333"/>
      <c r="CE1260" s="337"/>
      <c r="CF1260" s="337"/>
      <c r="CG1260" s="337"/>
      <c r="CH1260" s="337"/>
      <c r="CI1260" s="333"/>
      <c r="CJ1260" s="333"/>
      <c r="CK1260" s="333"/>
      <c r="CL1260" s="333"/>
      <c r="CM1260" s="333"/>
      <c r="CN1260" s="333"/>
      <c r="CO1260" s="333"/>
      <c r="CP1260" s="333"/>
      <c r="CQ1260" s="337"/>
      <c r="CR1260" s="337"/>
      <c r="CS1260" s="337"/>
      <c r="CT1260" s="337"/>
      <c r="CU1260" s="337"/>
      <c r="CV1260" s="337"/>
      <c r="CW1260" s="337"/>
      <c r="CX1260" s="337"/>
      <c r="CY1260" s="337"/>
      <c r="CZ1260" s="337"/>
      <c r="DA1260" s="337"/>
      <c r="DB1260" s="337"/>
      <c r="DC1260" s="337"/>
      <c r="DD1260" s="337"/>
      <c r="DE1260" s="337"/>
      <c r="DF1260" s="337"/>
      <c r="DG1260" s="337"/>
      <c r="DH1260" s="337"/>
      <c r="DI1260" s="337"/>
      <c r="DJ1260" s="337"/>
      <c r="DK1260" s="337"/>
      <c r="DL1260" s="337"/>
      <c r="DM1260"/>
      <c r="DN1260"/>
      <c r="DO1260"/>
      <c r="EA1260" s="333"/>
      <c r="EB1260" s="333"/>
      <c r="EC1260" s="333"/>
      <c r="ED1260" s="333"/>
      <c r="EE1260" s="333"/>
      <c r="EF1260" s="333"/>
      <c r="EG1260" s="333"/>
      <c r="EH1260" s="333"/>
      <c r="EJ1260" s="66"/>
      <c r="EL1260" s="66"/>
      <c r="EM1260" s="338"/>
    </row>
    <row r="1261" spans="1:143" s="83" customFormat="1">
      <c r="A1261" s="66"/>
      <c r="B1261" s="66"/>
      <c r="C1261" s="120"/>
      <c r="D1261" s="66"/>
      <c r="E1261" s="197"/>
      <c r="F1261" s="120"/>
      <c r="G1261" s="333"/>
      <c r="H1261" s="333"/>
      <c r="I1261" s="333"/>
      <c r="J1261" s="333"/>
      <c r="K1261" s="333"/>
      <c r="L1261" s="333"/>
      <c r="M1261" s="333"/>
      <c r="N1261" s="333"/>
      <c r="O1261" s="333"/>
      <c r="P1261" s="333"/>
      <c r="Q1261" s="333"/>
      <c r="R1261" s="333"/>
      <c r="S1261" s="333"/>
      <c r="T1261" s="333"/>
      <c r="U1261" s="333"/>
      <c r="V1261" s="333"/>
      <c r="W1261" s="333"/>
      <c r="X1261" s="333"/>
      <c r="Y1261" s="333"/>
      <c r="Z1261" s="333"/>
      <c r="AA1261" s="333"/>
      <c r="AB1261" s="333"/>
      <c r="AC1261" s="333"/>
      <c r="AD1261" s="333"/>
      <c r="AE1261" s="333"/>
      <c r="AF1261" s="333"/>
      <c r="AG1261" s="333"/>
      <c r="AH1261" s="333"/>
      <c r="AI1261" s="333"/>
      <c r="AJ1261" s="333"/>
      <c r="AK1261" s="333"/>
      <c r="AL1261" s="333"/>
      <c r="AM1261" s="333"/>
      <c r="AN1261" s="333"/>
      <c r="AO1261"/>
      <c r="AP1261"/>
      <c r="AQ1261"/>
      <c r="AR1261"/>
      <c r="AS1261" s="333"/>
      <c r="AT1261" s="333"/>
      <c r="AU1261" s="333"/>
      <c r="AV1261" s="333"/>
      <c r="AW1261" s="333"/>
      <c r="AX1261" s="333"/>
      <c r="AY1261" s="333"/>
      <c r="AZ1261" s="333"/>
      <c r="BA1261"/>
      <c r="BB1261"/>
      <c r="BC1261"/>
      <c r="BD1261"/>
      <c r="BE1261"/>
      <c r="BF1261"/>
      <c r="BG1261" s="333"/>
      <c r="BH1261" s="333"/>
      <c r="BI1261" s="333"/>
      <c r="BJ1261" s="333"/>
      <c r="BK1261" s="333"/>
      <c r="BL1261" s="333"/>
      <c r="BM1261" s="333"/>
      <c r="BN1261" s="333"/>
      <c r="BO1261" s="333"/>
      <c r="BP1261" s="333"/>
      <c r="BQ1261" s="333"/>
      <c r="BR1261" s="333"/>
      <c r="BS1261" s="333"/>
      <c r="BT1261" s="333"/>
      <c r="BU1261" s="333"/>
      <c r="BV1261" s="333"/>
      <c r="BW1261" s="333"/>
      <c r="BX1261" s="333"/>
      <c r="BY1261" s="333"/>
      <c r="BZ1261" s="333"/>
      <c r="CA1261" s="333"/>
      <c r="CB1261" s="333"/>
      <c r="CC1261" s="333"/>
      <c r="CD1261" s="333"/>
      <c r="CE1261" s="337"/>
      <c r="CF1261" s="337"/>
      <c r="CG1261" s="337"/>
      <c r="CH1261" s="337"/>
      <c r="CI1261" s="333"/>
      <c r="CJ1261" s="333"/>
      <c r="CK1261" s="333"/>
      <c r="CL1261" s="333"/>
      <c r="CM1261" s="333"/>
      <c r="CN1261" s="333"/>
      <c r="CO1261" s="333"/>
      <c r="CP1261" s="333"/>
      <c r="CQ1261" s="337"/>
      <c r="CR1261" s="337"/>
      <c r="CS1261" s="337"/>
      <c r="CT1261" s="337"/>
      <c r="CU1261" s="337"/>
      <c r="CV1261" s="337"/>
      <c r="CW1261" s="337"/>
      <c r="CX1261" s="337"/>
      <c r="CY1261" s="337"/>
      <c r="CZ1261" s="337"/>
      <c r="DA1261" s="337"/>
      <c r="DB1261" s="337"/>
      <c r="DC1261" s="337"/>
      <c r="DD1261" s="337"/>
      <c r="DE1261" s="337"/>
      <c r="DF1261" s="337"/>
      <c r="DG1261" s="337"/>
      <c r="DH1261" s="337"/>
      <c r="DI1261" s="337"/>
      <c r="DJ1261" s="337"/>
      <c r="DK1261" s="337"/>
      <c r="DL1261" s="337"/>
      <c r="DM1261"/>
      <c r="DN1261"/>
      <c r="DO1261"/>
      <c r="EA1261" s="333"/>
      <c r="EB1261" s="333"/>
      <c r="EC1261" s="333"/>
      <c r="ED1261" s="333"/>
      <c r="EE1261" s="333"/>
      <c r="EF1261" s="333"/>
      <c r="EG1261" s="333"/>
      <c r="EH1261" s="333"/>
      <c r="EJ1261" s="66"/>
      <c r="EL1261" s="66"/>
      <c r="EM1261" s="338"/>
    </row>
    <row r="1262" spans="1:143" s="83" customFormat="1">
      <c r="A1262" s="66"/>
      <c r="B1262" s="66"/>
      <c r="C1262" s="120"/>
      <c r="D1262" s="66"/>
      <c r="E1262" s="197"/>
      <c r="F1262" s="120"/>
      <c r="G1262" s="333"/>
      <c r="H1262" s="333"/>
      <c r="I1262" s="333"/>
      <c r="J1262" s="333"/>
      <c r="K1262" s="333"/>
      <c r="L1262" s="333"/>
      <c r="M1262" s="333"/>
      <c r="N1262" s="333"/>
      <c r="O1262" s="333"/>
      <c r="P1262" s="333"/>
      <c r="Q1262" s="333"/>
      <c r="R1262" s="333"/>
      <c r="S1262" s="333"/>
      <c r="T1262" s="333"/>
      <c r="U1262" s="333"/>
      <c r="V1262" s="333"/>
      <c r="W1262" s="333"/>
      <c r="X1262" s="333"/>
      <c r="Y1262" s="333"/>
      <c r="Z1262" s="333"/>
      <c r="AA1262" s="333"/>
      <c r="AB1262" s="333"/>
      <c r="AC1262" s="333"/>
      <c r="AD1262" s="333"/>
      <c r="AE1262" s="333"/>
      <c r="AF1262" s="333"/>
      <c r="AG1262" s="333"/>
      <c r="AH1262" s="333"/>
      <c r="AI1262" s="333"/>
      <c r="AJ1262" s="333"/>
      <c r="AK1262" s="333"/>
      <c r="AL1262" s="333"/>
      <c r="AM1262" s="333"/>
      <c r="AN1262" s="333"/>
      <c r="AO1262"/>
      <c r="AP1262"/>
      <c r="AQ1262"/>
      <c r="AR1262"/>
      <c r="AS1262" s="333"/>
      <c r="AT1262" s="333"/>
      <c r="AU1262" s="333"/>
      <c r="AV1262" s="333"/>
      <c r="AW1262" s="333"/>
      <c r="AX1262" s="333"/>
      <c r="AY1262" s="333"/>
      <c r="AZ1262" s="333"/>
      <c r="BA1262"/>
      <c r="BB1262"/>
      <c r="BC1262"/>
      <c r="BD1262"/>
      <c r="BE1262"/>
      <c r="BF1262"/>
      <c r="BG1262" s="333"/>
      <c r="BH1262" s="333"/>
      <c r="BI1262" s="333"/>
      <c r="BJ1262" s="333"/>
      <c r="BK1262" s="333"/>
      <c r="BL1262" s="333"/>
      <c r="BM1262" s="333"/>
      <c r="BN1262" s="333"/>
      <c r="BO1262" s="333"/>
      <c r="BP1262" s="333"/>
      <c r="BQ1262" s="333"/>
      <c r="BR1262" s="333"/>
      <c r="BS1262" s="333"/>
      <c r="BT1262" s="333"/>
      <c r="BU1262" s="333"/>
      <c r="BV1262" s="333"/>
      <c r="BW1262" s="333"/>
      <c r="BX1262" s="333"/>
      <c r="BY1262" s="333"/>
      <c r="BZ1262" s="333"/>
      <c r="CA1262" s="333"/>
      <c r="CB1262" s="333"/>
      <c r="CC1262" s="333"/>
      <c r="CD1262" s="333"/>
      <c r="CE1262" s="337"/>
      <c r="CF1262" s="337"/>
      <c r="CG1262" s="337"/>
      <c r="CH1262" s="337"/>
      <c r="CI1262" s="333"/>
      <c r="CJ1262" s="333"/>
      <c r="CK1262" s="333"/>
      <c r="CL1262" s="333"/>
      <c r="CM1262" s="333"/>
      <c r="CN1262" s="333"/>
      <c r="CO1262" s="333"/>
      <c r="CP1262" s="333"/>
      <c r="CQ1262" s="337"/>
      <c r="CR1262" s="337"/>
      <c r="CS1262" s="337"/>
      <c r="CT1262" s="337"/>
      <c r="CU1262" s="337"/>
      <c r="CV1262" s="337"/>
      <c r="CW1262" s="337"/>
      <c r="CX1262" s="337"/>
      <c r="CY1262" s="337"/>
      <c r="CZ1262" s="337"/>
      <c r="DA1262" s="337"/>
      <c r="DB1262" s="337"/>
      <c r="DC1262" s="337"/>
      <c r="DD1262" s="337"/>
      <c r="DE1262" s="337"/>
      <c r="DF1262" s="337"/>
      <c r="DG1262" s="337"/>
      <c r="DH1262" s="337"/>
      <c r="DI1262" s="337"/>
      <c r="DJ1262" s="337"/>
      <c r="DK1262" s="337"/>
      <c r="DL1262" s="337"/>
      <c r="DM1262"/>
      <c r="DN1262"/>
      <c r="DO1262"/>
      <c r="EA1262" s="333"/>
      <c r="EB1262" s="333"/>
      <c r="EC1262" s="333"/>
      <c r="ED1262" s="333"/>
      <c r="EE1262" s="333"/>
      <c r="EF1262" s="333"/>
      <c r="EG1262" s="333"/>
      <c r="EH1262" s="333"/>
      <c r="EJ1262" s="66"/>
      <c r="EL1262" s="66"/>
      <c r="EM1262" s="338"/>
    </row>
    <row r="1263" spans="1:143" s="83" customFormat="1">
      <c r="A1263" s="66"/>
      <c r="B1263" s="66"/>
      <c r="C1263" s="120"/>
      <c r="D1263" s="66"/>
      <c r="E1263" s="197"/>
      <c r="F1263" s="120"/>
      <c r="G1263" s="333"/>
      <c r="H1263" s="333"/>
      <c r="I1263" s="333"/>
      <c r="J1263" s="333"/>
      <c r="K1263" s="333"/>
      <c r="L1263" s="333"/>
      <c r="M1263" s="333"/>
      <c r="N1263" s="333"/>
      <c r="O1263" s="333"/>
      <c r="P1263" s="333"/>
      <c r="Q1263" s="333"/>
      <c r="R1263" s="333"/>
      <c r="S1263" s="333"/>
      <c r="T1263" s="333"/>
      <c r="U1263" s="333"/>
      <c r="V1263" s="333"/>
      <c r="W1263" s="333"/>
      <c r="X1263" s="333"/>
      <c r="Y1263" s="333"/>
      <c r="Z1263" s="333"/>
      <c r="AA1263" s="333"/>
      <c r="AB1263" s="333"/>
      <c r="AC1263" s="333"/>
      <c r="AD1263" s="333"/>
      <c r="AE1263" s="333"/>
      <c r="AF1263" s="333"/>
      <c r="AG1263" s="333"/>
      <c r="AH1263" s="333"/>
      <c r="AI1263" s="333"/>
      <c r="AJ1263" s="333"/>
      <c r="AK1263" s="333"/>
      <c r="AL1263" s="333"/>
      <c r="AM1263" s="333"/>
      <c r="AN1263" s="333"/>
      <c r="AO1263"/>
      <c r="AP1263"/>
      <c r="AQ1263"/>
      <c r="AR1263"/>
      <c r="AS1263" s="333"/>
      <c r="AT1263" s="333"/>
      <c r="AU1263" s="333"/>
      <c r="AV1263" s="333"/>
      <c r="AW1263" s="333"/>
      <c r="AX1263" s="333"/>
      <c r="AY1263" s="333"/>
      <c r="AZ1263" s="333"/>
      <c r="BA1263"/>
      <c r="BB1263"/>
      <c r="BC1263"/>
      <c r="BD1263"/>
      <c r="BE1263"/>
      <c r="BF1263"/>
      <c r="BG1263" s="333"/>
      <c r="BH1263" s="333"/>
      <c r="BI1263" s="333"/>
      <c r="BJ1263" s="333"/>
      <c r="BK1263" s="333"/>
      <c r="BL1263" s="333"/>
      <c r="BM1263" s="333"/>
      <c r="BN1263" s="333"/>
      <c r="BO1263" s="333"/>
      <c r="BP1263" s="333"/>
      <c r="BQ1263" s="333"/>
      <c r="BR1263" s="333"/>
      <c r="BS1263" s="333"/>
      <c r="BT1263" s="333"/>
      <c r="BU1263" s="333"/>
      <c r="BV1263" s="333"/>
      <c r="BW1263" s="333"/>
      <c r="BX1263" s="333"/>
      <c r="BY1263" s="333"/>
      <c r="BZ1263" s="333"/>
      <c r="CA1263" s="333"/>
      <c r="CB1263" s="333"/>
      <c r="CC1263" s="333"/>
      <c r="CD1263" s="333"/>
      <c r="CE1263" s="337"/>
      <c r="CF1263" s="337"/>
      <c r="CG1263" s="337"/>
      <c r="CH1263" s="337"/>
      <c r="CI1263" s="333"/>
      <c r="CJ1263" s="333"/>
      <c r="CK1263" s="333"/>
      <c r="CL1263" s="333"/>
      <c r="CM1263" s="333"/>
      <c r="CN1263" s="333"/>
      <c r="CO1263" s="333"/>
      <c r="CP1263" s="333"/>
      <c r="CQ1263" s="337"/>
      <c r="CR1263" s="337"/>
      <c r="CS1263" s="337"/>
      <c r="CT1263" s="337"/>
      <c r="CU1263" s="337"/>
      <c r="CV1263" s="337"/>
      <c r="CW1263" s="337"/>
      <c r="CX1263" s="337"/>
      <c r="CY1263" s="337"/>
      <c r="CZ1263" s="337"/>
      <c r="DA1263" s="337"/>
      <c r="DB1263" s="337"/>
      <c r="DC1263" s="337"/>
      <c r="DD1263" s="337"/>
      <c r="DE1263" s="337"/>
      <c r="DF1263" s="337"/>
      <c r="DG1263" s="337"/>
      <c r="DH1263" s="337"/>
      <c r="DI1263" s="337"/>
      <c r="DJ1263" s="337"/>
      <c r="DK1263" s="337"/>
      <c r="DL1263" s="337"/>
      <c r="DM1263"/>
      <c r="DN1263"/>
      <c r="DO1263"/>
      <c r="EA1263" s="333"/>
      <c r="EB1263" s="333"/>
      <c r="EC1263" s="333"/>
      <c r="ED1263" s="333"/>
      <c r="EE1263" s="333"/>
      <c r="EF1263" s="333"/>
      <c r="EG1263" s="333"/>
      <c r="EH1263" s="333"/>
      <c r="EJ1263" s="66"/>
      <c r="EL1263" s="66"/>
      <c r="EM1263" s="338"/>
    </row>
    <row r="1264" spans="1:143" s="83" customFormat="1">
      <c r="A1264" s="66"/>
      <c r="B1264" s="66"/>
      <c r="C1264" s="120"/>
      <c r="D1264" s="66"/>
      <c r="E1264" s="197"/>
      <c r="F1264" s="120"/>
      <c r="G1264" s="333"/>
      <c r="H1264" s="333"/>
      <c r="I1264" s="333"/>
      <c r="J1264" s="333"/>
      <c r="K1264" s="333"/>
      <c r="L1264" s="333"/>
      <c r="M1264" s="333"/>
      <c r="N1264" s="333"/>
      <c r="O1264" s="333"/>
      <c r="P1264" s="333"/>
      <c r="Q1264" s="333"/>
      <c r="R1264" s="333"/>
      <c r="S1264" s="333"/>
      <c r="T1264" s="333"/>
      <c r="U1264" s="333"/>
      <c r="V1264" s="333"/>
      <c r="W1264" s="333"/>
      <c r="X1264" s="333"/>
      <c r="Y1264" s="333"/>
      <c r="Z1264" s="333"/>
      <c r="AA1264" s="333"/>
      <c r="AB1264" s="333"/>
      <c r="AC1264" s="333"/>
      <c r="AD1264" s="333"/>
      <c r="AE1264" s="333"/>
      <c r="AF1264" s="333"/>
      <c r="AG1264" s="333"/>
      <c r="AH1264" s="333"/>
      <c r="AI1264" s="333"/>
      <c r="AJ1264" s="333"/>
      <c r="AK1264" s="333"/>
      <c r="AL1264" s="333"/>
      <c r="AM1264" s="333"/>
      <c r="AN1264" s="333"/>
      <c r="AO1264"/>
      <c r="AP1264"/>
      <c r="AQ1264"/>
      <c r="AR1264"/>
      <c r="AS1264" s="333"/>
      <c r="AT1264" s="333"/>
      <c r="AU1264" s="333"/>
      <c r="AV1264" s="333"/>
      <c r="AW1264" s="333"/>
      <c r="AX1264" s="333"/>
      <c r="AY1264" s="333"/>
      <c r="AZ1264" s="333"/>
      <c r="BA1264"/>
      <c r="BB1264"/>
      <c r="BC1264"/>
      <c r="BD1264"/>
      <c r="BE1264"/>
      <c r="BF1264"/>
      <c r="BG1264" s="333"/>
      <c r="BH1264" s="333"/>
      <c r="BI1264" s="333"/>
      <c r="BJ1264" s="333"/>
      <c r="BK1264" s="333"/>
      <c r="BL1264" s="333"/>
      <c r="BM1264" s="333"/>
      <c r="BN1264" s="333"/>
      <c r="BO1264" s="333"/>
      <c r="BP1264" s="333"/>
      <c r="BQ1264" s="333"/>
      <c r="BR1264" s="333"/>
      <c r="BS1264" s="333"/>
      <c r="BT1264" s="333"/>
      <c r="BU1264" s="333"/>
      <c r="BV1264" s="333"/>
      <c r="BW1264" s="333"/>
      <c r="BX1264" s="333"/>
      <c r="BY1264" s="333"/>
      <c r="BZ1264" s="333"/>
      <c r="CA1264" s="333"/>
      <c r="CB1264" s="333"/>
      <c r="CC1264" s="333"/>
      <c r="CD1264" s="333"/>
      <c r="CE1264" s="337"/>
      <c r="CF1264" s="337"/>
      <c r="CG1264" s="337"/>
      <c r="CH1264" s="337"/>
      <c r="CI1264" s="333"/>
      <c r="CJ1264" s="333"/>
      <c r="CK1264" s="333"/>
      <c r="CL1264" s="333"/>
      <c r="CM1264" s="333"/>
      <c r="CN1264" s="333"/>
      <c r="CO1264" s="333"/>
      <c r="CP1264" s="333"/>
      <c r="CQ1264" s="337"/>
      <c r="CR1264" s="337"/>
      <c r="CS1264" s="337"/>
      <c r="CT1264" s="337"/>
      <c r="CU1264" s="337"/>
      <c r="CV1264" s="337"/>
      <c r="CW1264" s="337"/>
      <c r="CX1264" s="337"/>
      <c r="CY1264" s="337"/>
      <c r="CZ1264" s="337"/>
      <c r="DA1264" s="337"/>
      <c r="DB1264" s="337"/>
      <c r="DC1264" s="337"/>
      <c r="DD1264" s="337"/>
      <c r="DE1264" s="337"/>
      <c r="DF1264" s="337"/>
      <c r="DG1264" s="337"/>
      <c r="DH1264" s="337"/>
      <c r="DI1264" s="337"/>
      <c r="DJ1264" s="337"/>
      <c r="DK1264" s="337"/>
      <c r="DL1264" s="337"/>
      <c r="DM1264"/>
      <c r="DN1264"/>
      <c r="DO1264"/>
      <c r="EA1264" s="333"/>
      <c r="EB1264" s="333"/>
      <c r="EC1264" s="333"/>
      <c r="ED1264" s="333"/>
      <c r="EE1264" s="333"/>
      <c r="EF1264" s="333"/>
      <c r="EG1264" s="333"/>
      <c r="EH1264" s="333"/>
      <c r="EJ1264" s="66"/>
      <c r="EL1264" s="66"/>
      <c r="EM1264" s="338"/>
    </row>
    <row r="1265" spans="1:143" s="83" customFormat="1">
      <c r="A1265" s="66"/>
      <c r="B1265" s="66"/>
      <c r="C1265" s="120"/>
      <c r="D1265" s="66"/>
      <c r="E1265" s="197"/>
      <c r="F1265" s="120"/>
      <c r="G1265" s="333"/>
      <c r="H1265" s="333"/>
      <c r="I1265" s="333"/>
      <c r="J1265" s="333"/>
      <c r="K1265" s="333"/>
      <c r="L1265" s="333"/>
      <c r="M1265" s="333"/>
      <c r="N1265" s="333"/>
      <c r="O1265" s="333"/>
      <c r="P1265" s="333"/>
      <c r="Q1265" s="333"/>
      <c r="R1265" s="333"/>
      <c r="S1265" s="333"/>
      <c r="T1265" s="333"/>
      <c r="U1265" s="333"/>
      <c r="V1265" s="333"/>
      <c r="W1265" s="333"/>
      <c r="X1265" s="333"/>
      <c r="Y1265" s="333"/>
      <c r="Z1265" s="333"/>
      <c r="AA1265" s="333"/>
      <c r="AB1265" s="333"/>
      <c r="AC1265" s="333"/>
      <c r="AD1265" s="333"/>
      <c r="AE1265" s="333"/>
      <c r="AF1265" s="333"/>
      <c r="AG1265" s="333"/>
      <c r="AH1265" s="333"/>
      <c r="AI1265" s="333"/>
      <c r="AJ1265" s="333"/>
      <c r="AK1265" s="333"/>
      <c r="AL1265" s="333"/>
      <c r="AM1265" s="333"/>
      <c r="AN1265" s="333"/>
      <c r="AO1265"/>
      <c r="AP1265"/>
      <c r="AQ1265"/>
      <c r="AR1265"/>
      <c r="AS1265" s="333"/>
      <c r="AT1265" s="333"/>
      <c r="AU1265" s="333"/>
      <c r="AV1265" s="333"/>
      <c r="AW1265" s="333"/>
      <c r="AX1265" s="333"/>
      <c r="AY1265" s="333"/>
      <c r="AZ1265" s="333"/>
      <c r="BA1265"/>
      <c r="BB1265"/>
      <c r="BC1265"/>
      <c r="BD1265"/>
      <c r="BE1265"/>
      <c r="BF1265"/>
      <c r="BG1265" s="333"/>
      <c r="BH1265" s="333"/>
      <c r="BI1265" s="333"/>
      <c r="BJ1265" s="333"/>
      <c r="BK1265" s="333"/>
      <c r="BL1265" s="333"/>
      <c r="BM1265" s="333"/>
      <c r="BN1265" s="333"/>
      <c r="BO1265" s="333"/>
      <c r="BP1265" s="333"/>
      <c r="BQ1265" s="333"/>
      <c r="BR1265" s="333"/>
      <c r="BS1265" s="333"/>
      <c r="BT1265" s="333"/>
      <c r="BU1265" s="333"/>
      <c r="BV1265" s="333"/>
      <c r="BW1265" s="333"/>
      <c r="BX1265" s="333"/>
      <c r="BY1265" s="333"/>
      <c r="BZ1265" s="333"/>
      <c r="CA1265" s="333"/>
      <c r="CB1265" s="333"/>
      <c r="CC1265" s="333"/>
      <c r="CD1265" s="333"/>
      <c r="CE1265" s="337"/>
      <c r="CF1265" s="337"/>
      <c r="CG1265" s="337"/>
      <c r="CH1265" s="337"/>
      <c r="CI1265" s="333"/>
      <c r="CJ1265" s="333"/>
      <c r="CK1265" s="333"/>
      <c r="CL1265" s="333"/>
      <c r="CM1265" s="333"/>
      <c r="CN1265" s="333"/>
      <c r="CO1265" s="333"/>
      <c r="CP1265" s="333"/>
      <c r="CQ1265" s="337"/>
      <c r="CR1265" s="337"/>
      <c r="CS1265" s="337"/>
      <c r="CT1265" s="337"/>
      <c r="CU1265" s="337"/>
      <c r="CV1265" s="337"/>
      <c r="CW1265" s="337"/>
      <c r="CX1265" s="337"/>
      <c r="CY1265" s="337"/>
      <c r="CZ1265" s="337"/>
      <c r="DA1265" s="337"/>
      <c r="DB1265" s="337"/>
      <c r="DC1265" s="337"/>
      <c r="DD1265" s="337"/>
      <c r="DE1265" s="337"/>
      <c r="DF1265" s="337"/>
      <c r="DG1265" s="337"/>
      <c r="DH1265" s="337"/>
      <c r="DI1265" s="337"/>
      <c r="DJ1265" s="337"/>
      <c r="DK1265" s="337"/>
      <c r="DL1265" s="337"/>
      <c r="DM1265"/>
      <c r="DN1265"/>
      <c r="DO1265"/>
      <c r="EA1265" s="333"/>
      <c r="EB1265" s="333"/>
      <c r="EC1265" s="333"/>
      <c r="ED1265" s="333"/>
      <c r="EE1265" s="333"/>
      <c r="EF1265" s="333"/>
      <c r="EG1265" s="333"/>
      <c r="EH1265" s="333"/>
      <c r="EJ1265" s="66"/>
      <c r="EL1265" s="66"/>
      <c r="EM1265" s="338"/>
    </row>
    <row r="1266" spans="1:143" s="83" customFormat="1">
      <c r="A1266" s="66"/>
      <c r="B1266" s="66"/>
      <c r="C1266" s="120"/>
      <c r="D1266" s="66"/>
      <c r="E1266" s="197"/>
      <c r="F1266" s="120"/>
      <c r="G1266" s="333"/>
      <c r="H1266" s="333"/>
      <c r="I1266" s="333"/>
      <c r="J1266" s="333"/>
      <c r="K1266" s="333"/>
      <c r="L1266" s="333"/>
      <c r="M1266" s="333"/>
      <c r="N1266" s="333"/>
      <c r="O1266" s="333"/>
      <c r="P1266" s="333"/>
      <c r="Q1266" s="333"/>
      <c r="R1266" s="333"/>
      <c r="S1266" s="333"/>
      <c r="T1266" s="333"/>
      <c r="U1266" s="333"/>
      <c r="V1266" s="333"/>
      <c r="W1266" s="333"/>
      <c r="X1266" s="333"/>
      <c r="Y1266" s="333"/>
      <c r="Z1266" s="333"/>
      <c r="AA1266" s="333"/>
      <c r="AB1266" s="333"/>
      <c r="AC1266" s="333"/>
      <c r="AD1266" s="333"/>
      <c r="AE1266" s="333"/>
      <c r="AF1266" s="333"/>
      <c r="AG1266" s="333"/>
      <c r="AH1266" s="333"/>
      <c r="AI1266" s="333"/>
      <c r="AJ1266" s="333"/>
      <c r="AK1266" s="333"/>
      <c r="AL1266" s="333"/>
      <c r="AM1266" s="333"/>
      <c r="AN1266" s="333"/>
      <c r="AO1266"/>
      <c r="AP1266"/>
      <c r="AQ1266"/>
      <c r="AR1266"/>
      <c r="AS1266" s="333"/>
      <c r="AT1266" s="333"/>
      <c r="AU1266" s="333"/>
      <c r="AV1266" s="333"/>
      <c r="AW1266" s="333"/>
      <c r="AX1266" s="333"/>
      <c r="AY1266" s="333"/>
      <c r="AZ1266" s="333"/>
      <c r="BA1266"/>
      <c r="BB1266"/>
      <c r="BC1266"/>
      <c r="BD1266"/>
      <c r="BE1266"/>
      <c r="BF1266"/>
      <c r="BG1266" s="333"/>
      <c r="BH1266" s="333"/>
      <c r="BI1266" s="333"/>
      <c r="BJ1266" s="333"/>
      <c r="BK1266" s="333"/>
      <c r="BL1266" s="333"/>
      <c r="BM1266" s="333"/>
      <c r="BN1266" s="333"/>
      <c r="BO1266" s="333"/>
      <c r="BP1266" s="333"/>
      <c r="BQ1266" s="333"/>
      <c r="BR1266" s="333"/>
      <c r="BS1266" s="333"/>
      <c r="BT1266" s="333"/>
      <c r="BU1266" s="333"/>
      <c r="BV1266" s="333"/>
      <c r="BW1266" s="333"/>
      <c r="BX1266" s="333"/>
      <c r="BY1266" s="333"/>
      <c r="BZ1266" s="333"/>
      <c r="CA1266" s="333"/>
      <c r="CB1266" s="333"/>
      <c r="CC1266" s="333"/>
      <c r="CD1266" s="333"/>
      <c r="CE1266" s="337"/>
      <c r="CF1266" s="337"/>
      <c r="CG1266" s="337"/>
      <c r="CH1266" s="337"/>
      <c r="CI1266" s="333"/>
      <c r="CJ1266" s="333"/>
      <c r="CK1266" s="333"/>
      <c r="CL1266" s="333"/>
      <c r="CM1266" s="333"/>
      <c r="CN1266" s="333"/>
      <c r="CO1266" s="333"/>
      <c r="CP1266" s="333"/>
      <c r="CQ1266" s="337"/>
      <c r="CR1266" s="337"/>
      <c r="CS1266" s="337"/>
      <c r="CT1266" s="337"/>
      <c r="CU1266" s="337"/>
      <c r="CV1266" s="337"/>
      <c r="CW1266" s="337"/>
      <c r="CX1266" s="337"/>
      <c r="CY1266" s="337"/>
      <c r="CZ1266" s="337"/>
      <c r="DA1266" s="337"/>
      <c r="DB1266" s="337"/>
      <c r="DC1266" s="337"/>
      <c r="DD1266" s="337"/>
      <c r="DE1266" s="337"/>
      <c r="DF1266" s="337"/>
      <c r="DG1266" s="337"/>
      <c r="DH1266" s="337"/>
      <c r="DI1266" s="337"/>
      <c r="DJ1266" s="337"/>
      <c r="DK1266" s="337"/>
      <c r="DL1266" s="337"/>
      <c r="DM1266"/>
      <c r="DN1266"/>
      <c r="DO1266"/>
      <c r="EA1266" s="333"/>
      <c r="EB1266" s="333"/>
      <c r="EC1266" s="333"/>
      <c r="ED1266" s="333"/>
      <c r="EE1266" s="333"/>
      <c r="EF1266" s="333"/>
      <c r="EG1266" s="333"/>
      <c r="EH1266" s="333"/>
      <c r="EJ1266" s="66"/>
      <c r="EL1266" s="66"/>
      <c r="EM1266" s="338"/>
    </row>
    <row r="1267" spans="1:143" s="83" customFormat="1">
      <c r="A1267" s="66"/>
      <c r="B1267" s="66"/>
      <c r="C1267" s="120"/>
      <c r="D1267" s="66"/>
      <c r="E1267" s="197"/>
      <c r="F1267" s="120"/>
      <c r="G1267" s="333"/>
      <c r="H1267" s="333"/>
      <c r="I1267" s="333"/>
      <c r="J1267" s="333"/>
      <c r="K1267" s="333"/>
      <c r="L1267" s="333"/>
      <c r="M1267" s="333"/>
      <c r="N1267" s="333"/>
      <c r="O1267" s="333"/>
      <c r="P1267" s="333"/>
      <c r="Q1267" s="333"/>
      <c r="R1267" s="333"/>
      <c r="S1267" s="333"/>
      <c r="T1267" s="333"/>
      <c r="U1267" s="333"/>
      <c r="V1267" s="333"/>
      <c r="W1267" s="333"/>
      <c r="X1267" s="333"/>
      <c r="Y1267" s="333"/>
      <c r="Z1267" s="333"/>
      <c r="AA1267" s="333"/>
      <c r="AB1267" s="333"/>
      <c r="AC1267" s="333"/>
      <c r="AD1267" s="333"/>
      <c r="AE1267" s="333"/>
      <c r="AF1267" s="333"/>
      <c r="AG1267" s="333"/>
      <c r="AH1267" s="333"/>
      <c r="AI1267" s="333"/>
      <c r="AJ1267" s="333"/>
      <c r="AK1267" s="333"/>
      <c r="AL1267" s="333"/>
      <c r="AM1267" s="333"/>
      <c r="AN1267" s="333"/>
      <c r="AO1267"/>
      <c r="AP1267"/>
      <c r="AQ1267"/>
      <c r="AR1267"/>
      <c r="AS1267" s="333"/>
      <c r="AT1267" s="333"/>
      <c r="AU1267" s="333"/>
      <c r="AV1267" s="333"/>
      <c r="AW1267" s="333"/>
      <c r="AX1267" s="333"/>
      <c r="AY1267" s="333"/>
      <c r="AZ1267" s="333"/>
      <c r="BA1267"/>
      <c r="BB1267"/>
      <c r="BC1267"/>
      <c r="BD1267"/>
      <c r="BE1267"/>
      <c r="BF1267"/>
      <c r="BG1267" s="333"/>
      <c r="BH1267" s="333"/>
      <c r="BI1267" s="333"/>
      <c r="BJ1267" s="333"/>
      <c r="BK1267" s="333"/>
      <c r="BL1267" s="333"/>
      <c r="BM1267" s="333"/>
      <c r="BN1267" s="333"/>
      <c r="BO1267" s="333"/>
      <c r="BP1267" s="333"/>
      <c r="BQ1267" s="333"/>
      <c r="BR1267" s="333"/>
      <c r="BS1267" s="333"/>
      <c r="BT1267" s="333"/>
      <c r="BU1267" s="333"/>
      <c r="BV1267" s="333"/>
      <c r="BW1267" s="333"/>
      <c r="BX1267" s="333"/>
      <c r="BY1267" s="333"/>
      <c r="BZ1267" s="333"/>
      <c r="CA1267" s="333"/>
      <c r="CB1267" s="333"/>
      <c r="CC1267" s="333"/>
      <c r="CD1267" s="333"/>
      <c r="CE1267" s="337"/>
      <c r="CF1267" s="337"/>
      <c r="CG1267" s="337"/>
      <c r="CH1267" s="337"/>
      <c r="CI1267" s="333"/>
      <c r="CJ1267" s="333"/>
      <c r="CK1267" s="333"/>
      <c r="CL1267" s="333"/>
      <c r="CM1267" s="333"/>
      <c r="CN1267" s="333"/>
      <c r="CO1267" s="333"/>
      <c r="CP1267" s="333"/>
      <c r="CQ1267" s="337"/>
      <c r="CR1267" s="337"/>
      <c r="CS1267" s="337"/>
      <c r="CT1267" s="337"/>
      <c r="CU1267" s="337"/>
      <c r="CV1267" s="337"/>
      <c r="CW1267" s="337"/>
      <c r="CX1267" s="337"/>
      <c r="CY1267" s="337"/>
      <c r="CZ1267" s="337"/>
      <c r="DA1267" s="337"/>
      <c r="DB1267" s="337"/>
      <c r="DC1267" s="337"/>
      <c r="DD1267" s="337"/>
      <c r="DE1267" s="337"/>
      <c r="DF1267" s="337"/>
      <c r="DG1267" s="337"/>
      <c r="DH1267" s="337"/>
      <c r="DI1267" s="337"/>
      <c r="DJ1267" s="337"/>
      <c r="DK1267" s="337"/>
      <c r="DL1267" s="337"/>
      <c r="DM1267"/>
      <c r="DN1267"/>
      <c r="DO1267"/>
      <c r="EA1267" s="333"/>
      <c r="EB1267" s="333"/>
      <c r="EC1267" s="333"/>
      <c r="ED1267" s="333"/>
      <c r="EE1267" s="333"/>
      <c r="EF1267" s="333"/>
      <c r="EG1267" s="333"/>
      <c r="EH1267" s="333"/>
      <c r="EJ1267" s="66"/>
      <c r="EL1267" s="66"/>
      <c r="EM1267" s="338"/>
    </row>
    <row r="1268" spans="1:143" s="83" customFormat="1">
      <c r="A1268" s="66"/>
      <c r="B1268" s="66"/>
      <c r="C1268" s="120"/>
      <c r="D1268" s="66"/>
      <c r="E1268" s="197"/>
      <c r="F1268" s="120"/>
      <c r="G1268" s="333"/>
      <c r="H1268" s="333"/>
      <c r="I1268" s="333"/>
      <c r="J1268" s="333"/>
      <c r="K1268" s="333"/>
      <c r="L1268" s="333"/>
      <c r="M1268" s="333"/>
      <c r="N1268" s="333"/>
      <c r="O1268" s="333"/>
      <c r="P1268" s="333"/>
      <c r="Q1268" s="333"/>
      <c r="R1268" s="333"/>
      <c r="S1268" s="333"/>
      <c r="T1268" s="333"/>
      <c r="U1268" s="333"/>
      <c r="V1268" s="333"/>
      <c r="W1268" s="333"/>
      <c r="X1268" s="333"/>
      <c r="Y1268" s="333"/>
      <c r="Z1268" s="333"/>
      <c r="AA1268" s="333"/>
      <c r="AB1268" s="333"/>
      <c r="AC1268" s="333"/>
      <c r="AD1268" s="333"/>
      <c r="AE1268" s="333"/>
      <c r="AF1268" s="333"/>
      <c r="AG1268" s="333"/>
      <c r="AH1268" s="333"/>
      <c r="AI1268" s="333"/>
      <c r="AJ1268" s="333"/>
      <c r="AK1268" s="333"/>
      <c r="AL1268" s="333"/>
      <c r="AM1268" s="333"/>
      <c r="AN1268" s="333"/>
      <c r="AO1268"/>
      <c r="AP1268"/>
      <c r="AQ1268"/>
      <c r="AR1268"/>
      <c r="AS1268" s="333"/>
      <c r="AT1268" s="333"/>
      <c r="AU1268" s="333"/>
      <c r="AV1268" s="333"/>
      <c r="AW1268" s="333"/>
      <c r="AX1268" s="333"/>
      <c r="AY1268" s="333"/>
      <c r="AZ1268" s="333"/>
      <c r="BA1268"/>
      <c r="BB1268"/>
      <c r="BC1268"/>
      <c r="BD1268"/>
      <c r="BE1268"/>
      <c r="BF1268"/>
      <c r="BG1268" s="333"/>
      <c r="BH1268" s="333"/>
      <c r="BI1268" s="333"/>
      <c r="BJ1268" s="333"/>
      <c r="BK1268" s="333"/>
      <c r="BL1268" s="333"/>
      <c r="BM1268" s="333"/>
      <c r="BN1268" s="333"/>
      <c r="BO1268" s="333"/>
      <c r="BP1268" s="333"/>
      <c r="BQ1268" s="333"/>
      <c r="BR1268" s="333"/>
      <c r="BS1268" s="333"/>
      <c r="BT1268" s="333"/>
      <c r="BU1268" s="333"/>
      <c r="BV1268" s="333"/>
      <c r="BW1268" s="333"/>
      <c r="BX1268" s="333"/>
      <c r="BY1268" s="333"/>
      <c r="BZ1268" s="333"/>
      <c r="CA1268" s="333"/>
      <c r="CB1268" s="333"/>
      <c r="CC1268" s="333"/>
      <c r="CD1268" s="333"/>
      <c r="CE1268" s="337"/>
      <c r="CF1268" s="337"/>
      <c r="CG1268" s="337"/>
      <c r="CH1268" s="337"/>
      <c r="CI1268" s="333"/>
      <c r="CJ1268" s="333"/>
      <c r="CK1268" s="333"/>
      <c r="CL1268" s="333"/>
      <c r="CM1268" s="333"/>
      <c r="CN1268" s="333"/>
      <c r="CO1268" s="333"/>
      <c r="CP1268" s="333"/>
      <c r="CQ1268" s="337"/>
      <c r="CR1268" s="337"/>
      <c r="CS1268" s="337"/>
      <c r="CT1268" s="337"/>
      <c r="CU1268" s="337"/>
      <c r="CV1268" s="337"/>
      <c r="CW1268" s="337"/>
      <c r="CX1268" s="337"/>
      <c r="CY1268" s="337"/>
      <c r="CZ1268" s="337"/>
      <c r="DA1268" s="337"/>
      <c r="DB1268" s="337"/>
      <c r="DC1268" s="337"/>
      <c r="DD1268" s="337"/>
      <c r="DE1268" s="337"/>
      <c r="DF1268" s="337"/>
      <c r="DG1268" s="337"/>
      <c r="DH1268" s="337"/>
      <c r="DI1268" s="337"/>
      <c r="DJ1268" s="337"/>
      <c r="DK1268" s="337"/>
      <c r="DL1268" s="337"/>
      <c r="DM1268"/>
      <c r="DN1268"/>
      <c r="DO1268"/>
      <c r="EA1268" s="333"/>
      <c r="EB1268" s="333"/>
      <c r="EC1268" s="333"/>
      <c r="ED1268" s="333"/>
      <c r="EE1268" s="333"/>
      <c r="EF1268" s="333"/>
      <c r="EG1268" s="333"/>
      <c r="EH1268" s="333"/>
      <c r="EJ1268" s="66"/>
      <c r="EL1268" s="66"/>
      <c r="EM1268" s="338"/>
    </row>
    <row r="1269" spans="1:143" s="83" customFormat="1">
      <c r="A1269" s="66"/>
      <c r="B1269" s="66"/>
      <c r="C1269" s="120"/>
      <c r="D1269" s="66"/>
      <c r="E1269" s="197"/>
      <c r="F1269" s="120"/>
      <c r="G1269" s="333"/>
      <c r="H1269" s="333"/>
      <c r="I1269" s="333"/>
      <c r="J1269" s="333"/>
      <c r="K1269" s="333"/>
      <c r="L1269" s="333"/>
      <c r="M1269" s="333"/>
      <c r="N1269" s="333"/>
      <c r="O1269" s="333"/>
      <c r="P1269" s="333"/>
      <c r="Q1269" s="333"/>
      <c r="R1269" s="333"/>
      <c r="S1269" s="333"/>
      <c r="T1269" s="333"/>
      <c r="U1269" s="333"/>
      <c r="V1269" s="333"/>
      <c r="W1269" s="333"/>
      <c r="X1269" s="333"/>
      <c r="Y1269" s="333"/>
      <c r="Z1269" s="333"/>
      <c r="AA1269" s="333"/>
      <c r="AB1269" s="333"/>
      <c r="AC1269" s="333"/>
      <c r="AD1269" s="333"/>
      <c r="AE1269" s="333"/>
      <c r="AF1269" s="333"/>
      <c r="AG1269" s="333"/>
      <c r="AH1269" s="333"/>
      <c r="AI1269" s="333"/>
      <c r="AJ1269" s="333"/>
      <c r="AK1269" s="333"/>
      <c r="AL1269" s="333"/>
      <c r="AM1269" s="333"/>
      <c r="AN1269" s="333"/>
      <c r="AO1269"/>
      <c r="AP1269"/>
      <c r="AQ1269"/>
      <c r="AR1269"/>
      <c r="AS1269" s="333"/>
      <c r="AT1269" s="333"/>
      <c r="AU1269" s="333"/>
      <c r="AV1269" s="333"/>
      <c r="AW1269" s="333"/>
      <c r="AX1269" s="333"/>
      <c r="AY1269" s="333"/>
      <c r="AZ1269" s="333"/>
      <c r="BA1269"/>
      <c r="BB1269"/>
      <c r="BC1269"/>
      <c r="BD1269"/>
      <c r="BE1269"/>
      <c r="BF1269"/>
      <c r="BG1269" s="333"/>
      <c r="BH1269" s="333"/>
      <c r="BI1269" s="333"/>
      <c r="BJ1269" s="333"/>
      <c r="BK1269" s="333"/>
      <c r="BL1269" s="333"/>
      <c r="BM1269" s="333"/>
      <c r="BN1269" s="333"/>
      <c r="BO1269" s="333"/>
      <c r="BP1269" s="333"/>
      <c r="BQ1269" s="333"/>
      <c r="BR1269" s="333"/>
      <c r="BS1269" s="333"/>
      <c r="BT1269" s="333"/>
      <c r="BU1269" s="333"/>
      <c r="BV1269" s="333"/>
      <c r="BW1269" s="333"/>
      <c r="BX1269" s="333"/>
      <c r="BY1269" s="333"/>
      <c r="BZ1269" s="333"/>
      <c r="CA1269" s="333"/>
      <c r="CB1269" s="333"/>
      <c r="CC1269" s="333"/>
      <c r="CD1269" s="333"/>
      <c r="CE1269" s="337"/>
      <c r="CF1269" s="337"/>
      <c r="CG1269" s="337"/>
      <c r="CH1269" s="337"/>
      <c r="CI1269" s="333"/>
      <c r="CJ1269" s="333"/>
      <c r="CK1269" s="333"/>
      <c r="CL1269" s="333"/>
      <c r="CM1269" s="333"/>
      <c r="CN1269" s="333"/>
      <c r="CO1269" s="333"/>
      <c r="CP1269" s="333"/>
      <c r="CQ1269" s="337"/>
      <c r="CR1269" s="337"/>
      <c r="CS1269" s="337"/>
      <c r="CT1269" s="337"/>
      <c r="CU1269" s="337"/>
      <c r="CV1269" s="337"/>
      <c r="CW1269" s="337"/>
      <c r="CX1269" s="337"/>
      <c r="CY1269" s="337"/>
      <c r="CZ1269" s="337"/>
      <c r="DA1269" s="337"/>
      <c r="DB1269" s="337"/>
      <c r="DC1269" s="337"/>
      <c r="DD1269" s="337"/>
      <c r="DE1269" s="337"/>
      <c r="DF1269" s="337"/>
      <c r="DG1269" s="337"/>
      <c r="DH1269" s="337"/>
      <c r="DI1269" s="337"/>
      <c r="DJ1269" s="337"/>
      <c r="DK1269" s="337"/>
      <c r="DL1269" s="337"/>
      <c r="DM1269"/>
      <c r="DN1269"/>
      <c r="DO1269"/>
      <c r="EA1269" s="333"/>
      <c r="EB1269" s="333"/>
      <c r="EC1269" s="333"/>
      <c r="ED1269" s="333"/>
      <c r="EE1269" s="333"/>
      <c r="EF1269" s="333"/>
      <c r="EG1269" s="333"/>
      <c r="EH1269" s="333"/>
      <c r="EJ1269" s="66"/>
      <c r="EL1269" s="66"/>
      <c r="EM1269" s="338"/>
    </row>
    <row r="1270" spans="1:143" s="83" customFormat="1">
      <c r="A1270" s="66"/>
      <c r="B1270" s="66"/>
      <c r="C1270" s="120"/>
      <c r="D1270" s="66"/>
      <c r="E1270" s="197"/>
      <c r="F1270" s="120"/>
      <c r="G1270" s="333"/>
      <c r="H1270" s="333"/>
      <c r="I1270" s="333"/>
      <c r="J1270" s="333"/>
      <c r="K1270" s="333"/>
      <c r="L1270" s="333"/>
      <c r="M1270" s="333"/>
      <c r="N1270" s="333"/>
      <c r="O1270" s="333"/>
      <c r="P1270" s="333"/>
      <c r="Q1270" s="333"/>
      <c r="R1270" s="333"/>
      <c r="S1270" s="333"/>
      <c r="T1270" s="333"/>
      <c r="U1270" s="333"/>
      <c r="V1270" s="333"/>
      <c r="W1270" s="333"/>
      <c r="X1270" s="333"/>
      <c r="Y1270" s="333"/>
      <c r="Z1270" s="333"/>
      <c r="AA1270" s="333"/>
      <c r="AB1270" s="333"/>
      <c r="AC1270" s="333"/>
      <c r="AD1270" s="333"/>
      <c r="AE1270" s="333"/>
      <c r="AF1270" s="333"/>
      <c r="AG1270" s="333"/>
      <c r="AH1270" s="333"/>
      <c r="AI1270" s="333"/>
      <c r="AJ1270" s="333"/>
      <c r="AK1270" s="333"/>
      <c r="AL1270" s="333"/>
      <c r="AM1270" s="333"/>
      <c r="AN1270" s="333"/>
      <c r="AO1270"/>
      <c r="AP1270"/>
      <c r="AQ1270"/>
      <c r="AR1270"/>
      <c r="AS1270" s="333"/>
      <c r="AT1270" s="333"/>
      <c r="AU1270" s="333"/>
      <c r="AV1270" s="333"/>
      <c r="AW1270" s="333"/>
      <c r="AX1270" s="333"/>
      <c r="AY1270" s="333"/>
      <c r="AZ1270" s="333"/>
      <c r="BA1270"/>
      <c r="BB1270"/>
      <c r="BC1270"/>
      <c r="BD1270"/>
      <c r="BE1270"/>
      <c r="BF1270"/>
      <c r="BG1270" s="333"/>
      <c r="BH1270" s="333"/>
      <c r="BI1270" s="333"/>
      <c r="BJ1270" s="333"/>
      <c r="BK1270" s="333"/>
      <c r="BL1270" s="333"/>
      <c r="BM1270" s="333"/>
      <c r="BN1270" s="333"/>
      <c r="BO1270" s="333"/>
      <c r="BP1270" s="333"/>
      <c r="BQ1270" s="333"/>
      <c r="BR1270" s="333"/>
      <c r="BS1270" s="333"/>
      <c r="BT1270" s="333"/>
      <c r="BU1270" s="333"/>
      <c r="BV1270" s="333"/>
      <c r="BW1270" s="333"/>
      <c r="BX1270" s="333"/>
      <c r="BY1270" s="333"/>
      <c r="BZ1270" s="333"/>
      <c r="CA1270" s="333"/>
      <c r="CB1270" s="333"/>
      <c r="CC1270" s="333"/>
      <c r="CD1270" s="333"/>
      <c r="CE1270" s="337"/>
      <c r="CF1270" s="337"/>
      <c r="CG1270" s="337"/>
      <c r="CH1270" s="337"/>
      <c r="CI1270" s="333"/>
      <c r="CJ1270" s="333"/>
      <c r="CK1270" s="333"/>
      <c r="CL1270" s="333"/>
      <c r="CM1270" s="333"/>
      <c r="CN1270" s="333"/>
      <c r="CO1270" s="333"/>
      <c r="CP1270" s="333"/>
      <c r="CQ1270" s="337"/>
      <c r="CR1270" s="337"/>
      <c r="CS1270" s="337"/>
      <c r="CT1270" s="337"/>
      <c r="CU1270" s="337"/>
      <c r="CV1270" s="337"/>
      <c r="CW1270" s="337"/>
      <c r="CX1270" s="337"/>
      <c r="CY1270" s="337"/>
      <c r="CZ1270" s="337"/>
      <c r="DA1270" s="337"/>
      <c r="DB1270" s="337"/>
      <c r="DC1270" s="337"/>
      <c r="DD1270" s="337"/>
      <c r="DE1270" s="337"/>
      <c r="DF1270" s="337"/>
      <c r="DG1270" s="337"/>
      <c r="DH1270" s="337"/>
      <c r="DI1270" s="337"/>
      <c r="DJ1270" s="337"/>
      <c r="DK1270" s="337"/>
      <c r="DL1270" s="337"/>
      <c r="DM1270"/>
      <c r="DN1270"/>
      <c r="DO1270"/>
      <c r="EA1270" s="333"/>
      <c r="EB1270" s="333"/>
      <c r="EC1270" s="333"/>
      <c r="ED1270" s="333"/>
      <c r="EE1270" s="333"/>
      <c r="EF1270" s="333"/>
      <c r="EG1270" s="333"/>
      <c r="EH1270" s="333"/>
      <c r="EJ1270" s="66"/>
      <c r="EL1270" s="66"/>
      <c r="EM1270" s="338"/>
    </row>
    <row r="1271" spans="1:143" s="83" customFormat="1">
      <c r="A1271" s="66"/>
      <c r="B1271" s="66"/>
      <c r="C1271" s="120"/>
      <c r="D1271" s="66"/>
      <c r="E1271" s="197"/>
      <c r="F1271" s="120"/>
      <c r="G1271" s="333"/>
      <c r="H1271" s="333"/>
      <c r="I1271" s="333"/>
      <c r="J1271" s="333"/>
      <c r="K1271" s="333"/>
      <c r="L1271" s="333"/>
      <c r="M1271" s="333"/>
      <c r="N1271" s="333"/>
      <c r="O1271" s="333"/>
      <c r="P1271" s="333"/>
      <c r="Q1271" s="333"/>
      <c r="R1271" s="333"/>
      <c r="S1271" s="333"/>
      <c r="T1271" s="333"/>
      <c r="U1271" s="333"/>
      <c r="V1271" s="333"/>
      <c r="W1271" s="333"/>
      <c r="X1271" s="333"/>
      <c r="Y1271" s="333"/>
      <c r="Z1271" s="333"/>
      <c r="AA1271" s="333"/>
      <c r="AB1271" s="333"/>
      <c r="AC1271" s="333"/>
      <c r="AD1271" s="333"/>
      <c r="AE1271" s="333"/>
      <c r="AF1271" s="333"/>
      <c r="AG1271" s="333"/>
      <c r="AH1271" s="333"/>
      <c r="AI1271" s="333"/>
      <c r="AJ1271" s="333"/>
      <c r="AK1271" s="333"/>
      <c r="AL1271" s="333"/>
      <c r="AM1271" s="333"/>
      <c r="AN1271" s="333"/>
      <c r="AO1271"/>
      <c r="AP1271"/>
      <c r="AQ1271"/>
      <c r="AR1271"/>
      <c r="AS1271" s="333"/>
      <c r="AT1271" s="333"/>
      <c r="AU1271" s="333"/>
      <c r="AV1271" s="333"/>
      <c r="AW1271" s="333"/>
      <c r="AX1271" s="333"/>
      <c r="AY1271" s="333"/>
      <c r="AZ1271" s="333"/>
      <c r="BA1271"/>
      <c r="BB1271"/>
      <c r="BC1271"/>
      <c r="BD1271"/>
      <c r="BE1271"/>
      <c r="BF1271"/>
      <c r="BG1271" s="333"/>
      <c r="BH1271" s="333"/>
      <c r="BI1271" s="333"/>
      <c r="BJ1271" s="333"/>
      <c r="BK1271" s="333"/>
      <c r="BL1271" s="333"/>
      <c r="BM1271" s="333"/>
      <c r="BN1271" s="333"/>
      <c r="BO1271" s="333"/>
      <c r="BP1271" s="333"/>
      <c r="BQ1271" s="333"/>
      <c r="BR1271" s="333"/>
      <c r="BS1271" s="333"/>
      <c r="BT1271" s="333"/>
      <c r="BU1271" s="333"/>
      <c r="BV1271" s="333"/>
      <c r="BW1271" s="333"/>
      <c r="BX1271" s="333"/>
      <c r="BY1271" s="333"/>
      <c r="BZ1271" s="333"/>
      <c r="CA1271" s="333"/>
      <c r="CB1271" s="333"/>
      <c r="CC1271" s="333"/>
      <c r="CD1271" s="333"/>
      <c r="CE1271" s="337"/>
      <c r="CF1271" s="337"/>
      <c r="CG1271" s="337"/>
      <c r="CH1271" s="337"/>
      <c r="CI1271" s="333"/>
      <c r="CJ1271" s="333"/>
      <c r="CK1271" s="333"/>
      <c r="CL1271" s="333"/>
      <c r="CM1271" s="333"/>
      <c r="CN1271" s="333"/>
      <c r="CO1271" s="333"/>
      <c r="CP1271" s="333"/>
      <c r="CQ1271" s="337"/>
      <c r="CR1271" s="337"/>
      <c r="CS1271" s="337"/>
      <c r="CT1271" s="337"/>
      <c r="CU1271" s="337"/>
      <c r="CV1271" s="337"/>
      <c r="CW1271" s="337"/>
      <c r="CX1271" s="337"/>
      <c r="CY1271" s="337"/>
      <c r="CZ1271" s="337"/>
      <c r="DA1271" s="337"/>
      <c r="DB1271" s="337"/>
      <c r="DC1271" s="337"/>
      <c r="DD1271" s="337"/>
      <c r="DE1271" s="337"/>
      <c r="DF1271" s="337"/>
      <c r="DG1271" s="337"/>
      <c r="DH1271" s="337"/>
      <c r="DI1271" s="337"/>
      <c r="DJ1271" s="337"/>
      <c r="DK1271" s="337"/>
      <c r="DL1271" s="337"/>
      <c r="DM1271"/>
      <c r="DN1271"/>
      <c r="DO1271"/>
      <c r="EA1271" s="333"/>
      <c r="EB1271" s="333"/>
      <c r="EC1271" s="333"/>
      <c r="ED1271" s="333"/>
      <c r="EE1271" s="333"/>
      <c r="EF1271" s="333"/>
      <c r="EG1271" s="333"/>
      <c r="EH1271" s="333"/>
      <c r="EJ1271" s="66"/>
      <c r="EL1271" s="66"/>
      <c r="EM1271" s="338"/>
    </row>
    <row r="1272" spans="1:143" s="83" customFormat="1">
      <c r="A1272" s="66"/>
      <c r="B1272" s="66"/>
      <c r="C1272" s="120"/>
      <c r="D1272" s="66"/>
      <c r="E1272" s="197"/>
      <c r="F1272" s="120"/>
      <c r="G1272" s="333"/>
      <c r="H1272" s="333"/>
      <c r="I1272" s="333"/>
      <c r="J1272" s="333"/>
      <c r="K1272" s="333"/>
      <c r="L1272" s="333"/>
      <c r="M1272" s="333"/>
      <c r="N1272" s="333"/>
      <c r="O1272" s="333"/>
      <c r="P1272" s="333"/>
      <c r="Q1272" s="333"/>
      <c r="R1272" s="333"/>
      <c r="S1272" s="333"/>
      <c r="T1272" s="333"/>
      <c r="U1272" s="333"/>
      <c r="V1272" s="333"/>
      <c r="W1272" s="333"/>
      <c r="X1272" s="333"/>
      <c r="Y1272" s="333"/>
      <c r="Z1272" s="333"/>
      <c r="AA1272" s="333"/>
      <c r="AB1272" s="333"/>
      <c r="AC1272" s="333"/>
      <c r="AD1272" s="333"/>
      <c r="AE1272" s="333"/>
      <c r="AF1272" s="333"/>
      <c r="AG1272" s="333"/>
      <c r="AH1272" s="333"/>
      <c r="AI1272" s="333"/>
      <c r="AJ1272" s="333"/>
      <c r="AK1272" s="333"/>
      <c r="AL1272" s="333"/>
      <c r="AM1272" s="333"/>
      <c r="AN1272" s="333"/>
      <c r="AO1272"/>
      <c r="AP1272"/>
      <c r="AQ1272"/>
      <c r="AR1272"/>
      <c r="AS1272" s="333"/>
      <c r="AT1272" s="333"/>
      <c r="AU1272" s="333"/>
      <c r="AV1272" s="333"/>
      <c r="AW1272" s="333"/>
      <c r="AX1272" s="333"/>
      <c r="AY1272" s="333"/>
      <c r="AZ1272" s="333"/>
      <c r="BA1272"/>
      <c r="BB1272"/>
      <c r="BC1272"/>
      <c r="BD1272"/>
      <c r="BE1272"/>
      <c r="BF1272"/>
      <c r="BG1272" s="333"/>
      <c r="BH1272" s="333"/>
      <c r="BI1272" s="333"/>
      <c r="BJ1272" s="333"/>
      <c r="BK1272" s="333"/>
      <c r="BL1272" s="333"/>
      <c r="BM1272" s="333"/>
      <c r="BN1272" s="333"/>
      <c r="BO1272" s="333"/>
      <c r="BP1272" s="333"/>
      <c r="BQ1272" s="333"/>
      <c r="BR1272" s="333"/>
      <c r="BS1272" s="333"/>
      <c r="BT1272" s="333"/>
      <c r="BU1272" s="333"/>
      <c r="BV1272" s="333"/>
      <c r="BW1272" s="333"/>
      <c r="BX1272" s="333"/>
      <c r="BY1272" s="333"/>
      <c r="BZ1272" s="333"/>
      <c r="CA1272" s="333"/>
      <c r="CB1272" s="333"/>
      <c r="CC1272" s="333"/>
      <c r="CD1272" s="333"/>
      <c r="CE1272" s="337"/>
      <c r="CF1272" s="337"/>
      <c r="CG1272" s="337"/>
      <c r="CH1272" s="337"/>
      <c r="CI1272" s="333"/>
      <c r="CJ1272" s="333"/>
      <c r="CK1272" s="333"/>
      <c r="CL1272" s="333"/>
      <c r="CM1272" s="333"/>
      <c r="CN1272" s="333"/>
      <c r="CO1272" s="333"/>
      <c r="CP1272" s="333"/>
      <c r="CQ1272" s="337"/>
      <c r="CR1272" s="337"/>
      <c r="CS1272" s="337"/>
      <c r="CT1272" s="337"/>
      <c r="CU1272" s="337"/>
      <c r="CV1272" s="337"/>
      <c r="CW1272" s="337"/>
      <c r="CX1272" s="337"/>
      <c r="CY1272" s="337"/>
      <c r="CZ1272" s="337"/>
      <c r="DA1272" s="337"/>
      <c r="DB1272" s="337"/>
      <c r="DC1272" s="337"/>
      <c r="DD1272" s="337"/>
      <c r="DE1272" s="337"/>
      <c r="DF1272" s="337"/>
      <c r="DG1272" s="337"/>
      <c r="DH1272" s="337"/>
      <c r="DI1272" s="337"/>
      <c r="DJ1272" s="337"/>
      <c r="DK1272" s="337"/>
      <c r="DL1272" s="337"/>
      <c r="DM1272"/>
      <c r="DN1272"/>
      <c r="DO1272"/>
      <c r="EA1272" s="333"/>
      <c r="EB1272" s="333"/>
      <c r="EC1272" s="333"/>
      <c r="ED1272" s="333"/>
      <c r="EE1272" s="333"/>
      <c r="EF1272" s="333"/>
      <c r="EG1272" s="333"/>
      <c r="EH1272" s="333"/>
      <c r="EJ1272" s="66"/>
      <c r="EL1272" s="66"/>
      <c r="EM1272" s="338"/>
    </row>
    <row r="1273" spans="1:143" s="83" customFormat="1">
      <c r="A1273" s="66"/>
      <c r="B1273" s="66"/>
      <c r="C1273" s="120"/>
      <c r="D1273" s="66"/>
      <c r="E1273" s="197"/>
      <c r="F1273" s="120"/>
      <c r="G1273" s="333"/>
      <c r="H1273" s="333"/>
      <c r="I1273" s="333"/>
      <c r="J1273" s="333"/>
      <c r="K1273" s="333"/>
      <c r="L1273" s="333"/>
      <c r="M1273" s="333"/>
      <c r="N1273" s="333"/>
      <c r="O1273" s="333"/>
      <c r="P1273" s="333"/>
      <c r="Q1273" s="333"/>
      <c r="R1273" s="333"/>
      <c r="S1273" s="333"/>
      <c r="T1273" s="333"/>
      <c r="U1273" s="333"/>
      <c r="V1273" s="333"/>
      <c r="W1273" s="333"/>
      <c r="X1273" s="333"/>
      <c r="Y1273" s="333"/>
      <c r="Z1273" s="333"/>
      <c r="AA1273" s="333"/>
      <c r="AB1273" s="333"/>
      <c r="AC1273" s="333"/>
      <c r="AD1273" s="333"/>
      <c r="AE1273" s="333"/>
      <c r="AF1273" s="333"/>
      <c r="AG1273" s="333"/>
      <c r="AH1273" s="333"/>
      <c r="AI1273" s="333"/>
      <c r="AJ1273" s="333"/>
      <c r="AK1273" s="333"/>
      <c r="AL1273" s="333"/>
      <c r="AM1273" s="333"/>
      <c r="AN1273" s="333"/>
      <c r="AO1273"/>
      <c r="AP1273"/>
      <c r="AQ1273"/>
      <c r="AR1273"/>
      <c r="AS1273" s="333"/>
      <c r="AT1273" s="333"/>
      <c r="AU1273" s="333"/>
      <c r="AV1273" s="333"/>
      <c r="AW1273" s="333"/>
      <c r="AX1273" s="333"/>
      <c r="AY1273" s="333"/>
      <c r="AZ1273" s="333"/>
      <c r="BA1273"/>
      <c r="BB1273"/>
      <c r="BC1273"/>
      <c r="BD1273"/>
      <c r="BE1273"/>
      <c r="BF1273"/>
      <c r="BG1273" s="333"/>
      <c r="BH1273" s="333"/>
      <c r="BI1273" s="333"/>
      <c r="BJ1273" s="333"/>
      <c r="BK1273" s="333"/>
      <c r="BL1273" s="333"/>
      <c r="BM1273" s="333"/>
      <c r="BN1273" s="333"/>
      <c r="BO1273" s="333"/>
      <c r="BP1273" s="333"/>
      <c r="BQ1273" s="333"/>
      <c r="BR1273" s="333"/>
      <c r="BS1273" s="333"/>
      <c r="BT1273" s="333"/>
      <c r="BU1273" s="333"/>
      <c r="BV1273" s="333"/>
      <c r="BW1273" s="333"/>
      <c r="BX1273" s="333"/>
      <c r="BY1273" s="333"/>
      <c r="BZ1273" s="333"/>
      <c r="CA1273" s="333"/>
      <c r="CB1273" s="333"/>
      <c r="CC1273" s="333"/>
      <c r="CD1273" s="333"/>
      <c r="CE1273" s="337"/>
      <c r="CF1273" s="337"/>
      <c r="CG1273" s="337"/>
      <c r="CH1273" s="337"/>
      <c r="CI1273" s="333"/>
      <c r="CJ1273" s="333"/>
      <c r="CK1273" s="333"/>
      <c r="CL1273" s="333"/>
      <c r="CM1273" s="333"/>
      <c r="CN1273" s="333"/>
      <c r="CO1273" s="333"/>
      <c r="CP1273" s="333"/>
      <c r="CQ1273" s="337"/>
      <c r="CR1273" s="337"/>
      <c r="CS1273" s="337"/>
      <c r="CT1273" s="337"/>
      <c r="CU1273" s="337"/>
      <c r="CV1273" s="337"/>
      <c r="CW1273" s="337"/>
      <c r="CX1273" s="337"/>
      <c r="CY1273" s="337"/>
      <c r="CZ1273" s="337"/>
      <c r="DA1273" s="337"/>
      <c r="DB1273" s="337"/>
      <c r="DC1273" s="337"/>
      <c r="DD1273" s="337"/>
      <c r="DE1273" s="337"/>
      <c r="DF1273" s="337"/>
      <c r="DG1273" s="337"/>
      <c r="DH1273" s="337"/>
      <c r="DI1273" s="337"/>
      <c r="DJ1273" s="337"/>
      <c r="DK1273" s="337"/>
      <c r="DL1273" s="337"/>
      <c r="DM1273"/>
      <c r="DN1273"/>
      <c r="DO1273"/>
      <c r="EA1273" s="333"/>
      <c r="EB1273" s="333"/>
      <c r="EC1273" s="333"/>
      <c r="ED1273" s="333"/>
      <c r="EE1273" s="333"/>
      <c r="EF1273" s="333"/>
      <c r="EG1273" s="333"/>
      <c r="EH1273" s="333"/>
      <c r="EJ1273" s="66"/>
      <c r="EL1273" s="66"/>
      <c r="EM1273" s="338"/>
    </row>
    <row r="1274" spans="1:143" s="83" customFormat="1">
      <c r="A1274" s="66"/>
      <c r="B1274" s="66"/>
      <c r="C1274" s="120"/>
      <c r="D1274" s="66"/>
      <c r="E1274" s="197"/>
      <c r="F1274" s="120"/>
      <c r="G1274" s="333"/>
      <c r="H1274" s="333"/>
      <c r="I1274" s="333"/>
      <c r="J1274" s="333"/>
      <c r="K1274" s="333"/>
      <c r="L1274" s="333"/>
      <c r="M1274" s="333"/>
      <c r="N1274" s="333"/>
      <c r="O1274" s="333"/>
      <c r="P1274" s="333"/>
      <c r="Q1274" s="333"/>
      <c r="R1274" s="333"/>
      <c r="S1274" s="333"/>
      <c r="T1274" s="333"/>
      <c r="U1274" s="333"/>
      <c r="V1274" s="333"/>
      <c r="W1274" s="333"/>
      <c r="X1274" s="333"/>
      <c r="Y1274" s="333"/>
      <c r="Z1274" s="333"/>
      <c r="AA1274" s="333"/>
      <c r="AB1274" s="333"/>
      <c r="AC1274" s="333"/>
      <c r="AD1274" s="333"/>
      <c r="AE1274" s="333"/>
      <c r="AF1274" s="333"/>
      <c r="AG1274" s="333"/>
      <c r="AH1274" s="333"/>
      <c r="AI1274" s="333"/>
      <c r="AJ1274" s="333"/>
      <c r="AK1274" s="333"/>
      <c r="AL1274" s="333"/>
      <c r="AM1274" s="333"/>
      <c r="AN1274" s="333"/>
      <c r="AO1274"/>
      <c r="AP1274"/>
      <c r="AQ1274"/>
      <c r="AR1274"/>
      <c r="AS1274" s="333"/>
      <c r="AT1274" s="333"/>
      <c r="AU1274" s="333"/>
      <c r="AV1274" s="333"/>
      <c r="AW1274" s="333"/>
      <c r="AX1274" s="333"/>
      <c r="AY1274" s="333"/>
      <c r="AZ1274" s="333"/>
      <c r="BA1274"/>
      <c r="BB1274"/>
      <c r="BC1274"/>
      <c r="BD1274"/>
      <c r="BE1274"/>
      <c r="BF1274"/>
      <c r="BG1274" s="333"/>
      <c r="BH1274" s="333"/>
      <c r="BI1274" s="333"/>
      <c r="BJ1274" s="333"/>
      <c r="BK1274" s="333"/>
      <c r="BL1274" s="333"/>
      <c r="BM1274" s="333"/>
      <c r="BN1274" s="333"/>
      <c r="BO1274" s="333"/>
      <c r="BP1274" s="333"/>
      <c r="BQ1274" s="333"/>
      <c r="BR1274" s="333"/>
      <c r="BS1274" s="333"/>
      <c r="BT1274" s="333"/>
      <c r="BU1274" s="333"/>
      <c r="BV1274" s="333"/>
      <c r="BW1274" s="333"/>
      <c r="BX1274" s="333"/>
      <c r="BY1274" s="333"/>
      <c r="BZ1274" s="333"/>
      <c r="CA1274" s="333"/>
      <c r="CB1274" s="333"/>
      <c r="CC1274" s="333"/>
      <c r="CD1274" s="333"/>
      <c r="CE1274" s="337"/>
      <c r="CF1274" s="337"/>
      <c r="CG1274" s="337"/>
      <c r="CH1274" s="337"/>
      <c r="CI1274" s="333"/>
      <c r="CJ1274" s="333"/>
      <c r="CK1274" s="333"/>
      <c r="CL1274" s="333"/>
      <c r="CM1274" s="333"/>
      <c r="CN1274" s="333"/>
      <c r="CO1274" s="333"/>
      <c r="CP1274" s="333"/>
      <c r="CQ1274" s="337"/>
      <c r="CR1274" s="337"/>
      <c r="CS1274" s="337"/>
      <c r="CT1274" s="337"/>
      <c r="CU1274" s="337"/>
      <c r="CV1274" s="337"/>
      <c r="CW1274" s="337"/>
      <c r="CX1274" s="337"/>
      <c r="CY1274" s="337"/>
      <c r="CZ1274" s="337"/>
      <c r="DA1274" s="337"/>
      <c r="DB1274" s="337"/>
      <c r="DC1274" s="337"/>
      <c r="DD1274" s="337"/>
      <c r="DE1274" s="337"/>
      <c r="DF1274" s="337"/>
      <c r="DG1274" s="337"/>
      <c r="DH1274" s="337"/>
      <c r="DI1274" s="337"/>
      <c r="DJ1274" s="337"/>
      <c r="DK1274" s="337"/>
      <c r="DL1274" s="337"/>
      <c r="DM1274"/>
      <c r="DN1274"/>
      <c r="DO1274"/>
      <c r="EA1274" s="333"/>
      <c r="EB1274" s="333"/>
      <c r="EC1274" s="333"/>
      <c r="ED1274" s="333"/>
      <c r="EE1274" s="333"/>
      <c r="EF1274" s="333"/>
      <c r="EG1274" s="333"/>
      <c r="EH1274" s="333"/>
      <c r="EJ1274" s="66"/>
      <c r="EL1274" s="66"/>
      <c r="EM1274" s="338"/>
    </row>
    <row r="1275" spans="1:143" s="83" customFormat="1">
      <c r="A1275" s="66"/>
      <c r="B1275" s="66"/>
      <c r="C1275" s="120"/>
      <c r="D1275" s="66"/>
      <c r="E1275" s="197"/>
      <c r="F1275" s="120"/>
      <c r="G1275" s="333"/>
      <c r="H1275" s="333"/>
      <c r="I1275" s="333"/>
      <c r="J1275" s="333"/>
      <c r="K1275" s="333"/>
      <c r="L1275" s="333"/>
      <c r="M1275" s="333"/>
      <c r="N1275" s="333"/>
      <c r="O1275" s="333"/>
      <c r="P1275" s="333"/>
      <c r="Q1275" s="333"/>
      <c r="R1275" s="333"/>
      <c r="S1275" s="333"/>
      <c r="T1275" s="333"/>
      <c r="U1275" s="333"/>
      <c r="V1275" s="333"/>
      <c r="W1275" s="333"/>
      <c r="X1275" s="333"/>
      <c r="Y1275" s="333"/>
      <c r="Z1275" s="333"/>
      <c r="AA1275" s="333"/>
      <c r="AB1275" s="333"/>
      <c r="AC1275" s="333"/>
      <c r="AD1275" s="333"/>
      <c r="AE1275" s="333"/>
      <c r="AF1275" s="333"/>
      <c r="AG1275" s="333"/>
      <c r="AH1275" s="333"/>
      <c r="AI1275" s="333"/>
      <c r="AJ1275" s="333"/>
      <c r="AK1275" s="333"/>
      <c r="AL1275" s="333"/>
      <c r="AM1275" s="333"/>
      <c r="AN1275" s="333"/>
      <c r="AO1275"/>
      <c r="AP1275"/>
      <c r="AQ1275"/>
      <c r="AR1275"/>
      <c r="AS1275" s="333"/>
      <c r="AT1275" s="333"/>
      <c r="AU1275" s="333"/>
      <c r="AV1275" s="333"/>
      <c r="AW1275" s="333"/>
      <c r="AX1275" s="333"/>
      <c r="AY1275" s="333"/>
      <c r="AZ1275" s="333"/>
      <c r="BA1275"/>
      <c r="BB1275"/>
      <c r="BC1275"/>
      <c r="BD1275"/>
      <c r="BE1275"/>
      <c r="BF1275"/>
      <c r="BG1275" s="333"/>
      <c r="BH1275" s="333"/>
      <c r="BI1275" s="333"/>
      <c r="BJ1275" s="333"/>
      <c r="BK1275" s="333"/>
      <c r="BL1275" s="333"/>
      <c r="BM1275" s="333"/>
      <c r="BN1275" s="333"/>
      <c r="BO1275" s="333"/>
      <c r="BP1275" s="333"/>
      <c r="BQ1275" s="333"/>
      <c r="BR1275" s="333"/>
      <c r="BS1275" s="333"/>
      <c r="BT1275" s="333"/>
      <c r="BU1275" s="333"/>
      <c r="BV1275" s="333"/>
      <c r="BW1275" s="333"/>
      <c r="BX1275" s="333"/>
      <c r="BY1275" s="333"/>
      <c r="BZ1275" s="333"/>
      <c r="CA1275" s="333"/>
      <c r="CB1275" s="333"/>
      <c r="CC1275" s="333"/>
      <c r="CD1275" s="333"/>
      <c r="CE1275" s="337"/>
      <c r="CF1275" s="337"/>
      <c r="CG1275" s="337"/>
      <c r="CH1275" s="337"/>
      <c r="CI1275" s="333"/>
      <c r="CJ1275" s="333"/>
      <c r="CK1275" s="333"/>
      <c r="CL1275" s="333"/>
      <c r="CM1275" s="333"/>
      <c r="CN1275" s="333"/>
      <c r="CO1275" s="333"/>
      <c r="CP1275" s="333"/>
      <c r="CQ1275" s="337"/>
      <c r="CR1275" s="337"/>
      <c r="CS1275" s="337"/>
      <c r="CT1275" s="337"/>
      <c r="CU1275" s="337"/>
      <c r="CV1275" s="337"/>
      <c r="CW1275" s="337"/>
      <c r="CX1275" s="337"/>
      <c r="CY1275" s="337"/>
      <c r="CZ1275" s="337"/>
      <c r="DA1275" s="337"/>
      <c r="DB1275" s="337"/>
      <c r="DC1275" s="337"/>
      <c r="DD1275" s="337"/>
      <c r="DE1275" s="337"/>
      <c r="DF1275" s="337"/>
      <c r="DG1275" s="337"/>
      <c r="DH1275" s="337"/>
      <c r="DI1275" s="337"/>
      <c r="DJ1275" s="337"/>
      <c r="DK1275" s="337"/>
      <c r="DL1275" s="337"/>
      <c r="DM1275"/>
      <c r="DN1275"/>
      <c r="DO1275"/>
      <c r="EA1275" s="333"/>
      <c r="EB1275" s="333"/>
      <c r="EC1275" s="333"/>
      <c r="ED1275" s="333"/>
      <c r="EE1275" s="333"/>
      <c r="EF1275" s="333"/>
      <c r="EG1275" s="333"/>
      <c r="EH1275" s="333"/>
      <c r="EJ1275" s="66"/>
      <c r="EL1275" s="66"/>
      <c r="EM1275" s="338"/>
    </row>
    <row r="1276" spans="1:143" s="83" customFormat="1">
      <c r="A1276" s="66"/>
      <c r="B1276" s="66"/>
      <c r="C1276" s="120"/>
      <c r="D1276" s="66"/>
      <c r="E1276" s="197"/>
      <c r="F1276" s="120"/>
      <c r="G1276" s="333"/>
      <c r="H1276" s="333"/>
      <c r="I1276" s="333"/>
      <c r="J1276" s="333"/>
      <c r="K1276" s="333"/>
      <c r="L1276" s="333"/>
      <c r="M1276" s="333"/>
      <c r="N1276" s="333"/>
      <c r="O1276" s="333"/>
      <c r="P1276" s="333"/>
      <c r="Q1276" s="333"/>
      <c r="R1276" s="333"/>
      <c r="S1276" s="333"/>
      <c r="T1276" s="333"/>
      <c r="U1276" s="333"/>
      <c r="V1276" s="333"/>
      <c r="W1276" s="333"/>
      <c r="X1276" s="333"/>
      <c r="Y1276" s="333"/>
      <c r="Z1276" s="333"/>
      <c r="AA1276" s="333"/>
      <c r="AB1276" s="333"/>
      <c r="AC1276" s="333"/>
      <c r="AD1276" s="333"/>
      <c r="AE1276" s="333"/>
      <c r="AF1276" s="333"/>
      <c r="AG1276" s="333"/>
      <c r="AH1276" s="333"/>
      <c r="AI1276" s="333"/>
      <c r="AJ1276" s="333"/>
      <c r="AK1276" s="333"/>
      <c r="AL1276" s="333"/>
      <c r="AM1276" s="333"/>
      <c r="AN1276" s="333"/>
      <c r="AO1276"/>
      <c r="AP1276"/>
      <c r="AQ1276"/>
      <c r="AR1276"/>
      <c r="AS1276" s="333"/>
      <c r="AT1276" s="333"/>
      <c r="AU1276" s="333"/>
      <c r="AV1276" s="333"/>
      <c r="AW1276" s="333"/>
      <c r="AX1276" s="333"/>
      <c r="AY1276" s="333"/>
      <c r="AZ1276" s="333"/>
      <c r="BA1276"/>
      <c r="BB1276"/>
      <c r="BC1276"/>
      <c r="BD1276"/>
      <c r="BE1276"/>
      <c r="BF1276"/>
      <c r="BG1276" s="333"/>
      <c r="BH1276" s="333"/>
      <c r="BI1276" s="333"/>
      <c r="BJ1276" s="333"/>
      <c r="BK1276" s="333"/>
      <c r="BL1276" s="333"/>
      <c r="BM1276" s="333"/>
      <c r="BN1276" s="333"/>
      <c r="BO1276" s="333"/>
      <c r="BP1276" s="333"/>
      <c r="BQ1276" s="333"/>
      <c r="BR1276" s="333"/>
      <c r="BS1276" s="333"/>
      <c r="BT1276" s="333"/>
      <c r="BU1276" s="333"/>
      <c r="BV1276" s="333"/>
      <c r="BW1276" s="333"/>
      <c r="BX1276" s="333"/>
      <c r="BY1276" s="333"/>
      <c r="BZ1276" s="333"/>
      <c r="CA1276" s="333"/>
      <c r="CB1276" s="333"/>
      <c r="CC1276" s="333"/>
      <c r="CD1276" s="333"/>
      <c r="CE1276" s="337"/>
      <c r="CF1276" s="337"/>
      <c r="CG1276" s="337"/>
      <c r="CH1276" s="337"/>
      <c r="CI1276" s="333"/>
      <c r="CJ1276" s="333"/>
      <c r="CK1276" s="333"/>
      <c r="CL1276" s="333"/>
      <c r="CM1276" s="333"/>
      <c r="CN1276" s="333"/>
      <c r="CO1276" s="333"/>
      <c r="CP1276" s="333"/>
      <c r="CQ1276" s="337"/>
      <c r="CR1276" s="337"/>
      <c r="CS1276" s="337"/>
      <c r="CT1276" s="337"/>
      <c r="CU1276" s="337"/>
      <c r="CV1276" s="337"/>
      <c r="CW1276" s="337"/>
      <c r="CX1276" s="337"/>
      <c r="CY1276" s="337"/>
      <c r="CZ1276" s="337"/>
      <c r="DA1276" s="337"/>
      <c r="DB1276" s="337"/>
      <c r="DC1276" s="337"/>
      <c r="DD1276" s="337"/>
      <c r="DE1276" s="337"/>
      <c r="DF1276" s="337"/>
      <c r="DG1276" s="337"/>
      <c r="DH1276" s="337"/>
      <c r="DI1276" s="337"/>
      <c r="DJ1276" s="337"/>
      <c r="DK1276" s="337"/>
      <c r="DL1276" s="337"/>
      <c r="DM1276"/>
      <c r="DN1276"/>
      <c r="DO1276"/>
      <c r="EA1276" s="333"/>
      <c r="EB1276" s="333"/>
      <c r="EC1276" s="333"/>
      <c r="ED1276" s="333"/>
      <c r="EE1276" s="333"/>
      <c r="EF1276" s="333"/>
      <c r="EG1276" s="333"/>
      <c r="EH1276" s="333"/>
      <c r="EJ1276" s="66"/>
      <c r="EL1276" s="66"/>
      <c r="EM1276" s="338"/>
    </row>
    <row r="1277" spans="1:143" s="83" customFormat="1">
      <c r="A1277" s="66"/>
      <c r="B1277" s="66"/>
      <c r="C1277" s="120"/>
      <c r="D1277" s="66"/>
      <c r="E1277" s="197"/>
      <c r="F1277" s="120"/>
      <c r="G1277" s="333"/>
      <c r="H1277" s="333"/>
      <c r="I1277" s="333"/>
      <c r="J1277" s="333"/>
      <c r="K1277" s="333"/>
      <c r="L1277" s="333"/>
      <c r="M1277" s="333"/>
      <c r="N1277" s="333"/>
      <c r="O1277" s="333"/>
      <c r="P1277" s="333"/>
      <c r="Q1277" s="333"/>
      <c r="R1277" s="333"/>
      <c r="S1277" s="333"/>
      <c r="T1277" s="333"/>
      <c r="U1277" s="333"/>
      <c r="V1277" s="333"/>
      <c r="W1277" s="333"/>
      <c r="X1277" s="333"/>
      <c r="Y1277" s="333"/>
      <c r="Z1277" s="333"/>
      <c r="AA1277" s="333"/>
      <c r="AB1277" s="333"/>
      <c r="AC1277" s="333"/>
      <c r="AD1277" s="333"/>
      <c r="AE1277" s="333"/>
      <c r="AF1277" s="333"/>
      <c r="AG1277" s="333"/>
      <c r="AH1277" s="333"/>
      <c r="AI1277" s="333"/>
      <c r="AJ1277" s="333"/>
      <c r="AK1277" s="333"/>
      <c r="AL1277" s="333"/>
      <c r="AM1277" s="333"/>
      <c r="AN1277" s="333"/>
      <c r="AO1277"/>
      <c r="AP1277"/>
      <c r="AQ1277"/>
      <c r="AR1277"/>
      <c r="AS1277" s="333"/>
      <c r="AT1277" s="333"/>
      <c r="AU1277" s="333"/>
      <c r="AV1277" s="333"/>
      <c r="AW1277" s="333"/>
      <c r="AX1277" s="333"/>
      <c r="AY1277" s="333"/>
      <c r="AZ1277" s="333"/>
      <c r="BA1277"/>
      <c r="BB1277"/>
      <c r="BC1277"/>
      <c r="BD1277"/>
      <c r="BE1277"/>
      <c r="BF1277"/>
      <c r="BG1277" s="333"/>
      <c r="BH1277" s="333"/>
      <c r="BI1277" s="333"/>
      <c r="BJ1277" s="333"/>
      <c r="BK1277" s="333"/>
      <c r="BL1277" s="333"/>
      <c r="BM1277" s="333"/>
      <c r="BN1277" s="333"/>
      <c r="BO1277" s="333"/>
      <c r="BP1277" s="333"/>
      <c r="BQ1277" s="333"/>
      <c r="BR1277" s="333"/>
      <c r="BS1277" s="333"/>
      <c r="BT1277" s="333"/>
      <c r="BU1277" s="333"/>
      <c r="BV1277" s="333"/>
      <c r="BW1277" s="333"/>
      <c r="BX1277" s="333"/>
      <c r="BY1277" s="333"/>
      <c r="BZ1277" s="333"/>
      <c r="CA1277" s="333"/>
      <c r="CB1277" s="333"/>
      <c r="CC1277" s="333"/>
      <c r="CD1277" s="333"/>
      <c r="CE1277" s="337"/>
      <c r="CF1277" s="337"/>
      <c r="CG1277" s="337"/>
      <c r="CH1277" s="337"/>
      <c r="CI1277" s="333"/>
      <c r="CJ1277" s="333"/>
      <c r="CK1277" s="333"/>
      <c r="CL1277" s="333"/>
      <c r="CM1277" s="333"/>
      <c r="CN1277" s="333"/>
      <c r="CO1277" s="333"/>
      <c r="CP1277" s="333"/>
      <c r="CQ1277" s="337"/>
      <c r="CR1277" s="337"/>
      <c r="CS1277" s="337"/>
      <c r="CT1277" s="337"/>
      <c r="CU1277" s="337"/>
      <c r="CV1277" s="337"/>
      <c r="CW1277" s="337"/>
      <c r="CX1277" s="337"/>
      <c r="CY1277" s="337"/>
      <c r="CZ1277" s="337"/>
      <c r="DA1277" s="337"/>
      <c r="DB1277" s="337"/>
      <c r="DC1277" s="337"/>
      <c r="DD1277" s="337"/>
      <c r="DE1277" s="337"/>
      <c r="DF1277" s="337"/>
      <c r="DG1277" s="337"/>
      <c r="DH1277" s="337"/>
      <c r="DI1277" s="337"/>
      <c r="DJ1277" s="337"/>
      <c r="DK1277" s="337"/>
      <c r="DL1277" s="337"/>
      <c r="DM1277"/>
      <c r="DN1277"/>
      <c r="DO1277"/>
      <c r="EA1277" s="333"/>
      <c r="EB1277" s="333"/>
      <c r="EC1277" s="333"/>
      <c r="ED1277" s="333"/>
      <c r="EE1277" s="333"/>
      <c r="EF1277" s="333"/>
      <c r="EG1277" s="333"/>
      <c r="EH1277" s="333"/>
      <c r="EJ1277" s="66"/>
      <c r="EL1277" s="66"/>
      <c r="EM1277" s="338"/>
    </row>
    <row r="1278" spans="1:143" s="83" customFormat="1">
      <c r="A1278" s="66"/>
      <c r="B1278" s="66"/>
      <c r="C1278" s="120"/>
      <c r="D1278" s="66"/>
      <c r="E1278" s="197"/>
      <c r="F1278" s="120"/>
      <c r="G1278" s="333"/>
      <c r="H1278" s="333"/>
      <c r="I1278" s="333"/>
      <c r="J1278" s="333"/>
      <c r="K1278" s="333"/>
      <c r="L1278" s="333"/>
      <c r="M1278" s="333"/>
      <c r="N1278" s="333"/>
      <c r="O1278" s="333"/>
      <c r="P1278" s="333"/>
      <c r="Q1278" s="333"/>
      <c r="R1278" s="333"/>
      <c r="S1278" s="333"/>
      <c r="T1278" s="333"/>
      <c r="U1278" s="333"/>
      <c r="V1278" s="333"/>
      <c r="W1278" s="333"/>
      <c r="X1278" s="333"/>
      <c r="Y1278" s="333"/>
      <c r="Z1278" s="333"/>
      <c r="AA1278" s="333"/>
      <c r="AB1278" s="333"/>
      <c r="AC1278" s="333"/>
      <c r="AD1278" s="333"/>
      <c r="AE1278" s="333"/>
      <c r="AF1278" s="333"/>
      <c r="AG1278" s="333"/>
      <c r="AH1278" s="333"/>
      <c r="AI1278" s="333"/>
      <c r="AJ1278" s="333"/>
      <c r="AK1278" s="333"/>
      <c r="AL1278" s="333"/>
      <c r="AM1278" s="333"/>
      <c r="AN1278" s="333"/>
      <c r="AO1278"/>
      <c r="AP1278"/>
      <c r="AQ1278"/>
      <c r="AR1278"/>
      <c r="AS1278" s="333"/>
      <c r="AT1278" s="333"/>
      <c r="AU1278" s="333"/>
      <c r="AV1278" s="333"/>
      <c r="AW1278" s="333"/>
      <c r="AX1278" s="333"/>
      <c r="AY1278" s="333"/>
      <c r="AZ1278" s="333"/>
      <c r="BA1278"/>
      <c r="BB1278"/>
      <c r="BC1278"/>
      <c r="BD1278"/>
      <c r="BE1278"/>
      <c r="BF1278"/>
      <c r="BG1278" s="333"/>
      <c r="BH1278" s="333"/>
      <c r="BI1278" s="333"/>
      <c r="BJ1278" s="333"/>
      <c r="BK1278" s="333"/>
      <c r="BL1278" s="333"/>
      <c r="BM1278" s="333"/>
      <c r="BN1278" s="333"/>
      <c r="BO1278" s="333"/>
      <c r="BP1278" s="333"/>
      <c r="BQ1278" s="333"/>
      <c r="BR1278" s="333"/>
      <c r="BS1278" s="333"/>
      <c r="BT1278" s="333"/>
      <c r="BU1278" s="333"/>
      <c r="BV1278" s="333"/>
      <c r="BW1278" s="333"/>
      <c r="BX1278" s="333"/>
      <c r="BY1278" s="333"/>
      <c r="BZ1278" s="333"/>
      <c r="CA1278" s="333"/>
      <c r="CB1278" s="333"/>
      <c r="CC1278" s="333"/>
      <c r="CD1278" s="333"/>
      <c r="CE1278" s="337"/>
      <c r="CF1278" s="337"/>
      <c r="CG1278" s="337"/>
      <c r="CH1278" s="337"/>
      <c r="CI1278" s="333"/>
      <c r="CJ1278" s="333"/>
      <c r="CK1278" s="333"/>
      <c r="CL1278" s="333"/>
      <c r="CM1278" s="333"/>
      <c r="CN1278" s="333"/>
      <c r="CO1278" s="333"/>
      <c r="CP1278" s="333"/>
      <c r="CQ1278" s="337"/>
      <c r="CR1278" s="337"/>
      <c r="CS1278" s="337"/>
      <c r="CT1278" s="337"/>
      <c r="CU1278" s="337"/>
      <c r="CV1278" s="337"/>
      <c r="CW1278" s="337"/>
      <c r="CX1278" s="337"/>
      <c r="CY1278" s="337"/>
      <c r="CZ1278" s="337"/>
      <c r="DA1278" s="337"/>
      <c r="DB1278" s="337"/>
      <c r="DC1278" s="337"/>
      <c r="DD1278" s="337"/>
      <c r="DE1278" s="337"/>
      <c r="DF1278" s="337"/>
      <c r="DG1278" s="337"/>
      <c r="DH1278" s="337"/>
      <c r="DI1278" s="337"/>
      <c r="DJ1278" s="337"/>
      <c r="DK1278" s="337"/>
      <c r="DL1278" s="337"/>
      <c r="DM1278"/>
      <c r="DN1278"/>
      <c r="DO1278"/>
      <c r="EA1278" s="333"/>
      <c r="EB1278" s="333"/>
      <c r="EC1278" s="333"/>
      <c r="ED1278" s="333"/>
      <c r="EE1278" s="333"/>
      <c r="EF1278" s="333"/>
      <c r="EG1278" s="333"/>
      <c r="EH1278" s="333"/>
      <c r="EJ1278" s="66"/>
      <c r="EL1278" s="66"/>
      <c r="EM1278" s="338"/>
    </row>
    <row r="1279" spans="1:143" s="83" customFormat="1">
      <c r="A1279" s="66"/>
      <c r="B1279" s="66"/>
      <c r="C1279" s="120"/>
      <c r="D1279" s="66"/>
      <c r="E1279" s="197"/>
      <c r="F1279" s="120"/>
      <c r="G1279" s="333"/>
      <c r="H1279" s="333"/>
      <c r="I1279" s="333"/>
      <c r="J1279" s="333"/>
      <c r="K1279" s="333"/>
      <c r="L1279" s="333"/>
      <c r="M1279" s="333"/>
      <c r="N1279" s="333"/>
      <c r="O1279" s="333"/>
      <c r="P1279" s="333"/>
      <c r="Q1279" s="333"/>
      <c r="R1279" s="333"/>
      <c r="S1279" s="333"/>
      <c r="T1279" s="333"/>
      <c r="U1279" s="333"/>
      <c r="V1279" s="333"/>
      <c r="W1279" s="333"/>
      <c r="X1279" s="333"/>
      <c r="Y1279" s="333"/>
      <c r="Z1279" s="333"/>
      <c r="AA1279" s="333"/>
      <c r="AB1279" s="333"/>
      <c r="AC1279" s="333"/>
      <c r="AD1279" s="333"/>
      <c r="AE1279" s="333"/>
      <c r="AF1279" s="333"/>
      <c r="AG1279" s="333"/>
      <c r="AH1279" s="333"/>
      <c r="AI1279" s="333"/>
      <c r="AJ1279" s="333"/>
      <c r="AK1279" s="333"/>
      <c r="AL1279" s="333"/>
      <c r="AM1279" s="333"/>
      <c r="AN1279" s="333"/>
      <c r="AO1279"/>
      <c r="AP1279"/>
      <c r="AQ1279"/>
      <c r="AR1279"/>
      <c r="AS1279" s="333"/>
      <c r="AT1279" s="333"/>
      <c r="AU1279" s="333"/>
      <c r="AV1279" s="333"/>
      <c r="AW1279" s="333"/>
      <c r="AX1279" s="333"/>
      <c r="AY1279" s="333"/>
      <c r="AZ1279" s="333"/>
      <c r="BA1279"/>
      <c r="BB1279"/>
      <c r="BC1279"/>
      <c r="BD1279"/>
      <c r="BE1279"/>
      <c r="BF1279"/>
      <c r="BG1279" s="333"/>
      <c r="BH1279" s="333"/>
      <c r="BI1279" s="333"/>
      <c r="BJ1279" s="333"/>
      <c r="BK1279" s="333"/>
      <c r="BL1279" s="333"/>
      <c r="BM1279" s="333"/>
      <c r="BN1279" s="333"/>
      <c r="BO1279" s="333"/>
      <c r="BP1279" s="333"/>
      <c r="BQ1279" s="333"/>
      <c r="BR1279" s="333"/>
      <c r="BS1279" s="333"/>
      <c r="BT1279" s="333"/>
      <c r="BU1279" s="333"/>
      <c r="BV1279" s="333"/>
      <c r="BW1279" s="333"/>
      <c r="BX1279" s="333"/>
      <c r="BY1279" s="333"/>
      <c r="BZ1279" s="333"/>
      <c r="CA1279" s="333"/>
      <c r="CB1279" s="333"/>
      <c r="CC1279" s="333"/>
      <c r="CD1279" s="333"/>
      <c r="CE1279" s="337"/>
      <c r="CF1279" s="337"/>
      <c r="CG1279" s="337"/>
      <c r="CH1279" s="337"/>
      <c r="CI1279" s="333"/>
      <c r="CJ1279" s="333"/>
      <c r="CK1279" s="333"/>
      <c r="CL1279" s="333"/>
      <c r="CM1279" s="333"/>
      <c r="CN1279" s="333"/>
      <c r="CO1279" s="333"/>
      <c r="CP1279" s="333"/>
      <c r="CQ1279" s="337"/>
      <c r="CR1279" s="337"/>
      <c r="CS1279" s="337"/>
      <c r="CT1279" s="337"/>
      <c r="CU1279" s="337"/>
      <c r="CV1279" s="337"/>
      <c r="CW1279" s="337"/>
      <c r="CX1279" s="337"/>
      <c r="CY1279" s="337"/>
      <c r="CZ1279" s="337"/>
      <c r="DA1279" s="337"/>
      <c r="DB1279" s="337"/>
      <c r="DC1279" s="337"/>
      <c r="DD1279" s="337"/>
      <c r="DE1279" s="337"/>
      <c r="DF1279" s="337"/>
      <c r="DG1279" s="337"/>
      <c r="DH1279" s="337"/>
      <c r="DI1279" s="337"/>
      <c r="DJ1279" s="337"/>
      <c r="DK1279" s="337"/>
      <c r="DL1279" s="337"/>
      <c r="DM1279"/>
      <c r="DN1279"/>
      <c r="DO1279"/>
      <c r="EA1279" s="333"/>
      <c r="EB1279" s="333"/>
      <c r="EC1279" s="333"/>
      <c r="ED1279" s="333"/>
      <c r="EE1279" s="333"/>
      <c r="EF1279" s="333"/>
      <c r="EG1279" s="333"/>
      <c r="EH1279" s="333"/>
      <c r="EJ1279" s="66"/>
      <c r="EL1279" s="66"/>
      <c r="EM1279" s="338"/>
    </row>
    <row r="1280" spans="1:143" s="83" customFormat="1">
      <c r="A1280" s="66"/>
      <c r="B1280" s="66"/>
      <c r="C1280" s="120"/>
      <c r="D1280" s="66"/>
      <c r="E1280" s="197"/>
      <c r="F1280" s="120"/>
      <c r="G1280" s="333"/>
      <c r="H1280" s="333"/>
      <c r="I1280" s="333"/>
      <c r="J1280" s="333"/>
      <c r="K1280" s="333"/>
      <c r="L1280" s="333"/>
      <c r="M1280" s="333"/>
      <c r="N1280" s="333"/>
      <c r="O1280" s="333"/>
      <c r="P1280" s="333"/>
      <c r="Q1280" s="333"/>
      <c r="R1280" s="333"/>
      <c r="S1280" s="333"/>
      <c r="T1280" s="333"/>
      <c r="U1280" s="333"/>
      <c r="V1280" s="333"/>
      <c r="W1280" s="333"/>
      <c r="X1280" s="333"/>
      <c r="Y1280" s="333"/>
      <c r="Z1280" s="333"/>
      <c r="AA1280" s="333"/>
      <c r="AB1280" s="333"/>
      <c r="AC1280" s="333"/>
      <c r="AD1280" s="333"/>
      <c r="AE1280" s="333"/>
      <c r="AF1280" s="333"/>
      <c r="AG1280" s="333"/>
      <c r="AH1280" s="333"/>
      <c r="AI1280" s="333"/>
      <c r="AJ1280" s="333"/>
      <c r="AK1280" s="333"/>
      <c r="AL1280" s="333"/>
      <c r="AM1280" s="333"/>
      <c r="AN1280" s="333"/>
      <c r="AO1280"/>
      <c r="AP1280"/>
      <c r="AQ1280"/>
      <c r="AR1280"/>
      <c r="AS1280" s="333"/>
      <c r="AT1280" s="333"/>
      <c r="AU1280" s="333"/>
      <c r="AV1280" s="333"/>
      <c r="AW1280" s="333"/>
      <c r="AX1280" s="333"/>
      <c r="AY1280" s="333"/>
      <c r="AZ1280" s="333"/>
      <c r="BA1280"/>
      <c r="BB1280"/>
      <c r="BC1280"/>
      <c r="BD1280"/>
      <c r="BE1280"/>
      <c r="BF1280"/>
      <c r="BG1280" s="333"/>
      <c r="BH1280" s="333"/>
      <c r="BI1280" s="333"/>
      <c r="BJ1280" s="333"/>
      <c r="BK1280" s="333"/>
      <c r="BL1280" s="333"/>
      <c r="BM1280" s="333"/>
      <c r="BN1280" s="333"/>
      <c r="BO1280" s="333"/>
      <c r="BP1280" s="333"/>
      <c r="BQ1280" s="333"/>
      <c r="BR1280" s="333"/>
      <c r="BS1280" s="333"/>
      <c r="BT1280" s="333"/>
      <c r="BU1280" s="333"/>
      <c r="BV1280" s="333"/>
      <c r="BW1280" s="333"/>
      <c r="BX1280" s="333"/>
      <c r="BY1280" s="333"/>
      <c r="BZ1280" s="333"/>
      <c r="CA1280" s="333"/>
      <c r="CB1280" s="333"/>
      <c r="CC1280" s="333"/>
      <c r="CD1280" s="333"/>
      <c r="CE1280" s="337"/>
      <c r="CF1280" s="337"/>
      <c r="CG1280" s="337"/>
      <c r="CH1280" s="337"/>
      <c r="CI1280" s="333"/>
      <c r="CJ1280" s="333"/>
      <c r="CK1280" s="333"/>
      <c r="CL1280" s="333"/>
      <c r="CM1280" s="333"/>
      <c r="CN1280" s="333"/>
      <c r="CO1280" s="333"/>
      <c r="CP1280" s="333"/>
      <c r="CQ1280" s="337"/>
      <c r="CR1280" s="337"/>
      <c r="CS1280" s="337"/>
      <c r="CT1280" s="337"/>
      <c r="CU1280" s="337"/>
      <c r="CV1280" s="337"/>
      <c r="CW1280" s="337"/>
      <c r="CX1280" s="337"/>
      <c r="CY1280" s="337"/>
      <c r="CZ1280" s="337"/>
      <c r="DA1280" s="337"/>
      <c r="DB1280" s="337"/>
      <c r="DC1280" s="337"/>
      <c r="DD1280" s="337"/>
      <c r="DE1280" s="337"/>
      <c r="DF1280" s="337"/>
      <c r="DG1280" s="337"/>
      <c r="DH1280" s="337"/>
      <c r="DI1280" s="337"/>
      <c r="DJ1280" s="337"/>
      <c r="DK1280" s="337"/>
      <c r="DL1280" s="337"/>
      <c r="DM1280"/>
      <c r="DN1280"/>
      <c r="DO1280"/>
      <c r="EA1280" s="333"/>
      <c r="EB1280" s="333"/>
      <c r="EC1280" s="333"/>
      <c r="ED1280" s="333"/>
      <c r="EE1280" s="333"/>
      <c r="EF1280" s="333"/>
      <c r="EG1280" s="333"/>
      <c r="EH1280" s="333"/>
      <c r="EJ1280" s="66"/>
      <c r="EL1280" s="66"/>
      <c r="EM1280" s="338"/>
    </row>
    <row r="1281" spans="1:143" s="83" customFormat="1">
      <c r="A1281" s="66"/>
      <c r="B1281" s="66"/>
      <c r="C1281" s="120"/>
      <c r="D1281" s="66"/>
      <c r="E1281" s="197"/>
      <c r="F1281" s="120"/>
      <c r="G1281" s="333"/>
      <c r="H1281" s="333"/>
      <c r="I1281" s="333"/>
      <c r="J1281" s="333"/>
      <c r="K1281" s="333"/>
      <c r="L1281" s="333"/>
      <c r="M1281" s="333"/>
      <c r="N1281" s="333"/>
      <c r="O1281" s="333"/>
      <c r="P1281" s="333"/>
      <c r="Q1281" s="333"/>
      <c r="R1281" s="333"/>
      <c r="S1281" s="333"/>
      <c r="T1281" s="333"/>
      <c r="U1281" s="333"/>
      <c r="V1281" s="333"/>
      <c r="W1281" s="333"/>
      <c r="X1281" s="333"/>
      <c r="Y1281" s="333"/>
      <c r="Z1281" s="333"/>
      <c r="AA1281" s="333"/>
      <c r="AB1281" s="333"/>
      <c r="AC1281" s="333"/>
      <c r="AD1281" s="333"/>
      <c r="AE1281" s="333"/>
      <c r="AF1281" s="333"/>
      <c r="AG1281" s="333"/>
      <c r="AH1281" s="333"/>
      <c r="AI1281" s="333"/>
      <c r="AJ1281" s="333"/>
      <c r="AK1281" s="333"/>
      <c r="AL1281" s="333"/>
      <c r="AM1281" s="333"/>
      <c r="AN1281" s="333"/>
      <c r="AO1281"/>
      <c r="AP1281"/>
      <c r="AQ1281"/>
      <c r="AR1281"/>
      <c r="AS1281" s="333"/>
      <c r="AT1281" s="333"/>
      <c r="AU1281" s="333"/>
      <c r="AV1281" s="333"/>
      <c r="AW1281" s="333"/>
      <c r="AX1281" s="333"/>
      <c r="AY1281" s="333"/>
      <c r="AZ1281" s="333"/>
      <c r="BA1281"/>
      <c r="BB1281"/>
      <c r="BC1281"/>
      <c r="BD1281"/>
      <c r="BE1281"/>
      <c r="BF1281"/>
      <c r="BG1281" s="333"/>
      <c r="BH1281" s="333"/>
      <c r="BI1281" s="333"/>
      <c r="BJ1281" s="333"/>
      <c r="BK1281" s="333"/>
      <c r="BL1281" s="333"/>
      <c r="BM1281" s="333"/>
      <c r="BN1281" s="333"/>
      <c r="BO1281" s="333"/>
      <c r="BP1281" s="333"/>
      <c r="BQ1281" s="333"/>
      <c r="BR1281" s="333"/>
      <c r="BS1281" s="333"/>
      <c r="BT1281" s="333"/>
      <c r="BU1281" s="333"/>
      <c r="BV1281" s="333"/>
      <c r="BW1281" s="333"/>
      <c r="BX1281" s="333"/>
      <c r="BY1281" s="333"/>
      <c r="BZ1281" s="333"/>
      <c r="CA1281" s="333"/>
      <c r="CB1281" s="333"/>
      <c r="CC1281" s="333"/>
      <c r="CD1281" s="333"/>
      <c r="CE1281" s="337"/>
      <c r="CF1281" s="337"/>
      <c r="CG1281" s="337"/>
      <c r="CH1281" s="337"/>
      <c r="CI1281" s="333"/>
      <c r="CJ1281" s="333"/>
      <c r="CK1281" s="333"/>
      <c r="CL1281" s="333"/>
      <c r="CM1281" s="333"/>
      <c r="CN1281" s="333"/>
      <c r="CO1281" s="333"/>
      <c r="CP1281" s="333"/>
      <c r="CQ1281" s="337"/>
      <c r="CR1281" s="337"/>
      <c r="CS1281" s="337"/>
      <c r="CT1281" s="337"/>
      <c r="CU1281" s="337"/>
      <c r="CV1281" s="337"/>
      <c r="CW1281" s="337"/>
      <c r="CX1281" s="337"/>
      <c r="CY1281" s="337"/>
      <c r="CZ1281" s="337"/>
      <c r="DA1281" s="337"/>
      <c r="DB1281" s="337"/>
      <c r="DC1281" s="337"/>
      <c r="DD1281" s="337"/>
      <c r="DE1281" s="337"/>
      <c r="DF1281" s="337"/>
      <c r="DG1281" s="337"/>
      <c r="DH1281" s="337"/>
      <c r="DI1281" s="337"/>
      <c r="DJ1281" s="337"/>
      <c r="DK1281" s="337"/>
      <c r="DL1281" s="337"/>
      <c r="DM1281"/>
      <c r="DN1281"/>
      <c r="DO1281"/>
      <c r="EA1281" s="333"/>
      <c r="EB1281" s="333"/>
      <c r="EC1281" s="333"/>
      <c r="ED1281" s="333"/>
      <c r="EE1281" s="333"/>
      <c r="EF1281" s="333"/>
      <c r="EG1281" s="333"/>
      <c r="EH1281" s="333"/>
      <c r="EJ1281" s="66"/>
      <c r="EL1281" s="66"/>
      <c r="EM1281" s="338"/>
    </row>
    <row r="1282" spans="1:143" s="83" customFormat="1">
      <c r="A1282" s="66"/>
      <c r="B1282" s="66"/>
      <c r="C1282" s="120"/>
      <c r="D1282" s="66"/>
      <c r="E1282" s="197"/>
      <c r="F1282" s="120"/>
      <c r="G1282" s="333"/>
      <c r="H1282" s="333"/>
      <c r="I1282" s="333"/>
      <c r="J1282" s="333"/>
      <c r="K1282" s="333"/>
      <c r="L1282" s="333"/>
      <c r="M1282" s="333"/>
      <c r="N1282" s="333"/>
      <c r="O1282" s="333"/>
      <c r="P1282" s="333"/>
      <c r="Q1282" s="333"/>
      <c r="R1282" s="333"/>
      <c r="S1282" s="333"/>
      <c r="T1282" s="333"/>
      <c r="U1282" s="333"/>
      <c r="V1282" s="333"/>
      <c r="W1282" s="333"/>
      <c r="X1282" s="333"/>
      <c r="Y1282" s="333"/>
      <c r="Z1282" s="333"/>
      <c r="AA1282" s="333"/>
      <c r="AB1282" s="333"/>
      <c r="AC1282" s="333"/>
      <c r="AD1282" s="333"/>
      <c r="AE1282" s="333"/>
      <c r="AF1282" s="333"/>
      <c r="AG1282" s="333"/>
      <c r="AH1282" s="333"/>
      <c r="AI1282" s="333"/>
      <c r="AJ1282" s="333"/>
      <c r="AK1282" s="333"/>
      <c r="AL1282" s="333"/>
      <c r="AM1282" s="333"/>
      <c r="AN1282" s="333"/>
      <c r="AO1282"/>
      <c r="AP1282"/>
      <c r="AQ1282"/>
      <c r="AR1282"/>
      <c r="AS1282" s="333"/>
      <c r="AT1282" s="333"/>
      <c r="AU1282" s="333"/>
      <c r="AV1282" s="333"/>
      <c r="AW1282" s="333"/>
      <c r="AX1282" s="333"/>
      <c r="AY1282" s="333"/>
      <c r="AZ1282" s="333"/>
      <c r="BA1282"/>
      <c r="BB1282"/>
      <c r="BC1282"/>
      <c r="BD1282"/>
      <c r="BE1282"/>
      <c r="BF1282"/>
      <c r="BG1282" s="333"/>
      <c r="BH1282" s="333"/>
      <c r="BI1282" s="333"/>
      <c r="BJ1282" s="333"/>
      <c r="BK1282" s="333"/>
      <c r="BL1282" s="333"/>
      <c r="BM1282" s="333"/>
      <c r="BN1282" s="333"/>
      <c r="BO1282" s="333"/>
      <c r="BP1282" s="333"/>
      <c r="BQ1282" s="333"/>
      <c r="BR1282" s="333"/>
      <c r="BS1282" s="333"/>
      <c r="BT1282" s="333"/>
      <c r="BU1282" s="333"/>
      <c r="BV1282" s="333"/>
      <c r="BW1282" s="333"/>
      <c r="BX1282" s="333"/>
      <c r="BY1282" s="333"/>
      <c r="BZ1282" s="333"/>
      <c r="CA1282" s="333"/>
      <c r="CB1282" s="333"/>
      <c r="CC1282" s="333"/>
      <c r="CD1282" s="333"/>
      <c r="CE1282" s="337"/>
      <c r="CF1282" s="337"/>
      <c r="CG1282" s="337"/>
      <c r="CH1282" s="337"/>
      <c r="CI1282" s="333"/>
      <c r="CJ1282" s="333"/>
      <c r="CK1282" s="333"/>
      <c r="CL1282" s="333"/>
      <c r="CM1282" s="333"/>
      <c r="CN1282" s="333"/>
      <c r="CO1282" s="333"/>
      <c r="CP1282" s="333"/>
      <c r="CQ1282" s="337"/>
      <c r="CR1282" s="337"/>
      <c r="CS1282" s="337"/>
      <c r="CT1282" s="337"/>
      <c r="CU1282" s="337"/>
      <c r="CV1282" s="337"/>
      <c r="CW1282" s="337"/>
      <c r="CX1282" s="337"/>
      <c r="CY1282" s="337"/>
      <c r="CZ1282" s="337"/>
      <c r="DA1282" s="337"/>
      <c r="DB1282" s="337"/>
      <c r="DC1282" s="337"/>
      <c r="DD1282" s="337"/>
      <c r="DE1282" s="337"/>
      <c r="DF1282" s="337"/>
      <c r="DG1282" s="337"/>
      <c r="DH1282" s="337"/>
      <c r="DI1282" s="337"/>
      <c r="DJ1282" s="337"/>
      <c r="DK1282" s="337"/>
      <c r="DL1282" s="337"/>
      <c r="DM1282"/>
      <c r="DN1282"/>
      <c r="DO1282"/>
      <c r="EA1282" s="333"/>
      <c r="EB1282" s="333"/>
      <c r="EC1282" s="333"/>
      <c r="ED1282" s="333"/>
      <c r="EE1282" s="333"/>
      <c r="EF1282" s="333"/>
      <c r="EG1282" s="333"/>
      <c r="EH1282" s="333"/>
      <c r="EJ1282" s="66"/>
      <c r="EL1282" s="66"/>
      <c r="EM1282" s="338"/>
    </row>
    <row r="1283" spans="1:143" s="83" customFormat="1">
      <c r="A1283" s="66"/>
      <c r="B1283" s="66"/>
      <c r="C1283" s="120"/>
      <c r="D1283" s="66"/>
      <c r="E1283" s="197"/>
      <c r="F1283" s="120"/>
      <c r="G1283" s="333"/>
      <c r="H1283" s="333"/>
      <c r="I1283" s="333"/>
      <c r="J1283" s="333"/>
      <c r="K1283" s="333"/>
      <c r="L1283" s="333"/>
      <c r="M1283" s="333"/>
      <c r="N1283" s="333"/>
      <c r="O1283" s="333"/>
      <c r="P1283" s="333"/>
      <c r="Q1283" s="333"/>
      <c r="R1283" s="333"/>
      <c r="S1283" s="333"/>
      <c r="T1283" s="333"/>
      <c r="U1283" s="333"/>
      <c r="V1283" s="333"/>
      <c r="W1283" s="333"/>
      <c r="X1283" s="333"/>
      <c r="Y1283" s="333"/>
      <c r="Z1283" s="333"/>
      <c r="AA1283" s="333"/>
      <c r="AB1283" s="333"/>
      <c r="AC1283" s="333"/>
      <c r="AD1283" s="333"/>
      <c r="AE1283" s="333"/>
      <c r="AF1283" s="333"/>
      <c r="AG1283" s="333"/>
      <c r="AH1283" s="333"/>
      <c r="AI1283" s="333"/>
      <c r="AJ1283" s="333"/>
      <c r="AK1283" s="333"/>
      <c r="AL1283" s="333"/>
      <c r="AM1283" s="333"/>
      <c r="AN1283" s="333"/>
      <c r="AO1283"/>
      <c r="AP1283"/>
      <c r="AQ1283"/>
      <c r="AR1283"/>
      <c r="AS1283" s="333"/>
      <c r="AT1283" s="333"/>
      <c r="AU1283" s="333"/>
      <c r="AV1283" s="333"/>
      <c r="AW1283" s="333"/>
      <c r="AX1283" s="333"/>
      <c r="AY1283" s="333"/>
      <c r="AZ1283" s="333"/>
      <c r="BA1283"/>
      <c r="BB1283"/>
      <c r="BC1283"/>
      <c r="BD1283"/>
      <c r="BE1283"/>
      <c r="BF1283"/>
      <c r="BG1283" s="333"/>
      <c r="BH1283" s="333"/>
      <c r="BI1283" s="333"/>
      <c r="BJ1283" s="333"/>
      <c r="BK1283" s="333"/>
      <c r="BL1283" s="333"/>
      <c r="BM1283" s="333"/>
      <c r="BN1283" s="333"/>
      <c r="BO1283" s="333"/>
      <c r="BP1283" s="333"/>
      <c r="BQ1283" s="333"/>
      <c r="BR1283" s="333"/>
      <c r="BS1283" s="333"/>
      <c r="BT1283" s="333"/>
      <c r="BU1283" s="333"/>
      <c r="BV1283" s="333"/>
      <c r="BW1283" s="333"/>
      <c r="BX1283" s="333"/>
      <c r="BY1283" s="333"/>
      <c r="BZ1283" s="333"/>
      <c r="CA1283" s="333"/>
      <c r="CB1283" s="333"/>
      <c r="CC1283" s="333"/>
      <c r="CD1283" s="333"/>
      <c r="CE1283" s="337"/>
      <c r="CF1283" s="337"/>
      <c r="CG1283" s="337"/>
      <c r="CH1283" s="337"/>
      <c r="CI1283" s="333"/>
      <c r="CJ1283" s="333"/>
      <c r="CK1283" s="333"/>
      <c r="CL1283" s="333"/>
      <c r="CM1283" s="333"/>
      <c r="CN1283" s="333"/>
      <c r="CO1283" s="333"/>
      <c r="CP1283" s="333"/>
      <c r="CQ1283" s="337"/>
      <c r="CR1283" s="337"/>
      <c r="CS1283" s="337"/>
      <c r="CT1283" s="337"/>
      <c r="CU1283" s="337"/>
      <c r="CV1283" s="337"/>
      <c r="CW1283" s="337"/>
      <c r="CX1283" s="337"/>
      <c r="CY1283" s="337"/>
      <c r="CZ1283" s="337"/>
      <c r="DA1283" s="337"/>
      <c r="DB1283" s="337"/>
      <c r="DC1283" s="337"/>
      <c r="DD1283" s="337"/>
      <c r="DE1283" s="337"/>
      <c r="DF1283" s="337"/>
      <c r="DG1283" s="337"/>
      <c r="DH1283" s="337"/>
      <c r="DI1283" s="337"/>
      <c r="DJ1283" s="337"/>
      <c r="DK1283" s="337"/>
      <c r="DL1283" s="337"/>
      <c r="DM1283"/>
      <c r="DN1283"/>
      <c r="DO1283"/>
      <c r="EA1283" s="333"/>
      <c r="EB1283" s="333"/>
      <c r="EC1283" s="333"/>
      <c r="ED1283" s="333"/>
      <c r="EE1283" s="333"/>
      <c r="EF1283" s="333"/>
      <c r="EG1283" s="333"/>
      <c r="EH1283" s="333"/>
      <c r="EJ1283" s="66"/>
      <c r="EL1283" s="66"/>
      <c r="EM1283" s="338"/>
    </row>
    <row r="1284" spans="1:143" s="83" customFormat="1">
      <c r="A1284" s="66"/>
      <c r="B1284" s="66"/>
      <c r="C1284" s="120"/>
      <c r="D1284" s="66"/>
      <c r="E1284" s="197"/>
      <c r="F1284" s="120"/>
      <c r="G1284" s="333"/>
      <c r="H1284" s="333"/>
      <c r="I1284" s="333"/>
      <c r="J1284" s="333"/>
      <c r="K1284" s="333"/>
      <c r="L1284" s="333"/>
      <c r="M1284" s="333"/>
      <c r="N1284" s="333"/>
      <c r="O1284" s="333"/>
      <c r="P1284" s="333"/>
      <c r="Q1284" s="333"/>
      <c r="R1284" s="333"/>
      <c r="S1284" s="333"/>
      <c r="T1284" s="333"/>
      <c r="U1284" s="333"/>
      <c r="V1284" s="333"/>
      <c r="W1284" s="333"/>
      <c r="X1284" s="333"/>
      <c r="Y1284" s="333"/>
      <c r="Z1284" s="333"/>
      <c r="AA1284" s="333"/>
      <c r="AB1284" s="333"/>
      <c r="AC1284" s="333"/>
      <c r="AD1284" s="333"/>
      <c r="AE1284" s="333"/>
      <c r="AF1284" s="333"/>
      <c r="AG1284" s="333"/>
      <c r="AH1284" s="333"/>
      <c r="AI1284" s="333"/>
      <c r="AJ1284" s="333"/>
      <c r="AK1284" s="333"/>
      <c r="AL1284" s="333"/>
      <c r="AM1284" s="333"/>
      <c r="AN1284" s="333"/>
      <c r="AO1284"/>
      <c r="AP1284"/>
      <c r="AQ1284"/>
      <c r="AR1284"/>
      <c r="AS1284" s="333"/>
      <c r="AT1284" s="333"/>
      <c r="AU1284" s="333"/>
      <c r="AV1284" s="333"/>
      <c r="AW1284" s="333"/>
      <c r="AX1284" s="333"/>
      <c r="AY1284" s="333"/>
      <c r="AZ1284" s="333"/>
      <c r="BA1284"/>
      <c r="BB1284"/>
      <c r="BC1284"/>
      <c r="BD1284"/>
      <c r="BE1284"/>
      <c r="BF1284"/>
      <c r="BG1284" s="333"/>
      <c r="BH1284" s="333"/>
      <c r="BI1284" s="333"/>
      <c r="BJ1284" s="333"/>
      <c r="BK1284" s="333"/>
      <c r="BL1284" s="333"/>
      <c r="BM1284" s="333"/>
      <c r="BN1284" s="333"/>
      <c r="BO1284" s="333"/>
      <c r="BP1284" s="333"/>
      <c r="BQ1284" s="333"/>
      <c r="BR1284" s="333"/>
      <c r="BS1284" s="333"/>
      <c r="BT1284" s="333"/>
      <c r="BU1284" s="333"/>
      <c r="BV1284" s="333"/>
      <c r="BW1284" s="333"/>
      <c r="BX1284" s="333"/>
      <c r="BY1284" s="333"/>
      <c r="BZ1284" s="333"/>
      <c r="CA1284" s="333"/>
      <c r="CB1284" s="333"/>
      <c r="CC1284" s="333"/>
      <c r="CD1284" s="333"/>
      <c r="CE1284" s="337"/>
      <c r="CF1284" s="337"/>
      <c r="CG1284" s="337"/>
      <c r="CH1284" s="337"/>
      <c r="CI1284" s="333"/>
      <c r="CJ1284" s="333"/>
      <c r="CK1284" s="333"/>
      <c r="CL1284" s="333"/>
      <c r="CM1284" s="333"/>
      <c r="CN1284" s="333"/>
      <c r="CO1284" s="333"/>
      <c r="CP1284" s="333"/>
      <c r="CQ1284" s="337"/>
      <c r="CR1284" s="337"/>
      <c r="CS1284" s="337"/>
      <c r="CT1284" s="337"/>
      <c r="CU1284" s="337"/>
      <c r="CV1284" s="337"/>
      <c r="CW1284" s="337"/>
      <c r="CX1284" s="337"/>
      <c r="CY1284" s="337"/>
      <c r="CZ1284" s="337"/>
      <c r="DA1284" s="337"/>
      <c r="DB1284" s="337"/>
      <c r="DC1284" s="337"/>
      <c r="DD1284" s="337"/>
      <c r="DE1284" s="337"/>
      <c r="DF1284" s="337"/>
      <c r="DG1284" s="337"/>
      <c r="DH1284" s="337"/>
      <c r="DI1284" s="337"/>
      <c r="DJ1284" s="337"/>
      <c r="DK1284" s="337"/>
      <c r="DL1284" s="337"/>
      <c r="DM1284"/>
      <c r="DN1284"/>
      <c r="DO1284"/>
      <c r="EA1284" s="333"/>
      <c r="EB1284" s="333"/>
      <c r="EC1284" s="333"/>
      <c r="ED1284" s="333"/>
      <c r="EE1284" s="333"/>
      <c r="EF1284" s="333"/>
      <c r="EG1284" s="333"/>
      <c r="EH1284" s="333"/>
      <c r="EJ1284" s="66"/>
      <c r="EL1284" s="66"/>
      <c r="EM1284" s="338"/>
    </row>
    <row r="1285" spans="1:143" s="83" customFormat="1">
      <c r="A1285" s="66"/>
      <c r="B1285" s="66"/>
      <c r="C1285" s="120"/>
      <c r="D1285" s="66"/>
      <c r="E1285" s="197"/>
      <c r="F1285" s="120"/>
      <c r="G1285" s="333"/>
      <c r="H1285" s="333"/>
      <c r="I1285" s="333"/>
      <c r="J1285" s="333"/>
      <c r="K1285" s="333"/>
      <c r="L1285" s="333"/>
      <c r="M1285" s="333"/>
      <c r="N1285" s="333"/>
      <c r="O1285" s="333"/>
      <c r="P1285" s="333"/>
      <c r="Q1285" s="333"/>
      <c r="R1285" s="333"/>
      <c r="S1285" s="333"/>
      <c r="T1285" s="333"/>
      <c r="U1285" s="333"/>
      <c r="V1285" s="333"/>
      <c r="W1285" s="333"/>
      <c r="X1285" s="333"/>
      <c r="Y1285" s="333"/>
      <c r="Z1285" s="333"/>
      <c r="AA1285" s="333"/>
      <c r="AB1285" s="333"/>
      <c r="AC1285" s="333"/>
      <c r="AD1285" s="333"/>
      <c r="AE1285" s="333"/>
      <c r="AF1285" s="333"/>
      <c r="AG1285" s="333"/>
      <c r="AH1285" s="333"/>
      <c r="AI1285" s="333"/>
      <c r="AJ1285" s="333"/>
      <c r="AK1285" s="333"/>
      <c r="AL1285" s="333"/>
      <c r="AM1285" s="333"/>
      <c r="AN1285" s="333"/>
      <c r="AO1285"/>
      <c r="AP1285"/>
      <c r="AQ1285"/>
      <c r="AR1285"/>
      <c r="AS1285" s="333"/>
      <c r="AT1285" s="333"/>
      <c r="AU1285" s="333"/>
      <c r="AV1285" s="333"/>
      <c r="AW1285" s="333"/>
      <c r="AX1285" s="333"/>
      <c r="AY1285" s="333"/>
      <c r="AZ1285" s="333"/>
      <c r="BA1285"/>
      <c r="BB1285"/>
      <c r="BC1285"/>
      <c r="BD1285"/>
      <c r="BE1285"/>
      <c r="BF1285"/>
      <c r="BG1285" s="333"/>
      <c r="BH1285" s="333"/>
      <c r="BI1285" s="333"/>
      <c r="BJ1285" s="333"/>
      <c r="BK1285" s="333"/>
      <c r="BL1285" s="333"/>
      <c r="BM1285" s="333"/>
      <c r="BN1285" s="333"/>
      <c r="BO1285" s="333"/>
      <c r="BP1285" s="333"/>
      <c r="BQ1285" s="333"/>
      <c r="BR1285" s="333"/>
      <c r="BS1285" s="333"/>
      <c r="BT1285" s="333"/>
      <c r="BU1285" s="333"/>
      <c r="BV1285" s="333"/>
      <c r="BW1285" s="333"/>
      <c r="BX1285" s="333"/>
      <c r="BY1285" s="333"/>
      <c r="BZ1285" s="333"/>
      <c r="CA1285" s="333"/>
      <c r="CB1285" s="333"/>
      <c r="CC1285" s="333"/>
      <c r="CD1285" s="333"/>
      <c r="CE1285" s="337"/>
      <c r="CF1285" s="337"/>
      <c r="CG1285" s="337"/>
      <c r="CH1285" s="337"/>
      <c r="CI1285" s="333"/>
      <c r="CJ1285" s="333"/>
      <c r="CK1285" s="333"/>
      <c r="CL1285" s="333"/>
      <c r="CM1285" s="333"/>
      <c r="CN1285" s="333"/>
      <c r="CO1285" s="333"/>
      <c r="CP1285" s="333"/>
      <c r="CQ1285" s="337"/>
      <c r="CR1285" s="337"/>
      <c r="CS1285" s="337"/>
      <c r="CT1285" s="337"/>
      <c r="CU1285" s="337"/>
      <c r="CV1285" s="337"/>
      <c r="CW1285" s="337"/>
      <c r="CX1285" s="337"/>
      <c r="CY1285" s="337"/>
      <c r="CZ1285" s="337"/>
      <c r="DA1285" s="337"/>
      <c r="DB1285" s="337"/>
      <c r="DC1285" s="337"/>
      <c r="DD1285" s="337"/>
      <c r="DE1285" s="337"/>
      <c r="DF1285" s="337"/>
      <c r="DG1285" s="337"/>
      <c r="DH1285" s="337"/>
      <c r="DI1285" s="337"/>
      <c r="DJ1285" s="337"/>
      <c r="DK1285" s="337"/>
      <c r="DL1285" s="337"/>
      <c r="DM1285"/>
      <c r="DN1285"/>
      <c r="DO1285"/>
      <c r="EA1285" s="333"/>
      <c r="EB1285" s="333"/>
      <c r="EC1285" s="333"/>
      <c r="ED1285" s="333"/>
      <c r="EE1285" s="333"/>
      <c r="EF1285" s="333"/>
      <c r="EG1285" s="333"/>
      <c r="EH1285" s="333"/>
      <c r="EJ1285" s="66"/>
      <c r="EL1285" s="66"/>
      <c r="EM1285" s="338"/>
    </row>
    <row r="1286" spans="1:143" s="83" customFormat="1">
      <c r="A1286" s="66"/>
      <c r="B1286" s="66"/>
      <c r="C1286" s="120"/>
      <c r="D1286" s="66"/>
      <c r="E1286" s="197"/>
      <c r="F1286" s="120"/>
      <c r="G1286" s="333"/>
      <c r="H1286" s="333"/>
      <c r="I1286" s="333"/>
      <c r="J1286" s="333"/>
      <c r="K1286" s="333"/>
      <c r="L1286" s="333"/>
      <c r="M1286" s="333"/>
      <c r="N1286" s="333"/>
      <c r="O1286" s="333"/>
      <c r="P1286" s="333"/>
      <c r="Q1286" s="333"/>
      <c r="R1286" s="333"/>
      <c r="S1286" s="333"/>
      <c r="T1286" s="333"/>
      <c r="U1286" s="333"/>
      <c r="V1286" s="333"/>
      <c r="W1286" s="333"/>
      <c r="X1286" s="333"/>
      <c r="Y1286" s="333"/>
      <c r="Z1286" s="333"/>
      <c r="AA1286" s="333"/>
      <c r="AB1286" s="333"/>
      <c r="AC1286" s="333"/>
      <c r="AD1286" s="333"/>
      <c r="AE1286" s="333"/>
      <c r="AF1286" s="333"/>
      <c r="AG1286" s="333"/>
      <c r="AH1286" s="333"/>
      <c r="AI1286" s="333"/>
      <c r="AJ1286" s="333"/>
      <c r="AK1286" s="333"/>
      <c r="AL1286" s="333"/>
      <c r="AM1286" s="333"/>
      <c r="AN1286" s="333"/>
      <c r="AO1286"/>
      <c r="AP1286"/>
      <c r="AQ1286"/>
      <c r="AR1286"/>
      <c r="AS1286" s="333"/>
      <c r="AT1286" s="333"/>
      <c r="AU1286" s="333"/>
      <c r="AV1286" s="333"/>
      <c r="AW1286" s="333"/>
      <c r="AX1286" s="333"/>
      <c r="AY1286" s="333"/>
      <c r="AZ1286" s="333"/>
      <c r="BA1286"/>
      <c r="BB1286"/>
      <c r="BC1286"/>
      <c r="BD1286"/>
      <c r="BE1286"/>
      <c r="BF1286"/>
      <c r="BG1286" s="333"/>
      <c r="BH1286" s="333"/>
      <c r="BI1286" s="333"/>
      <c r="BJ1286" s="333"/>
      <c r="BK1286" s="333"/>
      <c r="BL1286" s="333"/>
      <c r="BM1286" s="333"/>
      <c r="BN1286" s="333"/>
      <c r="BO1286" s="333"/>
      <c r="BP1286" s="333"/>
      <c r="BQ1286" s="333"/>
      <c r="BR1286" s="333"/>
      <c r="BS1286" s="333"/>
      <c r="BT1286" s="333"/>
      <c r="BU1286" s="333"/>
      <c r="BV1286" s="333"/>
      <c r="BW1286" s="333"/>
      <c r="BX1286" s="333"/>
      <c r="BY1286" s="333"/>
      <c r="BZ1286" s="333"/>
      <c r="CA1286" s="333"/>
      <c r="CB1286" s="333"/>
      <c r="CC1286" s="333"/>
      <c r="CD1286" s="333"/>
      <c r="CE1286" s="337"/>
      <c r="CF1286" s="337"/>
      <c r="CG1286" s="337"/>
      <c r="CH1286" s="337"/>
      <c r="CI1286" s="333"/>
      <c r="CJ1286" s="333"/>
      <c r="CK1286" s="333"/>
      <c r="CL1286" s="333"/>
      <c r="CM1286" s="333"/>
      <c r="CN1286" s="333"/>
      <c r="CO1286" s="333"/>
      <c r="CP1286" s="333"/>
      <c r="CQ1286" s="337"/>
      <c r="CR1286" s="337"/>
      <c r="CS1286" s="337"/>
      <c r="CT1286" s="337"/>
      <c r="CU1286" s="337"/>
      <c r="CV1286" s="337"/>
      <c r="CW1286" s="337"/>
      <c r="CX1286" s="337"/>
      <c r="CY1286" s="337"/>
      <c r="CZ1286" s="337"/>
      <c r="DA1286" s="337"/>
      <c r="DB1286" s="337"/>
      <c r="DC1286" s="337"/>
      <c r="DD1286" s="337"/>
      <c r="DE1286" s="337"/>
      <c r="DF1286" s="337"/>
      <c r="DG1286" s="337"/>
      <c r="DH1286" s="337"/>
      <c r="DI1286" s="337"/>
      <c r="DJ1286" s="337"/>
      <c r="DK1286" s="337"/>
      <c r="DL1286" s="337"/>
      <c r="DM1286"/>
      <c r="DN1286"/>
      <c r="DO1286"/>
      <c r="EA1286" s="333"/>
      <c r="EB1286" s="333"/>
      <c r="EC1286" s="333"/>
      <c r="ED1286" s="333"/>
      <c r="EE1286" s="333"/>
      <c r="EF1286" s="333"/>
      <c r="EG1286" s="333"/>
      <c r="EH1286" s="333"/>
      <c r="EJ1286" s="66"/>
      <c r="EL1286" s="66"/>
      <c r="EM1286" s="338"/>
    </row>
    <row r="1287" spans="1:143" s="83" customFormat="1">
      <c r="A1287" s="66"/>
      <c r="B1287" s="66"/>
      <c r="C1287" s="120"/>
      <c r="D1287" s="66"/>
      <c r="E1287" s="197"/>
      <c r="F1287" s="120"/>
      <c r="G1287" s="333"/>
      <c r="H1287" s="333"/>
      <c r="I1287" s="333"/>
      <c r="J1287" s="333"/>
      <c r="K1287" s="333"/>
      <c r="L1287" s="333"/>
      <c r="M1287" s="333"/>
      <c r="N1287" s="333"/>
      <c r="O1287" s="333"/>
      <c r="P1287" s="333"/>
      <c r="Q1287" s="333"/>
      <c r="R1287" s="333"/>
      <c r="S1287" s="333"/>
      <c r="T1287" s="333"/>
      <c r="U1287" s="333"/>
      <c r="V1287" s="333"/>
      <c r="W1287" s="333"/>
      <c r="X1287" s="333"/>
      <c r="Y1287" s="333"/>
      <c r="Z1287" s="333"/>
      <c r="AA1287" s="333"/>
      <c r="AB1287" s="333"/>
      <c r="AC1287" s="333"/>
      <c r="AD1287" s="333"/>
      <c r="AE1287" s="333"/>
      <c r="AF1287" s="333"/>
      <c r="AG1287" s="333"/>
      <c r="AH1287" s="333"/>
      <c r="AI1287" s="333"/>
      <c r="AJ1287" s="333"/>
      <c r="AK1287" s="333"/>
      <c r="AL1287" s="333"/>
      <c r="AM1287" s="333"/>
      <c r="AN1287" s="333"/>
      <c r="AO1287"/>
      <c r="AP1287"/>
      <c r="AQ1287"/>
      <c r="AR1287"/>
      <c r="AS1287" s="333"/>
      <c r="AT1287" s="333"/>
      <c r="AU1287" s="333"/>
      <c r="AV1287" s="333"/>
      <c r="AW1287" s="333"/>
      <c r="AX1287" s="333"/>
      <c r="AY1287" s="333"/>
      <c r="AZ1287" s="333"/>
      <c r="BA1287"/>
      <c r="BB1287"/>
      <c r="BC1287"/>
      <c r="BD1287"/>
      <c r="BE1287"/>
      <c r="BF1287"/>
      <c r="BG1287" s="333"/>
      <c r="BH1287" s="333"/>
      <c r="BI1287" s="333"/>
      <c r="BJ1287" s="333"/>
      <c r="BK1287" s="333"/>
      <c r="BL1287" s="333"/>
      <c r="BM1287" s="333"/>
      <c r="BN1287" s="333"/>
      <c r="BO1287" s="333"/>
      <c r="BP1287" s="333"/>
      <c r="BQ1287" s="333"/>
      <c r="BR1287" s="333"/>
      <c r="BS1287" s="333"/>
      <c r="BT1287" s="333"/>
      <c r="BU1287" s="333"/>
      <c r="BV1287" s="333"/>
      <c r="BW1287" s="333"/>
      <c r="BX1287" s="333"/>
      <c r="BY1287" s="333"/>
      <c r="BZ1287" s="333"/>
      <c r="CA1287" s="333"/>
      <c r="CB1287" s="333"/>
      <c r="CC1287" s="333"/>
      <c r="CD1287" s="333"/>
      <c r="CE1287" s="337"/>
      <c r="CF1287" s="337"/>
      <c r="CG1287" s="337"/>
      <c r="CH1287" s="337"/>
      <c r="CI1287" s="333"/>
      <c r="CJ1287" s="333"/>
      <c r="CK1287" s="333"/>
      <c r="CL1287" s="333"/>
      <c r="CM1287" s="333"/>
      <c r="CN1287" s="333"/>
      <c r="CO1287" s="333"/>
      <c r="CP1287" s="333"/>
      <c r="CQ1287" s="337"/>
      <c r="CR1287" s="337"/>
      <c r="CS1287" s="337"/>
      <c r="CT1287" s="337"/>
      <c r="CU1287" s="337"/>
      <c r="CV1287" s="337"/>
      <c r="CW1287" s="337"/>
      <c r="CX1287" s="337"/>
      <c r="CY1287" s="337"/>
      <c r="CZ1287" s="337"/>
      <c r="DA1287" s="337"/>
      <c r="DB1287" s="337"/>
      <c r="DC1287" s="337"/>
      <c r="DD1287" s="337"/>
      <c r="DE1287" s="337"/>
      <c r="DF1287" s="337"/>
      <c r="DG1287" s="337"/>
      <c r="DH1287" s="337"/>
      <c r="DI1287" s="337"/>
      <c r="DJ1287" s="337"/>
      <c r="DK1287" s="337"/>
      <c r="DL1287" s="337"/>
      <c r="DM1287"/>
      <c r="DN1287"/>
      <c r="DO1287"/>
      <c r="EA1287" s="333"/>
      <c r="EB1287" s="333"/>
      <c r="EC1287" s="333"/>
      <c r="ED1287" s="333"/>
      <c r="EE1287" s="333"/>
      <c r="EF1287" s="333"/>
      <c r="EG1287" s="333"/>
      <c r="EH1287" s="333"/>
      <c r="EJ1287" s="66"/>
      <c r="EL1287" s="66"/>
      <c r="EM1287" s="338"/>
    </row>
    <row r="1288" spans="1:143" s="83" customFormat="1">
      <c r="A1288" s="66"/>
      <c r="B1288" s="66"/>
      <c r="C1288" s="120"/>
      <c r="D1288" s="66"/>
      <c r="E1288" s="197"/>
      <c r="F1288" s="120"/>
      <c r="G1288" s="333"/>
      <c r="H1288" s="333"/>
      <c r="I1288" s="333"/>
      <c r="J1288" s="333"/>
      <c r="K1288" s="333"/>
      <c r="L1288" s="333"/>
      <c r="M1288" s="333"/>
      <c r="N1288" s="333"/>
      <c r="O1288" s="333"/>
      <c r="P1288" s="333"/>
      <c r="Q1288" s="333"/>
      <c r="R1288" s="333"/>
      <c r="S1288" s="333"/>
      <c r="T1288" s="333"/>
      <c r="U1288" s="333"/>
      <c r="V1288" s="333"/>
      <c r="W1288" s="333"/>
      <c r="X1288" s="333"/>
      <c r="Y1288" s="333"/>
      <c r="Z1288" s="333"/>
      <c r="AA1288" s="333"/>
      <c r="AB1288" s="333"/>
      <c r="AC1288" s="333"/>
      <c r="AD1288" s="333"/>
      <c r="AE1288" s="333"/>
      <c r="AF1288" s="333"/>
      <c r="AG1288" s="333"/>
      <c r="AH1288" s="333"/>
      <c r="AI1288" s="333"/>
      <c r="AJ1288" s="333"/>
      <c r="AK1288" s="333"/>
      <c r="AL1288" s="333"/>
      <c r="AM1288" s="333"/>
      <c r="AN1288" s="333"/>
      <c r="AO1288"/>
      <c r="AP1288"/>
      <c r="AQ1288"/>
      <c r="AR1288"/>
      <c r="AS1288" s="333"/>
      <c r="AT1288" s="333"/>
      <c r="AU1288" s="333"/>
      <c r="AV1288" s="333"/>
      <c r="AW1288" s="333"/>
      <c r="AX1288" s="333"/>
      <c r="AY1288" s="333"/>
      <c r="AZ1288" s="333"/>
      <c r="BA1288"/>
      <c r="BB1288"/>
      <c r="BC1288"/>
      <c r="BD1288"/>
      <c r="BE1288"/>
      <c r="BF1288"/>
      <c r="BG1288" s="333"/>
      <c r="BH1288" s="333"/>
      <c r="BI1288" s="333"/>
      <c r="BJ1288" s="333"/>
      <c r="BK1288" s="333"/>
      <c r="BL1288" s="333"/>
      <c r="BM1288" s="333"/>
      <c r="BN1288" s="333"/>
      <c r="BO1288" s="333"/>
      <c r="BP1288" s="333"/>
      <c r="BQ1288" s="333"/>
      <c r="BR1288" s="333"/>
      <c r="BS1288" s="333"/>
      <c r="BT1288" s="333"/>
      <c r="BU1288" s="333"/>
      <c r="BV1288" s="333"/>
      <c r="BW1288" s="333"/>
      <c r="BX1288" s="333"/>
      <c r="BY1288" s="333"/>
      <c r="BZ1288" s="333"/>
      <c r="CA1288" s="333"/>
      <c r="CB1288" s="333"/>
      <c r="CC1288" s="333"/>
      <c r="CD1288" s="333"/>
      <c r="CE1288" s="337"/>
      <c r="CF1288" s="337"/>
      <c r="CG1288" s="337"/>
      <c r="CH1288" s="337"/>
      <c r="CI1288" s="333"/>
      <c r="CJ1288" s="333"/>
      <c r="CK1288" s="333"/>
      <c r="CL1288" s="333"/>
      <c r="CM1288" s="333"/>
      <c r="CN1288" s="333"/>
      <c r="CO1288" s="333"/>
      <c r="CP1288" s="333"/>
      <c r="CQ1288" s="337"/>
      <c r="CR1288" s="337"/>
      <c r="CS1288" s="337"/>
      <c r="CT1288" s="337"/>
      <c r="CU1288" s="337"/>
      <c r="CV1288" s="337"/>
      <c r="CW1288" s="337"/>
      <c r="CX1288" s="337"/>
      <c r="CY1288" s="337"/>
      <c r="CZ1288" s="337"/>
      <c r="DA1288" s="337"/>
      <c r="DB1288" s="337"/>
      <c r="DC1288" s="337"/>
      <c r="DD1288" s="337"/>
      <c r="DE1288" s="337"/>
      <c r="DF1288" s="337"/>
      <c r="DG1288" s="337"/>
      <c r="DH1288" s="337"/>
      <c r="DI1288" s="337"/>
      <c r="DJ1288" s="337"/>
      <c r="DK1288" s="337"/>
      <c r="DL1288" s="337"/>
      <c r="DM1288"/>
      <c r="DN1288"/>
      <c r="DO1288"/>
      <c r="EA1288" s="333"/>
      <c r="EB1288" s="333"/>
      <c r="EC1288" s="333"/>
      <c r="ED1288" s="333"/>
      <c r="EE1288" s="333"/>
      <c r="EF1288" s="333"/>
      <c r="EG1288" s="333"/>
      <c r="EH1288" s="333"/>
      <c r="EJ1288" s="66"/>
      <c r="EL1288" s="66"/>
      <c r="EM1288" s="338"/>
    </row>
    <row r="1289" spans="1:143" s="83" customFormat="1">
      <c r="A1289" s="66"/>
      <c r="B1289" s="66"/>
      <c r="C1289" s="120"/>
      <c r="D1289" s="66"/>
      <c r="E1289" s="197"/>
      <c r="F1289" s="120"/>
      <c r="G1289" s="333"/>
      <c r="H1289" s="333"/>
      <c r="I1289" s="333"/>
      <c r="J1289" s="333"/>
      <c r="K1289" s="333"/>
      <c r="L1289" s="333"/>
      <c r="M1289" s="333"/>
      <c r="N1289" s="333"/>
      <c r="O1289" s="333"/>
      <c r="P1289" s="333"/>
      <c r="Q1289" s="333"/>
      <c r="R1289" s="333"/>
      <c r="S1289" s="333"/>
      <c r="T1289" s="333"/>
      <c r="U1289" s="333"/>
      <c r="V1289" s="333"/>
      <c r="W1289" s="333"/>
      <c r="X1289" s="333"/>
      <c r="Y1289" s="333"/>
      <c r="Z1289" s="333"/>
      <c r="AA1289" s="333"/>
      <c r="AB1289" s="333"/>
      <c r="AC1289" s="333"/>
      <c r="AD1289" s="333"/>
      <c r="AE1289" s="333"/>
      <c r="AF1289" s="333"/>
      <c r="AG1289" s="333"/>
      <c r="AH1289" s="333"/>
      <c r="AI1289" s="333"/>
      <c r="AJ1289" s="333"/>
      <c r="AK1289" s="333"/>
      <c r="AL1289" s="333"/>
      <c r="AM1289" s="333"/>
      <c r="AN1289" s="333"/>
      <c r="AO1289"/>
      <c r="AP1289"/>
      <c r="AQ1289"/>
      <c r="AR1289"/>
      <c r="AS1289" s="333"/>
      <c r="AT1289" s="333"/>
      <c r="AU1289" s="333"/>
      <c r="AV1289" s="333"/>
      <c r="AW1289" s="333"/>
      <c r="AX1289" s="333"/>
      <c r="AY1289" s="333"/>
      <c r="AZ1289" s="333"/>
      <c r="BA1289"/>
      <c r="BB1289"/>
      <c r="BC1289"/>
      <c r="BD1289"/>
      <c r="BE1289"/>
      <c r="BF1289"/>
      <c r="BG1289" s="333"/>
      <c r="BH1289" s="333"/>
      <c r="BI1289" s="333"/>
      <c r="BJ1289" s="333"/>
      <c r="BK1289" s="333"/>
      <c r="BL1289" s="333"/>
      <c r="BM1289" s="333"/>
      <c r="BN1289" s="333"/>
      <c r="BO1289" s="333"/>
      <c r="BP1289" s="333"/>
      <c r="BQ1289" s="333"/>
      <c r="BR1289" s="333"/>
      <c r="BS1289" s="333"/>
      <c r="BT1289" s="333"/>
      <c r="BU1289" s="333"/>
      <c r="BV1289" s="333"/>
      <c r="BW1289" s="333"/>
      <c r="BX1289" s="333"/>
      <c r="BY1289" s="333"/>
      <c r="BZ1289" s="333"/>
      <c r="CA1289" s="333"/>
      <c r="CB1289" s="333"/>
      <c r="CC1289" s="333"/>
      <c r="CD1289" s="333"/>
      <c r="CE1289" s="337"/>
      <c r="CF1289" s="337"/>
      <c r="CG1289" s="337"/>
      <c r="CH1289" s="337"/>
      <c r="CI1289" s="333"/>
      <c r="CJ1289" s="333"/>
      <c r="CK1289" s="333"/>
      <c r="CL1289" s="333"/>
      <c r="CM1289" s="333"/>
      <c r="CN1289" s="333"/>
      <c r="CO1289" s="333"/>
      <c r="CP1289" s="333"/>
      <c r="CQ1289" s="337"/>
      <c r="CR1289" s="337"/>
      <c r="CS1289" s="337"/>
      <c r="CT1289" s="337"/>
      <c r="CU1289" s="337"/>
      <c r="CV1289" s="337"/>
      <c r="CW1289" s="337"/>
      <c r="CX1289" s="337"/>
      <c r="CY1289" s="337"/>
      <c r="CZ1289" s="337"/>
      <c r="DA1289" s="337"/>
      <c r="DB1289" s="337"/>
      <c r="DC1289" s="337"/>
      <c r="DD1289" s="337"/>
      <c r="DE1289" s="337"/>
      <c r="DF1289" s="337"/>
      <c r="DG1289" s="337"/>
      <c r="DH1289" s="337"/>
      <c r="DI1289" s="337"/>
      <c r="DJ1289" s="337"/>
      <c r="DK1289" s="337"/>
      <c r="DL1289" s="337"/>
      <c r="DM1289"/>
      <c r="DN1289"/>
      <c r="DO1289"/>
      <c r="EA1289" s="333"/>
      <c r="EB1289" s="333"/>
      <c r="EC1289" s="333"/>
      <c r="ED1289" s="333"/>
      <c r="EE1289" s="333"/>
      <c r="EF1289" s="333"/>
      <c r="EG1289" s="333"/>
      <c r="EH1289" s="333"/>
      <c r="EJ1289" s="66"/>
      <c r="EL1289" s="66"/>
      <c r="EM1289" s="338"/>
    </row>
    <row r="1290" spans="1:143" s="83" customFormat="1">
      <c r="A1290" s="66"/>
      <c r="B1290" s="66"/>
      <c r="C1290" s="120"/>
      <c r="D1290" s="66"/>
      <c r="E1290" s="197"/>
      <c r="F1290" s="120"/>
      <c r="G1290" s="333"/>
      <c r="H1290" s="333"/>
      <c r="I1290" s="333"/>
      <c r="J1290" s="333"/>
      <c r="K1290" s="333"/>
      <c r="L1290" s="333"/>
      <c r="M1290" s="333"/>
      <c r="N1290" s="333"/>
      <c r="O1290" s="333"/>
      <c r="P1290" s="333"/>
      <c r="Q1290" s="333"/>
      <c r="R1290" s="333"/>
      <c r="S1290" s="333"/>
      <c r="T1290" s="333"/>
      <c r="U1290" s="333"/>
      <c r="V1290" s="333"/>
      <c r="W1290" s="333"/>
      <c r="X1290" s="333"/>
      <c r="Y1290" s="333"/>
      <c r="Z1290" s="333"/>
      <c r="AA1290" s="333"/>
      <c r="AB1290" s="333"/>
      <c r="AC1290" s="333"/>
      <c r="AD1290" s="333"/>
      <c r="AE1290" s="333"/>
      <c r="AF1290" s="333"/>
      <c r="AG1290" s="333"/>
      <c r="AH1290" s="333"/>
      <c r="AI1290" s="333"/>
      <c r="AJ1290" s="333"/>
      <c r="AK1290" s="333"/>
      <c r="AL1290" s="333"/>
      <c r="AM1290" s="333"/>
      <c r="AN1290" s="333"/>
      <c r="AO1290"/>
      <c r="AP1290"/>
      <c r="AQ1290"/>
      <c r="AR1290"/>
      <c r="AS1290" s="333"/>
      <c r="AT1290" s="333"/>
      <c r="AU1290" s="333"/>
      <c r="AV1290" s="333"/>
      <c r="AW1290" s="333"/>
      <c r="AX1290" s="333"/>
      <c r="AY1290" s="333"/>
      <c r="AZ1290" s="333"/>
      <c r="BA1290"/>
      <c r="BB1290"/>
      <c r="BC1290"/>
      <c r="BD1290"/>
      <c r="BE1290"/>
      <c r="BF1290"/>
      <c r="BG1290" s="333"/>
      <c r="BH1290" s="333"/>
      <c r="BI1290" s="333"/>
      <c r="BJ1290" s="333"/>
      <c r="BK1290" s="333"/>
      <c r="BL1290" s="333"/>
      <c r="BM1290" s="333"/>
      <c r="BN1290" s="333"/>
      <c r="BO1290" s="333"/>
      <c r="BP1290" s="333"/>
      <c r="BQ1290" s="333"/>
      <c r="BR1290" s="333"/>
      <c r="BS1290" s="333"/>
      <c r="BT1290" s="333"/>
      <c r="BU1290" s="333"/>
      <c r="BV1290" s="333"/>
      <c r="BW1290" s="333"/>
      <c r="BX1290" s="333"/>
      <c r="BY1290" s="333"/>
      <c r="BZ1290" s="333"/>
      <c r="CA1290" s="333"/>
      <c r="CB1290" s="333"/>
      <c r="CC1290" s="333"/>
      <c r="CD1290" s="333"/>
      <c r="CE1290" s="337"/>
      <c r="CF1290" s="337"/>
      <c r="CG1290" s="337"/>
      <c r="CH1290" s="337"/>
      <c r="CI1290" s="333"/>
      <c r="CJ1290" s="333"/>
      <c r="CK1290" s="333"/>
      <c r="CL1290" s="333"/>
      <c r="CM1290" s="333"/>
      <c r="CN1290" s="333"/>
      <c r="CO1290" s="333"/>
      <c r="CP1290" s="333"/>
      <c r="CQ1290" s="337"/>
      <c r="CR1290" s="337"/>
      <c r="CS1290" s="337"/>
      <c r="CT1290" s="337"/>
      <c r="CU1290" s="337"/>
      <c r="CV1290" s="337"/>
      <c r="CW1290" s="337"/>
      <c r="CX1290" s="337"/>
      <c r="CY1290" s="337"/>
      <c r="CZ1290" s="337"/>
      <c r="DA1290" s="337"/>
      <c r="DB1290" s="337"/>
      <c r="DC1290" s="337"/>
      <c r="DD1290" s="337"/>
      <c r="DE1290" s="337"/>
      <c r="DF1290" s="337"/>
      <c r="DG1290" s="337"/>
      <c r="DH1290" s="337"/>
      <c r="DI1290" s="337"/>
      <c r="DJ1290" s="337"/>
      <c r="DK1290" s="337"/>
      <c r="DL1290" s="337"/>
      <c r="DM1290"/>
      <c r="DN1290"/>
      <c r="DO1290"/>
      <c r="EA1290" s="333"/>
      <c r="EB1290" s="333"/>
      <c r="EC1290" s="333"/>
      <c r="ED1290" s="333"/>
      <c r="EE1290" s="333"/>
      <c r="EF1290" s="333"/>
      <c r="EG1290" s="333"/>
      <c r="EH1290" s="333"/>
      <c r="EJ1290" s="66"/>
      <c r="EL1290" s="66"/>
      <c r="EM1290" s="338"/>
    </row>
    <row r="1291" spans="1:143" s="83" customFormat="1">
      <c r="A1291" s="66"/>
      <c r="B1291" s="66"/>
      <c r="C1291" s="120"/>
      <c r="D1291" s="66"/>
      <c r="E1291" s="197"/>
      <c r="F1291" s="120"/>
      <c r="G1291" s="333"/>
      <c r="H1291" s="333"/>
      <c r="I1291" s="333"/>
      <c r="J1291" s="333"/>
      <c r="K1291" s="333"/>
      <c r="L1291" s="333"/>
      <c r="M1291" s="333"/>
      <c r="N1291" s="333"/>
      <c r="O1291" s="333"/>
      <c r="P1291" s="333"/>
      <c r="Q1291" s="333"/>
      <c r="R1291" s="333"/>
      <c r="S1291" s="333"/>
      <c r="T1291" s="333"/>
      <c r="U1291" s="333"/>
      <c r="V1291" s="333"/>
      <c r="W1291" s="333"/>
      <c r="X1291" s="333"/>
      <c r="Y1291" s="333"/>
      <c r="Z1291" s="333"/>
      <c r="AA1291" s="333"/>
      <c r="AB1291" s="333"/>
      <c r="AC1291" s="333"/>
      <c r="AD1291" s="333"/>
      <c r="AE1291" s="333"/>
      <c r="AF1291" s="333"/>
      <c r="AG1291" s="333"/>
      <c r="AH1291" s="333"/>
      <c r="AI1291" s="333"/>
      <c r="AJ1291" s="333"/>
      <c r="AK1291" s="333"/>
      <c r="AL1291" s="333"/>
      <c r="AM1291" s="333"/>
      <c r="AN1291" s="333"/>
      <c r="AO1291"/>
      <c r="AP1291"/>
      <c r="AQ1291"/>
      <c r="AR1291"/>
      <c r="AS1291" s="333"/>
      <c r="AT1291" s="333"/>
      <c r="AU1291" s="333"/>
      <c r="AV1291" s="333"/>
      <c r="AW1291" s="333"/>
      <c r="AX1291" s="333"/>
      <c r="AY1291" s="333"/>
      <c r="AZ1291" s="333"/>
      <c r="BA1291"/>
      <c r="BB1291"/>
      <c r="BC1291"/>
      <c r="BD1291"/>
      <c r="BE1291"/>
      <c r="BF1291"/>
      <c r="BG1291" s="333"/>
      <c r="BH1291" s="333"/>
      <c r="BI1291" s="333"/>
      <c r="BJ1291" s="333"/>
      <c r="BK1291" s="333"/>
      <c r="BL1291" s="333"/>
      <c r="BM1291" s="333"/>
      <c r="BN1291" s="333"/>
      <c r="BO1291" s="333"/>
      <c r="BP1291" s="333"/>
      <c r="BQ1291" s="333"/>
      <c r="BR1291" s="333"/>
      <c r="BS1291" s="333"/>
      <c r="BT1291" s="333"/>
      <c r="BU1291" s="333"/>
      <c r="BV1291" s="333"/>
      <c r="BW1291" s="333"/>
      <c r="BX1291" s="333"/>
      <c r="BY1291" s="333"/>
      <c r="BZ1291" s="333"/>
      <c r="CA1291" s="333"/>
      <c r="CB1291" s="333"/>
      <c r="CC1291" s="333"/>
      <c r="CD1291" s="333"/>
      <c r="CE1291" s="337"/>
      <c r="CF1291" s="337"/>
      <c r="CG1291" s="337"/>
      <c r="CH1291" s="337"/>
      <c r="CI1291" s="333"/>
      <c r="CJ1291" s="333"/>
      <c r="CK1291" s="333"/>
      <c r="CL1291" s="333"/>
      <c r="CM1291" s="333"/>
      <c r="CN1291" s="333"/>
      <c r="CO1291" s="333"/>
      <c r="CP1291" s="333"/>
      <c r="CQ1291" s="337"/>
      <c r="CR1291" s="337"/>
      <c r="CS1291" s="337"/>
      <c r="CT1291" s="337"/>
      <c r="CU1291" s="337"/>
      <c r="CV1291" s="337"/>
      <c r="CW1291" s="337"/>
      <c r="CX1291" s="337"/>
      <c r="CY1291" s="337"/>
      <c r="CZ1291" s="337"/>
      <c r="DA1291" s="337"/>
      <c r="DB1291" s="337"/>
      <c r="DC1291" s="337"/>
      <c r="DD1291" s="337"/>
      <c r="DE1291" s="337"/>
      <c r="DF1291" s="337"/>
      <c r="DG1291" s="337"/>
      <c r="DH1291" s="337"/>
      <c r="DI1291" s="337"/>
      <c r="DJ1291" s="337"/>
      <c r="DK1291" s="337"/>
      <c r="DL1291" s="337"/>
      <c r="DM1291"/>
      <c r="DN1291"/>
      <c r="DO1291"/>
      <c r="EA1291" s="333"/>
      <c r="EB1291" s="333"/>
      <c r="EC1291" s="333"/>
      <c r="ED1291" s="333"/>
      <c r="EE1291" s="333"/>
      <c r="EF1291" s="333"/>
      <c r="EG1291" s="333"/>
      <c r="EH1291" s="333"/>
      <c r="EJ1291" s="66"/>
      <c r="EL1291" s="66"/>
      <c r="EM1291" s="338"/>
    </row>
    <row r="1292" spans="1:143" s="83" customFormat="1">
      <c r="A1292" s="66"/>
      <c r="B1292" s="66"/>
      <c r="C1292" s="120"/>
      <c r="D1292" s="66"/>
      <c r="E1292" s="197"/>
      <c r="F1292" s="120"/>
      <c r="G1292" s="333"/>
      <c r="H1292" s="333"/>
      <c r="I1292" s="333"/>
      <c r="J1292" s="333"/>
      <c r="K1292" s="333"/>
      <c r="L1292" s="333"/>
      <c r="M1292" s="333"/>
      <c r="N1292" s="333"/>
      <c r="O1292" s="333"/>
      <c r="P1292" s="333"/>
      <c r="Q1292" s="333"/>
      <c r="R1292" s="333"/>
      <c r="S1292" s="333"/>
      <c r="T1292" s="333"/>
      <c r="U1292" s="333"/>
      <c r="V1292" s="333"/>
      <c r="W1292" s="333"/>
      <c r="X1292" s="333"/>
      <c r="Y1292" s="333"/>
      <c r="Z1292" s="333"/>
      <c r="AA1292" s="333"/>
      <c r="AB1292" s="333"/>
      <c r="AC1292" s="333"/>
      <c r="AD1292" s="333"/>
      <c r="AE1292" s="333"/>
      <c r="AF1292" s="333"/>
      <c r="AG1292" s="333"/>
      <c r="AH1292" s="333"/>
      <c r="AI1292" s="333"/>
      <c r="AJ1292" s="333"/>
      <c r="AK1292" s="333"/>
      <c r="AL1292" s="333"/>
      <c r="AM1292" s="333"/>
      <c r="AN1292" s="333"/>
      <c r="AO1292"/>
      <c r="AP1292"/>
      <c r="AQ1292"/>
      <c r="AR1292"/>
      <c r="AS1292" s="333"/>
      <c r="AT1292" s="333"/>
      <c r="AU1292" s="333"/>
      <c r="AV1292" s="333"/>
      <c r="AW1292" s="333"/>
      <c r="AX1292" s="333"/>
      <c r="AY1292" s="333"/>
      <c r="AZ1292" s="333"/>
      <c r="BA1292"/>
      <c r="BB1292"/>
      <c r="BC1292"/>
      <c r="BD1292"/>
      <c r="BE1292"/>
      <c r="BF1292"/>
      <c r="BG1292" s="333"/>
      <c r="BH1292" s="333"/>
      <c r="BI1292" s="333"/>
      <c r="BJ1292" s="333"/>
      <c r="BK1292" s="333"/>
      <c r="BL1292" s="333"/>
      <c r="BM1292" s="333"/>
      <c r="BN1292" s="333"/>
      <c r="BO1292" s="333"/>
      <c r="BP1292" s="333"/>
      <c r="BQ1292" s="333"/>
      <c r="BR1292" s="333"/>
      <c r="BS1292" s="333"/>
      <c r="BT1292" s="333"/>
      <c r="BU1292" s="333"/>
      <c r="BV1292" s="333"/>
      <c r="BW1292" s="333"/>
      <c r="BX1292" s="333"/>
      <c r="BY1292" s="333"/>
      <c r="BZ1292" s="333"/>
      <c r="CA1292" s="333"/>
      <c r="CB1292" s="333"/>
      <c r="CC1292" s="333"/>
      <c r="CD1292" s="333"/>
      <c r="CE1292" s="337"/>
      <c r="CF1292" s="337"/>
      <c r="CG1292" s="337"/>
      <c r="CH1292" s="337"/>
      <c r="CI1292" s="333"/>
      <c r="CJ1292" s="333"/>
      <c r="CK1292" s="333"/>
      <c r="CL1292" s="333"/>
      <c r="CM1292" s="333"/>
      <c r="CN1292" s="333"/>
      <c r="CO1292" s="333"/>
      <c r="CP1292" s="333"/>
      <c r="CQ1292" s="337"/>
      <c r="CR1292" s="337"/>
      <c r="CS1292" s="337"/>
      <c r="CT1292" s="337"/>
      <c r="CU1292" s="337"/>
      <c r="CV1292" s="337"/>
      <c r="CW1292" s="337"/>
      <c r="CX1292" s="337"/>
      <c r="CY1292" s="337"/>
      <c r="CZ1292" s="337"/>
      <c r="DA1292" s="337"/>
      <c r="DB1292" s="337"/>
      <c r="DC1292" s="337"/>
      <c r="DD1292" s="337"/>
      <c r="DE1292" s="337"/>
      <c r="DF1292" s="337"/>
      <c r="DG1292" s="337"/>
      <c r="DH1292" s="337"/>
      <c r="DI1292" s="337"/>
      <c r="DJ1292" s="337"/>
      <c r="DK1292" s="337"/>
      <c r="DL1292" s="337"/>
      <c r="DM1292"/>
      <c r="DN1292"/>
      <c r="DO1292"/>
      <c r="EA1292" s="333"/>
      <c r="EB1292" s="333"/>
      <c r="EC1292" s="333"/>
      <c r="ED1292" s="333"/>
      <c r="EE1292" s="333"/>
      <c r="EF1292" s="333"/>
      <c r="EG1292" s="333"/>
      <c r="EH1292" s="333"/>
      <c r="EJ1292" s="66"/>
      <c r="EL1292" s="66"/>
      <c r="EM1292" s="338"/>
    </row>
    <row r="1293" spans="1:143" s="83" customFormat="1">
      <c r="A1293" s="66"/>
      <c r="B1293" s="66"/>
      <c r="C1293" s="120"/>
      <c r="D1293" s="66"/>
      <c r="E1293" s="197"/>
      <c r="F1293" s="120"/>
      <c r="G1293" s="333"/>
      <c r="H1293" s="333"/>
      <c r="I1293" s="333"/>
      <c r="J1293" s="333"/>
      <c r="K1293" s="333"/>
      <c r="L1293" s="333"/>
      <c r="M1293" s="333"/>
      <c r="N1293" s="333"/>
      <c r="O1293" s="333"/>
      <c r="P1293" s="333"/>
      <c r="Q1293" s="333"/>
      <c r="R1293" s="333"/>
      <c r="S1293" s="333"/>
      <c r="T1293" s="333"/>
      <c r="U1293" s="333"/>
      <c r="V1293" s="333"/>
      <c r="W1293" s="333"/>
      <c r="X1293" s="333"/>
      <c r="Y1293" s="333"/>
      <c r="Z1293" s="333"/>
      <c r="AA1293" s="333"/>
      <c r="AB1293" s="333"/>
      <c r="AC1293" s="333"/>
      <c r="AD1293" s="333"/>
      <c r="AE1293" s="333"/>
      <c r="AF1293" s="333"/>
      <c r="AG1293" s="333"/>
      <c r="AH1293" s="333"/>
      <c r="AI1293" s="333"/>
      <c r="AJ1293" s="333"/>
      <c r="AK1293" s="333"/>
      <c r="AL1293" s="333"/>
      <c r="AM1293" s="333"/>
      <c r="AN1293" s="333"/>
      <c r="AO1293"/>
      <c r="AP1293"/>
      <c r="AQ1293"/>
      <c r="AR1293"/>
      <c r="AS1293" s="333"/>
      <c r="AT1293" s="333"/>
      <c r="AU1293" s="333"/>
      <c r="AV1293" s="333"/>
      <c r="AW1293" s="333"/>
      <c r="AX1293" s="333"/>
      <c r="AY1293" s="333"/>
      <c r="AZ1293" s="333"/>
      <c r="BA1293"/>
      <c r="BB1293"/>
      <c r="BC1293"/>
      <c r="BD1293"/>
      <c r="BE1293"/>
      <c r="BF1293"/>
      <c r="BG1293" s="333"/>
      <c r="BH1293" s="333"/>
      <c r="BI1293" s="333"/>
      <c r="BJ1293" s="333"/>
      <c r="BK1293" s="333"/>
      <c r="BL1293" s="333"/>
      <c r="BM1293" s="333"/>
      <c r="BN1293" s="333"/>
      <c r="BO1293" s="333"/>
      <c r="BP1293" s="333"/>
      <c r="BQ1293" s="333"/>
      <c r="BR1293" s="333"/>
      <c r="BS1293" s="333"/>
      <c r="BT1293" s="333"/>
      <c r="BU1293" s="333"/>
      <c r="BV1293" s="333"/>
      <c r="BW1293" s="333"/>
      <c r="BX1293" s="333"/>
      <c r="BY1293" s="333"/>
      <c r="BZ1293" s="333"/>
      <c r="CA1293" s="333"/>
      <c r="CB1293" s="333"/>
      <c r="CC1293" s="333"/>
      <c r="CD1293" s="333"/>
      <c r="CE1293" s="337"/>
      <c r="CF1293" s="337"/>
      <c r="CG1293" s="337"/>
      <c r="CH1293" s="337"/>
      <c r="CI1293" s="333"/>
      <c r="CJ1293" s="333"/>
      <c r="CK1293" s="333"/>
      <c r="CL1293" s="333"/>
      <c r="CM1293" s="333"/>
      <c r="CN1293" s="333"/>
      <c r="CO1293" s="333"/>
      <c r="CP1293" s="333"/>
      <c r="CQ1293" s="337"/>
      <c r="CR1293" s="337"/>
      <c r="CS1293" s="337"/>
      <c r="CT1293" s="337"/>
      <c r="CU1293" s="337"/>
      <c r="CV1293" s="337"/>
      <c r="CW1293" s="337"/>
      <c r="CX1293" s="337"/>
      <c r="CY1293" s="337"/>
      <c r="CZ1293" s="337"/>
      <c r="DA1293" s="337"/>
      <c r="DB1293" s="337"/>
      <c r="DC1293" s="337"/>
      <c r="DD1293" s="337"/>
      <c r="DE1293" s="337"/>
      <c r="DF1293" s="337"/>
      <c r="DG1293" s="337"/>
      <c r="DH1293" s="337"/>
      <c r="DI1293" s="337"/>
      <c r="DJ1293" s="337"/>
      <c r="DK1293" s="337"/>
      <c r="DL1293" s="337"/>
      <c r="DM1293"/>
      <c r="DN1293"/>
      <c r="DO1293"/>
      <c r="EA1293" s="333"/>
      <c r="EB1293" s="333"/>
      <c r="EC1293" s="333"/>
      <c r="ED1293" s="333"/>
      <c r="EE1293" s="333"/>
      <c r="EF1293" s="333"/>
      <c r="EG1293" s="333"/>
      <c r="EH1293" s="333"/>
      <c r="EJ1293" s="66"/>
      <c r="EL1293" s="66"/>
      <c r="EM1293" s="338"/>
    </row>
    <row r="1294" spans="1:143" s="83" customFormat="1">
      <c r="A1294" s="66"/>
      <c r="B1294" s="66"/>
      <c r="C1294" s="120"/>
      <c r="D1294" s="66"/>
      <c r="E1294" s="197"/>
      <c r="F1294" s="120"/>
      <c r="G1294" s="333"/>
      <c r="H1294" s="333"/>
      <c r="I1294" s="333"/>
      <c r="J1294" s="333"/>
      <c r="K1294" s="333"/>
      <c r="L1294" s="333"/>
      <c r="M1294" s="333"/>
      <c r="N1294" s="333"/>
      <c r="O1294" s="333"/>
      <c r="P1294" s="333"/>
      <c r="Q1294" s="333"/>
      <c r="R1294" s="333"/>
      <c r="S1294" s="333"/>
      <c r="T1294" s="333"/>
      <c r="U1294" s="333"/>
      <c r="V1294" s="333"/>
      <c r="W1294" s="333"/>
      <c r="X1294" s="333"/>
      <c r="Y1294" s="333"/>
      <c r="Z1294" s="333"/>
      <c r="AA1294" s="333"/>
      <c r="AB1294" s="333"/>
      <c r="AC1294" s="333"/>
      <c r="AD1294" s="333"/>
      <c r="AE1294" s="333"/>
      <c r="AF1294" s="333"/>
      <c r="AG1294" s="333"/>
      <c r="AH1294" s="333"/>
      <c r="AI1294" s="333"/>
      <c r="AJ1294" s="333"/>
      <c r="AK1294" s="333"/>
      <c r="AL1294" s="333"/>
      <c r="AM1294" s="333"/>
      <c r="AN1294" s="333"/>
      <c r="AO1294"/>
      <c r="AP1294"/>
      <c r="AQ1294"/>
      <c r="AR1294"/>
      <c r="AS1294" s="333"/>
      <c r="AT1294" s="333"/>
      <c r="AU1294" s="333"/>
      <c r="AV1294" s="333"/>
      <c r="AW1294" s="333"/>
      <c r="AX1294" s="333"/>
      <c r="AY1294" s="333"/>
      <c r="AZ1294" s="333"/>
      <c r="BA1294"/>
      <c r="BB1294"/>
      <c r="BC1294"/>
      <c r="BD1294"/>
      <c r="BE1294"/>
      <c r="BF1294"/>
      <c r="BG1294" s="333"/>
      <c r="BH1294" s="333"/>
      <c r="BI1294" s="333"/>
      <c r="BJ1294" s="333"/>
      <c r="BK1294" s="333"/>
      <c r="BL1294" s="333"/>
      <c r="BM1294" s="333"/>
      <c r="BN1294" s="333"/>
      <c r="BO1294" s="333"/>
      <c r="BP1294" s="333"/>
      <c r="BQ1294" s="333"/>
      <c r="BR1294" s="333"/>
      <c r="BS1294" s="333"/>
      <c r="BT1294" s="333"/>
      <c r="BU1294" s="333"/>
      <c r="BV1294" s="333"/>
      <c r="BW1294" s="333"/>
      <c r="BX1294" s="333"/>
      <c r="BY1294" s="333"/>
      <c r="BZ1294" s="333"/>
      <c r="CA1294" s="333"/>
      <c r="CB1294" s="333"/>
      <c r="CC1294" s="333"/>
      <c r="CD1294" s="333"/>
      <c r="CE1294" s="337"/>
      <c r="CF1294" s="337"/>
      <c r="CG1294" s="337"/>
      <c r="CH1294" s="337"/>
      <c r="CI1294" s="333"/>
      <c r="CJ1294" s="333"/>
      <c r="CK1294" s="333"/>
      <c r="CL1294" s="333"/>
      <c r="CM1294" s="333"/>
      <c r="CN1294" s="333"/>
      <c r="CO1294" s="333"/>
      <c r="CP1294" s="333"/>
      <c r="CQ1294" s="337"/>
      <c r="CR1294" s="337"/>
      <c r="CS1294" s="337"/>
      <c r="CT1294" s="337"/>
      <c r="CU1294" s="337"/>
      <c r="CV1294" s="337"/>
      <c r="CW1294" s="337"/>
      <c r="CX1294" s="337"/>
      <c r="CY1294" s="337"/>
      <c r="CZ1294" s="337"/>
      <c r="DA1294" s="337"/>
      <c r="DB1294" s="337"/>
      <c r="DC1294" s="337"/>
      <c r="DD1294" s="337"/>
      <c r="DE1294" s="337"/>
      <c r="DF1294" s="337"/>
      <c r="DG1294" s="337"/>
      <c r="DH1294" s="337"/>
      <c r="DI1294" s="337"/>
      <c r="DJ1294" s="337"/>
      <c r="DK1294" s="337"/>
      <c r="DL1294" s="337"/>
      <c r="DM1294"/>
      <c r="DN1294"/>
      <c r="DO1294"/>
      <c r="EA1294" s="333"/>
      <c r="EB1294" s="333"/>
      <c r="EC1294" s="333"/>
      <c r="ED1294" s="333"/>
      <c r="EE1294" s="333"/>
      <c r="EF1294" s="333"/>
      <c r="EG1294" s="333"/>
      <c r="EH1294" s="333"/>
      <c r="EJ1294" s="66"/>
      <c r="EL1294" s="66"/>
      <c r="EM1294" s="338"/>
    </row>
    <row r="1295" spans="1:143" s="83" customFormat="1">
      <c r="A1295" s="66"/>
      <c r="B1295" s="66"/>
      <c r="C1295" s="120"/>
      <c r="D1295" s="66"/>
      <c r="E1295" s="197"/>
      <c r="F1295" s="120"/>
      <c r="G1295" s="333"/>
      <c r="H1295" s="333"/>
      <c r="I1295" s="333"/>
      <c r="J1295" s="333"/>
      <c r="K1295" s="333"/>
      <c r="L1295" s="333"/>
      <c r="M1295" s="333"/>
      <c r="N1295" s="333"/>
      <c r="O1295" s="333"/>
      <c r="P1295" s="333"/>
      <c r="Q1295" s="333"/>
      <c r="R1295" s="333"/>
      <c r="S1295" s="333"/>
      <c r="T1295" s="333"/>
      <c r="U1295" s="333"/>
      <c r="V1295" s="333"/>
      <c r="W1295" s="333"/>
      <c r="X1295" s="333"/>
      <c r="Y1295" s="333"/>
      <c r="Z1295" s="333"/>
      <c r="AA1295" s="333"/>
      <c r="AB1295" s="333"/>
      <c r="AC1295" s="333"/>
      <c r="AD1295" s="333"/>
      <c r="AE1295" s="333"/>
      <c r="AF1295" s="333"/>
      <c r="AG1295" s="333"/>
      <c r="AH1295" s="333"/>
      <c r="AI1295" s="333"/>
      <c r="AJ1295" s="333"/>
      <c r="AK1295" s="333"/>
      <c r="AL1295" s="333"/>
      <c r="AM1295" s="333"/>
      <c r="AN1295" s="333"/>
      <c r="AO1295"/>
      <c r="AP1295"/>
      <c r="AQ1295"/>
      <c r="AR1295"/>
      <c r="AS1295" s="333"/>
      <c r="AT1295" s="333"/>
      <c r="AU1295" s="333"/>
      <c r="AV1295" s="333"/>
      <c r="AW1295" s="333"/>
      <c r="AX1295" s="333"/>
      <c r="AY1295" s="333"/>
      <c r="AZ1295" s="333"/>
      <c r="BA1295"/>
      <c r="BB1295"/>
      <c r="BC1295"/>
      <c r="BD1295"/>
      <c r="BE1295"/>
      <c r="BF1295"/>
      <c r="BG1295" s="333"/>
      <c r="BH1295" s="333"/>
      <c r="BI1295" s="333"/>
      <c r="BJ1295" s="333"/>
      <c r="BK1295" s="333"/>
      <c r="BL1295" s="333"/>
      <c r="BM1295" s="333"/>
      <c r="BN1295" s="333"/>
      <c r="BO1295" s="333"/>
      <c r="BP1295" s="333"/>
      <c r="BQ1295" s="333"/>
      <c r="BR1295" s="333"/>
      <c r="BS1295" s="333"/>
      <c r="BT1295" s="333"/>
      <c r="BU1295" s="333"/>
      <c r="BV1295" s="333"/>
      <c r="BW1295" s="333"/>
      <c r="BX1295" s="333"/>
      <c r="BY1295" s="333"/>
      <c r="BZ1295" s="333"/>
      <c r="CA1295" s="333"/>
      <c r="CB1295" s="333"/>
      <c r="CC1295" s="333"/>
      <c r="CD1295" s="333"/>
      <c r="CE1295" s="337"/>
      <c r="CF1295" s="337"/>
      <c r="CG1295" s="337"/>
      <c r="CH1295" s="337"/>
      <c r="CI1295" s="333"/>
      <c r="CJ1295" s="333"/>
      <c r="CK1295" s="333"/>
      <c r="CL1295" s="333"/>
      <c r="CM1295" s="333"/>
      <c r="CN1295" s="333"/>
      <c r="CO1295" s="333"/>
      <c r="CP1295" s="333"/>
      <c r="CQ1295" s="337"/>
      <c r="CR1295" s="337"/>
      <c r="CS1295" s="337"/>
      <c r="CT1295" s="337"/>
      <c r="CU1295" s="337"/>
      <c r="CV1295" s="337"/>
      <c r="CW1295" s="337"/>
      <c r="CX1295" s="337"/>
      <c r="CY1295" s="337"/>
      <c r="CZ1295" s="337"/>
      <c r="DA1295" s="337"/>
      <c r="DB1295" s="337"/>
      <c r="DC1295" s="337"/>
      <c r="DD1295" s="337"/>
      <c r="DE1295" s="337"/>
      <c r="DF1295" s="337"/>
      <c r="DG1295" s="337"/>
      <c r="DH1295" s="337"/>
      <c r="DI1295" s="337"/>
      <c r="DJ1295" s="337"/>
      <c r="DK1295" s="337"/>
      <c r="DL1295" s="337"/>
      <c r="DM1295"/>
      <c r="DN1295"/>
      <c r="DO1295"/>
      <c r="EA1295" s="333"/>
      <c r="EB1295" s="333"/>
      <c r="EC1295" s="333"/>
      <c r="ED1295" s="333"/>
      <c r="EE1295" s="333"/>
      <c r="EF1295" s="333"/>
      <c r="EG1295" s="333"/>
      <c r="EH1295" s="333"/>
      <c r="EJ1295" s="66"/>
      <c r="EL1295" s="66"/>
      <c r="EM1295" s="338"/>
    </row>
    <row r="1296" spans="1:143" s="83" customFormat="1">
      <c r="A1296" s="66"/>
      <c r="B1296" s="66"/>
      <c r="C1296" s="120"/>
      <c r="D1296" s="66"/>
      <c r="E1296" s="197"/>
      <c r="F1296" s="120"/>
      <c r="G1296" s="333"/>
      <c r="H1296" s="333"/>
      <c r="I1296" s="333"/>
      <c r="J1296" s="333"/>
      <c r="K1296" s="333"/>
      <c r="L1296" s="333"/>
      <c r="M1296" s="333"/>
      <c r="N1296" s="333"/>
      <c r="O1296" s="333"/>
      <c r="P1296" s="333"/>
      <c r="Q1296" s="333"/>
      <c r="R1296" s="333"/>
      <c r="S1296" s="333"/>
      <c r="T1296" s="333"/>
      <c r="U1296" s="333"/>
      <c r="V1296" s="333"/>
      <c r="W1296" s="333"/>
      <c r="X1296" s="333"/>
      <c r="Y1296" s="333"/>
      <c r="Z1296" s="333"/>
      <c r="AA1296" s="333"/>
      <c r="AB1296" s="333"/>
      <c r="AC1296" s="333"/>
      <c r="AD1296" s="333"/>
      <c r="AE1296" s="333"/>
      <c r="AF1296" s="333"/>
      <c r="AG1296" s="333"/>
      <c r="AH1296" s="333"/>
      <c r="AI1296" s="333"/>
      <c r="AJ1296" s="333"/>
      <c r="AK1296" s="333"/>
      <c r="AL1296" s="333"/>
      <c r="AM1296" s="333"/>
      <c r="AN1296" s="333"/>
      <c r="AO1296"/>
      <c r="AP1296"/>
      <c r="AQ1296"/>
      <c r="AR1296"/>
      <c r="AS1296" s="333"/>
      <c r="AT1296" s="333"/>
      <c r="AU1296" s="333"/>
      <c r="AV1296" s="333"/>
      <c r="AW1296" s="333"/>
      <c r="AX1296" s="333"/>
      <c r="AY1296" s="333"/>
      <c r="AZ1296" s="333"/>
      <c r="BA1296"/>
      <c r="BB1296"/>
      <c r="BC1296"/>
      <c r="BD1296"/>
      <c r="BE1296"/>
      <c r="BF1296"/>
      <c r="BG1296" s="333"/>
      <c r="BH1296" s="333"/>
      <c r="BI1296" s="333"/>
      <c r="BJ1296" s="333"/>
      <c r="BK1296" s="333"/>
      <c r="BL1296" s="333"/>
      <c r="BM1296" s="333"/>
      <c r="BN1296" s="333"/>
      <c r="BO1296" s="333"/>
      <c r="BP1296" s="333"/>
      <c r="BQ1296" s="333"/>
      <c r="BR1296" s="333"/>
      <c r="BS1296" s="333"/>
      <c r="BT1296" s="333"/>
      <c r="BU1296" s="333"/>
      <c r="BV1296" s="333"/>
      <c r="BW1296" s="333"/>
      <c r="BX1296" s="333"/>
      <c r="BY1296" s="333"/>
      <c r="BZ1296" s="333"/>
      <c r="CA1296" s="333"/>
      <c r="CB1296" s="333"/>
      <c r="CC1296" s="333"/>
      <c r="CD1296" s="333"/>
      <c r="CE1296" s="337"/>
      <c r="CF1296" s="337"/>
      <c r="CG1296" s="337"/>
      <c r="CH1296" s="337"/>
      <c r="CI1296" s="333"/>
      <c r="CJ1296" s="333"/>
      <c r="CK1296" s="333"/>
      <c r="CL1296" s="333"/>
      <c r="CM1296" s="333"/>
      <c r="CN1296" s="333"/>
      <c r="CO1296" s="333"/>
      <c r="CP1296" s="333"/>
      <c r="CQ1296" s="337"/>
      <c r="CR1296" s="337"/>
      <c r="CS1296" s="337"/>
      <c r="CT1296" s="337"/>
      <c r="CU1296" s="337"/>
      <c r="CV1296" s="337"/>
      <c r="CW1296" s="337"/>
      <c r="CX1296" s="337"/>
      <c r="CY1296" s="337"/>
      <c r="CZ1296" s="337"/>
      <c r="DA1296" s="337"/>
      <c r="DB1296" s="337"/>
      <c r="DC1296" s="337"/>
      <c r="DD1296" s="337"/>
      <c r="DE1296" s="337"/>
      <c r="DF1296" s="337"/>
      <c r="DG1296" s="337"/>
      <c r="DH1296" s="337"/>
      <c r="DI1296" s="337"/>
      <c r="DJ1296" s="337"/>
      <c r="DK1296" s="337"/>
      <c r="DL1296" s="337"/>
      <c r="DM1296"/>
      <c r="DN1296"/>
      <c r="DO1296"/>
      <c r="EA1296" s="333"/>
      <c r="EB1296" s="333"/>
      <c r="EC1296" s="333"/>
      <c r="ED1296" s="333"/>
      <c r="EE1296" s="333"/>
      <c r="EF1296" s="333"/>
      <c r="EG1296" s="333"/>
      <c r="EH1296" s="333"/>
      <c r="EJ1296" s="66"/>
      <c r="EL1296" s="66"/>
      <c r="EM1296" s="338"/>
    </row>
    <row r="1297" spans="1:143" s="83" customFormat="1">
      <c r="A1297" s="66"/>
      <c r="B1297" s="66"/>
      <c r="C1297" s="120"/>
      <c r="D1297" s="66"/>
      <c r="E1297" s="197"/>
      <c r="F1297" s="120"/>
      <c r="G1297" s="333"/>
      <c r="H1297" s="333"/>
      <c r="I1297" s="333"/>
      <c r="J1297" s="333"/>
      <c r="K1297" s="333"/>
      <c r="L1297" s="333"/>
      <c r="M1297" s="333"/>
      <c r="N1297" s="333"/>
      <c r="O1297" s="333"/>
      <c r="P1297" s="333"/>
      <c r="Q1297" s="333"/>
      <c r="R1297" s="333"/>
      <c r="S1297" s="333"/>
      <c r="T1297" s="333"/>
      <c r="U1297" s="333"/>
      <c r="V1297" s="333"/>
      <c r="W1297" s="333"/>
      <c r="X1297" s="333"/>
      <c r="Y1297" s="333"/>
      <c r="Z1297" s="333"/>
      <c r="AA1297" s="333"/>
      <c r="AB1297" s="333"/>
      <c r="AC1297" s="333"/>
      <c r="AD1297" s="333"/>
      <c r="AE1297" s="333"/>
      <c r="AF1297" s="333"/>
      <c r="AG1297" s="333"/>
      <c r="AH1297" s="333"/>
      <c r="AI1297" s="333"/>
      <c r="AJ1297" s="333"/>
      <c r="AK1297" s="333"/>
      <c r="AL1297" s="333"/>
      <c r="AM1297" s="333"/>
      <c r="AN1297" s="333"/>
      <c r="AO1297"/>
      <c r="AP1297"/>
      <c r="AQ1297"/>
      <c r="AR1297"/>
      <c r="AS1297" s="333"/>
      <c r="AT1297" s="333"/>
      <c r="AU1297" s="333"/>
      <c r="AV1297" s="333"/>
      <c r="AW1297" s="333"/>
      <c r="AX1297" s="333"/>
      <c r="AY1297" s="333"/>
      <c r="AZ1297" s="333"/>
      <c r="BA1297"/>
      <c r="BB1297"/>
      <c r="BC1297"/>
      <c r="BD1297"/>
      <c r="BE1297"/>
      <c r="BF1297"/>
      <c r="BG1297" s="333"/>
      <c r="BH1297" s="333"/>
      <c r="BI1297" s="333"/>
      <c r="BJ1297" s="333"/>
      <c r="BK1297" s="333"/>
      <c r="BL1297" s="333"/>
      <c r="BM1297" s="333"/>
      <c r="BN1297" s="333"/>
      <c r="BO1297" s="333"/>
      <c r="BP1297" s="333"/>
      <c r="BQ1297" s="333"/>
      <c r="BR1297" s="333"/>
      <c r="BS1297" s="333"/>
      <c r="BT1297" s="333"/>
      <c r="BU1297" s="333"/>
      <c r="BV1297" s="333"/>
      <c r="BW1297" s="333"/>
      <c r="BX1297" s="333"/>
      <c r="BY1297" s="333"/>
      <c r="BZ1297" s="333"/>
      <c r="CA1297" s="333"/>
      <c r="CB1297" s="333"/>
      <c r="CC1297" s="333"/>
      <c r="CD1297" s="333"/>
      <c r="CE1297" s="337"/>
      <c r="CF1297" s="337"/>
      <c r="CG1297" s="337"/>
      <c r="CH1297" s="337"/>
      <c r="CI1297" s="333"/>
      <c r="CJ1297" s="333"/>
      <c r="CK1297" s="333"/>
      <c r="CL1297" s="333"/>
      <c r="CM1297" s="333"/>
      <c r="CN1297" s="333"/>
      <c r="CO1297" s="333"/>
      <c r="CP1297" s="333"/>
      <c r="CQ1297" s="337"/>
      <c r="CR1297" s="337"/>
      <c r="CS1297" s="337"/>
      <c r="CT1297" s="337"/>
      <c r="CU1297" s="337"/>
      <c r="CV1297" s="337"/>
      <c r="CW1297" s="337"/>
      <c r="CX1297" s="337"/>
      <c r="CY1297" s="337"/>
      <c r="CZ1297" s="337"/>
      <c r="DA1297" s="337"/>
      <c r="DB1297" s="337"/>
      <c r="DC1297" s="337"/>
      <c r="DD1297" s="337"/>
      <c r="DE1297" s="337"/>
      <c r="DF1297" s="337"/>
      <c r="DG1297" s="337"/>
      <c r="DH1297" s="337"/>
      <c r="DI1297" s="337"/>
      <c r="DJ1297" s="337"/>
      <c r="DK1297" s="337"/>
      <c r="DL1297" s="337"/>
      <c r="DM1297"/>
      <c r="DN1297"/>
      <c r="DO1297"/>
      <c r="EA1297" s="333"/>
      <c r="EB1297" s="333"/>
      <c r="EC1297" s="333"/>
      <c r="ED1297" s="333"/>
      <c r="EE1297" s="333"/>
      <c r="EF1297" s="333"/>
      <c r="EG1297" s="333"/>
      <c r="EH1297" s="333"/>
      <c r="EJ1297" s="66"/>
      <c r="EL1297" s="66"/>
      <c r="EM1297" s="338"/>
    </row>
    <row r="1298" spans="1:143" s="83" customFormat="1">
      <c r="A1298" s="66"/>
      <c r="B1298" s="66"/>
      <c r="C1298" s="120"/>
      <c r="D1298" s="66"/>
      <c r="E1298" s="197"/>
      <c r="F1298" s="120"/>
      <c r="G1298" s="333"/>
      <c r="H1298" s="333"/>
      <c r="I1298" s="333"/>
      <c r="J1298" s="333"/>
      <c r="K1298" s="333"/>
      <c r="L1298" s="333"/>
      <c r="M1298" s="333"/>
      <c r="N1298" s="333"/>
      <c r="O1298" s="333"/>
      <c r="P1298" s="333"/>
      <c r="Q1298" s="333"/>
      <c r="R1298" s="333"/>
      <c r="S1298" s="333"/>
      <c r="T1298" s="333"/>
      <c r="U1298" s="333"/>
      <c r="V1298" s="333"/>
      <c r="W1298" s="333"/>
      <c r="X1298" s="333"/>
      <c r="Y1298" s="333"/>
      <c r="Z1298" s="333"/>
      <c r="AA1298" s="333"/>
      <c r="AB1298" s="333"/>
      <c r="AC1298" s="333"/>
      <c r="AD1298" s="333"/>
      <c r="AE1298" s="333"/>
      <c r="AF1298" s="333"/>
      <c r="AG1298" s="333"/>
      <c r="AH1298" s="333"/>
      <c r="AI1298" s="333"/>
      <c r="AJ1298" s="333"/>
      <c r="AK1298" s="333"/>
      <c r="AL1298" s="333"/>
      <c r="AM1298" s="333"/>
      <c r="AN1298" s="333"/>
      <c r="AO1298"/>
      <c r="AP1298"/>
      <c r="AQ1298"/>
      <c r="AR1298"/>
      <c r="AS1298" s="333"/>
      <c r="AT1298" s="333"/>
      <c r="AU1298" s="333"/>
      <c r="AV1298" s="333"/>
      <c r="AW1298" s="333"/>
      <c r="AX1298" s="333"/>
      <c r="AY1298" s="333"/>
      <c r="AZ1298" s="333"/>
      <c r="BA1298"/>
      <c r="BB1298"/>
      <c r="BC1298"/>
      <c r="BD1298"/>
      <c r="BE1298"/>
      <c r="BF1298"/>
      <c r="BG1298" s="333"/>
      <c r="BH1298" s="333"/>
      <c r="BI1298" s="333"/>
      <c r="BJ1298" s="333"/>
      <c r="BK1298" s="333"/>
      <c r="BL1298" s="333"/>
      <c r="BM1298" s="333"/>
      <c r="BN1298" s="333"/>
      <c r="BO1298" s="333"/>
      <c r="BP1298" s="333"/>
      <c r="BQ1298" s="333"/>
      <c r="BR1298" s="333"/>
      <c r="BS1298" s="333"/>
      <c r="BT1298" s="333"/>
      <c r="BU1298" s="333"/>
      <c r="BV1298" s="333"/>
      <c r="BW1298" s="333"/>
      <c r="BX1298" s="333"/>
      <c r="BY1298" s="333"/>
      <c r="BZ1298" s="333"/>
      <c r="CA1298" s="333"/>
      <c r="CB1298" s="333"/>
      <c r="CC1298" s="333"/>
      <c r="CD1298" s="333"/>
      <c r="CE1298" s="337"/>
      <c r="CF1298" s="337"/>
      <c r="CG1298" s="337"/>
      <c r="CH1298" s="337"/>
      <c r="CI1298" s="333"/>
      <c r="CJ1298" s="333"/>
      <c r="CK1298" s="333"/>
      <c r="CL1298" s="333"/>
      <c r="CM1298" s="333"/>
      <c r="CN1298" s="333"/>
      <c r="CO1298" s="333"/>
      <c r="CP1298" s="333"/>
      <c r="CQ1298" s="337"/>
      <c r="CR1298" s="337"/>
      <c r="CS1298" s="337"/>
      <c r="CT1298" s="337"/>
      <c r="CU1298" s="337"/>
      <c r="CV1298" s="337"/>
      <c r="CW1298" s="337"/>
      <c r="CX1298" s="337"/>
      <c r="CY1298" s="337"/>
      <c r="CZ1298" s="337"/>
      <c r="DA1298" s="337"/>
      <c r="DB1298" s="337"/>
      <c r="DC1298" s="337"/>
      <c r="DD1298" s="337"/>
      <c r="DE1298" s="337"/>
      <c r="DF1298" s="337"/>
      <c r="DG1298" s="337"/>
      <c r="DH1298" s="337"/>
      <c r="DI1298" s="337"/>
      <c r="DJ1298" s="337"/>
      <c r="DK1298" s="337"/>
      <c r="DL1298" s="337"/>
      <c r="DM1298"/>
      <c r="DN1298"/>
      <c r="DO1298"/>
      <c r="EA1298" s="333"/>
      <c r="EB1298" s="333"/>
      <c r="EC1298" s="333"/>
      <c r="ED1298" s="333"/>
      <c r="EE1298" s="333"/>
      <c r="EF1298" s="333"/>
      <c r="EG1298" s="333"/>
      <c r="EH1298" s="333"/>
      <c r="EJ1298" s="66"/>
      <c r="EL1298" s="66"/>
      <c r="EM1298" s="338"/>
    </row>
    <row r="1299" spans="1:143" s="83" customFormat="1">
      <c r="A1299" s="66"/>
      <c r="B1299" s="66"/>
      <c r="C1299" s="120"/>
      <c r="D1299" s="66"/>
      <c r="E1299" s="197"/>
      <c r="F1299" s="120"/>
      <c r="G1299" s="333"/>
      <c r="H1299" s="333"/>
      <c r="I1299" s="333"/>
      <c r="J1299" s="333"/>
      <c r="K1299" s="333"/>
      <c r="L1299" s="333"/>
      <c r="M1299" s="333"/>
      <c r="N1299" s="333"/>
      <c r="O1299" s="333"/>
      <c r="P1299" s="333"/>
      <c r="Q1299" s="333"/>
      <c r="R1299" s="333"/>
      <c r="S1299" s="333"/>
      <c r="T1299" s="333"/>
      <c r="U1299" s="333"/>
      <c r="V1299" s="333"/>
      <c r="W1299" s="333"/>
      <c r="X1299" s="333"/>
      <c r="Y1299" s="333"/>
      <c r="Z1299" s="333"/>
      <c r="AA1299" s="333"/>
      <c r="AB1299" s="333"/>
      <c r="AC1299" s="333"/>
      <c r="AD1299" s="333"/>
      <c r="AE1299" s="333"/>
      <c r="AF1299" s="333"/>
      <c r="AG1299" s="333"/>
      <c r="AH1299" s="333"/>
      <c r="AI1299" s="333"/>
      <c r="AJ1299" s="333"/>
      <c r="AK1299" s="333"/>
      <c r="AL1299" s="333"/>
      <c r="AM1299" s="333"/>
      <c r="AN1299" s="333"/>
      <c r="AO1299"/>
      <c r="AP1299"/>
      <c r="AQ1299"/>
      <c r="AR1299"/>
      <c r="AS1299" s="333"/>
      <c r="AT1299" s="333"/>
      <c r="AU1299" s="333"/>
      <c r="AV1299" s="333"/>
      <c r="AW1299" s="333"/>
      <c r="AX1299" s="333"/>
      <c r="AY1299" s="333"/>
      <c r="AZ1299" s="333"/>
      <c r="BA1299"/>
      <c r="BB1299"/>
      <c r="BC1299"/>
      <c r="BD1299"/>
      <c r="BE1299"/>
      <c r="BF1299"/>
      <c r="BG1299" s="333"/>
      <c r="BH1299" s="333"/>
      <c r="BI1299" s="333"/>
      <c r="BJ1299" s="333"/>
      <c r="BK1299" s="333"/>
      <c r="BL1299" s="333"/>
      <c r="BM1299" s="333"/>
      <c r="BN1299" s="333"/>
      <c r="BO1299" s="333"/>
      <c r="BP1299" s="333"/>
      <c r="BQ1299" s="333"/>
      <c r="BR1299" s="333"/>
      <c r="BS1299" s="333"/>
      <c r="BT1299" s="333"/>
      <c r="BU1299" s="333"/>
      <c r="BV1299" s="333"/>
      <c r="BW1299" s="333"/>
      <c r="BX1299" s="333"/>
      <c r="BY1299" s="333"/>
      <c r="BZ1299" s="333"/>
      <c r="CA1299" s="333"/>
      <c r="CB1299" s="333"/>
      <c r="CC1299" s="333"/>
      <c r="CD1299" s="333"/>
      <c r="CE1299" s="337"/>
      <c r="CF1299" s="337"/>
      <c r="CG1299" s="337"/>
      <c r="CH1299" s="337"/>
      <c r="CI1299" s="333"/>
      <c r="CJ1299" s="333"/>
      <c r="CK1299" s="333"/>
      <c r="CL1299" s="333"/>
      <c r="CM1299" s="333"/>
      <c r="CN1299" s="333"/>
      <c r="CO1299" s="333"/>
      <c r="CP1299" s="333"/>
      <c r="CQ1299" s="337"/>
      <c r="CR1299" s="337"/>
      <c r="CS1299" s="337"/>
      <c r="CT1299" s="337"/>
      <c r="CU1299" s="337"/>
      <c r="CV1299" s="337"/>
      <c r="CW1299" s="337"/>
      <c r="CX1299" s="337"/>
      <c r="CY1299" s="337"/>
      <c r="CZ1299" s="337"/>
      <c r="DA1299" s="337"/>
      <c r="DB1299" s="337"/>
      <c r="DC1299" s="337"/>
      <c r="DD1299" s="337"/>
      <c r="DE1299" s="337"/>
      <c r="DF1299" s="337"/>
      <c r="DG1299" s="337"/>
      <c r="DH1299" s="337"/>
      <c r="DI1299" s="337"/>
      <c r="DJ1299" s="337"/>
      <c r="DK1299" s="337"/>
      <c r="DL1299" s="337"/>
      <c r="DM1299"/>
      <c r="DN1299"/>
      <c r="DO1299"/>
      <c r="EA1299" s="333"/>
      <c r="EB1299" s="333"/>
      <c r="EC1299" s="333"/>
      <c r="ED1299" s="333"/>
      <c r="EE1299" s="333"/>
      <c r="EF1299" s="333"/>
      <c r="EG1299" s="333"/>
      <c r="EH1299" s="333"/>
      <c r="EJ1299" s="66"/>
      <c r="EL1299" s="66"/>
      <c r="EM1299" s="338"/>
    </row>
    <row r="1300" spans="1:143" s="83" customFormat="1">
      <c r="A1300" s="66"/>
      <c r="B1300" s="66"/>
      <c r="C1300" s="120"/>
      <c r="D1300" s="66"/>
      <c r="E1300" s="197"/>
      <c r="F1300" s="120"/>
      <c r="G1300" s="333"/>
      <c r="H1300" s="333"/>
      <c r="I1300" s="333"/>
      <c r="J1300" s="333"/>
      <c r="K1300" s="333"/>
      <c r="L1300" s="333"/>
      <c r="M1300" s="333"/>
      <c r="N1300" s="333"/>
      <c r="O1300" s="333"/>
      <c r="P1300" s="333"/>
      <c r="Q1300" s="333"/>
      <c r="R1300" s="333"/>
      <c r="S1300" s="333"/>
      <c r="T1300" s="333"/>
      <c r="U1300" s="333"/>
      <c r="V1300" s="333"/>
      <c r="W1300" s="333"/>
      <c r="X1300" s="333"/>
      <c r="Y1300" s="333"/>
      <c r="Z1300" s="333"/>
      <c r="AA1300" s="333"/>
      <c r="AB1300" s="333"/>
      <c r="AC1300" s="333"/>
      <c r="AD1300" s="333"/>
      <c r="AE1300" s="333"/>
      <c r="AF1300" s="333"/>
      <c r="AG1300" s="333"/>
      <c r="AH1300" s="333"/>
      <c r="AI1300" s="333"/>
      <c r="AJ1300" s="333"/>
      <c r="AK1300" s="333"/>
      <c r="AL1300" s="333"/>
      <c r="AM1300" s="333"/>
      <c r="AN1300" s="333"/>
      <c r="AO1300"/>
      <c r="AP1300"/>
      <c r="AQ1300"/>
      <c r="AR1300"/>
      <c r="AS1300" s="333"/>
      <c r="AT1300" s="333"/>
      <c r="AU1300" s="333"/>
      <c r="AV1300" s="333"/>
      <c r="AW1300" s="333"/>
      <c r="AX1300" s="333"/>
      <c r="AY1300" s="333"/>
      <c r="AZ1300" s="333"/>
      <c r="BA1300"/>
      <c r="BB1300"/>
      <c r="BC1300"/>
      <c r="BD1300"/>
      <c r="BE1300"/>
      <c r="BF1300"/>
      <c r="BG1300" s="333"/>
      <c r="BH1300" s="333"/>
      <c r="BI1300" s="333"/>
      <c r="BJ1300" s="333"/>
      <c r="BK1300" s="333"/>
      <c r="BL1300" s="333"/>
      <c r="BM1300" s="333"/>
      <c r="BN1300" s="333"/>
      <c r="BO1300" s="333"/>
      <c r="BP1300" s="333"/>
      <c r="BQ1300" s="333"/>
      <c r="BR1300" s="333"/>
      <c r="BS1300" s="333"/>
      <c r="BT1300" s="333"/>
      <c r="BU1300" s="333"/>
      <c r="BV1300" s="333"/>
      <c r="BW1300" s="333"/>
      <c r="BX1300" s="333"/>
      <c r="BY1300" s="333"/>
      <c r="BZ1300" s="333"/>
      <c r="CA1300" s="333"/>
      <c r="CB1300" s="333"/>
      <c r="CC1300" s="333"/>
      <c r="CD1300" s="333"/>
      <c r="CE1300" s="337"/>
      <c r="CF1300" s="337"/>
      <c r="CG1300" s="337"/>
      <c r="CH1300" s="337"/>
      <c r="CI1300" s="333"/>
      <c r="CJ1300" s="333"/>
      <c r="CK1300" s="333"/>
      <c r="CL1300" s="333"/>
      <c r="CM1300" s="333"/>
      <c r="CN1300" s="333"/>
      <c r="CO1300" s="333"/>
      <c r="CP1300" s="333"/>
      <c r="CQ1300" s="337"/>
      <c r="CR1300" s="337"/>
      <c r="CS1300" s="337"/>
      <c r="CT1300" s="337"/>
      <c r="CU1300" s="337"/>
      <c r="CV1300" s="337"/>
      <c r="CW1300" s="337"/>
      <c r="CX1300" s="337"/>
      <c r="CY1300" s="337"/>
      <c r="CZ1300" s="337"/>
      <c r="DA1300" s="337"/>
      <c r="DB1300" s="337"/>
      <c r="DC1300" s="337"/>
      <c r="DD1300" s="337"/>
      <c r="DE1300" s="337"/>
      <c r="DF1300" s="337"/>
      <c r="DG1300" s="337"/>
      <c r="DH1300" s="337"/>
      <c r="DI1300" s="337"/>
      <c r="DJ1300" s="337"/>
      <c r="DK1300" s="337"/>
      <c r="DL1300" s="337"/>
      <c r="DM1300"/>
      <c r="DN1300"/>
      <c r="DO1300"/>
      <c r="EA1300" s="333"/>
      <c r="EB1300" s="333"/>
      <c r="EC1300" s="333"/>
      <c r="ED1300" s="333"/>
      <c r="EE1300" s="333"/>
      <c r="EF1300" s="333"/>
      <c r="EG1300" s="333"/>
      <c r="EH1300" s="333"/>
      <c r="EJ1300" s="66"/>
      <c r="EL1300" s="66"/>
      <c r="EM1300" s="338"/>
    </row>
    <row r="1301" spans="1:143" s="83" customFormat="1">
      <c r="A1301" s="66"/>
      <c r="B1301" s="66"/>
      <c r="C1301" s="120"/>
      <c r="D1301" s="66"/>
      <c r="E1301" s="197"/>
      <c r="F1301" s="120"/>
      <c r="G1301" s="333"/>
      <c r="H1301" s="333"/>
      <c r="I1301" s="333"/>
      <c r="J1301" s="333"/>
      <c r="K1301" s="333"/>
      <c r="L1301" s="333"/>
      <c r="M1301" s="333"/>
      <c r="N1301" s="333"/>
      <c r="O1301" s="333"/>
      <c r="P1301" s="333"/>
      <c r="Q1301" s="333"/>
      <c r="R1301" s="333"/>
      <c r="S1301" s="333"/>
      <c r="T1301" s="333"/>
      <c r="U1301" s="333"/>
      <c r="V1301" s="333"/>
      <c r="W1301" s="333"/>
      <c r="X1301" s="333"/>
      <c r="Y1301" s="333"/>
      <c r="Z1301" s="333"/>
      <c r="AA1301" s="333"/>
      <c r="AB1301" s="333"/>
      <c r="AC1301" s="333"/>
      <c r="AD1301" s="333"/>
      <c r="AE1301" s="333"/>
      <c r="AF1301" s="333"/>
      <c r="AG1301" s="333"/>
      <c r="AH1301" s="333"/>
      <c r="AI1301" s="333"/>
      <c r="AJ1301" s="333"/>
      <c r="AK1301" s="333"/>
      <c r="AL1301" s="333"/>
      <c r="AM1301" s="333"/>
      <c r="AN1301" s="333"/>
      <c r="AO1301"/>
      <c r="AP1301"/>
      <c r="AQ1301"/>
      <c r="AR1301"/>
      <c r="AS1301" s="333"/>
      <c r="AT1301" s="333"/>
      <c r="AU1301" s="333"/>
      <c r="AV1301" s="333"/>
      <c r="AW1301" s="333"/>
      <c r="AX1301" s="333"/>
      <c r="AY1301" s="333"/>
      <c r="AZ1301" s="333"/>
      <c r="BA1301"/>
      <c r="BB1301"/>
      <c r="BC1301"/>
      <c r="BD1301"/>
      <c r="BE1301"/>
      <c r="BF1301"/>
      <c r="BG1301" s="333"/>
      <c r="BH1301" s="333"/>
      <c r="BI1301" s="333"/>
      <c r="BJ1301" s="333"/>
      <c r="BK1301" s="333"/>
      <c r="BL1301" s="333"/>
      <c r="BM1301" s="333"/>
      <c r="BN1301" s="333"/>
      <c r="BO1301" s="333"/>
      <c r="BP1301" s="333"/>
      <c r="BQ1301" s="333"/>
      <c r="BR1301" s="333"/>
      <c r="BS1301" s="333"/>
      <c r="BT1301" s="333"/>
      <c r="BU1301" s="333"/>
      <c r="BV1301" s="333"/>
      <c r="BW1301" s="333"/>
      <c r="BX1301" s="333"/>
      <c r="BY1301" s="333"/>
      <c r="BZ1301" s="333"/>
      <c r="CA1301" s="333"/>
      <c r="CB1301" s="333"/>
      <c r="CC1301" s="333"/>
      <c r="CD1301" s="333"/>
      <c r="CE1301" s="337"/>
      <c r="CF1301" s="337"/>
      <c r="CG1301" s="337"/>
      <c r="CH1301" s="337"/>
      <c r="CI1301" s="333"/>
      <c r="CJ1301" s="333"/>
      <c r="CK1301" s="333"/>
      <c r="CL1301" s="333"/>
      <c r="CM1301" s="333"/>
      <c r="CN1301" s="333"/>
      <c r="CO1301" s="333"/>
      <c r="CP1301" s="333"/>
      <c r="CQ1301" s="337"/>
      <c r="CR1301" s="337"/>
      <c r="CS1301" s="337"/>
      <c r="CT1301" s="337"/>
      <c r="CU1301" s="337"/>
      <c r="CV1301" s="337"/>
      <c r="CW1301" s="337"/>
      <c r="CX1301" s="337"/>
      <c r="CY1301" s="337"/>
      <c r="CZ1301" s="337"/>
      <c r="DA1301" s="337"/>
      <c r="DB1301" s="337"/>
      <c r="DC1301" s="337"/>
      <c r="DD1301" s="337"/>
      <c r="DE1301" s="337"/>
      <c r="DF1301" s="337"/>
      <c r="DG1301" s="337"/>
      <c r="DH1301" s="337"/>
      <c r="DI1301" s="337"/>
      <c r="DJ1301" s="337"/>
      <c r="DK1301" s="337"/>
      <c r="DL1301" s="337"/>
      <c r="DM1301"/>
      <c r="DN1301"/>
      <c r="DO1301"/>
      <c r="EA1301" s="333"/>
      <c r="EB1301" s="333"/>
      <c r="EC1301" s="333"/>
      <c r="ED1301" s="333"/>
      <c r="EE1301" s="333"/>
      <c r="EF1301" s="333"/>
      <c r="EG1301" s="333"/>
      <c r="EH1301" s="333"/>
      <c r="EJ1301" s="66"/>
      <c r="EL1301" s="66"/>
      <c r="EM1301" s="338"/>
    </row>
    <row r="1302" spans="1:143" s="83" customFormat="1">
      <c r="A1302" s="66"/>
      <c r="B1302" s="66"/>
      <c r="C1302" s="120"/>
      <c r="D1302" s="66"/>
      <c r="E1302" s="197"/>
      <c r="F1302" s="120"/>
      <c r="G1302" s="333"/>
      <c r="H1302" s="333"/>
      <c r="I1302" s="333"/>
      <c r="J1302" s="333"/>
      <c r="K1302" s="333"/>
      <c r="L1302" s="333"/>
      <c r="M1302" s="333"/>
      <c r="N1302" s="333"/>
      <c r="O1302" s="333"/>
      <c r="P1302" s="333"/>
      <c r="Q1302" s="333"/>
      <c r="R1302" s="333"/>
      <c r="S1302" s="333"/>
      <c r="T1302" s="333"/>
      <c r="U1302" s="333"/>
      <c r="V1302" s="333"/>
      <c r="W1302" s="333"/>
      <c r="X1302" s="333"/>
      <c r="Y1302" s="333"/>
      <c r="Z1302" s="333"/>
      <c r="AA1302" s="333"/>
      <c r="AB1302" s="333"/>
      <c r="AC1302" s="333"/>
      <c r="AD1302" s="333"/>
      <c r="AE1302" s="333"/>
      <c r="AF1302" s="333"/>
      <c r="AG1302" s="333"/>
      <c r="AH1302" s="333"/>
      <c r="AI1302" s="333"/>
      <c r="AJ1302" s="333"/>
      <c r="AK1302" s="333"/>
      <c r="AL1302" s="333"/>
      <c r="AM1302" s="333"/>
      <c r="AN1302" s="333"/>
      <c r="AO1302"/>
      <c r="AP1302"/>
      <c r="AQ1302"/>
      <c r="AR1302"/>
      <c r="AS1302" s="333"/>
      <c r="AT1302" s="333"/>
      <c r="AU1302" s="333"/>
      <c r="AV1302" s="333"/>
      <c r="AW1302" s="333"/>
      <c r="AX1302" s="333"/>
      <c r="AY1302" s="333"/>
      <c r="AZ1302" s="333"/>
      <c r="BA1302"/>
      <c r="BB1302"/>
      <c r="BC1302"/>
      <c r="BD1302"/>
      <c r="BE1302"/>
      <c r="BF1302"/>
      <c r="BG1302" s="333"/>
      <c r="BH1302" s="333"/>
      <c r="BI1302" s="333"/>
      <c r="BJ1302" s="333"/>
      <c r="BK1302" s="333"/>
      <c r="BL1302" s="333"/>
      <c r="BM1302" s="333"/>
      <c r="BN1302" s="333"/>
      <c r="BO1302" s="333"/>
      <c r="BP1302" s="333"/>
      <c r="BQ1302" s="333"/>
      <c r="BR1302" s="333"/>
      <c r="BS1302" s="333"/>
      <c r="BT1302" s="333"/>
      <c r="BU1302" s="333"/>
      <c r="BV1302" s="333"/>
      <c r="BW1302" s="333"/>
      <c r="BX1302" s="333"/>
      <c r="BY1302" s="333"/>
      <c r="BZ1302" s="333"/>
      <c r="CA1302" s="333"/>
      <c r="CB1302" s="333"/>
      <c r="CC1302" s="333"/>
      <c r="CD1302" s="333"/>
      <c r="CE1302" s="337"/>
      <c r="CF1302" s="337"/>
      <c r="CG1302" s="337"/>
      <c r="CH1302" s="337"/>
      <c r="CI1302" s="333"/>
      <c r="CJ1302" s="333"/>
      <c r="CK1302" s="333"/>
      <c r="CL1302" s="333"/>
      <c r="CM1302" s="333"/>
      <c r="CN1302" s="333"/>
      <c r="CO1302" s="333"/>
      <c r="CP1302" s="333"/>
      <c r="CQ1302" s="337"/>
      <c r="CR1302" s="337"/>
      <c r="CS1302" s="337"/>
      <c r="CT1302" s="337"/>
      <c r="CU1302" s="337"/>
      <c r="CV1302" s="337"/>
      <c r="CW1302" s="337"/>
      <c r="CX1302" s="337"/>
      <c r="CY1302" s="337"/>
      <c r="CZ1302" s="337"/>
      <c r="DA1302" s="337"/>
      <c r="DB1302" s="337"/>
      <c r="DC1302" s="337"/>
      <c r="DD1302" s="337"/>
      <c r="DE1302" s="337"/>
      <c r="DF1302" s="337"/>
      <c r="DG1302" s="337"/>
      <c r="DH1302" s="337"/>
      <c r="DI1302" s="337"/>
      <c r="DJ1302" s="337"/>
      <c r="DK1302" s="337"/>
      <c r="DL1302" s="337"/>
      <c r="DM1302"/>
      <c r="DN1302"/>
      <c r="DO1302"/>
      <c r="EA1302" s="333"/>
      <c r="EB1302" s="333"/>
      <c r="EC1302" s="333"/>
      <c r="ED1302" s="333"/>
      <c r="EE1302" s="333"/>
      <c r="EF1302" s="333"/>
      <c r="EG1302" s="333"/>
      <c r="EH1302" s="333"/>
      <c r="EJ1302" s="66"/>
      <c r="EL1302" s="66"/>
      <c r="EM1302" s="338"/>
    </row>
    <row r="1303" spans="1:143" s="83" customFormat="1">
      <c r="A1303" s="66"/>
      <c r="B1303" s="66"/>
      <c r="C1303" s="120"/>
      <c r="D1303" s="66"/>
      <c r="E1303" s="197"/>
      <c r="F1303" s="120"/>
      <c r="G1303" s="333"/>
      <c r="H1303" s="333"/>
      <c r="I1303" s="333"/>
      <c r="J1303" s="333"/>
      <c r="K1303" s="333"/>
      <c r="L1303" s="333"/>
      <c r="M1303" s="333"/>
      <c r="N1303" s="333"/>
      <c r="O1303" s="333"/>
      <c r="P1303" s="333"/>
      <c r="Q1303" s="333"/>
      <c r="R1303" s="333"/>
      <c r="S1303" s="333"/>
      <c r="T1303" s="333"/>
      <c r="U1303" s="333"/>
      <c r="V1303" s="333"/>
      <c r="W1303" s="333"/>
      <c r="X1303" s="333"/>
      <c r="Y1303" s="333"/>
      <c r="Z1303" s="333"/>
      <c r="AA1303" s="333"/>
      <c r="AB1303" s="333"/>
      <c r="AC1303" s="333"/>
      <c r="AD1303" s="333"/>
      <c r="AE1303" s="333"/>
      <c r="AF1303" s="333"/>
      <c r="AG1303" s="333"/>
      <c r="AH1303" s="333"/>
      <c r="AI1303" s="333"/>
      <c r="AJ1303" s="333"/>
      <c r="AK1303" s="333"/>
      <c r="AL1303" s="333"/>
      <c r="AM1303" s="333"/>
      <c r="AN1303" s="333"/>
      <c r="AO1303"/>
      <c r="AP1303"/>
      <c r="AQ1303"/>
      <c r="AR1303"/>
      <c r="AS1303" s="333"/>
      <c r="AT1303" s="333"/>
      <c r="AU1303" s="333"/>
      <c r="AV1303" s="333"/>
      <c r="AW1303" s="333"/>
      <c r="AX1303" s="333"/>
      <c r="AY1303" s="333"/>
      <c r="AZ1303" s="333"/>
      <c r="BA1303"/>
      <c r="BB1303"/>
      <c r="BC1303"/>
      <c r="BD1303"/>
      <c r="BE1303"/>
      <c r="BF1303"/>
      <c r="BG1303" s="333"/>
      <c r="BH1303" s="333"/>
      <c r="BI1303" s="333"/>
      <c r="BJ1303" s="333"/>
      <c r="BK1303" s="333"/>
      <c r="BL1303" s="333"/>
      <c r="BM1303" s="333"/>
      <c r="BN1303" s="333"/>
      <c r="BO1303" s="333"/>
      <c r="BP1303" s="333"/>
      <c r="BQ1303" s="333"/>
      <c r="BR1303" s="333"/>
      <c r="BS1303" s="333"/>
      <c r="BT1303" s="333"/>
      <c r="BU1303" s="333"/>
      <c r="BV1303" s="333"/>
      <c r="BW1303" s="333"/>
      <c r="BX1303" s="333"/>
      <c r="BY1303" s="333"/>
      <c r="BZ1303" s="333"/>
      <c r="CA1303" s="333"/>
      <c r="CB1303" s="333"/>
      <c r="CC1303" s="333"/>
      <c r="CD1303" s="333"/>
      <c r="CE1303" s="337"/>
      <c r="CF1303" s="337"/>
      <c r="CG1303" s="337"/>
      <c r="CH1303" s="337"/>
      <c r="CI1303" s="333"/>
      <c r="CJ1303" s="333"/>
      <c r="CK1303" s="333"/>
      <c r="CL1303" s="333"/>
      <c r="CM1303" s="333"/>
      <c r="CN1303" s="333"/>
      <c r="CO1303" s="333"/>
      <c r="CP1303" s="333"/>
      <c r="CQ1303" s="337"/>
      <c r="CR1303" s="337"/>
      <c r="CS1303" s="337"/>
      <c r="CT1303" s="337"/>
      <c r="CU1303" s="337"/>
      <c r="CV1303" s="337"/>
      <c r="CW1303" s="337"/>
      <c r="CX1303" s="337"/>
      <c r="CY1303" s="337"/>
      <c r="CZ1303" s="337"/>
      <c r="DA1303" s="337"/>
      <c r="DB1303" s="337"/>
      <c r="DC1303" s="337"/>
      <c r="DD1303" s="337"/>
      <c r="DE1303" s="337"/>
      <c r="DF1303" s="337"/>
      <c r="DG1303" s="337"/>
      <c r="DH1303" s="337"/>
      <c r="DI1303" s="337"/>
      <c r="DJ1303" s="337"/>
      <c r="DK1303" s="337"/>
      <c r="DL1303" s="337"/>
      <c r="DM1303"/>
      <c r="DN1303"/>
      <c r="DO1303"/>
      <c r="EA1303" s="333"/>
      <c r="EB1303" s="333"/>
      <c r="EC1303" s="333"/>
      <c r="ED1303" s="333"/>
      <c r="EE1303" s="333"/>
      <c r="EF1303" s="333"/>
      <c r="EG1303" s="333"/>
      <c r="EH1303" s="333"/>
      <c r="EJ1303" s="66"/>
      <c r="EL1303" s="66"/>
      <c r="EM1303" s="338"/>
    </row>
    <row r="1304" spans="1:143" s="83" customFormat="1">
      <c r="A1304" s="66"/>
      <c r="B1304" s="66"/>
      <c r="C1304" s="120"/>
      <c r="D1304" s="66"/>
      <c r="E1304" s="197"/>
      <c r="F1304" s="120"/>
      <c r="G1304" s="333"/>
      <c r="H1304" s="333"/>
      <c r="I1304" s="333"/>
      <c r="J1304" s="333"/>
      <c r="K1304" s="333"/>
      <c r="L1304" s="333"/>
      <c r="M1304" s="333"/>
      <c r="N1304" s="333"/>
      <c r="O1304" s="333"/>
      <c r="P1304" s="333"/>
      <c r="Q1304" s="333"/>
      <c r="R1304" s="333"/>
      <c r="S1304" s="333"/>
      <c r="T1304" s="333"/>
      <c r="U1304" s="333"/>
      <c r="V1304" s="333"/>
      <c r="W1304" s="333"/>
      <c r="X1304" s="333"/>
      <c r="Y1304" s="333"/>
      <c r="Z1304" s="333"/>
      <c r="AA1304" s="333"/>
      <c r="AB1304" s="333"/>
      <c r="AC1304" s="333"/>
      <c r="AD1304" s="333"/>
      <c r="AE1304" s="333"/>
      <c r="AF1304" s="333"/>
      <c r="AG1304" s="333"/>
      <c r="AH1304" s="333"/>
      <c r="AI1304" s="333"/>
      <c r="AJ1304" s="333"/>
      <c r="AK1304" s="333"/>
      <c r="AL1304" s="333"/>
      <c r="AM1304" s="333"/>
      <c r="AN1304" s="333"/>
      <c r="AO1304"/>
      <c r="AP1304"/>
      <c r="AQ1304"/>
      <c r="AR1304"/>
      <c r="AS1304" s="333"/>
      <c r="AT1304" s="333"/>
      <c r="AU1304" s="333"/>
      <c r="AV1304" s="333"/>
      <c r="AW1304" s="333"/>
      <c r="AX1304" s="333"/>
      <c r="AY1304" s="333"/>
      <c r="AZ1304" s="333"/>
      <c r="BA1304"/>
      <c r="BB1304"/>
      <c r="BC1304"/>
      <c r="BD1304"/>
      <c r="BE1304"/>
      <c r="BF1304"/>
      <c r="BG1304" s="333"/>
      <c r="BH1304" s="333"/>
      <c r="BI1304" s="333"/>
      <c r="BJ1304" s="333"/>
      <c r="BK1304" s="333"/>
      <c r="BL1304" s="333"/>
      <c r="BM1304" s="333"/>
      <c r="BN1304" s="333"/>
      <c r="BO1304" s="333"/>
      <c r="BP1304" s="333"/>
      <c r="BQ1304" s="333"/>
      <c r="BR1304" s="333"/>
      <c r="BS1304" s="333"/>
      <c r="BT1304" s="333"/>
      <c r="BU1304" s="333"/>
      <c r="BV1304" s="333"/>
      <c r="BW1304" s="333"/>
      <c r="BX1304" s="333"/>
      <c r="BY1304" s="333"/>
      <c r="BZ1304" s="333"/>
      <c r="CA1304" s="333"/>
      <c r="CB1304" s="333"/>
      <c r="CC1304" s="333"/>
      <c r="CD1304" s="333"/>
      <c r="CE1304" s="337"/>
      <c r="CF1304" s="337"/>
      <c r="CG1304" s="337"/>
      <c r="CH1304" s="337"/>
      <c r="CI1304" s="333"/>
      <c r="CJ1304" s="333"/>
      <c r="CK1304" s="333"/>
      <c r="CL1304" s="333"/>
      <c r="CM1304" s="333"/>
      <c r="CN1304" s="333"/>
      <c r="CO1304" s="333"/>
      <c r="CP1304" s="333"/>
      <c r="CQ1304" s="337"/>
      <c r="CR1304" s="337"/>
      <c r="CS1304" s="337"/>
      <c r="CT1304" s="337"/>
      <c r="CU1304" s="337"/>
      <c r="CV1304" s="337"/>
      <c r="CW1304" s="337"/>
      <c r="CX1304" s="337"/>
      <c r="CY1304" s="337"/>
      <c r="CZ1304" s="337"/>
      <c r="DA1304" s="337"/>
      <c r="DB1304" s="337"/>
      <c r="DC1304" s="337"/>
      <c r="DD1304" s="337"/>
      <c r="DE1304" s="337"/>
      <c r="DF1304" s="337"/>
      <c r="DG1304" s="337"/>
      <c r="DH1304" s="337"/>
      <c r="DI1304" s="337"/>
      <c r="DJ1304" s="337"/>
      <c r="DK1304" s="337"/>
      <c r="DL1304" s="337"/>
      <c r="DM1304"/>
      <c r="DN1304"/>
      <c r="DO1304"/>
      <c r="EA1304" s="333"/>
      <c r="EB1304" s="333"/>
      <c r="EC1304" s="333"/>
      <c r="ED1304" s="333"/>
      <c r="EE1304" s="333"/>
      <c r="EF1304" s="333"/>
      <c r="EG1304" s="333"/>
      <c r="EH1304" s="333"/>
      <c r="EJ1304" s="66"/>
      <c r="EL1304" s="66"/>
      <c r="EM1304" s="338"/>
    </row>
    <row r="1305" spans="1:143" s="83" customFormat="1">
      <c r="A1305" s="66"/>
      <c r="B1305" s="66"/>
      <c r="C1305" s="120"/>
      <c r="D1305" s="66"/>
      <c r="E1305" s="197"/>
      <c r="F1305" s="120"/>
      <c r="G1305" s="333"/>
      <c r="H1305" s="333"/>
      <c r="I1305" s="333"/>
      <c r="J1305" s="333"/>
      <c r="K1305" s="333"/>
      <c r="L1305" s="333"/>
      <c r="M1305" s="333"/>
      <c r="N1305" s="333"/>
      <c r="O1305" s="333"/>
      <c r="P1305" s="333"/>
      <c r="Q1305" s="333"/>
      <c r="R1305" s="333"/>
      <c r="S1305" s="333"/>
      <c r="T1305" s="333"/>
      <c r="U1305" s="333"/>
      <c r="V1305" s="333"/>
      <c r="W1305" s="333"/>
      <c r="X1305" s="333"/>
      <c r="Y1305" s="333"/>
      <c r="Z1305" s="333"/>
      <c r="AA1305" s="333"/>
      <c r="AB1305" s="333"/>
      <c r="AC1305" s="333"/>
      <c r="AD1305" s="333"/>
      <c r="AE1305" s="333"/>
      <c r="AF1305" s="333"/>
      <c r="AG1305" s="333"/>
      <c r="AH1305" s="333"/>
      <c r="AI1305" s="333"/>
      <c r="AJ1305" s="333"/>
      <c r="AK1305" s="333"/>
      <c r="AL1305" s="333"/>
      <c r="AM1305" s="333"/>
      <c r="AN1305" s="333"/>
      <c r="AO1305"/>
      <c r="AP1305"/>
      <c r="AQ1305"/>
      <c r="AR1305"/>
      <c r="AS1305" s="333"/>
      <c r="AT1305" s="333"/>
      <c r="AU1305" s="333"/>
      <c r="AV1305" s="333"/>
      <c r="AW1305" s="333"/>
      <c r="AX1305" s="333"/>
      <c r="AY1305" s="333"/>
      <c r="AZ1305" s="333"/>
      <c r="BA1305"/>
      <c r="BB1305"/>
      <c r="BC1305"/>
      <c r="BD1305"/>
      <c r="BE1305"/>
      <c r="BF1305"/>
      <c r="BG1305" s="333"/>
      <c r="BH1305" s="333"/>
      <c r="BI1305" s="333"/>
      <c r="BJ1305" s="333"/>
      <c r="BK1305" s="333"/>
      <c r="BL1305" s="333"/>
      <c r="BM1305" s="333"/>
      <c r="BN1305" s="333"/>
      <c r="BO1305" s="333"/>
      <c r="BP1305" s="333"/>
      <c r="BQ1305" s="333"/>
      <c r="BR1305" s="333"/>
      <c r="BS1305" s="333"/>
      <c r="BT1305" s="333"/>
      <c r="BU1305" s="333"/>
      <c r="BV1305" s="333"/>
      <c r="BW1305" s="333"/>
      <c r="BX1305" s="333"/>
      <c r="BY1305" s="333"/>
      <c r="BZ1305" s="333"/>
      <c r="CA1305" s="333"/>
      <c r="CB1305" s="333"/>
      <c r="CC1305" s="333"/>
      <c r="CD1305" s="333"/>
      <c r="CE1305" s="337"/>
      <c r="CF1305" s="337"/>
      <c r="CG1305" s="337"/>
      <c r="CH1305" s="337"/>
      <c r="CI1305" s="333"/>
      <c r="CJ1305" s="333"/>
      <c r="CK1305" s="333"/>
      <c r="CL1305" s="333"/>
      <c r="CM1305" s="333"/>
      <c r="CN1305" s="333"/>
      <c r="CO1305" s="333"/>
      <c r="CP1305" s="333"/>
      <c r="CQ1305" s="337"/>
      <c r="CR1305" s="337"/>
      <c r="CS1305" s="337"/>
      <c r="CT1305" s="337"/>
      <c r="CU1305" s="337"/>
      <c r="CV1305" s="337"/>
      <c r="CW1305" s="337"/>
      <c r="CX1305" s="337"/>
      <c r="CY1305" s="337"/>
      <c r="CZ1305" s="337"/>
      <c r="DA1305" s="337"/>
      <c r="DB1305" s="337"/>
      <c r="DC1305" s="337"/>
      <c r="DD1305" s="337"/>
      <c r="DE1305" s="337"/>
      <c r="DF1305" s="337"/>
      <c r="DG1305" s="337"/>
      <c r="DH1305" s="337"/>
      <c r="DI1305" s="337"/>
      <c r="DJ1305" s="337"/>
      <c r="DK1305" s="337"/>
      <c r="DL1305" s="337"/>
      <c r="DM1305"/>
      <c r="DN1305"/>
      <c r="DO1305"/>
      <c r="EA1305" s="333"/>
      <c r="EB1305" s="333"/>
      <c r="EC1305" s="333"/>
      <c r="ED1305" s="333"/>
      <c r="EE1305" s="333"/>
      <c r="EF1305" s="333"/>
      <c r="EG1305" s="333"/>
      <c r="EH1305" s="333"/>
      <c r="EJ1305" s="66"/>
      <c r="EL1305" s="66"/>
      <c r="EM1305" s="338"/>
    </row>
    <row r="1306" spans="1:143" s="83" customFormat="1">
      <c r="A1306" s="66"/>
      <c r="B1306" s="66"/>
      <c r="C1306" s="120"/>
      <c r="D1306" s="66"/>
      <c r="E1306" s="197"/>
      <c r="F1306" s="120"/>
      <c r="G1306" s="333"/>
      <c r="H1306" s="333"/>
      <c r="I1306" s="333"/>
      <c r="J1306" s="333"/>
      <c r="K1306" s="333"/>
      <c r="L1306" s="333"/>
      <c r="M1306" s="333"/>
      <c r="N1306" s="333"/>
      <c r="O1306" s="333"/>
      <c r="P1306" s="333"/>
      <c r="Q1306" s="333"/>
      <c r="R1306" s="333"/>
      <c r="S1306" s="333"/>
      <c r="T1306" s="333"/>
      <c r="U1306" s="333"/>
      <c r="V1306" s="333"/>
      <c r="W1306" s="333"/>
      <c r="X1306" s="333"/>
      <c r="Y1306" s="333"/>
      <c r="Z1306" s="333"/>
      <c r="AA1306" s="333"/>
      <c r="AB1306" s="333"/>
      <c r="AC1306" s="333"/>
      <c r="AD1306" s="333"/>
      <c r="AE1306" s="333"/>
      <c r="AF1306" s="333"/>
      <c r="AG1306" s="333"/>
      <c r="AH1306" s="333"/>
      <c r="AI1306" s="333"/>
      <c r="AJ1306" s="333"/>
      <c r="AK1306" s="333"/>
      <c r="AL1306" s="333"/>
      <c r="AM1306" s="333"/>
      <c r="AN1306" s="333"/>
      <c r="AO1306"/>
      <c r="AP1306"/>
      <c r="AQ1306"/>
      <c r="AR1306"/>
      <c r="AS1306" s="333"/>
      <c r="AT1306" s="333"/>
      <c r="AU1306" s="333"/>
      <c r="AV1306" s="333"/>
      <c r="AW1306" s="333"/>
      <c r="AX1306" s="333"/>
      <c r="AY1306" s="333"/>
      <c r="AZ1306" s="333"/>
      <c r="BA1306"/>
      <c r="BB1306"/>
      <c r="BC1306"/>
      <c r="BD1306"/>
      <c r="BE1306"/>
      <c r="BF1306"/>
      <c r="BG1306" s="333"/>
      <c r="BH1306" s="333"/>
      <c r="BI1306" s="333"/>
      <c r="BJ1306" s="333"/>
      <c r="BK1306" s="333"/>
      <c r="BL1306" s="333"/>
      <c r="BM1306" s="333"/>
      <c r="BN1306" s="333"/>
      <c r="BO1306" s="333"/>
      <c r="BP1306" s="333"/>
      <c r="BQ1306" s="333"/>
      <c r="BR1306" s="333"/>
      <c r="BS1306" s="333"/>
      <c r="BT1306" s="333"/>
      <c r="BU1306" s="333"/>
      <c r="BV1306" s="333"/>
      <c r="BW1306" s="333"/>
      <c r="BX1306" s="333"/>
      <c r="BY1306" s="333"/>
      <c r="BZ1306" s="333"/>
      <c r="CA1306" s="333"/>
      <c r="CB1306" s="333"/>
      <c r="CC1306" s="333"/>
      <c r="CD1306" s="333"/>
      <c r="CE1306" s="337"/>
      <c r="CF1306" s="337"/>
      <c r="CG1306" s="337"/>
      <c r="CH1306" s="337"/>
      <c r="CI1306" s="333"/>
      <c r="CJ1306" s="333"/>
      <c r="CK1306" s="333"/>
      <c r="CL1306" s="333"/>
      <c r="CM1306" s="333"/>
      <c r="CN1306" s="333"/>
      <c r="CO1306" s="333"/>
      <c r="CP1306" s="333"/>
      <c r="CQ1306" s="337"/>
      <c r="CR1306" s="337"/>
      <c r="CS1306" s="337"/>
      <c r="CT1306" s="337"/>
      <c r="CU1306" s="337"/>
      <c r="CV1306" s="337"/>
      <c r="CW1306" s="337"/>
      <c r="CX1306" s="337"/>
      <c r="CY1306" s="337"/>
      <c r="CZ1306" s="337"/>
      <c r="DA1306" s="337"/>
      <c r="DB1306" s="337"/>
      <c r="DC1306" s="337"/>
      <c r="DD1306" s="337"/>
      <c r="DE1306" s="337"/>
      <c r="DF1306" s="337"/>
      <c r="DG1306" s="337"/>
      <c r="DH1306" s="337"/>
      <c r="DI1306" s="337"/>
      <c r="DJ1306" s="337"/>
      <c r="DK1306" s="337"/>
      <c r="DL1306" s="337"/>
      <c r="DM1306"/>
      <c r="DN1306"/>
      <c r="DO1306"/>
      <c r="EA1306" s="333"/>
      <c r="EB1306" s="333"/>
      <c r="EC1306" s="333"/>
      <c r="ED1306" s="333"/>
      <c r="EE1306" s="333"/>
      <c r="EF1306" s="333"/>
      <c r="EG1306" s="333"/>
      <c r="EH1306" s="333"/>
      <c r="EJ1306" s="66"/>
      <c r="EL1306" s="66"/>
      <c r="EM1306" s="338"/>
    </row>
    <row r="1307" spans="1:143" s="83" customFormat="1">
      <c r="A1307" s="66"/>
      <c r="B1307" s="66"/>
      <c r="C1307" s="120"/>
      <c r="D1307" s="66"/>
      <c r="E1307" s="197"/>
      <c r="F1307" s="120"/>
      <c r="G1307" s="333"/>
      <c r="H1307" s="333"/>
      <c r="I1307" s="333"/>
      <c r="J1307" s="333"/>
      <c r="K1307" s="333"/>
      <c r="L1307" s="333"/>
      <c r="M1307" s="333"/>
      <c r="N1307" s="333"/>
      <c r="O1307" s="333"/>
      <c r="P1307" s="333"/>
      <c r="Q1307" s="333"/>
      <c r="R1307" s="333"/>
      <c r="S1307" s="333"/>
      <c r="T1307" s="333"/>
      <c r="U1307" s="333"/>
      <c r="V1307" s="333"/>
      <c r="W1307" s="333"/>
      <c r="X1307" s="333"/>
      <c r="Y1307" s="333"/>
      <c r="Z1307" s="333"/>
      <c r="AA1307" s="333"/>
      <c r="AB1307" s="333"/>
      <c r="AC1307" s="333"/>
      <c r="AD1307" s="333"/>
      <c r="AE1307" s="333"/>
      <c r="AF1307" s="333"/>
      <c r="AG1307" s="333"/>
      <c r="AH1307" s="333"/>
      <c r="AI1307" s="333"/>
      <c r="AJ1307" s="333"/>
      <c r="AK1307" s="333"/>
      <c r="AL1307" s="333"/>
      <c r="AM1307" s="333"/>
      <c r="AN1307" s="333"/>
      <c r="AO1307"/>
      <c r="AP1307"/>
      <c r="AQ1307"/>
      <c r="AR1307"/>
      <c r="AS1307" s="333"/>
      <c r="AT1307" s="333"/>
      <c r="AU1307" s="333"/>
      <c r="AV1307" s="333"/>
      <c r="AW1307" s="333"/>
      <c r="AX1307" s="333"/>
      <c r="AY1307" s="333"/>
      <c r="AZ1307" s="333"/>
      <c r="BA1307"/>
      <c r="BB1307"/>
      <c r="BC1307"/>
      <c r="BD1307"/>
      <c r="BE1307"/>
      <c r="BF1307"/>
      <c r="BG1307" s="333"/>
      <c r="BH1307" s="333"/>
      <c r="BI1307" s="333"/>
      <c r="BJ1307" s="333"/>
      <c r="BK1307" s="333"/>
      <c r="BL1307" s="333"/>
      <c r="BM1307" s="333"/>
      <c r="BN1307" s="333"/>
      <c r="BO1307" s="333"/>
      <c r="BP1307" s="333"/>
      <c r="BQ1307" s="333"/>
      <c r="BR1307" s="333"/>
      <c r="BS1307" s="333"/>
      <c r="BT1307" s="333"/>
      <c r="BU1307" s="333"/>
      <c r="BV1307" s="333"/>
      <c r="BW1307" s="333"/>
      <c r="BX1307" s="333"/>
      <c r="BY1307" s="333"/>
      <c r="BZ1307" s="333"/>
      <c r="CA1307" s="333"/>
      <c r="CB1307" s="333"/>
      <c r="CC1307" s="333"/>
      <c r="CD1307" s="333"/>
      <c r="CE1307" s="337"/>
      <c r="CF1307" s="337"/>
      <c r="CG1307" s="337"/>
      <c r="CH1307" s="337"/>
      <c r="CI1307" s="333"/>
      <c r="CJ1307" s="333"/>
      <c r="CK1307" s="333"/>
      <c r="CL1307" s="333"/>
      <c r="CM1307" s="333"/>
      <c r="CN1307" s="333"/>
      <c r="CO1307" s="333"/>
      <c r="CP1307" s="333"/>
      <c r="CQ1307" s="337"/>
      <c r="CR1307" s="337"/>
      <c r="CS1307" s="337"/>
      <c r="CT1307" s="337"/>
      <c r="CU1307" s="337"/>
      <c r="CV1307" s="337"/>
      <c r="CW1307" s="337"/>
      <c r="CX1307" s="337"/>
      <c r="CY1307" s="337"/>
      <c r="CZ1307" s="337"/>
      <c r="DA1307" s="337"/>
      <c r="DB1307" s="337"/>
      <c r="DC1307" s="337"/>
      <c r="DD1307" s="337"/>
      <c r="DE1307" s="337"/>
      <c r="DF1307" s="337"/>
      <c r="DG1307" s="337"/>
      <c r="DH1307" s="337"/>
      <c r="DI1307" s="337"/>
      <c r="DJ1307" s="337"/>
      <c r="DK1307" s="337"/>
      <c r="DL1307" s="337"/>
      <c r="DM1307"/>
      <c r="DN1307"/>
      <c r="DO1307"/>
      <c r="EA1307" s="333"/>
      <c r="EB1307" s="333"/>
      <c r="EC1307" s="333"/>
      <c r="ED1307" s="333"/>
      <c r="EE1307" s="333"/>
      <c r="EF1307" s="333"/>
      <c r="EG1307" s="333"/>
      <c r="EH1307" s="333"/>
      <c r="EJ1307" s="66"/>
      <c r="EL1307" s="66"/>
      <c r="EM1307" s="338"/>
    </row>
    <row r="1308" spans="1:143" s="83" customFormat="1">
      <c r="A1308" s="66"/>
      <c r="B1308" s="66"/>
      <c r="C1308" s="120"/>
      <c r="D1308" s="66"/>
      <c r="E1308" s="197"/>
      <c r="F1308" s="120"/>
      <c r="G1308" s="333"/>
      <c r="H1308" s="333"/>
      <c r="I1308" s="333"/>
      <c r="J1308" s="333"/>
      <c r="K1308" s="333"/>
      <c r="L1308" s="333"/>
      <c r="M1308" s="333"/>
      <c r="N1308" s="333"/>
      <c r="O1308" s="333"/>
      <c r="P1308" s="333"/>
      <c r="Q1308" s="333"/>
      <c r="R1308" s="333"/>
      <c r="S1308" s="333"/>
      <c r="T1308" s="333"/>
      <c r="U1308" s="333"/>
      <c r="V1308" s="333"/>
      <c r="W1308" s="333"/>
      <c r="X1308" s="333"/>
      <c r="Y1308" s="333"/>
      <c r="Z1308" s="333"/>
      <c r="AA1308" s="333"/>
      <c r="AB1308" s="333"/>
      <c r="AC1308" s="333"/>
      <c r="AD1308" s="333"/>
      <c r="AE1308" s="333"/>
      <c r="AF1308" s="333"/>
      <c r="AG1308" s="333"/>
      <c r="AH1308" s="333"/>
      <c r="AI1308" s="333"/>
      <c r="AJ1308" s="333"/>
      <c r="AK1308" s="333"/>
      <c r="AL1308" s="333"/>
      <c r="AM1308" s="333"/>
      <c r="AN1308" s="333"/>
      <c r="AO1308"/>
      <c r="AP1308"/>
      <c r="AQ1308"/>
      <c r="AR1308"/>
      <c r="AS1308" s="333"/>
      <c r="AT1308" s="333"/>
      <c r="AU1308" s="333"/>
      <c r="AV1308" s="333"/>
      <c r="AW1308" s="333"/>
      <c r="AX1308" s="333"/>
      <c r="AY1308" s="333"/>
      <c r="AZ1308" s="333"/>
      <c r="BA1308"/>
      <c r="BB1308"/>
      <c r="BC1308"/>
      <c r="BD1308"/>
      <c r="BE1308"/>
      <c r="BF1308"/>
      <c r="BG1308" s="333"/>
      <c r="BH1308" s="333"/>
      <c r="BI1308" s="333"/>
      <c r="BJ1308" s="333"/>
      <c r="BK1308" s="333"/>
      <c r="BL1308" s="333"/>
      <c r="BM1308" s="333"/>
      <c r="BN1308" s="333"/>
      <c r="BO1308" s="333"/>
      <c r="BP1308" s="333"/>
      <c r="BQ1308" s="333"/>
      <c r="BR1308" s="333"/>
      <c r="BS1308" s="333"/>
      <c r="BT1308" s="333"/>
      <c r="BU1308" s="333"/>
      <c r="BV1308" s="333"/>
      <c r="BW1308" s="333"/>
      <c r="BX1308" s="333"/>
      <c r="BY1308" s="333"/>
      <c r="BZ1308" s="333"/>
      <c r="CA1308" s="333"/>
      <c r="CB1308" s="333"/>
      <c r="CC1308" s="333"/>
      <c r="CD1308" s="333"/>
      <c r="CE1308" s="337"/>
      <c r="CF1308" s="337"/>
      <c r="CG1308" s="337"/>
      <c r="CH1308" s="337"/>
      <c r="CI1308" s="333"/>
      <c r="CJ1308" s="333"/>
      <c r="CK1308" s="333"/>
      <c r="CL1308" s="333"/>
      <c r="CM1308" s="333"/>
      <c r="CN1308" s="333"/>
      <c r="CO1308" s="333"/>
      <c r="CP1308" s="333"/>
      <c r="CQ1308" s="337"/>
      <c r="CR1308" s="337"/>
      <c r="CS1308" s="337"/>
      <c r="CT1308" s="337"/>
      <c r="CU1308" s="337"/>
      <c r="CV1308" s="337"/>
      <c r="CW1308" s="337"/>
      <c r="CX1308" s="337"/>
      <c r="CY1308" s="337"/>
      <c r="CZ1308" s="337"/>
      <c r="DA1308" s="337"/>
      <c r="DB1308" s="337"/>
      <c r="DC1308" s="337"/>
      <c r="DD1308" s="337"/>
      <c r="DE1308" s="337"/>
      <c r="DF1308" s="337"/>
      <c r="DG1308" s="337"/>
      <c r="DH1308" s="337"/>
      <c r="DI1308" s="337"/>
      <c r="DJ1308" s="337"/>
      <c r="DK1308" s="337"/>
      <c r="DL1308" s="337"/>
      <c r="DM1308"/>
      <c r="DN1308"/>
      <c r="DO1308"/>
      <c r="EA1308" s="333"/>
      <c r="EB1308" s="333"/>
      <c r="EC1308" s="333"/>
      <c r="ED1308" s="333"/>
      <c r="EE1308" s="333"/>
      <c r="EF1308" s="333"/>
      <c r="EG1308" s="333"/>
      <c r="EH1308" s="333"/>
      <c r="EJ1308" s="66"/>
      <c r="EL1308" s="66"/>
      <c r="EM1308" s="338"/>
    </row>
    <row r="1309" spans="1:143" s="83" customFormat="1">
      <c r="A1309" s="66"/>
      <c r="B1309" s="66"/>
      <c r="C1309" s="120"/>
      <c r="D1309" s="66"/>
      <c r="E1309" s="197"/>
      <c r="F1309" s="120"/>
      <c r="G1309" s="333"/>
      <c r="H1309" s="333"/>
      <c r="I1309" s="333"/>
      <c r="J1309" s="333"/>
      <c r="K1309" s="333"/>
      <c r="L1309" s="333"/>
      <c r="M1309" s="333"/>
      <c r="N1309" s="333"/>
      <c r="O1309" s="333"/>
      <c r="P1309" s="333"/>
      <c r="Q1309" s="333"/>
      <c r="R1309" s="333"/>
      <c r="S1309" s="333"/>
      <c r="T1309" s="333"/>
      <c r="U1309" s="333"/>
      <c r="V1309" s="333"/>
      <c r="W1309" s="333"/>
      <c r="X1309" s="333"/>
      <c r="Y1309" s="333"/>
      <c r="Z1309" s="333"/>
      <c r="AA1309" s="333"/>
      <c r="AB1309" s="333"/>
      <c r="AC1309" s="333"/>
      <c r="AD1309" s="333"/>
      <c r="AE1309" s="333"/>
      <c r="AF1309" s="333"/>
      <c r="AG1309" s="333"/>
      <c r="AH1309" s="333"/>
      <c r="AI1309" s="333"/>
      <c r="AJ1309" s="333"/>
      <c r="AK1309" s="333"/>
      <c r="AL1309" s="333"/>
      <c r="AM1309" s="333"/>
      <c r="AN1309" s="333"/>
      <c r="AO1309"/>
      <c r="AP1309"/>
      <c r="AQ1309"/>
      <c r="AR1309"/>
      <c r="AS1309" s="333"/>
      <c r="AT1309" s="333"/>
      <c r="AU1309" s="333"/>
      <c r="AV1309" s="333"/>
      <c r="AW1309" s="333"/>
      <c r="AX1309" s="333"/>
      <c r="AY1309" s="333"/>
      <c r="AZ1309" s="333"/>
      <c r="BA1309"/>
      <c r="BB1309"/>
      <c r="BC1309"/>
      <c r="BD1309"/>
      <c r="BE1309"/>
      <c r="BF1309"/>
      <c r="BG1309" s="333"/>
      <c r="BH1309" s="333"/>
      <c r="BI1309" s="333"/>
      <c r="BJ1309" s="333"/>
      <c r="BK1309" s="333"/>
      <c r="BL1309" s="333"/>
      <c r="BM1309" s="333"/>
      <c r="BN1309" s="333"/>
      <c r="BO1309" s="333"/>
      <c r="BP1309" s="333"/>
      <c r="BQ1309" s="333"/>
      <c r="BR1309" s="333"/>
      <c r="BS1309" s="333"/>
      <c r="BT1309" s="333"/>
      <c r="BU1309" s="333"/>
      <c r="BV1309" s="333"/>
      <c r="BW1309" s="333"/>
      <c r="BX1309" s="333"/>
      <c r="BY1309" s="333"/>
      <c r="BZ1309" s="333"/>
      <c r="CA1309" s="333"/>
      <c r="CB1309" s="333"/>
      <c r="CC1309" s="333"/>
      <c r="CD1309" s="333"/>
      <c r="CE1309" s="337"/>
      <c r="CF1309" s="337"/>
      <c r="CG1309" s="337"/>
      <c r="CH1309" s="337"/>
      <c r="CI1309" s="333"/>
      <c r="CJ1309" s="333"/>
      <c r="CK1309" s="333"/>
      <c r="CL1309" s="333"/>
      <c r="CM1309" s="333"/>
      <c r="CN1309" s="333"/>
      <c r="CO1309" s="333"/>
      <c r="CP1309" s="333"/>
      <c r="CQ1309" s="337"/>
      <c r="CR1309" s="337"/>
      <c r="CS1309" s="337"/>
      <c r="CT1309" s="337"/>
      <c r="CU1309" s="337"/>
      <c r="CV1309" s="337"/>
      <c r="CW1309" s="337"/>
      <c r="CX1309" s="337"/>
      <c r="CY1309" s="337"/>
      <c r="CZ1309" s="337"/>
      <c r="DA1309" s="337"/>
      <c r="DB1309" s="337"/>
      <c r="DC1309" s="337"/>
      <c r="DD1309" s="337"/>
      <c r="DE1309" s="337"/>
      <c r="DF1309" s="337"/>
      <c r="DG1309" s="337"/>
      <c r="DH1309" s="337"/>
      <c r="DI1309" s="337"/>
      <c r="DJ1309" s="337"/>
      <c r="DK1309" s="337"/>
      <c r="DL1309" s="337"/>
      <c r="DM1309"/>
      <c r="DN1309"/>
      <c r="DO1309"/>
      <c r="EA1309" s="333"/>
      <c r="EB1309" s="333"/>
      <c r="EC1309" s="333"/>
      <c r="ED1309" s="333"/>
      <c r="EE1309" s="333"/>
      <c r="EF1309" s="333"/>
      <c r="EG1309" s="333"/>
      <c r="EH1309" s="333"/>
      <c r="EJ1309" s="66"/>
      <c r="EL1309" s="66"/>
      <c r="EM1309" s="338"/>
    </row>
    <row r="1310" spans="1:143" s="83" customFormat="1">
      <c r="A1310" s="66"/>
      <c r="B1310" s="66"/>
      <c r="C1310" s="120"/>
      <c r="D1310" s="66"/>
      <c r="E1310" s="197"/>
      <c r="F1310" s="120"/>
      <c r="G1310" s="333"/>
      <c r="H1310" s="333"/>
      <c r="I1310" s="333"/>
      <c r="J1310" s="333"/>
      <c r="K1310" s="333"/>
      <c r="L1310" s="333"/>
      <c r="M1310" s="333"/>
      <c r="N1310" s="333"/>
      <c r="O1310" s="333"/>
      <c r="P1310" s="333"/>
      <c r="Q1310" s="333"/>
      <c r="R1310" s="333"/>
      <c r="S1310" s="333"/>
      <c r="T1310" s="333"/>
      <c r="U1310" s="333"/>
      <c r="V1310" s="333"/>
      <c r="W1310" s="333"/>
      <c r="X1310" s="333"/>
      <c r="Y1310" s="333"/>
      <c r="Z1310" s="333"/>
      <c r="AA1310" s="333"/>
      <c r="AB1310" s="333"/>
      <c r="AC1310" s="333"/>
      <c r="AD1310" s="333"/>
      <c r="AE1310" s="333"/>
      <c r="AF1310" s="333"/>
      <c r="AG1310" s="333"/>
      <c r="AH1310" s="333"/>
      <c r="AI1310" s="333"/>
      <c r="AJ1310" s="333"/>
      <c r="AK1310" s="333"/>
      <c r="AL1310" s="333"/>
      <c r="AM1310" s="333"/>
      <c r="AN1310" s="333"/>
      <c r="AO1310"/>
      <c r="AP1310"/>
      <c r="AQ1310"/>
      <c r="AR1310"/>
      <c r="AS1310" s="333"/>
      <c r="AT1310" s="333"/>
      <c r="AU1310" s="333"/>
      <c r="AV1310" s="333"/>
      <c r="AW1310" s="333"/>
      <c r="AX1310" s="333"/>
      <c r="AY1310" s="333"/>
      <c r="AZ1310" s="333"/>
      <c r="BA1310"/>
      <c r="BB1310"/>
      <c r="BC1310"/>
      <c r="BD1310"/>
      <c r="BE1310"/>
      <c r="BF1310"/>
      <c r="BG1310" s="333"/>
      <c r="BH1310" s="333"/>
      <c r="BI1310" s="333"/>
      <c r="BJ1310" s="333"/>
      <c r="BK1310" s="333"/>
      <c r="BL1310" s="333"/>
      <c r="BM1310" s="333"/>
      <c r="BN1310" s="333"/>
      <c r="BO1310" s="333"/>
      <c r="BP1310" s="333"/>
      <c r="BQ1310" s="333"/>
      <c r="BR1310" s="333"/>
      <c r="BS1310" s="333"/>
      <c r="BT1310" s="333"/>
      <c r="BU1310" s="333"/>
      <c r="BV1310" s="333"/>
      <c r="BW1310" s="333"/>
      <c r="BX1310" s="333"/>
      <c r="BY1310" s="333"/>
      <c r="BZ1310" s="333"/>
      <c r="CA1310" s="333"/>
      <c r="CB1310" s="333"/>
      <c r="CC1310" s="333"/>
      <c r="CD1310" s="333"/>
      <c r="CE1310" s="337"/>
      <c r="CF1310" s="337"/>
      <c r="CG1310" s="337"/>
      <c r="CH1310" s="337"/>
      <c r="CI1310" s="333"/>
      <c r="CJ1310" s="333"/>
      <c r="CK1310" s="333"/>
      <c r="CL1310" s="333"/>
      <c r="CM1310" s="333"/>
      <c r="CN1310" s="333"/>
      <c r="CO1310" s="333"/>
      <c r="CP1310" s="333"/>
      <c r="CQ1310" s="337"/>
      <c r="CR1310" s="337"/>
      <c r="CS1310" s="337"/>
      <c r="CT1310" s="337"/>
      <c r="CU1310" s="337"/>
      <c r="CV1310" s="337"/>
      <c r="CW1310" s="337"/>
      <c r="CX1310" s="337"/>
      <c r="CY1310" s="337"/>
      <c r="CZ1310" s="337"/>
      <c r="DA1310" s="337"/>
      <c r="DB1310" s="337"/>
      <c r="DC1310" s="337"/>
      <c r="DD1310" s="337"/>
      <c r="DE1310" s="337"/>
      <c r="DF1310" s="337"/>
      <c r="DG1310" s="337"/>
      <c r="DH1310" s="337"/>
      <c r="DI1310" s="337"/>
      <c r="DJ1310" s="337"/>
      <c r="DK1310" s="337"/>
      <c r="DL1310" s="337"/>
      <c r="DM1310"/>
      <c r="DN1310"/>
      <c r="DO1310"/>
      <c r="EA1310" s="333"/>
      <c r="EB1310" s="333"/>
      <c r="EC1310" s="333"/>
      <c r="ED1310" s="333"/>
      <c r="EE1310" s="333"/>
      <c r="EF1310" s="333"/>
      <c r="EG1310" s="333"/>
      <c r="EH1310" s="333"/>
      <c r="EJ1310" s="66"/>
      <c r="EL1310" s="66"/>
      <c r="EM1310" s="338"/>
    </row>
    <row r="1311" spans="1:143" s="83" customFormat="1">
      <c r="A1311" s="66"/>
      <c r="B1311" s="66"/>
      <c r="C1311" s="120"/>
      <c r="D1311" s="66"/>
      <c r="E1311" s="197"/>
      <c r="F1311" s="120"/>
      <c r="G1311" s="333"/>
      <c r="H1311" s="333"/>
      <c r="I1311" s="333"/>
      <c r="J1311" s="333"/>
      <c r="K1311" s="333"/>
      <c r="L1311" s="333"/>
      <c r="M1311" s="333"/>
      <c r="N1311" s="333"/>
      <c r="O1311" s="333"/>
      <c r="P1311" s="333"/>
      <c r="Q1311" s="333"/>
      <c r="R1311" s="333"/>
      <c r="S1311" s="333"/>
      <c r="T1311" s="333"/>
      <c r="U1311" s="333"/>
      <c r="V1311" s="333"/>
      <c r="W1311" s="333"/>
      <c r="X1311" s="333"/>
      <c r="Y1311" s="333"/>
      <c r="Z1311" s="333"/>
      <c r="AA1311" s="333"/>
      <c r="AB1311" s="333"/>
      <c r="AC1311" s="333"/>
      <c r="AD1311" s="333"/>
      <c r="AE1311" s="333"/>
      <c r="AF1311" s="333"/>
      <c r="AG1311" s="333"/>
      <c r="AH1311" s="333"/>
      <c r="AI1311" s="333"/>
      <c r="AJ1311" s="333"/>
      <c r="AK1311" s="333"/>
      <c r="AL1311" s="333"/>
      <c r="AM1311" s="333"/>
      <c r="AN1311" s="333"/>
      <c r="AO1311"/>
      <c r="AP1311"/>
      <c r="AQ1311"/>
      <c r="AR1311"/>
      <c r="AS1311" s="333"/>
      <c r="AT1311" s="333"/>
      <c r="AU1311" s="333"/>
      <c r="AV1311" s="333"/>
      <c r="AW1311" s="333"/>
      <c r="AX1311" s="333"/>
      <c r="AY1311" s="333"/>
      <c r="AZ1311" s="333"/>
      <c r="BA1311"/>
      <c r="BB1311"/>
      <c r="BC1311"/>
      <c r="BD1311"/>
      <c r="BE1311"/>
      <c r="BF1311"/>
      <c r="BG1311" s="333"/>
      <c r="BH1311" s="333"/>
      <c r="BI1311" s="333"/>
      <c r="BJ1311" s="333"/>
      <c r="BK1311" s="333"/>
      <c r="BL1311" s="333"/>
      <c r="BM1311" s="333"/>
      <c r="BN1311" s="333"/>
      <c r="BO1311" s="333"/>
      <c r="BP1311" s="333"/>
      <c r="BQ1311" s="333"/>
      <c r="BR1311" s="333"/>
      <c r="BS1311" s="333"/>
      <c r="BT1311" s="333"/>
      <c r="BU1311" s="333"/>
      <c r="BV1311" s="333"/>
      <c r="BW1311" s="333"/>
      <c r="BX1311" s="333"/>
      <c r="BY1311" s="333"/>
      <c r="BZ1311" s="333"/>
      <c r="CA1311" s="333"/>
      <c r="CB1311" s="333"/>
      <c r="CC1311" s="333"/>
      <c r="CD1311" s="333"/>
      <c r="CE1311" s="337"/>
      <c r="CF1311" s="337"/>
      <c r="CG1311" s="337"/>
      <c r="CH1311" s="337"/>
      <c r="CI1311" s="333"/>
      <c r="CJ1311" s="333"/>
      <c r="CK1311" s="333"/>
      <c r="CL1311" s="333"/>
      <c r="CM1311" s="333"/>
      <c r="CN1311" s="333"/>
      <c r="CO1311" s="333"/>
      <c r="CP1311" s="333"/>
      <c r="CQ1311" s="337"/>
      <c r="CR1311" s="337"/>
      <c r="CS1311" s="337"/>
      <c r="CT1311" s="337"/>
      <c r="CU1311" s="337"/>
      <c r="CV1311" s="337"/>
      <c r="CW1311" s="337"/>
      <c r="CX1311" s="337"/>
      <c r="CY1311" s="337"/>
      <c r="CZ1311" s="337"/>
      <c r="DA1311" s="337"/>
      <c r="DB1311" s="337"/>
      <c r="DC1311" s="337"/>
      <c r="DD1311" s="337"/>
      <c r="DE1311" s="337"/>
      <c r="DF1311" s="337"/>
      <c r="DG1311" s="337"/>
      <c r="DH1311" s="337"/>
      <c r="DI1311" s="337"/>
      <c r="DJ1311" s="337"/>
      <c r="DK1311" s="337"/>
      <c r="DL1311" s="337"/>
      <c r="DM1311"/>
      <c r="DN1311"/>
      <c r="DO1311"/>
      <c r="EA1311" s="333"/>
      <c r="EB1311" s="333"/>
      <c r="EC1311" s="333"/>
      <c r="ED1311" s="333"/>
      <c r="EE1311" s="333"/>
      <c r="EF1311" s="333"/>
      <c r="EG1311" s="333"/>
      <c r="EH1311" s="333"/>
      <c r="EJ1311" s="66"/>
      <c r="EL1311" s="66"/>
      <c r="EM1311" s="338"/>
    </row>
    <row r="1312" spans="1:143" s="83" customFormat="1">
      <c r="A1312" s="66"/>
      <c r="B1312" s="66"/>
      <c r="C1312" s="120"/>
      <c r="D1312" s="66"/>
      <c r="E1312" s="197"/>
      <c r="F1312" s="120"/>
      <c r="G1312" s="333"/>
      <c r="H1312" s="333"/>
      <c r="I1312" s="333"/>
      <c r="J1312" s="333"/>
      <c r="K1312" s="333"/>
      <c r="L1312" s="333"/>
      <c r="M1312" s="333"/>
      <c r="N1312" s="333"/>
      <c r="O1312" s="333"/>
      <c r="P1312" s="333"/>
      <c r="Q1312" s="333"/>
      <c r="R1312" s="333"/>
      <c r="S1312" s="333"/>
      <c r="T1312" s="333"/>
      <c r="U1312" s="333"/>
      <c r="V1312" s="333"/>
      <c r="W1312" s="333"/>
      <c r="X1312" s="333"/>
      <c r="Y1312" s="333"/>
      <c r="Z1312" s="333"/>
      <c r="AA1312" s="333"/>
      <c r="AB1312" s="333"/>
      <c r="AC1312" s="333"/>
      <c r="AD1312" s="333"/>
      <c r="AE1312" s="333"/>
      <c r="AF1312" s="333"/>
      <c r="AG1312" s="333"/>
      <c r="AH1312" s="333"/>
      <c r="AI1312" s="333"/>
      <c r="AJ1312" s="333"/>
      <c r="AK1312" s="333"/>
      <c r="AL1312" s="333"/>
      <c r="AM1312" s="333"/>
      <c r="AN1312" s="333"/>
      <c r="AO1312"/>
      <c r="AP1312"/>
      <c r="AQ1312"/>
      <c r="AR1312"/>
      <c r="AS1312" s="333"/>
      <c r="AT1312" s="333"/>
      <c r="AU1312" s="333"/>
      <c r="AV1312" s="333"/>
      <c r="AW1312" s="333"/>
      <c r="AX1312" s="333"/>
      <c r="AY1312" s="333"/>
      <c r="AZ1312" s="333"/>
      <c r="BA1312"/>
      <c r="BB1312"/>
      <c r="BC1312"/>
      <c r="BD1312"/>
      <c r="BE1312"/>
      <c r="BF1312"/>
      <c r="BG1312" s="333"/>
      <c r="BH1312" s="333"/>
      <c r="BI1312" s="333"/>
      <c r="BJ1312" s="333"/>
      <c r="BK1312" s="333"/>
      <c r="BL1312" s="333"/>
      <c r="BM1312" s="333"/>
      <c r="BN1312" s="333"/>
      <c r="BO1312" s="333"/>
      <c r="BP1312" s="333"/>
      <c r="BQ1312" s="333"/>
      <c r="BR1312" s="333"/>
      <c r="BS1312" s="333"/>
      <c r="BT1312" s="333"/>
      <c r="BU1312" s="333"/>
      <c r="BV1312" s="333"/>
      <c r="BW1312" s="333"/>
      <c r="BX1312" s="333"/>
      <c r="BY1312" s="333"/>
      <c r="BZ1312" s="333"/>
      <c r="CA1312" s="333"/>
      <c r="CB1312" s="333"/>
      <c r="CC1312" s="333"/>
      <c r="CD1312" s="333"/>
      <c r="CE1312" s="337"/>
      <c r="CF1312" s="337"/>
      <c r="CG1312" s="337"/>
      <c r="CH1312" s="337"/>
      <c r="CI1312" s="333"/>
      <c r="CJ1312" s="333"/>
      <c r="CK1312" s="333"/>
      <c r="CL1312" s="333"/>
      <c r="CM1312" s="333"/>
      <c r="CN1312" s="333"/>
      <c r="CO1312" s="333"/>
      <c r="CP1312" s="333"/>
      <c r="CQ1312" s="337"/>
      <c r="CR1312" s="337"/>
      <c r="CS1312" s="337"/>
      <c r="CT1312" s="337"/>
      <c r="CU1312" s="337"/>
      <c r="CV1312" s="337"/>
      <c r="CW1312" s="337"/>
      <c r="CX1312" s="337"/>
      <c r="CY1312" s="337"/>
      <c r="CZ1312" s="337"/>
      <c r="DA1312" s="337"/>
      <c r="DB1312" s="337"/>
      <c r="DC1312" s="337"/>
      <c r="DD1312" s="337"/>
      <c r="DE1312" s="337"/>
      <c r="DF1312" s="337"/>
      <c r="DG1312" s="337"/>
      <c r="DH1312" s="337"/>
      <c r="DI1312" s="337"/>
      <c r="DJ1312" s="337"/>
      <c r="DK1312" s="337"/>
      <c r="DL1312" s="337"/>
      <c r="DM1312"/>
      <c r="DN1312"/>
      <c r="DO1312"/>
      <c r="EA1312" s="333"/>
      <c r="EB1312" s="333"/>
      <c r="EC1312" s="333"/>
      <c r="ED1312" s="333"/>
      <c r="EE1312" s="333"/>
      <c r="EF1312" s="333"/>
      <c r="EG1312" s="333"/>
      <c r="EH1312" s="333"/>
      <c r="EJ1312" s="66"/>
      <c r="EL1312" s="66"/>
      <c r="EM1312" s="338"/>
    </row>
    <row r="1313" spans="1:143" s="83" customFormat="1">
      <c r="A1313" s="66"/>
      <c r="B1313" s="66"/>
      <c r="C1313" s="120"/>
      <c r="D1313" s="66"/>
      <c r="E1313" s="197"/>
      <c r="F1313" s="120"/>
      <c r="G1313" s="333"/>
      <c r="H1313" s="333"/>
      <c r="I1313" s="333"/>
      <c r="J1313" s="333"/>
      <c r="K1313" s="333"/>
      <c r="L1313" s="333"/>
      <c r="M1313" s="333"/>
      <c r="N1313" s="333"/>
      <c r="O1313" s="333"/>
      <c r="P1313" s="333"/>
      <c r="Q1313" s="333"/>
      <c r="R1313" s="333"/>
      <c r="S1313" s="333"/>
      <c r="T1313" s="333"/>
      <c r="U1313" s="333"/>
      <c r="V1313" s="333"/>
      <c r="W1313" s="333"/>
      <c r="X1313" s="333"/>
      <c r="Y1313" s="333"/>
      <c r="Z1313" s="333"/>
      <c r="AA1313" s="333"/>
      <c r="AB1313" s="333"/>
      <c r="AC1313" s="333"/>
      <c r="AD1313" s="333"/>
      <c r="AE1313" s="333"/>
      <c r="AF1313" s="333"/>
      <c r="AG1313" s="333"/>
      <c r="AH1313" s="333"/>
      <c r="AI1313" s="333"/>
      <c r="AJ1313" s="333"/>
      <c r="AK1313" s="333"/>
      <c r="AL1313" s="333"/>
      <c r="AM1313" s="333"/>
      <c r="AN1313" s="333"/>
      <c r="AO1313"/>
      <c r="AP1313"/>
      <c r="AQ1313"/>
      <c r="AR1313"/>
      <c r="AS1313" s="333"/>
      <c r="AT1313" s="333"/>
      <c r="AU1313" s="333"/>
      <c r="AV1313" s="333"/>
      <c r="AW1313" s="333"/>
      <c r="AX1313" s="333"/>
      <c r="AY1313" s="333"/>
      <c r="AZ1313" s="333"/>
      <c r="BA1313"/>
      <c r="BB1313"/>
      <c r="BC1313"/>
      <c r="BD1313"/>
      <c r="BE1313"/>
      <c r="BF1313"/>
      <c r="BG1313" s="333"/>
      <c r="BH1313" s="333"/>
      <c r="BI1313" s="333"/>
      <c r="BJ1313" s="333"/>
      <c r="BK1313" s="333"/>
      <c r="BL1313" s="333"/>
      <c r="BM1313" s="333"/>
      <c r="BN1313" s="333"/>
      <c r="BO1313" s="333"/>
      <c r="BP1313" s="333"/>
      <c r="BQ1313" s="333"/>
      <c r="BR1313" s="333"/>
      <c r="BS1313" s="333"/>
      <c r="BT1313" s="333"/>
      <c r="BU1313" s="333"/>
      <c r="BV1313" s="333"/>
      <c r="BW1313" s="333"/>
      <c r="BX1313" s="333"/>
      <c r="BY1313" s="333"/>
      <c r="BZ1313" s="333"/>
      <c r="CA1313" s="333"/>
      <c r="CB1313" s="333"/>
      <c r="CC1313" s="333"/>
      <c r="CD1313" s="333"/>
      <c r="CE1313" s="337"/>
      <c r="CF1313" s="337"/>
      <c r="CG1313" s="337"/>
      <c r="CH1313" s="337"/>
      <c r="CI1313" s="333"/>
      <c r="CJ1313" s="333"/>
      <c r="CK1313" s="333"/>
      <c r="CL1313" s="333"/>
      <c r="CM1313" s="333"/>
      <c r="CN1313" s="333"/>
      <c r="CO1313" s="333"/>
      <c r="CP1313" s="333"/>
      <c r="CQ1313" s="337"/>
      <c r="CR1313" s="337"/>
      <c r="CS1313" s="337"/>
      <c r="CT1313" s="337"/>
      <c r="CU1313" s="337"/>
      <c r="CV1313" s="337"/>
      <c r="CW1313" s="337"/>
      <c r="CX1313" s="337"/>
      <c r="CY1313" s="337"/>
      <c r="CZ1313" s="337"/>
      <c r="DA1313" s="337"/>
      <c r="DB1313" s="337"/>
      <c r="DC1313" s="337"/>
      <c r="DD1313" s="337"/>
      <c r="DE1313" s="337"/>
      <c r="DF1313" s="337"/>
      <c r="DG1313" s="337"/>
      <c r="DH1313" s="337"/>
      <c r="DI1313" s="337"/>
      <c r="DJ1313" s="337"/>
      <c r="DK1313" s="337"/>
      <c r="DL1313" s="337"/>
      <c r="DM1313"/>
      <c r="DN1313"/>
      <c r="DO1313"/>
      <c r="EA1313" s="333"/>
      <c r="EB1313" s="333"/>
      <c r="EC1313" s="333"/>
      <c r="ED1313" s="333"/>
      <c r="EE1313" s="333"/>
      <c r="EF1313" s="333"/>
      <c r="EG1313" s="333"/>
      <c r="EH1313" s="333"/>
      <c r="EJ1313" s="66"/>
      <c r="EL1313" s="66"/>
      <c r="EM1313" s="338"/>
    </row>
    <row r="1314" spans="1:143" s="83" customFormat="1">
      <c r="A1314" s="66"/>
      <c r="B1314" s="66"/>
      <c r="C1314" s="120"/>
      <c r="D1314" s="66"/>
      <c r="E1314" s="197"/>
      <c r="F1314" s="120"/>
      <c r="G1314" s="333"/>
      <c r="H1314" s="333"/>
      <c r="I1314" s="333"/>
      <c r="J1314" s="333"/>
      <c r="K1314" s="333"/>
      <c r="L1314" s="333"/>
      <c r="M1314" s="333"/>
      <c r="N1314" s="333"/>
      <c r="O1314" s="333"/>
      <c r="P1314" s="333"/>
      <c r="Q1314" s="333"/>
      <c r="R1314" s="333"/>
      <c r="S1314" s="333"/>
      <c r="T1314" s="333"/>
      <c r="U1314" s="333"/>
      <c r="V1314" s="333"/>
      <c r="W1314" s="333"/>
      <c r="X1314" s="333"/>
      <c r="Y1314" s="333"/>
      <c r="Z1314" s="333"/>
      <c r="AA1314" s="333"/>
      <c r="AB1314" s="333"/>
      <c r="AC1314" s="333"/>
      <c r="AD1314" s="333"/>
      <c r="AE1314" s="333"/>
      <c r="AF1314" s="333"/>
      <c r="AG1314" s="333"/>
      <c r="AH1314" s="333"/>
      <c r="AI1314" s="333"/>
      <c r="AJ1314" s="333"/>
      <c r="AK1314" s="333"/>
      <c r="AL1314" s="333"/>
      <c r="AM1314" s="333"/>
      <c r="AN1314" s="333"/>
      <c r="AO1314"/>
      <c r="AP1314"/>
      <c r="AQ1314"/>
      <c r="AR1314"/>
      <c r="AS1314" s="333"/>
      <c r="AT1314" s="333"/>
      <c r="AU1314" s="333"/>
      <c r="AV1314" s="333"/>
      <c r="AW1314" s="333"/>
      <c r="AX1314" s="333"/>
      <c r="AY1314" s="333"/>
      <c r="AZ1314" s="333"/>
      <c r="BA1314"/>
      <c r="BB1314"/>
      <c r="BC1314"/>
      <c r="BD1314"/>
      <c r="BE1314"/>
      <c r="BF1314"/>
      <c r="BG1314" s="333"/>
      <c r="BH1314" s="333"/>
      <c r="BI1314" s="333"/>
      <c r="BJ1314" s="333"/>
      <c r="BK1314" s="333"/>
      <c r="BL1314" s="333"/>
      <c r="BM1314" s="333"/>
      <c r="BN1314" s="333"/>
      <c r="BO1314" s="333"/>
      <c r="BP1314" s="333"/>
      <c r="BQ1314" s="333"/>
      <c r="BR1314" s="333"/>
      <c r="BS1314" s="333"/>
      <c r="BT1314" s="333"/>
      <c r="BU1314" s="333"/>
      <c r="BV1314" s="333"/>
      <c r="BW1314" s="333"/>
      <c r="BX1314" s="333"/>
      <c r="BY1314" s="333"/>
      <c r="BZ1314" s="333"/>
      <c r="CA1314" s="333"/>
      <c r="CB1314" s="333"/>
      <c r="CC1314" s="333"/>
      <c r="CD1314" s="333"/>
      <c r="CE1314" s="337"/>
      <c r="CF1314" s="337"/>
      <c r="CG1314" s="337"/>
      <c r="CH1314" s="337"/>
      <c r="CI1314" s="333"/>
      <c r="CJ1314" s="333"/>
      <c r="CK1314" s="333"/>
      <c r="CL1314" s="333"/>
      <c r="CM1314" s="333"/>
      <c r="CN1314" s="333"/>
      <c r="CO1314" s="333"/>
      <c r="CP1314" s="333"/>
      <c r="CQ1314" s="337"/>
      <c r="CR1314" s="337"/>
      <c r="CS1314" s="337"/>
      <c r="CT1314" s="337"/>
      <c r="CU1314" s="337"/>
      <c r="CV1314" s="337"/>
      <c r="CW1314" s="337"/>
      <c r="CX1314" s="337"/>
      <c r="CY1314" s="337"/>
      <c r="CZ1314" s="337"/>
      <c r="DA1314" s="337"/>
      <c r="DB1314" s="337"/>
      <c r="DC1314" s="337"/>
      <c r="DD1314" s="337"/>
      <c r="DE1314" s="337"/>
      <c r="DF1314" s="337"/>
      <c r="DG1314" s="337"/>
      <c r="DH1314" s="337"/>
      <c r="DI1314" s="337"/>
      <c r="DJ1314" s="337"/>
      <c r="DK1314" s="337"/>
      <c r="DL1314" s="337"/>
      <c r="DM1314"/>
      <c r="DN1314"/>
      <c r="DO1314"/>
      <c r="EA1314" s="333"/>
      <c r="EB1314" s="333"/>
      <c r="EC1314" s="333"/>
      <c r="ED1314" s="333"/>
      <c r="EE1314" s="333"/>
      <c r="EF1314" s="333"/>
      <c r="EG1314" s="333"/>
      <c r="EH1314" s="333"/>
      <c r="EJ1314" s="66"/>
      <c r="EL1314" s="66"/>
      <c r="EM1314" s="338"/>
    </row>
    <row r="1315" spans="1:143" s="83" customFormat="1">
      <c r="A1315" s="66"/>
      <c r="B1315" s="66"/>
      <c r="C1315" s="120"/>
      <c r="D1315" s="66"/>
      <c r="E1315" s="197"/>
      <c r="F1315" s="120"/>
      <c r="G1315" s="333"/>
      <c r="H1315" s="333"/>
      <c r="I1315" s="333"/>
      <c r="J1315" s="333"/>
      <c r="K1315" s="333"/>
      <c r="L1315" s="333"/>
      <c r="M1315" s="333"/>
      <c r="N1315" s="333"/>
      <c r="O1315" s="333"/>
      <c r="P1315" s="333"/>
      <c r="Q1315" s="333"/>
      <c r="R1315" s="333"/>
      <c r="S1315" s="333"/>
      <c r="T1315" s="333"/>
      <c r="U1315" s="333"/>
      <c r="V1315" s="333"/>
      <c r="W1315" s="333"/>
      <c r="X1315" s="333"/>
      <c r="Y1315" s="333"/>
      <c r="Z1315" s="333"/>
      <c r="AA1315" s="333"/>
      <c r="AB1315" s="333"/>
      <c r="AC1315" s="333"/>
      <c r="AD1315" s="333"/>
      <c r="AE1315" s="333"/>
      <c r="AF1315" s="333"/>
      <c r="AG1315" s="333"/>
      <c r="AH1315" s="333"/>
      <c r="AI1315" s="333"/>
      <c r="AJ1315" s="333"/>
      <c r="AK1315" s="333"/>
      <c r="AL1315" s="333"/>
      <c r="AM1315" s="333"/>
      <c r="AN1315" s="333"/>
      <c r="AO1315"/>
      <c r="AP1315"/>
      <c r="AQ1315"/>
      <c r="AR1315"/>
      <c r="AS1315" s="333"/>
      <c r="AT1315" s="333"/>
      <c r="AU1315" s="333"/>
      <c r="AV1315" s="333"/>
      <c r="AW1315" s="333"/>
      <c r="AX1315" s="333"/>
      <c r="AY1315" s="333"/>
      <c r="AZ1315" s="333"/>
      <c r="BA1315"/>
      <c r="BB1315"/>
      <c r="BC1315"/>
      <c r="BD1315"/>
      <c r="BE1315"/>
      <c r="BF1315"/>
      <c r="BG1315" s="333"/>
      <c r="BH1315" s="333"/>
      <c r="BI1315" s="333"/>
      <c r="BJ1315" s="333"/>
      <c r="BK1315" s="333"/>
      <c r="BL1315" s="333"/>
      <c r="BM1315" s="333"/>
      <c r="BN1315" s="333"/>
      <c r="BO1315" s="333"/>
      <c r="BP1315" s="333"/>
      <c r="BQ1315" s="333"/>
      <c r="BR1315" s="333"/>
      <c r="BS1315" s="333"/>
      <c r="BT1315" s="333"/>
      <c r="BU1315" s="333"/>
      <c r="BV1315" s="333"/>
      <c r="BW1315" s="333"/>
      <c r="BX1315" s="333"/>
      <c r="BY1315" s="333"/>
      <c r="BZ1315" s="333"/>
      <c r="CA1315" s="333"/>
      <c r="CB1315" s="333"/>
      <c r="CC1315" s="333"/>
      <c r="CD1315" s="333"/>
      <c r="CE1315" s="337"/>
      <c r="CF1315" s="337"/>
      <c r="CG1315" s="337"/>
      <c r="CH1315" s="337"/>
      <c r="CI1315" s="333"/>
      <c r="CJ1315" s="333"/>
      <c r="CK1315" s="333"/>
      <c r="CL1315" s="333"/>
      <c r="CM1315" s="333"/>
      <c r="CN1315" s="333"/>
      <c r="CO1315" s="333"/>
      <c r="CP1315" s="333"/>
      <c r="CQ1315" s="337"/>
      <c r="CR1315" s="337"/>
      <c r="CS1315" s="337"/>
      <c r="CT1315" s="337"/>
      <c r="CU1315" s="337"/>
      <c r="CV1315" s="337"/>
      <c r="CW1315" s="337"/>
      <c r="CX1315" s="337"/>
      <c r="CY1315" s="337"/>
      <c r="CZ1315" s="337"/>
      <c r="DA1315" s="337"/>
      <c r="DB1315" s="337"/>
      <c r="DC1315" s="337"/>
      <c r="DD1315" s="337"/>
      <c r="DE1315" s="337"/>
      <c r="DF1315" s="337"/>
      <c r="DG1315" s="337"/>
      <c r="DH1315" s="337"/>
      <c r="DI1315" s="337"/>
      <c r="DJ1315" s="337"/>
      <c r="DK1315" s="337"/>
      <c r="DL1315" s="337"/>
      <c r="DM1315"/>
      <c r="DN1315"/>
      <c r="DO1315"/>
      <c r="EA1315" s="333"/>
      <c r="EB1315" s="333"/>
      <c r="EC1315" s="333"/>
      <c r="ED1315" s="333"/>
      <c r="EE1315" s="333"/>
      <c r="EF1315" s="333"/>
      <c r="EG1315" s="333"/>
      <c r="EH1315" s="333"/>
      <c r="EJ1315" s="66"/>
      <c r="EL1315" s="66"/>
      <c r="EM1315" s="338"/>
    </row>
    <row r="1316" spans="1:143" s="83" customFormat="1">
      <c r="A1316" s="66"/>
      <c r="B1316" s="66"/>
      <c r="C1316" s="120"/>
      <c r="D1316" s="66"/>
      <c r="E1316" s="197"/>
      <c r="F1316" s="120"/>
      <c r="G1316" s="333"/>
      <c r="H1316" s="333"/>
      <c r="I1316" s="333"/>
      <c r="J1316" s="333"/>
      <c r="K1316" s="333"/>
      <c r="L1316" s="333"/>
      <c r="M1316" s="333"/>
      <c r="N1316" s="333"/>
      <c r="O1316" s="333"/>
      <c r="P1316" s="333"/>
      <c r="Q1316" s="333"/>
      <c r="R1316" s="333"/>
      <c r="S1316" s="333"/>
      <c r="T1316" s="333"/>
      <c r="U1316" s="333"/>
      <c r="V1316" s="333"/>
      <c r="W1316" s="333"/>
      <c r="X1316" s="333"/>
      <c r="Y1316" s="333"/>
      <c r="Z1316" s="333"/>
      <c r="AA1316" s="333"/>
      <c r="AB1316" s="333"/>
      <c r="AC1316" s="333"/>
      <c r="AD1316" s="333"/>
      <c r="AE1316" s="333"/>
      <c r="AF1316" s="333"/>
      <c r="AG1316" s="333"/>
      <c r="AH1316" s="333"/>
      <c r="AI1316" s="333"/>
      <c r="AJ1316" s="333"/>
      <c r="AK1316" s="333"/>
      <c r="AL1316" s="333"/>
      <c r="AM1316" s="333"/>
      <c r="AN1316" s="333"/>
      <c r="AO1316"/>
      <c r="AP1316"/>
      <c r="AQ1316"/>
      <c r="AR1316"/>
      <c r="AS1316" s="333"/>
      <c r="AT1316" s="333"/>
      <c r="AU1316" s="333"/>
      <c r="AV1316" s="333"/>
      <c r="AW1316" s="333"/>
      <c r="AX1316" s="333"/>
      <c r="AY1316" s="333"/>
      <c r="AZ1316" s="333"/>
      <c r="BA1316"/>
      <c r="BB1316"/>
      <c r="BC1316"/>
      <c r="BD1316"/>
      <c r="BE1316"/>
      <c r="BF1316"/>
      <c r="BG1316" s="333"/>
      <c r="BH1316" s="333"/>
      <c r="BI1316" s="333"/>
      <c r="BJ1316" s="333"/>
      <c r="BK1316" s="333"/>
      <c r="BL1316" s="333"/>
      <c r="BM1316" s="333"/>
      <c r="BN1316" s="333"/>
      <c r="BO1316" s="333"/>
      <c r="BP1316" s="333"/>
      <c r="BQ1316" s="333"/>
      <c r="BR1316" s="333"/>
      <c r="BS1316" s="333"/>
      <c r="BT1316" s="333"/>
      <c r="BU1316" s="333"/>
      <c r="BV1316" s="333"/>
      <c r="BW1316" s="333"/>
      <c r="BX1316" s="333"/>
      <c r="BY1316" s="333"/>
      <c r="BZ1316" s="333"/>
      <c r="CA1316" s="333"/>
      <c r="CB1316" s="333"/>
      <c r="CC1316" s="333"/>
      <c r="CD1316" s="333"/>
      <c r="CE1316" s="337"/>
      <c r="CF1316" s="337"/>
      <c r="CG1316" s="337"/>
      <c r="CH1316" s="337"/>
      <c r="CI1316" s="333"/>
      <c r="CJ1316" s="333"/>
      <c r="CK1316" s="333"/>
      <c r="CL1316" s="333"/>
      <c r="CM1316" s="333"/>
      <c r="CN1316" s="333"/>
      <c r="CO1316" s="333"/>
      <c r="CP1316" s="333"/>
      <c r="CQ1316" s="337"/>
      <c r="CR1316" s="337"/>
      <c r="CS1316" s="337"/>
      <c r="CT1316" s="337"/>
      <c r="CU1316" s="337"/>
      <c r="CV1316" s="337"/>
      <c r="CW1316" s="337"/>
      <c r="CX1316" s="337"/>
      <c r="CY1316" s="337"/>
      <c r="CZ1316" s="337"/>
      <c r="DA1316" s="337"/>
      <c r="DB1316" s="337"/>
      <c r="DC1316" s="337"/>
      <c r="DD1316" s="337"/>
      <c r="DE1316" s="337"/>
      <c r="DF1316" s="337"/>
      <c r="DG1316" s="337"/>
      <c r="DH1316" s="337"/>
      <c r="DI1316" s="337"/>
      <c r="DJ1316" s="337"/>
      <c r="DK1316" s="337"/>
      <c r="DL1316" s="337"/>
      <c r="DM1316"/>
      <c r="DN1316"/>
      <c r="DO1316"/>
      <c r="EA1316" s="333"/>
      <c r="EB1316" s="333"/>
      <c r="EC1316" s="333"/>
      <c r="ED1316" s="333"/>
      <c r="EE1316" s="333"/>
      <c r="EF1316" s="333"/>
      <c r="EG1316" s="333"/>
      <c r="EH1316" s="333"/>
      <c r="EJ1316" s="66"/>
      <c r="EL1316" s="66"/>
      <c r="EM1316" s="338"/>
    </row>
    <row r="1317" spans="1:143" s="83" customFormat="1">
      <c r="A1317" s="66"/>
      <c r="B1317" s="66"/>
      <c r="C1317" s="120"/>
      <c r="D1317" s="66"/>
      <c r="E1317" s="197"/>
      <c r="F1317" s="120"/>
      <c r="G1317" s="333"/>
      <c r="H1317" s="333"/>
      <c r="I1317" s="333"/>
      <c r="J1317" s="333"/>
      <c r="K1317" s="333"/>
      <c r="L1317" s="333"/>
      <c r="M1317" s="333"/>
      <c r="N1317" s="333"/>
      <c r="O1317" s="333"/>
      <c r="P1317" s="333"/>
      <c r="Q1317" s="333"/>
      <c r="R1317" s="333"/>
      <c r="S1317" s="333"/>
      <c r="T1317" s="333"/>
      <c r="U1317" s="333"/>
      <c r="V1317" s="333"/>
      <c r="W1317" s="333"/>
      <c r="X1317" s="333"/>
      <c r="Y1317" s="333"/>
      <c r="Z1317" s="333"/>
      <c r="AA1317" s="333"/>
      <c r="AB1317" s="333"/>
      <c r="AC1317" s="333"/>
      <c r="AD1317" s="333"/>
      <c r="AE1317" s="333"/>
      <c r="AF1317" s="333"/>
      <c r="AG1317" s="333"/>
      <c r="AH1317" s="333"/>
      <c r="AI1317" s="333"/>
      <c r="AJ1317" s="333"/>
      <c r="AK1317" s="333"/>
      <c r="AL1317" s="333"/>
      <c r="AM1317" s="333"/>
      <c r="AN1317" s="333"/>
      <c r="AO1317"/>
      <c r="AP1317"/>
      <c r="AQ1317"/>
      <c r="AR1317"/>
      <c r="AS1317" s="333"/>
      <c r="AT1317" s="333"/>
      <c r="AU1317" s="333"/>
      <c r="AV1317" s="333"/>
      <c r="AW1317" s="333"/>
      <c r="AX1317" s="333"/>
      <c r="AY1317" s="333"/>
      <c r="AZ1317" s="333"/>
      <c r="BA1317"/>
      <c r="BB1317"/>
      <c r="BC1317"/>
      <c r="BD1317"/>
      <c r="BE1317"/>
      <c r="BF1317"/>
      <c r="BG1317" s="333"/>
      <c r="BH1317" s="333"/>
      <c r="BI1317" s="333"/>
      <c r="BJ1317" s="333"/>
      <c r="BK1317" s="333"/>
      <c r="BL1317" s="333"/>
      <c r="BM1317" s="333"/>
      <c r="BN1317" s="333"/>
      <c r="BO1317" s="333"/>
      <c r="BP1317" s="333"/>
      <c r="BQ1317" s="333"/>
      <c r="BR1317" s="333"/>
      <c r="BS1317" s="333"/>
      <c r="BT1317" s="333"/>
      <c r="BU1317" s="333"/>
      <c r="BV1317" s="333"/>
      <c r="BW1317" s="333"/>
      <c r="BX1317" s="333"/>
      <c r="BY1317" s="333"/>
      <c r="BZ1317" s="333"/>
      <c r="CA1317" s="333"/>
      <c r="CB1317" s="333"/>
      <c r="CC1317" s="333"/>
      <c r="CD1317" s="333"/>
      <c r="CE1317" s="337"/>
      <c r="CF1317" s="337"/>
      <c r="CG1317" s="337"/>
      <c r="CH1317" s="337"/>
      <c r="CI1317" s="333"/>
      <c r="CJ1317" s="333"/>
      <c r="CK1317" s="333"/>
      <c r="CL1317" s="333"/>
      <c r="CM1317" s="333"/>
      <c r="CN1317" s="333"/>
      <c r="CO1317" s="333"/>
      <c r="CP1317" s="333"/>
      <c r="CQ1317" s="337"/>
      <c r="CR1317" s="337"/>
      <c r="CS1317" s="337"/>
      <c r="CT1317" s="337"/>
      <c r="CU1317" s="337"/>
      <c r="CV1317" s="337"/>
      <c r="CW1317" s="337"/>
      <c r="CX1317" s="337"/>
      <c r="CY1317" s="337"/>
      <c r="CZ1317" s="337"/>
      <c r="DA1317" s="337"/>
      <c r="DB1317" s="337"/>
      <c r="DC1317" s="337"/>
      <c r="DD1317" s="337"/>
      <c r="DE1317" s="337"/>
      <c r="DF1317" s="337"/>
      <c r="DG1317" s="337"/>
      <c r="DH1317" s="337"/>
      <c r="DI1317" s="337"/>
      <c r="DJ1317" s="337"/>
      <c r="DK1317" s="337"/>
      <c r="DL1317" s="337"/>
      <c r="DM1317"/>
      <c r="DN1317"/>
      <c r="DO1317"/>
      <c r="EA1317" s="333"/>
      <c r="EB1317" s="333"/>
      <c r="EC1317" s="333"/>
      <c r="ED1317" s="333"/>
      <c r="EE1317" s="333"/>
      <c r="EF1317" s="333"/>
      <c r="EG1317" s="333"/>
      <c r="EH1317" s="333"/>
      <c r="EJ1317" s="66"/>
      <c r="EL1317" s="66"/>
      <c r="EM1317" s="338"/>
    </row>
    <row r="1318" spans="1:143" s="83" customFormat="1">
      <c r="A1318" s="66"/>
      <c r="B1318" s="66"/>
      <c r="C1318" s="120"/>
      <c r="D1318" s="66"/>
      <c r="E1318" s="197"/>
      <c r="F1318" s="120"/>
      <c r="G1318" s="333"/>
      <c r="H1318" s="333"/>
      <c r="I1318" s="333"/>
      <c r="J1318" s="333"/>
      <c r="K1318" s="333"/>
      <c r="L1318" s="333"/>
      <c r="M1318" s="333"/>
      <c r="N1318" s="333"/>
      <c r="O1318" s="333"/>
      <c r="P1318" s="333"/>
      <c r="Q1318" s="333"/>
      <c r="R1318" s="333"/>
      <c r="S1318" s="333"/>
      <c r="T1318" s="333"/>
      <c r="U1318" s="333"/>
      <c r="V1318" s="333"/>
      <c r="W1318" s="333"/>
      <c r="X1318" s="333"/>
      <c r="Y1318" s="333"/>
      <c r="Z1318" s="333"/>
      <c r="AA1318" s="333"/>
      <c r="AB1318" s="333"/>
      <c r="AC1318" s="333"/>
      <c r="AD1318" s="333"/>
      <c r="AE1318" s="333"/>
      <c r="AF1318" s="333"/>
      <c r="AG1318" s="333"/>
      <c r="AH1318" s="333"/>
      <c r="AI1318" s="333"/>
      <c r="AJ1318" s="333"/>
      <c r="AK1318" s="333"/>
      <c r="AL1318" s="333"/>
      <c r="AM1318" s="333"/>
      <c r="AN1318" s="333"/>
      <c r="AO1318"/>
      <c r="AP1318"/>
      <c r="AQ1318"/>
      <c r="AR1318"/>
      <c r="AS1318" s="333"/>
      <c r="AT1318" s="333"/>
      <c r="AU1318" s="333"/>
      <c r="AV1318" s="333"/>
      <c r="AW1318" s="333"/>
      <c r="AX1318" s="333"/>
      <c r="AY1318" s="333"/>
      <c r="AZ1318" s="333"/>
      <c r="BA1318"/>
      <c r="BB1318"/>
      <c r="BC1318"/>
      <c r="BD1318"/>
      <c r="BE1318"/>
      <c r="BF1318"/>
      <c r="BG1318" s="333"/>
      <c r="BH1318" s="333"/>
      <c r="BI1318" s="333"/>
      <c r="BJ1318" s="333"/>
      <c r="BK1318" s="333"/>
      <c r="BL1318" s="333"/>
      <c r="BM1318" s="333"/>
      <c r="BN1318" s="333"/>
      <c r="BO1318" s="333"/>
      <c r="BP1318" s="333"/>
      <c r="BQ1318" s="333"/>
      <c r="BR1318" s="333"/>
      <c r="BS1318" s="333"/>
      <c r="BT1318" s="333"/>
      <c r="BU1318" s="333"/>
      <c r="BV1318" s="333"/>
      <c r="BW1318" s="333"/>
      <c r="BX1318" s="333"/>
      <c r="BY1318" s="333"/>
      <c r="BZ1318" s="333"/>
      <c r="CA1318" s="333"/>
      <c r="CB1318" s="333"/>
      <c r="CC1318" s="333"/>
      <c r="CD1318" s="333"/>
      <c r="CE1318" s="337"/>
      <c r="CF1318" s="337"/>
      <c r="CG1318" s="337"/>
      <c r="CH1318" s="337"/>
      <c r="CI1318" s="333"/>
      <c r="CJ1318" s="333"/>
      <c r="CK1318" s="333"/>
      <c r="CL1318" s="333"/>
      <c r="CM1318" s="333"/>
      <c r="CN1318" s="333"/>
      <c r="CO1318" s="333"/>
      <c r="CP1318" s="333"/>
      <c r="CQ1318" s="337"/>
      <c r="CR1318" s="337"/>
      <c r="CS1318" s="337"/>
      <c r="CT1318" s="337"/>
      <c r="CU1318" s="337"/>
      <c r="CV1318" s="337"/>
      <c r="CW1318" s="337"/>
      <c r="CX1318" s="337"/>
      <c r="CY1318" s="337"/>
      <c r="CZ1318" s="337"/>
      <c r="DA1318" s="337"/>
      <c r="DB1318" s="337"/>
      <c r="DC1318" s="337"/>
      <c r="DD1318" s="337"/>
      <c r="DE1318" s="337"/>
      <c r="DF1318" s="337"/>
      <c r="DG1318" s="337"/>
      <c r="DH1318" s="337"/>
      <c r="DI1318" s="337"/>
      <c r="DJ1318" s="337"/>
      <c r="DK1318" s="337"/>
      <c r="DL1318" s="337"/>
      <c r="DM1318"/>
      <c r="DN1318"/>
      <c r="DO1318"/>
      <c r="EA1318" s="333"/>
      <c r="EB1318" s="333"/>
      <c r="EC1318" s="333"/>
      <c r="ED1318" s="333"/>
      <c r="EE1318" s="333"/>
      <c r="EF1318" s="333"/>
      <c r="EG1318" s="333"/>
      <c r="EH1318" s="333"/>
      <c r="EJ1318" s="66"/>
      <c r="EL1318" s="66"/>
      <c r="EM1318" s="338"/>
    </row>
    <row r="1319" spans="1:143" s="83" customFormat="1">
      <c r="A1319" s="66"/>
      <c r="B1319" s="66"/>
      <c r="C1319" s="120"/>
      <c r="D1319" s="66"/>
      <c r="E1319" s="197"/>
      <c r="F1319" s="120"/>
      <c r="G1319" s="333"/>
      <c r="H1319" s="333"/>
      <c r="I1319" s="333"/>
      <c r="J1319" s="333"/>
      <c r="K1319" s="333"/>
      <c r="L1319" s="333"/>
      <c r="M1319" s="333"/>
      <c r="N1319" s="333"/>
      <c r="O1319" s="333"/>
      <c r="P1319" s="333"/>
      <c r="Q1319" s="333"/>
      <c r="R1319" s="333"/>
      <c r="S1319" s="333"/>
      <c r="T1319" s="333"/>
      <c r="U1319" s="333"/>
      <c r="V1319" s="333"/>
      <c r="W1319" s="333"/>
      <c r="X1319" s="333"/>
      <c r="Y1319" s="333"/>
      <c r="Z1319" s="333"/>
      <c r="AA1319" s="333"/>
      <c r="AB1319" s="333"/>
      <c r="AC1319" s="333"/>
      <c r="AD1319" s="333"/>
      <c r="AE1319" s="333"/>
      <c r="AF1319" s="333"/>
      <c r="AG1319" s="333"/>
      <c r="AH1319" s="333"/>
      <c r="AI1319" s="333"/>
      <c r="AJ1319" s="333"/>
      <c r="AK1319" s="333"/>
      <c r="AL1319" s="333"/>
      <c r="AM1319" s="333"/>
      <c r="AN1319" s="333"/>
      <c r="AO1319"/>
      <c r="AP1319"/>
      <c r="AQ1319"/>
      <c r="AR1319"/>
      <c r="AS1319" s="333"/>
      <c r="AT1319" s="333"/>
      <c r="AU1319" s="333"/>
      <c r="AV1319" s="333"/>
      <c r="AW1319" s="333"/>
      <c r="AX1319" s="333"/>
      <c r="AY1319" s="333"/>
      <c r="AZ1319" s="333"/>
      <c r="BA1319"/>
      <c r="BB1319"/>
      <c r="BC1319"/>
      <c r="BD1319"/>
      <c r="BE1319"/>
      <c r="BF1319"/>
      <c r="BG1319" s="333"/>
      <c r="BH1319" s="333"/>
      <c r="BI1319" s="333"/>
      <c r="BJ1319" s="333"/>
      <c r="BK1319" s="333"/>
      <c r="BL1319" s="333"/>
      <c r="BM1319" s="333"/>
      <c r="BN1319" s="333"/>
      <c r="BO1319" s="333"/>
      <c r="BP1319" s="333"/>
      <c r="BQ1319" s="333"/>
      <c r="BR1319" s="333"/>
      <c r="BS1319" s="333"/>
      <c r="BT1319" s="333"/>
      <c r="BU1319" s="333"/>
      <c r="BV1319" s="333"/>
      <c r="BW1319" s="333"/>
      <c r="BX1319" s="333"/>
      <c r="BY1319" s="333"/>
      <c r="BZ1319" s="333"/>
      <c r="CA1319" s="333"/>
      <c r="CB1319" s="333"/>
      <c r="CC1319" s="333"/>
      <c r="CD1319" s="333"/>
      <c r="CE1319" s="337"/>
      <c r="CF1319" s="337"/>
      <c r="CG1319" s="337"/>
      <c r="CH1319" s="337"/>
      <c r="CI1319" s="333"/>
      <c r="CJ1319" s="333"/>
      <c r="CK1319" s="333"/>
      <c r="CL1319" s="333"/>
      <c r="CM1319" s="333"/>
      <c r="CN1319" s="333"/>
      <c r="CO1319" s="333"/>
      <c r="CP1319" s="333"/>
      <c r="CQ1319" s="337"/>
      <c r="CR1319" s="337"/>
      <c r="CS1319" s="337"/>
      <c r="CT1319" s="337"/>
      <c r="CU1319" s="337"/>
      <c r="CV1319" s="337"/>
      <c r="CW1319" s="337"/>
      <c r="CX1319" s="337"/>
      <c r="CY1319" s="337"/>
      <c r="CZ1319" s="337"/>
      <c r="DA1319" s="337"/>
      <c r="DB1319" s="337"/>
      <c r="DC1319" s="337"/>
      <c r="DD1319" s="337"/>
      <c r="DE1319" s="337"/>
      <c r="DF1319" s="337"/>
      <c r="DG1319" s="337"/>
      <c r="DH1319" s="337"/>
      <c r="DI1319" s="337"/>
      <c r="DJ1319" s="337"/>
      <c r="DK1319" s="337"/>
      <c r="DL1319" s="337"/>
      <c r="DM1319"/>
      <c r="DN1319"/>
      <c r="DO1319"/>
      <c r="EA1319" s="333"/>
      <c r="EB1319" s="333"/>
      <c r="EC1319" s="333"/>
      <c r="ED1319" s="333"/>
      <c r="EE1319" s="333"/>
      <c r="EF1319" s="333"/>
      <c r="EG1319" s="333"/>
      <c r="EH1319" s="333"/>
      <c r="EJ1319" s="66"/>
      <c r="EL1319" s="66"/>
      <c r="EM1319" s="338"/>
    </row>
    <row r="1320" spans="1:143" s="83" customFormat="1">
      <c r="A1320" s="66"/>
      <c r="B1320" s="66"/>
      <c r="C1320" s="120"/>
      <c r="D1320" s="66"/>
      <c r="E1320" s="197"/>
      <c r="F1320" s="120"/>
      <c r="G1320" s="333"/>
      <c r="H1320" s="333"/>
      <c r="I1320" s="333"/>
      <c r="J1320" s="333"/>
      <c r="K1320" s="333"/>
      <c r="L1320" s="333"/>
      <c r="M1320" s="333"/>
      <c r="N1320" s="333"/>
      <c r="O1320" s="333"/>
      <c r="P1320" s="333"/>
      <c r="Q1320" s="333"/>
      <c r="R1320" s="333"/>
      <c r="S1320" s="333"/>
      <c r="T1320" s="333"/>
      <c r="U1320" s="333"/>
      <c r="V1320" s="333"/>
      <c r="W1320" s="333"/>
      <c r="X1320" s="333"/>
      <c r="Y1320" s="333"/>
      <c r="Z1320" s="333"/>
      <c r="AA1320" s="333"/>
      <c r="AB1320" s="333"/>
      <c r="AC1320" s="333"/>
      <c r="AD1320" s="333"/>
      <c r="AE1320" s="333"/>
      <c r="AF1320" s="333"/>
      <c r="AG1320" s="333"/>
      <c r="AH1320" s="333"/>
      <c r="AI1320" s="333"/>
      <c r="AJ1320" s="333"/>
      <c r="AK1320" s="333"/>
      <c r="AL1320" s="333"/>
      <c r="AM1320" s="333"/>
      <c r="AN1320" s="333"/>
      <c r="AO1320"/>
      <c r="AP1320"/>
      <c r="AQ1320"/>
      <c r="AR1320"/>
      <c r="AS1320" s="333"/>
      <c r="AT1320" s="333"/>
      <c r="AU1320" s="333"/>
      <c r="AV1320" s="333"/>
      <c r="AW1320" s="333"/>
      <c r="AX1320" s="333"/>
      <c r="AY1320" s="333"/>
      <c r="AZ1320" s="333"/>
      <c r="BA1320"/>
      <c r="BB1320"/>
      <c r="BC1320"/>
      <c r="BD1320"/>
      <c r="BE1320"/>
      <c r="BF1320"/>
      <c r="BG1320" s="333"/>
      <c r="BH1320" s="333"/>
      <c r="BI1320" s="333"/>
      <c r="BJ1320" s="333"/>
      <c r="BK1320" s="333"/>
      <c r="BL1320" s="333"/>
      <c r="BM1320" s="333"/>
      <c r="BN1320" s="333"/>
      <c r="BO1320" s="333"/>
      <c r="BP1320" s="333"/>
      <c r="BQ1320" s="333"/>
      <c r="BR1320" s="333"/>
      <c r="BS1320" s="333"/>
      <c r="BT1320" s="333"/>
      <c r="BU1320" s="333"/>
      <c r="BV1320" s="333"/>
      <c r="BW1320" s="333"/>
      <c r="BX1320" s="333"/>
      <c r="BY1320" s="333"/>
      <c r="BZ1320" s="333"/>
      <c r="CA1320" s="333"/>
      <c r="CB1320" s="333"/>
      <c r="CC1320" s="333"/>
      <c r="CD1320" s="333"/>
      <c r="CE1320" s="337"/>
      <c r="CF1320" s="337"/>
      <c r="CG1320" s="337"/>
      <c r="CH1320" s="337"/>
      <c r="CI1320" s="333"/>
      <c r="CJ1320" s="333"/>
      <c r="CK1320" s="333"/>
      <c r="CL1320" s="333"/>
      <c r="CM1320" s="333"/>
      <c r="CN1320" s="333"/>
      <c r="CO1320" s="333"/>
      <c r="CP1320" s="333"/>
      <c r="CQ1320" s="337"/>
      <c r="CR1320" s="337"/>
      <c r="CS1320" s="337"/>
      <c r="CT1320" s="337"/>
      <c r="CU1320" s="337"/>
      <c r="CV1320" s="337"/>
      <c r="CW1320" s="337"/>
      <c r="CX1320" s="337"/>
      <c r="CY1320" s="337"/>
      <c r="CZ1320" s="337"/>
      <c r="DA1320" s="337"/>
      <c r="DB1320" s="337"/>
      <c r="DC1320" s="337"/>
      <c r="DD1320" s="337"/>
      <c r="DE1320" s="337"/>
      <c r="DF1320" s="337"/>
      <c r="DG1320" s="337"/>
      <c r="DH1320" s="337"/>
      <c r="DI1320" s="337"/>
      <c r="DJ1320" s="337"/>
      <c r="DK1320" s="337"/>
      <c r="DL1320" s="337"/>
      <c r="DM1320"/>
      <c r="DN1320"/>
      <c r="DO1320"/>
      <c r="EA1320" s="333"/>
      <c r="EB1320" s="333"/>
      <c r="EC1320" s="333"/>
      <c r="ED1320" s="333"/>
      <c r="EE1320" s="333"/>
      <c r="EF1320" s="333"/>
      <c r="EG1320" s="333"/>
      <c r="EH1320" s="333"/>
      <c r="EJ1320" s="66"/>
      <c r="EL1320" s="66"/>
      <c r="EM1320" s="338"/>
    </row>
    <row r="1321" spans="1:143" s="83" customFormat="1">
      <c r="A1321" s="66"/>
      <c r="B1321" s="66"/>
      <c r="C1321" s="120"/>
      <c r="D1321" s="66"/>
      <c r="E1321" s="197"/>
      <c r="F1321" s="120"/>
      <c r="G1321" s="333"/>
      <c r="H1321" s="333"/>
      <c r="I1321" s="333"/>
      <c r="J1321" s="333"/>
      <c r="K1321" s="333"/>
      <c r="L1321" s="333"/>
      <c r="M1321" s="333"/>
      <c r="N1321" s="333"/>
      <c r="O1321" s="333"/>
      <c r="P1321" s="333"/>
      <c r="Q1321" s="333"/>
      <c r="R1321" s="333"/>
      <c r="S1321" s="333"/>
      <c r="T1321" s="333"/>
      <c r="U1321" s="333"/>
      <c r="V1321" s="333"/>
      <c r="W1321" s="333"/>
      <c r="X1321" s="333"/>
      <c r="Y1321" s="333"/>
      <c r="Z1321" s="333"/>
      <c r="AA1321" s="333"/>
      <c r="AB1321" s="333"/>
      <c r="AC1321" s="333"/>
      <c r="AD1321" s="333"/>
      <c r="AE1321" s="333"/>
      <c r="AF1321" s="333"/>
      <c r="AG1321" s="333"/>
      <c r="AH1321" s="333"/>
      <c r="AI1321" s="333"/>
      <c r="AJ1321" s="333"/>
      <c r="AK1321" s="333"/>
      <c r="AL1321" s="333"/>
      <c r="AM1321" s="333"/>
      <c r="AN1321" s="333"/>
      <c r="AO1321"/>
      <c r="AP1321"/>
      <c r="AQ1321"/>
      <c r="AR1321"/>
      <c r="AS1321" s="333"/>
      <c r="AT1321" s="333"/>
      <c r="AU1321" s="333"/>
      <c r="AV1321" s="333"/>
      <c r="AW1321" s="333"/>
      <c r="AX1321" s="333"/>
      <c r="AY1321" s="333"/>
      <c r="AZ1321" s="333"/>
      <c r="BA1321"/>
      <c r="BB1321"/>
      <c r="BC1321"/>
      <c r="BD1321"/>
      <c r="BE1321"/>
      <c r="BF1321"/>
      <c r="BG1321" s="333"/>
      <c r="BH1321" s="333"/>
      <c r="BI1321" s="333"/>
      <c r="BJ1321" s="333"/>
      <c r="BK1321" s="333"/>
      <c r="BL1321" s="333"/>
      <c r="BM1321" s="333"/>
      <c r="BN1321" s="333"/>
      <c r="BO1321" s="333"/>
      <c r="BP1321" s="333"/>
      <c r="BQ1321" s="333"/>
      <c r="BR1321" s="333"/>
      <c r="BS1321" s="333"/>
      <c r="BT1321" s="333"/>
      <c r="BU1321" s="333"/>
      <c r="BV1321" s="333"/>
      <c r="BW1321" s="333"/>
      <c r="BX1321" s="333"/>
      <c r="BY1321" s="333"/>
      <c r="BZ1321" s="333"/>
      <c r="CA1321" s="333"/>
      <c r="CB1321" s="333"/>
      <c r="CC1321" s="333"/>
      <c r="CD1321" s="333"/>
      <c r="CE1321" s="337"/>
      <c r="CF1321" s="337"/>
      <c r="CG1321" s="337"/>
      <c r="CH1321" s="337"/>
      <c r="CI1321" s="333"/>
      <c r="CJ1321" s="333"/>
      <c r="CK1321" s="333"/>
      <c r="CL1321" s="333"/>
      <c r="CM1321" s="333"/>
      <c r="CN1321" s="333"/>
      <c r="CO1321" s="333"/>
      <c r="CP1321" s="333"/>
      <c r="CQ1321" s="337"/>
      <c r="CR1321" s="337"/>
      <c r="CS1321" s="337"/>
      <c r="CT1321" s="337"/>
      <c r="CU1321" s="337"/>
      <c r="CV1321" s="337"/>
      <c r="CW1321" s="337"/>
      <c r="CX1321" s="337"/>
      <c r="CY1321" s="337"/>
      <c r="CZ1321" s="337"/>
      <c r="DA1321" s="337"/>
      <c r="DB1321" s="337"/>
      <c r="DC1321" s="337"/>
      <c r="DD1321" s="337"/>
      <c r="DE1321" s="337"/>
      <c r="DF1321" s="337"/>
      <c r="DG1321" s="337"/>
      <c r="DH1321" s="337"/>
      <c r="DI1321" s="337"/>
      <c r="DJ1321" s="337"/>
      <c r="DK1321" s="337"/>
      <c r="DL1321" s="337"/>
      <c r="DM1321"/>
      <c r="DN1321"/>
      <c r="DO1321"/>
      <c r="EA1321" s="333"/>
      <c r="EB1321" s="333"/>
      <c r="EC1321" s="333"/>
      <c r="ED1321" s="333"/>
      <c r="EE1321" s="333"/>
      <c r="EF1321" s="333"/>
      <c r="EG1321" s="333"/>
      <c r="EH1321" s="333"/>
      <c r="EJ1321" s="66"/>
      <c r="EL1321" s="66"/>
      <c r="EM1321" s="338"/>
    </row>
    <row r="1322" spans="1:143" s="83" customFormat="1">
      <c r="A1322" s="66"/>
      <c r="B1322" s="66"/>
      <c r="C1322" s="120"/>
      <c r="D1322" s="66"/>
      <c r="E1322" s="197"/>
      <c r="F1322" s="120"/>
      <c r="G1322" s="333"/>
      <c r="H1322" s="333"/>
      <c r="I1322" s="333"/>
      <c r="J1322" s="333"/>
      <c r="K1322" s="333"/>
      <c r="L1322" s="333"/>
      <c r="M1322" s="333"/>
      <c r="N1322" s="333"/>
      <c r="O1322" s="333"/>
      <c r="P1322" s="333"/>
      <c r="Q1322" s="333"/>
      <c r="R1322" s="333"/>
      <c r="S1322" s="333"/>
      <c r="T1322" s="333"/>
      <c r="U1322" s="333"/>
      <c r="V1322" s="333"/>
      <c r="W1322" s="333"/>
      <c r="X1322" s="333"/>
      <c r="Y1322" s="333"/>
      <c r="Z1322" s="333"/>
      <c r="AA1322" s="333"/>
      <c r="AB1322" s="333"/>
      <c r="AC1322" s="333"/>
      <c r="AD1322" s="333"/>
      <c r="AE1322" s="333"/>
      <c r="AF1322" s="333"/>
      <c r="AG1322" s="333"/>
      <c r="AH1322" s="333"/>
      <c r="AI1322" s="333"/>
      <c r="AJ1322" s="333"/>
      <c r="AK1322" s="333"/>
      <c r="AL1322" s="333"/>
      <c r="AM1322" s="333"/>
      <c r="AN1322" s="333"/>
      <c r="AO1322"/>
      <c r="AP1322"/>
      <c r="AQ1322"/>
      <c r="AR1322"/>
      <c r="AS1322" s="333"/>
      <c r="AT1322" s="333"/>
      <c r="AU1322" s="333"/>
      <c r="AV1322" s="333"/>
      <c r="AW1322" s="333"/>
      <c r="AX1322" s="333"/>
      <c r="AY1322" s="333"/>
      <c r="AZ1322" s="333"/>
      <c r="BA1322"/>
      <c r="BB1322"/>
      <c r="BC1322"/>
      <c r="BD1322"/>
      <c r="BE1322"/>
      <c r="BF1322"/>
      <c r="BG1322" s="333"/>
      <c r="BH1322" s="333"/>
      <c r="BI1322" s="333"/>
      <c r="BJ1322" s="333"/>
      <c r="BK1322" s="333"/>
      <c r="BL1322" s="333"/>
      <c r="BM1322" s="333"/>
      <c r="BN1322" s="333"/>
      <c r="BO1322" s="333"/>
      <c r="BP1322" s="333"/>
      <c r="BQ1322" s="333"/>
      <c r="BR1322" s="333"/>
      <c r="BS1322" s="333"/>
      <c r="BT1322" s="333"/>
      <c r="BU1322" s="333"/>
      <c r="BV1322" s="333"/>
      <c r="BW1322" s="333"/>
      <c r="BX1322" s="333"/>
      <c r="BY1322" s="333"/>
      <c r="BZ1322" s="333"/>
      <c r="CA1322" s="333"/>
      <c r="CB1322" s="333"/>
      <c r="CC1322" s="333"/>
      <c r="CD1322" s="333"/>
      <c r="CE1322" s="337"/>
      <c r="CF1322" s="337"/>
      <c r="CG1322" s="337"/>
      <c r="CH1322" s="337"/>
      <c r="CI1322" s="333"/>
      <c r="CJ1322" s="333"/>
      <c r="CK1322" s="333"/>
      <c r="CL1322" s="333"/>
      <c r="CM1322" s="333"/>
      <c r="CN1322" s="333"/>
      <c r="CO1322" s="333"/>
      <c r="CP1322" s="333"/>
      <c r="CQ1322" s="337"/>
      <c r="CR1322" s="337"/>
      <c r="CS1322" s="337"/>
      <c r="CT1322" s="337"/>
      <c r="CU1322" s="337"/>
      <c r="CV1322" s="337"/>
      <c r="CW1322" s="337"/>
      <c r="CX1322" s="337"/>
      <c r="CY1322" s="337"/>
      <c r="CZ1322" s="337"/>
      <c r="DA1322" s="337"/>
      <c r="DB1322" s="337"/>
      <c r="DC1322" s="337"/>
      <c r="DD1322" s="337"/>
      <c r="DE1322" s="337"/>
      <c r="DF1322" s="337"/>
      <c r="DG1322" s="337"/>
      <c r="DH1322" s="337"/>
      <c r="DI1322" s="337"/>
      <c r="DJ1322" s="337"/>
      <c r="DK1322" s="337"/>
      <c r="DL1322" s="337"/>
      <c r="DM1322"/>
      <c r="DN1322"/>
      <c r="DO1322"/>
      <c r="EA1322" s="333"/>
      <c r="EB1322" s="333"/>
      <c r="EC1322" s="333"/>
      <c r="ED1322" s="333"/>
      <c r="EE1322" s="333"/>
      <c r="EF1322" s="333"/>
      <c r="EG1322" s="333"/>
      <c r="EH1322" s="333"/>
      <c r="EJ1322" s="66"/>
      <c r="EL1322" s="66"/>
      <c r="EM1322" s="338"/>
    </row>
    <row r="1323" spans="1:143" s="83" customFormat="1">
      <c r="A1323" s="66"/>
      <c r="B1323" s="66"/>
      <c r="C1323" s="120"/>
      <c r="D1323" s="66"/>
      <c r="E1323" s="197"/>
      <c r="F1323" s="120"/>
      <c r="G1323" s="333"/>
      <c r="H1323" s="333"/>
      <c r="I1323" s="333"/>
      <c r="J1323" s="333"/>
      <c r="K1323" s="333"/>
      <c r="L1323" s="333"/>
      <c r="M1323" s="333"/>
      <c r="N1323" s="333"/>
      <c r="O1323" s="333"/>
      <c r="P1323" s="333"/>
      <c r="Q1323" s="333"/>
      <c r="R1323" s="333"/>
      <c r="S1323" s="333"/>
      <c r="T1323" s="333"/>
      <c r="U1323" s="333"/>
      <c r="V1323" s="333"/>
      <c r="W1323" s="333"/>
      <c r="X1323" s="333"/>
      <c r="Y1323" s="333"/>
      <c r="Z1323" s="333"/>
      <c r="AA1323" s="333"/>
      <c r="AB1323" s="333"/>
      <c r="AC1323" s="333"/>
      <c r="AD1323" s="333"/>
      <c r="AE1323" s="333"/>
      <c r="AF1323" s="333"/>
      <c r="AG1323" s="333"/>
      <c r="AH1323" s="333"/>
      <c r="AI1323" s="333"/>
      <c r="AJ1323" s="333"/>
      <c r="AK1323" s="333"/>
      <c r="AL1323" s="333"/>
      <c r="AM1323" s="333"/>
      <c r="AN1323" s="333"/>
      <c r="AO1323"/>
      <c r="AP1323"/>
      <c r="AQ1323"/>
      <c r="AR1323"/>
      <c r="AS1323" s="333"/>
      <c r="AT1323" s="333"/>
      <c r="AU1323" s="333"/>
      <c r="AV1323" s="333"/>
      <c r="AW1323" s="333"/>
      <c r="AX1323" s="333"/>
      <c r="AY1323" s="333"/>
      <c r="AZ1323" s="333"/>
      <c r="BA1323"/>
      <c r="BB1323"/>
      <c r="BC1323"/>
      <c r="BD1323"/>
      <c r="BE1323"/>
      <c r="BF1323"/>
      <c r="BG1323" s="333"/>
      <c r="BH1323" s="333"/>
      <c r="BI1323" s="333"/>
      <c r="BJ1323" s="333"/>
      <c r="BK1323" s="333"/>
      <c r="BL1323" s="333"/>
      <c r="BM1323" s="333"/>
      <c r="BN1323" s="333"/>
      <c r="BO1323" s="333"/>
      <c r="BP1323" s="333"/>
      <c r="BQ1323" s="333"/>
      <c r="BR1323" s="333"/>
      <c r="BS1323" s="333"/>
      <c r="BT1323" s="333"/>
      <c r="BU1323" s="333"/>
      <c r="BV1323" s="333"/>
      <c r="BW1323" s="333"/>
      <c r="BX1323" s="333"/>
      <c r="BY1323" s="333"/>
      <c r="BZ1323" s="333"/>
      <c r="CA1323" s="333"/>
      <c r="CB1323" s="333"/>
      <c r="CC1323" s="333"/>
      <c r="CD1323" s="333"/>
      <c r="CE1323" s="337"/>
      <c r="CF1323" s="337"/>
      <c r="CG1323" s="337"/>
      <c r="CH1323" s="337"/>
      <c r="CI1323" s="333"/>
      <c r="CJ1323" s="333"/>
      <c r="CK1323" s="333"/>
      <c r="CL1323" s="333"/>
      <c r="CM1323" s="333"/>
      <c r="CN1323" s="333"/>
      <c r="CO1323" s="333"/>
      <c r="CP1323" s="333"/>
      <c r="CQ1323" s="337"/>
      <c r="CR1323" s="337"/>
      <c r="CS1323" s="337"/>
      <c r="CT1323" s="337"/>
      <c r="CU1323" s="337"/>
      <c r="CV1323" s="337"/>
      <c r="CW1323" s="337"/>
      <c r="CX1323" s="337"/>
      <c r="CY1323" s="337"/>
      <c r="CZ1323" s="337"/>
      <c r="DA1323" s="337"/>
      <c r="DB1323" s="337"/>
      <c r="DC1323" s="337"/>
      <c r="DD1323" s="337"/>
      <c r="DE1323" s="337"/>
      <c r="DF1323" s="337"/>
      <c r="DG1323" s="337"/>
      <c r="DH1323" s="337"/>
      <c r="DI1323" s="337"/>
      <c r="DJ1323" s="337"/>
      <c r="DK1323" s="337"/>
      <c r="DL1323" s="337"/>
      <c r="DM1323"/>
      <c r="DN1323"/>
      <c r="DO1323"/>
      <c r="EA1323" s="333"/>
      <c r="EB1323" s="333"/>
      <c r="EC1323" s="333"/>
      <c r="ED1323" s="333"/>
      <c r="EE1323" s="333"/>
      <c r="EF1323" s="333"/>
      <c r="EG1323" s="333"/>
      <c r="EH1323" s="333"/>
      <c r="EJ1323" s="66"/>
      <c r="EL1323" s="66"/>
      <c r="EM1323" s="338"/>
    </row>
    <row r="1324" spans="1:143" s="83" customFormat="1">
      <c r="A1324" s="66"/>
      <c r="B1324" s="66"/>
      <c r="C1324" s="120"/>
      <c r="D1324" s="66"/>
      <c r="E1324" s="197"/>
      <c r="F1324" s="120"/>
      <c r="G1324" s="333"/>
      <c r="H1324" s="333"/>
      <c r="I1324" s="333"/>
      <c r="J1324" s="333"/>
      <c r="K1324" s="333"/>
      <c r="L1324" s="333"/>
      <c r="M1324" s="333"/>
      <c r="N1324" s="333"/>
      <c r="O1324" s="333"/>
      <c r="P1324" s="333"/>
      <c r="Q1324" s="333"/>
      <c r="R1324" s="333"/>
      <c r="S1324" s="333"/>
      <c r="T1324" s="333"/>
      <c r="U1324" s="333"/>
      <c r="V1324" s="333"/>
      <c r="W1324" s="333"/>
      <c r="X1324" s="333"/>
      <c r="Y1324" s="333"/>
      <c r="Z1324" s="333"/>
      <c r="AA1324" s="333"/>
      <c r="AB1324" s="333"/>
      <c r="AC1324" s="333"/>
      <c r="AD1324" s="333"/>
      <c r="AE1324" s="333"/>
      <c r="AF1324" s="333"/>
      <c r="AG1324" s="333"/>
      <c r="AH1324" s="333"/>
      <c r="AI1324" s="333"/>
      <c r="AJ1324" s="333"/>
      <c r="AK1324" s="333"/>
      <c r="AL1324" s="333"/>
      <c r="AM1324" s="333"/>
      <c r="AN1324" s="333"/>
      <c r="AO1324"/>
      <c r="AP1324"/>
      <c r="AQ1324"/>
      <c r="AR1324"/>
      <c r="AS1324" s="333"/>
      <c r="AT1324" s="333"/>
      <c r="AU1324" s="333"/>
      <c r="AV1324" s="333"/>
      <c r="AW1324" s="333"/>
      <c r="AX1324" s="333"/>
      <c r="AY1324" s="333"/>
      <c r="AZ1324" s="333"/>
      <c r="BA1324"/>
      <c r="BB1324"/>
      <c r="BC1324"/>
      <c r="BD1324"/>
      <c r="BE1324"/>
      <c r="BF1324"/>
      <c r="BG1324" s="333"/>
      <c r="BH1324" s="333"/>
      <c r="BI1324" s="333"/>
      <c r="BJ1324" s="333"/>
      <c r="BK1324" s="333"/>
      <c r="BL1324" s="333"/>
      <c r="BM1324" s="333"/>
      <c r="BN1324" s="333"/>
      <c r="BO1324" s="333"/>
      <c r="BP1324" s="333"/>
      <c r="BQ1324" s="333"/>
      <c r="BR1324" s="333"/>
      <c r="BS1324" s="333"/>
      <c r="BT1324" s="333"/>
      <c r="BU1324" s="333"/>
      <c r="BV1324" s="333"/>
      <c r="BW1324" s="333"/>
      <c r="BX1324" s="333"/>
      <c r="BY1324" s="333"/>
      <c r="BZ1324" s="333"/>
      <c r="CA1324" s="333"/>
      <c r="CB1324" s="333"/>
      <c r="CC1324" s="333"/>
      <c r="CD1324" s="333"/>
      <c r="CE1324" s="337"/>
      <c r="CF1324" s="337"/>
      <c r="CG1324" s="337"/>
      <c r="CH1324" s="337"/>
      <c r="CI1324" s="333"/>
      <c r="CJ1324" s="333"/>
      <c r="CK1324" s="333"/>
      <c r="CL1324" s="333"/>
      <c r="CM1324" s="333"/>
      <c r="CN1324" s="333"/>
      <c r="CO1324" s="333"/>
      <c r="CP1324" s="333"/>
      <c r="CQ1324" s="337"/>
      <c r="CR1324" s="337"/>
      <c r="CS1324" s="337"/>
      <c r="CT1324" s="337"/>
      <c r="CU1324" s="337"/>
      <c r="CV1324" s="337"/>
      <c r="CW1324" s="337"/>
      <c r="CX1324" s="337"/>
      <c r="CY1324" s="337"/>
      <c r="CZ1324" s="337"/>
      <c r="DA1324" s="337"/>
      <c r="DB1324" s="337"/>
      <c r="DC1324" s="337"/>
      <c r="DD1324" s="337"/>
      <c r="DE1324" s="337"/>
      <c r="DF1324" s="337"/>
      <c r="DG1324" s="337"/>
      <c r="DH1324" s="337"/>
      <c r="DI1324" s="337"/>
      <c r="DJ1324" s="337"/>
      <c r="DK1324" s="337"/>
      <c r="DL1324" s="337"/>
      <c r="DM1324"/>
      <c r="DN1324"/>
      <c r="DO1324"/>
      <c r="EA1324" s="333"/>
      <c r="EB1324" s="333"/>
      <c r="EC1324" s="333"/>
      <c r="ED1324" s="333"/>
      <c r="EE1324" s="333"/>
      <c r="EF1324" s="333"/>
      <c r="EG1324" s="333"/>
      <c r="EH1324" s="333"/>
      <c r="EJ1324" s="66"/>
      <c r="EL1324" s="66"/>
      <c r="EM1324" s="338"/>
    </row>
    <row r="1325" spans="1:143" s="83" customFormat="1">
      <c r="A1325" s="66"/>
      <c r="B1325" s="66"/>
      <c r="C1325" s="120"/>
      <c r="D1325" s="66"/>
      <c r="E1325" s="197"/>
      <c r="F1325" s="120"/>
      <c r="G1325" s="333"/>
      <c r="H1325" s="333"/>
      <c r="I1325" s="333"/>
      <c r="J1325" s="333"/>
      <c r="K1325" s="333"/>
      <c r="L1325" s="333"/>
      <c r="M1325" s="333"/>
      <c r="N1325" s="333"/>
      <c r="O1325" s="333"/>
      <c r="P1325" s="333"/>
      <c r="Q1325" s="333"/>
      <c r="R1325" s="333"/>
      <c r="S1325" s="333"/>
      <c r="T1325" s="333"/>
      <c r="U1325" s="333"/>
      <c r="V1325" s="333"/>
      <c r="W1325" s="333"/>
      <c r="X1325" s="333"/>
      <c r="Y1325" s="333"/>
      <c r="Z1325" s="333"/>
      <c r="AA1325" s="333"/>
      <c r="AB1325" s="333"/>
      <c r="AC1325" s="333"/>
      <c r="AD1325" s="333"/>
      <c r="AE1325" s="333"/>
      <c r="AF1325" s="333"/>
      <c r="AG1325" s="333"/>
      <c r="AH1325" s="333"/>
      <c r="AI1325" s="333"/>
      <c r="AJ1325" s="333"/>
      <c r="AK1325" s="333"/>
      <c r="AL1325" s="333"/>
      <c r="AM1325" s="333"/>
      <c r="AN1325" s="333"/>
      <c r="AO1325"/>
      <c r="AP1325"/>
      <c r="AQ1325"/>
      <c r="AR1325"/>
      <c r="AS1325" s="333"/>
      <c r="AT1325" s="333"/>
      <c r="AU1325" s="333"/>
      <c r="AV1325" s="333"/>
      <c r="AW1325" s="333"/>
      <c r="AX1325" s="333"/>
      <c r="AY1325" s="333"/>
      <c r="AZ1325" s="333"/>
      <c r="BA1325"/>
      <c r="BB1325"/>
      <c r="BC1325"/>
      <c r="BD1325"/>
      <c r="BE1325"/>
      <c r="BF1325"/>
      <c r="BG1325" s="333"/>
      <c r="BH1325" s="333"/>
      <c r="BI1325" s="333"/>
      <c r="BJ1325" s="333"/>
      <c r="BK1325" s="333"/>
      <c r="BL1325" s="333"/>
      <c r="BM1325" s="333"/>
      <c r="BN1325" s="333"/>
      <c r="BO1325" s="333"/>
      <c r="BP1325" s="333"/>
      <c r="BQ1325" s="333"/>
      <c r="BR1325" s="333"/>
      <c r="BS1325" s="333"/>
      <c r="BT1325" s="333"/>
      <c r="BU1325" s="333"/>
      <c r="BV1325" s="333"/>
      <c r="BW1325" s="333"/>
      <c r="BX1325" s="333"/>
      <c r="BY1325" s="333"/>
      <c r="BZ1325" s="333"/>
      <c r="CA1325" s="333"/>
      <c r="CB1325" s="333"/>
      <c r="CC1325" s="333"/>
      <c r="CD1325" s="333"/>
      <c r="CE1325" s="337"/>
      <c r="CF1325" s="337"/>
      <c r="CG1325" s="337"/>
      <c r="CH1325" s="337"/>
      <c r="CI1325" s="333"/>
      <c r="CJ1325" s="333"/>
      <c r="CK1325" s="333"/>
      <c r="CL1325" s="333"/>
      <c r="CM1325" s="333"/>
      <c r="CN1325" s="333"/>
      <c r="CO1325" s="333"/>
      <c r="CP1325" s="333"/>
      <c r="CQ1325" s="337"/>
      <c r="CR1325" s="337"/>
      <c r="CS1325" s="337"/>
      <c r="CT1325" s="337"/>
      <c r="CU1325" s="337"/>
      <c r="CV1325" s="337"/>
      <c r="CW1325" s="337"/>
      <c r="CX1325" s="337"/>
      <c r="CY1325" s="337"/>
      <c r="CZ1325" s="337"/>
      <c r="DA1325" s="337"/>
      <c r="DB1325" s="337"/>
      <c r="DC1325" s="337"/>
      <c r="DD1325" s="337"/>
      <c r="DE1325" s="337"/>
      <c r="DF1325" s="337"/>
      <c r="DG1325" s="337"/>
      <c r="DH1325" s="337"/>
      <c r="DI1325" s="337"/>
      <c r="DJ1325" s="337"/>
      <c r="DK1325" s="337"/>
      <c r="DL1325" s="337"/>
      <c r="DM1325"/>
      <c r="DN1325"/>
      <c r="DO1325"/>
      <c r="EA1325" s="333"/>
      <c r="EB1325" s="333"/>
      <c r="EC1325" s="333"/>
      <c r="ED1325" s="333"/>
      <c r="EE1325" s="333"/>
      <c r="EF1325" s="333"/>
      <c r="EG1325" s="333"/>
      <c r="EH1325" s="333"/>
      <c r="EJ1325" s="66"/>
      <c r="EL1325" s="66"/>
      <c r="EM1325" s="338"/>
    </row>
    <row r="1326" spans="1:143" s="83" customFormat="1">
      <c r="A1326" s="66"/>
      <c r="B1326" s="66"/>
      <c r="C1326" s="120"/>
      <c r="D1326" s="66"/>
      <c r="E1326" s="197"/>
      <c r="F1326" s="120"/>
      <c r="G1326" s="333"/>
      <c r="H1326" s="333"/>
      <c r="I1326" s="333"/>
      <c r="J1326" s="333"/>
      <c r="K1326" s="333"/>
      <c r="L1326" s="333"/>
      <c r="M1326" s="333"/>
      <c r="N1326" s="333"/>
      <c r="O1326" s="333"/>
      <c r="P1326" s="333"/>
      <c r="Q1326" s="333"/>
      <c r="R1326" s="333"/>
      <c r="S1326" s="333"/>
      <c r="T1326" s="333"/>
      <c r="U1326" s="333"/>
      <c r="V1326" s="333"/>
      <c r="W1326" s="333"/>
      <c r="X1326" s="333"/>
      <c r="Y1326" s="333"/>
      <c r="Z1326" s="333"/>
      <c r="AA1326" s="333"/>
      <c r="AB1326" s="333"/>
      <c r="AC1326" s="333"/>
      <c r="AD1326" s="333"/>
      <c r="AE1326" s="333"/>
      <c r="AF1326" s="333"/>
      <c r="AG1326" s="333"/>
      <c r="AH1326" s="333"/>
      <c r="AI1326" s="333"/>
      <c r="AJ1326" s="333"/>
      <c r="AK1326" s="333"/>
      <c r="AL1326" s="333"/>
      <c r="AM1326" s="333"/>
      <c r="AN1326" s="333"/>
      <c r="AO1326"/>
      <c r="AP1326"/>
      <c r="AQ1326"/>
      <c r="AR1326"/>
      <c r="AS1326" s="333"/>
      <c r="AT1326" s="333"/>
      <c r="AU1326" s="333"/>
      <c r="AV1326" s="333"/>
      <c r="AW1326" s="333"/>
      <c r="AX1326" s="333"/>
      <c r="AY1326" s="333"/>
      <c r="AZ1326" s="333"/>
      <c r="BA1326"/>
      <c r="BB1326"/>
      <c r="BC1326"/>
      <c r="BD1326"/>
      <c r="BE1326"/>
      <c r="BF1326"/>
      <c r="BG1326" s="333"/>
      <c r="BH1326" s="333"/>
      <c r="BI1326" s="333"/>
      <c r="BJ1326" s="333"/>
      <c r="BK1326" s="333"/>
      <c r="BL1326" s="333"/>
      <c r="BM1326" s="333"/>
      <c r="BN1326" s="333"/>
      <c r="BO1326" s="333"/>
      <c r="BP1326" s="333"/>
      <c r="BQ1326" s="333"/>
      <c r="BR1326" s="333"/>
      <c r="BS1326" s="333"/>
      <c r="BT1326" s="333"/>
      <c r="BU1326" s="333"/>
      <c r="BV1326" s="333"/>
      <c r="BW1326" s="333"/>
      <c r="BX1326" s="333"/>
      <c r="BY1326" s="333"/>
      <c r="BZ1326" s="333"/>
      <c r="CA1326" s="333"/>
      <c r="CB1326" s="333"/>
      <c r="CC1326" s="333"/>
      <c r="CD1326" s="333"/>
      <c r="CE1326" s="337"/>
      <c r="CF1326" s="337"/>
      <c r="CG1326" s="337"/>
      <c r="CH1326" s="337"/>
      <c r="CI1326" s="333"/>
      <c r="CJ1326" s="333"/>
      <c r="CK1326" s="333"/>
      <c r="CL1326" s="333"/>
      <c r="CM1326" s="333"/>
      <c r="CN1326" s="333"/>
      <c r="CO1326" s="333"/>
      <c r="CP1326" s="333"/>
      <c r="CQ1326" s="337"/>
      <c r="CR1326" s="337"/>
      <c r="CS1326" s="337"/>
      <c r="CT1326" s="337"/>
      <c r="CU1326" s="337"/>
      <c r="CV1326" s="337"/>
      <c r="CW1326" s="337"/>
      <c r="CX1326" s="337"/>
      <c r="CY1326" s="337"/>
      <c r="CZ1326" s="337"/>
      <c r="DA1326" s="337"/>
      <c r="DB1326" s="337"/>
      <c r="DC1326" s="337"/>
      <c r="DD1326" s="337"/>
      <c r="DE1326" s="337"/>
      <c r="DF1326" s="337"/>
      <c r="DG1326" s="337"/>
      <c r="DH1326" s="337"/>
      <c r="DI1326" s="337"/>
      <c r="DJ1326" s="337"/>
      <c r="DK1326" s="337"/>
      <c r="DL1326" s="337"/>
      <c r="DM1326"/>
      <c r="DN1326"/>
      <c r="DO1326"/>
      <c r="EA1326" s="333"/>
      <c r="EB1326" s="333"/>
      <c r="EC1326" s="333"/>
      <c r="ED1326" s="333"/>
      <c r="EE1326" s="333"/>
      <c r="EF1326" s="333"/>
      <c r="EG1326" s="333"/>
      <c r="EH1326" s="333"/>
      <c r="EJ1326" s="66"/>
      <c r="EL1326" s="66"/>
      <c r="EM1326" s="338"/>
    </row>
    <row r="1327" spans="1:143" s="83" customFormat="1">
      <c r="A1327" s="66"/>
      <c r="B1327" s="66"/>
      <c r="C1327" s="120"/>
      <c r="D1327" s="66"/>
      <c r="E1327" s="197"/>
      <c r="F1327" s="120"/>
      <c r="G1327" s="333"/>
      <c r="H1327" s="333"/>
      <c r="I1327" s="333"/>
      <c r="J1327" s="333"/>
      <c r="K1327" s="333"/>
      <c r="L1327" s="333"/>
      <c r="M1327" s="333"/>
      <c r="N1327" s="333"/>
      <c r="O1327" s="333"/>
      <c r="P1327" s="333"/>
      <c r="Q1327" s="333"/>
      <c r="R1327" s="333"/>
      <c r="S1327" s="333"/>
      <c r="T1327" s="333"/>
      <c r="U1327" s="333"/>
      <c r="V1327" s="333"/>
      <c r="W1327" s="333"/>
      <c r="X1327" s="333"/>
      <c r="Y1327" s="333"/>
      <c r="Z1327" s="333"/>
      <c r="AA1327" s="333"/>
      <c r="AB1327" s="333"/>
      <c r="AC1327" s="333"/>
      <c r="AD1327" s="333"/>
      <c r="AE1327" s="333"/>
      <c r="AF1327" s="333"/>
      <c r="AG1327" s="333"/>
      <c r="AH1327" s="333"/>
      <c r="AI1327" s="333"/>
      <c r="AJ1327" s="333"/>
      <c r="AK1327" s="333"/>
      <c r="AL1327" s="333"/>
      <c r="AM1327" s="333"/>
      <c r="AN1327" s="333"/>
      <c r="AO1327"/>
      <c r="AP1327"/>
      <c r="AQ1327"/>
      <c r="AR1327"/>
      <c r="AS1327" s="333"/>
      <c r="AT1327" s="333"/>
      <c r="AU1327" s="333"/>
      <c r="AV1327" s="333"/>
      <c r="AW1327" s="333"/>
      <c r="AX1327" s="333"/>
      <c r="AY1327" s="333"/>
      <c r="AZ1327" s="333"/>
      <c r="BA1327"/>
      <c r="BB1327"/>
      <c r="BC1327"/>
      <c r="BD1327"/>
      <c r="BE1327"/>
      <c r="BF1327"/>
      <c r="BG1327" s="333"/>
      <c r="BH1327" s="333"/>
      <c r="BI1327" s="333"/>
      <c r="BJ1327" s="333"/>
      <c r="BK1327" s="333"/>
      <c r="BL1327" s="333"/>
      <c r="BM1327" s="333"/>
      <c r="BN1327" s="333"/>
      <c r="BO1327" s="333"/>
      <c r="BP1327" s="333"/>
      <c r="BQ1327" s="333"/>
      <c r="BR1327" s="333"/>
      <c r="BS1327" s="333"/>
      <c r="BT1327" s="333"/>
      <c r="BU1327" s="333"/>
      <c r="BV1327" s="333"/>
      <c r="BW1327" s="333"/>
      <c r="BX1327" s="333"/>
      <c r="BY1327" s="333"/>
      <c r="BZ1327" s="333"/>
      <c r="CA1327" s="333"/>
      <c r="CB1327" s="333"/>
      <c r="CC1327" s="333"/>
      <c r="CD1327" s="333"/>
      <c r="CE1327" s="337"/>
      <c r="CF1327" s="337"/>
      <c r="CG1327" s="337"/>
      <c r="CH1327" s="337"/>
      <c r="CI1327" s="333"/>
      <c r="CJ1327" s="333"/>
      <c r="CK1327" s="333"/>
      <c r="CL1327" s="333"/>
      <c r="CM1327" s="333"/>
      <c r="CN1327" s="333"/>
      <c r="CO1327" s="333"/>
      <c r="CP1327" s="333"/>
      <c r="CQ1327" s="337"/>
      <c r="CR1327" s="337"/>
      <c r="CS1327" s="337"/>
      <c r="CT1327" s="337"/>
      <c r="CU1327" s="337"/>
      <c r="CV1327" s="337"/>
      <c r="CW1327" s="337"/>
      <c r="CX1327" s="337"/>
      <c r="CY1327" s="337"/>
      <c r="CZ1327" s="337"/>
      <c r="DA1327" s="337"/>
      <c r="DB1327" s="337"/>
      <c r="DC1327" s="337"/>
      <c r="DD1327" s="337"/>
      <c r="DE1327" s="337"/>
      <c r="DF1327" s="337"/>
      <c r="DG1327" s="337"/>
      <c r="DH1327" s="337"/>
      <c r="DI1327" s="337"/>
      <c r="DJ1327" s="337"/>
      <c r="DK1327" s="337"/>
      <c r="DL1327" s="337"/>
      <c r="DM1327"/>
      <c r="DN1327"/>
      <c r="DO1327"/>
      <c r="EA1327" s="333"/>
      <c r="EB1327" s="333"/>
      <c r="EC1327" s="333"/>
      <c r="ED1327" s="333"/>
      <c r="EE1327" s="333"/>
      <c r="EF1327" s="333"/>
      <c r="EG1327" s="333"/>
      <c r="EH1327" s="333"/>
      <c r="EJ1327" s="66"/>
      <c r="EL1327" s="66"/>
      <c r="EM1327" s="338"/>
    </row>
    <row r="1328" spans="1:143" s="83" customFormat="1">
      <c r="A1328" s="66"/>
      <c r="B1328" s="66"/>
      <c r="C1328" s="120"/>
      <c r="D1328" s="66"/>
      <c r="E1328" s="197"/>
      <c r="F1328" s="120"/>
      <c r="G1328" s="333"/>
      <c r="H1328" s="333"/>
      <c r="I1328" s="333"/>
      <c r="J1328" s="333"/>
      <c r="K1328" s="333"/>
      <c r="L1328" s="333"/>
      <c r="M1328" s="333"/>
      <c r="N1328" s="333"/>
      <c r="O1328" s="333"/>
      <c r="P1328" s="333"/>
      <c r="Q1328" s="333"/>
      <c r="R1328" s="333"/>
      <c r="S1328" s="333"/>
      <c r="T1328" s="333"/>
      <c r="U1328" s="333"/>
      <c r="V1328" s="333"/>
      <c r="W1328" s="333"/>
      <c r="X1328" s="333"/>
      <c r="Y1328" s="333"/>
      <c r="Z1328" s="333"/>
      <c r="AA1328" s="333"/>
      <c r="AB1328" s="333"/>
      <c r="AC1328" s="333"/>
      <c r="AD1328" s="333"/>
      <c r="AE1328" s="333"/>
      <c r="AF1328" s="333"/>
      <c r="AG1328" s="333"/>
      <c r="AH1328" s="333"/>
      <c r="AI1328" s="333"/>
      <c r="AJ1328" s="333"/>
      <c r="AK1328" s="333"/>
      <c r="AL1328" s="333"/>
      <c r="AM1328" s="333"/>
      <c r="AN1328" s="333"/>
      <c r="AO1328"/>
      <c r="AP1328"/>
      <c r="AQ1328"/>
      <c r="AR1328"/>
      <c r="AS1328" s="333"/>
      <c r="AT1328" s="333"/>
      <c r="AU1328" s="333"/>
      <c r="AV1328" s="333"/>
      <c r="AW1328" s="333"/>
      <c r="AX1328" s="333"/>
      <c r="AY1328" s="333"/>
      <c r="AZ1328" s="333"/>
      <c r="BA1328"/>
      <c r="BB1328"/>
      <c r="BC1328"/>
      <c r="BD1328"/>
      <c r="BE1328"/>
      <c r="BF1328"/>
      <c r="BG1328" s="333"/>
      <c r="BH1328" s="333"/>
      <c r="BI1328" s="333"/>
      <c r="BJ1328" s="333"/>
      <c r="BK1328" s="333"/>
      <c r="BL1328" s="333"/>
      <c r="BM1328" s="333"/>
      <c r="BN1328" s="333"/>
      <c r="BO1328" s="333"/>
      <c r="BP1328" s="333"/>
      <c r="BQ1328" s="333"/>
      <c r="BR1328" s="333"/>
      <c r="BS1328" s="333"/>
      <c r="BT1328" s="333"/>
      <c r="BU1328" s="333"/>
      <c r="BV1328" s="333"/>
      <c r="BW1328" s="333"/>
      <c r="BX1328" s="333"/>
      <c r="BY1328" s="333"/>
      <c r="BZ1328" s="333"/>
      <c r="CA1328" s="333"/>
      <c r="CB1328" s="333"/>
      <c r="CC1328" s="333"/>
      <c r="CD1328" s="333"/>
      <c r="CE1328" s="337"/>
      <c r="CF1328" s="337"/>
      <c r="CG1328" s="337"/>
      <c r="CH1328" s="337"/>
      <c r="CI1328" s="333"/>
      <c r="CJ1328" s="333"/>
      <c r="CK1328" s="333"/>
      <c r="CL1328" s="333"/>
      <c r="CM1328" s="333"/>
      <c r="CN1328" s="333"/>
      <c r="CO1328" s="333"/>
      <c r="CP1328" s="333"/>
      <c r="CQ1328" s="337"/>
      <c r="CR1328" s="337"/>
      <c r="CS1328" s="337"/>
      <c r="CT1328" s="337"/>
      <c r="CU1328" s="337"/>
      <c r="CV1328" s="337"/>
      <c r="CW1328" s="337"/>
      <c r="CX1328" s="337"/>
      <c r="CY1328" s="337"/>
      <c r="CZ1328" s="337"/>
      <c r="DA1328" s="337"/>
      <c r="DB1328" s="337"/>
      <c r="DC1328" s="337"/>
      <c r="DD1328" s="337"/>
      <c r="DE1328" s="337"/>
      <c r="DF1328" s="337"/>
      <c r="DG1328" s="337"/>
      <c r="DH1328" s="337"/>
      <c r="DI1328" s="337"/>
      <c r="DJ1328" s="337"/>
      <c r="DK1328" s="337"/>
      <c r="DL1328" s="337"/>
      <c r="DM1328"/>
      <c r="DN1328"/>
      <c r="DO1328"/>
      <c r="EA1328" s="333"/>
      <c r="EB1328" s="333"/>
      <c r="EC1328" s="333"/>
      <c r="ED1328" s="333"/>
      <c r="EE1328" s="333"/>
      <c r="EF1328" s="333"/>
      <c r="EG1328" s="333"/>
      <c r="EH1328" s="333"/>
      <c r="EJ1328" s="66"/>
      <c r="EL1328" s="66"/>
      <c r="EM1328" s="338"/>
    </row>
    <row r="1329" spans="1:143" s="83" customFormat="1">
      <c r="A1329" s="66"/>
      <c r="B1329" s="66"/>
      <c r="C1329" s="120"/>
      <c r="D1329" s="66"/>
      <c r="E1329" s="197"/>
      <c r="F1329" s="120"/>
      <c r="G1329" s="333"/>
      <c r="H1329" s="333"/>
      <c r="I1329" s="333"/>
      <c r="J1329" s="333"/>
      <c r="K1329" s="333"/>
      <c r="L1329" s="333"/>
      <c r="M1329" s="333"/>
      <c r="N1329" s="333"/>
      <c r="O1329" s="333"/>
      <c r="P1329" s="333"/>
      <c r="Q1329" s="333"/>
      <c r="R1329" s="333"/>
      <c r="S1329" s="333"/>
      <c r="T1329" s="333"/>
      <c r="U1329" s="333"/>
      <c r="V1329" s="333"/>
      <c r="W1329" s="333"/>
      <c r="X1329" s="333"/>
      <c r="Y1329" s="333"/>
      <c r="Z1329" s="333"/>
      <c r="AA1329" s="333"/>
      <c r="AB1329" s="333"/>
      <c r="AC1329" s="333"/>
      <c r="AD1329" s="333"/>
      <c r="AE1329" s="333"/>
      <c r="AF1329" s="333"/>
      <c r="AG1329" s="333"/>
      <c r="AH1329" s="333"/>
      <c r="AI1329" s="333"/>
      <c r="AJ1329" s="333"/>
      <c r="AK1329" s="333"/>
      <c r="AL1329" s="333"/>
      <c r="AM1329" s="333"/>
      <c r="AN1329" s="333"/>
      <c r="AO1329"/>
      <c r="AP1329"/>
      <c r="AQ1329"/>
      <c r="AR1329"/>
      <c r="AS1329" s="333"/>
      <c r="AT1329" s="333"/>
      <c r="AU1329" s="333"/>
      <c r="AV1329" s="333"/>
      <c r="AW1329" s="333"/>
      <c r="AX1329" s="333"/>
      <c r="AY1329" s="333"/>
      <c r="AZ1329" s="333"/>
      <c r="BA1329"/>
      <c r="BB1329"/>
      <c r="BC1329"/>
      <c r="BD1329"/>
      <c r="BE1329"/>
      <c r="BF1329"/>
      <c r="BG1329" s="333"/>
      <c r="BH1329" s="333"/>
      <c r="BI1329" s="333"/>
      <c r="BJ1329" s="333"/>
      <c r="BK1329" s="333"/>
      <c r="BL1329" s="333"/>
      <c r="BM1329" s="333"/>
      <c r="BN1329" s="333"/>
      <c r="BO1329" s="333"/>
      <c r="BP1329" s="333"/>
      <c r="BQ1329" s="333"/>
      <c r="BR1329" s="333"/>
      <c r="BS1329" s="333"/>
      <c r="BT1329" s="333"/>
      <c r="BU1329" s="333"/>
      <c r="BV1329" s="333"/>
      <c r="BW1329" s="333"/>
      <c r="BX1329" s="333"/>
      <c r="BY1329" s="333"/>
      <c r="BZ1329" s="333"/>
      <c r="CA1329" s="333"/>
      <c r="CB1329" s="333"/>
      <c r="CC1329" s="333"/>
      <c r="CD1329" s="333"/>
      <c r="CE1329" s="337"/>
      <c r="CF1329" s="337"/>
      <c r="CG1329" s="337"/>
      <c r="CH1329" s="337"/>
      <c r="CI1329" s="333"/>
      <c r="CJ1329" s="333"/>
      <c r="CK1329" s="333"/>
      <c r="CL1329" s="333"/>
      <c r="CM1329" s="333"/>
      <c r="CN1329" s="333"/>
      <c r="CO1329" s="333"/>
      <c r="CP1329" s="333"/>
      <c r="CQ1329" s="337"/>
      <c r="CR1329" s="337"/>
      <c r="CS1329" s="337"/>
      <c r="CT1329" s="337"/>
      <c r="CU1329" s="337"/>
      <c r="CV1329" s="337"/>
      <c r="CW1329" s="337"/>
      <c r="CX1329" s="337"/>
      <c r="CY1329" s="337"/>
      <c r="CZ1329" s="337"/>
      <c r="DA1329" s="337"/>
      <c r="DB1329" s="337"/>
      <c r="DC1329" s="337"/>
      <c r="DD1329" s="337"/>
      <c r="DE1329" s="337"/>
      <c r="DF1329" s="337"/>
      <c r="DG1329" s="337"/>
      <c r="DH1329" s="337"/>
      <c r="DI1329" s="337"/>
      <c r="DJ1329" s="337"/>
      <c r="DK1329" s="337"/>
      <c r="DL1329" s="337"/>
      <c r="DM1329"/>
      <c r="DN1329"/>
      <c r="DO1329"/>
      <c r="EA1329" s="333"/>
      <c r="EB1329" s="333"/>
      <c r="EC1329" s="333"/>
      <c r="ED1329" s="333"/>
      <c r="EE1329" s="333"/>
      <c r="EF1329" s="333"/>
      <c r="EG1329" s="333"/>
      <c r="EH1329" s="333"/>
      <c r="EJ1329" s="66"/>
      <c r="EL1329" s="66"/>
      <c r="EM1329" s="338"/>
    </row>
    <row r="1330" spans="1:143" s="83" customFormat="1">
      <c r="A1330" s="66"/>
      <c r="B1330" s="66"/>
      <c r="C1330" s="120"/>
      <c r="D1330" s="66"/>
      <c r="E1330" s="197"/>
      <c r="F1330" s="120"/>
      <c r="G1330" s="333"/>
      <c r="H1330" s="333"/>
      <c r="I1330" s="333"/>
      <c r="J1330" s="333"/>
      <c r="K1330" s="333"/>
      <c r="L1330" s="333"/>
      <c r="M1330" s="333"/>
      <c r="N1330" s="333"/>
      <c r="O1330" s="333"/>
      <c r="P1330" s="333"/>
      <c r="Q1330" s="333"/>
      <c r="R1330" s="333"/>
      <c r="S1330" s="333"/>
      <c r="T1330" s="333"/>
      <c r="U1330" s="333"/>
      <c r="V1330" s="333"/>
      <c r="W1330" s="333"/>
      <c r="X1330" s="333"/>
      <c r="Y1330" s="333"/>
      <c r="Z1330" s="333"/>
      <c r="AA1330" s="333"/>
      <c r="AB1330" s="333"/>
      <c r="AC1330" s="333"/>
      <c r="AD1330" s="333"/>
      <c r="AE1330" s="333"/>
      <c r="AF1330" s="333"/>
      <c r="AG1330" s="333"/>
      <c r="AH1330" s="333"/>
      <c r="AI1330" s="333"/>
      <c r="AJ1330" s="333"/>
      <c r="AK1330" s="333"/>
      <c r="AL1330" s="333"/>
      <c r="AM1330" s="333"/>
      <c r="AN1330" s="333"/>
      <c r="AO1330"/>
      <c r="AP1330"/>
      <c r="AQ1330"/>
      <c r="AR1330"/>
      <c r="AS1330" s="333"/>
      <c r="AT1330" s="333"/>
      <c r="AU1330" s="333"/>
      <c r="AV1330" s="333"/>
      <c r="AW1330" s="333"/>
      <c r="AX1330" s="333"/>
      <c r="AY1330" s="333"/>
      <c r="AZ1330" s="333"/>
      <c r="BA1330"/>
      <c r="BB1330"/>
      <c r="BC1330"/>
      <c r="BD1330"/>
      <c r="BE1330"/>
      <c r="BF1330"/>
      <c r="BG1330" s="333"/>
      <c r="BH1330" s="333"/>
      <c r="BI1330" s="333"/>
      <c r="BJ1330" s="333"/>
      <c r="BK1330" s="333"/>
      <c r="BL1330" s="333"/>
      <c r="BM1330" s="333"/>
      <c r="BN1330" s="333"/>
      <c r="BO1330" s="333"/>
      <c r="BP1330" s="333"/>
      <c r="BQ1330" s="333"/>
      <c r="BR1330" s="333"/>
      <c r="BS1330" s="333"/>
      <c r="BT1330" s="333"/>
      <c r="BU1330" s="333"/>
      <c r="BV1330" s="333"/>
      <c r="BW1330" s="333"/>
      <c r="BX1330" s="333"/>
      <c r="BY1330" s="333"/>
      <c r="BZ1330" s="333"/>
      <c r="CA1330" s="333"/>
      <c r="CB1330" s="333"/>
      <c r="CC1330" s="333"/>
      <c r="CD1330" s="333"/>
      <c r="CE1330" s="337"/>
      <c r="CF1330" s="337"/>
      <c r="CG1330" s="337"/>
      <c r="CH1330" s="337"/>
      <c r="CI1330" s="333"/>
      <c r="CJ1330" s="333"/>
      <c r="CK1330" s="333"/>
      <c r="CL1330" s="333"/>
      <c r="CM1330" s="333"/>
      <c r="CN1330" s="333"/>
      <c r="CO1330" s="333"/>
      <c r="CP1330" s="333"/>
      <c r="CQ1330" s="337"/>
      <c r="CR1330" s="337"/>
      <c r="CS1330" s="337"/>
      <c r="CT1330" s="337"/>
      <c r="CU1330" s="337"/>
      <c r="CV1330" s="337"/>
      <c r="CW1330" s="337"/>
      <c r="CX1330" s="337"/>
      <c r="CY1330" s="337"/>
      <c r="CZ1330" s="337"/>
      <c r="DA1330" s="337"/>
      <c r="DB1330" s="337"/>
      <c r="DC1330" s="337"/>
      <c r="DD1330" s="337"/>
      <c r="DE1330" s="337"/>
      <c r="DF1330" s="337"/>
      <c r="DG1330" s="337"/>
      <c r="DH1330" s="337"/>
      <c r="DI1330" s="337"/>
      <c r="DJ1330" s="337"/>
      <c r="DK1330" s="337"/>
      <c r="DL1330" s="337"/>
      <c r="DM1330"/>
      <c r="DN1330"/>
      <c r="DO1330"/>
      <c r="EA1330" s="333"/>
      <c r="EB1330" s="333"/>
      <c r="EC1330" s="333"/>
      <c r="ED1330" s="333"/>
      <c r="EE1330" s="333"/>
      <c r="EF1330" s="333"/>
      <c r="EG1330" s="333"/>
      <c r="EH1330" s="333"/>
      <c r="EJ1330" s="66"/>
      <c r="EL1330" s="66"/>
      <c r="EM1330" s="338"/>
    </row>
    <row r="1331" spans="1:143" s="83" customFormat="1">
      <c r="A1331" s="66"/>
      <c r="B1331" s="66"/>
      <c r="C1331" s="120"/>
      <c r="D1331" s="66"/>
      <c r="E1331" s="197"/>
      <c r="F1331" s="120"/>
      <c r="G1331" s="333"/>
      <c r="H1331" s="333"/>
      <c r="I1331" s="333"/>
      <c r="J1331" s="333"/>
      <c r="K1331" s="333"/>
      <c r="L1331" s="333"/>
      <c r="M1331" s="333"/>
      <c r="N1331" s="333"/>
      <c r="O1331" s="333"/>
      <c r="P1331" s="333"/>
      <c r="Q1331" s="333"/>
      <c r="R1331" s="333"/>
      <c r="S1331" s="333"/>
      <c r="T1331" s="333"/>
      <c r="U1331" s="333"/>
      <c r="V1331" s="333"/>
      <c r="W1331" s="333"/>
      <c r="X1331" s="333"/>
      <c r="Y1331" s="333"/>
      <c r="Z1331" s="333"/>
      <c r="AA1331" s="333"/>
      <c r="AB1331" s="333"/>
      <c r="AC1331" s="333"/>
      <c r="AD1331" s="333"/>
      <c r="AE1331" s="333"/>
      <c r="AF1331" s="333"/>
      <c r="AG1331" s="333"/>
      <c r="AH1331" s="333"/>
      <c r="AI1331" s="333"/>
      <c r="AJ1331" s="333"/>
      <c r="AK1331" s="333"/>
      <c r="AL1331" s="333"/>
      <c r="AM1331" s="333"/>
      <c r="AN1331" s="333"/>
      <c r="AO1331"/>
      <c r="AP1331"/>
      <c r="AQ1331"/>
      <c r="AR1331"/>
      <c r="AS1331" s="333"/>
      <c r="AT1331" s="333"/>
      <c r="AU1331" s="333"/>
      <c r="AV1331" s="333"/>
      <c r="AW1331" s="333"/>
      <c r="AX1331" s="333"/>
      <c r="AY1331" s="333"/>
      <c r="AZ1331" s="333"/>
      <c r="BA1331"/>
      <c r="BB1331"/>
      <c r="BC1331"/>
      <c r="BD1331"/>
      <c r="BE1331"/>
      <c r="BF1331"/>
      <c r="BG1331" s="333"/>
      <c r="BH1331" s="333"/>
      <c r="BI1331" s="333"/>
      <c r="BJ1331" s="333"/>
      <c r="BK1331" s="333"/>
      <c r="BL1331" s="333"/>
      <c r="BM1331" s="333"/>
      <c r="BN1331" s="333"/>
      <c r="BO1331" s="333"/>
      <c r="BP1331" s="333"/>
      <c r="BQ1331" s="333"/>
      <c r="BR1331" s="333"/>
      <c r="BS1331" s="333"/>
      <c r="BT1331" s="333"/>
      <c r="BU1331" s="333"/>
      <c r="BV1331" s="333"/>
      <c r="BW1331" s="333"/>
      <c r="BX1331" s="333"/>
      <c r="BY1331" s="333"/>
      <c r="BZ1331" s="333"/>
      <c r="CA1331" s="333"/>
      <c r="CB1331" s="333"/>
      <c r="CC1331" s="333"/>
      <c r="CD1331" s="333"/>
      <c r="CE1331" s="337"/>
      <c r="CF1331" s="337"/>
      <c r="CG1331" s="337"/>
      <c r="CH1331" s="337"/>
      <c r="CI1331" s="333"/>
      <c r="CJ1331" s="333"/>
      <c r="CK1331" s="333"/>
      <c r="CL1331" s="333"/>
      <c r="CM1331" s="333"/>
      <c r="CN1331" s="333"/>
      <c r="CO1331" s="333"/>
      <c r="CP1331" s="333"/>
      <c r="CQ1331" s="337"/>
      <c r="CR1331" s="337"/>
      <c r="CS1331" s="337"/>
      <c r="CT1331" s="337"/>
      <c r="CU1331" s="337"/>
      <c r="CV1331" s="337"/>
      <c r="CW1331" s="337"/>
      <c r="CX1331" s="337"/>
      <c r="CY1331" s="337"/>
      <c r="CZ1331" s="337"/>
      <c r="DA1331" s="337"/>
      <c r="DB1331" s="337"/>
      <c r="DC1331" s="337"/>
      <c r="DD1331" s="337"/>
      <c r="DE1331" s="337"/>
      <c r="DF1331" s="337"/>
      <c r="DG1331" s="337"/>
      <c r="DH1331" s="337"/>
      <c r="DI1331" s="337"/>
      <c r="DJ1331" s="337"/>
      <c r="DK1331" s="337"/>
      <c r="DL1331" s="337"/>
      <c r="DM1331"/>
      <c r="DN1331"/>
      <c r="DO1331"/>
      <c r="EA1331" s="333"/>
      <c r="EB1331" s="333"/>
      <c r="EC1331" s="333"/>
      <c r="ED1331" s="333"/>
      <c r="EE1331" s="333"/>
      <c r="EF1331" s="333"/>
      <c r="EG1331" s="333"/>
      <c r="EH1331" s="333"/>
      <c r="EJ1331" s="66"/>
      <c r="EL1331" s="66"/>
      <c r="EM1331" s="338"/>
    </row>
    <row r="1332" spans="1:143" s="83" customFormat="1">
      <c r="A1332" s="66"/>
      <c r="B1332" s="66"/>
      <c r="C1332" s="120"/>
      <c r="D1332" s="66"/>
      <c r="E1332" s="197"/>
      <c r="F1332" s="120"/>
      <c r="G1332" s="333"/>
      <c r="H1332" s="333"/>
      <c r="I1332" s="333"/>
      <c r="J1332" s="333"/>
      <c r="K1332" s="333"/>
      <c r="L1332" s="333"/>
      <c r="M1332" s="333"/>
      <c r="N1332" s="333"/>
      <c r="O1332" s="333"/>
      <c r="P1332" s="333"/>
      <c r="Q1332" s="333"/>
      <c r="R1332" s="333"/>
      <c r="S1332" s="333"/>
      <c r="T1332" s="333"/>
      <c r="U1332" s="333"/>
      <c r="V1332" s="333"/>
      <c r="W1332" s="333"/>
      <c r="X1332" s="333"/>
      <c r="Y1332" s="333"/>
      <c r="Z1332" s="333"/>
      <c r="AA1332" s="333"/>
      <c r="AB1332" s="333"/>
      <c r="AC1332" s="333"/>
      <c r="AD1332" s="333"/>
      <c r="AE1332" s="333"/>
      <c r="AF1332" s="333"/>
      <c r="AG1332" s="333"/>
      <c r="AH1332" s="333"/>
      <c r="AI1332" s="333"/>
      <c r="AJ1332" s="333"/>
      <c r="AK1332" s="333"/>
      <c r="AL1332" s="333"/>
      <c r="AM1332" s="333"/>
      <c r="AN1332" s="333"/>
      <c r="AO1332"/>
      <c r="AP1332"/>
      <c r="AQ1332"/>
      <c r="AR1332"/>
      <c r="AS1332" s="333"/>
      <c r="AT1332" s="333"/>
      <c r="AU1332" s="333"/>
      <c r="AV1332" s="333"/>
      <c r="AW1332" s="333"/>
      <c r="AX1332" s="333"/>
      <c r="AY1332" s="333"/>
      <c r="AZ1332" s="333"/>
      <c r="BA1332"/>
      <c r="BB1332"/>
      <c r="BC1332"/>
      <c r="BD1332"/>
      <c r="BE1332"/>
      <c r="BF1332"/>
      <c r="BG1332" s="333"/>
      <c r="BH1332" s="333"/>
      <c r="BI1332" s="333"/>
      <c r="BJ1332" s="333"/>
      <c r="BK1332" s="333"/>
      <c r="BL1332" s="333"/>
      <c r="BM1332" s="333"/>
      <c r="BN1332" s="333"/>
      <c r="BO1332" s="333"/>
      <c r="BP1332" s="333"/>
      <c r="BQ1332" s="333"/>
      <c r="BR1332" s="333"/>
      <c r="BS1332" s="333"/>
      <c r="BT1332" s="333"/>
      <c r="BU1332" s="333"/>
      <c r="BV1332" s="333"/>
      <c r="BW1332" s="333"/>
      <c r="BX1332" s="333"/>
      <c r="BY1332" s="333"/>
      <c r="BZ1332" s="333"/>
      <c r="CA1332" s="333"/>
      <c r="CB1332" s="333"/>
      <c r="CC1332" s="333"/>
      <c r="CD1332" s="333"/>
      <c r="CE1332" s="337"/>
      <c r="CF1332" s="337"/>
      <c r="CG1332" s="337"/>
      <c r="CH1332" s="337"/>
      <c r="CI1332" s="333"/>
      <c r="CJ1332" s="333"/>
      <c r="CK1332" s="333"/>
      <c r="CL1332" s="333"/>
      <c r="CM1332" s="333"/>
      <c r="CN1332" s="333"/>
      <c r="CO1332" s="333"/>
      <c r="CP1332" s="333"/>
      <c r="CQ1332" s="337"/>
      <c r="CR1332" s="337"/>
      <c r="CS1332" s="337"/>
      <c r="CT1332" s="337"/>
      <c r="CU1332" s="337"/>
      <c r="CV1332" s="337"/>
      <c r="CW1332" s="337"/>
      <c r="CX1332" s="337"/>
      <c r="CY1332" s="337"/>
      <c r="CZ1332" s="337"/>
      <c r="DA1332" s="337"/>
      <c r="DB1332" s="337"/>
      <c r="DC1332" s="337"/>
      <c r="DD1332" s="337"/>
      <c r="DE1332" s="337"/>
      <c r="DF1332" s="337"/>
      <c r="DG1332" s="337"/>
      <c r="DH1332" s="337"/>
      <c r="DI1332" s="337"/>
      <c r="DJ1332" s="337"/>
      <c r="DK1332" s="337"/>
      <c r="DL1332" s="337"/>
      <c r="DM1332"/>
      <c r="DN1332"/>
      <c r="DO1332"/>
      <c r="EA1332" s="333"/>
      <c r="EB1332" s="333"/>
      <c r="EC1332" s="333"/>
      <c r="ED1332" s="333"/>
      <c r="EE1332" s="333"/>
      <c r="EF1332" s="333"/>
      <c r="EG1332" s="333"/>
      <c r="EH1332" s="333"/>
      <c r="EJ1332" s="66"/>
      <c r="EL1332" s="66"/>
      <c r="EM1332" s="338"/>
    </row>
    <row r="1333" spans="1:143" s="83" customFormat="1">
      <c r="A1333" s="66"/>
      <c r="B1333" s="66"/>
      <c r="C1333" s="120"/>
      <c r="D1333" s="66"/>
      <c r="E1333" s="197"/>
      <c r="F1333" s="120"/>
      <c r="G1333" s="333"/>
      <c r="H1333" s="333"/>
      <c r="I1333" s="333"/>
      <c r="J1333" s="333"/>
      <c r="K1333" s="333"/>
      <c r="L1333" s="333"/>
      <c r="M1333" s="333"/>
      <c r="N1333" s="333"/>
      <c r="O1333" s="333"/>
      <c r="P1333" s="333"/>
      <c r="Q1333" s="333"/>
      <c r="R1333" s="333"/>
      <c r="S1333" s="333"/>
      <c r="T1333" s="333"/>
      <c r="U1333" s="333"/>
      <c r="V1333" s="333"/>
      <c r="W1333" s="333"/>
      <c r="X1333" s="333"/>
      <c r="Y1333" s="333"/>
      <c r="Z1333" s="333"/>
      <c r="AA1333" s="333"/>
      <c r="AB1333" s="333"/>
      <c r="AC1333" s="333"/>
      <c r="AD1333" s="333"/>
      <c r="AE1333" s="333"/>
      <c r="AF1333" s="333"/>
      <c r="AG1333" s="333"/>
      <c r="AH1333" s="333"/>
      <c r="AI1333" s="333"/>
      <c r="AJ1333" s="333"/>
      <c r="AK1333" s="333"/>
      <c r="AL1333" s="333"/>
      <c r="AM1333" s="333"/>
      <c r="AN1333" s="333"/>
      <c r="AO1333"/>
      <c r="AP1333"/>
      <c r="AQ1333"/>
      <c r="AR1333"/>
      <c r="AS1333" s="333"/>
      <c r="AT1333" s="333"/>
      <c r="AU1333" s="333"/>
      <c r="AV1333" s="333"/>
      <c r="AW1333" s="333"/>
      <c r="AX1333" s="333"/>
      <c r="AY1333" s="333"/>
      <c r="AZ1333" s="333"/>
      <c r="BA1333"/>
      <c r="BB1333"/>
      <c r="BC1333"/>
      <c r="BD1333"/>
      <c r="BE1333"/>
      <c r="BF1333"/>
      <c r="BG1333" s="333"/>
      <c r="BH1333" s="333"/>
      <c r="BI1333" s="333"/>
      <c r="BJ1333" s="333"/>
      <c r="BK1333" s="333"/>
      <c r="BL1333" s="333"/>
      <c r="BM1333" s="333"/>
      <c r="BN1333" s="333"/>
      <c r="BO1333" s="333"/>
      <c r="BP1333" s="333"/>
      <c r="BQ1333" s="333"/>
      <c r="BR1333" s="333"/>
      <c r="BS1333" s="333"/>
      <c r="BT1333" s="333"/>
      <c r="BU1333" s="333"/>
      <c r="BV1333" s="333"/>
      <c r="BW1333" s="333"/>
      <c r="BX1333" s="333"/>
      <c r="BY1333" s="333"/>
      <c r="BZ1333" s="333"/>
      <c r="CA1333" s="333"/>
      <c r="CB1333" s="333"/>
      <c r="CC1333" s="333"/>
      <c r="CD1333" s="333"/>
      <c r="CE1333" s="337"/>
      <c r="CF1333" s="337"/>
      <c r="CG1333" s="337"/>
      <c r="CH1333" s="337"/>
      <c r="CI1333" s="333"/>
      <c r="CJ1333" s="333"/>
      <c r="CK1333" s="333"/>
      <c r="CL1333" s="333"/>
      <c r="CM1333" s="333"/>
      <c r="CN1333" s="333"/>
      <c r="CO1333" s="333"/>
      <c r="CP1333" s="333"/>
      <c r="CQ1333" s="337"/>
      <c r="CR1333" s="337"/>
      <c r="CS1333" s="337"/>
      <c r="CT1333" s="337"/>
      <c r="CU1333" s="337"/>
      <c r="CV1333" s="337"/>
      <c r="CW1333" s="337"/>
      <c r="CX1333" s="337"/>
      <c r="CY1333" s="337"/>
      <c r="CZ1333" s="337"/>
      <c r="DA1333" s="337"/>
      <c r="DB1333" s="337"/>
      <c r="DC1333" s="337"/>
      <c r="DD1333" s="337"/>
      <c r="DE1333" s="337"/>
      <c r="DF1333" s="337"/>
      <c r="DG1333" s="337"/>
      <c r="DH1333" s="337"/>
      <c r="DI1333" s="337"/>
      <c r="DJ1333" s="337"/>
      <c r="DK1333" s="337"/>
      <c r="DL1333" s="337"/>
      <c r="DM1333"/>
      <c r="DN1333"/>
      <c r="DO1333"/>
      <c r="EA1333" s="333"/>
      <c r="EB1333" s="333"/>
      <c r="EC1333" s="333"/>
      <c r="ED1333" s="333"/>
      <c r="EE1333" s="333"/>
      <c r="EF1333" s="333"/>
      <c r="EG1333" s="333"/>
      <c r="EH1333" s="333"/>
      <c r="EJ1333" s="66"/>
      <c r="EL1333" s="66"/>
      <c r="EM1333" s="338"/>
    </row>
    <row r="1334" spans="1:143" s="83" customFormat="1">
      <c r="A1334" s="66"/>
      <c r="B1334" s="66"/>
      <c r="C1334" s="120"/>
      <c r="D1334" s="66"/>
      <c r="E1334" s="197"/>
      <c r="F1334" s="120"/>
      <c r="G1334" s="333"/>
      <c r="H1334" s="333"/>
      <c r="I1334" s="333"/>
      <c r="J1334" s="333"/>
      <c r="K1334" s="333"/>
      <c r="L1334" s="333"/>
      <c r="M1334" s="333"/>
      <c r="N1334" s="333"/>
      <c r="O1334" s="333"/>
      <c r="P1334" s="333"/>
      <c r="Q1334" s="333"/>
      <c r="R1334" s="333"/>
      <c r="S1334" s="333"/>
      <c r="T1334" s="333"/>
      <c r="U1334" s="333"/>
      <c r="V1334" s="333"/>
      <c r="W1334" s="333"/>
      <c r="X1334" s="333"/>
      <c r="Y1334" s="333"/>
      <c r="Z1334" s="333"/>
      <c r="AA1334" s="333"/>
      <c r="AB1334" s="333"/>
      <c r="AC1334" s="333"/>
      <c r="AD1334" s="333"/>
      <c r="AE1334" s="333"/>
      <c r="AF1334" s="333"/>
      <c r="AG1334" s="333"/>
      <c r="AH1334" s="333"/>
      <c r="AI1334" s="333"/>
      <c r="AJ1334" s="333"/>
      <c r="AK1334" s="333"/>
      <c r="AL1334" s="333"/>
      <c r="AM1334" s="333"/>
      <c r="AN1334" s="333"/>
      <c r="AO1334"/>
      <c r="AP1334"/>
      <c r="AQ1334"/>
      <c r="AR1334"/>
      <c r="AS1334" s="333"/>
      <c r="AT1334" s="333"/>
      <c r="AU1334" s="333"/>
      <c r="AV1334" s="333"/>
      <c r="AW1334" s="333"/>
      <c r="AX1334" s="333"/>
      <c r="AY1334" s="333"/>
      <c r="AZ1334" s="333"/>
      <c r="BA1334"/>
      <c r="BB1334"/>
      <c r="BC1334"/>
      <c r="BD1334"/>
      <c r="BE1334"/>
      <c r="BF1334"/>
      <c r="BG1334" s="333"/>
      <c r="BH1334" s="333"/>
      <c r="BI1334" s="333"/>
      <c r="BJ1334" s="333"/>
      <c r="BK1334" s="333"/>
      <c r="BL1334" s="333"/>
      <c r="BM1334" s="333"/>
      <c r="BN1334" s="333"/>
      <c r="BO1334" s="333"/>
      <c r="BP1334" s="333"/>
      <c r="BQ1334" s="333"/>
      <c r="BR1334" s="333"/>
      <c r="BS1334" s="333"/>
      <c r="BT1334" s="333"/>
      <c r="BU1334" s="333"/>
      <c r="BV1334" s="333"/>
      <c r="BW1334" s="333"/>
      <c r="BX1334" s="333"/>
      <c r="BY1334" s="333"/>
      <c r="BZ1334" s="333"/>
      <c r="CA1334" s="333"/>
      <c r="CB1334" s="333"/>
      <c r="CC1334" s="333"/>
      <c r="CD1334" s="333"/>
      <c r="CE1334" s="337"/>
      <c r="CF1334" s="337"/>
      <c r="CG1334" s="337"/>
      <c r="CH1334" s="337"/>
      <c r="CI1334" s="333"/>
      <c r="CJ1334" s="333"/>
      <c r="CK1334" s="333"/>
      <c r="CL1334" s="333"/>
      <c r="CM1334" s="333"/>
      <c r="CN1334" s="333"/>
      <c r="CO1334" s="333"/>
      <c r="CP1334" s="333"/>
      <c r="CQ1334" s="337"/>
      <c r="CR1334" s="337"/>
      <c r="CS1334" s="337"/>
      <c r="CT1334" s="337"/>
      <c r="CU1334" s="337"/>
      <c r="CV1334" s="337"/>
      <c r="CW1334" s="337"/>
      <c r="CX1334" s="337"/>
      <c r="CY1334" s="337"/>
      <c r="CZ1334" s="337"/>
      <c r="DA1334" s="337"/>
      <c r="DB1334" s="337"/>
      <c r="DC1334" s="337"/>
      <c r="DD1334" s="337"/>
      <c r="DE1334" s="337"/>
      <c r="DF1334" s="337"/>
      <c r="DG1334" s="337"/>
      <c r="DH1334" s="337"/>
      <c r="DI1334" s="337"/>
      <c r="DJ1334" s="337"/>
      <c r="DK1334" s="337"/>
      <c r="DL1334" s="337"/>
      <c r="DM1334"/>
      <c r="DN1334"/>
      <c r="DO1334"/>
      <c r="EA1334" s="333"/>
      <c r="EB1334" s="333"/>
      <c r="EC1334" s="333"/>
      <c r="ED1334" s="333"/>
      <c r="EE1334" s="333"/>
      <c r="EF1334" s="333"/>
      <c r="EG1334" s="333"/>
      <c r="EH1334" s="333"/>
      <c r="EJ1334" s="66"/>
      <c r="EL1334" s="66"/>
      <c r="EM1334" s="338"/>
    </row>
    <row r="1335" spans="1:143" s="83" customFormat="1">
      <c r="A1335" s="66"/>
      <c r="B1335" s="66"/>
      <c r="C1335" s="120"/>
      <c r="D1335" s="66"/>
      <c r="E1335" s="197"/>
      <c r="F1335" s="120"/>
      <c r="G1335" s="333"/>
      <c r="H1335" s="333"/>
      <c r="I1335" s="333"/>
      <c r="J1335" s="333"/>
      <c r="K1335" s="333"/>
      <c r="L1335" s="333"/>
      <c r="M1335" s="333"/>
      <c r="N1335" s="333"/>
      <c r="O1335" s="333"/>
      <c r="P1335" s="333"/>
      <c r="Q1335" s="333"/>
      <c r="R1335" s="333"/>
      <c r="S1335" s="333"/>
      <c r="T1335" s="333"/>
      <c r="U1335" s="333"/>
      <c r="V1335" s="333"/>
      <c r="W1335" s="333"/>
      <c r="X1335" s="333"/>
      <c r="Y1335" s="333"/>
      <c r="Z1335" s="333"/>
      <c r="AA1335" s="333"/>
      <c r="AB1335" s="333"/>
      <c r="AC1335" s="333"/>
      <c r="AD1335" s="333"/>
      <c r="AE1335" s="333"/>
      <c r="AF1335" s="333"/>
      <c r="AG1335" s="333"/>
      <c r="AH1335" s="333"/>
      <c r="AI1335" s="333"/>
      <c r="AJ1335" s="333"/>
      <c r="AK1335" s="333"/>
      <c r="AL1335" s="333"/>
      <c r="AM1335" s="333"/>
      <c r="AN1335" s="333"/>
      <c r="AO1335"/>
      <c r="AP1335"/>
      <c r="AQ1335"/>
      <c r="AR1335"/>
      <c r="AS1335" s="333"/>
      <c r="AT1335" s="333"/>
      <c r="AU1335" s="333"/>
      <c r="AV1335" s="333"/>
      <c r="AW1335" s="333"/>
      <c r="AX1335" s="333"/>
      <c r="AY1335" s="333"/>
      <c r="AZ1335" s="333"/>
      <c r="BA1335"/>
      <c r="BB1335"/>
      <c r="BC1335"/>
      <c r="BD1335"/>
      <c r="BE1335"/>
      <c r="BF1335"/>
      <c r="BG1335" s="333"/>
      <c r="BH1335" s="333"/>
      <c r="BI1335" s="333"/>
      <c r="BJ1335" s="333"/>
      <c r="BK1335" s="333"/>
      <c r="BL1335" s="333"/>
      <c r="BM1335" s="333"/>
      <c r="BN1335" s="333"/>
      <c r="BO1335" s="333"/>
      <c r="BP1335" s="333"/>
      <c r="BQ1335" s="333"/>
      <c r="BR1335" s="333"/>
      <c r="BS1335" s="333"/>
      <c r="BT1335" s="333"/>
      <c r="BU1335" s="333"/>
      <c r="BV1335" s="333"/>
      <c r="BW1335" s="333"/>
      <c r="BX1335" s="333"/>
      <c r="BY1335" s="333"/>
      <c r="BZ1335" s="333"/>
      <c r="CA1335" s="333"/>
      <c r="CB1335" s="333"/>
      <c r="CC1335" s="333"/>
      <c r="CD1335" s="333"/>
      <c r="CE1335" s="337"/>
      <c r="CF1335" s="337"/>
      <c r="CG1335" s="337"/>
      <c r="CH1335" s="337"/>
      <c r="CI1335" s="333"/>
      <c r="CJ1335" s="333"/>
      <c r="CK1335" s="333"/>
      <c r="CL1335" s="333"/>
      <c r="CM1335" s="333"/>
      <c r="CN1335" s="333"/>
      <c r="CO1335" s="333"/>
      <c r="CP1335" s="333"/>
      <c r="CQ1335" s="337"/>
      <c r="CR1335" s="337"/>
      <c r="CS1335" s="337"/>
      <c r="CT1335" s="337"/>
      <c r="CU1335" s="337"/>
      <c r="CV1335" s="337"/>
      <c r="CW1335" s="337"/>
      <c r="CX1335" s="337"/>
      <c r="CY1335" s="337"/>
      <c r="CZ1335" s="337"/>
      <c r="DA1335" s="337"/>
      <c r="DB1335" s="337"/>
      <c r="DC1335" s="337"/>
      <c r="DD1335" s="337"/>
      <c r="DE1335" s="337"/>
      <c r="DF1335" s="337"/>
      <c r="DG1335" s="337"/>
      <c r="DH1335" s="337"/>
      <c r="DI1335" s="337"/>
      <c r="DJ1335" s="337"/>
      <c r="DK1335" s="337"/>
      <c r="DL1335" s="337"/>
      <c r="DM1335"/>
      <c r="DN1335"/>
      <c r="DO1335"/>
      <c r="EA1335" s="333"/>
      <c r="EB1335" s="333"/>
      <c r="EC1335" s="333"/>
      <c r="ED1335" s="333"/>
      <c r="EE1335" s="333"/>
      <c r="EF1335" s="333"/>
      <c r="EG1335" s="333"/>
      <c r="EH1335" s="333"/>
      <c r="EJ1335" s="66"/>
      <c r="EL1335" s="66"/>
      <c r="EM1335" s="338"/>
    </row>
    <row r="1336" spans="1:143" s="83" customFormat="1">
      <c r="A1336" s="66"/>
      <c r="B1336" s="66"/>
      <c r="C1336" s="120"/>
      <c r="D1336" s="66"/>
      <c r="E1336" s="197"/>
      <c r="F1336" s="120"/>
      <c r="G1336" s="333"/>
      <c r="H1336" s="333"/>
      <c r="I1336" s="333"/>
      <c r="J1336" s="333"/>
      <c r="K1336" s="333"/>
      <c r="L1336" s="333"/>
      <c r="M1336" s="333"/>
      <c r="N1336" s="333"/>
      <c r="O1336" s="333"/>
      <c r="P1336" s="333"/>
      <c r="Q1336" s="333"/>
      <c r="R1336" s="333"/>
      <c r="S1336" s="333"/>
      <c r="T1336" s="333"/>
      <c r="U1336" s="333"/>
      <c r="V1336" s="333"/>
      <c r="W1336" s="333"/>
      <c r="X1336" s="333"/>
      <c r="Y1336" s="333"/>
      <c r="Z1336" s="333"/>
      <c r="AA1336" s="333"/>
      <c r="AB1336" s="333"/>
      <c r="AC1336" s="333"/>
      <c r="AD1336" s="333"/>
      <c r="AE1336" s="333"/>
      <c r="AF1336" s="333"/>
      <c r="AG1336" s="333"/>
      <c r="AH1336" s="333"/>
      <c r="AI1336" s="333"/>
      <c r="AJ1336" s="333"/>
      <c r="AK1336" s="333"/>
      <c r="AL1336" s="333"/>
      <c r="AM1336" s="333"/>
      <c r="AN1336" s="333"/>
      <c r="AO1336"/>
      <c r="AP1336"/>
      <c r="AQ1336"/>
      <c r="AR1336"/>
      <c r="AS1336" s="333"/>
      <c r="AT1336" s="333"/>
      <c r="AU1336" s="333"/>
      <c r="AV1336" s="333"/>
      <c r="AW1336" s="333"/>
      <c r="AX1336" s="333"/>
      <c r="AY1336" s="333"/>
      <c r="AZ1336" s="333"/>
      <c r="BA1336"/>
      <c r="BB1336"/>
      <c r="BC1336"/>
      <c r="BD1336"/>
      <c r="BE1336"/>
      <c r="BF1336"/>
      <c r="BG1336" s="333"/>
      <c r="BH1336" s="333"/>
      <c r="BI1336" s="333"/>
      <c r="BJ1336" s="333"/>
      <c r="BK1336" s="333"/>
      <c r="BL1336" s="333"/>
      <c r="BM1336" s="333"/>
      <c r="BN1336" s="333"/>
      <c r="BO1336" s="333"/>
      <c r="BP1336" s="333"/>
      <c r="BQ1336" s="333"/>
      <c r="BR1336" s="333"/>
      <c r="BS1336" s="333"/>
      <c r="BT1336" s="333"/>
      <c r="BU1336" s="333"/>
      <c r="BV1336" s="333"/>
      <c r="BW1336" s="333"/>
      <c r="BX1336" s="333"/>
      <c r="BY1336" s="333"/>
      <c r="BZ1336" s="333"/>
      <c r="CA1336" s="333"/>
      <c r="CB1336" s="333"/>
      <c r="CC1336" s="333"/>
      <c r="CD1336" s="333"/>
      <c r="CE1336" s="337"/>
      <c r="CF1336" s="337"/>
      <c r="CG1336" s="337"/>
      <c r="CH1336" s="337"/>
      <c r="CI1336" s="333"/>
      <c r="CJ1336" s="333"/>
      <c r="CK1336" s="333"/>
      <c r="CL1336" s="333"/>
      <c r="CM1336" s="333"/>
      <c r="CN1336" s="333"/>
      <c r="CO1336" s="333"/>
      <c r="CP1336" s="333"/>
      <c r="CQ1336" s="337"/>
      <c r="CR1336" s="337"/>
      <c r="CS1336" s="337"/>
      <c r="CT1336" s="337"/>
      <c r="CU1336" s="337"/>
      <c r="CV1336" s="337"/>
      <c r="CW1336" s="337"/>
      <c r="CX1336" s="337"/>
      <c r="CY1336" s="337"/>
      <c r="CZ1336" s="337"/>
      <c r="DA1336" s="337"/>
      <c r="DB1336" s="337"/>
      <c r="DC1336" s="337"/>
      <c r="DD1336" s="337"/>
      <c r="DE1336" s="337"/>
      <c r="DF1336" s="337"/>
      <c r="DG1336" s="337"/>
      <c r="DH1336" s="337"/>
      <c r="DI1336" s="337"/>
      <c r="DJ1336" s="337"/>
      <c r="DK1336" s="337"/>
      <c r="DL1336" s="337"/>
      <c r="DM1336"/>
      <c r="DN1336"/>
      <c r="DO1336"/>
      <c r="EA1336" s="333"/>
      <c r="EB1336" s="333"/>
      <c r="EC1336" s="333"/>
      <c r="ED1336" s="333"/>
      <c r="EE1336" s="333"/>
      <c r="EF1336" s="333"/>
      <c r="EG1336" s="333"/>
      <c r="EH1336" s="333"/>
      <c r="EJ1336" s="66"/>
      <c r="EL1336" s="66"/>
      <c r="EM1336" s="338"/>
    </row>
    <row r="1337" spans="1:143" s="83" customFormat="1">
      <c r="A1337" s="66"/>
      <c r="B1337" s="66"/>
      <c r="C1337" s="120"/>
      <c r="D1337" s="66"/>
      <c r="E1337" s="197"/>
      <c r="F1337" s="120"/>
      <c r="G1337" s="333"/>
      <c r="H1337" s="333"/>
      <c r="I1337" s="333"/>
      <c r="J1337" s="333"/>
      <c r="K1337" s="333"/>
      <c r="L1337" s="333"/>
      <c r="M1337" s="333"/>
      <c r="N1337" s="333"/>
      <c r="O1337" s="333"/>
      <c r="P1337" s="333"/>
      <c r="Q1337" s="333"/>
      <c r="R1337" s="333"/>
      <c r="S1337" s="333"/>
      <c r="T1337" s="333"/>
      <c r="U1337" s="333"/>
      <c r="V1337" s="333"/>
      <c r="W1337" s="333"/>
      <c r="X1337" s="333"/>
      <c r="Y1337" s="333"/>
      <c r="Z1337" s="333"/>
      <c r="AA1337" s="333"/>
      <c r="AB1337" s="333"/>
      <c r="AC1337" s="333"/>
      <c r="AD1337" s="333"/>
      <c r="AE1337" s="333"/>
      <c r="AF1337" s="333"/>
      <c r="AG1337" s="333"/>
      <c r="AH1337" s="333"/>
      <c r="AI1337" s="333"/>
      <c r="AJ1337" s="333"/>
      <c r="AK1337" s="333"/>
      <c r="AL1337" s="333"/>
      <c r="AM1337" s="333"/>
      <c r="AN1337" s="333"/>
      <c r="AO1337"/>
      <c r="AP1337"/>
      <c r="AQ1337"/>
      <c r="AR1337"/>
      <c r="AS1337" s="333"/>
      <c r="AT1337" s="333"/>
      <c r="AU1337" s="333"/>
      <c r="AV1337" s="333"/>
      <c r="AW1337" s="333"/>
      <c r="AX1337" s="333"/>
      <c r="AY1337" s="333"/>
      <c r="AZ1337" s="333"/>
      <c r="BA1337"/>
      <c r="BB1337"/>
      <c r="BC1337"/>
      <c r="BD1337"/>
      <c r="BE1337"/>
      <c r="BF1337"/>
      <c r="BG1337" s="333"/>
      <c r="BH1337" s="333"/>
      <c r="BI1337" s="333"/>
      <c r="BJ1337" s="333"/>
      <c r="BK1337" s="333"/>
      <c r="BL1337" s="333"/>
      <c r="BM1337" s="333"/>
      <c r="BN1337" s="333"/>
      <c r="BO1337" s="333"/>
      <c r="BP1337" s="333"/>
      <c r="BQ1337" s="333"/>
      <c r="BR1337" s="333"/>
      <c r="BS1337" s="333"/>
      <c r="BT1337" s="333"/>
      <c r="BU1337" s="333"/>
      <c r="BV1337" s="333"/>
      <c r="BW1337" s="333"/>
      <c r="BX1337" s="333"/>
      <c r="BY1337" s="333"/>
      <c r="BZ1337" s="333"/>
      <c r="CA1337" s="333"/>
      <c r="CB1337" s="333"/>
      <c r="CC1337" s="333"/>
      <c r="CD1337" s="333"/>
      <c r="CE1337" s="337"/>
      <c r="CF1337" s="337"/>
      <c r="CG1337" s="337"/>
      <c r="CH1337" s="337"/>
      <c r="CI1337" s="333"/>
      <c r="CJ1337" s="333"/>
      <c r="CK1337" s="333"/>
      <c r="CL1337" s="333"/>
      <c r="CM1337" s="333"/>
      <c r="CN1337" s="333"/>
      <c r="CO1337" s="333"/>
      <c r="CP1337" s="333"/>
      <c r="CQ1337" s="337"/>
      <c r="CR1337" s="337"/>
      <c r="CS1337" s="337"/>
      <c r="CT1337" s="337"/>
      <c r="CU1337" s="337"/>
      <c r="CV1337" s="337"/>
      <c r="CW1337" s="337"/>
      <c r="CX1337" s="337"/>
      <c r="CY1337" s="337"/>
      <c r="CZ1337" s="337"/>
      <c r="DA1337" s="337"/>
      <c r="DB1337" s="337"/>
      <c r="DC1337" s="337"/>
      <c r="DD1337" s="337"/>
      <c r="DE1337" s="337"/>
      <c r="DF1337" s="337"/>
      <c r="DG1337" s="337"/>
      <c r="DH1337" s="337"/>
      <c r="DI1337" s="337"/>
      <c r="DJ1337" s="337"/>
      <c r="DK1337" s="337"/>
      <c r="DL1337" s="337"/>
      <c r="DM1337"/>
      <c r="DN1337"/>
      <c r="DO1337"/>
      <c r="EA1337" s="333"/>
      <c r="EB1337" s="333"/>
      <c r="EC1337" s="333"/>
      <c r="ED1337" s="333"/>
      <c r="EE1337" s="333"/>
      <c r="EF1337" s="333"/>
      <c r="EG1337" s="333"/>
      <c r="EH1337" s="333"/>
      <c r="EJ1337" s="66"/>
      <c r="EL1337" s="66"/>
      <c r="EM1337" s="338"/>
    </row>
    <row r="1338" spans="1:143" s="83" customFormat="1">
      <c r="A1338" s="66"/>
      <c r="B1338" s="66"/>
      <c r="C1338" s="120"/>
      <c r="D1338" s="66"/>
      <c r="E1338" s="197"/>
      <c r="F1338" s="120"/>
      <c r="G1338" s="333"/>
      <c r="H1338" s="333"/>
      <c r="I1338" s="333"/>
      <c r="J1338" s="333"/>
      <c r="K1338" s="333"/>
      <c r="L1338" s="333"/>
      <c r="M1338" s="333"/>
      <c r="N1338" s="333"/>
      <c r="O1338" s="333"/>
      <c r="P1338" s="333"/>
      <c r="Q1338" s="333"/>
      <c r="R1338" s="333"/>
      <c r="S1338" s="333"/>
      <c r="T1338" s="333"/>
      <c r="U1338" s="333"/>
      <c r="V1338" s="333"/>
      <c r="W1338" s="333"/>
      <c r="X1338" s="333"/>
      <c r="Y1338" s="333"/>
      <c r="Z1338" s="333"/>
      <c r="AA1338" s="333"/>
      <c r="AB1338" s="333"/>
      <c r="AC1338" s="333"/>
      <c r="AD1338" s="333"/>
      <c r="AE1338" s="333"/>
      <c r="AF1338" s="333"/>
      <c r="AG1338" s="333"/>
      <c r="AH1338" s="333"/>
      <c r="AI1338" s="333"/>
      <c r="AJ1338" s="333"/>
      <c r="AK1338" s="333"/>
      <c r="AL1338" s="333"/>
      <c r="AM1338" s="333"/>
      <c r="AN1338" s="333"/>
      <c r="AO1338"/>
      <c r="AP1338"/>
      <c r="AQ1338"/>
      <c r="AR1338"/>
      <c r="AS1338" s="333"/>
      <c r="AT1338" s="333"/>
      <c r="AU1338" s="333"/>
      <c r="AV1338" s="333"/>
      <c r="AW1338" s="333"/>
      <c r="AX1338" s="333"/>
      <c r="AY1338" s="333"/>
      <c r="AZ1338" s="333"/>
      <c r="BA1338"/>
      <c r="BB1338"/>
      <c r="BC1338"/>
      <c r="BD1338"/>
      <c r="BE1338"/>
      <c r="BF1338"/>
      <c r="BG1338" s="333"/>
      <c r="BH1338" s="333"/>
      <c r="BI1338" s="333"/>
      <c r="BJ1338" s="333"/>
      <c r="BK1338" s="333"/>
      <c r="BL1338" s="333"/>
      <c r="BM1338" s="333"/>
      <c r="BN1338" s="333"/>
      <c r="BO1338" s="333"/>
      <c r="BP1338" s="333"/>
      <c r="BQ1338" s="333"/>
      <c r="BR1338" s="333"/>
      <c r="BS1338" s="333"/>
      <c r="BT1338" s="333"/>
      <c r="BU1338" s="333"/>
      <c r="BV1338" s="333"/>
      <c r="BW1338" s="333"/>
      <c r="BX1338" s="333"/>
      <c r="BY1338" s="333"/>
      <c r="BZ1338" s="333"/>
      <c r="CA1338" s="333"/>
      <c r="CB1338" s="333"/>
      <c r="CC1338" s="333"/>
      <c r="CD1338" s="333"/>
      <c r="CE1338" s="337"/>
      <c r="CF1338" s="337"/>
      <c r="CG1338" s="337"/>
      <c r="CH1338" s="337"/>
      <c r="CI1338" s="333"/>
      <c r="CJ1338" s="333"/>
      <c r="CK1338" s="333"/>
      <c r="CL1338" s="333"/>
      <c r="CM1338" s="333"/>
      <c r="CN1338" s="333"/>
      <c r="CO1338" s="333"/>
      <c r="CP1338" s="333"/>
      <c r="CQ1338" s="337"/>
      <c r="CR1338" s="337"/>
      <c r="CS1338" s="337"/>
      <c r="CT1338" s="337"/>
      <c r="CU1338" s="337"/>
      <c r="CV1338" s="337"/>
      <c r="CW1338" s="337"/>
      <c r="CX1338" s="337"/>
      <c r="CY1338" s="337"/>
      <c r="CZ1338" s="337"/>
      <c r="DA1338" s="337"/>
      <c r="DB1338" s="337"/>
      <c r="DC1338" s="337"/>
      <c r="DD1338" s="337"/>
      <c r="DE1338" s="337"/>
      <c r="DF1338" s="337"/>
      <c r="DG1338" s="337"/>
      <c r="DH1338" s="337"/>
      <c r="DI1338" s="337"/>
      <c r="DJ1338" s="337"/>
      <c r="DK1338" s="337"/>
      <c r="DL1338" s="337"/>
      <c r="DM1338"/>
      <c r="DN1338"/>
      <c r="DO1338"/>
      <c r="EA1338" s="333"/>
      <c r="EB1338" s="333"/>
      <c r="EC1338" s="333"/>
      <c r="ED1338" s="333"/>
      <c r="EE1338" s="333"/>
      <c r="EF1338" s="333"/>
      <c r="EG1338" s="333"/>
      <c r="EH1338" s="333"/>
      <c r="EJ1338" s="66"/>
      <c r="EL1338" s="66"/>
      <c r="EM1338" s="338"/>
    </row>
    <row r="1339" spans="1:143" s="83" customFormat="1">
      <c r="A1339" s="66"/>
      <c r="B1339" s="66"/>
      <c r="C1339" s="120"/>
      <c r="D1339" s="66"/>
      <c r="E1339" s="197"/>
      <c r="F1339" s="120"/>
      <c r="G1339" s="333"/>
      <c r="H1339" s="333"/>
      <c r="I1339" s="333"/>
      <c r="J1339" s="333"/>
      <c r="K1339" s="333"/>
      <c r="L1339" s="333"/>
      <c r="M1339" s="333"/>
      <c r="N1339" s="333"/>
      <c r="O1339" s="333"/>
      <c r="P1339" s="333"/>
      <c r="Q1339" s="333"/>
      <c r="R1339" s="333"/>
      <c r="S1339" s="333"/>
      <c r="T1339" s="333"/>
      <c r="U1339" s="333"/>
      <c r="V1339" s="333"/>
      <c r="W1339" s="333"/>
      <c r="X1339" s="333"/>
      <c r="Y1339" s="333"/>
      <c r="Z1339" s="333"/>
      <c r="AA1339" s="333"/>
      <c r="AB1339" s="333"/>
      <c r="AC1339" s="333"/>
      <c r="AD1339" s="333"/>
      <c r="AE1339" s="333"/>
      <c r="AF1339" s="333"/>
      <c r="AG1339" s="333"/>
      <c r="AH1339" s="333"/>
      <c r="AI1339" s="333"/>
      <c r="AJ1339" s="333"/>
      <c r="AK1339" s="333"/>
      <c r="AL1339" s="333"/>
      <c r="AM1339" s="333"/>
      <c r="AN1339" s="333"/>
      <c r="AO1339"/>
      <c r="AP1339"/>
      <c r="AQ1339"/>
      <c r="AR1339"/>
      <c r="AS1339" s="333"/>
      <c r="AT1339" s="333"/>
      <c r="AU1339" s="333"/>
      <c r="AV1339" s="333"/>
      <c r="AW1339" s="333"/>
      <c r="AX1339" s="333"/>
      <c r="AY1339" s="333"/>
      <c r="AZ1339" s="333"/>
      <c r="BA1339"/>
      <c r="BB1339"/>
      <c r="BC1339"/>
      <c r="BD1339"/>
      <c r="BE1339"/>
      <c r="BF1339"/>
      <c r="BG1339" s="333"/>
      <c r="BH1339" s="333"/>
      <c r="BI1339" s="333"/>
      <c r="BJ1339" s="333"/>
      <c r="BK1339" s="333"/>
      <c r="BL1339" s="333"/>
      <c r="BM1339" s="333"/>
      <c r="BN1339" s="333"/>
      <c r="BO1339" s="333"/>
      <c r="BP1339" s="333"/>
      <c r="BQ1339" s="333"/>
      <c r="BR1339" s="333"/>
      <c r="BS1339" s="333"/>
      <c r="BT1339" s="333"/>
      <c r="BU1339" s="333"/>
      <c r="BV1339" s="333"/>
      <c r="BW1339" s="333"/>
      <c r="BX1339" s="333"/>
      <c r="BY1339" s="333"/>
      <c r="BZ1339" s="333"/>
      <c r="CA1339" s="333"/>
      <c r="CB1339" s="333"/>
      <c r="CC1339" s="333"/>
      <c r="CD1339" s="333"/>
      <c r="CE1339" s="337"/>
      <c r="CF1339" s="337"/>
      <c r="CG1339" s="337"/>
      <c r="CH1339" s="337"/>
      <c r="CI1339" s="333"/>
      <c r="CJ1339" s="333"/>
      <c r="CK1339" s="333"/>
      <c r="CL1339" s="333"/>
      <c r="CM1339" s="333"/>
      <c r="CN1339" s="333"/>
      <c r="CO1339" s="333"/>
      <c r="CP1339" s="333"/>
      <c r="CQ1339" s="337"/>
      <c r="CR1339" s="337"/>
      <c r="CS1339" s="337"/>
      <c r="CT1339" s="337"/>
      <c r="CU1339" s="337"/>
      <c r="CV1339" s="337"/>
      <c r="CW1339" s="337"/>
      <c r="CX1339" s="337"/>
      <c r="CY1339" s="337"/>
      <c r="CZ1339" s="337"/>
      <c r="DA1339" s="337"/>
      <c r="DB1339" s="337"/>
      <c r="DC1339" s="337"/>
      <c r="DD1339" s="337"/>
      <c r="DE1339" s="337"/>
      <c r="DF1339" s="337"/>
      <c r="DG1339" s="337"/>
      <c r="DH1339" s="337"/>
      <c r="DI1339" s="337"/>
      <c r="DJ1339" s="337"/>
      <c r="DK1339" s="337"/>
      <c r="DL1339" s="337"/>
      <c r="DM1339"/>
      <c r="DN1339"/>
      <c r="DO1339"/>
      <c r="EA1339" s="333"/>
      <c r="EB1339" s="333"/>
      <c r="EC1339" s="333"/>
      <c r="ED1339" s="333"/>
      <c r="EE1339" s="333"/>
      <c r="EF1339" s="333"/>
      <c r="EG1339" s="333"/>
      <c r="EH1339" s="333"/>
      <c r="EJ1339" s="66"/>
      <c r="EL1339" s="66"/>
      <c r="EM1339" s="338"/>
    </row>
    <row r="1340" spans="1:143" s="83" customFormat="1">
      <c r="A1340" s="66"/>
      <c r="B1340" s="66"/>
      <c r="C1340" s="120"/>
      <c r="D1340" s="66"/>
      <c r="E1340" s="197"/>
      <c r="F1340" s="120"/>
      <c r="G1340" s="333"/>
      <c r="H1340" s="333"/>
      <c r="I1340" s="333"/>
      <c r="J1340" s="333"/>
      <c r="K1340" s="333"/>
      <c r="L1340" s="333"/>
      <c r="M1340" s="333"/>
      <c r="N1340" s="333"/>
      <c r="O1340" s="333"/>
      <c r="P1340" s="333"/>
      <c r="Q1340" s="333"/>
      <c r="R1340" s="333"/>
      <c r="S1340" s="333"/>
      <c r="T1340" s="333"/>
      <c r="U1340" s="333"/>
      <c r="V1340" s="333"/>
      <c r="W1340" s="333"/>
      <c r="X1340" s="333"/>
      <c r="Y1340" s="333"/>
      <c r="Z1340" s="333"/>
      <c r="AA1340" s="333"/>
      <c r="AB1340" s="333"/>
      <c r="AC1340" s="333"/>
      <c r="AD1340" s="333"/>
      <c r="AE1340" s="333"/>
      <c r="AF1340" s="333"/>
      <c r="AG1340" s="333"/>
      <c r="AH1340" s="333"/>
      <c r="AI1340" s="333"/>
      <c r="AJ1340" s="333"/>
      <c r="AK1340" s="333"/>
      <c r="AL1340" s="333"/>
      <c r="AM1340" s="333"/>
      <c r="AN1340" s="333"/>
      <c r="AO1340"/>
      <c r="AP1340"/>
      <c r="AQ1340"/>
      <c r="AR1340"/>
      <c r="AS1340" s="333"/>
      <c r="AT1340" s="333"/>
      <c r="AU1340" s="333"/>
      <c r="AV1340" s="333"/>
      <c r="AW1340" s="333"/>
      <c r="AX1340" s="333"/>
      <c r="AY1340" s="333"/>
      <c r="AZ1340" s="333"/>
      <c r="BA1340"/>
      <c r="BB1340"/>
      <c r="BC1340"/>
      <c r="BD1340"/>
      <c r="BE1340"/>
      <c r="BF1340"/>
      <c r="BG1340" s="333"/>
      <c r="BH1340" s="333"/>
      <c r="BI1340" s="333"/>
      <c r="BJ1340" s="333"/>
      <c r="BK1340" s="333"/>
      <c r="BL1340" s="333"/>
      <c r="BM1340" s="333"/>
      <c r="BN1340" s="333"/>
      <c r="BO1340" s="333"/>
      <c r="BP1340" s="333"/>
      <c r="BQ1340" s="333"/>
      <c r="BR1340" s="333"/>
      <c r="BS1340" s="333"/>
      <c r="BT1340" s="333"/>
      <c r="BU1340" s="333"/>
      <c r="BV1340" s="333"/>
      <c r="BW1340" s="333"/>
      <c r="BX1340" s="333"/>
      <c r="BY1340" s="333"/>
      <c r="BZ1340" s="333"/>
      <c r="CA1340" s="333"/>
      <c r="CB1340" s="333"/>
      <c r="CC1340" s="333"/>
      <c r="CD1340" s="333"/>
      <c r="CE1340" s="337"/>
      <c r="CF1340" s="337"/>
      <c r="CG1340" s="337"/>
      <c r="CH1340" s="337"/>
      <c r="CI1340" s="333"/>
      <c r="CJ1340" s="333"/>
      <c r="CK1340" s="333"/>
      <c r="CL1340" s="333"/>
      <c r="CM1340" s="333"/>
      <c r="CN1340" s="333"/>
      <c r="CO1340" s="333"/>
      <c r="CP1340" s="333"/>
      <c r="CQ1340" s="337"/>
      <c r="CR1340" s="337"/>
      <c r="CS1340" s="337"/>
      <c r="CT1340" s="337"/>
      <c r="CU1340" s="337"/>
      <c r="CV1340" s="337"/>
      <c r="CW1340" s="337"/>
      <c r="CX1340" s="337"/>
      <c r="CY1340" s="337"/>
      <c r="CZ1340" s="337"/>
      <c r="DA1340" s="337"/>
      <c r="DB1340" s="337"/>
      <c r="DC1340" s="337"/>
      <c r="DD1340" s="337"/>
      <c r="DE1340" s="337"/>
      <c r="DF1340" s="337"/>
      <c r="DG1340" s="337"/>
      <c r="DH1340" s="337"/>
      <c r="DI1340" s="337"/>
      <c r="DJ1340" s="337"/>
      <c r="DK1340" s="337"/>
      <c r="DL1340" s="337"/>
      <c r="DM1340"/>
      <c r="DN1340"/>
      <c r="DO1340"/>
      <c r="EA1340" s="333"/>
      <c r="EB1340" s="333"/>
      <c r="EC1340" s="333"/>
      <c r="ED1340" s="333"/>
      <c r="EE1340" s="333"/>
      <c r="EF1340" s="333"/>
      <c r="EG1340" s="333"/>
      <c r="EH1340" s="333"/>
      <c r="EJ1340" s="66"/>
      <c r="EL1340" s="66"/>
      <c r="EM1340" s="338"/>
    </row>
    <row r="1341" spans="1:143" s="83" customFormat="1">
      <c r="A1341" s="66"/>
      <c r="B1341" s="66"/>
      <c r="C1341" s="120"/>
      <c r="D1341" s="66"/>
      <c r="E1341" s="197"/>
      <c r="F1341" s="120"/>
      <c r="G1341" s="333"/>
      <c r="H1341" s="333"/>
      <c r="I1341" s="333"/>
      <c r="J1341" s="333"/>
      <c r="K1341" s="333"/>
      <c r="L1341" s="333"/>
      <c r="M1341" s="333"/>
      <c r="N1341" s="333"/>
      <c r="O1341" s="333"/>
      <c r="P1341" s="333"/>
      <c r="Q1341" s="333"/>
      <c r="R1341" s="333"/>
      <c r="S1341" s="333"/>
      <c r="T1341" s="333"/>
      <c r="U1341" s="333"/>
      <c r="V1341" s="333"/>
      <c r="W1341" s="333"/>
      <c r="X1341" s="333"/>
      <c r="Y1341" s="333"/>
      <c r="Z1341" s="333"/>
      <c r="AA1341" s="333"/>
      <c r="AB1341" s="333"/>
      <c r="AC1341" s="333"/>
      <c r="AD1341" s="333"/>
      <c r="AE1341" s="333"/>
      <c r="AF1341" s="333"/>
      <c r="AG1341" s="333"/>
      <c r="AH1341" s="333"/>
      <c r="AI1341" s="333"/>
      <c r="AJ1341" s="333"/>
      <c r="AK1341" s="333"/>
      <c r="AL1341" s="333"/>
      <c r="AM1341" s="333"/>
      <c r="AN1341" s="333"/>
      <c r="AO1341"/>
      <c r="AP1341"/>
      <c r="AQ1341"/>
      <c r="AR1341"/>
      <c r="AS1341" s="333"/>
      <c r="AT1341" s="333"/>
      <c r="AU1341" s="333"/>
      <c r="AV1341" s="333"/>
      <c r="AW1341" s="333"/>
      <c r="AX1341" s="333"/>
      <c r="AY1341" s="333"/>
      <c r="AZ1341" s="333"/>
      <c r="BA1341"/>
      <c r="BB1341"/>
      <c r="BC1341"/>
      <c r="BD1341"/>
      <c r="BE1341"/>
      <c r="BF1341"/>
      <c r="BG1341" s="333"/>
      <c r="BH1341" s="333"/>
      <c r="BI1341" s="333"/>
      <c r="BJ1341" s="333"/>
      <c r="BK1341" s="333"/>
      <c r="BL1341" s="333"/>
      <c r="BM1341" s="333"/>
      <c r="BN1341" s="333"/>
      <c r="BO1341" s="333"/>
      <c r="BP1341" s="333"/>
      <c r="BQ1341" s="333"/>
      <c r="BR1341" s="333"/>
      <c r="BS1341" s="333"/>
      <c r="BT1341" s="333"/>
      <c r="BU1341" s="333"/>
      <c r="BV1341" s="333"/>
      <c r="BW1341" s="333"/>
      <c r="BX1341" s="333"/>
      <c r="BY1341" s="333"/>
      <c r="BZ1341" s="333"/>
      <c r="CA1341" s="333"/>
      <c r="CB1341" s="333"/>
      <c r="CC1341" s="333"/>
      <c r="CD1341" s="333"/>
      <c r="CE1341" s="337"/>
      <c r="CF1341" s="337"/>
      <c r="CG1341" s="337"/>
      <c r="CH1341" s="337"/>
      <c r="CI1341" s="333"/>
      <c r="CJ1341" s="333"/>
      <c r="CK1341" s="333"/>
      <c r="CL1341" s="333"/>
      <c r="CM1341" s="333"/>
      <c r="CN1341" s="333"/>
      <c r="CO1341" s="333"/>
      <c r="CP1341" s="333"/>
      <c r="CQ1341" s="337"/>
      <c r="CR1341" s="337"/>
      <c r="CS1341" s="337"/>
      <c r="CT1341" s="337"/>
      <c r="CU1341" s="337"/>
      <c r="CV1341" s="337"/>
      <c r="CW1341" s="337"/>
      <c r="CX1341" s="337"/>
      <c r="CY1341" s="337"/>
      <c r="CZ1341" s="337"/>
      <c r="DA1341" s="337"/>
      <c r="DB1341" s="337"/>
      <c r="DC1341" s="337"/>
      <c r="DD1341" s="337"/>
      <c r="DE1341" s="337"/>
      <c r="DF1341" s="337"/>
      <c r="DG1341" s="337"/>
      <c r="DH1341" s="337"/>
      <c r="DI1341" s="337"/>
      <c r="DJ1341" s="337"/>
      <c r="DK1341" s="337"/>
      <c r="DL1341" s="337"/>
      <c r="DM1341"/>
      <c r="DN1341"/>
      <c r="DO1341"/>
      <c r="EA1341" s="333"/>
      <c r="EB1341" s="333"/>
      <c r="EC1341" s="333"/>
      <c r="ED1341" s="333"/>
      <c r="EE1341" s="333"/>
      <c r="EF1341" s="333"/>
      <c r="EG1341" s="333"/>
      <c r="EH1341" s="333"/>
      <c r="EJ1341" s="66"/>
      <c r="EL1341" s="66"/>
      <c r="EM1341" s="338"/>
    </row>
    <row r="1342" spans="1:143" s="83" customFormat="1">
      <c r="A1342" s="66"/>
      <c r="B1342" s="66"/>
      <c r="C1342" s="120"/>
      <c r="D1342" s="66"/>
      <c r="E1342" s="197"/>
      <c r="F1342" s="120"/>
      <c r="G1342" s="333"/>
      <c r="H1342" s="333"/>
      <c r="I1342" s="333"/>
      <c r="J1342" s="333"/>
      <c r="K1342" s="333"/>
      <c r="L1342" s="333"/>
      <c r="M1342" s="333"/>
      <c r="N1342" s="333"/>
      <c r="O1342" s="333"/>
      <c r="P1342" s="333"/>
      <c r="Q1342" s="333"/>
      <c r="R1342" s="333"/>
      <c r="S1342" s="333"/>
      <c r="T1342" s="333"/>
      <c r="U1342" s="333"/>
      <c r="V1342" s="333"/>
      <c r="W1342" s="333"/>
      <c r="X1342" s="333"/>
      <c r="Y1342" s="333"/>
      <c r="Z1342" s="333"/>
      <c r="AA1342" s="333"/>
      <c r="AB1342" s="333"/>
      <c r="AC1342" s="333"/>
      <c r="AD1342" s="333"/>
      <c r="AE1342" s="333"/>
      <c r="AF1342" s="333"/>
      <c r="AG1342" s="333"/>
      <c r="AH1342" s="333"/>
      <c r="AI1342" s="333"/>
      <c r="AJ1342" s="333"/>
      <c r="AK1342" s="333"/>
      <c r="AL1342" s="333"/>
      <c r="AM1342" s="333"/>
      <c r="AN1342" s="333"/>
      <c r="AO1342"/>
      <c r="AP1342"/>
      <c r="AQ1342"/>
      <c r="AR1342"/>
      <c r="AS1342" s="333"/>
      <c r="AT1342" s="333"/>
      <c r="AU1342" s="333"/>
      <c r="AV1342" s="333"/>
      <c r="AW1342" s="333"/>
      <c r="AX1342" s="333"/>
      <c r="AY1342" s="333"/>
      <c r="AZ1342" s="333"/>
      <c r="BA1342"/>
      <c r="BB1342"/>
      <c r="BC1342"/>
      <c r="BD1342"/>
      <c r="BE1342"/>
      <c r="BF1342"/>
      <c r="BG1342" s="333"/>
      <c r="BH1342" s="333"/>
      <c r="BI1342" s="333"/>
      <c r="BJ1342" s="333"/>
      <c r="BK1342" s="333"/>
      <c r="BL1342" s="333"/>
      <c r="BM1342" s="333"/>
      <c r="BN1342" s="333"/>
      <c r="BO1342" s="333"/>
      <c r="BP1342" s="333"/>
      <c r="BQ1342" s="333"/>
      <c r="BR1342" s="333"/>
      <c r="BS1342" s="333"/>
      <c r="BT1342" s="333"/>
      <c r="BU1342" s="333"/>
      <c r="BV1342" s="333"/>
      <c r="BW1342" s="333"/>
      <c r="BX1342" s="333"/>
      <c r="BY1342" s="333"/>
      <c r="BZ1342" s="333"/>
      <c r="CA1342" s="333"/>
      <c r="CB1342" s="333"/>
      <c r="CC1342" s="333"/>
      <c r="CD1342" s="333"/>
      <c r="CE1342" s="337"/>
      <c r="CF1342" s="337"/>
      <c r="CG1342" s="337"/>
      <c r="CH1342" s="337"/>
      <c r="CI1342" s="333"/>
      <c r="CJ1342" s="333"/>
      <c r="CK1342" s="333"/>
      <c r="CL1342" s="333"/>
      <c r="CM1342" s="333"/>
      <c r="CN1342" s="333"/>
      <c r="CO1342" s="333"/>
      <c r="CP1342" s="333"/>
      <c r="CQ1342" s="337"/>
      <c r="CR1342" s="337"/>
      <c r="CS1342" s="337"/>
      <c r="CT1342" s="337"/>
      <c r="CU1342" s="337"/>
      <c r="CV1342" s="337"/>
      <c r="CW1342" s="337"/>
      <c r="CX1342" s="337"/>
      <c r="CY1342" s="337"/>
      <c r="CZ1342" s="337"/>
      <c r="DA1342" s="337"/>
      <c r="DB1342" s="337"/>
      <c r="DC1342" s="337"/>
      <c r="DD1342" s="337"/>
      <c r="DE1342" s="337"/>
      <c r="DF1342" s="337"/>
      <c r="DG1342" s="337"/>
      <c r="DH1342" s="337"/>
      <c r="DI1342" s="337"/>
      <c r="DJ1342" s="337"/>
      <c r="DK1342" s="337"/>
      <c r="DL1342" s="337"/>
      <c r="DM1342"/>
      <c r="DN1342"/>
      <c r="DO1342"/>
      <c r="EA1342" s="333"/>
      <c r="EB1342" s="333"/>
      <c r="EC1342" s="333"/>
      <c r="ED1342" s="333"/>
      <c r="EE1342" s="333"/>
      <c r="EF1342" s="333"/>
      <c r="EG1342" s="333"/>
      <c r="EH1342" s="333"/>
      <c r="EJ1342" s="66"/>
      <c r="EL1342" s="66"/>
      <c r="EM1342" s="338"/>
    </row>
    <row r="1343" spans="1:143" s="83" customFormat="1">
      <c r="A1343" s="66"/>
      <c r="B1343" s="66"/>
      <c r="C1343" s="120"/>
      <c r="D1343" s="66"/>
      <c r="E1343" s="197"/>
      <c r="F1343" s="120"/>
      <c r="G1343" s="333"/>
      <c r="H1343" s="333"/>
      <c r="I1343" s="333"/>
      <c r="J1343" s="333"/>
      <c r="K1343" s="333"/>
      <c r="L1343" s="333"/>
      <c r="M1343" s="333"/>
      <c r="N1343" s="333"/>
      <c r="O1343" s="333"/>
      <c r="P1343" s="333"/>
      <c r="Q1343" s="333"/>
      <c r="R1343" s="333"/>
      <c r="S1343" s="333"/>
      <c r="T1343" s="333"/>
      <c r="U1343" s="333"/>
      <c r="V1343" s="333"/>
      <c r="W1343" s="333"/>
      <c r="X1343" s="333"/>
      <c r="Y1343" s="333"/>
      <c r="Z1343" s="333"/>
      <c r="AA1343" s="333"/>
      <c r="AB1343" s="333"/>
      <c r="AC1343" s="333"/>
      <c r="AD1343" s="333"/>
      <c r="AE1343" s="333"/>
      <c r="AF1343" s="333"/>
      <c r="AG1343" s="333"/>
      <c r="AH1343" s="333"/>
      <c r="AI1343" s="333"/>
      <c r="AJ1343" s="333"/>
      <c r="AK1343" s="333"/>
      <c r="AL1343" s="333"/>
      <c r="AM1343" s="333"/>
      <c r="AN1343" s="333"/>
      <c r="AO1343"/>
      <c r="AP1343"/>
      <c r="AQ1343"/>
      <c r="AR1343"/>
      <c r="AS1343" s="333"/>
      <c r="AT1343" s="333"/>
      <c r="AU1343" s="333"/>
      <c r="AV1343" s="333"/>
      <c r="AW1343" s="333"/>
      <c r="AX1343" s="333"/>
      <c r="AY1343" s="333"/>
      <c r="AZ1343" s="333"/>
      <c r="BA1343"/>
      <c r="BB1343"/>
      <c r="BC1343"/>
      <c r="BD1343"/>
      <c r="BE1343"/>
      <c r="BF1343"/>
      <c r="BG1343" s="333"/>
      <c r="BH1343" s="333"/>
      <c r="BI1343" s="333"/>
      <c r="BJ1343" s="333"/>
      <c r="BK1343" s="333"/>
      <c r="BL1343" s="333"/>
      <c r="BM1343" s="333"/>
      <c r="BN1343" s="333"/>
      <c r="BO1343" s="333"/>
      <c r="BP1343" s="333"/>
      <c r="BQ1343" s="333"/>
      <c r="BR1343" s="333"/>
      <c r="BS1343" s="333"/>
      <c r="BT1343" s="333"/>
      <c r="BU1343" s="333"/>
      <c r="BV1343" s="333"/>
      <c r="BW1343" s="333"/>
      <c r="BX1343" s="333"/>
      <c r="BY1343" s="333"/>
      <c r="BZ1343" s="333"/>
      <c r="CA1343" s="333"/>
      <c r="CB1343" s="333"/>
      <c r="CC1343" s="333"/>
      <c r="CD1343" s="333"/>
      <c r="CE1343" s="337"/>
      <c r="CF1343" s="337"/>
      <c r="CG1343" s="337"/>
      <c r="CH1343" s="337"/>
      <c r="CI1343" s="333"/>
      <c r="CJ1343" s="333"/>
      <c r="CK1343" s="333"/>
      <c r="CL1343" s="333"/>
      <c r="CM1343" s="333"/>
      <c r="CN1343" s="333"/>
      <c r="CO1343" s="333"/>
      <c r="CP1343" s="333"/>
      <c r="CQ1343" s="337"/>
      <c r="CR1343" s="337"/>
      <c r="CS1343" s="337"/>
      <c r="CT1343" s="337"/>
      <c r="CU1343" s="337"/>
      <c r="CV1343" s="337"/>
      <c r="CW1343" s="337"/>
      <c r="CX1343" s="337"/>
      <c r="CY1343" s="337"/>
      <c r="CZ1343" s="337"/>
      <c r="DA1343" s="337"/>
      <c r="DB1343" s="337"/>
      <c r="DC1343" s="337"/>
      <c r="DD1343" s="337"/>
      <c r="DE1343" s="337"/>
      <c r="DF1343" s="337"/>
      <c r="DG1343" s="337"/>
      <c r="DH1343" s="337"/>
      <c r="DI1343" s="337"/>
      <c r="DJ1343" s="337"/>
      <c r="DK1343" s="337"/>
      <c r="DL1343" s="337"/>
      <c r="DM1343"/>
      <c r="DN1343"/>
      <c r="DO1343"/>
      <c r="EA1343" s="333"/>
      <c r="EB1343" s="333"/>
      <c r="EC1343" s="333"/>
      <c r="ED1343" s="333"/>
      <c r="EE1343" s="333"/>
      <c r="EF1343" s="333"/>
      <c r="EG1343" s="333"/>
      <c r="EH1343" s="333"/>
      <c r="EJ1343" s="66"/>
      <c r="EL1343" s="66"/>
      <c r="EM1343" s="338"/>
    </row>
    <row r="1344" spans="1:143" s="83" customFormat="1">
      <c r="A1344" s="66"/>
      <c r="B1344" s="66"/>
      <c r="C1344" s="120"/>
      <c r="D1344" s="66"/>
      <c r="E1344" s="197"/>
      <c r="F1344" s="120"/>
      <c r="G1344" s="333"/>
      <c r="H1344" s="333"/>
      <c r="I1344" s="333"/>
      <c r="J1344" s="333"/>
      <c r="K1344" s="333"/>
      <c r="L1344" s="333"/>
      <c r="M1344" s="333"/>
      <c r="N1344" s="333"/>
      <c r="O1344" s="333"/>
      <c r="P1344" s="333"/>
      <c r="Q1344" s="333"/>
      <c r="R1344" s="333"/>
      <c r="S1344" s="333"/>
      <c r="T1344" s="333"/>
      <c r="U1344" s="333"/>
      <c r="V1344" s="333"/>
      <c r="W1344" s="333"/>
      <c r="X1344" s="333"/>
      <c r="Y1344" s="333"/>
      <c r="Z1344" s="333"/>
      <c r="AA1344" s="333"/>
      <c r="AB1344" s="333"/>
      <c r="AC1344" s="333"/>
      <c r="AD1344" s="333"/>
      <c r="AE1344" s="333"/>
      <c r="AF1344" s="333"/>
      <c r="AG1344" s="333"/>
      <c r="AH1344" s="333"/>
      <c r="AI1344" s="333"/>
      <c r="AJ1344" s="333"/>
      <c r="AK1344" s="333"/>
      <c r="AL1344" s="333"/>
      <c r="AM1344" s="333"/>
      <c r="AN1344" s="333"/>
      <c r="AO1344"/>
      <c r="AP1344"/>
      <c r="AQ1344"/>
      <c r="AR1344"/>
      <c r="AS1344" s="333"/>
      <c r="AT1344" s="333"/>
      <c r="AU1344" s="333"/>
      <c r="AV1344" s="333"/>
      <c r="AW1344" s="333"/>
      <c r="AX1344" s="333"/>
      <c r="AY1344" s="333"/>
      <c r="AZ1344" s="333"/>
      <c r="BA1344"/>
      <c r="BB1344"/>
      <c r="BC1344"/>
      <c r="BD1344"/>
      <c r="BE1344"/>
      <c r="BF1344"/>
      <c r="BG1344" s="333"/>
      <c r="BH1344" s="333"/>
      <c r="BI1344" s="333"/>
      <c r="BJ1344" s="333"/>
      <c r="BK1344" s="333"/>
      <c r="BL1344" s="333"/>
      <c r="BM1344" s="333"/>
      <c r="BN1344" s="333"/>
      <c r="BO1344" s="333"/>
      <c r="BP1344" s="333"/>
      <c r="BQ1344" s="333"/>
      <c r="BR1344" s="333"/>
      <c r="BS1344" s="333"/>
      <c r="BT1344" s="333"/>
      <c r="BU1344" s="333"/>
      <c r="BV1344" s="333"/>
      <c r="BW1344" s="333"/>
      <c r="BX1344" s="333"/>
      <c r="BY1344" s="333"/>
      <c r="BZ1344" s="333"/>
      <c r="CA1344" s="333"/>
      <c r="CB1344" s="333"/>
      <c r="CC1344" s="333"/>
      <c r="CD1344" s="333"/>
      <c r="CE1344" s="337"/>
      <c r="CF1344" s="337"/>
      <c r="CG1344" s="337"/>
      <c r="CH1344" s="337"/>
      <c r="CI1344" s="333"/>
      <c r="CJ1344" s="333"/>
      <c r="CK1344" s="333"/>
      <c r="CL1344" s="333"/>
      <c r="CM1344" s="333"/>
      <c r="CN1344" s="333"/>
      <c r="CO1344" s="333"/>
      <c r="CP1344" s="333"/>
      <c r="CQ1344" s="337"/>
      <c r="CR1344" s="337"/>
      <c r="CS1344" s="337"/>
      <c r="CT1344" s="337"/>
      <c r="CU1344" s="337"/>
      <c r="CV1344" s="337"/>
      <c r="CW1344" s="337"/>
      <c r="CX1344" s="337"/>
      <c r="CY1344" s="337"/>
      <c r="CZ1344" s="337"/>
      <c r="DA1344" s="337"/>
      <c r="DB1344" s="337"/>
      <c r="DC1344" s="337"/>
      <c r="DD1344" s="337"/>
      <c r="DE1344" s="337"/>
      <c r="DF1344" s="337"/>
      <c r="DG1344" s="337"/>
      <c r="DH1344" s="337"/>
      <c r="DI1344" s="337"/>
      <c r="DJ1344" s="337"/>
      <c r="DK1344" s="337"/>
      <c r="DL1344" s="337"/>
      <c r="DM1344"/>
      <c r="DN1344"/>
      <c r="DO1344"/>
      <c r="EA1344" s="333"/>
      <c r="EB1344" s="333"/>
      <c r="EC1344" s="333"/>
      <c r="ED1344" s="333"/>
      <c r="EE1344" s="333"/>
      <c r="EF1344" s="333"/>
      <c r="EG1344" s="333"/>
      <c r="EH1344" s="333"/>
      <c r="EJ1344" s="66"/>
      <c r="EL1344" s="66"/>
      <c r="EM1344" s="338"/>
    </row>
    <row r="1345" spans="1:143" s="83" customFormat="1">
      <c r="A1345" s="66"/>
      <c r="B1345" s="66"/>
      <c r="C1345" s="120"/>
      <c r="D1345" s="66"/>
      <c r="E1345" s="197"/>
      <c r="F1345" s="120"/>
      <c r="G1345" s="333"/>
      <c r="H1345" s="333"/>
      <c r="I1345" s="333"/>
      <c r="J1345" s="333"/>
      <c r="K1345" s="333"/>
      <c r="L1345" s="333"/>
      <c r="M1345" s="333"/>
      <c r="N1345" s="333"/>
      <c r="O1345" s="333"/>
      <c r="P1345" s="333"/>
      <c r="Q1345" s="333"/>
      <c r="R1345" s="333"/>
      <c r="S1345" s="333"/>
      <c r="T1345" s="333"/>
      <c r="U1345" s="333"/>
      <c r="V1345" s="333"/>
      <c r="W1345" s="333"/>
      <c r="X1345" s="333"/>
      <c r="Y1345" s="333"/>
      <c r="Z1345" s="333"/>
      <c r="AA1345" s="333"/>
      <c r="AB1345" s="333"/>
      <c r="AC1345" s="333"/>
      <c r="AD1345" s="333"/>
      <c r="AE1345" s="333"/>
      <c r="AF1345" s="333"/>
      <c r="AG1345" s="333"/>
      <c r="AH1345" s="333"/>
      <c r="AI1345" s="333"/>
      <c r="AJ1345" s="333"/>
      <c r="AK1345" s="333"/>
      <c r="AL1345" s="333"/>
      <c r="AM1345" s="333"/>
      <c r="AN1345" s="333"/>
      <c r="AO1345"/>
      <c r="AP1345"/>
      <c r="AQ1345"/>
      <c r="AR1345"/>
      <c r="AS1345" s="333"/>
      <c r="AT1345" s="333"/>
      <c r="AU1345" s="333"/>
      <c r="AV1345" s="333"/>
      <c r="AW1345" s="333"/>
      <c r="AX1345" s="333"/>
      <c r="AY1345" s="333"/>
      <c r="AZ1345" s="333"/>
      <c r="BA1345"/>
      <c r="BB1345"/>
      <c r="BC1345"/>
      <c r="BD1345"/>
      <c r="BE1345"/>
      <c r="BF1345"/>
      <c r="BG1345" s="333"/>
      <c r="BH1345" s="333"/>
      <c r="BI1345" s="333"/>
      <c r="BJ1345" s="333"/>
      <c r="BK1345" s="333"/>
      <c r="BL1345" s="333"/>
      <c r="BM1345" s="333"/>
      <c r="BN1345" s="333"/>
      <c r="BO1345" s="333"/>
      <c r="BP1345" s="333"/>
      <c r="BQ1345" s="333"/>
      <c r="BR1345" s="333"/>
      <c r="BS1345" s="333"/>
      <c r="BT1345" s="333"/>
      <c r="BU1345" s="333"/>
      <c r="BV1345" s="333"/>
      <c r="BW1345" s="333"/>
      <c r="BX1345" s="333"/>
      <c r="BY1345" s="333"/>
      <c r="BZ1345" s="333"/>
      <c r="CA1345" s="333"/>
      <c r="CB1345" s="333"/>
      <c r="CC1345" s="333"/>
      <c r="CD1345" s="333"/>
      <c r="CE1345" s="337"/>
      <c r="CF1345" s="337"/>
      <c r="CG1345" s="337"/>
      <c r="CH1345" s="337"/>
      <c r="CI1345" s="333"/>
      <c r="CJ1345" s="333"/>
      <c r="CK1345" s="333"/>
      <c r="CL1345" s="333"/>
      <c r="CM1345" s="333"/>
      <c r="CN1345" s="333"/>
      <c r="CO1345" s="333"/>
      <c r="CP1345" s="333"/>
      <c r="CQ1345" s="337"/>
      <c r="CR1345" s="337"/>
      <c r="CS1345" s="337"/>
      <c r="CT1345" s="337"/>
      <c r="CU1345" s="337"/>
      <c r="CV1345" s="337"/>
      <c r="CW1345" s="337"/>
      <c r="CX1345" s="337"/>
      <c r="CY1345" s="337"/>
      <c r="CZ1345" s="337"/>
      <c r="DA1345" s="337"/>
      <c r="DB1345" s="337"/>
      <c r="DC1345" s="337"/>
      <c r="DD1345" s="337"/>
      <c r="DE1345" s="337"/>
      <c r="DF1345" s="337"/>
      <c r="DG1345" s="337"/>
      <c r="DH1345" s="337"/>
      <c r="DI1345" s="337"/>
      <c r="DJ1345" s="337"/>
      <c r="DK1345" s="337"/>
      <c r="DL1345" s="337"/>
      <c r="DM1345"/>
      <c r="DN1345"/>
      <c r="DO1345"/>
      <c r="EA1345" s="333"/>
      <c r="EB1345" s="333"/>
      <c r="EC1345" s="333"/>
      <c r="ED1345" s="333"/>
      <c r="EE1345" s="333"/>
      <c r="EF1345" s="333"/>
      <c r="EG1345" s="333"/>
      <c r="EH1345" s="333"/>
      <c r="EJ1345" s="66"/>
      <c r="EL1345" s="66"/>
      <c r="EM1345" s="338"/>
    </row>
    <row r="1346" spans="1:143" s="83" customFormat="1">
      <c r="A1346" s="66"/>
      <c r="B1346" s="66"/>
      <c r="C1346" s="120"/>
      <c r="D1346" s="66"/>
      <c r="E1346" s="197"/>
      <c r="F1346" s="120"/>
      <c r="G1346" s="333"/>
      <c r="H1346" s="333"/>
      <c r="I1346" s="333"/>
      <c r="J1346" s="333"/>
      <c r="K1346" s="333"/>
      <c r="L1346" s="333"/>
      <c r="M1346" s="333"/>
      <c r="N1346" s="333"/>
      <c r="O1346" s="333"/>
      <c r="P1346" s="333"/>
      <c r="Q1346" s="333"/>
      <c r="R1346" s="333"/>
      <c r="S1346" s="333"/>
      <c r="T1346" s="333"/>
      <c r="U1346" s="333"/>
      <c r="V1346" s="333"/>
      <c r="W1346" s="333"/>
      <c r="X1346" s="333"/>
      <c r="Y1346" s="333"/>
      <c r="Z1346" s="333"/>
      <c r="AA1346" s="333"/>
      <c r="AB1346" s="333"/>
      <c r="AC1346" s="333"/>
      <c r="AD1346" s="333"/>
      <c r="AE1346" s="333"/>
      <c r="AF1346" s="333"/>
      <c r="AG1346" s="333"/>
      <c r="AH1346" s="333"/>
      <c r="AI1346" s="333"/>
      <c r="AJ1346" s="333"/>
      <c r="AK1346" s="333"/>
      <c r="AL1346" s="333"/>
      <c r="AM1346" s="333"/>
      <c r="AN1346" s="333"/>
      <c r="AO1346"/>
      <c r="AP1346"/>
      <c r="AQ1346"/>
      <c r="AR1346"/>
      <c r="AS1346" s="333"/>
      <c r="AT1346" s="333"/>
      <c r="AU1346" s="333"/>
      <c r="AV1346" s="333"/>
      <c r="AW1346" s="333"/>
      <c r="AX1346" s="333"/>
      <c r="AY1346" s="333"/>
      <c r="AZ1346" s="333"/>
      <c r="BA1346"/>
      <c r="BB1346"/>
      <c r="BC1346"/>
      <c r="BD1346"/>
      <c r="BE1346"/>
      <c r="BF1346"/>
      <c r="BG1346" s="333"/>
      <c r="BH1346" s="333"/>
      <c r="BI1346" s="333"/>
      <c r="BJ1346" s="333"/>
      <c r="BK1346" s="333"/>
      <c r="BL1346" s="333"/>
      <c r="BM1346" s="333"/>
      <c r="BN1346" s="333"/>
      <c r="BO1346" s="333"/>
      <c r="BP1346" s="333"/>
      <c r="BQ1346" s="333"/>
      <c r="BR1346" s="333"/>
      <c r="BS1346" s="333"/>
      <c r="BT1346" s="333"/>
      <c r="BU1346" s="333"/>
      <c r="BV1346" s="333"/>
      <c r="BW1346" s="333"/>
      <c r="BX1346" s="333"/>
      <c r="BY1346" s="333"/>
      <c r="BZ1346" s="333"/>
      <c r="CA1346" s="333"/>
      <c r="CB1346" s="333"/>
      <c r="CC1346" s="333"/>
      <c r="CD1346" s="333"/>
      <c r="CE1346" s="337"/>
      <c r="CF1346" s="337"/>
      <c r="CG1346" s="337"/>
      <c r="CH1346" s="337"/>
      <c r="CI1346" s="333"/>
      <c r="CJ1346" s="333"/>
      <c r="CK1346" s="333"/>
      <c r="CL1346" s="333"/>
      <c r="CM1346" s="333"/>
      <c r="CN1346" s="333"/>
      <c r="CO1346" s="333"/>
      <c r="CP1346" s="333"/>
      <c r="CQ1346" s="337"/>
      <c r="CR1346" s="337"/>
      <c r="CS1346" s="337"/>
      <c r="CT1346" s="337"/>
      <c r="CU1346" s="337"/>
      <c r="CV1346" s="337"/>
      <c r="CW1346" s="337"/>
      <c r="CX1346" s="337"/>
      <c r="CY1346" s="337"/>
      <c r="CZ1346" s="337"/>
      <c r="DA1346" s="337"/>
      <c r="DB1346" s="337"/>
      <c r="DC1346" s="337"/>
      <c r="DD1346" s="337"/>
      <c r="DE1346" s="337"/>
      <c r="DF1346" s="337"/>
      <c r="DG1346" s="337"/>
      <c r="DH1346" s="337"/>
      <c r="DI1346" s="337"/>
      <c r="DJ1346" s="337"/>
      <c r="DK1346" s="337"/>
      <c r="DL1346" s="337"/>
      <c r="DM1346"/>
      <c r="DN1346"/>
      <c r="DO1346"/>
      <c r="EA1346" s="333"/>
      <c r="EB1346" s="333"/>
      <c r="EC1346" s="333"/>
      <c r="ED1346" s="333"/>
      <c r="EE1346" s="333"/>
      <c r="EF1346" s="333"/>
      <c r="EG1346" s="333"/>
      <c r="EH1346" s="333"/>
      <c r="EJ1346" s="66"/>
      <c r="EL1346" s="66"/>
      <c r="EM1346" s="338"/>
    </row>
    <row r="1347" spans="1:143" s="83" customFormat="1">
      <c r="A1347" s="66"/>
      <c r="B1347" s="66"/>
      <c r="C1347" s="120"/>
      <c r="D1347" s="66"/>
      <c r="E1347" s="197"/>
      <c r="F1347" s="120"/>
      <c r="G1347" s="333"/>
      <c r="H1347" s="333"/>
      <c r="I1347" s="333"/>
      <c r="J1347" s="333"/>
      <c r="K1347" s="333"/>
      <c r="L1347" s="333"/>
      <c r="M1347" s="333"/>
      <c r="N1347" s="333"/>
      <c r="O1347" s="333"/>
      <c r="P1347" s="333"/>
      <c r="Q1347" s="333"/>
      <c r="R1347" s="333"/>
      <c r="S1347" s="333"/>
      <c r="T1347" s="333"/>
      <c r="U1347" s="333"/>
      <c r="V1347" s="333"/>
      <c r="W1347" s="333"/>
      <c r="X1347" s="333"/>
      <c r="Y1347" s="333"/>
      <c r="Z1347" s="333"/>
      <c r="AA1347" s="333"/>
      <c r="AB1347" s="333"/>
      <c r="AC1347" s="333"/>
      <c r="AD1347" s="333"/>
      <c r="AE1347" s="333"/>
      <c r="AF1347" s="333"/>
      <c r="AG1347" s="333"/>
      <c r="AH1347" s="333"/>
      <c r="AI1347" s="333"/>
      <c r="AJ1347" s="333"/>
      <c r="AK1347" s="333"/>
      <c r="AL1347" s="333"/>
      <c r="AM1347" s="333"/>
      <c r="AN1347" s="333"/>
      <c r="AO1347"/>
      <c r="AP1347"/>
      <c r="AQ1347"/>
      <c r="AR1347"/>
      <c r="AS1347" s="333"/>
      <c r="AT1347" s="333"/>
      <c r="AU1347" s="333"/>
      <c r="AV1347" s="333"/>
      <c r="AW1347" s="333"/>
      <c r="AX1347" s="333"/>
      <c r="AY1347" s="333"/>
      <c r="AZ1347" s="333"/>
      <c r="BA1347"/>
      <c r="BB1347"/>
      <c r="BC1347"/>
      <c r="BD1347"/>
      <c r="BE1347"/>
      <c r="BF1347"/>
      <c r="BG1347" s="333"/>
      <c r="BH1347" s="333"/>
      <c r="BI1347" s="333"/>
      <c r="BJ1347" s="333"/>
      <c r="BK1347" s="333"/>
      <c r="BL1347" s="333"/>
      <c r="BM1347" s="333"/>
      <c r="BN1347" s="333"/>
      <c r="BO1347" s="333"/>
      <c r="BP1347" s="333"/>
      <c r="BQ1347" s="333"/>
      <c r="BR1347" s="333"/>
      <c r="BS1347" s="333"/>
      <c r="BT1347" s="333"/>
      <c r="BU1347" s="333"/>
      <c r="BV1347" s="333"/>
      <c r="BW1347" s="333"/>
      <c r="BX1347" s="333"/>
      <c r="BY1347" s="333"/>
      <c r="BZ1347" s="333"/>
      <c r="CA1347" s="333"/>
      <c r="CB1347" s="333"/>
      <c r="CC1347" s="333"/>
      <c r="CD1347" s="333"/>
      <c r="CE1347" s="337"/>
      <c r="CF1347" s="337"/>
      <c r="CG1347" s="337"/>
      <c r="CH1347" s="337"/>
      <c r="CI1347" s="333"/>
      <c r="CJ1347" s="333"/>
      <c r="CK1347" s="333"/>
      <c r="CL1347" s="333"/>
      <c r="CM1347" s="333"/>
      <c r="CN1347" s="333"/>
      <c r="CO1347" s="333"/>
      <c r="CP1347" s="333"/>
      <c r="CQ1347" s="337"/>
      <c r="CR1347" s="337"/>
      <c r="CS1347" s="337"/>
      <c r="CT1347" s="337"/>
      <c r="CU1347" s="337"/>
      <c r="CV1347" s="337"/>
      <c r="CW1347" s="337"/>
      <c r="CX1347" s="337"/>
      <c r="CY1347" s="337"/>
      <c r="CZ1347" s="337"/>
      <c r="DA1347" s="337"/>
      <c r="DB1347" s="337"/>
      <c r="DC1347" s="337"/>
      <c r="DD1347" s="337"/>
      <c r="DE1347" s="337"/>
      <c r="DF1347" s="337"/>
      <c r="DG1347" s="337"/>
      <c r="DH1347" s="337"/>
      <c r="DI1347" s="337"/>
      <c r="DJ1347" s="337"/>
      <c r="DK1347" s="337"/>
      <c r="DL1347" s="337"/>
      <c r="DM1347"/>
      <c r="DN1347"/>
      <c r="DO1347"/>
      <c r="EA1347" s="333"/>
      <c r="EB1347" s="333"/>
      <c r="EC1347" s="333"/>
      <c r="ED1347" s="333"/>
      <c r="EE1347" s="333"/>
      <c r="EF1347" s="333"/>
      <c r="EG1347" s="333"/>
      <c r="EH1347" s="333"/>
      <c r="EJ1347" s="66"/>
      <c r="EL1347" s="66"/>
      <c r="EM1347" s="338"/>
    </row>
    <row r="1348" spans="1:143" s="83" customFormat="1">
      <c r="A1348" s="66"/>
      <c r="B1348" s="66"/>
      <c r="C1348" s="120"/>
      <c r="D1348" s="66"/>
      <c r="E1348" s="197"/>
      <c r="F1348" s="120"/>
      <c r="G1348" s="333"/>
      <c r="H1348" s="333"/>
      <c r="I1348" s="333"/>
      <c r="J1348" s="333"/>
      <c r="K1348" s="333"/>
      <c r="L1348" s="333"/>
      <c r="M1348" s="333"/>
      <c r="N1348" s="333"/>
      <c r="O1348" s="333"/>
      <c r="P1348" s="333"/>
      <c r="Q1348" s="333"/>
      <c r="R1348" s="333"/>
      <c r="S1348" s="333"/>
      <c r="T1348" s="333"/>
      <c r="U1348" s="333"/>
      <c r="V1348" s="333"/>
      <c r="W1348" s="333"/>
      <c r="X1348" s="333"/>
      <c r="Y1348" s="333"/>
      <c r="Z1348" s="333"/>
      <c r="AA1348" s="333"/>
      <c r="AB1348" s="333"/>
      <c r="AC1348" s="333"/>
      <c r="AD1348" s="333"/>
      <c r="AE1348" s="333"/>
      <c r="AF1348" s="333"/>
      <c r="AG1348" s="333"/>
      <c r="AH1348" s="333"/>
      <c r="AI1348" s="333"/>
      <c r="AJ1348" s="333"/>
      <c r="AK1348" s="333"/>
      <c r="AL1348" s="333"/>
      <c r="AM1348" s="333"/>
      <c r="AN1348" s="333"/>
      <c r="AO1348"/>
      <c r="AP1348"/>
      <c r="AQ1348"/>
      <c r="AR1348"/>
      <c r="AS1348" s="333"/>
      <c r="AT1348" s="333"/>
      <c r="AU1348" s="333"/>
      <c r="AV1348" s="333"/>
      <c r="AW1348" s="333"/>
      <c r="AX1348" s="333"/>
      <c r="AY1348" s="333"/>
      <c r="AZ1348" s="333"/>
      <c r="BA1348"/>
      <c r="BB1348"/>
      <c r="BC1348"/>
      <c r="BD1348"/>
      <c r="BE1348"/>
      <c r="BF1348"/>
      <c r="BG1348" s="333"/>
      <c r="BH1348" s="333"/>
      <c r="BI1348" s="333"/>
      <c r="BJ1348" s="333"/>
      <c r="BK1348" s="333"/>
      <c r="BL1348" s="333"/>
      <c r="BM1348" s="333"/>
      <c r="BN1348" s="333"/>
      <c r="BO1348" s="333"/>
      <c r="BP1348" s="333"/>
      <c r="BQ1348" s="333"/>
      <c r="BR1348" s="333"/>
      <c r="BS1348" s="333"/>
      <c r="BT1348" s="333"/>
      <c r="BU1348" s="333"/>
      <c r="BV1348" s="333"/>
      <c r="BW1348" s="333"/>
      <c r="BX1348" s="333"/>
      <c r="BY1348" s="333"/>
      <c r="BZ1348" s="333"/>
      <c r="CA1348" s="333"/>
      <c r="CB1348" s="333"/>
      <c r="CC1348" s="333"/>
      <c r="CD1348" s="333"/>
      <c r="CE1348" s="337"/>
      <c r="CF1348" s="337"/>
      <c r="CG1348" s="337"/>
      <c r="CH1348" s="337"/>
      <c r="CI1348" s="333"/>
      <c r="CJ1348" s="333"/>
      <c r="CK1348" s="333"/>
      <c r="CL1348" s="333"/>
      <c r="CM1348" s="333"/>
      <c r="CN1348" s="333"/>
      <c r="CO1348" s="333"/>
      <c r="CP1348" s="333"/>
      <c r="CQ1348" s="337"/>
      <c r="CR1348" s="337"/>
      <c r="CS1348" s="337"/>
      <c r="CT1348" s="337"/>
      <c r="CU1348" s="337"/>
      <c r="CV1348" s="337"/>
      <c r="CW1348" s="337"/>
      <c r="CX1348" s="337"/>
      <c r="CY1348" s="337"/>
      <c r="CZ1348" s="337"/>
      <c r="DA1348" s="337"/>
      <c r="DB1348" s="337"/>
      <c r="DC1348" s="337"/>
      <c r="DD1348" s="337"/>
      <c r="DE1348" s="337"/>
      <c r="DF1348" s="337"/>
      <c r="DG1348" s="337"/>
      <c r="DH1348" s="337"/>
      <c r="DI1348" s="337"/>
      <c r="DJ1348" s="337"/>
      <c r="DK1348" s="337"/>
      <c r="DL1348" s="337"/>
      <c r="DM1348"/>
      <c r="DN1348"/>
      <c r="DO1348"/>
      <c r="EA1348" s="333"/>
      <c r="EB1348" s="333"/>
      <c r="EC1348" s="333"/>
      <c r="ED1348" s="333"/>
      <c r="EE1348" s="333"/>
      <c r="EF1348" s="333"/>
      <c r="EG1348" s="333"/>
      <c r="EH1348" s="333"/>
      <c r="EJ1348" s="66"/>
      <c r="EL1348" s="66"/>
      <c r="EM1348" s="338"/>
    </row>
    <row r="1349" spans="1:143" s="83" customFormat="1">
      <c r="A1349" s="66"/>
      <c r="B1349" s="66"/>
      <c r="C1349" s="120"/>
      <c r="D1349" s="66"/>
      <c r="E1349" s="197"/>
      <c r="F1349" s="120"/>
      <c r="G1349" s="333"/>
      <c r="H1349" s="333"/>
      <c r="I1349" s="333"/>
      <c r="J1349" s="333"/>
      <c r="K1349" s="333"/>
      <c r="L1349" s="333"/>
      <c r="M1349" s="333"/>
      <c r="N1349" s="333"/>
      <c r="O1349" s="333"/>
      <c r="P1349" s="333"/>
      <c r="Q1349" s="333"/>
      <c r="R1349" s="333"/>
      <c r="S1349" s="333"/>
      <c r="T1349" s="333"/>
      <c r="U1349" s="333"/>
      <c r="V1349" s="333"/>
      <c r="W1349" s="333"/>
      <c r="X1349" s="333"/>
      <c r="Y1349" s="333"/>
      <c r="Z1349" s="333"/>
      <c r="AA1349" s="333"/>
      <c r="AB1349" s="333"/>
      <c r="AC1349" s="333"/>
      <c r="AD1349" s="333"/>
      <c r="AE1349" s="333"/>
      <c r="AF1349" s="333"/>
      <c r="AG1349" s="333"/>
      <c r="AH1349" s="333"/>
      <c r="AI1349" s="333"/>
      <c r="AJ1349" s="333"/>
      <c r="AK1349" s="333"/>
      <c r="AL1349" s="333"/>
      <c r="AM1349" s="333"/>
      <c r="AN1349" s="333"/>
      <c r="AO1349"/>
      <c r="AP1349"/>
      <c r="AQ1349"/>
      <c r="AR1349"/>
      <c r="AS1349" s="333"/>
      <c r="AT1349" s="333"/>
      <c r="AU1349" s="333"/>
      <c r="AV1349" s="333"/>
      <c r="AW1349" s="333"/>
      <c r="AX1349" s="333"/>
      <c r="AY1349" s="333"/>
      <c r="AZ1349" s="333"/>
      <c r="BA1349"/>
      <c r="BB1349"/>
      <c r="BC1349"/>
      <c r="BD1349"/>
      <c r="BE1349"/>
      <c r="BF1349"/>
      <c r="BG1349" s="333"/>
      <c r="BH1349" s="333"/>
      <c r="BI1349" s="333"/>
      <c r="BJ1349" s="333"/>
      <c r="BK1349" s="333"/>
      <c r="BL1349" s="333"/>
      <c r="BM1349" s="333"/>
      <c r="BN1349" s="333"/>
      <c r="BO1349" s="333"/>
      <c r="BP1349" s="333"/>
      <c r="BQ1349" s="333"/>
      <c r="BR1349" s="333"/>
      <c r="BS1349" s="333"/>
      <c r="BT1349" s="333"/>
      <c r="BU1349" s="333"/>
      <c r="BV1349" s="333"/>
      <c r="BW1349" s="333"/>
      <c r="BX1349" s="333"/>
      <c r="BY1349" s="333"/>
      <c r="BZ1349" s="333"/>
      <c r="CA1349" s="333"/>
      <c r="CB1349" s="333"/>
      <c r="CC1349" s="333"/>
      <c r="CD1349" s="333"/>
      <c r="CE1349" s="337"/>
      <c r="CF1349" s="337"/>
      <c r="CG1349" s="337"/>
      <c r="CH1349" s="337"/>
      <c r="CI1349" s="333"/>
      <c r="CJ1349" s="333"/>
      <c r="CK1349" s="333"/>
      <c r="CL1349" s="333"/>
      <c r="CM1349" s="333"/>
      <c r="CN1349" s="333"/>
      <c r="CO1349" s="333"/>
      <c r="CP1349" s="333"/>
      <c r="CQ1349" s="337"/>
      <c r="CR1349" s="337"/>
      <c r="CS1349" s="337"/>
      <c r="CT1349" s="337"/>
      <c r="CU1349" s="337"/>
      <c r="CV1349" s="337"/>
      <c r="CW1349" s="337"/>
      <c r="CX1349" s="337"/>
      <c r="CY1349" s="337"/>
      <c r="CZ1349" s="337"/>
      <c r="DA1349" s="337"/>
      <c r="DB1349" s="337"/>
      <c r="DC1349" s="337"/>
      <c r="DD1349" s="337"/>
      <c r="DE1349" s="337"/>
      <c r="DF1349" s="337"/>
      <c r="DG1349" s="337"/>
      <c r="DH1349" s="337"/>
      <c r="DI1349" s="337"/>
      <c r="DJ1349" s="337"/>
      <c r="DK1349" s="337"/>
      <c r="DL1349" s="337"/>
      <c r="DM1349"/>
      <c r="DN1349"/>
      <c r="DO1349"/>
      <c r="EA1349" s="333"/>
      <c r="EB1349" s="333"/>
      <c r="EC1349" s="333"/>
      <c r="ED1349" s="333"/>
      <c r="EE1349" s="333"/>
      <c r="EF1349" s="333"/>
      <c r="EG1349" s="333"/>
      <c r="EH1349" s="333"/>
      <c r="EJ1349" s="66"/>
      <c r="EL1349" s="66"/>
      <c r="EM1349" s="338"/>
    </row>
    <row r="1350" spans="1:143" s="83" customFormat="1">
      <c r="A1350" s="66"/>
      <c r="B1350" s="66"/>
      <c r="C1350" s="120"/>
      <c r="D1350" s="66"/>
      <c r="E1350" s="197"/>
      <c r="F1350" s="120"/>
      <c r="G1350" s="333"/>
      <c r="H1350" s="333"/>
      <c r="I1350" s="333"/>
      <c r="J1350" s="333"/>
      <c r="K1350" s="333"/>
      <c r="L1350" s="333"/>
      <c r="M1350" s="333"/>
      <c r="N1350" s="333"/>
      <c r="O1350" s="333"/>
      <c r="P1350" s="333"/>
      <c r="Q1350" s="333"/>
      <c r="R1350" s="333"/>
      <c r="S1350" s="333"/>
      <c r="T1350" s="333"/>
      <c r="U1350" s="333"/>
      <c r="V1350" s="333"/>
      <c r="W1350" s="333"/>
      <c r="X1350" s="333"/>
      <c r="Y1350" s="333"/>
      <c r="Z1350" s="333"/>
      <c r="AA1350" s="333"/>
      <c r="AB1350" s="333"/>
      <c r="AC1350" s="333"/>
      <c r="AD1350" s="333"/>
      <c r="AE1350" s="333"/>
      <c r="AF1350" s="333"/>
      <c r="AG1350" s="333"/>
      <c r="AH1350" s="333"/>
      <c r="AI1350" s="333"/>
      <c r="AJ1350" s="333"/>
      <c r="AK1350" s="333"/>
      <c r="AL1350" s="333"/>
      <c r="AM1350" s="333"/>
      <c r="AN1350" s="333"/>
      <c r="AO1350"/>
      <c r="AP1350"/>
      <c r="AQ1350"/>
      <c r="AR1350"/>
      <c r="AS1350" s="333"/>
      <c r="AT1350" s="333"/>
      <c r="AU1350" s="333"/>
      <c r="AV1350" s="333"/>
      <c r="AW1350" s="333"/>
      <c r="AX1350" s="333"/>
      <c r="AY1350" s="333"/>
      <c r="AZ1350" s="333"/>
      <c r="BA1350"/>
      <c r="BB1350"/>
      <c r="BC1350"/>
      <c r="BD1350"/>
      <c r="BE1350"/>
      <c r="BF1350"/>
      <c r="BG1350" s="333"/>
      <c r="BH1350" s="333"/>
      <c r="BI1350" s="333"/>
      <c r="BJ1350" s="333"/>
      <c r="BK1350" s="333"/>
      <c r="BL1350" s="333"/>
      <c r="BM1350" s="333"/>
      <c r="BN1350" s="333"/>
      <c r="BO1350" s="333"/>
      <c r="BP1350" s="333"/>
      <c r="BQ1350" s="333"/>
      <c r="BR1350" s="333"/>
      <c r="BS1350" s="333"/>
      <c r="BT1350" s="333"/>
      <c r="BU1350" s="333"/>
      <c r="BV1350" s="333"/>
      <c r="BW1350" s="333"/>
      <c r="BX1350" s="333"/>
      <c r="BY1350" s="333"/>
      <c r="BZ1350" s="333"/>
      <c r="CA1350" s="333"/>
      <c r="CB1350" s="333"/>
      <c r="CC1350" s="333"/>
      <c r="CD1350" s="333"/>
      <c r="CE1350" s="337"/>
      <c r="CF1350" s="337"/>
      <c r="CG1350" s="337"/>
      <c r="CH1350" s="337"/>
      <c r="CI1350" s="333"/>
      <c r="CJ1350" s="333"/>
      <c r="CK1350" s="333"/>
      <c r="CL1350" s="333"/>
      <c r="CM1350" s="333"/>
      <c r="CN1350" s="333"/>
      <c r="CO1350" s="333"/>
      <c r="CP1350" s="333"/>
      <c r="CQ1350" s="337"/>
      <c r="CR1350" s="337"/>
      <c r="CS1350" s="337"/>
      <c r="CT1350" s="337"/>
      <c r="CU1350" s="337"/>
      <c r="CV1350" s="337"/>
      <c r="CW1350" s="337"/>
      <c r="CX1350" s="337"/>
      <c r="CY1350" s="337"/>
      <c r="CZ1350" s="337"/>
      <c r="DA1350" s="337"/>
      <c r="DB1350" s="337"/>
      <c r="DC1350" s="337"/>
      <c r="DD1350" s="337"/>
      <c r="DE1350" s="337"/>
      <c r="DF1350" s="337"/>
      <c r="DG1350" s="337"/>
      <c r="DH1350" s="337"/>
      <c r="DI1350" s="337"/>
      <c r="DJ1350" s="337"/>
      <c r="DK1350" s="337"/>
      <c r="DL1350" s="337"/>
      <c r="DM1350"/>
      <c r="DN1350"/>
      <c r="DO1350"/>
      <c r="EA1350" s="333"/>
      <c r="EB1350" s="333"/>
      <c r="EC1350" s="333"/>
      <c r="ED1350" s="333"/>
      <c r="EE1350" s="333"/>
      <c r="EF1350" s="333"/>
      <c r="EG1350" s="333"/>
      <c r="EH1350" s="333"/>
      <c r="EJ1350" s="66"/>
      <c r="EL1350" s="66"/>
      <c r="EM1350" s="338"/>
    </row>
    <row r="1351" spans="1:143" s="83" customFormat="1">
      <c r="A1351" s="66"/>
      <c r="B1351" s="66"/>
      <c r="C1351" s="120"/>
      <c r="D1351" s="66"/>
      <c r="E1351" s="197"/>
      <c r="F1351" s="120"/>
      <c r="G1351" s="333"/>
      <c r="H1351" s="333"/>
      <c r="I1351" s="333"/>
      <c r="J1351" s="333"/>
      <c r="K1351" s="333"/>
      <c r="L1351" s="333"/>
      <c r="M1351" s="333"/>
      <c r="N1351" s="333"/>
      <c r="O1351" s="333"/>
      <c r="P1351" s="333"/>
      <c r="Q1351" s="333"/>
      <c r="R1351" s="333"/>
      <c r="S1351" s="333"/>
      <c r="T1351" s="333"/>
      <c r="U1351" s="333"/>
      <c r="V1351" s="333"/>
      <c r="W1351" s="333"/>
      <c r="X1351" s="333"/>
      <c r="Y1351" s="333"/>
      <c r="Z1351" s="333"/>
      <c r="AA1351" s="333"/>
      <c r="AB1351" s="333"/>
      <c r="AC1351" s="333"/>
      <c r="AD1351" s="333"/>
      <c r="AE1351" s="333"/>
      <c r="AF1351" s="333"/>
      <c r="AG1351" s="333"/>
      <c r="AH1351" s="333"/>
      <c r="AI1351" s="333"/>
      <c r="AJ1351" s="333"/>
      <c r="AK1351" s="333"/>
      <c r="AL1351" s="333"/>
      <c r="AM1351" s="333"/>
      <c r="AN1351" s="333"/>
      <c r="AO1351"/>
      <c r="AP1351"/>
      <c r="AQ1351"/>
      <c r="AR1351"/>
      <c r="AS1351" s="333"/>
      <c r="AT1351" s="333"/>
      <c r="AU1351" s="333"/>
      <c r="AV1351" s="333"/>
      <c r="AW1351" s="333"/>
      <c r="AX1351" s="333"/>
      <c r="AY1351" s="333"/>
      <c r="AZ1351" s="333"/>
      <c r="BA1351"/>
      <c r="BB1351"/>
      <c r="BC1351"/>
      <c r="BD1351"/>
      <c r="BE1351"/>
      <c r="BF1351"/>
      <c r="BG1351" s="333"/>
      <c r="BH1351" s="333"/>
      <c r="BI1351" s="333"/>
      <c r="BJ1351" s="333"/>
      <c r="BK1351" s="333"/>
      <c r="BL1351" s="333"/>
      <c r="BM1351" s="333"/>
      <c r="BN1351" s="333"/>
      <c r="BO1351" s="333"/>
      <c r="BP1351" s="333"/>
      <c r="BQ1351" s="333"/>
      <c r="BR1351" s="333"/>
      <c r="BS1351" s="333"/>
      <c r="BT1351" s="333"/>
      <c r="BU1351" s="333"/>
      <c r="BV1351" s="333"/>
      <c r="BW1351" s="333"/>
      <c r="BX1351" s="333"/>
      <c r="BY1351" s="333"/>
      <c r="BZ1351" s="333"/>
      <c r="CA1351" s="333"/>
      <c r="CB1351" s="333"/>
      <c r="CC1351" s="333"/>
      <c r="CD1351" s="333"/>
      <c r="CE1351" s="337"/>
      <c r="CF1351" s="337"/>
      <c r="CG1351" s="337"/>
      <c r="CH1351" s="337"/>
      <c r="CI1351" s="333"/>
      <c r="CJ1351" s="333"/>
      <c r="CK1351" s="333"/>
      <c r="CL1351" s="333"/>
      <c r="CM1351" s="333"/>
      <c r="CN1351" s="333"/>
      <c r="CO1351" s="333"/>
      <c r="CP1351" s="333"/>
      <c r="CQ1351" s="337"/>
      <c r="CR1351" s="337"/>
      <c r="CS1351" s="337"/>
      <c r="CT1351" s="337"/>
      <c r="CU1351" s="337"/>
      <c r="CV1351" s="337"/>
      <c r="CW1351" s="337"/>
      <c r="CX1351" s="337"/>
      <c r="CY1351" s="337"/>
      <c r="CZ1351" s="337"/>
      <c r="DA1351" s="337"/>
      <c r="DB1351" s="337"/>
      <c r="DC1351" s="337"/>
      <c r="DD1351" s="337"/>
      <c r="DE1351" s="337"/>
      <c r="DF1351" s="337"/>
      <c r="DG1351" s="337"/>
      <c r="DH1351" s="337"/>
      <c r="DI1351" s="337"/>
      <c r="DJ1351" s="337"/>
      <c r="DK1351" s="337"/>
      <c r="DL1351" s="337"/>
      <c r="DM1351"/>
      <c r="DN1351"/>
      <c r="DO1351"/>
      <c r="EA1351" s="333"/>
      <c r="EB1351" s="333"/>
      <c r="EC1351" s="333"/>
      <c r="ED1351" s="333"/>
      <c r="EE1351" s="333"/>
      <c r="EF1351" s="333"/>
      <c r="EG1351" s="333"/>
      <c r="EH1351" s="333"/>
      <c r="EJ1351" s="66"/>
      <c r="EL1351" s="66"/>
      <c r="EM1351" s="338"/>
    </row>
    <row r="1352" spans="1:143" s="83" customFormat="1">
      <c r="A1352" s="66"/>
      <c r="B1352" s="66"/>
      <c r="C1352" s="120"/>
      <c r="D1352" s="66"/>
      <c r="E1352" s="197"/>
      <c r="F1352" s="120"/>
      <c r="G1352" s="333"/>
      <c r="H1352" s="333"/>
      <c r="I1352" s="333"/>
      <c r="J1352" s="333"/>
      <c r="K1352" s="333"/>
      <c r="L1352" s="333"/>
      <c r="M1352" s="333"/>
      <c r="N1352" s="333"/>
      <c r="O1352" s="333"/>
      <c r="P1352" s="333"/>
      <c r="Q1352" s="333"/>
      <c r="R1352" s="333"/>
      <c r="S1352" s="333"/>
      <c r="T1352" s="333"/>
      <c r="U1352" s="333"/>
      <c r="V1352" s="333"/>
      <c r="W1352" s="333"/>
      <c r="X1352" s="333"/>
      <c r="Y1352" s="333"/>
      <c r="Z1352" s="333"/>
      <c r="AA1352" s="333"/>
      <c r="AB1352" s="333"/>
      <c r="AC1352" s="333"/>
      <c r="AD1352" s="333"/>
      <c r="AE1352" s="333"/>
      <c r="AF1352" s="333"/>
      <c r="AG1352" s="333"/>
      <c r="AH1352" s="333"/>
      <c r="AI1352" s="333"/>
      <c r="AJ1352" s="333"/>
      <c r="AK1352" s="333"/>
      <c r="AL1352" s="333"/>
      <c r="AM1352" s="333"/>
      <c r="AN1352" s="333"/>
      <c r="AO1352"/>
      <c r="AP1352"/>
      <c r="AQ1352"/>
      <c r="AR1352"/>
      <c r="AS1352" s="333"/>
      <c r="AT1352" s="333"/>
      <c r="AU1352" s="333"/>
      <c r="AV1352" s="333"/>
      <c r="AW1352" s="333"/>
      <c r="AX1352" s="333"/>
      <c r="AY1352" s="333"/>
      <c r="AZ1352" s="333"/>
      <c r="BA1352"/>
      <c r="BB1352"/>
      <c r="BC1352"/>
      <c r="BD1352"/>
      <c r="BE1352"/>
      <c r="BF1352"/>
      <c r="BG1352" s="333"/>
      <c r="BH1352" s="333"/>
      <c r="BI1352" s="333"/>
      <c r="BJ1352" s="333"/>
      <c r="BK1352" s="333"/>
      <c r="BL1352" s="333"/>
      <c r="BM1352" s="333"/>
      <c r="BN1352" s="333"/>
      <c r="BO1352" s="333"/>
      <c r="BP1352" s="333"/>
      <c r="BQ1352" s="333"/>
      <c r="BR1352" s="333"/>
      <c r="BS1352" s="333"/>
      <c r="BT1352" s="333"/>
      <c r="BU1352" s="333"/>
      <c r="BV1352" s="333"/>
      <c r="BW1352" s="333"/>
      <c r="BX1352" s="333"/>
      <c r="BY1352" s="333"/>
      <c r="BZ1352" s="333"/>
      <c r="CA1352" s="333"/>
      <c r="CB1352" s="333"/>
      <c r="CC1352" s="333"/>
      <c r="CD1352" s="333"/>
      <c r="CE1352" s="337"/>
      <c r="CF1352" s="337"/>
      <c r="CG1352" s="337"/>
      <c r="CH1352" s="337"/>
      <c r="CI1352" s="333"/>
      <c r="CJ1352" s="333"/>
      <c r="CK1352" s="333"/>
      <c r="CL1352" s="333"/>
      <c r="CM1352" s="333"/>
      <c r="CN1352" s="333"/>
      <c r="CO1352" s="333"/>
      <c r="CP1352" s="333"/>
      <c r="CQ1352" s="337"/>
      <c r="CR1352" s="337"/>
      <c r="CS1352" s="337"/>
      <c r="CT1352" s="337"/>
      <c r="CU1352" s="337"/>
      <c r="CV1352" s="337"/>
      <c r="CW1352" s="337"/>
      <c r="CX1352" s="337"/>
      <c r="CY1352" s="337"/>
      <c r="CZ1352" s="337"/>
      <c r="DA1352" s="337"/>
      <c r="DB1352" s="337"/>
      <c r="DC1352" s="337"/>
      <c r="DD1352" s="337"/>
      <c r="DE1352" s="337"/>
      <c r="DF1352" s="337"/>
      <c r="DG1352" s="337"/>
      <c r="DH1352" s="337"/>
      <c r="DI1352" s="337"/>
      <c r="DJ1352" s="337"/>
      <c r="DK1352" s="337"/>
      <c r="DL1352" s="337"/>
      <c r="DM1352"/>
      <c r="DN1352"/>
      <c r="DO1352"/>
      <c r="EA1352" s="333"/>
      <c r="EB1352" s="333"/>
      <c r="EC1352" s="333"/>
      <c r="ED1352" s="333"/>
      <c r="EE1352" s="333"/>
      <c r="EF1352" s="333"/>
      <c r="EG1352" s="333"/>
      <c r="EH1352" s="333"/>
      <c r="EJ1352" s="66"/>
      <c r="EL1352" s="66"/>
      <c r="EM1352" s="338"/>
    </row>
    <row r="1353" spans="1:143" s="83" customFormat="1">
      <c r="A1353" s="66"/>
      <c r="B1353" s="66"/>
      <c r="C1353" s="120"/>
      <c r="D1353" s="66"/>
      <c r="E1353" s="197"/>
      <c r="F1353" s="120"/>
      <c r="G1353" s="333"/>
      <c r="H1353" s="333"/>
      <c r="I1353" s="333"/>
      <c r="J1353" s="333"/>
      <c r="K1353" s="333"/>
      <c r="L1353" s="333"/>
      <c r="M1353" s="333"/>
      <c r="N1353" s="333"/>
      <c r="O1353" s="333"/>
      <c r="P1353" s="333"/>
      <c r="Q1353" s="333"/>
      <c r="R1353" s="333"/>
      <c r="S1353" s="333"/>
      <c r="T1353" s="333"/>
      <c r="U1353" s="333"/>
      <c r="V1353" s="333"/>
      <c r="W1353" s="333"/>
      <c r="X1353" s="333"/>
      <c r="Y1353" s="333"/>
      <c r="Z1353" s="333"/>
      <c r="AA1353" s="333"/>
      <c r="AB1353" s="333"/>
      <c r="AC1353" s="333"/>
      <c r="AD1353" s="333"/>
      <c r="AE1353" s="333"/>
      <c r="AF1353" s="333"/>
      <c r="AG1353" s="333"/>
      <c r="AH1353" s="333"/>
      <c r="AI1353" s="333"/>
      <c r="AJ1353" s="333"/>
      <c r="AK1353" s="333"/>
      <c r="AL1353" s="333"/>
      <c r="AM1353" s="333"/>
      <c r="AN1353" s="333"/>
      <c r="AO1353"/>
      <c r="AP1353"/>
      <c r="AQ1353"/>
      <c r="AR1353"/>
      <c r="AS1353" s="333"/>
      <c r="AT1353" s="333"/>
      <c r="AU1353" s="333"/>
      <c r="AV1353" s="333"/>
      <c r="AW1353" s="333"/>
      <c r="AX1353" s="333"/>
      <c r="AY1353" s="333"/>
      <c r="AZ1353" s="333"/>
      <c r="BA1353"/>
      <c r="BB1353"/>
      <c r="BC1353"/>
      <c r="BD1353"/>
      <c r="BE1353"/>
      <c r="BF1353"/>
      <c r="BG1353" s="333"/>
      <c r="BH1353" s="333"/>
      <c r="BI1353" s="333"/>
      <c r="BJ1353" s="333"/>
      <c r="BK1353" s="333"/>
      <c r="BL1353" s="333"/>
      <c r="BM1353" s="333"/>
      <c r="BN1353" s="333"/>
      <c r="BO1353" s="333"/>
      <c r="BP1353" s="333"/>
      <c r="BQ1353" s="333"/>
      <c r="BR1353" s="333"/>
      <c r="BS1353" s="333"/>
      <c r="BT1353" s="333"/>
      <c r="BU1353" s="333"/>
      <c r="BV1353" s="333"/>
      <c r="BW1353" s="333"/>
      <c r="BX1353" s="333"/>
      <c r="BY1353" s="333"/>
      <c r="BZ1353" s="333"/>
      <c r="CA1353" s="333"/>
      <c r="CB1353" s="333"/>
      <c r="CC1353" s="333"/>
      <c r="CD1353" s="333"/>
      <c r="CE1353" s="337"/>
      <c r="CF1353" s="337"/>
      <c r="CG1353" s="337"/>
      <c r="CH1353" s="337"/>
      <c r="CI1353" s="333"/>
      <c r="CJ1353" s="333"/>
      <c r="CK1353" s="333"/>
      <c r="CL1353" s="333"/>
      <c r="CM1353" s="333"/>
      <c r="CN1353" s="333"/>
      <c r="CO1353" s="333"/>
      <c r="CP1353" s="333"/>
      <c r="CQ1353" s="337"/>
      <c r="CR1353" s="337"/>
      <c r="CS1353" s="337"/>
      <c r="CT1353" s="337"/>
      <c r="CU1353" s="337"/>
      <c r="CV1353" s="337"/>
      <c r="CW1353" s="337"/>
      <c r="CX1353" s="337"/>
      <c r="CY1353" s="337"/>
      <c r="CZ1353" s="337"/>
      <c r="DA1353" s="337"/>
      <c r="DB1353" s="337"/>
      <c r="DC1353" s="337"/>
      <c r="DD1353" s="337"/>
      <c r="DE1353" s="337"/>
      <c r="DF1353" s="337"/>
      <c r="DG1353" s="337"/>
      <c r="DH1353" s="337"/>
      <c r="DI1353" s="337"/>
      <c r="DJ1353" s="337"/>
      <c r="DK1353" s="337"/>
      <c r="DL1353" s="337"/>
      <c r="DM1353"/>
      <c r="DN1353"/>
      <c r="DO1353"/>
      <c r="EA1353" s="333"/>
      <c r="EB1353" s="333"/>
      <c r="EC1353" s="333"/>
      <c r="ED1353" s="333"/>
      <c r="EE1353" s="333"/>
      <c r="EF1353" s="333"/>
      <c r="EG1353" s="333"/>
      <c r="EH1353" s="333"/>
      <c r="EJ1353" s="66"/>
      <c r="EL1353" s="66"/>
      <c r="EM1353" s="338"/>
    </row>
    <row r="1354" spans="1:143" s="83" customFormat="1">
      <c r="A1354" s="66"/>
      <c r="B1354" s="66"/>
      <c r="C1354" s="120"/>
      <c r="D1354" s="66"/>
      <c r="E1354" s="197"/>
      <c r="F1354" s="120"/>
      <c r="G1354" s="333"/>
      <c r="H1354" s="333"/>
      <c r="I1354" s="333"/>
      <c r="J1354" s="333"/>
      <c r="K1354" s="333"/>
      <c r="L1354" s="333"/>
      <c r="M1354" s="333"/>
      <c r="N1354" s="333"/>
      <c r="O1354" s="333"/>
      <c r="P1354" s="333"/>
      <c r="Q1354" s="333"/>
      <c r="R1354" s="333"/>
      <c r="S1354" s="333"/>
      <c r="T1354" s="333"/>
      <c r="U1354" s="333"/>
      <c r="V1354" s="333"/>
      <c r="W1354" s="333"/>
      <c r="X1354" s="333"/>
      <c r="Y1354" s="333"/>
      <c r="Z1354" s="333"/>
      <c r="AA1354" s="333"/>
      <c r="AB1354" s="333"/>
      <c r="AC1354" s="333"/>
      <c r="AD1354" s="333"/>
      <c r="AE1354" s="333"/>
      <c r="AF1354" s="333"/>
      <c r="AG1354" s="333"/>
      <c r="AH1354" s="333"/>
      <c r="AI1354" s="333"/>
      <c r="AJ1354" s="333"/>
      <c r="AK1354" s="333"/>
      <c r="AL1354" s="333"/>
      <c r="AM1354" s="333"/>
      <c r="AN1354" s="333"/>
      <c r="AO1354"/>
      <c r="AP1354"/>
      <c r="AQ1354"/>
      <c r="AR1354"/>
      <c r="AS1354" s="333"/>
      <c r="AT1354" s="333"/>
      <c r="AU1354" s="333"/>
      <c r="AV1354" s="333"/>
      <c r="AW1354" s="333"/>
      <c r="AX1354" s="333"/>
      <c r="AY1354" s="333"/>
      <c r="AZ1354" s="333"/>
      <c r="BA1354"/>
      <c r="BB1354"/>
      <c r="BC1354"/>
      <c r="BD1354"/>
      <c r="BE1354"/>
      <c r="BF1354"/>
      <c r="BG1354" s="333"/>
      <c r="BH1354" s="333"/>
      <c r="BI1354" s="333"/>
      <c r="BJ1354" s="333"/>
      <c r="BK1354" s="333"/>
      <c r="BL1354" s="333"/>
      <c r="BM1354" s="333"/>
      <c r="BN1354" s="333"/>
      <c r="BO1354" s="333"/>
      <c r="BP1354" s="333"/>
      <c r="BQ1354" s="333"/>
      <c r="BR1354" s="333"/>
      <c r="BS1354" s="333"/>
      <c r="BT1354" s="333"/>
      <c r="BU1354" s="333"/>
      <c r="BV1354" s="333"/>
      <c r="BW1354" s="333"/>
      <c r="BX1354" s="333"/>
      <c r="BY1354" s="333"/>
      <c r="BZ1354" s="333"/>
      <c r="CA1354" s="333"/>
      <c r="CB1354" s="333"/>
      <c r="CC1354" s="333"/>
      <c r="CD1354" s="333"/>
      <c r="CE1354" s="337"/>
      <c r="CF1354" s="337"/>
      <c r="CG1354" s="337"/>
      <c r="CH1354" s="337"/>
      <c r="CI1354" s="333"/>
      <c r="CJ1354" s="333"/>
      <c r="CK1354" s="333"/>
      <c r="CL1354" s="333"/>
      <c r="CM1354" s="333"/>
      <c r="CN1354" s="333"/>
      <c r="CO1354" s="333"/>
      <c r="CP1354" s="333"/>
      <c r="CQ1354" s="337"/>
      <c r="CR1354" s="337"/>
      <c r="CS1354" s="337"/>
      <c r="CT1354" s="337"/>
      <c r="CU1354" s="337"/>
      <c r="CV1354" s="337"/>
      <c r="CW1354" s="337"/>
      <c r="CX1354" s="337"/>
      <c r="CY1354" s="337"/>
      <c r="CZ1354" s="337"/>
      <c r="DA1354" s="337"/>
      <c r="DB1354" s="337"/>
      <c r="DC1354" s="337"/>
      <c r="DD1354" s="337"/>
      <c r="DE1354" s="337"/>
      <c r="DF1354" s="337"/>
      <c r="DG1354" s="337"/>
      <c r="DH1354" s="337"/>
      <c r="DI1354" s="337"/>
      <c r="DJ1354" s="337"/>
      <c r="DK1354" s="337"/>
      <c r="DL1354" s="337"/>
      <c r="DM1354"/>
      <c r="DN1354"/>
      <c r="DO1354"/>
      <c r="EA1354" s="333"/>
      <c r="EB1354" s="333"/>
      <c r="EC1354" s="333"/>
      <c r="ED1354" s="333"/>
      <c r="EE1354" s="333"/>
      <c r="EF1354" s="333"/>
      <c r="EG1354" s="333"/>
      <c r="EH1354" s="333"/>
      <c r="EJ1354" s="66"/>
      <c r="EL1354" s="66"/>
      <c r="EM1354" s="338"/>
    </row>
    <row r="1355" spans="1:143" s="83" customFormat="1">
      <c r="A1355" s="66"/>
      <c r="B1355" s="66"/>
      <c r="C1355" s="120"/>
      <c r="D1355" s="66"/>
      <c r="E1355" s="197"/>
      <c r="F1355" s="120"/>
      <c r="G1355" s="333"/>
      <c r="H1355" s="333"/>
      <c r="I1355" s="333"/>
      <c r="J1355" s="333"/>
      <c r="K1355" s="333"/>
      <c r="L1355" s="333"/>
      <c r="M1355" s="333"/>
      <c r="N1355" s="333"/>
      <c r="O1355" s="333"/>
      <c r="P1355" s="333"/>
      <c r="Q1355" s="333"/>
      <c r="R1355" s="333"/>
      <c r="S1355" s="333"/>
      <c r="T1355" s="333"/>
      <c r="U1355" s="333"/>
      <c r="V1355" s="333"/>
      <c r="W1355" s="333"/>
      <c r="X1355" s="333"/>
      <c r="Y1355" s="333"/>
      <c r="Z1355" s="333"/>
      <c r="AA1355" s="333"/>
      <c r="AB1355" s="333"/>
      <c r="AC1355" s="333"/>
      <c r="AD1355" s="333"/>
      <c r="AE1355" s="333"/>
      <c r="AF1355" s="333"/>
      <c r="AG1355" s="333"/>
      <c r="AH1355" s="333"/>
      <c r="AI1355" s="333"/>
      <c r="AJ1355" s="333"/>
      <c r="AK1355" s="333"/>
      <c r="AL1355" s="333"/>
      <c r="AM1355" s="333"/>
      <c r="AN1355" s="333"/>
      <c r="AO1355"/>
      <c r="AP1355"/>
      <c r="AQ1355"/>
      <c r="AR1355"/>
      <c r="AS1355" s="333"/>
      <c r="AT1355" s="333"/>
      <c r="AU1355" s="333"/>
      <c r="AV1355" s="333"/>
      <c r="AW1355" s="333"/>
      <c r="AX1355" s="333"/>
      <c r="AY1355" s="333"/>
      <c r="AZ1355" s="333"/>
      <c r="BA1355"/>
      <c r="BB1355"/>
      <c r="BC1355"/>
      <c r="BD1355"/>
      <c r="BE1355"/>
      <c r="BF1355"/>
      <c r="BG1355" s="333"/>
      <c r="BH1355" s="333"/>
      <c r="BI1355" s="333"/>
      <c r="BJ1355" s="333"/>
      <c r="BK1355" s="333"/>
      <c r="BL1355" s="333"/>
      <c r="BM1355" s="333"/>
      <c r="BN1355" s="333"/>
      <c r="BO1355" s="333"/>
      <c r="BP1355" s="333"/>
      <c r="BQ1355" s="333"/>
      <c r="BR1355" s="333"/>
      <c r="BS1355" s="333"/>
      <c r="BT1355" s="333"/>
      <c r="BU1355" s="333"/>
      <c r="BV1355" s="333"/>
      <c r="BW1355" s="333"/>
      <c r="BX1355" s="333"/>
      <c r="BY1355" s="333"/>
      <c r="BZ1355" s="333"/>
      <c r="CA1355" s="333"/>
      <c r="CB1355" s="333"/>
      <c r="CC1355" s="333"/>
      <c r="CD1355" s="333"/>
      <c r="CE1355" s="337"/>
      <c r="CF1355" s="337"/>
      <c r="CG1355" s="337"/>
      <c r="CH1355" s="337"/>
      <c r="CI1355" s="333"/>
      <c r="CJ1355" s="333"/>
      <c r="CK1355" s="333"/>
      <c r="CL1355" s="333"/>
      <c r="CM1355" s="333"/>
      <c r="CN1355" s="333"/>
      <c r="CO1355" s="333"/>
      <c r="CP1355" s="333"/>
      <c r="CQ1355" s="337"/>
      <c r="CR1355" s="337"/>
      <c r="CS1355" s="337"/>
      <c r="CT1355" s="337"/>
      <c r="CU1355" s="337"/>
      <c r="CV1355" s="337"/>
      <c r="CW1355" s="337"/>
      <c r="CX1355" s="337"/>
      <c r="CY1355" s="337"/>
      <c r="CZ1355" s="337"/>
      <c r="DA1355" s="337"/>
      <c r="DB1355" s="337"/>
      <c r="DC1355" s="337"/>
      <c r="DD1355" s="337"/>
      <c r="DE1355" s="337"/>
      <c r="DF1355" s="337"/>
      <c r="DG1355" s="337"/>
      <c r="DH1355" s="337"/>
      <c r="DI1355" s="337"/>
      <c r="DJ1355" s="337"/>
      <c r="DK1355" s="337"/>
      <c r="DL1355" s="337"/>
      <c r="DM1355"/>
      <c r="DN1355"/>
      <c r="DO1355"/>
      <c r="EA1355" s="333"/>
      <c r="EB1355" s="333"/>
      <c r="EC1355" s="333"/>
      <c r="ED1355" s="333"/>
      <c r="EE1355" s="333"/>
      <c r="EF1355" s="333"/>
      <c r="EG1355" s="333"/>
      <c r="EH1355" s="333"/>
      <c r="EJ1355" s="66"/>
      <c r="EL1355" s="66"/>
      <c r="EM1355" s="338"/>
    </row>
    <row r="1356" spans="1:143" s="83" customFormat="1">
      <c r="A1356" s="66"/>
      <c r="B1356" s="66"/>
      <c r="C1356" s="120"/>
      <c r="D1356" s="66"/>
      <c r="E1356" s="197"/>
      <c r="F1356" s="120"/>
      <c r="G1356" s="333"/>
      <c r="H1356" s="333"/>
      <c r="I1356" s="333"/>
      <c r="J1356" s="333"/>
      <c r="K1356" s="333"/>
      <c r="L1356" s="333"/>
      <c r="M1356" s="333"/>
      <c r="N1356" s="333"/>
      <c r="O1356" s="333"/>
      <c r="P1356" s="333"/>
      <c r="Q1356" s="333"/>
      <c r="R1356" s="333"/>
      <c r="S1356" s="333"/>
      <c r="T1356" s="333"/>
      <c r="U1356" s="333"/>
      <c r="V1356" s="333"/>
      <c r="W1356" s="333"/>
      <c r="X1356" s="333"/>
      <c r="Y1356" s="333"/>
      <c r="Z1356" s="333"/>
      <c r="AA1356" s="333"/>
      <c r="AB1356" s="333"/>
      <c r="AC1356" s="333"/>
      <c r="AD1356" s="333"/>
      <c r="AE1356" s="333"/>
      <c r="AF1356" s="333"/>
      <c r="AG1356" s="333"/>
      <c r="AH1356" s="333"/>
      <c r="AI1356" s="333"/>
      <c r="AJ1356" s="333"/>
      <c r="AK1356" s="333"/>
      <c r="AL1356" s="333"/>
      <c r="AM1356" s="333"/>
      <c r="AN1356" s="333"/>
      <c r="AO1356"/>
      <c r="AP1356"/>
      <c r="AQ1356"/>
      <c r="AR1356"/>
      <c r="AS1356" s="333"/>
      <c r="AT1356" s="333"/>
      <c r="AU1356" s="333"/>
      <c r="AV1356" s="333"/>
      <c r="AW1356" s="333"/>
      <c r="AX1356" s="333"/>
      <c r="AY1356" s="333"/>
      <c r="AZ1356" s="333"/>
      <c r="BA1356"/>
      <c r="BB1356"/>
      <c r="BC1356"/>
      <c r="BD1356"/>
      <c r="BE1356"/>
      <c r="BF1356"/>
      <c r="BG1356" s="333"/>
      <c r="BH1356" s="333"/>
      <c r="BI1356" s="333"/>
      <c r="BJ1356" s="333"/>
      <c r="BK1356" s="333"/>
      <c r="BL1356" s="333"/>
      <c r="BM1356" s="333"/>
      <c r="BN1356" s="333"/>
      <c r="BO1356" s="333"/>
      <c r="BP1356" s="333"/>
      <c r="BQ1356" s="333"/>
      <c r="BR1356" s="333"/>
      <c r="BS1356" s="333"/>
      <c r="BT1356" s="333"/>
      <c r="BU1356" s="333"/>
      <c r="BV1356" s="333"/>
      <c r="BW1356" s="333"/>
      <c r="BX1356" s="333"/>
      <c r="BY1356" s="333"/>
      <c r="BZ1356" s="333"/>
      <c r="CA1356" s="333"/>
      <c r="CB1356" s="333"/>
      <c r="CC1356" s="333"/>
      <c r="CD1356" s="333"/>
      <c r="CE1356" s="337"/>
      <c r="CF1356" s="337"/>
      <c r="CG1356" s="337"/>
      <c r="CH1356" s="337"/>
      <c r="CI1356" s="333"/>
      <c r="CJ1356" s="333"/>
      <c r="CK1356" s="333"/>
      <c r="CL1356" s="333"/>
      <c r="CM1356" s="333"/>
      <c r="CN1356" s="333"/>
      <c r="CO1356" s="333"/>
      <c r="CP1356" s="333"/>
      <c r="CQ1356" s="337"/>
      <c r="CR1356" s="337"/>
      <c r="CS1356" s="337"/>
      <c r="CT1356" s="337"/>
      <c r="CU1356" s="337"/>
      <c r="CV1356" s="337"/>
      <c r="CW1356" s="337"/>
      <c r="CX1356" s="337"/>
      <c r="CY1356" s="337"/>
      <c r="CZ1356" s="337"/>
      <c r="DA1356" s="337"/>
      <c r="DB1356" s="337"/>
      <c r="DC1356" s="337"/>
      <c r="DD1356" s="337"/>
      <c r="DE1356" s="337"/>
      <c r="DF1356" s="337"/>
      <c r="DG1356" s="337"/>
      <c r="DH1356" s="337"/>
      <c r="DI1356" s="337"/>
      <c r="DJ1356" s="337"/>
      <c r="DK1356" s="337"/>
      <c r="DL1356" s="337"/>
      <c r="DM1356"/>
      <c r="DN1356"/>
      <c r="DO1356"/>
      <c r="EA1356" s="333"/>
      <c r="EB1356" s="333"/>
      <c r="EC1356" s="333"/>
      <c r="ED1356" s="333"/>
      <c r="EE1356" s="333"/>
      <c r="EF1356" s="333"/>
      <c r="EG1356" s="333"/>
      <c r="EH1356" s="333"/>
      <c r="EJ1356" s="66"/>
      <c r="EL1356" s="66"/>
      <c r="EM1356" s="338"/>
    </row>
    <row r="1357" spans="1:143" s="83" customFormat="1">
      <c r="A1357" s="66"/>
      <c r="B1357" s="66"/>
      <c r="C1357" s="120"/>
      <c r="D1357" s="66"/>
      <c r="E1357" s="197"/>
      <c r="F1357" s="120"/>
      <c r="G1357" s="333"/>
      <c r="H1357" s="333"/>
      <c r="I1357" s="333"/>
      <c r="J1357" s="333"/>
      <c r="K1357" s="333"/>
      <c r="L1357" s="333"/>
      <c r="M1357" s="333"/>
      <c r="N1357" s="333"/>
      <c r="O1357" s="333"/>
      <c r="P1357" s="333"/>
      <c r="Q1357" s="333"/>
      <c r="R1357" s="333"/>
      <c r="S1357" s="333"/>
      <c r="T1357" s="333"/>
      <c r="U1357" s="333"/>
      <c r="V1357" s="333"/>
      <c r="W1357" s="333"/>
      <c r="X1357" s="333"/>
      <c r="Y1357" s="333"/>
      <c r="Z1357" s="333"/>
      <c r="AA1357" s="333"/>
      <c r="AB1357" s="333"/>
      <c r="AC1357" s="333"/>
      <c r="AD1357" s="333"/>
      <c r="AE1357" s="333"/>
      <c r="AF1357" s="333"/>
      <c r="AG1357" s="333"/>
      <c r="AH1357" s="333"/>
      <c r="AI1357" s="333"/>
      <c r="AJ1357" s="333"/>
      <c r="AK1357" s="333"/>
      <c r="AL1357" s="333"/>
      <c r="AM1357" s="333"/>
      <c r="AN1357" s="333"/>
      <c r="AO1357"/>
      <c r="AP1357"/>
      <c r="AQ1357"/>
      <c r="AR1357"/>
      <c r="AS1357" s="333"/>
      <c r="AT1357" s="333"/>
      <c r="AU1357" s="333"/>
      <c r="AV1357" s="333"/>
      <c r="AW1357" s="333"/>
      <c r="AX1357" s="333"/>
      <c r="AY1357" s="333"/>
      <c r="AZ1357" s="333"/>
      <c r="BA1357"/>
      <c r="BB1357"/>
      <c r="BC1357"/>
      <c r="BD1357"/>
      <c r="BE1357"/>
      <c r="BF1357"/>
      <c r="BG1357" s="333"/>
      <c r="BH1357" s="333"/>
      <c r="BI1357" s="333"/>
      <c r="BJ1357" s="333"/>
      <c r="BK1357" s="333"/>
      <c r="BL1357" s="333"/>
      <c r="BM1357" s="333"/>
      <c r="BN1357" s="333"/>
      <c r="BO1357" s="333"/>
      <c r="BP1357" s="333"/>
      <c r="BQ1357" s="333"/>
      <c r="BR1357" s="333"/>
      <c r="BS1357" s="333"/>
      <c r="BT1357" s="333"/>
      <c r="BU1357" s="333"/>
      <c r="BV1357" s="333"/>
      <c r="BW1357" s="333"/>
      <c r="BX1357" s="333"/>
      <c r="BY1357" s="333"/>
      <c r="BZ1357" s="333"/>
      <c r="CA1357" s="333"/>
      <c r="CB1357" s="333"/>
      <c r="CC1357" s="333"/>
      <c r="CD1357" s="333"/>
      <c r="CE1357" s="337"/>
      <c r="CF1357" s="337"/>
      <c r="CG1357" s="337"/>
      <c r="CH1357" s="337"/>
      <c r="CI1357" s="333"/>
      <c r="CJ1357" s="333"/>
      <c r="CK1357" s="333"/>
      <c r="CL1357" s="333"/>
      <c r="CM1357" s="333"/>
      <c r="CN1357" s="333"/>
      <c r="CO1357" s="333"/>
      <c r="CP1357" s="333"/>
      <c r="CQ1357" s="337"/>
      <c r="CR1357" s="337"/>
      <c r="CS1357" s="337"/>
      <c r="CT1357" s="337"/>
      <c r="CU1357" s="337"/>
      <c r="CV1357" s="337"/>
      <c r="CW1357" s="337"/>
      <c r="CX1357" s="337"/>
      <c r="CY1357" s="337"/>
      <c r="CZ1357" s="337"/>
      <c r="DA1357" s="337"/>
      <c r="DB1357" s="337"/>
      <c r="DC1357" s="337"/>
      <c r="DD1357" s="337"/>
      <c r="DE1357" s="337"/>
      <c r="DF1357" s="337"/>
      <c r="DG1357" s="337"/>
      <c r="DH1357" s="337"/>
      <c r="DI1357" s="337"/>
      <c r="DJ1357" s="337"/>
      <c r="DK1357" s="337"/>
      <c r="DL1357" s="337"/>
      <c r="DM1357"/>
      <c r="DN1357"/>
      <c r="DO1357"/>
      <c r="EA1357" s="333"/>
      <c r="EB1357" s="333"/>
      <c r="EC1357" s="333"/>
      <c r="ED1357" s="333"/>
      <c r="EE1357" s="333"/>
      <c r="EF1357" s="333"/>
      <c r="EG1357" s="333"/>
      <c r="EH1357" s="333"/>
      <c r="EJ1357" s="66"/>
      <c r="EL1357" s="66"/>
      <c r="EM1357" s="338"/>
    </row>
    <row r="1358" spans="1:143" s="83" customFormat="1">
      <c r="A1358" s="66"/>
      <c r="B1358" s="66"/>
      <c r="C1358" s="120"/>
      <c r="D1358" s="66"/>
      <c r="E1358" s="197"/>
      <c r="F1358" s="120"/>
      <c r="G1358" s="333"/>
      <c r="H1358" s="333"/>
      <c r="I1358" s="333"/>
      <c r="J1358" s="333"/>
      <c r="K1358" s="333"/>
      <c r="L1358" s="333"/>
      <c r="M1358" s="333"/>
      <c r="N1358" s="333"/>
      <c r="O1358" s="333"/>
      <c r="P1358" s="333"/>
      <c r="Q1358" s="333"/>
      <c r="R1358" s="333"/>
      <c r="S1358" s="333"/>
      <c r="T1358" s="333"/>
      <c r="U1358" s="333"/>
      <c r="V1358" s="333"/>
      <c r="W1358" s="333"/>
      <c r="X1358" s="333"/>
      <c r="Y1358" s="333"/>
      <c r="Z1358" s="333"/>
      <c r="AA1358" s="333"/>
      <c r="AB1358" s="333"/>
      <c r="AC1358" s="333"/>
      <c r="AD1358" s="333"/>
      <c r="AE1358" s="333"/>
      <c r="AF1358" s="333"/>
      <c r="AG1358" s="333"/>
      <c r="AH1358" s="333"/>
      <c r="AI1358" s="333"/>
      <c r="AJ1358" s="333"/>
      <c r="AK1358" s="333"/>
      <c r="AL1358" s="333"/>
      <c r="AM1358" s="333"/>
      <c r="AN1358" s="333"/>
      <c r="AO1358"/>
      <c r="AP1358"/>
      <c r="AQ1358"/>
      <c r="AR1358"/>
      <c r="AS1358" s="333"/>
      <c r="AT1358" s="333"/>
      <c r="AU1358" s="333"/>
      <c r="AV1358" s="333"/>
      <c r="AW1358" s="333"/>
      <c r="AX1358" s="333"/>
      <c r="AY1358" s="333"/>
      <c r="AZ1358" s="333"/>
      <c r="BA1358"/>
      <c r="BB1358"/>
      <c r="BC1358"/>
      <c r="BD1358"/>
      <c r="BE1358"/>
      <c r="BF1358"/>
      <c r="BG1358" s="333"/>
      <c r="BH1358" s="333"/>
      <c r="BI1358" s="333"/>
      <c r="BJ1358" s="333"/>
      <c r="BK1358" s="333"/>
      <c r="BL1358" s="333"/>
      <c r="BM1358" s="333"/>
      <c r="BN1358" s="333"/>
      <c r="BO1358" s="333"/>
      <c r="BP1358" s="333"/>
      <c r="BQ1358" s="333"/>
      <c r="BR1358" s="333"/>
      <c r="BS1358" s="333"/>
      <c r="BT1358" s="333"/>
      <c r="BU1358" s="333"/>
      <c r="BV1358" s="333"/>
      <c r="BW1358" s="333"/>
      <c r="BX1358" s="333"/>
      <c r="BY1358" s="333"/>
      <c r="BZ1358" s="333"/>
      <c r="CA1358" s="333"/>
      <c r="CB1358" s="333"/>
      <c r="CC1358" s="333"/>
      <c r="CD1358" s="333"/>
      <c r="CE1358" s="337"/>
      <c r="CF1358" s="337"/>
      <c r="CG1358" s="337"/>
      <c r="CH1358" s="337"/>
      <c r="CI1358" s="333"/>
      <c r="CJ1358" s="333"/>
      <c r="CK1358" s="333"/>
      <c r="CL1358" s="333"/>
      <c r="CM1358" s="333"/>
      <c r="CN1358" s="333"/>
      <c r="CO1358" s="333"/>
      <c r="CP1358" s="333"/>
      <c r="CQ1358" s="337"/>
      <c r="CR1358" s="337"/>
      <c r="CS1358" s="337"/>
      <c r="CT1358" s="337"/>
      <c r="CU1358" s="337"/>
      <c r="CV1358" s="337"/>
      <c r="CW1358" s="337"/>
      <c r="CX1358" s="337"/>
      <c r="CY1358" s="337"/>
      <c r="CZ1358" s="337"/>
      <c r="DA1358" s="337"/>
      <c r="DB1358" s="337"/>
      <c r="DC1358" s="337"/>
      <c r="DD1358" s="337"/>
      <c r="DE1358" s="337"/>
      <c r="DF1358" s="337"/>
      <c r="DG1358" s="337"/>
      <c r="DH1358" s="337"/>
      <c r="DI1358" s="337"/>
      <c r="DJ1358" s="337"/>
      <c r="DK1358" s="337"/>
      <c r="DL1358" s="337"/>
      <c r="DM1358"/>
      <c r="DN1358"/>
      <c r="DO1358"/>
      <c r="EA1358" s="333"/>
      <c r="EB1358" s="333"/>
      <c r="EC1358" s="333"/>
      <c r="ED1358" s="333"/>
      <c r="EE1358" s="333"/>
      <c r="EF1358" s="333"/>
      <c r="EG1358" s="333"/>
      <c r="EH1358" s="333"/>
      <c r="EJ1358" s="66"/>
      <c r="EL1358" s="66"/>
      <c r="EM1358" s="338"/>
    </row>
    <row r="1359" spans="1:143" s="83" customFormat="1">
      <c r="A1359" s="66"/>
      <c r="B1359" s="66"/>
      <c r="C1359" s="120"/>
      <c r="D1359" s="66"/>
      <c r="E1359" s="197"/>
      <c r="F1359" s="120"/>
      <c r="G1359" s="333"/>
      <c r="H1359" s="333"/>
      <c r="I1359" s="333"/>
      <c r="J1359" s="333"/>
      <c r="K1359" s="333"/>
      <c r="L1359" s="333"/>
      <c r="M1359" s="333"/>
      <c r="N1359" s="333"/>
      <c r="O1359" s="333"/>
      <c r="P1359" s="333"/>
      <c r="Q1359" s="333"/>
      <c r="R1359" s="333"/>
      <c r="S1359" s="333"/>
      <c r="T1359" s="333"/>
      <c r="U1359" s="333"/>
      <c r="V1359" s="333"/>
      <c r="W1359" s="333"/>
      <c r="X1359" s="333"/>
      <c r="Y1359" s="333"/>
      <c r="Z1359" s="333"/>
      <c r="AA1359" s="333"/>
      <c r="AB1359" s="333"/>
      <c r="AC1359" s="333"/>
      <c r="AD1359" s="333"/>
      <c r="AE1359" s="333"/>
      <c r="AF1359" s="333"/>
      <c r="AG1359" s="333"/>
      <c r="AH1359" s="333"/>
      <c r="AI1359" s="333"/>
      <c r="AJ1359" s="333"/>
      <c r="AK1359" s="333"/>
      <c r="AL1359" s="333"/>
      <c r="AM1359" s="333"/>
      <c r="AN1359" s="333"/>
      <c r="AO1359"/>
      <c r="AP1359"/>
      <c r="AQ1359"/>
      <c r="AR1359"/>
      <c r="AS1359" s="333"/>
      <c r="AT1359" s="333"/>
      <c r="AU1359" s="333"/>
      <c r="AV1359" s="333"/>
      <c r="AW1359" s="333"/>
      <c r="AX1359" s="333"/>
      <c r="AY1359" s="333"/>
      <c r="AZ1359" s="333"/>
      <c r="BA1359"/>
      <c r="BB1359"/>
      <c r="BC1359"/>
      <c r="BD1359"/>
      <c r="BE1359"/>
      <c r="BF1359"/>
      <c r="BG1359" s="333"/>
      <c r="BH1359" s="333"/>
      <c r="BI1359" s="333"/>
      <c r="BJ1359" s="333"/>
      <c r="BK1359" s="333"/>
      <c r="BL1359" s="333"/>
      <c r="BM1359" s="333"/>
      <c r="BN1359" s="333"/>
      <c r="BO1359" s="333"/>
      <c r="BP1359" s="333"/>
      <c r="BQ1359" s="333"/>
      <c r="BR1359" s="333"/>
      <c r="BS1359" s="333"/>
      <c r="BT1359" s="333"/>
      <c r="BU1359" s="333"/>
      <c r="BV1359" s="333"/>
      <c r="BW1359" s="333"/>
      <c r="BX1359" s="333"/>
      <c r="BY1359" s="333"/>
      <c r="BZ1359" s="333"/>
      <c r="CA1359" s="333"/>
      <c r="CB1359" s="333"/>
      <c r="CC1359" s="333"/>
      <c r="CD1359" s="333"/>
      <c r="CE1359" s="337"/>
      <c r="CF1359" s="337"/>
      <c r="CG1359" s="337"/>
      <c r="CH1359" s="337"/>
      <c r="CI1359" s="333"/>
      <c r="CJ1359" s="333"/>
      <c r="CK1359" s="333"/>
      <c r="CL1359" s="333"/>
      <c r="CM1359" s="333"/>
      <c r="CN1359" s="333"/>
      <c r="CO1359" s="333"/>
      <c r="CP1359" s="333"/>
      <c r="CQ1359" s="337"/>
      <c r="CR1359" s="337"/>
      <c r="CS1359" s="337"/>
      <c r="CT1359" s="337"/>
      <c r="CU1359" s="337"/>
      <c r="CV1359" s="337"/>
      <c r="CW1359" s="337"/>
      <c r="CX1359" s="337"/>
      <c r="CY1359" s="337"/>
      <c r="CZ1359" s="337"/>
      <c r="DA1359" s="337"/>
      <c r="DB1359" s="337"/>
      <c r="DC1359" s="337"/>
      <c r="DD1359" s="337"/>
      <c r="DE1359" s="337"/>
      <c r="DF1359" s="337"/>
      <c r="DG1359" s="337"/>
      <c r="DH1359" s="337"/>
      <c r="DI1359" s="337"/>
      <c r="DJ1359" s="337"/>
      <c r="DK1359" s="337"/>
      <c r="DL1359" s="337"/>
      <c r="DM1359"/>
      <c r="DN1359"/>
      <c r="DO1359"/>
      <c r="EA1359" s="333"/>
      <c r="EB1359" s="333"/>
      <c r="EC1359" s="333"/>
      <c r="ED1359" s="333"/>
      <c r="EE1359" s="333"/>
      <c r="EF1359" s="333"/>
      <c r="EG1359" s="333"/>
      <c r="EH1359" s="333"/>
      <c r="EJ1359" s="66"/>
      <c r="EL1359" s="66"/>
      <c r="EM1359" s="338"/>
    </row>
    <row r="1360" spans="1:143" s="83" customFormat="1">
      <c r="A1360" s="66"/>
      <c r="B1360" s="66"/>
      <c r="C1360" s="120"/>
      <c r="D1360" s="66"/>
      <c r="E1360" s="197"/>
      <c r="F1360" s="120"/>
      <c r="G1360" s="333"/>
      <c r="H1360" s="333"/>
      <c r="I1360" s="333"/>
      <c r="J1360" s="333"/>
      <c r="K1360" s="333"/>
      <c r="L1360" s="333"/>
      <c r="M1360" s="333"/>
      <c r="N1360" s="333"/>
      <c r="O1360" s="333"/>
      <c r="P1360" s="333"/>
      <c r="Q1360" s="333"/>
      <c r="R1360" s="333"/>
      <c r="S1360" s="333"/>
      <c r="T1360" s="333"/>
      <c r="U1360" s="333"/>
      <c r="V1360" s="333"/>
      <c r="W1360" s="333"/>
      <c r="X1360" s="333"/>
      <c r="Y1360" s="333"/>
      <c r="Z1360" s="333"/>
      <c r="AA1360" s="333"/>
      <c r="AB1360" s="333"/>
      <c r="AC1360" s="333"/>
      <c r="AD1360" s="333"/>
      <c r="AE1360" s="333"/>
      <c r="AF1360" s="333"/>
      <c r="AG1360" s="333"/>
      <c r="AH1360" s="333"/>
      <c r="AI1360" s="333"/>
      <c r="AJ1360" s="333"/>
      <c r="AK1360" s="333"/>
      <c r="AL1360" s="333"/>
      <c r="AM1360" s="333"/>
      <c r="AN1360" s="333"/>
      <c r="AO1360"/>
      <c r="AP1360"/>
      <c r="AQ1360"/>
      <c r="AR1360"/>
      <c r="AS1360" s="333"/>
      <c r="AT1360" s="333"/>
      <c r="AU1360" s="333"/>
      <c r="AV1360" s="333"/>
      <c r="AW1360" s="333"/>
      <c r="AX1360" s="333"/>
      <c r="AY1360" s="333"/>
      <c r="AZ1360" s="333"/>
      <c r="BA1360"/>
      <c r="BB1360"/>
      <c r="BC1360"/>
      <c r="BD1360"/>
      <c r="BE1360"/>
      <c r="BF1360"/>
      <c r="BG1360" s="333"/>
      <c r="BH1360" s="333"/>
      <c r="BI1360" s="333"/>
      <c r="BJ1360" s="333"/>
      <c r="BK1360" s="333"/>
      <c r="BL1360" s="333"/>
      <c r="BM1360" s="333"/>
      <c r="BN1360" s="333"/>
      <c r="BO1360" s="333"/>
      <c r="BP1360" s="333"/>
      <c r="BQ1360" s="333"/>
      <c r="BR1360" s="333"/>
      <c r="BS1360" s="333"/>
      <c r="BT1360" s="333"/>
      <c r="BU1360" s="333"/>
      <c r="BV1360" s="333"/>
      <c r="BW1360" s="333"/>
      <c r="BX1360" s="333"/>
      <c r="BY1360" s="333"/>
      <c r="BZ1360" s="333"/>
      <c r="CA1360" s="333"/>
      <c r="CB1360" s="333"/>
      <c r="CC1360" s="333"/>
      <c r="CD1360" s="333"/>
      <c r="CE1360" s="337"/>
      <c r="CF1360" s="337"/>
      <c r="CG1360" s="337"/>
      <c r="CH1360" s="337"/>
      <c r="CI1360" s="333"/>
      <c r="CJ1360" s="333"/>
      <c r="CK1360" s="333"/>
      <c r="CL1360" s="333"/>
      <c r="CM1360" s="333"/>
      <c r="CN1360" s="333"/>
      <c r="CO1360" s="333"/>
      <c r="CP1360" s="333"/>
      <c r="CQ1360" s="337"/>
      <c r="CR1360" s="337"/>
      <c r="CS1360" s="337"/>
      <c r="CT1360" s="337"/>
      <c r="CU1360" s="337"/>
      <c r="CV1360" s="337"/>
      <c r="CW1360" s="337"/>
      <c r="CX1360" s="337"/>
      <c r="CY1360" s="337"/>
      <c r="CZ1360" s="337"/>
      <c r="DA1360" s="337"/>
      <c r="DB1360" s="337"/>
      <c r="DC1360" s="337"/>
      <c r="DD1360" s="337"/>
      <c r="DE1360" s="337"/>
      <c r="DF1360" s="337"/>
      <c r="DG1360" s="337"/>
      <c r="DH1360" s="337"/>
      <c r="DI1360" s="337"/>
      <c r="DJ1360" s="337"/>
      <c r="DK1360" s="337"/>
      <c r="DL1360" s="337"/>
      <c r="DM1360"/>
      <c r="DN1360"/>
      <c r="DO1360"/>
      <c r="EA1360" s="333"/>
      <c r="EB1360" s="333"/>
      <c r="EC1360" s="333"/>
      <c r="ED1360" s="333"/>
      <c r="EE1360" s="333"/>
      <c r="EF1360" s="333"/>
      <c r="EG1360" s="333"/>
      <c r="EH1360" s="333"/>
      <c r="EJ1360" s="66"/>
      <c r="EL1360" s="66"/>
      <c r="EM1360" s="338"/>
    </row>
    <row r="1361" spans="1:143" s="83" customFormat="1">
      <c r="A1361" s="66"/>
      <c r="B1361" s="66"/>
      <c r="C1361" s="120"/>
      <c r="D1361" s="66"/>
      <c r="E1361" s="197"/>
      <c r="F1361" s="120"/>
      <c r="G1361" s="333"/>
      <c r="H1361" s="333"/>
      <c r="I1361" s="333"/>
      <c r="J1361" s="333"/>
      <c r="K1361" s="333"/>
      <c r="L1361" s="333"/>
      <c r="M1361" s="333"/>
      <c r="N1361" s="333"/>
      <c r="O1361" s="333"/>
      <c r="P1361" s="333"/>
      <c r="Q1361" s="333"/>
      <c r="R1361" s="333"/>
      <c r="S1361" s="333"/>
      <c r="T1361" s="333"/>
      <c r="U1361" s="333"/>
      <c r="V1361" s="333"/>
      <c r="W1361" s="333"/>
      <c r="X1361" s="333"/>
      <c r="Y1361" s="333"/>
      <c r="Z1361" s="333"/>
      <c r="AA1361" s="333"/>
      <c r="AB1361" s="333"/>
      <c r="AC1361" s="333"/>
      <c r="AD1361" s="333"/>
      <c r="AE1361" s="333"/>
      <c r="AF1361" s="333"/>
      <c r="AG1361" s="333"/>
      <c r="AH1361" s="333"/>
      <c r="AI1361" s="333"/>
      <c r="AJ1361" s="333"/>
      <c r="AK1361" s="333"/>
      <c r="AL1361" s="333"/>
      <c r="AM1361" s="333"/>
      <c r="AN1361" s="333"/>
      <c r="AO1361"/>
      <c r="AP1361"/>
      <c r="AQ1361"/>
      <c r="AR1361"/>
      <c r="AS1361" s="333"/>
      <c r="AT1361" s="333"/>
      <c r="AU1361" s="333"/>
      <c r="AV1361" s="333"/>
      <c r="AW1361" s="333"/>
      <c r="AX1361" s="333"/>
      <c r="AY1361" s="333"/>
      <c r="AZ1361" s="333"/>
      <c r="BA1361"/>
      <c r="BB1361"/>
      <c r="BC1361"/>
      <c r="BD1361"/>
      <c r="BE1361"/>
      <c r="BF1361"/>
      <c r="BG1361" s="333"/>
      <c r="BH1361" s="333"/>
      <c r="BI1361" s="333"/>
      <c r="BJ1361" s="333"/>
      <c r="BK1361" s="333"/>
      <c r="BL1361" s="333"/>
      <c r="BM1361" s="333"/>
      <c r="BN1361" s="333"/>
      <c r="BO1361" s="333"/>
      <c r="BP1361" s="333"/>
      <c r="BQ1361" s="333"/>
      <c r="BR1361" s="333"/>
      <c r="BS1361" s="333"/>
      <c r="BT1361" s="333"/>
      <c r="BU1361" s="333"/>
      <c r="BV1361" s="333"/>
      <c r="BW1361" s="333"/>
      <c r="BX1361" s="333"/>
      <c r="BY1361" s="333"/>
      <c r="BZ1361" s="333"/>
      <c r="CA1361" s="333"/>
      <c r="CB1361" s="333"/>
      <c r="CC1361" s="333"/>
      <c r="CD1361" s="333"/>
      <c r="CE1361" s="337"/>
      <c r="CF1361" s="337"/>
      <c r="CG1361" s="337"/>
      <c r="CH1361" s="337"/>
      <c r="CI1361" s="333"/>
      <c r="CJ1361" s="333"/>
      <c r="CK1361" s="333"/>
      <c r="CL1361" s="333"/>
      <c r="CM1361" s="333"/>
      <c r="CN1361" s="333"/>
      <c r="CO1361" s="333"/>
      <c r="CP1361" s="333"/>
      <c r="CQ1361" s="337"/>
      <c r="CR1361" s="337"/>
      <c r="CS1361" s="337"/>
      <c r="CT1361" s="337"/>
      <c r="CU1361" s="337"/>
      <c r="CV1361" s="337"/>
      <c r="CW1361" s="337"/>
      <c r="CX1361" s="337"/>
      <c r="CY1361" s="337"/>
      <c r="CZ1361" s="337"/>
      <c r="DA1361" s="337"/>
      <c r="DB1361" s="337"/>
      <c r="DC1361" s="337"/>
      <c r="DD1361" s="337"/>
      <c r="DE1361" s="337"/>
      <c r="DF1361" s="337"/>
      <c r="DG1361" s="337"/>
      <c r="DH1361" s="337"/>
      <c r="DI1361" s="337"/>
      <c r="DJ1361" s="337"/>
      <c r="DK1361" s="337"/>
      <c r="DL1361" s="337"/>
      <c r="DM1361"/>
      <c r="DN1361"/>
      <c r="DO1361"/>
      <c r="EA1361" s="333"/>
      <c r="EB1361" s="333"/>
      <c r="EC1361" s="333"/>
      <c r="ED1361" s="333"/>
      <c r="EE1361" s="333"/>
      <c r="EF1361" s="333"/>
      <c r="EG1361" s="333"/>
      <c r="EH1361" s="333"/>
      <c r="EJ1361" s="66"/>
      <c r="EL1361" s="66"/>
      <c r="EM1361" s="338"/>
    </row>
    <row r="1362" spans="1:143" s="83" customFormat="1">
      <c r="A1362" s="66"/>
      <c r="B1362" s="66"/>
      <c r="C1362" s="120"/>
      <c r="D1362" s="66"/>
      <c r="E1362" s="197"/>
      <c r="F1362" s="120"/>
      <c r="G1362" s="333"/>
      <c r="H1362" s="333"/>
      <c r="I1362" s="333"/>
      <c r="J1362" s="333"/>
      <c r="K1362" s="333"/>
      <c r="L1362" s="333"/>
      <c r="M1362" s="333"/>
      <c r="N1362" s="333"/>
      <c r="O1362" s="333"/>
      <c r="P1362" s="333"/>
      <c r="Q1362" s="333"/>
      <c r="R1362" s="333"/>
      <c r="S1362" s="333"/>
      <c r="T1362" s="333"/>
      <c r="U1362" s="333"/>
      <c r="V1362" s="333"/>
      <c r="W1362" s="333"/>
      <c r="X1362" s="333"/>
      <c r="Y1362" s="333"/>
      <c r="Z1362" s="333"/>
      <c r="AA1362" s="333"/>
      <c r="AB1362" s="333"/>
      <c r="AC1362" s="333"/>
      <c r="AD1362" s="333"/>
      <c r="AE1362" s="333"/>
      <c r="AF1362" s="333"/>
      <c r="AG1362" s="333"/>
      <c r="AH1362" s="333"/>
      <c r="AI1362" s="333"/>
      <c r="AJ1362" s="333"/>
      <c r="AK1362" s="333"/>
      <c r="AL1362" s="333"/>
      <c r="AM1362" s="333"/>
      <c r="AN1362" s="333"/>
      <c r="AO1362"/>
      <c r="AP1362"/>
      <c r="AQ1362"/>
      <c r="AR1362"/>
      <c r="AS1362" s="333"/>
      <c r="AT1362" s="333"/>
      <c r="AU1362" s="333"/>
      <c r="AV1362" s="333"/>
      <c r="AW1362" s="333"/>
      <c r="AX1362" s="333"/>
      <c r="AY1362" s="333"/>
      <c r="AZ1362" s="333"/>
      <c r="BA1362"/>
      <c r="BB1362"/>
      <c r="BC1362"/>
      <c r="BD1362"/>
      <c r="BE1362"/>
      <c r="BF1362"/>
      <c r="BG1362" s="333"/>
      <c r="BH1362" s="333"/>
      <c r="BI1362" s="333"/>
      <c r="BJ1362" s="333"/>
      <c r="BK1362" s="333"/>
      <c r="BL1362" s="333"/>
      <c r="BM1362" s="333"/>
      <c r="BN1362" s="333"/>
      <c r="BO1362" s="333"/>
      <c r="BP1362" s="333"/>
      <c r="BQ1362" s="333"/>
      <c r="BR1362" s="333"/>
      <c r="BS1362" s="333"/>
      <c r="BT1362" s="333"/>
      <c r="BU1362" s="333"/>
      <c r="BV1362" s="333"/>
      <c r="BW1362" s="333"/>
      <c r="BX1362" s="333"/>
      <c r="BY1362" s="333"/>
      <c r="BZ1362" s="333"/>
      <c r="CA1362" s="333"/>
      <c r="CB1362" s="333"/>
      <c r="CC1362" s="333"/>
      <c r="CD1362" s="333"/>
      <c r="CE1362" s="337"/>
      <c r="CF1362" s="337"/>
      <c r="CG1362" s="337"/>
      <c r="CH1362" s="337"/>
      <c r="CI1362" s="333"/>
      <c r="CJ1362" s="333"/>
      <c r="CK1362" s="333"/>
      <c r="CL1362" s="333"/>
      <c r="CM1362" s="333"/>
      <c r="CN1362" s="333"/>
      <c r="CO1362" s="333"/>
      <c r="CP1362" s="333"/>
      <c r="CQ1362" s="337"/>
      <c r="CR1362" s="337"/>
      <c r="CS1362" s="337"/>
      <c r="CT1362" s="337"/>
      <c r="CU1362" s="337"/>
      <c r="CV1362" s="337"/>
      <c r="CW1362" s="337"/>
      <c r="CX1362" s="337"/>
      <c r="CY1362" s="337"/>
      <c r="CZ1362" s="337"/>
      <c r="DA1362" s="337"/>
      <c r="DB1362" s="337"/>
      <c r="DC1362" s="337"/>
      <c r="DD1362" s="337"/>
      <c r="DE1362" s="337"/>
      <c r="DF1362" s="337"/>
      <c r="DG1362" s="337"/>
      <c r="DH1362" s="337"/>
      <c r="DI1362" s="337"/>
      <c r="DJ1362" s="337"/>
      <c r="DK1362" s="337"/>
      <c r="DL1362" s="337"/>
      <c r="DM1362"/>
      <c r="DN1362"/>
      <c r="DO1362"/>
      <c r="EA1362" s="333"/>
      <c r="EB1362" s="333"/>
      <c r="EC1362" s="333"/>
      <c r="ED1362" s="333"/>
      <c r="EE1362" s="333"/>
      <c r="EF1362" s="333"/>
      <c r="EG1362" s="333"/>
      <c r="EH1362" s="333"/>
      <c r="EJ1362" s="66"/>
      <c r="EL1362" s="66"/>
      <c r="EM1362" s="338"/>
    </row>
    <row r="1363" spans="1:143" s="83" customFormat="1">
      <c r="A1363" s="66"/>
      <c r="B1363" s="66"/>
      <c r="C1363" s="120"/>
      <c r="D1363" s="66"/>
      <c r="E1363" s="197"/>
      <c r="F1363" s="120"/>
      <c r="G1363" s="333"/>
      <c r="H1363" s="333"/>
      <c r="I1363" s="333"/>
      <c r="J1363" s="333"/>
      <c r="K1363" s="333"/>
      <c r="L1363" s="333"/>
      <c r="M1363" s="333"/>
      <c r="N1363" s="333"/>
      <c r="O1363" s="333"/>
      <c r="P1363" s="333"/>
      <c r="Q1363" s="333"/>
      <c r="R1363" s="333"/>
      <c r="S1363" s="333"/>
      <c r="T1363" s="333"/>
      <c r="U1363" s="333"/>
      <c r="V1363" s="333"/>
      <c r="W1363" s="333"/>
      <c r="X1363" s="333"/>
      <c r="Y1363" s="333"/>
      <c r="Z1363" s="333"/>
      <c r="AA1363" s="333"/>
      <c r="AB1363" s="333"/>
      <c r="AC1363" s="333"/>
      <c r="AD1363" s="333"/>
      <c r="AE1363" s="333"/>
      <c r="AF1363" s="333"/>
      <c r="AG1363" s="333"/>
      <c r="AH1363" s="333"/>
      <c r="AI1363" s="333"/>
      <c r="AJ1363" s="333"/>
      <c r="AK1363" s="333"/>
      <c r="AL1363" s="333"/>
      <c r="AM1363" s="333"/>
      <c r="AN1363" s="333"/>
      <c r="AO1363"/>
      <c r="AP1363"/>
      <c r="AQ1363"/>
      <c r="AR1363"/>
      <c r="AS1363" s="333"/>
      <c r="AT1363" s="333"/>
      <c r="AU1363" s="333"/>
      <c r="AV1363" s="333"/>
      <c r="AW1363" s="333"/>
      <c r="AX1363" s="333"/>
      <c r="AY1363" s="333"/>
      <c r="AZ1363" s="333"/>
      <c r="BA1363"/>
      <c r="BB1363"/>
      <c r="BC1363"/>
      <c r="BD1363"/>
      <c r="BE1363"/>
      <c r="BF1363"/>
      <c r="BG1363" s="333"/>
      <c r="BH1363" s="333"/>
      <c r="BI1363" s="333"/>
      <c r="BJ1363" s="333"/>
      <c r="BK1363" s="333"/>
      <c r="BL1363" s="333"/>
      <c r="BM1363" s="333"/>
      <c r="BN1363" s="333"/>
      <c r="BO1363" s="333"/>
      <c r="BP1363" s="333"/>
      <c r="BQ1363" s="333"/>
      <c r="BR1363" s="333"/>
      <c r="BS1363" s="333"/>
      <c r="BT1363" s="333"/>
      <c r="BU1363" s="333"/>
      <c r="BV1363" s="333"/>
      <c r="BW1363" s="333"/>
      <c r="BX1363" s="333"/>
      <c r="BY1363" s="333"/>
      <c r="BZ1363" s="333"/>
      <c r="CA1363" s="333"/>
      <c r="CB1363" s="333"/>
      <c r="CC1363" s="333"/>
      <c r="CD1363" s="333"/>
      <c r="CE1363" s="337"/>
      <c r="CF1363" s="337"/>
      <c r="CG1363" s="337"/>
      <c r="CH1363" s="337"/>
      <c r="CI1363" s="333"/>
      <c r="CJ1363" s="333"/>
      <c r="CK1363" s="333"/>
      <c r="CL1363" s="333"/>
      <c r="CM1363" s="333"/>
      <c r="CN1363" s="333"/>
      <c r="CO1363" s="333"/>
      <c r="CP1363" s="333"/>
      <c r="CQ1363" s="337"/>
      <c r="CR1363" s="337"/>
      <c r="CS1363" s="337"/>
      <c r="CT1363" s="337"/>
      <c r="CU1363" s="337"/>
      <c r="CV1363" s="337"/>
      <c r="CW1363" s="337"/>
      <c r="CX1363" s="337"/>
      <c r="CY1363" s="337"/>
      <c r="CZ1363" s="337"/>
      <c r="DA1363" s="337"/>
      <c r="DB1363" s="337"/>
      <c r="DC1363" s="337"/>
      <c r="DD1363" s="337"/>
      <c r="DE1363" s="337"/>
      <c r="DF1363" s="337"/>
      <c r="DG1363" s="337"/>
      <c r="DH1363" s="337"/>
      <c r="DI1363" s="337"/>
      <c r="DJ1363" s="337"/>
      <c r="DK1363" s="337"/>
      <c r="DL1363" s="337"/>
      <c r="DM1363"/>
      <c r="DN1363"/>
      <c r="DO1363"/>
      <c r="EA1363" s="333"/>
      <c r="EB1363" s="333"/>
      <c r="EC1363" s="333"/>
      <c r="ED1363" s="333"/>
      <c r="EE1363" s="333"/>
      <c r="EF1363" s="333"/>
      <c r="EG1363" s="333"/>
      <c r="EH1363" s="333"/>
      <c r="EJ1363" s="66"/>
      <c r="EL1363" s="66"/>
      <c r="EM1363" s="338"/>
    </row>
    <row r="1364" spans="1:143" s="83" customFormat="1">
      <c r="A1364" s="66"/>
      <c r="B1364" s="66"/>
      <c r="C1364" s="120"/>
      <c r="D1364" s="66"/>
      <c r="E1364" s="197"/>
      <c r="F1364" s="120"/>
      <c r="G1364" s="333"/>
      <c r="H1364" s="333"/>
      <c r="I1364" s="333"/>
      <c r="J1364" s="333"/>
      <c r="K1364" s="333"/>
      <c r="L1364" s="333"/>
      <c r="M1364" s="333"/>
      <c r="N1364" s="333"/>
      <c r="O1364" s="333"/>
      <c r="P1364" s="333"/>
      <c r="Q1364" s="333"/>
      <c r="R1364" s="333"/>
      <c r="S1364" s="333"/>
      <c r="T1364" s="333"/>
      <c r="U1364" s="333"/>
      <c r="V1364" s="333"/>
      <c r="W1364" s="333"/>
      <c r="X1364" s="333"/>
      <c r="Y1364" s="333"/>
      <c r="Z1364" s="333"/>
      <c r="AA1364" s="333"/>
      <c r="AB1364" s="333"/>
      <c r="AC1364" s="333"/>
      <c r="AD1364" s="333"/>
      <c r="AE1364" s="333"/>
      <c r="AF1364" s="333"/>
      <c r="AG1364" s="333"/>
      <c r="AH1364" s="333"/>
      <c r="AI1364" s="333"/>
      <c r="AJ1364" s="333"/>
      <c r="AK1364" s="333"/>
      <c r="AL1364" s="333"/>
      <c r="AM1364" s="333"/>
      <c r="AN1364" s="333"/>
      <c r="AO1364"/>
      <c r="AP1364"/>
      <c r="AQ1364"/>
      <c r="AR1364"/>
      <c r="AS1364" s="333"/>
      <c r="AT1364" s="333"/>
      <c r="AU1364" s="333"/>
      <c r="AV1364" s="333"/>
      <c r="AW1364" s="333"/>
      <c r="AX1364" s="333"/>
      <c r="AY1364" s="333"/>
      <c r="AZ1364" s="333"/>
      <c r="BA1364"/>
      <c r="BB1364"/>
      <c r="BC1364"/>
      <c r="BD1364"/>
      <c r="BE1364"/>
      <c r="BF1364"/>
      <c r="BG1364" s="333"/>
      <c r="BH1364" s="333"/>
      <c r="BI1364" s="333"/>
      <c r="BJ1364" s="333"/>
      <c r="BK1364" s="333"/>
      <c r="BL1364" s="333"/>
      <c r="BM1364" s="333"/>
      <c r="BN1364" s="333"/>
      <c r="BO1364" s="333"/>
      <c r="BP1364" s="333"/>
      <c r="BQ1364" s="333"/>
      <c r="BR1364" s="333"/>
      <c r="BS1364" s="333"/>
      <c r="BT1364" s="333"/>
      <c r="BU1364" s="333"/>
      <c r="BV1364" s="333"/>
      <c r="BW1364" s="333"/>
      <c r="BX1364" s="333"/>
      <c r="BY1364" s="333"/>
      <c r="BZ1364" s="333"/>
      <c r="CA1364" s="333"/>
      <c r="CB1364" s="333"/>
      <c r="CC1364" s="333"/>
      <c r="CD1364" s="333"/>
      <c r="CE1364" s="337"/>
      <c r="CF1364" s="337"/>
      <c r="CG1364" s="337"/>
      <c r="CH1364" s="337"/>
      <c r="CI1364" s="333"/>
      <c r="CJ1364" s="333"/>
      <c r="CK1364" s="333"/>
      <c r="CL1364" s="333"/>
      <c r="CM1364" s="333"/>
      <c r="CN1364" s="333"/>
      <c r="CO1364" s="333"/>
      <c r="CP1364" s="333"/>
      <c r="CQ1364" s="337"/>
      <c r="CR1364" s="337"/>
      <c r="CS1364" s="337"/>
      <c r="CT1364" s="337"/>
      <c r="CU1364" s="337"/>
      <c r="CV1364" s="337"/>
      <c r="CW1364" s="337"/>
      <c r="CX1364" s="337"/>
      <c r="CY1364" s="337"/>
      <c r="CZ1364" s="337"/>
      <c r="DA1364" s="337"/>
      <c r="DB1364" s="337"/>
      <c r="DC1364" s="337"/>
      <c r="DD1364" s="337"/>
      <c r="DE1364" s="337"/>
      <c r="DF1364" s="337"/>
      <c r="DG1364" s="337"/>
      <c r="DH1364" s="337"/>
      <c r="DI1364" s="337"/>
      <c r="DJ1364" s="337"/>
      <c r="DK1364" s="337"/>
      <c r="DL1364" s="337"/>
      <c r="DM1364"/>
      <c r="DN1364"/>
      <c r="DO1364"/>
      <c r="EA1364" s="333"/>
      <c r="EB1364" s="333"/>
      <c r="EC1364" s="333"/>
      <c r="ED1364" s="333"/>
      <c r="EE1364" s="333"/>
      <c r="EF1364" s="333"/>
      <c r="EG1364" s="333"/>
      <c r="EH1364" s="333"/>
      <c r="EJ1364" s="66"/>
      <c r="EL1364" s="66"/>
      <c r="EM1364" s="338"/>
    </row>
    <row r="1365" spans="1:143" s="83" customFormat="1">
      <c r="A1365" s="66"/>
      <c r="B1365" s="66"/>
      <c r="C1365" s="120"/>
      <c r="D1365" s="66"/>
      <c r="E1365" s="197"/>
      <c r="F1365" s="120"/>
      <c r="G1365" s="333"/>
      <c r="H1365" s="333"/>
      <c r="I1365" s="333"/>
      <c r="J1365" s="333"/>
      <c r="K1365" s="333"/>
      <c r="L1365" s="333"/>
      <c r="M1365" s="333"/>
      <c r="N1365" s="333"/>
      <c r="O1365" s="333"/>
      <c r="P1365" s="333"/>
      <c r="Q1365" s="333"/>
      <c r="R1365" s="333"/>
      <c r="S1365" s="333"/>
      <c r="T1365" s="333"/>
      <c r="U1365" s="333"/>
      <c r="V1365" s="333"/>
      <c r="W1365" s="333"/>
      <c r="X1365" s="333"/>
      <c r="Y1365" s="333"/>
      <c r="Z1365" s="333"/>
      <c r="AA1365" s="333"/>
      <c r="AB1365" s="333"/>
      <c r="AC1365" s="333"/>
      <c r="AD1365" s="333"/>
      <c r="AE1365" s="333"/>
      <c r="AF1365" s="333"/>
      <c r="AG1365" s="333"/>
      <c r="AH1365" s="333"/>
      <c r="AI1365" s="333"/>
      <c r="AJ1365" s="333"/>
      <c r="AK1365" s="333"/>
      <c r="AL1365" s="333"/>
      <c r="AM1365" s="333"/>
      <c r="AN1365" s="333"/>
      <c r="AO1365"/>
      <c r="AP1365"/>
      <c r="AQ1365"/>
      <c r="AR1365"/>
      <c r="AS1365" s="333"/>
      <c r="AT1365" s="333"/>
      <c r="AU1365" s="333"/>
      <c r="AV1365" s="333"/>
      <c r="AW1365" s="333"/>
      <c r="AX1365" s="333"/>
      <c r="AY1365" s="333"/>
      <c r="AZ1365" s="333"/>
      <c r="BA1365"/>
      <c r="BB1365"/>
      <c r="BC1365"/>
      <c r="BD1365"/>
      <c r="BE1365"/>
      <c r="BF1365"/>
      <c r="BG1365" s="333"/>
      <c r="BH1365" s="333"/>
      <c r="BI1365" s="333"/>
      <c r="BJ1365" s="333"/>
      <c r="BK1365" s="333"/>
      <c r="BL1365" s="333"/>
      <c r="BM1365" s="333"/>
      <c r="BN1365" s="333"/>
      <c r="BO1365" s="333"/>
      <c r="BP1365" s="333"/>
      <c r="BQ1365" s="333"/>
      <c r="BR1365" s="333"/>
      <c r="BS1365" s="333"/>
      <c r="BT1365" s="333"/>
      <c r="BU1365" s="333"/>
      <c r="BV1365" s="333"/>
      <c r="BW1365" s="333"/>
      <c r="BX1365" s="333"/>
      <c r="BY1365" s="333"/>
      <c r="BZ1365" s="333"/>
      <c r="CA1365" s="333"/>
      <c r="CB1365" s="333"/>
      <c r="CC1365" s="333"/>
      <c r="CD1365" s="333"/>
      <c r="CE1365" s="337"/>
      <c r="CF1365" s="337"/>
      <c r="CG1365" s="337"/>
      <c r="CH1365" s="337"/>
      <c r="CI1365" s="333"/>
      <c r="CJ1365" s="333"/>
      <c r="CK1365" s="333"/>
      <c r="CL1365" s="333"/>
      <c r="CM1365" s="333"/>
      <c r="CN1365" s="333"/>
      <c r="CO1365" s="333"/>
      <c r="CP1365" s="333"/>
      <c r="CQ1365" s="337"/>
      <c r="CR1365" s="337"/>
      <c r="CS1365" s="337"/>
      <c r="CT1365" s="337"/>
      <c r="CU1365" s="337"/>
      <c r="CV1365" s="337"/>
      <c r="CW1365" s="337"/>
      <c r="CX1365" s="337"/>
      <c r="CY1365" s="337"/>
      <c r="CZ1365" s="337"/>
      <c r="DA1365" s="337"/>
      <c r="DB1365" s="337"/>
      <c r="DC1365" s="337"/>
      <c r="DD1365" s="337"/>
      <c r="DE1365" s="337"/>
      <c r="DF1365" s="337"/>
      <c r="DG1365" s="337"/>
      <c r="DH1365" s="337"/>
      <c r="DI1365" s="337"/>
      <c r="DJ1365" s="337"/>
      <c r="DK1365" s="337"/>
      <c r="DL1365" s="337"/>
      <c r="DM1365"/>
      <c r="DN1365"/>
      <c r="DO1365"/>
      <c r="EA1365" s="333"/>
      <c r="EB1365" s="333"/>
      <c r="EC1365" s="333"/>
      <c r="ED1365" s="333"/>
      <c r="EE1365" s="333"/>
      <c r="EF1365" s="333"/>
      <c r="EG1365" s="333"/>
      <c r="EH1365" s="333"/>
      <c r="EJ1365" s="66"/>
      <c r="EL1365" s="66"/>
      <c r="EM1365" s="338"/>
    </row>
    <row r="1366" spans="1:143" s="83" customFormat="1">
      <c r="A1366" s="66"/>
      <c r="B1366" s="66"/>
      <c r="C1366" s="120"/>
      <c r="D1366" s="66"/>
      <c r="E1366" s="197"/>
      <c r="F1366" s="120"/>
      <c r="G1366" s="333"/>
      <c r="H1366" s="333"/>
      <c r="I1366" s="333"/>
      <c r="J1366" s="333"/>
      <c r="K1366" s="333"/>
      <c r="L1366" s="333"/>
      <c r="M1366" s="333"/>
      <c r="N1366" s="333"/>
      <c r="O1366" s="333"/>
      <c r="P1366" s="333"/>
      <c r="Q1366" s="333"/>
      <c r="R1366" s="333"/>
      <c r="S1366" s="333"/>
      <c r="T1366" s="333"/>
      <c r="U1366" s="333"/>
      <c r="V1366" s="333"/>
      <c r="W1366" s="333"/>
      <c r="X1366" s="333"/>
      <c r="Y1366" s="333"/>
      <c r="Z1366" s="333"/>
      <c r="AA1366" s="333"/>
      <c r="AB1366" s="333"/>
      <c r="AC1366" s="333"/>
      <c r="AD1366" s="333"/>
      <c r="AE1366" s="333"/>
      <c r="AF1366" s="333"/>
      <c r="AG1366" s="333"/>
      <c r="AH1366" s="333"/>
      <c r="AI1366" s="333"/>
      <c r="AJ1366" s="333"/>
      <c r="AK1366" s="333"/>
      <c r="AL1366" s="333"/>
      <c r="AM1366" s="333"/>
      <c r="AN1366" s="333"/>
      <c r="AO1366"/>
      <c r="AP1366"/>
      <c r="AQ1366"/>
      <c r="AR1366"/>
      <c r="AS1366" s="333"/>
      <c r="AT1366" s="333"/>
      <c r="AU1366" s="333"/>
      <c r="AV1366" s="333"/>
      <c r="AW1366" s="333"/>
      <c r="AX1366" s="333"/>
      <c r="AY1366" s="333"/>
      <c r="AZ1366" s="333"/>
      <c r="BA1366"/>
      <c r="BB1366"/>
      <c r="BC1366"/>
      <c r="BD1366"/>
      <c r="BE1366"/>
      <c r="BF1366"/>
      <c r="BG1366" s="333"/>
      <c r="BH1366" s="333"/>
      <c r="BI1366" s="333"/>
      <c r="BJ1366" s="333"/>
      <c r="BK1366" s="333"/>
      <c r="BL1366" s="333"/>
      <c r="BM1366" s="333"/>
      <c r="BN1366" s="333"/>
      <c r="BO1366" s="333"/>
      <c r="BP1366" s="333"/>
      <c r="BQ1366" s="333"/>
      <c r="BR1366" s="333"/>
      <c r="BS1366" s="333"/>
      <c r="BT1366" s="333"/>
      <c r="BU1366" s="333"/>
      <c r="BV1366" s="333"/>
      <c r="BW1366" s="333"/>
      <c r="BX1366" s="333"/>
      <c r="BY1366" s="333"/>
      <c r="BZ1366" s="333"/>
      <c r="CA1366" s="333"/>
      <c r="CB1366" s="333"/>
      <c r="CC1366" s="333"/>
      <c r="CD1366" s="333"/>
      <c r="CE1366" s="337"/>
      <c r="CF1366" s="337"/>
      <c r="CG1366" s="337"/>
      <c r="CH1366" s="337"/>
      <c r="CI1366" s="333"/>
      <c r="CJ1366" s="333"/>
      <c r="CK1366" s="333"/>
      <c r="CL1366" s="333"/>
      <c r="CM1366" s="333"/>
      <c r="CN1366" s="333"/>
      <c r="CO1366" s="333"/>
      <c r="CP1366" s="333"/>
      <c r="CQ1366" s="337"/>
      <c r="CR1366" s="337"/>
      <c r="CS1366" s="337"/>
      <c r="CT1366" s="337"/>
      <c r="CU1366" s="337"/>
      <c r="CV1366" s="337"/>
      <c r="CW1366" s="337"/>
      <c r="CX1366" s="337"/>
      <c r="CY1366" s="337"/>
      <c r="CZ1366" s="337"/>
      <c r="DA1366" s="337"/>
      <c r="DB1366" s="337"/>
      <c r="DC1366" s="337"/>
      <c r="DD1366" s="337"/>
      <c r="DE1366" s="337"/>
      <c r="DF1366" s="337"/>
      <c r="DG1366" s="337"/>
      <c r="DH1366" s="337"/>
      <c r="DI1366" s="337"/>
      <c r="DJ1366" s="337"/>
      <c r="DK1366" s="337"/>
      <c r="DL1366" s="337"/>
      <c r="DM1366"/>
      <c r="DN1366"/>
      <c r="DO1366"/>
      <c r="EA1366" s="333"/>
      <c r="EB1366" s="333"/>
      <c r="EC1366" s="333"/>
      <c r="ED1366" s="333"/>
      <c r="EE1366" s="333"/>
      <c r="EF1366" s="333"/>
      <c r="EG1366" s="333"/>
      <c r="EH1366" s="333"/>
      <c r="EJ1366" s="66"/>
      <c r="EL1366" s="66"/>
      <c r="EM1366" s="338"/>
    </row>
    <row r="1367" spans="1:143" s="83" customFormat="1">
      <c r="A1367" s="66"/>
      <c r="B1367" s="66"/>
      <c r="C1367" s="120"/>
      <c r="D1367" s="66"/>
      <c r="E1367" s="197"/>
      <c r="F1367" s="120"/>
      <c r="G1367" s="333"/>
      <c r="H1367" s="333"/>
      <c r="I1367" s="333"/>
      <c r="J1367" s="333"/>
      <c r="K1367" s="333"/>
      <c r="L1367" s="333"/>
      <c r="M1367" s="333"/>
      <c r="N1367" s="333"/>
      <c r="O1367" s="333"/>
      <c r="P1367" s="333"/>
      <c r="Q1367" s="333"/>
      <c r="R1367" s="333"/>
      <c r="S1367" s="333"/>
      <c r="T1367" s="333"/>
      <c r="U1367" s="333"/>
      <c r="V1367" s="333"/>
      <c r="W1367" s="333"/>
      <c r="X1367" s="333"/>
      <c r="Y1367" s="333"/>
      <c r="Z1367" s="333"/>
      <c r="AA1367" s="333"/>
      <c r="AB1367" s="333"/>
      <c r="AC1367" s="333"/>
      <c r="AD1367" s="333"/>
      <c r="AE1367" s="333"/>
      <c r="AF1367" s="333"/>
      <c r="AG1367" s="333"/>
      <c r="AH1367" s="333"/>
      <c r="AI1367" s="333"/>
      <c r="AJ1367" s="333"/>
      <c r="AK1367" s="333"/>
      <c r="AL1367" s="333"/>
      <c r="AM1367" s="333"/>
      <c r="AN1367" s="333"/>
      <c r="AO1367"/>
      <c r="AP1367"/>
      <c r="AQ1367"/>
      <c r="AR1367"/>
      <c r="AS1367" s="333"/>
      <c r="AT1367" s="333"/>
      <c r="AU1367" s="333"/>
      <c r="AV1367" s="333"/>
      <c r="AW1367" s="333"/>
      <c r="AX1367" s="333"/>
      <c r="AY1367" s="333"/>
      <c r="AZ1367" s="333"/>
      <c r="BA1367"/>
      <c r="BB1367"/>
      <c r="BC1367"/>
      <c r="BD1367"/>
      <c r="BE1367"/>
      <c r="BF1367"/>
      <c r="BG1367" s="333"/>
      <c r="BH1367" s="333"/>
      <c r="BI1367" s="333"/>
      <c r="BJ1367" s="333"/>
      <c r="BK1367" s="333"/>
      <c r="BL1367" s="333"/>
      <c r="BM1367" s="333"/>
      <c r="BN1367" s="333"/>
      <c r="BO1367" s="333"/>
      <c r="BP1367" s="333"/>
      <c r="BQ1367" s="333"/>
      <c r="BR1367" s="333"/>
      <c r="BS1367" s="333"/>
      <c r="BT1367" s="333"/>
      <c r="BU1367" s="333"/>
      <c r="BV1367" s="333"/>
      <c r="BW1367" s="333"/>
      <c r="BX1367" s="333"/>
      <c r="BY1367" s="333"/>
      <c r="BZ1367" s="333"/>
      <c r="CA1367" s="333"/>
      <c r="CB1367" s="333"/>
      <c r="CC1367" s="333"/>
      <c r="CD1367" s="333"/>
      <c r="CE1367" s="337"/>
      <c r="CF1367" s="337"/>
      <c r="CG1367" s="337"/>
      <c r="CH1367" s="337"/>
      <c r="CI1367" s="333"/>
      <c r="CJ1367" s="333"/>
      <c r="CK1367" s="333"/>
      <c r="CL1367" s="333"/>
      <c r="CM1367" s="333"/>
      <c r="CN1367" s="333"/>
      <c r="CO1367" s="333"/>
      <c r="CP1367" s="333"/>
      <c r="CQ1367" s="337"/>
      <c r="CR1367" s="337"/>
      <c r="CS1367" s="337"/>
      <c r="CT1367" s="337"/>
      <c r="CU1367" s="337"/>
      <c r="CV1367" s="337"/>
      <c r="CW1367" s="337"/>
      <c r="CX1367" s="337"/>
      <c r="CY1367" s="337"/>
      <c r="CZ1367" s="337"/>
      <c r="DA1367" s="337"/>
      <c r="DB1367" s="337"/>
      <c r="DC1367" s="337"/>
      <c r="DD1367" s="337"/>
      <c r="DE1367" s="337"/>
      <c r="DF1367" s="337"/>
      <c r="DG1367" s="337"/>
      <c r="DH1367" s="337"/>
      <c r="DI1367" s="337"/>
      <c r="DJ1367" s="337"/>
      <c r="DK1367" s="337"/>
      <c r="DL1367" s="337"/>
      <c r="DM1367"/>
      <c r="DN1367"/>
      <c r="DO1367"/>
      <c r="EA1367" s="333"/>
      <c r="EB1367" s="333"/>
      <c r="EC1367" s="333"/>
      <c r="ED1367" s="333"/>
      <c r="EE1367" s="333"/>
      <c r="EF1367" s="333"/>
      <c r="EG1367" s="333"/>
      <c r="EH1367" s="333"/>
      <c r="EJ1367" s="66"/>
      <c r="EL1367" s="66"/>
      <c r="EM1367" s="338"/>
    </row>
    <row r="1368" spans="1:143" s="83" customFormat="1">
      <c r="A1368" s="66"/>
      <c r="B1368" s="66"/>
      <c r="C1368" s="120"/>
      <c r="D1368" s="66"/>
      <c r="E1368" s="197"/>
      <c r="F1368" s="120"/>
      <c r="G1368" s="333"/>
      <c r="H1368" s="333"/>
      <c r="I1368" s="333"/>
      <c r="J1368" s="333"/>
      <c r="K1368" s="333"/>
      <c r="L1368" s="333"/>
      <c r="M1368" s="333"/>
      <c r="N1368" s="333"/>
      <c r="O1368" s="333"/>
      <c r="P1368" s="333"/>
      <c r="Q1368" s="333"/>
      <c r="R1368" s="333"/>
      <c r="S1368" s="333"/>
      <c r="T1368" s="333"/>
      <c r="U1368" s="333"/>
      <c r="V1368" s="333"/>
      <c r="W1368" s="333"/>
      <c r="X1368" s="333"/>
      <c r="Y1368" s="333"/>
      <c r="Z1368" s="333"/>
      <c r="AA1368" s="333"/>
      <c r="AB1368" s="333"/>
      <c r="AC1368" s="333"/>
      <c r="AD1368" s="333"/>
      <c r="AE1368" s="333"/>
      <c r="AF1368" s="333"/>
      <c r="AG1368" s="333"/>
      <c r="AH1368" s="333"/>
      <c r="AI1368" s="333"/>
      <c r="AJ1368" s="333"/>
      <c r="AK1368" s="333"/>
      <c r="AL1368" s="333"/>
      <c r="AM1368" s="333"/>
      <c r="AN1368" s="333"/>
      <c r="AO1368"/>
      <c r="AP1368"/>
      <c r="AQ1368"/>
      <c r="AR1368"/>
      <c r="AS1368" s="333"/>
      <c r="AT1368" s="333"/>
      <c r="AU1368" s="333"/>
      <c r="AV1368" s="333"/>
      <c r="AW1368" s="333"/>
      <c r="AX1368" s="333"/>
      <c r="AY1368" s="333"/>
      <c r="AZ1368" s="333"/>
      <c r="BA1368"/>
      <c r="BB1368"/>
      <c r="BC1368"/>
      <c r="BD1368"/>
      <c r="BE1368"/>
      <c r="BF1368"/>
      <c r="BG1368" s="333"/>
      <c r="BH1368" s="333"/>
      <c r="BI1368" s="333"/>
      <c r="BJ1368" s="333"/>
      <c r="BK1368" s="333"/>
      <c r="BL1368" s="333"/>
      <c r="BM1368" s="333"/>
      <c r="BN1368" s="333"/>
      <c r="BO1368" s="333"/>
      <c r="BP1368" s="333"/>
      <c r="BQ1368" s="333"/>
      <c r="BR1368" s="333"/>
      <c r="BS1368" s="333"/>
      <c r="BT1368" s="333"/>
      <c r="BU1368" s="333"/>
      <c r="BV1368" s="333"/>
      <c r="BW1368" s="333"/>
      <c r="BX1368" s="333"/>
      <c r="BY1368" s="333"/>
      <c r="BZ1368" s="333"/>
      <c r="CA1368" s="333"/>
      <c r="CB1368" s="333"/>
      <c r="CC1368" s="333"/>
      <c r="CD1368" s="333"/>
      <c r="CE1368" s="337"/>
      <c r="CF1368" s="337"/>
      <c r="CG1368" s="337"/>
      <c r="CH1368" s="337"/>
      <c r="CI1368" s="333"/>
      <c r="CJ1368" s="333"/>
      <c r="CK1368" s="333"/>
      <c r="CL1368" s="333"/>
      <c r="CM1368" s="333"/>
      <c r="CN1368" s="333"/>
      <c r="CO1368" s="333"/>
      <c r="CP1368" s="333"/>
      <c r="CQ1368" s="337"/>
      <c r="CR1368" s="337"/>
      <c r="CS1368" s="337"/>
      <c r="CT1368" s="337"/>
      <c r="CU1368" s="337"/>
      <c r="CV1368" s="337"/>
      <c r="CW1368" s="337"/>
      <c r="CX1368" s="337"/>
      <c r="CY1368" s="337"/>
      <c r="CZ1368" s="337"/>
      <c r="DA1368" s="337"/>
      <c r="DB1368" s="337"/>
      <c r="DC1368" s="337"/>
      <c r="DD1368" s="337"/>
      <c r="DE1368" s="337"/>
      <c r="DF1368" s="337"/>
      <c r="DG1368" s="337"/>
      <c r="DH1368" s="337"/>
      <c r="DI1368" s="337"/>
      <c r="DJ1368" s="337"/>
      <c r="DK1368" s="337"/>
      <c r="DL1368" s="337"/>
      <c r="DM1368"/>
      <c r="DN1368"/>
      <c r="DO1368"/>
      <c r="EA1368" s="333"/>
      <c r="EB1368" s="333"/>
      <c r="EC1368" s="333"/>
      <c r="ED1368" s="333"/>
      <c r="EE1368" s="333"/>
      <c r="EF1368" s="333"/>
      <c r="EG1368" s="333"/>
      <c r="EH1368" s="333"/>
      <c r="EJ1368" s="66"/>
      <c r="EL1368" s="66"/>
      <c r="EM1368" s="338"/>
    </row>
    <row r="1369" spans="1:143" s="83" customFormat="1">
      <c r="A1369" s="66"/>
      <c r="B1369" s="66"/>
      <c r="C1369" s="120"/>
      <c r="D1369" s="66"/>
      <c r="E1369" s="197"/>
      <c r="F1369" s="120"/>
      <c r="G1369" s="333"/>
      <c r="H1369" s="333"/>
      <c r="I1369" s="333"/>
      <c r="J1369" s="333"/>
      <c r="K1369" s="333"/>
      <c r="L1369" s="333"/>
      <c r="M1369" s="333"/>
      <c r="N1369" s="333"/>
      <c r="O1369" s="333"/>
      <c r="P1369" s="333"/>
      <c r="Q1369" s="333"/>
      <c r="R1369" s="333"/>
      <c r="S1369" s="333"/>
      <c r="T1369" s="333"/>
      <c r="U1369" s="333"/>
      <c r="V1369" s="333"/>
      <c r="W1369" s="333"/>
      <c r="X1369" s="333"/>
      <c r="Y1369" s="333"/>
      <c r="Z1369" s="333"/>
      <c r="AA1369" s="333"/>
      <c r="AB1369" s="333"/>
      <c r="AC1369" s="333"/>
      <c r="AD1369" s="333"/>
      <c r="AE1369" s="333"/>
      <c r="AF1369" s="333"/>
      <c r="AG1369" s="333"/>
      <c r="AH1369" s="333"/>
      <c r="AI1369" s="333"/>
      <c r="AJ1369" s="333"/>
      <c r="AK1369" s="333"/>
      <c r="AL1369" s="333"/>
      <c r="AM1369" s="333"/>
      <c r="AN1369" s="333"/>
      <c r="AO1369"/>
      <c r="AP1369"/>
      <c r="AQ1369"/>
      <c r="AR1369"/>
      <c r="AS1369" s="333"/>
      <c r="AT1369" s="333"/>
      <c r="AU1369" s="333"/>
      <c r="AV1369" s="333"/>
      <c r="AW1369" s="333"/>
      <c r="AX1369" s="333"/>
      <c r="AY1369" s="333"/>
      <c r="AZ1369" s="333"/>
      <c r="BA1369"/>
      <c r="BB1369"/>
      <c r="BC1369"/>
      <c r="BD1369"/>
      <c r="BE1369"/>
      <c r="BF1369"/>
      <c r="BG1369" s="333"/>
      <c r="BH1369" s="333"/>
      <c r="BI1369" s="333"/>
      <c r="BJ1369" s="333"/>
      <c r="BK1369" s="333"/>
      <c r="BL1369" s="333"/>
      <c r="BM1369" s="333"/>
      <c r="BN1369" s="333"/>
      <c r="BO1369" s="333"/>
      <c r="BP1369" s="333"/>
      <c r="BQ1369" s="333"/>
      <c r="BR1369" s="333"/>
      <c r="BS1369" s="333"/>
      <c r="BT1369" s="333"/>
      <c r="BU1369" s="333"/>
      <c r="BV1369" s="333"/>
      <c r="BW1369" s="333"/>
      <c r="BX1369" s="333"/>
      <c r="BY1369" s="333"/>
      <c r="BZ1369" s="333"/>
      <c r="CA1369" s="333"/>
      <c r="CB1369" s="333"/>
      <c r="CC1369" s="333"/>
      <c r="CD1369" s="333"/>
      <c r="CE1369" s="337"/>
      <c r="CF1369" s="337"/>
      <c r="CG1369" s="337"/>
      <c r="CH1369" s="337"/>
      <c r="CI1369" s="333"/>
      <c r="CJ1369" s="333"/>
      <c r="CK1369" s="333"/>
      <c r="CL1369" s="333"/>
      <c r="CM1369" s="333"/>
      <c r="CN1369" s="333"/>
      <c r="CO1369" s="333"/>
      <c r="CP1369" s="333"/>
      <c r="CQ1369" s="337"/>
      <c r="CR1369" s="337"/>
      <c r="CS1369" s="337"/>
      <c r="CT1369" s="337"/>
      <c r="CU1369" s="337"/>
      <c r="CV1369" s="337"/>
      <c r="CW1369" s="337"/>
      <c r="CX1369" s="337"/>
      <c r="CY1369" s="337"/>
      <c r="CZ1369" s="337"/>
      <c r="DA1369" s="337"/>
      <c r="DB1369" s="337"/>
      <c r="DC1369" s="337"/>
      <c r="DD1369" s="337"/>
      <c r="DE1369" s="337"/>
      <c r="DF1369" s="337"/>
      <c r="DG1369" s="337"/>
      <c r="DH1369" s="337"/>
      <c r="DI1369" s="337"/>
      <c r="DJ1369" s="337"/>
      <c r="DK1369" s="337"/>
      <c r="DL1369" s="337"/>
      <c r="DM1369"/>
      <c r="DN1369"/>
      <c r="DO1369"/>
      <c r="EA1369" s="333"/>
      <c r="EB1369" s="333"/>
      <c r="EC1369" s="333"/>
      <c r="ED1369" s="333"/>
      <c r="EE1369" s="333"/>
      <c r="EF1369" s="333"/>
      <c r="EG1369" s="333"/>
      <c r="EH1369" s="333"/>
      <c r="EJ1369" s="66"/>
      <c r="EL1369" s="66"/>
      <c r="EM1369" s="338"/>
    </row>
    <row r="1370" spans="1:143" s="83" customFormat="1">
      <c r="A1370" s="66"/>
      <c r="B1370" s="66"/>
      <c r="C1370" s="120"/>
      <c r="D1370" s="66"/>
      <c r="E1370" s="197"/>
      <c r="F1370" s="120"/>
      <c r="G1370" s="333"/>
      <c r="H1370" s="333"/>
      <c r="I1370" s="333"/>
      <c r="J1370" s="333"/>
      <c r="K1370" s="333"/>
      <c r="L1370" s="333"/>
      <c r="M1370" s="333"/>
      <c r="N1370" s="333"/>
      <c r="O1370" s="333"/>
      <c r="P1370" s="333"/>
      <c r="Q1370" s="333"/>
      <c r="R1370" s="333"/>
      <c r="S1370" s="333"/>
      <c r="T1370" s="333"/>
      <c r="U1370" s="333"/>
      <c r="V1370" s="333"/>
      <c r="W1370" s="333"/>
      <c r="X1370" s="333"/>
      <c r="Y1370" s="333"/>
      <c r="Z1370" s="333"/>
      <c r="AA1370" s="333"/>
      <c r="AB1370" s="333"/>
      <c r="AC1370" s="333"/>
      <c r="AD1370" s="333"/>
      <c r="AE1370" s="333"/>
      <c r="AF1370" s="333"/>
      <c r="AG1370" s="333"/>
      <c r="AH1370" s="333"/>
      <c r="AI1370" s="333"/>
      <c r="AJ1370" s="333"/>
      <c r="AK1370" s="333"/>
      <c r="AL1370" s="333"/>
      <c r="AM1370" s="333"/>
      <c r="AN1370" s="333"/>
      <c r="AO1370"/>
      <c r="AP1370"/>
      <c r="AQ1370"/>
      <c r="AR1370"/>
      <c r="AS1370" s="333"/>
      <c r="AT1370" s="333"/>
      <c r="AU1370" s="333"/>
      <c r="AV1370" s="333"/>
      <c r="AW1370" s="333"/>
      <c r="AX1370" s="333"/>
      <c r="AY1370" s="333"/>
      <c r="AZ1370" s="333"/>
      <c r="BA1370"/>
      <c r="BB1370"/>
      <c r="BC1370"/>
      <c r="BD1370"/>
      <c r="BE1370"/>
      <c r="BF1370"/>
      <c r="BG1370" s="333"/>
      <c r="BH1370" s="333"/>
      <c r="BI1370" s="333"/>
      <c r="BJ1370" s="333"/>
      <c r="BK1370" s="333"/>
      <c r="BL1370" s="333"/>
      <c r="BM1370" s="333"/>
      <c r="BN1370" s="333"/>
      <c r="BO1370" s="333"/>
      <c r="BP1370" s="333"/>
      <c r="BQ1370" s="333"/>
      <c r="BR1370" s="333"/>
      <c r="BS1370" s="333"/>
      <c r="BT1370" s="333"/>
      <c r="BU1370" s="333"/>
      <c r="BV1370" s="333"/>
      <c r="BW1370" s="333"/>
      <c r="BX1370" s="333"/>
      <c r="BY1370" s="333"/>
      <c r="BZ1370" s="333"/>
      <c r="CA1370" s="333"/>
      <c r="CB1370" s="333"/>
      <c r="CC1370" s="333"/>
      <c r="CD1370" s="333"/>
      <c r="CE1370" s="337"/>
      <c r="CF1370" s="337"/>
      <c r="CG1370" s="337"/>
      <c r="CH1370" s="337"/>
      <c r="CI1370" s="333"/>
      <c r="CJ1370" s="333"/>
      <c r="CK1370" s="333"/>
      <c r="CL1370" s="333"/>
      <c r="CM1370" s="333"/>
      <c r="CN1370" s="333"/>
      <c r="CO1370" s="333"/>
      <c r="CP1370" s="333"/>
      <c r="CQ1370" s="337"/>
      <c r="CR1370" s="337"/>
      <c r="CS1370" s="337"/>
      <c r="CT1370" s="337"/>
      <c r="CU1370" s="337"/>
      <c r="CV1370" s="337"/>
      <c r="CW1370" s="337"/>
      <c r="CX1370" s="337"/>
      <c r="CY1370" s="337"/>
      <c r="CZ1370" s="337"/>
      <c r="DA1370" s="337"/>
      <c r="DB1370" s="337"/>
      <c r="DC1370" s="337"/>
      <c r="DD1370" s="337"/>
      <c r="DE1370" s="337"/>
      <c r="DF1370" s="337"/>
      <c r="DG1370" s="337"/>
      <c r="DH1370" s="337"/>
      <c r="DI1370" s="337"/>
      <c r="DJ1370" s="337"/>
      <c r="DK1370" s="337"/>
      <c r="DL1370" s="337"/>
      <c r="DM1370"/>
      <c r="DN1370"/>
      <c r="DO1370"/>
      <c r="EA1370" s="333"/>
      <c r="EB1370" s="333"/>
      <c r="EC1370" s="333"/>
      <c r="ED1370" s="333"/>
      <c r="EE1370" s="333"/>
      <c r="EF1370" s="333"/>
      <c r="EG1370" s="333"/>
      <c r="EH1370" s="333"/>
      <c r="EJ1370" s="66"/>
      <c r="EL1370" s="66"/>
      <c r="EM1370" s="338"/>
    </row>
    <row r="1371" spans="1:143" s="83" customFormat="1">
      <c r="A1371" s="66"/>
      <c r="B1371" s="66"/>
      <c r="C1371" s="120"/>
      <c r="D1371" s="66"/>
      <c r="E1371" s="197"/>
      <c r="F1371" s="120"/>
      <c r="G1371" s="333"/>
      <c r="H1371" s="333"/>
      <c r="I1371" s="333"/>
      <c r="J1371" s="333"/>
      <c r="K1371" s="333"/>
      <c r="L1371" s="333"/>
      <c r="M1371" s="333"/>
      <c r="N1371" s="333"/>
      <c r="O1371" s="333"/>
      <c r="P1371" s="333"/>
      <c r="Q1371" s="333"/>
      <c r="R1371" s="333"/>
      <c r="S1371" s="333"/>
      <c r="T1371" s="333"/>
      <c r="U1371" s="333"/>
      <c r="V1371" s="333"/>
      <c r="W1371" s="333"/>
      <c r="X1371" s="333"/>
      <c r="Y1371" s="333"/>
      <c r="Z1371" s="333"/>
      <c r="AA1371" s="333"/>
      <c r="AB1371" s="333"/>
      <c r="AC1371" s="333"/>
      <c r="AD1371" s="333"/>
      <c r="AE1371" s="333"/>
      <c r="AF1371" s="333"/>
      <c r="AG1371" s="333"/>
      <c r="AH1371" s="333"/>
      <c r="AI1371" s="333"/>
      <c r="AJ1371" s="333"/>
      <c r="AK1371" s="333"/>
      <c r="AL1371" s="333"/>
      <c r="AM1371" s="333"/>
      <c r="AN1371" s="333"/>
      <c r="AO1371"/>
      <c r="AP1371"/>
      <c r="AQ1371"/>
      <c r="AR1371"/>
      <c r="AS1371" s="333"/>
      <c r="AT1371" s="333"/>
      <c r="AU1371" s="333"/>
      <c r="AV1371" s="333"/>
      <c r="AW1371" s="333"/>
      <c r="AX1371" s="333"/>
      <c r="AY1371" s="333"/>
      <c r="AZ1371" s="333"/>
      <c r="BA1371"/>
      <c r="BB1371"/>
      <c r="BC1371"/>
      <c r="BD1371"/>
      <c r="BE1371"/>
      <c r="BF1371"/>
      <c r="BG1371" s="333"/>
      <c r="BH1371" s="333"/>
      <c r="BI1371" s="333"/>
      <c r="BJ1371" s="333"/>
      <c r="BK1371" s="333"/>
      <c r="BL1371" s="333"/>
      <c r="BM1371" s="333"/>
      <c r="BN1371" s="333"/>
      <c r="BO1371" s="333"/>
      <c r="BP1371" s="333"/>
      <c r="BQ1371" s="333"/>
      <c r="BR1371" s="333"/>
      <c r="BS1371" s="333"/>
      <c r="BT1371" s="333"/>
      <c r="BU1371" s="333"/>
      <c r="BV1371" s="333"/>
      <c r="BW1371" s="333"/>
      <c r="BX1371" s="333"/>
      <c r="BY1371" s="333"/>
      <c r="BZ1371" s="333"/>
      <c r="CA1371" s="333"/>
      <c r="CB1371" s="333"/>
      <c r="CC1371" s="333"/>
      <c r="CD1371" s="333"/>
      <c r="CE1371" s="337"/>
      <c r="CF1371" s="337"/>
      <c r="CG1371" s="337"/>
      <c r="CH1371" s="337"/>
      <c r="CI1371" s="333"/>
      <c r="CJ1371" s="333"/>
      <c r="CK1371" s="333"/>
      <c r="CL1371" s="333"/>
      <c r="CM1371" s="333"/>
      <c r="CN1371" s="333"/>
      <c r="CO1371" s="333"/>
      <c r="CP1371" s="333"/>
      <c r="CQ1371" s="337"/>
      <c r="CR1371" s="337"/>
      <c r="CS1371" s="337"/>
      <c r="CT1371" s="337"/>
      <c r="CU1371" s="337"/>
      <c r="CV1371" s="337"/>
      <c r="CW1371" s="337"/>
      <c r="CX1371" s="337"/>
      <c r="CY1371" s="337"/>
      <c r="CZ1371" s="337"/>
      <c r="DA1371" s="337"/>
      <c r="DB1371" s="337"/>
      <c r="DC1371" s="337"/>
      <c r="DD1371" s="337"/>
      <c r="DE1371" s="337"/>
      <c r="DF1371" s="337"/>
      <c r="DG1371" s="337"/>
      <c r="DH1371" s="337"/>
      <c r="DI1371" s="337"/>
      <c r="DJ1371" s="337"/>
      <c r="DK1371" s="337"/>
      <c r="DL1371" s="337"/>
      <c r="DM1371"/>
      <c r="DN1371"/>
      <c r="DO1371"/>
      <c r="EA1371" s="333"/>
      <c r="EB1371" s="333"/>
      <c r="EC1371" s="333"/>
      <c r="ED1371" s="333"/>
      <c r="EE1371" s="333"/>
      <c r="EF1371" s="333"/>
      <c r="EG1371" s="333"/>
      <c r="EH1371" s="333"/>
      <c r="EJ1371" s="66"/>
      <c r="EL1371" s="66"/>
      <c r="EM1371" s="338"/>
    </row>
    <row r="1372" spans="1:143" s="83" customFormat="1">
      <c r="A1372" s="66"/>
      <c r="B1372" s="66"/>
      <c r="C1372" s="120"/>
      <c r="D1372" s="66"/>
      <c r="E1372" s="197"/>
      <c r="F1372" s="120"/>
      <c r="G1372" s="333"/>
      <c r="H1372" s="333"/>
      <c r="I1372" s="333"/>
      <c r="J1372" s="333"/>
      <c r="K1372" s="333"/>
      <c r="L1372" s="333"/>
      <c r="M1372" s="333"/>
      <c r="N1372" s="333"/>
      <c r="O1372" s="333"/>
      <c r="P1372" s="333"/>
      <c r="Q1372" s="333"/>
      <c r="R1372" s="333"/>
      <c r="S1372" s="333"/>
      <c r="T1372" s="333"/>
      <c r="U1372" s="333"/>
      <c r="V1372" s="333"/>
      <c r="W1372" s="333"/>
      <c r="X1372" s="333"/>
      <c r="Y1372" s="333"/>
      <c r="Z1372" s="333"/>
      <c r="AA1372" s="333"/>
      <c r="AB1372" s="333"/>
      <c r="AC1372" s="333"/>
      <c r="AD1372" s="333"/>
      <c r="AE1372" s="333"/>
      <c r="AF1372" s="333"/>
      <c r="AG1372" s="333"/>
      <c r="AH1372" s="333"/>
      <c r="AI1372" s="333"/>
      <c r="AJ1372" s="333"/>
      <c r="AK1372" s="333"/>
      <c r="AL1372" s="333"/>
      <c r="AM1372" s="333"/>
      <c r="AN1372" s="333"/>
      <c r="AO1372"/>
      <c r="AP1372"/>
      <c r="AQ1372"/>
      <c r="AR1372"/>
      <c r="AS1372" s="333"/>
      <c r="AT1372" s="333"/>
      <c r="AU1372" s="333"/>
      <c r="AV1372" s="333"/>
      <c r="AW1372" s="333"/>
      <c r="AX1372" s="333"/>
      <c r="AY1372" s="333"/>
      <c r="AZ1372" s="333"/>
      <c r="BA1372"/>
      <c r="BB1372"/>
      <c r="BC1372"/>
      <c r="BD1372"/>
      <c r="BE1372"/>
      <c r="BF1372"/>
      <c r="BG1372" s="333"/>
      <c r="BH1372" s="333"/>
      <c r="BI1372" s="333"/>
      <c r="BJ1372" s="333"/>
      <c r="BK1372" s="333"/>
      <c r="BL1372" s="333"/>
      <c r="BM1372" s="333"/>
      <c r="BN1372" s="333"/>
      <c r="BO1372" s="333"/>
      <c r="BP1372" s="333"/>
      <c r="BQ1372" s="333"/>
      <c r="BR1372" s="333"/>
      <c r="BS1372" s="333"/>
      <c r="BT1372" s="333"/>
      <c r="BU1372" s="333"/>
      <c r="BV1372" s="333"/>
      <c r="BW1372" s="333"/>
      <c r="BX1372" s="333"/>
      <c r="BY1372" s="333"/>
      <c r="BZ1372" s="333"/>
      <c r="CA1372" s="333"/>
      <c r="CB1372" s="333"/>
      <c r="CC1372" s="333"/>
      <c r="CD1372" s="333"/>
      <c r="CE1372" s="337"/>
      <c r="CF1372" s="337"/>
      <c r="CG1372" s="337"/>
      <c r="CH1372" s="337"/>
      <c r="CI1372" s="333"/>
      <c r="CJ1372" s="333"/>
      <c r="CK1372" s="333"/>
      <c r="CL1372" s="333"/>
      <c r="CM1372" s="333"/>
      <c r="CN1372" s="333"/>
      <c r="CO1372" s="333"/>
      <c r="CP1372" s="333"/>
      <c r="CQ1372" s="337"/>
      <c r="CR1372" s="337"/>
      <c r="CS1372" s="337"/>
      <c r="CT1372" s="337"/>
      <c r="CU1372" s="337"/>
      <c r="CV1372" s="337"/>
      <c r="CW1372" s="337"/>
      <c r="CX1372" s="337"/>
      <c r="CY1372" s="337"/>
      <c r="CZ1372" s="337"/>
      <c r="DA1372" s="337"/>
      <c r="DB1372" s="337"/>
      <c r="DC1372" s="337"/>
      <c r="DD1372" s="337"/>
      <c r="DE1372" s="337"/>
      <c r="DF1372" s="337"/>
      <c r="DG1372" s="337"/>
      <c r="DH1372" s="337"/>
      <c r="DI1372" s="337"/>
      <c r="DJ1372" s="337"/>
      <c r="DK1372" s="337"/>
      <c r="DL1372" s="337"/>
      <c r="DM1372"/>
      <c r="DN1372"/>
      <c r="DO1372"/>
      <c r="EA1372" s="333"/>
      <c r="EB1372" s="333"/>
      <c r="EC1372" s="333"/>
      <c r="ED1372" s="333"/>
      <c r="EE1372" s="333"/>
      <c r="EF1372" s="333"/>
      <c r="EG1372" s="333"/>
      <c r="EH1372" s="333"/>
      <c r="EJ1372" s="66"/>
      <c r="EL1372" s="66"/>
      <c r="EM1372" s="338"/>
    </row>
    <row r="1373" spans="1:143" s="83" customFormat="1">
      <c r="A1373" s="66"/>
      <c r="B1373" s="66"/>
      <c r="C1373" s="120"/>
      <c r="D1373" s="66"/>
      <c r="E1373" s="197"/>
      <c r="F1373" s="120"/>
      <c r="G1373" s="333"/>
      <c r="H1373" s="333"/>
      <c r="I1373" s="333"/>
      <c r="J1373" s="333"/>
      <c r="K1373" s="333"/>
      <c r="L1373" s="333"/>
      <c r="M1373" s="333"/>
      <c r="N1373" s="333"/>
      <c r="O1373" s="333"/>
      <c r="P1373" s="333"/>
      <c r="Q1373" s="333"/>
      <c r="R1373" s="333"/>
      <c r="S1373" s="333"/>
      <c r="T1373" s="333"/>
      <c r="U1373" s="333"/>
      <c r="V1373" s="333"/>
      <c r="W1373" s="333"/>
      <c r="X1373" s="333"/>
      <c r="Y1373" s="333"/>
      <c r="Z1373" s="333"/>
      <c r="AA1373" s="333"/>
      <c r="AB1373" s="333"/>
      <c r="AC1373" s="333"/>
      <c r="AD1373" s="333"/>
      <c r="AE1373" s="333"/>
      <c r="AF1373" s="333"/>
      <c r="AG1373" s="333"/>
      <c r="AH1373" s="333"/>
      <c r="AI1373" s="333"/>
      <c r="AJ1373" s="333"/>
      <c r="AK1373" s="333"/>
      <c r="AL1373" s="333"/>
      <c r="AM1373" s="333"/>
      <c r="AN1373" s="333"/>
      <c r="AO1373"/>
      <c r="AP1373"/>
      <c r="AQ1373"/>
      <c r="AR1373"/>
      <c r="AS1373" s="333"/>
      <c r="AT1373" s="333"/>
      <c r="AU1373" s="333"/>
      <c r="AV1373" s="333"/>
      <c r="AW1373" s="333"/>
      <c r="AX1373" s="333"/>
      <c r="AY1373" s="333"/>
      <c r="AZ1373" s="333"/>
      <c r="BA1373"/>
      <c r="BB1373"/>
      <c r="BC1373"/>
      <c r="BD1373"/>
      <c r="BE1373"/>
      <c r="BF1373"/>
      <c r="BG1373" s="333"/>
      <c r="BH1373" s="333"/>
      <c r="BI1373" s="333"/>
      <c r="BJ1373" s="333"/>
      <c r="BK1373" s="333"/>
      <c r="BL1373" s="333"/>
      <c r="BM1373" s="333"/>
      <c r="BN1373" s="333"/>
      <c r="BO1373" s="333"/>
      <c r="BP1373" s="333"/>
      <c r="BQ1373" s="333"/>
      <c r="BR1373" s="333"/>
      <c r="BS1373" s="333"/>
      <c r="BT1373" s="333"/>
      <c r="BU1373" s="333"/>
      <c r="BV1373" s="333"/>
      <c r="BW1373" s="333"/>
      <c r="BX1373" s="333"/>
      <c r="BY1373" s="333"/>
      <c r="BZ1373" s="333"/>
      <c r="CA1373" s="333"/>
      <c r="CB1373" s="333"/>
      <c r="CC1373" s="333"/>
      <c r="CD1373" s="333"/>
      <c r="CE1373" s="337"/>
      <c r="CF1373" s="337"/>
      <c r="CG1373" s="337"/>
      <c r="CH1373" s="337"/>
      <c r="CI1373" s="333"/>
      <c r="CJ1373" s="333"/>
      <c r="CK1373" s="333"/>
      <c r="CL1373" s="333"/>
      <c r="CM1373" s="333"/>
      <c r="CN1373" s="333"/>
      <c r="CO1373" s="333"/>
      <c r="CP1373" s="333"/>
      <c r="CQ1373" s="337"/>
      <c r="CR1373" s="337"/>
      <c r="CS1373" s="337"/>
      <c r="CT1373" s="337"/>
      <c r="CU1373" s="337"/>
      <c r="CV1373" s="337"/>
      <c r="CW1373" s="337"/>
      <c r="CX1373" s="337"/>
      <c r="CY1373" s="337"/>
      <c r="CZ1373" s="337"/>
      <c r="DA1373" s="337"/>
      <c r="DB1373" s="337"/>
      <c r="DC1373" s="337"/>
      <c r="DD1373" s="337"/>
      <c r="DE1373" s="337"/>
      <c r="DF1373" s="337"/>
      <c r="DG1373" s="337"/>
      <c r="DH1373" s="337"/>
      <c r="DI1373" s="337"/>
      <c r="DJ1373" s="337"/>
      <c r="DK1373" s="337"/>
      <c r="DL1373" s="337"/>
      <c r="DM1373"/>
      <c r="DN1373"/>
      <c r="DO1373"/>
      <c r="EA1373" s="333"/>
      <c r="EB1373" s="333"/>
      <c r="EC1373" s="333"/>
      <c r="ED1373" s="333"/>
      <c r="EE1373" s="333"/>
      <c r="EF1373" s="333"/>
      <c r="EG1373" s="333"/>
      <c r="EH1373" s="333"/>
      <c r="EJ1373" s="66"/>
      <c r="EL1373" s="66"/>
      <c r="EM1373" s="338"/>
    </row>
    <row r="1374" spans="1:143" s="83" customFormat="1">
      <c r="A1374" s="66"/>
      <c r="B1374" s="66"/>
      <c r="C1374" s="120"/>
      <c r="D1374" s="66"/>
      <c r="E1374" s="197"/>
      <c r="F1374" s="120"/>
      <c r="G1374" s="333"/>
      <c r="H1374" s="333"/>
      <c r="I1374" s="333"/>
      <c r="J1374" s="333"/>
      <c r="K1374" s="333"/>
      <c r="L1374" s="333"/>
      <c r="M1374" s="333"/>
      <c r="N1374" s="333"/>
      <c r="O1374" s="333"/>
      <c r="P1374" s="333"/>
      <c r="Q1374" s="333"/>
      <c r="R1374" s="333"/>
      <c r="S1374" s="333"/>
      <c r="T1374" s="333"/>
      <c r="U1374" s="333"/>
      <c r="V1374" s="333"/>
      <c r="W1374" s="333"/>
      <c r="X1374" s="333"/>
      <c r="Y1374" s="333"/>
      <c r="Z1374" s="333"/>
      <c r="AA1374" s="333"/>
      <c r="AB1374" s="333"/>
      <c r="AC1374" s="333"/>
      <c r="AD1374" s="333"/>
      <c r="AE1374" s="333"/>
      <c r="AF1374" s="333"/>
      <c r="AG1374" s="333"/>
      <c r="AH1374" s="333"/>
      <c r="AI1374" s="333"/>
      <c r="AJ1374" s="333"/>
      <c r="AK1374" s="333"/>
      <c r="AL1374" s="333"/>
      <c r="AM1374" s="333"/>
      <c r="AN1374" s="333"/>
      <c r="AO1374"/>
      <c r="AP1374"/>
      <c r="AQ1374"/>
      <c r="AR1374"/>
      <c r="AS1374" s="333"/>
      <c r="AT1374" s="333"/>
      <c r="AU1374" s="333"/>
      <c r="AV1374" s="333"/>
      <c r="AW1374" s="333"/>
      <c r="AX1374" s="333"/>
      <c r="AY1374" s="333"/>
      <c r="AZ1374" s="333"/>
      <c r="BA1374"/>
      <c r="BB1374"/>
      <c r="BC1374"/>
      <c r="BD1374"/>
      <c r="BE1374"/>
      <c r="BF1374"/>
      <c r="BG1374" s="333"/>
      <c r="BH1374" s="333"/>
      <c r="BI1374" s="333"/>
      <c r="BJ1374" s="333"/>
      <c r="BK1374" s="333"/>
      <c r="BL1374" s="333"/>
      <c r="BM1374" s="333"/>
      <c r="BN1374" s="333"/>
      <c r="BO1374" s="333"/>
      <c r="BP1374" s="333"/>
      <c r="BQ1374" s="333"/>
      <c r="BR1374" s="333"/>
      <c r="BS1374" s="333"/>
      <c r="BT1374" s="333"/>
      <c r="BU1374" s="333"/>
      <c r="BV1374" s="333"/>
      <c r="BW1374" s="333"/>
      <c r="BX1374" s="333"/>
      <c r="BY1374" s="333"/>
      <c r="BZ1374" s="333"/>
      <c r="CA1374" s="333"/>
      <c r="CB1374" s="333"/>
      <c r="CC1374" s="333"/>
      <c r="CD1374" s="333"/>
      <c r="CE1374" s="337"/>
      <c r="CF1374" s="337"/>
      <c r="CG1374" s="337"/>
      <c r="CH1374" s="337"/>
      <c r="CI1374" s="333"/>
      <c r="CJ1374" s="333"/>
      <c r="CK1374" s="333"/>
      <c r="CL1374" s="333"/>
      <c r="CM1374" s="333"/>
      <c r="CN1374" s="333"/>
      <c r="CO1374" s="333"/>
      <c r="CP1374" s="333"/>
      <c r="CQ1374" s="337"/>
      <c r="CR1374" s="337"/>
      <c r="CS1374" s="337"/>
      <c r="CT1374" s="337"/>
      <c r="CU1374" s="337"/>
      <c r="CV1374" s="337"/>
      <c r="CW1374" s="337"/>
      <c r="CX1374" s="337"/>
      <c r="CY1374" s="337"/>
      <c r="CZ1374" s="337"/>
      <c r="DA1374" s="337"/>
      <c r="DB1374" s="337"/>
      <c r="DC1374" s="337"/>
      <c r="DD1374" s="337"/>
      <c r="DE1374" s="337"/>
      <c r="DF1374" s="337"/>
      <c r="DG1374" s="337"/>
      <c r="DH1374" s="337"/>
      <c r="DI1374" s="337"/>
      <c r="DJ1374" s="337"/>
      <c r="DK1374" s="337"/>
      <c r="DL1374" s="337"/>
      <c r="DM1374"/>
      <c r="DN1374"/>
      <c r="DO1374"/>
      <c r="EA1374" s="333"/>
      <c r="EB1374" s="333"/>
      <c r="EC1374" s="333"/>
      <c r="ED1374" s="333"/>
      <c r="EE1374" s="333"/>
      <c r="EF1374" s="333"/>
      <c r="EG1374" s="333"/>
      <c r="EH1374" s="333"/>
      <c r="EJ1374" s="66"/>
      <c r="EL1374" s="66"/>
      <c r="EM1374" s="338"/>
    </row>
    <row r="1375" spans="1:143" s="83" customFormat="1">
      <c r="A1375" s="66"/>
      <c r="B1375" s="66"/>
      <c r="C1375" s="120"/>
      <c r="D1375" s="66"/>
      <c r="E1375" s="197"/>
      <c r="F1375" s="120"/>
      <c r="G1375" s="333"/>
      <c r="H1375" s="333"/>
      <c r="I1375" s="333"/>
      <c r="J1375" s="333"/>
      <c r="K1375" s="333"/>
      <c r="L1375" s="333"/>
      <c r="M1375" s="333"/>
      <c r="N1375" s="333"/>
      <c r="O1375" s="333"/>
      <c r="P1375" s="333"/>
      <c r="Q1375" s="333"/>
      <c r="R1375" s="333"/>
      <c r="S1375" s="333"/>
      <c r="T1375" s="333"/>
      <c r="U1375" s="333"/>
      <c r="V1375" s="333"/>
      <c r="W1375" s="333"/>
      <c r="X1375" s="333"/>
      <c r="Y1375" s="333"/>
      <c r="Z1375" s="333"/>
      <c r="AA1375" s="333"/>
      <c r="AB1375" s="333"/>
      <c r="AC1375" s="333"/>
      <c r="AD1375" s="333"/>
      <c r="AE1375" s="333"/>
      <c r="AF1375" s="333"/>
      <c r="AG1375" s="333"/>
      <c r="AH1375" s="333"/>
      <c r="AI1375" s="333"/>
      <c r="AJ1375" s="333"/>
      <c r="AK1375" s="333"/>
      <c r="AL1375" s="333"/>
      <c r="AM1375" s="333"/>
      <c r="AN1375" s="333"/>
      <c r="AO1375"/>
      <c r="AP1375"/>
      <c r="AQ1375"/>
      <c r="AR1375"/>
      <c r="AS1375" s="333"/>
      <c r="AT1375" s="333"/>
      <c r="AU1375" s="333"/>
      <c r="AV1375" s="333"/>
      <c r="AW1375" s="333"/>
      <c r="AX1375" s="333"/>
      <c r="AY1375" s="333"/>
      <c r="AZ1375" s="333"/>
      <c r="BA1375"/>
      <c r="BB1375"/>
      <c r="BC1375"/>
      <c r="BD1375"/>
      <c r="BE1375"/>
      <c r="BF1375"/>
      <c r="BG1375" s="333"/>
      <c r="BH1375" s="333"/>
      <c r="BI1375" s="333"/>
      <c r="BJ1375" s="333"/>
      <c r="BK1375" s="333"/>
      <c r="BL1375" s="333"/>
      <c r="BM1375" s="333"/>
      <c r="BN1375" s="333"/>
      <c r="BO1375" s="333"/>
      <c r="BP1375" s="333"/>
      <c r="BQ1375" s="333"/>
      <c r="BR1375" s="333"/>
      <c r="BS1375" s="333"/>
      <c r="BT1375" s="333"/>
      <c r="BU1375" s="333"/>
      <c r="BV1375" s="333"/>
      <c r="BW1375" s="333"/>
      <c r="BX1375" s="333"/>
      <c r="BY1375" s="333"/>
      <c r="BZ1375" s="333"/>
      <c r="CA1375" s="333"/>
      <c r="CB1375" s="333"/>
      <c r="CC1375" s="333"/>
      <c r="CD1375" s="333"/>
      <c r="CE1375" s="337"/>
      <c r="CF1375" s="337"/>
      <c r="CG1375" s="337"/>
      <c r="CH1375" s="337"/>
      <c r="CI1375" s="333"/>
      <c r="CJ1375" s="333"/>
      <c r="CK1375" s="333"/>
      <c r="CL1375" s="333"/>
      <c r="CM1375" s="333"/>
      <c r="CN1375" s="333"/>
      <c r="CO1375" s="333"/>
      <c r="CP1375" s="333"/>
      <c r="CQ1375" s="337"/>
      <c r="CR1375" s="337"/>
      <c r="CS1375" s="337"/>
      <c r="CT1375" s="337"/>
      <c r="CU1375" s="337"/>
      <c r="CV1375" s="337"/>
      <c r="CW1375" s="337"/>
      <c r="CX1375" s="337"/>
      <c r="CY1375" s="337"/>
      <c r="CZ1375" s="337"/>
      <c r="DA1375" s="337"/>
      <c r="DB1375" s="337"/>
      <c r="DC1375" s="337"/>
      <c r="DD1375" s="337"/>
      <c r="DE1375" s="337"/>
      <c r="DF1375" s="337"/>
      <c r="DG1375" s="337"/>
      <c r="DH1375" s="337"/>
      <c r="DI1375" s="337"/>
      <c r="DJ1375" s="337"/>
      <c r="DK1375" s="337"/>
      <c r="DL1375" s="337"/>
      <c r="DM1375"/>
      <c r="DN1375"/>
      <c r="DO1375"/>
      <c r="EA1375" s="333"/>
      <c r="EB1375" s="333"/>
      <c r="EC1375" s="333"/>
      <c r="ED1375" s="333"/>
      <c r="EE1375" s="333"/>
      <c r="EF1375" s="333"/>
      <c r="EG1375" s="333"/>
      <c r="EH1375" s="333"/>
      <c r="EJ1375" s="66"/>
      <c r="EL1375" s="66"/>
      <c r="EM1375" s="338"/>
    </row>
    <row r="1376" spans="1:143" s="83" customFormat="1">
      <c r="A1376" s="66"/>
      <c r="B1376" s="66"/>
      <c r="C1376" s="120"/>
      <c r="D1376" s="66"/>
      <c r="E1376" s="197"/>
      <c r="F1376" s="120"/>
      <c r="G1376" s="333"/>
      <c r="H1376" s="333"/>
      <c r="I1376" s="333"/>
      <c r="J1376" s="333"/>
      <c r="K1376" s="333"/>
      <c r="L1376" s="333"/>
      <c r="M1376" s="333"/>
      <c r="N1376" s="333"/>
      <c r="O1376" s="333"/>
      <c r="P1376" s="333"/>
      <c r="Q1376" s="333"/>
      <c r="R1376" s="333"/>
      <c r="S1376" s="333"/>
      <c r="T1376" s="333"/>
      <c r="U1376" s="333"/>
      <c r="V1376" s="333"/>
      <c r="W1376" s="333"/>
      <c r="X1376" s="333"/>
      <c r="Y1376" s="333"/>
      <c r="Z1376" s="333"/>
      <c r="AA1376" s="333"/>
      <c r="AB1376" s="333"/>
      <c r="AC1376" s="333"/>
      <c r="AD1376" s="333"/>
      <c r="AE1376" s="333"/>
      <c r="AF1376" s="333"/>
      <c r="AG1376" s="333"/>
      <c r="AH1376" s="333"/>
      <c r="AI1376" s="333"/>
      <c r="AJ1376" s="333"/>
      <c r="AK1376" s="333"/>
      <c r="AL1376" s="333"/>
      <c r="AM1376" s="333"/>
      <c r="AN1376" s="333"/>
      <c r="AO1376"/>
      <c r="AP1376"/>
      <c r="AQ1376"/>
      <c r="AR1376"/>
      <c r="AS1376" s="333"/>
      <c r="AT1376" s="333"/>
      <c r="AU1376" s="333"/>
      <c r="AV1376" s="333"/>
      <c r="AW1376" s="333"/>
      <c r="AX1376" s="333"/>
      <c r="AY1376" s="333"/>
      <c r="AZ1376" s="333"/>
      <c r="BA1376"/>
      <c r="BB1376"/>
      <c r="BC1376"/>
      <c r="BD1376"/>
      <c r="BE1376"/>
      <c r="BF1376"/>
      <c r="BG1376" s="333"/>
      <c r="BH1376" s="333"/>
      <c r="BI1376" s="333"/>
      <c r="BJ1376" s="333"/>
      <c r="BK1376" s="333"/>
      <c r="BL1376" s="333"/>
      <c r="BM1376" s="333"/>
      <c r="BN1376" s="333"/>
      <c r="BO1376" s="333"/>
      <c r="BP1376" s="333"/>
      <c r="BQ1376" s="333"/>
      <c r="BR1376" s="333"/>
      <c r="BS1376" s="333"/>
      <c r="BT1376" s="333"/>
      <c r="BU1376" s="333"/>
      <c r="BV1376" s="333"/>
      <c r="BW1376" s="333"/>
      <c r="BX1376" s="333"/>
      <c r="BY1376" s="333"/>
      <c r="BZ1376" s="333"/>
      <c r="CA1376" s="333"/>
      <c r="CB1376" s="333"/>
      <c r="CC1376" s="333"/>
      <c r="CD1376" s="333"/>
      <c r="CE1376" s="337"/>
      <c r="CF1376" s="337"/>
      <c r="CG1376" s="337"/>
      <c r="CH1376" s="337"/>
      <c r="CI1376" s="333"/>
      <c r="CJ1376" s="333"/>
      <c r="CK1376" s="333"/>
      <c r="CL1376" s="333"/>
      <c r="CM1376" s="333"/>
      <c r="CN1376" s="333"/>
      <c r="CO1376" s="333"/>
      <c r="CP1376" s="333"/>
      <c r="CQ1376" s="337"/>
      <c r="CR1376" s="337"/>
      <c r="CS1376" s="337"/>
      <c r="CT1376" s="337"/>
      <c r="CU1376" s="337"/>
      <c r="CV1376" s="337"/>
      <c r="CW1376" s="337"/>
      <c r="CX1376" s="337"/>
      <c r="CY1376" s="337"/>
      <c r="CZ1376" s="337"/>
      <c r="DA1376" s="337"/>
      <c r="DB1376" s="337"/>
      <c r="DC1376" s="337"/>
      <c r="DD1376" s="337"/>
      <c r="DE1376" s="337"/>
      <c r="DF1376" s="337"/>
      <c r="DG1376" s="337"/>
      <c r="DH1376" s="337"/>
      <c r="DI1376" s="337"/>
      <c r="DJ1376" s="337"/>
      <c r="DK1376" s="337"/>
      <c r="DL1376" s="337"/>
      <c r="DM1376"/>
      <c r="DN1376"/>
      <c r="DO1376"/>
      <c r="EA1376" s="333"/>
      <c r="EB1376" s="333"/>
      <c r="EC1376" s="333"/>
      <c r="ED1376" s="333"/>
      <c r="EE1376" s="333"/>
      <c r="EF1376" s="333"/>
      <c r="EG1376" s="333"/>
      <c r="EH1376" s="333"/>
      <c r="EJ1376" s="66"/>
      <c r="EL1376" s="66"/>
      <c r="EM1376" s="338"/>
    </row>
    <row r="1377" spans="1:143" s="83" customFormat="1">
      <c r="A1377" s="66"/>
      <c r="B1377" s="66"/>
      <c r="C1377" s="120"/>
      <c r="D1377" s="66"/>
      <c r="E1377" s="197"/>
      <c r="F1377" s="120"/>
      <c r="G1377" s="333"/>
      <c r="H1377" s="333"/>
      <c r="I1377" s="333"/>
      <c r="J1377" s="333"/>
      <c r="K1377" s="333"/>
      <c r="L1377" s="333"/>
      <c r="M1377" s="333"/>
      <c r="N1377" s="333"/>
      <c r="O1377" s="333"/>
      <c r="P1377" s="333"/>
      <c r="Q1377" s="333"/>
      <c r="R1377" s="333"/>
      <c r="S1377" s="333"/>
      <c r="T1377" s="333"/>
      <c r="U1377" s="333"/>
      <c r="V1377" s="333"/>
      <c r="W1377" s="333"/>
      <c r="X1377" s="333"/>
      <c r="Y1377" s="333"/>
      <c r="Z1377" s="333"/>
      <c r="AA1377" s="333"/>
      <c r="AB1377" s="333"/>
      <c r="AC1377" s="333"/>
      <c r="AD1377" s="333"/>
      <c r="AE1377" s="333"/>
      <c r="AF1377" s="333"/>
      <c r="AG1377" s="333"/>
      <c r="AH1377" s="333"/>
      <c r="AI1377" s="333"/>
      <c r="AJ1377" s="333"/>
      <c r="AK1377" s="333"/>
      <c r="AL1377" s="333"/>
      <c r="AM1377" s="333"/>
      <c r="AN1377" s="333"/>
      <c r="AO1377"/>
      <c r="AP1377"/>
      <c r="AQ1377"/>
      <c r="AR1377"/>
      <c r="AS1377" s="333"/>
      <c r="AT1377" s="333"/>
      <c r="AU1377" s="333"/>
      <c r="AV1377" s="333"/>
      <c r="AW1377" s="333"/>
      <c r="AX1377" s="333"/>
      <c r="AY1377" s="333"/>
      <c r="AZ1377" s="333"/>
      <c r="BA1377"/>
      <c r="BB1377"/>
      <c r="BC1377"/>
      <c r="BD1377"/>
      <c r="BE1377"/>
      <c r="BF1377"/>
      <c r="BG1377" s="333"/>
      <c r="BH1377" s="333"/>
      <c r="BI1377" s="333"/>
      <c r="BJ1377" s="333"/>
      <c r="BK1377" s="333"/>
      <c r="BL1377" s="333"/>
      <c r="BM1377" s="333"/>
      <c r="BN1377" s="333"/>
      <c r="BO1377" s="333"/>
      <c r="BP1377" s="333"/>
      <c r="BQ1377" s="333"/>
      <c r="BR1377" s="333"/>
      <c r="BS1377" s="333"/>
      <c r="BT1377" s="333"/>
      <c r="BU1377" s="333"/>
      <c r="BV1377" s="333"/>
      <c r="BW1377" s="333"/>
      <c r="BX1377" s="333"/>
      <c r="BY1377" s="333"/>
      <c r="BZ1377" s="333"/>
      <c r="CA1377" s="333"/>
      <c r="CB1377" s="333"/>
      <c r="CC1377" s="333"/>
      <c r="CD1377" s="333"/>
      <c r="CE1377" s="337"/>
      <c r="CF1377" s="337"/>
      <c r="CG1377" s="337"/>
      <c r="CH1377" s="337"/>
      <c r="CI1377" s="333"/>
      <c r="CJ1377" s="333"/>
      <c r="CK1377" s="333"/>
      <c r="CL1377" s="333"/>
      <c r="CM1377" s="333"/>
      <c r="CN1377" s="333"/>
      <c r="CO1377" s="333"/>
      <c r="CP1377" s="333"/>
      <c r="CQ1377" s="337"/>
      <c r="CR1377" s="337"/>
      <c r="CS1377" s="337"/>
      <c r="CT1377" s="337"/>
      <c r="CU1377" s="337"/>
      <c r="CV1377" s="337"/>
      <c r="CW1377" s="337"/>
      <c r="CX1377" s="337"/>
      <c r="CY1377" s="337"/>
      <c r="CZ1377" s="337"/>
      <c r="DA1377" s="337"/>
      <c r="DB1377" s="337"/>
      <c r="DC1377" s="337"/>
      <c r="DD1377" s="337"/>
      <c r="DE1377" s="337"/>
      <c r="DF1377" s="337"/>
      <c r="DG1377" s="337"/>
      <c r="DH1377" s="337"/>
      <c r="DI1377" s="337"/>
      <c r="DJ1377" s="337"/>
      <c r="DK1377" s="337"/>
      <c r="DL1377" s="337"/>
      <c r="DM1377"/>
      <c r="DN1377"/>
      <c r="DO1377"/>
      <c r="EA1377" s="333"/>
      <c r="EB1377" s="333"/>
      <c r="EC1377" s="333"/>
      <c r="ED1377" s="333"/>
      <c r="EE1377" s="333"/>
      <c r="EF1377" s="333"/>
      <c r="EG1377" s="333"/>
      <c r="EH1377" s="333"/>
      <c r="EJ1377" s="66"/>
      <c r="EL1377" s="66"/>
      <c r="EM1377" s="338"/>
    </row>
    <row r="1378" spans="1:143" s="83" customFormat="1">
      <c r="A1378" s="66"/>
      <c r="B1378" s="66"/>
      <c r="C1378" s="120"/>
      <c r="D1378" s="66"/>
      <c r="E1378" s="197"/>
      <c r="F1378" s="120"/>
      <c r="G1378" s="333"/>
      <c r="H1378" s="333"/>
      <c r="I1378" s="333"/>
      <c r="J1378" s="333"/>
      <c r="K1378" s="333"/>
      <c r="L1378" s="333"/>
      <c r="M1378" s="333"/>
      <c r="N1378" s="333"/>
      <c r="O1378" s="333"/>
      <c r="P1378" s="333"/>
      <c r="Q1378" s="333"/>
      <c r="R1378" s="333"/>
      <c r="S1378" s="333"/>
      <c r="T1378" s="333"/>
      <c r="U1378" s="333"/>
      <c r="V1378" s="333"/>
      <c r="W1378" s="333"/>
      <c r="X1378" s="333"/>
      <c r="Y1378" s="333"/>
      <c r="Z1378" s="333"/>
      <c r="AA1378" s="333"/>
      <c r="AB1378" s="333"/>
      <c r="AC1378" s="333"/>
      <c r="AD1378" s="333"/>
      <c r="AE1378" s="333"/>
      <c r="AF1378" s="333"/>
      <c r="AG1378" s="333"/>
      <c r="AH1378" s="333"/>
      <c r="AI1378" s="333"/>
      <c r="AJ1378" s="333"/>
      <c r="AK1378" s="333"/>
      <c r="AL1378" s="333"/>
      <c r="AM1378" s="333"/>
      <c r="AN1378" s="333"/>
      <c r="AO1378"/>
      <c r="AP1378"/>
      <c r="AQ1378"/>
      <c r="AR1378"/>
      <c r="AS1378" s="333"/>
      <c r="AT1378" s="333"/>
      <c r="AU1378" s="333"/>
      <c r="AV1378" s="333"/>
      <c r="AW1378" s="333"/>
      <c r="AX1378" s="333"/>
      <c r="AY1378" s="333"/>
      <c r="AZ1378" s="333"/>
      <c r="BA1378"/>
      <c r="BB1378"/>
      <c r="BC1378"/>
      <c r="BD1378"/>
      <c r="BE1378"/>
      <c r="BF1378"/>
      <c r="BG1378" s="333"/>
      <c r="BH1378" s="333"/>
      <c r="BI1378" s="333"/>
      <c r="BJ1378" s="333"/>
      <c r="BK1378" s="333"/>
      <c r="BL1378" s="333"/>
      <c r="BM1378" s="333"/>
      <c r="BN1378" s="333"/>
      <c r="BO1378" s="333"/>
      <c r="BP1378" s="333"/>
      <c r="BQ1378" s="333"/>
      <c r="BR1378" s="333"/>
      <c r="BS1378" s="333"/>
      <c r="BT1378" s="333"/>
      <c r="BU1378" s="333"/>
      <c r="BV1378" s="333"/>
      <c r="BW1378" s="333"/>
      <c r="BX1378" s="333"/>
      <c r="BY1378" s="333"/>
      <c r="BZ1378" s="333"/>
      <c r="CA1378" s="333"/>
      <c r="CB1378" s="333"/>
      <c r="CC1378" s="333"/>
      <c r="CD1378" s="333"/>
      <c r="CE1378" s="337"/>
      <c r="CF1378" s="337"/>
      <c r="CG1378" s="337"/>
      <c r="CH1378" s="337"/>
      <c r="CI1378" s="333"/>
      <c r="CJ1378" s="333"/>
      <c r="CK1378" s="333"/>
      <c r="CL1378" s="333"/>
      <c r="CM1378" s="333"/>
      <c r="CN1378" s="333"/>
      <c r="CO1378" s="333"/>
      <c r="CP1378" s="333"/>
      <c r="CQ1378" s="337"/>
      <c r="CR1378" s="337"/>
      <c r="CS1378" s="337"/>
      <c r="CT1378" s="337"/>
      <c r="CU1378" s="337"/>
      <c r="CV1378" s="337"/>
      <c r="CW1378" s="337"/>
      <c r="CX1378" s="337"/>
      <c r="CY1378" s="337"/>
      <c r="CZ1378" s="337"/>
      <c r="DA1378" s="337"/>
      <c r="DB1378" s="337"/>
      <c r="DC1378" s="337"/>
      <c r="DD1378" s="337"/>
      <c r="DE1378" s="337"/>
      <c r="DF1378" s="337"/>
      <c r="DG1378" s="337"/>
      <c r="DH1378" s="337"/>
      <c r="DI1378" s="337"/>
      <c r="DJ1378" s="337"/>
      <c r="DK1378" s="337"/>
      <c r="DL1378" s="337"/>
      <c r="DM1378"/>
      <c r="DN1378"/>
      <c r="DO1378"/>
      <c r="EA1378" s="333"/>
      <c r="EB1378" s="333"/>
      <c r="EC1378" s="333"/>
      <c r="ED1378" s="333"/>
      <c r="EE1378" s="333"/>
      <c r="EF1378" s="333"/>
      <c r="EG1378" s="333"/>
      <c r="EH1378" s="333"/>
      <c r="EJ1378" s="66"/>
      <c r="EL1378" s="66"/>
      <c r="EM1378" s="338"/>
    </row>
    <row r="1379" spans="1:143" s="83" customFormat="1">
      <c r="A1379" s="66"/>
      <c r="B1379" s="66"/>
      <c r="C1379" s="120"/>
      <c r="D1379" s="66"/>
      <c r="E1379" s="197"/>
      <c r="F1379" s="120"/>
      <c r="G1379" s="333"/>
      <c r="H1379" s="333"/>
      <c r="I1379" s="333"/>
      <c r="J1379" s="333"/>
      <c r="K1379" s="333"/>
      <c r="L1379" s="333"/>
      <c r="M1379" s="333"/>
      <c r="N1379" s="333"/>
      <c r="O1379" s="333"/>
      <c r="P1379" s="333"/>
      <c r="Q1379" s="333"/>
      <c r="R1379" s="333"/>
      <c r="S1379" s="333"/>
      <c r="T1379" s="333"/>
      <c r="U1379" s="333"/>
      <c r="V1379" s="333"/>
      <c r="W1379" s="333"/>
      <c r="X1379" s="333"/>
      <c r="Y1379" s="333"/>
      <c r="Z1379" s="333"/>
      <c r="AA1379" s="333"/>
      <c r="AB1379" s="333"/>
      <c r="AC1379" s="333"/>
      <c r="AD1379" s="333"/>
      <c r="AE1379" s="333"/>
      <c r="AF1379" s="333"/>
      <c r="AG1379" s="333"/>
      <c r="AH1379" s="333"/>
      <c r="AI1379" s="333"/>
      <c r="AJ1379" s="333"/>
      <c r="AK1379" s="333"/>
      <c r="AL1379" s="333"/>
      <c r="AM1379" s="333"/>
      <c r="AN1379" s="333"/>
      <c r="AO1379"/>
      <c r="AP1379"/>
      <c r="AQ1379"/>
      <c r="AR1379"/>
      <c r="AS1379" s="333"/>
      <c r="AT1379" s="333"/>
      <c r="AU1379" s="333"/>
      <c r="AV1379" s="333"/>
      <c r="AW1379" s="333"/>
      <c r="AX1379" s="333"/>
      <c r="AY1379" s="333"/>
      <c r="AZ1379" s="333"/>
      <c r="BA1379"/>
      <c r="BB1379"/>
      <c r="BC1379"/>
      <c r="BD1379"/>
      <c r="BE1379"/>
      <c r="BF1379"/>
      <c r="BG1379" s="333"/>
      <c r="BH1379" s="333"/>
      <c r="BI1379" s="333"/>
      <c r="BJ1379" s="333"/>
      <c r="BK1379" s="333"/>
      <c r="BL1379" s="333"/>
      <c r="BM1379" s="333"/>
      <c r="BN1379" s="333"/>
      <c r="BO1379" s="333"/>
      <c r="BP1379" s="333"/>
      <c r="BQ1379" s="333"/>
      <c r="BR1379" s="333"/>
      <c r="BS1379" s="333"/>
      <c r="BT1379" s="333"/>
      <c r="BU1379" s="333"/>
      <c r="BV1379" s="333"/>
      <c r="BW1379" s="333"/>
      <c r="BX1379" s="333"/>
      <c r="BY1379" s="333"/>
      <c r="BZ1379" s="333"/>
      <c r="CA1379" s="333"/>
      <c r="CB1379" s="333"/>
      <c r="CC1379" s="333"/>
      <c r="CD1379" s="333"/>
      <c r="CE1379" s="337"/>
      <c r="CF1379" s="337"/>
      <c r="CG1379" s="337"/>
      <c r="CH1379" s="337"/>
      <c r="CI1379" s="333"/>
      <c r="CJ1379" s="333"/>
      <c r="CK1379" s="333"/>
      <c r="CL1379" s="333"/>
      <c r="CM1379" s="333"/>
      <c r="CN1379" s="333"/>
      <c r="CO1379" s="333"/>
      <c r="CP1379" s="333"/>
      <c r="CQ1379" s="337"/>
      <c r="CR1379" s="337"/>
      <c r="CS1379" s="337"/>
      <c r="CT1379" s="337"/>
      <c r="CU1379" s="337"/>
      <c r="CV1379" s="337"/>
      <c r="CW1379" s="337"/>
      <c r="CX1379" s="337"/>
      <c r="CY1379" s="337"/>
      <c r="CZ1379" s="337"/>
      <c r="DA1379" s="337"/>
      <c r="DB1379" s="337"/>
      <c r="DC1379" s="337"/>
      <c r="DD1379" s="337"/>
      <c r="DE1379" s="337"/>
      <c r="DF1379" s="337"/>
      <c r="DG1379" s="337"/>
      <c r="DH1379" s="337"/>
      <c r="DI1379" s="337"/>
      <c r="DJ1379" s="337"/>
      <c r="DK1379" s="337"/>
      <c r="DL1379" s="337"/>
      <c r="DM1379"/>
      <c r="DN1379"/>
      <c r="DO1379"/>
      <c r="EA1379" s="333"/>
      <c r="EB1379" s="333"/>
      <c r="EC1379" s="333"/>
      <c r="ED1379" s="333"/>
      <c r="EE1379" s="333"/>
      <c r="EF1379" s="333"/>
      <c r="EG1379" s="333"/>
      <c r="EH1379" s="333"/>
      <c r="EJ1379" s="66"/>
      <c r="EL1379" s="66"/>
      <c r="EM1379" s="338"/>
    </row>
    <row r="1380" spans="1:143" s="83" customFormat="1">
      <c r="A1380" s="66"/>
      <c r="B1380" s="66"/>
      <c r="C1380" s="120"/>
      <c r="D1380" s="66"/>
      <c r="E1380" s="197"/>
      <c r="F1380" s="120"/>
      <c r="G1380" s="333"/>
      <c r="H1380" s="333"/>
      <c r="I1380" s="333"/>
      <c r="J1380" s="333"/>
      <c r="K1380" s="333"/>
      <c r="L1380" s="333"/>
      <c r="M1380" s="333"/>
      <c r="N1380" s="333"/>
      <c r="O1380" s="333"/>
      <c r="P1380" s="333"/>
      <c r="Q1380" s="333"/>
      <c r="R1380" s="333"/>
      <c r="S1380" s="333"/>
      <c r="T1380" s="333"/>
      <c r="U1380" s="333"/>
      <c r="V1380" s="333"/>
      <c r="W1380" s="333"/>
      <c r="X1380" s="333"/>
      <c r="Y1380" s="333"/>
      <c r="Z1380" s="333"/>
      <c r="AA1380" s="333"/>
      <c r="AB1380" s="333"/>
      <c r="AC1380" s="333"/>
      <c r="AD1380" s="333"/>
      <c r="AE1380" s="333"/>
      <c r="AF1380" s="333"/>
      <c r="AG1380" s="333"/>
      <c r="AH1380" s="333"/>
      <c r="AI1380" s="333"/>
      <c r="AJ1380" s="333"/>
      <c r="AK1380" s="333"/>
      <c r="AL1380" s="333"/>
      <c r="AM1380" s="333"/>
      <c r="AN1380" s="333"/>
      <c r="AO1380"/>
      <c r="AP1380"/>
      <c r="AQ1380"/>
      <c r="AR1380"/>
      <c r="AS1380" s="333"/>
      <c r="AT1380" s="333"/>
      <c r="AU1380" s="333"/>
      <c r="AV1380" s="333"/>
      <c r="AW1380" s="333"/>
      <c r="AX1380" s="333"/>
      <c r="AY1380" s="333"/>
      <c r="AZ1380" s="333"/>
      <c r="BA1380"/>
      <c r="BB1380"/>
      <c r="BC1380"/>
      <c r="BD1380"/>
      <c r="BE1380"/>
      <c r="BF1380"/>
      <c r="BG1380" s="333"/>
      <c r="BH1380" s="333"/>
      <c r="BI1380" s="333"/>
      <c r="BJ1380" s="333"/>
      <c r="BK1380" s="333"/>
      <c r="BL1380" s="333"/>
      <c r="BM1380" s="333"/>
      <c r="BN1380" s="333"/>
      <c r="BO1380" s="333"/>
      <c r="BP1380" s="333"/>
      <c r="BQ1380" s="333"/>
      <c r="BR1380" s="333"/>
      <c r="BS1380" s="333"/>
      <c r="BT1380" s="333"/>
      <c r="BU1380" s="333"/>
      <c r="BV1380" s="333"/>
      <c r="BW1380" s="333"/>
      <c r="BX1380" s="333"/>
      <c r="BY1380" s="333"/>
      <c r="BZ1380" s="333"/>
      <c r="CA1380" s="333"/>
      <c r="CB1380" s="333"/>
      <c r="CC1380" s="333"/>
      <c r="CD1380" s="333"/>
      <c r="CE1380" s="337"/>
      <c r="CF1380" s="337"/>
      <c r="CG1380" s="337"/>
      <c r="CH1380" s="337"/>
      <c r="CI1380" s="333"/>
      <c r="CJ1380" s="333"/>
      <c r="CK1380" s="333"/>
      <c r="CL1380" s="333"/>
      <c r="CM1380" s="333"/>
      <c r="CN1380" s="333"/>
      <c r="CO1380" s="333"/>
      <c r="CP1380" s="333"/>
      <c r="CQ1380" s="337"/>
      <c r="CR1380" s="337"/>
      <c r="CS1380" s="337"/>
      <c r="CT1380" s="337"/>
      <c r="CU1380" s="337"/>
      <c r="CV1380" s="337"/>
      <c r="CW1380" s="337"/>
      <c r="CX1380" s="337"/>
      <c r="CY1380" s="337"/>
      <c r="CZ1380" s="337"/>
      <c r="DA1380" s="337"/>
      <c r="DB1380" s="337"/>
      <c r="DC1380" s="337"/>
      <c r="DD1380" s="337"/>
      <c r="DE1380" s="337"/>
      <c r="DF1380" s="337"/>
      <c r="DG1380" s="337"/>
      <c r="DH1380" s="337"/>
      <c r="DI1380" s="337"/>
      <c r="DJ1380" s="337"/>
      <c r="DK1380" s="337"/>
      <c r="DL1380" s="337"/>
      <c r="DM1380"/>
      <c r="DN1380"/>
      <c r="DO1380"/>
      <c r="EA1380" s="333"/>
      <c r="EB1380" s="333"/>
      <c r="EC1380" s="333"/>
      <c r="ED1380" s="333"/>
      <c r="EE1380" s="333"/>
      <c r="EF1380" s="333"/>
      <c r="EG1380" s="333"/>
      <c r="EH1380" s="333"/>
      <c r="EJ1380" s="66"/>
      <c r="EL1380" s="66"/>
      <c r="EM1380" s="338"/>
    </row>
    <row r="1381" spans="1:143" s="83" customFormat="1">
      <c r="A1381" s="66"/>
      <c r="B1381" s="66"/>
      <c r="C1381" s="120"/>
      <c r="D1381" s="66"/>
      <c r="E1381" s="197"/>
      <c r="F1381" s="120"/>
      <c r="G1381" s="333"/>
      <c r="H1381" s="333"/>
      <c r="I1381" s="333"/>
      <c r="J1381" s="333"/>
      <c r="K1381" s="333"/>
      <c r="L1381" s="333"/>
      <c r="M1381" s="333"/>
      <c r="N1381" s="333"/>
      <c r="O1381" s="333"/>
      <c r="P1381" s="333"/>
      <c r="Q1381" s="333"/>
      <c r="R1381" s="333"/>
      <c r="S1381" s="333"/>
      <c r="T1381" s="333"/>
      <c r="U1381" s="333"/>
      <c r="V1381" s="333"/>
      <c r="W1381" s="333"/>
      <c r="X1381" s="333"/>
      <c r="Y1381" s="333"/>
      <c r="Z1381" s="333"/>
      <c r="AA1381" s="333"/>
      <c r="AB1381" s="333"/>
      <c r="AC1381" s="333"/>
      <c r="AD1381" s="333"/>
      <c r="AE1381" s="333"/>
      <c r="AF1381" s="333"/>
      <c r="AG1381" s="333"/>
      <c r="AH1381" s="333"/>
      <c r="AI1381" s="333"/>
      <c r="AJ1381" s="333"/>
      <c r="AK1381" s="333"/>
      <c r="AL1381" s="333"/>
      <c r="AM1381" s="333"/>
      <c r="AN1381" s="333"/>
      <c r="AO1381"/>
      <c r="AP1381"/>
      <c r="AQ1381"/>
      <c r="AR1381"/>
      <c r="AS1381" s="333"/>
      <c r="AT1381" s="333"/>
      <c r="AU1381" s="333"/>
      <c r="AV1381" s="333"/>
      <c r="AW1381" s="333"/>
      <c r="AX1381" s="333"/>
      <c r="AY1381" s="333"/>
      <c r="AZ1381" s="333"/>
      <c r="BA1381"/>
      <c r="BB1381"/>
      <c r="BC1381"/>
      <c r="BD1381"/>
      <c r="BE1381"/>
      <c r="BF1381"/>
      <c r="BG1381" s="333"/>
      <c r="BH1381" s="333"/>
      <c r="BI1381" s="333"/>
      <c r="BJ1381" s="333"/>
      <c r="BK1381" s="333"/>
      <c r="BL1381" s="333"/>
      <c r="BM1381" s="333"/>
      <c r="BN1381" s="333"/>
      <c r="BO1381" s="333"/>
      <c r="BP1381" s="333"/>
      <c r="BQ1381" s="333"/>
      <c r="BR1381" s="333"/>
      <c r="BS1381" s="333"/>
      <c r="BT1381" s="333"/>
      <c r="BU1381" s="333"/>
      <c r="BV1381" s="333"/>
      <c r="BW1381" s="333"/>
      <c r="BX1381" s="333"/>
      <c r="BY1381" s="333"/>
      <c r="BZ1381" s="333"/>
      <c r="CA1381" s="333"/>
      <c r="CB1381" s="333"/>
      <c r="CC1381" s="333"/>
      <c r="CD1381" s="333"/>
      <c r="CE1381" s="337"/>
      <c r="CF1381" s="337"/>
      <c r="CG1381" s="337"/>
      <c r="CH1381" s="337"/>
      <c r="CI1381" s="333"/>
      <c r="CJ1381" s="333"/>
      <c r="CK1381" s="333"/>
      <c r="CL1381" s="333"/>
      <c r="CM1381" s="333"/>
      <c r="CN1381" s="333"/>
      <c r="CO1381" s="333"/>
      <c r="CP1381" s="333"/>
      <c r="CQ1381" s="337"/>
      <c r="CR1381" s="337"/>
      <c r="CS1381" s="337"/>
      <c r="CT1381" s="337"/>
      <c r="CU1381" s="337"/>
      <c r="CV1381" s="337"/>
      <c r="CW1381" s="337"/>
      <c r="CX1381" s="337"/>
      <c r="CY1381" s="337"/>
      <c r="CZ1381" s="337"/>
      <c r="DA1381" s="337"/>
      <c r="DB1381" s="337"/>
      <c r="DC1381" s="337"/>
      <c r="DD1381" s="337"/>
      <c r="DE1381" s="337"/>
      <c r="DF1381" s="337"/>
      <c r="DG1381" s="337"/>
      <c r="DH1381" s="337"/>
      <c r="DI1381" s="337"/>
      <c r="DJ1381" s="337"/>
      <c r="DK1381" s="337"/>
      <c r="DL1381" s="337"/>
      <c r="DM1381"/>
      <c r="DN1381"/>
      <c r="DO1381"/>
      <c r="EA1381" s="333"/>
      <c r="EB1381" s="333"/>
      <c r="EC1381" s="333"/>
      <c r="ED1381" s="333"/>
      <c r="EE1381" s="333"/>
      <c r="EF1381" s="333"/>
      <c r="EG1381" s="333"/>
      <c r="EH1381" s="333"/>
      <c r="EJ1381" s="66"/>
      <c r="EL1381" s="66"/>
      <c r="EM1381" s="338"/>
    </row>
    <row r="1382" spans="1:143" s="83" customFormat="1">
      <c r="A1382" s="66"/>
      <c r="B1382" s="66"/>
      <c r="C1382" s="120"/>
      <c r="D1382" s="66"/>
      <c r="E1382" s="197"/>
      <c r="F1382" s="120"/>
      <c r="G1382" s="333"/>
      <c r="H1382" s="333"/>
      <c r="I1382" s="333"/>
      <c r="J1382" s="333"/>
      <c r="K1382" s="333"/>
      <c r="L1382" s="333"/>
      <c r="M1382" s="333"/>
      <c r="N1382" s="333"/>
      <c r="O1382" s="333"/>
      <c r="P1382" s="333"/>
      <c r="Q1382" s="333"/>
      <c r="R1382" s="333"/>
      <c r="S1382" s="333"/>
      <c r="T1382" s="333"/>
      <c r="U1382" s="333"/>
      <c r="V1382" s="333"/>
      <c r="W1382" s="333"/>
      <c r="X1382" s="333"/>
      <c r="Y1382" s="333"/>
      <c r="Z1382" s="333"/>
      <c r="AA1382" s="333"/>
      <c r="AB1382" s="333"/>
      <c r="AC1382" s="333"/>
      <c r="AD1382" s="333"/>
      <c r="AE1382" s="333"/>
      <c r="AF1382" s="333"/>
      <c r="AG1382" s="333"/>
      <c r="AH1382" s="333"/>
      <c r="AI1382" s="333"/>
      <c r="AJ1382" s="333"/>
      <c r="AK1382" s="333"/>
      <c r="AL1382" s="333"/>
      <c r="AM1382" s="333"/>
      <c r="AN1382" s="333"/>
      <c r="AO1382"/>
      <c r="AP1382"/>
      <c r="AQ1382"/>
      <c r="AR1382"/>
      <c r="AS1382" s="333"/>
      <c r="AT1382" s="333"/>
      <c r="AU1382" s="333"/>
      <c r="AV1382" s="333"/>
      <c r="AW1382" s="333"/>
      <c r="AX1382" s="333"/>
      <c r="AY1382" s="333"/>
      <c r="AZ1382" s="333"/>
      <c r="BA1382"/>
      <c r="BB1382"/>
      <c r="BC1382"/>
      <c r="BD1382"/>
      <c r="BE1382"/>
      <c r="BF1382"/>
      <c r="BG1382" s="333"/>
      <c r="BH1382" s="333"/>
      <c r="BI1382" s="333"/>
      <c r="BJ1382" s="333"/>
      <c r="BK1382" s="333"/>
      <c r="BL1382" s="333"/>
      <c r="BM1382" s="333"/>
      <c r="BN1382" s="333"/>
      <c r="BO1382" s="333"/>
      <c r="BP1382" s="333"/>
      <c r="BQ1382" s="333"/>
      <c r="BR1382" s="333"/>
      <c r="BS1382" s="333"/>
      <c r="BT1382" s="333"/>
      <c r="BU1382" s="333"/>
      <c r="BV1382" s="333"/>
      <c r="BW1382" s="333"/>
      <c r="BX1382" s="333"/>
      <c r="BY1382" s="333"/>
      <c r="BZ1382" s="333"/>
      <c r="CA1382" s="333"/>
      <c r="CB1382" s="333"/>
      <c r="CC1382" s="333"/>
      <c r="CD1382" s="333"/>
      <c r="CE1382" s="337"/>
      <c r="CF1382" s="337"/>
      <c r="CG1382" s="337"/>
      <c r="CH1382" s="337"/>
      <c r="CI1382" s="333"/>
      <c r="CJ1382" s="333"/>
      <c r="CK1382" s="333"/>
      <c r="CL1382" s="333"/>
      <c r="CM1382" s="333"/>
      <c r="CN1382" s="333"/>
      <c r="CO1382" s="333"/>
      <c r="CP1382" s="333"/>
      <c r="CQ1382" s="337"/>
      <c r="CR1382" s="337"/>
      <c r="CS1382" s="337"/>
      <c r="CT1382" s="337"/>
      <c r="CU1382" s="337"/>
      <c r="CV1382" s="337"/>
      <c r="CW1382" s="337"/>
      <c r="CX1382" s="337"/>
      <c r="CY1382" s="337"/>
      <c r="CZ1382" s="337"/>
      <c r="DA1382" s="337"/>
      <c r="DB1382" s="337"/>
      <c r="DC1382" s="337"/>
      <c r="DD1382" s="337"/>
      <c r="DE1382" s="337"/>
      <c r="DF1382" s="337"/>
      <c r="DG1382" s="337"/>
      <c r="DH1382" s="337"/>
      <c r="DI1382" s="337"/>
      <c r="DJ1382" s="337"/>
      <c r="DK1382" s="337"/>
      <c r="DL1382" s="337"/>
      <c r="DM1382"/>
      <c r="DN1382"/>
      <c r="DO1382"/>
      <c r="EA1382" s="333"/>
      <c r="EB1382" s="333"/>
      <c r="EC1382" s="333"/>
      <c r="ED1382" s="333"/>
      <c r="EE1382" s="333"/>
      <c r="EF1382" s="333"/>
      <c r="EG1382" s="333"/>
      <c r="EH1382" s="333"/>
      <c r="EJ1382" s="66"/>
      <c r="EL1382" s="66"/>
      <c r="EM1382" s="338"/>
    </row>
    <row r="1383" spans="1:143" s="83" customFormat="1">
      <c r="A1383" s="66"/>
      <c r="B1383" s="66"/>
      <c r="C1383" s="120"/>
      <c r="D1383" s="66"/>
      <c r="E1383" s="197"/>
      <c r="F1383" s="120"/>
      <c r="G1383" s="333"/>
      <c r="H1383" s="333"/>
      <c r="I1383" s="333"/>
      <c r="J1383" s="333"/>
      <c r="K1383" s="333"/>
      <c r="L1383" s="333"/>
      <c r="M1383" s="333"/>
      <c r="N1383" s="333"/>
      <c r="O1383" s="333"/>
      <c r="P1383" s="333"/>
      <c r="Q1383" s="333"/>
      <c r="R1383" s="333"/>
      <c r="S1383" s="333"/>
      <c r="T1383" s="333"/>
      <c r="U1383" s="333"/>
      <c r="V1383" s="333"/>
      <c r="W1383" s="333"/>
      <c r="X1383" s="333"/>
      <c r="Y1383" s="333"/>
      <c r="Z1383" s="333"/>
      <c r="AA1383" s="333"/>
      <c r="AB1383" s="333"/>
      <c r="AC1383" s="333"/>
      <c r="AD1383" s="333"/>
      <c r="AE1383" s="333"/>
      <c r="AF1383" s="333"/>
      <c r="AG1383" s="333"/>
      <c r="AH1383" s="333"/>
      <c r="AI1383" s="333"/>
      <c r="AJ1383" s="333"/>
      <c r="AK1383" s="333"/>
      <c r="AL1383" s="333"/>
      <c r="AM1383" s="333"/>
      <c r="AN1383" s="333"/>
      <c r="AO1383"/>
      <c r="AP1383"/>
      <c r="AQ1383"/>
      <c r="AR1383"/>
      <c r="AS1383" s="333"/>
      <c r="AT1383" s="333"/>
      <c r="AU1383" s="333"/>
      <c r="AV1383" s="333"/>
      <c r="AW1383" s="333"/>
      <c r="AX1383" s="333"/>
      <c r="AY1383" s="333"/>
      <c r="AZ1383" s="333"/>
      <c r="BA1383"/>
      <c r="BB1383"/>
      <c r="BC1383"/>
      <c r="BD1383"/>
      <c r="BE1383"/>
      <c r="BF1383"/>
      <c r="BG1383" s="333"/>
      <c r="BH1383" s="333"/>
      <c r="BI1383" s="333"/>
      <c r="BJ1383" s="333"/>
      <c r="BK1383" s="333"/>
      <c r="BL1383" s="333"/>
      <c r="BM1383" s="333"/>
      <c r="BN1383" s="333"/>
      <c r="BO1383" s="333"/>
      <c r="BP1383" s="333"/>
      <c r="BQ1383" s="333"/>
      <c r="BR1383" s="333"/>
      <c r="BS1383" s="333"/>
      <c r="BT1383" s="333"/>
      <c r="BU1383" s="333"/>
      <c r="BV1383" s="333"/>
      <c r="BW1383" s="333"/>
      <c r="BX1383" s="333"/>
      <c r="BY1383" s="333"/>
      <c r="BZ1383" s="333"/>
      <c r="CA1383" s="333"/>
      <c r="CB1383" s="333"/>
      <c r="CC1383" s="333"/>
      <c r="CD1383" s="333"/>
      <c r="CE1383" s="337"/>
      <c r="CF1383" s="337"/>
      <c r="CG1383" s="337"/>
      <c r="CH1383" s="337"/>
      <c r="CI1383" s="333"/>
      <c r="CJ1383" s="333"/>
      <c r="CK1383" s="333"/>
      <c r="CL1383" s="333"/>
      <c r="CM1383" s="333"/>
      <c r="CN1383" s="333"/>
      <c r="CO1383" s="333"/>
      <c r="CP1383" s="333"/>
      <c r="CQ1383" s="337"/>
      <c r="CR1383" s="337"/>
      <c r="CS1383" s="337"/>
      <c r="CT1383" s="337"/>
      <c r="CU1383" s="337"/>
      <c r="CV1383" s="337"/>
      <c r="CW1383" s="337"/>
      <c r="CX1383" s="337"/>
      <c r="CY1383" s="337"/>
      <c r="CZ1383" s="337"/>
      <c r="DA1383" s="337"/>
      <c r="DB1383" s="337"/>
      <c r="DC1383" s="337"/>
      <c r="DD1383" s="337"/>
      <c r="DE1383" s="337"/>
      <c r="DF1383" s="337"/>
      <c r="DG1383" s="337"/>
      <c r="DH1383" s="337"/>
      <c r="DI1383" s="337"/>
      <c r="DJ1383" s="337"/>
      <c r="DK1383" s="337"/>
      <c r="DL1383" s="337"/>
      <c r="DM1383"/>
      <c r="DN1383"/>
      <c r="DO1383"/>
      <c r="EA1383" s="333"/>
      <c r="EB1383" s="333"/>
      <c r="EC1383" s="333"/>
      <c r="ED1383" s="333"/>
      <c r="EE1383" s="333"/>
      <c r="EF1383" s="333"/>
      <c r="EG1383" s="333"/>
      <c r="EH1383" s="333"/>
      <c r="EJ1383" s="66"/>
      <c r="EL1383" s="66"/>
      <c r="EM1383" s="338"/>
    </row>
    <row r="1384" spans="1:143" s="83" customFormat="1">
      <c r="A1384" s="66"/>
      <c r="B1384" s="66"/>
      <c r="C1384" s="120"/>
      <c r="D1384" s="66"/>
      <c r="E1384" s="197"/>
      <c r="F1384" s="120"/>
      <c r="G1384" s="333"/>
      <c r="H1384" s="333"/>
      <c r="I1384" s="333"/>
      <c r="J1384" s="333"/>
      <c r="K1384" s="333"/>
      <c r="L1384" s="333"/>
      <c r="M1384" s="333"/>
      <c r="N1384" s="333"/>
      <c r="O1384" s="333"/>
      <c r="P1384" s="333"/>
      <c r="Q1384" s="333"/>
      <c r="R1384" s="333"/>
      <c r="S1384" s="333"/>
      <c r="T1384" s="333"/>
      <c r="U1384" s="333"/>
      <c r="V1384" s="333"/>
      <c r="W1384" s="333"/>
      <c r="X1384" s="333"/>
      <c r="Y1384" s="333"/>
      <c r="Z1384" s="333"/>
      <c r="AA1384" s="333"/>
      <c r="AB1384" s="333"/>
      <c r="AC1384" s="333"/>
      <c r="AD1384" s="333"/>
      <c r="AE1384" s="333"/>
      <c r="AF1384" s="333"/>
      <c r="AG1384" s="333"/>
      <c r="AH1384" s="333"/>
      <c r="AI1384" s="333"/>
      <c r="AJ1384" s="333"/>
      <c r="AK1384" s="333"/>
      <c r="AL1384" s="333"/>
      <c r="AM1384" s="333"/>
      <c r="AN1384" s="333"/>
      <c r="AO1384"/>
      <c r="AP1384"/>
      <c r="AQ1384"/>
      <c r="AR1384"/>
      <c r="AS1384" s="333"/>
      <c r="AT1384" s="333"/>
      <c r="AU1384" s="333"/>
      <c r="AV1384" s="333"/>
      <c r="AW1384" s="333"/>
      <c r="AX1384" s="333"/>
      <c r="AY1384" s="333"/>
      <c r="AZ1384" s="333"/>
      <c r="BA1384"/>
      <c r="BB1384"/>
      <c r="BC1384"/>
      <c r="BD1384"/>
      <c r="BE1384"/>
      <c r="BF1384"/>
      <c r="BG1384" s="333"/>
      <c r="BH1384" s="333"/>
      <c r="BI1384" s="333"/>
      <c r="BJ1384" s="333"/>
      <c r="BK1384" s="333"/>
      <c r="BL1384" s="333"/>
      <c r="BM1384" s="333"/>
      <c r="BN1384" s="333"/>
      <c r="BO1384" s="333"/>
      <c r="BP1384" s="333"/>
      <c r="BQ1384" s="333"/>
      <c r="BR1384" s="333"/>
      <c r="BS1384" s="333"/>
      <c r="BT1384" s="333"/>
      <c r="BU1384" s="333"/>
      <c r="BV1384" s="333"/>
      <c r="BW1384" s="333"/>
      <c r="BX1384" s="333"/>
      <c r="BY1384" s="333"/>
      <c r="BZ1384" s="333"/>
      <c r="CA1384" s="333"/>
      <c r="CB1384" s="333"/>
      <c r="CC1384" s="333"/>
      <c r="CD1384" s="333"/>
      <c r="CE1384" s="337"/>
      <c r="CF1384" s="337"/>
      <c r="CG1384" s="337"/>
      <c r="CH1384" s="337"/>
      <c r="CI1384" s="333"/>
      <c r="CJ1384" s="333"/>
      <c r="CK1384" s="333"/>
      <c r="CL1384" s="333"/>
      <c r="CM1384" s="333"/>
      <c r="CN1384" s="333"/>
      <c r="CO1384" s="333"/>
      <c r="CP1384" s="333"/>
      <c r="CQ1384" s="337"/>
      <c r="CR1384" s="337"/>
      <c r="CS1384" s="337"/>
      <c r="CT1384" s="337"/>
      <c r="CU1384" s="337"/>
      <c r="CV1384" s="337"/>
      <c r="CW1384" s="337"/>
      <c r="CX1384" s="337"/>
      <c r="CY1384" s="337"/>
      <c r="CZ1384" s="337"/>
      <c r="DA1384" s="337"/>
      <c r="DB1384" s="337"/>
      <c r="DC1384" s="337"/>
      <c r="DD1384" s="337"/>
      <c r="DE1384" s="337"/>
      <c r="DF1384" s="337"/>
      <c r="DG1384" s="337"/>
      <c r="DH1384" s="337"/>
      <c r="DI1384" s="337"/>
      <c r="DJ1384" s="337"/>
      <c r="DK1384" s="337"/>
      <c r="DL1384" s="337"/>
      <c r="DM1384"/>
      <c r="DN1384"/>
      <c r="DO1384"/>
      <c r="EA1384" s="333"/>
      <c r="EB1384" s="333"/>
      <c r="EC1384" s="333"/>
      <c r="ED1384" s="333"/>
      <c r="EE1384" s="333"/>
      <c r="EF1384" s="333"/>
      <c r="EG1384" s="333"/>
      <c r="EH1384" s="333"/>
      <c r="EJ1384" s="66"/>
      <c r="EL1384" s="66"/>
      <c r="EM1384" s="338"/>
    </row>
    <row r="1385" spans="1:143" s="83" customFormat="1">
      <c r="A1385" s="66"/>
      <c r="B1385" s="66"/>
      <c r="C1385" s="120"/>
      <c r="D1385" s="66"/>
      <c r="E1385" s="197"/>
      <c r="F1385" s="120"/>
      <c r="G1385" s="333"/>
      <c r="H1385" s="333"/>
      <c r="I1385" s="333"/>
      <c r="J1385" s="333"/>
      <c r="K1385" s="333"/>
      <c r="L1385" s="333"/>
      <c r="M1385" s="333"/>
      <c r="N1385" s="333"/>
      <c r="O1385" s="333"/>
      <c r="P1385" s="333"/>
      <c r="Q1385" s="333"/>
      <c r="R1385" s="333"/>
      <c r="S1385" s="333"/>
      <c r="T1385" s="333"/>
      <c r="U1385" s="333"/>
      <c r="V1385" s="333"/>
      <c r="W1385" s="333"/>
      <c r="X1385" s="333"/>
      <c r="Y1385" s="333"/>
      <c r="Z1385" s="333"/>
      <c r="AA1385" s="333"/>
      <c r="AB1385" s="333"/>
      <c r="AC1385" s="333"/>
      <c r="AD1385" s="333"/>
      <c r="AE1385" s="333"/>
      <c r="AF1385" s="333"/>
      <c r="AG1385" s="333"/>
      <c r="AH1385" s="333"/>
      <c r="AI1385" s="333"/>
      <c r="AJ1385" s="333"/>
      <c r="AK1385" s="333"/>
      <c r="AL1385" s="333"/>
      <c r="AM1385" s="333"/>
      <c r="AN1385" s="333"/>
      <c r="AO1385"/>
      <c r="AP1385"/>
      <c r="AQ1385"/>
      <c r="AR1385"/>
      <c r="AS1385" s="333"/>
      <c r="AT1385" s="333"/>
      <c r="AU1385" s="333"/>
      <c r="AV1385" s="333"/>
      <c r="AW1385" s="333"/>
      <c r="AX1385" s="333"/>
      <c r="AY1385" s="333"/>
      <c r="AZ1385" s="333"/>
      <c r="BA1385"/>
      <c r="BB1385"/>
      <c r="BC1385"/>
      <c r="BD1385"/>
      <c r="BE1385"/>
      <c r="BF1385"/>
      <c r="BG1385" s="333"/>
      <c r="BH1385" s="333"/>
      <c r="BI1385" s="333"/>
      <c r="BJ1385" s="333"/>
      <c r="BK1385" s="333"/>
      <c r="BL1385" s="333"/>
      <c r="BM1385" s="333"/>
      <c r="BN1385" s="333"/>
      <c r="BO1385" s="333"/>
      <c r="BP1385" s="333"/>
      <c r="BQ1385" s="333"/>
      <c r="BR1385" s="333"/>
      <c r="BS1385" s="333"/>
      <c r="BT1385" s="333"/>
      <c r="BU1385" s="333"/>
      <c r="BV1385" s="333"/>
      <c r="BW1385" s="333"/>
      <c r="BX1385" s="333"/>
      <c r="BY1385" s="333"/>
      <c r="BZ1385" s="333"/>
      <c r="CA1385" s="333"/>
      <c r="CB1385" s="333"/>
      <c r="CC1385" s="333"/>
      <c r="CD1385" s="333"/>
      <c r="CE1385" s="337"/>
      <c r="CF1385" s="337"/>
      <c r="CG1385" s="337"/>
      <c r="CH1385" s="337"/>
      <c r="CI1385" s="333"/>
      <c r="CJ1385" s="333"/>
      <c r="CK1385" s="333"/>
      <c r="CL1385" s="333"/>
      <c r="CM1385" s="333"/>
      <c r="CN1385" s="333"/>
      <c r="CO1385" s="333"/>
      <c r="CP1385" s="333"/>
      <c r="CQ1385" s="337"/>
      <c r="CR1385" s="337"/>
      <c r="CS1385" s="337"/>
      <c r="CT1385" s="337"/>
      <c r="CU1385" s="337"/>
      <c r="CV1385" s="337"/>
      <c r="CW1385" s="337"/>
      <c r="CX1385" s="337"/>
      <c r="CY1385" s="337"/>
      <c r="CZ1385" s="337"/>
      <c r="DA1385" s="337"/>
      <c r="DB1385" s="337"/>
      <c r="DC1385" s="337"/>
      <c r="DD1385" s="337"/>
      <c r="DE1385" s="337"/>
      <c r="DF1385" s="337"/>
      <c r="DG1385" s="337"/>
      <c r="DH1385" s="337"/>
      <c r="DI1385" s="337"/>
      <c r="DJ1385" s="337"/>
      <c r="DK1385" s="337"/>
      <c r="DL1385" s="337"/>
      <c r="DM1385"/>
      <c r="DN1385"/>
      <c r="DO1385"/>
      <c r="EA1385" s="333"/>
      <c r="EB1385" s="333"/>
      <c r="EC1385" s="333"/>
      <c r="ED1385" s="333"/>
      <c r="EE1385" s="333"/>
      <c r="EF1385" s="333"/>
      <c r="EG1385" s="333"/>
      <c r="EH1385" s="333"/>
      <c r="EJ1385" s="66"/>
      <c r="EL1385" s="66"/>
      <c r="EM1385" s="338"/>
    </row>
    <row r="1386" spans="1:143" s="83" customFormat="1">
      <c r="A1386" s="66"/>
      <c r="B1386" s="66"/>
      <c r="C1386" s="120"/>
      <c r="D1386" s="66"/>
      <c r="E1386" s="197"/>
      <c r="F1386" s="120"/>
      <c r="G1386" s="333"/>
      <c r="H1386" s="333"/>
      <c r="I1386" s="333"/>
      <c r="J1386" s="333"/>
      <c r="K1386" s="333"/>
      <c r="L1386" s="333"/>
      <c r="M1386" s="333"/>
      <c r="N1386" s="333"/>
      <c r="O1386" s="333"/>
      <c r="P1386" s="333"/>
      <c r="Q1386" s="333"/>
      <c r="R1386" s="333"/>
      <c r="S1386" s="333"/>
      <c r="T1386" s="333"/>
      <c r="U1386" s="333"/>
      <c r="V1386" s="333"/>
      <c r="W1386" s="333"/>
      <c r="X1386" s="333"/>
      <c r="Y1386" s="333"/>
      <c r="Z1386" s="333"/>
      <c r="AA1386" s="333"/>
      <c r="AB1386" s="333"/>
      <c r="AC1386" s="333"/>
      <c r="AD1386" s="333"/>
      <c r="AE1386" s="333"/>
      <c r="AF1386" s="333"/>
      <c r="AG1386" s="333"/>
      <c r="AH1386" s="333"/>
      <c r="AI1386" s="333"/>
      <c r="AJ1386" s="333"/>
      <c r="AK1386" s="333"/>
      <c r="AL1386" s="333"/>
      <c r="AM1386" s="333"/>
      <c r="AN1386" s="333"/>
      <c r="AO1386"/>
      <c r="AP1386"/>
      <c r="AQ1386"/>
      <c r="AR1386"/>
      <c r="AS1386" s="333"/>
      <c r="AT1386" s="333"/>
      <c r="AU1386" s="333"/>
      <c r="AV1386" s="333"/>
      <c r="AW1386" s="333"/>
      <c r="AX1386" s="333"/>
      <c r="AY1386" s="333"/>
      <c r="AZ1386" s="333"/>
      <c r="BA1386"/>
      <c r="BB1386"/>
      <c r="BC1386"/>
      <c r="BD1386"/>
      <c r="BE1386"/>
      <c r="BF1386"/>
      <c r="BG1386" s="333"/>
      <c r="BH1386" s="333"/>
      <c r="BI1386" s="333"/>
      <c r="BJ1386" s="333"/>
      <c r="BK1386" s="333"/>
      <c r="BL1386" s="333"/>
      <c r="BM1386" s="333"/>
      <c r="BN1386" s="333"/>
      <c r="BO1386" s="333"/>
      <c r="BP1386" s="333"/>
      <c r="BQ1386" s="333"/>
      <c r="BR1386" s="333"/>
      <c r="BS1386" s="333"/>
      <c r="BT1386" s="333"/>
      <c r="BU1386" s="333"/>
      <c r="BV1386" s="333"/>
      <c r="BW1386" s="333"/>
      <c r="BX1386" s="333"/>
      <c r="BY1386" s="333"/>
      <c r="BZ1386" s="333"/>
      <c r="CA1386" s="333"/>
      <c r="CB1386" s="333"/>
      <c r="CC1386" s="333"/>
      <c r="CD1386" s="333"/>
      <c r="CE1386" s="337"/>
      <c r="CF1386" s="337"/>
      <c r="CG1386" s="337"/>
      <c r="CH1386" s="337"/>
      <c r="CI1386" s="333"/>
      <c r="CJ1386" s="333"/>
      <c r="CK1386" s="333"/>
      <c r="CL1386" s="333"/>
      <c r="CM1386" s="333"/>
      <c r="CN1386" s="333"/>
      <c r="CO1386" s="333"/>
      <c r="CP1386" s="333"/>
      <c r="CQ1386" s="337"/>
      <c r="CR1386" s="337"/>
      <c r="CS1386" s="337"/>
      <c r="CT1386" s="337"/>
      <c r="CU1386" s="337"/>
      <c r="CV1386" s="337"/>
      <c r="CW1386" s="337"/>
      <c r="CX1386" s="337"/>
      <c r="CY1386" s="337"/>
      <c r="CZ1386" s="337"/>
      <c r="DA1386" s="337"/>
      <c r="DB1386" s="337"/>
      <c r="DC1386" s="337"/>
      <c r="DD1386" s="337"/>
      <c r="DE1386" s="337"/>
      <c r="DF1386" s="337"/>
      <c r="DG1386" s="337"/>
      <c r="DH1386" s="337"/>
      <c r="DI1386" s="337"/>
      <c r="DJ1386" s="337"/>
      <c r="DK1386" s="337"/>
      <c r="DL1386" s="337"/>
      <c r="DM1386"/>
      <c r="DN1386"/>
      <c r="DO1386"/>
      <c r="EA1386" s="333"/>
      <c r="EB1386" s="333"/>
      <c r="EC1386" s="333"/>
      <c r="ED1386" s="333"/>
      <c r="EE1386" s="333"/>
      <c r="EF1386" s="333"/>
      <c r="EG1386" s="333"/>
      <c r="EH1386" s="333"/>
      <c r="EJ1386" s="66"/>
      <c r="EL1386" s="66"/>
      <c r="EM1386" s="338"/>
    </row>
    <row r="1387" spans="1:143" s="83" customFormat="1">
      <c r="A1387" s="66"/>
      <c r="B1387" s="66"/>
      <c r="C1387" s="120"/>
      <c r="D1387" s="66"/>
      <c r="E1387" s="197"/>
      <c r="F1387" s="120"/>
      <c r="G1387" s="333"/>
      <c r="H1387" s="333"/>
      <c r="I1387" s="333"/>
      <c r="J1387" s="333"/>
      <c r="K1387" s="333"/>
      <c r="L1387" s="333"/>
      <c r="M1387" s="333"/>
      <c r="N1387" s="333"/>
      <c r="O1387" s="333"/>
      <c r="P1387" s="333"/>
      <c r="Q1387" s="333"/>
      <c r="R1387" s="333"/>
      <c r="S1387" s="333"/>
      <c r="T1387" s="333"/>
      <c r="U1387" s="333"/>
      <c r="V1387" s="333"/>
      <c r="W1387" s="333"/>
      <c r="X1387" s="333"/>
      <c r="Y1387" s="333"/>
      <c r="Z1387" s="333"/>
      <c r="AA1387" s="333"/>
      <c r="AB1387" s="333"/>
      <c r="AC1387" s="333"/>
      <c r="AD1387" s="333"/>
      <c r="AE1387" s="333"/>
      <c r="AF1387" s="333"/>
      <c r="AG1387" s="333"/>
      <c r="AH1387" s="333"/>
      <c r="AI1387" s="333"/>
      <c r="AJ1387" s="333"/>
      <c r="AK1387" s="333"/>
      <c r="AL1387" s="333"/>
      <c r="AM1387" s="333"/>
      <c r="AN1387" s="333"/>
      <c r="AO1387"/>
      <c r="AP1387"/>
      <c r="AQ1387"/>
      <c r="AR1387"/>
      <c r="AS1387" s="333"/>
      <c r="AT1387" s="333"/>
      <c r="AU1387" s="333"/>
      <c r="AV1387" s="333"/>
      <c r="AW1387" s="333"/>
      <c r="AX1387" s="333"/>
      <c r="AY1387" s="333"/>
      <c r="AZ1387" s="333"/>
      <c r="BA1387"/>
      <c r="BB1387"/>
      <c r="BC1387"/>
      <c r="BD1387"/>
      <c r="BE1387"/>
      <c r="BF1387"/>
      <c r="BG1387" s="333"/>
      <c r="BH1387" s="333"/>
      <c r="BI1387" s="333"/>
      <c r="BJ1387" s="333"/>
      <c r="BK1387" s="333"/>
      <c r="BL1387" s="333"/>
      <c r="BM1387" s="333"/>
      <c r="BN1387" s="333"/>
      <c r="BO1387" s="333"/>
      <c r="BP1387" s="333"/>
      <c r="BQ1387" s="333"/>
      <c r="BR1387" s="333"/>
      <c r="BS1387" s="333"/>
      <c r="BT1387" s="333"/>
      <c r="BU1387" s="333"/>
      <c r="BV1387" s="333"/>
      <c r="BW1387" s="333"/>
      <c r="BX1387" s="333"/>
      <c r="BY1387" s="333"/>
      <c r="BZ1387" s="333"/>
      <c r="CA1387" s="333"/>
      <c r="CB1387" s="333"/>
      <c r="CC1387" s="333"/>
      <c r="CD1387" s="333"/>
      <c r="CE1387" s="337"/>
      <c r="CF1387" s="337"/>
      <c r="CG1387" s="337"/>
      <c r="CH1387" s="337"/>
      <c r="CI1387" s="333"/>
      <c r="CJ1387" s="333"/>
      <c r="CK1387" s="333"/>
      <c r="CL1387" s="333"/>
      <c r="CM1387" s="333"/>
      <c r="CN1387" s="333"/>
      <c r="CO1387" s="333"/>
      <c r="CP1387" s="333"/>
      <c r="CQ1387" s="337"/>
      <c r="CR1387" s="337"/>
      <c r="CS1387" s="337"/>
      <c r="CT1387" s="337"/>
      <c r="CU1387" s="337"/>
      <c r="CV1387" s="337"/>
      <c r="CW1387" s="337"/>
      <c r="CX1387" s="337"/>
      <c r="CY1387" s="337"/>
      <c r="CZ1387" s="337"/>
      <c r="DA1387" s="337"/>
      <c r="DB1387" s="337"/>
      <c r="DC1387" s="337"/>
      <c r="DD1387" s="337"/>
      <c r="DE1387" s="337"/>
      <c r="DF1387" s="337"/>
      <c r="DG1387" s="337"/>
      <c r="DH1387" s="337"/>
      <c r="DI1387" s="337"/>
      <c r="DJ1387" s="337"/>
      <c r="DK1387" s="337"/>
      <c r="DL1387" s="337"/>
      <c r="DM1387"/>
      <c r="DN1387"/>
      <c r="DO1387"/>
      <c r="EA1387" s="333"/>
      <c r="EB1387" s="333"/>
      <c r="EC1387" s="333"/>
      <c r="ED1387" s="333"/>
      <c r="EE1387" s="333"/>
      <c r="EF1387" s="333"/>
      <c r="EG1387" s="333"/>
      <c r="EH1387" s="333"/>
      <c r="EJ1387" s="66"/>
      <c r="EL1387" s="66"/>
      <c r="EM1387" s="338"/>
    </row>
    <row r="1388" spans="1:143" s="83" customFormat="1">
      <c r="A1388" s="66"/>
      <c r="B1388" s="66"/>
      <c r="C1388" s="120"/>
      <c r="D1388" s="66"/>
      <c r="E1388" s="197"/>
      <c r="F1388" s="120"/>
      <c r="G1388" s="333"/>
      <c r="H1388" s="333"/>
      <c r="I1388" s="333"/>
      <c r="J1388" s="333"/>
      <c r="K1388" s="333"/>
      <c r="L1388" s="333"/>
      <c r="M1388" s="333"/>
      <c r="N1388" s="333"/>
      <c r="O1388" s="333"/>
      <c r="P1388" s="333"/>
      <c r="Q1388" s="333"/>
      <c r="R1388" s="333"/>
      <c r="S1388" s="333"/>
      <c r="T1388" s="333"/>
      <c r="U1388" s="333"/>
      <c r="V1388" s="333"/>
      <c r="W1388" s="333"/>
      <c r="X1388" s="333"/>
      <c r="Y1388" s="333"/>
      <c r="Z1388" s="333"/>
      <c r="AA1388" s="333"/>
      <c r="AB1388" s="333"/>
      <c r="AC1388" s="333"/>
      <c r="AD1388" s="333"/>
      <c r="AE1388" s="333"/>
      <c r="AF1388" s="333"/>
      <c r="AG1388" s="333"/>
      <c r="AH1388" s="333"/>
      <c r="AI1388" s="333"/>
      <c r="AJ1388" s="333"/>
      <c r="AK1388" s="333"/>
      <c r="AL1388" s="333"/>
      <c r="AM1388" s="333"/>
      <c r="AN1388" s="333"/>
      <c r="AO1388"/>
      <c r="AP1388"/>
      <c r="AQ1388"/>
      <c r="AR1388"/>
      <c r="AS1388" s="333"/>
      <c r="AT1388" s="333"/>
      <c r="AU1388" s="333"/>
      <c r="AV1388" s="333"/>
      <c r="AW1388" s="333"/>
      <c r="AX1388" s="333"/>
      <c r="AY1388" s="333"/>
      <c r="AZ1388" s="333"/>
      <c r="BA1388"/>
      <c r="BB1388"/>
      <c r="BC1388"/>
      <c r="BD1388"/>
      <c r="BE1388"/>
      <c r="BF1388"/>
      <c r="BG1388" s="333"/>
      <c r="BH1388" s="333"/>
      <c r="BI1388" s="333"/>
      <c r="BJ1388" s="333"/>
      <c r="BK1388" s="333"/>
      <c r="BL1388" s="333"/>
      <c r="BM1388" s="333"/>
      <c r="BN1388" s="333"/>
      <c r="BO1388" s="333"/>
      <c r="BP1388" s="333"/>
      <c r="BQ1388" s="333"/>
      <c r="BR1388" s="333"/>
      <c r="BS1388" s="333"/>
      <c r="BT1388" s="333"/>
      <c r="BU1388" s="333"/>
      <c r="BV1388" s="333"/>
      <c r="BW1388" s="333"/>
      <c r="BX1388" s="333"/>
      <c r="BY1388" s="333"/>
      <c r="BZ1388" s="333"/>
      <c r="CA1388" s="333"/>
      <c r="CB1388" s="333"/>
      <c r="CC1388" s="333"/>
      <c r="CD1388" s="333"/>
      <c r="CE1388" s="337"/>
      <c r="CF1388" s="337"/>
      <c r="CG1388" s="337"/>
      <c r="CH1388" s="337"/>
      <c r="CI1388" s="333"/>
      <c r="CJ1388" s="333"/>
      <c r="CK1388" s="333"/>
      <c r="CL1388" s="333"/>
      <c r="CM1388" s="333"/>
      <c r="CN1388" s="333"/>
      <c r="CO1388" s="333"/>
      <c r="CP1388" s="333"/>
      <c r="CQ1388" s="337"/>
      <c r="CR1388" s="337"/>
      <c r="CS1388" s="337"/>
      <c r="CT1388" s="337"/>
      <c r="CU1388" s="337"/>
      <c r="CV1388" s="337"/>
      <c r="CW1388" s="337"/>
      <c r="CX1388" s="337"/>
      <c r="CY1388" s="337"/>
      <c r="CZ1388" s="337"/>
      <c r="DA1388" s="337"/>
      <c r="DB1388" s="337"/>
      <c r="DC1388" s="337"/>
      <c r="DD1388" s="337"/>
      <c r="DE1388" s="337"/>
      <c r="DF1388" s="337"/>
      <c r="DG1388" s="337"/>
      <c r="DH1388" s="337"/>
      <c r="DI1388" s="337"/>
      <c r="DJ1388" s="337"/>
      <c r="DK1388" s="337"/>
      <c r="DL1388" s="337"/>
      <c r="DM1388"/>
      <c r="DN1388"/>
      <c r="DO1388"/>
      <c r="EA1388" s="333"/>
      <c r="EB1388" s="333"/>
      <c r="EC1388" s="333"/>
      <c r="ED1388" s="333"/>
      <c r="EE1388" s="333"/>
      <c r="EF1388" s="333"/>
      <c r="EG1388" s="333"/>
      <c r="EH1388" s="333"/>
      <c r="EJ1388" s="66"/>
      <c r="EL1388" s="66"/>
      <c r="EM1388" s="338"/>
    </row>
    <row r="1389" spans="1:143" s="83" customFormat="1">
      <c r="A1389" s="66"/>
      <c r="B1389" s="66"/>
      <c r="C1389" s="120"/>
      <c r="D1389" s="66"/>
      <c r="E1389" s="197"/>
      <c r="F1389" s="120"/>
      <c r="G1389" s="333"/>
      <c r="H1389" s="333"/>
      <c r="I1389" s="333"/>
      <c r="J1389" s="333"/>
      <c r="K1389" s="333"/>
      <c r="L1389" s="333"/>
      <c r="M1389" s="333"/>
      <c r="N1389" s="333"/>
      <c r="O1389" s="333"/>
      <c r="P1389" s="333"/>
      <c r="Q1389" s="333"/>
      <c r="R1389" s="333"/>
      <c r="S1389" s="333"/>
      <c r="T1389" s="333"/>
      <c r="U1389" s="333"/>
      <c r="V1389" s="333"/>
      <c r="W1389" s="333"/>
      <c r="X1389" s="333"/>
      <c r="Y1389" s="333"/>
      <c r="Z1389" s="333"/>
      <c r="AA1389" s="333"/>
      <c r="AB1389" s="333"/>
      <c r="AC1389" s="333"/>
      <c r="AD1389" s="333"/>
      <c r="AE1389" s="333"/>
      <c r="AF1389" s="333"/>
      <c r="AG1389" s="333"/>
      <c r="AH1389" s="333"/>
      <c r="AI1389" s="333"/>
      <c r="AJ1389" s="333"/>
      <c r="AK1389" s="333"/>
      <c r="AL1389" s="333"/>
      <c r="AM1389" s="333"/>
      <c r="AN1389" s="333"/>
      <c r="AO1389"/>
      <c r="AP1389"/>
      <c r="AQ1389"/>
      <c r="AR1389"/>
      <c r="AS1389" s="333"/>
      <c r="AT1389" s="333"/>
      <c r="AU1389" s="333"/>
      <c r="AV1389" s="333"/>
      <c r="AW1389" s="333"/>
      <c r="AX1389" s="333"/>
      <c r="AY1389" s="333"/>
      <c r="AZ1389" s="333"/>
      <c r="BA1389"/>
      <c r="BB1389"/>
      <c r="BC1389"/>
      <c r="BD1389"/>
      <c r="BE1389"/>
      <c r="BF1389"/>
      <c r="BG1389" s="333"/>
      <c r="BH1389" s="333"/>
      <c r="BI1389" s="333"/>
      <c r="BJ1389" s="333"/>
      <c r="BK1389" s="333"/>
      <c r="BL1389" s="333"/>
      <c r="BM1389" s="333"/>
      <c r="BN1389" s="333"/>
      <c r="BO1389" s="333"/>
      <c r="BP1389" s="333"/>
      <c r="BQ1389" s="333"/>
      <c r="BR1389" s="333"/>
      <c r="BS1389" s="333"/>
      <c r="BT1389" s="333"/>
      <c r="BU1389" s="333"/>
      <c r="BV1389" s="333"/>
      <c r="BW1389" s="333"/>
      <c r="BX1389" s="333"/>
      <c r="BY1389" s="333"/>
      <c r="BZ1389" s="333"/>
      <c r="CA1389" s="333"/>
      <c r="CB1389" s="333"/>
      <c r="CC1389" s="333"/>
      <c r="CD1389" s="333"/>
      <c r="CE1389" s="337"/>
      <c r="CF1389" s="337"/>
      <c r="CG1389" s="337"/>
      <c r="CH1389" s="337"/>
      <c r="CI1389" s="333"/>
      <c r="CJ1389" s="333"/>
      <c r="CK1389" s="333"/>
      <c r="CL1389" s="333"/>
      <c r="CM1389" s="333"/>
      <c r="CN1389" s="333"/>
      <c r="CO1389" s="333"/>
      <c r="CP1389" s="333"/>
      <c r="CQ1389" s="337"/>
      <c r="CR1389" s="337"/>
      <c r="CS1389" s="337"/>
      <c r="CT1389" s="337"/>
      <c r="CU1389" s="337"/>
      <c r="CV1389" s="337"/>
      <c r="CW1389" s="337"/>
      <c r="CX1389" s="337"/>
      <c r="CY1389" s="337"/>
      <c r="CZ1389" s="337"/>
      <c r="DA1389" s="337"/>
      <c r="DB1389" s="337"/>
      <c r="DC1389" s="337"/>
      <c r="DD1389" s="337"/>
      <c r="DE1389" s="337"/>
      <c r="DF1389" s="337"/>
      <c r="DG1389" s="337"/>
      <c r="DH1389" s="337"/>
      <c r="DI1389" s="337"/>
      <c r="DJ1389" s="337"/>
      <c r="DK1389" s="337"/>
      <c r="DL1389" s="337"/>
      <c r="DM1389"/>
      <c r="DN1389"/>
      <c r="DO1389"/>
      <c r="EA1389" s="333"/>
      <c r="EB1389" s="333"/>
      <c r="EC1389" s="333"/>
      <c r="ED1389" s="333"/>
      <c r="EE1389" s="333"/>
      <c r="EF1389" s="333"/>
      <c r="EG1389" s="333"/>
      <c r="EH1389" s="333"/>
      <c r="EJ1389" s="66"/>
      <c r="EL1389" s="66"/>
      <c r="EM1389" s="338"/>
    </row>
    <row r="1390" spans="1:143" s="83" customFormat="1">
      <c r="A1390" s="66"/>
      <c r="B1390" s="66"/>
      <c r="C1390" s="120"/>
      <c r="D1390" s="66"/>
      <c r="E1390" s="197"/>
      <c r="F1390" s="120"/>
      <c r="G1390" s="333"/>
      <c r="H1390" s="333"/>
      <c r="I1390" s="333"/>
      <c r="J1390" s="333"/>
      <c r="K1390" s="333"/>
      <c r="L1390" s="333"/>
      <c r="M1390" s="333"/>
      <c r="N1390" s="333"/>
      <c r="O1390" s="333"/>
      <c r="P1390" s="333"/>
      <c r="Q1390" s="333"/>
      <c r="R1390" s="333"/>
      <c r="S1390" s="333"/>
      <c r="T1390" s="333"/>
      <c r="U1390" s="333"/>
      <c r="V1390" s="333"/>
      <c r="W1390" s="333"/>
      <c r="X1390" s="333"/>
      <c r="Y1390" s="333"/>
      <c r="Z1390" s="333"/>
      <c r="AA1390" s="333"/>
      <c r="AB1390" s="333"/>
      <c r="AC1390" s="333"/>
      <c r="AD1390" s="333"/>
      <c r="AE1390" s="333"/>
      <c r="AF1390" s="333"/>
      <c r="AG1390" s="333"/>
      <c r="AH1390" s="333"/>
      <c r="AI1390" s="333"/>
      <c r="AJ1390" s="333"/>
      <c r="AK1390" s="333"/>
      <c r="AL1390" s="333"/>
      <c r="AM1390" s="333"/>
      <c r="AN1390" s="333"/>
      <c r="AO1390"/>
      <c r="AP1390"/>
      <c r="AQ1390"/>
      <c r="AR1390"/>
      <c r="AS1390" s="333"/>
      <c r="AT1390" s="333"/>
      <c r="AU1390" s="333"/>
      <c r="AV1390" s="333"/>
      <c r="AW1390" s="333"/>
      <c r="AX1390" s="333"/>
      <c r="AY1390" s="333"/>
      <c r="AZ1390" s="333"/>
      <c r="BA1390"/>
      <c r="BB1390"/>
      <c r="BC1390"/>
      <c r="BD1390"/>
      <c r="BE1390"/>
      <c r="BF1390"/>
      <c r="BG1390" s="333"/>
      <c r="BH1390" s="333"/>
      <c r="BI1390" s="333"/>
      <c r="BJ1390" s="333"/>
      <c r="BK1390" s="333"/>
      <c r="BL1390" s="333"/>
      <c r="BM1390" s="333"/>
      <c r="BN1390" s="333"/>
      <c r="BO1390" s="333"/>
      <c r="BP1390" s="333"/>
      <c r="BQ1390" s="333"/>
      <c r="BR1390" s="333"/>
      <c r="BS1390" s="333"/>
      <c r="BT1390" s="333"/>
      <c r="BU1390" s="333"/>
      <c r="BV1390" s="333"/>
      <c r="BW1390" s="333"/>
      <c r="BX1390" s="333"/>
      <c r="BY1390" s="333"/>
      <c r="BZ1390" s="333"/>
      <c r="CA1390" s="333"/>
      <c r="CB1390" s="333"/>
      <c r="CC1390" s="333"/>
      <c r="CD1390" s="333"/>
      <c r="CE1390" s="337"/>
      <c r="CF1390" s="337"/>
      <c r="CG1390" s="337"/>
      <c r="CH1390" s="337"/>
      <c r="CI1390" s="333"/>
      <c r="CJ1390" s="333"/>
      <c r="CK1390" s="333"/>
      <c r="CL1390" s="333"/>
      <c r="CM1390" s="333"/>
      <c r="CN1390" s="333"/>
      <c r="CO1390" s="333"/>
      <c r="CP1390" s="333"/>
      <c r="CQ1390" s="337"/>
      <c r="CR1390" s="337"/>
      <c r="CS1390" s="337"/>
      <c r="CT1390" s="337"/>
      <c r="CU1390" s="337"/>
      <c r="CV1390" s="337"/>
      <c r="CW1390" s="337"/>
      <c r="CX1390" s="337"/>
      <c r="CY1390" s="337"/>
      <c r="CZ1390" s="337"/>
      <c r="DA1390" s="337"/>
      <c r="DB1390" s="337"/>
      <c r="DC1390" s="337"/>
      <c r="DD1390" s="337"/>
      <c r="DE1390" s="337"/>
      <c r="DF1390" s="337"/>
      <c r="DG1390" s="337"/>
      <c r="DH1390" s="337"/>
      <c r="DI1390" s="337"/>
      <c r="DJ1390" s="337"/>
      <c r="DK1390" s="337"/>
      <c r="DL1390" s="337"/>
      <c r="DM1390"/>
      <c r="DN1390"/>
      <c r="DO1390"/>
      <c r="EA1390" s="333"/>
      <c r="EB1390" s="333"/>
      <c r="EC1390" s="333"/>
      <c r="ED1390" s="333"/>
      <c r="EE1390" s="333"/>
      <c r="EF1390" s="333"/>
      <c r="EG1390" s="333"/>
      <c r="EH1390" s="333"/>
      <c r="EJ1390" s="66"/>
      <c r="EL1390" s="66"/>
      <c r="EM1390" s="338"/>
    </row>
    <row r="1391" spans="1:143" s="83" customFormat="1">
      <c r="A1391" s="66"/>
      <c r="B1391" s="66"/>
      <c r="C1391" s="120"/>
      <c r="D1391" s="66"/>
      <c r="E1391" s="197"/>
      <c r="F1391" s="120"/>
      <c r="G1391" s="333"/>
      <c r="H1391" s="333"/>
      <c r="I1391" s="333"/>
      <c r="J1391" s="333"/>
      <c r="K1391" s="333"/>
      <c r="L1391" s="333"/>
      <c r="M1391" s="333"/>
      <c r="N1391" s="333"/>
      <c r="O1391" s="333"/>
      <c r="P1391" s="333"/>
      <c r="Q1391" s="333"/>
      <c r="R1391" s="333"/>
      <c r="S1391" s="333"/>
      <c r="T1391" s="333"/>
      <c r="U1391" s="333"/>
      <c r="V1391" s="333"/>
      <c r="W1391" s="333"/>
      <c r="X1391" s="333"/>
      <c r="Y1391" s="333"/>
      <c r="Z1391" s="333"/>
      <c r="AA1391" s="333"/>
      <c r="AB1391" s="333"/>
      <c r="AC1391" s="333"/>
      <c r="AD1391" s="333"/>
      <c r="AE1391" s="333"/>
      <c r="AF1391" s="333"/>
      <c r="AG1391" s="333"/>
      <c r="AH1391" s="333"/>
      <c r="AI1391" s="333"/>
      <c r="AJ1391" s="333"/>
      <c r="AK1391" s="333"/>
      <c r="AL1391" s="333"/>
      <c r="AM1391" s="333"/>
      <c r="AN1391" s="333"/>
      <c r="AO1391"/>
      <c r="AP1391"/>
      <c r="AQ1391"/>
      <c r="AR1391"/>
      <c r="AS1391" s="333"/>
      <c r="AT1391" s="333"/>
      <c r="AU1391" s="333"/>
      <c r="AV1391" s="333"/>
      <c r="AW1391" s="333"/>
      <c r="AX1391" s="333"/>
      <c r="AY1391" s="333"/>
      <c r="AZ1391" s="333"/>
      <c r="BA1391"/>
      <c r="BB1391"/>
      <c r="BC1391"/>
      <c r="BD1391"/>
      <c r="BE1391"/>
      <c r="BF1391"/>
      <c r="BG1391" s="333"/>
      <c r="BH1391" s="333"/>
      <c r="BI1391" s="333"/>
      <c r="BJ1391" s="333"/>
      <c r="BK1391" s="333"/>
      <c r="BL1391" s="333"/>
      <c r="BM1391" s="333"/>
      <c r="BN1391" s="333"/>
      <c r="BO1391" s="333"/>
      <c r="BP1391" s="333"/>
      <c r="BQ1391" s="333"/>
      <c r="BR1391" s="333"/>
      <c r="BS1391" s="333"/>
      <c r="BT1391" s="333"/>
      <c r="BU1391" s="333"/>
      <c r="BV1391" s="333"/>
      <c r="BW1391" s="333"/>
      <c r="BX1391" s="333"/>
      <c r="BY1391" s="333"/>
      <c r="BZ1391" s="333"/>
      <c r="CA1391" s="333"/>
      <c r="CB1391" s="333"/>
      <c r="CC1391" s="333"/>
      <c r="CD1391" s="333"/>
      <c r="CE1391" s="337"/>
      <c r="CF1391" s="337"/>
      <c r="CG1391" s="337"/>
      <c r="CH1391" s="337"/>
      <c r="CI1391" s="333"/>
      <c r="CJ1391" s="333"/>
      <c r="CK1391" s="333"/>
      <c r="CL1391" s="333"/>
      <c r="CM1391" s="333"/>
      <c r="CN1391" s="333"/>
      <c r="CO1391" s="333"/>
      <c r="CP1391" s="333"/>
      <c r="CQ1391" s="337"/>
      <c r="CR1391" s="337"/>
      <c r="CS1391" s="337"/>
      <c r="CT1391" s="337"/>
      <c r="CU1391" s="337"/>
      <c r="CV1391" s="337"/>
      <c r="CW1391" s="337"/>
      <c r="CX1391" s="337"/>
      <c r="CY1391" s="337"/>
      <c r="CZ1391" s="337"/>
      <c r="DA1391" s="337"/>
      <c r="DB1391" s="337"/>
      <c r="DC1391" s="337"/>
      <c r="DD1391" s="337"/>
      <c r="DE1391" s="337"/>
      <c r="DF1391" s="337"/>
      <c r="DG1391" s="337"/>
      <c r="DH1391" s="337"/>
      <c r="DI1391" s="337"/>
      <c r="DJ1391" s="337"/>
      <c r="DK1391" s="337"/>
      <c r="DL1391" s="337"/>
      <c r="DM1391"/>
      <c r="DN1391"/>
      <c r="DO1391"/>
      <c r="EA1391" s="333"/>
      <c r="EB1391" s="333"/>
      <c r="EC1391" s="333"/>
      <c r="ED1391" s="333"/>
      <c r="EE1391" s="333"/>
      <c r="EF1391" s="333"/>
      <c r="EG1391" s="333"/>
      <c r="EH1391" s="333"/>
      <c r="EJ1391" s="66"/>
      <c r="EL1391" s="66"/>
      <c r="EM1391" s="338"/>
    </row>
    <row r="1392" spans="1:143" s="83" customFormat="1">
      <c r="A1392" s="66"/>
      <c r="B1392" s="66"/>
      <c r="C1392" s="120"/>
      <c r="D1392" s="66"/>
      <c r="E1392" s="197"/>
      <c r="F1392" s="120"/>
      <c r="G1392" s="333"/>
      <c r="H1392" s="333"/>
      <c r="I1392" s="333"/>
      <c r="J1392" s="333"/>
      <c r="K1392" s="333"/>
      <c r="L1392" s="333"/>
      <c r="M1392" s="333"/>
      <c r="N1392" s="333"/>
      <c r="O1392" s="333"/>
      <c r="P1392" s="333"/>
      <c r="Q1392" s="333"/>
      <c r="R1392" s="333"/>
      <c r="S1392" s="333"/>
      <c r="T1392" s="333"/>
      <c r="U1392" s="333"/>
      <c r="V1392" s="333"/>
      <c r="W1392" s="333"/>
      <c r="X1392" s="333"/>
      <c r="Y1392" s="333"/>
      <c r="Z1392" s="333"/>
      <c r="AA1392" s="333"/>
      <c r="AB1392" s="333"/>
      <c r="AC1392" s="333"/>
      <c r="AD1392" s="333"/>
      <c r="AE1392" s="333"/>
      <c r="AF1392" s="333"/>
      <c r="AG1392" s="333"/>
      <c r="AH1392" s="333"/>
      <c r="AI1392" s="333"/>
      <c r="AJ1392" s="333"/>
      <c r="AK1392" s="333"/>
      <c r="AL1392" s="333"/>
      <c r="AM1392" s="333"/>
      <c r="AN1392" s="333"/>
      <c r="AO1392"/>
      <c r="AP1392"/>
      <c r="AQ1392"/>
      <c r="AR1392"/>
      <c r="AS1392" s="333"/>
      <c r="AT1392" s="333"/>
      <c r="AU1392" s="333"/>
      <c r="AV1392" s="333"/>
      <c r="AW1392" s="333"/>
      <c r="AX1392" s="333"/>
      <c r="AY1392" s="333"/>
      <c r="AZ1392" s="333"/>
      <c r="BA1392"/>
      <c r="BB1392"/>
      <c r="BC1392"/>
      <c r="BD1392"/>
      <c r="BE1392"/>
      <c r="BF1392"/>
      <c r="BG1392" s="333"/>
      <c r="BH1392" s="333"/>
      <c r="BI1392" s="333"/>
      <c r="BJ1392" s="333"/>
      <c r="BK1392" s="333"/>
      <c r="BL1392" s="333"/>
      <c r="BM1392" s="333"/>
      <c r="BN1392" s="333"/>
      <c r="BO1392" s="333"/>
      <c r="BP1392" s="333"/>
      <c r="BQ1392" s="333"/>
      <c r="BR1392" s="333"/>
      <c r="BS1392" s="333"/>
      <c r="BT1392" s="333"/>
      <c r="BU1392" s="333"/>
      <c r="BV1392" s="333"/>
      <c r="BW1392" s="333"/>
      <c r="BX1392" s="333"/>
      <c r="BY1392" s="333"/>
      <c r="BZ1392" s="333"/>
      <c r="CA1392" s="333"/>
      <c r="CB1392" s="333"/>
      <c r="CC1392" s="333"/>
      <c r="CD1392" s="333"/>
      <c r="CE1392" s="337"/>
      <c r="CF1392" s="337"/>
      <c r="CG1392" s="337"/>
      <c r="CH1392" s="337"/>
      <c r="CI1392" s="333"/>
      <c r="CJ1392" s="333"/>
      <c r="CK1392" s="333"/>
      <c r="CL1392" s="333"/>
      <c r="CM1392" s="333"/>
      <c r="CN1392" s="333"/>
      <c r="CO1392" s="333"/>
      <c r="CP1392" s="333"/>
      <c r="CQ1392" s="337"/>
      <c r="CR1392" s="337"/>
      <c r="CS1392" s="337"/>
      <c r="CT1392" s="337"/>
      <c r="CU1392" s="337"/>
      <c r="CV1392" s="337"/>
      <c r="CW1392" s="337"/>
      <c r="CX1392" s="337"/>
      <c r="CY1392" s="337"/>
      <c r="CZ1392" s="337"/>
      <c r="DA1392" s="337"/>
      <c r="DB1392" s="337"/>
      <c r="DC1392" s="337"/>
      <c r="DD1392" s="337"/>
      <c r="DE1392" s="337"/>
      <c r="DF1392" s="337"/>
      <c r="DG1392" s="337"/>
      <c r="DH1392" s="337"/>
      <c r="DI1392" s="337"/>
      <c r="DJ1392" s="337"/>
      <c r="DK1392" s="337"/>
      <c r="DL1392" s="337"/>
      <c r="DM1392"/>
      <c r="DN1392"/>
      <c r="DO1392"/>
      <c r="EA1392" s="333"/>
      <c r="EB1392" s="333"/>
      <c r="EC1392" s="333"/>
      <c r="ED1392" s="333"/>
      <c r="EE1392" s="333"/>
      <c r="EF1392" s="333"/>
      <c r="EG1392" s="333"/>
      <c r="EH1392" s="333"/>
      <c r="EJ1392" s="66"/>
      <c r="EL1392" s="66"/>
      <c r="EM1392" s="338"/>
    </row>
    <row r="1393" spans="1:171" s="83" customFormat="1">
      <c r="A1393" s="66"/>
      <c r="B1393" s="66"/>
      <c r="C1393" s="120"/>
      <c r="D1393" s="66"/>
      <c r="E1393" s="197"/>
      <c r="F1393" s="120"/>
      <c r="G1393" s="333"/>
      <c r="H1393" s="333"/>
      <c r="I1393" s="333"/>
      <c r="J1393" s="333"/>
      <c r="K1393" s="333"/>
      <c r="L1393" s="333"/>
      <c r="M1393" s="333"/>
      <c r="N1393" s="333"/>
      <c r="O1393" s="333"/>
      <c r="P1393" s="333"/>
      <c r="Q1393" s="333"/>
      <c r="R1393" s="333"/>
      <c r="S1393" s="333"/>
      <c r="T1393" s="333"/>
      <c r="U1393" s="333"/>
      <c r="V1393" s="333"/>
      <c r="W1393" s="333"/>
      <c r="X1393" s="333"/>
      <c r="Y1393" s="333"/>
      <c r="Z1393" s="333"/>
      <c r="AA1393" s="333"/>
      <c r="AB1393" s="333"/>
      <c r="AC1393" s="333"/>
      <c r="AD1393" s="333"/>
      <c r="AE1393" s="333"/>
      <c r="AF1393" s="333"/>
      <c r="AG1393" s="333"/>
      <c r="AH1393" s="333"/>
      <c r="AI1393" s="333"/>
      <c r="AJ1393" s="333"/>
      <c r="AK1393" s="333"/>
      <c r="AL1393" s="333"/>
      <c r="AM1393" s="333"/>
      <c r="AN1393" s="333"/>
      <c r="AO1393"/>
      <c r="AP1393"/>
      <c r="AQ1393"/>
      <c r="AR1393"/>
      <c r="AS1393" s="333"/>
      <c r="AT1393" s="333"/>
      <c r="AU1393" s="333"/>
      <c r="AV1393" s="333"/>
      <c r="AW1393" s="333"/>
      <c r="AX1393" s="333"/>
      <c r="AY1393" s="333"/>
      <c r="AZ1393" s="333"/>
      <c r="BA1393"/>
      <c r="BB1393"/>
      <c r="BC1393"/>
      <c r="BD1393"/>
      <c r="BE1393"/>
      <c r="BF1393"/>
      <c r="BG1393" s="333"/>
      <c r="BH1393" s="333"/>
      <c r="BI1393" s="333"/>
      <c r="BJ1393" s="333"/>
      <c r="BK1393" s="333"/>
      <c r="BL1393" s="333"/>
      <c r="BM1393" s="333"/>
      <c r="BN1393" s="333"/>
      <c r="BO1393" s="333"/>
      <c r="BP1393" s="333"/>
      <c r="BQ1393" s="333"/>
      <c r="BR1393" s="333"/>
      <c r="BS1393" s="333"/>
      <c r="BT1393" s="333"/>
      <c r="BU1393" s="333"/>
      <c r="BV1393" s="333"/>
      <c r="BW1393" s="333"/>
      <c r="BX1393" s="333"/>
      <c r="BY1393" s="333"/>
      <c r="BZ1393" s="333"/>
      <c r="CA1393" s="333"/>
      <c r="CB1393" s="333"/>
      <c r="CC1393" s="333"/>
      <c r="CD1393" s="333"/>
      <c r="CE1393" s="337"/>
      <c r="CF1393" s="337"/>
      <c r="CG1393" s="337"/>
      <c r="CH1393" s="337"/>
      <c r="CI1393" s="333"/>
      <c r="CJ1393" s="333"/>
      <c r="CK1393" s="333"/>
      <c r="CL1393" s="333"/>
      <c r="CM1393" s="333"/>
      <c r="CN1393" s="333"/>
      <c r="CO1393" s="333"/>
      <c r="CP1393" s="333"/>
      <c r="CQ1393" s="337"/>
      <c r="CR1393" s="337"/>
      <c r="CS1393" s="337"/>
      <c r="CT1393" s="337"/>
      <c r="CU1393" s="337"/>
      <c r="CV1393" s="337"/>
      <c r="CW1393" s="337"/>
      <c r="CX1393" s="337"/>
      <c r="CY1393" s="337"/>
      <c r="CZ1393" s="337"/>
      <c r="DA1393" s="337"/>
      <c r="DB1393" s="337"/>
      <c r="DC1393" s="337"/>
      <c r="DD1393" s="337"/>
      <c r="DE1393" s="337"/>
      <c r="DF1393" s="337"/>
      <c r="DG1393" s="337"/>
      <c r="DH1393" s="337"/>
      <c r="DI1393" s="337"/>
      <c r="DJ1393" s="337"/>
      <c r="DK1393" s="337"/>
      <c r="DL1393" s="337"/>
      <c r="DM1393"/>
      <c r="DN1393"/>
      <c r="DO1393"/>
      <c r="EA1393" s="333"/>
      <c r="EB1393" s="333"/>
      <c r="EC1393" s="333"/>
      <c r="ED1393" s="333"/>
      <c r="EE1393" s="333"/>
      <c r="EF1393" s="333"/>
      <c r="EG1393" s="333"/>
      <c r="EH1393" s="333"/>
      <c r="EJ1393" s="66"/>
      <c r="EL1393" s="66"/>
      <c r="EM1393" s="338"/>
    </row>
    <row r="1394" spans="1:171" s="83" customFormat="1">
      <c r="A1394" s="66"/>
      <c r="B1394" s="66"/>
      <c r="C1394" s="120"/>
      <c r="D1394" s="66"/>
      <c r="E1394" s="197"/>
      <c r="F1394" s="120"/>
      <c r="G1394" s="333"/>
      <c r="H1394" s="333"/>
      <c r="I1394" s="333"/>
      <c r="J1394" s="333"/>
      <c r="K1394" s="333"/>
      <c r="L1394" s="333"/>
      <c r="M1394" s="333"/>
      <c r="N1394" s="333"/>
      <c r="O1394" s="333"/>
      <c r="P1394" s="333"/>
      <c r="Q1394" s="333"/>
      <c r="R1394" s="333"/>
      <c r="S1394" s="333"/>
      <c r="T1394" s="333"/>
      <c r="U1394" s="333"/>
      <c r="V1394" s="333"/>
      <c r="W1394" s="333"/>
      <c r="X1394" s="333"/>
      <c r="Y1394" s="333"/>
      <c r="Z1394" s="333"/>
      <c r="AA1394" s="333"/>
      <c r="AB1394" s="333"/>
      <c r="AC1394" s="333"/>
      <c r="AD1394" s="333"/>
      <c r="AE1394" s="333"/>
      <c r="AF1394" s="333"/>
      <c r="AG1394" s="333"/>
      <c r="AH1394" s="333"/>
      <c r="AI1394" s="333"/>
      <c r="AJ1394" s="333"/>
      <c r="AK1394" s="333"/>
      <c r="AL1394" s="333"/>
      <c r="AM1394" s="333"/>
      <c r="AN1394" s="333"/>
      <c r="AO1394"/>
      <c r="AP1394"/>
      <c r="AQ1394"/>
      <c r="AR1394"/>
      <c r="AS1394" s="333"/>
      <c r="AT1394" s="333"/>
      <c r="AU1394" s="333"/>
      <c r="AV1394" s="333"/>
      <c r="AW1394" s="333"/>
      <c r="AX1394" s="333"/>
      <c r="AY1394" s="333"/>
      <c r="AZ1394" s="333"/>
      <c r="BA1394"/>
      <c r="BB1394"/>
      <c r="BC1394"/>
      <c r="BD1394"/>
      <c r="BE1394"/>
      <c r="BF1394"/>
      <c r="BG1394" s="333"/>
      <c r="BH1394" s="333"/>
      <c r="BI1394" s="333"/>
      <c r="BJ1394" s="333"/>
      <c r="BK1394" s="333"/>
      <c r="BL1394" s="333"/>
      <c r="BM1394" s="333"/>
      <c r="BN1394" s="333"/>
      <c r="BO1394" s="333"/>
      <c r="BP1394" s="333"/>
      <c r="BQ1394" s="333"/>
      <c r="BR1394" s="333"/>
      <c r="BS1394" s="333"/>
      <c r="BT1394" s="333"/>
      <c r="BU1394" s="333"/>
      <c r="BV1394" s="333"/>
      <c r="BW1394" s="333"/>
      <c r="BX1394" s="333"/>
      <c r="BY1394" s="333"/>
      <c r="BZ1394" s="333"/>
      <c r="CA1394" s="333"/>
      <c r="CB1394" s="333"/>
      <c r="CC1394" s="333"/>
      <c r="CD1394" s="333"/>
      <c r="CE1394" s="337"/>
      <c r="CF1394" s="337"/>
      <c r="CG1394" s="337"/>
      <c r="CH1394" s="337"/>
      <c r="CI1394" s="333"/>
      <c r="CJ1394" s="333"/>
      <c r="CK1394" s="333"/>
      <c r="CL1394" s="333"/>
      <c r="CM1394" s="333"/>
      <c r="CN1394" s="333"/>
      <c r="CO1394" s="333"/>
      <c r="CP1394" s="333"/>
      <c r="CQ1394" s="337"/>
      <c r="CR1394" s="337"/>
      <c r="CS1394" s="337"/>
      <c r="CT1394" s="337"/>
      <c r="CU1394" s="337"/>
      <c r="CV1394" s="337"/>
      <c r="CW1394" s="337"/>
      <c r="CX1394" s="337"/>
      <c r="CY1394" s="337"/>
      <c r="CZ1394" s="337"/>
      <c r="DA1394" s="337"/>
      <c r="DB1394" s="337"/>
      <c r="DC1394" s="337"/>
      <c r="DD1394" s="337"/>
      <c r="DE1394" s="337"/>
      <c r="DF1394" s="337"/>
      <c r="DG1394" s="337"/>
      <c r="DH1394" s="337"/>
      <c r="DI1394" s="337"/>
      <c r="DJ1394" s="337"/>
      <c r="DK1394" s="337"/>
      <c r="DL1394" s="337"/>
      <c r="DM1394"/>
      <c r="DN1394"/>
      <c r="DO1394"/>
      <c r="EA1394" s="333"/>
      <c r="EB1394" s="333"/>
      <c r="EC1394" s="333"/>
      <c r="ED1394" s="333"/>
      <c r="EE1394" s="333"/>
      <c r="EF1394" s="333"/>
      <c r="EG1394" s="333"/>
      <c r="EH1394" s="333"/>
      <c r="EJ1394" s="66"/>
      <c r="EL1394" s="66"/>
      <c r="EM1394" s="338"/>
    </row>
    <row r="1395" spans="1:171" s="83" customFormat="1">
      <c r="A1395" s="66"/>
      <c r="B1395" s="66"/>
      <c r="C1395" s="120"/>
      <c r="D1395" s="66"/>
      <c r="E1395" s="197"/>
      <c r="F1395" s="120"/>
      <c r="G1395" s="333"/>
      <c r="H1395" s="333"/>
      <c r="I1395" s="333"/>
      <c r="J1395" s="333"/>
      <c r="K1395" s="333"/>
      <c r="L1395" s="333"/>
      <c r="M1395" s="333"/>
      <c r="N1395" s="333"/>
      <c r="O1395" s="333"/>
      <c r="P1395" s="333"/>
      <c r="Q1395" s="333"/>
      <c r="R1395" s="333"/>
      <c r="S1395" s="333"/>
      <c r="T1395" s="333"/>
      <c r="U1395" s="333"/>
      <c r="V1395" s="333"/>
      <c r="W1395" s="333"/>
      <c r="X1395" s="333"/>
      <c r="Y1395" s="333"/>
      <c r="Z1395" s="333"/>
      <c r="AA1395" s="333"/>
      <c r="AB1395" s="333"/>
      <c r="AC1395" s="333"/>
      <c r="AD1395" s="333"/>
      <c r="AE1395" s="333"/>
      <c r="AF1395" s="333"/>
      <c r="AG1395" s="333"/>
      <c r="AH1395" s="333"/>
      <c r="AI1395" s="333"/>
      <c r="AJ1395" s="333"/>
      <c r="AK1395" s="333"/>
      <c r="AL1395" s="333"/>
      <c r="AM1395" s="333"/>
      <c r="AN1395" s="333"/>
      <c r="AO1395"/>
      <c r="AP1395"/>
      <c r="AQ1395"/>
      <c r="AR1395"/>
      <c r="AS1395" s="333"/>
      <c r="AT1395" s="333"/>
      <c r="AU1395" s="333"/>
      <c r="AV1395" s="333"/>
      <c r="AW1395" s="333"/>
      <c r="AX1395" s="333"/>
      <c r="AY1395" s="333"/>
      <c r="AZ1395" s="333"/>
      <c r="BA1395"/>
      <c r="BB1395"/>
      <c r="BC1395"/>
      <c r="BD1395"/>
      <c r="BE1395"/>
      <c r="BF1395"/>
      <c r="BG1395" s="333"/>
      <c r="BH1395" s="333"/>
      <c r="BI1395" s="333"/>
      <c r="BJ1395" s="333"/>
      <c r="BK1395" s="333"/>
      <c r="BL1395" s="333"/>
      <c r="BM1395" s="333"/>
      <c r="BN1395" s="333"/>
      <c r="BO1395" s="333"/>
      <c r="BP1395" s="333"/>
      <c r="BQ1395" s="333"/>
      <c r="BR1395" s="333"/>
      <c r="BS1395" s="333"/>
      <c r="BT1395" s="333"/>
      <c r="BU1395" s="333"/>
      <c r="BV1395" s="333"/>
      <c r="BW1395" s="333"/>
      <c r="BX1395" s="333"/>
      <c r="BY1395" s="333"/>
      <c r="BZ1395" s="333"/>
      <c r="CA1395" s="333"/>
      <c r="CB1395" s="333"/>
      <c r="CC1395" s="333"/>
      <c r="CD1395" s="333"/>
      <c r="CE1395" s="337"/>
      <c r="CF1395" s="337"/>
      <c r="CG1395" s="337"/>
      <c r="CH1395" s="337"/>
      <c r="CI1395" s="333"/>
      <c r="CJ1395" s="333"/>
      <c r="CK1395" s="333"/>
      <c r="CL1395" s="333"/>
      <c r="CM1395" s="333"/>
      <c r="CN1395" s="333"/>
      <c r="CO1395" s="333"/>
      <c r="CP1395" s="333"/>
      <c r="CQ1395" s="337"/>
      <c r="CR1395" s="337"/>
      <c r="CS1395" s="337"/>
      <c r="CT1395" s="337"/>
      <c r="CU1395" s="337"/>
      <c r="CV1395" s="337"/>
      <c r="CW1395" s="337"/>
      <c r="CX1395" s="337"/>
      <c r="CY1395" s="337"/>
      <c r="CZ1395" s="337"/>
      <c r="DA1395" s="337"/>
      <c r="DB1395" s="337"/>
      <c r="DC1395" s="337"/>
      <c r="DD1395" s="337"/>
      <c r="DE1395" s="337"/>
      <c r="DF1395" s="337"/>
      <c r="DG1395" s="337"/>
      <c r="DH1395" s="337"/>
      <c r="DI1395" s="337"/>
      <c r="DJ1395" s="337"/>
      <c r="DK1395" s="337"/>
      <c r="DL1395" s="337"/>
      <c r="DM1395"/>
      <c r="DN1395"/>
      <c r="DO1395"/>
      <c r="EA1395" s="333"/>
      <c r="EB1395" s="333"/>
      <c r="EC1395" s="333"/>
      <c r="ED1395" s="333"/>
      <c r="EE1395" s="333"/>
      <c r="EF1395" s="333"/>
      <c r="EG1395" s="333"/>
      <c r="EH1395" s="333"/>
      <c r="EJ1395" s="66"/>
      <c r="EL1395" s="66"/>
      <c r="EM1395" s="338"/>
    </row>
    <row r="1396" spans="1:171" s="83" customFormat="1">
      <c r="A1396" s="66"/>
      <c r="B1396" s="66"/>
      <c r="C1396" s="120"/>
      <c r="D1396" s="66"/>
      <c r="E1396" s="197"/>
      <c r="F1396" s="120"/>
      <c r="G1396" s="333"/>
      <c r="H1396" s="333"/>
      <c r="I1396" s="333"/>
      <c r="J1396" s="333"/>
      <c r="K1396" s="333"/>
      <c r="L1396" s="333"/>
      <c r="M1396" s="333"/>
      <c r="N1396" s="333"/>
      <c r="O1396" s="333"/>
      <c r="P1396" s="333"/>
      <c r="Q1396" s="333"/>
      <c r="R1396" s="333"/>
      <c r="S1396" s="333"/>
      <c r="T1396" s="333"/>
      <c r="U1396" s="333"/>
      <c r="V1396" s="333"/>
      <c r="W1396" s="333"/>
      <c r="X1396" s="333"/>
      <c r="Y1396" s="333"/>
      <c r="Z1396" s="333"/>
      <c r="AA1396" s="333"/>
      <c r="AB1396" s="333"/>
      <c r="AC1396" s="333"/>
      <c r="AD1396" s="333"/>
      <c r="AE1396" s="333"/>
      <c r="AF1396" s="333"/>
      <c r="AG1396" s="333"/>
      <c r="AH1396" s="333"/>
      <c r="AI1396" s="333"/>
      <c r="AJ1396" s="333"/>
      <c r="AK1396" s="333"/>
      <c r="AL1396" s="333"/>
      <c r="AM1396" s="333"/>
      <c r="AN1396" s="333"/>
      <c r="AO1396"/>
      <c r="AP1396"/>
      <c r="AQ1396"/>
      <c r="AR1396"/>
      <c r="AS1396" s="333"/>
      <c r="AT1396" s="333"/>
      <c r="AU1396" s="333"/>
      <c r="AV1396" s="333"/>
      <c r="AW1396" s="333"/>
      <c r="AX1396" s="333"/>
      <c r="AY1396" s="333"/>
      <c r="AZ1396" s="333"/>
      <c r="BA1396"/>
      <c r="BB1396"/>
      <c r="BC1396"/>
      <c r="BD1396"/>
      <c r="BE1396"/>
      <c r="BF1396"/>
      <c r="BG1396" s="333"/>
      <c r="BH1396" s="333"/>
      <c r="BI1396" s="333"/>
      <c r="BJ1396" s="333"/>
      <c r="BK1396" s="333"/>
      <c r="BL1396" s="333"/>
      <c r="BM1396" s="333"/>
      <c r="BN1396" s="333"/>
      <c r="BO1396" s="333"/>
      <c r="BP1396" s="333"/>
      <c r="BQ1396" s="333"/>
      <c r="BR1396" s="333"/>
      <c r="BS1396" s="333"/>
      <c r="BT1396" s="333"/>
      <c r="BU1396" s="333"/>
      <c r="BV1396" s="333"/>
      <c r="BW1396" s="333"/>
      <c r="BX1396" s="333"/>
      <c r="BY1396" s="333"/>
      <c r="BZ1396" s="333"/>
      <c r="CA1396" s="333"/>
      <c r="CB1396" s="333"/>
      <c r="CC1396" s="333"/>
      <c r="CD1396" s="333"/>
      <c r="CE1396" s="337"/>
      <c r="CF1396" s="337"/>
      <c r="CG1396" s="337"/>
      <c r="CH1396" s="337"/>
      <c r="CI1396" s="333"/>
      <c r="CJ1396" s="333"/>
      <c r="CK1396" s="333"/>
      <c r="CL1396" s="333"/>
      <c r="CM1396" s="333"/>
      <c r="CN1396" s="333"/>
      <c r="CO1396" s="333"/>
      <c r="CP1396" s="333"/>
      <c r="CQ1396" s="337"/>
      <c r="CR1396" s="337"/>
      <c r="CS1396" s="337"/>
      <c r="CT1396" s="337"/>
      <c r="CU1396" s="337"/>
      <c r="CV1396" s="337"/>
      <c r="CW1396" s="337"/>
      <c r="CX1396" s="337"/>
      <c r="CY1396" s="337"/>
      <c r="CZ1396" s="337"/>
      <c r="DA1396" s="337"/>
      <c r="DB1396" s="337"/>
      <c r="DC1396" s="337"/>
      <c r="DD1396" s="337"/>
      <c r="DE1396" s="337"/>
      <c r="DF1396" s="337"/>
      <c r="DG1396" s="337"/>
      <c r="DH1396" s="337"/>
      <c r="DI1396" s="337"/>
      <c r="DJ1396" s="337"/>
      <c r="DK1396" s="337"/>
      <c r="DL1396" s="337"/>
      <c r="DM1396"/>
      <c r="DN1396"/>
      <c r="DO1396"/>
      <c r="EA1396" s="333"/>
      <c r="EB1396" s="333"/>
      <c r="EC1396" s="333"/>
      <c r="ED1396" s="333"/>
      <c r="EE1396" s="333"/>
      <c r="EF1396" s="333"/>
      <c r="EG1396" s="333"/>
      <c r="EH1396" s="333"/>
      <c r="EJ1396" s="66"/>
      <c r="EL1396" s="66"/>
      <c r="EM1396" s="338"/>
    </row>
    <row r="1397" spans="1:171" s="83" customFormat="1">
      <c r="A1397" s="66"/>
      <c r="B1397" s="66"/>
      <c r="C1397" s="120"/>
      <c r="D1397" s="66"/>
      <c r="E1397" s="197"/>
      <c r="F1397" s="120"/>
      <c r="G1397" s="333"/>
      <c r="H1397" s="333"/>
      <c r="I1397" s="333"/>
      <c r="J1397" s="333"/>
      <c r="K1397" s="333"/>
      <c r="L1397" s="333"/>
      <c r="M1397" s="333"/>
      <c r="N1397" s="333"/>
      <c r="O1397" s="333"/>
      <c r="P1397" s="333"/>
      <c r="Q1397" s="333"/>
      <c r="R1397" s="333"/>
      <c r="S1397" s="333"/>
      <c r="T1397" s="333"/>
      <c r="U1397" s="333"/>
      <c r="V1397" s="333"/>
      <c r="W1397" s="333"/>
      <c r="X1397" s="333"/>
      <c r="Y1397" s="333"/>
      <c r="Z1397" s="333"/>
      <c r="AA1397" s="333"/>
      <c r="AB1397" s="333"/>
      <c r="AC1397" s="333"/>
      <c r="AD1397" s="333"/>
      <c r="AE1397" s="333"/>
      <c r="AF1397" s="333"/>
      <c r="AG1397" s="333"/>
      <c r="AH1397" s="333"/>
      <c r="AI1397" s="333"/>
      <c r="AJ1397" s="333"/>
      <c r="AK1397" s="333"/>
      <c r="AL1397" s="333"/>
      <c r="AM1397" s="333"/>
      <c r="AN1397" s="333"/>
      <c r="AO1397"/>
      <c r="AP1397"/>
      <c r="AQ1397"/>
      <c r="AR1397"/>
      <c r="AS1397" s="333"/>
      <c r="AT1397" s="333"/>
      <c r="AU1397" s="333"/>
      <c r="AV1397" s="333"/>
      <c r="AW1397" s="333"/>
      <c r="AX1397" s="333"/>
      <c r="AY1397" s="333"/>
      <c r="AZ1397" s="333"/>
      <c r="BA1397"/>
      <c r="BB1397"/>
      <c r="BC1397"/>
      <c r="BD1397"/>
      <c r="BE1397"/>
      <c r="BF1397"/>
      <c r="BG1397" s="333"/>
      <c r="BH1397" s="333"/>
      <c r="BI1397" s="333"/>
      <c r="BJ1397" s="333"/>
      <c r="BK1397" s="333"/>
      <c r="BL1397" s="333"/>
      <c r="BM1397" s="333"/>
      <c r="BN1397" s="333"/>
      <c r="BO1397" s="333"/>
      <c r="BP1397" s="333"/>
      <c r="BQ1397" s="333"/>
      <c r="BR1397" s="333"/>
      <c r="BS1397" s="333"/>
      <c r="BT1397" s="333"/>
      <c r="BU1397" s="333"/>
      <c r="BV1397" s="333"/>
      <c r="BW1397" s="333"/>
      <c r="BX1397" s="333"/>
      <c r="BY1397" s="333"/>
      <c r="BZ1397" s="333"/>
      <c r="CA1397" s="333"/>
      <c r="CB1397" s="333"/>
      <c r="CC1397" s="333"/>
      <c r="CD1397" s="333"/>
      <c r="CE1397" s="337"/>
      <c r="CF1397" s="337"/>
      <c r="CG1397" s="337"/>
      <c r="CH1397" s="337"/>
      <c r="CI1397" s="333"/>
      <c r="CJ1397" s="333"/>
      <c r="CK1397" s="333"/>
      <c r="CL1397" s="333"/>
      <c r="CM1397" s="333"/>
      <c r="CN1397" s="333"/>
      <c r="CO1397" s="333"/>
      <c r="CP1397" s="333"/>
      <c r="CQ1397" s="337"/>
      <c r="CR1397" s="337"/>
      <c r="CS1397" s="337"/>
      <c r="CT1397" s="337"/>
      <c r="CU1397" s="337"/>
      <c r="CV1397" s="337"/>
      <c r="CW1397" s="337"/>
      <c r="CX1397" s="337"/>
      <c r="CY1397" s="337"/>
      <c r="CZ1397" s="337"/>
      <c r="DA1397" s="337"/>
      <c r="DB1397" s="337"/>
      <c r="DC1397" s="337"/>
      <c r="DD1397" s="337"/>
      <c r="DE1397" s="337"/>
      <c r="DF1397" s="337"/>
      <c r="DG1397" s="337"/>
      <c r="DH1397" s="337"/>
      <c r="DI1397" s="337"/>
      <c r="DJ1397" s="337"/>
      <c r="DK1397" s="337"/>
      <c r="DL1397" s="337"/>
      <c r="DM1397"/>
      <c r="DN1397"/>
      <c r="DO1397"/>
      <c r="EA1397" s="333"/>
      <c r="EB1397" s="333"/>
      <c r="EC1397" s="333"/>
      <c r="ED1397" s="333"/>
      <c r="EE1397" s="333"/>
      <c r="EF1397" s="333"/>
      <c r="EG1397" s="333"/>
      <c r="EH1397" s="333"/>
      <c r="EJ1397" s="66"/>
      <c r="EL1397" s="66"/>
      <c r="EM1397" s="338"/>
    </row>
    <row r="1398" spans="1:171" s="83" customFormat="1">
      <c r="A1398" s="66"/>
      <c r="B1398" s="66"/>
      <c r="C1398" s="120"/>
      <c r="D1398" s="66"/>
      <c r="E1398" s="197"/>
      <c r="F1398" s="120"/>
      <c r="G1398" s="333"/>
      <c r="H1398" s="333"/>
      <c r="I1398" s="333"/>
      <c r="J1398" s="333"/>
      <c r="K1398" s="333"/>
      <c r="L1398" s="333"/>
      <c r="M1398" s="333"/>
      <c r="N1398" s="333"/>
      <c r="O1398" s="333"/>
      <c r="P1398" s="333"/>
      <c r="Q1398" s="333"/>
      <c r="R1398" s="333"/>
      <c r="S1398" s="333"/>
      <c r="T1398" s="333"/>
      <c r="U1398" s="333"/>
      <c r="V1398" s="333"/>
      <c r="W1398" s="333"/>
      <c r="X1398" s="333"/>
      <c r="Y1398" s="333"/>
      <c r="Z1398" s="333"/>
      <c r="AA1398" s="333"/>
      <c r="AB1398" s="333"/>
      <c r="AC1398" s="333"/>
      <c r="AD1398" s="333"/>
      <c r="AE1398" s="333"/>
      <c r="AF1398" s="333"/>
      <c r="AG1398" s="333"/>
      <c r="AH1398" s="333"/>
      <c r="AI1398" s="333"/>
      <c r="AJ1398" s="333"/>
      <c r="AK1398" s="333"/>
      <c r="AL1398" s="333"/>
      <c r="AM1398" s="333"/>
      <c r="AN1398" s="333"/>
      <c r="AO1398"/>
      <c r="AP1398"/>
      <c r="AQ1398"/>
      <c r="AR1398"/>
      <c r="AS1398" s="333"/>
      <c r="AT1398" s="333"/>
      <c r="AU1398" s="333"/>
      <c r="AV1398" s="333"/>
      <c r="AW1398" s="333"/>
      <c r="AX1398" s="333"/>
      <c r="AY1398" s="333"/>
      <c r="AZ1398" s="333"/>
      <c r="BA1398"/>
      <c r="BB1398"/>
      <c r="BC1398"/>
      <c r="BD1398"/>
      <c r="BE1398"/>
      <c r="BF1398"/>
      <c r="BG1398" s="333"/>
      <c r="BH1398" s="333"/>
      <c r="BI1398" s="333"/>
      <c r="BJ1398" s="333"/>
      <c r="BK1398" s="333"/>
      <c r="BL1398" s="333"/>
      <c r="BM1398" s="333"/>
      <c r="BN1398" s="333"/>
      <c r="BO1398" s="333"/>
      <c r="BP1398" s="333"/>
      <c r="BQ1398" s="333"/>
      <c r="BR1398" s="333"/>
      <c r="BS1398" s="333"/>
      <c r="BT1398" s="333"/>
      <c r="BU1398" s="333"/>
      <c r="BV1398" s="333"/>
      <c r="BW1398" s="333"/>
      <c r="BX1398" s="333"/>
      <c r="BY1398" s="333"/>
      <c r="BZ1398" s="333"/>
      <c r="CA1398" s="333"/>
      <c r="CB1398" s="333"/>
      <c r="CC1398" s="333"/>
      <c r="CD1398" s="333"/>
      <c r="CE1398" s="337"/>
      <c r="CF1398" s="337"/>
      <c r="CG1398" s="337"/>
      <c r="CH1398" s="337"/>
      <c r="CI1398" s="333"/>
      <c r="CJ1398" s="333"/>
      <c r="CK1398" s="333"/>
      <c r="CL1398" s="333"/>
      <c r="CM1398" s="333"/>
      <c r="CN1398" s="333"/>
      <c r="CO1398" s="333"/>
      <c r="CP1398" s="333"/>
      <c r="CQ1398" s="337"/>
      <c r="CR1398" s="337"/>
      <c r="CS1398" s="337"/>
      <c r="CT1398" s="337"/>
      <c r="CU1398" s="337"/>
      <c r="CV1398" s="337"/>
      <c r="CW1398" s="337"/>
      <c r="CX1398" s="337"/>
      <c r="CY1398" s="337"/>
      <c r="CZ1398" s="337"/>
      <c r="DA1398" s="337"/>
      <c r="DB1398" s="337"/>
      <c r="DC1398" s="337"/>
      <c r="DD1398" s="337"/>
      <c r="DE1398" s="337"/>
      <c r="DF1398" s="337"/>
      <c r="DG1398" s="337"/>
      <c r="DH1398" s="337"/>
      <c r="DI1398" s="337"/>
      <c r="DJ1398" s="337"/>
      <c r="DK1398" s="337"/>
      <c r="DL1398" s="337"/>
      <c r="DM1398"/>
      <c r="DN1398"/>
      <c r="DO1398"/>
      <c r="EA1398" s="333"/>
      <c r="EB1398" s="333"/>
      <c r="EC1398" s="333"/>
      <c r="ED1398" s="333"/>
      <c r="EE1398" s="333"/>
      <c r="EF1398" s="333"/>
      <c r="EG1398" s="333"/>
      <c r="EH1398" s="333"/>
      <c r="EJ1398" s="66"/>
      <c r="EL1398" s="66"/>
      <c r="EM1398" s="338"/>
    </row>
    <row r="1399" spans="1:171" s="83" customFormat="1">
      <c r="A1399" s="66"/>
      <c r="B1399" s="66"/>
      <c r="C1399" s="120"/>
      <c r="D1399" s="66"/>
      <c r="E1399" s="197"/>
      <c r="F1399" s="120"/>
      <c r="G1399" s="333"/>
      <c r="H1399" s="333"/>
      <c r="I1399" s="333"/>
      <c r="J1399" s="333"/>
      <c r="K1399" s="333"/>
      <c r="L1399" s="333"/>
      <c r="M1399" s="333"/>
      <c r="N1399" s="333"/>
      <c r="O1399" s="333"/>
      <c r="P1399" s="333"/>
      <c r="Q1399" s="333"/>
      <c r="R1399" s="333"/>
      <c r="S1399" s="333"/>
      <c r="T1399" s="333"/>
      <c r="U1399" s="333"/>
      <c r="V1399" s="333"/>
      <c r="W1399" s="333"/>
      <c r="X1399" s="333"/>
      <c r="Y1399" s="333"/>
      <c r="Z1399" s="333"/>
      <c r="AA1399" s="333"/>
      <c r="AB1399" s="333"/>
      <c r="AC1399" s="333"/>
      <c r="AD1399" s="333"/>
      <c r="AE1399" s="333"/>
      <c r="AF1399" s="333"/>
      <c r="AG1399" s="333"/>
      <c r="AH1399" s="333"/>
      <c r="AI1399" s="333"/>
      <c r="AJ1399" s="333"/>
      <c r="AK1399" s="333"/>
      <c r="AL1399" s="333"/>
      <c r="AM1399" s="333"/>
      <c r="AN1399" s="333"/>
      <c r="AO1399"/>
      <c r="AP1399"/>
      <c r="AQ1399"/>
      <c r="AR1399"/>
      <c r="AS1399" s="333"/>
      <c r="AT1399" s="333"/>
      <c r="AU1399" s="333"/>
      <c r="AV1399" s="333"/>
      <c r="AW1399" s="333"/>
      <c r="AX1399" s="333"/>
      <c r="AY1399" s="333"/>
      <c r="AZ1399" s="333"/>
      <c r="BA1399"/>
      <c r="BB1399"/>
      <c r="BC1399"/>
      <c r="BD1399"/>
      <c r="BE1399"/>
      <c r="BF1399"/>
      <c r="BG1399" s="333"/>
      <c r="BH1399" s="333"/>
      <c r="BI1399" s="333"/>
      <c r="BJ1399" s="333"/>
      <c r="BK1399" s="333"/>
      <c r="BL1399" s="333"/>
      <c r="BM1399" s="333"/>
      <c r="BN1399" s="333"/>
      <c r="BO1399" s="333"/>
      <c r="BP1399" s="333"/>
      <c r="BQ1399" s="333"/>
      <c r="BR1399" s="333"/>
      <c r="BS1399" s="333"/>
      <c r="BT1399" s="333"/>
      <c r="BU1399" s="333"/>
      <c r="BV1399" s="333"/>
      <c r="BW1399" s="333"/>
      <c r="BX1399" s="333"/>
      <c r="BY1399" s="333"/>
      <c r="BZ1399" s="333"/>
      <c r="CA1399" s="333"/>
      <c r="CB1399" s="333"/>
      <c r="CC1399" s="333"/>
      <c r="CD1399" s="333"/>
      <c r="CE1399" s="337"/>
      <c r="CF1399" s="337"/>
      <c r="CG1399" s="337"/>
      <c r="CH1399" s="337"/>
      <c r="CI1399" s="333"/>
      <c r="CJ1399" s="333"/>
      <c r="CK1399" s="333"/>
      <c r="CL1399" s="333"/>
      <c r="CM1399" s="333"/>
      <c r="CN1399" s="333"/>
      <c r="CO1399" s="333"/>
      <c r="CP1399" s="333"/>
      <c r="CQ1399" s="337"/>
      <c r="CR1399" s="337"/>
      <c r="CS1399" s="337"/>
      <c r="CT1399" s="337"/>
      <c r="CU1399" s="337"/>
      <c r="CV1399" s="337"/>
      <c r="CW1399" s="337"/>
      <c r="CX1399" s="337"/>
      <c r="CY1399" s="337"/>
      <c r="CZ1399" s="337"/>
      <c r="DA1399" s="337"/>
      <c r="DB1399" s="337"/>
      <c r="DC1399" s="337"/>
      <c r="DD1399" s="337"/>
      <c r="DE1399" s="337"/>
      <c r="DF1399" s="337"/>
      <c r="DG1399" s="337"/>
      <c r="DH1399" s="337"/>
      <c r="DI1399" s="337"/>
      <c r="DJ1399" s="337"/>
      <c r="DK1399" s="337"/>
      <c r="DL1399" s="337"/>
      <c r="DM1399"/>
      <c r="DN1399"/>
      <c r="DO1399"/>
      <c r="EA1399" s="333"/>
      <c r="EB1399" s="333"/>
      <c r="EC1399" s="333"/>
      <c r="ED1399" s="333"/>
      <c r="EE1399" s="333"/>
      <c r="EF1399" s="333"/>
      <c r="EG1399" s="333"/>
      <c r="EH1399" s="333"/>
      <c r="EJ1399" s="66"/>
      <c r="EL1399" s="66"/>
      <c r="EM1399" s="338"/>
    </row>
    <row r="1400" spans="1:171" s="83" customFormat="1">
      <c r="A1400" s="66"/>
      <c r="B1400" s="66"/>
      <c r="C1400" s="120"/>
      <c r="D1400" s="66"/>
      <c r="E1400" s="197"/>
      <c r="F1400" s="120"/>
      <c r="G1400" s="333"/>
      <c r="H1400" s="333"/>
      <c r="I1400" s="333"/>
      <c r="J1400" s="333"/>
      <c r="K1400" s="333"/>
      <c r="L1400" s="333"/>
      <c r="M1400" s="333"/>
      <c r="N1400" s="333"/>
      <c r="O1400" s="333"/>
      <c r="P1400" s="333"/>
      <c r="Q1400" s="333"/>
      <c r="R1400" s="333"/>
      <c r="S1400" s="333"/>
      <c r="T1400" s="333"/>
      <c r="U1400" s="333"/>
      <c r="V1400" s="333"/>
      <c r="W1400" s="333"/>
      <c r="X1400" s="333"/>
      <c r="Y1400" s="333"/>
      <c r="Z1400" s="333"/>
      <c r="AA1400" s="333"/>
      <c r="AB1400" s="333"/>
      <c r="AC1400" s="333"/>
      <c r="AD1400" s="333"/>
      <c r="AE1400" s="333"/>
      <c r="AF1400" s="333"/>
      <c r="AG1400" s="333"/>
      <c r="AH1400" s="333"/>
      <c r="AI1400" s="333"/>
      <c r="AJ1400" s="333"/>
      <c r="AK1400" s="333"/>
      <c r="AL1400" s="333"/>
      <c r="AM1400" s="333"/>
      <c r="AN1400" s="333"/>
      <c r="AO1400"/>
      <c r="AP1400"/>
      <c r="AQ1400"/>
      <c r="AR1400"/>
      <c r="AS1400" s="333"/>
      <c r="AT1400" s="333"/>
      <c r="AU1400" s="333"/>
      <c r="AV1400" s="333"/>
      <c r="AW1400" s="333"/>
      <c r="AX1400" s="333"/>
      <c r="AY1400" s="333"/>
      <c r="AZ1400" s="333"/>
      <c r="BA1400"/>
      <c r="BB1400"/>
      <c r="BC1400"/>
      <c r="BD1400"/>
      <c r="BE1400"/>
      <c r="BF1400"/>
      <c r="BG1400" s="333"/>
      <c r="BH1400" s="333"/>
      <c r="BI1400" s="333"/>
      <c r="BJ1400" s="333"/>
      <c r="BK1400" s="333"/>
      <c r="BL1400" s="333"/>
      <c r="BM1400" s="333"/>
      <c r="BN1400" s="333"/>
      <c r="BO1400" s="333"/>
      <c r="BP1400" s="333"/>
      <c r="BQ1400" s="333"/>
      <c r="BR1400" s="333"/>
      <c r="BS1400" s="333"/>
      <c r="BT1400" s="333"/>
      <c r="BU1400" s="333"/>
      <c r="BV1400" s="333"/>
      <c r="BW1400" s="333"/>
      <c r="BX1400" s="333"/>
      <c r="BY1400" s="333"/>
      <c r="BZ1400" s="333"/>
      <c r="CA1400" s="333"/>
      <c r="CB1400" s="333"/>
      <c r="CC1400" s="333"/>
      <c r="CD1400" s="333"/>
      <c r="CE1400" s="337"/>
      <c r="CF1400" s="337"/>
      <c r="CG1400" s="337"/>
      <c r="CH1400" s="337"/>
      <c r="CI1400" s="333"/>
      <c r="CJ1400" s="333"/>
      <c r="CK1400" s="333"/>
      <c r="CL1400" s="333"/>
      <c r="CM1400" s="333"/>
      <c r="CN1400" s="333"/>
      <c r="CO1400" s="333"/>
      <c r="CP1400" s="333"/>
      <c r="CQ1400" s="337"/>
      <c r="CR1400" s="337"/>
      <c r="CS1400" s="337"/>
      <c r="CT1400" s="337"/>
      <c r="CU1400" s="337"/>
      <c r="CV1400" s="337"/>
      <c r="CW1400" s="337"/>
      <c r="CX1400" s="337"/>
      <c r="CY1400" s="337"/>
      <c r="CZ1400" s="337"/>
      <c r="DA1400" s="337"/>
      <c r="DB1400" s="337"/>
      <c r="DC1400" s="337"/>
      <c r="DD1400" s="337"/>
      <c r="DE1400" s="337"/>
      <c r="DF1400" s="337"/>
      <c r="DG1400" s="337"/>
      <c r="DH1400" s="337"/>
      <c r="DI1400" s="337"/>
      <c r="DJ1400" s="337"/>
      <c r="DK1400" s="337"/>
      <c r="DL1400" s="337"/>
      <c r="DM1400"/>
      <c r="DN1400"/>
      <c r="DO1400"/>
      <c r="EA1400" s="333"/>
      <c r="EB1400" s="333"/>
      <c r="EC1400" s="333"/>
      <c r="ED1400" s="333"/>
      <c r="EE1400" s="333"/>
      <c r="EF1400" s="333"/>
      <c r="EG1400" s="333"/>
      <c r="EH1400" s="333"/>
      <c r="EJ1400" s="66"/>
      <c r="EL1400" s="66"/>
      <c r="EM1400" s="338"/>
    </row>
    <row r="1401" spans="1:171" s="83" customFormat="1">
      <c r="A1401" s="66"/>
      <c r="B1401" s="66"/>
      <c r="C1401" s="120"/>
      <c r="D1401" s="66"/>
      <c r="E1401" s="197"/>
      <c r="F1401" s="120"/>
      <c r="G1401" s="333"/>
      <c r="H1401" s="333"/>
      <c r="I1401" s="333"/>
      <c r="J1401" s="333"/>
      <c r="K1401" s="333"/>
      <c r="L1401" s="333"/>
      <c r="M1401" s="333"/>
      <c r="N1401" s="333"/>
      <c r="O1401" s="333"/>
      <c r="P1401" s="333"/>
      <c r="Q1401" s="333"/>
      <c r="R1401" s="333"/>
      <c r="S1401" s="333"/>
      <c r="T1401" s="333"/>
      <c r="U1401" s="333"/>
      <c r="V1401" s="333"/>
      <c r="W1401" s="333"/>
      <c r="X1401" s="333"/>
      <c r="Y1401" s="333"/>
      <c r="Z1401" s="333"/>
      <c r="AA1401" s="333"/>
      <c r="AB1401" s="333"/>
      <c r="AC1401" s="333"/>
      <c r="AD1401" s="333"/>
      <c r="AE1401" s="333"/>
      <c r="AF1401" s="333"/>
      <c r="AG1401" s="333"/>
      <c r="AH1401" s="333"/>
      <c r="AI1401" s="333"/>
      <c r="AJ1401" s="333"/>
      <c r="AK1401" s="333"/>
      <c r="AL1401" s="333"/>
      <c r="AM1401" s="333"/>
      <c r="AN1401" s="333"/>
      <c r="AO1401"/>
      <c r="AP1401"/>
      <c r="AQ1401"/>
      <c r="AR1401"/>
      <c r="AS1401" s="333"/>
      <c r="AT1401" s="333"/>
      <c r="AU1401" s="333"/>
      <c r="AV1401" s="333"/>
      <c r="AW1401" s="333"/>
      <c r="AX1401" s="333"/>
      <c r="AY1401" s="333"/>
      <c r="AZ1401" s="333"/>
      <c r="BA1401"/>
      <c r="BB1401"/>
      <c r="BC1401"/>
      <c r="BD1401"/>
      <c r="BE1401"/>
      <c r="BF1401"/>
      <c r="BG1401" s="333"/>
      <c r="BH1401" s="333"/>
      <c r="BI1401" s="333"/>
      <c r="BJ1401" s="333"/>
      <c r="BK1401" s="333"/>
      <c r="BL1401" s="333"/>
      <c r="BM1401" s="333"/>
      <c r="BN1401" s="333"/>
      <c r="BO1401" s="333"/>
      <c r="BP1401" s="333"/>
      <c r="BQ1401" s="333"/>
      <c r="BR1401" s="333"/>
      <c r="BS1401" s="333"/>
      <c r="BT1401" s="333"/>
      <c r="BU1401" s="333"/>
      <c r="BV1401" s="333"/>
      <c r="BW1401" s="333"/>
      <c r="BX1401" s="333"/>
      <c r="BY1401" s="333"/>
      <c r="BZ1401" s="333"/>
      <c r="CA1401" s="333"/>
      <c r="CB1401" s="333"/>
      <c r="CC1401" s="333"/>
      <c r="CD1401" s="333"/>
      <c r="CE1401" s="337"/>
      <c r="CF1401" s="337"/>
      <c r="CG1401" s="337"/>
      <c r="CH1401" s="337"/>
      <c r="CI1401" s="333"/>
      <c r="CJ1401" s="333"/>
      <c r="CK1401" s="333"/>
      <c r="CL1401" s="333"/>
      <c r="CM1401" s="333"/>
      <c r="CN1401" s="333"/>
      <c r="CO1401" s="333"/>
      <c r="CP1401" s="333"/>
      <c r="CQ1401" s="337"/>
      <c r="CR1401" s="337"/>
      <c r="CS1401" s="337"/>
      <c r="CT1401" s="337"/>
      <c r="CU1401" s="337"/>
      <c r="CV1401" s="337"/>
      <c r="CW1401" s="337"/>
      <c r="CX1401" s="337"/>
      <c r="CY1401" s="337"/>
      <c r="CZ1401" s="337"/>
      <c r="DA1401" s="337"/>
      <c r="DB1401" s="337"/>
      <c r="DC1401" s="337"/>
      <c r="DD1401" s="337"/>
      <c r="DE1401" s="337"/>
      <c r="DF1401" s="337"/>
      <c r="DG1401" s="337"/>
      <c r="DH1401" s="337"/>
      <c r="DI1401" s="337"/>
      <c r="DJ1401" s="337"/>
      <c r="DK1401" s="337"/>
      <c r="DL1401" s="337"/>
      <c r="DM1401"/>
      <c r="DN1401"/>
      <c r="DO1401"/>
      <c r="EA1401" s="333"/>
      <c r="EB1401" s="333"/>
      <c r="EC1401" s="333"/>
      <c r="ED1401" s="333"/>
      <c r="EE1401" s="333"/>
      <c r="EF1401" s="333"/>
      <c r="EG1401" s="333"/>
      <c r="EH1401" s="333"/>
      <c r="EJ1401" s="66"/>
      <c r="EL1401" s="66"/>
      <c r="EM1401" s="338"/>
    </row>
    <row r="1402" spans="1:171" s="83" customFormat="1">
      <c r="A1402" s="66"/>
      <c r="B1402" s="66"/>
      <c r="C1402" s="120"/>
      <c r="D1402" s="66"/>
      <c r="E1402" s="197"/>
      <c r="F1402" s="120"/>
      <c r="G1402" s="333"/>
      <c r="H1402" s="333"/>
      <c r="I1402" s="333"/>
      <c r="J1402" s="333"/>
      <c r="K1402" s="333"/>
      <c r="L1402" s="333"/>
      <c r="M1402" s="333"/>
      <c r="N1402" s="333"/>
      <c r="O1402" s="333"/>
      <c r="P1402" s="333"/>
      <c r="Q1402" s="333"/>
      <c r="R1402" s="333"/>
      <c r="S1402" s="333"/>
      <c r="T1402" s="333"/>
      <c r="U1402" s="333"/>
      <c r="V1402" s="333"/>
      <c r="W1402" s="333"/>
      <c r="X1402" s="333"/>
      <c r="Y1402" s="333"/>
      <c r="Z1402" s="333"/>
      <c r="AA1402" s="333"/>
      <c r="AB1402" s="333"/>
      <c r="AC1402" s="333"/>
      <c r="AD1402" s="333"/>
      <c r="AE1402" s="333"/>
      <c r="AF1402" s="333"/>
      <c r="AG1402" s="333"/>
      <c r="AH1402" s="333"/>
      <c r="AI1402" s="333"/>
      <c r="AJ1402" s="333"/>
      <c r="AK1402" s="333"/>
      <c r="AL1402" s="333"/>
      <c r="AM1402" s="333"/>
      <c r="AN1402" s="333"/>
      <c r="AO1402"/>
      <c r="AP1402"/>
      <c r="AQ1402"/>
      <c r="AR1402"/>
      <c r="AS1402" s="333"/>
      <c r="AT1402" s="333"/>
      <c r="AU1402" s="333"/>
      <c r="AV1402" s="333"/>
      <c r="AW1402" s="333"/>
      <c r="AX1402" s="333"/>
      <c r="AY1402" s="333"/>
      <c r="AZ1402" s="333"/>
      <c r="BA1402"/>
      <c r="BB1402"/>
      <c r="BC1402"/>
      <c r="BD1402"/>
      <c r="BE1402"/>
      <c r="BF1402"/>
      <c r="BG1402" s="333"/>
      <c r="BH1402" s="333"/>
      <c r="BI1402" s="333"/>
      <c r="BJ1402" s="333"/>
      <c r="BK1402" s="333"/>
      <c r="BL1402" s="333"/>
      <c r="BM1402" s="333"/>
      <c r="BN1402" s="333"/>
      <c r="BO1402" s="333"/>
      <c r="BP1402" s="333"/>
      <c r="BQ1402" s="333"/>
      <c r="BR1402" s="333"/>
      <c r="BS1402" s="333"/>
      <c r="BT1402" s="333"/>
      <c r="BU1402" s="333"/>
      <c r="BV1402" s="333"/>
      <c r="BW1402" s="333"/>
      <c r="BX1402" s="333"/>
      <c r="BY1402" s="333"/>
      <c r="BZ1402" s="333"/>
      <c r="CA1402" s="333"/>
      <c r="CB1402" s="333"/>
      <c r="CC1402" s="333"/>
      <c r="CD1402" s="333"/>
      <c r="CE1402" s="337"/>
      <c r="CF1402" s="337"/>
      <c r="CG1402" s="337"/>
      <c r="CH1402" s="337"/>
      <c r="CI1402" s="333"/>
      <c r="CJ1402" s="333"/>
      <c r="CK1402" s="333"/>
      <c r="CL1402" s="333"/>
      <c r="CM1402" s="333"/>
      <c r="CN1402" s="333"/>
      <c r="CO1402" s="333"/>
      <c r="CP1402" s="333"/>
      <c r="CQ1402" s="337"/>
      <c r="CR1402" s="337"/>
      <c r="CS1402" s="337"/>
      <c r="CT1402" s="337"/>
      <c r="CU1402" s="337"/>
      <c r="CV1402" s="337"/>
      <c r="CW1402" s="337"/>
      <c r="CX1402" s="337"/>
      <c r="CY1402" s="337"/>
      <c r="CZ1402" s="337"/>
      <c r="DA1402" s="337"/>
      <c r="DB1402" s="337"/>
      <c r="DC1402" s="337"/>
      <c r="DD1402" s="337"/>
      <c r="DE1402" s="337"/>
      <c r="DF1402" s="337"/>
      <c r="DG1402" s="337"/>
      <c r="DH1402" s="337"/>
      <c r="DI1402" s="337"/>
      <c r="DJ1402" s="337"/>
      <c r="DK1402" s="337"/>
      <c r="DL1402" s="337"/>
      <c r="DM1402"/>
      <c r="DN1402"/>
      <c r="DO1402"/>
      <c r="EA1402" s="333"/>
      <c r="EB1402" s="333"/>
      <c r="EC1402" s="333"/>
      <c r="ED1402" s="333"/>
      <c r="EE1402" s="333"/>
      <c r="EF1402" s="333"/>
      <c r="EG1402" s="333"/>
      <c r="EH1402" s="333"/>
      <c r="EJ1402" s="66"/>
      <c r="EL1402" s="66"/>
      <c r="EM1402" s="338"/>
    </row>
    <row r="1403" spans="1:171" customFormat="1">
      <c r="A1403" s="198"/>
      <c r="B1403" s="66"/>
      <c r="C1403" s="120"/>
      <c r="D1403" s="66"/>
      <c r="E1403" s="197"/>
      <c r="F1403" s="120"/>
      <c r="G1403" s="333"/>
      <c r="H1403" s="333"/>
      <c r="I1403" s="333"/>
      <c r="J1403" s="333"/>
      <c r="K1403" s="333"/>
      <c r="L1403" s="333"/>
      <c r="M1403" s="333"/>
      <c r="N1403" s="333"/>
      <c r="O1403" s="333"/>
      <c r="P1403" s="333"/>
      <c r="Q1403" s="333"/>
      <c r="R1403" s="333"/>
      <c r="S1403" s="333"/>
      <c r="T1403" s="333"/>
      <c r="U1403" s="333"/>
      <c r="V1403" s="333"/>
      <c r="W1403" s="333"/>
      <c r="X1403" s="333"/>
      <c r="Y1403" s="333"/>
      <c r="Z1403" s="333"/>
      <c r="AA1403" s="336"/>
      <c r="AB1403" s="336"/>
      <c r="AC1403" s="336"/>
      <c r="AD1403" s="336"/>
      <c r="AE1403" s="336"/>
      <c r="AF1403" s="336"/>
      <c r="AG1403" s="333"/>
      <c r="AH1403" s="333"/>
      <c r="AI1403" s="333"/>
      <c r="AJ1403" s="333"/>
      <c r="AK1403" s="333"/>
      <c r="AL1403" s="333"/>
      <c r="AM1403" s="333"/>
      <c r="AN1403" s="333"/>
      <c r="AS1403" s="333"/>
      <c r="AT1403" s="333"/>
      <c r="AU1403" s="333"/>
      <c r="AV1403" s="333"/>
      <c r="AW1403" s="333"/>
      <c r="AX1403" s="333"/>
      <c r="AY1403" s="333"/>
      <c r="AZ1403" s="333"/>
      <c r="BG1403" s="333"/>
      <c r="BH1403" s="333"/>
      <c r="BI1403" s="333"/>
      <c r="BJ1403" s="333"/>
      <c r="BK1403" s="333"/>
      <c r="BL1403" s="333"/>
      <c r="BM1403" s="333"/>
      <c r="BN1403" s="333"/>
      <c r="BO1403" s="333"/>
      <c r="BP1403" s="333"/>
      <c r="BQ1403" s="333"/>
      <c r="BR1403" s="333"/>
      <c r="BS1403" s="333"/>
      <c r="BT1403" s="333"/>
      <c r="BU1403" s="333"/>
      <c r="BV1403" s="333"/>
      <c r="BW1403" s="333"/>
      <c r="BX1403" s="333"/>
      <c r="BY1403" s="333"/>
      <c r="BZ1403" s="333"/>
      <c r="CA1403" s="333"/>
      <c r="CB1403" s="333"/>
      <c r="CC1403" s="333"/>
      <c r="CD1403" s="333"/>
      <c r="CE1403" s="337"/>
      <c r="CF1403" s="337"/>
      <c r="CG1403" s="337"/>
      <c r="CH1403" s="337"/>
      <c r="CI1403" s="333"/>
      <c r="CJ1403" s="333"/>
      <c r="CK1403" s="333"/>
      <c r="CL1403" s="333"/>
      <c r="CM1403" s="333"/>
      <c r="CN1403" s="333"/>
      <c r="CO1403" s="333"/>
      <c r="CP1403" s="333"/>
      <c r="CQ1403" s="337"/>
      <c r="CR1403" s="337"/>
      <c r="CS1403" s="337"/>
      <c r="CT1403" s="337"/>
      <c r="CU1403" s="337"/>
      <c r="CV1403" s="337"/>
      <c r="CW1403" s="337"/>
      <c r="CX1403" s="337"/>
      <c r="CY1403" s="337"/>
      <c r="CZ1403" s="337"/>
      <c r="DA1403" s="337"/>
      <c r="DB1403" s="337"/>
      <c r="DC1403" s="337"/>
      <c r="DD1403" s="337"/>
      <c r="DE1403" s="337"/>
      <c r="DF1403" s="337"/>
      <c r="DG1403" s="337"/>
      <c r="DH1403" s="337"/>
      <c r="DI1403" s="337"/>
      <c r="DJ1403" s="337"/>
      <c r="DK1403" s="337"/>
      <c r="DL1403" s="337"/>
      <c r="EA1403" s="333"/>
      <c r="EB1403" s="333"/>
      <c r="EC1403" s="333"/>
      <c r="ED1403" s="333"/>
      <c r="EE1403" s="333"/>
      <c r="EF1403" s="333"/>
      <c r="EG1403" s="333"/>
      <c r="EH1403" s="333"/>
      <c r="EJ1403" s="66"/>
      <c r="EK1403" s="83"/>
      <c r="EL1403" s="66"/>
      <c r="EM1403" s="338"/>
      <c r="EN1403" s="83"/>
      <c r="EO1403" s="83"/>
      <c r="EP1403" s="83"/>
      <c r="EQ1403" s="83"/>
      <c r="ER1403" s="83"/>
      <c r="ES1403" s="83"/>
      <c r="ET1403" s="83"/>
      <c r="EU1403" s="83"/>
      <c r="EV1403" s="83"/>
      <c r="EW1403" s="83"/>
      <c r="EX1403" s="83"/>
      <c r="EY1403" s="83"/>
      <c r="EZ1403" s="83"/>
      <c r="FA1403" s="83"/>
      <c r="FB1403" s="83"/>
      <c r="FC1403" s="83"/>
      <c r="FD1403" s="83"/>
      <c r="FE1403" s="83"/>
      <c r="FF1403" s="83"/>
      <c r="FG1403" s="83"/>
      <c r="FH1403" s="83"/>
      <c r="FI1403" s="83"/>
      <c r="FJ1403" s="83"/>
      <c r="FK1403" s="83"/>
      <c r="FL1403" s="83"/>
      <c r="FM1403" s="83"/>
      <c r="FN1403" s="83"/>
      <c r="FO1403" s="83"/>
    </row>
    <row r="1404" spans="1:171" customFormat="1">
      <c r="A1404" s="198"/>
      <c r="B1404" s="66"/>
      <c r="C1404" s="120"/>
      <c r="D1404" s="66"/>
      <c r="E1404" s="197"/>
      <c r="F1404" s="120"/>
      <c r="G1404" s="333"/>
      <c r="H1404" s="333"/>
      <c r="I1404" s="333"/>
      <c r="J1404" s="333"/>
      <c r="K1404" s="333"/>
      <c r="L1404" s="333"/>
      <c r="M1404" s="333"/>
      <c r="N1404" s="333"/>
      <c r="O1404" s="333"/>
      <c r="P1404" s="333"/>
      <c r="Q1404" s="333"/>
      <c r="R1404" s="333"/>
      <c r="S1404" s="333"/>
      <c r="T1404" s="333"/>
      <c r="U1404" s="333"/>
      <c r="V1404" s="333"/>
      <c r="W1404" s="333"/>
      <c r="X1404" s="333"/>
      <c r="Y1404" s="333"/>
      <c r="Z1404" s="333"/>
      <c r="AA1404" s="336"/>
      <c r="AB1404" s="336"/>
      <c r="AC1404" s="336"/>
      <c r="AD1404" s="336"/>
      <c r="AE1404" s="336"/>
      <c r="AF1404" s="336"/>
      <c r="AG1404" s="333"/>
      <c r="AH1404" s="333"/>
      <c r="AI1404" s="333"/>
      <c r="AJ1404" s="333"/>
      <c r="AK1404" s="333"/>
      <c r="AL1404" s="333"/>
      <c r="AM1404" s="333"/>
      <c r="AN1404" s="333"/>
      <c r="AS1404" s="333"/>
      <c r="AT1404" s="333"/>
      <c r="AU1404" s="333"/>
      <c r="AV1404" s="333"/>
      <c r="AW1404" s="333"/>
      <c r="AX1404" s="333"/>
      <c r="AY1404" s="333"/>
      <c r="AZ1404" s="333"/>
      <c r="BG1404" s="333"/>
      <c r="BH1404" s="333"/>
      <c r="BI1404" s="333"/>
      <c r="BJ1404" s="333"/>
      <c r="BK1404" s="333"/>
      <c r="BL1404" s="333"/>
      <c r="BM1404" s="333"/>
      <c r="BN1404" s="333"/>
      <c r="BO1404" s="333"/>
      <c r="BP1404" s="333"/>
      <c r="BQ1404" s="333"/>
      <c r="BR1404" s="333"/>
      <c r="BS1404" s="333"/>
      <c r="BT1404" s="333"/>
      <c r="BU1404" s="333"/>
      <c r="BV1404" s="333"/>
      <c r="BW1404" s="333"/>
      <c r="BX1404" s="333"/>
      <c r="BY1404" s="333"/>
      <c r="BZ1404" s="333"/>
      <c r="CA1404" s="333"/>
      <c r="CB1404" s="333"/>
      <c r="CC1404" s="333"/>
      <c r="CD1404" s="333"/>
      <c r="CE1404" s="337"/>
      <c r="CF1404" s="337"/>
      <c r="CG1404" s="337"/>
      <c r="CH1404" s="337"/>
      <c r="CI1404" s="333"/>
      <c r="CJ1404" s="333"/>
      <c r="CK1404" s="333"/>
      <c r="CL1404" s="333"/>
      <c r="CM1404" s="333"/>
      <c r="CN1404" s="333"/>
      <c r="CO1404" s="333"/>
      <c r="CP1404" s="333"/>
      <c r="CQ1404" s="337"/>
      <c r="CR1404" s="337"/>
      <c r="CS1404" s="337"/>
      <c r="CT1404" s="337"/>
      <c r="CU1404" s="337"/>
      <c r="CV1404" s="337"/>
      <c r="CW1404" s="337"/>
      <c r="CX1404" s="337"/>
      <c r="CY1404" s="337"/>
      <c r="CZ1404" s="337"/>
      <c r="DA1404" s="337"/>
      <c r="DB1404" s="337"/>
      <c r="DC1404" s="337"/>
      <c r="DD1404" s="337"/>
      <c r="DE1404" s="337"/>
      <c r="DF1404" s="337"/>
      <c r="DG1404" s="337"/>
      <c r="DH1404" s="337"/>
      <c r="DI1404" s="337"/>
      <c r="DJ1404" s="337"/>
      <c r="DK1404" s="337"/>
      <c r="DL1404" s="337"/>
      <c r="EA1404" s="333"/>
      <c r="EB1404" s="333"/>
      <c r="EC1404" s="333"/>
      <c r="ED1404" s="333"/>
      <c r="EE1404" s="333"/>
      <c r="EF1404" s="333"/>
      <c r="EG1404" s="333"/>
      <c r="EH1404" s="333"/>
      <c r="EJ1404" s="198"/>
      <c r="EL1404" s="198"/>
      <c r="EM1404" s="338"/>
    </row>
    <row r="1405" spans="1:171" customFormat="1">
      <c r="A1405" s="198"/>
      <c r="B1405" s="66"/>
      <c r="C1405" s="120"/>
      <c r="D1405" s="66"/>
      <c r="E1405" s="197"/>
      <c r="F1405" s="120"/>
      <c r="G1405" s="333"/>
      <c r="H1405" s="333"/>
      <c r="I1405" s="333"/>
      <c r="J1405" s="333"/>
      <c r="K1405" s="333"/>
      <c r="L1405" s="333"/>
      <c r="M1405" s="333"/>
      <c r="N1405" s="333"/>
      <c r="O1405" s="333"/>
      <c r="P1405" s="333"/>
      <c r="Q1405" s="333"/>
      <c r="R1405" s="333"/>
      <c r="S1405" s="333"/>
      <c r="T1405" s="333"/>
      <c r="U1405" s="333"/>
      <c r="V1405" s="333"/>
      <c r="W1405" s="333"/>
      <c r="X1405" s="333"/>
      <c r="Y1405" s="333"/>
      <c r="Z1405" s="333"/>
      <c r="AA1405" s="336"/>
      <c r="AB1405" s="336"/>
      <c r="AC1405" s="336"/>
      <c r="AD1405" s="336"/>
      <c r="AE1405" s="336"/>
      <c r="AF1405" s="336"/>
      <c r="AG1405" s="333"/>
      <c r="AH1405" s="333"/>
      <c r="AI1405" s="333"/>
      <c r="AJ1405" s="333"/>
      <c r="AK1405" s="333"/>
      <c r="AL1405" s="333"/>
      <c r="AM1405" s="333"/>
      <c r="AN1405" s="333"/>
      <c r="AS1405" s="333"/>
      <c r="AT1405" s="333"/>
      <c r="AU1405" s="333"/>
      <c r="AV1405" s="333"/>
      <c r="AW1405" s="333"/>
      <c r="AX1405" s="333"/>
      <c r="AY1405" s="333"/>
      <c r="AZ1405" s="333"/>
      <c r="BG1405" s="333"/>
      <c r="BH1405" s="333"/>
      <c r="BI1405" s="333"/>
      <c r="BJ1405" s="333"/>
      <c r="BK1405" s="333"/>
      <c r="BL1405" s="333"/>
      <c r="BM1405" s="333"/>
      <c r="BN1405" s="333"/>
      <c r="BO1405" s="333"/>
      <c r="BP1405" s="333"/>
      <c r="BQ1405" s="333"/>
      <c r="BR1405" s="333"/>
      <c r="BS1405" s="333"/>
      <c r="BT1405" s="333"/>
      <c r="BU1405" s="333"/>
      <c r="BV1405" s="333"/>
      <c r="BW1405" s="333"/>
      <c r="BX1405" s="333"/>
      <c r="BY1405" s="333"/>
      <c r="BZ1405" s="333"/>
      <c r="CA1405" s="333"/>
      <c r="CB1405" s="333"/>
      <c r="CC1405" s="333"/>
      <c r="CD1405" s="333"/>
      <c r="CE1405" s="337"/>
      <c r="CF1405" s="337"/>
      <c r="CG1405" s="337"/>
      <c r="CH1405" s="337"/>
      <c r="CI1405" s="333"/>
      <c r="CJ1405" s="333"/>
      <c r="CK1405" s="333"/>
      <c r="CL1405" s="333"/>
      <c r="CM1405" s="333"/>
      <c r="CN1405" s="333"/>
      <c r="CO1405" s="333"/>
      <c r="CP1405" s="333"/>
      <c r="CQ1405" s="337"/>
      <c r="CR1405" s="337"/>
      <c r="CS1405" s="337"/>
      <c r="CT1405" s="337"/>
      <c r="CU1405" s="337"/>
      <c r="CV1405" s="337"/>
      <c r="CW1405" s="337"/>
      <c r="CX1405" s="337"/>
      <c r="CY1405" s="337"/>
      <c r="CZ1405" s="337"/>
      <c r="DA1405" s="337"/>
      <c r="DB1405" s="337"/>
      <c r="DC1405" s="337"/>
      <c r="DD1405" s="337"/>
      <c r="DE1405" s="337"/>
      <c r="DF1405" s="337"/>
      <c r="DG1405" s="337"/>
      <c r="DH1405" s="337"/>
      <c r="DI1405" s="337"/>
      <c r="DJ1405" s="337"/>
      <c r="DK1405" s="337"/>
      <c r="DL1405" s="337"/>
      <c r="EA1405" s="333"/>
      <c r="EB1405" s="333"/>
      <c r="EC1405" s="333"/>
      <c r="ED1405" s="333"/>
      <c r="EE1405" s="333"/>
      <c r="EF1405" s="333"/>
      <c r="EG1405" s="333"/>
      <c r="EH1405" s="333"/>
      <c r="EJ1405" s="198"/>
      <c r="EL1405" s="198"/>
      <c r="EM1405" s="338"/>
    </row>
    <row r="1406" spans="1:171" customFormat="1">
      <c r="A1406" s="198"/>
      <c r="B1406" s="66"/>
      <c r="C1406" s="120"/>
      <c r="D1406" s="66"/>
      <c r="E1406" s="197"/>
      <c r="F1406" s="120"/>
      <c r="G1406" s="333"/>
      <c r="H1406" s="333"/>
      <c r="I1406" s="333"/>
      <c r="J1406" s="333"/>
      <c r="K1406" s="333"/>
      <c r="L1406" s="333"/>
      <c r="M1406" s="333"/>
      <c r="N1406" s="333"/>
      <c r="O1406" s="333"/>
      <c r="P1406" s="333"/>
      <c r="Q1406" s="333"/>
      <c r="R1406" s="333"/>
      <c r="S1406" s="333"/>
      <c r="T1406" s="333"/>
      <c r="U1406" s="333"/>
      <c r="V1406" s="333"/>
      <c r="W1406" s="333"/>
      <c r="X1406" s="333"/>
      <c r="Y1406" s="333"/>
      <c r="Z1406" s="333"/>
      <c r="AA1406" s="336"/>
      <c r="AB1406" s="336"/>
      <c r="AC1406" s="336"/>
      <c r="AD1406" s="336"/>
      <c r="AE1406" s="336"/>
      <c r="AF1406" s="336"/>
      <c r="AG1406" s="333"/>
      <c r="AH1406" s="333"/>
      <c r="AI1406" s="333"/>
      <c r="AJ1406" s="333"/>
      <c r="AK1406" s="333"/>
      <c r="AL1406" s="333"/>
      <c r="AM1406" s="333"/>
      <c r="AN1406" s="333"/>
      <c r="AS1406" s="333"/>
      <c r="AT1406" s="333"/>
      <c r="AU1406" s="333"/>
      <c r="AV1406" s="333"/>
      <c r="AW1406" s="333"/>
      <c r="AX1406" s="333"/>
      <c r="AY1406" s="333"/>
      <c r="AZ1406" s="333"/>
      <c r="BG1406" s="333"/>
      <c r="BH1406" s="333"/>
      <c r="BI1406" s="333"/>
      <c r="BJ1406" s="333"/>
      <c r="BK1406" s="333"/>
      <c r="BL1406" s="333"/>
      <c r="BM1406" s="333"/>
      <c r="BN1406" s="333"/>
      <c r="BO1406" s="333"/>
      <c r="BP1406" s="333"/>
      <c r="BQ1406" s="333"/>
      <c r="BR1406" s="333"/>
      <c r="BS1406" s="333"/>
      <c r="BT1406" s="333"/>
      <c r="BU1406" s="333"/>
      <c r="BV1406" s="333"/>
      <c r="BW1406" s="333"/>
      <c r="BX1406" s="333"/>
      <c r="BY1406" s="333"/>
      <c r="BZ1406" s="333"/>
      <c r="CA1406" s="333"/>
      <c r="CB1406" s="333"/>
      <c r="CC1406" s="333"/>
      <c r="CD1406" s="333"/>
      <c r="CE1406" s="337"/>
      <c r="CF1406" s="337"/>
      <c r="CG1406" s="337"/>
      <c r="CH1406" s="337"/>
      <c r="CI1406" s="333"/>
      <c r="CJ1406" s="333"/>
      <c r="CK1406" s="333"/>
      <c r="CL1406" s="333"/>
      <c r="CM1406" s="333"/>
      <c r="CN1406" s="333"/>
      <c r="CO1406" s="333"/>
      <c r="CP1406" s="333"/>
      <c r="CQ1406" s="337"/>
      <c r="CR1406" s="337"/>
      <c r="CS1406" s="337"/>
      <c r="CT1406" s="337"/>
      <c r="CU1406" s="337"/>
      <c r="CV1406" s="337"/>
      <c r="CW1406" s="337"/>
      <c r="CX1406" s="337"/>
      <c r="CY1406" s="337"/>
      <c r="CZ1406" s="337"/>
      <c r="DA1406" s="337"/>
      <c r="DB1406" s="337"/>
      <c r="DC1406" s="337"/>
      <c r="DD1406" s="337"/>
      <c r="DE1406" s="337"/>
      <c r="DF1406" s="337"/>
      <c r="DG1406" s="337"/>
      <c r="DH1406" s="337"/>
      <c r="DI1406" s="337"/>
      <c r="DJ1406" s="337"/>
      <c r="DK1406" s="337"/>
      <c r="DL1406" s="337"/>
      <c r="EA1406" s="333"/>
      <c r="EB1406" s="333"/>
      <c r="EC1406" s="333"/>
      <c r="ED1406" s="333"/>
      <c r="EE1406" s="333"/>
      <c r="EF1406" s="333"/>
      <c r="EG1406" s="333"/>
      <c r="EH1406" s="333"/>
      <c r="EJ1406" s="198"/>
      <c r="EL1406" s="198"/>
      <c r="EM1406" s="338"/>
    </row>
    <row r="1407" spans="1:171" customFormat="1">
      <c r="A1407" s="198"/>
      <c r="B1407" s="66"/>
      <c r="C1407" s="120"/>
      <c r="D1407" s="66"/>
      <c r="E1407" s="197"/>
      <c r="F1407" s="120"/>
      <c r="G1407" s="333"/>
      <c r="H1407" s="333"/>
      <c r="I1407" s="333"/>
      <c r="J1407" s="333"/>
      <c r="K1407" s="333"/>
      <c r="L1407" s="333"/>
      <c r="M1407" s="333"/>
      <c r="N1407" s="333"/>
      <c r="O1407" s="333"/>
      <c r="P1407" s="333"/>
      <c r="Q1407" s="333"/>
      <c r="R1407" s="333"/>
      <c r="S1407" s="333"/>
      <c r="T1407" s="333"/>
      <c r="U1407" s="333"/>
      <c r="V1407" s="333"/>
      <c r="W1407" s="333"/>
      <c r="X1407" s="333"/>
      <c r="Y1407" s="333"/>
      <c r="Z1407" s="333"/>
      <c r="AA1407" s="336"/>
      <c r="AB1407" s="336"/>
      <c r="AC1407" s="336"/>
      <c r="AD1407" s="336"/>
      <c r="AE1407" s="336"/>
      <c r="AF1407" s="336"/>
      <c r="AG1407" s="333"/>
      <c r="AH1407" s="333"/>
      <c r="AI1407" s="333"/>
      <c r="AJ1407" s="333"/>
      <c r="AK1407" s="333"/>
      <c r="AL1407" s="333"/>
      <c r="AM1407" s="333"/>
      <c r="AN1407" s="333"/>
      <c r="AS1407" s="333"/>
      <c r="AT1407" s="333"/>
      <c r="AU1407" s="333"/>
      <c r="AV1407" s="333"/>
      <c r="AW1407" s="333"/>
      <c r="AX1407" s="333"/>
      <c r="AY1407" s="333"/>
      <c r="AZ1407" s="333"/>
      <c r="BG1407" s="333"/>
      <c r="BH1407" s="333"/>
      <c r="BI1407" s="333"/>
      <c r="BJ1407" s="333"/>
      <c r="BK1407" s="333"/>
      <c r="BL1407" s="333"/>
      <c r="BM1407" s="333"/>
      <c r="BN1407" s="333"/>
      <c r="BO1407" s="333"/>
      <c r="BP1407" s="333"/>
      <c r="BQ1407" s="333"/>
      <c r="BR1407" s="333"/>
      <c r="BS1407" s="333"/>
      <c r="BT1407" s="333"/>
      <c r="BU1407" s="333"/>
      <c r="BV1407" s="333"/>
      <c r="BW1407" s="333"/>
      <c r="BX1407" s="333"/>
      <c r="BY1407" s="333"/>
      <c r="BZ1407" s="333"/>
      <c r="CA1407" s="333"/>
      <c r="CB1407" s="333"/>
      <c r="CC1407" s="333"/>
      <c r="CD1407" s="333"/>
      <c r="CE1407" s="337"/>
      <c r="CF1407" s="337"/>
      <c r="CG1407" s="337"/>
      <c r="CH1407" s="337"/>
      <c r="CI1407" s="333"/>
      <c r="CJ1407" s="333"/>
      <c r="CK1407" s="333"/>
      <c r="CL1407" s="333"/>
      <c r="CM1407" s="333"/>
      <c r="CN1407" s="333"/>
      <c r="CO1407" s="333"/>
      <c r="CP1407" s="333"/>
      <c r="CQ1407" s="337"/>
      <c r="CR1407" s="337"/>
      <c r="CS1407" s="337"/>
      <c r="CT1407" s="337"/>
      <c r="CU1407" s="337"/>
      <c r="CV1407" s="337"/>
      <c r="CW1407" s="337"/>
      <c r="CX1407" s="337"/>
      <c r="CY1407" s="337"/>
      <c r="CZ1407" s="337"/>
      <c r="DA1407" s="337"/>
      <c r="DB1407" s="337"/>
      <c r="DC1407" s="337"/>
      <c r="DD1407" s="337"/>
      <c r="DE1407" s="337"/>
      <c r="DF1407" s="337"/>
      <c r="DG1407" s="337"/>
      <c r="DH1407" s="337"/>
      <c r="DI1407" s="337"/>
      <c r="DJ1407" s="337"/>
      <c r="DK1407" s="337"/>
      <c r="DL1407" s="337"/>
      <c r="EA1407" s="333"/>
      <c r="EB1407" s="333"/>
      <c r="EC1407" s="333"/>
      <c r="ED1407" s="333"/>
      <c r="EE1407" s="333"/>
      <c r="EF1407" s="333"/>
      <c r="EG1407" s="333"/>
      <c r="EH1407" s="333"/>
      <c r="EJ1407" s="198"/>
      <c r="EL1407" s="198"/>
      <c r="EM1407" s="338"/>
    </row>
    <row r="1408" spans="1:171" customFormat="1">
      <c r="F1408" s="120"/>
    </row>
    <row r="1409" spans="6:6" customFormat="1">
      <c r="F1409" s="120"/>
    </row>
    <row r="1410" spans="6:6" customFormat="1">
      <c r="F1410" s="120"/>
    </row>
    <row r="1411" spans="6:6" customFormat="1">
      <c r="F1411" s="120"/>
    </row>
    <row r="1412" spans="6:6" customFormat="1">
      <c r="F1412" s="120"/>
    </row>
    <row r="1413" spans="6:6" customFormat="1">
      <c r="F1413" s="120"/>
    </row>
    <row r="1414" spans="6:6" customFormat="1">
      <c r="F1414" s="120"/>
    </row>
    <row r="1415" spans="6:6" customFormat="1">
      <c r="F1415" s="120"/>
    </row>
    <row r="1416" spans="6:6" customFormat="1">
      <c r="F1416" s="120"/>
    </row>
    <row r="1417" spans="6:6" customFormat="1">
      <c r="F1417" s="120"/>
    </row>
    <row r="1418" spans="6:6" customFormat="1">
      <c r="F1418" s="120"/>
    </row>
    <row r="1419" spans="6:6" customFormat="1">
      <c r="F1419" s="120"/>
    </row>
    <row r="1420" spans="6:6" customFormat="1">
      <c r="F1420" s="120"/>
    </row>
    <row r="1421" spans="6:6" customFormat="1">
      <c r="F1421" s="120"/>
    </row>
    <row r="1422" spans="6:6" customFormat="1">
      <c r="F1422" s="120"/>
    </row>
    <row r="1423" spans="6:6" customFormat="1">
      <c r="F1423" s="120"/>
    </row>
    <row r="1424" spans="6:6" customFormat="1">
      <c r="F1424" s="120"/>
    </row>
    <row r="1425" spans="6:6" customFormat="1">
      <c r="F1425" s="120"/>
    </row>
    <row r="1426" spans="6:6" customFormat="1">
      <c r="F1426" s="120"/>
    </row>
    <row r="1427" spans="6:6" customFormat="1">
      <c r="F1427" s="120"/>
    </row>
    <row r="1428" spans="6:6" customFormat="1">
      <c r="F1428" s="120"/>
    </row>
    <row r="1429" spans="6:6" customFormat="1">
      <c r="F1429" s="120"/>
    </row>
    <row r="1430" spans="6:6" customFormat="1">
      <c r="F1430" s="120"/>
    </row>
    <row r="1431" spans="6:6" customFormat="1">
      <c r="F1431" s="120"/>
    </row>
    <row r="1432" spans="6:6" customFormat="1">
      <c r="F1432" s="120"/>
    </row>
    <row r="1433" spans="6:6" customFormat="1">
      <c r="F1433" s="120"/>
    </row>
    <row r="1434" spans="6:6" customFormat="1">
      <c r="F1434" s="120"/>
    </row>
    <row r="1435" spans="6:6" customFormat="1">
      <c r="F1435" s="120"/>
    </row>
    <row r="1436" spans="6:6" customFormat="1">
      <c r="F1436" s="120"/>
    </row>
    <row r="1437" spans="6:6" customFormat="1">
      <c r="F1437" s="120"/>
    </row>
    <row r="1438" spans="6:6" customFormat="1">
      <c r="F1438" s="120"/>
    </row>
    <row r="1439" spans="6:6" customFormat="1">
      <c r="F1439" s="120"/>
    </row>
    <row r="1440" spans="6:6" customFormat="1">
      <c r="F1440" s="120"/>
    </row>
    <row r="1441" spans="6:6">
      <c r="F1441" s="120"/>
    </row>
    <row r="1442" spans="6:6">
      <c r="F1442" s="120"/>
    </row>
    <row r="1443" spans="6:6">
      <c r="F1443" s="120"/>
    </row>
    <row r="1444" spans="6:6">
      <c r="F1444" s="120"/>
    </row>
    <row r="1445" spans="6:6">
      <c r="F1445" s="120"/>
    </row>
    <row r="1446" spans="6:6">
      <c r="F1446" s="120"/>
    </row>
    <row r="1447" spans="6:6">
      <c r="F1447" s="120"/>
    </row>
    <row r="1448" spans="6:6">
      <c r="F1448" s="120"/>
    </row>
    <row r="1449" spans="6:6">
      <c r="F1449" s="120"/>
    </row>
    <row r="1450" spans="6:6">
      <c r="F1450" s="120"/>
    </row>
    <row r="1451" spans="6:6">
      <c r="F1451" s="120"/>
    </row>
    <row r="1452" spans="6:6">
      <c r="F1452" s="120"/>
    </row>
    <row r="1453" spans="6:6">
      <c r="F1453" s="120"/>
    </row>
    <row r="1454" spans="6:6">
      <c r="F1454" s="120"/>
    </row>
    <row r="1455" spans="6:6">
      <c r="F1455" s="120"/>
    </row>
    <row r="1456" spans="6:6">
      <c r="F1456" s="120"/>
    </row>
    <row r="1457" spans="6:6">
      <c r="F1457" s="120"/>
    </row>
    <row r="1458" spans="6:6">
      <c r="F1458" s="120"/>
    </row>
    <row r="1459" spans="6:6">
      <c r="F1459" s="120"/>
    </row>
    <row r="1460" spans="6:6">
      <c r="F1460" s="120"/>
    </row>
    <row r="1461" spans="6:6">
      <c r="F1461" s="120"/>
    </row>
    <row r="1462" spans="6:6">
      <c r="F1462" s="120"/>
    </row>
    <row r="1463" spans="6:6">
      <c r="F1463" s="120"/>
    </row>
    <row r="1464" spans="6:6">
      <c r="F1464" s="120"/>
    </row>
    <row r="1465" spans="6:6">
      <c r="F1465" s="120"/>
    </row>
    <row r="1466" spans="6:6">
      <c r="F1466" s="120"/>
    </row>
    <row r="1467" spans="6:6">
      <c r="F1467" s="120"/>
    </row>
    <row r="1468" spans="6:6">
      <c r="F1468" s="120"/>
    </row>
    <row r="1469" spans="6:6">
      <c r="F1469" s="120"/>
    </row>
    <row r="1470" spans="6:6">
      <c r="F1470" s="120"/>
    </row>
    <row r="1471" spans="6:6">
      <c r="F1471" s="120"/>
    </row>
    <row r="1472" spans="6:6">
      <c r="F1472" s="120"/>
    </row>
    <row r="1473" spans="6:6">
      <c r="F1473" s="120"/>
    </row>
    <row r="1474" spans="6:6">
      <c r="F1474" s="120"/>
    </row>
    <row r="1475" spans="6:6">
      <c r="F1475" s="120"/>
    </row>
    <row r="1476" spans="6:6">
      <c r="F1476" s="120"/>
    </row>
    <row r="1477" spans="6:6">
      <c r="F1477" s="120"/>
    </row>
    <row r="1478" spans="6:6">
      <c r="F1478" s="120"/>
    </row>
    <row r="1479" spans="6:6">
      <c r="F1479" s="120"/>
    </row>
    <row r="1480" spans="6:6">
      <c r="F1480" s="120"/>
    </row>
    <row r="1481" spans="6:6">
      <c r="F1481" s="120"/>
    </row>
    <row r="1482" spans="6:6">
      <c r="F1482" s="120"/>
    </row>
    <row r="1483" spans="6:6">
      <c r="F1483" s="120"/>
    </row>
    <row r="1484" spans="6:6">
      <c r="F1484" s="120"/>
    </row>
    <row r="1485" spans="6:6">
      <c r="F1485" s="120"/>
    </row>
    <row r="1486" spans="6:6">
      <c r="F1486" s="120"/>
    </row>
    <row r="1487" spans="6:6">
      <c r="F1487" s="120"/>
    </row>
    <row r="1488" spans="6:6">
      <c r="F1488" s="120"/>
    </row>
    <row r="1489" spans="6:6">
      <c r="F1489" s="120"/>
    </row>
    <row r="1490" spans="6:6">
      <c r="F1490" s="120"/>
    </row>
    <row r="1491" spans="6:6">
      <c r="F1491" s="120"/>
    </row>
    <row r="1492" spans="6:6">
      <c r="F1492" s="120"/>
    </row>
    <row r="1493" spans="6:6">
      <c r="F1493" s="120"/>
    </row>
    <row r="1494" spans="6:6">
      <c r="F1494" s="120"/>
    </row>
    <row r="1495" spans="6:6">
      <c r="F1495" s="120"/>
    </row>
    <row r="1496" spans="6:6">
      <c r="F1496" s="120"/>
    </row>
    <row r="1497" spans="6:6">
      <c r="F1497" s="120"/>
    </row>
    <row r="1498" spans="6:6">
      <c r="F1498" s="120"/>
    </row>
    <row r="1499" spans="6:6">
      <c r="F1499" s="120"/>
    </row>
    <row r="1500" spans="6:6">
      <c r="F1500" s="120"/>
    </row>
    <row r="1501" spans="6:6">
      <c r="F1501" s="120"/>
    </row>
    <row r="1502" spans="6:6">
      <c r="F1502" s="120"/>
    </row>
    <row r="1503" spans="6:6">
      <c r="F1503" s="120"/>
    </row>
    <row r="1504" spans="6:6">
      <c r="F1504" s="120"/>
    </row>
    <row r="1505" spans="6:6">
      <c r="F1505" s="120"/>
    </row>
    <row r="1506" spans="6:6">
      <c r="F1506" s="120"/>
    </row>
    <row r="1507" spans="6:6">
      <c r="F1507" s="120"/>
    </row>
    <row r="1508" spans="6:6">
      <c r="F1508" s="120"/>
    </row>
    <row r="1509" spans="6:6">
      <c r="F1509" s="120"/>
    </row>
    <row r="1510" spans="6:6">
      <c r="F1510" s="120"/>
    </row>
    <row r="1511" spans="6:6">
      <c r="F1511" s="120"/>
    </row>
    <row r="1512" spans="6:6">
      <c r="F1512" s="120"/>
    </row>
    <row r="1513" spans="6:6">
      <c r="F1513" s="120"/>
    </row>
    <row r="1514" spans="6:6">
      <c r="F1514" s="120"/>
    </row>
    <row r="1515" spans="6:6">
      <c r="F1515" s="120"/>
    </row>
    <row r="1516" spans="6:6">
      <c r="F1516" s="120"/>
    </row>
    <row r="1517" spans="6:6">
      <c r="F1517" s="120"/>
    </row>
    <row r="1518" spans="6:6">
      <c r="F1518" s="120"/>
    </row>
    <row r="1519" spans="6:6">
      <c r="F1519" s="120"/>
    </row>
    <row r="1520" spans="6:6">
      <c r="F1520" s="120"/>
    </row>
    <row r="1521" spans="6:6">
      <c r="F1521" s="120"/>
    </row>
    <row r="1522" spans="6:6">
      <c r="F1522" s="120"/>
    </row>
    <row r="1523" spans="6:6">
      <c r="F1523" s="120"/>
    </row>
    <row r="1524" spans="6:6">
      <c r="F1524" s="120"/>
    </row>
    <row r="1525" spans="6:6">
      <c r="F1525" s="120"/>
    </row>
    <row r="1526" spans="6:6">
      <c r="F1526" s="120"/>
    </row>
    <row r="1527" spans="6:6">
      <c r="F1527" s="120"/>
    </row>
    <row r="1528" spans="6:6">
      <c r="F1528" s="120"/>
    </row>
    <row r="1529" spans="6:6">
      <c r="F1529" s="120"/>
    </row>
    <row r="1530" spans="6:6">
      <c r="F1530" s="120"/>
    </row>
    <row r="1531" spans="6:6">
      <c r="F1531" s="120"/>
    </row>
    <row r="1532" spans="6:6">
      <c r="F1532" s="120"/>
    </row>
    <row r="1533" spans="6:6">
      <c r="F1533" s="120"/>
    </row>
    <row r="1534" spans="6:6">
      <c r="F1534" s="120"/>
    </row>
    <row r="1535" spans="6:6">
      <c r="F1535" s="120"/>
    </row>
    <row r="1536" spans="6:6">
      <c r="F1536" s="120"/>
    </row>
    <row r="1537" spans="6:6">
      <c r="F1537" s="120"/>
    </row>
    <row r="1538" spans="6:6">
      <c r="F1538" s="120"/>
    </row>
    <row r="1539" spans="6:6">
      <c r="F1539" s="120"/>
    </row>
    <row r="1540" spans="6:6">
      <c r="F1540" s="120"/>
    </row>
    <row r="1541" spans="6:6">
      <c r="F1541" s="120"/>
    </row>
    <row r="1542" spans="6:6">
      <c r="F1542" s="120"/>
    </row>
    <row r="1543" spans="6:6">
      <c r="F1543" s="120"/>
    </row>
    <row r="1544" spans="6:6">
      <c r="F1544" s="120"/>
    </row>
    <row r="1545" spans="6:6">
      <c r="F1545" s="120"/>
    </row>
    <row r="1546" spans="6:6">
      <c r="F1546" s="120"/>
    </row>
    <row r="1547" spans="6:6">
      <c r="F1547" s="120"/>
    </row>
    <row r="1548" spans="6:6">
      <c r="F1548" s="120"/>
    </row>
    <row r="1549" spans="6:6">
      <c r="F1549" s="120"/>
    </row>
    <row r="1550" spans="6:6">
      <c r="F1550" s="120"/>
    </row>
    <row r="1551" spans="6:6">
      <c r="F1551" s="120"/>
    </row>
    <row r="1552" spans="6:6">
      <c r="F1552" s="120"/>
    </row>
    <row r="1553" spans="6:6">
      <c r="F1553" s="120"/>
    </row>
    <row r="1554" spans="6:6">
      <c r="F1554" s="120"/>
    </row>
    <row r="1555" spans="6:6">
      <c r="F1555" s="120"/>
    </row>
    <row r="1556" spans="6:6">
      <c r="F1556" s="120"/>
    </row>
    <row r="1557" spans="6:6">
      <c r="F1557" s="120"/>
    </row>
    <row r="1558" spans="6:6">
      <c r="F1558" s="120"/>
    </row>
    <row r="1559" spans="6:6">
      <c r="F1559" s="120"/>
    </row>
    <row r="1560" spans="6:6">
      <c r="F1560" s="120"/>
    </row>
    <row r="1561" spans="6:6">
      <c r="F1561" s="120"/>
    </row>
    <row r="1562" spans="6:6">
      <c r="F1562" s="120"/>
    </row>
    <row r="1563" spans="6:6">
      <c r="F1563" s="120"/>
    </row>
    <row r="1564" spans="6:6">
      <c r="F1564" s="120"/>
    </row>
    <row r="1565" spans="6:6">
      <c r="F1565" s="120"/>
    </row>
    <row r="1566" spans="6:6">
      <c r="F1566" s="120"/>
    </row>
    <row r="1567" spans="6:6">
      <c r="F1567" s="120"/>
    </row>
    <row r="1568" spans="6:6">
      <c r="F1568" s="120"/>
    </row>
    <row r="1569" spans="6:6">
      <c r="F1569" s="120"/>
    </row>
    <row r="1570" spans="6:6">
      <c r="F1570" s="120"/>
    </row>
    <row r="1571" spans="6:6">
      <c r="F1571" s="120"/>
    </row>
    <row r="1572" spans="6:6">
      <c r="F1572" s="120"/>
    </row>
    <row r="1573" spans="6:6">
      <c r="F1573" s="120"/>
    </row>
    <row r="1574" spans="6:6">
      <c r="F1574" s="120"/>
    </row>
    <row r="1575" spans="6:6">
      <c r="F1575" s="120"/>
    </row>
    <row r="1576" spans="6:6">
      <c r="F1576" s="120"/>
    </row>
    <row r="1577" spans="6:6">
      <c r="F1577" s="120"/>
    </row>
    <row r="1578" spans="6:6">
      <c r="F1578" s="120"/>
    </row>
    <row r="1579" spans="6:6">
      <c r="F1579" s="120"/>
    </row>
    <row r="1580" spans="6:6">
      <c r="F1580" s="120"/>
    </row>
    <row r="1581" spans="6:6">
      <c r="F1581" s="120"/>
    </row>
    <row r="1582" spans="6:6">
      <c r="F1582" s="120"/>
    </row>
    <row r="1583" spans="6:6">
      <c r="F1583" s="120"/>
    </row>
    <row r="1584" spans="6:6">
      <c r="F1584" s="120"/>
    </row>
    <row r="1585" spans="6:6">
      <c r="F1585" s="120"/>
    </row>
    <row r="1586" spans="6:6">
      <c r="F1586" s="120"/>
    </row>
    <row r="1587" spans="6:6">
      <c r="F1587" s="120"/>
    </row>
    <row r="1588" spans="6:6">
      <c r="F1588" s="120"/>
    </row>
    <row r="1589" spans="6:6">
      <c r="F1589" s="120"/>
    </row>
    <row r="1590" spans="6:6">
      <c r="F1590" s="120"/>
    </row>
    <row r="1591" spans="6:6">
      <c r="F1591" s="120"/>
    </row>
    <row r="1592" spans="6:6">
      <c r="F1592" s="120"/>
    </row>
    <row r="1593" spans="6:6">
      <c r="F1593" s="120"/>
    </row>
    <row r="1594" spans="6:6">
      <c r="F1594" s="120"/>
    </row>
    <row r="1595" spans="6:6">
      <c r="F1595" s="120"/>
    </row>
    <row r="1596" spans="6:6">
      <c r="F1596" s="120"/>
    </row>
    <row r="1597" spans="6:6">
      <c r="F1597" s="120"/>
    </row>
    <row r="1598" spans="6:6">
      <c r="F1598" s="120"/>
    </row>
    <row r="1599" spans="6:6">
      <c r="F1599" s="120"/>
    </row>
    <row r="1600" spans="6:6">
      <c r="F1600" s="120"/>
    </row>
    <row r="1601" spans="6:6">
      <c r="F1601" s="120"/>
    </row>
    <row r="1602" spans="6:6">
      <c r="F1602" s="120"/>
    </row>
    <row r="1603" spans="6:6">
      <c r="F1603" s="120"/>
    </row>
    <row r="1604" spans="6:6">
      <c r="F1604" s="120"/>
    </row>
    <row r="1605" spans="6:6">
      <c r="F1605" s="120"/>
    </row>
    <row r="1606" spans="6:6">
      <c r="F1606" s="120"/>
    </row>
    <row r="1607" spans="6:6">
      <c r="F1607" s="120"/>
    </row>
    <row r="1608" spans="6:6">
      <c r="F1608" s="120"/>
    </row>
    <row r="1609" spans="6:6">
      <c r="F1609" s="120"/>
    </row>
    <row r="1610" spans="6:6">
      <c r="F1610" s="120"/>
    </row>
    <row r="1611" spans="6:6">
      <c r="F1611" s="120"/>
    </row>
    <row r="1612" spans="6:6">
      <c r="F1612" s="120"/>
    </row>
    <row r="1613" spans="6:6">
      <c r="F1613" s="120"/>
    </row>
    <row r="1614" spans="6:6">
      <c r="F1614" s="120"/>
    </row>
    <row r="1615" spans="6:6">
      <c r="F1615" s="120"/>
    </row>
    <row r="1616" spans="6:6">
      <c r="F1616" s="120"/>
    </row>
    <row r="1617" spans="6:6">
      <c r="F1617" s="120"/>
    </row>
    <row r="1618" spans="6:6">
      <c r="F1618" s="120"/>
    </row>
    <row r="1619" spans="6:6">
      <c r="F1619" s="120"/>
    </row>
    <row r="1620" spans="6:6">
      <c r="F1620" s="120"/>
    </row>
    <row r="1621" spans="6:6">
      <c r="F1621" s="120"/>
    </row>
    <row r="1622" spans="6:6">
      <c r="F1622" s="120"/>
    </row>
    <row r="1623" spans="6:6">
      <c r="F1623" s="120"/>
    </row>
    <row r="1624" spans="6:6">
      <c r="F1624" s="120"/>
    </row>
    <row r="1625" spans="6:6">
      <c r="F1625" s="120"/>
    </row>
    <row r="1626" spans="6:6">
      <c r="F1626" s="120"/>
    </row>
    <row r="1627" spans="6:6">
      <c r="F1627" s="120"/>
    </row>
    <row r="1628" spans="6:6">
      <c r="F1628" s="120"/>
    </row>
    <row r="1629" spans="6:6">
      <c r="F1629" s="120"/>
    </row>
    <row r="1630" spans="6:6">
      <c r="F1630" s="120"/>
    </row>
    <row r="1631" spans="6:6">
      <c r="F1631" s="120"/>
    </row>
    <row r="1632" spans="6:6">
      <c r="F1632" s="120"/>
    </row>
    <row r="1633" spans="6:6">
      <c r="F1633" s="120"/>
    </row>
    <row r="1634" spans="6:6">
      <c r="F1634" s="120"/>
    </row>
    <row r="1635" spans="6:6">
      <c r="F1635" s="120"/>
    </row>
    <row r="1636" spans="6:6">
      <c r="F1636" s="120"/>
    </row>
    <row r="1637" spans="6:6">
      <c r="F1637" s="120"/>
    </row>
    <row r="1638" spans="6:6">
      <c r="F1638" s="120"/>
    </row>
    <row r="1639" spans="6:6">
      <c r="F1639" s="120"/>
    </row>
    <row r="1640" spans="6:6">
      <c r="F1640" s="120"/>
    </row>
    <row r="1641" spans="6:6">
      <c r="F1641" s="120"/>
    </row>
    <row r="1642" spans="6:6">
      <c r="F1642" s="120"/>
    </row>
    <row r="1643" spans="6:6">
      <c r="F1643" s="120"/>
    </row>
    <row r="1644" spans="6:6">
      <c r="F1644" s="120"/>
    </row>
    <row r="1645" spans="6:6">
      <c r="F1645" s="120"/>
    </row>
    <row r="1646" spans="6:6">
      <c r="F1646" s="120"/>
    </row>
    <row r="1647" spans="6:6">
      <c r="F1647" s="120"/>
    </row>
    <row r="1648" spans="6:6">
      <c r="F1648" s="120"/>
    </row>
    <row r="1649" spans="6:6">
      <c r="F1649" s="120"/>
    </row>
    <row r="1650" spans="6:6">
      <c r="F1650" s="120"/>
    </row>
    <row r="1651" spans="6:6">
      <c r="F1651" s="120"/>
    </row>
    <row r="1652" spans="6:6">
      <c r="F1652" s="120"/>
    </row>
    <row r="1653" spans="6:6">
      <c r="F1653" s="120"/>
    </row>
    <row r="1654" spans="6:6">
      <c r="F1654" s="120"/>
    </row>
    <row r="1655" spans="6:6">
      <c r="F1655" s="120"/>
    </row>
    <row r="1656" spans="6:6">
      <c r="F1656" s="120"/>
    </row>
    <row r="1657" spans="6:6">
      <c r="F1657" s="120"/>
    </row>
    <row r="1658" spans="6:6">
      <c r="F1658" s="120"/>
    </row>
    <row r="1659" spans="6:6">
      <c r="F1659" s="120"/>
    </row>
    <row r="1660" spans="6:6">
      <c r="F1660" s="120"/>
    </row>
    <row r="1661" spans="6:6">
      <c r="F1661" s="120"/>
    </row>
    <row r="1662" spans="6:6">
      <c r="F1662" s="120"/>
    </row>
    <row r="1663" spans="6:6">
      <c r="F1663" s="120"/>
    </row>
    <row r="1664" spans="6:6">
      <c r="F1664" s="120"/>
    </row>
    <row r="1665" spans="6:6">
      <c r="F1665" s="120"/>
    </row>
    <row r="1666" spans="6:6">
      <c r="F1666" s="120"/>
    </row>
    <row r="1667" spans="6:6">
      <c r="F1667" s="120"/>
    </row>
    <row r="1668" spans="6:6">
      <c r="F1668" s="120"/>
    </row>
    <row r="1669" spans="6:6">
      <c r="F1669" s="120"/>
    </row>
    <row r="1670" spans="6:6">
      <c r="F1670" s="120"/>
    </row>
    <row r="1671" spans="6:6">
      <c r="F1671" s="120"/>
    </row>
    <row r="1672" spans="6:6">
      <c r="F1672" s="120"/>
    </row>
    <row r="1673" spans="6:6">
      <c r="F1673" s="120"/>
    </row>
    <row r="1674" spans="6:6">
      <c r="F1674" s="120"/>
    </row>
    <row r="1675" spans="6:6">
      <c r="F1675" s="120"/>
    </row>
    <row r="1676" spans="6:6">
      <c r="F1676" s="120"/>
    </row>
    <row r="1677" spans="6:6">
      <c r="F1677" s="120"/>
    </row>
    <row r="1678" spans="6:6">
      <c r="F1678" s="120"/>
    </row>
    <row r="1679" spans="6:6">
      <c r="F1679" s="120"/>
    </row>
    <row r="1680" spans="6:6">
      <c r="F1680" s="120"/>
    </row>
    <row r="1681" spans="6:6">
      <c r="F1681" s="120"/>
    </row>
    <row r="1682" spans="6:6">
      <c r="F1682" s="120"/>
    </row>
    <row r="1683" spans="6:6">
      <c r="F1683" s="120"/>
    </row>
    <row r="1684" spans="6:6">
      <c r="F1684" s="120"/>
    </row>
    <row r="1685" spans="6:6">
      <c r="F1685" s="120"/>
    </row>
    <row r="1686" spans="6:6">
      <c r="F1686" s="120"/>
    </row>
    <row r="1687" spans="6:6">
      <c r="F1687" s="120"/>
    </row>
    <row r="1688" spans="6:6">
      <c r="F1688" s="120"/>
    </row>
    <row r="1689" spans="6:6">
      <c r="F1689" s="120"/>
    </row>
    <row r="1690" spans="6:6">
      <c r="F1690" s="120"/>
    </row>
    <row r="1691" spans="6:6">
      <c r="F1691" s="120"/>
    </row>
    <row r="1692" spans="6:6">
      <c r="F1692" s="120"/>
    </row>
    <row r="1693" spans="6:6">
      <c r="F1693" s="120"/>
    </row>
    <row r="1694" spans="6:6">
      <c r="F1694" s="120"/>
    </row>
    <row r="1695" spans="6:6">
      <c r="F1695" s="120"/>
    </row>
    <row r="1696" spans="6:6">
      <c r="F1696" s="120"/>
    </row>
    <row r="1697" spans="6:6">
      <c r="F1697" s="120"/>
    </row>
    <row r="1698" spans="6:6">
      <c r="F1698" s="120"/>
    </row>
    <row r="1699" spans="6:6">
      <c r="F1699" s="120"/>
    </row>
    <row r="1700" spans="6:6">
      <c r="F1700" s="120"/>
    </row>
    <row r="1701" spans="6:6">
      <c r="F1701" s="120"/>
    </row>
    <row r="1702" spans="6:6">
      <c r="F1702" s="120"/>
    </row>
    <row r="1703" spans="6:6">
      <c r="F1703" s="120"/>
    </row>
    <row r="1704" spans="6:6">
      <c r="F1704" s="120"/>
    </row>
    <row r="1705" spans="6:6">
      <c r="F1705" s="120"/>
    </row>
    <row r="1706" spans="6:6">
      <c r="F1706" s="120"/>
    </row>
    <row r="1707" spans="6:6">
      <c r="F1707" s="120"/>
    </row>
    <row r="1708" spans="6:6">
      <c r="F1708" s="120"/>
    </row>
    <row r="1709" spans="6:6">
      <c r="F1709" s="120"/>
    </row>
    <row r="1710" spans="6:6">
      <c r="F1710" s="120"/>
    </row>
    <row r="1711" spans="6:6">
      <c r="F1711" s="120"/>
    </row>
    <row r="1712" spans="6:6">
      <c r="F1712" s="120"/>
    </row>
    <row r="1713" spans="6:6">
      <c r="F1713" s="120"/>
    </row>
    <row r="1714" spans="6:6">
      <c r="F1714" s="120"/>
    </row>
    <row r="1715" spans="6:6">
      <c r="F1715" s="120"/>
    </row>
    <row r="1716" spans="6:6">
      <c r="F1716" s="120"/>
    </row>
    <row r="1717" spans="6:6">
      <c r="F1717" s="120"/>
    </row>
    <row r="1718" spans="6:6">
      <c r="F1718" s="120"/>
    </row>
    <row r="1719" spans="6:6">
      <c r="F1719" s="120"/>
    </row>
    <row r="1720" spans="6:6">
      <c r="F1720" s="120"/>
    </row>
    <row r="1721" spans="6:6">
      <c r="F1721" s="120"/>
    </row>
    <row r="1722" spans="6:6">
      <c r="F1722" s="120"/>
    </row>
    <row r="1723" spans="6:6">
      <c r="F1723" s="120"/>
    </row>
    <row r="1724" spans="6:6">
      <c r="F1724" s="120"/>
    </row>
    <row r="1725" spans="6:6">
      <c r="F1725" s="120"/>
    </row>
    <row r="1726" spans="6:6">
      <c r="F1726" s="120"/>
    </row>
    <row r="1727" spans="6:6">
      <c r="F1727" s="120"/>
    </row>
    <row r="1728" spans="6:6">
      <c r="F1728" s="120"/>
    </row>
    <row r="1729" spans="6:6">
      <c r="F1729" s="120"/>
    </row>
    <row r="1730" spans="6:6">
      <c r="F1730" s="120"/>
    </row>
    <row r="1731" spans="6:6">
      <c r="F1731" s="120"/>
    </row>
    <row r="1732" spans="6:6">
      <c r="F1732" s="120"/>
    </row>
    <row r="1733" spans="6:6">
      <c r="F1733" s="120"/>
    </row>
    <row r="1734" spans="6:6">
      <c r="F1734" s="120"/>
    </row>
    <row r="1735" spans="6:6">
      <c r="F1735" s="120"/>
    </row>
    <row r="1736" spans="6:6">
      <c r="F1736" s="120"/>
    </row>
    <row r="1737" spans="6:6">
      <c r="F1737" s="120"/>
    </row>
    <row r="1738" spans="6:6">
      <c r="F1738" s="120"/>
    </row>
    <row r="1739" spans="6:6">
      <c r="F1739" s="120"/>
    </row>
    <row r="1740" spans="6:6">
      <c r="F1740" s="120"/>
    </row>
    <row r="1741" spans="6:6">
      <c r="F1741" s="120"/>
    </row>
    <row r="1742" spans="6:6">
      <c r="F1742" s="120"/>
    </row>
    <row r="1743" spans="6:6">
      <c r="F1743" s="120"/>
    </row>
    <row r="1744" spans="6:6">
      <c r="F1744" s="120"/>
    </row>
    <row r="1745" spans="6:6">
      <c r="F1745" s="120"/>
    </row>
    <row r="1746" spans="6:6">
      <c r="F1746" s="120"/>
    </row>
    <row r="1747" spans="6:6">
      <c r="F1747" s="120"/>
    </row>
    <row r="1748" spans="6:6">
      <c r="F1748" s="120"/>
    </row>
    <row r="1749" spans="6:6">
      <c r="F1749" s="120"/>
    </row>
    <row r="1750" spans="6:6">
      <c r="F1750" s="120"/>
    </row>
    <row r="1751" spans="6:6">
      <c r="F1751" s="120"/>
    </row>
    <row r="1752" spans="6:6">
      <c r="F1752" s="120"/>
    </row>
    <row r="1753" spans="6:6">
      <c r="F1753" s="120"/>
    </row>
    <row r="1754" spans="6:6">
      <c r="F1754" s="120"/>
    </row>
    <row r="1755" spans="6:6">
      <c r="F1755" s="120"/>
    </row>
    <row r="1756" spans="6:6">
      <c r="F1756" s="120"/>
    </row>
    <row r="1757" spans="6:6">
      <c r="F1757" s="120"/>
    </row>
    <row r="1758" spans="6:6">
      <c r="F1758" s="120"/>
    </row>
    <row r="1759" spans="6:6">
      <c r="F1759" s="120"/>
    </row>
    <row r="1760" spans="6:6">
      <c r="F1760" s="120"/>
    </row>
    <row r="1761" spans="6:6">
      <c r="F1761" s="120"/>
    </row>
    <row r="1762" spans="6:6">
      <c r="F1762" s="120"/>
    </row>
    <row r="1763" spans="6:6">
      <c r="F1763" s="120"/>
    </row>
    <row r="1764" spans="6:6">
      <c r="F1764" s="120"/>
    </row>
    <row r="1765" spans="6:6">
      <c r="F1765" s="120"/>
    </row>
    <row r="1766" spans="6:6">
      <c r="F1766" s="120"/>
    </row>
    <row r="1767" spans="6:6">
      <c r="F1767" s="120"/>
    </row>
    <row r="1768" spans="6:6">
      <c r="F1768" s="120"/>
    </row>
    <row r="1769" spans="6:6">
      <c r="F1769" s="120"/>
    </row>
    <row r="1770" spans="6:6">
      <c r="F1770" s="120"/>
    </row>
    <row r="1771" spans="6:6">
      <c r="F1771" s="120"/>
    </row>
    <row r="1772" spans="6:6">
      <c r="F1772" s="120"/>
    </row>
    <row r="1773" spans="6:6">
      <c r="F1773" s="120"/>
    </row>
    <row r="1774" spans="6:6">
      <c r="F1774" s="120"/>
    </row>
    <row r="1775" spans="6:6">
      <c r="F1775" s="120"/>
    </row>
    <row r="1776" spans="6:6">
      <c r="F1776" s="120"/>
    </row>
    <row r="1777" spans="6:6">
      <c r="F1777" s="120"/>
    </row>
    <row r="1778" spans="6:6">
      <c r="F1778" s="120"/>
    </row>
    <row r="1779" spans="6:6">
      <c r="F1779" s="120"/>
    </row>
    <row r="1780" spans="6:6">
      <c r="F1780" s="120"/>
    </row>
    <row r="1781" spans="6:6">
      <c r="F1781" s="120"/>
    </row>
    <row r="1782" spans="6:6">
      <c r="F1782" s="120"/>
    </row>
    <row r="1783" spans="6:6">
      <c r="F1783" s="120"/>
    </row>
    <row r="1784" spans="6:6">
      <c r="F1784" s="120"/>
    </row>
    <row r="1785" spans="6:6">
      <c r="F1785" s="120"/>
    </row>
    <row r="1786" spans="6:6">
      <c r="F1786" s="120"/>
    </row>
    <row r="1787" spans="6:6">
      <c r="F1787" s="120"/>
    </row>
    <row r="1788" spans="6:6">
      <c r="F1788" s="120"/>
    </row>
    <row r="1789" spans="6:6">
      <c r="F1789" s="120"/>
    </row>
    <row r="1790" spans="6:6">
      <c r="F1790" s="120"/>
    </row>
    <row r="1791" spans="6:6">
      <c r="F1791" s="120"/>
    </row>
    <row r="1792" spans="6:6">
      <c r="F1792" s="120"/>
    </row>
    <row r="1793" spans="6:6">
      <c r="F1793" s="120"/>
    </row>
    <row r="1794" spans="6:6">
      <c r="F1794" s="120"/>
    </row>
    <row r="1795" spans="6:6">
      <c r="F1795" s="120"/>
    </row>
    <row r="1796" spans="6:6">
      <c r="F1796" s="120"/>
    </row>
    <row r="1797" spans="6:6">
      <c r="F1797" s="120"/>
    </row>
    <row r="1798" spans="6:6">
      <c r="F1798" s="120"/>
    </row>
    <row r="1799" spans="6:6">
      <c r="F1799" s="120"/>
    </row>
    <row r="1800" spans="6:6">
      <c r="F1800" s="120"/>
    </row>
    <row r="1801" spans="6:6">
      <c r="F1801" s="120"/>
    </row>
    <row r="1802" spans="6:6">
      <c r="F1802" s="120"/>
    </row>
    <row r="1803" spans="6:6">
      <c r="F1803" s="120"/>
    </row>
    <row r="1804" spans="6:6">
      <c r="F1804" s="120"/>
    </row>
    <row r="1805" spans="6:6">
      <c r="F1805" s="120"/>
    </row>
    <row r="1806" spans="6:6">
      <c r="F1806" s="120"/>
    </row>
    <row r="1807" spans="6:6">
      <c r="F1807" s="120"/>
    </row>
    <row r="1808" spans="6:6">
      <c r="F1808" s="120"/>
    </row>
    <row r="1809" spans="6:6">
      <c r="F1809" s="120"/>
    </row>
    <row r="1810" spans="6:6">
      <c r="F1810" s="120"/>
    </row>
    <row r="1811" spans="6:6">
      <c r="F1811" s="120"/>
    </row>
    <row r="1812" spans="6:6">
      <c r="F1812" s="120"/>
    </row>
    <row r="1813" spans="6:6">
      <c r="F1813" s="120"/>
    </row>
    <row r="1814" spans="6:6">
      <c r="F1814" s="120"/>
    </row>
    <row r="1815" spans="6:6">
      <c r="F1815" s="120"/>
    </row>
    <row r="1816" spans="6:6">
      <c r="F1816" s="120"/>
    </row>
    <row r="1817" spans="6:6">
      <c r="F1817" s="120"/>
    </row>
    <row r="1818" spans="6:6">
      <c r="F1818" s="120"/>
    </row>
    <row r="1819" spans="6:6">
      <c r="F1819" s="120"/>
    </row>
    <row r="1820" spans="6:6">
      <c r="F1820" s="120"/>
    </row>
    <row r="1821" spans="6:6">
      <c r="F1821" s="120"/>
    </row>
    <row r="1822" spans="6:6">
      <c r="F1822" s="120"/>
    </row>
    <row r="1823" spans="6:6">
      <c r="F1823" s="120"/>
    </row>
    <row r="1824" spans="6:6">
      <c r="F1824" s="120"/>
    </row>
    <row r="1825" spans="6:6">
      <c r="F1825" s="120"/>
    </row>
    <row r="1826" spans="6:6">
      <c r="F1826" s="120"/>
    </row>
    <row r="1827" spans="6:6">
      <c r="F1827" s="120"/>
    </row>
    <row r="1828" spans="6:6">
      <c r="F1828" s="120"/>
    </row>
    <row r="1829" spans="6:6">
      <c r="F1829" s="120"/>
    </row>
    <row r="1830" spans="6:6">
      <c r="F1830" s="120"/>
    </row>
    <row r="1831" spans="6:6">
      <c r="F1831" s="120"/>
    </row>
    <row r="1832" spans="6:6">
      <c r="F1832" s="120"/>
    </row>
    <row r="1833" spans="6:6">
      <c r="F1833" s="120"/>
    </row>
    <row r="1834" spans="6:6">
      <c r="F1834" s="120"/>
    </row>
    <row r="1835" spans="6:6">
      <c r="F1835" s="120"/>
    </row>
    <row r="1836" spans="6:6">
      <c r="F1836" s="120"/>
    </row>
    <row r="1837" spans="6:6">
      <c r="F1837" s="120"/>
    </row>
    <row r="1838" spans="6:6">
      <c r="F1838" s="120"/>
    </row>
    <row r="1839" spans="6:6">
      <c r="F1839" s="120"/>
    </row>
    <row r="1840" spans="6:6">
      <c r="F1840" s="120"/>
    </row>
    <row r="1841" spans="6:6">
      <c r="F1841" s="120"/>
    </row>
    <row r="1842" spans="6:6">
      <c r="F1842" s="120"/>
    </row>
    <row r="1843" spans="6:6">
      <c r="F1843" s="120"/>
    </row>
    <row r="1844" spans="6:6">
      <c r="F1844" s="120"/>
    </row>
    <row r="1845" spans="6:6">
      <c r="F1845" s="120"/>
    </row>
    <row r="1846" spans="6:6">
      <c r="F1846" s="120"/>
    </row>
    <row r="1847" spans="6:6">
      <c r="F1847" s="120"/>
    </row>
    <row r="1848" spans="6:6">
      <c r="F1848" s="120"/>
    </row>
    <row r="1849" spans="6:6">
      <c r="F1849" s="120"/>
    </row>
    <row r="1850" spans="6:6">
      <c r="F1850" s="120"/>
    </row>
    <row r="1851" spans="6:6">
      <c r="F1851" s="120"/>
    </row>
    <row r="1852" spans="6:6">
      <c r="F1852" s="120"/>
    </row>
    <row r="1853" spans="6:6">
      <c r="F1853" s="120"/>
    </row>
    <row r="1854" spans="6:6">
      <c r="F1854" s="120"/>
    </row>
    <row r="1855" spans="6:6">
      <c r="F1855" s="120"/>
    </row>
    <row r="1856" spans="6:6">
      <c r="F1856" s="120"/>
    </row>
    <row r="1857" spans="6:6">
      <c r="F1857" s="120"/>
    </row>
    <row r="1858" spans="6:6">
      <c r="F1858" s="120"/>
    </row>
    <row r="1859" spans="6:6">
      <c r="F1859" s="120"/>
    </row>
    <row r="1860" spans="6:6">
      <c r="F1860" s="120"/>
    </row>
    <row r="1861" spans="6:6">
      <c r="F1861" s="120"/>
    </row>
    <row r="1862" spans="6:6">
      <c r="F1862" s="120"/>
    </row>
    <row r="1863" spans="6:6">
      <c r="F1863" s="120"/>
    </row>
    <row r="1864" spans="6:6">
      <c r="F1864" s="120"/>
    </row>
    <row r="1865" spans="6:6">
      <c r="F1865" s="120"/>
    </row>
    <row r="1866" spans="6:6">
      <c r="F1866" s="120"/>
    </row>
    <row r="1867" spans="6:6">
      <c r="F1867" s="120"/>
    </row>
    <row r="1868" spans="6:6">
      <c r="F1868" s="120"/>
    </row>
    <row r="1869" spans="6:6">
      <c r="F1869" s="120"/>
    </row>
    <row r="1870" spans="6:6">
      <c r="F1870" s="120"/>
    </row>
    <row r="1871" spans="6:6">
      <c r="F1871" s="120"/>
    </row>
    <row r="1872" spans="6:6">
      <c r="F1872" s="120"/>
    </row>
    <row r="1873" spans="6:6">
      <c r="F1873" s="120"/>
    </row>
    <row r="1874" spans="6:6">
      <c r="F1874" s="120"/>
    </row>
    <row r="1875" spans="6:6">
      <c r="F1875" s="120"/>
    </row>
    <row r="1876" spans="6:6">
      <c r="F1876" s="120"/>
    </row>
    <row r="1877" spans="6:6">
      <c r="F1877" s="120"/>
    </row>
    <row r="1878" spans="6:6">
      <c r="F1878" s="120"/>
    </row>
    <row r="1879" spans="6:6">
      <c r="F1879" s="120"/>
    </row>
    <row r="1880" spans="6:6">
      <c r="F1880" s="120"/>
    </row>
    <row r="1881" spans="6:6">
      <c r="F1881" s="120"/>
    </row>
    <row r="1882" spans="6:6">
      <c r="F1882" s="120"/>
    </row>
    <row r="1883" spans="6:6">
      <c r="F1883" s="120"/>
    </row>
    <row r="1884" spans="6:6">
      <c r="F1884" s="120"/>
    </row>
    <row r="1885" spans="6:6">
      <c r="F1885" s="120"/>
    </row>
    <row r="1886" spans="6:6">
      <c r="F1886" s="120"/>
    </row>
    <row r="1887" spans="6:6">
      <c r="F1887" s="120"/>
    </row>
    <row r="1888" spans="6:6">
      <c r="F1888" s="120"/>
    </row>
    <row r="1889" spans="6:6">
      <c r="F1889" s="120"/>
    </row>
    <row r="1890" spans="6:6">
      <c r="F1890" s="120"/>
    </row>
    <row r="1891" spans="6:6">
      <c r="F1891" s="120"/>
    </row>
    <row r="1892" spans="6:6">
      <c r="F1892" s="120"/>
    </row>
    <row r="1893" spans="6:6">
      <c r="F1893" s="120"/>
    </row>
    <row r="1894" spans="6:6">
      <c r="F1894" s="120"/>
    </row>
    <row r="1895" spans="6:6">
      <c r="F1895" s="120"/>
    </row>
    <row r="1896" spans="6:6">
      <c r="F1896" s="120"/>
    </row>
    <row r="1897" spans="6:6">
      <c r="F1897" s="120"/>
    </row>
    <row r="1898" spans="6:6">
      <c r="F1898" s="120"/>
    </row>
    <row r="1899" spans="6:6">
      <c r="F1899" s="120"/>
    </row>
    <row r="1900" spans="6:6">
      <c r="F1900" s="120"/>
    </row>
    <row r="1901" spans="6:6">
      <c r="F1901" s="120"/>
    </row>
    <row r="1902" spans="6:6">
      <c r="F1902" s="120"/>
    </row>
    <row r="1903" spans="6:6">
      <c r="F1903" s="120"/>
    </row>
    <row r="1904" spans="6:6">
      <c r="F1904" s="120"/>
    </row>
    <row r="1905" spans="6:6">
      <c r="F1905" s="120"/>
    </row>
    <row r="1906" spans="6:6">
      <c r="F1906" s="120"/>
    </row>
    <row r="1907" spans="6:6">
      <c r="F1907" s="120"/>
    </row>
    <row r="1908" spans="6:6">
      <c r="F1908" s="120"/>
    </row>
    <row r="1909" spans="6:6">
      <c r="F1909" s="120"/>
    </row>
    <row r="1910" spans="6:6">
      <c r="F1910" s="120"/>
    </row>
    <row r="1911" spans="6:6">
      <c r="F1911" s="120"/>
    </row>
    <row r="1912" spans="6:6">
      <c r="F1912" s="120"/>
    </row>
    <row r="1913" spans="6:6">
      <c r="F1913" s="120"/>
    </row>
    <row r="1914" spans="6:6">
      <c r="F1914" s="120"/>
    </row>
    <row r="1915" spans="6:6">
      <c r="F1915" s="120"/>
    </row>
    <row r="1916" spans="6:6">
      <c r="F1916" s="120"/>
    </row>
    <row r="1917" spans="6:6">
      <c r="F1917" s="120"/>
    </row>
    <row r="1918" spans="6:6">
      <c r="F1918" s="120"/>
    </row>
    <row r="1919" spans="6:6">
      <c r="F1919" s="120"/>
    </row>
    <row r="1920" spans="6:6">
      <c r="F1920" s="120"/>
    </row>
    <row r="1921" spans="6:6">
      <c r="F1921" s="120"/>
    </row>
    <row r="1922" spans="6:6">
      <c r="F1922" s="120"/>
    </row>
    <row r="1923" spans="6:6">
      <c r="F1923" s="120"/>
    </row>
    <row r="1924" spans="6:6">
      <c r="F1924" s="120"/>
    </row>
    <row r="1925" spans="6:6">
      <c r="F1925" s="120"/>
    </row>
    <row r="1926" spans="6:6">
      <c r="F1926" s="120"/>
    </row>
    <row r="1927" spans="6:6">
      <c r="F1927" s="120"/>
    </row>
    <row r="1928" spans="6:6">
      <c r="F1928" s="120"/>
    </row>
    <row r="1929" spans="6:6">
      <c r="F1929" s="120"/>
    </row>
    <row r="1930" spans="6:6">
      <c r="F1930" s="120"/>
    </row>
    <row r="1931" spans="6:6">
      <c r="F1931" s="120"/>
    </row>
    <row r="1932" spans="6:6">
      <c r="F1932" s="120"/>
    </row>
    <row r="1933" spans="6:6">
      <c r="F1933" s="120"/>
    </row>
    <row r="1934" spans="6:6">
      <c r="F1934" s="120"/>
    </row>
    <row r="1935" spans="6:6">
      <c r="F1935" s="120"/>
    </row>
    <row r="1936" spans="6:6">
      <c r="F1936" s="120"/>
    </row>
    <row r="1937" spans="6:6">
      <c r="F1937" s="120"/>
    </row>
    <row r="1938" spans="6:6">
      <c r="F1938" s="120"/>
    </row>
    <row r="1939" spans="6:6">
      <c r="F1939" s="120"/>
    </row>
    <row r="1940" spans="6:6">
      <c r="F1940" s="120"/>
    </row>
    <row r="1941" spans="6:6">
      <c r="F1941" s="120"/>
    </row>
    <row r="1942" spans="6:6">
      <c r="F1942" s="120"/>
    </row>
    <row r="1943" spans="6:6">
      <c r="F1943" s="120"/>
    </row>
    <row r="1944" spans="6:6">
      <c r="F1944" s="120"/>
    </row>
    <row r="1945" spans="6:6">
      <c r="F1945" s="120"/>
    </row>
    <row r="1946" spans="6:6">
      <c r="F1946" s="120"/>
    </row>
    <row r="1947" spans="6:6">
      <c r="F1947" s="120"/>
    </row>
    <row r="1948" spans="6:6">
      <c r="F1948" s="120"/>
    </row>
    <row r="1949" spans="6:6">
      <c r="F1949" s="120"/>
    </row>
    <row r="1950" spans="6:6">
      <c r="F1950" s="120"/>
    </row>
    <row r="1951" spans="6:6">
      <c r="F1951" s="120"/>
    </row>
    <row r="1952" spans="6:6">
      <c r="F1952" s="120"/>
    </row>
    <row r="1953" spans="6:6">
      <c r="F1953" s="120"/>
    </row>
    <row r="1954" spans="6:6">
      <c r="F1954" s="120"/>
    </row>
    <row r="1955" spans="6:6">
      <c r="F1955" s="120"/>
    </row>
    <row r="1956" spans="6:6">
      <c r="F1956" s="120"/>
    </row>
    <row r="1957" spans="6:6">
      <c r="F1957" s="120"/>
    </row>
    <row r="1958" spans="6:6">
      <c r="F1958" s="120"/>
    </row>
    <row r="1959" spans="6:6">
      <c r="F1959" s="120"/>
    </row>
    <row r="1960" spans="6:6">
      <c r="F1960" s="120"/>
    </row>
    <row r="1961" spans="6:6">
      <c r="F1961" s="120"/>
    </row>
    <row r="1962" spans="6:6">
      <c r="F1962" s="120"/>
    </row>
    <row r="1963" spans="6:6">
      <c r="F1963" s="120"/>
    </row>
    <row r="1964" spans="6:6">
      <c r="F1964" s="120"/>
    </row>
    <row r="1965" spans="6:6">
      <c r="F1965" s="120"/>
    </row>
    <row r="1966" spans="6:6">
      <c r="F1966" s="120"/>
    </row>
    <row r="1967" spans="6:6">
      <c r="F1967" s="120"/>
    </row>
    <row r="1968" spans="6:6">
      <c r="F1968" s="120"/>
    </row>
    <row r="1969" spans="6:6">
      <c r="F1969" s="120"/>
    </row>
    <row r="1970" spans="6:6">
      <c r="F1970" s="120"/>
    </row>
    <row r="1971" spans="6:6">
      <c r="F1971" s="120"/>
    </row>
    <row r="1972" spans="6:6">
      <c r="F1972" s="120"/>
    </row>
    <row r="1973" spans="6:6">
      <c r="F1973" s="120"/>
    </row>
    <row r="1974" spans="6:6">
      <c r="F1974" s="120"/>
    </row>
    <row r="1975" spans="6:6">
      <c r="F1975" s="120"/>
    </row>
    <row r="1976" spans="6:6">
      <c r="F1976" s="120"/>
    </row>
    <row r="1977" spans="6:6">
      <c r="F1977" s="120"/>
    </row>
    <row r="1978" spans="6:6">
      <c r="F1978" s="120"/>
    </row>
    <row r="1979" spans="6:6">
      <c r="F1979" s="120"/>
    </row>
    <row r="1980" spans="6:6">
      <c r="F1980" s="120"/>
    </row>
    <row r="1981" spans="6:6">
      <c r="F1981" s="120"/>
    </row>
    <row r="1982" spans="6:6">
      <c r="F1982" s="120"/>
    </row>
    <row r="1983" spans="6:6">
      <c r="F1983" s="120"/>
    </row>
    <row r="1984" spans="6:6">
      <c r="F1984" s="120"/>
    </row>
    <row r="1985" spans="6:6">
      <c r="F1985" s="120"/>
    </row>
    <row r="1986" spans="6:6">
      <c r="F1986" s="120"/>
    </row>
    <row r="1987" spans="6:6">
      <c r="F1987" s="120"/>
    </row>
    <row r="1988" spans="6:6">
      <c r="F1988" s="120"/>
    </row>
    <row r="1989" spans="6:6">
      <c r="F1989" s="120"/>
    </row>
    <row r="1990" spans="6:6">
      <c r="F1990" s="120"/>
    </row>
    <row r="1991" spans="6:6">
      <c r="F1991" s="120"/>
    </row>
    <row r="1992" spans="6:6">
      <c r="F1992" s="120"/>
    </row>
    <row r="1993" spans="6:6">
      <c r="F1993" s="120"/>
    </row>
    <row r="1994" spans="6:6">
      <c r="F1994" s="120"/>
    </row>
    <row r="1995" spans="6:6">
      <c r="F1995" s="120"/>
    </row>
    <row r="1996" spans="6:6">
      <c r="F1996" s="120"/>
    </row>
    <row r="1997" spans="6:6">
      <c r="F1997" s="120"/>
    </row>
    <row r="1998" spans="6:6">
      <c r="F1998" s="120"/>
    </row>
    <row r="1999" spans="6:6">
      <c r="F1999" s="120"/>
    </row>
    <row r="2000" spans="6:6">
      <c r="F2000" s="120"/>
    </row>
    <row r="2001" spans="6:6">
      <c r="F2001" s="120"/>
    </row>
    <row r="2002" spans="6:6">
      <c r="F2002" s="120"/>
    </row>
    <row r="2003" spans="6:6">
      <c r="F2003" s="120"/>
    </row>
    <row r="2004" spans="6:6">
      <c r="F2004" s="120"/>
    </row>
    <row r="2005" spans="6:6">
      <c r="F2005" s="120"/>
    </row>
    <row r="2006" spans="6:6">
      <c r="F2006" s="120"/>
    </row>
    <row r="2007" spans="6:6">
      <c r="F2007" s="120"/>
    </row>
    <row r="2008" spans="6:6">
      <c r="F2008" s="120"/>
    </row>
    <row r="2009" spans="6:6">
      <c r="F2009" s="120"/>
    </row>
    <row r="2010" spans="6:6">
      <c r="F2010" s="120"/>
    </row>
    <row r="2011" spans="6:6">
      <c r="F2011" s="120"/>
    </row>
    <row r="2012" spans="6:6">
      <c r="F2012" s="120"/>
    </row>
    <row r="2013" spans="6:6">
      <c r="F2013" s="120"/>
    </row>
    <row r="2014" spans="6:6">
      <c r="F2014" s="120"/>
    </row>
    <row r="2015" spans="6:6">
      <c r="F2015" s="120"/>
    </row>
    <row r="2016" spans="6:6">
      <c r="F2016" s="120"/>
    </row>
    <row r="2017" spans="6:6">
      <c r="F2017" s="120"/>
    </row>
    <row r="2018" spans="6:6">
      <c r="F2018" s="120"/>
    </row>
    <row r="2019" spans="6:6">
      <c r="F2019" s="120"/>
    </row>
    <row r="2020" spans="6:6">
      <c r="F2020" s="120"/>
    </row>
    <row r="2021" spans="6:6">
      <c r="F2021" s="120"/>
    </row>
    <row r="2022" spans="6:6">
      <c r="F2022" s="120"/>
    </row>
    <row r="2023" spans="6:6">
      <c r="F2023" s="120"/>
    </row>
    <row r="2024" spans="6:6">
      <c r="F2024" s="120"/>
    </row>
    <row r="2025" spans="6:6">
      <c r="F2025" s="120"/>
    </row>
    <row r="2026" spans="6:6">
      <c r="F2026" s="120"/>
    </row>
    <row r="2027" spans="6:6">
      <c r="F2027" s="120"/>
    </row>
    <row r="2028" spans="6:6">
      <c r="F2028" s="120"/>
    </row>
    <row r="2029" spans="6:6">
      <c r="F2029" s="120"/>
    </row>
    <row r="2030" spans="6:6">
      <c r="F2030" s="120"/>
    </row>
    <row r="2031" spans="6:6">
      <c r="F2031" s="120"/>
    </row>
    <row r="2032" spans="6:6">
      <c r="F2032" s="120"/>
    </row>
    <row r="2033" spans="6:6">
      <c r="F2033" s="120"/>
    </row>
    <row r="2034" spans="6:6">
      <c r="F2034" s="120"/>
    </row>
    <row r="2035" spans="6:6">
      <c r="F2035" s="120"/>
    </row>
    <row r="2036" spans="6:6">
      <c r="F2036" s="120"/>
    </row>
    <row r="2037" spans="6:6">
      <c r="F2037" s="120"/>
    </row>
    <row r="2038" spans="6:6">
      <c r="F2038" s="120"/>
    </row>
    <row r="2039" spans="6:6">
      <c r="F2039" s="120"/>
    </row>
    <row r="2040" spans="6:6">
      <c r="F2040" s="120"/>
    </row>
    <row r="2041" spans="6:6">
      <c r="F2041" s="120"/>
    </row>
    <row r="2042" spans="6:6">
      <c r="F2042" s="120"/>
    </row>
    <row r="2043" spans="6:6">
      <c r="F2043" s="120"/>
    </row>
    <row r="2044" spans="6:6">
      <c r="F2044" s="120"/>
    </row>
    <row r="2045" spans="6:6">
      <c r="F2045" s="120"/>
    </row>
    <row r="2046" spans="6:6">
      <c r="F2046" s="120"/>
    </row>
    <row r="2047" spans="6:6">
      <c r="F2047" s="120"/>
    </row>
    <row r="2048" spans="6:6">
      <c r="F2048" s="120"/>
    </row>
    <row r="2049" spans="6:6">
      <c r="F2049" s="120"/>
    </row>
    <row r="2050" spans="6:6">
      <c r="F2050" s="120"/>
    </row>
    <row r="2051" spans="6:6">
      <c r="F2051" s="120"/>
    </row>
    <row r="2052" spans="6:6">
      <c r="F2052" s="120"/>
    </row>
    <row r="2053" spans="6:6">
      <c r="F2053" s="120"/>
    </row>
    <row r="2054" spans="6:6">
      <c r="F2054" s="120"/>
    </row>
    <row r="2055" spans="6:6">
      <c r="F2055" s="120"/>
    </row>
    <row r="2056" spans="6:6">
      <c r="F2056" s="120"/>
    </row>
    <row r="2057" spans="6:6">
      <c r="F2057" s="120"/>
    </row>
    <row r="2058" spans="6:6">
      <c r="F2058" s="120"/>
    </row>
    <row r="2059" spans="6:6">
      <c r="F2059" s="120"/>
    </row>
    <row r="2060" spans="6:6">
      <c r="F2060" s="120"/>
    </row>
    <row r="2061" spans="6:6">
      <c r="F2061" s="120"/>
    </row>
    <row r="2062" spans="6:6">
      <c r="F2062" s="120"/>
    </row>
    <row r="2063" spans="6:6">
      <c r="F2063" s="120"/>
    </row>
    <row r="2064" spans="6:6">
      <c r="F2064" s="120"/>
    </row>
    <row r="2065" spans="6:6">
      <c r="F2065" s="120"/>
    </row>
    <row r="2066" spans="6:6">
      <c r="F2066" s="120"/>
    </row>
    <row r="2067" spans="6:6">
      <c r="F2067" s="120"/>
    </row>
    <row r="2068" spans="6:6">
      <c r="F2068" s="120"/>
    </row>
    <row r="2069" spans="6:6">
      <c r="F2069" s="120"/>
    </row>
    <row r="2070" spans="6:6">
      <c r="F2070" s="120"/>
    </row>
    <row r="2071" spans="6:6">
      <c r="F2071" s="120"/>
    </row>
    <row r="2072" spans="6:6">
      <c r="F2072" s="120"/>
    </row>
    <row r="2073" spans="6:6">
      <c r="F2073" s="120"/>
    </row>
    <row r="2074" spans="6:6">
      <c r="F2074" s="120"/>
    </row>
    <row r="2075" spans="6:6">
      <c r="F2075" s="120"/>
    </row>
    <row r="2076" spans="6:6">
      <c r="F2076" s="120"/>
    </row>
    <row r="2077" spans="6:6">
      <c r="F2077" s="120"/>
    </row>
    <row r="2078" spans="6:6">
      <c r="F2078" s="120"/>
    </row>
    <row r="2079" spans="6:6">
      <c r="F2079" s="120"/>
    </row>
    <row r="2080" spans="6:6">
      <c r="F2080" s="120"/>
    </row>
    <row r="2081" spans="6:6">
      <c r="F2081" s="120"/>
    </row>
    <row r="2082" spans="6:6">
      <c r="F2082" s="120"/>
    </row>
    <row r="2083" spans="6:6">
      <c r="F2083" s="120"/>
    </row>
    <row r="2084" spans="6:6">
      <c r="F2084" s="120"/>
    </row>
    <row r="2085" spans="6:6">
      <c r="F2085" s="120"/>
    </row>
    <row r="2086" spans="6:6">
      <c r="F2086" s="120"/>
    </row>
    <row r="2087" spans="6:6">
      <c r="F2087" s="120"/>
    </row>
    <row r="2088" spans="6:6">
      <c r="F2088" s="120"/>
    </row>
    <row r="2089" spans="6:6">
      <c r="F2089" s="120"/>
    </row>
    <row r="2090" spans="6:6">
      <c r="F2090" s="120"/>
    </row>
    <row r="2091" spans="6:6">
      <c r="F2091" s="120"/>
    </row>
    <row r="2092" spans="6:6">
      <c r="F2092" s="120"/>
    </row>
    <row r="2093" spans="6:6">
      <c r="F2093" s="120"/>
    </row>
    <row r="2094" spans="6:6">
      <c r="F2094" s="120"/>
    </row>
    <row r="2095" spans="6:6">
      <c r="F2095" s="120"/>
    </row>
    <row r="2096" spans="6:6">
      <c r="F2096" s="120"/>
    </row>
    <row r="2097" spans="6:6">
      <c r="F2097" s="120"/>
    </row>
    <row r="2098" spans="6:6">
      <c r="F2098" s="120"/>
    </row>
    <row r="2099" spans="6:6">
      <c r="F2099" s="120"/>
    </row>
    <row r="2100" spans="6:6">
      <c r="F2100" s="120"/>
    </row>
    <row r="2101" spans="6:6">
      <c r="F2101" s="120"/>
    </row>
    <row r="2102" spans="6:6">
      <c r="F2102" s="120"/>
    </row>
    <row r="2103" spans="6:6">
      <c r="F2103" s="120"/>
    </row>
    <row r="2104" spans="6:6">
      <c r="F2104" s="120"/>
    </row>
    <row r="2105" spans="6:6">
      <c r="F2105" s="120"/>
    </row>
    <row r="2106" spans="6:6">
      <c r="F2106" s="120"/>
    </row>
    <row r="2107" spans="6:6">
      <c r="F2107" s="120"/>
    </row>
    <row r="2108" spans="6:6">
      <c r="F2108" s="120"/>
    </row>
    <row r="2109" spans="6:6">
      <c r="F2109" s="120"/>
    </row>
    <row r="2110" spans="6:6">
      <c r="F2110" s="120"/>
    </row>
    <row r="2111" spans="6:6">
      <c r="F2111" s="120"/>
    </row>
    <row r="2112" spans="6:6">
      <c r="F2112" s="120"/>
    </row>
    <row r="2113" spans="6:6">
      <c r="F2113" s="120"/>
    </row>
    <row r="2114" spans="6:6">
      <c r="F2114" s="120"/>
    </row>
    <row r="2115" spans="6:6">
      <c r="F2115" s="120"/>
    </row>
    <row r="2116" spans="6:6">
      <c r="F2116" s="120"/>
    </row>
    <row r="2117" spans="6:6">
      <c r="F2117" s="120"/>
    </row>
    <row r="2118" spans="6:6">
      <c r="F2118" s="120"/>
    </row>
    <row r="2119" spans="6:6">
      <c r="F2119" s="120"/>
    </row>
    <row r="2120" spans="6:6">
      <c r="F2120" s="120"/>
    </row>
    <row r="2121" spans="6:6">
      <c r="F2121" s="120"/>
    </row>
    <row r="2122" spans="6:6">
      <c r="F2122" s="120"/>
    </row>
    <row r="2123" spans="6:6">
      <c r="F2123" s="120"/>
    </row>
    <row r="2124" spans="6:6">
      <c r="F2124" s="120"/>
    </row>
    <row r="2125" spans="6:6">
      <c r="F2125" s="120"/>
    </row>
    <row r="2126" spans="6:6">
      <c r="F2126" s="120"/>
    </row>
    <row r="2127" spans="6:6">
      <c r="F2127" s="120"/>
    </row>
    <row r="2128" spans="6:6">
      <c r="F2128" s="120"/>
    </row>
    <row r="2129" spans="6:6">
      <c r="F2129" s="120"/>
    </row>
    <row r="2130" spans="6:6">
      <c r="F2130" s="120"/>
    </row>
    <row r="2131" spans="6:6">
      <c r="F2131" s="120"/>
    </row>
    <row r="2132" spans="6:6">
      <c r="F2132" s="120"/>
    </row>
    <row r="2133" spans="6:6">
      <c r="F2133" s="120"/>
    </row>
    <row r="2134" spans="6:6">
      <c r="F2134" s="120"/>
    </row>
    <row r="2135" spans="6:6">
      <c r="F2135" s="120"/>
    </row>
    <row r="2136" spans="6:6">
      <c r="F2136" s="120"/>
    </row>
    <row r="2137" spans="6:6">
      <c r="F2137" s="120"/>
    </row>
    <row r="2138" spans="6:6">
      <c r="F2138" s="120"/>
    </row>
    <row r="2139" spans="6:6">
      <c r="F2139" s="120"/>
    </row>
    <row r="2140" spans="6:6">
      <c r="F2140" s="120"/>
    </row>
    <row r="2141" spans="6:6">
      <c r="F2141" s="120"/>
    </row>
    <row r="2142" spans="6:6">
      <c r="F2142" s="120"/>
    </row>
    <row r="2143" spans="6:6">
      <c r="F2143" s="120"/>
    </row>
    <row r="2144" spans="6:6">
      <c r="F2144" s="120"/>
    </row>
    <row r="2145" spans="6:6">
      <c r="F2145" s="120"/>
    </row>
    <row r="2146" spans="6:6">
      <c r="F2146" s="120"/>
    </row>
    <row r="2147" spans="6:6">
      <c r="F2147" s="120"/>
    </row>
    <row r="2148" spans="6:6">
      <c r="F2148" s="120"/>
    </row>
    <row r="2149" spans="6:6">
      <c r="F2149" s="120"/>
    </row>
    <row r="2150" spans="6:6">
      <c r="F2150" s="120"/>
    </row>
    <row r="2151" spans="6:6">
      <c r="F2151" s="120"/>
    </row>
    <row r="2152" spans="6:6">
      <c r="F2152" s="120"/>
    </row>
    <row r="2153" spans="6:6">
      <c r="F2153" s="120"/>
    </row>
    <row r="2154" spans="6:6">
      <c r="F2154" s="120"/>
    </row>
    <row r="2155" spans="6:6">
      <c r="F2155" s="120"/>
    </row>
    <row r="2156" spans="6:6">
      <c r="F2156" s="120"/>
    </row>
    <row r="2157" spans="6:6">
      <c r="F2157" s="120"/>
    </row>
    <row r="2158" spans="6:6">
      <c r="F2158" s="120"/>
    </row>
    <row r="2159" spans="6:6">
      <c r="F2159" s="120"/>
    </row>
    <row r="2160" spans="6:6">
      <c r="F2160" s="120"/>
    </row>
    <row r="2161" spans="6:6">
      <c r="F2161" s="120"/>
    </row>
    <row r="2162" spans="6:6">
      <c r="F2162" s="120"/>
    </row>
    <row r="2163" spans="6:6">
      <c r="F2163" s="120"/>
    </row>
    <row r="2164" spans="6:6">
      <c r="F2164" s="120"/>
    </row>
    <row r="2165" spans="6:6">
      <c r="F2165" s="120"/>
    </row>
    <row r="2166" spans="6:6">
      <c r="F2166" s="120"/>
    </row>
    <row r="2167" spans="6:6">
      <c r="F2167" s="120"/>
    </row>
    <row r="2168" spans="6:6">
      <c r="F2168" s="120"/>
    </row>
    <row r="2169" spans="6:6">
      <c r="F2169" s="120"/>
    </row>
    <row r="2170" spans="6:6">
      <c r="F2170" s="120"/>
    </row>
    <row r="2171" spans="6:6">
      <c r="F2171" s="120"/>
    </row>
    <row r="2172" spans="6:6">
      <c r="F2172" s="120"/>
    </row>
    <row r="2173" spans="6:6">
      <c r="F2173" s="120"/>
    </row>
    <row r="2174" spans="6:6">
      <c r="F2174" s="120"/>
    </row>
    <row r="2175" spans="6:6">
      <c r="F2175" s="120"/>
    </row>
    <row r="2176" spans="6:6">
      <c r="F2176" s="120"/>
    </row>
    <row r="2177" spans="6:6">
      <c r="F2177" s="120"/>
    </row>
    <row r="2178" spans="6:6">
      <c r="F2178" s="120"/>
    </row>
    <row r="2179" spans="6:6">
      <c r="F2179" s="120"/>
    </row>
    <row r="2180" spans="6:6">
      <c r="F2180" s="120"/>
    </row>
    <row r="2181" spans="6:6">
      <c r="F2181" s="120"/>
    </row>
    <row r="2182" spans="6:6">
      <c r="F2182" s="120"/>
    </row>
    <row r="2183" spans="6:6">
      <c r="F2183" s="120"/>
    </row>
    <row r="2184" spans="6:6">
      <c r="F2184" s="120"/>
    </row>
    <row r="2185" spans="6:6">
      <c r="F2185" s="120"/>
    </row>
    <row r="2186" spans="6:6">
      <c r="F2186" s="120"/>
    </row>
    <row r="2187" spans="6:6">
      <c r="F2187" s="120"/>
    </row>
    <row r="2188" spans="6:6">
      <c r="F2188" s="120"/>
    </row>
    <row r="2189" spans="6:6">
      <c r="F2189" s="120"/>
    </row>
    <row r="2190" spans="6:6">
      <c r="F2190" s="120"/>
    </row>
    <row r="2191" spans="6:6">
      <c r="F2191" s="120"/>
    </row>
    <row r="2192" spans="6:6">
      <c r="F2192" s="120"/>
    </row>
    <row r="2193" spans="6:6">
      <c r="F2193" s="120"/>
    </row>
    <row r="2194" spans="6:6">
      <c r="F2194" s="120"/>
    </row>
    <row r="2195" spans="6:6">
      <c r="F2195" s="120"/>
    </row>
    <row r="2196" spans="6:6">
      <c r="F2196" s="120"/>
    </row>
    <row r="2197" spans="6:6">
      <c r="F2197" s="120"/>
    </row>
    <row r="2198" spans="6:6">
      <c r="F2198" s="120"/>
    </row>
    <row r="2199" spans="6:6">
      <c r="F2199" s="120"/>
    </row>
    <row r="2200" spans="6:6">
      <c r="F2200" s="120"/>
    </row>
    <row r="2201" spans="6:6">
      <c r="F2201" s="120"/>
    </row>
    <row r="2202" spans="6:6">
      <c r="F2202" s="120"/>
    </row>
    <row r="2203" spans="6:6">
      <c r="F2203" s="120"/>
    </row>
    <row r="2204" spans="6:6">
      <c r="F2204" s="120"/>
    </row>
    <row r="2205" spans="6:6">
      <c r="F2205" s="120"/>
    </row>
    <row r="2206" spans="6:6">
      <c r="F2206" s="120"/>
    </row>
    <row r="2207" spans="6:6">
      <c r="F2207" s="120"/>
    </row>
    <row r="2208" spans="6:6">
      <c r="F2208" s="120"/>
    </row>
    <row r="2209" spans="6:6">
      <c r="F2209" s="120"/>
    </row>
    <row r="2210" spans="6:6">
      <c r="F2210" s="120"/>
    </row>
    <row r="2211" spans="6:6">
      <c r="F2211" s="120"/>
    </row>
    <row r="2212" spans="6:6">
      <c r="F2212" s="120"/>
    </row>
    <row r="2213" spans="6:6">
      <c r="F2213" s="120"/>
    </row>
    <row r="2214" spans="6:6">
      <c r="F2214" s="120"/>
    </row>
    <row r="2215" spans="6:6">
      <c r="F2215" s="120"/>
    </row>
    <row r="2216" spans="6:6">
      <c r="F2216" s="120"/>
    </row>
    <row r="2217" spans="6:6">
      <c r="F2217" s="120"/>
    </row>
    <row r="2218" spans="6:6">
      <c r="F2218" s="120"/>
    </row>
    <row r="2219" spans="6:6">
      <c r="F2219" s="120"/>
    </row>
    <row r="2220" spans="6:6">
      <c r="F2220" s="120"/>
    </row>
    <row r="2221" spans="6:6">
      <c r="F2221" s="120"/>
    </row>
    <row r="2222" spans="6:6">
      <c r="F2222" s="120"/>
    </row>
    <row r="2223" spans="6:6">
      <c r="F2223" s="120"/>
    </row>
    <row r="2224" spans="6:6">
      <c r="F2224" s="120"/>
    </row>
    <row r="2225" spans="6:6">
      <c r="F2225" s="120"/>
    </row>
    <row r="2226" spans="6:6">
      <c r="F2226" s="120"/>
    </row>
    <row r="2227" spans="6:6">
      <c r="F2227" s="120"/>
    </row>
    <row r="2228" spans="6:6">
      <c r="F2228" s="120"/>
    </row>
    <row r="2229" spans="6:6">
      <c r="F2229" s="120"/>
    </row>
    <row r="2230" spans="6:6">
      <c r="F2230" s="120"/>
    </row>
    <row r="2231" spans="6:6">
      <c r="F2231" s="120"/>
    </row>
    <row r="2232" spans="6:6">
      <c r="F2232" s="120"/>
    </row>
    <row r="2233" spans="6:6">
      <c r="F2233" s="120"/>
    </row>
    <row r="2234" spans="6:6">
      <c r="F2234" s="120"/>
    </row>
    <row r="2235" spans="6:6">
      <c r="F2235" s="120"/>
    </row>
    <row r="2236" spans="6:6">
      <c r="F2236" s="120"/>
    </row>
    <row r="2237" spans="6:6">
      <c r="F2237" s="120"/>
    </row>
    <row r="2238" spans="6:6">
      <c r="F2238" s="120"/>
    </row>
    <row r="2239" spans="6:6">
      <c r="F2239" s="120"/>
    </row>
    <row r="2240" spans="6:6">
      <c r="F2240" s="120"/>
    </row>
    <row r="2241" spans="6:6">
      <c r="F2241" s="120"/>
    </row>
    <row r="2242" spans="6:6">
      <c r="F2242" s="120"/>
    </row>
    <row r="2243" spans="6:6">
      <c r="F2243" s="120"/>
    </row>
    <row r="2244" spans="6:6">
      <c r="F2244" s="120"/>
    </row>
    <row r="2245" spans="6:6">
      <c r="F2245" s="120"/>
    </row>
    <row r="2246" spans="6:6">
      <c r="F2246" s="120"/>
    </row>
    <row r="2247" spans="6:6">
      <c r="F2247" s="120"/>
    </row>
    <row r="2248" spans="6:6">
      <c r="F2248" s="120"/>
    </row>
    <row r="2249" spans="6:6">
      <c r="F2249" s="120"/>
    </row>
    <row r="2250" spans="6:6">
      <c r="F2250" s="120"/>
    </row>
    <row r="2251" spans="6:6">
      <c r="F2251" s="120"/>
    </row>
    <row r="2252" spans="6:6">
      <c r="F2252" s="120"/>
    </row>
    <row r="2253" spans="6:6">
      <c r="F2253" s="120"/>
    </row>
    <row r="2254" spans="6:6">
      <c r="F2254" s="120"/>
    </row>
    <row r="2255" spans="6:6">
      <c r="F2255" s="120"/>
    </row>
    <row r="2256" spans="6:6">
      <c r="F2256" s="120"/>
    </row>
    <row r="2257" spans="6:6">
      <c r="F2257" s="120"/>
    </row>
    <row r="2258" spans="6:6">
      <c r="F2258" s="120"/>
    </row>
    <row r="2259" spans="6:6">
      <c r="F2259" s="120"/>
    </row>
    <row r="2260" spans="6:6">
      <c r="F2260" s="120"/>
    </row>
    <row r="2261" spans="6:6">
      <c r="F2261" s="120"/>
    </row>
    <row r="2262" spans="6:6">
      <c r="F2262" s="120"/>
    </row>
    <row r="2263" spans="6:6">
      <c r="F2263" s="120"/>
    </row>
    <row r="2264" spans="6:6">
      <c r="F2264" s="120"/>
    </row>
    <row r="2265" spans="6:6">
      <c r="F2265" s="120"/>
    </row>
    <row r="2266" spans="6:6">
      <c r="F2266" s="120"/>
    </row>
    <row r="2267" spans="6:6">
      <c r="F2267" s="120"/>
    </row>
    <row r="2268" spans="6:6">
      <c r="F2268" s="120"/>
    </row>
    <row r="2269" spans="6:6">
      <c r="F2269" s="120"/>
    </row>
    <row r="2270" spans="6:6">
      <c r="F2270" s="120"/>
    </row>
    <row r="2271" spans="6:6">
      <c r="F2271" s="120"/>
    </row>
    <row r="2272" spans="6:6">
      <c r="F2272" s="120"/>
    </row>
    <row r="2273" spans="6:6">
      <c r="F2273" s="120"/>
    </row>
    <row r="2274" spans="6:6">
      <c r="F2274" s="120"/>
    </row>
    <row r="2275" spans="6:6">
      <c r="F2275" s="120"/>
    </row>
    <row r="2276" spans="6:6">
      <c r="F2276" s="120"/>
    </row>
    <row r="2277" spans="6:6">
      <c r="F2277" s="120"/>
    </row>
    <row r="2278" spans="6:6">
      <c r="F2278" s="120"/>
    </row>
    <row r="2279" spans="6:6">
      <c r="F2279" s="120"/>
    </row>
    <row r="2280" spans="6:6">
      <c r="F2280" s="120"/>
    </row>
    <row r="2281" spans="6:6">
      <c r="F2281" s="120"/>
    </row>
    <row r="2282" spans="6:6">
      <c r="F2282" s="120"/>
    </row>
    <row r="2283" spans="6:6">
      <c r="F2283" s="120"/>
    </row>
    <row r="2284" spans="6:6">
      <c r="F2284" s="120"/>
    </row>
    <row r="2285" spans="6:6">
      <c r="F2285" s="120"/>
    </row>
    <row r="2286" spans="6:6">
      <c r="F2286" s="120"/>
    </row>
    <row r="2287" spans="6:6">
      <c r="F2287" s="120"/>
    </row>
    <row r="2288" spans="6:6">
      <c r="F2288" s="120"/>
    </row>
    <row r="2289" spans="6:6">
      <c r="F2289" s="120"/>
    </row>
    <row r="2290" spans="6:6">
      <c r="F2290" s="120"/>
    </row>
    <row r="2291" spans="6:6">
      <c r="F2291" s="120"/>
    </row>
    <row r="2292" spans="6:6">
      <c r="F2292" s="120"/>
    </row>
    <row r="2293" spans="6:6">
      <c r="F2293" s="120"/>
    </row>
    <row r="2294" spans="6:6">
      <c r="F2294" s="120"/>
    </row>
    <row r="2295" spans="6:6">
      <c r="F2295" s="120"/>
    </row>
    <row r="2296" spans="6:6">
      <c r="F2296" s="120"/>
    </row>
    <row r="2297" spans="6:6">
      <c r="F2297" s="120"/>
    </row>
    <row r="2298" spans="6:6">
      <c r="F2298" s="120"/>
    </row>
    <row r="2299" spans="6:6">
      <c r="F2299" s="120"/>
    </row>
    <row r="2300" spans="6:6">
      <c r="F2300" s="120"/>
    </row>
    <row r="2301" spans="6:6">
      <c r="F2301" s="120"/>
    </row>
    <row r="2302" spans="6:6">
      <c r="F2302" s="120"/>
    </row>
    <row r="2303" spans="6:6">
      <c r="F2303" s="120"/>
    </row>
    <row r="2304" spans="6:6">
      <c r="F2304" s="120"/>
    </row>
    <row r="2305" spans="6:6">
      <c r="F2305" s="120"/>
    </row>
    <row r="2306" spans="6:6">
      <c r="F2306" s="120"/>
    </row>
    <row r="2307" spans="6:6">
      <c r="F2307" s="120"/>
    </row>
    <row r="2308" spans="6:6">
      <c r="F2308" s="120"/>
    </row>
    <row r="2309" spans="6:6">
      <c r="F2309" s="120"/>
    </row>
    <row r="2310" spans="6:6">
      <c r="F2310" s="120"/>
    </row>
    <row r="2311" spans="6:6">
      <c r="F2311" s="120"/>
    </row>
    <row r="2312" spans="6:6">
      <c r="F2312" s="120"/>
    </row>
    <row r="2313" spans="6:6">
      <c r="F2313" s="120"/>
    </row>
    <row r="2314" spans="6:6">
      <c r="F2314" s="120"/>
    </row>
    <row r="2315" spans="6:6">
      <c r="F2315" s="120"/>
    </row>
    <row r="2316" spans="6:6">
      <c r="F2316" s="120"/>
    </row>
    <row r="2317" spans="6:6">
      <c r="F2317" s="120"/>
    </row>
    <row r="2318" spans="6:6">
      <c r="F2318" s="120"/>
    </row>
    <row r="2319" spans="6:6">
      <c r="F2319" s="120"/>
    </row>
    <row r="2320" spans="6:6">
      <c r="F2320" s="120"/>
    </row>
    <row r="2321" spans="6:6">
      <c r="F2321" s="120"/>
    </row>
    <row r="2322" spans="6:6">
      <c r="F2322" s="120"/>
    </row>
    <row r="2323" spans="6:6">
      <c r="F2323" s="120"/>
    </row>
    <row r="2324" spans="6:6">
      <c r="F2324" s="120"/>
    </row>
    <row r="2325" spans="6:6">
      <c r="F2325" s="120"/>
    </row>
    <row r="2326" spans="6:6">
      <c r="F2326" s="120"/>
    </row>
    <row r="2327" spans="6:6">
      <c r="F2327" s="120"/>
    </row>
    <row r="2328" spans="6:6">
      <c r="F2328" s="120"/>
    </row>
    <row r="2329" spans="6:6">
      <c r="F2329" s="120"/>
    </row>
    <row r="2330" spans="6:6">
      <c r="F2330" s="120"/>
    </row>
    <row r="2331" spans="6:6">
      <c r="F2331" s="120"/>
    </row>
    <row r="2332" spans="6:6">
      <c r="F2332" s="120"/>
    </row>
    <row r="2333" spans="6:6">
      <c r="F2333" s="120"/>
    </row>
    <row r="2334" spans="6:6">
      <c r="F2334" s="120"/>
    </row>
    <row r="2335" spans="6:6">
      <c r="F2335" s="120"/>
    </row>
    <row r="2336" spans="6:6">
      <c r="F2336" s="120"/>
    </row>
    <row r="2337" spans="6:6">
      <c r="F2337" s="120"/>
    </row>
    <row r="2338" spans="6:6">
      <c r="F2338" s="120"/>
    </row>
    <row r="2339" spans="6:6">
      <c r="F2339" s="120"/>
    </row>
    <row r="2340" spans="6:6">
      <c r="F2340" s="120"/>
    </row>
    <row r="2341" spans="6:6">
      <c r="F2341" s="120"/>
    </row>
    <row r="2342" spans="6:6">
      <c r="F2342" s="120"/>
    </row>
    <row r="2343" spans="6:6">
      <c r="F2343" s="120"/>
    </row>
    <row r="2344" spans="6:6">
      <c r="F2344" s="120"/>
    </row>
    <row r="2345" spans="6:6">
      <c r="F2345" s="120"/>
    </row>
    <row r="2346" spans="6:6">
      <c r="F2346" s="120"/>
    </row>
    <row r="2347" spans="6:6">
      <c r="F2347" s="120"/>
    </row>
    <row r="2348" spans="6:6">
      <c r="F2348" s="120"/>
    </row>
    <row r="2349" spans="6:6">
      <c r="F2349" s="120"/>
    </row>
    <row r="2350" spans="6:6">
      <c r="F2350" s="120"/>
    </row>
    <row r="2351" spans="6:6">
      <c r="F2351" s="120"/>
    </row>
    <row r="2352" spans="6:6">
      <c r="F2352" s="120"/>
    </row>
    <row r="2353" spans="6:6">
      <c r="F2353" s="120"/>
    </row>
    <row r="2354" spans="6:6">
      <c r="F2354" s="120"/>
    </row>
    <row r="2355" spans="6:6">
      <c r="F2355" s="120"/>
    </row>
    <row r="2356" spans="6:6">
      <c r="F2356" s="120"/>
    </row>
    <row r="2357" spans="6:6">
      <c r="F2357" s="120"/>
    </row>
    <row r="2358" spans="6:6">
      <c r="F2358" s="120"/>
    </row>
    <row r="2359" spans="6:6">
      <c r="F2359" s="120"/>
    </row>
    <row r="2360" spans="6:6">
      <c r="F2360" s="120"/>
    </row>
    <row r="2361" spans="6:6">
      <c r="F2361" s="120"/>
    </row>
    <row r="2362" spans="6:6">
      <c r="F2362" s="120"/>
    </row>
    <row r="2363" spans="6:6">
      <c r="F2363" s="120"/>
    </row>
    <row r="2364" spans="6:6">
      <c r="F2364" s="120"/>
    </row>
    <row r="2365" spans="6:6">
      <c r="F2365" s="120"/>
    </row>
    <row r="2366" spans="6:6">
      <c r="F2366" s="120"/>
    </row>
    <row r="2367" spans="6:6">
      <c r="F2367" s="120"/>
    </row>
    <row r="2368" spans="6:6">
      <c r="F2368" s="120"/>
    </row>
    <row r="2369" spans="6:6">
      <c r="F2369" s="120"/>
    </row>
    <row r="2370" spans="6:6">
      <c r="F2370" s="120"/>
    </row>
    <row r="2371" spans="6:6">
      <c r="F2371" s="120"/>
    </row>
    <row r="2372" spans="6:6">
      <c r="F2372" s="120"/>
    </row>
    <row r="2373" spans="6:6">
      <c r="F2373" s="120"/>
    </row>
    <row r="2374" spans="6:6">
      <c r="F2374" s="120"/>
    </row>
    <row r="2375" spans="6:6">
      <c r="F2375" s="120"/>
    </row>
    <row r="2376" spans="6:6">
      <c r="F2376" s="120"/>
    </row>
    <row r="2377" spans="6:6">
      <c r="F2377" s="120"/>
    </row>
    <row r="2378" spans="6:6">
      <c r="F2378" s="120"/>
    </row>
    <row r="2379" spans="6:6">
      <c r="F2379" s="120"/>
    </row>
    <row r="2380" spans="6:6">
      <c r="F2380" s="120"/>
    </row>
    <row r="2381" spans="6:6">
      <c r="F2381" s="120"/>
    </row>
    <row r="2382" spans="6:6">
      <c r="F2382" s="120"/>
    </row>
    <row r="2383" spans="6:6">
      <c r="F2383" s="120"/>
    </row>
    <row r="2384" spans="6:6">
      <c r="F2384" s="120"/>
    </row>
    <row r="2385" spans="6:6">
      <c r="F2385" s="120"/>
    </row>
    <row r="2386" spans="6:6">
      <c r="F2386" s="120"/>
    </row>
    <row r="2387" spans="6:6">
      <c r="F2387" s="120"/>
    </row>
    <row r="2388" spans="6:6">
      <c r="F2388" s="120"/>
    </row>
    <row r="2389" spans="6:6">
      <c r="F2389" s="120"/>
    </row>
    <row r="2390" spans="6:6">
      <c r="F2390" s="120"/>
    </row>
    <row r="2391" spans="6:6">
      <c r="F2391" s="120"/>
    </row>
    <row r="2392" spans="6:6">
      <c r="F2392" s="120"/>
    </row>
    <row r="2393" spans="6:6">
      <c r="F2393" s="120"/>
    </row>
    <row r="2394" spans="6:6">
      <c r="F2394" s="120"/>
    </row>
    <row r="2395" spans="6:6">
      <c r="F2395" s="120"/>
    </row>
    <row r="2396" spans="6:6">
      <c r="F2396" s="120"/>
    </row>
    <row r="2397" spans="6:6">
      <c r="F2397" s="120"/>
    </row>
    <row r="2398" spans="6:6">
      <c r="F2398" s="120"/>
    </row>
    <row r="2399" spans="6:6">
      <c r="F2399" s="120"/>
    </row>
    <row r="2400" spans="6:6">
      <c r="F2400" s="120"/>
    </row>
    <row r="2401" spans="6:6">
      <c r="F2401" s="120"/>
    </row>
    <row r="2402" spans="6:6">
      <c r="F2402" s="120"/>
    </row>
    <row r="2403" spans="6:6">
      <c r="F2403" s="120"/>
    </row>
    <row r="2404" spans="6:6">
      <c r="F2404" s="120"/>
    </row>
    <row r="2405" spans="6:6">
      <c r="F2405" s="120"/>
    </row>
    <row r="2406" spans="6:6">
      <c r="F2406" s="120"/>
    </row>
    <row r="2407" spans="6:6">
      <c r="F2407" s="120"/>
    </row>
    <row r="2408" spans="6:6">
      <c r="F2408" s="120"/>
    </row>
    <row r="2409" spans="6:6">
      <c r="F2409" s="120"/>
    </row>
    <row r="2410" spans="6:6">
      <c r="F2410" s="120"/>
    </row>
    <row r="2411" spans="6:6">
      <c r="F2411" s="120"/>
    </row>
    <row r="2412" spans="6:6">
      <c r="F2412" s="120"/>
    </row>
    <row r="2413" spans="6:6">
      <c r="F2413" s="120"/>
    </row>
    <row r="2414" spans="6:6">
      <c r="F2414" s="120"/>
    </row>
    <row r="2415" spans="6:6">
      <c r="F2415" s="120"/>
    </row>
    <row r="2416" spans="6:6">
      <c r="F2416" s="120"/>
    </row>
    <row r="2417" spans="6:6">
      <c r="F2417" s="120"/>
    </row>
    <row r="2418" spans="6:6">
      <c r="F2418" s="120"/>
    </row>
    <row r="2419" spans="6:6">
      <c r="F2419" s="120"/>
    </row>
    <row r="2420" spans="6:6">
      <c r="F2420" s="120"/>
    </row>
    <row r="2421" spans="6:6">
      <c r="F2421" s="120"/>
    </row>
    <row r="2422" spans="6:6">
      <c r="F2422" s="120"/>
    </row>
    <row r="2423" spans="6:6">
      <c r="F2423" s="120"/>
    </row>
    <row r="2424" spans="6:6">
      <c r="F2424" s="120"/>
    </row>
    <row r="2425" spans="6:6">
      <c r="F2425" s="120"/>
    </row>
    <row r="2426" spans="6:6">
      <c r="F2426" s="120"/>
    </row>
    <row r="2427" spans="6:6">
      <c r="F2427" s="120"/>
    </row>
    <row r="2428" spans="6:6">
      <c r="F2428" s="120"/>
    </row>
    <row r="2429" spans="6:6">
      <c r="F2429" s="120"/>
    </row>
    <row r="2430" spans="6:6">
      <c r="F2430" s="120"/>
    </row>
    <row r="2431" spans="6:6">
      <c r="F2431" s="120"/>
    </row>
    <row r="2432" spans="6:6">
      <c r="F2432" s="120"/>
    </row>
    <row r="2433" spans="6:6">
      <c r="F2433" s="120"/>
    </row>
    <row r="2434" spans="6:6">
      <c r="F2434" s="120"/>
    </row>
    <row r="2435" spans="6:6">
      <c r="F2435" s="120"/>
    </row>
    <row r="2436" spans="6:6">
      <c r="F2436" s="120"/>
    </row>
    <row r="2437" spans="6:6">
      <c r="F2437" s="120"/>
    </row>
    <row r="2438" spans="6:6">
      <c r="F2438" s="120"/>
    </row>
    <row r="2439" spans="6:6">
      <c r="F2439" s="120"/>
    </row>
    <row r="2440" spans="6:6">
      <c r="F2440" s="120"/>
    </row>
    <row r="2441" spans="6:6">
      <c r="F2441" s="120"/>
    </row>
    <row r="2442" spans="6:6">
      <c r="F2442" s="120"/>
    </row>
    <row r="2443" spans="6:6">
      <c r="F2443" s="120"/>
    </row>
    <row r="2444" spans="6:6">
      <c r="F2444" s="120"/>
    </row>
    <row r="2445" spans="6:6">
      <c r="F2445" s="120"/>
    </row>
    <row r="2446" spans="6:6">
      <c r="F2446" s="120"/>
    </row>
    <row r="2447" spans="6:6">
      <c r="F2447" s="120"/>
    </row>
    <row r="2448" spans="6:6">
      <c r="F2448" s="120"/>
    </row>
    <row r="2449" spans="6:6">
      <c r="F2449" s="120"/>
    </row>
    <row r="2450" spans="6:6">
      <c r="F2450" s="120"/>
    </row>
    <row r="2451" spans="6:6">
      <c r="F2451" s="120"/>
    </row>
    <row r="2452" spans="6:6">
      <c r="F2452" s="120"/>
    </row>
    <row r="2453" spans="6:6">
      <c r="F2453" s="120"/>
    </row>
    <row r="2454" spans="6:6">
      <c r="F2454" s="120"/>
    </row>
    <row r="2455" spans="6:6">
      <c r="F2455" s="120"/>
    </row>
    <row r="2456" spans="6:6">
      <c r="F2456" s="120"/>
    </row>
    <row r="2457" spans="6:6">
      <c r="F2457" s="120"/>
    </row>
    <row r="2458" spans="6:6">
      <c r="F2458" s="120"/>
    </row>
    <row r="2459" spans="6:6">
      <c r="F2459" s="120"/>
    </row>
    <row r="2460" spans="6:6">
      <c r="F2460" s="120"/>
    </row>
    <row r="2461" spans="6:6">
      <c r="F2461" s="120"/>
    </row>
    <row r="2462" spans="6:6">
      <c r="F2462" s="120"/>
    </row>
    <row r="2463" spans="6:6">
      <c r="F2463" s="120"/>
    </row>
    <row r="2464" spans="6:6">
      <c r="F2464" s="120"/>
    </row>
    <row r="2465" spans="6:6">
      <c r="F2465" s="120"/>
    </row>
    <row r="2466" spans="6:6">
      <c r="F2466" s="120"/>
    </row>
    <row r="2467" spans="6:6">
      <c r="F2467" s="120"/>
    </row>
    <row r="2468" spans="6:6">
      <c r="F2468" s="120"/>
    </row>
    <row r="2469" spans="6:6">
      <c r="F2469" s="120"/>
    </row>
    <row r="2470" spans="6:6">
      <c r="F2470" s="120"/>
    </row>
    <row r="2471" spans="6:6">
      <c r="F2471" s="120"/>
    </row>
    <row r="2472" spans="6:6">
      <c r="F2472" s="120"/>
    </row>
    <row r="2473" spans="6:6">
      <c r="F2473" s="120"/>
    </row>
    <row r="2474" spans="6:6">
      <c r="F2474" s="120"/>
    </row>
    <row r="2475" spans="6:6">
      <c r="F2475" s="120"/>
    </row>
    <row r="2476" spans="6:6">
      <c r="F2476" s="120"/>
    </row>
    <row r="2477" spans="6:6">
      <c r="F2477" s="120"/>
    </row>
    <row r="2478" spans="6:6">
      <c r="F2478" s="120"/>
    </row>
    <row r="2479" spans="6:6">
      <c r="F2479" s="120"/>
    </row>
    <row r="2480" spans="6:6">
      <c r="F2480" s="120"/>
    </row>
    <row r="2481" spans="6:6">
      <c r="F2481" s="120"/>
    </row>
    <row r="2482" spans="6:6">
      <c r="F2482" s="120"/>
    </row>
    <row r="2483" spans="6:6">
      <c r="F2483" s="120"/>
    </row>
    <row r="2484" spans="6:6">
      <c r="F2484" s="120"/>
    </row>
    <row r="2485" spans="6:6">
      <c r="F2485" s="120"/>
    </row>
    <row r="2486" spans="6:6">
      <c r="F2486" s="120"/>
    </row>
    <row r="2487" spans="6:6">
      <c r="F2487" s="120"/>
    </row>
    <row r="2488" spans="6:6">
      <c r="F2488" s="120"/>
    </row>
    <row r="2489" spans="6:6">
      <c r="F2489" s="120"/>
    </row>
    <row r="2490" spans="6:6">
      <c r="F2490" s="120"/>
    </row>
    <row r="2491" spans="6:6">
      <c r="F2491" s="120"/>
    </row>
    <row r="2492" spans="6:6">
      <c r="F2492" s="120"/>
    </row>
    <row r="2493" spans="6:6">
      <c r="F2493" s="120"/>
    </row>
    <row r="2494" spans="6:6">
      <c r="F2494" s="120"/>
    </row>
    <row r="2495" spans="6:6">
      <c r="F2495" s="120"/>
    </row>
    <row r="2496" spans="6:6">
      <c r="F2496" s="120"/>
    </row>
    <row r="2497" spans="6:6">
      <c r="F2497" s="120"/>
    </row>
    <row r="2498" spans="6:6">
      <c r="F2498" s="120"/>
    </row>
    <row r="2499" spans="6:6">
      <c r="F2499" s="120"/>
    </row>
    <row r="2500" spans="6:6">
      <c r="F2500" s="120"/>
    </row>
    <row r="2501" spans="6:6">
      <c r="F2501" s="120"/>
    </row>
    <row r="2502" spans="6:6">
      <c r="F2502" s="120"/>
    </row>
    <row r="2503" spans="6:6">
      <c r="F2503" s="120"/>
    </row>
    <row r="2504" spans="6:6">
      <c r="F2504" s="120"/>
    </row>
    <row r="2505" spans="6:6">
      <c r="F2505" s="120"/>
    </row>
    <row r="2506" spans="6:6">
      <c r="F2506" s="120"/>
    </row>
    <row r="2507" spans="6:6">
      <c r="F2507" s="120"/>
    </row>
    <row r="2508" spans="6:6">
      <c r="F2508" s="120"/>
    </row>
    <row r="2509" spans="6:6">
      <c r="F2509" s="120"/>
    </row>
    <row r="2510" spans="6:6">
      <c r="F2510" s="120"/>
    </row>
    <row r="2511" spans="6:6">
      <c r="F2511" s="120"/>
    </row>
    <row r="2512" spans="6:6">
      <c r="F2512" s="120"/>
    </row>
    <row r="2513" spans="6:6">
      <c r="F2513" s="120"/>
    </row>
    <row r="2514" spans="6:6">
      <c r="F2514" s="120"/>
    </row>
    <row r="2515" spans="6:6">
      <c r="F2515" s="120"/>
    </row>
    <row r="2516" spans="6:6">
      <c r="F2516" s="120"/>
    </row>
    <row r="2517" spans="6:6">
      <c r="F2517" s="120"/>
    </row>
    <row r="2518" spans="6:6">
      <c r="F2518" s="120"/>
    </row>
    <row r="2519" spans="6:6">
      <c r="F2519" s="120"/>
    </row>
    <row r="2520" spans="6:6">
      <c r="F2520" s="120"/>
    </row>
    <row r="2521" spans="6:6">
      <c r="F2521" s="120"/>
    </row>
    <row r="2522" spans="6:6">
      <c r="F2522" s="120"/>
    </row>
    <row r="2523" spans="6:6">
      <c r="F2523" s="120"/>
    </row>
    <row r="2524" spans="6:6">
      <c r="F2524" s="120"/>
    </row>
    <row r="2525" spans="6:6">
      <c r="F2525" s="120"/>
    </row>
    <row r="2526" spans="6:6">
      <c r="F2526" s="120"/>
    </row>
    <row r="2527" spans="6:6">
      <c r="F2527" s="120"/>
    </row>
    <row r="2528" spans="6:6">
      <c r="F2528" s="120"/>
    </row>
    <row r="2529" spans="6:6">
      <c r="F2529" s="120"/>
    </row>
    <row r="2530" spans="6:6">
      <c r="F2530" s="120"/>
    </row>
    <row r="2531" spans="6:6">
      <c r="F2531" s="120"/>
    </row>
    <row r="2532" spans="6:6">
      <c r="F2532" s="120"/>
    </row>
    <row r="2533" spans="6:6">
      <c r="F2533" s="120"/>
    </row>
    <row r="2534" spans="6:6">
      <c r="F2534" s="120"/>
    </row>
    <row r="2535" spans="6:6">
      <c r="F2535" s="120"/>
    </row>
    <row r="2536" spans="6:6">
      <c r="F2536" s="120"/>
    </row>
    <row r="2537" spans="6:6">
      <c r="F2537" s="120"/>
    </row>
    <row r="2538" spans="6:6">
      <c r="F2538" s="120"/>
    </row>
    <row r="2539" spans="6:6">
      <c r="F2539" s="120"/>
    </row>
    <row r="2540" spans="6:6">
      <c r="F2540" s="120"/>
    </row>
    <row r="2541" spans="6:6">
      <c r="F2541" s="120"/>
    </row>
    <row r="2542" spans="6:6">
      <c r="F2542" s="120"/>
    </row>
    <row r="2543" spans="6:6">
      <c r="F2543" s="120"/>
    </row>
    <row r="2544" spans="6:6">
      <c r="F2544" s="120"/>
    </row>
    <row r="2545" spans="6:6">
      <c r="F2545" s="120"/>
    </row>
    <row r="2546" spans="6:6">
      <c r="F2546" s="120"/>
    </row>
    <row r="2547" spans="6:6">
      <c r="F2547" s="120"/>
    </row>
    <row r="2548" spans="6:6">
      <c r="F2548" s="120"/>
    </row>
    <row r="2549" spans="6:6">
      <c r="F2549" s="120"/>
    </row>
    <row r="2550" spans="6:6">
      <c r="F2550" s="120"/>
    </row>
    <row r="2551" spans="6:6">
      <c r="F2551" s="120"/>
    </row>
    <row r="2552" spans="6:6">
      <c r="F2552" s="120"/>
    </row>
    <row r="2553" spans="6:6">
      <c r="F2553" s="120"/>
    </row>
    <row r="2554" spans="6:6">
      <c r="F2554" s="120"/>
    </row>
    <row r="2555" spans="6:6">
      <c r="F2555" s="120"/>
    </row>
    <row r="2556" spans="6:6">
      <c r="F2556" s="120"/>
    </row>
    <row r="2557" spans="6:6">
      <c r="F2557" s="120"/>
    </row>
    <row r="2558" spans="6:6">
      <c r="F2558" s="120"/>
    </row>
    <row r="2559" spans="6:6">
      <c r="F2559" s="120"/>
    </row>
    <row r="2560" spans="6:6">
      <c r="F2560" s="120"/>
    </row>
    <row r="2561" spans="6:6">
      <c r="F2561" s="120"/>
    </row>
    <row r="2562" spans="6:6">
      <c r="F2562" s="120"/>
    </row>
    <row r="2563" spans="6:6">
      <c r="F2563" s="120"/>
    </row>
    <row r="2564" spans="6:6">
      <c r="F2564" s="120"/>
    </row>
    <row r="2565" spans="6:6">
      <c r="F2565" s="120"/>
    </row>
    <row r="2566" spans="6:6">
      <c r="F2566" s="120"/>
    </row>
    <row r="2567" spans="6:6">
      <c r="F2567" s="120"/>
    </row>
    <row r="2568" spans="6:6">
      <c r="F2568" s="120"/>
    </row>
    <row r="2569" spans="6:6">
      <c r="F2569" s="120"/>
    </row>
    <row r="2570" spans="6:6">
      <c r="F2570" s="120"/>
    </row>
    <row r="2571" spans="6:6">
      <c r="F2571" s="120"/>
    </row>
    <row r="2572" spans="6:6">
      <c r="F2572" s="120"/>
    </row>
    <row r="2573" spans="6:6">
      <c r="F2573" s="120"/>
    </row>
    <row r="2574" spans="6:6">
      <c r="F2574" s="120"/>
    </row>
    <row r="2575" spans="6:6">
      <c r="F2575" s="120"/>
    </row>
    <row r="2576" spans="6:6">
      <c r="F2576" s="120"/>
    </row>
    <row r="2577" spans="6:6">
      <c r="F2577" s="120"/>
    </row>
    <row r="2578" spans="6:6">
      <c r="F2578" s="120"/>
    </row>
    <row r="2579" spans="6:6">
      <c r="F2579" s="120"/>
    </row>
    <row r="2580" spans="6:6">
      <c r="F2580" s="120"/>
    </row>
    <row r="2581" spans="6:6">
      <c r="F2581" s="120"/>
    </row>
    <row r="2582" spans="6:6">
      <c r="F2582" s="120"/>
    </row>
    <row r="2583" spans="6:6">
      <c r="F2583" s="120"/>
    </row>
    <row r="2584" spans="6:6">
      <c r="F2584" s="120"/>
    </row>
    <row r="2585" spans="6:6">
      <c r="F2585" s="120"/>
    </row>
    <row r="2586" spans="6:6">
      <c r="F2586" s="120"/>
    </row>
    <row r="2587" spans="6:6">
      <c r="F2587" s="120"/>
    </row>
    <row r="2588" spans="6:6">
      <c r="F2588" s="120"/>
    </row>
    <row r="2589" spans="6:6">
      <c r="F2589" s="120"/>
    </row>
    <row r="2590" spans="6:6">
      <c r="F2590" s="120"/>
    </row>
    <row r="2591" spans="6:6">
      <c r="F2591" s="120"/>
    </row>
    <row r="2592" spans="6:6">
      <c r="F2592" s="120"/>
    </row>
    <row r="2593" spans="6:6">
      <c r="F2593" s="120"/>
    </row>
    <row r="2594" spans="6:6">
      <c r="F2594" s="120"/>
    </row>
    <row r="2595" spans="6:6">
      <c r="F2595" s="120"/>
    </row>
    <row r="2596" spans="6:6">
      <c r="F2596" s="120"/>
    </row>
    <row r="2597" spans="6:6">
      <c r="F2597" s="120"/>
    </row>
    <row r="2598" spans="6:6">
      <c r="F2598" s="120"/>
    </row>
    <row r="2599" spans="6:6">
      <c r="F2599" s="120"/>
    </row>
    <row r="2600" spans="6:6">
      <c r="F2600" s="120"/>
    </row>
    <row r="2601" spans="6:6">
      <c r="F2601" s="120"/>
    </row>
    <row r="2602" spans="6:6">
      <c r="F2602" s="120"/>
    </row>
    <row r="2603" spans="6:6">
      <c r="F2603" s="120"/>
    </row>
    <row r="2604" spans="6:6">
      <c r="F2604" s="120"/>
    </row>
    <row r="2605" spans="6:6">
      <c r="F2605" s="120"/>
    </row>
    <row r="2606" spans="6:6">
      <c r="F2606" s="120"/>
    </row>
    <row r="2607" spans="6:6">
      <c r="F2607" s="120"/>
    </row>
    <row r="2608" spans="6:6">
      <c r="F2608" s="120"/>
    </row>
    <row r="2609" spans="6:6">
      <c r="F2609" s="120"/>
    </row>
    <row r="2610" spans="6:6">
      <c r="F2610" s="120"/>
    </row>
    <row r="2611" spans="6:6">
      <c r="F2611" s="120"/>
    </row>
    <row r="2612" spans="6:6">
      <c r="F2612" s="120"/>
    </row>
    <row r="2613" spans="6:6">
      <c r="F2613" s="120"/>
    </row>
    <row r="2614" spans="6:6">
      <c r="F2614" s="120"/>
    </row>
    <row r="2615" spans="6:6">
      <c r="F2615" s="120"/>
    </row>
    <row r="2616" spans="6:6">
      <c r="F2616" s="120"/>
    </row>
    <row r="2617" spans="6:6">
      <c r="F2617" s="120"/>
    </row>
    <row r="2618" spans="6:6">
      <c r="F2618" s="120"/>
    </row>
    <row r="2619" spans="6:6">
      <c r="F2619" s="120"/>
    </row>
    <row r="2620" spans="6:6">
      <c r="F2620" s="120"/>
    </row>
    <row r="2621" spans="6:6">
      <c r="F2621" s="120"/>
    </row>
    <row r="2622" spans="6:6">
      <c r="F2622" s="120"/>
    </row>
    <row r="2623" spans="6:6">
      <c r="F2623" s="120"/>
    </row>
    <row r="2624" spans="6:6">
      <c r="F2624" s="120"/>
    </row>
    <row r="2625" spans="6:6">
      <c r="F2625" s="120"/>
    </row>
    <row r="2626" spans="6:6">
      <c r="F2626" s="120"/>
    </row>
    <row r="2627" spans="6:6">
      <c r="F2627" s="120"/>
    </row>
    <row r="2628" spans="6:6">
      <c r="F2628" s="120"/>
    </row>
    <row r="2629" spans="6:6">
      <c r="F2629" s="120"/>
    </row>
    <row r="2630" spans="6:6">
      <c r="F2630" s="120"/>
    </row>
    <row r="2631" spans="6:6">
      <c r="F2631" s="120"/>
    </row>
    <row r="2632" spans="6:6">
      <c r="F2632" s="120"/>
    </row>
    <row r="2633" spans="6:6">
      <c r="F2633" s="120"/>
    </row>
    <row r="2634" spans="6:6">
      <c r="F2634" s="120"/>
    </row>
    <row r="2635" spans="6:6">
      <c r="F2635" s="120"/>
    </row>
    <row r="2636" spans="6:6">
      <c r="F2636" s="120"/>
    </row>
    <row r="2637" spans="6:6">
      <c r="F2637" s="120"/>
    </row>
    <row r="2638" spans="6:6">
      <c r="F2638" s="120"/>
    </row>
    <row r="2639" spans="6:6">
      <c r="F2639" s="120"/>
    </row>
    <row r="2640" spans="6:6">
      <c r="F2640" s="120"/>
    </row>
    <row r="2641" spans="6:6">
      <c r="F2641" s="120"/>
    </row>
    <row r="2642" spans="6:6">
      <c r="F2642" s="120"/>
    </row>
    <row r="2643" spans="6:6">
      <c r="F2643" s="120"/>
    </row>
    <row r="2644" spans="6:6">
      <c r="F2644" s="120"/>
    </row>
    <row r="2645" spans="6:6">
      <c r="F2645" s="120"/>
    </row>
    <row r="2646" spans="6:6">
      <c r="F2646" s="120"/>
    </row>
    <row r="2647" spans="6:6">
      <c r="F2647" s="120"/>
    </row>
    <row r="2648" spans="6:6">
      <c r="F2648" s="120"/>
    </row>
    <row r="2649" spans="6:6">
      <c r="F2649" s="120"/>
    </row>
    <row r="2650" spans="6:6">
      <c r="F2650" s="120"/>
    </row>
    <row r="2651" spans="6:6">
      <c r="F2651" s="120"/>
    </row>
    <row r="2652" spans="6:6">
      <c r="F2652" s="120"/>
    </row>
    <row r="2653" spans="6:6">
      <c r="F2653" s="120"/>
    </row>
    <row r="2654" spans="6:6">
      <c r="F2654" s="120"/>
    </row>
    <row r="2655" spans="6:6">
      <c r="F2655" s="120"/>
    </row>
    <row r="2656" spans="6:6">
      <c r="F2656" s="120"/>
    </row>
    <row r="2657" spans="6:6">
      <c r="F2657" s="120"/>
    </row>
    <row r="2658" spans="6:6">
      <c r="F2658" s="120"/>
    </row>
    <row r="2659" spans="6:6">
      <c r="F2659" s="120"/>
    </row>
    <row r="2660" spans="6:6">
      <c r="F2660" s="120"/>
    </row>
    <row r="2661" spans="6:6">
      <c r="F2661" s="120"/>
    </row>
    <row r="2662" spans="6:6">
      <c r="F2662" s="120"/>
    </row>
    <row r="2663" spans="6:6">
      <c r="F2663" s="120"/>
    </row>
    <row r="2664" spans="6:6">
      <c r="F2664" s="120"/>
    </row>
    <row r="2665" spans="6:6">
      <c r="F2665" s="120"/>
    </row>
    <row r="2666" spans="6:6">
      <c r="F2666" s="120"/>
    </row>
    <row r="2667" spans="6:6">
      <c r="F2667" s="120"/>
    </row>
    <row r="2668" spans="6:6">
      <c r="F2668" s="120"/>
    </row>
    <row r="2669" spans="6:6">
      <c r="F2669" s="120"/>
    </row>
    <row r="2670" spans="6:6">
      <c r="F2670" s="120"/>
    </row>
    <row r="2671" spans="6:6">
      <c r="F2671" s="120"/>
    </row>
    <row r="2672" spans="6:6">
      <c r="F2672" s="120"/>
    </row>
    <row r="2673" spans="6:6">
      <c r="F2673" s="120"/>
    </row>
    <row r="2674" spans="6:6">
      <c r="F2674" s="120"/>
    </row>
    <row r="2675" spans="6:6">
      <c r="F2675" s="120"/>
    </row>
    <row r="2676" spans="6:6">
      <c r="F2676" s="120"/>
    </row>
    <row r="2677" spans="6:6">
      <c r="F2677" s="120"/>
    </row>
    <row r="2678" spans="6:6">
      <c r="F2678" s="120"/>
    </row>
    <row r="2679" spans="6:6">
      <c r="F2679" s="120"/>
    </row>
    <row r="2680" spans="6:6">
      <c r="F2680" s="120"/>
    </row>
    <row r="2681" spans="6:6">
      <c r="F2681" s="120"/>
    </row>
    <row r="2682" spans="6:6">
      <c r="F2682" s="120"/>
    </row>
    <row r="2683" spans="6:6">
      <c r="F2683" s="120"/>
    </row>
    <row r="2684" spans="6:6">
      <c r="F2684" s="120"/>
    </row>
    <row r="2685" spans="6:6">
      <c r="F2685" s="120"/>
    </row>
    <row r="2686" spans="6:6">
      <c r="F2686" s="120"/>
    </row>
    <row r="2687" spans="6:6">
      <c r="F2687" s="120"/>
    </row>
    <row r="2688" spans="6:6">
      <c r="F2688" s="120"/>
    </row>
    <row r="2689" spans="6:6">
      <c r="F2689" s="120"/>
    </row>
    <row r="2690" spans="6:6">
      <c r="F2690" s="120"/>
    </row>
    <row r="2691" spans="6:6">
      <c r="F2691" s="120"/>
    </row>
    <row r="2692" spans="6:6">
      <c r="F2692" s="120"/>
    </row>
    <row r="2693" spans="6:6">
      <c r="F2693" s="120"/>
    </row>
    <row r="2694" spans="6:6">
      <c r="F2694" s="120"/>
    </row>
    <row r="2695" spans="6:6">
      <c r="F2695" s="120"/>
    </row>
    <row r="2696" spans="6:6">
      <c r="F2696" s="120"/>
    </row>
    <row r="2697" spans="6:6">
      <c r="F2697" s="120"/>
    </row>
    <row r="2698" spans="6:6">
      <c r="F2698" s="120"/>
    </row>
    <row r="2699" spans="6:6">
      <c r="F2699" s="120"/>
    </row>
    <row r="2700" spans="6:6">
      <c r="F2700" s="120"/>
    </row>
    <row r="2701" spans="6:6">
      <c r="F2701" s="120"/>
    </row>
    <row r="2702" spans="6:6">
      <c r="F2702" s="120"/>
    </row>
    <row r="2703" spans="6:6">
      <c r="F2703" s="120"/>
    </row>
    <row r="2704" spans="6:6">
      <c r="F2704" s="120"/>
    </row>
    <row r="2705" spans="6:6">
      <c r="F2705" s="120"/>
    </row>
    <row r="2706" spans="6:6">
      <c r="F2706" s="120"/>
    </row>
    <row r="2707" spans="6:6">
      <c r="F2707" s="120"/>
    </row>
    <row r="2708" spans="6:6">
      <c r="F2708" s="120"/>
    </row>
    <row r="2709" spans="6:6">
      <c r="F2709" s="120"/>
    </row>
    <row r="2710" spans="6:6">
      <c r="F2710" s="120"/>
    </row>
    <row r="2711" spans="6:6">
      <c r="F2711" s="120"/>
    </row>
    <row r="2712" spans="6:6">
      <c r="F2712" s="120"/>
    </row>
    <row r="2713" spans="6:6">
      <c r="F2713" s="120"/>
    </row>
    <row r="2714" spans="6:6">
      <c r="F2714" s="120"/>
    </row>
    <row r="2715" spans="6:6">
      <c r="F2715" s="120"/>
    </row>
    <row r="2716" spans="6:6">
      <c r="F2716" s="120"/>
    </row>
    <row r="2717" spans="6:6">
      <c r="F2717" s="120"/>
    </row>
    <row r="2718" spans="6:6">
      <c r="F2718" s="120"/>
    </row>
    <row r="2719" spans="6:6">
      <c r="F2719" s="120"/>
    </row>
    <row r="2720" spans="6:6">
      <c r="F2720" s="120"/>
    </row>
    <row r="2721" spans="6:6">
      <c r="F2721" s="120"/>
    </row>
    <row r="2722" spans="6:6">
      <c r="F2722" s="120"/>
    </row>
    <row r="2723" spans="6:6">
      <c r="F2723" s="120"/>
    </row>
    <row r="2724" spans="6:6">
      <c r="F2724" s="120"/>
    </row>
    <row r="2725" spans="6:6">
      <c r="F2725" s="120"/>
    </row>
    <row r="2726" spans="6:6">
      <c r="F2726" s="120"/>
    </row>
    <row r="2727" spans="6:6">
      <c r="F2727" s="120"/>
    </row>
    <row r="2728" spans="6:6">
      <c r="F2728" s="120"/>
    </row>
    <row r="2729" spans="6:6">
      <c r="F2729" s="120"/>
    </row>
    <row r="2730" spans="6:6">
      <c r="F2730" s="120"/>
    </row>
    <row r="2731" spans="6:6">
      <c r="F2731" s="120"/>
    </row>
    <row r="2732" spans="6:6">
      <c r="F2732" s="120"/>
    </row>
    <row r="2733" spans="6:6">
      <c r="F2733" s="120"/>
    </row>
    <row r="2734" spans="6:6">
      <c r="F2734" s="120"/>
    </row>
    <row r="2735" spans="6:6">
      <c r="F2735" s="120"/>
    </row>
    <row r="2736" spans="6:6">
      <c r="F2736" s="120"/>
    </row>
    <row r="2737" spans="6:6">
      <c r="F2737" s="120"/>
    </row>
    <row r="2738" spans="6:6">
      <c r="F2738" s="120"/>
    </row>
    <row r="2739" spans="6:6">
      <c r="F2739" s="120"/>
    </row>
    <row r="2740" spans="6:6">
      <c r="F2740" s="120"/>
    </row>
    <row r="2741" spans="6:6">
      <c r="F2741" s="120"/>
    </row>
    <row r="2742" spans="6:6">
      <c r="F2742" s="120"/>
    </row>
    <row r="2743" spans="6:6">
      <c r="F2743" s="120"/>
    </row>
    <row r="2744" spans="6:6">
      <c r="F2744" s="120"/>
    </row>
    <row r="2745" spans="6:6">
      <c r="F2745" s="120"/>
    </row>
    <row r="2746" spans="6:6">
      <c r="F2746" s="120"/>
    </row>
    <row r="2747" spans="6:6">
      <c r="F2747" s="120"/>
    </row>
    <row r="2748" spans="6:6">
      <c r="F2748" s="120"/>
    </row>
    <row r="2749" spans="6:6">
      <c r="F2749" s="120"/>
    </row>
    <row r="2750" spans="6:6">
      <c r="F2750" s="120"/>
    </row>
    <row r="2751" spans="6:6">
      <c r="F2751" s="120"/>
    </row>
    <row r="2752" spans="6:6">
      <c r="F2752" s="120"/>
    </row>
    <row r="2753" spans="6:6">
      <c r="F2753" s="120"/>
    </row>
    <row r="2754" spans="6:6">
      <c r="F2754" s="120"/>
    </row>
    <row r="2755" spans="6:6">
      <c r="F2755" s="120"/>
    </row>
    <row r="2756" spans="6:6">
      <c r="F2756" s="120"/>
    </row>
    <row r="2757" spans="6:6">
      <c r="F2757" s="120"/>
    </row>
    <row r="2758" spans="6:6">
      <c r="F2758" s="120"/>
    </row>
    <row r="2759" spans="6:6">
      <c r="F2759" s="120"/>
    </row>
    <row r="2760" spans="6:6">
      <c r="F2760" s="120"/>
    </row>
    <row r="2761" spans="6:6">
      <c r="F2761" s="120"/>
    </row>
    <row r="2762" spans="6:6">
      <c r="F2762" s="120"/>
    </row>
    <row r="2763" spans="6:6">
      <c r="F2763" s="120"/>
    </row>
    <row r="2764" spans="6:6">
      <c r="F2764" s="120"/>
    </row>
    <row r="2765" spans="6:6">
      <c r="F2765" s="120"/>
    </row>
    <row r="2766" spans="6:6">
      <c r="F2766" s="120"/>
    </row>
    <row r="2767" spans="6:6">
      <c r="F2767" s="120"/>
    </row>
    <row r="2768" spans="6:6">
      <c r="F2768" s="120"/>
    </row>
    <row r="2769" spans="6:6">
      <c r="F2769" s="120"/>
    </row>
    <row r="2770" spans="6:6">
      <c r="F2770" s="120"/>
    </row>
    <row r="2771" spans="6:6">
      <c r="F2771" s="120"/>
    </row>
    <row r="2772" spans="6:6">
      <c r="F2772" s="120"/>
    </row>
    <row r="2773" spans="6:6">
      <c r="F2773" s="120"/>
    </row>
    <row r="2774" spans="6:6">
      <c r="F2774" s="120"/>
    </row>
    <row r="2775" spans="6:6">
      <c r="F2775" s="120"/>
    </row>
    <row r="2776" spans="6:6">
      <c r="F2776" s="120"/>
    </row>
    <row r="2777" spans="6:6">
      <c r="F2777" s="120"/>
    </row>
    <row r="2778" spans="6:6">
      <c r="F2778" s="120"/>
    </row>
    <row r="2779" spans="6:6">
      <c r="F2779" s="120"/>
    </row>
    <row r="2780" spans="6:6">
      <c r="F2780" s="120"/>
    </row>
    <row r="2781" spans="6:6">
      <c r="F2781" s="120"/>
    </row>
    <row r="2782" spans="6:6">
      <c r="F2782" s="120"/>
    </row>
    <row r="2783" spans="6:6">
      <c r="F2783" s="120"/>
    </row>
    <row r="2784" spans="6:6">
      <c r="F2784" s="120"/>
    </row>
    <row r="2785" spans="6:6">
      <c r="F2785" s="120"/>
    </row>
    <row r="2786" spans="6:6">
      <c r="F2786" s="120"/>
    </row>
    <row r="2787" spans="6:6">
      <c r="F2787" s="120"/>
    </row>
    <row r="2788" spans="6:6">
      <c r="F2788" s="120"/>
    </row>
    <row r="2789" spans="6:6">
      <c r="F2789" s="120"/>
    </row>
    <row r="2790" spans="6:6">
      <c r="F2790" s="120"/>
    </row>
    <row r="2791" spans="6:6">
      <c r="F2791" s="120"/>
    </row>
    <row r="2792" spans="6:6">
      <c r="F2792" s="120"/>
    </row>
    <row r="2793" spans="6:6">
      <c r="F2793" s="120"/>
    </row>
    <row r="2794" spans="6:6">
      <c r="F2794" s="120"/>
    </row>
    <row r="2795" spans="6:6">
      <c r="F2795" s="120"/>
    </row>
    <row r="2796" spans="6:6">
      <c r="F2796" s="120"/>
    </row>
    <row r="2797" spans="6:6">
      <c r="F2797" s="120"/>
    </row>
    <row r="2798" spans="6:6">
      <c r="F2798" s="120"/>
    </row>
    <row r="2799" spans="6:6">
      <c r="F2799" s="120"/>
    </row>
    <row r="2800" spans="6:6">
      <c r="F2800" s="120"/>
    </row>
    <row r="2801" spans="6:6">
      <c r="F2801" s="120"/>
    </row>
    <row r="2802" spans="6:6">
      <c r="F2802" s="120"/>
    </row>
    <row r="2803" spans="6:6">
      <c r="F2803" s="120"/>
    </row>
    <row r="2804" spans="6:6">
      <c r="F2804" s="120"/>
    </row>
    <row r="2805" spans="6:6">
      <c r="F2805" s="120"/>
    </row>
    <row r="2806" spans="6:6">
      <c r="F2806" s="120"/>
    </row>
    <row r="2807" spans="6:6">
      <c r="F2807" s="120"/>
    </row>
    <row r="2808" spans="6:6">
      <c r="F2808" s="120"/>
    </row>
    <row r="2809" spans="6:6">
      <c r="F2809" s="120"/>
    </row>
    <row r="2810" spans="6:6">
      <c r="F2810" s="120"/>
    </row>
    <row r="2811" spans="6:6">
      <c r="F2811" s="120"/>
    </row>
    <row r="2812" spans="6:6">
      <c r="F2812" s="120"/>
    </row>
    <row r="2813" spans="6:6">
      <c r="F2813" s="120"/>
    </row>
    <row r="2814" spans="6:6">
      <c r="F2814" s="120"/>
    </row>
    <row r="2815" spans="6:6">
      <c r="F2815" s="120"/>
    </row>
    <row r="2816" spans="6:6">
      <c r="F2816" s="120"/>
    </row>
    <row r="2817" spans="6:6">
      <c r="F2817" s="120"/>
    </row>
    <row r="2818" spans="6:6">
      <c r="F2818" s="120"/>
    </row>
    <row r="2819" spans="6:6">
      <c r="F2819" s="120"/>
    </row>
    <row r="2820" spans="6:6">
      <c r="F2820" s="120"/>
    </row>
    <row r="2821" spans="6:6">
      <c r="F2821" s="120"/>
    </row>
    <row r="2822" spans="6:6">
      <c r="F2822" s="120"/>
    </row>
    <row r="2823" spans="6:6">
      <c r="F2823" s="120"/>
    </row>
    <row r="2824" spans="6:6">
      <c r="F2824" s="120"/>
    </row>
    <row r="2825" spans="6:6">
      <c r="F2825" s="120"/>
    </row>
    <row r="2826" spans="6:6">
      <c r="F2826" s="120"/>
    </row>
    <row r="2827" spans="6:6">
      <c r="F2827" s="120"/>
    </row>
    <row r="2828" spans="6:6">
      <c r="F2828" s="120"/>
    </row>
    <row r="2829" spans="6:6">
      <c r="F2829" s="120"/>
    </row>
    <row r="2830" spans="6:6">
      <c r="F2830" s="120"/>
    </row>
    <row r="2831" spans="6:6">
      <c r="F2831" s="120"/>
    </row>
    <row r="2832" spans="6:6">
      <c r="F2832" s="120"/>
    </row>
    <row r="2833" spans="6:6">
      <c r="F2833" s="120"/>
    </row>
    <row r="2834" spans="6:6">
      <c r="F2834" s="120"/>
    </row>
    <row r="2835" spans="6:6">
      <c r="F2835" s="120"/>
    </row>
    <row r="2836" spans="6:6">
      <c r="F2836" s="120"/>
    </row>
    <row r="2837" spans="6:6">
      <c r="F2837" s="120"/>
    </row>
    <row r="2838" spans="6:6">
      <c r="F2838" s="120"/>
    </row>
    <row r="2839" spans="6:6">
      <c r="F2839" s="120"/>
    </row>
    <row r="2840" spans="6:6">
      <c r="F2840" s="120"/>
    </row>
    <row r="2841" spans="6:6">
      <c r="F2841" s="120"/>
    </row>
    <row r="2842" spans="6:6">
      <c r="F2842" s="120"/>
    </row>
    <row r="2843" spans="6:6">
      <c r="F2843" s="120"/>
    </row>
    <row r="2844" spans="6:6">
      <c r="F2844" s="120"/>
    </row>
    <row r="2845" spans="6:6">
      <c r="F2845" s="120"/>
    </row>
    <row r="2846" spans="6:6">
      <c r="F2846" s="120"/>
    </row>
    <row r="2847" spans="6:6">
      <c r="F2847" s="120"/>
    </row>
    <row r="2848" spans="6:6">
      <c r="F2848" s="120"/>
    </row>
    <row r="2849" spans="6:6">
      <c r="F2849" s="120"/>
    </row>
    <row r="2850" spans="6:6">
      <c r="F2850" s="120"/>
    </row>
    <row r="2851" spans="6:6">
      <c r="F2851" s="120"/>
    </row>
    <row r="2852" spans="6:6">
      <c r="F2852" s="120"/>
    </row>
    <row r="2853" spans="6:6">
      <c r="F2853" s="120"/>
    </row>
    <row r="2854" spans="6:6">
      <c r="F2854" s="120"/>
    </row>
    <row r="2855" spans="6:6">
      <c r="F2855" s="120"/>
    </row>
    <row r="2856" spans="6:6">
      <c r="F2856" s="120"/>
    </row>
    <row r="2857" spans="6:6">
      <c r="F2857" s="120"/>
    </row>
    <row r="2858" spans="6:6">
      <c r="F2858" s="120"/>
    </row>
    <row r="2859" spans="6:6">
      <c r="F2859" s="120"/>
    </row>
    <row r="2860" spans="6:6">
      <c r="F2860" s="120"/>
    </row>
    <row r="2861" spans="6:6">
      <c r="F2861" s="120"/>
    </row>
    <row r="2862" spans="6:6">
      <c r="F2862" s="120"/>
    </row>
    <row r="2863" spans="6:6">
      <c r="F2863" s="120"/>
    </row>
    <row r="2864" spans="6:6">
      <c r="F2864" s="120"/>
    </row>
    <row r="2865" spans="6:6">
      <c r="F2865" s="120"/>
    </row>
    <row r="2866" spans="6:6">
      <c r="F2866" s="120"/>
    </row>
    <row r="2867" spans="6:6">
      <c r="F2867" s="120"/>
    </row>
    <row r="2868" spans="6:6">
      <c r="F2868" s="120"/>
    </row>
    <row r="2869" spans="6:6">
      <c r="F2869" s="120"/>
    </row>
    <row r="2870" spans="6:6">
      <c r="F2870" s="120"/>
    </row>
    <row r="2871" spans="6:6">
      <c r="F2871" s="120"/>
    </row>
    <row r="2872" spans="6:6">
      <c r="F2872" s="120"/>
    </row>
    <row r="2873" spans="6:6">
      <c r="F2873" s="120"/>
    </row>
    <row r="2874" spans="6:6">
      <c r="F2874" s="120"/>
    </row>
    <row r="2875" spans="6:6">
      <c r="F2875" s="120"/>
    </row>
    <row r="2876" spans="6:6">
      <c r="F2876" s="120"/>
    </row>
    <row r="2877" spans="6:6">
      <c r="F2877" s="120"/>
    </row>
    <row r="2878" spans="6:6">
      <c r="F2878" s="120"/>
    </row>
    <row r="2879" spans="6:6">
      <c r="F2879" s="120"/>
    </row>
    <row r="2880" spans="6:6">
      <c r="F2880" s="120"/>
    </row>
    <row r="2881" spans="6:6">
      <c r="F2881" s="120"/>
    </row>
    <row r="2882" spans="6:6">
      <c r="F2882" s="120"/>
    </row>
    <row r="2883" spans="6:6">
      <c r="F2883" s="120"/>
    </row>
    <row r="2884" spans="6:6">
      <c r="F2884" s="120"/>
    </row>
    <row r="2885" spans="6:6">
      <c r="F2885" s="120"/>
    </row>
    <row r="2886" spans="6:6">
      <c r="F2886" s="120"/>
    </row>
    <row r="2887" spans="6:6">
      <c r="F2887" s="120"/>
    </row>
    <row r="2888" spans="6:6">
      <c r="F2888" s="120"/>
    </row>
    <row r="2889" spans="6:6">
      <c r="F2889" s="120"/>
    </row>
    <row r="2890" spans="6:6">
      <c r="F2890" s="120"/>
    </row>
    <row r="2891" spans="6:6">
      <c r="F2891" s="120"/>
    </row>
    <row r="2892" spans="6:6">
      <c r="F2892" s="120"/>
    </row>
    <row r="2893" spans="6:6">
      <c r="F2893" s="120"/>
    </row>
    <row r="2894" spans="6:6">
      <c r="F2894" s="120"/>
    </row>
    <row r="2895" spans="6:6">
      <c r="F2895" s="120"/>
    </row>
    <row r="2896" spans="6:6">
      <c r="F2896" s="120"/>
    </row>
    <row r="2897" spans="6:6">
      <c r="F2897" s="120"/>
    </row>
    <row r="2898" spans="6:6">
      <c r="F2898" s="120"/>
    </row>
    <row r="2899" spans="6:6">
      <c r="F2899" s="120"/>
    </row>
    <row r="2900" spans="6:6">
      <c r="F2900" s="120"/>
    </row>
    <row r="2901" spans="6:6">
      <c r="F2901" s="120"/>
    </row>
    <row r="2902" spans="6:6">
      <c r="F2902" s="120"/>
    </row>
    <row r="2903" spans="6:6">
      <c r="F2903" s="120"/>
    </row>
    <row r="2904" spans="6:6">
      <c r="F2904" s="120"/>
    </row>
    <row r="2905" spans="6:6">
      <c r="F2905" s="120"/>
    </row>
    <row r="2906" spans="6:6">
      <c r="F2906" s="120"/>
    </row>
    <row r="2907" spans="6:6">
      <c r="F2907" s="120"/>
    </row>
    <row r="2908" spans="6:6">
      <c r="F2908" s="120"/>
    </row>
    <row r="2909" spans="6:6">
      <c r="F2909" s="120"/>
    </row>
    <row r="2910" spans="6:6">
      <c r="F2910" s="120"/>
    </row>
    <row r="2911" spans="6:6">
      <c r="F2911" s="120"/>
    </row>
    <row r="2912" spans="6:6">
      <c r="F2912" s="120"/>
    </row>
    <row r="2913" spans="6:6">
      <c r="F2913" s="120"/>
    </row>
    <row r="2914" spans="6:6">
      <c r="F2914" s="120"/>
    </row>
    <row r="2915" spans="6:6">
      <c r="F2915" s="120"/>
    </row>
    <row r="2916" spans="6:6">
      <c r="F2916" s="120"/>
    </row>
    <row r="2917" spans="6:6">
      <c r="F2917" s="120"/>
    </row>
    <row r="2918" spans="6:6">
      <c r="F2918" s="120"/>
    </row>
    <row r="2919" spans="6:6">
      <c r="F2919" s="120"/>
    </row>
    <row r="2920" spans="6:6">
      <c r="F2920" s="120"/>
    </row>
    <row r="2921" spans="6:6">
      <c r="F2921" s="120"/>
    </row>
    <row r="2922" spans="6:6">
      <c r="F2922" s="120"/>
    </row>
    <row r="2923" spans="6:6">
      <c r="F2923" s="120"/>
    </row>
    <row r="2924" spans="6:6">
      <c r="F2924" s="120"/>
    </row>
    <row r="2925" spans="6:6">
      <c r="F2925" s="120"/>
    </row>
    <row r="2926" spans="6:6">
      <c r="F2926" s="120"/>
    </row>
    <row r="2927" spans="6:6">
      <c r="F2927" s="120"/>
    </row>
    <row r="2928" spans="6:6">
      <c r="F2928" s="120"/>
    </row>
    <row r="2929" spans="6:6">
      <c r="F2929" s="120"/>
    </row>
    <row r="2930" spans="6:6">
      <c r="F2930" s="120"/>
    </row>
    <row r="2931" spans="6:6">
      <c r="F2931" s="120"/>
    </row>
    <row r="2932" spans="6:6">
      <c r="F2932" s="120"/>
    </row>
    <row r="2933" spans="6:6">
      <c r="F2933" s="120"/>
    </row>
    <row r="2934" spans="6:6">
      <c r="F2934" s="120"/>
    </row>
    <row r="2935" spans="6:6">
      <c r="F2935" s="120"/>
    </row>
    <row r="2936" spans="6:6">
      <c r="F2936" s="120"/>
    </row>
    <row r="2937" spans="6:6">
      <c r="F2937" s="120"/>
    </row>
    <row r="2938" spans="6:6">
      <c r="F2938" s="120"/>
    </row>
    <row r="2939" spans="6:6">
      <c r="F2939" s="120"/>
    </row>
    <row r="2940" spans="6:6">
      <c r="F2940" s="120"/>
    </row>
    <row r="2941" spans="6:6">
      <c r="F2941" s="120"/>
    </row>
    <row r="2942" spans="6:6">
      <c r="F2942" s="120"/>
    </row>
    <row r="2943" spans="6:6">
      <c r="F2943" s="120"/>
    </row>
    <row r="2944" spans="6:6">
      <c r="F2944" s="120"/>
    </row>
    <row r="2945" spans="6:6">
      <c r="F2945" s="120"/>
    </row>
    <row r="2946" spans="6:6">
      <c r="F2946" s="120"/>
    </row>
    <row r="2947" spans="6:6">
      <c r="F2947" s="120"/>
    </row>
    <row r="2948" spans="6:6">
      <c r="F2948" s="120"/>
    </row>
    <row r="2949" spans="6:6">
      <c r="F2949" s="120"/>
    </row>
    <row r="2950" spans="6:6">
      <c r="F2950" s="120"/>
    </row>
    <row r="2951" spans="6:6">
      <c r="F2951" s="120"/>
    </row>
    <row r="2952" spans="6:6">
      <c r="F2952" s="120"/>
    </row>
    <row r="2953" spans="6:6">
      <c r="F2953" s="120"/>
    </row>
    <row r="2954" spans="6:6">
      <c r="F2954" s="120"/>
    </row>
    <row r="2955" spans="6:6">
      <c r="F2955" s="120"/>
    </row>
    <row r="2956" spans="6:6">
      <c r="F2956" s="120"/>
    </row>
    <row r="2957" spans="6:6">
      <c r="F2957" s="120"/>
    </row>
    <row r="2958" spans="6:6">
      <c r="F2958" s="120"/>
    </row>
    <row r="2959" spans="6:6">
      <c r="F2959" s="120"/>
    </row>
    <row r="2960" spans="6:6">
      <c r="F2960" s="120"/>
    </row>
    <row r="2961" spans="6:6">
      <c r="F2961" s="120"/>
    </row>
    <row r="2962" spans="6:6">
      <c r="F2962" s="120"/>
    </row>
    <row r="2963" spans="6:6">
      <c r="F2963" s="120"/>
    </row>
    <row r="2964" spans="6:6">
      <c r="F2964" s="120"/>
    </row>
    <row r="2965" spans="6:6">
      <c r="F2965" s="120"/>
    </row>
    <row r="2966" spans="6:6">
      <c r="F2966" s="120"/>
    </row>
    <row r="2967" spans="6:6">
      <c r="F2967" s="120"/>
    </row>
    <row r="2968" spans="6:6">
      <c r="F2968" s="120"/>
    </row>
    <row r="2969" spans="6:6">
      <c r="F2969" s="120"/>
    </row>
    <row r="2970" spans="6:6">
      <c r="F2970" s="120"/>
    </row>
    <row r="2971" spans="6:6">
      <c r="F2971" s="120"/>
    </row>
    <row r="2972" spans="6:6">
      <c r="F2972" s="120"/>
    </row>
    <row r="2973" spans="6:6">
      <c r="F2973" s="120"/>
    </row>
    <row r="2974" spans="6:6">
      <c r="F2974" s="120"/>
    </row>
    <row r="2975" spans="6:6">
      <c r="F2975" s="120"/>
    </row>
    <row r="2976" spans="6:6">
      <c r="F2976" s="120"/>
    </row>
    <row r="2977" spans="6:6">
      <c r="F2977" s="120"/>
    </row>
    <row r="2978" spans="6:6">
      <c r="F2978" s="120"/>
    </row>
    <row r="2979" spans="6:6">
      <c r="F2979" s="120"/>
    </row>
    <row r="2980" spans="6:6">
      <c r="F2980" s="120"/>
    </row>
    <row r="2981" spans="6:6">
      <c r="F2981" s="120"/>
    </row>
    <row r="2982" spans="6:6">
      <c r="F2982" s="120"/>
    </row>
    <row r="2983" spans="6:6">
      <c r="F2983" s="120"/>
    </row>
    <row r="2984" spans="6:6">
      <c r="F2984" s="120"/>
    </row>
    <row r="2985" spans="6:6">
      <c r="F2985" s="120"/>
    </row>
    <row r="2986" spans="6:6">
      <c r="F2986" s="120"/>
    </row>
    <row r="2987" spans="6:6">
      <c r="F2987" s="120"/>
    </row>
    <row r="2988" spans="6:6">
      <c r="F2988" s="120"/>
    </row>
    <row r="2989" spans="6:6">
      <c r="F2989" s="120"/>
    </row>
    <row r="2990" spans="6:6">
      <c r="F2990" s="120"/>
    </row>
    <row r="2991" spans="6:6">
      <c r="F2991" s="120"/>
    </row>
    <row r="2992" spans="6:6">
      <c r="F2992" s="120"/>
    </row>
    <row r="2993" spans="6:6">
      <c r="F2993" s="120"/>
    </row>
    <row r="2994" spans="6:6">
      <c r="F2994" s="120"/>
    </row>
    <row r="2995" spans="6:6">
      <c r="F2995" s="120"/>
    </row>
    <row r="2996" spans="6:6">
      <c r="F2996" s="120"/>
    </row>
    <row r="2997" spans="6:6">
      <c r="F2997" s="120"/>
    </row>
    <row r="2998" spans="6:6">
      <c r="F2998" s="120"/>
    </row>
    <row r="2999" spans="6:6">
      <c r="F2999" s="120"/>
    </row>
    <row r="3000" spans="6:6">
      <c r="F3000" s="120"/>
    </row>
    <row r="3001" spans="6:6">
      <c r="F3001" s="120"/>
    </row>
    <row r="3002" spans="6:6">
      <c r="F3002" s="120"/>
    </row>
    <row r="3003" spans="6:6">
      <c r="F3003" s="120"/>
    </row>
    <row r="3004" spans="6:6">
      <c r="F3004" s="120"/>
    </row>
    <row r="3005" spans="6:6">
      <c r="F3005" s="120"/>
    </row>
    <row r="3006" spans="6:6">
      <c r="F3006" s="120"/>
    </row>
    <row r="3007" spans="6:6">
      <c r="F3007" s="120"/>
    </row>
    <row r="3008" spans="6:6">
      <c r="F3008" s="120"/>
    </row>
    <row r="3009" spans="6:6">
      <c r="F3009" s="120"/>
    </row>
    <row r="3010" spans="6:6">
      <c r="F3010" s="120"/>
    </row>
    <row r="3011" spans="6:6">
      <c r="F3011" s="120"/>
    </row>
    <row r="3012" spans="6:6">
      <c r="F3012" s="120"/>
    </row>
    <row r="3013" spans="6:6">
      <c r="F3013" s="120"/>
    </row>
    <row r="3014" spans="6:6">
      <c r="F3014" s="120"/>
    </row>
    <row r="3015" spans="6:6">
      <c r="F3015" s="120"/>
    </row>
    <row r="3016" spans="6:6">
      <c r="F3016" s="120"/>
    </row>
    <row r="3017" spans="6:6">
      <c r="F3017" s="120"/>
    </row>
    <row r="3018" spans="6:6">
      <c r="F3018" s="120"/>
    </row>
    <row r="3019" spans="6:6">
      <c r="F3019" s="120"/>
    </row>
    <row r="3020" spans="6:6">
      <c r="F3020" s="120"/>
    </row>
    <row r="3021" spans="6:6">
      <c r="F3021" s="120"/>
    </row>
    <row r="3022" spans="6:6">
      <c r="F3022" s="120"/>
    </row>
    <row r="3023" spans="6:6">
      <c r="F3023" s="120"/>
    </row>
    <row r="3024" spans="6:6">
      <c r="F3024" s="120"/>
    </row>
    <row r="3025" spans="6:6">
      <c r="F3025" s="120"/>
    </row>
    <row r="3026" spans="6:6">
      <c r="F3026" s="120"/>
    </row>
    <row r="3027" spans="6:6">
      <c r="F3027" s="120"/>
    </row>
    <row r="3028" spans="6:6">
      <c r="F3028" s="120"/>
    </row>
    <row r="3029" spans="6:6">
      <c r="F3029" s="120"/>
    </row>
    <row r="3030" spans="6:6">
      <c r="F3030" s="120"/>
    </row>
    <row r="3031" spans="6:6">
      <c r="F3031" s="120"/>
    </row>
    <row r="3032" spans="6:6">
      <c r="F3032" s="120"/>
    </row>
    <row r="3033" spans="6:6">
      <c r="F3033" s="120"/>
    </row>
    <row r="3034" spans="6:6">
      <c r="F3034" s="120"/>
    </row>
    <row r="3035" spans="6:6">
      <c r="F3035" s="120"/>
    </row>
    <row r="3036" spans="6:6">
      <c r="F3036" s="120"/>
    </row>
    <row r="3037" spans="6:6">
      <c r="F3037" s="120"/>
    </row>
    <row r="3038" spans="6:6">
      <c r="F3038" s="120"/>
    </row>
    <row r="3039" spans="6:6">
      <c r="F3039" s="120"/>
    </row>
    <row r="3040" spans="6:6">
      <c r="F3040" s="120"/>
    </row>
    <row r="3041" spans="6:6">
      <c r="F3041" s="120"/>
    </row>
    <row r="3042" spans="6:6">
      <c r="F3042" s="120"/>
    </row>
    <row r="3043" spans="6:6">
      <c r="F3043" s="120"/>
    </row>
    <row r="3044" spans="6:6">
      <c r="F3044" s="120"/>
    </row>
    <row r="3045" spans="6:6">
      <c r="F3045" s="120"/>
    </row>
    <row r="3046" spans="6:6">
      <c r="F3046" s="120"/>
    </row>
    <row r="3047" spans="6:6">
      <c r="F3047" s="120"/>
    </row>
    <row r="3048" spans="6:6">
      <c r="F3048" s="120"/>
    </row>
    <row r="3049" spans="6:6">
      <c r="F3049" s="120"/>
    </row>
    <row r="3050" spans="6:6">
      <c r="F3050" s="120"/>
    </row>
    <row r="3051" spans="6:6">
      <c r="F3051" s="120"/>
    </row>
    <row r="3052" spans="6:6">
      <c r="F3052" s="120"/>
    </row>
    <row r="3053" spans="6:6">
      <c r="F3053" s="120"/>
    </row>
    <row r="3054" spans="6:6">
      <c r="F3054" s="120"/>
    </row>
    <row r="3055" spans="6:6">
      <c r="F3055" s="120"/>
    </row>
    <row r="3056" spans="6:6">
      <c r="F3056" s="120"/>
    </row>
    <row r="3057" spans="6:6">
      <c r="F3057" s="120"/>
    </row>
    <row r="3058" spans="6:6">
      <c r="F3058" s="120"/>
    </row>
    <row r="3059" spans="6:6">
      <c r="F3059" s="120"/>
    </row>
    <row r="3060" spans="6:6">
      <c r="F3060" s="120"/>
    </row>
    <row r="3061" spans="6:6">
      <c r="F3061" s="120"/>
    </row>
    <row r="3062" spans="6:6">
      <c r="F3062" s="120"/>
    </row>
    <row r="3063" spans="6:6">
      <c r="F3063" s="120"/>
    </row>
    <row r="3064" spans="6:6">
      <c r="F3064" s="120"/>
    </row>
    <row r="3065" spans="6:6">
      <c r="F3065" s="120"/>
    </row>
    <row r="3066" spans="6:6">
      <c r="F3066" s="120"/>
    </row>
    <row r="3067" spans="6:6">
      <c r="F3067" s="120"/>
    </row>
    <row r="3068" spans="6:6">
      <c r="F3068" s="120"/>
    </row>
    <row r="3069" spans="6:6">
      <c r="F3069" s="120"/>
    </row>
    <row r="3070" spans="6:6">
      <c r="F3070" s="120"/>
    </row>
    <row r="3071" spans="6:6">
      <c r="F3071" s="120"/>
    </row>
    <row r="3072" spans="6:6">
      <c r="F3072" s="120"/>
    </row>
    <row r="3073" spans="6:6">
      <c r="F3073" s="120"/>
    </row>
    <row r="3074" spans="6:6">
      <c r="F3074" s="120"/>
    </row>
    <row r="3075" spans="6:6">
      <c r="F3075" s="120"/>
    </row>
    <row r="3076" spans="6:6">
      <c r="F3076" s="120"/>
    </row>
    <row r="3077" spans="6:6">
      <c r="F3077" s="120"/>
    </row>
    <row r="3078" spans="6:6">
      <c r="F3078" s="120"/>
    </row>
    <row r="3079" spans="6:6">
      <c r="F3079" s="120"/>
    </row>
    <row r="3080" spans="6:6">
      <c r="F3080" s="120"/>
    </row>
    <row r="3081" spans="6:6">
      <c r="F3081" s="120"/>
    </row>
    <row r="3082" spans="6:6">
      <c r="F3082" s="120"/>
    </row>
    <row r="3083" spans="6:6">
      <c r="F3083" s="120"/>
    </row>
    <row r="3084" spans="6:6">
      <c r="F3084" s="120"/>
    </row>
    <row r="3085" spans="6:6">
      <c r="F3085" s="120"/>
    </row>
    <row r="3086" spans="6:6">
      <c r="F3086" s="120"/>
    </row>
    <row r="3087" spans="6:6">
      <c r="F3087" s="120"/>
    </row>
    <row r="3088" spans="6:6">
      <c r="F3088" s="120"/>
    </row>
    <row r="3089" spans="6:6">
      <c r="F3089" s="120"/>
    </row>
    <row r="3090" spans="6:6">
      <c r="F3090" s="120"/>
    </row>
    <row r="3091" spans="6:6">
      <c r="F3091" s="120"/>
    </row>
    <row r="3092" spans="6:6">
      <c r="F3092" s="120"/>
    </row>
    <row r="3093" spans="6:6">
      <c r="F3093" s="120"/>
    </row>
    <row r="3094" spans="6:6">
      <c r="F3094" s="120"/>
    </row>
    <row r="3095" spans="6:6">
      <c r="F3095" s="120"/>
    </row>
    <row r="3096" spans="6:6">
      <c r="F3096" s="120"/>
    </row>
    <row r="3097" spans="6:6">
      <c r="F3097" s="120"/>
    </row>
    <row r="3098" spans="6:6">
      <c r="F3098" s="120"/>
    </row>
    <row r="3099" spans="6:6">
      <c r="F3099" s="120"/>
    </row>
    <row r="3100" spans="6:6">
      <c r="F3100" s="120"/>
    </row>
    <row r="3101" spans="6:6">
      <c r="F3101" s="120"/>
    </row>
    <row r="3102" spans="6:6">
      <c r="F3102" s="120"/>
    </row>
    <row r="3103" spans="6:6">
      <c r="F3103" s="120"/>
    </row>
    <row r="3104" spans="6:6">
      <c r="F3104" s="120"/>
    </row>
    <row r="3105" spans="6:6">
      <c r="F3105" s="120"/>
    </row>
    <row r="3106" spans="6:6">
      <c r="F3106" s="120"/>
    </row>
    <row r="3107" spans="6:6">
      <c r="F3107" s="120"/>
    </row>
    <row r="3108" spans="6:6">
      <c r="F3108" s="120"/>
    </row>
    <row r="3109" spans="6:6">
      <c r="F3109" s="120"/>
    </row>
    <row r="3110" spans="6:6">
      <c r="F3110" s="120"/>
    </row>
    <row r="3111" spans="6:6">
      <c r="F3111" s="120"/>
    </row>
    <row r="3112" spans="6:6">
      <c r="F3112" s="120"/>
    </row>
    <row r="3113" spans="6:6">
      <c r="F3113" s="120"/>
    </row>
    <row r="3114" spans="6:6">
      <c r="F3114" s="120"/>
    </row>
    <row r="3115" spans="6:6">
      <c r="F3115" s="120"/>
    </row>
    <row r="3116" spans="6:6">
      <c r="F3116" s="120"/>
    </row>
    <row r="3117" spans="6:6">
      <c r="F3117" s="120"/>
    </row>
    <row r="3118" spans="6:6">
      <c r="F3118" s="120"/>
    </row>
    <row r="3119" spans="6:6">
      <c r="F3119" s="120"/>
    </row>
    <row r="3120" spans="6:6">
      <c r="F3120" s="120"/>
    </row>
    <row r="3121" spans="6:6">
      <c r="F3121" s="120"/>
    </row>
    <row r="3122" spans="6:6">
      <c r="F3122" s="120"/>
    </row>
    <row r="3123" spans="6:6">
      <c r="F3123" s="120"/>
    </row>
    <row r="3124" spans="6:6">
      <c r="F3124" s="120"/>
    </row>
    <row r="3125" spans="6:6">
      <c r="F3125" s="120"/>
    </row>
    <row r="3126" spans="6:6">
      <c r="F3126" s="120"/>
    </row>
    <row r="3127" spans="6:6">
      <c r="F3127" s="120"/>
    </row>
    <row r="3128" spans="6:6">
      <c r="F3128" s="120"/>
    </row>
    <row r="3129" spans="6:6">
      <c r="F3129" s="120"/>
    </row>
    <row r="3130" spans="6:6">
      <c r="F3130" s="120"/>
    </row>
    <row r="3131" spans="6:6">
      <c r="F3131" s="120"/>
    </row>
    <row r="3132" spans="6:6">
      <c r="F3132" s="120"/>
    </row>
    <row r="3133" spans="6:6">
      <c r="F3133" s="120"/>
    </row>
    <row r="3134" spans="6:6">
      <c r="F3134" s="120"/>
    </row>
    <row r="3135" spans="6:6">
      <c r="F3135" s="120"/>
    </row>
    <row r="3136" spans="6:6">
      <c r="F3136" s="120"/>
    </row>
    <row r="3137" spans="6:6">
      <c r="F3137" s="120"/>
    </row>
    <row r="3138" spans="6:6">
      <c r="F3138" s="120"/>
    </row>
    <row r="3139" spans="6:6">
      <c r="F3139" s="120"/>
    </row>
    <row r="3140" spans="6:6">
      <c r="F3140" s="120"/>
    </row>
    <row r="3141" spans="6:6">
      <c r="F3141" s="120"/>
    </row>
    <row r="3142" spans="6:6">
      <c r="F3142" s="120"/>
    </row>
    <row r="3143" spans="6:6">
      <c r="F3143" s="120"/>
    </row>
    <row r="3144" spans="6:6">
      <c r="F3144" s="120"/>
    </row>
    <row r="3145" spans="6:6">
      <c r="F3145" s="120"/>
    </row>
    <row r="3146" spans="6:6">
      <c r="F3146" s="120"/>
    </row>
    <row r="3147" spans="6:6">
      <c r="F3147" s="120"/>
    </row>
    <row r="3148" spans="6:6">
      <c r="F3148" s="120"/>
    </row>
    <row r="3149" spans="6:6">
      <c r="F3149" s="120"/>
    </row>
    <row r="3150" spans="6:6">
      <c r="F3150" s="120"/>
    </row>
    <row r="3151" spans="6:6">
      <c r="F3151" s="120"/>
    </row>
    <row r="3152" spans="6:6">
      <c r="F3152" s="120"/>
    </row>
    <row r="3153" spans="6:6">
      <c r="F3153" s="120"/>
    </row>
    <row r="3154" spans="6:6">
      <c r="F3154" s="120"/>
    </row>
    <row r="3155" spans="6:6">
      <c r="F3155" s="120"/>
    </row>
    <row r="3156" spans="6:6">
      <c r="F3156" s="120"/>
    </row>
    <row r="3157" spans="6:6">
      <c r="F3157" s="120"/>
    </row>
    <row r="3158" spans="6:6">
      <c r="F3158" s="120"/>
    </row>
    <row r="3159" spans="6:6">
      <c r="F3159" s="120"/>
    </row>
    <row r="3160" spans="6:6">
      <c r="F3160" s="120"/>
    </row>
    <row r="3161" spans="6:6">
      <c r="F3161" s="120"/>
    </row>
    <row r="3162" spans="6:6">
      <c r="F3162" s="120"/>
    </row>
    <row r="3163" spans="6:6">
      <c r="F3163" s="120"/>
    </row>
    <row r="3164" spans="6:6">
      <c r="F3164" s="120"/>
    </row>
    <row r="3165" spans="6:6">
      <c r="F3165" s="120"/>
    </row>
    <row r="3166" spans="6:6">
      <c r="F3166" s="120"/>
    </row>
    <row r="3167" spans="6:6">
      <c r="F3167" s="120"/>
    </row>
    <row r="3168" spans="6:6">
      <c r="F3168" s="120"/>
    </row>
    <row r="3169" spans="6:6">
      <c r="F3169" s="120"/>
    </row>
    <row r="3170" spans="6:6">
      <c r="F3170" s="120"/>
    </row>
    <row r="3171" spans="6:6">
      <c r="F3171" s="120"/>
    </row>
    <row r="3172" spans="6:6">
      <c r="F3172" s="120"/>
    </row>
    <row r="3173" spans="6:6">
      <c r="F3173" s="120"/>
    </row>
    <row r="3174" spans="6:6">
      <c r="F3174" s="120"/>
    </row>
    <row r="3175" spans="6:6">
      <c r="F3175" s="120"/>
    </row>
    <row r="3176" spans="6:6">
      <c r="F3176" s="120"/>
    </row>
    <row r="3177" spans="6:6">
      <c r="F3177" s="120"/>
    </row>
    <row r="3178" spans="6:6">
      <c r="F3178" s="120"/>
    </row>
    <row r="3179" spans="6:6">
      <c r="F3179" s="120"/>
    </row>
    <row r="3180" spans="6:6">
      <c r="F3180" s="120"/>
    </row>
    <row r="3181" spans="6:6">
      <c r="F3181" s="120"/>
    </row>
    <row r="3182" spans="6:6">
      <c r="F3182" s="120"/>
    </row>
    <row r="3183" spans="6:6">
      <c r="F3183" s="120"/>
    </row>
    <row r="3184" spans="6:6">
      <c r="F3184" s="120"/>
    </row>
    <row r="3185" spans="6:6">
      <c r="F3185" s="120"/>
    </row>
    <row r="3186" spans="6:6">
      <c r="F3186" s="120"/>
    </row>
    <row r="3187" spans="6:6">
      <c r="F3187" s="120"/>
    </row>
    <row r="3188" spans="6:6">
      <c r="F3188" s="120"/>
    </row>
    <row r="3189" spans="6:6">
      <c r="F3189" s="120"/>
    </row>
    <row r="3190" spans="6:6">
      <c r="F3190" s="120"/>
    </row>
    <row r="3191" spans="6:6">
      <c r="F3191" s="120"/>
    </row>
    <row r="3192" spans="6:6">
      <c r="F3192" s="120"/>
    </row>
    <row r="3193" spans="6:6">
      <c r="F3193" s="120"/>
    </row>
    <row r="3194" spans="6:6">
      <c r="F3194" s="120"/>
    </row>
    <row r="3195" spans="6:6">
      <c r="F3195" s="120"/>
    </row>
    <row r="3196" spans="6:6">
      <c r="F3196" s="120"/>
    </row>
    <row r="3197" spans="6:6">
      <c r="F3197" s="120"/>
    </row>
    <row r="3198" spans="6:6">
      <c r="F3198" s="120"/>
    </row>
    <row r="3199" spans="6:6">
      <c r="F3199" s="120"/>
    </row>
    <row r="3200" spans="6:6">
      <c r="F3200" s="120"/>
    </row>
    <row r="3201" spans="6:6">
      <c r="F3201" s="120"/>
    </row>
    <row r="3202" spans="6:6">
      <c r="F3202" s="120"/>
    </row>
    <row r="3203" spans="6:6">
      <c r="F3203" s="120"/>
    </row>
    <row r="3204" spans="6:6">
      <c r="F3204" s="120"/>
    </row>
    <row r="3205" spans="6:6">
      <c r="F3205" s="120"/>
    </row>
    <row r="3206" spans="6:6">
      <c r="F3206" s="120"/>
    </row>
    <row r="3207" spans="6:6">
      <c r="F3207" s="120"/>
    </row>
    <row r="3208" spans="6:6">
      <c r="F3208" s="120"/>
    </row>
    <row r="3209" spans="6:6">
      <c r="F3209" s="120"/>
    </row>
    <row r="3210" spans="6:6">
      <c r="F3210" s="120"/>
    </row>
    <row r="3211" spans="6:6">
      <c r="F3211" s="120"/>
    </row>
    <row r="3212" spans="6:6">
      <c r="F3212" s="120"/>
    </row>
    <row r="3213" spans="6:6">
      <c r="F3213" s="120"/>
    </row>
    <row r="3214" spans="6:6">
      <c r="F3214" s="120"/>
    </row>
    <row r="3215" spans="6:6">
      <c r="F3215" s="120"/>
    </row>
    <row r="3216" spans="6:6">
      <c r="F3216" s="120"/>
    </row>
    <row r="3217" spans="6:6">
      <c r="F3217" s="120"/>
    </row>
    <row r="3218" spans="6:6">
      <c r="F3218" s="120"/>
    </row>
    <row r="3219" spans="6:6">
      <c r="F3219" s="120"/>
    </row>
    <row r="3220" spans="6:6">
      <c r="F3220" s="120"/>
    </row>
    <row r="3221" spans="6:6">
      <c r="F3221" s="120"/>
    </row>
    <row r="3222" spans="6:6">
      <c r="F3222" s="120"/>
    </row>
    <row r="3223" spans="6:6">
      <c r="F3223" s="120"/>
    </row>
    <row r="3224" spans="6:6">
      <c r="F3224" s="120"/>
    </row>
    <row r="3225" spans="6:6">
      <c r="F3225" s="120"/>
    </row>
    <row r="3226" spans="6:6">
      <c r="F3226" s="120"/>
    </row>
    <row r="3227" spans="6:6">
      <c r="F3227" s="120"/>
    </row>
    <row r="3228" spans="6:6">
      <c r="F3228" s="120"/>
    </row>
    <row r="3229" spans="6:6">
      <c r="F3229" s="120"/>
    </row>
    <row r="3230" spans="6:6">
      <c r="F3230" s="120"/>
    </row>
    <row r="3231" spans="6:6">
      <c r="F3231" s="120"/>
    </row>
    <row r="3232" spans="6:6">
      <c r="F3232" s="120"/>
    </row>
    <row r="3233" spans="6:6">
      <c r="F3233" s="120"/>
    </row>
    <row r="3234" spans="6:6">
      <c r="F3234" s="120"/>
    </row>
    <row r="3235" spans="6:6">
      <c r="F3235" s="120"/>
    </row>
    <row r="3236" spans="6:6">
      <c r="F3236" s="120"/>
    </row>
    <row r="3237" spans="6:6">
      <c r="F3237" s="120"/>
    </row>
    <row r="3238" spans="6:6">
      <c r="F3238" s="120"/>
    </row>
    <row r="3239" spans="6:6">
      <c r="F3239" s="120"/>
    </row>
    <row r="3240" spans="6:6">
      <c r="F3240" s="120"/>
    </row>
    <row r="3241" spans="6:6">
      <c r="F3241" s="120"/>
    </row>
    <row r="3242" spans="6:6">
      <c r="F3242" s="120"/>
    </row>
    <row r="3243" spans="6:6">
      <c r="F3243" s="120"/>
    </row>
    <row r="3244" spans="6:6">
      <c r="F3244" s="120"/>
    </row>
    <row r="3245" spans="6:6">
      <c r="F3245" s="120"/>
    </row>
    <row r="3246" spans="6:6">
      <c r="F3246" s="120"/>
    </row>
    <row r="3247" spans="6:6">
      <c r="F3247" s="120"/>
    </row>
    <row r="3248" spans="6:6">
      <c r="F3248" s="120"/>
    </row>
    <row r="3249" spans="6:6">
      <c r="F3249" s="120"/>
    </row>
    <row r="3250" spans="6:6">
      <c r="F3250" s="120"/>
    </row>
    <row r="3251" spans="6:6">
      <c r="F3251" s="120"/>
    </row>
    <row r="3252" spans="6:6">
      <c r="F3252" s="120"/>
    </row>
    <row r="3253" spans="6:6">
      <c r="F3253" s="120"/>
    </row>
    <row r="3254" spans="6:6">
      <c r="F3254" s="120"/>
    </row>
    <row r="3255" spans="6:6">
      <c r="F3255" s="120"/>
    </row>
    <row r="3256" spans="6:6">
      <c r="F3256" s="120"/>
    </row>
    <row r="3257" spans="6:6">
      <c r="F3257" s="120"/>
    </row>
    <row r="3258" spans="6:6">
      <c r="F3258" s="120"/>
    </row>
    <row r="3259" spans="6:6">
      <c r="F3259" s="120"/>
    </row>
    <row r="3260" spans="6:6">
      <c r="F3260" s="120"/>
    </row>
    <row r="3261" spans="6:6">
      <c r="F3261" s="120"/>
    </row>
    <row r="3262" spans="6:6">
      <c r="F3262" s="120"/>
    </row>
    <row r="3263" spans="6:6">
      <c r="F3263" s="120"/>
    </row>
    <row r="3264" spans="6:6">
      <c r="F3264" s="120"/>
    </row>
    <row r="3265" spans="6:6">
      <c r="F3265" s="120"/>
    </row>
    <row r="3266" spans="6:6">
      <c r="F3266" s="120"/>
    </row>
    <row r="3267" spans="6:6">
      <c r="F3267" s="120"/>
    </row>
    <row r="3268" spans="6:6">
      <c r="F3268" s="120"/>
    </row>
    <row r="3269" spans="6:6">
      <c r="F3269" s="120"/>
    </row>
    <row r="3270" spans="6:6">
      <c r="F3270" s="120"/>
    </row>
    <row r="3271" spans="6:6">
      <c r="F3271" s="120"/>
    </row>
    <row r="3272" spans="6:6">
      <c r="F3272" s="120"/>
    </row>
    <row r="3273" spans="6:6">
      <c r="F3273" s="120"/>
    </row>
    <row r="3274" spans="6:6">
      <c r="F3274" s="120"/>
    </row>
    <row r="3275" spans="6:6">
      <c r="F3275" s="120"/>
    </row>
    <row r="3276" spans="6:6">
      <c r="F3276" s="120"/>
    </row>
    <row r="3277" spans="6:6">
      <c r="F3277" s="120"/>
    </row>
    <row r="3278" spans="6:6">
      <c r="F3278" s="120"/>
    </row>
    <row r="3279" spans="6:6">
      <c r="F3279" s="120"/>
    </row>
    <row r="3280" spans="6:6">
      <c r="F3280" s="120"/>
    </row>
    <row r="3281" spans="6:6">
      <c r="F3281" s="120"/>
    </row>
    <row r="3282" spans="6:6">
      <c r="F3282" s="120"/>
    </row>
    <row r="3283" spans="6:6">
      <c r="F3283" s="120"/>
    </row>
    <row r="3284" spans="6:6">
      <c r="F3284" s="120"/>
    </row>
    <row r="3285" spans="6:6">
      <c r="F3285" s="120"/>
    </row>
    <row r="3286" spans="6:6">
      <c r="F3286" s="120"/>
    </row>
    <row r="3287" spans="6:6">
      <c r="F3287" s="120"/>
    </row>
    <row r="3288" spans="6:6">
      <c r="F3288" s="120"/>
    </row>
    <row r="3289" spans="6:6">
      <c r="F3289" s="120"/>
    </row>
    <row r="3290" spans="6:6">
      <c r="F3290" s="120"/>
    </row>
    <row r="3291" spans="6:6">
      <c r="F3291" s="120"/>
    </row>
    <row r="3292" spans="6:6">
      <c r="F3292" s="120"/>
    </row>
    <row r="3293" spans="6:6">
      <c r="F3293" s="120"/>
    </row>
    <row r="3294" spans="6:6">
      <c r="F3294" s="120"/>
    </row>
    <row r="3295" spans="6:6">
      <c r="F3295" s="120"/>
    </row>
    <row r="3296" spans="6:6">
      <c r="F3296" s="120"/>
    </row>
    <row r="3297" spans="6:6">
      <c r="F3297" s="120"/>
    </row>
    <row r="3298" spans="6:6">
      <c r="F3298" s="120"/>
    </row>
    <row r="3299" spans="6:6">
      <c r="F3299" s="120"/>
    </row>
    <row r="3300" spans="6:6">
      <c r="F3300" s="120"/>
    </row>
    <row r="3301" spans="6:6">
      <c r="F3301" s="120"/>
    </row>
    <row r="3302" spans="6:6">
      <c r="F3302" s="120"/>
    </row>
    <row r="3303" spans="6:6">
      <c r="F3303" s="120"/>
    </row>
    <row r="3304" spans="6:6">
      <c r="F3304" s="120"/>
    </row>
    <row r="3305" spans="6:6">
      <c r="F3305" s="120"/>
    </row>
    <row r="3306" spans="6:6">
      <c r="F3306" s="120"/>
    </row>
    <row r="3307" spans="6:6">
      <c r="F3307" s="120"/>
    </row>
    <row r="3308" spans="6:6">
      <c r="F3308" s="120"/>
    </row>
    <row r="3309" spans="6:6">
      <c r="F3309" s="120"/>
    </row>
    <row r="3310" spans="6:6">
      <c r="F3310" s="120"/>
    </row>
    <row r="3311" spans="6:6">
      <c r="F3311" s="120"/>
    </row>
    <row r="3312" spans="6:6">
      <c r="F3312" s="120"/>
    </row>
    <row r="3313" spans="6:6">
      <c r="F3313" s="120"/>
    </row>
    <row r="3314" spans="6:6">
      <c r="F3314" s="120"/>
    </row>
    <row r="3315" spans="6:6">
      <c r="F3315" s="120"/>
    </row>
    <row r="3316" spans="6:6">
      <c r="F3316" s="120"/>
    </row>
    <row r="3317" spans="6:6">
      <c r="F3317" s="120"/>
    </row>
    <row r="3318" spans="6:6">
      <c r="F3318" s="120"/>
    </row>
    <row r="3319" spans="6:6">
      <c r="F3319" s="120"/>
    </row>
    <row r="3320" spans="6:6">
      <c r="F3320" s="120"/>
    </row>
    <row r="3321" spans="6:6">
      <c r="F3321" s="120"/>
    </row>
    <row r="3322" spans="6:6">
      <c r="F3322" s="120"/>
    </row>
    <row r="3323" spans="6:6">
      <c r="F3323" s="120"/>
    </row>
    <row r="3324" spans="6:6">
      <c r="F3324" s="120"/>
    </row>
    <row r="3325" spans="6:6">
      <c r="F3325" s="120"/>
    </row>
    <row r="3326" spans="6:6">
      <c r="F3326" s="120"/>
    </row>
    <row r="3327" spans="6:6">
      <c r="F3327" s="120"/>
    </row>
    <row r="3328" spans="6:6">
      <c r="F3328" s="120"/>
    </row>
    <row r="3329" spans="6:6">
      <c r="F3329" s="120"/>
    </row>
    <row r="3330" spans="6:6">
      <c r="F3330" s="120"/>
    </row>
    <row r="3331" spans="6:6">
      <c r="F3331" s="120"/>
    </row>
    <row r="3332" spans="6:6">
      <c r="F3332" s="120"/>
    </row>
    <row r="3333" spans="6:6">
      <c r="F3333" s="120"/>
    </row>
    <row r="3334" spans="6:6">
      <c r="F3334" s="120"/>
    </row>
    <row r="3335" spans="6:6">
      <c r="F3335" s="120"/>
    </row>
    <row r="3336" spans="6:6">
      <c r="F3336" s="120"/>
    </row>
    <row r="3337" spans="6:6">
      <c r="F3337" s="120"/>
    </row>
    <row r="3338" spans="6:6">
      <c r="F3338" s="120"/>
    </row>
    <row r="3339" spans="6:6">
      <c r="F3339" s="120"/>
    </row>
    <row r="3340" spans="6:6">
      <c r="F3340" s="120"/>
    </row>
    <row r="3341" spans="6:6">
      <c r="F3341" s="120"/>
    </row>
    <row r="3342" spans="6:6">
      <c r="F3342" s="120"/>
    </row>
    <row r="3343" spans="6:6">
      <c r="F3343" s="120"/>
    </row>
    <row r="3344" spans="6:6">
      <c r="F3344" s="120"/>
    </row>
    <row r="3345" spans="6:6">
      <c r="F3345" s="120"/>
    </row>
    <row r="3346" spans="6:6">
      <c r="F3346" s="120"/>
    </row>
    <row r="3347" spans="6:6">
      <c r="F3347" s="120"/>
    </row>
    <row r="3348" spans="6:6">
      <c r="F3348" s="120"/>
    </row>
    <row r="3349" spans="6:6">
      <c r="F3349" s="120"/>
    </row>
    <row r="3350" spans="6:6">
      <c r="F3350" s="120"/>
    </row>
    <row r="3351" spans="6:6">
      <c r="F3351" s="120"/>
    </row>
    <row r="3352" spans="6:6">
      <c r="F3352" s="120"/>
    </row>
    <row r="3353" spans="6:6">
      <c r="F3353" s="120"/>
    </row>
    <row r="3354" spans="6:6">
      <c r="F3354" s="120"/>
    </row>
    <row r="3355" spans="6:6">
      <c r="F3355" s="120"/>
    </row>
    <row r="3356" spans="6:6">
      <c r="F3356" s="120"/>
    </row>
    <row r="3357" spans="6:6">
      <c r="F3357" s="120"/>
    </row>
    <row r="3358" spans="6:6">
      <c r="F3358" s="120"/>
    </row>
    <row r="3359" spans="6:6">
      <c r="F3359" s="120"/>
    </row>
    <row r="3360" spans="6:6">
      <c r="F3360" s="120"/>
    </row>
    <row r="3361" spans="6:6">
      <c r="F3361" s="120"/>
    </row>
    <row r="3362" spans="6:6">
      <c r="F3362" s="120"/>
    </row>
    <row r="3363" spans="6:6">
      <c r="F3363" s="120"/>
    </row>
    <row r="3364" spans="6:6">
      <c r="F3364" s="120"/>
    </row>
    <row r="3365" spans="6:6">
      <c r="F3365" s="120"/>
    </row>
    <row r="3366" spans="6:6">
      <c r="F3366" s="120"/>
    </row>
    <row r="3367" spans="6:6">
      <c r="F3367" s="120"/>
    </row>
    <row r="3368" spans="6:6">
      <c r="F3368" s="120"/>
    </row>
    <row r="3369" spans="6:6">
      <c r="F3369" s="120"/>
    </row>
    <row r="3370" spans="6:6">
      <c r="F3370" s="120"/>
    </row>
    <row r="3371" spans="6:6">
      <c r="F3371" s="120"/>
    </row>
    <row r="3372" spans="6:6">
      <c r="F3372" s="120"/>
    </row>
    <row r="3373" spans="6:6">
      <c r="F3373" s="120"/>
    </row>
    <row r="3374" spans="6:6">
      <c r="F3374" s="120"/>
    </row>
    <row r="3375" spans="6:6">
      <c r="F3375" s="120"/>
    </row>
    <row r="3376" spans="6:6">
      <c r="F3376" s="120"/>
    </row>
    <row r="3377" spans="6:6">
      <c r="F3377" s="120"/>
    </row>
    <row r="3378" spans="6:6">
      <c r="F3378" s="120"/>
    </row>
    <row r="3379" spans="6:6">
      <c r="F3379" s="120"/>
    </row>
    <row r="3380" spans="6:6">
      <c r="F3380" s="120"/>
    </row>
    <row r="3381" spans="6:6">
      <c r="F3381" s="120"/>
    </row>
    <row r="3382" spans="6:6">
      <c r="F3382" s="120"/>
    </row>
    <row r="3383" spans="6:6">
      <c r="F3383" s="120"/>
    </row>
    <row r="3384" spans="6:6">
      <c r="F3384" s="120"/>
    </row>
    <row r="3385" spans="6:6">
      <c r="F3385" s="120"/>
    </row>
    <row r="3386" spans="6:6">
      <c r="F3386" s="120"/>
    </row>
    <row r="3387" spans="6:6">
      <c r="F3387" s="120"/>
    </row>
    <row r="3388" spans="6:6">
      <c r="F3388" s="120"/>
    </row>
    <row r="3389" spans="6:6">
      <c r="F3389" s="120"/>
    </row>
    <row r="3390" spans="6:6">
      <c r="F3390" s="120"/>
    </row>
    <row r="3391" spans="6:6">
      <c r="F3391" s="120"/>
    </row>
    <row r="3392" spans="6:6">
      <c r="F3392" s="120"/>
    </row>
    <row r="3393" spans="6:6">
      <c r="F3393" s="120"/>
    </row>
    <row r="3394" spans="6:6">
      <c r="F3394" s="120"/>
    </row>
    <row r="3395" spans="6:6">
      <c r="F3395" s="120"/>
    </row>
    <row r="3396" spans="6:6">
      <c r="F3396" s="120"/>
    </row>
    <row r="3397" spans="6:6">
      <c r="F3397" s="120"/>
    </row>
    <row r="3398" spans="6:6">
      <c r="F3398" s="120"/>
    </row>
    <row r="3399" spans="6:6">
      <c r="F3399" s="120"/>
    </row>
    <row r="3400" spans="6:6">
      <c r="F3400" s="120"/>
    </row>
    <row r="3401" spans="6:6">
      <c r="F3401" s="120"/>
    </row>
    <row r="3402" spans="6:6">
      <c r="F3402" s="120"/>
    </row>
    <row r="3403" spans="6:6">
      <c r="F3403" s="120"/>
    </row>
    <row r="3404" spans="6:6">
      <c r="F3404" s="120"/>
    </row>
    <row r="3405" spans="6:6">
      <c r="F3405" s="120"/>
    </row>
    <row r="3406" spans="6:6">
      <c r="F3406" s="120"/>
    </row>
    <row r="3407" spans="6:6">
      <c r="F3407" s="120"/>
    </row>
    <row r="3408" spans="6:6">
      <c r="F3408" s="120"/>
    </row>
    <row r="3409" spans="6:6">
      <c r="F3409" s="120"/>
    </row>
    <row r="3410" spans="6:6">
      <c r="F3410" s="120"/>
    </row>
    <row r="3411" spans="6:6">
      <c r="F3411" s="120"/>
    </row>
    <row r="3412" spans="6:6">
      <c r="F3412" s="120"/>
    </row>
    <row r="3413" spans="6:6">
      <c r="F3413" s="120"/>
    </row>
    <row r="3414" spans="6:6">
      <c r="F3414" s="120"/>
    </row>
    <row r="3415" spans="6:6">
      <c r="F3415" s="120"/>
    </row>
    <row r="3416" spans="6:6">
      <c r="F3416" s="120"/>
    </row>
    <row r="3417" spans="6:6">
      <c r="F3417" s="120"/>
    </row>
    <row r="3418" spans="6:6">
      <c r="F3418" s="120"/>
    </row>
    <row r="3419" spans="6:6">
      <c r="F3419" s="120"/>
    </row>
    <row r="3420" spans="6:6">
      <c r="F3420" s="120"/>
    </row>
    <row r="3421" spans="6:6">
      <c r="F3421" s="120"/>
    </row>
    <row r="3422" spans="6:6">
      <c r="F3422" s="120"/>
    </row>
    <row r="3423" spans="6:6">
      <c r="F3423" s="120"/>
    </row>
    <row r="3424" spans="6:6">
      <c r="F3424" s="120"/>
    </row>
    <row r="3425" spans="6:6">
      <c r="F3425" s="120"/>
    </row>
    <row r="3426" spans="6:6">
      <c r="F3426" s="120"/>
    </row>
    <row r="3427" spans="6:6">
      <c r="F3427" s="120"/>
    </row>
    <row r="3428" spans="6:6">
      <c r="F3428" s="120"/>
    </row>
    <row r="3429" spans="6:6">
      <c r="F3429" s="120"/>
    </row>
    <row r="3430" spans="6:6">
      <c r="F3430" s="120"/>
    </row>
    <row r="3431" spans="6:6">
      <c r="F3431" s="120"/>
    </row>
    <row r="3432" spans="6:6">
      <c r="F3432" s="120"/>
    </row>
    <row r="3433" spans="6:6">
      <c r="F3433" s="120"/>
    </row>
    <row r="3434" spans="6:6">
      <c r="F3434" s="120"/>
    </row>
    <row r="3435" spans="6:6">
      <c r="F3435" s="120"/>
    </row>
    <row r="3436" spans="6:6">
      <c r="F3436" s="120"/>
    </row>
    <row r="3437" spans="6:6">
      <c r="F3437" s="120"/>
    </row>
    <row r="3438" spans="6:6">
      <c r="F3438" s="120"/>
    </row>
    <row r="3439" spans="6:6">
      <c r="F3439" s="120"/>
    </row>
    <row r="3440" spans="6:6">
      <c r="F3440" s="120"/>
    </row>
    <row r="3441" spans="6:6">
      <c r="F3441" s="120"/>
    </row>
    <row r="3442" spans="6:6">
      <c r="F3442" s="120"/>
    </row>
    <row r="3443" spans="6:6">
      <c r="F3443" s="120"/>
    </row>
    <row r="3444" spans="6:6">
      <c r="F3444" s="120"/>
    </row>
    <row r="3445" spans="6:6">
      <c r="F3445" s="120"/>
    </row>
    <row r="3446" spans="6:6">
      <c r="F3446" s="120"/>
    </row>
    <row r="3447" spans="6:6">
      <c r="F3447" s="120"/>
    </row>
    <row r="3448" spans="6:6">
      <c r="F3448" s="120"/>
    </row>
    <row r="3449" spans="6:6">
      <c r="F3449" s="120"/>
    </row>
    <row r="3450" spans="6:6">
      <c r="F3450" s="120"/>
    </row>
    <row r="3451" spans="6:6">
      <c r="F3451" s="120"/>
    </row>
    <row r="3452" spans="6:6">
      <c r="F3452" s="120"/>
    </row>
    <row r="3453" spans="6:6">
      <c r="F3453" s="120"/>
    </row>
    <row r="3454" spans="6:6">
      <c r="F3454" s="120"/>
    </row>
    <row r="3455" spans="6:6">
      <c r="F3455" s="120"/>
    </row>
    <row r="3456" spans="6:6">
      <c r="F3456" s="120"/>
    </row>
    <row r="3457" spans="6:6">
      <c r="F3457" s="120"/>
    </row>
    <row r="3458" spans="6:6">
      <c r="F3458" s="120"/>
    </row>
    <row r="3459" spans="6:6">
      <c r="F3459" s="120"/>
    </row>
    <row r="3460" spans="6:6">
      <c r="F3460" s="120"/>
    </row>
    <row r="3461" spans="6:6">
      <c r="F3461" s="120"/>
    </row>
    <row r="3462" spans="6:6">
      <c r="F3462" s="120"/>
    </row>
    <row r="3463" spans="6:6">
      <c r="F3463" s="120"/>
    </row>
    <row r="3464" spans="6:6">
      <c r="F3464" s="120"/>
    </row>
    <row r="3465" spans="6:6">
      <c r="F3465" s="120"/>
    </row>
    <row r="3466" spans="6:6">
      <c r="F3466" s="120"/>
    </row>
    <row r="3467" spans="6:6">
      <c r="F3467" s="120"/>
    </row>
    <row r="3468" spans="6:6">
      <c r="F3468" s="120"/>
    </row>
    <row r="3469" spans="6:6">
      <c r="F3469" s="120"/>
    </row>
    <row r="3470" spans="6:6">
      <c r="F3470" s="120"/>
    </row>
    <row r="3471" spans="6:6">
      <c r="F3471" s="120"/>
    </row>
    <row r="3472" spans="6:6">
      <c r="F3472" s="120"/>
    </row>
    <row r="3473" spans="6:6">
      <c r="F3473" s="120"/>
    </row>
    <row r="3474" spans="6:6">
      <c r="F3474" s="120"/>
    </row>
    <row r="3475" spans="6:6">
      <c r="F3475" s="120"/>
    </row>
    <row r="3476" spans="6:6">
      <c r="F3476" s="120"/>
    </row>
    <row r="3477" spans="6:6">
      <c r="F3477" s="120"/>
    </row>
    <row r="3478" spans="6:6">
      <c r="F3478" s="120"/>
    </row>
    <row r="3479" spans="6:6">
      <c r="F3479" s="120"/>
    </row>
    <row r="3480" spans="6:6">
      <c r="F3480" s="120"/>
    </row>
    <row r="3481" spans="6:6">
      <c r="F3481" s="120"/>
    </row>
    <row r="3482" spans="6:6">
      <c r="F3482" s="120"/>
    </row>
    <row r="3483" spans="6:6">
      <c r="F3483" s="120"/>
    </row>
    <row r="3484" spans="6:6">
      <c r="F3484" s="120"/>
    </row>
    <row r="3485" spans="6:6">
      <c r="F3485" s="120"/>
    </row>
    <row r="3486" spans="6:6">
      <c r="F3486" s="120"/>
    </row>
    <row r="3487" spans="6:6">
      <c r="F3487" s="120"/>
    </row>
    <row r="3488" spans="6:6">
      <c r="F3488" s="120"/>
    </row>
    <row r="3489" spans="6:6">
      <c r="F3489" s="120"/>
    </row>
    <row r="3490" spans="6:6">
      <c r="F3490" s="120"/>
    </row>
    <row r="3491" spans="6:6">
      <c r="F3491" s="120"/>
    </row>
    <row r="3492" spans="6:6">
      <c r="F3492" s="120"/>
    </row>
    <row r="3493" spans="6:6">
      <c r="F3493" s="120"/>
    </row>
    <row r="3494" spans="6:6">
      <c r="F3494" s="120"/>
    </row>
    <row r="3495" spans="6:6">
      <c r="F3495" s="120"/>
    </row>
    <row r="3496" spans="6:6">
      <c r="F3496" s="120"/>
    </row>
    <row r="3497" spans="6:6">
      <c r="F3497" s="120"/>
    </row>
    <row r="3498" spans="6:6">
      <c r="F3498" s="120"/>
    </row>
    <row r="3499" spans="6:6">
      <c r="F3499" s="120"/>
    </row>
    <row r="3500" spans="6:6">
      <c r="F3500" s="120"/>
    </row>
    <row r="3501" spans="6:6">
      <c r="F3501" s="120"/>
    </row>
    <row r="3502" spans="6:6">
      <c r="F3502" s="120"/>
    </row>
    <row r="3503" spans="6:6">
      <c r="F3503" s="120"/>
    </row>
    <row r="3504" spans="6:6">
      <c r="F3504" s="120"/>
    </row>
    <row r="3505" spans="6:6">
      <c r="F3505" s="120"/>
    </row>
    <row r="3506" spans="6:6">
      <c r="F3506" s="120"/>
    </row>
    <row r="3507" spans="6:6">
      <c r="F3507" s="120"/>
    </row>
    <row r="3508" spans="6:6">
      <c r="F3508" s="120"/>
    </row>
    <row r="3509" spans="6:6">
      <c r="F3509" s="120"/>
    </row>
    <row r="3510" spans="6:6">
      <c r="F3510" s="120"/>
    </row>
    <row r="3511" spans="6:6">
      <c r="F3511" s="120"/>
    </row>
    <row r="3512" spans="6:6">
      <c r="F3512" s="120"/>
    </row>
    <row r="3513" spans="6:6">
      <c r="F3513" s="120"/>
    </row>
    <row r="3514" spans="6:6">
      <c r="F3514" s="120"/>
    </row>
    <row r="3515" spans="6:6">
      <c r="F3515" s="120"/>
    </row>
    <row r="3516" spans="6:6">
      <c r="F3516" s="120"/>
    </row>
    <row r="3517" spans="6:6">
      <c r="F3517" s="120"/>
    </row>
    <row r="3518" spans="6:6">
      <c r="F3518" s="120"/>
    </row>
    <row r="3519" spans="6:6">
      <c r="F3519" s="120"/>
    </row>
    <row r="3520" spans="6:6">
      <c r="F3520" s="120"/>
    </row>
    <row r="3521" spans="6:6">
      <c r="F3521" s="120"/>
    </row>
    <row r="3522" spans="6:6">
      <c r="F3522" s="120"/>
    </row>
    <row r="3523" spans="6:6">
      <c r="F3523" s="120"/>
    </row>
    <row r="3524" spans="6:6">
      <c r="F3524" s="120"/>
    </row>
    <row r="3525" spans="6:6">
      <c r="F3525" s="120"/>
    </row>
    <row r="3526" spans="6:6">
      <c r="F3526" s="120"/>
    </row>
    <row r="3527" spans="6:6">
      <c r="F3527" s="120"/>
    </row>
    <row r="3528" spans="6:6">
      <c r="F3528" s="120"/>
    </row>
    <row r="3529" spans="6:6">
      <c r="F3529" s="120"/>
    </row>
    <row r="3530" spans="6:6">
      <c r="F3530" s="120"/>
    </row>
    <row r="3531" spans="6:6">
      <c r="F3531" s="120"/>
    </row>
    <row r="3532" spans="6:6">
      <c r="F3532" s="120"/>
    </row>
    <row r="3533" spans="6:6">
      <c r="F3533" s="120"/>
    </row>
    <row r="3534" spans="6:6">
      <c r="F3534" s="120"/>
    </row>
    <row r="3535" spans="6:6">
      <c r="F3535" s="120"/>
    </row>
    <row r="3536" spans="6:6">
      <c r="F3536" s="120"/>
    </row>
    <row r="3537" spans="6:6">
      <c r="F3537" s="120"/>
    </row>
    <row r="3538" spans="6:6">
      <c r="F3538" s="120"/>
    </row>
    <row r="3539" spans="6:6">
      <c r="F3539" s="120"/>
    </row>
    <row r="3540" spans="6:6">
      <c r="F3540" s="120"/>
    </row>
    <row r="3541" spans="6:6">
      <c r="F3541" s="120"/>
    </row>
    <row r="3542" spans="6:6">
      <c r="F3542" s="120"/>
    </row>
    <row r="3543" spans="6:6">
      <c r="F3543" s="120"/>
    </row>
    <row r="3544" spans="6:6">
      <c r="F3544" s="120"/>
    </row>
    <row r="3545" spans="6:6">
      <c r="F3545" s="120"/>
    </row>
    <row r="3546" spans="6:6">
      <c r="F3546" s="120"/>
    </row>
    <row r="3547" spans="6:6">
      <c r="F3547" s="120"/>
    </row>
    <row r="3548" spans="6:6">
      <c r="F3548" s="120"/>
    </row>
    <row r="3549" spans="6:6">
      <c r="F3549" s="120"/>
    </row>
    <row r="3550" spans="6:6">
      <c r="F3550" s="120"/>
    </row>
    <row r="3551" spans="6:6">
      <c r="F3551" s="120"/>
    </row>
    <row r="3552" spans="6:6">
      <c r="F3552" s="120"/>
    </row>
    <row r="3553" spans="6:6">
      <c r="F3553" s="120"/>
    </row>
    <row r="3554" spans="6:6">
      <c r="F3554" s="120"/>
    </row>
    <row r="3555" spans="6:6">
      <c r="F3555" s="120"/>
    </row>
    <row r="3556" spans="6:6">
      <c r="F3556" s="120"/>
    </row>
    <row r="3557" spans="6:6">
      <c r="F3557" s="120"/>
    </row>
    <row r="3558" spans="6:6">
      <c r="F3558" s="120"/>
    </row>
    <row r="3559" spans="6:6">
      <c r="F3559" s="120"/>
    </row>
    <row r="3560" spans="6:6">
      <c r="F3560" s="120"/>
    </row>
    <row r="3561" spans="6:6">
      <c r="F3561" s="120"/>
    </row>
    <row r="3562" spans="6:6">
      <c r="F3562" s="120"/>
    </row>
    <row r="3563" spans="6:6">
      <c r="F3563" s="120"/>
    </row>
    <row r="3564" spans="6:6">
      <c r="F3564" s="120"/>
    </row>
    <row r="3565" spans="6:6">
      <c r="F3565" s="120"/>
    </row>
    <row r="3566" spans="6:6">
      <c r="F3566" s="120"/>
    </row>
    <row r="3567" spans="6:6">
      <c r="F3567" s="120"/>
    </row>
    <row r="3568" spans="6:6">
      <c r="F3568" s="120"/>
    </row>
    <row r="3569" spans="6:6">
      <c r="F3569" s="120"/>
    </row>
    <row r="3570" spans="6:6">
      <c r="F3570" s="120"/>
    </row>
    <row r="3571" spans="6:6">
      <c r="F3571" s="120"/>
    </row>
    <row r="3572" spans="6:6">
      <c r="F3572" s="120"/>
    </row>
    <row r="3573" spans="6:6">
      <c r="F3573" s="120"/>
    </row>
    <row r="3574" spans="6:6">
      <c r="F3574" s="120"/>
    </row>
    <row r="3575" spans="6:6">
      <c r="F3575" s="120"/>
    </row>
    <row r="3576" spans="6:6">
      <c r="F3576" s="120"/>
    </row>
    <row r="3577" spans="6:6">
      <c r="F3577" s="120"/>
    </row>
    <row r="3578" spans="6:6">
      <c r="F3578" s="120"/>
    </row>
    <row r="3579" spans="6:6">
      <c r="F3579" s="120"/>
    </row>
    <row r="3580" spans="6:6">
      <c r="F3580" s="120"/>
    </row>
    <row r="3581" spans="6:6">
      <c r="F3581" s="120"/>
    </row>
    <row r="3582" spans="6:6">
      <c r="F3582" s="120"/>
    </row>
    <row r="3583" spans="6:6">
      <c r="F3583" s="120"/>
    </row>
    <row r="3584" spans="6:6">
      <c r="F3584" s="120"/>
    </row>
    <row r="3585" spans="6:6">
      <c r="F3585" s="120"/>
    </row>
    <row r="3586" spans="6:6">
      <c r="F3586" s="120"/>
    </row>
    <row r="3587" spans="6:6">
      <c r="F3587" s="120"/>
    </row>
    <row r="3588" spans="6:6">
      <c r="F3588" s="120"/>
    </row>
    <row r="3589" spans="6:6">
      <c r="F3589" s="120"/>
    </row>
    <row r="3590" spans="6:6">
      <c r="F3590" s="120"/>
    </row>
    <row r="3591" spans="6:6">
      <c r="F3591" s="120"/>
    </row>
    <row r="3592" spans="6:6">
      <c r="F3592" s="120"/>
    </row>
    <row r="3593" spans="6:6">
      <c r="F3593" s="120"/>
    </row>
    <row r="3594" spans="6:6">
      <c r="F3594" s="120"/>
    </row>
    <row r="3595" spans="6:6">
      <c r="F3595" s="120"/>
    </row>
    <row r="3596" spans="6:6">
      <c r="F3596" s="120"/>
    </row>
    <row r="3597" spans="6:6">
      <c r="F3597" s="120"/>
    </row>
    <row r="3598" spans="6:6">
      <c r="F3598" s="120"/>
    </row>
    <row r="3599" spans="6:6">
      <c r="F3599" s="120"/>
    </row>
    <row r="3600" spans="6:6">
      <c r="F3600" s="120"/>
    </row>
    <row r="3601" spans="6:6">
      <c r="F3601" s="120"/>
    </row>
    <row r="3602" spans="6:6">
      <c r="F3602" s="120"/>
    </row>
    <row r="3603" spans="6:6">
      <c r="F3603" s="120"/>
    </row>
    <row r="3604" spans="6:6">
      <c r="F3604" s="120"/>
    </row>
    <row r="3605" spans="6:6">
      <c r="F3605" s="120"/>
    </row>
    <row r="3606" spans="6:6">
      <c r="F3606" s="120"/>
    </row>
    <row r="3607" spans="6:6">
      <c r="F3607" s="120"/>
    </row>
    <row r="3608" spans="6:6">
      <c r="F3608" s="120"/>
    </row>
    <row r="3609" spans="6:6">
      <c r="F3609" s="120"/>
    </row>
    <row r="3610" spans="6:6">
      <c r="F3610" s="120"/>
    </row>
    <row r="3611" spans="6:6">
      <c r="F3611" s="120"/>
    </row>
    <row r="3612" spans="6:6">
      <c r="F3612" s="120"/>
    </row>
    <row r="3613" spans="6:6">
      <c r="F3613" s="120"/>
    </row>
    <row r="3614" spans="6:6">
      <c r="F3614" s="120"/>
    </row>
    <row r="3615" spans="6:6">
      <c r="F3615" s="120"/>
    </row>
    <row r="3616" spans="6:6">
      <c r="F3616" s="120"/>
    </row>
    <row r="3617" spans="6:6">
      <c r="F3617" s="120"/>
    </row>
    <row r="3618" spans="6:6">
      <c r="F3618" s="120"/>
    </row>
    <row r="3619" spans="6:6">
      <c r="F3619" s="120"/>
    </row>
    <row r="3620" spans="6:6">
      <c r="F3620" s="120"/>
    </row>
    <row r="3621" spans="6:6">
      <c r="F3621" s="120"/>
    </row>
    <row r="3622" spans="6:6">
      <c r="F3622" s="120"/>
    </row>
    <row r="3623" spans="6:6">
      <c r="F3623" s="120"/>
    </row>
    <row r="3624" spans="6:6">
      <c r="F3624" s="120"/>
    </row>
    <row r="3625" spans="6:6">
      <c r="F3625" s="120"/>
    </row>
    <row r="3626" spans="6:6">
      <c r="F3626" s="120"/>
    </row>
    <row r="3627" spans="6:6">
      <c r="F3627" s="120"/>
    </row>
    <row r="3628" spans="6:6">
      <c r="F3628" s="120"/>
    </row>
    <row r="3629" spans="6:6">
      <c r="F3629" s="120"/>
    </row>
    <row r="3630" spans="6:6">
      <c r="F3630" s="120"/>
    </row>
    <row r="3631" spans="6:6">
      <c r="F3631" s="120"/>
    </row>
    <row r="3632" spans="6:6">
      <c r="F3632" s="120"/>
    </row>
    <row r="3633" spans="6:6">
      <c r="F3633" s="120"/>
    </row>
    <row r="3634" spans="6:6">
      <c r="F3634" s="120"/>
    </row>
    <row r="3635" spans="6:6">
      <c r="F3635" s="120"/>
    </row>
    <row r="3636" spans="6:6">
      <c r="F3636" s="120"/>
    </row>
    <row r="3637" spans="6:6">
      <c r="F3637" s="120"/>
    </row>
    <row r="3638" spans="6:6">
      <c r="F3638" s="120"/>
    </row>
    <row r="3639" spans="6:6">
      <c r="F3639" s="120"/>
    </row>
    <row r="3640" spans="6:6">
      <c r="F3640" s="120"/>
    </row>
    <row r="3641" spans="6:6">
      <c r="F3641" s="120"/>
    </row>
    <row r="3642" spans="6:6">
      <c r="F3642" s="120"/>
    </row>
    <row r="3643" spans="6:6">
      <c r="F3643" s="120"/>
    </row>
    <row r="3644" spans="6:6">
      <c r="F3644" s="120"/>
    </row>
    <row r="3645" spans="6:6">
      <c r="F3645" s="120"/>
    </row>
    <row r="3646" spans="6:6">
      <c r="F3646" s="120"/>
    </row>
    <row r="3647" spans="6:6">
      <c r="F3647" s="120"/>
    </row>
    <row r="3648" spans="6:6">
      <c r="F3648" s="120"/>
    </row>
    <row r="3649" spans="6:6">
      <c r="F3649" s="120"/>
    </row>
    <row r="3650" spans="6:6">
      <c r="F3650" s="120"/>
    </row>
    <row r="3651" spans="6:6">
      <c r="F3651" s="120"/>
    </row>
    <row r="3652" spans="6:6">
      <c r="F3652" s="120"/>
    </row>
    <row r="3653" spans="6:6">
      <c r="F3653" s="120"/>
    </row>
    <row r="3654" spans="6:6">
      <c r="F3654" s="120"/>
    </row>
    <row r="3655" spans="6:6">
      <c r="F3655" s="120"/>
    </row>
    <row r="3656" spans="6:6">
      <c r="F3656" s="120"/>
    </row>
    <row r="3657" spans="6:6">
      <c r="F3657" s="120"/>
    </row>
    <row r="3658" spans="6:6">
      <c r="F3658" s="120"/>
    </row>
    <row r="3659" spans="6:6">
      <c r="F3659" s="120"/>
    </row>
    <row r="3660" spans="6:6">
      <c r="F3660" s="120"/>
    </row>
    <row r="3661" spans="6:6">
      <c r="F3661" s="120"/>
    </row>
    <row r="3662" spans="6:6">
      <c r="F3662" s="120"/>
    </row>
    <row r="3663" spans="6:6">
      <c r="F3663" s="120"/>
    </row>
    <row r="3664" spans="6:6">
      <c r="F3664" s="120"/>
    </row>
    <row r="3665" spans="6:6">
      <c r="F3665" s="120"/>
    </row>
    <row r="3666" spans="6:6">
      <c r="F3666" s="120"/>
    </row>
    <row r="3667" spans="6:6">
      <c r="F3667" s="120"/>
    </row>
    <row r="3668" spans="6:6">
      <c r="F3668" s="120"/>
    </row>
    <row r="3669" spans="6:6">
      <c r="F3669" s="120"/>
    </row>
    <row r="3670" spans="6:6">
      <c r="F3670" s="120"/>
    </row>
    <row r="3671" spans="6:6">
      <c r="F3671" s="120"/>
    </row>
    <row r="3672" spans="6:6">
      <c r="F3672" s="120"/>
    </row>
    <row r="3673" spans="6:6">
      <c r="F3673" s="120"/>
    </row>
    <row r="3674" spans="6:6">
      <c r="F3674" s="120"/>
    </row>
    <row r="3675" spans="6:6">
      <c r="F3675" s="120"/>
    </row>
    <row r="3676" spans="6:6">
      <c r="F3676" s="120"/>
    </row>
    <row r="3677" spans="6:6">
      <c r="F3677" s="120"/>
    </row>
    <row r="3678" spans="6:6">
      <c r="F3678" s="120"/>
    </row>
    <row r="3679" spans="6:6">
      <c r="F3679" s="120"/>
    </row>
    <row r="3680" spans="6:6">
      <c r="F3680" s="120"/>
    </row>
    <row r="3681" spans="6:6">
      <c r="F3681" s="120"/>
    </row>
    <row r="3682" spans="6:6">
      <c r="F3682" s="120"/>
    </row>
    <row r="3683" spans="6:6">
      <c r="F3683" s="120"/>
    </row>
    <row r="3684" spans="6:6">
      <c r="F3684" s="120"/>
    </row>
    <row r="3685" spans="6:6">
      <c r="F3685" s="120"/>
    </row>
    <row r="3686" spans="6:6">
      <c r="F3686" s="120"/>
    </row>
    <row r="3687" spans="6:6">
      <c r="F3687" s="120"/>
    </row>
    <row r="3688" spans="6:6">
      <c r="F3688" s="120"/>
    </row>
    <row r="3689" spans="6:6">
      <c r="F3689" s="120"/>
    </row>
    <row r="3690" spans="6:6">
      <c r="F3690" s="120"/>
    </row>
    <row r="3691" spans="6:6">
      <c r="F3691" s="120"/>
    </row>
    <row r="3692" spans="6:6">
      <c r="F3692" s="120"/>
    </row>
    <row r="3693" spans="6:6">
      <c r="F3693" s="120"/>
    </row>
    <row r="3694" spans="6:6">
      <c r="F3694" s="120"/>
    </row>
    <row r="3695" spans="6:6">
      <c r="F3695" s="120"/>
    </row>
    <row r="3696" spans="6:6">
      <c r="F3696" s="120"/>
    </row>
    <row r="3697" spans="6:6">
      <c r="F3697" s="120"/>
    </row>
    <row r="3698" spans="6:6">
      <c r="F3698" s="120"/>
    </row>
    <row r="3699" spans="6:6">
      <c r="F3699" s="120"/>
    </row>
    <row r="3700" spans="6:6">
      <c r="F3700" s="120"/>
    </row>
    <row r="3701" spans="6:6">
      <c r="F3701" s="120"/>
    </row>
    <row r="3702" spans="6:6">
      <c r="F3702" s="120"/>
    </row>
    <row r="3703" spans="6:6">
      <c r="F3703" s="120"/>
    </row>
    <row r="3704" spans="6:6">
      <c r="F3704" s="120"/>
    </row>
    <row r="3705" spans="6:6">
      <c r="F3705" s="120"/>
    </row>
    <row r="3706" spans="6:6">
      <c r="F3706" s="120"/>
    </row>
    <row r="3707" spans="6:6">
      <c r="F3707" s="120"/>
    </row>
    <row r="3708" spans="6:6">
      <c r="F3708" s="120"/>
    </row>
    <row r="3709" spans="6:6">
      <c r="F3709" s="120"/>
    </row>
    <row r="3710" spans="6:6">
      <c r="F3710" s="120"/>
    </row>
    <row r="3711" spans="6:6">
      <c r="F3711" s="120"/>
    </row>
    <row r="3712" spans="6:6">
      <c r="F3712" s="120"/>
    </row>
    <row r="3713" spans="6:6">
      <c r="F3713" s="120"/>
    </row>
    <row r="3714" spans="6:6">
      <c r="F3714" s="120"/>
    </row>
    <row r="3715" spans="6:6">
      <c r="F3715" s="120"/>
    </row>
    <row r="3716" spans="6:6">
      <c r="F3716" s="120"/>
    </row>
    <row r="3717" spans="6:6">
      <c r="F3717" s="120"/>
    </row>
    <row r="3718" spans="6:6">
      <c r="F3718" s="120"/>
    </row>
    <row r="3719" spans="6:6">
      <c r="F3719" s="120"/>
    </row>
    <row r="3720" spans="6:6">
      <c r="F3720" s="120"/>
    </row>
    <row r="3721" spans="6:6">
      <c r="F3721" s="120"/>
    </row>
    <row r="3722" spans="6:6">
      <c r="F3722" s="120"/>
    </row>
    <row r="3723" spans="6:6">
      <c r="F3723" s="120"/>
    </row>
    <row r="3724" spans="6:6">
      <c r="F3724" s="120"/>
    </row>
    <row r="3725" spans="6:6">
      <c r="F3725" s="120"/>
    </row>
    <row r="3726" spans="6:6">
      <c r="F3726" s="120"/>
    </row>
    <row r="3727" spans="6:6">
      <c r="F3727" s="120"/>
    </row>
    <row r="3728" spans="6:6">
      <c r="F3728" s="120"/>
    </row>
    <row r="3729" spans="6:6">
      <c r="F3729" s="120"/>
    </row>
    <row r="3730" spans="6:6">
      <c r="F3730" s="120"/>
    </row>
    <row r="3731" spans="6:6">
      <c r="F3731" s="120"/>
    </row>
    <row r="3732" spans="6:6">
      <c r="F3732" s="120"/>
    </row>
    <row r="3733" spans="6:6">
      <c r="F3733" s="120"/>
    </row>
    <row r="3734" spans="6:6">
      <c r="F3734" s="120"/>
    </row>
    <row r="3735" spans="6:6">
      <c r="F3735" s="120"/>
    </row>
    <row r="3736" spans="6:6">
      <c r="F3736" s="120"/>
    </row>
    <row r="3737" spans="6:6">
      <c r="F3737" s="120"/>
    </row>
    <row r="3738" spans="6:6">
      <c r="F3738" s="120"/>
    </row>
    <row r="3739" spans="6:6">
      <c r="F3739" s="120"/>
    </row>
    <row r="3740" spans="6:6">
      <c r="F3740" s="120"/>
    </row>
    <row r="3741" spans="6:6">
      <c r="F3741" s="120"/>
    </row>
    <row r="3742" spans="6:6">
      <c r="F3742" s="120"/>
    </row>
    <row r="3743" spans="6:6">
      <c r="F3743" s="120"/>
    </row>
    <row r="3744" spans="6:6">
      <c r="F3744" s="120"/>
    </row>
    <row r="3745" spans="6:6">
      <c r="F3745" s="120"/>
    </row>
    <row r="3746" spans="6:6">
      <c r="F3746" s="120"/>
    </row>
    <row r="3747" spans="6:6">
      <c r="F3747" s="120"/>
    </row>
    <row r="3748" spans="6:6">
      <c r="F3748" s="120"/>
    </row>
    <row r="3749" spans="6:6">
      <c r="F3749" s="120"/>
    </row>
    <row r="3750" spans="6:6">
      <c r="F3750" s="120"/>
    </row>
    <row r="3751" spans="6:6">
      <c r="F3751" s="120"/>
    </row>
    <row r="3752" spans="6:6">
      <c r="F3752" s="120"/>
    </row>
    <row r="3753" spans="6:6">
      <c r="F3753" s="120"/>
    </row>
    <row r="3754" spans="6:6">
      <c r="F3754" s="120"/>
    </row>
    <row r="3755" spans="6:6">
      <c r="F3755" s="120"/>
    </row>
    <row r="3756" spans="6:6">
      <c r="F3756" s="120"/>
    </row>
    <row r="3757" spans="6:6">
      <c r="F3757" s="120"/>
    </row>
    <row r="3758" spans="6:6">
      <c r="F3758" s="120"/>
    </row>
    <row r="3759" spans="6:6">
      <c r="F3759" s="120"/>
    </row>
    <row r="3760" spans="6:6">
      <c r="F3760" s="120"/>
    </row>
    <row r="3761" spans="6:6">
      <c r="F3761" s="120"/>
    </row>
    <row r="3762" spans="6:6">
      <c r="F3762" s="120"/>
    </row>
    <row r="3763" spans="6:6">
      <c r="F3763" s="120"/>
    </row>
    <row r="3764" spans="6:6">
      <c r="F3764" s="120"/>
    </row>
    <row r="3765" spans="6:6">
      <c r="F3765" s="120"/>
    </row>
    <row r="3766" spans="6:6">
      <c r="F3766" s="120"/>
    </row>
    <row r="3767" spans="6:6">
      <c r="F3767" s="120"/>
    </row>
    <row r="3768" spans="6:6">
      <c r="F3768" s="120"/>
    </row>
    <row r="3769" spans="6:6">
      <c r="F3769" s="120"/>
    </row>
    <row r="3770" spans="6:6">
      <c r="F3770" s="120"/>
    </row>
    <row r="3771" spans="6:6">
      <c r="F3771" s="120"/>
    </row>
    <row r="3772" spans="6:6">
      <c r="F3772" s="120"/>
    </row>
    <row r="3773" spans="6:6">
      <c r="F3773" s="120"/>
    </row>
    <row r="3774" spans="6:6">
      <c r="F3774" s="120"/>
    </row>
    <row r="3775" spans="6:6">
      <c r="F3775" s="120"/>
    </row>
    <row r="3776" spans="6:6">
      <c r="F3776" s="120"/>
    </row>
    <row r="3777" spans="6:6">
      <c r="F3777" s="120"/>
    </row>
    <row r="3778" spans="6:6">
      <c r="F3778" s="120"/>
    </row>
    <row r="3779" spans="6:6">
      <c r="F3779" s="120"/>
    </row>
    <row r="3780" spans="6:6">
      <c r="F3780" s="120"/>
    </row>
    <row r="3781" spans="6:6">
      <c r="F3781" s="120"/>
    </row>
    <row r="3782" spans="6:6">
      <c r="F3782" s="120"/>
    </row>
    <row r="3783" spans="6:6">
      <c r="F3783" s="120"/>
    </row>
    <row r="3784" spans="6:6">
      <c r="F3784" s="120"/>
    </row>
    <row r="3785" spans="6:6">
      <c r="F3785" s="120"/>
    </row>
    <row r="3786" spans="6:6">
      <c r="F3786" s="120"/>
    </row>
    <row r="3787" spans="6:6">
      <c r="F3787" s="120"/>
    </row>
    <row r="3788" spans="6:6">
      <c r="F3788" s="120"/>
    </row>
    <row r="3789" spans="6:6">
      <c r="F3789" s="120"/>
    </row>
    <row r="3790" spans="6:6">
      <c r="F3790" s="120"/>
    </row>
    <row r="3791" spans="6:6">
      <c r="F3791" s="120"/>
    </row>
    <row r="3792" spans="6:6">
      <c r="F3792" s="120"/>
    </row>
    <row r="3793" spans="6:6">
      <c r="F3793" s="120"/>
    </row>
    <row r="3794" spans="6:6">
      <c r="F3794" s="120"/>
    </row>
    <row r="3795" spans="6:6">
      <c r="F3795" s="120"/>
    </row>
    <row r="3796" spans="6:6">
      <c r="F3796" s="120"/>
    </row>
    <row r="3797" spans="6:6">
      <c r="F3797" s="120"/>
    </row>
    <row r="3798" spans="6:6">
      <c r="F3798" s="120"/>
    </row>
    <row r="3799" spans="6:6">
      <c r="F3799" s="120"/>
    </row>
    <row r="3800" spans="6:6">
      <c r="F3800" s="120"/>
    </row>
    <row r="3801" spans="6:6">
      <c r="F3801" s="120"/>
    </row>
    <row r="3802" spans="6:6">
      <c r="F3802" s="120"/>
    </row>
    <row r="3803" spans="6:6">
      <c r="F3803" s="120"/>
    </row>
    <row r="3804" spans="6:6">
      <c r="F3804" s="120"/>
    </row>
    <row r="3805" spans="6:6">
      <c r="F3805" s="120"/>
    </row>
    <row r="3806" spans="6:6">
      <c r="F3806" s="120"/>
    </row>
    <row r="3807" spans="6:6">
      <c r="F3807" s="120"/>
    </row>
    <row r="3808" spans="6:6">
      <c r="F3808" s="120"/>
    </row>
    <row r="3809" spans="6:6">
      <c r="F3809" s="120"/>
    </row>
    <row r="3810" spans="6:6">
      <c r="F3810" s="120"/>
    </row>
    <row r="3811" spans="6:6">
      <c r="F3811" s="120"/>
    </row>
    <row r="3812" spans="6:6">
      <c r="F3812" s="120"/>
    </row>
    <row r="3813" spans="6:6">
      <c r="F3813" s="120"/>
    </row>
    <row r="3814" spans="6:6">
      <c r="F3814" s="120"/>
    </row>
    <row r="3815" spans="6:6">
      <c r="F3815" s="120"/>
    </row>
    <row r="3816" spans="6:6">
      <c r="F3816" s="120"/>
    </row>
    <row r="3817" spans="6:6">
      <c r="F3817" s="120"/>
    </row>
    <row r="3818" spans="6:6">
      <c r="F3818" s="120"/>
    </row>
    <row r="3819" spans="6:6">
      <c r="F3819" s="120"/>
    </row>
    <row r="3820" spans="6:6">
      <c r="F3820" s="120"/>
    </row>
    <row r="3821" spans="6:6">
      <c r="F3821" s="120"/>
    </row>
    <row r="3822" spans="6:6">
      <c r="F3822" s="120"/>
    </row>
    <row r="3823" spans="6:6">
      <c r="F3823" s="120"/>
    </row>
    <row r="3824" spans="6:6">
      <c r="F3824" s="120"/>
    </row>
    <row r="3825" spans="6:6">
      <c r="F3825" s="120"/>
    </row>
    <row r="3826" spans="6:6">
      <c r="F3826" s="120"/>
    </row>
    <row r="3827" spans="6:6">
      <c r="F3827" s="120"/>
    </row>
    <row r="3828" spans="6:6">
      <c r="F3828" s="120"/>
    </row>
    <row r="3829" spans="6:6">
      <c r="F3829" s="120"/>
    </row>
    <row r="3830" spans="6:6">
      <c r="F3830" s="120"/>
    </row>
    <row r="3831" spans="6:6">
      <c r="F3831" s="120"/>
    </row>
    <row r="3832" spans="6:6">
      <c r="F3832" s="120"/>
    </row>
    <row r="3833" spans="6:6">
      <c r="F3833" s="120"/>
    </row>
    <row r="3834" spans="6:6">
      <c r="F3834" s="120"/>
    </row>
    <row r="3835" spans="6:6">
      <c r="F3835" s="120"/>
    </row>
    <row r="3836" spans="6:6">
      <c r="F3836" s="120"/>
    </row>
    <row r="3837" spans="6:6">
      <c r="F3837" s="120"/>
    </row>
    <row r="3838" spans="6:6">
      <c r="F3838" s="120"/>
    </row>
    <row r="3839" spans="6:6">
      <c r="F3839" s="120"/>
    </row>
    <row r="3840" spans="6:6">
      <c r="F3840" s="120"/>
    </row>
    <row r="3841" spans="6:6">
      <c r="F3841" s="120"/>
    </row>
    <row r="3842" spans="6:6">
      <c r="F3842" s="120"/>
    </row>
    <row r="3843" spans="6:6">
      <c r="F3843" s="120"/>
    </row>
    <row r="3844" spans="6:6">
      <c r="F3844" s="120"/>
    </row>
    <row r="3845" spans="6:6">
      <c r="F3845" s="120"/>
    </row>
    <row r="3846" spans="6:6">
      <c r="F3846" s="120"/>
    </row>
    <row r="3847" spans="6:6">
      <c r="F3847" s="120"/>
    </row>
    <row r="3848" spans="6:6">
      <c r="F3848" s="120"/>
    </row>
    <row r="3849" spans="6:6">
      <c r="F3849" s="120"/>
    </row>
    <row r="3850" spans="6:6">
      <c r="F3850" s="120"/>
    </row>
    <row r="3851" spans="6:6">
      <c r="F3851" s="120"/>
    </row>
    <row r="3852" spans="6:6">
      <c r="F3852" s="120"/>
    </row>
    <row r="3853" spans="6:6">
      <c r="F3853" s="120"/>
    </row>
    <row r="3854" spans="6:6">
      <c r="F3854" s="120"/>
    </row>
    <row r="3855" spans="6:6">
      <c r="F3855" s="120"/>
    </row>
    <row r="3856" spans="6:6">
      <c r="F3856" s="120"/>
    </row>
    <row r="3857" spans="6:6">
      <c r="F3857" s="120"/>
    </row>
    <row r="3858" spans="6:6">
      <c r="F3858" s="120"/>
    </row>
    <row r="3859" spans="6:6">
      <c r="F3859" s="120"/>
    </row>
    <row r="3860" spans="6:6">
      <c r="F3860" s="120"/>
    </row>
    <row r="3861" spans="6:6">
      <c r="F3861" s="120"/>
    </row>
    <row r="3862" spans="6:6">
      <c r="F3862" s="120"/>
    </row>
    <row r="3863" spans="6:6">
      <c r="F3863" s="120"/>
    </row>
    <row r="3864" spans="6:6">
      <c r="F3864" s="120"/>
    </row>
    <row r="3865" spans="6:6">
      <c r="F3865" s="120"/>
    </row>
    <row r="3866" spans="6:6">
      <c r="F3866" s="120"/>
    </row>
    <row r="3867" spans="6:6">
      <c r="F3867" s="120"/>
    </row>
    <row r="3868" spans="6:6">
      <c r="F3868" s="120"/>
    </row>
    <row r="3869" spans="6:6">
      <c r="F3869" s="120"/>
    </row>
    <row r="3870" spans="6:6">
      <c r="F3870" s="120"/>
    </row>
    <row r="3871" spans="6:6">
      <c r="F3871" s="120"/>
    </row>
    <row r="3872" spans="6:6">
      <c r="F3872" s="120"/>
    </row>
    <row r="3873" spans="6:6">
      <c r="F3873" s="120"/>
    </row>
    <row r="3874" spans="6:6">
      <c r="F3874" s="120"/>
    </row>
    <row r="3875" spans="6:6">
      <c r="F3875" s="120"/>
    </row>
    <row r="3876" spans="6:6">
      <c r="F3876" s="120"/>
    </row>
    <row r="3877" spans="6:6">
      <c r="F3877" s="120"/>
    </row>
    <row r="3878" spans="6:6">
      <c r="F3878" s="120"/>
    </row>
    <row r="3879" spans="6:6">
      <c r="F3879" s="120"/>
    </row>
    <row r="3880" spans="6:6">
      <c r="F3880" s="120"/>
    </row>
    <row r="3881" spans="6:6">
      <c r="F3881" s="120"/>
    </row>
    <row r="3882" spans="6:6">
      <c r="F3882" s="120"/>
    </row>
    <row r="3883" spans="6:6">
      <c r="F3883" s="120"/>
    </row>
    <row r="3884" spans="6:6">
      <c r="F3884" s="120"/>
    </row>
    <row r="3885" spans="6:6">
      <c r="F3885" s="120"/>
    </row>
    <row r="3886" spans="6:6">
      <c r="F3886" s="120"/>
    </row>
    <row r="3887" spans="6:6">
      <c r="F3887" s="120"/>
    </row>
    <row r="3888" spans="6:6">
      <c r="F3888" s="120"/>
    </row>
    <row r="3889" spans="6:6">
      <c r="F3889" s="120"/>
    </row>
    <row r="3890" spans="6:6">
      <c r="F3890" s="120"/>
    </row>
    <row r="3891" spans="6:6">
      <c r="F3891" s="120"/>
    </row>
    <row r="3892" spans="6:6">
      <c r="F3892" s="120"/>
    </row>
    <row r="3893" spans="6:6">
      <c r="F3893" s="120"/>
    </row>
    <row r="3894" spans="6:6">
      <c r="F3894" s="120"/>
    </row>
    <row r="3895" spans="6:6">
      <c r="F3895" s="120"/>
    </row>
    <row r="3896" spans="6:6">
      <c r="F3896" s="120"/>
    </row>
    <row r="3897" spans="6:6">
      <c r="F3897" s="120"/>
    </row>
    <row r="3898" spans="6:6">
      <c r="F3898" s="120"/>
    </row>
    <row r="3899" spans="6:6">
      <c r="F3899" s="120"/>
    </row>
    <row r="3900" spans="6:6">
      <c r="F3900" s="120"/>
    </row>
    <row r="3901" spans="6:6">
      <c r="F3901" s="120"/>
    </row>
    <row r="3902" spans="6:6">
      <c r="F3902" s="120"/>
    </row>
    <row r="3903" spans="6:6">
      <c r="F3903" s="120"/>
    </row>
    <row r="3904" spans="6:6">
      <c r="F3904" s="120"/>
    </row>
    <row r="3905" spans="6:6">
      <c r="F3905" s="120"/>
    </row>
    <row r="3906" spans="6:6">
      <c r="F3906" s="120"/>
    </row>
    <row r="3907" spans="6:6">
      <c r="F3907" s="120"/>
    </row>
    <row r="3908" spans="6:6">
      <c r="F3908" s="120"/>
    </row>
    <row r="3909" spans="6:6">
      <c r="F3909" s="120"/>
    </row>
    <row r="3910" spans="6:6">
      <c r="F3910" s="120"/>
    </row>
    <row r="3911" spans="6:6">
      <c r="F3911" s="120"/>
    </row>
    <row r="3912" spans="6:6">
      <c r="F3912" s="120"/>
    </row>
    <row r="3913" spans="6:6">
      <c r="F3913" s="120"/>
    </row>
    <row r="3914" spans="6:6">
      <c r="F3914" s="120"/>
    </row>
    <row r="3915" spans="6:6">
      <c r="F3915" s="120"/>
    </row>
    <row r="3916" spans="6:6">
      <c r="F3916" s="120"/>
    </row>
    <row r="3917" spans="6:6">
      <c r="F3917" s="120"/>
    </row>
    <row r="3918" spans="6:6">
      <c r="F3918" s="120"/>
    </row>
    <row r="3919" spans="6:6">
      <c r="F3919" s="120"/>
    </row>
    <row r="3920" spans="6:6">
      <c r="F3920" s="120"/>
    </row>
    <row r="3921" spans="6:6">
      <c r="F3921" s="120"/>
    </row>
    <row r="3922" spans="6:6">
      <c r="F3922" s="120"/>
    </row>
    <row r="3923" spans="6:6">
      <c r="F3923" s="120"/>
    </row>
    <row r="3924" spans="6:6">
      <c r="F3924" s="120"/>
    </row>
    <row r="3925" spans="6:6">
      <c r="F3925" s="120"/>
    </row>
    <row r="3926" spans="6:6">
      <c r="F3926" s="120"/>
    </row>
    <row r="3927" spans="6:6">
      <c r="F3927" s="120"/>
    </row>
    <row r="3928" spans="6:6">
      <c r="F3928" s="120"/>
    </row>
    <row r="3929" spans="6:6">
      <c r="F3929" s="120"/>
    </row>
    <row r="3930" spans="6:6">
      <c r="F3930" s="120"/>
    </row>
    <row r="3931" spans="6:6">
      <c r="F3931" s="120"/>
    </row>
    <row r="3932" spans="6:6">
      <c r="F3932" s="120"/>
    </row>
    <row r="3933" spans="6:6">
      <c r="F3933" s="120"/>
    </row>
    <row r="3934" spans="6:6">
      <c r="F3934" s="120"/>
    </row>
    <row r="3935" spans="6:6">
      <c r="F3935" s="120"/>
    </row>
    <row r="3936" spans="6:6">
      <c r="F3936" s="120"/>
    </row>
    <row r="3937" spans="6:6">
      <c r="F3937" s="120"/>
    </row>
    <row r="3938" spans="6:6">
      <c r="F3938" s="120"/>
    </row>
    <row r="3939" spans="6:6">
      <c r="F3939" s="120"/>
    </row>
    <row r="3940" spans="6:6">
      <c r="F3940" s="120"/>
    </row>
    <row r="3941" spans="6:6">
      <c r="F3941" s="120"/>
    </row>
    <row r="3942" spans="6:6">
      <c r="F3942" s="120"/>
    </row>
    <row r="3943" spans="6:6">
      <c r="F3943" s="120"/>
    </row>
    <row r="3944" spans="6:6">
      <c r="F3944" s="120"/>
    </row>
    <row r="3945" spans="6:6">
      <c r="F3945" s="120"/>
    </row>
    <row r="3946" spans="6:6">
      <c r="F3946" s="120"/>
    </row>
    <row r="3947" spans="6:6">
      <c r="F3947" s="120"/>
    </row>
    <row r="3948" spans="6:6">
      <c r="F3948" s="120"/>
    </row>
    <row r="3949" spans="6:6">
      <c r="F3949" s="120"/>
    </row>
    <row r="3950" spans="6:6">
      <c r="F3950" s="120"/>
    </row>
    <row r="3951" spans="6:6">
      <c r="F3951" s="120"/>
    </row>
    <row r="3952" spans="6:6">
      <c r="F3952" s="120"/>
    </row>
    <row r="3953" spans="6:6">
      <c r="F3953" s="120"/>
    </row>
    <row r="3954" spans="6:6">
      <c r="F3954" s="120"/>
    </row>
    <row r="3955" spans="6:6">
      <c r="F3955" s="120"/>
    </row>
    <row r="3956" spans="6:6">
      <c r="F3956" s="120"/>
    </row>
    <row r="3957" spans="6:6">
      <c r="F3957" s="120"/>
    </row>
    <row r="3958" spans="6:6">
      <c r="F3958" s="120"/>
    </row>
    <row r="3959" spans="6:6">
      <c r="F3959" s="120"/>
    </row>
    <row r="3960" spans="6:6">
      <c r="F3960" s="120"/>
    </row>
    <row r="3961" spans="6:6">
      <c r="F3961" s="120"/>
    </row>
    <row r="3962" spans="6:6">
      <c r="F3962" s="120"/>
    </row>
    <row r="3963" spans="6:6">
      <c r="F3963" s="120"/>
    </row>
    <row r="3964" spans="6:6">
      <c r="F3964" s="120"/>
    </row>
    <row r="3965" spans="6:6">
      <c r="F3965" s="120"/>
    </row>
    <row r="3966" spans="6:6">
      <c r="F3966" s="120"/>
    </row>
    <row r="3967" spans="6:6">
      <c r="F3967" s="120"/>
    </row>
    <row r="3968" spans="6:6">
      <c r="F3968" s="120"/>
    </row>
    <row r="3969" spans="6:6">
      <c r="F3969" s="120"/>
    </row>
    <row r="3970" spans="6:6">
      <c r="F3970" s="120"/>
    </row>
    <row r="3971" spans="6:6">
      <c r="F3971" s="120"/>
    </row>
    <row r="3972" spans="6:6">
      <c r="F3972" s="120"/>
    </row>
    <row r="3973" spans="6:6">
      <c r="F3973" s="120"/>
    </row>
    <row r="3974" spans="6:6">
      <c r="F3974" s="120"/>
    </row>
    <row r="3975" spans="6:6">
      <c r="F3975" s="120"/>
    </row>
    <row r="3976" spans="6:6">
      <c r="F3976" s="120"/>
    </row>
    <row r="3977" spans="6:6">
      <c r="F3977" s="120"/>
    </row>
    <row r="3978" spans="6:6">
      <c r="F3978" s="120"/>
    </row>
    <row r="3979" spans="6:6">
      <c r="F3979" s="120"/>
    </row>
    <row r="3980" spans="6:6">
      <c r="F3980" s="120"/>
    </row>
    <row r="3981" spans="6:6">
      <c r="F3981" s="120"/>
    </row>
    <row r="3982" spans="6:6">
      <c r="F3982" s="120"/>
    </row>
    <row r="3983" spans="6:6">
      <c r="F3983" s="120"/>
    </row>
    <row r="3984" spans="6:6">
      <c r="F3984" s="120"/>
    </row>
    <row r="3985" spans="6:6">
      <c r="F3985" s="120"/>
    </row>
    <row r="3986" spans="6:6">
      <c r="F3986" s="120"/>
    </row>
    <row r="3987" spans="6:6">
      <c r="F3987" s="120"/>
    </row>
    <row r="3988" spans="6:6">
      <c r="F3988" s="120"/>
    </row>
    <row r="3989" spans="6:6">
      <c r="F3989" s="120"/>
    </row>
    <row r="3990" spans="6:6">
      <c r="F3990" s="120"/>
    </row>
    <row r="3991" spans="6:6">
      <c r="F3991" s="120"/>
    </row>
    <row r="3992" spans="6:6">
      <c r="F3992" s="120"/>
    </row>
    <row r="3993" spans="6:6">
      <c r="F3993" s="120"/>
    </row>
    <row r="3994" spans="6:6">
      <c r="F3994" s="120"/>
    </row>
    <row r="3995" spans="6:6">
      <c r="F3995" s="120"/>
    </row>
    <row r="3996" spans="6:6">
      <c r="F3996" s="120"/>
    </row>
    <row r="3997" spans="6:6">
      <c r="F3997" s="120"/>
    </row>
    <row r="3998" spans="6:6">
      <c r="F3998" s="120"/>
    </row>
    <row r="3999" spans="6:6">
      <c r="F3999" s="120"/>
    </row>
    <row r="4000" spans="6:6">
      <c r="F4000" s="120"/>
    </row>
    <row r="4001" spans="6:6">
      <c r="F4001" s="120"/>
    </row>
    <row r="4002" spans="6:6">
      <c r="F4002" s="120"/>
    </row>
    <row r="4003" spans="6:6">
      <c r="F4003" s="120"/>
    </row>
    <row r="4004" spans="6:6">
      <c r="F4004" s="120"/>
    </row>
    <row r="4005" spans="6:6">
      <c r="F4005" s="120"/>
    </row>
    <row r="4006" spans="6:6">
      <c r="F4006" s="120"/>
    </row>
    <row r="4007" spans="6:6">
      <c r="F4007" s="120"/>
    </row>
    <row r="4008" spans="6:6">
      <c r="F4008" s="120"/>
    </row>
    <row r="4009" spans="6:6">
      <c r="F4009" s="120"/>
    </row>
    <row r="4010" spans="6:6">
      <c r="F4010" s="120"/>
    </row>
    <row r="4011" spans="6:6">
      <c r="F4011" s="120"/>
    </row>
    <row r="4012" spans="6:6">
      <c r="F4012" s="120"/>
    </row>
    <row r="4013" spans="6:6">
      <c r="F4013" s="120"/>
    </row>
    <row r="4014" spans="6:6">
      <c r="F4014" s="120"/>
    </row>
    <row r="4015" spans="6:6">
      <c r="F4015" s="120"/>
    </row>
    <row r="4016" spans="6:6">
      <c r="F4016" s="120"/>
    </row>
    <row r="4017" spans="6:6">
      <c r="F4017" s="120"/>
    </row>
    <row r="4018" spans="6:6">
      <c r="F4018" s="120"/>
    </row>
    <row r="4019" spans="6:6">
      <c r="F4019" s="120"/>
    </row>
    <row r="4020" spans="6:6">
      <c r="F4020" s="120"/>
    </row>
    <row r="4021" spans="6:6">
      <c r="F4021" s="120"/>
    </row>
    <row r="4022" spans="6:6">
      <c r="F4022" s="120"/>
    </row>
    <row r="4023" spans="6:6">
      <c r="F4023" s="120"/>
    </row>
    <row r="4024" spans="6:6">
      <c r="F4024" s="120"/>
    </row>
    <row r="4025" spans="6:6">
      <c r="F4025" s="120"/>
    </row>
    <row r="4026" spans="6:6">
      <c r="F4026" s="120"/>
    </row>
    <row r="4027" spans="6:6">
      <c r="F4027" s="120"/>
    </row>
    <row r="4028" spans="6:6">
      <c r="F4028" s="120"/>
    </row>
    <row r="4029" spans="6:6">
      <c r="F4029" s="120"/>
    </row>
    <row r="4030" spans="6:6">
      <c r="F4030" s="120"/>
    </row>
    <row r="4031" spans="6:6">
      <c r="F4031" s="120"/>
    </row>
    <row r="4032" spans="6:6">
      <c r="F4032" s="120"/>
    </row>
    <row r="4033" spans="6:6">
      <c r="F4033" s="120"/>
    </row>
    <row r="4034" spans="6:6">
      <c r="F4034" s="120"/>
    </row>
    <row r="4035" spans="6:6">
      <c r="F4035" s="120"/>
    </row>
    <row r="4036" spans="6:6">
      <c r="F4036" s="120"/>
    </row>
    <row r="4037" spans="6:6">
      <c r="F4037" s="120"/>
    </row>
    <row r="4038" spans="6:6">
      <c r="F4038" s="120"/>
    </row>
    <row r="4039" spans="6:6">
      <c r="F4039" s="120"/>
    </row>
    <row r="4040" spans="6:6">
      <c r="F4040" s="120"/>
    </row>
    <row r="4041" spans="6:6">
      <c r="F4041" s="120"/>
    </row>
    <row r="4042" spans="6:6">
      <c r="F4042" s="120"/>
    </row>
    <row r="4043" spans="6:6">
      <c r="F4043" s="120"/>
    </row>
    <row r="4044" spans="6:6">
      <c r="F4044" s="120"/>
    </row>
    <row r="4045" spans="6:6">
      <c r="F4045" s="120"/>
    </row>
    <row r="4046" spans="6:6">
      <c r="F4046" s="120"/>
    </row>
    <row r="4047" spans="6:6">
      <c r="F4047" s="120"/>
    </row>
    <row r="4048" spans="6:6">
      <c r="F4048" s="120"/>
    </row>
    <row r="4049" spans="6:6">
      <c r="F4049" s="120"/>
    </row>
    <row r="4050" spans="6:6">
      <c r="F4050" s="120"/>
    </row>
    <row r="4051" spans="6:6">
      <c r="F4051" s="120"/>
    </row>
    <row r="4052" spans="6:6">
      <c r="F4052" s="120"/>
    </row>
    <row r="4053" spans="6:6">
      <c r="F4053" s="120"/>
    </row>
    <row r="4054" spans="6:6">
      <c r="F4054" s="120"/>
    </row>
    <row r="4055" spans="6:6">
      <c r="F4055" s="120"/>
    </row>
    <row r="4056" spans="6:6">
      <c r="F4056" s="120"/>
    </row>
    <row r="4057" spans="6:6">
      <c r="F4057" s="120"/>
    </row>
    <row r="4058" spans="6:6">
      <c r="F4058" s="120"/>
    </row>
    <row r="4059" spans="6:6">
      <c r="F4059" s="120"/>
    </row>
    <row r="4060" spans="6:6">
      <c r="F4060" s="120"/>
    </row>
    <row r="4061" spans="6:6">
      <c r="F4061" s="120"/>
    </row>
    <row r="4062" spans="6:6">
      <c r="F4062" s="120"/>
    </row>
    <row r="4063" spans="6:6">
      <c r="F4063" s="120"/>
    </row>
    <row r="4064" spans="6:6">
      <c r="F4064" s="120"/>
    </row>
    <row r="4065" spans="6:6">
      <c r="F4065" s="120"/>
    </row>
    <row r="4066" spans="6:6">
      <c r="F4066" s="120"/>
    </row>
    <row r="4067" spans="6:6">
      <c r="F4067" s="120"/>
    </row>
    <row r="4068" spans="6:6">
      <c r="F4068" s="120"/>
    </row>
    <row r="4069" spans="6:6">
      <c r="F4069" s="120"/>
    </row>
    <row r="4070" spans="6:6">
      <c r="F4070" s="120"/>
    </row>
    <row r="4071" spans="6:6">
      <c r="F4071" s="120"/>
    </row>
    <row r="4072" spans="6:6">
      <c r="F4072" s="120"/>
    </row>
    <row r="4073" spans="6:6">
      <c r="F4073" s="120"/>
    </row>
    <row r="4074" spans="6:6">
      <c r="F4074" s="120"/>
    </row>
    <row r="4075" spans="6:6">
      <c r="F4075" s="120"/>
    </row>
    <row r="4076" spans="6:6">
      <c r="F4076" s="120"/>
    </row>
    <row r="4077" spans="6:6">
      <c r="F4077" s="120"/>
    </row>
    <row r="4078" spans="6:6">
      <c r="F4078" s="120"/>
    </row>
    <row r="4079" spans="6:6">
      <c r="F4079" s="120"/>
    </row>
    <row r="4080" spans="6:6">
      <c r="F4080" s="120"/>
    </row>
    <row r="4081" spans="6:6">
      <c r="F4081" s="120"/>
    </row>
    <row r="4082" spans="6:6">
      <c r="F4082" s="120"/>
    </row>
    <row r="4083" spans="6:6">
      <c r="F4083" s="120"/>
    </row>
    <row r="4084" spans="6:6">
      <c r="F4084" s="120"/>
    </row>
    <row r="4085" spans="6:6">
      <c r="F4085" s="120"/>
    </row>
    <row r="4086" spans="6:6">
      <c r="F4086" s="120"/>
    </row>
    <row r="4087" spans="6:6">
      <c r="F4087" s="120"/>
    </row>
    <row r="4088" spans="6:6">
      <c r="F4088" s="120"/>
    </row>
    <row r="4089" spans="6:6">
      <c r="F4089" s="120"/>
    </row>
    <row r="4090" spans="6:6">
      <c r="F4090" s="120"/>
    </row>
    <row r="4091" spans="6:6">
      <c r="F4091" s="120"/>
    </row>
    <row r="4092" spans="6:6">
      <c r="F4092" s="120"/>
    </row>
    <row r="4093" spans="6:6">
      <c r="F4093" s="120"/>
    </row>
    <row r="4094" spans="6:6">
      <c r="F4094" s="120"/>
    </row>
    <row r="4095" spans="6:6">
      <c r="F4095" s="120"/>
    </row>
    <row r="4096" spans="6:6">
      <c r="F4096" s="120"/>
    </row>
    <row r="4097" spans="6:6">
      <c r="F4097" s="120"/>
    </row>
    <row r="4098" spans="6:6">
      <c r="F4098" s="120"/>
    </row>
    <row r="4099" spans="6:6">
      <c r="F4099" s="120"/>
    </row>
    <row r="4100" spans="6:6">
      <c r="F4100" s="120"/>
    </row>
    <row r="4101" spans="6:6">
      <c r="F4101" s="120"/>
    </row>
    <row r="4102" spans="6:6">
      <c r="F4102" s="120"/>
    </row>
    <row r="4103" spans="6:6">
      <c r="F4103" s="120"/>
    </row>
    <row r="4104" spans="6:6">
      <c r="F4104" s="120"/>
    </row>
    <row r="4105" spans="6:6">
      <c r="F4105" s="120"/>
    </row>
    <row r="4106" spans="6:6">
      <c r="F4106" s="120"/>
    </row>
    <row r="4107" spans="6:6">
      <c r="F4107" s="120"/>
    </row>
    <row r="4108" spans="6:6">
      <c r="F4108" s="120"/>
    </row>
    <row r="4109" spans="6:6">
      <c r="F4109" s="120"/>
    </row>
    <row r="4110" spans="6:6">
      <c r="F4110" s="120"/>
    </row>
    <row r="4111" spans="6:6">
      <c r="F4111" s="120"/>
    </row>
    <row r="4112" spans="6:6">
      <c r="F4112" s="120"/>
    </row>
    <row r="4113" spans="6:6">
      <c r="F4113" s="120"/>
    </row>
    <row r="4114" spans="6:6">
      <c r="F4114" s="120"/>
    </row>
    <row r="4115" spans="6:6">
      <c r="F4115" s="120"/>
    </row>
    <row r="4116" spans="6:6">
      <c r="F4116" s="120"/>
    </row>
    <row r="4117" spans="6:6">
      <c r="F4117" s="120"/>
    </row>
    <row r="4118" spans="6:6">
      <c r="F4118" s="120"/>
    </row>
    <row r="4119" spans="6:6">
      <c r="F4119" s="120"/>
    </row>
    <row r="4120" spans="6:6">
      <c r="F4120" s="120"/>
    </row>
    <row r="4121" spans="6:6">
      <c r="F4121" s="120"/>
    </row>
    <row r="4122" spans="6:6">
      <c r="F4122" s="120"/>
    </row>
    <row r="4123" spans="6:6">
      <c r="F4123" s="120"/>
    </row>
    <row r="4124" spans="6:6">
      <c r="F4124" s="120"/>
    </row>
    <row r="4125" spans="6:6">
      <c r="F4125" s="120"/>
    </row>
    <row r="4126" spans="6:6">
      <c r="F4126" s="120"/>
    </row>
    <row r="4127" spans="6:6">
      <c r="F4127" s="120"/>
    </row>
    <row r="4128" spans="6:6">
      <c r="F4128" s="120"/>
    </row>
    <row r="4129" spans="6:6">
      <c r="F4129" s="120"/>
    </row>
    <row r="4130" spans="6:6">
      <c r="F4130" s="120"/>
    </row>
    <row r="4131" spans="6:6">
      <c r="F4131" s="120"/>
    </row>
    <row r="4132" spans="6:6">
      <c r="F4132" s="120"/>
    </row>
    <row r="4133" spans="6:6">
      <c r="F4133" s="120"/>
    </row>
    <row r="4134" spans="6:6">
      <c r="F4134" s="120"/>
    </row>
    <row r="4135" spans="6:6">
      <c r="F4135" s="120"/>
    </row>
    <row r="4136" spans="6:6">
      <c r="F4136" s="120"/>
    </row>
    <row r="4137" spans="6:6">
      <c r="F4137" s="120"/>
    </row>
    <row r="4138" spans="6:6">
      <c r="F4138" s="120"/>
    </row>
    <row r="4139" spans="6:6">
      <c r="F4139" s="120"/>
    </row>
    <row r="4140" spans="6:6">
      <c r="F4140" s="120"/>
    </row>
    <row r="4141" spans="6:6">
      <c r="F4141" s="120"/>
    </row>
    <row r="4142" spans="6:6">
      <c r="F4142" s="120"/>
    </row>
    <row r="4143" spans="6:6">
      <c r="F4143" s="120"/>
    </row>
    <row r="4144" spans="6:6">
      <c r="F4144" s="120"/>
    </row>
    <row r="4145" spans="6:6">
      <c r="F4145" s="120"/>
    </row>
    <row r="4146" spans="6:6">
      <c r="F4146" s="120"/>
    </row>
    <row r="4147" spans="6:6">
      <c r="F4147" s="120"/>
    </row>
    <row r="4148" spans="6:6">
      <c r="F4148" s="120"/>
    </row>
    <row r="4149" spans="6:6">
      <c r="F4149" s="120"/>
    </row>
    <row r="4150" spans="6:6">
      <c r="F4150" s="120"/>
    </row>
    <row r="4151" spans="6:6">
      <c r="F4151" s="120"/>
    </row>
    <row r="4152" spans="6:6">
      <c r="F4152" s="120"/>
    </row>
    <row r="4153" spans="6:6">
      <c r="F4153" s="120"/>
    </row>
    <row r="4154" spans="6:6">
      <c r="F4154" s="120"/>
    </row>
    <row r="4155" spans="6:6">
      <c r="F4155" s="120"/>
    </row>
    <row r="4156" spans="6:6">
      <c r="F4156" s="120"/>
    </row>
    <row r="4157" spans="6:6">
      <c r="F4157" s="120"/>
    </row>
    <row r="4158" spans="6:6">
      <c r="F4158" s="120"/>
    </row>
    <row r="4159" spans="6:6">
      <c r="F4159" s="120"/>
    </row>
    <row r="4160" spans="6:6">
      <c r="F4160" s="120"/>
    </row>
    <row r="4161" spans="6:6">
      <c r="F4161" s="120"/>
    </row>
    <row r="4162" spans="6:6">
      <c r="F4162" s="120"/>
    </row>
    <row r="4163" spans="6:6">
      <c r="F4163" s="120"/>
    </row>
    <row r="4164" spans="6:6">
      <c r="F4164" s="120"/>
    </row>
    <row r="4165" spans="6:6">
      <c r="F4165" s="120"/>
    </row>
    <row r="4166" spans="6:6">
      <c r="F4166" s="120"/>
    </row>
    <row r="4167" spans="6:6">
      <c r="F4167" s="120"/>
    </row>
    <row r="4168" spans="6:6">
      <c r="F4168" s="120"/>
    </row>
    <row r="4169" spans="6:6">
      <c r="F4169" s="120"/>
    </row>
    <row r="4170" spans="6:6">
      <c r="F4170" s="120"/>
    </row>
    <row r="4171" spans="6:6">
      <c r="F4171" s="120"/>
    </row>
    <row r="4172" spans="6:6">
      <c r="F4172" s="120"/>
    </row>
    <row r="4173" spans="6:6">
      <c r="F4173" s="120"/>
    </row>
    <row r="4174" spans="6:6">
      <c r="F4174" s="120"/>
    </row>
    <row r="4175" spans="6:6">
      <c r="F4175" s="120"/>
    </row>
    <row r="4176" spans="6:6">
      <c r="F4176" s="120"/>
    </row>
    <row r="4177" spans="6:6">
      <c r="F4177" s="120"/>
    </row>
    <row r="4178" spans="6:6">
      <c r="F4178" s="120"/>
    </row>
    <row r="4179" spans="6:6">
      <c r="F4179" s="120"/>
    </row>
    <row r="4180" spans="6:6">
      <c r="F4180" s="120"/>
    </row>
    <row r="4181" spans="6:6">
      <c r="F4181" s="120"/>
    </row>
    <row r="4182" spans="6:6">
      <c r="F4182" s="120"/>
    </row>
    <row r="4183" spans="6:6">
      <c r="F4183" s="120"/>
    </row>
    <row r="4184" spans="6:6">
      <c r="F4184" s="120"/>
    </row>
    <row r="4185" spans="6:6">
      <c r="F4185" s="120"/>
    </row>
    <row r="4186" spans="6:6">
      <c r="F4186" s="120"/>
    </row>
    <row r="4187" spans="6:6">
      <c r="F4187" s="120"/>
    </row>
    <row r="4188" spans="6:6">
      <c r="F4188" s="120"/>
    </row>
    <row r="4189" spans="6:6">
      <c r="F4189" s="120"/>
    </row>
    <row r="4190" spans="6:6">
      <c r="F4190" s="120"/>
    </row>
    <row r="4191" spans="6:6">
      <c r="F4191" s="120"/>
    </row>
    <row r="4192" spans="6:6">
      <c r="F4192" s="120"/>
    </row>
    <row r="4193" spans="6:6">
      <c r="F4193" s="120"/>
    </row>
    <row r="4194" spans="6:6">
      <c r="F4194" s="120"/>
    </row>
    <row r="4195" spans="6:6">
      <c r="F4195" s="120"/>
    </row>
    <row r="4196" spans="6:6">
      <c r="F4196" s="120"/>
    </row>
    <row r="4197" spans="6:6">
      <c r="F4197" s="120"/>
    </row>
    <row r="4198" spans="6:6">
      <c r="F4198" s="120"/>
    </row>
    <row r="4199" spans="6:6">
      <c r="F4199" s="120"/>
    </row>
    <row r="4200" spans="6:6">
      <c r="F4200" s="120"/>
    </row>
    <row r="4201" spans="6:6">
      <c r="F4201" s="120"/>
    </row>
    <row r="4202" spans="6:6">
      <c r="F4202" s="120"/>
    </row>
    <row r="4203" spans="6:6">
      <c r="F4203" s="120"/>
    </row>
    <row r="4204" spans="6:6">
      <c r="F4204" s="120"/>
    </row>
    <row r="4205" spans="6:6">
      <c r="F4205" s="120"/>
    </row>
    <row r="4206" spans="6:6">
      <c r="F4206" s="120"/>
    </row>
    <row r="4207" spans="6:6">
      <c r="F4207" s="120"/>
    </row>
    <row r="4208" spans="6:6">
      <c r="F4208" s="120"/>
    </row>
    <row r="4209" spans="6:6">
      <c r="F4209" s="120"/>
    </row>
    <row r="4210" spans="6:6">
      <c r="F4210" s="120"/>
    </row>
    <row r="4211" spans="6:6">
      <c r="F4211" s="120"/>
    </row>
    <row r="4212" spans="6:6">
      <c r="F4212" s="120"/>
    </row>
    <row r="4213" spans="6:6">
      <c r="F4213" s="120"/>
    </row>
    <row r="4214" spans="6:6">
      <c r="F4214" s="120"/>
    </row>
    <row r="4215" spans="6:6">
      <c r="F4215" s="120"/>
    </row>
    <row r="4216" spans="6:6">
      <c r="F4216" s="120"/>
    </row>
    <row r="4217" spans="6:6">
      <c r="F4217" s="120"/>
    </row>
    <row r="4218" spans="6:6">
      <c r="F4218" s="120"/>
    </row>
    <row r="4219" spans="6:6">
      <c r="F4219" s="120"/>
    </row>
    <row r="4220" spans="6:6">
      <c r="F4220" s="120"/>
    </row>
    <row r="4221" spans="6:6">
      <c r="F4221" s="120"/>
    </row>
    <row r="4222" spans="6:6">
      <c r="F4222" s="120"/>
    </row>
    <row r="4223" spans="6:6">
      <c r="F4223" s="120"/>
    </row>
    <row r="4224" spans="6:6">
      <c r="F4224" s="120"/>
    </row>
    <row r="4225" spans="6:6">
      <c r="F4225" s="120"/>
    </row>
    <row r="4226" spans="6:6">
      <c r="F4226" s="120"/>
    </row>
    <row r="4227" spans="6:6">
      <c r="F4227" s="120"/>
    </row>
    <row r="4228" spans="6:6">
      <c r="F4228" s="120"/>
    </row>
    <row r="4229" spans="6:6">
      <c r="F4229" s="120"/>
    </row>
    <row r="4230" spans="6:6">
      <c r="F4230" s="120"/>
    </row>
    <row r="4231" spans="6:6">
      <c r="F4231" s="120"/>
    </row>
    <row r="4232" spans="6:6">
      <c r="F4232" s="120"/>
    </row>
    <row r="4233" spans="6:6">
      <c r="F4233" s="120"/>
    </row>
    <row r="4234" spans="6:6">
      <c r="F4234" s="120"/>
    </row>
    <row r="4235" spans="6:6">
      <c r="F4235" s="120"/>
    </row>
    <row r="4236" spans="6:6">
      <c r="F4236" s="120"/>
    </row>
    <row r="4237" spans="6:6">
      <c r="F4237" s="120"/>
    </row>
    <row r="4238" spans="6:6">
      <c r="F4238" s="120"/>
    </row>
    <row r="4239" spans="6:6">
      <c r="F4239" s="120"/>
    </row>
    <row r="4240" spans="6:6">
      <c r="F4240" s="120"/>
    </row>
    <row r="4241" spans="6:6">
      <c r="F4241" s="120"/>
    </row>
    <row r="4242" spans="6:6">
      <c r="F4242" s="120"/>
    </row>
    <row r="4243" spans="6:6">
      <c r="F4243" s="120"/>
    </row>
    <row r="4244" spans="6:6">
      <c r="F4244" s="120"/>
    </row>
    <row r="4245" spans="6:6">
      <c r="F4245" s="120"/>
    </row>
    <row r="4246" spans="6:6">
      <c r="F4246" s="120"/>
    </row>
    <row r="4247" spans="6:6">
      <c r="F4247" s="120"/>
    </row>
    <row r="4248" spans="6:6">
      <c r="F4248" s="120"/>
    </row>
    <row r="4249" spans="6:6">
      <c r="F4249" s="120"/>
    </row>
    <row r="4250" spans="6:6">
      <c r="F4250" s="120"/>
    </row>
    <row r="4251" spans="6:6">
      <c r="F4251" s="120"/>
    </row>
    <row r="4252" spans="6:6">
      <c r="F4252" s="120"/>
    </row>
    <row r="4253" spans="6:6">
      <c r="F4253" s="120"/>
    </row>
    <row r="4254" spans="6:6">
      <c r="F4254" s="120"/>
    </row>
    <row r="4255" spans="6:6">
      <c r="F4255" s="120"/>
    </row>
    <row r="4256" spans="6:6">
      <c r="F4256" s="120"/>
    </row>
    <row r="4257" spans="6:6">
      <c r="F4257" s="120"/>
    </row>
    <row r="4258" spans="6:6">
      <c r="F4258" s="120"/>
    </row>
    <row r="4259" spans="6:6">
      <c r="F4259" s="120"/>
    </row>
    <row r="4260" spans="6:6">
      <c r="F4260" s="120"/>
    </row>
    <row r="4261" spans="6:6">
      <c r="F4261" s="120"/>
    </row>
    <row r="4262" spans="6:6">
      <c r="F4262" s="120"/>
    </row>
    <row r="4263" spans="6:6">
      <c r="F4263" s="120"/>
    </row>
    <row r="4264" spans="6:6">
      <c r="F4264" s="120"/>
    </row>
    <row r="4265" spans="6:6">
      <c r="F4265" s="120"/>
    </row>
    <row r="4266" spans="6:6">
      <c r="F4266" s="120"/>
    </row>
    <row r="4267" spans="6:6">
      <c r="F4267" s="120"/>
    </row>
    <row r="4268" spans="6:6">
      <c r="F4268" s="120"/>
    </row>
    <row r="4269" spans="6:6">
      <c r="F4269" s="120"/>
    </row>
    <row r="4270" spans="6:6">
      <c r="F4270" s="120"/>
    </row>
    <row r="4271" spans="6:6">
      <c r="F4271" s="120"/>
    </row>
    <row r="4272" spans="6:6">
      <c r="F4272" s="120"/>
    </row>
    <row r="4273" spans="6:6">
      <c r="F4273" s="120"/>
    </row>
    <row r="4274" spans="6:6">
      <c r="F4274" s="120"/>
    </row>
    <row r="4275" spans="6:6">
      <c r="F4275" s="120"/>
    </row>
    <row r="4276" spans="6:6">
      <c r="F4276" s="120"/>
    </row>
    <row r="4277" spans="6:6">
      <c r="F4277" s="120"/>
    </row>
    <row r="4278" spans="6:6">
      <c r="F4278" s="120"/>
    </row>
    <row r="4279" spans="6:6">
      <c r="F4279" s="120"/>
    </row>
    <row r="4280" spans="6:6">
      <c r="F4280" s="120"/>
    </row>
    <row r="4281" spans="6:6">
      <c r="F4281" s="120"/>
    </row>
    <row r="4282" spans="6:6">
      <c r="F4282" s="120"/>
    </row>
    <row r="4283" spans="6:6">
      <c r="F4283" s="120"/>
    </row>
    <row r="4284" spans="6:6">
      <c r="F4284" s="120"/>
    </row>
    <row r="4285" spans="6:6">
      <c r="F4285" s="120"/>
    </row>
    <row r="4286" spans="6:6">
      <c r="F4286" s="120"/>
    </row>
    <row r="4287" spans="6:6">
      <c r="F4287" s="120"/>
    </row>
    <row r="4288" spans="6:6">
      <c r="F4288" s="120"/>
    </row>
    <row r="4289" spans="6:6">
      <c r="F4289" s="120"/>
    </row>
    <row r="4290" spans="6:6">
      <c r="F4290" s="120"/>
    </row>
    <row r="4291" spans="6:6">
      <c r="F4291" s="120"/>
    </row>
    <row r="4292" spans="6:6">
      <c r="F4292" s="120"/>
    </row>
    <row r="4293" spans="6:6">
      <c r="F4293" s="120"/>
    </row>
    <row r="4294" spans="6:6">
      <c r="F4294" s="120"/>
    </row>
    <row r="4295" spans="6:6">
      <c r="F4295" s="120"/>
    </row>
    <row r="4296" spans="6:6">
      <c r="F4296" s="120"/>
    </row>
    <row r="4297" spans="6:6">
      <c r="F4297" s="120"/>
    </row>
    <row r="4298" spans="6:6">
      <c r="F4298" s="120"/>
    </row>
    <row r="4299" spans="6:6">
      <c r="F4299" s="120"/>
    </row>
    <row r="4300" spans="6:6">
      <c r="F4300" s="120"/>
    </row>
    <row r="4301" spans="6:6">
      <c r="F4301" s="120"/>
    </row>
    <row r="4302" spans="6:6">
      <c r="F4302" s="120"/>
    </row>
    <row r="4303" spans="6:6">
      <c r="F4303" s="120"/>
    </row>
    <row r="4304" spans="6:6">
      <c r="F4304" s="120"/>
    </row>
    <row r="4305" spans="6:6">
      <c r="F4305" s="120"/>
    </row>
    <row r="4306" spans="6:6">
      <c r="F4306" s="120"/>
    </row>
    <row r="4307" spans="6:6">
      <c r="F4307" s="120"/>
    </row>
    <row r="4308" spans="6:6">
      <c r="F4308" s="120"/>
    </row>
    <row r="4309" spans="6:6">
      <c r="F4309" s="120"/>
    </row>
    <row r="4310" spans="6:6">
      <c r="F4310" s="120"/>
    </row>
    <row r="4311" spans="6:6">
      <c r="F4311" s="120"/>
    </row>
    <row r="4312" spans="6:6">
      <c r="F4312" s="120"/>
    </row>
    <row r="4313" spans="6:6">
      <c r="F4313" s="120"/>
    </row>
    <row r="4314" spans="6:6">
      <c r="F4314" s="120"/>
    </row>
    <row r="4315" spans="6:6">
      <c r="F4315" s="120"/>
    </row>
    <row r="4316" spans="6:6">
      <c r="F4316" s="120"/>
    </row>
    <row r="4317" spans="6:6">
      <c r="F4317" s="120"/>
    </row>
    <row r="4318" spans="6:6">
      <c r="F4318" s="120"/>
    </row>
    <row r="4319" spans="6:6">
      <c r="F4319" s="120"/>
    </row>
    <row r="4320" spans="6:6">
      <c r="F4320" s="120"/>
    </row>
    <row r="4321" spans="6:6">
      <c r="F4321" s="120"/>
    </row>
    <row r="4322" spans="6:6">
      <c r="F4322" s="120"/>
    </row>
    <row r="4323" spans="6:6">
      <c r="F4323" s="120"/>
    </row>
    <row r="4324" spans="6:6">
      <c r="F4324" s="120"/>
    </row>
    <row r="4325" spans="6:6">
      <c r="F4325" s="120"/>
    </row>
    <row r="4326" spans="6:6">
      <c r="F4326" s="120"/>
    </row>
    <row r="4327" spans="6:6">
      <c r="F4327" s="120"/>
    </row>
    <row r="4328" spans="6:6">
      <c r="F4328" s="120"/>
    </row>
    <row r="4329" spans="6:6">
      <c r="F4329" s="120"/>
    </row>
    <row r="4330" spans="6:6">
      <c r="F4330" s="120"/>
    </row>
    <row r="4331" spans="6:6">
      <c r="F4331" s="120"/>
    </row>
    <row r="4332" spans="6:6">
      <c r="F4332" s="120"/>
    </row>
    <row r="4333" spans="6:6">
      <c r="F4333" s="120"/>
    </row>
    <row r="4334" spans="6:6">
      <c r="F4334" s="120"/>
    </row>
    <row r="4335" spans="6:6">
      <c r="F4335" s="120"/>
    </row>
    <row r="4336" spans="6:6">
      <c r="F4336" s="120"/>
    </row>
    <row r="4337" spans="6:6">
      <c r="F4337" s="120"/>
    </row>
    <row r="4338" spans="6:6">
      <c r="F4338" s="120"/>
    </row>
    <row r="4339" spans="6:6">
      <c r="F4339" s="120"/>
    </row>
    <row r="4340" spans="6:6">
      <c r="F4340" s="120"/>
    </row>
    <row r="4341" spans="6:6">
      <c r="F4341" s="120"/>
    </row>
    <row r="4342" spans="6:6">
      <c r="F4342" s="120"/>
    </row>
    <row r="4343" spans="6:6">
      <c r="F4343" s="120"/>
    </row>
    <row r="4344" spans="6:6">
      <c r="F4344" s="120"/>
    </row>
    <row r="4345" spans="6:6">
      <c r="F4345" s="120"/>
    </row>
    <row r="4346" spans="6:6">
      <c r="F4346" s="120"/>
    </row>
    <row r="4347" spans="6:6">
      <c r="F4347" s="120"/>
    </row>
    <row r="4348" spans="6:6">
      <c r="F4348" s="120"/>
    </row>
    <row r="4349" spans="6:6">
      <c r="F4349" s="120"/>
    </row>
    <row r="4350" spans="6:6">
      <c r="F4350" s="120"/>
    </row>
    <row r="4351" spans="6:6">
      <c r="F4351" s="120"/>
    </row>
    <row r="4352" spans="6:6">
      <c r="F4352" s="120"/>
    </row>
    <row r="4353" spans="6:6">
      <c r="F4353" s="120"/>
    </row>
    <row r="4354" spans="6:6">
      <c r="F4354" s="120"/>
    </row>
    <row r="4355" spans="6:6">
      <c r="F4355" s="120"/>
    </row>
    <row r="4356" spans="6:6">
      <c r="F4356" s="120"/>
    </row>
    <row r="4357" spans="6:6">
      <c r="F4357" s="120"/>
    </row>
    <row r="4358" spans="6:6">
      <c r="F4358" s="120"/>
    </row>
    <row r="4359" spans="6:6">
      <c r="F4359" s="120"/>
    </row>
    <row r="4360" spans="6:6">
      <c r="F4360" s="120"/>
    </row>
    <row r="4361" spans="6:6">
      <c r="F4361" s="120"/>
    </row>
    <row r="4362" spans="6:6">
      <c r="F4362" s="120"/>
    </row>
    <row r="4363" spans="6:6">
      <c r="F4363" s="120"/>
    </row>
    <row r="4364" spans="6:6">
      <c r="F4364" s="120"/>
    </row>
    <row r="4365" spans="6:6">
      <c r="F4365" s="120"/>
    </row>
    <row r="4366" spans="6:6">
      <c r="F4366" s="120"/>
    </row>
    <row r="4367" spans="6:6">
      <c r="F4367" s="120"/>
    </row>
    <row r="4368" spans="6:6">
      <c r="F4368" s="120"/>
    </row>
    <row r="4369" spans="6:6">
      <c r="F4369" s="120"/>
    </row>
    <row r="4370" spans="6:6">
      <c r="F4370" s="120"/>
    </row>
    <row r="4371" spans="6:6">
      <c r="F4371" s="120"/>
    </row>
    <row r="4372" spans="6:6">
      <c r="F4372" s="120"/>
    </row>
    <row r="4373" spans="6:6">
      <c r="F4373" s="120"/>
    </row>
    <row r="4374" spans="6:6">
      <c r="F4374" s="120"/>
    </row>
    <row r="4375" spans="6:6">
      <c r="F4375" s="120"/>
    </row>
    <row r="4376" spans="6:6">
      <c r="F4376" s="120"/>
    </row>
    <row r="4377" spans="6:6">
      <c r="F4377" s="120"/>
    </row>
    <row r="4378" spans="6:6">
      <c r="F4378" s="120"/>
    </row>
    <row r="4379" spans="6:6">
      <c r="F4379" s="120"/>
    </row>
    <row r="4380" spans="6:6">
      <c r="F4380" s="120"/>
    </row>
    <row r="4381" spans="6:6">
      <c r="F4381" s="120"/>
    </row>
    <row r="4382" spans="6:6">
      <c r="F4382" s="120"/>
    </row>
    <row r="4383" spans="6:6">
      <c r="F4383" s="120"/>
    </row>
    <row r="4384" spans="6:6">
      <c r="F4384" s="120"/>
    </row>
    <row r="4385" spans="6:6">
      <c r="F4385" s="120"/>
    </row>
    <row r="4386" spans="6:6">
      <c r="F4386" s="120"/>
    </row>
    <row r="4387" spans="6:6">
      <c r="F4387" s="120"/>
    </row>
    <row r="4388" spans="6:6">
      <c r="F4388" s="120"/>
    </row>
    <row r="4389" spans="6:6">
      <c r="F4389" s="120"/>
    </row>
    <row r="4390" spans="6:6">
      <c r="F4390" s="120"/>
    </row>
    <row r="4391" spans="6:6">
      <c r="F4391" s="120"/>
    </row>
    <row r="4392" spans="6:6">
      <c r="F4392" s="120"/>
    </row>
    <row r="4393" spans="6:6">
      <c r="F4393" s="120"/>
    </row>
    <row r="4394" spans="6:6">
      <c r="F4394" s="120"/>
    </row>
    <row r="4395" spans="6:6">
      <c r="F4395" s="120"/>
    </row>
    <row r="4396" spans="6:6">
      <c r="F4396" s="120"/>
    </row>
    <row r="4397" spans="6:6">
      <c r="F4397" s="120"/>
    </row>
    <row r="4398" spans="6:6">
      <c r="F4398" s="120"/>
    </row>
    <row r="4399" spans="6:6">
      <c r="F4399" s="120"/>
    </row>
    <row r="4400" spans="6:6">
      <c r="F4400" s="120"/>
    </row>
    <row r="4401" spans="6:6">
      <c r="F4401" s="120"/>
    </row>
    <row r="4402" spans="6:6">
      <c r="F4402" s="120"/>
    </row>
    <row r="4403" spans="6:6">
      <c r="F4403" s="120"/>
    </row>
    <row r="4404" spans="6:6">
      <c r="F4404" s="120"/>
    </row>
    <row r="4405" spans="6:6">
      <c r="F4405" s="120"/>
    </row>
    <row r="4406" spans="6:6">
      <c r="F4406" s="120"/>
    </row>
    <row r="4407" spans="6:6">
      <c r="F4407" s="120"/>
    </row>
    <row r="4408" spans="6:6">
      <c r="F4408" s="120"/>
    </row>
    <row r="4409" spans="6:6">
      <c r="F4409" s="120"/>
    </row>
    <row r="4410" spans="6:6">
      <c r="F4410" s="120"/>
    </row>
    <row r="4411" spans="6:6">
      <c r="F4411" s="120"/>
    </row>
    <row r="4412" spans="6:6">
      <c r="F4412" s="120"/>
    </row>
    <row r="4413" spans="6:6">
      <c r="F4413" s="120"/>
    </row>
    <row r="4414" spans="6:6">
      <c r="F4414" s="120"/>
    </row>
    <row r="4415" spans="6:6">
      <c r="F4415" s="120"/>
    </row>
    <row r="4416" spans="6:6">
      <c r="F4416" s="120"/>
    </row>
    <row r="4417" spans="6:6">
      <c r="F4417" s="120"/>
    </row>
    <row r="4418" spans="6:6">
      <c r="F4418" s="120"/>
    </row>
    <row r="4419" spans="6:6">
      <c r="F4419" s="120"/>
    </row>
    <row r="4420" spans="6:6">
      <c r="F4420" s="120"/>
    </row>
    <row r="4421" spans="6:6">
      <c r="F4421" s="120"/>
    </row>
    <row r="4422" spans="6:6">
      <c r="F4422" s="120"/>
    </row>
    <row r="4423" spans="6:6">
      <c r="F4423" s="120"/>
    </row>
    <row r="4424" spans="6:6">
      <c r="F4424" s="120"/>
    </row>
    <row r="4425" spans="6:6">
      <c r="F4425" s="120"/>
    </row>
    <row r="4426" spans="6:6">
      <c r="F4426" s="120"/>
    </row>
    <row r="4427" spans="6:6">
      <c r="F4427" s="120"/>
    </row>
    <row r="4428" spans="6:6">
      <c r="F4428" s="120"/>
    </row>
    <row r="4429" spans="6:6">
      <c r="F4429" s="120"/>
    </row>
    <row r="4430" spans="6:6">
      <c r="F4430" s="120"/>
    </row>
    <row r="4431" spans="6:6">
      <c r="F4431" s="120"/>
    </row>
    <row r="4432" spans="6:6">
      <c r="F4432" s="120"/>
    </row>
    <row r="4433" spans="6:6">
      <c r="F4433" s="120"/>
    </row>
    <row r="4434" spans="6:6">
      <c r="F4434" s="120"/>
    </row>
    <row r="4435" spans="6:6">
      <c r="F4435" s="120"/>
    </row>
    <row r="4436" spans="6:6">
      <c r="F4436" s="120"/>
    </row>
    <row r="4437" spans="6:6">
      <c r="F4437" s="120"/>
    </row>
    <row r="4438" spans="6:6">
      <c r="F4438" s="120"/>
    </row>
    <row r="4439" spans="6:6">
      <c r="F4439" s="120"/>
    </row>
    <row r="4440" spans="6:6">
      <c r="F4440" s="120"/>
    </row>
    <row r="4441" spans="6:6">
      <c r="F4441" s="120"/>
    </row>
    <row r="4442" spans="6:6">
      <c r="F4442" s="120"/>
    </row>
    <row r="4443" spans="6:6">
      <c r="F4443" s="120"/>
    </row>
    <row r="4444" spans="6:6">
      <c r="F4444" s="120"/>
    </row>
    <row r="4445" spans="6:6">
      <c r="F4445" s="120"/>
    </row>
    <row r="4446" spans="6:6">
      <c r="F4446" s="120"/>
    </row>
    <row r="4447" spans="6:6">
      <c r="F4447" s="120"/>
    </row>
    <row r="4448" spans="6:6">
      <c r="F4448" s="120"/>
    </row>
    <row r="4449" spans="6:6">
      <c r="F4449" s="120"/>
    </row>
    <row r="4450" spans="6:6">
      <c r="F4450" s="120"/>
    </row>
    <row r="4451" spans="6:6">
      <c r="F4451" s="120"/>
    </row>
    <row r="4452" spans="6:6">
      <c r="F4452" s="120"/>
    </row>
    <row r="4453" spans="6:6">
      <c r="F4453" s="120"/>
    </row>
    <row r="4454" spans="6:6">
      <c r="F4454" s="120"/>
    </row>
    <row r="4455" spans="6:6">
      <c r="F4455" s="120"/>
    </row>
    <row r="4456" spans="6:6">
      <c r="F4456" s="120"/>
    </row>
    <row r="4457" spans="6:6">
      <c r="F4457" s="120"/>
    </row>
    <row r="4458" spans="6:6">
      <c r="F4458" s="120"/>
    </row>
    <row r="4459" spans="6:6">
      <c r="F4459" s="120"/>
    </row>
    <row r="4460" spans="6:6">
      <c r="F4460" s="120"/>
    </row>
    <row r="4461" spans="6:6">
      <c r="F4461" s="120"/>
    </row>
    <row r="4462" spans="6:6">
      <c r="F4462" s="120"/>
    </row>
    <row r="4463" spans="6:6">
      <c r="F4463" s="120"/>
    </row>
    <row r="4464" spans="6:6">
      <c r="F4464" s="120"/>
    </row>
    <row r="4465" spans="6:6">
      <c r="F4465" s="120"/>
    </row>
    <row r="4466" spans="6:6">
      <c r="F4466" s="120"/>
    </row>
    <row r="4467" spans="6:6">
      <c r="F4467" s="120"/>
    </row>
    <row r="4468" spans="6:6">
      <c r="F4468" s="120"/>
    </row>
    <row r="4469" spans="6:6">
      <c r="F4469" s="120"/>
    </row>
    <row r="4470" spans="6:6">
      <c r="F4470" s="120"/>
    </row>
    <row r="4471" spans="6:6">
      <c r="F4471" s="120"/>
    </row>
    <row r="4472" spans="6:6">
      <c r="F4472" s="120"/>
    </row>
    <row r="4473" spans="6:6">
      <c r="F4473" s="120"/>
    </row>
    <row r="4474" spans="6:6">
      <c r="F4474" s="120"/>
    </row>
    <row r="4475" spans="6:6">
      <c r="F4475" s="120"/>
    </row>
    <row r="4476" spans="6:6">
      <c r="F4476" s="120"/>
    </row>
    <row r="4477" spans="6:6">
      <c r="F4477" s="120"/>
    </row>
    <row r="4478" spans="6:6">
      <c r="F4478" s="120"/>
    </row>
    <row r="4479" spans="6:6">
      <c r="F4479" s="120"/>
    </row>
    <row r="4480" spans="6:6">
      <c r="F4480" s="120"/>
    </row>
    <row r="4481" spans="6:6">
      <c r="F4481" s="120"/>
    </row>
    <row r="4482" spans="6:6">
      <c r="F4482" s="120"/>
    </row>
    <row r="4483" spans="6:6">
      <c r="F4483" s="120"/>
    </row>
    <row r="4484" spans="6:6">
      <c r="F4484" s="120"/>
    </row>
    <row r="4485" spans="6:6">
      <c r="F4485" s="120"/>
    </row>
    <row r="4486" spans="6:6">
      <c r="F4486" s="120"/>
    </row>
    <row r="4487" spans="6:6">
      <c r="F4487" s="120"/>
    </row>
    <row r="4488" spans="6:6">
      <c r="F4488" s="120"/>
    </row>
    <row r="4489" spans="6:6">
      <c r="F4489" s="120"/>
    </row>
    <row r="4490" spans="6:6">
      <c r="F4490" s="120"/>
    </row>
    <row r="4491" spans="6:6">
      <c r="F4491" s="120"/>
    </row>
    <row r="4492" spans="6:6">
      <c r="F4492" s="120"/>
    </row>
    <row r="4493" spans="6:6">
      <c r="F4493" s="120"/>
    </row>
    <row r="4494" spans="6:6">
      <c r="F4494" s="120"/>
    </row>
    <row r="4495" spans="6:6">
      <c r="F4495" s="120"/>
    </row>
    <row r="4496" spans="6:6">
      <c r="F4496" s="120"/>
    </row>
    <row r="4497" spans="6:6">
      <c r="F4497" s="120"/>
    </row>
    <row r="4498" spans="6:6">
      <c r="F4498" s="120"/>
    </row>
    <row r="4499" spans="6:6">
      <c r="F4499" s="120"/>
    </row>
    <row r="4500" spans="6:6">
      <c r="F4500" s="120"/>
    </row>
    <row r="4501" spans="6:6">
      <c r="F4501" s="120"/>
    </row>
    <row r="4502" spans="6:6">
      <c r="F4502" s="120"/>
    </row>
    <row r="4503" spans="6:6">
      <c r="F4503" s="120"/>
    </row>
    <row r="4504" spans="6:6">
      <c r="F4504" s="120"/>
    </row>
    <row r="4505" spans="6:6">
      <c r="F4505" s="120"/>
    </row>
    <row r="4506" spans="6:6">
      <c r="F4506" s="120"/>
    </row>
    <row r="4507" spans="6:6">
      <c r="F4507" s="120"/>
    </row>
    <row r="4508" spans="6:6">
      <c r="F4508" s="120"/>
    </row>
    <row r="4509" spans="6:6">
      <c r="F4509" s="120"/>
    </row>
    <row r="4510" spans="6:6">
      <c r="F4510" s="120"/>
    </row>
    <row r="4511" spans="6:6">
      <c r="F4511" s="120"/>
    </row>
    <row r="4512" spans="6:6">
      <c r="F4512" s="120"/>
    </row>
    <row r="4513" spans="6:6">
      <c r="F4513" s="120"/>
    </row>
    <row r="4514" spans="6:6">
      <c r="F4514" s="120"/>
    </row>
    <row r="4515" spans="6:6">
      <c r="F4515" s="120"/>
    </row>
    <row r="4516" spans="6:6">
      <c r="F4516" s="120"/>
    </row>
    <row r="4517" spans="6:6">
      <c r="F4517" s="120"/>
    </row>
    <row r="4518" spans="6:6">
      <c r="F4518" s="120"/>
    </row>
    <row r="4519" spans="6:6">
      <c r="F4519" s="120"/>
    </row>
    <row r="4520" spans="6:6">
      <c r="F4520" s="120"/>
    </row>
    <row r="4521" spans="6:6">
      <c r="F4521" s="120"/>
    </row>
    <row r="4522" spans="6:6">
      <c r="F4522" s="120"/>
    </row>
    <row r="4523" spans="6:6">
      <c r="F4523" s="120"/>
    </row>
    <row r="4524" spans="6:6">
      <c r="F4524" s="120"/>
    </row>
    <row r="4525" spans="6:6">
      <c r="F4525" s="120"/>
    </row>
    <row r="4526" spans="6:6">
      <c r="F4526" s="120"/>
    </row>
    <row r="4527" spans="6:6">
      <c r="F4527" s="120"/>
    </row>
    <row r="4528" spans="6:6">
      <c r="F4528" s="120"/>
    </row>
    <row r="4529" spans="6:6">
      <c r="F4529" s="120"/>
    </row>
    <row r="4530" spans="6:6">
      <c r="F4530" s="120"/>
    </row>
    <row r="4531" spans="6:6">
      <c r="F4531" s="120"/>
    </row>
    <row r="4532" spans="6:6">
      <c r="F4532" s="120"/>
    </row>
    <row r="4533" spans="6:6">
      <c r="F4533" s="120"/>
    </row>
    <row r="4534" spans="6:6">
      <c r="F4534" s="120"/>
    </row>
    <row r="4535" spans="6:6">
      <c r="F4535" s="120"/>
    </row>
    <row r="4536" spans="6:6">
      <c r="F4536" s="120"/>
    </row>
    <row r="4537" spans="6:6">
      <c r="F4537" s="120"/>
    </row>
    <row r="4538" spans="6:6">
      <c r="F4538" s="120"/>
    </row>
    <row r="4539" spans="6:6">
      <c r="F4539" s="120"/>
    </row>
    <row r="4540" spans="6:6">
      <c r="F4540" s="120"/>
    </row>
    <row r="4541" spans="6:6">
      <c r="F4541" s="120"/>
    </row>
    <row r="4542" spans="6:6">
      <c r="F4542" s="120"/>
    </row>
    <row r="4543" spans="6:6">
      <c r="F4543" s="120"/>
    </row>
    <row r="4544" spans="6:6">
      <c r="F4544" s="120"/>
    </row>
    <row r="4545" spans="6:6">
      <c r="F4545" s="120"/>
    </row>
    <row r="4546" spans="6:6">
      <c r="F4546" s="120"/>
    </row>
    <row r="4547" spans="6:6">
      <c r="F4547" s="120"/>
    </row>
    <row r="4548" spans="6:6">
      <c r="F4548" s="120"/>
    </row>
    <row r="4549" spans="6:6">
      <c r="F4549" s="120"/>
    </row>
    <row r="4550" spans="6:6">
      <c r="F4550" s="120"/>
    </row>
    <row r="4551" spans="6:6">
      <c r="F4551" s="120"/>
    </row>
    <row r="4552" spans="6:6">
      <c r="F4552" s="120"/>
    </row>
    <row r="4553" spans="6:6">
      <c r="F4553" s="120"/>
    </row>
    <row r="4554" spans="6:6">
      <c r="F4554" s="120"/>
    </row>
    <row r="4555" spans="6:6">
      <c r="F4555" s="120"/>
    </row>
    <row r="4556" spans="6:6">
      <c r="F4556" s="120"/>
    </row>
    <row r="4557" spans="6:6">
      <c r="F4557" s="120"/>
    </row>
    <row r="4558" spans="6:6">
      <c r="F4558" s="120"/>
    </row>
    <row r="4559" spans="6:6">
      <c r="F4559" s="120"/>
    </row>
    <row r="4560" spans="6:6">
      <c r="F4560" s="120"/>
    </row>
    <row r="4561" spans="6:6">
      <c r="F4561" s="120"/>
    </row>
    <row r="4562" spans="6:6">
      <c r="F4562" s="120"/>
    </row>
    <row r="4563" spans="6:6">
      <c r="F4563" s="120"/>
    </row>
    <row r="4564" spans="6:6">
      <c r="F4564" s="120"/>
    </row>
    <row r="4565" spans="6:6">
      <c r="F4565" s="120"/>
    </row>
    <row r="4566" spans="6:6">
      <c r="F4566" s="120"/>
    </row>
    <row r="4567" spans="6:6">
      <c r="F4567" s="120"/>
    </row>
    <row r="4568" spans="6:6">
      <c r="F4568" s="120"/>
    </row>
    <row r="4569" spans="6:6">
      <c r="F4569" s="120"/>
    </row>
    <row r="4570" spans="6:6">
      <c r="F4570" s="120"/>
    </row>
    <row r="4571" spans="6:6">
      <c r="F4571" s="120"/>
    </row>
    <row r="4572" spans="6:6">
      <c r="F4572" s="120"/>
    </row>
    <row r="4573" spans="6:6">
      <c r="F4573" s="120"/>
    </row>
    <row r="4574" spans="6:6">
      <c r="F4574" s="120"/>
    </row>
    <row r="4575" spans="6:6">
      <c r="F4575" s="120"/>
    </row>
    <row r="4576" spans="6:6">
      <c r="F4576" s="120"/>
    </row>
    <row r="4577" spans="6:6">
      <c r="F4577" s="120"/>
    </row>
    <row r="4578" spans="6:6">
      <c r="F4578" s="120"/>
    </row>
    <row r="4579" spans="6:6">
      <c r="F4579" s="120"/>
    </row>
    <row r="4580" spans="6:6">
      <c r="F4580" s="120"/>
    </row>
    <row r="4581" spans="6:6">
      <c r="F4581" s="120"/>
    </row>
    <row r="4582" spans="6:6">
      <c r="F4582" s="120"/>
    </row>
    <row r="4583" spans="6:6">
      <c r="F4583" s="120"/>
    </row>
    <row r="4584" spans="6:6">
      <c r="F4584" s="120"/>
    </row>
    <row r="4585" spans="6:6">
      <c r="F4585" s="120"/>
    </row>
    <row r="4586" spans="6:6">
      <c r="F4586" s="120"/>
    </row>
    <row r="4587" spans="6:6">
      <c r="F4587" s="120"/>
    </row>
    <row r="4588" spans="6:6">
      <c r="F4588" s="120"/>
    </row>
    <row r="4589" spans="6:6">
      <c r="F4589" s="120"/>
    </row>
    <row r="4590" spans="6:6">
      <c r="F4590" s="120"/>
    </row>
    <row r="4591" spans="6:6">
      <c r="F4591" s="120"/>
    </row>
    <row r="4592" spans="6:6">
      <c r="F4592" s="120"/>
    </row>
    <row r="4593" spans="6:6">
      <c r="F4593" s="120"/>
    </row>
    <row r="4594" spans="6:6">
      <c r="F4594" s="120"/>
    </row>
    <row r="4595" spans="6:6">
      <c r="F4595" s="120"/>
    </row>
    <row r="4596" spans="6:6">
      <c r="F4596" s="120"/>
    </row>
    <row r="4597" spans="6:6">
      <c r="F4597" s="120"/>
    </row>
    <row r="4598" spans="6:6">
      <c r="F4598" s="120"/>
    </row>
    <row r="4599" spans="6:6">
      <c r="F4599" s="120"/>
    </row>
    <row r="4600" spans="6:6">
      <c r="F4600" s="120"/>
    </row>
    <row r="4601" spans="6:6">
      <c r="F4601" s="120"/>
    </row>
    <row r="4602" spans="6:6">
      <c r="F4602" s="120"/>
    </row>
    <row r="4603" spans="6:6">
      <c r="F4603" s="120"/>
    </row>
    <row r="4604" spans="6:6">
      <c r="F4604" s="120"/>
    </row>
    <row r="4605" spans="6:6">
      <c r="F4605" s="120"/>
    </row>
    <row r="4606" spans="6:6">
      <c r="F4606" s="120"/>
    </row>
    <row r="4607" spans="6:6">
      <c r="F4607" s="120"/>
    </row>
    <row r="4608" spans="6:6">
      <c r="F4608" s="120"/>
    </row>
    <row r="4609" spans="6:6">
      <c r="F4609" s="120"/>
    </row>
    <row r="4610" spans="6:6">
      <c r="F4610" s="120"/>
    </row>
    <row r="4611" spans="6:6">
      <c r="F4611" s="120"/>
    </row>
    <row r="4612" spans="6:6">
      <c r="F4612" s="120"/>
    </row>
    <row r="4613" spans="6:6">
      <c r="F4613" s="120"/>
    </row>
    <row r="4614" spans="6:6">
      <c r="F4614" s="120"/>
    </row>
    <row r="4615" spans="6:6">
      <c r="F4615" s="120"/>
    </row>
    <row r="4616" spans="6:6">
      <c r="F4616" s="120"/>
    </row>
    <row r="4617" spans="6:6">
      <c r="F4617" s="120"/>
    </row>
    <row r="4618" spans="6:6">
      <c r="F4618" s="120"/>
    </row>
    <row r="4619" spans="6:6">
      <c r="F4619" s="120"/>
    </row>
    <row r="4620" spans="6:6">
      <c r="F4620" s="120"/>
    </row>
    <row r="4621" spans="6:6">
      <c r="F4621" s="120"/>
    </row>
    <row r="4622" spans="6:6">
      <c r="F4622" s="120"/>
    </row>
    <row r="4623" spans="6:6">
      <c r="F4623" s="120"/>
    </row>
    <row r="4624" spans="6:6">
      <c r="F4624" s="120"/>
    </row>
    <row r="4625" spans="6:6">
      <c r="F4625" s="120"/>
    </row>
    <row r="4626" spans="6:6">
      <c r="F4626" s="120"/>
    </row>
    <row r="4627" spans="6:6">
      <c r="F4627" s="120"/>
    </row>
    <row r="4628" spans="6:6">
      <c r="F4628" s="120"/>
    </row>
    <row r="4629" spans="6:6">
      <c r="F4629" s="120"/>
    </row>
    <row r="4630" spans="6:6">
      <c r="F4630" s="120"/>
    </row>
    <row r="4631" spans="6:6">
      <c r="F4631" s="120"/>
    </row>
    <row r="4632" spans="6:6">
      <c r="F4632" s="120"/>
    </row>
    <row r="4633" spans="6:6">
      <c r="F4633" s="120"/>
    </row>
    <row r="4634" spans="6:6">
      <c r="F4634" s="120"/>
    </row>
    <row r="4635" spans="6:6">
      <c r="F4635" s="120"/>
    </row>
    <row r="4636" spans="6:6">
      <c r="F4636" s="120"/>
    </row>
    <row r="4637" spans="6:6">
      <c r="F4637" s="120"/>
    </row>
    <row r="4638" spans="6:6">
      <c r="F4638" s="120"/>
    </row>
    <row r="4639" spans="6:6">
      <c r="F4639" s="120"/>
    </row>
    <row r="4640" spans="6:6">
      <c r="F4640" s="120"/>
    </row>
    <row r="4641" spans="6:6">
      <c r="F4641" s="120"/>
    </row>
    <row r="4642" spans="6:6">
      <c r="F4642" s="120"/>
    </row>
    <row r="4643" spans="6:6">
      <c r="F4643" s="120"/>
    </row>
    <row r="4644" spans="6:6">
      <c r="F4644" s="120"/>
    </row>
    <row r="4645" spans="6:6">
      <c r="F4645" s="120"/>
    </row>
    <row r="4646" spans="6:6">
      <c r="F4646" s="120"/>
    </row>
    <row r="4647" spans="6:6">
      <c r="F4647" s="120"/>
    </row>
    <row r="4648" spans="6:6">
      <c r="F4648" s="120"/>
    </row>
    <row r="4649" spans="6:6">
      <c r="F4649" s="120"/>
    </row>
    <row r="4650" spans="6:6">
      <c r="F4650" s="120"/>
    </row>
    <row r="4651" spans="6:6">
      <c r="F4651" s="120"/>
    </row>
    <row r="4652" spans="6:6">
      <c r="F4652" s="120"/>
    </row>
    <row r="4653" spans="6:6">
      <c r="F4653" s="120"/>
    </row>
    <row r="4654" spans="6:6">
      <c r="F4654" s="120"/>
    </row>
    <row r="4655" spans="6:6">
      <c r="F4655" s="120"/>
    </row>
    <row r="4656" spans="6:6">
      <c r="F4656" s="120"/>
    </row>
    <row r="4657" spans="6:6">
      <c r="F4657" s="120"/>
    </row>
    <row r="4658" spans="6:6">
      <c r="F4658" s="120"/>
    </row>
    <row r="4659" spans="6:6">
      <c r="F4659" s="120"/>
    </row>
    <row r="4660" spans="6:6">
      <c r="F4660" s="120"/>
    </row>
    <row r="4661" spans="6:6">
      <c r="F4661" s="120"/>
    </row>
    <row r="4662" spans="6:6">
      <c r="F4662" s="120"/>
    </row>
    <row r="4663" spans="6:6">
      <c r="F4663" s="120"/>
    </row>
    <row r="4664" spans="6:6">
      <c r="F4664" s="120"/>
    </row>
    <row r="4665" spans="6:6">
      <c r="F4665" s="120"/>
    </row>
    <row r="4666" spans="6:6">
      <c r="F4666" s="120"/>
    </row>
    <row r="4667" spans="6:6">
      <c r="F4667" s="120"/>
    </row>
    <row r="4668" spans="6:6">
      <c r="F4668" s="120"/>
    </row>
    <row r="4669" spans="6:6">
      <c r="F4669" s="120"/>
    </row>
    <row r="4670" spans="6:6">
      <c r="F4670" s="120"/>
    </row>
    <row r="4671" spans="6:6">
      <c r="F4671" s="120"/>
    </row>
    <row r="4672" spans="6:6">
      <c r="F4672" s="120"/>
    </row>
    <row r="4673" spans="6:6">
      <c r="F4673" s="120"/>
    </row>
    <row r="4674" spans="6:6">
      <c r="F4674" s="120"/>
    </row>
    <row r="4675" spans="6:6">
      <c r="F4675" s="120"/>
    </row>
    <row r="4676" spans="6:6">
      <c r="F4676" s="120"/>
    </row>
    <row r="4677" spans="6:6">
      <c r="F4677" s="120"/>
    </row>
    <row r="4678" spans="6:6">
      <c r="F4678" s="120"/>
    </row>
    <row r="4679" spans="6:6">
      <c r="F4679" s="120"/>
    </row>
    <row r="4680" spans="6:6">
      <c r="F4680" s="120"/>
    </row>
    <row r="4681" spans="6:6">
      <c r="F4681" s="120"/>
    </row>
    <row r="4682" spans="6:6">
      <c r="F4682" s="120"/>
    </row>
    <row r="4683" spans="6:6">
      <c r="F4683" s="120"/>
    </row>
    <row r="4684" spans="6:6">
      <c r="F4684" s="120"/>
    </row>
    <row r="4685" spans="6:6">
      <c r="F4685" s="120"/>
    </row>
    <row r="4686" spans="6:6">
      <c r="F4686" s="120"/>
    </row>
    <row r="4687" spans="6:6">
      <c r="F4687" s="120"/>
    </row>
    <row r="4688" spans="6:6">
      <c r="F4688" s="120"/>
    </row>
    <row r="4689" spans="6:6">
      <c r="F4689" s="120"/>
    </row>
    <row r="4690" spans="6:6">
      <c r="F4690" s="120"/>
    </row>
    <row r="4691" spans="6:6">
      <c r="F4691" s="120"/>
    </row>
    <row r="4692" spans="6:6">
      <c r="F4692" s="120"/>
    </row>
    <row r="4693" spans="6:6">
      <c r="F4693" s="120"/>
    </row>
    <row r="4694" spans="6:6">
      <c r="F4694" s="120"/>
    </row>
    <row r="4695" spans="6:6">
      <c r="F4695" s="120"/>
    </row>
    <row r="4696" spans="6:6">
      <c r="F4696" s="120"/>
    </row>
    <row r="4697" spans="6:6">
      <c r="F4697" s="120"/>
    </row>
    <row r="4698" spans="6:6">
      <c r="F4698" s="120"/>
    </row>
    <row r="4699" spans="6:6">
      <c r="F4699" s="120"/>
    </row>
    <row r="4700" spans="6:6">
      <c r="F4700" s="120"/>
    </row>
    <row r="4701" spans="6:6">
      <c r="F4701" s="120"/>
    </row>
    <row r="4702" spans="6:6">
      <c r="F4702" s="120"/>
    </row>
    <row r="4703" spans="6:6">
      <c r="F4703" s="120"/>
    </row>
    <row r="4704" spans="6:6">
      <c r="F4704" s="120"/>
    </row>
    <row r="4705" spans="6:6">
      <c r="F4705" s="120"/>
    </row>
    <row r="4706" spans="6:6">
      <c r="F4706" s="120"/>
    </row>
    <row r="4707" spans="6:6">
      <c r="F4707" s="120"/>
    </row>
    <row r="4708" spans="6:6">
      <c r="F4708" s="120"/>
    </row>
    <row r="4709" spans="6:6">
      <c r="F4709" s="120"/>
    </row>
    <row r="4710" spans="6:6">
      <c r="F4710" s="120"/>
    </row>
    <row r="4711" spans="6:6">
      <c r="F4711" s="120"/>
    </row>
    <row r="4712" spans="6:6">
      <c r="F4712" s="120"/>
    </row>
    <row r="4713" spans="6:6">
      <c r="F4713" s="120"/>
    </row>
    <row r="4714" spans="6:6">
      <c r="F4714" s="120"/>
    </row>
    <row r="4715" spans="6:6">
      <c r="F4715" s="120"/>
    </row>
    <row r="4716" spans="6:6">
      <c r="F4716" s="120"/>
    </row>
    <row r="4717" spans="6:6">
      <c r="F4717" s="120"/>
    </row>
    <row r="4718" spans="6:6">
      <c r="F4718" s="120"/>
    </row>
    <row r="4719" spans="6:6">
      <c r="F4719" s="120"/>
    </row>
    <row r="4720" spans="6:6">
      <c r="F4720" s="120"/>
    </row>
    <row r="4721" spans="6:6">
      <c r="F4721" s="120"/>
    </row>
    <row r="4722" spans="6:6">
      <c r="F4722" s="120"/>
    </row>
    <row r="4723" spans="6:6">
      <c r="F4723" s="120"/>
    </row>
    <row r="4724" spans="6:6">
      <c r="F4724" s="120"/>
    </row>
    <row r="4725" spans="6:6">
      <c r="F4725" s="120"/>
    </row>
    <row r="4726" spans="6:6">
      <c r="F4726" s="120"/>
    </row>
    <row r="4727" spans="6:6">
      <c r="F4727" s="120"/>
    </row>
    <row r="4728" spans="6:6">
      <c r="F4728" s="120"/>
    </row>
    <row r="4729" spans="6:6">
      <c r="F4729" s="120"/>
    </row>
    <row r="4730" spans="6:6">
      <c r="F4730" s="120"/>
    </row>
    <row r="4731" spans="6:6">
      <c r="F4731" s="120"/>
    </row>
    <row r="4732" spans="6:6">
      <c r="F4732" s="120"/>
    </row>
    <row r="4733" spans="6:6">
      <c r="F4733" s="120"/>
    </row>
    <row r="4734" spans="6:6">
      <c r="F4734" s="120"/>
    </row>
    <row r="4735" spans="6:6">
      <c r="F4735" s="120"/>
    </row>
    <row r="4736" spans="6:6">
      <c r="F4736" s="120"/>
    </row>
    <row r="4737" spans="6:6">
      <c r="F4737" s="120"/>
    </row>
    <row r="4738" spans="6:6">
      <c r="F4738" s="120"/>
    </row>
    <row r="4739" spans="6:6">
      <c r="F4739" s="120"/>
    </row>
    <row r="4740" spans="6:6">
      <c r="F4740" s="120"/>
    </row>
    <row r="4741" spans="6:6">
      <c r="F4741" s="120"/>
    </row>
    <row r="4742" spans="6:6">
      <c r="F4742" s="120"/>
    </row>
    <row r="4743" spans="6:6">
      <c r="F4743" s="120"/>
    </row>
    <row r="4744" spans="6:6">
      <c r="F4744" s="120"/>
    </row>
    <row r="4745" spans="6:6">
      <c r="F4745" s="120"/>
    </row>
    <row r="4746" spans="6:6">
      <c r="F4746" s="120"/>
    </row>
    <row r="4747" spans="6:6">
      <c r="F4747" s="120"/>
    </row>
    <row r="4748" spans="6:6">
      <c r="F4748" s="120"/>
    </row>
    <row r="4749" spans="6:6">
      <c r="F4749" s="120"/>
    </row>
    <row r="4750" spans="6:6">
      <c r="F4750" s="120"/>
    </row>
    <row r="4751" spans="6:6">
      <c r="F4751" s="120"/>
    </row>
    <row r="4752" spans="6:6">
      <c r="F4752" s="120"/>
    </row>
    <row r="4753" spans="6:6">
      <c r="F4753" s="120"/>
    </row>
    <row r="4754" spans="6:6">
      <c r="F4754" s="120"/>
    </row>
    <row r="4755" spans="6:6">
      <c r="F4755" s="120"/>
    </row>
    <row r="4756" spans="6:6">
      <c r="F4756" s="120"/>
    </row>
    <row r="4757" spans="6:6">
      <c r="F4757" s="120"/>
    </row>
    <row r="4758" spans="6:6">
      <c r="F4758" s="120"/>
    </row>
    <row r="4759" spans="6:6">
      <c r="F4759" s="120"/>
    </row>
    <row r="4760" spans="6:6">
      <c r="F4760" s="120"/>
    </row>
    <row r="4761" spans="6:6">
      <c r="F4761" s="120"/>
    </row>
    <row r="4762" spans="6:6">
      <c r="F4762" s="120"/>
    </row>
    <row r="4763" spans="6:6">
      <c r="F4763" s="120"/>
    </row>
    <row r="4764" spans="6:6">
      <c r="F4764" s="120"/>
    </row>
    <row r="4765" spans="6:6">
      <c r="F4765" s="120"/>
    </row>
    <row r="4766" spans="6:6">
      <c r="F4766" s="120"/>
    </row>
    <row r="4767" spans="6:6">
      <c r="F4767" s="120"/>
    </row>
    <row r="4768" spans="6:6">
      <c r="F4768" s="120"/>
    </row>
    <row r="4769" spans="6:6">
      <c r="F4769" s="120"/>
    </row>
    <row r="4770" spans="6:6">
      <c r="F4770" s="120"/>
    </row>
    <row r="4771" spans="6:6">
      <c r="F4771" s="120"/>
    </row>
    <row r="4772" spans="6:6">
      <c r="F4772" s="120"/>
    </row>
    <row r="4773" spans="6:6">
      <c r="F4773" s="120"/>
    </row>
    <row r="4774" spans="6:6">
      <c r="F4774" s="120"/>
    </row>
    <row r="4775" spans="6:6">
      <c r="F4775" s="120"/>
    </row>
    <row r="4776" spans="6:6">
      <c r="F4776" s="120"/>
    </row>
    <row r="4777" spans="6:6">
      <c r="F4777" s="120"/>
    </row>
    <row r="4778" spans="6:6">
      <c r="F4778" s="120"/>
    </row>
    <row r="4779" spans="6:6">
      <c r="F4779" s="120"/>
    </row>
    <row r="4780" spans="6:6">
      <c r="F4780" s="120"/>
    </row>
    <row r="4781" spans="6:6">
      <c r="F4781" s="120"/>
    </row>
    <row r="4782" spans="6:6">
      <c r="F4782" s="120"/>
    </row>
    <row r="4783" spans="6:6">
      <c r="F4783" s="120"/>
    </row>
    <row r="4784" spans="6:6">
      <c r="F4784" s="120"/>
    </row>
    <row r="4785" spans="6:6">
      <c r="F4785" s="120"/>
    </row>
    <row r="4786" spans="6:6">
      <c r="F4786" s="120"/>
    </row>
    <row r="4787" spans="6:6">
      <c r="F4787" s="120"/>
    </row>
    <row r="4788" spans="6:6">
      <c r="F4788" s="120"/>
    </row>
    <row r="4789" spans="6:6">
      <c r="F4789" s="120"/>
    </row>
    <row r="4790" spans="6:6">
      <c r="F4790" s="120"/>
    </row>
    <row r="4791" spans="6:6">
      <c r="F4791" s="120"/>
    </row>
    <row r="4792" spans="6:6">
      <c r="F4792" s="120"/>
    </row>
    <row r="4793" spans="6:6">
      <c r="F4793" s="120"/>
    </row>
    <row r="4794" spans="6:6">
      <c r="F4794" s="120"/>
    </row>
    <row r="4795" spans="6:6">
      <c r="F4795" s="120"/>
    </row>
    <row r="4796" spans="6:6">
      <c r="F4796" s="120"/>
    </row>
    <row r="4797" spans="6:6">
      <c r="F4797" s="120"/>
    </row>
    <row r="4798" spans="6:6">
      <c r="F4798" s="120"/>
    </row>
    <row r="4799" spans="6:6">
      <c r="F4799" s="120"/>
    </row>
    <row r="4800" spans="6:6">
      <c r="F4800" s="120"/>
    </row>
    <row r="4801" spans="6:6">
      <c r="F4801" s="120"/>
    </row>
    <row r="4802" spans="6:6">
      <c r="F4802" s="120"/>
    </row>
    <row r="4803" spans="6:6">
      <c r="F4803" s="120"/>
    </row>
    <row r="4804" spans="6:6">
      <c r="F4804" s="120"/>
    </row>
    <row r="4805" spans="6:6">
      <c r="F4805" s="120"/>
    </row>
    <row r="4806" spans="6:6">
      <c r="F4806" s="120"/>
    </row>
    <row r="4807" spans="6:6">
      <c r="F4807" s="120"/>
    </row>
    <row r="4808" spans="6:6">
      <c r="F4808" s="120"/>
    </row>
    <row r="4809" spans="6:6">
      <c r="F4809" s="120"/>
    </row>
    <row r="4810" spans="6:6">
      <c r="F4810" s="120"/>
    </row>
    <row r="4811" spans="6:6">
      <c r="F4811" s="120"/>
    </row>
    <row r="4812" spans="6:6">
      <c r="F4812" s="120"/>
    </row>
    <row r="4813" spans="6:6">
      <c r="F4813" s="120"/>
    </row>
    <row r="4814" spans="6:6">
      <c r="F4814" s="120"/>
    </row>
    <row r="4815" spans="6:6">
      <c r="F4815" s="120"/>
    </row>
    <row r="4816" spans="6:6">
      <c r="F4816" s="120"/>
    </row>
    <row r="4817" spans="6:6">
      <c r="F4817" s="120"/>
    </row>
    <row r="4818" spans="6:6">
      <c r="F4818" s="120"/>
    </row>
    <row r="4819" spans="6:6">
      <c r="F4819" s="120"/>
    </row>
    <row r="4820" spans="6:6">
      <c r="F4820" s="120"/>
    </row>
    <row r="4821" spans="6:6">
      <c r="F4821" s="120"/>
    </row>
    <row r="4822" spans="6:6">
      <c r="F4822" s="120"/>
    </row>
    <row r="4823" spans="6:6">
      <c r="F4823" s="120"/>
    </row>
    <row r="4824" spans="6:6">
      <c r="F4824" s="120"/>
    </row>
    <row r="4825" spans="6:6">
      <c r="F4825" s="120"/>
    </row>
    <row r="4826" spans="6:6">
      <c r="F4826" s="120"/>
    </row>
    <row r="4827" spans="6:6">
      <c r="F4827" s="120"/>
    </row>
    <row r="4828" spans="6:6">
      <c r="F4828" s="120"/>
    </row>
    <row r="4829" spans="6:6">
      <c r="F4829" s="120"/>
    </row>
    <row r="4830" spans="6:6">
      <c r="F4830" s="120"/>
    </row>
    <row r="4831" spans="6:6">
      <c r="F4831" s="120"/>
    </row>
    <row r="4832" spans="6:6">
      <c r="F4832" s="120"/>
    </row>
    <row r="4833" spans="6:6">
      <c r="F4833" s="120"/>
    </row>
    <row r="4834" spans="6:6">
      <c r="F4834" s="120"/>
    </row>
    <row r="4835" spans="6:6">
      <c r="F4835" s="120"/>
    </row>
    <row r="4836" spans="6:6">
      <c r="F4836" s="120"/>
    </row>
    <row r="4837" spans="6:6">
      <c r="F4837" s="120"/>
    </row>
    <row r="4838" spans="6:6">
      <c r="F4838" s="120"/>
    </row>
    <row r="4839" spans="6:6">
      <c r="F4839" s="120"/>
    </row>
    <row r="4840" spans="6:6">
      <c r="F4840" s="120"/>
    </row>
    <row r="4841" spans="6:6">
      <c r="F4841" s="120"/>
    </row>
    <row r="4842" spans="6:6">
      <c r="F4842" s="120"/>
    </row>
    <row r="4843" spans="6:6">
      <c r="F4843" s="120"/>
    </row>
    <row r="4844" spans="6:6">
      <c r="F4844" s="120"/>
    </row>
    <row r="4845" spans="6:6">
      <c r="F4845" s="120"/>
    </row>
    <row r="4846" spans="6:6">
      <c r="F4846" s="120"/>
    </row>
    <row r="4847" spans="6:6">
      <c r="F4847" s="120"/>
    </row>
    <row r="4848" spans="6:6">
      <c r="F4848" s="120"/>
    </row>
    <row r="4849" spans="6:6">
      <c r="F4849" s="120"/>
    </row>
    <row r="4850" spans="6:6">
      <c r="F4850" s="120"/>
    </row>
    <row r="4851" spans="6:6">
      <c r="F4851" s="120"/>
    </row>
    <row r="4852" spans="6:6">
      <c r="F4852" s="120"/>
    </row>
    <row r="4853" spans="6:6">
      <c r="F4853" s="120"/>
    </row>
    <row r="4854" spans="6:6">
      <c r="F4854" s="120"/>
    </row>
    <row r="4855" spans="6:6">
      <c r="F4855" s="120"/>
    </row>
    <row r="4856" spans="6:6">
      <c r="F4856" s="120"/>
    </row>
    <row r="4857" spans="6:6">
      <c r="F4857" s="120"/>
    </row>
    <row r="4858" spans="6:6">
      <c r="F4858" s="120"/>
    </row>
    <row r="4859" spans="6:6">
      <c r="F4859" s="120"/>
    </row>
    <row r="4860" spans="6:6">
      <c r="F4860" s="120"/>
    </row>
    <row r="4861" spans="6:6">
      <c r="F4861" s="120"/>
    </row>
    <row r="4862" spans="6:6">
      <c r="F4862" s="120"/>
    </row>
    <row r="4863" spans="6:6">
      <c r="F4863" s="120"/>
    </row>
    <row r="4864" spans="6:6">
      <c r="F4864" s="120"/>
    </row>
    <row r="4865" spans="6:6">
      <c r="F4865" s="120"/>
    </row>
    <row r="4866" spans="6:6">
      <c r="F4866" s="120"/>
    </row>
    <row r="4867" spans="6:6">
      <c r="F4867" s="120"/>
    </row>
    <row r="4868" spans="6:6">
      <c r="F4868" s="120"/>
    </row>
    <row r="4869" spans="6:6">
      <c r="F4869" s="120"/>
    </row>
    <row r="4870" spans="6:6">
      <c r="F4870" s="120"/>
    </row>
    <row r="4871" spans="6:6">
      <c r="F4871" s="120"/>
    </row>
    <row r="4872" spans="6:6">
      <c r="F4872" s="120"/>
    </row>
    <row r="4873" spans="6:6">
      <c r="F4873" s="120"/>
    </row>
    <row r="4874" spans="6:6">
      <c r="F4874" s="120"/>
    </row>
    <row r="4875" spans="6:6">
      <c r="F4875" s="120"/>
    </row>
    <row r="4876" spans="6:6">
      <c r="F4876" s="120"/>
    </row>
    <row r="4877" spans="6:6">
      <c r="F4877" s="120"/>
    </row>
    <row r="4878" spans="6:6">
      <c r="F4878" s="120"/>
    </row>
    <row r="4879" spans="6:6">
      <c r="F4879" s="120"/>
    </row>
    <row r="4880" spans="6:6">
      <c r="F4880" s="120"/>
    </row>
    <row r="4881" spans="6:6">
      <c r="F4881" s="120"/>
    </row>
    <row r="4882" spans="6:6">
      <c r="F4882" s="120"/>
    </row>
    <row r="4883" spans="6:6">
      <c r="F4883" s="120"/>
    </row>
    <row r="4884" spans="6:6">
      <c r="F4884" s="120"/>
    </row>
    <row r="4885" spans="6:6">
      <c r="F4885" s="120"/>
    </row>
    <row r="4886" spans="6:6">
      <c r="F4886" s="120"/>
    </row>
    <row r="4887" spans="6:6">
      <c r="F4887" s="120"/>
    </row>
    <row r="4888" spans="6:6">
      <c r="F4888" s="120"/>
    </row>
    <row r="4889" spans="6:6">
      <c r="F4889" s="120"/>
    </row>
    <row r="4890" spans="6:6">
      <c r="F4890" s="120"/>
    </row>
    <row r="4891" spans="6:6">
      <c r="F4891" s="120"/>
    </row>
    <row r="4892" spans="6:6">
      <c r="F4892" s="120"/>
    </row>
    <row r="4893" spans="6:6">
      <c r="F4893" s="120"/>
    </row>
    <row r="4894" spans="6:6">
      <c r="F4894" s="120"/>
    </row>
    <row r="4895" spans="6:6">
      <c r="F4895" s="120"/>
    </row>
    <row r="4896" spans="6:6">
      <c r="F4896" s="120"/>
    </row>
    <row r="4897" spans="6:6">
      <c r="F4897" s="120"/>
    </row>
    <row r="4898" spans="6:6">
      <c r="F4898" s="120"/>
    </row>
    <row r="4899" spans="6:6">
      <c r="F4899" s="120"/>
    </row>
    <row r="4900" spans="6:6">
      <c r="F4900" s="120"/>
    </row>
    <row r="4901" spans="6:6">
      <c r="F4901" s="120"/>
    </row>
    <row r="4902" spans="6:6">
      <c r="F4902" s="120"/>
    </row>
    <row r="4903" spans="6:6">
      <c r="F4903" s="120"/>
    </row>
    <row r="4904" spans="6:6">
      <c r="F4904" s="120"/>
    </row>
    <row r="4905" spans="6:6">
      <c r="F4905" s="120"/>
    </row>
    <row r="4906" spans="6:6">
      <c r="F4906" s="120"/>
    </row>
    <row r="4907" spans="6:6">
      <c r="F4907" s="120"/>
    </row>
    <row r="4908" spans="6:6">
      <c r="F4908" s="120"/>
    </row>
    <row r="4909" spans="6:6">
      <c r="F4909" s="120"/>
    </row>
    <row r="4910" spans="6:6">
      <c r="F4910" s="120"/>
    </row>
    <row r="4911" spans="6:6">
      <c r="F4911" s="120"/>
    </row>
    <row r="4912" spans="6:6">
      <c r="F4912" s="120"/>
    </row>
    <row r="4913" spans="6:6">
      <c r="F4913" s="120"/>
    </row>
    <row r="4914" spans="6:6">
      <c r="F4914" s="120"/>
    </row>
    <row r="4915" spans="6:6">
      <c r="F4915" s="120"/>
    </row>
    <row r="4916" spans="6:6">
      <c r="F4916" s="120"/>
    </row>
    <row r="4917" spans="6:6">
      <c r="F4917" s="120"/>
    </row>
    <row r="4918" spans="6:6">
      <c r="F4918" s="120"/>
    </row>
    <row r="4919" spans="6:6">
      <c r="F4919" s="120"/>
    </row>
    <row r="4920" spans="6:6">
      <c r="F4920" s="120"/>
    </row>
    <row r="4921" spans="6:6">
      <c r="F4921" s="120"/>
    </row>
    <row r="4922" spans="6:6">
      <c r="F4922" s="120"/>
    </row>
    <row r="4923" spans="6:6">
      <c r="F4923" s="120"/>
    </row>
    <row r="4924" spans="6:6">
      <c r="F4924" s="120"/>
    </row>
    <row r="4925" spans="6:6">
      <c r="F4925" s="120"/>
    </row>
    <row r="4926" spans="6:6">
      <c r="F4926" s="120"/>
    </row>
    <row r="4927" spans="6:6">
      <c r="F4927" s="120"/>
    </row>
    <row r="4928" spans="6:6">
      <c r="F4928" s="120"/>
    </row>
    <row r="4929" spans="6:6">
      <c r="F4929" s="120"/>
    </row>
    <row r="4930" spans="6:6">
      <c r="F4930" s="120"/>
    </row>
    <row r="4931" spans="6:6">
      <c r="F4931" s="120"/>
    </row>
    <row r="4932" spans="6:6">
      <c r="F4932" s="120"/>
    </row>
    <row r="4933" spans="6:6">
      <c r="F4933" s="120"/>
    </row>
    <row r="4934" spans="6:6">
      <c r="F4934" s="120"/>
    </row>
    <row r="4935" spans="6:6">
      <c r="F4935" s="120"/>
    </row>
    <row r="4936" spans="6:6">
      <c r="F4936" s="120"/>
    </row>
    <row r="4937" spans="6:6">
      <c r="F4937" s="120"/>
    </row>
    <row r="4938" spans="6:6">
      <c r="F4938" s="120"/>
    </row>
    <row r="4939" spans="6:6">
      <c r="F4939" s="120"/>
    </row>
    <row r="4940" spans="6:6">
      <c r="F4940" s="120"/>
    </row>
    <row r="4941" spans="6:6">
      <c r="F4941" s="120"/>
    </row>
    <row r="4942" spans="6:6">
      <c r="F4942" s="120"/>
    </row>
    <row r="4943" spans="6:6">
      <c r="F4943" s="120"/>
    </row>
    <row r="4944" spans="6:6">
      <c r="F4944" s="120"/>
    </row>
    <row r="4945" spans="6:6">
      <c r="F4945" s="120"/>
    </row>
    <row r="4946" spans="6:6">
      <c r="F4946" s="120"/>
    </row>
    <row r="4947" spans="6:6">
      <c r="F4947" s="120"/>
    </row>
    <row r="4948" spans="6:6">
      <c r="F4948" s="120"/>
    </row>
    <row r="4949" spans="6:6">
      <c r="F4949" s="120"/>
    </row>
    <row r="4950" spans="6:6">
      <c r="F4950" s="120"/>
    </row>
    <row r="4951" spans="6:6">
      <c r="F4951" s="120"/>
    </row>
    <row r="4952" spans="6:6">
      <c r="F4952" s="120"/>
    </row>
    <row r="4953" spans="6:6">
      <c r="F4953" s="120"/>
    </row>
    <row r="4954" spans="6:6">
      <c r="F4954" s="120"/>
    </row>
    <row r="4955" spans="6:6">
      <c r="F4955" s="120"/>
    </row>
    <row r="4956" spans="6:6">
      <c r="F4956" s="120"/>
    </row>
    <row r="4957" spans="6:6">
      <c r="F4957" s="120"/>
    </row>
    <row r="4958" spans="6:6">
      <c r="F4958" s="120"/>
    </row>
    <row r="4959" spans="6:6">
      <c r="F4959" s="120"/>
    </row>
    <row r="4960" spans="6:6">
      <c r="F4960" s="120"/>
    </row>
    <row r="4961" spans="6:6">
      <c r="F4961" s="120"/>
    </row>
    <row r="4962" spans="6:6">
      <c r="F4962" s="120"/>
    </row>
    <row r="4963" spans="6:6">
      <c r="F4963" s="120"/>
    </row>
    <row r="4964" spans="6:6">
      <c r="F4964" s="120"/>
    </row>
    <row r="4965" spans="6:6">
      <c r="F4965" s="120"/>
    </row>
    <row r="4966" spans="6:6">
      <c r="F4966" s="120"/>
    </row>
    <row r="4967" spans="6:6">
      <c r="F4967" s="120"/>
    </row>
    <row r="4968" spans="6:6">
      <c r="F4968" s="120"/>
    </row>
    <row r="4969" spans="6:6">
      <c r="F4969" s="120"/>
    </row>
    <row r="4970" spans="6:6">
      <c r="F4970" s="120"/>
    </row>
    <row r="4971" spans="6:6">
      <c r="F4971" s="120"/>
    </row>
    <row r="4972" spans="6:6">
      <c r="F4972" s="120"/>
    </row>
    <row r="4973" spans="6:6">
      <c r="F4973" s="120"/>
    </row>
    <row r="4974" spans="6:6">
      <c r="F4974" s="120"/>
    </row>
    <row r="4975" spans="6:6">
      <c r="F4975" s="120"/>
    </row>
    <row r="4976" spans="6:6">
      <c r="F4976" s="120"/>
    </row>
    <row r="4977" spans="6:6">
      <c r="F4977" s="120"/>
    </row>
    <row r="4978" spans="6:6">
      <c r="F4978" s="120"/>
    </row>
    <row r="4979" spans="6:6">
      <c r="F4979" s="120"/>
    </row>
    <row r="4980" spans="6:6">
      <c r="F4980" s="120"/>
    </row>
    <row r="4981" spans="6:6">
      <c r="F4981" s="120"/>
    </row>
    <row r="4982" spans="6:6">
      <c r="F4982" s="120"/>
    </row>
    <row r="4983" spans="6:6">
      <c r="F4983" s="120"/>
    </row>
    <row r="4984" spans="6:6">
      <c r="F4984" s="120"/>
    </row>
    <row r="4985" spans="6:6">
      <c r="F4985" s="120"/>
    </row>
    <row r="4986" spans="6:6">
      <c r="F4986" s="120"/>
    </row>
    <row r="4987" spans="6:6">
      <c r="F4987" s="120"/>
    </row>
    <row r="4988" spans="6:6">
      <c r="F4988" s="120"/>
    </row>
    <row r="4989" spans="6:6">
      <c r="F4989" s="120"/>
    </row>
    <row r="4990" spans="6:6">
      <c r="F4990" s="120"/>
    </row>
    <row r="4991" spans="6:6">
      <c r="F4991" s="120"/>
    </row>
    <row r="4992" spans="6:6">
      <c r="F4992" s="120"/>
    </row>
    <row r="4993" spans="6:6">
      <c r="F4993" s="120"/>
    </row>
    <row r="4994" spans="6:6">
      <c r="F4994" s="120"/>
    </row>
    <row r="4995" spans="6:6">
      <c r="F4995" s="120"/>
    </row>
    <row r="4996" spans="6:6">
      <c r="F4996" s="120"/>
    </row>
    <row r="4997" spans="6:6">
      <c r="F4997" s="120"/>
    </row>
    <row r="4998" spans="6:6">
      <c r="F4998" s="120"/>
    </row>
    <row r="4999" spans="6:6">
      <c r="F4999" s="120"/>
    </row>
    <row r="5000" spans="6:6">
      <c r="F5000" s="120"/>
    </row>
    <row r="5001" spans="6:6">
      <c r="F5001" s="120"/>
    </row>
    <row r="5002" spans="6:6">
      <c r="F5002" s="120"/>
    </row>
    <row r="5003" spans="6:6">
      <c r="F5003" s="120"/>
    </row>
    <row r="5004" spans="6:6">
      <c r="F5004" s="120"/>
    </row>
    <row r="5005" spans="6:6">
      <c r="F5005" s="120"/>
    </row>
    <row r="5006" spans="6:6">
      <c r="F5006" s="120"/>
    </row>
    <row r="5007" spans="6:6">
      <c r="F5007" s="120"/>
    </row>
    <row r="5008" spans="6:6">
      <c r="F5008" s="120"/>
    </row>
    <row r="5009" spans="6:6">
      <c r="F5009" s="120"/>
    </row>
    <row r="5010" spans="6:6">
      <c r="F5010" s="120"/>
    </row>
    <row r="5011" spans="6:6">
      <c r="F5011" s="120"/>
    </row>
    <row r="5012" spans="6:6">
      <c r="F5012" s="120"/>
    </row>
    <row r="5013" spans="6:6">
      <c r="F5013" s="120"/>
    </row>
    <row r="5014" spans="6:6">
      <c r="F5014" s="120"/>
    </row>
    <row r="5015" spans="6:6">
      <c r="F5015" s="120"/>
    </row>
    <row r="5016" spans="6:6">
      <c r="F5016" s="120"/>
    </row>
    <row r="5017" spans="6:6">
      <c r="F5017" s="120"/>
    </row>
    <row r="5018" spans="6:6">
      <c r="F5018" s="120"/>
    </row>
    <row r="5019" spans="6:6">
      <c r="F5019" s="120"/>
    </row>
    <row r="5020" spans="6:6">
      <c r="F5020" s="120"/>
    </row>
    <row r="5021" spans="6:6">
      <c r="F5021" s="120"/>
    </row>
    <row r="5022" spans="6:6">
      <c r="F5022" s="120"/>
    </row>
    <row r="5023" spans="6:6">
      <c r="F5023" s="120"/>
    </row>
    <row r="5024" spans="6:6">
      <c r="F5024" s="120"/>
    </row>
    <row r="5025" spans="6:6">
      <c r="F5025" s="120"/>
    </row>
    <row r="5026" spans="6:6">
      <c r="F5026" s="120"/>
    </row>
    <row r="5027" spans="6:6">
      <c r="F5027" s="120"/>
    </row>
    <row r="5028" spans="6:6">
      <c r="F5028" s="120"/>
    </row>
    <row r="5029" spans="6:6">
      <c r="F5029" s="120"/>
    </row>
    <row r="5030" spans="6:6">
      <c r="F5030" s="120"/>
    </row>
    <row r="5031" spans="6:6">
      <c r="F5031" s="120"/>
    </row>
    <row r="5032" spans="6:6">
      <c r="F5032" s="120"/>
    </row>
    <row r="5033" spans="6:6">
      <c r="F5033" s="120"/>
    </row>
    <row r="5034" spans="6:6">
      <c r="F5034" s="120"/>
    </row>
    <row r="5035" spans="6:6">
      <c r="F5035" s="120"/>
    </row>
    <row r="5036" spans="6:6">
      <c r="F5036" s="120"/>
    </row>
    <row r="5037" spans="6:6">
      <c r="F5037" s="120"/>
    </row>
    <row r="5038" spans="6:6">
      <c r="F5038" s="120"/>
    </row>
    <row r="5039" spans="6:6">
      <c r="F5039" s="120"/>
    </row>
    <row r="5040" spans="6:6">
      <c r="F5040" s="120"/>
    </row>
    <row r="5041" spans="6:122">
      <c r="F5041" s="120"/>
    </row>
    <row r="5042" spans="6:122">
      <c r="F5042" s="120"/>
    </row>
    <row r="5043" spans="6:122">
      <c r="F5043" s="120"/>
    </row>
    <row r="5044" spans="6:122">
      <c r="F5044" s="120"/>
    </row>
    <row r="5045" spans="6:122">
      <c r="F5045" s="120"/>
    </row>
    <row r="5046" spans="6:122">
      <c r="F5046" s="120"/>
    </row>
    <row r="5047" spans="6:122">
      <c r="F5047" s="120"/>
    </row>
    <row r="5048" spans="6:122">
      <c r="F5048" s="120"/>
    </row>
    <row r="5049" spans="6:122">
      <c r="F5049" s="120"/>
    </row>
    <row r="5050" spans="6:122">
      <c r="F5050" s="120"/>
    </row>
    <row r="5051" spans="6:122">
      <c r="F5051" s="120"/>
    </row>
    <row r="5052" spans="6:122">
      <c r="F5052" s="120"/>
    </row>
    <row r="5053" spans="6:122">
      <c r="F5053" s="120"/>
    </row>
    <row r="5054" spans="6:122">
      <c r="F5054" s="120"/>
    </row>
    <row r="5055" spans="6:122">
      <c r="F5055" s="120"/>
      <c r="AA5055" s="333"/>
      <c r="AB5055" s="333"/>
      <c r="AC5055" s="333"/>
      <c r="AD5055" s="333"/>
      <c r="AE5055" s="333"/>
      <c r="AF5055" s="333"/>
      <c r="DP5055" s="120"/>
      <c r="DQ5055" s="120"/>
      <c r="DR5055" s="120"/>
    </row>
    <row r="5056" spans="6:122">
      <c r="F5056" s="120"/>
      <c r="AA5056" s="333"/>
      <c r="AB5056" s="333"/>
      <c r="AC5056" s="333"/>
      <c r="AD5056" s="333"/>
      <c r="AE5056" s="333"/>
      <c r="AF5056" s="333"/>
      <c r="DP5056" s="120"/>
      <c r="DQ5056" s="120"/>
      <c r="DR5056" s="120"/>
    </row>
    <row r="5057" spans="6:122">
      <c r="F5057" s="120"/>
      <c r="AA5057" s="333"/>
      <c r="AB5057" s="333"/>
      <c r="AC5057" s="333"/>
      <c r="AD5057" s="333"/>
      <c r="AE5057" s="333"/>
      <c r="AF5057" s="333"/>
      <c r="DP5057" s="120"/>
      <c r="DQ5057" s="120"/>
      <c r="DR5057" s="120"/>
    </row>
    <row r="5058" spans="6:122">
      <c r="F5058" s="120"/>
      <c r="AA5058" s="333"/>
      <c r="AB5058" s="333"/>
      <c r="AC5058" s="333"/>
      <c r="AD5058" s="333"/>
      <c r="AE5058" s="333"/>
      <c r="AF5058" s="333"/>
      <c r="DP5058" s="120"/>
      <c r="DQ5058" s="120"/>
      <c r="DR5058" s="120"/>
    </row>
    <row r="5059" spans="6:122">
      <c r="F5059" s="120"/>
      <c r="AA5059" s="333"/>
      <c r="AB5059" s="333"/>
      <c r="AC5059" s="333"/>
      <c r="AD5059" s="333"/>
      <c r="AE5059" s="333"/>
      <c r="AF5059" s="333"/>
      <c r="DP5059" s="120"/>
      <c r="DQ5059" s="120"/>
      <c r="DR5059" s="120"/>
    </row>
    <row r="5060" spans="6:122">
      <c r="F5060" s="120"/>
      <c r="AA5060" s="333"/>
      <c r="AB5060" s="333"/>
      <c r="AC5060" s="333"/>
      <c r="AD5060" s="333"/>
      <c r="AE5060" s="333"/>
      <c r="AF5060" s="333"/>
      <c r="DP5060" s="120"/>
      <c r="DQ5060" s="120"/>
      <c r="DR5060" s="120"/>
    </row>
    <row r="5061" spans="6:122">
      <c r="F5061" s="120"/>
      <c r="AA5061" s="333"/>
      <c r="AB5061" s="333"/>
      <c r="AC5061" s="333"/>
      <c r="AD5061" s="333"/>
      <c r="AE5061" s="333"/>
      <c r="AF5061" s="333"/>
      <c r="DP5061" s="120"/>
      <c r="DQ5061" s="120"/>
      <c r="DR5061" s="120"/>
    </row>
    <row r="5062" spans="6:122">
      <c r="F5062" s="120"/>
      <c r="AA5062" s="333"/>
      <c r="AB5062" s="333"/>
      <c r="AC5062" s="333"/>
      <c r="AD5062" s="333"/>
      <c r="AE5062" s="333"/>
      <c r="AF5062" s="333"/>
      <c r="DP5062" s="120"/>
      <c r="DQ5062" s="120"/>
      <c r="DR5062" s="120"/>
    </row>
    <row r="5063" spans="6:122">
      <c r="F5063" s="120"/>
      <c r="AA5063" s="333"/>
      <c r="AB5063" s="333"/>
      <c r="AC5063" s="333"/>
      <c r="AD5063" s="333"/>
      <c r="AE5063" s="333"/>
      <c r="AF5063" s="333"/>
      <c r="DP5063" s="120"/>
      <c r="DQ5063" s="120"/>
      <c r="DR5063" s="120"/>
    </row>
    <row r="5064" spans="6:122">
      <c r="F5064" s="120"/>
      <c r="AA5064" s="333"/>
      <c r="AB5064" s="333"/>
      <c r="AC5064" s="333"/>
      <c r="AD5064" s="333"/>
      <c r="AE5064" s="333"/>
      <c r="AF5064" s="333"/>
      <c r="DP5064" s="120"/>
      <c r="DQ5064" s="120"/>
      <c r="DR5064" s="120"/>
    </row>
    <row r="5065" spans="6:122">
      <c r="F5065" s="120"/>
      <c r="AA5065" s="333"/>
      <c r="AB5065" s="333"/>
      <c r="AC5065" s="333"/>
      <c r="AD5065" s="333"/>
      <c r="AE5065" s="333"/>
      <c r="AF5065" s="333"/>
      <c r="DP5065" s="120"/>
      <c r="DQ5065" s="120"/>
      <c r="DR5065" s="120"/>
    </row>
    <row r="5066" spans="6:122">
      <c r="F5066" s="120"/>
      <c r="AA5066" s="333"/>
      <c r="AB5066" s="333"/>
      <c r="AC5066" s="333"/>
      <c r="AD5066" s="333"/>
      <c r="AE5066" s="333"/>
      <c r="AF5066" s="333"/>
      <c r="DP5066" s="120"/>
      <c r="DQ5066" s="120"/>
      <c r="DR5066" s="120"/>
    </row>
    <row r="5067" spans="6:122">
      <c r="F5067" s="120"/>
      <c r="AA5067" s="333"/>
      <c r="AB5067" s="333"/>
      <c r="AC5067" s="333"/>
      <c r="AD5067" s="333"/>
      <c r="AE5067" s="333"/>
      <c r="AF5067" s="333"/>
      <c r="DP5067" s="120"/>
      <c r="DQ5067" s="120"/>
      <c r="DR5067" s="120"/>
    </row>
    <row r="5068" spans="6:122">
      <c r="F5068" s="120"/>
      <c r="AA5068" s="333"/>
      <c r="AB5068" s="333"/>
      <c r="AC5068" s="333"/>
      <c r="AD5068" s="333"/>
      <c r="AE5068" s="333"/>
      <c r="AF5068" s="333"/>
      <c r="DP5068" s="120"/>
      <c r="DQ5068" s="120"/>
      <c r="DR5068" s="120"/>
    </row>
    <row r="5069" spans="6:122">
      <c r="F5069" s="120"/>
      <c r="AA5069" s="333"/>
      <c r="AB5069" s="333"/>
      <c r="AC5069" s="333"/>
      <c r="AD5069" s="333"/>
      <c r="AE5069" s="333"/>
      <c r="AF5069" s="333"/>
      <c r="DP5069" s="120"/>
      <c r="DQ5069" s="120"/>
      <c r="DR5069" s="120"/>
    </row>
    <row r="5070" spans="6:122">
      <c r="F5070" s="120"/>
      <c r="AA5070" s="333"/>
      <c r="AB5070" s="333"/>
      <c r="AC5070" s="333"/>
      <c r="AD5070" s="333"/>
      <c r="AE5070" s="333"/>
      <c r="AF5070" s="333"/>
      <c r="DP5070" s="120"/>
      <c r="DQ5070" s="120"/>
      <c r="DR5070" s="120"/>
    </row>
    <row r="5071" spans="6:122">
      <c r="F5071" s="120"/>
      <c r="AA5071" s="333"/>
      <c r="AB5071" s="333"/>
      <c r="AC5071" s="333"/>
      <c r="AD5071" s="333"/>
      <c r="AE5071" s="333"/>
      <c r="AF5071" s="333"/>
      <c r="DP5071" s="120"/>
      <c r="DQ5071" s="120"/>
      <c r="DR5071" s="120"/>
    </row>
    <row r="5072" spans="6:122">
      <c r="F5072" s="120"/>
      <c r="AA5072" s="333"/>
      <c r="AB5072" s="333"/>
      <c r="AC5072" s="333"/>
      <c r="AD5072" s="333"/>
      <c r="AE5072" s="333"/>
      <c r="AF5072" s="333"/>
      <c r="DP5072" s="120"/>
      <c r="DQ5072" s="120"/>
      <c r="DR5072" s="120"/>
    </row>
    <row r="5073" spans="6:122">
      <c r="F5073" s="120"/>
      <c r="AA5073" s="333"/>
      <c r="AB5073" s="333"/>
      <c r="AC5073" s="333"/>
      <c r="AD5073" s="333"/>
      <c r="AE5073" s="333"/>
      <c r="AF5073" s="333"/>
      <c r="DP5073" s="120"/>
      <c r="DQ5073" s="120"/>
      <c r="DR5073" s="120"/>
    </row>
    <row r="5074" spans="6:122">
      <c r="F5074" s="120"/>
      <c r="AA5074" s="333"/>
      <c r="AB5074" s="333"/>
      <c r="AC5074" s="333"/>
      <c r="AD5074" s="333"/>
      <c r="AE5074" s="333"/>
      <c r="AF5074" s="333"/>
      <c r="DP5074" s="120"/>
      <c r="DQ5074" s="120"/>
      <c r="DR5074" s="120"/>
    </row>
    <row r="5075" spans="6:122">
      <c r="F5075" s="120"/>
      <c r="AA5075" s="333"/>
      <c r="AB5075" s="333"/>
      <c r="AC5075" s="333"/>
      <c r="AD5075" s="333"/>
      <c r="AE5075" s="333"/>
      <c r="AF5075" s="333"/>
      <c r="DP5075" s="120"/>
      <c r="DQ5075" s="120"/>
      <c r="DR5075" s="120"/>
    </row>
    <row r="5076" spans="6:122">
      <c r="F5076" s="120"/>
      <c r="AA5076" s="333"/>
      <c r="AB5076" s="333"/>
      <c r="AC5076" s="333"/>
      <c r="AD5076" s="333"/>
      <c r="AE5076" s="333"/>
      <c r="AF5076" s="333"/>
      <c r="DP5076" s="120"/>
      <c r="DQ5076" s="120"/>
      <c r="DR5076" s="120"/>
    </row>
    <row r="5077" spans="6:122">
      <c r="F5077" s="120"/>
      <c r="AA5077" s="333"/>
      <c r="AB5077" s="333"/>
      <c r="AC5077" s="333"/>
      <c r="AD5077" s="333"/>
      <c r="AE5077" s="333"/>
      <c r="AF5077" s="333"/>
      <c r="DP5077" s="120"/>
      <c r="DQ5077" s="120"/>
      <c r="DR5077" s="120"/>
    </row>
    <row r="5078" spans="6:122">
      <c r="F5078" s="120"/>
      <c r="AA5078" s="333"/>
      <c r="AB5078" s="333"/>
      <c r="AC5078" s="333"/>
      <c r="AD5078" s="333"/>
      <c r="AE5078" s="333"/>
      <c r="AF5078" s="333"/>
      <c r="DP5078" s="120"/>
      <c r="DQ5078" s="120"/>
      <c r="DR5078" s="120"/>
    </row>
    <row r="5079" spans="6:122">
      <c r="F5079" s="120"/>
      <c r="AA5079" s="333"/>
      <c r="AB5079" s="333"/>
      <c r="AC5079" s="333"/>
      <c r="AD5079" s="333"/>
      <c r="AE5079" s="333"/>
      <c r="AF5079" s="333"/>
      <c r="DP5079" s="120"/>
      <c r="DQ5079" s="120"/>
      <c r="DR5079" s="120"/>
    </row>
    <row r="5080" spans="6:122">
      <c r="F5080" s="120"/>
      <c r="AA5080" s="333"/>
      <c r="AB5080" s="333"/>
      <c r="AC5080" s="333"/>
      <c r="AD5080" s="333"/>
      <c r="AE5080" s="333"/>
      <c r="AF5080" s="333"/>
      <c r="DP5080" s="120"/>
      <c r="DQ5080" s="120"/>
      <c r="DR5080" s="120"/>
    </row>
    <row r="5081" spans="6:122">
      <c r="F5081" s="120"/>
      <c r="AA5081" s="333"/>
      <c r="AB5081" s="333"/>
      <c r="AC5081" s="333"/>
      <c r="AD5081" s="333"/>
      <c r="AE5081" s="333"/>
      <c r="AF5081" s="333"/>
      <c r="DP5081" s="120"/>
      <c r="DQ5081" s="120"/>
      <c r="DR5081" s="120"/>
    </row>
    <row r="5082" spans="6:122">
      <c r="F5082" s="120"/>
      <c r="AA5082" s="333"/>
      <c r="AB5082" s="333"/>
      <c r="AC5082" s="333"/>
      <c r="AD5082" s="333"/>
      <c r="AE5082" s="333"/>
      <c r="AF5082" s="333"/>
      <c r="DP5082" s="120"/>
      <c r="DQ5082" s="120"/>
      <c r="DR5082" s="120"/>
    </row>
    <row r="5083" spans="6:122">
      <c r="F5083" s="120"/>
      <c r="AA5083" s="333"/>
      <c r="AB5083" s="333"/>
      <c r="AC5083" s="333"/>
      <c r="AD5083" s="333"/>
      <c r="AE5083" s="333"/>
      <c r="AF5083" s="333"/>
      <c r="DP5083" s="120"/>
      <c r="DQ5083" s="120"/>
      <c r="DR5083" s="120"/>
    </row>
    <row r="5084" spans="6:122">
      <c r="F5084" s="120"/>
      <c r="AA5084" s="333"/>
      <c r="AB5084" s="333"/>
      <c r="AC5084" s="333"/>
      <c r="AD5084" s="333"/>
      <c r="AE5084" s="333"/>
      <c r="AF5084" s="333"/>
      <c r="DP5084" s="120"/>
      <c r="DQ5084" s="120"/>
      <c r="DR5084" s="120"/>
    </row>
    <row r="5085" spans="6:122">
      <c r="F5085" s="120"/>
      <c r="AA5085" s="333"/>
      <c r="AB5085" s="333"/>
      <c r="AC5085" s="333"/>
      <c r="AD5085" s="333"/>
      <c r="AE5085" s="333"/>
      <c r="AF5085" s="333"/>
      <c r="DP5085" s="120"/>
      <c r="DQ5085" s="120"/>
      <c r="DR5085" s="120"/>
    </row>
    <row r="5086" spans="6:122">
      <c r="F5086" s="120"/>
      <c r="AA5086" s="333"/>
      <c r="AB5086" s="333"/>
      <c r="AC5086" s="333"/>
      <c r="AD5086" s="333"/>
      <c r="AE5086" s="333"/>
      <c r="AF5086" s="333"/>
      <c r="DP5086" s="120"/>
      <c r="DQ5086" s="120"/>
      <c r="DR5086" s="120"/>
    </row>
    <row r="5087" spans="6:122">
      <c r="F5087" s="120"/>
      <c r="AA5087" s="333"/>
      <c r="AB5087" s="333"/>
      <c r="AC5087" s="333"/>
      <c r="AD5087" s="333"/>
      <c r="AE5087" s="333"/>
      <c r="AF5087" s="333"/>
      <c r="DP5087" s="120"/>
      <c r="DQ5087" s="120"/>
      <c r="DR5087" s="120"/>
    </row>
    <row r="5088" spans="6:122">
      <c r="F5088" s="120"/>
      <c r="AA5088" s="333"/>
      <c r="AB5088" s="333"/>
      <c r="AC5088" s="333"/>
      <c r="AD5088" s="333"/>
      <c r="AE5088" s="333"/>
      <c r="AF5088" s="333"/>
      <c r="DP5088" s="120"/>
      <c r="DQ5088" s="120"/>
      <c r="DR5088" s="120"/>
    </row>
    <row r="5089" spans="6:122">
      <c r="F5089" s="120"/>
      <c r="AA5089" s="333"/>
      <c r="AB5089" s="333"/>
      <c r="AC5089" s="333"/>
      <c r="AD5089" s="333"/>
      <c r="AE5089" s="333"/>
      <c r="AF5089" s="333"/>
      <c r="DP5089" s="120"/>
      <c r="DQ5089" s="120"/>
      <c r="DR5089" s="120"/>
    </row>
    <row r="5090" spans="6:122">
      <c r="F5090" s="120"/>
      <c r="AA5090" s="333"/>
      <c r="AB5090" s="333"/>
      <c r="AC5090" s="333"/>
      <c r="AD5090" s="333"/>
      <c r="AE5090" s="333"/>
      <c r="AF5090" s="333"/>
      <c r="DP5090" s="120"/>
      <c r="DQ5090" s="120"/>
      <c r="DR5090" s="120"/>
    </row>
    <row r="5091" spans="6:122">
      <c r="F5091" s="120"/>
      <c r="AA5091" s="333"/>
      <c r="AB5091" s="333"/>
      <c r="AC5091" s="333"/>
      <c r="AD5091" s="333"/>
      <c r="AE5091" s="333"/>
      <c r="AF5091" s="333"/>
      <c r="DP5091" s="120"/>
      <c r="DQ5091" s="120"/>
      <c r="DR5091" s="120"/>
    </row>
    <row r="5092" spans="6:122">
      <c r="F5092" s="120"/>
      <c r="AA5092" s="333"/>
      <c r="AB5092" s="333"/>
      <c r="AC5092" s="333"/>
      <c r="AD5092" s="333"/>
      <c r="AE5092" s="333"/>
      <c r="AF5092" s="333"/>
      <c r="DP5092" s="120"/>
      <c r="DQ5092" s="120"/>
      <c r="DR5092" s="120"/>
    </row>
    <row r="5093" spans="6:122">
      <c r="F5093" s="120"/>
      <c r="AA5093" s="333"/>
      <c r="AB5093" s="333"/>
      <c r="AC5093" s="333"/>
      <c r="AD5093" s="333"/>
      <c r="AE5093" s="333"/>
      <c r="AF5093" s="333"/>
      <c r="DP5093" s="120"/>
      <c r="DQ5093" s="120"/>
      <c r="DR5093" s="120"/>
    </row>
    <row r="5094" spans="6:122">
      <c r="F5094" s="120"/>
      <c r="AA5094" s="333"/>
      <c r="AB5094" s="333"/>
      <c r="AC5094" s="333"/>
      <c r="AD5094" s="333"/>
      <c r="AE5094" s="333"/>
      <c r="AF5094" s="333"/>
      <c r="DP5094" s="120"/>
      <c r="DQ5094" s="120"/>
      <c r="DR5094" s="120"/>
    </row>
    <row r="5095" spans="6:122">
      <c r="F5095" s="120"/>
      <c r="AA5095" s="333"/>
      <c r="AB5095" s="333"/>
      <c r="AC5095" s="333"/>
      <c r="AD5095" s="333"/>
      <c r="AE5095" s="333"/>
      <c r="AF5095" s="333"/>
      <c r="DP5095" s="120"/>
      <c r="DQ5095" s="120"/>
      <c r="DR5095" s="120"/>
    </row>
    <row r="5096" spans="6:122">
      <c r="F5096" s="120"/>
      <c r="AA5096" s="333"/>
      <c r="AB5096" s="333"/>
      <c r="AC5096" s="333"/>
      <c r="AD5096" s="333"/>
      <c r="AE5096" s="333"/>
      <c r="AF5096" s="333"/>
      <c r="DP5096" s="120"/>
      <c r="DQ5096" s="120"/>
      <c r="DR5096" s="120"/>
    </row>
    <row r="5097" spans="6:122">
      <c r="F5097" s="120"/>
      <c r="AA5097" s="333"/>
      <c r="AB5097" s="333"/>
      <c r="AC5097" s="333"/>
      <c r="AD5097" s="333"/>
      <c r="AE5097" s="333"/>
      <c r="AF5097" s="333"/>
      <c r="DP5097" s="120"/>
      <c r="DQ5097" s="120"/>
      <c r="DR5097" s="120"/>
    </row>
    <row r="5098" spans="6:122">
      <c r="F5098" s="120"/>
      <c r="AA5098" s="333"/>
      <c r="AB5098" s="333"/>
      <c r="AC5098" s="333"/>
      <c r="AD5098" s="333"/>
      <c r="AE5098" s="333"/>
      <c r="AF5098" s="333"/>
      <c r="DP5098" s="120"/>
      <c r="DQ5098" s="120"/>
      <c r="DR5098" s="120"/>
    </row>
    <row r="5099" spans="6:122">
      <c r="F5099" s="120"/>
      <c r="AA5099" s="333"/>
      <c r="AB5099" s="333"/>
      <c r="AC5099" s="333"/>
      <c r="AD5099" s="333"/>
      <c r="AE5099" s="333"/>
      <c r="AF5099" s="333"/>
      <c r="DP5099" s="120"/>
      <c r="DQ5099" s="120"/>
      <c r="DR5099" s="120"/>
    </row>
    <row r="5100" spans="6:122">
      <c r="F5100" s="120"/>
      <c r="AA5100" s="333"/>
      <c r="AB5100" s="333"/>
      <c r="AC5100" s="333"/>
      <c r="AD5100" s="333"/>
      <c r="AE5100" s="333"/>
      <c r="AF5100" s="333"/>
      <c r="DP5100" s="120"/>
      <c r="DQ5100" s="120"/>
      <c r="DR5100" s="120"/>
    </row>
    <row r="5101" spans="6:122">
      <c r="F5101" s="120"/>
      <c r="AA5101" s="333"/>
      <c r="AB5101" s="333"/>
      <c r="AC5101" s="333"/>
      <c r="AD5101" s="333"/>
      <c r="AE5101" s="333"/>
      <c r="AF5101" s="333"/>
      <c r="DP5101" s="120"/>
      <c r="DQ5101" s="120"/>
      <c r="DR5101" s="120"/>
    </row>
    <row r="5102" spans="6:122">
      <c r="F5102" s="120"/>
      <c r="AA5102" s="333"/>
      <c r="AB5102" s="333"/>
      <c r="AC5102" s="333"/>
      <c r="AD5102" s="333"/>
      <c r="AE5102" s="333"/>
      <c r="AF5102" s="333"/>
      <c r="DP5102" s="120"/>
      <c r="DQ5102" s="120"/>
      <c r="DR5102" s="120"/>
    </row>
    <row r="5103" spans="6:122">
      <c r="F5103" s="120"/>
      <c r="AA5103" s="333"/>
      <c r="AB5103" s="333"/>
      <c r="AC5103" s="333"/>
      <c r="AD5103" s="333"/>
      <c r="AE5103" s="333"/>
      <c r="AF5103" s="333"/>
      <c r="DP5103" s="120"/>
      <c r="DQ5103" s="120"/>
      <c r="DR5103" s="120"/>
    </row>
    <row r="5104" spans="6:122">
      <c r="F5104" s="120"/>
      <c r="AA5104" s="333"/>
      <c r="AB5104" s="333"/>
      <c r="AC5104" s="333"/>
      <c r="AD5104" s="333"/>
      <c r="AE5104" s="333"/>
      <c r="AF5104" s="333"/>
      <c r="DP5104" s="120"/>
      <c r="DQ5104" s="120"/>
      <c r="DR5104" s="120"/>
    </row>
    <row r="5105" spans="6:122">
      <c r="F5105" s="120"/>
      <c r="AA5105" s="333"/>
      <c r="AB5105" s="333"/>
      <c r="AC5105" s="333"/>
      <c r="AD5105" s="333"/>
      <c r="AE5105" s="333"/>
      <c r="AF5105" s="333"/>
      <c r="DP5105" s="120"/>
      <c r="DQ5105" s="120"/>
      <c r="DR5105" s="120"/>
    </row>
    <row r="5106" spans="6:122">
      <c r="F5106" s="120"/>
      <c r="AA5106" s="333"/>
      <c r="AB5106" s="333"/>
      <c r="AC5106" s="333"/>
      <c r="AD5106" s="333"/>
      <c r="AE5106" s="333"/>
      <c r="AF5106" s="333"/>
      <c r="DP5106" s="120"/>
      <c r="DQ5106" s="120"/>
      <c r="DR5106" s="120"/>
    </row>
    <row r="5107" spans="6:122">
      <c r="F5107" s="120"/>
      <c r="AA5107" s="333"/>
      <c r="AB5107" s="333"/>
      <c r="AC5107" s="333"/>
      <c r="AD5107" s="333"/>
      <c r="AE5107" s="333"/>
      <c r="AF5107" s="333"/>
      <c r="DP5107" s="120"/>
      <c r="DQ5107" s="120"/>
      <c r="DR5107" s="120"/>
    </row>
    <row r="5108" spans="6:122">
      <c r="F5108" s="120"/>
      <c r="AA5108" s="333"/>
      <c r="AB5108" s="333"/>
      <c r="AC5108" s="333"/>
      <c r="AD5108" s="333"/>
      <c r="AE5108" s="333"/>
      <c r="AF5108" s="333"/>
      <c r="DP5108" s="120"/>
      <c r="DQ5108" s="120"/>
      <c r="DR5108" s="120"/>
    </row>
    <row r="5109" spans="6:122">
      <c r="F5109" s="120"/>
      <c r="AA5109" s="333"/>
      <c r="AB5109" s="333"/>
      <c r="AC5109" s="333"/>
      <c r="AD5109" s="333"/>
      <c r="AE5109" s="333"/>
      <c r="AF5109" s="333"/>
      <c r="DP5109" s="120"/>
      <c r="DQ5109" s="120"/>
      <c r="DR5109" s="120"/>
    </row>
    <row r="5110" spans="6:122">
      <c r="F5110" s="120"/>
      <c r="AA5110" s="333"/>
      <c r="AB5110" s="333"/>
      <c r="AC5110" s="333"/>
      <c r="AD5110" s="333"/>
      <c r="AE5110" s="333"/>
      <c r="AF5110" s="333"/>
      <c r="DP5110" s="120"/>
      <c r="DQ5110" s="120"/>
      <c r="DR5110" s="120"/>
    </row>
    <row r="5111" spans="6:122">
      <c r="F5111" s="120"/>
      <c r="AA5111" s="333"/>
      <c r="AB5111" s="333"/>
      <c r="AC5111" s="333"/>
      <c r="AD5111" s="333"/>
      <c r="AE5111" s="333"/>
      <c r="AF5111" s="333"/>
      <c r="DP5111" s="120"/>
      <c r="DQ5111" s="120"/>
      <c r="DR5111" s="120"/>
    </row>
    <row r="5112" spans="6:122">
      <c r="F5112" s="120"/>
      <c r="AA5112" s="333"/>
      <c r="AB5112" s="333"/>
      <c r="AC5112" s="333"/>
      <c r="AD5112" s="333"/>
      <c r="AE5112" s="333"/>
      <c r="AF5112" s="333"/>
      <c r="DP5112" s="120"/>
      <c r="DQ5112" s="120"/>
      <c r="DR5112" s="120"/>
    </row>
    <row r="5113" spans="6:122">
      <c r="F5113" s="120"/>
      <c r="AA5113" s="333"/>
      <c r="AB5113" s="333"/>
      <c r="AC5113" s="333"/>
      <c r="AD5113" s="333"/>
      <c r="AE5113" s="333"/>
      <c r="AF5113" s="333"/>
      <c r="DP5113" s="120"/>
      <c r="DQ5113" s="120"/>
      <c r="DR5113" s="120"/>
    </row>
    <row r="5114" spans="6:122">
      <c r="F5114" s="120"/>
      <c r="AA5114" s="333"/>
      <c r="AB5114" s="333"/>
      <c r="AC5114" s="333"/>
      <c r="AD5114" s="333"/>
      <c r="AE5114" s="333"/>
      <c r="AF5114" s="333"/>
      <c r="DP5114" s="120"/>
      <c r="DQ5114" s="120"/>
      <c r="DR5114" s="120"/>
    </row>
    <row r="5115" spans="6:122">
      <c r="F5115" s="120"/>
      <c r="AA5115" s="333"/>
      <c r="AB5115" s="333"/>
      <c r="AC5115" s="333"/>
      <c r="AD5115" s="333"/>
      <c r="AE5115" s="333"/>
      <c r="AF5115" s="333"/>
      <c r="DP5115" s="120"/>
      <c r="DQ5115" s="120"/>
      <c r="DR5115" s="120"/>
    </row>
    <row r="5116" spans="6:122">
      <c r="F5116" s="120"/>
      <c r="AA5116" s="333"/>
      <c r="AB5116" s="333"/>
      <c r="AC5116" s="333"/>
      <c r="AD5116" s="333"/>
      <c r="AE5116" s="333"/>
      <c r="AF5116" s="333"/>
      <c r="DP5116" s="120"/>
      <c r="DQ5116" s="120"/>
      <c r="DR5116" s="120"/>
    </row>
    <row r="5117" spans="6:122">
      <c r="F5117" s="120"/>
      <c r="AA5117" s="333"/>
      <c r="AB5117" s="333"/>
      <c r="AC5117" s="333"/>
      <c r="AD5117" s="333"/>
      <c r="AE5117" s="333"/>
      <c r="AF5117" s="333"/>
      <c r="DP5117" s="120"/>
      <c r="DQ5117" s="120"/>
      <c r="DR5117" s="120"/>
    </row>
    <row r="5118" spans="6:122">
      <c r="F5118" s="120"/>
      <c r="AA5118" s="333"/>
      <c r="AB5118" s="333"/>
      <c r="AC5118" s="333"/>
      <c r="AD5118" s="333"/>
      <c r="AE5118" s="333"/>
      <c r="AF5118" s="333"/>
      <c r="DP5118" s="120"/>
      <c r="DQ5118" s="120"/>
      <c r="DR5118" s="120"/>
    </row>
    <row r="5119" spans="6:122">
      <c r="F5119" s="120"/>
      <c r="AA5119" s="333"/>
      <c r="AB5119" s="333"/>
      <c r="AC5119" s="333"/>
      <c r="AD5119" s="333"/>
      <c r="AE5119" s="333"/>
      <c r="AF5119" s="333"/>
      <c r="DP5119" s="120"/>
      <c r="DQ5119" s="120"/>
      <c r="DR5119" s="120"/>
    </row>
    <row r="5120" spans="6:122">
      <c r="F5120" s="120"/>
      <c r="AA5120" s="333"/>
      <c r="AB5120" s="333"/>
      <c r="AC5120" s="333"/>
      <c r="AD5120" s="333"/>
      <c r="AE5120" s="333"/>
      <c r="AF5120" s="333"/>
      <c r="DP5120" s="120"/>
      <c r="DQ5120" s="120"/>
      <c r="DR5120" s="120"/>
    </row>
    <row r="5121" spans="6:122">
      <c r="F5121" s="120"/>
      <c r="AA5121" s="333"/>
      <c r="AB5121" s="333"/>
      <c r="AC5121" s="333"/>
      <c r="AD5121" s="333"/>
      <c r="AE5121" s="333"/>
      <c r="AF5121" s="333"/>
      <c r="DP5121" s="120"/>
      <c r="DQ5121" s="120"/>
      <c r="DR5121" s="120"/>
    </row>
    <row r="5122" spans="6:122">
      <c r="F5122" s="120"/>
      <c r="AA5122" s="333"/>
      <c r="AB5122" s="333"/>
      <c r="AC5122" s="333"/>
      <c r="AD5122" s="333"/>
      <c r="AE5122" s="333"/>
      <c r="AF5122" s="333"/>
      <c r="DP5122" s="120"/>
      <c r="DQ5122" s="120"/>
      <c r="DR5122" s="120"/>
    </row>
    <row r="5123" spans="6:122">
      <c r="F5123" s="120"/>
      <c r="AA5123" s="333"/>
      <c r="AB5123" s="333"/>
      <c r="AC5123" s="333"/>
      <c r="AD5123" s="333"/>
      <c r="AE5123" s="333"/>
      <c r="AF5123" s="333"/>
      <c r="DP5123" s="120"/>
      <c r="DQ5123" s="120"/>
      <c r="DR5123" s="120"/>
    </row>
    <row r="5124" spans="6:122">
      <c r="F5124" s="120"/>
      <c r="AA5124" s="333"/>
      <c r="AB5124" s="333"/>
      <c r="AC5124" s="333"/>
      <c r="AD5124" s="333"/>
      <c r="AE5124" s="333"/>
      <c r="AF5124" s="333"/>
      <c r="DP5124" s="120"/>
      <c r="DQ5124" s="120"/>
      <c r="DR5124" s="120"/>
    </row>
    <row r="5125" spans="6:122">
      <c r="F5125" s="120"/>
      <c r="AA5125" s="333"/>
      <c r="AB5125" s="333"/>
      <c r="AC5125" s="333"/>
      <c r="AD5125" s="333"/>
      <c r="AE5125" s="333"/>
      <c r="AF5125" s="333"/>
      <c r="DP5125" s="120"/>
      <c r="DQ5125" s="120"/>
      <c r="DR5125" s="120"/>
    </row>
    <row r="5126" spans="6:122">
      <c r="F5126" s="120"/>
      <c r="AA5126" s="333"/>
      <c r="AB5126" s="333"/>
      <c r="AC5126" s="333"/>
      <c r="AD5126" s="333"/>
      <c r="AE5126" s="333"/>
      <c r="AF5126" s="333"/>
      <c r="DP5126" s="120"/>
      <c r="DQ5126" s="120"/>
      <c r="DR5126" s="120"/>
    </row>
    <row r="5127" spans="6:122">
      <c r="F5127" s="120"/>
      <c r="AA5127" s="333"/>
      <c r="AB5127" s="333"/>
      <c r="AC5127" s="333"/>
      <c r="AD5127" s="333"/>
      <c r="AE5127" s="333"/>
      <c r="AF5127" s="333"/>
      <c r="DP5127" s="120"/>
      <c r="DQ5127" s="120"/>
      <c r="DR5127" s="120"/>
    </row>
    <row r="5128" spans="6:122">
      <c r="F5128" s="120"/>
      <c r="AA5128" s="333"/>
      <c r="AB5128" s="333"/>
      <c r="AC5128" s="333"/>
      <c r="AD5128" s="333"/>
      <c r="AE5128" s="333"/>
      <c r="AF5128" s="333"/>
      <c r="DP5128" s="120"/>
      <c r="DQ5128" s="120"/>
      <c r="DR5128" s="120"/>
    </row>
    <row r="5129" spans="6:122">
      <c r="F5129" s="120"/>
      <c r="AA5129" s="333"/>
      <c r="AB5129" s="333"/>
      <c r="AC5129" s="333"/>
      <c r="AD5129" s="333"/>
      <c r="AE5129" s="333"/>
      <c r="AF5129" s="333"/>
      <c r="DP5129" s="120"/>
      <c r="DQ5129" s="120"/>
      <c r="DR5129" s="120"/>
    </row>
    <row r="5130" spans="6:122">
      <c r="F5130" s="120"/>
      <c r="AA5130" s="333"/>
      <c r="AB5130" s="333"/>
      <c r="AC5130" s="333"/>
      <c r="AD5130" s="333"/>
      <c r="AE5130" s="333"/>
      <c r="AF5130" s="333"/>
      <c r="DP5130" s="120"/>
      <c r="DQ5130" s="120"/>
      <c r="DR5130" s="120"/>
    </row>
    <row r="5131" spans="6:122">
      <c r="F5131" s="120"/>
      <c r="AA5131" s="333"/>
      <c r="AB5131" s="333"/>
      <c r="AC5131" s="333"/>
      <c r="AD5131" s="333"/>
      <c r="AE5131" s="333"/>
      <c r="AF5131" s="333"/>
      <c r="DP5131" s="120"/>
      <c r="DQ5131" s="120"/>
      <c r="DR5131" s="120"/>
    </row>
    <row r="5132" spans="6:122">
      <c r="F5132" s="120"/>
      <c r="AA5132" s="333"/>
      <c r="AB5132" s="333"/>
      <c r="AC5132" s="333"/>
      <c r="AD5132" s="333"/>
      <c r="AE5132" s="333"/>
      <c r="AF5132" s="333"/>
      <c r="DP5132" s="120"/>
      <c r="DQ5132" s="120"/>
      <c r="DR5132" s="120"/>
    </row>
    <row r="5133" spans="6:122">
      <c r="F5133" s="120"/>
      <c r="AA5133" s="333"/>
      <c r="AB5133" s="333"/>
      <c r="AC5133" s="333"/>
      <c r="AD5133" s="333"/>
      <c r="AE5133" s="333"/>
      <c r="AF5133" s="333"/>
      <c r="DP5133" s="120"/>
      <c r="DQ5133" s="120"/>
      <c r="DR5133" s="120"/>
    </row>
    <row r="5134" spans="6:122">
      <c r="F5134" s="120"/>
      <c r="AA5134" s="333"/>
      <c r="AB5134" s="333"/>
      <c r="AC5134" s="333"/>
      <c r="AD5134" s="333"/>
      <c r="AE5134" s="333"/>
      <c r="AF5134" s="333"/>
      <c r="DP5134" s="120"/>
      <c r="DQ5134" s="120"/>
      <c r="DR5134" s="120"/>
    </row>
    <row r="5135" spans="6:122">
      <c r="F5135" s="120"/>
      <c r="AA5135" s="333"/>
      <c r="AB5135" s="333"/>
      <c r="AC5135" s="333"/>
      <c r="AD5135" s="333"/>
      <c r="AE5135" s="333"/>
      <c r="AF5135" s="333"/>
      <c r="DP5135" s="120"/>
      <c r="DQ5135" s="120"/>
      <c r="DR5135" s="120"/>
    </row>
    <row r="5136" spans="6:122">
      <c r="F5136" s="120"/>
      <c r="AA5136" s="333"/>
      <c r="AB5136" s="333"/>
      <c r="AC5136" s="333"/>
      <c r="AD5136" s="333"/>
      <c r="AE5136" s="333"/>
      <c r="AF5136" s="333"/>
      <c r="DP5136" s="120"/>
      <c r="DQ5136" s="120"/>
      <c r="DR5136" s="120"/>
    </row>
    <row r="5137" spans="6:122">
      <c r="F5137" s="120"/>
      <c r="AA5137" s="333"/>
      <c r="AB5137" s="333"/>
      <c r="AC5137" s="333"/>
      <c r="AD5137" s="333"/>
      <c r="AE5137" s="333"/>
      <c r="AF5137" s="333"/>
      <c r="DP5137" s="120"/>
      <c r="DQ5137" s="120"/>
      <c r="DR5137" s="120"/>
    </row>
    <row r="5138" spans="6:122">
      <c r="F5138" s="120"/>
      <c r="AA5138" s="333"/>
      <c r="AB5138" s="333"/>
      <c r="AC5138" s="333"/>
      <c r="AD5138" s="333"/>
      <c r="AE5138" s="333"/>
      <c r="AF5138" s="333"/>
      <c r="DP5138" s="120"/>
      <c r="DQ5138" s="120"/>
      <c r="DR5138" s="120"/>
    </row>
    <row r="5139" spans="6:122">
      <c r="F5139" s="120"/>
      <c r="AA5139" s="333"/>
      <c r="AB5139" s="333"/>
      <c r="AC5139" s="333"/>
      <c r="AD5139" s="333"/>
      <c r="AE5139" s="333"/>
      <c r="AF5139" s="333"/>
      <c r="DP5139" s="120"/>
      <c r="DQ5139" s="120"/>
      <c r="DR5139" s="120"/>
    </row>
    <row r="5140" spans="6:122">
      <c r="F5140" s="120"/>
      <c r="AA5140" s="333"/>
      <c r="AB5140" s="333"/>
      <c r="AC5140" s="333"/>
      <c r="AD5140" s="333"/>
      <c r="AE5140" s="333"/>
      <c r="AF5140" s="333"/>
      <c r="DP5140" s="120"/>
      <c r="DQ5140" s="120"/>
      <c r="DR5140" s="120"/>
    </row>
    <row r="5141" spans="6:122">
      <c r="F5141" s="120"/>
      <c r="AA5141" s="333"/>
      <c r="AB5141" s="333"/>
      <c r="AC5141" s="333"/>
      <c r="AD5141" s="333"/>
      <c r="AE5141" s="333"/>
      <c r="AF5141" s="333"/>
      <c r="DP5141" s="120"/>
      <c r="DQ5141" s="120"/>
      <c r="DR5141" s="120"/>
    </row>
    <row r="5142" spans="6:122">
      <c r="F5142" s="120"/>
      <c r="AA5142" s="333"/>
      <c r="AB5142" s="333"/>
      <c r="AC5142" s="333"/>
      <c r="AD5142" s="333"/>
      <c r="AE5142" s="333"/>
      <c r="AF5142" s="333"/>
      <c r="DP5142" s="120"/>
      <c r="DQ5142" s="120"/>
      <c r="DR5142" s="120"/>
    </row>
    <row r="5143" spans="6:122">
      <c r="F5143" s="120"/>
      <c r="AA5143" s="333"/>
      <c r="AB5143" s="333"/>
      <c r="AC5143" s="333"/>
      <c r="AD5143" s="333"/>
      <c r="AE5143" s="333"/>
      <c r="AF5143" s="333"/>
      <c r="DP5143" s="120"/>
      <c r="DQ5143" s="120"/>
      <c r="DR5143" s="120"/>
    </row>
    <row r="5144" spans="6:122">
      <c r="F5144" s="120"/>
      <c r="AA5144" s="333"/>
      <c r="AB5144" s="333"/>
      <c r="AC5144" s="333"/>
      <c r="AD5144" s="333"/>
      <c r="AE5144" s="333"/>
      <c r="AF5144" s="333"/>
      <c r="DP5144" s="120"/>
      <c r="DQ5144" s="120"/>
      <c r="DR5144" s="120"/>
    </row>
    <row r="5145" spans="6:122">
      <c r="F5145" s="120"/>
      <c r="AA5145" s="333"/>
      <c r="AB5145" s="333"/>
      <c r="AC5145" s="333"/>
      <c r="AD5145" s="333"/>
      <c r="AE5145" s="333"/>
      <c r="AF5145" s="333"/>
      <c r="DP5145" s="120"/>
      <c r="DQ5145" s="120"/>
      <c r="DR5145" s="120"/>
    </row>
    <row r="5146" spans="6:122">
      <c r="F5146" s="120"/>
      <c r="AA5146" s="333"/>
      <c r="AB5146" s="333"/>
      <c r="AC5146" s="333"/>
      <c r="AD5146" s="333"/>
      <c r="AE5146" s="333"/>
      <c r="AF5146" s="333"/>
      <c r="DP5146" s="120"/>
      <c r="DQ5146" s="120"/>
      <c r="DR5146" s="120"/>
    </row>
    <row r="5147" spans="6:122">
      <c r="F5147" s="120"/>
      <c r="AA5147" s="333"/>
      <c r="AB5147" s="333"/>
      <c r="AC5147" s="333"/>
      <c r="AD5147" s="333"/>
      <c r="AE5147" s="333"/>
      <c r="AF5147" s="333"/>
      <c r="DP5147" s="120"/>
      <c r="DQ5147" s="120"/>
      <c r="DR5147" s="120"/>
    </row>
    <row r="5148" spans="6:122">
      <c r="F5148" s="120"/>
      <c r="AA5148" s="333"/>
      <c r="AB5148" s="333"/>
      <c r="AC5148" s="333"/>
      <c r="AD5148" s="333"/>
      <c r="AE5148" s="333"/>
      <c r="AF5148" s="333"/>
      <c r="DP5148" s="120"/>
      <c r="DQ5148" s="120"/>
      <c r="DR5148" s="120"/>
    </row>
    <row r="5149" spans="6:122">
      <c r="F5149" s="120"/>
      <c r="AA5149" s="333"/>
      <c r="AB5149" s="333"/>
      <c r="AC5149" s="333"/>
      <c r="AD5149" s="333"/>
      <c r="AE5149" s="333"/>
      <c r="AF5149" s="333"/>
      <c r="DP5149" s="120"/>
      <c r="DQ5149" s="120"/>
      <c r="DR5149" s="120"/>
    </row>
    <row r="5150" spans="6:122">
      <c r="F5150" s="120"/>
      <c r="AA5150" s="333"/>
      <c r="AB5150" s="333"/>
      <c r="AC5150" s="333"/>
      <c r="AD5150" s="333"/>
      <c r="AE5150" s="333"/>
      <c r="AF5150" s="333"/>
      <c r="DP5150" s="120"/>
      <c r="DQ5150" s="120"/>
      <c r="DR5150" s="120"/>
    </row>
    <row r="5151" spans="6:122">
      <c r="F5151" s="120"/>
      <c r="AA5151" s="333"/>
      <c r="AB5151" s="333"/>
      <c r="AC5151" s="333"/>
      <c r="AD5151" s="333"/>
      <c r="AE5151" s="333"/>
      <c r="AF5151" s="333"/>
      <c r="DP5151" s="120"/>
      <c r="DQ5151" s="120"/>
      <c r="DR5151" s="120"/>
    </row>
    <row r="5152" spans="6:122">
      <c r="F5152" s="120"/>
      <c r="AA5152" s="333"/>
      <c r="AB5152" s="333"/>
      <c r="AC5152" s="333"/>
      <c r="AD5152" s="333"/>
      <c r="AE5152" s="333"/>
      <c r="AF5152" s="333"/>
      <c r="DP5152" s="120"/>
      <c r="DQ5152" s="120"/>
      <c r="DR5152" s="120"/>
    </row>
    <row r="5153" spans="6:122">
      <c r="F5153" s="120"/>
      <c r="AA5153" s="333"/>
      <c r="AB5153" s="333"/>
      <c r="AC5153" s="333"/>
      <c r="AD5153" s="333"/>
      <c r="AE5153" s="333"/>
      <c r="AF5153" s="333"/>
      <c r="DP5153" s="120"/>
      <c r="DQ5153" s="120"/>
      <c r="DR5153" s="120"/>
    </row>
    <row r="5154" spans="6:122">
      <c r="F5154" s="120"/>
      <c r="AA5154" s="333"/>
      <c r="AB5154" s="333"/>
      <c r="AC5154" s="333"/>
      <c r="AD5154" s="333"/>
      <c r="AE5154" s="333"/>
      <c r="AF5154" s="333"/>
      <c r="DP5154" s="120"/>
      <c r="DQ5154" s="120"/>
      <c r="DR5154" s="120"/>
    </row>
    <row r="5155" spans="6:122">
      <c r="F5155" s="120"/>
      <c r="AA5155" s="333"/>
      <c r="AB5155" s="333"/>
      <c r="AC5155" s="333"/>
      <c r="AD5155" s="333"/>
      <c r="AE5155" s="333"/>
      <c r="AF5155" s="333"/>
      <c r="DP5155" s="120"/>
      <c r="DQ5155" s="120"/>
      <c r="DR5155" s="120"/>
    </row>
    <row r="5156" spans="6:122">
      <c r="F5156" s="120"/>
      <c r="AA5156" s="333"/>
      <c r="AB5156" s="333"/>
      <c r="AC5156" s="333"/>
      <c r="AD5156" s="333"/>
      <c r="AE5156" s="333"/>
      <c r="AF5156" s="333"/>
      <c r="DP5156" s="120"/>
      <c r="DQ5156" s="120"/>
      <c r="DR5156" s="120"/>
    </row>
    <row r="5157" spans="6:122">
      <c r="F5157" s="120"/>
      <c r="AA5157" s="333"/>
      <c r="AB5157" s="333"/>
      <c r="AC5157" s="333"/>
      <c r="AD5157" s="333"/>
      <c r="AE5157" s="333"/>
      <c r="AF5157" s="333"/>
      <c r="DP5157" s="120"/>
      <c r="DQ5157" s="120"/>
      <c r="DR5157" s="120"/>
    </row>
    <row r="5158" spans="6:122">
      <c r="F5158" s="120"/>
      <c r="AA5158" s="333"/>
      <c r="AB5158" s="333"/>
      <c r="AC5158" s="333"/>
      <c r="AD5158" s="333"/>
      <c r="AE5158" s="333"/>
      <c r="AF5158" s="333"/>
      <c r="DP5158" s="120"/>
      <c r="DQ5158" s="120"/>
      <c r="DR5158" s="120"/>
    </row>
    <row r="5159" spans="6:122">
      <c r="F5159" s="120"/>
      <c r="AA5159" s="333"/>
      <c r="AB5159" s="333"/>
      <c r="AC5159" s="333"/>
      <c r="AD5159" s="333"/>
      <c r="AE5159" s="333"/>
      <c r="AF5159" s="333"/>
      <c r="DP5159" s="120"/>
      <c r="DQ5159" s="120"/>
      <c r="DR5159" s="120"/>
    </row>
    <row r="5160" spans="6:122">
      <c r="F5160" s="120"/>
      <c r="AA5160" s="333"/>
      <c r="AB5160" s="333"/>
      <c r="AC5160" s="333"/>
      <c r="AD5160" s="333"/>
      <c r="AE5160" s="333"/>
      <c r="AF5160" s="333"/>
      <c r="DP5160" s="120"/>
      <c r="DQ5160" s="120"/>
      <c r="DR5160" s="120"/>
    </row>
    <row r="5161" spans="6:122">
      <c r="F5161" s="120"/>
      <c r="AA5161" s="333"/>
      <c r="AB5161" s="333"/>
      <c r="AC5161" s="333"/>
      <c r="AD5161" s="333"/>
      <c r="AE5161" s="333"/>
      <c r="AF5161" s="333"/>
      <c r="DP5161" s="120"/>
      <c r="DQ5161" s="120"/>
      <c r="DR5161" s="120"/>
    </row>
    <row r="5162" spans="6:122">
      <c r="F5162" s="120"/>
      <c r="AA5162" s="333"/>
      <c r="AB5162" s="333"/>
      <c r="AC5162" s="333"/>
      <c r="AD5162" s="333"/>
      <c r="AE5162" s="333"/>
      <c r="AF5162" s="333"/>
      <c r="DP5162" s="120"/>
      <c r="DQ5162" s="120"/>
      <c r="DR5162" s="120"/>
    </row>
    <row r="5163" spans="6:122">
      <c r="F5163" s="120"/>
      <c r="AA5163" s="333"/>
      <c r="AB5163" s="333"/>
      <c r="AC5163" s="333"/>
      <c r="AD5163" s="333"/>
      <c r="AE5163" s="333"/>
      <c r="AF5163" s="333"/>
      <c r="DP5163" s="120"/>
      <c r="DQ5163" s="120"/>
      <c r="DR5163" s="120"/>
    </row>
    <row r="5164" spans="6:122">
      <c r="F5164" s="120"/>
      <c r="AA5164" s="333"/>
      <c r="AB5164" s="333"/>
      <c r="AC5164" s="333"/>
      <c r="AD5164" s="333"/>
      <c r="AE5164" s="333"/>
      <c r="AF5164" s="333"/>
      <c r="DP5164" s="120"/>
      <c r="DQ5164" s="120"/>
      <c r="DR5164" s="120"/>
    </row>
    <row r="5165" spans="6:122">
      <c r="F5165" s="120"/>
      <c r="AA5165" s="333"/>
      <c r="AB5165" s="333"/>
      <c r="AC5165" s="333"/>
      <c r="AD5165" s="333"/>
      <c r="AE5165" s="333"/>
      <c r="AF5165" s="333"/>
      <c r="DP5165" s="120"/>
      <c r="DQ5165" s="120"/>
      <c r="DR5165" s="120"/>
    </row>
    <row r="5166" spans="6:122">
      <c r="F5166" s="120"/>
      <c r="AA5166" s="333"/>
      <c r="AB5166" s="333"/>
      <c r="AC5166" s="333"/>
      <c r="AD5166" s="333"/>
      <c r="AE5166" s="333"/>
      <c r="AF5166" s="333"/>
      <c r="DP5166" s="120"/>
      <c r="DQ5166" s="120"/>
      <c r="DR5166" s="120"/>
    </row>
    <row r="5167" spans="6:122">
      <c r="F5167" s="120"/>
      <c r="AA5167" s="333"/>
      <c r="AB5167" s="333"/>
      <c r="AC5167" s="333"/>
      <c r="AD5167" s="333"/>
      <c r="AE5167" s="333"/>
      <c r="AF5167" s="333"/>
      <c r="DP5167" s="120"/>
      <c r="DQ5167" s="120"/>
      <c r="DR5167" s="120"/>
    </row>
    <row r="5168" spans="6:122">
      <c r="F5168" s="120"/>
      <c r="AA5168" s="333"/>
      <c r="AB5168" s="333"/>
      <c r="AC5168" s="333"/>
      <c r="AD5168" s="333"/>
      <c r="AE5168" s="333"/>
      <c r="AF5168" s="333"/>
      <c r="DP5168" s="120"/>
      <c r="DQ5168" s="120"/>
      <c r="DR5168" s="120"/>
    </row>
    <row r="5169" spans="6:122">
      <c r="F5169" s="120"/>
      <c r="AA5169" s="333"/>
      <c r="AB5169" s="333"/>
      <c r="AC5169" s="333"/>
      <c r="AD5169" s="333"/>
      <c r="AE5169" s="333"/>
      <c r="AF5169" s="333"/>
      <c r="DP5169" s="120"/>
      <c r="DQ5169" s="120"/>
      <c r="DR5169" s="120"/>
    </row>
    <row r="5170" spans="6:122">
      <c r="F5170" s="120"/>
      <c r="AA5170" s="333"/>
      <c r="AB5170" s="333"/>
      <c r="AC5170" s="333"/>
      <c r="AD5170" s="333"/>
      <c r="AE5170" s="333"/>
      <c r="AF5170" s="333"/>
      <c r="DP5170" s="120"/>
      <c r="DQ5170" s="120"/>
      <c r="DR5170" s="120"/>
    </row>
    <row r="5171" spans="6:122">
      <c r="F5171" s="120"/>
      <c r="AA5171" s="333"/>
      <c r="AB5171" s="333"/>
      <c r="AC5171" s="333"/>
      <c r="AD5171" s="333"/>
      <c r="AE5171" s="333"/>
      <c r="AF5171" s="333"/>
      <c r="DP5171" s="120"/>
      <c r="DQ5171" s="120"/>
      <c r="DR5171" s="120"/>
    </row>
    <row r="5172" spans="6:122">
      <c r="F5172" s="120"/>
      <c r="AA5172" s="333"/>
      <c r="AB5172" s="333"/>
      <c r="AC5172" s="333"/>
      <c r="AD5172" s="333"/>
      <c r="AE5172" s="333"/>
      <c r="AF5172" s="333"/>
      <c r="DP5172" s="120"/>
      <c r="DQ5172" s="120"/>
      <c r="DR5172" s="120"/>
    </row>
    <row r="5173" spans="6:122">
      <c r="F5173" s="120"/>
      <c r="AA5173" s="333"/>
      <c r="AB5173" s="333"/>
      <c r="AC5173" s="333"/>
      <c r="AD5173" s="333"/>
      <c r="AE5173" s="333"/>
      <c r="AF5173" s="333"/>
      <c r="DP5173" s="120"/>
      <c r="DQ5173" s="120"/>
      <c r="DR5173" s="120"/>
    </row>
    <row r="5174" spans="6:122">
      <c r="F5174" s="120"/>
      <c r="AA5174" s="333"/>
      <c r="AB5174" s="333"/>
      <c r="AC5174" s="333"/>
      <c r="AD5174" s="333"/>
      <c r="AE5174" s="333"/>
      <c r="AF5174" s="333"/>
      <c r="DP5174" s="120"/>
      <c r="DQ5174" s="120"/>
      <c r="DR5174" s="120"/>
    </row>
    <row r="5175" spans="6:122">
      <c r="F5175" s="120"/>
      <c r="AA5175" s="333"/>
      <c r="AB5175" s="333"/>
      <c r="AC5175" s="333"/>
      <c r="AD5175" s="333"/>
      <c r="AE5175" s="333"/>
      <c r="AF5175" s="333"/>
      <c r="DP5175" s="120"/>
      <c r="DQ5175" s="120"/>
      <c r="DR5175" s="120"/>
    </row>
    <row r="5176" spans="6:122">
      <c r="F5176" s="120"/>
      <c r="AA5176" s="333"/>
      <c r="AB5176" s="333"/>
      <c r="AC5176" s="333"/>
      <c r="AD5176" s="333"/>
      <c r="AE5176" s="333"/>
      <c r="AF5176" s="333"/>
      <c r="DP5176" s="120"/>
      <c r="DQ5176" s="120"/>
      <c r="DR5176" s="120"/>
    </row>
    <row r="5177" spans="6:122">
      <c r="F5177" s="120"/>
      <c r="AA5177" s="333"/>
      <c r="AB5177" s="333"/>
      <c r="AC5177" s="333"/>
      <c r="AD5177" s="333"/>
      <c r="AE5177" s="333"/>
      <c r="AF5177" s="333"/>
      <c r="DP5177" s="120"/>
      <c r="DQ5177" s="120"/>
      <c r="DR5177" s="120"/>
    </row>
    <row r="5178" spans="6:122">
      <c r="F5178" s="120"/>
      <c r="AA5178" s="333"/>
      <c r="AB5178" s="333"/>
      <c r="AC5178" s="333"/>
      <c r="AD5178" s="333"/>
      <c r="AE5178" s="333"/>
      <c r="AF5178" s="333"/>
      <c r="DP5178" s="120"/>
      <c r="DQ5178" s="120"/>
      <c r="DR5178" s="120"/>
    </row>
    <row r="5179" spans="6:122">
      <c r="F5179" s="120"/>
      <c r="AA5179" s="333"/>
      <c r="AB5179" s="333"/>
      <c r="AC5179" s="333"/>
      <c r="AD5179" s="333"/>
      <c r="AE5179" s="333"/>
      <c r="AF5179" s="333"/>
      <c r="DP5179" s="120"/>
      <c r="DQ5179" s="120"/>
      <c r="DR5179" s="120"/>
    </row>
    <row r="5180" spans="6:122">
      <c r="F5180" s="120"/>
      <c r="AA5180" s="333"/>
      <c r="AB5180" s="333"/>
      <c r="AC5180" s="333"/>
      <c r="AD5180" s="333"/>
      <c r="AE5180" s="333"/>
      <c r="AF5180" s="333"/>
      <c r="DP5180" s="120"/>
      <c r="DQ5180" s="120"/>
      <c r="DR5180" s="120"/>
    </row>
    <row r="5181" spans="6:122">
      <c r="F5181" s="120"/>
      <c r="AA5181" s="333"/>
      <c r="AB5181" s="333"/>
      <c r="AC5181" s="333"/>
      <c r="AD5181" s="333"/>
      <c r="AE5181" s="333"/>
      <c r="AF5181" s="333"/>
      <c r="DP5181" s="120"/>
      <c r="DQ5181" s="120"/>
      <c r="DR5181" s="120"/>
    </row>
    <row r="5182" spans="6:122">
      <c r="F5182" s="120"/>
      <c r="AA5182" s="333"/>
      <c r="AB5182" s="333"/>
      <c r="AC5182" s="333"/>
      <c r="AD5182" s="333"/>
      <c r="AE5182" s="333"/>
      <c r="AF5182" s="333"/>
      <c r="DP5182" s="120"/>
      <c r="DQ5182" s="120"/>
      <c r="DR5182" s="120"/>
    </row>
    <row r="5183" spans="6:122">
      <c r="F5183" s="120"/>
      <c r="AA5183" s="333"/>
      <c r="AB5183" s="333"/>
      <c r="AC5183" s="333"/>
      <c r="AD5183" s="333"/>
      <c r="AE5183" s="333"/>
      <c r="AF5183" s="333"/>
      <c r="DP5183" s="120"/>
      <c r="DQ5183" s="120"/>
      <c r="DR5183" s="120"/>
    </row>
    <row r="5184" spans="6:122">
      <c r="F5184" s="120"/>
      <c r="AA5184" s="333"/>
      <c r="AB5184" s="333"/>
      <c r="AC5184" s="333"/>
      <c r="AD5184" s="333"/>
      <c r="AE5184" s="333"/>
      <c r="AF5184" s="333"/>
      <c r="DP5184" s="120"/>
      <c r="DQ5184" s="120"/>
      <c r="DR5184" s="120"/>
    </row>
    <row r="5185" spans="6:122">
      <c r="F5185" s="120"/>
      <c r="AA5185" s="333"/>
      <c r="AB5185" s="333"/>
      <c r="AC5185" s="333"/>
      <c r="AD5185" s="333"/>
      <c r="AE5185" s="333"/>
      <c r="AF5185" s="333"/>
      <c r="DP5185" s="120"/>
      <c r="DQ5185" s="120"/>
      <c r="DR5185" s="120"/>
    </row>
    <row r="5186" spans="6:122">
      <c r="F5186" s="120"/>
      <c r="AA5186" s="333"/>
      <c r="AB5186" s="333"/>
      <c r="AC5186" s="333"/>
      <c r="AD5186" s="333"/>
      <c r="AE5186" s="333"/>
      <c r="AF5186" s="333"/>
      <c r="DP5186" s="120"/>
      <c r="DQ5186" s="120"/>
      <c r="DR5186" s="120"/>
    </row>
    <row r="5187" spans="6:122">
      <c r="F5187" s="120"/>
      <c r="AA5187" s="333"/>
      <c r="AB5187" s="333"/>
      <c r="AC5187" s="333"/>
      <c r="AD5187" s="333"/>
      <c r="AE5187" s="333"/>
      <c r="AF5187" s="333"/>
      <c r="DP5187" s="120"/>
      <c r="DQ5187" s="120"/>
      <c r="DR5187" s="120"/>
    </row>
    <row r="5188" spans="6:122">
      <c r="F5188" s="120"/>
      <c r="AA5188" s="333"/>
      <c r="AB5188" s="333"/>
      <c r="AC5188" s="333"/>
      <c r="AD5188" s="333"/>
      <c r="AE5188" s="333"/>
      <c r="AF5188" s="333"/>
      <c r="DP5188" s="120"/>
      <c r="DQ5188" s="120"/>
      <c r="DR5188" s="120"/>
    </row>
    <row r="5189" spans="6:122">
      <c r="F5189" s="120"/>
      <c r="AA5189" s="333"/>
      <c r="AB5189" s="333"/>
      <c r="AC5189" s="333"/>
      <c r="AD5189" s="333"/>
      <c r="AE5189" s="333"/>
      <c r="AF5189" s="333"/>
      <c r="DP5189" s="120"/>
      <c r="DQ5189" s="120"/>
      <c r="DR5189" s="120"/>
    </row>
    <row r="5190" spans="6:122">
      <c r="F5190" s="120"/>
      <c r="AA5190" s="333"/>
      <c r="AB5190" s="333"/>
      <c r="AC5190" s="333"/>
      <c r="AD5190" s="333"/>
      <c r="AE5190" s="333"/>
      <c r="AF5190" s="333"/>
      <c r="DP5190" s="120"/>
      <c r="DQ5190" s="120"/>
      <c r="DR5190" s="120"/>
    </row>
    <row r="5191" spans="6:122">
      <c r="F5191" s="120"/>
      <c r="AA5191" s="333"/>
      <c r="AB5191" s="333"/>
      <c r="AC5191" s="333"/>
      <c r="AD5191" s="333"/>
      <c r="AE5191" s="333"/>
      <c r="AF5191" s="333"/>
      <c r="DP5191" s="120"/>
      <c r="DQ5191" s="120"/>
      <c r="DR5191" s="120"/>
    </row>
    <row r="5192" spans="6:122">
      <c r="F5192" s="120"/>
      <c r="AA5192" s="333"/>
      <c r="AB5192" s="333"/>
      <c r="AC5192" s="333"/>
      <c r="AD5192" s="333"/>
      <c r="AE5192" s="333"/>
      <c r="AF5192" s="333"/>
      <c r="DP5192" s="120"/>
      <c r="DQ5192" s="120"/>
      <c r="DR5192" s="120"/>
    </row>
    <row r="5193" spans="6:122">
      <c r="F5193" s="120"/>
      <c r="AA5193" s="333"/>
      <c r="AB5193" s="333"/>
      <c r="AC5193" s="333"/>
      <c r="AD5193" s="333"/>
      <c r="AE5193" s="333"/>
      <c r="AF5193" s="333"/>
      <c r="DP5193" s="120"/>
      <c r="DQ5193" s="120"/>
      <c r="DR5193" s="120"/>
    </row>
    <row r="5194" spans="6:122">
      <c r="F5194" s="120"/>
      <c r="AA5194" s="333"/>
      <c r="AB5194" s="333"/>
      <c r="AC5194" s="333"/>
      <c r="AD5194" s="333"/>
      <c r="AE5194" s="333"/>
      <c r="AF5194" s="333"/>
      <c r="DP5194" s="120"/>
      <c r="DQ5194" s="120"/>
      <c r="DR5194" s="120"/>
    </row>
    <row r="5195" spans="6:122">
      <c r="F5195" s="120"/>
      <c r="AA5195" s="333"/>
      <c r="AB5195" s="333"/>
      <c r="AC5195" s="333"/>
      <c r="AD5195" s="333"/>
      <c r="AE5195" s="333"/>
      <c r="AF5195" s="333"/>
      <c r="DP5195" s="120"/>
      <c r="DQ5195" s="120"/>
      <c r="DR5195" s="120"/>
    </row>
    <row r="5196" spans="6:122">
      <c r="F5196" s="120"/>
      <c r="AA5196" s="333"/>
      <c r="AB5196" s="333"/>
      <c r="AC5196" s="333"/>
      <c r="AD5196" s="333"/>
      <c r="AE5196" s="333"/>
      <c r="AF5196" s="333"/>
      <c r="DP5196" s="120"/>
      <c r="DQ5196" s="120"/>
      <c r="DR5196" s="120"/>
    </row>
    <row r="5197" spans="6:122">
      <c r="F5197" s="120"/>
      <c r="AA5197" s="333"/>
      <c r="AB5197" s="333"/>
      <c r="AC5197" s="333"/>
      <c r="AD5197" s="333"/>
      <c r="AE5197" s="333"/>
      <c r="AF5197" s="333"/>
      <c r="DP5197" s="120"/>
      <c r="DQ5197" s="120"/>
      <c r="DR5197" s="120"/>
    </row>
    <row r="5198" spans="6:122">
      <c r="F5198" s="120"/>
      <c r="AA5198" s="333"/>
      <c r="AB5198" s="333"/>
      <c r="AC5198" s="333"/>
      <c r="AD5198" s="333"/>
      <c r="AE5198" s="333"/>
      <c r="AF5198" s="333"/>
      <c r="DP5198" s="120"/>
      <c r="DQ5198" s="120"/>
      <c r="DR5198" s="120"/>
    </row>
    <row r="5199" spans="6:122">
      <c r="F5199" s="120"/>
      <c r="AA5199" s="333"/>
      <c r="AB5199" s="333"/>
      <c r="AC5199" s="333"/>
      <c r="AD5199" s="333"/>
      <c r="AE5199" s="333"/>
      <c r="AF5199" s="333"/>
      <c r="DP5199" s="120"/>
      <c r="DQ5199" s="120"/>
      <c r="DR5199" s="120"/>
    </row>
    <row r="5200" spans="6:122">
      <c r="F5200" s="120"/>
      <c r="AA5200" s="333"/>
      <c r="AB5200" s="333"/>
      <c r="AC5200" s="333"/>
      <c r="AD5200" s="333"/>
      <c r="AE5200" s="333"/>
      <c r="AF5200" s="333"/>
      <c r="DP5200" s="120"/>
      <c r="DQ5200" s="120"/>
      <c r="DR5200" s="120"/>
    </row>
    <row r="5201" spans="6:122">
      <c r="F5201" s="120"/>
      <c r="AA5201" s="333"/>
      <c r="AB5201" s="333"/>
      <c r="AC5201" s="333"/>
      <c r="AD5201" s="333"/>
      <c r="AE5201" s="333"/>
      <c r="AF5201" s="333"/>
      <c r="DP5201" s="120"/>
      <c r="DQ5201" s="120"/>
      <c r="DR5201" s="120"/>
    </row>
    <row r="5202" spans="6:122">
      <c r="F5202" s="120"/>
      <c r="AA5202" s="333"/>
      <c r="AB5202" s="333"/>
      <c r="AC5202" s="333"/>
      <c r="AD5202" s="333"/>
      <c r="AE5202" s="333"/>
      <c r="AF5202" s="333"/>
      <c r="DP5202" s="120"/>
      <c r="DQ5202" s="120"/>
      <c r="DR5202" s="120"/>
    </row>
    <row r="5203" spans="6:122">
      <c r="F5203" s="120"/>
      <c r="AA5203" s="333"/>
      <c r="AB5203" s="333"/>
      <c r="AC5203" s="333"/>
      <c r="AD5203" s="333"/>
      <c r="AE5203" s="333"/>
      <c r="AF5203" s="333"/>
      <c r="DP5203" s="120"/>
      <c r="DQ5203" s="120"/>
      <c r="DR5203" s="120"/>
    </row>
    <row r="5204" spans="6:122">
      <c r="F5204" s="120"/>
      <c r="AA5204" s="333"/>
      <c r="AB5204" s="333"/>
      <c r="AC5204" s="333"/>
      <c r="AD5204" s="333"/>
      <c r="AE5204" s="333"/>
      <c r="AF5204" s="333"/>
      <c r="DP5204" s="120"/>
      <c r="DQ5204" s="120"/>
      <c r="DR5204" s="120"/>
    </row>
    <row r="5205" spans="6:122">
      <c r="F5205" s="120"/>
      <c r="AA5205" s="333"/>
      <c r="AB5205" s="333"/>
      <c r="AC5205" s="333"/>
      <c r="AD5205" s="333"/>
      <c r="AE5205" s="333"/>
      <c r="AF5205" s="333"/>
      <c r="DP5205" s="120"/>
      <c r="DQ5205" s="120"/>
      <c r="DR5205" s="120"/>
    </row>
    <row r="5206" spans="6:122">
      <c r="F5206" s="120"/>
      <c r="AA5206" s="333"/>
      <c r="AB5206" s="333"/>
      <c r="AC5206" s="333"/>
      <c r="AD5206" s="333"/>
      <c r="AE5206" s="333"/>
      <c r="AF5206" s="333"/>
      <c r="DP5206" s="120"/>
      <c r="DQ5206" s="120"/>
      <c r="DR5206" s="120"/>
    </row>
    <row r="5207" spans="6:122">
      <c r="F5207" s="120"/>
      <c r="AA5207" s="333"/>
      <c r="AB5207" s="333"/>
      <c r="AC5207" s="333"/>
      <c r="AD5207" s="333"/>
      <c r="AE5207" s="333"/>
      <c r="AF5207" s="333"/>
      <c r="DP5207" s="120"/>
      <c r="DQ5207" s="120"/>
      <c r="DR5207" s="120"/>
    </row>
    <row r="5208" spans="6:122">
      <c r="F5208" s="120"/>
      <c r="AA5208" s="333"/>
      <c r="AB5208" s="333"/>
      <c r="AC5208" s="333"/>
      <c r="AD5208" s="333"/>
      <c r="AE5208" s="333"/>
      <c r="AF5208" s="333"/>
      <c r="DP5208" s="120"/>
      <c r="DQ5208" s="120"/>
      <c r="DR5208" s="120"/>
    </row>
    <row r="5209" spans="6:122">
      <c r="F5209" s="120"/>
      <c r="AA5209" s="333"/>
      <c r="AB5209" s="333"/>
      <c r="AC5209" s="333"/>
      <c r="AD5209" s="333"/>
      <c r="AE5209" s="333"/>
      <c r="AF5209" s="333"/>
      <c r="DP5209" s="120"/>
      <c r="DQ5209" s="120"/>
      <c r="DR5209" s="120"/>
    </row>
    <row r="5210" spans="6:122">
      <c r="F5210" s="120"/>
      <c r="AA5210" s="333"/>
      <c r="AB5210" s="333"/>
      <c r="AC5210" s="333"/>
      <c r="AD5210" s="333"/>
      <c r="AE5210" s="333"/>
      <c r="AF5210" s="333"/>
      <c r="DP5210" s="120"/>
      <c r="DQ5210" s="120"/>
      <c r="DR5210" s="120"/>
    </row>
    <row r="5211" spans="6:122">
      <c r="F5211" s="120"/>
      <c r="AA5211" s="333"/>
      <c r="AB5211" s="333"/>
      <c r="AC5211" s="333"/>
      <c r="AD5211" s="333"/>
      <c r="AE5211" s="333"/>
      <c r="AF5211" s="333"/>
      <c r="DP5211" s="120"/>
      <c r="DQ5211" s="120"/>
      <c r="DR5211" s="120"/>
    </row>
    <row r="5212" spans="6:122">
      <c r="F5212" s="120"/>
      <c r="AA5212" s="333"/>
      <c r="AB5212" s="333"/>
      <c r="AC5212" s="333"/>
      <c r="AD5212" s="333"/>
      <c r="AE5212" s="333"/>
      <c r="AF5212" s="333"/>
      <c r="DP5212" s="120"/>
      <c r="DQ5212" s="120"/>
      <c r="DR5212" s="120"/>
    </row>
    <row r="5213" spans="6:122">
      <c r="F5213" s="120"/>
      <c r="AA5213" s="333"/>
      <c r="AB5213" s="333"/>
      <c r="AC5213" s="333"/>
      <c r="AD5213" s="333"/>
      <c r="AE5213" s="333"/>
      <c r="AF5213" s="333"/>
      <c r="DP5213" s="120"/>
      <c r="DQ5213" s="120"/>
      <c r="DR5213" s="120"/>
    </row>
    <row r="5214" spans="6:122">
      <c r="F5214" s="120"/>
      <c r="AA5214" s="333"/>
      <c r="AB5214" s="333"/>
      <c r="AC5214" s="333"/>
      <c r="AD5214" s="333"/>
      <c r="AE5214" s="333"/>
      <c r="AF5214" s="333"/>
      <c r="DP5214" s="120"/>
      <c r="DQ5214" s="120"/>
      <c r="DR5214" s="120"/>
    </row>
    <row r="5215" spans="6:122">
      <c r="F5215" s="120"/>
      <c r="AA5215" s="333"/>
      <c r="AB5215" s="333"/>
      <c r="AC5215" s="333"/>
      <c r="AD5215" s="333"/>
      <c r="AE5215" s="333"/>
      <c r="AF5215" s="333"/>
      <c r="DP5215" s="120"/>
      <c r="DQ5215" s="120"/>
      <c r="DR5215" s="120"/>
    </row>
    <row r="5216" spans="6:122">
      <c r="F5216" s="120"/>
      <c r="AA5216" s="333"/>
      <c r="AB5216" s="333"/>
      <c r="AC5216" s="333"/>
      <c r="AD5216" s="333"/>
      <c r="AE5216" s="333"/>
      <c r="AF5216" s="333"/>
      <c r="DP5216" s="120"/>
      <c r="DQ5216" s="120"/>
      <c r="DR5216" s="120"/>
    </row>
    <row r="5217" spans="6:122">
      <c r="F5217" s="120"/>
      <c r="AA5217" s="333"/>
      <c r="AB5217" s="333"/>
      <c r="AC5217" s="333"/>
      <c r="AD5217" s="333"/>
      <c r="AE5217" s="333"/>
      <c r="AF5217" s="333"/>
      <c r="DP5217" s="120"/>
      <c r="DQ5217" s="120"/>
      <c r="DR5217" s="120"/>
    </row>
    <row r="5218" spans="6:122">
      <c r="F5218" s="120"/>
      <c r="AA5218" s="333"/>
      <c r="AB5218" s="333"/>
      <c r="AC5218" s="333"/>
      <c r="AD5218" s="333"/>
      <c r="AE5218" s="333"/>
      <c r="AF5218" s="333"/>
      <c r="DP5218" s="120"/>
      <c r="DQ5218" s="120"/>
      <c r="DR5218" s="120"/>
    </row>
    <row r="5219" spans="6:122">
      <c r="F5219" s="120"/>
      <c r="AA5219" s="333"/>
      <c r="AB5219" s="333"/>
      <c r="AC5219" s="333"/>
      <c r="AD5219" s="333"/>
      <c r="AE5219" s="333"/>
      <c r="AF5219" s="333"/>
      <c r="DP5219" s="120"/>
      <c r="DQ5219" s="120"/>
      <c r="DR5219" s="120"/>
    </row>
    <row r="5220" spans="6:122">
      <c r="F5220" s="120"/>
      <c r="AA5220" s="333"/>
      <c r="AB5220" s="333"/>
      <c r="AC5220" s="333"/>
      <c r="AD5220" s="333"/>
      <c r="AE5220" s="333"/>
      <c r="AF5220" s="333"/>
      <c r="DP5220" s="120"/>
      <c r="DQ5220" s="120"/>
      <c r="DR5220" s="120"/>
    </row>
    <row r="5221" spans="6:122">
      <c r="F5221" s="120"/>
      <c r="AA5221" s="333"/>
      <c r="AB5221" s="333"/>
      <c r="AC5221" s="333"/>
      <c r="AD5221" s="333"/>
      <c r="AE5221" s="333"/>
      <c r="AF5221" s="333"/>
      <c r="DP5221" s="120"/>
      <c r="DQ5221" s="120"/>
      <c r="DR5221" s="120"/>
    </row>
    <row r="5222" spans="6:122">
      <c r="F5222" s="120"/>
      <c r="AA5222" s="333"/>
      <c r="AB5222" s="333"/>
      <c r="AC5222" s="333"/>
      <c r="AD5222" s="333"/>
      <c r="AE5222" s="333"/>
      <c r="AF5222" s="333"/>
      <c r="DP5222" s="120"/>
      <c r="DQ5222" s="120"/>
      <c r="DR5222" s="120"/>
    </row>
    <row r="5223" spans="6:122">
      <c r="F5223" s="120"/>
      <c r="AA5223" s="333"/>
      <c r="AB5223" s="333"/>
      <c r="AC5223" s="333"/>
      <c r="AD5223" s="333"/>
      <c r="AE5223" s="333"/>
      <c r="AF5223" s="333"/>
      <c r="DP5223" s="120"/>
      <c r="DQ5223" s="120"/>
      <c r="DR5223" s="120"/>
    </row>
    <row r="5224" spans="6:122">
      <c r="F5224" s="120"/>
      <c r="AA5224" s="333"/>
      <c r="AB5224" s="333"/>
      <c r="AC5224" s="333"/>
      <c r="AD5224" s="333"/>
      <c r="AE5224" s="333"/>
      <c r="AF5224" s="333"/>
      <c r="DP5224" s="120"/>
      <c r="DQ5224" s="120"/>
      <c r="DR5224" s="120"/>
    </row>
    <row r="5225" spans="6:122">
      <c r="F5225" s="120"/>
      <c r="AA5225" s="333"/>
      <c r="AB5225" s="333"/>
      <c r="AC5225" s="333"/>
      <c r="AD5225" s="333"/>
      <c r="AE5225" s="333"/>
      <c r="AF5225" s="333"/>
      <c r="DP5225" s="120"/>
      <c r="DQ5225" s="120"/>
      <c r="DR5225" s="120"/>
    </row>
    <row r="5226" spans="6:122">
      <c r="F5226" s="120"/>
      <c r="AA5226" s="333"/>
      <c r="AB5226" s="333"/>
      <c r="AC5226" s="333"/>
      <c r="AD5226" s="333"/>
      <c r="AE5226" s="333"/>
      <c r="AF5226" s="333"/>
      <c r="DP5226" s="120"/>
      <c r="DQ5226" s="120"/>
      <c r="DR5226" s="120"/>
    </row>
    <row r="5227" spans="6:122">
      <c r="F5227" s="120"/>
      <c r="AA5227" s="333"/>
      <c r="AB5227" s="333"/>
      <c r="AC5227" s="333"/>
      <c r="AD5227" s="333"/>
      <c r="AE5227" s="333"/>
      <c r="AF5227" s="333"/>
      <c r="DP5227" s="120"/>
      <c r="DQ5227" s="120"/>
      <c r="DR5227" s="120"/>
    </row>
    <row r="5228" spans="6:122">
      <c r="F5228" s="120"/>
      <c r="AA5228" s="333"/>
      <c r="AB5228" s="333"/>
      <c r="AC5228" s="333"/>
      <c r="AD5228" s="333"/>
      <c r="AE5228" s="333"/>
      <c r="AF5228" s="333"/>
      <c r="DP5228" s="120"/>
      <c r="DQ5228" s="120"/>
      <c r="DR5228" s="120"/>
    </row>
    <row r="5229" spans="6:122">
      <c r="F5229" s="120"/>
      <c r="AA5229" s="333"/>
      <c r="AB5229" s="333"/>
      <c r="AC5229" s="333"/>
      <c r="AD5229" s="333"/>
      <c r="AE5229" s="333"/>
      <c r="AF5229" s="333"/>
      <c r="DP5229" s="120"/>
      <c r="DQ5229" s="120"/>
      <c r="DR5229" s="120"/>
    </row>
    <row r="5230" spans="6:122">
      <c r="F5230" s="120"/>
      <c r="AA5230" s="333"/>
      <c r="AB5230" s="333"/>
      <c r="AC5230" s="333"/>
      <c r="AD5230" s="333"/>
      <c r="AE5230" s="333"/>
      <c r="AF5230" s="333"/>
      <c r="DP5230" s="120"/>
      <c r="DQ5230" s="120"/>
      <c r="DR5230" s="120"/>
    </row>
    <row r="5231" spans="6:122">
      <c r="F5231" s="120"/>
      <c r="AA5231" s="333"/>
      <c r="AB5231" s="333"/>
      <c r="AC5231" s="333"/>
      <c r="AD5231" s="333"/>
      <c r="AE5231" s="333"/>
      <c r="AF5231" s="333"/>
      <c r="DP5231" s="120"/>
      <c r="DQ5231" s="120"/>
      <c r="DR5231" s="120"/>
    </row>
    <row r="5232" spans="6:122">
      <c r="F5232" s="120"/>
      <c r="AA5232" s="333"/>
      <c r="AB5232" s="333"/>
      <c r="AC5232" s="333"/>
      <c r="AD5232" s="333"/>
      <c r="AE5232" s="333"/>
      <c r="AF5232" s="333"/>
      <c r="DP5232" s="120"/>
      <c r="DQ5232" s="120"/>
      <c r="DR5232" s="120"/>
    </row>
    <row r="5233" spans="6:122">
      <c r="F5233" s="120"/>
      <c r="AA5233" s="333"/>
      <c r="AB5233" s="333"/>
      <c r="AC5233" s="333"/>
      <c r="AD5233" s="333"/>
      <c r="AE5233" s="333"/>
      <c r="AF5233" s="333"/>
      <c r="DP5233" s="120"/>
      <c r="DQ5233" s="120"/>
      <c r="DR5233" s="120"/>
    </row>
    <row r="5234" spans="6:122">
      <c r="F5234" s="120"/>
      <c r="AA5234" s="333"/>
      <c r="AB5234" s="333"/>
      <c r="AC5234" s="333"/>
      <c r="AD5234" s="333"/>
      <c r="AE5234" s="333"/>
      <c r="AF5234" s="333"/>
      <c r="DP5234" s="120"/>
      <c r="DQ5234" s="120"/>
      <c r="DR5234" s="120"/>
    </row>
    <row r="5235" spans="6:122">
      <c r="F5235" s="120"/>
      <c r="AA5235" s="333"/>
      <c r="AB5235" s="333"/>
      <c r="AC5235" s="333"/>
      <c r="AD5235" s="333"/>
      <c r="AE5235" s="333"/>
      <c r="AF5235" s="333"/>
      <c r="DP5235" s="120"/>
      <c r="DQ5235" s="120"/>
      <c r="DR5235" s="120"/>
    </row>
    <row r="5236" spans="6:122">
      <c r="F5236" s="120"/>
      <c r="AA5236" s="333"/>
      <c r="AB5236" s="333"/>
      <c r="AC5236" s="333"/>
      <c r="AD5236" s="333"/>
      <c r="AE5236" s="333"/>
      <c r="AF5236" s="333"/>
      <c r="DP5236" s="120"/>
      <c r="DQ5236" s="120"/>
      <c r="DR5236" s="120"/>
    </row>
    <row r="5237" spans="6:122">
      <c r="F5237" s="120"/>
      <c r="AA5237" s="333"/>
      <c r="AB5237" s="333"/>
      <c r="AC5237" s="333"/>
      <c r="AD5237" s="333"/>
      <c r="AE5237" s="333"/>
      <c r="AF5237" s="333"/>
      <c r="DP5237" s="120"/>
      <c r="DQ5237" s="120"/>
      <c r="DR5237" s="120"/>
    </row>
    <row r="5238" spans="6:122">
      <c r="F5238" s="120"/>
      <c r="AA5238" s="333"/>
      <c r="AB5238" s="333"/>
      <c r="AC5238" s="333"/>
      <c r="AD5238" s="333"/>
      <c r="AE5238" s="333"/>
      <c r="AF5238" s="333"/>
      <c r="DP5238" s="120"/>
      <c r="DQ5238" s="120"/>
      <c r="DR5238" s="120"/>
    </row>
    <row r="5239" spans="6:122">
      <c r="F5239" s="120"/>
      <c r="AA5239" s="333"/>
      <c r="AB5239" s="333"/>
      <c r="AC5239" s="333"/>
      <c r="AD5239" s="333"/>
      <c r="AE5239" s="333"/>
      <c r="AF5239" s="333"/>
      <c r="DP5239" s="120"/>
      <c r="DQ5239" s="120"/>
      <c r="DR5239" s="120"/>
    </row>
    <row r="5240" spans="6:122">
      <c r="F5240" s="120"/>
      <c r="AA5240" s="333"/>
      <c r="AB5240" s="333"/>
      <c r="AC5240" s="333"/>
      <c r="AD5240" s="333"/>
      <c r="AE5240" s="333"/>
      <c r="AF5240" s="333"/>
      <c r="DP5240" s="120"/>
      <c r="DQ5240" s="120"/>
      <c r="DR5240" s="120"/>
    </row>
    <row r="5241" spans="6:122">
      <c r="F5241" s="120"/>
      <c r="AA5241" s="333"/>
      <c r="AB5241" s="333"/>
      <c r="AC5241" s="333"/>
      <c r="AD5241" s="333"/>
      <c r="AE5241" s="333"/>
      <c r="AF5241" s="333"/>
      <c r="DP5241" s="120"/>
      <c r="DQ5241" s="120"/>
      <c r="DR5241" s="120"/>
    </row>
    <row r="5242" spans="6:122">
      <c r="F5242" s="120"/>
      <c r="AA5242" s="333"/>
      <c r="AB5242" s="333"/>
      <c r="AC5242" s="333"/>
      <c r="AD5242" s="333"/>
      <c r="AE5242" s="333"/>
      <c r="AF5242" s="333"/>
      <c r="DP5242" s="120"/>
      <c r="DQ5242" s="120"/>
      <c r="DR5242" s="120"/>
    </row>
    <row r="5243" spans="6:122">
      <c r="F5243" s="120"/>
      <c r="AA5243" s="333"/>
      <c r="AB5243" s="333"/>
      <c r="AC5243" s="333"/>
      <c r="AD5243" s="333"/>
      <c r="AE5243" s="333"/>
      <c r="AF5243" s="333"/>
      <c r="DP5243" s="120"/>
      <c r="DQ5243" s="120"/>
      <c r="DR5243" s="120"/>
    </row>
    <row r="5244" spans="6:122">
      <c r="F5244" s="120"/>
      <c r="AA5244" s="333"/>
      <c r="AB5244" s="333"/>
      <c r="AC5244" s="333"/>
      <c r="AD5244" s="333"/>
      <c r="AE5244" s="333"/>
      <c r="AF5244" s="333"/>
      <c r="DP5244" s="120"/>
      <c r="DQ5244" s="120"/>
      <c r="DR5244" s="120"/>
    </row>
    <row r="5245" spans="6:122">
      <c r="F5245" s="120"/>
      <c r="AA5245" s="333"/>
      <c r="AB5245" s="333"/>
      <c r="AC5245" s="333"/>
      <c r="AD5245" s="333"/>
      <c r="AE5245" s="333"/>
      <c r="AF5245" s="333"/>
      <c r="DP5245" s="120"/>
      <c r="DQ5245" s="120"/>
      <c r="DR5245" s="120"/>
    </row>
    <row r="5246" spans="6:122">
      <c r="F5246" s="120"/>
      <c r="AA5246" s="333"/>
      <c r="AB5246" s="333"/>
      <c r="AC5246" s="333"/>
      <c r="AD5246" s="333"/>
      <c r="AE5246" s="333"/>
      <c r="AF5246" s="333"/>
      <c r="DP5246" s="120"/>
      <c r="DQ5246" s="120"/>
      <c r="DR5246" s="120"/>
    </row>
    <row r="5247" spans="6:122">
      <c r="F5247" s="120"/>
      <c r="AA5247" s="333"/>
      <c r="AB5247" s="333"/>
      <c r="AC5247" s="333"/>
      <c r="AD5247" s="333"/>
      <c r="AE5247" s="333"/>
      <c r="AF5247" s="333"/>
      <c r="DP5247" s="120"/>
      <c r="DQ5247" s="120"/>
      <c r="DR5247" s="120"/>
    </row>
    <row r="5248" spans="6:122">
      <c r="F5248" s="120"/>
      <c r="AA5248" s="333"/>
      <c r="AB5248" s="333"/>
      <c r="AC5248" s="333"/>
      <c r="AD5248" s="333"/>
      <c r="AE5248" s="333"/>
      <c r="AF5248" s="333"/>
      <c r="DP5248" s="120"/>
      <c r="DQ5248" s="120"/>
      <c r="DR5248" s="120"/>
    </row>
    <row r="5249" spans="6:122">
      <c r="F5249" s="120"/>
      <c r="AA5249" s="333"/>
      <c r="AB5249" s="333"/>
      <c r="AC5249" s="333"/>
      <c r="AD5249" s="333"/>
      <c r="AE5249" s="333"/>
      <c r="AF5249" s="333"/>
      <c r="DP5249" s="120"/>
      <c r="DQ5249" s="120"/>
      <c r="DR5249" s="120"/>
    </row>
    <row r="5250" spans="6:122">
      <c r="F5250" s="120"/>
      <c r="AA5250" s="333"/>
      <c r="AB5250" s="333"/>
      <c r="AC5250" s="333"/>
      <c r="AD5250" s="333"/>
      <c r="AE5250" s="333"/>
      <c r="AF5250" s="333"/>
      <c r="DP5250" s="120"/>
      <c r="DQ5250" s="120"/>
      <c r="DR5250" s="120"/>
    </row>
    <row r="5251" spans="6:122">
      <c r="F5251" s="120"/>
      <c r="AA5251" s="333"/>
      <c r="AB5251" s="333"/>
      <c r="AC5251" s="333"/>
      <c r="AD5251" s="333"/>
      <c r="AE5251" s="333"/>
      <c r="AF5251" s="333"/>
      <c r="DP5251" s="120"/>
      <c r="DQ5251" s="120"/>
      <c r="DR5251" s="120"/>
    </row>
    <row r="5252" spans="6:122">
      <c r="F5252" s="120"/>
      <c r="AA5252" s="333"/>
      <c r="AB5252" s="333"/>
      <c r="AC5252" s="333"/>
      <c r="AD5252" s="333"/>
      <c r="AE5252" s="333"/>
      <c r="AF5252" s="333"/>
      <c r="DP5252" s="120"/>
      <c r="DQ5252" s="120"/>
      <c r="DR5252" s="120"/>
    </row>
    <row r="5253" spans="6:122">
      <c r="F5253" s="120"/>
      <c r="AA5253" s="333"/>
      <c r="AB5253" s="333"/>
      <c r="AC5253" s="333"/>
      <c r="AD5253" s="333"/>
      <c r="AE5253" s="333"/>
      <c r="AF5253" s="333"/>
      <c r="DP5253" s="120"/>
      <c r="DQ5253" s="120"/>
      <c r="DR5253" s="120"/>
    </row>
    <row r="5254" spans="6:122">
      <c r="F5254" s="120"/>
      <c r="AA5254" s="333"/>
      <c r="AB5254" s="333"/>
      <c r="AC5254" s="333"/>
      <c r="AD5254" s="333"/>
      <c r="AE5254" s="333"/>
      <c r="AF5254" s="333"/>
      <c r="DP5254" s="120"/>
      <c r="DQ5254" s="120"/>
      <c r="DR5254" s="120"/>
    </row>
    <row r="5255" spans="6:122">
      <c r="F5255" s="120"/>
      <c r="AA5255" s="333"/>
      <c r="AB5255" s="333"/>
      <c r="AC5255" s="333"/>
      <c r="AD5255" s="333"/>
      <c r="AE5255" s="333"/>
      <c r="AF5255" s="333"/>
      <c r="DP5255" s="120"/>
      <c r="DQ5255" s="120"/>
      <c r="DR5255" s="120"/>
    </row>
    <row r="5256" spans="6:122">
      <c r="F5256" s="120"/>
      <c r="AA5256" s="333"/>
      <c r="AB5256" s="333"/>
      <c r="AC5256" s="333"/>
      <c r="AD5256" s="333"/>
      <c r="AE5256" s="333"/>
      <c r="AF5256" s="333"/>
      <c r="DP5256" s="120"/>
      <c r="DQ5256" s="120"/>
      <c r="DR5256" s="120"/>
    </row>
    <row r="5257" spans="6:122">
      <c r="F5257" s="120"/>
      <c r="AA5257" s="333"/>
      <c r="AB5257" s="333"/>
      <c r="AC5257" s="333"/>
      <c r="AD5257" s="333"/>
      <c r="AE5257" s="333"/>
      <c r="AF5257" s="333"/>
      <c r="DP5257" s="120"/>
      <c r="DQ5257" s="120"/>
      <c r="DR5257" s="120"/>
    </row>
    <row r="5258" spans="6:122">
      <c r="F5258" s="120"/>
      <c r="AA5258" s="333"/>
      <c r="AB5258" s="333"/>
      <c r="AC5258" s="333"/>
      <c r="AD5258" s="333"/>
      <c r="AE5258" s="333"/>
      <c r="AF5258" s="333"/>
      <c r="DP5258" s="120"/>
      <c r="DQ5258" s="120"/>
      <c r="DR5258" s="120"/>
    </row>
    <row r="5259" spans="6:122">
      <c r="F5259" s="120"/>
      <c r="AA5259" s="333"/>
      <c r="AB5259" s="333"/>
      <c r="AC5259" s="333"/>
      <c r="AD5259" s="333"/>
      <c r="AE5259" s="333"/>
      <c r="AF5259" s="333"/>
      <c r="DP5259" s="120"/>
      <c r="DQ5259" s="120"/>
      <c r="DR5259" s="120"/>
    </row>
    <row r="5260" spans="6:122">
      <c r="F5260" s="120"/>
      <c r="AA5260" s="333"/>
      <c r="AB5260" s="333"/>
      <c r="AC5260" s="333"/>
      <c r="AD5260" s="333"/>
      <c r="AE5260" s="333"/>
      <c r="AF5260" s="333"/>
      <c r="DP5260" s="120"/>
      <c r="DQ5260" s="120"/>
      <c r="DR5260" s="120"/>
    </row>
    <row r="5261" spans="6:122">
      <c r="F5261" s="120"/>
      <c r="AA5261" s="333"/>
      <c r="AB5261" s="333"/>
      <c r="AC5261" s="333"/>
      <c r="AD5261" s="333"/>
      <c r="AE5261" s="333"/>
      <c r="AF5261" s="333"/>
      <c r="DP5261" s="120"/>
      <c r="DQ5261" s="120"/>
      <c r="DR5261" s="120"/>
    </row>
    <row r="5262" spans="6:122">
      <c r="F5262" s="120"/>
      <c r="AA5262" s="333"/>
      <c r="AB5262" s="333"/>
      <c r="AC5262" s="333"/>
      <c r="AD5262" s="333"/>
      <c r="AE5262" s="333"/>
      <c r="AF5262" s="333"/>
      <c r="DP5262" s="120"/>
      <c r="DQ5262" s="120"/>
      <c r="DR5262" s="120"/>
    </row>
    <row r="5263" spans="6:122">
      <c r="F5263" s="120"/>
      <c r="AA5263" s="333"/>
      <c r="AB5263" s="333"/>
      <c r="AC5263" s="333"/>
      <c r="AD5263" s="333"/>
      <c r="AE5263" s="333"/>
      <c r="AF5263" s="333"/>
      <c r="DP5263" s="120"/>
      <c r="DQ5263" s="120"/>
      <c r="DR5263" s="120"/>
    </row>
    <row r="5264" spans="6:122">
      <c r="F5264" s="120"/>
      <c r="AA5264" s="333"/>
      <c r="AB5264" s="333"/>
      <c r="AC5264" s="333"/>
      <c r="AD5264" s="333"/>
      <c r="AE5264" s="333"/>
      <c r="AF5264" s="333"/>
      <c r="DP5264" s="120"/>
      <c r="DQ5264" s="120"/>
      <c r="DR5264" s="120"/>
    </row>
    <row r="5265" spans="6:122">
      <c r="F5265" s="120"/>
      <c r="AA5265" s="333"/>
      <c r="AB5265" s="333"/>
      <c r="AC5265" s="333"/>
      <c r="AD5265" s="333"/>
      <c r="AE5265" s="333"/>
      <c r="AF5265" s="333"/>
      <c r="DP5265" s="120"/>
      <c r="DQ5265" s="120"/>
      <c r="DR5265" s="120"/>
    </row>
    <row r="5266" spans="6:122">
      <c r="F5266" s="120"/>
      <c r="AA5266" s="333"/>
      <c r="AB5266" s="333"/>
      <c r="AC5266" s="333"/>
      <c r="AD5266" s="333"/>
      <c r="AE5266" s="333"/>
      <c r="AF5266" s="333"/>
      <c r="DP5266" s="120"/>
      <c r="DQ5266" s="120"/>
      <c r="DR5266" s="120"/>
    </row>
    <row r="5267" spans="6:122">
      <c r="F5267" s="120"/>
      <c r="AA5267" s="333"/>
      <c r="AB5267" s="333"/>
      <c r="AC5267" s="333"/>
      <c r="AD5267" s="333"/>
      <c r="AE5267" s="333"/>
      <c r="AF5267" s="333"/>
      <c r="DP5267" s="120"/>
      <c r="DQ5267" s="120"/>
      <c r="DR5267" s="120"/>
    </row>
    <row r="5268" spans="6:122">
      <c r="F5268" s="120"/>
      <c r="AA5268" s="333"/>
      <c r="AB5268" s="333"/>
      <c r="AC5268" s="333"/>
      <c r="AD5268" s="333"/>
      <c r="AE5268" s="333"/>
      <c r="AF5268" s="333"/>
      <c r="DP5268" s="120"/>
      <c r="DQ5268" s="120"/>
      <c r="DR5268" s="120"/>
    </row>
    <row r="5269" spans="6:122">
      <c r="F5269" s="120"/>
      <c r="AA5269" s="333"/>
      <c r="AB5269" s="333"/>
      <c r="AC5269" s="333"/>
      <c r="AD5269" s="333"/>
      <c r="AE5269" s="333"/>
      <c r="AF5269" s="333"/>
      <c r="DP5269" s="120"/>
      <c r="DQ5269" s="120"/>
      <c r="DR5269" s="120"/>
    </row>
    <row r="5270" spans="6:122">
      <c r="F5270" s="120"/>
      <c r="AA5270" s="333"/>
      <c r="AB5270" s="333"/>
      <c r="AC5270" s="333"/>
      <c r="AD5270" s="333"/>
      <c r="AE5270" s="333"/>
      <c r="AF5270" s="333"/>
      <c r="DP5270" s="120"/>
      <c r="DQ5270" s="120"/>
      <c r="DR5270" s="120"/>
    </row>
    <row r="5271" spans="6:122">
      <c r="F5271" s="120"/>
      <c r="AA5271" s="333"/>
      <c r="AB5271" s="333"/>
      <c r="AC5271" s="333"/>
      <c r="AD5271" s="333"/>
      <c r="AE5271" s="333"/>
      <c r="AF5271" s="333"/>
      <c r="DP5271" s="120"/>
      <c r="DQ5271" s="120"/>
      <c r="DR5271" s="120"/>
    </row>
    <row r="5272" spans="6:122">
      <c r="F5272" s="120"/>
      <c r="AA5272" s="333"/>
      <c r="AB5272" s="333"/>
      <c r="AC5272" s="333"/>
      <c r="AD5272" s="333"/>
      <c r="AE5272" s="333"/>
      <c r="AF5272" s="333"/>
      <c r="DP5272" s="120"/>
      <c r="DQ5272" s="120"/>
      <c r="DR5272" s="120"/>
    </row>
    <row r="5273" spans="6:122">
      <c r="F5273" s="120"/>
      <c r="AA5273" s="333"/>
      <c r="AB5273" s="333"/>
      <c r="AC5273" s="333"/>
      <c r="AD5273" s="333"/>
      <c r="AE5273" s="333"/>
      <c r="AF5273" s="333"/>
      <c r="DP5273" s="120"/>
      <c r="DQ5273" s="120"/>
      <c r="DR5273" s="120"/>
    </row>
    <row r="5274" spans="6:122">
      <c r="F5274" s="120"/>
      <c r="AA5274" s="333"/>
      <c r="AB5274" s="333"/>
      <c r="AC5274" s="333"/>
      <c r="AD5274" s="333"/>
      <c r="AE5274" s="333"/>
      <c r="AF5274" s="333"/>
      <c r="DP5274" s="120"/>
      <c r="DQ5274" s="120"/>
      <c r="DR5274" s="120"/>
    </row>
    <row r="5275" spans="6:122">
      <c r="F5275" s="120"/>
      <c r="AA5275" s="333"/>
      <c r="AB5275" s="333"/>
      <c r="AC5275" s="333"/>
      <c r="AD5275" s="333"/>
      <c r="AE5275" s="333"/>
      <c r="AF5275" s="333"/>
      <c r="DP5275" s="120"/>
      <c r="DQ5275" s="120"/>
      <c r="DR5275" s="120"/>
    </row>
    <row r="5276" spans="6:122">
      <c r="F5276" s="120"/>
      <c r="AA5276" s="333"/>
      <c r="AB5276" s="333"/>
      <c r="AC5276" s="333"/>
      <c r="AD5276" s="333"/>
      <c r="AE5276" s="333"/>
      <c r="AF5276" s="333"/>
      <c r="DP5276" s="120"/>
      <c r="DQ5276" s="120"/>
      <c r="DR5276" s="120"/>
    </row>
    <row r="5277" spans="6:122">
      <c r="F5277" s="120"/>
      <c r="AA5277" s="333"/>
      <c r="AB5277" s="333"/>
      <c r="AC5277" s="333"/>
      <c r="AD5277" s="333"/>
      <c r="AE5277" s="333"/>
      <c r="AF5277" s="333"/>
      <c r="DP5277" s="120"/>
      <c r="DQ5277" s="120"/>
      <c r="DR5277" s="120"/>
    </row>
    <row r="5278" spans="6:122">
      <c r="F5278" s="120"/>
      <c r="AA5278" s="333"/>
      <c r="AB5278" s="333"/>
      <c r="AC5278" s="333"/>
      <c r="AD5278" s="333"/>
      <c r="AE5278" s="333"/>
      <c r="AF5278" s="333"/>
      <c r="DP5278" s="120"/>
      <c r="DQ5278" s="120"/>
      <c r="DR5278" s="120"/>
    </row>
    <row r="5279" spans="6:122">
      <c r="F5279" s="120"/>
      <c r="AA5279" s="333"/>
      <c r="AB5279" s="333"/>
      <c r="AC5279" s="333"/>
      <c r="AD5279" s="333"/>
      <c r="AE5279" s="333"/>
      <c r="AF5279" s="333"/>
      <c r="DP5279" s="120"/>
      <c r="DQ5279" s="120"/>
      <c r="DR5279" s="120"/>
    </row>
    <row r="5280" spans="6:122">
      <c r="F5280" s="120"/>
      <c r="AA5280" s="333"/>
      <c r="AB5280" s="333"/>
      <c r="AC5280" s="333"/>
      <c r="AD5280" s="333"/>
      <c r="AE5280" s="333"/>
      <c r="AF5280" s="333"/>
      <c r="DP5280" s="120"/>
      <c r="DQ5280" s="120"/>
      <c r="DR5280" s="120"/>
    </row>
    <row r="5281" spans="6:122">
      <c r="F5281" s="120"/>
      <c r="AA5281" s="333"/>
      <c r="AB5281" s="333"/>
      <c r="AC5281" s="333"/>
      <c r="AD5281" s="333"/>
      <c r="AE5281" s="333"/>
      <c r="AF5281" s="333"/>
      <c r="DP5281" s="120"/>
      <c r="DQ5281" s="120"/>
      <c r="DR5281" s="120"/>
    </row>
    <row r="5282" spans="6:122">
      <c r="F5282" s="120"/>
      <c r="AA5282" s="333"/>
      <c r="AB5282" s="333"/>
      <c r="AC5282" s="333"/>
      <c r="AD5282" s="333"/>
      <c r="AE5282" s="333"/>
      <c r="AF5282" s="333"/>
      <c r="DP5282" s="120"/>
      <c r="DQ5282" s="120"/>
      <c r="DR5282" s="120"/>
    </row>
    <row r="5283" spans="6:122">
      <c r="F5283" s="120"/>
      <c r="AA5283" s="333"/>
      <c r="AB5283" s="333"/>
      <c r="AC5283" s="333"/>
      <c r="AD5283" s="333"/>
      <c r="AE5283" s="333"/>
      <c r="AF5283" s="333"/>
      <c r="DP5283" s="120"/>
      <c r="DQ5283" s="120"/>
      <c r="DR5283" s="120"/>
    </row>
    <row r="5284" spans="6:122">
      <c r="F5284" s="120"/>
      <c r="AA5284" s="333"/>
      <c r="AB5284" s="333"/>
      <c r="AC5284" s="333"/>
      <c r="AD5284" s="333"/>
      <c r="AE5284" s="333"/>
      <c r="AF5284" s="333"/>
      <c r="DP5284" s="120"/>
      <c r="DQ5284" s="120"/>
      <c r="DR5284" s="120"/>
    </row>
    <row r="5285" spans="6:122">
      <c r="F5285" s="120"/>
      <c r="AA5285" s="333"/>
      <c r="AB5285" s="333"/>
      <c r="AC5285" s="333"/>
      <c r="AD5285" s="333"/>
      <c r="AE5285" s="333"/>
      <c r="AF5285" s="333"/>
      <c r="DP5285" s="120"/>
      <c r="DQ5285" s="120"/>
      <c r="DR5285" s="120"/>
    </row>
    <row r="5286" spans="6:122">
      <c r="F5286" s="120"/>
      <c r="AA5286" s="333"/>
      <c r="AB5286" s="333"/>
      <c r="AC5286" s="333"/>
      <c r="AD5286" s="333"/>
      <c r="AE5286" s="333"/>
      <c r="AF5286" s="333"/>
      <c r="DP5286" s="120"/>
      <c r="DQ5286" s="120"/>
      <c r="DR5286" s="120"/>
    </row>
    <row r="5287" spans="6:122">
      <c r="F5287" s="120"/>
      <c r="AA5287" s="333"/>
      <c r="AB5287" s="333"/>
      <c r="AC5287" s="333"/>
      <c r="AD5287" s="333"/>
      <c r="AE5287" s="333"/>
      <c r="AF5287" s="333"/>
      <c r="DP5287" s="120"/>
      <c r="DQ5287" s="120"/>
      <c r="DR5287" s="120"/>
    </row>
    <row r="5288" spans="6:122">
      <c r="F5288" s="120"/>
      <c r="AA5288" s="333"/>
      <c r="AB5288" s="333"/>
      <c r="AC5288" s="333"/>
      <c r="AD5288" s="333"/>
      <c r="AE5288" s="333"/>
      <c r="AF5288" s="333"/>
      <c r="DP5288" s="120"/>
      <c r="DQ5288" s="120"/>
      <c r="DR5288" s="120"/>
    </row>
    <row r="5289" spans="6:122">
      <c r="F5289" s="120"/>
      <c r="AA5289" s="333"/>
      <c r="AB5289" s="333"/>
      <c r="AC5289" s="333"/>
      <c r="AD5289" s="333"/>
      <c r="AE5289" s="333"/>
      <c r="AF5289" s="333"/>
      <c r="DP5289" s="120"/>
      <c r="DQ5289" s="120"/>
      <c r="DR5289" s="120"/>
    </row>
    <row r="5290" spans="6:122">
      <c r="F5290" s="120"/>
      <c r="AA5290" s="333"/>
      <c r="AB5290" s="333"/>
      <c r="AC5290" s="333"/>
      <c r="AD5290" s="333"/>
      <c r="AE5290" s="333"/>
      <c r="AF5290" s="333"/>
      <c r="DP5290" s="120"/>
      <c r="DQ5290" s="120"/>
      <c r="DR5290" s="120"/>
    </row>
    <row r="5291" spans="6:122">
      <c r="F5291" s="120"/>
      <c r="AA5291" s="333"/>
      <c r="AB5291" s="333"/>
      <c r="AC5291" s="333"/>
      <c r="AD5291" s="333"/>
      <c r="AE5291" s="333"/>
      <c r="AF5291" s="333"/>
      <c r="DP5291" s="120"/>
      <c r="DQ5291" s="120"/>
      <c r="DR5291" s="120"/>
    </row>
    <row r="5292" spans="6:122">
      <c r="F5292" s="120"/>
      <c r="AA5292" s="333"/>
      <c r="AB5292" s="333"/>
      <c r="AC5292" s="333"/>
      <c r="AD5292" s="333"/>
      <c r="AE5292" s="333"/>
      <c r="AF5292" s="333"/>
      <c r="DP5292" s="120"/>
      <c r="DQ5292" s="120"/>
      <c r="DR5292" s="120"/>
    </row>
    <row r="5293" spans="6:122">
      <c r="F5293" s="120"/>
      <c r="AA5293" s="333"/>
      <c r="AB5293" s="333"/>
      <c r="AC5293" s="333"/>
      <c r="AD5293" s="333"/>
      <c r="AE5293" s="333"/>
      <c r="AF5293" s="333"/>
      <c r="DP5293" s="120"/>
      <c r="DQ5293" s="120"/>
      <c r="DR5293" s="120"/>
    </row>
    <row r="5294" spans="6:122">
      <c r="F5294" s="120"/>
      <c r="AA5294" s="333"/>
      <c r="AB5294" s="333"/>
      <c r="AC5294" s="333"/>
      <c r="AD5294" s="333"/>
      <c r="AE5294" s="333"/>
      <c r="AF5294" s="333"/>
      <c r="DP5294" s="120"/>
      <c r="DQ5294" s="120"/>
      <c r="DR5294" s="120"/>
    </row>
    <row r="5295" spans="6:122">
      <c r="F5295" s="120"/>
      <c r="AA5295" s="333"/>
      <c r="AB5295" s="333"/>
      <c r="AC5295" s="333"/>
      <c r="AD5295" s="333"/>
      <c r="AE5295" s="333"/>
      <c r="AF5295" s="333"/>
      <c r="DP5295" s="120"/>
      <c r="DQ5295" s="120"/>
      <c r="DR5295" s="120"/>
    </row>
    <row r="5296" spans="6:122">
      <c r="F5296" s="120"/>
      <c r="AA5296" s="333"/>
      <c r="AB5296" s="333"/>
      <c r="AC5296" s="333"/>
      <c r="AD5296" s="333"/>
      <c r="AE5296" s="333"/>
      <c r="AF5296" s="333"/>
      <c r="DP5296" s="120"/>
      <c r="DQ5296" s="120"/>
      <c r="DR5296" s="120"/>
    </row>
    <row r="5297" spans="6:122">
      <c r="F5297" s="120"/>
      <c r="AA5297" s="333"/>
      <c r="AB5297" s="333"/>
      <c r="AC5297" s="333"/>
      <c r="AD5297" s="333"/>
      <c r="AE5297" s="333"/>
      <c r="AF5297" s="333"/>
      <c r="DP5297" s="120"/>
      <c r="DQ5297" s="120"/>
      <c r="DR5297" s="120"/>
    </row>
    <row r="5298" spans="6:122">
      <c r="F5298" s="120"/>
      <c r="AA5298" s="333"/>
      <c r="AB5298" s="333"/>
      <c r="AC5298" s="333"/>
      <c r="AD5298" s="333"/>
      <c r="AE5298" s="333"/>
      <c r="AF5298" s="333"/>
      <c r="DP5298" s="120"/>
      <c r="DQ5298" s="120"/>
      <c r="DR5298" s="120"/>
    </row>
    <row r="5299" spans="6:122">
      <c r="F5299" s="120"/>
      <c r="AA5299" s="333"/>
      <c r="AB5299" s="333"/>
      <c r="AC5299" s="333"/>
      <c r="AD5299" s="333"/>
      <c r="AE5299" s="333"/>
      <c r="AF5299" s="333"/>
      <c r="DP5299" s="120"/>
      <c r="DQ5299" s="120"/>
      <c r="DR5299" s="120"/>
    </row>
    <row r="5300" spans="6:122">
      <c r="F5300" s="120"/>
      <c r="AA5300" s="333"/>
      <c r="AB5300" s="333"/>
      <c r="AC5300" s="333"/>
      <c r="AD5300" s="333"/>
      <c r="AE5300" s="333"/>
      <c r="AF5300" s="333"/>
      <c r="DP5300" s="120"/>
      <c r="DQ5300" s="120"/>
      <c r="DR5300" s="120"/>
    </row>
    <row r="5301" spans="6:122">
      <c r="F5301" s="120"/>
      <c r="AA5301" s="333"/>
      <c r="AB5301" s="333"/>
      <c r="AC5301" s="333"/>
      <c r="AD5301" s="333"/>
      <c r="AE5301" s="333"/>
      <c r="AF5301" s="333"/>
      <c r="DP5301" s="120"/>
      <c r="DQ5301" s="120"/>
      <c r="DR5301" s="120"/>
    </row>
    <row r="5302" spans="6:122">
      <c r="F5302" s="120"/>
      <c r="AA5302" s="333"/>
      <c r="AB5302" s="333"/>
      <c r="AC5302" s="333"/>
      <c r="AD5302" s="333"/>
      <c r="AE5302" s="333"/>
      <c r="AF5302" s="333"/>
      <c r="DP5302" s="120"/>
      <c r="DQ5302" s="120"/>
      <c r="DR5302" s="120"/>
    </row>
    <row r="5303" spans="6:122">
      <c r="F5303" s="120"/>
      <c r="AA5303" s="333"/>
      <c r="AB5303" s="333"/>
      <c r="AC5303" s="333"/>
      <c r="AD5303" s="333"/>
      <c r="AE5303" s="333"/>
      <c r="AF5303" s="333"/>
      <c r="DP5303" s="120"/>
      <c r="DQ5303" s="120"/>
      <c r="DR5303" s="120"/>
    </row>
    <row r="5304" spans="6:122">
      <c r="F5304" s="120"/>
      <c r="AA5304" s="333"/>
      <c r="AB5304" s="333"/>
      <c r="AC5304" s="333"/>
      <c r="AD5304" s="333"/>
      <c r="AE5304" s="333"/>
      <c r="AF5304" s="333"/>
      <c r="DP5304" s="120"/>
      <c r="DQ5304" s="120"/>
      <c r="DR5304" s="120"/>
    </row>
    <row r="5305" spans="6:122">
      <c r="F5305" s="120"/>
      <c r="AA5305" s="333"/>
      <c r="AB5305" s="333"/>
      <c r="AC5305" s="333"/>
      <c r="AD5305" s="333"/>
      <c r="AE5305" s="333"/>
      <c r="AF5305" s="333"/>
      <c r="DP5305" s="120"/>
      <c r="DQ5305" s="120"/>
      <c r="DR5305" s="120"/>
    </row>
    <row r="5306" spans="6:122">
      <c r="F5306" s="120"/>
      <c r="AA5306" s="333"/>
      <c r="AB5306" s="333"/>
      <c r="AC5306" s="333"/>
      <c r="AD5306" s="333"/>
      <c r="AE5306" s="333"/>
      <c r="AF5306" s="333"/>
      <c r="DP5306" s="120"/>
      <c r="DQ5306" s="120"/>
      <c r="DR5306" s="120"/>
    </row>
    <row r="5307" spans="6:122">
      <c r="F5307" s="120"/>
      <c r="AA5307" s="333"/>
      <c r="AB5307" s="333"/>
      <c r="AC5307" s="333"/>
      <c r="AD5307" s="333"/>
      <c r="AE5307" s="333"/>
      <c r="AF5307" s="333"/>
      <c r="DP5307" s="120"/>
      <c r="DQ5307" s="120"/>
      <c r="DR5307" s="120"/>
    </row>
    <row r="5308" spans="6:122">
      <c r="F5308" s="120"/>
      <c r="AA5308" s="333"/>
      <c r="AB5308" s="333"/>
      <c r="AC5308" s="333"/>
      <c r="AD5308" s="333"/>
      <c r="AE5308" s="333"/>
      <c r="AF5308" s="333"/>
      <c r="DP5308" s="120"/>
      <c r="DQ5308" s="120"/>
      <c r="DR5308" s="120"/>
    </row>
    <row r="5309" spans="6:122">
      <c r="F5309" s="120"/>
      <c r="AA5309" s="333"/>
      <c r="AB5309" s="333"/>
      <c r="AC5309" s="333"/>
      <c r="AD5309" s="333"/>
      <c r="AE5309" s="333"/>
      <c r="AF5309" s="333"/>
      <c r="DP5309" s="120"/>
      <c r="DQ5309" s="120"/>
      <c r="DR5309" s="120"/>
    </row>
    <row r="5310" spans="6:122">
      <c r="F5310" s="120"/>
      <c r="AA5310" s="333"/>
      <c r="AB5310" s="333"/>
      <c r="AC5310" s="333"/>
      <c r="AD5310" s="333"/>
      <c r="AE5310" s="333"/>
      <c r="AF5310" s="333"/>
      <c r="DP5310" s="120"/>
      <c r="DQ5310" s="120"/>
      <c r="DR5310" s="120"/>
    </row>
    <row r="5311" spans="6:122">
      <c r="F5311" s="120"/>
      <c r="AA5311" s="333"/>
      <c r="AB5311" s="333"/>
      <c r="AC5311" s="333"/>
      <c r="AD5311" s="333"/>
      <c r="AE5311" s="333"/>
      <c r="AF5311" s="333"/>
      <c r="DP5311" s="120"/>
      <c r="DQ5311" s="120"/>
      <c r="DR5311" s="120"/>
    </row>
    <row r="5312" spans="6:122">
      <c r="F5312" s="120"/>
      <c r="AA5312" s="333"/>
      <c r="AB5312" s="333"/>
      <c r="AC5312" s="333"/>
      <c r="AD5312" s="333"/>
      <c r="AE5312" s="333"/>
      <c r="AF5312" s="333"/>
      <c r="DP5312" s="120"/>
      <c r="DQ5312" s="120"/>
      <c r="DR5312" s="120"/>
    </row>
    <row r="5313" spans="6:122">
      <c r="F5313" s="120"/>
      <c r="AA5313" s="333"/>
      <c r="AB5313" s="333"/>
      <c r="AC5313" s="333"/>
      <c r="AD5313" s="333"/>
      <c r="AE5313" s="333"/>
      <c r="AF5313" s="333"/>
      <c r="DP5313" s="120"/>
      <c r="DQ5313" s="120"/>
      <c r="DR5313" s="120"/>
    </row>
    <row r="5314" spans="6:122">
      <c r="F5314" s="120"/>
      <c r="AA5314" s="333"/>
      <c r="AB5314" s="333"/>
      <c r="AC5314" s="333"/>
      <c r="AD5314" s="333"/>
      <c r="AE5314" s="333"/>
      <c r="AF5314" s="333"/>
      <c r="DP5314" s="120"/>
      <c r="DQ5314" s="120"/>
      <c r="DR5314" s="120"/>
    </row>
    <row r="5315" spans="6:122">
      <c r="F5315" s="120"/>
      <c r="AA5315" s="333"/>
      <c r="AB5315" s="333"/>
      <c r="AC5315" s="333"/>
      <c r="AD5315" s="333"/>
      <c r="AE5315" s="333"/>
      <c r="AF5315" s="333"/>
      <c r="DP5315" s="120"/>
      <c r="DQ5315" s="120"/>
      <c r="DR5315" s="120"/>
    </row>
    <row r="5316" spans="6:122">
      <c r="F5316" s="120"/>
      <c r="AA5316" s="333"/>
      <c r="AB5316" s="333"/>
      <c r="AC5316" s="333"/>
      <c r="AD5316" s="333"/>
      <c r="AE5316" s="333"/>
      <c r="AF5316" s="333"/>
      <c r="DP5316" s="120"/>
      <c r="DQ5316" s="120"/>
      <c r="DR5316" s="120"/>
    </row>
    <row r="5317" spans="6:122">
      <c r="F5317" s="120"/>
      <c r="AA5317" s="333"/>
      <c r="AB5317" s="333"/>
      <c r="AC5317" s="333"/>
      <c r="AD5317" s="333"/>
      <c r="AE5317" s="333"/>
      <c r="AF5317" s="333"/>
      <c r="DP5317" s="120"/>
      <c r="DQ5317" s="120"/>
      <c r="DR5317" s="120"/>
    </row>
    <row r="5318" spans="6:122">
      <c r="F5318" s="120"/>
      <c r="AA5318" s="333"/>
      <c r="AB5318" s="333"/>
      <c r="AC5318" s="333"/>
      <c r="AD5318" s="333"/>
      <c r="AE5318" s="333"/>
      <c r="AF5318" s="333"/>
      <c r="DP5318" s="120"/>
      <c r="DQ5318" s="120"/>
      <c r="DR5318" s="120"/>
    </row>
    <row r="5319" spans="6:122">
      <c r="F5319" s="120"/>
      <c r="AA5319" s="333"/>
      <c r="AB5319" s="333"/>
      <c r="AC5319" s="333"/>
      <c r="AD5319" s="333"/>
      <c r="AE5319" s="333"/>
      <c r="AF5319" s="333"/>
      <c r="DP5319" s="120"/>
      <c r="DQ5319" s="120"/>
      <c r="DR5319" s="120"/>
    </row>
    <row r="5320" spans="6:122">
      <c r="F5320" s="120"/>
      <c r="AA5320" s="333"/>
      <c r="AB5320" s="333"/>
      <c r="AC5320" s="333"/>
      <c r="AD5320" s="333"/>
      <c r="AE5320" s="333"/>
      <c r="AF5320" s="333"/>
      <c r="DP5320" s="120"/>
      <c r="DQ5320" s="120"/>
      <c r="DR5320" s="120"/>
    </row>
    <row r="5321" spans="6:122">
      <c r="F5321" s="120"/>
      <c r="AA5321" s="333"/>
      <c r="AB5321" s="333"/>
      <c r="AC5321" s="333"/>
      <c r="AD5321" s="333"/>
      <c r="AE5321" s="333"/>
      <c r="AF5321" s="333"/>
      <c r="DP5321" s="120"/>
      <c r="DQ5321" s="120"/>
      <c r="DR5321" s="120"/>
    </row>
    <row r="5322" spans="6:122">
      <c r="F5322" s="120"/>
      <c r="AA5322" s="333"/>
      <c r="AB5322" s="333"/>
      <c r="AC5322" s="333"/>
      <c r="AD5322" s="333"/>
      <c r="AE5322" s="333"/>
      <c r="AF5322" s="333"/>
      <c r="DP5322" s="120"/>
      <c r="DQ5322" s="120"/>
      <c r="DR5322" s="120"/>
    </row>
    <row r="5323" spans="6:122">
      <c r="F5323" s="120"/>
      <c r="AA5323" s="333"/>
      <c r="AB5323" s="333"/>
      <c r="AC5323" s="333"/>
      <c r="AD5323" s="333"/>
      <c r="AE5323" s="333"/>
      <c r="AF5323" s="333"/>
      <c r="DP5323" s="120"/>
      <c r="DQ5323" s="120"/>
      <c r="DR5323" s="120"/>
    </row>
    <row r="5324" spans="6:122">
      <c r="F5324" s="120"/>
      <c r="AA5324" s="333"/>
      <c r="AB5324" s="333"/>
      <c r="AC5324" s="333"/>
      <c r="AD5324" s="333"/>
      <c r="AE5324" s="333"/>
      <c r="AF5324" s="333"/>
      <c r="DP5324" s="120"/>
      <c r="DQ5324" s="120"/>
      <c r="DR5324" s="120"/>
    </row>
    <row r="5325" spans="6:122">
      <c r="F5325" s="120"/>
      <c r="AA5325" s="333"/>
      <c r="AB5325" s="333"/>
      <c r="AC5325" s="333"/>
      <c r="AD5325" s="333"/>
      <c r="AE5325" s="333"/>
      <c r="AF5325" s="333"/>
      <c r="DP5325" s="120"/>
      <c r="DQ5325" s="120"/>
      <c r="DR5325" s="120"/>
    </row>
    <row r="5326" spans="6:122">
      <c r="F5326" s="120"/>
      <c r="AA5326" s="333"/>
      <c r="AB5326" s="333"/>
      <c r="AC5326" s="333"/>
      <c r="AD5326" s="333"/>
      <c r="AE5326" s="333"/>
      <c r="AF5326" s="333"/>
      <c r="DP5326" s="120"/>
      <c r="DQ5326" s="120"/>
      <c r="DR5326" s="120"/>
    </row>
    <row r="5327" spans="6:122">
      <c r="F5327" s="120"/>
      <c r="AA5327" s="333"/>
      <c r="AB5327" s="333"/>
      <c r="AC5327" s="333"/>
      <c r="AD5327" s="333"/>
      <c r="AE5327" s="333"/>
      <c r="AF5327" s="333"/>
      <c r="DP5327" s="120"/>
      <c r="DQ5327" s="120"/>
      <c r="DR5327" s="120"/>
    </row>
    <row r="5328" spans="6:122">
      <c r="F5328" s="120"/>
      <c r="AA5328" s="333"/>
      <c r="AB5328" s="333"/>
      <c r="AC5328" s="333"/>
      <c r="AD5328" s="333"/>
      <c r="AE5328" s="333"/>
      <c r="AF5328" s="333"/>
      <c r="DP5328" s="120"/>
      <c r="DQ5328" s="120"/>
      <c r="DR5328" s="120"/>
    </row>
    <row r="5329" spans="6:122">
      <c r="F5329" s="120"/>
      <c r="AA5329" s="333"/>
      <c r="AB5329" s="333"/>
      <c r="AC5329" s="333"/>
      <c r="AD5329" s="333"/>
      <c r="AE5329" s="333"/>
      <c r="AF5329" s="333"/>
      <c r="DP5329" s="120"/>
      <c r="DQ5329" s="120"/>
      <c r="DR5329" s="120"/>
    </row>
    <row r="5330" spans="6:122">
      <c r="F5330" s="120"/>
      <c r="AA5330" s="333"/>
      <c r="AB5330" s="333"/>
      <c r="AC5330" s="333"/>
      <c r="AD5330" s="333"/>
      <c r="AE5330" s="333"/>
      <c r="AF5330" s="333"/>
      <c r="DP5330" s="120"/>
      <c r="DQ5330" s="120"/>
      <c r="DR5330" s="120"/>
    </row>
    <row r="5331" spans="6:122">
      <c r="F5331" s="120"/>
      <c r="AA5331" s="333"/>
      <c r="AB5331" s="333"/>
      <c r="AC5331" s="333"/>
      <c r="AD5331" s="333"/>
      <c r="AE5331" s="333"/>
      <c r="AF5331" s="333"/>
      <c r="DP5331" s="120"/>
      <c r="DQ5331" s="120"/>
      <c r="DR5331" s="120"/>
    </row>
    <row r="5332" spans="6:122">
      <c r="F5332" s="120"/>
      <c r="AA5332" s="333"/>
      <c r="AB5332" s="333"/>
      <c r="AC5332" s="333"/>
      <c r="AD5332" s="333"/>
      <c r="AE5332" s="333"/>
      <c r="AF5332" s="333"/>
      <c r="DP5332" s="120"/>
      <c r="DQ5332" s="120"/>
      <c r="DR5332" s="120"/>
    </row>
    <row r="5333" spans="6:122">
      <c r="F5333" s="120"/>
      <c r="AA5333" s="333"/>
      <c r="AB5333" s="333"/>
      <c r="AC5333" s="333"/>
      <c r="AD5333" s="333"/>
      <c r="AE5333" s="333"/>
      <c r="AF5333" s="333"/>
      <c r="DP5333" s="120"/>
      <c r="DQ5333" s="120"/>
      <c r="DR5333" s="120"/>
    </row>
    <row r="5334" spans="6:122">
      <c r="F5334" s="120"/>
      <c r="AA5334" s="333"/>
      <c r="AB5334" s="333"/>
      <c r="AC5334" s="333"/>
      <c r="AD5334" s="333"/>
      <c r="AE5334" s="333"/>
      <c r="AF5334" s="333"/>
      <c r="DP5334" s="120"/>
      <c r="DQ5334" s="120"/>
      <c r="DR5334" s="120"/>
    </row>
    <row r="5335" spans="6:122">
      <c r="F5335" s="120"/>
      <c r="AA5335" s="333"/>
      <c r="AB5335" s="333"/>
      <c r="AC5335" s="333"/>
      <c r="AD5335" s="333"/>
      <c r="AE5335" s="333"/>
      <c r="AF5335" s="333"/>
      <c r="DP5335" s="120"/>
      <c r="DQ5335" s="120"/>
      <c r="DR5335" s="120"/>
    </row>
    <row r="5336" spans="6:122">
      <c r="F5336" s="120"/>
      <c r="AA5336" s="333"/>
      <c r="AB5336" s="333"/>
      <c r="AC5336" s="333"/>
      <c r="AD5336" s="333"/>
      <c r="AE5336" s="333"/>
      <c r="AF5336" s="333"/>
      <c r="DP5336" s="120"/>
      <c r="DQ5336" s="120"/>
      <c r="DR5336" s="120"/>
    </row>
    <row r="5337" spans="6:122">
      <c r="F5337" s="120"/>
      <c r="AA5337" s="333"/>
      <c r="AB5337" s="333"/>
      <c r="AC5337" s="333"/>
      <c r="AD5337" s="333"/>
      <c r="AE5337" s="333"/>
      <c r="AF5337" s="333"/>
      <c r="DP5337" s="120"/>
      <c r="DQ5337" s="120"/>
      <c r="DR5337" s="120"/>
    </row>
    <row r="5338" spans="6:122">
      <c r="F5338" s="120"/>
      <c r="AA5338" s="333"/>
      <c r="AB5338" s="333"/>
      <c r="AC5338" s="333"/>
      <c r="AD5338" s="333"/>
      <c r="AE5338" s="333"/>
      <c r="AF5338" s="333"/>
      <c r="DP5338" s="120"/>
      <c r="DQ5338" s="120"/>
      <c r="DR5338" s="120"/>
    </row>
    <row r="5339" spans="6:122">
      <c r="F5339" s="120"/>
      <c r="AA5339" s="333"/>
      <c r="AB5339" s="333"/>
      <c r="AC5339" s="333"/>
      <c r="AD5339" s="333"/>
      <c r="AE5339" s="333"/>
      <c r="AF5339" s="333"/>
      <c r="DP5339" s="120"/>
      <c r="DQ5339" s="120"/>
      <c r="DR5339" s="120"/>
    </row>
    <row r="5340" spans="6:122">
      <c r="F5340" s="120"/>
      <c r="AA5340" s="333"/>
      <c r="AB5340" s="333"/>
      <c r="AC5340" s="333"/>
      <c r="AD5340" s="333"/>
      <c r="AE5340" s="333"/>
      <c r="AF5340" s="333"/>
      <c r="DP5340" s="120"/>
      <c r="DQ5340" s="120"/>
      <c r="DR5340" s="120"/>
    </row>
    <row r="5341" spans="6:122">
      <c r="F5341" s="120"/>
      <c r="AA5341" s="333"/>
      <c r="AB5341" s="333"/>
      <c r="AC5341" s="333"/>
      <c r="AD5341" s="333"/>
      <c r="AE5341" s="333"/>
      <c r="AF5341" s="333"/>
      <c r="DP5341" s="120"/>
      <c r="DQ5341" s="120"/>
      <c r="DR5341" s="120"/>
    </row>
    <row r="5342" spans="6:122">
      <c r="F5342" s="120"/>
      <c r="AA5342" s="333"/>
      <c r="AB5342" s="333"/>
      <c r="AC5342" s="333"/>
      <c r="AD5342" s="333"/>
      <c r="AE5342" s="333"/>
      <c r="AF5342" s="333"/>
      <c r="DP5342" s="120"/>
      <c r="DQ5342" s="120"/>
      <c r="DR5342" s="120"/>
    </row>
    <row r="5343" spans="6:122">
      <c r="F5343" s="120"/>
      <c r="AA5343" s="333"/>
      <c r="AB5343" s="333"/>
      <c r="AC5343" s="333"/>
      <c r="AD5343" s="333"/>
      <c r="AE5343" s="333"/>
      <c r="AF5343" s="333"/>
      <c r="DP5343" s="120"/>
      <c r="DQ5343" s="120"/>
      <c r="DR5343" s="120"/>
    </row>
    <row r="5344" spans="6:122">
      <c r="F5344" s="120"/>
      <c r="AA5344" s="333"/>
      <c r="AB5344" s="333"/>
      <c r="AC5344" s="333"/>
      <c r="AD5344" s="333"/>
      <c r="AE5344" s="333"/>
      <c r="AF5344" s="333"/>
      <c r="DP5344" s="120"/>
      <c r="DQ5344" s="120"/>
      <c r="DR5344" s="120"/>
    </row>
    <row r="5345" spans="6:122">
      <c r="F5345" s="120"/>
      <c r="AA5345" s="333"/>
      <c r="AB5345" s="333"/>
      <c r="AC5345" s="333"/>
      <c r="AD5345" s="333"/>
      <c r="AE5345" s="333"/>
      <c r="AF5345" s="333"/>
      <c r="DP5345" s="120"/>
      <c r="DQ5345" s="120"/>
      <c r="DR5345" s="120"/>
    </row>
    <row r="5346" spans="6:122">
      <c r="F5346" s="120"/>
      <c r="AA5346" s="333"/>
      <c r="AB5346" s="333"/>
      <c r="AC5346" s="333"/>
      <c r="AD5346" s="333"/>
      <c r="AE5346" s="333"/>
      <c r="AF5346" s="333"/>
      <c r="DP5346" s="120"/>
      <c r="DQ5346" s="120"/>
      <c r="DR5346" s="120"/>
    </row>
    <row r="5347" spans="6:122">
      <c r="F5347" s="120"/>
      <c r="AA5347" s="333"/>
      <c r="AB5347" s="333"/>
      <c r="AC5347" s="333"/>
      <c r="AD5347" s="333"/>
      <c r="AE5347" s="333"/>
      <c r="AF5347" s="333"/>
      <c r="DP5347" s="120"/>
      <c r="DQ5347" s="120"/>
      <c r="DR5347" s="120"/>
    </row>
    <row r="5348" spans="6:122">
      <c r="F5348" s="120"/>
      <c r="AA5348" s="333"/>
      <c r="AB5348" s="333"/>
      <c r="AC5348" s="333"/>
      <c r="AD5348" s="333"/>
      <c r="AE5348" s="333"/>
      <c r="AF5348" s="333"/>
      <c r="DP5348" s="120"/>
      <c r="DQ5348" s="120"/>
      <c r="DR5348" s="120"/>
    </row>
    <row r="5349" spans="6:122">
      <c r="F5349" s="120"/>
      <c r="AA5349" s="333"/>
      <c r="AB5349" s="333"/>
      <c r="AC5349" s="333"/>
      <c r="AD5349" s="333"/>
      <c r="AE5349" s="333"/>
      <c r="AF5349" s="333"/>
      <c r="DP5349" s="120"/>
      <c r="DQ5349" s="120"/>
      <c r="DR5349" s="120"/>
    </row>
    <row r="5350" spans="6:122">
      <c r="F5350" s="120"/>
      <c r="AA5350" s="333"/>
      <c r="AB5350" s="333"/>
      <c r="AC5350" s="333"/>
      <c r="AD5350" s="333"/>
      <c r="AE5350" s="333"/>
      <c r="AF5350" s="333"/>
      <c r="DP5350" s="120"/>
      <c r="DQ5350" s="120"/>
      <c r="DR5350" s="120"/>
    </row>
    <row r="5351" spans="6:122">
      <c r="F5351" s="120"/>
      <c r="AA5351" s="333"/>
      <c r="AB5351" s="333"/>
      <c r="AC5351" s="333"/>
      <c r="AD5351" s="333"/>
      <c r="AE5351" s="333"/>
      <c r="AF5351" s="333"/>
      <c r="DP5351" s="120"/>
      <c r="DQ5351" s="120"/>
      <c r="DR5351" s="120"/>
    </row>
    <row r="5352" spans="6:122">
      <c r="F5352" s="120"/>
      <c r="AA5352" s="333"/>
      <c r="AB5352" s="333"/>
      <c r="AC5352" s="333"/>
      <c r="AD5352" s="333"/>
      <c r="AE5352" s="333"/>
      <c r="AF5352" s="333"/>
      <c r="DP5352" s="120"/>
      <c r="DQ5352" s="120"/>
      <c r="DR5352" s="120"/>
    </row>
    <row r="5353" spans="6:122">
      <c r="F5353" s="120"/>
      <c r="AA5353" s="333"/>
      <c r="AB5353" s="333"/>
      <c r="AC5353" s="333"/>
      <c r="AD5353" s="333"/>
      <c r="AE5353" s="333"/>
      <c r="AF5353" s="333"/>
      <c r="DP5353" s="120"/>
      <c r="DQ5353" s="120"/>
      <c r="DR5353" s="120"/>
    </row>
    <row r="5354" spans="6:122">
      <c r="F5354" s="120"/>
      <c r="AA5354" s="333"/>
      <c r="AB5354" s="333"/>
      <c r="AC5354" s="333"/>
      <c r="AD5354" s="333"/>
      <c r="AE5354" s="333"/>
      <c r="AF5354" s="333"/>
      <c r="DP5354" s="120"/>
      <c r="DQ5354" s="120"/>
      <c r="DR5354" s="120"/>
    </row>
    <row r="5355" spans="6:122">
      <c r="F5355" s="120"/>
      <c r="AA5355" s="333"/>
      <c r="AB5355" s="333"/>
      <c r="AC5355" s="333"/>
      <c r="AD5355" s="333"/>
      <c r="AE5355" s="333"/>
      <c r="AF5355" s="333"/>
      <c r="DP5355" s="120"/>
      <c r="DQ5355" s="120"/>
      <c r="DR5355" s="120"/>
    </row>
    <row r="5356" spans="6:122">
      <c r="F5356" s="120"/>
      <c r="AA5356" s="333"/>
      <c r="AB5356" s="333"/>
      <c r="AC5356" s="333"/>
      <c r="AD5356" s="333"/>
      <c r="AE5356" s="333"/>
      <c r="AF5356" s="333"/>
      <c r="DP5356" s="120"/>
      <c r="DQ5356" s="120"/>
      <c r="DR5356" s="120"/>
    </row>
    <row r="5357" spans="6:122">
      <c r="F5357" s="120"/>
      <c r="AA5357" s="333"/>
      <c r="AB5357" s="333"/>
      <c r="AC5357" s="333"/>
      <c r="AD5357" s="333"/>
      <c r="AE5357" s="333"/>
      <c r="AF5357" s="333"/>
      <c r="DP5357" s="120"/>
      <c r="DQ5357" s="120"/>
      <c r="DR5357" s="120"/>
    </row>
    <row r="5358" spans="6:122">
      <c r="F5358" s="120"/>
      <c r="AA5358" s="333"/>
      <c r="AB5358" s="333"/>
      <c r="AC5358" s="333"/>
      <c r="AD5358" s="333"/>
      <c r="AE5358" s="333"/>
      <c r="AF5358" s="333"/>
      <c r="DP5358" s="120"/>
      <c r="DQ5358" s="120"/>
      <c r="DR5358" s="120"/>
    </row>
    <row r="5359" spans="6:122">
      <c r="F5359" s="120"/>
      <c r="AA5359" s="333"/>
      <c r="AB5359" s="333"/>
      <c r="AC5359" s="333"/>
      <c r="AD5359" s="333"/>
      <c r="AE5359" s="333"/>
      <c r="AF5359" s="333"/>
      <c r="DP5359" s="120"/>
      <c r="DQ5359" s="120"/>
      <c r="DR5359" s="120"/>
    </row>
    <row r="5360" spans="6:122">
      <c r="F5360" s="120"/>
      <c r="AA5360" s="333"/>
      <c r="AB5360" s="333"/>
      <c r="AC5360" s="333"/>
      <c r="AD5360" s="333"/>
      <c r="AE5360" s="333"/>
      <c r="AF5360" s="333"/>
      <c r="DP5360" s="120"/>
      <c r="DQ5360" s="120"/>
      <c r="DR5360" s="120"/>
    </row>
    <row r="5361" spans="6:122">
      <c r="F5361" s="120"/>
      <c r="AA5361" s="333"/>
      <c r="AB5361" s="333"/>
      <c r="AC5361" s="333"/>
      <c r="AD5361" s="333"/>
      <c r="AE5361" s="333"/>
      <c r="AF5361" s="333"/>
      <c r="DP5361" s="120"/>
      <c r="DQ5361" s="120"/>
      <c r="DR5361" s="120"/>
    </row>
    <row r="5362" spans="6:122">
      <c r="F5362" s="120"/>
      <c r="AA5362" s="333"/>
      <c r="AB5362" s="333"/>
      <c r="AC5362" s="333"/>
      <c r="AD5362" s="333"/>
      <c r="AE5362" s="333"/>
      <c r="AF5362" s="333"/>
      <c r="DP5362" s="120"/>
      <c r="DQ5362" s="120"/>
      <c r="DR5362" s="120"/>
    </row>
    <row r="5363" spans="6:122">
      <c r="F5363" s="120"/>
      <c r="AA5363" s="333"/>
      <c r="AB5363" s="333"/>
      <c r="AC5363" s="333"/>
      <c r="AD5363" s="333"/>
      <c r="AE5363" s="333"/>
      <c r="AF5363" s="333"/>
      <c r="DP5363" s="120"/>
      <c r="DQ5363" s="120"/>
      <c r="DR5363" s="120"/>
    </row>
    <row r="5364" spans="6:122">
      <c r="F5364" s="120"/>
      <c r="AA5364" s="333"/>
      <c r="AB5364" s="333"/>
      <c r="AC5364" s="333"/>
      <c r="AD5364" s="333"/>
      <c r="AE5364" s="333"/>
      <c r="AF5364" s="333"/>
      <c r="DP5364" s="120"/>
      <c r="DQ5364" s="120"/>
      <c r="DR5364" s="120"/>
    </row>
    <row r="5365" spans="6:122">
      <c r="F5365" s="120"/>
      <c r="AA5365" s="333"/>
      <c r="AB5365" s="333"/>
      <c r="AC5365" s="333"/>
      <c r="AD5365" s="333"/>
      <c r="AE5365" s="333"/>
      <c r="AF5365" s="333"/>
      <c r="DP5365" s="120"/>
      <c r="DQ5365" s="120"/>
      <c r="DR5365" s="120"/>
    </row>
    <row r="5366" spans="6:122">
      <c r="F5366" s="120"/>
      <c r="AA5366" s="333"/>
      <c r="AB5366" s="333"/>
      <c r="AC5366" s="333"/>
      <c r="AD5366" s="333"/>
      <c r="AE5366" s="333"/>
      <c r="AF5366" s="333"/>
      <c r="DP5366" s="120"/>
      <c r="DQ5366" s="120"/>
      <c r="DR5366" s="120"/>
    </row>
    <row r="5367" spans="6:122">
      <c r="F5367" s="120"/>
      <c r="AA5367" s="333"/>
      <c r="AB5367" s="333"/>
      <c r="AC5367" s="333"/>
      <c r="AD5367" s="333"/>
      <c r="AE5367" s="333"/>
      <c r="AF5367" s="333"/>
      <c r="DP5367" s="120"/>
      <c r="DQ5367" s="120"/>
      <c r="DR5367" s="120"/>
    </row>
    <row r="5368" spans="6:122">
      <c r="F5368" s="120"/>
      <c r="AA5368" s="333"/>
      <c r="AB5368" s="333"/>
      <c r="AC5368" s="333"/>
      <c r="AD5368" s="333"/>
      <c r="AE5368" s="333"/>
      <c r="AF5368" s="333"/>
      <c r="DP5368" s="120"/>
      <c r="DQ5368" s="120"/>
      <c r="DR5368" s="120"/>
    </row>
    <row r="5369" spans="6:122">
      <c r="F5369" s="120"/>
      <c r="AA5369" s="333"/>
      <c r="AB5369" s="333"/>
      <c r="AC5369" s="333"/>
      <c r="AD5369" s="333"/>
      <c r="AE5369" s="333"/>
      <c r="AF5369" s="333"/>
      <c r="DP5369" s="120"/>
      <c r="DQ5369" s="120"/>
      <c r="DR5369" s="120"/>
    </row>
    <row r="5370" spans="6:122">
      <c r="F5370" s="120"/>
      <c r="AA5370" s="333"/>
      <c r="AB5370" s="333"/>
      <c r="AC5370" s="333"/>
      <c r="AD5370" s="333"/>
      <c r="AE5370" s="333"/>
      <c r="AF5370" s="333"/>
      <c r="DP5370" s="120"/>
      <c r="DQ5370" s="120"/>
      <c r="DR5370" s="120"/>
    </row>
    <row r="5371" spans="6:122">
      <c r="F5371" s="120"/>
      <c r="AA5371" s="333"/>
      <c r="AB5371" s="333"/>
      <c r="AC5371" s="333"/>
      <c r="AD5371" s="333"/>
      <c r="AE5371" s="333"/>
      <c r="AF5371" s="333"/>
      <c r="DP5371" s="120"/>
      <c r="DQ5371" s="120"/>
      <c r="DR5371" s="120"/>
    </row>
    <row r="5372" spans="6:122">
      <c r="F5372" s="120"/>
      <c r="AA5372" s="333"/>
      <c r="AB5372" s="333"/>
      <c r="AC5372" s="333"/>
      <c r="AD5372" s="333"/>
      <c r="AE5372" s="333"/>
      <c r="AF5372" s="333"/>
      <c r="DP5372" s="120"/>
      <c r="DQ5372" s="120"/>
      <c r="DR5372" s="120"/>
    </row>
    <row r="5373" spans="6:122">
      <c r="F5373" s="120"/>
      <c r="AA5373" s="333"/>
      <c r="AB5373" s="333"/>
      <c r="AC5373" s="333"/>
      <c r="AD5373" s="333"/>
      <c r="AE5373" s="333"/>
      <c r="AF5373" s="333"/>
      <c r="DP5373" s="120"/>
      <c r="DQ5373" s="120"/>
      <c r="DR5373" s="120"/>
    </row>
    <row r="5374" spans="6:122">
      <c r="F5374" s="120"/>
      <c r="AA5374" s="333"/>
      <c r="AB5374" s="333"/>
      <c r="AC5374" s="333"/>
      <c r="AD5374" s="333"/>
      <c r="AE5374" s="333"/>
      <c r="AF5374" s="333"/>
      <c r="DP5374" s="120"/>
      <c r="DQ5374" s="120"/>
      <c r="DR5374" s="120"/>
    </row>
    <row r="5375" spans="6:122">
      <c r="F5375" s="120"/>
      <c r="AA5375" s="333"/>
      <c r="AB5375" s="333"/>
      <c r="AC5375" s="333"/>
      <c r="AD5375" s="333"/>
      <c r="AE5375" s="333"/>
      <c r="AF5375" s="333"/>
      <c r="DP5375" s="120"/>
      <c r="DQ5375" s="120"/>
      <c r="DR5375" s="120"/>
    </row>
    <row r="5376" spans="6:122">
      <c r="F5376" s="120"/>
      <c r="AA5376" s="333"/>
      <c r="AB5376" s="333"/>
      <c r="AC5376" s="333"/>
      <c r="AD5376" s="333"/>
      <c r="AE5376" s="333"/>
      <c r="AF5376" s="333"/>
      <c r="DP5376" s="120"/>
      <c r="DQ5376" s="120"/>
      <c r="DR5376" s="120"/>
    </row>
    <row r="5377" spans="6:122">
      <c r="F5377" s="120"/>
      <c r="AA5377" s="333"/>
      <c r="AB5377" s="333"/>
      <c r="AC5377" s="333"/>
      <c r="AD5377" s="333"/>
      <c r="AE5377" s="333"/>
      <c r="AF5377" s="333"/>
      <c r="DP5377" s="120"/>
      <c r="DQ5377" s="120"/>
      <c r="DR5377" s="120"/>
    </row>
    <row r="5378" spans="6:122">
      <c r="F5378" s="120"/>
      <c r="AA5378" s="333"/>
      <c r="AB5378" s="333"/>
      <c r="AC5378" s="333"/>
      <c r="AD5378" s="333"/>
      <c r="AE5378" s="333"/>
      <c r="AF5378" s="333"/>
      <c r="DP5378" s="120"/>
      <c r="DQ5378" s="120"/>
      <c r="DR5378" s="120"/>
    </row>
    <row r="5379" spans="6:122">
      <c r="F5379" s="120"/>
      <c r="AA5379" s="333"/>
      <c r="AB5379" s="333"/>
      <c r="AC5379" s="333"/>
      <c r="AD5379" s="333"/>
      <c r="AE5379" s="333"/>
      <c r="AF5379" s="333"/>
      <c r="DP5379" s="120"/>
      <c r="DQ5379" s="120"/>
      <c r="DR5379" s="120"/>
    </row>
    <row r="5380" spans="6:122">
      <c r="F5380" s="120"/>
      <c r="AA5380" s="333"/>
      <c r="AB5380" s="333"/>
      <c r="AC5380" s="333"/>
      <c r="AD5380" s="333"/>
      <c r="AE5380" s="333"/>
      <c r="AF5380" s="333"/>
      <c r="DP5380" s="120"/>
      <c r="DQ5380" s="120"/>
      <c r="DR5380" s="120"/>
    </row>
    <row r="5381" spans="6:122">
      <c r="F5381" s="120"/>
      <c r="AA5381" s="333"/>
      <c r="AB5381" s="333"/>
      <c r="AC5381" s="333"/>
      <c r="AD5381" s="333"/>
      <c r="AE5381" s="333"/>
      <c r="AF5381" s="333"/>
      <c r="DP5381" s="120"/>
      <c r="DQ5381" s="120"/>
      <c r="DR5381" s="120"/>
    </row>
    <row r="5382" spans="6:122">
      <c r="F5382" s="120"/>
      <c r="AA5382" s="333"/>
      <c r="AB5382" s="333"/>
      <c r="AC5382" s="333"/>
      <c r="AD5382" s="333"/>
      <c r="AE5382" s="333"/>
      <c r="AF5382" s="333"/>
      <c r="DP5382" s="120"/>
      <c r="DQ5382" s="120"/>
      <c r="DR5382" s="120"/>
    </row>
    <row r="5383" spans="6:122">
      <c r="F5383" s="120"/>
      <c r="AA5383" s="333"/>
      <c r="AB5383" s="333"/>
      <c r="AC5383" s="333"/>
      <c r="AD5383" s="333"/>
      <c r="AE5383" s="333"/>
      <c r="AF5383" s="333"/>
      <c r="DP5383" s="120"/>
      <c r="DQ5383" s="120"/>
      <c r="DR5383" s="120"/>
    </row>
    <row r="5384" spans="6:122">
      <c r="F5384" s="120"/>
      <c r="AA5384" s="333"/>
      <c r="AB5384" s="333"/>
      <c r="AC5384" s="333"/>
      <c r="AD5384" s="333"/>
      <c r="AE5384" s="333"/>
      <c r="AF5384" s="333"/>
      <c r="DP5384" s="120"/>
      <c r="DQ5384" s="120"/>
      <c r="DR5384" s="120"/>
    </row>
    <row r="5385" spans="6:122">
      <c r="F5385" s="120"/>
      <c r="AA5385" s="333"/>
      <c r="AB5385" s="333"/>
      <c r="AC5385" s="333"/>
      <c r="AD5385" s="333"/>
      <c r="AE5385" s="333"/>
      <c r="AF5385" s="333"/>
      <c r="DP5385" s="120"/>
      <c r="DQ5385" s="120"/>
      <c r="DR5385" s="120"/>
    </row>
    <row r="5386" spans="6:122">
      <c r="F5386" s="120"/>
      <c r="AA5386" s="333"/>
      <c r="AB5386" s="333"/>
      <c r="AC5386" s="333"/>
      <c r="AD5386" s="333"/>
      <c r="AE5386" s="333"/>
      <c r="AF5386" s="333"/>
      <c r="DP5386" s="120"/>
      <c r="DQ5386" s="120"/>
      <c r="DR5386" s="120"/>
    </row>
    <row r="5387" spans="6:122">
      <c r="F5387" s="120"/>
      <c r="AA5387" s="333"/>
      <c r="AB5387" s="333"/>
      <c r="AC5387" s="333"/>
      <c r="AD5387" s="333"/>
      <c r="AE5387" s="333"/>
      <c r="AF5387" s="333"/>
      <c r="DP5387" s="120"/>
      <c r="DQ5387" s="120"/>
      <c r="DR5387" s="120"/>
    </row>
    <row r="5388" spans="6:122">
      <c r="F5388" s="120"/>
      <c r="AA5388" s="333"/>
      <c r="AB5388" s="333"/>
      <c r="AC5388" s="333"/>
      <c r="AD5388" s="333"/>
      <c r="AE5388" s="333"/>
      <c r="AF5388" s="333"/>
      <c r="DP5388" s="120"/>
      <c r="DQ5388" s="120"/>
      <c r="DR5388" s="120"/>
    </row>
    <row r="5389" spans="6:122">
      <c r="F5389" s="120"/>
      <c r="AA5389" s="333"/>
      <c r="AB5389" s="333"/>
      <c r="AC5389" s="333"/>
      <c r="AD5389" s="333"/>
      <c r="AE5389" s="333"/>
      <c r="AF5389" s="333"/>
      <c r="DP5389" s="120"/>
      <c r="DQ5389" s="120"/>
      <c r="DR5389" s="120"/>
    </row>
    <row r="5390" spans="6:122">
      <c r="F5390" s="120"/>
      <c r="AA5390" s="333"/>
      <c r="AB5390" s="333"/>
      <c r="AC5390" s="333"/>
      <c r="AD5390" s="333"/>
      <c r="AE5390" s="333"/>
      <c r="AF5390" s="333"/>
      <c r="DP5390" s="120"/>
      <c r="DQ5390" s="120"/>
      <c r="DR5390" s="120"/>
    </row>
    <row r="5391" spans="6:122">
      <c r="F5391" s="120"/>
      <c r="AA5391" s="333"/>
      <c r="AB5391" s="333"/>
      <c r="AC5391" s="333"/>
      <c r="AD5391" s="333"/>
      <c r="AE5391" s="333"/>
      <c r="AF5391" s="333"/>
      <c r="DP5391" s="120"/>
      <c r="DQ5391" s="120"/>
      <c r="DR5391" s="120"/>
    </row>
    <row r="5392" spans="6:122">
      <c r="F5392" s="120"/>
      <c r="AA5392" s="333"/>
      <c r="AB5392" s="333"/>
      <c r="AC5392" s="333"/>
      <c r="AD5392" s="333"/>
      <c r="AE5392" s="333"/>
      <c r="AF5392" s="333"/>
      <c r="DP5392" s="120"/>
      <c r="DQ5392" s="120"/>
      <c r="DR5392" s="120"/>
    </row>
    <row r="5393" spans="6:122">
      <c r="F5393" s="120"/>
      <c r="AA5393" s="333"/>
      <c r="AB5393" s="333"/>
      <c r="AC5393" s="333"/>
      <c r="AD5393" s="333"/>
      <c r="AE5393" s="333"/>
      <c r="AF5393" s="333"/>
      <c r="DP5393" s="120"/>
      <c r="DQ5393" s="120"/>
      <c r="DR5393" s="120"/>
    </row>
    <row r="5394" spans="6:122">
      <c r="F5394" s="120"/>
      <c r="AA5394" s="333"/>
      <c r="AB5394" s="333"/>
      <c r="AC5394" s="333"/>
      <c r="AD5394" s="333"/>
      <c r="AE5394" s="333"/>
      <c r="AF5394" s="333"/>
      <c r="DP5394" s="120"/>
      <c r="DQ5394" s="120"/>
      <c r="DR5394" s="120"/>
    </row>
    <row r="5395" spans="6:122">
      <c r="F5395" s="120"/>
      <c r="AA5395" s="333"/>
      <c r="AB5395" s="333"/>
      <c r="AC5395" s="333"/>
      <c r="AD5395" s="333"/>
      <c r="AE5395" s="333"/>
      <c r="AF5395" s="333"/>
      <c r="DP5395" s="120"/>
      <c r="DQ5395" s="120"/>
      <c r="DR5395" s="120"/>
    </row>
    <row r="5396" spans="6:122">
      <c r="F5396" s="120"/>
      <c r="AA5396" s="333"/>
      <c r="AB5396" s="333"/>
      <c r="AC5396" s="333"/>
      <c r="AD5396" s="333"/>
      <c r="AE5396" s="333"/>
      <c r="AF5396" s="333"/>
      <c r="DP5396" s="120"/>
      <c r="DQ5396" s="120"/>
      <c r="DR5396" s="120"/>
    </row>
    <row r="5397" spans="6:122">
      <c r="F5397" s="120"/>
      <c r="AA5397" s="333"/>
      <c r="AB5397" s="333"/>
      <c r="AC5397" s="333"/>
      <c r="AD5397" s="333"/>
      <c r="AE5397" s="333"/>
      <c r="AF5397" s="333"/>
      <c r="DP5397" s="120"/>
      <c r="DQ5397" s="120"/>
      <c r="DR5397" s="120"/>
    </row>
    <row r="5398" spans="6:122">
      <c r="F5398" s="120"/>
      <c r="AA5398" s="333"/>
      <c r="AB5398" s="333"/>
      <c r="AC5398" s="333"/>
      <c r="AD5398" s="333"/>
      <c r="AE5398" s="333"/>
      <c r="AF5398" s="333"/>
      <c r="DP5398" s="120"/>
      <c r="DQ5398" s="120"/>
      <c r="DR5398" s="120"/>
    </row>
    <row r="5399" spans="6:122">
      <c r="F5399" s="120"/>
      <c r="AA5399" s="333"/>
      <c r="AB5399" s="333"/>
      <c r="AC5399" s="333"/>
      <c r="AD5399" s="333"/>
      <c r="AE5399" s="333"/>
      <c r="AF5399" s="333"/>
      <c r="DP5399" s="120"/>
      <c r="DQ5399" s="120"/>
      <c r="DR5399" s="120"/>
    </row>
    <row r="5400" spans="6:122">
      <c r="F5400" s="120"/>
      <c r="AA5400" s="333"/>
      <c r="AB5400" s="333"/>
      <c r="AC5400" s="333"/>
      <c r="AD5400" s="333"/>
      <c r="AE5400" s="333"/>
      <c r="AF5400" s="333"/>
      <c r="DP5400" s="120"/>
      <c r="DQ5400" s="120"/>
      <c r="DR5400" s="120"/>
    </row>
    <row r="5401" spans="6:122">
      <c r="F5401" s="120"/>
      <c r="AA5401" s="333"/>
      <c r="AB5401" s="333"/>
      <c r="AC5401" s="333"/>
      <c r="AD5401" s="333"/>
      <c r="AE5401" s="333"/>
      <c r="AF5401" s="333"/>
      <c r="DP5401" s="120"/>
      <c r="DQ5401" s="120"/>
      <c r="DR5401" s="120"/>
    </row>
    <row r="5402" spans="6:122">
      <c r="F5402" s="120"/>
      <c r="AA5402" s="333"/>
      <c r="AB5402" s="333"/>
      <c r="AC5402" s="333"/>
      <c r="AD5402" s="333"/>
      <c r="AE5402" s="333"/>
      <c r="AF5402" s="333"/>
      <c r="DP5402" s="120"/>
      <c r="DQ5402" s="120"/>
      <c r="DR5402" s="120"/>
    </row>
    <row r="5403" spans="6:122">
      <c r="F5403" s="120"/>
      <c r="AA5403" s="333"/>
      <c r="AB5403" s="333"/>
      <c r="AC5403" s="333"/>
      <c r="AD5403" s="333"/>
      <c r="AE5403" s="333"/>
      <c r="AF5403" s="333"/>
      <c r="DP5403" s="120"/>
      <c r="DQ5403" s="120"/>
      <c r="DR5403" s="120"/>
    </row>
    <row r="5404" spans="6:122">
      <c r="F5404" s="120"/>
      <c r="AA5404" s="333"/>
      <c r="AB5404" s="333"/>
      <c r="AC5404" s="333"/>
      <c r="AD5404" s="333"/>
      <c r="AE5404" s="333"/>
      <c r="AF5404" s="333"/>
      <c r="DP5404" s="120"/>
      <c r="DQ5404" s="120"/>
      <c r="DR5404" s="120"/>
    </row>
    <row r="5405" spans="6:122">
      <c r="F5405" s="120"/>
      <c r="AA5405" s="333"/>
      <c r="AB5405" s="333"/>
      <c r="AC5405" s="333"/>
      <c r="AD5405" s="333"/>
      <c r="AE5405" s="333"/>
      <c r="AF5405" s="333"/>
      <c r="DP5405" s="120"/>
      <c r="DQ5405" s="120"/>
      <c r="DR5405" s="120"/>
    </row>
    <row r="5406" spans="6:122">
      <c r="F5406" s="120"/>
      <c r="AA5406" s="333"/>
      <c r="AB5406" s="333"/>
      <c r="AC5406" s="333"/>
      <c r="AD5406" s="333"/>
      <c r="AE5406" s="333"/>
      <c r="AF5406" s="333"/>
      <c r="DP5406" s="120"/>
      <c r="DQ5406" s="120"/>
      <c r="DR5406" s="120"/>
    </row>
    <row r="5407" spans="6:122">
      <c r="F5407" s="120"/>
      <c r="AA5407" s="333"/>
      <c r="AB5407" s="333"/>
      <c r="AC5407" s="333"/>
      <c r="AD5407" s="333"/>
      <c r="AE5407" s="333"/>
      <c r="AF5407" s="333"/>
      <c r="DP5407" s="120"/>
      <c r="DQ5407" s="120"/>
      <c r="DR5407" s="120"/>
    </row>
    <row r="5408" spans="6:122">
      <c r="F5408" s="120"/>
      <c r="AA5408" s="333"/>
      <c r="AB5408" s="333"/>
      <c r="AC5408" s="333"/>
      <c r="AD5408" s="333"/>
      <c r="AE5408" s="333"/>
      <c r="AF5408" s="333"/>
      <c r="DP5408" s="120"/>
      <c r="DQ5408" s="120"/>
      <c r="DR5408" s="120"/>
    </row>
    <row r="5409" spans="6:122">
      <c r="F5409" s="120"/>
      <c r="AA5409" s="333"/>
      <c r="AB5409" s="333"/>
      <c r="AC5409" s="333"/>
      <c r="AD5409" s="333"/>
      <c r="AE5409" s="333"/>
      <c r="AF5409" s="333"/>
      <c r="DP5409" s="120"/>
      <c r="DQ5409" s="120"/>
      <c r="DR5409" s="120"/>
    </row>
    <row r="5410" spans="6:122">
      <c r="F5410" s="120"/>
      <c r="AA5410" s="333"/>
      <c r="AB5410" s="333"/>
      <c r="AC5410" s="333"/>
      <c r="AD5410" s="333"/>
      <c r="AE5410" s="333"/>
      <c r="AF5410" s="333"/>
      <c r="DP5410" s="120"/>
      <c r="DQ5410" s="120"/>
      <c r="DR5410" s="120"/>
    </row>
    <row r="5411" spans="6:122">
      <c r="F5411" s="120"/>
      <c r="AA5411" s="333"/>
      <c r="AB5411" s="333"/>
      <c r="AC5411" s="333"/>
      <c r="AD5411" s="333"/>
      <c r="AE5411" s="333"/>
      <c r="AF5411" s="333"/>
      <c r="DP5411" s="120"/>
      <c r="DQ5411" s="120"/>
      <c r="DR5411" s="120"/>
    </row>
    <row r="5412" spans="6:122">
      <c r="F5412" s="120"/>
      <c r="AA5412" s="333"/>
      <c r="AB5412" s="333"/>
      <c r="AC5412" s="333"/>
      <c r="AD5412" s="333"/>
      <c r="AE5412" s="333"/>
      <c r="AF5412" s="333"/>
      <c r="DP5412" s="120"/>
      <c r="DQ5412" s="120"/>
      <c r="DR5412" s="120"/>
    </row>
    <row r="5413" spans="6:122">
      <c r="F5413" s="120"/>
      <c r="AA5413" s="333"/>
      <c r="AB5413" s="333"/>
      <c r="AC5413" s="333"/>
      <c r="AD5413" s="333"/>
      <c r="AE5413" s="333"/>
      <c r="AF5413" s="333"/>
      <c r="DP5413" s="120"/>
      <c r="DQ5413" s="120"/>
      <c r="DR5413" s="120"/>
    </row>
    <row r="5414" spans="6:122">
      <c r="F5414" s="120"/>
      <c r="AA5414" s="333"/>
      <c r="AB5414" s="333"/>
      <c r="AC5414" s="333"/>
      <c r="AD5414" s="333"/>
      <c r="AE5414" s="333"/>
      <c r="AF5414" s="333"/>
      <c r="DP5414" s="120"/>
      <c r="DQ5414" s="120"/>
      <c r="DR5414" s="120"/>
    </row>
    <row r="5415" spans="6:122">
      <c r="F5415" s="120"/>
      <c r="AA5415" s="333"/>
      <c r="AB5415" s="333"/>
      <c r="AC5415" s="333"/>
      <c r="AD5415" s="333"/>
      <c r="AE5415" s="333"/>
      <c r="AF5415" s="333"/>
      <c r="DP5415" s="120"/>
      <c r="DQ5415" s="120"/>
      <c r="DR5415" s="120"/>
    </row>
    <row r="5416" spans="6:122">
      <c r="F5416" s="120"/>
      <c r="AA5416" s="333"/>
      <c r="AB5416" s="333"/>
      <c r="AC5416" s="333"/>
      <c r="AD5416" s="333"/>
      <c r="AE5416" s="333"/>
      <c r="AF5416" s="333"/>
      <c r="DP5416" s="120"/>
      <c r="DQ5416" s="120"/>
      <c r="DR5416" s="120"/>
    </row>
    <row r="5417" spans="6:122">
      <c r="F5417" s="120"/>
      <c r="AA5417" s="333"/>
      <c r="AB5417" s="333"/>
      <c r="AC5417" s="333"/>
      <c r="AD5417" s="333"/>
      <c r="AE5417" s="333"/>
      <c r="AF5417" s="333"/>
      <c r="DP5417" s="120"/>
      <c r="DQ5417" s="120"/>
      <c r="DR5417" s="120"/>
    </row>
    <row r="5418" spans="6:122">
      <c r="F5418" s="120"/>
      <c r="AA5418" s="333"/>
      <c r="AB5418" s="333"/>
      <c r="AC5418" s="333"/>
      <c r="AD5418" s="333"/>
      <c r="AE5418" s="333"/>
      <c r="AF5418" s="333"/>
      <c r="DP5418" s="120"/>
      <c r="DQ5418" s="120"/>
      <c r="DR5418" s="120"/>
    </row>
    <row r="5419" spans="6:122">
      <c r="F5419" s="120"/>
      <c r="AA5419" s="333"/>
      <c r="AB5419" s="333"/>
      <c r="AC5419" s="333"/>
      <c r="AD5419" s="333"/>
      <c r="AE5419" s="333"/>
      <c r="AF5419" s="333"/>
      <c r="DP5419" s="120"/>
      <c r="DQ5419" s="120"/>
      <c r="DR5419" s="120"/>
    </row>
    <row r="5420" spans="6:122">
      <c r="F5420" s="120"/>
      <c r="AA5420" s="333"/>
      <c r="AB5420" s="333"/>
      <c r="AC5420" s="333"/>
      <c r="AD5420" s="333"/>
      <c r="AE5420" s="333"/>
      <c r="AF5420" s="333"/>
      <c r="DP5420" s="120"/>
      <c r="DQ5420" s="120"/>
      <c r="DR5420" s="120"/>
    </row>
    <row r="5421" spans="6:122">
      <c r="F5421" s="120"/>
      <c r="AA5421" s="333"/>
      <c r="AB5421" s="333"/>
      <c r="AC5421" s="333"/>
      <c r="AD5421" s="333"/>
      <c r="AE5421" s="333"/>
      <c r="AF5421" s="333"/>
      <c r="DP5421" s="120"/>
      <c r="DQ5421" s="120"/>
      <c r="DR5421" s="120"/>
    </row>
    <row r="5422" spans="6:122">
      <c r="F5422" s="120"/>
      <c r="AA5422" s="333"/>
      <c r="AB5422" s="333"/>
      <c r="AC5422" s="333"/>
      <c r="AD5422" s="333"/>
      <c r="AE5422" s="333"/>
      <c r="AF5422" s="333"/>
      <c r="DP5422" s="120"/>
      <c r="DQ5422" s="120"/>
      <c r="DR5422" s="120"/>
    </row>
    <row r="5423" spans="6:122">
      <c r="F5423" s="120"/>
      <c r="AA5423" s="333"/>
      <c r="AB5423" s="333"/>
      <c r="AC5423" s="333"/>
      <c r="AD5423" s="333"/>
      <c r="AE5423" s="333"/>
      <c r="AF5423" s="333"/>
      <c r="DP5423" s="120"/>
      <c r="DQ5423" s="120"/>
      <c r="DR5423" s="120"/>
    </row>
    <row r="5424" spans="6:122">
      <c r="F5424" s="120"/>
      <c r="AA5424" s="333"/>
      <c r="AB5424" s="333"/>
      <c r="AC5424" s="333"/>
      <c r="AD5424" s="333"/>
      <c r="AE5424" s="333"/>
      <c r="AF5424" s="333"/>
      <c r="DP5424" s="120"/>
      <c r="DQ5424" s="120"/>
      <c r="DR5424" s="120"/>
    </row>
    <row r="5425" spans="6:122">
      <c r="F5425" s="120"/>
      <c r="AA5425" s="333"/>
      <c r="AB5425" s="333"/>
      <c r="AC5425" s="333"/>
      <c r="AD5425" s="333"/>
      <c r="AE5425" s="333"/>
      <c r="AF5425" s="333"/>
      <c r="DP5425" s="120"/>
      <c r="DQ5425" s="120"/>
      <c r="DR5425" s="120"/>
    </row>
    <row r="5426" spans="6:122">
      <c r="F5426" s="120"/>
      <c r="AA5426" s="333"/>
      <c r="AB5426" s="333"/>
      <c r="AC5426" s="333"/>
      <c r="AD5426" s="333"/>
      <c r="AE5426" s="333"/>
      <c r="AF5426" s="333"/>
      <c r="DP5426" s="120"/>
      <c r="DQ5426" s="120"/>
      <c r="DR5426" s="120"/>
    </row>
    <row r="5427" spans="6:122">
      <c r="F5427" s="120"/>
      <c r="AA5427" s="333"/>
      <c r="AB5427" s="333"/>
      <c r="AC5427" s="333"/>
      <c r="AD5427" s="333"/>
      <c r="AE5427" s="333"/>
      <c r="AF5427" s="333"/>
      <c r="DP5427" s="120"/>
      <c r="DQ5427" s="120"/>
      <c r="DR5427" s="120"/>
    </row>
    <row r="5428" spans="6:122">
      <c r="F5428" s="120"/>
      <c r="AA5428" s="333"/>
      <c r="AB5428" s="333"/>
      <c r="AC5428" s="333"/>
      <c r="AD5428" s="333"/>
      <c r="AE5428" s="333"/>
      <c r="AF5428" s="333"/>
      <c r="DP5428" s="120"/>
      <c r="DQ5428" s="120"/>
      <c r="DR5428" s="120"/>
    </row>
    <row r="5429" spans="6:122">
      <c r="F5429" s="120"/>
      <c r="AA5429" s="333"/>
      <c r="AB5429" s="333"/>
      <c r="AC5429" s="333"/>
      <c r="AD5429" s="333"/>
      <c r="AE5429" s="333"/>
      <c r="AF5429" s="333"/>
      <c r="DP5429" s="120"/>
      <c r="DQ5429" s="120"/>
      <c r="DR5429" s="120"/>
    </row>
    <row r="5430" spans="6:122">
      <c r="F5430" s="120"/>
      <c r="AA5430" s="333"/>
      <c r="AB5430" s="333"/>
      <c r="AC5430" s="333"/>
      <c r="AD5430" s="333"/>
      <c r="AE5430" s="333"/>
      <c r="AF5430" s="333"/>
      <c r="DP5430" s="120"/>
      <c r="DQ5430" s="120"/>
      <c r="DR5430" s="120"/>
    </row>
    <row r="5431" spans="6:122">
      <c r="F5431" s="120"/>
      <c r="AA5431" s="333"/>
      <c r="AB5431" s="333"/>
      <c r="AC5431" s="333"/>
      <c r="AD5431" s="333"/>
      <c r="AE5431" s="333"/>
      <c r="AF5431" s="333"/>
      <c r="DP5431" s="120"/>
      <c r="DQ5431" s="120"/>
      <c r="DR5431" s="120"/>
    </row>
    <row r="5432" spans="6:122">
      <c r="F5432" s="120"/>
      <c r="AA5432" s="333"/>
      <c r="AB5432" s="333"/>
      <c r="AC5432" s="333"/>
      <c r="AD5432" s="333"/>
      <c r="AE5432" s="333"/>
      <c r="AF5432" s="333"/>
      <c r="DP5432" s="120"/>
      <c r="DQ5432" s="120"/>
      <c r="DR5432" s="120"/>
    </row>
    <row r="5433" spans="6:122">
      <c r="F5433" s="120"/>
      <c r="AA5433" s="333"/>
      <c r="AB5433" s="333"/>
      <c r="AC5433" s="333"/>
      <c r="AD5433" s="333"/>
      <c r="AE5433" s="333"/>
      <c r="AF5433" s="333"/>
      <c r="DP5433" s="120"/>
      <c r="DQ5433" s="120"/>
      <c r="DR5433" s="120"/>
    </row>
    <row r="5434" spans="6:122">
      <c r="F5434" s="120"/>
      <c r="AA5434" s="333"/>
      <c r="AB5434" s="333"/>
      <c r="AC5434" s="333"/>
      <c r="AD5434" s="333"/>
      <c r="AE5434" s="333"/>
      <c r="AF5434" s="333"/>
      <c r="DP5434" s="120"/>
      <c r="DQ5434" s="120"/>
      <c r="DR5434" s="120"/>
    </row>
    <row r="5435" spans="6:122">
      <c r="F5435" s="120"/>
      <c r="AA5435" s="333"/>
      <c r="AB5435" s="333"/>
      <c r="AC5435" s="333"/>
      <c r="AD5435" s="333"/>
      <c r="AE5435" s="333"/>
      <c r="AF5435" s="333"/>
      <c r="DP5435" s="120"/>
      <c r="DQ5435" s="120"/>
      <c r="DR5435" s="120"/>
    </row>
    <row r="5436" spans="6:122">
      <c r="F5436" s="120"/>
      <c r="AA5436" s="333"/>
      <c r="AB5436" s="333"/>
      <c r="AC5436" s="333"/>
      <c r="AD5436" s="333"/>
      <c r="AE5436" s="333"/>
      <c r="AF5436" s="333"/>
      <c r="DP5436" s="120"/>
      <c r="DQ5436" s="120"/>
      <c r="DR5436" s="120"/>
    </row>
    <row r="5437" spans="6:122">
      <c r="F5437" s="120"/>
      <c r="AA5437" s="333"/>
      <c r="AB5437" s="333"/>
      <c r="AC5437" s="333"/>
      <c r="AD5437" s="333"/>
      <c r="AE5437" s="333"/>
      <c r="AF5437" s="333"/>
      <c r="DP5437" s="120"/>
      <c r="DQ5437" s="120"/>
      <c r="DR5437" s="120"/>
    </row>
    <row r="5438" spans="6:122">
      <c r="F5438" s="120"/>
      <c r="AA5438" s="333"/>
      <c r="AB5438" s="333"/>
      <c r="AC5438" s="333"/>
      <c r="AD5438" s="333"/>
      <c r="AE5438" s="333"/>
      <c r="AF5438" s="333"/>
      <c r="DP5438" s="120"/>
      <c r="DQ5438" s="120"/>
      <c r="DR5438" s="120"/>
    </row>
    <row r="5439" spans="6:122">
      <c r="F5439" s="120"/>
      <c r="AA5439" s="333"/>
      <c r="AB5439" s="333"/>
      <c r="AC5439" s="333"/>
      <c r="AD5439" s="333"/>
      <c r="AE5439" s="333"/>
      <c r="AF5439" s="333"/>
      <c r="DP5439" s="120"/>
      <c r="DQ5439" s="120"/>
      <c r="DR5439" s="120"/>
    </row>
    <row r="5440" spans="6:122">
      <c r="F5440" s="120"/>
      <c r="AA5440" s="333"/>
      <c r="AB5440" s="333"/>
      <c r="AC5440" s="333"/>
      <c r="AD5440" s="333"/>
      <c r="AE5440" s="333"/>
      <c r="AF5440" s="333"/>
      <c r="DP5440" s="120"/>
      <c r="DQ5440" s="120"/>
      <c r="DR5440" s="120"/>
    </row>
    <row r="5441" spans="6:122">
      <c r="F5441" s="120"/>
      <c r="AA5441" s="333"/>
      <c r="AB5441" s="333"/>
      <c r="AC5441" s="333"/>
      <c r="AD5441" s="333"/>
      <c r="AE5441" s="333"/>
      <c r="AF5441" s="333"/>
      <c r="DP5441" s="120"/>
      <c r="DQ5441" s="120"/>
      <c r="DR5441" s="120"/>
    </row>
    <row r="5442" spans="6:122">
      <c r="F5442" s="120"/>
      <c r="AA5442" s="333"/>
      <c r="AB5442" s="333"/>
      <c r="AC5442" s="333"/>
      <c r="AD5442" s="333"/>
      <c r="AE5442" s="333"/>
      <c r="AF5442" s="333"/>
      <c r="DP5442" s="120"/>
      <c r="DQ5442" s="120"/>
      <c r="DR5442" s="120"/>
    </row>
    <row r="5443" spans="6:122">
      <c r="F5443" s="120"/>
      <c r="AA5443" s="333"/>
      <c r="AB5443" s="333"/>
      <c r="AC5443" s="333"/>
      <c r="AD5443" s="333"/>
      <c r="AE5443" s="333"/>
      <c r="AF5443" s="333"/>
      <c r="DP5443" s="120"/>
      <c r="DQ5443" s="120"/>
      <c r="DR5443" s="120"/>
    </row>
    <row r="5444" spans="6:122">
      <c r="F5444" s="120"/>
      <c r="AA5444" s="333"/>
      <c r="AB5444" s="333"/>
      <c r="AC5444" s="333"/>
      <c r="AD5444" s="333"/>
      <c r="AE5444" s="333"/>
      <c r="AF5444" s="333"/>
      <c r="DP5444" s="120"/>
      <c r="DQ5444" s="120"/>
      <c r="DR5444" s="120"/>
    </row>
    <row r="5445" spans="6:122">
      <c r="F5445" s="120"/>
      <c r="AA5445" s="333"/>
      <c r="AB5445" s="333"/>
      <c r="AC5445" s="333"/>
      <c r="AD5445" s="333"/>
      <c r="AE5445" s="333"/>
      <c r="AF5445" s="333"/>
      <c r="DP5445" s="120"/>
      <c r="DQ5445" s="120"/>
      <c r="DR5445" s="120"/>
    </row>
    <row r="5446" spans="6:122">
      <c r="F5446" s="120"/>
      <c r="AA5446" s="333"/>
      <c r="AB5446" s="333"/>
      <c r="AC5446" s="333"/>
      <c r="AD5446" s="333"/>
      <c r="AE5446" s="333"/>
      <c r="AF5446" s="333"/>
      <c r="DP5446" s="120"/>
      <c r="DQ5446" s="120"/>
      <c r="DR5446" s="120"/>
    </row>
    <row r="5447" spans="6:122">
      <c r="F5447" s="120"/>
      <c r="AA5447" s="333"/>
      <c r="AB5447" s="333"/>
      <c r="AC5447" s="333"/>
      <c r="AD5447" s="333"/>
      <c r="AE5447" s="333"/>
      <c r="AF5447" s="333"/>
      <c r="DP5447" s="120"/>
      <c r="DQ5447" s="120"/>
      <c r="DR5447" s="120"/>
    </row>
    <row r="5448" spans="6:122">
      <c r="F5448" s="120"/>
      <c r="AA5448" s="333"/>
      <c r="AB5448" s="333"/>
      <c r="AC5448" s="333"/>
      <c r="AD5448" s="333"/>
      <c r="AE5448" s="333"/>
      <c r="AF5448" s="333"/>
      <c r="DP5448" s="120"/>
      <c r="DQ5448" s="120"/>
      <c r="DR5448" s="120"/>
    </row>
    <row r="5449" spans="6:122">
      <c r="F5449" s="120"/>
      <c r="AA5449" s="333"/>
      <c r="AB5449" s="333"/>
      <c r="AC5449" s="333"/>
      <c r="AD5449" s="333"/>
      <c r="AE5449" s="333"/>
      <c r="AF5449" s="333"/>
      <c r="DP5449" s="120"/>
      <c r="DQ5449" s="120"/>
      <c r="DR5449" s="120"/>
    </row>
    <row r="5450" spans="6:122">
      <c r="F5450" s="120"/>
      <c r="AA5450" s="333"/>
      <c r="AB5450" s="333"/>
      <c r="AC5450" s="333"/>
      <c r="AD5450" s="333"/>
      <c r="AE5450" s="333"/>
      <c r="AF5450" s="333"/>
      <c r="DP5450" s="120"/>
      <c r="DQ5450" s="120"/>
      <c r="DR5450" s="120"/>
    </row>
    <row r="5451" spans="6:122">
      <c r="F5451" s="120"/>
      <c r="AA5451" s="333"/>
      <c r="AB5451" s="333"/>
      <c r="AC5451" s="333"/>
      <c r="AD5451" s="333"/>
      <c r="AE5451" s="333"/>
      <c r="AF5451" s="333"/>
      <c r="DP5451" s="120"/>
      <c r="DQ5451" s="120"/>
      <c r="DR5451" s="120"/>
    </row>
    <row r="5452" spans="6:122">
      <c r="F5452" s="120"/>
      <c r="AA5452" s="333"/>
      <c r="AB5452" s="333"/>
      <c r="AC5452" s="333"/>
      <c r="AD5452" s="333"/>
      <c r="AE5452" s="333"/>
      <c r="AF5452" s="333"/>
      <c r="DP5452" s="120"/>
      <c r="DQ5452" s="120"/>
      <c r="DR5452" s="120"/>
    </row>
    <row r="5453" spans="6:122">
      <c r="F5453" s="120"/>
      <c r="AA5453" s="333"/>
      <c r="AB5453" s="333"/>
      <c r="AC5453" s="333"/>
      <c r="AD5453" s="333"/>
      <c r="AE5453" s="333"/>
      <c r="AF5453" s="333"/>
      <c r="DP5453" s="120"/>
      <c r="DQ5453" s="120"/>
      <c r="DR5453" s="120"/>
    </row>
    <row r="5454" spans="6:122">
      <c r="F5454" s="120"/>
      <c r="AA5454" s="333"/>
      <c r="AB5454" s="333"/>
      <c r="AC5454" s="333"/>
      <c r="AD5454" s="333"/>
      <c r="AE5454" s="333"/>
      <c r="AF5454" s="333"/>
      <c r="DP5454" s="120"/>
      <c r="DQ5454" s="120"/>
      <c r="DR5454" s="120"/>
    </row>
    <row r="5455" spans="6:122">
      <c r="F5455" s="120"/>
      <c r="AA5455" s="333"/>
      <c r="AB5455" s="333"/>
      <c r="AC5455" s="333"/>
      <c r="AD5455" s="333"/>
      <c r="AE5455" s="333"/>
      <c r="AF5455" s="333"/>
      <c r="DP5455" s="120"/>
      <c r="DQ5455" s="120"/>
      <c r="DR5455" s="120"/>
    </row>
    <row r="5456" spans="6:122">
      <c r="F5456" s="120"/>
      <c r="AA5456" s="333"/>
      <c r="AB5456" s="333"/>
      <c r="AC5456" s="333"/>
      <c r="AD5456" s="333"/>
      <c r="AE5456" s="333"/>
      <c r="AF5456" s="333"/>
      <c r="DP5456" s="120"/>
      <c r="DQ5456" s="120"/>
      <c r="DR5456" s="120"/>
    </row>
    <row r="5457" spans="6:122">
      <c r="F5457" s="120"/>
      <c r="AA5457" s="333"/>
      <c r="AB5457" s="333"/>
      <c r="AC5457" s="333"/>
      <c r="AD5457" s="333"/>
      <c r="AE5457" s="333"/>
      <c r="AF5457" s="333"/>
      <c r="DP5457" s="120"/>
      <c r="DQ5457" s="120"/>
      <c r="DR5457" s="120"/>
    </row>
    <row r="5458" spans="6:122">
      <c r="F5458" s="120"/>
      <c r="AA5458" s="333"/>
      <c r="AB5458" s="333"/>
      <c r="AC5458" s="333"/>
      <c r="AD5458" s="333"/>
      <c r="AE5458" s="333"/>
      <c r="AF5458" s="333"/>
      <c r="DP5458" s="120"/>
      <c r="DQ5458" s="120"/>
      <c r="DR5458" s="120"/>
    </row>
    <row r="5459" spans="6:122">
      <c r="F5459" s="120"/>
      <c r="AA5459" s="333"/>
      <c r="AB5459" s="333"/>
      <c r="AC5459" s="333"/>
      <c r="AD5459" s="333"/>
      <c r="AE5459" s="333"/>
      <c r="AF5459" s="333"/>
      <c r="DP5459" s="120"/>
      <c r="DQ5459" s="120"/>
      <c r="DR5459" s="120"/>
    </row>
    <row r="5460" spans="6:122">
      <c r="F5460" s="120"/>
      <c r="AA5460" s="333"/>
      <c r="AB5460" s="333"/>
      <c r="AC5460" s="333"/>
      <c r="AD5460" s="333"/>
      <c r="AE5460" s="333"/>
      <c r="AF5460" s="333"/>
      <c r="DP5460" s="120"/>
      <c r="DQ5460" s="120"/>
      <c r="DR5460" s="120"/>
    </row>
    <row r="5461" spans="6:122">
      <c r="F5461" s="120"/>
      <c r="AA5461" s="333"/>
      <c r="AB5461" s="333"/>
      <c r="AC5461" s="333"/>
      <c r="AD5461" s="333"/>
      <c r="AE5461" s="333"/>
      <c r="AF5461" s="333"/>
      <c r="DP5461" s="120"/>
      <c r="DQ5461" s="120"/>
      <c r="DR5461" s="120"/>
    </row>
    <row r="5462" spans="6:122">
      <c r="F5462" s="120"/>
      <c r="AA5462" s="333"/>
      <c r="AB5462" s="333"/>
      <c r="AC5462" s="333"/>
      <c r="AD5462" s="333"/>
      <c r="AE5462" s="333"/>
      <c r="AF5462" s="333"/>
      <c r="DP5462" s="120"/>
      <c r="DQ5462" s="120"/>
      <c r="DR5462" s="120"/>
    </row>
    <row r="5463" spans="6:122">
      <c r="F5463" s="120"/>
      <c r="AA5463" s="333"/>
      <c r="AB5463" s="333"/>
      <c r="AC5463" s="333"/>
      <c r="AD5463" s="333"/>
      <c r="AE5463" s="333"/>
      <c r="AF5463" s="333"/>
      <c r="DP5463" s="120"/>
      <c r="DQ5463" s="120"/>
      <c r="DR5463" s="120"/>
    </row>
    <row r="5464" spans="6:122">
      <c r="F5464" s="120"/>
      <c r="AA5464" s="333"/>
      <c r="AB5464" s="333"/>
      <c r="AC5464" s="333"/>
      <c r="AD5464" s="333"/>
      <c r="AE5464" s="333"/>
      <c r="AF5464" s="333"/>
      <c r="DP5464" s="120"/>
      <c r="DQ5464" s="120"/>
      <c r="DR5464" s="120"/>
    </row>
    <row r="5465" spans="6:122">
      <c r="F5465" s="120"/>
      <c r="AA5465" s="333"/>
      <c r="AB5465" s="333"/>
      <c r="AC5465" s="333"/>
      <c r="AD5465" s="333"/>
      <c r="AE5465" s="333"/>
      <c r="AF5465" s="333"/>
      <c r="DP5465" s="120"/>
      <c r="DQ5465" s="120"/>
      <c r="DR5465" s="120"/>
    </row>
    <row r="5466" spans="6:122">
      <c r="F5466" s="120"/>
      <c r="AA5466" s="333"/>
      <c r="AB5466" s="333"/>
      <c r="AC5466" s="333"/>
      <c r="AD5466" s="333"/>
      <c r="AE5466" s="333"/>
      <c r="AF5466" s="333"/>
      <c r="DP5466" s="120"/>
      <c r="DQ5466" s="120"/>
      <c r="DR5466" s="120"/>
    </row>
    <row r="5467" spans="6:122">
      <c r="F5467" s="120"/>
      <c r="AA5467" s="333"/>
      <c r="AB5467" s="333"/>
      <c r="AC5467" s="333"/>
      <c r="AD5467" s="333"/>
      <c r="AE5467" s="333"/>
      <c r="AF5467" s="333"/>
      <c r="DP5467" s="120"/>
      <c r="DQ5467" s="120"/>
      <c r="DR5467" s="120"/>
    </row>
    <row r="5468" spans="6:122">
      <c r="F5468" s="120"/>
      <c r="AA5468" s="333"/>
      <c r="AB5468" s="333"/>
      <c r="AC5468" s="333"/>
      <c r="AD5468" s="333"/>
      <c r="AE5468" s="333"/>
      <c r="AF5468" s="333"/>
      <c r="DP5468" s="120"/>
      <c r="DQ5468" s="120"/>
      <c r="DR5468" s="120"/>
    </row>
    <row r="5469" spans="6:122">
      <c r="F5469" s="120"/>
      <c r="AA5469" s="333"/>
      <c r="AB5469" s="333"/>
      <c r="AC5469" s="333"/>
      <c r="AD5469" s="333"/>
      <c r="AE5469" s="333"/>
      <c r="AF5469" s="333"/>
      <c r="DP5469" s="120"/>
      <c r="DQ5469" s="120"/>
      <c r="DR5469" s="120"/>
    </row>
    <row r="5470" spans="6:122">
      <c r="F5470" s="120"/>
      <c r="AA5470" s="333"/>
      <c r="AB5470" s="333"/>
      <c r="AC5470" s="333"/>
      <c r="AD5470" s="333"/>
      <c r="AE5470" s="333"/>
      <c r="AF5470" s="333"/>
      <c r="DP5470" s="120"/>
      <c r="DQ5470" s="120"/>
      <c r="DR5470" s="120"/>
    </row>
    <row r="5471" spans="6:122">
      <c r="F5471" s="120"/>
      <c r="AA5471" s="333"/>
      <c r="AB5471" s="333"/>
      <c r="AC5471" s="333"/>
      <c r="AD5471" s="333"/>
      <c r="AE5471" s="333"/>
      <c r="AF5471" s="333"/>
      <c r="DP5471" s="120"/>
      <c r="DQ5471" s="120"/>
      <c r="DR5471" s="120"/>
    </row>
    <row r="5472" spans="6:122">
      <c r="F5472" s="120"/>
      <c r="AA5472" s="333"/>
      <c r="AB5472" s="333"/>
      <c r="AC5472" s="333"/>
      <c r="AD5472" s="333"/>
      <c r="AE5472" s="333"/>
      <c r="AF5472" s="333"/>
      <c r="DP5472" s="120"/>
      <c r="DQ5472" s="120"/>
      <c r="DR5472" s="120"/>
    </row>
    <row r="5473" spans="6:122">
      <c r="F5473" s="120"/>
      <c r="AA5473" s="333"/>
      <c r="AB5473" s="333"/>
      <c r="AC5473" s="333"/>
      <c r="AD5473" s="333"/>
      <c r="AE5473" s="333"/>
      <c r="AF5473" s="333"/>
      <c r="DP5473" s="120"/>
      <c r="DQ5473" s="120"/>
      <c r="DR5473" s="120"/>
    </row>
    <row r="5474" spans="6:122">
      <c r="F5474" s="120"/>
      <c r="AA5474" s="333"/>
      <c r="AB5474" s="333"/>
      <c r="AC5474" s="333"/>
      <c r="AD5474" s="333"/>
      <c r="AE5474" s="333"/>
      <c r="AF5474" s="333"/>
      <c r="DP5474" s="120"/>
      <c r="DQ5474" s="120"/>
      <c r="DR5474" s="120"/>
    </row>
    <row r="5475" spans="6:122">
      <c r="F5475" s="120"/>
      <c r="AA5475" s="333"/>
      <c r="AB5475" s="333"/>
      <c r="AC5475" s="333"/>
      <c r="AD5475" s="333"/>
      <c r="AE5475" s="333"/>
      <c r="AF5475" s="333"/>
      <c r="DP5475" s="120"/>
      <c r="DQ5475" s="120"/>
      <c r="DR5475" s="120"/>
    </row>
    <row r="5476" spans="6:122">
      <c r="F5476" s="120"/>
      <c r="AA5476" s="333"/>
      <c r="AB5476" s="333"/>
      <c r="AC5476" s="333"/>
      <c r="AD5476" s="333"/>
      <c r="AE5476" s="333"/>
      <c r="AF5476" s="333"/>
      <c r="DP5476" s="120"/>
      <c r="DQ5476" s="120"/>
      <c r="DR5476" s="120"/>
    </row>
    <row r="5477" spans="6:122">
      <c r="F5477" s="120"/>
      <c r="AA5477" s="333"/>
      <c r="AB5477" s="333"/>
      <c r="AC5477" s="333"/>
      <c r="AD5477" s="333"/>
      <c r="AE5477" s="333"/>
      <c r="AF5477" s="333"/>
      <c r="DP5477" s="120"/>
      <c r="DQ5477" s="120"/>
      <c r="DR5477" s="120"/>
    </row>
    <row r="5478" spans="6:122">
      <c r="F5478" s="120"/>
      <c r="AA5478" s="333"/>
      <c r="AB5478" s="333"/>
      <c r="AC5478" s="333"/>
      <c r="AD5478" s="333"/>
      <c r="AE5478" s="333"/>
      <c r="AF5478" s="333"/>
      <c r="DP5478" s="120"/>
      <c r="DQ5478" s="120"/>
      <c r="DR5478" s="120"/>
    </row>
    <row r="5479" spans="6:122">
      <c r="F5479" s="120"/>
      <c r="AA5479" s="333"/>
      <c r="AB5479" s="333"/>
      <c r="AC5479" s="333"/>
      <c r="AD5479" s="333"/>
      <c r="AE5479" s="333"/>
      <c r="AF5479" s="333"/>
      <c r="DP5479" s="120"/>
      <c r="DQ5479" s="120"/>
      <c r="DR5479" s="120"/>
    </row>
    <row r="5480" spans="6:122">
      <c r="F5480" s="120"/>
      <c r="AA5480" s="333"/>
      <c r="AB5480" s="333"/>
      <c r="AC5480" s="333"/>
      <c r="AD5480" s="333"/>
      <c r="AE5480" s="333"/>
      <c r="AF5480" s="333"/>
      <c r="DP5480" s="120"/>
      <c r="DQ5480" s="120"/>
      <c r="DR5480" s="120"/>
    </row>
    <row r="5481" spans="6:122">
      <c r="F5481" s="120"/>
      <c r="AA5481" s="333"/>
      <c r="AB5481" s="333"/>
      <c r="AC5481" s="333"/>
      <c r="AD5481" s="333"/>
      <c r="AE5481" s="333"/>
      <c r="AF5481" s="333"/>
      <c r="DP5481" s="120"/>
      <c r="DQ5481" s="120"/>
      <c r="DR5481" s="120"/>
    </row>
    <row r="5482" spans="6:122">
      <c r="F5482" s="120"/>
      <c r="AA5482" s="333"/>
      <c r="AB5482" s="333"/>
      <c r="AC5482" s="333"/>
      <c r="AD5482" s="333"/>
      <c r="AE5482" s="333"/>
      <c r="AF5482" s="333"/>
      <c r="DP5482" s="120"/>
      <c r="DQ5482" s="120"/>
      <c r="DR5482" s="120"/>
    </row>
    <row r="5483" spans="6:122">
      <c r="F5483" s="120"/>
      <c r="AA5483" s="333"/>
      <c r="AB5483" s="333"/>
      <c r="AC5483" s="333"/>
      <c r="AD5483" s="333"/>
      <c r="AE5483" s="333"/>
      <c r="AF5483" s="333"/>
      <c r="DP5483" s="120"/>
      <c r="DQ5483" s="120"/>
      <c r="DR5483" s="120"/>
    </row>
    <row r="5484" spans="6:122">
      <c r="F5484" s="120"/>
      <c r="AA5484" s="333"/>
      <c r="AB5484" s="333"/>
      <c r="AC5484" s="333"/>
      <c r="AD5484" s="333"/>
      <c r="AE5484" s="333"/>
      <c r="AF5484" s="333"/>
      <c r="DP5484" s="120"/>
      <c r="DQ5484" s="120"/>
      <c r="DR5484" s="120"/>
    </row>
    <row r="5485" spans="6:122">
      <c r="F5485" s="120"/>
      <c r="AA5485" s="333"/>
      <c r="AB5485" s="333"/>
      <c r="AC5485" s="333"/>
      <c r="AD5485" s="333"/>
      <c r="AE5485" s="333"/>
      <c r="AF5485" s="333"/>
      <c r="DP5485" s="120"/>
      <c r="DQ5485" s="120"/>
      <c r="DR5485" s="120"/>
    </row>
    <row r="5486" spans="6:122">
      <c r="F5486" s="120"/>
      <c r="AA5486" s="333"/>
      <c r="AB5486" s="333"/>
      <c r="AC5486" s="333"/>
      <c r="AD5486" s="333"/>
      <c r="AE5486" s="333"/>
      <c r="AF5486" s="333"/>
      <c r="DP5486" s="120"/>
      <c r="DQ5486" s="120"/>
      <c r="DR5486" s="120"/>
    </row>
    <row r="5487" spans="6:122">
      <c r="F5487" s="120"/>
      <c r="AA5487" s="333"/>
      <c r="AB5487" s="333"/>
      <c r="AC5487" s="333"/>
      <c r="AD5487" s="333"/>
      <c r="AE5487" s="333"/>
      <c r="AF5487" s="333"/>
      <c r="DP5487" s="120"/>
      <c r="DQ5487" s="120"/>
      <c r="DR5487" s="120"/>
    </row>
    <row r="5488" spans="6:122">
      <c r="F5488" s="120"/>
      <c r="AA5488" s="333"/>
      <c r="AB5488" s="333"/>
      <c r="AC5488" s="333"/>
      <c r="AD5488" s="333"/>
      <c r="AE5488" s="333"/>
      <c r="AF5488" s="333"/>
      <c r="DP5488" s="120"/>
      <c r="DQ5488" s="120"/>
      <c r="DR5488" s="120"/>
    </row>
    <row r="5489" spans="6:122">
      <c r="F5489" s="120"/>
      <c r="AA5489" s="333"/>
      <c r="AB5489" s="333"/>
      <c r="AC5489" s="333"/>
      <c r="AD5489" s="333"/>
      <c r="AE5489" s="333"/>
      <c r="AF5489" s="333"/>
      <c r="DP5489" s="120"/>
      <c r="DQ5489" s="120"/>
      <c r="DR5489" s="120"/>
    </row>
    <row r="5490" spans="6:122">
      <c r="F5490" s="120"/>
      <c r="AA5490" s="333"/>
      <c r="AB5490" s="333"/>
      <c r="AC5490" s="333"/>
      <c r="AD5490" s="333"/>
      <c r="AE5490" s="333"/>
      <c r="AF5490" s="333"/>
      <c r="DP5490" s="120"/>
      <c r="DQ5490" s="120"/>
      <c r="DR5490" s="120"/>
    </row>
    <row r="5491" spans="6:122">
      <c r="F5491" s="120"/>
      <c r="AA5491" s="333"/>
      <c r="AB5491" s="333"/>
      <c r="AC5491" s="333"/>
      <c r="AD5491" s="333"/>
      <c r="AE5491" s="333"/>
      <c r="AF5491" s="333"/>
      <c r="DP5491" s="120"/>
      <c r="DQ5491" s="120"/>
      <c r="DR5491" s="120"/>
    </row>
    <row r="5492" spans="6:122">
      <c r="F5492" s="120"/>
      <c r="AA5492" s="333"/>
      <c r="AB5492" s="333"/>
      <c r="AC5492" s="333"/>
      <c r="AD5492" s="333"/>
      <c r="AE5492" s="333"/>
      <c r="AF5492" s="333"/>
      <c r="DP5492" s="120"/>
      <c r="DQ5492" s="120"/>
      <c r="DR5492" s="120"/>
    </row>
    <row r="5493" spans="6:122">
      <c r="F5493" s="120"/>
      <c r="AA5493" s="333"/>
      <c r="AB5493" s="333"/>
      <c r="AC5493" s="333"/>
      <c r="AD5493" s="333"/>
      <c r="AE5493" s="333"/>
      <c r="AF5493" s="333"/>
      <c r="DP5493" s="120"/>
      <c r="DQ5493" s="120"/>
      <c r="DR5493" s="120"/>
    </row>
    <row r="5494" spans="6:122">
      <c r="F5494" s="120"/>
      <c r="AA5494" s="333"/>
      <c r="AB5494" s="333"/>
      <c r="AC5494" s="333"/>
      <c r="AD5494" s="333"/>
      <c r="AE5494" s="333"/>
      <c r="AF5494" s="333"/>
      <c r="DP5494" s="120"/>
      <c r="DQ5494" s="120"/>
      <c r="DR5494" s="120"/>
    </row>
    <row r="5495" spans="6:122">
      <c r="F5495" s="120"/>
      <c r="AA5495" s="333"/>
      <c r="AB5495" s="333"/>
      <c r="AC5495" s="333"/>
      <c r="AD5495" s="333"/>
      <c r="AE5495" s="333"/>
      <c r="AF5495" s="333"/>
      <c r="DP5495" s="120"/>
      <c r="DQ5495" s="120"/>
      <c r="DR5495" s="120"/>
    </row>
    <row r="5496" spans="6:122">
      <c r="F5496" s="120"/>
      <c r="AA5496" s="333"/>
      <c r="AB5496" s="333"/>
      <c r="AC5496" s="333"/>
      <c r="AD5496" s="333"/>
      <c r="AE5496" s="333"/>
      <c r="AF5496" s="333"/>
      <c r="DP5496" s="120"/>
      <c r="DQ5496" s="120"/>
      <c r="DR5496" s="120"/>
    </row>
    <row r="5497" spans="6:122">
      <c r="F5497" s="120"/>
      <c r="AA5497" s="333"/>
      <c r="AB5497" s="333"/>
      <c r="AC5497" s="333"/>
      <c r="AD5497" s="333"/>
      <c r="AE5497" s="333"/>
      <c r="AF5497" s="333"/>
      <c r="DP5497" s="120"/>
      <c r="DQ5497" s="120"/>
      <c r="DR5497" s="120"/>
    </row>
    <row r="5498" spans="6:122">
      <c r="F5498" s="120"/>
      <c r="AA5498" s="333"/>
      <c r="AB5498" s="333"/>
      <c r="AC5498" s="333"/>
      <c r="AD5498" s="333"/>
      <c r="AE5498" s="333"/>
      <c r="AF5498" s="333"/>
      <c r="DP5498" s="120"/>
      <c r="DQ5498" s="120"/>
      <c r="DR5498" s="120"/>
    </row>
    <row r="5499" spans="6:122">
      <c r="F5499" s="120"/>
      <c r="AA5499" s="333"/>
      <c r="AB5499" s="333"/>
      <c r="AC5499" s="333"/>
      <c r="AD5499" s="333"/>
      <c r="AE5499" s="333"/>
      <c r="AF5499" s="333"/>
      <c r="DP5499" s="120"/>
      <c r="DQ5499" s="120"/>
      <c r="DR5499" s="120"/>
    </row>
    <row r="5500" spans="6:122">
      <c r="F5500" s="120"/>
      <c r="AA5500" s="333"/>
      <c r="AB5500" s="333"/>
      <c r="AC5500" s="333"/>
      <c r="AD5500" s="333"/>
      <c r="AE5500" s="333"/>
      <c r="AF5500" s="333"/>
      <c r="DP5500" s="120"/>
      <c r="DQ5500" s="120"/>
      <c r="DR5500" s="120"/>
    </row>
    <row r="5501" spans="6:122">
      <c r="F5501" s="120"/>
      <c r="AA5501" s="333"/>
      <c r="AB5501" s="333"/>
      <c r="AC5501" s="333"/>
      <c r="AD5501" s="333"/>
      <c r="AE5501" s="333"/>
      <c r="AF5501" s="333"/>
      <c r="DP5501" s="120"/>
      <c r="DQ5501" s="120"/>
      <c r="DR5501" s="120"/>
    </row>
    <row r="5502" spans="6:122">
      <c r="F5502" s="120"/>
      <c r="AA5502" s="333"/>
      <c r="AB5502" s="333"/>
      <c r="AC5502" s="333"/>
      <c r="AD5502" s="333"/>
      <c r="AE5502" s="333"/>
      <c r="AF5502" s="333"/>
      <c r="DP5502" s="120"/>
      <c r="DQ5502" s="120"/>
      <c r="DR5502" s="120"/>
    </row>
    <row r="5503" spans="6:122">
      <c r="F5503" s="120"/>
      <c r="AA5503" s="333"/>
      <c r="AB5503" s="333"/>
      <c r="AC5503" s="333"/>
      <c r="AD5503" s="333"/>
      <c r="AE5503" s="333"/>
      <c r="AF5503" s="333"/>
      <c r="DP5503" s="120"/>
      <c r="DQ5503" s="120"/>
      <c r="DR5503" s="120"/>
    </row>
    <row r="5504" spans="6:122">
      <c r="F5504" s="120"/>
      <c r="AA5504" s="333"/>
      <c r="AB5504" s="333"/>
      <c r="AC5504" s="333"/>
      <c r="AD5504" s="333"/>
      <c r="AE5504" s="333"/>
      <c r="AF5504" s="333"/>
      <c r="DP5504" s="120"/>
      <c r="DQ5504" s="120"/>
      <c r="DR5504" s="120"/>
    </row>
    <row r="5505" spans="6:122">
      <c r="F5505" s="120"/>
      <c r="AA5505" s="333"/>
      <c r="AB5505" s="333"/>
      <c r="AC5505" s="333"/>
      <c r="AD5505" s="333"/>
      <c r="AE5505" s="333"/>
      <c r="AF5505" s="333"/>
      <c r="DP5505" s="120"/>
      <c r="DQ5505" s="120"/>
      <c r="DR5505" s="120"/>
    </row>
    <row r="5506" spans="6:122">
      <c r="F5506" s="120"/>
      <c r="AA5506" s="333"/>
      <c r="AB5506" s="333"/>
      <c r="AC5506" s="333"/>
      <c r="AD5506" s="333"/>
      <c r="AE5506" s="333"/>
      <c r="AF5506" s="333"/>
      <c r="DP5506" s="120"/>
      <c r="DQ5506" s="120"/>
      <c r="DR5506" s="120"/>
    </row>
    <row r="5507" spans="6:122">
      <c r="F5507" s="120"/>
      <c r="AA5507" s="333"/>
      <c r="AB5507" s="333"/>
      <c r="AC5507" s="333"/>
      <c r="AD5507" s="333"/>
      <c r="AE5507" s="333"/>
      <c r="AF5507" s="333"/>
      <c r="DP5507" s="120"/>
      <c r="DQ5507" s="120"/>
      <c r="DR5507" s="120"/>
    </row>
    <row r="5508" spans="6:122">
      <c r="F5508" s="120"/>
      <c r="AA5508" s="333"/>
      <c r="AB5508" s="333"/>
      <c r="AC5508" s="333"/>
      <c r="AD5508" s="333"/>
      <c r="AE5508" s="333"/>
      <c r="AF5508" s="333"/>
      <c r="DP5508" s="120"/>
      <c r="DQ5508" s="120"/>
      <c r="DR5508" s="120"/>
    </row>
    <row r="5509" spans="6:122">
      <c r="F5509" s="120"/>
      <c r="AA5509" s="333"/>
      <c r="AB5509" s="333"/>
      <c r="AC5509" s="333"/>
      <c r="AD5509" s="333"/>
      <c r="AE5509" s="333"/>
      <c r="AF5509" s="333"/>
      <c r="DP5509" s="120"/>
      <c r="DQ5509" s="120"/>
      <c r="DR5509" s="120"/>
    </row>
    <row r="5510" spans="6:122">
      <c r="F5510" s="120"/>
      <c r="AA5510" s="333"/>
      <c r="AB5510" s="333"/>
      <c r="AC5510" s="333"/>
      <c r="AD5510" s="333"/>
      <c r="AE5510" s="333"/>
      <c r="AF5510" s="333"/>
      <c r="DP5510" s="120"/>
      <c r="DQ5510" s="120"/>
      <c r="DR5510" s="120"/>
    </row>
    <row r="5511" spans="6:122">
      <c r="F5511" s="120"/>
      <c r="AA5511" s="333"/>
      <c r="AB5511" s="333"/>
      <c r="AC5511" s="333"/>
      <c r="AD5511" s="333"/>
      <c r="AE5511" s="333"/>
      <c r="AF5511" s="333"/>
      <c r="DP5511" s="120"/>
      <c r="DQ5511" s="120"/>
      <c r="DR5511" s="120"/>
    </row>
    <row r="5512" spans="6:122">
      <c r="F5512" s="120"/>
      <c r="AA5512" s="333"/>
      <c r="AB5512" s="333"/>
      <c r="AC5512" s="333"/>
      <c r="AD5512" s="333"/>
      <c r="AE5512" s="333"/>
      <c r="AF5512" s="333"/>
      <c r="DP5512" s="120"/>
      <c r="DQ5512" s="120"/>
      <c r="DR5512" s="120"/>
    </row>
    <row r="5513" spans="6:122">
      <c r="F5513" s="120"/>
      <c r="AA5513" s="333"/>
      <c r="AB5513" s="333"/>
      <c r="AC5513" s="333"/>
      <c r="AD5513" s="333"/>
      <c r="AE5513" s="333"/>
      <c r="AF5513" s="333"/>
      <c r="DP5513" s="120"/>
      <c r="DQ5513" s="120"/>
      <c r="DR5513" s="120"/>
    </row>
    <row r="5514" spans="6:122">
      <c r="F5514" s="120"/>
      <c r="AA5514" s="333"/>
      <c r="AB5514" s="333"/>
      <c r="AC5514" s="333"/>
      <c r="AD5514" s="333"/>
      <c r="AE5514" s="333"/>
      <c r="AF5514" s="333"/>
      <c r="DP5514" s="120"/>
      <c r="DQ5514" s="120"/>
      <c r="DR5514" s="120"/>
    </row>
    <row r="5515" spans="6:122">
      <c r="F5515" s="120"/>
      <c r="AA5515" s="333"/>
      <c r="AB5515" s="333"/>
      <c r="AC5515" s="333"/>
      <c r="AD5515" s="333"/>
      <c r="AE5515" s="333"/>
      <c r="AF5515" s="333"/>
      <c r="DP5515" s="120"/>
      <c r="DQ5515" s="120"/>
      <c r="DR5515" s="120"/>
    </row>
    <row r="5516" spans="6:122">
      <c r="F5516" s="120"/>
      <c r="AA5516" s="333"/>
      <c r="AB5516" s="333"/>
      <c r="AC5516" s="333"/>
      <c r="AD5516" s="333"/>
      <c r="AE5516" s="333"/>
      <c r="AF5516" s="333"/>
      <c r="DP5516" s="120"/>
      <c r="DQ5516" s="120"/>
      <c r="DR5516" s="120"/>
    </row>
    <row r="5517" spans="6:122">
      <c r="F5517" s="120"/>
      <c r="AA5517" s="333"/>
      <c r="AB5517" s="333"/>
      <c r="AC5517" s="333"/>
      <c r="AD5517" s="333"/>
      <c r="AE5517" s="333"/>
      <c r="AF5517" s="333"/>
      <c r="DP5517" s="120"/>
      <c r="DQ5517" s="120"/>
      <c r="DR5517" s="120"/>
    </row>
    <row r="5518" spans="6:122">
      <c r="F5518" s="120"/>
      <c r="AA5518" s="333"/>
      <c r="AB5518" s="333"/>
      <c r="AC5518" s="333"/>
      <c r="AD5518" s="333"/>
      <c r="AE5518" s="333"/>
      <c r="AF5518" s="333"/>
      <c r="DP5518" s="120"/>
      <c r="DQ5518" s="120"/>
      <c r="DR5518" s="120"/>
    </row>
    <row r="5519" spans="6:122">
      <c r="F5519" s="120"/>
      <c r="AA5519" s="333"/>
      <c r="AB5519" s="333"/>
      <c r="AC5519" s="333"/>
      <c r="AD5519" s="333"/>
      <c r="AE5519" s="333"/>
      <c r="AF5519" s="333"/>
      <c r="DP5519" s="120"/>
      <c r="DQ5519" s="120"/>
      <c r="DR5519" s="120"/>
    </row>
    <row r="5520" spans="6:122">
      <c r="F5520" s="120"/>
      <c r="AA5520" s="333"/>
      <c r="AB5520" s="333"/>
      <c r="AC5520" s="333"/>
      <c r="AD5520" s="333"/>
      <c r="AE5520" s="333"/>
      <c r="AF5520" s="333"/>
      <c r="DP5520" s="120"/>
      <c r="DQ5520" s="120"/>
      <c r="DR5520" s="120"/>
    </row>
    <row r="5521" spans="6:122">
      <c r="F5521" s="120"/>
      <c r="AA5521" s="333"/>
      <c r="AB5521" s="333"/>
      <c r="AC5521" s="333"/>
      <c r="AD5521" s="333"/>
      <c r="AE5521" s="333"/>
      <c r="AF5521" s="333"/>
      <c r="DP5521" s="120"/>
      <c r="DQ5521" s="120"/>
      <c r="DR5521" s="120"/>
    </row>
    <row r="5522" spans="6:122">
      <c r="F5522" s="120"/>
      <c r="AA5522" s="333"/>
      <c r="AB5522" s="333"/>
      <c r="AC5522" s="333"/>
      <c r="AD5522" s="333"/>
      <c r="AE5522" s="333"/>
      <c r="AF5522" s="333"/>
      <c r="DP5522" s="120"/>
      <c r="DQ5522" s="120"/>
      <c r="DR5522" s="120"/>
    </row>
    <row r="5523" spans="6:122">
      <c r="F5523" s="120"/>
      <c r="AA5523" s="333"/>
      <c r="AB5523" s="333"/>
      <c r="AC5523" s="333"/>
      <c r="AD5523" s="333"/>
      <c r="AE5523" s="333"/>
      <c r="AF5523" s="333"/>
      <c r="DP5523" s="120"/>
      <c r="DQ5523" s="120"/>
      <c r="DR5523" s="120"/>
    </row>
    <row r="5524" spans="6:122">
      <c r="F5524" s="120"/>
      <c r="AA5524" s="333"/>
      <c r="AB5524" s="333"/>
      <c r="AC5524" s="333"/>
      <c r="AD5524" s="333"/>
      <c r="AE5524" s="333"/>
      <c r="AF5524" s="333"/>
      <c r="DP5524" s="120"/>
      <c r="DQ5524" s="120"/>
      <c r="DR5524" s="120"/>
    </row>
    <row r="5525" spans="6:122">
      <c r="F5525" s="120"/>
      <c r="AA5525" s="333"/>
      <c r="AB5525" s="333"/>
      <c r="AC5525" s="333"/>
      <c r="AD5525" s="333"/>
      <c r="AE5525" s="333"/>
      <c r="AF5525" s="333"/>
      <c r="DP5525" s="120"/>
      <c r="DQ5525" s="120"/>
      <c r="DR5525" s="120"/>
    </row>
    <row r="5526" spans="6:122">
      <c r="F5526" s="120"/>
      <c r="AA5526" s="333"/>
      <c r="AB5526" s="333"/>
      <c r="AC5526" s="333"/>
      <c r="AD5526" s="333"/>
      <c r="AE5526" s="333"/>
      <c r="AF5526" s="333"/>
      <c r="DP5526" s="120"/>
      <c r="DQ5526" s="120"/>
      <c r="DR5526" s="120"/>
    </row>
    <row r="5527" spans="6:122">
      <c r="F5527" s="120"/>
      <c r="AA5527" s="333"/>
      <c r="AB5527" s="333"/>
      <c r="AC5527" s="333"/>
      <c r="AD5527" s="333"/>
      <c r="AE5527" s="333"/>
      <c r="AF5527" s="333"/>
      <c r="DP5527" s="120"/>
      <c r="DQ5527" s="120"/>
      <c r="DR5527" s="120"/>
    </row>
    <row r="5528" spans="6:122">
      <c r="F5528" s="120"/>
      <c r="AA5528" s="333"/>
      <c r="AB5528" s="333"/>
      <c r="AC5528" s="333"/>
      <c r="AD5528" s="333"/>
      <c r="AE5528" s="333"/>
      <c r="AF5528" s="333"/>
      <c r="DP5528" s="120"/>
      <c r="DQ5528" s="120"/>
      <c r="DR5528" s="120"/>
    </row>
    <row r="5529" spans="6:122">
      <c r="F5529" s="120"/>
      <c r="AA5529" s="333"/>
      <c r="AB5529" s="333"/>
      <c r="AC5529" s="333"/>
      <c r="AD5529" s="333"/>
      <c r="AE5529" s="333"/>
      <c r="AF5529" s="333"/>
      <c r="DP5529" s="120"/>
      <c r="DQ5529" s="120"/>
      <c r="DR5529" s="120"/>
    </row>
    <row r="5530" spans="6:122">
      <c r="F5530" s="120"/>
      <c r="AA5530" s="333"/>
      <c r="AB5530" s="333"/>
      <c r="AC5530" s="333"/>
      <c r="AD5530" s="333"/>
      <c r="AE5530" s="333"/>
      <c r="AF5530" s="333"/>
      <c r="DP5530" s="120"/>
      <c r="DQ5530" s="120"/>
      <c r="DR5530" s="120"/>
    </row>
    <row r="5531" spans="6:122">
      <c r="F5531" s="120"/>
      <c r="AA5531" s="333"/>
      <c r="AB5531" s="333"/>
      <c r="AC5531" s="333"/>
      <c r="AD5531" s="333"/>
      <c r="AE5531" s="333"/>
      <c r="AF5531" s="333"/>
      <c r="DP5531" s="120"/>
      <c r="DQ5531" s="120"/>
      <c r="DR5531" s="120"/>
    </row>
    <row r="5532" spans="6:122">
      <c r="F5532" s="120"/>
      <c r="AA5532" s="333"/>
      <c r="AB5532" s="333"/>
      <c r="AC5532" s="333"/>
      <c r="AD5532" s="333"/>
      <c r="AE5532" s="333"/>
      <c r="AF5532" s="333"/>
      <c r="DP5532" s="120"/>
      <c r="DQ5532" s="120"/>
      <c r="DR5532" s="120"/>
    </row>
    <row r="5533" spans="6:122">
      <c r="F5533" s="120"/>
      <c r="AA5533" s="333"/>
      <c r="AB5533" s="333"/>
      <c r="AC5533" s="333"/>
      <c r="AD5533" s="333"/>
      <c r="AE5533" s="333"/>
      <c r="AF5533" s="333"/>
      <c r="DP5533" s="120"/>
      <c r="DQ5533" s="120"/>
      <c r="DR5533" s="120"/>
    </row>
    <row r="5534" spans="6:122">
      <c r="F5534" s="120"/>
      <c r="AA5534" s="333"/>
      <c r="AB5534" s="333"/>
      <c r="AC5534" s="333"/>
      <c r="AD5534" s="333"/>
      <c r="AE5534" s="333"/>
      <c r="AF5534" s="333"/>
      <c r="DP5534" s="120"/>
      <c r="DQ5534" s="120"/>
      <c r="DR5534" s="120"/>
    </row>
    <row r="5535" spans="6:122">
      <c r="F5535" s="120"/>
      <c r="AA5535" s="333"/>
      <c r="AB5535" s="333"/>
      <c r="AC5535" s="333"/>
      <c r="AD5535" s="333"/>
      <c r="AE5535" s="333"/>
      <c r="AF5535" s="333"/>
      <c r="DP5535" s="120"/>
      <c r="DQ5535" s="120"/>
      <c r="DR5535" s="120"/>
    </row>
    <row r="5536" spans="6:122">
      <c r="F5536" s="120"/>
      <c r="AA5536" s="333"/>
      <c r="AB5536" s="333"/>
      <c r="AC5536" s="333"/>
      <c r="AD5536" s="333"/>
      <c r="AE5536" s="333"/>
      <c r="AF5536" s="333"/>
      <c r="DP5536" s="120"/>
      <c r="DQ5536" s="120"/>
      <c r="DR5536" s="120"/>
    </row>
    <row r="5537" spans="6:122">
      <c r="F5537" s="120"/>
      <c r="AA5537" s="333"/>
      <c r="AB5537" s="333"/>
      <c r="AC5537" s="333"/>
      <c r="AD5537" s="333"/>
      <c r="AE5537" s="333"/>
      <c r="AF5537" s="333"/>
      <c r="DP5537" s="120"/>
      <c r="DQ5537" s="120"/>
      <c r="DR5537" s="120"/>
    </row>
    <row r="5538" spans="6:122">
      <c r="F5538" s="120"/>
      <c r="AA5538" s="333"/>
      <c r="AB5538" s="333"/>
      <c r="AC5538" s="333"/>
      <c r="AD5538" s="333"/>
      <c r="AE5538" s="333"/>
      <c r="AF5538" s="333"/>
      <c r="DP5538" s="120"/>
      <c r="DQ5538" s="120"/>
      <c r="DR5538" s="120"/>
    </row>
    <row r="5539" spans="6:122">
      <c r="F5539" s="120"/>
      <c r="AA5539" s="333"/>
      <c r="AB5539" s="333"/>
      <c r="AC5539" s="333"/>
      <c r="AD5539" s="333"/>
      <c r="AE5539" s="333"/>
      <c r="AF5539" s="333"/>
      <c r="DP5539" s="120"/>
      <c r="DQ5539" s="120"/>
      <c r="DR5539" s="120"/>
    </row>
    <row r="5540" spans="6:122">
      <c r="F5540" s="120"/>
      <c r="AA5540" s="333"/>
      <c r="AB5540" s="333"/>
      <c r="AC5540" s="333"/>
      <c r="AD5540" s="333"/>
      <c r="AE5540" s="333"/>
      <c r="AF5540" s="333"/>
      <c r="DP5540" s="120"/>
      <c r="DQ5540" s="120"/>
      <c r="DR5540" s="120"/>
    </row>
    <row r="5541" spans="6:122">
      <c r="F5541" s="120"/>
      <c r="AA5541" s="333"/>
      <c r="AB5541" s="333"/>
      <c r="AC5541" s="333"/>
      <c r="AD5541" s="333"/>
      <c r="AE5541" s="333"/>
      <c r="AF5541" s="333"/>
      <c r="DP5541" s="120"/>
      <c r="DQ5541" s="120"/>
      <c r="DR5541" s="120"/>
    </row>
    <row r="5542" spans="6:122">
      <c r="F5542" s="120"/>
      <c r="AA5542" s="333"/>
      <c r="AB5542" s="333"/>
      <c r="AC5542" s="333"/>
      <c r="AD5542" s="333"/>
      <c r="AE5542" s="333"/>
      <c r="AF5542" s="333"/>
      <c r="DP5542" s="120"/>
      <c r="DQ5542" s="120"/>
      <c r="DR5542" s="120"/>
    </row>
    <row r="5543" spans="6:122">
      <c r="F5543" s="120"/>
      <c r="AA5543" s="333"/>
      <c r="AB5543" s="333"/>
      <c r="AC5543" s="333"/>
      <c r="AD5543" s="333"/>
      <c r="AE5543" s="333"/>
      <c r="AF5543" s="333"/>
      <c r="DP5543" s="120"/>
      <c r="DQ5543" s="120"/>
      <c r="DR5543" s="120"/>
    </row>
    <row r="5544" spans="6:122">
      <c r="F5544" s="120"/>
      <c r="AA5544" s="333"/>
      <c r="AB5544" s="333"/>
      <c r="AC5544" s="333"/>
      <c r="AD5544" s="333"/>
      <c r="AE5544" s="333"/>
      <c r="AF5544" s="333"/>
      <c r="DP5544" s="120"/>
      <c r="DQ5544" s="120"/>
      <c r="DR5544" s="120"/>
    </row>
    <row r="5545" spans="6:122">
      <c r="F5545" s="120"/>
      <c r="AA5545" s="333"/>
      <c r="AB5545" s="333"/>
      <c r="AC5545" s="333"/>
      <c r="AD5545" s="333"/>
      <c r="AE5545" s="333"/>
      <c r="AF5545" s="333"/>
      <c r="DP5545" s="120"/>
      <c r="DQ5545" s="120"/>
      <c r="DR5545" s="120"/>
    </row>
    <row r="5546" spans="6:122">
      <c r="F5546" s="120"/>
      <c r="AA5546" s="333"/>
      <c r="AB5546" s="333"/>
      <c r="AC5546" s="333"/>
      <c r="AD5546" s="333"/>
      <c r="AE5546" s="333"/>
      <c r="AF5546" s="333"/>
      <c r="DP5546" s="120"/>
      <c r="DQ5546" s="120"/>
      <c r="DR5546" s="120"/>
    </row>
    <row r="5547" spans="6:122">
      <c r="F5547" s="120"/>
      <c r="AA5547" s="333"/>
      <c r="AB5547" s="333"/>
      <c r="AC5547" s="333"/>
      <c r="AD5547" s="333"/>
      <c r="AE5547" s="333"/>
      <c r="AF5547" s="333"/>
      <c r="DP5547" s="120"/>
      <c r="DQ5547" s="120"/>
      <c r="DR5547" s="120"/>
    </row>
    <row r="5548" spans="6:122">
      <c r="F5548" s="120"/>
      <c r="AA5548" s="333"/>
      <c r="AB5548" s="333"/>
      <c r="AC5548" s="333"/>
      <c r="AD5548" s="333"/>
      <c r="AE5548" s="333"/>
      <c r="AF5548" s="333"/>
      <c r="DP5548" s="120"/>
      <c r="DQ5548" s="120"/>
      <c r="DR5548" s="120"/>
    </row>
    <row r="5549" spans="6:122">
      <c r="F5549" s="120"/>
      <c r="AA5549" s="333"/>
      <c r="AB5549" s="333"/>
      <c r="AC5549" s="333"/>
      <c r="AD5549" s="333"/>
      <c r="AE5549" s="333"/>
      <c r="AF5549" s="333"/>
      <c r="DP5549" s="120"/>
      <c r="DQ5549" s="120"/>
      <c r="DR5549" s="120"/>
    </row>
    <row r="5550" spans="6:122">
      <c r="F5550" s="120"/>
      <c r="AA5550" s="333"/>
      <c r="AB5550" s="333"/>
      <c r="AC5550" s="333"/>
      <c r="AD5550" s="333"/>
      <c r="AE5550" s="333"/>
      <c r="AF5550" s="333"/>
      <c r="DP5550" s="120"/>
      <c r="DQ5550" s="120"/>
      <c r="DR5550" s="120"/>
    </row>
    <row r="5551" spans="6:122">
      <c r="F5551" s="120"/>
      <c r="AA5551" s="333"/>
      <c r="AB5551" s="333"/>
      <c r="AC5551" s="333"/>
      <c r="AD5551" s="333"/>
      <c r="AE5551" s="333"/>
      <c r="AF5551" s="333"/>
      <c r="DP5551" s="120"/>
      <c r="DQ5551" s="120"/>
      <c r="DR5551" s="120"/>
    </row>
    <row r="5552" spans="6:122">
      <c r="F5552" s="120"/>
      <c r="AA5552" s="333"/>
      <c r="AB5552" s="333"/>
      <c r="AC5552" s="333"/>
      <c r="AD5552" s="333"/>
      <c r="AE5552" s="333"/>
      <c r="AF5552" s="333"/>
      <c r="DP5552" s="120"/>
      <c r="DQ5552" s="120"/>
      <c r="DR5552" s="120"/>
    </row>
    <row r="5553" spans="6:122">
      <c r="F5553" s="120"/>
      <c r="AA5553" s="333"/>
      <c r="AB5553" s="333"/>
      <c r="AC5553" s="333"/>
      <c r="AD5553" s="333"/>
      <c r="AE5553" s="333"/>
      <c r="AF5553" s="333"/>
      <c r="DP5553" s="120"/>
      <c r="DQ5553" s="120"/>
      <c r="DR5553" s="120"/>
    </row>
    <row r="5554" spans="6:122">
      <c r="F5554" s="120"/>
      <c r="AA5554" s="333"/>
      <c r="AB5554" s="333"/>
      <c r="AC5554" s="333"/>
      <c r="AD5554" s="333"/>
      <c r="AE5554" s="333"/>
      <c r="AF5554" s="333"/>
      <c r="DP5554" s="120"/>
      <c r="DQ5554" s="120"/>
      <c r="DR5554" s="120"/>
    </row>
    <row r="5555" spans="6:122">
      <c r="F5555" s="120"/>
      <c r="AA5555" s="333"/>
      <c r="AB5555" s="333"/>
      <c r="AC5555" s="333"/>
      <c r="AD5555" s="333"/>
      <c r="AE5555" s="333"/>
      <c r="AF5555" s="333"/>
      <c r="DP5555" s="120"/>
      <c r="DQ5555" s="120"/>
      <c r="DR5555" s="120"/>
    </row>
    <row r="5556" spans="6:122">
      <c r="F5556" s="120"/>
      <c r="AA5556" s="333"/>
      <c r="AB5556" s="333"/>
      <c r="AC5556" s="333"/>
      <c r="AD5556" s="333"/>
      <c r="AE5556" s="333"/>
      <c r="AF5556" s="333"/>
      <c r="DP5556" s="120"/>
      <c r="DQ5556" s="120"/>
      <c r="DR5556" s="120"/>
    </row>
    <row r="5557" spans="6:122">
      <c r="F5557" s="120"/>
      <c r="AA5557" s="333"/>
      <c r="AB5557" s="333"/>
      <c r="AC5557" s="333"/>
      <c r="AD5557" s="333"/>
      <c r="AE5557" s="333"/>
      <c r="AF5557" s="333"/>
      <c r="DP5557" s="120"/>
      <c r="DQ5557" s="120"/>
      <c r="DR5557" s="120"/>
    </row>
    <row r="5558" spans="6:122">
      <c r="F5558" s="120"/>
      <c r="AA5558" s="333"/>
      <c r="AB5558" s="333"/>
      <c r="AC5558" s="333"/>
      <c r="AD5558" s="333"/>
      <c r="AE5558" s="333"/>
      <c r="AF5558" s="333"/>
      <c r="DP5558" s="120"/>
      <c r="DQ5558" s="120"/>
      <c r="DR5558" s="120"/>
    </row>
    <row r="5559" spans="6:122">
      <c r="F5559" s="120"/>
      <c r="AA5559" s="333"/>
      <c r="AB5559" s="333"/>
      <c r="AC5559" s="333"/>
      <c r="AD5559" s="333"/>
      <c r="AE5559" s="333"/>
      <c r="AF5559" s="333"/>
      <c r="DP5559" s="120"/>
      <c r="DQ5559" s="120"/>
      <c r="DR5559" s="120"/>
    </row>
    <row r="5560" spans="6:122">
      <c r="F5560" s="120"/>
      <c r="AA5560" s="333"/>
      <c r="AB5560" s="333"/>
      <c r="AC5560" s="333"/>
      <c r="AD5560" s="333"/>
      <c r="AE5560" s="333"/>
      <c r="AF5560" s="333"/>
      <c r="DP5560" s="120"/>
      <c r="DQ5560" s="120"/>
      <c r="DR5560" s="120"/>
    </row>
    <row r="5561" spans="6:122">
      <c r="F5561" s="120"/>
      <c r="AA5561" s="333"/>
      <c r="AB5561" s="333"/>
      <c r="AC5561" s="333"/>
      <c r="AD5561" s="333"/>
      <c r="AE5561" s="333"/>
      <c r="AF5561" s="333"/>
      <c r="DP5561" s="120"/>
      <c r="DQ5561" s="120"/>
      <c r="DR5561" s="120"/>
    </row>
    <row r="5562" spans="6:122">
      <c r="F5562" s="120"/>
      <c r="AA5562" s="333"/>
      <c r="AB5562" s="333"/>
      <c r="AC5562" s="333"/>
      <c r="AD5562" s="333"/>
      <c r="AE5562" s="333"/>
      <c r="AF5562" s="333"/>
      <c r="DP5562" s="120"/>
      <c r="DQ5562" s="120"/>
      <c r="DR5562" s="120"/>
    </row>
    <row r="5563" spans="6:122">
      <c r="F5563" s="120"/>
      <c r="AA5563" s="333"/>
      <c r="AB5563" s="333"/>
      <c r="AC5563" s="333"/>
      <c r="AD5563" s="333"/>
      <c r="AE5563" s="333"/>
      <c r="AF5563" s="333"/>
      <c r="DP5563" s="120"/>
      <c r="DQ5563" s="120"/>
      <c r="DR5563" s="120"/>
    </row>
    <row r="5564" spans="6:122">
      <c r="F5564" s="120"/>
      <c r="AA5564" s="333"/>
      <c r="AB5564" s="333"/>
      <c r="AC5564" s="333"/>
      <c r="AD5564" s="333"/>
      <c r="AE5564" s="333"/>
      <c r="AF5564" s="333"/>
      <c r="DP5564" s="120"/>
      <c r="DQ5564" s="120"/>
      <c r="DR5564" s="120"/>
    </row>
    <row r="5565" spans="6:122">
      <c r="F5565" s="120"/>
      <c r="AA5565" s="333"/>
      <c r="AB5565" s="333"/>
      <c r="AC5565" s="333"/>
      <c r="AD5565" s="333"/>
      <c r="AE5565" s="333"/>
      <c r="AF5565" s="333"/>
      <c r="DP5565" s="120"/>
      <c r="DQ5565" s="120"/>
      <c r="DR5565" s="120"/>
    </row>
    <row r="5566" spans="6:122">
      <c r="F5566" s="120"/>
      <c r="AA5566" s="333"/>
      <c r="AB5566" s="333"/>
      <c r="AC5566" s="333"/>
      <c r="AD5566" s="333"/>
      <c r="AE5566" s="333"/>
      <c r="AF5566" s="333"/>
      <c r="DP5566" s="120"/>
      <c r="DQ5566" s="120"/>
      <c r="DR5566" s="120"/>
    </row>
    <row r="5567" spans="6:122">
      <c r="F5567" s="120"/>
      <c r="AA5567" s="333"/>
      <c r="AB5567" s="333"/>
      <c r="AC5567" s="333"/>
      <c r="AD5567" s="333"/>
      <c r="AE5567" s="333"/>
      <c r="AF5567" s="333"/>
      <c r="DP5567" s="120"/>
      <c r="DQ5567" s="120"/>
      <c r="DR5567" s="120"/>
    </row>
    <row r="5568" spans="6:122">
      <c r="F5568" s="120"/>
      <c r="AA5568" s="333"/>
      <c r="AB5568" s="333"/>
      <c r="AC5568" s="333"/>
      <c r="AD5568" s="333"/>
      <c r="AE5568" s="333"/>
      <c r="AF5568" s="333"/>
      <c r="DP5568" s="120"/>
      <c r="DQ5568" s="120"/>
      <c r="DR5568" s="120"/>
    </row>
    <row r="5569" spans="6:122">
      <c r="F5569" s="120"/>
      <c r="AA5569" s="333"/>
      <c r="AB5569" s="333"/>
      <c r="AC5569" s="333"/>
      <c r="AD5569" s="333"/>
      <c r="AE5569" s="333"/>
      <c r="AF5569" s="333"/>
      <c r="DP5569" s="120"/>
      <c r="DQ5569" s="120"/>
      <c r="DR5569" s="120"/>
    </row>
    <row r="5570" spans="6:122">
      <c r="F5570" s="120"/>
      <c r="AA5570" s="333"/>
      <c r="AB5570" s="333"/>
      <c r="AC5570" s="333"/>
      <c r="AD5570" s="333"/>
      <c r="AE5570" s="333"/>
      <c r="AF5570" s="333"/>
      <c r="DP5570" s="120"/>
      <c r="DQ5570" s="120"/>
      <c r="DR5570" s="120"/>
    </row>
    <row r="5571" spans="6:122">
      <c r="F5571" s="120"/>
      <c r="AA5571" s="333"/>
      <c r="AB5571" s="333"/>
      <c r="AC5571" s="333"/>
      <c r="AD5571" s="333"/>
      <c r="AE5571" s="333"/>
      <c r="AF5571" s="333"/>
      <c r="DP5571" s="120"/>
      <c r="DQ5571" s="120"/>
      <c r="DR5571" s="120"/>
    </row>
    <row r="5572" spans="6:122">
      <c r="F5572" s="120"/>
      <c r="AA5572" s="333"/>
      <c r="AB5572" s="333"/>
      <c r="AC5572" s="333"/>
      <c r="AD5572" s="333"/>
      <c r="AE5572" s="333"/>
      <c r="AF5572" s="333"/>
      <c r="DP5572" s="120"/>
      <c r="DQ5572" s="120"/>
      <c r="DR5572" s="120"/>
    </row>
    <row r="5573" spans="6:122">
      <c r="F5573" s="120"/>
      <c r="AA5573" s="333"/>
      <c r="AB5573" s="333"/>
      <c r="AC5573" s="333"/>
      <c r="AD5573" s="333"/>
      <c r="AE5573" s="333"/>
      <c r="AF5573" s="333"/>
      <c r="DP5573" s="120"/>
      <c r="DQ5573" s="120"/>
      <c r="DR5573" s="120"/>
    </row>
    <row r="5574" spans="6:122">
      <c r="F5574" s="120"/>
      <c r="AA5574" s="333"/>
      <c r="AB5574" s="333"/>
      <c r="AC5574" s="333"/>
      <c r="AD5574" s="333"/>
      <c r="AE5574" s="333"/>
      <c r="AF5574" s="333"/>
      <c r="DP5574" s="120"/>
      <c r="DQ5574" s="120"/>
      <c r="DR5574" s="120"/>
    </row>
    <row r="5575" spans="6:122">
      <c r="F5575" s="120"/>
      <c r="AA5575" s="333"/>
      <c r="AB5575" s="333"/>
      <c r="AC5575" s="333"/>
      <c r="AD5575" s="333"/>
      <c r="AE5575" s="333"/>
      <c r="AF5575" s="333"/>
      <c r="DP5575" s="120"/>
      <c r="DQ5575" s="120"/>
      <c r="DR5575" s="120"/>
    </row>
    <row r="5576" spans="6:122">
      <c r="F5576" s="120"/>
      <c r="AA5576" s="333"/>
      <c r="AB5576" s="333"/>
      <c r="AC5576" s="333"/>
      <c r="AD5576" s="333"/>
      <c r="AE5576" s="333"/>
      <c r="AF5576" s="333"/>
      <c r="DP5576" s="120"/>
      <c r="DQ5576" s="120"/>
      <c r="DR5576" s="120"/>
    </row>
    <row r="5577" spans="6:122">
      <c r="F5577" s="120"/>
      <c r="AA5577" s="333"/>
      <c r="AB5577" s="333"/>
      <c r="AC5577" s="333"/>
      <c r="AD5577" s="333"/>
      <c r="AE5577" s="333"/>
      <c r="AF5577" s="333"/>
      <c r="DP5577" s="120"/>
      <c r="DQ5577" s="120"/>
      <c r="DR5577" s="120"/>
    </row>
    <row r="5578" spans="6:122">
      <c r="F5578" s="120"/>
      <c r="AA5578" s="333"/>
      <c r="AB5578" s="333"/>
      <c r="AC5578" s="333"/>
      <c r="AD5578" s="333"/>
      <c r="AE5578" s="333"/>
      <c r="AF5578" s="333"/>
      <c r="DP5578" s="120"/>
      <c r="DQ5578" s="120"/>
      <c r="DR5578" s="120"/>
    </row>
    <row r="5579" spans="6:122">
      <c r="F5579" s="120"/>
      <c r="AA5579" s="333"/>
      <c r="AB5579" s="333"/>
      <c r="AC5579" s="333"/>
      <c r="AD5579" s="333"/>
      <c r="AE5579" s="333"/>
      <c r="AF5579" s="333"/>
      <c r="DP5579" s="120"/>
      <c r="DQ5579" s="120"/>
      <c r="DR5579" s="120"/>
    </row>
    <row r="5580" spans="6:122">
      <c r="F5580" s="120"/>
      <c r="AA5580" s="333"/>
      <c r="AB5580" s="333"/>
      <c r="AC5580" s="333"/>
      <c r="AD5580" s="333"/>
      <c r="AE5580" s="333"/>
      <c r="AF5580" s="333"/>
      <c r="DP5580" s="120"/>
      <c r="DQ5580" s="120"/>
      <c r="DR5580" s="120"/>
    </row>
    <row r="5581" spans="6:122">
      <c r="F5581" s="120"/>
      <c r="AA5581" s="333"/>
      <c r="AB5581" s="333"/>
      <c r="AC5581" s="333"/>
      <c r="AD5581" s="333"/>
      <c r="AE5581" s="333"/>
      <c r="AF5581" s="333"/>
      <c r="DP5581" s="120"/>
      <c r="DQ5581" s="120"/>
      <c r="DR5581" s="120"/>
    </row>
    <row r="5582" spans="6:122">
      <c r="F5582" s="120"/>
      <c r="AA5582" s="333"/>
      <c r="AB5582" s="333"/>
      <c r="AC5582" s="333"/>
      <c r="AD5582" s="333"/>
      <c r="AE5582" s="333"/>
      <c r="AF5582" s="333"/>
      <c r="DP5582" s="120"/>
      <c r="DQ5582" s="120"/>
      <c r="DR5582" s="120"/>
    </row>
    <row r="5583" spans="6:122">
      <c r="F5583" s="120"/>
      <c r="AA5583" s="333"/>
      <c r="AB5583" s="333"/>
      <c r="AC5583" s="333"/>
      <c r="AD5583" s="333"/>
      <c r="AE5583" s="333"/>
      <c r="AF5583" s="333"/>
      <c r="DP5583" s="120"/>
      <c r="DQ5583" s="120"/>
      <c r="DR5583" s="120"/>
    </row>
    <row r="5584" spans="6:122">
      <c r="F5584" s="120"/>
      <c r="AA5584" s="333"/>
      <c r="AB5584" s="333"/>
      <c r="AC5584" s="333"/>
      <c r="AD5584" s="333"/>
      <c r="AE5584" s="333"/>
      <c r="AF5584" s="333"/>
      <c r="DP5584" s="120"/>
      <c r="DQ5584" s="120"/>
      <c r="DR5584" s="120"/>
    </row>
    <row r="5585" spans="6:122">
      <c r="F5585" s="120"/>
      <c r="AA5585" s="333"/>
      <c r="AB5585" s="333"/>
      <c r="AC5585" s="333"/>
      <c r="AD5585" s="333"/>
      <c r="AE5585" s="333"/>
      <c r="AF5585" s="333"/>
      <c r="DP5585" s="120"/>
      <c r="DQ5585" s="120"/>
      <c r="DR5585" s="120"/>
    </row>
    <row r="5586" spans="6:122">
      <c r="F5586" s="120"/>
      <c r="AA5586" s="333"/>
      <c r="AB5586" s="333"/>
      <c r="AC5586" s="333"/>
      <c r="AD5586" s="333"/>
      <c r="AE5586" s="333"/>
      <c r="AF5586" s="333"/>
      <c r="DP5586" s="120"/>
      <c r="DQ5586" s="120"/>
      <c r="DR5586" s="120"/>
    </row>
    <row r="5587" spans="6:122">
      <c r="F5587" s="120"/>
      <c r="AA5587" s="333"/>
      <c r="AB5587" s="333"/>
      <c r="AC5587" s="333"/>
      <c r="AD5587" s="333"/>
      <c r="AE5587" s="333"/>
      <c r="AF5587" s="333"/>
      <c r="DP5587" s="120"/>
      <c r="DQ5587" s="120"/>
      <c r="DR5587" s="120"/>
    </row>
    <row r="5588" spans="6:122">
      <c r="F5588" s="120"/>
      <c r="AA5588" s="333"/>
      <c r="AB5588" s="333"/>
      <c r="AC5588" s="333"/>
      <c r="AD5588" s="333"/>
      <c r="AE5588" s="333"/>
      <c r="AF5588" s="333"/>
      <c r="DP5588" s="120"/>
      <c r="DQ5588" s="120"/>
      <c r="DR5588" s="120"/>
    </row>
    <row r="5589" spans="6:122">
      <c r="F5589" s="120"/>
      <c r="AA5589" s="333"/>
      <c r="AB5589" s="333"/>
      <c r="AC5589" s="333"/>
      <c r="AD5589" s="333"/>
      <c r="AE5589" s="333"/>
      <c r="AF5589" s="333"/>
      <c r="DP5589" s="120"/>
      <c r="DQ5589" s="120"/>
      <c r="DR5589" s="120"/>
    </row>
    <row r="5590" spans="6:122">
      <c r="F5590" s="120"/>
      <c r="AA5590" s="333"/>
      <c r="AB5590" s="333"/>
      <c r="AC5590" s="333"/>
      <c r="AD5590" s="333"/>
      <c r="AE5590" s="333"/>
      <c r="AF5590" s="333"/>
      <c r="DP5590" s="120"/>
      <c r="DQ5590" s="120"/>
      <c r="DR5590" s="120"/>
    </row>
    <row r="5591" spans="6:122">
      <c r="F5591" s="120"/>
      <c r="AA5591" s="333"/>
      <c r="AB5591" s="333"/>
      <c r="AC5591" s="333"/>
      <c r="AD5591" s="333"/>
      <c r="AE5591" s="333"/>
      <c r="AF5591" s="333"/>
      <c r="DP5591" s="120"/>
      <c r="DQ5591" s="120"/>
      <c r="DR5591" s="120"/>
    </row>
    <row r="5592" spans="6:122">
      <c r="F5592" s="120"/>
      <c r="AA5592" s="333"/>
      <c r="AB5592" s="333"/>
      <c r="AC5592" s="333"/>
      <c r="AD5592" s="333"/>
      <c r="AE5592" s="333"/>
      <c r="AF5592" s="333"/>
      <c r="DP5592" s="120"/>
      <c r="DQ5592" s="120"/>
      <c r="DR5592" s="120"/>
    </row>
    <row r="5593" spans="6:122">
      <c r="F5593" s="120"/>
      <c r="AA5593" s="333"/>
      <c r="AB5593" s="333"/>
      <c r="AC5593" s="333"/>
      <c r="AD5593" s="333"/>
      <c r="AE5593" s="333"/>
      <c r="AF5593" s="333"/>
      <c r="DP5593" s="120"/>
      <c r="DQ5593" s="120"/>
      <c r="DR5593" s="120"/>
    </row>
    <row r="5594" spans="6:122">
      <c r="F5594" s="120"/>
      <c r="AA5594" s="333"/>
      <c r="AB5594" s="333"/>
      <c r="AC5594" s="333"/>
      <c r="AD5594" s="333"/>
      <c r="AE5594" s="333"/>
      <c r="AF5594" s="333"/>
      <c r="DP5594" s="120"/>
      <c r="DQ5594" s="120"/>
      <c r="DR5594" s="120"/>
    </row>
    <row r="5595" spans="6:122">
      <c r="F5595" s="120"/>
      <c r="AA5595" s="333"/>
      <c r="AB5595" s="333"/>
      <c r="AC5595" s="333"/>
      <c r="AD5595" s="333"/>
      <c r="AE5595" s="333"/>
      <c r="AF5595" s="333"/>
      <c r="DP5595" s="120"/>
      <c r="DQ5595" s="120"/>
      <c r="DR5595" s="120"/>
    </row>
    <row r="5596" spans="6:122">
      <c r="F5596" s="120"/>
      <c r="AA5596" s="333"/>
      <c r="AB5596" s="333"/>
      <c r="AC5596" s="333"/>
      <c r="AD5596" s="333"/>
      <c r="AE5596" s="333"/>
      <c r="AF5596" s="333"/>
      <c r="DP5596" s="120"/>
      <c r="DQ5596" s="120"/>
      <c r="DR5596" s="120"/>
    </row>
    <row r="5597" spans="6:122">
      <c r="F5597" s="120"/>
      <c r="AA5597" s="333"/>
      <c r="AB5597" s="333"/>
      <c r="AC5597" s="333"/>
      <c r="AD5597" s="333"/>
      <c r="AE5597" s="333"/>
      <c r="AF5597" s="333"/>
      <c r="DP5597" s="120"/>
      <c r="DQ5597" s="120"/>
      <c r="DR5597" s="120"/>
    </row>
    <row r="5598" spans="6:122">
      <c r="F5598" s="120"/>
      <c r="AA5598" s="333"/>
      <c r="AB5598" s="333"/>
      <c r="AC5598" s="333"/>
      <c r="AD5598" s="333"/>
      <c r="AE5598" s="333"/>
      <c r="AF5598" s="333"/>
      <c r="DP5598" s="120"/>
      <c r="DQ5598" s="120"/>
      <c r="DR5598" s="120"/>
    </row>
    <row r="5599" spans="6:122">
      <c r="F5599" s="120"/>
      <c r="AA5599" s="333"/>
      <c r="AB5599" s="333"/>
      <c r="AC5599" s="333"/>
      <c r="AD5599" s="333"/>
      <c r="AE5599" s="333"/>
      <c r="AF5599" s="333"/>
      <c r="DP5599" s="120"/>
      <c r="DQ5599" s="120"/>
      <c r="DR5599" s="120"/>
    </row>
    <row r="5600" spans="6:122">
      <c r="F5600" s="120"/>
      <c r="AA5600" s="333"/>
      <c r="AB5600" s="333"/>
      <c r="AC5600" s="333"/>
      <c r="AD5600" s="333"/>
      <c r="AE5600" s="333"/>
      <c r="AF5600" s="333"/>
      <c r="DP5600" s="120"/>
      <c r="DQ5600" s="120"/>
      <c r="DR5600" s="120"/>
    </row>
    <row r="5601" spans="6:122">
      <c r="F5601" s="120"/>
      <c r="AA5601" s="333"/>
      <c r="AB5601" s="333"/>
      <c r="AC5601" s="333"/>
      <c r="AD5601" s="333"/>
      <c r="AE5601" s="333"/>
      <c r="AF5601" s="333"/>
      <c r="DP5601" s="120"/>
      <c r="DQ5601" s="120"/>
      <c r="DR5601" s="120"/>
    </row>
    <row r="5602" spans="6:122">
      <c r="F5602" s="120"/>
      <c r="AA5602" s="333"/>
      <c r="AB5602" s="333"/>
      <c r="AC5602" s="333"/>
      <c r="AD5602" s="333"/>
      <c r="AE5602" s="333"/>
      <c r="AF5602" s="333"/>
      <c r="DP5602" s="120"/>
      <c r="DQ5602" s="120"/>
      <c r="DR5602" s="120"/>
    </row>
    <row r="5603" spans="6:122">
      <c r="F5603" s="120"/>
      <c r="AA5603" s="333"/>
      <c r="AB5603" s="333"/>
      <c r="AC5603" s="333"/>
      <c r="AD5603" s="333"/>
      <c r="AE5603" s="333"/>
      <c r="AF5603" s="333"/>
      <c r="DP5603" s="120"/>
      <c r="DQ5603" s="120"/>
      <c r="DR5603" s="120"/>
    </row>
    <row r="5604" spans="6:122">
      <c r="F5604" s="120"/>
      <c r="AA5604" s="333"/>
      <c r="AB5604" s="333"/>
      <c r="AC5604" s="333"/>
      <c r="AD5604" s="333"/>
      <c r="AE5604" s="333"/>
      <c r="AF5604" s="333"/>
      <c r="DP5604" s="120"/>
      <c r="DQ5604" s="120"/>
      <c r="DR5604" s="120"/>
    </row>
    <row r="5605" spans="6:122">
      <c r="F5605" s="120"/>
      <c r="AA5605" s="333"/>
      <c r="AB5605" s="333"/>
      <c r="AC5605" s="333"/>
      <c r="AD5605" s="333"/>
      <c r="AE5605" s="333"/>
      <c r="AF5605" s="333"/>
      <c r="DP5605" s="120"/>
      <c r="DQ5605" s="120"/>
      <c r="DR5605" s="120"/>
    </row>
    <row r="5606" spans="6:122">
      <c r="F5606" s="120"/>
      <c r="AA5606" s="333"/>
      <c r="AB5606" s="333"/>
      <c r="AC5606" s="333"/>
      <c r="AD5606" s="333"/>
      <c r="AE5606" s="333"/>
      <c r="AF5606" s="333"/>
      <c r="DP5606" s="120"/>
      <c r="DQ5606" s="120"/>
      <c r="DR5606" s="120"/>
    </row>
    <row r="5607" spans="6:122">
      <c r="F5607" s="120"/>
      <c r="AA5607" s="333"/>
      <c r="AB5607" s="333"/>
      <c r="AC5607" s="333"/>
      <c r="AD5607" s="333"/>
      <c r="AE5607" s="333"/>
      <c r="AF5607" s="333"/>
      <c r="DP5607" s="120"/>
      <c r="DQ5607" s="120"/>
      <c r="DR5607" s="120"/>
    </row>
    <row r="5608" spans="6:122">
      <c r="F5608" s="120"/>
      <c r="AA5608" s="333"/>
      <c r="AB5608" s="333"/>
      <c r="AC5608" s="333"/>
      <c r="AD5608" s="333"/>
      <c r="AE5608" s="333"/>
      <c r="AF5608" s="333"/>
      <c r="DP5608" s="120"/>
      <c r="DQ5608" s="120"/>
      <c r="DR5608" s="120"/>
    </row>
    <row r="5609" spans="6:122">
      <c r="F5609" s="120"/>
      <c r="AA5609" s="333"/>
      <c r="AB5609" s="333"/>
      <c r="AC5609" s="333"/>
      <c r="AD5609" s="333"/>
      <c r="AE5609" s="333"/>
      <c r="AF5609" s="333"/>
      <c r="DP5609" s="120"/>
      <c r="DQ5609" s="120"/>
      <c r="DR5609" s="120"/>
    </row>
    <row r="5610" spans="6:122">
      <c r="F5610" s="120"/>
      <c r="AA5610" s="333"/>
      <c r="AB5610" s="333"/>
      <c r="AC5610" s="333"/>
      <c r="AD5610" s="333"/>
      <c r="AE5610" s="333"/>
      <c r="AF5610" s="333"/>
      <c r="DP5610" s="120"/>
      <c r="DQ5610" s="120"/>
      <c r="DR5610" s="120"/>
    </row>
    <row r="5611" spans="6:122">
      <c r="F5611" s="120"/>
      <c r="AA5611" s="333"/>
      <c r="AB5611" s="333"/>
      <c r="AC5611" s="333"/>
      <c r="AD5611" s="333"/>
      <c r="AE5611" s="333"/>
      <c r="AF5611" s="333"/>
      <c r="DP5611" s="120"/>
      <c r="DQ5611" s="120"/>
      <c r="DR5611" s="120"/>
    </row>
    <row r="5612" spans="6:122">
      <c r="F5612" s="120"/>
      <c r="AA5612" s="333"/>
      <c r="AB5612" s="333"/>
      <c r="AC5612" s="333"/>
      <c r="AD5612" s="333"/>
      <c r="AE5612" s="333"/>
      <c r="AF5612" s="333"/>
      <c r="DP5612" s="120"/>
      <c r="DQ5612" s="120"/>
      <c r="DR5612" s="120"/>
    </row>
    <row r="5613" spans="6:122">
      <c r="F5613" s="120"/>
      <c r="AA5613" s="333"/>
      <c r="AB5613" s="333"/>
      <c r="AC5613" s="333"/>
      <c r="AD5613" s="333"/>
      <c r="AE5613" s="333"/>
      <c r="AF5613" s="333"/>
      <c r="DP5613" s="120"/>
      <c r="DQ5613" s="120"/>
      <c r="DR5613" s="120"/>
    </row>
    <row r="5614" spans="6:122">
      <c r="F5614" s="120"/>
      <c r="AA5614" s="333"/>
      <c r="AB5614" s="333"/>
      <c r="AC5614" s="333"/>
      <c r="AD5614" s="333"/>
      <c r="AE5614" s="333"/>
      <c r="AF5614" s="333"/>
      <c r="DP5614" s="120"/>
      <c r="DQ5614" s="120"/>
      <c r="DR5614" s="120"/>
    </row>
    <row r="5615" spans="6:122">
      <c r="F5615" s="120"/>
      <c r="AA5615" s="333"/>
      <c r="AB5615" s="333"/>
      <c r="AC5615" s="333"/>
      <c r="AD5615" s="333"/>
      <c r="AE5615" s="333"/>
      <c r="AF5615" s="333"/>
      <c r="DP5615" s="120"/>
      <c r="DQ5615" s="120"/>
      <c r="DR5615" s="120"/>
    </row>
    <row r="5616" spans="6:122">
      <c r="F5616" s="120"/>
      <c r="AA5616" s="333"/>
      <c r="AB5616" s="333"/>
      <c r="AC5616" s="333"/>
      <c r="AD5616" s="333"/>
      <c r="AE5616" s="333"/>
      <c r="AF5616" s="333"/>
      <c r="DP5616" s="120"/>
      <c r="DQ5616" s="120"/>
      <c r="DR5616" s="120"/>
    </row>
    <row r="5617" spans="6:122">
      <c r="F5617" s="120"/>
      <c r="AA5617" s="333"/>
      <c r="AB5617" s="333"/>
      <c r="AC5617" s="333"/>
      <c r="AD5617" s="333"/>
      <c r="AE5617" s="333"/>
      <c r="AF5617" s="333"/>
      <c r="DP5617" s="120"/>
      <c r="DQ5617" s="120"/>
      <c r="DR5617" s="120"/>
    </row>
    <row r="5618" spans="6:122">
      <c r="F5618" s="120"/>
      <c r="AA5618" s="333"/>
      <c r="AB5618" s="333"/>
      <c r="AC5618" s="333"/>
      <c r="AD5618" s="333"/>
      <c r="AE5618" s="333"/>
      <c r="AF5618" s="333"/>
      <c r="DP5618" s="120"/>
      <c r="DQ5618" s="120"/>
      <c r="DR5618" s="120"/>
    </row>
    <row r="5619" spans="6:122">
      <c r="F5619" s="120"/>
      <c r="AA5619" s="333"/>
      <c r="AB5619" s="333"/>
      <c r="AC5619" s="333"/>
      <c r="AD5619" s="333"/>
      <c r="AE5619" s="333"/>
      <c r="AF5619" s="333"/>
      <c r="DP5619" s="120"/>
      <c r="DQ5619" s="120"/>
      <c r="DR5619" s="120"/>
    </row>
    <row r="5620" spans="6:122">
      <c r="F5620" s="120"/>
      <c r="AA5620" s="333"/>
      <c r="AB5620" s="333"/>
      <c r="AC5620" s="333"/>
      <c r="AD5620" s="333"/>
      <c r="AE5620" s="333"/>
      <c r="AF5620" s="333"/>
      <c r="DP5620" s="120"/>
      <c r="DQ5620" s="120"/>
      <c r="DR5620" s="120"/>
    </row>
    <row r="5621" spans="6:122">
      <c r="F5621" s="120"/>
      <c r="AA5621" s="333"/>
      <c r="AB5621" s="333"/>
      <c r="AC5621" s="333"/>
      <c r="AD5621" s="333"/>
      <c r="AE5621" s="333"/>
      <c r="AF5621" s="333"/>
      <c r="DP5621" s="120"/>
      <c r="DQ5621" s="120"/>
      <c r="DR5621" s="120"/>
    </row>
    <row r="5622" spans="6:122">
      <c r="F5622" s="120"/>
      <c r="AA5622" s="333"/>
      <c r="AB5622" s="333"/>
      <c r="AC5622" s="333"/>
      <c r="AD5622" s="333"/>
      <c r="AE5622" s="333"/>
      <c r="AF5622" s="333"/>
      <c r="DP5622" s="120"/>
      <c r="DQ5622" s="120"/>
      <c r="DR5622" s="120"/>
    </row>
    <row r="5623" spans="6:122">
      <c r="F5623" s="120"/>
      <c r="AA5623" s="333"/>
      <c r="AB5623" s="333"/>
      <c r="AC5623" s="333"/>
      <c r="AD5623" s="333"/>
      <c r="AE5623" s="333"/>
      <c r="AF5623" s="333"/>
      <c r="DP5623" s="120"/>
      <c r="DQ5623" s="120"/>
      <c r="DR5623" s="120"/>
    </row>
    <row r="5624" spans="6:122">
      <c r="F5624" s="120"/>
      <c r="AA5624" s="333"/>
      <c r="AB5624" s="333"/>
      <c r="AC5624" s="333"/>
      <c r="AD5624" s="333"/>
      <c r="AE5624" s="333"/>
      <c r="AF5624" s="333"/>
      <c r="DP5624" s="120"/>
      <c r="DQ5624" s="120"/>
      <c r="DR5624" s="120"/>
    </row>
    <row r="5625" spans="6:122">
      <c r="F5625" s="120"/>
      <c r="AA5625" s="333"/>
      <c r="AB5625" s="333"/>
      <c r="AC5625" s="333"/>
      <c r="AD5625" s="333"/>
      <c r="AE5625" s="333"/>
      <c r="AF5625" s="333"/>
      <c r="DP5625" s="120"/>
      <c r="DQ5625" s="120"/>
      <c r="DR5625" s="120"/>
    </row>
    <row r="5626" spans="6:122">
      <c r="F5626" s="120"/>
      <c r="AA5626" s="333"/>
      <c r="AB5626" s="333"/>
      <c r="AC5626" s="333"/>
      <c r="AD5626" s="333"/>
      <c r="AE5626" s="333"/>
      <c r="AF5626" s="333"/>
      <c r="DP5626" s="120"/>
      <c r="DQ5626" s="120"/>
      <c r="DR5626" s="120"/>
    </row>
    <row r="5627" spans="6:122">
      <c r="F5627" s="120"/>
      <c r="AA5627" s="333"/>
      <c r="AB5627" s="333"/>
      <c r="AC5627" s="333"/>
      <c r="AD5627" s="333"/>
      <c r="AE5627" s="333"/>
      <c r="AF5627" s="333"/>
      <c r="DP5627" s="120"/>
      <c r="DQ5627" s="120"/>
      <c r="DR5627" s="120"/>
    </row>
    <row r="5628" spans="6:122">
      <c r="F5628" s="120"/>
      <c r="AA5628" s="333"/>
      <c r="AB5628" s="333"/>
      <c r="AC5628" s="333"/>
      <c r="AD5628" s="333"/>
      <c r="AE5628" s="333"/>
      <c r="AF5628" s="333"/>
      <c r="DP5628" s="120"/>
      <c r="DQ5628" s="120"/>
      <c r="DR5628" s="120"/>
    </row>
    <row r="5629" spans="6:122">
      <c r="F5629" s="120"/>
      <c r="AA5629" s="333"/>
      <c r="AB5629" s="333"/>
      <c r="AC5629" s="333"/>
      <c r="AD5629" s="333"/>
      <c r="AE5629" s="333"/>
      <c r="AF5629" s="333"/>
      <c r="DP5629" s="120"/>
      <c r="DQ5629" s="120"/>
      <c r="DR5629" s="120"/>
    </row>
    <row r="5630" spans="6:122">
      <c r="F5630" s="120"/>
      <c r="AA5630" s="333"/>
      <c r="AB5630" s="333"/>
      <c r="AC5630" s="333"/>
      <c r="AD5630" s="333"/>
      <c r="AE5630" s="333"/>
      <c r="AF5630" s="333"/>
      <c r="DP5630" s="120"/>
      <c r="DQ5630" s="120"/>
      <c r="DR5630" s="120"/>
    </row>
    <row r="5631" spans="6:122">
      <c r="F5631" s="120"/>
      <c r="AA5631" s="333"/>
      <c r="AB5631" s="333"/>
      <c r="AC5631" s="333"/>
      <c r="AD5631" s="333"/>
      <c r="AE5631" s="333"/>
      <c r="AF5631" s="333"/>
      <c r="DP5631" s="120"/>
      <c r="DQ5631" s="120"/>
      <c r="DR5631" s="120"/>
    </row>
    <row r="5632" spans="6:122">
      <c r="F5632" s="120"/>
      <c r="AA5632" s="333"/>
      <c r="AB5632" s="333"/>
      <c r="AC5632" s="333"/>
      <c r="AD5632" s="333"/>
      <c r="AE5632" s="333"/>
      <c r="AF5632" s="333"/>
      <c r="DP5632" s="120"/>
      <c r="DQ5632" s="120"/>
      <c r="DR5632" s="120"/>
    </row>
    <row r="5633" spans="6:122">
      <c r="F5633" s="120"/>
      <c r="AA5633" s="333"/>
      <c r="AB5633" s="333"/>
      <c r="AC5633" s="333"/>
      <c r="AD5633" s="333"/>
      <c r="AE5633" s="333"/>
      <c r="AF5633" s="333"/>
      <c r="DP5633" s="120"/>
      <c r="DQ5633" s="120"/>
      <c r="DR5633" s="120"/>
    </row>
    <row r="5634" spans="6:122">
      <c r="F5634" s="120"/>
      <c r="AA5634" s="333"/>
      <c r="AB5634" s="333"/>
      <c r="AC5634" s="333"/>
      <c r="AD5634" s="333"/>
      <c r="AE5634" s="333"/>
      <c r="AF5634" s="333"/>
      <c r="DP5634" s="120"/>
      <c r="DQ5634" s="120"/>
      <c r="DR5634" s="120"/>
    </row>
    <row r="5635" spans="6:122">
      <c r="F5635" s="120"/>
      <c r="AA5635" s="333"/>
      <c r="AB5635" s="333"/>
      <c r="AC5635" s="333"/>
      <c r="AD5635" s="333"/>
      <c r="AE5635" s="333"/>
      <c r="AF5635" s="333"/>
      <c r="DP5635" s="120"/>
      <c r="DQ5635" s="120"/>
      <c r="DR5635" s="120"/>
    </row>
    <row r="5636" spans="6:122">
      <c r="F5636" s="120"/>
      <c r="AA5636" s="333"/>
      <c r="AB5636" s="333"/>
      <c r="AC5636" s="333"/>
      <c r="AD5636" s="333"/>
      <c r="AE5636" s="333"/>
      <c r="AF5636" s="333"/>
      <c r="DP5636" s="120"/>
      <c r="DQ5636" s="120"/>
      <c r="DR5636" s="120"/>
    </row>
    <row r="5637" spans="6:122">
      <c r="F5637" s="120"/>
      <c r="AA5637" s="333"/>
      <c r="AB5637" s="333"/>
      <c r="AC5637" s="333"/>
      <c r="AD5637" s="333"/>
      <c r="AE5637" s="333"/>
      <c r="AF5637" s="333"/>
      <c r="DP5637" s="120"/>
      <c r="DQ5637" s="120"/>
      <c r="DR5637" s="120"/>
    </row>
    <row r="5638" spans="6:122">
      <c r="F5638" s="120"/>
      <c r="AA5638" s="333"/>
      <c r="AB5638" s="333"/>
      <c r="AC5638" s="333"/>
      <c r="AD5638" s="333"/>
      <c r="AE5638" s="333"/>
      <c r="AF5638" s="333"/>
      <c r="DP5638" s="120"/>
      <c r="DQ5638" s="120"/>
      <c r="DR5638" s="120"/>
    </row>
    <row r="5639" spans="6:122">
      <c r="F5639" s="120"/>
      <c r="AA5639" s="333"/>
      <c r="AB5639" s="333"/>
      <c r="AC5639" s="333"/>
      <c r="AD5639" s="333"/>
      <c r="AE5639" s="333"/>
      <c r="AF5639" s="333"/>
      <c r="DP5639" s="120"/>
      <c r="DQ5639" s="120"/>
      <c r="DR5639" s="120"/>
    </row>
    <row r="5640" spans="6:122">
      <c r="F5640" s="120"/>
      <c r="AA5640" s="333"/>
      <c r="AB5640" s="333"/>
      <c r="AC5640" s="333"/>
      <c r="AD5640" s="333"/>
      <c r="AE5640" s="333"/>
      <c r="AF5640" s="333"/>
      <c r="DP5640" s="120"/>
      <c r="DQ5640" s="120"/>
      <c r="DR5640" s="120"/>
    </row>
    <row r="5641" spans="6:122">
      <c r="F5641" s="120"/>
      <c r="AA5641" s="333"/>
      <c r="AB5641" s="333"/>
      <c r="AC5641" s="333"/>
      <c r="AD5641" s="333"/>
      <c r="AE5641" s="333"/>
      <c r="AF5641" s="333"/>
      <c r="DP5641" s="120"/>
      <c r="DQ5641" s="120"/>
      <c r="DR5641" s="120"/>
    </row>
    <row r="5642" spans="6:122">
      <c r="F5642" s="120"/>
      <c r="AA5642" s="333"/>
      <c r="AB5642" s="333"/>
      <c r="AC5642" s="333"/>
      <c r="AD5642" s="333"/>
      <c r="AE5642" s="333"/>
      <c r="AF5642" s="333"/>
      <c r="DP5642" s="120"/>
      <c r="DQ5642" s="120"/>
      <c r="DR5642" s="120"/>
    </row>
    <row r="5643" spans="6:122">
      <c r="F5643" s="120"/>
      <c r="AA5643" s="333"/>
      <c r="AB5643" s="333"/>
      <c r="AC5643" s="333"/>
      <c r="AD5643" s="333"/>
      <c r="AE5643" s="333"/>
      <c r="AF5643" s="333"/>
      <c r="DP5643" s="120"/>
      <c r="DQ5643" s="120"/>
      <c r="DR5643" s="120"/>
    </row>
    <row r="5644" spans="6:122">
      <c r="F5644" s="120"/>
      <c r="AA5644" s="333"/>
      <c r="AB5644" s="333"/>
      <c r="AC5644" s="333"/>
      <c r="AD5644" s="333"/>
      <c r="AE5644" s="333"/>
      <c r="AF5644" s="333"/>
      <c r="DP5644" s="120"/>
      <c r="DQ5644" s="120"/>
      <c r="DR5644" s="120"/>
    </row>
    <row r="5645" spans="6:122">
      <c r="F5645" s="120"/>
      <c r="AA5645" s="333"/>
      <c r="AB5645" s="333"/>
      <c r="AC5645" s="333"/>
      <c r="AD5645" s="333"/>
      <c r="AE5645" s="333"/>
      <c r="AF5645" s="333"/>
      <c r="DP5645" s="120"/>
      <c r="DQ5645" s="120"/>
      <c r="DR5645" s="120"/>
    </row>
    <row r="5646" spans="6:122">
      <c r="F5646" s="120"/>
      <c r="AA5646" s="333"/>
      <c r="AB5646" s="333"/>
      <c r="AC5646" s="333"/>
      <c r="AD5646" s="333"/>
      <c r="AE5646" s="333"/>
      <c r="AF5646" s="333"/>
      <c r="DP5646" s="120"/>
      <c r="DQ5646" s="120"/>
      <c r="DR5646" s="120"/>
    </row>
    <row r="5647" spans="6:122">
      <c r="F5647" s="120"/>
      <c r="AA5647" s="333"/>
      <c r="AB5647" s="333"/>
      <c r="AC5647" s="333"/>
      <c r="AD5647" s="333"/>
      <c r="AE5647" s="333"/>
      <c r="AF5647" s="333"/>
      <c r="DP5647" s="120"/>
      <c r="DQ5647" s="120"/>
      <c r="DR5647" s="120"/>
    </row>
    <row r="5648" spans="6:122">
      <c r="F5648" s="120"/>
      <c r="AA5648" s="333"/>
      <c r="AB5648" s="333"/>
      <c r="AC5648" s="333"/>
      <c r="AD5648" s="333"/>
      <c r="AE5648" s="333"/>
      <c r="AF5648" s="333"/>
      <c r="DP5648" s="120"/>
      <c r="DQ5648" s="120"/>
      <c r="DR5648" s="120"/>
    </row>
    <row r="5649" spans="6:122">
      <c r="F5649" s="120"/>
      <c r="AA5649" s="333"/>
      <c r="AB5649" s="333"/>
      <c r="AC5649" s="333"/>
      <c r="AD5649" s="333"/>
      <c r="AE5649" s="333"/>
      <c r="AF5649" s="333"/>
      <c r="DP5649" s="120"/>
      <c r="DQ5649" s="120"/>
      <c r="DR5649" s="120"/>
    </row>
    <row r="5650" spans="6:122">
      <c r="F5650" s="120"/>
      <c r="AA5650" s="333"/>
      <c r="AB5650" s="333"/>
      <c r="AC5650" s="333"/>
      <c r="AD5650" s="333"/>
      <c r="AE5650" s="333"/>
      <c r="AF5650" s="333"/>
      <c r="DP5650" s="120"/>
      <c r="DQ5650" s="120"/>
      <c r="DR5650" s="120"/>
    </row>
    <row r="5651" spans="6:122">
      <c r="F5651" s="120"/>
      <c r="AA5651" s="333"/>
      <c r="AB5651" s="333"/>
      <c r="AC5651" s="333"/>
      <c r="AD5651" s="333"/>
      <c r="AE5651" s="333"/>
      <c r="AF5651" s="333"/>
      <c r="DP5651" s="120"/>
      <c r="DQ5651" s="120"/>
      <c r="DR5651" s="120"/>
    </row>
    <row r="5652" spans="6:122">
      <c r="F5652" s="120"/>
      <c r="AA5652" s="333"/>
      <c r="AB5652" s="333"/>
      <c r="AC5652" s="333"/>
      <c r="AD5652" s="333"/>
      <c r="AE5652" s="333"/>
      <c r="AF5652" s="333"/>
      <c r="DP5652" s="120"/>
      <c r="DQ5652" s="120"/>
      <c r="DR5652" s="120"/>
    </row>
    <row r="5653" spans="6:122">
      <c r="F5653" s="120"/>
      <c r="AA5653" s="333"/>
      <c r="AB5653" s="333"/>
      <c r="AC5653" s="333"/>
      <c r="AD5653" s="333"/>
      <c r="AE5653" s="333"/>
      <c r="AF5653" s="333"/>
      <c r="DP5653" s="120"/>
      <c r="DQ5653" s="120"/>
      <c r="DR5653" s="120"/>
    </row>
    <row r="5654" spans="6:122">
      <c r="F5654" s="120"/>
      <c r="AA5654" s="333"/>
      <c r="AB5654" s="333"/>
      <c r="AC5654" s="333"/>
      <c r="AD5654" s="333"/>
      <c r="AE5654" s="333"/>
      <c r="AF5654" s="333"/>
      <c r="DP5654" s="120"/>
      <c r="DQ5654" s="120"/>
      <c r="DR5654" s="120"/>
    </row>
    <row r="5655" spans="6:122">
      <c r="F5655" s="120"/>
      <c r="AA5655" s="333"/>
      <c r="AB5655" s="333"/>
      <c r="AC5655" s="333"/>
      <c r="AD5655" s="333"/>
      <c r="AE5655" s="333"/>
      <c r="AF5655" s="333"/>
      <c r="DP5655" s="120"/>
      <c r="DQ5655" s="120"/>
      <c r="DR5655" s="120"/>
    </row>
    <row r="5656" spans="6:122">
      <c r="F5656" s="120"/>
      <c r="AA5656" s="333"/>
      <c r="AB5656" s="333"/>
      <c r="AC5656" s="333"/>
      <c r="AD5656" s="333"/>
      <c r="AE5656" s="333"/>
      <c r="AF5656" s="333"/>
      <c r="DP5656" s="120"/>
      <c r="DQ5656" s="120"/>
      <c r="DR5656" s="120"/>
    </row>
    <row r="5657" spans="6:122">
      <c r="F5657" s="120"/>
      <c r="AA5657" s="333"/>
      <c r="AB5657" s="333"/>
      <c r="AC5657" s="333"/>
      <c r="AD5657" s="333"/>
      <c r="AE5657" s="333"/>
      <c r="AF5657" s="333"/>
      <c r="DP5657" s="120"/>
      <c r="DQ5657" s="120"/>
      <c r="DR5657" s="120"/>
    </row>
    <row r="5658" spans="6:122">
      <c r="F5658" s="120"/>
      <c r="AA5658" s="333"/>
      <c r="AB5658" s="333"/>
      <c r="AC5658" s="333"/>
      <c r="AD5658" s="333"/>
      <c r="AE5658" s="333"/>
      <c r="AF5658" s="333"/>
      <c r="DP5658" s="120"/>
      <c r="DQ5658" s="120"/>
      <c r="DR5658" s="120"/>
    </row>
    <row r="5659" spans="6:122">
      <c r="F5659" s="120"/>
      <c r="AA5659" s="333"/>
      <c r="AB5659" s="333"/>
      <c r="AC5659" s="333"/>
      <c r="AD5659" s="333"/>
      <c r="AE5659" s="333"/>
      <c r="AF5659" s="333"/>
      <c r="DP5659" s="120"/>
      <c r="DQ5659" s="120"/>
      <c r="DR5659" s="120"/>
    </row>
    <row r="5660" spans="6:122">
      <c r="F5660" s="120"/>
      <c r="AA5660" s="333"/>
      <c r="AB5660" s="333"/>
      <c r="AC5660" s="333"/>
      <c r="AD5660" s="333"/>
      <c r="AE5660" s="333"/>
      <c r="AF5660" s="333"/>
      <c r="DP5660" s="120"/>
      <c r="DQ5660" s="120"/>
      <c r="DR5660" s="120"/>
    </row>
    <row r="5661" spans="6:122">
      <c r="F5661" s="120"/>
      <c r="AA5661" s="333"/>
      <c r="AB5661" s="333"/>
      <c r="AC5661" s="333"/>
      <c r="AD5661" s="333"/>
      <c r="AE5661" s="333"/>
      <c r="AF5661" s="333"/>
      <c r="DP5661" s="120"/>
      <c r="DQ5661" s="120"/>
      <c r="DR5661" s="120"/>
    </row>
    <row r="5662" spans="6:122">
      <c r="F5662" s="120"/>
      <c r="AA5662" s="333"/>
      <c r="AB5662" s="333"/>
      <c r="AC5662" s="333"/>
      <c r="AD5662" s="333"/>
      <c r="AE5662" s="333"/>
      <c r="AF5662" s="333"/>
      <c r="DP5662" s="120"/>
      <c r="DQ5662" s="120"/>
      <c r="DR5662" s="120"/>
    </row>
    <row r="5663" spans="6:122">
      <c r="F5663" s="120"/>
      <c r="AA5663" s="333"/>
      <c r="AB5663" s="333"/>
      <c r="AC5663" s="333"/>
      <c r="AD5663" s="333"/>
      <c r="AE5663" s="333"/>
      <c r="AF5663" s="333"/>
      <c r="DP5663" s="120"/>
      <c r="DQ5663" s="120"/>
      <c r="DR5663" s="120"/>
    </row>
    <row r="5664" spans="6:122">
      <c r="F5664" s="120"/>
      <c r="AA5664" s="333"/>
      <c r="AB5664" s="333"/>
      <c r="AC5664" s="333"/>
      <c r="AD5664" s="333"/>
      <c r="AE5664" s="333"/>
      <c r="AF5664" s="333"/>
      <c r="DP5664" s="120"/>
      <c r="DQ5664" s="120"/>
      <c r="DR5664" s="120"/>
    </row>
    <row r="5665" spans="6:122">
      <c r="F5665" s="120"/>
      <c r="AA5665" s="333"/>
      <c r="AB5665" s="333"/>
      <c r="AC5665" s="333"/>
      <c r="AD5665" s="333"/>
      <c r="AE5665" s="333"/>
      <c r="AF5665" s="333"/>
      <c r="DP5665" s="120"/>
      <c r="DQ5665" s="120"/>
      <c r="DR5665" s="120"/>
    </row>
    <row r="5666" spans="6:122">
      <c r="F5666" s="120"/>
      <c r="AA5666" s="333"/>
      <c r="AB5666" s="333"/>
      <c r="AC5666" s="333"/>
      <c r="AD5666" s="333"/>
      <c r="AE5666" s="333"/>
      <c r="AF5666" s="333"/>
      <c r="DP5666" s="120"/>
      <c r="DQ5666" s="120"/>
      <c r="DR5666" s="120"/>
    </row>
    <row r="5667" spans="6:122">
      <c r="F5667" s="120"/>
      <c r="AA5667" s="333"/>
      <c r="AB5667" s="333"/>
      <c r="AC5667" s="333"/>
      <c r="AD5667" s="333"/>
      <c r="AE5667" s="333"/>
      <c r="AF5667" s="333"/>
      <c r="DP5667" s="120"/>
      <c r="DQ5667" s="120"/>
      <c r="DR5667" s="120"/>
    </row>
    <row r="5668" spans="6:122">
      <c r="F5668" s="120"/>
      <c r="AA5668" s="333"/>
      <c r="AB5668" s="333"/>
      <c r="AC5668" s="333"/>
      <c r="AD5668" s="333"/>
      <c r="AE5668" s="333"/>
      <c r="AF5668" s="333"/>
      <c r="DP5668" s="120"/>
      <c r="DQ5668" s="120"/>
      <c r="DR5668" s="120"/>
    </row>
    <row r="5669" spans="6:122">
      <c r="F5669" s="120"/>
      <c r="AA5669" s="333"/>
      <c r="AB5669" s="333"/>
      <c r="AC5669" s="333"/>
      <c r="AD5669" s="333"/>
      <c r="AE5669" s="333"/>
      <c r="AF5669" s="333"/>
      <c r="DP5669" s="120"/>
      <c r="DQ5669" s="120"/>
      <c r="DR5669" s="120"/>
    </row>
    <row r="5670" spans="6:122">
      <c r="F5670" s="120"/>
      <c r="AA5670" s="333"/>
      <c r="AB5670" s="333"/>
      <c r="AC5670" s="333"/>
      <c r="AD5670" s="333"/>
      <c r="AE5670" s="333"/>
      <c r="AF5670" s="333"/>
      <c r="DP5670" s="120"/>
      <c r="DQ5670" s="120"/>
      <c r="DR5670" s="120"/>
    </row>
    <row r="5671" spans="6:122">
      <c r="F5671" s="120"/>
      <c r="AA5671" s="333"/>
      <c r="AB5671" s="333"/>
      <c r="AC5671" s="333"/>
      <c r="AD5671" s="333"/>
      <c r="AE5671" s="333"/>
      <c r="AF5671" s="333"/>
      <c r="DP5671" s="120"/>
      <c r="DQ5671" s="120"/>
      <c r="DR5671" s="120"/>
    </row>
    <row r="5672" spans="6:122">
      <c r="F5672" s="120"/>
      <c r="AA5672" s="333"/>
      <c r="AB5672" s="333"/>
      <c r="AC5672" s="333"/>
      <c r="AD5672" s="333"/>
      <c r="AE5672" s="333"/>
      <c r="AF5672" s="333"/>
      <c r="DP5672" s="120"/>
      <c r="DQ5672" s="120"/>
      <c r="DR5672" s="120"/>
    </row>
    <row r="5673" spans="6:122">
      <c r="F5673" s="120"/>
      <c r="AA5673" s="333"/>
      <c r="AB5673" s="333"/>
      <c r="AC5673" s="333"/>
      <c r="AD5673" s="333"/>
      <c r="AE5673" s="333"/>
      <c r="AF5673" s="333"/>
      <c r="DP5673" s="120"/>
      <c r="DQ5673" s="120"/>
      <c r="DR5673" s="120"/>
    </row>
    <row r="5674" spans="6:122">
      <c r="F5674" s="120"/>
      <c r="AA5674" s="333"/>
      <c r="AB5674" s="333"/>
      <c r="AC5674" s="333"/>
      <c r="AD5674" s="333"/>
      <c r="AE5674" s="333"/>
      <c r="AF5674" s="333"/>
      <c r="DP5674" s="120"/>
      <c r="DQ5674" s="120"/>
      <c r="DR5674" s="120"/>
    </row>
    <row r="5675" spans="6:122">
      <c r="F5675" s="120"/>
      <c r="AA5675" s="333"/>
      <c r="AB5675" s="333"/>
      <c r="AC5675" s="333"/>
      <c r="AD5675" s="333"/>
      <c r="AE5675" s="333"/>
      <c r="AF5675" s="333"/>
      <c r="DP5675" s="120"/>
      <c r="DQ5675" s="120"/>
      <c r="DR5675" s="120"/>
    </row>
    <row r="5676" spans="6:122">
      <c r="F5676" s="120"/>
      <c r="AA5676" s="333"/>
      <c r="AB5676" s="333"/>
      <c r="AC5676" s="333"/>
      <c r="AD5676" s="333"/>
      <c r="AE5676" s="333"/>
      <c r="AF5676" s="333"/>
      <c r="DP5676" s="120"/>
      <c r="DQ5676" s="120"/>
      <c r="DR5676" s="120"/>
    </row>
    <row r="5677" spans="6:122">
      <c r="F5677" s="120"/>
      <c r="AA5677" s="333"/>
      <c r="AB5677" s="333"/>
      <c r="AC5677" s="333"/>
      <c r="AD5677" s="333"/>
      <c r="AE5677" s="333"/>
      <c r="AF5677" s="333"/>
      <c r="DP5677" s="120"/>
      <c r="DQ5677" s="120"/>
      <c r="DR5677" s="120"/>
    </row>
    <row r="5678" spans="6:122">
      <c r="F5678" s="120"/>
      <c r="AA5678" s="333"/>
      <c r="AB5678" s="333"/>
      <c r="AC5678" s="333"/>
      <c r="AD5678" s="333"/>
      <c r="AE5678" s="333"/>
      <c r="AF5678" s="333"/>
      <c r="DP5678" s="120"/>
      <c r="DQ5678" s="120"/>
      <c r="DR5678" s="120"/>
    </row>
    <row r="5679" spans="6:122">
      <c r="F5679" s="120"/>
      <c r="AA5679" s="333"/>
      <c r="AB5679" s="333"/>
      <c r="AC5679" s="333"/>
      <c r="AD5679" s="333"/>
      <c r="AE5679" s="333"/>
      <c r="AF5679" s="333"/>
      <c r="DP5679" s="120"/>
      <c r="DQ5679" s="120"/>
      <c r="DR5679" s="120"/>
    </row>
    <row r="5680" spans="6:122">
      <c r="F5680" s="120"/>
      <c r="AA5680" s="333"/>
      <c r="AB5680" s="333"/>
      <c r="AC5680" s="333"/>
      <c r="AD5680" s="333"/>
      <c r="AE5680" s="333"/>
      <c r="AF5680" s="333"/>
      <c r="DP5680" s="120"/>
      <c r="DQ5680" s="120"/>
      <c r="DR5680" s="120"/>
    </row>
    <row r="5681" spans="6:122">
      <c r="F5681" s="120"/>
      <c r="AA5681" s="333"/>
      <c r="AB5681" s="333"/>
      <c r="AC5681" s="333"/>
      <c r="AD5681" s="333"/>
      <c r="AE5681" s="333"/>
      <c r="AF5681" s="333"/>
      <c r="DP5681" s="120"/>
      <c r="DQ5681" s="120"/>
      <c r="DR5681" s="120"/>
    </row>
    <row r="5682" spans="6:122">
      <c r="F5682" s="120"/>
      <c r="AA5682" s="333"/>
      <c r="AB5682" s="333"/>
      <c r="AC5682" s="333"/>
      <c r="AD5682" s="333"/>
      <c r="AE5682" s="333"/>
      <c r="AF5682" s="333"/>
      <c r="DP5682" s="120"/>
      <c r="DQ5682" s="120"/>
      <c r="DR5682" s="120"/>
    </row>
    <row r="5683" spans="6:122">
      <c r="F5683" s="120"/>
      <c r="AA5683" s="333"/>
      <c r="AB5683" s="333"/>
      <c r="AC5683" s="333"/>
      <c r="AD5683" s="333"/>
      <c r="AE5683" s="333"/>
      <c r="AF5683" s="333"/>
      <c r="DP5683" s="120"/>
      <c r="DQ5683" s="120"/>
      <c r="DR5683" s="120"/>
    </row>
    <row r="5684" spans="6:122">
      <c r="F5684" s="120"/>
      <c r="AA5684" s="333"/>
      <c r="AB5684" s="333"/>
      <c r="AC5684" s="333"/>
      <c r="AD5684" s="333"/>
      <c r="AE5684" s="333"/>
      <c r="AF5684" s="333"/>
      <c r="DP5684" s="120"/>
      <c r="DQ5684" s="120"/>
      <c r="DR5684" s="120"/>
    </row>
    <row r="5685" spans="6:122">
      <c r="F5685" s="120"/>
      <c r="AA5685" s="333"/>
      <c r="AB5685" s="333"/>
      <c r="AC5685" s="333"/>
      <c r="AD5685" s="333"/>
      <c r="AE5685" s="333"/>
      <c r="AF5685" s="333"/>
      <c r="DP5685" s="120"/>
      <c r="DQ5685" s="120"/>
      <c r="DR5685" s="120"/>
    </row>
    <row r="5686" spans="6:122">
      <c r="F5686" s="120"/>
      <c r="AA5686" s="333"/>
      <c r="AB5686" s="333"/>
      <c r="AC5686" s="333"/>
      <c r="AD5686" s="333"/>
      <c r="AE5686" s="333"/>
      <c r="AF5686" s="333"/>
      <c r="DP5686" s="120"/>
      <c r="DQ5686" s="120"/>
      <c r="DR5686" s="120"/>
    </row>
    <row r="5687" spans="6:122">
      <c r="F5687" s="120"/>
      <c r="AA5687" s="333"/>
      <c r="AB5687" s="333"/>
      <c r="AC5687" s="333"/>
      <c r="AD5687" s="333"/>
      <c r="AE5687" s="333"/>
      <c r="AF5687" s="333"/>
      <c r="DP5687" s="120"/>
      <c r="DQ5687" s="120"/>
      <c r="DR5687" s="120"/>
    </row>
    <row r="5688" spans="6:122">
      <c r="F5688" s="120"/>
      <c r="AA5688" s="333"/>
      <c r="AB5688" s="333"/>
      <c r="AC5688" s="333"/>
      <c r="AD5688" s="333"/>
      <c r="AE5688" s="333"/>
      <c r="AF5688" s="333"/>
      <c r="DP5688" s="120"/>
      <c r="DQ5688" s="120"/>
      <c r="DR5688" s="120"/>
    </row>
    <row r="5689" spans="6:122">
      <c r="F5689" s="120"/>
      <c r="AA5689" s="333"/>
      <c r="AB5689" s="333"/>
      <c r="AC5689" s="333"/>
      <c r="AD5689" s="333"/>
      <c r="AE5689" s="333"/>
      <c r="AF5689" s="333"/>
      <c r="DP5689" s="120"/>
      <c r="DQ5689" s="120"/>
      <c r="DR5689" s="120"/>
    </row>
    <row r="5690" spans="6:122">
      <c r="F5690" s="120"/>
      <c r="AA5690" s="333"/>
      <c r="AB5690" s="333"/>
      <c r="AC5690" s="333"/>
      <c r="AD5690" s="333"/>
      <c r="AE5690" s="333"/>
      <c r="AF5690" s="333"/>
      <c r="DP5690" s="120"/>
      <c r="DQ5690" s="120"/>
      <c r="DR5690" s="120"/>
    </row>
    <row r="5691" spans="6:122">
      <c r="F5691" s="120"/>
      <c r="AA5691" s="333"/>
      <c r="AB5691" s="333"/>
      <c r="AC5691" s="333"/>
      <c r="AD5691" s="333"/>
      <c r="AE5691" s="333"/>
      <c r="AF5691" s="333"/>
      <c r="DP5691" s="120"/>
      <c r="DQ5691" s="120"/>
      <c r="DR5691" s="120"/>
    </row>
    <row r="5692" spans="6:122">
      <c r="F5692" s="120"/>
      <c r="AA5692" s="333"/>
      <c r="AB5692" s="333"/>
      <c r="AC5692" s="333"/>
      <c r="AD5692" s="333"/>
      <c r="AE5692" s="333"/>
      <c r="AF5692" s="333"/>
      <c r="DP5692" s="120"/>
      <c r="DQ5692" s="120"/>
      <c r="DR5692" s="120"/>
    </row>
    <row r="5693" spans="6:122">
      <c r="F5693" s="120"/>
      <c r="AA5693" s="333"/>
      <c r="AB5693" s="333"/>
      <c r="AC5693" s="333"/>
      <c r="AD5693" s="333"/>
      <c r="AE5693" s="333"/>
      <c r="AF5693" s="333"/>
      <c r="DP5693" s="120"/>
      <c r="DQ5693" s="120"/>
      <c r="DR5693" s="120"/>
    </row>
    <row r="5694" spans="6:122">
      <c r="F5694" s="120"/>
      <c r="AA5694" s="333"/>
      <c r="AB5694" s="333"/>
      <c r="AC5694" s="333"/>
      <c r="AD5694" s="333"/>
      <c r="AE5694" s="333"/>
      <c r="AF5694" s="333"/>
      <c r="DP5694" s="120"/>
      <c r="DQ5694" s="120"/>
      <c r="DR5694" s="120"/>
    </row>
    <row r="5695" spans="6:122">
      <c r="F5695" s="120"/>
      <c r="AA5695" s="333"/>
      <c r="AB5695" s="333"/>
      <c r="AC5695" s="333"/>
      <c r="AD5695" s="333"/>
      <c r="AE5695" s="333"/>
      <c r="AF5695" s="333"/>
      <c r="DP5695" s="120"/>
      <c r="DQ5695" s="120"/>
      <c r="DR5695" s="120"/>
    </row>
    <row r="5696" spans="6:122">
      <c r="F5696" s="120"/>
      <c r="AA5696" s="333"/>
      <c r="AB5696" s="333"/>
      <c r="AC5696" s="333"/>
      <c r="AD5696" s="333"/>
      <c r="AE5696" s="333"/>
      <c r="AF5696" s="333"/>
      <c r="DP5696" s="120"/>
      <c r="DQ5696" s="120"/>
      <c r="DR5696" s="120"/>
    </row>
    <row r="5697" spans="6:122">
      <c r="F5697" s="120"/>
      <c r="AA5697" s="333"/>
      <c r="AB5697" s="333"/>
      <c r="AC5697" s="333"/>
      <c r="AD5697" s="333"/>
      <c r="AE5697" s="333"/>
      <c r="AF5697" s="333"/>
      <c r="DP5697" s="120"/>
      <c r="DQ5697" s="120"/>
      <c r="DR5697" s="120"/>
    </row>
    <row r="5698" spans="6:122">
      <c r="F5698" s="120"/>
      <c r="AA5698" s="333"/>
      <c r="AB5698" s="333"/>
      <c r="AC5698" s="333"/>
      <c r="AD5698" s="333"/>
      <c r="AE5698" s="333"/>
      <c r="AF5698" s="333"/>
      <c r="DP5698" s="120"/>
      <c r="DQ5698" s="120"/>
      <c r="DR5698" s="120"/>
    </row>
    <row r="5699" spans="6:122">
      <c r="F5699" s="120"/>
      <c r="AA5699" s="333"/>
      <c r="AB5699" s="333"/>
      <c r="AC5699" s="333"/>
      <c r="AD5699" s="333"/>
      <c r="AE5699" s="333"/>
      <c r="AF5699" s="333"/>
      <c r="DP5699" s="120"/>
      <c r="DQ5699" s="120"/>
      <c r="DR5699" s="120"/>
    </row>
    <row r="5700" spans="6:122">
      <c r="F5700" s="120"/>
      <c r="AA5700" s="333"/>
      <c r="AB5700" s="333"/>
      <c r="AC5700" s="333"/>
      <c r="AD5700" s="333"/>
      <c r="AE5700" s="333"/>
      <c r="AF5700" s="333"/>
      <c r="DP5700" s="120"/>
      <c r="DQ5700" s="120"/>
      <c r="DR5700" s="120"/>
    </row>
    <row r="5701" spans="6:122">
      <c r="F5701" s="120"/>
      <c r="AA5701" s="333"/>
      <c r="AB5701" s="333"/>
      <c r="AC5701" s="333"/>
      <c r="AD5701" s="333"/>
      <c r="AE5701" s="333"/>
      <c r="AF5701" s="333"/>
      <c r="DP5701" s="120"/>
      <c r="DQ5701" s="120"/>
      <c r="DR5701" s="120"/>
    </row>
    <row r="5702" spans="6:122">
      <c r="F5702" s="120"/>
      <c r="AA5702" s="333"/>
      <c r="AB5702" s="333"/>
      <c r="AC5702" s="333"/>
      <c r="AD5702" s="333"/>
      <c r="AE5702" s="333"/>
      <c r="AF5702" s="333"/>
      <c r="DP5702" s="120"/>
      <c r="DQ5702" s="120"/>
      <c r="DR5702" s="120"/>
    </row>
    <row r="5703" spans="6:122">
      <c r="F5703" s="120"/>
      <c r="AA5703" s="333"/>
      <c r="AB5703" s="333"/>
      <c r="AC5703" s="333"/>
      <c r="AD5703" s="333"/>
      <c r="AE5703" s="333"/>
      <c r="AF5703" s="333"/>
      <c r="DP5703" s="120"/>
      <c r="DQ5703" s="120"/>
      <c r="DR5703" s="120"/>
    </row>
    <row r="5704" spans="6:122">
      <c r="F5704" s="120"/>
      <c r="AA5704" s="333"/>
      <c r="AB5704" s="333"/>
      <c r="AC5704" s="333"/>
      <c r="AD5704" s="333"/>
      <c r="AE5704" s="333"/>
      <c r="AF5704" s="333"/>
      <c r="DP5704" s="120"/>
      <c r="DQ5704" s="120"/>
      <c r="DR5704" s="120"/>
    </row>
    <row r="5705" spans="6:122">
      <c r="F5705" s="120"/>
      <c r="AA5705" s="333"/>
      <c r="AB5705" s="333"/>
      <c r="AC5705" s="333"/>
      <c r="AD5705" s="333"/>
      <c r="AE5705" s="333"/>
      <c r="AF5705" s="333"/>
      <c r="DP5705" s="120"/>
      <c r="DQ5705" s="120"/>
      <c r="DR5705" s="120"/>
    </row>
    <row r="5706" spans="6:122">
      <c r="F5706" s="120"/>
      <c r="AA5706" s="333"/>
      <c r="AB5706" s="333"/>
      <c r="AC5706" s="333"/>
      <c r="AD5706" s="333"/>
      <c r="AE5706" s="333"/>
      <c r="AF5706" s="333"/>
      <c r="DP5706" s="120"/>
      <c r="DQ5706" s="120"/>
      <c r="DR5706" s="120"/>
    </row>
    <row r="5707" spans="6:122">
      <c r="F5707" s="120"/>
      <c r="AA5707" s="333"/>
      <c r="AB5707" s="333"/>
      <c r="AC5707" s="333"/>
      <c r="AD5707" s="333"/>
      <c r="AE5707" s="333"/>
      <c r="AF5707" s="333"/>
      <c r="DP5707" s="120"/>
      <c r="DQ5707" s="120"/>
      <c r="DR5707" s="120"/>
    </row>
    <row r="5708" spans="6:122">
      <c r="F5708" s="120"/>
      <c r="AA5708" s="333"/>
      <c r="AB5708" s="333"/>
      <c r="AC5708" s="333"/>
      <c r="AD5708" s="333"/>
      <c r="AE5708" s="333"/>
      <c r="AF5708" s="333"/>
      <c r="DP5708" s="120"/>
      <c r="DQ5708" s="120"/>
      <c r="DR5708" s="120"/>
    </row>
    <row r="5709" spans="6:122">
      <c r="F5709" s="120"/>
      <c r="AA5709" s="333"/>
      <c r="AB5709" s="333"/>
      <c r="AC5709" s="333"/>
      <c r="AD5709" s="333"/>
      <c r="AE5709" s="333"/>
      <c r="AF5709" s="333"/>
      <c r="DP5709" s="120"/>
      <c r="DQ5709" s="120"/>
      <c r="DR5709" s="120"/>
    </row>
    <row r="5710" spans="6:122">
      <c r="F5710" s="120"/>
      <c r="AA5710" s="333"/>
      <c r="AB5710" s="333"/>
      <c r="AC5710" s="333"/>
      <c r="AD5710" s="333"/>
      <c r="AE5710" s="333"/>
      <c r="AF5710" s="333"/>
      <c r="DP5710" s="120"/>
      <c r="DQ5710" s="120"/>
      <c r="DR5710" s="120"/>
    </row>
    <row r="5711" spans="6:122">
      <c r="F5711" s="120"/>
      <c r="AA5711" s="333"/>
      <c r="AB5711" s="333"/>
      <c r="AC5711" s="333"/>
      <c r="AD5711" s="333"/>
      <c r="AE5711" s="333"/>
      <c r="AF5711" s="333"/>
      <c r="DP5711" s="120"/>
      <c r="DQ5711" s="120"/>
      <c r="DR5711" s="120"/>
    </row>
    <row r="5712" spans="6:122">
      <c r="F5712" s="120"/>
      <c r="AA5712" s="333"/>
      <c r="AB5712" s="333"/>
      <c r="AC5712" s="333"/>
      <c r="AD5712" s="333"/>
      <c r="AE5712" s="333"/>
      <c r="AF5712" s="333"/>
      <c r="DP5712" s="120"/>
      <c r="DQ5712" s="120"/>
      <c r="DR5712" s="120"/>
    </row>
    <row r="5713" spans="6:122">
      <c r="F5713" s="120"/>
      <c r="AA5713" s="333"/>
      <c r="AB5713" s="333"/>
      <c r="AC5713" s="333"/>
      <c r="AD5713" s="333"/>
      <c r="AE5713" s="333"/>
      <c r="AF5713" s="333"/>
      <c r="DP5713" s="120"/>
      <c r="DQ5713" s="120"/>
      <c r="DR5713" s="120"/>
    </row>
    <row r="5714" spans="6:122">
      <c r="F5714" s="120"/>
      <c r="AA5714" s="333"/>
      <c r="AB5714" s="333"/>
      <c r="AC5714" s="333"/>
      <c r="AD5714" s="333"/>
      <c r="AE5714" s="333"/>
      <c r="AF5714" s="333"/>
      <c r="DP5714" s="120"/>
      <c r="DQ5714" s="120"/>
      <c r="DR5714" s="120"/>
    </row>
    <row r="5715" spans="6:122">
      <c r="F5715" s="120"/>
      <c r="AA5715" s="333"/>
      <c r="AB5715" s="333"/>
      <c r="AC5715" s="333"/>
      <c r="AD5715" s="333"/>
      <c r="AE5715" s="333"/>
      <c r="AF5715" s="333"/>
      <c r="DP5715" s="120"/>
      <c r="DQ5715" s="120"/>
      <c r="DR5715" s="120"/>
    </row>
    <row r="5716" spans="6:122">
      <c r="F5716" s="120"/>
      <c r="AA5716" s="333"/>
      <c r="AB5716" s="333"/>
      <c r="AC5716" s="333"/>
      <c r="AD5716" s="333"/>
      <c r="AE5716" s="333"/>
      <c r="AF5716" s="333"/>
      <c r="DP5716" s="120"/>
      <c r="DQ5716" s="120"/>
      <c r="DR5716" s="120"/>
    </row>
    <row r="5717" spans="6:122">
      <c r="F5717" s="120"/>
      <c r="AA5717" s="333"/>
      <c r="AB5717" s="333"/>
      <c r="AC5717" s="333"/>
      <c r="AD5717" s="333"/>
      <c r="AE5717" s="333"/>
      <c r="AF5717" s="333"/>
      <c r="DP5717" s="120"/>
      <c r="DQ5717" s="120"/>
      <c r="DR5717" s="120"/>
    </row>
    <row r="5718" spans="6:122">
      <c r="F5718" s="120"/>
      <c r="AA5718" s="333"/>
      <c r="AB5718" s="333"/>
      <c r="AC5718" s="333"/>
      <c r="AD5718" s="333"/>
      <c r="AE5718" s="333"/>
      <c r="AF5718" s="333"/>
      <c r="DP5718" s="120"/>
      <c r="DQ5718" s="120"/>
      <c r="DR5718" s="120"/>
    </row>
    <row r="5719" spans="6:122">
      <c r="F5719" s="120"/>
      <c r="AA5719" s="333"/>
      <c r="AB5719" s="333"/>
      <c r="AC5719" s="333"/>
      <c r="AD5719" s="333"/>
      <c r="AE5719" s="333"/>
      <c r="AF5719" s="333"/>
      <c r="DP5719" s="120"/>
      <c r="DQ5719" s="120"/>
      <c r="DR5719" s="120"/>
    </row>
    <row r="5720" spans="6:122">
      <c r="F5720" s="120"/>
      <c r="AA5720" s="333"/>
      <c r="AB5720" s="333"/>
      <c r="AC5720" s="333"/>
      <c r="AD5720" s="333"/>
      <c r="AE5720" s="333"/>
      <c r="AF5720" s="333"/>
      <c r="DP5720" s="120"/>
      <c r="DQ5720" s="120"/>
      <c r="DR5720" s="120"/>
    </row>
    <row r="5721" spans="6:122">
      <c r="F5721" s="120"/>
      <c r="AA5721" s="333"/>
      <c r="AB5721" s="333"/>
      <c r="AC5721" s="333"/>
      <c r="AD5721" s="333"/>
      <c r="AE5721" s="333"/>
      <c r="AF5721" s="333"/>
      <c r="DP5721" s="120"/>
      <c r="DQ5721" s="120"/>
      <c r="DR5721" s="120"/>
    </row>
    <row r="5722" spans="6:122">
      <c r="F5722" s="120"/>
      <c r="AA5722" s="333"/>
      <c r="AB5722" s="333"/>
      <c r="AC5722" s="333"/>
      <c r="AD5722" s="333"/>
      <c r="AE5722" s="333"/>
      <c r="AF5722" s="333"/>
      <c r="DP5722" s="120"/>
      <c r="DQ5722" s="120"/>
      <c r="DR5722" s="120"/>
    </row>
    <row r="5723" spans="6:122">
      <c r="F5723" s="120"/>
      <c r="AA5723" s="333"/>
      <c r="AB5723" s="333"/>
      <c r="AC5723" s="333"/>
      <c r="AD5723" s="333"/>
      <c r="AE5723" s="333"/>
      <c r="AF5723" s="333"/>
      <c r="DP5723" s="120"/>
      <c r="DQ5723" s="120"/>
      <c r="DR5723" s="120"/>
    </row>
    <row r="5724" spans="6:122">
      <c r="F5724" s="120"/>
      <c r="AA5724" s="333"/>
      <c r="AB5724" s="333"/>
      <c r="AC5724" s="333"/>
      <c r="AD5724" s="333"/>
      <c r="AE5724" s="333"/>
      <c r="AF5724" s="333"/>
      <c r="DP5724" s="120"/>
      <c r="DQ5724" s="120"/>
      <c r="DR5724" s="120"/>
    </row>
    <row r="5725" spans="6:122">
      <c r="F5725" s="120"/>
      <c r="AA5725" s="333"/>
      <c r="AB5725" s="333"/>
      <c r="AC5725" s="333"/>
      <c r="AD5725" s="333"/>
      <c r="AE5725" s="333"/>
      <c r="AF5725" s="333"/>
      <c r="DP5725" s="120"/>
      <c r="DQ5725" s="120"/>
      <c r="DR5725" s="120"/>
    </row>
    <row r="5726" spans="6:122">
      <c r="F5726" s="120"/>
      <c r="AA5726" s="333"/>
      <c r="AB5726" s="333"/>
      <c r="AC5726" s="333"/>
      <c r="AD5726" s="333"/>
      <c r="AE5726" s="333"/>
      <c r="AF5726" s="333"/>
      <c r="DP5726" s="120"/>
      <c r="DQ5726" s="120"/>
      <c r="DR5726" s="120"/>
    </row>
    <row r="5727" spans="6:122">
      <c r="F5727" s="120"/>
      <c r="AA5727" s="333"/>
      <c r="AB5727" s="333"/>
      <c r="AC5727" s="333"/>
      <c r="AD5727" s="333"/>
      <c r="AE5727" s="333"/>
      <c r="AF5727" s="333"/>
      <c r="DP5727" s="120"/>
      <c r="DQ5727" s="120"/>
      <c r="DR5727" s="120"/>
    </row>
    <row r="5728" spans="6:122">
      <c r="F5728" s="120"/>
      <c r="AA5728" s="333"/>
      <c r="AB5728" s="333"/>
      <c r="AC5728" s="333"/>
      <c r="AD5728" s="333"/>
      <c r="AE5728" s="333"/>
      <c r="AF5728" s="333"/>
      <c r="DP5728" s="120"/>
      <c r="DQ5728" s="120"/>
      <c r="DR5728" s="120"/>
    </row>
    <row r="5729" spans="6:122">
      <c r="F5729" s="120"/>
      <c r="AA5729" s="333"/>
      <c r="AB5729" s="333"/>
      <c r="AC5729" s="333"/>
      <c r="AD5729" s="333"/>
      <c r="AE5729" s="333"/>
      <c r="AF5729" s="333"/>
      <c r="DP5729" s="120"/>
      <c r="DQ5729" s="120"/>
      <c r="DR5729" s="120"/>
    </row>
    <row r="5730" spans="6:122">
      <c r="F5730" s="120"/>
      <c r="AA5730" s="333"/>
      <c r="AB5730" s="333"/>
      <c r="AC5730" s="333"/>
      <c r="AD5730" s="333"/>
      <c r="AE5730" s="333"/>
      <c r="AF5730" s="333"/>
      <c r="DP5730" s="120"/>
      <c r="DQ5730" s="120"/>
      <c r="DR5730" s="120"/>
    </row>
    <row r="5731" spans="6:122">
      <c r="F5731" s="120"/>
      <c r="AA5731" s="333"/>
      <c r="AB5731" s="333"/>
      <c r="AC5731" s="333"/>
      <c r="AD5731" s="333"/>
      <c r="AE5731" s="333"/>
      <c r="AF5731" s="333"/>
      <c r="DP5731" s="120"/>
      <c r="DQ5731" s="120"/>
      <c r="DR5731" s="120"/>
    </row>
    <row r="5732" spans="6:122">
      <c r="F5732" s="120"/>
      <c r="AA5732" s="333"/>
      <c r="AB5732" s="333"/>
      <c r="AC5732" s="333"/>
      <c r="AD5732" s="333"/>
      <c r="AE5732" s="333"/>
      <c r="AF5732" s="333"/>
      <c r="DP5732" s="120"/>
      <c r="DQ5732" s="120"/>
      <c r="DR5732" s="120"/>
    </row>
    <row r="5733" spans="6:122">
      <c r="F5733" s="120"/>
      <c r="AA5733" s="333"/>
      <c r="AB5733" s="333"/>
      <c r="AC5733" s="333"/>
      <c r="AD5733" s="333"/>
      <c r="AE5733" s="333"/>
      <c r="AF5733" s="333"/>
      <c r="DP5733" s="120"/>
      <c r="DQ5733" s="120"/>
      <c r="DR5733" s="120"/>
    </row>
    <row r="5734" spans="6:122">
      <c r="F5734" s="120"/>
      <c r="AA5734" s="333"/>
      <c r="AB5734" s="333"/>
      <c r="AC5734" s="333"/>
      <c r="AD5734" s="333"/>
      <c r="AE5734" s="333"/>
      <c r="AF5734" s="333"/>
      <c r="DP5734" s="120"/>
      <c r="DQ5734" s="120"/>
      <c r="DR5734" s="120"/>
    </row>
    <row r="5735" spans="6:122">
      <c r="F5735" s="120"/>
      <c r="AA5735" s="333"/>
      <c r="AB5735" s="333"/>
      <c r="AC5735" s="333"/>
      <c r="AD5735" s="333"/>
      <c r="AE5735" s="333"/>
      <c r="AF5735" s="333"/>
      <c r="DP5735" s="120"/>
      <c r="DQ5735" s="120"/>
      <c r="DR5735" s="120"/>
    </row>
    <row r="5736" spans="6:122">
      <c r="F5736" s="120"/>
      <c r="AA5736" s="333"/>
      <c r="AB5736" s="333"/>
      <c r="AC5736" s="333"/>
      <c r="AD5736" s="333"/>
      <c r="AE5736" s="333"/>
      <c r="AF5736" s="333"/>
      <c r="DP5736" s="120"/>
      <c r="DQ5736" s="120"/>
      <c r="DR5736" s="120"/>
    </row>
    <row r="5737" spans="6:122">
      <c r="F5737" s="120"/>
      <c r="AA5737" s="333"/>
      <c r="AB5737" s="333"/>
      <c r="AC5737" s="333"/>
      <c r="AD5737" s="333"/>
      <c r="AE5737" s="333"/>
      <c r="AF5737" s="333"/>
      <c r="DP5737" s="120"/>
      <c r="DQ5737" s="120"/>
      <c r="DR5737" s="120"/>
    </row>
    <row r="5738" spans="6:122">
      <c r="F5738" s="120"/>
      <c r="AA5738" s="333"/>
      <c r="AB5738" s="333"/>
      <c r="AC5738" s="333"/>
      <c r="AD5738" s="333"/>
      <c r="AE5738" s="333"/>
      <c r="AF5738" s="333"/>
      <c r="DP5738" s="120"/>
      <c r="DQ5738" s="120"/>
      <c r="DR5738" s="120"/>
    </row>
    <row r="5739" spans="6:122">
      <c r="F5739" s="120"/>
      <c r="AA5739" s="333"/>
      <c r="AB5739" s="333"/>
      <c r="AC5739" s="333"/>
      <c r="AD5739" s="333"/>
      <c r="AE5739" s="333"/>
      <c r="AF5739" s="333"/>
      <c r="DP5739" s="120"/>
      <c r="DQ5739" s="120"/>
      <c r="DR5739" s="120"/>
    </row>
    <row r="5740" spans="6:122">
      <c r="F5740" s="120"/>
      <c r="AA5740" s="333"/>
      <c r="AB5740" s="333"/>
      <c r="AC5740" s="333"/>
      <c r="AD5740" s="333"/>
      <c r="AE5740" s="333"/>
      <c r="AF5740" s="333"/>
      <c r="DP5740" s="120"/>
      <c r="DQ5740" s="120"/>
      <c r="DR5740" s="120"/>
    </row>
    <row r="5741" spans="6:122">
      <c r="F5741" s="120"/>
      <c r="AA5741" s="333"/>
      <c r="AB5741" s="333"/>
      <c r="AC5741" s="333"/>
      <c r="AD5741" s="333"/>
      <c r="AE5741" s="333"/>
      <c r="AF5741" s="333"/>
      <c r="DP5741" s="120"/>
      <c r="DQ5741" s="120"/>
      <c r="DR5741" s="120"/>
    </row>
    <row r="5742" spans="6:122">
      <c r="F5742" s="120"/>
      <c r="AA5742" s="333"/>
      <c r="AB5742" s="333"/>
      <c r="AC5742" s="333"/>
      <c r="AD5742" s="333"/>
      <c r="AE5742" s="333"/>
      <c r="AF5742" s="333"/>
      <c r="DP5742" s="120"/>
      <c r="DQ5742" s="120"/>
      <c r="DR5742" s="120"/>
    </row>
    <row r="5743" spans="6:122">
      <c r="F5743" s="120"/>
      <c r="AA5743" s="333"/>
      <c r="AB5743" s="333"/>
      <c r="AC5743" s="333"/>
      <c r="AD5743" s="333"/>
      <c r="AE5743" s="333"/>
      <c r="AF5743" s="333"/>
      <c r="DP5743" s="120"/>
      <c r="DQ5743" s="120"/>
      <c r="DR5743" s="120"/>
    </row>
    <row r="5744" spans="6:122">
      <c r="F5744" s="120"/>
      <c r="AA5744" s="333"/>
      <c r="AB5744" s="333"/>
      <c r="AC5744" s="333"/>
      <c r="AD5744" s="333"/>
      <c r="AE5744" s="333"/>
      <c r="AF5744" s="333"/>
      <c r="DP5744" s="120"/>
      <c r="DQ5744" s="120"/>
      <c r="DR5744" s="120"/>
    </row>
    <row r="5745" spans="6:122">
      <c r="F5745" s="120"/>
      <c r="AA5745" s="333"/>
      <c r="AB5745" s="333"/>
      <c r="AC5745" s="333"/>
      <c r="AD5745" s="333"/>
      <c r="AE5745" s="333"/>
      <c r="AF5745" s="333"/>
      <c r="DP5745" s="120"/>
      <c r="DQ5745" s="120"/>
      <c r="DR5745" s="120"/>
    </row>
    <row r="5746" spans="6:122">
      <c r="F5746" s="120"/>
      <c r="AA5746" s="333"/>
      <c r="AB5746" s="333"/>
      <c r="AC5746" s="333"/>
      <c r="AD5746" s="333"/>
      <c r="AE5746" s="333"/>
      <c r="AF5746" s="333"/>
      <c r="DP5746" s="120"/>
      <c r="DQ5746" s="120"/>
      <c r="DR5746" s="120"/>
    </row>
    <row r="5747" spans="6:122">
      <c r="F5747" s="120"/>
      <c r="AA5747" s="333"/>
      <c r="AB5747" s="333"/>
      <c r="AC5747" s="333"/>
      <c r="AD5747" s="333"/>
      <c r="AE5747" s="333"/>
      <c r="AF5747" s="333"/>
      <c r="DP5747" s="120"/>
      <c r="DQ5747" s="120"/>
      <c r="DR5747" s="120"/>
    </row>
    <row r="5748" spans="6:122">
      <c r="F5748" s="120"/>
      <c r="AA5748" s="333"/>
      <c r="AB5748" s="333"/>
      <c r="AC5748" s="333"/>
      <c r="AD5748" s="333"/>
      <c r="AE5748" s="333"/>
      <c r="AF5748" s="333"/>
      <c r="DP5748" s="120"/>
      <c r="DQ5748" s="120"/>
      <c r="DR5748" s="120"/>
    </row>
    <row r="5749" spans="6:122">
      <c r="F5749" s="120"/>
      <c r="AA5749" s="333"/>
      <c r="AB5749" s="333"/>
      <c r="AC5749" s="333"/>
      <c r="AD5749" s="333"/>
      <c r="AE5749" s="333"/>
      <c r="AF5749" s="333"/>
      <c r="DP5749" s="120"/>
      <c r="DQ5749" s="120"/>
      <c r="DR5749" s="120"/>
    </row>
    <row r="5750" spans="6:122">
      <c r="F5750" s="120"/>
      <c r="AA5750" s="333"/>
      <c r="AB5750" s="333"/>
      <c r="AC5750" s="333"/>
      <c r="AD5750" s="333"/>
      <c r="AE5750" s="333"/>
      <c r="AF5750" s="333"/>
      <c r="DP5750" s="120"/>
      <c r="DQ5750" s="120"/>
      <c r="DR5750" s="120"/>
    </row>
    <row r="5751" spans="6:122">
      <c r="F5751" s="120"/>
      <c r="AA5751" s="333"/>
      <c r="AB5751" s="333"/>
      <c r="AC5751" s="333"/>
      <c r="AD5751" s="333"/>
      <c r="AE5751" s="333"/>
      <c r="AF5751" s="333"/>
      <c r="DP5751" s="120"/>
      <c r="DQ5751" s="120"/>
      <c r="DR5751" s="120"/>
    </row>
    <row r="5752" spans="6:122">
      <c r="F5752" s="120"/>
      <c r="AA5752" s="333"/>
      <c r="AB5752" s="333"/>
      <c r="AC5752" s="333"/>
      <c r="AD5752" s="333"/>
      <c r="AE5752" s="333"/>
      <c r="AF5752" s="333"/>
      <c r="DP5752" s="120"/>
      <c r="DQ5752" s="120"/>
      <c r="DR5752" s="120"/>
    </row>
    <row r="5753" spans="6:122">
      <c r="F5753" s="120"/>
      <c r="AA5753" s="333"/>
      <c r="AB5753" s="333"/>
      <c r="AC5753" s="333"/>
      <c r="AD5753" s="333"/>
      <c r="AE5753" s="333"/>
      <c r="AF5753" s="333"/>
      <c r="DP5753" s="120"/>
      <c r="DQ5753" s="120"/>
      <c r="DR5753" s="120"/>
    </row>
    <row r="5754" spans="6:122">
      <c r="F5754" s="120"/>
      <c r="AA5754" s="333"/>
      <c r="AB5754" s="333"/>
      <c r="AC5754" s="333"/>
      <c r="AD5754" s="333"/>
      <c r="AE5754" s="333"/>
      <c r="AF5754" s="333"/>
      <c r="DP5754" s="120"/>
      <c r="DQ5754" s="120"/>
      <c r="DR5754" s="120"/>
    </row>
    <row r="5755" spans="6:122">
      <c r="F5755" s="120"/>
      <c r="AA5755" s="333"/>
      <c r="AB5755" s="333"/>
      <c r="AC5755" s="333"/>
      <c r="AD5755" s="333"/>
      <c r="AE5755" s="333"/>
      <c r="AF5755" s="333"/>
      <c r="DP5755" s="120"/>
      <c r="DQ5755" s="120"/>
      <c r="DR5755" s="120"/>
    </row>
    <row r="5756" spans="6:122">
      <c r="F5756" s="120"/>
      <c r="AA5756" s="333"/>
      <c r="AB5756" s="333"/>
      <c r="AC5756" s="333"/>
      <c r="AD5756" s="333"/>
      <c r="AE5756" s="333"/>
      <c r="AF5756" s="333"/>
      <c r="DP5756" s="120"/>
      <c r="DQ5756" s="120"/>
      <c r="DR5756" s="120"/>
    </row>
    <row r="5757" spans="6:122">
      <c r="F5757" s="120"/>
      <c r="AA5757" s="333"/>
      <c r="AB5757" s="333"/>
      <c r="AC5757" s="333"/>
      <c r="AD5757" s="333"/>
      <c r="AE5757" s="333"/>
      <c r="AF5757" s="333"/>
      <c r="DP5757" s="120"/>
      <c r="DQ5757" s="120"/>
      <c r="DR5757" s="120"/>
    </row>
    <row r="5758" spans="6:122">
      <c r="F5758" s="120"/>
      <c r="AA5758" s="333"/>
      <c r="AB5758" s="333"/>
      <c r="AC5758" s="333"/>
      <c r="AD5758" s="333"/>
      <c r="AE5758" s="333"/>
      <c r="AF5758" s="333"/>
      <c r="DP5758" s="120"/>
      <c r="DQ5758" s="120"/>
      <c r="DR5758" s="120"/>
    </row>
    <row r="5759" spans="6:122">
      <c r="F5759" s="120"/>
      <c r="AA5759" s="333"/>
      <c r="AB5759" s="333"/>
      <c r="AC5759" s="333"/>
      <c r="AD5759" s="333"/>
      <c r="AE5759" s="333"/>
      <c r="AF5759" s="333"/>
      <c r="DP5759" s="120"/>
      <c r="DQ5759" s="120"/>
      <c r="DR5759" s="120"/>
    </row>
    <row r="5760" spans="6:122">
      <c r="F5760" s="120"/>
      <c r="AA5760" s="333"/>
      <c r="AB5760" s="333"/>
      <c r="AC5760" s="333"/>
      <c r="AD5760" s="333"/>
      <c r="AE5760" s="333"/>
      <c r="AF5760" s="333"/>
      <c r="DP5760" s="120"/>
      <c r="DQ5760" s="120"/>
      <c r="DR5760" s="120"/>
    </row>
    <row r="5761" spans="6:122">
      <c r="F5761" s="120"/>
      <c r="AA5761" s="333"/>
      <c r="AB5761" s="333"/>
      <c r="AC5761" s="333"/>
      <c r="AD5761" s="333"/>
      <c r="AE5761" s="333"/>
      <c r="AF5761" s="333"/>
      <c r="DP5761" s="120"/>
      <c r="DQ5761" s="120"/>
      <c r="DR5761" s="120"/>
    </row>
    <row r="5762" spans="6:122">
      <c r="F5762" s="120"/>
      <c r="AA5762" s="333"/>
      <c r="AB5762" s="333"/>
      <c r="AC5762" s="333"/>
      <c r="AD5762" s="333"/>
      <c r="AE5762" s="333"/>
      <c r="AF5762" s="333"/>
      <c r="DP5762" s="120"/>
      <c r="DQ5762" s="120"/>
      <c r="DR5762" s="120"/>
    </row>
    <row r="5763" spans="6:122">
      <c r="F5763" s="120"/>
      <c r="AA5763" s="333"/>
      <c r="AB5763" s="333"/>
      <c r="AC5763" s="333"/>
      <c r="AD5763" s="333"/>
      <c r="AE5763" s="333"/>
      <c r="AF5763" s="333"/>
      <c r="DP5763" s="120"/>
      <c r="DQ5763" s="120"/>
      <c r="DR5763" s="120"/>
    </row>
    <row r="5764" spans="6:122">
      <c r="F5764" s="120"/>
      <c r="AA5764" s="333"/>
      <c r="AB5764" s="333"/>
      <c r="AC5764" s="333"/>
      <c r="AD5764" s="333"/>
      <c r="AE5764" s="333"/>
      <c r="AF5764" s="333"/>
      <c r="DP5764" s="120"/>
      <c r="DQ5764" s="120"/>
      <c r="DR5764" s="120"/>
    </row>
    <row r="5765" spans="6:122">
      <c r="F5765" s="120"/>
      <c r="AA5765" s="333"/>
      <c r="AB5765" s="333"/>
      <c r="AC5765" s="333"/>
      <c r="AD5765" s="333"/>
      <c r="AE5765" s="333"/>
      <c r="AF5765" s="333"/>
      <c r="DP5765" s="120"/>
      <c r="DQ5765" s="120"/>
      <c r="DR5765" s="120"/>
    </row>
    <row r="5766" spans="6:122">
      <c r="F5766" s="120"/>
      <c r="AA5766" s="333"/>
      <c r="AB5766" s="333"/>
      <c r="AC5766" s="333"/>
      <c r="AD5766" s="333"/>
      <c r="AE5766" s="333"/>
      <c r="AF5766" s="333"/>
      <c r="DP5766" s="120"/>
      <c r="DQ5766" s="120"/>
      <c r="DR5766" s="120"/>
    </row>
    <row r="5767" spans="6:122">
      <c r="F5767" s="120"/>
      <c r="AA5767" s="333"/>
      <c r="AB5767" s="333"/>
      <c r="AC5767" s="333"/>
      <c r="AD5767" s="333"/>
      <c r="AE5767" s="333"/>
      <c r="AF5767" s="333"/>
      <c r="DP5767" s="120"/>
      <c r="DQ5767" s="120"/>
      <c r="DR5767" s="120"/>
    </row>
    <row r="5768" spans="6:122">
      <c r="F5768" s="120"/>
      <c r="AA5768" s="333"/>
      <c r="AB5768" s="333"/>
      <c r="AC5768" s="333"/>
      <c r="AD5768" s="333"/>
      <c r="AE5768" s="333"/>
      <c r="AF5768" s="333"/>
      <c r="DP5768" s="120"/>
      <c r="DQ5768" s="120"/>
      <c r="DR5768" s="120"/>
    </row>
    <row r="5769" spans="6:122">
      <c r="F5769" s="120"/>
      <c r="AA5769" s="333"/>
      <c r="AB5769" s="333"/>
      <c r="AC5769" s="333"/>
      <c r="AD5769" s="333"/>
      <c r="AE5769" s="333"/>
      <c r="AF5769" s="333"/>
      <c r="DP5769" s="120"/>
      <c r="DQ5769" s="120"/>
      <c r="DR5769" s="120"/>
    </row>
    <row r="5770" spans="6:122">
      <c r="F5770" s="120"/>
      <c r="AA5770" s="333"/>
      <c r="AB5770" s="333"/>
      <c r="AC5770" s="333"/>
      <c r="AD5770" s="333"/>
      <c r="AE5770" s="333"/>
      <c r="AF5770" s="333"/>
      <c r="DP5770" s="120"/>
      <c r="DQ5770" s="120"/>
      <c r="DR5770" s="120"/>
    </row>
    <row r="5771" spans="6:122">
      <c r="F5771" s="120"/>
      <c r="AA5771" s="333"/>
      <c r="AB5771" s="333"/>
      <c r="AC5771" s="333"/>
      <c r="AD5771" s="333"/>
      <c r="AE5771" s="333"/>
      <c r="AF5771" s="333"/>
      <c r="DP5771" s="120"/>
      <c r="DQ5771" s="120"/>
      <c r="DR5771" s="120"/>
    </row>
    <row r="5772" spans="6:122">
      <c r="F5772" s="120"/>
      <c r="AA5772" s="333"/>
      <c r="AB5772" s="333"/>
      <c r="AC5772" s="333"/>
      <c r="AD5772" s="333"/>
      <c r="AE5772" s="333"/>
      <c r="AF5772" s="333"/>
      <c r="DP5772" s="120"/>
      <c r="DQ5772" s="120"/>
      <c r="DR5772" s="120"/>
    </row>
    <row r="5773" spans="6:122">
      <c r="F5773" s="120"/>
      <c r="AA5773" s="333"/>
      <c r="AB5773" s="333"/>
      <c r="AC5773" s="333"/>
      <c r="AD5773" s="333"/>
      <c r="AE5773" s="333"/>
      <c r="AF5773" s="333"/>
      <c r="DP5773" s="120"/>
      <c r="DQ5773" s="120"/>
      <c r="DR5773" s="120"/>
    </row>
    <row r="5774" spans="6:122">
      <c r="F5774" s="120"/>
      <c r="AA5774" s="333"/>
      <c r="AB5774" s="333"/>
      <c r="AC5774" s="333"/>
      <c r="AD5774" s="333"/>
      <c r="AE5774" s="333"/>
      <c r="AF5774" s="333"/>
      <c r="DP5774" s="120"/>
      <c r="DQ5774" s="120"/>
      <c r="DR5774" s="120"/>
    </row>
    <row r="5775" spans="6:122">
      <c r="F5775" s="120"/>
      <c r="AA5775" s="333"/>
      <c r="AB5775" s="333"/>
      <c r="AC5775" s="333"/>
      <c r="AD5775" s="333"/>
      <c r="AE5775" s="333"/>
      <c r="AF5775" s="333"/>
      <c r="DP5775" s="120"/>
      <c r="DQ5775" s="120"/>
      <c r="DR5775" s="120"/>
    </row>
    <row r="5776" spans="6:122">
      <c r="F5776" s="120"/>
      <c r="AA5776" s="333"/>
      <c r="AB5776" s="333"/>
      <c r="AC5776" s="333"/>
      <c r="AD5776" s="333"/>
      <c r="AE5776" s="333"/>
      <c r="AF5776" s="333"/>
      <c r="DP5776" s="120"/>
      <c r="DQ5776" s="120"/>
      <c r="DR5776" s="120"/>
    </row>
    <row r="5777" spans="6:122">
      <c r="F5777" s="120"/>
      <c r="AA5777" s="333"/>
      <c r="AB5777" s="333"/>
      <c r="AC5777" s="333"/>
      <c r="AD5777" s="333"/>
      <c r="AE5777" s="333"/>
      <c r="AF5777" s="333"/>
      <c r="DP5777" s="120"/>
      <c r="DQ5777" s="120"/>
      <c r="DR5777" s="120"/>
    </row>
    <row r="5778" spans="6:122">
      <c r="F5778" s="120"/>
      <c r="AA5778" s="333"/>
      <c r="AB5778" s="333"/>
      <c r="AC5778" s="333"/>
      <c r="AD5778" s="333"/>
      <c r="AE5778" s="333"/>
      <c r="AF5778" s="333"/>
      <c r="DP5778" s="120"/>
      <c r="DQ5778" s="120"/>
      <c r="DR5778" s="120"/>
    </row>
    <row r="5779" spans="6:122">
      <c r="F5779" s="120"/>
      <c r="AA5779" s="333"/>
      <c r="AB5779" s="333"/>
      <c r="AC5779" s="333"/>
      <c r="AD5779" s="333"/>
      <c r="AE5779" s="333"/>
      <c r="AF5779" s="333"/>
      <c r="DP5779" s="120"/>
      <c r="DQ5779" s="120"/>
      <c r="DR5779" s="120"/>
    </row>
    <row r="5780" spans="6:122">
      <c r="F5780" s="120"/>
      <c r="AA5780" s="333"/>
      <c r="AB5780" s="333"/>
      <c r="AC5780" s="333"/>
      <c r="AD5780" s="333"/>
      <c r="AE5780" s="333"/>
      <c r="AF5780" s="333"/>
      <c r="DP5780" s="120"/>
      <c r="DQ5780" s="120"/>
      <c r="DR5780" s="120"/>
    </row>
    <row r="5781" spans="6:122">
      <c r="F5781" s="120"/>
      <c r="AA5781" s="333"/>
      <c r="AB5781" s="333"/>
      <c r="AC5781" s="333"/>
      <c r="AD5781" s="333"/>
      <c r="AE5781" s="333"/>
      <c r="AF5781" s="333"/>
      <c r="DP5781" s="120"/>
      <c r="DQ5781" s="120"/>
      <c r="DR5781" s="120"/>
    </row>
    <row r="5782" spans="6:122">
      <c r="F5782" s="120"/>
      <c r="AA5782" s="333"/>
      <c r="AB5782" s="333"/>
      <c r="AC5782" s="333"/>
      <c r="AD5782" s="333"/>
      <c r="AE5782" s="333"/>
      <c r="AF5782" s="333"/>
      <c r="DP5782" s="120"/>
      <c r="DQ5782" s="120"/>
      <c r="DR5782" s="120"/>
    </row>
    <row r="5783" spans="6:122">
      <c r="F5783" s="120"/>
      <c r="AA5783" s="333"/>
      <c r="AB5783" s="333"/>
      <c r="AC5783" s="333"/>
      <c r="AD5783" s="333"/>
      <c r="AE5783" s="333"/>
      <c r="AF5783" s="333"/>
      <c r="DP5783" s="120"/>
      <c r="DQ5783" s="120"/>
      <c r="DR5783" s="120"/>
    </row>
    <row r="5784" spans="6:122">
      <c r="F5784" s="120"/>
      <c r="AA5784" s="333"/>
      <c r="AB5784" s="333"/>
      <c r="AC5784" s="333"/>
      <c r="AD5784" s="333"/>
      <c r="AE5784" s="333"/>
      <c r="AF5784" s="333"/>
      <c r="DP5784" s="120"/>
      <c r="DQ5784" s="120"/>
      <c r="DR5784" s="120"/>
    </row>
    <row r="5785" spans="6:122">
      <c r="F5785" s="120"/>
      <c r="AA5785" s="333"/>
      <c r="AB5785" s="333"/>
      <c r="AC5785" s="333"/>
      <c r="AD5785" s="333"/>
      <c r="AE5785" s="333"/>
      <c r="AF5785" s="333"/>
      <c r="DP5785" s="120"/>
      <c r="DQ5785" s="120"/>
      <c r="DR5785" s="120"/>
    </row>
    <row r="5786" spans="6:122">
      <c r="F5786" s="120"/>
      <c r="AA5786" s="333"/>
      <c r="AB5786" s="333"/>
      <c r="AC5786" s="333"/>
      <c r="AD5786" s="333"/>
      <c r="AE5786" s="333"/>
      <c r="AF5786" s="333"/>
      <c r="DP5786" s="120"/>
      <c r="DQ5786" s="120"/>
      <c r="DR5786" s="120"/>
    </row>
    <row r="5787" spans="6:122">
      <c r="F5787" s="120"/>
      <c r="AA5787" s="333"/>
      <c r="AB5787" s="333"/>
      <c r="AC5787" s="333"/>
      <c r="AD5787" s="333"/>
      <c r="AE5787" s="333"/>
      <c r="AF5787" s="333"/>
      <c r="DP5787" s="120"/>
      <c r="DQ5787" s="120"/>
      <c r="DR5787" s="120"/>
    </row>
    <row r="5788" spans="6:122">
      <c r="F5788" s="120"/>
      <c r="AA5788" s="333"/>
      <c r="AB5788" s="333"/>
      <c r="AC5788" s="333"/>
      <c r="AD5788" s="333"/>
      <c r="AE5788" s="333"/>
      <c r="AF5788" s="333"/>
      <c r="DP5788" s="120"/>
      <c r="DQ5788" s="120"/>
      <c r="DR5788" s="120"/>
    </row>
    <row r="5789" spans="6:122">
      <c r="F5789" s="120"/>
      <c r="AA5789" s="333"/>
      <c r="AB5789" s="333"/>
      <c r="AC5789" s="333"/>
      <c r="AD5789" s="333"/>
      <c r="AE5789" s="333"/>
      <c r="AF5789" s="333"/>
      <c r="DP5789" s="120"/>
      <c r="DQ5789" s="120"/>
      <c r="DR5789" s="120"/>
    </row>
    <row r="5790" spans="6:122">
      <c r="F5790" s="120"/>
      <c r="AA5790" s="333"/>
      <c r="AB5790" s="333"/>
      <c r="AC5790" s="333"/>
      <c r="AD5790" s="333"/>
      <c r="AE5790" s="333"/>
      <c r="AF5790" s="333"/>
      <c r="DP5790" s="120"/>
      <c r="DQ5790" s="120"/>
      <c r="DR5790" s="120"/>
    </row>
    <row r="5791" spans="6:122">
      <c r="F5791" s="120"/>
      <c r="AA5791" s="333"/>
      <c r="AB5791" s="333"/>
      <c r="AC5791" s="333"/>
      <c r="AD5791" s="333"/>
      <c r="AE5791" s="333"/>
      <c r="AF5791" s="333"/>
      <c r="DP5791" s="120"/>
      <c r="DQ5791" s="120"/>
      <c r="DR5791" s="120"/>
    </row>
    <row r="5792" spans="6:122">
      <c r="F5792" s="120"/>
      <c r="AA5792" s="333"/>
      <c r="AB5792" s="333"/>
      <c r="AC5792" s="333"/>
      <c r="AD5792" s="333"/>
      <c r="AE5792" s="333"/>
      <c r="AF5792" s="333"/>
      <c r="DP5792" s="120"/>
      <c r="DQ5792" s="120"/>
      <c r="DR5792" s="120"/>
    </row>
    <row r="5793" spans="6:122">
      <c r="F5793" s="120"/>
      <c r="AA5793" s="333"/>
      <c r="AB5793" s="333"/>
      <c r="AC5793" s="333"/>
      <c r="AD5793" s="333"/>
      <c r="AE5793" s="333"/>
      <c r="AF5793" s="333"/>
      <c r="DP5793" s="120"/>
      <c r="DQ5793" s="120"/>
      <c r="DR5793" s="120"/>
    </row>
    <row r="5794" spans="6:122">
      <c r="F5794" s="120"/>
      <c r="AA5794" s="333"/>
      <c r="AB5794" s="333"/>
      <c r="AC5794" s="333"/>
      <c r="AD5794" s="333"/>
      <c r="AE5794" s="333"/>
      <c r="AF5794" s="333"/>
      <c r="DP5794" s="120"/>
      <c r="DQ5794" s="120"/>
      <c r="DR5794" s="120"/>
    </row>
    <row r="5795" spans="6:122">
      <c r="F5795" s="120"/>
      <c r="AA5795" s="333"/>
      <c r="AB5795" s="333"/>
      <c r="AC5795" s="333"/>
      <c r="AD5795" s="333"/>
      <c r="AE5795" s="333"/>
      <c r="AF5795" s="333"/>
      <c r="DP5795" s="120"/>
      <c r="DQ5795" s="120"/>
      <c r="DR5795" s="120"/>
    </row>
    <row r="5796" spans="6:122">
      <c r="F5796" s="120"/>
      <c r="AA5796" s="333"/>
      <c r="AB5796" s="333"/>
      <c r="AC5796" s="333"/>
      <c r="AD5796" s="333"/>
      <c r="AE5796" s="333"/>
      <c r="AF5796" s="333"/>
      <c r="DP5796" s="120"/>
      <c r="DQ5796" s="120"/>
      <c r="DR5796" s="120"/>
    </row>
    <row r="5797" spans="6:122">
      <c r="F5797" s="120"/>
      <c r="AA5797" s="333"/>
      <c r="AB5797" s="333"/>
      <c r="AC5797" s="333"/>
      <c r="AD5797" s="333"/>
      <c r="AE5797" s="333"/>
      <c r="AF5797" s="333"/>
      <c r="DP5797" s="120"/>
      <c r="DQ5797" s="120"/>
      <c r="DR5797" s="120"/>
    </row>
    <row r="5798" spans="6:122">
      <c r="F5798" s="120"/>
      <c r="AA5798" s="333"/>
      <c r="AB5798" s="333"/>
      <c r="AC5798" s="333"/>
      <c r="AD5798" s="333"/>
      <c r="AE5798" s="333"/>
      <c r="AF5798" s="333"/>
      <c r="DP5798" s="120"/>
      <c r="DQ5798" s="120"/>
      <c r="DR5798" s="120"/>
    </row>
    <row r="5799" spans="6:122">
      <c r="F5799" s="120"/>
      <c r="AA5799" s="333"/>
      <c r="AB5799" s="333"/>
      <c r="AC5799" s="333"/>
      <c r="AD5799" s="333"/>
      <c r="AE5799" s="333"/>
      <c r="AF5799" s="333"/>
      <c r="DP5799" s="120"/>
      <c r="DQ5799" s="120"/>
      <c r="DR5799" s="120"/>
    </row>
    <row r="5800" spans="6:122">
      <c r="F5800" s="120"/>
      <c r="AA5800" s="333"/>
      <c r="AB5800" s="333"/>
      <c r="AC5800" s="333"/>
      <c r="AD5800" s="333"/>
      <c r="AE5800" s="333"/>
      <c r="AF5800" s="333"/>
      <c r="DP5800" s="120"/>
      <c r="DQ5800" s="120"/>
      <c r="DR5800" s="120"/>
    </row>
    <row r="5801" spans="6:122">
      <c r="F5801" s="120"/>
      <c r="AA5801" s="333"/>
      <c r="AB5801" s="333"/>
      <c r="AC5801" s="333"/>
      <c r="AD5801" s="333"/>
      <c r="AE5801" s="333"/>
      <c r="AF5801" s="333"/>
      <c r="DP5801" s="120"/>
      <c r="DQ5801" s="120"/>
      <c r="DR5801" s="120"/>
    </row>
    <row r="5802" spans="6:122">
      <c r="F5802" s="120"/>
      <c r="AA5802" s="333"/>
      <c r="AB5802" s="333"/>
      <c r="AC5802" s="333"/>
      <c r="AD5802" s="333"/>
      <c r="AE5802" s="333"/>
      <c r="AF5802" s="333"/>
      <c r="DP5802" s="120"/>
      <c r="DQ5802" s="120"/>
      <c r="DR5802" s="120"/>
    </row>
    <row r="5803" spans="6:122">
      <c r="F5803" s="120"/>
      <c r="AA5803" s="333"/>
      <c r="AB5803" s="333"/>
      <c r="AC5803" s="333"/>
      <c r="AD5803" s="333"/>
      <c r="AE5803" s="333"/>
      <c r="AF5803" s="333"/>
      <c r="DP5803" s="120"/>
      <c r="DQ5803" s="120"/>
      <c r="DR5803" s="120"/>
    </row>
    <row r="5804" spans="6:122">
      <c r="F5804" s="120"/>
      <c r="AA5804" s="333"/>
      <c r="AB5804" s="333"/>
      <c r="AC5804" s="333"/>
      <c r="AD5804" s="333"/>
      <c r="AE5804" s="333"/>
      <c r="AF5804" s="333"/>
      <c r="DP5804" s="120"/>
      <c r="DQ5804" s="120"/>
      <c r="DR5804" s="120"/>
    </row>
    <row r="5805" spans="6:122">
      <c r="F5805" s="120"/>
      <c r="AA5805" s="333"/>
      <c r="AB5805" s="333"/>
      <c r="AC5805" s="333"/>
      <c r="AD5805" s="333"/>
      <c r="AE5805" s="333"/>
      <c r="AF5805" s="333"/>
      <c r="DP5805" s="120"/>
      <c r="DQ5805" s="120"/>
      <c r="DR5805" s="120"/>
    </row>
    <row r="5806" spans="6:122">
      <c r="F5806" s="120"/>
      <c r="AA5806" s="333"/>
      <c r="AB5806" s="333"/>
      <c r="AC5806" s="333"/>
      <c r="AD5806" s="333"/>
      <c r="AE5806" s="333"/>
      <c r="AF5806" s="333"/>
      <c r="DP5806" s="120"/>
      <c r="DQ5806" s="120"/>
      <c r="DR5806" s="120"/>
    </row>
    <row r="5807" spans="6:122">
      <c r="F5807" s="120"/>
      <c r="AA5807" s="333"/>
      <c r="AB5807" s="333"/>
      <c r="AC5807" s="333"/>
      <c r="AD5807" s="333"/>
      <c r="AE5807" s="333"/>
      <c r="AF5807" s="333"/>
      <c r="DP5807" s="120"/>
      <c r="DQ5807" s="120"/>
      <c r="DR5807" s="120"/>
    </row>
    <row r="5808" spans="6:122">
      <c r="F5808" s="120"/>
      <c r="AA5808" s="333"/>
      <c r="AB5808" s="333"/>
      <c r="AC5808" s="333"/>
      <c r="AD5808" s="333"/>
      <c r="AE5808" s="333"/>
      <c r="AF5808" s="333"/>
      <c r="DP5808" s="120"/>
      <c r="DQ5808" s="120"/>
      <c r="DR5808" s="120"/>
    </row>
    <row r="5809" spans="6:122">
      <c r="F5809" s="120"/>
      <c r="AA5809" s="333"/>
      <c r="AB5809" s="333"/>
      <c r="AC5809" s="333"/>
      <c r="AD5809" s="333"/>
      <c r="AE5809" s="333"/>
      <c r="AF5809" s="333"/>
      <c r="DP5809" s="120"/>
      <c r="DQ5809" s="120"/>
      <c r="DR5809" s="120"/>
    </row>
    <row r="5810" spans="6:122">
      <c r="F5810" s="120"/>
      <c r="AA5810" s="333"/>
      <c r="AB5810" s="333"/>
      <c r="AC5810" s="333"/>
      <c r="AD5810" s="333"/>
      <c r="AE5810" s="333"/>
      <c r="AF5810" s="333"/>
      <c r="DP5810" s="120"/>
      <c r="DQ5810" s="120"/>
      <c r="DR5810" s="120"/>
    </row>
    <row r="5811" spans="6:122">
      <c r="F5811" s="120"/>
      <c r="AA5811" s="333"/>
      <c r="AB5811" s="333"/>
      <c r="AC5811" s="333"/>
      <c r="AD5811" s="333"/>
      <c r="AE5811" s="333"/>
      <c r="AF5811" s="333"/>
      <c r="DP5811" s="120"/>
      <c r="DQ5811" s="120"/>
      <c r="DR5811" s="120"/>
    </row>
    <row r="5812" spans="6:122">
      <c r="F5812" s="120"/>
      <c r="AA5812" s="333"/>
      <c r="AB5812" s="333"/>
      <c r="AC5812" s="333"/>
      <c r="AD5812" s="333"/>
      <c r="AE5812" s="333"/>
      <c r="AF5812" s="333"/>
      <c r="DP5812" s="120"/>
      <c r="DQ5812" s="120"/>
      <c r="DR5812" s="120"/>
    </row>
    <row r="5813" spans="6:122">
      <c r="F5813" s="120"/>
      <c r="AA5813" s="333"/>
      <c r="AB5813" s="333"/>
      <c r="AC5813" s="333"/>
      <c r="AD5813" s="333"/>
      <c r="AE5813" s="333"/>
      <c r="AF5813" s="333"/>
      <c r="DP5813" s="120"/>
      <c r="DQ5813" s="120"/>
      <c r="DR5813" s="120"/>
    </row>
    <row r="5814" spans="6:122">
      <c r="F5814" s="120"/>
      <c r="AA5814" s="333"/>
      <c r="AB5814" s="333"/>
      <c r="AC5814" s="333"/>
      <c r="AD5814" s="333"/>
      <c r="AE5814" s="333"/>
      <c r="AF5814" s="333"/>
      <c r="DP5814" s="120"/>
      <c r="DQ5814" s="120"/>
      <c r="DR5814" s="120"/>
    </row>
    <row r="5815" spans="6:122">
      <c r="F5815" s="120"/>
      <c r="AA5815" s="333"/>
      <c r="AB5815" s="333"/>
      <c r="AC5815" s="333"/>
      <c r="AD5815" s="333"/>
      <c r="AE5815" s="333"/>
      <c r="AF5815" s="333"/>
      <c r="DP5815" s="120"/>
      <c r="DQ5815" s="120"/>
      <c r="DR5815" s="120"/>
    </row>
    <row r="5816" spans="6:122">
      <c r="F5816" s="120"/>
      <c r="AA5816" s="333"/>
      <c r="AB5816" s="333"/>
      <c r="AC5816" s="333"/>
      <c r="AD5816" s="333"/>
      <c r="AE5816" s="333"/>
      <c r="AF5816" s="333"/>
      <c r="DP5816" s="120"/>
      <c r="DQ5816" s="120"/>
      <c r="DR5816" s="120"/>
    </row>
    <row r="5817" spans="6:122">
      <c r="F5817" s="120"/>
      <c r="AA5817" s="333"/>
      <c r="AB5817" s="333"/>
      <c r="AC5817" s="333"/>
      <c r="AD5817" s="333"/>
      <c r="AE5817" s="333"/>
      <c r="AF5817" s="333"/>
      <c r="DP5817" s="120"/>
      <c r="DQ5817" s="120"/>
      <c r="DR5817" s="120"/>
    </row>
    <row r="5818" spans="6:122">
      <c r="F5818" s="120"/>
      <c r="AA5818" s="333"/>
      <c r="AB5818" s="333"/>
      <c r="AC5818" s="333"/>
      <c r="AD5818" s="333"/>
      <c r="AE5818" s="333"/>
      <c r="AF5818" s="333"/>
      <c r="DP5818" s="120"/>
      <c r="DQ5818" s="120"/>
      <c r="DR5818" s="120"/>
    </row>
    <row r="5819" spans="6:122">
      <c r="F5819" s="120"/>
      <c r="AA5819" s="333"/>
      <c r="AB5819" s="333"/>
      <c r="AC5819" s="333"/>
      <c r="AD5819" s="333"/>
      <c r="AE5819" s="333"/>
      <c r="AF5819" s="333"/>
      <c r="DP5819" s="120"/>
      <c r="DQ5819" s="120"/>
      <c r="DR5819" s="120"/>
    </row>
    <row r="5820" spans="6:122">
      <c r="F5820" s="120"/>
      <c r="AA5820" s="333"/>
      <c r="AB5820" s="333"/>
      <c r="AC5820" s="333"/>
      <c r="AD5820" s="333"/>
      <c r="AE5820" s="333"/>
      <c r="AF5820" s="333"/>
      <c r="DP5820" s="120"/>
      <c r="DQ5820" s="120"/>
      <c r="DR5820" s="120"/>
    </row>
    <row r="5821" spans="6:122">
      <c r="F5821" s="120"/>
      <c r="AA5821" s="333"/>
      <c r="AB5821" s="333"/>
      <c r="AC5821" s="333"/>
      <c r="AD5821" s="333"/>
      <c r="AE5821" s="333"/>
      <c r="AF5821" s="333"/>
      <c r="DP5821" s="120"/>
      <c r="DQ5821" s="120"/>
      <c r="DR5821" s="120"/>
    </row>
    <row r="5822" spans="6:122">
      <c r="F5822" s="120"/>
      <c r="AA5822" s="333"/>
      <c r="AB5822" s="333"/>
      <c r="AC5822" s="333"/>
      <c r="AD5822" s="333"/>
      <c r="AE5822" s="333"/>
      <c r="AF5822" s="333"/>
      <c r="DP5822" s="120"/>
      <c r="DQ5822" s="120"/>
      <c r="DR5822" s="120"/>
    </row>
    <row r="5823" spans="6:122">
      <c r="F5823" s="120"/>
      <c r="AA5823" s="333"/>
      <c r="AB5823" s="333"/>
      <c r="AC5823" s="333"/>
      <c r="AD5823" s="333"/>
      <c r="AE5823" s="333"/>
      <c r="AF5823" s="333"/>
      <c r="DP5823" s="120"/>
      <c r="DQ5823" s="120"/>
      <c r="DR5823" s="120"/>
    </row>
    <row r="5824" spans="6:122">
      <c r="F5824" s="120"/>
      <c r="AA5824" s="333"/>
      <c r="AB5824" s="333"/>
      <c r="AC5824" s="333"/>
      <c r="AD5824" s="333"/>
      <c r="AE5824" s="333"/>
      <c r="AF5824" s="333"/>
      <c r="DP5824" s="120"/>
      <c r="DQ5824" s="120"/>
      <c r="DR5824" s="120"/>
    </row>
    <row r="5825" spans="6:122">
      <c r="F5825" s="120"/>
      <c r="AA5825" s="333"/>
      <c r="AB5825" s="333"/>
      <c r="AC5825" s="333"/>
      <c r="AD5825" s="333"/>
      <c r="AE5825" s="333"/>
      <c r="AF5825" s="333"/>
      <c r="DP5825" s="120"/>
      <c r="DQ5825" s="120"/>
      <c r="DR5825" s="120"/>
    </row>
    <row r="5826" spans="6:122">
      <c r="F5826" s="120"/>
      <c r="AA5826" s="333"/>
      <c r="AB5826" s="333"/>
      <c r="AC5826" s="333"/>
      <c r="AD5826" s="333"/>
      <c r="AE5826" s="333"/>
      <c r="AF5826" s="333"/>
      <c r="DP5826" s="120"/>
      <c r="DQ5826" s="120"/>
      <c r="DR5826" s="120"/>
    </row>
    <row r="5827" spans="6:122">
      <c r="F5827" s="120"/>
      <c r="AA5827" s="333"/>
      <c r="AB5827" s="333"/>
      <c r="AC5827" s="333"/>
      <c r="AD5827" s="333"/>
      <c r="AE5827" s="333"/>
      <c r="AF5827" s="333"/>
      <c r="DP5827" s="120"/>
      <c r="DQ5827" s="120"/>
      <c r="DR5827" s="120"/>
    </row>
    <row r="5828" spans="6:122">
      <c r="F5828" s="120"/>
      <c r="AA5828" s="333"/>
      <c r="AB5828" s="333"/>
      <c r="AC5828" s="333"/>
      <c r="AD5828" s="333"/>
      <c r="AE5828" s="333"/>
      <c r="AF5828" s="333"/>
      <c r="DP5828" s="120"/>
      <c r="DQ5828" s="120"/>
      <c r="DR5828" s="120"/>
    </row>
    <row r="5829" spans="6:122">
      <c r="F5829" s="120"/>
      <c r="AA5829" s="333"/>
      <c r="AB5829" s="333"/>
      <c r="AC5829" s="333"/>
      <c r="AD5829" s="333"/>
      <c r="AE5829" s="333"/>
      <c r="AF5829" s="333"/>
      <c r="DP5829" s="120"/>
      <c r="DQ5829" s="120"/>
      <c r="DR5829" s="120"/>
    </row>
    <row r="5830" spans="6:122">
      <c r="F5830" s="120"/>
      <c r="AA5830" s="333"/>
      <c r="AB5830" s="333"/>
      <c r="AC5830" s="333"/>
      <c r="AD5830" s="333"/>
      <c r="AE5830" s="333"/>
      <c r="AF5830" s="333"/>
      <c r="DP5830" s="120"/>
      <c r="DQ5830" s="120"/>
      <c r="DR5830" s="120"/>
    </row>
    <row r="5831" spans="6:122">
      <c r="F5831" s="120"/>
      <c r="AA5831" s="333"/>
      <c r="AB5831" s="333"/>
      <c r="AC5831" s="333"/>
      <c r="AD5831" s="333"/>
      <c r="AE5831" s="333"/>
      <c r="AF5831" s="333"/>
      <c r="DP5831" s="120"/>
      <c r="DQ5831" s="120"/>
      <c r="DR5831" s="120"/>
    </row>
    <row r="5832" spans="6:122">
      <c r="F5832" s="120"/>
      <c r="AA5832" s="333"/>
      <c r="AB5832" s="333"/>
      <c r="AC5832" s="333"/>
      <c r="AD5832" s="333"/>
      <c r="AE5832" s="333"/>
      <c r="AF5832" s="333"/>
      <c r="DP5832" s="120"/>
      <c r="DQ5832" s="120"/>
      <c r="DR5832" s="120"/>
    </row>
    <row r="5833" spans="6:122">
      <c r="F5833" s="120"/>
      <c r="AA5833" s="333"/>
      <c r="AB5833" s="333"/>
      <c r="AC5833" s="333"/>
      <c r="AD5833" s="333"/>
      <c r="AE5833" s="333"/>
      <c r="AF5833" s="333"/>
      <c r="DP5833" s="120"/>
      <c r="DQ5833" s="120"/>
      <c r="DR5833" s="120"/>
    </row>
    <row r="5834" spans="6:122">
      <c r="F5834" s="120"/>
      <c r="AA5834" s="333"/>
      <c r="AB5834" s="333"/>
      <c r="AC5834" s="333"/>
      <c r="AD5834" s="333"/>
      <c r="AE5834" s="333"/>
      <c r="AF5834" s="333"/>
      <c r="DP5834" s="120"/>
      <c r="DQ5834" s="120"/>
      <c r="DR5834" s="120"/>
    </row>
    <row r="5835" spans="6:122">
      <c r="F5835" s="120"/>
      <c r="AA5835" s="333"/>
      <c r="AB5835" s="333"/>
      <c r="AC5835" s="333"/>
      <c r="AD5835" s="333"/>
      <c r="AE5835" s="333"/>
      <c r="AF5835" s="333"/>
      <c r="DP5835" s="120"/>
      <c r="DQ5835" s="120"/>
      <c r="DR5835" s="120"/>
    </row>
    <row r="5836" spans="6:122">
      <c r="F5836" s="120"/>
      <c r="AA5836" s="333"/>
      <c r="AB5836" s="333"/>
      <c r="AC5836" s="333"/>
      <c r="AD5836" s="333"/>
      <c r="AE5836" s="333"/>
      <c r="AF5836" s="333"/>
      <c r="DP5836" s="120"/>
      <c r="DQ5836" s="120"/>
      <c r="DR5836" s="120"/>
    </row>
    <row r="5837" spans="6:122">
      <c r="F5837" s="120"/>
      <c r="AA5837" s="333"/>
      <c r="AB5837" s="333"/>
      <c r="AC5837" s="333"/>
      <c r="AD5837" s="333"/>
      <c r="AE5837" s="333"/>
      <c r="AF5837" s="333"/>
      <c r="DP5837" s="120"/>
      <c r="DQ5837" s="120"/>
      <c r="DR5837" s="120"/>
    </row>
    <row r="5838" spans="6:122">
      <c r="F5838" s="120"/>
      <c r="AA5838" s="333"/>
      <c r="AB5838" s="333"/>
      <c r="AC5838" s="333"/>
      <c r="AD5838" s="333"/>
      <c r="AE5838" s="333"/>
      <c r="AF5838" s="333"/>
      <c r="DP5838" s="120"/>
      <c r="DQ5838" s="120"/>
      <c r="DR5838" s="120"/>
    </row>
    <row r="5839" spans="6:122">
      <c r="F5839" s="120"/>
      <c r="AA5839" s="333"/>
      <c r="AB5839" s="333"/>
      <c r="AC5839" s="333"/>
      <c r="AD5839" s="333"/>
      <c r="AE5839" s="333"/>
      <c r="AF5839" s="333"/>
      <c r="DP5839" s="120"/>
      <c r="DQ5839" s="120"/>
      <c r="DR5839" s="120"/>
    </row>
    <row r="5840" spans="6:122">
      <c r="F5840" s="120"/>
      <c r="AA5840" s="333"/>
      <c r="AB5840" s="333"/>
      <c r="AC5840" s="333"/>
      <c r="AD5840" s="333"/>
      <c r="AE5840" s="333"/>
      <c r="AF5840" s="333"/>
      <c r="DP5840" s="120"/>
      <c r="DQ5840" s="120"/>
      <c r="DR5840" s="120"/>
    </row>
    <row r="5841" spans="6:122">
      <c r="F5841" s="120"/>
      <c r="AA5841" s="333"/>
      <c r="AB5841" s="333"/>
      <c r="AC5841" s="333"/>
      <c r="AD5841" s="333"/>
      <c r="AE5841" s="333"/>
      <c r="AF5841" s="333"/>
      <c r="DP5841" s="120"/>
      <c r="DQ5841" s="120"/>
      <c r="DR5841" s="120"/>
    </row>
    <row r="5842" spans="6:122">
      <c r="F5842" s="120"/>
      <c r="AA5842" s="333"/>
      <c r="AB5842" s="333"/>
      <c r="AC5842" s="333"/>
      <c r="AD5842" s="333"/>
      <c r="AE5842" s="333"/>
      <c r="AF5842" s="333"/>
      <c r="DP5842" s="120"/>
      <c r="DQ5842" s="120"/>
      <c r="DR5842" s="120"/>
    </row>
    <row r="5843" spans="6:122">
      <c r="F5843" s="120"/>
      <c r="AA5843" s="333"/>
      <c r="AB5843" s="333"/>
      <c r="AC5843" s="333"/>
      <c r="AD5843" s="333"/>
      <c r="AE5843" s="333"/>
      <c r="AF5843" s="333"/>
      <c r="DP5843" s="120"/>
      <c r="DQ5843" s="120"/>
      <c r="DR5843" s="120"/>
    </row>
    <row r="5844" spans="6:122">
      <c r="F5844" s="120"/>
      <c r="AA5844" s="333"/>
      <c r="AB5844" s="333"/>
      <c r="AC5844" s="333"/>
      <c r="AD5844" s="333"/>
      <c r="AE5844" s="333"/>
      <c r="AF5844" s="333"/>
      <c r="DP5844" s="120"/>
      <c r="DQ5844" s="120"/>
      <c r="DR5844" s="120"/>
    </row>
    <row r="5845" spans="6:122">
      <c r="F5845" s="120"/>
      <c r="AA5845" s="333"/>
      <c r="AB5845" s="333"/>
      <c r="AC5845" s="333"/>
      <c r="AD5845" s="333"/>
      <c r="AE5845" s="333"/>
      <c r="AF5845" s="333"/>
      <c r="DP5845" s="120"/>
      <c r="DQ5845" s="120"/>
      <c r="DR5845" s="120"/>
    </row>
    <row r="5846" spans="6:122">
      <c r="F5846" s="120"/>
      <c r="AA5846" s="333"/>
      <c r="AB5846" s="333"/>
      <c r="AC5846" s="333"/>
      <c r="AD5846" s="333"/>
      <c r="AE5846" s="333"/>
      <c r="AF5846" s="333"/>
      <c r="DP5846" s="120"/>
      <c r="DQ5846" s="120"/>
      <c r="DR5846" s="120"/>
    </row>
    <row r="5847" spans="6:122">
      <c r="F5847" s="120"/>
      <c r="AA5847" s="333"/>
      <c r="AB5847" s="333"/>
      <c r="AC5847" s="333"/>
      <c r="AD5847" s="333"/>
      <c r="AE5847" s="333"/>
      <c r="AF5847" s="333"/>
      <c r="DP5847" s="120"/>
      <c r="DQ5847" s="120"/>
      <c r="DR5847" s="120"/>
    </row>
    <row r="5848" spans="6:122">
      <c r="F5848" s="120"/>
      <c r="AA5848" s="333"/>
      <c r="AB5848" s="333"/>
      <c r="AC5848" s="333"/>
      <c r="AD5848" s="333"/>
      <c r="AE5848" s="333"/>
      <c r="AF5848" s="333"/>
      <c r="DP5848" s="120"/>
      <c r="DQ5848" s="120"/>
      <c r="DR5848" s="120"/>
    </row>
    <row r="5849" spans="6:122">
      <c r="F5849" s="120"/>
      <c r="AA5849" s="333"/>
      <c r="AB5849" s="333"/>
      <c r="AC5849" s="333"/>
      <c r="AD5849" s="333"/>
      <c r="AE5849" s="333"/>
      <c r="AF5849" s="333"/>
      <c r="DP5849" s="120"/>
      <c r="DQ5849" s="120"/>
      <c r="DR5849" s="120"/>
    </row>
    <row r="5850" spans="6:122">
      <c r="F5850" s="120"/>
      <c r="AA5850" s="333"/>
      <c r="AB5850" s="333"/>
      <c r="AC5850" s="333"/>
      <c r="AD5850" s="333"/>
      <c r="AE5850" s="333"/>
      <c r="AF5850" s="333"/>
      <c r="DP5850" s="120"/>
      <c r="DQ5850" s="120"/>
      <c r="DR5850" s="120"/>
    </row>
    <row r="5851" spans="6:122">
      <c r="F5851" s="120"/>
      <c r="AA5851" s="333"/>
      <c r="AB5851" s="333"/>
      <c r="AC5851" s="333"/>
      <c r="AD5851" s="333"/>
      <c r="AE5851" s="333"/>
      <c r="AF5851" s="333"/>
      <c r="DP5851" s="120"/>
      <c r="DQ5851" s="120"/>
      <c r="DR5851" s="120"/>
    </row>
    <row r="5852" spans="6:122">
      <c r="F5852" s="120"/>
      <c r="AA5852" s="333"/>
      <c r="AB5852" s="333"/>
      <c r="AC5852" s="333"/>
      <c r="AD5852" s="333"/>
      <c r="AE5852" s="333"/>
      <c r="AF5852" s="333"/>
      <c r="DP5852" s="120"/>
      <c r="DQ5852" s="120"/>
      <c r="DR5852" s="120"/>
    </row>
    <row r="5853" spans="6:122">
      <c r="F5853" s="120"/>
      <c r="AA5853" s="333"/>
      <c r="AB5853" s="333"/>
      <c r="AC5853" s="333"/>
      <c r="AD5853" s="333"/>
      <c r="AE5853" s="333"/>
      <c r="AF5853" s="333"/>
      <c r="DP5853" s="120"/>
      <c r="DQ5853" s="120"/>
      <c r="DR5853" s="120"/>
    </row>
    <row r="5854" spans="6:122">
      <c r="F5854" s="120"/>
      <c r="AA5854" s="333"/>
      <c r="AB5854" s="333"/>
      <c r="AC5854" s="333"/>
      <c r="AD5854" s="333"/>
      <c r="AE5854" s="333"/>
      <c r="AF5854" s="333"/>
      <c r="DP5854" s="120"/>
      <c r="DQ5854" s="120"/>
      <c r="DR5854" s="120"/>
    </row>
    <row r="5855" spans="6:122">
      <c r="F5855" s="120"/>
      <c r="AA5855" s="333"/>
      <c r="AB5855" s="333"/>
      <c r="AC5855" s="333"/>
      <c r="AD5855" s="333"/>
      <c r="AE5855" s="333"/>
      <c r="AF5855" s="333"/>
      <c r="DP5855" s="120"/>
      <c r="DQ5855" s="120"/>
      <c r="DR5855" s="120"/>
    </row>
    <row r="5856" spans="6:122">
      <c r="F5856" s="120"/>
      <c r="AA5856" s="333"/>
      <c r="AB5856" s="333"/>
      <c r="AC5856" s="333"/>
      <c r="AD5856" s="333"/>
      <c r="AE5856" s="333"/>
      <c r="AF5856" s="333"/>
      <c r="DP5856" s="120"/>
      <c r="DQ5856" s="120"/>
      <c r="DR5856" s="120"/>
    </row>
    <row r="5857" spans="6:122">
      <c r="F5857" s="120"/>
      <c r="AA5857" s="333"/>
      <c r="AB5857" s="333"/>
      <c r="AC5857" s="333"/>
      <c r="AD5857" s="333"/>
      <c r="AE5857" s="333"/>
      <c r="AF5857" s="333"/>
      <c r="DP5857" s="120"/>
      <c r="DQ5857" s="120"/>
      <c r="DR5857" s="120"/>
    </row>
    <row r="5858" spans="6:122">
      <c r="F5858" s="120"/>
      <c r="AA5858" s="333"/>
      <c r="AB5858" s="333"/>
      <c r="AC5858" s="333"/>
      <c r="AD5858" s="333"/>
      <c r="AE5858" s="333"/>
      <c r="AF5858" s="333"/>
      <c r="DP5858" s="120"/>
      <c r="DQ5858" s="120"/>
      <c r="DR5858" s="120"/>
    </row>
    <row r="5859" spans="6:122">
      <c r="F5859" s="120"/>
      <c r="AA5859" s="333"/>
      <c r="AB5859" s="333"/>
      <c r="AC5859" s="333"/>
      <c r="AD5859" s="333"/>
      <c r="AE5859" s="333"/>
      <c r="AF5859" s="333"/>
      <c r="DP5859" s="120"/>
      <c r="DQ5859" s="120"/>
      <c r="DR5859" s="120"/>
    </row>
    <row r="5860" spans="6:122">
      <c r="F5860" s="120"/>
      <c r="AA5860" s="333"/>
      <c r="AB5860" s="333"/>
      <c r="AC5860" s="333"/>
      <c r="AD5860" s="333"/>
      <c r="AE5860" s="333"/>
      <c r="AF5860" s="333"/>
      <c r="DP5860" s="120"/>
      <c r="DQ5860" s="120"/>
      <c r="DR5860" s="120"/>
    </row>
    <row r="5861" spans="6:122">
      <c r="F5861" s="120"/>
      <c r="AA5861" s="333"/>
      <c r="AB5861" s="333"/>
      <c r="AC5861" s="333"/>
      <c r="AD5861" s="333"/>
      <c r="AE5861" s="333"/>
      <c r="AF5861" s="333"/>
      <c r="DP5861" s="120"/>
      <c r="DQ5861" s="120"/>
      <c r="DR5861" s="120"/>
    </row>
    <row r="5862" spans="6:122">
      <c r="F5862" s="120"/>
      <c r="AA5862" s="333"/>
      <c r="AB5862" s="333"/>
      <c r="AC5862" s="333"/>
      <c r="AD5862" s="333"/>
      <c r="AE5862" s="333"/>
      <c r="AF5862" s="333"/>
      <c r="DP5862" s="120"/>
      <c r="DQ5862" s="120"/>
      <c r="DR5862" s="120"/>
    </row>
    <row r="5863" spans="6:122">
      <c r="F5863" s="120"/>
      <c r="AA5863" s="333"/>
      <c r="AB5863" s="333"/>
      <c r="AC5863" s="333"/>
      <c r="AD5863" s="333"/>
      <c r="AE5863" s="333"/>
      <c r="AF5863" s="333"/>
      <c r="DP5863" s="120"/>
      <c r="DQ5863" s="120"/>
      <c r="DR5863" s="120"/>
    </row>
    <row r="5864" spans="6:122">
      <c r="F5864" s="120"/>
      <c r="AA5864" s="333"/>
      <c r="AB5864" s="333"/>
      <c r="AC5864" s="333"/>
      <c r="AD5864" s="333"/>
      <c r="AE5864" s="333"/>
      <c r="AF5864" s="333"/>
      <c r="DP5864" s="120"/>
      <c r="DQ5864" s="120"/>
      <c r="DR5864" s="120"/>
    </row>
    <row r="5865" spans="6:122">
      <c r="F5865" s="120"/>
      <c r="AA5865" s="333"/>
      <c r="AB5865" s="333"/>
      <c r="AC5865" s="333"/>
      <c r="AD5865" s="333"/>
      <c r="AE5865" s="333"/>
      <c r="AF5865" s="333"/>
      <c r="DP5865" s="120"/>
      <c r="DQ5865" s="120"/>
      <c r="DR5865" s="120"/>
    </row>
    <row r="5866" spans="6:122">
      <c r="F5866" s="120"/>
      <c r="AA5866" s="333"/>
      <c r="AB5866" s="333"/>
      <c r="AC5866" s="333"/>
      <c r="AD5866" s="333"/>
      <c r="AE5866" s="333"/>
      <c r="AF5866" s="333"/>
      <c r="DP5866" s="120"/>
      <c r="DQ5866" s="120"/>
      <c r="DR5866" s="120"/>
    </row>
    <row r="5867" spans="6:122">
      <c r="F5867" s="120"/>
      <c r="AA5867" s="333"/>
      <c r="AB5867" s="333"/>
      <c r="AC5867" s="333"/>
      <c r="AD5867" s="333"/>
      <c r="AE5867" s="333"/>
      <c r="AF5867" s="333"/>
      <c r="DP5867" s="120"/>
      <c r="DQ5867" s="120"/>
      <c r="DR5867" s="120"/>
    </row>
    <row r="5868" spans="6:122">
      <c r="F5868" s="120"/>
      <c r="AA5868" s="333"/>
      <c r="AB5868" s="333"/>
      <c r="AC5868" s="333"/>
      <c r="AD5868" s="333"/>
      <c r="AE5868" s="333"/>
      <c r="AF5868" s="333"/>
      <c r="DP5868" s="120"/>
      <c r="DQ5868" s="120"/>
      <c r="DR5868" s="120"/>
    </row>
    <row r="5869" spans="6:122">
      <c r="F5869" s="120"/>
      <c r="AA5869" s="333"/>
      <c r="AB5869" s="333"/>
      <c r="AC5869" s="333"/>
      <c r="AD5869" s="333"/>
      <c r="AE5869" s="333"/>
      <c r="AF5869" s="333"/>
      <c r="DP5869" s="120"/>
      <c r="DQ5869" s="120"/>
      <c r="DR5869" s="120"/>
    </row>
    <row r="5870" spans="6:122">
      <c r="F5870" s="120"/>
      <c r="AA5870" s="333"/>
      <c r="AB5870" s="333"/>
      <c r="AC5870" s="333"/>
      <c r="AD5870" s="333"/>
      <c r="AE5870" s="333"/>
      <c r="AF5870" s="333"/>
      <c r="DP5870" s="120"/>
      <c r="DQ5870" s="120"/>
      <c r="DR5870" s="120"/>
    </row>
    <row r="5871" spans="6:122">
      <c r="F5871" s="120"/>
      <c r="AA5871" s="333"/>
      <c r="AB5871" s="333"/>
      <c r="AC5871" s="333"/>
      <c r="AD5871" s="333"/>
      <c r="AE5871" s="333"/>
      <c r="AF5871" s="333"/>
      <c r="DP5871" s="120"/>
      <c r="DQ5871" s="120"/>
      <c r="DR5871" s="120"/>
    </row>
    <row r="5872" spans="6:122">
      <c r="F5872" s="120"/>
      <c r="AA5872" s="333"/>
      <c r="AB5872" s="333"/>
      <c r="AC5872" s="333"/>
      <c r="AD5872" s="333"/>
      <c r="AE5872" s="333"/>
      <c r="AF5872" s="333"/>
      <c r="DP5872" s="120"/>
      <c r="DQ5872" s="120"/>
      <c r="DR5872" s="120"/>
    </row>
    <row r="5873" spans="6:122">
      <c r="F5873" s="120"/>
      <c r="AA5873" s="333"/>
      <c r="AB5873" s="333"/>
      <c r="AC5873" s="333"/>
      <c r="AD5873" s="333"/>
      <c r="AE5873" s="333"/>
      <c r="AF5873" s="333"/>
      <c r="DP5873" s="120"/>
      <c r="DQ5873" s="120"/>
      <c r="DR5873" s="120"/>
    </row>
    <row r="5874" spans="6:122">
      <c r="F5874" s="120"/>
      <c r="AA5874" s="333"/>
      <c r="AB5874" s="333"/>
      <c r="AC5874" s="333"/>
      <c r="AD5874" s="333"/>
      <c r="AE5874" s="333"/>
      <c r="AF5874" s="333"/>
      <c r="DP5874" s="120"/>
      <c r="DQ5874" s="120"/>
      <c r="DR5874" s="120"/>
    </row>
    <row r="5875" spans="6:122">
      <c r="F5875" s="120"/>
      <c r="AA5875" s="333"/>
      <c r="AB5875" s="333"/>
      <c r="AC5875" s="333"/>
      <c r="AD5875" s="333"/>
      <c r="AE5875" s="333"/>
      <c r="AF5875" s="333"/>
      <c r="DP5875" s="120"/>
      <c r="DQ5875" s="120"/>
      <c r="DR5875" s="120"/>
    </row>
    <row r="5876" spans="6:122">
      <c r="F5876" s="120"/>
      <c r="AA5876" s="333"/>
      <c r="AB5876" s="333"/>
      <c r="AC5876" s="333"/>
      <c r="AD5876" s="333"/>
      <c r="AE5876" s="333"/>
      <c r="AF5876" s="333"/>
      <c r="DP5876" s="120"/>
      <c r="DQ5876" s="120"/>
      <c r="DR5876" s="120"/>
    </row>
    <row r="5877" spans="6:122">
      <c r="F5877" s="120"/>
      <c r="AA5877" s="333"/>
      <c r="AB5877" s="333"/>
      <c r="AC5877" s="333"/>
      <c r="AD5877" s="333"/>
      <c r="AE5877" s="333"/>
      <c r="AF5877" s="333"/>
      <c r="DP5877" s="120"/>
      <c r="DQ5877" s="120"/>
      <c r="DR5877" s="120"/>
    </row>
    <row r="5878" spans="6:122">
      <c r="F5878" s="120"/>
      <c r="AA5878" s="333"/>
      <c r="AB5878" s="333"/>
      <c r="AC5878" s="333"/>
      <c r="AD5878" s="333"/>
      <c r="AE5878" s="333"/>
      <c r="AF5878" s="333"/>
      <c r="DP5878" s="120"/>
      <c r="DQ5878" s="120"/>
      <c r="DR5878" s="120"/>
    </row>
    <row r="5879" spans="6:122">
      <c r="F5879" s="120"/>
      <c r="AA5879" s="333"/>
      <c r="AB5879" s="333"/>
      <c r="AC5879" s="333"/>
      <c r="AD5879" s="333"/>
      <c r="AE5879" s="333"/>
      <c r="AF5879" s="333"/>
      <c r="DP5879" s="120"/>
      <c r="DQ5879" s="120"/>
      <c r="DR5879" s="120"/>
    </row>
    <row r="5880" spans="6:122">
      <c r="F5880" s="120"/>
      <c r="AA5880" s="333"/>
      <c r="AB5880" s="333"/>
      <c r="AC5880" s="333"/>
      <c r="AD5880" s="333"/>
      <c r="AE5880" s="333"/>
      <c r="AF5880" s="333"/>
      <c r="DP5880" s="120"/>
      <c r="DQ5880" s="120"/>
      <c r="DR5880" s="120"/>
    </row>
    <row r="5881" spans="6:122">
      <c r="F5881" s="120"/>
      <c r="AA5881" s="333"/>
      <c r="AB5881" s="333"/>
      <c r="AC5881" s="333"/>
      <c r="AD5881" s="333"/>
      <c r="AE5881" s="333"/>
      <c r="AF5881" s="333"/>
      <c r="DP5881" s="120"/>
      <c r="DQ5881" s="120"/>
      <c r="DR5881" s="120"/>
    </row>
    <row r="5882" spans="6:122">
      <c r="F5882" s="120"/>
      <c r="AA5882" s="333"/>
      <c r="AB5882" s="333"/>
      <c r="AC5882" s="333"/>
      <c r="AD5882" s="333"/>
      <c r="AE5882" s="333"/>
      <c r="AF5882" s="333"/>
      <c r="DP5882" s="120"/>
      <c r="DQ5882" s="120"/>
      <c r="DR5882" s="120"/>
    </row>
    <row r="5883" spans="6:122">
      <c r="F5883" s="120"/>
      <c r="AA5883" s="333"/>
      <c r="AB5883" s="333"/>
      <c r="AC5883" s="333"/>
      <c r="AD5883" s="333"/>
      <c r="AE5883" s="333"/>
      <c r="AF5883" s="333"/>
      <c r="DP5883" s="120"/>
      <c r="DQ5883" s="120"/>
      <c r="DR5883" s="120"/>
    </row>
    <row r="5884" spans="6:122">
      <c r="F5884" s="120"/>
      <c r="AA5884" s="333"/>
      <c r="AB5884" s="333"/>
      <c r="AC5884" s="333"/>
      <c r="AD5884" s="333"/>
      <c r="AE5884" s="333"/>
      <c r="AF5884" s="333"/>
      <c r="DP5884" s="120"/>
      <c r="DQ5884" s="120"/>
      <c r="DR5884" s="120"/>
    </row>
    <row r="5885" spans="6:122">
      <c r="F5885" s="120"/>
      <c r="AA5885" s="333"/>
      <c r="AB5885" s="333"/>
      <c r="AC5885" s="333"/>
      <c r="AD5885" s="333"/>
      <c r="AE5885" s="333"/>
      <c r="AF5885" s="333"/>
      <c r="DP5885" s="120"/>
      <c r="DQ5885" s="120"/>
      <c r="DR5885" s="120"/>
    </row>
    <row r="5886" spans="6:122">
      <c r="F5886" s="120"/>
      <c r="AA5886" s="333"/>
      <c r="AB5886" s="333"/>
      <c r="AC5886" s="333"/>
      <c r="AD5886" s="333"/>
      <c r="AE5886" s="333"/>
      <c r="AF5886" s="333"/>
      <c r="DP5886" s="120"/>
      <c r="DQ5886" s="120"/>
      <c r="DR5886" s="120"/>
    </row>
    <row r="5887" spans="6:122">
      <c r="F5887" s="120"/>
      <c r="AA5887" s="333"/>
      <c r="AB5887" s="333"/>
      <c r="AC5887" s="333"/>
      <c r="AD5887" s="333"/>
      <c r="AE5887" s="333"/>
      <c r="AF5887" s="333"/>
      <c r="DP5887" s="120"/>
      <c r="DQ5887" s="120"/>
      <c r="DR5887" s="120"/>
    </row>
    <row r="5888" spans="6:122">
      <c r="F5888" s="120"/>
      <c r="AA5888" s="333"/>
      <c r="AB5888" s="333"/>
      <c r="AC5888" s="333"/>
      <c r="AD5888" s="333"/>
      <c r="AE5888" s="333"/>
      <c r="AF5888" s="333"/>
      <c r="DP5888" s="120"/>
      <c r="DQ5888" s="120"/>
      <c r="DR5888" s="120"/>
    </row>
    <row r="5889" spans="6:122">
      <c r="F5889" s="120"/>
      <c r="AA5889" s="333"/>
      <c r="AB5889" s="333"/>
      <c r="AC5889" s="333"/>
      <c r="AD5889" s="333"/>
      <c r="AE5889" s="333"/>
      <c r="AF5889" s="333"/>
      <c r="DP5889" s="120"/>
      <c r="DQ5889" s="120"/>
      <c r="DR5889" s="120"/>
    </row>
    <row r="5890" spans="6:122">
      <c r="F5890" s="120"/>
      <c r="AA5890" s="333"/>
      <c r="AB5890" s="333"/>
      <c r="AC5890" s="333"/>
      <c r="AD5890" s="333"/>
      <c r="AE5890" s="333"/>
      <c r="AF5890" s="333"/>
      <c r="DP5890" s="120"/>
      <c r="DQ5890" s="120"/>
      <c r="DR5890" s="120"/>
    </row>
    <row r="5891" spans="6:122">
      <c r="F5891" s="120"/>
      <c r="AA5891" s="333"/>
      <c r="AB5891" s="333"/>
      <c r="AC5891" s="333"/>
      <c r="AD5891" s="333"/>
      <c r="AE5891" s="333"/>
      <c r="AF5891" s="333"/>
      <c r="DP5891" s="120"/>
      <c r="DQ5891" s="120"/>
      <c r="DR5891" s="120"/>
    </row>
    <row r="5892" spans="6:122">
      <c r="F5892" s="120"/>
      <c r="AA5892" s="333"/>
      <c r="AB5892" s="333"/>
      <c r="AC5892" s="333"/>
      <c r="AD5892" s="333"/>
      <c r="AE5892" s="333"/>
      <c r="AF5892" s="333"/>
      <c r="DP5892" s="120"/>
      <c r="DQ5892" s="120"/>
      <c r="DR5892" s="120"/>
    </row>
    <row r="5893" spans="6:122">
      <c r="F5893" s="120"/>
      <c r="AA5893" s="333"/>
      <c r="AB5893" s="333"/>
      <c r="AC5893" s="333"/>
      <c r="AD5893" s="333"/>
      <c r="AE5893" s="333"/>
      <c r="AF5893" s="333"/>
      <c r="DP5893" s="120"/>
      <c r="DQ5893" s="120"/>
      <c r="DR5893" s="120"/>
    </row>
    <row r="5894" spans="6:122">
      <c r="F5894" s="120"/>
      <c r="AA5894" s="333"/>
      <c r="AB5894" s="333"/>
      <c r="AC5894" s="333"/>
      <c r="AD5894" s="333"/>
      <c r="AE5894" s="333"/>
      <c r="AF5894" s="333"/>
      <c r="DP5894" s="120"/>
      <c r="DQ5894" s="120"/>
      <c r="DR5894" s="120"/>
    </row>
    <row r="5895" spans="6:122">
      <c r="F5895" s="120"/>
      <c r="AA5895" s="333"/>
      <c r="AB5895" s="333"/>
      <c r="AC5895" s="333"/>
      <c r="AD5895" s="333"/>
      <c r="AE5895" s="333"/>
      <c r="AF5895" s="333"/>
      <c r="DP5895" s="120"/>
      <c r="DQ5895" s="120"/>
      <c r="DR5895" s="120"/>
    </row>
    <row r="5896" spans="6:122">
      <c r="F5896" s="120"/>
      <c r="AA5896" s="333"/>
      <c r="AB5896" s="333"/>
      <c r="AC5896" s="333"/>
      <c r="AD5896" s="333"/>
      <c r="AE5896" s="333"/>
      <c r="AF5896" s="333"/>
      <c r="DP5896" s="120"/>
      <c r="DQ5896" s="120"/>
      <c r="DR5896" s="120"/>
    </row>
    <row r="5897" spans="6:122">
      <c r="F5897" s="120"/>
      <c r="AA5897" s="333"/>
      <c r="AB5897" s="333"/>
      <c r="AC5897" s="333"/>
      <c r="AD5897" s="333"/>
      <c r="AE5897" s="333"/>
      <c r="AF5897" s="333"/>
      <c r="DP5897" s="120"/>
      <c r="DQ5897" s="120"/>
      <c r="DR5897" s="120"/>
    </row>
    <row r="5898" spans="6:122">
      <c r="F5898" s="120"/>
      <c r="AA5898" s="333"/>
      <c r="AB5898" s="333"/>
      <c r="AC5898" s="333"/>
      <c r="AD5898" s="333"/>
      <c r="AE5898" s="333"/>
      <c r="AF5898" s="333"/>
      <c r="DP5898" s="120"/>
      <c r="DQ5898" s="120"/>
      <c r="DR5898" s="120"/>
    </row>
    <row r="5899" spans="6:122">
      <c r="F5899" s="120"/>
      <c r="AA5899" s="333"/>
      <c r="AB5899" s="333"/>
      <c r="AC5899" s="333"/>
      <c r="AD5899" s="333"/>
      <c r="AE5899" s="333"/>
      <c r="AF5899" s="333"/>
      <c r="DP5899" s="120"/>
      <c r="DQ5899" s="120"/>
      <c r="DR5899" s="120"/>
    </row>
    <row r="5900" spans="6:122">
      <c r="F5900" s="120"/>
      <c r="AA5900" s="333"/>
      <c r="AB5900" s="333"/>
      <c r="AC5900" s="333"/>
      <c r="AD5900" s="333"/>
      <c r="AE5900" s="333"/>
      <c r="AF5900" s="333"/>
      <c r="DP5900" s="120"/>
      <c r="DQ5900" s="120"/>
      <c r="DR5900" s="120"/>
    </row>
    <row r="5901" spans="6:122">
      <c r="F5901" s="120"/>
      <c r="AA5901" s="333"/>
      <c r="AB5901" s="333"/>
      <c r="AC5901" s="333"/>
      <c r="AD5901" s="333"/>
      <c r="AE5901" s="333"/>
      <c r="AF5901" s="333"/>
      <c r="DP5901" s="120"/>
      <c r="DQ5901" s="120"/>
      <c r="DR5901" s="120"/>
    </row>
    <row r="5902" spans="6:122">
      <c r="F5902" s="120"/>
      <c r="AA5902" s="333"/>
      <c r="AB5902" s="333"/>
      <c r="AC5902" s="333"/>
      <c r="AD5902" s="333"/>
      <c r="AE5902" s="333"/>
      <c r="AF5902" s="333"/>
      <c r="DP5902" s="120"/>
      <c r="DQ5902" s="120"/>
      <c r="DR5902" s="120"/>
    </row>
    <row r="5903" spans="6:122">
      <c r="F5903" s="120"/>
      <c r="AA5903" s="333"/>
      <c r="AB5903" s="333"/>
      <c r="AC5903" s="333"/>
      <c r="AD5903" s="333"/>
      <c r="AE5903" s="333"/>
      <c r="AF5903" s="333"/>
      <c r="DP5903" s="120"/>
      <c r="DQ5903" s="120"/>
      <c r="DR5903" s="120"/>
    </row>
    <row r="5904" spans="6:122">
      <c r="F5904" s="120"/>
      <c r="AA5904" s="333"/>
      <c r="AB5904" s="333"/>
      <c r="AC5904" s="333"/>
      <c r="AD5904" s="333"/>
      <c r="AE5904" s="333"/>
      <c r="AF5904" s="333"/>
      <c r="DP5904" s="120"/>
      <c r="DQ5904" s="120"/>
      <c r="DR5904" s="120"/>
    </row>
    <row r="5905" spans="6:122">
      <c r="F5905" s="120"/>
      <c r="AA5905" s="333"/>
      <c r="AB5905" s="333"/>
      <c r="AC5905" s="333"/>
      <c r="AD5905" s="333"/>
      <c r="AE5905" s="333"/>
      <c r="AF5905" s="333"/>
      <c r="DP5905" s="120"/>
      <c r="DQ5905" s="120"/>
      <c r="DR5905" s="120"/>
    </row>
    <row r="5906" spans="6:122">
      <c r="F5906" s="120"/>
      <c r="AA5906" s="333"/>
      <c r="AB5906" s="333"/>
      <c r="AC5906" s="333"/>
      <c r="AD5906" s="333"/>
      <c r="AE5906" s="333"/>
      <c r="AF5906" s="333"/>
      <c r="DP5906" s="120"/>
      <c r="DQ5906" s="120"/>
      <c r="DR5906" s="120"/>
    </row>
    <row r="5907" spans="6:122">
      <c r="F5907" s="120"/>
      <c r="AA5907" s="333"/>
      <c r="AB5907" s="333"/>
      <c r="AC5907" s="333"/>
      <c r="AD5907" s="333"/>
      <c r="AE5907" s="333"/>
      <c r="AF5907" s="333"/>
      <c r="DP5907" s="120"/>
      <c r="DQ5907" s="120"/>
      <c r="DR5907" s="120"/>
    </row>
    <row r="5908" spans="6:122">
      <c r="F5908" s="120"/>
      <c r="AA5908" s="333"/>
      <c r="AB5908" s="333"/>
      <c r="AC5908" s="333"/>
      <c r="AD5908" s="333"/>
      <c r="AE5908" s="333"/>
      <c r="AF5908" s="333"/>
      <c r="DP5908" s="120"/>
      <c r="DQ5908" s="120"/>
      <c r="DR5908" s="120"/>
    </row>
    <row r="5909" spans="6:122">
      <c r="F5909" s="120"/>
      <c r="AA5909" s="333"/>
      <c r="AB5909" s="333"/>
      <c r="AC5909" s="333"/>
      <c r="AD5909" s="333"/>
      <c r="AE5909" s="333"/>
      <c r="AF5909" s="333"/>
      <c r="DP5909" s="120"/>
      <c r="DQ5909" s="120"/>
      <c r="DR5909" s="120"/>
    </row>
    <row r="5910" spans="6:122">
      <c r="F5910" s="120"/>
      <c r="AA5910" s="333"/>
      <c r="AB5910" s="333"/>
      <c r="AC5910" s="333"/>
      <c r="AD5910" s="333"/>
      <c r="AE5910" s="333"/>
      <c r="AF5910" s="333"/>
      <c r="DP5910" s="120"/>
      <c r="DQ5910" s="120"/>
      <c r="DR5910" s="120"/>
    </row>
    <row r="5911" spans="6:122">
      <c r="F5911" s="120"/>
      <c r="AA5911" s="333"/>
      <c r="AB5911" s="333"/>
      <c r="AC5911" s="333"/>
      <c r="AD5911" s="333"/>
      <c r="AE5911" s="333"/>
      <c r="AF5911" s="333"/>
      <c r="DP5911" s="120"/>
      <c r="DQ5911" s="120"/>
      <c r="DR5911" s="120"/>
    </row>
    <row r="5912" spans="6:122">
      <c r="F5912" s="120"/>
      <c r="AA5912" s="333"/>
      <c r="AB5912" s="333"/>
      <c r="AC5912" s="333"/>
      <c r="AD5912" s="333"/>
      <c r="AE5912" s="333"/>
      <c r="AF5912" s="333"/>
      <c r="DP5912" s="120"/>
      <c r="DQ5912" s="120"/>
      <c r="DR5912" s="120"/>
    </row>
    <row r="5913" spans="6:122">
      <c r="F5913" s="120"/>
      <c r="AA5913" s="333"/>
      <c r="AB5913" s="333"/>
      <c r="AC5913" s="333"/>
      <c r="AD5913" s="333"/>
      <c r="AE5913" s="333"/>
      <c r="AF5913" s="333"/>
      <c r="DP5913" s="120"/>
      <c r="DQ5913" s="120"/>
      <c r="DR5913" s="120"/>
    </row>
    <row r="5914" spans="6:122">
      <c r="F5914" s="120"/>
      <c r="AA5914" s="333"/>
      <c r="AB5914" s="333"/>
      <c r="AC5914" s="333"/>
      <c r="AD5914" s="333"/>
      <c r="AE5914" s="333"/>
      <c r="AF5914" s="333"/>
      <c r="DP5914" s="120"/>
      <c r="DQ5914" s="120"/>
      <c r="DR5914" s="120"/>
    </row>
    <row r="5915" spans="6:122">
      <c r="F5915" s="120"/>
      <c r="AA5915" s="333"/>
      <c r="AB5915" s="333"/>
      <c r="AC5915" s="333"/>
      <c r="AD5915" s="333"/>
      <c r="AE5915" s="333"/>
      <c r="AF5915" s="333"/>
      <c r="DP5915" s="120"/>
      <c r="DQ5915" s="120"/>
      <c r="DR5915" s="120"/>
    </row>
    <row r="5916" spans="6:122">
      <c r="F5916" s="120"/>
      <c r="AA5916" s="333"/>
      <c r="AB5916" s="333"/>
      <c r="AC5916" s="333"/>
      <c r="AD5916" s="333"/>
      <c r="AE5916" s="333"/>
      <c r="AF5916" s="333"/>
      <c r="DP5916" s="120"/>
      <c r="DQ5916" s="120"/>
      <c r="DR5916" s="120"/>
    </row>
    <row r="5917" spans="6:122">
      <c r="F5917" s="120"/>
      <c r="AA5917" s="333"/>
      <c r="AB5917" s="333"/>
      <c r="AC5917" s="333"/>
      <c r="AD5917" s="333"/>
      <c r="AE5917" s="333"/>
      <c r="AF5917" s="333"/>
      <c r="DP5917" s="120"/>
      <c r="DQ5917" s="120"/>
      <c r="DR5917" s="120"/>
    </row>
    <row r="5918" spans="6:122">
      <c r="F5918" s="120"/>
      <c r="AA5918" s="333"/>
      <c r="AB5918" s="333"/>
      <c r="AC5918" s="333"/>
      <c r="AD5918" s="333"/>
      <c r="AE5918" s="333"/>
      <c r="AF5918" s="333"/>
      <c r="DP5918" s="120"/>
      <c r="DQ5918" s="120"/>
      <c r="DR5918" s="120"/>
    </row>
    <row r="5919" spans="6:122">
      <c r="F5919" s="120"/>
      <c r="AA5919" s="333"/>
      <c r="AB5919" s="333"/>
      <c r="AC5919" s="333"/>
      <c r="AD5919" s="333"/>
      <c r="AE5919" s="333"/>
      <c r="AF5919" s="333"/>
      <c r="DP5919" s="120"/>
      <c r="DQ5919" s="120"/>
      <c r="DR5919" s="120"/>
    </row>
    <row r="5920" spans="6:122">
      <c r="F5920" s="120"/>
      <c r="AA5920" s="333"/>
      <c r="AB5920" s="333"/>
      <c r="AC5920" s="333"/>
      <c r="AD5920" s="333"/>
      <c r="AE5920" s="333"/>
      <c r="AF5920" s="333"/>
      <c r="DP5920" s="120"/>
      <c r="DQ5920" s="120"/>
      <c r="DR5920" s="120"/>
    </row>
    <row r="5921" spans="6:122">
      <c r="F5921" s="120"/>
      <c r="AA5921" s="333"/>
      <c r="AB5921" s="333"/>
      <c r="AC5921" s="333"/>
      <c r="AD5921" s="333"/>
      <c r="AE5921" s="333"/>
      <c r="AF5921" s="333"/>
      <c r="DP5921" s="120"/>
      <c r="DQ5921" s="120"/>
      <c r="DR5921" s="120"/>
    </row>
    <row r="5922" spans="6:122">
      <c r="F5922" s="120"/>
      <c r="AA5922" s="333"/>
      <c r="AB5922" s="333"/>
      <c r="AC5922" s="333"/>
      <c r="AD5922" s="333"/>
      <c r="AE5922" s="333"/>
      <c r="AF5922" s="333"/>
      <c r="DP5922" s="120"/>
      <c r="DQ5922" s="120"/>
      <c r="DR5922" s="120"/>
    </row>
    <row r="5923" spans="6:122">
      <c r="F5923" s="120"/>
      <c r="AA5923" s="333"/>
      <c r="AB5923" s="333"/>
      <c r="AC5923" s="333"/>
      <c r="AD5923" s="333"/>
      <c r="AE5923" s="333"/>
      <c r="AF5923" s="333"/>
      <c r="DP5923" s="120"/>
      <c r="DQ5923" s="120"/>
      <c r="DR5923" s="120"/>
    </row>
    <row r="5924" spans="6:122">
      <c r="F5924" s="120"/>
      <c r="AA5924" s="333"/>
      <c r="AB5924" s="333"/>
      <c r="AC5924" s="333"/>
      <c r="AD5924" s="333"/>
      <c r="AE5924" s="333"/>
      <c r="AF5924" s="333"/>
      <c r="DP5924" s="120"/>
      <c r="DQ5924" s="120"/>
      <c r="DR5924" s="120"/>
    </row>
    <row r="5925" spans="6:122">
      <c r="F5925" s="120"/>
      <c r="AA5925" s="333"/>
      <c r="AB5925" s="333"/>
      <c r="AC5925" s="333"/>
      <c r="AD5925" s="333"/>
      <c r="AE5925" s="333"/>
      <c r="AF5925" s="333"/>
      <c r="DP5925" s="120"/>
      <c r="DQ5925" s="120"/>
      <c r="DR5925" s="120"/>
    </row>
    <row r="5926" spans="6:122">
      <c r="F5926" s="120"/>
      <c r="AA5926" s="333"/>
      <c r="AB5926" s="333"/>
      <c r="AC5926" s="333"/>
      <c r="AD5926" s="333"/>
      <c r="AE5926" s="333"/>
      <c r="AF5926" s="333"/>
      <c r="DP5926" s="120"/>
      <c r="DQ5926" s="120"/>
      <c r="DR5926" s="120"/>
    </row>
    <row r="5927" spans="6:122">
      <c r="F5927" s="120"/>
      <c r="AA5927" s="333"/>
      <c r="AB5927" s="333"/>
      <c r="AC5927" s="333"/>
      <c r="AD5927" s="333"/>
      <c r="AE5927" s="333"/>
      <c r="AF5927" s="333"/>
      <c r="DP5927" s="120"/>
      <c r="DQ5927" s="120"/>
      <c r="DR5927" s="120"/>
    </row>
    <row r="5928" spans="6:122">
      <c r="F5928" s="120"/>
      <c r="AA5928" s="333"/>
      <c r="AB5928" s="333"/>
      <c r="AC5928" s="333"/>
      <c r="AD5928" s="333"/>
      <c r="AE5928" s="333"/>
      <c r="AF5928" s="333"/>
      <c r="DP5928" s="120"/>
      <c r="DQ5928" s="120"/>
      <c r="DR5928" s="120"/>
    </row>
    <row r="5929" spans="6:122">
      <c r="F5929" s="120"/>
      <c r="AA5929" s="333"/>
      <c r="AB5929" s="333"/>
      <c r="AC5929" s="333"/>
      <c r="AD5929" s="333"/>
      <c r="AE5929" s="333"/>
      <c r="AF5929" s="333"/>
      <c r="DP5929" s="120"/>
      <c r="DQ5929" s="120"/>
      <c r="DR5929" s="120"/>
    </row>
    <row r="5930" spans="6:122">
      <c r="F5930" s="120"/>
      <c r="AA5930" s="333"/>
      <c r="AB5930" s="333"/>
      <c r="AC5930" s="333"/>
      <c r="AD5930" s="333"/>
      <c r="AE5930" s="333"/>
      <c r="AF5930" s="333"/>
      <c r="DP5930" s="120"/>
      <c r="DQ5930" s="120"/>
      <c r="DR5930" s="120"/>
    </row>
    <row r="5931" spans="6:122">
      <c r="F5931" s="120"/>
      <c r="AA5931" s="333"/>
      <c r="AB5931" s="333"/>
      <c r="AC5931" s="333"/>
      <c r="AD5931" s="333"/>
      <c r="AE5931" s="333"/>
      <c r="AF5931" s="333"/>
      <c r="DP5931" s="120"/>
      <c r="DQ5931" s="120"/>
      <c r="DR5931" s="120"/>
    </row>
    <row r="5932" spans="6:122">
      <c r="F5932" s="120"/>
      <c r="AA5932" s="333"/>
      <c r="AB5932" s="333"/>
      <c r="AC5932" s="333"/>
      <c r="AD5932" s="333"/>
      <c r="AE5932" s="333"/>
      <c r="AF5932" s="333"/>
      <c r="DP5932" s="120"/>
      <c r="DQ5932" s="120"/>
      <c r="DR5932" s="120"/>
    </row>
    <row r="5933" spans="6:122">
      <c r="F5933" s="120"/>
      <c r="AA5933" s="333"/>
      <c r="AB5933" s="333"/>
      <c r="AC5933" s="333"/>
      <c r="AD5933" s="333"/>
      <c r="AE5933" s="333"/>
      <c r="AF5933" s="333"/>
      <c r="DP5933" s="120"/>
      <c r="DQ5933" s="120"/>
      <c r="DR5933" s="120"/>
    </row>
    <row r="5934" spans="6:122">
      <c r="F5934" s="120"/>
      <c r="AA5934" s="333"/>
      <c r="AB5934" s="333"/>
      <c r="AC5934" s="333"/>
      <c r="AD5934" s="333"/>
      <c r="AE5934" s="333"/>
      <c r="AF5934" s="333"/>
      <c r="DP5934" s="120"/>
      <c r="DQ5934" s="120"/>
      <c r="DR5934" s="120"/>
    </row>
    <row r="5935" spans="6:122">
      <c r="F5935" s="120"/>
      <c r="AA5935" s="333"/>
      <c r="AB5935" s="333"/>
      <c r="AC5935" s="333"/>
      <c r="AD5935" s="333"/>
      <c r="AE5935" s="333"/>
      <c r="AF5935" s="333"/>
      <c r="DP5935" s="120"/>
      <c r="DQ5935" s="120"/>
      <c r="DR5935" s="120"/>
    </row>
    <row r="5936" spans="6:122">
      <c r="F5936" s="120"/>
      <c r="AA5936" s="333"/>
      <c r="AB5936" s="333"/>
      <c r="AC5936" s="333"/>
      <c r="AD5936" s="333"/>
      <c r="AE5936" s="333"/>
      <c r="AF5936" s="333"/>
      <c r="DP5936" s="120"/>
      <c r="DQ5936" s="120"/>
      <c r="DR5936" s="120"/>
    </row>
    <row r="5937" spans="6:122">
      <c r="F5937" s="120"/>
      <c r="AA5937" s="333"/>
      <c r="AB5937" s="333"/>
      <c r="AC5937" s="333"/>
      <c r="AD5937" s="333"/>
      <c r="AE5937" s="333"/>
      <c r="AF5937" s="333"/>
      <c r="DP5937" s="120"/>
      <c r="DQ5937" s="120"/>
      <c r="DR5937" s="120"/>
    </row>
    <row r="5938" spans="6:122">
      <c r="F5938" s="120"/>
      <c r="AA5938" s="333"/>
      <c r="AB5938" s="333"/>
      <c r="AC5938" s="333"/>
      <c r="AD5938" s="333"/>
      <c r="AE5938" s="333"/>
      <c r="AF5938" s="333"/>
      <c r="DP5938" s="120"/>
      <c r="DQ5938" s="120"/>
      <c r="DR5938" s="120"/>
    </row>
    <row r="5939" spans="6:122">
      <c r="F5939" s="120"/>
      <c r="AA5939" s="333"/>
      <c r="AB5939" s="333"/>
      <c r="AC5939" s="333"/>
      <c r="AD5939" s="333"/>
      <c r="AE5939" s="333"/>
      <c r="AF5939" s="333"/>
      <c r="DP5939" s="120"/>
      <c r="DQ5939" s="120"/>
      <c r="DR5939" s="120"/>
    </row>
    <row r="5940" spans="6:122">
      <c r="F5940" s="120"/>
      <c r="AA5940" s="333"/>
      <c r="AB5940" s="333"/>
      <c r="AC5940" s="333"/>
      <c r="AD5940" s="333"/>
      <c r="AE5940" s="333"/>
      <c r="AF5940" s="333"/>
      <c r="DP5940" s="120"/>
      <c r="DQ5940" s="120"/>
      <c r="DR5940" s="120"/>
    </row>
    <row r="5941" spans="6:122">
      <c r="F5941" s="120"/>
      <c r="AA5941" s="333"/>
      <c r="AB5941" s="333"/>
      <c r="AC5941" s="333"/>
      <c r="AD5941" s="333"/>
      <c r="AE5941" s="333"/>
      <c r="AF5941" s="333"/>
      <c r="DP5941" s="120"/>
      <c r="DQ5941" s="120"/>
      <c r="DR5941" s="120"/>
    </row>
    <row r="5942" spans="6:122">
      <c r="F5942" s="120"/>
      <c r="AA5942" s="333"/>
      <c r="AB5942" s="333"/>
      <c r="AC5942" s="333"/>
      <c r="AD5942" s="333"/>
      <c r="AE5942" s="333"/>
      <c r="AF5942" s="333"/>
      <c r="DP5942" s="120"/>
      <c r="DQ5942" s="120"/>
      <c r="DR5942" s="120"/>
    </row>
    <row r="5943" spans="6:122">
      <c r="F5943" s="120"/>
      <c r="AA5943" s="333"/>
      <c r="AB5943" s="333"/>
      <c r="AC5943" s="333"/>
      <c r="AD5943" s="333"/>
      <c r="AE5943" s="333"/>
      <c r="AF5943" s="333"/>
      <c r="DP5943" s="120"/>
      <c r="DQ5943" s="120"/>
      <c r="DR5943" s="120"/>
    </row>
    <row r="5944" spans="6:122">
      <c r="F5944" s="120"/>
      <c r="AA5944" s="333"/>
      <c r="AB5944" s="333"/>
      <c r="AC5944" s="333"/>
      <c r="AD5944" s="333"/>
      <c r="AE5944" s="333"/>
      <c r="AF5944" s="333"/>
      <c r="DP5944" s="120"/>
      <c r="DQ5944" s="120"/>
      <c r="DR5944" s="120"/>
    </row>
    <row r="5945" spans="6:122">
      <c r="F5945" s="120"/>
      <c r="AA5945" s="333"/>
      <c r="AB5945" s="333"/>
      <c r="AC5945" s="333"/>
      <c r="AD5945" s="333"/>
      <c r="AE5945" s="333"/>
      <c r="AF5945" s="333"/>
      <c r="DP5945" s="120"/>
      <c r="DQ5945" s="120"/>
      <c r="DR5945" s="120"/>
    </row>
    <row r="5946" spans="6:122">
      <c r="F5946" s="120"/>
      <c r="AA5946" s="333"/>
      <c r="AB5946" s="333"/>
      <c r="AC5946" s="333"/>
      <c r="AD5946" s="333"/>
      <c r="AE5946" s="333"/>
      <c r="AF5946" s="333"/>
      <c r="DP5946" s="120"/>
      <c r="DQ5946" s="120"/>
      <c r="DR5946" s="120"/>
    </row>
    <row r="5947" spans="6:122">
      <c r="F5947" s="120"/>
      <c r="AA5947" s="333"/>
      <c r="AB5947" s="333"/>
      <c r="AC5947" s="333"/>
      <c r="AD5947" s="333"/>
      <c r="AE5947" s="333"/>
      <c r="AF5947" s="333"/>
      <c r="DP5947" s="120"/>
      <c r="DQ5947" s="120"/>
      <c r="DR5947" s="120"/>
    </row>
    <row r="5948" spans="6:122">
      <c r="F5948" s="120"/>
      <c r="AA5948" s="333"/>
      <c r="AB5948" s="333"/>
      <c r="AC5948" s="333"/>
      <c r="AD5948" s="333"/>
      <c r="AE5948" s="333"/>
      <c r="AF5948" s="333"/>
      <c r="DP5948" s="120"/>
      <c r="DQ5948" s="120"/>
      <c r="DR5948" s="120"/>
    </row>
    <row r="5949" spans="6:122">
      <c r="F5949" s="120"/>
      <c r="AA5949" s="333"/>
      <c r="AB5949" s="333"/>
      <c r="AC5949" s="333"/>
      <c r="AD5949" s="333"/>
      <c r="AE5949" s="333"/>
      <c r="AF5949" s="333"/>
      <c r="DP5949" s="120"/>
      <c r="DQ5949" s="120"/>
      <c r="DR5949" s="120"/>
    </row>
    <row r="5950" spans="6:122">
      <c r="F5950" s="120"/>
      <c r="AA5950" s="333"/>
      <c r="AB5950" s="333"/>
      <c r="AC5950" s="333"/>
      <c r="AD5950" s="333"/>
      <c r="AE5950" s="333"/>
      <c r="AF5950" s="333"/>
      <c r="DP5950" s="120"/>
      <c r="DQ5950" s="120"/>
      <c r="DR5950" s="120"/>
    </row>
    <row r="5951" spans="6:122">
      <c r="F5951" s="120"/>
      <c r="AA5951" s="333"/>
      <c r="AB5951" s="333"/>
      <c r="AC5951" s="333"/>
      <c r="AD5951" s="333"/>
      <c r="AE5951" s="333"/>
      <c r="AF5951" s="333"/>
      <c r="DP5951" s="120"/>
      <c r="DQ5951" s="120"/>
      <c r="DR5951" s="120"/>
    </row>
    <row r="5952" spans="6:122">
      <c r="F5952" s="120"/>
      <c r="AA5952" s="333"/>
      <c r="AB5952" s="333"/>
      <c r="AC5952" s="333"/>
      <c r="AD5952" s="333"/>
      <c r="AE5952" s="333"/>
      <c r="AF5952" s="333"/>
      <c r="DP5952" s="120"/>
      <c r="DQ5952" s="120"/>
      <c r="DR5952" s="120"/>
    </row>
    <row r="5953" spans="6:122">
      <c r="F5953" s="120"/>
      <c r="AA5953" s="333"/>
      <c r="AB5953" s="333"/>
      <c r="AC5953" s="333"/>
      <c r="AD5953" s="333"/>
      <c r="AE5953" s="333"/>
      <c r="AF5953" s="333"/>
      <c r="DP5953" s="120"/>
      <c r="DQ5953" s="120"/>
      <c r="DR5953" s="120"/>
    </row>
    <row r="5954" spans="6:122">
      <c r="F5954" s="120"/>
      <c r="AA5954" s="333"/>
      <c r="AB5954" s="333"/>
      <c r="AC5954" s="333"/>
      <c r="AD5954" s="333"/>
      <c r="AE5954" s="333"/>
      <c r="AF5954" s="333"/>
      <c r="DP5954" s="120"/>
      <c r="DQ5954" s="120"/>
      <c r="DR5954" s="120"/>
    </row>
    <row r="5955" spans="6:122">
      <c r="F5955" s="120"/>
      <c r="AA5955" s="333"/>
      <c r="AB5955" s="333"/>
      <c r="AC5955" s="333"/>
      <c r="AD5955" s="333"/>
      <c r="AE5955" s="333"/>
      <c r="AF5955" s="333"/>
      <c r="DP5955" s="120"/>
      <c r="DQ5955" s="120"/>
      <c r="DR5955" s="120"/>
    </row>
    <row r="5956" spans="6:122">
      <c r="F5956" s="120"/>
      <c r="AA5956" s="333"/>
      <c r="AB5956" s="333"/>
      <c r="AC5956" s="333"/>
      <c r="AD5956" s="333"/>
      <c r="AE5956" s="333"/>
      <c r="AF5956" s="333"/>
      <c r="DP5956" s="120"/>
      <c r="DQ5956" s="120"/>
      <c r="DR5956" s="120"/>
    </row>
    <row r="5957" spans="6:122">
      <c r="F5957" s="120"/>
      <c r="AA5957" s="333"/>
      <c r="AB5957" s="333"/>
      <c r="AC5957" s="333"/>
      <c r="AD5957" s="333"/>
      <c r="AE5957" s="333"/>
      <c r="AF5957" s="333"/>
      <c r="DP5957" s="120"/>
      <c r="DQ5957" s="120"/>
      <c r="DR5957" s="120"/>
    </row>
    <row r="5958" spans="6:122">
      <c r="F5958" s="120"/>
      <c r="AA5958" s="333"/>
      <c r="AB5958" s="333"/>
      <c r="AC5958" s="333"/>
      <c r="AD5958" s="333"/>
      <c r="AE5958" s="333"/>
      <c r="AF5958" s="333"/>
      <c r="DP5958" s="120"/>
      <c r="DQ5958" s="120"/>
      <c r="DR5958" s="120"/>
    </row>
    <row r="5959" spans="6:122">
      <c r="F5959" s="120"/>
      <c r="AA5959" s="333"/>
      <c r="AB5959" s="333"/>
      <c r="AC5959" s="333"/>
      <c r="AD5959" s="333"/>
      <c r="AE5959" s="333"/>
      <c r="AF5959" s="333"/>
      <c r="DP5959" s="120"/>
      <c r="DQ5959" s="120"/>
      <c r="DR5959" s="120"/>
    </row>
    <row r="5960" spans="6:122">
      <c r="F5960" s="120"/>
      <c r="AA5960" s="333"/>
      <c r="AB5960" s="333"/>
      <c r="AC5960" s="333"/>
      <c r="AD5960" s="333"/>
      <c r="AE5960" s="333"/>
      <c r="AF5960" s="333"/>
      <c r="DP5960" s="120"/>
      <c r="DQ5960" s="120"/>
      <c r="DR5960" s="120"/>
    </row>
    <row r="5961" spans="6:122">
      <c r="F5961" s="120"/>
      <c r="AA5961" s="333"/>
      <c r="AB5961" s="333"/>
      <c r="AC5961" s="333"/>
      <c r="AD5961" s="333"/>
      <c r="AE5961" s="333"/>
      <c r="AF5961" s="333"/>
      <c r="DP5961" s="120"/>
      <c r="DQ5961" s="120"/>
      <c r="DR5961" s="120"/>
    </row>
    <row r="5962" spans="6:122">
      <c r="F5962" s="120"/>
      <c r="AA5962" s="333"/>
      <c r="AB5962" s="333"/>
      <c r="AC5962" s="333"/>
      <c r="AD5962" s="333"/>
      <c r="AE5962" s="333"/>
      <c r="AF5962" s="333"/>
      <c r="DP5962" s="120"/>
      <c r="DQ5962" s="120"/>
      <c r="DR5962" s="120"/>
    </row>
    <row r="5963" spans="6:122">
      <c r="F5963" s="120"/>
      <c r="AA5963" s="333"/>
      <c r="AB5963" s="333"/>
      <c r="AC5963" s="333"/>
      <c r="AD5963" s="333"/>
      <c r="AE5963" s="333"/>
      <c r="AF5963" s="333"/>
      <c r="DP5963" s="120"/>
      <c r="DQ5963" s="120"/>
      <c r="DR5963" s="120"/>
    </row>
    <row r="5964" spans="6:122">
      <c r="F5964" s="120"/>
      <c r="AA5964" s="333"/>
      <c r="AB5964" s="333"/>
      <c r="AC5964" s="333"/>
      <c r="AD5964" s="333"/>
      <c r="AE5964" s="333"/>
      <c r="AF5964" s="333"/>
      <c r="DP5964" s="120"/>
      <c r="DQ5964" s="120"/>
      <c r="DR5964" s="120"/>
    </row>
    <row r="5965" spans="6:122">
      <c r="F5965" s="120"/>
      <c r="AA5965" s="333"/>
      <c r="AB5965" s="333"/>
      <c r="AC5965" s="333"/>
      <c r="AD5965" s="333"/>
      <c r="AE5965" s="333"/>
      <c r="AF5965" s="333"/>
      <c r="DP5965" s="120"/>
      <c r="DQ5965" s="120"/>
      <c r="DR5965" s="120"/>
    </row>
    <row r="5966" spans="6:122">
      <c r="F5966" s="120"/>
      <c r="AA5966" s="333"/>
      <c r="AB5966" s="333"/>
      <c r="AC5966" s="333"/>
      <c r="AD5966" s="333"/>
      <c r="AE5966" s="333"/>
      <c r="AF5966" s="333"/>
      <c r="DP5966" s="120"/>
      <c r="DQ5966" s="120"/>
      <c r="DR5966" s="120"/>
    </row>
    <row r="5967" spans="6:122">
      <c r="F5967" s="120"/>
      <c r="AA5967" s="333"/>
      <c r="AB5967" s="333"/>
      <c r="AC5967" s="333"/>
      <c r="AD5967" s="333"/>
      <c r="AE5967" s="333"/>
      <c r="AF5967" s="333"/>
      <c r="DP5967" s="120"/>
      <c r="DQ5967" s="120"/>
      <c r="DR5967" s="120"/>
    </row>
    <row r="5968" spans="6:122">
      <c r="F5968" s="120"/>
      <c r="AA5968" s="333"/>
      <c r="AB5968" s="333"/>
      <c r="AC5968" s="333"/>
      <c r="AD5968" s="333"/>
      <c r="AE5968" s="333"/>
      <c r="AF5968" s="333"/>
      <c r="DP5968" s="120"/>
      <c r="DQ5968" s="120"/>
      <c r="DR5968" s="120"/>
    </row>
    <row r="5969" spans="6:122">
      <c r="F5969" s="120"/>
      <c r="AA5969" s="333"/>
      <c r="AB5969" s="333"/>
      <c r="AC5969" s="333"/>
      <c r="AD5969" s="333"/>
      <c r="AE5969" s="333"/>
      <c r="AF5969" s="333"/>
      <c r="DP5969" s="120"/>
      <c r="DQ5969" s="120"/>
      <c r="DR5969" s="120"/>
    </row>
    <row r="5970" spans="6:122">
      <c r="F5970" s="120"/>
      <c r="AA5970" s="333"/>
      <c r="AB5970" s="333"/>
      <c r="AC5970" s="333"/>
      <c r="AD5970" s="333"/>
      <c r="AE5970" s="333"/>
      <c r="AF5970" s="333"/>
      <c r="DP5970" s="120"/>
      <c r="DQ5970" s="120"/>
      <c r="DR5970" s="120"/>
    </row>
    <row r="5971" spans="6:122">
      <c r="F5971" s="120"/>
      <c r="AA5971" s="333"/>
      <c r="AB5971" s="333"/>
      <c r="AC5971" s="333"/>
      <c r="AD5971" s="333"/>
      <c r="AE5971" s="333"/>
      <c r="AF5971" s="333"/>
      <c r="DP5971" s="120"/>
      <c r="DQ5971" s="120"/>
      <c r="DR5971" s="120"/>
    </row>
    <row r="5972" spans="6:122">
      <c r="F5972" s="120"/>
      <c r="AA5972" s="333"/>
      <c r="AB5972" s="333"/>
      <c r="AC5972" s="333"/>
      <c r="AD5972" s="333"/>
      <c r="AE5972" s="333"/>
      <c r="AF5972" s="333"/>
      <c r="DP5972" s="120"/>
      <c r="DQ5972" s="120"/>
      <c r="DR5972" s="120"/>
    </row>
    <row r="5973" spans="6:122">
      <c r="F5973" s="120"/>
      <c r="AA5973" s="333"/>
      <c r="AB5973" s="333"/>
      <c r="AC5973" s="333"/>
      <c r="AD5973" s="333"/>
      <c r="AE5973" s="333"/>
      <c r="AF5973" s="333"/>
      <c r="DP5973" s="120"/>
      <c r="DQ5973" s="120"/>
      <c r="DR5973" s="120"/>
    </row>
    <row r="5974" spans="6:122">
      <c r="F5974" s="120"/>
      <c r="AA5974" s="333"/>
      <c r="AB5974" s="333"/>
      <c r="AC5974" s="333"/>
      <c r="AD5974" s="333"/>
      <c r="AE5974" s="333"/>
      <c r="AF5974" s="333"/>
      <c r="DP5974" s="120"/>
      <c r="DQ5974" s="120"/>
      <c r="DR5974" s="120"/>
    </row>
    <row r="5975" spans="6:122">
      <c r="F5975" s="120"/>
      <c r="AA5975" s="333"/>
      <c r="AB5975" s="333"/>
      <c r="AC5975" s="333"/>
      <c r="AD5975" s="333"/>
      <c r="AE5975" s="333"/>
      <c r="AF5975" s="333"/>
      <c r="DP5975" s="120"/>
      <c r="DQ5975" s="120"/>
      <c r="DR5975" s="120"/>
    </row>
    <row r="5976" spans="6:122">
      <c r="F5976" s="120"/>
      <c r="AA5976" s="333"/>
      <c r="AB5976" s="333"/>
      <c r="AC5976" s="333"/>
      <c r="AD5976" s="333"/>
      <c r="AE5976" s="333"/>
      <c r="AF5976" s="333"/>
      <c r="DP5976" s="120"/>
      <c r="DQ5976" s="120"/>
      <c r="DR5976" s="120"/>
    </row>
    <row r="5977" spans="6:122">
      <c r="F5977" s="120"/>
      <c r="AA5977" s="333"/>
      <c r="AB5977" s="333"/>
      <c r="AC5977" s="333"/>
      <c r="AD5977" s="333"/>
      <c r="AE5977" s="333"/>
      <c r="AF5977" s="333"/>
      <c r="DP5977" s="120"/>
      <c r="DQ5977" s="120"/>
      <c r="DR5977" s="120"/>
    </row>
    <row r="5978" spans="6:122">
      <c r="F5978" s="120"/>
      <c r="AA5978" s="333"/>
      <c r="AB5978" s="333"/>
      <c r="AC5978" s="333"/>
      <c r="AD5978" s="333"/>
      <c r="AE5978" s="333"/>
      <c r="AF5978" s="333"/>
      <c r="DP5978" s="120"/>
      <c r="DQ5978" s="120"/>
      <c r="DR5978" s="120"/>
    </row>
    <row r="5979" spans="6:122">
      <c r="F5979" s="120"/>
      <c r="AA5979" s="333"/>
      <c r="AB5979" s="333"/>
      <c r="AC5979" s="333"/>
      <c r="AD5979" s="333"/>
      <c r="AE5979" s="333"/>
      <c r="AF5979" s="333"/>
      <c r="DP5979" s="120"/>
      <c r="DQ5979" s="120"/>
      <c r="DR5979" s="120"/>
    </row>
    <row r="5980" spans="6:122">
      <c r="F5980" s="120"/>
      <c r="AA5980" s="333"/>
      <c r="AB5980" s="333"/>
      <c r="AC5980" s="333"/>
      <c r="AD5980" s="333"/>
      <c r="AE5980" s="333"/>
      <c r="AF5980" s="333"/>
      <c r="DP5980" s="120"/>
      <c r="DQ5980" s="120"/>
      <c r="DR5980" s="120"/>
    </row>
    <row r="5981" spans="6:122">
      <c r="F5981" s="120"/>
      <c r="AA5981" s="333"/>
      <c r="AB5981" s="333"/>
      <c r="AC5981" s="333"/>
      <c r="AD5981" s="333"/>
      <c r="AE5981" s="333"/>
      <c r="AF5981" s="333"/>
      <c r="DP5981" s="120"/>
      <c r="DQ5981" s="120"/>
      <c r="DR5981" s="120"/>
    </row>
    <row r="5982" spans="6:122">
      <c r="F5982" s="120"/>
      <c r="AA5982" s="333"/>
      <c r="AB5982" s="333"/>
      <c r="AC5982" s="333"/>
      <c r="AD5982" s="333"/>
      <c r="AE5982" s="333"/>
      <c r="AF5982" s="333"/>
      <c r="DP5982" s="120"/>
      <c r="DQ5982" s="120"/>
      <c r="DR5982" s="120"/>
    </row>
    <row r="5983" spans="6:122">
      <c r="F5983" s="120"/>
      <c r="AA5983" s="333"/>
      <c r="AB5983" s="333"/>
      <c r="AC5983" s="333"/>
      <c r="AD5983" s="333"/>
      <c r="AE5983" s="333"/>
      <c r="AF5983" s="333"/>
      <c r="DP5983" s="120"/>
      <c r="DQ5983" s="120"/>
      <c r="DR5983" s="120"/>
    </row>
    <row r="5984" spans="6:122">
      <c r="F5984" s="120"/>
      <c r="AA5984" s="333"/>
      <c r="AB5984" s="333"/>
      <c r="AC5984" s="333"/>
      <c r="AD5984" s="333"/>
      <c r="AE5984" s="333"/>
      <c r="AF5984" s="333"/>
      <c r="DP5984" s="120"/>
      <c r="DQ5984" s="120"/>
      <c r="DR5984" s="120"/>
    </row>
    <row r="5985" spans="6:122">
      <c r="F5985" s="120"/>
      <c r="AA5985" s="333"/>
      <c r="AB5985" s="333"/>
      <c r="AC5985" s="333"/>
      <c r="AD5985" s="333"/>
      <c r="AE5985" s="333"/>
      <c r="AF5985" s="333"/>
      <c r="DP5985" s="120"/>
      <c r="DQ5985" s="120"/>
      <c r="DR5985" s="120"/>
    </row>
    <row r="5986" spans="6:122">
      <c r="F5986" s="120"/>
      <c r="AA5986" s="333"/>
      <c r="AB5986" s="333"/>
      <c r="AC5986" s="333"/>
      <c r="AD5986" s="333"/>
      <c r="AE5986" s="333"/>
      <c r="AF5986" s="333"/>
      <c r="DP5986" s="120"/>
      <c r="DQ5986" s="120"/>
      <c r="DR5986" s="120"/>
    </row>
    <row r="5987" spans="6:122">
      <c r="F5987" s="120"/>
      <c r="AA5987" s="333"/>
      <c r="AB5987" s="333"/>
      <c r="AC5987" s="333"/>
      <c r="AD5987" s="333"/>
      <c r="AE5987" s="333"/>
      <c r="AF5987" s="333"/>
      <c r="DP5987" s="120"/>
      <c r="DQ5987" s="120"/>
      <c r="DR5987" s="120"/>
    </row>
    <row r="5988" spans="6:122">
      <c r="F5988" s="120"/>
      <c r="AA5988" s="333"/>
      <c r="AB5988" s="333"/>
      <c r="AC5988" s="333"/>
      <c r="AD5988" s="333"/>
      <c r="AE5988" s="333"/>
      <c r="AF5988" s="333"/>
      <c r="DP5988" s="120"/>
      <c r="DQ5988" s="120"/>
      <c r="DR5988" s="120"/>
    </row>
    <row r="5989" spans="6:122">
      <c r="F5989" s="120"/>
      <c r="AA5989" s="333"/>
      <c r="AB5989" s="333"/>
      <c r="AC5989" s="333"/>
      <c r="AD5989" s="333"/>
      <c r="AE5989" s="333"/>
      <c r="AF5989" s="333"/>
      <c r="DP5989" s="120"/>
      <c r="DQ5989" s="120"/>
      <c r="DR5989" s="120"/>
    </row>
    <row r="5990" spans="6:122">
      <c r="F5990" s="120"/>
      <c r="AA5990" s="333"/>
      <c r="AB5990" s="333"/>
      <c r="AC5990" s="333"/>
      <c r="AD5990" s="333"/>
      <c r="AE5990" s="333"/>
      <c r="AF5990" s="333"/>
      <c r="DP5990" s="120"/>
      <c r="DQ5990" s="120"/>
      <c r="DR5990" s="120"/>
    </row>
    <row r="5991" spans="6:122">
      <c r="F5991" s="120"/>
      <c r="AA5991" s="333"/>
      <c r="AB5991" s="333"/>
      <c r="AC5991" s="333"/>
      <c r="AD5991" s="333"/>
      <c r="AE5991" s="333"/>
      <c r="AF5991" s="333"/>
      <c r="DP5991" s="120"/>
      <c r="DQ5991" s="120"/>
      <c r="DR5991" s="120"/>
    </row>
    <row r="5992" spans="6:122">
      <c r="F5992" s="120"/>
      <c r="AA5992" s="333"/>
      <c r="AB5992" s="333"/>
      <c r="AC5992" s="333"/>
      <c r="AD5992" s="333"/>
      <c r="AE5992" s="333"/>
      <c r="AF5992" s="333"/>
      <c r="DP5992" s="120"/>
      <c r="DQ5992" s="120"/>
      <c r="DR5992" s="120"/>
    </row>
    <row r="5993" spans="6:122">
      <c r="F5993" s="120"/>
      <c r="AA5993" s="333"/>
      <c r="AB5993" s="333"/>
      <c r="AC5993" s="333"/>
      <c r="AD5993" s="333"/>
      <c r="AE5993" s="333"/>
      <c r="AF5993" s="333"/>
      <c r="DP5993" s="120"/>
      <c r="DQ5993" s="120"/>
      <c r="DR5993" s="120"/>
    </row>
    <row r="5994" spans="6:122">
      <c r="F5994" s="120"/>
      <c r="AA5994" s="333"/>
      <c r="AB5994" s="333"/>
      <c r="AC5994" s="333"/>
      <c r="AD5994" s="333"/>
      <c r="AE5994" s="333"/>
      <c r="AF5994" s="333"/>
      <c r="DP5994" s="120"/>
      <c r="DQ5994" s="120"/>
      <c r="DR5994" s="120"/>
    </row>
    <row r="5995" spans="6:122">
      <c r="F5995" s="120"/>
      <c r="AA5995" s="333"/>
      <c r="AB5995" s="333"/>
      <c r="AC5995" s="333"/>
      <c r="AD5995" s="333"/>
      <c r="AE5995" s="333"/>
      <c r="AF5995" s="333"/>
      <c r="DP5995" s="120"/>
      <c r="DQ5995" s="120"/>
      <c r="DR5995" s="120"/>
    </row>
    <row r="5996" spans="6:122">
      <c r="F5996" s="120"/>
      <c r="AA5996" s="333"/>
      <c r="AB5996" s="333"/>
      <c r="AC5996" s="333"/>
      <c r="AD5996" s="333"/>
      <c r="AE5996" s="333"/>
      <c r="AF5996" s="333"/>
      <c r="DP5996" s="120"/>
      <c r="DQ5996" s="120"/>
      <c r="DR5996" s="120"/>
    </row>
    <row r="5997" spans="6:122">
      <c r="F5997" s="120"/>
      <c r="AA5997" s="333"/>
      <c r="AB5997" s="333"/>
      <c r="AC5997" s="333"/>
      <c r="AD5997" s="333"/>
      <c r="AE5997" s="333"/>
      <c r="AF5997" s="333"/>
      <c r="DP5997" s="120"/>
      <c r="DQ5997" s="120"/>
      <c r="DR5997" s="120"/>
    </row>
    <row r="5998" spans="6:122">
      <c r="F5998" s="120"/>
      <c r="AA5998" s="333"/>
      <c r="AB5998" s="333"/>
      <c r="AC5998" s="333"/>
      <c r="AD5998" s="333"/>
      <c r="AE5998" s="333"/>
      <c r="AF5998" s="333"/>
      <c r="DP5998" s="120"/>
      <c r="DQ5998" s="120"/>
      <c r="DR5998" s="120"/>
    </row>
    <row r="5999" spans="6:122">
      <c r="F5999" s="120"/>
      <c r="AA5999" s="333"/>
      <c r="AB5999" s="333"/>
      <c r="AC5999" s="333"/>
      <c r="AD5999" s="333"/>
      <c r="AE5999" s="333"/>
      <c r="AF5999" s="333"/>
      <c r="DP5999" s="120"/>
      <c r="DQ5999" s="120"/>
      <c r="DR5999" s="120"/>
    </row>
    <row r="6000" spans="6:122">
      <c r="F6000" s="120"/>
      <c r="AA6000" s="333"/>
      <c r="AB6000" s="333"/>
      <c r="AC6000" s="333"/>
      <c r="AD6000" s="333"/>
      <c r="AE6000" s="333"/>
      <c r="AF6000" s="333"/>
      <c r="DP6000" s="120"/>
      <c r="DQ6000" s="120"/>
      <c r="DR6000" s="120"/>
    </row>
    <row r="6001" spans="6:122">
      <c r="F6001" s="120"/>
      <c r="AA6001" s="333"/>
      <c r="AB6001" s="333"/>
      <c r="AC6001" s="333"/>
      <c r="AD6001" s="333"/>
      <c r="AE6001" s="333"/>
      <c r="AF6001" s="333"/>
      <c r="DP6001" s="120"/>
      <c r="DQ6001" s="120"/>
      <c r="DR6001" s="120"/>
    </row>
    <row r="6002" spans="6:122">
      <c r="F6002" s="120"/>
      <c r="AA6002" s="333"/>
      <c r="AB6002" s="333"/>
      <c r="AC6002" s="333"/>
      <c r="AD6002" s="333"/>
      <c r="AE6002" s="333"/>
      <c r="AF6002" s="333"/>
      <c r="DP6002" s="120"/>
      <c r="DQ6002" s="120"/>
      <c r="DR6002" s="120"/>
    </row>
    <row r="6003" spans="6:122">
      <c r="F6003" s="120"/>
      <c r="AA6003" s="333"/>
      <c r="AB6003" s="333"/>
      <c r="AC6003" s="333"/>
      <c r="AD6003" s="333"/>
      <c r="AE6003" s="333"/>
      <c r="AF6003" s="333"/>
      <c r="DP6003" s="120"/>
      <c r="DQ6003" s="120"/>
      <c r="DR6003" s="120"/>
    </row>
    <row r="6004" spans="6:122">
      <c r="F6004" s="120"/>
      <c r="AA6004" s="333"/>
      <c r="AB6004" s="333"/>
      <c r="AC6004" s="333"/>
      <c r="AD6004" s="333"/>
      <c r="AE6004" s="333"/>
      <c r="AF6004" s="333"/>
      <c r="DP6004" s="120"/>
      <c r="DQ6004" s="120"/>
      <c r="DR6004" s="120"/>
    </row>
    <row r="6005" spans="6:122">
      <c r="F6005" s="120"/>
      <c r="AA6005" s="333"/>
      <c r="AB6005" s="333"/>
      <c r="AC6005" s="333"/>
      <c r="AD6005" s="333"/>
      <c r="AE6005" s="333"/>
      <c r="AF6005" s="333"/>
      <c r="DP6005" s="120"/>
      <c r="DQ6005" s="120"/>
      <c r="DR6005" s="120"/>
    </row>
    <row r="6006" spans="6:122">
      <c r="F6006" s="120"/>
      <c r="AA6006" s="333"/>
      <c r="AB6006" s="333"/>
      <c r="AC6006" s="333"/>
      <c r="AD6006" s="333"/>
      <c r="AE6006" s="333"/>
      <c r="AF6006" s="333"/>
      <c r="DP6006" s="120"/>
      <c r="DQ6006" s="120"/>
      <c r="DR6006" s="120"/>
    </row>
    <row r="6007" spans="6:122">
      <c r="F6007" s="120"/>
      <c r="AA6007" s="333"/>
      <c r="AB6007" s="333"/>
      <c r="AC6007" s="333"/>
      <c r="AD6007" s="333"/>
      <c r="AE6007" s="333"/>
      <c r="AF6007" s="333"/>
      <c r="DP6007" s="120"/>
      <c r="DQ6007" s="120"/>
      <c r="DR6007" s="120"/>
    </row>
    <row r="6008" spans="6:122">
      <c r="F6008" s="120"/>
      <c r="AA6008" s="333"/>
      <c r="AB6008" s="333"/>
      <c r="AC6008" s="333"/>
      <c r="AD6008" s="333"/>
      <c r="AE6008" s="333"/>
      <c r="AF6008" s="333"/>
      <c r="DP6008" s="120"/>
      <c r="DQ6008" s="120"/>
      <c r="DR6008" s="120"/>
    </row>
    <row r="6009" spans="6:122">
      <c r="F6009" s="120"/>
      <c r="AA6009" s="333"/>
      <c r="AB6009" s="333"/>
      <c r="AC6009" s="333"/>
      <c r="AD6009" s="333"/>
      <c r="AE6009" s="333"/>
      <c r="AF6009" s="333"/>
      <c r="DP6009" s="120"/>
      <c r="DQ6009" s="120"/>
      <c r="DR6009" s="120"/>
    </row>
    <row r="6010" spans="6:122">
      <c r="F6010" s="120"/>
      <c r="AA6010" s="333"/>
      <c r="AB6010" s="333"/>
      <c r="AC6010" s="333"/>
      <c r="AD6010" s="333"/>
      <c r="AE6010" s="333"/>
      <c r="AF6010" s="333"/>
      <c r="DP6010" s="120"/>
      <c r="DQ6010" s="120"/>
      <c r="DR6010" s="120"/>
    </row>
    <row r="6011" spans="6:122">
      <c r="F6011" s="120"/>
      <c r="AA6011" s="333"/>
      <c r="AB6011" s="333"/>
      <c r="AC6011" s="333"/>
      <c r="AD6011" s="333"/>
      <c r="AE6011" s="333"/>
      <c r="AF6011" s="333"/>
      <c r="DP6011" s="120"/>
      <c r="DQ6011" s="120"/>
      <c r="DR6011" s="120"/>
    </row>
    <row r="6012" spans="6:122">
      <c r="F6012" s="120"/>
      <c r="AA6012" s="333"/>
      <c r="AB6012" s="333"/>
      <c r="AC6012" s="333"/>
      <c r="AD6012" s="333"/>
      <c r="AE6012" s="333"/>
      <c r="AF6012" s="333"/>
      <c r="DP6012" s="120"/>
      <c r="DQ6012" s="120"/>
      <c r="DR6012" s="120"/>
    </row>
    <row r="6013" spans="6:122">
      <c r="F6013" s="120"/>
      <c r="AA6013" s="333"/>
      <c r="AB6013" s="333"/>
      <c r="AC6013" s="333"/>
      <c r="AD6013" s="333"/>
      <c r="AE6013" s="333"/>
      <c r="AF6013" s="333"/>
      <c r="DP6013" s="120"/>
      <c r="DQ6013" s="120"/>
      <c r="DR6013" s="120"/>
    </row>
    <row r="6014" spans="6:122">
      <c r="F6014" s="120"/>
      <c r="AA6014" s="333"/>
      <c r="AB6014" s="333"/>
      <c r="AC6014" s="333"/>
      <c r="AD6014" s="333"/>
      <c r="AE6014" s="333"/>
      <c r="AF6014" s="333"/>
      <c r="DP6014" s="120"/>
      <c r="DQ6014" s="120"/>
      <c r="DR6014" s="120"/>
    </row>
    <row r="6015" spans="6:122">
      <c r="F6015" s="120"/>
      <c r="AA6015" s="333"/>
      <c r="AB6015" s="333"/>
      <c r="AC6015" s="333"/>
      <c r="AD6015" s="333"/>
      <c r="AE6015" s="333"/>
      <c r="AF6015" s="333"/>
      <c r="DP6015" s="120"/>
      <c r="DQ6015" s="120"/>
      <c r="DR6015" s="120"/>
    </row>
    <row r="6016" spans="6:122">
      <c r="F6016" s="120"/>
      <c r="AA6016" s="333"/>
      <c r="AB6016" s="333"/>
      <c r="AC6016" s="333"/>
      <c r="AD6016" s="333"/>
      <c r="AE6016" s="333"/>
      <c r="AF6016" s="333"/>
      <c r="DP6016" s="120"/>
      <c r="DQ6016" s="120"/>
      <c r="DR6016" s="120"/>
    </row>
    <row r="6017" spans="6:122">
      <c r="F6017" s="120"/>
      <c r="AA6017" s="333"/>
      <c r="AB6017" s="333"/>
      <c r="AC6017" s="333"/>
      <c r="AD6017" s="333"/>
      <c r="AE6017" s="333"/>
      <c r="AF6017" s="333"/>
      <c r="DP6017" s="120"/>
      <c r="DQ6017" s="120"/>
      <c r="DR6017" s="120"/>
    </row>
    <row r="6018" spans="6:122">
      <c r="F6018" s="120"/>
      <c r="AA6018" s="333"/>
      <c r="AB6018" s="333"/>
      <c r="AC6018" s="333"/>
      <c r="AD6018" s="333"/>
      <c r="AE6018" s="333"/>
      <c r="AF6018" s="333"/>
      <c r="DP6018" s="120"/>
      <c r="DQ6018" s="120"/>
      <c r="DR6018" s="120"/>
    </row>
    <row r="6019" spans="6:122">
      <c r="F6019" s="120"/>
      <c r="AA6019" s="333"/>
      <c r="AB6019" s="333"/>
      <c r="AC6019" s="333"/>
      <c r="AD6019" s="333"/>
      <c r="AE6019" s="333"/>
      <c r="AF6019" s="333"/>
      <c r="DP6019" s="120"/>
      <c r="DQ6019" s="120"/>
      <c r="DR6019" s="120"/>
    </row>
    <row r="6020" spans="6:122">
      <c r="F6020" s="120"/>
      <c r="AA6020" s="333"/>
      <c r="AB6020" s="333"/>
      <c r="AC6020" s="333"/>
      <c r="AD6020" s="333"/>
      <c r="AE6020" s="333"/>
      <c r="AF6020" s="333"/>
      <c r="DP6020" s="120"/>
      <c r="DQ6020" s="120"/>
      <c r="DR6020" s="120"/>
    </row>
    <row r="6021" spans="6:122">
      <c r="F6021" s="120"/>
      <c r="AA6021" s="333"/>
      <c r="AB6021" s="333"/>
      <c r="AC6021" s="333"/>
      <c r="AD6021" s="333"/>
      <c r="AE6021" s="333"/>
      <c r="AF6021" s="333"/>
      <c r="DP6021" s="120"/>
      <c r="DQ6021" s="120"/>
      <c r="DR6021" s="120"/>
    </row>
    <row r="6022" spans="6:122">
      <c r="F6022" s="120"/>
      <c r="AA6022" s="333"/>
      <c r="AB6022" s="333"/>
      <c r="AC6022" s="333"/>
      <c r="AD6022" s="333"/>
      <c r="AE6022" s="333"/>
      <c r="AF6022" s="333"/>
      <c r="DP6022" s="120"/>
      <c r="DQ6022" s="120"/>
      <c r="DR6022" s="120"/>
    </row>
    <row r="6023" spans="6:122">
      <c r="F6023" s="120"/>
      <c r="AA6023" s="333"/>
      <c r="AB6023" s="333"/>
      <c r="AC6023" s="333"/>
      <c r="AD6023" s="333"/>
      <c r="AE6023" s="333"/>
      <c r="AF6023" s="333"/>
      <c r="DP6023" s="120"/>
      <c r="DQ6023" s="120"/>
      <c r="DR6023" s="120"/>
    </row>
    <row r="6024" spans="6:122">
      <c r="F6024" s="120"/>
      <c r="AA6024" s="333"/>
      <c r="AB6024" s="333"/>
      <c r="AC6024" s="333"/>
      <c r="AD6024" s="333"/>
      <c r="AE6024" s="333"/>
      <c r="AF6024" s="333"/>
      <c r="DP6024" s="120"/>
      <c r="DQ6024" s="120"/>
      <c r="DR6024" s="120"/>
    </row>
    <row r="6025" spans="6:122">
      <c r="F6025" s="120"/>
      <c r="AA6025" s="333"/>
      <c r="AB6025" s="333"/>
      <c r="AC6025" s="333"/>
      <c r="AD6025" s="333"/>
      <c r="AE6025" s="333"/>
      <c r="AF6025" s="333"/>
      <c r="DP6025" s="120"/>
      <c r="DQ6025" s="120"/>
      <c r="DR6025" s="120"/>
    </row>
    <row r="6026" spans="6:122">
      <c r="F6026" s="120"/>
      <c r="AA6026" s="333"/>
      <c r="AB6026" s="333"/>
      <c r="AC6026" s="333"/>
      <c r="AD6026" s="333"/>
      <c r="AE6026" s="333"/>
      <c r="AF6026" s="333"/>
      <c r="DP6026" s="120"/>
      <c r="DQ6026" s="120"/>
      <c r="DR6026" s="120"/>
    </row>
    <row r="6027" spans="6:122">
      <c r="F6027" s="120"/>
      <c r="AA6027" s="333"/>
      <c r="AB6027" s="333"/>
      <c r="AC6027" s="333"/>
      <c r="AD6027" s="333"/>
      <c r="AE6027" s="333"/>
      <c r="AF6027" s="333"/>
      <c r="DP6027" s="120"/>
      <c r="DQ6027" s="120"/>
      <c r="DR6027" s="120"/>
    </row>
    <row r="6028" spans="6:122">
      <c r="F6028" s="120"/>
      <c r="AA6028" s="333"/>
      <c r="AB6028" s="333"/>
      <c r="AC6028" s="333"/>
      <c r="AD6028" s="333"/>
      <c r="AE6028" s="333"/>
      <c r="AF6028" s="333"/>
      <c r="DP6028" s="120"/>
      <c r="DQ6028" s="120"/>
      <c r="DR6028" s="120"/>
    </row>
    <row r="6029" spans="6:122">
      <c r="F6029" s="120"/>
      <c r="AA6029" s="333"/>
      <c r="AB6029" s="333"/>
      <c r="AC6029" s="333"/>
      <c r="AD6029" s="333"/>
      <c r="AE6029" s="333"/>
      <c r="AF6029" s="333"/>
      <c r="DP6029" s="120"/>
      <c r="DQ6029" s="120"/>
      <c r="DR6029" s="120"/>
    </row>
    <row r="6030" spans="6:122">
      <c r="F6030" s="120"/>
      <c r="AA6030" s="333"/>
      <c r="AB6030" s="333"/>
      <c r="AC6030" s="333"/>
      <c r="AD6030" s="333"/>
      <c r="AE6030" s="333"/>
      <c r="AF6030" s="333"/>
      <c r="DP6030" s="120"/>
      <c r="DQ6030" s="120"/>
      <c r="DR6030" s="120"/>
    </row>
    <row r="6031" spans="6:122">
      <c r="F6031" s="120"/>
      <c r="AA6031" s="333"/>
      <c r="AB6031" s="333"/>
      <c r="AC6031" s="333"/>
      <c r="AD6031" s="333"/>
      <c r="AE6031" s="333"/>
      <c r="AF6031" s="333"/>
      <c r="DP6031" s="120"/>
      <c r="DQ6031" s="120"/>
      <c r="DR6031" s="120"/>
    </row>
    <row r="6032" spans="6:122">
      <c r="F6032" s="120"/>
      <c r="AA6032" s="333"/>
      <c r="AB6032" s="333"/>
      <c r="AC6032" s="333"/>
      <c r="AD6032" s="333"/>
      <c r="AE6032" s="333"/>
      <c r="AF6032" s="333"/>
      <c r="DP6032" s="120"/>
      <c r="DQ6032" s="120"/>
      <c r="DR6032" s="120"/>
    </row>
    <row r="6033" spans="6:122">
      <c r="F6033" s="120"/>
      <c r="AA6033" s="333"/>
      <c r="AB6033" s="333"/>
      <c r="AC6033" s="333"/>
      <c r="AD6033" s="333"/>
      <c r="AE6033" s="333"/>
      <c r="AF6033" s="333"/>
      <c r="DP6033" s="120"/>
      <c r="DQ6033" s="120"/>
      <c r="DR6033" s="120"/>
    </row>
    <row r="6034" spans="6:122">
      <c r="F6034" s="120"/>
      <c r="AA6034" s="333"/>
      <c r="AB6034" s="333"/>
      <c r="AC6034" s="333"/>
      <c r="AD6034" s="333"/>
      <c r="AE6034" s="333"/>
      <c r="AF6034" s="333"/>
      <c r="DP6034" s="120"/>
      <c r="DQ6034" s="120"/>
      <c r="DR6034" s="120"/>
    </row>
    <row r="6035" spans="6:122">
      <c r="F6035" s="120"/>
      <c r="AA6035" s="333"/>
      <c r="AB6035" s="333"/>
      <c r="AC6035" s="333"/>
      <c r="AD6035" s="333"/>
      <c r="AE6035" s="333"/>
      <c r="AF6035" s="333"/>
      <c r="DP6035" s="120"/>
      <c r="DQ6035" s="120"/>
      <c r="DR6035" s="120"/>
    </row>
    <row r="6036" spans="6:122">
      <c r="F6036" s="120"/>
      <c r="AA6036" s="333"/>
      <c r="AB6036" s="333"/>
      <c r="AC6036" s="333"/>
      <c r="AD6036" s="333"/>
      <c r="AE6036" s="333"/>
      <c r="AF6036" s="333"/>
      <c r="DP6036" s="120"/>
      <c r="DQ6036" s="120"/>
      <c r="DR6036" s="120"/>
    </row>
    <row r="6037" spans="6:122">
      <c r="F6037" s="120"/>
      <c r="AA6037" s="333"/>
      <c r="AB6037" s="333"/>
      <c r="AC6037" s="333"/>
      <c r="AD6037" s="333"/>
      <c r="AE6037" s="333"/>
      <c r="AF6037" s="333"/>
      <c r="DP6037" s="120"/>
      <c r="DQ6037" s="120"/>
      <c r="DR6037" s="120"/>
    </row>
    <row r="6038" spans="6:122">
      <c r="F6038" s="120"/>
      <c r="AA6038" s="333"/>
      <c r="AB6038" s="333"/>
      <c r="AC6038" s="333"/>
      <c r="AD6038" s="333"/>
      <c r="AE6038" s="333"/>
      <c r="AF6038" s="333"/>
      <c r="DP6038" s="120"/>
      <c r="DQ6038" s="120"/>
      <c r="DR6038" s="120"/>
    </row>
    <row r="6039" spans="6:122">
      <c r="F6039" s="120"/>
      <c r="AA6039" s="333"/>
      <c r="AB6039" s="333"/>
      <c r="AC6039" s="333"/>
      <c r="AD6039" s="333"/>
      <c r="AE6039" s="333"/>
      <c r="AF6039" s="333"/>
      <c r="DP6039" s="120"/>
      <c r="DQ6039" s="120"/>
      <c r="DR6039" s="120"/>
    </row>
    <row r="6040" spans="6:122">
      <c r="F6040" s="120"/>
      <c r="AA6040" s="333"/>
      <c r="AB6040" s="333"/>
      <c r="AC6040" s="333"/>
      <c r="AD6040" s="333"/>
      <c r="AE6040" s="333"/>
      <c r="AF6040" s="333"/>
      <c r="DP6040" s="120"/>
      <c r="DQ6040" s="120"/>
      <c r="DR6040" s="120"/>
    </row>
    <row r="6041" spans="6:122">
      <c r="F6041" s="120"/>
      <c r="AA6041" s="333"/>
      <c r="AB6041" s="333"/>
      <c r="AC6041" s="333"/>
      <c r="AD6041" s="333"/>
      <c r="AE6041" s="333"/>
      <c r="AF6041" s="333"/>
      <c r="DP6041" s="120"/>
      <c r="DQ6041" s="120"/>
      <c r="DR6041" s="120"/>
    </row>
    <row r="6042" spans="6:122">
      <c r="F6042" s="120"/>
      <c r="AA6042" s="333"/>
      <c r="AB6042" s="333"/>
      <c r="AC6042" s="333"/>
      <c r="AD6042" s="333"/>
      <c r="AE6042" s="333"/>
      <c r="AF6042" s="333"/>
      <c r="DP6042" s="120"/>
      <c r="DQ6042" s="120"/>
      <c r="DR6042" s="120"/>
    </row>
    <row r="6043" spans="6:122">
      <c r="F6043" s="120"/>
      <c r="AA6043" s="333"/>
      <c r="AB6043" s="333"/>
      <c r="AC6043" s="333"/>
      <c r="AD6043" s="333"/>
      <c r="AE6043" s="333"/>
      <c r="AF6043" s="333"/>
      <c r="DP6043" s="120"/>
      <c r="DQ6043" s="120"/>
      <c r="DR6043" s="120"/>
    </row>
    <row r="6044" spans="6:122">
      <c r="F6044" s="120"/>
      <c r="AA6044" s="333"/>
      <c r="AB6044" s="333"/>
      <c r="AC6044" s="333"/>
      <c r="AD6044" s="333"/>
      <c r="AE6044" s="333"/>
      <c r="AF6044" s="333"/>
      <c r="DP6044" s="120"/>
      <c r="DQ6044" s="120"/>
      <c r="DR6044" s="120"/>
    </row>
    <row r="6045" spans="6:122">
      <c r="F6045" s="120"/>
      <c r="AA6045" s="333"/>
      <c r="AB6045" s="333"/>
      <c r="AC6045" s="333"/>
      <c r="AD6045" s="333"/>
      <c r="AE6045" s="333"/>
      <c r="AF6045" s="333"/>
      <c r="DP6045" s="120"/>
      <c r="DQ6045" s="120"/>
      <c r="DR6045" s="120"/>
    </row>
    <row r="6046" spans="6:122">
      <c r="F6046" s="120"/>
      <c r="AA6046" s="333"/>
      <c r="AB6046" s="333"/>
      <c r="AC6046" s="333"/>
      <c r="AD6046" s="333"/>
      <c r="AE6046" s="333"/>
      <c r="AF6046" s="333"/>
      <c r="DP6046" s="120"/>
      <c r="DQ6046" s="120"/>
      <c r="DR6046" s="120"/>
    </row>
    <row r="6047" spans="6:122">
      <c r="F6047" s="120"/>
      <c r="AA6047" s="333"/>
      <c r="AB6047" s="333"/>
      <c r="AC6047" s="333"/>
      <c r="AD6047" s="333"/>
      <c r="AE6047" s="333"/>
      <c r="AF6047" s="333"/>
      <c r="DP6047" s="120"/>
      <c r="DQ6047" s="120"/>
      <c r="DR6047" s="120"/>
    </row>
    <row r="6048" spans="6:122">
      <c r="F6048" s="120"/>
      <c r="AA6048" s="333"/>
      <c r="AB6048" s="333"/>
      <c r="AC6048" s="333"/>
      <c r="AD6048" s="333"/>
      <c r="AE6048" s="333"/>
      <c r="AF6048" s="333"/>
      <c r="DP6048" s="120"/>
      <c r="DQ6048" s="120"/>
      <c r="DR6048" s="120"/>
    </row>
    <row r="6049" spans="6:122">
      <c r="F6049" s="120"/>
      <c r="AA6049" s="333"/>
      <c r="AB6049" s="333"/>
      <c r="AC6049" s="333"/>
      <c r="AD6049" s="333"/>
      <c r="AE6049" s="333"/>
      <c r="AF6049" s="333"/>
      <c r="DP6049" s="120"/>
      <c r="DQ6049" s="120"/>
      <c r="DR6049" s="120"/>
    </row>
    <row r="6050" spans="6:122">
      <c r="F6050" s="120"/>
      <c r="AA6050" s="333"/>
      <c r="AB6050" s="333"/>
      <c r="AC6050" s="333"/>
      <c r="AD6050" s="333"/>
      <c r="AE6050" s="333"/>
      <c r="AF6050" s="333"/>
      <c r="DP6050" s="120"/>
      <c r="DQ6050" s="120"/>
      <c r="DR6050" s="120"/>
    </row>
    <row r="6051" spans="6:122">
      <c r="F6051" s="120"/>
      <c r="AA6051" s="333"/>
      <c r="AB6051" s="333"/>
      <c r="AC6051" s="333"/>
      <c r="AD6051" s="333"/>
      <c r="AE6051" s="333"/>
      <c r="AF6051" s="333"/>
      <c r="DP6051" s="120"/>
      <c r="DQ6051" s="120"/>
      <c r="DR6051" s="120"/>
    </row>
    <row r="6052" spans="6:122">
      <c r="F6052" s="120"/>
      <c r="AA6052" s="333"/>
      <c r="AB6052" s="333"/>
      <c r="AC6052" s="333"/>
      <c r="AD6052" s="333"/>
      <c r="AE6052" s="333"/>
      <c r="AF6052" s="333"/>
      <c r="DP6052" s="120"/>
      <c r="DQ6052" s="120"/>
      <c r="DR6052" s="120"/>
    </row>
    <row r="6053" spans="6:122">
      <c r="F6053" s="120"/>
      <c r="AA6053" s="333"/>
      <c r="AB6053" s="333"/>
      <c r="AC6053" s="333"/>
      <c r="AD6053" s="333"/>
      <c r="AE6053" s="333"/>
      <c r="AF6053" s="333"/>
      <c r="DP6053" s="120"/>
      <c r="DQ6053" s="120"/>
      <c r="DR6053" s="120"/>
    </row>
    <row r="6054" spans="6:122">
      <c r="F6054" s="120"/>
      <c r="AA6054" s="333"/>
      <c r="AB6054" s="333"/>
      <c r="AC6054" s="333"/>
      <c r="AD6054" s="333"/>
      <c r="AE6054" s="333"/>
      <c r="AF6054" s="333"/>
      <c r="DP6054" s="120"/>
      <c r="DQ6054" s="120"/>
      <c r="DR6054" s="120"/>
    </row>
    <row r="6055" spans="6:122">
      <c r="F6055" s="120"/>
      <c r="AA6055" s="333"/>
      <c r="AB6055" s="333"/>
      <c r="AC6055" s="333"/>
      <c r="AD6055" s="333"/>
      <c r="AE6055" s="333"/>
      <c r="AF6055" s="333"/>
      <c r="DP6055" s="120"/>
      <c r="DQ6055" s="120"/>
      <c r="DR6055" s="120"/>
    </row>
    <row r="6056" spans="6:122">
      <c r="F6056" s="120"/>
      <c r="AA6056" s="333"/>
      <c r="AB6056" s="333"/>
      <c r="AC6056" s="333"/>
      <c r="AD6056" s="333"/>
      <c r="AE6056" s="333"/>
      <c r="AF6056" s="333"/>
      <c r="DP6056" s="120"/>
      <c r="DQ6056" s="120"/>
      <c r="DR6056" s="120"/>
    </row>
    <row r="6057" spans="6:122">
      <c r="F6057" s="120"/>
      <c r="AA6057" s="333"/>
      <c r="AB6057" s="333"/>
      <c r="AC6057" s="333"/>
      <c r="AD6057" s="333"/>
      <c r="AE6057" s="333"/>
      <c r="AF6057" s="333"/>
      <c r="DP6057" s="120"/>
      <c r="DQ6057" s="120"/>
      <c r="DR6057" s="120"/>
    </row>
    <row r="6058" spans="6:122">
      <c r="F6058" s="120"/>
      <c r="AA6058" s="333"/>
      <c r="AB6058" s="333"/>
      <c r="AC6058" s="333"/>
      <c r="AD6058" s="333"/>
      <c r="AE6058" s="333"/>
      <c r="AF6058" s="333"/>
      <c r="DP6058" s="120"/>
      <c r="DQ6058" s="120"/>
      <c r="DR6058" s="120"/>
    </row>
    <row r="6059" spans="6:122">
      <c r="F6059" s="120"/>
      <c r="AA6059" s="333"/>
      <c r="AB6059" s="333"/>
      <c r="AC6059" s="333"/>
      <c r="AD6059" s="333"/>
      <c r="AE6059" s="333"/>
      <c r="AF6059" s="333"/>
      <c r="DP6059" s="120"/>
      <c r="DQ6059" s="120"/>
      <c r="DR6059" s="120"/>
    </row>
    <row r="6060" spans="6:122">
      <c r="F6060" s="120"/>
      <c r="AA6060" s="333"/>
      <c r="AB6060" s="333"/>
      <c r="AC6060" s="333"/>
      <c r="AD6060" s="333"/>
      <c r="AE6060" s="333"/>
      <c r="AF6060" s="333"/>
      <c r="DP6060" s="120"/>
      <c r="DQ6060" s="120"/>
      <c r="DR6060" s="120"/>
    </row>
    <row r="6061" spans="6:122">
      <c r="F6061" s="120"/>
      <c r="AA6061" s="333"/>
      <c r="AB6061" s="333"/>
      <c r="AC6061" s="333"/>
      <c r="AD6061" s="333"/>
      <c r="AE6061" s="333"/>
      <c r="AF6061" s="333"/>
      <c r="DP6061" s="120"/>
      <c r="DQ6061" s="120"/>
      <c r="DR6061" s="120"/>
    </row>
    <row r="6062" spans="6:122">
      <c r="F6062" s="120"/>
      <c r="AA6062" s="333"/>
      <c r="AB6062" s="333"/>
      <c r="AC6062" s="333"/>
      <c r="AD6062" s="333"/>
      <c r="AE6062" s="333"/>
      <c r="AF6062" s="333"/>
      <c r="DP6062" s="120"/>
      <c r="DQ6062" s="120"/>
      <c r="DR6062" s="120"/>
    </row>
    <row r="6063" spans="6:122">
      <c r="F6063" s="120"/>
      <c r="AA6063" s="333"/>
      <c r="AB6063" s="333"/>
      <c r="AC6063" s="333"/>
      <c r="AD6063" s="333"/>
      <c r="AE6063" s="333"/>
      <c r="AF6063" s="333"/>
      <c r="DP6063" s="120"/>
      <c r="DQ6063" s="120"/>
      <c r="DR6063" s="120"/>
    </row>
    <row r="6064" spans="6:122">
      <c r="F6064" s="120"/>
      <c r="AA6064" s="333"/>
      <c r="AB6064" s="333"/>
      <c r="AC6064" s="333"/>
      <c r="AD6064" s="333"/>
      <c r="AE6064" s="333"/>
      <c r="AF6064" s="333"/>
      <c r="DP6064" s="120"/>
      <c r="DQ6064" s="120"/>
      <c r="DR6064" s="120"/>
    </row>
    <row r="6065" spans="6:122">
      <c r="F6065" s="120"/>
      <c r="AA6065" s="333"/>
      <c r="AB6065" s="333"/>
      <c r="AC6065" s="333"/>
      <c r="AD6065" s="333"/>
      <c r="AE6065" s="333"/>
      <c r="AF6065" s="333"/>
      <c r="DP6065" s="120"/>
      <c r="DQ6065" s="120"/>
      <c r="DR6065" s="120"/>
    </row>
    <row r="6066" spans="6:122">
      <c r="F6066" s="120"/>
      <c r="AA6066" s="333"/>
      <c r="AB6066" s="333"/>
      <c r="AC6066" s="333"/>
      <c r="AD6066" s="333"/>
      <c r="AE6066" s="333"/>
      <c r="AF6066" s="333"/>
      <c r="DP6066" s="120"/>
      <c r="DQ6066" s="120"/>
      <c r="DR6066" s="120"/>
    </row>
    <row r="6067" spans="6:122">
      <c r="F6067" s="120"/>
      <c r="AA6067" s="333"/>
      <c r="AB6067" s="333"/>
      <c r="AC6067" s="333"/>
      <c r="AD6067" s="333"/>
      <c r="AE6067" s="333"/>
      <c r="AF6067" s="333"/>
      <c r="DP6067" s="120"/>
      <c r="DQ6067" s="120"/>
      <c r="DR6067" s="120"/>
    </row>
    <row r="6068" spans="6:122">
      <c r="F6068" s="120"/>
      <c r="AA6068" s="333"/>
      <c r="AB6068" s="333"/>
      <c r="AC6068" s="333"/>
      <c r="AD6068" s="333"/>
      <c r="AE6068" s="333"/>
      <c r="AF6068" s="333"/>
      <c r="DP6068" s="120"/>
      <c r="DQ6068" s="120"/>
      <c r="DR6068" s="120"/>
    </row>
    <row r="6069" spans="6:122">
      <c r="F6069" s="120"/>
      <c r="AA6069" s="333"/>
      <c r="AB6069" s="333"/>
      <c r="AC6069" s="333"/>
      <c r="AD6069" s="333"/>
      <c r="AE6069" s="333"/>
      <c r="AF6069" s="333"/>
      <c r="DP6069" s="120"/>
      <c r="DQ6069" s="120"/>
      <c r="DR6069" s="120"/>
    </row>
    <row r="6070" spans="6:122">
      <c r="F6070" s="120"/>
      <c r="AA6070" s="333"/>
      <c r="AB6070" s="333"/>
      <c r="AC6070" s="333"/>
      <c r="AD6070" s="333"/>
      <c r="AE6070" s="333"/>
      <c r="AF6070" s="333"/>
      <c r="DP6070" s="120"/>
      <c r="DQ6070" s="120"/>
      <c r="DR6070" s="120"/>
    </row>
    <row r="6071" spans="6:122">
      <c r="F6071" s="120"/>
      <c r="AA6071" s="333"/>
      <c r="AB6071" s="333"/>
      <c r="AC6071" s="333"/>
      <c r="AD6071" s="333"/>
      <c r="AE6071" s="333"/>
      <c r="AF6071" s="333"/>
      <c r="DP6071" s="120"/>
      <c r="DQ6071" s="120"/>
      <c r="DR6071" s="120"/>
    </row>
    <row r="6072" spans="6:122">
      <c r="F6072" s="120"/>
      <c r="AA6072" s="333"/>
      <c r="AB6072" s="333"/>
      <c r="AC6072" s="333"/>
      <c r="AD6072" s="333"/>
      <c r="AE6072" s="333"/>
      <c r="AF6072" s="333"/>
      <c r="DP6072" s="120"/>
      <c r="DQ6072" s="120"/>
      <c r="DR6072" s="120"/>
    </row>
    <row r="6073" spans="6:122">
      <c r="F6073" s="120"/>
      <c r="AA6073" s="333"/>
      <c r="AB6073" s="333"/>
      <c r="AC6073" s="333"/>
      <c r="AD6073" s="333"/>
      <c r="AE6073" s="333"/>
      <c r="AF6073" s="333"/>
      <c r="DP6073" s="120"/>
      <c r="DQ6073" s="120"/>
      <c r="DR6073" s="120"/>
    </row>
    <row r="6074" spans="6:122">
      <c r="F6074" s="120"/>
      <c r="AA6074" s="333"/>
      <c r="AB6074" s="333"/>
      <c r="AC6074" s="333"/>
      <c r="AD6074" s="333"/>
      <c r="AE6074" s="333"/>
      <c r="AF6074" s="333"/>
      <c r="DP6074" s="120"/>
      <c r="DQ6074" s="120"/>
      <c r="DR6074" s="120"/>
    </row>
    <row r="6075" spans="6:122">
      <c r="F6075" s="120"/>
      <c r="AA6075" s="333"/>
      <c r="AB6075" s="333"/>
      <c r="AC6075" s="333"/>
      <c r="AD6075" s="333"/>
      <c r="AE6075" s="333"/>
      <c r="AF6075" s="333"/>
      <c r="DP6075" s="120"/>
      <c r="DQ6075" s="120"/>
      <c r="DR6075" s="120"/>
    </row>
    <row r="6076" spans="6:122">
      <c r="F6076" s="120"/>
      <c r="AA6076" s="333"/>
      <c r="AB6076" s="333"/>
      <c r="AC6076" s="333"/>
      <c r="AD6076" s="333"/>
      <c r="AE6076" s="333"/>
      <c r="AF6076" s="333"/>
      <c r="DP6076" s="120"/>
      <c r="DQ6076" s="120"/>
      <c r="DR6076" s="120"/>
    </row>
    <row r="6077" spans="6:122">
      <c r="F6077" s="120"/>
      <c r="AA6077" s="333"/>
      <c r="AB6077" s="333"/>
      <c r="AC6077" s="333"/>
      <c r="AD6077" s="333"/>
      <c r="AE6077" s="333"/>
      <c r="AF6077" s="333"/>
      <c r="DP6077" s="120"/>
      <c r="DQ6077" s="120"/>
      <c r="DR6077" s="120"/>
    </row>
    <row r="6078" spans="6:122">
      <c r="F6078" s="120"/>
      <c r="AA6078" s="333"/>
      <c r="AB6078" s="333"/>
      <c r="AC6078" s="333"/>
      <c r="AD6078" s="333"/>
      <c r="AE6078" s="333"/>
      <c r="AF6078" s="333"/>
      <c r="DP6078" s="120"/>
      <c r="DQ6078" s="120"/>
      <c r="DR6078" s="120"/>
    </row>
    <row r="6079" spans="6:122">
      <c r="F6079" s="120"/>
      <c r="AA6079" s="333"/>
      <c r="AB6079" s="333"/>
      <c r="AC6079" s="333"/>
      <c r="AD6079" s="333"/>
      <c r="AE6079" s="333"/>
      <c r="AF6079" s="333"/>
      <c r="DP6079" s="120"/>
      <c r="DQ6079" s="120"/>
      <c r="DR6079" s="120"/>
    </row>
    <row r="6080" spans="6:122">
      <c r="F6080" s="120"/>
      <c r="AA6080" s="333"/>
      <c r="AB6080" s="333"/>
      <c r="AC6080" s="333"/>
      <c r="AD6080" s="333"/>
      <c r="AE6080" s="333"/>
      <c r="AF6080" s="333"/>
      <c r="DP6080" s="120"/>
      <c r="DQ6080" s="120"/>
      <c r="DR6080" s="120"/>
    </row>
    <row r="6081" spans="6:122">
      <c r="F6081" s="120"/>
      <c r="AA6081" s="333"/>
      <c r="AB6081" s="333"/>
      <c r="AC6081" s="333"/>
      <c r="AD6081" s="333"/>
      <c r="AE6081" s="333"/>
      <c r="AF6081" s="333"/>
      <c r="DP6081" s="120"/>
      <c r="DQ6081" s="120"/>
      <c r="DR6081" s="120"/>
    </row>
    <row r="6082" spans="6:122">
      <c r="F6082" s="120"/>
      <c r="AA6082" s="333"/>
      <c r="AB6082" s="333"/>
      <c r="AC6082" s="333"/>
      <c r="AD6082" s="333"/>
      <c r="AE6082" s="333"/>
      <c r="AF6082" s="333"/>
      <c r="DP6082" s="120"/>
      <c r="DQ6082" s="120"/>
      <c r="DR6082" s="120"/>
    </row>
    <row r="6083" spans="6:122">
      <c r="F6083" s="120"/>
      <c r="AA6083" s="333"/>
      <c r="AB6083" s="333"/>
      <c r="AC6083" s="333"/>
      <c r="AD6083" s="333"/>
      <c r="AE6083" s="333"/>
      <c r="AF6083" s="333"/>
      <c r="DP6083" s="120"/>
      <c r="DQ6083" s="120"/>
      <c r="DR6083" s="120"/>
    </row>
    <row r="6084" spans="6:122">
      <c r="F6084" s="120"/>
      <c r="AA6084" s="333"/>
      <c r="AB6084" s="333"/>
      <c r="AC6084" s="333"/>
      <c r="AD6084" s="333"/>
      <c r="AE6084" s="333"/>
      <c r="AF6084" s="333"/>
      <c r="DP6084" s="120"/>
      <c r="DQ6084" s="120"/>
      <c r="DR6084" s="120"/>
    </row>
    <row r="6085" spans="6:122">
      <c r="F6085" s="120"/>
      <c r="AA6085" s="333"/>
      <c r="AB6085" s="333"/>
      <c r="AC6085" s="333"/>
      <c r="AD6085" s="333"/>
      <c r="AE6085" s="333"/>
      <c r="AF6085" s="333"/>
      <c r="DP6085" s="120"/>
      <c r="DQ6085" s="120"/>
      <c r="DR6085" s="120"/>
    </row>
    <row r="6086" spans="6:122">
      <c r="F6086" s="120"/>
      <c r="AA6086" s="333"/>
      <c r="AB6086" s="333"/>
      <c r="AC6086" s="333"/>
      <c r="AD6086" s="333"/>
      <c r="AE6086" s="333"/>
      <c r="AF6086" s="333"/>
      <c r="DP6086" s="120"/>
      <c r="DQ6086" s="120"/>
      <c r="DR6086" s="120"/>
    </row>
    <row r="6087" spans="6:122">
      <c r="F6087" s="120"/>
      <c r="AA6087" s="333"/>
      <c r="AB6087" s="333"/>
      <c r="AC6087" s="333"/>
      <c r="AD6087" s="333"/>
      <c r="AE6087" s="333"/>
      <c r="AF6087" s="333"/>
      <c r="DP6087" s="120"/>
      <c r="DQ6087" s="120"/>
      <c r="DR6087" s="120"/>
    </row>
    <row r="6088" spans="6:122">
      <c r="F6088" s="120"/>
      <c r="AA6088" s="333"/>
      <c r="AB6088" s="333"/>
      <c r="AC6088" s="333"/>
      <c r="AD6088" s="333"/>
      <c r="AE6088" s="333"/>
      <c r="AF6088" s="333"/>
      <c r="DP6088" s="120"/>
      <c r="DQ6088" s="120"/>
      <c r="DR6088" s="120"/>
    </row>
    <row r="6089" spans="6:122">
      <c r="F6089" s="120"/>
      <c r="AA6089" s="333"/>
      <c r="AB6089" s="333"/>
      <c r="AC6089" s="333"/>
      <c r="AD6089" s="333"/>
      <c r="AE6089" s="333"/>
      <c r="AF6089" s="333"/>
      <c r="DP6089" s="120"/>
      <c r="DQ6089" s="120"/>
      <c r="DR6089" s="120"/>
    </row>
    <row r="6090" spans="6:122">
      <c r="F6090" s="120"/>
      <c r="AA6090" s="333"/>
      <c r="AB6090" s="333"/>
      <c r="AC6090" s="333"/>
      <c r="AD6090" s="333"/>
      <c r="AE6090" s="333"/>
      <c r="AF6090" s="333"/>
      <c r="DP6090" s="120"/>
      <c r="DQ6090" s="120"/>
      <c r="DR6090" s="120"/>
    </row>
    <row r="6091" spans="6:122">
      <c r="F6091" s="120"/>
      <c r="AA6091" s="333"/>
      <c r="AB6091" s="333"/>
      <c r="AC6091" s="333"/>
      <c r="AD6091" s="333"/>
      <c r="AE6091" s="333"/>
      <c r="AF6091" s="333"/>
      <c r="DP6091" s="120"/>
      <c r="DQ6091" s="120"/>
      <c r="DR6091" s="120"/>
    </row>
    <row r="6092" spans="6:122">
      <c r="F6092" s="120"/>
      <c r="AA6092" s="333"/>
      <c r="AB6092" s="333"/>
      <c r="AC6092" s="333"/>
      <c r="AD6092" s="333"/>
      <c r="AE6092" s="333"/>
      <c r="AF6092" s="333"/>
      <c r="DP6092" s="120"/>
      <c r="DQ6092" s="120"/>
      <c r="DR6092" s="120"/>
    </row>
    <row r="6093" spans="6:122">
      <c r="F6093" s="120"/>
      <c r="AA6093" s="333"/>
      <c r="AB6093" s="333"/>
      <c r="AC6093" s="333"/>
      <c r="AD6093" s="333"/>
      <c r="AE6093" s="333"/>
      <c r="AF6093" s="333"/>
      <c r="DP6093" s="120"/>
      <c r="DQ6093" s="120"/>
      <c r="DR6093" s="120"/>
    </row>
    <row r="6094" spans="6:122">
      <c r="F6094" s="120"/>
      <c r="AA6094" s="333"/>
      <c r="AB6094" s="333"/>
      <c r="AC6094" s="333"/>
      <c r="AD6094" s="333"/>
      <c r="AE6094" s="333"/>
      <c r="AF6094" s="333"/>
      <c r="DP6094" s="120"/>
      <c r="DQ6094" s="120"/>
      <c r="DR6094" s="120"/>
    </row>
    <row r="6095" spans="6:122">
      <c r="F6095" s="120"/>
      <c r="AA6095" s="333"/>
      <c r="AB6095" s="333"/>
      <c r="AC6095" s="333"/>
      <c r="AD6095" s="333"/>
      <c r="AE6095" s="333"/>
      <c r="AF6095" s="333"/>
      <c r="DP6095" s="120"/>
      <c r="DQ6095" s="120"/>
      <c r="DR6095" s="120"/>
    </row>
    <row r="6096" spans="6:122">
      <c r="F6096" s="120"/>
      <c r="AA6096" s="333"/>
      <c r="AB6096" s="333"/>
      <c r="AC6096" s="333"/>
      <c r="AD6096" s="333"/>
      <c r="AE6096" s="333"/>
      <c r="AF6096" s="333"/>
      <c r="DP6096" s="120"/>
      <c r="DQ6096" s="120"/>
      <c r="DR6096" s="120"/>
    </row>
    <row r="6097" spans="6:122">
      <c r="F6097" s="120"/>
      <c r="AA6097" s="333"/>
      <c r="AB6097" s="333"/>
      <c r="AC6097" s="333"/>
      <c r="AD6097" s="333"/>
      <c r="AE6097" s="333"/>
      <c r="AF6097" s="333"/>
      <c r="DP6097" s="120"/>
      <c r="DQ6097" s="120"/>
      <c r="DR6097" s="120"/>
    </row>
    <row r="6098" spans="6:122">
      <c r="F6098" s="120"/>
      <c r="AA6098" s="333"/>
      <c r="AB6098" s="333"/>
      <c r="AC6098" s="333"/>
      <c r="AD6098" s="333"/>
      <c r="AE6098" s="333"/>
      <c r="AF6098" s="333"/>
      <c r="DP6098" s="120"/>
      <c r="DQ6098" s="120"/>
      <c r="DR6098" s="120"/>
    </row>
    <row r="6099" spans="6:122">
      <c r="F6099" s="120"/>
      <c r="AA6099" s="333"/>
      <c r="AB6099" s="333"/>
      <c r="AC6099" s="333"/>
      <c r="AD6099" s="333"/>
      <c r="AE6099" s="333"/>
      <c r="AF6099" s="333"/>
      <c r="DP6099" s="120"/>
      <c r="DQ6099" s="120"/>
      <c r="DR6099" s="120"/>
    </row>
    <row r="6100" spans="6:122">
      <c r="F6100" s="120"/>
      <c r="AA6100" s="333"/>
      <c r="AB6100" s="333"/>
      <c r="AC6100" s="333"/>
      <c r="AD6100" s="333"/>
      <c r="AE6100" s="333"/>
      <c r="AF6100" s="333"/>
      <c r="DP6100" s="120"/>
      <c r="DQ6100" s="120"/>
      <c r="DR6100" s="120"/>
    </row>
    <row r="6101" spans="6:122">
      <c r="AA6101" s="333"/>
      <c r="AB6101" s="333"/>
      <c r="AC6101" s="333"/>
      <c r="AD6101" s="333"/>
      <c r="AE6101" s="333"/>
      <c r="AF6101" s="333"/>
      <c r="DP6101" s="120"/>
      <c r="DQ6101" s="120"/>
      <c r="DR6101" s="120"/>
    </row>
    <row r="6102" spans="6:122">
      <c r="AA6102" s="333"/>
      <c r="AB6102" s="333"/>
      <c r="AC6102" s="333"/>
      <c r="AD6102" s="333"/>
      <c r="AE6102" s="333"/>
      <c r="AF6102" s="333"/>
      <c r="DP6102" s="120"/>
      <c r="DQ6102" s="120"/>
      <c r="DR6102" s="120"/>
    </row>
  </sheetData>
  <autoFilter ref="A8:QU526"/>
  <mergeCells count="90">
    <mergeCell ref="FK7:FK8"/>
    <mergeCell ref="FO7:FO8"/>
    <mergeCell ref="C540:D540"/>
    <mergeCell ref="EJ7:EJ8"/>
    <mergeCell ref="EK7:EK8"/>
    <mergeCell ref="EL7:EL8"/>
    <mergeCell ref="EM7:EM8"/>
    <mergeCell ref="EO7:ER7"/>
    <mergeCell ref="EU7:FB7"/>
    <mergeCell ref="FL7:FN7"/>
    <mergeCell ref="C537:D537"/>
    <mergeCell ref="C539:D539"/>
    <mergeCell ref="EN7:EN8"/>
    <mergeCell ref="ES7:ES8"/>
    <mergeCell ref="ET7:ET8"/>
    <mergeCell ref="FC7:FC8"/>
    <mergeCell ref="FI7:FI8"/>
    <mergeCell ref="FJ7:FJ8"/>
    <mergeCell ref="CY7:DB7"/>
    <mergeCell ref="DC7:DD7"/>
    <mergeCell ref="DE7:DH7"/>
    <mergeCell ref="DI7:DL7"/>
    <mergeCell ref="DT7:EH7"/>
    <mergeCell ref="FD7:FD8"/>
    <mergeCell ref="FE7:FE8"/>
    <mergeCell ref="FF7:FF8"/>
    <mergeCell ref="FG7:FG8"/>
    <mergeCell ref="FH7:FH8"/>
    <mergeCell ref="CE7:CH7"/>
    <mergeCell ref="CI7:CL7"/>
    <mergeCell ref="CM7:CP7"/>
    <mergeCell ref="CQ7:CT7"/>
    <mergeCell ref="CU7:CX7"/>
    <mergeCell ref="BO7:BR7"/>
    <mergeCell ref="BS7:BV7"/>
    <mergeCell ref="BW7:BX7"/>
    <mergeCell ref="BY7:CB7"/>
    <mergeCell ref="CC7:CD7"/>
    <mergeCell ref="AW7:AZ7"/>
    <mergeCell ref="BA7:BD7"/>
    <mergeCell ref="BE7:BF7"/>
    <mergeCell ref="BG7:BJ7"/>
    <mergeCell ref="BK7:BN7"/>
    <mergeCell ref="CY6:DB6"/>
    <mergeCell ref="DC6:DD6"/>
    <mergeCell ref="DE6:DH6"/>
    <mergeCell ref="DI6:DL6"/>
    <mergeCell ref="A7:F7"/>
    <mergeCell ref="G7:J7"/>
    <mergeCell ref="K7:N7"/>
    <mergeCell ref="O7:R7"/>
    <mergeCell ref="S7:V7"/>
    <mergeCell ref="W7:Z7"/>
    <mergeCell ref="AA7:AD7"/>
    <mergeCell ref="AE7:AF7"/>
    <mergeCell ref="AG7:AJ7"/>
    <mergeCell ref="AK7:AN7"/>
    <mergeCell ref="AO7:AR7"/>
    <mergeCell ref="AS7:AV7"/>
    <mergeCell ref="CE6:CH6"/>
    <mergeCell ref="CI6:CL6"/>
    <mergeCell ref="CM6:CP6"/>
    <mergeCell ref="CQ6:CT6"/>
    <mergeCell ref="CU6:CX6"/>
    <mergeCell ref="BO6:BR6"/>
    <mergeCell ref="BS6:BV6"/>
    <mergeCell ref="BW6:BX6"/>
    <mergeCell ref="BY6:CB6"/>
    <mergeCell ref="CC6:CD6"/>
    <mergeCell ref="AW6:AZ6"/>
    <mergeCell ref="BA6:BD6"/>
    <mergeCell ref="BE6:BF6"/>
    <mergeCell ref="BG6:BJ6"/>
    <mergeCell ref="BK6:BN6"/>
    <mergeCell ref="A2:EH2"/>
    <mergeCell ref="A4:EH4"/>
    <mergeCell ref="A5:F5"/>
    <mergeCell ref="G5:EH5"/>
    <mergeCell ref="A6:E6"/>
    <mergeCell ref="G6:J6"/>
    <mergeCell ref="K6:N6"/>
    <mergeCell ref="O6:R6"/>
    <mergeCell ref="S6:V6"/>
    <mergeCell ref="W6:Z6"/>
    <mergeCell ref="AA6:AD6"/>
    <mergeCell ref="AE6:AF6"/>
    <mergeCell ref="AG6:AJ6"/>
    <mergeCell ref="AK6:AN6"/>
    <mergeCell ref="AO6:AR6"/>
    <mergeCell ref="AS6:AV6"/>
  </mergeCells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6"/>
  <sheetViews>
    <sheetView topLeftCell="A15" workbookViewId="0">
      <selection activeCell="D29" sqref="D29"/>
    </sheetView>
  </sheetViews>
  <sheetFormatPr defaultColWidth="9" defaultRowHeight="15"/>
  <cols>
    <col min="2" max="3" width="23.58203125" customWidth="1"/>
    <col min="4" max="4" width="15.75" customWidth="1"/>
    <col min="5" max="5" width="21.08203125" customWidth="1"/>
    <col min="6" max="6" width="9.25" customWidth="1"/>
    <col min="8" max="8" width="16.5" customWidth="1"/>
    <col min="9" max="9" width="16.25" customWidth="1"/>
    <col min="10" max="10" width="16.75" customWidth="1"/>
    <col min="11" max="11" width="16.33203125" customWidth="1"/>
    <col min="12" max="12" width="15.75" customWidth="1"/>
    <col min="13" max="13" width="16.08203125" customWidth="1"/>
    <col min="14" max="14" width="15.75" customWidth="1"/>
    <col min="15" max="15" width="13.75" customWidth="1"/>
    <col min="16" max="16" width="14.58203125" customWidth="1"/>
    <col min="17" max="17" width="18.25" customWidth="1"/>
    <col min="18" max="18" width="15.83203125" customWidth="1"/>
    <col min="19" max="19" width="14.25" customWidth="1"/>
    <col min="20" max="20" width="17.25" customWidth="1"/>
  </cols>
  <sheetData>
    <row r="1" spans="1:20" ht="17.5">
      <c r="A1" s="758" t="s">
        <v>750</v>
      </c>
      <c r="B1" s="758"/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292"/>
      <c r="S1" s="292"/>
      <c r="T1" s="292"/>
    </row>
    <row r="2" spans="1:20">
      <c r="A2" s="292"/>
      <c r="B2" s="292" t="s">
        <v>92</v>
      </c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292"/>
      <c r="R2" s="292"/>
      <c r="S2" s="292"/>
      <c r="T2" s="292"/>
    </row>
    <row r="3" spans="1:20">
      <c r="A3" s="292"/>
      <c r="B3" s="292"/>
      <c r="C3" s="292"/>
      <c r="D3" s="292"/>
      <c r="E3" s="292"/>
      <c r="F3" s="292"/>
      <c r="G3" s="292"/>
      <c r="H3" s="292"/>
      <c r="I3" s="292"/>
      <c r="J3" s="292"/>
      <c r="K3" s="292"/>
      <c r="L3" s="292"/>
      <c r="M3" s="292"/>
      <c r="N3" s="292"/>
      <c r="O3" s="292"/>
      <c r="P3" s="292"/>
      <c r="Q3" s="292"/>
      <c r="R3" s="292"/>
      <c r="S3" s="292"/>
      <c r="T3" s="292"/>
    </row>
    <row r="4" spans="1:20" ht="15.75" customHeight="1">
      <c r="A4" s="292"/>
      <c r="B4" s="292"/>
      <c r="C4" s="292"/>
      <c r="D4" s="292"/>
      <c r="E4" s="292"/>
      <c r="F4" s="292"/>
      <c r="G4" s="292"/>
      <c r="H4" s="292"/>
      <c r="I4" s="292"/>
      <c r="J4" s="759" t="s">
        <v>93</v>
      </c>
      <c r="K4" s="759"/>
      <c r="L4" s="329"/>
      <c r="M4" s="329"/>
      <c r="N4" s="760" t="s">
        <v>94</v>
      </c>
      <c r="O4" s="761"/>
      <c r="P4" s="761"/>
      <c r="Q4" s="762"/>
      <c r="R4" s="292"/>
      <c r="S4" s="292"/>
      <c r="T4" s="292"/>
    </row>
    <row r="5" spans="1:20" ht="15.75" customHeight="1">
      <c r="A5" s="771" t="s">
        <v>95</v>
      </c>
      <c r="B5" s="771" t="s">
        <v>96</v>
      </c>
      <c r="C5" s="293"/>
      <c r="D5" s="293"/>
      <c r="E5" s="771" t="s">
        <v>97</v>
      </c>
      <c r="F5" s="293"/>
      <c r="G5" s="769" t="s">
        <v>98</v>
      </c>
      <c r="H5" s="769" t="s">
        <v>99</v>
      </c>
      <c r="I5" s="769" t="s">
        <v>100</v>
      </c>
      <c r="J5" s="769" t="s">
        <v>101</v>
      </c>
      <c r="K5" s="769" t="s">
        <v>102</v>
      </c>
      <c r="L5" s="769" t="s">
        <v>103</v>
      </c>
      <c r="M5" s="769" t="s">
        <v>29</v>
      </c>
      <c r="N5" s="769" t="s">
        <v>104</v>
      </c>
      <c r="O5" s="769" t="s">
        <v>59</v>
      </c>
      <c r="P5" s="769" t="s">
        <v>105</v>
      </c>
      <c r="Q5" s="769" t="s">
        <v>106</v>
      </c>
      <c r="R5" s="778" t="s">
        <v>31</v>
      </c>
      <c r="S5" s="779"/>
      <c r="T5" s="769" t="s">
        <v>107</v>
      </c>
    </row>
    <row r="6" spans="1:20" ht="121.5" customHeight="1">
      <c r="A6" s="772"/>
      <c r="B6" s="772"/>
      <c r="C6" s="294"/>
      <c r="D6" s="294" t="s">
        <v>109</v>
      </c>
      <c r="E6" s="772"/>
      <c r="F6" s="294" t="s">
        <v>110</v>
      </c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80"/>
      <c r="S6" s="781"/>
      <c r="T6" s="770"/>
    </row>
    <row r="7" spans="1:20" ht="15" customHeight="1">
      <c r="A7" s="295"/>
      <c r="B7" s="296"/>
      <c r="C7" s="296"/>
      <c r="D7" s="295"/>
      <c r="E7" s="297" t="s">
        <v>111</v>
      </c>
      <c r="F7" s="297"/>
      <c r="G7" s="298" t="s">
        <v>111</v>
      </c>
      <c r="H7" s="298" t="s">
        <v>111</v>
      </c>
      <c r="I7" s="298" t="s">
        <v>111</v>
      </c>
      <c r="J7" s="298" t="s">
        <v>111</v>
      </c>
      <c r="K7" s="298" t="s">
        <v>111</v>
      </c>
      <c r="L7" s="298" t="s">
        <v>111</v>
      </c>
      <c r="M7" s="298" t="s">
        <v>111</v>
      </c>
      <c r="N7" s="298" t="s">
        <v>111</v>
      </c>
      <c r="O7" s="298" t="s">
        <v>111</v>
      </c>
      <c r="P7" s="298" t="s">
        <v>111</v>
      </c>
      <c r="Q7" s="298" t="s">
        <v>111</v>
      </c>
      <c r="R7" s="298" t="s">
        <v>111</v>
      </c>
      <c r="S7" s="298" t="s">
        <v>112</v>
      </c>
      <c r="T7" s="298" t="s">
        <v>113</v>
      </c>
    </row>
    <row r="8" spans="1:20">
      <c r="A8" s="299">
        <v>1</v>
      </c>
      <c r="B8" s="300" t="s">
        <v>751</v>
      </c>
      <c r="C8" s="301" t="s">
        <v>752</v>
      </c>
      <c r="D8" s="302">
        <f t="shared" ref="D8:D14" si="0">E8/26</f>
        <v>76923.076923076922</v>
      </c>
      <c r="E8" s="303">
        <v>2000000</v>
      </c>
      <c r="F8" s="304">
        <v>26</v>
      </c>
      <c r="G8" s="305">
        <v>0</v>
      </c>
      <c r="H8" s="305">
        <f>D8*F8+G8</f>
        <v>2000000</v>
      </c>
      <c r="I8" s="305">
        <f>H8-K8</f>
        <v>1800000</v>
      </c>
      <c r="J8" s="305">
        <f t="shared" ref="J8:J14" si="1">IF(I8&gt;1000000,128000+(I8-1000000)*30%,IF(I8&gt;760000,68000+(I8-760000)*25%,IF(I8&gt;520000,20000+(I8-520000)*20%,IF(I8&gt;270000,(I8-270000)*8%,0))))</f>
        <v>368000</v>
      </c>
      <c r="K8" s="305">
        <f t="shared" ref="K8" si="2">H8*10%</f>
        <v>200000</v>
      </c>
      <c r="L8" s="305">
        <f>SUM(J8:K8)</f>
        <v>568000</v>
      </c>
      <c r="M8" s="305">
        <f>H8-L8</f>
        <v>1432000</v>
      </c>
      <c r="N8" s="305">
        <f>H8*0.04</f>
        <v>80000</v>
      </c>
      <c r="O8" s="305">
        <f>H8*0.5%</f>
        <v>10000</v>
      </c>
      <c r="P8" s="305">
        <f>H8*0.1</f>
        <v>200000</v>
      </c>
      <c r="Q8" s="305">
        <f>SUM(N8:P8)</f>
        <v>290000</v>
      </c>
      <c r="R8" s="305">
        <f>H8+Q8</f>
        <v>2290000</v>
      </c>
      <c r="S8" s="305">
        <f t="shared" ref="S8:S14" si="3">R8/2200</f>
        <v>1040.909090909091</v>
      </c>
      <c r="T8" s="305">
        <f>M8/2200</f>
        <v>650.90909090909088</v>
      </c>
    </row>
    <row r="9" spans="1:20" s="83" customFormat="1" ht="28">
      <c r="A9" s="299">
        <v>2</v>
      </c>
      <c r="B9" s="306" t="s">
        <v>114</v>
      </c>
      <c r="C9" s="307" t="s">
        <v>753</v>
      </c>
      <c r="D9" s="308">
        <f t="shared" si="0"/>
        <v>107692.30769230769</v>
      </c>
      <c r="E9" s="309">
        <v>2800000</v>
      </c>
      <c r="F9" s="310">
        <v>26</v>
      </c>
      <c r="G9" s="311">
        <v>0</v>
      </c>
      <c r="H9" s="305">
        <f t="shared" ref="H9:H14" si="4">D9*F9+G9</f>
        <v>2800000</v>
      </c>
      <c r="I9" s="305">
        <f t="shared" ref="I9:I14" si="5">H9-K9</f>
        <v>2520000</v>
      </c>
      <c r="J9" s="305">
        <f t="shared" si="1"/>
        <v>584000</v>
      </c>
      <c r="K9" s="305">
        <f t="shared" ref="K9:K14" si="6">H9*10%</f>
        <v>280000</v>
      </c>
      <c r="L9" s="305">
        <f t="shared" ref="L9:L14" si="7">SUM(J9:K9)</f>
        <v>864000</v>
      </c>
      <c r="M9" s="311">
        <f t="shared" ref="M9" si="8">H9-L9</f>
        <v>1936000</v>
      </c>
      <c r="N9" s="305">
        <f t="shared" ref="N9:N14" si="9">H9*0.04</f>
        <v>112000</v>
      </c>
      <c r="O9" s="305">
        <f t="shared" ref="O9:O14" si="10">H9*0.5%</f>
        <v>14000</v>
      </c>
      <c r="P9" s="305">
        <f t="shared" ref="P9:P14" si="11">H9*0.1</f>
        <v>280000</v>
      </c>
      <c r="Q9" s="305">
        <f t="shared" ref="Q9:Q14" si="12">SUM(N9:P9)</f>
        <v>406000</v>
      </c>
      <c r="R9" s="305">
        <f t="shared" ref="R9:R14" si="13">H9+Q9</f>
        <v>3206000</v>
      </c>
      <c r="S9" s="311">
        <f t="shared" si="3"/>
        <v>1457.2727272727273</v>
      </c>
      <c r="T9" s="311">
        <f t="shared" ref="T9" si="14">M9/2200</f>
        <v>880</v>
      </c>
    </row>
    <row r="10" spans="1:20">
      <c r="A10" s="299">
        <v>3</v>
      </c>
      <c r="B10" s="300" t="s">
        <v>754</v>
      </c>
      <c r="C10" s="301" t="s">
        <v>755</v>
      </c>
      <c r="D10" s="302">
        <f t="shared" si="0"/>
        <v>92307.692307692312</v>
      </c>
      <c r="E10" s="303">
        <v>2400000</v>
      </c>
      <c r="F10" s="304">
        <v>26</v>
      </c>
      <c r="G10" s="305">
        <v>0</v>
      </c>
      <c r="H10" s="305">
        <f t="shared" si="4"/>
        <v>2400000</v>
      </c>
      <c r="I10" s="305">
        <f t="shared" si="5"/>
        <v>2160000</v>
      </c>
      <c r="J10" s="305">
        <f t="shared" si="1"/>
        <v>476000</v>
      </c>
      <c r="K10" s="305">
        <f t="shared" si="6"/>
        <v>240000</v>
      </c>
      <c r="L10" s="305">
        <f t="shared" si="7"/>
        <v>716000</v>
      </c>
      <c r="M10" s="305">
        <f t="shared" ref="M10:M14" si="15">H10-L10</f>
        <v>1684000</v>
      </c>
      <c r="N10" s="305">
        <f t="shared" si="9"/>
        <v>96000</v>
      </c>
      <c r="O10" s="305">
        <f t="shared" si="10"/>
        <v>12000</v>
      </c>
      <c r="P10" s="305">
        <f t="shared" si="11"/>
        <v>240000</v>
      </c>
      <c r="Q10" s="305">
        <f t="shared" si="12"/>
        <v>348000</v>
      </c>
      <c r="R10" s="305">
        <f t="shared" si="13"/>
        <v>2748000</v>
      </c>
      <c r="S10" s="305">
        <f t="shared" si="3"/>
        <v>1249.090909090909</v>
      </c>
      <c r="T10" s="305">
        <f t="shared" ref="T10:T14" si="16">M10/2200</f>
        <v>765.4545454545455</v>
      </c>
    </row>
    <row r="11" spans="1:20" ht="28">
      <c r="A11" s="299">
        <v>4</v>
      </c>
      <c r="B11" s="300" t="s">
        <v>756</v>
      </c>
      <c r="C11" s="301" t="s">
        <v>757</v>
      </c>
      <c r="D11" s="302">
        <f t="shared" si="0"/>
        <v>69230.769230769234</v>
      </c>
      <c r="E11" s="303">
        <v>1800000</v>
      </c>
      <c r="F11" s="304">
        <v>26</v>
      </c>
      <c r="G11" s="305">
        <v>0</v>
      </c>
      <c r="H11" s="305">
        <f t="shared" si="4"/>
        <v>1800000</v>
      </c>
      <c r="I11" s="305">
        <f t="shared" si="5"/>
        <v>1620000</v>
      </c>
      <c r="J11" s="305">
        <f t="shared" si="1"/>
        <v>314000</v>
      </c>
      <c r="K11" s="305">
        <f t="shared" si="6"/>
        <v>180000</v>
      </c>
      <c r="L11" s="305">
        <f t="shared" si="7"/>
        <v>494000</v>
      </c>
      <c r="M11" s="305">
        <f t="shared" si="15"/>
        <v>1306000</v>
      </c>
      <c r="N11" s="305">
        <f t="shared" si="9"/>
        <v>72000</v>
      </c>
      <c r="O11" s="305">
        <f t="shared" si="10"/>
        <v>9000</v>
      </c>
      <c r="P11" s="305">
        <f t="shared" si="11"/>
        <v>180000</v>
      </c>
      <c r="Q11" s="305">
        <f t="shared" si="12"/>
        <v>261000</v>
      </c>
      <c r="R11" s="305">
        <f t="shared" si="13"/>
        <v>2061000</v>
      </c>
      <c r="S11" s="305">
        <f t="shared" si="3"/>
        <v>936.81818181818187</v>
      </c>
      <c r="T11" s="305">
        <f t="shared" si="16"/>
        <v>593.63636363636363</v>
      </c>
    </row>
    <row r="12" spans="1:20" ht="28">
      <c r="A12" s="299">
        <v>5</v>
      </c>
      <c r="B12" s="300" t="s">
        <v>120</v>
      </c>
      <c r="C12" s="301" t="s">
        <v>758</v>
      </c>
      <c r="D12" s="302">
        <f t="shared" si="0"/>
        <v>107692.30769230769</v>
      </c>
      <c r="E12" s="303">
        <v>2800000</v>
      </c>
      <c r="F12" s="304">
        <v>26</v>
      </c>
      <c r="G12" s="305">
        <v>0</v>
      </c>
      <c r="H12" s="305">
        <f t="shared" si="4"/>
        <v>2800000</v>
      </c>
      <c r="I12" s="305">
        <f t="shared" si="5"/>
        <v>2520000</v>
      </c>
      <c r="J12" s="305">
        <f t="shared" si="1"/>
        <v>584000</v>
      </c>
      <c r="K12" s="305">
        <f t="shared" si="6"/>
        <v>280000</v>
      </c>
      <c r="L12" s="305">
        <f t="shared" si="7"/>
        <v>864000</v>
      </c>
      <c r="M12" s="305">
        <f t="shared" si="15"/>
        <v>1936000</v>
      </c>
      <c r="N12" s="305">
        <f t="shared" si="9"/>
        <v>112000</v>
      </c>
      <c r="O12" s="305">
        <f t="shared" si="10"/>
        <v>14000</v>
      </c>
      <c r="P12" s="305">
        <f t="shared" si="11"/>
        <v>280000</v>
      </c>
      <c r="Q12" s="305">
        <f t="shared" si="12"/>
        <v>406000</v>
      </c>
      <c r="R12" s="305">
        <f t="shared" si="13"/>
        <v>3206000</v>
      </c>
      <c r="S12" s="305">
        <f t="shared" si="3"/>
        <v>1457.2727272727273</v>
      </c>
      <c r="T12" s="305">
        <f t="shared" si="16"/>
        <v>880</v>
      </c>
    </row>
    <row r="13" spans="1:20" ht="28">
      <c r="A13" s="299">
        <v>6</v>
      </c>
      <c r="B13" s="300" t="s">
        <v>759</v>
      </c>
      <c r="C13" s="301" t="s">
        <v>760</v>
      </c>
      <c r="D13" s="302">
        <f t="shared" si="0"/>
        <v>96153.846153846156</v>
      </c>
      <c r="E13" s="303">
        <v>2500000</v>
      </c>
      <c r="F13" s="304">
        <v>26</v>
      </c>
      <c r="G13" s="305">
        <v>0</v>
      </c>
      <c r="H13" s="305">
        <f t="shared" si="4"/>
        <v>2500000</v>
      </c>
      <c r="I13" s="305">
        <f t="shared" si="5"/>
        <v>2250000</v>
      </c>
      <c r="J13" s="305">
        <f t="shared" si="1"/>
        <v>503000</v>
      </c>
      <c r="K13" s="305">
        <f t="shared" si="6"/>
        <v>250000</v>
      </c>
      <c r="L13" s="305">
        <f t="shared" si="7"/>
        <v>753000</v>
      </c>
      <c r="M13" s="305">
        <f t="shared" si="15"/>
        <v>1747000</v>
      </c>
      <c r="N13" s="305">
        <f t="shared" si="9"/>
        <v>100000</v>
      </c>
      <c r="O13" s="305">
        <f t="shared" si="10"/>
        <v>12500</v>
      </c>
      <c r="P13" s="305">
        <f t="shared" si="11"/>
        <v>250000</v>
      </c>
      <c r="Q13" s="305">
        <f t="shared" si="12"/>
        <v>362500</v>
      </c>
      <c r="R13" s="305">
        <f t="shared" si="13"/>
        <v>2862500</v>
      </c>
      <c r="S13" s="305">
        <f t="shared" si="3"/>
        <v>1301.1363636363637</v>
      </c>
      <c r="T13" s="305">
        <f t="shared" si="16"/>
        <v>794.09090909090912</v>
      </c>
    </row>
    <row r="14" spans="1:20" ht="28">
      <c r="A14" s="299">
        <v>7</v>
      </c>
      <c r="B14" s="300" t="s">
        <v>122</v>
      </c>
      <c r="C14" s="301" t="s">
        <v>761</v>
      </c>
      <c r="D14" s="302">
        <f t="shared" si="0"/>
        <v>92307.692307692312</v>
      </c>
      <c r="E14" s="303">
        <v>2400000</v>
      </c>
      <c r="F14" s="304">
        <v>26</v>
      </c>
      <c r="G14" s="305">
        <v>0</v>
      </c>
      <c r="H14" s="305">
        <f t="shared" si="4"/>
        <v>2400000</v>
      </c>
      <c r="I14" s="305">
        <f t="shared" si="5"/>
        <v>2160000</v>
      </c>
      <c r="J14" s="305">
        <f t="shared" si="1"/>
        <v>476000</v>
      </c>
      <c r="K14" s="305">
        <f t="shared" si="6"/>
        <v>240000</v>
      </c>
      <c r="L14" s="305">
        <f t="shared" si="7"/>
        <v>716000</v>
      </c>
      <c r="M14" s="305">
        <f t="shared" si="15"/>
        <v>1684000</v>
      </c>
      <c r="N14" s="305">
        <f t="shared" si="9"/>
        <v>96000</v>
      </c>
      <c r="O14" s="305">
        <f t="shared" si="10"/>
        <v>12000</v>
      </c>
      <c r="P14" s="305">
        <f t="shared" si="11"/>
        <v>240000</v>
      </c>
      <c r="Q14" s="305">
        <f t="shared" si="12"/>
        <v>348000</v>
      </c>
      <c r="R14" s="305">
        <f t="shared" si="13"/>
        <v>2748000</v>
      </c>
      <c r="S14" s="305">
        <f t="shared" si="3"/>
        <v>1249.090909090909</v>
      </c>
      <c r="T14" s="305">
        <f t="shared" si="16"/>
        <v>765.4545454545455</v>
      </c>
    </row>
    <row r="15" spans="1:20">
      <c r="A15" s="299"/>
      <c r="B15" s="299"/>
      <c r="C15" s="299"/>
      <c r="D15" s="299"/>
      <c r="E15" s="299"/>
      <c r="F15" s="295"/>
      <c r="G15" s="295"/>
      <c r="H15" s="305">
        <f t="shared" ref="H15" si="17">D15*F15+G15</f>
        <v>0</v>
      </c>
      <c r="I15" s="330"/>
      <c r="J15" s="330"/>
      <c r="K15" s="330"/>
      <c r="L15" s="330"/>
      <c r="M15" s="330"/>
      <c r="N15" s="330"/>
      <c r="O15" s="330"/>
      <c r="P15" s="330"/>
      <c r="Q15" s="330"/>
      <c r="R15" s="330"/>
      <c r="S15" s="330"/>
      <c r="T15" s="330"/>
    </row>
    <row r="16" spans="1:20">
      <c r="A16" s="312"/>
      <c r="B16" s="870" t="s">
        <v>75</v>
      </c>
      <c r="C16" s="871"/>
      <c r="D16" s="871"/>
      <c r="E16" s="871"/>
      <c r="F16" s="313"/>
      <c r="G16" s="314"/>
      <c r="H16" s="315">
        <f>SUM(H8:H15)</f>
        <v>16700000</v>
      </c>
      <c r="I16" s="315">
        <f t="shared" ref="I16:S16" si="18">SUM(I8:I15)</f>
        <v>15030000</v>
      </c>
      <c r="J16" s="315">
        <f t="shared" si="18"/>
        <v>3305000</v>
      </c>
      <c r="K16" s="315">
        <f t="shared" si="18"/>
        <v>1670000</v>
      </c>
      <c r="L16" s="315">
        <f t="shared" si="18"/>
        <v>4975000</v>
      </c>
      <c r="M16" s="315">
        <f t="shared" si="18"/>
        <v>11725000</v>
      </c>
      <c r="N16" s="315">
        <f t="shared" si="18"/>
        <v>668000</v>
      </c>
      <c r="O16" s="315">
        <f t="shared" si="18"/>
        <v>83500</v>
      </c>
      <c r="P16" s="315">
        <f t="shared" si="18"/>
        <v>1670000</v>
      </c>
      <c r="Q16" s="315">
        <f t="shared" si="18"/>
        <v>2421500</v>
      </c>
      <c r="R16" s="315">
        <f t="shared" si="18"/>
        <v>19121500</v>
      </c>
      <c r="S16" s="315">
        <f t="shared" si="18"/>
        <v>8691.5909090909081</v>
      </c>
      <c r="T16" s="315">
        <f>SUM(T8:T15)</f>
        <v>5329.545454545454</v>
      </c>
    </row>
    <row r="17" spans="1:20">
      <c r="A17" s="316"/>
      <c r="B17" s="316"/>
      <c r="C17" s="316"/>
      <c r="D17" s="316"/>
      <c r="E17" s="316"/>
      <c r="F17" s="292"/>
      <c r="G17" s="292"/>
      <c r="H17" s="292"/>
      <c r="I17" s="292"/>
      <c r="J17" s="292"/>
      <c r="K17" s="292"/>
      <c r="L17" s="292"/>
      <c r="M17" s="292"/>
      <c r="N17" s="292"/>
      <c r="O17" s="292"/>
      <c r="P17" s="292"/>
      <c r="Q17" s="292"/>
      <c r="R17" s="292"/>
      <c r="S17" s="292"/>
      <c r="T17" s="292"/>
    </row>
    <row r="18" spans="1:20">
      <c r="A18" s="292"/>
      <c r="B18" s="292"/>
      <c r="C18" s="292"/>
      <c r="D18" s="292"/>
      <c r="E18" s="292"/>
      <c r="F18" s="292"/>
      <c r="G18" s="292"/>
      <c r="H18" s="317"/>
      <c r="I18" s="292"/>
      <c r="J18" s="292"/>
      <c r="K18" s="292"/>
      <c r="L18" s="292"/>
      <c r="M18" s="292"/>
      <c r="N18" s="292"/>
      <c r="O18" s="292"/>
      <c r="P18" s="292"/>
      <c r="Q18" s="292"/>
      <c r="R18" s="292"/>
      <c r="S18" s="292"/>
      <c r="T18" s="292"/>
    </row>
    <row r="19" spans="1:20">
      <c r="A19" s="292"/>
      <c r="B19" s="292"/>
      <c r="C19" s="292"/>
      <c r="D19" s="292"/>
      <c r="E19" s="292"/>
      <c r="F19" s="292"/>
      <c r="G19" s="292"/>
      <c r="H19" s="292"/>
      <c r="I19" s="292"/>
      <c r="J19" s="292"/>
      <c r="K19" s="292"/>
      <c r="L19" s="292"/>
      <c r="M19" s="292"/>
      <c r="N19" s="292"/>
      <c r="O19" s="292"/>
      <c r="P19" s="292"/>
      <c r="Q19" s="292"/>
      <c r="R19" s="292"/>
      <c r="S19" s="292"/>
      <c r="T19" s="292"/>
    </row>
    <row r="20" spans="1:20" ht="15.75" customHeight="1">
      <c r="A20" s="292"/>
      <c r="B20" s="766" t="s">
        <v>76</v>
      </c>
      <c r="C20" s="767"/>
      <c r="D20" s="768"/>
      <c r="E20" s="318"/>
      <c r="F20" s="318"/>
      <c r="G20" s="292"/>
      <c r="H20" s="292"/>
      <c r="I20" s="292"/>
      <c r="J20" s="292"/>
      <c r="K20" s="292"/>
      <c r="L20" s="292"/>
      <c r="M20" s="292"/>
      <c r="N20" s="292"/>
      <c r="O20" s="292"/>
      <c r="P20" s="292"/>
      <c r="Q20" s="292"/>
      <c r="R20" s="292"/>
      <c r="S20" s="292"/>
      <c r="T20" s="292"/>
    </row>
    <row r="21" spans="1:20" ht="15.5">
      <c r="A21" s="292"/>
      <c r="B21" s="783" t="s">
        <v>26</v>
      </c>
      <c r="C21" s="784"/>
      <c r="D21" s="785"/>
      <c r="E21" s="322">
        <f>J16</f>
        <v>3305000</v>
      </c>
      <c r="F21" s="322"/>
      <c r="G21" s="292"/>
      <c r="H21" s="292"/>
      <c r="I21" s="292"/>
      <c r="J21" s="292"/>
      <c r="K21" s="292"/>
      <c r="L21" s="292"/>
      <c r="M21" s="292"/>
      <c r="N21" s="292"/>
      <c r="O21" s="292"/>
      <c r="P21" s="292"/>
      <c r="Q21" s="292"/>
      <c r="R21" s="292"/>
      <c r="S21" s="292"/>
      <c r="T21" s="292"/>
    </row>
    <row r="22" spans="1:20" ht="15.5">
      <c r="A22" s="292"/>
      <c r="B22" s="319" t="s">
        <v>79</v>
      </c>
      <c r="C22" s="320"/>
      <c r="D22" s="323"/>
      <c r="E22" s="322">
        <f>E27*0.2</f>
        <v>3340000</v>
      </c>
      <c r="F22" s="32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/>
      <c r="R22" s="292"/>
      <c r="S22" s="292"/>
      <c r="T22" s="292"/>
    </row>
    <row r="23" spans="1:20" ht="31.5" customHeight="1">
      <c r="A23" s="292"/>
      <c r="B23" s="775" t="s">
        <v>136</v>
      </c>
      <c r="C23" s="775"/>
      <c r="D23" s="323"/>
      <c r="E23" s="322">
        <f>N16</f>
        <v>668000</v>
      </c>
      <c r="F23" s="322"/>
      <c r="G23" s="292"/>
      <c r="H23" s="292"/>
      <c r="I23" s="292"/>
      <c r="J23" s="292"/>
      <c r="K23" s="292"/>
      <c r="L23" s="292"/>
      <c r="M23" s="292"/>
      <c r="N23" s="292"/>
      <c r="O23" s="292"/>
      <c r="P23" s="292"/>
      <c r="Q23" s="292"/>
      <c r="R23" s="292"/>
      <c r="S23" s="292"/>
      <c r="T23" s="292"/>
    </row>
    <row r="24" spans="1:20" ht="15.5">
      <c r="A24" s="292"/>
      <c r="B24" s="775" t="s">
        <v>59</v>
      </c>
      <c r="C24" s="775"/>
      <c r="D24" s="323"/>
      <c r="E24" s="322">
        <f>O16</f>
        <v>83500</v>
      </c>
      <c r="F24" s="322"/>
      <c r="G24" s="292"/>
      <c r="H24" s="292"/>
      <c r="I24" s="292"/>
      <c r="J24" s="292"/>
      <c r="K24" s="292"/>
      <c r="L24" s="292"/>
      <c r="M24" s="292"/>
      <c r="N24" s="292"/>
      <c r="O24" s="292"/>
      <c r="P24" s="292"/>
      <c r="Q24" s="292"/>
      <c r="R24" s="292"/>
      <c r="S24" s="292"/>
      <c r="T24" s="292"/>
    </row>
    <row r="25" spans="1:20">
      <c r="A25" s="292"/>
      <c r="B25" s="776" t="s">
        <v>82</v>
      </c>
      <c r="C25" s="776"/>
      <c r="D25" s="324"/>
      <c r="E25" s="325">
        <f>SUM(E21:E24)</f>
        <v>7396500</v>
      </c>
      <c r="F25" s="325"/>
      <c r="G25" s="292"/>
      <c r="H25" s="292"/>
      <c r="I25" s="292"/>
      <c r="J25" s="292"/>
      <c r="K25" s="292"/>
      <c r="L25" s="292"/>
      <c r="M25" s="292"/>
      <c r="N25" s="292"/>
      <c r="O25" s="292"/>
      <c r="P25" s="292"/>
      <c r="Q25" s="292"/>
      <c r="R25" s="292"/>
      <c r="S25" s="292"/>
      <c r="T25" s="292"/>
    </row>
    <row r="26" spans="1:20" ht="31.5" customHeight="1">
      <c r="A26" s="292"/>
      <c r="B26" s="776" t="s">
        <v>137</v>
      </c>
      <c r="C26" s="776"/>
      <c r="D26" s="776"/>
      <c r="E26" s="776"/>
      <c r="F26" s="776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/>
      <c r="R26" s="292"/>
      <c r="S26" s="292"/>
      <c r="T26" s="292"/>
    </row>
    <row r="27" spans="1:20" ht="15.5">
      <c r="A27" s="292"/>
      <c r="B27" s="773" t="s">
        <v>138</v>
      </c>
      <c r="C27" s="773"/>
      <c r="D27" s="318"/>
      <c r="E27" s="322">
        <f>H16</f>
        <v>16700000</v>
      </c>
      <c r="F27" s="322"/>
      <c r="G27" s="292"/>
      <c r="H27" s="292"/>
      <c r="I27" s="292"/>
      <c r="J27" s="292"/>
      <c r="K27" s="292"/>
      <c r="L27" s="292"/>
      <c r="M27" s="292"/>
      <c r="N27" s="292"/>
      <c r="O27" s="292"/>
      <c r="P27" s="292"/>
      <c r="Q27" s="292"/>
      <c r="R27" s="292"/>
      <c r="S27" s="292"/>
      <c r="T27" s="292"/>
    </row>
    <row r="28" spans="1:20" ht="31.5" customHeight="1">
      <c r="A28" s="292"/>
      <c r="B28" s="773" t="s">
        <v>139</v>
      </c>
      <c r="C28" s="773"/>
      <c r="D28" s="318"/>
      <c r="E28" s="322">
        <f>E22/2</f>
        <v>1670000</v>
      </c>
      <c r="F28" s="322"/>
      <c r="G28" s="292"/>
      <c r="H28" s="292"/>
      <c r="I28" s="292"/>
      <c r="J28" s="292"/>
      <c r="K28" s="292"/>
      <c r="L28" s="292"/>
      <c r="M28" s="292"/>
      <c r="N28" s="292"/>
      <c r="O28" s="292"/>
      <c r="P28" s="292"/>
      <c r="Q28" s="292"/>
      <c r="R28" s="292"/>
      <c r="S28" s="292"/>
      <c r="T28" s="292"/>
    </row>
    <row r="29" spans="1:20" ht="31.5" customHeight="1">
      <c r="A29" s="292"/>
      <c r="B29" s="773" t="s">
        <v>140</v>
      </c>
      <c r="C29" s="773"/>
      <c r="D29" s="318"/>
      <c r="E29" s="322">
        <f>N16</f>
        <v>668000</v>
      </c>
      <c r="F29" s="322"/>
      <c r="G29" s="292"/>
      <c r="H29" s="292"/>
      <c r="I29" s="292"/>
      <c r="J29" s="292"/>
      <c r="K29" s="292"/>
      <c r="L29" s="292"/>
      <c r="M29" s="292"/>
      <c r="N29" s="292"/>
      <c r="O29" s="292"/>
      <c r="P29" s="292"/>
      <c r="Q29" s="292"/>
      <c r="R29" s="292"/>
      <c r="S29" s="292"/>
      <c r="T29" s="292"/>
    </row>
    <row r="30" spans="1:20" ht="15.5">
      <c r="A30" s="292"/>
      <c r="B30" s="773" t="s">
        <v>59</v>
      </c>
      <c r="C30" s="773"/>
      <c r="D30" s="318"/>
      <c r="E30" s="322">
        <f>O16</f>
        <v>83500</v>
      </c>
      <c r="F30" s="322"/>
      <c r="G30" s="292"/>
      <c r="H30" s="292"/>
      <c r="I30" s="292"/>
      <c r="J30" s="292"/>
      <c r="K30" s="292"/>
      <c r="L30" s="292"/>
      <c r="M30" s="292"/>
      <c r="N30" s="292"/>
      <c r="O30" s="292"/>
      <c r="P30" s="292"/>
      <c r="Q30" s="292"/>
      <c r="R30" s="292"/>
      <c r="S30" s="292"/>
      <c r="T30" s="292"/>
    </row>
    <row r="31" spans="1:20">
      <c r="A31" s="292"/>
      <c r="B31" s="782" t="s">
        <v>82</v>
      </c>
      <c r="C31" s="782"/>
      <c r="D31" s="326"/>
      <c r="E31" s="325">
        <f>SUM(E27:E30)</f>
        <v>19121500</v>
      </c>
      <c r="F31" s="325"/>
      <c r="G31" s="292"/>
      <c r="H31" s="292"/>
      <c r="I31" s="292"/>
      <c r="J31" s="292"/>
      <c r="K31" s="292"/>
      <c r="L31" s="292"/>
      <c r="M31" s="292"/>
      <c r="N31" s="292"/>
      <c r="O31" s="292"/>
      <c r="P31" s="292"/>
      <c r="Q31" s="292"/>
      <c r="R31" s="292"/>
      <c r="S31" s="292"/>
      <c r="T31" s="292"/>
    </row>
    <row r="32" spans="1:20" ht="15.5">
      <c r="A32" s="292"/>
      <c r="B32" s="324" t="s">
        <v>88</v>
      </c>
      <c r="C32" s="324"/>
      <c r="D32" s="324"/>
      <c r="E32" s="327"/>
      <c r="F32" s="327"/>
      <c r="G32" s="292"/>
      <c r="H32" s="292"/>
      <c r="I32" s="292"/>
      <c r="J32" s="292"/>
      <c r="K32" s="292"/>
      <c r="L32" s="292"/>
      <c r="M32" s="292"/>
      <c r="N32" s="292"/>
      <c r="O32" s="292"/>
      <c r="P32" s="292"/>
      <c r="Q32" s="292"/>
      <c r="R32" s="292"/>
      <c r="S32" s="292"/>
      <c r="T32" s="292"/>
    </row>
    <row r="33" spans="1:20" ht="15.5">
      <c r="A33" s="292"/>
      <c r="B33" s="775" t="s">
        <v>141</v>
      </c>
      <c r="C33" s="775"/>
      <c r="D33" s="323"/>
      <c r="E33" s="322">
        <f>M16</f>
        <v>11725000</v>
      </c>
      <c r="F33" s="322"/>
      <c r="G33" s="292"/>
      <c r="H33" s="292"/>
      <c r="I33" s="292"/>
      <c r="J33" s="292"/>
      <c r="K33" s="292"/>
      <c r="L33" s="292"/>
      <c r="M33" s="292"/>
      <c r="N33" s="292"/>
      <c r="O33" s="292"/>
      <c r="P33" s="292"/>
      <c r="Q33" s="292"/>
      <c r="R33" s="292"/>
      <c r="S33" s="292"/>
      <c r="T33" s="292"/>
    </row>
    <row r="34" spans="1:20" ht="15.5">
      <c r="A34" s="292"/>
      <c r="B34" s="775" t="s">
        <v>142</v>
      </c>
      <c r="C34" s="775"/>
      <c r="D34" s="323"/>
      <c r="E34" s="322">
        <f>E25</f>
        <v>7396500</v>
      </c>
      <c r="F34" s="32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2"/>
      <c r="T34" s="292"/>
    </row>
    <row r="35" spans="1:20">
      <c r="A35" s="292"/>
      <c r="B35" s="328" t="s">
        <v>82</v>
      </c>
      <c r="C35" s="328"/>
      <c r="D35" s="328"/>
      <c r="E35" s="325">
        <f>SUM(E33:E34)</f>
        <v>19121500</v>
      </c>
      <c r="F35" s="325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/>
      <c r="R35" s="292"/>
      <c r="S35" s="292"/>
      <c r="T35" s="292"/>
    </row>
    <row r="36" spans="1:20">
      <c r="A36" s="292"/>
      <c r="B36" s="292"/>
      <c r="C36" s="292"/>
      <c r="D36" s="292"/>
      <c r="E36" s="292"/>
      <c r="F36" s="292"/>
      <c r="G36" s="292"/>
      <c r="H36" s="292"/>
      <c r="I36" s="292"/>
      <c r="J36" s="292"/>
      <c r="K36" s="292"/>
      <c r="L36" s="292"/>
      <c r="M36" s="292"/>
      <c r="N36" s="292"/>
      <c r="O36" s="292"/>
      <c r="P36" s="292"/>
      <c r="Q36" s="292"/>
      <c r="R36" s="292"/>
      <c r="S36" s="292"/>
      <c r="T36" s="292"/>
    </row>
  </sheetData>
  <mergeCells count="33">
    <mergeCell ref="B34:C34"/>
    <mergeCell ref="B29:C29"/>
    <mergeCell ref="B30:C30"/>
    <mergeCell ref="B31:C31"/>
    <mergeCell ref="Q5:Q6"/>
    <mergeCell ref="B26:F26"/>
    <mergeCell ref="B5:B6"/>
    <mergeCell ref="E5:E6"/>
    <mergeCell ref="B27:C27"/>
    <mergeCell ref="B28:C28"/>
    <mergeCell ref="B21:D21"/>
    <mergeCell ref="B23:C23"/>
    <mergeCell ref="P5:P6"/>
    <mergeCell ref="B25:C25"/>
    <mergeCell ref="T5:T6"/>
    <mergeCell ref="R5:S6"/>
    <mergeCell ref="B33:C33"/>
    <mergeCell ref="A5:A6"/>
    <mergeCell ref="B24:C24"/>
    <mergeCell ref="A1:Q1"/>
    <mergeCell ref="J4:K4"/>
    <mergeCell ref="N4:Q4"/>
    <mergeCell ref="B16:E16"/>
    <mergeCell ref="B20:D20"/>
    <mergeCell ref="G5:G6"/>
    <mergeCell ref="H5:H6"/>
    <mergeCell ref="I5:I6"/>
    <mergeCell ref="J5:J6"/>
    <mergeCell ref="K5:K6"/>
    <mergeCell ref="L5:L6"/>
    <mergeCell ref="M5:M6"/>
    <mergeCell ref="N5:N6"/>
    <mergeCell ref="O5:O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QW525"/>
  <sheetViews>
    <sheetView tabSelected="1" workbookViewId="0">
      <pane xSplit="3" ySplit="2" topLeftCell="D515" activePane="bottomRight" state="frozen"/>
      <selection pane="topRight"/>
      <selection pane="bottomLeft"/>
      <selection pane="bottomRight" activeCell="D523" sqref="D523"/>
    </sheetView>
  </sheetViews>
  <sheetFormatPr defaultColWidth="7" defaultRowHeight="15"/>
  <cols>
    <col min="1" max="1" width="7.5" style="66" customWidth="1"/>
    <col min="2" max="2" width="8.75" customWidth="1"/>
    <col min="3" max="3" width="32.08203125" customWidth="1"/>
    <col min="4" max="4" width="13" style="66" customWidth="1"/>
    <col min="5" max="5" width="11.58203125" style="120" customWidth="1"/>
    <col min="6" max="6" width="14.75" customWidth="1"/>
    <col min="7" max="7" width="27.25" style="66" customWidth="1"/>
    <col min="8" max="8" width="14.25" customWidth="1"/>
    <col min="9" max="9" width="17" customWidth="1"/>
    <col min="10" max="12" width="19.25" customWidth="1"/>
    <col min="13" max="13" width="19.58203125" customWidth="1"/>
    <col min="14" max="15" width="18.25" customWidth="1"/>
    <col min="16" max="16" width="19.58203125" customWidth="1"/>
    <col min="17" max="17" width="21.58203125" customWidth="1"/>
    <col min="18" max="18" width="17" customWidth="1"/>
    <col min="19" max="19" width="19.25" customWidth="1"/>
    <col min="20" max="21" width="18.25" customWidth="1"/>
    <col min="22" max="22" width="18.5" customWidth="1"/>
    <col min="23" max="23" width="18.25" customWidth="1"/>
    <col min="24" max="24" width="19.08203125" customWidth="1"/>
    <col min="25" max="25" width="5.58203125" customWidth="1"/>
    <col min="26" max="26" width="19.25" customWidth="1"/>
    <col min="27" max="27" width="17.5" customWidth="1"/>
    <col min="28" max="28" width="10.58203125" customWidth="1"/>
    <col min="29" max="29" width="15.75" customWidth="1"/>
    <col min="30" max="30" width="30.08203125" customWidth="1"/>
    <col min="31" max="31" width="27.58203125" customWidth="1"/>
    <col min="32" max="32" width="21.08203125" customWidth="1"/>
    <col min="33" max="33" width="22.25" customWidth="1"/>
    <col min="34" max="34" width="18.75" customWidth="1"/>
    <col min="35" max="36" width="19" customWidth="1"/>
    <col min="37" max="37" width="19.08203125" customWidth="1"/>
    <col min="38" max="38" width="17.08203125" customWidth="1"/>
    <col min="39" max="40" width="7.75" hidden="1" customWidth="1"/>
    <col min="41" max="43" width="17.5" customWidth="1"/>
    <col min="44" max="44" width="10.58203125" customWidth="1"/>
    <col min="45" max="45" width="15.75" customWidth="1"/>
    <col min="46" max="46" width="30.08203125" customWidth="1"/>
    <col min="47" max="47" width="27.58203125" customWidth="1"/>
    <col min="48" max="48" width="21.08203125" customWidth="1"/>
    <col min="49" max="49" width="22.25" customWidth="1"/>
    <col min="50" max="50" width="18.75" customWidth="1"/>
    <col min="51" max="52" width="19" customWidth="1"/>
    <col min="53" max="53" width="19.08203125" customWidth="1"/>
    <col min="54" max="54" width="17.08203125" customWidth="1"/>
    <col min="55" max="56" width="7.75" hidden="1" customWidth="1"/>
    <col min="57" max="59" width="17.5" customWidth="1"/>
    <col min="60" max="60" width="10.58203125" customWidth="1"/>
    <col min="61" max="61" width="15.75" customWidth="1"/>
    <col min="62" max="62" width="30.08203125" customWidth="1"/>
    <col min="63" max="63" width="27.58203125" customWidth="1"/>
    <col min="64" max="64" width="21.08203125" customWidth="1"/>
    <col min="65" max="65" width="22.25" customWidth="1"/>
    <col min="66" max="66" width="18.75" customWidth="1"/>
    <col min="67" max="68" width="19" customWidth="1"/>
    <col min="69" max="69" width="19.08203125" customWidth="1"/>
    <col min="70" max="70" width="17.08203125" customWidth="1"/>
    <col min="71" max="72" width="7.75" hidden="1" customWidth="1"/>
    <col min="73" max="75" width="17.5" customWidth="1"/>
    <col min="76" max="76" width="10.58203125" customWidth="1"/>
    <col min="77" max="77" width="15.75" customWidth="1"/>
    <col min="78" max="78" width="30.08203125" customWidth="1"/>
    <col min="79" max="79" width="27.58203125" customWidth="1"/>
    <col min="80" max="80" width="21.08203125" customWidth="1"/>
    <col min="81" max="81" width="22.25" customWidth="1"/>
    <col min="82" max="82" width="18.75" customWidth="1"/>
    <col min="83" max="84" width="19" customWidth="1"/>
    <col min="85" max="85" width="19.08203125" customWidth="1"/>
    <col min="86" max="86" width="17.08203125" customWidth="1"/>
    <col min="87" max="88" width="7.75" hidden="1" customWidth="1"/>
    <col min="89" max="91" width="17.5" customWidth="1"/>
    <col min="92" max="92" width="10.58203125" customWidth="1"/>
    <col min="93" max="93" width="15.75" customWidth="1"/>
    <col min="94" max="94" width="30.08203125" customWidth="1"/>
    <col min="95" max="95" width="27.58203125" customWidth="1"/>
    <col min="96" max="96" width="21.08203125" customWidth="1"/>
    <col min="97" max="97" width="22.25" customWidth="1"/>
    <col min="98" max="98" width="18.75" customWidth="1"/>
    <col min="99" max="100" width="19" customWidth="1"/>
    <col min="101" max="101" width="19.08203125" customWidth="1"/>
    <col min="102" max="102" width="17.08203125" customWidth="1"/>
    <col min="103" max="104" width="7.75" hidden="1" customWidth="1"/>
    <col min="105" max="107" width="17.5" customWidth="1"/>
    <col min="108" max="108" width="10.58203125" customWidth="1"/>
    <col min="109" max="109" width="15.75" customWidth="1"/>
    <col min="110" max="110" width="30.08203125" customWidth="1"/>
    <col min="111" max="111" width="27.58203125" customWidth="1"/>
    <col min="112" max="112" width="21.08203125" customWidth="1"/>
    <col min="113" max="113" width="22.25" customWidth="1"/>
    <col min="114" max="114" width="18.75" customWidth="1"/>
    <col min="115" max="116" width="19" customWidth="1"/>
    <col min="117" max="117" width="19.08203125" customWidth="1"/>
    <col min="118" max="118" width="17.08203125" customWidth="1"/>
    <col min="119" max="120" width="7.75" hidden="1" customWidth="1"/>
    <col min="121" max="123" width="17.5" customWidth="1"/>
    <col min="124" max="124" width="10.58203125" customWidth="1"/>
    <col min="125" max="125" width="15.75" customWidth="1"/>
    <col min="126" max="126" width="30.08203125" customWidth="1"/>
    <col min="127" max="127" width="27.58203125" customWidth="1"/>
    <col min="128" max="128" width="21.08203125" customWidth="1"/>
    <col min="129" max="129" width="22.25" customWidth="1"/>
    <col min="130" max="130" width="18.75" customWidth="1"/>
    <col min="131" max="132" width="19" customWidth="1"/>
    <col min="133" max="133" width="19.08203125" customWidth="1"/>
    <col min="134" max="134" width="17.08203125" customWidth="1"/>
    <col min="135" max="136" width="7.75" hidden="1" customWidth="1"/>
    <col min="137" max="139" width="17.5" customWidth="1"/>
    <col min="140" max="140" width="10.58203125" customWidth="1"/>
    <col min="141" max="141" width="15.75" customWidth="1"/>
    <col min="142" max="142" width="30.08203125" customWidth="1"/>
    <col min="143" max="143" width="27.58203125" customWidth="1"/>
    <col min="144" max="144" width="21.08203125" customWidth="1"/>
    <col min="145" max="145" width="22.25" customWidth="1"/>
    <col min="146" max="146" width="18.75" customWidth="1"/>
    <col min="147" max="148" width="19" customWidth="1"/>
    <col min="149" max="149" width="19.08203125" customWidth="1"/>
    <col min="150" max="150" width="17.08203125" customWidth="1"/>
    <col min="151" max="152" width="7.75" hidden="1" customWidth="1"/>
    <col min="153" max="155" width="17.5" customWidth="1"/>
    <col min="156" max="156" width="10.58203125" customWidth="1"/>
    <col min="157" max="157" width="15.75" customWidth="1"/>
    <col min="158" max="158" width="30.08203125" customWidth="1"/>
    <col min="159" max="159" width="27.58203125" customWidth="1"/>
    <col min="160" max="160" width="21.08203125" customWidth="1"/>
    <col min="161" max="161" width="22.25" customWidth="1"/>
    <col min="162" max="162" width="18.75" customWidth="1"/>
    <col min="163" max="164" width="19" customWidth="1"/>
    <col min="165" max="165" width="19.08203125" customWidth="1"/>
    <col min="166" max="166" width="17.08203125" customWidth="1"/>
    <col min="167" max="168" width="7.75" hidden="1" customWidth="1"/>
    <col min="169" max="171" width="17.5" customWidth="1"/>
    <col min="172" max="172" width="10.58203125" customWidth="1"/>
    <col min="173" max="173" width="15.75" customWidth="1"/>
    <col min="174" max="174" width="30.08203125" customWidth="1"/>
    <col min="175" max="175" width="27.58203125" customWidth="1"/>
    <col min="176" max="176" width="21.08203125" customWidth="1"/>
    <col min="177" max="177" width="22.25" customWidth="1"/>
    <col min="178" max="178" width="18.75" customWidth="1"/>
    <col min="179" max="180" width="19" customWidth="1"/>
    <col min="181" max="181" width="19.08203125" customWidth="1"/>
    <col min="182" max="182" width="17.08203125" customWidth="1"/>
    <col min="183" max="184" width="7.75" hidden="1" customWidth="1"/>
    <col min="185" max="187" width="17.5" customWidth="1"/>
    <col min="188" max="188" width="10.58203125" customWidth="1"/>
    <col min="189" max="189" width="15.75" customWidth="1"/>
    <col min="190" max="190" width="30.08203125" customWidth="1"/>
    <col min="191" max="191" width="27.58203125" customWidth="1"/>
    <col min="192" max="192" width="21.08203125" customWidth="1"/>
    <col min="193" max="193" width="22.25" customWidth="1"/>
    <col min="194" max="194" width="18.75" customWidth="1"/>
    <col min="195" max="196" width="19" customWidth="1"/>
    <col min="197" max="197" width="19.08203125" customWidth="1"/>
    <col min="198" max="198" width="17.08203125" customWidth="1"/>
    <col min="199" max="200" width="7.75" hidden="1" customWidth="1"/>
    <col min="201" max="203" width="17.5" customWidth="1"/>
    <col min="204" max="204" width="10.58203125" customWidth="1"/>
    <col min="205" max="205" width="15.75" customWidth="1"/>
    <col min="206" max="206" width="30.08203125" customWidth="1"/>
    <col min="207" max="207" width="27.58203125" customWidth="1"/>
    <col min="208" max="208" width="21.08203125" customWidth="1"/>
    <col min="209" max="209" width="22.25" customWidth="1"/>
    <col min="210" max="210" width="18.75" customWidth="1"/>
    <col min="211" max="212" width="19" customWidth="1"/>
    <col min="213" max="213" width="19.08203125" customWidth="1"/>
    <col min="214" max="214" width="17.08203125" customWidth="1"/>
    <col min="215" max="216" width="7.75" hidden="1" customWidth="1"/>
    <col min="217" max="219" width="17.5" customWidth="1"/>
    <col min="220" max="220" width="10.58203125" customWidth="1"/>
    <col min="221" max="221" width="15.75" customWidth="1"/>
    <col min="222" max="222" width="30.08203125" customWidth="1"/>
    <col min="223" max="223" width="27.58203125" customWidth="1"/>
    <col min="224" max="224" width="21.08203125" customWidth="1"/>
    <col min="225" max="225" width="22.25" customWidth="1"/>
    <col min="226" max="226" width="18.75" customWidth="1"/>
    <col min="227" max="228" width="19" customWidth="1"/>
    <col min="229" max="229" width="19.08203125" customWidth="1"/>
    <col min="230" max="230" width="17.08203125" customWidth="1"/>
    <col min="231" max="232" width="7.75" hidden="1" customWidth="1"/>
    <col min="233" max="235" width="17.5" customWidth="1"/>
    <col min="236" max="236" width="10.58203125" customWidth="1"/>
    <col min="237" max="237" width="15.75" customWidth="1"/>
    <col min="238" max="238" width="30.08203125" customWidth="1"/>
    <col min="239" max="239" width="27.58203125" customWidth="1"/>
    <col min="240" max="240" width="21.08203125" customWidth="1"/>
    <col min="241" max="241" width="22.25" customWidth="1"/>
    <col min="242" max="242" width="18.75" customWidth="1"/>
    <col min="243" max="244" width="19" customWidth="1"/>
    <col min="245" max="245" width="19.08203125" customWidth="1"/>
    <col min="246" max="246" width="17.08203125" customWidth="1"/>
    <col min="247" max="248" width="7.75" hidden="1" customWidth="1"/>
    <col min="249" max="251" width="17.5" customWidth="1"/>
    <col min="252" max="252" width="10.58203125" customWidth="1"/>
    <col min="253" max="253" width="15.75" customWidth="1"/>
    <col min="254" max="254" width="30.08203125" customWidth="1"/>
    <col min="255" max="255" width="27.58203125" customWidth="1"/>
    <col min="256" max="256" width="21.08203125" customWidth="1"/>
    <col min="257" max="257" width="22.25" customWidth="1"/>
    <col min="258" max="258" width="18.75" customWidth="1"/>
    <col min="259" max="260" width="19" customWidth="1"/>
    <col min="261" max="261" width="19.08203125" customWidth="1"/>
    <col min="262" max="262" width="17.08203125" customWidth="1"/>
    <col min="263" max="264" width="7.75" hidden="1" customWidth="1"/>
    <col min="265" max="267" width="17.5" customWidth="1"/>
    <col min="268" max="268" width="10.58203125" customWidth="1"/>
    <col min="269" max="269" width="15.75" customWidth="1"/>
    <col min="270" max="270" width="30.08203125" customWidth="1"/>
    <col min="271" max="271" width="27.58203125" customWidth="1"/>
    <col min="272" max="272" width="21.08203125" customWidth="1"/>
    <col min="273" max="273" width="22.25" customWidth="1"/>
    <col min="274" max="274" width="18.75" customWidth="1"/>
    <col min="275" max="276" width="19" customWidth="1"/>
    <col min="277" max="277" width="19.08203125" customWidth="1"/>
    <col min="278" max="278" width="17.08203125" customWidth="1"/>
    <col min="279" max="280" width="7.75" hidden="1" customWidth="1"/>
    <col min="281" max="283" width="17.5" customWidth="1"/>
    <col min="284" max="284" width="10.58203125" customWidth="1"/>
    <col min="285" max="285" width="15.75" customWidth="1"/>
    <col min="286" max="286" width="30.08203125" customWidth="1"/>
    <col min="287" max="287" width="27.58203125" customWidth="1"/>
    <col min="288" max="288" width="21.08203125" customWidth="1"/>
    <col min="289" max="289" width="22.25" customWidth="1"/>
    <col min="290" max="290" width="18.75" customWidth="1"/>
    <col min="291" max="292" width="19" customWidth="1"/>
    <col min="293" max="293" width="19.08203125" customWidth="1"/>
    <col min="294" max="294" width="17.08203125" customWidth="1"/>
    <col min="295" max="296" width="7.75" hidden="1" customWidth="1"/>
    <col min="297" max="299" width="17.5" customWidth="1"/>
    <col min="300" max="300" width="10.58203125" customWidth="1"/>
    <col min="301" max="301" width="15.75" customWidth="1"/>
    <col min="302" max="302" width="30.08203125" customWidth="1"/>
    <col min="303" max="303" width="27.58203125" customWidth="1"/>
    <col min="304" max="304" width="21.08203125" customWidth="1"/>
    <col min="305" max="305" width="22.25" customWidth="1"/>
    <col min="306" max="306" width="18.75" customWidth="1"/>
    <col min="307" max="308" width="19" customWidth="1"/>
    <col min="309" max="309" width="19.08203125" customWidth="1"/>
    <col min="310" max="310" width="17.08203125" customWidth="1"/>
    <col min="311" max="312" width="7.75" hidden="1" customWidth="1"/>
    <col min="313" max="315" width="17.5" customWidth="1"/>
    <col min="316" max="316" width="10.58203125" customWidth="1"/>
    <col min="317" max="317" width="15.75" customWidth="1"/>
    <col min="318" max="318" width="30.08203125" customWidth="1"/>
    <col min="319" max="319" width="27.58203125" customWidth="1"/>
    <col min="320" max="320" width="21.08203125" customWidth="1"/>
    <col min="321" max="321" width="22.25" customWidth="1"/>
    <col min="322" max="322" width="18.75" customWidth="1"/>
    <col min="323" max="324" width="19" customWidth="1"/>
    <col min="325" max="325" width="19.08203125" customWidth="1"/>
    <col min="326" max="326" width="17.08203125" customWidth="1"/>
    <col min="327" max="328" width="7.75" hidden="1" customWidth="1"/>
    <col min="329" max="331" width="17.5" customWidth="1"/>
    <col min="332" max="332" width="10.58203125" customWidth="1"/>
    <col min="333" max="333" width="15.75" customWidth="1"/>
    <col min="334" max="334" width="30.08203125" customWidth="1"/>
    <col min="335" max="335" width="27.58203125" customWidth="1"/>
    <col min="336" max="336" width="21.08203125" customWidth="1"/>
    <col min="337" max="337" width="22.25" customWidth="1"/>
    <col min="338" max="338" width="18.75" customWidth="1"/>
    <col min="339" max="340" width="19" customWidth="1"/>
    <col min="341" max="341" width="19.08203125" customWidth="1"/>
    <col min="342" max="342" width="17.08203125" customWidth="1"/>
    <col min="343" max="344" width="7.75" hidden="1" customWidth="1"/>
    <col min="345" max="347" width="17.5" customWidth="1"/>
    <col min="348" max="348" width="10.58203125" customWidth="1"/>
    <col min="349" max="349" width="15.75" customWidth="1"/>
    <col min="350" max="350" width="30.08203125" customWidth="1"/>
    <col min="351" max="351" width="27.58203125" customWidth="1"/>
    <col min="352" max="352" width="21.08203125" customWidth="1"/>
    <col min="353" max="353" width="22.25" customWidth="1"/>
    <col min="354" max="354" width="18.75" customWidth="1"/>
    <col min="355" max="356" width="19" customWidth="1"/>
    <col min="357" max="357" width="19.08203125" customWidth="1"/>
    <col min="358" max="358" width="17.08203125" customWidth="1"/>
    <col min="359" max="360" width="7.75" hidden="1" customWidth="1"/>
    <col min="361" max="363" width="17.5" customWidth="1"/>
    <col min="364" max="364" width="10.58203125" customWidth="1"/>
    <col min="365" max="365" width="15.75" customWidth="1"/>
    <col min="366" max="366" width="30.08203125" customWidth="1"/>
    <col min="367" max="367" width="27.58203125" customWidth="1"/>
    <col min="368" max="368" width="21.08203125" customWidth="1"/>
    <col min="369" max="369" width="22.25" customWidth="1"/>
    <col min="370" max="370" width="18.75" customWidth="1"/>
    <col min="371" max="372" width="19" customWidth="1"/>
    <col min="373" max="373" width="19.08203125" customWidth="1"/>
    <col min="374" max="374" width="17.08203125" customWidth="1"/>
    <col min="375" max="376" width="7.75" hidden="1" customWidth="1"/>
    <col min="377" max="379" width="17.5" customWidth="1"/>
    <col min="380" max="380" width="10.58203125" customWidth="1"/>
    <col min="381" max="381" width="15.75" customWidth="1"/>
    <col min="382" max="382" width="30.08203125" customWidth="1"/>
    <col min="383" max="383" width="27.58203125" customWidth="1"/>
    <col min="384" max="384" width="21.08203125" customWidth="1"/>
    <col min="385" max="385" width="22.25" customWidth="1"/>
    <col min="386" max="386" width="18.75" customWidth="1"/>
    <col min="387" max="388" width="19" customWidth="1"/>
    <col min="389" max="389" width="19.08203125" customWidth="1"/>
    <col min="390" max="390" width="17.08203125" customWidth="1"/>
    <col min="391" max="392" width="7.75" hidden="1" customWidth="1"/>
    <col min="393" max="395" width="17.5" customWidth="1"/>
    <col min="396" max="396" width="10.58203125" customWidth="1"/>
    <col min="397" max="397" width="15.75" customWidth="1"/>
    <col min="398" max="398" width="30.08203125" customWidth="1"/>
    <col min="399" max="399" width="27.58203125" customWidth="1"/>
    <col min="400" max="400" width="21.08203125" customWidth="1"/>
    <col min="401" max="401" width="22.25" customWidth="1"/>
    <col min="402" max="402" width="18.75" customWidth="1"/>
    <col min="403" max="404" width="19" customWidth="1"/>
    <col min="405" max="405" width="19.08203125" customWidth="1"/>
    <col min="406" max="406" width="17.08203125" customWidth="1"/>
    <col min="407" max="408" width="7.75" hidden="1" customWidth="1"/>
    <col min="409" max="411" width="17.5" customWidth="1"/>
    <col min="412" max="412" width="10.58203125" customWidth="1"/>
    <col min="413" max="413" width="15.75" customWidth="1"/>
    <col min="414" max="414" width="30.08203125" customWidth="1"/>
    <col min="415" max="415" width="27.58203125" customWidth="1"/>
    <col min="416" max="416" width="21.08203125" customWidth="1"/>
    <col min="417" max="417" width="22.25" customWidth="1"/>
    <col min="418" max="418" width="18.75" customWidth="1"/>
    <col min="419" max="420" width="19" customWidth="1"/>
    <col min="421" max="421" width="19.08203125" customWidth="1"/>
    <col min="422" max="422" width="17.08203125" customWidth="1"/>
    <col min="423" max="424" width="7.75" hidden="1" customWidth="1"/>
    <col min="425" max="427" width="17.5" customWidth="1"/>
    <col min="428" max="428" width="10.58203125" customWidth="1"/>
    <col min="429" max="429" width="15.75" customWidth="1"/>
    <col min="430" max="430" width="30.08203125" customWidth="1"/>
    <col min="431" max="431" width="27.58203125" customWidth="1"/>
    <col min="432" max="432" width="21.08203125" customWidth="1"/>
    <col min="433" max="433" width="22.25" customWidth="1"/>
    <col min="434" max="434" width="18.75" customWidth="1"/>
    <col min="435" max="436" width="19" customWidth="1"/>
    <col min="437" max="437" width="19.08203125" customWidth="1"/>
    <col min="438" max="438" width="17.08203125" customWidth="1"/>
    <col min="439" max="440" width="7.75" hidden="1" customWidth="1"/>
    <col min="441" max="443" width="17.5" customWidth="1"/>
    <col min="444" max="444" width="10.58203125" customWidth="1"/>
    <col min="445" max="445" width="15.75" customWidth="1"/>
    <col min="446" max="446" width="30.08203125" customWidth="1"/>
    <col min="447" max="447" width="27.58203125" customWidth="1"/>
    <col min="448" max="448" width="21.08203125" customWidth="1"/>
    <col min="449" max="449" width="22.25" customWidth="1"/>
    <col min="450" max="450" width="18.75" customWidth="1"/>
    <col min="451" max="452" width="19" customWidth="1"/>
    <col min="453" max="453" width="19.08203125" customWidth="1"/>
    <col min="454" max="454" width="17.08203125" customWidth="1"/>
    <col min="455" max="456" width="7.75" hidden="1" customWidth="1"/>
    <col min="457" max="459" width="17.5" customWidth="1"/>
    <col min="460" max="460" width="10.58203125" customWidth="1"/>
    <col min="461" max="461" width="15.75" customWidth="1"/>
    <col min="462" max="462" width="30.08203125" customWidth="1"/>
    <col min="463" max="463" width="27.58203125" customWidth="1"/>
    <col min="464" max="464" width="21.08203125" customWidth="1"/>
    <col min="465" max="465" width="22.25" customWidth="1"/>
    <col min="466" max="466" width="18.75" customWidth="1"/>
    <col min="467" max="468" width="19" customWidth="1"/>
    <col min="469" max="469" width="19.08203125" customWidth="1"/>
    <col min="470" max="470" width="17.08203125" customWidth="1"/>
    <col min="471" max="472" width="7.75" hidden="1" customWidth="1"/>
    <col min="473" max="475" width="17.5" customWidth="1"/>
    <col min="476" max="476" width="10.58203125" customWidth="1"/>
    <col min="477" max="477" width="15.75" customWidth="1"/>
    <col min="478" max="478" width="30.08203125" customWidth="1"/>
    <col min="479" max="479" width="27.58203125" customWidth="1"/>
    <col min="480" max="480" width="21.08203125" customWidth="1"/>
    <col min="481" max="481" width="22.25" customWidth="1"/>
    <col min="482" max="482" width="18.75" customWidth="1"/>
    <col min="483" max="484" width="19" customWidth="1"/>
    <col min="485" max="485" width="19.08203125" customWidth="1"/>
    <col min="486" max="486" width="17.08203125" customWidth="1"/>
    <col min="487" max="488" width="7.75" hidden="1" customWidth="1"/>
    <col min="489" max="491" width="17.5" customWidth="1"/>
    <col min="492" max="492" width="10.58203125" customWidth="1"/>
    <col min="493" max="493" width="15.75" customWidth="1"/>
    <col min="494" max="494" width="30.08203125" customWidth="1"/>
    <col min="495" max="495" width="27.58203125" customWidth="1"/>
    <col min="496" max="496" width="21.08203125" customWidth="1"/>
    <col min="497" max="497" width="22.25" customWidth="1"/>
    <col min="498" max="498" width="18.75" customWidth="1"/>
    <col min="499" max="500" width="19" customWidth="1"/>
    <col min="501" max="501" width="19.08203125" customWidth="1"/>
    <col min="502" max="502" width="17.08203125" customWidth="1"/>
    <col min="503" max="504" width="7.75" hidden="1" customWidth="1"/>
    <col min="505" max="507" width="17.5" customWidth="1"/>
    <col min="508" max="508" width="10.58203125" customWidth="1"/>
    <col min="509" max="509" width="15.75" customWidth="1"/>
    <col min="510" max="510" width="30.08203125" customWidth="1"/>
    <col min="511" max="511" width="27.58203125" customWidth="1"/>
    <col min="512" max="512" width="21.08203125" customWidth="1"/>
    <col min="513" max="513" width="22.25" customWidth="1"/>
    <col min="514" max="514" width="18.75" customWidth="1"/>
    <col min="515" max="516" width="19" customWidth="1"/>
    <col min="517" max="517" width="19.08203125" customWidth="1"/>
    <col min="518" max="518" width="17.08203125" customWidth="1"/>
    <col min="519" max="520" width="7.75" hidden="1" customWidth="1"/>
    <col min="521" max="523" width="17.5" customWidth="1"/>
    <col min="524" max="524" width="10.58203125" customWidth="1"/>
    <col min="525" max="525" width="15.75" customWidth="1"/>
    <col min="526" max="526" width="30.08203125" customWidth="1"/>
    <col min="527" max="527" width="27.58203125" customWidth="1"/>
    <col min="528" max="528" width="21.08203125" customWidth="1"/>
    <col min="529" max="529" width="22.25" customWidth="1"/>
    <col min="530" max="530" width="18.75" customWidth="1"/>
    <col min="531" max="532" width="19" customWidth="1"/>
    <col min="533" max="533" width="19.08203125" customWidth="1"/>
    <col min="534" max="534" width="17.08203125" customWidth="1"/>
    <col min="535" max="536" width="7.75" hidden="1" customWidth="1"/>
    <col min="537" max="539" width="17.5" customWidth="1"/>
    <col min="540" max="540" width="10.58203125" customWidth="1"/>
    <col min="541" max="541" width="15.75" customWidth="1"/>
    <col min="542" max="542" width="30.08203125" customWidth="1"/>
    <col min="543" max="543" width="27.58203125" customWidth="1"/>
    <col min="544" max="544" width="21.08203125" customWidth="1"/>
    <col min="545" max="545" width="22.25" customWidth="1"/>
    <col min="546" max="546" width="18.75" customWidth="1"/>
    <col min="547" max="548" width="19" customWidth="1"/>
    <col min="549" max="549" width="19.08203125" customWidth="1"/>
    <col min="550" max="550" width="17.08203125" customWidth="1"/>
    <col min="551" max="552" width="7.75" hidden="1" customWidth="1"/>
    <col min="553" max="555" width="17.5" customWidth="1"/>
    <col min="556" max="556" width="10.58203125" customWidth="1"/>
    <col min="557" max="557" width="15.75" customWidth="1"/>
    <col min="558" max="558" width="30.08203125" customWidth="1"/>
    <col min="559" max="559" width="27.58203125" customWidth="1"/>
    <col min="560" max="560" width="21.08203125" customWidth="1"/>
    <col min="561" max="561" width="22.25" customWidth="1"/>
    <col min="562" max="562" width="18.75" customWidth="1"/>
    <col min="563" max="564" width="19" customWidth="1"/>
    <col min="565" max="565" width="19.08203125" customWidth="1"/>
    <col min="566" max="566" width="17.08203125" customWidth="1"/>
    <col min="567" max="568" width="7.75" hidden="1" customWidth="1"/>
    <col min="569" max="571" width="17.5" customWidth="1"/>
    <col min="572" max="572" width="10.58203125" customWidth="1"/>
    <col min="573" max="573" width="15.75" customWidth="1"/>
    <col min="574" max="574" width="30.08203125" customWidth="1"/>
    <col min="575" max="575" width="27.58203125" customWidth="1"/>
    <col min="576" max="576" width="21.08203125" customWidth="1"/>
    <col min="577" max="577" width="22.25" customWidth="1"/>
    <col min="578" max="578" width="18.75" customWidth="1"/>
    <col min="579" max="580" width="19" customWidth="1"/>
    <col min="581" max="581" width="19.08203125" customWidth="1"/>
    <col min="582" max="582" width="17.08203125" customWidth="1"/>
    <col min="583" max="584" width="7.75" hidden="1" customWidth="1"/>
    <col min="585" max="587" width="17.5" customWidth="1"/>
    <col min="588" max="588" width="10.58203125" customWidth="1"/>
    <col min="589" max="589" width="15.75" customWidth="1"/>
    <col min="590" max="590" width="30.08203125" customWidth="1"/>
    <col min="591" max="591" width="27.58203125" customWidth="1"/>
    <col min="592" max="592" width="21.08203125" customWidth="1"/>
    <col min="593" max="593" width="22.25" customWidth="1"/>
    <col min="594" max="594" width="18.75" customWidth="1"/>
    <col min="595" max="596" width="19" customWidth="1"/>
    <col min="597" max="597" width="19.08203125" customWidth="1"/>
    <col min="598" max="598" width="17.08203125" customWidth="1"/>
    <col min="599" max="600" width="7.75" hidden="1" customWidth="1"/>
    <col min="601" max="603" width="17.5" customWidth="1"/>
    <col min="604" max="604" width="10.58203125" customWidth="1"/>
    <col min="605" max="605" width="15.75" customWidth="1"/>
    <col min="606" max="606" width="30.08203125" customWidth="1"/>
    <col min="607" max="607" width="27.58203125" customWidth="1"/>
    <col min="608" max="608" width="21.08203125" customWidth="1"/>
    <col min="609" max="609" width="22.25" customWidth="1"/>
    <col min="610" max="610" width="18.75" customWidth="1"/>
    <col min="611" max="612" width="19" customWidth="1"/>
    <col min="613" max="613" width="19.08203125" customWidth="1"/>
    <col min="614" max="614" width="17.08203125" customWidth="1"/>
    <col min="615" max="616" width="7.75" hidden="1" customWidth="1"/>
    <col min="617" max="619" width="17.5" customWidth="1"/>
    <col min="620" max="620" width="10.58203125" customWidth="1"/>
    <col min="621" max="621" width="15.75" customWidth="1"/>
    <col min="622" max="622" width="30.08203125" customWidth="1"/>
    <col min="623" max="623" width="27.58203125" customWidth="1"/>
    <col min="624" max="624" width="21.08203125" customWidth="1"/>
    <col min="625" max="625" width="22.25" customWidth="1"/>
    <col min="626" max="626" width="18.75" customWidth="1"/>
    <col min="627" max="628" width="19" customWidth="1"/>
    <col min="629" max="629" width="19.08203125" customWidth="1"/>
    <col min="630" max="630" width="17.08203125" customWidth="1"/>
    <col min="631" max="632" width="7.75" hidden="1" customWidth="1"/>
    <col min="633" max="635" width="17.5" customWidth="1"/>
    <col min="636" max="636" width="10.58203125" customWidth="1"/>
    <col min="637" max="637" width="15.75" customWidth="1"/>
    <col min="638" max="638" width="30.08203125" customWidth="1"/>
    <col min="639" max="639" width="27.58203125" customWidth="1"/>
    <col min="640" max="640" width="21.08203125" customWidth="1"/>
    <col min="641" max="641" width="22.25" customWidth="1"/>
    <col min="642" max="642" width="18.75" customWidth="1"/>
    <col min="643" max="644" width="19" customWidth="1"/>
    <col min="645" max="645" width="19.08203125" customWidth="1"/>
    <col min="646" max="646" width="17.08203125" customWidth="1"/>
    <col min="647" max="648" width="7.75" hidden="1" customWidth="1"/>
    <col min="649" max="651" width="17.5" customWidth="1"/>
    <col min="652" max="652" width="10.58203125" customWidth="1"/>
    <col min="653" max="653" width="15.75" customWidth="1"/>
    <col min="654" max="654" width="30.08203125" customWidth="1"/>
    <col min="655" max="655" width="27.58203125" customWidth="1"/>
    <col min="656" max="656" width="21.08203125" customWidth="1"/>
    <col min="657" max="657" width="22.25" customWidth="1"/>
    <col min="658" max="658" width="18.75" customWidth="1"/>
    <col min="659" max="660" width="19" customWidth="1"/>
    <col min="661" max="661" width="19.08203125" customWidth="1"/>
    <col min="662" max="662" width="17.08203125" customWidth="1"/>
    <col min="663" max="664" width="7.75" hidden="1" customWidth="1"/>
    <col min="665" max="667" width="17.5" customWidth="1"/>
    <col min="668" max="668" width="10.58203125" customWidth="1"/>
    <col min="669" max="669" width="15.75" customWidth="1"/>
    <col min="670" max="670" width="30.08203125" customWidth="1"/>
    <col min="671" max="671" width="27.58203125" customWidth="1"/>
    <col min="672" max="672" width="21.08203125" customWidth="1"/>
    <col min="673" max="673" width="22.25" customWidth="1"/>
    <col min="674" max="674" width="18.75" customWidth="1"/>
    <col min="675" max="676" width="19" customWidth="1"/>
    <col min="677" max="677" width="19.08203125" customWidth="1"/>
    <col min="678" max="678" width="17.08203125" customWidth="1"/>
    <col min="679" max="680" width="7.75" hidden="1" customWidth="1"/>
    <col min="681" max="683" width="17.5" customWidth="1"/>
    <col min="684" max="684" width="10.58203125" customWidth="1"/>
    <col min="685" max="685" width="15.75" customWidth="1"/>
    <col min="686" max="686" width="30.08203125" customWidth="1"/>
    <col min="687" max="687" width="27.58203125" customWidth="1"/>
    <col min="688" max="688" width="21.08203125" customWidth="1"/>
    <col min="689" max="689" width="22.25" customWidth="1"/>
    <col min="690" max="690" width="18.75" customWidth="1"/>
    <col min="691" max="692" width="19" customWidth="1"/>
    <col min="693" max="693" width="19.08203125" customWidth="1"/>
    <col min="694" max="694" width="17.08203125" customWidth="1"/>
    <col min="695" max="696" width="7.75" hidden="1" customWidth="1"/>
    <col min="697" max="699" width="17.5" customWidth="1"/>
    <col min="700" max="700" width="10.58203125" customWidth="1"/>
    <col min="701" max="701" width="15.75" customWidth="1"/>
    <col min="702" max="702" width="30.08203125" customWidth="1"/>
    <col min="703" max="703" width="27.58203125" customWidth="1"/>
    <col min="704" max="704" width="21.08203125" customWidth="1"/>
    <col min="705" max="705" width="22.25" customWidth="1"/>
    <col min="706" max="706" width="18.75" customWidth="1"/>
    <col min="707" max="708" width="19" customWidth="1"/>
    <col min="709" max="709" width="19.08203125" customWidth="1"/>
    <col min="710" max="710" width="17.08203125" customWidth="1"/>
    <col min="711" max="712" width="7.75" hidden="1" customWidth="1"/>
    <col min="713" max="715" width="17.5" customWidth="1"/>
    <col min="716" max="716" width="10.58203125" customWidth="1"/>
    <col min="717" max="717" width="15.75" customWidth="1"/>
    <col min="718" max="718" width="30.08203125" customWidth="1"/>
    <col min="719" max="719" width="27.58203125" customWidth="1"/>
    <col min="720" max="720" width="21.08203125" customWidth="1"/>
    <col min="721" max="721" width="22.25" customWidth="1"/>
    <col min="722" max="722" width="18.75" customWidth="1"/>
    <col min="723" max="724" width="19" customWidth="1"/>
    <col min="725" max="725" width="19.08203125" customWidth="1"/>
    <col min="726" max="726" width="17.08203125" customWidth="1"/>
    <col min="727" max="728" width="7.75" hidden="1" customWidth="1"/>
    <col min="729" max="731" width="17.5" customWidth="1"/>
    <col min="732" max="732" width="10.58203125" customWidth="1"/>
    <col min="733" max="733" width="15.75" customWidth="1"/>
    <col min="734" max="734" width="30.08203125" customWidth="1"/>
    <col min="735" max="735" width="27.58203125" customWidth="1"/>
    <col min="736" max="736" width="21.08203125" customWidth="1"/>
    <col min="737" max="737" width="22.25" customWidth="1"/>
    <col min="738" max="738" width="18.75" customWidth="1"/>
    <col min="739" max="740" width="19" customWidth="1"/>
    <col min="741" max="741" width="19.08203125" customWidth="1"/>
    <col min="742" max="742" width="17.08203125" customWidth="1"/>
    <col min="743" max="744" width="7.75" hidden="1" customWidth="1"/>
    <col min="745" max="747" width="17.5" customWidth="1"/>
    <col min="748" max="748" width="10.58203125" customWidth="1"/>
    <col min="749" max="749" width="15.75" customWidth="1"/>
    <col min="750" max="750" width="30.08203125" customWidth="1"/>
    <col min="751" max="751" width="27.58203125" customWidth="1"/>
    <col min="752" max="752" width="21.08203125" customWidth="1"/>
    <col min="753" max="753" width="22.25" customWidth="1"/>
    <col min="754" max="754" width="18.75" customWidth="1"/>
    <col min="755" max="756" width="19" customWidth="1"/>
    <col min="757" max="757" width="19.08203125" customWidth="1"/>
    <col min="758" max="758" width="17.08203125" customWidth="1"/>
    <col min="759" max="760" width="7.75" hidden="1" customWidth="1"/>
    <col min="761" max="763" width="17.5" customWidth="1"/>
    <col min="764" max="764" width="10.58203125" customWidth="1"/>
    <col min="765" max="765" width="15.75" customWidth="1"/>
    <col min="766" max="766" width="30.08203125" customWidth="1"/>
    <col min="767" max="767" width="27.58203125" customWidth="1"/>
    <col min="768" max="768" width="21.08203125" customWidth="1"/>
    <col min="769" max="769" width="22.25" customWidth="1"/>
    <col min="770" max="770" width="18.75" customWidth="1"/>
    <col min="771" max="772" width="19" customWidth="1"/>
    <col min="773" max="773" width="19.08203125" customWidth="1"/>
    <col min="774" max="774" width="17.08203125" customWidth="1"/>
    <col min="775" max="776" width="7.75" hidden="1" customWidth="1"/>
    <col min="777" max="779" width="17.5" customWidth="1"/>
    <col min="780" max="780" width="10.58203125" customWidth="1"/>
    <col min="781" max="781" width="15.75" customWidth="1"/>
    <col min="782" max="782" width="30.08203125" customWidth="1"/>
    <col min="783" max="783" width="27.58203125" customWidth="1"/>
    <col min="784" max="784" width="21.08203125" customWidth="1"/>
    <col min="785" max="785" width="22.25" customWidth="1"/>
    <col min="786" max="786" width="18.75" customWidth="1"/>
    <col min="787" max="788" width="19" customWidth="1"/>
    <col min="789" max="789" width="19.08203125" customWidth="1"/>
    <col min="790" max="790" width="17.08203125" customWidth="1"/>
    <col min="791" max="792" width="7.75" hidden="1" customWidth="1"/>
    <col min="793" max="795" width="17.5" customWidth="1"/>
    <col min="796" max="796" width="10.58203125" customWidth="1"/>
    <col min="797" max="797" width="15.75" customWidth="1"/>
    <col min="798" max="798" width="30.08203125" customWidth="1"/>
    <col min="799" max="799" width="27.58203125" customWidth="1"/>
    <col min="800" max="800" width="21.08203125" customWidth="1"/>
    <col min="801" max="801" width="22.25" customWidth="1"/>
    <col min="802" max="802" width="18.75" customWidth="1"/>
    <col min="803" max="804" width="19" customWidth="1"/>
    <col min="805" max="805" width="19.08203125" customWidth="1"/>
    <col min="806" max="806" width="17.08203125" customWidth="1"/>
    <col min="807" max="808" width="7.75" hidden="1" customWidth="1"/>
    <col min="809" max="811" width="17.5" customWidth="1"/>
    <col min="812" max="812" width="10.58203125" customWidth="1"/>
    <col min="813" max="813" width="15.75" customWidth="1"/>
    <col min="814" max="814" width="30.08203125" customWidth="1"/>
    <col min="815" max="815" width="27.58203125" customWidth="1"/>
    <col min="816" max="816" width="21.08203125" customWidth="1"/>
    <col min="817" max="817" width="22.25" customWidth="1"/>
    <col min="818" max="818" width="18.75" customWidth="1"/>
    <col min="819" max="820" width="19" customWidth="1"/>
    <col min="821" max="821" width="19.08203125" customWidth="1"/>
    <col min="822" max="822" width="17.08203125" customWidth="1"/>
    <col min="823" max="824" width="7.75" hidden="1" customWidth="1"/>
    <col min="825" max="827" width="17.5" customWidth="1"/>
    <col min="828" max="828" width="10.58203125" customWidth="1"/>
    <col min="829" max="829" width="15.75" customWidth="1"/>
    <col min="830" max="830" width="30.08203125" customWidth="1"/>
    <col min="831" max="831" width="27.58203125" customWidth="1"/>
    <col min="832" max="832" width="21.08203125" customWidth="1"/>
    <col min="833" max="833" width="22.25" customWidth="1"/>
    <col min="834" max="834" width="18.75" customWidth="1"/>
    <col min="835" max="836" width="19" customWidth="1"/>
    <col min="837" max="837" width="19.08203125" customWidth="1"/>
    <col min="838" max="838" width="17.08203125" customWidth="1"/>
    <col min="839" max="840" width="7.75" hidden="1" customWidth="1"/>
    <col min="841" max="843" width="17.5" customWidth="1"/>
    <col min="844" max="844" width="10.58203125" customWidth="1"/>
    <col min="845" max="845" width="15.75" customWidth="1"/>
    <col min="846" max="846" width="30.08203125" customWidth="1"/>
    <col min="847" max="847" width="27.58203125" customWidth="1"/>
    <col min="848" max="848" width="21.08203125" customWidth="1"/>
    <col min="849" max="849" width="22.25" customWidth="1"/>
    <col min="850" max="850" width="18.75" customWidth="1"/>
    <col min="851" max="852" width="19" customWidth="1"/>
    <col min="853" max="853" width="19.08203125" customWidth="1"/>
    <col min="854" max="854" width="17.08203125" customWidth="1"/>
    <col min="855" max="856" width="7.75" hidden="1" customWidth="1"/>
    <col min="857" max="859" width="17.5" customWidth="1"/>
    <col min="860" max="860" width="10.58203125" customWidth="1"/>
    <col min="861" max="861" width="15.75" customWidth="1"/>
    <col min="862" max="862" width="30.08203125" customWidth="1"/>
    <col min="863" max="863" width="27.58203125" customWidth="1"/>
    <col min="864" max="864" width="21.08203125" customWidth="1"/>
    <col min="865" max="865" width="22.25" customWidth="1"/>
    <col min="866" max="866" width="18.75" customWidth="1"/>
    <col min="867" max="868" width="19" customWidth="1"/>
    <col min="869" max="869" width="19.08203125" customWidth="1"/>
    <col min="870" max="870" width="17.08203125" customWidth="1"/>
    <col min="871" max="872" width="7.75" hidden="1" customWidth="1"/>
    <col min="873" max="875" width="17.5" customWidth="1"/>
    <col min="876" max="876" width="10.58203125" customWidth="1"/>
    <col min="877" max="877" width="15.75" customWidth="1"/>
    <col min="878" max="878" width="30.08203125" customWidth="1"/>
    <col min="879" max="879" width="27.58203125" customWidth="1"/>
    <col min="880" max="880" width="21.08203125" customWidth="1"/>
    <col min="881" max="881" width="22.25" customWidth="1"/>
    <col min="882" max="882" width="18.75" customWidth="1"/>
    <col min="883" max="884" width="19" customWidth="1"/>
    <col min="885" max="885" width="19.08203125" customWidth="1"/>
    <col min="886" max="886" width="17.08203125" customWidth="1"/>
    <col min="887" max="888" width="7.75" hidden="1" customWidth="1"/>
    <col min="889" max="891" width="17.5" customWidth="1"/>
    <col min="892" max="892" width="10.58203125" customWidth="1"/>
    <col min="893" max="893" width="15.75" customWidth="1"/>
    <col min="894" max="894" width="30.08203125" customWidth="1"/>
    <col min="895" max="895" width="27.58203125" customWidth="1"/>
    <col min="896" max="896" width="21.08203125" customWidth="1"/>
    <col min="897" max="897" width="22.25" customWidth="1"/>
    <col min="898" max="898" width="18.75" customWidth="1"/>
    <col min="899" max="900" width="19" customWidth="1"/>
    <col min="901" max="901" width="19.08203125" customWidth="1"/>
    <col min="902" max="902" width="17.08203125" customWidth="1"/>
    <col min="903" max="904" width="7.75" hidden="1" customWidth="1"/>
    <col min="905" max="907" width="17.5" customWidth="1"/>
    <col min="908" max="908" width="10.58203125" customWidth="1"/>
    <col min="909" max="909" width="15.75" customWidth="1"/>
    <col min="910" max="910" width="30.08203125" customWidth="1"/>
    <col min="911" max="911" width="27.58203125" customWidth="1"/>
    <col min="912" max="912" width="21.08203125" customWidth="1"/>
    <col min="913" max="913" width="22.25" customWidth="1"/>
    <col min="914" max="914" width="18.75" customWidth="1"/>
    <col min="915" max="916" width="19" customWidth="1"/>
    <col min="917" max="917" width="19.08203125" customWidth="1"/>
    <col min="918" max="918" width="17.08203125" customWidth="1"/>
    <col min="919" max="920" width="7.75" hidden="1" customWidth="1"/>
    <col min="921" max="923" width="17.5" customWidth="1"/>
    <col min="924" max="924" width="10.58203125" customWidth="1"/>
    <col min="925" max="925" width="15.75" customWidth="1"/>
    <col min="926" max="926" width="30.08203125" customWidth="1"/>
    <col min="927" max="927" width="27.58203125" customWidth="1"/>
    <col min="928" max="928" width="21.08203125" customWidth="1"/>
    <col min="929" max="929" width="22.25" customWidth="1"/>
    <col min="930" max="930" width="18.75" customWidth="1"/>
    <col min="931" max="932" width="19" customWidth="1"/>
    <col min="933" max="933" width="19.08203125" customWidth="1"/>
    <col min="934" max="934" width="17.08203125" customWidth="1"/>
    <col min="935" max="936" width="7.75" hidden="1" customWidth="1"/>
    <col min="937" max="939" width="17.5" customWidth="1"/>
    <col min="940" max="940" width="10.58203125" customWidth="1"/>
    <col min="941" max="941" width="15.75" customWidth="1"/>
    <col min="942" max="942" width="30.08203125" customWidth="1"/>
    <col min="943" max="943" width="27.58203125" customWidth="1"/>
    <col min="944" max="944" width="21.08203125" customWidth="1"/>
    <col min="945" max="945" width="22.25" customWidth="1"/>
    <col min="946" max="946" width="18.75" customWidth="1"/>
    <col min="947" max="948" width="19" customWidth="1"/>
    <col min="949" max="949" width="19.08203125" customWidth="1"/>
    <col min="950" max="950" width="17.08203125" customWidth="1"/>
    <col min="951" max="952" width="7.75" hidden="1" customWidth="1"/>
    <col min="953" max="955" width="17.5" customWidth="1"/>
    <col min="956" max="956" width="10.58203125" customWidth="1"/>
    <col min="957" max="957" width="15.75" customWidth="1"/>
    <col min="958" max="958" width="30.08203125" customWidth="1"/>
    <col min="959" max="959" width="27.58203125" customWidth="1"/>
    <col min="960" max="960" width="21.08203125" customWidth="1"/>
    <col min="961" max="961" width="22.25" customWidth="1"/>
    <col min="962" max="962" width="18.75" customWidth="1"/>
    <col min="963" max="964" width="19" customWidth="1"/>
    <col min="965" max="965" width="19.08203125" customWidth="1"/>
    <col min="966" max="966" width="17.08203125" customWidth="1"/>
    <col min="967" max="968" width="7.75" hidden="1" customWidth="1"/>
    <col min="969" max="971" width="17.5" customWidth="1"/>
    <col min="972" max="972" width="10.58203125" customWidth="1"/>
    <col min="973" max="973" width="15.75" customWidth="1"/>
    <col min="974" max="974" width="30.08203125" customWidth="1"/>
    <col min="975" max="975" width="27.58203125" customWidth="1"/>
    <col min="976" max="976" width="21.08203125" customWidth="1"/>
    <col min="977" max="977" width="22.25" customWidth="1"/>
    <col min="978" max="978" width="18.75" customWidth="1"/>
    <col min="979" max="980" width="19" customWidth="1"/>
    <col min="981" max="981" width="19.08203125" customWidth="1"/>
    <col min="982" max="982" width="17.08203125" customWidth="1"/>
    <col min="983" max="984" width="7.75" hidden="1" customWidth="1"/>
    <col min="985" max="987" width="17.5" customWidth="1"/>
    <col min="988" max="988" width="10.58203125" customWidth="1"/>
    <col min="989" max="989" width="15.75" customWidth="1"/>
    <col min="990" max="990" width="30.08203125" customWidth="1"/>
    <col min="991" max="991" width="27.58203125" customWidth="1"/>
    <col min="992" max="992" width="21.08203125" customWidth="1"/>
    <col min="993" max="993" width="22.25" customWidth="1"/>
    <col min="994" max="994" width="18.75" customWidth="1"/>
    <col min="995" max="996" width="19" customWidth="1"/>
    <col min="997" max="997" width="19.08203125" customWidth="1"/>
    <col min="998" max="998" width="17.08203125" customWidth="1"/>
    <col min="999" max="1000" width="7.75" hidden="1" customWidth="1"/>
    <col min="1001" max="1003" width="17.5" customWidth="1"/>
    <col min="1004" max="1004" width="10.58203125" customWidth="1"/>
    <col min="1005" max="1005" width="15.75" customWidth="1"/>
    <col min="1006" max="1006" width="30.08203125" customWidth="1"/>
    <col min="1007" max="1007" width="27.58203125" customWidth="1"/>
    <col min="1008" max="1008" width="21.08203125" customWidth="1"/>
    <col min="1009" max="1009" width="22.25" customWidth="1"/>
    <col min="1010" max="1010" width="18.75" customWidth="1"/>
    <col min="1011" max="1012" width="19" customWidth="1"/>
    <col min="1013" max="1013" width="19.08203125" customWidth="1"/>
    <col min="1014" max="1014" width="17.08203125" customWidth="1"/>
    <col min="1015" max="1016" width="7.75" hidden="1" customWidth="1"/>
    <col min="1017" max="1019" width="17.5" customWidth="1"/>
    <col min="1020" max="1020" width="10.58203125" customWidth="1"/>
    <col min="1021" max="1021" width="15.75" customWidth="1"/>
    <col min="1022" max="1022" width="30.08203125" customWidth="1"/>
    <col min="1023" max="1023" width="27.58203125" customWidth="1"/>
    <col min="1024" max="1024" width="21.08203125" customWidth="1"/>
    <col min="1025" max="1025" width="22.25" customWidth="1"/>
    <col min="1026" max="1026" width="18.75" customWidth="1"/>
    <col min="1027" max="1028" width="19" customWidth="1"/>
    <col min="1029" max="1029" width="19.08203125" customWidth="1"/>
    <col min="1030" max="1030" width="17.08203125" customWidth="1"/>
    <col min="1031" max="1032" width="7.75" hidden="1" customWidth="1"/>
    <col min="1033" max="1035" width="17.5" customWidth="1"/>
    <col min="1036" max="1036" width="10.58203125" customWidth="1"/>
    <col min="1037" max="1037" width="15.75" customWidth="1"/>
    <col min="1038" max="1038" width="30.08203125" customWidth="1"/>
    <col min="1039" max="1039" width="27.58203125" customWidth="1"/>
    <col min="1040" max="1040" width="21.08203125" customWidth="1"/>
    <col min="1041" max="1041" width="22.25" customWidth="1"/>
    <col min="1042" max="1042" width="18.75" customWidth="1"/>
    <col min="1043" max="1044" width="19" customWidth="1"/>
    <col min="1045" max="1045" width="19.08203125" customWidth="1"/>
    <col min="1046" max="1046" width="17.08203125" customWidth="1"/>
    <col min="1047" max="1048" width="7.75" hidden="1" customWidth="1"/>
    <col min="1049" max="1051" width="17.5" customWidth="1"/>
    <col min="1052" max="1052" width="10.58203125" customWidth="1"/>
    <col min="1053" max="1053" width="15.75" customWidth="1"/>
    <col min="1054" max="1054" width="30.08203125" customWidth="1"/>
    <col min="1055" max="1055" width="27.58203125" customWidth="1"/>
    <col min="1056" max="1056" width="21.08203125" customWidth="1"/>
    <col min="1057" max="1057" width="22.25" customWidth="1"/>
    <col min="1058" max="1058" width="18.75" customWidth="1"/>
    <col min="1059" max="1060" width="19" customWidth="1"/>
    <col min="1061" max="1061" width="19.08203125" customWidth="1"/>
    <col min="1062" max="1062" width="17.08203125" customWidth="1"/>
    <col min="1063" max="1064" width="7.75" hidden="1" customWidth="1"/>
    <col min="1065" max="1067" width="17.5" customWidth="1"/>
    <col min="1068" max="1068" width="10.58203125" customWidth="1"/>
    <col min="1069" max="1069" width="15.75" customWidth="1"/>
    <col min="1070" max="1070" width="30.08203125" customWidth="1"/>
    <col min="1071" max="1071" width="27.58203125" customWidth="1"/>
    <col min="1072" max="1072" width="21.08203125" customWidth="1"/>
    <col min="1073" max="1073" width="22.25" customWidth="1"/>
    <col min="1074" max="1074" width="18.75" customWidth="1"/>
    <col min="1075" max="1076" width="19" customWidth="1"/>
    <col min="1077" max="1077" width="19.08203125" customWidth="1"/>
    <col min="1078" max="1078" width="17.08203125" customWidth="1"/>
    <col min="1079" max="1080" width="7.75" hidden="1" customWidth="1"/>
    <col min="1081" max="1083" width="17.5" customWidth="1"/>
    <col min="1084" max="1084" width="10.58203125" customWidth="1"/>
    <col min="1085" max="1085" width="15.75" customWidth="1"/>
    <col min="1086" max="1086" width="30.08203125" customWidth="1"/>
    <col min="1087" max="1087" width="27.58203125" customWidth="1"/>
    <col min="1088" max="1088" width="21.08203125" customWidth="1"/>
    <col min="1089" max="1089" width="22.25" customWidth="1"/>
    <col min="1090" max="1090" width="18.75" customWidth="1"/>
    <col min="1091" max="1092" width="19" customWidth="1"/>
    <col min="1093" max="1093" width="19.08203125" customWidth="1"/>
    <col min="1094" max="1094" width="17.08203125" customWidth="1"/>
    <col min="1095" max="1096" width="7.75" hidden="1" customWidth="1"/>
    <col min="1097" max="1099" width="17.5" customWidth="1"/>
    <col min="1100" max="1100" width="10.58203125" customWidth="1"/>
    <col min="1101" max="1101" width="15.75" customWidth="1"/>
    <col min="1102" max="1102" width="30.08203125" customWidth="1"/>
    <col min="1103" max="1103" width="27.58203125" customWidth="1"/>
    <col min="1104" max="1104" width="21.08203125" customWidth="1"/>
    <col min="1105" max="1105" width="22.25" customWidth="1"/>
    <col min="1106" max="1106" width="18.75" customWidth="1"/>
    <col min="1107" max="1108" width="19" customWidth="1"/>
    <col min="1109" max="1109" width="19.08203125" customWidth="1"/>
    <col min="1110" max="1110" width="17.08203125" customWidth="1"/>
    <col min="1111" max="1112" width="7.75" hidden="1" customWidth="1"/>
    <col min="1113" max="1115" width="17.5" customWidth="1"/>
    <col min="1116" max="1116" width="10.58203125" customWidth="1"/>
    <col min="1117" max="1117" width="15.75" customWidth="1"/>
    <col min="1118" max="1118" width="30.08203125" customWidth="1"/>
    <col min="1119" max="1119" width="27.58203125" customWidth="1"/>
    <col min="1120" max="1120" width="21.08203125" customWidth="1"/>
    <col min="1121" max="1121" width="22.25" customWidth="1"/>
    <col min="1122" max="1122" width="18.75" customWidth="1"/>
    <col min="1123" max="1124" width="19" customWidth="1"/>
    <col min="1125" max="1125" width="19.08203125" customWidth="1"/>
    <col min="1126" max="1126" width="17.08203125" customWidth="1"/>
    <col min="1127" max="1128" width="7.75" hidden="1" customWidth="1"/>
    <col min="1129" max="1131" width="17.5" customWidth="1"/>
    <col min="1132" max="1132" width="10.58203125" customWidth="1"/>
    <col min="1133" max="1133" width="15.75" customWidth="1"/>
    <col min="1134" max="1134" width="30.08203125" customWidth="1"/>
    <col min="1135" max="1135" width="27.58203125" customWidth="1"/>
    <col min="1136" max="1136" width="21.08203125" customWidth="1"/>
    <col min="1137" max="1137" width="22.25" customWidth="1"/>
    <col min="1138" max="1138" width="18.75" customWidth="1"/>
    <col min="1139" max="1140" width="19" customWidth="1"/>
    <col min="1141" max="1141" width="19.08203125" customWidth="1"/>
    <col min="1142" max="1142" width="17.08203125" customWidth="1"/>
    <col min="1143" max="1144" width="7.75" hidden="1" customWidth="1"/>
    <col min="1145" max="1147" width="17.5" customWidth="1"/>
    <col min="1148" max="1148" width="10.58203125" customWidth="1"/>
    <col min="1149" max="1149" width="15.75" customWidth="1"/>
    <col min="1150" max="1150" width="30.08203125" customWidth="1"/>
    <col min="1151" max="1151" width="27.58203125" customWidth="1"/>
    <col min="1152" max="1152" width="21.08203125" customWidth="1"/>
    <col min="1153" max="1153" width="22.25" customWidth="1"/>
    <col min="1154" max="1154" width="18.75" customWidth="1"/>
    <col min="1155" max="1156" width="19" customWidth="1"/>
    <col min="1157" max="1157" width="19.08203125" customWidth="1"/>
    <col min="1158" max="1158" width="17.08203125" customWidth="1"/>
    <col min="1159" max="1160" width="7.75" hidden="1" customWidth="1"/>
    <col min="1161" max="1163" width="17.5" customWidth="1"/>
    <col min="1164" max="1164" width="10.58203125" customWidth="1"/>
    <col min="1165" max="1165" width="15.75" customWidth="1"/>
    <col min="1166" max="1166" width="30.08203125" customWidth="1"/>
    <col min="1167" max="1167" width="27.58203125" customWidth="1"/>
    <col min="1168" max="1168" width="21.08203125" customWidth="1"/>
    <col min="1169" max="1169" width="22.25" customWidth="1"/>
    <col min="1170" max="1170" width="18.75" customWidth="1"/>
    <col min="1171" max="1172" width="19" customWidth="1"/>
    <col min="1173" max="1173" width="19.08203125" customWidth="1"/>
    <col min="1174" max="1174" width="17.08203125" customWidth="1"/>
    <col min="1175" max="1176" width="7.75" hidden="1" customWidth="1"/>
    <col min="1177" max="1179" width="17.5" customWidth="1"/>
    <col min="1180" max="1180" width="10.58203125" customWidth="1"/>
    <col min="1181" max="1181" width="15.75" customWidth="1"/>
    <col min="1182" max="1182" width="30.08203125" customWidth="1"/>
    <col min="1183" max="1183" width="27.58203125" customWidth="1"/>
    <col min="1184" max="1184" width="21.08203125" customWidth="1"/>
    <col min="1185" max="1185" width="22.25" customWidth="1"/>
    <col min="1186" max="1186" width="18.75" customWidth="1"/>
    <col min="1187" max="1188" width="19" customWidth="1"/>
    <col min="1189" max="1189" width="19.08203125" customWidth="1"/>
    <col min="1190" max="1190" width="17.08203125" customWidth="1"/>
    <col min="1191" max="1192" width="7.75" hidden="1" customWidth="1"/>
    <col min="1193" max="1195" width="17.5" customWidth="1"/>
    <col min="1196" max="1196" width="10.58203125" customWidth="1"/>
    <col min="1197" max="1197" width="15.75" customWidth="1"/>
    <col min="1198" max="1198" width="30.08203125" customWidth="1"/>
    <col min="1199" max="1199" width="27.58203125" customWidth="1"/>
    <col min="1200" max="1200" width="21.08203125" customWidth="1"/>
    <col min="1201" max="1201" width="22.25" customWidth="1"/>
    <col min="1202" max="1202" width="18.75" customWidth="1"/>
    <col min="1203" max="1204" width="19" customWidth="1"/>
    <col min="1205" max="1205" width="19.08203125" customWidth="1"/>
    <col min="1206" max="1206" width="17.08203125" customWidth="1"/>
    <col min="1207" max="1208" width="7.75" hidden="1" customWidth="1"/>
    <col min="1209" max="1211" width="17.5" customWidth="1"/>
    <col min="1212" max="1212" width="10.58203125" customWidth="1"/>
    <col min="1213" max="1213" width="15.75" customWidth="1"/>
    <col min="1214" max="1214" width="30.08203125" customWidth="1"/>
    <col min="1215" max="1215" width="27.58203125" customWidth="1"/>
    <col min="1216" max="1216" width="21.08203125" customWidth="1"/>
    <col min="1217" max="1217" width="22.25" customWidth="1"/>
    <col min="1218" max="1218" width="18.75" customWidth="1"/>
    <col min="1219" max="1220" width="19" customWidth="1"/>
    <col min="1221" max="1221" width="19.08203125" customWidth="1"/>
    <col min="1222" max="1222" width="17.08203125" customWidth="1"/>
    <col min="1223" max="1224" width="7.75" hidden="1" customWidth="1"/>
    <col min="1225" max="1227" width="17.5" customWidth="1"/>
    <col min="1228" max="1228" width="10.58203125" customWidth="1"/>
    <col min="1229" max="1229" width="15.75" customWidth="1"/>
    <col min="1230" max="1230" width="30.08203125" customWidth="1"/>
    <col min="1231" max="1231" width="27.58203125" customWidth="1"/>
    <col min="1232" max="1232" width="21.08203125" customWidth="1"/>
    <col min="1233" max="1233" width="22.25" customWidth="1"/>
    <col min="1234" max="1234" width="18.75" customWidth="1"/>
    <col min="1235" max="1236" width="19" customWidth="1"/>
    <col min="1237" max="1237" width="19.08203125" customWidth="1"/>
    <col min="1238" max="1238" width="17.08203125" customWidth="1"/>
    <col min="1239" max="1240" width="7.75" hidden="1" customWidth="1"/>
    <col min="1241" max="1243" width="17.5" customWidth="1"/>
    <col min="1244" max="1244" width="10.58203125" customWidth="1"/>
    <col min="1245" max="1245" width="15.75" customWidth="1"/>
    <col min="1246" max="1246" width="30.08203125" customWidth="1"/>
    <col min="1247" max="1247" width="27.58203125" customWidth="1"/>
    <col min="1248" max="1248" width="21.08203125" customWidth="1"/>
    <col min="1249" max="1249" width="22.25" customWidth="1"/>
    <col min="1250" max="1250" width="18.75" customWidth="1"/>
    <col min="1251" max="1252" width="19" customWidth="1"/>
    <col min="1253" max="1253" width="19.08203125" customWidth="1"/>
    <col min="1254" max="1254" width="17.08203125" customWidth="1"/>
    <col min="1255" max="1256" width="7.75" hidden="1" customWidth="1"/>
    <col min="1257" max="1259" width="17.5" customWidth="1"/>
    <col min="1260" max="1260" width="10.58203125" customWidth="1"/>
    <col min="1261" max="1261" width="15.75" customWidth="1"/>
    <col min="1262" max="1262" width="30.08203125" customWidth="1"/>
    <col min="1263" max="1263" width="27.58203125" customWidth="1"/>
    <col min="1264" max="1264" width="21.08203125" customWidth="1"/>
    <col min="1265" max="1265" width="22.25" customWidth="1"/>
    <col min="1266" max="1266" width="18.75" customWidth="1"/>
    <col min="1267" max="1268" width="19" customWidth="1"/>
    <col min="1269" max="1269" width="19.08203125" customWidth="1"/>
    <col min="1270" max="1270" width="17.08203125" customWidth="1"/>
    <col min="1271" max="1272" width="7.75" hidden="1" customWidth="1"/>
    <col min="1273" max="1275" width="17.5" customWidth="1"/>
    <col min="1276" max="1276" width="10.58203125" customWidth="1"/>
    <col min="1277" max="1277" width="15.75" customWidth="1"/>
    <col min="1278" max="1278" width="30.08203125" customWidth="1"/>
    <col min="1279" max="1279" width="27.58203125" customWidth="1"/>
    <col min="1280" max="1280" width="21.08203125" customWidth="1"/>
    <col min="1281" max="1281" width="22.25" customWidth="1"/>
    <col min="1282" max="1282" width="18.75" customWidth="1"/>
    <col min="1283" max="1284" width="19" customWidth="1"/>
    <col min="1285" max="1285" width="19.08203125" customWidth="1"/>
    <col min="1286" max="1286" width="17.08203125" customWidth="1"/>
    <col min="1287" max="1288" width="7.75" hidden="1" customWidth="1"/>
    <col min="1289" max="1291" width="17.5" customWidth="1"/>
    <col min="1292" max="1292" width="10.58203125" customWidth="1"/>
    <col min="1293" max="1293" width="15.75" customWidth="1"/>
    <col min="1294" max="1294" width="30.08203125" customWidth="1"/>
    <col min="1295" max="1295" width="27.58203125" customWidth="1"/>
    <col min="1296" max="1296" width="21.08203125" customWidth="1"/>
    <col min="1297" max="1297" width="22.25" customWidth="1"/>
    <col min="1298" max="1298" width="18.75" customWidth="1"/>
    <col min="1299" max="1300" width="19" customWidth="1"/>
    <col min="1301" max="1301" width="19.08203125" customWidth="1"/>
    <col min="1302" max="1302" width="17.08203125" customWidth="1"/>
    <col min="1303" max="1304" width="7.75" hidden="1" customWidth="1"/>
    <col min="1305" max="1307" width="17.5" customWidth="1"/>
    <col min="1308" max="1308" width="10.58203125" customWidth="1"/>
    <col min="1309" max="1309" width="15.75" customWidth="1"/>
    <col min="1310" max="1310" width="30.08203125" customWidth="1"/>
    <col min="1311" max="1311" width="27.58203125" customWidth="1"/>
    <col min="1312" max="1312" width="21.08203125" customWidth="1"/>
    <col min="1313" max="1313" width="22.25" customWidth="1"/>
    <col min="1314" max="1314" width="18.75" customWidth="1"/>
    <col min="1315" max="1316" width="19" customWidth="1"/>
    <col min="1317" max="1317" width="19.08203125" customWidth="1"/>
    <col min="1318" max="1318" width="17.08203125" customWidth="1"/>
    <col min="1319" max="1320" width="7.75" hidden="1" customWidth="1"/>
    <col min="1321" max="1323" width="17.5" customWidth="1"/>
    <col min="1324" max="1324" width="10.58203125" customWidth="1"/>
    <col min="1325" max="1325" width="15.75" customWidth="1"/>
    <col min="1326" max="1326" width="30.08203125" customWidth="1"/>
    <col min="1327" max="1327" width="27.58203125" customWidth="1"/>
    <col min="1328" max="1328" width="21.08203125" customWidth="1"/>
    <col min="1329" max="1329" width="22.25" customWidth="1"/>
    <col min="1330" max="1330" width="18.75" customWidth="1"/>
    <col min="1331" max="1332" width="19" customWidth="1"/>
    <col min="1333" max="1333" width="19.08203125" customWidth="1"/>
    <col min="1334" max="1334" width="17.08203125" customWidth="1"/>
    <col min="1335" max="1336" width="7.75" hidden="1" customWidth="1"/>
    <col min="1337" max="1339" width="17.5" customWidth="1"/>
    <col min="1340" max="1340" width="10.58203125" customWidth="1"/>
    <col min="1341" max="1341" width="15.75" customWidth="1"/>
    <col min="1342" max="1342" width="30.08203125" customWidth="1"/>
    <col min="1343" max="1343" width="27.58203125" customWidth="1"/>
    <col min="1344" max="1344" width="21.08203125" customWidth="1"/>
    <col min="1345" max="1345" width="22.25" customWidth="1"/>
    <col min="1346" max="1346" width="18.75" customWidth="1"/>
    <col min="1347" max="1348" width="19" customWidth="1"/>
    <col min="1349" max="1349" width="19.08203125" customWidth="1"/>
    <col min="1350" max="1350" width="17.08203125" customWidth="1"/>
    <col min="1351" max="1352" width="7.75" hidden="1" customWidth="1"/>
    <col min="1353" max="1355" width="17.5" customWidth="1"/>
    <col min="1356" max="1356" width="10.58203125" customWidth="1"/>
    <col min="1357" max="1357" width="15.75" customWidth="1"/>
    <col min="1358" max="1358" width="30.08203125" customWidth="1"/>
    <col min="1359" max="1359" width="27.58203125" customWidth="1"/>
    <col min="1360" max="1360" width="21.08203125" customWidth="1"/>
    <col min="1361" max="1361" width="22.25" customWidth="1"/>
    <col min="1362" max="1362" width="18.75" customWidth="1"/>
    <col min="1363" max="1364" width="19" customWidth="1"/>
    <col min="1365" max="1365" width="19.08203125" customWidth="1"/>
    <col min="1366" max="1366" width="17.08203125" customWidth="1"/>
    <col min="1367" max="1368" width="7.75" hidden="1" customWidth="1"/>
    <col min="1369" max="1371" width="17.5" customWidth="1"/>
    <col min="1372" max="1372" width="10.58203125" customWidth="1"/>
    <col min="1373" max="1373" width="15.75" customWidth="1"/>
    <col min="1374" max="1374" width="30.08203125" customWidth="1"/>
    <col min="1375" max="1375" width="27.58203125" customWidth="1"/>
    <col min="1376" max="1376" width="21.08203125" customWidth="1"/>
    <col min="1377" max="1377" width="22.25" customWidth="1"/>
    <col min="1378" max="1378" width="18.75" customWidth="1"/>
    <col min="1379" max="1380" width="19" customWidth="1"/>
    <col min="1381" max="1381" width="19.08203125" customWidth="1"/>
    <col min="1382" max="1382" width="17.08203125" customWidth="1"/>
    <col min="1383" max="1384" width="7.75" hidden="1" customWidth="1"/>
    <col min="1385" max="1387" width="17.5" customWidth="1"/>
    <col min="1388" max="1388" width="10.58203125" customWidth="1"/>
    <col min="1389" max="1389" width="15.75" customWidth="1"/>
    <col min="1390" max="1390" width="30.08203125" customWidth="1"/>
    <col min="1391" max="1391" width="27.58203125" customWidth="1"/>
    <col min="1392" max="1392" width="21.08203125" customWidth="1"/>
    <col min="1393" max="1393" width="22.25" customWidth="1"/>
    <col min="1394" max="1394" width="18.75" customWidth="1"/>
    <col min="1395" max="1396" width="19" customWidth="1"/>
    <col min="1397" max="1397" width="19.08203125" customWidth="1"/>
    <col min="1398" max="1398" width="17.08203125" customWidth="1"/>
    <col min="1399" max="1400" width="7.75" hidden="1" customWidth="1"/>
    <col min="1401" max="1403" width="17.5" customWidth="1"/>
    <col min="1404" max="1404" width="10.58203125" customWidth="1"/>
    <col min="1405" max="1405" width="15.75" customWidth="1"/>
    <col min="1406" max="1406" width="30.08203125" customWidth="1"/>
    <col min="1407" max="1407" width="27.58203125" customWidth="1"/>
    <col min="1408" max="1408" width="21.08203125" customWidth="1"/>
    <col min="1409" max="1409" width="22.25" customWidth="1"/>
    <col min="1410" max="1410" width="18.75" customWidth="1"/>
    <col min="1411" max="1412" width="19" customWidth="1"/>
    <col min="1413" max="1413" width="19.08203125" customWidth="1"/>
    <col min="1414" max="1414" width="17.08203125" customWidth="1"/>
    <col min="1415" max="1416" width="7.75" hidden="1" customWidth="1"/>
    <col min="1417" max="1419" width="17.5" customWidth="1"/>
    <col min="1420" max="1420" width="10.58203125" customWidth="1"/>
    <col min="1421" max="1421" width="15.75" customWidth="1"/>
    <col min="1422" max="1422" width="30.08203125" customWidth="1"/>
    <col min="1423" max="1423" width="27.58203125" customWidth="1"/>
    <col min="1424" max="1424" width="21.08203125" customWidth="1"/>
    <col min="1425" max="1425" width="22.25" customWidth="1"/>
    <col min="1426" max="1426" width="18.75" customWidth="1"/>
    <col min="1427" max="1428" width="19" customWidth="1"/>
    <col min="1429" max="1429" width="19.08203125" customWidth="1"/>
    <col min="1430" max="1430" width="17.08203125" customWidth="1"/>
    <col min="1431" max="1432" width="7.75" hidden="1" customWidth="1"/>
    <col min="1433" max="1435" width="17.5" customWidth="1"/>
    <col min="1436" max="1436" width="10.58203125" customWidth="1"/>
    <col min="1437" max="1437" width="15.75" customWidth="1"/>
    <col min="1438" max="1438" width="30.08203125" customWidth="1"/>
    <col min="1439" max="1439" width="27.58203125" customWidth="1"/>
    <col min="1440" max="1440" width="21.08203125" customWidth="1"/>
    <col min="1441" max="1441" width="22.25" customWidth="1"/>
    <col min="1442" max="1442" width="18.75" customWidth="1"/>
    <col min="1443" max="1444" width="19" customWidth="1"/>
    <col min="1445" max="1445" width="19.08203125" customWidth="1"/>
    <col min="1446" max="1446" width="17.08203125" customWidth="1"/>
    <col min="1447" max="1448" width="7.75" hidden="1" customWidth="1"/>
    <col min="1449" max="1451" width="17.5" customWidth="1"/>
    <col min="1452" max="1452" width="10.58203125" customWidth="1"/>
    <col min="1453" max="1453" width="15.75" customWidth="1"/>
    <col min="1454" max="1454" width="30.08203125" customWidth="1"/>
    <col min="1455" max="1455" width="27.58203125" customWidth="1"/>
    <col min="1456" max="1456" width="21.08203125" customWidth="1"/>
    <col min="1457" max="1457" width="22.25" customWidth="1"/>
    <col min="1458" max="1458" width="18.75" customWidth="1"/>
    <col min="1459" max="1460" width="19" customWidth="1"/>
    <col min="1461" max="1461" width="19.08203125" customWidth="1"/>
    <col min="1462" max="1462" width="17.08203125" customWidth="1"/>
    <col min="1463" max="1464" width="7.75" hidden="1" customWidth="1"/>
    <col min="1465" max="1467" width="17.5" customWidth="1"/>
    <col min="1468" max="1468" width="10.58203125" customWidth="1"/>
    <col min="1469" max="1469" width="15.75" customWidth="1"/>
    <col min="1470" max="1470" width="30.08203125" customWidth="1"/>
    <col min="1471" max="1471" width="27.58203125" customWidth="1"/>
    <col min="1472" max="1472" width="21.08203125" customWidth="1"/>
    <col min="1473" max="1473" width="22.25" customWidth="1"/>
    <col min="1474" max="1474" width="18.75" customWidth="1"/>
    <col min="1475" max="1476" width="19" customWidth="1"/>
    <col min="1477" max="1477" width="19.08203125" customWidth="1"/>
    <col min="1478" max="1478" width="17.08203125" customWidth="1"/>
    <col min="1479" max="1480" width="7.75" hidden="1" customWidth="1"/>
    <col min="1481" max="1483" width="17.5" customWidth="1"/>
    <col min="1484" max="1484" width="10.58203125" customWidth="1"/>
    <col min="1485" max="1485" width="15.75" customWidth="1"/>
    <col min="1486" max="1486" width="30.08203125" customWidth="1"/>
    <col min="1487" max="1487" width="27.58203125" customWidth="1"/>
    <col min="1488" max="1488" width="21.08203125" customWidth="1"/>
    <col min="1489" max="1489" width="22.25" customWidth="1"/>
    <col min="1490" max="1490" width="18.75" customWidth="1"/>
    <col min="1491" max="1492" width="19" customWidth="1"/>
    <col min="1493" max="1493" width="19.08203125" customWidth="1"/>
    <col min="1494" max="1494" width="17.08203125" customWidth="1"/>
    <col min="1495" max="1496" width="7.75" hidden="1" customWidth="1"/>
    <col min="1497" max="1499" width="17.5" customWidth="1"/>
    <col min="1500" max="1500" width="10.58203125" customWidth="1"/>
    <col min="1501" max="1501" width="15.75" customWidth="1"/>
    <col min="1502" max="1502" width="30.08203125" customWidth="1"/>
    <col min="1503" max="1503" width="27.58203125" customWidth="1"/>
    <col min="1504" max="1504" width="21.08203125" customWidth="1"/>
    <col min="1505" max="1505" width="22.25" customWidth="1"/>
    <col min="1506" max="1506" width="18.75" customWidth="1"/>
    <col min="1507" max="1508" width="19" customWidth="1"/>
    <col min="1509" max="1509" width="19.08203125" customWidth="1"/>
    <col min="1510" max="1510" width="17.08203125" customWidth="1"/>
    <col min="1511" max="1512" width="7.75" hidden="1" customWidth="1"/>
    <col min="1513" max="1515" width="17.5" customWidth="1"/>
    <col min="1516" max="1516" width="10.58203125" customWidth="1"/>
    <col min="1517" max="1517" width="15.75" customWidth="1"/>
    <col min="1518" max="1518" width="30.08203125" customWidth="1"/>
    <col min="1519" max="1519" width="27.58203125" customWidth="1"/>
    <col min="1520" max="1520" width="21.08203125" customWidth="1"/>
    <col min="1521" max="1521" width="22.25" customWidth="1"/>
    <col min="1522" max="1522" width="18.75" customWidth="1"/>
    <col min="1523" max="1524" width="19" customWidth="1"/>
    <col min="1525" max="1525" width="19.08203125" customWidth="1"/>
    <col min="1526" max="1526" width="17.08203125" customWidth="1"/>
    <col min="1527" max="1528" width="7.75" hidden="1" customWidth="1"/>
    <col min="1529" max="1531" width="17.5" customWidth="1"/>
    <col min="1532" max="1532" width="10.58203125" customWidth="1"/>
    <col min="1533" max="1533" width="15.75" customWidth="1"/>
    <col min="1534" max="1534" width="30.08203125" customWidth="1"/>
    <col min="1535" max="1535" width="27.58203125" customWidth="1"/>
    <col min="1536" max="1536" width="21.08203125" customWidth="1"/>
    <col min="1537" max="1537" width="22.25" customWidth="1"/>
    <col min="1538" max="1538" width="18.75" customWidth="1"/>
    <col min="1539" max="1540" width="19" customWidth="1"/>
    <col min="1541" max="1541" width="19.08203125" customWidth="1"/>
    <col min="1542" max="1542" width="17.08203125" customWidth="1"/>
    <col min="1543" max="1544" width="7.75" hidden="1" customWidth="1"/>
    <col min="1545" max="1547" width="17.5" customWidth="1"/>
    <col min="1548" max="1548" width="10.58203125" customWidth="1"/>
    <col min="1549" max="1549" width="15.75" customWidth="1"/>
    <col min="1550" max="1550" width="30.08203125" customWidth="1"/>
    <col min="1551" max="1551" width="27.58203125" customWidth="1"/>
    <col min="1552" max="1552" width="21.08203125" customWidth="1"/>
    <col min="1553" max="1553" width="22.25" customWidth="1"/>
    <col min="1554" max="1554" width="18.75" customWidth="1"/>
    <col min="1555" max="1556" width="19" customWidth="1"/>
    <col min="1557" max="1557" width="19.08203125" customWidth="1"/>
    <col min="1558" max="1558" width="17.08203125" customWidth="1"/>
    <col min="1559" max="1560" width="7.75" hidden="1" customWidth="1"/>
    <col min="1561" max="1563" width="17.5" customWidth="1"/>
    <col min="1564" max="1564" width="10.58203125" customWidth="1"/>
    <col min="1565" max="1565" width="15.75" customWidth="1"/>
    <col min="1566" max="1566" width="30.08203125" customWidth="1"/>
    <col min="1567" max="1567" width="27.58203125" customWidth="1"/>
    <col min="1568" max="1568" width="21.08203125" customWidth="1"/>
    <col min="1569" max="1569" width="22.25" customWidth="1"/>
    <col min="1570" max="1570" width="18.75" customWidth="1"/>
    <col min="1571" max="1572" width="19" customWidth="1"/>
    <col min="1573" max="1573" width="19.08203125" customWidth="1"/>
    <col min="1574" max="1574" width="17.08203125" customWidth="1"/>
    <col min="1575" max="1576" width="7.75" hidden="1" customWidth="1"/>
    <col min="1577" max="1579" width="17.5" customWidth="1"/>
    <col min="1580" max="1580" width="10.58203125" customWidth="1"/>
    <col min="1581" max="1581" width="15.75" customWidth="1"/>
    <col min="1582" max="1582" width="30.08203125" customWidth="1"/>
    <col min="1583" max="1583" width="27.58203125" customWidth="1"/>
    <col min="1584" max="1584" width="21.08203125" customWidth="1"/>
    <col min="1585" max="1585" width="22.25" customWidth="1"/>
    <col min="1586" max="1586" width="18.75" customWidth="1"/>
    <col min="1587" max="1588" width="19" customWidth="1"/>
    <col min="1589" max="1589" width="19.08203125" customWidth="1"/>
    <col min="1590" max="1590" width="17.08203125" customWidth="1"/>
    <col min="1591" max="1592" width="7.75" hidden="1" customWidth="1"/>
    <col min="1593" max="1595" width="17.5" customWidth="1"/>
    <col min="1596" max="1596" width="10.58203125" customWidth="1"/>
    <col min="1597" max="1597" width="15.75" customWidth="1"/>
    <col min="1598" max="1598" width="30.08203125" customWidth="1"/>
    <col min="1599" max="1599" width="27.58203125" customWidth="1"/>
    <col min="1600" max="1600" width="21.08203125" customWidth="1"/>
    <col min="1601" max="1601" width="22.25" customWidth="1"/>
    <col min="1602" max="1602" width="18.75" customWidth="1"/>
    <col min="1603" max="1604" width="19" customWidth="1"/>
    <col min="1605" max="1605" width="19.08203125" customWidth="1"/>
    <col min="1606" max="1606" width="17.08203125" customWidth="1"/>
    <col min="1607" max="1608" width="7.75" hidden="1" customWidth="1"/>
    <col min="1609" max="1611" width="17.5" customWidth="1"/>
    <col min="1612" max="1612" width="10.58203125" customWidth="1"/>
    <col min="1613" max="1613" width="15.75" customWidth="1"/>
    <col min="1614" max="1614" width="30.08203125" customWidth="1"/>
    <col min="1615" max="1615" width="27.58203125" customWidth="1"/>
    <col min="1616" max="1616" width="21.08203125" customWidth="1"/>
    <col min="1617" max="1617" width="22.25" customWidth="1"/>
    <col min="1618" max="1618" width="18.75" customWidth="1"/>
    <col min="1619" max="1620" width="19" customWidth="1"/>
    <col min="1621" max="1621" width="19.08203125" customWidth="1"/>
    <col min="1622" max="1622" width="17.08203125" customWidth="1"/>
    <col min="1623" max="1624" width="7.75" hidden="1" customWidth="1"/>
    <col min="1625" max="1627" width="17.5" customWidth="1"/>
    <col min="1628" max="1628" width="10.58203125" customWidth="1"/>
    <col min="1629" max="1629" width="15.75" customWidth="1"/>
    <col min="1630" max="1630" width="30.08203125" customWidth="1"/>
    <col min="1631" max="1631" width="27.58203125" customWidth="1"/>
    <col min="1632" max="1632" width="21.08203125" customWidth="1"/>
    <col min="1633" max="1633" width="22.25" customWidth="1"/>
    <col min="1634" max="1634" width="18.75" customWidth="1"/>
    <col min="1635" max="1636" width="19" customWidth="1"/>
    <col min="1637" max="1637" width="19.08203125" customWidth="1"/>
    <col min="1638" max="1638" width="17.08203125" customWidth="1"/>
    <col min="1639" max="1640" width="7.75" hidden="1" customWidth="1"/>
    <col min="1641" max="1643" width="17.5" customWidth="1"/>
    <col min="1644" max="1644" width="10.58203125" customWidth="1"/>
    <col min="1645" max="1645" width="15.75" customWidth="1"/>
    <col min="1646" max="1646" width="30.08203125" customWidth="1"/>
    <col min="1647" max="1647" width="27.58203125" customWidth="1"/>
    <col min="1648" max="1648" width="21.08203125" customWidth="1"/>
    <col min="1649" max="1649" width="22.25" customWidth="1"/>
    <col min="1650" max="1650" width="18.75" customWidth="1"/>
    <col min="1651" max="1652" width="19" customWidth="1"/>
    <col min="1653" max="1653" width="19.08203125" customWidth="1"/>
    <col min="1654" max="1654" width="17.08203125" customWidth="1"/>
    <col min="1655" max="1656" width="7.75" hidden="1" customWidth="1"/>
    <col min="1657" max="1659" width="17.5" customWidth="1"/>
    <col min="1660" max="1660" width="10.58203125" customWidth="1"/>
    <col min="1661" max="1661" width="15.75" customWidth="1"/>
    <col min="1662" max="1662" width="30.08203125" customWidth="1"/>
    <col min="1663" max="1663" width="27.58203125" customWidth="1"/>
    <col min="1664" max="1664" width="21.08203125" customWidth="1"/>
    <col min="1665" max="1665" width="22.25" customWidth="1"/>
    <col min="1666" max="1666" width="18.75" customWidth="1"/>
    <col min="1667" max="1668" width="19" customWidth="1"/>
    <col min="1669" max="1669" width="19.08203125" customWidth="1"/>
    <col min="1670" max="1670" width="17.08203125" customWidth="1"/>
    <col min="1671" max="1672" width="7.75" hidden="1" customWidth="1"/>
    <col min="1673" max="1675" width="17.5" customWidth="1"/>
    <col min="1676" max="1676" width="10.58203125" customWidth="1"/>
    <col min="1677" max="1677" width="15.75" customWidth="1"/>
    <col min="1678" max="1678" width="30.08203125" customWidth="1"/>
    <col min="1679" max="1679" width="27.58203125" customWidth="1"/>
    <col min="1680" max="1680" width="21.08203125" customWidth="1"/>
    <col min="1681" max="1681" width="22.25" customWidth="1"/>
    <col min="1682" max="1682" width="18.75" customWidth="1"/>
    <col min="1683" max="1684" width="19" customWidth="1"/>
    <col min="1685" max="1685" width="19.08203125" customWidth="1"/>
    <col min="1686" max="1686" width="17.08203125" customWidth="1"/>
    <col min="1687" max="1688" width="7.75" hidden="1" customWidth="1"/>
    <col min="1689" max="1691" width="17.5" customWidth="1"/>
    <col min="1692" max="1692" width="10.58203125" customWidth="1"/>
    <col min="1693" max="1693" width="15.75" customWidth="1"/>
    <col min="1694" max="1694" width="30.08203125" customWidth="1"/>
    <col min="1695" max="1695" width="27.58203125" customWidth="1"/>
    <col min="1696" max="1696" width="21.08203125" customWidth="1"/>
    <col min="1697" max="1697" width="22.25" customWidth="1"/>
    <col min="1698" max="1698" width="18.75" customWidth="1"/>
    <col min="1699" max="1700" width="19" customWidth="1"/>
    <col min="1701" max="1701" width="19.08203125" customWidth="1"/>
    <col min="1702" max="1702" width="17.08203125" customWidth="1"/>
    <col min="1703" max="1704" width="7.75" hidden="1" customWidth="1"/>
    <col min="1705" max="1707" width="17.5" customWidth="1"/>
    <col min="1708" max="1708" width="10.58203125" customWidth="1"/>
    <col min="1709" max="1709" width="15.75" customWidth="1"/>
    <col min="1710" max="1710" width="30.08203125" customWidth="1"/>
    <col min="1711" max="1711" width="27.58203125" customWidth="1"/>
    <col min="1712" max="1712" width="21.08203125" customWidth="1"/>
    <col min="1713" max="1713" width="22.25" customWidth="1"/>
    <col min="1714" max="1714" width="18.75" customWidth="1"/>
    <col min="1715" max="1716" width="19" customWidth="1"/>
    <col min="1717" max="1717" width="19.08203125" customWidth="1"/>
    <col min="1718" max="1718" width="17.08203125" customWidth="1"/>
    <col min="1719" max="1720" width="7.75" hidden="1" customWidth="1"/>
    <col min="1721" max="1723" width="17.5" customWidth="1"/>
    <col min="1724" max="1724" width="10.58203125" customWidth="1"/>
    <col min="1725" max="1725" width="15.75" customWidth="1"/>
    <col min="1726" max="1726" width="30.08203125" customWidth="1"/>
    <col min="1727" max="1727" width="27.58203125" customWidth="1"/>
    <col min="1728" max="1728" width="21.08203125" customWidth="1"/>
    <col min="1729" max="1729" width="22.25" customWidth="1"/>
    <col min="1730" max="1730" width="18.75" customWidth="1"/>
    <col min="1731" max="1732" width="19" customWidth="1"/>
    <col min="1733" max="1733" width="19.08203125" customWidth="1"/>
    <col min="1734" max="1734" width="17.08203125" customWidth="1"/>
    <col min="1735" max="1736" width="7.75" hidden="1" customWidth="1"/>
    <col min="1737" max="1739" width="17.5" customWidth="1"/>
    <col min="1740" max="1740" width="10.58203125" customWidth="1"/>
    <col min="1741" max="1741" width="15.75" customWidth="1"/>
    <col min="1742" max="1742" width="30.08203125" customWidth="1"/>
    <col min="1743" max="1743" width="27.58203125" customWidth="1"/>
    <col min="1744" max="1744" width="21.08203125" customWidth="1"/>
    <col min="1745" max="1745" width="22.25" customWidth="1"/>
    <col min="1746" max="1746" width="18.75" customWidth="1"/>
    <col min="1747" max="1748" width="19" customWidth="1"/>
    <col min="1749" max="1749" width="19.08203125" customWidth="1"/>
    <col min="1750" max="1750" width="17.08203125" customWidth="1"/>
    <col min="1751" max="1752" width="7.75" hidden="1" customWidth="1"/>
    <col min="1753" max="1755" width="17.5" customWidth="1"/>
    <col min="1756" max="1756" width="10.58203125" customWidth="1"/>
    <col min="1757" max="1757" width="15.75" customWidth="1"/>
    <col min="1758" max="1758" width="30.08203125" customWidth="1"/>
    <col min="1759" max="1759" width="27.58203125" customWidth="1"/>
    <col min="1760" max="1760" width="21.08203125" customWidth="1"/>
    <col min="1761" max="1761" width="22.25" customWidth="1"/>
    <col min="1762" max="1762" width="18.75" customWidth="1"/>
    <col min="1763" max="1764" width="19" customWidth="1"/>
    <col min="1765" max="1765" width="19.08203125" customWidth="1"/>
    <col min="1766" max="1766" width="17.08203125" customWidth="1"/>
    <col min="1767" max="1768" width="7.75" hidden="1" customWidth="1"/>
    <col min="1769" max="1771" width="17.5" customWidth="1"/>
    <col min="1772" max="1772" width="10.58203125" customWidth="1"/>
    <col min="1773" max="1773" width="15.75" customWidth="1"/>
    <col min="1774" max="1774" width="30.08203125" customWidth="1"/>
    <col min="1775" max="1775" width="27.58203125" customWidth="1"/>
    <col min="1776" max="1776" width="21.08203125" customWidth="1"/>
    <col min="1777" max="1777" width="22.25" customWidth="1"/>
    <col min="1778" max="1778" width="18.75" customWidth="1"/>
    <col min="1779" max="1780" width="19" customWidth="1"/>
    <col min="1781" max="1781" width="19.08203125" customWidth="1"/>
    <col min="1782" max="1782" width="17.08203125" customWidth="1"/>
    <col min="1783" max="1784" width="7.75" hidden="1" customWidth="1"/>
    <col min="1785" max="1787" width="17.5" customWidth="1"/>
    <col min="1788" max="1788" width="10.58203125" customWidth="1"/>
    <col min="1789" max="1789" width="15.75" customWidth="1"/>
    <col min="1790" max="1790" width="30.08203125" customWidth="1"/>
    <col min="1791" max="1791" width="27.58203125" customWidth="1"/>
    <col min="1792" max="1792" width="21.08203125" customWidth="1"/>
    <col min="1793" max="1793" width="22.25" customWidth="1"/>
    <col min="1794" max="1794" width="18.75" customWidth="1"/>
    <col min="1795" max="1796" width="19" customWidth="1"/>
    <col min="1797" max="1797" width="19.08203125" customWidth="1"/>
    <col min="1798" max="1798" width="17.08203125" customWidth="1"/>
    <col min="1799" max="1800" width="7.75" hidden="1" customWidth="1"/>
    <col min="1801" max="1803" width="17.5" customWidth="1"/>
    <col min="1804" max="1804" width="10.58203125" customWidth="1"/>
    <col min="1805" max="1805" width="15.75" customWidth="1"/>
    <col min="1806" max="1806" width="30.08203125" customWidth="1"/>
    <col min="1807" max="1807" width="27.58203125" customWidth="1"/>
    <col min="1808" max="1808" width="21.08203125" customWidth="1"/>
    <col min="1809" max="1809" width="22.25" customWidth="1"/>
    <col min="1810" max="1810" width="18.75" customWidth="1"/>
    <col min="1811" max="1812" width="19" customWidth="1"/>
    <col min="1813" max="1813" width="19.08203125" customWidth="1"/>
    <col min="1814" max="1814" width="17.08203125" customWidth="1"/>
    <col min="1815" max="1816" width="7.75" hidden="1" customWidth="1"/>
    <col min="1817" max="1819" width="17.5" customWidth="1"/>
    <col min="1820" max="1820" width="10.58203125" customWidth="1"/>
    <col min="1821" max="1821" width="15.75" customWidth="1"/>
    <col min="1822" max="1822" width="30.08203125" customWidth="1"/>
    <col min="1823" max="1823" width="27.58203125" customWidth="1"/>
    <col min="1824" max="1824" width="21.08203125" customWidth="1"/>
    <col min="1825" max="1825" width="22.25" customWidth="1"/>
    <col min="1826" max="1826" width="18.75" customWidth="1"/>
    <col min="1827" max="1828" width="19" customWidth="1"/>
    <col min="1829" max="1829" width="19.08203125" customWidth="1"/>
    <col min="1830" max="1830" width="17.08203125" customWidth="1"/>
    <col min="1831" max="1832" width="7.75" hidden="1" customWidth="1"/>
    <col min="1833" max="1835" width="17.5" customWidth="1"/>
    <col min="1836" max="1836" width="10.58203125" customWidth="1"/>
    <col min="1837" max="1837" width="15.75" customWidth="1"/>
    <col min="1838" max="1838" width="30.08203125" customWidth="1"/>
    <col min="1839" max="1839" width="27.58203125" customWidth="1"/>
    <col min="1840" max="1840" width="21.08203125" customWidth="1"/>
    <col min="1841" max="1841" width="22.25" customWidth="1"/>
    <col min="1842" max="1842" width="18.75" customWidth="1"/>
    <col min="1843" max="1844" width="19" customWidth="1"/>
    <col min="1845" max="1845" width="19.08203125" customWidth="1"/>
    <col min="1846" max="1846" width="17.08203125" customWidth="1"/>
    <col min="1847" max="1848" width="7.75" hidden="1" customWidth="1"/>
    <col min="1849" max="1851" width="17.5" customWidth="1"/>
    <col min="1852" max="1852" width="10.58203125" customWidth="1"/>
    <col min="1853" max="1853" width="15.75" customWidth="1"/>
    <col min="1854" max="1854" width="30.08203125" customWidth="1"/>
    <col min="1855" max="1855" width="27.58203125" customWidth="1"/>
    <col min="1856" max="1856" width="21.08203125" customWidth="1"/>
    <col min="1857" max="1857" width="22.25" customWidth="1"/>
    <col min="1858" max="1858" width="18.75" customWidth="1"/>
    <col min="1859" max="1860" width="19" customWidth="1"/>
    <col min="1861" max="1861" width="19.08203125" customWidth="1"/>
    <col min="1862" max="1862" width="17.08203125" customWidth="1"/>
    <col min="1863" max="1864" width="7.75" hidden="1" customWidth="1"/>
    <col min="1865" max="1867" width="17.5" customWidth="1"/>
    <col min="1868" max="1868" width="10.58203125" customWidth="1"/>
    <col min="1869" max="1869" width="15.75" customWidth="1"/>
    <col min="1870" max="1870" width="30.08203125" customWidth="1"/>
    <col min="1871" max="1871" width="27.58203125" customWidth="1"/>
    <col min="1872" max="1872" width="21.08203125" customWidth="1"/>
    <col min="1873" max="1873" width="22.25" customWidth="1"/>
    <col min="1874" max="1874" width="18.75" customWidth="1"/>
    <col min="1875" max="1876" width="19" customWidth="1"/>
    <col min="1877" max="1877" width="19.08203125" customWidth="1"/>
    <col min="1878" max="1878" width="17.08203125" customWidth="1"/>
    <col min="1879" max="1880" width="7.75" hidden="1" customWidth="1"/>
    <col min="1881" max="1883" width="17.5" customWidth="1"/>
    <col min="1884" max="1884" width="10.58203125" customWidth="1"/>
    <col min="1885" max="1885" width="15.75" customWidth="1"/>
    <col min="1886" max="1886" width="30.08203125" customWidth="1"/>
    <col min="1887" max="1887" width="27.58203125" customWidth="1"/>
    <col min="1888" max="1888" width="21.08203125" customWidth="1"/>
    <col min="1889" max="1889" width="22.25" customWidth="1"/>
    <col min="1890" max="1890" width="18.75" customWidth="1"/>
    <col min="1891" max="1892" width="19" customWidth="1"/>
    <col min="1893" max="1893" width="19.08203125" customWidth="1"/>
    <col min="1894" max="1894" width="17.08203125" customWidth="1"/>
    <col min="1895" max="1896" width="7.75" hidden="1" customWidth="1"/>
    <col min="1897" max="1899" width="17.5" customWidth="1"/>
    <col min="1900" max="1900" width="10.58203125" customWidth="1"/>
    <col min="1901" max="1901" width="15.75" customWidth="1"/>
    <col min="1902" max="1902" width="30.08203125" customWidth="1"/>
    <col min="1903" max="1903" width="27.58203125" customWidth="1"/>
    <col min="1904" max="1904" width="21.08203125" customWidth="1"/>
    <col min="1905" max="1905" width="22.25" customWidth="1"/>
    <col min="1906" max="1906" width="18.75" customWidth="1"/>
    <col min="1907" max="1908" width="19" customWidth="1"/>
    <col min="1909" max="1909" width="19.08203125" customWidth="1"/>
    <col min="1910" max="1910" width="17.08203125" customWidth="1"/>
    <col min="1911" max="1912" width="7.75" hidden="1" customWidth="1"/>
    <col min="1913" max="1915" width="17.5" customWidth="1"/>
    <col min="1916" max="1916" width="10.58203125" customWidth="1"/>
    <col min="1917" max="1917" width="15.75" customWidth="1"/>
    <col min="1918" max="1918" width="30.08203125" customWidth="1"/>
    <col min="1919" max="1919" width="27.58203125" customWidth="1"/>
    <col min="1920" max="1920" width="21.08203125" customWidth="1"/>
    <col min="1921" max="1921" width="22.25" customWidth="1"/>
    <col min="1922" max="1922" width="18.75" customWidth="1"/>
    <col min="1923" max="1924" width="19" customWidth="1"/>
    <col min="1925" max="1925" width="19.08203125" customWidth="1"/>
    <col min="1926" max="1926" width="17.08203125" customWidth="1"/>
    <col min="1927" max="1928" width="7.75" hidden="1" customWidth="1"/>
    <col min="1929" max="1931" width="17.5" customWidth="1"/>
    <col min="1932" max="1932" width="10.58203125" customWidth="1"/>
    <col min="1933" max="1933" width="15.75" customWidth="1"/>
    <col min="1934" max="1934" width="30.08203125" customWidth="1"/>
    <col min="1935" max="1935" width="27.58203125" customWidth="1"/>
    <col min="1936" max="1936" width="21.08203125" customWidth="1"/>
    <col min="1937" max="1937" width="22.25" customWidth="1"/>
    <col min="1938" max="1938" width="18.75" customWidth="1"/>
    <col min="1939" max="1940" width="19" customWidth="1"/>
    <col min="1941" max="1941" width="19.08203125" customWidth="1"/>
    <col min="1942" max="1942" width="17.08203125" customWidth="1"/>
    <col min="1943" max="1944" width="7.75" hidden="1" customWidth="1"/>
    <col min="1945" max="1947" width="17.5" customWidth="1"/>
    <col min="1948" max="1948" width="10.58203125" customWidth="1"/>
    <col min="1949" max="1949" width="15.75" customWidth="1"/>
    <col min="1950" max="1950" width="30.08203125" customWidth="1"/>
    <col min="1951" max="1951" width="27.58203125" customWidth="1"/>
    <col min="1952" max="1952" width="21.08203125" customWidth="1"/>
    <col min="1953" max="1953" width="22.25" customWidth="1"/>
    <col min="1954" max="1954" width="18.75" customWidth="1"/>
    <col min="1955" max="1956" width="19" customWidth="1"/>
    <col min="1957" max="1957" width="19.08203125" customWidth="1"/>
    <col min="1958" max="1958" width="17.08203125" customWidth="1"/>
    <col min="1959" max="1960" width="7.75" hidden="1" customWidth="1"/>
    <col min="1961" max="1963" width="17.5" customWidth="1"/>
    <col min="1964" max="1964" width="10.58203125" customWidth="1"/>
    <col min="1965" max="1965" width="15.75" customWidth="1"/>
    <col min="1966" max="1966" width="30.08203125" customWidth="1"/>
    <col min="1967" max="1967" width="27.58203125" customWidth="1"/>
    <col min="1968" max="1968" width="21.08203125" customWidth="1"/>
    <col min="1969" max="1969" width="22.25" customWidth="1"/>
    <col min="1970" max="1970" width="18.75" customWidth="1"/>
    <col min="1971" max="1972" width="19" customWidth="1"/>
    <col min="1973" max="1973" width="19.08203125" customWidth="1"/>
    <col min="1974" max="1974" width="17.08203125" customWidth="1"/>
    <col min="1975" max="1976" width="7.75" hidden="1" customWidth="1"/>
    <col min="1977" max="1979" width="17.5" customWidth="1"/>
    <col min="1980" max="1980" width="10.58203125" customWidth="1"/>
    <col min="1981" max="1981" width="15.75" customWidth="1"/>
    <col min="1982" max="1982" width="30.08203125" customWidth="1"/>
    <col min="1983" max="1983" width="27.58203125" customWidth="1"/>
    <col min="1984" max="1984" width="21.08203125" customWidth="1"/>
    <col min="1985" max="1985" width="22.25" customWidth="1"/>
    <col min="1986" max="1986" width="18.75" customWidth="1"/>
    <col min="1987" max="1988" width="19" customWidth="1"/>
    <col min="1989" max="1989" width="19.08203125" customWidth="1"/>
    <col min="1990" max="1990" width="17.08203125" customWidth="1"/>
    <col min="1991" max="1992" width="7.75" hidden="1" customWidth="1"/>
    <col min="1993" max="1995" width="17.5" customWidth="1"/>
    <col min="1996" max="1996" width="10.58203125" customWidth="1"/>
    <col min="1997" max="1997" width="15.75" customWidth="1"/>
    <col min="1998" max="1998" width="30.08203125" customWidth="1"/>
    <col min="1999" max="1999" width="27.58203125" customWidth="1"/>
    <col min="2000" max="2000" width="21.08203125" customWidth="1"/>
    <col min="2001" max="2001" width="22.25" customWidth="1"/>
    <col min="2002" max="2002" width="18.75" customWidth="1"/>
    <col min="2003" max="2004" width="19" customWidth="1"/>
    <col min="2005" max="2005" width="19.08203125" customWidth="1"/>
    <col min="2006" max="2006" width="17.08203125" customWidth="1"/>
    <col min="2007" max="2008" width="7.75" hidden="1" customWidth="1"/>
    <col min="2009" max="2011" width="17.5" customWidth="1"/>
    <col min="2012" max="2012" width="10.58203125" customWidth="1"/>
    <col min="2013" max="2013" width="15.75" customWidth="1"/>
    <col min="2014" max="2014" width="30.08203125" customWidth="1"/>
    <col min="2015" max="2015" width="27.58203125" customWidth="1"/>
    <col min="2016" max="2016" width="21.08203125" customWidth="1"/>
    <col min="2017" max="2017" width="22.25" customWidth="1"/>
    <col min="2018" max="2018" width="18.75" customWidth="1"/>
    <col min="2019" max="2020" width="19" customWidth="1"/>
    <col min="2021" max="2021" width="19.08203125" customWidth="1"/>
    <col min="2022" max="2022" width="17.08203125" customWidth="1"/>
    <col min="2023" max="2024" width="7.75" hidden="1" customWidth="1"/>
    <col min="2025" max="2027" width="17.5" customWidth="1"/>
    <col min="2028" max="2028" width="10.58203125" customWidth="1"/>
    <col min="2029" max="2029" width="15.75" customWidth="1"/>
    <col min="2030" max="2030" width="30.08203125" customWidth="1"/>
    <col min="2031" max="2031" width="27.58203125" customWidth="1"/>
    <col min="2032" max="2032" width="21.08203125" customWidth="1"/>
    <col min="2033" max="2033" width="22.25" customWidth="1"/>
    <col min="2034" max="2034" width="18.75" customWidth="1"/>
    <col min="2035" max="2036" width="19" customWidth="1"/>
    <col min="2037" max="2037" width="19.08203125" customWidth="1"/>
    <col min="2038" max="2038" width="17.08203125" customWidth="1"/>
    <col min="2039" max="2040" width="7.75" hidden="1" customWidth="1"/>
    <col min="2041" max="2043" width="17.5" customWidth="1"/>
    <col min="2044" max="2044" width="10.58203125" customWidth="1"/>
    <col min="2045" max="2045" width="15.75" customWidth="1"/>
    <col min="2046" max="2046" width="30.08203125" customWidth="1"/>
    <col min="2047" max="2047" width="27.58203125" customWidth="1"/>
    <col min="2048" max="2048" width="21.08203125" customWidth="1"/>
    <col min="2049" max="2049" width="22.25" customWidth="1"/>
    <col min="2050" max="2050" width="18.75" customWidth="1"/>
    <col min="2051" max="2052" width="19" customWidth="1"/>
    <col min="2053" max="2053" width="19.08203125" customWidth="1"/>
    <col min="2054" max="2054" width="17.08203125" customWidth="1"/>
    <col min="2055" max="2056" width="7.75" hidden="1" customWidth="1"/>
    <col min="2057" max="2059" width="17.5" customWidth="1"/>
    <col min="2060" max="2060" width="10.58203125" customWidth="1"/>
    <col min="2061" max="2061" width="15.75" customWidth="1"/>
    <col min="2062" max="2062" width="30.08203125" customWidth="1"/>
    <col min="2063" max="2063" width="27.58203125" customWidth="1"/>
    <col min="2064" max="2064" width="21.08203125" customWidth="1"/>
    <col min="2065" max="2065" width="22.25" customWidth="1"/>
    <col min="2066" max="2066" width="18.75" customWidth="1"/>
    <col min="2067" max="2068" width="19" customWidth="1"/>
    <col min="2069" max="2069" width="19.08203125" customWidth="1"/>
    <col min="2070" max="2070" width="17.08203125" customWidth="1"/>
    <col min="2071" max="2072" width="7.75" hidden="1" customWidth="1"/>
    <col min="2073" max="2075" width="17.5" customWidth="1"/>
    <col min="2076" max="2076" width="10.58203125" customWidth="1"/>
    <col min="2077" max="2077" width="15.75" customWidth="1"/>
    <col min="2078" max="2078" width="30.08203125" customWidth="1"/>
    <col min="2079" max="2079" width="27.58203125" customWidth="1"/>
    <col min="2080" max="2080" width="21.08203125" customWidth="1"/>
    <col min="2081" max="2081" width="22.25" customWidth="1"/>
    <col min="2082" max="2082" width="18.75" customWidth="1"/>
    <col min="2083" max="2084" width="19" customWidth="1"/>
    <col min="2085" max="2085" width="19.08203125" customWidth="1"/>
    <col min="2086" max="2086" width="17.08203125" customWidth="1"/>
    <col min="2087" max="2088" width="7.75" hidden="1" customWidth="1"/>
    <col min="2089" max="2091" width="17.5" customWidth="1"/>
    <col min="2092" max="2092" width="10.58203125" customWidth="1"/>
    <col min="2093" max="2093" width="15.75" customWidth="1"/>
    <col min="2094" max="2094" width="30.08203125" customWidth="1"/>
    <col min="2095" max="2095" width="27.58203125" customWidth="1"/>
    <col min="2096" max="2096" width="21.08203125" customWidth="1"/>
    <col min="2097" max="2097" width="22.25" customWidth="1"/>
    <col min="2098" max="2098" width="18.75" customWidth="1"/>
    <col min="2099" max="2100" width="19" customWidth="1"/>
    <col min="2101" max="2101" width="19.08203125" customWidth="1"/>
    <col min="2102" max="2102" width="17.08203125" customWidth="1"/>
    <col min="2103" max="2104" width="7.75" hidden="1" customWidth="1"/>
    <col min="2105" max="2107" width="17.5" customWidth="1"/>
    <col min="2108" max="2108" width="10.58203125" customWidth="1"/>
    <col min="2109" max="2109" width="15.75" customWidth="1"/>
    <col min="2110" max="2110" width="30.08203125" customWidth="1"/>
    <col min="2111" max="2111" width="27.58203125" customWidth="1"/>
    <col min="2112" max="2112" width="21.08203125" customWidth="1"/>
    <col min="2113" max="2113" width="22.25" customWidth="1"/>
    <col min="2114" max="2114" width="18.75" customWidth="1"/>
    <col min="2115" max="2116" width="19" customWidth="1"/>
    <col min="2117" max="2117" width="19.08203125" customWidth="1"/>
    <col min="2118" max="2118" width="17.08203125" customWidth="1"/>
    <col min="2119" max="2120" width="7.75" hidden="1" customWidth="1"/>
    <col min="2121" max="2123" width="17.5" customWidth="1"/>
    <col min="2124" max="2124" width="10.58203125" customWidth="1"/>
    <col min="2125" max="2125" width="15.75" customWidth="1"/>
    <col min="2126" max="2126" width="30.08203125" customWidth="1"/>
    <col min="2127" max="2127" width="27.58203125" customWidth="1"/>
    <col min="2128" max="2128" width="21.08203125" customWidth="1"/>
    <col min="2129" max="2129" width="22.25" customWidth="1"/>
    <col min="2130" max="2130" width="18.75" customWidth="1"/>
    <col min="2131" max="2132" width="19" customWidth="1"/>
    <col min="2133" max="2133" width="19.08203125" customWidth="1"/>
    <col min="2134" max="2134" width="17.08203125" customWidth="1"/>
    <col min="2135" max="2136" width="7.75" hidden="1" customWidth="1"/>
    <col min="2137" max="2139" width="17.5" customWidth="1"/>
    <col min="2140" max="2140" width="10.58203125" customWidth="1"/>
    <col min="2141" max="2141" width="15.75" customWidth="1"/>
    <col min="2142" max="2142" width="30.08203125" customWidth="1"/>
    <col min="2143" max="2143" width="27.58203125" customWidth="1"/>
    <col min="2144" max="2144" width="21.08203125" customWidth="1"/>
    <col min="2145" max="2145" width="22.25" customWidth="1"/>
    <col min="2146" max="2146" width="18.75" customWidth="1"/>
    <col min="2147" max="2148" width="19" customWidth="1"/>
    <col min="2149" max="2149" width="19.08203125" customWidth="1"/>
    <col min="2150" max="2150" width="17.08203125" customWidth="1"/>
    <col min="2151" max="2152" width="7.75" hidden="1" customWidth="1"/>
    <col min="2153" max="2155" width="17.5" customWidth="1"/>
    <col min="2156" max="2156" width="10.58203125" customWidth="1"/>
    <col min="2157" max="2157" width="15.75" customWidth="1"/>
    <col min="2158" max="2158" width="30.08203125" customWidth="1"/>
    <col min="2159" max="2159" width="27.58203125" customWidth="1"/>
    <col min="2160" max="2160" width="21.08203125" customWidth="1"/>
    <col min="2161" max="2161" width="22.25" customWidth="1"/>
    <col min="2162" max="2162" width="18.75" customWidth="1"/>
    <col min="2163" max="2164" width="19" customWidth="1"/>
    <col min="2165" max="2165" width="19.08203125" customWidth="1"/>
    <col min="2166" max="2166" width="17.08203125" customWidth="1"/>
    <col min="2167" max="2168" width="7.75" hidden="1" customWidth="1"/>
    <col min="2169" max="2171" width="17.5" customWidth="1"/>
    <col min="2172" max="2172" width="10.58203125" customWidth="1"/>
    <col min="2173" max="2173" width="15.75" customWidth="1"/>
    <col min="2174" max="2174" width="30.08203125" customWidth="1"/>
    <col min="2175" max="2175" width="27.58203125" customWidth="1"/>
    <col min="2176" max="2176" width="21.08203125" customWidth="1"/>
    <col min="2177" max="2177" width="22.25" customWidth="1"/>
    <col min="2178" max="2178" width="18.75" customWidth="1"/>
    <col min="2179" max="2180" width="19" customWidth="1"/>
    <col min="2181" max="2181" width="19.08203125" customWidth="1"/>
    <col min="2182" max="2182" width="17.08203125" customWidth="1"/>
    <col min="2183" max="2184" width="7.75" hidden="1" customWidth="1"/>
    <col min="2185" max="2187" width="17.5" customWidth="1"/>
    <col min="2188" max="2188" width="10.58203125" customWidth="1"/>
    <col min="2189" max="2189" width="15.75" customWidth="1"/>
    <col min="2190" max="2190" width="30.08203125" customWidth="1"/>
    <col min="2191" max="2191" width="27.58203125" customWidth="1"/>
    <col min="2192" max="2192" width="21.08203125" customWidth="1"/>
    <col min="2193" max="2193" width="22.25" customWidth="1"/>
    <col min="2194" max="2194" width="18.75" customWidth="1"/>
    <col min="2195" max="2196" width="19" customWidth="1"/>
    <col min="2197" max="2197" width="19.08203125" customWidth="1"/>
    <col min="2198" max="2198" width="17.08203125" customWidth="1"/>
    <col min="2199" max="2200" width="7.75" hidden="1" customWidth="1"/>
    <col min="2201" max="2203" width="17.5" customWidth="1"/>
    <col min="2204" max="2204" width="10.58203125" customWidth="1"/>
    <col min="2205" max="2205" width="15.75" customWidth="1"/>
    <col min="2206" max="2206" width="30.08203125" customWidth="1"/>
    <col min="2207" max="2207" width="27.58203125" customWidth="1"/>
    <col min="2208" max="2208" width="21.08203125" customWidth="1"/>
    <col min="2209" max="2209" width="22.25" customWidth="1"/>
    <col min="2210" max="2210" width="18.75" customWidth="1"/>
    <col min="2211" max="2212" width="19" customWidth="1"/>
    <col min="2213" max="2213" width="19.08203125" customWidth="1"/>
    <col min="2214" max="2214" width="17.08203125" customWidth="1"/>
    <col min="2215" max="2216" width="7.75" hidden="1" customWidth="1"/>
    <col min="2217" max="2219" width="17.5" customWidth="1"/>
    <col min="2220" max="2220" width="10.58203125" customWidth="1"/>
    <col min="2221" max="2221" width="15.75" customWidth="1"/>
    <col min="2222" max="2222" width="30.08203125" customWidth="1"/>
    <col min="2223" max="2223" width="27.58203125" customWidth="1"/>
    <col min="2224" max="2224" width="21.08203125" customWidth="1"/>
    <col min="2225" max="2225" width="22.25" customWidth="1"/>
    <col min="2226" max="2226" width="18.75" customWidth="1"/>
    <col min="2227" max="2228" width="19" customWidth="1"/>
    <col min="2229" max="2229" width="19.08203125" customWidth="1"/>
    <col min="2230" max="2230" width="17.08203125" customWidth="1"/>
    <col min="2231" max="2232" width="7.75" hidden="1" customWidth="1"/>
    <col min="2233" max="2235" width="17.5" customWidth="1"/>
    <col min="2236" max="2236" width="10.58203125" customWidth="1"/>
    <col min="2237" max="2237" width="15.75" customWidth="1"/>
    <col min="2238" max="2238" width="30.08203125" customWidth="1"/>
    <col min="2239" max="2239" width="27.58203125" customWidth="1"/>
    <col min="2240" max="2240" width="21.08203125" customWidth="1"/>
    <col min="2241" max="2241" width="22.25" customWidth="1"/>
    <col min="2242" max="2242" width="18.75" customWidth="1"/>
    <col min="2243" max="2244" width="19" customWidth="1"/>
    <col min="2245" max="2245" width="19.08203125" customWidth="1"/>
    <col min="2246" max="2246" width="17.08203125" customWidth="1"/>
    <col min="2247" max="2248" width="7.75" hidden="1" customWidth="1"/>
    <col min="2249" max="2251" width="17.5" customWidth="1"/>
    <col min="2252" max="2252" width="10.58203125" customWidth="1"/>
    <col min="2253" max="2253" width="15.75" customWidth="1"/>
    <col min="2254" max="2254" width="30.08203125" customWidth="1"/>
    <col min="2255" max="2255" width="27.58203125" customWidth="1"/>
    <col min="2256" max="2256" width="21.08203125" customWidth="1"/>
    <col min="2257" max="2257" width="22.25" customWidth="1"/>
    <col min="2258" max="2258" width="18.75" customWidth="1"/>
    <col min="2259" max="2260" width="19" customWidth="1"/>
    <col min="2261" max="2261" width="19.08203125" customWidth="1"/>
    <col min="2262" max="2262" width="17.08203125" customWidth="1"/>
    <col min="2263" max="2264" width="7.75" hidden="1" customWidth="1"/>
    <col min="2265" max="2267" width="17.5" customWidth="1"/>
    <col min="2268" max="2268" width="10.58203125" customWidth="1"/>
    <col min="2269" max="2269" width="15.75" customWidth="1"/>
    <col min="2270" max="2270" width="30.08203125" customWidth="1"/>
    <col min="2271" max="2271" width="27.58203125" customWidth="1"/>
    <col min="2272" max="2272" width="21.08203125" customWidth="1"/>
    <col min="2273" max="2273" width="22.25" customWidth="1"/>
    <col min="2274" max="2274" width="18.75" customWidth="1"/>
    <col min="2275" max="2276" width="19" customWidth="1"/>
    <col min="2277" max="2277" width="19.08203125" customWidth="1"/>
    <col min="2278" max="2278" width="17.08203125" customWidth="1"/>
    <col min="2279" max="2280" width="7.75" hidden="1" customWidth="1"/>
    <col min="2281" max="2283" width="17.5" customWidth="1"/>
    <col min="2284" max="2284" width="10.58203125" customWidth="1"/>
    <col min="2285" max="2285" width="15.75" customWidth="1"/>
    <col min="2286" max="2286" width="30.08203125" customWidth="1"/>
    <col min="2287" max="2287" width="27.58203125" customWidth="1"/>
    <col min="2288" max="2288" width="21.08203125" customWidth="1"/>
    <col min="2289" max="2289" width="22.25" customWidth="1"/>
    <col min="2290" max="2290" width="18.75" customWidth="1"/>
    <col min="2291" max="2292" width="19" customWidth="1"/>
    <col min="2293" max="2293" width="19.08203125" customWidth="1"/>
    <col min="2294" max="2294" width="17.08203125" customWidth="1"/>
    <col min="2295" max="2296" width="7.75" hidden="1" customWidth="1"/>
    <col min="2297" max="2299" width="17.5" customWidth="1"/>
    <col min="2300" max="2300" width="10.58203125" customWidth="1"/>
    <col min="2301" max="2301" width="15.75" customWidth="1"/>
    <col min="2302" max="2302" width="30.08203125" customWidth="1"/>
    <col min="2303" max="2303" width="27.58203125" customWidth="1"/>
    <col min="2304" max="2304" width="21.08203125" customWidth="1"/>
    <col min="2305" max="2305" width="22.25" customWidth="1"/>
    <col min="2306" max="2306" width="18.75" customWidth="1"/>
    <col min="2307" max="2308" width="19" customWidth="1"/>
    <col min="2309" max="2309" width="19.08203125" customWidth="1"/>
    <col min="2310" max="2310" width="17.08203125" customWidth="1"/>
    <col min="2311" max="2312" width="7.75" hidden="1" customWidth="1"/>
    <col min="2313" max="2315" width="17.5" customWidth="1"/>
    <col min="2316" max="2316" width="10.58203125" customWidth="1"/>
    <col min="2317" max="2317" width="15.75" customWidth="1"/>
    <col min="2318" max="2318" width="30.08203125" customWidth="1"/>
    <col min="2319" max="2319" width="27.58203125" customWidth="1"/>
    <col min="2320" max="2320" width="21.08203125" customWidth="1"/>
    <col min="2321" max="2321" width="22.25" customWidth="1"/>
    <col min="2322" max="2322" width="18.75" customWidth="1"/>
    <col min="2323" max="2324" width="19" customWidth="1"/>
    <col min="2325" max="2325" width="19.08203125" customWidth="1"/>
    <col min="2326" max="2326" width="17.08203125" customWidth="1"/>
    <col min="2327" max="2328" width="7.75" hidden="1" customWidth="1"/>
    <col min="2329" max="2331" width="17.5" customWidth="1"/>
    <col min="2332" max="2332" width="10.58203125" customWidth="1"/>
    <col min="2333" max="2333" width="15.75" customWidth="1"/>
    <col min="2334" max="2334" width="30.08203125" customWidth="1"/>
    <col min="2335" max="2335" width="27.58203125" customWidth="1"/>
    <col min="2336" max="2336" width="21.08203125" customWidth="1"/>
    <col min="2337" max="2337" width="22.25" customWidth="1"/>
    <col min="2338" max="2338" width="18.75" customWidth="1"/>
    <col min="2339" max="2340" width="19" customWidth="1"/>
    <col min="2341" max="2341" width="19.08203125" customWidth="1"/>
    <col min="2342" max="2342" width="17.08203125" customWidth="1"/>
    <col min="2343" max="2344" width="7.75" hidden="1" customWidth="1"/>
    <col min="2345" max="2347" width="17.5" customWidth="1"/>
    <col min="2348" max="2348" width="10.58203125" customWidth="1"/>
    <col min="2349" max="2349" width="15.75" customWidth="1"/>
    <col min="2350" max="2350" width="30.08203125" customWidth="1"/>
    <col min="2351" max="2351" width="27.58203125" customWidth="1"/>
    <col min="2352" max="2352" width="21.08203125" customWidth="1"/>
    <col min="2353" max="2353" width="22.25" customWidth="1"/>
    <col min="2354" max="2354" width="18.75" customWidth="1"/>
    <col min="2355" max="2356" width="19" customWidth="1"/>
    <col min="2357" max="2357" width="19.08203125" customWidth="1"/>
    <col min="2358" max="2358" width="17.08203125" customWidth="1"/>
    <col min="2359" max="2360" width="7.75" hidden="1" customWidth="1"/>
    <col min="2361" max="2363" width="17.5" customWidth="1"/>
    <col min="2364" max="2364" width="10.58203125" customWidth="1"/>
    <col min="2365" max="2365" width="15.75" customWidth="1"/>
    <col min="2366" max="2366" width="30.08203125" customWidth="1"/>
    <col min="2367" max="2367" width="27.58203125" customWidth="1"/>
    <col min="2368" max="2368" width="21.08203125" customWidth="1"/>
    <col min="2369" max="2369" width="22.25" customWidth="1"/>
    <col min="2370" max="2370" width="18.75" customWidth="1"/>
    <col min="2371" max="2372" width="19" customWidth="1"/>
    <col min="2373" max="2373" width="19.08203125" customWidth="1"/>
    <col min="2374" max="2374" width="17.08203125" customWidth="1"/>
    <col min="2375" max="2376" width="7.75" hidden="1" customWidth="1"/>
    <col min="2377" max="2379" width="17.5" customWidth="1"/>
    <col min="2380" max="2380" width="10.58203125" customWidth="1"/>
    <col min="2381" max="2381" width="15.75" customWidth="1"/>
    <col min="2382" max="2382" width="30.08203125" customWidth="1"/>
    <col min="2383" max="2383" width="27.58203125" customWidth="1"/>
    <col min="2384" max="2384" width="21.08203125" customWidth="1"/>
    <col min="2385" max="2385" width="22.25" customWidth="1"/>
    <col min="2386" max="2386" width="18.75" customWidth="1"/>
    <col min="2387" max="2388" width="19" customWidth="1"/>
    <col min="2389" max="2389" width="19.08203125" customWidth="1"/>
    <col min="2390" max="2390" width="17.08203125" customWidth="1"/>
    <col min="2391" max="2392" width="7.75" hidden="1" customWidth="1"/>
    <col min="2393" max="2395" width="17.5" customWidth="1"/>
    <col min="2396" max="2396" width="10.58203125" customWidth="1"/>
    <col min="2397" max="2397" width="15.75" customWidth="1"/>
    <col min="2398" max="2398" width="30.08203125" customWidth="1"/>
    <col min="2399" max="2399" width="27.58203125" customWidth="1"/>
    <col min="2400" max="2400" width="21.08203125" customWidth="1"/>
    <col min="2401" max="2401" width="22.25" customWidth="1"/>
    <col min="2402" max="2402" width="18.75" customWidth="1"/>
    <col min="2403" max="2404" width="19" customWidth="1"/>
    <col min="2405" max="2405" width="19.08203125" customWidth="1"/>
    <col min="2406" max="2406" width="17.08203125" customWidth="1"/>
    <col min="2407" max="2408" width="7.75" hidden="1" customWidth="1"/>
    <col min="2409" max="2411" width="17.5" customWidth="1"/>
    <col min="2412" max="2412" width="10.58203125" customWidth="1"/>
    <col min="2413" max="2413" width="15.75" customWidth="1"/>
    <col min="2414" max="2414" width="30.08203125" customWidth="1"/>
    <col min="2415" max="2415" width="27.58203125" customWidth="1"/>
    <col min="2416" max="2416" width="21.08203125" customWidth="1"/>
    <col min="2417" max="2417" width="22.25" customWidth="1"/>
    <col min="2418" max="2418" width="18.75" customWidth="1"/>
    <col min="2419" max="2420" width="19" customWidth="1"/>
    <col min="2421" max="2421" width="19.08203125" customWidth="1"/>
    <col min="2422" max="2422" width="17.08203125" customWidth="1"/>
    <col min="2423" max="2424" width="7.75" hidden="1" customWidth="1"/>
    <col min="2425" max="2427" width="17.5" customWidth="1"/>
    <col min="2428" max="2428" width="10.58203125" customWidth="1"/>
    <col min="2429" max="2429" width="15.75" customWidth="1"/>
    <col min="2430" max="2430" width="30.08203125" customWidth="1"/>
    <col min="2431" max="2431" width="27.58203125" customWidth="1"/>
    <col min="2432" max="2432" width="21.08203125" customWidth="1"/>
    <col min="2433" max="2433" width="22.25" customWidth="1"/>
    <col min="2434" max="2434" width="18.75" customWidth="1"/>
    <col min="2435" max="2436" width="19" customWidth="1"/>
    <col min="2437" max="2437" width="19.08203125" customWidth="1"/>
    <col min="2438" max="2438" width="17.08203125" customWidth="1"/>
    <col min="2439" max="2440" width="7.75" hidden="1" customWidth="1"/>
    <col min="2441" max="2443" width="17.5" customWidth="1"/>
    <col min="2444" max="2444" width="10.58203125" customWidth="1"/>
    <col min="2445" max="2445" width="15.75" customWidth="1"/>
    <col min="2446" max="2446" width="30.08203125" customWidth="1"/>
    <col min="2447" max="2447" width="27.58203125" customWidth="1"/>
    <col min="2448" max="2448" width="21.08203125" customWidth="1"/>
    <col min="2449" max="2449" width="22.25" customWidth="1"/>
    <col min="2450" max="2450" width="18.75" customWidth="1"/>
    <col min="2451" max="2452" width="19" customWidth="1"/>
    <col min="2453" max="2453" width="19.08203125" customWidth="1"/>
    <col min="2454" max="2454" width="17.08203125" customWidth="1"/>
    <col min="2455" max="2456" width="7.75" hidden="1" customWidth="1"/>
    <col min="2457" max="2459" width="17.5" customWidth="1"/>
    <col min="2460" max="2460" width="10.58203125" customWidth="1"/>
    <col min="2461" max="2461" width="15.75" customWidth="1"/>
    <col min="2462" max="2462" width="30.08203125" customWidth="1"/>
    <col min="2463" max="2463" width="27.58203125" customWidth="1"/>
    <col min="2464" max="2464" width="21.08203125" customWidth="1"/>
    <col min="2465" max="2465" width="22.25" customWidth="1"/>
    <col min="2466" max="2466" width="18.75" customWidth="1"/>
    <col min="2467" max="2468" width="19" customWidth="1"/>
    <col min="2469" max="2469" width="19.08203125" customWidth="1"/>
    <col min="2470" max="2470" width="17.08203125" customWidth="1"/>
    <col min="2471" max="2472" width="7.75" hidden="1" customWidth="1"/>
    <col min="2473" max="2475" width="17.5" customWidth="1"/>
    <col min="2476" max="2476" width="10.58203125" customWidth="1"/>
    <col min="2477" max="2477" width="15.75" customWidth="1"/>
    <col min="2478" max="2478" width="30.08203125" customWidth="1"/>
    <col min="2479" max="2479" width="27.58203125" customWidth="1"/>
    <col min="2480" max="2480" width="21.08203125" customWidth="1"/>
    <col min="2481" max="2481" width="22.25" customWidth="1"/>
    <col min="2482" max="2482" width="18.75" customWidth="1"/>
    <col min="2483" max="2484" width="19" customWidth="1"/>
    <col min="2485" max="2485" width="19.08203125" customWidth="1"/>
    <col min="2486" max="2486" width="17.08203125" customWidth="1"/>
    <col min="2487" max="2488" width="7.75" hidden="1" customWidth="1"/>
    <col min="2489" max="2491" width="17.5" customWidth="1"/>
    <col min="2492" max="2492" width="10.58203125" customWidth="1"/>
    <col min="2493" max="2493" width="15.75" customWidth="1"/>
    <col min="2494" max="2494" width="30.08203125" customWidth="1"/>
    <col min="2495" max="2495" width="27.58203125" customWidth="1"/>
    <col min="2496" max="2496" width="21.08203125" customWidth="1"/>
    <col min="2497" max="2497" width="22.25" customWidth="1"/>
    <col min="2498" max="2498" width="18.75" customWidth="1"/>
    <col min="2499" max="2500" width="19" customWidth="1"/>
    <col min="2501" max="2501" width="19.08203125" customWidth="1"/>
    <col min="2502" max="2502" width="17.08203125" customWidth="1"/>
    <col min="2503" max="2504" width="7.75" hidden="1" customWidth="1"/>
    <col min="2505" max="2507" width="17.5" customWidth="1"/>
    <col min="2508" max="2508" width="10.58203125" customWidth="1"/>
    <col min="2509" max="2509" width="15.75" customWidth="1"/>
    <col min="2510" max="2510" width="30.08203125" customWidth="1"/>
    <col min="2511" max="2511" width="27.58203125" customWidth="1"/>
    <col min="2512" max="2512" width="21.08203125" customWidth="1"/>
    <col min="2513" max="2513" width="22.25" customWidth="1"/>
    <col min="2514" max="2514" width="18.75" customWidth="1"/>
    <col min="2515" max="2516" width="19" customWidth="1"/>
    <col min="2517" max="2517" width="19.08203125" customWidth="1"/>
    <col min="2518" max="2518" width="17.08203125" customWidth="1"/>
    <col min="2519" max="2520" width="7.75" hidden="1" customWidth="1"/>
    <col min="2521" max="2523" width="17.5" customWidth="1"/>
    <col min="2524" max="2524" width="10.58203125" customWidth="1"/>
    <col min="2525" max="2525" width="15.75" customWidth="1"/>
    <col min="2526" max="2526" width="30.08203125" customWidth="1"/>
    <col min="2527" max="2527" width="27.58203125" customWidth="1"/>
    <col min="2528" max="2528" width="21.08203125" customWidth="1"/>
    <col min="2529" max="2529" width="22.25" customWidth="1"/>
    <col min="2530" max="2530" width="18.75" customWidth="1"/>
    <col min="2531" max="2532" width="19" customWidth="1"/>
    <col min="2533" max="2533" width="19.08203125" customWidth="1"/>
    <col min="2534" max="2534" width="17.08203125" customWidth="1"/>
    <col min="2535" max="2536" width="7.75" hidden="1" customWidth="1"/>
    <col min="2537" max="2539" width="17.5" customWidth="1"/>
    <col min="2540" max="2540" width="10.58203125" customWidth="1"/>
    <col min="2541" max="2541" width="15.75" customWidth="1"/>
    <col min="2542" max="2542" width="30.08203125" customWidth="1"/>
    <col min="2543" max="2543" width="27.58203125" customWidth="1"/>
    <col min="2544" max="2544" width="21.08203125" customWidth="1"/>
    <col min="2545" max="2545" width="22.25" customWidth="1"/>
    <col min="2546" max="2546" width="18.75" customWidth="1"/>
    <col min="2547" max="2548" width="19" customWidth="1"/>
    <col min="2549" max="2549" width="19.08203125" customWidth="1"/>
    <col min="2550" max="2550" width="17.08203125" customWidth="1"/>
    <col min="2551" max="2552" width="7.75" hidden="1" customWidth="1"/>
    <col min="2553" max="2555" width="17.5" customWidth="1"/>
    <col min="2556" max="2556" width="10.58203125" customWidth="1"/>
    <col min="2557" max="2557" width="15.75" customWidth="1"/>
    <col min="2558" max="2558" width="30.08203125" customWidth="1"/>
    <col min="2559" max="2559" width="27.58203125" customWidth="1"/>
    <col min="2560" max="2560" width="21.08203125" customWidth="1"/>
    <col min="2561" max="2561" width="22.25" customWidth="1"/>
    <col min="2562" max="2562" width="18.75" customWidth="1"/>
    <col min="2563" max="2564" width="19" customWidth="1"/>
    <col min="2565" max="2565" width="19.08203125" customWidth="1"/>
    <col min="2566" max="2566" width="17.08203125" customWidth="1"/>
    <col min="2567" max="2568" width="7.75" hidden="1" customWidth="1"/>
    <col min="2569" max="2571" width="17.5" customWidth="1"/>
    <col min="2572" max="2572" width="10.58203125" customWidth="1"/>
    <col min="2573" max="2573" width="15.75" customWidth="1"/>
    <col min="2574" max="2574" width="30.08203125" customWidth="1"/>
    <col min="2575" max="2575" width="27.58203125" customWidth="1"/>
    <col min="2576" max="2576" width="21.08203125" customWidth="1"/>
    <col min="2577" max="2577" width="22.25" customWidth="1"/>
    <col min="2578" max="2578" width="18.75" customWidth="1"/>
    <col min="2579" max="2580" width="19" customWidth="1"/>
    <col min="2581" max="2581" width="19.08203125" customWidth="1"/>
    <col min="2582" max="2582" width="17.08203125" customWidth="1"/>
    <col min="2583" max="2584" width="7.75" hidden="1" customWidth="1"/>
    <col min="2585" max="2587" width="17.5" customWidth="1"/>
    <col min="2588" max="2588" width="10.58203125" customWidth="1"/>
    <col min="2589" max="2589" width="15.75" customWidth="1"/>
    <col min="2590" max="2590" width="30.08203125" customWidth="1"/>
    <col min="2591" max="2591" width="27.58203125" customWidth="1"/>
    <col min="2592" max="2592" width="21.08203125" customWidth="1"/>
    <col min="2593" max="2593" width="22.25" customWidth="1"/>
    <col min="2594" max="2594" width="18.75" customWidth="1"/>
    <col min="2595" max="2596" width="19" customWidth="1"/>
    <col min="2597" max="2597" width="19.08203125" customWidth="1"/>
    <col min="2598" max="2598" width="17.08203125" customWidth="1"/>
    <col min="2599" max="2600" width="7.75" hidden="1" customWidth="1"/>
    <col min="2601" max="2603" width="17.5" customWidth="1"/>
    <col min="2604" max="2604" width="10.58203125" customWidth="1"/>
    <col min="2605" max="2605" width="15.75" customWidth="1"/>
    <col min="2606" max="2606" width="30.08203125" customWidth="1"/>
    <col min="2607" max="2607" width="27.58203125" customWidth="1"/>
    <col min="2608" max="2608" width="21.08203125" customWidth="1"/>
    <col min="2609" max="2609" width="22.25" customWidth="1"/>
    <col min="2610" max="2610" width="18.75" customWidth="1"/>
    <col min="2611" max="2612" width="19" customWidth="1"/>
    <col min="2613" max="2613" width="19.08203125" customWidth="1"/>
    <col min="2614" max="2614" width="17.08203125" customWidth="1"/>
    <col min="2615" max="2616" width="7.75" hidden="1" customWidth="1"/>
    <col min="2617" max="2619" width="17.5" customWidth="1"/>
    <col min="2620" max="2620" width="10.58203125" customWidth="1"/>
    <col min="2621" max="2621" width="15.75" customWidth="1"/>
    <col min="2622" max="2622" width="30.08203125" customWidth="1"/>
    <col min="2623" max="2623" width="27.58203125" customWidth="1"/>
    <col min="2624" max="2624" width="21.08203125" customWidth="1"/>
    <col min="2625" max="2625" width="22.25" customWidth="1"/>
    <col min="2626" max="2626" width="18.75" customWidth="1"/>
    <col min="2627" max="2628" width="19" customWidth="1"/>
    <col min="2629" max="2629" width="19.08203125" customWidth="1"/>
    <col min="2630" max="2630" width="17.08203125" customWidth="1"/>
    <col min="2631" max="2632" width="7.75" hidden="1" customWidth="1"/>
    <col min="2633" max="2635" width="17.5" customWidth="1"/>
    <col min="2636" max="2636" width="10.58203125" customWidth="1"/>
    <col min="2637" max="2637" width="15.75" customWidth="1"/>
    <col min="2638" max="2638" width="30.08203125" customWidth="1"/>
    <col min="2639" max="2639" width="27.58203125" customWidth="1"/>
    <col min="2640" max="2640" width="21.08203125" customWidth="1"/>
    <col min="2641" max="2641" width="22.25" customWidth="1"/>
    <col min="2642" max="2642" width="18.75" customWidth="1"/>
    <col min="2643" max="2644" width="19" customWidth="1"/>
    <col min="2645" max="2645" width="19.08203125" customWidth="1"/>
    <col min="2646" max="2646" width="17.08203125" customWidth="1"/>
    <col min="2647" max="2648" width="7.75" hidden="1" customWidth="1"/>
    <col min="2649" max="2651" width="17.5" customWidth="1"/>
    <col min="2652" max="2652" width="10.58203125" customWidth="1"/>
    <col min="2653" max="2653" width="15.75" customWidth="1"/>
    <col min="2654" max="2654" width="30.08203125" customWidth="1"/>
    <col min="2655" max="2655" width="27.58203125" customWidth="1"/>
    <col min="2656" max="2656" width="21.08203125" customWidth="1"/>
    <col min="2657" max="2657" width="22.25" customWidth="1"/>
    <col min="2658" max="2658" width="18.75" customWidth="1"/>
    <col min="2659" max="2660" width="19" customWidth="1"/>
    <col min="2661" max="2661" width="19.08203125" customWidth="1"/>
    <col min="2662" max="2662" width="17.08203125" customWidth="1"/>
    <col min="2663" max="2664" width="7.75" hidden="1" customWidth="1"/>
    <col min="2665" max="2667" width="17.5" customWidth="1"/>
    <col min="2668" max="2668" width="10.58203125" customWidth="1"/>
    <col min="2669" max="2669" width="15.75" customWidth="1"/>
    <col min="2670" max="2670" width="30.08203125" customWidth="1"/>
    <col min="2671" max="2671" width="27.58203125" customWidth="1"/>
    <col min="2672" max="2672" width="21.08203125" customWidth="1"/>
    <col min="2673" max="2673" width="22.25" customWidth="1"/>
    <col min="2674" max="2674" width="18.75" customWidth="1"/>
    <col min="2675" max="2676" width="19" customWidth="1"/>
    <col min="2677" max="2677" width="19.08203125" customWidth="1"/>
    <col min="2678" max="2678" width="17.08203125" customWidth="1"/>
    <col min="2679" max="2680" width="7.75" hidden="1" customWidth="1"/>
    <col min="2681" max="2683" width="17.5" customWidth="1"/>
    <col min="2684" max="2684" width="10.58203125" customWidth="1"/>
    <col min="2685" max="2685" width="15.75" customWidth="1"/>
    <col min="2686" max="2686" width="30.08203125" customWidth="1"/>
    <col min="2687" max="2687" width="27.58203125" customWidth="1"/>
    <col min="2688" max="2688" width="21.08203125" customWidth="1"/>
    <col min="2689" max="2689" width="22.25" customWidth="1"/>
    <col min="2690" max="2690" width="18.75" customWidth="1"/>
    <col min="2691" max="2692" width="19" customWidth="1"/>
    <col min="2693" max="2693" width="19.08203125" customWidth="1"/>
    <col min="2694" max="2694" width="17.08203125" customWidth="1"/>
    <col min="2695" max="2696" width="7.75" hidden="1" customWidth="1"/>
    <col min="2697" max="2699" width="17.5" customWidth="1"/>
    <col min="2700" max="2700" width="10.58203125" customWidth="1"/>
    <col min="2701" max="2701" width="15.75" customWidth="1"/>
    <col min="2702" max="2702" width="30.08203125" customWidth="1"/>
    <col min="2703" max="2703" width="27.58203125" customWidth="1"/>
    <col min="2704" max="2704" width="21.08203125" customWidth="1"/>
    <col min="2705" max="2705" width="22.25" customWidth="1"/>
    <col min="2706" max="2706" width="18.75" customWidth="1"/>
    <col min="2707" max="2708" width="19" customWidth="1"/>
    <col min="2709" max="2709" width="19.08203125" customWidth="1"/>
    <col min="2710" max="2710" width="17.08203125" customWidth="1"/>
    <col min="2711" max="2712" width="7.75" hidden="1" customWidth="1"/>
    <col min="2713" max="2715" width="17.5" customWidth="1"/>
    <col min="2716" max="2716" width="10.58203125" customWidth="1"/>
    <col min="2717" max="2717" width="15.75" customWidth="1"/>
    <col min="2718" max="2718" width="30.08203125" customWidth="1"/>
    <col min="2719" max="2719" width="27.58203125" customWidth="1"/>
    <col min="2720" max="2720" width="21.08203125" customWidth="1"/>
    <col min="2721" max="2721" width="22.25" customWidth="1"/>
    <col min="2722" max="2722" width="18.75" customWidth="1"/>
    <col min="2723" max="2724" width="19" customWidth="1"/>
    <col min="2725" max="2725" width="19.08203125" customWidth="1"/>
    <col min="2726" max="2726" width="17.08203125" customWidth="1"/>
    <col min="2727" max="2728" width="7.75" hidden="1" customWidth="1"/>
    <col min="2729" max="2731" width="17.5" customWidth="1"/>
    <col min="2732" max="2732" width="10.58203125" customWidth="1"/>
    <col min="2733" max="2733" width="15.75" customWidth="1"/>
    <col min="2734" max="2734" width="30.08203125" customWidth="1"/>
    <col min="2735" max="2735" width="27.58203125" customWidth="1"/>
    <col min="2736" max="2736" width="21.08203125" customWidth="1"/>
    <col min="2737" max="2737" width="22.25" customWidth="1"/>
    <col min="2738" max="2738" width="18.75" customWidth="1"/>
    <col min="2739" max="2740" width="19" customWidth="1"/>
    <col min="2741" max="2741" width="19.08203125" customWidth="1"/>
    <col min="2742" max="2742" width="17.08203125" customWidth="1"/>
    <col min="2743" max="2744" width="7.75" hidden="1" customWidth="1"/>
    <col min="2745" max="2747" width="17.5" customWidth="1"/>
    <col min="2748" max="2748" width="10.58203125" customWidth="1"/>
    <col min="2749" max="2749" width="15.75" customWidth="1"/>
    <col min="2750" max="2750" width="30.08203125" customWidth="1"/>
    <col min="2751" max="2751" width="27.58203125" customWidth="1"/>
    <col min="2752" max="2752" width="21.08203125" customWidth="1"/>
    <col min="2753" max="2753" width="22.25" customWidth="1"/>
    <col min="2754" max="2754" width="18.75" customWidth="1"/>
    <col min="2755" max="2756" width="19" customWidth="1"/>
    <col min="2757" max="2757" width="19.08203125" customWidth="1"/>
    <col min="2758" max="2758" width="17.08203125" customWidth="1"/>
    <col min="2759" max="2760" width="7.75" hidden="1" customWidth="1"/>
    <col min="2761" max="2763" width="17.5" customWidth="1"/>
    <col min="2764" max="2764" width="10.58203125" customWidth="1"/>
    <col min="2765" max="2765" width="15.75" customWidth="1"/>
    <col min="2766" max="2766" width="30.08203125" customWidth="1"/>
    <col min="2767" max="2767" width="27.58203125" customWidth="1"/>
    <col min="2768" max="2768" width="21.08203125" customWidth="1"/>
    <col min="2769" max="2769" width="22.25" customWidth="1"/>
    <col min="2770" max="2770" width="18.75" customWidth="1"/>
    <col min="2771" max="2772" width="19" customWidth="1"/>
    <col min="2773" max="2773" width="19.08203125" customWidth="1"/>
    <col min="2774" max="2774" width="17.08203125" customWidth="1"/>
    <col min="2775" max="2776" width="7.75" hidden="1" customWidth="1"/>
    <col min="2777" max="2779" width="17.5" customWidth="1"/>
    <col min="2780" max="2780" width="10.58203125" customWidth="1"/>
    <col min="2781" max="2781" width="15.75" customWidth="1"/>
    <col min="2782" max="2782" width="30.08203125" customWidth="1"/>
    <col min="2783" max="2783" width="27.58203125" customWidth="1"/>
    <col min="2784" max="2784" width="21.08203125" customWidth="1"/>
    <col min="2785" max="2785" width="22.25" customWidth="1"/>
    <col min="2786" max="2786" width="18.75" customWidth="1"/>
    <col min="2787" max="2788" width="19" customWidth="1"/>
    <col min="2789" max="2789" width="19.08203125" customWidth="1"/>
    <col min="2790" max="2790" width="17.08203125" customWidth="1"/>
    <col min="2791" max="2792" width="7.75" hidden="1" customWidth="1"/>
    <col min="2793" max="2795" width="17.5" customWidth="1"/>
    <col min="2796" max="2796" width="10.58203125" customWidth="1"/>
    <col min="2797" max="2797" width="15.75" customWidth="1"/>
    <col min="2798" max="2798" width="30.08203125" customWidth="1"/>
    <col min="2799" max="2799" width="27.58203125" customWidth="1"/>
    <col min="2800" max="2800" width="21.08203125" customWidth="1"/>
    <col min="2801" max="2801" width="22.25" customWidth="1"/>
    <col min="2802" max="2802" width="18.75" customWidth="1"/>
    <col min="2803" max="2804" width="19" customWidth="1"/>
    <col min="2805" max="2805" width="19.08203125" customWidth="1"/>
    <col min="2806" max="2806" width="17.08203125" customWidth="1"/>
    <col min="2807" max="2808" width="7.75" hidden="1" customWidth="1"/>
    <col min="2809" max="2811" width="17.5" customWidth="1"/>
    <col min="2812" max="2812" width="10.58203125" customWidth="1"/>
    <col min="2813" max="2813" width="15.75" customWidth="1"/>
    <col min="2814" max="2814" width="30.08203125" customWidth="1"/>
    <col min="2815" max="2815" width="27.58203125" customWidth="1"/>
    <col min="2816" max="2816" width="21.08203125" customWidth="1"/>
    <col min="2817" max="2817" width="22.25" customWidth="1"/>
    <col min="2818" max="2818" width="18.75" customWidth="1"/>
    <col min="2819" max="2820" width="19" customWidth="1"/>
    <col min="2821" max="2821" width="19.08203125" customWidth="1"/>
    <col min="2822" max="2822" width="17.08203125" customWidth="1"/>
    <col min="2823" max="2824" width="7.75" hidden="1" customWidth="1"/>
    <col min="2825" max="2827" width="17.5" customWidth="1"/>
    <col min="2828" max="2828" width="10.58203125" customWidth="1"/>
    <col min="2829" max="2829" width="15.75" customWidth="1"/>
    <col min="2830" max="2830" width="30.08203125" customWidth="1"/>
    <col min="2831" max="2831" width="27.58203125" customWidth="1"/>
    <col min="2832" max="2832" width="21.08203125" customWidth="1"/>
    <col min="2833" max="2833" width="22.25" customWidth="1"/>
    <col min="2834" max="2834" width="18.75" customWidth="1"/>
    <col min="2835" max="2836" width="19" customWidth="1"/>
    <col min="2837" max="2837" width="19.08203125" customWidth="1"/>
    <col min="2838" max="2838" width="17.08203125" customWidth="1"/>
    <col min="2839" max="2840" width="7.75" hidden="1" customWidth="1"/>
    <col min="2841" max="2843" width="17.5" customWidth="1"/>
    <col min="2844" max="2844" width="10.58203125" customWidth="1"/>
    <col min="2845" max="2845" width="15.75" customWidth="1"/>
    <col min="2846" max="2846" width="30.08203125" customWidth="1"/>
    <col min="2847" max="2847" width="27.58203125" customWidth="1"/>
    <col min="2848" max="2848" width="21.08203125" customWidth="1"/>
    <col min="2849" max="2849" width="22.25" customWidth="1"/>
    <col min="2850" max="2850" width="18.75" customWidth="1"/>
    <col min="2851" max="2852" width="19" customWidth="1"/>
    <col min="2853" max="2853" width="19.08203125" customWidth="1"/>
    <col min="2854" max="2854" width="17.08203125" customWidth="1"/>
    <col min="2855" max="2856" width="7.75" hidden="1" customWidth="1"/>
    <col min="2857" max="2859" width="17.5" customWidth="1"/>
    <col min="2860" max="2860" width="10.58203125" customWidth="1"/>
    <col min="2861" max="2861" width="15.75" customWidth="1"/>
    <col min="2862" max="2862" width="30.08203125" customWidth="1"/>
    <col min="2863" max="2863" width="27.58203125" customWidth="1"/>
    <col min="2864" max="2864" width="21.08203125" customWidth="1"/>
    <col min="2865" max="2865" width="22.25" customWidth="1"/>
    <col min="2866" max="2866" width="18.75" customWidth="1"/>
    <col min="2867" max="2868" width="19" customWidth="1"/>
    <col min="2869" max="2869" width="19.08203125" customWidth="1"/>
    <col min="2870" max="2870" width="17.08203125" customWidth="1"/>
    <col min="2871" max="2872" width="7.75" hidden="1" customWidth="1"/>
    <col min="2873" max="2875" width="17.5" customWidth="1"/>
    <col min="2876" max="2876" width="10.58203125" customWidth="1"/>
    <col min="2877" max="2877" width="15.75" customWidth="1"/>
    <col min="2878" max="2878" width="30.08203125" customWidth="1"/>
    <col min="2879" max="2879" width="27.58203125" customWidth="1"/>
    <col min="2880" max="2880" width="21.08203125" customWidth="1"/>
    <col min="2881" max="2881" width="22.25" customWidth="1"/>
    <col min="2882" max="2882" width="18.75" customWidth="1"/>
    <col min="2883" max="2884" width="19" customWidth="1"/>
    <col min="2885" max="2885" width="19.08203125" customWidth="1"/>
    <col min="2886" max="2886" width="17.08203125" customWidth="1"/>
    <col min="2887" max="2888" width="7.75" hidden="1" customWidth="1"/>
    <col min="2889" max="2891" width="17.5" customWidth="1"/>
    <col min="2892" max="2892" width="10.58203125" customWidth="1"/>
    <col min="2893" max="2893" width="15.75" customWidth="1"/>
    <col min="2894" max="2894" width="30.08203125" customWidth="1"/>
    <col min="2895" max="2895" width="27.58203125" customWidth="1"/>
    <col min="2896" max="2896" width="21.08203125" customWidth="1"/>
    <col min="2897" max="2897" width="22.25" customWidth="1"/>
    <col min="2898" max="2898" width="18.75" customWidth="1"/>
    <col min="2899" max="2900" width="19" customWidth="1"/>
    <col min="2901" max="2901" width="19.08203125" customWidth="1"/>
    <col min="2902" max="2902" width="17.08203125" customWidth="1"/>
    <col min="2903" max="2904" width="7.75" hidden="1" customWidth="1"/>
    <col min="2905" max="2907" width="17.5" customWidth="1"/>
    <col min="2908" max="2908" width="10.58203125" customWidth="1"/>
    <col min="2909" max="2909" width="15.75" customWidth="1"/>
    <col min="2910" max="2910" width="30.08203125" customWidth="1"/>
    <col min="2911" max="2911" width="27.58203125" customWidth="1"/>
    <col min="2912" max="2912" width="21.08203125" customWidth="1"/>
    <col min="2913" max="2913" width="22.25" customWidth="1"/>
    <col min="2914" max="2914" width="18.75" customWidth="1"/>
    <col min="2915" max="2916" width="19" customWidth="1"/>
    <col min="2917" max="2917" width="19.08203125" customWidth="1"/>
    <col min="2918" max="2918" width="17.08203125" customWidth="1"/>
    <col min="2919" max="2920" width="7.75" hidden="1" customWidth="1"/>
    <col min="2921" max="2923" width="17.5" customWidth="1"/>
    <col min="2924" max="2924" width="10.58203125" customWidth="1"/>
    <col min="2925" max="2925" width="15.75" customWidth="1"/>
    <col min="2926" max="2926" width="30.08203125" customWidth="1"/>
    <col min="2927" max="2927" width="27.58203125" customWidth="1"/>
    <col min="2928" max="2928" width="21.08203125" customWidth="1"/>
    <col min="2929" max="2929" width="22.25" customWidth="1"/>
    <col min="2930" max="2930" width="18.75" customWidth="1"/>
    <col min="2931" max="2932" width="19" customWidth="1"/>
    <col min="2933" max="2933" width="19.08203125" customWidth="1"/>
    <col min="2934" max="2934" width="17.08203125" customWidth="1"/>
    <col min="2935" max="2936" width="7.75" hidden="1" customWidth="1"/>
    <col min="2937" max="2939" width="17.5" customWidth="1"/>
    <col min="2940" max="2940" width="10.58203125" customWidth="1"/>
    <col min="2941" max="2941" width="15.75" customWidth="1"/>
    <col min="2942" max="2942" width="30.08203125" customWidth="1"/>
    <col min="2943" max="2943" width="27.58203125" customWidth="1"/>
    <col min="2944" max="2944" width="21.08203125" customWidth="1"/>
    <col min="2945" max="2945" width="22.25" customWidth="1"/>
    <col min="2946" max="2946" width="18.75" customWidth="1"/>
    <col min="2947" max="2948" width="19" customWidth="1"/>
    <col min="2949" max="2949" width="19.08203125" customWidth="1"/>
    <col min="2950" max="2950" width="17.08203125" customWidth="1"/>
    <col min="2951" max="2952" width="7.75" hidden="1" customWidth="1"/>
    <col min="2953" max="2955" width="17.5" customWidth="1"/>
    <col min="2956" max="2956" width="10.58203125" customWidth="1"/>
    <col min="2957" max="2957" width="15.75" customWidth="1"/>
    <col min="2958" max="2958" width="30.08203125" customWidth="1"/>
    <col min="2959" max="2959" width="27.58203125" customWidth="1"/>
    <col min="2960" max="2960" width="21.08203125" customWidth="1"/>
    <col min="2961" max="2961" width="22.25" customWidth="1"/>
    <col min="2962" max="2962" width="18.75" customWidth="1"/>
    <col min="2963" max="2964" width="19" customWidth="1"/>
    <col min="2965" max="2965" width="19.08203125" customWidth="1"/>
    <col min="2966" max="2966" width="17.08203125" customWidth="1"/>
    <col min="2967" max="2968" width="7.75" hidden="1" customWidth="1"/>
    <col min="2969" max="2971" width="17.5" customWidth="1"/>
    <col min="2972" max="2972" width="10.58203125" customWidth="1"/>
    <col min="2973" max="2973" width="15.75" customWidth="1"/>
    <col min="2974" max="2974" width="30.08203125" customWidth="1"/>
    <col min="2975" max="2975" width="27.58203125" customWidth="1"/>
    <col min="2976" max="2976" width="21.08203125" customWidth="1"/>
    <col min="2977" max="2977" width="22.25" customWidth="1"/>
    <col min="2978" max="2978" width="18.75" customWidth="1"/>
    <col min="2979" max="2980" width="19" customWidth="1"/>
    <col min="2981" max="2981" width="19.08203125" customWidth="1"/>
    <col min="2982" max="2982" width="17.08203125" customWidth="1"/>
    <col min="2983" max="2984" width="7.75" hidden="1" customWidth="1"/>
    <col min="2985" max="2987" width="17.5" customWidth="1"/>
    <col min="2988" max="2988" width="10.58203125" customWidth="1"/>
    <col min="2989" max="2989" width="15.75" customWidth="1"/>
    <col min="2990" max="2990" width="30.08203125" customWidth="1"/>
    <col min="2991" max="2991" width="27.58203125" customWidth="1"/>
    <col min="2992" max="2992" width="21.08203125" customWidth="1"/>
    <col min="2993" max="2993" width="22.25" customWidth="1"/>
    <col min="2994" max="2994" width="18.75" customWidth="1"/>
    <col min="2995" max="2996" width="19" customWidth="1"/>
    <col min="2997" max="2997" width="19.08203125" customWidth="1"/>
    <col min="2998" max="2998" width="17.08203125" customWidth="1"/>
    <col min="2999" max="3000" width="7.75" hidden="1" customWidth="1"/>
    <col min="3001" max="3003" width="17.5" customWidth="1"/>
    <col min="3004" max="3004" width="10.58203125" customWidth="1"/>
    <col min="3005" max="3005" width="15.75" customWidth="1"/>
    <col min="3006" max="3006" width="30.08203125" customWidth="1"/>
    <col min="3007" max="3007" width="27.58203125" customWidth="1"/>
    <col min="3008" max="3008" width="21.08203125" customWidth="1"/>
    <col min="3009" max="3009" width="22.25" customWidth="1"/>
    <col min="3010" max="3010" width="18.75" customWidth="1"/>
    <col min="3011" max="3012" width="19" customWidth="1"/>
    <col min="3013" max="3013" width="19.08203125" customWidth="1"/>
    <col min="3014" max="3014" width="17.08203125" customWidth="1"/>
    <col min="3015" max="3016" width="7.75" hidden="1" customWidth="1"/>
    <col min="3017" max="3019" width="17.5" customWidth="1"/>
    <col min="3020" max="3020" width="10.58203125" customWidth="1"/>
    <col min="3021" max="3021" width="15.75" customWidth="1"/>
    <col min="3022" max="3022" width="30.08203125" customWidth="1"/>
    <col min="3023" max="3023" width="27.58203125" customWidth="1"/>
    <col min="3024" max="3024" width="21.08203125" customWidth="1"/>
    <col min="3025" max="3025" width="22.25" customWidth="1"/>
    <col min="3026" max="3026" width="18.75" customWidth="1"/>
    <col min="3027" max="3028" width="19" customWidth="1"/>
    <col min="3029" max="3029" width="19.08203125" customWidth="1"/>
    <col min="3030" max="3030" width="17.08203125" customWidth="1"/>
    <col min="3031" max="3032" width="7.75" hidden="1" customWidth="1"/>
    <col min="3033" max="3035" width="17.5" customWidth="1"/>
    <col min="3036" max="3036" width="10.58203125" customWidth="1"/>
    <col min="3037" max="3037" width="15.75" customWidth="1"/>
    <col min="3038" max="3038" width="30.08203125" customWidth="1"/>
    <col min="3039" max="3039" width="27.58203125" customWidth="1"/>
    <col min="3040" max="3040" width="21.08203125" customWidth="1"/>
    <col min="3041" max="3041" width="22.25" customWidth="1"/>
    <col min="3042" max="3042" width="18.75" customWidth="1"/>
    <col min="3043" max="3044" width="19" customWidth="1"/>
    <col min="3045" max="3045" width="19.08203125" customWidth="1"/>
    <col min="3046" max="3046" width="17.08203125" customWidth="1"/>
    <col min="3047" max="3048" width="7.75" hidden="1" customWidth="1"/>
    <col min="3049" max="3051" width="17.5" customWidth="1"/>
    <col min="3052" max="3052" width="10.58203125" customWidth="1"/>
    <col min="3053" max="3053" width="15.75" customWidth="1"/>
    <col min="3054" max="3054" width="30.08203125" customWidth="1"/>
    <col min="3055" max="3055" width="27.58203125" customWidth="1"/>
    <col min="3056" max="3056" width="21.08203125" customWidth="1"/>
    <col min="3057" max="3057" width="22.25" customWidth="1"/>
    <col min="3058" max="3058" width="18.75" customWidth="1"/>
    <col min="3059" max="3060" width="19" customWidth="1"/>
    <col min="3061" max="3061" width="19.08203125" customWidth="1"/>
    <col min="3062" max="3062" width="17.08203125" customWidth="1"/>
    <col min="3063" max="3064" width="7.75" hidden="1" customWidth="1"/>
    <col min="3065" max="3067" width="17.5" customWidth="1"/>
    <col min="3068" max="3068" width="10.58203125" customWidth="1"/>
    <col min="3069" max="3069" width="15.75" customWidth="1"/>
    <col min="3070" max="3070" width="30.08203125" customWidth="1"/>
    <col min="3071" max="3071" width="27.58203125" customWidth="1"/>
    <col min="3072" max="3072" width="21.08203125" customWidth="1"/>
    <col min="3073" max="3073" width="22.25" customWidth="1"/>
    <col min="3074" max="3074" width="18.75" customWidth="1"/>
    <col min="3075" max="3076" width="19" customWidth="1"/>
    <col min="3077" max="3077" width="19.08203125" customWidth="1"/>
    <col min="3078" max="3078" width="17.08203125" customWidth="1"/>
    <col min="3079" max="3080" width="7.75" hidden="1" customWidth="1"/>
    <col min="3081" max="3083" width="17.5" customWidth="1"/>
    <col min="3084" max="3084" width="10.58203125" customWidth="1"/>
    <col min="3085" max="3085" width="15.75" customWidth="1"/>
    <col min="3086" max="3086" width="30.08203125" customWidth="1"/>
    <col min="3087" max="3087" width="27.58203125" customWidth="1"/>
    <col min="3088" max="3088" width="21.08203125" customWidth="1"/>
    <col min="3089" max="3089" width="22.25" customWidth="1"/>
    <col min="3090" max="3090" width="18.75" customWidth="1"/>
    <col min="3091" max="3092" width="19" customWidth="1"/>
    <col min="3093" max="3093" width="19.08203125" customWidth="1"/>
    <col min="3094" max="3094" width="17.08203125" customWidth="1"/>
    <col min="3095" max="3096" width="7.75" hidden="1" customWidth="1"/>
    <col min="3097" max="3099" width="17.5" customWidth="1"/>
    <col min="3100" max="3100" width="10.58203125" customWidth="1"/>
    <col min="3101" max="3101" width="15.75" customWidth="1"/>
    <col min="3102" max="3102" width="30.08203125" customWidth="1"/>
    <col min="3103" max="3103" width="27.58203125" customWidth="1"/>
    <col min="3104" max="3104" width="21.08203125" customWidth="1"/>
    <col min="3105" max="3105" width="22.25" customWidth="1"/>
    <col min="3106" max="3106" width="18.75" customWidth="1"/>
    <col min="3107" max="3108" width="19" customWidth="1"/>
    <col min="3109" max="3109" width="19.08203125" customWidth="1"/>
    <col min="3110" max="3110" width="17.08203125" customWidth="1"/>
    <col min="3111" max="3112" width="7.75" hidden="1" customWidth="1"/>
    <col min="3113" max="3115" width="17.5" customWidth="1"/>
    <col min="3116" max="3116" width="10.58203125" customWidth="1"/>
    <col min="3117" max="3117" width="15.75" customWidth="1"/>
    <col min="3118" max="3118" width="30.08203125" customWidth="1"/>
    <col min="3119" max="3119" width="27.58203125" customWidth="1"/>
    <col min="3120" max="3120" width="21.08203125" customWidth="1"/>
    <col min="3121" max="3121" width="22.25" customWidth="1"/>
    <col min="3122" max="3122" width="18.75" customWidth="1"/>
    <col min="3123" max="3124" width="19" customWidth="1"/>
    <col min="3125" max="3125" width="19.08203125" customWidth="1"/>
    <col min="3126" max="3126" width="17.08203125" customWidth="1"/>
    <col min="3127" max="3128" width="7.75" hidden="1" customWidth="1"/>
    <col min="3129" max="3131" width="17.5" customWidth="1"/>
    <col min="3132" max="3132" width="10.58203125" customWidth="1"/>
    <col min="3133" max="3133" width="15.75" customWidth="1"/>
    <col min="3134" max="3134" width="30.08203125" customWidth="1"/>
    <col min="3135" max="3135" width="27.58203125" customWidth="1"/>
    <col min="3136" max="3136" width="21.08203125" customWidth="1"/>
    <col min="3137" max="3137" width="22.25" customWidth="1"/>
    <col min="3138" max="3138" width="18.75" customWidth="1"/>
    <col min="3139" max="3140" width="19" customWidth="1"/>
    <col min="3141" max="3141" width="19.08203125" customWidth="1"/>
    <col min="3142" max="3142" width="17.08203125" customWidth="1"/>
    <col min="3143" max="3144" width="7.75" hidden="1" customWidth="1"/>
    <col min="3145" max="3147" width="17.5" customWidth="1"/>
    <col min="3148" max="3148" width="10.58203125" customWidth="1"/>
    <col min="3149" max="3149" width="15.75" customWidth="1"/>
    <col min="3150" max="3150" width="30.08203125" customWidth="1"/>
    <col min="3151" max="3151" width="27.58203125" customWidth="1"/>
    <col min="3152" max="3152" width="21.08203125" customWidth="1"/>
    <col min="3153" max="3153" width="22.25" customWidth="1"/>
    <col min="3154" max="3154" width="18.75" customWidth="1"/>
    <col min="3155" max="3156" width="19" customWidth="1"/>
    <col min="3157" max="3157" width="19.08203125" customWidth="1"/>
    <col min="3158" max="3158" width="17.08203125" customWidth="1"/>
    <col min="3159" max="3160" width="7.75" hidden="1" customWidth="1"/>
    <col min="3161" max="3163" width="17.5" customWidth="1"/>
    <col min="3164" max="3164" width="10.58203125" customWidth="1"/>
    <col min="3165" max="3165" width="15.75" customWidth="1"/>
    <col min="3166" max="3166" width="30.08203125" customWidth="1"/>
    <col min="3167" max="3167" width="27.58203125" customWidth="1"/>
    <col min="3168" max="3168" width="21.08203125" customWidth="1"/>
    <col min="3169" max="3169" width="22.25" customWidth="1"/>
    <col min="3170" max="3170" width="18.75" customWidth="1"/>
    <col min="3171" max="3172" width="19" customWidth="1"/>
    <col min="3173" max="3173" width="19.08203125" customWidth="1"/>
    <col min="3174" max="3174" width="17.08203125" customWidth="1"/>
    <col min="3175" max="3176" width="7.75" hidden="1" customWidth="1"/>
    <col min="3177" max="3179" width="17.5" customWidth="1"/>
    <col min="3180" max="3180" width="10.58203125" customWidth="1"/>
    <col min="3181" max="3181" width="15.75" customWidth="1"/>
    <col min="3182" max="3182" width="30.08203125" customWidth="1"/>
    <col min="3183" max="3183" width="27.58203125" customWidth="1"/>
    <col min="3184" max="3184" width="21.08203125" customWidth="1"/>
    <col min="3185" max="3185" width="22.25" customWidth="1"/>
    <col min="3186" max="3186" width="18.75" customWidth="1"/>
    <col min="3187" max="3188" width="19" customWidth="1"/>
    <col min="3189" max="3189" width="19.08203125" customWidth="1"/>
    <col min="3190" max="3190" width="17.08203125" customWidth="1"/>
    <col min="3191" max="3192" width="7.75" hidden="1" customWidth="1"/>
    <col min="3193" max="3195" width="17.5" customWidth="1"/>
    <col min="3196" max="3196" width="10.58203125" customWidth="1"/>
    <col min="3197" max="3197" width="15.75" customWidth="1"/>
    <col min="3198" max="3198" width="30.08203125" customWidth="1"/>
    <col min="3199" max="3199" width="27.58203125" customWidth="1"/>
    <col min="3200" max="3200" width="21.08203125" customWidth="1"/>
    <col min="3201" max="3201" width="22.25" customWidth="1"/>
    <col min="3202" max="3202" width="18.75" customWidth="1"/>
    <col min="3203" max="3204" width="19" customWidth="1"/>
    <col min="3205" max="3205" width="19.08203125" customWidth="1"/>
    <col min="3206" max="3206" width="17.08203125" customWidth="1"/>
    <col min="3207" max="3208" width="7.75" hidden="1" customWidth="1"/>
    <col min="3209" max="3211" width="17.5" customWidth="1"/>
    <col min="3212" max="3212" width="10.58203125" customWidth="1"/>
    <col min="3213" max="3213" width="15.75" customWidth="1"/>
    <col min="3214" max="3214" width="30.08203125" customWidth="1"/>
    <col min="3215" max="3215" width="27.58203125" customWidth="1"/>
    <col min="3216" max="3216" width="21.08203125" customWidth="1"/>
    <col min="3217" max="3217" width="22.25" customWidth="1"/>
    <col min="3218" max="3218" width="18.75" customWidth="1"/>
    <col min="3219" max="3220" width="19" customWidth="1"/>
    <col min="3221" max="3221" width="19.08203125" customWidth="1"/>
    <col min="3222" max="3222" width="17.08203125" customWidth="1"/>
    <col min="3223" max="3224" width="7.75" hidden="1" customWidth="1"/>
    <col min="3225" max="3227" width="17.5" customWidth="1"/>
    <col min="3228" max="3228" width="10.58203125" customWidth="1"/>
    <col min="3229" max="3229" width="15.75" customWidth="1"/>
    <col min="3230" max="3230" width="30.08203125" customWidth="1"/>
    <col min="3231" max="3231" width="27.58203125" customWidth="1"/>
    <col min="3232" max="3232" width="21.08203125" customWidth="1"/>
    <col min="3233" max="3233" width="22.25" customWidth="1"/>
    <col min="3234" max="3234" width="18.75" customWidth="1"/>
    <col min="3235" max="3236" width="19" customWidth="1"/>
    <col min="3237" max="3237" width="19.08203125" customWidth="1"/>
    <col min="3238" max="3238" width="17.08203125" customWidth="1"/>
    <col min="3239" max="3240" width="7.75" hidden="1" customWidth="1"/>
    <col min="3241" max="3243" width="17.5" customWidth="1"/>
    <col min="3244" max="3244" width="10.58203125" customWidth="1"/>
    <col min="3245" max="3245" width="15.75" customWidth="1"/>
    <col min="3246" max="3246" width="30.08203125" customWidth="1"/>
    <col min="3247" max="3247" width="27.58203125" customWidth="1"/>
    <col min="3248" max="3248" width="21.08203125" customWidth="1"/>
    <col min="3249" max="3249" width="22.25" customWidth="1"/>
    <col min="3250" max="3250" width="18.75" customWidth="1"/>
    <col min="3251" max="3252" width="19" customWidth="1"/>
    <col min="3253" max="3253" width="19.08203125" customWidth="1"/>
    <col min="3254" max="3254" width="17.08203125" customWidth="1"/>
    <col min="3255" max="3256" width="7.75" hidden="1" customWidth="1"/>
    <col min="3257" max="3259" width="17.5" customWidth="1"/>
    <col min="3260" max="3260" width="10.58203125" customWidth="1"/>
    <col min="3261" max="3261" width="15.75" customWidth="1"/>
    <col min="3262" max="3262" width="30.08203125" customWidth="1"/>
    <col min="3263" max="3263" width="27.58203125" customWidth="1"/>
    <col min="3264" max="3264" width="21.08203125" customWidth="1"/>
    <col min="3265" max="3265" width="22.25" customWidth="1"/>
    <col min="3266" max="3266" width="18.75" customWidth="1"/>
    <col min="3267" max="3268" width="19" customWidth="1"/>
    <col min="3269" max="3269" width="19.08203125" customWidth="1"/>
    <col min="3270" max="3270" width="17.08203125" customWidth="1"/>
    <col min="3271" max="3272" width="7.75" hidden="1" customWidth="1"/>
    <col min="3273" max="3275" width="17.5" customWidth="1"/>
    <col min="3276" max="3276" width="10.58203125" customWidth="1"/>
    <col min="3277" max="3277" width="15.75" customWidth="1"/>
    <col min="3278" max="3278" width="30.08203125" customWidth="1"/>
    <col min="3279" max="3279" width="27.58203125" customWidth="1"/>
    <col min="3280" max="3280" width="21.08203125" customWidth="1"/>
    <col min="3281" max="3281" width="22.25" customWidth="1"/>
    <col min="3282" max="3282" width="18.75" customWidth="1"/>
    <col min="3283" max="3284" width="19" customWidth="1"/>
    <col min="3285" max="3285" width="19.08203125" customWidth="1"/>
    <col min="3286" max="3286" width="17.08203125" customWidth="1"/>
    <col min="3287" max="3288" width="7.75" hidden="1" customWidth="1"/>
    <col min="3289" max="3291" width="17.5" customWidth="1"/>
    <col min="3292" max="3292" width="10.58203125" customWidth="1"/>
    <col min="3293" max="3293" width="15.75" customWidth="1"/>
    <col min="3294" max="3294" width="30.08203125" customWidth="1"/>
    <col min="3295" max="3295" width="27.58203125" customWidth="1"/>
    <col min="3296" max="3296" width="21.08203125" customWidth="1"/>
    <col min="3297" max="3297" width="22.25" customWidth="1"/>
    <col min="3298" max="3298" width="18.75" customWidth="1"/>
    <col min="3299" max="3300" width="19" customWidth="1"/>
    <col min="3301" max="3301" width="19.08203125" customWidth="1"/>
    <col min="3302" max="3302" width="17.08203125" customWidth="1"/>
    <col min="3303" max="3304" width="7.75" hidden="1" customWidth="1"/>
    <col min="3305" max="3307" width="17.5" customWidth="1"/>
    <col min="3308" max="3308" width="10.58203125" customWidth="1"/>
    <col min="3309" max="3309" width="15.75" customWidth="1"/>
    <col min="3310" max="3310" width="30.08203125" customWidth="1"/>
    <col min="3311" max="3311" width="27.58203125" customWidth="1"/>
    <col min="3312" max="3312" width="21.08203125" customWidth="1"/>
    <col min="3313" max="3313" width="22.25" customWidth="1"/>
    <col min="3314" max="3314" width="18.75" customWidth="1"/>
    <col min="3315" max="3316" width="19" customWidth="1"/>
    <col min="3317" max="3317" width="19.08203125" customWidth="1"/>
    <col min="3318" max="3318" width="17.08203125" customWidth="1"/>
    <col min="3319" max="3320" width="7.75" hidden="1" customWidth="1"/>
    <col min="3321" max="3323" width="17.5" customWidth="1"/>
    <col min="3324" max="3324" width="10.58203125" customWidth="1"/>
    <col min="3325" max="3325" width="15.75" customWidth="1"/>
    <col min="3326" max="3326" width="30.08203125" customWidth="1"/>
    <col min="3327" max="3327" width="27.58203125" customWidth="1"/>
    <col min="3328" max="3328" width="21.08203125" customWidth="1"/>
    <col min="3329" max="3329" width="22.25" customWidth="1"/>
    <col min="3330" max="3330" width="18.75" customWidth="1"/>
    <col min="3331" max="3332" width="19" customWidth="1"/>
    <col min="3333" max="3333" width="19.08203125" customWidth="1"/>
    <col min="3334" max="3334" width="17.08203125" customWidth="1"/>
    <col min="3335" max="3336" width="7.75" hidden="1" customWidth="1"/>
    <col min="3337" max="3339" width="17.5" customWidth="1"/>
    <col min="3340" max="3340" width="10.58203125" customWidth="1"/>
    <col min="3341" max="3341" width="15.75" customWidth="1"/>
    <col min="3342" max="3342" width="30.08203125" customWidth="1"/>
    <col min="3343" max="3343" width="27.58203125" customWidth="1"/>
    <col min="3344" max="3344" width="21.08203125" customWidth="1"/>
    <col min="3345" max="3345" width="22.25" customWidth="1"/>
    <col min="3346" max="3346" width="18.75" customWidth="1"/>
    <col min="3347" max="3348" width="19" customWidth="1"/>
    <col min="3349" max="3349" width="19.08203125" customWidth="1"/>
    <col min="3350" max="3350" width="17.08203125" customWidth="1"/>
    <col min="3351" max="3352" width="7.75" hidden="1" customWidth="1"/>
    <col min="3353" max="3355" width="17.5" customWidth="1"/>
    <col min="3356" max="3356" width="10.58203125" customWidth="1"/>
    <col min="3357" max="3357" width="15.75" customWidth="1"/>
    <col min="3358" max="3358" width="30.08203125" customWidth="1"/>
    <col min="3359" max="3359" width="27.58203125" customWidth="1"/>
    <col min="3360" max="3360" width="21.08203125" customWidth="1"/>
    <col min="3361" max="3361" width="22.25" customWidth="1"/>
    <col min="3362" max="3362" width="18.75" customWidth="1"/>
    <col min="3363" max="3364" width="19" customWidth="1"/>
    <col min="3365" max="3365" width="19.08203125" customWidth="1"/>
    <col min="3366" max="3366" width="17.08203125" customWidth="1"/>
    <col min="3367" max="3368" width="7.75" hidden="1" customWidth="1"/>
    <col min="3369" max="3371" width="17.5" customWidth="1"/>
    <col min="3372" max="3372" width="10.58203125" customWidth="1"/>
    <col min="3373" max="3373" width="15.75" customWidth="1"/>
    <col min="3374" max="3374" width="30.08203125" customWidth="1"/>
    <col min="3375" max="3375" width="27.58203125" customWidth="1"/>
    <col min="3376" max="3376" width="21.08203125" customWidth="1"/>
    <col min="3377" max="3377" width="22.25" customWidth="1"/>
    <col min="3378" max="3378" width="18.75" customWidth="1"/>
    <col min="3379" max="3380" width="19" customWidth="1"/>
    <col min="3381" max="3381" width="19.08203125" customWidth="1"/>
    <col min="3382" max="3382" width="17.08203125" customWidth="1"/>
    <col min="3383" max="3384" width="7.75" hidden="1" customWidth="1"/>
    <col min="3385" max="3387" width="17.5" customWidth="1"/>
    <col min="3388" max="3388" width="10.58203125" customWidth="1"/>
    <col min="3389" max="3389" width="15.75" customWidth="1"/>
    <col min="3390" max="3390" width="30.08203125" customWidth="1"/>
    <col min="3391" max="3391" width="27.58203125" customWidth="1"/>
    <col min="3392" max="3392" width="21.08203125" customWidth="1"/>
    <col min="3393" max="3393" width="22.25" customWidth="1"/>
    <col min="3394" max="3394" width="18.75" customWidth="1"/>
    <col min="3395" max="3396" width="19" customWidth="1"/>
    <col min="3397" max="3397" width="19.08203125" customWidth="1"/>
    <col min="3398" max="3398" width="17.08203125" customWidth="1"/>
    <col min="3399" max="3400" width="7.75" hidden="1" customWidth="1"/>
    <col min="3401" max="3403" width="17.5" customWidth="1"/>
    <col min="3404" max="3404" width="10.58203125" customWidth="1"/>
    <col min="3405" max="3405" width="15.75" customWidth="1"/>
    <col min="3406" max="3406" width="30.08203125" customWidth="1"/>
    <col min="3407" max="3407" width="27.58203125" customWidth="1"/>
    <col min="3408" max="3408" width="21.08203125" customWidth="1"/>
    <col min="3409" max="3409" width="22.25" customWidth="1"/>
    <col min="3410" max="3410" width="18.75" customWidth="1"/>
    <col min="3411" max="3412" width="19" customWidth="1"/>
    <col min="3413" max="3413" width="19.08203125" customWidth="1"/>
    <col min="3414" max="3414" width="17.08203125" customWidth="1"/>
    <col min="3415" max="3416" width="7.75" hidden="1" customWidth="1"/>
    <col min="3417" max="3419" width="17.5" customWidth="1"/>
    <col min="3420" max="3420" width="10.58203125" customWidth="1"/>
    <col min="3421" max="3421" width="15.75" customWidth="1"/>
    <col min="3422" max="3422" width="30.08203125" customWidth="1"/>
    <col min="3423" max="3423" width="27.58203125" customWidth="1"/>
    <col min="3424" max="3424" width="21.08203125" customWidth="1"/>
    <col min="3425" max="3425" width="22.25" customWidth="1"/>
    <col min="3426" max="3426" width="18.75" customWidth="1"/>
    <col min="3427" max="3428" width="19" customWidth="1"/>
    <col min="3429" max="3429" width="19.08203125" customWidth="1"/>
    <col min="3430" max="3430" width="17.08203125" customWidth="1"/>
    <col min="3431" max="3432" width="7.75" hidden="1" customWidth="1"/>
    <col min="3433" max="3435" width="17.5" customWidth="1"/>
    <col min="3436" max="3436" width="10.58203125" customWidth="1"/>
    <col min="3437" max="3437" width="15.75" customWidth="1"/>
    <col min="3438" max="3438" width="30.08203125" customWidth="1"/>
    <col min="3439" max="3439" width="27.58203125" customWidth="1"/>
    <col min="3440" max="3440" width="21.08203125" customWidth="1"/>
    <col min="3441" max="3441" width="22.25" customWidth="1"/>
    <col min="3442" max="3442" width="18.75" customWidth="1"/>
    <col min="3443" max="3444" width="19" customWidth="1"/>
    <col min="3445" max="3445" width="19.08203125" customWidth="1"/>
    <col min="3446" max="3446" width="17.08203125" customWidth="1"/>
    <col min="3447" max="3448" width="7.75" hidden="1" customWidth="1"/>
    <col min="3449" max="3451" width="17.5" customWidth="1"/>
    <col min="3452" max="3452" width="10.58203125" customWidth="1"/>
    <col min="3453" max="3453" width="15.75" customWidth="1"/>
    <col min="3454" max="3454" width="30.08203125" customWidth="1"/>
    <col min="3455" max="3455" width="27.58203125" customWidth="1"/>
    <col min="3456" max="3456" width="21.08203125" customWidth="1"/>
    <col min="3457" max="3457" width="22.25" customWidth="1"/>
    <col min="3458" max="3458" width="18.75" customWidth="1"/>
    <col min="3459" max="3460" width="19" customWidth="1"/>
    <col min="3461" max="3461" width="19.08203125" customWidth="1"/>
    <col min="3462" max="3462" width="17.08203125" customWidth="1"/>
    <col min="3463" max="3464" width="7.75" hidden="1" customWidth="1"/>
    <col min="3465" max="3467" width="17.5" customWidth="1"/>
    <col min="3468" max="3468" width="10.58203125" customWidth="1"/>
    <col min="3469" max="3469" width="15.75" customWidth="1"/>
    <col min="3470" max="3470" width="30.08203125" customWidth="1"/>
    <col min="3471" max="3471" width="27.58203125" customWidth="1"/>
    <col min="3472" max="3472" width="21.08203125" customWidth="1"/>
    <col min="3473" max="3473" width="22.25" customWidth="1"/>
    <col min="3474" max="3474" width="18.75" customWidth="1"/>
    <col min="3475" max="3476" width="19" customWidth="1"/>
    <col min="3477" max="3477" width="19.08203125" customWidth="1"/>
    <col min="3478" max="3478" width="17.08203125" customWidth="1"/>
    <col min="3479" max="3480" width="7.75" hidden="1" customWidth="1"/>
    <col min="3481" max="3483" width="17.5" customWidth="1"/>
    <col min="3484" max="3484" width="10.58203125" customWidth="1"/>
    <col min="3485" max="3485" width="15.75" customWidth="1"/>
    <col min="3486" max="3486" width="30.08203125" customWidth="1"/>
    <col min="3487" max="3487" width="27.58203125" customWidth="1"/>
    <col min="3488" max="3488" width="21.08203125" customWidth="1"/>
    <col min="3489" max="3489" width="22.25" customWidth="1"/>
    <col min="3490" max="3490" width="18.75" customWidth="1"/>
    <col min="3491" max="3492" width="19" customWidth="1"/>
    <col min="3493" max="3493" width="19.08203125" customWidth="1"/>
    <col min="3494" max="3494" width="17.08203125" customWidth="1"/>
    <col min="3495" max="3496" width="7.75" hidden="1" customWidth="1"/>
    <col min="3497" max="3499" width="17.5" customWidth="1"/>
    <col min="3500" max="3500" width="10.58203125" customWidth="1"/>
    <col min="3501" max="3501" width="15.75" customWidth="1"/>
    <col min="3502" max="3502" width="30.08203125" customWidth="1"/>
    <col min="3503" max="3503" width="27.58203125" customWidth="1"/>
    <col min="3504" max="3504" width="21.08203125" customWidth="1"/>
    <col min="3505" max="3505" width="22.25" customWidth="1"/>
    <col min="3506" max="3506" width="18.75" customWidth="1"/>
    <col min="3507" max="3508" width="19" customWidth="1"/>
    <col min="3509" max="3509" width="19.08203125" customWidth="1"/>
    <col min="3510" max="3510" width="17.08203125" customWidth="1"/>
    <col min="3511" max="3512" width="7.75" hidden="1" customWidth="1"/>
    <col min="3513" max="3515" width="17.5" customWidth="1"/>
    <col min="3516" max="3516" width="10.58203125" customWidth="1"/>
    <col min="3517" max="3517" width="15.75" customWidth="1"/>
    <col min="3518" max="3518" width="30.08203125" customWidth="1"/>
    <col min="3519" max="3519" width="27.58203125" customWidth="1"/>
    <col min="3520" max="3520" width="21.08203125" customWidth="1"/>
    <col min="3521" max="3521" width="22.25" customWidth="1"/>
    <col min="3522" max="3522" width="18.75" customWidth="1"/>
    <col min="3523" max="3524" width="19" customWidth="1"/>
    <col min="3525" max="3525" width="19.08203125" customWidth="1"/>
    <col min="3526" max="3526" width="17.08203125" customWidth="1"/>
    <col min="3527" max="3528" width="7.75" hidden="1" customWidth="1"/>
    <col min="3529" max="3531" width="17.5" customWidth="1"/>
    <col min="3532" max="3532" width="10.58203125" customWidth="1"/>
    <col min="3533" max="3533" width="15.75" customWidth="1"/>
    <col min="3534" max="3534" width="30.08203125" customWidth="1"/>
    <col min="3535" max="3535" width="27.58203125" customWidth="1"/>
    <col min="3536" max="3536" width="21.08203125" customWidth="1"/>
    <col min="3537" max="3537" width="22.25" customWidth="1"/>
    <col min="3538" max="3538" width="18.75" customWidth="1"/>
    <col min="3539" max="3540" width="19" customWidth="1"/>
    <col min="3541" max="3541" width="19.08203125" customWidth="1"/>
    <col min="3542" max="3542" width="17.08203125" customWidth="1"/>
    <col min="3543" max="3544" width="7.75" hidden="1" customWidth="1"/>
    <col min="3545" max="3547" width="17.5" customWidth="1"/>
    <col min="3548" max="3548" width="10.58203125" customWidth="1"/>
    <col min="3549" max="3549" width="15.75" customWidth="1"/>
    <col min="3550" max="3550" width="30.08203125" customWidth="1"/>
    <col min="3551" max="3551" width="27.58203125" customWidth="1"/>
    <col min="3552" max="3552" width="21.08203125" customWidth="1"/>
    <col min="3553" max="3553" width="22.25" customWidth="1"/>
    <col min="3554" max="3554" width="18.75" customWidth="1"/>
    <col min="3555" max="3556" width="19" customWidth="1"/>
    <col min="3557" max="3557" width="19.08203125" customWidth="1"/>
    <col min="3558" max="3558" width="17.08203125" customWidth="1"/>
    <col min="3559" max="3560" width="7.75" hidden="1" customWidth="1"/>
    <col min="3561" max="3563" width="17.5" customWidth="1"/>
    <col min="3564" max="3564" width="10.58203125" customWidth="1"/>
    <col min="3565" max="3565" width="15.75" customWidth="1"/>
    <col min="3566" max="3566" width="30.08203125" customWidth="1"/>
    <col min="3567" max="3567" width="27.58203125" customWidth="1"/>
    <col min="3568" max="3568" width="21.08203125" customWidth="1"/>
    <col min="3569" max="3569" width="22.25" customWidth="1"/>
    <col min="3570" max="3570" width="18.75" customWidth="1"/>
    <col min="3571" max="3572" width="19" customWidth="1"/>
    <col min="3573" max="3573" width="19.08203125" customWidth="1"/>
    <col min="3574" max="3574" width="17.08203125" customWidth="1"/>
    <col min="3575" max="3576" width="7.75" hidden="1" customWidth="1"/>
    <col min="3577" max="3579" width="17.5" customWidth="1"/>
    <col min="3580" max="3580" width="10.58203125" customWidth="1"/>
    <col min="3581" max="3581" width="15.75" customWidth="1"/>
    <col min="3582" max="3582" width="30.08203125" customWidth="1"/>
    <col min="3583" max="3583" width="27.58203125" customWidth="1"/>
    <col min="3584" max="3584" width="21.08203125" customWidth="1"/>
    <col min="3585" max="3585" width="22.25" customWidth="1"/>
    <col min="3586" max="3586" width="18.75" customWidth="1"/>
    <col min="3587" max="3588" width="19" customWidth="1"/>
    <col min="3589" max="3589" width="19.08203125" customWidth="1"/>
    <col min="3590" max="3590" width="17.08203125" customWidth="1"/>
    <col min="3591" max="3592" width="7.75" hidden="1" customWidth="1"/>
    <col min="3593" max="3595" width="17.5" customWidth="1"/>
    <col min="3596" max="3596" width="10.58203125" customWidth="1"/>
    <col min="3597" max="3597" width="15.75" customWidth="1"/>
    <col min="3598" max="3598" width="30.08203125" customWidth="1"/>
    <col min="3599" max="3599" width="27.58203125" customWidth="1"/>
    <col min="3600" max="3600" width="21.08203125" customWidth="1"/>
    <col min="3601" max="3601" width="22.25" customWidth="1"/>
    <col min="3602" max="3602" width="18.75" customWidth="1"/>
    <col min="3603" max="3604" width="19" customWidth="1"/>
    <col min="3605" max="3605" width="19.08203125" customWidth="1"/>
    <col min="3606" max="3606" width="17.08203125" customWidth="1"/>
    <col min="3607" max="3608" width="7.75" hidden="1" customWidth="1"/>
    <col min="3609" max="3611" width="17.5" customWidth="1"/>
    <col min="3612" max="3612" width="10.58203125" customWidth="1"/>
    <col min="3613" max="3613" width="15.75" customWidth="1"/>
    <col min="3614" max="3614" width="30.08203125" customWidth="1"/>
    <col min="3615" max="3615" width="27.58203125" customWidth="1"/>
    <col min="3616" max="3616" width="21.08203125" customWidth="1"/>
    <col min="3617" max="3617" width="22.25" customWidth="1"/>
    <col min="3618" max="3618" width="18.75" customWidth="1"/>
    <col min="3619" max="3620" width="19" customWidth="1"/>
    <col min="3621" max="3621" width="19.08203125" customWidth="1"/>
    <col min="3622" max="3622" width="17.08203125" customWidth="1"/>
    <col min="3623" max="3624" width="7.75" hidden="1" customWidth="1"/>
    <col min="3625" max="3627" width="17.5" customWidth="1"/>
    <col min="3628" max="3628" width="10.58203125" customWidth="1"/>
    <col min="3629" max="3629" width="15.75" customWidth="1"/>
    <col min="3630" max="3630" width="30.08203125" customWidth="1"/>
    <col min="3631" max="3631" width="27.58203125" customWidth="1"/>
    <col min="3632" max="3632" width="21.08203125" customWidth="1"/>
    <col min="3633" max="3633" width="22.25" customWidth="1"/>
    <col min="3634" max="3634" width="18.75" customWidth="1"/>
    <col min="3635" max="3636" width="19" customWidth="1"/>
    <col min="3637" max="3637" width="19.08203125" customWidth="1"/>
    <col min="3638" max="3638" width="17.08203125" customWidth="1"/>
    <col min="3639" max="3640" width="7.75" hidden="1" customWidth="1"/>
    <col min="3641" max="3643" width="17.5" customWidth="1"/>
    <col min="3644" max="3644" width="10.58203125" customWidth="1"/>
    <col min="3645" max="3645" width="15.75" customWidth="1"/>
    <col min="3646" max="3646" width="30.08203125" customWidth="1"/>
    <col min="3647" max="3647" width="27.58203125" customWidth="1"/>
    <col min="3648" max="3648" width="21.08203125" customWidth="1"/>
    <col min="3649" max="3649" width="22.25" customWidth="1"/>
    <col min="3650" max="3650" width="18.75" customWidth="1"/>
    <col min="3651" max="3652" width="19" customWidth="1"/>
    <col min="3653" max="3653" width="19.08203125" customWidth="1"/>
    <col min="3654" max="3654" width="17.08203125" customWidth="1"/>
    <col min="3655" max="3656" width="7.75" hidden="1" customWidth="1"/>
    <col min="3657" max="3659" width="17.5" customWidth="1"/>
    <col min="3660" max="3660" width="10.58203125" customWidth="1"/>
    <col min="3661" max="3661" width="15.75" customWidth="1"/>
    <col min="3662" max="3662" width="30.08203125" customWidth="1"/>
    <col min="3663" max="3663" width="27.58203125" customWidth="1"/>
    <col min="3664" max="3664" width="21.08203125" customWidth="1"/>
    <col min="3665" max="3665" width="22.25" customWidth="1"/>
    <col min="3666" max="3666" width="18.75" customWidth="1"/>
    <col min="3667" max="3668" width="19" customWidth="1"/>
    <col min="3669" max="3669" width="19.08203125" customWidth="1"/>
    <col min="3670" max="3670" width="17.08203125" customWidth="1"/>
    <col min="3671" max="3672" width="7.75" hidden="1" customWidth="1"/>
    <col min="3673" max="3675" width="17.5" customWidth="1"/>
    <col min="3676" max="3676" width="10.58203125" customWidth="1"/>
    <col min="3677" max="3677" width="15.75" customWidth="1"/>
    <col min="3678" max="3678" width="30.08203125" customWidth="1"/>
    <col min="3679" max="3679" width="27.58203125" customWidth="1"/>
    <col min="3680" max="3680" width="21.08203125" customWidth="1"/>
    <col min="3681" max="3681" width="22.25" customWidth="1"/>
    <col min="3682" max="3682" width="18.75" customWidth="1"/>
    <col min="3683" max="3684" width="19" customWidth="1"/>
    <col min="3685" max="3685" width="19.08203125" customWidth="1"/>
    <col min="3686" max="3686" width="17.08203125" customWidth="1"/>
    <col min="3687" max="3688" width="7.75" hidden="1" customWidth="1"/>
    <col min="3689" max="3691" width="17.5" customWidth="1"/>
    <col min="3692" max="3692" width="10.58203125" customWidth="1"/>
    <col min="3693" max="3693" width="15.75" customWidth="1"/>
    <col min="3694" max="3694" width="30.08203125" customWidth="1"/>
    <col min="3695" max="3695" width="27.58203125" customWidth="1"/>
    <col min="3696" max="3696" width="21.08203125" customWidth="1"/>
    <col min="3697" max="3697" width="22.25" customWidth="1"/>
    <col min="3698" max="3698" width="18.75" customWidth="1"/>
    <col min="3699" max="3700" width="19" customWidth="1"/>
    <col min="3701" max="3701" width="19.08203125" customWidth="1"/>
    <col min="3702" max="3702" width="17.08203125" customWidth="1"/>
    <col min="3703" max="3704" width="7.75" hidden="1" customWidth="1"/>
    <col min="3705" max="3707" width="17.5" customWidth="1"/>
    <col min="3708" max="3708" width="10.58203125" customWidth="1"/>
    <col min="3709" max="3709" width="15.75" customWidth="1"/>
    <col min="3710" max="3710" width="30.08203125" customWidth="1"/>
    <col min="3711" max="3711" width="27.58203125" customWidth="1"/>
    <col min="3712" max="3712" width="21.08203125" customWidth="1"/>
    <col min="3713" max="3713" width="22.25" customWidth="1"/>
    <col min="3714" max="3714" width="18.75" customWidth="1"/>
    <col min="3715" max="3716" width="19" customWidth="1"/>
    <col min="3717" max="3717" width="19.08203125" customWidth="1"/>
    <col min="3718" max="3718" width="17.08203125" customWidth="1"/>
    <col min="3719" max="3720" width="7.75" hidden="1" customWidth="1"/>
    <col min="3721" max="3723" width="17.5" customWidth="1"/>
    <col min="3724" max="3724" width="10.58203125" customWidth="1"/>
    <col min="3725" max="3725" width="15.75" customWidth="1"/>
    <col min="3726" max="3726" width="30.08203125" customWidth="1"/>
    <col min="3727" max="3727" width="27.58203125" customWidth="1"/>
    <col min="3728" max="3728" width="21.08203125" customWidth="1"/>
    <col min="3729" max="3729" width="22.25" customWidth="1"/>
    <col min="3730" max="3730" width="18.75" customWidth="1"/>
    <col min="3731" max="3732" width="19" customWidth="1"/>
    <col min="3733" max="3733" width="19.08203125" customWidth="1"/>
    <col min="3734" max="3734" width="17.08203125" customWidth="1"/>
    <col min="3735" max="3736" width="7.75" hidden="1" customWidth="1"/>
    <col min="3737" max="3739" width="17.5" customWidth="1"/>
    <col min="3740" max="3740" width="10.58203125" customWidth="1"/>
    <col min="3741" max="3741" width="15.75" customWidth="1"/>
    <col min="3742" max="3742" width="30.08203125" customWidth="1"/>
    <col min="3743" max="3743" width="27.58203125" customWidth="1"/>
    <col min="3744" max="3744" width="21.08203125" customWidth="1"/>
    <col min="3745" max="3745" width="22.25" customWidth="1"/>
    <col min="3746" max="3746" width="18.75" customWidth="1"/>
    <col min="3747" max="3748" width="19" customWidth="1"/>
    <col min="3749" max="3749" width="19.08203125" customWidth="1"/>
    <col min="3750" max="3750" width="17.08203125" customWidth="1"/>
    <col min="3751" max="3752" width="7.75" hidden="1" customWidth="1"/>
    <col min="3753" max="3755" width="17.5" customWidth="1"/>
    <col min="3756" max="3756" width="10.58203125" customWidth="1"/>
    <col min="3757" max="3757" width="15.75" customWidth="1"/>
    <col min="3758" max="3758" width="30.08203125" customWidth="1"/>
    <col min="3759" max="3759" width="27.58203125" customWidth="1"/>
    <col min="3760" max="3760" width="21.08203125" customWidth="1"/>
    <col min="3761" max="3761" width="22.25" customWidth="1"/>
    <col min="3762" max="3762" width="18.75" customWidth="1"/>
    <col min="3763" max="3764" width="19" customWidth="1"/>
    <col min="3765" max="3765" width="19.08203125" customWidth="1"/>
    <col min="3766" max="3766" width="17.08203125" customWidth="1"/>
    <col min="3767" max="3768" width="7.75" hidden="1" customWidth="1"/>
    <col min="3769" max="3771" width="17.5" customWidth="1"/>
    <col min="3772" max="3772" width="10.58203125" customWidth="1"/>
    <col min="3773" max="3773" width="15.75" customWidth="1"/>
    <col min="3774" max="3774" width="30.08203125" customWidth="1"/>
    <col min="3775" max="3775" width="27.58203125" customWidth="1"/>
    <col min="3776" max="3776" width="21.08203125" customWidth="1"/>
    <col min="3777" max="3777" width="22.25" customWidth="1"/>
    <col min="3778" max="3778" width="18.75" customWidth="1"/>
    <col min="3779" max="3780" width="19" customWidth="1"/>
    <col min="3781" max="3781" width="19.08203125" customWidth="1"/>
    <col min="3782" max="3782" width="17.08203125" customWidth="1"/>
    <col min="3783" max="3784" width="7.75" hidden="1" customWidth="1"/>
    <col min="3785" max="3787" width="17.5" customWidth="1"/>
    <col min="3788" max="3788" width="10.58203125" customWidth="1"/>
    <col min="3789" max="3789" width="15.75" customWidth="1"/>
    <col min="3790" max="3790" width="30.08203125" customWidth="1"/>
    <col min="3791" max="3791" width="27.58203125" customWidth="1"/>
    <col min="3792" max="3792" width="21.08203125" customWidth="1"/>
    <col min="3793" max="3793" width="22.25" customWidth="1"/>
    <col min="3794" max="3794" width="18.75" customWidth="1"/>
    <col min="3795" max="3796" width="19" customWidth="1"/>
    <col min="3797" max="3797" width="19.08203125" customWidth="1"/>
    <col min="3798" max="3798" width="17.08203125" customWidth="1"/>
    <col min="3799" max="3800" width="7.75" hidden="1" customWidth="1"/>
    <col min="3801" max="3803" width="17.5" customWidth="1"/>
    <col min="3804" max="3804" width="10.58203125" customWidth="1"/>
    <col min="3805" max="3805" width="15.75" customWidth="1"/>
    <col min="3806" max="3806" width="30.08203125" customWidth="1"/>
    <col min="3807" max="3807" width="27.58203125" customWidth="1"/>
    <col min="3808" max="3808" width="21.08203125" customWidth="1"/>
    <col min="3809" max="3809" width="22.25" customWidth="1"/>
    <col min="3810" max="3810" width="18.75" customWidth="1"/>
    <col min="3811" max="3812" width="19" customWidth="1"/>
    <col min="3813" max="3813" width="19.08203125" customWidth="1"/>
    <col min="3814" max="3814" width="17.08203125" customWidth="1"/>
    <col min="3815" max="3816" width="7.75" hidden="1" customWidth="1"/>
    <col min="3817" max="3819" width="17.5" customWidth="1"/>
    <col min="3820" max="3820" width="10.58203125" customWidth="1"/>
    <col min="3821" max="3821" width="15.75" customWidth="1"/>
    <col min="3822" max="3822" width="30.08203125" customWidth="1"/>
    <col min="3823" max="3823" width="27.58203125" customWidth="1"/>
    <col min="3824" max="3824" width="21.08203125" customWidth="1"/>
    <col min="3825" max="3825" width="22.25" customWidth="1"/>
    <col min="3826" max="3826" width="18.75" customWidth="1"/>
    <col min="3827" max="3828" width="19" customWidth="1"/>
    <col min="3829" max="3829" width="19.08203125" customWidth="1"/>
    <col min="3830" max="3830" width="17.08203125" customWidth="1"/>
    <col min="3831" max="3832" width="7.75" hidden="1" customWidth="1"/>
    <col min="3833" max="3835" width="17.5" customWidth="1"/>
    <col min="3836" max="3836" width="10.58203125" customWidth="1"/>
    <col min="3837" max="3837" width="15.75" customWidth="1"/>
    <col min="3838" max="3838" width="30.08203125" customWidth="1"/>
    <col min="3839" max="3839" width="27.58203125" customWidth="1"/>
    <col min="3840" max="3840" width="21.08203125" customWidth="1"/>
    <col min="3841" max="3841" width="22.25" customWidth="1"/>
    <col min="3842" max="3842" width="18.75" customWidth="1"/>
    <col min="3843" max="3844" width="19" customWidth="1"/>
    <col min="3845" max="3845" width="19.08203125" customWidth="1"/>
    <col min="3846" max="3846" width="17.08203125" customWidth="1"/>
    <col min="3847" max="3848" width="7.75" hidden="1" customWidth="1"/>
    <col min="3849" max="3851" width="17.5" customWidth="1"/>
    <col min="3852" max="3852" width="10.58203125" customWidth="1"/>
    <col min="3853" max="3853" width="15.75" customWidth="1"/>
    <col min="3854" max="3854" width="30.08203125" customWidth="1"/>
    <col min="3855" max="3855" width="27.58203125" customWidth="1"/>
    <col min="3856" max="3856" width="21.08203125" customWidth="1"/>
    <col min="3857" max="3857" width="22.25" customWidth="1"/>
    <col min="3858" max="3858" width="18.75" customWidth="1"/>
    <col min="3859" max="3860" width="19" customWidth="1"/>
    <col min="3861" max="3861" width="19.08203125" customWidth="1"/>
    <col min="3862" max="3862" width="17.08203125" customWidth="1"/>
    <col min="3863" max="3864" width="7.75" hidden="1" customWidth="1"/>
    <col min="3865" max="3867" width="17.5" customWidth="1"/>
    <col min="3868" max="3868" width="10.58203125" customWidth="1"/>
    <col min="3869" max="3869" width="15.75" customWidth="1"/>
    <col min="3870" max="3870" width="30.08203125" customWidth="1"/>
    <col min="3871" max="3871" width="27.58203125" customWidth="1"/>
    <col min="3872" max="3872" width="21.08203125" customWidth="1"/>
    <col min="3873" max="3873" width="22.25" customWidth="1"/>
    <col min="3874" max="3874" width="18.75" customWidth="1"/>
    <col min="3875" max="3876" width="19" customWidth="1"/>
    <col min="3877" max="3877" width="19.08203125" customWidth="1"/>
    <col min="3878" max="3878" width="17.08203125" customWidth="1"/>
    <col min="3879" max="3880" width="7.75" hidden="1" customWidth="1"/>
    <col min="3881" max="3883" width="17.5" customWidth="1"/>
    <col min="3884" max="3884" width="10.58203125" customWidth="1"/>
    <col min="3885" max="3885" width="15.75" customWidth="1"/>
    <col min="3886" max="3886" width="30.08203125" customWidth="1"/>
    <col min="3887" max="3887" width="27.58203125" customWidth="1"/>
    <col min="3888" max="3888" width="21.08203125" customWidth="1"/>
    <col min="3889" max="3889" width="22.25" customWidth="1"/>
    <col min="3890" max="3890" width="18.75" customWidth="1"/>
    <col min="3891" max="3892" width="19" customWidth="1"/>
    <col min="3893" max="3893" width="19.08203125" customWidth="1"/>
    <col min="3894" max="3894" width="17.08203125" customWidth="1"/>
    <col min="3895" max="3896" width="7.75" hidden="1" customWidth="1"/>
    <col min="3897" max="3899" width="17.5" customWidth="1"/>
    <col min="3900" max="3900" width="10.58203125" customWidth="1"/>
    <col min="3901" max="3901" width="15.75" customWidth="1"/>
    <col min="3902" max="3902" width="30.08203125" customWidth="1"/>
    <col min="3903" max="3903" width="27.58203125" customWidth="1"/>
    <col min="3904" max="3904" width="21.08203125" customWidth="1"/>
    <col min="3905" max="3905" width="22.25" customWidth="1"/>
    <col min="3906" max="3906" width="18.75" customWidth="1"/>
    <col min="3907" max="3908" width="19" customWidth="1"/>
    <col min="3909" max="3909" width="19.08203125" customWidth="1"/>
    <col min="3910" max="3910" width="17.08203125" customWidth="1"/>
    <col min="3911" max="3912" width="7.75" hidden="1" customWidth="1"/>
    <col min="3913" max="3915" width="17.5" customWidth="1"/>
    <col min="3916" max="3916" width="10.58203125" customWidth="1"/>
    <col min="3917" max="3917" width="15.75" customWidth="1"/>
    <col min="3918" max="3918" width="30.08203125" customWidth="1"/>
    <col min="3919" max="3919" width="27.58203125" customWidth="1"/>
    <col min="3920" max="3920" width="21.08203125" customWidth="1"/>
    <col min="3921" max="3921" width="22.25" customWidth="1"/>
    <col min="3922" max="3922" width="18.75" customWidth="1"/>
    <col min="3923" max="3924" width="19" customWidth="1"/>
    <col min="3925" max="3925" width="19.08203125" customWidth="1"/>
    <col min="3926" max="3926" width="17.08203125" customWidth="1"/>
    <col min="3927" max="3928" width="7.75" hidden="1" customWidth="1"/>
    <col min="3929" max="3931" width="17.5" customWidth="1"/>
    <col min="3932" max="3932" width="10.58203125" customWidth="1"/>
    <col min="3933" max="3933" width="15.75" customWidth="1"/>
    <col min="3934" max="3934" width="30.08203125" customWidth="1"/>
    <col min="3935" max="3935" width="27.58203125" customWidth="1"/>
    <col min="3936" max="3936" width="21.08203125" customWidth="1"/>
    <col min="3937" max="3937" width="22.25" customWidth="1"/>
    <col min="3938" max="3938" width="18.75" customWidth="1"/>
    <col min="3939" max="3940" width="19" customWidth="1"/>
    <col min="3941" max="3941" width="19.08203125" customWidth="1"/>
    <col min="3942" max="3942" width="17.08203125" customWidth="1"/>
    <col min="3943" max="3944" width="7.75" hidden="1" customWidth="1"/>
    <col min="3945" max="3947" width="17.5" customWidth="1"/>
    <col min="3948" max="3948" width="10.58203125" customWidth="1"/>
    <col min="3949" max="3949" width="15.75" customWidth="1"/>
    <col min="3950" max="3950" width="30.08203125" customWidth="1"/>
    <col min="3951" max="3951" width="27.58203125" customWidth="1"/>
    <col min="3952" max="3952" width="21.08203125" customWidth="1"/>
    <col min="3953" max="3953" width="22.25" customWidth="1"/>
    <col min="3954" max="3954" width="18.75" customWidth="1"/>
    <col min="3955" max="3956" width="19" customWidth="1"/>
    <col min="3957" max="3957" width="19.08203125" customWidth="1"/>
    <col min="3958" max="3958" width="17.08203125" customWidth="1"/>
    <col min="3959" max="3960" width="7.75" hidden="1" customWidth="1"/>
    <col min="3961" max="3963" width="17.5" customWidth="1"/>
    <col min="3964" max="3964" width="10.58203125" customWidth="1"/>
    <col min="3965" max="3965" width="15.75" customWidth="1"/>
    <col min="3966" max="3966" width="30.08203125" customWidth="1"/>
    <col min="3967" max="3967" width="27.58203125" customWidth="1"/>
    <col min="3968" max="3968" width="21.08203125" customWidth="1"/>
    <col min="3969" max="3969" width="22.25" customWidth="1"/>
    <col min="3970" max="3970" width="18.75" customWidth="1"/>
    <col min="3971" max="3972" width="19" customWidth="1"/>
    <col min="3973" max="3973" width="19.08203125" customWidth="1"/>
    <col min="3974" max="3974" width="17.08203125" customWidth="1"/>
    <col min="3975" max="3976" width="7.75" hidden="1" customWidth="1"/>
    <col min="3977" max="3979" width="17.5" customWidth="1"/>
    <col min="3980" max="3980" width="10.58203125" customWidth="1"/>
    <col min="3981" max="3981" width="15.75" customWidth="1"/>
    <col min="3982" max="3982" width="30.08203125" customWidth="1"/>
    <col min="3983" max="3983" width="27.58203125" customWidth="1"/>
    <col min="3984" max="3984" width="21.08203125" customWidth="1"/>
    <col min="3985" max="3985" width="22.25" customWidth="1"/>
    <col min="3986" max="3986" width="18.75" customWidth="1"/>
    <col min="3987" max="3988" width="19" customWidth="1"/>
    <col min="3989" max="3989" width="19.08203125" customWidth="1"/>
    <col min="3990" max="3990" width="17.08203125" customWidth="1"/>
    <col min="3991" max="3992" width="7.75" hidden="1" customWidth="1"/>
    <col min="3993" max="3995" width="17.5" customWidth="1"/>
    <col min="3996" max="3996" width="10.58203125" customWidth="1"/>
    <col min="3997" max="3997" width="15.75" customWidth="1"/>
    <col min="3998" max="3998" width="30.08203125" customWidth="1"/>
    <col min="3999" max="3999" width="27.58203125" customWidth="1"/>
    <col min="4000" max="4000" width="21.08203125" customWidth="1"/>
    <col min="4001" max="4001" width="22.25" customWidth="1"/>
    <col min="4002" max="4002" width="18.75" customWidth="1"/>
    <col min="4003" max="4004" width="19" customWidth="1"/>
    <col min="4005" max="4005" width="19.08203125" customWidth="1"/>
    <col min="4006" max="4006" width="17.08203125" customWidth="1"/>
    <col min="4007" max="4008" width="7.75" hidden="1" customWidth="1"/>
    <col min="4009" max="4011" width="17.5" customWidth="1"/>
    <col min="4012" max="4012" width="10.58203125" customWidth="1"/>
    <col min="4013" max="4013" width="15.75" customWidth="1"/>
    <col min="4014" max="4014" width="30.08203125" customWidth="1"/>
    <col min="4015" max="4015" width="27.58203125" customWidth="1"/>
    <col min="4016" max="4016" width="21.08203125" customWidth="1"/>
    <col min="4017" max="4017" width="22.25" customWidth="1"/>
    <col min="4018" max="4018" width="18.75" customWidth="1"/>
    <col min="4019" max="4020" width="19" customWidth="1"/>
    <col min="4021" max="4021" width="19.08203125" customWidth="1"/>
    <col min="4022" max="4022" width="17.08203125" customWidth="1"/>
    <col min="4023" max="4024" width="7.75" hidden="1" customWidth="1"/>
    <col min="4025" max="4027" width="17.5" customWidth="1"/>
    <col min="4028" max="4028" width="10.58203125" customWidth="1"/>
    <col min="4029" max="4029" width="15.75" customWidth="1"/>
    <col min="4030" max="4030" width="30.08203125" customWidth="1"/>
    <col min="4031" max="4031" width="27.58203125" customWidth="1"/>
    <col min="4032" max="4032" width="21.08203125" customWidth="1"/>
    <col min="4033" max="4033" width="22.25" customWidth="1"/>
    <col min="4034" max="4034" width="18.75" customWidth="1"/>
    <col min="4035" max="4036" width="19" customWidth="1"/>
    <col min="4037" max="4037" width="19.08203125" customWidth="1"/>
    <col min="4038" max="4038" width="17.08203125" customWidth="1"/>
    <col min="4039" max="4040" width="7.75" hidden="1" customWidth="1"/>
    <col min="4041" max="4043" width="17.5" customWidth="1"/>
    <col min="4044" max="4044" width="10.58203125" customWidth="1"/>
    <col min="4045" max="4045" width="15.75" customWidth="1"/>
    <col min="4046" max="4046" width="30.08203125" customWidth="1"/>
    <col min="4047" max="4047" width="27.58203125" customWidth="1"/>
    <col min="4048" max="4048" width="21.08203125" customWidth="1"/>
    <col min="4049" max="4049" width="22.25" customWidth="1"/>
    <col min="4050" max="4050" width="18.75" customWidth="1"/>
    <col min="4051" max="4052" width="19" customWidth="1"/>
    <col min="4053" max="4053" width="19.08203125" customWidth="1"/>
    <col min="4054" max="4054" width="17.08203125" customWidth="1"/>
    <col min="4055" max="4056" width="7.75" hidden="1" customWidth="1"/>
    <col min="4057" max="4059" width="17.5" customWidth="1"/>
    <col min="4060" max="4060" width="10.58203125" customWidth="1"/>
    <col min="4061" max="4061" width="15.75" customWidth="1"/>
    <col min="4062" max="4062" width="30.08203125" customWidth="1"/>
    <col min="4063" max="4063" width="27.58203125" customWidth="1"/>
    <col min="4064" max="4064" width="21.08203125" customWidth="1"/>
    <col min="4065" max="4065" width="22.25" customWidth="1"/>
    <col min="4066" max="4066" width="18.75" customWidth="1"/>
    <col min="4067" max="4068" width="19" customWidth="1"/>
    <col min="4069" max="4069" width="19.08203125" customWidth="1"/>
    <col min="4070" max="4070" width="17.08203125" customWidth="1"/>
    <col min="4071" max="4072" width="7.75" hidden="1" customWidth="1"/>
    <col min="4073" max="4075" width="17.5" customWidth="1"/>
    <col min="4076" max="4076" width="10.58203125" customWidth="1"/>
    <col min="4077" max="4077" width="15.75" customWidth="1"/>
    <col min="4078" max="4078" width="30.08203125" customWidth="1"/>
    <col min="4079" max="4079" width="27.58203125" customWidth="1"/>
    <col min="4080" max="4080" width="21.08203125" customWidth="1"/>
    <col min="4081" max="4081" width="22.25" customWidth="1"/>
    <col min="4082" max="4082" width="18.75" customWidth="1"/>
    <col min="4083" max="4084" width="19" customWidth="1"/>
    <col min="4085" max="4085" width="19.08203125" customWidth="1"/>
    <col min="4086" max="4086" width="17.08203125" customWidth="1"/>
    <col min="4087" max="4088" width="7.75" hidden="1" customWidth="1"/>
    <col min="4089" max="4091" width="17.5" customWidth="1"/>
    <col min="4092" max="4092" width="10.58203125" customWidth="1"/>
    <col min="4093" max="4093" width="15.75" customWidth="1"/>
    <col min="4094" max="4094" width="30.08203125" customWidth="1"/>
    <col min="4095" max="4095" width="27.58203125" customWidth="1"/>
    <col min="4096" max="4096" width="21.08203125" customWidth="1"/>
    <col min="4097" max="4097" width="22.25" customWidth="1"/>
    <col min="4098" max="4098" width="18.75" customWidth="1"/>
    <col min="4099" max="4100" width="19" customWidth="1"/>
    <col min="4101" max="4101" width="19.08203125" customWidth="1"/>
    <col min="4102" max="4102" width="17.08203125" customWidth="1"/>
    <col min="4103" max="4104" width="7.75" hidden="1" customWidth="1"/>
    <col min="4105" max="4107" width="17.5" customWidth="1"/>
    <col min="4108" max="4108" width="10.58203125" customWidth="1"/>
    <col min="4109" max="4109" width="15.75" customWidth="1"/>
    <col min="4110" max="4110" width="30.08203125" customWidth="1"/>
    <col min="4111" max="4111" width="27.58203125" customWidth="1"/>
    <col min="4112" max="4112" width="21.08203125" customWidth="1"/>
    <col min="4113" max="4113" width="22.25" customWidth="1"/>
    <col min="4114" max="4114" width="18.75" customWidth="1"/>
    <col min="4115" max="4116" width="19" customWidth="1"/>
    <col min="4117" max="4117" width="19.08203125" customWidth="1"/>
    <col min="4118" max="4118" width="17.08203125" customWidth="1"/>
    <col min="4119" max="4120" width="7.75" hidden="1" customWidth="1"/>
    <col min="4121" max="4123" width="17.5" customWidth="1"/>
    <col min="4124" max="4124" width="10.58203125" customWidth="1"/>
    <col min="4125" max="4125" width="15.75" customWidth="1"/>
    <col min="4126" max="4126" width="30.08203125" customWidth="1"/>
    <col min="4127" max="4127" width="27.58203125" customWidth="1"/>
    <col min="4128" max="4128" width="21.08203125" customWidth="1"/>
    <col min="4129" max="4129" width="22.25" customWidth="1"/>
    <col min="4130" max="4130" width="18.75" customWidth="1"/>
    <col min="4131" max="4132" width="19" customWidth="1"/>
    <col min="4133" max="4133" width="19.08203125" customWidth="1"/>
    <col min="4134" max="4134" width="17.08203125" customWidth="1"/>
    <col min="4135" max="4136" width="7.75" hidden="1" customWidth="1"/>
    <col min="4137" max="4139" width="17.5" customWidth="1"/>
    <col min="4140" max="4140" width="10.58203125" customWidth="1"/>
    <col min="4141" max="4141" width="15.75" customWidth="1"/>
    <col min="4142" max="4142" width="30.08203125" customWidth="1"/>
    <col min="4143" max="4143" width="27.58203125" customWidth="1"/>
    <col min="4144" max="4144" width="21.08203125" customWidth="1"/>
    <col min="4145" max="4145" width="22.25" customWidth="1"/>
    <col min="4146" max="4146" width="18.75" customWidth="1"/>
    <col min="4147" max="4148" width="19" customWidth="1"/>
    <col min="4149" max="4149" width="19.08203125" customWidth="1"/>
    <col min="4150" max="4150" width="17.08203125" customWidth="1"/>
    <col min="4151" max="4152" width="7.75" hidden="1" customWidth="1"/>
    <col min="4153" max="4155" width="17.5" customWidth="1"/>
    <col min="4156" max="4156" width="10.58203125" customWidth="1"/>
    <col min="4157" max="4157" width="15.75" customWidth="1"/>
    <col min="4158" max="4158" width="30.08203125" customWidth="1"/>
    <col min="4159" max="4159" width="27.58203125" customWidth="1"/>
    <col min="4160" max="4160" width="21.08203125" customWidth="1"/>
    <col min="4161" max="4161" width="22.25" customWidth="1"/>
    <col min="4162" max="4162" width="18.75" customWidth="1"/>
    <col min="4163" max="4164" width="19" customWidth="1"/>
    <col min="4165" max="4165" width="19.08203125" customWidth="1"/>
    <col min="4166" max="4166" width="17.08203125" customWidth="1"/>
    <col min="4167" max="4168" width="7.75" hidden="1" customWidth="1"/>
    <col min="4169" max="4171" width="17.5" customWidth="1"/>
    <col min="4172" max="4172" width="10.58203125" customWidth="1"/>
    <col min="4173" max="4173" width="15.75" customWidth="1"/>
    <col min="4174" max="4174" width="30.08203125" customWidth="1"/>
    <col min="4175" max="4175" width="27.58203125" customWidth="1"/>
    <col min="4176" max="4176" width="21.08203125" customWidth="1"/>
    <col min="4177" max="4177" width="22.25" customWidth="1"/>
    <col min="4178" max="4178" width="18.75" customWidth="1"/>
    <col min="4179" max="4180" width="19" customWidth="1"/>
    <col min="4181" max="4181" width="19.08203125" customWidth="1"/>
    <col min="4182" max="4182" width="17.08203125" customWidth="1"/>
    <col min="4183" max="4184" width="7.75" hidden="1" customWidth="1"/>
    <col min="4185" max="4187" width="17.5" customWidth="1"/>
    <col min="4188" max="4188" width="10.58203125" customWidth="1"/>
    <col min="4189" max="4189" width="15.75" customWidth="1"/>
    <col min="4190" max="4190" width="30.08203125" customWidth="1"/>
    <col min="4191" max="4191" width="27.58203125" customWidth="1"/>
    <col min="4192" max="4192" width="21.08203125" customWidth="1"/>
    <col min="4193" max="4193" width="22.25" customWidth="1"/>
    <col min="4194" max="4194" width="18.75" customWidth="1"/>
    <col min="4195" max="4196" width="19" customWidth="1"/>
    <col min="4197" max="4197" width="19.08203125" customWidth="1"/>
    <col min="4198" max="4198" width="17.08203125" customWidth="1"/>
    <col min="4199" max="4200" width="7.75" hidden="1" customWidth="1"/>
    <col min="4201" max="4203" width="17.5" customWidth="1"/>
    <col min="4204" max="4204" width="10.58203125" customWidth="1"/>
    <col min="4205" max="4205" width="15.75" customWidth="1"/>
    <col min="4206" max="4206" width="30.08203125" customWidth="1"/>
    <col min="4207" max="4207" width="27.58203125" customWidth="1"/>
    <col min="4208" max="4208" width="21.08203125" customWidth="1"/>
    <col min="4209" max="4209" width="22.25" customWidth="1"/>
    <col min="4210" max="4210" width="18.75" customWidth="1"/>
    <col min="4211" max="4212" width="19" customWidth="1"/>
    <col min="4213" max="4213" width="19.08203125" customWidth="1"/>
    <col min="4214" max="4214" width="17.08203125" customWidth="1"/>
    <col min="4215" max="4216" width="7.75" hidden="1" customWidth="1"/>
    <col min="4217" max="4219" width="17.5" customWidth="1"/>
    <col min="4220" max="4220" width="10.58203125" customWidth="1"/>
    <col min="4221" max="4221" width="15.75" customWidth="1"/>
    <col min="4222" max="4222" width="30.08203125" customWidth="1"/>
    <col min="4223" max="4223" width="27.58203125" customWidth="1"/>
    <col min="4224" max="4224" width="21.08203125" customWidth="1"/>
    <col min="4225" max="4225" width="22.25" customWidth="1"/>
    <col min="4226" max="4226" width="18.75" customWidth="1"/>
    <col min="4227" max="4228" width="19" customWidth="1"/>
    <col min="4229" max="4229" width="19.08203125" customWidth="1"/>
    <col min="4230" max="4230" width="17.08203125" customWidth="1"/>
    <col min="4231" max="4232" width="7.75" hidden="1" customWidth="1"/>
    <col min="4233" max="4235" width="17.5" customWidth="1"/>
    <col min="4236" max="4236" width="10.58203125" customWidth="1"/>
    <col min="4237" max="4237" width="15.75" customWidth="1"/>
    <col min="4238" max="4238" width="30.08203125" customWidth="1"/>
    <col min="4239" max="4239" width="27.58203125" customWidth="1"/>
    <col min="4240" max="4240" width="21.08203125" customWidth="1"/>
    <col min="4241" max="4241" width="22.25" customWidth="1"/>
    <col min="4242" max="4242" width="18.75" customWidth="1"/>
    <col min="4243" max="4244" width="19" customWidth="1"/>
    <col min="4245" max="4245" width="19.08203125" customWidth="1"/>
    <col min="4246" max="4246" width="17.08203125" customWidth="1"/>
    <col min="4247" max="4248" width="7.75" hidden="1" customWidth="1"/>
    <col min="4249" max="4251" width="17.5" customWidth="1"/>
    <col min="4252" max="4252" width="10.58203125" customWidth="1"/>
    <col min="4253" max="4253" width="15.75" customWidth="1"/>
    <col min="4254" max="4254" width="30.08203125" customWidth="1"/>
    <col min="4255" max="4255" width="27.58203125" customWidth="1"/>
    <col min="4256" max="4256" width="21.08203125" customWidth="1"/>
    <col min="4257" max="4257" width="22.25" customWidth="1"/>
    <col min="4258" max="4258" width="18.75" customWidth="1"/>
    <col min="4259" max="4260" width="19" customWidth="1"/>
    <col min="4261" max="4261" width="19.08203125" customWidth="1"/>
    <col min="4262" max="4262" width="17.08203125" customWidth="1"/>
    <col min="4263" max="4264" width="7.75" hidden="1" customWidth="1"/>
    <col min="4265" max="4267" width="17.5" customWidth="1"/>
    <col min="4268" max="4268" width="10.58203125" customWidth="1"/>
    <col min="4269" max="4269" width="15.75" customWidth="1"/>
    <col min="4270" max="4270" width="30.08203125" customWidth="1"/>
    <col min="4271" max="4271" width="27.58203125" customWidth="1"/>
    <col min="4272" max="4272" width="21.08203125" customWidth="1"/>
    <col min="4273" max="4273" width="22.25" customWidth="1"/>
    <col min="4274" max="4274" width="18.75" customWidth="1"/>
    <col min="4275" max="4276" width="19" customWidth="1"/>
    <col min="4277" max="4277" width="19.08203125" customWidth="1"/>
    <col min="4278" max="4278" width="17.08203125" customWidth="1"/>
    <col min="4279" max="4280" width="7.75" hidden="1" customWidth="1"/>
    <col min="4281" max="4283" width="17.5" customWidth="1"/>
    <col min="4284" max="4284" width="10.58203125" customWidth="1"/>
    <col min="4285" max="4285" width="15.75" customWidth="1"/>
    <col min="4286" max="4286" width="30.08203125" customWidth="1"/>
    <col min="4287" max="4287" width="27.58203125" customWidth="1"/>
    <col min="4288" max="4288" width="21.08203125" customWidth="1"/>
    <col min="4289" max="4289" width="22.25" customWidth="1"/>
    <col min="4290" max="4290" width="18.75" customWidth="1"/>
    <col min="4291" max="4292" width="19" customWidth="1"/>
    <col min="4293" max="4293" width="19.08203125" customWidth="1"/>
    <col min="4294" max="4294" width="17.08203125" customWidth="1"/>
    <col min="4295" max="4296" width="7.75" hidden="1" customWidth="1"/>
    <col min="4297" max="4299" width="17.5" customWidth="1"/>
    <col min="4300" max="4300" width="10.58203125" customWidth="1"/>
    <col min="4301" max="4301" width="15.75" customWidth="1"/>
    <col min="4302" max="4302" width="30.08203125" customWidth="1"/>
    <col min="4303" max="4303" width="27.58203125" customWidth="1"/>
    <col min="4304" max="4304" width="21.08203125" customWidth="1"/>
    <col min="4305" max="4305" width="22.25" customWidth="1"/>
    <col min="4306" max="4306" width="18.75" customWidth="1"/>
    <col min="4307" max="4308" width="19" customWidth="1"/>
    <col min="4309" max="4309" width="19.08203125" customWidth="1"/>
    <col min="4310" max="4310" width="17.08203125" customWidth="1"/>
    <col min="4311" max="4312" width="7.75" hidden="1" customWidth="1"/>
    <col min="4313" max="4315" width="17.5" customWidth="1"/>
    <col min="4316" max="4316" width="10.58203125" customWidth="1"/>
    <col min="4317" max="4317" width="15.75" customWidth="1"/>
    <col min="4318" max="4318" width="30.08203125" customWidth="1"/>
    <col min="4319" max="4319" width="27.58203125" customWidth="1"/>
    <col min="4320" max="4320" width="21.08203125" customWidth="1"/>
    <col min="4321" max="4321" width="22.25" customWidth="1"/>
    <col min="4322" max="4322" width="18.75" customWidth="1"/>
    <col min="4323" max="4324" width="19" customWidth="1"/>
    <col min="4325" max="4325" width="19.08203125" customWidth="1"/>
    <col min="4326" max="4326" width="17.08203125" customWidth="1"/>
    <col min="4327" max="4328" width="7.75" hidden="1" customWidth="1"/>
    <col min="4329" max="4331" width="17.5" customWidth="1"/>
    <col min="4332" max="4332" width="10.58203125" customWidth="1"/>
    <col min="4333" max="4333" width="15.75" customWidth="1"/>
    <col min="4334" max="4334" width="30.08203125" customWidth="1"/>
    <col min="4335" max="4335" width="27.58203125" customWidth="1"/>
    <col min="4336" max="4336" width="21.08203125" customWidth="1"/>
    <col min="4337" max="4337" width="22.25" customWidth="1"/>
    <col min="4338" max="4338" width="18.75" customWidth="1"/>
    <col min="4339" max="4340" width="19" customWidth="1"/>
    <col min="4341" max="4341" width="19.08203125" customWidth="1"/>
    <col min="4342" max="4342" width="17.08203125" customWidth="1"/>
    <col min="4343" max="4344" width="7.75" hidden="1" customWidth="1"/>
    <col min="4345" max="4347" width="17.5" customWidth="1"/>
    <col min="4348" max="4348" width="10.58203125" customWidth="1"/>
    <col min="4349" max="4349" width="15.75" customWidth="1"/>
    <col min="4350" max="4350" width="30.08203125" customWidth="1"/>
    <col min="4351" max="4351" width="27.58203125" customWidth="1"/>
    <col min="4352" max="4352" width="21.08203125" customWidth="1"/>
    <col min="4353" max="4353" width="22.25" customWidth="1"/>
    <col min="4354" max="4354" width="18.75" customWidth="1"/>
    <col min="4355" max="4356" width="19" customWidth="1"/>
    <col min="4357" max="4357" width="19.08203125" customWidth="1"/>
    <col min="4358" max="4358" width="17.08203125" customWidth="1"/>
    <col min="4359" max="4360" width="7.75" hidden="1" customWidth="1"/>
    <col min="4361" max="4363" width="17.5" customWidth="1"/>
    <col min="4364" max="4364" width="10.58203125" customWidth="1"/>
    <col min="4365" max="4365" width="15.75" customWidth="1"/>
    <col min="4366" max="4366" width="30.08203125" customWidth="1"/>
    <col min="4367" max="4367" width="27.58203125" customWidth="1"/>
    <col min="4368" max="4368" width="21.08203125" customWidth="1"/>
    <col min="4369" max="4369" width="22.25" customWidth="1"/>
    <col min="4370" max="4370" width="18.75" customWidth="1"/>
    <col min="4371" max="4372" width="19" customWidth="1"/>
    <col min="4373" max="4373" width="19.08203125" customWidth="1"/>
    <col min="4374" max="4374" width="17.08203125" customWidth="1"/>
    <col min="4375" max="4376" width="7.75" hidden="1" customWidth="1"/>
    <col min="4377" max="4379" width="17.5" customWidth="1"/>
    <col min="4380" max="4380" width="10.58203125" customWidth="1"/>
    <col min="4381" max="4381" width="15.75" customWidth="1"/>
    <col min="4382" max="4382" width="30.08203125" customWidth="1"/>
    <col min="4383" max="4383" width="27.58203125" customWidth="1"/>
    <col min="4384" max="4384" width="21.08203125" customWidth="1"/>
    <col min="4385" max="4385" width="22.25" customWidth="1"/>
    <col min="4386" max="4386" width="18.75" customWidth="1"/>
    <col min="4387" max="4388" width="19" customWidth="1"/>
    <col min="4389" max="4389" width="19.08203125" customWidth="1"/>
    <col min="4390" max="4390" width="17.08203125" customWidth="1"/>
    <col min="4391" max="4392" width="7.75" hidden="1" customWidth="1"/>
    <col min="4393" max="4395" width="17.5" customWidth="1"/>
    <col min="4396" max="4396" width="10.58203125" customWidth="1"/>
    <col min="4397" max="4397" width="15.75" customWidth="1"/>
    <col min="4398" max="4398" width="30.08203125" customWidth="1"/>
    <col min="4399" max="4399" width="27.58203125" customWidth="1"/>
    <col min="4400" max="4400" width="21.08203125" customWidth="1"/>
    <col min="4401" max="4401" width="22.25" customWidth="1"/>
    <col min="4402" max="4402" width="18.75" customWidth="1"/>
    <col min="4403" max="4404" width="19" customWidth="1"/>
    <col min="4405" max="4405" width="19.08203125" customWidth="1"/>
    <col min="4406" max="4406" width="17.08203125" customWidth="1"/>
    <col min="4407" max="4408" width="7.75" hidden="1" customWidth="1"/>
    <col min="4409" max="4411" width="17.5" customWidth="1"/>
    <col min="4412" max="4412" width="10.58203125" customWidth="1"/>
    <col min="4413" max="4413" width="15.75" customWidth="1"/>
    <col min="4414" max="4414" width="30.08203125" customWidth="1"/>
    <col min="4415" max="4415" width="27.58203125" customWidth="1"/>
    <col min="4416" max="4416" width="21.08203125" customWidth="1"/>
    <col min="4417" max="4417" width="22.25" customWidth="1"/>
    <col min="4418" max="4418" width="18.75" customWidth="1"/>
    <col min="4419" max="4420" width="19" customWidth="1"/>
    <col min="4421" max="4421" width="19.08203125" customWidth="1"/>
    <col min="4422" max="4422" width="17.08203125" customWidth="1"/>
    <col min="4423" max="4424" width="7.75" hidden="1" customWidth="1"/>
    <col min="4425" max="4427" width="17.5" customWidth="1"/>
    <col min="4428" max="4428" width="10.58203125" customWidth="1"/>
    <col min="4429" max="4429" width="15.75" customWidth="1"/>
    <col min="4430" max="4430" width="30.08203125" customWidth="1"/>
    <col min="4431" max="4431" width="27.58203125" customWidth="1"/>
    <col min="4432" max="4432" width="21.08203125" customWidth="1"/>
    <col min="4433" max="4433" width="22.25" customWidth="1"/>
    <col min="4434" max="4434" width="18.75" customWidth="1"/>
    <col min="4435" max="4436" width="19" customWidth="1"/>
    <col min="4437" max="4437" width="19.08203125" customWidth="1"/>
    <col min="4438" max="4438" width="17.08203125" customWidth="1"/>
    <col min="4439" max="4440" width="7.75" hidden="1" customWidth="1"/>
    <col min="4441" max="4443" width="17.5" customWidth="1"/>
    <col min="4444" max="4444" width="10.58203125" customWidth="1"/>
    <col min="4445" max="4445" width="15.75" customWidth="1"/>
    <col min="4446" max="4446" width="30.08203125" customWidth="1"/>
    <col min="4447" max="4447" width="27.58203125" customWidth="1"/>
    <col min="4448" max="4448" width="21.08203125" customWidth="1"/>
    <col min="4449" max="4449" width="22.25" customWidth="1"/>
    <col min="4450" max="4450" width="18.75" customWidth="1"/>
    <col min="4451" max="4452" width="19" customWidth="1"/>
    <col min="4453" max="4453" width="19.08203125" customWidth="1"/>
    <col min="4454" max="4454" width="17.08203125" customWidth="1"/>
    <col min="4455" max="4456" width="7.75" hidden="1" customWidth="1"/>
    <col min="4457" max="4459" width="17.5" customWidth="1"/>
    <col min="4460" max="4460" width="10.58203125" customWidth="1"/>
    <col min="4461" max="4461" width="15.75" customWidth="1"/>
    <col min="4462" max="4462" width="30.08203125" customWidth="1"/>
    <col min="4463" max="4463" width="27.58203125" customWidth="1"/>
    <col min="4464" max="4464" width="21.08203125" customWidth="1"/>
    <col min="4465" max="4465" width="22.25" customWidth="1"/>
    <col min="4466" max="4466" width="18.75" customWidth="1"/>
    <col min="4467" max="4468" width="19" customWidth="1"/>
    <col min="4469" max="4469" width="19.08203125" customWidth="1"/>
    <col min="4470" max="4470" width="17.08203125" customWidth="1"/>
    <col min="4471" max="4472" width="7.75" hidden="1" customWidth="1"/>
    <col min="4473" max="4475" width="17.5" customWidth="1"/>
    <col min="4476" max="4476" width="10.58203125" customWidth="1"/>
    <col min="4477" max="4477" width="15.75" customWidth="1"/>
    <col min="4478" max="4478" width="30.08203125" customWidth="1"/>
    <col min="4479" max="4479" width="27.58203125" customWidth="1"/>
    <col min="4480" max="4480" width="21.08203125" customWidth="1"/>
    <col min="4481" max="4481" width="22.25" customWidth="1"/>
    <col min="4482" max="4482" width="18.75" customWidth="1"/>
    <col min="4483" max="4484" width="19" customWidth="1"/>
    <col min="4485" max="4485" width="19.08203125" customWidth="1"/>
    <col min="4486" max="4486" width="17.08203125" customWidth="1"/>
    <col min="4487" max="4488" width="7.75" hidden="1" customWidth="1"/>
    <col min="4489" max="4491" width="17.5" customWidth="1"/>
    <col min="4492" max="4492" width="10.58203125" customWidth="1"/>
    <col min="4493" max="4493" width="15.75" customWidth="1"/>
    <col min="4494" max="4494" width="30.08203125" customWidth="1"/>
    <col min="4495" max="4495" width="27.58203125" customWidth="1"/>
    <col min="4496" max="4496" width="21.08203125" customWidth="1"/>
    <col min="4497" max="4497" width="22.25" customWidth="1"/>
    <col min="4498" max="4498" width="18.75" customWidth="1"/>
    <col min="4499" max="4500" width="19" customWidth="1"/>
    <col min="4501" max="4501" width="19.08203125" customWidth="1"/>
    <col min="4502" max="4502" width="17.08203125" customWidth="1"/>
    <col min="4503" max="4504" width="7.75" hidden="1" customWidth="1"/>
    <col min="4505" max="4507" width="17.5" customWidth="1"/>
    <col min="4508" max="4508" width="10.58203125" customWidth="1"/>
    <col min="4509" max="4509" width="15.75" customWidth="1"/>
    <col min="4510" max="4510" width="30.08203125" customWidth="1"/>
    <col min="4511" max="4511" width="27.58203125" customWidth="1"/>
    <col min="4512" max="4512" width="21.08203125" customWidth="1"/>
    <col min="4513" max="4513" width="22.25" customWidth="1"/>
    <col min="4514" max="4514" width="18.75" customWidth="1"/>
    <col min="4515" max="4516" width="19" customWidth="1"/>
    <col min="4517" max="4517" width="19.08203125" customWidth="1"/>
    <col min="4518" max="4518" width="17.08203125" customWidth="1"/>
    <col min="4519" max="4520" width="7.75" hidden="1" customWidth="1"/>
    <col min="4521" max="4523" width="17.5" customWidth="1"/>
    <col min="4524" max="4524" width="10.58203125" customWidth="1"/>
    <col min="4525" max="4525" width="15.75" customWidth="1"/>
    <col min="4526" max="4526" width="30.08203125" customWidth="1"/>
    <col min="4527" max="4527" width="27.58203125" customWidth="1"/>
    <col min="4528" max="4528" width="21.08203125" customWidth="1"/>
    <col min="4529" max="4529" width="22.25" customWidth="1"/>
    <col min="4530" max="4530" width="18.75" customWidth="1"/>
    <col min="4531" max="4532" width="19" customWidth="1"/>
    <col min="4533" max="4533" width="19.08203125" customWidth="1"/>
    <col min="4534" max="4534" width="17.08203125" customWidth="1"/>
    <col min="4535" max="4536" width="7.75" hidden="1" customWidth="1"/>
    <col min="4537" max="4539" width="17.5" customWidth="1"/>
    <col min="4540" max="4540" width="10.58203125" customWidth="1"/>
    <col min="4541" max="4541" width="15.75" customWidth="1"/>
    <col min="4542" max="4542" width="30.08203125" customWidth="1"/>
    <col min="4543" max="4543" width="27.58203125" customWidth="1"/>
    <col min="4544" max="4544" width="21.08203125" customWidth="1"/>
    <col min="4545" max="4545" width="22.25" customWidth="1"/>
    <col min="4546" max="4546" width="18.75" customWidth="1"/>
    <col min="4547" max="4548" width="19" customWidth="1"/>
    <col min="4549" max="4549" width="19.08203125" customWidth="1"/>
    <col min="4550" max="4550" width="17.08203125" customWidth="1"/>
    <col min="4551" max="4552" width="7.75" hidden="1" customWidth="1"/>
    <col min="4553" max="4555" width="17.5" customWidth="1"/>
    <col min="4556" max="4556" width="10.58203125" customWidth="1"/>
    <col min="4557" max="4557" width="15.75" customWidth="1"/>
    <col min="4558" max="4558" width="30.08203125" customWidth="1"/>
    <col min="4559" max="4559" width="27.58203125" customWidth="1"/>
    <col min="4560" max="4560" width="21.08203125" customWidth="1"/>
    <col min="4561" max="4561" width="22.25" customWidth="1"/>
    <col min="4562" max="4562" width="18.75" customWidth="1"/>
    <col min="4563" max="4564" width="19" customWidth="1"/>
    <col min="4565" max="4565" width="19.08203125" customWidth="1"/>
    <col min="4566" max="4566" width="17.08203125" customWidth="1"/>
    <col min="4567" max="4568" width="7.75" hidden="1" customWidth="1"/>
    <col min="4569" max="4571" width="17.5" customWidth="1"/>
    <col min="4572" max="4572" width="10.58203125" customWidth="1"/>
    <col min="4573" max="4573" width="15.75" customWidth="1"/>
    <col min="4574" max="4574" width="30.08203125" customWidth="1"/>
    <col min="4575" max="4575" width="27.58203125" customWidth="1"/>
    <col min="4576" max="4576" width="21.08203125" customWidth="1"/>
    <col min="4577" max="4577" width="22.25" customWidth="1"/>
    <col min="4578" max="4578" width="18.75" customWidth="1"/>
    <col min="4579" max="4580" width="19" customWidth="1"/>
    <col min="4581" max="4581" width="19.08203125" customWidth="1"/>
    <col min="4582" max="4582" width="17.08203125" customWidth="1"/>
    <col min="4583" max="4584" width="7.75" hidden="1" customWidth="1"/>
    <col min="4585" max="4587" width="17.5" customWidth="1"/>
    <col min="4588" max="4588" width="10.58203125" customWidth="1"/>
    <col min="4589" max="4589" width="15.75" customWidth="1"/>
    <col min="4590" max="4590" width="30.08203125" customWidth="1"/>
    <col min="4591" max="4591" width="27.58203125" customWidth="1"/>
    <col min="4592" max="4592" width="21.08203125" customWidth="1"/>
    <col min="4593" max="4593" width="22.25" customWidth="1"/>
    <col min="4594" max="4594" width="18.75" customWidth="1"/>
    <col min="4595" max="4596" width="19" customWidth="1"/>
    <col min="4597" max="4597" width="19.08203125" customWidth="1"/>
    <col min="4598" max="4598" width="17.08203125" customWidth="1"/>
    <col min="4599" max="4600" width="7.75" hidden="1" customWidth="1"/>
    <col min="4601" max="4603" width="17.5" customWidth="1"/>
    <col min="4604" max="4604" width="10.58203125" customWidth="1"/>
    <col min="4605" max="4605" width="15.75" customWidth="1"/>
    <col min="4606" max="4606" width="30.08203125" customWidth="1"/>
    <col min="4607" max="4607" width="27.58203125" customWidth="1"/>
    <col min="4608" max="4608" width="21.08203125" customWidth="1"/>
    <col min="4609" max="4609" width="22.25" customWidth="1"/>
    <col min="4610" max="4610" width="18.75" customWidth="1"/>
    <col min="4611" max="4612" width="19" customWidth="1"/>
    <col min="4613" max="4613" width="19.08203125" customWidth="1"/>
    <col min="4614" max="4614" width="17.08203125" customWidth="1"/>
    <col min="4615" max="4616" width="7.75" hidden="1" customWidth="1"/>
    <col min="4617" max="4619" width="17.5" customWidth="1"/>
    <col min="4620" max="4620" width="10.58203125" customWidth="1"/>
    <col min="4621" max="4621" width="15.75" customWidth="1"/>
    <col min="4622" max="4622" width="30.08203125" customWidth="1"/>
    <col min="4623" max="4623" width="27.58203125" customWidth="1"/>
    <col min="4624" max="4624" width="21.08203125" customWidth="1"/>
    <col min="4625" max="4625" width="22.25" customWidth="1"/>
    <col min="4626" max="4626" width="18.75" customWidth="1"/>
    <col min="4627" max="4628" width="19" customWidth="1"/>
    <col min="4629" max="4629" width="19.08203125" customWidth="1"/>
    <col min="4630" max="4630" width="17.08203125" customWidth="1"/>
    <col min="4631" max="4632" width="7.75" hidden="1" customWidth="1"/>
    <col min="4633" max="4635" width="17.5" customWidth="1"/>
    <col min="4636" max="4636" width="10.58203125" customWidth="1"/>
    <col min="4637" max="4637" width="15.75" customWidth="1"/>
    <col min="4638" max="4638" width="30.08203125" customWidth="1"/>
    <col min="4639" max="4639" width="27.58203125" customWidth="1"/>
    <col min="4640" max="4640" width="21.08203125" customWidth="1"/>
    <col min="4641" max="4641" width="22.25" customWidth="1"/>
    <col min="4642" max="4642" width="18.75" customWidth="1"/>
    <col min="4643" max="4644" width="19" customWidth="1"/>
    <col min="4645" max="4645" width="19.08203125" customWidth="1"/>
    <col min="4646" max="4646" width="17.08203125" customWidth="1"/>
    <col min="4647" max="4648" width="7.75" hidden="1" customWidth="1"/>
    <col min="4649" max="4651" width="17.5" customWidth="1"/>
    <col min="4652" max="4652" width="10.58203125" customWidth="1"/>
    <col min="4653" max="4653" width="15.75" customWidth="1"/>
    <col min="4654" max="4654" width="30.08203125" customWidth="1"/>
    <col min="4655" max="4655" width="27.58203125" customWidth="1"/>
    <col min="4656" max="4656" width="21.08203125" customWidth="1"/>
    <col min="4657" max="4657" width="22.25" customWidth="1"/>
    <col min="4658" max="4658" width="18.75" customWidth="1"/>
    <col min="4659" max="4660" width="19" customWidth="1"/>
    <col min="4661" max="4661" width="19.08203125" customWidth="1"/>
    <col min="4662" max="4662" width="17.08203125" customWidth="1"/>
    <col min="4663" max="4664" width="7.75" hidden="1" customWidth="1"/>
    <col min="4665" max="4667" width="17.5" customWidth="1"/>
    <col min="4668" max="4668" width="10.58203125" customWidth="1"/>
    <col min="4669" max="4669" width="15.75" customWidth="1"/>
    <col min="4670" max="4670" width="30.08203125" customWidth="1"/>
    <col min="4671" max="4671" width="27.58203125" customWidth="1"/>
    <col min="4672" max="4672" width="21.08203125" customWidth="1"/>
    <col min="4673" max="4673" width="22.25" customWidth="1"/>
    <col min="4674" max="4674" width="18.75" customWidth="1"/>
    <col min="4675" max="4676" width="19" customWidth="1"/>
    <col min="4677" max="4677" width="19.08203125" customWidth="1"/>
    <col min="4678" max="4678" width="17.08203125" customWidth="1"/>
    <col min="4679" max="4680" width="7.75" hidden="1" customWidth="1"/>
    <col min="4681" max="4683" width="17.5" customWidth="1"/>
    <col min="4684" max="4684" width="10.58203125" customWidth="1"/>
    <col min="4685" max="4685" width="15.75" customWidth="1"/>
    <col min="4686" max="4686" width="30.08203125" customWidth="1"/>
    <col min="4687" max="4687" width="27.58203125" customWidth="1"/>
    <col min="4688" max="4688" width="21.08203125" customWidth="1"/>
    <col min="4689" max="4689" width="22.25" customWidth="1"/>
    <col min="4690" max="4690" width="18.75" customWidth="1"/>
    <col min="4691" max="4692" width="19" customWidth="1"/>
    <col min="4693" max="4693" width="19.08203125" customWidth="1"/>
    <col min="4694" max="4694" width="17.08203125" customWidth="1"/>
    <col min="4695" max="4696" width="7.75" hidden="1" customWidth="1"/>
    <col min="4697" max="4699" width="17.5" customWidth="1"/>
    <col min="4700" max="4700" width="10.58203125" customWidth="1"/>
    <col min="4701" max="4701" width="15.75" customWidth="1"/>
    <col min="4702" max="4702" width="30.08203125" customWidth="1"/>
    <col min="4703" max="4703" width="27.58203125" customWidth="1"/>
    <col min="4704" max="4704" width="21.08203125" customWidth="1"/>
    <col min="4705" max="4705" width="22.25" customWidth="1"/>
    <col min="4706" max="4706" width="18.75" customWidth="1"/>
    <col min="4707" max="4708" width="19" customWidth="1"/>
    <col min="4709" max="4709" width="19.08203125" customWidth="1"/>
    <col min="4710" max="4710" width="17.08203125" customWidth="1"/>
    <col min="4711" max="4712" width="7.75" hidden="1" customWidth="1"/>
    <col min="4713" max="4715" width="17.5" customWidth="1"/>
    <col min="4716" max="4716" width="10.58203125" customWidth="1"/>
    <col min="4717" max="4717" width="15.75" customWidth="1"/>
    <col min="4718" max="4718" width="30.08203125" customWidth="1"/>
    <col min="4719" max="4719" width="27.58203125" customWidth="1"/>
    <col min="4720" max="4720" width="21.08203125" customWidth="1"/>
    <col min="4721" max="4721" width="22.25" customWidth="1"/>
    <col min="4722" max="4722" width="18.75" customWidth="1"/>
    <col min="4723" max="4724" width="19" customWidth="1"/>
    <col min="4725" max="4725" width="19.08203125" customWidth="1"/>
    <col min="4726" max="4726" width="17.08203125" customWidth="1"/>
    <col min="4727" max="4728" width="7.75" hidden="1" customWidth="1"/>
    <col min="4729" max="4731" width="17.5" customWidth="1"/>
    <col min="4732" max="4732" width="10.58203125" customWidth="1"/>
    <col min="4733" max="4733" width="15.75" customWidth="1"/>
    <col min="4734" max="4734" width="30.08203125" customWidth="1"/>
    <col min="4735" max="4735" width="27.58203125" customWidth="1"/>
    <col min="4736" max="4736" width="21.08203125" customWidth="1"/>
    <col min="4737" max="4737" width="22.25" customWidth="1"/>
    <col min="4738" max="4738" width="18.75" customWidth="1"/>
    <col min="4739" max="4740" width="19" customWidth="1"/>
    <col min="4741" max="4741" width="19.08203125" customWidth="1"/>
    <col min="4742" max="4742" width="17.08203125" customWidth="1"/>
    <col min="4743" max="4744" width="7.75" hidden="1" customWidth="1"/>
    <col min="4745" max="4747" width="17.5" customWidth="1"/>
    <col min="4748" max="4748" width="10.58203125" customWidth="1"/>
    <col min="4749" max="4749" width="15.75" customWidth="1"/>
    <col min="4750" max="4750" width="30.08203125" customWidth="1"/>
    <col min="4751" max="4751" width="27.58203125" customWidth="1"/>
    <col min="4752" max="4752" width="21.08203125" customWidth="1"/>
    <col min="4753" max="4753" width="22.25" customWidth="1"/>
    <col min="4754" max="4754" width="18.75" customWidth="1"/>
    <col min="4755" max="4756" width="19" customWidth="1"/>
    <col min="4757" max="4757" width="19.08203125" customWidth="1"/>
    <col min="4758" max="4758" width="17.08203125" customWidth="1"/>
    <col min="4759" max="4760" width="7.75" hidden="1" customWidth="1"/>
    <col min="4761" max="4763" width="17.5" customWidth="1"/>
    <col min="4764" max="4764" width="10.58203125" customWidth="1"/>
    <col min="4765" max="4765" width="15.75" customWidth="1"/>
    <col min="4766" max="4766" width="30.08203125" customWidth="1"/>
    <col min="4767" max="4767" width="27.58203125" customWidth="1"/>
    <col min="4768" max="4768" width="21.08203125" customWidth="1"/>
    <col min="4769" max="4769" width="22.25" customWidth="1"/>
    <col min="4770" max="4770" width="18.75" customWidth="1"/>
    <col min="4771" max="4772" width="19" customWidth="1"/>
    <col min="4773" max="4773" width="19.08203125" customWidth="1"/>
    <col min="4774" max="4774" width="17.08203125" customWidth="1"/>
    <col min="4775" max="4776" width="7.75" hidden="1" customWidth="1"/>
    <col min="4777" max="4779" width="17.5" customWidth="1"/>
    <col min="4780" max="4780" width="10.58203125" customWidth="1"/>
    <col min="4781" max="4781" width="15.75" customWidth="1"/>
    <col min="4782" max="4782" width="30.08203125" customWidth="1"/>
    <col min="4783" max="4783" width="27.58203125" customWidth="1"/>
    <col min="4784" max="4784" width="21.08203125" customWidth="1"/>
    <col min="4785" max="4785" width="22.25" customWidth="1"/>
    <col min="4786" max="4786" width="18.75" customWidth="1"/>
    <col min="4787" max="4788" width="19" customWidth="1"/>
    <col min="4789" max="4789" width="19.08203125" customWidth="1"/>
    <col min="4790" max="4790" width="17.08203125" customWidth="1"/>
    <col min="4791" max="4792" width="7.75" hidden="1" customWidth="1"/>
    <col min="4793" max="4795" width="17.5" customWidth="1"/>
    <col min="4796" max="4796" width="10.58203125" customWidth="1"/>
    <col min="4797" max="4797" width="15.75" customWidth="1"/>
    <col min="4798" max="4798" width="30.08203125" customWidth="1"/>
    <col min="4799" max="4799" width="27.58203125" customWidth="1"/>
    <col min="4800" max="4800" width="21.08203125" customWidth="1"/>
    <col min="4801" max="4801" width="22.25" customWidth="1"/>
    <col min="4802" max="4802" width="18.75" customWidth="1"/>
    <col min="4803" max="4804" width="19" customWidth="1"/>
    <col min="4805" max="4805" width="19.08203125" customWidth="1"/>
    <col min="4806" max="4806" width="17.08203125" customWidth="1"/>
    <col min="4807" max="4808" width="7.75" hidden="1" customWidth="1"/>
    <col min="4809" max="4811" width="17.5" customWidth="1"/>
    <col min="4812" max="4812" width="10.58203125" customWidth="1"/>
    <col min="4813" max="4813" width="15.75" customWidth="1"/>
    <col min="4814" max="4814" width="30.08203125" customWidth="1"/>
    <col min="4815" max="4815" width="27.58203125" customWidth="1"/>
    <col min="4816" max="4816" width="21.08203125" customWidth="1"/>
    <col min="4817" max="4817" width="22.25" customWidth="1"/>
    <col min="4818" max="4818" width="18.75" customWidth="1"/>
    <col min="4819" max="4820" width="19" customWidth="1"/>
    <col min="4821" max="4821" width="19.08203125" customWidth="1"/>
    <col min="4822" max="4822" width="17.08203125" customWidth="1"/>
    <col min="4823" max="4824" width="7.75" hidden="1" customWidth="1"/>
    <col min="4825" max="4827" width="17.5" customWidth="1"/>
    <col min="4828" max="4828" width="10.58203125" customWidth="1"/>
    <col min="4829" max="4829" width="15.75" customWidth="1"/>
    <col min="4830" max="4830" width="30.08203125" customWidth="1"/>
    <col min="4831" max="4831" width="27.58203125" customWidth="1"/>
    <col min="4832" max="4832" width="21.08203125" customWidth="1"/>
    <col min="4833" max="4833" width="22.25" customWidth="1"/>
    <col min="4834" max="4834" width="18.75" customWidth="1"/>
    <col min="4835" max="4836" width="19" customWidth="1"/>
    <col min="4837" max="4837" width="19.08203125" customWidth="1"/>
    <col min="4838" max="4838" width="17.08203125" customWidth="1"/>
    <col min="4839" max="4840" width="7.75" hidden="1" customWidth="1"/>
    <col min="4841" max="4843" width="17.5" customWidth="1"/>
    <col min="4844" max="4844" width="10.58203125" customWidth="1"/>
    <col min="4845" max="4845" width="15.75" customWidth="1"/>
    <col min="4846" max="4846" width="30.08203125" customWidth="1"/>
    <col min="4847" max="4847" width="27.58203125" customWidth="1"/>
    <col min="4848" max="4848" width="21.08203125" customWidth="1"/>
    <col min="4849" max="4849" width="22.25" customWidth="1"/>
    <col min="4850" max="4850" width="18.75" customWidth="1"/>
    <col min="4851" max="4852" width="19" customWidth="1"/>
    <col min="4853" max="4853" width="19.08203125" customWidth="1"/>
    <col min="4854" max="4854" width="17.08203125" customWidth="1"/>
    <col min="4855" max="4856" width="7.75" hidden="1" customWidth="1"/>
    <col min="4857" max="4859" width="17.5" customWidth="1"/>
    <col min="4860" max="4860" width="10.58203125" customWidth="1"/>
    <col min="4861" max="4861" width="15.75" customWidth="1"/>
    <col min="4862" max="4862" width="30.08203125" customWidth="1"/>
    <col min="4863" max="4863" width="27.58203125" customWidth="1"/>
    <col min="4864" max="4864" width="21.08203125" customWidth="1"/>
    <col min="4865" max="4865" width="22.25" customWidth="1"/>
    <col min="4866" max="4866" width="18.75" customWidth="1"/>
    <col min="4867" max="4868" width="19" customWidth="1"/>
    <col min="4869" max="4869" width="19.08203125" customWidth="1"/>
    <col min="4870" max="4870" width="17.08203125" customWidth="1"/>
    <col min="4871" max="4872" width="7.75" hidden="1" customWidth="1"/>
    <col min="4873" max="4875" width="17.5" customWidth="1"/>
    <col min="4876" max="4876" width="10.58203125" customWidth="1"/>
    <col min="4877" max="4877" width="15.75" customWidth="1"/>
    <col min="4878" max="4878" width="30.08203125" customWidth="1"/>
    <col min="4879" max="4879" width="27.58203125" customWidth="1"/>
    <col min="4880" max="4880" width="21.08203125" customWidth="1"/>
    <col min="4881" max="4881" width="22.25" customWidth="1"/>
    <col min="4882" max="4882" width="18.75" customWidth="1"/>
    <col min="4883" max="4884" width="19" customWidth="1"/>
    <col min="4885" max="4885" width="19.08203125" customWidth="1"/>
    <col min="4886" max="4886" width="17.08203125" customWidth="1"/>
    <col min="4887" max="4888" width="7.75" hidden="1" customWidth="1"/>
    <col min="4889" max="4891" width="17.5" customWidth="1"/>
    <col min="4892" max="4892" width="10.58203125" customWidth="1"/>
    <col min="4893" max="4893" width="15.75" customWidth="1"/>
    <col min="4894" max="4894" width="30.08203125" customWidth="1"/>
    <col min="4895" max="4895" width="27.58203125" customWidth="1"/>
    <col min="4896" max="4896" width="21.08203125" customWidth="1"/>
    <col min="4897" max="4897" width="22.25" customWidth="1"/>
    <col min="4898" max="4898" width="18.75" customWidth="1"/>
    <col min="4899" max="4900" width="19" customWidth="1"/>
    <col min="4901" max="4901" width="19.08203125" customWidth="1"/>
    <col min="4902" max="4902" width="17.08203125" customWidth="1"/>
    <col min="4903" max="4904" width="7.75" hidden="1" customWidth="1"/>
    <col min="4905" max="4907" width="17.5" customWidth="1"/>
    <col min="4908" max="4908" width="10.58203125" customWidth="1"/>
    <col min="4909" max="4909" width="15.75" customWidth="1"/>
    <col min="4910" max="4910" width="30.08203125" customWidth="1"/>
    <col min="4911" max="4911" width="27.58203125" customWidth="1"/>
    <col min="4912" max="4912" width="21.08203125" customWidth="1"/>
    <col min="4913" max="4913" width="22.25" customWidth="1"/>
    <col min="4914" max="4914" width="18.75" customWidth="1"/>
    <col min="4915" max="4916" width="19" customWidth="1"/>
    <col min="4917" max="4917" width="19.08203125" customWidth="1"/>
    <col min="4918" max="4918" width="17.08203125" customWidth="1"/>
    <col min="4919" max="4920" width="7.75" hidden="1" customWidth="1"/>
    <col min="4921" max="4923" width="17.5" customWidth="1"/>
    <col min="4924" max="4924" width="10.58203125" customWidth="1"/>
    <col min="4925" max="4925" width="15.75" customWidth="1"/>
    <col min="4926" max="4926" width="30.08203125" customWidth="1"/>
    <col min="4927" max="4927" width="27.58203125" customWidth="1"/>
    <col min="4928" max="4928" width="21.08203125" customWidth="1"/>
    <col min="4929" max="4929" width="22.25" customWidth="1"/>
    <col min="4930" max="4930" width="18.75" customWidth="1"/>
    <col min="4931" max="4932" width="19" customWidth="1"/>
    <col min="4933" max="4933" width="19.08203125" customWidth="1"/>
    <col min="4934" max="4934" width="17.08203125" customWidth="1"/>
    <col min="4935" max="4936" width="7.75" hidden="1" customWidth="1"/>
    <col min="4937" max="4939" width="17.5" customWidth="1"/>
    <col min="4940" max="4940" width="10.58203125" customWidth="1"/>
    <col min="4941" max="4941" width="15.75" customWidth="1"/>
    <col min="4942" max="4942" width="30.08203125" customWidth="1"/>
    <col min="4943" max="4943" width="27.58203125" customWidth="1"/>
    <col min="4944" max="4944" width="21.08203125" customWidth="1"/>
    <col min="4945" max="4945" width="22.25" customWidth="1"/>
    <col min="4946" max="4946" width="18.75" customWidth="1"/>
    <col min="4947" max="4948" width="19" customWidth="1"/>
    <col min="4949" max="4949" width="19.08203125" customWidth="1"/>
    <col min="4950" max="4950" width="17.08203125" customWidth="1"/>
    <col min="4951" max="4952" width="7.75" hidden="1" customWidth="1"/>
    <col min="4953" max="4955" width="17.5" customWidth="1"/>
    <col min="4956" max="4956" width="10.58203125" customWidth="1"/>
    <col min="4957" max="4957" width="15.75" customWidth="1"/>
    <col min="4958" max="4958" width="30.08203125" customWidth="1"/>
    <col min="4959" max="4959" width="27.58203125" customWidth="1"/>
    <col min="4960" max="4960" width="21.08203125" customWidth="1"/>
    <col min="4961" max="4961" width="22.25" customWidth="1"/>
    <col min="4962" max="4962" width="18.75" customWidth="1"/>
    <col min="4963" max="4964" width="19" customWidth="1"/>
    <col min="4965" max="4965" width="19.08203125" customWidth="1"/>
    <col min="4966" max="4966" width="17.08203125" customWidth="1"/>
    <col min="4967" max="4968" width="7.75" hidden="1" customWidth="1"/>
    <col min="4969" max="4971" width="17.5" customWidth="1"/>
    <col min="4972" max="4972" width="10.58203125" customWidth="1"/>
    <col min="4973" max="4973" width="15.75" customWidth="1"/>
    <col min="4974" max="4974" width="30.08203125" customWidth="1"/>
    <col min="4975" max="4975" width="27.58203125" customWidth="1"/>
    <col min="4976" max="4976" width="21.08203125" customWidth="1"/>
    <col min="4977" max="4977" width="22.25" customWidth="1"/>
    <col min="4978" max="4978" width="18.75" customWidth="1"/>
    <col min="4979" max="4980" width="19" customWidth="1"/>
    <col min="4981" max="4981" width="19.08203125" customWidth="1"/>
    <col min="4982" max="4982" width="17.08203125" customWidth="1"/>
    <col min="4983" max="4984" width="7.75" hidden="1" customWidth="1"/>
    <col min="4985" max="4987" width="17.5" customWidth="1"/>
    <col min="4988" max="4988" width="10.58203125" customWidth="1"/>
    <col min="4989" max="4989" width="15.75" customWidth="1"/>
    <col min="4990" max="4990" width="30.08203125" customWidth="1"/>
    <col min="4991" max="4991" width="27.58203125" customWidth="1"/>
    <col min="4992" max="4992" width="21.08203125" customWidth="1"/>
    <col min="4993" max="4993" width="22.25" customWidth="1"/>
    <col min="4994" max="4994" width="18.75" customWidth="1"/>
    <col min="4995" max="4996" width="19" customWidth="1"/>
    <col min="4997" max="4997" width="19.08203125" customWidth="1"/>
    <col min="4998" max="4998" width="17.08203125" customWidth="1"/>
    <col min="4999" max="5000" width="7.75" hidden="1" customWidth="1"/>
    <col min="5001" max="5003" width="17.5" customWidth="1"/>
    <col min="5004" max="5004" width="10.58203125" customWidth="1"/>
    <col min="5005" max="5005" width="15.75" customWidth="1"/>
    <col min="5006" max="5006" width="30.08203125" customWidth="1"/>
    <col min="5007" max="5007" width="27.58203125" customWidth="1"/>
    <col min="5008" max="5008" width="21.08203125" customWidth="1"/>
    <col min="5009" max="5009" width="22.25" customWidth="1"/>
    <col min="5010" max="5010" width="18.75" customWidth="1"/>
    <col min="5011" max="5012" width="19" customWidth="1"/>
    <col min="5013" max="5013" width="19.08203125" customWidth="1"/>
    <col min="5014" max="5014" width="17.08203125" customWidth="1"/>
    <col min="5015" max="5016" width="7.75" hidden="1" customWidth="1"/>
    <col min="5017" max="5019" width="17.5" customWidth="1"/>
    <col min="5020" max="5020" width="10.58203125" customWidth="1"/>
    <col min="5021" max="5021" width="15.75" customWidth="1"/>
    <col min="5022" max="5022" width="30.08203125" customWidth="1"/>
    <col min="5023" max="5023" width="27.58203125" customWidth="1"/>
    <col min="5024" max="5024" width="21.08203125" customWidth="1"/>
    <col min="5025" max="5025" width="22.25" customWidth="1"/>
    <col min="5026" max="5026" width="18.75" customWidth="1"/>
    <col min="5027" max="5028" width="19" customWidth="1"/>
    <col min="5029" max="5029" width="19.08203125" customWidth="1"/>
    <col min="5030" max="5030" width="17.08203125" customWidth="1"/>
    <col min="5031" max="5032" width="7.75" hidden="1" customWidth="1"/>
    <col min="5033" max="5035" width="17.5" customWidth="1"/>
    <col min="5036" max="5036" width="10.58203125" customWidth="1"/>
    <col min="5037" max="5037" width="15.75" customWidth="1"/>
    <col min="5038" max="5038" width="30.08203125" customWidth="1"/>
    <col min="5039" max="5039" width="27.58203125" customWidth="1"/>
    <col min="5040" max="5040" width="21.08203125" customWidth="1"/>
    <col min="5041" max="5041" width="22.25" customWidth="1"/>
    <col min="5042" max="5042" width="18.75" customWidth="1"/>
    <col min="5043" max="5044" width="19" customWidth="1"/>
    <col min="5045" max="5045" width="19.08203125" customWidth="1"/>
    <col min="5046" max="5046" width="17.08203125" customWidth="1"/>
    <col min="5047" max="5048" width="7.75" hidden="1" customWidth="1"/>
    <col min="5049" max="5051" width="17.5" customWidth="1"/>
    <col min="5052" max="5052" width="10.58203125" customWidth="1"/>
    <col min="5053" max="5053" width="15.75" customWidth="1"/>
    <col min="5054" max="5054" width="30.08203125" customWidth="1"/>
    <col min="5055" max="5055" width="27.58203125" customWidth="1"/>
    <col min="5056" max="5056" width="21.08203125" customWidth="1"/>
    <col min="5057" max="5057" width="22.25" customWidth="1"/>
    <col min="5058" max="5058" width="18.75" customWidth="1"/>
    <col min="5059" max="5060" width="19" customWidth="1"/>
    <col min="5061" max="5061" width="19.08203125" customWidth="1"/>
    <col min="5062" max="5062" width="17.08203125" customWidth="1"/>
    <col min="5063" max="5064" width="7.75" hidden="1" customWidth="1"/>
    <col min="5065" max="5067" width="17.5" customWidth="1"/>
    <col min="5068" max="5068" width="10.58203125" customWidth="1"/>
    <col min="5069" max="5069" width="15.75" customWidth="1"/>
    <col min="5070" max="5070" width="30.08203125" customWidth="1"/>
    <col min="5071" max="5071" width="27.58203125" customWidth="1"/>
    <col min="5072" max="5072" width="21.08203125" customWidth="1"/>
    <col min="5073" max="5073" width="22.25" customWidth="1"/>
    <col min="5074" max="5074" width="18.75" customWidth="1"/>
    <col min="5075" max="5076" width="19" customWidth="1"/>
    <col min="5077" max="5077" width="19.08203125" customWidth="1"/>
    <col min="5078" max="5078" width="17.08203125" customWidth="1"/>
    <col min="5079" max="5080" width="7.75" hidden="1" customWidth="1"/>
    <col min="5081" max="5083" width="17.5" customWidth="1"/>
    <col min="5084" max="5084" width="10.58203125" customWidth="1"/>
    <col min="5085" max="5085" width="15.75" customWidth="1"/>
    <col min="5086" max="5086" width="30.08203125" customWidth="1"/>
    <col min="5087" max="5087" width="27.58203125" customWidth="1"/>
    <col min="5088" max="5088" width="21.08203125" customWidth="1"/>
    <col min="5089" max="5089" width="22.25" customWidth="1"/>
    <col min="5090" max="5090" width="18.75" customWidth="1"/>
    <col min="5091" max="5092" width="19" customWidth="1"/>
    <col min="5093" max="5093" width="19.08203125" customWidth="1"/>
    <col min="5094" max="5094" width="17.08203125" customWidth="1"/>
    <col min="5095" max="5096" width="7.75" hidden="1" customWidth="1"/>
    <col min="5097" max="5099" width="17.5" customWidth="1"/>
    <col min="5100" max="5100" width="10.58203125" customWidth="1"/>
    <col min="5101" max="5101" width="15.75" customWidth="1"/>
    <col min="5102" max="5102" width="30.08203125" customWidth="1"/>
    <col min="5103" max="5103" width="27.58203125" customWidth="1"/>
    <col min="5104" max="5104" width="21.08203125" customWidth="1"/>
    <col min="5105" max="5105" width="22.25" customWidth="1"/>
    <col min="5106" max="5106" width="18.75" customWidth="1"/>
    <col min="5107" max="5108" width="19" customWidth="1"/>
    <col min="5109" max="5109" width="19.08203125" customWidth="1"/>
    <col min="5110" max="5110" width="17.08203125" customWidth="1"/>
    <col min="5111" max="5112" width="7.75" hidden="1" customWidth="1"/>
    <col min="5113" max="5115" width="17.5" customWidth="1"/>
    <col min="5116" max="5116" width="10.58203125" customWidth="1"/>
    <col min="5117" max="5117" width="15.75" customWidth="1"/>
    <col min="5118" max="5118" width="30.08203125" customWidth="1"/>
    <col min="5119" max="5119" width="27.58203125" customWidth="1"/>
    <col min="5120" max="5120" width="21.08203125" customWidth="1"/>
    <col min="5121" max="5121" width="22.25" customWidth="1"/>
    <col min="5122" max="5122" width="18.75" customWidth="1"/>
    <col min="5123" max="5124" width="19" customWidth="1"/>
    <col min="5125" max="5125" width="19.08203125" customWidth="1"/>
    <col min="5126" max="5126" width="17.08203125" customWidth="1"/>
    <col min="5127" max="5128" width="7.75" hidden="1" customWidth="1"/>
    <col min="5129" max="5131" width="17.5" customWidth="1"/>
    <col min="5132" max="5132" width="10.58203125" customWidth="1"/>
    <col min="5133" max="5133" width="15.75" customWidth="1"/>
    <col min="5134" max="5134" width="30.08203125" customWidth="1"/>
    <col min="5135" max="5135" width="27.58203125" customWidth="1"/>
    <col min="5136" max="5136" width="21.08203125" customWidth="1"/>
    <col min="5137" max="5137" width="22.25" customWidth="1"/>
    <col min="5138" max="5138" width="18.75" customWidth="1"/>
    <col min="5139" max="5140" width="19" customWidth="1"/>
    <col min="5141" max="5141" width="19.08203125" customWidth="1"/>
    <col min="5142" max="5142" width="17.08203125" customWidth="1"/>
    <col min="5143" max="5144" width="7.75" hidden="1" customWidth="1"/>
    <col min="5145" max="5147" width="17.5" customWidth="1"/>
    <col min="5148" max="5148" width="10.58203125" customWidth="1"/>
    <col min="5149" max="5149" width="15.75" customWidth="1"/>
    <col min="5150" max="5150" width="30.08203125" customWidth="1"/>
    <col min="5151" max="5151" width="27.58203125" customWidth="1"/>
    <col min="5152" max="5152" width="21.08203125" customWidth="1"/>
    <col min="5153" max="5153" width="22.25" customWidth="1"/>
    <col min="5154" max="5154" width="18.75" customWidth="1"/>
    <col min="5155" max="5156" width="19" customWidth="1"/>
    <col min="5157" max="5157" width="19.08203125" customWidth="1"/>
    <col min="5158" max="5158" width="17.08203125" customWidth="1"/>
    <col min="5159" max="5160" width="7.75" hidden="1" customWidth="1"/>
    <col min="5161" max="5163" width="17.5" customWidth="1"/>
    <col min="5164" max="5164" width="10.58203125" customWidth="1"/>
    <col min="5165" max="5165" width="15.75" customWidth="1"/>
    <col min="5166" max="5166" width="30.08203125" customWidth="1"/>
    <col min="5167" max="5167" width="27.58203125" customWidth="1"/>
    <col min="5168" max="5168" width="21.08203125" customWidth="1"/>
    <col min="5169" max="5169" width="22.25" customWidth="1"/>
    <col min="5170" max="5170" width="18.75" customWidth="1"/>
    <col min="5171" max="5172" width="19" customWidth="1"/>
    <col min="5173" max="5173" width="19.08203125" customWidth="1"/>
    <col min="5174" max="5174" width="17.08203125" customWidth="1"/>
    <col min="5175" max="5176" width="7.75" hidden="1" customWidth="1"/>
    <col min="5177" max="5179" width="17.5" customWidth="1"/>
    <col min="5180" max="5180" width="10.58203125" customWidth="1"/>
    <col min="5181" max="5181" width="15.75" customWidth="1"/>
    <col min="5182" max="5182" width="30.08203125" customWidth="1"/>
    <col min="5183" max="5183" width="27.58203125" customWidth="1"/>
    <col min="5184" max="5184" width="21.08203125" customWidth="1"/>
    <col min="5185" max="5185" width="22.25" customWidth="1"/>
    <col min="5186" max="5186" width="18.75" customWidth="1"/>
    <col min="5187" max="5188" width="19" customWidth="1"/>
    <col min="5189" max="5189" width="19.08203125" customWidth="1"/>
    <col min="5190" max="5190" width="17.08203125" customWidth="1"/>
    <col min="5191" max="5192" width="7.75" hidden="1" customWidth="1"/>
    <col min="5193" max="5195" width="17.5" customWidth="1"/>
    <col min="5196" max="5196" width="10.58203125" customWidth="1"/>
    <col min="5197" max="5197" width="15.75" customWidth="1"/>
    <col min="5198" max="5198" width="30.08203125" customWidth="1"/>
    <col min="5199" max="5199" width="27.58203125" customWidth="1"/>
    <col min="5200" max="5200" width="21.08203125" customWidth="1"/>
    <col min="5201" max="5201" width="22.25" customWidth="1"/>
    <col min="5202" max="5202" width="18.75" customWidth="1"/>
    <col min="5203" max="5204" width="19" customWidth="1"/>
    <col min="5205" max="5205" width="19.08203125" customWidth="1"/>
    <col min="5206" max="5206" width="17.08203125" customWidth="1"/>
    <col min="5207" max="5208" width="7.75" hidden="1" customWidth="1"/>
    <col min="5209" max="5211" width="17.5" customWidth="1"/>
    <col min="5212" max="5212" width="10.58203125" customWidth="1"/>
    <col min="5213" max="5213" width="15.75" customWidth="1"/>
    <col min="5214" max="5214" width="30.08203125" customWidth="1"/>
    <col min="5215" max="5215" width="27.58203125" customWidth="1"/>
    <col min="5216" max="5216" width="21.08203125" customWidth="1"/>
    <col min="5217" max="5217" width="22.25" customWidth="1"/>
    <col min="5218" max="5218" width="18.75" customWidth="1"/>
    <col min="5219" max="5220" width="19" customWidth="1"/>
    <col min="5221" max="5221" width="19.08203125" customWidth="1"/>
    <col min="5222" max="5222" width="17.08203125" customWidth="1"/>
    <col min="5223" max="5224" width="7.75" hidden="1" customWidth="1"/>
    <col min="5225" max="5227" width="17.5" customWidth="1"/>
    <col min="5228" max="5228" width="10.58203125" customWidth="1"/>
    <col min="5229" max="5229" width="15.75" customWidth="1"/>
    <col min="5230" max="5230" width="30.08203125" customWidth="1"/>
    <col min="5231" max="5231" width="27.58203125" customWidth="1"/>
    <col min="5232" max="5232" width="21.08203125" customWidth="1"/>
    <col min="5233" max="5233" width="22.25" customWidth="1"/>
    <col min="5234" max="5234" width="18.75" customWidth="1"/>
    <col min="5235" max="5236" width="19" customWidth="1"/>
    <col min="5237" max="5237" width="19.08203125" customWidth="1"/>
    <col min="5238" max="5238" width="17.08203125" customWidth="1"/>
    <col min="5239" max="5240" width="7.75" hidden="1" customWidth="1"/>
    <col min="5241" max="5243" width="17.5" customWidth="1"/>
    <col min="5244" max="5244" width="10.58203125" customWidth="1"/>
    <col min="5245" max="5245" width="15.75" customWidth="1"/>
    <col min="5246" max="5246" width="30.08203125" customWidth="1"/>
    <col min="5247" max="5247" width="27.58203125" customWidth="1"/>
    <col min="5248" max="5248" width="21.08203125" customWidth="1"/>
    <col min="5249" max="5249" width="22.25" customWidth="1"/>
    <col min="5250" max="5250" width="18.75" customWidth="1"/>
    <col min="5251" max="5252" width="19" customWidth="1"/>
    <col min="5253" max="5253" width="19.08203125" customWidth="1"/>
    <col min="5254" max="5254" width="17.08203125" customWidth="1"/>
    <col min="5255" max="5256" width="7.75" hidden="1" customWidth="1"/>
    <col min="5257" max="5259" width="17.5" customWidth="1"/>
    <col min="5260" max="5260" width="10.58203125" customWidth="1"/>
    <col min="5261" max="5261" width="15.75" customWidth="1"/>
    <col min="5262" max="5262" width="30.08203125" customWidth="1"/>
    <col min="5263" max="5263" width="27.58203125" customWidth="1"/>
    <col min="5264" max="5264" width="21.08203125" customWidth="1"/>
    <col min="5265" max="5265" width="22.25" customWidth="1"/>
    <col min="5266" max="5266" width="18.75" customWidth="1"/>
    <col min="5267" max="5268" width="19" customWidth="1"/>
    <col min="5269" max="5269" width="19.08203125" customWidth="1"/>
    <col min="5270" max="5270" width="17.08203125" customWidth="1"/>
    <col min="5271" max="5272" width="7.75" hidden="1" customWidth="1"/>
    <col min="5273" max="5275" width="17.5" customWidth="1"/>
    <col min="5276" max="5276" width="10.58203125" customWidth="1"/>
    <col min="5277" max="5277" width="15.75" customWidth="1"/>
    <col min="5278" max="5278" width="30.08203125" customWidth="1"/>
    <col min="5279" max="5279" width="27.58203125" customWidth="1"/>
    <col min="5280" max="5280" width="21.08203125" customWidth="1"/>
    <col min="5281" max="5281" width="22.25" customWidth="1"/>
    <col min="5282" max="5282" width="18.75" customWidth="1"/>
    <col min="5283" max="5284" width="19" customWidth="1"/>
    <col min="5285" max="5285" width="19.08203125" customWidth="1"/>
    <col min="5286" max="5286" width="17.08203125" customWidth="1"/>
    <col min="5287" max="5288" width="7.75" hidden="1" customWidth="1"/>
    <col min="5289" max="5291" width="17.5" customWidth="1"/>
    <col min="5292" max="5292" width="10.58203125" customWidth="1"/>
    <col min="5293" max="5293" width="15.75" customWidth="1"/>
    <col min="5294" max="5294" width="30.08203125" customWidth="1"/>
    <col min="5295" max="5295" width="27.58203125" customWidth="1"/>
    <col min="5296" max="5296" width="21.08203125" customWidth="1"/>
    <col min="5297" max="5297" width="22.25" customWidth="1"/>
    <col min="5298" max="5298" width="18.75" customWidth="1"/>
    <col min="5299" max="5300" width="19" customWidth="1"/>
    <col min="5301" max="5301" width="19.08203125" customWidth="1"/>
    <col min="5302" max="5302" width="17.08203125" customWidth="1"/>
    <col min="5303" max="5304" width="7.75" hidden="1" customWidth="1"/>
    <col min="5305" max="5307" width="17.5" customWidth="1"/>
    <col min="5308" max="5308" width="10.58203125" customWidth="1"/>
    <col min="5309" max="5309" width="15.75" customWidth="1"/>
    <col min="5310" max="5310" width="30.08203125" customWidth="1"/>
    <col min="5311" max="5311" width="27.58203125" customWidth="1"/>
    <col min="5312" max="5312" width="21.08203125" customWidth="1"/>
    <col min="5313" max="5313" width="22.25" customWidth="1"/>
    <col min="5314" max="5314" width="18.75" customWidth="1"/>
    <col min="5315" max="5316" width="19" customWidth="1"/>
    <col min="5317" max="5317" width="19.08203125" customWidth="1"/>
    <col min="5318" max="5318" width="17.08203125" customWidth="1"/>
    <col min="5319" max="5320" width="7.75" hidden="1" customWidth="1"/>
    <col min="5321" max="5323" width="17.5" customWidth="1"/>
    <col min="5324" max="5324" width="10.58203125" customWidth="1"/>
    <col min="5325" max="5325" width="15.75" customWidth="1"/>
    <col min="5326" max="5326" width="30.08203125" customWidth="1"/>
    <col min="5327" max="5327" width="27.58203125" customWidth="1"/>
    <col min="5328" max="5328" width="21.08203125" customWidth="1"/>
    <col min="5329" max="5329" width="22.25" customWidth="1"/>
    <col min="5330" max="5330" width="18.75" customWidth="1"/>
    <col min="5331" max="5332" width="19" customWidth="1"/>
    <col min="5333" max="5333" width="19.08203125" customWidth="1"/>
    <col min="5334" max="5334" width="17.08203125" customWidth="1"/>
    <col min="5335" max="5336" width="7.75" hidden="1" customWidth="1"/>
    <col min="5337" max="5339" width="17.5" customWidth="1"/>
    <col min="5340" max="5340" width="10.58203125" customWidth="1"/>
    <col min="5341" max="5341" width="15.75" customWidth="1"/>
    <col min="5342" max="5342" width="30.08203125" customWidth="1"/>
    <col min="5343" max="5343" width="27.58203125" customWidth="1"/>
    <col min="5344" max="5344" width="21.08203125" customWidth="1"/>
    <col min="5345" max="5345" width="22.25" customWidth="1"/>
    <col min="5346" max="5346" width="18.75" customWidth="1"/>
    <col min="5347" max="5348" width="19" customWidth="1"/>
    <col min="5349" max="5349" width="19.08203125" customWidth="1"/>
    <col min="5350" max="5350" width="17.08203125" customWidth="1"/>
    <col min="5351" max="5352" width="7.75" hidden="1" customWidth="1"/>
    <col min="5353" max="5355" width="17.5" customWidth="1"/>
    <col min="5356" max="5356" width="10.58203125" customWidth="1"/>
    <col min="5357" max="5357" width="15.75" customWidth="1"/>
    <col min="5358" max="5358" width="30.08203125" customWidth="1"/>
    <col min="5359" max="5359" width="27.58203125" customWidth="1"/>
    <col min="5360" max="5360" width="21.08203125" customWidth="1"/>
    <col min="5361" max="5361" width="22.25" customWidth="1"/>
    <col min="5362" max="5362" width="18.75" customWidth="1"/>
    <col min="5363" max="5364" width="19" customWidth="1"/>
    <col min="5365" max="5365" width="19.08203125" customWidth="1"/>
    <col min="5366" max="5366" width="17.08203125" customWidth="1"/>
    <col min="5367" max="5368" width="7.75" hidden="1" customWidth="1"/>
    <col min="5369" max="5371" width="17.5" customWidth="1"/>
    <col min="5372" max="5372" width="10.58203125" customWidth="1"/>
    <col min="5373" max="5373" width="15.75" customWidth="1"/>
    <col min="5374" max="5374" width="30.08203125" customWidth="1"/>
    <col min="5375" max="5375" width="27.58203125" customWidth="1"/>
    <col min="5376" max="5376" width="21.08203125" customWidth="1"/>
    <col min="5377" max="5377" width="22.25" customWidth="1"/>
    <col min="5378" max="5378" width="18.75" customWidth="1"/>
    <col min="5379" max="5380" width="19" customWidth="1"/>
    <col min="5381" max="5381" width="19.08203125" customWidth="1"/>
    <col min="5382" max="5382" width="17.08203125" customWidth="1"/>
    <col min="5383" max="5384" width="7.75" hidden="1" customWidth="1"/>
    <col min="5385" max="5387" width="17.5" customWidth="1"/>
    <col min="5388" max="5388" width="10.58203125" customWidth="1"/>
    <col min="5389" max="5389" width="15.75" customWidth="1"/>
    <col min="5390" max="5390" width="30.08203125" customWidth="1"/>
    <col min="5391" max="5391" width="27.58203125" customWidth="1"/>
    <col min="5392" max="5392" width="21.08203125" customWidth="1"/>
    <col min="5393" max="5393" width="22.25" customWidth="1"/>
    <col min="5394" max="5394" width="18.75" customWidth="1"/>
    <col min="5395" max="5396" width="19" customWidth="1"/>
    <col min="5397" max="5397" width="19.08203125" customWidth="1"/>
    <col min="5398" max="5398" width="17.08203125" customWidth="1"/>
    <col min="5399" max="5400" width="7.75" hidden="1" customWidth="1"/>
    <col min="5401" max="5403" width="17.5" customWidth="1"/>
    <col min="5404" max="5404" width="10.58203125" customWidth="1"/>
    <col min="5405" max="5405" width="15.75" customWidth="1"/>
    <col min="5406" max="5406" width="30.08203125" customWidth="1"/>
    <col min="5407" max="5407" width="27.58203125" customWidth="1"/>
    <col min="5408" max="5408" width="21.08203125" customWidth="1"/>
    <col min="5409" max="5409" width="22.25" customWidth="1"/>
    <col min="5410" max="5410" width="18.75" customWidth="1"/>
    <col min="5411" max="5412" width="19" customWidth="1"/>
    <col min="5413" max="5413" width="19.08203125" customWidth="1"/>
    <col min="5414" max="5414" width="17.08203125" customWidth="1"/>
    <col min="5415" max="5416" width="7.75" hidden="1" customWidth="1"/>
    <col min="5417" max="5419" width="17.5" customWidth="1"/>
    <col min="5420" max="5420" width="10.58203125" customWidth="1"/>
    <col min="5421" max="5421" width="15.75" customWidth="1"/>
    <col min="5422" max="5422" width="30.08203125" customWidth="1"/>
    <col min="5423" max="5423" width="27.58203125" customWidth="1"/>
    <col min="5424" max="5424" width="21.08203125" customWidth="1"/>
    <col min="5425" max="5425" width="22.25" customWidth="1"/>
    <col min="5426" max="5426" width="18.75" customWidth="1"/>
    <col min="5427" max="5428" width="19" customWidth="1"/>
    <col min="5429" max="5429" width="19.08203125" customWidth="1"/>
    <col min="5430" max="5430" width="17.08203125" customWidth="1"/>
    <col min="5431" max="5432" width="7.75" hidden="1" customWidth="1"/>
    <col min="5433" max="5435" width="17.5" customWidth="1"/>
    <col min="5436" max="5436" width="10.58203125" customWidth="1"/>
    <col min="5437" max="5437" width="15.75" customWidth="1"/>
    <col min="5438" max="5438" width="30.08203125" customWidth="1"/>
    <col min="5439" max="5439" width="27.58203125" customWidth="1"/>
    <col min="5440" max="5440" width="21.08203125" customWidth="1"/>
    <col min="5441" max="5441" width="22.25" customWidth="1"/>
    <col min="5442" max="5442" width="18.75" customWidth="1"/>
    <col min="5443" max="5444" width="19" customWidth="1"/>
    <col min="5445" max="5445" width="19.08203125" customWidth="1"/>
    <col min="5446" max="5446" width="17.08203125" customWidth="1"/>
    <col min="5447" max="5448" width="7.75" hidden="1" customWidth="1"/>
    <col min="5449" max="5451" width="17.5" customWidth="1"/>
    <col min="5452" max="5452" width="10.58203125" customWidth="1"/>
    <col min="5453" max="5453" width="15.75" customWidth="1"/>
    <col min="5454" max="5454" width="30.08203125" customWidth="1"/>
    <col min="5455" max="5455" width="27.58203125" customWidth="1"/>
    <col min="5456" max="5456" width="21.08203125" customWidth="1"/>
    <col min="5457" max="5457" width="22.25" customWidth="1"/>
    <col min="5458" max="5458" width="18.75" customWidth="1"/>
    <col min="5459" max="5460" width="19" customWidth="1"/>
    <col min="5461" max="5461" width="19.08203125" customWidth="1"/>
    <col min="5462" max="5462" width="17.08203125" customWidth="1"/>
    <col min="5463" max="5464" width="7.75" hidden="1" customWidth="1"/>
    <col min="5465" max="5467" width="17.5" customWidth="1"/>
    <col min="5468" max="5468" width="10.58203125" customWidth="1"/>
    <col min="5469" max="5469" width="15.75" customWidth="1"/>
    <col min="5470" max="5470" width="30.08203125" customWidth="1"/>
    <col min="5471" max="5471" width="27.58203125" customWidth="1"/>
    <col min="5472" max="5472" width="21.08203125" customWidth="1"/>
    <col min="5473" max="5473" width="22.25" customWidth="1"/>
    <col min="5474" max="5474" width="18.75" customWidth="1"/>
    <col min="5475" max="5476" width="19" customWidth="1"/>
    <col min="5477" max="5477" width="19.08203125" customWidth="1"/>
    <col min="5478" max="5478" width="17.08203125" customWidth="1"/>
    <col min="5479" max="5480" width="7.75" hidden="1" customWidth="1"/>
    <col min="5481" max="5483" width="17.5" customWidth="1"/>
    <col min="5484" max="5484" width="10.58203125" customWidth="1"/>
    <col min="5485" max="5485" width="15.75" customWidth="1"/>
    <col min="5486" max="5486" width="30.08203125" customWidth="1"/>
    <col min="5487" max="5487" width="27.58203125" customWidth="1"/>
    <col min="5488" max="5488" width="21.08203125" customWidth="1"/>
    <col min="5489" max="5489" width="22.25" customWidth="1"/>
    <col min="5490" max="5490" width="18.75" customWidth="1"/>
    <col min="5491" max="5492" width="19" customWidth="1"/>
    <col min="5493" max="5493" width="19.08203125" customWidth="1"/>
    <col min="5494" max="5494" width="17.08203125" customWidth="1"/>
    <col min="5495" max="5496" width="7.75" hidden="1" customWidth="1"/>
    <col min="5497" max="5499" width="17.5" customWidth="1"/>
    <col min="5500" max="5500" width="10.58203125" customWidth="1"/>
    <col min="5501" max="5501" width="15.75" customWidth="1"/>
    <col min="5502" max="5502" width="30.08203125" customWidth="1"/>
    <col min="5503" max="5503" width="27.58203125" customWidth="1"/>
    <col min="5504" max="5504" width="21.08203125" customWidth="1"/>
    <col min="5505" max="5505" width="22.25" customWidth="1"/>
    <col min="5506" max="5506" width="18.75" customWidth="1"/>
    <col min="5507" max="5508" width="19" customWidth="1"/>
    <col min="5509" max="5509" width="19.08203125" customWidth="1"/>
    <col min="5510" max="5510" width="17.08203125" customWidth="1"/>
    <col min="5511" max="5512" width="7.75" hidden="1" customWidth="1"/>
    <col min="5513" max="5515" width="17.5" customWidth="1"/>
    <col min="5516" max="5516" width="10.58203125" customWidth="1"/>
    <col min="5517" max="5517" width="15.75" customWidth="1"/>
    <col min="5518" max="5518" width="30.08203125" customWidth="1"/>
    <col min="5519" max="5519" width="27.58203125" customWidth="1"/>
    <col min="5520" max="5520" width="21.08203125" customWidth="1"/>
    <col min="5521" max="5521" width="22.25" customWidth="1"/>
    <col min="5522" max="5522" width="18.75" customWidth="1"/>
    <col min="5523" max="5524" width="19" customWidth="1"/>
    <col min="5525" max="5525" width="19.08203125" customWidth="1"/>
    <col min="5526" max="5526" width="17.08203125" customWidth="1"/>
    <col min="5527" max="5528" width="7.75" hidden="1" customWidth="1"/>
    <col min="5529" max="5531" width="17.5" customWidth="1"/>
    <col min="5532" max="5532" width="10.58203125" customWidth="1"/>
    <col min="5533" max="5533" width="15.75" customWidth="1"/>
    <col min="5534" max="5534" width="30.08203125" customWidth="1"/>
    <col min="5535" max="5535" width="27.58203125" customWidth="1"/>
    <col min="5536" max="5536" width="21.08203125" customWidth="1"/>
    <col min="5537" max="5537" width="22.25" customWidth="1"/>
    <col min="5538" max="5538" width="18.75" customWidth="1"/>
    <col min="5539" max="5540" width="19" customWidth="1"/>
    <col min="5541" max="5541" width="19.08203125" customWidth="1"/>
    <col min="5542" max="5542" width="17.08203125" customWidth="1"/>
    <col min="5543" max="5544" width="7.75" hidden="1" customWidth="1"/>
    <col min="5545" max="5547" width="17.5" customWidth="1"/>
    <col min="5548" max="5548" width="10.58203125" customWidth="1"/>
    <col min="5549" max="5549" width="15.75" customWidth="1"/>
    <col min="5550" max="5550" width="30.08203125" customWidth="1"/>
    <col min="5551" max="5551" width="27.58203125" customWidth="1"/>
    <col min="5552" max="5552" width="21.08203125" customWidth="1"/>
    <col min="5553" max="5553" width="22.25" customWidth="1"/>
    <col min="5554" max="5554" width="18.75" customWidth="1"/>
    <col min="5555" max="5556" width="19" customWidth="1"/>
    <col min="5557" max="5557" width="19.08203125" customWidth="1"/>
    <col min="5558" max="5558" width="17.08203125" customWidth="1"/>
    <col min="5559" max="5560" width="7.75" hidden="1" customWidth="1"/>
    <col min="5561" max="5563" width="17.5" customWidth="1"/>
    <col min="5564" max="5564" width="10.58203125" customWidth="1"/>
    <col min="5565" max="5565" width="15.75" customWidth="1"/>
    <col min="5566" max="5566" width="30.08203125" customWidth="1"/>
    <col min="5567" max="5567" width="27.58203125" customWidth="1"/>
    <col min="5568" max="5568" width="21.08203125" customWidth="1"/>
    <col min="5569" max="5569" width="22.25" customWidth="1"/>
    <col min="5570" max="5570" width="18.75" customWidth="1"/>
    <col min="5571" max="5572" width="19" customWidth="1"/>
    <col min="5573" max="5573" width="19.08203125" customWidth="1"/>
    <col min="5574" max="5574" width="17.08203125" customWidth="1"/>
    <col min="5575" max="5576" width="7.75" hidden="1" customWidth="1"/>
    <col min="5577" max="5579" width="17.5" customWidth="1"/>
    <col min="5580" max="5580" width="10.58203125" customWidth="1"/>
    <col min="5581" max="5581" width="15.75" customWidth="1"/>
    <col min="5582" max="5582" width="30.08203125" customWidth="1"/>
    <col min="5583" max="5583" width="27.58203125" customWidth="1"/>
    <col min="5584" max="5584" width="21.08203125" customWidth="1"/>
    <col min="5585" max="5585" width="22.25" customWidth="1"/>
    <col min="5586" max="5586" width="18.75" customWidth="1"/>
    <col min="5587" max="5588" width="19" customWidth="1"/>
    <col min="5589" max="5589" width="19.08203125" customWidth="1"/>
    <col min="5590" max="5590" width="17.08203125" customWidth="1"/>
    <col min="5591" max="5592" width="7.75" hidden="1" customWidth="1"/>
    <col min="5593" max="5595" width="17.5" customWidth="1"/>
    <col min="5596" max="5596" width="10.58203125" customWidth="1"/>
    <col min="5597" max="5597" width="15.75" customWidth="1"/>
    <col min="5598" max="5598" width="30.08203125" customWidth="1"/>
    <col min="5599" max="5599" width="27.58203125" customWidth="1"/>
    <col min="5600" max="5600" width="21.08203125" customWidth="1"/>
    <col min="5601" max="5601" width="22.25" customWidth="1"/>
    <col min="5602" max="5602" width="18.75" customWidth="1"/>
    <col min="5603" max="5604" width="19" customWidth="1"/>
    <col min="5605" max="5605" width="19.08203125" customWidth="1"/>
    <col min="5606" max="5606" width="17.08203125" customWidth="1"/>
    <col min="5607" max="5608" width="7.75" hidden="1" customWidth="1"/>
    <col min="5609" max="5611" width="17.5" customWidth="1"/>
    <col min="5612" max="5612" width="10.58203125" customWidth="1"/>
    <col min="5613" max="5613" width="15.75" customWidth="1"/>
    <col min="5614" max="5614" width="30.08203125" customWidth="1"/>
    <col min="5615" max="5615" width="27.58203125" customWidth="1"/>
    <col min="5616" max="5616" width="21.08203125" customWidth="1"/>
    <col min="5617" max="5617" width="22.25" customWidth="1"/>
    <col min="5618" max="5618" width="18.75" customWidth="1"/>
    <col min="5619" max="5620" width="19" customWidth="1"/>
    <col min="5621" max="5621" width="19.08203125" customWidth="1"/>
    <col min="5622" max="5622" width="17.08203125" customWidth="1"/>
    <col min="5623" max="5624" width="7.75" hidden="1" customWidth="1"/>
    <col min="5625" max="5627" width="17.5" customWidth="1"/>
    <col min="5628" max="5628" width="10.58203125" customWidth="1"/>
    <col min="5629" max="5629" width="15.75" customWidth="1"/>
    <col min="5630" max="5630" width="30.08203125" customWidth="1"/>
    <col min="5631" max="5631" width="27.58203125" customWidth="1"/>
    <col min="5632" max="5632" width="21.08203125" customWidth="1"/>
    <col min="5633" max="5633" width="22.25" customWidth="1"/>
    <col min="5634" max="5634" width="18.75" customWidth="1"/>
    <col min="5635" max="5636" width="19" customWidth="1"/>
    <col min="5637" max="5637" width="19.08203125" customWidth="1"/>
    <col min="5638" max="5638" width="17.08203125" customWidth="1"/>
    <col min="5639" max="5640" width="7.75" hidden="1" customWidth="1"/>
    <col min="5641" max="5643" width="17.5" customWidth="1"/>
    <col min="5644" max="5644" width="10.58203125" customWidth="1"/>
    <col min="5645" max="5645" width="15.75" customWidth="1"/>
    <col min="5646" max="5646" width="30.08203125" customWidth="1"/>
    <col min="5647" max="5647" width="27.58203125" customWidth="1"/>
    <col min="5648" max="5648" width="21.08203125" customWidth="1"/>
    <col min="5649" max="5649" width="22.25" customWidth="1"/>
    <col min="5650" max="5650" width="18.75" customWidth="1"/>
    <col min="5651" max="5652" width="19" customWidth="1"/>
    <col min="5653" max="5653" width="19.08203125" customWidth="1"/>
    <col min="5654" max="5654" width="17.08203125" customWidth="1"/>
    <col min="5655" max="5656" width="7.75" hidden="1" customWidth="1"/>
    <col min="5657" max="5659" width="17.5" customWidth="1"/>
    <col min="5660" max="5660" width="10.58203125" customWidth="1"/>
    <col min="5661" max="5661" width="15.75" customWidth="1"/>
    <col min="5662" max="5662" width="30.08203125" customWidth="1"/>
    <col min="5663" max="5663" width="27.58203125" customWidth="1"/>
    <col min="5664" max="5664" width="21.08203125" customWidth="1"/>
    <col min="5665" max="5665" width="22.25" customWidth="1"/>
    <col min="5666" max="5666" width="18.75" customWidth="1"/>
    <col min="5667" max="5668" width="19" customWidth="1"/>
    <col min="5669" max="5669" width="19.08203125" customWidth="1"/>
    <col min="5670" max="5670" width="17.08203125" customWidth="1"/>
    <col min="5671" max="5672" width="7.75" hidden="1" customWidth="1"/>
    <col min="5673" max="5675" width="17.5" customWidth="1"/>
    <col min="5676" max="5676" width="10.58203125" customWidth="1"/>
    <col min="5677" max="5677" width="15.75" customWidth="1"/>
    <col min="5678" max="5678" width="30.08203125" customWidth="1"/>
    <col min="5679" max="5679" width="27.58203125" customWidth="1"/>
    <col min="5680" max="5680" width="21.08203125" customWidth="1"/>
    <col min="5681" max="5681" width="22.25" customWidth="1"/>
    <col min="5682" max="5682" width="18.75" customWidth="1"/>
    <col min="5683" max="5684" width="19" customWidth="1"/>
    <col min="5685" max="5685" width="19.08203125" customWidth="1"/>
    <col min="5686" max="5686" width="17.08203125" customWidth="1"/>
    <col min="5687" max="5688" width="7.75" hidden="1" customWidth="1"/>
    <col min="5689" max="5691" width="17.5" customWidth="1"/>
    <col min="5692" max="5692" width="10.58203125" customWidth="1"/>
    <col min="5693" max="5693" width="15.75" customWidth="1"/>
    <col min="5694" max="5694" width="30.08203125" customWidth="1"/>
    <col min="5695" max="5695" width="27.58203125" customWidth="1"/>
    <col min="5696" max="5696" width="21.08203125" customWidth="1"/>
    <col min="5697" max="5697" width="22.25" customWidth="1"/>
    <col min="5698" max="5698" width="18.75" customWidth="1"/>
    <col min="5699" max="5700" width="19" customWidth="1"/>
    <col min="5701" max="5701" width="19.08203125" customWidth="1"/>
    <col min="5702" max="5702" width="17.08203125" customWidth="1"/>
    <col min="5703" max="5704" width="7.75" hidden="1" customWidth="1"/>
    <col min="5705" max="5707" width="17.5" customWidth="1"/>
    <col min="5708" max="5708" width="10.58203125" customWidth="1"/>
    <col min="5709" max="5709" width="15.75" customWidth="1"/>
    <col min="5710" max="5710" width="30.08203125" customWidth="1"/>
    <col min="5711" max="5711" width="27.58203125" customWidth="1"/>
    <col min="5712" max="5712" width="21.08203125" customWidth="1"/>
    <col min="5713" max="5713" width="22.25" customWidth="1"/>
    <col min="5714" max="5714" width="18.75" customWidth="1"/>
    <col min="5715" max="5716" width="19" customWidth="1"/>
    <col min="5717" max="5717" width="19.08203125" customWidth="1"/>
    <col min="5718" max="5718" width="17.08203125" customWidth="1"/>
    <col min="5719" max="5720" width="7.75" hidden="1" customWidth="1"/>
    <col min="5721" max="5723" width="17.5" customWidth="1"/>
    <col min="5724" max="5724" width="10.58203125" customWidth="1"/>
    <col min="5725" max="5725" width="15.75" customWidth="1"/>
    <col min="5726" max="5726" width="30.08203125" customWidth="1"/>
    <col min="5727" max="5727" width="27.58203125" customWidth="1"/>
    <col min="5728" max="5728" width="21.08203125" customWidth="1"/>
    <col min="5729" max="5729" width="22.25" customWidth="1"/>
    <col min="5730" max="5730" width="18.75" customWidth="1"/>
    <col min="5731" max="5732" width="19" customWidth="1"/>
    <col min="5733" max="5733" width="19.08203125" customWidth="1"/>
    <col min="5734" max="5734" width="17.08203125" customWidth="1"/>
    <col min="5735" max="5736" width="7.75" hidden="1" customWidth="1"/>
    <col min="5737" max="5739" width="17.5" customWidth="1"/>
    <col min="5740" max="5740" width="10.58203125" customWidth="1"/>
    <col min="5741" max="5741" width="15.75" customWidth="1"/>
    <col min="5742" max="5742" width="30.08203125" customWidth="1"/>
    <col min="5743" max="5743" width="27.58203125" customWidth="1"/>
    <col min="5744" max="5744" width="21.08203125" customWidth="1"/>
    <col min="5745" max="5745" width="22.25" customWidth="1"/>
    <col min="5746" max="5746" width="18.75" customWidth="1"/>
    <col min="5747" max="5748" width="19" customWidth="1"/>
    <col min="5749" max="5749" width="19.08203125" customWidth="1"/>
    <col min="5750" max="5750" width="17.08203125" customWidth="1"/>
    <col min="5751" max="5752" width="7.75" hidden="1" customWidth="1"/>
    <col min="5753" max="5755" width="17.5" customWidth="1"/>
    <col min="5756" max="5756" width="10.58203125" customWidth="1"/>
    <col min="5757" max="5757" width="15.75" customWidth="1"/>
    <col min="5758" max="5758" width="30.08203125" customWidth="1"/>
    <col min="5759" max="5759" width="27.58203125" customWidth="1"/>
    <col min="5760" max="5760" width="21.08203125" customWidth="1"/>
    <col min="5761" max="5761" width="22.25" customWidth="1"/>
    <col min="5762" max="5762" width="18.75" customWidth="1"/>
    <col min="5763" max="5764" width="19" customWidth="1"/>
    <col min="5765" max="5765" width="19.08203125" customWidth="1"/>
    <col min="5766" max="5766" width="17.08203125" customWidth="1"/>
    <col min="5767" max="5768" width="7.75" hidden="1" customWidth="1"/>
    <col min="5769" max="5771" width="17.5" customWidth="1"/>
    <col min="5772" max="5772" width="10.58203125" customWidth="1"/>
    <col min="5773" max="5773" width="15.75" customWidth="1"/>
    <col min="5774" max="5774" width="30.08203125" customWidth="1"/>
    <col min="5775" max="5775" width="27.58203125" customWidth="1"/>
    <col min="5776" max="5776" width="21.08203125" customWidth="1"/>
    <col min="5777" max="5777" width="22.25" customWidth="1"/>
    <col min="5778" max="5778" width="18.75" customWidth="1"/>
    <col min="5779" max="5780" width="19" customWidth="1"/>
    <col min="5781" max="5781" width="19.08203125" customWidth="1"/>
    <col min="5782" max="5782" width="17.08203125" customWidth="1"/>
    <col min="5783" max="5784" width="7.75" hidden="1" customWidth="1"/>
    <col min="5785" max="5787" width="17.5" customWidth="1"/>
    <col min="5788" max="5788" width="10.58203125" customWidth="1"/>
    <col min="5789" max="5789" width="15.75" customWidth="1"/>
    <col min="5790" max="5790" width="30.08203125" customWidth="1"/>
    <col min="5791" max="5791" width="27.58203125" customWidth="1"/>
    <col min="5792" max="5792" width="21.08203125" customWidth="1"/>
    <col min="5793" max="5793" width="22.25" customWidth="1"/>
    <col min="5794" max="5794" width="18.75" customWidth="1"/>
    <col min="5795" max="5796" width="19" customWidth="1"/>
    <col min="5797" max="5797" width="19.08203125" customWidth="1"/>
    <col min="5798" max="5798" width="17.08203125" customWidth="1"/>
    <col min="5799" max="5800" width="7.75" hidden="1" customWidth="1"/>
    <col min="5801" max="5803" width="17.5" customWidth="1"/>
    <col min="5804" max="5804" width="10.58203125" customWidth="1"/>
    <col min="5805" max="5805" width="15.75" customWidth="1"/>
    <col min="5806" max="5806" width="30.08203125" customWidth="1"/>
    <col min="5807" max="5807" width="27.58203125" customWidth="1"/>
    <col min="5808" max="5808" width="21.08203125" customWidth="1"/>
    <col min="5809" max="5809" width="22.25" customWidth="1"/>
    <col min="5810" max="5810" width="18.75" customWidth="1"/>
    <col min="5811" max="5812" width="19" customWidth="1"/>
    <col min="5813" max="5813" width="19.08203125" customWidth="1"/>
    <col min="5814" max="5814" width="17.08203125" customWidth="1"/>
    <col min="5815" max="5816" width="7.75" hidden="1" customWidth="1"/>
    <col min="5817" max="5819" width="17.5" customWidth="1"/>
    <col min="5820" max="5820" width="10.58203125" customWidth="1"/>
    <col min="5821" max="5821" width="15.75" customWidth="1"/>
    <col min="5822" max="5822" width="30.08203125" customWidth="1"/>
    <col min="5823" max="5823" width="27.58203125" customWidth="1"/>
    <col min="5824" max="5824" width="21.08203125" customWidth="1"/>
    <col min="5825" max="5825" width="22.25" customWidth="1"/>
    <col min="5826" max="5826" width="18.75" customWidth="1"/>
    <col min="5827" max="5828" width="19" customWidth="1"/>
    <col min="5829" max="5829" width="19.08203125" customWidth="1"/>
    <col min="5830" max="5830" width="17.08203125" customWidth="1"/>
    <col min="5831" max="5832" width="7.75" hidden="1" customWidth="1"/>
    <col min="5833" max="5835" width="17.5" customWidth="1"/>
    <col min="5836" max="5836" width="10.58203125" customWidth="1"/>
    <col min="5837" max="5837" width="15.75" customWidth="1"/>
    <col min="5838" max="5838" width="30.08203125" customWidth="1"/>
    <col min="5839" max="5839" width="27.58203125" customWidth="1"/>
    <col min="5840" max="5840" width="21.08203125" customWidth="1"/>
    <col min="5841" max="5841" width="22.25" customWidth="1"/>
    <col min="5842" max="5842" width="18.75" customWidth="1"/>
    <col min="5843" max="5844" width="19" customWidth="1"/>
    <col min="5845" max="5845" width="19.08203125" customWidth="1"/>
    <col min="5846" max="5846" width="17.08203125" customWidth="1"/>
    <col min="5847" max="5848" width="7.75" hidden="1" customWidth="1"/>
    <col min="5849" max="5851" width="17.5" customWidth="1"/>
    <col min="5852" max="5852" width="10.58203125" customWidth="1"/>
    <col min="5853" max="5853" width="15.75" customWidth="1"/>
    <col min="5854" max="5854" width="30.08203125" customWidth="1"/>
    <col min="5855" max="5855" width="27.58203125" customWidth="1"/>
    <col min="5856" max="5856" width="21.08203125" customWidth="1"/>
    <col min="5857" max="5857" width="22.25" customWidth="1"/>
    <col min="5858" max="5858" width="18.75" customWidth="1"/>
    <col min="5859" max="5860" width="19" customWidth="1"/>
    <col min="5861" max="5861" width="19.08203125" customWidth="1"/>
    <col min="5862" max="5862" width="17.08203125" customWidth="1"/>
    <col min="5863" max="5864" width="7.75" hidden="1" customWidth="1"/>
    <col min="5865" max="5867" width="17.5" customWidth="1"/>
    <col min="5868" max="5868" width="10.58203125" customWidth="1"/>
    <col min="5869" max="5869" width="15.75" customWidth="1"/>
    <col min="5870" max="5870" width="30.08203125" customWidth="1"/>
    <col min="5871" max="5871" width="27.58203125" customWidth="1"/>
    <col min="5872" max="5872" width="21.08203125" customWidth="1"/>
    <col min="5873" max="5873" width="22.25" customWidth="1"/>
    <col min="5874" max="5874" width="18.75" customWidth="1"/>
    <col min="5875" max="5876" width="19" customWidth="1"/>
    <col min="5877" max="5877" width="19.08203125" customWidth="1"/>
    <col min="5878" max="5878" width="17.08203125" customWidth="1"/>
    <col min="5879" max="5880" width="7.75" hidden="1" customWidth="1"/>
    <col min="5881" max="5883" width="17.5" customWidth="1"/>
    <col min="5884" max="5884" width="10.58203125" customWidth="1"/>
    <col min="5885" max="5885" width="15.75" customWidth="1"/>
    <col min="5886" max="5886" width="30.08203125" customWidth="1"/>
    <col min="5887" max="5887" width="27.58203125" customWidth="1"/>
    <col min="5888" max="5888" width="21.08203125" customWidth="1"/>
    <col min="5889" max="5889" width="22.25" customWidth="1"/>
    <col min="5890" max="5890" width="18.75" customWidth="1"/>
    <col min="5891" max="5892" width="19" customWidth="1"/>
    <col min="5893" max="5893" width="19.08203125" customWidth="1"/>
    <col min="5894" max="5894" width="17.08203125" customWidth="1"/>
    <col min="5895" max="5896" width="7.75" hidden="1" customWidth="1"/>
    <col min="5897" max="5899" width="17.5" customWidth="1"/>
    <col min="5900" max="5900" width="10.58203125" customWidth="1"/>
    <col min="5901" max="5901" width="15.75" customWidth="1"/>
    <col min="5902" max="5902" width="30.08203125" customWidth="1"/>
    <col min="5903" max="5903" width="27.58203125" customWidth="1"/>
    <col min="5904" max="5904" width="21.08203125" customWidth="1"/>
    <col min="5905" max="5905" width="22.25" customWidth="1"/>
    <col min="5906" max="5906" width="18.75" customWidth="1"/>
    <col min="5907" max="5908" width="19" customWidth="1"/>
    <col min="5909" max="5909" width="19.08203125" customWidth="1"/>
    <col min="5910" max="5910" width="17.08203125" customWidth="1"/>
    <col min="5911" max="5912" width="7.75" hidden="1" customWidth="1"/>
    <col min="5913" max="5915" width="17.5" customWidth="1"/>
    <col min="5916" max="5916" width="10.58203125" customWidth="1"/>
    <col min="5917" max="5917" width="15.75" customWidth="1"/>
    <col min="5918" max="5918" width="30.08203125" customWidth="1"/>
    <col min="5919" max="5919" width="27.58203125" customWidth="1"/>
    <col min="5920" max="5920" width="21.08203125" customWidth="1"/>
    <col min="5921" max="5921" width="22.25" customWidth="1"/>
    <col min="5922" max="5922" width="18.75" customWidth="1"/>
    <col min="5923" max="5924" width="19" customWidth="1"/>
    <col min="5925" max="5925" width="19.08203125" customWidth="1"/>
    <col min="5926" max="5926" width="17.08203125" customWidth="1"/>
    <col min="5927" max="5928" width="7.75" hidden="1" customWidth="1"/>
    <col min="5929" max="5931" width="17.5" customWidth="1"/>
    <col min="5932" max="5932" width="10.58203125" customWidth="1"/>
    <col min="5933" max="5933" width="15.75" customWidth="1"/>
    <col min="5934" max="5934" width="30.08203125" customWidth="1"/>
    <col min="5935" max="5935" width="27.58203125" customWidth="1"/>
    <col min="5936" max="5936" width="21.08203125" customWidth="1"/>
    <col min="5937" max="5937" width="22.25" customWidth="1"/>
    <col min="5938" max="5938" width="18.75" customWidth="1"/>
    <col min="5939" max="5940" width="19" customWidth="1"/>
    <col min="5941" max="5941" width="19.08203125" customWidth="1"/>
    <col min="5942" max="5942" width="17.08203125" customWidth="1"/>
    <col min="5943" max="5944" width="7.75" hidden="1" customWidth="1"/>
    <col min="5945" max="5947" width="17.5" customWidth="1"/>
    <col min="5948" max="5948" width="10.58203125" customWidth="1"/>
    <col min="5949" max="5949" width="15.75" customWidth="1"/>
    <col min="5950" max="5950" width="30.08203125" customWidth="1"/>
    <col min="5951" max="5951" width="27.58203125" customWidth="1"/>
    <col min="5952" max="5952" width="21.08203125" customWidth="1"/>
    <col min="5953" max="5953" width="22.25" customWidth="1"/>
    <col min="5954" max="5954" width="18.75" customWidth="1"/>
    <col min="5955" max="5956" width="19" customWidth="1"/>
    <col min="5957" max="5957" width="19.08203125" customWidth="1"/>
    <col min="5958" max="5958" width="17.08203125" customWidth="1"/>
    <col min="5959" max="5960" width="7.75" hidden="1" customWidth="1"/>
    <col min="5961" max="5963" width="17.5" customWidth="1"/>
    <col min="5964" max="5964" width="10.58203125" customWidth="1"/>
    <col min="5965" max="5965" width="15.75" customWidth="1"/>
    <col min="5966" max="5966" width="30.08203125" customWidth="1"/>
    <col min="5967" max="5967" width="27.58203125" customWidth="1"/>
    <col min="5968" max="5968" width="21.08203125" customWidth="1"/>
    <col min="5969" max="5969" width="22.25" customWidth="1"/>
    <col min="5970" max="5970" width="18.75" customWidth="1"/>
    <col min="5971" max="5972" width="19" customWidth="1"/>
    <col min="5973" max="5973" width="19.08203125" customWidth="1"/>
    <col min="5974" max="5974" width="17.08203125" customWidth="1"/>
    <col min="5975" max="5976" width="7.75" hidden="1" customWidth="1"/>
    <col min="5977" max="5979" width="17.5" customWidth="1"/>
    <col min="5980" max="5980" width="10.58203125" customWidth="1"/>
    <col min="5981" max="5981" width="15.75" customWidth="1"/>
    <col min="5982" max="5982" width="30.08203125" customWidth="1"/>
    <col min="5983" max="5983" width="27.58203125" customWidth="1"/>
    <col min="5984" max="5984" width="21.08203125" customWidth="1"/>
    <col min="5985" max="5985" width="22.25" customWidth="1"/>
    <col min="5986" max="5986" width="18.75" customWidth="1"/>
    <col min="5987" max="5988" width="19" customWidth="1"/>
    <col min="5989" max="5989" width="19.08203125" customWidth="1"/>
    <col min="5990" max="5990" width="17.08203125" customWidth="1"/>
    <col min="5991" max="5992" width="7.75" hidden="1" customWidth="1"/>
    <col min="5993" max="5995" width="17.5" customWidth="1"/>
    <col min="5996" max="5996" width="10.58203125" customWidth="1"/>
    <col min="5997" max="5997" width="15.75" customWidth="1"/>
    <col min="5998" max="5998" width="30.08203125" customWidth="1"/>
    <col min="5999" max="5999" width="27.58203125" customWidth="1"/>
    <col min="6000" max="6000" width="21.08203125" customWidth="1"/>
    <col min="6001" max="6001" width="22.25" customWidth="1"/>
    <col min="6002" max="6002" width="18.75" customWidth="1"/>
    <col min="6003" max="6004" width="19" customWidth="1"/>
    <col min="6005" max="6005" width="19.08203125" customWidth="1"/>
    <col min="6006" max="6006" width="17.08203125" customWidth="1"/>
    <col min="6007" max="6008" width="7.75" hidden="1" customWidth="1"/>
    <col min="6009" max="6011" width="17.5" customWidth="1"/>
    <col min="6012" max="6012" width="10.58203125" customWidth="1"/>
    <col min="6013" max="6013" width="15.75" customWidth="1"/>
    <col min="6014" max="6014" width="30.08203125" customWidth="1"/>
    <col min="6015" max="6015" width="27.58203125" customWidth="1"/>
    <col min="6016" max="6016" width="21.08203125" customWidth="1"/>
    <col min="6017" max="6017" width="22.25" customWidth="1"/>
    <col min="6018" max="6018" width="18.75" customWidth="1"/>
    <col min="6019" max="6020" width="19" customWidth="1"/>
    <col min="6021" max="6021" width="19.08203125" customWidth="1"/>
    <col min="6022" max="6022" width="17.08203125" customWidth="1"/>
    <col min="6023" max="6024" width="7.75" hidden="1" customWidth="1"/>
    <col min="6025" max="6027" width="17.5" customWidth="1"/>
    <col min="6028" max="6028" width="10.58203125" customWidth="1"/>
    <col min="6029" max="6029" width="15.75" customWidth="1"/>
    <col min="6030" max="6030" width="30.08203125" customWidth="1"/>
    <col min="6031" max="6031" width="27.58203125" customWidth="1"/>
    <col min="6032" max="6032" width="21.08203125" customWidth="1"/>
    <col min="6033" max="6033" width="22.25" customWidth="1"/>
    <col min="6034" max="6034" width="18.75" customWidth="1"/>
    <col min="6035" max="6036" width="19" customWidth="1"/>
    <col min="6037" max="6037" width="19.08203125" customWidth="1"/>
    <col min="6038" max="6038" width="17.08203125" customWidth="1"/>
    <col min="6039" max="6040" width="7.75" hidden="1" customWidth="1"/>
    <col min="6041" max="6043" width="17.5" customWidth="1"/>
    <col min="6044" max="6044" width="10.58203125" customWidth="1"/>
    <col min="6045" max="6045" width="15.75" customWidth="1"/>
    <col min="6046" max="6046" width="30.08203125" customWidth="1"/>
    <col min="6047" max="6047" width="27.58203125" customWidth="1"/>
    <col min="6048" max="6048" width="21.08203125" customWidth="1"/>
    <col min="6049" max="6049" width="22.25" customWidth="1"/>
    <col min="6050" max="6050" width="18.75" customWidth="1"/>
    <col min="6051" max="6052" width="19" customWidth="1"/>
    <col min="6053" max="6053" width="19.08203125" customWidth="1"/>
    <col min="6054" max="6054" width="17.08203125" customWidth="1"/>
    <col min="6055" max="6056" width="7.75" hidden="1" customWidth="1"/>
    <col min="6057" max="6059" width="17.5" customWidth="1"/>
    <col min="6060" max="6060" width="10.58203125" customWidth="1"/>
    <col min="6061" max="6061" width="15.75" customWidth="1"/>
    <col min="6062" max="6062" width="30.08203125" customWidth="1"/>
    <col min="6063" max="6063" width="27.58203125" customWidth="1"/>
    <col min="6064" max="6064" width="21.08203125" customWidth="1"/>
    <col min="6065" max="6065" width="22.25" customWidth="1"/>
    <col min="6066" max="6066" width="18.75" customWidth="1"/>
    <col min="6067" max="6068" width="19" customWidth="1"/>
    <col min="6069" max="6069" width="19.08203125" customWidth="1"/>
    <col min="6070" max="6070" width="17.08203125" customWidth="1"/>
    <col min="6071" max="6072" width="7.75" hidden="1" customWidth="1"/>
    <col min="6073" max="6075" width="17.5" customWidth="1"/>
    <col min="6076" max="6076" width="10.58203125" customWidth="1"/>
    <col min="6077" max="6077" width="15.75" customWidth="1"/>
    <col min="6078" max="6078" width="30.08203125" customWidth="1"/>
    <col min="6079" max="6079" width="27.58203125" customWidth="1"/>
    <col min="6080" max="6080" width="21.08203125" customWidth="1"/>
    <col min="6081" max="6081" width="22.25" customWidth="1"/>
    <col min="6082" max="6082" width="18.75" customWidth="1"/>
    <col min="6083" max="6084" width="19" customWidth="1"/>
    <col min="6085" max="6085" width="19.08203125" customWidth="1"/>
    <col min="6086" max="6086" width="17.08203125" customWidth="1"/>
    <col min="6087" max="6088" width="7.75" hidden="1" customWidth="1"/>
    <col min="6089" max="6091" width="17.5" customWidth="1"/>
    <col min="6092" max="6092" width="10.58203125" customWidth="1"/>
    <col min="6093" max="6093" width="15.75" customWidth="1"/>
    <col min="6094" max="6094" width="30.08203125" customWidth="1"/>
    <col min="6095" max="6095" width="27.58203125" customWidth="1"/>
    <col min="6096" max="6096" width="21.08203125" customWidth="1"/>
    <col min="6097" max="6097" width="22.25" customWidth="1"/>
    <col min="6098" max="6098" width="18.75" customWidth="1"/>
    <col min="6099" max="6100" width="19" customWidth="1"/>
    <col min="6101" max="6101" width="19.08203125" customWidth="1"/>
    <col min="6102" max="6102" width="17.08203125" customWidth="1"/>
    <col min="6103" max="6104" width="7.75" hidden="1" customWidth="1"/>
    <col min="6105" max="6107" width="17.5" customWidth="1"/>
    <col min="6108" max="6108" width="10.58203125" customWidth="1"/>
    <col min="6109" max="6109" width="15.75" customWidth="1"/>
    <col min="6110" max="6110" width="30.08203125" customWidth="1"/>
    <col min="6111" max="6111" width="27.58203125" customWidth="1"/>
    <col min="6112" max="6112" width="21.08203125" customWidth="1"/>
    <col min="6113" max="6113" width="22.25" customWidth="1"/>
    <col min="6114" max="6114" width="18.75" customWidth="1"/>
    <col min="6115" max="6116" width="19" customWidth="1"/>
    <col min="6117" max="6117" width="19.08203125" customWidth="1"/>
    <col min="6118" max="6118" width="17.08203125" customWidth="1"/>
    <col min="6119" max="6120" width="7.75" hidden="1" customWidth="1"/>
    <col min="6121" max="6123" width="17.5" customWidth="1"/>
    <col min="6124" max="6124" width="10.58203125" customWidth="1"/>
    <col min="6125" max="6125" width="15.75" customWidth="1"/>
    <col min="6126" max="6126" width="30.08203125" customWidth="1"/>
    <col min="6127" max="6127" width="27.58203125" customWidth="1"/>
    <col min="6128" max="6128" width="21.08203125" customWidth="1"/>
    <col min="6129" max="6129" width="22.25" customWidth="1"/>
    <col min="6130" max="6130" width="18.75" customWidth="1"/>
    <col min="6131" max="6132" width="19" customWidth="1"/>
    <col min="6133" max="6133" width="19.08203125" customWidth="1"/>
    <col min="6134" max="6134" width="17.08203125" customWidth="1"/>
    <col min="6135" max="6136" width="7.75" hidden="1" customWidth="1"/>
    <col min="6137" max="6139" width="17.5" customWidth="1"/>
    <col min="6140" max="6140" width="10.58203125" customWidth="1"/>
    <col min="6141" max="6141" width="15.75" customWidth="1"/>
    <col min="6142" max="6142" width="30.08203125" customWidth="1"/>
    <col min="6143" max="6143" width="27.58203125" customWidth="1"/>
    <col min="6144" max="6144" width="21.08203125" customWidth="1"/>
    <col min="6145" max="6145" width="22.25" customWidth="1"/>
    <col min="6146" max="6146" width="18.75" customWidth="1"/>
    <col min="6147" max="6148" width="19" customWidth="1"/>
    <col min="6149" max="6149" width="19.08203125" customWidth="1"/>
    <col min="6150" max="6150" width="17.08203125" customWidth="1"/>
    <col min="6151" max="6152" width="7.75" hidden="1" customWidth="1"/>
    <col min="6153" max="6155" width="17.5" customWidth="1"/>
    <col min="6156" max="6156" width="10.58203125" customWidth="1"/>
    <col min="6157" max="6157" width="15.75" customWidth="1"/>
    <col min="6158" max="6158" width="30.08203125" customWidth="1"/>
    <col min="6159" max="6159" width="27.58203125" customWidth="1"/>
    <col min="6160" max="6160" width="21.08203125" customWidth="1"/>
    <col min="6161" max="6161" width="22.25" customWidth="1"/>
    <col min="6162" max="6162" width="18.75" customWidth="1"/>
    <col min="6163" max="6164" width="19" customWidth="1"/>
    <col min="6165" max="6165" width="19.08203125" customWidth="1"/>
    <col min="6166" max="6166" width="17.08203125" customWidth="1"/>
    <col min="6167" max="6168" width="7.75" hidden="1" customWidth="1"/>
    <col min="6169" max="6171" width="17.5" customWidth="1"/>
    <col min="6172" max="6172" width="10.58203125" customWidth="1"/>
    <col min="6173" max="6173" width="15.75" customWidth="1"/>
    <col min="6174" max="6174" width="30.08203125" customWidth="1"/>
    <col min="6175" max="6175" width="27.58203125" customWidth="1"/>
    <col min="6176" max="6176" width="21.08203125" customWidth="1"/>
    <col min="6177" max="6177" width="22.25" customWidth="1"/>
    <col min="6178" max="6178" width="18.75" customWidth="1"/>
    <col min="6179" max="6180" width="19" customWidth="1"/>
    <col min="6181" max="6181" width="19.08203125" customWidth="1"/>
    <col min="6182" max="6182" width="17.08203125" customWidth="1"/>
    <col min="6183" max="6184" width="7.75" hidden="1" customWidth="1"/>
    <col min="6185" max="6187" width="17.5" customWidth="1"/>
    <col min="6188" max="6188" width="10.58203125" customWidth="1"/>
    <col min="6189" max="6189" width="15.75" customWidth="1"/>
    <col min="6190" max="6190" width="30.08203125" customWidth="1"/>
    <col min="6191" max="6191" width="27.58203125" customWidth="1"/>
    <col min="6192" max="6192" width="21.08203125" customWidth="1"/>
    <col min="6193" max="6193" width="22.25" customWidth="1"/>
    <col min="6194" max="6194" width="18.75" customWidth="1"/>
    <col min="6195" max="6196" width="19" customWidth="1"/>
    <col min="6197" max="6197" width="19.08203125" customWidth="1"/>
    <col min="6198" max="6198" width="17.08203125" customWidth="1"/>
    <col min="6199" max="6200" width="7.75" hidden="1" customWidth="1"/>
    <col min="6201" max="6203" width="17.5" customWidth="1"/>
    <col min="6204" max="6204" width="10.58203125" customWidth="1"/>
    <col min="6205" max="6205" width="15.75" customWidth="1"/>
    <col min="6206" max="6206" width="30.08203125" customWidth="1"/>
    <col min="6207" max="6207" width="27.58203125" customWidth="1"/>
    <col min="6208" max="6208" width="21.08203125" customWidth="1"/>
    <col min="6209" max="6209" width="22.25" customWidth="1"/>
    <col min="6210" max="6210" width="18.75" customWidth="1"/>
    <col min="6211" max="6212" width="19" customWidth="1"/>
    <col min="6213" max="6213" width="19.08203125" customWidth="1"/>
    <col min="6214" max="6214" width="17.08203125" customWidth="1"/>
    <col min="6215" max="6216" width="7.75" hidden="1" customWidth="1"/>
    <col min="6217" max="6219" width="17.5" customWidth="1"/>
    <col min="6220" max="6220" width="10.58203125" customWidth="1"/>
    <col min="6221" max="6221" width="15.75" customWidth="1"/>
    <col min="6222" max="6222" width="30.08203125" customWidth="1"/>
    <col min="6223" max="6223" width="27.58203125" customWidth="1"/>
    <col min="6224" max="6224" width="21.08203125" customWidth="1"/>
    <col min="6225" max="6225" width="22.25" customWidth="1"/>
    <col min="6226" max="6226" width="18.75" customWidth="1"/>
    <col min="6227" max="6228" width="19" customWidth="1"/>
    <col min="6229" max="6229" width="19.08203125" customWidth="1"/>
    <col min="6230" max="6230" width="17.08203125" customWidth="1"/>
    <col min="6231" max="6232" width="7.75" hidden="1" customWidth="1"/>
    <col min="6233" max="6235" width="17.5" customWidth="1"/>
    <col min="6236" max="6236" width="10.58203125" customWidth="1"/>
    <col min="6237" max="6237" width="15.75" customWidth="1"/>
    <col min="6238" max="6238" width="30.08203125" customWidth="1"/>
    <col min="6239" max="6239" width="27.58203125" customWidth="1"/>
    <col min="6240" max="6240" width="21.08203125" customWidth="1"/>
    <col min="6241" max="6241" width="22.25" customWidth="1"/>
    <col min="6242" max="6242" width="18.75" customWidth="1"/>
    <col min="6243" max="6244" width="19" customWidth="1"/>
    <col min="6245" max="6245" width="19.08203125" customWidth="1"/>
    <col min="6246" max="6246" width="17.08203125" customWidth="1"/>
    <col min="6247" max="6248" width="7.75" hidden="1" customWidth="1"/>
    <col min="6249" max="6251" width="17.5" customWidth="1"/>
    <col min="6252" max="6252" width="10.58203125" customWidth="1"/>
    <col min="6253" max="6253" width="15.75" customWidth="1"/>
    <col min="6254" max="6254" width="30.08203125" customWidth="1"/>
    <col min="6255" max="6255" width="27.58203125" customWidth="1"/>
    <col min="6256" max="6256" width="21.08203125" customWidth="1"/>
    <col min="6257" max="6257" width="22.25" customWidth="1"/>
    <col min="6258" max="6258" width="18.75" customWidth="1"/>
    <col min="6259" max="6260" width="19" customWidth="1"/>
    <col min="6261" max="6261" width="19.08203125" customWidth="1"/>
    <col min="6262" max="6262" width="17.08203125" customWidth="1"/>
    <col min="6263" max="6264" width="7.75" hidden="1" customWidth="1"/>
    <col min="6265" max="6267" width="17.5" customWidth="1"/>
    <col min="6268" max="6268" width="10.58203125" customWidth="1"/>
    <col min="6269" max="6269" width="15.75" customWidth="1"/>
    <col min="6270" max="6270" width="30.08203125" customWidth="1"/>
    <col min="6271" max="6271" width="27.58203125" customWidth="1"/>
    <col min="6272" max="6272" width="21.08203125" customWidth="1"/>
    <col min="6273" max="6273" width="22.25" customWidth="1"/>
    <col min="6274" max="6274" width="18.75" customWidth="1"/>
    <col min="6275" max="6276" width="19" customWidth="1"/>
    <col min="6277" max="6277" width="19.08203125" customWidth="1"/>
    <col min="6278" max="6278" width="17.08203125" customWidth="1"/>
    <col min="6279" max="6280" width="7.75" hidden="1" customWidth="1"/>
    <col min="6281" max="6283" width="17.5" customWidth="1"/>
    <col min="6284" max="6284" width="10.58203125" customWidth="1"/>
    <col min="6285" max="6285" width="15.75" customWidth="1"/>
    <col min="6286" max="6286" width="30.08203125" customWidth="1"/>
    <col min="6287" max="6287" width="27.58203125" customWidth="1"/>
    <col min="6288" max="6288" width="21.08203125" customWidth="1"/>
    <col min="6289" max="6289" width="22.25" customWidth="1"/>
    <col min="6290" max="6290" width="18.75" customWidth="1"/>
    <col min="6291" max="6292" width="19" customWidth="1"/>
    <col min="6293" max="6293" width="19.08203125" customWidth="1"/>
    <col min="6294" max="6294" width="17.08203125" customWidth="1"/>
    <col min="6295" max="6296" width="7.75" hidden="1" customWidth="1"/>
    <col min="6297" max="6299" width="17.5" customWidth="1"/>
    <col min="6300" max="6300" width="10.58203125" customWidth="1"/>
    <col min="6301" max="6301" width="15.75" customWidth="1"/>
    <col min="6302" max="6302" width="30.08203125" customWidth="1"/>
    <col min="6303" max="6303" width="27.58203125" customWidth="1"/>
    <col min="6304" max="6304" width="21.08203125" customWidth="1"/>
    <col min="6305" max="6305" width="22.25" customWidth="1"/>
    <col min="6306" max="6306" width="18.75" customWidth="1"/>
    <col min="6307" max="6308" width="19" customWidth="1"/>
    <col min="6309" max="6309" width="19.08203125" customWidth="1"/>
    <col min="6310" max="6310" width="17.08203125" customWidth="1"/>
    <col min="6311" max="6312" width="7.75" hidden="1" customWidth="1"/>
    <col min="6313" max="6315" width="17.5" customWidth="1"/>
    <col min="6316" max="6316" width="10.58203125" customWidth="1"/>
    <col min="6317" max="6317" width="15.75" customWidth="1"/>
    <col min="6318" max="6318" width="30.08203125" customWidth="1"/>
    <col min="6319" max="6319" width="27.58203125" customWidth="1"/>
    <col min="6320" max="6320" width="21.08203125" customWidth="1"/>
    <col min="6321" max="6321" width="22.25" customWidth="1"/>
    <col min="6322" max="6322" width="18.75" customWidth="1"/>
    <col min="6323" max="6324" width="19" customWidth="1"/>
    <col min="6325" max="6325" width="19.08203125" customWidth="1"/>
    <col min="6326" max="6326" width="17.08203125" customWidth="1"/>
    <col min="6327" max="6328" width="7.75" hidden="1" customWidth="1"/>
    <col min="6329" max="6331" width="17.5" customWidth="1"/>
    <col min="6332" max="6332" width="10.58203125" customWidth="1"/>
    <col min="6333" max="6333" width="15.75" customWidth="1"/>
    <col min="6334" max="6334" width="30.08203125" customWidth="1"/>
    <col min="6335" max="6335" width="27.58203125" customWidth="1"/>
    <col min="6336" max="6336" width="21.08203125" customWidth="1"/>
    <col min="6337" max="6337" width="22.25" customWidth="1"/>
    <col min="6338" max="6338" width="18.75" customWidth="1"/>
    <col min="6339" max="6340" width="19" customWidth="1"/>
    <col min="6341" max="6341" width="19.08203125" customWidth="1"/>
    <col min="6342" max="6342" width="17.08203125" customWidth="1"/>
    <col min="6343" max="6344" width="7.75" hidden="1" customWidth="1"/>
    <col min="6345" max="6347" width="17.5" customWidth="1"/>
    <col min="6348" max="6348" width="10.58203125" customWidth="1"/>
    <col min="6349" max="6349" width="15.75" customWidth="1"/>
    <col min="6350" max="6350" width="30.08203125" customWidth="1"/>
    <col min="6351" max="6351" width="27.58203125" customWidth="1"/>
    <col min="6352" max="6352" width="21.08203125" customWidth="1"/>
    <col min="6353" max="6353" width="22.25" customWidth="1"/>
    <col min="6354" max="6354" width="18.75" customWidth="1"/>
    <col min="6355" max="6356" width="19" customWidth="1"/>
    <col min="6357" max="6357" width="19.08203125" customWidth="1"/>
    <col min="6358" max="6358" width="17.08203125" customWidth="1"/>
    <col min="6359" max="6360" width="7.75" hidden="1" customWidth="1"/>
    <col min="6361" max="6363" width="17.5" customWidth="1"/>
    <col min="6364" max="6364" width="10.58203125" customWidth="1"/>
    <col min="6365" max="6365" width="15.75" customWidth="1"/>
    <col min="6366" max="6366" width="30.08203125" customWidth="1"/>
    <col min="6367" max="6367" width="27.58203125" customWidth="1"/>
    <col min="6368" max="6368" width="21.08203125" customWidth="1"/>
    <col min="6369" max="6369" width="22.25" customWidth="1"/>
    <col min="6370" max="6370" width="18.75" customWidth="1"/>
    <col min="6371" max="6372" width="19" customWidth="1"/>
    <col min="6373" max="6373" width="19.08203125" customWidth="1"/>
    <col min="6374" max="6374" width="17.08203125" customWidth="1"/>
    <col min="6375" max="6376" width="7.75" hidden="1" customWidth="1"/>
    <col min="6377" max="6379" width="17.5" customWidth="1"/>
    <col min="6380" max="6380" width="10.58203125" customWidth="1"/>
    <col min="6381" max="6381" width="15.75" customWidth="1"/>
    <col min="6382" max="6382" width="30.08203125" customWidth="1"/>
    <col min="6383" max="6383" width="27.58203125" customWidth="1"/>
    <col min="6384" max="6384" width="21.08203125" customWidth="1"/>
    <col min="6385" max="6385" width="22.25" customWidth="1"/>
    <col min="6386" max="6386" width="18.75" customWidth="1"/>
    <col min="6387" max="6388" width="19" customWidth="1"/>
    <col min="6389" max="6389" width="19.08203125" customWidth="1"/>
    <col min="6390" max="6390" width="17.08203125" customWidth="1"/>
    <col min="6391" max="6392" width="7.75" hidden="1" customWidth="1"/>
    <col min="6393" max="6395" width="17.5" customWidth="1"/>
    <col min="6396" max="6396" width="10.58203125" customWidth="1"/>
    <col min="6397" max="6397" width="15.75" customWidth="1"/>
    <col min="6398" max="6398" width="30.08203125" customWidth="1"/>
    <col min="6399" max="6399" width="27.58203125" customWidth="1"/>
    <col min="6400" max="6400" width="21.08203125" customWidth="1"/>
    <col min="6401" max="6401" width="22.25" customWidth="1"/>
    <col min="6402" max="6402" width="18.75" customWidth="1"/>
    <col min="6403" max="6404" width="19" customWidth="1"/>
    <col min="6405" max="6405" width="19.08203125" customWidth="1"/>
    <col min="6406" max="6406" width="17.08203125" customWidth="1"/>
    <col min="6407" max="6408" width="7.75" hidden="1" customWidth="1"/>
    <col min="6409" max="6411" width="17.5" customWidth="1"/>
    <col min="6412" max="6412" width="10.58203125" customWidth="1"/>
    <col min="6413" max="6413" width="15.75" customWidth="1"/>
    <col min="6414" max="6414" width="30.08203125" customWidth="1"/>
    <col min="6415" max="6415" width="27.58203125" customWidth="1"/>
    <col min="6416" max="6416" width="21.08203125" customWidth="1"/>
    <col min="6417" max="6417" width="22.25" customWidth="1"/>
    <col min="6418" max="6418" width="18.75" customWidth="1"/>
    <col min="6419" max="6420" width="19" customWidth="1"/>
    <col min="6421" max="6421" width="19.08203125" customWidth="1"/>
    <col min="6422" max="6422" width="17.08203125" customWidth="1"/>
    <col min="6423" max="6424" width="7.75" hidden="1" customWidth="1"/>
    <col min="6425" max="6427" width="17.5" customWidth="1"/>
    <col min="6428" max="6428" width="10.58203125" customWidth="1"/>
    <col min="6429" max="6429" width="15.75" customWidth="1"/>
    <col min="6430" max="6430" width="30.08203125" customWidth="1"/>
    <col min="6431" max="6431" width="27.58203125" customWidth="1"/>
    <col min="6432" max="6432" width="21.08203125" customWidth="1"/>
    <col min="6433" max="6433" width="22.25" customWidth="1"/>
    <col min="6434" max="6434" width="18.75" customWidth="1"/>
    <col min="6435" max="6436" width="19" customWidth="1"/>
    <col min="6437" max="6437" width="19.08203125" customWidth="1"/>
    <col min="6438" max="6438" width="17.08203125" customWidth="1"/>
    <col min="6439" max="6440" width="7.75" hidden="1" customWidth="1"/>
    <col min="6441" max="6443" width="17.5" customWidth="1"/>
    <col min="6444" max="6444" width="10.58203125" customWidth="1"/>
    <col min="6445" max="6445" width="15.75" customWidth="1"/>
    <col min="6446" max="6446" width="30.08203125" customWidth="1"/>
    <col min="6447" max="6447" width="27.58203125" customWidth="1"/>
    <col min="6448" max="6448" width="21.08203125" customWidth="1"/>
    <col min="6449" max="6449" width="22.25" customWidth="1"/>
    <col min="6450" max="6450" width="18.75" customWidth="1"/>
    <col min="6451" max="6452" width="19" customWidth="1"/>
    <col min="6453" max="6453" width="19.08203125" customWidth="1"/>
    <col min="6454" max="6454" width="17.08203125" customWidth="1"/>
    <col min="6455" max="6456" width="7.75" hidden="1" customWidth="1"/>
    <col min="6457" max="6459" width="17.5" customWidth="1"/>
    <col min="6460" max="6460" width="10.58203125" customWidth="1"/>
    <col min="6461" max="6461" width="15.75" customWidth="1"/>
    <col min="6462" max="6462" width="30.08203125" customWidth="1"/>
    <col min="6463" max="6463" width="27.58203125" customWidth="1"/>
    <col min="6464" max="6464" width="21.08203125" customWidth="1"/>
    <col min="6465" max="6465" width="22.25" customWidth="1"/>
    <col min="6466" max="6466" width="18.75" customWidth="1"/>
    <col min="6467" max="6468" width="19" customWidth="1"/>
    <col min="6469" max="6469" width="19.08203125" customWidth="1"/>
    <col min="6470" max="6470" width="17.08203125" customWidth="1"/>
    <col min="6471" max="6472" width="7.75" hidden="1" customWidth="1"/>
    <col min="6473" max="6475" width="17.5" customWidth="1"/>
    <col min="6476" max="6476" width="10.58203125" customWidth="1"/>
    <col min="6477" max="6477" width="15.75" customWidth="1"/>
    <col min="6478" max="6478" width="30.08203125" customWidth="1"/>
    <col min="6479" max="6479" width="27.58203125" customWidth="1"/>
    <col min="6480" max="6480" width="21.08203125" customWidth="1"/>
    <col min="6481" max="6481" width="22.25" customWidth="1"/>
    <col min="6482" max="6482" width="18.75" customWidth="1"/>
    <col min="6483" max="6484" width="19" customWidth="1"/>
    <col min="6485" max="6485" width="19.08203125" customWidth="1"/>
    <col min="6486" max="6486" width="17.08203125" customWidth="1"/>
    <col min="6487" max="6488" width="7.75" hidden="1" customWidth="1"/>
    <col min="6489" max="6491" width="17.5" customWidth="1"/>
    <col min="6492" max="6492" width="10.58203125" customWidth="1"/>
    <col min="6493" max="6493" width="15.75" customWidth="1"/>
    <col min="6494" max="6494" width="30.08203125" customWidth="1"/>
    <col min="6495" max="6495" width="27.58203125" customWidth="1"/>
    <col min="6496" max="6496" width="21.08203125" customWidth="1"/>
    <col min="6497" max="6497" width="22.25" customWidth="1"/>
    <col min="6498" max="6498" width="18.75" customWidth="1"/>
    <col min="6499" max="6500" width="19" customWidth="1"/>
    <col min="6501" max="6501" width="19.08203125" customWidth="1"/>
    <col min="6502" max="6502" width="17.08203125" customWidth="1"/>
    <col min="6503" max="6504" width="7.75" hidden="1" customWidth="1"/>
    <col min="6505" max="6507" width="17.5" customWidth="1"/>
    <col min="6508" max="6508" width="10.58203125" customWidth="1"/>
    <col min="6509" max="6509" width="15.75" customWidth="1"/>
    <col min="6510" max="6510" width="30.08203125" customWidth="1"/>
    <col min="6511" max="6511" width="27.58203125" customWidth="1"/>
    <col min="6512" max="6512" width="21.08203125" customWidth="1"/>
    <col min="6513" max="6513" width="22.25" customWidth="1"/>
    <col min="6514" max="6514" width="18.75" customWidth="1"/>
    <col min="6515" max="6516" width="19" customWidth="1"/>
    <col min="6517" max="6517" width="19.08203125" customWidth="1"/>
    <col min="6518" max="6518" width="17.08203125" customWidth="1"/>
    <col min="6519" max="6520" width="7.75" hidden="1" customWidth="1"/>
    <col min="6521" max="6523" width="17.5" customWidth="1"/>
    <col min="6524" max="6524" width="10.58203125" customWidth="1"/>
    <col min="6525" max="6525" width="15.75" customWidth="1"/>
    <col min="6526" max="6526" width="30.08203125" customWidth="1"/>
    <col min="6527" max="6527" width="27.58203125" customWidth="1"/>
    <col min="6528" max="6528" width="21.08203125" customWidth="1"/>
    <col min="6529" max="6529" width="22.25" customWidth="1"/>
    <col min="6530" max="6530" width="18.75" customWidth="1"/>
    <col min="6531" max="6532" width="19" customWidth="1"/>
    <col min="6533" max="6533" width="19.08203125" customWidth="1"/>
    <col min="6534" max="6534" width="17.08203125" customWidth="1"/>
    <col min="6535" max="6536" width="7.75" hidden="1" customWidth="1"/>
    <col min="6537" max="6539" width="17.5" customWidth="1"/>
    <col min="6540" max="6540" width="10.58203125" customWidth="1"/>
    <col min="6541" max="6541" width="15.75" customWidth="1"/>
    <col min="6542" max="6542" width="30.08203125" customWidth="1"/>
    <col min="6543" max="6543" width="27.58203125" customWidth="1"/>
    <col min="6544" max="6544" width="21.08203125" customWidth="1"/>
    <col min="6545" max="6545" width="22.25" customWidth="1"/>
    <col min="6546" max="6546" width="18.75" customWidth="1"/>
    <col min="6547" max="6548" width="19" customWidth="1"/>
    <col min="6549" max="6549" width="19.08203125" customWidth="1"/>
    <col min="6550" max="6550" width="17.08203125" customWidth="1"/>
    <col min="6551" max="6552" width="7.75" hidden="1" customWidth="1"/>
    <col min="6553" max="6555" width="17.5" customWidth="1"/>
    <col min="6556" max="6556" width="10.58203125" customWidth="1"/>
    <col min="6557" max="6557" width="15.75" customWidth="1"/>
    <col min="6558" max="6558" width="30.08203125" customWidth="1"/>
    <col min="6559" max="6559" width="27.58203125" customWidth="1"/>
    <col min="6560" max="6560" width="21.08203125" customWidth="1"/>
    <col min="6561" max="6561" width="22.25" customWidth="1"/>
    <col min="6562" max="6562" width="18.75" customWidth="1"/>
    <col min="6563" max="6564" width="19" customWidth="1"/>
    <col min="6565" max="6565" width="19.08203125" customWidth="1"/>
    <col min="6566" max="6566" width="17.08203125" customWidth="1"/>
    <col min="6567" max="6568" width="7.75" hidden="1" customWidth="1"/>
    <col min="6569" max="6571" width="17.5" customWidth="1"/>
    <col min="6572" max="6572" width="10.58203125" customWidth="1"/>
    <col min="6573" max="6573" width="15.75" customWidth="1"/>
    <col min="6574" max="6574" width="30.08203125" customWidth="1"/>
    <col min="6575" max="6575" width="27.58203125" customWidth="1"/>
    <col min="6576" max="6576" width="21.08203125" customWidth="1"/>
    <col min="6577" max="6577" width="22.25" customWidth="1"/>
    <col min="6578" max="6578" width="18.75" customWidth="1"/>
    <col min="6579" max="6580" width="19" customWidth="1"/>
    <col min="6581" max="6581" width="19.08203125" customWidth="1"/>
    <col min="6582" max="6582" width="17.08203125" customWidth="1"/>
    <col min="6583" max="6584" width="7.75" hidden="1" customWidth="1"/>
    <col min="6585" max="6587" width="17.5" customWidth="1"/>
    <col min="6588" max="6588" width="10.58203125" customWidth="1"/>
    <col min="6589" max="6589" width="15.75" customWidth="1"/>
    <col min="6590" max="6590" width="30.08203125" customWidth="1"/>
    <col min="6591" max="6591" width="27.58203125" customWidth="1"/>
    <col min="6592" max="6592" width="21.08203125" customWidth="1"/>
    <col min="6593" max="6593" width="22.25" customWidth="1"/>
    <col min="6594" max="6594" width="18.75" customWidth="1"/>
    <col min="6595" max="6596" width="19" customWidth="1"/>
    <col min="6597" max="6597" width="19.08203125" customWidth="1"/>
    <col min="6598" max="6598" width="17.08203125" customWidth="1"/>
    <col min="6599" max="6600" width="7.75" hidden="1" customWidth="1"/>
    <col min="6601" max="6603" width="17.5" customWidth="1"/>
    <col min="6604" max="6604" width="10.58203125" customWidth="1"/>
    <col min="6605" max="6605" width="15.75" customWidth="1"/>
    <col min="6606" max="6606" width="30.08203125" customWidth="1"/>
    <col min="6607" max="6607" width="27.58203125" customWidth="1"/>
    <col min="6608" max="6608" width="21.08203125" customWidth="1"/>
    <col min="6609" max="6609" width="22.25" customWidth="1"/>
    <col min="6610" max="6610" width="18.75" customWidth="1"/>
    <col min="6611" max="6612" width="19" customWidth="1"/>
    <col min="6613" max="6613" width="19.08203125" customWidth="1"/>
    <col min="6614" max="6614" width="17.08203125" customWidth="1"/>
    <col min="6615" max="6616" width="7.75" hidden="1" customWidth="1"/>
    <col min="6617" max="6619" width="17.5" customWidth="1"/>
    <col min="6620" max="6620" width="10.58203125" customWidth="1"/>
    <col min="6621" max="6621" width="15.75" customWidth="1"/>
    <col min="6622" max="6622" width="30.08203125" customWidth="1"/>
    <col min="6623" max="6623" width="27.58203125" customWidth="1"/>
    <col min="6624" max="6624" width="21.08203125" customWidth="1"/>
    <col min="6625" max="6625" width="22.25" customWidth="1"/>
    <col min="6626" max="6626" width="18.75" customWidth="1"/>
    <col min="6627" max="6628" width="19" customWidth="1"/>
    <col min="6629" max="6629" width="19.08203125" customWidth="1"/>
    <col min="6630" max="6630" width="17.08203125" customWidth="1"/>
    <col min="6631" max="6632" width="7.75" hidden="1" customWidth="1"/>
    <col min="6633" max="6635" width="17.5" customWidth="1"/>
    <col min="6636" max="6636" width="10.58203125" customWidth="1"/>
    <col min="6637" max="6637" width="15.75" customWidth="1"/>
    <col min="6638" max="6638" width="30.08203125" customWidth="1"/>
    <col min="6639" max="6639" width="27.58203125" customWidth="1"/>
    <col min="6640" max="6640" width="21.08203125" customWidth="1"/>
    <col min="6641" max="6641" width="22.25" customWidth="1"/>
    <col min="6642" max="6642" width="18.75" customWidth="1"/>
    <col min="6643" max="6644" width="19" customWidth="1"/>
    <col min="6645" max="6645" width="19.08203125" customWidth="1"/>
    <col min="6646" max="6646" width="17.08203125" customWidth="1"/>
    <col min="6647" max="6648" width="7.75" hidden="1" customWidth="1"/>
    <col min="6649" max="6651" width="17.5" customWidth="1"/>
    <col min="6652" max="6652" width="10.58203125" customWidth="1"/>
    <col min="6653" max="6653" width="15.75" customWidth="1"/>
    <col min="6654" max="6654" width="30.08203125" customWidth="1"/>
    <col min="6655" max="6655" width="27.58203125" customWidth="1"/>
    <col min="6656" max="6656" width="21.08203125" customWidth="1"/>
    <col min="6657" max="6657" width="22.25" customWidth="1"/>
    <col min="6658" max="6658" width="18.75" customWidth="1"/>
    <col min="6659" max="6660" width="19" customWidth="1"/>
    <col min="6661" max="6661" width="19.08203125" customWidth="1"/>
    <col min="6662" max="6662" width="17.08203125" customWidth="1"/>
    <col min="6663" max="6664" width="7.75" hidden="1" customWidth="1"/>
    <col min="6665" max="6667" width="17.5" customWidth="1"/>
    <col min="6668" max="6668" width="10.58203125" customWidth="1"/>
    <col min="6669" max="6669" width="15.75" customWidth="1"/>
    <col min="6670" max="6670" width="30.08203125" customWidth="1"/>
    <col min="6671" max="6671" width="27.58203125" customWidth="1"/>
    <col min="6672" max="6672" width="21.08203125" customWidth="1"/>
    <col min="6673" max="6673" width="22.25" customWidth="1"/>
    <col min="6674" max="6674" width="18.75" customWidth="1"/>
    <col min="6675" max="6676" width="19" customWidth="1"/>
    <col min="6677" max="6677" width="19.08203125" customWidth="1"/>
    <col min="6678" max="6678" width="17.08203125" customWidth="1"/>
    <col min="6679" max="6680" width="7.75" hidden="1" customWidth="1"/>
    <col min="6681" max="6683" width="17.5" customWidth="1"/>
    <col min="6684" max="6684" width="10.58203125" customWidth="1"/>
    <col min="6685" max="6685" width="15.75" customWidth="1"/>
    <col min="6686" max="6686" width="30.08203125" customWidth="1"/>
    <col min="6687" max="6687" width="27.58203125" customWidth="1"/>
    <col min="6688" max="6688" width="21.08203125" customWidth="1"/>
    <col min="6689" max="6689" width="22.25" customWidth="1"/>
    <col min="6690" max="6690" width="18.75" customWidth="1"/>
    <col min="6691" max="6692" width="19" customWidth="1"/>
    <col min="6693" max="6693" width="19.08203125" customWidth="1"/>
    <col min="6694" max="6694" width="17.08203125" customWidth="1"/>
    <col min="6695" max="6696" width="7.75" hidden="1" customWidth="1"/>
    <col min="6697" max="6699" width="17.5" customWidth="1"/>
    <col min="6700" max="6700" width="10.58203125" customWidth="1"/>
    <col min="6701" max="6701" width="15.75" customWidth="1"/>
    <col min="6702" max="6702" width="30.08203125" customWidth="1"/>
    <col min="6703" max="6703" width="27.58203125" customWidth="1"/>
    <col min="6704" max="6704" width="21.08203125" customWidth="1"/>
    <col min="6705" max="6705" width="22.25" customWidth="1"/>
    <col min="6706" max="6706" width="18.75" customWidth="1"/>
    <col min="6707" max="6708" width="19" customWidth="1"/>
    <col min="6709" max="6709" width="19.08203125" customWidth="1"/>
    <col min="6710" max="6710" width="17.08203125" customWidth="1"/>
    <col min="6711" max="6712" width="7.75" hidden="1" customWidth="1"/>
    <col min="6713" max="6715" width="17.5" customWidth="1"/>
    <col min="6716" max="6716" width="10.58203125" customWidth="1"/>
    <col min="6717" max="6717" width="15.75" customWidth="1"/>
    <col min="6718" max="6718" width="30.08203125" customWidth="1"/>
    <col min="6719" max="6719" width="27.58203125" customWidth="1"/>
    <col min="6720" max="6720" width="21.08203125" customWidth="1"/>
    <col min="6721" max="6721" width="22.25" customWidth="1"/>
    <col min="6722" max="6722" width="18.75" customWidth="1"/>
    <col min="6723" max="6724" width="19" customWidth="1"/>
    <col min="6725" max="6725" width="19.08203125" customWidth="1"/>
    <col min="6726" max="6726" width="17.08203125" customWidth="1"/>
    <col min="6727" max="6728" width="7.75" hidden="1" customWidth="1"/>
    <col min="6729" max="6731" width="17.5" customWidth="1"/>
    <col min="6732" max="6732" width="10.58203125" customWidth="1"/>
    <col min="6733" max="6733" width="15.75" customWidth="1"/>
    <col min="6734" max="6734" width="30.08203125" customWidth="1"/>
    <col min="6735" max="6735" width="27.58203125" customWidth="1"/>
    <col min="6736" max="6736" width="21.08203125" customWidth="1"/>
    <col min="6737" max="6737" width="22.25" customWidth="1"/>
    <col min="6738" max="6738" width="18.75" customWidth="1"/>
    <col min="6739" max="6740" width="19" customWidth="1"/>
    <col min="6741" max="6741" width="19.08203125" customWidth="1"/>
    <col min="6742" max="6742" width="17.08203125" customWidth="1"/>
    <col min="6743" max="6744" width="7.75" hidden="1" customWidth="1"/>
    <col min="6745" max="6747" width="17.5" customWidth="1"/>
    <col min="6748" max="6748" width="10.58203125" customWidth="1"/>
    <col min="6749" max="6749" width="15.75" customWidth="1"/>
    <col min="6750" max="6750" width="30.08203125" customWidth="1"/>
    <col min="6751" max="6751" width="27.58203125" customWidth="1"/>
    <col min="6752" max="6752" width="21.08203125" customWidth="1"/>
    <col min="6753" max="6753" width="22.25" customWidth="1"/>
    <col min="6754" max="6754" width="18.75" customWidth="1"/>
    <col min="6755" max="6756" width="19" customWidth="1"/>
    <col min="6757" max="6757" width="19.08203125" customWidth="1"/>
    <col min="6758" max="6758" width="17.08203125" customWidth="1"/>
    <col min="6759" max="6760" width="7.75" hidden="1" customWidth="1"/>
    <col min="6761" max="6763" width="17.5" customWidth="1"/>
    <col min="6764" max="6764" width="10.58203125" customWidth="1"/>
    <col min="6765" max="6765" width="15.75" customWidth="1"/>
    <col min="6766" max="6766" width="30.08203125" customWidth="1"/>
    <col min="6767" max="6767" width="27.58203125" customWidth="1"/>
    <col min="6768" max="6768" width="21.08203125" customWidth="1"/>
    <col min="6769" max="6769" width="22.25" customWidth="1"/>
    <col min="6770" max="6770" width="18.75" customWidth="1"/>
    <col min="6771" max="6772" width="19" customWidth="1"/>
    <col min="6773" max="6773" width="19.08203125" customWidth="1"/>
    <col min="6774" max="6774" width="17.08203125" customWidth="1"/>
    <col min="6775" max="6776" width="7.75" hidden="1" customWidth="1"/>
    <col min="6777" max="6779" width="17.5" customWidth="1"/>
    <col min="6780" max="6780" width="10.58203125" customWidth="1"/>
    <col min="6781" max="6781" width="15.75" customWidth="1"/>
    <col min="6782" max="6782" width="30.08203125" customWidth="1"/>
    <col min="6783" max="6783" width="27.58203125" customWidth="1"/>
    <col min="6784" max="6784" width="21.08203125" customWidth="1"/>
    <col min="6785" max="6785" width="22.25" customWidth="1"/>
    <col min="6786" max="6786" width="18.75" customWidth="1"/>
    <col min="6787" max="6788" width="19" customWidth="1"/>
    <col min="6789" max="6789" width="19.08203125" customWidth="1"/>
    <col min="6790" max="6790" width="17.08203125" customWidth="1"/>
    <col min="6791" max="6792" width="7.75" hidden="1" customWidth="1"/>
    <col min="6793" max="6795" width="17.5" customWidth="1"/>
    <col min="6796" max="6796" width="10.58203125" customWidth="1"/>
    <col min="6797" max="6797" width="15.75" customWidth="1"/>
    <col min="6798" max="6798" width="30.08203125" customWidth="1"/>
    <col min="6799" max="6799" width="27.58203125" customWidth="1"/>
    <col min="6800" max="6800" width="21.08203125" customWidth="1"/>
    <col min="6801" max="6801" width="22.25" customWidth="1"/>
    <col min="6802" max="6802" width="18.75" customWidth="1"/>
    <col min="6803" max="6804" width="19" customWidth="1"/>
    <col min="6805" max="6805" width="19.08203125" customWidth="1"/>
    <col min="6806" max="6806" width="17.08203125" customWidth="1"/>
    <col min="6807" max="6808" width="7.75" hidden="1" customWidth="1"/>
    <col min="6809" max="6811" width="17.5" customWidth="1"/>
    <col min="6812" max="6812" width="10.58203125" customWidth="1"/>
    <col min="6813" max="6813" width="15.75" customWidth="1"/>
    <col min="6814" max="6814" width="30.08203125" customWidth="1"/>
    <col min="6815" max="6815" width="27.58203125" customWidth="1"/>
    <col min="6816" max="6816" width="21.08203125" customWidth="1"/>
    <col min="6817" max="6817" width="22.25" customWidth="1"/>
    <col min="6818" max="6818" width="18.75" customWidth="1"/>
    <col min="6819" max="6820" width="19" customWidth="1"/>
    <col min="6821" max="6821" width="19.08203125" customWidth="1"/>
    <col min="6822" max="6822" width="17.08203125" customWidth="1"/>
    <col min="6823" max="6824" width="7.75" hidden="1" customWidth="1"/>
    <col min="6825" max="6827" width="17.5" customWidth="1"/>
    <col min="6828" max="6828" width="10.58203125" customWidth="1"/>
    <col min="6829" max="6829" width="15.75" customWidth="1"/>
    <col min="6830" max="6830" width="30.08203125" customWidth="1"/>
    <col min="6831" max="6831" width="27.58203125" customWidth="1"/>
    <col min="6832" max="6832" width="21.08203125" customWidth="1"/>
    <col min="6833" max="6833" width="22.25" customWidth="1"/>
    <col min="6834" max="6834" width="18.75" customWidth="1"/>
    <col min="6835" max="6836" width="19" customWidth="1"/>
    <col min="6837" max="6837" width="19.08203125" customWidth="1"/>
    <col min="6838" max="6838" width="17.08203125" customWidth="1"/>
    <col min="6839" max="6840" width="7.75" hidden="1" customWidth="1"/>
    <col min="6841" max="6843" width="17.5" customWidth="1"/>
    <col min="6844" max="6844" width="10.58203125" customWidth="1"/>
    <col min="6845" max="6845" width="15.75" customWidth="1"/>
    <col min="6846" max="6846" width="30.08203125" customWidth="1"/>
    <col min="6847" max="6847" width="27.58203125" customWidth="1"/>
    <col min="6848" max="6848" width="21.08203125" customWidth="1"/>
    <col min="6849" max="6849" width="22.25" customWidth="1"/>
    <col min="6850" max="6850" width="18.75" customWidth="1"/>
    <col min="6851" max="6852" width="19" customWidth="1"/>
    <col min="6853" max="6853" width="19.08203125" customWidth="1"/>
    <col min="6854" max="6854" width="17.08203125" customWidth="1"/>
    <col min="6855" max="6856" width="7.75" hidden="1" customWidth="1"/>
    <col min="6857" max="6859" width="17.5" customWidth="1"/>
    <col min="6860" max="6860" width="10.58203125" customWidth="1"/>
    <col min="6861" max="6861" width="15.75" customWidth="1"/>
    <col min="6862" max="6862" width="30.08203125" customWidth="1"/>
    <col min="6863" max="6863" width="27.58203125" customWidth="1"/>
    <col min="6864" max="6864" width="21.08203125" customWidth="1"/>
    <col min="6865" max="6865" width="22.25" customWidth="1"/>
    <col min="6866" max="6866" width="18.75" customWidth="1"/>
    <col min="6867" max="6868" width="19" customWidth="1"/>
    <col min="6869" max="6869" width="19.08203125" customWidth="1"/>
    <col min="6870" max="6870" width="17.08203125" customWidth="1"/>
    <col min="6871" max="6872" width="7.75" hidden="1" customWidth="1"/>
    <col min="6873" max="6875" width="17.5" customWidth="1"/>
    <col min="6876" max="6876" width="10.58203125" customWidth="1"/>
    <col min="6877" max="6877" width="15.75" customWidth="1"/>
    <col min="6878" max="6878" width="30.08203125" customWidth="1"/>
    <col min="6879" max="6879" width="27.58203125" customWidth="1"/>
    <col min="6880" max="6880" width="21.08203125" customWidth="1"/>
    <col min="6881" max="6881" width="22.25" customWidth="1"/>
    <col min="6882" max="6882" width="18.75" customWidth="1"/>
    <col min="6883" max="6884" width="19" customWidth="1"/>
    <col min="6885" max="6885" width="19.08203125" customWidth="1"/>
    <col min="6886" max="6886" width="17.08203125" customWidth="1"/>
    <col min="6887" max="6888" width="7.75" hidden="1" customWidth="1"/>
    <col min="6889" max="6891" width="17.5" customWidth="1"/>
    <col min="6892" max="6892" width="10.58203125" customWidth="1"/>
    <col min="6893" max="6893" width="15.75" customWidth="1"/>
    <col min="6894" max="6894" width="30.08203125" customWidth="1"/>
    <col min="6895" max="6895" width="27.58203125" customWidth="1"/>
    <col min="6896" max="6896" width="21.08203125" customWidth="1"/>
    <col min="6897" max="6897" width="22.25" customWidth="1"/>
    <col min="6898" max="6898" width="18.75" customWidth="1"/>
    <col min="6899" max="6900" width="19" customWidth="1"/>
    <col min="6901" max="6901" width="19.08203125" customWidth="1"/>
    <col min="6902" max="6902" width="17.08203125" customWidth="1"/>
    <col min="6903" max="6904" width="7.75" hidden="1" customWidth="1"/>
    <col min="6905" max="6907" width="17.5" customWidth="1"/>
    <col min="6908" max="6908" width="10.58203125" customWidth="1"/>
    <col min="6909" max="6909" width="15.75" customWidth="1"/>
    <col min="6910" max="6910" width="30.08203125" customWidth="1"/>
    <col min="6911" max="6911" width="27.58203125" customWidth="1"/>
    <col min="6912" max="6912" width="21.08203125" customWidth="1"/>
    <col min="6913" max="6913" width="22.25" customWidth="1"/>
    <col min="6914" max="6914" width="18.75" customWidth="1"/>
    <col min="6915" max="6916" width="19" customWidth="1"/>
    <col min="6917" max="6917" width="19.08203125" customWidth="1"/>
    <col min="6918" max="6918" width="17.08203125" customWidth="1"/>
    <col min="6919" max="6920" width="7.75" hidden="1" customWidth="1"/>
    <col min="6921" max="6923" width="17.5" customWidth="1"/>
    <col min="6924" max="6924" width="10.58203125" customWidth="1"/>
    <col min="6925" max="6925" width="15.75" customWidth="1"/>
    <col min="6926" max="6926" width="30.08203125" customWidth="1"/>
    <col min="6927" max="6927" width="27.58203125" customWidth="1"/>
    <col min="6928" max="6928" width="21.08203125" customWidth="1"/>
    <col min="6929" max="6929" width="22.25" customWidth="1"/>
    <col min="6930" max="6930" width="18.75" customWidth="1"/>
    <col min="6931" max="6932" width="19" customWidth="1"/>
    <col min="6933" max="6933" width="19.08203125" customWidth="1"/>
    <col min="6934" max="6934" width="17.08203125" customWidth="1"/>
    <col min="6935" max="6936" width="7.75" hidden="1" customWidth="1"/>
    <col min="6937" max="6939" width="17.5" customWidth="1"/>
    <col min="6940" max="6940" width="10.58203125" customWidth="1"/>
    <col min="6941" max="6941" width="15.75" customWidth="1"/>
    <col min="6942" max="6942" width="30.08203125" customWidth="1"/>
    <col min="6943" max="6943" width="27.58203125" customWidth="1"/>
    <col min="6944" max="6944" width="21.08203125" customWidth="1"/>
    <col min="6945" max="6945" width="22.25" customWidth="1"/>
    <col min="6946" max="6946" width="18.75" customWidth="1"/>
    <col min="6947" max="6948" width="19" customWidth="1"/>
    <col min="6949" max="6949" width="19.08203125" customWidth="1"/>
    <col min="6950" max="6950" width="17.08203125" customWidth="1"/>
    <col min="6951" max="6952" width="7.75" hidden="1" customWidth="1"/>
    <col min="6953" max="6955" width="17.5" customWidth="1"/>
    <col min="6956" max="6956" width="10.58203125" customWidth="1"/>
    <col min="6957" max="6957" width="15.75" customWidth="1"/>
    <col min="6958" max="6958" width="30.08203125" customWidth="1"/>
    <col min="6959" max="6959" width="27.58203125" customWidth="1"/>
    <col min="6960" max="6960" width="21.08203125" customWidth="1"/>
    <col min="6961" max="6961" width="22.25" customWidth="1"/>
    <col min="6962" max="6962" width="18.75" customWidth="1"/>
    <col min="6963" max="6964" width="19" customWidth="1"/>
    <col min="6965" max="6965" width="19.08203125" customWidth="1"/>
    <col min="6966" max="6966" width="17.08203125" customWidth="1"/>
    <col min="6967" max="6968" width="7.75" hidden="1" customWidth="1"/>
    <col min="6969" max="6971" width="17.5" customWidth="1"/>
    <col min="6972" max="6972" width="10.58203125" customWidth="1"/>
    <col min="6973" max="6973" width="15.75" customWidth="1"/>
    <col min="6974" max="6974" width="30.08203125" customWidth="1"/>
    <col min="6975" max="6975" width="27.58203125" customWidth="1"/>
    <col min="6976" max="6976" width="21.08203125" customWidth="1"/>
    <col min="6977" max="6977" width="22.25" customWidth="1"/>
    <col min="6978" max="6978" width="18.75" customWidth="1"/>
    <col min="6979" max="6980" width="19" customWidth="1"/>
    <col min="6981" max="6981" width="19.08203125" customWidth="1"/>
    <col min="6982" max="6982" width="17.08203125" customWidth="1"/>
    <col min="6983" max="6984" width="7.75" hidden="1" customWidth="1"/>
    <col min="6985" max="6987" width="17.5" customWidth="1"/>
    <col min="6988" max="6988" width="10.58203125" customWidth="1"/>
    <col min="6989" max="6989" width="15.75" customWidth="1"/>
    <col min="6990" max="6990" width="30.08203125" customWidth="1"/>
    <col min="6991" max="6991" width="27.58203125" customWidth="1"/>
    <col min="6992" max="6992" width="21.08203125" customWidth="1"/>
    <col min="6993" max="6993" width="22.25" customWidth="1"/>
    <col min="6994" max="6994" width="18.75" customWidth="1"/>
    <col min="6995" max="6996" width="19" customWidth="1"/>
    <col min="6997" max="6997" width="19.08203125" customWidth="1"/>
    <col min="6998" max="6998" width="17.08203125" customWidth="1"/>
    <col min="6999" max="7000" width="7.75" hidden="1" customWidth="1"/>
    <col min="7001" max="7003" width="17.5" customWidth="1"/>
    <col min="7004" max="7004" width="10.58203125" customWidth="1"/>
    <col min="7005" max="7005" width="15.75" customWidth="1"/>
    <col min="7006" max="7006" width="30.08203125" customWidth="1"/>
    <col min="7007" max="7007" width="27.58203125" customWidth="1"/>
    <col min="7008" max="7008" width="21.08203125" customWidth="1"/>
    <col min="7009" max="7009" width="22.25" customWidth="1"/>
    <col min="7010" max="7010" width="18.75" customWidth="1"/>
    <col min="7011" max="7012" width="19" customWidth="1"/>
    <col min="7013" max="7013" width="19.08203125" customWidth="1"/>
    <col min="7014" max="7014" width="17.08203125" customWidth="1"/>
    <col min="7015" max="7016" width="7.75" hidden="1" customWidth="1"/>
    <col min="7017" max="7019" width="17.5" customWidth="1"/>
    <col min="7020" max="7020" width="10.58203125" customWidth="1"/>
    <col min="7021" max="7021" width="15.75" customWidth="1"/>
    <col min="7022" max="7022" width="30.08203125" customWidth="1"/>
    <col min="7023" max="7023" width="27.58203125" customWidth="1"/>
    <col min="7024" max="7024" width="21.08203125" customWidth="1"/>
    <col min="7025" max="7025" width="22.25" customWidth="1"/>
    <col min="7026" max="7026" width="18.75" customWidth="1"/>
    <col min="7027" max="7028" width="19" customWidth="1"/>
    <col min="7029" max="7029" width="19.08203125" customWidth="1"/>
    <col min="7030" max="7030" width="17.08203125" customWidth="1"/>
    <col min="7031" max="7032" width="7.75" hidden="1" customWidth="1"/>
    <col min="7033" max="7035" width="17.5" customWidth="1"/>
    <col min="7036" max="7036" width="10.58203125" customWidth="1"/>
    <col min="7037" max="7037" width="15.75" customWidth="1"/>
    <col min="7038" max="7038" width="30.08203125" customWidth="1"/>
    <col min="7039" max="7039" width="27.58203125" customWidth="1"/>
    <col min="7040" max="7040" width="21.08203125" customWidth="1"/>
    <col min="7041" max="7041" width="22.25" customWidth="1"/>
    <col min="7042" max="7042" width="18.75" customWidth="1"/>
    <col min="7043" max="7044" width="19" customWidth="1"/>
    <col min="7045" max="7045" width="19.08203125" customWidth="1"/>
    <col min="7046" max="7046" width="17.08203125" customWidth="1"/>
    <col min="7047" max="7048" width="7.75" hidden="1" customWidth="1"/>
    <col min="7049" max="7051" width="17.5" customWidth="1"/>
    <col min="7052" max="7052" width="10.58203125" customWidth="1"/>
    <col min="7053" max="7053" width="15.75" customWidth="1"/>
    <col min="7054" max="7054" width="30.08203125" customWidth="1"/>
    <col min="7055" max="7055" width="27.58203125" customWidth="1"/>
    <col min="7056" max="7056" width="21.08203125" customWidth="1"/>
    <col min="7057" max="7057" width="22.25" customWidth="1"/>
    <col min="7058" max="7058" width="18.75" customWidth="1"/>
    <col min="7059" max="7060" width="19" customWidth="1"/>
    <col min="7061" max="7061" width="19.08203125" customWidth="1"/>
    <col min="7062" max="7062" width="17.08203125" customWidth="1"/>
    <col min="7063" max="7064" width="7.75" hidden="1" customWidth="1"/>
    <col min="7065" max="7067" width="17.5" customWidth="1"/>
    <col min="7068" max="7068" width="10.58203125" customWidth="1"/>
    <col min="7069" max="7069" width="15.75" customWidth="1"/>
    <col min="7070" max="7070" width="30.08203125" customWidth="1"/>
    <col min="7071" max="7071" width="27.58203125" customWidth="1"/>
    <col min="7072" max="7072" width="21.08203125" customWidth="1"/>
    <col min="7073" max="7073" width="22.25" customWidth="1"/>
    <col min="7074" max="7074" width="18.75" customWidth="1"/>
    <col min="7075" max="7076" width="19" customWidth="1"/>
    <col min="7077" max="7077" width="19.08203125" customWidth="1"/>
    <col min="7078" max="7078" width="17.08203125" customWidth="1"/>
    <col min="7079" max="7080" width="7.75" hidden="1" customWidth="1"/>
    <col min="7081" max="7083" width="17.5" customWidth="1"/>
    <col min="7084" max="7084" width="10.58203125" customWidth="1"/>
    <col min="7085" max="7085" width="15.75" customWidth="1"/>
    <col min="7086" max="7086" width="30.08203125" customWidth="1"/>
    <col min="7087" max="7087" width="27.58203125" customWidth="1"/>
    <col min="7088" max="7088" width="21.08203125" customWidth="1"/>
    <col min="7089" max="7089" width="22.25" customWidth="1"/>
    <col min="7090" max="7090" width="18.75" customWidth="1"/>
    <col min="7091" max="7092" width="19" customWidth="1"/>
    <col min="7093" max="7093" width="19.08203125" customWidth="1"/>
    <col min="7094" max="7094" width="17.08203125" customWidth="1"/>
    <col min="7095" max="7096" width="7.75" hidden="1" customWidth="1"/>
    <col min="7097" max="7099" width="17.5" customWidth="1"/>
    <col min="7100" max="7100" width="10.58203125" customWidth="1"/>
    <col min="7101" max="7101" width="15.75" customWidth="1"/>
    <col min="7102" max="7102" width="30.08203125" customWidth="1"/>
    <col min="7103" max="7103" width="27.58203125" customWidth="1"/>
    <col min="7104" max="7104" width="21.08203125" customWidth="1"/>
    <col min="7105" max="7105" width="22.25" customWidth="1"/>
    <col min="7106" max="7106" width="18.75" customWidth="1"/>
    <col min="7107" max="7108" width="19" customWidth="1"/>
    <col min="7109" max="7109" width="19.08203125" customWidth="1"/>
    <col min="7110" max="7110" width="17.08203125" customWidth="1"/>
    <col min="7111" max="7112" width="7.75" hidden="1" customWidth="1"/>
    <col min="7113" max="7115" width="17.5" customWidth="1"/>
    <col min="7116" max="7116" width="10.58203125" customWidth="1"/>
    <col min="7117" max="7117" width="15.75" customWidth="1"/>
    <col min="7118" max="7118" width="30.08203125" customWidth="1"/>
    <col min="7119" max="7119" width="27.58203125" customWidth="1"/>
    <col min="7120" max="7120" width="21.08203125" customWidth="1"/>
    <col min="7121" max="7121" width="22.25" customWidth="1"/>
    <col min="7122" max="7122" width="18.75" customWidth="1"/>
    <col min="7123" max="7124" width="19" customWidth="1"/>
    <col min="7125" max="7125" width="19.08203125" customWidth="1"/>
    <col min="7126" max="7126" width="17.08203125" customWidth="1"/>
    <col min="7127" max="7128" width="7.75" hidden="1" customWidth="1"/>
    <col min="7129" max="7131" width="17.5" customWidth="1"/>
    <col min="7132" max="7132" width="10.58203125" customWidth="1"/>
    <col min="7133" max="7133" width="15.75" customWidth="1"/>
    <col min="7134" max="7134" width="30.08203125" customWidth="1"/>
    <col min="7135" max="7135" width="27.58203125" customWidth="1"/>
    <col min="7136" max="7136" width="21.08203125" customWidth="1"/>
    <col min="7137" max="7137" width="22.25" customWidth="1"/>
    <col min="7138" max="7138" width="18.75" customWidth="1"/>
    <col min="7139" max="7140" width="19" customWidth="1"/>
    <col min="7141" max="7141" width="19.08203125" customWidth="1"/>
    <col min="7142" max="7142" width="17.08203125" customWidth="1"/>
    <col min="7143" max="7144" width="7.75" hidden="1" customWidth="1"/>
    <col min="7145" max="7147" width="17.5" customWidth="1"/>
    <col min="7148" max="7148" width="10.58203125" customWidth="1"/>
    <col min="7149" max="7149" width="15.75" customWidth="1"/>
    <col min="7150" max="7150" width="30.08203125" customWidth="1"/>
    <col min="7151" max="7151" width="27.58203125" customWidth="1"/>
    <col min="7152" max="7152" width="21.08203125" customWidth="1"/>
    <col min="7153" max="7153" width="22.25" customWidth="1"/>
    <col min="7154" max="7154" width="18.75" customWidth="1"/>
    <col min="7155" max="7156" width="19" customWidth="1"/>
    <col min="7157" max="7157" width="19.08203125" customWidth="1"/>
    <col min="7158" max="7158" width="17.08203125" customWidth="1"/>
    <col min="7159" max="7160" width="7.75" hidden="1" customWidth="1"/>
    <col min="7161" max="7163" width="17.5" customWidth="1"/>
    <col min="7164" max="7164" width="10.58203125" customWidth="1"/>
    <col min="7165" max="7165" width="15.75" customWidth="1"/>
    <col min="7166" max="7166" width="30.08203125" customWidth="1"/>
    <col min="7167" max="7167" width="27.58203125" customWidth="1"/>
    <col min="7168" max="7168" width="21.08203125" customWidth="1"/>
    <col min="7169" max="7169" width="22.25" customWidth="1"/>
    <col min="7170" max="7170" width="18.75" customWidth="1"/>
    <col min="7171" max="7172" width="19" customWidth="1"/>
    <col min="7173" max="7173" width="19.08203125" customWidth="1"/>
    <col min="7174" max="7174" width="17.08203125" customWidth="1"/>
    <col min="7175" max="7176" width="7.75" hidden="1" customWidth="1"/>
    <col min="7177" max="7179" width="17.5" customWidth="1"/>
    <col min="7180" max="7180" width="10.58203125" customWidth="1"/>
    <col min="7181" max="7181" width="15.75" customWidth="1"/>
    <col min="7182" max="7182" width="30.08203125" customWidth="1"/>
    <col min="7183" max="7183" width="27.58203125" customWidth="1"/>
    <col min="7184" max="7184" width="21.08203125" customWidth="1"/>
    <col min="7185" max="7185" width="22.25" customWidth="1"/>
    <col min="7186" max="7186" width="18.75" customWidth="1"/>
    <col min="7187" max="7188" width="19" customWidth="1"/>
    <col min="7189" max="7189" width="19.08203125" customWidth="1"/>
    <col min="7190" max="7190" width="17.08203125" customWidth="1"/>
    <col min="7191" max="7192" width="7.75" hidden="1" customWidth="1"/>
    <col min="7193" max="7195" width="17.5" customWidth="1"/>
    <col min="7196" max="7196" width="10.58203125" customWidth="1"/>
    <col min="7197" max="7197" width="15.75" customWidth="1"/>
    <col min="7198" max="7198" width="30.08203125" customWidth="1"/>
    <col min="7199" max="7199" width="27.58203125" customWidth="1"/>
    <col min="7200" max="7200" width="21.08203125" customWidth="1"/>
    <col min="7201" max="7201" width="22.25" customWidth="1"/>
    <col min="7202" max="7202" width="18.75" customWidth="1"/>
    <col min="7203" max="7204" width="19" customWidth="1"/>
    <col min="7205" max="7205" width="19.08203125" customWidth="1"/>
    <col min="7206" max="7206" width="17.08203125" customWidth="1"/>
    <col min="7207" max="7208" width="7.75" hidden="1" customWidth="1"/>
    <col min="7209" max="7211" width="17.5" customWidth="1"/>
    <col min="7212" max="7212" width="10.58203125" customWidth="1"/>
    <col min="7213" max="7213" width="15.75" customWidth="1"/>
    <col min="7214" max="7214" width="30.08203125" customWidth="1"/>
    <col min="7215" max="7215" width="27.58203125" customWidth="1"/>
    <col min="7216" max="7216" width="21.08203125" customWidth="1"/>
    <col min="7217" max="7217" width="22.25" customWidth="1"/>
    <col min="7218" max="7218" width="18.75" customWidth="1"/>
    <col min="7219" max="7220" width="19" customWidth="1"/>
    <col min="7221" max="7221" width="19.08203125" customWidth="1"/>
    <col min="7222" max="7222" width="17.08203125" customWidth="1"/>
    <col min="7223" max="7224" width="7.75" hidden="1" customWidth="1"/>
    <col min="7225" max="7227" width="17.5" customWidth="1"/>
    <col min="7228" max="7228" width="10.58203125" customWidth="1"/>
    <col min="7229" max="7229" width="15.75" customWidth="1"/>
    <col min="7230" max="7230" width="30.08203125" customWidth="1"/>
    <col min="7231" max="7231" width="27.58203125" customWidth="1"/>
    <col min="7232" max="7232" width="21.08203125" customWidth="1"/>
    <col min="7233" max="7233" width="22.25" customWidth="1"/>
    <col min="7234" max="7234" width="18.75" customWidth="1"/>
    <col min="7235" max="7236" width="19" customWidth="1"/>
    <col min="7237" max="7237" width="19.08203125" customWidth="1"/>
    <col min="7238" max="7238" width="17.08203125" customWidth="1"/>
    <col min="7239" max="7240" width="7.75" hidden="1" customWidth="1"/>
    <col min="7241" max="7243" width="17.5" customWidth="1"/>
    <col min="7244" max="7244" width="10.58203125" customWidth="1"/>
    <col min="7245" max="7245" width="15.75" customWidth="1"/>
    <col min="7246" max="7246" width="30.08203125" customWidth="1"/>
    <col min="7247" max="7247" width="27.58203125" customWidth="1"/>
    <col min="7248" max="7248" width="21.08203125" customWidth="1"/>
    <col min="7249" max="7249" width="22.25" customWidth="1"/>
    <col min="7250" max="7250" width="18.75" customWidth="1"/>
    <col min="7251" max="7252" width="19" customWidth="1"/>
    <col min="7253" max="7253" width="19.08203125" customWidth="1"/>
    <col min="7254" max="7254" width="17.08203125" customWidth="1"/>
    <col min="7255" max="7256" width="7.75" hidden="1" customWidth="1"/>
    <col min="7257" max="7259" width="17.5" customWidth="1"/>
    <col min="7260" max="7260" width="10.58203125" customWidth="1"/>
    <col min="7261" max="7261" width="15.75" customWidth="1"/>
    <col min="7262" max="7262" width="30.08203125" customWidth="1"/>
    <col min="7263" max="7263" width="27.58203125" customWidth="1"/>
    <col min="7264" max="7264" width="21.08203125" customWidth="1"/>
    <col min="7265" max="7265" width="22.25" customWidth="1"/>
    <col min="7266" max="7266" width="18.75" customWidth="1"/>
    <col min="7267" max="7268" width="19" customWidth="1"/>
    <col min="7269" max="7269" width="19.08203125" customWidth="1"/>
    <col min="7270" max="7270" width="17.08203125" customWidth="1"/>
    <col min="7271" max="7272" width="7.75" hidden="1" customWidth="1"/>
    <col min="7273" max="7275" width="17.5" customWidth="1"/>
    <col min="7276" max="7276" width="10.58203125" customWidth="1"/>
    <col min="7277" max="7277" width="15.75" customWidth="1"/>
    <col min="7278" max="7278" width="30.08203125" customWidth="1"/>
    <col min="7279" max="7279" width="27.58203125" customWidth="1"/>
    <col min="7280" max="7280" width="21.08203125" customWidth="1"/>
    <col min="7281" max="7281" width="22.25" customWidth="1"/>
    <col min="7282" max="7282" width="18.75" customWidth="1"/>
    <col min="7283" max="7284" width="19" customWidth="1"/>
    <col min="7285" max="7285" width="19.08203125" customWidth="1"/>
    <col min="7286" max="7286" width="17.08203125" customWidth="1"/>
    <col min="7287" max="7288" width="7.75" hidden="1" customWidth="1"/>
    <col min="7289" max="7291" width="17.5" customWidth="1"/>
    <col min="7292" max="7292" width="10.58203125" customWidth="1"/>
    <col min="7293" max="7293" width="15.75" customWidth="1"/>
    <col min="7294" max="7294" width="30.08203125" customWidth="1"/>
    <col min="7295" max="7295" width="27.58203125" customWidth="1"/>
    <col min="7296" max="7296" width="21.08203125" customWidth="1"/>
    <col min="7297" max="7297" width="22.25" customWidth="1"/>
    <col min="7298" max="7298" width="18.75" customWidth="1"/>
    <col min="7299" max="7300" width="19" customWidth="1"/>
    <col min="7301" max="7301" width="19.08203125" customWidth="1"/>
    <col min="7302" max="7302" width="17.08203125" customWidth="1"/>
    <col min="7303" max="7304" width="7.75" hidden="1" customWidth="1"/>
    <col min="7305" max="7307" width="17.5" customWidth="1"/>
    <col min="7308" max="7308" width="10.58203125" customWidth="1"/>
    <col min="7309" max="7309" width="15.75" customWidth="1"/>
    <col min="7310" max="7310" width="30.08203125" customWidth="1"/>
    <col min="7311" max="7311" width="27.58203125" customWidth="1"/>
    <col min="7312" max="7312" width="21.08203125" customWidth="1"/>
    <col min="7313" max="7313" width="22.25" customWidth="1"/>
    <col min="7314" max="7314" width="18.75" customWidth="1"/>
    <col min="7315" max="7316" width="19" customWidth="1"/>
    <col min="7317" max="7317" width="19.08203125" customWidth="1"/>
    <col min="7318" max="7318" width="17.08203125" customWidth="1"/>
    <col min="7319" max="7320" width="7.75" hidden="1" customWidth="1"/>
    <col min="7321" max="7323" width="17.5" customWidth="1"/>
    <col min="7324" max="7324" width="10.58203125" customWidth="1"/>
    <col min="7325" max="7325" width="15.75" customWidth="1"/>
    <col min="7326" max="7326" width="30.08203125" customWidth="1"/>
    <col min="7327" max="7327" width="27.58203125" customWidth="1"/>
    <col min="7328" max="7328" width="21.08203125" customWidth="1"/>
    <col min="7329" max="7329" width="22.25" customWidth="1"/>
    <col min="7330" max="7330" width="18.75" customWidth="1"/>
    <col min="7331" max="7332" width="19" customWidth="1"/>
    <col min="7333" max="7333" width="19.08203125" customWidth="1"/>
    <col min="7334" max="7334" width="17.08203125" customWidth="1"/>
    <col min="7335" max="7336" width="7.75" hidden="1" customWidth="1"/>
    <col min="7337" max="7339" width="17.5" customWidth="1"/>
    <col min="7340" max="7340" width="10.58203125" customWidth="1"/>
    <col min="7341" max="7341" width="15.75" customWidth="1"/>
    <col min="7342" max="7342" width="30.08203125" customWidth="1"/>
    <col min="7343" max="7343" width="27.58203125" customWidth="1"/>
    <col min="7344" max="7344" width="21.08203125" customWidth="1"/>
    <col min="7345" max="7345" width="22.25" customWidth="1"/>
    <col min="7346" max="7346" width="18.75" customWidth="1"/>
    <col min="7347" max="7348" width="19" customWidth="1"/>
    <col min="7349" max="7349" width="19.08203125" customWidth="1"/>
    <col min="7350" max="7350" width="17.08203125" customWidth="1"/>
    <col min="7351" max="7352" width="7.75" hidden="1" customWidth="1"/>
    <col min="7353" max="7355" width="17.5" customWidth="1"/>
    <col min="7356" max="7356" width="10.58203125" customWidth="1"/>
    <col min="7357" max="7357" width="15.75" customWidth="1"/>
    <col min="7358" max="7358" width="30.08203125" customWidth="1"/>
    <col min="7359" max="7359" width="27.58203125" customWidth="1"/>
    <col min="7360" max="7360" width="21.08203125" customWidth="1"/>
    <col min="7361" max="7361" width="22.25" customWidth="1"/>
    <col min="7362" max="7362" width="18.75" customWidth="1"/>
    <col min="7363" max="7364" width="19" customWidth="1"/>
    <col min="7365" max="7365" width="19.08203125" customWidth="1"/>
    <col min="7366" max="7366" width="17.08203125" customWidth="1"/>
    <col min="7367" max="7368" width="7.75" hidden="1" customWidth="1"/>
    <col min="7369" max="7371" width="17.5" customWidth="1"/>
    <col min="7372" max="7372" width="10.58203125" customWidth="1"/>
    <col min="7373" max="7373" width="15.75" customWidth="1"/>
    <col min="7374" max="7374" width="30.08203125" customWidth="1"/>
    <col min="7375" max="7375" width="27.58203125" customWidth="1"/>
    <col min="7376" max="7376" width="21.08203125" customWidth="1"/>
    <col min="7377" max="7377" width="22.25" customWidth="1"/>
    <col min="7378" max="7378" width="18.75" customWidth="1"/>
    <col min="7379" max="7380" width="19" customWidth="1"/>
    <col min="7381" max="7381" width="19.08203125" customWidth="1"/>
    <col min="7382" max="7382" width="17.08203125" customWidth="1"/>
    <col min="7383" max="7384" width="7.75" hidden="1" customWidth="1"/>
    <col min="7385" max="7387" width="17.5" customWidth="1"/>
    <col min="7388" max="7388" width="10.58203125" customWidth="1"/>
    <col min="7389" max="7389" width="15.75" customWidth="1"/>
    <col min="7390" max="7390" width="30.08203125" customWidth="1"/>
    <col min="7391" max="7391" width="27.58203125" customWidth="1"/>
    <col min="7392" max="7392" width="21.08203125" customWidth="1"/>
    <col min="7393" max="7393" width="22.25" customWidth="1"/>
    <col min="7394" max="7394" width="18.75" customWidth="1"/>
    <col min="7395" max="7396" width="19" customWidth="1"/>
    <col min="7397" max="7397" width="19.08203125" customWidth="1"/>
    <col min="7398" max="7398" width="17.08203125" customWidth="1"/>
    <col min="7399" max="7400" width="7.75" hidden="1" customWidth="1"/>
    <col min="7401" max="7403" width="17.5" customWidth="1"/>
    <col min="7404" max="7404" width="10.58203125" customWidth="1"/>
    <col min="7405" max="7405" width="15.75" customWidth="1"/>
    <col min="7406" max="7406" width="30.08203125" customWidth="1"/>
    <col min="7407" max="7407" width="27.58203125" customWidth="1"/>
    <col min="7408" max="7408" width="21.08203125" customWidth="1"/>
    <col min="7409" max="7409" width="22.25" customWidth="1"/>
    <col min="7410" max="7410" width="18.75" customWidth="1"/>
    <col min="7411" max="7412" width="19" customWidth="1"/>
    <col min="7413" max="7413" width="19.08203125" customWidth="1"/>
    <col min="7414" max="7414" width="17.08203125" customWidth="1"/>
    <col min="7415" max="7416" width="7.75" hidden="1" customWidth="1"/>
    <col min="7417" max="7419" width="17.5" customWidth="1"/>
    <col min="7420" max="7420" width="10.58203125" customWidth="1"/>
    <col min="7421" max="7421" width="15.75" customWidth="1"/>
    <col min="7422" max="7422" width="30.08203125" customWidth="1"/>
    <col min="7423" max="7423" width="27.58203125" customWidth="1"/>
    <col min="7424" max="7424" width="21.08203125" customWidth="1"/>
    <col min="7425" max="7425" width="22.25" customWidth="1"/>
    <col min="7426" max="7426" width="18.75" customWidth="1"/>
    <col min="7427" max="7428" width="19" customWidth="1"/>
    <col min="7429" max="7429" width="19.08203125" customWidth="1"/>
    <col min="7430" max="7430" width="17.08203125" customWidth="1"/>
    <col min="7431" max="7432" width="7.75" hidden="1" customWidth="1"/>
    <col min="7433" max="7435" width="17.5" customWidth="1"/>
    <col min="7436" max="7436" width="10.58203125" customWidth="1"/>
    <col min="7437" max="7437" width="15.75" customWidth="1"/>
    <col min="7438" max="7438" width="30.08203125" customWidth="1"/>
    <col min="7439" max="7439" width="27.58203125" customWidth="1"/>
    <col min="7440" max="7440" width="21.08203125" customWidth="1"/>
    <col min="7441" max="7441" width="22.25" customWidth="1"/>
    <col min="7442" max="7442" width="18.75" customWidth="1"/>
    <col min="7443" max="7444" width="19" customWidth="1"/>
    <col min="7445" max="7445" width="19.08203125" customWidth="1"/>
    <col min="7446" max="7446" width="17.08203125" customWidth="1"/>
    <col min="7447" max="7448" width="7.75" hidden="1" customWidth="1"/>
    <col min="7449" max="7451" width="17.5" customWidth="1"/>
    <col min="7452" max="7452" width="10.58203125" customWidth="1"/>
    <col min="7453" max="7453" width="15.75" customWidth="1"/>
    <col min="7454" max="7454" width="30.08203125" customWidth="1"/>
    <col min="7455" max="7455" width="27.58203125" customWidth="1"/>
    <col min="7456" max="7456" width="21.08203125" customWidth="1"/>
    <col min="7457" max="7457" width="22.25" customWidth="1"/>
    <col min="7458" max="7458" width="18.75" customWidth="1"/>
    <col min="7459" max="7460" width="19" customWidth="1"/>
    <col min="7461" max="7461" width="19.08203125" customWidth="1"/>
    <col min="7462" max="7462" width="17.08203125" customWidth="1"/>
    <col min="7463" max="7464" width="7.75" hidden="1" customWidth="1"/>
    <col min="7465" max="7467" width="17.5" customWidth="1"/>
    <col min="7468" max="7468" width="10.58203125" customWidth="1"/>
    <col min="7469" max="7469" width="15.75" customWidth="1"/>
    <col min="7470" max="7470" width="30.08203125" customWidth="1"/>
    <col min="7471" max="7471" width="27.58203125" customWidth="1"/>
    <col min="7472" max="7472" width="21.08203125" customWidth="1"/>
    <col min="7473" max="7473" width="22.25" customWidth="1"/>
    <col min="7474" max="7474" width="18.75" customWidth="1"/>
    <col min="7475" max="7476" width="19" customWidth="1"/>
    <col min="7477" max="7477" width="19.08203125" customWidth="1"/>
    <col min="7478" max="7478" width="17.08203125" customWidth="1"/>
    <col min="7479" max="7480" width="7.75" hidden="1" customWidth="1"/>
    <col min="7481" max="7483" width="17.5" customWidth="1"/>
    <col min="7484" max="7484" width="10.58203125" customWidth="1"/>
    <col min="7485" max="7485" width="15.75" customWidth="1"/>
    <col min="7486" max="7486" width="30.08203125" customWidth="1"/>
    <col min="7487" max="7487" width="27.58203125" customWidth="1"/>
    <col min="7488" max="7488" width="21.08203125" customWidth="1"/>
    <col min="7489" max="7489" width="22.25" customWidth="1"/>
    <col min="7490" max="7490" width="18.75" customWidth="1"/>
    <col min="7491" max="7492" width="19" customWidth="1"/>
    <col min="7493" max="7493" width="19.08203125" customWidth="1"/>
    <col min="7494" max="7494" width="17.08203125" customWidth="1"/>
    <col min="7495" max="7496" width="7.75" hidden="1" customWidth="1"/>
    <col min="7497" max="7499" width="17.5" customWidth="1"/>
    <col min="7500" max="7500" width="10.58203125" customWidth="1"/>
    <col min="7501" max="7501" width="15.75" customWidth="1"/>
    <col min="7502" max="7502" width="30.08203125" customWidth="1"/>
    <col min="7503" max="7503" width="27.58203125" customWidth="1"/>
    <col min="7504" max="7504" width="21.08203125" customWidth="1"/>
    <col min="7505" max="7505" width="22.25" customWidth="1"/>
    <col min="7506" max="7506" width="18.75" customWidth="1"/>
    <col min="7507" max="7508" width="19" customWidth="1"/>
    <col min="7509" max="7509" width="19.08203125" customWidth="1"/>
    <col min="7510" max="7510" width="17.08203125" customWidth="1"/>
    <col min="7511" max="7512" width="7.75" hidden="1" customWidth="1"/>
    <col min="7513" max="7515" width="17.5" customWidth="1"/>
    <col min="7516" max="7516" width="10.58203125" customWidth="1"/>
    <col min="7517" max="7517" width="15.75" customWidth="1"/>
    <col min="7518" max="7518" width="30.08203125" customWidth="1"/>
    <col min="7519" max="7519" width="27.58203125" customWidth="1"/>
    <col min="7520" max="7520" width="21.08203125" customWidth="1"/>
    <col min="7521" max="7521" width="22.25" customWidth="1"/>
    <col min="7522" max="7522" width="18.75" customWidth="1"/>
    <col min="7523" max="7524" width="19" customWidth="1"/>
    <col min="7525" max="7525" width="19.08203125" customWidth="1"/>
    <col min="7526" max="7526" width="17.08203125" customWidth="1"/>
    <col min="7527" max="7528" width="7.75" hidden="1" customWidth="1"/>
    <col min="7529" max="7531" width="17.5" customWidth="1"/>
    <col min="7532" max="7532" width="10.58203125" customWidth="1"/>
    <col min="7533" max="7533" width="15.75" customWidth="1"/>
    <col min="7534" max="7534" width="30.08203125" customWidth="1"/>
    <col min="7535" max="7535" width="27.58203125" customWidth="1"/>
    <col min="7536" max="7536" width="21.08203125" customWidth="1"/>
    <col min="7537" max="7537" width="22.25" customWidth="1"/>
    <col min="7538" max="7538" width="18.75" customWidth="1"/>
    <col min="7539" max="7540" width="19" customWidth="1"/>
    <col min="7541" max="7541" width="19.08203125" customWidth="1"/>
    <col min="7542" max="7542" width="17.08203125" customWidth="1"/>
    <col min="7543" max="7544" width="7.75" hidden="1" customWidth="1"/>
    <col min="7545" max="7547" width="17.5" customWidth="1"/>
    <col min="7548" max="7548" width="10.58203125" customWidth="1"/>
    <col min="7549" max="7549" width="15.75" customWidth="1"/>
    <col min="7550" max="7550" width="30.08203125" customWidth="1"/>
    <col min="7551" max="7551" width="27.58203125" customWidth="1"/>
    <col min="7552" max="7552" width="21.08203125" customWidth="1"/>
    <col min="7553" max="7553" width="22.25" customWidth="1"/>
    <col min="7554" max="7554" width="18.75" customWidth="1"/>
    <col min="7555" max="7556" width="19" customWidth="1"/>
    <col min="7557" max="7557" width="19.08203125" customWidth="1"/>
    <col min="7558" max="7558" width="17.08203125" customWidth="1"/>
    <col min="7559" max="7560" width="7.75" hidden="1" customWidth="1"/>
    <col min="7561" max="7563" width="17.5" customWidth="1"/>
    <col min="7564" max="7564" width="10.58203125" customWidth="1"/>
    <col min="7565" max="7565" width="15.75" customWidth="1"/>
    <col min="7566" max="7566" width="30.08203125" customWidth="1"/>
    <col min="7567" max="7567" width="27.58203125" customWidth="1"/>
    <col min="7568" max="7568" width="21.08203125" customWidth="1"/>
    <col min="7569" max="7569" width="22.25" customWidth="1"/>
    <col min="7570" max="7570" width="18.75" customWidth="1"/>
    <col min="7571" max="7572" width="19" customWidth="1"/>
    <col min="7573" max="7573" width="19.08203125" customWidth="1"/>
    <col min="7574" max="7574" width="17.08203125" customWidth="1"/>
    <col min="7575" max="7576" width="7.75" hidden="1" customWidth="1"/>
    <col min="7577" max="7579" width="17.5" customWidth="1"/>
    <col min="7580" max="7580" width="10.58203125" customWidth="1"/>
    <col min="7581" max="7581" width="15.75" customWidth="1"/>
    <col min="7582" max="7582" width="30.08203125" customWidth="1"/>
    <col min="7583" max="7583" width="27.58203125" customWidth="1"/>
    <col min="7584" max="7584" width="21.08203125" customWidth="1"/>
    <col min="7585" max="7585" width="22.25" customWidth="1"/>
    <col min="7586" max="7586" width="18.75" customWidth="1"/>
    <col min="7587" max="7588" width="19" customWidth="1"/>
    <col min="7589" max="7589" width="19.08203125" customWidth="1"/>
    <col min="7590" max="7590" width="17.08203125" customWidth="1"/>
    <col min="7591" max="7592" width="7.75" hidden="1" customWidth="1"/>
    <col min="7593" max="7595" width="17.5" customWidth="1"/>
    <col min="7596" max="7596" width="10.58203125" customWidth="1"/>
    <col min="7597" max="7597" width="15.75" customWidth="1"/>
    <col min="7598" max="7598" width="30.08203125" customWidth="1"/>
    <col min="7599" max="7599" width="27.58203125" customWidth="1"/>
    <col min="7600" max="7600" width="21.08203125" customWidth="1"/>
    <col min="7601" max="7601" width="22.25" customWidth="1"/>
    <col min="7602" max="7602" width="18.75" customWidth="1"/>
    <col min="7603" max="7604" width="19" customWidth="1"/>
    <col min="7605" max="7605" width="19.08203125" customWidth="1"/>
    <col min="7606" max="7606" width="17.08203125" customWidth="1"/>
    <col min="7607" max="7608" width="7.75" hidden="1" customWidth="1"/>
    <col min="7609" max="7611" width="17.5" customWidth="1"/>
    <col min="7612" max="7612" width="10.58203125" customWidth="1"/>
    <col min="7613" max="7613" width="15.75" customWidth="1"/>
    <col min="7614" max="7614" width="30.08203125" customWidth="1"/>
    <col min="7615" max="7615" width="27.58203125" customWidth="1"/>
    <col min="7616" max="7616" width="21.08203125" customWidth="1"/>
    <col min="7617" max="7617" width="22.25" customWidth="1"/>
    <col min="7618" max="7618" width="18.75" customWidth="1"/>
    <col min="7619" max="7620" width="19" customWidth="1"/>
    <col min="7621" max="7621" width="19.08203125" customWidth="1"/>
    <col min="7622" max="7622" width="17.08203125" customWidth="1"/>
    <col min="7623" max="7624" width="7.75" hidden="1" customWidth="1"/>
    <col min="7625" max="7627" width="17.5" customWidth="1"/>
    <col min="7628" max="7628" width="10.58203125" customWidth="1"/>
    <col min="7629" max="7629" width="15.75" customWidth="1"/>
    <col min="7630" max="7630" width="30.08203125" customWidth="1"/>
    <col min="7631" max="7631" width="27.58203125" customWidth="1"/>
    <col min="7632" max="7632" width="21.08203125" customWidth="1"/>
    <col min="7633" max="7633" width="22.25" customWidth="1"/>
    <col min="7634" max="7634" width="18.75" customWidth="1"/>
    <col min="7635" max="7636" width="19" customWidth="1"/>
    <col min="7637" max="7637" width="19.08203125" customWidth="1"/>
    <col min="7638" max="7638" width="17.08203125" customWidth="1"/>
    <col min="7639" max="7640" width="7.75" hidden="1" customWidth="1"/>
    <col min="7641" max="7643" width="17.5" customWidth="1"/>
    <col min="7644" max="7644" width="10.58203125" customWidth="1"/>
    <col min="7645" max="7645" width="15.75" customWidth="1"/>
    <col min="7646" max="7646" width="30.08203125" customWidth="1"/>
    <col min="7647" max="7647" width="27.58203125" customWidth="1"/>
    <col min="7648" max="7648" width="21.08203125" customWidth="1"/>
    <col min="7649" max="7649" width="22.25" customWidth="1"/>
    <col min="7650" max="7650" width="18.75" customWidth="1"/>
    <col min="7651" max="7652" width="19" customWidth="1"/>
    <col min="7653" max="7653" width="19.08203125" customWidth="1"/>
    <col min="7654" max="7654" width="17.08203125" customWidth="1"/>
    <col min="7655" max="7656" width="7.75" hidden="1" customWidth="1"/>
    <col min="7657" max="7659" width="17.5" customWidth="1"/>
    <col min="7660" max="7660" width="10.58203125" customWidth="1"/>
    <col min="7661" max="7661" width="15.75" customWidth="1"/>
    <col min="7662" max="7662" width="30.08203125" customWidth="1"/>
    <col min="7663" max="7663" width="27.58203125" customWidth="1"/>
    <col min="7664" max="7664" width="21.08203125" customWidth="1"/>
    <col min="7665" max="7665" width="22.25" customWidth="1"/>
    <col min="7666" max="7666" width="18.75" customWidth="1"/>
    <col min="7667" max="7668" width="19" customWidth="1"/>
    <col min="7669" max="7669" width="19.08203125" customWidth="1"/>
    <col min="7670" max="7670" width="17.08203125" customWidth="1"/>
    <col min="7671" max="7672" width="7.75" hidden="1" customWidth="1"/>
    <col min="7673" max="7675" width="17.5" customWidth="1"/>
    <col min="7676" max="7676" width="10.58203125" customWidth="1"/>
    <col min="7677" max="7677" width="15.75" customWidth="1"/>
    <col min="7678" max="7678" width="30.08203125" customWidth="1"/>
    <col min="7679" max="7679" width="27.58203125" customWidth="1"/>
    <col min="7680" max="7680" width="21.08203125" customWidth="1"/>
    <col min="7681" max="7681" width="22.25" customWidth="1"/>
    <col min="7682" max="7682" width="18.75" customWidth="1"/>
    <col min="7683" max="7684" width="19" customWidth="1"/>
    <col min="7685" max="7685" width="19.08203125" customWidth="1"/>
    <col min="7686" max="7686" width="17.08203125" customWidth="1"/>
    <col min="7687" max="7688" width="7.75" hidden="1" customWidth="1"/>
    <col min="7689" max="7691" width="17.5" customWidth="1"/>
    <col min="7692" max="7692" width="10.58203125" customWidth="1"/>
    <col min="7693" max="7693" width="15.75" customWidth="1"/>
    <col min="7694" max="7694" width="30.08203125" customWidth="1"/>
    <col min="7695" max="7695" width="27.58203125" customWidth="1"/>
    <col min="7696" max="7696" width="21.08203125" customWidth="1"/>
    <col min="7697" max="7697" width="22.25" customWidth="1"/>
    <col min="7698" max="7698" width="18.75" customWidth="1"/>
    <col min="7699" max="7700" width="19" customWidth="1"/>
    <col min="7701" max="7701" width="19.08203125" customWidth="1"/>
    <col min="7702" max="7702" width="17.08203125" customWidth="1"/>
    <col min="7703" max="7704" width="7.75" hidden="1" customWidth="1"/>
    <col min="7705" max="7707" width="17.5" customWidth="1"/>
    <col min="7708" max="7708" width="10.58203125" customWidth="1"/>
    <col min="7709" max="7709" width="15.75" customWidth="1"/>
    <col min="7710" max="7710" width="30.08203125" customWidth="1"/>
    <col min="7711" max="7711" width="27.58203125" customWidth="1"/>
    <col min="7712" max="7712" width="21.08203125" customWidth="1"/>
    <col min="7713" max="7713" width="22.25" customWidth="1"/>
    <col min="7714" max="7714" width="18.75" customWidth="1"/>
    <col min="7715" max="7716" width="19" customWidth="1"/>
    <col min="7717" max="7717" width="19.08203125" customWidth="1"/>
    <col min="7718" max="7718" width="17.08203125" customWidth="1"/>
    <col min="7719" max="7720" width="7.75" hidden="1" customWidth="1"/>
    <col min="7721" max="7723" width="17.5" customWidth="1"/>
    <col min="7724" max="7724" width="10.58203125" customWidth="1"/>
    <col min="7725" max="7725" width="15.75" customWidth="1"/>
    <col min="7726" max="7726" width="30.08203125" customWidth="1"/>
    <col min="7727" max="7727" width="27.58203125" customWidth="1"/>
    <col min="7728" max="7728" width="21.08203125" customWidth="1"/>
    <col min="7729" max="7729" width="22.25" customWidth="1"/>
    <col min="7730" max="7730" width="18.75" customWidth="1"/>
    <col min="7731" max="7732" width="19" customWidth="1"/>
    <col min="7733" max="7733" width="19.08203125" customWidth="1"/>
    <col min="7734" max="7734" width="17.08203125" customWidth="1"/>
    <col min="7735" max="7736" width="7.75" hidden="1" customWidth="1"/>
    <col min="7737" max="7739" width="17.5" customWidth="1"/>
    <col min="7740" max="7740" width="10.58203125" customWidth="1"/>
    <col min="7741" max="7741" width="15.75" customWidth="1"/>
    <col min="7742" max="7742" width="30.08203125" customWidth="1"/>
    <col min="7743" max="7743" width="27.58203125" customWidth="1"/>
    <col min="7744" max="7744" width="21.08203125" customWidth="1"/>
    <col min="7745" max="7745" width="22.25" customWidth="1"/>
    <col min="7746" max="7746" width="18.75" customWidth="1"/>
    <col min="7747" max="7748" width="19" customWidth="1"/>
    <col min="7749" max="7749" width="19.08203125" customWidth="1"/>
    <col min="7750" max="7750" width="17.08203125" customWidth="1"/>
    <col min="7751" max="7752" width="7.75" hidden="1" customWidth="1"/>
    <col min="7753" max="7755" width="17.5" customWidth="1"/>
    <col min="7756" max="7756" width="10.58203125" customWidth="1"/>
    <col min="7757" max="7757" width="15.75" customWidth="1"/>
    <col min="7758" max="7758" width="30.08203125" customWidth="1"/>
    <col min="7759" max="7759" width="27.58203125" customWidth="1"/>
    <col min="7760" max="7760" width="21.08203125" customWidth="1"/>
    <col min="7761" max="7761" width="22.25" customWidth="1"/>
    <col min="7762" max="7762" width="18.75" customWidth="1"/>
    <col min="7763" max="7764" width="19" customWidth="1"/>
    <col min="7765" max="7765" width="19.08203125" customWidth="1"/>
    <col min="7766" max="7766" width="17.08203125" customWidth="1"/>
    <col min="7767" max="7768" width="7.75" hidden="1" customWidth="1"/>
    <col min="7769" max="7771" width="17.5" customWidth="1"/>
    <col min="7772" max="7772" width="10.58203125" customWidth="1"/>
    <col min="7773" max="7773" width="15.75" customWidth="1"/>
    <col min="7774" max="7774" width="30.08203125" customWidth="1"/>
    <col min="7775" max="7775" width="27.58203125" customWidth="1"/>
    <col min="7776" max="7776" width="21.08203125" customWidth="1"/>
    <col min="7777" max="7777" width="22.25" customWidth="1"/>
    <col min="7778" max="7778" width="18.75" customWidth="1"/>
    <col min="7779" max="7780" width="19" customWidth="1"/>
    <col min="7781" max="7781" width="19.08203125" customWidth="1"/>
    <col min="7782" max="7782" width="17.08203125" customWidth="1"/>
    <col min="7783" max="7784" width="7.75" hidden="1" customWidth="1"/>
    <col min="7785" max="7787" width="17.5" customWidth="1"/>
    <col min="7788" max="7788" width="10.58203125" customWidth="1"/>
    <col min="7789" max="7789" width="15.75" customWidth="1"/>
    <col min="7790" max="7790" width="30.08203125" customWidth="1"/>
    <col min="7791" max="7791" width="27.58203125" customWidth="1"/>
    <col min="7792" max="7792" width="21.08203125" customWidth="1"/>
    <col min="7793" max="7793" width="22.25" customWidth="1"/>
    <col min="7794" max="7794" width="18.75" customWidth="1"/>
    <col min="7795" max="7796" width="19" customWidth="1"/>
    <col min="7797" max="7797" width="19.08203125" customWidth="1"/>
    <col min="7798" max="7798" width="17.08203125" customWidth="1"/>
    <col min="7799" max="7800" width="7.75" hidden="1" customWidth="1"/>
    <col min="7801" max="7803" width="17.5" customWidth="1"/>
    <col min="7804" max="7804" width="10.58203125" customWidth="1"/>
    <col min="7805" max="7805" width="15.75" customWidth="1"/>
    <col min="7806" max="7806" width="30.08203125" customWidth="1"/>
    <col min="7807" max="7807" width="27.58203125" customWidth="1"/>
    <col min="7808" max="7808" width="21.08203125" customWidth="1"/>
    <col min="7809" max="7809" width="22.25" customWidth="1"/>
    <col min="7810" max="7810" width="18.75" customWidth="1"/>
    <col min="7811" max="7812" width="19" customWidth="1"/>
    <col min="7813" max="7813" width="19.08203125" customWidth="1"/>
    <col min="7814" max="7814" width="17.08203125" customWidth="1"/>
    <col min="7815" max="7816" width="7.75" hidden="1" customWidth="1"/>
    <col min="7817" max="7819" width="17.5" customWidth="1"/>
    <col min="7820" max="7820" width="10.58203125" customWidth="1"/>
    <col min="7821" max="7821" width="15.75" customWidth="1"/>
    <col min="7822" max="7822" width="30.08203125" customWidth="1"/>
    <col min="7823" max="7823" width="27.58203125" customWidth="1"/>
    <col min="7824" max="7824" width="21.08203125" customWidth="1"/>
    <col min="7825" max="7825" width="22.25" customWidth="1"/>
    <col min="7826" max="7826" width="18.75" customWidth="1"/>
    <col min="7827" max="7828" width="19" customWidth="1"/>
    <col min="7829" max="7829" width="19.08203125" customWidth="1"/>
    <col min="7830" max="7830" width="17.08203125" customWidth="1"/>
    <col min="7831" max="7832" width="7.75" hidden="1" customWidth="1"/>
    <col min="7833" max="7835" width="17.5" customWidth="1"/>
    <col min="7836" max="7836" width="10.58203125" customWidth="1"/>
    <col min="7837" max="7837" width="15.75" customWidth="1"/>
    <col min="7838" max="7838" width="30.08203125" customWidth="1"/>
    <col min="7839" max="7839" width="27.58203125" customWidth="1"/>
    <col min="7840" max="7840" width="21.08203125" customWidth="1"/>
    <col min="7841" max="7841" width="22.25" customWidth="1"/>
    <col min="7842" max="7842" width="18.75" customWidth="1"/>
    <col min="7843" max="7844" width="19" customWidth="1"/>
    <col min="7845" max="7845" width="19.08203125" customWidth="1"/>
    <col min="7846" max="7846" width="17.08203125" customWidth="1"/>
    <col min="7847" max="7848" width="7.75" hidden="1" customWidth="1"/>
    <col min="7849" max="7851" width="17.5" customWidth="1"/>
    <col min="7852" max="7852" width="10.58203125" customWidth="1"/>
    <col min="7853" max="7853" width="15.75" customWidth="1"/>
    <col min="7854" max="7854" width="30.08203125" customWidth="1"/>
    <col min="7855" max="7855" width="27.58203125" customWidth="1"/>
    <col min="7856" max="7856" width="21.08203125" customWidth="1"/>
    <col min="7857" max="7857" width="22.25" customWidth="1"/>
    <col min="7858" max="7858" width="18.75" customWidth="1"/>
    <col min="7859" max="7860" width="19" customWidth="1"/>
    <col min="7861" max="7861" width="19.08203125" customWidth="1"/>
    <col min="7862" max="7862" width="17.08203125" customWidth="1"/>
    <col min="7863" max="7864" width="7.75" hidden="1" customWidth="1"/>
    <col min="7865" max="7867" width="17.5" customWidth="1"/>
    <col min="7868" max="7868" width="10.58203125" customWidth="1"/>
    <col min="7869" max="7869" width="15.75" customWidth="1"/>
    <col min="7870" max="7870" width="30.08203125" customWidth="1"/>
    <col min="7871" max="7871" width="27.58203125" customWidth="1"/>
    <col min="7872" max="7872" width="21.08203125" customWidth="1"/>
    <col min="7873" max="7873" width="22.25" customWidth="1"/>
    <col min="7874" max="7874" width="18.75" customWidth="1"/>
    <col min="7875" max="7876" width="19" customWidth="1"/>
    <col min="7877" max="7877" width="19.08203125" customWidth="1"/>
    <col min="7878" max="7878" width="17.08203125" customWidth="1"/>
    <col min="7879" max="7880" width="7.75" hidden="1" customWidth="1"/>
    <col min="7881" max="7883" width="17.5" customWidth="1"/>
    <col min="7884" max="7884" width="10.58203125" customWidth="1"/>
    <col min="7885" max="7885" width="15.75" customWidth="1"/>
    <col min="7886" max="7886" width="30.08203125" customWidth="1"/>
    <col min="7887" max="7887" width="27.58203125" customWidth="1"/>
    <col min="7888" max="7888" width="21.08203125" customWidth="1"/>
    <col min="7889" max="7889" width="22.25" customWidth="1"/>
    <col min="7890" max="7890" width="18.75" customWidth="1"/>
    <col min="7891" max="7892" width="19" customWidth="1"/>
    <col min="7893" max="7893" width="19.08203125" customWidth="1"/>
    <col min="7894" max="7894" width="17.08203125" customWidth="1"/>
    <col min="7895" max="7896" width="7.75" hidden="1" customWidth="1"/>
    <col min="7897" max="7899" width="17.5" customWidth="1"/>
    <col min="7900" max="7900" width="10.58203125" customWidth="1"/>
    <col min="7901" max="7901" width="15.75" customWidth="1"/>
    <col min="7902" max="7902" width="30.08203125" customWidth="1"/>
    <col min="7903" max="7903" width="27.58203125" customWidth="1"/>
    <col min="7904" max="7904" width="21.08203125" customWidth="1"/>
    <col min="7905" max="7905" width="22.25" customWidth="1"/>
    <col min="7906" max="7906" width="18.75" customWidth="1"/>
    <col min="7907" max="7908" width="19" customWidth="1"/>
    <col min="7909" max="7909" width="19.08203125" customWidth="1"/>
    <col min="7910" max="7910" width="17.08203125" customWidth="1"/>
    <col min="7911" max="7912" width="7.75" hidden="1" customWidth="1"/>
    <col min="7913" max="7915" width="17.5" customWidth="1"/>
    <col min="7916" max="7916" width="10.58203125" customWidth="1"/>
    <col min="7917" max="7917" width="15.75" customWidth="1"/>
    <col min="7918" max="7918" width="30.08203125" customWidth="1"/>
    <col min="7919" max="7919" width="27.58203125" customWidth="1"/>
    <col min="7920" max="7920" width="21.08203125" customWidth="1"/>
    <col min="7921" max="7921" width="22.25" customWidth="1"/>
    <col min="7922" max="7922" width="18.75" customWidth="1"/>
    <col min="7923" max="7924" width="19" customWidth="1"/>
    <col min="7925" max="7925" width="19.08203125" customWidth="1"/>
    <col min="7926" max="7926" width="17.08203125" customWidth="1"/>
    <col min="7927" max="7928" width="7.75" hidden="1" customWidth="1"/>
    <col min="7929" max="7931" width="17.5" customWidth="1"/>
    <col min="7932" max="7932" width="10.58203125" customWidth="1"/>
    <col min="7933" max="7933" width="15.75" customWidth="1"/>
    <col min="7934" max="7934" width="30.08203125" customWidth="1"/>
    <col min="7935" max="7935" width="27.58203125" customWidth="1"/>
    <col min="7936" max="7936" width="21.08203125" customWidth="1"/>
    <col min="7937" max="7937" width="22.25" customWidth="1"/>
    <col min="7938" max="7938" width="18.75" customWidth="1"/>
    <col min="7939" max="7940" width="19" customWidth="1"/>
    <col min="7941" max="7941" width="19.08203125" customWidth="1"/>
    <col min="7942" max="7942" width="17.08203125" customWidth="1"/>
    <col min="7943" max="7944" width="7.75" hidden="1" customWidth="1"/>
    <col min="7945" max="7947" width="17.5" customWidth="1"/>
    <col min="7948" max="7948" width="10.58203125" customWidth="1"/>
    <col min="7949" max="7949" width="15.75" customWidth="1"/>
    <col min="7950" max="7950" width="30.08203125" customWidth="1"/>
    <col min="7951" max="7951" width="27.58203125" customWidth="1"/>
    <col min="7952" max="7952" width="21.08203125" customWidth="1"/>
    <col min="7953" max="7953" width="22.25" customWidth="1"/>
    <col min="7954" max="7954" width="18.75" customWidth="1"/>
    <col min="7955" max="7956" width="19" customWidth="1"/>
    <col min="7957" max="7957" width="19.08203125" customWidth="1"/>
    <col min="7958" max="7958" width="17.08203125" customWidth="1"/>
    <col min="7959" max="7960" width="7.75" hidden="1" customWidth="1"/>
    <col min="7961" max="7963" width="17.5" customWidth="1"/>
    <col min="7964" max="7964" width="10.58203125" customWidth="1"/>
    <col min="7965" max="7965" width="15.75" customWidth="1"/>
    <col min="7966" max="7966" width="30.08203125" customWidth="1"/>
    <col min="7967" max="7967" width="27.58203125" customWidth="1"/>
    <col min="7968" max="7968" width="21.08203125" customWidth="1"/>
    <col min="7969" max="7969" width="22.25" customWidth="1"/>
    <col min="7970" max="7970" width="18.75" customWidth="1"/>
    <col min="7971" max="7972" width="19" customWidth="1"/>
    <col min="7973" max="7973" width="19.08203125" customWidth="1"/>
    <col min="7974" max="7974" width="17.08203125" customWidth="1"/>
    <col min="7975" max="7976" width="7.75" hidden="1" customWidth="1"/>
    <col min="7977" max="7979" width="17.5" customWidth="1"/>
    <col min="7980" max="7980" width="10.58203125" customWidth="1"/>
    <col min="7981" max="7981" width="15.75" customWidth="1"/>
    <col min="7982" max="7982" width="30.08203125" customWidth="1"/>
    <col min="7983" max="7983" width="27.58203125" customWidth="1"/>
    <col min="7984" max="7984" width="21.08203125" customWidth="1"/>
    <col min="7985" max="7985" width="22.25" customWidth="1"/>
    <col min="7986" max="7986" width="18.75" customWidth="1"/>
    <col min="7987" max="7988" width="19" customWidth="1"/>
    <col min="7989" max="7989" width="19.08203125" customWidth="1"/>
    <col min="7990" max="7990" width="17.08203125" customWidth="1"/>
    <col min="7991" max="7992" width="7.75" hidden="1" customWidth="1"/>
    <col min="7993" max="7995" width="17.5" customWidth="1"/>
    <col min="7996" max="7996" width="10.58203125" customWidth="1"/>
    <col min="7997" max="7997" width="15.75" customWidth="1"/>
    <col min="7998" max="7998" width="30.08203125" customWidth="1"/>
    <col min="7999" max="7999" width="27.58203125" customWidth="1"/>
    <col min="8000" max="8000" width="21.08203125" customWidth="1"/>
    <col min="8001" max="8001" width="22.25" customWidth="1"/>
    <col min="8002" max="8002" width="18.75" customWidth="1"/>
    <col min="8003" max="8004" width="19" customWidth="1"/>
    <col min="8005" max="8005" width="19.08203125" customWidth="1"/>
    <col min="8006" max="8006" width="17.08203125" customWidth="1"/>
    <col min="8007" max="8008" width="7.75" hidden="1" customWidth="1"/>
    <col min="8009" max="8011" width="17.5" customWidth="1"/>
    <col min="8012" max="8012" width="10.58203125" customWidth="1"/>
    <col min="8013" max="8013" width="15.75" customWidth="1"/>
    <col min="8014" max="8014" width="30.08203125" customWidth="1"/>
    <col min="8015" max="8015" width="27.58203125" customWidth="1"/>
    <col min="8016" max="8016" width="21.08203125" customWidth="1"/>
    <col min="8017" max="8017" width="22.25" customWidth="1"/>
    <col min="8018" max="8018" width="18.75" customWidth="1"/>
    <col min="8019" max="8020" width="19" customWidth="1"/>
    <col min="8021" max="8021" width="19.08203125" customWidth="1"/>
    <col min="8022" max="8022" width="17.08203125" customWidth="1"/>
    <col min="8023" max="8024" width="7.75" hidden="1" customWidth="1"/>
    <col min="8025" max="8027" width="17.5" customWidth="1"/>
    <col min="8028" max="8028" width="10.58203125" customWidth="1"/>
    <col min="8029" max="8029" width="15.75" customWidth="1"/>
    <col min="8030" max="8030" width="30.08203125" customWidth="1"/>
    <col min="8031" max="8031" width="27.58203125" customWidth="1"/>
    <col min="8032" max="8032" width="21.08203125" customWidth="1"/>
    <col min="8033" max="8033" width="22.25" customWidth="1"/>
    <col min="8034" max="8034" width="18.75" customWidth="1"/>
    <col min="8035" max="8036" width="19" customWidth="1"/>
    <col min="8037" max="8037" width="19.08203125" customWidth="1"/>
    <col min="8038" max="8038" width="17.08203125" customWidth="1"/>
    <col min="8039" max="8040" width="7.75" hidden="1" customWidth="1"/>
    <col min="8041" max="8043" width="17.5" customWidth="1"/>
    <col min="8044" max="8044" width="10.58203125" customWidth="1"/>
    <col min="8045" max="8045" width="15.75" customWidth="1"/>
    <col min="8046" max="8046" width="30.08203125" customWidth="1"/>
    <col min="8047" max="8047" width="27.58203125" customWidth="1"/>
    <col min="8048" max="8048" width="21.08203125" customWidth="1"/>
    <col min="8049" max="8049" width="22.25" customWidth="1"/>
    <col min="8050" max="8050" width="18.75" customWidth="1"/>
    <col min="8051" max="8052" width="19" customWidth="1"/>
    <col min="8053" max="8053" width="19.08203125" customWidth="1"/>
    <col min="8054" max="8054" width="17.08203125" customWidth="1"/>
    <col min="8055" max="8056" width="7.75" hidden="1" customWidth="1"/>
    <col min="8057" max="8059" width="17.5" customWidth="1"/>
    <col min="8060" max="8060" width="10.58203125" customWidth="1"/>
    <col min="8061" max="8061" width="15.75" customWidth="1"/>
    <col min="8062" max="8062" width="30.08203125" customWidth="1"/>
    <col min="8063" max="8063" width="27.58203125" customWidth="1"/>
    <col min="8064" max="8064" width="21.08203125" customWidth="1"/>
    <col min="8065" max="8065" width="22.25" customWidth="1"/>
    <col min="8066" max="8066" width="18.75" customWidth="1"/>
    <col min="8067" max="8068" width="19" customWidth="1"/>
    <col min="8069" max="8069" width="19.08203125" customWidth="1"/>
    <col min="8070" max="8070" width="17.08203125" customWidth="1"/>
    <col min="8071" max="8072" width="7.75" hidden="1" customWidth="1"/>
    <col min="8073" max="8075" width="17.5" customWidth="1"/>
    <col min="8076" max="8076" width="10.58203125" customWidth="1"/>
    <col min="8077" max="8077" width="15.75" customWidth="1"/>
    <col min="8078" max="8078" width="30.08203125" customWidth="1"/>
    <col min="8079" max="8079" width="27.58203125" customWidth="1"/>
    <col min="8080" max="8080" width="21.08203125" customWidth="1"/>
    <col min="8081" max="8081" width="22.25" customWidth="1"/>
    <col min="8082" max="8082" width="18.75" customWidth="1"/>
    <col min="8083" max="8084" width="19" customWidth="1"/>
    <col min="8085" max="8085" width="19.08203125" customWidth="1"/>
    <col min="8086" max="8086" width="17.08203125" customWidth="1"/>
    <col min="8087" max="8088" width="7.75" hidden="1" customWidth="1"/>
    <col min="8089" max="8091" width="17.5" customWidth="1"/>
    <col min="8092" max="8092" width="10.58203125" customWidth="1"/>
    <col min="8093" max="8093" width="15.75" customWidth="1"/>
    <col min="8094" max="8094" width="30.08203125" customWidth="1"/>
    <col min="8095" max="8095" width="27.58203125" customWidth="1"/>
    <col min="8096" max="8096" width="21.08203125" customWidth="1"/>
    <col min="8097" max="8097" width="22.25" customWidth="1"/>
    <col min="8098" max="8098" width="18.75" customWidth="1"/>
    <col min="8099" max="8100" width="19" customWidth="1"/>
    <col min="8101" max="8101" width="19.08203125" customWidth="1"/>
    <col min="8102" max="8102" width="17.08203125" customWidth="1"/>
    <col min="8103" max="8104" width="7.75" hidden="1" customWidth="1"/>
    <col min="8105" max="8107" width="17.5" customWidth="1"/>
    <col min="8108" max="8108" width="10.58203125" customWidth="1"/>
    <col min="8109" max="8109" width="15.75" customWidth="1"/>
    <col min="8110" max="8110" width="30.08203125" customWidth="1"/>
    <col min="8111" max="8111" width="27.58203125" customWidth="1"/>
    <col min="8112" max="8112" width="21.08203125" customWidth="1"/>
    <col min="8113" max="8113" width="22.25" customWidth="1"/>
    <col min="8114" max="8114" width="18.75" customWidth="1"/>
    <col min="8115" max="8116" width="19" customWidth="1"/>
    <col min="8117" max="8117" width="19.08203125" customWidth="1"/>
    <col min="8118" max="8118" width="17.08203125" customWidth="1"/>
    <col min="8119" max="8120" width="7.75" hidden="1" customWidth="1"/>
    <col min="8121" max="8123" width="17.5" customWidth="1"/>
    <col min="8124" max="8124" width="10.58203125" customWidth="1"/>
    <col min="8125" max="8125" width="15.75" customWidth="1"/>
    <col min="8126" max="8126" width="30.08203125" customWidth="1"/>
    <col min="8127" max="8127" width="27.58203125" customWidth="1"/>
    <col min="8128" max="8128" width="21.08203125" customWidth="1"/>
    <col min="8129" max="8129" width="22.25" customWidth="1"/>
    <col min="8130" max="8130" width="18.75" customWidth="1"/>
    <col min="8131" max="8132" width="19" customWidth="1"/>
    <col min="8133" max="8133" width="19.08203125" customWidth="1"/>
    <col min="8134" max="8134" width="17.08203125" customWidth="1"/>
    <col min="8135" max="8136" width="7.75" hidden="1" customWidth="1"/>
    <col min="8137" max="8139" width="17.5" customWidth="1"/>
    <col min="8140" max="8140" width="10.58203125" customWidth="1"/>
    <col min="8141" max="8141" width="15.75" customWidth="1"/>
    <col min="8142" max="8142" width="30.08203125" customWidth="1"/>
    <col min="8143" max="8143" width="27.58203125" customWidth="1"/>
    <col min="8144" max="8144" width="21.08203125" customWidth="1"/>
    <col min="8145" max="8145" width="22.25" customWidth="1"/>
    <col min="8146" max="8146" width="18.75" customWidth="1"/>
    <col min="8147" max="8148" width="19" customWidth="1"/>
    <col min="8149" max="8149" width="19.08203125" customWidth="1"/>
    <col min="8150" max="8150" width="17.08203125" customWidth="1"/>
    <col min="8151" max="8152" width="7.75" hidden="1" customWidth="1"/>
    <col min="8153" max="8155" width="17.5" customWidth="1"/>
    <col min="8156" max="8156" width="10.58203125" customWidth="1"/>
    <col min="8157" max="8157" width="15.75" customWidth="1"/>
    <col min="8158" max="8158" width="30.08203125" customWidth="1"/>
    <col min="8159" max="8159" width="27.58203125" customWidth="1"/>
    <col min="8160" max="8160" width="21.08203125" customWidth="1"/>
    <col min="8161" max="8161" width="22.25" customWidth="1"/>
    <col min="8162" max="8162" width="18.75" customWidth="1"/>
    <col min="8163" max="8164" width="19" customWidth="1"/>
    <col min="8165" max="8165" width="19.08203125" customWidth="1"/>
    <col min="8166" max="8166" width="17.08203125" customWidth="1"/>
    <col min="8167" max="8168" width="7.75" hidden="1" customWidth="1"/>
    <col min="8169" max="8171" width="17.5" customWidth="1"/>
    <col min="8172" max="8172" width="10.58203125" customWidth="1"/>
    <col min="8173" max="8173" width="15.75" customWidth="1"/>
    <col min="8174" max="8174" width="30.08203125" customWidth="1"/>
    <col min="8175" max="8175" width="27.58203125" customWidth="1"/>
    <col min="8176" max="8176" width="21.08203125" customWidth="1"/>
    <col min="8177" max="8177" width="22.25" customWidth="1"/>
    <col min="8178" max="8178" width="18.75" customWidth="1"/>
    <col min="8179" max="8180" width="19" customWidth="1"/>
    <col min="8181" max="8181" width="19.08203125" customWidth="1"/>
    <col min="8182" max="8182" width="17.08203125" customWidth="1"/>
    <col min="8183" max="8184" width="7.75" hidden="1" customWidth="1"/>
    <col min="8185" max="8187" width="17.5" customWidth="1"/>
    <col min="8188" max="8188" width="10.58203125" customWidth="1"/>
    <col min="8189" max="8189" width="15.75" customWidth="1"/>
    <col min="8190" max="8190" width="30.08203125" customWidth="1"/>
    <col min="8191" max="8191" width="27.58203125" customWidth="1"/>
    <col min="8192" max="8192" width="21.08203125" customWidth="1"/>
    <col min="8193" max="8193" width="22.25" customWidth="1"/>
    <col min="8194" max="8194" width="18.75" customWidth="1"/>
    <col min="8195" max="8196" width="19" customWidth="1"/>
    <col min="8197" max="8197" width="19.08203125" customWidth="1"/>
    <col min="8198" max="8198" width="17.08203125" customWidth="1"/>
    <col min="8199" max="8200" width="7.75" hidden="1" customWidth="1"/>
    <col min="8201" max="8203" width="17.5" customWidth="1"/>
    <col min="8204" max="8204" width="10.58203125" customWidth="1"/>
    <col min="8205" max="8205" width="15.75" customWidth="1"/>
    <col min="8206" max="8206" width="30.08203125" customWidth="1"/>
    <col min="8207" max="8207" width="27.58203125" customWidth="1"/>
    <col min="8208" max="8208" width="21.08203125" customWidth="1"/>
    <col min="8209" max="8209" width="22.25" customWidth="1"/>
    <col min="8210" max="8210" width="18.75" customWidth="1"/>
    <col min="8211" max="8212" width="19" customWidth="1"/>
    <col min="8213" max="8213" width="19.08203125" customWidth="1"/>
    <col min="8214" max="8214" width="17.08203125" customWidth="1"/>
    <col min="8215" max="8216" width="7.75" hidden="1" customWidth="1"/>
    <col min="8217" max="8219" width="17.5" customWidth="1"/>
    <col min="8220" max="8220" width="10.58203125" customWidth="1"/>
    <col min="8221" max="8221" width="15.75" customWidth="1"/>
    <col min="8222" max="8222" width="30.08203125" customWidth="1"/>
    <col min="8223" max="8223" width="27.58203125" customWidth="1"/>
    <col min="8224" max="8224" width="21.08203125" customWidth="1"/>
    <col min="8225" max="8225" width="22.25" customWidth="1"/>
    <col min="8226" max="8226" width="18.75" customWidth="1"/>
    <col min="8227" max="8228" width="19" customWidth="1"/>
    <col min="8229" max="8229" width="19.08203125" customWidth="1"/>
    <col min="8230" max="8230" width="17.08203125" customWidth="1"/>
    <col min="8231" max="8232" width="7.75" hidden="1" customWidth="1"/>
    <col min="8233" max="8235" width="17.5" customWidth="1"/>
    <col min="8236" max="8236" width="10.58203125" customWidth="1"/>
    <col min="8237" max="8237" width="15.75" customWidth="1"/>
    <col min="8238" max="8238" width="30.08203125" customWidth="1"/>
    <col min="8239" max="8239" width="27.58203125" customWidth="1"/>
    <col min="8240" max="8240" width="21.08203125" customWidth="1"/>
    <col min="8241" max="8241" width="22.25" customWidth="1"/>
    <col min="8242" max="8242" width="18.75" customWidth="1"/>
    <col min="8243" max="8244" width="19" customWidth="1"/>
    <col min="8245" max="8245" width="19.08203125" customWidth="1"/>
    <col min="8246" max="8246" width="17.08203125" customWidth="1"/>
    <col min="8247" max="8248" width="7.75" hidden="1" customWidth="1"/>
    <col min="8249" max="8251" width="17.5" customWidth="1"/>
    <col min="8252" max="8252" width="10.58203125" customWidth="1"/>
    <col min="8253" max="8253" width="15.75" customWidth="1"/>
    <col min="8254" max="8254" width="30.08203125" customWidth="1"/>
    <col min="8255" max="8255" width="27.58203125" customWidth="1"/>
    <col min="8256" max="8256" width="21.08203125" customWidth="1"/>
    <col min="8257" max="8257" width="22.25" customWidth="1"/>
    <col min="8258" max="8258" width="18.75" customWidth="1"/>
    <col min="8259" max="8260" width="19" customWidth="1"/>
    <col min="8261" max="8261" width="19.08203125" customWidth="1"/>
    <col min="8262" max="8262" width="17.08203125" customWidth="1"/>
    <col min="8263" max="8264" width="7.75" hidden="1" customWidth="1"/>
    <col min="8265" max="8267" width="17.5" customWidth="1"/>
    <col min="8268" max="8268" width="10.58203125" customWidth="1"/>
    <col min="8269" max="8269" width="15.75" customWidth="1"/>
    <col min="8270" max="8270" width="30.08203125" customWidth="1"/>
    <col min="8271" max="8271" width="27.58203125" customWidth="1"/>
    <col min="8272" max="8272" width="21.08203125" customWidth="1"/>
    <col min="8273" max="8273" width="22.25" customWidth="1"/>
    <col min="8274" max="8274" width="18.75" customWidth="1"/>
    <col min="8275" max="8276" width="19" customWidth="1"/>
    <col min="8277" max="8277" width="19.08203125" customWidth="1"/>
    <col min="8278" max="8278" width="17.08203125" customWidth="1"/>
    <col min="8279" max="8280" width="7.75" hidden="1" customWidth="1"/>
    <col min="8281" max="8283" width="17.5" customWidth="1"/>
    <col min="8284" max="8284" width="10.58203125" customWidth="1"/>
    <col min="8285" max="8285" width="15.75" customWidth="1"/>
    <col min="8286" max="8286" width="30.08203125" customWidth="1"/>
    <col min="8287" max="8287" width="27.58203125" customWidth="1"/>
    <col min="8288" max="8288" width="21.08203125" customWidth="1"/>
    <col min="8289" max="8289" width="22.25" customWidth="1"/>
    <col min="8290" max="8290" width="18.75" customWidth="1"/>
    <col min="8291" max="8292" width="19" customWidth="1"/>
    <col min="8293" max="8293" width="19.08203125" customWidth="1"/>
    <col min="8294" max="8294" width="17.08203125" customWidth="1"/>
    <col min="8295" max="8296" width="7.75" hidden="1" customWidth="1"/>
    <col min="8297" max="8299" width="17.5" customWidth="1"/>
    <col min="8300" max="8300" width="10.58203125" customWidth="1"/>
    <col min="8301" max="8301" width="15.75" customWidth="1"/>
    <col min="8302" max="8302" width="30.08203125" customWidth="1"/>
    <col min="8303" max="8303" width="27.58203125" customWidth="1"/>
    <col min="8304" max="8304" width="21.08203125" customWidth="1"/>
    <col min="8305" max="8305" width="22.25" customWidth="1"/>
    <col min="8306" max="8306" width="18.75" customWidth="1"/>
    <col min="8307" max="8308" width="19" customWidth="1"/>
    <col min="8309" max="8309" width="19.08203125" customWidth="1"/>
    <col min="8310" max="8310" width="17.08203125" customWidth="1"/>
    <col min="8311" max="8312" width="7.75" hidden="1" customWidth="1"/>
    <col min="8313" max="8315" width="17.5" customWidth="1"/>
    <col min="8316" max="8316" width="10.58203125" customWidth="1"/>
    <col min="8317" max="8317" width="15.75" customWidth="1"/>
    <col min="8318" max="8318" width="30.08203125" customWidth="1"/>
    <col min="8319" max="8319" width="27.58203125" customWidth="1"/>
    <col min="8320" max="8320" width="21.08203125" customWidth="1"/>
    <col min="8321" max="8321" width="22.25" customWidth="1"/>
    <col min="8322" max="8322" width="18.75" customWidth="1"/>
    <col min="8323" max="8324" width="19" customWidth="1"/>
    <col min="8325" max="8325" width="19.08203125" customWidth="1"/>
    <col min="8326" max="8326" width="17.08203125" customWidth="1"/>
    <col min="8327" max="8328" width="7.75" hidden="1" customWidth="1"/>
    <col min="8329" max="8331" width="17.5" customWidth="1"/>
    <col min="8332" max="8332" width="10.58203125" customWidth="1"/>
    <col min="8333" max="8333" width="15.75" customWidth="1"/>
    <col min="8334" max="8334" width="30.08203125" customWidth="1"/>
    <col min="8335" max="8335" width="27.58203125" customWidth="1"/>
    <col min="8336" max="8336" width="21.08203125" customWidth="1"/>
    <col min="8337" max="8337" width="22.25" customWidth="1"/>
    <col min="8338" max="8338" width="18.75" customWidth="1"/>
    <col min="8339" max="8340" width="19" customWidth="1"/>
    <col min="8341" max="8341" width="19.08203125" customWidth="1"/>
    <col min="8342" max="8342" width="17.08203125" customWidth="1"/>
    <col min="8343" max="8344" width="7.75" hidden="1" customWidth="1"/>
    <col min="8345" max="8347" width="17.5" customWidth="1"/>
    <col min="8348" max="8348" width="10.58203125" customWidth="1"/>
    <col min="8349" max="8349" width="15.75" customWidth="1"/>
    <col min="8350" max="8350" width="30.08203125" customWidth="1"/>
    <col min="8351" max="8351" width="27.58203125" customWidth="1"/>
    <col min="8352" max="8352" width="21.08203125" customWidth="1"/>
    <col min="8353" max="8353" width="22.25" customWidth="1"/>
    <col min="8354" max="8354" width="18.75" customWidth="1"/>
    <col min="8355" max="8356" width="19" customWidth="1"/>
    <col min="8357" max="8357" width="19.08203125" customWidth="1"/>
    <col min="8358" max="8358" width="17.08203125" customWidth="1"/>
    <col min="8359" max="8360" width="7.75" hidden="1" customWidth="1"/>
    <col min="8361" max="8363" width="17.5" customWidth="1"/>
    <col min="8364" max="8364" width="10.58203125" customWidth="1"/>
    <col min="8365" max="8365" width="15.75" customWidth="1"/>
    <col min="8366" max="8366" width="30.08203125" customWidth="1"/>
    <col min="8367" max="8367" width="27.58203125" customWidth="1"/>
    <col min="8368" max="8368" width="21.08203125" customWidth="1"/>
    <col min="8369" max="8369" width="22.25" customWidth="1"/>
    <col min="8370" max="8370" width="18.75" customWidth="1"/>
    <col min="8371" max="8372" width="19" customWidth="1"/>
    <col min="8373" max="8373" width="19.08203125" customWidth="1"/>
    <col min="8374" max="8374" width="17.08203125" customWidth="1"/>
    <col min="8375" max="8376" width="7.75" hidden="1" customWidth="1"/>
    <col min="8377" max="8379" width="17.5" customWidth="1"/>
    <col min="8380" max="8380" width="10.58203125" customWidth="1"/>
    <col min="8381" max="8381" width="15.75" customWidth="1"/>
    <col min="8382" max="8382" width="30.08203125" customWidth="1"/>
    <col min="8383" max="8383" width="27.58203125" customWidth="1"/>
    <col min="8384" max="8384" width="21.08203125" customWidth="1"/>
    <col min="8385" max="8385" width="22.25" customWidth="1"/>
    <col min="8386" max="8386" width="18.75" customWidth="1"/>
    <col min="8387" max="8388" width="19" customWidth="1"/>
    <col min="8389" max="8389" width="19.08203125" customWidth="1"/>
    <col min="8390" max="8390" width="17.08203125" customWidth="1"/>
    <col min="8391" max="8392" width="7.75" hidden="1" customWidth="1"/>
    <col min="8393" max="8395" width="17.5" customWidth="1"/>
    <col min="8396" max="8396" width="10.58203125" customWidth="1"/>
    <col min="8397" max="8397" width="15.75" customWidth="1"/>
    <col min="8398" max="8398" width="30.08203125" customWidth="1"/>
    <col min="8399" max="8399" width="27.58203125" customWidth="1"/>
    <col min="8400" max="8400" width="21.08203125" customWidth="1"/>
    <col min="8401" max="8401" width="22.25" customWidth="1"/>
    <col min="8402" max="8402" width="18.75" customWidth="1"/>
    <col min="8403" max="8404" width="19" customWidth="1"/>
    <col min="8405" max="8405" width="19.08203125" customWidth="1"/>
    <col min="8406" max="8406" width="17.08203125" customWidth="1"/>
    <col min="8407" max="8408" width="7.75" hidden="1" customWidth="1"/>
    <col min="8409" max="8411" width="17.5" customWidth="1"/>
    <col min="8412" max="8412" width="10.58203125" customWidth="1"/>
    <col min="8413" max="8413" width="15.75" customWidth="1"/>
    <col min="8414" max="8414" width="30.08203125" customWidth="1"/>
    <col min="8415" max="8415" width="27.58203125" customWidth="1"/>
    <col min="8416" max="8416" width="21.08203125" customWidth="1"/>
    <col min="8417" max="8417" width="22.25" customWidth="1"/>
    <col min="8418" max="8418" width="18.75" customWidth="1"/>
    <col min="8419" max="8420" width="19" customWidth="1"/>
    <col min="8421" max="8421" width="19.08203125" customWidth="1"/>
    <col min="8422" max="8422" width="17.08203125" customWidth="1"/>
    <col min="8423" max="8424" width="7.75" hidden="1" customWidth="1"/>
    <col min="8425" max="8427" width="17.5" customWidth="1"/>
    <col min="8428" max="8428" width="10.58203125" customWidth="1"/>
    <col min="8429" max="8429" width="15.75" customWidth="1"/>
    <col min="8430" max="8430" width="30.08203125" customWidth="1"/>
    <col min="8431" max="8431" width="27.58203125" customWidth="1"/>
    <col min="8432" max="8432" width="21.08203125" customWidth="1"/>
    <col min="8433" max="8433" width="22.25" customWidth="1"/>
    <col min="8434" max="8434" width="18.75" customWidth="1"/>
    <col min="8435" max="8436" width="19" customWidth="1"/>
    <col min="8437" max="8437" width="19.08203125" customWidth="1"/>
    <col min="8438" max="8438" width="17.08203125" customWidth="1"/>
    <col min="8439" max="8440" width="7.75" hidden="1" customWidth="1"/>
    <col min="8441" max="8443" width="17.5" customWidth="1"/>
    <col min="8444" max="8444" width="10.58203125" customWidth="1"/>
    <col min="8445" max="8445" width="15.75" customWidth="1"/>
    <col min="8446" max="8446" width="30.08203125" customWidth="1"/>
    <col min="8447" max="8447" width="27.58203125" customWidth="1"/>
    <col min="8448" max="8448" width="21.08203125" customWidth="1"/>
    <col min="8449" max="8449" width="22.25" customWidth="1"/>
    <col min="8450" max="8450" width="18.75" customWidth="1"/>
    <col min="8451" max="8452" width="19" customWidth="1"/>
    <col min="8453" max="8453" width="19.08203125" customWidth="1"/>
    <col min="8454" max="8454" width="17.08203125" customWidth="1"/>
    <col min="8455" max="8456" width="7.75" hidden="1" customWidth="1"/>
    <col min="8457" max="8459" width="17.5" customWidth="1"/>
    <col min="8460" max="8460" width="10.58203125" customWidth="1"/>
    <col min="8461" max="8461" width="15.75" customWidth="1"/>
    <col min="8462" max="8462" width="30.08203125" customWidth="1"/>
    <col min="8463" max="8463" width="27.58203125" customWidth="1"/>
    <col min="8464" max="8464" width="21.08203125" customWidth="1"/>
    <col min="8465" max="8465" width="22.25" customWidth="1"/>
    <col min="8466" max="8466" width="18.75" customWidth="1"/>
    <col min="8467" max="8468" width="19" customWidth="1"/>
    <col min="8469" max="8469" width="19.08203125" customWidth="1"/>
    <col min="8470" max="8470" width="17.08203125" customWidth="1"/>
    <col min="8471" max="8472" width="7.75" hidden="1" customWidth="1"/>
    <col min="8473" max="8475" width="17.5" customWidth="1"/>
    <col min="8476" max="8476" width="10.58203125" customWidth="1"/>
    <col min="8477" max="8477" width="15.75" customWidth="1"/>
    <col min="8478" max="8478" width="30.08203125" customWidth="1"/>
    <col min="8479" max="8479" width="27.58203125" customWidth="1"/>
    <col min="8480" max="8480" width="21.08203125" customWidth="1"/>
    <col min="8481" max="8481" width="22.25" customWidth="1"/>
    <col min="8482" max="8482" width="18.75" customWidth="1"/>
    <col min="8483" max="8484" width="19" customWidth="1"/>
    <col min="8485" max="8485" width="19.08203125" customWidth="1"/>
    <col min="8486" max="8486" width="17.08203125" customWidth="1"/>
    <col min="8487" max="8488" width="7.75" hidden="1" customWidth="1"/>
    <col min="8489" max="8491" width="17.5" customWidth="1"/>
    <col min="8492" max="8492" width="10.58203125" customWidth="1"/>
    <col min="8493" max="8493" width="15.75" customWidth="1"/>
    <col min="8494" max="8494" width="30.08203125" customWidth="1"/>
    <col min="8495" max="8495" width="27.58203125" customWidth="1"/>
    <col min="8496" max="8496" width="21.08203125" customWidth="1"/>
    <col min="8497" max="8497" width="22.25" customWidth="1"/>
    <col min="8498" max="8498" width="18.75" customWidth="1"/>
    <col min="8499" max="8500" width="19" customWidth="1"/>
    <col min="8501" max="8501" width="19.08203125" customWidth="1"/>
    <col min="8502" max="8502" width="17.08203125" customWidth="1"/>
    <col min="8503" max="8504" width="7.75" hidden="1" customWidth="1"/>
    <col min="8505" max="8507" width="17.5" customWidth="1"/>
    <col min="8508" max="8508" width="10.58203125" customWidth="1"/>
    <col min="8509" max="8509" width="15.75" customWidth="1"/>
    <col min="8510" max="8510" width="30.08203125" customWidth="1"/>
    <col min="8511" max="8511" width="27.58203125" customWidth="1"/>
    <col min="8512" max="8512" width="21.08203125" customWidth="1"/>
    <col min="8513" max="8513" width="22.25" customWidth="1"/>
    <col min="8514" max="8514" width="18.75" customWidth="1"/>
    <col min="8515" max="8516" width="19" customWidth="1"/>
    <col min="8517" max="8517" width="19.08203125" customWidth="1"/>
    <col min="8518" max="8518" width="17.08203125" customWidth="1"/>
    <col min="8519" max="8520" width="7.75" hidden="1" customWidth="1"/>
    <col min="8521" max="8523" width="17.5" customWidth="1"/>
    <col min="8524" max="8524" width="10.58203125" customWidth="1"/>
    <col min="8525" max="8525" width="15.75" customWidth="1"/>
    <col min="8526" max="8526" width="30.08203125" customWidth="1"/>
    <col min="8527" max="8527" width="27.58203125" customWidth="1"/>
    <col min="8528" max="8528" width="21.08203125" customWidth="1"/>
    <col min="8529" max="8529" width="22.25" customWidth="1"/>
    <col min="8530" max="8530" width="18.75" customWidth="1"/>
    <col min="8531" max="8532" width="19" customWidth="1"/>
    <col min="8533" max="8533" width="19.08203125" customWidth="1"/>
    <col min="8534" max="8534" width="17.08203125" customWidth="1"/>
    <col min="8535" max="8536" width="7.75" hidden="1" customWidth="1"/>
    <col min="8537" max="8539" width="17.5" customWidth="1"/>
    <col min="8540" max="8540" width="10.58203125" customWidth="1"/>
    <col min="8541" max="8541" width="15.75" customWidth="1"/>
    <col min="8542" max="8542" width="30.08203125" customWidth="1"/>
    <col min="8543" max="8543" width="27.58203125" customWidth="1"/>
    <col min="8544" max="8544" width="21.08203125" customWidth="1"/>
    <col min="8545" max="8545" width="22.25" customWidth="1"/>
    <col min="8546" max="8546" width="18.75" customWidth="1"/>
    <col min="8547" max="8548" width="19" customWidth="1"/>
    <col min="8549" max="8549" width="19.08203125" customWidth="1"/>
    <col min="8550" max="8550" width="17.08203125" customWidth="1"/>
    <col min="8551" max="8552" width="7.75" hidden="1" customWidth="1"/>
    <col min="8553" max="8555" width="17.5" customWidth="1"/>
    <col min="8556" max="8556" width="10.58203125" customWidth="1"/>
    <col min="8557" max="8557" width="15.75" customWidth="1"/>
    <col min="8558" max="8558" width="30.08203125" customWidth="1"/>
    <col min="8559" max="8559" width="27.58203125" customWidth="1"/>
    <col min="8560" max="8560" width="21.08203125" customWidth="1"/>
    <col min="8561" max="8561" width="22.25" customWidth="1"/>
    <col min="8562" max="8562" width="18.75" customWidth="1"/>
    <col min="8563" max="8564" width="19" customWidth="1"/>
    <col min="8565" max="8565" width="19.08203125" customWidth="1"/>
    <col min="8566" max="8566" width="17.08203125" customWidth="1"/>
    <col min="8567" max="8568" width="7.75" hidden="1" customWidth="1"/>
    <col min="8569" max="8571" width="17.5" customWidth="1"/>
    <col min="8572" max="8572" width="10.58203125" customWidth="1"/>
    <col min="8573" max="8573" width="15.75" customWidth="1"/>
    <col min="8574" max="8574" width="30.08203125" customWidth="1"/>
    <col min="8575" max="8575" width="27.58203125" customWidth="1"/>
    <col min="8576" max="8576" width="21.08203125" customWidth="1"/>
    <col min="8577" max="8577" width="22.25" customWidth="1"/>
    <col min="8578" max="8578" width="18.75" customWidth="1"/>
    <col min="8579" max="8580" width="19" customWidth="1"/>
    <col min="8581" max="8581" width="19.08203125" customWidth="1"/>
    <col min="8582" max="8582" width="17.08203125" customWidth="1"/>
    <col min="8583" max="8584" width="7.75" hidden="1" customWidth="1"/>
    <col min="8585" max="8587" width="17.5" customWidth="1"/>
    <col min="8588" max="8588" width="10.58203125" customWidth="1"/>
    <col min="8589" max="8589" width="15.75" customWidth="1"/>
    <col min="8590" max="8590" width="30.08203125" customWidth="1"/>
    <col min="8591" max="8591" width="27.58203125" customWidth="1"/>
    <col min="8592" max="8592" width="21.08203125" customWidth="1"/>
    <col min="8593" max="8593" width="22.25" customWidth="1"/>
    <col min="8594" max="8594" width="18.75" customWidth="1"/>
    <col min="8595" max="8596" width="19" customWidth="1"/>
    <col min="8597" max="8597" width="19.08203125" customWidth="1"/>
    <col min="8598" max="8598" width="17.08203125" customWidth="1"/>
    <col min="8599" max="8600" width="7.75" hidden="1" customWidth="1"/>
    <col min="8601" max="8603" width="17.5" customWidth="1"/>
    <col min="8604" max="8604" width="10.58203125" customWidth="1"/>
    <col min="8605" max="8605" width="15.75" customWidth="1"/>
    <col min="8606" max="8606" width="30.08203125" customWidth="1"/>
    <col min="8607" max="8607" width="27.58203125" customWidth="1"/>
    <col min="8608" max="8608" width="21.08203125" customWidth="1"/>
    <col min="8609" max="8609" width="22.25" customWidth="1"/>
    <col min="8610" max="8610" width="18.75" customWidth="1"/>
    <col min="8611" max="8612" width="19" customWidth="1"/>
    <col min="8613" max="8613" width="19.08203125" customWidth="1"/>
    <col min="8614" max="8614" width="17.08203125" customWidth="1"/>
    <col min="8615" max="8616" width="7.75" hidden="1" customWidth="1"/>
    <col min="8617" max="8619" width="17.5" customWidth="1"/>
    <col min="8620" max="8620" width="10.58203125" customWidth="1"/>
    <col min="8621" max="8621" width="15.75" customWidth="1"/>
    <col min="8622" max="8622" width="30.08203125" customWidth="1"/>
    <col min="8623" max="8623" width="27.58203125" customWidth="1"/>
    <col min="8624" max="8624" width="21.08203125" customWidth="1"/>
    <col min="8625" max="8625" width="22.25" customWidth="1"/>
    <col min="8626" max="8626" width="18.75" customWidth="1"/>
    <col min="8627" max="8628" width="19" customWidth="1"/>
    <col min="8629" max="8629" width="19.08203125" customWidth="1"/>
    <col min="8630" max="8630" width="17.08203125" customWidth="1"/>
    <col min="8631" max="8632" width="7.75" hidden="1" customWidth="1"/>
    <col min="8633" max="8635" width="17.5" customWidth="1"/>
    <col min="8636" max="8636" width="10.58203125" customWidth="1"/>
    <col min="8637" max="8637" width="15.75" customWidth="1"/>
    <col min="8638" max="8638" width="30.08203125" customWidth="1"/>
    <col min="8639" max="8639" width="27.58203125" customWidth="1"/>
    <col min="8640" max="8640" width="21.08203125" customWidth="1"/>
    <col min="8641" max="8641" width="22.25" customWidth="1"/>
    <col min="8642" max="8642" width="18.75" customWidth="1"/>
    <col min="8643" max="8644" width="19" customWidth="1"/>
    <col min="8645" max="8645" width="19.08203125" customWidth="1"/>
    <col min="8646" max="8646" width="17.08203125" customWidth="1"/>
    <col min="8647" max="8648" width="7.75" hidden="1" customWidth="1"/>
    <col min="8649" max="8651" width="17.5" customWidth="1"/>
    <col min="8652" max="8652" width="10.58203125" customWidth="1"/>
    <col min="8653" max="8653" width="15.75" customWidth="1"/>
    <col min="8654" max="8654" width="30.08203125" customWidth="1"/>
    <col min="8655" max="8655" width="27.58203125" customWidth="1"/>
    <col min="8656" max="8656" width="21.08203125" customWidth="1"/>
    <col min="8657" max="8657" width="22.25" customWidth="1"/>
    <col min="8658" max="8658" width="18.75" customWidth="1"/>
    <col min="8659" max="8660" width="19" customWidth="1"/>
    <col min="8661" max="8661" width="19.08203125" customWidth="1"/>
    <col min="8662" max="8662" width="17.08203125" customWidth="1"/>
    <col min="8663" max="8664" width="7.75" hidden="1" customWidth="1"/>
    <col min="8665" max="8667" width="17.5" customWidth="1"/>
    <col min="8668" max="8668" width="10.58203125" customWidth="1"/>
    <col min="8669" max="8669" width="15.75" customWidth="1"/>
    <col min="8670" max="8670" width="30.08203125" customWidth="1"/>
    <col min="8671" max="8671" width="27.58203125" customWidth="1"/>
    <col min="8672" max="8672" width="21.08203125" customWidth="1"/>
    <col min="8673" max="8673" width="22.25" customWidth="1"/>
    <col min="8674" max="8674" width="18.75" customWidth="1"/>
    <col min="8675" max="8676" width="19" customWidth="1"/>
    <col min="8677" max="8677" width="19.08203125" customWidth="1"/>
    <col min="8678" max="8678" width="17.08203125" customWidth="1"/>
    <col min="8679" max="8680" width="7.75" hidden="1" customWidth="1"/>
    <col min="8681" max="8683" width="17.5" customWidth="1"/>
    <col min="8684" max="8684" width="10.58203125" customWidth="1"/>
    <col min="8685" max="8685" width="15.75" customWidth="1"/>
    <col min="8686" max="8686" width="30.08203125" customWidth="1"/>
    <col min="8687" max="8687" width="27.58203125" customWidth="1"/>
    <col min="8688" max="8688" width="21.08203125" customWidth="1"/>
    <col min="8689" max="8689" width="22.25" customWidth="1"/>
    <col min="8690" max="8690" width="18.75" customWidth="1"/>
    <col min="8691" max="8692" width="19" customWidth="1"/>
    <col min="8693" max="8693" width="19.08203125" customWidth="1"/>
    <col min="8694" max="8694" width="17.08203125" customWidth="1"/>
    <col min="8695" max="8696" width="7.75" hidden="1" customWidth="1"/>
    <col min="8697" max="8699" width="17.5" customWidth="1"/>
    <col min="8700" max="8700" width="10.58203125" customWidth="1"/>
    <col min="8701" max="8701" width="15.75" customWidth="1"/>
    <col min="8702" max="8702" width="30.08203125" customWidth="1"/>
    <col min="8703" max="8703" width="27.58203125" customWidth="1"/>
    <col min="8704" max="8704" width="21.08203125" customWidth="1"/>
    <col min="8705" max="8705" width="22.25" customWidth="1"/>
    <col min="8706" max="8706" width="18.75" customWidth="1"/>
    <col min="8707" max="8708" width="19" customWidth="1"/>
    <col min="8709" max="8709" width="19.08203125" customWidth="1"/>
    <col min="8710" max="8710" width="17.08203125" customWidth="1"/>
    <col min="8711" max="8712" width="7.75" hidden="1" customWidth="1"/>
    <col min="8713" max="8715" width="17.5" customWidth="1"/>
    <col min="8716" max="8716" width="10.58203125" customWidth="1"/>
    <col min="8717" max="8717" width="15.75" customWidth="1"/>
    <col min="8718" max="8718" width="30.08203125" customWidth="1"/>
    <col min="8719" max="8719" width="27.58203125" customWidth="1"/>
    <col min="8720" max="8720" width="21.08203125" customWidth="1"/>
    <col min="8721" max="8721" width="22.25" customWidth="1"/>
    <col min="8722" max="8722" width="18.75" customWidth="1"/>
    <col min="8723" max="8724" width="19" customWidth="1"/>
    <col min="8725" max="8725" width="19.08203125" customWidth="1"/>
    <col min="8726" max="8726" width="17.08203125" customWidth="1"/>
    <col min="8727" max="8728" width="7.75" hidden="1" customWidth="1"/>
    <col min="8729" max="8731" width="17.5" customWidth="1"/>
    <col min="8732" max="8732" width="10.58203125" customWidth="1"/>
    <col min="8733" max="8733" width="15.75" customWidth="1"/>
    <col min="8734" max="8734" width="30.08203125" customWidth="1"/>
    <col min="8735" max="8735" width="27.58203125" customWidth="1"/>
    <col min="8736" max="8736" width="21.08203125" customWidth="1"/>
    <col min="8737" max="8737" width="22.25" customWidth="1"/>
    <col min="8738" max="8738" width="18.75" customWidth="1"/>
    <col min="8739" max="8740" width="19" customWidth="1"/>
    <col min="8741" max="8741" width="19.08203125" customWidth="1"/>
    <col min="8742" max="8742" width="17.08203125" customWidth="1"/>
    <col min="8743" max="8744" width="7.75" hidden="1" customWidth="1"/>
    <col min="8745" max="8747" width="17.5" customWidth="1"/>
    <col min="8748" max="8748" width="10.58203125" customWidth="1"/>
    <col min="8749" max="8749" width="15.75" customWidth="1"/>
    <col min="8750" max="8750" width="30.08203125" customWidth="1"/>
    <col min="8751" max="8751" width="27.58203125" customWidth="1"/>
    <col min="8752" max="8752" width="21.08203125" customWidth="1"/>
    <col min="8753" max="8753" width="22.25" customWidth="1"/>
    <col min="8754" max="8754" width="18.75" customWidth="1"/>
    <col min="8755" max="8756" width="19" customWidth="1"/>
    <col min="8757" max="8757" width="19.08203125" customWidth="1"/>
    <col min="8758" max="8758" width="17.08203125" customWidth="1"/>
    <col min="8759" max="8760" width="7.75" hidden="1" customWidth="1"/>
    <col min="8761" max="8763" width="17.5" customWidth="1"/>
    <col min="8764" max="8764" width="10.58203125" customWidth="1"/>
    <col min="8765" max="8765" width="15.75" customWidth="1"/>
    <col min="8766" max="8766" width="30.08203125" customWidth="1"/>
    <col min="8767" max="8767" width="27.58203125" customWidth="1"/>
    <col min="8768" max="8768" width="21.08203125" customWidth="1"/>
    <col min="8769" max="8769" width="22.25" customWidth="1"/>
    <col min="8770" max="8770" width="18.75" customWidth="1"/>
    <col min="8771" max="8772" width="19" customWidth="1"/>
    <col min="8773" max="8773" width="19.08203125" customWidth="1"/>
    <col min="8774" max="8774" width="17.08203125" customWidth="1"/>
    <col min="8775" max="8776" width="7.75" hidden="1" customWidth="1"/>
    <col min="8777" max="8779" width="17.5" customWidth="1"/>
    <col min="8780" max="8780" width="10.58203125" customWidth="1"/>
    <col min="8781" max="8781" width="15.75" customWidth="1"/>
    <col min="8782" max="8782" width="30.08203125" customWidth="1"/>
    <col min="8783" max="8783" width="27.58203125" customWidth="1"/>
    <col min="8784" max="8784" width="21.08203125" customWidth="1"/>
    <col min="8785" max="8785" width="22.25" customWidth="1"/>
    <col min="8786" max="8786" width="18.75" customWidth="1"/>
    <col min="8787" max="8788" width="19" customWidth="1"/>
    <col min="8789" max="8789" width="19.08203125" customWidth="1"/>
    <col min="8790" max="8790" width="17.08203125" customWidth="1"/>
    <col min="8791" max="8792" width="7.75" hidden="1" customWidth="1"/>
    <col min="8793" max="8795" width="17.5" customWidth="1"/>
    <col min="8796" max="8796" width="10.58203125" customWidth="1"/>
    <col min="8797" max="8797" width="15.75" customWidth="1"/>
    <col min="8798" max="8798" width="30.08203125" customWidth="1"/>
    <col min="8799" max="8799" width="27.58203125" customWidth="1"/>
    <col min="8800" max="8800" width="21.08203125" customWidth="1"/>
    <col min="8801" max="8801" width="22.25" customWidth="1"/>
    <col min="8802" max="8802" width="18.75" customWidth="1"/>
    <col min="8803" max="8804" width="19" customWidth="1"/>
    <col min="8805" max="8805" width="19.08203125" customWidth="1"/>
    <col min="8806" max="8806" width="17.08203125" customWidth="1"/>
    <col min="8807" max="8808" width="7.75" hidden="1" customWidth="1"/>
    <col min="8809" max="8811" width="17.5" customWidth="1"/>
    <col min="8812" max="8812" width="10.58203125" customWidth="1"/>
    <col min="8813" max="8813" width="15.75" customWidth="1"/>
    <col min="8814" max="8814" width="30.08203125" customWidth="1"/>
    <col min="8815" max="8815" width="27.58203125" customWidth="1"/>
    <col min="8816" max="8816" width="21.08203125" customWidth="1"/>
    <col min="8817" max="8817" width="22.25" customWidth="1"/>
    <col min="8818" max="8818" width="18.75" customWidth="1"/>
    <col min="8819" max="8820" width="19" customWidth="1"/>
    <col min="8821" max="8821" width="19.08203125" customWidth="1"/>
    <col min="8822" max="8822" width="17.08203125" customWidth="1"/>
    <col min="8823" max="8824" width="7.75" hidden="1" customWidth="1"/>
    <col min="8825" max="8827" width="17.5" customWidth="1"/>
    <col min="8828" max="8828" width="10.58203125" customWidth="1"/>
    <col min="8829" max="8829" width="15.75" customWidth="1"/>
    <col min="8830" max="8830" width="30.08203125" customWidth="1"/>
    <col min="8831" max="8831" width="27.58203125" customWidth="1"/>
    <col min="8832" max="8832" width="21.08203125" customWidth="1"/>
    <col min="8833" max="8833" width="22.25" customWidth="1"/>
    <col min="8834" max="8834" width="18.75" customWidth="1"/>
    <col min="8835" max="8836" width="19" customWidth="1"/>
    <col min="8837" max="8837" width="19.08203125" customWidth="1"/>
    <col min="8838" max="8838" width="17.08203125" customWidth="1"/>
    <col min="8839" max="8840" width="7.75" hidden="1" customWidth="1"/>
    <col min="8841" max="8843" width="17.5" customWidth="1"/>
    <col min="8844" max="8844" width="10.58203125" customWidth="1"/>
    <col min="8845" max="8845" width="15.75" customWidth="1"/>
    <col min="8846" max="8846" width="30.08203125" customWidth="1"/>
    <col min="8847" max="8847" width="27.58203125" customWidth="1"/>
    <col min="8848" max="8848" width="21.08203125" customWidth="1"/>
    <col min="8849" max="8849" width="22.25" customWidth="1"/>
    <col min="8850" max="8850" width="18.75" customWidth="1"/>
    <col min="8851" max="8852" width="19" customWidth="1"/>
    <col min="8853" max="8853" width="19.08203125" customWidth="1"/>
    <col min="8854" max="8854" width="17.08203125" customWidth="1"/>
    <col min="8855" max="8856" width="7.75" hidden="1" customWidth="1"/>
    <col min="8857" max="8859" width="17.5" customWidth="1"/>
    <col min="8860" max="8860" width="10.58203125" customWidth="1"/>
    <col min="8861" max="8861" width="15.75" customWidth="1"/>
    <col min="8862" max="8862" width="30.08203125" customWidth="1"/>
    <col min="8863" max="8863" width="27.58203125" customWidth="1"/>
    <col min="8864" max="8864" width="21.08203125" customWidth="1"/>
    <col min="8865" max="8865" width="22.25" customWidth="1"/>
    <col min="8866" max="8866" width="18.75" customWidth="1"/>
    <col min="8867" max="8868" width="19" customWidth="1"/>
    <col min="8869" max="8869" width="19.08203125" customWidth="1"/>
    <col min="8870" max="8870" width="17.08203125" customWidth="1"/>
    <col min="8871" max="8872" width="7.75" hidden="1" customWidth="1"/>
    <col min="8873" max="8875" width="17.5" customWidth="1"/>
    <col min="8876" max="8876" width="10.58203125" customWidth="1"/>
    <col min="8877" max="8877" width="15.75" customWidth="1"/>
    <col min="8878" max="8878" width="30.08203125" customWidth="1"/>
    <col min="8879" max="8879" width="27.58203125" customWidth="1"/>
    <col min="8880" max="8880" width="21.08203125" customWidth="1"/>
    <col min="8881" max="8881" width="22.25" customWidth="1"/>
    <col min="8882" max="8882" width="18.75" customWidth="1"/>
    <col min="8883" max="8884" width="19" customWidth="1"/>
    <col min="8885" max="8885" width="19.08203125" customWidth="1"/>
    <col min="8886" max="8886" width="17.08203125" customWidth="1"/>
    <col min="8887" max="8888" width="7.75" hidden="1" customWidth="1"/>
    <col min="8889" max="8891" width="17.5" customWidth="1"/>
    <col min="8892" max="8892" width="10.58203125" customWidth="1"/>
    <col min="8893" max="8893" width="15.75" customWidth="1"/>
    <col min="8894" max="8894" width="30.08203125" customWidth="1"/>
    <col min="8895" max="8895" width="27.58203125" customWidth="1"/>
    <col min="8896" max="8896" width="21.08203125" customWidth="1"/>
    <col min="8897" max="8897" width="22.25" customWidth="1"/>
    <col min="8898" max="8898" width="18.75" customWidth="1"/>
    <col min="8899" max="8900" width="19" customWidth="1"/>
    <col min="8901" max="8901" width="19.08203125" customWidth="1"/>
    <col min="8902" max="8902" width="17.08203125" customWidth="1"/>
    <col min="8903" max="8904" width="7.75" hidden="1" customWidth="1"/>
    <col min="8905" max="8907" width="17.5" customWidth="1"/>
    <col min="8908" max="8908" width="10.58203125" customWidth="1"/>
    <col min="8909" max="8909" width="15.75" customWidth="1"/>
    <col min="8910" max="8910" width="30.08203125" customWidth="1"/>
    <col min="8911" max="8911" width="27.58203125" customWidth="1"/>
    <col min="8912" max="8912" width="21.08203125" customWidth="1"/>
    <col min="8913" max="8913" width="22.25" customWidth="1"/>
    <col min="8914" max="8914" width="18.75" customWidth="1"/>
    <col min="8915" max="8916" width="19" customWidth="1"/>
    <col min="8917" max="8917" width="19.08203125" customWidth="1"/>
    <col min="8918" max="8918" width="17.08203125" customWidth="1"/>
    <col min="8919" max="8920" width="7.75" hidden="1" customWidth="1"/>
    <col min="8921" max="8923" width="17.5" customWidth="1"/>
    <col min="8924" max="8924" width="10.58203125" customWidth="1"/>
    <col min="8925" max="8925" width="15.75" customWidth="1"/>
    <col min="8926" max="8926" width="30.08203125" customWidth="1"/>
    <col min="8927" max="8927" width="27.58203125" customWidth="1"/>
    <col min="8928" max="8928" width="21.08203125" customWidth="1"/>
    <col min="8929" max="8929" width="22.25" customWidth="1"/>
    <col min="8930" max="8930" width="18.75" customWidth="1"/>
    <col min="8931" max="8932" width="19" customWidth="1"/>
    <col min="8933" max="8933" width="19.08203125" customWidth="1"/>
    <col min="8934" max="8934" width="17.08203125" customWidth="1"/>
    <col min="8935" max="8936" width="7.75" hidden="1" customWidth="1"/>
    <col min="8937" max="8939" width="17.5" customWidth="1"/>
    <col min="8940" max="8940" width="10.58203125" customWidth="1"/>
    <col min="8941" max="8941" width="15.75" customWidth="1"/>
    <col min="8942" max="8942" width="30.08203125" customWidth="1"/>
    <col min="8943" max="8943" width="27.58203125" customWidth="1"/>
    <col min="8944" max="8944" width="21.08203125" customWidth="1"/>
    <col min="8945" max="8945" width="22.25" customWidth="1"/>
    <col min="8946" max="8946" width="18.75" customWidth="1"/>
    <col min="8947" max="8948" width="19" customWidth="1"/>
    <col min="8949" max="8949" width="19.08203125" customWidth="1"/>
    <col min="8950" max="8950" width="17.08203125" customWidth="1"/>
    <col min="8951" max="8952" width="7.75" hidden="1" customWidth="1"/>
    <col min="8953" max="8955" width="17.5" customWidth="1"/>
    <col min="8956" max="8956" width="10.58203125" customWidth="1"/>
    <col min="8957" max="8957" width="15.75" customWidth="1"/>
    <col min="8958" max="8958" width="30.08203125" customWidth="1"/>
    <col min="8959" max="8959" width="27.58203125" customWidth="1"/>
    <col min="8960" max="8960" width="21.08203125" customWidth="1"/>
    <col min="8961" max="8961" width="22.25" customWidth="1"/>
    <col min="8962" max="8962" width="18.75" customWidth="1"/>
    <col min="8963" max="8964" width="19" customWidth="1"/>
    <col min="8965" max="8965" width="19.08203125" customWidth="1"/>
    <col min="8966" max="8966" width="17.08203125" customWidth="1"/>
    <col min="8967" max="8968" width="7.75" hidden="1" customWidth="1"/>
    <col min="8969" max="8971" width="17.5" customWidth="1"/>
    <col min="8972" max="8972" width="10.58203125" customWidth="1"/>
    <col min="8973" max="8973" width="15.75" customWidth="1"/>
    <col min="8974" max="8974" width="30.08203125" customWidth="1"/>
    <col min="8975" max="8975" width="27.58203125" customWidth="1"/>
    <col min="8976" max="8976" width="21.08203125" customWidth="1"/>
    <col min="8977" max="8977" width="22.25" customWidth="1"/>
    <col min="8978" max="8978" width="18.75" customWidth="1"/>
    <col min="8979" max="8980" width="19" customWidth="1"/>
    <col min="8981" max="8981" width="19.08203125" customWidth="1"/>
    <col min="8982" max="8982" width="17.08203125" customWidth="1"/>
    <col min="8983" max="8984" width="7.75" hidden="1" customWidth="1"/>
    <col min="8985" max="8987" width="17.5" customWidth="1"/>
    <col min="8988" max="8988" width="10.58203125" customWidth="1"/>
    <col min="8989" max="8989" width="15.75" customWidth="1"/>
    <col min="8990" max="8990" width="30.08203125" customWidth="1"/>
    <col min="8991" max="8991" width="27.58203125" customWidth="1"/>
    <col min="8992" max="8992" width="21.08203125" customWidth="1"/>
    <col min="8993" max="8993" width="22.25" customWidth="1"/>
    <col min="8994" max="8994" width="18.75" customWidth="1"/>
    <col min="8995" max="8996" width="19" customWidth="1"/>
    <col min="8997" max="8997" width="19.08203125" customWidth="1"/>
    <col min="8998" max="8998" width="17.08203125" customWidth="1"/>
    <col min="8999" max="9000" width="7.75" hidden="1" customWidth="1"/>
    <col min="9001" max="9003" width="17.5" customWidth="1"/>
    <col min="9004" max="9004" width="10.58203125" customWidth="1"/>
    <col min="9005" max="9005" width="15.75" customWidth="1"/>
    <col min="9006" max="9006" width="30.08203125" customWidth="1"/>
    <col min="9007" max="9007" width="27.58203125" customWidth="1"/>
    <col min="9008" max="9008" width="21.08203125" customWidth="1"/>
    <col min="9009" max="9009" width="22.25" customWidth="1"/>
    <col min="9010" max="9010" width="18.75" customWidth="1"/>
    <col min="9011" max="9012" width="19" customWidth="1"/>
    <col min="9013" max="9013" width="19.08203125" customWidth="1"/>
    <col min="9014" max="9014" width="17.08203125" customWidth="1"/>
    <col min="9015" max="9016" width="7.75" hidden="1" customWidth="1"/>
    <col min="9017" max="9019" width="17.5" customWidth="1"/>
    <col min="9020" max="9020" width="10.58203125" customWidth="1"/>
    <col min="9021" max="9021" width="15.75" customWidth="1"/>
    <col min="9022" max="9022" width="30.08203125" customWidth="1"/>
    <col min="9023" max="9023" width="27.58203125" customWidth="1"/>
    <col min="9024" max="9024" width="21.08203125" customWidth="1"/>
    <col min="9025" max="9025" width="22.25" customWidth="1"/>
    <col min="9026" max="9026" width="18.75" customWidth="1"/>
    <col min="9027" max="9028" width="19" customWidth="1"/>
    <col min="9029" max="9029" width="19.08203125" customWidth="1"/>
    <col min="9030" max="9030" width="17.08203125" customWidth="1"/>
    <col min="9031" max="9032" width="7.75" hidden="1" customWidth="1"/>
    <col min="9033" max="9035" width="17.5" customWidth="1"/>
    <col min="9036" max="9036" width="10.58203125" customWidth="1"/>
    <col min="9037" max="9037" width="15.75" customWidth="1"/>
    <col min="9038" max="9038" width="30.08203125" customWidth="1"/>
    <col min="9039" max="9039" width="27.58203125" customWidth="1"/>
    <col min="9040" max="9040" width="21.08203125" customWidth="1"/>
    <col min="9041" max="9041" width="22.25" customWidth="1"/>
    <col min="9042" max="9042" width="18.75" customWidth="1"/>
    <col min="9043" max="9044" width="19" customWidth="1"/>
    <col min="9045" max="9045" width="19.08203125" customWidth="1"/>
    <col min="9046" max="9046" width="17.08203125" customWidth="1"/>
    <col min="9047" max="9048" width="7.75" hidden="1" customWidth="1"/>
    <col min="9049" max="9051" width="17.5" customWidth="1"/>
    <col min="9052" max="9052" width="10.58203125" customWidth="1"/>
    <col min="9053" max="9053" width="15.75" customWidth="1"/>
    <col min="9054" max="9054" width="30.08203125" customWidth="1"/>
    <col min="9055" max="9055" width="27.58203125" customWidth="1"/>
    <col min="9056" max="9056" width="21.08203125" customWidth="1"/>
    <col min="9057" max="9057" width="22.25" customWidth="1"/>
    <col min="9058" max="9058" width="18.75" customWidth="1"/>
    <col min="9059" max="9060" width="19" customWidth="1"/>
    <col min="9061" max="9061" width="19.08203125" customWidth="1"/>
    <col min="9062" max="9062" width="17.08203125" customWidth="1"/>
    <col min="9063" max="9064" width="7.75" hidden="1" customWidth="1"/>
    <col min="9065" max="9067" width="17.5" customWidth="1"/>
    <col min="9068" max="9068" width="10.58203125" customWidth="1"/>
    <col min="9069" max="9069" width="15.75" customWidth="1"/>
    <col min="9070" max="9070" width="30.08203125" customWidth="1"/>
    <col min="9071" max="9071" width="27.58203125" customWidth="1"/>
    <col min="9072" max="9072" width="21.08203125" customWidth="1"/>
    <col min="9073" max="9073" width="22.25" customWidth="1"/>
    <col min="9074" max="9074" width="18.75" customWidth="1"/>
    <col min="9075" max="9076" width="19" customWidth="1"/>
    <col min="9077" max="9077" width="19.08203125" customWidth="1"/>
    <col min="9078" max="9078" width="17.08203125" customWidth="1"/>
    <col min="9079" max="9080" width="7.75" hidden="1" customWidth="1"/>
    <col min="9081" max="9083" width="17.5" customWidth="1"/>
    <col min="9084" max="9084" width="10.58203125" customWidth="1"/>
    <col min="9085" max="9085" width="15.75" customWidth="1"/>
    <col min="9086" max="9086" width="30.08203125" customWidth="1"/>
    <col min="9087" max="9087" width="27.58203125" customWidth="1"/>
    <col min="9088" max="9088" width="21.08203125" customWidth="1"/>
    <col min="9089" max="9089" width="22.25" customWidth="1"/>
    <col min="9090" max="9090" width="18.75" customWidth="1"/>
    <col min="9091" max="9092" width="19" customWidth="1"/>
    <col min="9093" max="9093" width="19.08203125" customWidth="1"/>
    <col min="9094" max="9094" width="17.08203125" customWidth="1"/>
    <col min="9095" max="9096" width="7.75" hidden="1" customWidth="1"/>
    <col min="9097" max="9099" width="17.5" customWidth="1"/>
    <col min="9100" max="9100" width="10.58203125" customWidth="1"/>
    <col min="9101" max="9101" width="15.75" customWidth="1"/>
    <col min="9102" max="9102" width="30.08203125" customWidth="1"/>
    <col min="9103" max="9103" width="27.58203125" customWidth="1"/>
    <col min="9104" max="9104" width="21.08203125" customWidth="1"/>
    <col min="9105" max="9105" width="22.25" customWidth="1"/>
    <col min="9106" max="9106" width="18.75" customWidth="1"/>
    <col min="9107" max="9108" width="19" customWidth="1"/>
    <col min="9109" max="9109" width="19.08203125" customWidth="1"/>
    <col min="9110" max="9110" width="17.08203125" customWidth="1"/>
    <col min="9111" max="9112" width="7.75" hidden="1" customWidth="1"/>
    <col min="9113" max="9115" width="17.5" customWidth="1"/>
    <col min="9116" max="9116" width="10.58203125" customWidth="1"/>
    <col min="9117" max="9117" width="15.75" customWidth="1"/>
    <col min="9118" max="9118" width="30.08203125" customWidth="1"/>
    <col min="9119" max="9119" width="27.58203125" customWidth="1"/>
    <col min="9120" max="9120" width="21.08203125" customWidth="1"/>
    <col min="9121" max="9121" width="22.25" customWidth="1"/>
    <col min="9122" max="9122" width="18.75" customWidth="1"/>
    <col min="9123" max="9124" width="19" customWidth="1"/>
    <col min="9125" max="9125" width="19.08203125" customWidth="1"/>
    <col min="9126" max="9126" width="17.08203125" customWidth="1"/>
    <col min="9127" max="9128" width="7.75" hidden="1" customWidth="1"/>
    <col min="9129" max="9131" width="17.5" customWidth="1"/>
    <col min="9132" max="9132" width="10.58203125" customWidth="1"/>
    <col min="9133" max="9133" width="15.75" customWidth="1"/>
    <col min="9134" max="9134" width="30.08203125" customWidth="1"/>
    <col min="9135" max="9135" width="27.58203125" customWidth="1"/>
    <col min="9136" max="9136" width="21.08203125" customWidth="1"/>
    <col min="9137" max="9137" width="22.25" customWidth="1"/>
    <col min="9138" max="9138" width="18.75" customWidth="1"/>
    <col min="9139" max="9140" width="19" customWidth="1"/>
    <col min="9141" max="9141" width="19.08203125" customWidth="1"/>
    <col min="9142" max="9142" width="17.08203125" customWidth="1"/>
    <col min="9143" max="9144" width="7.75" hidden="1" customWidth="1"/>
    <col min="9145" max="9147" width="17.5" customWidth="1"/>
    <col min="9148" max="9148" width="10.58203125" customWidth="1"/>
    <col min="9149" max="9149" width="15.75" customWidth="1"/>
    <col min="9150" max="9150" width="30.08203125" customWidth="1"/>
    <col min="9151" max="9151" width="27.58203125" customWidth="1"/>
    <col min="9152" max="9152" width="21.08203125" customWidth="1"/>
    <col min="9153" max="9153" width="22.25" customWidth="1"/>
    <col min="9154" max="9154" width="18.75" customWidth="1"/>
    <col min="9155" max="9156" width="19" customWidth="1"/>
    <col min="9157" max="9157" width="19.08203125" customWidth="1"/>
    <col min="9158" max="9158" width="17.08203125" customWidth="1"/>
    <col min="9159" max="9160" width="7.75" hidden="1" customWidth="1"/>
    <col min="9161" max="9163" width="17.5" customWidth="1"/>
    <col min="9164" max="9164" width="10.58203125" customWidth="1"/>
    <col min="9165" max="9165" width="15.75" customWidth="1"/>
    <col min="9166" max="9166" width="30.08203125" customWidth="1"/>
    <col min="9167" max="9167" width="27.58203125" customWidth="1"/>
    <col min="9168" max="9168" width="21.08203125" customWidth="1"/>
    <col min="9169" max="9169" width="22.25" customWidth="1"/>
    <col min="9170" max="9170" width="18.75" customWidth="1"/>
    <col min="9171" max="9172" width="19" customWidth="1"/>
    <col min="9173" max="9173" width="19.08203125" customWidth="1"/>
    <col min="9174" max="9174" width="17.08203125" customWidth="1"/>
    <col min="9175" max="9176" width="7.75" hidden="1" customWidth="1"/>
    <col min="9177" max="9179" width="17.5" customWidth="1"/>
    <col min="9180" max="9180" width="10.58203125" customWidth="1"/>
    <col min="9181" max="9181" width="15.75" customWidth="1"/>
    <col min="9182" max="9182" width="30.08203125" customWidth="1"/>
    <col min="9183" max="9183" width="27.58203125" customWidth="1"/>
    <col min="9184" max="9184" width="21.08203125" customWidth="1"/>
    <col min="9185" max="9185" width="22.25" customWidth="1"/>
    <col min="9186" max="9186" width="18.75" customWidth="1"/>
    <col min="9187" max="9188" width="19" customWidth="1"/>
    <col min="9189" max="9189" width="19.08203125" customWidth="1"/>
    <col min="9190" max="9190" width="17.08203125" customWidth="1"/>
    <col min="9191" max="9192" width="7.75" hidden="1" customWidth="1"/>
    <col min="9193" max="9195" width="17.5" customWidth="1"/>
    <col min="9196" max="9196" width="10.58203125" customWidth="1"/>
    <col min="9197" max="9197" width="15.75" customWidth="1"/>
    <col min="9198" max="9198" width="30.08203125" customWidth="1"/>
    <col min="9199" max="9199" width="27.58203125" customWidth="1"/>
    <col min="9200" max="9200" width="21.08203125" customWidth="1"/>
    <col min="9201" max="9201" width="22.25" customWidth="1"/>
    <col min="9202" max="9202" width="18.75" customWidth="1"/>
    <col min="9203" max="9204" width="19" customWidth="1"/>
    <col min="9205" max="9205" width="19.08203125" customWidth="1"/>
    <col min="9206" max="9206" width="17.08203125" customWidth="1"/>
    <col min="9207" max="9208" width="7.75" hidden="1" customWidth="1"/>
    <col min="9209" max="9211" width="17.5" customWidth="1"/>
    <col min="9212" max="9212" width="10.58203125" customWidth="1"/>
    <col min="9213" max="9213" width="15.75" customWidth="1"/>
    <col min="9214" max="9214" width="30.08203125" customWidth="1"/>
    <col min="9215" max="9215" width="27.58203125" customWidth="1"/>
    <col min="9216" max="9216" width="21.08203125" customWidth="1"/>
    <col min="9217" max="9217" width="22.25" customWidth="1"/>
    <col min="9218" max="9218" width="18.75" customWidth="1"/>
    <col min="9219" max="9220" width="19" customWidth="1"/>
    <col min="9221" max="9221" width="19.08203125" customWidth="1"/>
    <col min="9222" max="9222" width="17.08203125" customWidth="1"/>
    <col min="9223" max="9224" width="7.75" hidden="1" customWidth="1"/>
    <col min="9225" max="9227" width="17.5" customWidth="1"/>
    <col min="9228" max="9228" width="10.58203125" customWidth="1"/>
    <col min="9229" max="9229" width="15.75" customWidth="1"/>
    <col min="9230" max="9230" width="30.08203125" customWidth="1"/>
    <col min="9231" max="9231" width="27.58203125" customWidth="1"/>
    <col min="9232" max="9232" width="21.08203125" customWidth="1"/>
    <col min="9233" max="9233" width="22.25" customWidth="1"/>
    <col min="9234" max="9234" width="18.75" customWidth="1"/>
    <col min="9235" max="9236" width="19" customWidth="1"/>
    <col min="9237" max="9237" width="19.08203125" customWidth="1"/>
    <col min="9238" max="9238" width="17.08203125" customWidth="1"/>
    <col min="9239" max="9240" width="7.75" hidden="1" customWidth="1"/>
    <col min="9241" max="9243" width="17.5" customWidth="1"/>
    <col min="9244" max="9244" width="10.58203125" customWidth="1"/>
    <col min="9245" max="9245" width="15.75" customWidth="1"/>
    <col min="9246" max="9246" width="30.08203125" customWidth="1"/>
    <col min="9247" max="9247" width="27.58203125" customWidth="1"/>
    <col min="9248" max="9248" width="21.08203125" customWidth="1"/>
    <col min="9249" max="9249" width="22.25" customWidth="1"/>
    <col min="9250" max="9250" width="18.75" customWidth="1"/>
    <col min="9251" max="9252" width="19" customWidth="1"/>
    <col min="9253" max="9253" width="19.08203125" customWidth="1"/>
    <col min="9254" max="9254" width="17.08203125" customWidth="1"/>
    <col min="9255" max="9256" width="7.75" hidden="1" customWidth="1"/>
    <col min="9257" max="9259" width="17.5" customWidth="1"/>
    <col min="9260" max="9260" width="10.58203125" customWidth="1"/>
    <col min="9261" max="9261" width="15.75" customWidth="1"/>
    <col min="9262" max="9262" width="30.08203125" customWidth="1"/>
    <col min="9263" max="9263" width="27.58203125" customWidth="1"/>
    <col min="9264" max="9264" width="21.08203125" customWidth="1"/>
    <col min="9265" max="9265" width="22.25" customWidth="1"/>
    <col min="9266" max="9266" width="18.75" customWidth="1"/>
    <col min="9267" max="9268" width="19" customWidth="1"/>
    <col min="9269" max="9269" width="19.08203125" customWidth="1"/>
    <col min="9270" max="9270" width="17.08203125" customWidth="1"/>
    <col min="9271" max="9272" width="7.75" hidden="1" customWidth="1"/>
    <col min="9273" max="9275" width="17.5" customWidth="1"/>
    <col min="9276" max="9276" width="10.58203125" customWidth="1"/>
    <col min="9277" max="9277" width="15.75" customWidth="1"/>
    <col min="9278" max="9278" width="30.08203125" customWidth="1"/>
    <col min="9279" max="9279" width="27.58203125" customWidth="1"/>
    <col min="9280" max="9280" width="21.08203125" customWidth="1"/>
    <col min="9281" max="9281" width="22.25" customWidth="1"/>
    <col min="9282" max="9282" width="18.75" customWidth="1"/>
    <col min="9283" max="9284" width="19" customWidth="1"/>
    <col min="9285" max="9285" width="19.08203125" customWidth="1"/>
    <col min="9286" max="9286" width="17.08203125" customWidth="1"/>
    <col min="9287" max="9288" width="7.75" hidden="1" customWidth="1"/>
    <col min="9289" max="9291" width="17.5" customWidth="1"/>
    <col min="9292" max="9292" width="10.58203125" customWidth="1"/>
    <col min="9293" max="9293" width="15.75" customWidth="1"/>
    <col min="9294" max="9294" width="30.08203125" customWidth="1"/>
    <col min="9295" max="9295" width="27.58203125" customWidth="1"/>
    <col min="9296" max="9296" width="21.08203125" customWidth="1"/>
    <col min="9297" max="9297" width="22.25" customWidth="1"/>
    <col min="9298" max="9298" width="18.75" customWidth="1"/>
    <col min="9299" max="9300" width="19" customWidth="1"/>
    <col min="9301" max="9301" width="19.08203125" customWidth="1"/>
    <col min="9302" max="9302" width="17.08203125" customWidth="1"/>
    <col min="9303" max="9304" width="7.75" hidden="1" customWidth="1"/>
    <col min="9305" max="9307" width="17.5" customWidth="1"/>
    <col min="9308" max="9308" width="10.58203125" customWidth="1"/>
    <col min="9309" max="9309" width="15.75" customWidth="1"/>
    <col min="9310" max="9310" width="30.08203125" customWidth="1"/>
    <col min="9311" max="9311" width="27.58203125" customWidth="1"/>
    <col min="9312" max="9312" width="21.08203125" customWidth="1"/>
    <col min="9313" max="9313" width="22.25" customWidth="1"/>
    <col min="9314" max="9314" width="18.75" customWidth="1"/>
    <col min="9315" max="9316" width="19" customWidth="1"/>
    <col min="9317" max="9317" width="19.08203125" customWidth="1"/>
    <col min="9318" max="9318" width="17.08203125" customWidth="1"/>
    <col min="9319" max="9320" width="7.75" hidden="1" customWidth="1"/>
    <col min="9321" max="9323" width="17.5" customWidth="1"/>
    <col min="9324" max="9324" width="10.58203125" customWidth="1"/>
    <col min="9325" max="9325" width="15.75" customWidth="1"/>
    <col min="9326" max="9326" width="30.08203125" customWidth="1"/>
    <col min="9327" max="9327" width="27.58203125" customWidth="1"/>
    <col min="9328" max="9328" width="21.08203125" customWidth="1"/>
    <col min="9329" max="9329" width="22.25" customWidth="1"/>
    <col min="9330" max="9330" width="18.75" customWidth="1"/>
    <col min="9331" max="9332" width="19" customWidth="1"/>
    <col min="9333" max="9333" width="19.08203125" customWidth="1"/>
    <col min="9334" max="9334" width="17.08203125" customWidth="1"/>
    <col min="9335" max="9336" width="7.75" hidden="1" customWidth="1"/>
    <col min="9337" max="9339" width="17.5" customWidth="1"/>
    <col min="9340" max="9340" width="10.58203125" customWidth="1"/>
    <col min="9341" max="9341" width="15.75" customWidth="1"/>
    <col min="9342" max="9342" width="30.08203125" customWidth="1"/>
    <col min="9343" max="9343" width="27.58203125" customWidth="1"/>
    <col min="9344" max="9344" width="21.08203125" customWidth="1"/>
    <col min="9345" max="9345" width="22.25" customWidth="1"/>
    <col min="9346" max="9346" width="18.75" customWidth="1"/>
    <col min="9347" max="9348" width="19" customWidth="1"/>
    <col min="9349" max="9349" width="19.08203125" customWidth="1"/>
    <col min="9350" max="9350" width="17.08203125" customWidth="1"/>
    <col min="9351" max="9352" width="7.75" hidden="1" customWidth="1"/>
    <col min="9353" max="9355" width="17.5" customWidth="1"/>
    <col min="9356" max="9356" width="10.58203125" customWidth="1"/>
    <col min="9357" max="9357" width="15.75" customWidth="1"/>
    <col min="9358" max="9358" width="30.08203125" customWidth="1"/>
    <col min="9359" max="9359" width="27.58203125" customWidth="1"/>
    <col min="9360" max="9360" width="21.08203125" customWidth="1"/>
    <col min="9361" max="9361" width="22.25" customWidth="1"/>
    <col min="9362" max="9362" width="18.75" customWidth="1"/>
    <col min="9363" max="9364" width="19" customWidth="1"/>
    <col min="9365" max="9365" width="19.08203125" customWidth="1"/>
    <col min="9366" max="9366" width="17.08203125" customWidth="1"/>
    <col min="9367" max="9368" width="7.75" hidden="1" customWidth="1"/>
    <col min="9369" max="9371" width="17.5" customWidth="1"/>
    <col min="9372" max="9372" width="10.58203125" customWidth="1"/>
    <col min="9373" max="9373" width="15.75" customWidth="1"/>
    <col min="9374" max="9374" width="30.08203125" customWidth="1"/>
    <col min="9375" max="9375" width="27.58203125" customWidth="1"/>
    <col min="9376" max="9376" width="21.08203125" customWidth="1"/>
    <col min="9377" max="9377" width="22.25" customWidth="1"/>
    <col min="9378" max="9378" width="18.75" customWidth="1"/>
    <col min="9379" max="9380" width="19" customWidth="1"/>
    <col min="9381" max="9381" width="19.08203125" customWidth="1"/>
    <col min="9382" max="9382" width="17.08203125" customWidth="1"/>
    <col min="9383" max="9384" width="7.75" hidden="1" customWidth="1"/>
    <col min="9385" max="9387" width="17.5" customWidth="1"/>
    <col min="9388" max="9388" width="10.58203125" customWidth="1"/>
    <col min="9389" max="9389" width="15.75" customWidth="1"/>
    <col min="9390" max="9390" width="30.08203125" customWidth="1"/>
    <col min="9391" max="9391" width="27.58203125" customWidth="1"/>
    <col min="9392" max="9392" width="21.08203125" customWidth="1"/>
    <col min="9393" max="9393" width="22.25" customWidth="1"/>
    <col min="9394" max="9394" width="18.75" customWidth="1"/>
    <col min="9395" max="9396" width="19" customWidth="1"/>
    <col min="9397" max="9397" width="19.08203125" customWidth="1"/>
    <col min="9398" max="9398" width="17.08203125" customWidth="1"/>
    <col min="9399" max="9400" width="7.75" hidden="1" customWidth="1"/>
    <col min="9401" max="9403" width="17.5" customWidth="1"/>
    <col min="9404" max="9404" width="10.58203125" customWidth="1"/>
    <col min="9405" max="9405" width="15.75" customWidth="1"/>
    <col min="9406" max="9406" width="30.08203125" customWidth="1"/>
    <col min="9407" max="9407" width="27.58203125" customWidth="1"/>
    <col min="9408" max="9408" width="21.08203125" customWidth="1"/>
    <col min="9409" max="9409" width="22.25" customWidth="1"/>
    <col min="9410" max="9410" width="18.75" customWidth="1"/>
    <col min="9411" max="9412" width="19" customWidth="1"/>
    <col min="9413" max="9413" width="19.08203125" customWidth="1"/>
    <col min="9414" max="9414" width="17.08203125" customWidth="1"/>
    <col min="9415" max="9416" width="7.75" hidden="1" customWidth="1"/>
    <col min="9417" max="9419" width="17.5" customWidth="1"/>
    <col min="9420" max="9420" width="10.58203125" customWidth="1"/>
    <col min="9421" max="9421" width="15.75" customWidth="1"/>
    <col min="9422" max="9422" width="30.08203125" customWidth="1"/>
    <col min="9423" max="9423" width="27.58203125" customWidth="1"/>
    <col min="9424" max="9424" width="21.08203125" customWidth="1"/>
    <col min="9425" max="9425" width="22.25" customWidth="1"/>
    <col min="9426" max="9426" width="18.75" customWidth="1"/>
    <col min="9427" max="9428" width="19" customWidth="1"/>
    <col min="9429" max="9429" width="19.08203125" customWidth="1"/>
    <col min="9430" max="9430" width="17.08203125" customWidth="1"/>
    <col min="9431" max="9432" width="7.75" hidden="1" customWidth="1"/>
    <col min="9433" max="9435" width="17.5" customWidth="1"/>
    <col min="9436" max="9436" width="10.58203125" customWidth="1"/>
    <col min="9437" max="9437" width="15.75" customWidth="1"/>
    <col min="9438" max="9438" width="30.08203125" customWidth="1"/>
    <col min="9439" max="9439" width="27.58203125" customWidth="1"/>
    <col min="9440" max="9440" width="21.08203125" customWidth="1"/>
    <col min="9441" max="9441" width="22.25" customWidth="1"/>
    <col min="9442" max="9442" width="18.75" customWidth="1"/>
    <col min="9443" max="9444" width="19" customWidth="1"/>
    <col min="9445" max="9445" width="19.08203125" customWidth="1"/>
    <col min="9446" max="9446" width="17.08203125" customWidth="1"/>
    <col min="9447" max="9448" width="7.75" hidden="1" customWidth="1"/>
    <col min="9449" max="9451" width="17.5" customWidth="1"/>
    <col min="9452" max="9452" width="10.58203125" customWidth="1"/>
    <col min="9453" max="9453" width="15.75" customWidth="1"/>
    <col min="9454" max="9454" width="30.08203125" customWidth="1"/>
    <col min="9455" max="9455" width="27.58203125" customWidth="1"/>
    <col min="9456" max="9456" width="21.08203125" customWidth="1"/>
    <col min="9457" max="9457" width="22.25" customWidth="1"/>
    <col min="9458" max="9458" width="18.75" customWidth="1"/>
    <col min="9459" max="9460" width="19" customWidth="1"/>
    <col min="9461" max="9461" width="19.08203125" customWidth="1"/>
    <col min="9462" max="9462" width="17.08203125" customWidth="1"/>
    <col min="9463" max="9464" width="7.75" hidden="1" customWidth="1"/>
    <col min="9465" max="9467" width="17.5" customWidth="1"/>
    <col min="9468" max="9468" width="10.58203125" customWidth="1"/>
    <col min="9469" max="9469" width="15.75" customWidth="1"/>
    <col min="9470" max="9470" width="30.08203125" customWidth="1"/>
    <col min="9471" max="9471" width="27.58203125" customWidth="1"/>
    <col min="9472" max="9472" width="21.08203125" customWidth="1"/>
    <col min="9473" max="9473" width="22.25" customWidth="1"/>
    <col min="9474" max="9474" width="18.75" customWidth="1"/>
    <col min="9475" max="9476" width="19" customWidth="1"/>
    <col min="9477" max="9477" width="19.08203125" customWidth="1"/>
    <col min="9478" max="9478" width="17.08203125" customWidth="1"/>
    <col min="9479" max="9480" width="7.75" hidden="1" customWidth="1"/>
    <col min="9481" max="9483" width="17.5" customWidth="1"/>
    <col min="9484" max="9484" width="10.58203125" customWidth="1"/>
    <col min="9485" max="9485" width="15.75" customWidth="1"/>
    <col min="9486" max="9486" width="30.08203125" customWidth="1"/>
    <col min="9487" max="9487" width="27.58203125" customWidth="1"/>
    <col min="9488" max="9488" width="21.08203125" customWidth="1"/>
    <col min="9489" max="9489" width="22.25" customWidth="1"/>
    <col min="9490" max="9490" width="18.75" customWidth="1"/>
    <col min="9491" max="9492" width="19" customWidth="1"/>
    <col min="9493" max="9493" width="19.08203125" customWidth="1"/>
    <col min="9494" max="9494" width="17.08203125" customWidth="1"/>
    <col min="9495" max="9496" width="7.75" hidden="1" customWidth="1"/>
    <col min="9497" max="9499" width="17.5" customWidth="1"/>
    <col min="9500" max="9500" width="10.58203125" customWidth="1"/>
    <col min="9501" max="9501" width="15.75" customWidth="1"/>
    <col min="9502" max="9502" width="30.08203125" customWidth="1"/>
    <col min="9503" max="9503" width="27.58203125" customWidth="1"/>
    <col min="9504" max="9504" width="21.08203125" customWidth="1"/>
    <col min="9505" max="9505" width="22.25" customWidth="1"/>
    <col min="9506" max="9506" width="18.75" customWidth="1"/>
    <col min="9507" max="9508" width="19" customWidth="1"/>
    <col min="9509" max="9509" width="19.08203125" customWidth="1"/>
    <col min="9510" max="9510" width="17.08203125" customWidth="1"/>
    <col min="9511" max="9512" width="7.75" hidden="1" customWidth="1"/>
    <col min="9513" max="9515" width="17.5" customWidth="1"/>
    <col min="9516" max="9516" width="10.58203125" customWidth="1"/>
    <col min="9517" max="9517" width="15.75" customWidth="1"/>
    <col min="9518" max="9518" width="30.08203125" customWidth="1"/>
    <col min="9519" max="9519" width="27.58203125" customWidth="1"/>
    <col min="9520" max="9520" width="21.08203125" customWidth="1"/>
    <col min="9521" max="9521" width="22.25" customWidth="1"/>
    <col min="9522" max="9522" width="18.75" customWidth="1"/>
    <col min="9523" max="9524" width="19" customWidth="1"/>
    <col min="9525" max="9525" width="19.08203125" customWidth="1"/>
    <col min="9526" max="9526" width="17.08203125" customWidth="1"/>
    <col min="9527" max="9528" width="7.75" hidden="1" customWidth="1"/>
    <col min="9529" max="9531" width="17.5" customWidth="1"/>
    <col min="9532" max="9532" width="10.58203125" customWidth="1"/>
    <col min="9533" max="9533" width="15.75" customWidth="1"/>
    <col min="9534" max="9534" width="30.08203125" customWidth="1"/>
    <col min="9535" max="9535" width="27.58203125" customWidth="1"/>
    <col min="9536" max="9536" width="21.08203125" customWidth="1"/>
    <col min="9537" max="9537" width="22.25" customWidth="1"/>
    <col min="9538" max="9538" width="18.75" customWidth="1"/>
    <col min="9539" max="9540" width="19" customWidth="1"/>
    <col min="9541" max="9541" width="19.08203125" customWidth="1"/>
    <col min="9542" max="9542" width="17.08203125" customWidth="1"/>
    <col min="9543" max="9544" width="7.75" hidden="1" customWidth="1"/>
    <col min="9545" max="9547" width="17.5" customWidth="1"/>
    <col min="9548" max="9548" width="10.58203125" customWidth="1"/>
    <col min="9549" max="9549" width="15.75" customWidth="1"/>
    <col min="9550" max="9550" width="30.08203125" customWidth="1"/>
    <col min="9551" max="9551" width="27.58203125" customWidth="1"/>
    <col min="9552" max="9552" width="21.08203125" customWidth="1"/>
    <col min="9553" max="9553" width="22.25" customWidth="1"/>
    <col min="9554" max="9554" width="18.75" customWidth="1"/>
    <col min="9555" max="9556" width="19" customWidth="1"/>
    <col min="9557" max="9557" width="19.08203125" customWidth="1"/>
    <col min="9558" max="9558" width="17.08203125" customWidth="1"/>
    <col min="9559" max="9560" width="7.75" hidden="1" customWidth="1"/>
    <col min="9561" max="9563" width="17.5" customWidth="1"/>
    <col min="9564" max="9564" width="10.58203125" customWidth="1"/>
    <col min="9565" max="9565" width="15.75" customWidth="1"/>
    <col min="9566" max="9566" width="30.08203125" customWidth="1"/>
    <col min="9567" max="9567" width="27.58203125" customWidth="1"/>
    <col min="9568" max="9568" width="21.08203125" customWidth="1"/>
    <col min="9569" max="9569" width="22.25" customWidth="1"/>
    <col min="9570" max="9570" width="18.75" customWidth="1"/>
    <col min="9571" max="9572" width="19" customWidth="1"/>
    <col min="9573" max="9573" width="19.08203125" customWidth="1"/>
    <col min="9574" max="9574" width="17.08203125" customWidth="1"/>
    <col min="9575" max="9576" width="7.75" hidden="1" customWidth="1"/>
    <col min="9577" max="9579" width="17.5" customWidth="1"/>
    <col min="9580" max="9580" width="10.58203125" customWidth="1"/>
    <col min="9581" max="9581" width="15.75" customWidth="1"/>
    <col min="9582" max="9582" width="30.08203125" customWidth="1"/>
    <col min="9583" max="9583" width="27.58203125" customWidth="1"/>
    <col min="9584" max="9584" width="21.08203125" customWidth="1"/>
    <col min="9585" max="9585" width="22.25" customWidth="1"/>
    <col min="9586" max="9586" width="18.75" customWidth="1"/>
    <col min="9587" max="9588" width="19" customWidth="1"/>
    <col min="9589" max="9589" width="19.08203125" customWidth="1"/>
    <col min="9590" max="9590" width="17.08203125" customWidth="1"/>
    <col min="9591" max="9592" width="7.75" hidden="1" customWidth="1"/>
    <col min="9593" max="9595" width="17.5" customWidth="1"/>
    <col min="9596" max="9596" width="10.58203125" customWidth="1"/>
    <col min="9597" max="9597" width="15.75" customWidth="1"/>
    <col min="9598" max="9598" width="30.08203125" customWidth="1"/>
    <col min="9599" max="9599" width="27.58203125" customWidth="1"/>
    <col min="9600" max="9600" width="21.08203125" customWidth="1"/>
    <col min="9601" max="9601" width="22.25" customWidth="1"/>
    <col min="9602" max="9602" width="18.75" customWidth="1"/>
    <col min="9603" max="9604" width="19" customWidth="1"/>
    <col min="9605" max="9605" width="19.08203125" customWidth="1"/>
    <col min="9606" max="9606" width="17.08203125" customWidth="1"/>
    <col min="9607" max="9608" width="7.75" hidden="1" customWidth="1"/>
    <col min="9609" max="9611" width="17.5" customWidth="1"/>
    <col min="9612" max="9612" width="10.58203125" customWidth="1"/>
    <col min="9613" max="9613" width="15.75" customWidth="1"/>
    <col min="9614" max="9614" width="30.08203125" customWidth="1"/>
    <col min="9615" max="9615" width="27.58203125" customWidth="1"/>
    <col min="9616" max="9616" width="21.08203125" customWidth="1"/>
    <col min="9617" max="9617" width="22.25" customWidth="1"/>
    <col min="9618" max="9618" width="18.75" customWidth="1"/>
    <col min="9619" max="9620" width="19" customWidth="1"/>
    <col min="9621" max="9621" width="19.08203125" customWidth="1"/>
    <col min="9622" max="9622" width="17.08203125" customWidth="1"/>
    <col min="9623" max="9624" width="7.75" hidden="1" customWidth="1"/>
    <col min="9625" max="9627" width="17.5" customWidth="1"/>
    <col min="9628" max="9628" width="10.58203125" customWidth="1"/>
    <col min="9629" max="9629" width="15.75" customWidth="1"/>
    <col min="9630" max="9630" width="30.08203125" customWidth="1"/>
    <col min="9631" max="9631" width="27.58203125" customWidth="1"/>
    <col min="9632" max="9632" width="21.08203125" customWidth="1"/>
    <col min="9633" max="9633" width="22.25" customWidth="1"/>
    <col min="9634" max="9634" width="18.75" customWidth="1"/>
    <col min="9635" max="9636" width="19" customWidth="1"/>
    <col min="9637" max="9637" width="19.08203125" customWidth="1"/>
    <col min="9638" max="9638" width="17.08203125" customWidth="1"/>
    <col min="9639" max="9640" width="7.75" hidden="1" customWidth="1"/>
    <col min="9641" max="9643" width="17.5" customWidth="1"/>
    <col min="9644" max="9644" width="10.58203125" customWidth="1"/>
    <col min="9645" max="9645" width="15.75" customWidth="1"/>
    <col min="9646" max="9646" width="30.08203125" customWidth="1"/>
    <col min="9647" max="9647" width="27.58203125" customWidth="1"/>
    <col min="9648" max="9648" width="21.08203125" customWidth="1"/>
    <col min="9649" max="9649" width="22.25" customWidth="1"/>
    <col min="9650" max="9650" width="18.75" customWidth="1"/>
    <col min="9651" max="9652" width="19" customWidth="1"/>
    <col min="9653" max="9653" width="19.08203125" customWidth="1"/>
    <col min="9654" max="9654" width="17.08203125" customWidth="1"/>
    <col min="9655" max="9656" width="7.75" hidden="1" customWidth="1"/>
    <col min="9657" max="9659" width="17.5" customWidth="1"/>
    <col min="9660" max="9660" width="10.58203125" customWidth="1"/>
    <col min="9661" max="9661" width="15.75" customWidth="1"/>
    <col min="9662" max="9662" width="30.08203125" customWidth="1"/>
    <col min="9663" max="9663" width="27.58203125" customWidth="1"/>
    <col min="9664" max="9664" width="21.08203125" customWidth="1"/>
    <col min="9665" max="9665" width="22.25" customWidth="1"/>
    <col min="9666" max="9666" width="18.75" customWidth="1"/>
    <col min="9667" max="9668" width="19" customWidth="1"/>
    <col min="9669" max="9669" width="19.08203125" customWidth="1"/>
    <col min="9670" max="9670" width="17.08203125" customWidth="1"/>
    <col min="9671" max="9672" width="7.75" hidden="1" customWidth="1"/>
    <col min="9673" max="9675" width="17.5" customWidth="1"/>
    <col min="9676" max="9676" width="10.58203125" customWidth="1"/>
    <col min="9677" max="9677" width="15.75" customWidth="1"/>
    <col min="9678" max="9678" width="30.08203125" customWidth="1"/>
    <col min="9679" max="9679" width="27.58203125" customWidth="1"/>
    <col min="9680" max="9680" width="21.08203125" customWidth="1"/>
    <col min="9681" max="9681" width="22.25" customWidth="1"/>
    <col min="9682" max="9682" width="18.75" customWidth="1"/>
    <col min="9683" max="9684" width="19" customWidth="1"/>
    <col min="9685" max="9685" width="19.08203125" customWidth="1"/>
    <col min="9686" max="9686" width="17.08203125" customWidth="1"/>
    <col min="9687" max="9688" width="7.75" hidden="1" customWidth="1"/>
    <col min="9689" max="9691" width="17.5" customWidth="1"/>
    <col min="9692" max="9692" width="10.58203125" customWidth="1"/>
    <col min="9693" max="9693" width="15.75" customWidth="1"/>
    <col min="9694" max="9694" width="30.08203125" customWidth="1"/>
    <col min="9695" max="9695" width="27.58203125" customWidth="1"/>
    <col min="9696" max="9696" width="21.08203125" customWidth="1"/>
    <col min="9697" max="9697" width="22.25" customWidth="1"/>
    <col min="9698" max="9698" width="18.75" customWidth="1"/>
    <col min="9699" max="9700" width="19" customWidth="1"/>
    <col min="9701" max="9701" width="19.08203125" customWidth="1"/>
    <col min="9702" max="9702" width="17.08203125" customWidth="1"/>
    <col min="9703" max="9704" width="7.75" hidden="1" customWidth="1"/>
    <col min="9705" max="9707" width="17.5" customWidth="1"/>
    <col min="9708" max="9708" width="10.58203125" customWidth="1"/>
    <col min="9709" max="9709" width="15.75" customWidth="1"/>
    <col min="9710" max="9710" width="30.08203125" customWidth="1"/>
    <col min="9711" max="9711" width="27.58203125" customWidth="1"/>
    <col min="9712" max="9712" width="21.08203125" customWidth="1"/>
    <col min="9713" max="9713" width="22.25" customWidth="1"/>
    <col min="9714" max="9714" width="18.75" customWidth="1"/>
    <col min="9715" max="9716" width="19" customWidth="1"/>
    <col min="9717" max="9717" width="19.08203125" customWidth="1"/>
    <col min="9718" max="9718" width="17.08203125" customWidth="1"/>
    <col min="9719" max="9720" width="7.75" hidden="1" customWidth="1"/>
    <col min="9721" max="9723" width="17.5" customWidth="1"/>
    <col min="9724" max="9724" width="10.58203125" customWidth="1"/>
    <col min="9725" max="9725" width="15.75" customWidth="1"/>
    <col min="9726" max="9726" width="30.08203125" customWidth="1"/>
    <col min="9727" max="9727" width="27.58203125" customWidth="1"/>
    <col min="9728" max="9728" width="21.08203125" customWidth="1"/>
    <col min="9729" max="9729" width="22.25" customWidth="1"/>
    <col min="9730" max="9730" width="18.75" customWidth="1"/>
    <col min="9731" max="9732" width="19" customWidth="1"/>
    <col min="9733" max="9733" width="19.08203125" customWidth="1"/>
    <col min="9734" max="9734" width="17.08203125" customWidth="1"/>
    <col min="9735" max="9736" width="7.75" hidden="1" customWidth="1"/>
    <col min="9737" max="9739" width="17.5" customWidth="1"/>
    <col min="9740" max="9740" width="10.58203125" customWidth="1"/>
    <col min="9741" max="9741" width="15.75" customWidth="1"/>
    <col min="9742" max="9742" width="30.08203125" customWidth="1"/>
    <col min="9743" max="9743" width="27.58203125" customWidth="1"/>
    <col min="9744" max="9744" width="21.08203125" customWidth="1"/>
    <col min="9745" max="9745" width="22.25" customWidth="1"/>
    <col min="9746" max="9746" width="18.75" customWidth="1"/>
    <col min="9747" max="9748" width="19" customWidth="1"/>
    <col min="9749" max="9749" width="19.08203125" customWidth="1"/>
    <col min="9750" max="9750" width="17.08203125" customWidth="1"/>
    <col min="9751" max="9752" width="7.75" hidden="1" customWidth="1"/>
    <col min="9753" max="9755" width="17.5" customWidth="1"/>
    <col min="9756" max="9756" width="10.58203125" customWidth="1"/>
    <col min="9757" max="9757" width="15.75" customWidth="1"/>
    <col min="9758" max="9758" width="30.08203125" customWidth="1"/>
    <col min="9759" max="9759" width="27.58203125" customWidth="1"/>
    <col min="9760" max="9760" width="21.08203125" customWidth="1"/>
    <col min="9761" max="9761" width="22.25" customWidth="1"/>
    <col min="9762" max="9762" width="18.75" customWidth="1"/>
    <col min="9763" max="9764" width="19" customWidth="1"/>
    <col min="9765" max="9765" width="19.08203125" customWidth="1"/>
    <col min="9766" max="9766" width="17.08203125" customWidth="1"/>
    <col min="9767" max="9768" width="7.75" hidden="1" customWidth="1"/>
    <col min="9769" max="9771" width="17.5" customWidth="1"/>
    <col min="9772" max="9772" width="10.58203125" customWidth="1"/>
    <col min="9773" max="9773" width="15.75" customWidth="1"/>
    <col min="9774" max="9774" width="30.08203125" customWidth="1"/>
    <col min="9775" max="9775" width="27.58203125" customWidth="1"/>
    <col min="9776" max="9776" width="21.08203125" customWidth="1"/>
    <col min="9777" max="9777" width="22.25" customWidth="1"/>
    <col min="9778" max="9778" width="18.75" customWidth="1"/>
    <col min="9779" max="9780" width="19" customWidth="1"/>
    <col min="9781" max="9781" width="19.08203125" customWidth="1"/>
    <col min="9782" max="9782" width="17.08203125" customWidth="1"/>
    <col min="9783" max="9784" width="7.75" hidden="1" customWidth="1"/>
    <col min="9785" max="9787" width="17.5" customWidth="1"/>
    <col min="9788" max="9788" width="10.58203125" customWidth="1"/>
    <col min="9789" max="9789" width="15.75" customWidth="1"/>
    <col min="9790" max="9790" width="30.08203125" customWidth="1"/>
    <col min="9791" max="9791" width="27.58203125" customWidth="1"/>
    <col min="9792" max="9792" width="21.08203125" customWidth="1"/>
    <col min="9793" max="9793" width="22.25" customWidth="1"/>
    <col min="9794" max="9794" width="18.75" customWidth="1"/>
    <col min="9795" max="9796" width="19" customWidth="1"/>
    <col min="9797" max="9797" width="19.08203125" customWidth="1"/>
    <col min="9798" max="9798" width="17.08203125" customWidth="1"/>
    <col min="9799" max="9800" width="7.75" hidden="1" customWidth="1"/>
    <col min="9801" max="9803" width="17.5" customWidth="1"/>
    <col min="9804" max="9804" width="10.58203125" customWidth="1"/>
    <col min="9805" max="9805" width="15.75" customWidth="1"/>
    <col min="9806" max="9806" width="30.08203125" customWidth="1"/>
    <col min="9807" max="9807" width="27.58203125" customWidth="1"/>
    <col min="9808" max="9808" width="21.08203125" customWidth="1"/>
    <col min="9809" max="9809" width="22.25" customWidth="1"/>
    <col min="9810" max="9810" width="18.75" customWidth="1"/>
    <col min="9811" max="9812" width="19" customWidth="1"/>
    <col min="9813" max="9813" width="19.08203125" customWidth="1"/>
    <col min="9814" max="9814" width="17.08203125" customWidth="1"/>
    <col min="9815" max="9816" width="7.75" hidden="1" customWidth="1"/>
    <col min="9817" max="9819" width="17.5" customWidth="1"/>
    <col min="9820" max="9820" width="10.58203125" customWidth="1"/>
    <col min="9821" max="9821" width="15.75" customWidth="1"/>
    <col min="9822" max="9822" width="30.08203125" customWidth="1"/>
    <col min="9823" max="9823" width="27.58203125" customWidth="1"/>
    <col min="9824" max="9824" width="21.08203125" customWidth="1"/>
    <col min="9825" max="9825" width="22.25" customWidth="1"/>
    <col min="9826" max="9826" width="18.75" customWidth="1"/>
    <col min="9827" max="9828" width="19" customWidth="1"/>
    <col min="9829" max="9829" width="19.08203125" customWidth="1"/>
    <col min="9830" max="9830" width="17.08203125" customWidth="1"/>
    <col min="9831" max="9832" width="7.75" hidden="1" customWidth="1"/>
    <col min="9833" max="9835" width="17.5" customWidth="1"/>
    <col min="9836" max="9836" width="10.58203125" customWidth="1"/>
    <col min="9837" max="9837" width="15.75" customWidth="1"/>
    <col min="9838" max="9838" width="30.08203125" customWidth="1"/>
    <col min="9839" max="9839" width="27.58203125" customWidth="1"/>
    <col min="9840" max="9840" width="21.08203125" customWidth="1"/>
    <col min="9841" max="9841" width="22.25" customWidth="1"/>
    <col min="9842" max="9842" width="18.75" customWidth="1"/>
    <col min="9843" max="9844" width="19" customWidth="1"/>
    <col min="9845" max="9845" width="19.08203125" customWidth="1"/>
    <col min="9846" max="9846" width="17.08203125" customWidth="1"/>
    <col min="9847" max="9848" width="7.75" hidden="1" customWidth="1"/>
    <col min="9849" max="9851" width="17.5" customWidth="1"/>
    <col min="9852" max="9852" width="10.58203125" customWidth="1"/>
    <col min="9853" max="9853" width="15.75" customWidth="1"/>
    <col min="9854" max="9854" width="30.08203125" customWidth="1"/>
    <col min="9855" max="9855" width="27.58203125" customWidth="1"/>
    <col min="9856" max="9856" width="21.08203125" customWidth="1"/>
    <col min="9857" max="9857" width="22.25" customWidth="1"/>
    <col min="9858" max="9858" width="18.75" customWidth="1"/>
    <col min="9859" max="9860" width="19" customWidth="1"/>
    <col min="9861" max="9861" width="19.08203125" customWidth="1"/>
    <col min="9862" max="9862" width="17.08203125" customWidth="1"/>
    <col min="9863" max="9864" width="7.75" hidden="1" customWidth="1"/>
    <col min="9865" max="9867" width="17.5" customWidth="1"/>
    <col min="9868" max="9868" width="10.58203125" customWidth="1"/>
    <col min="9869" max="9869" width="15.75" customWidth="1"/>
    <col min="9870" max="9870" width="30.08203125" customWidth="1"/>
    <col min="9871" max="9871" width="27.58203125" customWidth="1"/>
    <col min="9872" max="9872" width="21.08203125" customWidth="1"/>
    <col min="9873" max="9873" width="22.25" customWidth="1"/>
    <col min="9874" max="9874" width="18.75" customWidth="1"/>
    <col min="9875" max="9876" width="19" customWidth="1"/>
    <col min="9877" max="9877" width="19.08203125" customWidth="1"/>
    <col min="9878" max="9878" width="17.08203125" customWidth="1"/>
    <col min="9879" max="9880" width="7.75" hidden="1" customWidth="1"/>
    <col min="9881" max="9883" width="17.5" customWidth="1"/>
    <col min="9884" max="9884" width="10.58203125" customWidth="1"/>
    <col min="9885" max="9885" width="15.75" customWidth="1"/>
    <col min="9886" max="9886" width="30.08203125" customWidth="1"/>
    <col min="9887" max="9887" width="27.58203125" customWidth="1"/>
    <col min="9888" max="9888" width="21.08203125" customWidth="1"/>
    <col min="9889" max="9889" width="22.25" customWidth="1"/>
    <col min="9890" max="9890" width="18.75" customWidth="1"/>
    <col min="9891" max="9892" width="19" customWidth="1"/>
    <col min="9893" max="9893" width="19.08203125" customWidth="1"/>
    <col min="9894" max="9894" width="17.08203125" customWidth="1"/>
    <col min="9895" max="9896" width="7.75" hidden="1" customWidth="1"/>
    <col min="9897" max="9899" width="17.5" customWidth="1"/>
    <col min="9900" max="9900" width="10.58203125" customWidth="1"/>
    <col min="9901" max="9901" width="15.75" customWidth="1"/>
    <col min="9902" max="9902" width="30.08203125" customWidth="1"/>
    <col min="9903" max="9903" width="27.58203125" customWidth="1"/>
    <col min="9904" max="9904" width="21.08203125" customWidth="1"/>
    <col min="9905" max="9905" width="22.25" customWidth="1"/>
    <col min="9906" max="9906" width="18.75" customWidth="1"/>
    <col min="9907" max="9908" width="19" customWidth="1"/>
    <col min="9909" max="9909" width="19.08203125" customWidth="1"/>
    <col min="9910" max="9910" width="17.08203125" customWidth="1"/>
    <col min="9911" max="9912" width="7.75" hidden="1" customWidth="1"/>
    <col min="9913" max="9915" width="17.5" customWidth="1"/>
    <col min="9916" max="9916" width="10.58203125" customWidth="1"/>
    <col min="9917" max="9917" width="15.75" customWidth="1"/>
    <col min="9918" max="9918" width="30.08203125" customWidth="1"/>
    <col min="9919" max="9919" width="27.58203125" customWidth="1"/>
    <col min="9920" max="9920" width="21.08203125" customWidth="1"/>
    <col min="9921" max="9921" width="22.25" customWidth="1"/>
    <col min="9922" max="9922" width="18.75" customWidth="1"/>
    <col min="9923" max="9924" width="19" customWidth="1"/>
    <col min="9925" max="9925" width="19.08203125" customWidth="1"/>
    <col min="9926" max="9926" width="17.08203125" customWidth="1"/>
    <col min="9927" max="9928" width="7.75" hidden="1" customWidth="1"/>
    <col min="9929" max="9931" width="17.5" customWidth="1"/>
    <col min="9932" max="9932" width="10.58203125" customWidth="1"/>
    <col min="9933" max="9933" width="15.75" customWidth="1"/>
    <col min="9934" max="9934" width="30.08203125" customWidth="1"/>
    <col min="9935" max="9935" width="27.58203125" customWidth="1"/>
    <col min="9936" max="9936" width="21.08203125" customWidth="1"/>
    <col min="9937" max="9937" width="22.25" customWidth="1"/>
    <col min="9938" max="9938" width="18.75" customWidth="1"/>
    <col min="9939" max="9940" width="19" customWidth="1"/>
    <col min="9941" max="9941" width="19.08203125" customWidth="1"/>
    <col min="9942" max="9942" width="17.08203125" customWidth="1"/>
    <col min="9943" max="9944" width="7.75" hidden="1" customWidth="1"/>
    <col min="9945" max="9947" width="17.5" customWidth="1"/>
    <col min="9948" max="9948" width="10.58203125" customWidth="1"/>
    <col min="9949" max="9949" width="15.75" customWidth="1"/>
    <col min="9950" max="9950" width="30.08203125" customWidth="1"/>
    <col min="9951" max="9951" width="27.58203125" customWidth="1"/>
    <col min="9952" max="9952" width="21.08203125" customWidth="1"/>
    <col min="9953" max="9953" width="22.25" customWidth="1"/>
    <col min="9954" max="9954" width="18.75" customWidth="1"/>
    <col min="9955" max="9956" width="19" customWidth="1"/>
    <col min="9957" max="9957" width="19.08203125" customWidth="1"/>
    <col min="9958" max="9958" width="17.08203125" customWidth="1"/>
    <col min="9959" max="9960" width="7.75" hidden="1" customWidth="1"/>
    <col min="9961" max="9963" width="17.5" customWidth="1"/>
    <col min="9964" max="9964" width="10.58203125" customWidth="1"/>
    <col min="9965" max="9965" width="15.75" customWidth="1"/>
    <col min="9966" max="9966" width="30.08203125" customWidth="1"/>
    <col min="9967" max="9967" width="27.58203125" customWidth="1"/>
    <col min="9968" max="9968" width="21.08203125" customWidth="1"/>
    <col min="9969" max="9969" width="22.25" customWidth="1"/>
    <col min="9970" max="9970" width="18.75" customWidth="1"/>
    <col min="9971" max="9972" width="19" customWidth="1"/>
    <col min="9973" max="9973" width="19.08203125" customWidth="1"/>
    <col min="9974" max="9974" width="17.08203125" customWidth="1"/>
    <col min="9975" max="9976" width="7.75" hidden="1" customWidth="1"/>
    <col min="9977" max="9979" width="17.5" customWidth="1"/>
    <col min="9980" max="9980" width="10.58203125" customWidth="1"/>
    <col min="9981" max="9981" width="15.75" customWidth="1"/>
    <col min="9982" max="9982" width="30.08203125" customWidth="1"/>
    <col min="9983" max="9983" width="27.58203125" customWidth="1"/>
    <col min="9984" max="9984" width="21.08203125" customWidth="1"/>
    <col min="9985" max="9985" width="22.25" customWidth="1"/>
    <col min="9986" max="9986" width="18.75" customWidth="1"/>
    <col min="9987" max="9988" width="19" customWidth="1"/>
    <col min="9989" max="9989" width="19.08203125" customWidth="1"/>
    <col min="9990" max="9990" width="17.08203125" customWidth="1"/>
    <col min="9991" max="9992" width="7.75" hidden="1" customWidth="1"/>
    <col min="9993" max="9995" width="17.5" customWidth="1"/>
    <col min="9996" max="9996" width="10.58203125" customWidth="1"/>
    <col min="9997" max="9997" width="15.75" customWidth="1"/>
    <col min="9998" max="9998" width="30.08203125" customWidth="1"/>
    <col min="9999" max="9999" width="27.58203125" customWidth="1"/>
    <col min="10000" max="10000" width="21.08203125" customWidth="1"/>
    <col min="10001" max="10001" width="22.25" customWidth="1"/>
    <col min="10002" max="10002" width="18.75" customWidth="1"/>
    <col min="10003" max="10004" width="19" customWidth="1"/>
    <col min="10005" max="10005" width="19.08203125" customWidth="1"/>
    <col min="10006" max="10006" width="17.08203125" customWidth="1"/>
    <col min="10007" max="10008" width="7.75" hidden="1" customWidth="1"/>
    <col min="10009" max="10011" width="17.5" customWidth="1"/>
    <col min="10012" max="10012" width="10.58203125" customWidth="1"/>
    <col min="10013" max="10013" width="15.75" customWidth="1"/>
    <col min="10014" max="10014" width="30.08203125" customWidth="1"/>
    <col min="10015" max="10015" width="27.58203125" customWidth="1"/>
    <col min="10016" max="10016" width="21.08203125" customWidth="1"/>
    <col min="10017" max="10017" width="22.25" customWidth="1"/>
    <col min="10018" max="10018" width="18.75" customWidth="1"/>
    <col min="10019" max="10020" width="19" customWidth="1"/>
    <col min="10021" max="10021" width="19.08203125" customWidth="1"/>
    <col min="10022" max="10022" width="17.08203125" customWidth="1"/>
    <col min="10023" max="10024" width="7.75" hidden="1" customWidth="1"/>
    <col min="10025" max="10027" width="17.5" customWidth="1"/>
    <col min="10028" max="10028" width="10.58203125" customWidth="1"/>
    <col min="10029" max="10029" width="15.75" customWidth="1"/>
    <col min="10030" max="10030" width="30.08203125" customWidth="1"/>
    <col min="10031" max="10031" width="27.58203125" customWidth="1"/>
    <col min="10032" max="10032" width="21.08203125" customWidth="1"/>
    <col min="10033" max="10033" width="22.25" customWidth="1"/>
    <col min="10034" max="10034" width="18.75" customWidth="1"/>
    <col min="10035" max="10036" width="19" customWidth="1"/>
    <col min="10037" max="10037" width="19.08203125" customWidth="1"/>
    <col min="10038" max="10038" width="17.08203125" customWidth="1"/>
    <col min="10039" max="10040" width="7.75" hidden="1" customWidth="1"/>
    <col min="10041" max="10043" width="17.5" customWidth="1"/>
    <col min="10044" max="10044" width="10.58203125" customWidth="1"/>
    <col min="10045" max="10045" width="15.75" customWidth="1"/>
    <col min="10046" max="10046" width="30.08203125" customWidth="1"/>
    <col min="10047" max="10047" width="27.58203125" customWidth="1"/>
    <col min="10048" max="10048" width="21.08203125" customWidth="1"/>
    <col min="10049" max="10049" width="22.25" customWidth="1"/>
    <col min="10050" max="10050" width="18.75" customWidth="1"/>
    <col min="10051" max="10052" width="19" customWidth="1"/>
    <col min="10053" max="10053" width="19.08203125" customWidth="1"/>
    <col min="10054" max="10054" width="17.08203125" customWidth="1"/>
    <col min="10055" max="10056" width="7.75" hidden="1" customWidth="1"/>
    <col min="10057" max="10059" width="17.5" customWidth="1"/>
    <col min="10060" max="10060" width="10.58203125" customWidth="1"/>
    <col min="10061" max="10061" width="15.75" customWidth="1"/>
    <col min="10062" max="10062" width="30.08203125" customWidth="1"/>
    <col min="10063" max="10063" width="27.58203125" customWidth="1"/>
    <col min="10064" max="10064" width="21.08203125" customWidth="1"/>
    <col min="10065" max="10065" width="22.25" customWidth="1"/>
    <col min="10066" max="10066" width="18.75" customWidth="1"/>
    <col min="10067" max="10068" width="19" customWidth="1"/>
    <col min="10069" max="10069" width="19.08203125" customWidth="1"/>
    <col min="10070" max="10070" width="17.08203125" customWidth="1"/>
    <col min="10071" max="10072" width="7.75" hidden="1" customWidth="1"/>
    <col min="10073" max="10075" width="17.5" customWidth="1"/>
    <col min="10076" max="10076" width="10.58203125" customWidth="1"/>
    <col min="10077" max="10077" width="15.75" customWidth="1"/>
    <col min="10078" max="10078" width="30.08203125" customWidth="1"/>
    <col min="10079" max="10079" width="27.58203125" customWidth="1"/>
    <col min="10080" max="10080" width="21.08203125" customWidth="1"/>
    <col min="10081" max="10081" width="22.25" customWidth="1"/>
    <col min="10082" max="10082" width="18.75" customWidth="1"/>
    <col min="10083" max="10084" width="19" customWidth="1"/>
    <col min="10085" max="10085" width="19.08203125" customWidth="1"/>
    <col min="10086" max="10086" width="17.08203125" customWidth="1"/>
    <col min="10087" max="10088" width="7.75" hidden="1" customWidth="1"/>
    <col min="10089" max="10091" width="17.5" customWidth="1"/>
    <col min="10092" max="10092" width="10.58203125" customWidth="1"/>
    <col min="10093" max="10093" width="15.75" customWidth="1"/>
    <col min="10094" max="10094" width="30.08203125" customWidth="1"/>
    <col min="10095" max="10095" width="27.58203125" customWidth="1"/>
    <col min="10096" max="10096" width="21.08203125" customWidth="1"/>
    <col min="10097" max="10097" width="22.25" customWidth="1"/>
    <col min="10098" max="10098" width="18.75" customWidth="1"/>
    <col min="10099" max="10100" width="19" customWidth="1"/>
    <col min="10101" max="10101" width="19.08203125" customWidth="1"/>
    <col min="10102" max="10102" width="17.08203125" customWidth="1"/>
    <col min="10103" max="10104" width="7.75" hidden="1" customWidth="1"/>
    <col min="10105" max="10107" width="17.5" customWidth="1"/>
    <col min="10108" max="10108" width="10.58203125" customWidth="1"/>
    <col min="10109" max="10109" width="15.75" customWidth="1"/>
    <col min="10110" max="10110" width="30.08203125" customWidth="1"/>
    <col min="10111" max="10111" width="27.58203125" customWidth="1"/>
    <col min="10112" max="10112" width="21.08203125" customWidth="1"/>
    <col min="10113" max="10113" width="22.25" customWidth="1"/>
    <col min="10114" max="10114" width="18.75" customWidth="1"/>
    <col min="10115" max="10116" width="19" customWidth="1"/>
    <col min="10117" max="10117" width="19.08203125" customWidth="1"/>
    <col min="10118" max="10118" width="17.08203125" customWidth="1"/>
    <col min="10119" max="10120" width="7.75" hidden="1" customWidth="1"/>
    <col min="10121" max="10123" width="17.5" customWidth="1"/>
    <col min="10124" max="10124" width="10.58203125" customWidth="1"/>
    <col min="10125" max="10125" width="15.75" customWidth="1"/>
    <col min="10126" max="10126" width="30.08203125" customWidth="1"/>
    <col min="10127" max="10127" width="27.58203125" customWidth="1"/>
    <col min="10128" max="10128" width="21.08203125" customWidth="1"/>
    <col min="10129" max="10129" width="22.25" customWidth="1"/>
    <col min="10130" max="10130" width="18.75" customWidth="1"/>
    <col min="10131" max="10132" width="19" customWidth="1"/>
    <col min="10133" max="10133" width="19.08203125" customWidth="1"/>
    <col min="10134" max="10134" width="17.08203125" customWidth="1"/>
    <col min="10135" max="10136" width="7.75" hidden="1" customWidth="1"/>
    <col min="10137" max="10139" width="17.5" customWidth="1"/>
    <col min="10140" max="10140" width="10.58203125" customWidth="1"/>
    <col min="10141" max="10141" width="15.75" customWidth="1"/>
    <col min="10142" max="10142" width="30.08203125" customWidth="1"/>
    <col min="10143" max="10143" width="27.58203125" customWidth="1"/>
    <col min="10144" max="10144" width="21.08203125" customWidth="1"/>
    <col min="10145" max="10145" width="22.25" customWidth="1"/>
    <col min="10146" max="10146" width="18.75" customWidth="1"/>
    <col min="10147" max="10148" width="19" customWidth="1"/>
    <col min="10149" max="10149" width="19.08203125" customWidth="1"/>
    <col min="10150" max="10150" width="17.08203125" customWidth="1"/>
    <col min="10151" max="10152" width="7.75" hidden="1" customWidth="1"/>
    <col min="10153" max="10155" width="17.5" customWidth="1"/>
    <col min="10156" max="10156" width="10.58203125" customWidth="1"/>
    <col min="10157" max="10157" width="15.75" customWidth="1"/>
    <col min="10158" max="10158" width="30.08203125" customWidth="1"/>
    <col min="10159" max="10159" width="27.58203125" customWidth="1"/>
    <col min="10160" max="10160" width="21.08203125" customWidth="1"/>
    <col min="10161" max="10161" width="22.25" customWidth="1"/>
    <col min="10162" max="10162" width="18.75" customWidth="1"/>
    <col min="10163" max="10164" width="19" customWidth="1"/>
    <col min="10165" max="10165" width="19.08203125" customWidth="1"/>
    <col min="10166" max="10166" width="17.08203125" customWidth="1"/>
    <col min="10167" max="10168" width="7.75" hidden="1" customWidth="1"/>
    <col min="10169" max="10171" width="17.5" customWidth="1"/>
    <col min="10172" max="10172" width="10.58203125" customWidth="1"/>
    <col min="10173" max="10173" width="15.75" customWidth="1"/>
    <col min="10174" max="10174" width="30.08203125" customWidth="1"/>
    <col min="10175" max="10175" width="27.58203125" customWidth="1"/>
    <col min="10176" max="10176" width="21.08203125" customWidth="1"/>
    <col min="10177" max="10177" width="22.25" customWidth="1"/>
    <col min="10178" max="10178" width="18.75" customWidth="1"/>
    <col min="10179" max="10180" width="19" customWidth="1"/>
    <col min="10181" max="10181" width="19.08203125" customWidth="1"/>
    <col min="10182" max="10182" width="17.08203125" customWidth="1"/>
    <col min="10183" max="10184" width="7.75" hidden="1" customWidth="1"/>
    <col min="10185" max="10187" width="17.5" customWidth="1"/>
    <col min="10188" max="10188" width="10.58203125" customWidth="1"/>
    <col min="10189" max="10189" width="15.75" customWidth="1"/>
    <col min="10190" max="10190" width="30.08203125" customWidth="1"/>
    <col min="10191" max="10191" width="27.58203125" customWidth="1"/>
    <col min="10192" max="10192" width="21.08203125" customWidth="1"/>
    <col min="10193" max="10193" width="22.25" customWidth="1"/>
    <col min="10194" max="10194" width="18.75" customWidth="1"/>
    <col min="10195" max="10196" width="19" customWidth="1"/>
    <col min="10197" max="10197" width="19.08203125" customWidth="1"/>
    <col min="10198" max="10198" width="17.08203125" customWidth="1"/>
    <col min="10199" max="10200" width="7.75" hidden="1" customWidth="1"/>
    <col min="10201" max="10203" width="17.5" customWidth="1"/>
    <col min="10204" max="10204" width="10.58203125" customWidth="1"/>
    <col min="10205" max="10205" width="15.75" customWidth="1"/>
    <col min="10206" max="10206" width="30.08203125" customWidth="1"/>
    <col min="10207" max="10207" width="27.58203125" customWidth="1"/>
    <col min="10208" max="10208" width="21.08203125" customWidth="1"/>
    <col min="10209" max="10209" width="22.25" customWidth="1"/>
    <col min="10210" max="10210" width="18.75" customWidth="1"/>
    <col min="10211" max="10212" width="19" customWidth="1"/>
    <col min="10213" max="10213" width="19.08203125" customWidth="1"/>
    <col min="10214" max="10214" width="17.08203125" customWidth="1"/>
    <col min="10215" max="10216" width="7.75" hidden="1" customWidth="1"/>
    <col min="10217" max="10219" width="17.5" customWidth="1"/>
    <col min="10220" max="10220" width="10.58203125" customWidth="1"/>
    <col min="10221" max="10221" width="15.75" customWidth="1"/>
    <col min="10222" max="10222" width="30.08203125" customWidth="1"/>
    <col min="10223" max="10223" width="27.58203125" customWidth="1"/>
    <col min="10224" max="10224" width="21.08203125" customWidth="1"/>
    <col min="10225" max="10225" width="22.25" customWidth="1"/>
    <col min="10226" max="10226" width="18.75" customWidth="1"/>
    <col min="10227" max="10228" width="19" customWidth="1"/>
    <col min="10229" max="10229" width="19.08203125" customWidth="1"/>
    <col min="10230" max="10230" width="17.08203125" customWidth="1"/>
    <col min="10231" max="10232" width="7.75" hidden="1" customWidth="1"/>
    <col min="10233" max="10235" width="17.5" customWidth="1"/>
    <col min="10236" max="10236" width="10.58203125" customWidth="1"/>
    <col min="10237" max="10237" width="15.75" customWidth="1"/>
    <col min="10238" max="10238" width="30.08203125" customWidth="1"/>
    <col min="10239" max="10239" width="27.58203125" customWidth="1"/>
    <col min="10240" max="10240" width="21.08203125" customWidth="1"/>
    <col min="10241" max="10241" width="22.25" customWidth="1"/>
    <col min="10242" max="10242" width="18.75" customWidth="1"/>
    <col min="10243" max="10244" width="19" customWidth="1"/>
    <col min="10245" max="10245" width="19.08203125" customWidth="1"/>
    <col min="10246" max="10246" width="17.08203125" customWidth="1"/>
    <col min="10247" max="10248" width="7.75" hidden="1" customWidth="1"/>
    <col min="10249" max="10251" width="17.5" customWidth="1"/>
    <col min="10252" max="10252" width="10.58203125" customWidth="1"/>
    <col min="10253" max="10253" width="15.75" customWidth="1"/>
    <col min="10254" max="10254" width="30.08203125" customWidth="1"/>
    <col min="10255" max="10255" width="27.58203125" customWidth="1"/>
    <col min="10256" max="10256" width="21.08203125" customWidth="1"/>
    <col min="10257" max="10257" width="22.25" customWidth="1"/>
    <col min="10258" max="10258" width="18.75" customWidth="1"/>
    <col min="10259" max="10260" width="19" customWidth="1"/>
    <col min="10261" max="10261" width="19.08203125" customWidth="1"/>
    <col min="10262" max="10262" width="17.08203125" customWidth="1"/>
    <col min="10263" max="10264" width="7.75" hidden="1" customWidth="1"/>
    <col min="10265" max="10267" width="17.5" customWidth="1"/>
    <col min="10268" max="10268" width="10.58203125" customWidth="1"/>
    <col min="10269" max="10269" width="15.75" customWidth="1"/>
    <col min="10270" max="10270" width="30.08203125" customWidth="1"/>
    <col min="10271" max="10271" width="27.58203125" customWidth="1"/>
    <col min="10272" max="10272" width="21.08203125" customWidth="1"/>
    <col min="10273" max="10273" width="22.25" customWidth="1"/>
    <col min="10274" max="10274" width="18.75" customWidth="1"/>
    <col min="10275" max="10276" width="19" customWidth="1"/>
    <col min="10277" max="10277" width="19.08203125" customWidth="1"/>
    <col min="10278" max="10278" width="17.08203125" customWidth="1"/>
    <col min="10279" max="10280" width="7.75" hidden="1" customWidth="1"/>
    <col min="10281" max="10283" width="17.5" customWidth="1"/>
    <col min="10284" max="10284" width="10.58203125" customWidth="1"/>
    <col min="10285" max="10285" width="15.75" customWidth="1"/>
    <col min="10286" max="10286" width="30.08203125" customWidth="1"/>
    <col min="10287" max="10287" width="27.58203125" customWidth="1"/>
    <col min="10288" max="10288" width="21.08203125" customWidth="1"/>
    <col min="10289" max="10289" width="22.25" customWidth="1"/>
    <col min="10290" max="10290" width="18.75" customWidth="1"/>
    <col min="10291" max="10292" width="19" customWidth="1"/>
    <col min="10293" max="10293" width="19.08203125" customWidth="1"/>
    <col min="10294" max="10294" width="17.08203125" customWidth="1"/>
    <col min="10295" max="10296" width="7.75" hidden="1" customWidth="1"/>
    <col min="10297" max="10299" width="17.5" customWidth="1"/>
    <col min="10300" max="10300" width="10.58203125" customWidth="1"/>
    <col min="10301" max="10301" width="15.75" customWidth="1"/>
    <col min="10302" max="10302" width="30.08203125" customWidth="1"/>
    <col min="10303" max="10303" width="27.58203125" customWidth="1"/>
    <col min="10304" max="10304" width="21.08203125" customWidth="1"/>
    <col min="10305" max="10305" width="22.25" customWidth="1"/>
    <col min="10306" max="10306" width="18.75" customWidth="1"/>
    <col min="10307" max="10308" width="19" customWidth="1"/>
    <col min="10309" max="10309" width="19.08203125" customWidth="1"/>
    <col min="10310" max="10310" width="17.08203125" customWidth="1"/>
    <col min="10311" max="10312" width="7.75" hidden="1" customWidth="1"/>
    <col min="10313" max="10315" width="17.5" customWidth="1"/>
    <col min="10316" max="10316" width="10.58203125" customWidth="1"/>
    <col min="10317" max="10317" width="15.75" customWidth="1"/>
    <col min="10318" max="10318" width="30.08203125" customWidth="1"/>
    <col min="10319" max="10319" width="27.58203125" customWidth="1"/>
    <col min="10320" max="10320" width="21.08203125" customWidth="1"/>
    <col min="10321" max="10321" width="22.25" customWidth="1"/>
    <col min="10322" max="10322" width="18.75" customWidth="1"/>
    <col min="10323" max="10324" width="19" customWidth="1"/>
    <col min="10325" max="10325" width="19.08203125" customWidth="1"/>
    <col min="10326" max="10326" width="17.08203125" customWidth="1"/>
    <col min="10327" max="10328" width="7.75" hidden="1" customWidth="1"/>
    <col min="10329" max="10331" width="17.5" customWidth="1"/>
    <col min="10332" max="10332" width="10.58203125" customWidth="1"/>
    <col min="10333" max="10333" width="15.75" customWidth="1"/>
    <col min="10334" max="10334" width="30.08203125" customWidth="1"/>
    <col min="10335" max="10335" width="27.58203125" customWidth="1"/>
    <col min="10336" max="10336" width="21.08203125" customWidth="1"/>
    <col min="10337" max="10337" width="22.25" customWidth="1"/>
    <col min="10338" max="10338" width="18.75" customWidth="1"/>
    <col min="10339" max="10340" width="19" customWidth="1"/>
    <col min="10341" max="10341" width="19.08203125" customWidth="1"/>
    <col min="10342" max="10342" width="17.08203125" customWidth="1"/>
    <col min="10343" max="10344" width="7.75" hidden="1" customWidth="1"/>
    <col min="10345" max="10347" width="17.5" customWidth="1"/>
    <col min="10348" max="10348" width="10.58203125" customWidth="1"/>
    <col min="10349" max="10349" width="15.75" customWidth="1"/>
    <col min="10350" max="10350" width="30.08203125" customWidth="1"/>
    <col min="10351" max="10351" width="27.58203125" customWidth="1"/>
    <col min="10352" max="10352" width="21.08203125" customWidth="1"/>
    <col min="10353" max="10353" width="22.25" customWidth="1"/>
    <col min="10354" max="10354" width="18.75" customWidth="1"/>
    <col min="10355" max="10356" width="19" customWidth="1"/>
    <col min="10357" max="10357" width="19.08203125" customWidth="1"/>
    <col min="10358" max="10358" width="17.08203125" customWidth="1"/>
    <col min="10359" max="10360" width="7.75" hidden="1" customWidth="1"/>
    <col min="10361" max="10363" width="17.5" customWidth="1"/>
    <col min="10364" max="10364" width="10.58203125" customWidth="1"/>
    <col min="10365" max="10365" width="15.75" customWidth="1"/>
    <col min="10366" max="10366" width="30.08203125" customWidth="1"/>
    <col min="10367" max="10367" width="27.58203125" customWidth="1"/>
    <col min="10368" max="10368" width="21.08203125" customWidth="1"/>
    <col min="10369" max="10369" width="22.25" customWidth="1"/>
    <col min="10370" max="10370" width="18.75" customWidth="1"/>
    <col min="10371" max="10372" width="19" customWidth="1"/>
    <col min="10373" max="10373" width="19.08203125" customWidth="1"/>
    <col min="10374" max="10374" width="17.08203125" customWidth="1"/>
    <col min="10375" max="10376" width="7.75" hidden="1" customWidth="1"/>
    <col min="10377" max="10379" width="17.5" customWidth="1"/>
    <col min="10380" max="10380" width="10.58203125" customWidth="1"/>
    <col min="10381" max="10381" width="15.75" customWidth="1"/>
    <col min="10382" max="10382" width="30.08203125" customWidth="1"/>
    <col min="10383" max="10383" width="27.58203125" customWidth="1"/>
    <col min="10384" max="10384" width="21.08203125" customWidth="1"/>
    <col min="10385" max="10385" width="22.25" customWidth="1"/>
    <col min="10386" max="10386" width="18.75" customWidth="1"/>
    <col min="10387" max="10388" width="19" customWidth="1"/>
    <col min="10389" max="10389" width="19.08203125" customWidth="1"/>
    <col min="10390" max="10390" width="17.08203125" customWidth="1"/>
    <col min="10391" max="10392" width="7.75" hidden="1" customWidth="1"/>
    <col min="10393" max="10395" width="17.5" customWidth="1"/>
    <col min="10396" max="10396" width="10.58203125" customWidth="1"/>
    <col min="10397" max="10397" width="15.75" customWidth="1"/>
    <col min="10398" max="10398" width="30.08203125" customWidth="1"/>
    <col min="10399" max="10399" width="27.58203125" customWidth="1"/>
    <col min="10400" max="10400" width="21.08203125" customWidth="1"/>
    <col min="10401" max="10401" width="22.25" customWidth="1"/>
    <col min="10402" max="10402" width="18.75" customWidth="1"/>
    <col min="10403" max="10404" width="19" customWidth="1"/>
    <col min="10405" max="10405" width="19.08203125" customWidth="1"/>
    <col min="10406" max="10406" width="17.08203125" customWidth="1"/>
    <col min="10407" max="10408" width="7.75" hidden="1" customWidth="1"/>
    <col min="10409" max="10411" width="17.5" customWidth="1"/>
    <col min="10412" max="10412" width="10.58203125" customWidth="1"/>
    <col min="10413" max="10413" width="15.75" customWidth="1"/>
    <col min="10414" max="10414" width="30.08203125" customWidth="1"/>
    <col min="10415" max="10415" width="27.58203125" customWidth="1"/>
    <col min="10416" max="10416" width="21.08203125" customWidth="1"/>
    <col min="10417" max="10417" width="22.25" customWidth="1"/>
    <col min="10418" max="10418" width="18.75" customWidth="1"/>
    <col min="10419" max="10420" width="19" customWidth="1"/>
    <col min="10421" max="10421" width="19.08203125" customWidth="1"/>
    <col min="10422" max="10422" width="17.08203125" customWidth="1"/>
    <col min="10423" max="10424" width="7.75" hidden="1" customWidth="1"/>
    <col min="10425" max="10427" width="17.5" customWidth="1"/>
    <col min="10428" max="10428" width="10.58203125" customWidth="1"/>
    <col min="10429" max="10429" width="15.75" customWidth="1"/>
    <col min="10430" max="10430" width="30.08203125" customWidth="1"/>
    <col min="10431" max="10431" width="27.58203125" customWidth="1"/>
    <col min="10432" max="10432" width="21.08203125" customWidth="1"/>
    <col min="10433" max="10433" width="22.25" customWidth="1"/>
    <col min="10434" max="10434" width="18.75" customWidth="1"/>
    <col min="10435" max="10436" width="19" customWidth="1"/>
    <col min="10437" max="10437" width="19.08203125" customWidth="1"/>
    <col min="10438" max="10438" width="17.08203125" customWidth="1"/>
    <col min="10439" max="10440" width="7.75" hidden="1" customWidth="1"/>
    <col min="10441" max="10443" width="17.5" customWidth="1"/>
    <col min="10444" max="10444" width="10.58203125" customWidth="1"/>
    <col min="10445" max="10445" width="15.75" customWidth="1"/>
    <col min="10446" max="10446" width="30.08203125" customWidth="1"/>
    <col min="10447" max="10447" width="27.58203125" customWidth="1"/>
    <col min="10448" max="10448" width="21.08203125" customWidth="1"/>
    <col min="10449" max="10449" width="22.25" customWidth="1"/>
    <col min="10450" max="10450" width="18.75" customWidth="1"/>
    <col min="10451" max="10452" width="19" customWidth="1"/>
    <col min="10453" max="10453" width="19.08203125" customWidth="1"/>
    <col min="10454" max="10454" width="17.08203125" customWidth="1"/>
    <col min="10455" max="10456" width="7.75" hidden="1" customWidth="1"/>
    <col min="10457" max="10459" width="17.5" customWidth="1"/>
    <col min="10460" max="10460" width="10.58203125" customWidth="1"/>
    <col min="10461" max="10461" width="15.75" customWidth="1"/>
    <col min="10462" max="10462" width="30.08203125" customWidth="1"/>
    <col min="10463" max="10463" width="27.58203125" customWidth="1"/>
    <col min="10464" max="10464" width="21.08203125" customWidth="1"/>
    <col min="10465" max="10465" width="22.25" customWidth="1"/>
    <col min="10466" max="10466" width="18.75" customWidth="1"/>
    <col min="10467" max="10468" width="19" customWidth="1"/>
    <col min="10469" max="10469" width="19.08203125" customWidth="1"/>
    <col min="10470" max="10470" width="17.08203125" customWidth="1"/>
    <col min="10471" max="10472" width="7.75" hidden="1" customWidth="1"/>
    <col min="10473" max="10475" width="17.5" customWidth="1"/>
    <col min="10476" max="10476" width="10.58203125" customWidth="1"/>
    <col min="10477" max="10477" width="15.75" customWidth="1"/>
    <col min="10478" max="10478" width="30.08203125" customWidth="1"/>
    <col min="10479" max="10479" width="27.58203125" customWidth="1"/>
    <col min="10480" max="10480" width="21.08203125" customWidth="1"/>
    <col min="10481" max="10481" width="22.25" customWidth="1"/>
    <col min="10482" max="10482" width="18.75" customWidth="1"/>
    <col min="10483" max="10484" width="19" customWidth="1"/>
    <col min="10485" max="10485" width="19.08203125" customWidth="1"/>
    <col min="10486" max="10486" width="17.08203125" customWidth="1"/>
    <col min="10487" max="10488" width="7.75" hidden="1" customWidth="1"/>
    <col min="10489" max="10491" width="17.5" customWidth="1"/>
    <col min="10492" max="10492" width="10.58203125" customWidth="1"/>
    <col min="10493" max="10493" width="15.75" customWidth="1"/>
    <col min="10494" max="10494" width="30.08203125" customWidth="1"/>
    <col min="10495" max="10495" width="27.58203125" customWidth="1"/>
    <col min="10496" max="10496" width="21.08203125" customWidth="1"/>
    <col min="10497" max="10497" width="22.25" customWidth="1"/>
    <col min="10498" max="10498" width="18.75" customWidth="1"/>
    <col min="10499" max="10500" width="19" customWidth="1"/>
    <col min="10501" max="10501" width="19.08203125" customWidth="1"/>
    <col min="10502" max="10502" width="17.08203125" customWidth="1"/>
    <col min="10503" max="10504" width="7.75" hidden="1" customWidth="1"/>
    <col min="10505" max="10507" width="17.5" customWidth="1"/>
    <col min="10508" max="10508" width="10.58203125" customWidth="1"/>
    <col min="10509" max="10509" width="15.75" customWidth="1"/>
    <col min="10510" max="10510" width="30.08203125" customWidth="1"/>
    <col min="10511" max="10511" width="27.58203125" customWidth="1"/>
    <col min="10512" max="10512" width="21.08203125" customWidth="1"/>
    <col min="10513" max="10513" width="22.25" customWidth="1"/>
    <col min="10514" max="10514" width="18.75" customWidth="1"/>
    <col min="10515" max="10516" width="19" customWidth="1"/>
    <col min="10517" max="10517" width="19.08203125" customWidth="1"/>
    <col min="10518" max="10518" width="17.08203125" customWidth="1"/>
    <col min="10519" max="10520" width="7.75" hidden="1" customWidth="1"/>
    <col min="10521" max="10523" width="17.5" customWidth="1"/>
    <col min="10524" max="10524" width="10.58203125" customWidth="1"/>
    <col min="10525" max="10525" width="15.75" customWidth="1"/>
    <col min="10526" max="10526" width="30.08203125" customWidth="1"/>
    <col min="10527" max="10527" width="27.58203125" customWidth="1"/>
    <col min="10528" max="10528" width="21.08203125" customWidth="1"/>
    <col min="10529" max="10529" width="22.25" customWidth="1"/>
    <col min="10530" max="10530" width="18.75" customWidth="1"/>
    <col min="10531" max="10532" width="19" customWidth="1"/>
    <col min="10533" max="10533" width="19.08203125" customWidth="1"/>
    <col min="10534" max="10534" width="17.08203125" customWidth="1"/>
    <col min="10535" max="10536" width="7.75" hidden="1" customWidth="1"/>
    <col min="10537" max="10539" width="17.5" customWidth="1"/>
    <col min="10540" max="10540" width="10.58203125" customWidth="1"/>
    <col min="10541" max="10541" width="15.75" customWidth="1"/>
    <col min="10542" max="10542" width="30.08203125" customWidth="1"/>
    <col min="10543" max="10543" width="27.58203125" customWidth="1"/>
    <col min="10544" max="10544" width="21.08203125" customWidth="1"/>
    <col min="10545" max="10545" width="22.25" customWidth="1"/>
    <col min="10546" max="10546" width="18.75" customWidth="1"/>
    <col min="10547" max="10548" width="19" customWidth="1"/>
    <col min="10549" max="10549" width="19.08203125" customWidth="1"/>
    <col min="10550" max="10550" width="17.08203125" customWidth="1"/>
    <col min="10551" max="10552" width="7.75" hidden="1" customWidth="1"/>
    <col min="10553" max="10555" width="17.5" customWidth="1"/>
    <col min="10556" max="10556" width="10.58203125" customWidth="1"/>
    <col min="10557" max="10557" width="15.75" customWidth="1"/>
    <col min="10558" max="10558" width="30.08203125" customWidth="1"/>
    <col min="10559" max="10559" width="27.58203125" customWidth="1"/>
    <col min="10560" max="10560" width="21.08203125" customWidth="1"/>
    <col min="10561" max="10561" width="22.25" customWidth="1"/>
    <col min="10562" max="10562" width="18.75" customWidth="1"/>
    <col min="10563" max="10564" width="19" customWidth="1"/>
    <col min="10565" max="10565" width="19.08203125" customWidth="1"/>
    <col min="10566" max="10566" width="17.08203125" customWidth="1"/>
    <col min="10567" max="10568" width="7.75" hidden="1" customWidth="1"/>
    <col min="10569" max="10571" width="17.5" customWidth="1"/>
    <col min="10572" max="10572" width="10.58203125" customWidth="1"/>
    <col min="10573" max="10573" width="15.75" customWidth="1"/>
    <col min="10574" max="10574" width="30.08203125" customWidth="1"/>
    <col min="10575" max="10575" width="27.58203125" customWidth="1"/>
    <col min="10576" max="10576" width="21.08203125" customWidth="1"/>
    <col min="10577" max="10577" width="22.25" customWidth="1"/>
    <col min="10578" max="10578" width="18.75" customWidth="1"/>
    <col min="10579" max="10580" width="19" customWidth="1"/>
    <col min="10581" max="10581" width="19.08203125" customWidth="1"/>
    <col min="10582" max="10582" width="17.08203125" customWidth="1"/>
    <col min="10583" max="10584" width="7.75" hidden="1" customWidth="1"/>
    <col min="10585" max="10587" width="17.5" customWidth="1"/>
    <col min="10588" max="10588" width="10.58203125" customWidth="1"/>
    <col min="10589" max="10589" width="15.75" customWidth="1"/>
    <col min="10590" max="10590" width="30.08203125" customWidth="1"/>
    <col min="10591" max="10591" width="27.58203125" customWidth="1"/>
    <col min="10592" max="10592" width="21.08203125" customWidth="1"/>
    <col min="10593" max="10593" width="22.25" customWidth="1"/>
    <col min="10594" max="10594" width="18.75" customWidth="1"/>
    <col min="10595" max="10596" width="19" customWidth="1"/>
    <col min="10597" max="10597" width="19.08203125" customWidth="1"/>
    <col min="10598" max="10598" width="17.08203125" customWidth="1"/>
    <col min="10599" max="10600" width="7.75" hidden="1" customWidth="1"/>
    <col min="10601" max="10603" width="17.5" customWidth="1"/>
    <col min="10604" max="10604" width="10.58203125" customWidth="1"/>
    <col min="10605" max="10605" width="15.75" customWidth="1"/>
    <col min="10606" max="10606" width="30.08203125" customWidth="1"/>
    <col min="10607" max="10607" width="27.58203125" customWidth="1"/>
    <col min="10608" max="10608" width="21.08203125" customWidth="1"/>
    <col min="10609" max="10609" width="22.25" customWidth="1"/>
    <col min="10610" max="10610" width="18.75" customWidth="1"/>
    <col min="10611" max="10612" width="19" customWidth="1"/>
    <col min="10613" max="10613" width="19.08203125" customWidth="1"/>
    <col min="10614" max="10614" width="17.08203125" customWidth="1"/>
    <col min="10615" max="10616" width="7.75" hidden="1" customWidth="1"/>
    <col min="10617" max="10619" width="17.5" customWidth="1"/>
    <col min="10620" max="10620" width="10.58203125" customWidth="1"/>
    <col min="10621" max="10621" width="15.75" customWidth="1"/>
    <col min="10622" max="10622" width="30.08203125" customWidth="1"/>
    <col min="10623" max="10623" width="27.58203125" customWidth="1"/>
    <col min="10624" max="10624" width="21.08203125" customWidth="1"/>
    <col min="10625" max="10625" width="22.25" customWidth="1"/>
    <col min="10626" max="10626" width="18.75" customWidth="1"/>
    <col min="10627" max="10628" width="19" customWidth="1"/>
    <col min="10629" max="10629" width="19.08203125" customWidth="1"/>
    <col min="10630" max="10630" width="17.08203125" customWidth="1"/>
    <col min="10631" max="10632" width="7.75" hidden="1" customWidth="1"/>
    <col min="10633" max="10635" width="17.5" customWidth="1"/>
    <col min="10636" max="10636" width="10.58203125" customWidth="1"/>
    <col min="10637" max="10637" width="15.75" customWidth="1"/>
    <col min="10638" max="10638" width="30.08203125" customWidth="1"/>
    <col min="10639" max="10639" width="27.58203125" customWidth="1"/>
    <col min="10640" max="10640" width="21.08203125" customWidth="1"/>
    <col min="10641" max="10641" width="22.25" customWidth="1"/>
    <col min="10642" max="10642" width="18.75" customWidth="1"/>
    <col min="10643" max="10644" width="19" customWidth="1"/>
    <col min="10645" max="10645" width="19.08203125" customWidth="1"/>
    <col min="10646" max="10646" width="17.08203125" customWidth="1"/>
    <col min="10647" max="10648" width="7.75" hidden="1" customWidth="1"/>
    <col min="10649" max="10651" width="17.5" customWidth="1"/>
    <col min="10652" max="10652" width="10.58203125" customWidth="1"/>
    <col min="10653" max="10653" width="15.75" customWidth="1"/>
    <col min="10654" max="10654" width="30.08203125" customWidth="1"/>
    <col min="10655" max="10655" width="27.58203125" customWidth="1"/>
    <col min="10656" max="10656" width="21.08203125" customWidth="1"/>
    <col min="10657" max="10657" width="22.25" customWidth="1"/>
    <col min="10658" max="10658" width="18.75" customWidth="1"/>
    <col min="10659" max="10660" width="19" customWidth="1"/>
    <col min="10661" max="10661" width="19.08203125" customWidth="1"/>
    <col min="10662" max="10662" width="17.08203125" customWidth="1"/>
    <col min="10663" max="10664" width="7.75" hidden="1" customWidth="1"/>
    <col min="10665" max="10667" width="17.5" customWidth="1"/>
    <col min="10668" max="10668" width="10.58203125" customWidth="1"/>
    <col min="10669" max="10669" width="15.75" customWidth="1"/>
    <col min="10670" max="10670" width="30.08203125" customWidth="1"/>
    <col min="10671" max="10671" width="27.58203125" customWidth="1"/>
    <col min="10672" max="10672" width="21.08203125" customWidth="1"/>
    <col min="10673" max="10673" width="22.25" customWidth="1"/>
    <col min="10674" max="10674" width="18.75" customWidth="1"/>
    <col min="10675" max="10676" width="19" customWidth="1"/>
    <col min="10677" max="10677" width="19.08203125" customWidth="1"/>
    <col min="10678" max="10678" width="17.08203125" customWidth="1"/>
    <col min="10679" max="10680" width="7.75" hidden="1" customWidth="1"/>
    <col min="10681" max="10683" width="17.5" customWidth="1"/>
    <col min="10684" max="10684" width="10.58203125" customWidth="1"/>
    <col min="10685" max="10685" width="15.75" customWidth="1"/>
    <col min="10686" max="10686" width="30.08203125" customWidth="1"/>
    <col min="10687" max="10687" width="27.58203125" customWidth="1"/>
    <col min="10688" max="10688" width="21.08203125" customWidth="1"/>
    <col min="10689" max="10689" width="22.25" customWidth="1"/>
    <col min="10690" max="10690" width="18.75" customWidth="1"/>
    <col min="10691" max="10692" width="19" customWidth="1"/>
    <col min="10693" max="10693" width="19.08203125" customWidth="1"/>
    <col min="10694" max="10694" width="17.08203125" customWidth="1"/>
    <col min="10695" max="10696" width="7.75" hidden="1" customWidth="1"/>
    <col min="10697" max="10699" width="17.5" customWidth="1"/>
    <col min="10700" max="10700" width="10.58203125" customWidth="1"/>
    <col min="10701" max="10701" width="15.75" customWidth="1"/>
    <col min="10702" max="10702" width="30.08203125" customWidth="1"/>
    <col min="10703" max="10703" width="27.58203125" customWidth="1"/>
    <col min="10704" max="10704" width="21.08203125" customWidth="1"/>
    <col min="10705" max="10705" width="22.25" customWidth="1"/>
    <col min="10706" max="10706" width="18.75" customWidth="1"/>
    <col min="10707" max="10708" width="19" customWidth="1"/>
    <col min="10709" max="10709" width="19.08203125" customWidth="1"/>
    <col min="10710" max="10710" width="17.08203125" customWidth="1"/>
    <col min="10711" max="10712" width="7.75" hidden="1" customWidth="1"/>
    <col min="10713" max="10715" width="17.5" customWidth="1"/>
    <col min="10716" max="10716" width="10.58203125" customWidth="1"/>
    <col min="10717" max="10717" width="15.75" customWidth="1"/>
    <col min="10718" max="10718" width="30.08203125" customWidth="1"/>
    <col min="10719" max="10719" width="27.58203125" customWidth="1"/>
    <col min="10720" max="10720" width="21.08203125" customWidth="1"/>
    <col min="10721" max="10721" width="22.25" customWidth="1"/>
    <col min="10722" max="10722" width="18.75" customWidth="1"/>
    <col min="10723" max="10724" width="19" customWidth="1"/>
    <col min="10725" max="10725" width="19.08203125" customWidth="1"/>
    <col min="10726" max="10726" width="17.08203125" customWidth="1"/>
    <col min="10727" max="10728" width="7.75" hidden="1" customWidth="1"/>
    <col min="10729" max="10731" width="17.5" customWidth="1"/>
    <col min="10732" max="10732" width="10.58203125" customWidth="1"/>
    <col min="10733" max="10733" width="15.75" customWidth="1"/>
    <col min="10734" max="10734" width="30.08203125" customWidth="1"/>
    <col min="10735" max="10735" width="27.58203125" customWidth="1"/>
    <col min="10736" max="10736" width="21.08203125" customWidth="1"/>
    <col min="10737" max="10737" width="22.25" customWidth="1"/>
    <col min="10738" max="10738" width="18.75" customWidth="1"/>
    <col min="10739" max="10740" width="19" customWidth="1"/>
    <col min="10741" max="10741" width="19.08203125" customWidth="1"/>
    <col min="10742" max="10742" width="17.08203125" customWidth="1"/>
    <col min="10743" max="10744" width="7.75" hidden="1" customWidth="1"/>
    <col min="10745" max="10747" width="17.5" customWidth="1"/>
    <col min="10748" max="10748" width="10.58203125" customWidth="1"/>
    <col min="10749" max="10749" width="15.75" customWidth="1"/>
    <col min="10750" max="10750" width="30.08203125" customWidth="1"/>
    <col min="10751" max="10751" width="27.58203125" customWidth="1"/>
    <col min="10752" max="10752" width="21.08203125" customWidth="1"/>
    <col min="10753" max="10753" width="22.25" customWidth="1"/>
    <col min="10754" max="10754" width="18.75" customWidth="1"/>
    <col min="10755" max="10756" width="19" customWidth="1"/>
    <col min="10757" max="10757" width="19.08203125" customWidth="1"/>
    <col min="10758" max="10758" width="17.08203125" customWidth="1"/>
    <col min="10759" max="10760" width="7.75" hidden="1" customWidth="1"/>
    <col min="10761" max="10763" width="17.5" customWidth="1"/>
    <col min="10764" max="10764" width="10.58203125" customWidth="1"/>
    <col min="10765" max="10765" width="15.75" customWidth="1"/>
    <col min="10766" max="10766" width="30.08203125" customWidth="1"/>
    <col min="10767" max="10767" width="27.58203125" customWidth="1"/>
    <col min="10768" max="10768" width="21.08203125" customWidth="1"/>
    <col min="10769" max="10769" width="22.25" customWidth="1"/>
    <col min="10770" max="10770" width="18.75" customWidth="1"/>
    <col min="10771" max="10772" width="19" customWidth="1"/>
    <col min="10773" max="10773" width="19.08203125" customWidth="1"/>
    <col min="10774" max="10774" width="17.08203125" customWidth="1"/>
    <col min="10775" max="10776" width="7.75" hidden="1" customWidth="1"/>
    <col min="10777" max="10779" width="17.5" customWidth="1"/>
    <col min="10780" max="10780" width="10.58203125" customWidth="1"/>
    <col min="10781" max="10781" width="15.75" customWidth="1"/>
    <col min="10782" max="10782" width="30.08203125" customWidth="1"/>
    <col min="10783" max="10783" width="27.58203125" customWidth="1"/>
    <col min="10784" max="10784" width="21.08203125" customWidth="1"/>
    <col min="10785" max="10785" width="22.25" customWidth="1"/>
    <col min="10786" max="10786" width="18.75" customWidth="1"/>
    <col min="10787" max="10788" width="19" customWidth="1"/>
    <col min="10789" max="10789" width="19.08203125" customWidth="1"/>
    <col min="10790" max="10790" width="17.08203125" customWidth="1"/>
    <col min="10791" max="10792" width="7.75" hidden="1" customWidth="1"/>
    <col min="10793" max="10795" width="17.5" customWidth="1"/>
    <col min="10796" max="10796" width="10.58203125" customWidth="1"/>
    <col min="10797" max="10797" width="15.75" customWidth="1"/>
    <col min="10798" max="10798" width="30.08203125" customWidth="1"/>
    <col min="10799" max="10799" width="27.58203125" customWidth="1"/>
    <col min="10800" max="10800" width="21.08203125" customWidth="1"/>
    <col min="10801" max="10801" width="22.25" customWidth="1"/>
    <col min="10802" max="10802" width="18.75" customWidth="1"/>
    <col min="10803" max="10804" width="19" customWidth="1"/>
    <col min="10805" max="10805" width="19.08203125" customWidth="1"/>
    <col min="10806" max="10806" width="17.08203125" customWidth="1"/>
    <col min="10807" max="10808" width="7.75" hidden="1" customWidth="1"/>
    <col min="10809" max="10811" width="17.5" customWidth="1"/>
    <col min="10812" max="10812" width="10.58203125" customWidth="1"/>
    <col min="10813" max="10813" width="15.75" customWidth="1"/>
    <col min="10814" max="10814" width="30.08203125" customWidth="1"/>
    <col min="10815" max="10815" width="27.58203125" customWidth="1"/>
    <col min="10816" max="10816" width="21.08203125" customWidth="1"/>
    <col min="10817" max="10817" width="22.25" customWidth="1"/>
    <col min="10818" max="10818" width="18.75" customWidth="1"/>
    <col min="10819" max="10820" width="19" customWidth="1"/>
    <col min="10821" max="10821" width="19.08203125" customWidth="1"/>
    <col min="10822" max="10822" width="17.08203125" customWidth="1"/>
    <col min="10823" max="10824" width="7.75" hidden="1" customWidth="1"/>
    <col min="10825" max="10827" width="17.5" customWidth="1"/>
    <col min="10828" max="10828" width="10.58203125" customWidth="1"/>
    <col min="10829" max="10829" width="15.75" customWidth="1"/>
    <col min="10830" max="10830" width="30.08203125" customWidth="1"/>
    <col min="10831" max="10831" width="27.58203125" customWidth="1"/>
    <col min="10832" max="10832" width="21.08203125" customWidth="1"/>
    <col min="10833" max="10833" width="22.25" customWidth="1"/>
    <col min="10834" max="10834" width="18.75" customWidth="1"/>
    <col min="10835" max="10836" width="19" customWidth="1"/>
    <col min="10837" max="10837" width="19.08203125" customWidth="1"/>
    <col min="10838" max="10838" width="17.08203125" customWidth="1"/>
    <col min="10839" max="10840" width="7.75" hidden="1" customWidth="1"/>
    <col min="10841" max="10843" width="17.5" customWidth="1"/>
    <col min="10844" max="10844" width="10.58203125" customWidth="1"/>
    <col min="10845" max="10845" width="15.75" customWidth="1"/>
    <col min="10846" max="10846" width="30.08203125" customWidth="1"/>
    <col min="10847" max="10847" width="27.58203125" customWidth="1"/>
    <col min="10848" max="10848" width="21.08203125" customWidth="1"/>
    <col min="10849" max="10849" width="22.25" customWidth="1"/>
    <col min="10850" max="10850" width="18.75" customWidth="1"/>
    <col min="10851" max="10852" width="19" customWidth="1"/>
    <col min="10853" max="10853" width="19.08203125" customWidth="1"/>
    <col min="10854" max="10854" width="17.08203125" customWidth="1"/>
    <col min="10855" max="10856" width="7.75" hidden="1" customWidth="1"/>
    <col min="10857" max="10859" width="17.5" customWidth="1"/>
    <col min="10860" max="10860" width="10.58203125" customWidth="1"/>
    <col min="10861" max="10861" width="15.75" customWidth="1"/>
    <col min="10862" max="10862" width="30.08203125" customWidth="1"/>
    <col min="10863" max="10863" width="27.58203125" customWidth="1"/>
    <col min="10864" max="10864" width="21.08203125" customWidth="1"/>
    <col min="10865" max="10865" width="22.25" customWidth="1"/>
    <col min="10866" max="10866" width="18.75" customWidth="1"/>
    <col min="10867" max="10868" width="19" customWidth="1"/>
    <col min="10869" max="10869" width="19.08203125" customWidth="1"/>
    <col min="10870" max="10870" width="17.08203125" customWidth="1"/>
    <col min="10871" max="10872" width="7.75" hidden="1" customWidth="1"/>
    <col min="10873" max="10875" width="17.5" customWidth="1"/>
    <col min="10876" max="10876" width="10.58203125" customWidth="1"/>
    <col min="10877" max="10877" width="15.75" customWidth="1"/>
    <col min="10878" max="10878" width="30.08203125" customWidth="1"/>
    <col min="10879" max="10879" width="27.58203125" customWidth="1"/>
    <col min="10880" max="10880" width="21.08203125" customWidth="1"/>
    <col min="10881" max="10881" width="22.25" customWidth="1"/>
    <col min="10882" max="10882" width="18.75" customWidth="1"/>
    <col min="10883" max="10884" width="19" customWidth="1"/>
    <col min="10885" max="10885" width="19.08203125" customWidth="1"/>
    <col min="10886" max="10886" width="17.08203125" customWidth="1"/>
    <col min="10887" max="10888" width="7.75" hidden="1" customWidth="1"/>
    <col min="10889" max="10891" width="17.5" customWidth="1"/>
    <col min="10892" max="10892" width="10.58203125" customWidth="1"/>
    <col min="10893" max="10893" width="15.75" customWidth="1"/>
    <col min="10894" max="10894" width="30.08203125" customWidth="1"/>
    <col min="10895" max="10895" width="27.58203125" customWidth="1"/>
    <col min="10896" max="10896" width="21.08203125" customWidth="1"/>
    <col min="10897" max="10897" width="22.25" customWidth="1"/>
    <col min="10898" max="10898" width="18.75" customWidth="1"/>
    <col min="10899" max="10900" width="19" customWidth="1"/>
    <col min="10901" max="10901" width="19.08203125" customWidth="1"/>
    <col min="10902" max="10902" width="17.08203125" customWidth="1"/>
    <col min="10903" max="10904" width="7.75" hidden="1" customWidth="1"/>
    <col min="10905" max="10907" width="17.5" customWidth="1"/>
    <col min="10908" max="10908" width="10.58203125" customWidth="1"/>
    <col min="10909" max="10909" width="15.75" customWidth="1"/>
    <col min="10910" max="10910" width="30.08203125" customWidth="1"/>
    <col min="10911" max="10911" width="27.58203125" customWidth="1"/>
    <col min="10912" max="10912" width="21.08203125" customWidth="1"/>
    <col min="10913" max="10913" width="22.25" customWidth="1"/>
    <col min="10914" max="10914" width="18.75" customWidth="1"/>
    <col min="10915" max="10916" width="19" customWidth="1"/>
    <col min="10917" max="10917" width="19.08203125" customWidth="1"/>
    <col min="10918" max="10918" width="17.08203125" customWidth="1"/>
    <col min="10919" max="10920" width="7.75" hidden="1" customWidth="1"/>
    <col min="10921" max="10923" width="17.5" customWidth="1"/>
    <col min="10924" max="10924" width="10.58203125" customWidth="1"/>
    <col min="10925" max="10925" width="15.75" customWidth="1"/>
    <col min="10926" max="10926" width="30.08203125" customWidth="1"/>
    <col min="10927" max="10927" width="27.58203125" customWidth="1"/>
    <col min="10928" max="10928" width="21.08203125" customWidth="1"/>
    <col min="10929" max="10929" width="22.25" customWidth="1"/>
    <col min="10930" max="10930" width="18.75" customWidth="1"/>
    <col min="10931" max="10932" width="19" customWidth="1"/>
    <col min="10933" max="10933" width="19.08203125" customWidth="1"/>
    <col min="10934" max="10934" width="17.08203125" customWidth="1"/>
    <col min="10935" max="10936" width="7.75" hidden="1" customWidth="1"/>
    <col min="10937" max="10939" width="17.5" customWidth="1"/>
    <col min="10940" max="10940" width="10.58203125" customWidth="1"/>
    <col min="10941" max="10941" width="15.75" customWidth="1"/>
    <col min="10942" max="10942" width="30.08203125" customWidth="1"/>
    <col min="10943" max="10943" width="27.58203125" customWidth="1"/>
    <col min="10944" max="10944" width="21.08203125" customWidth="1"/>
    <col min="10945" max="10945" width="22.25" customWidth="1"/>
    <col min="10946" max="10946" width="18.75" customWidth="1"/>
    <col min="10947" max="10948" width="19" customWidth="1"/>
    <col min="10949" max="10949" width="19.08203125" customWidth="1"/>
    <col min="10950" max="10950" width="17.08203125" customWidth="1"/>
    <col min="10951" max="10952" width="7.75" hidden="1" customWidth="1"/>
    <col min="10953" max="10955" width="17.5" customWidth="1"/>
    <col min="10956" max="10956" width="10.58203125" customWidth="1"/>
    <col min="10957" max="10957" width="15.75" customWidth="1"/>
    <col min="10958" max="10958" width="30.08203125" customWidth="1"/>
    <col min="10959" max="10959" width="27.58203125" customWidth="1"/>
    <col min="10960" max="10960" width="21.08203125" customWidth="1"/>
    <col min="10961" max="10961" width="22.25" customWidth="1"/>
    <col min="10962" max="10962" width="18.75" customWidth="1"/>
    <col min="10963" max="10964" width="19" customWidth="1"/>
    <col min="10965" max="10965" width="19.08203125" customWidth="1"/>
    <col min="10966" max="10966" width="17.08203125" customWidth="1"/>
    <col min="10967" max="10968" width="7.75" hidden="1" customWidth="1"/>
    <col min="10969" max="10971" width="17.5" customWidth="1"/>
    <col min="10972" max="10972" width="10.58203125" customWidth="1"/>
    <col min="10973" max="10973" width="15.75" customWidth="1"/>
    <col min="10974" max="10974" width="30.08203125" customWidth="1"/>
    <col min="10975" max="10975" width="27.58203125" customWidth="1"/>
    <col min="10976" max="10976" width="21.08203125" customWidth="1"/>
    <col min="10977" max="10977" width="22.25" customWidth="1"/>
    <col min="10978" max="10978" width="18.75" customWidth="1"/>
    <col min="10979" max="10980" width="19" customWidth="1"/>
    <col min="10981" max="10981" width="19.08203125" customWidth="1"/>
    <col min="10982" max="10982" width="17.08203125" customWidth="1"/>
    <col min="10983" max="10984" width="7.75" hidden="1" customWidth="1"/>
    <col min="10985" max="10987" width="17.5" customWidth="1"/>
    <col min="10988" max="10988" width="10.58203125" customWidth="1"/>
    <col min="10989" max="10989" width="15.75" customWidth="1"/>
    <col min="10990" max="10990" width="30.08203125" customWidth="1"/>
    <col min="10991" max="10991" width="27.58203125" customWidth="1"/>
    <col min="10992" max="10992" width="21.08203125" customWidth="1"/>
    <col min="10993" max="10993" width="22.25" customWidth="1"/>
    <col min="10994" max="10994" width="18.75" customWidth="1"/>
    <col min="10995" max="10996" width="19" customWidth="1"/>
    <col min="10997" max="10997" width="19.08203125" customWidth="1"/>
    <col min="10998" max="10998" width="17.08203125" customWidth="1"/>
    <col min="10999" max="11000" width="7.75" hidden="1" customWidth="1"/>
    <col min="11001" max="11003" width="17.5" customWidth="1"/>
    <col min="11004" max="11004" width="10.58203125" customWidth="1"/>
    <col min="11005" max="11005" width="15.75" customWidth="1"/>
    <col min="11006" max="11006" width="30.08203125" customWidth="1"/>
    <col min="11007" max="11007" width="27.58203125" customWidth="1"/>
    <col min="11008" max="11008" width="21.08203125" customWidth="1"/>
    <col min="11009" max="11009" width="22.25" customWidth="1"/>
    <col min="11010" max="11010" width="18.75" customWidth="1"/>
    <col min="11011" max="11012" width="19" customWidth="1"/>
    <col min="11013" max="11013" width="19.08203125" customWidth="1"/>
    <col min="11014" max="11014" width="17.08203125" customWidth="1"/>
    <col min="11015" max="11016" width="7.75" hidden="1" customWidth="1"/>
    <col min="11017" max="11019" width="17.5" customWidth="1"/>
    <col min="11020" max="11020" width="10.58203125" customWidth="1"/>
    <col min="11021" max="11021" width="15.75" customWidth="1"/>
    <col min="11022" max="11022" width="30.08203125" customWidth="1"/>
    <col min="11023" max="11023" width="27.58203125" customWidth="1"/>
    <col min="11024" max="11024" width="21.08203125" customWidth="1"/>
    <col min="11025" max="11025" width="22.25" customWidth="1"/>
    <col min="11026" max="11026" width="18.75" customWidth="1"/>
    <col min="11027" max="11028" width="19" customWidth="1"/>
    <col min="11029" max="11029" width="19.08203125" customWidth="1"/>
    <col min="11030" max="11030" width="17.08203125" customWidth="1"/>
    <col min="11031" max="11032" width="7.75" hidden="1" customWidth="1"/>
    <col min="11033" max="11035" width="17.5" customWidth="1"/>
    <col min="11036" max="11036" width="10.58203125" customWidth="1"/>
    <col min="11037" max="11037" width="15.75" customWidth="1"/>
    <col min="11038" max="11038" width="30.08203125" customWidth="1"/>
    <col min="11039" max="11039" width="27.58203125" customWidth="1"/>
    <col min="11040" max="11040" width="21.08203125" customWidth="1"/>
    <col min="11041" max="11041" width="22.25" customWidth="1"/>
    <col min="11042" max="11042" width="18.75" customWidth="1"/>
    <col min="11043" max="11044" width="19" customWidth="1"/>
    <col min="11045" max="11045" width="19.08203125" customWidth="1"/>
    <col min="11046" max="11046" width="17.08203125" customWidth="1"/>
    <col min="11047" max="11048" width="7.75" hidden="1" customWidth="1"/>
    <col min="11049" max="11051" width="17.5" customWidth="1"/>
    <col min="11052" max="11052" width="10.58203125" customWidth="1"/>
    <col min="11053" max="11053" width="15.75" customWidth="1"/>
    <col min="11054" max="11054" width="30.08203125" customWidth="1"/>
    <col min="11055" max="11055" width="27.58203125" customWidth="1"/>
    <col min="11056" max="11056" width="21.08203125" customWidth="1"/>
    <col min="11057" max="11057" width="22.25" customWidth="1"/>
    <col min="11058" max="11058" width="18.75" customWidth="1"/>
    <col min="11059" max="11060" width="19" customWidth="1"/>
    <col min="11061" max="11061" width="19.08203125" customWidth="1"/>
    <col min="11062" max="11062" width="17.08203125" customWidth="1"/>
    <col min="11063" max="11064" width="7.75" hidden="1" customWidth="1"/>
    <col min="11065" max="11067" width="17.5" customWidth="1"/>
    <col min="11068" max="11068" width="10.58203125" customWidth="1"/>
    <col min="11069" max="11069" width="15.75" customWidth="1"/>
    <col min="11070" max="11070" width="30.08203125" customWidth="1"/>
    <col min="11071" max="11071" width="27.58203125" customWidth="1"/>
    <col min="11072" max="11072" width="21.08203125" customWidth="1"/>
    <col min="11073" max="11073" width="22.25" customWidth="1"/>
    <col min="11074" max="11074" width="18.75" customWidth="1"/>
    <col min="11075" max="11076" width="19" customWidth="1"/>
    <col min="11077" max="11077" width="19.08203125" customWidth="1"/>
    <col min="11078" max="11078" width="17.08203125" customWidth="1"/>
    <col min="11079" max="11080" width="7.75" hidden="1" customWidth="1"/>
    <col min="11081" max="11083" width="17.5" customWidth="1"/>
    <col min="11084" max="11084" width="10.58203125" customWidth="1"/>
    <col min="11085" max="11085" width="15.75" customWidth="1"/>
    <col min="11086" max="11086" width="30.08203125" customWidth="1"/>
    <col min="11087" max="11087" width="27.58203125" customWidth="1"/>
    <col min="11088" max="11088" width="21.08203125" customWidth="1"/>
    <col min="11089" max="11089" width="22.25" customWidth="1"/>
    <col min="11090" max="11090" width="18.75" customWidth="1"/>
    <col min="11091" max="11092" width="19" customWidth="1"/>
    <col min="11093" max="11093" width="19.08203125" customWidth="1"/>
    <col min="11094" max="11094" width="17.08203125" customWidth="1"/>
    <col min="11095" max="11096" width="7.75" hidden="1" customWidth="1"/>
    <col min="11097" max="11099" width="17.5" customWidth="1"/>
    <col min="11100" max="11100" width="10.58203125" customWidth="1"/>
    <col min="11101" max="11101" width="15.75" customWidth="1"/>
    <col min="11102" max="11102" width="30.08203125" customWidth="1"/>
    <col min="11103" max="11103" width="27.58203125" customWidth="1"/>
    <col min="11104" max="11104" width="21.08203125" customWidth="1"/>
    <col min="11105" max="11105" width="22.25" customWidth="1"/>
    <col min="11106" max="11106" width="18.75" customWidth="1"/>
    <col min="11107" max="11108" width="19" customWidth="1"/>
    <col min="11109" max="11109" width="19.08203125" customWidth="1"/>
    <col min="11110" max="11110" width="17.08203125" customWidth="1"/>
    <col min="11111" max="11112" width="7.75" hidden="1" customWidth="1"/>
    <col min="11113" max="11115" width="17.5" customWidth="1"/>
    <col min="11116" max="11116" width="10.58203125" customWidth="1"/>
    <col min="11117" max="11117" width="15.75" customWidth="1"/>
    <col min="11118" max="11118" width="30.08203125" customWidth="1"/>
    <col min="11119" max="11119" width="27.58203125" customWidth="1"/>
    <col min="11120" max="11120" width="21.08203125" customWidth="1"/>
    <col min="11121" max="11121" width="22.25" customWidth="1"/>
    <col min="11122" max="11122" width="18.75" customWidth="1"/>
    <col min="11123" max="11124" width="19" customWidth="1"/>
    <col min="11125" max="11125" width="19.08203125" customWidth="1"/>
    <col min="11126" max="11126" width="17.08203125" customWidth="1"/>
    <col min="11127" max="11128" width="7.75" hidden="1" customWidth="1"/>
    <col min="11129" max="11131" width="17.5" customWidth="1"/>
    <col min="11132" max="11132" width="10.58203125" customWidth="1"/>
    <col min="11133" max="11133" width="15.75" customWidth="1"/>
    <col min="11134" max="11134" width="30.08203125" customWidth="1"/>
    <col min="11135" max="11135" width="27.58203125" customWidth="1"/>
    <col min="11136" max="11136" width="21.08203125" customWidth="1"/>
    <col min="11137" max="11137" width="22.25" customWidth="1"/>
    <col min="11138" max="11138" width="18.75" customWidth="1"/>
    <col min="11139" max="11140" width="19" customWidth="1"/>
    <col min="11141" max="11141" width="19.08203125" customWidth="1"/>
    <col min="11142" max="11142" width="17.08203125" customWidth="1"/>
    <col min="11143" max="11144" width="7.75" hidden="1" customWidth="1"/>
    <col min="11145" max="11147" width="17.5" customWidth="1"/>
    <col min="11148" max="11148" width="10.58203125" customWidth="1"/>
    <col min="11149" max="11149" width="15.75" customWidth="1"/>
    <col min="11150" max="11150" width="30.08203125" customWidth="1"/>
    <col min="11151" max="11151" width="27.58203125" customWidth="1"/>
    <col min="11152" max="11152" width="21.08203125" customWidth="1"/>
    <col min="11153" max="11153" width="22.25" customWidth="1"/>
    <col min="11154" max="11154" width="18.75" customWidth="1"/>
    <col min="11155" max="11156" width="19" customWidth="1"/>
    <col min="11157" max="11157" width="19.08203125" customWidth="1"/>
    <col min="11158" max="11158" width="17.08203125" customWidth="1"/>
    <col min="11159" max="11160" width="7.75" hidden="1" customWidth="1"/>
    <col min="11161" max="11163" width="17.5" customWidth="1"/>
    <col min="11164" max="11164" width="10.58203125" customWidth="1"/>
    <col min="11165" max="11165" width="15.75" customWidth="1"/>
    <col min="11166" max="11166" width="30.08203125" customWidth="1"/>
    <col min="11167" max="11167" width="27.58203125" customWidth="1"/>
    <col min="11168" max="11168" width="21.08203125" customWidth="1"/>
    <col min="11169" max="11169" width="22.25" customWidth="1"/>
    <col min="11170" max="11170" width="18.75" customWidth="1"/>
    <col min="11171" max="11172" width="19" customWidth="1"/>
    <col min="11173" max="11173" width="19.08203125" customWidth="1"/>
    <col min="11174" max="11174" width="17.08203125" customWidth="1"/>
    <col min="11175" max="11176" width="7.75" hidden="1" customWidth="1"/>
    <col min="11177" max="11179" width="17.5" customWidth="1"/>
    <col min="11180" max="11180" width="10.58203125" customWidth="1"/>
    <col min="11181" max="11181" width="15.75" customWidth="1"/>
    <col min="11182" max="11182" width="30.08203125" customWidth="1"/>
    <col min="11183" max="11183" width="27.58203125" customWidth="1"/>
    <col min="11184" max="11184" width="21.08203125" customWidth="1"/>
    <col min="11185" max="11185" width="22.25" customWidth="1"/>
    <col min="11186" max="11186" width="18.75" customWidth="1"/>
    <col min="11187" max="11188" width="19" customWidth="1"/>
    <col min="11189" max="11189" width="19.08203125" customWidth="1"/>
    <col min="11190" max="11190" width="17.08203125" customWidth="1"/>
    <col min="11191" max="11192" width="7.75" hidden="1" customWidth="1"/>
    <col min="11193" max="11195" width="17.5" customWidth="1"/>
    <col min="11196" max="11196" width="10.58203125" customWidth="1"/>
    <col min="11197" max="11197" width="15.75" customWidth="1"/>
    <col min="11198" max="11198" width="30.08203125" customWidth="1"/>
    <col min="11199" max="11199" width="27.58203125" customWidth="1"/>
    <col min="11200" max="11200" width="21.08203125" customWidth="1"/>
    <col min="11201" max="11201" width="22.25" customWidth="1"/>
    <col min="11202" max="11202" width="18.75" customWidth="1"/>
    <col min="11203" max="11204" width="19" customWidth="1"/>
    <col min="11205" max="11205" width="19.08203125" customWidth="1"/>
    <col min="11206" max="11206" width="17.08203125" customWidth="1"/>
    <col min="11207" max="11208" width="7.75" hidden="1" customWidth="1"/>
    <col min="11209" max="11211" width="17.5" customWidth="1"/>
    <col min="11212" max="11212" width="10.58203125" customWidth="1"/>
    <col min="11213" max="11213" width="15.75" customWidth="1"/>
    <col min="11214" max="11214" width="30.08203125" customWidth="1"/>
    <col min="11215" max="11215" width="27.58203125" customWidth="1"/>
    <col min="11216" max="11216" width="21.08203125" customWidth="1"/>
    <col min="11217" max="11217" width="22.25" customWidth="1"/>
    <col min="11218" max="11218" width="18.75" customWidth="1"/>
    <col min="11219" max="11220" width="19" customWidth="1"/>
    <col min="11221" max="11221" width="19.08203125" customWidth="1"/>
    <col min="11222" max="11222" width="17.08203125" customWidth="1"/>
    <col min="11223" max="11224" width="7.75" hidden="1" customWidth="1"/>
    <col min="11225" max="11227" width="17.5" customWidth="1"/>
    <col min="11228" max="11228" width="10.58203125" customWidth="1"/>
    <col min="11229" max="11229" width="15.75" customWidth="1"/>
    <col min="11230" max="11230" width="30.08203125" customWidth="1"/>
    <col min="11231" max="11231" width="27.58203125" customWidth="1"/>
    <col min="11232" max="11232" width="21.08203125" customWidth="1"/>
    <col min="11233" max="11233" width="22.25" customWidth="1"/>
    <col min="11234" max="11234" width="18.75" customWidth="1"/>
    <col min="11235" max="11236" width="19" customWidth="1"/>
    <col min="11237" max="11237" width="19.08203125" customWidth="1"/>
    <col min="11238" max="11238" width="17.08203125" customWidth="1"/>
    <col min="11239" max="11240" width="7.75" hidden="1" customWidth="1"/>
    <col min="11241" max="11243" width="17.5" customWidth="1"/>
    <col min="11244" max="11244" width="10.58203125" customWidth="1"/>
    <col min="11245" max="11245" width="15.75" customWidth="1"/>
    <col min="11246" max="11246" width="30.08203125" customWidth="1"/>
    <col min="11247" max="11247" width="27.58203125" customWidth="1"/>
    <col min="11248" max="11248" width="21.08203125" customWidth="1"/>
    <col min="11249" max="11249" width="22.25" customWidth="1"/>
    <col min="11250" max="11250" width="18.75" customWidth="1"/>
    <col min="11251" max="11252" width="19" customWidth="1"/>
    <col min="11253" max="11253" width="19.08203125" customWidth="1"/>
    <col min="11254" max="11254" width="17.08203125" customWidth="1"/>
    <col min="11255" max="11256" width="7.75" hidden="1" customWidth="1"/>
    <col min="11257" max="11259" width="17.5" customWidth="1"/>
    <col min="11260" max="11260" width="10.58203125" customWidth="1"/>
    <col min="11261" max="11261" width="15.75" customWidth="1"/>
    <col min="11262" max="11262" width="30.08203125" customWidth="1"/>
    <col min="11263" max="11263" width="27.58203125" customWidth="1"/>
    <col min="11264" max="11264" width="21.08203125" customWidth="1"/>
    <col min="11265" max="11265" width="22.25" customWidth="1"/>
    <col min="11266" max="11266" width="18.75" customWidth="1"/>
    <col min="11267" max="11268" width="19" customWidth="1"/>
    <col min="11269" max="11269" width="19.08203125" customWidth="1"/>
    <col min="11270" max="11270" width="17.08203125" customWidth="1"/>
    <col min="11271" max="11272" width="7.75" hidden="1" customWidth="1"/>
    <col min="11273" max="11275" width="17.5" customWidth="1"/>
    <col min="11276" max="11276" width="10.58203125" customWidth="1"/>
    <col min="11277" max="11277" width="15.75" customWidth="1"/>
    <col min="11278" max="11278" width="30.08203125" customWidth="1"/>
    <col min="11279" max="11279" width="27.58203125" customWidth="1"/>
    <col min="11280" max="11280" width="21.08203125" customWidth="1"/>
    <col min="11281" max="11281" width="22.25" customWidth="1"/>
    <col min="11282" max="11282" width="18.75" customWidth="1"/>
    <col min="11283" max="11284" width="19" customWidth="1"/>
    <col min="11285" max="11285" width="19.08203125" customWidth="1"/>
    <col min="11286" max="11286" width="17.08203125" customWidth="1"/>
    <col min="11287" max="11288" width="7.75" hidden="1" customWidth="1"/>
    <col min="11289" max="11291" width="17.5" customWidth="1"/>
    <col min="11292" max="11292" width="10.58203125" customWidth="1"/>
    <col min="11293" max="11293" width="15.75" customWidth="1"/>
    <col min="11294" max="11294" width="30.08203125" customWidth="1"/>
    <col min="11295" max="11295" width="27.58203125" customWidth="1"/>
    <col min="11296" max="11296" width="21.08203125" customWidth="1"/>
    <col min="11297" max="11297" width="22.25" customWidth="1"/>
    <col min="11298" max="11298" width="18.75" customWidth="1"/>
    <col min="11299" max="11300" width="19" customWidth="1"/>
    <col min="11301" max="11301" width="19.08203125" customWidth="1"/>
    <col min="11302" max="11302" width="17.08203125" customWidth="1"/>
    <col min="11303" max="11304" width="7.75" hidden="1" customWidth="1"/>
    <col min="11305" max="11307" width="17.5" customWidth="1"/>
    <col min="11308" max="11308" width="10.58203125" customWidth="1"/>
    <col min="11309" max="11309" width="15.75" customWidth="1"/>
    <col min="11310" max="11310" width="30.08203125" customWidth="1"/>
    <col min="11311" max="11311" width="27.58203125" customWidth="1"/>
    <col min="11312" max="11312" width="21.08203125" customWidth="1"/>
    <col min="11313" max="11313" width="22.25" customWidth="1"/>
    <col min="11314" max="11314" width="18.75" customWidth="1"/>
    <col min="11315" max="11316" width="19" customWidth="1"/>
    <col min="11317" max="11317" width="19.08203125" customWidth="1"/>
    <col min="11318" max="11318" width="17.08203125" customWidth="1"/>
    <col min="11319" max="11320" width="7.75" hidden="1" customWidth="1"/>
    <col min="11321" max="11323" width="17.5" customWidth="1"/>
    <col min="11324" max="11324" width="10.58203125" customWidth="1"/>
    <col min="11325" max="11325" width="15.75" customWidth="1"/>
    <col min="11326" max="11326" width="30.08203125" customWidth="1"/>
    <col min="11327" max="11327" width="27.58203125" customWidth="1"/>
    <col min="11328" max="11328" width="21.08203125" customWidth="1"/>
    <col min="11329" max="11329" width="22.25" customWidth="1"/>
    <col min="11330" max="11330" width="18.75" customWidth="1"/>
    <col min="11331" max="11332" width="19" customWidth="1"/>
    <col min="11333" max="11333" width="19.08203125" customWidth="1"/>
    <col min="11334" max="11334" width="17.08203125" customWidth="1"/>
    <col min="11335" max="11336" width="7.75" hidden="1" customWidth="1"/>
    <col min="11337" max="11339" width="17.5" customWidth="1"/>
    <col min="11340" max="11340" width="10.58203125" customWidth="1"/>
    <col min="11341" max="11341" width="15.75" customWidth="1"/>
    <col min="11342" max="11342" width="30.08203125" customWidth="1"/>
    <col min="11343" max="11343" width="27.58203125" customWidth="1"/>
    <col min="11344" max="11344" width="21.08203125" customWidth="1"/>
    <col min="11345" max="11345" width="22.25" customWidth="1"/>
    <col min="11346" max="11346" width="18.75" customWidth="1"/>
    <col min="11347" max="11348" width="19" customWidth="1"/>
    <col min="11349" max="11349" width="19.08203125" customWidth="1"/>
    <col min="11350" max="11350" width="17.08203125" customWidth="1"/>
    <col min="11351" max="11352" width="7.75" hidden="1" customWidth="1"/>
    <col min="11353" max="11355" width="17.5" customWidth="1"/>
    <col min="11356" max="11356" width="10.58203125" customWidth="1"/>
    <col min="11357" max="11357" width="15.75" customWidth="1"/>
    <col min="11358" max="11358" width="30.08203125" customWidth="1"/>
    <col min="11359" max="11359" width="27.58203125" customWidth="1"/>
    <col min="11360" max="11360" width="21.08203125" customWidth="1"/>
    <col min="11361" max="11361" width="22.25" customWidth="1"/>
    <col min="11362" max="11362" width="18.75" customWidth="1"/>
    <col min="11363" max="11364" width="19" customWidth="1"/>
    <col min="11365" max="11365" width="19.08203125" customWidth="1"/>
    <col min="11366" max="11366" width="17.08203125" customWidth="1"/>
    <col min="11367" max="11368" width="7.75" hidden="1" customWidth="1"/>
    <col min="11369" max="11371" width="17.5" customWidth="1"/>
    <col min="11372" max="11372" width="10.58203125" customWidth="1"/>
    <col min="11373" max="11373" width="15.75" customWidth="1"/>
    <col min="11374" max="11374" width="30.08203125" customWidth="1"/>
    <col min="11375" max="11375" width="27.58203125" customWidth="1"/>
    <col min="11376" max="11376" width="21.08203125" customWidth="1"/>
    <col min="11377" max="11377" width="22.25" customWidth="1"/>
    <col min="11378" max="11378" width="18.75" customWidth="1"/>
    <col min="11379" max="11380" width="19" customWidth="1"/>
    <col min="11381" max="11381" width="19.08203125" customWidth="1"/>
    <col min="11382" max="11382" width="17.08203125" customWidth="1"/>
    <col min="11383" max="11384" width="7.75" hidden="1" customWidth="1"/>
    <col min="11385" max="11387" width="17.5" customWidth="1"/>
    <col min="11388" max="11388" width="10.58203125" customWidth="1"/>
    <col min="11389" max="11389" width="15.75" customWidth="1"/>
    <col min="11390" max="11390" width="30.08203125" customWidth="1"/>
    <col min="11391" max="11391" width="27.58203125" customWidth="1"/>
    <col min="11392" max="11392" width="21.08203125" customWidth="1"/>
    <col min="11393" max="11393" width="22.25" customWidth="1"/>
    <col min="11394" max="11394" width="18.75" customWidth="1"/>
    <col min="11395" max="11396" width="19" customWidth="1"/>
    <col min="11397" max="11397" width="19.08203125" customWidth="1"/>
    <col min="11398" max="11398" width="17.08203125" customWidth="1"/>
    <col min="11399" max="11400" width="7.75" hidden="1" customWidth="1"/>
    <col min="11401" max="11403" width="17.5" customWidth="1"/>
    <col min="11404" max="11404" width="10.58203125" customWidth="1"/>
    <col min="11405" max="11405" width="15.75" customWidth="1"/>
    <col min="11406" max="11406" width="30.08203125" customWidth="1"/>
    <col min="11407" max="11407" width="27.58203125" customWidth="1"/>
    <col min="11408" max="11408" width="21.08203125" customWidth="1"/>
    <col min="11409" max="11409" width="22.25" customWidth="1"/>
    <col min="11410" max="11410" width="18.75" customWidth="1"/>
    <col min="11411" max="11412" width="19" customWidth="1"/>
    <col min="11413" max="11413" width="19.08203125" customWidth="1"/>
    <col min="11414" max="11414" width="17.08203125" customWidth="1"/>
    <col min="11415" max="11416" width="7.75" hidden="1" customWidth="1"/>
    <col min="11417" max="11419" width="17.5" customWidth="1"/>
    <col min="11420" max="11420" width="10.58203125" customWidth="1"/>
    <col min="11421" max="11421" width="15.75" customWidth="1"/>
    <col min="11422" max="11422" width="30.08203125" customWidth="1"/>
    <col min="11423" max="11423" width="27.58203125" customWidth="1"/>
    <col min="11424" max="11424" width="21.08203125" customWidth="1"/>
    <col min="11425" max="11425" width="22.25" customWidth="1"/>
    <col min="11426" max="11426" width="18.75" customWidth="1"/>
    <col min="11427" max="11428" width="19" customWidth="1"/>
    <col min="11429" max="11429" width="19.08203125" customWidth="1"/>
    <col min="11430" max="11430" width="17.08203125" customWidth="1"/>
    <col min="11431" max="11432" width="7.75" hidden="1" customWidth="1"/>
    <col min="11433" max="11435" width="17.5" customWidth="1"/>
    <col min="11436" max="11436" width="10.58203125" customWidth="1"/>
    <col min="11437" max="11437" width="15.75" customWidth="1"/>
    <col min="11438" max="11438" width="30.08203125" customWidth="1"/>
    <col min="11439" max="11439" width="27.58203125" customWidth="1"/>
    <col min="11440" max="11440" width="21.08203125" customWidth="1"/>
    <col min="11441" max="11441" width="22.25" customWidth="1"/>
    <col min="11442" max="11442" width="18.75" customWidth="1"/>
    <col min="11443" max="11444" width="19" customWidth="1"/>
    <col min="11445" max="11445" width="19.08203125" customWidth="1"/>
    <col min="11446" max="11446" width="17.08203125" customWidth="1"/>
    <col min="11447" max="11448" width="7.75" hidden="1" customWidth="1"/>
    <col min="11449" max="11451" width="17.5" customWidth="1"/>
    <col min="11452" max="11452" width="10.58203125" customWidth="1"/>
    <col min="11453" max="11453" width="15.75" customWidth="1"/>
    <col min="11454" max="11454" width="30.08203125" customWidth="1"/>
    <col min="11455" max="11455" width="27.58203125" customWidth="1"/>
    <col min="11456" max="11456" width="21.08203125" customWidth="1"/>
    <col min="11457" max="11457" width="22.25" customWidth="1"/>
    <col min="11458" max="11458" width="18.75" customWidth="1"/>
    <col min="11459" max="11460" width="19" customWidth="1"/>
    <col min="11461" max="11461" width="19.08203125" customWidth="1"/>
    <col min="11462" max="11462" width="17.08203125" customWidth="1"/>
    <col min="11463" max="11464" width="7.75" hidden="1" customWidth="1"/>
    <col min="11465" max="11467" width="17.5" customWidth="1"/>
    <col min="11468" max="11468" width="10.58203125" customWidth="1"/>
    <col min="11469" max="11469" width="15.75" customWidth="1"/>
    <col min="11470" max="11470" width="30.08203125" customWidth="1"/>
    <col min="11471" max="11471" width="27.58203125" customWidth="1"/>
    <col min="11472" max="11472" width="21.08203125" customWidth="1"/>
    <col min="11473" max="11473" width="22.25" customWidth="1"/>
    <col min="11474" max="11474" width="18.75" customWidth="1"/>
    <col min="11475" max="11476" width="19" customWidth="1"/>
    <col min="11477" max="11477" width="19.08203125" customWidth="1"/>
    <col min="11478" max="11478" width="17.08203125" customWidth="1"/>
    <col min="11479" max="11480" width="7.75" hidden="1" customWidth="1"/>
    <col min="11481" max="11483" width="17.5" customWidth="1"/>
    <col min="11484" max="11484" width="10.58203125" customWidth="1"/>
    <col min="11485" max="11485" width="15.75" customWidth="1"/>
    <col min="11486" max="11486" width="30.08203125" customWidth="1"/>
    <col min="11487" max="11487" width="27.58203125" customWidth="1"/>
    <col min="11488" max="11488" width="21.08203125" customWidth="1"/>
    <col min="11489" max="11489" width="22.25" customWidth="1"/>
    <col min="11490" max="11490" width="18.75" customWidth="1"/>
    <col min="11491" max="11492" width="19" customWidth="1"/>
    <col min="11493" max="11493" width="19.08203125" customWidth="1"/>
    <col min="11494" max="11494" width="17.08203125" customWidth="1"/>
    <col min="11495" max="11496" width="7.75" hidden="1" customWidth="1"/>
    <col min="11497" max="11499" width="17.5" customWidth="1"/>
    <col min="11500" max="11500" width="10.58203125" customWidth="1"/>
    <col min="11501" max="11501" width="15.75" customWidth="1"/>
    <col min="11502" max="11502" width="30.08203125" customWidth="1"/>
    <col min="11503" max="11503" width="27.58203125" customWidth="1"/>
    <col min="11504" max="11504" width="21.08203125" customWidth="1"/>
    <col min="11505" max="11505" width="22.25" customWidth="1"/>
    <col min="11506" max="11506" width="18.75" customWidth="1"/>
    <col min="11507" max="11508" width="19" customWidth="1"/>
    <col min="11509" max="11509" width="19.08203125" customWidth="1"/>
    <col min="11510" max="11510" width="17.08203125" customWidth="1"/>
    <col min="11511" max="11512" width="7.75" hidden="1" customWidth="1"/>
    <col min="11513" max="11515" width="17.5" customWidth="1"/>
    <col min="11516" max="11516" width="10.58203125" customWidth="1"/>
    <col min="11517" max="11517" width="15.75" customWidth="1"/>
    <col min="11518" max="11518" width="30.08203125" customWidth="1"/>
    <col min="11519" max="11519" width="27.58203125" customWidth="1"/>
    <col min="11520" max="11520" width="21.08203125" customWidth="1"/>
    <col min="11521" max="11521" width="22.25" customWidth="1"/>
    <col min="11522" max="11522" width="18.75" customWidth="1"/>
    <col min="11523" max="11524" width="19" customWidth="1"/>
    <col min="11525" max="11525" width="19.08203125" customWidth="1"/>
    <col min="11526" max="11526" width="17.08203125" customWidth="1"/>
    <col min="11527" max="11528" width="7.75" hidden="1" customWidth="1"/>
    <col min="11529" max="11531" width="17.5" customWidth="1"/>
    <col min="11532" max="11532" width="10.58203125" customWidth="1"/>
    <col min="11533" max="11533" width="15.75" customWidth="1"/>
    <col min="11534" max="11534" width="30.08203125" customWidth="1"/>
    <col min="11535" max="11535" width="27.58203125" customWidth="1"/>
    <col min="11536" max="11536" width="21.08203125" customWidth="1"/>
    <col min="11537" max="11537" width="22.25" customWidth="1"/>
    <col min="11538" max="11538" width="18.75" customWidth="1"/>
    <col min="11539" max="11540" width="19" customWidth="1"/>
    <col min="11541" max="11541" width="19.08203125" customWidth="1"/>
    <col min="11542" max="11542" width="17.08203125" customWidth="1"/>
    <col min="11543" max="11544" width="7.75" hidden="1" customWidth="1"/>
    <col min="11545" max="11547" width="17.5" customWidth="1"/>
    <col min="11548" max="11548" width="10.58203125" customWidth="1"/>
    <col min="11549" max="11549" width="15.75" customWidth="1"/>
    <col min="11550" max="11550" width="30.08203125" customWidth="1"/>
    <col min="11551" max="11551" width="27.58203125" customWidth="1"/>
    <col min="11552" max="11552" width="21.08203125" customWidth="1"/>
    <col min="11553" max="11553" width="22.25" customWidth="1"/>
    <col min="11554" max="11554" width="18.75" customWidth="1"/>
    <col min="11555" max="11556" width="19" customWidth="1"/>
    <col min="11557" max="11557" width="19.08203125" customWidth="1"/>
    <col min="11558" max="11558" width="17.08203125" customWidth="1"/>
    <col min="11559" max="11560" width="7.75" hidden="1" customWidth="1"/>
    <col min="11561" max="11563" width="17.5" customWidth="1"/>
    <col min="11564" max="11564" width="10.58203125" customWidth="1"/>
    <col min="11565" max="11565" width="15.75" customWidth="1"/>
    <col min="11566" max="11566" width="30.08203125" customWidth="1"/>
    <col min="11567" max="11567" width="27.58203125" customWidth="1"/>
    <col min="11568" max="11568" width="21.08203125" customWidth="1"/>
    <col min="11569" max="11569" width="22.25" customWidth="1"/>
    <col min="11570" max="11570" width="18.75" customWidth="1"/>
    <col min="11571" max="11572" width="19" customWidth="1"/>
    <col min="11573" max="11573" width="19.08203125" customWidth="1"/>
    <col min="11574" max="11574" width="17.08203125" customWidth="1"/>
    <col min="11575" max="11576" width="7.75" hidden="1" customWidth="1"/>
    <col min="11577" max="11579" width="17.5" customWidth="1"/>
    <col min="11580" max="11580" width="10.58203125" customWidth="1"/>
    <col min="11581" max="11581" width="15.75" customWidth="1"/>
    <col min="11582" max="11582" width="30.08203125" customWidth="1"/>
    <col min="11583" max="11583" width="27.58203125" customWidth="1"/>
    <col min="11584" max="11584" width="21.08203125" customWidth="1"/>
    <col min="11585" max="11585" width="22.25" customWidth="1"/>
    <col min="11586" max="11586" width="18.75" customWidth="1"/>
    <col min="11587" max="11588" width="19" customWidth="1"/>
    <col min="11589" max="11589" width="19.08203125" customWidth="1"/>
    <col min="11590" max="11590" width="17.08203125" customWidth="1"/>
    <col min="11591" max="11592" width="7.75" hidden="1" customWidth="1"/>
    <col min="11593" max="11595" width="17.5" customWidth="1"/>
    <col min="11596" max="11596" width="10.58203125" customWidth="1"/>
    <col min="11597" max="11597" width="15.75" customWidth="1"/>
    <col min="11598" max="11598" width="30.08203125" customWidth="1"/>
    <col min="11599" max="11599" width="27.58203125" customWidth="1"/>
    <col min="11600" max="11600" width="21.08203125" customWidth="1"/>
    <col min="11601" max="11601" width="22.25" customWidth="1"/>
    <col min="11602" max="11602" width="18.75" customWidth="1"/>
    <col min="11603" max="11604" width="19" customWidth="1"/>
    <col min="11605" max="11605" width="19.08203125" customWidth="1"/>
    <col min="11606" max="11606" width="17.08203125" customWidth="1"/>
    <col min="11607" max="11608" width="7.75" hidden="1" customWidth="1"/>
    <col min="11609" max="11611" width="17.5" customWidth="1"/>
    <col min="11612" max="11612" width="10.58203125" customWidth="1"/>
    <col min="11613" max="11613" width="15.75" customWidth="1"/>
    <col min="11614" max="11614" width="30.08203125" customWidth="1"/>
    <col min="11615" max="11615" width="27.58203125" customWidth="1"/>
    <col min="11616" max="11616" width="21.08203125" customWidth="1"/>
    <col min="11617" max="11617" width="22.25" customWidth="1"/>
    <col min="11618" max="11618" width="18.75" customWidth="1"/>
    <col min="11619" max="11620" width="19" customWidth="1"/>
    <col min="11621" max="11621" width="19.08203125" customWidth="1"/>
    <col min="11622" max="11622" width="17.08203125" customWidth="1"/>
    <col min="11623" max="11624" width="7.75" hidden="1" customWidth="1"/>
    <col min="11625" max="11627" width="17.5" customWidth="1"/>
    <col min="11628" max="11628" width="10.58203125" customWidth="1"/>
    <col min="11629" max="11629" width="15.75" customWidth="1"/>
    <col min="11630" max="11630" width="30.08203125" customWidth="1"/>
    <col min="11631" max="11631" width="27.58203125" customWidth="1"/>
    <col min="11632" max="11632" width="21.08203125" customWidth="1"/>
    <col min="11633" max="11633" width="22.25" customWidth="1"/>
    <col min="11634" max="11634" width="18.75" customWidth="1"/>
    <col min="11635" max="11636" width="19" customWidth="1"/>
    <col min="11637" max="11637" width="19.08203125" customWidth="1"/>
    <col min="11638" max="11638" width="17.08203125" customWidth="1"/>
    <col min="11639" max="11640" width="7.75" hidden="1" customWidth="1"/>
    <col min="11641" max="11643" width="17.5" customWidth="1"/>
    <col min="11644" max="11644" width="10.58203125" customWidth="1"/>
    <col min="11645" max="11645" width="15.75" customWidth="1"/>
    <col min="11646" max="11646" width="30.08203125" customWidth="1"/>
    <col min="11647" max="11647" width="27.58203125" customWidth="1"/>
    <col min="11648" max="11648" width="21.08203125" customWidth="1"/>
    <col min="11649" max="11649" width="22.25" customWidth="1"/>
    <col min="11650" max="11650" width="18.75" customWidth="1"/>
    <col min="11651" max="11652" width="19" customWidth="1"/>
    <col min="11653" max="11653" width="19.08203125" customWidth="1"/>
    <col min="11654" max="11654" width="17.08203125" customWidth="1"/>
    <col min="11655" max="11656" width="7.75" hidden="1" customWidth="1"/>
    <col min="11657" max="11659" width="17.5" customWidth="1"/>
    <col min="11660" max="11660" width="10.58203125" customWidth="1"/>
    <col min="11661" max="11661" width="15.75" customWidth="1"/>
    <col min="11662" max="11662" width="30.08203125" customWidth="1"/>
    <col min="11663" max="11663" width="27.58203125" customWidth="1"/>
    <col min="11664" max="11664" width="21.08203125" customWidth="1"/>
    <col min="11665" max="11665" width="22.25" customWidth="1"/>
    <col min="11666" max="11666" width="18.75" customWidth="1"/>
    <col min="11667" max="11668" width="19" customWidth="1"/>
    <col min="11669" max="11669" width="19.08203125" customWidth="1"/>
    <col min="11670" max="11670" width="17.08203125" customWidth="1"/>
    <col min="11671" max="11672" width="7.75" hidden="1" customWidth="1"/>
    <col min="11673" max="11675" width="17.5" customWidth="1"/>
    <col min="11676" max="11676" width="10.58203125" customWidth="1"/>
    <col min="11677" max="11677" width="15.75" customWidth="1"/>
    <col min="11678" max="11678" width="30.08203125" customWidth="1"/>
    <col min="11679" max="11679" width="27.58203125" customWidth="1"/>
    <col min="11680" max="11680" width="21.08203125" customWidth="1"/>
    <col min="11681" max="11681" width="22.25" customWidth="1"/>
    <col min="11682" max="11682" width="18.75" customWidth="1"/>
    <col min="11683" max="11684" width="19" customWidth="1"/>
    <col min="11685" max="11685" width="19.08203125" customWidth="1"/>
    <col min="11686" max="11686" width="17.08203125" customWidth="1"/>
    <col min="11687" max="11688" width="7.75" hidden="1" customWidth="1"/>
    <col min="11689" max="11691" width="17.5" customWidth="1"/>
    <col min="11692" max="11692" width="10.58203125" customWidth="1"/>
    <col min="11693" max="11693" width="15.75" customWidth="1"/>
    <col min="11694" max="11694" width="30.08203125" customWidth="1"/>
    <col min="11695" max="11695" width="27.58203125" customWidth="1"/>
    <col min="11696" max="11696" width="21.08203125" customWidth="1"/>
    <col min="11697" max="11697" width="22.25" customWidth="1"/>
    <col min="11698" max="11698" width="18.75" customWidth="1"/>
    <col min="11699" max="11700" width="19" customWidth="1"/>
    <col min="11701" max="11701" width="19.08203125" customWidth="1"/>
    <col min="11702" max="11702" width="17.08203125" customWidth="1"/>
    <col min="11703" max="11704" width="7.75" hidden="1" customWidth="1"/>
    <col min="11705" max="11707" width="17.5" customWidth="1"/>
    <col min="11708" max="11708" width="10.58203125" customWidth="1"/>
    <col min="11709" max="11709" width="15.75" customWidth="1"/>
    <col min="11710" max="11710" width="30.08203125" customWidth="1"/>
    <col min="11711" max="11711" width="27.58203125" customWidth="1"/>
    <col min="11712" max="11712" width="21.08203125" customWidth="1"/>
    <col min="11713" max="11713" width="22.25" customWidth="1"/>
    <col min="11714" max="11714" width="18.75" customWidth="1"/>
    <col min="11715" max="11716" width="19" customWidth="1"/>
    <col min="11717" max="11717" width="19.08203125" customWidth="1"/>
    <col min="11718" max="11718" width="17.08203125" customWidth="1"/>
    <col min="11719" max="11720" width="7.75" hidden="1" customWidth="1"/>
    <col min="11721" max="11723" width="17.5" customWidth="1"/>
    <col min="11724" max="11724" width="10.58203125" customWidth="1"/>
    <col min="11725" max="11725" width="15.75" customWidth="1"/>
    <col min="11726" max="11726" width="30.08203125" customWidth="1"/>
    <col min="11727" max="11727" width="27.58203125" customWidth="1"/>
    <col min="11728" max="11728" width="21.08203125" customWidth="1"/>
    <col min="11729" max="11729" width="22.25" customWidth="1"/>
    <col min="11730" max="11730" width="18.75" customWidth="1"/>
    <col min="11731" max="11732" width="19" customWidth="1"/>
    <col min="11733" max="11733" width="19.08203125" customWidth="1"/>
    <col min="11734" max="11734" width="17.08203125" customWidth="1"/>
    <col min="11735" max="11736" width="7.75" hidden="1" customWidth="1"/>
    <col min="11737" max="11739" width="17.5" customWidth="1"/>
    <col min="11740" max="11740" width="10.58203125" customWidth="1"/>
    <col min="11741" max="11741" width="15.75" customWidth="1"/>
    <col min="11742" max="11742" width="30.08203125" customWidth="1"/>
    <col min="11743" max="11743" width="27.58203125" customWidth="1"/>
    <col min="11744" max="11744" width="21.08203125" customWidth="1"/>
    <col min="11745" max="11745" width="22.25" customWidth="1"/>
    <col min="11746" max="11746" width="18.75" customWidth="1"/>
    <col min="11747" max="11748" width="19" customWidth="1"/>
    <col min="11749" max="11749" width="19.08203125" customWidth="1"/>
    <col min="11750" max="11750" width="17.08203125" customWidth="1"/>
    <col min="11751" max="11752" width="7.75" hidden="1" customWidth="1"/>
    <col min="11753" max="11755" width="17.5" customWidth="1"/>
    <col min="11756" max="11756" width="10.58203125" customWidth="1"/>
    <col min="11757" max="11757" width="15.75" customWidth="1"/>
    <col min="11758" max="11758" width="30.08203125" customWidth="1"/>
    <col min="11759" max="11759" width="27.58203125" customWidth="1"/>
    <col min="11760" max="11760" width="21.08203125" customWidth="1"/>
    <col min="11761" max="11761" width="22.25" customWidth="1"/>
    <col min="11762" max="11762" width="18.75" customWidth="1"/>
    <col min="11763" max="11764" width="19" customWidth="1"/>
    <col min="11765" max="11765" width="19.08203125" customWidth="1"/>
    <col min="11766" max="11766" width="17.08203125" customWidth="1"/>
    <col min="11767" max="11768" width="7.75" hidden="1" customWidth="1"/>
    <col min="11769" max="11771" width="17.5" customWidth="1"/>
    <col min="11772" max="11772" width="10.58203125" customWidth="1"/>
    <col min="11773" max="11773" width="15.75" customWidth="1"/>
    <col min="11774" max="11774" width="30.08203125" customWidth="1"/>
    <col min="11775" max="11775" width="27.58203125" customWidth="1"/>
    <col min="11776" max="11776" width="21.08203125" customWidth="1"/>
    <col min="11777" max="11777" width="22.25" customWidth="1"/>
    <col min="11778" max="11778" width="18.75" customWidth="1"/>
    <col min="11779" max="11780" width="19" customWidth="1"/>
    <col min="11781" max="11781" width="19.08203125" customWidth="1"/>
    <col min="11782" max="11782" width="17.08203125" customWidth="1"/>
    <col min="11783" max="11784" width="7.75" hidden="1" customWidth="1"/>
    <col min="11785" max="11787" width="17.5" customWidth="1"/>
    <col min="11788" max="11788" width="10.58203125" customWidth="1"/>
    <col min="11789" max="11789" width="15.75" customWidth="1"/>
    <col min="11790" max="11790" width="30.08203125" customWidth="1"/>
    <col min="11791" max="11791" width="27.58203125" customWidth="1"/>
    <col min="11792" max="11792" width="21.08203125" customWidth="1"/>
    <col min="11793" max="11793" width="22.25" customWidth="1"/>
    <col min="11794" max="11794" width="18.75" customWidth="1"/>
    <col min="11795" max="11796" width="19" customWidth="1"/>
    <col min="11797" max="11797" width="19.08203125" customWidth="1"/>
    <col min="11798" max="11798" width="17.08203125" customWidth="1"/>
    <col min="11799" max="11800" width="7.75" hidden="1" customWidth="1"/>
    <col min="11801" max="11803" width="17.5" customWidth="1"/>
    <col min="11804" max="11804" width="10.58203125" customWidth="1"/>
    <col min="11805" max="11805" width="15.75" customWidth="1"/>
    <col min="11806" max="11806" width="30.08203125" customWidth="1"/>
    <col min="11807" max="11807" width="27.58203125" customWidth="1"/>
    <col min="11808" max="11808" width="21.08203125" customWidth="1"/>
    <col min="11809" max="11809" width="22.25" customWidth="1"/>
    <col min="11810" max="11810" width="18.75" customWidth="1"/>
    <col min="11811" max="11812" width="19" customWidth="1"/>
    <col min="11813" max="11813" width="19.08203125" customWidth="1"/>
    <col min="11814" max="11814" width="17.08203125" customWidth="1"/>
    <col min="11815" max="11816" width="7.75" hidden="1" customWidth="1"/>
    <col min="11817" max="11819" width="17.5" customWidth="1"/>
    <col min="11820" max="11820" width="10.58203125" customWidth="1"/>
    <col min="11821" max="11821" width="15.75" customWidth="1"/>
    <col min="11822" max="11822" width="30.08203125" customWidth="1"/>
    <col min="11823" max="11823" width="27.58203125" customWidth="1"/>
    <col min="11824" max="11824" width="21.08203125" customWidth="1"/>
    <col min="11825" max="11825" width="22.25" customWidth="1"/>
    <col min="11826" max="11826" width="18.75" customWidth="1"/>
    <col min="11827" max="11828" width="19" customWidth="1"/>
    <col min="11829" max="11829" width="19.08203125" customWidth="1"/>
    <col min="11830" max="11830" width="17.08203125" customWidth="1"/>
    <col min="11831" max="11832" width="7.75" hidden="1" customWidth="1"/>
    <col min="11833" max="11835" width="17.5" customWidth="1"/>
    <col min="11836" max="11836" width="10.58203125" customWidth="1"/>
    <col min="11837" max="11837" width="15.75" customWidth="1"/>
    <col min="11838" max="11838" width="30.08203125" customWidth="1"/>
    <col min="11839" max="11839" width="27.58203125" customWidth="1"/>
    <col min="11840" max="11840" width="21.08203125" customWidth="1"/>
    <col min="11841" max="11841" width="22.25" customWidth="1"/>
    <col min="11842" max="11842" width="18.75" customWidth="1"/>
    <col min="11843" max="11844" width="19" customWidth="1"/>
    <col min="11845" max="11845" width="19.08203125" customWidth="1"/>
    <col min="11846" max="11846" width="17.08203125" customWidth="1"/>
    <col min="11847" max="11848" width="7.75" hidden="1" customWidth="1"/>
    <col min="11849" max="11851" width="17.5" customWidth="1"/>
    <col min="11852" max="11852" width="10.58203125" customWidth="1"/>
    <col min="11853" max="11853" width="15.75" customWidth="1"/>
    <col min="11854" max="11854" width="30.08203125" customWidth="1"/>
    <col min="11855" max="11855" width="27.58203125" customWidth="1"/>
    <col min="11856" max="11856" width="21.08203125" customWidth="1"/>
    <col min="11857" max="11857" width="22.25" customWidth="1"/>
    <col min="11858" max="11858" width="18.75" customWidth="1"/>
    <col min="11859" max="11860" width="19" customWidth="1"/>
    <col min="11861" max="11861" width="19.08203125" customWidth="1"/>
    <col min="11862" max="11862" width="17.08203125" customWidth="1"/>
    <col min="11863" max="11864" width="7.75" hidden="1" customWidth="1"/>
    <col min="11865" max="11867" width="17.5" customWidth="1"/>
    <col min="11868" max="11868" width="10.58203125" customWidth="1"/>
    <col min="11869" max="11869" width="15.75" customWidth="1"/>
    <col min="11870" max="11870" width="30.08203125" customWidth="1"/>
    <col min="11871" max="11871" width="27.58203125" customWidth="1"/>
    <col min="11872" max="11872" width="21.08203125" customWidth="1"/>
    <col min="11873" max="11873" width="22.25" customWidth="1"/>
    <col min="11874" max="11874" width="18.75" customWidth="1"/>
    <col min="11875" max="11876" width="19" customWidth="1"/>
    <col min="11877" max="11877" width="19.08203125" customWidth="1"/>
    <col min="11878" max="11878" width="17.08203125" customWidth="1"/>
    <col min="11879" max="11880" width="7.75" hidden="1" customWidth="1"/>
    <col min="11881" max="11883" width="17.5" customWidth="1"/>
    <col min="11884" max="11884" width="10.58203125" customWidth="1"/>
    <col min="11885" max="11885" width="15.75" customWidth="1"/>
    <col min="11886" max="11886" width="30.08203125" customWidth="1"/>
    <col min="11887" max="11887" width="27.58203125" customWidth="1"/>
    <col min="11888" max="11888" width="21.08203125" customWidth="1"/>
    <col min="11889" max="11889" width="22.25" customWidth="1"/>
    <col min="11890" max="11890" width="18.75" customWidth="1"/>
    <col min="11891" max="11892" width="19" customWidth="1"/>
    <col min="11893" max="11893" width="19.08203125" customWidth="1"/>
    <col min="11894" max="11894" width="17.08203125" customWidth="1"/>
    <col min="11895" max="11896" width="7.75" hidden="1" customWidth="1"/>
    <col min="11897" max="11899" width="17.5" customWidth="1"/>
    <col min="11900" max="11900" width="10.58203125" customWidth="1"/>
    <col min="11901" max="11901" width="15.75" customWidth="1"/>
    <col min="11902" max="11902" width="30.08203125" customWidth="1"/>
    <col min="11903" max="11903" width="27.58203125" customWidth="1"/>
    <col min="11904" max="11904" width="21.08203125" customWidth="1"/>
    <col min="11905" max="11905" width="22.25" customWidth="1"/>
    <col min="11906" max="11906" width="18.75" customWidth="1"/>
    <col min="11907" max="11908" width="19" customWidth="1"/>
    <col min="11909" max="11909" width="19.08203125" customWidth="1"/>
    <col min="11910" max="11910" width="17.08203125" customWidth="1"/>
    <col min="11911" max="11912" width="7.75" hidden="1" customWidth="1"/>
    <col min="11913" max="11915" width="17.5" customWidth="1"/>
    <col min="11916" max="11916" width="10.58203125" customWidth="1"/>
    <col min="11917" max="11917" width="15.75" customWidth="1"/>
    <col min="11918" max="11918" width="30.08203125" customWidth="1"/>
    <col min="11919" max="11919" width="27.58203125" customWidth="1"/>
    <col min="11920" max="11920" width="21.08203125" customWidth="1"/>
    <col min="11921" max="11921" width="22.25" customWidth="1"/>
    <col min="11922" max="11922" width="18.75" customWidth="1"/>
    <col min="11923" max="11924" width="19" customWidth="1"/>
    <col min="11925" max="11925" width="19.08203125" customWidth="1"/>
    <col min="11926" max="11926" width="17.08203125" customWidth="1"/>
    <col min="11927" max="11928" width="7.75" hidden="1" customWidth="1"/>
    <col min="11929" max="11931" width="17.5" customWidth="1"/>
    <col min="11932" max="11932" width="10.58203125" customWidth="1"/>
    <col min="11933" max="11933" width="15.75" customWidth="1"/>
    <col min="11934" max="11934" width="30.08203125" customWidth="1"/>
    <col min="11935" max="11935" width="27.58203125" customWidth="1"/>
    <col min="11936" max="11936" width="21.08203125" customWidth="1"/>
    <col min="11937" max="11937" width="22.25" customWidth="1"/>
    <col min="11938" max="11938" width="18.75" customWidth="1"/>
    <col min="11939" max="11940" width="19" customWidth="1"/>
    <col min="11941" max="11941" width="19.08203125" customWidth="1"/>
    <col min="11942" max="11942" width="17.08203125" customWidth="1"/>
    <col min="11943" max="11944" width="7.75" hidden="1" customWidth="1"/>
    <col min="11945" max="11947" width="17.5" customWidth="1"/>
    <col min="11948" max="11948" width="10.58203125" customWidth="1"/>
    <col min="11949" max="11949" width="15.75" customWidth="1"/>
    <col min="11950" max="11950" width="30.08203125" customWidth="1"/>
    <col min="11951" max="11951" width="27.58203125" customWidth="1"/>
    <col min="11952" max="11952" width="21.08203125" customWidth="1"/>
    <col min="11953" max="11953" width="22.25" customWidth="1"/>
    <col min="11954" max="11954" width="18.75" customWidth="1"/>
    <col min="11955" max="11956" width="19" customWidth="1"/>
    <col min="11957" max="11957" width="19.08203125" customWidth="1"/>
  </cols>
  <sheetData>
    <row r="1" spans="1:11957" ht="47.25" customHeight="1">
      <c r="A1" s="872" t="s">
        <v>762</v>
      </c>
      <c r="B1" s="873"/>
      <c r="C1" s="873"/>
      <c r="D1" s="873"/>
      <c r="E1" s="873"/>
      <c r="F1" s="873"/>
      <c r="G1" s="873"/>
      <c r="H1" s="873"/>
      <c r="I1" s="873"/>
      <c r="J1" s="873"/>
      <c r="K1" s="873"/>
      <c r="L1" s="873"/>
      <c r="M1" s="873"/>
      <c r="N1" s="873" t="s">
        <v>763</v>
      </c>
      <c r="O1" s="873"/>
      <c r="P1" s="873"/>
      <c r="Q1" s="259"/>
      <c r="R1" s="259"/>
      <c r="S1" s="259"/>
      <c r="T1" s="873" t="s">
        <v>764</v>
      </c>
      <c r="U1" s="873"/>
      <c r="V1" s="873"/>
      <c r="W1" s="873"/>
      <c r="X1" s="260" t="s">
        <v>765</v>
      </c>
      <c r="Y1" s="67"/>
      <c r="Z1" s="67"/>
      <c r="AA1" s="67"/>
      <c r="AB1" s="67"/>
      <c r="AC1" s="67"/>
      <c r="AD1" s="67"/>
      <c r="AE1" s="67"/>
      <c r="AF1" s="92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92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92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92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92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92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92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92"/>
      <c r="EO1" s="67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92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92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92"/>
      <c r="GK1" s="67"/>
      <c r="GL1" s="67"/>
      <c r="GM1" s="67"/>
      <c r="GN1" s="67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92"/>
      <c r="HA1" s="67"/>
      <c r="HB1" s="67"/>
      <c r="HC1" s="67"/>
      <c r="HD1" s="67"/>
      <c r="HE1" s="67"/>
      <c r="HF1" s="67"/>
      <c r="HG1" s="67"/>
      <c r="HH1" s="67"/>
      <c r="HI1" s="67"/>
      <c r="HJ1" s="67"/>
      <c r="HK1" s="67"/>
      <c r="HL1" s="67"/>
      <c r="HM1" s="67"/>
      <c r="HN1" s="67"/>
      <c r="HO1" s="67"/>
      <c r="HP1" s="92"/>
      <c r="HQ1" s="67"/>
      <c r="HR1" s="67"/>
      <c r="HS1" s="67"/>
      <c r="HT1" s="67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92"/>
      <c r="IG1" s="67"/>
      <c r="IH1" s="67"/>
      <c r="II1" s="67"/>
      <c r="IJ1" s="67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92"/>
      <c r="IW1" s="67"/>
      <c r="IX1" s="67"/>
      <c r="IY1" s="67"/>
      <c r="IZ1" s="67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92"/>
      <c r="JM1" s="67"/>
      <c r="JN1" s="67"/>
      <c r="JO1" s="67"/>
      <c r="JP1" s="67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92"/>
      <c r="KC1" s="67"/>
      <c r="KD1" s="67"/>
      <c r="KE1" s="67"/>
      <c r="KF1" s="67"/>
      <c r="KG1" s="67"/>
      <c r="KH1" s="67"/>
      <c r="KI1" s="67"/>
      <c r="KJ1" s="67"/>
      <c r="KK1" s="67"/>
      <c r="KL1" s="67"/>
      <c r="KM1" s="67"/>
      <c r="KN1" s="67"/>
      <c r="KO1" s="67"/>
      <c r="KP1" s="67"/>
      <c r="KQ1" s="67"/>
      <c r="KR1" s="92"/>
      <c r="KS1" s="67"/>
      <c r="KT1" s="67"/>
      <c r="KU1" s="67"/>
      <c r="KV1" s="67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92"/>
      <c r="LI1" s="67"/>
      <c r="LJ1" s="67"/>
      <c r="LK1" s="67"/>
      <c r="LL1" s="67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92"/>
      <c r="LY1" s="67"/>
      <c r="LZ1" s="67"/>
      <c r="MA1" s="67"/>
      <c r="MB1" s="67"/>
      <c r="MC1" s="67"/>
      <c r="MD1" s="67"/>
      <c r="ME1" s="67"/>
      <c r="MF1" s="67"/>
      <c r="MG1" s="67"/>
      <c r="MH1" s="67"/>
      <c r="MI1" s="67"/>
      <c r="MJ1" s="67"/>
      <c r="MK1" s="67"/>
      <c r="ML1" s="67"/>
      <c r="MM1" s="67"/>
      <c r="MN1" s="92"/>
      <c r="MO1" s="67"/>
      <c r="MP1" s="67"/>
      <c r="MQ1" s="67"/>
      <c r="MR1" s="67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92"/>
      <c r="NE1" s="67"/>
      <c r="NF1" s="67"/>
      <c r="NG1" s="67"/>
      <c r="NH1" s="67"/>
      <c r="NI1" s="67"/>
      <c r="NJ1" s="67"/>
      <c r="NK1" s="67"/>
      <c r="NL1" s="67"/>
      <c r="NM1" s="67"/>
      <c r="NN1" s="67"/>
      <c r="NO1" s="67"/>
      <c r="NP1" s="67"/>
      <c r="NQ1" s="67"/>
      <c r="NR1" s="67"/>
      <c r="NS1" s="67"/>
      <c r="NT1" s="92"/>
      <c r="NU1" s="67"/>
      <c r="NV1" s="67"/>
      <c r="NW1" s="67"/>
      <c r="NX1" s="67"/>
      <c r="NY1" s="67"/>
      <c r="NZ1" s="67"/>
      <c r="OA1" s="67"/>
      <c r="OB1" s="67"/>
      <c r="OC1" s="67"/>
      <c r="OD1" s="67"/>
      <c r="OE1" s="67"/>
      <c r="OF1" s="67"/>
      <c r="OG1" s="67"/>
      <c r="OH1" s="67"/>
      <c r="OI1" s="67"/>
      <c r="OJ1" s="92"/>
      <c r="OK1" s="67"/>
      <c r="OL1" s="67"/>
      <c r="OM1" s="67"/>
      <c r="ON1" s="67"/>
      <c r="OO1" s="67"/>
      <c r="OP1" s="67"/>
      <c r="OQ1" s="67"/>
      <c r="OR1" s="67"/>
      <c r="OS1" s="67"/>
      <c r="OT1" s="67"/>
      <c r="OU1" s="67"/>
      <c r="OV1" s="67"/>
      <c r="OW1" s="67"/>
      <c r="OX1" s="67"/>
      <c r="OY1" s="67"/>
      <c r="OZ1" s="92"/>
      <c r="PA1" s="67"/>
      <c r="PB1" s="67"/>
      <c r="PC1" s="67"/>
      <c r="PD1" s="67"/>
      <c r="PE1" s="67"/>
      <c r="PF1" s="67"/>
      <c r="PG1" s="67"/>
      <c r="PH1" s="67"/>
      <c r="PI1" s="67"/>
      <c r="PJ1" s="67"/>
      <c r="PK1" s="67"/>
      <c r="PL1" s="67"/>
      <c r="PM1" s="67"/>
      <c r="PN1" s="67"/>
      <c r="PO1" s="67"/>
      <c r="PP1" s="92"/>
      <c r="PQ1" s="67"/>
      <c r="PR1" s="67"/>
      <c r="PS1" s="67"/>
      <c r="PT1" s="67"/>
      <c r="PU1" s="67"/>
      <c r="PV1" s="67"/>
      <c r="PW1" s="67"/>
      <c r="PX1" s="67"/>
      <c r="PY1" s="67"/>
      <c r="PZ1" s="67"/>
      <c r="QA1" s="67"/>
      <c r="QB1" s="67"/>
      <c r="QC1" s="67"/>
      <c r="QD1" s="67"/>
      <c r="QE1" s="67"/>
      <c r="QF1" s="92"/>
      <c r="QG1" s="67"/>
      <c r="QH1" s="67"/>
      <c r="QI1" s="67"/>
      <c r="QJ1" s="67"/>
      <c r="QK1" s="67"/>
      <c r="QL1" s="67"/>
      <c r="QM1" s="67"/>
      <c r="QN1" s="67"/>
      <c r="QO1" s="67"/>
      <c r="QP1" s="67"/>
      <c r="QQ1" s="67"/>
      <c r="QR1" s="67"/>
      <c r="QS1" s="67"/>
      <c r="QT1" s="67"/>
      <c r="QU1" s="67"/>
      <c r="QV1" s="92"/>
      <c r="QW1" s="67"/>
      <c r="QX1" s="67"/>
      <c r="QY1" s="67"/>
      <c r="QZ1" s="67"/>
      <c r="RA1" s="67"/>
      <c r="RB1" s="67"/>
      <c r="RC1" s="67"/>
      <c r="RD1" s="67"/>
      <c r="RE1" s="67"/>
      <c r="RF1" s="67"/>
      <c r="RG1" s="67"/>
      <c r="RH1" s="67"/>
      <c r="RI1" s="67"/>
      <c r="RJ1" s="67"/>
      <c r="RK1" s="67"/>
      <c r="RL1" s="92"/>
      <c r="RM1" s="67"/>
      <c r="RN1" s="67"/>
      <c r="RO1" s="67"/>
      <c r="RP1" s="67"/>
      <c r="RQ1" s="67"/>
      <c r="RR1" s="67"/>
      <c r="RS1" s="67"/>
      <c r="RT1" s="67"/>
      <c r="RU1" s="67"/>
      <c r="RV1" s="67"/>
      <c r="RW1" s="67"/>
      <c r="RX1" s="67"/>
      <c r="RY1" s="67"/>
      <c r="RZ1" s="67"/>
      <c r="SA1" s="67"/>
      <c r="SB1" s="92"/>
      <c r="SC1" s="67"/>
      <c r="SD1" s="67"/>
      <c r="SE1" s="67"/>
      <c r="SF1" s="67"/>
      <c r="SG1" s="67"/>
      <c r="SH1" s="67"/>
      <c r="SI1" s="67"/>
      <c r="SJ1" s="67"/>
      <c r="SK1" s="67"/>
      <c r="SL1" s="67"/>
      <c r="SM1" s="67"/>
      <c r="SN1" s="67"/>
      <c r="SO1" s="67"/>
      <c r="SP1" s="67"/>
      <c r="SQ1" s="67"/>
      <c r="SR1" s="92"/>
      <c r="SS1" s="67"/>
      <c r="ST1" s="67"/>
      <c r="SU1" s="67"/>
      <c r="SV1" s="67"/>
      <c r="SW1" s="67"/>
      <c r="SX1" s="67"/>
      <c r="SY1" s="67"/>
      <c r="SZ1" s="67"/>
      <c r="TA1" s="67"/>
      <c r="TB1" s="67"/>
      <c r="TC1" s="67"/>
      <c r="TD1" s="67"/>
      <c r="TE1" s="67"/>
      <c r="TF1" s="67"/>
      <c r="TG1" s="67"/>
      <c r="TH1" s="92"/>
      <c r="TI1" s="67"/>
      <c r="TJ1" s="67"/>
      <c r="TK1" s="67"/>
      <c r="TL1" s="67"/>
      <c r="TM1" s="67"/>
      <c r="TN1" s="67"/>
      <c r="TO1" s="67"/>
      <c r="TP1" s="67"/>
      <c r="TQ1" s="67"/>
      <c r="TR1" s="67"/>
      <c r="TS1" s="67"/>
      <c r="TT1" s="67"/>
      <c r="TU1" s="67"/>
      <c r="TV1" s="67"/>
      <c r="TW1" s="67"/>
      <c r="TX1" s="92"/>
      <c r="TY1" s="67"/>
      <c r="TZ1" s="67"/>
      <c r="UA1" s="67"/>
      <c r="UB1" s="67"/>
      <c r="UC1" s="67"/>
      <c r="UD1" s="67"/>
      <c r="UE1" s="67"/>
      <c r="UF1" s="67"/>
      <c r="UG1" s="67"/>
      <c r="UH1" s="67"/>
      <c r="UI1" s="67"/>
      <c r="UJ1" s="67"/>
      <c r="UK1" s="67"/>
      <c r="UL1" s="67"/>
      <c r="UM1" s="67"/>
      <c r="UN1" s="92"/>
      <c r="UO1" s="67"/>
      <c r="UP1" s="67"/>
      <c r="UQ1" s="67"/>
      <c r="UR1" s="67"/>
      <c r="US1" s="67"/>
      <c r="UT1" s="67"/>
      <c r="UU1" s="67"/>
      <c r="UV1" s="67"/>
      <c r="UW1" s="67"/>
      <c r="UX1" s="67"/>
      <c r="UY1" s="67"/>
      <c r="UZ1" s="67"/>
      <c r="VA1" s="67"/>
      <c r="VB1" s="67"/>
      <c r="VC1" s="67"/>
      <c r="VD1" s="92"/>
      <c r="VE1" s="67"/>
      <c r="VF1" s="67"/>
      <c r="VG1" s="67"/>
      <c r="VH1" s="67"/>
      <c r="VI1" s="67"/>
      <c r="VJ1" s="67"/>
      <c r="VK1" s="67"/>
      <c r="VL1" s="67"/>
      <c r="VM1" s="67"/>
      <c r="VN1" s="67"/>
      <c r="VO1" s="67"/>
      <c r="VP1" s="67"/>
      <c r="VQ1" s="67"/>
      <c r="VR1" s="67"/>
      <c r="VS1" s="67"/>
      <c r="VT1" s="92"/>
      <c r="VU1" s="67"/>
      <c r="VV1" s="67"/>
      <c r="VW1" s="67"/>
      <c r="VX1" s="67"/>
      <c r="VY1" s="67"/>
      <c r="VZ1" s="67"/>
      <c r="WA1" s="67"/>
      <c r="WB1" s="67"/>
      <c r="WC1" s="67"/>
      <c r="WD1" s="67"/>
      <c r="WE1" s="67"/>
      <c r="WF1" s="67"/>
      <c r="WG1" s="67"/>
      <c r="WH1" s="67"/>
      <c r="WI1" s="67"/>
      <c r="WJ1" s="92"/>
      <c r="WK1" s="67"/>
      <c r="WL1" s="67"/>
      <c r="WM1" s="67"/>
      <c r="WN1" s="67"/>
      <c r="WO1" s="67"/>
      <c r="WP1" s="67"/>
      <c r="WQ1" s="67"/>
      <c r="WR1" s="67"/>
      <c r="WS1" s="67"/>
      <c r="WT1" s="67"/>
      <c r="WU1" s="67"/>
      <c r="WV1" s="67"/>
      <c r="WW1" s="67"/>
      <c r="WX1" s="67"/>
      <c r="WY1" s="67"/>
      <c r="WZ1" s="92"/>
      <c r="XA1" s="67"/>
      <c r="XB1" s="67"/>
      <c r="XC1" s="67"/>
      <c r="XD1" s="67"/>
      <c r="XE1" s="67"/>
      <c r="XF1" s="67"/>
      <c r="XG1" s="67"/>
      <c r="XH1" s="67"/>
      <c r="XI1" s="67"/>
      <c r="XJ1" s="67"/>
      <c r="XK1" s="67"/>
      <c r="XL1" s="67"/>
      <c r="XM1" s="67"/>
      <c r="XN1" s="67"/>
      <c r="XO1" s="67"/>
      <c r="XP1" s="92"/>
      <c r="XQ1" s="67"/>
      <c r="XR1" s="67"/>
      <c r="XS1" s="67"/>
      <c r="XT1" s="67"/>
      <c r="XU1" s="67"/>
      <c r="XV1" s="67"/>
      <c r="XW1" s="67"/>
      <c r="XX1" s="67"/>
      <c r="XY1" s="67"/>
      <c r="XZ1" s="67"/>
      <c r="YA1" s="67"/>
      <c r="YB1" s="67"/>
      <c r="YC1" s="67"/>
      <c r="YD1" s="67"/>
      <c r="YE1" s="67"/>
      <c r="YF1" s="92"/>
      <c r="YG1" s="67"/>
      <c r="YH1" s="67"/>
      <c r="YI1" s="67"/>
      <c r="YJ1" s="67"/>
      <c r="YK1" s="67"/>
      <c r="YL1" s="67"/>
      <c r="YM1" s="67"/>
      <c r="YN1" s="67"/>
      <c r="YO1" s="67"/>
      <c r="YP1" s="67"/>
      <c r="YQ1" s="67"/>
      <c r="YR1" s="67"/>
      <c r="YS1" s="67"/>
      <c r="YT1" s="67"/>
      <c r="YU1" s="67"/>
      <c r="YV1" s="92"/>
      <c r="YW1" s="67"/>
      <c r="YX1" s="67"/>
      <c r="YY1" s="67"/>
      <c r="YZ1" s="67"/>
      <c r="ZA1" s="67"/>
      <c r="ZB1" s="67"/>
      <c r="ZC1" s="67"/>
      <c r="ZD1" s="67"/>
      <c r="ZE1" s="67"/>
      <c r="ZF1" s="67"/>
      <c r="ZG1" s="67"/>
      <c r="ZH1" s="67"/>
      <c r="ZI1" s="67"/>
      <c r="ZJ1" s="67"/>
      <c r="ZK1" s="67"/>
      <c r="ZL1" s="92"/>
      <c r="ZM1" s="67"/>
      <c r="ZN1" s="67"/>
      <c r="ZO1" s="67"/>
      <c r="ZP1" s="67"/>
      <c r="ZQ1" s="67"/>
      <c r="ZR1" s="67"/>
      <c r="ZS1" s="67"/>
      <c r="ZT1" s="67"/>
      <c r="ZU1" s="67"/>
      <c r="ZV1" s="67"/>
      <c r="ZW1" s="67"/>
      <c r="ZX1" s="67"/>
      <c r="ZY1" s="67"/>
      <c r="ZZ1" s="67"/>
      <c r="AAA1" s="67"/>
      <c r="AAB1" s="92"/>
      <c r="AAC1" s="67"/>
      <c r="AAD1" s="67"/>
      <c r="AAE1" s="67"/>
      <c r="AAF1" s="67"/>
      <c r="AAG1" s="67"/>
      <c r="AAH1" s="67"/>
      <c r="AAI1" s="67"/>
      <c r="AAJ1" s="67"/>
      <c r="AAK1" s="67"/>
      <c r="AAL1" s="67"/>
      <c r="AAM1" s="67"/>
      <c r="AAN1" s="67"/>
      <c r="AAO1" s="67"/>
      <c r="AAP1" s="67"/>
      <c r="AAQ1" s="67"/>
      <c r="AAR1" s="92"/>
      <c r="AAS1" s="67"/>
      <c r="AAT1" s="67"/>
      <c r="AAU1" s="67"/>
      <c r="AAV1" s="67"/>
      <c r="AAW1" s="67"/>
      <c r="AAX1" s="67"/>
      <c r="AAY1" s="67"/>
      <c r="AAZ1" s="67"/>
      <c r="ABA1" s="67"/>
      <c r="ABB1" s="67"/>
      <c r="ABC1" s="67"/>
      <c r="ABD1" s="67"/>
      <c r="ABE1" s="67"/>
      <c r="ABF1" s="67"/>
      <c r="ABG1" s="67"/>
      <c r="ABH1" s="92"/>
      <c r="ABI1" s="67"/>
      <c r="ABJ1" s="67"/>
      <c r="ABK1" s="67"/>
      <c r="ABL1" s="67"/>
      <c r="ABM1" s="67"/>
      <c r="ABN1" s="67"/>
      <c r="ABO1" s="67"/>
      <c r="ABP1" s="67"/>
      <c r="ABQ1" s="67"/>
      <c r="ABR1" s="67"/>
      <c r="ABS1" s="67"/>
      <c r="ABT1" s="67"/>
      <c r="ABU1" s="67"/>
      <c r="ABV1" s="67"/>
      <c r="ABW1" s="67"/>
      <c r="ABX1" s="92"/>
      <c r="ABY1" s="67"/>
      <c r="ABZ1" s="67"/>
      <c r="ACA1" s="67"/>
      <c r="ACB1" s="67"/>
      <c r="ACC1" s="67"/>
      <c r="ACD1" s="67"/>
      <c r="ACE1" s="67"/>
      <c r="ACF1" s="67"/>
      <c r="ACG1" s="67"/>
      <c r="ACH1" s="67"/>
      <c r="ACI1" s="67"/>
      <c r="ACJ1" s="67"/>
      <c r="ACK1" s="67"/>
      <c r="ACL1" s="67"/>
      <c r="ACM1" s="67"/>
      <c r="ACN1" s="92"/>
      <c r="ACO1" s="67"/>
      <c r="ACP1" s="67"/>
      <c r="ACQ1" s="67"/>
      <c r="ACR1" s="67"/>
      <c r="ACS1" s="67"/>
      <c r="ACT1" s="67"/>
      <c r="ACU1" s="67"/>
      <c r="ACV1" s="67"/>
      <c r="ACW1" s="67"/>
      <c r="ACX1" s="67"/>
      <c r="ACY1" s="67"/>
      <c r="ACZ1" s="67"/>
      <c r="ADA1" s="67"/>
      <c r="ADB1" s="67"/>
      <c r="ADC1" s="67"/>
      <c r="ADD1" s="92"/>
      <c r="ADE1" s="67"/>
      <c r="ADF1" s="67"/>
      <c r="ADG1" s="67"/>
      <c r="ADH1" s="67"/>
      <c r="ADI1" s="67"/>
      <c r="ADJ1" s="67"/>
      <c r="ADK1" s="67"/>
      <c r="ADL1" s="67"/>
      <c r="ADM1" s="67"/>
      <c r="ADN1" s="67"/>
      <c r="ADO1" s="67"/>
      <c r="ADP1" s="67"/>
      <c r="ADQ1" s="67"/>
      <c r="ADR1" s="67"/>
      <c r="ADS1" s="67"/>
      <c r="ADT1" s="92"/>
      <c r="ADU1" s="67"/>
      <c r="ADV1" s="67"/>
      <c r="ADW1" s="67"/>
      <c r="ADX1" s="67"/>
      <c r="ADY1" s="67"/>
      <c r="ADZ1" s="67"/>
      <c r="AEA1" s="67"/>
      <c r="AEB1" s="67"/>
      <c r="AEC1" s="67"/>
      <c r="AED1" s="67"/>
      <c r="AEE1" s="67"/>
      <c r="AEF1" s="67"/>
      <c r="AEG1" s="67"/>
      <c r="AEH1" s="67"/>
      <c r="AEI1" s="67"/>
      <c r="AEJ1" s="92"/>
      <c r="AEK1" s="67"/>
      <c r="AEL1" s="67"/>
      <c r="AEM1" s="67"/>
      <c r="AEN1" s="67"/>
      <c r="AEO1" s="67"/>
      <c r="AEP1" s="67"/>
      <c r="AEQ1" s="67"/>
      <c r="AER1" s="67"/>
      <c r="AES1" s="67"/>
      <c r="AET1" s="67"/>
      <c r="AEU1" s="67"/>
      <c r="AEV1" s="67"/>
      <c r="AEW1" s="67"/>
      <c r="AEX1" s="67"/>
      <c r="AEY1" s="67"/>
      <c r="AEZ1" s="92"/>
      <c r="AFA1" s="67"/>
      <c r="AFB1" s="67"/>
      <c r="AFC1" s="67"/>
      <c r="AFD1" s="67"/>
      <c r="AFE1" s="67"/>
      <c r="AFF1" s="67"/>
      <c r="AFG1" s="67"/>
      <c r="AFH1" s="67"/>
      <c r="AFI1" s="67"/>
      <c r="AFJ1" s="67"/>
      <c r="AFK1" s="67"/>
      <c r="AFL1" s="67"/>
      <c r="AFM1" s="67"/>
      <c r="AFN1" s="67"/>
      <c r="AFO1" s="67"/>
      <c r="AFP1" s="92"/>
      <c r="AFQ1" s="67"/>
      <c r="AFR1" s="67"/>
      <c r="AFS1" s="67"/>
      <c r="AFT1" s="67"/>
      <c r="AFU1" s="67"/>
      <c r="AFV1" s="67"/>
      <c r="AFW1" s="67"/>
      <c r="AFX1" s="67"/>
      <c r="AFY1" s="67"/>
      <c r="AFZ1" s="67"/>
      <c r="AGA1" s="67"/>
      <c r="AGB1" s="67"/>
      <c r="AGC1" s="67"/>
      <c r="AGD1" s="67"/>
      <c r="AGE1" s="67"/>
      <c r="AGF1" s="92"/>
      <c r="AGG1" s="67"/>
      <c r="AGH1" s="67"/>
      <c r="AGI1" s="67"/>
      <c r="AGJ1" s="67"/>
      <c r="AGK1" s="67"/>
      <c r="AGL1" s="67"/>
      <c r="AGM1" s="67"/>
      <c r="AGN1" s="67"/>
      <c r="AGO1" s="67"/>
      <c r="AGP1" s="67"/>
      <c r="AGQ1" s="67"/>
      <c r="AGR1" s="67"/>
      <c r="AGS1" s="67"/>
      <c r="AGT1" s="67"/>
      <c r="AGU1" s="67"/>
      <c r="AGV1" s="92"/>
      <c r="AGW1" s="67"/>
      <c r="AGX1" s="67"/>
      <c r="AGY1" s="67"/>
      <c r="AGZ1" s="67"/>
      <c r="AHA1" s="67"/>
      <c r="AHB1" s="67"/>
      <c r="AHC1" s="67"/>
      <c r="AHD1" s="67"/>
      <c r="AHE1" s="67"/>
      <c r="AHF1" s="67"/>
      <c r="AHG1" s="67"/>
      <c r="AHH1" s="67"/>
      <c r="AHI1" s="67"/>
      <c r="AHJ1" s="67"/>
      <c r="AHK1" s="67"/>
      <c r="AHL1" s="92"/>
      <c r="AHM1" s="67"/>
      <c r="AHN1" s="67"/>
      <c r="AHO1" s="67"/>
      <c r="AHP1" s="67"/>
      <c r="AHQ1" s="67"/>
      <c r="AHR1" s="67"/>
      <c r="AHS1" s="67"/>
      <c r="AHT1" s="67"/>
      <c r="AHU1" s="67"/>
      <c r="AHV1" s="67"/>
      <c r="AHW1" s="67"/>
      <c r="AHX1" s="67"/>
      <c r="AHY1" s="67"/>
      <c r="AHZ1" s="67"/>
      <c r="AIA1" s="67"/>
      <c r="AIB1" s="92"/>
      <c r="AIC1" s="67"/>
      <c r="AID1" s="67"/>
      <c r="AIE1" s="67"/>
      <c r="AIF1" s="67"/>
      <c r="AIG1" s="67"/>
      <c r="AIH1" s="67"/>
      <c r="AII1" s="67"/>
      <c r="AIJ1" s="67"/>
      <c r="AIK1" s="67"/>
      <c r="AIL1" s="67"/>
      <c r="AIM1" s="67"/>
      <c r="AIN1" s="67"/>
      <c r="AIO1" s="67"/>
      <c r="AIP1" s="67"/>
      <c r="AIQ1" s="67"/>
      <c r="AIR1" s="92"/>
      <c r="AIS1" s="67"/>
      <c r="AIT1" s="67"/>
      <c r="AIU1" s="67"/>
      <c r="AIV1" s="67"/>
      <c r="AIW1" s="67"/>
      <c r="AIX1" s="67"/>
      <c r="AIY1" s="67"/>
      <c r="AIZ1" s="67"/>
      <c r="AJA1" s="67"/>
      <c r="AJB1" s="67"/>
      <c r="AJC1" s="67"/>
      <c r="AJD1" s="67"/>
      <c r="AJE1" s="67"/>
      <c r="AJF1" s="67"/>
      <c r="AJG1" s="67"/>
      <c r="AJH1" s="92"/>
      <c r="AJI1" s="67"/>
      <c r="AJJ1" s="67"/>
      <c r="AJK1" s="67"/>
      <c r="AJL1" s="67"/>
      <c r="AJM1" s="67"/>
      <c r="AJN1" s="67"/>
      <c r="AJO1" s="67"/>
      <c r="AJP1" s="67"/>
      <c r="AJQ1" s="67"/>
      <c r="AJR1" s="67"/>
      <c r="AJS1" s="67"/>
      <c r="AJT1" s="67"/>
      <c r="AJU1" s="67"/>
      <c r="AJV1" s="67"/>
      <c r="AJW1" s="67"/>
      <c r="AJX1" s="92"/>
      <c r="AJY1" s="67"/>
      <c r="AJZ1" s="67"/>
      <c r="AKA1" s="67"/>
      <c r="AKB1" s="67"/>
      <c r="AKC1" s="67"/>
      <c r="AKD1" s="67"/>
      <c r="AKE1" s="67"/>
      <c r="AKF1" s="67"/>
      <c r="AKG1" s="67"/>
      <c r="AKH1" s="67"/>
      <c r="AKI1" s="67"/>
      <c r="AKJ1" s="67"/>
      <c r="AKK1" s="67"/>
      <c r="AKL1" s="67"/>
      <c r="AKM1" s="67"/>
      <c r="AKN1" s="92"/>
      <c r="AKO1" s="67"/>
      <c r="AKP1" s="67"/>
      <c r="AKQ1" s="67"/>
      <c r="AKR1" s="67"/>
      <c r="AKS1" s="67"/>
      <c r="AKT1" s="67"/>
      <c r="AKU1" s="67"/>
      <c r="AKV1" s="67"/>
      <c r="AKW1" s="67"/>
      <c r="AKX1" s="67"/>
      <c r="AKY1" s="67"/>
      <c r="AKZ1" s="67"/>
      <c r="ALA1" s="67"/>
      <c r="ALB1" s="67"/>
      <c r="ALC1" s="67"/>
      <c r="ALD1" s="92"/>
      <c r="ALE1" s="67"/>
      <c r="ALF1" s="67"/>
      <c r="ALG1" s="67"/>
      <c r="ALH1" s="67"/>
      <c r="ALI1" s="67"/>
      <c r="ALJ1" s="67"/>
      <c r="ALK1" s="67"/>
      <c r="ALL1" s="67"/>
      <c r="ALM1" s="67"/>
      <c r="ALN1" s="67"/>
      <c r="ALO1" s="67"/>
      <c r="ALP1" s="67"/>
      <c r="ALQ1" s="67"/>
      <c r="ALR1" s="67"/>
      <c r="ALS1" s="67"/>
      <c r="ALT1" s="92"/>
      <c r="ALU1" s="67"/>
      <c r="ALV1" s="67"/>
      <c r="ALW1" s="67"/>
      <c r="ALX1" s="67"/>
      <c r="ALY1" s="67"/>
      <c r="ALZ1" s="67"/>
      <c r="AMA1" s="67"/>
      <c r="AMB1" s="67"/>
      <c r="AMC1" s="67"/>
      <c r="AMD1" s="67"/>
      <c r="AME1" s="67"/>
      <c r="AMF1" s="67"/>
      <c r="AMG1" s="67"/>
      <c r="AMH1" s="67"/>
      <c r="AMI1" s="67"/>
      <c r="AMJ1" s="92"/>
      <c r="AMK1" s="67"/>
      <c r="AML1" s="67"/>
      <c r="AMM1" s="67"/>
      <c r="AMN1" s="67"/>
      <c r="AMO1" s="67"/>
      <c r="AMP1" s="67"/>
      <c r="AMQ1" s="67"/>
      <c r="AMR1" s="67"/>
      <c r="AMS1" s="67"/>
      <c r="AMT1" s="67"/>
      <c r="AMU1" s="67"/>
      <c r="AMV1" s="67"/>
      <c r="AMW1" s="67"/>
      <c r="AMX1" s="67"/>
      <c r="AMY1" s="67"/>
      <c r="AMZ1" s="92"/>
      <c r="ANA1" s="67"/>
      <c r="ANB1" s="67"/>
      <c r="ANC1" s="67"/>
      <c r="AND1" s="67"/>
      <c r="ANE1" s="67"/>
      <c r="ANF1" s="67"/>
      <c r="ANG1" s="67"/>
      <c r="ANH1" s="67"/>
      <c r="ANI1" s="67"/>
      <c r="ANJ1" s="67"/>
      <c r="ANK1" s="67"/>
      <c r="ANL1" s="67"/>
      <c r="ANM1" s="67"/>
      <c r="ANN1" s="67"/>
      <c r="ANO1" s="67"/>
      <c r="ANP1" s="92"/>
      <c r="ANQ1" s="67"/>
      <c r="ANR1" s="67"/>
      <c r="ANS1" s="67"/>
      <c r="ANT1" s="67"/>
      <c r="ANU1" s="67"/>
      <c r="ANV1" s="67"/>
      <c r="ANW1" s="67"/>
      <c r="ANX1" s="67"/>
      <c r="ANY1" s="67"/>
      <c r="ANZ1" s="67"/>
      <c r="AOA1" s="67"/>
      <c r="AOB1" s="67"/>
      <c r="AOC1" s="67"/>
      <c r="AOD1" s="67"/>
      <c r="AOE1" s="67"/>
      <c r="AOF1" s="92"/>
      <c r="AOG1" s="67"/>
      <c r="AOH1" s="67"/>
      <c r="AOI1" s="67"/>
      <c r="AOJ1" s="67"/>
      <c r="AOK1" s="67"/>
      <c r="AOL1" s="67"/>
      <c r="AOM1" s="67"/>
      <c r="AON1" s="67"/>
      <c r="AOO1" s="67"/>
      <c r="AOP1" s="67"/>
      <c r="AOQ1" s="67"/>
      <c r="AOR1" s="67"/>
      <c r="AOS1" s="67"/>
      <c r="AOT1" s="67"/>
      <c r="AOU1" s="67"/>
      <c r="AOV1" s="92"/>
      <c r="AOW1" s="67"/>
      <c r="AOX1" s="67"/>
      <c r="AOY1" s="67"/>
      <c r="AOZ1" s="67"/>
      <c r="APA1" s="67"/>
      <c r="APB1" s="67"/>
      <c r="APC1" s="67"/>
      <c r="APD1" s="67"/>
      <c r="APE1" s="67"/>
      <c r="APF1" s="67"/>
      <c r="APG1" s="67"/>
      <c r="APH1" s="67"/>
      <c r="API1" s="67"/>
      <c r="APJ1" s="67"/>
      <c r="APK1" s="67"/>
      <c r="APL1" s="92"/>
      <c r="APM1" s="67"/>
      <c r="APN1" s="67"/>
      <c r="APO1" s="67"/>
      <c r="APP1" s="67"/>
      <c r="APQ1" s="67"/>
      <c r="APR1" s="67"/>
      <c r="APS1" s="67"/>
      <c r="APT1" s="67"/>
      <c r="APU1" s="67"/>
      <c r="APV1" s="67"/>
      <c r="APW1" s="67"/>
      <c r="APX1" s="67"/>
      <c r="APY1" s="67"/>
      <c r="APZ1" s="67"/>
      <c r="AQA1" s="67"/>
      <c r="AQB1" s="92"/>
      <c r="AQC1" s="67"/>
      <c r="AQD1" s="67"/>
      <c r="AQE1" s="67"/>
      <c r="AQF1" s="67"/>
      <c r="AQG1" s="67"/>
      <c r="AQH1" s="67"/>
      <c r="AQI1" s="67"/>
      <c r="AQJ1" s="67"/>
      <c r="AQK1" s="67"/>
      <c r="AQL1" s="67"/>
      <c r="AQM1" s="67"/>
      <c r="AQN1" s="67"/>
      <c r="AQO1" s="67"/>
      <c r="AQP1" s="67"/>
      <c r="AQQ1" s="67"/>
      <c r="AQR1" s="92"/>
      <c r="AQS1" s="67"/>
      <c r="AQT1" s="67"/>
      <c r="AQU1" s="67"/>
      <c r="AQV1" s="67"/>
      <c r="AQW1" s="67"/>
      <c r="AQX1" s="67"/>
      <c r="AQY1" s="67"/>
      <c r="AQZ1" s="67"/>
      <c r="ARA1" s="67"/>
      <c r="ARB1" s="67"/>
      <c r="ARC1" s="67"/>
      <c r="ARD1" s="67"/>
      <c r="ARE1" s="67"/>
      <c r="ARF1" s="67"/>
      <c r="ARG1" s="67"/>
      <c r="ARH1" s="92"/>
      <c r="ARI1" s="67"/>
      <c r="ARJ1" s="67"/>
      <c r="ARK1" s="67"/>
      <c r="ARL1" s="67"/>
      <c r="ARM1" s="67"/>
      <c r="ARN1" s="67"/>
      <c r="ARO1" s="67"/>
      <c r="ARP1" s="67"/>
      <c r="ARQ1" s="67"/>
      <c r="ARR1" s="67"/>
      <c r="ARS1" s="67"/>
      <c r="ART1" s="67"/>
      <c r="ARU1" s="67"/>
      <c r="ARV1" s="67"/>
      <c r="ARW1" s="67"/>
      <c r="ARX1" s="92"/>
      <c r="ARY1" s="67"/>
      <c r="ARZ1" s="67"/>
      <c r="ASA1" s="67"/>
      <c r="ASB1" s="67"/>
      <c r="ASC1" s="67"/>
      <c r="ASD1" s="67"/>
      <c r="ASE1" s="67"/>
      <c r="ASF1" s="67"/>
      <c r="ASG1" s="67"/>
      <c r="ASH1" s="67"/>
      <c r="ASI1" s="67"/>
      <c r="ASJ1" s="67"/>
      <c r="ASK1" s="67"/>
      <c r="ASL1" s="67"/>
      <c r="ASM1" s="67"/>
      <c r="ASN1" s="92"/>
      <c r="ASO1" s="67"/>
      <c r="ASP1" s="67"/>
      <c r="ASQ1" s="67"/>
      <c r="ASR1" s="67"/>
      <c r="ASS1" s="67"/>
      <c r="AST1" s="67"/>
      <c r="ASU1" s="67"/>
      <c r="ASV1" s="67"/>
      <c r="ASW1" s="67"/>
      <c r="ASX1" s="67"/>
      <c r="ASY1" s="67"/>
      <c r="ASZ1" s="67"/>
      <c r="ATA1" s="67"/>
      <c r="ATB1" s="67"/>
      <c r="ATC1" s="67"/>
      <c r="ATD1" s="92"/>
      <c r="ATE1" s="67"/>
      <c r="ATF1" s="67"/>
      <c r="ATG1" s="67"/>
      <c r="ATH1" s="67"/>
      <c r="ATI1" s="67"/>
      <c r="ATJ1" s="67"/>
      <c r="ATK1" s="67"/>
      <c r="ATL1" s="67"/>
      <c r="ATM1" s="67"/>
      <c r="ATN1" s="67"/>
      <c r="ATO1" s="67"/>
      <c r="ATP1" s="67"/>
      <c r="ATQ1" s="67"/>
      <c r="ATR1" s="67"/>
      <c r="ATS1" s="67"/>
      <c r="ATT1" s="92"/>
      <c r="ATU1" s="67"/>
      <c r="ATV1" s="67"/>
      <c r="ATW1" s="67"/>
      <c r="ATX1" s="67"/>
      <c r="ATY1" s="67"/>
      <c r="ATZ1" s="67"/>
      <c r="AUA1" s="67"/>
      <c r="AUB1" s="67"/>
      <c r="AUC1" s="67"/>
      <c r="AUD1" s="67"/>
      <c r="AUE1" s="67"/>
      <c r="AUF1" s="67"/>
      <c r="AUG1" s="67"/>
      <c r="AUH1" s="67"/>
      <c r="AUI1" s="67"/>
      <c r="AUJ1" s="92"/>
      <c r="AUK1" s="67"/>
      <c r="AUL1" s="67"/>
      <c r="AUM1" s="67"/>
      <c r="AUN1" s="67"/>
      <c r="AUO1" s="67"/>
      <c r="AUP1" s="67"/>
      <c r="AUQ1" s="67"/>
      <c r="AUR1" s="67"/>
      <c r="AUS1" s="67"/>
      <c r="AUT1" s="67"/>
      <c r="AUU1" s="67"/>
      <c r="AUV1" s="67"/>
      <c r="AUW1" s="67"/>
      <c r="AUX1" s="67"/>
      <c r="AUY1" s="67"/>
      <c r="AUZ1" s="92"/>
      <c r="AVA1" s="67"/>
      <c r="AVB1" s="67"/>
      <c r="AVC1" s="67"/>
      <c r="AVD1" s="67"/>
      <c r="AVE1" s="67"/>
      <c r="AVF1" s="67"/>
      <c r="AVG1" s="67"/>
      <c r="AVH1" s="67"/>
      <c r="AVI1" s="67"/>
      <c r="AVJ1" s="67"/>
      <c r="AVK1" s="67"/>
      <c r="AVL1" s="67"/>
      <c r="AVM1" s="67"/>
      <c r="AVN1" s="67"/>
      <c r="AVO1" s="67"/>
      <c r="AVP1" s="92"/>
      <c r="AVQ1" s="67"/>
      <c r="AVR1" s="67"/>
      <c r="AVS1" s="67"/>
      <c r="AVT1" s="67"/>
      <c r="AVU1" s="67"/>
      <c r="AVV1" s="67"/>
      <c r="AVW1" s="67"/>
      <c r="AVX1" s="67"/>
      <c r="AVY1" s="67"/>
      <c r="AVZ1" s="67"/>
      <c r="AWA1" s="67"/>
      <c r="AWB1" s="67"/>
      <c r="AWC1" s="67"/>
      <c r="AWD1" s="67"/>
      <c r="AWE1" s="67"/>
      <c r="AWF1" s="92"/>
      <c r="AWG1" s="67"/>
      <c r="AWH1" s="67"/>
      <c r="AWI1" s="67"/>
      <c r="AWJ1" s="67"/>
      <c r="AWK1" s="67"/>
      <c r="AWL1" s="67"/>
      <c r="AWM1" s="67"/>
      <c r="AWN1" s="67"/>
      <c r="AWO1" s="67"/>
      <c r="AWP1" s="67"/>
      <c r="AWQ1" s="67"/>
      <c r="AWR1" s="67"/>
      <c r="AWS1" s="67"/>
      <c r="AWT1" s="67"/>
      <c r="AWU1" s="67"/>
      <c r="AWV1" s="92"/>
      <c r="AWW1" s="67"/>
      <c r="AWX1" s="67"/>
      <c r="AWY1" s="67"/>
      <c r="AWZ1" s="67"/>
      <c r="AXA1" s="67"/>
      <c r="AXB1" s="67"/>
      <c r="AXC1" s="67"/>
      <c r="AXD1" s="67"/>
      <c r="AXE1" s="67"/>
      <c r="AXF1" s="67"/>
      <c r="AXG1" s="67"/>
      <c r="AXH1" s="67"/>
      <c r="AXI1" s="67"/>
      <c r="AXJ1" s="67"/>
      <c r="AXK1" s="67"/>
      <c r="AXL1" s="92"/>
      <c r="AXM1" s="67"/>
      <c r="AXN1" s="67"/>
      <c r="AXO1" s="67"/>
      <c r="AXP1" s="67"/>
      <c r="AXQ1" s="67"/>
      <c r="AXR1" s="67"/>
      <c r="AXS1" s="67"/>
      <c r="AXT1" s="67"/>
      <c r="AXU1" s="67"/>
      <c r="AXV1" s="67"/>
      <c r="AXW1" s="67"/>
      <c r="AXX1" s="67"/>
      <c r="AXY1" s="67"/>
      <c r="AXZ1" s="67"/>
      <c r="AYA1" s="67"/>
      <c r="AYB1" s="92"/>
      <c r="AYC1" s="67"/>
      <c r="AYD1" s="67"/>
      <c r="AYE1" s="67"/>
      <c r="AYF1" s="67"/>
      <c r="AYG1" s="67"/>
      <c r="AYH1" s="67"/>
      <c r="AYI1" s="67"/>
      <c r="AYJ1" s="67"/>
      <c r="AYK1" s="67"/>
      <c r="AYL1" s="67"/>
      <c r="AYM1" s="67"/>
      <c r="AYN1" s="67"/>
      <c r="AYO1" s="67"/>
      <c r="AYP1" s="67"/>
      <c r="AYQ1" s="67"/>
      <c r="AYR1" s="92"/>
      <c r="AYS1" s="67"/>
      <c r="AYT1" s="67"/>
      <c r="AYU1" s="67"/>
      <c r="AYV1" s="67"/>
      <c r="AYW1" s="67"/>
      <c r="AYX1" s="67"/>
      <c r="AYY1" s="67"/>
      <c r="AYZ1" s="67"/>
      <c r="AZA1" s="67"/>
      <c r="AZB1" s="67"/>
      <c r="AZC1" s="67"/>
      <c r="AZD1" s="67"/>
      <c r="AZE1" s="67"/>
      <c r="AZF1" s="67"/>
      <c r="AZG1" s="67"/>
      <c r="AZH1" s="92"/>
      <c r="AZI1" s="67"/>
      <c r="AZJ1" s="67"/>
      <c r="AZK1" s="67"/>
      <c r="AZL1" s="67"/>
      <c r="AZM1" s="67"/>
      <c r="AZN1" s="67"/>
      <c r="AZO1" s="67"/>
      <c r="AZP1" s="67"/>
      <c r="AZQ1" s="67"/>
      <c r="AZR1" s="67"/>
      <c r="AZS1" s="67"/>
      <c r="AZT1" s="67"/>
      <c r="AZU1" s="67"/>
      <c r="AZV1" s="67"/>
      <c r="AZW1" s="67"/>
      <c r="AZX1" s="92"/>
      <c r="AZY1" s="67"/>
      <c r="AZZ1" s="67"/>
      <c r="BAA1" s="67"/>
      <c r="BAB1" s="67"/>
      <c r="BAC1" s="67"/>
      <c r="BAD1" s="67"/>
      <c r="BAE1" s="67"/>
      <c r="BAF1" s="67"/>
      <c r="BAG1" s="67"/>
      <c r="BAH1" s="67"/>
      <c r="BAI1" s="67"/>
      <c r="BAJ1" s="67"/>
      <c r="BAK1" s="67"/>
      <c r="BAL1" s="67"/>
      <c r="BAM1" s="67"/>
      <c r="BAN1" s="92"/>
      <c r="BAO1" s="67"/>
      <c r="BAP1" s="67"/>
      <c r="BAQ1" s="67"/>
      <c r="BAR1" s="67"/>
      <c r="BAS1" s="67"/>
      <c r="BAT1" s="67"/>
      <c r="BAU1" s="67"/>
      <c r="BAV1" s="67"/>
      <c r="BAW1" s="67"/>
      <c r="BAX1" s="67"/>
      <c r="BAY1" s="67"/>
      <c r="BAZ1" s="67"/>
      <c r="BBA1" s="67"/>
      <c r="BBB1" s="67"/>
      <c r="BBC1" s="67"/>
      <c r="BBD1" s="92"/>
      <c r="BBE1" s="67"/>
      <c r="BBF1" s="67"/>
      <c r="BBG1" s="67"/>
      <c r="BBH1" s="67"/>
      <c r="BBI1" s="67"/>
      <c r="BBJ1" s="67"/>
      <c r="BBK1" s="67"/>
      <c r="BBL1" s="67"/>
      <c r="BBM1" s="67"/>
      <c r="BBN1" s="67"/>
      <c r="BBO1" s="67"/>
      <c r="BBP1" s="67"/>
      <c r="BBQ1" s="67"/>
      <c r="BBR1" s="67"/>
      <c r="BBS1" s="67"/>
      <c r="BBT1" s="92"/>
      <c r="BBU1" s="67"/>
      <c r="BBV1" s="67"/>
      <c r="BBW1" s="67"/>
      <c r="BBX1" s="67"/>
      <c r="BBY1" s="67"/>
      <c r="BBZ1" s="67"/>
      <c r="BCA1" s="67"/>
      <c r="BCB1" s="67"/>
      <c r="BCC1" s="67"/>
      <c r="BCD1" s="67"/>
      <c r="BCE1" s="67"/>
      <c r="BCF1" s="67"/>
      <c r="BCG1" s="67"/>
      <c r="BCH1" s="67"/>
      <c r="BCI1" s="67"/>
      <c r="BCJ1" s="92"/>
      <c r="BCK1" s="67"/>
      <c r="BCL1" s="67"/>
      <c r="BCM1" s="67"/>
      <c r="BCN1" s="67"/>
      <c r="BCO1" s="67"/>
      <c r="BCP1" s="67"/>
      <c r="BCQ1" s="67"/>
      <c r="BCR1" s="67"/>
      <c r="BCS1" s="67"/>
      <c r="BCT1" s="67"/>
      <c r="BCU1" s="67"/>
      <c r="BCV1" s="67"/>
      <c r="BCW1" s="67"/>
      <c r="BCX1" s="67"/>
      <c r="BCY1" s="67"/>
      <c r="BCZ1" s="92"/>
      <c r="BDA1" s="67"/>
      <c r="BDB1" s="67"/>
      <c r="BDC1" s="67"/>
      <c r="BDD1" s="67"/>
      <c r="BDE1" s="67"/>
      <c r="BDF1" s="67"/>
      <c r="BDG1" s="67"/>
      <c r="BDH1" s="67"/>
      <c r="BDI1" s="67"/>
      <c r="BDJ1" s="67"/>
      <c r="BDK1" s="67"/>
      <c r="BDL1" s="67"/>
      <c r="BDM1" s="67"/>
      <c r="BDN1" s="67"/>
      <c r="BDO1" s="67"/>
      <c r="BDP1" s="92"/>
      <c r="BDQ1" s="67"/>
      <c r="BDR1" s="67"/>
      <c r="BDS1" s="67"/>
      <c r="BDT1" s="67"/>
      <c r="BDU1" s="67"/>
      <c r="BDV1" s="67"/>
      <c r="BDW1" s="67"/>
      <c r="BDX1" s="67"/>
      <c r="BDY1" s="67"/>
      <c r="BDZ1" s="67"/>
      <c r="BEA1" s="67"/>
      <c r="BEB1" s="67"/>
      <c r="BEC1" s="67"/>
      <c r="BED1" s="67"/>
      <c r="BEE1" s="67"/>
      <c r="BEF1" s="92"/>
      <c r="BEG1" s="67"/>
      <c r="BEH1" s="67"/>
      <c r="BEI1" s="67"/>
      <c r="BEJ1" s="67"/>
      <c r="BEK1" s="67"/>
      <c r="BEL1" s="67"/>
      <c r="BEM1" s="67"/>
      <c r="BEN1" s="67"/>
      <c r="BEO1" s="67"/>
      <c r="BEP1" s="67"/>
      <c r="BEQ1" s="67"/>
      <c r="BER1" s="67"/>
      <c r="BES1" s="67"/>
      <c r="BET1" s="67"/>
      <c r="BEU1" s="67"/>
      <c r="BEV1" s="92"/>
      <c r="BEW1" s="67"/>
      <c r="BEX1" s="67"/>
      <c r="BEY1" s="67"/>
      <c r="BEZ1" s="67"/>
      <c r="BFA1" s="67"/>
      <c r="BFB1" s="67"/>
      <c r="BFC1" s="67"/>
      <c r="BFD1" s="67"/>
      <c r="BFE1" s="67"/>
      <c r="BFF1" s="67"/>
      <c r="BFG1" s="67"/>
      <c r="BFH1" s="67"/>
      <c r="BFI1" s="67"/>
      <c r="BFJ1" s="67"/>
      <c r="BFK1" s="67"/>
      <c r="BFL1" s="92"/>
      <c r="BFM1" s="67"/>
      <c r="BFN1" s="67"/>
      <c r="BFO1" s="67"/>
      <c r="BFP1" s="67"/>
      <c r="BFQ1" s="67"/>
      <c r="BFR1" s="67"/>
      <c r="BFS1" s="67"/>
      <c r="BFT1" s="67"/>
      <c r="BFU1" s="67"/>
      <c r="BFV1" s="67"/>
      <c r="BFW1" s="67"/>
      <c r="BFX1" s="67"/>
      <c r="BFY1" s="67"/>
      <c r="BFZ1" s="67"/>
      <c r="BGA1" s="67"/>
      <c r="BGB1" s="92"/>
      <c r="BGC1" s="67"/>
      <c r="BGD1" s="67"/>
      <c r="BGE1" s="67"/>
      <c r="BGF1" s="67"/>
      <c r="BGG1" s="67"/>
      <c r="BGH1" s="67"/>
      <c r="BGI1" s="67"/>
      <c r="BGJ1" s="67"/>
      <c r="BGK1" s="67"/>
      <c r="BGL1" s="67"/>
      <c r="BGM1" s="67"/>
      <c r="BGN1" s="67"/>
      <c r="BGO1" s="67"/>
      <c r="BGP1" s="67"/>
      <c r="BGQ1" s="67"/>
      <c r="BGR1" s="92"/>
      <c r="BGS1" s="67"/>
      <c r="BGT1" s="67"/>
      <c r="BGU1" s="67"/>
      <c r="BGV1" s="67"/>
      <c r="BGW1" s="67"/>
      <c r="BGX1" s="67"/>
      <c r="BGY1" s="67"/>
      <c r="BGZ1" s="67"/>
      <c r="BHA1" s="67"/>
      <c r="BHB1" s="67"/>
      <c r="BHC1" s="67"/>
      <c r="BHD1" s="67"/>
      <c r="BHE1" s="67"/>
      <c r="BHF1" s="67"/>
      <c r="BHG1" s="67"/>
      <c r="BHH1" s="92"/>
      <c r="BHI1" s="67"/>
      <c r="BHJ1" s="67"/>
      <c r="BHK1" s="67"/>
      <c r="BHL1" s="67"/>
      <c r="BHM1" s="67"/>
      <c r="BHN1" s="67"/>
      <c r="BHO1" s="67"/>
      <c r="BHP1" s="67"/>
      <c r="BHQ1" s="67"/>
      <c r="BHR1" s="67"/>
      <c r="BHS1" s="67"/>
      <c r="BHT1" s="67"/>
      <c r="BHU1" s="67"/>
      <c r="BHV1" s="67"/>
      <c r="BHW1" s="67"/>
      <c r="BHX1" s="92"/>
      <c r="BHY1" s="67"/>
      <c r="BHZ1" s="67"/>
      <c r="BIA1" s="67"/>
      <c r="BIB1" s="67"/>
      <c r="BIC1" s="67"/>
      <c r="BID1" s="67"/>
      <c r="BIE1" s="67"/>
      <c r="BIF1" s="67"/>
      <c r="BIG1" s="67"/>
      <c r="BIH1" s="67"/>
      <c r="BII1" s="67"/>
      <c r="BIJ1" s="67"/>
      <c r="BIK1" s="67"/>
      <c r="BIL1" s="67"/>
      <c r="BIM1" s="67"/>
      <c r="BIN1" s="92"/>
      <c r="BIO1" s="67"/>
      <c r="BIP1" s="67"/>
      <c r="BIQ1" s="67"/>
      <c r="BIR1" s="67"/>
      <c r="BIS1" s="67"/>
      <c r="BIT1" s="67"/>
      <c r="BIU1" s="67"/>
      <c r="BIV1" s="67"/>
      <c r="BIW1" s="67"/>
      <c r="BIX1" s="67"/>
      <c r="BIY1" s="67"/>
      <c r="BIZ1" s="67"/>
      <c r="BJA1" s="67"/>
      <c r="BJB1" s="67"/>
      <c r="BJC1" s="67"/>
      <c r="BJD1" s="92"/>
      <c r="BJE1" s="67"/>
      <c r="BJF1" s="67"/>
      <c r="BJG1" s="67"/>
      <c r="BJH1" s="67"/>
      <c r="BJI1" s="67"/>
      <c r="BJJ1" s="67"/>
      <c r="BJK1" s="67"/>
      <c r="BJL1" s="67"/>
      <c r="BJM1" s="67"/>
      <c r="BJN1" s="67"/>
      <c r="BJO1" s="67"/>
      <c r="BJP1" s="67"/>
      <c r="BJQ1" s="67"/>
      <c r="BJR1" s="67"/>
      <c r="BJS1" s="67"/>
      <c r="BJT1" s="92"/>
      <c r="BJU1" s="67"/>
      <c r="BJV1" s="67"/>
      <c r="BJW1" s="67"/>
      <c r="BJX1" s="67"/>
      <c r="BJY1" s="67"/>
      <c r="BJZ1" s="67"/>
      <c r="BKA1" s="67"/>
      <c r="BKB1" s="67"/>
      <c r="BKC1" s="67"/>
      <c r="BKD1" s="67"/>
      <c r="BKE1" s="67"/>
      <c r="BKF1" s="67"/>
      <c r="BKG1" s="67"/>
      <c r="BKH1" s="67"/>
      <c r="BKI1" s="67"/>
      <c r="BKJ1" s="92"/>
      <c r="BKK1" s="67"/>
      <c r="BKL1" s="67"/>
      <c r="BKM1" s="67"/>
      <c r="BKN1" s="67"/>
      <c r="BKO1" s="67"/>
      <c r="BKP1" s="67"/>
      <c r="BKQ1" s="67"/>
      <c r="BKR1" s="67"/>
      <c r="BKS1" s="67"/>
      <c r="BKT1" s="67"/>
      <c r="BKU1" s="67"/>
      <c r="BKV1" s="67"/>
      <c r="BKW1" s="67"/>
      <c r="BKX1" s="67"/>
      <c r="BKY1" s="67"/>
      <c r="BKZ1" s="92"/>
      <c r="BLA1" s="67"/>
      <c r="BLB1" s="67"/>
      <c r="BLC1" s="67"/>
      <c r="BLD1" s="67"/>
      <c r="BLE1" s="67"/>
      <c r="BLF1" s="67"/>
      <c r="BLG1" s="67"/>
      <c r="BLH1" s="67"/>
      <c r="BLI1" s="67"/>
      <c r="BLJ1" s="67"/>
      <c r="BLK1" s="67"/>
      <c r="BLL1" s="67"/>
      <c r="BLM1" s="67"/>
      <c r="BLN1" s="67"/>
      <c r="BLO1" s="67"/>
      <c r="BLP1" s="92"/>
      <c r="BLQ1" s="67"/>
      <c r="BLR1" s="67"/>
      <c r="BLS1" s="67"/>
      <c r="BLT1" s="67"/>
      <c r="BLU1" s="67"/>
      <c r="BLV1" s="67"/>
      <c r="BLW1" s="67"/>
      <c r="BLX1" s="67"/>
      <c r="BLY1" s="67"/>
      <c r="BLZ1" s="67"/>
      <c r="BMA1" s="67"/>
      <c r="BMB1" s="67"/>
      <c r="BMC1" s="67"/>
      <c r="BMD1" s="67"/>
      <c r="BME1" s="67"/>
      <c r="BMF1" s="92"/>
      <c r="BMG1" s="67"/>
      <c r="BMH1" s="67"/>
      <c r="BMI1" s="67"/>
      <c r="BMJ1" s="67"/>
      <c r="BMK1" s="67"/>
      <c r="BML1" s="67"/>
      <c r="BMM1" s="67"/>
      <c r="BMN1" s="67"/>
      <c r="BMO1" s="67"/>
      <c r="BMP1" s="67"/>
      <c r="BMQ1" s="67"/>
      <c r="BMR1" s="67"/>
      <c r="BMS1" s="67"/>
      <c r="BMT1" s="67"/>
      <c r="BMU1" s="67"/>
      <c r="BMV1" s="92"/>
      <c r="BMW1" s="67"/>
      <c r="BMX1" s="67"/>
      <c r="BMY1" s="67"/>
      <c r="BMZ1" s="67"/>
      <c r="BNA1" s="67"/>
      <c r="BNB1" s="67"/>
      <c r="BNC1" s="67"/>
      <c r="BND1" s="67"/>
      <c r="BNE1" s="67"/>
      <c r="BNF1" s="67"/>
      <c r="BNG1" s="67"/>
      <c r="BNH1" s="67"/>
      <c r="BNI1" s="67"/>
      <c r="BNJ1" s="67"/>
      <c r="BNK1" s="67"/>
      <c r="BNL1" s="92"/>
      <c r="BNM1" s="67"/>
      <c r="BNN1" s="67"/>
      <c r="BNO1" s="67"/>
      <c r="BNP1" s="67"/>
      <c r="BNQ1" s="67"/>
      <c r="BNR1" s="67"/>
      <c r="BNS1" s="67"/>
      <c r="BNT1" s="67"/>
      <c r="BNU1" s="67"/>
      <c r="BNV1" s="67"/>
      <c r="BNW1" s="67"/>
      <c r="BNX1" s="67"/>
      <c r="BNY1" s="67"/>
      <c r="BNZ1" s="67"/>
      <c r="BOA1" s="67"/>
      <c r="BOB1" s="92"/>
      <c r="BOC1" s="67"/>
      <c r="BOD1" s="67"/>
      <c r="BOE1" s="67"/>
      <c r="BOF1" s="67"/>
      <c r="BOG1" s="67"/>
      <c r="BOH1" s="67"/>
      <c r="BOI1" s="67"/>
      <c r="BOJ1" s="67"/>
      <c r="BOK1" s="67"/>
      <c r="BOL1" s="67"/>
      <c r="BOM1" s="67"/>
      <c r="BON1" s="67"/>
      <c r="BOO1" s="67"/>
      <c r="BOP1" s="67"/>
      <c r="BOQ1" s="67"/>
      <c r="BOR1" s="92"/>
      <c r="BOS1" s="67"/>
      <c r="BOT1" s="67"/>
      <c r="BOU1" s="67"/>
      <c r="BOV1" s="67"/>
      <c r="BOW1" s="67"/>
      <c r="BOX1" s="67"/>
      <c r="BOY1" s="67"/>
      <c r="BOZ1" s="67"/>
      <c r="BPA1" s="67"/>
      <c r="BPB1" s="67"/>
      <c r="BPC1" s="67"/>
      <c r="BPD1" s="67"/>
      <c r="BPE1" s="67"/>
      <c r="BPF1" s="67"/>
      <c r="BPG1" s="67"/>
      <c r="BPH1" s="92"/>
      <c r="BPI1" s="67"/>
      <c r="BPJ1" s="67"/>
      <c r="BPK1" s="67"/>
      <c r="BPL1" s="67"/>
      <c r="BPM1" s="67"/>
      <c r="BPN1" s="67"/>
      <c r="BPO1" s="67"/>
      <c r="BPP1" s="67"/>
      <c r="BPQ1" s="67"/>
      <c r="BPR1" s="67"/>
      <c r="BPS1" s="67"/>
      <c r="BPT1" s="67"/>
      <c r="BPU1" s="67"/>
      <c r="BPV1" s="67"/>
      <c r="BPW1" s="67"/>
      <c r="BPX1" s="92"/>
      <c r="BPY1" s="67"/>
      <c r="BPZ1" s="67"/>
      <c r="BQA1" s="67"/>
      <c r="BQB1" s="67"/>
      <c r="BQC1" s="67"/>
      <c r="BQD1" s="67"/>
      <c r="BQE1" s="67"/>
      <c r="BQF1" s="67"/>
      <c r="BQG1" s="67"/>
      <c r="BQH1" s="67"/>
      <c r="BQI1" s="67"/>
      <c r="BQJ1" s="67"/>
      <c r="BQK1" s="67"/>
      <c r="BQL1" s="67"/>
      <c r="BQM1" s="67"/>
      <c r="BQN1" s="92"/>
      <c r="BQO1" s="67"/>
      <c r="BQP1" s="67"/>
      <c r="BQQ1" s="67"/>
      <c r="BQR1" s="67"/>
      <c r="BQS1" s="67"/>
      <c r="BQT1" s="67"/>
      <c r="BQU1" s="67"/>
      <c r="BQV1" s="67"/>
      <c r="BQW1" s="67"/>
      <c r="BQX1" s="67"/>
      <c r="BQY1" s="67"/>
      <c r="BQZ1" s="67"/>
      <c r="BRA1" s="67"/>
      <c r="BRB1" s="67"/>
      <c r="BRC1" s="67"/>
      <c r="BRD1" s="92"/>
      <c r="BRE1" s="67"/>
      <c r="BRF1" s="67"/>
      <c r="BRG1" s="67"/>
      <c r="BRH1" s="67"/>
      <c r="BRI1" s="67"/>
      <c r="BRJ1" s="67"/>
      <c r="BRK1" s="67"/>
      <c r="BRL1" s="67"/>
      <c r="BRM1" s="67"/>
      <c r="BRN1" s="67"/>
      <c r="BRO1" s="67"/>
      <c r="BRP1" s="67"/>
      <c r="BRQ1" s="67"/>
      <c r="BRR1" s="67"/>
      <c r="BRS1" s="67"/>
      <c r="BRT1" s="92"/>
      <c r="BRU1" s="67"/>
      <c r="BRV1" s="67"/>
      <c r="BRW1" s="67"/>
      <c r="BRX1" s="67"/>
      <c r="BRY1" s="67"/>
      <c r="BRZ1" s="67"/>
      <c r="BSA1" s="67"/>
      <c r="BSB1" s="67"/>
      <c r="BSC1" s="67"/>
      <c r="BSD1" s="67"/>
      <c r="BSE1" s="67"/>
      <c r="BSF1" s="67"/>
      <c r="BSG1" s="67"/>
      <c r="BSH1" s="67"/>
      <c r="BSI1" s="67"/>
      <c r="BSJ1" s="92"/>
      <c r="BSK1" s="67"/>
      <c r="BSL1" s="67"/>
      <c r="BSM1" s="67"/>
      <c r="BSN1" s="67"/>
      <c r="BSO1" s="67"/>
      <c r="BSP1" s="67"/>
      <c r="BSQ1" s="67"/>
      <c r="BSR1" s="67"/>
      <c r="BSS1" s="67"/>
      <c r="BST1" s="67"/>
      <c r="BSU1" s="67"/>
      <c r="BSV1" s="67"/>
      <c r="BSW1" s="67"/>
      <c r="BSX1" s="67"/>
      <c r="BSY1" s="67"/>
      <c r="BSZ1" s="92"/>
      <c r="BTA1" s="67"/>
      <c r="BTB1" s="67"/>
      <c r="BTC1" s="67"/>
      <c r="BTD1" s="67"/>
      <c r="BTE1" s="67"/>
      <c r="BTF1" s="67"/>
      <c r="BTG1" s="67"/>
      <c r="BTH1" s="67"/>
      <c r="BTI1" s="67"/>
      <c r="BTJ1" s="67"/>
      <c r="BTK1" s="67"/>
      <c r="BTL1" s="67"/>
      <c r="BTM1" s="67"/>
      <c r="BTN1" s="67"/>
      <c r="BTO1" s="67"/>
      <c r="BTP1" s="92"/>
      <c r="BTQ1" s="67"/>
      <c r="BTR1" s="67"/>
      <c r="BTS1" s="67"/>
      <c r="BTT1" s="67"/>
      <c r="BTU1" s="67"/>
      <c r="BTV1" s="67"/>
      <c r="BTW1" s="67"/>
      <c r="BTX1" s="67"/>
      <c r="BTY1" s="67"/>
      <c r="BTZ1" s="67"/>
      <c r="BUA1" s="67"/>
      <c r="BUB1" s="67"/>
      <c r="BUC1" s="67"/>
      <c r="BUD1" s="67"/>
      <c r="BUE1" s="67"/>
      <c r="BUF1" s="92"/>
      <c r="BUG1" s="67"/>
      <c r="BUH1" s="67"/>
      <c r="BUI1" s="67"/>
      <c r="BUJ1" s="67"/>
      <c r="BUK1" s="67"/>
      <c r="BUL1" s="67"/>
      <c r="BUM1" s="67"/>
      <c r="BUN1" s="67"/>
      <c r="BUO1" s="67"/>
      <c r="BUP1" s="67"/>
      <c r="BUQ1" s="67"/>
      <c r="BUR1" s="67"/>
      <c r="BUS1" s="67"/>
      <c r="BUT1" s="67"/>
      <c r="BUU1" s="67"/>
      <c r="BUV1" s="92"/>
      <c r="BUW1" s="67"/>
      <c r="BUX1" s="67"/>
      <c r="BUY1" s="67"/>
      <c r="BUZ1" s="67"/>
      <c r="BVA1" s="67"/>
      <c r="BVB1" s="67"/>
      <c r="BVC1" s="67"/>
      <c r="BVD1" s="67"/>
      <c r="BVE1" s="67"/>
      <c r="BVF1" s="67"/>
      <c r="BVG1" s="67"/>
      <c r="BVH1" s="67"/>
      <c r="BVI1" s="67"/>
      <c r="BVJ1" s="67"/>
      <c r="BVK1" s="67"/>
      <c r="BVL1" s="92"/>
      <c r="BVM1" s="67"/>
      <c r="BVN1" s="67"/>
      <c r="BVO1" s="67"/>
      <c r="BVP1" s="67"/>
      <c r="BVQ1" s="67"/>
      <c r="BVR1" s="67"/>
      <c r="BVS1" s="67"/>
      <c r="BVT1" s="67"/>
      <c r="BVU1" s="67"/>
      <c r="BVV1" s="67"/>
      <c r="BVW1" s="67"/>
      <c r="BVX1" s="67"/>
      <c r="BVY1" s="67"/>
      <c r="BVZ1" s="67"/>
      <c r="BWA1" s="67"/>
      <c r="BWB1" s="92"/>
      <c r="BWC1" s="67"/>
      <c r="BWD1" s="67"/>
      <c r="BWE1" s="67"/>
      <c r="BWF1" s="67"/>
      <c r="BWG1" s="67"/>
      <c r="BWH1" s="67"/>
      <c r="BWI1" s="67"/>
      <c r="BWJ1" s="67"/>
      <c r="BWK1" s="67"/>
      <c r="BWL1" s="67"/>
      <c r="BWM1" s="67"/>
      <c r="BWN1" s="67"/>
      <c r="BWO1" s="67"/>
      <c r="BWP1" s="67"/>
      <c r="BWQ1" s="67"/>
      <c r="BWR1" s="92"/>
      <c r="BWS1" s="67"/>
      <c r="BWT1" s="67"/>
      <c r="BWU1" s="67"/>
      <c r="BWV1" s="67"/>
      <c r="BWW1" s="67"/>
      <c r="BWX1" s="67"/>
      <c r="BWY1" s="67"/>
      <c r="BWZ1" s="67"/>
      <c r="BXA1" s="67"/>
      <c r="BXB1" s="67"/>
      <c r="BXC1" s="67"/>
      <c r="BXD1" s="67"/>
      <c r="BXE1" s="67"/>
      <c r="BXF1" s="67"/>
      <c r="BXG1" s="67"/>
      <c r="BXH1" s="92"/>
      <c r="BXI1" s="67"/>
      <c r="BXJ1" s="67"/>
      <c r="BXK1" s="67"/>
      <c r="BXL1" s="67"/>
      <c r="BXM1" s="67"/>
      <c r="BXN1" s="67"/>
      <c r="BXO1" s="67"/>
      <c r="BXP1" s="67"/>
      <c r="BXQ1" s="67"/>
      <c r="BXR1" s="67"/>
      <c r="BXS1" s="67"/>
      <c r="BXT1" s="67"/>
      <c r="BXU1" s="67"/>
      <c r="BXV1" s="67"/>
      <c r="BXW1" s="67"/>
      <c r="BXX1" s="92"/>
      <c r="BXY1" s="67"/>
      <c r="BXZ1" s="67"/>
      <c r="BYA1" s="67"/>
      <c r="BYB1" s="67"/>
      <c r="BYC1" s="67"/>
      <c r="BYD1" s="67"/>
      <c r="BYE1" s="67"/>
      <c r="BYF1" s="67"/>
      <c r="BYG1" s="67"/>
      <c r="BYH1" s="67"/>
      <c r="BYI1" s="67"/>
      <c r="BYJ1" s="67"/>
      <c r="BYK1" s="67"/>
      <c r="BYL1" s="67"/>
      <c r="BYM1" s="67"/>
      <c r="BYN1" s="92"/>
      <c r="BYO1" s="67"/>
      <c r="BYP1" s="67"/>
      <c r="BYQ1" s="67"/>
      <c r="BYR1" s="67"/>
      <c r="BYS1" s="67"/>
      <c r="BYT1" s="67"/>
      <c r="BYU1" s="67"/>
      <c r="BYV1" s="67"/>
      <c r="BYW1" s="67"/>
      <c r="BYX1" s="67"/>
      <c r="BYY1" s="67"/>
      <c r="BYZ1" s="67"/>
      <c r="BZA1" s="67"/>
      <c r="BZB1" s="67"/>
      <c r="BZC1" s="67"/>
      <c r="BZD1" s="92"/>
      <c r="BZE1" s="67"/>
      <c r="BZF1" s="67"/>
      <c r="BZG1" s="67"/>
      <c r="BZH1" s="67"/>
      <c r="BZI1" s="67"/>
      <c r="BZJ1" s="67"/>
      <c r="BZK1" s="67"/>
      <c r="BZL1" s="67"/>
      <c r="BZM1" s="67"/>
      <c r="BZN1" s="67"/>
      <c r="BZO1" s="67"/>
      <c r="BZP1" s="67"/>
      <c r="BZQ1" s="67"/>
      <c r="BZR1" s="67"/>
      <c r="BZS1" s="67"/>
      <c r="BZT1" s="92"/>
      <c r="BZU1" s="67"/>
      <c r="BZV1" s="67"/>
      <c r="BZW1" s="67"/>
      <c r="BZX1" s="67"/>
      <c r="BZY1" s="67"/>
      <c r="BZZ1" s="67"/>
      <c r="CAA1" s="67"/>
      <c r="CAB1" s="67"/>
      <c r="CAC1" s="67"/>
      <c r="CAD1" s="67"/>
      <c r="CAE1" s="67"/>
      <c r="CAF1" s="67"/>
      <c r="CAG1" s="67"/>
      <c r="CAH1" s="67"/>
      <c r="CAI1" s="67"/>
      <c r="CAJ1" s="92"/>
      <c r="CAK1" s="67"/>
      <c r="CAL1" s="67"/>
      <c r="CAM1" s="67"/>
      <c r="CAN1" s="67"/>
      <c r="CAO1" s="67"/>
      <c r="CAP1" s="67"/>
      <c r="CAQ1" s="67"/>
      <c r="CAR1" s="67"/>
      <c r="CAS1" s="67"/>
      <c r="CAT1" s="67"/>
      <c r="CAU1" s="67"/>
      <c r="CAV1" s="67"/>
      <c r="CAW1" s="67"/>
      <c r="CAX1" s="67"/>
      <c r="CAY1" s="67"/>
      <c r="CAZ1" s="92"/>
      <c r="CBA1" s="67"/>
      <c r="CBB1" s="67"/>
      <c r="CBC1" s="67"/>
      <c r="CBD1" s="67"/>
      <c r="CBE1" s="67"/>
      <c r="CBF1" s="67"/>
      <c r="CBG1" s="67"/>
      <c r="CBH1" s="67"/>
      <c r="CBI1" s="67"/>
      <c r="CBJ1" s="67"/>
      <c r="CBK1" s="67"/>
      <c r="CBL1" s="67"/>
      <c r="CBM1" s="67"/>
      <c r="CBN1" s="67"/>
      <c r="CBO1" s="67"/>
      <c r="CBP1" s="92"/>
      <c r="CBQ1" s="67"/>
      <c r="CBR1" s="67"/>
      <c r="CBS1" s="67"/>
      <c r="CBT1" s="67"/>
      <c r="CBU1" s="67"/>
      <c r="CBV1" s="67"/>
      <c r="CBW1" s="67"/>
      <c r="CBX1" s="67"/>
      <c r="CBY1" s="67"/>
      <c r="CBZ1" s="67"/>
      <c r="CCA1" s="67"/>
      <c r="CCB1" s="67"/>
      <c r="CCC1" s="67"/>
      <c r="CCD1" s="67"/>
      <c r="CCE1" s="67"/>
      <c r="CCF1" s="92"/>
      <c r="CCG1" s="67"/>
      <c r="CCH1" s="67"/>
      <c r="CCI1" s="67"/>
      <c r="CCJ1" s="67"/>
      <c r="CCK1" s="67"/>
      <c r="CCL1" s="67"/>
      <c r="CCM1" s="67"/>
      <c r="CCN1" s="67"/>
      <c r="CCO1" s="67"/>
      <c r="CCP1" s="67"/>
      <c r="CCQ1" s="67"/>
      <c r="CCR1" s="67"/>
      <c r="CCS1" s="67"/>
      <c r="CCT1" s="67"/>
      <c r="CCU1" s="67"/>
      <c r="CCV1" s="92"/>
      <c r="CCW1" s="67"/>
      <c r="CCX1" s="67"/>
      <c r="CCY1" s="67"/>
      <c r="CCZ1" s="67"/>
      <c r="CDA1" s="67"/>
      <c r="CDB1" s="67"/>
      <c r="CDC1" s="67"/>
      <c r="CDD1" s="67"/>
      <c r="CDE1" s="67"/>
      <c r="CDF1" s="67"/>
      <c r="CDG1" s="67"/>
      <c r="CDH1" s="67"/>
      <c r="CDI1" s="67"/>
      <c r="CDJ1" s="67"/>
      <c r="CDK1" s="67"/>
      <c r="CDL1" s="92"/>
      <c r="CDM1" s="67"/>
      <c r="CDN1" s="67"/>
      <c r="CDO1" s="67"/>
      <c r="CDP1" s="67"/>
      <c r="CDQ1" s="67"/>
      <c r="CDR1" s="67"/>
      <c r="CDS1" s="67"/>
      <c r="CDT1" s="67"/>
      <c r="CDU1" s="67"/>
      <c r="CDV1" s="67"/>
      <c r="CDW1" s="67"/>
      <c r="CDX1" s="67"/>
      <c r="CDY1" s="67"/>
      <c r="CDZ1" s="67"/>
      <c r="CEA1" s="67"/>
      <c r="CEB1" s="92"/>
      <c r="CEC1" s="67"/>
      <c r="CED1" s="67"/>
      <c r="CEE1" s="67"/>
      <c r="CEF1" s="67"/>
      <c r="CEG1" s="67"/>
      <c r="CEH1" s="67"/>
      <c r="CEI1" s="67"/>
      <c r="CEJ1" s="67"/>
      <c r="CEK1" s="67"/>
      <c r="CEL1" s="67"/>
      <c r="CEM1" s="67"/>
      <c r="CEN1" s="67"/>
      <c r="CEO1" s="67"/>
      <c r="CEP1" s="67"/>
      <c r="CEQ1" s="67"/>
      <c r="CER1" s="92"/>
      <c r="CES1" s="67"/>
      <c r="CET1" s="67"/>
      <c r="CEU1" s="67"/>
      <c r="CEV1" s="67"/>
      <c r="CEW1" s="67"/>
      <c r="CEX1" s="67"/>
      <c r="CEY1" s="67"/>
      <c r="CEZ1" s="67"/>
      <c r="CFA1" s="67"/>
      <c r="CFB1" s="67"/>
      <c r="CFC1" s="67"/>
      <c r="CFD1" s="67"/>
      <c r="CFE1" s="67"/>
      <c r="CFF1" s="67"/>
      <c r="CFG1" s="67"/>
      <c r="CFH1" s="92"/>
      <c r="CFI1" s="67"/>
      <c r="CFJ1" s="67"/>
      <c r="CFK1" s="67"/>
      <c r="CFL1" s="67"/>
      <c r="CFM1" s="67"/>
      <c r="CFN1" s="67"/>
      <c r="CFO1" s="67"/>
      <c r="CFP1" s="67"/>
      <c r="CFQ1" s="67"/>
      <c r="CFR1" s="67"/>
      <c r="CFS1" s="67"/>
      <c r="CFT1" s="67"/>
      <c r="CFU1" s="67"/>
      <c r="CFV1" s="67"/>
      <c r="CFW1" s="67"/>
      <c r="CFX1" s="92"/>
      <c r="CFY1" s="67"/>
      <c r="CFZ1" s="67"/>
      <c r="CGA1" s="67"/>
      <c r="CGB1" s="67"/>
      <c r="CGC1" s="67"/>
      <c r="CGD1" s="67"/>
      <c r="CGE1" s="67"/>
      <c r="CGF1" s="67"/>
      <c r="CGG1" s="67"/>
      <c r="CGH1" s="67"/>
      <c r="CGI1" s="67"/>
      <c r="CGJ1" s="67"/>
      <c r="CGK1" s="67"/>
      <c r="CGL1" s="67"/>
      <c r="CGM1" s="67"/>
      <c r="CGN1" s="92"/>
      <c r="CGO1" s="67"/>
      <c r="CGP1" s="67"/>
      <c r="CGQ1" s="67"/>
      <c r="CGR1" s="67"/>
      <c r="CGS1" s="67"/>
      <c r="CGT1" s="67"/>
      <c r="CGU1" s="67"/>
      <c r="CGV1" s="67"/>
      <c r="CGW1" s="67"/>
      <c r="CGX1" s="67"/>
      <c r="CGY1" s="67"/>
      <c r="CGZ1" s="67"/>
      <c r="CHA1" s="67"/>
      <c r="CHB1" s="67"/>
      <c r="CHC1" s="67"/>
      <c r="CHD1" s="92"/>
      <c r="CHE1" s="67"/>
      <c r="CHF1" s="67"/>
      <c r="CHG1" s="67"/>
      <c r="CHH1" s="67"/>
      <c r="CHI1" s="67"/>
      <c r="CHJ1" s="67"/>
      <c r="CHK1" s="67"/>
      <c r="CHL1" s="67"/>
      <c r="CHM1" s="67"/>
      <c r="CHN1" s="67"/>
      <c r="CHO1" s="67"/>
      <c r="CHP1" s="67"/>
      <c r="CHQ1" s="67"/>
      <c r="CHR1" s="67"/>
      <c r="CHS1" s="67"/>
      <c r="CHT1" s="92"/>
      <c r="CHU1" s="67"/>
      <c r="CHV1" s="67"/>
      <c r="CHW1" s="67"/>
      <c r="CHX1" s="67"/>
      <c r="CHY1" s="67"/>
      <c r="CHZ1" s="67"/>
      <c r="CIA1" s="67"/>
      <c r="CIB1" s="67"/>
      <c r="CIC1" s="67"/>
      <c r="CID1" s="67"/>
      <c r="CIE1" s="67"/>
      <c r="CIF1" s="67"/>
      <c r="CIG1" s="67"/>
      <c r="CIH1" s="67"/>
      <c r="CII1" s="67"/>
      <c r="CIJ1" s="92"/>
      <c r="CIK1" s="67"/>
      <c r="CIL1" s="67"/>
      <c r="CIM1" s="67"/>
      <c r="CIN1" s="67"/>
      <c r="CIO1" s="67"/>
      <c r="CIP1" s="67"/>
      <c r="CIQ1" s="67"/>
      <c r="CIR1" s="67"/>
      <c r="CIS1" s="67"/>
      <c r="CIT1" s="67"/>
      <c r="CIU1" s="67"/>
      <c r="CIV1" s="67"/>
      <c r="CIW1" s="67"/>
      <c r="CIX1" s="67"/>
      <c r="CIY1" s="67"/>
      <c r="CIZ1" s="92"/>
      <c r="CJA1" s="67"/>
      <c r="CJB1" s="67"/>
      <c r="CJC1" s="67"/>
      <c r="CJD1" s="67"/>
      <c r="CJE1" s="67"/>
      <c r="CJF1" s="67"/>
      <c r="CJG1" s="67"/>
      <c r="CJH1" s="67"/>
      <c r="CJI1" s="67"/>
      <c r="CJJ1" s="67"/>
      <c r="CJK1" s="67"/>
      <c r="CJL1" s="67"/>
      <c r="CJM1" s="67"/>
      <c r="CJN1" s="67"/>
      <c r="CJO1" s="67"/>
      <c r="CJP1" s="92"/>
      <c r="CJQ1" s="67"/>
      <c r="CJR1" s="67"/>
      <c r="CJS1" s="67"/>
      <c r="CJT1" s="67"/>
      <c r="CJU1" s="67"/>
      <c r="CJV1" s="67"/>
      <c r="CJW1" s="67"/>
      <c r="CJX1" s="67"/>
      <c r="CJY1" s="67"/>
      <c r="CJZ1" s="67"/>
      <c r="CKA1" s="67"/>
      <c r="CKB1" s="67"/>
      <c r="CKC1" s="67"/>
      <c r="CKD1" s="67"/>
      <c r="CKE1" s="67"/>
      <c r="CKF1" s="92"/>
      <c r="CKG1" s="67"/>
      <c r="CKH1" s="67"/>
      <c r="CKI1" s="67"/>
      <c r="CKJ1" s="67"/>
      <c r="CKK1" s="67"/>
      <c r="CKL1" s="67"/>
      <c r="CKM1" s="67"/>
      <c r="CKN1" s="67"/>
      <c r="CKO1" s="67"/>
      <c r="CKP1" s="67"/>
      <c r="CKQ1" s="67"/>
      <c r="CKR1" s="67"/>
      <c r="CKS1" s="67"/>
      <c r="CKT1" s="67"/>
      <c r="CKU1" s="67"/>
      <c r="CKV1" s="92"/>
      <c r="CKW1" s="67"/>
      <c r="CKX1" s="67"/>
      <c r="CKY1" s="67"/>
      <c r="CKZ1" s="67"/>
      <c r="CLA1" s="67"/>
      <c r="CLB1" s="67"/>
      <c r="CLC1" s="67"/>
      <c r="CLD1" s="67"/>
      <c r="CLE1" s="67"/>
      <c r="CLF1" s="67"/>
      <c r="CLG1" s="67"/>
      <c r="CLH1" s="67"/>
      <c r="CLI1" s="67"/>
      <c r="CLJ1" s="67"/>
      <c r="CLK1" s="67"/>
      <c r="CLL1" s="92"/>
      <c r="CLM1" s="67"/>
      <c r="CLN1" s="67"/>
      <c r="CLO1" s="67"/>
      <c r="CLP1" s="67"/>
      <c r="CLQ1" s="67"/>
      <c r="CLR1" s="67"/>
      <c r="CLS1" s="67"/>
      <c r="CLT1" s="67"/>
      <c r="CLU1" s="67"/>
      <c r="CLV1" s="67"/>
      <c r="CLW1" s="67"/>
      <c r="CLX1" s="67"/>
      <c r="CLY1" s="67"/>
      <c r="CLZ1" s="67"/>
      <c r="CMA1" s="67"/>
      <c r="CMB1" s="92"/>
      <c r="CMC1" s="67"/>
      <c r="CMD1" s="67"/>
      <c r="CME1" s="67"/>
      <c r="CMF1" s="67"/>
      <c r="CMG1" s="67"/>
      <c r="CMH1" s="67"/>
      <c r="CMI1" s="67"/>
      <c r="CMJ1" s="67"/>
      <c r="CMK1" s="67"/>
      <c r="CML1" s="67"/>
      <c r="CMM1" s="67"/>
      <c r="CMN1" s="67"/>
      <c r="CMO1" s="67"/>
      <c r="CMP1" s="67"/>
      <c r="CMQ1" s="67"/>
      <c r="CMR1" s="92"/>
      <c r="CMS1" s="67"/>
      <c r="CMT1" s="67"/>
      <c r="CMU1" s="67"/>
      <c r="CMV1" s="67"/>
      <c r="CMW1" s="67"/>
      <c r="CMX1" s="67"/>
      <c r="CMY1" s="67"/>
      <c r="CMZ1" s="67"/>
      <c r="CNA1" s="67"/>
      <c r="CNB1" s="67"/>
      <c r="CNC1" s="67"/>
      <c r="CND1" s="67"/>
      <c r="CNE1" s="67"/>
      <c r="CNF1" s="67"/>
      <c r="CNG1" s="67"/>
      <c r="CNH1" s="92"/>
      <c r="CNI1" s="67"/>
      <c r="CNJ1" s="67"/>
      <c r="CNK1" s="67"/>
      <c r="CNL1" s="67"/>
      <c r="CNM1" s="67"/>
      <c r="CNN1" s="67"/>
      <c r="CNO1" s="67"/>
      <c r="CNP1" s="67"/>
      <c r="CNQ1" s="67"/>
      <c r="CNR1" s="67"/>
      <c r="CNS1" s="67"/>
      <c r="CNT1" s="67"/>
      <c r="CNU1" s="67"/>
      <c r="CNV1" s="67"/>
      <c r="CNW1" s="67"/>
      <c r="CNX1" s="92"/>
      <c r="CNY1" s="67"/>
      <c r="CNZ1" s="67"/>
      <c r="COA1" s="67"/>
      <c r="COB1" s="67"/>
      <c r="COC1" s="67"/>
      <c r="COD1" s="67"/>
      <c r="COE1" s="67"/>
      <c r="COF1" s="67"/>
      <c r="COG1" s="67"/>
      <c r="COH1" s="67"/>
      <c r="COI1" s="67"/>
      <c r="COJ1" s="67"/>
      <c r="COK1" s="67"/>
      <c r="COL1" s="67"/>
      <c r="COM1" s="67"/>
      <c r="CON1" s="92"/>
      <c r="COO1" s="67"/>
      <c r="COP1" s="67"/>
      <c r="COQ1" s="67"/>
      <c r="COR1" s="67"/>
      <c r="COS1" s="67"/>
      <c r="COT1" s="67"/>
      <c r="COU1" s="67"/>
      <c r="COV1" s="67"/>
      <c r="COW1" s="67"/>
      <c r="COX1" s="67"/>
      <c r="COY1" s="67"/>
      <c r="COZ1" s="67"/>
      <c r="CPA1" s="67"/>
      <c r="CPB1" s="67"/>
      <c r="CPC1" s="67"/>
      <c r="CPD1" s="92"/>
      <c r="CPE1" s="67"/>
      <c r="CPF1" s="67"/>
      <c r="CPG1" s="67"/>
      <c r="CPH1" s="67"/>
      <c r="CPI1" s="67"/>
      <c r="CPJ1" s="67"/>
      <c r="CPK1" s="67"/>
      <c r="CPL1" s="67"/>
      <c r="CPM1" s="67"/>
      <c r="CPN1" s="67"/>
      <c r="CPO1" s="67"/>
      <c r="CPP1" s="67"/>
      <c r="CPQ1" s="67"/>
      <c r="CPR1" s="67"/>
      <c r="CPS1" s="67"/>
      <c r="CPT1" s="92"/>
      <c r="CPU1" s="67"/>
      <c r="CPV1" s="67"/>
      <c r="CPW1" s="67"/>
      <c r="CPX1" s="67"/>
      <c r="CPY1" s="67"/>
      <c r="CPZ1" s="67"/>
      <c r="CQA1" s="67"/>
      <c r="CQB1" s="67"/>
      <c r="CQC1" s="67"/>
      <c r="CQD1" s="67"/>
      <c r="CQE1" s="67"/>
      <c r="CQF1" s="67"/>
      <c r="CQG1" s="67"/>
      <c r="CQH1" s="67"/>
      <c r="CQI1" s="67"/>
      <c r="CQJ1" s="92"/>
      <c r="CQK1" s="67"/>
      <c r="CQL1" s="67"/>
      <c r="CQM1" s="67"/>
      <c r="CQN1" s="67"/>
      <c r="CQO1" s="67"/>
      <c r="CQP1" s="67"/>
      <c r="CQQ1" s="67"/>
      <c r="CQR1" s="67"/>
      <c r="CQS1" s="67"/>
      <c r="CQT1" s="67"/>
      <c r="CQU1" s="67"/>
      <c r="CQV1" s="67"/>
      <c r="CQW1" s="67"/>
      <c r="CQX1" s="67"/>
      <c r="CQY1" s="67"/>
      <c r="CQZ1" s="92"/>
      <c r="CRA1" s="67"/>
      <c r="CRB1" s="67"/>
      <c r="CRC1" s="67"/>
      <c r="CRD1" s="67"/>
      <c r="CRE1" s="67"/>
      <c r="CRF1" s="67"/>
      <c r="CRG1" s="67"/>
      <c r="CRH1" s="67"/>
      <c r="CRI1" s="67"/>
      <c r="CRJ1" s="67"/>
      <c r="CRK1" s="67"/>
      <c r="CRL1" s="67"/>
      <c r="CRM1" s="67"/>
      <c r="CRN1" s="67"/>
      <c r="CRO1" s="67"/>
      <c r="CRP1" s="92"/>
      <c r="CRQ1" s="67"/>
      <c r="CRR1" s="67"/>
      <c r="CRS1" s="67"/>
      <c r="CRT1" s="67"/>
      <c r="CRU1" s="67"/>
      <c r="CRV1" s="67"/>
      <c r="CRW1" s="67"/>
      <c r="CRX1" s="67"/>
      <c r="CRY1" s="67"/>
      <c r="CRZ1" s="67"/>
      <c r="CSA1" s="67"/>
      <c r="CSB1" s="67"/>
      <c r="CSC1" s="67"/>
      <c r="CSD1" s="67"/>
      <c r="CSE1" s="67"/>
      <c r="CSF1" s="92"/>
      <c r="CSG1" s="67"/>
      <c r="CSH1" s="67"/>
      <c r="CSI1" s="67"/>
      <c r="CSJ1" s="67"/>
      <c r="CSK1" s="67"/>
      <c r="CSL1" s="67"/>
      <c r="CSM1" s="67"/>
      <c r="CSN1" s="67"/>
      <c r="CSO1" s="67"/>
      <c r="CSP1" s="67"/>
      <c r="CSQ1" s="67"/>
      <c r="CSR1" s="67"/>
      <c r="CSS1" s="67"/>
      <c r="CST1" s="67"/>
      <c r="CSU1" s="67"/>
      <c r="CSV1" s="92"/>
      <c r="CSW1" s="67"/>
      <c r="CSX1" s="67"/>
      <c r="CSY1" s="67"/>
      <c r="CSZ1" s="67"/>
      <c r="CTA1" s="67"/>
      <c r="CTB1" s="67"/>
      <c r="CTC1" s="67"/>
      <c r="CTD1" s="67"/>
      <c r="CTE1" s="67"/>
      <c r="CTF1" s="67"/>
      <c r="CTG1" s="67"/>
      <c r="CTH1" s="67"/>
      <c r="CTI1" s="67"/>
      <c r="CTJ1" s="67"/>
      <c r="CTK1" s="67"/>
      <c r="CTL1" s="92"/>
      <c r="CTM1" s="67"/>
      <c r="CTN1" s="67"/>
      <c r="CTO1" s="67"/>
      <c r="CTP1" s="67"/>
      <c r="CTQ1" s="67"/>
      <c r="CTR1" s="67"/>
      <c r="CTS1" s="67"/>
      <c r="CTT1" s="67"/>
      <c r="CTU1" s="67"/>
      <c r="CTV1" s="67"/>
      <c r="CTW1" s="67"/>
      <c r="CTX1" s="67"/>
      <c r="CTY1" s="67"/>
      <c r="CTZ1" s="67"/>
      <c r="CUA1" s="67"/>
      <c r="CUB1" s="92"/>
      <c r="CUC1" s="67"/>
      <c r="CUD1" s="67"/>
      <c r="CUE1" s="67"/>
      <c r="CUF1" s="67"/>
      <c r="CUG1" s="67"/>
      <c r="CUH1" s="67"/>
      <c r="CUI1" s="67"/>
      <c r="CUJ1" s="67"/>
      <c r="CUK1" s="67"/>
      <c r="CUL1" s="67"/>
      <c r="CUM1" s="67"/>
      <c r="CUN1" s="67"/>
      <c r="CUO1" s="67"/>
      <c r="CUP1" s="67"/>
      <c r="CUQ1" s="67"/>
      <c r="CUR1" s="92"/>
      <c r="CUS1" s="67"/>
      <c r="CUT1" s="67"/>
      <c r="CUU1" s="67"/>
      <c r="CUV1" s="67"/>
      <c r="CUW1" s="67"/>
      <c r="CUX1" s="67"/>
      <c r="CUY1" s="67"/>
      <c r="CUZ1" s="67"/>
      <c r="CVA1" s="67"/>
      <c r="CVB1" s="67"/>
      <c r="CVC1" s="67"/>
      <c r="CVD1" s="67"/>
      <c r="CVE1" s="67"/>
      <c r="CVF1" s="67"/>
      <c r="CVG1" s="67"/>
      <c r="CVH1" s="92"/>
      <c r="CVI1" s="67"/>
      <c r="CVJ1" s="67"/>
      <c r="CVK1" s="67"/>
      <c r="CVL1" s="67"/>
      <c r="CVM1" s="67"/>
      <c r="CVN1" s="67"/>
      <c r="CVO1" s="67"/>
      <c r="CVP1" s="67"/>
      <c r="CVQ1" s="67"/>
      <c r="CVR1" s="67"/>
      <c r="CVS1" s="67"/>
      <c r="CVT1" s="67"/>
      <c r="CVU1" s="67"/>
      <c r="CVV1" s="67"/>
      <c r="CVW1" s="67"/>
      <c r="CVX1" s="92"/>
      <c r="CVY1" s="67"/>
      <c r="CVZ1" s="67"/>
      <c r="CWA1" s="67"/>
      <c r="CWB1" s="67"/>
      <c r="CWC1" s="67"/>
      <c r="CWD1" s="67"/>
      <c r="CWE1" s="67"/>
      <c r="CWF1" s="67"/>
      <c r="CWG1" s="67"/>
      <c r="CWH1" s="67"/>
      <c r="CWI1" s="67"/>
      <c r="CWJ1" s="67"/>
      <c r="CWK1" s="67"/>
      <c r="CWL1" s="67"/>
      <c r="CWM1" s="67"/>
      <c r="CWN1" s="92"/>
      <c r="CWO1" s="67"/>
      <c r="CWP1" s="67"/>
      <c r="CWQ1" s="67"/>
      <c r="CWR1" s="67"/>
      <c r="CWS1" s="67"/>
      <c r="CWT1" s="67"/>
      <c r="CWU1" s="67"/>
      <c r="CWV1" s="67"/>
      <c r="CWW1" s="67"/>
      <c r="CWX1" s="67"/>
      <c r="CWY1" s="67"/>
      <c r="CWZ1" s="67"/>
      <c r="CXA1" s="67"/>
      <c r="CXB1" s="67"/>
      <c r="CXC1" s="67"/>
      <c r="CXD1" s="92"/>
      <c r="CXE1" s="67"/>
      <c r="CXF1" s="67"/>
      <c r="CXG1" s="67"/>
      <c r="CXH1" s="67"/>
      <c r="CXI1" s="67"/>
      <c r="CXJ1" s="67"/>
      <c r="CXK1" s="67"/>
      <c r="CXL1" s="67"/>
      <c r="CXM1" s="67"/>
      <c r="CXN1" s="67"/>
      <c r="CXO1" s="67"/>
      <c r="CXP1" s="67"/>
      <c r="CXQ1" s="67"/>
      <c r="CXR1" s="67"/>
      <c r="CXS1" s="67"/>
      <c r="CXT1" s="92"/>
      <c r="CXU1" s="67"/>
      <c r="CXV1" s="67"/>
      <c r="CXW1" s="67"/>
      <c r="CXX1" s="67"/>
      <c r="CXY1" s="67"/>
      <c r="CXZ1" s="67"/>
      <c r="CYA1" s="67"/>
      <c r="CYB1" s="67"/>
      <c r="CYC1" s="67"/>
      <c r="CYD1" s="67"/>
      <c r="CYE1" s="67"/>
      <c r="CYF1" s="67"/>
      <c r="CYG1" s="67"/>
      <c r="CYH1" s="67"/>
      <c r="CYI1" s="67"/>
      <c r="CYJ1" s="92"/>
      <c r="CYK1" s="67"/>
      <c r="CYL1" s="67"/>
      <c r="CYM1" s="67"/>
      <c r="CYN1" s="67"/>
      <c r="CYO1" s="67"/>
      <c r="CYP1" s="67"/>
      <c r="CYQ1" s="67"/>
      <c r="CYR1" s="67"/>
      <c r="CYS1" s="67"/>
      <c r="CYT1" s="67"/>
      <c r="CYU1" s="67"/>
      <c r="CYV1" s="67"/>
      <c r="CYW1" s="67"/>
      <c r="CYX1" s="67"/>
      <c r="CYY1" s="67"/>
      <c r="CYZ1" s="92"/>
      <c r="CZA1" s="67"/>
      <c r="CZB1" s="67"/>
      <c r="CZC1" s="67"/>
      <c r="CZD1" s="67"/>
      <c r="CZE1" s="67"/>
      <c r="CZF1" s="67"/>
      <c r="CZG1" s="67"/>
      <c r="CZH1" s="67"/>
      <c r="CZI1" s="67"/>
      <c r="CZJ1" s="67"/>
      <c r="CZK1" s="67"/>
      <c r="CZL1" s="67"/>
      <c r="CZM1" s="67"/>
      <c r="CZN1" s="67"/>
      <c r="CZO1" s="67"/>
      <c r="CZP1" s="92"/>
      <c r="CZQ1" s="67"/>
      <c r="CZR1" s="67"/>
      <c r="CZS1" s="67"/>
      <c r="CZT1" s="67"/>
      <c r="CZU1" s="67"/>
      <c r="CZV1" s="67"/>
      <c r="CZW1" s="67"/>
      <c r="CZX1" s="67"/>
      <c r="CZY1" s="67"/>
      <c r="CZZ1" s="67"/>
      <c r="DAA1" s="67"/>
      <c r="DAB1" s="67"/>
      <c r="DAC1" s="67"/>
      <c r="DAD1" s="67"/>
      <c r="DAE1" s="67"/>
      <c r="DAF1" s="92"/>
      <c r="DAG1" s="67"/>
      <c r="DAH1" s="67"/>
      <c r="DAI1" s="67"/>
      <c r="DAJ1" s="67"/>
      <c r="DAK1" s="67"/>
      <c r="DAL1" s="67"/>
      <c r="DAM1" s="67"/>
      <c r="DAN1" s="67"/>
      <c r="DAO1" s="67"/>
      <c r="DAP1" s="67"/>
      <c r="DAQ1" s="67"/>
      <c r="DAR1" s="67"/>
      <c r="DAS1" s="67"/>
      <c r="DAT1" s="67"/>
      <c r="DAU1" s="67"/>
      <c r="DAV1" s="92"/>
      <c r="DAW1" s="67"/>
      <c r="DAX1" s="67"/>
      <c r="DAY1" s="67"/>
      <c r="DAZ1" s="67"/>
      <c r="DBA1" s="67"/>
      <c r="DBB1" s="67"/>
      <c r="DBC1" s="67"/>
      <c r="DBD1" s="67"/>
      <c r="DBE1" s="67"/>
      <c r="DBF1" s="67"/>
      <c r="DBG1" s="67"/>
      <c r="DBH1" s="67"/>
      <c r="DBI1" s="67"/>
      <c r="DBJ1" s="67"/>
      <c r="DBK1" s="67"/>
      <c r="DBL1" s="92"/>
      <c r="DBM1" s="67"/>
      <c r="DBN1" s="67"/>
      <c r="DBO1" s="67"/>
      <c r="DBP1" s="67"/>
      <c r="DBQ1" s="67"/>
      <c r="DBR1" s="67"/>
      <c r="DBS1" s="67"/>
      <c r="DBT1" s="67"/>
      <c r="DBU1" s="67"/>
      <c r="DBV1" s="67"/>
      <c r="DBW1" s="67"/>
      <c r="DBX1" s="67"/>
      <c r="DBY1" s="67"/>
      <c r="DBZ1" s="67"/>
      <c r="DCA1" s="67"/>
      <c r="DCB1" s="92"/>
      <c r="DCC1" s="67"/>
      <c r="DCD1" s="67"/>
      <c r="DCE1" s="67"/>
      <c r="DCF1" s="67"/>
      <c r="DCG1" s="67"/>
      <c r="DCH1" s="67"/>
      <c r="DCI1" s="67"/>
      <c r="DCJ1" s="67"/>
      <c r="DCK1" s="67"/>
      <c r="DCL1" s="67"/>
      <c r="DCM1" s="67"/>
      <c r="DCN1" s="67"/>
      <c r="DCO1" s="67"/>
      <c r="DCP1" s="67"/>
      <c r="DCQ1" s="67"/>
      <c r="DCR1" s="92"/>
      <c r="DCS1" s="67"/>
      <c r="DCT1" s="67"/>
      <c r="DCU1" s="67"/>
      <c r="DCV1" s="67"/>
      <c r="DCW1" s="67"/>
      <c r="DCX1" s="67"/>
      <c r="DCY1" s="67"/>
      <c r="DCZ1" s="67"/>
      <c r="DDA1" s="67"/>
      <c r="DDB1" s="67"/>
      <c r="DDC1" s="67"/>
      <c r="DDD1" s="67"/>
      <c r="DDE1" s="67"/>
      <c r="DDF1" s="67"/>
      <c r="DDG1" s="67"/>
      <c r="DDH1" s="92"/>
      <c r="DDI1" s="67"/>
      <c r="DDJ1" s="67"/>
      <c r="DDK1" s="67"/>
      <c r="DDL1" s="67"/>
      <c r="DDM1" s="67"/>
      <c r="DDN1" s="67"/>
      <c r="DDO1" s="67"/>
      <c r="DDP1" s="67"/>
      <c r="DDQ1" s="67"/>
      <c r="DDR1" s="67"/>
      <c r="DDS1" s="67"/>
      <c r="DDT1" s="67"/>
      <c r="DDU1" s="67"/>
      <c r="DDV1" s="67"/>
      <c r="DDW1" s="67"/>
      <c r="DDX1" s="92"/>
      <c r="DDY1" s="67"/>
      <c r="DDZ1" s="67"/>
      <c r="DEA1" s="67"/>
      <c r="DEB1" s="67"/>
      <c r="DEC1" s="67"/>
      <c r="DED1" s="67"/>
      <c r="DEE1" s="67"/>
      <c r="DEF1" s="67"/>
      <c r="DEG1" s="67"/>
      <c r="DEH1" s="67"/>
      <c r="DEI1" s="67"/>
      <c r="DEJ1" s="67"/>
      <c r="DEK1" s="67"/>
      <c r="DEL1" s="67"/>
      <c r="DEM1" s="67"/>
      <c r="DEN1" s="92"/>
      <c r="DEO1" s="67"/>
      <c r="DEP1" s="67"/>
      <c r="DEQ1" s="67"/>
      <c r="DER1" s="67"/>
      <c r="DES1" s="67"/>
      <c r="DET1" s="67"/>
      <c r="DEU1" s="67"/>
      <c r="DEV1" s="67"/>
      <c r="DEW1" s="67"/>
      <c r="DEX1" s="67"/>
      <c r="DEY1" s="67"/>
      <c r="DEZ1" s="67"/>
      <c r="DFA1" s="67"/>
      <c r="DFB1" s="67"/>
      <c r="DFC1" s="67"/>
      <c r="DFD1" s="92"/>
      <c r="DFE1" s="67"/>
      <c r="DFF1" s="67"/>
      <c r="DFG1" s="67"/>
      <c r="DFH1" s="67"/>
      <c r="DFI1" s="67"/>
      <c r="DFJ1" s="67"/>
      <c r="DFK1" s="67"/>
      <c r="DFL1" s="67"/>
      <c r="DFM1" s="67"/>
      <c r="DFN1" s="67"/>
      <c r="DFO1" s="67"/>
      <c r="DFP1" s="67"/>
      <c r="DFQ1" s="67"/>
      <c r="DFR1" s="67"/>
      <c r="DFS1" s="67"/>
      <c r="DFT1" s="92"/>
      <c r="DFU1" s="67"/>
      <c r="DFV1" s="67"/>
      <c r="DFW1" s="67"/>
      <c r="DFX1" s="67"/>
      <c r="DFY1" s="67"/>
      <c r="DFZ1" s="67"/>
      <c r="DGA1" s="67"/>
      <c r="DGB1" s="67"/>
      <c r="DGC1" s="67"/>
      <c r="DGD1" s="67"/>
      <c r="DGE1" s="67"/>
      <c r="DGF1" s="67"/>
      <c r="DGG1" s="67"/>
      <c r="DGH1" s="67"/>
      <c r="DGI1" s="67"/>
      <c r="DGJ1" s="92"/>
      <c r="DGK1" s="67"/>
      <c r="DGL1" s="67"/>
      <c r="DGM1" s="67"/>
      <c r="DGN1" s="67"/>
      <c r="DGO1" s="67"/>
      <c r="DGP1" s="67"/>
      <c r="DGQ1" s="67"/>
      <c r="DGR1" s="67"/>
      <c r="DGS1" s="67"/>
      <c r="DGT1" s="67"/>
      <c r="DGU1" s="67"/>
      <c r="DGV1" s="67"/>
      <c r="DGW1" s="67"/>
      <c r="DGX1" s="67"/>
      <c r="DGY1" s="67"/>
      <c r="DGZ1" s="92"/>
      <c r="DHA1" s="67"/>
      <c r="DHB1" s="67"/>
      <c r="DHC1" s="67"/>
      <c r="DHD1" s="67"/>
      <c r="DHE1" s="67"/>
      <c r="DHF1" s="67"/>
      <c r="DHG1" s="67"/>
      <c r="DHH1" s="67"/>
      <c r="DHI1" s="67"/>
      <c r="DHJ1" s="67"/>
      <c r="DHK1" s="67"/>
      <c r="DHL1" s="67"/>
      <c r="DHM1" s="67"/>
      <c r="DHN1" s="67"/>
      <c r="DHO1" s="67"/>
      <c r="DHP1" s="92"/>
      <c r="DHQ1" s="67"/>
      <c r="DHR1" s="67"/>
      <c r="DHS1" s="67"/>
      <c r="DHT1" s="67"/>
      <c r="DHU1" s="67"/>
      <c r="DHV1" s="67"/>
      <c r="DHW1" s="67"/>
      <c r="DHX1" s="67"/>
      <c r="DHY1" s="67"/>
      <c r="DHZ1" s="67"/>
      <c r="DIA1" s="67"/>
      <c r="DIB1" s="67"/>
      <c r="DIC1" s="67"/>
      <c r="DID1" s="67"/>
      <c r="DIE1" s="67"/>
      <c r="DIF1" s="92"/>
      <c r="DIG1" s="67"/>
      <c r="DIH1" s="67"/>
      <c r="DII1" s="67"/>
      <c r="DIJ1" s="67"/>
      <c r="DIK1" s="67"/>
      <c r="DIL1" s="67"/>
      <c r="DIM1" s="67"/>
      <c r="DIN1" s="67"/>
      <c r="DIO1" s="67"/>
      <c r="DIP1" s="67"/>
      <c r="DIQ1" s="67"/>
      <c r="DIR1" s="67"/>
      <c r="DIS1" s="67"/>
      <c r="DIT1" s="67"/>
      <c r="DIU1" s="67"/>
      <c r="DIV1" s="92"/>
      <c r="DIW1" s="67"/>
      <c r="DIX1" s="67"/>
      <c r="DIY1" s="67"/>
      <c r="DIZ1" s="67"/>
      <c r="DJA1" s="67"/>
      <c r="DJB1" s="67"/>
      <c r="DJC1" s="67"/>
      <c r="DJD1" s="67"/>
      <c r="DJE1" s="67"/>
      <c r="DJF1" s="67"/>
      <c r="DJG1" s="67"/>
      <c r="DJH1" s="67"/>
      <c r="DJI1" s="67"/>
      <c r="DJJ1" s="67"/>
      <c r="DJK1" s="67"/>
      <c r="DJL1" s="92"/>
      <c r="DJM1" s="67"/>
      <c r="DJN1" s="67"/>
      <c r="DJO1" s="67"/>
      <c r="DJP1" s="67"/>
      <c r="DJQ1" s="67"/>
      <c r="DJR1" s="67"/>
      <c r="DJS1" s="67"/>
      <c r="DJT1" s="67"/>
      <c r="DJU1" s="67"/>
      <c r="DJV1" s="67"/>
      <c r="DJW1" s="67"/>
      <c r="DJX1" s="67"/>
      <c r="DJY1" s="67"/>
      <c r="DJZ1" s="67"/>
      <c r="DKA1" s="67"/>
      <c r="DKB1" s="92"/>
      <c r="DKC1" s="67"/>
      <c r="DKD1" s="67"/>
      <c r="DKE1" s="67"/>
      <c r="DKF1" s="67"/>
      <c r="DKG1" s="67"/>
      <c r="DKH1" s="67"/>
      <c r="DKI1" s="67"/>
      <c r="DKJ1" s="67"/>
      <c r="DKK1" s="67"/>
      <c r="DKL1" s="67"/>
      <c r="DKM1" s="67"/>
      <c r="DKN1" s="67"/>
      <c r="DKO1" s="67"/>
      <c r="DKP1" s="67"/>
      <c r="DKQ1" s="67"/>
      <c r="DKR1" s="92"/>
      <c r="DKS1" s="67"/>
      <c r="DKT1" s="67"/>
      <c r="DKU1" s="67"/>
      <c r="DKV1" s="67"/>
      <c r="DKW1" s="67"/>
      <c r="DKX1" s="67"/>
      <c r="DKY1" s="67"/>
      <c r="DKZ1" s="67"/>
      <c r="DLA1" s="67"/>
      <c r="DLB1" s="67"/>
      <c r="DLC1" s="67"/>
      <c r="DLD1" s="67"/>
      <c r="DLE1" s="67"/>
      <c r="DLF1" s="67"/>
      <c r="DLG1" s="67"/>
      <c r="DLH1" s="92"/>
      <c r="DLI1" s="67"/>
      <c r="DLJ1" s="67"/>
      <c r="DLK1" s="67"/>
      <c r="DLL1" s="67"/>
      <c r="DLM1" s="67"/>
      <c r="DLN1" s="67"/>
      <c r="DLO1" s="67"/>
      <c r="DLP1" s="67"/>
      <c r="DLQ1" s="67"/>
      <c r="DLR1" s="67"/>
      <c r="DLS1" s="67"/>
      <c r="DLT1" s="67"/>
      <c r="DLU1" s="67"/>
      <c r="DLV1" s="67"/>
      <c r="DLW1" s="67"/>
      <c r="DLX1" s="92"/>
      <c r="DLY1" s="67"/>
      <c r="DLZ1" s="67"/>
      <c r="DMA1" s="67"/>
      <c r="DMB1" s="67"/>
      <c r="DMC1" s="67"/>
      <c r="DMD1" s="67"/>
      <c r="DME1" s="67"/>
      <c r="DMF1" s="67"/>
      <c r="DMG1" s="67"/>
      <c r="DMH1" s="67"/>
      <c r="DMI1" s="67"/>
      <c r="DMJ1" s="67"/>
      <c r="DMK1" s="67"/>
      <c r="DML1" s="67"/>
      <c r="DMM1" s="67"/>
      <c r="DMN1" s="92"/>
      <c r="DMO1" s="67"/>
      <c r="DMP1" s="67"/>
      <c r="DMQ1" s="67"/>
      <c r="DMR1" s="67"/>
      <c r="DMS1" s="67"/>
      <c r="DMT1" s="67"/>
      <c r="DMU1" s="67"/>
      <c r="DMV1" s="67"/>
      <c r="DMW1" s="67"/>
      <c r="DMX1" s="67"/>
      <c r="DMY1" s="67"/>
      <c r="DMZ1" s="67"/>
      <c r="DNA1" s="67"/>
      <c r="DNB1" s="67"/>
      <c r="DNC1" s="67"/>
      <c r="DND1" s="92"/>
      <c r="DNE1" s="67"/>
      <c r="DNF1" s="67"/>
      <c r="DNG1" s="67"/>
      <c r="DNH1" s="67"/>
      <c r="DNI1" s="67"/>
      <c r="DNJ1" s="67"/>
      <c r="DNK1" s="67"/>
      <c r="DNL1" s="67"/>
      <c r="DNM1" s="67"/>
      <c r="DNN1" s="67"/>
      <c r="DNO1" s="67"/>
      <c r="DNP1" s="67"/>
      <c r="DNQ1" s="67"/>
      <c r="DNR1" s="67"/>
      <c r="DNS1" s="67"/>
      <c r="DNT1" s="92"/>
      <c r="DNU1" s="67"/>
      <c r="DNV1" s="67"/>
      <c r="DNW1" s="67"/>
      <c r="DNX1" s="67"/>
      <c r="DNY1" s="67"/>
      <c r="DNZ1" s="67"/>
      <c r="DOA1" s="67"/>
      <c r="DOB1" s="67"/>
      <c r="DOC1" s="67"/>
      <c r="DOD1" s="67"/>
      <c r="DOE1" s="67"/>
      <c r="DOF1" s="67"/>
      <c r="DOG1" s="67"/>
      <c r="DOH1" s="67"/>
      <c r="DOI1" s="67"/>
      <c r="DOJ1" s="92"/>
      <c r="DOK1" s="67"/>
      <c r="DOL1" s="67"/>
      <c r="DOM1" s="67"/>
      <c r="DON1" s="67"/>
      <c r="DOO1" s="67"/>
      <c r="DOP1" s="67"/>
      <c r="DOQ1" s="67"/>
      <c r="DOR1" s="67"/>
      <c r="DOS1" s="67"/>
      <c r="DOT1" s="67"/>
      <c r="DOU1" s="67"/>
      <c r="DOV1" s="67"/>
      <c r="DOW1" s="67"/>
      <c r="DOX1" s="67"/>
      <c r="DOY1" s="67"/>
      <c r="DOZ1" s="92"/>
      <c r="DPA1" s="67"/>
      <c r="DPB1" s="67"/>
      <c r="DPC1" s="67"/>
      <c r="DPD1" s="67"/>
      <c r="DPE1" s="67"/>
      <c r="DPF1" s="67"/>
      <c r="DPG1" s="67"/>
      <c r="DPH1" s="67"/>
      <c r="DPI1" s="67"/>
      <c r="DPJ1" s="67"/>
      <c r="DPK1" s="67"/>
      <c r="DPL1" s="67"/>
      <c r="DPM1" s="67"/>
      <c r="DPN1" s="67"/>
      <c r="DPO1" s="67"/>
      <c r="DPP1" s="92"/>
      <c r="DPQ1" s="67"/>
      <c r="DPR1" s="67"/>
      <c r="DPS1" s="67"/>
      <c r="DPT1" s="67"/>
      <c r="DPU1" s="67"/>
      <c r="DPV1" s="67"/>
      <c r="DPW1" s="67"/>
      <c r="DPX1" s="67"/>
      <c r="DPY1" s="67"/>
      <c r="DPZ1" s="67"/>
      <c r="DQA1" s="67"/>
      <c r="DQB1" s="67"/>
      <c r="DQC1" s="67"/>
      <c r="DQD1" s="67"/>
      <c r="DQE1" s="67"/>
      <c r="DQF1" s="92"/>
      <c r="DQG1" s="67"/>
      <c r="DQH1" s="67"/>
      <c r="DQI1" s="67"/>
      <c r="DQJ1" s="67"/>
      <c r="DQK1" s="67"/>
      <c r="DQL1" s="67"/>
      <c r="DQM1" s="67"/>
      <c r="DQN1" s="67"/>
      <c r="DQO1" s="67"/>
      <c r="DQP1" s="67"/>
      <c r="DQQ1" s="67"/>
      <c r="DQR1" s="67"/>
      <c r="DQS1" s="67"/>
      <c r="DQT1" s="67"/>
      <c r="DQU1" s="67"/>
      <c r="DQV1" s="92"/>
      <c r="DQW1" s="67"/>
      <c r="DQX1" s="67"/>
      <c r="DQY1" s="67"/>
      <c r="DQZ1" s="67"/>
      <c r="DRA1" s="67"/>
      <c r="DRB1" s="67"/>
      <c r="DRC1" s="67"/>
      <c r="DRD1" s="67"/>
      <c r="DRE1" s="67"/>
      <c r="DRF1" s="67"/>
      <c r="DRG1" s="67"/>
      <c r="DRH1" s="67"/>
      <c r="DRI1" s="67"/>
      <c r="DRJ1" s="67"/>
      <c r="DRK1" s="67"/>
      <c r="DRL1" s="92"/>
      <c r="DRM1" s="67"/>
      <c r="DRN1" s="67"/>
      <c r="DRO1" s="67"/>
      <c r="DRP1" s="67"/>
      <c r="DRQ1" s="67"/>
      <c r="DRR1" s="67"/>
      <c r="DRS1" s="67"/>
      <c r="DRT1" s="67"/>
      <c r="DRU1" s="67"/>
      <c r="DRV1" s="67"/>
      <c r="DRW1" s="67"/>
      <c r="DRX1" s="67"/>
      <c r="DRY1" s="67"/>
      <c r="DRZ1" s="67"/>
      <c r="DSA1" s="67"/>
      <c r="DSB1" s="92"/>
      <c r="DSC1" s="67"/>
      <c r="DSD1" s="67"/>
      <c r="DSE1" s="67"/>
      <c r="DSF1" s="67"/>
      <c r="DSG1" s="67"/>
      <c r="DSH1" s="67"/>
      <c r="DSI1" s="67"/>
      <c r="DSJ1" s="67"/>
      <c r="DSK1" s="67"/>
      <c r="DSL1" s="67"/>
      <c r="DSM1" s="67"/>
      <c r="DSN1" s="67"/>
      <c r="DSO1" s="67"/>
      <c r="DSP1" s="67"/>
      <c r="DSQ1" s="67"/>
      <c r="DSR1" s="92"/>
      <c r="DSS1" s="67"/>
      <c r="DST1" s="67"/>
      <c r="DSU1" s="67"/>
      <c r="DSV1" s="67"/>
      <c r="DSW1" s="67"/>
      <c r="DSX1" s="67"/>
      <c r="DSY1" s="67"/>
      <c r="DSZ1" s="67"/>
      <c r="DTA1" s="67"/>
      <c r="DTB1" s="67"/>
      <c r="DTC1" s="67"/>
      <c r="DTD1" s="67"/>
      <c r="DTE1" s="67"/>
      <c r="DTF1" s="67"/>
      <c r="DTG1" s="67"/>
      <c r="DTH1" s="92"/>
      <c r="DTI1" s="67"/>
      <c r="DTJ1" s="67"/>
      <c r="DTK1" s="67"/>
      <c r="DTL1" s="67"/>
      <c r="DTM1" s="67"/>
      <c r="DTN1" s="67"/>
      <c r="DTO1" s="67"/>
      <c r="DTP1" s="67"/>
      <c r="DTQ1" s="67"/>
      <c r="DTR1" s="67"/>
      <c r="DTS1" s="67"/>
      <c r="DTT1" s="67"/>
      <c r="DTU1" s="67"/>
      <c r="DTV1" s="67"/>
      <c r="DTW1" s="67"/>
      <c r="DTX1" s="92"/>
      <c r="DTY1" s="67"/>
      <c r="DTZ1" s="67"/>
      <c r="DUA1" s="67"/>
      <c r="DUB1" s="67"/>
      <c r="DUC1" s="67"/>
      <c r="DUD1" s="67"/>
      <c r="DUE1" s="67"/>
      <c r="DUF1" s="67"/>
      <c r="DUG1" s="67"/>
      <c r="DUH1" s="67"/>
      <c r="DUI1" s="67"/>
      <c r="DUJ1" s="67"/>
      <c r="DUK1" s="67"/>
      <c r="DUL1" s="67"/>
      <c r="DUM1" s="67"/>
      <c r="DUN1" s="92"/>
      <c r="DUO1" s="67"/>
      <c r="DUP1" s="67"/>
      <c r="DUQ1" s="67"/>
      <c r="DUR1" s="67"/>
      <c r="DUS1" s="67"/>
      <c r="DUT1" s="67"/>
      <c r="DUU1" s="67"/>
      <c r="DUV1" s="67"/>
      <c r="DUW1" s="67"/>
      <c r="DUX1" s="67"/>
      <c r="DUY1" s="67"/>
      <c r="DUZ1" s="67"/>
      <c r="DVA1" s="67"/>
      <c r="DVB1" s="67"/>
      <c r="DVC1" s="67"/>
      <c r="DVD1" s="92"/>
      <c r="DVE1" s="67"/>
      <c r="DVF1" s="67"/>
      <c r="DVG1" s="67"/>
      <c r="DVH1" s="67"/>
      <c r="DVI1" s="67"/>
      <c r="DVJ1" s="67"/>
      <c r="DVK1" s="67"/>
      <c r="DVL1" s="67"/>
      <c r="DVM1" s="67"/>
      <c r="DVN1" s="67"/>
      <c r="DVO1" s="67"/>
      <c r="DVP1" s="67"/>
      <c r="DVQ1" s="67"/>
      <c r="DVR1" s="67"/>
      <c r="DVS1" s="67"/>
      <c r="DVT1" s="92"/>
      <c r="DVU1" s="67"/>
      <c r="DVV1" s="67"/>
      <c r="DVW1" s="67"/>
      <c r="DVX1" s="67"/>
      <c r="DVY1" s="67"/>
      <c r="DVZ1" s="67"/>
      <c r="DWA1" s="67"/>
      <c r="DWB1" s="67"/>
      <c r="DWC1" s="67"/>
      <c r="DWD1" s="67"/>
      <c r="DWE1" s="67"/>
      <c r="DWF1" s="67"/>
      <c r="DWG1" s="67"/>
      <c r="DWH1" s="67"/>
      <c r="DWI1" s="67"/>
      <c r="DWJ1" s="92"/>
      <c r="DWK1" s="67"/>
      <c r="DWL1" s="67"/>
      <c r="DWM1" s="67"/>
      <c r="DWN1" s="67"/>
      <c r="DWO1" s="67"/>
      <c r="DWP1" s="67"/>
      <c r="DWQ1" s="67"/>
      <c r="DWR1" s="67"/>
      <c r="DWS1" s="67"/>
      <c r="DWT1" s="67"/>
      <c r="DWU1" s="67"/>
      <c r="DWV1" s="67"/>
      <c r="DWW1" s="67"/>
      <c r="DWX1" s="67"/>
      <c r="DWY1" s="67"/>
      <c r="DWZ1" s="92"/>
      <c r="DXA1" s="67"/>
      <c r="DXB1" s="67"/>
      <c r="DXC1" s="67"/>
      <c r="DXD1" s="67"/>
      <c r="DXE1" s="67"/>
      <c r="DXF1" s="67"/>
      <c r="DXG1" s="67"/>
      <c r="DXH1" s="67"/>
      <c r="DXI1" s="67"/>
      <c r="DXJ1" s="67"/>
      <c r="DXK1" s="67"/>
      <c r="DXL1" s="67"/>
      <c r="DXM1" s="67"/>
      <c r="DXN1" s="67"/>
      <c r="DXO1" s="67"/>
      <c r="DXP1" s="92"/>
      <c r="DXQ1" s="67"/>
      <c r="DXR1" s="67"/>
      <c r="DXS1" s="67"/>
      <c r="DXT1" s="67"/>
      <c r="DXU1" s="67"/>
      <c r="DXV1" s="67"/>
      <c r="DXW1" s="67"/>
      <c r="DXX1" s="67"/>
      <c r="DXY1" s="67"/>
      <c r="DXZ1" s="67"/>
      <c r="DYA1" s="67"/>
      <c r="DYB1" s="67"/>
      <c r="DYC1" s="67"/>
      <c r="DYD1" s="67"/>
      <c r="DYE1" s="67"/>
      <c r="DYF1" s="92"/>
      <c r="DYG1" s="67"/>
      <c r="DYH1" s="67"/>
      <c r="DYI1" s="67"/>
      <c r="DYJ1" s="67"/>
      <c r="DYK1" s="67"/>
      <c r="DYL1" s="67"/>
      <c r="DYM1" s="67"/>
      <c r="DYN1" s="67"/>
      <c r="DYO1" s="67"/>
      <c r="DYP1" s="67"/>
      <c r="DYQ1" s="67"/>
      <c r="DYR1" s="67"/>
      <c r="DYS1" s="67"/>
      <c r="DYT1" s="67"/>
      <c r="DYU1" s="67"/>
      <c r="DYV1" s="92"/>
      <c r="DYW1" s="67"/>
      <c r="DYX1" s="67"/>
      <c r="DYY1" s="67"/>
      <c r="DYZ1" s="67"/>
      <c r="DZA1" s="67"/>
      <c r="DZB1" s="67"/>
      <c r="DZC1" s="67"/>
      <c r="DZD1" s="67"/>
      <c r="DZE1" s="67"/>
      <c r="DZF1" s="67"/>
      <c r="DZG1" s="67"/>
      <c r="DZH1" s="67"/>
      <c r="DZI1" s="67"/>
      <c r="DZJ1" s="67"/>
      <c r="DZK1" s="67"/>
      <c r="DZL1" s="92"/>
      <c r="DZM1" s="67"/>
      <c r="DZN1" s="67"/>
      <c r="DZO1" s="67"/>
      <c r="DZP1" s="67"/>
      <c r="DZQ1" s="67"/>
      <c r="DZR1" s="67"/>
      <c r="DZS1" s="67"/>
      <c r="DZT1" s="67"/>
      <c r="DZU1" s="67"/>
      <c r="DZV1" s="67"/>
      <c r="DZW1" s="67"/>
      <c r="DZX1" s="67"/>
      <c r="DZY1" s="67"/>
      <c r="DZZ1" s="67"/>
      <c r="EAA1" s="67"/>
      <c r="EAB1" s="92"/>
      <c r="EAC1" s="67"/>
      <c r="EAD1" s="67"/>
      <c r="EAE1" s="67"/>
      <c r="EAF1" s="67"/>
      <c r="EAG1" s="67"/>
      <c r="EAH1" s="67"/>
      <c r="EAI1" s="67"/>
      <c r="EAJ1" s="67"/>
      <c r="EAK1" s="67"/>
      <c r="EAL1" s="67"/>
      <c r="EAM1" s="67"/>
      <c r="EAN1" s="67"/>
      <c r="EAO1" s="67"/>
      <c r="EAP1" s="67"/>
      <c r="EAQ1" s="67"/>
      <c r="EAR1" s="92"/>
      <c r="EAS1" s="67"/>
      <c r="EAT1" s="67"/>
      <c r="EAU1" s="67"/>
      <c r="EAV1" s="67"/>
      <c r="EAW1" s="67"/>
      <c r="EAX1" s="67"/>
      <c r="EAY1" s="67"/>
      <c r="EAZ1" s="67"/>
      <c r="EBA1" s="67"/>
      <c r="EBB1" s="67"/>
      <c r="EBC1" s="67"/>
      <c r="EBD1" s="67"/>
      <c r="EBE1" s="67"/>
      <c r="EBF1" s="67"/>
      <c r="EBG1" s="67"/>
      <c r="EBH1" s="92"/>
      <c r="EBI1" s="67"/>
      <c r="EBJ1" s="67"/>
      <c r="EBK1" s="67"/>
      <c r="EBL1" s="67"/>
      <c r="EBM1" s="67"/>
      <c r="EBN1" s="67"/>
      <c r="EBO1" s="67"/>
      <c r="EBP1" s="67"/>
      <c r="EBQ1" s="67"/>
      <c r="EBR1" s="67"/>
      <c r="EBS1" s="67"/>
      <c r="EBT1" s="67"/>
      <c r="EBU1" s="67"/>
      <c r="EBV1" s="67"/>
      <c r="EBW1" s="67"/>
      <c r="EBX1" s="92"/>
      <c r="EBY1" s="67"/>
      <c r="EBZ1" s="67"/>
      <c r="ECA1" s="67"/>
      <c r="ECB1" s="67"/>
      <c r="ECC1" s="67"/>
      <c r="ECD1" s="67"/>
      <c r="ECE1" s="67"/>
      <c r="ECF1" s="67"/>
      <c r="ECG1" s="67"/>
      <c r="ECH1" s="67"/>
      <c r="ECI1" s="67"/>
      <c r="ECJ1" s="67"/>
      <c r="ECK1" s="67"/>
      <c r="ECL1" s="67"/>
      <c r="ECM1" s="67"/>
      <c r="ECN1" s="92"/>
      <c r="ECO1" s="67"/>
      <c r="ECP1" s="67"/>
      <c r="ECQ1" s="67"/>
      <c r="ECR1" s="67"/>
      <c r="ECS1" s="67"/>
      <c r="ECT1" s="67"/>
      <c r="ECU1" s="67"/>
      <c r="ECV1" s="67"/>
      <c r="ECW1" s="67"/>
      <c r="ECX1" s="67"/>
      <c r="ECY1" s="67"/>
      <c r="ECZ1" s="67"/>
      <c r="EDA1" s="67"/>
      <c r="EDB1" s="67"/>
      <c r="EDC1" s="67"/>
      <c r="EDD1" s="92"/>
      <c r="EDE1" s="67"/>
      <c r="EDF1" s="67"/>
      <c r="EDG1" s="67"/>
      <c r="EDH1" s="67"/>
      <c r="EDI1" s="67"/>
      <c r="EDJ1" s="67"/>
      <c r="EDK1" s="67"/>
      <c r="EDL1" s="67"/>
      <c r="EDM1" s="67"/>
      <c r="EDN1" s="67"/>
      <c r="EDO1" s="67"/>
      <c r="EDP1" s="67"/>
      <c r="EDQ1" s="67"/>
      <c r="EDR1" s="67"/>
      <c r="EDS1" s="67"/>
      <c r="EDT1" s="92"/>
      <c r="EDU1" s="67"/>
      <c r="EDV1" s="67"/>
      <c r="EDW1" s="67"/>
      <c r="EDX1" s="67"/>
      <c r="EDY1" s="67"/>
      <c r="EDZ1" s="67"/>
      <c r="EEA1" s="67"/>
      <c r="EEB1" s="67"/>
      <c r="EEC1" s="67"/>
      <c r="EED1" s="67"/>
      <c r="EEE1" s="67"/>
      <c r="EEF1" s="67"/>
      <c r="EEG1" s="67"/>
      <c r="EEH1" s="67"/>
      <c r="EEI1" s="67"/>
      <c r="EEJ1" s="92"/>
      <c r="EEK1" s="67"/>
      <c r="EEL1" s="67"/>
      <c r="EEM1" s="67"/>
      <c r="EEN1" s="67"/>
      <c r="EEO1" s="67"/>
      <c r="EEP1" s="67"/>
      <c r="EEQ1" s="67"/>
      <c r="EER1" s="67"/>
      <c r="EES1" s="67"/>
      <c r="EET1" s="67"/>
      <c r="EEU1" s="67"/>
      <c r="EEV1" s="67"/>
      <c r="EEW1" s="67"/>
      <c r="EEX1" s="67"/>
      <c r="EEY1" s="67"/>
      <c r="EEZ1" s="92"/>
      <c r="EFA1" s="67"/>
      <c r="EFB1" s="67"/>
      <c r="EFC1" s="67"/>
      <c r="EFD1" s="67"/>
      <c r="EFE1" s="67"/>
      <c r="EFF1" s="67"/>
      <c r="EFG1" s="67"/>
      <c r="EFH1" s="67"/>
      <c r="EFI1" s="67"/>
      <c r="EFJ1" s="67"/>
      <c r="EFK1" s="67"/>
      <c r="EFL1" s="67"/>
      <c r="EFM1" s="67"/>
      <c r="EFN1" s="67"/>
      <c r="EFO1" s="67"/>
      <c r="EFP1" s="92"/>
      <c r="EFQ1" s="67"/>
      <c r="EFR1" s="67"/>
      <c r="EFS1" s="67"/>
      <c r="EFT1" s="67"/>
      <c r="EFU1" s="67"/>
      <c r="EFV1" s="67"/>
      <c r="EFW1" s="67"/>
      <c r="EFX1" s="67"/>
      <c r="EFY1" s="67"/>
      <c r="EFZ1" s="67"/>
      <c r="EGA1" s="67"/>
      <c r="EGB1" s="67"/>
      <c r="EGC1" s="67"/>
      <c r="EGD1" s="67"/>
      <c r="EGE1" s="67"/>
      <c r="EGF1" s="92"/>
      <c r="EGG1" s="67"/>
      <c r="EGH1" s="67"/>
      <c r="EGI1" s="67"/>
      <c r="EGJ1" s="67"/>
      <c r="EGK1" s="67"/>
      <c r="EGL1" s="67"/>
      <c r="EGM1" s="67"/>
      <c r="EGN1" s="67"/>
      <c r="EGO1" s="67"/>
      <c r="EGP1" s="67"/>
      <c r="EGQ1" s="67"/>
      <c r="EGR1" s="67"/>
      <c r="EGS1" s="67"/>
      <c r="EGT1" s="67"/>
      <c r="EGU1" s="67"/>
      <c r="EGV1" s="92"/>
      <c r="EGW1" s="67"/>
      <c r="EGX1" s="67"/>
      <c r="EGY1" s="67"/>
      <c r="EGZ1" s="67"/>
      <c r="EHA1" s="67"/>
      <c r="EHB1" s="67"/>
      <c r="EHC1" s="67"/>
      <c r="EHD1" s="67"/>
      <c r="EHE1" s="67"/>
      <c r="EHF1" s="67"/>
      <c r="EHG1" s="67"/>
      <c r="EHH1" s="67"/>
      <c r="EHI1" s="67"/>
      <c r="EHJ1" s="67"/>
      <c r="EHK1" s="67"/>
      <c r="EHL1" s="92"/>
      <c r="EHM1" s="67"/>
      <c r="EHN1" s="67"/>
      <c r="EHO1" s="67"/>
      <c r="EHP1" s="67"/>
      <c r="EHQ1" s="67"/>
      <c r="EHR1" s="67"/>
      <c r="EHS1" s="67"/>
      <c r="EHT1" s="67"/>
      <c r="EHU1" s="67"/>
      <c r="EHV1" s="67"/>
      <c r="EHW1" s="67"/>
      <c r="EHX1" s="67"/>
      <c r="EHY1" s="67"/>
      <c r="EHZ1" s="67"/>
      <c r="EIA1" s="67"/>
      <c r="EIB1" s="92"/>
      <c r="EIC1" s="67"/>
      <c r="EID1" s="67"/>
      <c r="EIE1" s="67"/>
      <c r="EIF1" s="67"/>
      <c r="EIG1" s="67"/>
      <c r="EIH1" s="67"/>
      <c r="EII1" s="67"/>
      <c r="EIJ1" s="67"/>
      <c r="EIK1" s="67"/>
      <c r="EIL1" s="67"/>
      <c r="EIM1" s="67"/>
      <c r="EIN1" s="67"/>
      <c r="EIO1" s="67"/>
      <c r="EIP1" s="67"/>
      <c r="EIQ1" s="67"/>
      <c r="EIR1" s="92"/>
      <c r="EIS1" s="67"/>
      <c r="EIT1" s="67"/>
      <c r="EIU1" s="67"/>
      <c r="EIV1" s="67"/>
      <c r="EIW1" s="67"/>
      <c r="EIX1" s="67"/>
      <c r="EIY1" s="67"/>
      <c r="EIZ1" s="67"/>
      <c r="EJA1" s="67"/>
      <c r="EJB1" s="67"/>
      <c r="EJC1" s="67"/>
      <c r="EJD1" s="67"/>
      <c r="EJE1" s="67"/>
      <c r="EJF1" s="67"/>
      <c r="EJG1" s="67"/>
      <c r="EJH1" s="92"/>
      <c r="EJI1" s="67"/>
      <c r="EJJ1" s="67"/>
      <c r="EJK1" s="67"/>
      <c r="EJL1" s="67"/>
      <c r="EJM1" s="67"/>
      <c r="EJN1" s="67"/>
      <c r="EJO1" s="67"/>
      <c r="EJP1" s="67"/>
      <c r="EJQ1" s="67"/>
      <c r="EJR1" s="67"/>
      <c r="EJS1" s="67"/>
      <c r="EJT1" s="67"/>
      <c r="EJU1" s="67"/>
      <c r="EJV1" s="67"/>
      <c r="EJW1" s="67"/>
      <c r="EJX1" s="92"/>
      <c r="EJY1" s="67"/>
      <c r="EJZ1" s="67"/>
      <c r="EKA1" s="67"/>
      <c r="EKB1" s="67"/>
      <c r="EKC1" s="67"/>
      <c r="EKD1" s="67"/>
      <c r="EKE1" s="67"/>
      <c r="EKF1" s="67"/>
      <c r="EKG1" s="67"/>
      <c r="EKH1" s="67"/>
      <c r="EKI1" s="67"/>
      <c r="EKJ1" s="67"/>
      <c r="EKK1" s="67"/>
      <c r="EKL1" s="67"/>
      <c r="EKM1" s="67"/>
      <c r="EKN1" s="92"/>
      <c r="EKO1" s="67"/>
      <c r="EKP1" s="67"/>
      <c r="EKQ1" s="67"/>
      <c r="EKR1" s="67"/>
      <c r="EKS1" s="67"/>
      <c r="EKT1" s="67"/>
      <c r="EKU1" s="67"/>
      <c r="EKV1" s="67"/>
      <c r="EKW1" s="67"/>
      <c r="EKX1" s="67"/>
      <c r="EKY1" s="67"/>
      <c r="EKZ1" s="67"/>
      <c r="ELA1" s="67"/>
      <c r="ELB1" s="67"/>
      <c r="ELC1" s="67"/>
      <c r="ELD1" s="92"/>
      <c r="ELE1" s="67"/>
      <c r="ELF1" s="67"/>
      <c r="ELG1" s="67"/>
      <c r="ELH1" s="67"/>
      <c r="ELI1" s="67"/>
      <c r="ELJ1" s="67"/>
      <c r="ELK1" s="67"/>
      <c r="ELL1" s="67"/>
      <c r="ELM1" s="67"/>
      <c r="ELN1" s="67"/>
      <c r="ELO1" s="67"/>
      <c r="ELP1" s="67"/>
      <c r="ELQ1" s="67"/>
      <c r="ELR1" s="67"/>
      <c r="ELS1" s="67"/>
      <c r="ELT1" s="92"/>
      <c r="ELU1" s="67"/>
      <c r="ELV1" s="67"/>
      <c r="ELW1" s="67"/>
      <c r="ELX1" s="67"/>
      <c r="ELY1" s="67"/>
      <c r="ELZ1" s="67"/>
      <c r="EMA1" s="67"/>
      <c r="EMB1" s="67"/>
      <c r="EMC1" s="67"/>
      <c r="EMD1" s="67"/>
      <c r="EME1" s="67"/>
      <c r="EMF1" s="67"/>
      <c r="EMG1" s="67"/>
      <c r="EMH1" s="67"/>
      <c r="EMI1" s="67"/>
      <c r="EMJ1" s="92"/>
      <c r="EMK1" s="67"/>
      <c r="EML1" s="67"/>
      <c r="EMM1" s="67"/>
      <c r="EMN1" s="67"/>
      <c r="EMO1" s="67"/>
      <c r="EMP1" s="67"/>
      <c r="EMQ1" s="67"/>
      <c r="EMR1" s="67"/>
      <c r="EMS1" s="67"/>
      <c r="EMT1" s="67"/>
      <c r="EMU1" s="67"/>
      <c r="EMV1" s="67"/>
      <c r="EMW1" s="67"/>
      <c r="EMX1" s="67"/>
      <c r="EMY1" s="67"/>
      <c r="EMZ1" s="92"/>
      <c r="ENA1" s="67"/>
      <c r="ENB1" s="67"/>
      <c r="ENC1" s="67"/>
      <c r="END1" s="67"/>
      <c r="ENE1" s="67"/>
      <c r="ENF1" s="67"/>
      <c r="ENG1" s="67"/>
      <c r="ENH1" s="67"/>
      <c r="ENI1" s="67"/>
      <c r="ENJ1" s="67"/>
      <c r="ENK1" s="67"/>
      <c r="ENL1" s="67"/>
      <c r="ENM1" s="67"/>
      <c r="ENN1" s="67"/>
      <c r="ENO1" s="67"/>
      <c r="ENP1" s="92"/>
      <c r="ENQ1" s="67"/>
      <c r="ENR1" s="67"/>
      <c r="ENS1" s="67"/>
      <c r="ENT1" s="67"/>
      <c r="ENU1" s="67"/>
      <c r="ENV1" s="67"/>
      <c r="ENW1" s="67"/>
      <c r="ENX1" s="67"/>
      <c r="ENY1" s="67"/>
      <c r="ENZ1" s="67"/>
      <c r="EOA1" s="67"/>
      <c r="EOB1" s="67"/>
      <c r="EOC1" s="67"/>
      <c r="EOD1" s="67"/>
      <c r="EOE1" s="67"/>
      <c r="EOF1" s="92"/>
      <c r="EOG1" s="67"/>
      <c r="EOH1" s="67"/>
      <c r="EOI1" s="67"/>
      <c r="EOJ1" s="67"/>
      <c r="EOK1" s="67"/>
      <c r="EOL1" s="67"/>
      <c r="EOM1" s="67"/>
      <c r="EON1" s="67"/>
      <c r="EOO1" s="67"/>
      <c r="EOP1" s="67"/>
      <c r="EOQ1" s="67"/>
      <c r="EOR1" s="67"/>
      <c r="EOS1" s="67"/>
      <c r="EOT1" s="67"/>
      <c r="EOU1" s="67"/>
      <c r="EOV1" s="92"/>
      <c r="EOW1" s="67"/>
      <c r="EOX1" s="67"/>
      <c r="EOY1" s="67"/>
      <c r="EOZ1" s="67"/>
      <c r="EPA1" s="67"/>
      <c r="EPB1" s="67"/>
      <c r="EPC1" s="67"/>
      <c r="EPD1" s="67"/>
      <c r="EPE1" s="67"/>
      <c r="EPF1" s="67"/>
      <c r="EPG1" s="67"/>
      <c r="EPH1" s="67"/>
      <c r="EPI1" s="67"/>
      <c r="EPJ1" s="67"/>
      <c r="EPK1" s="67"/>
      <c r="EPL1" s="92"/>
      <c r="EPM1" s="67"/>
      <c r="EPN1" s="67"/>
      <c r="EPO1" s="67"/>
      <c r="EPP1" s="67"/>
      <c r="EPQ1" s="67"/>
      <c r="EPR1" s="67"/>
      <c r="EPS1" s="67"/>
      <c r="EPT1" s="67"/>
      <c r="EPU1" s="67"/>
      <c r="EPV1" s="67"/>
      <c r="EPW1" s="67"/>
      <c r="EPX1" s="67"/>
      <c r="EPY1" s="67"/>
      <c r="EPZ1" s="67"/>
      <c r="EQA1" s="67"/>
      <c r="EQB1" s="92"/>
      <c r="EQC1" s="67"/>
      <c r="EQD1" s="67"/>
      <c r="EQE1" s="67"/>
      <c r="EQF1" s="67"/>
      <c r="EQG1" s="67"/>
      <c r="EQH1" s="67"/>
      <c r="EQI1" s="67"/>
      <c r="EQJ1" s="67"/>
      <c r="EQK1" s="67"/>
      <c r="EQL1" s="67"/>
      <c r="EQM1" s="67"/>
      <c r="EQN1" s="67"/>
      <c r="EQO1" s="67"/>
      <c r="EQP1" s="67"/>
      <c r="EQQ1" s="67"/>
      <c r="EQR1" s="92"/>
      <c r="EQS1" s="67"/>
      <c r="EQT1" s="67"/>
      <c r="EQU1" s="67"/>
      <c r="EQV1" s="67"/>
      <c r="EQW1" s="67"/>
      <c r="EQX1" s="67"/>
      <c r="EQY1" s="67"/>
      <c r="EQZ1" s="67"/>
      <c r="ERA1" s="67"/>
      <c r="ERB1" s="67"/>
      <c r="ERC1" s="67"/>
      <c r="ERD1" s="67"/>
      <c r="ERE1" s="67"/>
      <c r="ERF1" s="67"/>
      <c r="ERG1" s="67"/>
      <c r="ERH1" s="92"/>
      <c r="ERI1" s="67"/>
      <c r="ERJ1" s="67"/>
      <c r="ERK1" s="67"/>
      <c r="ERL1" s="67"/>
      <c r="ERM1" s="67"/>
      <c r="ERN1" s="67"/>
      <c r="ERO1" s="67"/>
      <c r="ERP1" s="67"/>
      <c r="ERQ1" s="67"/>
      <c r="ERR1" s="67"/>
      <c r="ERS1" s="67"/>
      <c r="ERT1" s="67"/>
      <c r="ERU1" s="67"/>
      <c r="ERV1" s="67"/>
      <c r="ERW1" s="67"/>
      <c r="ERX1" s="92"/>
      <c r="ERY1" s="67"/>
      <c r="ERZ1" s="67"/>
      <c r="ESA1" s="67"/>
      <c r="ESB1" s="67"/>
      <c r="ESC1" s="67"/>
      <c r="ESD1" s="67"/>
      <c r="ESE1" s="67"/>
      <c r="ESF1" s="67"/>
      <c r="ESG1" s="67"/>
      <c r="ESH1" s="67"/>
      <c r="ESI1" s="67"/>
      <c r="ESJ1" s="67"/>
      <c r="ESK1" s="67"/>
      <c r="ESL1" s="67"/>
      <c r="ESM1" s="67"/>
      <c r="ESN1" s="92"/>
      <c r="ESO1" s="67"/>
      <c r="ESP1" s="67"/>
      <c r="ESQ1" s="67"/>
      <c r="ESR1" s="67"/>
      <c r="ESS1" s="67"/>
      <c r="EST1" s="67"/>
      <c r="ESU1" s="67"/>
      <c r="ESV1" s="67"/>
      <c r="ESW1" s="67"/>
      <c r="ESX1" s="67"/>
      <c r="ESY1" s="67"/>
      <c r="ESZ1" s="67"/>
      <c r="ETA1" s="67"/>
      <c r="ETB1" s="67"/>
      <c r="ETC1" s="67"/>
      <c r="ETD1" s="92"/>
      <c r="ETE1" s="67"/>
      <c r="ETF1" s="67"/>
      <c r="ETG1" s="67"/>
      <c r="ETH1" s="67"/>
      <c r="ETI1" s="67"/>
      <c r="ETJ1" s="67"/>
      <c r="ETK1" s="67"/>
      <c r="ETL1" s="67"/>
      <c r="ETM1" s="67"/>
      <c r="ETN1" s="67"/>
      <c r="ETO1" s="67"/>
      <c r="ETP1" s="67"/>
      <c r="ETQ1" s="67"/>
      <c r="ETR1" s="67"/>
      <c r="ETS1" s="67"/>
      <c r="ETT1" s="92"/>
      <c r="ETU1" s="67"/>
      <c r="ETV1" s="67"/>
      <c r="ETW1" s="67"/>
      <c r="ETX1" s="67"/>
      <c r="ETY1" s="67"/>
      <c r="ETZ1" s="67"/>
      <c r="EUA1" s="67"/>
      <c r="EUB1" s="67"/>
      <c r="EUC1" s="67"/>
      <c r="EUD1" s="67"/>
      <c r="EUE1" s="67"/>
      <c r="EUF1" s="67"/>
      <c r="EUG1" s="67"/>
      <c r="EUH1" s="67"/>
      <c r="EUI1" s="67"/>
      <c r="EUJ1" s="92"/>
      <c r="EUK1" s="67"/>
      <c r="EUL1" s="67"/>
      <c r="EUM1" s="67"/>
      <c r="EUN1" s="67"/>
      <c r="EUO1" s="67"/>
      <c r="EUP1" s="67"/>
      <c r="EUQ1" s="67"/>
      <c r="EUR1" s="67"/>
      <c r="EUS1" s="67"/>
      <c r="EUT1" s="67"/>
      <c r="EUU1" s="67"/>
      <c r="EUV1" s="67"/>
      <c r="EUW1" s="67"/>
      <c r="EUX1" s="67"/>
      <c r="EUY1" s="67"/>
      <c r="EUZ1" s="92"/>
      <c r="EVA1" s="67"/>
      <c r="EVB1" s="67"/>
      <c r="EVC1" s="67"/>
      <c r="EVD1" s="67"/>
      <c r="EVE1" s="67"/>
      <c r="EVF1" s="67"/>
      <c r="EVG1" s="67"/>
      <c r="EVH1" s="67"/>
      <c r="EVI1" s="67"/>
      <c r="EVJ1" s="67"/>
      <c r="EVK1" s="67"/>
      <c r="EVL1" s="67"/>
      <c r="EVM1" s="67"/>
      <c r="EVN1" s="67"/>
      <c r="EVO1" s="67"/>
      <c r="EVP1" s="92"/>
      <c r="EVQ1" s="67"/>
      <c r="EVR1" s="67"/>
      <c r="EVS1" s="67"/>
      <c r="EVT1" s="67"/>
      <c r="EVU1" s="67"/>
      <c r="EVV1" s="67"/>
      <c r="EVW1" s="67"/>
      <c r="EVX1" s="67"/>
      <c r="EVY1" s="67"/>
      <c r="EVZ1" s="67"/>
      <c r="EWA1" s="67"/>
      <c r="EWB1" s="67"/>
      <c r="EWC1" s="67"/>
      <c r="EWD1" s="67"/>
      <c r="EWE1" s="67"/>
      <c r="EWF1" s="92"/>
      <c r="EWG1" s="67"/>
      <c r="EWH1" s="67"/>
      <c r="EWI1" s="67"/>
      <c r="EWJ1" s="67"/>
      <c r="EWK1" s="67"/>
      <c r="EWL1" s="67"/>
      <c r="EWM1" s="67"/>
      <c r="EWN1" s="67"/>
      <c r="EWO1" s="67"/>
      <c r="EWP1" s="67"/>
      <c r="EWQ1" s="67"/>
      <c r="EWR1" s="67"/>
      <c r="EWS1" s="67"/>
      <c r="EWT1" s="67"/>
      <c r="EWU1" s="67"/>
      <c r="EWV1" s="92"/>
      <c r="EWW1" s="67"/>
      <c r="EWX1" s="67"/>
      <c r="EWY1" s="67"/>
      <c r="EWZ1" s="67"/>
      <c r="EXA1" s="67"/>
      <c r="EXB1" s="67"/>
      <c r="EXC1" s="67"/>
      <c r="EXD1" s="67"/>
      <c r="EXE1" s="67"/>
      <c r="EXF1" s="67"/>
      <c r="EXG1" s="67"/>
      <c r="EXH1" s="67"/>
      <c r="EXI1" s="67"/>
      <c r="EXJ1" s="67"/>
      <c r="EXK1" s="67"/>
      <c r="EXL1" s="92"/>
      <c r="EXM1" s="67"/>
      <c r="EXN1" s="67"/>
      <c r="EXO1" s="67"/>
      <c r="EXP1" s="67"/>
      <c r="EXQ1" s="67"/>
      <c r="EXR1" s="67"/>
      <c r="EXS1" s="67"/>
      <c r="EXT1" s="67"/>
      <c r="EXU1" s="67"/>
      <c r="EXV1" s="67"/>
      <c r="EXW1" s="67"/>
      <c r="EXX1" s="67"/>
      <c r="EXY1" s="67"/>
      <c r="EXZ1" s="67"/>
      <c r="EYA1" s="67"/>
      <c r="EYB1" s="92"/>
      <c r="EYC1" s="67"/>
      <c r="EYD1" s="67"/>
      <c r="EYE1" s="67"/>
      <c r="EYF1" s="67"/>
      <c r="EYG1" s="67"/>
      <c r="EYH1" s="67"/>
      <c r="EYI1" s="67"/>
      <c r="EYJ1" s="67"/>
      <c r="EYK1" s="67"/>
      <c r="EYL1" s="67"/>
      <c r="EYM1" s="67"/>
      <c r="EYN1" s="67"/>
      <c r="EYO1" s="67"/>
      <c r="EYP1" s="67"/>
      <c r="EYQ1" s="67"/>
      <c r="EYR1" s="92"/>
      <c r="EYS1" s="67"/>
      <c r="EYT1" s="67"/>
      <c r="EYU1" s="67"/>
      <c r="EYV1" s="67"/>
      <c r="EYW1" s="67"/>
      <c r="EYX1" s="67"/>
      <c r="EYY1" s="67"/>
      <c r="EYZ1" s="67"/>
      <c r="EZA1" s="67"/>
      <c r="EZB1" s="67"/>
      <c r="EZC1" s="67"/>
      <c r="EZD1" s="67"/>
      <c r="EZE1" s="67"/>
      <c r="EZF1" s="67"/>
      <c r="EZG1" s="67"/>
      <c r="EZH1" s="92"/>
      <c r="EZI1" s="67"/>
      <c r="EZJ1" s="67"/>
      <c r="EZK1" s="67"/>
      <c r="EZL1" s="67"/>
      <c r="EZM1" s="67"/>
      <c r="EZN1" s="67"/>
      <c r="EZO1" s="67"/>
      <c r="EZP1" s="67"/>
      <c r="EZQ1" s="67"/>
      <c r="EZR1" s="67"/>
      <c r="EZS1" s="67"/>
      <c r="EZT1" s="67"/>
      <c r="EZU1" s="67"/>
      <c r="EZV1" s="67"/>
      <c r="EZW1" s="67"/>
      <c r="EZX1" s="92"/>
      <c r="EZY1" s="67"/>
      <c r="EZZ1" s="67"/>
      <c r="FAA1" s="67"/>
      <c r="FAB1" s="67"/>
      <c r="FAC1" s="67"/>
      <c r="FAD1" s="67"/>
      <c r="FAE1" s="67"/>
      <c r="FAF1" s="67"/>
      <c r="FAG1" s="67"/>
      <c r="FAH1" s="67"/>
      <c r="FAI1" s="67"/>
      <c r="FAJ1" s="67"/>
      <c r="FAK1" s="67"/>
      <c r="FAL1" s="67"/>
      <c r="FAM1" s="67"/>
      <c r="FAN1" s="92"/>
      <c r="FAO1" s="67"/>
      <c r="FAP1" s="67"/>
      <c r="FAQ1" s="67"/>
      <c r="FAR1" s="67"/>
      <c r="FAS1" s="67"/>
      <c r="FAT1" s="67"/>
      <c r="FAU1" s="67"/>
      <c r="FAV1" s="67"/>
      <c r="FAW1" s="67"/>
      <c r="FAX1" s="67"/>
      <c r="FAY1" s="67"/>
      <c r="FAZ1" s="67"/>
      <c r="FBA1" s="67"/>
      <c r="FBB1" s="67"/>
      <c r="FBC1" s="67"/>
      <c r="FBD1" s="92"/>
      <c r="FBE1" s="67"/>
      <c r="FBF1" s="67"/>
      <c r="FBG1" s="67"/>
      <c r="FBH1" s="67"/>
      <c r="FBI1" s="67"/>
      <c r="FBJ1" s="67"/>
      <c r="FBK1" s="67"/>
      <c r="FBL1" s="67"/>
      <c r="FBM1" s="67"/>
      <c r="FBN1" s="67"/>
      <c r="FBO1" s="67"/>
      <c r="FBP1" s="67"/>
      <c r="FBQ1" s="67"/>
      <c r="FBR1" s="67"/>
      <c r="FBS1" s="67"/>
      <c r="FBT1" s="92"/>
      <c r="FBU1" s="67"/>
      <c r="FBV1" s="67"/>
      <c r="FBW1" s="67"/>
      <c r="FBX1" s="67"/>
      <c r="FBY1" s="67"/>
      <c r="FBZ1" s="67"/>
      <c r="FCA1" s="67"/>
      <c r="FCB1" s="67"/>
      <c r="FCC1" s="67"/>
      <c r="FCD1" s="67"/>
      <c r="FCE1" s="67"/>
      <c r="FCF1" s="67"/>
      <c r="FCG1" s="67"/>
      <c r="FCH1" s="67"/>
      <c r="FCI1" s="67"/>
      <c r="FCJ1" s="92"/>
      <c r="FCK1" s="67"/>
      <c r="FCL1" s="67"/>
      <c r="FCM1" s="67"/>
      <c r="FCN1" s="67"/>
      <c r="FCO1" s="67"/>
      <c r="FCP1" s="67"/>
      <c r="FCQ1" s="67"/>
      <c r="FCR1" s="67"/>
      <c r="FCS1" s="67"/>
      <c r="FCT1" s="67"/>
      <c r="FCU1" s="67"/>
      <c r="FCV1" s="67"/>
      <c r="FCW1" s="67"/>
      <c r="FCX1" s="67"/>
      <c r="FCY1" s="67"/>
      <c r="FCZ1" s="92"/>
      <c r="FDA1" s="67"/>
      <c r="FDB1" s="67"/>
      <c r="FDC1" s="67"/>
      <c r="FDD1" s="67"/>
      <c r="FDE1" s="67"/>
      <c r="FDF1" s="67"/>
      <c r="FDG1" s="67"/>
      <c r="FDH1" s="67"/>
      <c r="FDI1" s="67"/>
      <c r="FDJ1" s="67"/>
      <c r="FDK1" s="67"/>
      <c r="FDL1" s="67"/>
      <c r="FDM1" s="67"/>
      <c r="FDN1" s="67"/>
      <c r="FDO1" s="67"/>
      <c r="FDP1" s="92"/>
      <c r="FDQ1" s="67"/>
      <c r="FDR1" s="67"/>
      <c r="FDS1" s="67"/>
      <c r="FDT1" s="67"/>
      <c r="FDU1" s="67"/>
      <c r="FDV1" s="67"/>
      <c r="FDW1" s="67"/>
      <c r="FDX1" s="67"/>
      <c r="FDY1" s="67"/>
      <c r="FDZ1" s="67"/>
      <c r="FEA1" s="67"/>
      <c r="FEB1" s="67"/>
      <c r="FEC1" s="67"/>
      <c r="FED1" s="67"/>
      <c r="FEE1" s="67"/>
      <c r="FEF1" s="92"/>
      <c r="FEG1" s="67"/>
      <c r="FEH1" s="67"/>
      <c r="FEI1" s="67"/>
      <c r="FEJ1" s="67"/>
      <c r="FEK1" s="67"/>
      <c r="FEL1" s="67"/>
      <c r="FEM1" s="67"/>
      <c r="FEN1" s="67"/>
      <c r="FEO1" s="67"/>
      <c r="FEP1" s="67"/>
      <c r="FEQ1" s="67"/>
      <c r="FER1" s="67"/>
      <c r="FES1" s="67"/>
      <c r="FET1" s="67"/>
      <c r="FEU1" s="67"/>
      <c r="FEV1" s="92"/>
      <c r="FEW1" s="67"/>
      <c r="FEX1" s="67"/>
      <c r="FEY1" s="67"/>
      <c r="FEZ1" s="67"/>
      <c r="FFA1" s="67"/>
      <c r="FFB1" s="67"/>
      <c r="FFC1" s="67"/>
      <c r="FFD1" s="67"/>
      <c r="FFE1" s="67"/>
      <c r="FFF1" s="67"/>
      <c r="FFG1" s="67"/>
      <c r="FFH1" s="67"/>
      <c r="FFI1" s="67"/>
      <c r="FFJ1" s="67"/>
      <c r="FFK1" s="67"/>
      <c r="FFL1" s="92"/>
      <c r="FFM1" s="67"/>
      <c r="FFN1" s="67"/>
      <c r="FFO1" s="67"/>
      <c r="FFP1" s="67"/>
      <c r="FFQ1" s="67"/>
      <c r="FFR1" s="67"/>
      <c r="FFS1" s="67"/>
      <c r="FFT1" s="67"/>
      <c r="FFU1" s="67"/>
      <c r="FFV1" s="67"/>
      <c r="FFW1" s="67"/>
      <c r="FFX1" s="67"/>
      <c r="FFY1" s="67"/>
      <c r="FFZ1" s="67"/>
      <c r="FGA1" s="67"/>
      <c r="FGB1" s="92"/>
      <c r="FGC1" s="67"/>
      <c r="FGD1" s="67"/>
      <c r="FGE1" s="67"/>
      <c r="FGF1" s="67"/>
      <c r="FGG1" s="67"/>
      <c r="FGH1" s="67"/>
      <c r="FGI1" s="67"/>
      <c r="FGJ1" s="67"/>
      <c r="FGK1" s="67"/>
      <c r="FGL1" s="67"/>
      <c r="FGM1" s="67"/>
      <c r="FGN1" s="67"/>
      <c r="FGO1" s="67"/>
      <c r="FGP1" s="67"/>
      <c r="FGQ1" s="67"/>
      <c r="FGR1" s="92"/>
      <c r="FGS1" s="67"/>
      <c r="FGT1" s="67"/>
      <c r="FGU1" s="67"/>
      <c r="FGV1" s="67"/>
      <c r="FGW1" s="67"/>
      <c r="FGX1" s="67"/>
      <c r="FGY1" s="67"/>
      <c r="FGZ1" s="67"/>
      <c r="FHA1" s="67"/>
      <c r="FHB1" s="67"/>
      <c r="FHC1" s="67"/>
      <c r="FHD1" s="67"/>
      <c r="FHE1" s="67"/>
      <c r="FHF1" s="67"/>
      <c r="FHG1" s="67"/>
      <c r="FHH1" s="92"/>
      <c r="FHI1" s="67"/>
      <c r="FHJ1" s="67"/>
      <c r="FHK1" s="67"/>
      <c r="FHL1" s="67"/>
      <c r="FHM1" s="67"/>
      <c r="FHN1" s="67"/>
      <c r="FHO1" s="67"/>
      <c r="FHP1" s="67"/>
      <c r="FHQ1" s="67"/>
      <c r="FHR1" s="67"/>
      <c r="FHS1" s="67"/>
      <c r="FHT1" s="67"/>
      <c r="FHU1" s="67"/>
      <c r="FHV1" s="67"/>
      <c r="FHW1" s="67"/>
      <c r="FHX1" s="92"/>
      <c r="FHY1" s="67"/>
      <c r="FHZ1" s="67"/>
      <c r="FIA1" s="67"/>
      <c r="FIB1" s="67"/>
      <c r="FIC1" s="67"/>
      <c r="FID1" s="67"/>
      <c r="FIE1" s="67"/>
      <c r="FIF1" s="67"/>
      <c r="FIG1" s="67"/>
      <c r="FIH1" s="67"/>
      <c r="FII1" s="67"/>
      <c r="FIJ1" s="67"/>
      <c r="FIK1" s="67"/>
      <c r="FIL1" s="67"/>
      <c r="FIM1" s="67"/>
      <c r="FIN1" s="92"/>
      <c r="FIO1" s="67"/>
      <c r="FIP1" s="67"/>
      <c r="FIQ1" s="67"/>
      <c r="FIR1" s="67"/>
      <c r="FIS1" s="67"/>
      <c r="FIT1" s="67"/>
      <c r="FIU1" s="67"/>
      <c r="FIV1" s="67"/>
      <c r="FIW1" s="67"/>
      <c r="FIX1" s="67"/>
      <c r="FIY1" s="67"/>
      <c r="FIZ1" s="67"/>
      <c r="FJA1" s="67"/>
      <c r="FJB1" s="67"/>
      <c r="FJC1" s="67"/>
      <c r="FJD1" s="92"/>
      <c r="FJE1" s="67"/>
      <c r="FJF1" s="67"/>
      <c r="FJG1" s="67"/>
      <c r="FJH1" s="67"/>
      <c r="FJI1" s="67"/>
      <c r="FJJ1" s="67"/>
      <c r="FJK1" s="67"/>
      <c r="FJL1" s="67"/>
      <c r="FJM1" s="67"/>
      <c r="FJN1" s="67"/>
      <c r="FJO1" s="67"/>
      <c r="FJP1" s="67"/>
      <c r="FJQ1" s="67"/>
      <c r="FJR1" s="67"/>
      <c r="FJS1" s="67"/>
      <c r="FJT1" s="92"/>
      <c r="FJU1" s="67"/>
      <c r="FJV1" s="67"/>
      <c r="FJW1" s="67"/>
      <c r="FJX1" s="67"/>
      <c r="FJY1" s="67"/>
      <c r="FJZ1" s="67"/>
      <c r="FKA1" s="67"/>
      <c r="FKB1" s="67"/>
      <c r="FKC1" s="67"/>
      <c r="FKD1" s="67"/>
      <c r="FKE1" s="67"/>
      <c r="FKF1" s="67"/>
      <c r="FKG1" s="67"/>
      <c r="FKH1" s="67"/>
      <c r="FKI1" s="67"/>
      <c r="FKJ1" s="92"/>
      <c r="FKK1" s="67"/>
      <c r="FKL1" s="67"/>
      <c r="FKM1" s="67"/>
      <c r="FKN1" s="67"/>
      <c r="FKO1" s="67"/>
      <c r="FKP1" s="67"/>
      <c r="FKQ1" s="67"/>
      <c r="FKR1" s="67"/>
      <c r="FKS1" s="67"/>
      <c r="FKT1" s="67"/>
      <c r="FKU1" s="67"/>
      <c r="FKV1" s="67"/>
      <c r="FKW1" s="67"/>
      <c r="FKX1" s="67"/>
      <c r="FKY1" s="67"/>
      <c r="FKZ1" s="92"/>
      <c r="FLA1" s="67"/>
      <c r="FLB1" s="67"/>
      <c r="FLC1" s="67"/>
      <c r="FLD1" s="67"/>
      <c r="FLE1" s="67"/>
      <c r="FLF1" s="67"/>
      <c r="FLG1" s="67"/>
      <c r="FLH1" s="67"/>
      <c r="FLI1" s="67"/>
      <c r="FLJ1" s="67"/>
      <c r="FLK1" s="67"/>
      <c r="FLL1" s="67"/>
      <c r="FLM1" s="67"/>
      <c r="FLN1" s="67"/>
      <c r="FLO1" s="67"/>
      <c r="FLP1" s="92"/>
      <c r="FLQ1" s="67"/>
      <c r="FLR1" s="67"/>
      <c r="FLS1" s="67"/>
      <c r="FLT1" s="67"/>
      <c r="FLU1" s="67"/>
      <c r="FLV1" s="67"/>
      <c r="FLW1" s="67"/>
      <c r="FLX1" s="67"/>
      <c r="FLY1" s="67"/>
      <c r="FLZ1" s="67"/>
      <c r="FMA1" s="67"/>
      <c r="FMB1" s="67"/>
      <c r="FMC1" s="67"/>
      <c r="FMD1" s="67"/>
      <c r="FME1" s="67"/>
      <c r="FMF1" s="92"/>
      <c r="FMG1" s="67"/>
      <c r="FMH1" s="67"/>
      <c r="FMI1" s="67"/>
      <c r="FMJ1" s="67"/>
      <c r="FMK1" s="67"/>
      <c r="FML1" s="67"/>
      <c r="FMM1" s="67"/>
      <c r="FMN1" s="67"/>
      <c r="FMO1" s="67"/>
      <c r="FMP1" s="67"/>
      <c r="FMQ1" s="67"/>
      <c r="FMR1" s="67"/>
      <c r="FMS1" s="67"/>
      <c r="FMT1" s="67"/>
      <c r="FMU1" s="67"/>
      <c r="FMV1" s="92"/>
      <c r="FMW1" s="67"/>
      <c r="FMX1" s="67"/>
      <c r="FMY1" s="67"/>
      <c r="FMZ1" s="67"/>
      <c r="FNA1" s="67"/>
      <c r="FNB1" s="67"/>
      <c r="FNC1" s="67"/>
      <c r="FND1" s="67"/>
      <c r="FNE1" s="67"/>
      <c r="FNF1" s="67"/>
      <c r="FNG1" s="67"/>
      <c r="FNH1" s="67"/>
      <c r="FNI1" s="67"/>
      <c r="FNJ1" s="67"/>
      <c r="FNK1" s="67"/>
      <c r="FNL1" s="92"/>
      <c r="FNM1" s="67"/>
      <c r="FNN1" s="67"/>
      <c r="FNO1" s="67"/>
      <c r="FNP1" s="67"/>
      <c r="FNQ1" s="67"/>
      <c r="FNR1" s="67"/>
      <c r="FNS1" s="67"/>
      <c r="FNT1" s="67"/>
      <c r="FNU1" s="67"/>
      <c r="FNV1" s="67"/>
      <c r="FNW1" s="67"/>
      <c r="FNX1" s="67"/>
      <c r="FNY1" s="67"/>
      <c r="FNZ1" s="67"/>
      <c r="FOA1" s="67"/>
      <c r="FOB1" s="92"/>
      <c r="FOC1" s="67"/>
      <c r="FOD1" s="67"/>
      <c r="FOE1" s="67"/>
      <c r="FOF1" s="67"/>
      <c r="FOG1" s="67"/>
      <c r="FOH1" s="67"/>
      <c r="FOI1" s="67"/>
      <c r="FOJ1" s="67"/>
      <c r="FOK1" s="67"/>
      <c r="FOL1" s="67"/>
      <c r="FOM1" s="67"/>
      <c r="FON1" s="67"/>
      <c r="FOO1" s="67"/>
      <c r="FOP1" s="67"/>
      <c r="FOQ1" s="67"/>
      <c r="FOR1" s="92"/>
      <c r="FOS1" s="67"/>
      <c r="FOT1" s="67"/>
      <c r="FOU1" s="67"/>
      <c r="FOV1" s="67"/>
      <c r="FOW1" s="67"/>
      <c r="FOX1" s="67"/>
      <c r="FOY1" s="67"/>
      <c r="FOZ1" s="67"/>
      <c r="FPA1" s="67"/>
      <c r="FPB1" s="67"/>
      <c r="FPC1" s="67"/>
      <c r="FPD1" s="67"/>
      <c r="FPE1" s="67"/>
      <c r="FPF1" s="67"/>
      <c r="FPG1" s="67"/>
      <c r="FPH1" s="92"/>
      <c r="FPI1" s="67"/>
      <c r="FPJ1" s="67"/>
      <c r="FPK1" s="67"/>
      <c r="FPL1" s="67"/>
      <c r="FPM1" s="67"/>
      <c r="FPN1" s="67"/>
      <c r="FPO1" s="67"/>
      <c r="FPP1" s="67"/>
      <c r="FPQ1" s="67"/>
      <c r="FPR1" s="67"/>
      <c r="FPS1" s="67"/>
      <c r="FPT1" s="67"/>
      <c r="FPU1" s="67"/>
      <c r="FPV1" s="67"/>
      <c r="FPW1" s="67"/>
      <c r="FPX1" s="92"/>
      <c r="FPY1" s="67"/>
      <c r="FPZ1" s="67"/>
      <c r="FQA1" s="67"/>
      <c r="FQB1" s="67"/>
      <c r="FQC1" s="67"/>
      <c r="FQD1" s="67"/>
      <c r="FQE1" s="67"/>
      <c r="FQF1" s="67"/>
      <c r="FQG1" s="67"/>
      <c r="FQH1" s="67"/>
      <c r="FQI1" s="67"/>
      <c r="FQJ1" s="67"/>
      <c r="FQK1" s="67"/>
      <c r="FQL1" s="67"/>
      <c r="FQM1" s="67"/>
      <c r="FQN1" s="92"/>
      <c r="FQO1" s="67"/>
      <c r="FQP1" s="67"/>
      <c r="FQQ1" s="67"/>
      <c r="FQR1" s="67"/>
      <c r="FQS1" s="67"/>
      <c r="FQT1" s="67"/>
      <c r="FQU1" s="67"/>
      <c r="FQV1" s="67"/>
      <c r="FQW1" s="67"/>
      <c r="FQX1" s="67"/>
      <c r="FQY1" s="67"/>
      <c r="FQZ1" s="67"/>
      <c r="FRA1" s="67"/>
      <c r="FRB1" s="67"/>
      <c r="FRC1" s="67"/>
      <c r="FRD1" s="92"/>
      <c r="FRE1" s="67"/>
      <c r="FRF1" s="67"/>
      <c r="FRG1" s="67"/>
      <c r="FRH1" s="67"/>
      <c r="FRI1" s="67"/>
      <c r="FRJ1" s="67"/>
      <c r="FRK1" s="67"/>
      <c r="FRL1" s="67"/>
      <c r="FRM1" s="67"/>
      <c r="FRN1" s="67"/>
      <c r="FRO1" s="67"/>
      <c r="FRP1" s="67"/>
      <c r="FRQ1" s="67"/>
      <c r="FRR1" s="67"/>
      <c r="FRS1" s="67"/>
      <c r="FRT1" s="92"/>
      <c r="FRU1" s="67"/>
      <c r="FRV1" s="67"/>
      <c r="FRW1" s="67"/>
      <c r="FRX1" s="67"/>
      <c r="FRY1" s="67"/>
      <c r="FRZ1" s="67"/>
      <c r="FSA1" s="67"/>
      <c r="FSB1" s="67"/>
      <c r="FSC1" s="67"/>
      <c r="FSD1" s="67"/>
      <c r="FSE1" s="67"/>
      <c r="FSF1" s="67"/>
      <c r="FSG1" s="67"/>
      <c r="FSH1" s="67"/>
      <c r="FSI1" s="67"/>
      <c r="FSJ1" s="92"/>
      <c r="FSK1" s="67"/>
      <c r="FSL1" s="67"/>
      <c r="FSM1" s="67"/>
      <c r="FSN1" s="67"/>
      <c r="FSO1" s="67"/>
      <c r="FSP1" s="67"/>
      <c r="FSQ1" s="67"/>
      <c r="FSR1" s="67"/>
      <c r="FSS1" s="67"/>
      <c r="FST1" s="67"/>
      <c r="FSU1" s="67"/>
      <c r="FSV1" s="67"/>
      <c r="FSW1" s="67"/>
      <c r="FSX1" s="67"/>
      <c r="FSY1" s="67"/>
      <c r="FSZ1" s="92"/>
      <c r="FTA1" s="67"/>
      <c r="FTB1" s="67"/>
      <c r="FTC1" s="67"/>
      <c r="FTD1" s="67"/>
      <c r="FTE1" s="67"/>
      <c r="FTF1" s="67"/>
      <c r="FTG1" s="67"/>
      <c r="FTH1" s="67"/>
      <c r="FTI1" s="67"/>
      <c r="FTJ1" s="67"/>
      <c r="FTK1" s="67"/>
      <c r="FTL1" s="67"/>
      <c r="FTM1" s="67"/>
      <c r="FTN1" s="67"/>
      <c r="FTO1" s="67"/>
      <c r="FTP1" s="92"/>
      <c r="FTQ1" s="67"/>
      <c r="FTR1" s="67"/>
      <c r="FTS1" s="67"/>
      <c r="FTT1" s="67"/>
      <c r="FTU1" s="67"/>
      <c r="FTV1" s="67"/>
      <c r="FTW1" s="67"/>
      <c r="FTX1" s="67"/>
      <c r="FTY1" s="67"/>
      <c r="FTZ1" s="67"/>
      <c r="FUA1" s="67"/>
      <c r="FUB1" s="67"/>
      <c r="FUC1" s="67"/>
      <c r="FUD1" s="67"/>
      <c r="FUE1" s="67"/>
      <c r="FUF1" s="92"/>
      <c r="FUG1" s="67"/>
      <c r="FUH1" s="67"/>
      <c r="FUI1" s="67"/>
      <c r="FUJ1" s="67"/>
      <c r="FUK1" s="67"/>
      <c r="FUL1" s="67"/>
      <c r="FUM1" s="67"/>
      <c r="FUN1" s="67"/>
      <c r="FUO1" s="67"/>
      <c r="FUP1" s="67"/>
      <c r="FUQ1" s="67"/>
      <c r="FUR1" s="67"/>
      <c r="FUS1" s="67"/>
      <c r="FUT1" s="67"/>
      <c r="FUU1" s="67"/>
      <c r="FUV1" s="92"/>
      <c r="FUW1" s="67"/>
      <c r="FUX1" s="67"/>
      <c r="FUY1" s="67"/>
      <c r="FUZ1" s="67"/>
      <c r="FVA1" s="67"/>
      <c r="FVB1" s="67"/>
      <c r="FVC1" s="67"/>
      <c r="FVD1" s="67"/>
      <c r="FVE1" s="67"/>
      <c r="FVF1" s="67"/>
      <c r="FVG1" s="67"/>
      <c r="FVH1" s="67"/>
      <c r="FVI1" s="67"/>
      <c r="FVJ1" s="67"/>
      <c r="FVK1" s="67"/>
      <c r="FVL1" s="92"/>
      <c r="FVM1" s="67"/>
      <c r="FVN1" s="67"/>
      <c r="FVO1" s="67"/>
      <c r="FVP1" s="67"/>
      <c r="FVQ1" s="67"/>
      <c r="FVR1" s="67"/>
      <c r="FVS1" s="67"/>
      <c r="FVT1" s="67"/>
      <c r="FVU1" s="67"/>
      <c r="FVV1" s="67"/>
      <c r="FVW1" s="67"/>
      <c r="FVX1" s="67"/>
      <c r="FVY1" s="67"/>
      <c r="FVZ1" s="67"/>
      <c r="FWA1" s="67"/>
      <c r="FWB1" s="92"/>
      <c r="FWC1" s="67"/>
      <c r="FWD1" s="67"/>
      <c r="FWE1" s="67"/>
      <c r="FWF1" s="67"/>
      <c r="FWG1" s="67"/>
      <c r="FWH1" s="67"/>
      <c r="FWI1" s="67"/>
      <c r="FWJ1" s="67"/>
      <c r="FWK1" s="67"/>
      <c r="FWL1" s="67"/>
      <c r="FWM1" s="67"/>
      <c r="FWN1" s="67"/>
      <c r="FWO1" s="67"/>
      <c r="FWP1" s="67"/>
      <c r="FWQ1" s="67"/>
      <c r="FWR1" s="92"/>
      <c r="FWS1" s="67"/>
      <c r="FWT1" s="67"/>
      <c r="FWU1" s="67"/>
      <c r="FWV1" s="67"/>
      <c r="FWW1" s="67"/>
      <c r="FWX1" s="67"/>
      <c r="FWY1" s="67"/>
      <c r="FWZ1" s="67"/>
      <c r="FXA1" s="67"/>
      <c r="FXB1" s="67"/>
      <c r="FXC1" s="67"/>
      <c r="FXD1" s="67"/>
      <c r="FXE1" s="67"/>
      <c r="FXF1" s="67"/>
      <c r="FXG1" s="67"/>
      <c r="FXH1" s="92"/>
      <c r="FXI1" s="67"/>
      <c r="FXJ1" s="67"/>
      <c r="FXK1" s="67"/>
      <c r="FXL1" s="67"/>
      <c r="FXM1" s="67"/>
      <c r="FXN1" s="67"/>
      <c r="FXO1" s="67"/>
      <c r="FXP1" s="67"/>
      <c r="FXQ1" s="67"/>
      <c r="FXR1" s="67"/>
      <c r="FXS1" s="67"/>
      <c r="FXT1" s="67"/>
      <c r="FXU1" s="67"/>
      <c r="FXV1" s="67"/>
      <c r="FXW1" s="67"/>
      <c r="FXX1" s="92"/>
      <c r="FXY1" s="67"/>
      <c r="FXZ1" s="67"/>
      <c r="FYA1" s="67"/>
      <c r="FYB1" s="67"/>
      <c r="FYC1" s="67"/>
      <c r="FYD1" s="67"/>
      <c r="FYE1" s="67"/>
      <c r="FYF1" s="67"/>
      <c r="FYG1" s="67"/>
      <c r="FYH1" s="67"/>
      <c r="FYI1" s="67"/>
      <c r="FYJ1" s="67"/>
      <c r="FYK1" s="67"/>
      <c r="FYL1" s="67"/>
      <c r="FYM1" s="67"/>
      <c r="FYN1" s="92"/>
      <c r="FYO1" s="67"/>
      <c r="FYP1" s="67"/>
      <c r="FYQ1" s="67"/>
      <c r="FYR1" s="67"/>
      <c r="FYS1" s="67"/>
      <c r="FYT1" s="67"/>
      <c r="FYU1" s="67"/>
      <c r="FYV1" s="67"/>
      <c r="FYW1" s="67"/>
      <c r="FYX1" s="67"/>
      <c r="FYY1" s="67"/>
      <c r="FYZ1" s="67"/>
      <c r="FZA1" s="67"/>
      <c r="FZB1" s="67"/>
      <c r="FZC1" s="67"/>
      <c r="FZD1" s="92"/>
      <c r="FZE1" s="67"/>
      <c r="FZF1" s="67"/>
      <c r="FZG1" s="67"/>
      <c r="FZH1" s="67"/>
      <c r="FZI1" s="67"/>
      <c r="FZJ1" s="67"/>
      <c r="FZK1" s="67"/>
      <c r="FZL1" s="67"/>
      <c r="FZM1" s="67"/>
      <c r="FZN1" s="67"/>
      <c r="FZO1" s="67"/>
      <c r="FZP1" s="67"/>
      <c r="FZQ1" s="67"/>
      <c r="FZR1" s="67"/>
      <c r="FZS1" s="67"/>
      <c r="FZT1" s="92"/>
      <c r="FZU1" s="67"/>
      <c r="FZV1" s="67"/>
      <c r="FZW1" s="67"/>
      <c r="FZX1" s="67"/>
      <c r="FZY1" s="67"/>
      <c r="FZZ1" s="67"/>
      <c r="GAA1" s="67"/>
      <c r="GAB1" s="67"/>
      <c r="GAC1" s="67"/>
      <c r="GAD1" s="67"/>
      <c r="GAE1" s="67"/>
      <c r="GAF1" s="67"/>
      <c r="GAG1" s="67"/>
      <c r="GAH1" s="67"/>
      <c r="GAI1" s="67"/>
      <c r="GAJ1" s="92"/>
      <c r="GAK1" s="67"/>
      <c r="GAL1" s="67"/>
      <c r="GAM1" s="67"/>
      <c r="GAN1" s="67"/>
      <c r="GAO1" s="67"/>
      <c r="GAP1" s="67"/>
      <c r="GAQ1" s="67"/>
      <c r="GAR1" s="67"/>
      <c r="GAS1" s="67"/>
      <c r="GAT1" s="67"/>
      <c r="GAU1" s="67"/>
      <c r="GAV1" s="67"/>
      <c r="GAW1" s="67"/>
      <c r="GAX1" s="67"/>
      <c r="GAY1" s="67"/>
      <c r="GAZ1" s="92"/>
      <c r="GBA1" s="67"/>
      <c r="GBB1" s="67"/>
      <c r="GBC1" s="67"/>
      <c r="GBD1" s="67"/>
      <c r="GBE1" s="67"/>
      <c r="GBF1" s="67"/>
      <c r="GBG1" s="67"/>
      <c r="GBH1" s="67"/>
      <c r="GBI1" s="67"/>
      <c r="GBJ1" s="67"/>
      <c r="GBK1" s="67"/>
      <c r="GBL1" s="67"/>
      <c r="GBM1" s="67"/>
      <c r="GBN1" s="67"/>
      <c r="GBO1" s="67"/>
      <c r="GBP1" s="92"/>
      <c r="GBQ1" s="67"/>
      <c r="GBR1" s="67"/>
      <c r="GBS1" s="67"/>
      <c r="GBT1" s="67"/>
      <c r="GBU1" s="67"/>
      <c r="GBV1" s="67"/>
      <c r="GBW1" s="67"/>
      <c r="GBX1" s="67"/>
      <c r="GBY1" s="67"/>
      <c r="GBZ1" s="67"/>
      <c r="GCA1" s="67"/>
      <c r="GCB1" s="67"/>
      <c r="GCC1" s="67"/>
      <c r="GCD1" s="67"/>
      <c r="GCE1" s="67"/>
      <c r="GCF1" s="92"/>
      <c r="GCG1" s="67"/>
      <c r="GCH1" s="67"/>
      <c r="GCI1" s="67"/>
      <c r="GCJ1" s="67"/>
      <c r="GCK1" s="67"/>
      <c r="GCL1" s="67"/>
      <c r="GCM1" s="67"/>
      <c r="GCN1" s="67"/>
      <c r="GCO1" s="67"/>
      <c r="GCP1" s="67"/>
      <c r="GCQ1" s="67"/>
      <c r="GCR1" s="67"/>
      <c r="GCS1" s="67"/>
      <c r="GCT1" s="67"/>
      <c r="GCU1" s="67"/>
      <c r="GCV1" s="92"/>
      <c r="GCW1" s="67"/>
      <c r="GCX1" s="67"/>
      <c r="GCY1" s="67"/>
      <c r="GCZ1" s="67"/>
      <c r="GDA1" s="67"/>
      <c r="GDB1" s="67"/>
      <c r="GDC1" s="67"/>
      <c r="GDD1" s="67"/>
      <c r="GDE1" s="67"/>
      <c r="GDF1" s="67"/>
      <c r="GDG1" s="67"/>
      <c r="GDH1" s="67"/>
      <c r="GDI1" s="67"/>
      <c r="GDJ1" s="67"/>
      <c r="GDK1" s="67"/>
      <c r="GDL1" s="92"/>
      <c r="GDM1" s="67"/>
      <c r="GDN1" s="67"/>
      <c r="GDO1" s="67"/>
      <c r="GDP1" s="67"/>
      <c r="GDQ1" s="67"/>
      <c r="GDR1" s="67"/>
      <c r="GDS1" s="67"/>
      <c r="GDT1" s="67"/>
      <c r="GDU1" s="67"/>
      <c r="GDV1" s="67"/>
      <c r="GDW1" s="67"/>
      <c r="GDX1" s="67"/>
      <c r="GDY1" s="67"/>
      <c r="GDZ1" s="67"/>
      <c r="GEA1" s="67"/>
      <c r="GEB1" s="92"/>
      <c r="GEC1" s="67"/>
      <c r="GED1" s="67"/>
      <c r="GEE1" s="67"/>
      <c r="GEF1" s="67"/>
      <c r="GEG1" s="67"/>
      <c r="GEH1" s="67"/>
      <c r="GEI1" s="67"/>
      <c r="GEJ1" s="67"/>
      <c r="GEK1" s="67"/>
      <c r="GEL1" s="67"/>
      <c r="GEM1" s="67"/>
      <c r="GEN1" s="67"/>
      <c r="GEO1" s="67"/>
      <c r="GEP1" s="67"/>
      <c r="GEQ1" s="67"/>
      <c r="GER1" s="92"/>
      <c r="GES1" s="67"/>
      <c r="GET1" s="67"/>
      <c r="GEU1" s="67"/>
      <c r="GEV1" s="67"/>
      <c r="GEW1" s="67"/>
      <c r="GEX1" s="67"/>
      <c r="GEY1" s="67"/>
      <c r="GEZ1" s="67"/>
      <c r="GFA1" s="67"/>
      <c r="GFB1" s="67"/>
      <c r="GFC1" s="67"/>
      <c r="GFD1" s="67"/>
      <c r="GFE1" s="67"/>
      <c r="GFF1" s="67"/>
      <c r="GFG1" s="67"/>
      <c r="GFH1" s="92"/>
      <c r="GFI1" s="67"/>
      <c r="GFJ1" s="67"/>
      <c r="GFK1" s="67"/>
      <c r="GFL1" s="67"/>
      <c r="GFM1" s="67"/>
      <c r="GFN1" s="67"/>
      <c r="GFO1" s="67"/>
      <c r="GFP1" s="67"/>
      <c r="GFQ1" s="67"/>
      <c r="GFR1" s="67"/>
      <c r="GFS1" s="67"/>
      <c r="GFT1" s="67"/>
      <c r="GFU1" s="67"/>
      <c r="GFV1" s="67"/>
      <c r="GFW1" s="67"/>
      <c r="GFX1" s="92"/>
      <c r="GFY1" s="67"/>
      <c r="GFZ1" s="67"/>
      <c r="GGA1" s="67"/>
      <c r="GGB1" s="67"/>
      <c r="GGC1" s="67"/>
      <c r="GGD1" s="67"/>
      <c r="GGE1" s="67"/>
      <c r="GGF1" s="67"/>
      <c r="GGG1" s="67"/>
      <c r="GGH1" s="67"/>
      <c r="GGI1" s="67"/>
      <c r="GGJ1" s="67"/>
      <c r="GGK1" s="67"/>
      <c r="GGL1" s="67"/>
      <c r="GGM1" s="67"/>
      <c r="GGN1" s="92"/>
      <c r="GGO1" s="67"/>
      <c r="GGP1" s="67"/>
      <c r="GGQ1" s="67"/>
      <c r="GGR1" s="67"/>
      <c r="GGS1" s="67"/>
      <c r="GGT1" s="67"/>
      <c r="GGU1" s="67"/>
      <c r="GGV1" s="67"/>
      <c r="GGW1" s="67"/>
      <c r="GGX1" s="67"/>
      <c r="GGY1" s="67"/>
      <c r="GGZ1" s="67"/>
      <c r="GHA1" s="67"/>
      <c r="GHB1" s="67"/>
      <c r="GHC1" s="67"/>
      <c r="GHD1" s="92"/>
      <c r="GHE1" s="67"/>
      <c r="GHF1" s="67"/>
      <c r="GHG1" s="67"/>
      <c r="GHH1" s="67"/>
      <c r="GHI1" s="67"/>
      <c r="GHJ1" s="67"/>
      <c r="GHK1" s="67"/>
      <c r="GHL1" s="67"/>
      <c r="GHM1" s="67"/>
      <c r="GHN1" s="67"/>
      <c r="GHO1" s="67"/>
      <c r="GHP1" s="67"/>
      <c r="GHQ1" s="67"/>
      <c r="GHR1" s="67"/>
      <c r="GHS1" s="67"/>
      <c r="GHT1" s="92"/>
      <c r="GHU1" s="67"/>
      <c r="GHV1" s="67"/>
      <c r="GHW1" s="67"/>
      <c r="GHX1" s="67"/>
      <c r="GHY1" s="67"/>
      <c r="GHZ1" s="67"/>
      <c r="GIA1" s="67"/>
      <c r="GIB1" s="67"/>
      <c r="GIC1" s="67"/>
      <c r="GID1" s="67"/>
      <c r="GIE1" s="67"/>
      <c r="GIF1" s="67"/>
      <c r="GIG1" s="67"/>
      <c r="GIH1" s="67"/>
      <c r="GII1" s="67"/>
      <c r="GIJ1" s="92"/>
      <c r="GIK1" s="67"/>
      <c r="GIL1" s="67"/>
      <c r="GIM1" s="67"/>
      <c r="GIN1" s="67"/>
      <c r="GIO1" s="67"/>
      <c r="GIP1" s="67"/>
      <c r="GIQ1" s="67"/>
      <c r="GIR1" s="67"/>
      <c r="GIS1" s="67"/>
      <c r="GIT1" s="67"/>
      <c r="GIU1" s="67"/>
      <c r="GIV1" s="67"/>
      <c r="GIW1" s="67"/>
      <c r="GIX1" s="67"/>
      <c r="GIY1" s="67"/>
      <c r="GIZ1" s="92"/>
      <c r="GJA1" s="67"/>
      <c r="GJB1" s="67"/>
      <c r="GJC1" s="67"/>
      <c r="GJD1" s="67"/>
      <c r="GJE1" s="67"/>
      <c r="GJF1" s="67"/>
      <c r="GJG1" s="67"/>
      <c r="GJH1" s="67"/>
      <c r="GJI1" s="67"/>
      <c r="GJJ1" s="67"/>
      <c r="GJK1" s="67"/>
      <c r="GJL1" s="67"/>
      <c r="GJM1" s="67"/>
      <c r="GJN1" s="67"/>
      <c r="GJO1" s="67"/>
      <c r="GJP1" s="92"/>
      <c r="GJQ1" s="67"/>
      <c r="GJR1" s="67"/>
      <c r="GJS1" s="67"/>
      <c r="GJT1" s="67"/>
      <c r="GJU1" s="67"/>
      <c r="GJV1" s="67"/>
      <c r="GJW1" s="67"/>
      <c r="GJX1" s="67"/>
      <c r="GJY1" s="67"/>
      <c r="GJZ1" s="67"/>
      <c r="GKA1" s="67"/>
      <c r="GKB1" s="67"/>
      <c r="GKC1" s="67"/>
      <c r="GKD1" s="67"/>
      <c r="GKE1" s="67"/>
      <c r="GKF1" s="92"/>
      <c r="GKG1" s="67"/>
      <c r="GKH1" s="67"/>
      <c r="GKI1" s="67"/>
      <c r="GKJ1" s="67"/>
      <c r="GKK1" s="67"/>
      <c r="GKL1" s="67"/>
      <c r="GKM1" s="67"/>
      <c r="GKN1" s="67"/>
      <c r="GKO1" s="67"/>
      <c r="GKP1" s="67"/>
      <c r="GKQ1" s="67"/>
      <c r="GKR1" s="67"/>
      <c r="GKS1" s="67"/>
      <c r="GKT1" s="67"/>
      <c r="GKU1" s="67"/>
      <c r="GKV1" s="92"/>
      <c r="GKW1" s="67"/>
      <c r="GKX1" s="67"/>
      <c r="GKY1" s="67"/>
      <c r="GKZ1" s="67"/>
      <c r="GLA1" s="67"/>
      <c r="GLB1" s="67"/>
      <c r="GLC1" s="67"/>
      <c r="GLD1" s="67"/>
      <c r="GLE1" s="67"/>
      <c r="GLF1" s="67"/>
      <c r="GLG1" s="67"/>
      <c r="GLH1" s="67"/>
      <c r="GLI1" s="67"/>
      <c r="GLJ1" s="67"/>
      <c r="GLK1" s="67"/>
      <c r="GLL1" s="92"/>
      <c r="GLM1" s="67"/>
      <c r="GLN1" s="67"/>
      <c r="GLO1" s="67"/>
      <c r="GLP1" s="67"/>
      <c r="GLQ1" s="67"/>
      <c r="GLR1" s="67"/>
      <c r="GLS1" s="67"/>
      <c r="GLT1" s="67"/>
      <c r="GLU1" s="67"/>
      <c r="GLV1" s="67"/>
      <c r="GLW1" s="67"/>
      <c r="GLX1" s="67"/>
      <c r="GLY1" s="67"/>
      <c r="GLZ1" s="67"/>
      <c r="GMA1" s="67"/>
      <c r="GMB1" s="92"/>
      <c r="GMC1" s="67"/>
      <c r="GMD1" s="67"/>
      <c r="GME1" s="67"/>
      <c r="GMF1" s="67"/>
      <c r="GMG1" s="67"/>
      <c r="GMH1" s="67"/>
      <c r="GMI1" s="67"/>
      <c r="GMJ1" s="67"/>
      <c r="GMK1" s="67"/>
      <c r="GML1" s="67"/>
      <c r="GMM1" s="67"/>
      <c r="GMN1" s="67"/>
      <c r="GMO1" s="67"/>
      <c r="GMP1" s="67"/>
      <c r="GMQ1" s="67"/>
      <c r="GMR1" s="92"/>
      <c r="GMS1" s="67"/>
      <c r="GMT1" s="67"/>
      <c r="GMU1" s="67"/>
      <c r="GMV1" s="67"/>
      <c r="GMW1" s="67"/>
      <c r="GMX1" s="67"/>
      <c r="GMY1" s="67"/>
      <c r="GMZ1" s="67"/>
      <c r="GNA1" s="67"/>
      <c r="GNB1" s="67"/>
      <c r="GNC1" s="67"/>
      <c r="GND1" s="67"/>
      <c r="GNE1" s="67"/>
      <c r="GNF1" s="67"/>
      <c r="GNG1" s="67"/>
      <c r="GNH1" s="92"/>
      <c r="GNI1" s="67"/>
      <c r="GNJ1" s="67"/>
      <c r="GNK1" s="67"/>
      <c r="GNL1" s="67"/>
      <c r="GNM1" s="67"/>
      <c r="GNN1" s="67"/>
      <c r="GNO1" s="67"/>
      <c r="GNP1" s="67"/>
      <c r="GNQ1" s="67"/>
      <c r="GNR1" s="67"/>
      <c r="GNS1" s="67"/>
      <c r="GNT1" s="67"/>
      <c r="GNU1" s="67"/>
      <c r="GNV1" s="67"/>
      <c r="GNW1" s="67"/>
      <c r="GNX1" s="92"/>
      <c r="GNY1" s="67"/>
      <c r="GNZ1" s="67"/>
      <c r="GOA1" s="67"/>
      <c r="GOB1" s="67"/>
      <c r="GOC1" s="67"/>
      <c r="GOD1" s="67"/>
      <c r="GOE1" s="67"/>
      <c r="GOF1" s="67"/>
      <c r="GOG1" s="67"/>
      <c r="GOH1" s="67"/>
      <c r="GOI1" s="67"/>
      <c r="GOJ1" s="67"/>
      <c r="GOK1" s="67"/>
      <c r="GOL1" s="67"/>
      <c r="GOM1" s="67"/>
      <c r="GON1" s="92"/>
      <c r="GOO1" s="67"/>
      <c r="GOP1" s="67"/>
      <c r="GOQ1" s="67"/>
      <c r="GOR1" s="67"/>
      <c r="GOS1" s="67"/>
      <c r="GOT1" s="67"/>
      <c r="GOU1" s="67"/>
      <c r="GOV1" s="67"/>
      <c r="GOW1" s="67"/>
      <c r="GOX1" s="67"/>
      <c r="GOY1" s="67"/>
      <c r="GOZ1" s="67"/>
      <c r="GPA1" s="67"/>
      <c r="GPB1" s="67"/>
      <c r="GPC1" s="67"/>
      <c r="GPD1" s="92"/>
      <c r="GPE1" s="67"/>
      <c r="GPF1" s="67"/>
      <c r="GPG1" s="67"/>
      <c r="GPH1" s="67"/>
      <c r="GPI1" s="67"/>
      <c r="GPJ1" s="67"/>
      <c r="GPK1" s="67"/>
      <c r="GPL1" s="67"/>
      <c r="GPM1" s="67"/>
      <c r="GPN1" s="67"/>
      <c r="GPO1" s="67"/>
      <c r="GPP1" s="67"/>
      <c r="GPQ1" s="67"/>
      <c r="GPR1" s="67"/>
      <c r="GPS1" s="67"/>
      <c r="GPT1" s="92"/>
      <c r="GPU1" s="67"/>
      <c r="GPV1" s="67"/>
      <c r="GPW1" s="67"/>
      <c r="GPX1" s="67"/>
      <c r="GPY1" s="67"/>
      <c r="GPZ1" s="67"/>
      <c r="GQA1" s="67"/>
      <c r="GQB1" s="67"/>
      <c r="GQC1" s="67"/>
      <c r="GQD1" s="67"/>
      <c r="GQE1" s="67"/>
      <c r="GQF1" s="67"/>
      <c r="GQG1" s="67"/>
      <c r="GQH1" s="67"/>
      <c r="GQI1" s="67"/>
      <c r="GQJ1" s="92"/>
      <c r="GQK1" s="67"/>
      <c r="GQL1" s="67"/>
      <c r="GQM1" s="67"/>
      <c r="GQN1" s="67"/>
      <c r="GQO1" s="67"/>
      <c r="GQP1" s="67"/>
      <c r="GQQ1" s="67"/>
      <c r="GQR1" s="67"/>
      <c r="GQS1" s="67"/>
      <c r="GQT1" s="67"/>
      <c r="GQU1" s="67"/>
      <c r="GQV1" s="67"/>
      <c r="GQW1" s="67"/>
      <c r="GQX1" s="67"/>
      <c r="GQY1" s="67"/>
      <c r="GQZ1" s="92"/>
      <c r="GRA1" s="67"/>
      <c r="GRB1" s="67"/>
      <c r="GRC1" s="67"/>
      <c r="GRD1" s="67"/>
      <c r="GRE1" s="67"/>
      <c r="GRF1" s="67"/>
      <c r="GRG1" s="67"/>
      <c r="GRH1" s="67"/>
      <c r="GRI1" s="67"/>
      <c r="GRJ1" s="67"/>
      <c r="GRK1" s="67"/>
      <c r="GRL1" s="67"/>
      <c r="GRM1" s="67"/>
      <c r="GRN1" s="67"/>
      <c r="GRO1" s="67"/>
      <c r="GRP1" s="92"/>
      <c r="GRQ1" s="67"/>
      <c r="GRR1" s="67"/>
      <c r="GRS1" s="67"/>
      <c r="GRT1" s="67"/>
      <c r="GRU1" s="67"/>
      <c r="GRV1" s="67"/>
      <c r="GRW1" s="67"/>
      <c r="GRX1" s="67"/>
      <c r="GRY1" s="67"/>
      <c r="GRZ1" s="67"/>
      <c r="GSA1" s="67"/>
      <c r="GSB1" s="67"/>
      <c r="GSC1" s="67"/>
      <c r="GSD1" s="67"/>
      <c r="GSE1" s="67"/>
      <c r="GSF1" s="92"/>
      <c r="GSG1" s="67"/>
      <c r="GSH1" s="67"/>
      <c r="GSI1" s="67"/>
      <c r="GSJ1" s="67"/>
      <c r="GSK1" s="67"/>
      <c r="GSL1" s="67"/>
      <c r="GSM1" s="67"/>
      <c r="GSN1" s="67"/>
      <c r="GSO1" s="67"/>
      <c r="GSP1" s="67"/>
      <c r="GSQ1" s="67"/>
      <c r="GSR1" s="67"/>
      <c r="GSS1" s="67"/>
      <c r="GST1" s="67"/>
      <c r="GSU1" s="67"/>
      <c r="GSV1" s="92"/>
      <c r="GSW1" s="67"/>
      <c r="GSX1" s="67"/>
      <c r="GSY1" s="67"/>
      <c r="GSZ1" s="67"/>
      <c r="GTA1" s="67"/>
      <c r="GTB1" s="67"/>
      <c r="GTC1" s="67"/>
      <c r="GTD1" s="67"/>
      <c r="GTE1" s="67"/>
      <c r="GTF1" s="67"/>
      <c r="GTG1" s="67"/>
      <c r="GTH1" s="67"/>
      <c r="GTI1" s="67"/>
      <c r="GTJ1" s="67"/>
      <c r="GTK1" s="67"/>
      <c r="GTL1" s="92"/>
      <c r="GTM1" s="67"/>
      <c r="GTN1" s="67"/>
      <c r="GTO1" s="67"/>
      <c r="GTP1" s="67"/>
      <c r="GTQ1" s="67"/>
      <c r="GTR1" s="67"/>
      <c r="GTS1" s="67"/>
      <c r="GTT1" s="67"/>
      <c r="GTU1" s="67"/>
      <c r="GTV1" s="67"/>
      <c r="GTW1" s="67"/>
      <c r="GTX1" s="67"/>
      <c r="GTY1" s="67"/>
      <c r="GTZ1" s="67"/>
      <c r="GUA1" s="67"/>
      <c r="GUB1" s="92"/>
      <c r="GUC1" s="67"/>
      <c r="GUD1" s="67"/>
      <c r="GUE1" s="67"/>
      <c r="GUF1" s="67"/>
      <c r="GUG1" s="67"/>
      <c r="GUH1" s="67"/>
      <c r="GUI1" s="67"/>
      <c r="GUJ1" s="67"/>
      <c r="GUK1" s="67"/>
      <c r="GUL1" s="67"/>
      <c r="GUM1" s="67"/>
      <c r="GUN1" s="67"/>
      <c r="GUO1" s="67"/>
      <c r="GUP1" s="67"/>
      <c r="GUQ1" s="67"/>
      <c r="GUR1" s="92"/>
      <c r="GUS1" s="67"/>
      <c r="GUT1" s="67"/>
      <c r="GUU1" s="67"/>
      <c r="GUV1" s="67"/>
      <c r="GUW1" s="67"/>
      <c r="GUX1" s="67"/>
      <c r="GUY1" s="67"/>
      <c r="GUZ1" s="67"/>
      <c r="GVA1" s="67"/>
      <c r="GVB1" s="67"/>
      <c r="GVC1" s="67"/>
      <c r="GVD1" s="67"/>
      <c r="GVE1" s="67"/>
      <c r="GVF1" s="67"/>
      <c r="GVG1" s="67"/>
      <c r="GVH1" s="92"/>
      <c r="GVI1" s="67"/>
      <c r="GVJ1" s="67"/>
      <c r="GVK1" s="67"/>
      <c r="GVL1" s="67"/>
      <c r="GVM1" s="67"/>
      <c r="GVN1" s="67"/>
      <c r="GVO1" s="67"/>
      <c r="GVP1" s="67"/>
      <c r="GVQ1" s="67"/>
      <c r="GVR1" s="67"/>
      <c r="GVS1" s="67"/>
      <c r="GVT1" s="67"/>
      <c r="GVU1" s="67"/>
      <c r="GVV1" s="67"/>
      <c r="GVW1" s="67"/>
      <c r="GVX1" s="92"/>
      <c r="GVY1" s="67"/>
      <c r="GVZ1" s="67"/>
      <c r="GWA1" s="67"/>
      <c r="GWB1" s="67"/>
      <c r="GWC1" s="67"/>
      <c r="GWD1" s="67"/>
      <c r="GWE1" s="67"/>
      <c r="GWF1" s="67"/>
      <c r="GWG1" s="67"/>
      <c r="GWH1" s="67"/>
      <c r="GWI1" s="67"/>
      <c r="GWJ1" s="67"/>
      <c r="GWK1" s="67"/>
      <c r="GWL1" s="67"/>
      <c r="GWM1" s="67"/>
      <c r="GWN1" s="92"/>
      <c r="GWO1" s="67"/>
      <c r="GWP1" s="67"/>
      <c r="GWQ1" s="67"/>
      <c r="GWR1" s="67"/>
      <c r="GWS1" s="67"/>
      <c r="GWT1" s="67"/>
      <c r="GWU1" s="67"/>
      <c r="GWV1" s="67"/>
      <c r="GWW1" s="67"/>
      <c r="GWX1" s="67"/>
      <c r="GWY1" s="67"/>
      <c r="GWZ1" s="67"/>
      <c r="GXA1" s="67"/>
      <c r="GXB1" s="67"/>
      <c r="GXC1" s="67"/>
      <c r="GXD1" s="92"/>
      <c r="GXE1" s="67"/>
      <c r="GXF1" s="67"/>
      <c r="GXG1" s="67"/>
      <c r="GXH1" s="67"/>
      <c r="GXI1" s="67"/>
      <c r="GXJ1" s="67"/>
      <c r="GXK1" s="67"/>
      <c r="GXL1" s="67"/>
      <c r="GXM1" s="67"/>
      <c r="GXN1" s="67"/>
      <c r="GXO1" s="67"/>
      <c r="GXP1" s="67"/>
      <c r="GXQ1" s="67"/>
      <c r="GXR1" s="67"/>
      <c r="GXS1" s="67"/>
      <c r="GXT1" s="92"/>
      <c r="GXU1" s="67"/>
      <c r="GXV1" s="67"/>
      <c r="GXW1" s="67"/>
      <c r="GXX1" s="67"/>
      <c r="GXY1" s="67"/>
      <c r="GXZ1" s="67"/>
      <c r="GYA1" s="67"/>
      <c r="GYB1" s="67"/>
      <c r="GYC1" s="67"/>
      <c r="GYD1" s="67"/>
      <c r="GYE1" s="67"/>
      <c r="GYF1" s="67"/>
      <c r="GYG1" s="67"/>
      <c r="GYH1" s="67"/>
      <c r="GYI1" s="67"/>
      <c r="GYJ1" s="92"/>
      <c r="GYK1" s="67"/>
      <c r="GYL1" s="67"/>
      <c r="GYM1" s="67"/>
      <c r="GYN1" s="67"/>
      <c r="GYO1" s="67"/>
      <c r="GYP1" s="67"/>
      <c r="GYQ1" s="67"/>
      <c r="GYR1" s="67"/>
      <c r="GYS1" s="67"/>
      <c r="GYT1" s="67"/>
      <c r="GYU1" s="67"/>
      <c r="GYV1" s="67"/>
      <c r="GYW1" s="67"/>
      <c r="GYX1" s="67"/>
      <c r="GYY1" s="67"/>
      <c r="GYZ1" s="92"/>
      <c r="GZA1" s="67"/>
      <c r="GZB1" s="67"/>
      <c r="GZC1" s="67"/>
      <c r="GZD1" s="67"/>
      <c r="GZE1" s="67"/>
      <c r="GZF1" s="67"/>
      <c r="GZG1" s="67"/>
      <c r="GZH1" s="67"/>
      <c r="GZI1" s="67"/>
      <c r="GZJ1" s="67"/>
      <c r="GZK1" s="67"/>
      <c r="GZL1" s="67"/>
      <c r="GZM1" s="67"/>
      <c r="GZN1" s="67"/>
      <c r="GZO1" s="67"/>
      <c r="GZP1" s="92"/>
      <c r="GZQ1" s="67"/>
      <c r="GZR1" s="67"/>
      <c r="GZS1" s="67"/>
      <c r="GZT1" s="67"/>
      <c r="GZU1" s="67"/>
      <c r="GZV1" s="67"/>
      <c r="GZW1" s="67"/>
      <c r="GZX1" s="67"/>
      <c r="GZY1" s="67"/>
      <c r="GZZ1" s="67"/>
      <c r="HAA1" s="67"/>
      <c r="HAB1" s="67"/>
      <c r="HAC1" s="67"/>
      <c r="HAD1" s="67"/>
      <c r="HAE1" s="67"/>
      <c r="HAF1" s="92"/>
      <c r="HAG1" s="67"/>
      <c r="HAH1" s="67"/>
      <c r="HAI1" s="67"/>
      <c r="HAJ1" s="67"/>
      <c r="HAK1" s="67"/>
      <c r="HAL1" s="67"/>
      <c r="HAM1" s="67"/>
      <c r="HAN1" s="67"/>
      <c r="HAO1" s="67"/>
      <c r="HAP1" s="67"/>
      <c r="HAQ1" s="67"/>
      <c r="HAR1" s="67"/>
      <c r="HAS1" s="67"/>
      <c r="HAT1" s="67"/>
      <c r="HAU1" s="67"/>
      <c r="HAV1" s="92"/>
      <c r="HAW1" s="67"/>
      <c r="HAX1" s="67"/>
      <c r="HAY1" s="67"/>
      <c r="HAZ1" s="67"/>
      <c r="HBA1" s="67"/>
      <c r="HBB1" s="67"/>
      <c r="HBC1" s="67"/>
      <c r="HBD1" s="67"/>
      <c r="HBE1" s="67"/>
      <c r="HBF1" s="67"/>
      <c r="HBG1" s="67"/>
      <c r="HBH1" s="67"/>
      <c r="HBI1" s="67"/>
      <c r="HBJ1" s="67"/>
      <c r="HBK1" s="67"/>
      <c r="HBL1" s="92"/>
      <c r="HBM1" s="67"/>
      <c r="HBN1" s="67"/>
      <c r="HBO1" s="67"/>
      <c r="HBP1" s="67"/>
      <c r="HBQ1" s="67"/>
      <c r="HBR1" s="67"/>
      <c r="HBS1" s="67"/>
      <c r="HBT1" s="67"/>
      <c r="HBU1" s="67"/>
      <c r="HBV1" s="67"/>
      <c r="HBW1" s="67"/>
      <c r="HBX1" s="67"/>
      <c r="HBY1" s="67"/>
      <c r="HBZ1" s="67"/>
      <c r="HCA1" s="67"/>
      <c r="HCB1" s="92"/>
      <c r="HCC1" s="67"/>
      <c r="HCD1" s="67"/>
      <c r="HCE1" s="67"/>
      <c r="HCF1" s="67"/>
      <c r="HCG1" s="67"/>
      <c r="HCH1" s="67"/>
      <c r="HCI1" s="67"/>
      <c r="HCJ1" s="67"/>
      <c r="HCK1" s="67"/>
      <c r="HCL1" s="67"/>
      <c r="HCM1" s="67"/>
      <c r="HCN1" s="67"/>
      <c r="HCO1" s="67"/>
      <c r="HCP1" s="67"/>
      <c r="HCQ1" s="67"/>
      <c r="HCR1" s="92"/>
      <c r="HCS1" s="67"/>
      <c r="HCT1" s="67"/>
      <c r="HCU1" s="67"/>
      <c r="HCV1" s="67"/>
      <c r="HCW1" s="67"/>
      <c r="HCX1" s="67"/>
      <c r="HCY1" s="67"/>
      <c r="HCZ1" s="67"/>
      <c r="HDA1" s="67"/>
      <c r="HDB1" s="67"/>
      <c r="HDC1" s="67"/>
      <c r="HDD1" s="67"/>
      <c r="HDE1" s="67"/>
      <c r="HDF1" s="67"/>
      <c r="HDG1" s="67"/>
      <c r="HDH1" s="92"/>
      <c r="HDI1" s="67"/>
      <c r="HDJ1" s="67"/>
      <c r="HDK1" s="67"/>
      <c r="HDL1" s="67"/>
      <c r="HDM1" s="67"/>
      <c r="HDN1" s="67"/>
      <c r="HDO1" s="67"/>
      <c r="HDP1" s="67"/>
      <c r="HDQ1" s="67"/>
      <c r="HDR1" s="67"/>
      <c r="HDS1" s="67"/>
      <c r="HDT1" s="67"/>
      <c r="HDU1" s="67"/>
      <c r="HDV1" s="67"/>
      <c r="HDW1" s="67"/>
      <c r="HDX1" s="92"/>
      <c r="HDY1" s="67"/>
      <c r="HDZ1" s="67"/>
      <c r="HEA1" s="67"/>
      <c r="HEB1" s="67"/>
      <c r="HEC1" s="67"/>
      <c r="HED1" s="67"/>
      <c r="HEE1" s="67"/>
      <c r="HEF1" s="67"/>
      <c r="HEG1" s="67"/>
      <c r="HEH1" s="67"/>
      <c r="HEI1" s="67"/>
      <c r="HEJ1" s="67"/>
      <c r="HEK1" s="67"/>
      <c r="HEL1" s="67"/>
      <c r="HEM1" s="67"/>
      <c r="HEN1" s="92"/>
      <c r="HEO1" s="67"/>
      <c r="HEP1" s="67"/>
      <c r="HEQ1" s="67"/>
      <c r="HER1" s="67"/>
      <c r="HES1" s="67"/>
      <c r="HET1" s="67"/>
      <c r="HEU1" s="67"/>
      <c r="HEV1" s="67"/>
      <c r="HEW1" s="67"/>
      <c r="HEX1" s="67"/>
      <c r="HEY1" s="67"/>
      <c r="HEZ1" s="67"/>
      <c r="HFA1" s="67"/>
      <c r="HFB1" s="67"/>
      <c r="HFC1" s="67"/>
      <c r="HFD1" s="92"/>
      <c r="HFE1" s="67"/>
      <c r="HFF1" s="67"/>
      <c r="HFG1" s="67"/>
      <c r="HFH1" s="67"/>
      <c r="HFI1" s="67"/>
      <c r="HFJ1" s="67"/>
      <c r="HFK1" s="67"/>
      <c r="HFL1" s="67"/>
      <c r="HFM1" s="67"/>
      <c r="HFN1" s="67"/>
      <c r="HFO1" s="67"/>
      <c r="HFP1" s="67"/>
      <c r="HFQ1" s="67"/>
      <c r="HFR1" s="67"/>
      <c r="HFS1" s="67"/>
      <c r="HFT1" s="92"/>
      <c r="HFU1" s="67"/>
      <c r="HFV1" s="67"/>
      <c r="HFW1" s="67"/>
      <c r="HFX1" s="67"/>
      <c r="HFY1" s="67"/>
      <c r="HFZ1" s="67"/>
      <c r="HGA1" s="67"/>
      <c r="HGB1" s="67"/>
      <c r="HGC1" s="67"/>
      <c r="HGD1" s="67"/>
      <c r="HGE1" s="67"/>
      <c r="HGF1" s="67"/>
      <c r="HGG1" s="67"/>
      <c r="HGH1" s="67"/>
      <c r="HGI1" s="67"/>
      <c r="HGJ1" s="92"/>
      <c r="HGK1" s="67"/>
      <c r="HGL1" s="67"/>
      <c r="HGM1" s="67"/>
      <c r="HGN1" s="67"/>
      <c r="HGO1" s="67"/>
      <c r="HGP1" s="67"/>
      <c r="HGQ1" s="67"/>
      <c r="HGR1" s="67"/>
      <c r="HGS1" s="67"/>
      <c r="HGT1" s="67"/>
      <c r="HGU1" s="67"/>
      <c r="HGV1" s="67"/>
      <c r="HGW1" s="67"/>
      <c r="HGX1" s="67"/>
      <c r="HGY1" s="67"/>
      <c r="HGZ1" s="92"/>
      <c r="HHA1" s="67"/>
      <c r="HHB1" s="67"/>
      <c r="HHC1" s="67"/>
      <c r="HHD1" s="67"/>
      <c r="HHE1" s="67"/>
      <c r="HHF1" s="67"/>
      <c r="HHG1" s="67"/>
      <c r="HHH1" s="67"/>
      <c r="HHI1" s="67"/>
      <c r="HHJ1" s="67"/>
      <c r="HHK1" s="67"/>
      <c r="HHL1" s="67"/>
      <c r="HHM1" s="67"/>
      <c r="HHN1" s="67"/>
      <c r="HHO1" s="67"/>
      <c r="HHP1" s="92"/>
      <c r="HHQ1" s="67"/>
      <c r="HHR1" s="67"/>
      <c r="HHS1" s="67"/>
      <c r="HHT1" s="67"/>
      <c r="HHU1" s="67"/>
      <c r="HHV1" s="67"/>
      <c r="HHW1" s="67"/>
      <c r="HHX1" s="67"/>
      <c r="HHY1" s="67"/>
      <c r="HHZ1" s="67"/>
      <c r="HIA1" s="67"/>
      <c r="HIB1" s="67"/>
      <c r="HIC1" s="67"/>
      <c r="HID1" s="67"/>
      <c r="HIE1" s="67"/>
      <c r="HIF1" s="92"/>
      <c r="HIG1" s="67"/>
      <c r="HIH1" s="67"/>
      <c r="HII1" s="67"/>
      <c r="HIJ1" s="67"/>
      <c r="HIK1" s="67"/>
      <c r="HIL1" s="67"/>
      <c r="HIM1" s="67"/>
      <c r="HIN1" s="67"/>
      <c r="HIO1" s="67"/>
      <c r="HIP1" s="67"/>
      <c r="HIQ1" s="67"/>
      <c r="HIR1" s="67"/>
      <c r="HIS1" s="67"/>
      <c r="HIT1" s="67"/>
      <c r="HIU1" s="67"/>
      <c r="HIV1" s="92"/>
      <c r="HIW1" s="67"/>
      <c r="HIX1" s="67"/>
      <c r="HIY1" s="67"/>
      <c r="HIZ1" s="67"/>
      <c r="HJA1" s="67"/>
      <c r="HJB1" s="67"/>
      <c r="HJC1" s="67"/>
      <c r="HJD1" s="67"/>
      <c r="HJE1" s="67"/>
      <c r="HJF1" s="67"/>
      <c r="HJG1" s="67"/>
      <c r="HJH1" s="67"/>
      <c r="HJI1" s="67"/>
      <c r="HJJ1" s="67"/>
      <c r="HJK1" s="67"/>
      <c r="HJL1" s="92"/>
      <c r="HJM1" s="67"/>
      <c r="HJN1" s="67"/>
      <c r="HJO1" s="67"/>
      <c r="HJP1" s="67"/>
      <c r="HJQ1" s="67"/>
      <c r="HJR1" s="67"/>
      <c r="HJS1" s="67"/>
      <c r="HJT1" s="67"/>
      <c r="HJU1" s="67"/>
      <c r="HJV1" s="67"/>
      <c r="HJW1" s="67"/>
      <c r="HJX1" s="67"/>
      <c r="HJY1" s="67"/>
      <c r="HJZ1" s="67"/>
      <c r="HKA1" s="67"/>
      <c r="HKB1" s="92"/>
      <c r="HKC1" s="67"/>
      <c r="HKD1" s="67"/>
      <c r="HKE1" s="67"/>
      <c r="HKF1" s="67"/>
      <c r="HKG1" s="67"/>
      <c r="HKH1" s="67"/>
      <c r="HKI1" s="67"/>
      <c r="HKJ1" s="67"/>
      <c r="HKK1" s="67"/>
      <c r="HKL1" s="67"/>
      <c r="HKM1" s="67"/>
      <c r="HKN1" s="67"/>
      <c r="HKO1" s="67"/>
      <c r="HKP1" s="67"/>
      <c r="HKQ1" s="67"/>
      <c r="HKR1" s="92"/>
      <c r="HKS1" s="67"/>
      <c r="HKT1" s="67"/>
      <c r="HKU1" s="67"/>
      <c r="HKV1" s="67"/>
      <c r="HKW1" s="67"/>
      <c r="HKX1" s="67"/>
      <c r="HKY1" s="67"/>
      <c r="HKZ1" s="67"/>
      <c r="HLA1" s="67"/>
      <c r="HLB1" s="67"/>
      <c r="HLC1" s="67"/>
      <c r="HLD1" s="67"/>
      <c r="HLE1" s="67"/>
      <c r="HLF1" s="67"/>
      <c r="HLG1" s="67"/>
      <c r="HLH1" s="92"/>
      <c r="HLI1" s="67"/>
      <c r="HLJ1" s="67"/>
      <c r="HLK1" s="67"/>
      <c r="HLL1" s="67"/>
      <c r="HLM1" s="67"/>
      <c r="HLN1" s="67"/>
      <c r="HLO1" s="67"/>
      <c r="HLP1" s="67"/>
      <c r="HLQ1" s="67"/>
      <c r="HLR1" s="67"/>
      <c r="HLS1" s="67"/>
      <c r="HLT1" s="67"/>
      <c r="HLU1" s="67"/>
      <c r="HLV1" s="67"/>
      <c r="HLW1" s="67"/>
      <c r="HLX1" s="92"/>
      <c r="HLY1" s="67"/>
      <c r="HLZ1" s="67"/>
      <c r="HMA1" s="67"/>
      <c r="HMB1" s="67"/>
      <c r="HMC1" s="67"/>
      <c r="HMD1" s="67"/>
      <c r="HME1" s="67"/>
      <c r="HMF1" s="67"/>
      <c r="HMG1" s="67"/>
      <c r="HMH1" s="67"/>
      <c r="HMI1" s="67"/>
      <c r="HMJ1" s="67"/>
      <c r="HMK1" s="67"/>
      <c r="HML1" s="67"/>
      <c r="HMM1" s="67"/>
      <c r="HMN1" s="92"/>
      <c r="HMO1" s="67"/>
      <c r="HMP1" s="67"/>
      <c r="HMQ1" s="67"/>
      <c r="HMR1" s="67"/>
      <c r="HMS1" s="67"/>
      <c r="HMT1" s="67"/>
      <c r="HMU1" s="67"/>
      <c r="HMV1" s="67"/>
      <c r="HMW1" s="67"/>
      <c r="HMX1" s="67"/>
      <c r="HMY1" s="67"/>
      <c r="HMZ1" s="67"/>
      <c r="HNA1" s="67"/>
      <c r="HNB1" s="67"/>
      <c r="HNC1" s="67"/>
      <c r="HND1" s="92"/>
      <c r="HNE1" s="67"/>
      <c r="HNF1" s="67"/>
      <c r="HNG1" s="67"/>
      <c r="HNH1" s="67"/>
      <c r="HNI1" s="67"/>
      <c r="HNJ1" s="67"/>
      <c r="HNK1" s="67"/>
      <c r="HNL1" s="67"/>
      <c r="HNM1" s="67"/>
      <c r="HNN1" s="67"/>
      <c r="HNO1" s="67"/>
      <c r="HNP1" s="67"/>
      <c r="HNQ1" s="67"/>
      <c r="HNR1" s="67"/>
      <c r="HNS1" s="67"/>
      <c r="HNT1" s="92"/>
      <c r="HNU1" s="67"/>
      <c r="HNV1" s="67"/>
      <c r="HNW1" s="67"/>
      <c r="HNX1" s="67"/>
      <c r="HNY1" s="67"/>
      <c r="HNZ1" s="67"/>
      <c r="HOA1" s="67"/>
      <c r="HOB1" s="67"/>
      <c r="HOC1" s="67"/>
      <c r="HOD1" s="67"/>
      <c r="HOE1" s="67"/>
      <c r="HOF1" s="67"/>
      <c r="HOG1" s="67"/>
      <c r="HOH1" s="67"/>
      <c r="HOI1" s="67"/>
      <c r="HOJ1" s="92"/>
      <c r="HOK1" s="67"/>
      <c r="HOL1" s="67"/>
      <c r="HOM1" s="67"/>
      <c r="HON1" s="67"/>
      <c r="HOO1" s="67"/>
      <c r="HOP1" s="67"/>
      <c r="HOQ1" s="67"/>
      <c r="HOR1" s="67"/>
      <c r="HOS1" s="67"/>
      <c r="HOT1" s="67"/>
      <c r="HOU1" s="67"/>
      <c r="HOV1" s="67"/>
      <c r="HOW1" s="67"/>
      <c r="HOX1" s="67"/>
      <c r="HOY1" s="67"/>
      <c r="HOZ1" s="92"/>
      <c r="HPA1" s="67"/>
      <c r="HPB1" s="67"/>
      <c r="HPC1" s="67"/>
      <c r="HPD1" s="67"/>
      <c r="HPE1" s="67"/>
      <c r="HPF1" s="67"/>
      <c r="HPG1" s="67"/>
      <c r="HPH1" s="67"/>
      <c r="HPI1" s="67"/>
      <c r="HPJ1" s="67"/>
      <c r="HPK1" s="67"/>
      <c r="HPL1" s="67"/>
      <c r="HPM1" s="67"/>
      <c r="HPN1" s="67"/>
      <c r="HPO1" s="67"/>
      <c r="HPP1" s="92"/>
      <c r="HPQ1" s="67"/>
      <c r="HPR1" s="67"/>
      <c r="HPS1" s="67"/>
      <c r="HPT1" s="67"/>
      <c r="HPU1" s="67"/>
      <c r="HPV1" s="67"/>
      <c r="HPW1" s="67"/>
      <c r="HPX1" s="67"/>
      <c r="HPY1" s="67"/>
      <c r="HPZ1" s="67"/>
      <c r="HQA1" s="67"/>
      <c r="HQB1" s="67"/>
      <c r="HQC1" s="67"/>
      <c r="HQD1" s="67"/>
      <c r="HQE1" s="67"/>
      <c r="HQF1" s="92"/>
      <c r="HQG1" s="67"/>
      <c r="HQH1" s="67"/>
      <c r="HQI1" s="67"/>
      <c r="HQJ1" s="67"/>
      <c r="HQK1" s="67"/>
      <c r="HQL1" s="67"/>
      <c r="HQM1" s="67"/>
      <c r="HQN1" s="67"/>
      <c r="HQO1" s="67"/>
      <c r="HQP1" s="67"/>
      <c r="HQQ1" s="67"/>
      <c r="HQR1" s="67"/>
      <c r="HQS1" s="67"/>
      <c r="HQT1" s="67"/>
      <c r="HQU1" s="67"/>
      <c r="HQV1" s="92"/>
      <c r="HQW1" s="67"/>
      <c r="HQX1" s="67"/>
      <c r="HQY1" s="67"/>
      <c r="HQZ1" s="67"/>
      <c r="HRA1" s="67"/>
      <c r="HRB1" s="67"/>
      <c r="HRC1" s="67"/>
      <c r="HRD1" s="67"/>
      <c r="HRE1" s="67"/>
      <c r="HRF1" s="67"/>
      <c r="HRG1" s="67"/>
      <c r="HRH1" s="67"/>
      <c r="HRI1" s="67"/>
      <c r="HRJ1" s="67"/>
      <c r="HRK1" s="67"/>
      <c r="HRL1" s="92"/>
      <c r="HRM1" s="67"/>
      <c r="HRN1" s="67"/>
      <c r="HRO1" s="67"/>
      <c r="HRP1" s="67"/>
      <c r="HRQ1" s="67"/>
      <c r="HRR1" s="67"/>
      <c r="HRS1" s="67"/>
      <c r="HRT1" s="67"/>
      <c r="HRU1" s="67"/>
      <c r="HRV1" s="67"/>
      <c r="HRW1" s="67"/>
      <c r="HRX1" s="67"/>
      <c r="HRY1" s="67"/>
      <c r="HRZ1" s="67"/>
      <c r="HSA1" s="67"/>
      <c r="HSB1" s="92"/>
      <c r="HSC1" s="67"/>
      <c r="HSD1" s="67"/>
      <c r="HSE1" s="67"/>
      <c r="HSF1" s="67"/>
      <c r="HSG1" s="67"/>
      <c r="HSH1" s="67"/>
      <c r="HSI1" s="67"/>
      <c r="HSJ1" s="67"/>
      <c r="HSK1" s="67"/>
      <c r="HSL1" s="67"/>
      <c r="HSM1" s="67"/>
      <c r="HSN1" s="67"/>
      <c r="HSO1" s="67"/>
      <c r="HSP1" s="67"/>
      <c r="HSQ1" s="67"/>
      <c r="HSR1" s="92"/>
      <c r="HSS1" s="67"/>
      <c r="HST1" s="67"/>
      <c r="HSU1" s="67"/>
      <c r="HSV1" s="67"/>
      <c r="HSW1" s="67"/>
      <c r="HSX1" s="67"/>
      <c r="HSY1" s="67"/>
      <c r="HSZ1" s="67"/>
      <c r="HTA1" s="67"/>
      <c r="HTB1" s="67"/>
      <c r="HTC1" s="67"/>
      <c r="HTD1" s="67"/>
      <c r="HTE1" s="67"/>
      <c r="HTF1" s="67"/>
      <c r="HTG1" s="67"/>
      <c r="HTH1" s="92"/>
      <c r="HTI1" s="67"/>
      <c r="HTJ1" s="67"/>
      <c r="HTK1" s="67"/>
      <c r="HTL1" s="67"/>
      <c r="HTM1" s="67"/>
      <c r="HTN1" s="67"/>
      <c r="HTO1" s="67"/>
      <c r="HTP1" s="67"/>
      <c r="HTQ1" s="67"/>
      <c r="HTR1" s="67"/>
      <c r="HTS1" s="67"/>
      <c r="HTT1" s="67"/>
      <c r="HTU1" s="67"/>
      <c r="HTV1" s="67"/>
      <c r="HTW1" s="67"/>
      <c r="HTX1" s="92"/>
      <c r="HTY1" s="67"/>
      <c r="HTZ1" s="67"/>
      <c r="HUA1" s="67"/>
      <c r="HUB1" s="67"/>
      <c r="HUC1" s="67"/>
      <c r="HUD1" s="67"/>
      <c r="HUE1" s="67"/>
      <c r="HUF1" s="67"/>
      <c r="HUG1" s="67"/>
      <c r="HUH1" s="67"/>
      <c r="HUI1" s="67"/>
      <c r="HUJ1" s="67"/>
      <c r="HUK1" s="67"/>
      <c r="HUL1" s="67"/>
      <c r="HUM1" s="67"/>
      <c r="HUN1" s="92"/>
      <c r="HUO1" s="67"/>
      <c r="HUP1" s="67"/>
      <c r="HUQ1" s="67"/>
      <c r="HUR1" s="67"/>
      <c r="HUS1" s="67"/>
      <c r="HUT1" s="67"/>
      <c r="HUU1" s="67"/>
      <c r="HUV1" s="67"/>
      <c r="HUW1" s="67"/>
      <c r="HUX1" s="67"/>
      <c r="HUY1" s="67"/>
      <c r="HUZ1" s="67"/>
      <c r="HVA1" s="67"/>
      <c r="HVB1" s="67"/>
      <c r="HVC1" s="67"/>
      <c r="HVD1" s="92"/>
      <c r="HVE1" s="67"/>
      <c r="HVF1" s="67"/>
      <c r="HVG1" s="67"/>
      <c r="HVH1" s="67"/>
      <c r="HVI1" s="67"/>
      <c r="HVJ1" s="67"/>
      <c r="HVK1" s="67"/>
      <c r="HVL1" s="67"/>
      <c r="HVM1" s="67"/>
      <c r="HVN1" s="67"/>
      <c r="HVO1" s="67"/>
      <c r="HVP1" s="67"/>
      <c r="HVQ1" s="67"/>
      <c r="HVR1" s="67"/>
      <c r="HVS1" s="67"/>
      <c r="HVT1" s="92"/>
      <c r="HVU1" s="67"/>
      <c r="HVV1" s="67"/>
      <c r="HVW1" s="67"/>
      <c r="HVX1" s="67"/>
      <c r="HVY1" s="67"/>
      <c r="HVZ1" s="67"/>
      <c r="HWA1" s="67"/>
      <c r="HWB1" s="67"/>
      <c r="HWC1" s="67"/>
      <c r="HWD1" s="67"/>
      <c r="HWE1" s="67"/>
      <c r="HWF1" s="67"/>
      <c r="HWG1" s="67"/>
      <c r="HWH1" s="67"/>
      <c r="HWI1" s="67"/>
      <c r="HWJ1" s="92"/>
      <c r="HWK1" s="67"/>
      <c r="HWL1" s="67"/>
      <c r="HWM1" s="67"/>
      <c r="HWN1" s="67"/>
      <c r="HWO1" s="67"/>
      <c r="HWP1" s="67"/>
      <c r="HWQ1" s="67"/>
      <c r="HWR1" s="67"/>
      <c r="HWS1" s="67"/>
      <c r="HWT1" s="67"/>
      <c r="HWU1" s="67"/>
      <c r="HWV1" s="67"/>
      <c r="HWW1" s="67"/>
      <c r="HWX1" s="67"/>
      <c r="HWY1" s="67"/>
      <c r="HWZ1" s="92"/>
      <c r="HXA1" s="67"/>
      <c r="HXB1" s="67"/>
      <c r="HXC1" s="67"/>
      <c r="HXD1" s="67"/>
      <c r="HXE1" s="67"/>
      <c r="HXF1" s="67"/>
      <c r="HXG1" s="67"/>
      <c r="HXH1" s="67"/>
      <c r="HXI1" s="67"/>
      <c r="HXJ1" s="67"/>
      <c r="HXK1" s="67"/>
      <c r="HXL1" s="67"/>
      <c r="HXM1" s="67"/>
      <c r="HXN1" s="67"/>
      <c r="HXO1" s="67"/>
      <c r="HXP1" s="92"/>
      <c r="HXQ1" s="67"/>
      <c r="HXR1" s="67"/>
      <c r="HXS1" s="67"/>
      <c r="HXT1" s="67"/>
      <c r="HXU1" s="67"/>
      <c r="HXV1" s="67"/>
      <c r="HXW1" s="67"/>
      <c r="HXX1" s="67"/>
      <c r="HXY1" s="67"/>
      <c r="HXZ1" s="67"/>
      <c r="HYA1" s="67"/>
      <c r="HYB1" s="67"/>
      <c r="HYC1" s="67"/>
      <c r="HYD1" s="67"/>
      <c r="HYE1" s="67"/>
      <c r="HYF1" s="92"/>
      <c r="HYG1" s="67"/>
      <c r="HYH1" s="67"/>
      <c r="HYI1" s="67"/>
      <c r="HYJ1" s="67"/>
      <c r="HYK1" s="67"/>
      <c r="HYL1" s="67"/>
      <c r="HYM1" s="67"/>
      <c r="HYN1" s="67"/>
      <c r="HYO1" s="67"/>
      <c r="HYP1" s="67"/>
      <c r="HYQ1" s="67"/>
      <c r="HYR1" s="67"/>
      <c r="HYS1" s="67"/>
      <c r="HYT1" s="67"/>
      <c r="HYU1" s="67"/>
      <c r="HYV1" s="92"/>
      <c r="HYW1" s="67"/>
      <c r="HYX1" s="67"/>
      <c r="HYY1" s="67"/>
      <c r="HYZ1" s="67"/>
      <c r="HZA1" s="67"/>
      <c r="HZB1" s="67"/>
      <c r="HZC1" s="67"/>
      <c r="HZD1" s="67"/>
      <c r="HZE1" s="67"/>
      <c r="HZF1" s="67"/>
      <c r="HZG1" s="67"/>
      <c r="HZH1" s="67"/>
      <c r="HZI1" s="67"/>
      <c r="HZJ1" s="67"/>
      <c r="HZK1" s="67"/>
      <c r="HZL1" s="92"/>
      <c r="HZM1" s="67"/>
      <c r="HZN1" s="67"/>
      <c r="HZO1" s="67"/>
      <c r="HZP1" s="67"/>
      <c r="HZQ1" s="67"/>
      <c r="HZR1" s="67"/>
      <c r="HZS1" s="67"/>
      <c r="HZT1" s="67"/>
      <c r="HZU1" s="67"/>
      <c r="HZV1" s="67"/>
      <c r="HZW1" s="67"/>
      <c r="HZX1" s="67"/>
      <c r="HZY1" s="67"/>
      <c r="HZZ1" s="67"/>
      <c r="IAA1" s="67"/>
      <c r="IAB1" s="92"/>
      <c r="IAC1" s="67"/>
      <c r="IAD1" s="67"/>
      <c r="IAE1" s="67"/>
      <c r="IAF1" s="67"/>
      <c r="IAG1" s="67"/>
      <c r="IAH1" s="67"/>
      <c r="IAI1" s="67"/>
      <c r="IAJ1" s="67"/>
      <c r="IAK1" s="67"/>
      <c r="IAL1" s="67"/>
      <c r="IAM1" s="67"/>
      <c r="IAN1" s="67"/>
      <c r="IAO1" s="67"/>
      <c r="IAP1" s="67"/>
      <c r="IAQ1" s="67"/>
      <c r="IAR1" s="92"/>
      <c r="IAS1" s="67"/>
      <c r="IAT1" s="67"/>
      <c r="IAU1" s="67"/>
      <c r="IAV1" s="67"/>
      <c r="IAW1" s="67"/>
      <c r="IAX1" s="67"/>
      <c r="IAY1" s="67"/>
      <c r="IAZ1" s="67"/>
      <c r="IBA1" s="67"/>
      <c r="IBB1" s="67"/>
      <c r="IBC1" s="67"/>
      <c r="IBD1" s="67"/>
      <c r="IBE1" s="67"/>
      <c r="IBF1" s="67"/>
      <c r="IBG1" s="67"/>
      <c r="IBH1" s="92"/>
      <c r="IBI1" s="67"/>
      <c r="IBJ1" s="67"/>
      <c r="IBK1" s="67"/>
      <c r="IBL1" s="67"/>
      <c r="IBM1" s="67"/>
      <c r="IBN1" s="67"/>
      <c r="IBO1" s="67"/>
      <c r="IBP1" s="67"/>
      <c r="IBQ1" s="67"/>
      <c r="IBR1" s="67"/>
      <c r="IBS1" s="67"/>
      <c r="IBT1" s="67"/>
      <c r="IBU1" s="67"/>
      <c r="IBV1" s="67"/>
      <c r="IBW1" s="67"/>
      <c r="IBX1" s="92"/>
      <c r="IBY1" s="67"/>
      <c r="IBZ1" s="67"/>
      <c r="ICA1" s="67"/>
      <c r="ICB1" s="67"/>
      <c r="ICC1" s="67"/>
      <c r="ICD1" s="67"/>
      <c r="ICE1" s="67"/>
      <c r="ICF1" s="67"/>
      <c r="ICG1" s="67"/>
      <c r="ICH1" s="67"/>
      <c r="ICI1" s="67"/>
      <c r="ICJ1" s="67"/>
      <c r="ICK1" s="67"/>
      <c r="ICL1" s="67"/>
      <c r="ICM1" s="67"/>
      <c r="ICN1" s="92"/>
      <c r="ICO1" s="67"/>
      <c r="ICP1" s="67"/>
      <c r="ICQ1" s="67"/>
      <c r="ICR1" s="67"/>
      <c r="ICS1" s="67"/>
      <c r="ICT1" s="67"/>
      <c r="ICU1" s="67"/>
      <c r="ICV1" s="67"/>
      <c r="ICW1" s="67"/>
      <c r="ICX1" s="67"/>
      <c r="ICY1" s="67"/>
      <c r="ICZ1" s="67"/>
      <c r="IDA1" s="67"/>
      <c r="IDB1" s="67"/>
      <c r="IDC1" s="67"/>
      <c r="IDD1" s="92"/>
      <c r="IDE1" s="67"/>
      <c r="IDF1" s="67"/>
      <c r="IDG1" s="67"/>
      <c r="IDH1" s="67"/>
      <c r="IDI1" s="67"/>
      <c r="IDJ1" s="67"/>
      <c r="IDK1" s="67"/>
      <c r="IDL1" s="67"/>
      <c r="IDM1" s="67"/>
      <c r="IDN1" s="67"/>
      <c r="IDO1" s="67"/>
      <c r="IDP1" s="67"/>
      <c r="IDQ1" s="67"/>
      <c r="IDR1" s="67"/>
      <c r="IDS1" s="67"/>
      <c r="IDT1" s="92"/>
      <c r="IDU1" s="67"/>
      <c r="IDV1" s="67"/>
      <c r="IDW1" s="67"/>
      <c r="IDX1" s="67"/>
      <c r="IDY1" s="67"/>
      <c r="IDZ1" s="67"/>
      <c r="IEA1" s="67"/>
      <c r="IEB1" s="67"/>
      <c r="IEC1" s="67"/>
      <c r="IED1" s="67"/>
      <c r="IEE1" s="67"/>
      <c r="IEF1" s="67"/>
      <c r="IEG1" s="67"/>
      <c r="IEH1" s="67"/>
      <c r="IEI1" s="67"/>
      <c r="IEJ1" s="92"/>
      <c r="IEK1" s="67"/>
      <c r="IEL1" s="67"/>
      <c r="IEM1" s="67"/>
      <c r="IEN1" s="67"/>
      <c r="IEO1" s="67"/>
      <c r="IEP1" s="67"/>
      <c r="IEQ1" s="67"/>
      <c r="IER1" s="67"/>
      <c r="IES1" s="67"/>
      <c r="IET1" s="67"/>
      <c r="IEU1" s="67"/>
      <c r="IEV1" s="67"/>
      <c r="IEW1" s="67"/>
      <c r="IEX1" s="67"/>
      <c r="IEY1" s="67"/>
      <c r="IEZ1" s="92"/>
      <c r="IFA1" s="67"/>
      <c r="IFB1" s="67"/>
      <c r="IFC1" s="67"/>
      <c r="IFD1" s="67"/>
      <c r="IFE1" s="67"/>
      <c r="IFF1" s="67"/>
      <c r="IFG1" s="67"/>
      <c r="IFH1" s="67"/>
      <c r="IFI1" s="67"/>
      <c r="IFJ1" s="67"/>
      <c r="IFK1" s="67"/>
      <c r="IFL1" s="67"/>
      <c r="IFM1" s="67"/>
      <c r="IFN1" s="67"/>
      <c r="IFO1" s="67"/>
      <c r="IFP1" s="92"/>
      <c r="IFQ1" s="67"/>
      <c r="IFR1" s="67"/>
      <c r="IFS1" s="67"/>
      <c r="IFT1" s="67"/>
      <c r="IFU1" s="67"/>
      <c r="IFV1" s="67"/>
      <c r="IFW1" s="67"/>
      <c r="IFX1" s="67"/>
      <c r="IFY1" s="67"/>
      <c r="IFZ1" s="67"/>
      <c r="IGA1" s="67"/>
      <c r="IGB1" s="67"/>
      <c r="IGC1" s="67"/>
      <c r="IGD1" s="67"/>
      <c r="IGE1" s="67"/>
      <c r="IGF1" s="92"/>
      <c r="IGG1" s="67"/>
      <c r="IGH1" s="67"/>
      <c r="IGI1" s="67"/>
      <c r="IGJ1" s="67"/>
      <c r="IGK1" s="67"/>
      <c r="IGL1" s="67"/>
      <c r="IGM1" s="67"/>
      <c r="IGN1" s="67"/>
      <c r="IGO1" s="67"/>
      <c r="IGP1" s="67"/>
      <c r="IGQ1" s="67"/>
      <c r="IGR1" s="67"/>
      <c r="IGS1" s="67"/>
      <c r="IGT1" s="67"/>
      <c r="IGU1" s="67"/>
      <c r="IGV1" s="92"/>
      <c r="IGW1" s="67"/>
      <c r="IGX1" s="67"/>
      <c r="IGY1" s="67"/>
      <c r="IGZ1" s="67"/>
      <c r="IHA1" s="67"/>
      <c r="IHB1" s="67"/>
      <c r="IHC1" s="67"/>
      <c r="IHD1" s="67"/>
      <c r="IHE1" s="67"/>
      <c r="IHF1" s="67"/>
      <c r="IHG1" s="67"/>
      <c r="IHH1" s="67"/>
      <c r="IHI1" s="67"/>
      <c r="IHJ1" s="67"/>
      <c r="IHK1" s="67"/>
      <c r="IHL1" s="92"/>
      <c r="IHM1" s="67"/>
      <c r="IHN1" s="67"/>
      <c r="IHO1" s="67"/>
      <c r="IHP1" s="67"/>
      <c r="IHQ1" s="67"/>
      <c r="IHR1" s="67"/>
      <c r="IHS1" s="67"/>
      <c r="IHT1" s="67"/>
      <c r="IHU1" s="67"/>
      <c r="IHV1" s="67"/>
      <c r="IHW1" s="67"/>
      <c r="IHX1" s="67"/>
      <c r="IHY1" s="67"/>
      <c r="IHZ1" s="67"/>
      <c r="IIA1" s="67"/>
      <c r="IIB1" s="92"/>
      <c r="IIC1" s="67"/>
      <c r="IID1" s="67"/>
      <c r="IIE1" s="67"/>
      <c r="IIF1" s="67"/>
      <c r="IIG1" s="67"/>
      <c r="IIH1" s="67"/>
      <c r="III1" s="67"/>
      <c r="IIJ1" s="67"/>
      <c r="IIK1" s="67"/>
      <c r="IIL1" s="67"/>
      <c r="IIM1" s="67"/>
      <c r="IIN1" s="67"/>
      <c r="IIO1" s="67"/>
      <c r="IIP1" s="67"/>
      <c r="IIQ1" s="67"/>
      <c r="IIR1" s="92"/>
      <c r="IIS1" s="67"/>
      <c r="IIT1" s="67"/>
      <c r="IIU1" s="67"/>
      <c r="IIV1" s="67"/>
      <c r="IIW1" s="67"/>
      <c r="IIX1" s="67"/>
      <c r="IIY1" s="67"/>
      <c r="IIZ1" s="67"/>
      <c r="IJA1" s="67"/>
      <c r="IJB1" s="67"/>
      <c r="IJC1" s="67"/>
      <c r="IJD1" s="67"/>
      <c r="IJE1" s="67"/>
      <c r="IJF1" s="67"/>
      <c r="IJG1" s="67"/>
      <c r="IJH1" s="92"/>
      <c r="IJI1" s="67"/>
      <c r="IJJ1" s="67"/>
      <c r="IJK1" s="67"/>
      <c r="IJL1" s="67"/>
      <c r="IJM1" s="67"/>
      <c r="IJN1" s="67"/>
      <c r="IJO1" s="67"/>
      <c r="IJP1" s="67"/>
      <c r="IJQ1" s="67"/>
      <c r="IJR1" s="67"/>
      <c r="IJS1" s="67"/>
      <c r="IJT1" s="67"/>
      <c r="IJU1" s="67"/>
      <c r="IJV1" s="67"/>
      <c r="IJW1" s="67"/>
      <c r="IJX1" s="92"/>
      <c r="IJY1" s="67"/>
      <c r="IJZ1" s="67"/>
      <c r="IKA1" s="67"/>
      <c r="IKB1" s="67"/>
      <c r="IKC1" s="67"/>
      <c r="IKD1" s="67"/>
      <c r="IKE1" s="67"/>
      <c r="IKF1" s="67"/>
      <c r="IKG1" s="67"/>
      <c r="IKH1" s="67"/>
      <c r="IKI1" s="67"/>
      <c r="IKJ1" s="67"/>
      <c r="IKK1" s="67"/>
      <c r="IKL1" s="67"/>
      <c r="IKM1" s="67"/>
      <c r="IKN1" s="92"/>
      <c r="IKO1" s="67"/>
      <c r="IKP1" s="67"/>
      <c r="IKQ1" s="67"/>
      <c r="IKR1" s="67"/>
      <c r="IKS1" s="67"/>
      <c r="IKT1" s="67"/>
      <c r="IKU1" s="67"/>
      <c r="IKV1" s="67"/>
      <c r="IKW1" s="67"/>
      <c r="IKX1" s="67"/>
      <c r="IKY1" s="67"/>
      <c r="IKZ1" s="67"/>
      <c r="ILA1" s="67"/>
      <c r="ILB1" s="67"/>
      <c r="ILC1" s="67"/>
      <c r="ILD1" s="92"/>
      <c r="ILE1" s="67"/>
      <c r="ILF1" s="67"/>
      <c r="ILG1" s="67"/>
      <c r="ILH1" s="67"/>
      <c r="ILI1" s="67"/>
      <c r="ILJ1" s="67"/>
      <c r="ILK1" s="67"/>
      <c r="ILL1" s="67"/>
      <c r="ILM1" s="67"/>
      <c r="ILN1" s="67"/>
      <c r="ILO1" s="67"/>
      <c r="ILP1" s="67"/>
      <c r="ILQ1" s="67"/>
      <c r="ILR1" s="67"/>
      <c r="ILS1" s="67"/>
      <c r="ILT1" s="92"/>
      <c r="ILU1" s="67"/>
      <c r="ILV1" s="67"/>
      <c r="ILW1" s="67"/>
      <c r="ILX1" s="67"/>
      <c r="ILY1" s="67"/>
      <c r="ILZ1" s="67"/>
      <c r="IMA1" s="67"/>
      <c r="IMB1" s="67"/>
      <c r="IMC1" s="67"/>
      <c r="IMD1" s="67"/>
      <c r="IME1" s="67"/>
      <c r="IMF1" s="67"/>
      <c r="IMG1" s="67"/>
      <c r="IMH1" s="67"/>
      <c r="IMI1" s="67"/>
      <c r="IMJ1" s="92"/>
      <c r="IMK1" s="67"/>
      <c r="IML1" s="67"/>
      <c r="IMM1" s="67"/>
      <c r="IMN1" s="67"/>
      <c r="IMO1" s="67"/>
      <c r="IMP1" s="67"/>
      <c r="IMQ1" s="67"/>
      <c r="IMR1" s="67"/>
      <c r="IMS1" s="67"/>
      <c r="IMT1" s="67"/>
      <c r="IMU1" s="67"/>
      <c r="IMV1" s="67"/>
      <c r="IMW1" s="67"/>
      <c r="IMX1" s="67"/>
      <c r="IMY1" s="67"/>
      <c r="IMZ1" s="92"/>
      <c r="INA1" s="67"/>
      <c r="INB1" s="67"/>
      <c r="INC1" s="67"/>
      <c r="IND1" s="67"/>
      <c r="INE1" s="67"/>
      <c r="INF1" s="67"/>
      <c r="ING1" s="67"/>
      <c r="INH1" s="67"/>
      <c r="INI1" s="67"/>
      <c r="INJ1" s="67"/>
      <c r="INK1" s="67"/>
      <c r="INL1" s="67"/>
      <c r="INM1" s="67"/>
      <c r="INN1" s="67"/>
      <c r="INO1" s="67"/>
      <c r="INP1" s="92"/>
      <c r="INQ1" s="67"/>
      <c r="INR1" s="67"/>
      <c r="INS1" s="67"/>
      <c r="INT1" s="67"/>
      <c r="INU1" s="67"/>
      <c r="INV1" s="67"/>
      <c r="INW1" s="67"/>
      <c r="INX1" s="67"/>
      <c r="INY1" s="67"/>
      <c r="INZ1" s="67"/>
      <c r="IOA1" s="67"/>
      <c r="IOB1" s="67"/>
      <c r="IOC1" s="67"/>
      <c r="IOD1" s="67"/>
      <c r="IOE1" s="67"/>
      <c r="IOF1" s="92"/>
      <c r="IOG1" s="67"/>
      <c r="IOH1" s="67"/>
      <c r="IOI1" s="67"/>
      <c r="IOJ1" s="67"/>
      <c r="IOK1" s="67"/>
      <c r="IOL1" s="67"/>
      <c r="IOM1" s="67"/>
      <c r="ION1" s="67"/>
      <c r="IOO1" s="67"/>
      <c r="IOP1" s="67"/>
      <c r="IOQ1" s="67"/>
      <c r="IOR1" s="67"/>
      <c r="IOS1" s="67"/>
      <c r="IOT1" s="67"/>
      <c r="IOU1" s="67"/>
      <c r="IOV1" s="92"/>
      <c r="IOW1" s="67"/>
      <c r="IOX1" s="67"/>
      <c r="IOY1" s="67"/>
      <c r="IOZ1" s="67"/>
      <c r="IPA1" s="67"/>
      <c r="IPB1" s="67"/>
      <c r="IPC1" s="67"/>
      <c r="IPD1" s="67"/>
      <c r="IPE1" s="67"/>
      <c r="IPF1" s="67"/>
      <c r="IPG1" s="67"/>
      <c r="IPH1" s="67"/>
      <c r="IPI1" s="67"/>
      <c r="IPJ1" s="67"/>
      <c r="IPK1" s="67"/>
      <c r="IPL1" s="92"/>
      <c r="IPM1" s="67"/>
      <c r="IPN1" s="67"/>
      <c r="IPO1" s="67"/>
      <c r="IPP1" s="67"/>
      <c r="IPQ1" s="67"/>
      <c r="IPR1" s="67"/>
      <c r="IPS1" s="67"/>
      <c r="IPT1" s="67"/>
      <c r="IPU1" s="67"/>
      <c r="IPV1" s="67"/>
      <c r="IPW1" s="67"/>
      <c r="IPX1" s="67"/>
      <c r="IPY1" s="67"/>
      <c r="IPZ1" s="67"/>
      <c r="IQA1" s="67"/>
      <c r="IQB1" s="92"/>
      <c r="IQC1" s="67"/>
      <c r="IQD1" s="67"/>
      <c r="IQE1" s="67"/>
      <c r="IQF1" s="67"/>
      <c r="IQG1" s="67"/>
      <c r="IQH1" s="67"/>
      <c r="IQI1" s="67"/>
      <c r="IQJ1" s="67"/>
      <c r="IQK1" s="67"/>
      <c r="IQL1" s="67"/>
      <c r="IQM1" s="67"/>
      <c r="IQN1" s="67"/>
      <c r="IQO1" s="67"/>
      <c r="IQP1" s="67"/>
      <c r="IQQ1" s="67"/>
      <c r="IQR1" s="92"/>
      <c r="IQS1" s="67"/>
      <c r="IQT1" s="67"/>
      <c r="IQU1" s="67"/>
      <c r="IQV1" s="67"/>
      <c r="IQW1" s="67"/>
      <c r="IQX1" s="67"/>
      <c r="IQY1" s="67"/>
      <c r="IQZ1" s="67"/>
      <c r="IRA1" s="67"/>
      <c r="IRB1" s="67"/>
      <c r="IRC1" s="67"/>
      <c r="IRD1" s="67"/>
      <c r="IRE1" s="67"/>
      <c r="IRF1" s="67"/>
      <c r="IRG1" s="67"/>
      <c r="IRH1" s="92"/>
      <c r="IRI1" s="67"/>
      <c r="IRJ1" s="67"/>
      <c r="IRK1" s="67"/>
      <c r="IRL1" s="67"/>
      <c r="IRM1" s="67"/>
      <c r="IRN1" s="67"/>
      <c r="IRO1" s="67"/>
      <c r="IRP1" s="67"/>
      <c r="IRQ1" s="67"/>
      <c r="IRR1" s="67"/>
      <c r="IRS1" s="67"/>
      <c r="IRT1" s="67"/>
      <c r="IRU1" s="67"/>
      <c r="IRV1" s="67"/>
      <c r="IRW1" s="67"/>
      <c r="IRX1" s="92"/>
      <c r="IRY1" s="67"/>
      <c r="IRZ1" s="67"/>
      <c r="ISA1" s="67"/>
      <c r="ISB1" s="67"/>
      <c r="ISC1" s="67"/>
      <c r="ISD1" s="67"/>
      <c r="ISE1" s="67"/>
      <c r="ISF1" s="67"/>
      <c r="ISG1" s="67"/>
      <c r="ISH1" s="67"/>
      <c r="ISI1" s="67"/>
      <c r="ISJ1" s="67"/>
      <c r="ISK1" s="67"/>
      <c r="ISL1" s="67"/>
      <c r="ISM1" s="67"/>
      <c r="ISN1" s="92"/>
      <c r="ISO1" s="67"/>
      <c r="ISP1" s="67"/>
      <c r="ISQ1" s="67"/>
      <c r="ISR1" s="67"/>
      <c r="ISS1" s="67"/>
      <c r="IST1" s="67"/>
      <c r="ISU1" s="67"/>
      <c r="ISV1" s="67"/>
      <c r="ISW1" s="67"/>
      <c r="ISX1" s="67"/>
      <c r="ISY1" s="67"/>
      <c r="ISZ1" s="67"/>
      <c r="ITA1" s="67"/>
      <c r="ITB1" s="67"/>
      <c r="ITC1" s="67"/>
      <c r="ITD1" s="92"/>
      <c r="ITE1" s="67"/>
      <c r="ITF1" s="67"/>
      <c r="ITG1" s="67"/>
      <c r="ITH1" s="67"/>
      <c r="ITI1" s="67"/>
      <c r="ITJ1" s="67"/>
      <c r="ITK1" s="67"/>
      <c r="ITL1" s="67"/>
      <c r="ITM1" s="67"/>
      <c r="ITN1" s="67"/>
      <c r="ITO1" s="67"/>
      <c r="ITP1" s="67"/>
      <c r="ITQ1" s="67"/>
      <c r="ITR1" s="67"/>
      <c r="ITS1" s="67"/>
      <c r="ITT1" s="92"/>
      <c r="ITU1" s="67"/>
      <c r="ITV1" s="67"/>
      <c r="ITW1" s="67"/>
      <c r="ITX1" s="67"/>
      <c r="ITY1" s="67"/>
      <c r="ITZ1" s="67"/>
      <c r="IUA1" s="67"/>
      <c r="IUB1" s="67"/>
      <c r="IUC1" s="67"/>
      <c r="IUD1" s="67"/>
      <c r="IUE1" s="67"/>
      <c r="IUF1" s="67"/>
      <c r="IUG1" s="67"/>
      <c r="IUH1" s="67"/>
      <c r="IUI1" s="67"/>
      <c r="IUJ1" s="92"/>
      <c r="IUK1" s="67"/>
      <c r="IUL1" s="67"/>
      <c r="IUM1" s="67"/>
      <c r="IUN1" s="67"/>
      <c r="IUO1" s="67"/>
      <c r="IUP1" s="67"/>
      <c r="IUQ1" s="67"/>
      <c r="IUR1" s="67"/>
      <c r="IUS1" s="67"/>
      <c r="IUT1" s="67"/>
      <c r="IUU1" s="67"/>
      <c r="IUV1" s="67"/>
      <c r="IUW1" s="67"/>
      <c r="IUX1" s="67"/>
      <c r="IUY1" s="67"/>
      <c r="IUZ1" s="92"/>
      <c r="IVA1" s="67"/>
      <c r="IVB1" s="67"/>
      <c r="IVC1" s="67"/>
      <c r="IVD1" s="67"/>
      <c r="IVE1" s="67"/>
      <c r="IVF1" s="67"/>
      <c r="IVG1" s="67"/>
      <c r="IVH1" s="67"/>
      <c r="IVI1" s="67"/>
      <c r="IVJ1" s="67"/>
      <c r="IVK1" s="67"/>
      <c r="IVL1" s="67"/>
      <c r="IVM1" s="67"/>
      <c r="IVN1" s="67"/>
      <c r="IVO1" s="67"/>
      <c r="IVP1" s="92"/>
      <c r="IVQ1" s="67"/>
      <c r="IVR1" s="67"/>
      <c r="IVS1" s="67"/>
      <c r="IVT1" s="67"/>
      <c r="IVU1" s="67"/>
      <c r="IVV1" s="67"/>
      <c r="IVW1" s="67"/>
      <c r="IVX1" s="67"/>
      <c r="IVY1" s="67"/>
      <c r="IVZ1" s="67"/>
      <c r="IWA1" s="67"/>
      <c r="IWB1" s="67"/>
      <c r="IWC1" s="67"/>
      <c r="IWD1" s="67"/>
      <c r="IWE1" s="67"/>
      <c r="IWF1" s="92"/>
      <c r="IWG1" s="67"/>
      <c r="IWH1" s="67"/>
      <c r="IWI1" s="67"/>
      <c r="IWJ1" s="67"/>
      <c r="IWK1" s="67"/>
      <c r="IWL1" s="67"/>
      <c r="IWM1" s="67"/>
      <c r="IWN1" s="67"/>
      <c r="IWO1" s="67"/>
      <c r="IWP1" s="67"/>
      <c r="IWQ1" s="67"/>
      <c r="IWR1" s="67"/>
      <c r="IWS1" s="67"/>
      <c r="IWT1" s="67"/>
      <c r="IWU1" s="67"/>
      <c r="IWV1" s="92"/>
      <c r="IWW1" s="67"/>
      <c r="IWX1" s="67"/>
      <c r="IWY1" s="67"/>
      <c r="IWZ1" s="67"/>
      <c r="IXA1" s="67"/>
      <c r="IXB1" s="67"/>
      <c r="IXC1" s="67"/>
      <c r="IXD1" s="67"/>
      <c r="IXE1" s="67"/>
      <c r="IXF1" s="67"/>
      <c r="IXG1" s="67"/>
      <c r="IXH1" s="67"/>
      <c r="IXI1" s="67"/>
      <c r="IXJ1" s="67"/>
      <c r="IXK1" s="67"/>
      <c r="IXL1" s="92"/>
      <c r="IXM1" s="67"/>
      <c r="IXN1" s="67"/>
      <c r="IXO1" s="67"/>
      <c r="IXP1" s="67"/>
      <c r="IXQ1" s="67"/>
      <c r="IXR1" s="67"/>
      <c r="IXS1" s="67"/>
      <c r="IXT1" s="67"/>
      <c r="IXU1" s="67"/>
      <c r="IXV1" s="67"/>
      <c r="IXW1" s="67"/>
      <c r="IXX1" s="67"/>
      <c r="IXY1" s="67"/>
      <c r="IXZ1" s="67"/>
      <c r="IYA1" s="67"/>
      <c r="IYB1" s="92"/>
      <c r="IYC1" s="67"/>
      <c r="IYD1" s="67"/>
      <c r="IYE1" s="67"/>
      <c r="IYF1" s="67"/>
      <c r="IYG1" s="67"/>
      <c r="IYH1" s="67"/>
      <c r="IYI1" s="67"/>
      <c r="IYJ1" s="67"/>
      <c r="IYK1" s="67"/>
      <c r="IYL1" s="67"/>
      <c r="IYM1" s="67"/>
      <c r="IYN1" s="67"/>
      <c r="IYO1" s="67"/>
      <c r="IYP1" s="67"/>
      <c r="IYQ1" s="67"/>
      <c r="IYR1" s="92"/>
      <c r="IYS1" s="67"/>
      <c r="IYT1" s="67"/>
      <c r="IYU1" s="67"/>
      <c r="IYV1" s="67"/>
      <c r="IYW1" s="67"/>
      <c r="IYX1" s="67"/>
      <c r="IYY1" s="67"/>
      <c r="IYZ1" s="67"/>
      <c r="IZA1" s="67"/>
      <c r="IZB1" s="67"/>
      <c r="IZC1" s="67"/>
      <c r="IZD1" s="67"/>
      <c r="IZE1" s="67"/>
      <c r="IZF1" s="67"/>
      <c r="IZG1" s="67"/>
      <c r="IZH1" s="92"/>
      <c r="IZI1" s="67"/>
      <c r="IZJ1" s="67"/>
      <c r="IZK1" s="67"/>
      <c r="IZL1" s="67"/>
      <c r="IZM1" s="67"/>
      <c r="IZN1" s="67"/>
      <c r="IZO1" s="67"/>
      <c r="IZP1" s="67"/>
      <c r="IZQ1" s="67"/>
      <c r="IZR1" s="67"/>
      <c r="IZS1" s="67"/>
      <c r="IZT1" s="67"/>
      <c r="IZU1" s="67"/>
      <c r="IZV1" s="67"/>
      <c r="IZW1" s="67"/>
      <c r="IZX1" s="92"/>
      <c r="IZY1" s="67"/>
      <c r="IZZ1" s="67"/>
      <c r="JAA1" s="67"/>
      <c r="JAB1" s="67"/>
      <c r="JAC1" s="67"/>
      <c r="JAD1" s="67"/>
      <c r="JAE1" s="67"/>
      <c r="JAF1" s="67"/>
      <c r="JAG1" s="67"/>
      <c r="JAH1" s="67"/>
      <c r="JAI1" s="67"/>
      <c r="JAJ1" s="67"/>
      <c r="JAK1" s="67"/>
      <c r="JAL1" s="67"/>
      <c r="JAM1" s="67"/>
      <c r="JAN1" s="92"/>
      <c r="JAO1" s="67"/>
      <c r="JAP1" s="67"/>
      <c r="JAQ1" s="67"/>
      <c r="JAR1" s="67"/>
      <c r="JAS1" s="67"/>
      <c r="JAT1" s="67"/>
      <c r="JAU1" s="67"/>
      <c r="JAV1" s="67"/>
      <c r="JAW1" s="67"/>
      <c r="JAX1" s="67"/>
      <c r="JAY1" s="67"/>
      <c r="JAZ1" s="67"/>
      <c r="JBA1" s="67"/>
      <c r="JBB1" s="67"/>
      <c r="JBC1" s="67"/>
      <c r="JBD1" s="92"/>
      <c r="JBE1" s="67"/>
      <c r="JBF1" s="67"/>
      <c r="JBG1" s="67"/>
      <c r="JBH1" s="67"/>
      <c r="JBI1" s="67"/>
      <c r="JBJ1" s="67"/>
      <c r="JBK1" s="67"/>
      <c r="JBL1" s="67"/>
      <c r="JBM1" s="67"/>
      <c r="JBN1" s="67"/>
      <c r="JBO1" s="67"/>
      <c r="JBP1" s="67"/>
      <c r="JBQ1" s="67"/>
      <c r="JBR1" s="67"/>
      <c r="JBS1" s="67"/>
      <c r="JBT1" s="92"/>
      <c r="JBU1" s="67"/>
      <c r="JBV1" s="67"/>
      <c r="JBW1" s="67"/>
      <c r="JBX1" s="67"/>
      <c r="JBY1" s="67"/>
      <c r="JBZ1" s="67"/>
      <c r="JCA1" s="67"/>
      <c r="JCB1" s="67"/>
      <c r="JCC1" s="67"/>
      <c r="JCD1" s="67"/>
      <c r="JCE1" s="67"/>
      <c r="JCF1" s="67"/>
      <c r="JCG1" s="67"/>
      <c r="JCH1" s="67"/>
      <c r="JCI1" s="67"/>
      <c r="JCJ1" s="92"/>
      <c r="JCK1" s="67"/>
      <c r="JCL1" s="67"/>
      <c r="JCM1" s="67"/>
      <c r="JCN1" s="67"/>
      <c r="JCO1" s="67"/>
      <c r="JCP1" s="67"/>
      <c r="JCQ1" s="67"/>
      <c r="JCR1" s="67"/>
      <c r="JCS1" s="67"/>
      <c r="JCT1" s="67"/>
      <c r="JCU1" s="67"/>
      <c r="JCV1" s="67"/>
      <c r="JCW1" s="67"/>
      <c r="JCX1" s="67"/>
      <c r="JCY1" s="67"/>
      <c r="JCZ1" s="92"/>
      <c r="JDA1" s="67"/>
      <c r="JDB1" s="67"/>
      <c r="JDC1" s="67"/>
      <c r="JDD1" s="67"/>
      <c r="JDE1" s="67"/>
      <c r="JDF1" s="67"/>
      <c r="JDG1" s="67"/>
      <c r="JDH1" s="67"/>
      <c r="JDI1" s="67"/>
      <c r="JDJ1" s="67"/>
      <c r="JDK1" s="67"/>
      <c r="JDL1" s="67"/>
      <c r="JDM1" s="67"/>
      <c r="JDN1" s="67"/>
      <c r="JDO1" s="67"/>
      <c r="JDP1" s="92"/>
      <c r="JDQ1" s="67"/>
      <c r="JDR1" s="67"/>
      <c r="JDS1" s="67"/>
      <c r="JDT1" s="67"/>
      <c r="JDU1" s="67"/>
      <c r="JDV1" s="67"/>
      <c r="JDW1" s="67"/>
      <c r="JDX1" s="67"/>
      <c r="JDY1" s="67"/>
      <c r="JDZ1" s="67"/>
      <c r="JEA1" s="67"/>
      <c r="JEB1" s="67"/>
      <c r="JEC1" s="67"/>
      <c r="JED1" s="67"/>
      <c r="JEE1" s="67"/>
      <c r="JEF1" s="92"/>
      <c r="JEG1" s="67"/>
      <c r="JEH1" s="67"/>
      <c r="JEI1" s="67"/>
      <c r="JEJ1" s="67"/>
      <c r="JEK1" s="67"/>
      <c r="JEL1" s="67"/>
      <c r="JEM1" s="67"/>
      <c r="JEN1" s="67"/>
      <c r="JEO1" s="67"/>
      <c r="JEP1" s="67"/>
      <c r="JEQ1" s="67"/>
      <c r="JER1" s="67"/>
      <c r="JES1" s="67"/>
      <c r="JET1" s="67"/>
      <c r="JEU1" s="67"/>
      <c r="JEV1" s="92"/>
      <c r="JEW1" s="67"/>
      <c r="JEX1" s="67"/>
      <c r="JEY1" s="67"/>
      <c r="JEZ1" s="67"/>
      <c r="JFA1" s="67"/>
      <c r="JFB1" s="67"/>
      <c r="JFC1" s="67"/>
      <c r="JFD1" s="67"/>
      <c r="JFE1" s="67"/>
      <c r="JFF1" s="67"/>
      <c r="JFG1" s="67"/>
      <c r="JFH1" s="67"/>
      <c r="JFI1" s="67"/>
      <c r="JFJ1" s="67"/>
      <c r="JFK1" s="67"/>
      <c r="JFL1" s="92"/>
      <c r="JFM1" s="67"/>
      <c r="JFN1" s="67"/>
      <c r="JFO1" s="67"/>
      <c r="JFP1" s="67"/>
      <c r="JFQ1" s="67"/>
      <c r="JFR1" s="67"/>
      <c r="JFS1" s="67"/>
      <c r="JFT1" s="67"/>
      <c r="JFU1" s="67"/>
      <c r="JFV1" s="67"/>
      <c r="JFW1" s="67"/>
      <c r="JFX1" s="67"/>
      <c r="JFY1" s="67"/>
      <c r="JFZ1" s="67"/>
      <c r="JGA1" s="67"/>
      <c r="JGB1" s="92"/>
      <c r="JGC1" s="67"/>
      <c r="JGD1" s="67"/>
      <c r="JGE1" s="67"/>
      <c r="JGF1" s="67"/>
      <c r="JGG1" s="67"/>
      <c r="JGH1" s="67"/>
      <c r="JGI1" s="67"/>
      <c r="JGJ1" s="67"/>
      <c r="JGK1" s="67"/>
      <c r="JGL1" s="67"/>
      <c r="JGM1" s="67"/>
      <c r="JGN1" s="67"/>
      <c r="JGO1" s="67"/>
      <c r="JGP1" s="67"/>
      <c r="JGQ1" s="67"/>
      <c r="JGR1" s="92"/>
      <c r="JGS1" s="67"/>
      <c r="JGT1" s="67"/>
      <c r="JGU1" s="67"/>
      <c r="JGV1" s="67"/>
      <c r="JGW1" s="67"/>
      <c r="JGX1" s="67"/>
      <c r="JGY1" s="67"/>
      <c r="JGZ1" s="67"/>
      <c r="JHA1" s="67"/>
      <c r="JHB1" s="67"/>
      <c r="JHC1" s="67"/>
      <c r="JHD1" s="67"/>
      <c r="JHE1" s="67"/>
      <c r="JHF1" s="67"/>
      <c r="JHG1" s="67"/>
      <c r="JHH1" s="92"/>
      <c r="JHI1" s="67"/>
      <c r="JHJ1" s="67"/>
      <c r="JHK1" s="67"/>
      <c r="JHL1" s="67"/>
      <c r="JHM1" s="67"/>
      <c r="JHN1" s="67"/>
      <c r="JHO1" s="67"/>
      <c r="JHP1" s="67"/>
      <c r="JHQ1" s="67"/>
      <c r="JHR1" s="67"/>
      <c r="JHS1" s="67"/>
      <c r="JHT1" s="67"/>
      <c r="JHU1" s="67"/>
      <c r="JHV1" s="67"/>
      <c r="JHW1" s="67"/>
      <c r="JHX1" s="92"/>
      <c r="JHY1" s="67"/>
      <c r="JHZ1" s="67"/>
      <c r="JIA1" s="67"/>
      <c r="JIB1" s="67"/>
      <c r="JIC1" s="67"/>
      <c r="JID1" s="67"/>
      <c r="JIE1" s="67"/>
      <c r="JIF1" s="67"/>
      <c r="JIG1" s="67"/>
      <c r="JIH1" s="67"/>
      <c r="JII1" s="67"/>
      <c r="JIJ1" s="67"/>
      <c r="JIK1" s="67"/>
      <c r="JIL1" s="67"/>
      <c r="JIM1" s="67"/>
      <c r="JIN1" s="92"/>
      <c r="JIO1" s="67"/>
      <c r="JIP1" s="67"/>
      <c r="JIQ1" s="67"/>
      <c r="JIR1" s="67"/>
      <c r="JIS1" s="67"/>
      <c r="JIT1" s="67"/>
      <c r="JIU1" s="67"/>
      <c r="JIV1" s="67"/>
      <c r="JIW1" s="67"/>
      <c r="JIX1" s="67"/>
      <c r="JIY1" s="67"/>
      <c r="JIZ1" s="67"/>
      <c r="JJA1" s="67"/>
      <c r="JJB1" s="67"/>
      <c r="JJC1" s="67"/>
      <c r="JJD1" s="92"/>
      <c r="JJE1" s="67"/>
      <c r="JJF1" s="67"/>
      <c r="JJG1" s="67"/>
      <c r="JJH1" s="67"/>
      <c r="JJI1" s="67"/>
      <c r="JJJ1" s="67"/>
      <c r="JJK1" s="67"/>
      <c r="JJL1" s="67"/>
      <c r="JJM1" s="67"/>
      <c r="JJN1" s="67"/>
      <c r="JJO1" s="67"/>
      <c r="JJP1" s="67"/>
      <c r="JJQ1" s="67"/>
      <c r="JJR1" s="67"/>
      <c r="JJS1" s="67"/>
      <c r="JJT1" s="92"/>
      <c r="JJU1" s="67"/>
      <c r="JJV1" s="67"/>
      <c r="JJW1" s="67"/>
      <c r="JJX1" s="67"/>
      <c r="JJY1" s="67"/>
      <c r="JJZ1" s="67"/>
      <c r="JKA1" s="67"/>
      <c r="JKB1" s="67"/>
      <c r="JKC1" s="67"/>
      <c r="JKD1" s="67"/>
      <c r="JKE1" s="67"/>
      <c r="JKF1" s="67"/>
      <c r="JKG1" s="67"/>
      <c r="JKH1" s="67"/>
      <c r="JKI1" s="67"/>
      <c r="JKJ1" s="92"/>
      <c r="JKK1" s="67"/>
      <c r="JKL1" s="67"/>
      <c r="JKM1" s="67"/>
      <c r="JKN1" s="67"/>
      <c r="JKO1" s="67"/>
      <c r="JKP1" s="67"/>
      <c r="JKQ1" s="67"/>
      <c r="JKR1" s="67"/>
      <c r="JKS1" s="67"/>
      <c r="JKT1" s="67"/>
      <c r="JKU1" s="67"/>
      <c r="JKV1" s="67"/>
      <c r="JKW1" s="67"/>
      <c r="JKX1" s="67"/>
      <c r="JKY1" s="67"/>
      <c r="JKZ1" s="92"/>
      <c r="JLA1" s="67"/>
      <c r="JLB1" s="67"/>
      <c r="JLC1" s="67"/>
      <c r="JLD1" s="67"/>
      <c r="JLE1" s="67"/>
      <c r="JLF1" s="67"/>
      <c r="JLG1" s="67"/>
      <c r="JLH1" s="67"/>
      <c r="JLI1" s="67"/>
      <c r="JLJ1" s="67"/>
      <c r="JLK1" s="67"/>
      <c r="JLL1" s="67"/>
      <c r="JLM1" s="67"/>
      <c r="JLN1" s="67"/>
      <c r="JLO1" s="67"/>
      <c r="JLP1" s="92"/>
      <c r="JLQ1" s="67"/>
      <c r="JLR1" s="67"/>
      <c r="JLS1" s="67"/>
      <c r="JLT1" s="67"/>
      <c r="JLU1" s="67"/>
      <c r="JLV1" s="67"/>
      <c r="JLW1" s="67"/>
      <c r="JLX1" s="67"/>
      <c r="JLY1" s="67"/>
      <c r="JLZ1" s="67"/>
      <c r="JMA1" s="67"/>
      <c r="JMB1" s="67"/>
      <c r="JMC1" s="67"/>
      <c r="JMD1" s="67"/>
      <c r="JME1" s="67"/>
      <c r="JMF1" s="92"/>
      <c r="JMG1" s="67"/>
      <c r="JMH1" s="67"/>
      <c r="JMI1" s="67"/>
      <c r="JMJ1" s="67"/>
      <c r="JMK1" s="67"/>
      <c r="JML1" s="67"/>
      <c r="JMM1" s="67"/>
      <c r="JMN1" s="67"/>
      <c r="JMO1" s="67"/>
      <c r="JMP1" s="67"/>
      <c r="JMQ1" s="67"/>
      <c r="JMR1" s="67"/>
      <c r="JMS1" s="67"/>
      <c r="JMT1" s="67"/>
      <c r="JMU1" s="67"/>
      <c r="JMV1" s="92"/>
      <c r="JMW1" s="67"/>
      <c r="JMX1" s="67"/>
      <c r="JMY1" s="67"/>
      <c r="JMZ1" s="67"/>
      <c r="JNA1" s="67"/>
      <c r="JNB1" s="67"/>
      <c r="JNC1" s="67"/>
      <c r="JND1" s="67"/>
      <c r="JNE1" s="67"/>
      <c r="JNF1" s="67"/>
      <c r="JNG1" s="67"/>
      <c r="JNH1" s="67"/>
      <c r="JNI1" s="67"/>
      <c r="JNJ1" s="67"/>
      <c r="JNK1" s="67"/>
      <c r="JNL1" s="92"/>
      <c r="JNM1" s="67"/>
      <c r="JNN1" s="67"/>
      <c r="JNO1" s="67"/>
      <c r="JNP1" s="67"/>
      <c r="JNQ1" s="67"/>
      <c r="JNR1" s="67"/>
      <c r="JNS1" s="67"/>
      <c r="JNT1" s="67"/>
      <c r="JNU1" s="67"/>
      <c r="JNV1" s="67"/>
      <c r="JNW1" s="67"/>
      <c r="JNX1" s="67"/>
      <c r="JNY1" s="67"/>
      <c r="JNZ1" s="67"/>
      <c r="JOA1" s="67"/>
      <c r="JOB1" s="92"/>
      <c r="JOC1" s="67"/>
      <c r="JOD1" s="67"/>
      <c r="JOE1" s="67"/>
      <c r="JOF1" s="67"/>
      <c r="JOG1" s="67"/>
      <c r="JOH1" s="67"/>
      <c r="JOI1" s="67"/>
      <c r="JOJ1" s="67"/>
      <c r="JOK1" s="67"/>
      <c r="JOL1" s="67"/>
      <c r="JOM1" s="67"/>
      <c r="JON1" s="67"/>
      <c r="JOO1" s="67"/>
      <c r="JOP1" s="67"/>
      <c r="JOQ1" s="67"/>
      <c r="JOR1" s="92"/>
      <c r="JOS1" s="67"/>
      <c r="JOT1" s="67"/>
      <c r="JOU1" s="67"/>
      <c r="JOV1" s="67"/>
      <c r="JOW1" s="67"/>
      <c r="JOX1" s="67"/>
      <c r="JOY1" s="67"/>
      <c r="JOZ1" s="67"/>
      <c r="JPA1" s="67"/>
      <c r="JPB1" s="67"/>
      <c r="JPC1" s="67"/>
      <c r="JPD1" s="67"/>
      <c r="JPE1" s="67"/>
      <c r="JPF1" s="67"/>
      <c r="JPG1" s="67"/>
      <c r="JPH1" s="92"/>
      <c r="JPI1" s="67"/>
      <c r="JPJ1" s="67"/>
      <c r="JPK1" s="67"/>
      <c r="JPL1" s="67"/>
      <c r="JPM1" s="67"/>
      <c r="JPN1" s="67"/>
      <c r="JPO1" s="67"/>
      <c r="JPP1" s="67"/>
      <c r="JPQ1" s="67"/>
      <c r="JPR1" s="67"/>
      <c r="JPS1" s="67"/>
      <c r="JPT1" s="67"/>
      <c r="JPU1" s="67"/>
      <c r="JPV1" s="67"/>
      <c r="JPW1" s="67"/>
      <c r="JPX1" s="92"/>
      <c r="JPY1" s="67"/>
      <c r="JPZ1" s="67"/>
      <c r="JQA1" s="67"/>
      <c r="JQB1" s="67"/>
      <c r="JQC1" s="67"/>
      <c r="JQD1" s="67"/>
      <c r="JQE1" s="67"/>
      <c r="JQF1" s="67"/>
      <c r="JQG1" s="67"/>
      <c r="JQH1" s="67"/>
      <c r="JQI1" s="67"/>
      <c r="JQJ1" s="67"/>
      <c r="JQK1" s="67"/>
      <c r="JQL1" s="67"/>
      <c r="JQM1" s="67"/>
      <c r="JQN1" s="92"/>
      <c r="JQO1" s="67"/>
      <c r="JQP1" s="67"/>
      <c r="JQQ1" s="67"/>
      <c r="JQR1" s="67"/>
      <c r="JQS1" s="67"/>
      <c r="JQT1" s="67"/>
      <c r="JQU1" s="67"/>
      <c r="JQV1" s="67"/>
      <c r="JQW1" s="67"/>
      <c r="JQX1" s="67"/>
      <c r="JQY1" s="67"/>
      <c r="JQZ1" s="67"/>
      <c r="JRA1" s="67"/>
      <c r="JRB1" s="67"/>
      <c r="JRC1" s="67"/>
      <c r="JRD1" s="92"/>
      <c r="JRE1" s="67"/>
      <c r="JRF1" s="67"/>
      <c r="JRG1" s="67"/>
      <c r="JRH1" s="67"/>
      <c r="JRI1" s="67"/>
      <c r="JRJ1" s="67"/>
      <c r="JRK1" s="67"/>
      <c r="JRL1" s="67"/>
      <c r="JRM1" s="67"/>
      <c r="JRN1" s="67"/>
      <c r="JRO1" s="67"/>
      <c r="JRP1" s="67"/>
      <c r="JRQ1" s="67"/>
      <c r="JRR1" s="67"/>
      <c r="JRS1" s="67"/>
      <c r="JRT1" s="92"/>
      <c r="JRU1" s="67"/>
      <c r="JRV1" s="67"/>
      <c r="JRW1" s="67"/>
      <c r="JRX1" s="67"/>
      <c r="JRY1" s="67"/>
      <c r="JRZ1" s="67"/>
      <c r="JSA1" s="67"/>
      <c r="JSB1" s="67"/>
      <c r="JSC1" s="67"/>
      <c r="JSD1" s="67"/>
      <c r="JSE1" s="67"/>
      <c r="JSF1" s="67"/>
      <c r="JSG1" s="67"/>
      <c r="JSH1" s="67"/>
      <c r="JSI1" s="67"/>
      <c r="JSJ1" s="92"/>
      <c r="JSK1" s="67"/>
      <c r="JSL1" s="67"/>
      <c r="JSM1" s="67"/>
      <c r="JSN1" s="67"/>
      <c r="JSO1" s="67"/>
      <c r="JSP1" s="67"/>
      <c r="JSQ1" s="67"/>
      <c r="JSR1" s="67"/>
      <c r="JSS1" s="67"/>
      <c r="JST1" s="67"/>
      <c r="JSU1" s="67"/>
      <c r="JSV1" s="67"/>
      <c r="JSW1" s="67"/>
      <c r="JSX1" s="67"/>
      <c r="JSY1" s="67"/>
      <c r="JSZ1" s="92"/>
      <c r="JTA1" s="67"/>
      <c r="JTB1" s="67"/>
      <c r="JTC1" s="67"/>
      <c r="JTD1" s="67"/>
      <c r="JTE1" s="67"/>
      <c r="JTF1" s="67"/>
      <c r="JTG1" s="67"/>
      <c r="JTH1" s="67"/>
      <c r="JTI1" s="67"/>
      <c r="JTJ1" s="67"/>
      <c r="JTK1" s="67"/>
      <c r="JTL1" s="67"/>
      <c r="JTM1" s="67"/>
      <c r="JTN1" s="67"/>
      <c r="JTO1" s="67"/>
      <c r="JTP1" s="92"/>
      <c r="JTQ1" s="67"/>
      <c r="JTR1" s="67"/>
      <c r="JTS1" s="67"/>
      <c r="JTT1" s="67"/>
      <c r="JTU1" s="67"/>
      <c r="JTV1" s="67"/>
      <c r="JTW1" s="67"/>
      <c r="JTX1" s="67"/>
      <c r="JTY1" s="67"/>
      <c r="JTZ1" s="67"/>
      <c r="JUA1" s="67"/>
      <c r="JUB1" s="67"/>
      <c r="JUC1" s="67"/>
      <c r="JUD1" s="67"/>
      <c r="JUE1" s="67"/>
      <c r="JUF1" s="92"/>
      <c r="JUG1" s="67"/>
      <c r="JUH1" s="67"/>
      <c r="JUI1" s="67"/>
      <c r="JUJ1" s="67"/>
      <c r="JUK1" s="67"/>
      <c r="JUL1" s="67"/>
      <c r="JUM1" s="67"/>
      <c r="JUN1" s="67"/>
      <c r="JUO1" s="67"/>
      <c r="JUP1" s="67"/>
      <c r="JUQ1" s="67"/>
      <c r="JUR1" s="67"/>
      <c r="JUS1" s="67"/>
      <c r="JUT1" s="67"/>
      <c r="JUU1" s="67"/>
      <c r="JUV1" s="92"/>
      <c r="JUW1" s="67"/>
      <c r="JUX1" s="67"/>
      <c r="JUY1" s="67"/>
      <c r="JUZ1" s="67"/>
      <c r="JVA1" s="67"/>
      <c r="JVB1" s="67"/>
      <c r="JVC1" s="67"/>
      <c r="JVD1" s="67"/>
      <c r="JVE1" s="67"/>
      <c r="JVF1" s="67"/>
      <c r="JVG1" s="67"/>
      <c r="JVH1" s="67"/>
      <c r="JVI1" s="67"/>
      <c r="JVJ1" s="67"/>
      <c r="JVK1" s="67"/>
      <c r="JVL1" s="92"/>
      <c r="JVM1" s="67"/>
      <c r="JVN1" s="67"/>
      <c r="JVO1" s="67"/>
      <c r="JVP1" s="67"/>
      <c r="JVQ1" s="67"/>
      <c r="JVR1" s="67"/>
      <c r="JVS1" s="67"/>
      <c r="JVT1" s="67"/>
      <c r="JVU1" s="67"/>
      <c r="JVV1" s="67"/>
      <c r="JVW1" s="67"/>
      <c r="JVX1" s="67"/>
      <c r="JVY1" s="67"/>
      <c r="JVZ1" s="67"/>
      <c r="JWA1" s="67"/>
      <c r="JWB1" s="92"/>
      <c r="JWC1" s="67"/>
      <c r="JWD1" s="67"/>
      <c r="JWE1" s="67"/>
      <c r="JWF1" s="67"/>
      <c r="JWG1" s="67"/>
      <c r="JWH1" s="67"/>
      <c r="JWI1" s="67"/>
      <c r="JWJ1" s="67"/>
      <c r="JWK1" s="67"/>
      <c r="JWL1" s="67"/>
      <c r="JWM1" s="67"/>
      <c r="JWN1" s="67"/>
      <c r="JWO1" s="67"/>
      <c r="JWP1" s="67"/>
      <c r="JWQ1" s="67"/>
      <c r="JWR1" s="92"/>
      <c r="JWS1" s="67"/>
      <c r="JWT1" s="67"/>
      <c r="JWU1" s="67"/>
      <c r="JWV1" s="67"/>
      <c r="JWW1" s="67"/>
      <c r="JWX1" s="67"/>
      <c r="JWY1" s="67"/>
      <c r="JWZ1" s="67"/>
      <c r="JXA1" s="67"/>
      <c r="JXB1" s="67"/>
      <c r="JXC1" s="67"/>
      <c r="JXD1" s="67"/>
      <c r="JXE1" s="67"/>
      <c r="JXF1" s="67"/>
      <c r="JXG1" s="67"/>
      <c r="JXH1" s="92"/>
      <c r="JXI1" s="67"/>
      <c r="JXJ1" s="67"/>
      <c r="JXK1" s="67"/>
      <c r="JXL1" s="67"/>
      <c r="JXM1" s="67"/>
      <c r="JXN1" s="67"/>
      <c r="JXO1" s="67"/>
      <c r="JXP1" s="67"/>
      <c r="JXQ1" s="67"/>
      <c r="JXR1" s="67"/>
      <c r="JXS1" s="67"/>
      <c r="JXT1" s="67"/>
      <c r="JXU1" s="67"/>
      <c r="JXV1" s="67"/>
      <c r="JXW1" s="67"/>
      <c r="JXX1" s="92"/>
      <c r="JXY1" s="67"/>
      <c r="JXZ1" s="67"/>
      <c r="JYA1" s="67"/>
      <c r="JYB1" s="67"/>
      <c r="JYC1" s="67"/>
      <c r="JYD1" s="67"/>
      <c r="JYE1" s="67"/>
      <c r="JYF1" s="67"/>
      <c r="JYG1" s="67"/>
      <c r="JYH1" s="67"/>
      <c r="JYI1" s="67"/>
      <c r="JYJ1" s="67"/>
      <c r="JYK1" s="67"/>
      <c r="JYL1" s="67"/>
      <c r="JYM1" s="67"/>
      <c r="JYN1" s="92"/>
      <c r="JYO1" s="67"/>
      <c r="JYP1" s="67"/>
      <c r="JYQ1" s="67"/>
      <c r="JYR1" s="67"/>
      <c r="JYS1" s="67"/>
      <c r="JYT1" s="67"/>
      <c r="JYU1" s="67"/>
      <c r="JYV1" s="67"/>
      <c r="JYW1" s="67"/>
      <c r="JYX1" s="67"/>
      <c r="JYY1" s="67"/>
      <c r="JYZ1" s="67"/>
      <c r="JZA1" s="67"/>
      <c r="JZB1" s="67"/>
      <c r="JZC1" s="67"/>
      <c r="JZD1" s="92"/>
      <c r="JZE1" s="67"/>
      <c r="JZF1" s="67"/>
      <c r="JZG1" s="67"/>
      <c r="JZH1" s="67"/>
      <c r="JZI1" s="67"/>
      <c r="JZJ1" s="67"/>
      <c r="JZK1" s="67"/>
      <c r="JZL1" s="67"/>
      <c r="JZM1" s="67"/>
      <c r="JZN1" s="67"/>
      <c r="JZO1" s="67"/>
      <c r="JZP1" s="67"/>
      <c r="JZQ1" s="67"/>
      <c r="JZR1" s="67"/>
      <c r="JZS1" s="67"/>
      <c r="JZT1" s="92"/>
      <c r="JZU1" s="67"/>
      <c r="JZV1" s="67"/>
      <c r="JZW1" s="67"/>
      <c r="JZX1" s="67"/>
      <c r="JZY1" s="67"/>
      <c r="JZZ1" s="67"/>
      <c r="KAA1" s="67"/>
      <c r="KAB1" s="67"/>
      <c r="KAC1" s="67"/>
      <c r="KAD1" s="67"/>
      <c r="KAE1" s="67"/>
      <c r="KAF1" s="67"/>
      <c r="KAG1" s="67"/>
      <c r="KAH1" s="67"/>
      <c r="KAI1" s="67"/>
      <c r="KAJ1" s="92"/>
      <c r="KAK1" s="67"/>
      <c r="KAL1" s="67"/>
      <c r="KAM1" s="67"/>
      <c r="KAN1" s="67"/>
      <c r="KAO1" s="67"/>
      <c r="KAP1" s="67"/>
      <c r="KAQ1" s="67"/>
      <c r="KAR1" s="67"/>
      <c r="KAS1" s="67"/>
      <c r="KAT1" s="67"/>
      <c r="KAU1" s="67"/>
      <c r="KAV1" s="67"/>
      <c r="KAW1" s="67"/>
      <c r="KAX1" s="67"/>
      <c r="KAY1" s="67"/>
      <c r="KAZ1" s="92"/>
      <c r="KBA1" s="67"/>
      <c r="KBB1" s="67"/>
      <c r="KBC1" s="67"/>
      <c r="KBD1" s="67"/>
      <c r="KBE1" s="67"/>
      <c r="KBF1" s="67"/>
      <c r="KBG1" s="67"/>
      <c r="KBH1" s="67"/>
      <c r="KBI1" s="67"/>
      <c r="KBJ1" s="67"/>
      <c r="KBK1" s="67"/>
      <c r="KBL1" s="67"/>
      <c r="KBM1" s="67"/>
      <c r="KBN1" s="67"/>
      <c r="KBO1" s="67"/>
      <c r="KBP1" s="92"/>
      <c r="KBQ1" s="67"/>
      <c r="KBR1" s="67"/>
      <c r="KBS1" s="67"/>
      <c r="KBT1" s="67"/>
      <c r="KBU1" s="67"/>
      <c r="KBV1" s="67"/>
      <c r="KBW1" s="67"/>
      <c r="KBX1" s="67"/>
      <c r="KBY1" s="67"/>
      <c r="KBZ1" s="67"/>
      <c r="KCA1" s="67"/>
      <c r="KCB1" s="67"/>
      <c r="KCC1" s="67"/>
      <c r="KCD1" s="67"/>
      <c r="KCE1" s="67"/>
      <c r="KCF1" s="92"/>
      <c r="KCG1" s="67"/>
      <c r="KCH1" s="67"/>
      <c r="KCI1" s="67"/>
      <c r="KCJ1" s="67"/>
      <c r="KCK1" s="67"/>
      <c r="KCL1" s="67"/>
      <c r="KCM1" s="67"/>
      <c r="KCN1" s="67"/>
      <c r="KCO1" s="67"/>
      <c r="KCP1" s="67"/>
      <c r="KCQ1" s="67"/>
      <c r="KCR1" s="67"/>
      <c r="KCS1" s="67"/>
      <c r="KCT1" s="67"/>
      <c r="KCU1" s="67"/>
      <c r="KCV1" s="92"/>
      <c r="KCW1" s="67"/>
      <c r="KCX1" s="67"/>
      <c r="KCY1" s="67"/>
      <c r="KCZ1" s="67"/>
      <c r="KDA1" s="67"/>
      <c r="KDB1" s="67"/>
      <c r="KDC1" s="67"/>
      <c r="KDD1" s="67"/>
      <c r="KDE1" s="67"/>
      <c r="KDF1" s="67"/>
      <c r="KDG1" s="67"/>
      <c r="KDH1" s="67"/>
      <c r="KDI1" s="67"/>
      <c r="KDJ1" s="67"/>
      <c r="KDK1" s="67"/>
      <c r="KDL1" s="92"/>
      <c r="KDM1" s="67"/>
      <c r="KDN1" s="67"/>
      <c r="KDO1" s="67"/>
      <c r="KDP1" s="67"/>
      <c r="KDQ1" s="67"/>
      <c r="KDR1" s="67"/>
      <c r="KDS1" s="67"/>
      <c r="KDT1" s="67"/>
      <c r="KDU1" s="67"/>
      <c r="KDV1" s="67"/>
      <c r="KDW1" s="67"/>
      <c r="KDX1" s="67"/>
      <c r="KDY1" s="67"/>
      <c r="KDZ1" s="67"/>
      <c r="KEA1" s="67"/>
      <c r="KEB1" s="92"/>
      <c r="KEC1" s="67"/>
      <c r="KED1" s="67"/>
      <c r="KEE1" s="67"/>
      <c r="KEF1" s="67"/>
      <c r="KEG1" s="67"/>
      <c r="KEH1" s="67"/>
      <c r="KEI1" s="67"/>
      <c r="KEJ1" s="67"/>
      <c r="KEK1" s="67"/>
      <c r="KEL1" s="67"/>
      <c r="KEM1" s="67"/>
      <c r="KEN1" s="67"/>
      <c r="KEO1" s="67"/>
      <c r="KEP1" s="67"/>
      <c r="KEQ1" s="67"/>
      <c r="KER1" s="92"/>
      <c r="KES1" s="67"/>
      <c r="KET1" s="67"/>
      <c r="KEU1" s="67"/>
      <c r="KEV1" s="67"/>
      <c r="KEW1" s="67"/>
      <c r="KEX1" s="67"/>
      <c r="KEY1" s="67"/>
      <c r="KEZ1" s="67"/>
      <c r="KFA1" s="67"/>
      <c r="KFB1" s="67"/>
      <c r="KFC1" s="67"/>
      <c r="KFD1" s="67"/>
      <c r="KFE1" s="67"/>
      <c r="KFF1" s="67"/>
      <c r="KFG1" s="67"/>
      <c r="KFH1" s="92"/>
      <c r="KFI1" s="67"/>
      <c r="KFJ1" s="67"/>
      <c r="KFK1" s="67"/>
      <c r="KFL1" s="67"/>
      <c r="KFM1" s="67"/>
      <c r="KFN1" s="67"/>
      <c r="KFO1" s="67"/>
      <c r="KFP1" s="67"/>
      <c r="KFQ1" s="67"/>
      <c r="KFR1" s="67"/>
      <c r="KFS1" s="67"/>
      <c r="KFT1" s="67"/>
      <c r="KFU1" s="67"/>
      <c r="KFV1" s="67"/>
      <c r="KFW1" s="67"/>
      <c r="KFX1" s="92"/>
      <c r="KFY1" s="67"/>
      <c r="KFZ1" s="67"/>
      <c r="KGA1" s="67"/>
      <c r="KGB1" s="67"/>
      <c r="KGC1" s="67"/>
      <c r="KGD1" s="67"/>
      <c r="KGE1" s="67"/>
      <c r="KGF1" s="67"/>
      <c r="KGG1" s="67"/>
      <c r="KGH1" s="67"/>
      <c r="KGI1" s="67"/>
      <c r="KGJ1" s="67"/>
      <c r="KGK1" s="67"/>
      <c r="KGL1" s="67"/>
      <c r="KGM1" s="67"/>
      <c r="KGN1" s="92"/>
      <c r="KGO1" s="67"/>
      <c r="KGP1" s="67"/>
      <c r="KGQ1" s="67"/>
      <c r="KGR1" s="67"/>
      <c r="KGS1" s="67"/>
      <c r="KGT1" s="67"/>
      <c r="KGU1" s="67"/>
      <c r="KGV1" s="67"/>
      <c r="KGW1" s="67"/>
      <c r="KGX1" s="67"/>
      <c r="KGY1" s="67"/>
      <c r="KGZ1" s="67"/>
      <c r="KHA1" s="67"/>
      <c r="KHB1" s="67"/>
      <c r="KHC1" s="67"/>
      <c r="KHD1" s="92"/>
      <c r="KHE1" s="67"/>
      <c r="KHF1" s="67"/>
      <c r="KHG1" s="67"/>
      <c r="KHH1" s="67"/>
      <c r="KHI1" s="67"/>
      <c r="KHJ1" s="67"/>
      <c r="KHK1" s="67"/>
      <c r="KHL1" s="67"/>
      <c r="KHM1" s="67"/>
      <c r="KHN1" s="67"/>
      <c r="KHO1" s="67"/>
      <c r="KHP1" s="67"/>
      <c r="KHQ1" s="67"/>
      <c r="KHR1" s="67"/>
      <c r="KHS1" s="67"/>
      <c r="KHT1" s="92"/>
      <c r="KHU1" s="67"/>
      <c r="KHV1" s="67"/>
      <c r="KHW1" s="67"/>
      <c r="KHX1" s="67"/>
      <c r="KHY1" s="67"/>
      <c r="KHZ1" s="67"/>
      <c r="KIA1" s="67"/>
      <c r="KIB1" s="67"/>
      <c r="KIC1" s="67"/>
      <c r="KID1" s="67"/>
      <c r="KIE1" s="67"/>
      <c r="KIF1" s="67"/>
      <c r="KIG1" s="67"/>
      <c r="KIH1" s="67"/>
      <c r="KII1" s="67"/>
      <c r="KIJ1" s="92"/>
      <c r="KIK1" s="67"/>
      <c r="KIL1" s="67"/>
      <c r="KIM1" s="67"/>
      <c r="KIN1" s="67"/>
      <c r="KIO1" s="67"/>
      <c r="KIP1" s="67"/>
      <c r="KIQ1" s="67"/>
      <c r="KIR1" s="67"/>
      <c r="KIS1" s="67"/>
      <c r="KIT1" s="67"/>
      <c r="KIU1" s="67"/>
      <c r="KIV1" s="67"/>
      <c r="KIW1" s="67"/>
      <c r="KIX1" s="67"/>
      <c r="KIY1" s="67"/>
      <c r="KIZ1" s="92"/>
      <c r="KJA1" s="67"/>
      <c r="KJB1" s="67"/>
      <c r="KJC1" s="67"/>
      <c r="KJD1" s="67"/>
      <c r="KJE1" s="67"/>
      <c r="KJF1" s="67"/>
      <c r="KJG1" s="67"/>
      <c r="KJH1" s="67"/>
      <c r="KJI1" s="67"/>
      <c r="KJJ1" s="67"/>
      <c r="KJK1" s="67"/>
      <c r="KJL1" s="67"/>
      <c r="KJM1" s="67"/>
      <c r="KJN1" s="67"/>
      <c r="KJO1" s="67"/>
      <c r="KJP1" s="92"/>
      <c r="KJQ1" s="67"/>
      <c r="KJR1" s="67"/>
      <c r="KJS1" s="67"/>
      <c r="KJT1" s="67"/>
      <c r="KJU1" s="67"/>
      <c r="KJV1" s="67"/>
      <c r="KJW1" s="67"/>
      <c r="KJX1" s="67"/>
      <c r="KJY1" s="67"/>
      <c r="KJZ1" s="67"/>
      <c r="KKA1" s="67"/>
      <c r="KKB1" s="67"/>
      <c r="KKC1" s="67"/>
      <c r="KKD1" s="67"/>
      <c r="KKE1" s="67"/>
      <c r="KKF1" s="92"/>
      <c r="KKG1" s="67"/>
      <c r="KKH1" s="67"/>
      <c r="KKI1" s="67"/>
      <c r="KKJ1" s="67"/>
      <c r="KKK1" s="67"/>
      <c r="KKL1" s="67"/>
      <c r="KKM1" s="67"/>
      <c r="KKN1" s="67"/>
      <c r="KKO1" s="67"/>
      <c r="KKP1" s="67"/>
      <c r="KKQ1" s="67"/>
      <c r="KKR1" s="67"/>
      <c r="KKS1" s="67"/>
      <c r="KKT1" s="67"/>
      <c r="KKU1" s="67"/>
      <c r="KKV1" s="92"/>
      <c r="KKW1" s="67"/>
      <c r="KKX1" s="67"/>
      <c r="KKY1" s="67"/>
      <c r="KKZ1" s="67"/>
      <c r="KLA1" s="67"/>
      <c r="KLB1" s="67"/>
      <c r="KLC1" s="67"/>
      <c r="KLD1" s="67"/>
      <c r="KLE1" s="67"/>
      <c r="KLF1" s="67"/>
      <c r="KLG1" s="67"/>
      <c r="KLH1" s="67"/>
      <c r="KLI1" s="67"/>
      <c r="KLJ1" s="67"/>
      <c r="KLK1" s="67"/>
      <c r="KLL1" s="92"/>
      <c r="KLM1" s="67"/>
      <c r="KLN1" s="67"/>
      <c r="KLO1" s="67"/>
      <c r="KLP1" s="67"/>
      <c r="KLQ1" s="67"/>
      <c r="KLR1" s="67"/>
      <c r="KLS1" s="67"/>
      <c r="KLT1" s="67"/>
      <c r="KLU1" s="67"/>
      <c r="KLV1" s="67"/>
      <c r="KLW1" s="67"/>
      <c r="KLX1" s="67"/>
      <c r="KLY1" s="67"/>
      <c r="KLZ1" s="67"/>
      <c r="KMA1" s="67"/>
      <c r="KMB1" s="92"/>
      <c r="KMC1" s="67"/>
      <c r="KMD1" s="67"/>
      <c r="KME1" s="67"/>
      <c r="KMF1" s="67"/>
      <c r="KMG1" s="67"/>
      <c r="KMH1" s="67"/>
      <c r="KMI1" s="67"/>
      <c r="KMJ1" s="67"/>
      <c r="KMK1" s="67"/>
      <c r="KML1" s="67"/>
      <c r="KMM1" s="67"/>
      <c r="KMN1" s="67"/>
      <c r="KMO1" s="67"/>
      <c r="KMP1" s="67"/>
      <c r="KMQ1" s="67"/>
      <c r="KMR1" s="92"/>
      <c r="KMS1" s="67"/>
      <c r="KMT1" s="67"/>
      <c r="KMU1" s="67"/>
      <c r="KMV1" s="67"/>
      <c r="KMW1" s="67"/>
      <c r="KMX1" s="67"/>
      <c r="KMY1" s="67"/>
      <c r="KMZ1" s="67"/>
      <c r="KNA1" s="67"/>
      <c r="KNB1" s="67"/>
      <c r="KNC1" s="67"/>
      <c r="KND1" s="67"/>
      <c r="KNE1" s="67"/>
      <c r="KNF1" s="67"/>
      <c r="KNG1" s="67"/>
      <c r="KNH1" s="92"/>
      <c r="KNI1" s="67"/>
      <c r="KNJ1" s="67"/>
      <c r="KNK1" s="67"/>
      <c r="KNL1" s="67"/>
      <c r="KNM1" s="67"/>
      <c r="KNN1" s="67"/>
      <c r="KNO1" s="67"/>
      <c r="KNP1" s="67"/>
      <c r="KNQ1" s="67"/>
      <c r="KNR1" s="67"/>
      <c r="KNS1" s="67"/>
      <c r="KNT1" s="67"/>
      <c r="KNU1" s="67"/>
      <c r="KNV1" s="67"/>
      <c r="KNW1" s="67"/>
      <c r="KNX1" s="92"/>
      <c r="KNY1" s="67"/>
      <c r="KNZ1" s="67"/>
      <c r="KOA1" s="67"/>
      <c r="KOB1" s="67"/>
      <c r="KOC1" s="67"/>
      <c r="KOD1" s="67"/>
      <c r="KOE1" s="67"/>
      <c r="KOF1" s="67"/>
      <c r="KOG1" s="67"/>
      <c r="KOH1" s="67"/>
      <c r="KOI1" s="67"/>
      <c r="KOJ1" s="67"/>
      <c r="KOK1" s="67"/>
      <c r="KOL1" s="67"/>
      <c r="KOM1" s="67"/>
      <c r="KON1" s="92"/>
      <c r="KOO1" s="67"/>
      <c r="KOP1" s="67"/>
      <c r="KOQ1" s="67"/>
      <c r="KOR1" s="67"/>
      <c r="KOS1" s="67"/>
      <c r="KOT1" s="67"/>
      <c r="KOU1" s="67"/>
      <c r="KOV1" s="67"/>
      <c r="KOW1" s="67"/>
      <c r="KOX1" s="67"/>
      <c r="KOY1" s="67"/>
      <c r="KOZ1" s="67"/>
      <c r="KPA1" s="67"/>
      <c r="KPB1" s="67"/>
      <c r="KPC1" s="67"/>
      <c r="KPD1" s="92"/>
      <c r="KPE1" s="67"/>
      <c r="KPF1" s="67"/>
      <c r="KPG1" s="67"/>
      <c r="KPH1" s="67"/>
      <c r="KPI1" s="67"/>
      <c r="KPJ1" s="67"/>
      <c r="KPK1" s="67"/>
      <c r="KPL1" s="67"/>
      <c r="KPM1" s="67"/>
      <c r="KPN1" s="67"/>
      <c r="KPO1" s="67"/>
      <c r="KPP1" s="67"/>
      <c r="KPQ1" s="67"/>
      <c r="KPR1" s="67"/>
      <c r="KPS1" s="67"/>
      <c r="KPT1" s="92"/>
      <c r="KPU1" s="67"/>
      <c r="KPV1" s="67"/>
      <c r="KPW1" s="67"/>
      <c r="KPX1" s="67"/>
      <c r="KPY1" s="67"/>
      <c r="KPZ1" s="67"/>
      <c r="KQA1" s="67"/>
      <c r="KQB1" s="67"/>
      <c r="KQC1" s="67"/>
      <c r="KQD1" s="67"/>
      <c r="KQE1" s="67"/>
      <c r="KQF1" s="67"/>
      <c r="KQG1" s="67"/>
      <c r="KQH1" s="67"/>
      <c r="KQI1" s="67"/>
      <c r="KQJ1" s="92"/>
      <c r="KQK1" s="67"/>
      <c r="KQL1" s="67"/>
      <c r="KQM1" s="67"/>
      <c r="KQN1" s="67"/>
      <c r="KQO1" s="67"/>
      <c r="KQP1" s="67"/>
      <c r="KQQ1" s="67"/>
      <c r="KQR1" s="67"/>
      <c r="KQS1" s="67"/>
      <c r="KQT1" s="67"/>
      <c r="KQU1" s="67"/>
      <c r="KQV1" s="67"/>
      <c r="KQW1" s="67"/>
      <c r="KQX1" s="67"/>
      <c r="KQY1" s="67"/>
      <c r="KQZ1" s="92"/>
      <c r="KRA1" s="67"/>
      <c r="KRB1" s="67"/>
      <c r="KRC1" s="67"/>
      <c r="KRD1" s="67"/>
      <c r="KRE1" s="67"/>
      <c r="KRF1" s="67"/>
      <c r="KRG1" s="67"/>
      <c r="KRH1" s="67"/>
      <c r="KRI1" s="67"/>
      <c r="KRJ1" s="67"/>
      <c r="KRK1" s="67"/>
      <c r="KRL1" s="67"/>
      <c r="KRM1" s="67"/>
      <c r="KRN1" s="67"/>
      <c r="KRO1" s="67"/>
      <c r="KRP1" s="92"/>
      <c r="KRQ1" s="67"/>
      <c r="KRR1" s="67"/>
      <c r="KRS1" s="67"/>
      <c r="KRT1" s="67"/>
      <c r="KRU1" s="67"/>
      <c r="KRV1" s="67"/>
      <c r="KRW1" s="67"/>
      <c r="KRX1" s="67"/>
      <c r="KRY1" s="67"/>
      <c r="KRZ1" s="67"/>
      <c r="KSA1" s="67"/>
      <c r="KSB1" s="67"/>
      <c r="KSC1" s="67"/>
      <c r="KSD1" s="67"/>
      <c r="KSE1" s="67"/>
      <c r="KSF1" s="92"/>
      <c r="KSG1" s="67"/>
      <c r="KSH1" s="67"/>
      <c r="KSI1" s="67"/>
      <c r="KSJ1" s="67"/>
      <c r="KSK1" s="67"/>
      <c r="KSL1" s="67"/>
      <c r="KSM1" s="67"/>
      <c r="KSN1" s="67"/>
      <c r="KSO1" s="67"/>
      <c r="KSP1" s="67"/>
      <c r="KSQ1" s="67"/>
      <c r="KSR1" s="67"/>
      <c r="KSS1" s="67"/>
      <c r="KST1" s="67"/>
      <c r="KSU1" s="67"/>
      <c r="KSV1" s="92"/>
      <c r="KSW1" s="67"/>
      <c r="KSX1" s="67"/>
      <c r="KSY1" s="67"/>
      <c r="KSZ1" s="67"/>
      <c r="KTA1" s="67"/>
      <c r="KTB1" s="67"/>
      <c r="KTC1" s="67"/>
      <c r="KTD1" s="67"/>
      <c r="KTE1" s="67"/>
      <c r="KTF1" s="67"/>
      <c r="KTG1" s="67"/>
      <c r="KTH1" s="67"/>
      <c r="KTI1" s="67"/>
      <c r="KTJ1" s="67"/>
      <c r="KTK1" s="67"/>
      <c r="KTL1" s="92"/>
      <c r="KTM1" s="67"/>
      <c r="KTN1" s="67"/>
      <c r="KTO1" s="67"/>
      <c r="KTP1" s="67"/>
      <c r="KTQ1" s="67"/>
      <c r="KTR1" s="67"/>
      <c r="KTS1" s="67"/>
      <c r="KTT1" s="67"/>
      <c r="KTU1" s="67"/>
      <c r="KTV1" s="67"/>
      <c r="KTW1" s="67"/>
      <c r="KTX1" s="67"/>
      <c r="KTY1" s="67"/>
      <c r="KTZ1" s="67"/>
      <c r="KUA1" s="67"/>
      <c r="KUB1" s="92"/>
      <c r="KUC1" s="67"/>
      <c r="KUD1" s="67"/>
      <c r="KUE1" s="67"/>
      <c r="KUF1" s="67"/>
      <c r="KUG1" s="67"/>
      <c r="KUH1" s="67"/>
      <c r="KUI1" s="67"/>
      <c r="KUJ1" s="67"/>
      <c r="KUK1" s="67"/>
      <c r="KUL1" s="67"/>
      <c r="KUM1" s="67"/>
      <c r="KUN1" s="67"/>
      <c r="KUO1" s="67"/>
      <c r="KUP1" s="67"/>
      <c r="KUQ1" s="67"/>
      <c r="KUR1" s="92"/>
      <c r="KUS1" s="67"/>
      <c r="KUT1" s="67"/>
      <c r="KUU1" s="67"/>
      <c r="KUV1" s="67"/>
      <c r="KUW1" s="67"/>
      <c r="KUX1" s="67"/>
      <c r="KUY1" s="67"/>
      <c r="KUZ1" s="67"/>
      <c r="KVA1" s="67"/>
      <c r="KVB1" s="67"/>
      <c r="KVC1" s="67"/>
      <c r="KVD1" s="67"/>
      <c r="KVE1" s="67"/>
      <c r="KVF1" s="67"/>
      <c r="KVG1" s="67"/>
      <c r="KVH1" s="92"/>
      <c r="KVI1" s="67"/>
      <c r="KVJ1" s="67"/>
      <c r="KVK1" s="67"/>
      <c r="KVL1" s="67"/>
      <c r="KVM1" s="67"/>
      <c r="KVN1" s="67"/>
      <c r="KVO1" s="67"/>
      <c r="KVP1" s="67"/>
      <c r="KVQ1" s="67"/>
      <c r="KVR1" s="67"/>
      <c r="KVS1" s="67"/>
      <c r="KVT1" s="67"/>
      <c r="KVU1" s="67"/>
      <c r="KVV1" s="67"/>
      <c r="KVW1" s="67"/>
      <c r="KVX1" s="92"/>
      <c r="KVY1" s="67"/>
      <c r="KVZ1" s="67"/>
      <c r="KWA1" s="67"/>
      <c r="KWB1" s="67"/>
      <c r="KWC1" s="67"/>
      <c r="KWD1" s="67"/>
      <c r="KWE1" s="67"/>
      <c r="KWF1" s="67"/>
      <c r="KWG1" s="67"/>
      <c r="KWH1" s="67"/>
      <c r="KWI1" s="67"/>
      <c r="KWJ1" s="67"/>
      <c r="KWK1" s="67"/>
      <c r="KWL1" s="67"/>
      <c r="KWM1" s="67"/>
      <c r="KWN1" s="92"/>
      <c r="KWO1" s="67"/>
      <c r="KWP1" s="67"/>
      <c r="KWQ1" s="67"/>
      <c r="KWR1" s="67"/>
      <c r="KWS1" s="67"/>
      <c r="KWT1" s="67"/>
      <c r="KWU1" s="67"/>
      <c r="KWV1" s="67"/>
      <c r="KWW1" s="67"/>
      <c r="KWX1" s="67"/>
      <c r="KWY1" s="67"/>
      <c r="KWZ1" s="67"/>
      <c r="KXA1" s="67"/>
      <c r="KXB1" s="67"/>
      <c r="KXC1" s="67"/>
      <c r="KXD1" s="92"/>
      <c r="KXE1" s="67"/>
      <c r="KXF1" s="67"/>
      <c r="KXG1" s="67"/>
      <c r="KXH1" s="67"/>
      <c r="KXI1" s="67"/>
      <c r="KXJ1" s="67"/>
      <c r="KXK1" s="67"/>
      <c r="KXL1" s="67"/>
      <c r="KXM1" s="67"/>
      <c r="KXN1" s="67"/>
      <c r="KXO1" s="67"/>
      <c r="KXP1" s="67"/>
      <c r="KXQ1" s="67"/>
      <c r="KXR1" s="67"/>
      <c r="KXS1" s="67"/>
      <c r="KXT1" s="92"/>
      <c r="KXU1" s="67"/>
      <c r="KXV1" s="67"/>
      <c r="KXW1" s="67"/>
      <c r="KXX1" s="67"/>
      <c r="KXY1" s="67"/>
      <c r="KXZ1" s="67"/>
      <c r="KYA1" s="67"/>
      <c r="KYB1" s="67"/>
      <c r="KYC1" s="67"/>
      <c r="KYD1" s="67"/>
      <c r="KYE1" s="67"/>
      <c r="KYF1" s="67"/>
      <c r="KYG1" s="67"/>
      <c r="KYH1" s="67"/>
      <c r="KYI1" s="67"/>
      <c r="KYJ1" s="92"/>
      <c r="KYK1" s="67"/>
      <c r="KYL1" s="67"/>
      <c r="KYM1" s="67"/>
      <c r="KYN1" s="67"/>
      <c r="KYO1" s="67"/>
      <c r="KYP1" s="67"/>
      <c r="KYQ1" s="67"/>
      <c r="KYR1" s="67"/>
      <c r="KYS1" s="67"/>
      <c r="KYT1" s="67"/>
      <c r="KYU1" s="67"/>
      <c r="KYV1" s="67"/>
      <c r="KYW1" s="67"/>
      <c r="KYX1" s="67"/>
      <c r="KYY1" s="67"/>
      <c r="KYZ1" s="92"/>
      <c r="KZA1" s="67"/>
      <c r="KZB1" s="67"/>
      <c r="KZC1" s="67"/>
      <c r="KZD1" s="67"/>
      <c r="KZE1" s="67"/>
      <c r="KZF1" s="67"/>
      <c r="KZG1" s="67"/>
      <c r="KZH1" s="67"/>
      <c r="KZI1" s="67"/>
      <c r="KZJ1" s="67"/>
      <c r="KZK1" s="67"/>
      <c r="KZL1" s="67"/>
      <c r="KZM1" s="67"/>
      <c r="KZN1" s="67"/>
      <c r="KZO1" s="67"/>
      <c r="KZP1" s="92"/>
      <c r="KZQ1" s="67"/>
      <c r="KZR1" s="67"/>
      <c r="KZS1" s="67"/>
      <c r="KZT1" s="67"/>
      <c r="KZU1" s="67"/>
      <c r="KZV1" s="67"/>
      <c r="KZW1" s="67"/>
      <c r="KZX1" s="67"/>
      <c r="KZY1" s="67"/>
      <c r="KZZ1" s="67"/>
      <c r="LAA1" s="67"/>
      <c r="LAB1" s="67"/>
      <c r="LAC1" s="67"/>
      <c r="LAD1" s="67"/>
      <c r="LAE1" s="67"/>
      <c r="LAF1" s="92"/>
      <c r="LAG1" s="67"/>
      <c r="LAH1" s="67"/>
      <c r="LAI1" s="67"/>
      <c r="LAJ1" s="67"/>
      <c r="LAK1" s="67"/>
      <c r="LAL1" s="67"/>
      <c r="LAM1" s="67"/>
      <c r="LAN1" s="67"/>
      <c r="LAO1" s="67"/>
      <c r="LAP1" s="67"/>
      <c r="LAQ1" s="67"/>
      <c r="LAR1" s="67"/>
      <c r="LAS1" s="67"/>
      <c r="LAT1" s="67"/>
      <c r="LAU1" s="67"/>
      <c r="LAV1" s="92"/>
      <c r="LAW1" s="67"/>
      <c r="LAX1" s="67"/>
      <c r="LAY1" s="67"/>
      <c r="LAZ1" s="67"/>
      <c r="LBA1" s="67"/>
      <c r="LBB1" s="67"/>
      <c r="LBC1" s="67"/>
      <c r="LBD1" s="67"/>
      <c r="LBE1" s="67"/>
      <c r="LBF1" s="67"/>
      <c r="LBG1" s="67"/>
      <c r="LBH1" s="67"/>
      <c r="LBI1" s="67"/>
      <c r="LBJ1" s="67"/>
      <c r="LBK1" s="67"/>
      <c r="LBL1" s="92"/>
      <c r="LBM1" s="67"/>
      <c r="LBN1" s="67"/>
      <c r="LBO1" s="67"/>
      <c r="LBP1" s="67"/>
      <c r="LBQ1" s="67"/>
      <c r="LBR1" s="67"/>
      <c r="LBS1" s="67"/>
      <c r="LBT1" s="67"/>
      <c r="LBU1" s="67"/>
      <c r="LBV1" s="67"/>
      <c r="LBW1" s="67"/>
      <c r="LBX1" s="67"/>
      <c r="LBY1" s="67"/>
      <c r="LBZ1" s="67"/>
      <c r="LCA1" s="67"/>
      <c r="LCB1" s="92"/>
      <c r="LCC1" s="67"/>
      <c r="LCD1" s="67"/>
      <c r="LCE1" s="67"/>
      <c r="LCF1" s="67"/>
      <c r="LCG1" s="67"/>
      <c r="LCH1" s="67"/>
      <c r="LCI1" s="67"/>
      <c r="LCJ1" s="67"/>
      <c r="LCK1" s="67"/>
      <c r="LCL1" s="67"/>
      <c r="LCM1" s="67"/>
      <c r="LCN1" s="67"/>
      <c r="LCO1" s="67"/>
      <c r="LCP1" s="67"/>
      <c r="LCQ1" s="67"/>
      <c r="LCR1" s="92"/>
      <c r="LCS1" s="67"/>
      <c r="LCT1" s="67"/>
      <c r="LCU1" s="67"/>
      <c r="LCV1" s="67"/>
      <c r="LCW1" s="67"/>
      <c r="LCX1" s="67"/>
      <c r="LCY1" s="67"/>
      <c r="LCZ1" s="67"/>
      <c r="LDA1" s="67"/>
      <c r="LDB1" s="67"/>
      <c r="LDC1" s="67"/>
      <c r="LDD1" s="67"/>
      <c r="LDE1" s="67"/>
      <c r="LDF1" s="67"/>
      <c r="LDG1" s="67"/>
      <c r="LDH1" s="92"/>
      <c r="LDI1" s="67"/>
      <c r="LDJ1" s="67"/>
      <c r="LDK1" s="67"/>
      <c r="LDL1" s="67"/>
      <c r="LDM1" s="67"/>
      <c r="LDN1" s="67"/>
      <c r="LDO1" s="67"/>
      <c r="LDP1" s="67"/>
      <c r="LDQ1" s="67"/>
      <c r="LDR1" s="67"/>
      <c r="LDS1" s="67"/>
      <c r="LDT1" s="67"/>
      <c r="LDU1" s="67"/>
      <c r="LDV1" s="67"/>
      <c r="LDW1" s="67"/>
      <c r="LDX1" s="92"/>
      <c r="LDY1" s="67"/>
      <c r="LDZ1" s="67"/>
      <c r="LEA1" s="67"/>
      <c r="LEB1" s="67"/>
      <c r="LEC1" s="67"/>
      <c r="LED1" s="67"/>
      <c r="LEE1" s="67"/>
      <c r="LEF1" s="67"/>
      <c r="LEG1" s="67"/>
      <c r="LEH1" s="67"/>
      <c r="LEI1" s="67"/>
      <c r="LEJ1" s="67"/>
      <c r="LEK1" s="67"/>
      <c r="LEL1" s="67"/>
      <c r="LEM1" s="67"/>
      <c r="LEN1" s="92"/>
      <c r="LEO1" s="67"/>
      <c r="LEP1" s="67"/>
      <c r="LEQ1" s="67"/>
      <c r="LER1" s="67"/>
      <c r="LES1" s="67"/>
      <c r="LET1" s="67"/>
      <c r="LEU1" s="67"/>
      <c r="LEV1" s="67"/>
      <c r="LEW1" s="67"/>
      <c r="LEX1" s="67"/>
      <c r="LEY1" s="67"/>
      <c r="LEZ1" s="67"/>
      <c r="LFA1" s="67"/>
      <c r="LFB1" s="67"/>
      <c r="LFC1" s="67"/>
      <c r="LFD1" s="92"/>
      <c r="LFE1" s="67"/>
      <c r="LFF1" s="67"/>
      <c r="LFG1" s="67"/>
      <c r="LFH1" s="67"/>
      <c r="LFI1" s="67"/>
      <c r="LFJ1" s="67"/>
      <c r="LFK1" s="67"/>
      <c r="LFL1" s="67"/>
      <c r="LFM1" s="67"/>
      <c r="LFN1" s="67"/>
      <c r="LFO1" s="67"/>
      <c r="LFP1" s="67"/>
      <c r="LFQ1" s="67"/>
      <c r="LFR1" s="67"/>
      <c r="LFS1" s="67"/>
      <c r="LFT1" s="92"/>
      <c r="LFU1" s="67"/>
      <c r="LFV1" s="67"/>
      <c r="LFW1" s="67"/>
      <c r="LFX1" s="67"/>
      <c r="LFY1" s="67"/>
      <c r="LFZ1" s="67"/>
      <c r="LGA1" s="67"/>
      <c r="LGB1" s="67"/>
      <c r="LGC1" s="67"/>
      <c r="LGD1" s="67"/>
      <c r="LGE1" s="67"/>
      <c r="LGF1" s="67"/>
      <c r="LGG1" s="67"/>
      <c r="LGH1" s="67"/>
      <c r="LGI1" s="67"/>
      <c r="LGJ1" s="92"/>
      <c r="LGK1" s="67"/>
      <c r="LGL1" s="67"/>
      <c r="LGM1" s="67"/>
      <c r="LGN1" s="67"/>
      <c r="LGO1" s="67"/>
      <c r="LGP1" s="67"/>
      <c r="LGQ1" s="67"/>
      <c r="LGR1" s="67"/>
      <c r="LGS1" s="67"/>
      <c r="LGT1" s="67"/>
      <c r="LGU1" s="67"/>
      <c r="LGV1" s="67"/>
      <c r="LGW1" s="67"/>
      <c r="LGX1" s="67"/>
      <c r="LGY1" s="67"/>
      <c r="LGZ1" s="92"/>
      <c r="LHA1" s="67"/>
      <c r="LHB1" s="67"/>
      <c r="LHC1" s="67"/>
      <c r="LHD1" s="67"/>
      <c r="LHE1" s="67"/>
      <c r="LHF1" s="67"/>
      <c r="LHG1" s="67"/>
      <c r="LHH1" s="67"/>
      <c r="LHI1" s="67"/>
      <c r="LHJ1" s="67"/>
      <c r="LHK1" s="67"/>
      <c r="LHL1" s="67"/>
      <c r="LHM1" s="67"/>
      <c r="LHN1" s="67"/>
      <c r="LHO1" s="67"/>
      <c r="LHP1" s="92"/>
      <c r="LHQ1" s="67"/>
      <c r="LHR1" s="67"/>
      <c r="LHS1" s="67"/>
      <c r="LHT1" s="67"/>
      <c r="LHU1" s="67"/>
      <c r="LHV1" s="67"/>
      <c r="LHW1" s="67"/>
      <c r="LHX1" s="67"/>
      <c r="LHY1" s="67"/>
      <c r="LHZ1" s="67"/>
      <c r="LIA1" s="67"/>
      <c r="LIB1" s="67"/>
      <c r="LIC1" s="67"/>
      <c r="LID1" s="67"/>
      <c r="LIE1" s="67"/>
      <c r="LIF1" s="92"/>
      <c r="LIG1" s="67"/>
      <c r="LIH1" s="67"/>
      <c r="LII1" s="67"/>
      <c r="LIJ1" s="67"/>
      <c r="LIK1" s="67"/>
      <c r="LIL1" s="67"/>
      <c r="LIM1" s="67"/>
      <c r="LIN1" s="67"/>
      <c r="LIO1" s="67"/>
      <c r="LIP1" s="67"/>
      <c r="LIQ1" s="67"/>
      <c r="LIR1" s="67"/>
      <c r="LIS1" s="67"/>
      <c r="LIT1" s="67"/>
      <c r="LIU1" s="67"/>
      <c r="LIV1" s="92"/>
      <c r="LIW1" s="67"/>
      <c r="LIX1" s="67"/>
      <c r="LIY1" s="67"/>
      <c r="LIZ1" s="67"/>
      <c r="LJA1" s="67"/>
      <c r="LJB1" s="67"/>
      <c r="LJC1" s="67"/>
      <c r="LJD1" s="67"/>
      <c r="LJE1" s="67"/>
      <c r="LJF1" s="67"/>
      <c r="LJG1" s="67"/>
      <c r="LJH1" s="67"/>
      <c r="LJI1" s="67"/>
      <c r="LJJ1" s="67"/>
      <c r="LJK1" s="67"/>
      <c r="LJL1" s="92"/>
      <c r="LJM1" s="67"/>
      <c r="LJN1" s="67"/>
      <c r="LJO1" s="67"/>
      <c r="LJP1" s="67"/>
      <c r="LJQ1" s="67"/>
      <c r="LJR1" s="67"/>
      <c r="LJS1" s="67"/>
      <c r="LJT1" s="67"/>
      <c r="LJU1" s="67"/>
      <c r="LJV1" s="67"/>
      <c r="LJW1" s="67"/>
      <c r="LJX1" s="67"/>
      <c r="LJY1" s="67"/>
      <c r="LJZ1" s="67"/>
      <c r="LKA1" s="67"/>
      <c r="LKB1" s="92"/>
      <c r="LKC1" s="67"/>
      <c r="LKD1" s="67"/>
      <c r="LKE1" s="67"/>
      <c r="LKF1" s="67"/>
      <c r="LKG1" s="67"/>
      <c r="LKH1" s="67"/>
      <c r="LKI1" s="67"/>
      <c r="LKJ1" s="67"/>
      <c r="LKK1" s="67"/>
      <c r="LKL1" s="67"/>
      <c r="LKM1" s="67"/>
      <c r="LKN1" s="67"/>
      <c r="LKO1" s="67"/>
      <c r="LKP1" s="67"/>
      <c r="LKQ1" s="67"/>
      <c r="LKR1" s="92"/>
      <c r="LKS1" s="67"/>
      <c r="LKT1" s="67"/>
      <c r="LKU1" s="67"/>
      <c r="LKV1" s="67"/>
      <c r="LKW1" s="67"/>
      <c r="LKX1" s="67"/>
      <c r="LKY1" s="67"/>
      <c r="LKZ1" s="67"/>
      <c r="LLA1" s="67"/>
      <c r="LLB1" s="67"/>
      <c r="LLC1" s="67"/>
      <c r="LLD1" s="67"/>
      <c r="LLE1" s="67"/>
      <c r="LLF1" s="67"/>
      <c r="LLG1" s="67"/>
      <c r="LLH1" s="92"/>
      <c r="LLI1" s="67"/>
      <c r="LLJ1" s="67"/>
      <c r="LLK1" s="67"/>
      <c r="LLL1" s="67"/>
      <c r="LLM1" s="67"/>
      <c r="LLN1" s="67"/>
      <c r="LLO1" s="67"/>
      <c r="LLP1" s="67"/>
      <c r="LLQ1" s="67"/>
      <c r="LLR1" s="67"/>
      <c r="LLS1" s="67"/>
      <c r="LLT1" s="67"/>
      <c r="LLU1" s="67"/>
      <c r="LLV1" s="67"/>
      <c r="LLW1" s="67"/>
      <c r="LLX1" s="92"/>
      <c r="LLY1" s="67"/>
      <c r="LLZ1" s="67"/>
      <c r="LMA1" s="67"/>
      <c r="LMB1" s="67"/>
      <c r="LMC1" s="67"/>
      <c r="LMD1" s="67"/>
      <c r="LME1" s="67"/>
      <c r="LMF1" s="67"/>
      <c r="LMG1" s="67"/>
      <c r="LMH1" s="67"/>
      <c r="LMI1" s="67"/>
      <c r="LMJ1" s="67"/>
      <c r="LMK1" s="67"/>
      <c r="LML1" s="67"/>
      <c r="LMM1" s="67"/>
      <c r="LMN1" s="92"/>
      <c r="LMO1" s="67"/>
      <c r="LMP1" s="67"/>
      <c r="LMQ1" s="67"/>
      <c r="LMR1" s="67"/>
      <c r="LMS1" s="67"/>
      <c r="LMT1" s="67"/>
      <c r="LMU1" s="67"/>
      <c r="LMV1" s="67"/>
      <c r="LMW1" s="67"/>
      <c r="LMX1" s="67"/>
      <c r="LMY1" s="67"/>
      <c r="LMZ1" s="67"/>
      <c r="LNA1" s="67"/>
      <c r="LNB1" s="67"/>
      <c r="LNC1" s="67"/>
      <c r="LND1" s="92"/>
      <c r="LNE1" s="67"/>
      <c r="LNF1" s="67"/>
      <c r="LNG1" s="67"/>
      <c r="LNH1" s="67"/>
      <c r="LNI1" s="67"/>
      <c r="LNJ1" s="67"/>
      <c r="LNK1" s="67"/>
      <c r="LNL1" s="67"/>
      <c r="LNM1" s="67"/>
      <c r="LNN1" s="67"/>
      <c r="LNO1" s="67"/>
      <c r="LNP1" s="67"/>
      <c r="LNQ1" s="67"/>
      <c r="LNR1" s="67"/>
      <c r="LNS1" s="67"/>
      <c r="LNT1" s="92"/>
      <c r="LNU1" s="67"/>
      <c r="LNV1" s="67"/>
      <c r="LNW1" s="67"/>
      <c r="LNX1" s="67"/>
      <c r="LNY1" s="67"/>
      <c r="LNZ1" s="67"/>
      <c r="LOA1" s="67"/>
      <c r="LOB1" s="67"/>
      <c r="LOC1" s="67"/>
      <c r="LOD1" s="67"/>
      <c r="LOE1" s="67"/>
      <c r="LOF1" s="67"/>
      <c r="LOG1" s="67"/>
      <c r="LOH1" s="67"/>
      <c r="LOI1" s="67"/>
      <c r="LOJ1" s="92"/>
      <c r="LOK1" s="67"/>
      <c r="LOL1" s="67"/>
      <c r="LOM1" s="67"/>
      <c r="LON1" s="67"/>
      <c r="LOO1" s="67"/>
      <c r="LOP1" s="67"/>
      <c r="LOQ1" s="67"/>
      <c r="LOR1" s="67"/>
      <c r="LOS1" s="67"/>
      <c r="LOT1" s="67"/>
      <c r="LOU1" s="67"/>
      <c r="LOV1" s="67"/>
      <c r="LOW1" s="67"/>
      <c r="LOX1" s="67"/>
      <c r="LOY1" s="67"/>
      <c r="LOZ1" s="92"/>
      <c r="LPA1" s="67"/>
      <c r="LPB1" s="67"/>
      <c r="LPC1" s="67"/>
      <c r="LPD1" s="67"/>
      <c r="LPE1" s="67"/>
      <c r="LPF1" s="67"/>
      <c r="LPG1" s="67"/>
      <c r="LPH1" s="67"/>
      <c r="LPI1" s="67"/>
      <c r="LPJ1" s="67"/>
      <c r="LPK1" s="67"/>
      <c r="LPL1" s="67"/>
      <c r="LPM1" s="67"/>
      <c r="LPN1" s="67"/>
      <c r="LPO1" s="67"/>
      <c r="LPP1" s="92"/>
      <c r="LPQ1" s="67"/>
      <c r="LPR1" s="67"/>
      <c r="LPS1" s="67"/>
      <c r="LPT1" s="67"/>
      <c r="LPU1" s="67"/>
      <c r="LPV1" s="67"/>
      <c r="LPW1" s="67"/>
      <c r="LPX1" s="67"/>
      <c r="LPY1" s="67"/>
      <c r="LPZ1" s="67"/>
      <c r="LQA1" s="67"/>
      <c r="LQB1" s="67"/>
      <c r="LQC1" s="67"/>
      <c r="LQD1" s="67"/>
      <c r="LQE1" s="67"/>
      <c r="LQF1" s="92"/>
      <c r="LQG1" s="67"/>
      <c r="LQH1" s="67"/>
      <c r="LQI1" s="67"/>
      <c r="LQJ1" s="67"/>
      <c r="LQK1" s="67"/>
      <c r="LQL1" s="67"/>
      <c r="LQM1" s="67"/>
      <c r="LQN1" s="67"/>
      <c r="LQO1" s="67"/>
      <c r="LQP1" s="67"/>
      <c r="LQQ1" s="67"/>
      <c r="LQR1" s="67"/>
      <c r="LQS1" s="67"/>
      <c r="LQT1" s="67"/>
      <c r="LQU1" s="67"/>
      <c r="LQV1" s="92"/>
      <c r="LQW1" s="67"/>
      <c r="LQX1" s="67"/>
      <c r="LQY1" s="67"/>
      <c r="LQZ1" s="67"/>
      <c r="LRA1" s="67"/>
      <c r="LRB1" s="67"/>
      <c r="LRC1" s="67"/>
      <c r="LRD1" s="67"/>
      <c r="LRE1" s="67"/>
      <c r="LRF1" s="67"/>
      <c r="LRG1" s="67"/>
      <c r="LRH1" s="67"/>
      <c r="LRI1" s="67"/>
      <c r="LRJ1" s="67"/>
      <c r="LRK1" s="67"/>
      <c r="LRL1" s="92"/>
      <c r="LRM1" s="67"/>
      <c r="LRN1" s="67"/>
      <c r="LRO1" s="67"/>
      <c r="LRP1" s="67"/>
      <c r="LRQ1" s="67"/>
      <c r="LRR1" s="67"/>
      <c r="LRS1" s="67"/>
      <c r="LRT1" s="67"/>
      <c r="LRU1" s="67"/>
      <c r="LRV1" s="67"/>
      <c r="LRW1" s="67"/>
      <c r="LRX1" s="67"/>
      <c r="LRY1" s="67"/>
      <c r="LRZ1" s="67"/>
      <c r="LSA1" s="67"/>
      <c r="LSB1" s="92"/>
      <c r="LSC1" s="67"/>
      <c r="LSD1" s="67"/>
      <c r="LSE1" s="67"/>
      <c r="LSF1" s="67"/>
      <c r="LSG1" s="67"/>
      <c r="LSH1" s="67"/>
      <c r="LSI1" s="67"/>
      <c r="LSJ1" s="67"/>
      <c r="LSK1" s="67"/>
      <c r="LSL1" s="67"/>
      <c r="LSM1" s="67"/>
      <c r="LSN1" s="67"/>
      <c r="LSO1" s="67"/>
      <c r="LSP1" s="67"/>
      <c r="LSQ1" s="67"/>
      <c r="LSR1" s="92"/>
      <c r="LSS1" s="67"/>
      <c r="LST1" s="67"/>
      <c r="LSU1" s="67"/>
      <c r="LSV1" s="67"/>
      <c r="LSW1" s="67"/>
      <c r="LSX1" s="67"/>
      <c r="LSY1" s="67"/>
      <c r="LSZ1" s="67"/>
      <c r="LTA1" s="67"/>
      <c r="LTB1" s="67"/>
      <c r="LTC1" s="67"/>
      <c r="LTD1" s="67"/>
      <c r="LTE1" s="67"/>
      <c r="LTF1" s="67"/>
      <c r="LTG1" s="67"/>
      <c r="LTH1" s="92"/>
      <c r="LTI1" s="67"/>
      <c r="LTJ1" s="67"/>
      <c r="LTK1" s="67"/>
      <c r="LTL1" s="67"/>
      <c r="LTM1" s="67"/>
      <c r="LTN1" s="67"/>
      <c r="LTO1" s="67"/>
      <c r="LTP1" s="67"/>
      <c r="LTQ1" s="67"/>
      <c r="LTR1" s="67"/>
      <c r="LTS1" s="67"/>
      <c r="LTT1" s="67"/>
      <c r="LTU1" s="67"/>
      <c r="LTV1" s="67"/>
      <c r="LTW1" s="67"/>
      <c r="LTX1" s="92"/>
      <c r="LTY1" s="67"/>
      <c r="LTZ1" s="67"/>
      <c r="LUA1" s="67"/>
      <c r="LUB1" s="67"/>
      <c r="LUC1" s="67"/>
      <c r="LUD1" s="67"/>
      <c r="LUE1" s="67"/>
      <c r="LUF1" s="67"/>
      <c r="LUG1" s="67"/>
      <c r="LUH1" s="67"/>
      <c r="LUI1" s="67"/>
      <c r="LUJ1" s="67"/>
      <c r="LUK1" s="67"/>
      <c r="LUL1" s="67"/>
      <c r="LUM1" s="67"/>
      <c r="LUN1" s="92"/>
      <c r="LUO1" s="67"/>
      <c r="LUP1" s="67"/>
      <c r="LUQ1" s="67"/>
      <c r="LUR1" s="67"/>
      <c r="LUS1" s="67"/>
      <c r="LUT1" s="67"/>
      <c r="LUU1" s="67"/>
      <c r="LUV1" s="67"/>
      <c r="LUW1" s="67"/>
      <c r="LUX1" s="67"/>
      <c r="LUY1" s="67"/>
      <c r="LUZ1" s="67"/>
      <c r="LVA1" s="67"/>
      <c r="LVB1" s="67"/>
      <c r="LVC1" s="67"/>
      <c r="LVD1" s="92"/>
      <c r="LVE1" s="67"/>
      <c r="LVF1" s="67"/>
      <c r="LVG1" s="67"/>
      <c r="LVH1" s="67"/>
      <c r="LVI1" s="67"/>
      <c r="LVJ1" s="67"/>
      <c r="LVK1" s="67"/>
      <c r="LVL1" s="67"/>
      <c r="LVM1" s="67"/>
      <c r="LVN1" s="67"/>
      <c r="LVO1" s="67"/>
      <c r="LVP1" s="67"/>
      <c r="LVQ1" s="67"/>
      <c r="LVR1" s="67"/>
      <c r="LVS1" s="67"/>
      <c r="LVT1" s="92"/>
      <c r="LVU1" s="67"/>
      <c r="LVV1" s="67"/>
      <c r="LVW1" s="67"/>
      <c r="LVX1" s="67"/>
      <c r="LVY1" s="67"/>
      <c r="LVZ1" s="67"/>
      <c r="LWA1" s="67"/>
      <c r="LWB1" s="67"/>
      <c r="LWC1" s="67"/>
      <c r="LWD1" s="67"/>
      <c r="LWE1" s="67"/>
      <c r="LWF1" s="67"/>
      <c r="LWG1" s="67"/>
      <c r="LWH1" s="67"/>
      <c r="LWI1" s="67"/>
      <c r="LWJ1" s="92"/>
      <c r="LWK1" s="67"/>
      <c r="LWL1" s="67"/>
      <c r="LWM1" s="67"/>
      <c r="LWN1" s="67"/>
      <c r="LWO1" s="67"/>
      <c r="LWP1" s="67"/>
      <c r="LWQ1" s="67"/>
      <c r="LWR1" s="67"/>
      <c r="LWS1" s="67"/>
      <c r="LWT1" s="67"/>
      <c r="LWU1" s="67"/>
      <c r="LWV1" s="67"/>
      <c r="LWW1" s="67"/>
      <c r="LWX1" s="67"/>
      <c r="LWY1" s="67"/>
      <c r="LWZ1" s="92"/>
      <c r="LXA1" s="67"/>
      <c r="LXB1" s="67"/>
      <c r="LXC1" s="67"/>
      <c r="LXD1" s="67"/>
      <c r="LXE1" s="67"/>
      <c r="LXF1" s="67"/>
      <c r="LXG1" s="67"/>
      <c r="LXH1" s="67"/>
      <c r="LXI1" s="67"/>
      <c r="LXJ1" s="67"/>
      <c r="LXK1" s="67"/>
      <c r="LXL1" s="67"/>
      <c r="LXM1" s="67"/>
      <c r="LXN1" s="67"/>
      <c r="LXO1" s="67"/>
      <c r="LXP1" s="92"/>
      <c r="LXQ1" s="67"/>
      <c r="LXR1" s="67"/>
      <c r="LXS1" s="67"/>
      <c r="LXT1" s="67"/>
      <c r="LXU1" s="67"/>
      <c r="LXV1" s="67"/>
      <c r="LXW1" s="67"/>
      <c r="LXX1" s="67"/>
      <c r="LXY1" s="67"/>
      <c r="LXZ1" s="67"/>
      <c r="LYA1" s="67"/>
      <c r="LYB1" s="67"/>
      <c r="LYC1" s="67"/>
      <c r="LYD1" s="67"/>
      <c r="LYE1" s="67"/>
      <c r="LYF1" s="92"/>
      <c r="LYG1" s="67"/>
      <c r="LYH1" s="67"/>
      <c r="LYI1" s="67"/>
      <c r="LYJ1" s="67"/>
      <c r="LYK1" s="67"/>
      <c r="LYL1" s="67"/>
      <c r="LYM1" s="67"/>
      <c r="LYN1" s="67"/>
      <c r="LYO1" s="67"/>
      <c r="LYP1" s="67"/>
      <c r="LYQ1" s="67"/>
      <c r="LYR1" s="67"/>
      <c r="LYS1" s="67"/>
      <c r="LYT1" s="67"/>
      <c r="LYU1" s="67"/>
      <c r="LYV1" s="92"/>
      <c r="LYW1" s="67"/>
      <c r="LYX1" s="67"/>
      <c r="LYY1" s="67"/>
      <c r="LYZ1" s="67"/>
      <c r="LZA1" s="67"/>
      <c r="LZB1" s="67"/>
      <c r="LZC1" s="67"/>
      <c r="LZD1" s="67"/>
      <c r="LZE1" s="67"/>
      <c r="LZF1" s="67"/>
      <c r="LZG1" s="67"/>
      <c r="LZH1" s="67"/>
      <c r="LZI1" s="67"/>
      <c r="LZJ1" s="67"/>
      <c r="LZK1" s="67"/>
      <c r="LZL1" s="92"/>
      <c r="LZM1" s="67"/>
      <c r="LZN1" s="67"/>
      <c r="LZO1" s="67"/>
      <c r="LZP1" s="67"/>
      <c r="LZQ1" s="67"/>
      <c r="LZR1" s="67"/>
      <c r="LZS1" s="67"/>
      <c r="LZT1" s="67"/>
      <c r="LZU1" s="67"/>
      <c r="LZV1" s="67"/>
      <c r="LZW1" s="67"/>
      <c r="LZX1" s="67"/>
      <c r="LZY1" s="67"/>
      <c r="LZZ1" s="67"/>
      <c r="MAA1" s="67"/>
      <c r="MAB1" s="92"/>
      <c r="MAC1" s="67"/>
      <c r="MAD1" s="67"/>
      <c r="MAE1" s="67"/>
      <c r="MAF1" s="67"/>
      <c r="MAG1" s="67"/>
      <c r="MAH1" s="67"/>
      <c r="MAI1" s="67"/>
      <c r="MAJ1" s="67"/>
      <c r="MAK1" s="67"/>
      <c r="MAL1" s="67"/>
      <c r="MAM1" s="67"/>
      <c r="MAN1" s="67"/>
      <c r="MAO1" s="67"/>
      <c r="MAP1" s="67"/>
      <c r="MAQ1" s="67"/>
      <c r="MAR1" s="92"/>
      <c r="MAS1" s="67"/>
      <c r="MAT1" s="67"/>
      <c r="MAU1" s="67"/>
      <c r="MAV1" s="67"/>
      <c r="MAW1" s="67"/>
      <c r="MAX1" s="67"/>
      <c r="MAY1" s="67"/>
      <c r="MAZ1" s="67"/>
      <c r="MBA1" s="67"/>
      <c r="MBB1" s="67"/>
      <c r="MBC1" s="67"/>
      <c r="MBD1" s="67"/>
      <c r="MBE1" s="67"/>
      <c r="MBF1" s="67"/>
      <c r="MBG1" s="67"/>
      <c r="MBH1" s="92"/>
      <c r="MBI1" s="67"/>
      <c r="MBJ1" s="67"/>
      <c r="MBK1" s="67"/>
      <c r="MBL1" s="67"/>
      <c r="MBM1" s="67"/>
      <c r="MBN1" s="67"/>
      <c r="MBO1" s="67"/>
      <c r="MBP1" s="67"/>
      <c r="MBQ1" s="67"/>
      <c r="MBR1" s="67"/>
      <c r="MBS1" s="67"/>
      <c r="MBT1" s="67"/>
      <c r="MBU1" s="67"/>
      <c r="MBV1" s="67"/>
      <c r="MBW1" s="67"/>
      <c r="MBX1" s="92"/>
      <c r="MBY1" s="67"/>
      <c r="MBZ1" s="67"/>
      <c r="MCA1" s="67"/>
      <c r="MCB1" s="67"/>
      <c r="MCC1" s="67"/>
      <c r="MCD1" s="67"/>
      <c r="MCE1" s="67"/>
      <c r="MCF1" s="67"/>
      <c r="MCG1" s="67"/>
      <c r="MCH1" s="67"/>
      <c r="MCI1" s="67"/>
      <c r="MCJ1" s="67"/>
      <c r="MCK1" s="67"/>
      <c r="MCL1" s="67"/>
      <c r="MCM1" s="67"/>
      <c r="MCN1" s="92"/>
      <c r="MCO1" s="67"/>
      <c r="MCP1" s="67"/>
      <c r="MCQ1" s="67"/>
      <c r="MCR1" s="67"/>
      <c r="MCS1" s="67"/>
      <c r="MCT1" s="67"/>
      <c r="MCU1" s="67"/>
      <c r="MCV1" s="67"/>
      <c r="MCW1" s="67"/>
      <c r="MCX1" s="67"/>
      <c r="MCY1" s="67"/>
      <c r="MCZ1" s="67"/>
      <c r="MDA1" s="67"/>
      <c r="MDB1" s="67"/>
      <c r="MDC1" s="67"/>
      <c r="MDD1" s="92"/>
      <c r="MDE1" s="67"/>
      <c r="MDF1" s="67"/>
      <c r="MDG1" s="67"/>
      <c r="MDH1" s="67"/>
      <c r="MDI1" s="67"/>
      <c r="MDJ1" s="67"/>
      <c r="MDK1" s="67"/>
      <c r="MDL1" s="67"/>
      <c r="MDM1" s="67"/>
      <c r="MDN1" s="67"/>
      <c r="MDO1" s="67"/>
      <c r="MDP1" s="67"/>
      <c r="MDQ1" s="67"/>
      <c r="MDR1" s="67"/>
      <c r="MDS1" s="67"/>
      <c r="MDT1" s="92"/>
      <c r="MDU1" s="67"/>
      <c r="MDV1" s="67"/>
      <c r="MDW1" s="67"/>
      <c r="MDX1" s="67"/>
      <c r="MDY1" s="67"/>
      <c r="MDZ1" s="67"/>
      <c r="MEA1" s="67"/>
      <c r="MEB1" s="67"/>
      <c r="MEC1" s="67"/>
      <c r="MED1" s="67"/>
      <c r="MEE1" s="67"/>
      <c r="MEF1" s="67"/>
      <c r="MEG1" s="67"/>
      <c r="MEH1" s="67"/>
      <c r="MEI1" s="67"/>
      <c r="MEJ1" s="92"/>
      <c r="MEK1" s="67"/>
      <c r="MEL1" s="67"/>
      <c r="MEM1" s="67"/>
      <c r="MEN1" s="67"/>
      <c r="MEO1" s="67"/>
      <c r="MEP1" s="67"/>
      <c r="MEQ1" s="67"/>
      <c r="MER1" s="67"/>
      <c r="MES1" s="67"/>
      <c r="MET1" s="67"/>
      <c r="MEU1" s="67"/>
      <c r="MEV1" s="67"/>
      <c r="MEW1" s="67"/>
      <c r="MEX1" s="67"/>
      <c r="MEY1" s="67"/>
      <c r="MEZ1" s="92"/>
      <c r="MFA1" s="67"/>
      <c r="MFB1" s="67"/>
      <c r="MFC1" s="67"/>
      <c r="MFD1" s="67"/>
      <c r="MFE1" s="67"/>
      <c r="MFF1" s="67"/>
      <c r="MFG1" s="67"/>
      <c r="MFH1" s="67"/>
      <c r="MFI1" s="67"/>
      <c r="MFJ1" s="67"/>
      <c r="MFK1" s="67"/>
      <c r="MFL1" s="67"/>
      <c r="MFM1" s="67"/>
      <c r="MFN1" s="67"/>
      <c r="MFO1" s="67"/>
      <c r="MFP1" s="92"/>
      <c r="MFQ1" s="67"/>
      <c r="MFR1" s="67"/>
      <c r="MFS1" s="67"/>
      <c r="MFT1" s="67"/>
      <c r="MFU1" s="67"/>
      <c r="MFV1" s="67"/>
      <c r="MFW1" s="67"/>
      <c r="MFX1" s="67"/>
      <c r="MFY1" s="67"/>
      <c r="MFZ1" s="67"/>
      <c r="MGA1" s="67"/>
      <c r="MGB1" s="67"/>
      <c r="MGC1" s="67"/>
      <c r="MGD1" s="67"/>
      <c r="MGE1" s="67"/>
      <c r="MGF1" s="92"/>
      <c r="MGG1" s="67"/>
      <c r="MGH1" s="67"/>
      <c r="MGI1" s="67"/>
      <c r="MGJ1" s="67"/>
      <c r="MGK1" s="67"/>
      <c r="MGL1" s="67"/>
      <c r="MGM1" s="67"/>
      <c r="MGN1" s="67"/>
      <c r="MGO1" s="67"/>
      <c r="MGP1" s="67"/>
      <c r="MGQ1" s="67"/>
      <c r="MGR1" s="67"/>
      <c r="MGS1" s="67"/>
      <c r="MGT1" s="67"/>
      <c r="MGU1" s="67"/>
      <c r="MGV1" s="92"/>
      <c r="MGW1" s="67"/>
      <c r="MGX1" s="67"/>
      <c r="MGY1" s="67"/>
      <c r="MGZ1" s="67"/>
      <c r="MHA1" s="67"/>
      <c r="MHB1" s="67"/>
      <c r="MHC1" s="67"/>
      <c r="MHD1" s="67"/>
      <c r="MHE1" s="67"/>
      <c r="MHF1" s="67"/>
      <c r="MHG1" s="67"/>
      <c r="MHH1" s="67"/>
      <c r="MHI1" s="67"/>
      <c r="MHJ1" s="67"/>
      <c r="MHK1" s="67"/>
      <c r="MHL1" s="92"/>
      <c r="MHM1" s="67"/>
      <c r="MHN1" s="67"/>
      <c r="MHO1" s="67"/>
      <c r="MHP1" s="67"/>
      <c r="MHQ1" s="67"/>
      <c r="MHR1" s="67"/>
      <c r="MHS1" s="67"/>
      <c r="MHT1" s="67"/>
      <c r="MHU1" s="67"/>
      <c r="MHV1" s="67"/>
      <c r="MHW1" s="67"/>
      <c r="MHX1" s="67"/>
      <c r="MHY1" s="67"/>
      <c r="MHZ1" s="67"/>
      <c r="MIA1" s="67"/>
      <c r="MIB1" s="92"/>
      <c r="MIC1" s="67"/>
      <c r="MID1" s="67"/>
      <c r="MIE1" s="67"/>
      <c r="MIF1" s="67"/>
      <c r="MIG1" s="67"/>
      <c r="MIH1" s="67"/>
      <c r="MII1" s="67"/>
      <c r="MIJ1" s="67"/>
      <c r="MIK1" s="67"/>
      <c r="MIL1" s="67"/>
      <c r="MIM1" s="67"/>
      <c r="MIN1" s="67"/>
      <c r="MIO1" s="67"/>
      <c r="MIP1" s="67"/>
      <c r="MIQ1" s="67"/>
      <c r="MIR1" s="92"/>
      <c r="MIS1" s="67"/>
      <c r="MIT1" s="67"/>
      <c r="MIU1" s="67"/>
      <c r="MIV1" s="67"/>
      <c r="MIW1" s="67"/>
      <c r="MIX1" s="67"/>
      <c r="MIY1" s="67"/>
      <c r="MIZ1" s="67"/>
      <c r="MJA1" s="67"/>
      <c r="MJB1" s="67"/>
      <c r="MJC1" s="67"/>
      <c r="MJD1" s="67"/>
      <c r="MJE1" s="67"/>
      <c r="MJF1" s="67"/>
      <c r="MJG1" s="67"/>
      <c r="MJH1" s="92"/>
      <c r="MJI1" s="67"/>
      <c r="MJJ1" s="67"/>
      <c r="MJK1" s="67"/>
      <c r="MJL1" s="67"/>
      <c r="MJM1" s="67"/>
      <c r="MJN1" s="67"/>
      <c r="MJO1" s="67"/>
      <c r="MJP1" s="67"/>
      <c r="MJQ1" s="67"/>
      <c r="MJR1" s="67"/>
      <c r="MJS1" s="67"/>
      <c r="MJT1" s="67"/>
      <c r="MJU1" s="67"/>
      <c r="MJV1" s="67"/>
      <c r="MJW1" s="67"/>
      <c r="MJX1" s="92"/>
      <c r="MJY1" s="67"/>
      <c r="MJZ1" s="67"/>
      <c r="MKA1" s="67"/>
      <c r="MKB1" s="67"/>
      <c r="MKC1" s="67"/>
      <c r="MKD1" s="67"/>
      <c r="MKE1" s="67"/>
      <c r="MKF1" s="67"/>
      <c r="MKG1" s="67"/>
      <c r="MKH1" s="67"/>
      <c r="MKI1" s="67"/>
      <c r="MKJ1" s="67"/>
      <c r="MKK1" s="67"/>
      <c r="MKL1" s="67"/>
      <c r="MKM1" s="67"/>
      <c r="MKN1" s="92"/>
      <c r="MKO1" s="67"/>
      <c r="MKP1" s="67"/>
      <c r="MKQ1" s="67"/>
      <c r="MKR1" s="67"/>
      <c r="MKS1" s="67"/>
      <c r="MKT1" s="67"/>
      <c r="MKU1" s="67"/>
      <c r="MKV1" s="67"/>
      <c r="MKW1" s="67"/>
      <c r="MKX1" s="67"/>
      <c r="MKY1" s="67"/>
      <c r="MKZ1" s="67"/>
      <c r="MLA1" s="67"/>
      <c r="MLB1" s="67"/>
      <c r="MLC1" s="67"/>
      <c r="MLD1" s="92"/>
      <c r="MLE1" s="67"/>
      <c r="MLF1" s="67"/>
      <c r="MLG1" s="67"/>
      <c r="MLH1" s="67"/>
      <c r="MLI1" s="67"/>
      <c r="MLJ1" s="67"/>
      <c r="MLK1" s="67"/>
      <c r="MLL1" s="67"/>
      <c r="MLM1" s="67"/>
      <c r="MLN1" s="67"/>
      <c r="MLO1" s="67"/>
      <c r="MLP1" s="67"/>
      <c r="MLQ1" s="67"/>
      <c r="MLR1" s="67"/>
      <c r="MLS1" s="67"/>
      <c r="MLT1" s="92"/>
      <c r="MLU1" s="67"/>
      <c r="MLV1" s="67"/>
      <c r="MLW1" s="67"/>
      <c r="MLX1" s="67"/>
      <c r="MLY1" s="67"/>
      <c r="MLZ1" s="67"/>
      <c r="MMA1" s="67"/>
      <c r="MMB1" s="67"/>
      <c r="MMC1" s="67"/>
      <c r="MMD1" s="67"/>
      <c r="MME1" s="67"/>
      <c r="MMF1" s="67"/>
      <c r="MMG1" s="67"/>
      <c r="MMH1" s="67"/>
      <c r="MMI1" s="67"/>
      <c r="MMJ1" s="92"/>
      <c r="MMK1" s="67"/>
      <c r="MML1" s="67"/>
      <c r="MMM1" s="67"/>
      <c r="MMN1" s="67"/>
      <c r="MMO1" s="67"/>
      <c r="MMP1" s="67"/>
      <c r="MMQ1" s="67"/>
      <c r="MMR1" s="67"/>
      <c r="MMS1" s="67"/>
      <c r="MMT1" s="67"/>
      <c r="MMU1" s="67"/>
      <c r="MMV1" s="67"/>
      <c r="MMW1" s="67"/>
      <c r="MMX1" s="67"/>
      <c r="MMY1" s="67"/>
      <c r="MMZ1" s="92"/>
      <c r="MNA1" s="67"/>
      <c r="MNB1" s="67"/>
      <c r="MNC1" s="67"/>
      <c r="MND1" s="67"/>
      <c r="MNE1" s="67"/>
      <c r="MNF1" s="67"/>
      <c r="MNG1" s="67"/>
      <c r="MNH1" s="67"/>
      <c r="MNI1" s="67"/>
      <c r="MNJ1" s="67"/>
      <c r="MNK1" s="67"/>
      <c r="MNL1" s="67"/>
      <c r="MNM1" s="67"/>
      <c r="MNN1" s="67"/>
      <c r="MNO1" s="67"/>
      <c r="MNP1" s="92"/>
      <c r="MNQ1" s="67"/>
      <c r="MNR1" s="67"/>
      <c r="MNS1" s="67"/>
      <c r="MNT1" s="67"/>
      <c r="MNU1" s="67"/>
      <c r="MNV1" s="67"/>
      <c r="MNW1" s="67"/>
      <c r="MNX1" s="67"/>
      <c r="MNY1" s="67"/>
      <c r="MNZ1" s="67"/>
      <c r="MOA1" s="67"/>
      <c r="MOB1" s="67"/>
      <c r="MOC1" s="67"/>
      <c r="MOD1" s="67"/>
      <c r="MOE1" s="67"/>
      <c r="MOF1" s="92"/>
      <c r="MOG1" s="67"/>
      <c r="MOH1" s="67"/>
      <c r="MOI1" s="67"/>
      <c r="MOJ1" s="67"/>
      <c r="MOK1" s="67"/>
      <c r="MOL1" s="67"/>
      <c r="MOM1" s="67"/>
      <c r="MON1" s="67"/>
      <c r="MOO1" s="67"/>
      <c r="MOP1" s="67"/>
      <c r="MOQ1" s="67"/>
      <c r="MOR1" s="67"/>
      <c r="MOS1" s="67"/>
      <c r="MOT1" s="67"/>
      <c r="MOU1" s="67"/>
      <c r="MOV1" s="92"/>
      <c r="MOW1" s="67"/>
      <c r="MOX1" s="67"/>
      <c r="MOY1" s="67"/>
      <c r="MOZ1" s="67"/>
      <c r="MPA1" s="67"/>
      <c r="MPB1" s="67"/>
      <c r="MPC1" s="67"/>
      <c r="MPD1" s="67"/>
      <c r="MPE1" s="67"/>
      <c r="MPF1" s="67"/>
      <c r="MPG1" s="67"/>
      <c r="MPH1" s="67"/>
      <c r="MPI1" s="67"/>
      <c r="MPJ1" s="67"/>
      <c r="MPK1" s="67"/>
      <c r="MPL1" s="92"/>
      <c r="MPM1" s="67"/>
      <c r="MPN1" s="67"/>
      <c r="MPO1" s="67"/>
      <c r="MPP1" s="67"/>
      <c r="MPQ1" s="67"/>
      <c r="MPR1" s="67"/>
      <c r="MPS1" s="67"/>
      <c r="MPT1" s="67"/>
      <c r="MPU1" s="67"/>
      <c r="MPV1" s="67"/>
      <c r="MPW1" s="67"/>
      <c r="MPX1" s="67"/>
      <c r="MPY1" s="67"/>
      <c r="MPZ1" s="67"/>
      <c r="MQA1" s="67"/>
      <c r="MQB1" s="92"/>
      <c r="MQC1" s="67"/>
      <c r="MQD1" s="67"/>
      <c r="MQE1" s="67"/>
      <c r="MQF1" s="67"/>
      <c r="MQG1" s="67"/>
      <c r="MQH1" s="67"/>
      <c r="MQI1" s="67"/>
      <c r="MQJ1" s="67"/>
      <c r="MQK1" s="67"/>
      <c r="MQL1" s="67"/>
      <c r="MQM1" s="67"/>
      <c r="MQN1" s="67"/>
      <c r="MQO1" s="67"/>
      <c r="MQP1" s="67"/>
      <c r="MQQ1" s="67"/>
      <c r="MQR1" s="92"/>
      <c r="MQS1" s="67"/>
      <c r="MQT1" s="67"/>
      <c r="MQU1" s="67"/>
      <c r="MQV1" s="67"/>
      <c r="MQW1" s="67"/>
      <c r="MQX1" s="67"/>
      <c r="MQY1" s="67"/>
      <c r="MQZ1" s="67"/>
      <c r="MRA1" s="67"/>
      <c r="MRB1" s="67"/>
      <c r="MRC1" s="67"/>
      <c r="MRD1" s="67"/>
      <c r="MRE1" s="67"/>
      <c r="MRF1" s="67"/>
      <c r="MRG1" s="67"/>
      <c r="MRH1" s="92"/>
      <c r="MRI1" s="67"/>
      <c r="MRJ1" s="67"/>
      <c r="MRK1" s="67"/>
      <c r="MRL1" s="67"/>
      <c r="MRM1" s="67"/>
      <c r="MRN1" s="67"/>
      <c r="MRO1" s="67"/>
      <c r="MRP1" s="67"/>
      <c r="MRQ1" s="67"/>
      <c r="MRR1" s="67"/>
      <c r="MRS1" s="67"/>
      <c r="MRT1" s="67"/>
      <c r="MRU1" s="67"/>
      <c r="MRV1" s="67"/>
      <c r="MRW1" s="67"/>
      <c r="MRX1" s="92"/>
      <c r="MRY1" s="67"/>
      <c r="MRZ1" s="67"/>
      <c r="MSA1" s="67"/>
      <c r="MSB1" s="67"/>
      <c r="MSC1" s="67"/>
      <c r="MSD1" s="67"/>
      <c r="MSE1" s="67"/>
      <c r="MSF1" s="67"/>
      <c r="MSG1" s="67"/>
      <c r="MSH1" s="67"/>
      <c r="MSI1" s="67"/>
      <c r="MSJ1" s="67"/>
      <c r="MSK1" s="67"/>
      <c r="MSL1" s="67"/>
      <c r="MSM1" s="67"/>
      <c r="MSN1" s="92"/>
      <c r="MSO1" s="67"/>
      <c r="MSP1" s="67"/>
      <c r="MSQ1" s="67"/>
      <c r="MSR1" s="67"/>
      <c r="MSS1" s="67"/>
      <c r="MST1" s="67"/>
      <c r="MSU1" s="67"/>
      <c r="MSV1" s="67"/>
      <c r="MSW1" s="67"/>
      <c r="MSX1" s="67"/>
      <c r="MSY1" s="67"/>
      <c r="MSZ1" s="67"/>
      <c r="MTA1" s="67"/>
      <c r="MTB1" s="67"/>
      <c r="MTC1" s="67"/>
      <c r="MTD1" s="92"/>
      <c r="MTE1" s="67"/>
      <c r="MTF1" s="67"/>
      <c r="MTG1" s="67"/>
      <c r="MTH1" s="67"/>
      <c r="MTI1" s="67"/>
      <c r="MTJ1" s="67"/>
      <c r="MTK1" s="67"/>
      <c r="MTL1" s="67"/>
      <c r="MTM1" s="67"/>
      <c r="MTN1" s="67"/>
      <c r="MTO1" s="67"/>
      <c r="MTP1" s="67"/>
      <c r="MTQ1" s="67"/>
      <c r="MTR1" s="67"/>
      <c r="MTS1" s="67"/>
      <c r="MTT1" s="92"/>
      <c r="MTU1" s="67"/>
      <c r="MTV1" s="67"/>
      <c r="MTW1" s="67"/>
      <c r="MTX1" s="67"/>
      <c r="MTY1" s="67"/>
      <c r="MTZ1" s="67"/>
      <c r="MUA1" s="67"/>
      <c r="MUB1" s="67"/>
      <c r="MUC1" s="67"/>
      <c r="MUD1" s="67"/>
      <c r="MUE1" s="67"/>
      <c r="MUF1" s="67"/>
      <c r="MUG1" s="67"/>
      <c r="MUH1" s="67"/>
      <c r="MUI1" s="67"/>
      <c r="MUJ1" s="92"/>
      <c r="MUK1" s="67"/>
      <c r="MUL1" s="67"/>
      <c r="MUM1" s="67"/>
      <c r="MUN1" s="67"/>
      <c r="MUO1" s="67"/>
      <c r="MUP1" s="67"/>
      <c r="MUQ1" s="67"/>
      <c r="MUR1" s="67"/>
      <c r="MUS1" s="67"/>
      <c r="MUT1" s="67"/>
      <c r="MUU1" s="67"/>
      <c r="MUV1" s="67"/>
      <c r="MUW1" s="67"/>
      <c r="MUX1" s="67"/>
      <c r="MUY1" s="67"/>
      <c r="MUZ1" s="92"/>
      <c r="MVA1" s="67"/>
      <c r="MVB1" s="67"/>
      <c r="MVC1" s="67"/>
      <c r="MVD1" s="67"/>
      <c r="MVE1" s="67"/>
      <c r="MVF1" s="67"/>
      <c r="MVG1" s="67"/>
      <c r="MVH1" s="67"/>
      <c r="MVI1" s="67"/>
      <c r="MVJ1" s="67"/>
      <c r="MVK1" s="67"/>
      <c r="MVL1" s="67"/>
      <c r="MVM1" s="67"/>
      <c r="MVN1" s="67"/>
      <c r="MVO1" s="67"/>
      <c r="MVP1" s="92"/>
      <c r="MVQ1" s="67"/>
      <c r="MVR1" s="67"/>
      <c r="MVS1" s="67"/>
      <c r="MVT1" s="67"/>
      <c r="MVU1" s="67"/>
      <c r="MVV1" s="67"/>
      <c r="MVW1" s="67"/>
      <c r="MVX1" s="67"/>
      <c r="MVY1" s="67"/>
      <c r="MVZ1" s="67"/>
      <c r="MWA1" s="67"/>
      <c r="MWB1" s="67"/>
      <c r="MWC1" s="67"/>
      <c r="MWD1" s="67"/>
      <c r="MWE1" s="67"/>
      <c r="MWF1" s="92"/>
      <c r="MWG1" s="67"/>
      <c r="MWH1" s="67"/>
      <c r="MWI1" s="67"/>
      <c r="MWJ1" s="67"/>
      <c r="MWK1" s="67"/>
      <c r="MWL1" s="67"/>
      <c r="MWM1" s="67"/>
      <c r="MWN1" s="67"/>
      <c r="MWO1" s="67"/>
      <c r="MWP1" s="67"/>
      <c r="MWQ1" s="67"/>
      <c r="MWR1" s="67"/>
      <c r="MWS1" s="67"/>
      <c r="MWT1" s="67"/>
      <c r="MWU1" s="67"/>
      <c r="MWV1" s="92"/>
      <c r="MWW1" s="67"/>
      <c r="MWX1" s="67"/>
      <c r="MWY1" s="67"/>
      <c r="MWZ1" s="67"/>
      <c r="MXA1" s="67"/>
      <c r="MXB1" s="67"/>
      <c r="MXC1" s="67"/>
      <c r="MXD1" s="67"/>
      <c r="MXE1" s="67"/>
      <c r="MXF1" s="67"/>
      <c r="MXG1" s="67"/>
      <c r="MXH1" s="67"/>
      <c r="MXI1" s="67"/>
      <c r="MXJ1" s="67"/>
      <c r="MXK1" s="67"/>
      <c r="MXL1" s="92"/>
      <c r="MXM1" s="67"/>
      <c r="MXN1" s="67"/>
      <c r="MXO1" s="67"/>
      <c r="MXP1" s="67"/>
      <c r="MXQ1" s="67"/>
      <c r="MXR1" s="67"/>
      <c r="MXS1" s="67"/>
      <c r="MXT1" s="67"/>
      <c r="MXU1" s="67"/>
      <c r="MXV1" s="67"/>
      <c r="MXW1" s="67"/>
      <c r="MXX1" s="67"/>
      <c r="MXY1" s="67"/>
      <c r="MXZ1" s="67"/>
      <c r="MYA1" s="67"/>
      <c r="MYB1" s="92"/>
      <c r="MYC1" s="67"/>
      <c r="MYD1" s="67"/>
      <c r="MYE1" s="67"/>
      <c r="MYF1" s="67"/>
      <c r="MYG1" s="67"/>
      <c r="MYH1" s="67"/>
      <c r="MYI1" s="67"/>
      <c r="MYJ1" s="67"/>
      <c r="MYK1" s="67"/>
      <c r="MYL1" s="67"/>
      <c r="MYM1" s="67"/>
      <c r="MYN1" s="67"/>
      <c r="MYO1" s="67"/>
      <c r="MYP1" s="67"/>
      <c r="MYQ1" s="67"/>
      <c r="MYR1" s="92"/>
      <c r="MYS1" s="67"/>
      <c r="MYT1" s="67"/>
      <c r="MYU1" s="67"/>
      <c r="MYV1" s="67"/>
      <c r="MYW1" s="67"/>
      <c r="MYX1" s="67"/>
      <c r="MYY1" s="67"/>
      <c r="MYZ1" s="67"/>
      <c r="MZA1" s="67"/>
      <c r="MZB1" s="67"/>
      <c r="MZC1" s="67"/>
      <c r="MZD1" s="67"/>
      <c r="MZE1" s="67"/>
      <c r="MZF1" s="67"/>
      <c r="MZG1" s="67"/>
      <c r="MZH1" s="92"/>
      <c r="MZI1" s="67"/>
      <c r="MZJ1" s="67"/>
      <c r="MZK1" s="67"/>
      <c r="MZL1" s="67"/>
      <c r="MZM1" s="67"/>
      <c r="MZN1" s="67"/>
      <c r="MZO1" s="67"/>
      <c r="MZP1" s="67"/>
      <c r="MZQ1" s="67"/>
      <c r="MZR1" s="67"/>
      <c r="MZS1" s="67"/>
      <c r="MZT1" s="67"/>
      <c r="MZU1" s="67"/>
      <c r="MZV1" s="67"/>
      <c r="MZW1" s="67"/>
      <c r="MZX1" s="92"/>
      <c r="MZY1" s="67"/>
      <c r="MZZ1" s="67"/>
      <c r="NAA1" s="67"/>
      <c r="NAB1" s="67"/>
      <c r="NAC1" s="67"/>
      <c r="NAD1" s="67"/>
      <c r="NAE1" s="67"/>
      <c r="NAF1" s="67"/>
      <c r="NAG1" s="67"/>
      <c r="NAH1" s="67"/>
      <c r="NAI1" s="67"/>
      <c r="NAJ1" s="67"/>
      <c r="NAK1" s="67"/>
      <c r="NAL1" s="67"/>
      <c r="NAM1" s="67"/>
      <c r="NAN1" s="92"/>
      <c r="NAO1" s="67"/>
      <c r="NAP1" s="67"/>
      <c r="NAQ1" s="67"/>
      <c r="NAR1" s="67"/>
      <c r="NAS1" s="67"/>
      <c r="NAT1" s="67"/>
      <c r="NAU1" s="67"/>
      <c r="NAV1" s="67"/>
      <c r="NAW1" s="67"/>
      <c r="NAX1" s="67"/>
      <c r="NAY1" s="67"/>
      <c r="NAZ1" s="67"/>
      <c r="NBA1" s="67"/>
      <c r="NBB1" s="67"/>
      <c r="NBC1" s="67"/>
      <c r="NBD1" s="92"/>
      <c r="NBE1" s="67"/>
      <c r="NBF1" s="67"/>
      <c r="NBG1" s="67"/>
      <c r="NBH1" s="67"/>
      <c r="NBI1" s="67"/>
      <c r="NBJ1" s="67"/>
      <c r="NBK1" s="67"/>
      <c r="NBL1" s="67"/>
      <c r="NBM1" s="67"/>
      <c r="NBN1" s="67"/>
      <c r="NBO1" s="67"/>
      <c r="NBP1" s="67"/>
      <c r="NBQ1" s="67"/>
      <c r="NBR1" s="67"/>
      <c r="NBS1" s="67"/>
      <c r="NBT1" s="92"/>
      <c r="NBU1" s="67"/>
      <c r="NBV1" s="67"/>
      <c r="NBW1" s="67"/>
      <c r="NBX1" s="67"/>
      <c r="NBY1" s="67"/>
      <c r="NBZ1" s="67"/>
      <c r="NCA1" s="67"/>
      <c r="NCB1" s="67"/>
      <c r="NCC1" s="67"/>
      <c r="NCD1" s="67"/>
      <c r="NCE1" s="67"/>
      <c r="NCF1" s="67"/>
      <c r="NCG1" s="67"/>
      <c r="NCH1" s="67"/>
      <c r="NCI1" s="67"/>
      <c r="NCJ1" s="92"/>
      <c r="NCK1" s="67"/>
      <c r="NCL1" s="67"/>
      <c r="NCM1" s="67"/>
      <c r="NCN1" s="67"/>
      <c r="NCO1" s="67"/>
      <c r="NCP1" s="67"/>
      <c r="NCQ1" s="67"/>
      <c r="NCR1" s="67"/>
      <c r="NCS1" s="67"/>
      <c r="NCT1" s="67"/>
      <c r="NCU1" s="67"/>
      <c r="NCV1" s="67"/>
      <c r="NCW1" s="67"/>
      <c r="NCX1" s="67"/>
      <c r="NCY1" s="67"/>
      <c r="NCZ1" s="92"/>
      <c r="NDA1" s="67"/>
      <c r="NDB1" s="67"/>
      <c r="NDC1" s="67"/>
      <c r="NDD1" s="67"/>
      <c r="NDE1" s="67"/>
      <c r="NDF1" s="67"/>
      <c r="NDG1" s="67"/>
      <c r="NDH1" s="67"/>
      <c r="NDI1" s="67"/>
      <c r="NDJ1" s="67"/>
      <c r="NDK1" s="67"/>
      <c r="NDL1" s="67"/>
      <c r="NDM1" s="67"/>
      <c r="NDN1" s="67"/>
      <c r="NDO1" s="67"/>
      <c r="NDP1" s="92"/>
      <c r="NDQ1" s="67"/>
      <c r="NDR1" s="67"/>
      <c r="NDS1" s="67"/>
      <c r="NDT1" s="67"/>
      <c r="NDU1" s="67"/>
      <c r="NDV1" s="67"/>
      <c r="NDW1" s="67"/>
      <c r="NDX1" s="67"/>
      <c r="NDY1" s="67"/>
      <c r="NDZ1" s="67"/>
      <c r="NEA1" s="67"/>
      <c r="NEB1" s="67"/>
      <c r="NEC1" s="67"/>
      <c r="NED1" s="67"/>
      <c r="NEE1" s="67"/>
      <c r="NEF1" s="92"/>
      <c r="NEG1" s="67"/>
      <c r="NEH1" s="67"/>
      <c r="NEI1" s="67"/>
      <c r="NEJ1" s="67"/>
      <c r="NEK1" s="67"/>
      <c r="NEL1" s="67"/>
      <c r="NEM1" s="67"/>
      <c r="NEN1" s="67"/>
      <c r="NEO1" s="67"/>
      <c r="NEP1" s="67"/>
      <c r="NEQ1" s="67"/>
      <c r="NER1" s="67"/>
      <c r="NES1" s="67"/>
      <c r="NET1" s="67"/>
      <c r="NEU1" s="67"/>
      <c r="NEV1" s="92"/>
      <c r="NEW1" s="67"/>
      <c r="NEX1" s="67"/>
      <c r="NEY1" s="67"/>
      <c r="NEZ1" s="67"/>
      <c r="NFA1" s="67"/>
      <c r="NFB1" s="67"/>
      <c r="NFC1" s="67"/>
      <c r="NFD1" s="67"/>
      <c r="NFE1" s="67"/>
      <c r="NFF1" s="67"/>
      <c r="NFG1" s="67"/>
      <c r="NFH1" s="67"/>
      <c r="NFI1" s="67"/>
      <c r="NFJ1" s="67"/>
      <c r="NFK1" s="67"/>
      <c r="NFL1" s="92"/>
      <c r="NFM1" s="67"/>
      <c r="NFN1" s="67"/>
      <c r="NFO1" s="67"/>
      <c r="NFP1" s="67"/>
      <c r="NFQ1" s="67"/>
      <c r="NFR1" s="67"/>
      <c r="NFS1" s="67"/>
      <c r="NFT1" s="67"/>
      <c r="NFU1" s="67"/>
      <c r="NFV1" s="67"/>
      <c r="NFW1" s="67"/>
      <c r="NFX1" s="67"/>
      <c r="NFY1" s="67"/>
      <c r="NFZ1" s="67"/>
      <c r="NGA1" s="67"/>
      <c r="NGB1" s="92"/>
      <c r="NGC1" s="67"/>
      <c r="NGD1" s="67"/>
      <c r="NGE1" s="67"/>
      <c r="NGF1" s="67"/>
      <c r="NGG1" s="67"/>
      <c r="NGH1" s="67"/>
      <c r="NGI1" s="67"/>
      <c r="NGJ1" s="67"/>
      <c r="NGK1" s="67"/>
      <c r="NGL1" s="67"/>
      <c r="NGM1" s="67"/>
      <c r="NGN1" s="67"/>
      <c r="NGO1" s="67"/>
      <c r="NGP1" s="67"/>
      <c r="NGQ1" s="67"/>
      <c r="NGR1" s="92"/>
      <c r="NGS1" s="67"/>
      <c r="NGT1" s="67"/>
      <c r="NGU1" s="67"/>
      <c r="NGV1" s="67"/>
      <c r="NGW1" s="67"/>
      <c r="NGX1" s="67"/>
      <c r="NGY1" s="67"/>
      <c r="NGZ1" s="67"/>
      <c r="NHA1" s="67"/>
      <c r="NHB1" s="67"/>
      <c r="NHC1" s="67"/>
      <c r="NHD1" s="67"/>
      <c r="NHE1" s="67"/>
      <c r="NHF1" s="67"/>
      <c r="NHG1" s="67"/>
      <c r="NHH1" s="92"/>
      <c r="NHI1" s="67"/>
      <c r="NHJ1" s="67"/>
      <c r="NHK1" s="67"/>
      <c r="NHL1" s="67"/>
      <c r="NHM1" s="67"/>
      <c r="NHN1" s="67"/>
      <c r="NHO1" s="67"/>
      <c r="NHP1" s="67"/>
      <c r="NHQ1" s="67"/>
      <c r="NHR1" s="67"/>
      <c r="NHS1" s="67"/>
      <c r="NHT1" s="67"/>
      <c r="NHU1" s="67"/>
      <c r="NHV1" s="67"/>
      <c r="NHW1" s="67"/>
      <c r="NHX1" s="92"/>
      <c r="NHY1" s="67"/>
      <c r="NHZ1" s="67"/>
      <c r="NIA1" s="67"/>
      <c r="NIB1" s="67"/>
      <c r="NIC1" s="67"/>
      <c r="NID1" s="67"/>
      <c r="NIE1" s="67"/>
      <c r="NIF1" s="67"/>
      <c r="NIG1" s="67"/>
      <c r="NIH1" s="67"/>
      <c r="NII1" s="67"/>
      <c r="NIJ1" s="67"/>
      <c r="NIK1" s="67"/>
      <c r="NIL1" s="67"/>
      <c r="NIM1" s="67"/>
      <c r="NIN1" s="92"/>
      <c r="NIO1" s="67"/>
      <c r="NIP1" s="67"/>
      <c r="NIQ1" s="67"/>
      <c r="NIR1" s="67"/>
      <c r="NIS1" s="67"/>
      <c r="NIT1" s="67"/>
      <c r="NIU1" s="67"/>
      <c r="NIV1" s="67"/>
      <c r="NIW1" s="67"/>
      <c r="NIX1" s="67"/>
      <c r="NIY1" s="67"/>
      <c r="NIZ1" s="67"/>
      <c r="NJA1" s="67"/>
      <c r="NJB1" s="67"/>
      <c r="NJC1" s="67"/>
      <c r="NJD1" s="92"/>
      <c r="NJE1" s="67"/>
      <c r="NJF1" s="67"/>
      <c r="NJG1" s="67"/>
      <c r="NJH1" s="67"/>
      <c r="NJI1" s="67"/>
      <c r="NJJ1" s="67"/>
      <c r="NJK1" s="67"/>
      <c r="NJL1" s="67"/>
      <c r="NJM1" s="67"/>
      <c r="NJN1" s="67"/>
      <c r="NJO1" s="67"/>
      <c r="NJP1" s="67"/>
      <c r="NJQ1" s="67"/>
      <c r="NJR1" s="67"/>
      <c r="NJS1" s="67"/>
      <c r="NJT1" s="92"/>
      <c r="NJU1" s="67"/>
      <c r="NJV1" s="67"/>
      <c r="NJW1" s="67"/>
      <c r="NJX1" s="67"/>
      <c r="NJY1" s="67"/>
      <c r="NJZ1" s="67"/>
      <c r="NKA1" s="67"/>
      <c r="NKB1" s="67"/>
      <c r="NKC1" s="67"/>
      <c r="NKD1" s="67"/>
      <c r="NKE1" s="67"/>
      <c r="NKF1" s="67"/>
      <c r="NKG1" s="67"/>
      <c r="NKH1" s="67"/>
      <c r="NKI1" s="67"/>
      <c r="NKJ1" s="92"/>
      <c r="NKK1" s="67"/>
      <c r="NKL1" s="67"/>
      <c r="NKM1" s="67"/>
      <c r="NKN1" s="67"/>
      <c r="NKO1" s="67"/>
      <c r="NKP1" s="67"/>
      <c r="NKQ1" s="67"/>
      <c r="NKR1" s="67"/>
      <c r="NKS1" s="67"/>
      <c r="NKT1" s="67"/>
      <c r="NKU1" s="67"/>
      <c r="NKV1" s="67"/>
      <c r="NKW1" s="67"/>
      <c r="NKX1" s="67"/>
      <c r="NKY1" s="67"/>
      <c r="NKZ1" s="92"/>
      <c r="NLA1" s="67"/>
      <c r="NLB1" s="67"/>
      <c r="NLC1" s="67"/>
      <c r="NLD1" s="67"/>
      <c r="NLE1" s="67"/>
      <c r="NLF1" s="67"/>
      <c r="NLG1" s="67"/>
      <c r="NLH1" s="67"/>
      <c r="NLI1" s="67"/>
      <c r="NLJ1" s="67"/>
      <c r="NLK1" s="67"/>
      <c r="NLL1" s="67"/>
      <c r="NLM1" s="67"/>
      <c r="NLN1" s="67"/>
      <c r="NLO1" s="67"/>
      <c r="NLP1" s="92"/>
      <c r="NLQ1" s="67"/>
      <c r="NLR1" s="67"/>
      <c r="NLS1" s="67"/>
      <c r="NLT1" s="67"/>
      <c r="NLU1" s="67"/>
      <c r="NLV1" s="67"/>
      <c r="NLW1" s="67"/>
      <c r="NLX1" s="67"/>
      <c r="NLY1" s="67"/>
      <c r="NLZ1" s="67"/>
      <c r="NMA1" s="67"/>
      <c r="NMB1" s="67"/>
      <c r="NMC1" s="67"/>
      <c r="NMD1" s="67"/>
      <c r="NME1" s="67"/>
      <c r="NMF1" s="92"/>
      <c r="NMG1" s="67"/>
      <c r="NMH1" s="67"/>
      <c r="NMI1" s="67"/>
      <c r="NMJ1" s="67"/>
      <c r="NMK1" s="67"/>
      <c r="NML1" s="67"/>
      <c r="NMM1" s="67"/>
      <c r="NMN1" s="67"/>
      <c r="NMO1" s="67"/>
      <c r="NMP1" s="67"/>
      <c r="NMQ1" s="67"/>
      <c r="NMR1" s="67"/>
      <c r="NMS1" s="67"/>
      <c r="NMT1" s="67"/>
      <c r="NMU1" s="67"/>
      <c r="NMV1" s="92"/>
      <c r="NMW1" s="67"/>
      <c r="NMX1" s="67"/>
      <c r="NMY1" s="67"/>
      <c r="NMZ1" s="67"/>
      <c r="NNA1" s="67"/>
      <c r="NNB1" s="67"/>
      <c r="NNC1" s="67"/>
      <c r="NND1" s="67"/>
      <c r="NNE1" s="67"/>
      <c r="NNF1" s="67"/>
      <c r="NNG1" s="67"/>
      <c r="NNH1" s="67"/>
      <c r="NNI1" s="67"/>
      <c r="NNJ1" s="67"/>
      <c r="NNK1" s="67"/>
      <c r="NNL1" s="92"/>
      <c r="NNM1" s="67"/>
      <c r="NNN1" s="67"/>
      <c r="NNO1" s="67"/>
      <c r="NNP1" s="67"/>
      <c r="NNQ1" s="67"/>
      <c r="NNR1" s="67"/>
      <c r="NNS1" s="67"/>
      <c r="NNT1" s="67"/>
      <c r="NNU1" s="67"/>
      <c r="NNV1" s="67"/>
      <c r="NNW1" s="67"/>
      <c r="NNX1" s="67"/>
      <c r="NNY1" s="67"/>
      <c r="NNZ1" s="67"/>
      <c r="NOA1" s="67"/>
      <c r="NOB1" s="92"/>
      <c r="NOC1" s="67"/>
      <c r="NOD1" s="67"/>
      <c r="NOE1" s="67"/>
      <c r="NOF1" s="67"/>
      <c r="NOG1" s="67"/>
      <c r="NOH1" s="67"/>
      <c r="NOI1" s="67"/>
      <c r="NOJ1" s="67"/>
      <c r="NOK1" s="67"/>
      <c r="NOL1" s="67"/>
      <c r="NOM1" s="67"/>
      <c r="NON1" s="67"/>
      <c r="NOO1" s="67"/>
      <c r="NOP1" s="67"/>
      <c r="NOQ1" s="67"/>
      <c r="NOR1" s="92"/>
      <c r="NOS1" s="67"/>
      <c r="NOT1" s="67"/>
      <c r="NOU1" s="67"/>
      <c r="NOV1" s="67"/>
      <c r="NOW1" s="67"/>
      <c r="NOX1" s="67"/>
      <c r="NOY1" s="67"/>
      <c r="NOZ1" s="67"/>
      <c r="NPA1" s="67"/>
      <c r="NPB1" s="67"/>
      <c r="NPC1" s="67"/>
      <c r="NPD1" s="67"/>
      <c r="NPE1" s="67"/>
      <c r="NPF1" s="67"/>
      <c r="NPG1" s="67"/>
      <c r="NPH1" s="92"/>
      <c r="NPI1" s="67"/>
      <c r="NPJ1" s="67"/>
      <c r="NPK1" s="67"/>
      <c r="NPL1" s="67"/>
      <c r="NPM1" s="67"/>
      <c r="NPN1" s="67"/>
      <c r="NPO1" s="67"/>
      <c r="NPP1" s="67"/>
      <c r="NPQ1" s="67"/>
      <c r="NPR1" s="67"/>
      <c r="NPS1" s="67"/>
      <c r="NPT1" s="67"/>
      <c r="NPU1" s="67"/>
      <c r="NPV1" s="67"/>
      <c r="NPW1" s="67"/>
      <c r="NPX1" s="92"/>
      <c r="NPY1" s="67"/>
      <c r="NPZ1" s="67"/>
      <c r="NQA1" s="67"/>
      <c r="NQB1" s="67"/>
      <c r="NQC1" s="67"/>
      <c r="NQD1" s="67"/>
      <c r="NQE1" s="67"/>
      <c r="NQF1" s="67"/>
      <c r="NQG1" s="67"/>
      <c r="NQH1" s="67"/>
      <c r="NQI1" s="67"/>
      <c r="NQJ1" s="67"/>
      <c r="NQK1" s="67"/>
      <c r="NQL1" s="67"/>
      <c r="NQM1" s="67"/>
      <c r="NQN1" s="92"/>
      <c r="NQO1" s="67"/>
      <c r="NQP1" s="67"/>
      <c r="NQQ1" s="67"/>
      <c r="NQR1" s="67"/>
      <c r="NQS1" s="67"/>
      <c r="NQT1" s="67"/>
      <c r="NQU1" s="67"/>
      <c r="NQV1" s="67"/>
      <c r="NQW1" s="67"/>
      <c r="NQX1" s="67"/>
      <c r="NQY1" s="67"/>
      <c r="NQZ1" s="67"/>
      <c r="NRA1" s="67"/>
      <c r="NRB1" s="67"/>
      <c r="NRC1" s="67"/>
      <c r="NRD1" s="92"/>
      <c r="NRE1" s="67"/>
      <c r="NRF1" s="67"/>
      <c r="NRG1" s="67"/>
      <c r="NRH1" s="67"/>
      <c r="NRI1" s="67"/>
      <c r="NRJ1" s="67"/>
      <c r="NRK1" s="67"/>
      <c r="NRL1" s="67"/>
      <c r="NRM1" s="67"/>
      <c r="NRN1" s="67"/>
      <c r="NRO1" s="67"/>
      <c r="NRP1" s="67"/>
      <c r="NRQ1" s="67"/>
      <c r="NRR1" s="67"/>
      <c r="NRS1" s="67"/>
      <c r="NRT1" s="92"/>
      <c r="NRU1" s="67"/>
      <c r="NRV1" s="67"/>
      <c r="NRW1" s="67"/>
      <c r="NRX1" s="67"/>
      <c r="NRY1" s="67"/>
      <c r="NRZ1" s="67"/>
      <c r="NSA1" s="67"/>
      <c r="NSB1" s="67"/>
      <c r="NSC1" s="67"/>
      <c r="NSD1" s="67"/>
      <c r="NSE1" s="67"/>
      <c r="NSF1" s="67"/>
      <c r="NSG1" s="67"/>
      <c r="NSH1" s="67"/>
      <c r="NSI1" s="67"/>
      <c r="NSJ1" s="92"/>
      <c r="NSK1" s="67"/>
      <c r="NSL1" s="67"/>
      <c r="NSM1" s="67"/>
      <c r="NSN1" s="67"/>
      <c r="NSO1" s="67"/>
      <c r="NSP1" s="67"/>
      <c r="NSQ1" s="67"/>
      <c r="NSR1" s="67"/>
      <c r="NSS1" s="67"/>
      <c r="NST1" s="67"/>
      <c r="NSU1" s="67"/>
      <c r="NSV1" s="67"/>
      <c r="NSW1" s="67"/>
      <c r="NSX1" s="67"/>
      <c r="NSY1" s="67"/>
      <c r="NSZ1" s="92"/>
      <c r="NTA1" s="67"/>
      <c r="NTB1" s="67"/>
      <c r="NTC1" s="67"/>
      <c r="NTD1" s="67"/>
      <c r="NTE1" s="67"/>
      <c r="NTF1" s="67"/>
      <c r="NTG1" s="67"/>
      <c r="NTH1" s="67"/>
      <c r="NTI1" s="67"/>
      <c r="NTJ1" s="67"/>
      <c r="NTK1" s="67"/>
      <c r="NTL1" s="67"/>
      <c r="NTM1" s="67"/>
      <c r="NTN1" s="67"/>
      <c r="NTO1" s="67"/>
      <c r="NTP1" s="92"/>
      <c r="NTQ1" s="67"/>
      <c r="NTR1" s="67"/>
      <c r="NTS1" s="67"/>
      <c r="NTT1" s="67"/>
      <c r="NTU1" s="67"/>
      <c r="NTV1" s="67"/>
      <c r="NTW1" s="67"/>
      <c r="NTX1" s="67"/>
      <c r="NTY1" s="67"/>
      <c r="NTZ1" s="67"/>
      <c r="NUA1" s="67"/>
      <c r="NUB1" s="67"/>
      <c r="NUC1" s="67"/>
      <c r="NUD1" s="67"/>
      <c r="NUE1" s="67"/>
      <c r="NUF1" s="92"/>
      <c r="NUG1" s="67"/>
      <c r="NUH1" s="67"/>
      <c r="NUI1" s="67"/>
      <c r="NUJ1" s="67"/>
      <c r="NUK1" s="67"/>
      <c r="NUL1" s="67"/>
      <c r="NUM1" s="67"/>
      <c r="NUN1" s="67"/>
      <c r="NUO1" s="67"/>
      <c r="NUP1" s="67"/>
      <c r="NUQ1" s="67"/>
      <c r="NUR1" s="67"/>
      <c r="NUS1" s="67"/>
      <c r="NUT1" s="67"/>
      <c r="NUU1" s="67"/>
      <c r="NUV1" s="92"/>
      <c r="NUW1" s="67"/>
      <c r="NUX1" s="67"/>
      <c r="NUY1" s="67"/>
      <c r="NUZ1" s="67"/>
      <c r="NVA1" s="67"/>
      <c r="NVB1" s="67"/>
      <c r="NVC1" s="67"/>
      <c r="NVD1" s="67"/>
      <c r="NVE1" s="67"/>
      <c r="NVF1" s="67"/>
      <c r="NVG1" s="67"/>
      <c r="NVH1" s="67"/>
      <c r="NVI1" s="67"/>
      <c r="NVJ1" s="67"/>
      <c r="NVK1" s="67"/>
      <c r="NVL1" s="92"/>
      <c r="NVM1" s="67"/>
      <c r="NVN1" s="67"/>
      <c r="NVO1" s="67"/>
      <c r="NVP1" s="67"/>
      <c r="NVQ1" s="67"/>
      <c r="NVR1" s="67"/>
      <c r="NVS1" s="67"/>
      <c r="NVT1" s="67"/>
      <c r="NVU1" s="67"/>
      <c r="NVV1" s="67"/>
      <c r="NVW1" s="67"/>
      <c r="NVX1" s="67"/>
      <c r="NVY1" s="67"/>
      <c r="NVZ1" s="67"/>
      <c r="NWA1" s="67"/>
      <c r="NWB1" s="92"/>
      <c r="NWC1" s="67"/>
      <c r="NWD1" s="67"/>
      <c r="NWE1" s="67"/>
      <c r="NWF1" s="67"/>
      <c r="NWG1" s="67"/>
      <c r="NWH1" s="67"/>
      <c r="NWI1" s="67"/>
      <c r="NWJ1" s="67"/>
      <c r="NWK1" s="67"/>
      <c r="NWL1" s="67"/>
      <c r="NWM1" s="67"/>
      <c r="NWN1" s="67"/>
      <c r="NWO1" s="67"/>
      <c r="NWP1" s="67"/>
      <c r="NWQ1" s="67"/>
      <c r="NWR1" s="92"/>
      <c r="NWS1" s="67"/>
      <c r="NWT1" s="67"/>
      <c r="NWU1" s="67"/>
      <c r="NWV1" s="67"/>
      <c r="NWW1" s="67"/>
      <c r="NWX1" s="67"/>
      <c r="NWY1" s="67"/>
      <c r="NWZ1" s="67"/>
      <c r="NXA1" s="67"/>
      <c r="NXB1" s="67"/>
      <c r="NXC1" s="67"/>
      <c r="NXD1" s="67"/>
      <c r="NXE1" s="67"/>
      <c r="NXF1" s="67"/>
      <c r="NXG1" s="67"/>
      <c r="NXH1" s="92"/>
      <c r="NXI1" s="67"/>
      <c r="NXJ1" s="67"/>
      <c r="NXK1" s="67"/>
      <c r="NXL1" s="67"/>
      <c r="NXM1" s="67"/>
      <c r="NXN1" s="67"/>
      <c r="NXO1" s="67"/>
      <c r="NXP1" s="67"/>
      <c r="NXQ1" s="67"/>
      <c r="NXR1" s="67"/>
      <c r="NXS1" s="67"/>
      <c r="NXT1" s="67"/>
      <c r="NXU1" s="67"/>
      <c r="NXV1" s="67"/>
      <c r="NXW1" s="67"/>
      <c r="NXX1" s="92"/>
      <c r="NXY1" s="67"/>
      <c r="NXZ1" s="67"/>
      <c r="NYA1" s="67"/>
      <c r="NYB1" s="67"/>
      <c r="NYC1" s="67"/>
      <c r="NYD1" s="67"/>
      <c r="NYE1" s="67"/>
      <c r="NYF1" s="67"/>
      <c r="NYG1" s="67"/>
      <c r="NYH1" s="67"/>
      <c r="NYI1" s="67"/>
      <c r="NYJ1" s="67"/>
      <c r="NYK1" s="67"/>
      <c r="NYL1" s="67"/>
      <c r="NYM1" s="67"/>
      <c r="NYN1" s="92"/>
      <c r="NYO1" s="67"/>
      <c r="NYP1" s="67"/>
      <c r="NYQ1" s="67"/>
      <c r="NYR1" s="67"/>
      <c r="NYS1" s="67"/>
      <c r="NYT1" s="67"/>
      <c r="NYU1" s="67"/>
      <c r="NYV1" s="67"/>
      <c r="NYW1" s="67"/>
      <c r="NYX1" s="67"/>
      <c r="NYY1" s="67"/>
      <c r="NYZ1" s="67"/>
      <c r="NZA1" s="67"/>
      <c r="NZB1" s="67"/>
      <c r="NZC1" s="67"/>
      <c r="NZD1" s="92"/>
      <c r="NZE1" s="67"/>
      <c r="NZF1" s="67"/>
      <c r="NZG1" s="67"/>
      <c r="NZH1" s="67"/>
      <c r="NZI1" s="67"/>
      <c r="NZJ1" s="67"/>
      <c r="NZK1" s="67"/>
      <c r="NZL1" s="67"/>
      <c r="NZM1" s="67"/>
      <c r="NZN1" s="67"/>
      <c r="NZO1" s="67"/>
      <c r="NZP1" s="67"/>
      <c r="NZQ1" s="67"/>
      <c r="NZR1" s="67"/>
      <c r="NZS1" s="67"/>
      <c r="NZT1" s="92"/>
      <c r="NZU1" s="67"/>
      <c r="NZV1" s="67"/>
      <c r="NZW1" s="67"/>
      <c r="NZX1" s="67"/>
      <c r="NZY1" s="67"/>
      <c r="NZZ1" s="67"/>
      <c r="OAA1" s="67"/>
      <c r="OAB1" s="67"/>
      <c r="OAC1" s="67"/>
      <c r="OAD1" s="67"/>
      <c r="OAE1" s="67"/>
      <c r="OAF1" s="67"/>
      <c r="OAG1" s="67"/>
      <c r="OAH1" s="67"/>
      <c r="OAI1" s="67"/>
      <c r="OAJ1" s="92"/>
      <c r="OAK1" s="67"/>
      <c r="OAL1" s="67"/>
      <c r="OAM1" s="67"/>
      <c r="OAN1" s="67"/>
      <c r="OAO1" s="67"/>
      <c r="OAP1" s="67"/>
      <c r="OAQ1" s="67"/>
      <c r="OAR1" s="67"/>
      <c r="OAS1" s="67"/>
      <c r="OAT1" s="67"/>
      <c r="OAU1" s="67"/>
      <c r="OAV1" s="67"/>
      <c r="OAW1" s="67"/>
      <c r="OAX1" s="67"/>
      <c r="OAY1" s="67"/>
      <c r="OAZ1" s="92"/>
      <c r="OBA1" s="67"/>
      <c r="OBB1" s="67"/>
      <c r="OBC1" s="67"/>
      <c r="OBD1" s="67"/>
      <c r="OBE1" s="67"/>
      <c r="OBF1" s="67"/>
      <c r="OBG1" s="67"/>
      <c r="OBH1" s="67"/>
      <c r="OBI1" s="67"/>
      <c r="OBJ1" s="67"/>
      <c r="OBK1" s="67"/>
      <c r="OBL1" s="67"/>
      <c r="OBM1" s="67"/>
      <c r="OBN1" s="67"/>
      <c r="OBO1" s="67"/>
      <c r="OBP1" s="92"/>
      <c r="OBQ1" s="67"/>
      <c r="OBR1" s="67"/>
      <c r="OBS1" s="67"/>
      <c r="OBT1" s="67"/>
      <c r="OBU1" s="67"/>
      <c r="OBV1" s="67"/>
      <c r="OBW1" s="67"/>
      <c r="OBX1" s="67"/>
      <c r="OBY1" s="67"/>
      <c r="OBZ1" s="67"/>
      <c r="OCA1" s="67"/>
      <c r="OCB1" s="67"/>
      <c r="OCC1" s="67"/>
      <c r="OCD1" s="67"/>
      <c r="OCE1" s="67"/>
      <c r="OCF1" s="92"/>
      <c r="OCG1" s="67"/>
      <c r="OCH1" s="67"/>
      <c r="OCI1" s="67"/>
      <c r="OCJ1" s="67"/>
      <c r="OCK1" s="67"/>
      <c r="OCL1" s="67"/>
      <c r="OCM1" s="67"/>
      <c r="OCN1" s="67"/>
      <c r="OCO1" s="67"/>
      <c r="OCP1" s="67"/>
      <c r="OCQ1" s="67"/>
      <c r="OCR1" s="67"/>
      <c r="OCS1" s="67"/>
      <c r="OCT1" s="67"/>
      <c r="OCU1" s="67"/>
      <c r="OCV1" s="92"/>
      <c r="OCW1" s="67"/>
      <c r="OCX1" s="67"/>
      <c r="OCY1" s="67"/>
      <c r="OCZ1" s="67"/>
      <c r="ODA1" s="67"/>
      <c r="ODB1" s="67"/>
      <c r="ODC1" s="67"/>
      <c r="ODD1" s="67"/>
      <c r="ODE1" s="67"/>
      <c r="ODF1" s="67"/>
      <c r="ODG1" s="67"/>
      <c r="ODH1" s="67"/>
      <c r="ODI1" s="67"/>
      <c r="ODJ1" s="67"/>
      <c r="ODK1" s="67"/>
      <c r="ODL1" s="92"/>
      <c r="ODM1" s="67"/>
      <c r="ODN1" s="67"/>
      <c r="ODO1" s="67"/>
      <c r="ODP1" s="67"/>
      <c r="ODQ1" s="67"/>
      <c r="ODR1" s="67"/>
      <c r="ODS1" s="67"/>
      <c r="ODT1" s="67"/>
      <c r="ODU1" s="67"/>
      <c r="ODV1" s="67"/>
      <c r="ODW1" s="67"/>
      <c r="ODX1" s="67"/>
      <c r="ODY1" s="67"/>
      <c r="ODZ1" s="67"/>
      <c r="OEA1" s="67"/>
      <c r="OEB1" s="92"/>
      <c r="OEC1" s="67"/>
      <c r="OED1" s="67"/>
      <c r="OEE1" s="67"/>
      <c r="OEF1" s="67"/>
      <c r="OEG1" s="67"/>
      <c r="OEH1" s="67"/>
      <c r="OEI1" s="67"/>
      <c r="OEJ1" s="67"/>
      <c r="OEK1" s="67"/>
      <c r="OEL1" s="67"/>
      <c r="OEM1" s="67"/>
      <c r="OEN1" s="67"/>
      <c r="OEO1" s="67"/>
      <c r="OEP1" s="67"/>
      <c r="OEQ1" s="67"/>
      <c r="OER1" s="92"/>
      <c r="OES1" s="67"/>
      <c r="OET1" s="67"/>
      <c r="OEU1" s="67"/>
      <c r="OEV1" s="67"/>
      <c r="OEW1" s="67"/>
      <c r="OEX1" s="67"/>
      <c r="OEY1" s="67"/>
      <c r="OEZ1" s="67"/>
      <c r="OFA1" s="67"/>
      <c r="OFB1" s="67"/>
      <c r="OFC1" s="67"/>
      <c r="OFD1" s="67"/>
      <c r="OFE1" s="67"/>
      <c r="OFF1" s="67"/>
      <c r="OFG1" s="67"/>
      <c r="OFH1" s="92"/>
      <c r="OFI1" s="67"/>
      <c r="OFJ1" s="67"/>
      <c r="OFK1" s="67"/>
      <c r="OFL1" s="67"/>
      <c r="OFM1" s="67"/>
      <c r="OFN1" s="67"/>
      <c r="OFO1" s="67"/>
      <c r="OFP1" s="67"/>
      <c r="OFQ1" s="67"/>
      <c r="OFR1" s="67"/>
      <c r="OFS1" s="67"/>
      <c r="OFT1" s="67"/>
      <c r="OFU1" s="67"/>
      <c r="OFV1" s="67"/>
      <c r="OFW1" s="67"/>
      <c r="OFX1" s="92"/>
      <c r="OFY1" s="67"/>
      <c r="OFZ1" s="67"/>
      <c r="OGA1" s="67"/>
      <c r="OGB1" s="67"/>
      <c r="OGC1" s="67"/>
      <c r="OGD1" s="67"/>
      <c r="OGE1" s="67"/>
      <c r="OGF1" s="67"/>
      <c r="OGG1" s="67"/>
      <c r="OGH1" s="67"/>
      <c r="OGI1" s="67"/>
      <c r="OGJ1" s="67"/>
      <c r="OGK1" s="67"/>
      <c r="OGL1" s="67"/>
      <c r="OGM1" s="67"/>
      <c r="OGN1" s="92"/>
      <c r="OGO1" s="67"/>
      <c r="OGP1" s="67"/>
      <c r="OGQ1" s="67"/>
      <c r="OGR1" s="67"/>
      <c r="OGS1" s="67"/>
      <c r="OGT1" s="67"/>
      <c r="OGU1" s="67"/>
      <c r="OGV1" s="67"/>
      <c r="OGW1" s="67"/>
      <c r="OGX1" s="67"/>
      <c r="OGY1" s="67"/>
      <c r="OGZ1" s="67"/>
      <c r="OHA1" s="67"/>
      <c r="OHB1" s="67"/>
      <c r="OHC1" s="67"/>
      <c r="OHD1" s="92"/>
      <c r="OHE1" s="67"/>
      <c r="OHF1" s="67"/>
      <c r="OHG1" s="67"/>
      <c r="OHH1" s="67"/>
      <c r="OHI1" s="67"/>
      <c r="OHJ1" s="67"/>
      <c r="OHK1" s="67"/>
      <c r="OHL1" s="67"/>
      <c r="OHM1" s="67"/>
      <c r="OHN1" s="67"/>
      <c r="OHO1" s="67"/>
      <c r="OHP1" s="67"/>
      <c r="OHQ1" s="67"/>
      <c r="OHR1" s="67"/>
      <c r="OHS1" s="67"/>
      <c r="OHT1" s="92"/>
      <c r="OHU1" s="67"/>
      <c r="OHV1" s="67"/>
      <c r="OHW1" s="67"/>
      <c r="OHX1" s="67"/>
      <c r="OHY1" s="67"/>
      <c r="OHZ1" s="67"/>
      <c r="OIA1" s="67"/>
      <c r="OIB1" s="67"/>
      <c r="OIC1" s="67"/>
      <c r="OID1" s="67"/>
      <c r="OIE1" s="67"/>
      <c r="OIF1" s="67"/>
      <c r="OIG1" s="67"/>
      <c r="OIH1" s="67"/>
      <c r="OII1" s="67"/>
      <c r="OIJ1" s="92"/>
      <c r="OIK1" s="67"/>
      <c r="OIL1" s="67"/>
      <c r="OIM1" s="67"/>
      <c r="OIN1" s="67"/>
      <c r="OIO1" s="67"/>
      <c r="OIP1" s="67"/>
      <c r="OIQ1" s="67"/>
      <c r="OIR1" s="67"/>
      <c r="OIS1" s="67"/>
      <c r="OIT1" s="67"/>
      <c r="OIU1" s="67"/>
      <c r="OIV1" s="67"/>
      <c r="OIW1" s="67"/>
      <c r="OIX1" s="67"/>
      <c r="OIY1" s="67"/>
      <c r="OIZ1" s="92"/>
      <c r="OJA1" s="67"/>
      <c r="OJB1" s="67"/>
      <c r="OJC1" s="67"/>
      <c r="OJD1" s="67"/>
      <c r="OJE1" s="67"/>
      <c r="OJF1" s="67"/>
      <c r="OJG1" s="67"/>
      <c r="OJH1" s="67"/>
      <c r="OJI1" s="67"/>
      <c r="OJJ1" s="67"/>
      <c r="OJK1" s="67"/>
      <c r="OJL1" s="67"/>
      <c r="OJM1" s="67"/>
      <c r="OJN1" s="67"/>
      <c r="OJO1" s="67"/>
      <c r="OJP1" s="92"/>
      <c r="OJQ1" s="67"/>
      <c r="OJR1" s="67"/>
      <c r="OJS1" s="67"/>
      <c r="OJT1" s="67"/>
      <c r="OJU1" s="67"/>
      <c r="OJV1" s="67"/>
      <c r="OJW1" s="67"/>
      <c r="OJX1" s="67"/>
      <c r="OJY1" s="67"/>
      <c r="OJZ1" s="67"/>
      <c r="OKA1" s="67"/>
      <c r="OKB1" s="67"/>
      <c r="OKC1" s="67"/>
      <c r="OKD1" s="67"/>
      <c r="OKE1" s="67"/>
      <c r="OKF1" s="92"/>
      <c r="OKG1" s="67"/>
      <c r="OKH1" s="67"/>
      <c r="OKI1" s="67"/>
      <c r="OKJ1" s="67"/>
      <c r="OKK1" s="67"/>
      <c r="OKL1" s="67"/>
      <c r="OKM1" s="67"/>
      <c r="OKN1" s="67"/>
      <c r="OKO1" s="67"/>
      <c r="OKP1" s="67"/>
      <c r="OKQ1" s="67"/>
      <c r="OKR1" s="67"/>
      <c r="OKS1" s="67"/>
      <c r="OKT1" s="67"/>
      <c r="OKU1" s="67"/>
      <c r="OKV1" s="92"/>
      <c r="OKW1" s="67"/>
      <c r="OKX1" s="67"/>
      <c r="OKY1" s="67"/>
      <c r="OKZ1" s="67"/>
      <c r="OLA1" s="67"/>
      <c r="OLB1" s="67"/>
      <c r="OLC1" s="67"/>
      <c r="OLD1" s="67"/>
      <c r="OLE1" s="67"/>
      <c r="OLF1" s="67"/>
      <c r="OLG1" s="67"/>
      <c r="OLH1" s="67"/>
      <c r="OLI1" s="67"/>
      <c r="OLJ1" s="67"/>
      <c r="OLK1" s="67"/>
      <c r="OLL1" s="92"/>
      <c r="OLM1" s="67"/>
      <c r="OLN1" s="67"/>
      <c r="OLO1" s="67"/>
      <c r="OLP1" s="67"/>
      <c r="OLQ1" s="67"/>
      <c r="OLR1" s="67"/>
      <c r="OLS1" s="67"/>
      <c r="OLT1" s="67"/>
      <c r="OLU1" s="67"/>
      <c r="OLV1" s="67"/>
      <c r="OLW1" s="67"/>
      <c r="OLX1" s="67"/>
      <c r="OLY1" s="67"/>
      <c r="OLZ1" s="67"/>
      <c r="OMA1" s="67"/>
      <c r="OMB1" s="92"/>
      <c r="OMC1" s="67"/>
      <c r="OMD1" s="67"/>
      <c r="OME1" s="67"/>
      <c r="OMF1" s="67"/>
      <c r="OMG1" s="67"/>
      <c r="OMH1" s="67"/>
      <c r="OMI1" s="67"/>
      <c r="OMJ1" s="67"/>
      <c r="OMK1" s="67"/>
      <c r="OML1" s="67"/>
      <c r="OMM1" s="67"/>
      <c r="OMN1" s="67"/>
      <c r="OMO1" s="67"/>
      <c r="OMP1" s="67"/>
      <c r="OMQ1" s="67"/>
      <c r="OMR1" s="92"/>
      <c r="OMS1" s="67"/>
      <c r="OMT1" s="67"/>
      <c r="OMU1" s="67"/>
      <c r="OMV1" s="67"/>
      <c r="OMW1" s="67"/>
      <c r="OMX1" s="67"/>
      <c r="OMY1" s="67"/>
      <c r="OMZ1" s="67"/>
      <c r="ONA1" s="67"/>
      <c r="ONB1" s="67"/>
      <c r="ONC1" s="67"/>
      <c r="OND1" s="67"/>
      <c r="ONE1" s="67"/>
      <c r="ONF1" s="67"/>
      <c r="ONG1" s="67"/>
      <c r="ONH1" s="92"/>
      <c r="ONI1" s="67"/>
      <c r="ONJ1" s="67"/>
      <c r="ONK1" s="67"/>
      <c r="ONL1" s="67"/>
      <c r="ONM1" s="67"/>
      <c r="ONN1" s="67"/>
      <c r="ONO1" s="67"/>
      <c r="ONP1" s="67"/>
      <c r="ONQ1" s="67"/>
      <c r="ONR1" s="67"/>
      <c r="ONS1" s="67"/>
      <c r="ONT1" s="67"/>
      <c r="ONU1" s="67"/>
      <c r="ONV1" s="67"/>
      <c r="ONW1" s="67"/>
      <c r="ONX1" s="92"/>
      <c r="ONY1" s="67"/>
      <c r="ONZ1" s="67"/>
      <c r="OOA1" s="67"/>
      <c r="OOB1" s="67"/>
      <c r="OOC1" s="67"/>
      <c r="OOD1" s="67"/>
      <c r="OOE1" s="67"/>
      <c r="OOF1" s="67"/>
      <c r="OOG1" s="67"/>
      <c r="OOH1" s="67"/>
      <c r="OOI1" s="67"/>
      <c r="OOJ1" s="67"/>
      <c r="OOK1" s="67"/>
      <c r="OOL1" s="67"/>
      <c r="OOM1" s="67"/>
      <c r="OON1" s="92"/>
      <c r="OOO1" s="67"/>
      <c r="OOP1" s="67"/>
      <c r="OOQ1" s="67"/>
      <c r="OOR1" s="67"/>
      <c r="OOS1" s="67"/>
      <c r="OOT1" s="67"/>
      <c r="OOU1" s="67"/>
      <c r="OOV1" s="67"/>
      <c r="OOW1" s="67"/>
      <c r="OOX1" s="67"/>
      <c r="OOY1" s="67"/>
      <c r="OOZ1" s="67"/>
      <c r="OPA1" s="67"/>
      <c r="OPB1" s="67"/>
      <c r="OPC1" s="67"/>
      <c r="OPD1" s="92"/>
      <c r="OPE1" s="67"/>
      <c r="OPF1" s="67"/>
      <c r="OPG1" s="67"/>
      <c r="OPH1" s="67"/>
      <c r="OPI1" s="67"/>
      <c r="OPJ1" s="67"/>
      <c r="OPK1" s="67"/>
      <c r="OPL1" s="67"/>
      <c r="OPM1" s="67"/>
      <c r="OPN1" s="67"/>
      <c r="OPO1" s="67"/>
      <c r="OPP1" s="67"/>
      <c r="OPQ1" s="67"/>
      <c r="OPR1" s="67"/>
      <c r="OPS1" s="67"/>
      <c r="OPT1" s="92"/>
      <c r="OPU1" s="67"/>
      <c r="OPV1" s="67"/>
      <c r="OPW1" s="67"/>
      <c r="OPX1" s="67"/>
      <c r="OPY1" s="67"/>
      <c r="OPZ1" s="67"/>
      <c r="OQA1" s="67"/>
      <c r="OQB1" s="67"/>
      <c r="OQC1" s="67"/>
      <c r="OQD1" s="67"/>
      <c r="OQE1" s="67"/>
      <c r="OQF1" s="67"/>
      <c r="OQG1" s="67"/>
      <c r="OQH1" s="67"/>
      <c r="OQI1" s="67"/>
      <c r="OQJ1" s="92"/>
      <c r="OQK1" s="67"/>
      <c r="OQL1" s="67"/>
      <c r="OQM1" s="67"/>
      <c r="OQN1" s="67"/>
      <c r="OQO1" s="67"/>
      <c r="OQP1" s="67"/>
      <c r="OQQ1" s="67"/>
      <c r="OQR1" s="67"/>
      <c r="OQS1" s="67"/>
      <c r="OQT1" s="67"/>
      <c r="OQU1" s="67"/>
      <c r="OQV1" s="67"/>
      <c r="OQW1" s="67"/>
      <c r="OQX1" s="67"/>
      <c r="OQY1" s="67"/>
      <c r="OQZ1" s="92"/>
      <c r="ORA1" s="67"/>
      <c r="ORB1" s="67"/>
      <c r="ORC1" s="67"/>
      <c r="ORD1" s="67"/>
      <c r="ORE1" s="67"/>
      <c r="ORF1" s="67"/>
      <c r="ORG1" s="67"/>
      <c r="ORH1" s="67"/>
      <c r="ORI1" s="67"/>
      <c r="ORJ1" s="67"/>
      <c r="ORK1" s="67"/>
      <c r="ORL1" s="67"/>
      <c r="ORM1" s="67"/>
      <c r="ORN1" s="67"/>
      <c r="ORO1" s="67"/>
      <c r="ORP1" s="92"/>
      <c r="ORQ1" s="67"/>
      <c r="ORR1" s="67"/>
      <c r="ORS1" s="67"/>
      <c r="ORT1" s="67"/>
      <c r="ORU1" s="67"/>
      <c r="ORV1" s="67"/>
      <c r="ORW1" s="67"/>
      <c r="ORX1" s="67"/>
      <c r="ORY1" s="67"/>
      <c r="ORZ1" s="67"/>
      <c r="OSA1" s="67"/>
      <c r="OSB1" s="67"/>
      <c r="OSC1" s="67"/>
      <c r="OSD1" s="67"/>
      <c r="OSE1" s="67"/>
      <c r="OSF1" s="92"/>
      <c r="OSG1" s="67"/>
      <c r="OSH1" s="67"/>
      <c r="OSI1" s="67"/>
      <c r="OSJ1" s="67"/>
      <c r="OSK1" s="67"/>
      <c r="OSL1" s="67"/>
      <c r="OSM1" s="67"/>
      <c r="OSN1" s="67"/>
      <c r="OSO1" s="67"/>
      <c r="OSP1" s="67"/>
      <c r="OSQ1" s="67"/>
      <c r="OSR1" s="67"/>
      <c r="OSS1" s="67"/>
      <c r="OST1" s="67"/>
      <c r="OSU1" s="67"/>
      <c r="OSV1" s="92"/>
      <c r="OSW1" s="67"/>
      <c r="OSX1" s="67"/>
      <c r="OSY1" s="67"/>
      <c r="OSZ1" s="67"/>
      <c r="OTA1" s="67"/>
      <c r="OTB1" s="67"/>
      <c r="OTC1" s="67"/>
      <c r="OTD1" s="67"/>
      <c r="OTE1" s="67"/>
      <c r="OTF1" s="67"/>
      <c r="OTG1" s="67"/>
      <c r="OTH1" s="67"/>
      <c r="OTI1" s="67"/>
      <c r="OTJ1" s="67"/>
      <c r="OTK1" s="67"/>
      <c r="OTL1" s="92"/>
      <c r="OTM1" s="67"/>
      <c r="OTN1" s="67"/>
      <c r="OTO1" s="67"/>
      <c r="OTP1" s="67"/>
      <c r="OTQ1" s="67"/>
      <c r="OTR1" s="67"/>
      <c r="OTS1" s="67"/>
      <c r="OTT1" s="67"/>
      <c r="OTU1" s="67"/>
      <c r="OTV1" s="67"/>
      <c r="OTW1" s="67"/>
      <c r="OTX1" s="67"/>
      <c r="OTY1" s="67"/>
      <c r="OTZ1" s="67"/>
      <c r="OUA1" s="67"/>
      <c r="OUB1" s="92"/>
      <c r="OUC1" s="67"/>
      <c r="OUD1" s="67"/>
      <c r="OUE1" s="67"/>
      <c r="OUF1" s="67"/>
      <c r="OUG1" s="67"/>
      <c r="OUH1" s="67"/>
      <c r="OUI1" s="67"/>
      <c r="OUJ1" s="67"/>
      <c r="OUK1" s="67"/>
      <c r="OUL1" s="67"/>
      <c r="OUM1" s="67"/>
      <c r="OUN1" s="67"/>
      <c r="OUO1" s="67"/>
      <c r="OUP1" s="67"/>
      <c r="OUQ1" s="67"/>
      <c r="OUR1" s="92"/>
      <c r="OUS1" s="67"/>
      <c r="OUT1" s="67"/>
      <c r="OUU1" s="67"/>
      <c r="OUV1" s="67"/>
      <c r="OUW1" s="67"/>
      <c r="OUX1" s="67"/>
      <c r="OUY1" s="67"/>
      <c r="OUZ1" s="67"/>
      <c r="OVA1" s="67"/>
      <c r="OVB1" s="67"/>
      <c r="OVC1" s="67"/>
      <c r="OVD1" s="67"/>
      <c r="OVE1" s="67"/>
      <c r="OVF1" s="67"/>
      <c r="OVG1" s="67"/>
      <c r="OVH1" s="92"/>
      <c r="OVI1" s="67"/>
      <c r="OVJ1" s="67"/>
      <c r="OVK1" s="67"/>
      <c r="OVL1" s="67"/>
      <c r="OVM1" s="67"/>
      <c r="OVN1" s="67"/>
      <c r="OVO1" s="67"/>
      <c r="OVP1" s="67"/>
      <c r="OVQ1" s="67"/>
      <c r="OVR1" s="67"/>
      <c r="OVS1" s="67"/>
      <c r="OVT1" s="67"/>
      <c r="OVU1" s="67"/>
      <c r="OVV1" s="67"/>
      <c r="OVW1" s="67"/>
      <c r="OVX1" s="92"/>
      <c r="OVY1" s="67"/>
      <c r="OVZ1" s="67"/>
      <c r="OWA1" s="67"/>
      <c r="OWB1" s="67"/>
      <c r="OWC1" s="67"/>
      <c r="OWD1" s="67"/>
      <c r="OWE1" s="67"/>
      <c r="OWF1" s="67"/>
      <c r="OWG1" s="67"/>
      <c r="OWH1" s="67"/>
      <c r="OWI1" s="67"/>
      <c r="OWJ1" s="67"/>
      <c r="OWK1" s="67"/>
      <c r="OWL1" s="67"/>
      <c r="OWM1" s="67"/>
      <c r="OWN1" s="92"/>
      <c r="OWO1" s="67"/>
      <c r="OWP1" s="67"/>
      <c r="OWQ1" s="67"/>
      <c r="OWR1" s="67"/>
      <c r="OWS1" s="67"/>
      <c r="OWT1" s="67"/>
      <c r="OWU1" s="67"/>
      <c r="OWV1" s="67"/>
      <c r="OWW1" s="67"/>
      <c r="OWX1" s="67"/>
      <c r="OWY1" s="67"/>
      <c r="OWZ1" s="67"/>
      <c r="OXA1" s="67"/>
      <c r="OXB1" s="67"/>
      <c r="OXC1" s="67"/>
      <c r="OXD1" s="92"/>
      <c r="OXE1" s="67"/>
      <c r="OXF1" s="67"/>
      <c r="OXG1" s="67"/>
      <c r="OXH1" s="67"/>
      <c r="OXI1" s="67"/>
      <c r="OXJ1" s="67"/>
      <c r="OXK1" s="67"/>
      <c r="OXL1" s="67"/>
      <c r="OXM1" s="67"/>
      <c r="OXN1" s="67"/>
      <c r="OXO1" s="67"/>
      <c r="OXP1" s="67"/>
      <c r="OXQ1" s="67"/>
      <c r="OXR1" s="67"/>
      <c r="OXS1" s="67"/>
      <c r="OXT1" s="92"/>
      <c r="OXU1" s="67"/>
      <c r="OXV1" s="67"/>
      <c r="OXW1" s="67"/>
      <c r="OXX1" s="67"/>
      <c r="OXY1" s="67"/>
      <c r="OXZ1" s="67"/>
      <c r="OYA1" s="67"/>
      <c r="OYB1" s="67"/>
      <c r="OYC1" s="67"/>
      <c r="OYD1" s="67"/>
      <c r="OYE1" s="67"/>
      <c r="OYF1" s="67"/>
      <c r="OYG1" s="67"/>
      <c r="OYH1" s="67"/>
      <c r="OYI1" s="67"/>
      <c r="OYJ1" s="92"/>
      <c r="OYK1" s="67"/>
      <c r="OYL1" s="67"/>
      <c r="OYM1" s="67"/>
      <c r="OYN1" s="67"/>
      <c r="OYO1" s="67"/>
      <c r="OYP1" s="67"/>
      <c r="OYQ1" s="67"/>
      <c r="OYR1" s="67"/>
      <c r="OYS1" s="67"/>
      <c r="OYT1" s="67"/>
      <c r="OYU1" s="67"/>
      <c r="OYV1" s="67"/>
      <c r="OYW1" s="67"/>
      <c r="OYX1" s="67"/>
      <c r="OYY1" s="67"/>
      <c r="OYZ1" s="92"/>
      <c r="OZA1" s="67"/>
      <c r="OZB1" s="67"/>
      <c r="OZC1" s="67"/>
      <c r="OZD1" s="67"/>
      <c r="OZE1" s="67"/>
      <c r="OZF1" s="67"/>
      <c r="OZG1" s="67"/>
      <c r="OZH1" s="67"/>
      <c r="OZI1" s="67"/>
      <c r="OZJ1" s="67"/>
      <c r="OZK1" s="67"/>
      <c r="OZL1" s="67"/>
      <c r="OZM1" s="67"/>
      <c r="OZN1" s="67"/>
      <c r="OZO1" s="67"/>
      <c r="OZP1" s="92"/>
      <c r="OZQ1" s="67"/>
      <c r="OZR1" s="67"/>
      <c r="OZS1" s="67"/>
      <c r="OZT1" s="67"/>
      <c r="OZU1" s="67"/>
      <c r="OZV1" s="67"/>
      <c r="OZW1" s="67"/>
      <c r="OZX1" s="67"/>
      <c r="OZY1" s="67"/>
      <c r="OZZ1" s="67"/>
      <c r="PAA1" s="67"/>
      <c r="PAB1" s="67"/>
      <c r="PAC1" s="67"/>
      <c r="PAD1" s="67"/>
      <c r="PAE1" s="67"/>
      <c r="PAF1" s="92"/>
      <c r="PAG1" s="67"/>
      <c r="PAH1" s="67"/>
      <c r="PAI1" s="67"/>
      <c r="PAJ1" s="67"/>
      <c r="PAK1" s="67"/>
      <c r="PAL1" s="67"/>
      <c r="PAM1" s="67"/>
      <c r="PAN1" s="67"/>
      <c r="PAO1" s="67"/>
      <c r="PAP1" s="67"/>
      <c r="PAQ1" s="67"/>
      <c r="PAR1" s="67"/>
      <c r="PAS1" s="67"/>
      <c r="PAT1" s="67"/>
      <c r="PAU1" s="67"/>
      <c r="PAV1" s="92"/>
      <c r="PAW1" s="67"/>
      <c r="PAX1" s="67"/>
      <c r="PAY1" s="67"/>
      <c r="PAZ1" s="67"/>
      <c r="PBA1" s="67"/>
      <c r="PBB1" s="67"/>
      <c r="PBC1" s="67"/>
      <c r="PBD1" s="67"/>
      <c r="PBE1" s="67"/>
      <c r="PBF1" s="67"/>
      <c r="PBG1" s="67"/>
      <c r="PBH1" s="67"/>
      <c r="PBI1" s="67"/>
      <c r="PBJ1" s="67"/>
      <c r="PBK1" s="67"/>
      <c r="PBL1" s="92"/>
      <c r="PBM1" s="67"/>
      <c r="PBN1" s="67"/>
      <c r="PBO1" s="67"/>
      <c r="PBP1" s="67"/>
      <c r="PBQ1" s="67"/>
      <c r="PBR1" s="67"/>
      <c r="PBS1" s="67"/>
      <c r="PBT1" s="67"/>
      <c r="PBU1" s="67"/>
      <c r="PBV1" s="67"/>
      <c r="PBW1" s="67"/>
      <c r="PBX1" s="67"/>
      <c r="PBY1" s="67"/>
      <c r="PBZ1" s="67"/>
      <c r="PCA1" s="67"/>
      <c r="PCB1" s="92"/>
      <c r="PCC1" s="67"/>
      <c r="PCD1" s="67"/>
      <c r="PCE1" s="67"/>
      <c r="PCF1" s="67"/>
      <c r="PCG1" s="67"/>
      <c r="PCH1" s="67"/>
      <c r="PCI1" s="67"/>
      <c r="PCJ1" s="67"/>
      <c r="PCK1" s="67"/>
      <c r="PCL1" s="67"/>
      <c r="PCM1" s="67"/>
      <c r="PCN1" s="67"/>
      <c r="PCO1" s="67"/>
      <c r="PCP1" s="67"/>
      <c r="PCQ1" s="67"/>
      <c r="PCR1" s="92"/>
      <c r="PCS1" s="67"/>
      <c r="PCT1" s="67"/>
      <c r="PCU1" s="67"/>
      <c r="PCV1" s="67"/>
      <c r="PCW1" s="67"/>
      <c r="PCX1" s="67"/>
      <c r="PCY1" s="67"/>
      <c r="PCZ1" s="67"/>
      <c r="PDA1" s="67"/>
      <c r="PDB1" s="67"/>
      <c r="PDC1" s="67"/>
      <c r="PDD1" s="67"/>
      <c r="PDE1" s="67"/>
      <c r="PDF1" s="67"/>
      <c r="PDG1" s="67"/>
      <c r="PDH1" s="92"/>
      <c r="PDI1" s="67"/>
      <c r="PDJ1" s="67"/>
      <c r="PDK1" s="67"/>
      <c r="PDL1" s="67"/>
      <c r="PDM1" s="67"/>
      <c r="PDN1" s="67"/>
      <c r="PDO1" s="67"/>
      <c r="PDP1" s="67"/>
      <c r="PDQ1" s="67"/>
      <c r="PDR1" s="67"/>
      <c r="PDS1" s="67"/>
      <c r="PDT1" s="67"/>
      <c r="PDU1" s="67"/>
      <c r="PDV1" s="67"/>
      <c r="PDW1" s="67"/>
      <c r="PDX1" s="92"/>
      <c r="PDY1" s="67"/>
      <c r="PDZ1" s="67"/>
      <c r="PEA1" s="67"/>
      <c r="PEB1" s="67"/>
      <c r="PEC1" s="67"/>
      <c r="PED1" s="67"/>
      <c r="PEE1" s="67"/>
      <c r="PEF1" s="67"/>
      <c r="PEG1" s="67"/>
      <c r="PEH1" s="67"/>
      <c r="PEI1" s="67"/>
      <c r="PEJ1" s="67"/>
      <c r="PEK1" s="67"/>
      <c r="PEL1" s="67"/>
      <c r="PEM1" s="67"/>
      <c r="PEN1" s="92"/>
      <c r="PEO1" s="67"/>
      <c r="PEP1" s="67"/>
      <c r="PEQ1" s="67"/>
      <c r="PER1" s="67"/>
      <c r="PES1" s="67"/>
      <c r="PET1" s="67"/>
      <c r="PEU1" s="67"/>
      <c r="PEV1" s="67"/>
      <c r="PEW1" s="67"/>
      <c r="PEX1" s="67"/>
      <c r="PEY1" s="67"/>
      <c r="PEZ1" s="67"/>
      <c r="PFA1" s="67"/>
      <c r="PFB1" s="67"/>
      <c r="PFC1" s="67"/>
      <c r="PFD1" s="92"/>
      <c r="PFE1" s="67"/>
      <c r="PFF1" s="67"/>
      <c r="PFG1" s="67"/>
      <c r="PFH1" s="67"/>
      <c r="PFI1" s="67"/>
      <c r="PFJ1" s="67"/>
      <c r="PFK1" s="67"/>
      <c r="PFL1" s="67"/>
      <c r="PFM1" s="67"/>
      <c r="PFN1" s="67"/>
      <c r="PFO1" s="67"/>
      <c r="PFP1" s="67"/>
      <c r="PFQ1" s="67"/>
      <c r="PFR1" s="67"/>
      <c r="PFS1" s="67"/>
      <c r="PFT1" s="92"/>
      <c r="PFU1" s="67"/>
      <c r="PFV1" s="67"/>
      <c r="PFW1" s="67"/>
      <c r="PFX1" s="67"/>
      <c r="PFY1" s="67"/>
      <c r="PFZ1" s="67"/>
      <c r="PGA1" s="67"/>
      <c r="PGB1" s="67"/>
      <c r="PGC1" s="67"/>
      <c r="PGD1" s="67"/>
      <c r="PGE1" s="67"/>
      <c r="PGF1" s="67"/>
      <c r="PGG1" s="67"/>
      <c r="PGH1" s="67"/>
      <c r="PGI1" s="67"/>
      <c r="PGJ1" s="92"/>
      <c r="PGK1" s="67"/>
      <c r="PGL1" s="67"/>
      <c r="PGM1" s="67"/>
      <c r="PGN1" s="67"/>
      <c r="PGO1" s="67"/>
      <c r="PGP1" s="67"/>
      <c r="PGQ1" s="67"/>
      <c r="PGR1" s="67"/>
      <c r="PGS1" s="67"/>
      <c r="PGT1" s="67"/>
      <c r="PGU1" s="67"/>
      <c r="PGV1" s="67"/>
      <c r="PGW1" s="67"/>
      <c r="PGX1" s="67"/>
      <c r="PGY1" s="67"/>
      <c r="PGZ1" s="92"/>
      <c r="PHA1" s="67"/>
      <c r="PHB1" s="67"/>
      <c r="PHC1" s="67"/>
      <c r="PHD1" s="67"/>
      <c r="PHE1" s="67"/>
      <c r="PHF1" s="67"/>
      <c r="PHG1" s="67"/>
      <c r="PHH1" s="67"/>
      <c r="PHI1" s="67"/>
      <c r="PHJ1" s="67"/>
      <c r="PHK1" s="67"/>
      <c r="PHL1" s="67"/>
      <c r="PHM1" s="67"/>
      <c r="PHN1" s="67"/>
      <c r="PHO1" s="67"/>
      <c r="PHP1" s="92"/>
      <c r="PHQ1" s="67"/>
      <c r="PHR1" s="67"/>
      <c r="PHS1" s="67"/>
      <c r="PHT1" s="67"/>
      <c r="PHU1" s="67"/>
      <c r="PHV1" s="67"/>
      <c r="PHW1" s="67"/>
      <c r="PHX1" s="67"/>
      <c r="PHY1" s="67"/>
      <c r="PHZ1" s="67"/>
      <c r="PIA1" s="67"/>
      <c r="PIB1" s="67"/>
      <c r="PIC1" s="67"/>
      <c r="PID1" s="67"/>
      <c r="PIE1" s="67"/>
      <c r="PIF1" s="92"/>
      <c r="PIG1" s="67"/>
      <c r="PIH1" s="67"/>
      <c r="PII1" s="67"/>
      <c r="PIJ1" s="67"/>
      <c r="PIK1" s="67"/>
      <c r="PIL1" s="67"/>
      <c r="PIM1" s="67"/>
      <c r="PIN1" s="67"/>
      <c r="PIO1" s="67"/>
      <c r="PIP1" s="67"/>
      <c r="PIQ1" s="67"/>
      <c r="PIR1" s="67"/>
      <c r="PIS1" s="67"/>
      <c r="PIT1" s="67"/>
      <c r="PIU1" s="67"/>
      <c r="PIV1" s="92"/>
      <c r="PIW1" s="67"/>
      <c r="PIX1" s="67"/>
      <c r="PIY1" s="67"/>
      <c r="PIZ1" s="67"/>
      <c r="PJA1" s="67"/>
      <c r="PJB1" s="67"/>
      <c r="PJC1" s="67"/>
      <c r="PJD1" s="67"/>
      <c r="PJE1" s="67"/>
      <c r="PJF1" s="67"/>
      <c r="PJG1" s="67"/>
      <c r="PJH1" s="67"/>
      <c r="PJI1" s="67"/>
      <c r="PJJ1" s="67"/>
      <c r="PJK1" s="67"/>
      <c r="PJL1" s="92"/>
      <c r="PJM1" s="67"/>
      <c r="PJN1" s="67"/>
      <c r="PJO1" s="67"/>
      <c r="PJP1" s="67"/>
      <c r="PJQ1" s="67"/>
      <c r="PJR1" s="67"/>
      <c r="PJS1" s="67"/>
      <c r="PJT1" s="67"/>
      <c r="PJU1" s="67"/>
      <c r="PJV1" s="67"/>
      <c r="PJW1" s="67"/>
      <c r="PJX1" s="67"/>
      <c r="PJY1" s="67"/>
      <c r="PJZ1" s="67"/>
      <c r="PKA1" s="67"/>
      <c r="PKB1" s="92"/>
      <c r="PKC1" s="67"/>
      <c r="PKD1" s="67"/>
      <c r="PKE1" s="67"/>
      <c r="PKF1" s="67"/>
      <c r="PKG1" s="67"/>
      <c r="PKH1" s="67"/>
      <c r="PKI1" s="67"/>
      <c r="PKJ1" s="67"/>
      <c r="PKK1" s="67"/>
      <c r="PKL1" s="67"/>
      <c r="PKM1" s="67"/>
      <c r="PKN1" s="67"/>
      <c r="PKO1" s="67"/>
      <c r="PKP1" s="67"/>
      <c r="PKQ1" s="67"/>
      <c r="PKR1" s="92"/>
      <c r="PKS1" s="67"/>
      <c r="PKT1" s="67"/>
      <c r="PKU1" s="67"/>
      <c r="PKV1" s="67"/>
      <c r="PKW1" s="67"/>
      <c r="PKX1" s="67"/>
      <c r="PKY1" s="67"/>
      <c r="PKZ1" s="67"/>
      <c r="PLA1" s="67"/>
      <c r="PLB1" s="67"/>
      <c r="PLC1" s="67"/>
      <c r="PLD1" s="67"/>
      <c r="PLE1" s="67"/>
      <c r="PLF1" s="67"/>
      <c r="PLG1" s="67"/>
      <c r="PLH1" s="92"/>
      <c r="PLI1" s="67"/>
      <c r="PLJ1" s="67"/>
      <c r="PLK1" s="67"/>
      <c r="PLL1" s="67"/>
      <c r="PLM1" s="67"/>
      <c r="PLN1" s="67"/>
      <c r="PLO1" s="67"/>
      <c r="PLP1" s="67"/>
      <c r="PLQ1" s="67"/>
      <c r="PLR1" s="67"/>
      <c r="PLS1" s="67"/>
      <c r="PLT1" s="67"/>
      <c r="PLU1" s="67"/>
      <c r="PLV1" s="67"/>
      <c r="PLW1" s="67"/>
      <c r="PLX1" s="92"/>
      <c r="PLY1" s="67"/>
      <c r="PLZ1" s="67"/>
      <c r="PMA1" s="67"/>
      <c r="PMB1" s="67"/>
      <c r="PMC1" s="67"/>
      <c r="PMD1" s="67"/>
      <c r="PME1" s="67"/>
      <c r="PMF1" s="67"/>
      <c r="PMG1" s="67"/>
      <c r="PMH1" s="67"/>
      <c r="PMI1" s="67"/>
      <c r="PMJ1" s="67"/>
      <c r="PMK1" s="67"/>
      <c r="PML1" s="67"/>
      <c r="PMM1" s="67"/>
      <c r="PMN1" s="92"/>
      <c r="PMO1" s="67"/>
      <c r="PMP1" s="67"/>
      <c r="PMQ1" s="67"/>
      <c r="PMR1" s="67"/>
      <c r="PMS1" s="67"/>
      <c r="PMT1" s="67"/>
      <c r="PMU1" s="67"/>
      <c r="PMV1" s="67"/>
      <c r="PMW1" s="67"/>
      <c r="PMX1" s="67"/>
      <c r="PMY1" s="67"/>
      <c r="PMZ1" s="67"/>
      <c r="PNA1" s="67"/>
      <c r="PNB1" s="67"/>
      <c r="PNC1" s="67"/>
      <c r="PND1" s="92"/>
      <c r="PNE1" s="67"/>
      <c r="PNF1" s="67"/>
      <c r="PNG1" s="67"/>
      <c r="PNH1" s="67"/>
      <c r="PNI1" s="67"/>
      <c r="PNJ1" s="67"/>
      <c r="PNK1" s="67"/>
      <c r="PNL1" s="67"/>
      <c r="PNM1" s="67"/>
      <c r="PNN1" s="67"/>
      <c r="PNO1" s="67"/>
      <c r="PNP1" s="67"/>
      <c r="PNQ1" s="67"/>
      <c r="PNR1" s="67"/>
      <c r="PNS1" s="67"/>
      <c r="PNT1" s="92"/>
      <c r="PNU1" s="67"/>
      <c r="PNV1" s="67"/>
      <c r="PNW1" s="67"/>
      <c r="PNX1" s="67"/>
      <c r="PNY1" s="67"/>
      <c r="PNZ1" s="67"/>
      <c r="POA1" s="67"/>
      <c r="POB1" s="67"/>
      <c r="POC1" s="67"/>
      <c r="POD1" s="67"/>
      <c r="POE1" s="67"/>
      <c r="POF1" s="67"/>
      <c r="POG1" s="67"/>
      <c r="POH1" s="67"/>
      <c r="POI1" s="67"/>
      <c r="POJ1" s="92"/>
      <c r="POK1" s="67"/>
      <c r="POL1" s="67"/>
      <c r="POM1" s="67"/>
      <c r="PON1" s="67"/>
      <c r="POO1" s="67"/>
      <c r="POP1" s="67"/>
      <c r="POQ1" s="67"/>
      <c r="POR1" s="67"/>
      <c r="POS1" s="67"/>
      <c r="POT1" s="67"/>
      <c r="POU1" s="67"/>
      <c r="POV1" s="67"/>
      <c r="POW1" s="67"/>
      <c r="POX1" s="67"/>
      <c r="POY1" s="67"/>
      <c r="POZ1" s="92"/>
      <c r="PPA1" s="67"/>
      <c r="PPB1" s="67"/>
      <c r="PPC1" s="67"/>
      <c r="PPD1" s="67"/>
      <c r="PPE1" s="67"/>
      <c r="PPF1" s="67"/>
      <c r="PPG1" s="67"/>
      <c r="PPH1" s="67"/>
      <c r="PPI1" s="67"/>
      <c r="PPJ1" s="67"/>
      <c r="PPK1" s="67"/>
      <c r="PPL1" s="67"/>
      <c r="PPM1" s="67"/>
      <c r="PPN1" s="67"/>
      <c r="PPO1" s="67"/>
      <c r="PPP1" s="92"/>
      <c r="PPQ1" s="67"/>
      <c r="PPR1" s="67"/>
      <c r="PPS1" s="67"/>
      <c r="PPT1" s="67"/>
      <c r="PPU1" s="67"/>
      <c r="PPV1" s="67"/>
      <c r="PPW1" s="67"/>
      <c r="PPX1" s="67"/>
      <c r="PPY1" s="67"/>
      <c r="PPZ1" s="67"/>
      <c r="PQA1" s="67"/>
      <c r="PQB1" s="67"/>
      <c r="PQC1" s="67"/>
      <c r="PQD1" s="67"/>
      <c r="PQE1" s="67"/>
      <c r="PQF1" s="92"/>
      <c r="PQG1" s="67"/>
      <c r="PQH1" s="67"/>
      <c r="PQI1" s="67"/>
      <c r="PQJ1" s="67"/>
      <c r="PQK1" s="67"/>
      <c r="PQL1" s="67"/>
      <c r="PQM1" s="67"/>
      <c r="PQN1" s="67"/>
      <c r="PQO1" s="67"/>
      <c r="PQP1" s="67"/>
      <c r="PQQ1" s="67"/>
      <c r="PQR1" s="67"/>
      <c r="PQS1" s="67"/>
      <c r="PQT1" s="67"/>
      <c r="PQU1" s="67"/>
      <c r="PQV1" s="92"/>
      <c r="PQW1" s="67"/>
      <c r="PQX1" s="67"/>
      <c r="PQY1" s="67"/>
      <c r="PQZ1" s="67"/>
      <c r="PRA1" s="67"/>
      <c r="PRB1" s="67"/>
      <c r="PRC1" s="67"/>
      <c r="PRD1" s="67"/>
      <c r="PRE1" s="67"/>
      <c r="PRF1" s="67"/>
      <c r="PRG1" s="67"/>
      <c r="PRH1" s="67"/>
      <c r="PRI1" s="67"/>
      <c r="PRJ1" s="67"/>
      <c r="PRK1" s="67"/>
      <c r="PRL1" s="92"/>
      <c r="PRM1" s="67"/>
      <c r="PRN1" s="67"/>
      <c r="PRO1" s="67"/>
      <c r="PRP1" s="67"/>
      <c r="PRQ1" s="67"/>
      <c r="PRR1" s="67"/>
      <c r="PRS1" s="67"/>
      <c r="PRT1" s="67"/>
      <c r="PRU1" s="67"/>
      <c r="PRV1" s="67"/>
      <c r="PRW1" s="67"/>
      <c r="PRX1" s="67"/>
      <c r="PRY1" s="67"/>
      <c r="PRZ1" s="67"/>
      <c r="PSA1" s="67"/>
      <c r="PSB1" s="92"/>
      <c r="PSC1" s="67"/>
      <c r="PSD1" s="67"/>
      <c r="PSE1" s="67"/>
      <c r="PSF1" s="67"/>
      <c r="PSG1" s="67"/>
      <c r="PSH1" s="67"/>
      <c r="PSI1" s="67"/>
      <c r="PSJ1" s="67"/>
      <c r="PSK1" s="67"/>
      <c r="PSL1" s="67"/>
      <c r="PSM1" s="67"/>
      <c r="PSN1" s="67"/>
      <c r="PSO1" s="67"/>
      <c r="PSP1" s="67"/>
      <c r="PSQ1" s="67"/>
      <c r="PSR1" s="92"/>
      <c r="PSS1" s="67"/>
      <c r="PST1" s="67"/>
      <c r="PSU1" s="67"/>
      <c r="PSV1" s="67"/>
      <c r="PSW1" s="67"/>
      <c r="PSX1" s="67"/>
      <c r="PSY1" s="67"/>
      <c r="PSZ1" s="67"/>
      <c r="PTA1" s="67"/>
      <c r="PTB1" s="67"/>
      <c r="PTC1" s="67"/>
      <c r="PTD1" s="67"/>
      <c r="PTE1" s="67"/>
      <c r="PTF1" s="67"/>
      <c r="PTG1" s="67"/>
      <c r="PTH1" s="92"/>
      <c r="PTI1" s="67"/>
      <c r="PTJ1" s="67"/>
      <c r="PTK1" s="67"/>
      <c r="PTL1" s="67"/>
      <c r="PTM1" s="67"/>
      <c r="PTN1" s="67"/>
      <c r="PTO1" s="67"/>
      <c r="PTP1" s="67"/>
      <c r="PTQ1" s="67"/>
      <c r="PTR1" s="67"/>
      <c r="PTS1" s="67"/>
      <c r="PTT1" s="67"/>
      <c r="PTU1" s="67"/>
      <c r="PTV1" s="67"/>
      <c r="PTW1" s="67"/>
      <c r="PTX1" s="92"/>
      <c r="PTY1" s="67"/>
      <c r="PTZ1" s="67"/>
      <c r="PUA1" s="67"/>
      <c r="PUB1" s="67"/>
      <c r="PUC1" s="67"/>
      <c r="PUD1" s="67"/>
      <c r="PUE1" s="67"/>
      <c r="PUF1" s="67"/>
      <c r="PUG1" s="67"/>
      <c r="PUH1" s="67"/>
      <c r="PUI1" s="67"/>
      <c r="PUJ1" s="67"/>
      <c r="PUK1" s="67"/>
      <c r="PUL1" s="67"/>
      <c r="PUM1" s="67"/>
      <c r="PUN1" s="92"/>
      <c r="PUO1" s="67"/>
      <c r="PUP1" s="67"/>
      <c r="PUQ1" s="67"/>
      <c r="PUR1" s="67"/>
      <c r="PUS1" s="67"/>
      <c r="PUT1" s="67"/>
      <c r="PUU1" s="67"/>
      <c r="PUV1" s="67"/>
      <c r="PUW1" s="67"/>
      <c r="PUX1" s="67"/>
      <c r="PUY1" s="67"/>
      <c r="PUZ1" s="67"/>
      <c r="PVA1" s="67"/>
      <c r="PVB1" s="67"/>
      <c r="PVC1" s="67"/>
      <c r="PVD1" s="92"/>
      <c r="PVE1" s="67"/>
      <c r="PVF1" s="67"/>
      <c r="PVG1" s="67"/>
      <c r="PVH1" s="67"/>
      <c r="PVI1" s="67"/>
      <c r="PVJ1" s="67"/>
      <c r="PVK1" s="67"/>
      <c r="PVL1" s="67"/>
      <c r="PVM1" s="67"/>
      <c r="PVN1" s="67"/>
      <c r="PVO1" s="67"/>
      <c r="PVP1" s="67"/>
      <c r="PVQ1" s="67"/>
      <c r="PVR1" s="67"/>
      <c r="PVS1" s="67"/>
      <c r="PVT1" s="92"/>
      <c r="PVU1" s="67"/>
      <c r="PVV1" s="67"/>
      <c r="PVW1" s="67"/>
      <c r="PVX1" s="67"/>
      <c r="PVY1" s="67"/>
      <c r="PVZ1" s="67"/>
      <c r="PWA1" s="67"/>
      <c r="PWB1" s="67"/>
      <c r="PWC1" s="67"/>
      <c r="PWD1" s="67"/>
      <c r="PWE1" s="67"/>
      <c r="PWF1" s="67"/>
      <c r="PWG1" s="67"/>
      <c r="PWH1" s="67"/>
      <c r="PWI1" s="67"/>
      <c r="PWJ1" s="92"/>
      <c r="PWK1" s="67"/>
      <c r="PWL1" s="67"/>
      <c r="PWM1" s="67"/>
      <c r="PWN1" s="67"/>
      <c r="PWO1" s="67"/>
      <c r="PWP1" s="67"/>
      <c r="PWQ1" s="67"/>
      <c r="PWR1" s="67"/>
      <c r="PWS1" s="67"/>
      <c r="PWT1" s="67"/>
      <c r="PWU1" s="67"/>
      <c r="PWV1" s="67"/>
      <c r="PWW1" s="67"/>
      <c r="PWX1" s="67"/>
      <c r="PWY1" s="67"/>
      <c r="PWZ1" s="92"/>
      <c r="PXA1" s="67"/>
      <c r="PXB1" s="67"/>
      <c r="PXC1" s="67"/>
      <c r="PXD1" s="67"/>
      <c r="PXE1" s="67"/>
      <c r="PXF1" s="67"/>
      <c r="PXG1" s="67"/>
      <c r="PXH1" s="67"/>
      <c r="PXI1" s="67"/>
      <c r="PXJ1" s="67"/>
      <c r="PXK1" s="67"/>
      <c r="PXL1" s="67"/>
      <c r="PXM1" s="67"/>
      <c r="PXN1" s="67"/>
      <c r="PXO1" s="67"/>
      <c r="PXP1" s="92"/>
      <c r="PXQ1" s="67"/>
      <c r="PXR1" s="67"/>
      <c r="PXS1" s="67"/>
      <c r="PXT1" s="67"/>
      <c r="PXU1" s="67"/>
      <c r="PXV1" s="67"/>
      <c r="PXW1" s="67"/>
      <c r="PXX1" s="67"/>
      <c r="PXY1" s="67"/>
      <c r="PXZ1" s="67"/>
      <c r="PYA1" s="67"/>
      <c r="PYB1" s="67"/>
      <c r="PYC1" s="67"/>
      <c r="PYD1" s="67"/>
      <c r="PYE1" s="67"/>
      <c r="PYF1" s="92"/>
      <c r="PYG1" s="67"/>
      <c r="PYH1" s="67"/>
      <c r="PYI1" s="67"/>
      <c r="PYJ1" s="67"/>
      <c r="PYK1" s="67"/>
      <c r="PYL1" s="67"/>
      <c r="PYM1" s="67"/>
      <c r="PYN1" s="67"/>
      <c r="PYO1" s="67"/>
      <c r="PYP1" s="67"/>
      <c r="PYQ1" s="67"/>
      <c r="PYR1" s="67"/>
      <c r="PYS1" s="67"/>
      <c r="PYT1" s="67"/>
      <c r="PYU1" s="67"/>
      <c r="PYV1" s="92"/>
      <c r="PYW1" s="67"/>
      <c r="PYX1" s="67"/>
      <c r="PYY1" s="67"/>
      <c r="PYZ1" s="67"/>
      <c r="PZA1" s="67"/>
      <c r="PZB1" s="67"/>
      <c r="PZC1" s="67"/>
      <c r="PZD1" s="67"/>
      <c r="PZE1" s="67"/>
      <c r="PZF1" s="67"/>
      <c r="PZG1" s="67"/>
      <c r="PZH1" s="67"/>
      <c r="PZI1" s="67"/>
      <c r="PZJ1" s="67"/>
      <c r="PZK1" s="67"/>
      <c r="PZL1" s="92"/>
      <c r="PZM1" s="67"/>
      <c r="PZN1" s="67"/>
      <c r="PZO1" s="67"/>
      <c r="PZP1" s="67"/>
      <c r="PZQ1" s="67"/>
      <c r="PZR1" s="67"/>
      <c r="PZS1" s="67"/>
      <c r="PZT1" s="67"/>
      <c r="PZU1" s="67"/>
      <c r="PZV1" s="67"/>
      <c r="PZW1" s="67"/>
      <c r="PZX1" s="67"/>
      <c r="PZY1" s="67"/>
      <c r="PZZ1" s="67"/>
      <c r="QAA1" s="67"/>
      <c r="QAB1" s="92"/>
      <c r="QAC1" s="67"/>
      <c r="QAD1" s="67"/>
      <c r="QAE1" s="67"/>
      <c r="QAF1" s="67"/>
      <c r="QAG1" s="67"/>
      <c r="QAH1" s="67"/>
      <c r="QAI1" s="67"/>
      <c r="QAJ1" s="67"/>
      <c r="QAK1" s="67"/>
      <c r="QAL1" s="67"/>
      <c r="QAM1" s="67"/>
      <c r="QAN1" s="67"/>
      <c r="QAO1" s="67"/>
      <c r="QAP1" s="67"/>
      <c r="QAQ1" s="67"/>
      <c r="QAR1" s="92"/>
      <c r="QAS1" s="67"/>
      <c r="QAT1" s="67"/>
      <c r="QAU1" s="67"/>
      <c r="QAV1" s="67"/>
      <c r="QAW1" s="67"/>
      <c r="QAX1" s="67"/>
      <c r="QAY1" s="67"/>
      <c r="QAZ1" s="67"/>
      <c r="QBA1" s="67"/>
      <c r="QBB1" s="67"/>
      <c r="QBC1" s="67"/>
      <c r="QBD1" s="67"/>
      <c r="QBE1" s="67"/>
      <c r="QBF1" s="67"/>
      <c r="QBG1" s="67"/>
      <c r="QBH1" s="92"/>
      <c r="QBI1" s="67"/>
      <c r="QBJ1" s="67"/>
      <c r="QBK1" s="67"/>
      <c r="QBL1" s="67"/>
      <c r="QBM1" s="67"/>
      <c r="QBN1" s="67"/>
      <c r="QBO1" s="67"/>
      <c r="QBP1" s="67"/>
      <c r="QBQ1" s="67"/>
      <c r="QBR1" s="67"/>
      <c r="QBS1" s="67"/>
      <c r="QBT1" s="67"/>
      <c r="QBU1" s="67"/>
      <c r="QBV1" s="67"/>
      <c r="QBW1" s="67"/>
      <c r="QBX1" s="92"/>
      <c r="QBY1" s="67"/>
      <c r="QBZ1" s="67"/>
      <c r="QCA1" s="67"/>
      <c r="QCB1" s="67"/>
      <c r="QCC1" s="67"/>
      <c r="QCD1" s="67"/>
      <c r="QCE1" s="67"/>
      <c r="QCF1" s="67"/>
      <c r="QCG1" s="67"/>
      <c r="QCH1" s="67"/>
      <c r="QCI1" s="67"/>
      <c r="QCJ1" s="67"/>
      <c r="QCK1" s="67"/>
      <c r="QCL1" s="67"/>
      <c r="QCM1" s="67"/>
      <c r="QCN1" s="92"/>
      <c r="QCO1" s="67"/>
      <c r="QCP1" s="67"/>
      <c r="QCQ1" s="67"/>
      <c r="QCR1" s="67"/>
      <c r="QCS1" s="67"/>
      <c r="QCT1" s="67"/>
      <c r="QCU1" s="67"/>
      <c r="QCV1" s="67"/>
      <c r="QCW1" s="67"/>
      <c r="QCX1" s="67"/>
      <c r="QCY1" s="67"/>
      <c r="QCZ1" s="67"/>
      <c r="QDA1" s="67"/>
      <c r="QDB1" s="67"/>
      <c r="QDC1" s="67"/>
      <c r="QDD1" s="92"/>
      <c r="QDE1" s="67"/>
      <c r="QDF1" s="67"/>
      <c r="QDG1" s="67"/>
      <c r="QDH1" s="67"/>
      <c r="QDI1" s="67"/>
      <c r="QDJ1" s="67"/>
      <c r="QDK1" s="67"/>
      <c r="QDL1" s="67"/>
      <c r="QDM1" s="67"/>
      <c r="QDN1" s="67"/>
      <c r="QDO1" s="67"/>
      <c r="QDP1" s="67"/>
      <c r="QDQ1" s="67"/>
      <c r="QDR1" s="67"/>
      <c r="QDS1" s="67"/>
      <c r="QDT1" s="92"/>
      <c r="QDU1" s="67"/>
      <c r="QDV1" s="67"/>
      <c r="QDW1" s="67"/>
      <c r="QDX1" s="67"/>
      <c r="QDY1" s="67"/>
      <c r="QDZ1" s="67"/>
      <c r="QEA1" s="67"/>
      <c r="QEB1" s="67"/>
      <c r="QEC1" s="67"/>
      <c r="QED1" s="67"/>
      <c r="QEE1" s="67"/>
      <c r="QEF1" s="67"/>
      <c r="QEG1" s="67"/>
      <c r="QEH1" s="67"/>
      <c r="QEI1" s="67"/>
      <c r="QEJ1" s="92"/>
      <c r="QEK1" s="67"/>
      <c r="QEL1" s="67"/>
      <c r="QEM1" s="67"/>
      <c r="QEN1" s="67"/>
      <c r="QEO1" s="67"/>
      <c r="QEP1" s="67"/>
      <c r="QEQ1" s="67"/>
      <c r="QER1" s="67"/>
      <c r="QES1" s="67"/>
      <c r="QET1" s="67"/>
      <c r="QEU1" s="67"/>
      <c r="QEV1" s="67"/>
      <c r="QEW1" s="67"/>
      <c r="QEX1" s="67"/>
      <c r="QEY1" s="67"/>
      <c r="QEZ1" s="92"/>
      <c r="QFA1" s="67"/>
      <c r="QFB1" s="67"/>
      <c r="QFC1" s="67"/>
      <c r="QFD1" s="67"/>
      <c r="QFE1" s="67"/>
      <c r="QFF1" s="67"/>
      <c r="QFG1" s="67"/>
      <c r="QFH1" s="67"/>
      <c r="QFI1" s="67"/>
      <c r="QFJ1" s="67"/>
      <c r="QFK1" s="67"/>
      <c r="QFL1" s="67"/>
      <c r="QFM1" s="67"/>
      <c r="QFN1" s="67"/>
      <c r="QFO1" s="67"/>
      <c r="QFP1" s="92"/>
      <c r="QFQ1" s="67"/>
      <c r="QFR1" s="67"/>
      <c r="QFS1" s="67"/>
      <c r="QFT1" s="67"/>
      <c r="QFU1" s="67"/>
      <c r="QFV1" s="67"/>
      <c r="QFW1" s="67"/>
      <c r="QFX1" s="67"/>
      <c r="QFY1" s="67"/>
      <c r="QFZ1" s="67"/>
      <c r="QGA1" s="67"/>
      <c r="QGB1" s="67"/>
      <c r="QGC1" s="67"/>
      <c r="QGD1" s="67"/>
      <c r="QGE1" s="67"/>
      <c r="QGF1" s="92"/>
      <c r="QGG1" s="67"/>
      <c r="QGH1" s="67"/>
      <c r="QGI1" s="67"/>
      <c r="QGJ1" s="67"/>
      <c r="QGK1" s="67"/>
      <c r="QGL1" s="67"/>
      <c r="QGM1" s="67"/>
      <c r="QGN1" s="67"/>
      <c r="QGO1" s="67"/>
      <c r="QGP1" s="67"/>
      <c r="QGQ1" s="67"/>
      <c r="QGR1" s="67"/>
      <c r="QGS1" s="67"/>
      <c r="QGT1" s="67"/>
      <c r="QGU1" s="67"/>
      <c r="QGV1" s="92"/>
      <c r="QGW1" s="67"/>
      <c r="QGX1" s="67"/>
      <c r="QGY1" s="67"/>
      <c r="QGZ1" s="67"/>
      <c r="QHA1" s="67"/>
      <c r="QHB1" s="67"/>
      <c r="QHC1" s="67"/>
      <c r="QHD1" s="67"/>
      <c r="QHE1" s="67"/>
      <c r="QHF1" s="67"/>
      <c r="QHG1" s="67"/>
      <c r="QHH1" s="67"/>
      <c r="QHI1" s="67"/>
      <c r="QHJ1" s="67"/>
      <c r="QHK1" s="67"/>
      <c r="QHL1" s="92"/>
      <c r="QHM1" s="67"/>
      <c r="QHN1" s="67"/>
      <c r="QHO1" s="67"/>
      <c r="QHP1" s="67"/>
      <c r="QHQ1" s="67"/>
      <c r="QHR1" s="67"/>
      <c r="QHS1" s="67"/>
      <c r="QHT1" s="67"/>
      <c r="QHU1" s="67"/>
      <c r="QHV1" s="67"/>
      <c r="QHW1" s="67"/>
      <c r="QHX1" s="67"/>
      <c r="QHY1" s="67"/>
      <c r="QHZ1" s="67"/>
      <c r="QIA1" s="67"/>
      <c r="QIB1" s="92"/>
      <c r="QIC1" s="67"/>
      <c r="QID1" s="67"/>
      <c r="QIE1" s="67"/>
      <c r="QIF1" s="67"/>
      <c r="QIG1" s="67"/>
      <c r="QIH1" s="67"/>
      <c r="QII1" s="67"/>
      <c r="QIJ1" s="67"/>
      <c r="QIK1" s="67"/>
      <c r="QIL1" s="67"/>
      <c r="QIM1" s="67"/>
      <c r="QIN1" s="67"/>
      <c r="QIO1" s="67"/>
      <c r="QIP1" s="67"/>
      <c r="QIQ1" s="67"/>
      <c r="QIR1" s="92"/>
      <c r="QIS1" s="67"/>
      <c r="QIT1" s="67"/>
      <c r="QIU1" s="67"/>
      <c r="QIV1" s="67"/>
      <c r="QIW1" s="67"/>
      <c r="QIX1" s="67"/>
      <c r="QIY1" s="67"/>
      <c r="QIZ1" s="67"/>
      <c r="QJA1" s="67"/>
      <c r="QJB1" s="67"/>
      <c r="QJC1" s="67"/>
      <c r="QJD1" s="67"/>
      <c r="QJE1" s="67"/>
      <c r="QJF1" s="67"/>
      <c r="QJG1" s="67"/>
      <c r="QJH1" s="92"/>
      <c r="QJI1" s="67"/>
      <c r="QJJ1" s="67"/>
      <c r="QJK1" s="67"/>
      <c r="QJL1" s="67"/>
      <c r="QJM1" s="67"/>
      <c r="QJN1" s="67"/>
      <c r="QJO1" s="67"/>
      <c r="QJP1" s="67"/>
      <c r="QJQ1" s="67"/>
      <c r="QJR1" s="67"/>
      <c r="QJS1" s="67"/>
      <c r="QJT1" s="67"/>
      <c r="QJU1" s="67"/>
      <c r="QJV1" s="67"/>
      <c r="QJW1" s="67"/>
      <c r="QJX1" s="92"/>
      <c r="QJY1" s="67"/>
      <c r="QJZ1" s="67"/>
      <c r="QKA1" s="67"/>
      <c r="QKB1" s="67"/>
      <c r="QKC1" s="67"/>
      <c r="QKD1" s="67"/>
      <c r="QKE1" s="67"/>
      <c r="QKF1" s="67"/>
      <c r="QKG1" s="67"/>
      <c r="QKH1" s="67"/>
      <c r="QKI1" s="67"/>
      <c r="QKJ1" s="67"/>
      <c r="QKK1" s="67"/>
      <c r="QKL1" s="67"/>
      <c r="QKM1" s="67"/>
      <c r="QKN1" s="92"/>
      <c r="QKO1" s="67"/>
      <c r="QKP1" s="67"/>
      <c r="QKQ1" s="67"/>
      <c r="QKR1" s="67"/>
      <c r="QKS1" s="67"/>
      <c r="QKT1" s="67"/>
      <c r="QKU1" s="67"/>
      <c r="QKV1" s="67"/>
      <c r="QKW1" s="67"/>
      <c r="QKX1" s="67"/>
      <c r="QKY1" s="67"/>
      <c r="QKZ1" s="67"/>
      <c r="QLA1" s="67"/>
      <c r="QLB1" s="67"/>
      <c r="QLC1" s="67"/>
      <c r="QLD1" s="92"/>
      <c r="QLE1" s="67"/>
      <c r="QLF1" s="67"/>
      <c r="QLG1" s="67"/>
      <c r="QLH1" s="67"/>
      <c r="QLI1" s="67"/>
      <c r="QLJ1" s="67"/>
      <c r="QLK1" s="67"/>
      <c r="QLL1" s="67"/>
      <c r="QLM1" s="67"/>
      <c r="QLN1" s="67"/>
      <c r="QLO1" s="67"/>
      <c r="QLP1" s="67"/>
      <c r="QLQ1" s="67"/>
      <c r="QLR1" s="67"/>
      <c r="QLS1" s="67"/>
      <c r="QLT1" s="92"/>
      <c r="QLU1" s="67"/>
      <c r="QLV1" s="67"/>
      <c r="QLW1" s="67"/>
      <c r="QLX1" s="67"/>
      <c r="QLY1" s="67"/>
      <c r="QLZ1" s="67"/>
      <c r="QMA1" s="67"/>
      <c r="QMB1" s="67"/>
      <c r="QMC1" s="67"/>
      <c r="QMD1" s="67"/>
      <c r="QME1" s="67"/>
      <c r="QMF1" s="67"/>
      <c r="QMG1" s="67"/>
      <c r="QMH1" s="67"/>
      <c r="QMI1" s="67"/>
      <c r="QMJ1" s="92"/>
      <c r="QMK1" s="67"/>
      <c r="QML1" s="67"/>
      <c r="QMM1" s="67"/>
      <c r="QMN1" s="67"/>
      <c r="QMO1" s="67"/>
      <c r="QMP1" s="67"/>
      <c r="QMQ1" s="67"/>
      <c r="QMR1" s="67"/>
      <c r="QMS1" s="67"/>
      <c r="QMT1" s="67"/>
      <c r="QMU1" s="67"/>
      <c r="QMV1" s="67"/>
      <c r="QMW1" s="67"/>
      <c r="QMX1" s="67"/>
      <c r="QMY1" s="67"/>
      <c r="QMZ1" s="92"/>
      <c r="QNA1" s="67"/>
      <c r="QNB1" s="67"/>
      <c r="QNC1" s="67"/>
      <c r="QND1" s="67"/>
      <c r="QNE1" s="67"/>
      <c r="QNF1" s="67"/>
      <c r="QNG1" s="67"/>
      <c r="QNH1" s="67"/>
      <c r="QNI1" s="67"/>
      <c r="QNJ1" s="67"/>
      <c r="QNK1" s="67"/>
      <c r="QNL1" s="67"/>
      <c r="QNM1" s="67"/>
      <c r="QNN1" s="67"/>
      <c r="QNO1" s="67"/>
      <c r="QNP1" s="92"/>
      <c r="QNQ1" s="67"/>
      <c r="QNR1" s="67"/>
      <c r="QNS1" s="67"/>
      <c r="QNT1" s="67"/>
      <c r="QNU1" s="67"/>
      <c r="QNV1" s="67"/>
      <c r="QNW1" s="67"/>
      <c r="QNX1" s="67"/>
      <c r="QNY1" s="67"/>
      <c r="QNZ1" s="67"/>
      <c r="QOA1" s="67"/>
      <c r="QOB1" s="67"/>
      <c r="QOC1" s="67"/>
      <c r="QOD1" s="67"/>
      <c r="QOE1" s="67"/>
      <c r="QOF1" s="92"/>
      <c r="QOG1" s="67"/>
      <c r="QOH1" s="67"/>
      <c r="QOI1" s="67"/>
      <c r="QOJ1" s="67"/>
      <c r="QOK1" s="67"/>
      <c r="QOL1" s="67"/>
      <c r="QOM1" s="67"/>
      <c r="QON1" s="67"/>
      <c r="QOO1" s="67"/>
      <c r="QOP1" s="67"/>
      <c r="QOQ1" s="67"/>
      <c r="QOR1" s="67"/>
      <c r="QOS1" s="67"/>
      <c r="QOT1" s="67"/>
      <c r="QOU1" s="67"/>
      <c r="QOV1" s="92"/>
      <c r="QOW1" s="67"/>
      <c r="QOX1" s="67"/>
      <c r="QOY1" s="67"/>
      <c r="QOZ1" s="67"/>
      <c r="QPA1" s="67"/>
      <c r="QPB1" s="67"/>
      <c r="QPC1" s="67"/>
      <c r="QPD1" s="67"/>
      <c r="QPE1" s="67"/>
      <c r="QPF1" s="67"/>
      <c r="QPG1" s="67"/>
      <c r="QPH1" s="67"/>
      <c r="QPI1" s="67"/>
      <c r="QPJ1" s="67"/>
      <c r="QPK1" s="67"/>
      <c r="QPL1" s="92"/>
      <c r="QPM1" s="67"/>
      <c r="QPN1" s="67"/>
      <c r="QPO1" s="67"/>
      <c r="QPP1" s="67"/>
      <c r="QPQ1" s="67"/>
      <c r="QPR1" s="67"/>
      <c r="QPS1" s="67"/>
      <c r="QPT1" s="67"/>
      <c r="QPU1" s="67"/>
      <c r="QPV1" s="67"/>
      <c r="QPW1" s="67"/>
      <c r="QPX1" s="67"/>
      <c r="QPY1" s="67"/>
      <c r="QPZ1" s="67"/>
      <c r="QQA1" s="67"/>
      <c r="QQB1" s="92"/>
      <c r="QQC1" s="67"/>
      <c r="QQD1" s="67"/>
      <c r="QQE1" s="67"/>
      <c r="QQF1" s="67"/>
      <c r="QQG1" s="67"/>
      <c r="QQH1" s="67"/>
      <c r="QQI1" s="67"/>
      <c r="QQJ1" s="67"/>
      <c r="QQK1" s="67"/>
      <c r="QQL1" s="67"/>
      <c r="QQM1" s="67"/>
      <c r="QQN1" s="67"/>
      <c r="QQO1" s="67"/>
      <c r="QQP1" s="67"/>
      <c r="QQQ1" s="67"/>
      <c r="QQR1" s="92"/>
      <c r="QQS1" s="67"/>
      <c r="QQT1" s="67"/>
      <c r="QQU1" s="67"/>
      <c r="QQV1" s="67"/>
      <c r="QQW1" s="67"/>
    </row>
    <row r="2" spans="1:11957" ht="62.5" thickBot="1">
      <c r="A2" s="240" t="s">
        <v>15</v>
      </c>
      <c r="B2" s="241" t="s">
        <v>766</v>
      </c>
      <c r="C2" s="241" t="s">
        <v>767</v>
      </c>
      <c r="D2" s="241" t="s">
        <v>768</v>
      </c>
      <c r="E2" s="241" t="s">
        <v>769</v>
      </c>
      <c r="F2" s="242" t="s">
        <v>770</v>
      </c>
      <c r="G2" s="69" t="s">
        <v>771</v>
      </c>
      <c r="H2" s="243" t="s">
        <v>772</v>
      </c>
      <c r="I2" s="241" t="s">
        <v>773</v>
      </c>
      <c r="J2" s="241" t="s">
        <v>774</v>
      </c>
      <c r="K2" s="241" t="s">
        <v>775</v>
      </c>
      <c r="L2" s="241" t="s">
        <v>776</v>
      </c>
      <c r="M2" s="241" t="s">
        <v>777</v>
      </c>
      <c r="N2" s="241" t="s">
        <v>26</v>
      </c>
      <c r="O2" s="241" t="s">
        <v>778</v>
      </c>
      <c r="P2" s="241" t="s">
        <v>779</v>
      </c>
      <c r="Q2" s="241" t="s">
        <v>780</v>
      </c>
      <c r="R2" s="241" t="s">
        <v>155</v>
      </c>
      <c r="S2" s="241" t="s">
        <v>781</v>
      </c>
      <c r="T2" s="241" t="s">
        <v>782</v>
      </c>
      <c r="U2" s="241" t="s">
        <v>778</v>
      </c>
      <c r="V2" s="241" t="s">
        <v>59</v>
      </c>
      <c r="W2" s="241" t="s">
        <v>783</v>
      </c>
      <c r="X2" s="261" t="s">
        <v>784</v>
      </c>
      <c r="Y2" s="73"/>
      <c r="Z2" s="73"/>
      <c r="AA2" s="73"/>
      <c r="AB2" s="73"/>
      <c r="AC2" s="73"/>
      <c r="AD2" s="73"/>
      <c r="AE2" s="73"/>
      <c r="AF2" s="9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9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3"/>
      <c r="BJ2" s="73"/>
      <c r="BK2" s="73"/>
      <c r="BL2" s="93"/>
      <c r="BM2" s="73"/>
      <c r="BN2" s="73"/>
      <c r="BO2" s="73"/>
      <c r="BP2" s="73"/>
      <c r="BQ2" s="73"/>
      <c r="BR2" s="73"/>
      <c r="BS2" s="73"/>
      <c r="BT2" s="73"/>
      <c r="BU2" s="73"/>
      <c r="BV2" s="73"/>
      <c r="BW2" s="73"/>
      <c r="BX2" s="73"/>
      <c r="BY2" s="73"/>
      <c r="BZ2" s="73"/>
      <c r="CA2" s="73"/>
      <c r="CB2" s="93"/>
      <c r="CC2" s="73"/>
      <c r="CD2" s="73"/>
      <c r="CE2" s="73"/>
      <c r="CF2" s="73"/>
      <c r="CG2" s="73"/>
      <c r="CH2" s="73"/>
      <c r="CI2" s="73"/>
      <c r="CJ2" s="73"/>
      <c r="CK2" s="73"/>
      <c r="CL2" s="73"/>
      <c r="CM2" s="73"/>
      <c r="CN2" s="73"/>
      <c r="CO2" s="73"/>
      <c r="CP2" s="73"/>
      <c r="CQ2" s="73"/>
      <c r="CR2" s="93"/>
      <c r="CS2" s="73"/>
      <c r="CT2" s="73"/>
      <c r="CU2" s="73"/>
      <c r="CV2" s="73"/>
      <c r="CW2" s="73"/>
      <c r="CX2" s="73"/>
      <c r="CY2" s="73"/>
      <c r="CZ2" s="73"/>
      <c r="DA2" s="73"/>
      <c r="DB2" s="73"/>
      <c r="DC2" s="73"/>
      <c r="DD2" s="73"/>
      <c r="DE2" s="73"/>
      <c r="DF2" s="73"/>
      <c r="DG2" s="73"/>
      <c r="DH2" s="93"/>
      <c r="DI2" s="73"/>
      <c r="DJ2" s="73"/>
      <c r="DK2" s="73"/>
      <c r="DL2" s="73"/>
      <c r="DM2" s="73"/>
      <c r="DN2" s="73"/>
      <c r="DO2" s="73"/>
      <c r="DP2" s="73"/>
      <c r="DQ2" s="73"/>
      <c r="DR2" s="73"/>
      <c r="DS2" s="73"/>
      <c r="DT2" s="73"/>
      <c r="DU2" s="73"/>
      <c r="DV2" s="73"/>
      <c r="DW2" s="73"/>
      <c r="DX2" s="93"/>
      <c r="DY2" s="73"/>
      <c r="DZ2" s="73"/>
      <c r="EA2" s="73"/>
      <c r="EB2" s="73"/>
      <c r="EC2" s="73"/>
      <c r="ED2" s="73"/>
      <c r="EE2" s="73"/>
      <c r="EF2" s="73"/>
      <c r="EG2" s="73"/>
      <c r="EH2" s="73"/>
      <c r="EI2" s="73"/>
      <c r="EJ2" s="73"/>
      <c r="EK2" s="73"/>
      <c r="EL2" s="73"/>
      <c r="EM2" s="73"/>
      <c r="EN2" s="93"/>
      <c r="EO2" s="73"/>
      <c r="EP2" s="73"/>
      <c r="EQ2" s="73"/>
      <c r="ER2" s="73"/>
      <c r="ES2" s="73"/>
      <c r="ET2" s="73"/>
      <c r="EU2" s="73"/>
      <c r="EV2" s="73"/>
      <c r="EW2" s="73"/>
      <c r="EX2" s="73"/>
      <c r="EY2" s="73"/>
      <c r="EZ2" s="73"/>
      <c r="FA2" s="73"/>
      <c r="FB2" s="73"/>
      <c r="FC2" s="73"/>
      <c r="FD2" s="93"/>
      <c r="FE2" s="73"/>
      <c r="FF2" s="73"/>
      <c r="FG2" s="73"/>
      <c r="FH2" s="73"/>
      <c r="FI2" s="73"/>
      <c r="FJ2" s="73"/>
      <c r="FK2" s="73"/>
      <c r="FL2" s="73"/>
      <c r="FM2" s="73"/>
      <c r="FN2" s="73"/>
      <c r="FO2" s="73"/>
      <c r="FP2" s="73"/>
      <c r="FQ2" s="73"/>
      <c r="FR2" s="73"/>
      <c r="FS2" s="73"/>
      <c r="FT2" s="93"/>
      <c r="FU2" s="73"/>
      <c r="FV2" s="73"/>
      <c r="FW2" s="73"/>
      <c r="FX2" s="73"/>
      <c r="FY2" s="73"/>
      <c r="FZ2" s="73"/>
      <c r="GA2" s="73"/>
      <c r="GB2" s="73"/>
      <c r="GC2" s="73"/>
      <c r="GD2" s="73"/>
      <c r="GE2" s="73"/>
      <c r="GF2" s="73"/>
      <c r="GG2" s="73"/>
      <c r="GH2" s="73"/>
      <c r="GI2" s="73"/>
      <c r="GJ2" s="93"/>
      <c r="GK2" s="73"/>
      <c r="GL2" s="73"/>
      <c r="GM2" s="73"/>
      <c r="GN2" s="73"/>
      <c r="GO2" s="73"/>
      <c r="GP2" s="73"/>
      <c r="GQ2" s="73"/>
      <c r="GR2" s="73"/>
      <c r="GS2" s="73"/>
      <c r="GT2" s="73"/>
      <c r="GU2" s="73"/>
      <c r="GV2" s="73"/>
      <c r="GW2" s="73"/>
      <c r="GX2" s="73"/>
      <c r="GY2" s="73"/>
      <c r="GZ2" s="93"/>
      <c r="HA2" s="73"/>
      <c r="HB2" s="73"/>
      <c r="HC2" s="73"/>
      <c r="HD2" s="73"/>
      <c r="HE2" s="73"/>
      <c r="HF2" s="73"/>
      <c r="HG2" s="73"/>
      <c r="HH2" s="73"/>
      <c r="HI2" s="73"/>
      <c r="HJ2" s="73"/>
      <c r="HK2" s="73"/>
      <c r="HL2" s="73"/>
      <c r="HM2" s="73"/>
      <c r="HN2" s="73"/>
      <c r="HO2" s="73"/>
      <c r="HP2" s="93"/>
      <c r="HQ2" s="73"/>
      <c r="HR2" s="73"/>
      <c r="HS2" s="73"/>
      <c r="HT2" s="73"/>
      <c r="HU2" s="73"/>
      <c r="HV2" s="73"/>
      <c r="HW2" s="73"/>
      <c r="HX2" s="73"/>
      <c r="HY2" s="73"/>
      <c r="HZ2" s="73"/>
      <c r="IA2" s="73"/>
      <c r="IB2" s="73"/>
      <c r="IC2" s="73"/>
      <c r="ID2" s="73"/>
      <c r="IE2" s="73"/>
      <c r="IF2" s="93"/>
      <c r="IG2" s="73"/>
      <c r="IH2" s="73"/>
      <c r="II2" s="73"/>
      <c r="IJ2" s="73"/>
      <c r="IK2" s="73"/>
      <c r="IL2" s="73"/>
      <c r="IM2" s="73"/>
      <c r="IN2" s="73"/>
      <c r="IO2" s="73"/>
      <c r="IP2" s="73"/>
      <c r="IQ2" s="73"/>
      <c r="IR2" s="73"/>
      <c r="IS2" s="73"/>
      <c r="IT2" s="73"/>
      <c r="IU2" s="73"/>
      <c r="IV2" s="93"/>
      <c r="IW2" s="73"/>
      <c r="IX2" s="73"/>
      <c r="IY2" s="73"/>
      <c r="IZ2" s="73"/>
      <c r="JA2" s="73"/>
      <c r="JB2" s="73"/>
      <c r="JC2" s="73"/>
      <c r="JD2" s="73"/>
      <c r="JE2" s="73"/>
      <c r="JF2" s="73"/>
      <c r="JG2" s="73"/>
      <c r="JH2" s="73"/>
      <c r="JI2" s="73"/>
      <c r="JJ2" s="73"/>
      <c r="JK2" s="73"/>
      <c r="JL2" s="93"/>
      <c r="JM2" s="73"/>
      <c r="JN2" s="73"/>
      <c r="JO2" s="73"/>
      <c r="JP2" s="73"/>
      <c r="JQ2" s="73"/>
      <c r="JR2" s="73"/>
      <c r="JS2" s="73"/>
      <c r="JT2" s="73"/>
      <c r="JU2" s="73"/>
      <c r="JV2" s="73"/>
      <c r="JW2" s="73"/>
      <c r="JX2" s="73"/>
      <c r="JY2" s="73"/>
      <c r="JZ2" s="73"/>
      <c r="KA2" s="73"/>
      <c r="KB2" s="93"/>
      <c r="KC2" s="73"/>
      <c r="KD2" s="73"/>
      <c r="KE2" s="73"/>
      <c r="KF2" s="73"/>
      <c r="KG2" s="73"/>
      <c r="KH2" s="73"/>
      <c r="KI2" s="73"/>
      <c r="KJ2" s="73"/>
      <c r="KK2" s="73"/>
      <c r="KL2" s="73"/>
      <c r="KM2" s="73"/>
      <c r="KN2" s="73"/>
      <c r="KO2" s="73"/>
      <c r="KP2" s="73"/>
      <c r="KQ2" s="73"/>
      <c r="KR2" s="93"/>
      <c r="KS2" s="73"/>
      <c r="KT2" s="73"/>
      <c r="KU2" s="73"/>
      <c r="KV2" s="73"/>
      <c r="KW2" s="73"/>
      <c r="KX2" s="73"/>
      <c r="KY2" s="73"/>
      <c r="KZ2" s="73"/>
      <c r="LA2" s="73"/>
      <c r="LB2" s="73"/>
      <c r="LC2" s="73"/>
      <c r="LD2" s="73"/>
      <c r="LE2" s="73"/>
      <c r="LF2" s="73"/>
      <c r="LG2" s="73"/>
      <c r="LH2" s="93"/>
      <c r="LI2" s="73"/>
      <c r="LJ2" s="73"/>
      <c r="LK2" s="73"/>
      <c r="LL2" s="73"/>
      <c r="LM2" s="73"/>
      <c r="LN2" s="73"/>
      <c r="LO2" s="73"/>
      <c r="LP2" s="73"/>
      <c r="LQ2" s="73"/>
      <c r="LR2" s="73"/>
      <c r="LS2" s="73"/>
      <c r="LT2" s="73"/>
      <c r="LU2" s="73"/>
      <c r="LV2" s="73"/>
      <c r="LW2" s="73"/>
      <c r="LX2" s="93"/>
      <c r="LY2" s="73"/>
      <c r="LZ2" s="73"/>
      <c r="MA2" s="73"/>
      <c r="MB2" s="73"/>
      <c r="MC2" s="73"/>
      <c r="MD2" s="73"/>
      <c r="ME2" s="73"/>
      <c r="MF2" s="73"/>
      <c r="MG2" s="73"/>
      <c r="MH2" s="73"/>
      <c r="MI2" s="73"/>
      <c r="MJ2" s="73"/>
      <c r="MK2" s="73"/>
      <c r="ML2" s="73"/>
      <c r="MM2" s="73"/>
      <c r="MN2" s="93"/>
      <c r="MO2" s="73"/>
      <c r="MP2" s="73"/>
      <c r="MQ2" s="73"/>
      <c r="MR2" s="73"/>
      <c r="MS2" s="73"/>
      <c r="MT2" s="73"/>
      <c r="MU2" s="73"/>
      <c r="MV2" s="73"/>
      <c r="MW2" s="73"/>
      <c r="MX2" s="73"/>
      <c r="MY2" s="73"/>
      <c r="MZ2" s="73"/>
      <c r="NA2" s="73"/>
      <c r="NB2" s="73"/>
      <c r="NC2" s="73"/>
      <c r="ND2" s="93"/>
      <c r="NE2" s="73"/>
      <c r="NF2" s="73"/>
      <c r="NG2" s="73"/>
      <c r="NH2" s="73"/>
      <c r="NI2" s="73"/>
      <c r="NJ2" s="73"/>
      <c r="NK2" s="73"/>
      <c r="NL2" s="73"/>
      <c r="NM2" s="73"/>
      <c r="NN2" s="73"/>
      <c r="NO2" s="73"/>
      <c r="NP2" s="73"/>
      <c r="NQ2" s="73"/>
      <c r="NR2" s="73"/>
      <c r="NS2" s="73"/>
      <c r="NT2" s="93"/>
      <c r="NU2" s="73"/>
      <c r="NV2" s="73"/>
      <c r="NW2" s="73"/>
      <c r="NX2" s="73"/>
      <c r="NY2" s="73"/>
      <c r="NZ2" s="73"/>
      <c r="OA2" s="73"/>
      <c r="OB2" s="73"/>
      <c r="OC2" s="73"/>
      <c r="OD2" s="73"/>
      <c r="OE2" s="73"/>
      <c r="OF2" s="73"/>
      <c r="OG2" s="73"/>
      <c r="OH2" s="73"/>
      <c r="OI2" s="73"/>
      <c r="OJ2" s="93"/>
      <c r="OK2" s="73"/>
      <c r="OL2" s="73"/>
      <c r="OM2" s="73"/>
      <c r="ON2" s="73"/>
      <c r="OO2" s="73"/>
      <c r="OP2" s="73"/>
      <c r="OQ2" s="73"/>
      <c r="OR2" s="73"/>
      <c r="OS2" s="73"/>
      <c r="OT2" s="73"/>
      <c r="OU2" s="73"/>
      <c r="OV2" s="73"/>
      <c r="OW2" s="73"/>
      <c r="OX2" s="73"/>
      <c r="OY2" s="73"/>
      <c r="OZ2" s="93"/>
      <c r="PA2" s="73"/>
      <c r="PB2" s="73"/>
      <c r="PC2" s="73"/>
      <c r="PD2" s="73"/>
      <c r="PE2" s="73"/>
      <c r="PF2" s="73"/>
      <c r="PG2" s="73"/>
      <c r="PH2" s="73"/>
      <c r="PI2" s="73"/>
      <c r="PJ2" s="73"/>
      <c r="PK2" s="73"/>
      <c r="PL2" s="73"/>
      <c r="PM2" s="73"/>
      <c r="PN2" s="73"/>
      <c r="PO2" s="73"/>
      <c r="PP2" s="93"/>
      <c r="PQ2" s="73"/>
      <c r="PR2" s="73"/>
      <c r="PS2" s="73"/>
      <c r="PT2" s="73"/>
      <c r="PU2" s="73"/>
      <c r="PV2" s="73"/>
      <c r="PW2" s="73"/>
      <c r="PX2" s="73"/>
      <c r="PY2" s="73"/>
      <c r="PZ2" s="73"/>
      <c r="QA2" s="73"/>
      <c r="QB2" s="73"/>
      <c r="QC2" s="73"/>
      <c r="QD2" s="73"/>
      <c r="QE2" s="73"/>
      <c r="QF2" s="93"/>
      <c r="QG2" s="73"/>
      <c r="QH2" s="73"/>
      <c r="QI2" s="73"/>
      <c r="QJ2" s="73"/>
      <c r="QK2" s="73"/>
      <c r="QL2" s="73"/>
      <c r="QM2" s="73"/>
      <c r="QN2" s="73"/>
      <c r="QO2" s="73"/>
      <c r="QP2" s="73"/>
      <c r="QQ2" s="73"/>
      <c r="QR2" s="73"/>
      <c r="QS2" s="73"/>
      <c r="QT2" s="73"/>
      <c r="QU2" s="73"/>
      <c r="QV2" s="93"/>
      <c r="QW2" s="73"/>
      <c r="QX2" s="73"/>
      <c r="QY2" s="73"/>
      <c r="QZ2" s="73"/>
      <c r="RA2" s="73"/>
      <c r="RB2" s="73"/>
      <c r="RC2" s="73"/>
      <c r="RD2" s="73"/>
      <c r="RE2" s="73"/>
      <c r="RF2" s="73"/>
      <c r="RG2" s="73"/>
      <c r="RH2" s="73"/>
      <c r="RI2" s="73"/>
      <c r="RJ2" s="73"/>
      <c r="RK2" s="73"/>
      <c r="RL2" s="93"/>
      <c r="RM2" s="73"/>
      <c r="RN2" s="73"/>
      <c r="RO2" s="73"/>
      <c r="RP2" s="73"/>
      <c r="RQ2" s="73"/>
      <c r="RR2" s="73"/>
      <c r="RS2" s="73"/>
      <c r="RT2" s="73"/>
      <c r="RU2" s="73"/>
      <c r="RV2" s="73"/>
      <c r="RW2" s="73"/>
      <c r="RX2" s="73"/>
      <c r="RY2" s="73"/>
      <c r="RZ2" s="73"/>
      <c r="SA2" s="73"/>
      <c r="SB2" s="93"/>
      <c r="SC2" s="73"/>
      <c r="SD2" s="73"/>
      <c r="SE2" s="73"/>
      <c r="SF2" s="73"/>
      <c r="SG2" s="73"/>
      <c r="SH2" s="73"/>
      <c r="SI2" s="73"/>
      <c r="SJ2" s="73"/>
      <c r="SK2" s="73"/>
      <c r="SL2" s="73"/>
      <c r="SM2" s="73"/>
      <c r="SN2" s="73"/>
      <c r="SO2" s="73"/>
      <c r="SP2" s="73"/>
      <c r="SQ2" s="73"/>
      <c r="SR2" s="93"/>
      <c r="SS2" s="73"/>
      <c r="ST2" s="73"/>
      <c r="SU2" s="73"/>
      <c r="SV2" s="73"/>
      <c r="SW2" s="73"/>
      <c r="SX2" s="73"/>
      <c r="SY2" s="73"/>
      <c r="SZ2" s="73"/>
      <c r="TA2" s="73"/>
      <c r="TB2" s="73"/>
      <c r="TC2" s="73"/>
      <c r="TD2" s="73"/>
      <c r="TE2" s="73"/>
      <c r="TF2" s="73"/>
      <c r="TG2" s="73"/>
      <c r="TH2" s="93"/>
      <c r="TI2" s="73"/>
      <c r="TJ2" s="73"/>
      <c r="TK2" s="73"/>
      <c r="TL2" s="73"/>
      <c r="TM2" s="73"/>
      <c r="TN2" s="73"/>
      <c r="TO2" s="73"/>
      <c r="TP2" s="73"/>
      <c r="TQ2" s="73"/>
      <c r="TR2" s="73"/>
      <c r="TS2" s="73"/>
      <c r="TT2" s="73"/>
      <c r="TU2" s="73"/>
      <c r="TV2" s="73"/>
      <c r="TW2" s="73"/>
      <c r="TX2" s="93"/>
      <c r="TY2" s="73"/>
      <c r="TZ2" s="73"/>
      <c r="UA2" s="73"/>
      <c r="UB2" s="73"/>
      <c r="UC2" s="73"/>
      <c r="UD2" s="73"/>
      <c r="UE2" s="73"/>
      <c r="UF2" s="73"/>
      <c r="UG2" s="73"/>
      <c r="UH2" s="73"/>
      <c r="UI2" s="73"/>
      <c r="UJ2" s="73"/>
      <c r="UK2" s="73"/>
      <c r="UL2" s="73"/>
      <c r="UM2" s="73"/>
      <c r="UN2" s="93"/>
      <c r="UO2" s="73"/>
      <c r="UP2" s="73"/>
      <c r="UQ2" s="73"/>
      <c r="UR2" s="73"/>
      <c r="US2" s="73"/>
      <c r="UT2" s="73"/>
      <c r="UU2" s="73"/>
      <c r="UV2" s="73"/>
      <c r="UW2" s="73"/>
      <c r="UX2" s="73"/>
      <c r="UY2" s="73"/>
      <c r="UZ2" s="73"/>
      <c r="VA2" s="73"/>
      <c r="VB2" s="73"/>
      <c r="VC2" s="73"/>
      <c r="VD2" s="93"/>
      <c r="VE2" s="73"/>
      <c r="VF2" s="73"/>
      <c r="VG2" s="73"/>
      <c r="VH2" s="73"/>
      <c r="VI2" s="73"/>
      <c r="VJ2" s="73"/>
      <c r="VK2" s="73"/>
      <c r="VL2" s="73"/>
      <c r="VM2" s="73"/>
      <c r="VN2" s="73"/>
      <c r="VO2" s="73"/>
      <c r="VP2" s="73"/>
      <c r="VQ2" s="73"/>
      <c r="VR2" s="73"/>
      <c r="VS2" s="73"/>
      <c r="VT2" s="93"/>
      <c r="VU2" s="73"/>
      <c r="VV2" s="73"/>
      <c r="VW2" s="73"/>
      <c r="VX2" s="73"/>
      <c r="VY2" s="73"/>
      <c r="VZ2" s="73"/>
      <c r="WA2" s="73"/>
      <c r="WB2" s="73"/>
      <c r="WC2" s="73"/>
      <c r="WD2" s="73"/>
      <c r="WE2" s="73"/>
      <c r="WF2" s="73"/>
      <c r="WG2" s="73"/>
      <c r="WH2" s="73"/>
      <c r="WI2" s="73"/>
      <c r="WJ2" s="93"/>
      <c r="WK2" s="73"/>
      <c r="WL2" s="73"/>
      <c r="WM2" s="73"/>
      <c r="WN2" s="73"/>
      <c r="WO2" s="73"/>
      <c r="WP2" s="73"/>
      <c r="WQ2" s="73"/>
      <c r="WR2" s="73"/>
      <c r="WS2" s="73"/>
      <c r="WT2" s="73"/>
      <c r="WU2" s="73"/>
      <c r="WV2" s="73"/>
      <c r="WW2" s="73"/>
      <c r="WX2" s="73"/>
      <c r="WY2" s="73"/>
      <c r="WZ2" s="93"/>
      <c r="XA2" s="73"/>
      <c r="XB2" s="73"/>
      <c r="XC2" s="73"/>
      <c r="XD2" s="73"/>
      <c r="XE2" s="73"/>
      <c r="XF2" s="73"/>
      <c r="XG2" s="73"/>
      <c r="XH2" s="73"/>
      <c r="XI2" s="73"/>
      <c r="XJ2" s="73"/>
      <c r="XK2" s="73"/>
      <c r="XL2" s="73"/>
      <c r="XM2" s="73"/>
      <c r="XN2" s="73"/>
      <c r="XO2" s="73"/>
      <c r="XP2" s="93"/>
      <c r="XQ2" s="73"/>
      <c r="XR2" s="73"/>
      <c r="XS2" s="73"/>
      <c r="XT2" s="73"/>
      <c r="XU2" s="73"/>
      <c r="XV2" s="73"/>
      <c r="XW2" s="73"/>
      <c r="XX2" s="73"/>
      <c r="XY2" s="73"/>
      <c r="XZ2" s="73"/>
      <c r="YA2" s="73"/>
      <c r="YB2" s="73"/>
      <c r="YC2" s="73"/>
      <c r="YD2" s="73"/>
      <c r="YE2" s="73"/>
      <c r="YF2" s="93"/>
      <c r="YG2" s="73"/>
      <c r="YH2" s="73"/>
      <c r="YI2" s="73"/>
      <c r="YJ2" s="73"/>
      <c r="YK2" s="73"/>
      <c r="YL2" s="73"/>
      <c r="YM2" s="73"/>
      <c r="YN2" s="73"/>
      <c r="YO2" s="73"/>
      <c r="YP2" s="73"/>
      <c r="YQ2" s="73"/>
      <c r="YR2" s="73"/>
      <c r="YS2" s="73"/>
      <c r="YT2" s="73"/>
      <c r="YU2" s="73"/>
      <c r="YV2" s="93"/>
      <c r="YW2" s="73"/>
      <c r="YX2" s="73"/>
      <c r="YY2" s="73"/>
      <c r="YZ2" s="73"/>
      <c r="ZA2" s="73"/>
      <c r="ZB2" s="73"/>
      <c r="ZC2" s="73"/>
      <c r="ZD2" s="73"/>
      <c r="ZE2" s="73"/>
      <c r="ZF2" s="73"/>
      <c r="ZG2" s="73"/>
      <c r="ZH2" s="73"/>
      <c r="ZI2" s="73"/>
      <c r="ZJ2" s="73"/>
      <c r="ZK2" s="73"/>
      <c r="ZL2" s="93"/>
      <c r="ZM2" s="73"/>
      <c r="ZN2" s="73"/>
      <c r="ZO2" s="73"/>
      <c r="ZP2" s="73"/>
      <c r="ZQ2" s="73"/>
      <c r="ZR2" s="73"/>
      <c r="ZS2" s="73"/>
      <c r="ZT2" s="73"/>
      <c r="ZU2" s="73"/>
      <c r="ZV2" s="73"/>
      <c r="ZW2" s="73"/>
      <c r="ZX2" s="73"/>
      <c r="ZY2" s="73"/>
      <c r="ZZ2" s="73"/>
      <c r="AAA2" s="73"/>
      <c r="AAB2" s="93"/>
      <c r="AAC2" s="73"/>
      <c r="AAD2" s="73"/>
      <c r="AAE2" s="73"/>
      <c r="AAF2" s="73"/>
      <c r="AAG2" s="73"/>
      <c r="AAH2" s="73"/>
      <c r="AAI2" s="73"/>
      <c r="AAJ2" s="73"/>
      <c r="AAK2" s="73"/>
      <c r="AAL2" s="73"/>
      <c r="AAM2" s="73"/>
      <c r="AAN2" s="73"/>
      <c r="AAO2" s="73"/>
      <c r="AAP2" s="73"/>
      <c r="AAQ2" s="73"/>
      <c r="AAR2" s="93"/>
      <c r="AAS2" s="73"/>
      <c r="AAT2" s="73"/>
      <c r="AAU2" s="73"/>
      <c r="AAV2" s="73"/>
      <c r="AAW2" s="73"/>
      <c r="AAX2" s="73"/>
      <c r="AAY2" s="73"/>
      <c r="AAZ2" s="73"/>
      <c r="ABA2" s="73"/>
      <c r="ABB2" s="73"/>
      <c r="ABC2" s="73"/>
      <c r="ABD2" s="73"/>
      <c r="ABE2" s="73"/>
      <c r="ABF2" s="73"/>
      <c r="ABG2" s="73"/>
      <c r="ABH2" s="93"/>
      <c r="ABI2" s="73"/>
      <c r="ABJ2" s="73"/>
      <c r="ABK2" s="73"/>
      <c r="ABL2" s="73"/>
      <c r="ABM2" s="73"/>
      <c r="ABN2" s="73"/>
      <c r="ABO2" s="73"/>
      <c r="ABP2" s="73"/>
      <c r="ABQ2" s="73"/>
      <c r="ABR2" s="73"/>
      <c r="ABS2" s="73"/>
      <c r="ABT2" s="73"/>
      <c r="ABU2" s="73"/>
      <c r="ABV2" s="73"/>
      <c r="ABW2" s="73"/>
      <c r="ABX2" s="93"/>
      <c r="ABY2" s="73"/>
      <c r="ABZ2" s="73"/>
      <c r="ACA2" s="73"/>
      <c r="ACB2" s="73"/>
      <c r="ACC2" s="73"/>
      <c r="ACD2" s="73"/>
      <c r="ACE2" s="73"/>
      <c r="ACF2" s="73"/>
      <c r="ACG2" s="73"/>
      <c r="ACH2" s="73"/>
      <c r="ACI2" s="73"/>
      <c r="ACJ2" s="73"/>
      <c r="ACK2" s="73"/>
      <c r="ACL2" s="73"/>
      <c r="ACM2" s="73"/>
      <c r="ACN2" s="93"/>
      <c r="ACO2" s="73"/>
      <c r="ACP2" s="73"/>
      <c r="ACQ2" s="73"/>
      <c r="ACR2" s="73"/>
      <c r="ACS2" s="73"/>
      <c r="ACT2" s="73"/>
      <c r="ACU2" s="73"/>
      <c r="ACV2" s="73"/>
      <c r="ACW2" s="73"/>
      <c r="ACX2" s="73"/>
      <c r="ACY2" s="73"/>
      <c r="ACZ2" s="73"/>
      <c r="ADA2" s="73"/>
      <c r="ADB2" s="73"/>
      <c r="ADC2" s="73"/>
      <c r="ADD2" s="93"/>
      <c r="ADE2" s="73"/>
      <c r="ADF2" s="73"/>
      <c r="ADG2" s="73"/>
      <c r="ADH2" s="73"/>
      <c r="ADI2" s="73"/>
      <c r="ADJ2" s="73"/>
      <c r="ADK2" s="73"/>
      <c r="ADL2" s="73"/>
      <c r="ADM2" s="73"/>
      <c r="ADN2" s="73"/>
      <c r="ADO2" s="73"/>
      <c r="ADP2" s="73"/>
      <c r="ADQ2" s="73"/>
      <c r="ADR2" s="73"/>
      <c r="ADS2" s="73"/>
      <c r="ADT2" s="93"/>
      <c r="ADU2" s="73"/>
      <c r="ADV2" s="73"/>
      <c r="ADW2" s="73"/>
      <c r="ADX2" s="73"/>
      <c r="ADY2" s="73"/>
      <c r="ADZ2" s="73"/>
      <c r="AEA2" s="73"/>
      <c r="AEB2" s="73"/>
      <c r="AEC2" s="73"/>
      <c r="AED2" s="73"/>
      <c r="AEE2" s="73"/>
      <c r="AEF2" s="73"/>
      <c r="AEG2" s="73"/>
      <c r="AEH2" s="73"/>
      <c r="AEI2" s="73"/>
      <c r="AEJ2" s="93"/>
      <c r="AEK2" s="73"/>
      <c r="AEL2" s="73"/>
      <c r="AEM2" s="73"/>
      <c r="AEN2" s="73"/>
      <c r="AEO2" s="73"/>
      <c r="AEP2" s="73"/>
      <c r="AEQ2" s="73"/>
      <c r="AER2" s="73"/>
      <c r="AES2" s="73"/>
      <c r="AET2" s="73"/>
      <c r="AEU2" s="73"/>
      <c r="AEV2" s="73"/>
      <c r="AEW2" s="73"/>
      <c r="AEX2" s="73"/>
      <c r="AEY2" s="73"/>
      <c r="AEZ2" s="93"/>
      <c r="AFA2" s="73"/>
      <c r="AFB2" s="73"/>
      <c r="AFC2" s="73"/>
      <c r="AFD2" s="73"/>
      <c r="AFE2" s="73"/>
      <c r="AFF2" s="73"/>
      <c r="AFG2" s="73"/>
      <c r="AFH2" s="73"/>
      <c r="AFI2" s="73"/>
      <c r="AFJ2" s="73"/>
      <c r="AFK2" s="73"/>
      <c r="AFL2" s="73"/>
      <c r="AFM2" s="73"/>
      <c r="AFN2" s="73"/>
      <c r="AFO2" s="73"/>
      <c r="AFP2" s="93"/>
      <c r="AFQ2" s="73"/>
      <c r="AFR2" s="73"/>
      <c r="AFS2" s="73"/>
      <c r="AFT2" s="73"/>
      <c r="AFU2" s="73"/>
      <c r="AFV2" s="73"/>
      <c r="AFW2" s="73"/>
      <c r="AFX2" s="73"/>
      <c r="AFY2" s="73"/>
      <c r="AFZ2" s="73"/>
      <c r="AGA2" s="73"/>
      <c r="AGB2" s="73"/>
      <c r="AGC2" s="73"/>
      <c r="AGD2" s="73"/>
      <c r="AGE2" s="73"/>
      <c r="AGF2" s="93"/>
      <c r="AGG2" s="73"/>
      <c r="AGH2" s="73"/>
      <c r="AGI2" s="73"/>
      <c r="AGJ2" s="73"/>
      <c r="AGK2" s="73"/>
      <c r="AGL2" s="73"/>
      <c r="AGM2" s="73"/>
      <c r="AGN2" s="73"/>
      <c r="AGO2" s="73"/>
      <c r="AGP2" s="73"/>
      <c r="AGQ2" s="73"/>
      <c r="AGR2" s="73"/>
      <c r="AGS2" s="73"/>
      <c r="AGT2" s="73"/>
      <c r="AGU2" s="73"/>
      <c r="AGV2" s="93"/>
      <c r="AGW2" s="73"/>
      <c r="AGX2" s="73"/>
      <c r="AGY2" s="73"/>
      <c r="AGZ2" s="73"/>
      <c r="AHA2" s="73"/>
      <c r="AHB2" s="73"/>
      <c r="AHC2" s="73"/>
      <c r="AHD2" s="73"/>
      <c r="AHE2" s="73"/>
      <c r="AHF2" s="73"/>
      <c r="AHG2" s="73"/>
      <c r="AHH2" s="73"/>
      <c r="AHI2" s="73"/>
      <c r="AHJ2" s="73"/>
      <c r="AHK2" s="73"/>
      <c r="AHL2" s="93"/>
      <c r="AHM2" s="73"/>
      <c r="AHN2" s="73"/>
      <c r="AHO2" s="73"/>
      <c r="AHP2" s="73"/>
      <c r="AHQ2" s="73"/>
      <c r="AHR2" s="73"/>
      <c r="AHS2" s="73"/>
      <c r="AHT2" s="73"/>
      <c r="AHU2" s="73"/>
      <c r="AHV2" s="73"/>
      <c r="AHW2" s="73"/>
      <c r="AHX2" s="73"/>
      <c r="AHY2" s="73"/>
      <c r="AHZ2" s="73"/>
      <c r="AIA2" s="73"/>
      <c r="AIB2" s="93"/>
      <c r="AIC2" s="73"/>
      <c r="AID2" s="73"/>
      <c r="AIE2" s="73"/>
      <c r="AIF2" s="73"/>
      <c r="AIG2" s="73"/>
      <c r="AIH2" s="73"/>
      <c r="AII2" s="73"/>
      <c r="AIJ2" s="73"/>
      <c r="AIK2" s="73"/>
      <c r="AIL2" s="73"/>
      <c r="AIM2" s="73"/>
      <c r="AIN2" s="73"/>
      <c r="AIO2" s="73"/>
      <c r="AIP2" s="73"/>
      <c r="AIQ2" s="73"/>
      <c r="AIR2" s="93"/>
      <c r="AIS2" s="73"/>
      <c r="AIT2" s="73"/>
      <c r="AIU2" s="73"/>
      <c r="AIV2" s="73"/>
      <c r="AIW2" s="73"/>
      <c r="AIX2" s="73"/>
      <c r="AIY2" s="73"/>
      <c r="AIZ2" s="73"/>
      <c r="AJA2" s="73"/>
      <c r="AJB2" s="73"/>
      <c r="AJC2" s="73"/>
      <c r="AJD2" s="73"/>
      <c r="AJE2" s="73"/>
      <c r="AJF2" s="73"/>
      <c r="AJG2" s="73"/>
      <c r="AJH2" s="93"/>
      <c r="AJI2" s="73"/>
      <c r="AJJ2" s="73"/>
      <c r="AJK2" s="73"/>
      <c r="AJL2" s="73"/>
      <c r="AJM2" s="73"/>
      <c r="AJN2" s="73"/>
      <c r="AJO2" s="73"/>
      <c r="AJP2" s="73"/>
      <c r="AJQ2" s="73"/>
      <c r="AJR2" s="73"/>
      <c r="AJS2" s="73"/>
      <c r="AJT2" s="73"/>
      <c r="AJU2" s="73"/>
      <c r="AJV2" s="73"/>
      <c r="AJW2" s="73"/>
      <c r="AJX2" s="93"/>
      <c r="AJY2" s="73"/>
      <c r="AJZ2" s="73"/>
      <c r="AKA2" s="73"/>
      <c r="AKB2" s="73"/>
      <c r="AKC2" s="73"/>
      <c r="AKD2" s="73"/>
      <c r="AKE2" s="73"/>
      <c r="AKF2" s="73"/>
      <c r="AKG2" s="73"/>
      <c r="AKH2" s="73"/>
      <c r="AKI2" s="73"/>
      <c r="AKJ2" s="73"/>
      <c r="AKK2" s="73"/>
      <c r="AKL2" s="73"/>
      <c r="AKM2" s="73"/>
      <c r="AKN2" s="93"/>
      <c r="AKO2" s="73"/>
      <c r="AKP2" s="73"/>
      <c r="AKQ2" s="73"/>
      <c r="AKR2" s="73"/>
      <c r="AKS2" s="73"/>
      <c r="AKT2" s="73"/>
      <c r="AKU2" s="73"/>
      <c r="AKV2" s="73"/>
      <c r="AKW2" s="73"/>
      <c r="AKX2" s="73"/>
      <c r="AKY2" s="73"/>
      <c r="AKZ2" s="73"/>
      <c r="ALA2" s="73"/>
      <c r="ALB2" s="73"/>
      <c r="ALC2" s="73"/>
      <c r="ALD2" s="93"/>
      <c r="ALE2" s="73"/>
      <c r="ALF2" s="73"/>
      <c r="ALG2" s="73"/>
      <c r="ALH2" s="73"/>
      <c r="ALI2" s="73"/>
      <c r="ALJ2" s="73"/>
      <c r="ALK2" s="73"/>
      <c r="ALL2" s="73"/>
      <c r="ALM2" s="73"/>
      <c r="ALN2" s="73"/>
      <c r="ALO2" s="73"/>
      <c r="ALP2" s="73"/>
      <c r="ALQ2" s="73"/>
      <c r="ALR2" s="73"/>
      <c r="ALS2" s="73"/>
      <c r="ALT2" s="93"/>
      <c r="ALU2" s="73"/>
      <c r="ALV2" s="73"/>
      <c r="ALW2" s="73"/>
      <c r="ALX2" s="73"/>
      <c r="ALY2" s="73"/>
      <c r="ALZ2" s="73"/>
      <c r="AMA2" s="73"/>
      <c r="AMB2" s="73"/>
      <c r="AMC2" s="73"/>
      <c r="AMD2" s="73"/>
      <c r="AME2" s="73"/>
      <c r="AMF2" s="73"/>
      <c r="AMG2" s="73"/>
      <c r="AMH2" s="73"/>
      <c r="AMI2" s="73"/>
      <c r="AMJ2" s="93"/>
      <c r="AMK2" s="73"/>
      <c r="AML2" s="73"/>
      <c r="AMM2" s="73"/>
      <c r="AMN2" s="73"/>
      <c r="AMO2" s="73"/>
      <c r="AMP2" s="73"/>
      <c r="AMQ2" s="73"/>
      <c r="AMR2" s="73"/>
      <c r="AMS2" s="73"/>
      <c r="AMT2" s="73"/>
      <c r="AMU2" s="73"/>
      <c r="AMV2" s="73"/>
      <c r="AMW2" s="73"/>
      <c r="AMX2" s="73"/>
      <c r="AMY2" s="73"/>
      <c r="AMZ2" s="93"/>
      <c r="ANA2" s="73"/>
      <c r="ANB2" s="73"/>
      <c r="ANC2" s="73"/>
      <c r="AND2" s="73"/>
      <c r="ANE2" s="73"/>
      <c r="ANF2" s="73"/>
      <c r="ANG2" s="73"/>
      <c r="ANH2" s="73"/>
      <c r="ANI2" s="73"/>
      <c r="ANJ2" s="73"/>
      <c r="ANK2" s="73"/>
      <c r="ANL2" s="73"/>
      <c r="ANM2" s="73"/>
      <c r="ANN2" s="73"/>
      <c r="ANO2" s="73"/>
      <c r="ANP2" s="93"/>
      <c r="ANQ2" s="73"/>
      <c r="ANR2" s="73"/>
      <c r="ANS2" s="73"/>
      <c r="ANT2" s="73"/>
      <c r="ANU2" s="73"/>
      <c r="ANV2" s="73"/>
      <c r="ANW2" s="73"/>
      <c r="ANX2" s="73"/>
      <c r="ANY2" s="73"/>
      <c r="ANZ2" s="73"/>
      <c r="AOA2" s="73"/>
      <c r="AOB2" s="73"/>
      <c r="AOC2" s="73"/>
      <c r="AOD2" s="73"/>
      <c r="AOE2" s="73"/>
      <c r="AOF2" s="93"/>
      <c r="AOG2" s="73"/>
      <c r="AOH2" s="73"/>
      <c r="AOI2" s="73"/>
      <c r="AOJ2" s="73"/>
      <c r="AOK2" s="73"/>
      <c r="AOL2" s="73"/>
      <c r="AOM2" s="73"/>
      <c r="AON2" s="73"/>
      <c r="AOO2" s="73"/>
      <c r="AOP2" s="73"/>
      <c r="AOQ2" s="73"/>
      <c r="AOR2" s="73"/>
      <c r="AOS2" s="73"/>
      <c r="AOT2" s="73"/>
      <c r="AOU2" s="73"/>
      <c r="AOV2" s="93"/>
      <c r="AOW2" s="73"/>
      <c r="AOX2" s="73"/>
      <c r="AOY2" s="73"/>
      <c r="AOZ2" s="73"/>
      <c r="APA2" s="73"/>
      <c r="APB2" s="73"/>
      <c r="APC2" s="73"/>
      <c r="APD2" s="73"/>
      <c r="APE2" s="73"/>
      <c r="APF2" s="73"/>
      <c r="APG2" s="73"/>
      <c r="APH2" s="73"/>
      <c r="API2" s="73"/>
      <c r="APJ2" s="73"/>
      <c r="APK2" s="73"/>
      <c r="APL2" s="93"/>
      <c r="APM2" s="73"/>
      <c r="APN2" s="73"/>
      <c r="APO2" s="73"/>
      <c r="APP2" s="73"/>
      <c r="APQ2" s="73"/>
      <c r="APR2" s="73"/>
      <c r="APS2" s="73"/>
      <c r="APT2" s="73"/>
      <c r="APU2" s="73"/>
      <c r="APV2" s="73"/>
      <c r="APW2" s="73"/>
      <c r="APX2" s="73"/>
      <c r="APY2" s="73"/>
      <c r="APZ2" s="73"/>
      <c r="AQA2" s="73"/>
      <c r="AQB2" s="93"/>
      <c r="AQC2" s="73"/>
      <c r="AQD2" s="73"/>
      <c r="AQE2" s="73"/>
      <c r="AQF2" s="73"/>
      <c r="AQG2" s="73"/>
      <c r="AQH2" s="73"/>
      <c r="AQI2" s="73"/>
      <c r="AQJ2" s="73"/>
      <c r="AQK2" s="73"/>
      <c r="AQL2" s="73"/>
      <c r="AQM2" s="73"/>
      <c r="AQN2" s="73"/>
      <c r="AQO2" s="73"/>
      <c r="AQP2" s="73"/>
      <c r="AQQ2" s="73"/>
      <c r="AQR2" s="93"/>
      <c r="AQS2" s="73"/>
      <c r="AQT2" s="73"/>
      <c r="AQU2" s="73"/>
      <c r="AQV2" s="73"/>
      <c r="AQW2" s="73"/>
      <c r="AQX2" s="73"/>
      <c r="AQY2" s="73"/>
      <c r="AQZ2" s="73"/>
      <c r="ARA2" s="73"/>
      <c r="ARB2" s="73"/>
      <c r="ARC2" s="73"/>
      <c r="ARD2" s="73"/>
      <c r="ARE2" s="73"/>
      <c r="ARF2" s="73"/>
      <c r="ARG2" s="73"/>
      <c r="ARH2" s="93"/>
      <c r="ARI2" s="73"/>
      <c r="ARJ2" s="73"/>
      <c r="ARK2" s="73"/>
      <c r="ARL2" s="73"/>
      <c r="ARM2" s="73"/>
      <c r="ARN2" s="73"/>
      <c r="ARO2" s="73"/>
      <c r="ARP2" s="73"/>
      <c r="ARQ2" s="73"/>
      <c r="ARR2" s="73"/>
      <c r="ARS2" s="73"/>
      <c r="ART2" s="73"/>
      <c r="ARU2" s="73"/>
      <c r="ARV2" s="73"/>
      <c r="ARW2" s="73"/>
      <c r="ARX2" s="93"/>
      <c r="ARY2" s="73"/>
      <c r="ARZ2" s="73"/>
      <c r="ASA2" s="73"/>
      <c r="ASB2" s="73"/>
      <c r="ASC2" s="73"/>
      <c r="ASD2" s="73"/>
      <c r="ASE2" s="73"/>
      <c r="ASF2" s="73"/>
      <c r="ASG2" s="73"/>
      <c r="ASH2" s="73"/>
      <c r="ASI2" s="73"/>
      <c r="ASJ2" s="73"/>
      <c r="ASK2" s="73"/>
      <c r="ASL2" s="73"/>
      <c r="ASM2" s="73"/>
      <c r="ASN2" s="93"/>
      <c r="ASO2" s="73"/>
      <c r="ASP2" s="73"/>
      <c r="ASQ2" s="73"/>
      <c r="ASR2" s="73"/>
      <c r="ASS2" s="73"/>
      <c r="AST2" s="73"/>
      <c r="ASU2" s="73"/>
      <c r="ASV2" s="73"/>
      <c r="ASW2" s="73"/>
      <c r="ASX2" s="73"/>
      <c r="ASY2" s="73"/>
      <c r="ASZ2" s="73"/>
      <c r="ATA2" s="73"/>
      <c r="ATB2" s="73"/>
      <c r="ATC2" s="73"/>
      <c r="ATD2" s="93"/>
      <c r="ATE2" s="73"/>
      <c r="ATF2" s="73"/>
      <c r="ATG2" s="73"/>
      <c r="ATH2" s="73"/>
      <c r="ATI2" s="73"/>
      <c r="ATJ2" s="73"/>
      <c r="ATK2" s="73"/>
      <c r="ATL2" s="73"/>
      <c r="ATM2" s="73"/>
      <c r="ATN2" s="73"/>
      <c r="ATO2" s="73"/>
      <c r="ATP2" s="73"/>
      <c r="ATQ2" s="73"/>
      <c r="ATR2" s="73"/>
      <c r="ATS2" s="73"/>
      <c r="ATT2" s="93"/>
      <c r="ATU2" s="73"/>
      <c r="ATV2" s="73"/>
      <c r="ATW2" s="73"/>
      <c r="ATX2" s="73"/>
      <c r="ATY2" s="73"/>
      <c r="ATZ2" s="73"/>
      <c r="AUA2" s="73"/>
      <c r="AUB2" s="73"/>
      <c r="AUC2" s="73"/>
      <c r="AUD2" s="73"/>
      <c r="AUE2" s="73"/>
      <c r="AUF2" s="73"/>
      <c r="AUG2" s="73"/>
      <c r="AUH2" s="73"/>
      <c r="AUI2" s="73"/>
      <c r="AUJ2" s="93"/>
      <c r="AUK2" s="73"/>
      <c r="AUL2" s="73"/>
      <c r="AUM2" s="73"/>
      <c r="AUN2" s="73"/>
      <c r="AUO2" s="73"/>
      <c r="AUP2" s="73"/>
      <c r="AUQ2" s="73"/>
      <c r="AUR2" s="73"/>
      <c r="AUS2" s="73"/>
      <c r="AUT2" s="73"/>
      <c r="AUU2" s="73"/>
      <c r="AUV2" s="73"/>
      <c r="AUW2" s="73"/>
      <c r="AUX2" s="73"/>
      <c r="AUY2" s="73"/>
      <c r="AUZ2" s="93"/>
      <c r="AVA2" s="73"/>
      <c r="AVB2" s="73"/>
      <c r="AVC2" s="73"/>
      <c r="AVD2" s="73"/>
      <c r="AVE2" s="73"/>
      <c r="AVF2" s="73"/>
      <c r="AVG2" s="73"/>
      <c r="AVH2" s="73"/>
      <c r="AVI2" s="73"/>
      <c r="AVJ2" s="73"/>
      <c r="AVK2" s="73"/>
      <c r="AVL2" s="73"/>
      <c r="AVM2" s="73"/>
      <c r="AVN2" s="73"/>
      <c r="AVO2" s="73"/>
      <c r="AVP2" s="93"/>
      <c r="AVQ2" s="73"/>
      <c r="AVR2" s="73"/>
      <c r="AVS2" s="73"/>
      <c r="AVT2" s="73"/>
      <c r="AVU2" s="73"/>
      <c r="AVV2" s="73"/>
      <c r="AVW2" s="73"/>
      <c r="AVX2" s="73"/>
      <c r="AVY2" s="73"/>
      <c r="AVZ2" s="73"/>
      <c r="AWA2" s="73"/>
      <c r="AWB2" s="73"/>
      <c r="AWC2" s="73"/>
      <c r="AWD2" s="73"/>
      <c r="AWE2" s="73"/>
      <c r="AWF2" s="93"/>
      <c r="AWG2" s="73"/>
      <c r="AWH2" s="73"/>
      <c r="AWI2" s="73"/>
      <c r="AWJ2" s="73"/>
      <c r="AWK2" s="73"/>
      <c r="AWL2" s="73"/>
      <c r="AWM2" s="73"/>
      <c r="AWN2" s="73"/>
      <c r="AWO2" s="73"/>
      <c r="AWP2" s="73"/>
      <c r="AWQ2" s="73"/>
      <c r="AWR2" s="73"/>
      <c r="AWS2" s="73"/>
      <c r="AWT2" s="73"/>
      <c r="AWU2" s="73"/>
      <c r="AWV2" s="93"/>
      <c r="AWW2" s="73"/>
      <c r="AWX2" s="73"/>
      <c r="AWY2" s="73"/>
      <c r="AWZ2" s="73"/>
      <c r="AXA2" s="73"/>
      <c r="AXB2" s="73"/>
      <c r="AXC2" s="73"/>
      <c r="AXD2" s="73"/>
      <c r="AXE2" s="73"/>
      <c r="AXF2" s="73"/>
      <c r="AXG2" s="73"/>
      <c r="AXH2" s="73"/>
      <c r="AXI2" s="73"/>
      <c r="AXJ2" s="73"/>
      <c r="AXK2" s="73"/>
      <c r="AXL2" s="93"/>
      <c r="AXM2" s="73"/>
      <c r="AXN2" s="73"/>
      <c r="AXO2" s="73"/>
      <c r="AXP2" s="73"/>
      <c r="AXQ2" s="73"/>
      <c r="AXR2" s="73"/>
      <c r="AXS2" s="73"/>
      <c r="AXT2" s="73"/>
      <c r="AXU2" s="73"/>
      <c r="AXV2" s="73"/>
      <c r="AXW2" s="73"/>
      <c r="AXX2" s="73"/>
      <c r="AXY2" s="73"/>
      <c r="AXZ2" s="73"/>
      <c r="AYA2" s="73"/>
      <c r="AYB2" s="93"/>
      <c r="AYC2" s="73"/>
      <c r="AYD2" s="73"/>
      <c r="AYE2" s="73"/>
      <c r="AYF2" s="73"/>
      <c r="AYG2" s="73"/>
      <c r="AYH2" s="73"/>
      <c r="AYI2" s="73"/>
      <c r="AYJ2" s="73"/>
      <c r="AYK2" s="73"/>
      <c r="AYL2" s="73"/>
      <c r="AYM2" s="73"/>
      <c r="AYN2" s="73"/>
      <c r="AYO2" s="73"/>
      <c r="AYP2" s="73"/>
      <c r="AYQ2" s="73"/>
      <c r="AYR2" s="93"/>
      <c r="AYS2" s="73"/>
      <c r="AYT2" s="73"/>
      <c r="AYU2" s="73"/>
      <c r="AYV2" s="73"/>
      <c r="AYW2" s="73"/>
      <c r="AYX2" s="73"/>
      <c r="AYY2" s="73"/>
      <c r="AYZ2" s="73"/>
      <c r="AZA2" s="73"/>
      <c r="AZB2" s="73"/>
      <c r="AZC2" s="73"/>
      <c r="AZD2" s="73"/>
      <c r="AZE2" s="73"/>
      <c r="AZF2" s="73"/>
      <c r="AZG2" s="73"/>
      <c r="AZH2" s="93"/>
      <c r="AZI2" s="73"/>
      <c r="AZJ2" s="73"/>
      <c r="AZK2" s="73"/>
      <c r="AZL2" s="73"/>
      <c r="AZM2" s="73"/>
      <c r="AZN2" s="73"/>
      <c r="AZO2" s="73"/>
      <c r="AZP2" s="73"/>
      <c r="AZQ2" s="73"/>
      <c r="AZR2" s="73"/>
      <c r="AZS2" s="73"/>
      <c r="AZT2" s="73"/>
      <c r="AZU2" s="73"/>
      <c r="AZV2" s="73"/>
      <c r="AZW2" s="73"/>
      <c r="AZX2" s="93"/>
      <c r="AZY2" s="73"/>
      <c r="AZZ2" s="73"/>
      <c r="BAA2" s="73"/>
      <c r="BAB2" s="73"/>
      <c r="BAC2" s="73"/>
      <c r="BAD2" s="73"/>
      <c r="BAE2" s="73"/>
      <c r="BAF2" s="73"/>
      <c r="BAG2" s="73"/>
      <c r="BAH2" s="73"/>
      <c r="BAI2" s="73"/>
      <c r="BAJ2" s="73"/>
      <c r="BAK2" s="73"/>
      <c r="BAL2" s="73"/>
      <c r="BAM2" s="73"/>
      <c r="BAN2" s="93"/>
      <c r="BAO2" s="73"/>
      <c r="BAP2" s="73"/>
      <c r="BAQ2" s="73"/>
      <c r="BAR2" s="73"/>
      <c r="BAS2" s="73"/>
      <c r="BAT2" s="73"/>
      <c r="BAU2" s="73"/>
      <c r="BAV2" s="73"/>
      <c r="BAW2" s="73"/>
      <c r="BAX2" s="73"/>
      <c r="BAY2" s="73"/>
      <c r="BAZ2" s="73"/>
      <c r="BBA2" s="73"/>
      <c r="BBB2" s="73"/>
      <c r="BBC2" s="73"/>
      <c r="BBD2" s="93"/>
      <c r="BBE2" s="73"/>
      <c r="BBF2" s="73"/>
      <c r="BBG2" s="73"/>
      <c r="BBH2" s="73"/>
      <c r="BBI2" s="73"/>
      <c r="BBJ2" s="73"/>
      <c r="BBK2" s="73"/>
      <c r="BBL2" s="73"/>
      <c r="BBM2" s="73"/>
      <c r="BBN2" s="73"/>
      <c r="BBO2" s="73"/>
      <c r="BBP2" s="73"/>
      <c r="BBQ2" s="73"/>
      <c r="BBR2" s="73"/>
      <c r="BBS2" s="73"/>
      <c r="BBT2" s="93"/>
      <c r="BBU2" s="73"/>
      <c r="BBV2" s="73"/>
      <c r="BBW2" s="73"/>
      <c r="BBX2" s="73"/>
      <c r="BBY2" s="73"/>
      <c r="BBZ2" s="73"/>
      <c r="BCA2" s="73"/>
      <c r="BCB2" s="73"/>
      <c r="BCC2" s="73"/>
      <c r="BCD2" s="73"/>
      <c r="BCE2" s="73"/>
      <c r="BCF2" s="73"/>
      <c r="BCG2" s="73"/>
      <c r="BCH2" s="73"/>
      <c r="BCI2" s="73"/>
      <c r="BCJ2" s="93"/>
      <c r="BCK2" s="73"/>
      <c r="BCL2" s="73"/>
      <c r="BCM2" s="73"/>
      <c r="BCN2" s="73"/>
      <c r="BCO2" s="73"/>
      <c r="BCP2" s="73"/>
      <c r="BCQ2" s="73"/>
      <c r="BCR2" s="73"/>
      <c r="BCS2" s="73"/>
      <c r="BCT2" s="73"/>
      <c r="BCU2" s="73"/>
      <c r="BCV2" s="73"/>
      <c r="BCW2" s="73"/>
      <c r="BCX2" s="73"/>
      <c r="BCY2" s="73"/>
      <c r="BCZ2" s="93"/>
      <c r="BDA2" s="73"/>
      <c r="BDB2" s="73"/>
      <c r="BDC2" s="73"/>
      <c r="BDD2" s="73"/>
      <c r="BDE2" s="73"/>
      <c r="BDF2" s="73"/>
      <c r="BDG2" s="73"/>
      <c r="BDH2" s="73"/>
      <c r="BDI2" s="73"/>
      <c r="BDJ2" s="73"/>
      <c r="BDK2" s="73"/>
      <c r="BDL2" s="73"/>
      <c r="BDM2" s="73"/>
      <c r="BDN2" s="73"/>
      <c r="BDO2" s="73"/>
      <c r="BDP2" s="93"/>
      <c r="BDQ2" s="73"/>
      <c r="BDR2" s="73"/>
      <c r="BDS2" s="73"/>
      <c r="BDT2" s="73"/>
      <c r="BDU2" s="73"/>
      <c r="BDV2" s="73"/>
      <c r="BDW2" s="73"/>
      <c r="BDX2" s="73"/>
      <c r="BDY2" s="73"/>
      <c r="BDZ2" s="73"/>
      <c r="BEA2" s="73"/>
      <c r="BEB2" s="73"/>
      <c r="BEC2" s="73"/>
      <c r="BED2" s="73"/>
      <c r="BEE2" s="73"/>
      <c r="BEF2" s="93"/>
      <c r="BEG2" s="73"/>
      <c r="BEH2" s="73"/>
      <c r="BEI2" s="73"/>
      <c r="BEJ2" s="73"/>
      <c r="BEK2" s="73"/>
      <c r="BEL2" s="73"/>
      <c r="BEM2" s="73"/>
      <c r="BEN2" s="73"/>
      <c r="BEO2" s="73"/>
      <c r="BEP2" s="73"/>
      <c r="BEQ2" s="73"/>
      <c r="BER2" s="73"/>
      <c r="BES2" s="73"/>
      <c r="BET2" s="73"/>
      <c r="BEU2" s="73"/>
      <c r="BEV2" s="93"/>
      <c r="BEW2" s="73"/>
      <c r="BEX2" s="73"/>
      <c r="BEY2" s="73"/>
      <c r="BEZ2" s="73"/>
      <c r="BFA2" s="73"/>
      <c r="BFB2" s="73"/>
      <c r="BFC2" s="73"/>
      <c r="BFD2" s="73"/>
      <c r="BFE2" s="73"/>
      <c r="BFF2" s="73"/>
      <c r="BFG2" s="73"/>
      <c r="BFH2" s="73"/>
      <c r="BFI2" s="73"/>
      <c r="BFJ2" s="73"/>
      <c r="BFK2" s="73"/>
      <c r="BFL2" s="93"/>
      <c r="BFM2" s="73"/>
      <c r="BFN2" s="73"/>
      <c r="BFO2" s="73"/>
      <c r="BFP2" s="73"/>
      <c r="BFQ2" s="73"/>
      <c r="BFR2" s="73"/>
      <c r="BFS2" s="73"/>
      <c r="BFT2" s="73"/>
      <c r="BFU2" s="73"/>
      <c r="BFV2" s="73"/>
      <c r="BFW2" s="73"/>
      <c r="BFX2" s="73"/>
      <c r="BFY2" s="73"/>
      <c r="BFZ2" s="73"/>
      <c r="BGA2" s="73"/>
      <c r="BGB2" s="93"/>
      <c r="BGC2" s="73"/>
      <c r="BGD2" s="73"/>
      <c r="BGE2" s="73"/>
      <c r="BGF2" s="73"/>
      <c r="BGG2" s="73"/>
      <c r="BGH2" s="73"/>
      <c r="BGI2" s="73"/>
      <c r="BGJ2" s="73"/>
      <c r="BGK2" s="73"/>
      <c r="BGL2" s="73"/>
      <c r="BGM2" s="73"/>
      <c r="BGN2" s="73"/>
      <c r="BGO2" s="73"/>
      <c r="BGP2" s="73"/>
      <c r="BGQ2" s="73"/>
      <c r="BGR2" s="93"/>
      <c r="BGS2" s="73"/>
      <c r="BGT2" s="73"/>
      <c r="BGU2" s="73"/>
      <c r="BGV2" s="73"/>
      <c r="BGW2" s="73"/>
      <c r="BGX2" s="73"/>
      <c r="BGY2" s="73"/>
      <c r="BGZ2" s="73"/>
      <c r="BHA2" s="73"/>
      <c r="BHB2" s="73"/>
      <c r="BHC2" s="73"/>
      <c r="BHD2" s="73"/>
      <c r="BHE2" s="73"/>
      <c r="BHF2" s="73"/>
      <c r="BHG2" s="73"/>
      <c r="BHH2" s="93"/>
      <c r="BHI2" s="73"/>
      <c r="BHJ2" s="73"/>
      <c r="BHK2" s="73"/>
      <c r="BHL2" s="73"/>
      <c r="BHM2" s="73"/>
      <c r="BHN2" s="73"/>
      <c r="BHO2" s="73"/>
      <c r="BHP2" s="73"/>
      <c r="BHQ2" s="73"/>
      <c r="BHR2" s="73"/>
      <c r="BHS2" s="73"/>
      <c r="BHT2" s="73"/>
      <c r="BHU2" s="73"/>
      <c r="BHV2" s="73"/>
      <c r="BHW2" s="73"/>
      <c r="BHX2" s="93"/>
      <c r="BHY2" s="73"/>
      <c r="BHZ2" s="73"/>
      <c r="BIA2" s="73"/>
      <c r="BIB2" s="73"/>
      <c r="BIC2" s="73"/>
      <c r="BID2" s="73"/>
      <c r="BIE2" s="73"/>
      <c r="BIF2" s="73"/>
      <c r="BIG2" s="73"/>
      <c r="BIH2" s="73"/>
      <c r="BII2" s="73"/>
      <c r="BIJ2" s="73"/>
      <c r="BIK2" s="73"/>
      <c r="BIL2" s="73"/>
      <c r="BIM2" s="73"/>
      <c r="BIN2" s="93"/>
      <c r="BIO2" s="73"/>
      <c r="BIP2" s="73"/>
      <c r="BIQ2" s="73"/>
      <c r="BIR2" s="73"/>
      <c r="BIS2" s="73"/>
      <c r="BIT2" s="73"/>
      <c r="BIU2" s="73"/>
      <c r="BIV2" s="73"/>
      <c r="BIW2" s="73"/>
      <c r="BIX2" s="73"/>
      <c r="BIY2" s="73"/>
      <c r="BIZ2" s="73"/>
      <c r="BJA2" s="73"/>
      <c r="BJB2" s="73"/>
      <c r="BJC2" s="73"/>
      <c r="BJD2" s="93"/>
      <c r="BJE2" s="73"/>
      <c r="BJF2" s="73"/>
      <c r="BJG2" s="73"/>
      <c r="BJH2" s="73"/>
      <c r="BJI2" s="73"/>
      <c r="BJJ2" s="73"/>
      <c r="BJK2" s="73"/>
      <c r="BJL2" s="73"/>
      <c r="BJM2" s="73"/>
      <c r="BJN2" s="73"/>
      <c r="BJO2" s="73"/>
      <c r="BJP2" s="73"/>
      <c r="BJQ2" s="73"/>
      <c r="BJR2" s="73"/>
      <c r="BJS2" s="73"/>
      <c r="BJT2" s="93"/>
      <c r="BJU2" s="73"/>
      <c r="BJV2" s="73"/>
      <c r="BJW2" s="73"/>
      <c r="BJX2" s="73"/>
      <c r="BJY2" s="73"/>
      <c r="BJZ2" s="73"/>
      <c r="BKA2" s="73"/>
      <c r="BKB2" s="73"/>
      <c r="BKC2" s="73"/>
      <c r="BKD2" s="73"/>
      <c r="BKE2" s="73"/>
      <c r="BKF2" s="73"/>
      <c r="BKG2" s="73"/>
      <c r="BKH2" s="73"/>
      <c r="BKI2" s="73"/>
      <c r="BKJ2" s="93"/>
      <c r="BKK2" s="73"/>
      <c r="BKL2" s="73"/>
      <c r="BKM2" s="73"/>
      <c r="BKN2" s="73"/>
      <c r="BKO2" s="73"/>
      <c r="BKP2" s="73"/>
      <c r="BKQ2" s="73"/>
      <c r="BKR2" s="73"/>
      <c r="BKS2" s="73"/>
      <c r="BKT2" s="73"/>
      <c r="BKU2" s="73"/>
      <c r="BKV2" s="73"/>
      <c r="BKW2" s="73"/>
      <c r="BKX2" s="73"/>
      <c r="BKY2" s="73"/>
      <c r="BKZ2" s="93"/>
      <c r="BLA2" s="73"/>
      <c r="BLB2" s="73"/>
      <c r="BLC2" s="73"/>
      <c r="BLD2" s="73"/>
      <c r="BLE2" s="73"/>
      <c r="BLF2" s="73"/>
      <c r="BLG2" s="73"/>
      <c r="BLH2" s="73"/>
      <c r="BLI2" s="73"/>
      <c r="BLJ2" s="73"/>
      <c r="BLK2" s="73"/>
      <c r="BLL2" s="73"/>
      <c r="BLM2" s="73"/>
      <c r="BLN2" s="73"/>
      <c r="BLO2" s="73"/>
      <c r="BLP2" s="93"/>
      <c r="BLQ2" s="73"/>
      <c r="BLR2" s="73"/>
      <c r="BLS2" s="73"/>
      <c r="BLT2" s="73"/>
      <c r="BLU2" s="73"/>
      <c r="BLV2" s="73"/>
      <c r="BLW2" s="73"/>
      <c r="BLX2" s="73"/>
      <c r="BLY2" s="73"/>
      <c r="BLZ2" s="73"/>
      <c r="BMA2" s="73"/>
      <c r="BMB2" s="73"/>
      <c r="BMC2" s="73"/>
      <c r="BMD2" s="73"/>
      <c r="BME2" s="73"/>
      <c r="BMF2" s="93"/>
      <c r="BMG2" s="73"/>
      <c r="BMH2" s="73"/>
      <c r="BMI2" s="73"/>
      <c r="BMJ2" s="73"/>
      <c r="BMK2" s="73"/>
      <c r="BML2" s="73"/>
      <c r="BMM2" s="73"/>
      <c r="BMN2" s="73"/>
      <c r="BMO2" s="73"/>
      <c r="BMP2" s="73"/>
      <c r="BMQ2" s="73"/>
      <c r="BMR2" s="73"/>
      <c r="BMS2" s="73"/>
      <c r="BMT2" s="73"/>
      <c r="BMU2" s="73"/>
      <c r="BMV2" s="93"/>
      <c r="BMW2" s="73"/>
      <c r="BMX2" s="73"/>
      <c r="BMY2" s="73"/>
      <c r="BMZ2" s="73"/>
      <c r="BNA2" s="73"/>
      <c r="BNB2" s="73"/>
      <c r="BNC2" s="73"/>
      <c r="BND2" s="73"/>
      <c r="BNE2" s="73"/>
      <c r="BNF2" s="73"/>
      <c r="BNG2" s="73"/>
      <c r="BNH2" s="73"/>
      <c r="BNI2" s="73"/>
      <c r="BNJ2" s="73"/>
      <c r="BNK2" s="73"/>
      <c r="BNL2" s="93"/>
      <c r="BNM2" s="73"/>
      <c r="BNN2" s="73"/>
      <c r="BNO2" s="73"/>
      <c r="BNP2" s="73"/>
      <c r="BNQ2" s="73"/>
      <c r="BNR2" s="73"/>
      <c r="BNS2" s="73"/>
      <c r="BNT2" s="73"/>
      <c r="BNU2" s="73"/>
      <c r="BNV2" s="73"/>
      <c r="BNW2" s="73"/>
      <c r="BNX2" s="73"/>
      <c r="BNY2" s="73"/>
      <c r="BNZ2" s="73"/>
      <c r="BOA2" s="73"/>
      <c r="BOB2" s="93"/>
      <c r="BOC2" s="73"/>
      <c r="BOD2" s="73"/>
      <c r="BOE2" s="73"/>
      <c r="BOF2" s="73"/>
      <c r="BOG2" s="73"/>
      <c r="BOH2" s="73"/>
      <c r="BOI2" s="73"/>
      <c r="BOJ2" s="73"/>
      <c r="BOK2" s="73"/>
      <c r="BOL2" s="73"/>
      <c r="BOM2" s="73"/>
      <c r="BON2" s="73"/>
      <c r="BOO2" s="73"/>
      <c r="BOP2" s="73"/>
      <c r="BOQ2" s="73"/>
      <c r="BOR2" s="93"/>
      <c r="BOS2" s="73"/>
      <c r="BOT2" s="73"/>
      <c r="BOU2" s="73"/>
      <c r="BOV2" s="73"/>
      <c r="BOW2" s="73"/>
      <c r="BOX2" s="73"/>
      <c r="BOY2" s="73"/>
      <c r="BOZ2" s="73"/>
      <c r="BPA2" s="73"/>
      <c r="BPB2" s="73"/>
      <c r="BPC2" s="73"/>
      <c r="BPD2" s="73"/>
      <c r="BPE2" s="73"/>
      <c r="BPF2" s="73"/>
      <c r="BPG2" s="73"/>
      <c r="BPH2" s="93"/>
      <c r="BPI2" s="73"/>
      <c r="BPJ2" s="73"/>
      <c r="BPK2" s="73"/>
      <c r="BPL2" s="73"/>
      <c r="BPM2" s="73"/>
      <c r="BPN2" s="73"/>
      <c r="BPO2" s="73"/>
      <c r="BPP2" s="73"/>
      <c r="BPQ2" s="73"/>
      <c r="BPR2" s="73"/>
      <c r="BPS2" s="73"/>
      <c r="BPT2" s="73"/>
      <c r="BPU2" s="73"/>
      <c r="BPV2" s="73"/>
      <c r="BPW2" s="73"/>
      <c r="BPX2" s="93"/>
      <c r="BPY2" s="73"/>
      <c r="BPZ2" s="73"/>
      <c r="BQA2" s="73"/>
      <c r="BQB2" s="73"/>
      <c r="BQC2" s="73"/>
      <c r="BQD2" s="73"/>
      <c r="BQE2" s="73"/>
      <c r="BQF2" s="73"/>
      <c r="BQG2" s="73"/>
      <c r="BQH2" s="73"/>
      <c r="BQI2" s="73"/>
      <c r="BQJ2" s="73"/>
      <c r="BQK2" s="73"/>
      <c r="BQL2" s="73"/>
      <c r="BQM2" s="73"/>
      <c r="BQN2" s="93"/>
      <c r="BQO2" s="73"/>
      <c r="BQP2" s="73"/>
      <c r="BQQ2" s="73"/>
      <c r="BQR2" s="73"/>
      <c r="BQS2" s="73"/>
      <c r="BQT2" s="73"/>
      <c r="BQU2" s="73"/>
      <c r="BQV2" s="73"/>
      <c r="BQW2" s="73"/>
      <c r="BQX2" s="73"/>
      <c r="BQY2" s="73"/>
      <c r="BQZ2" s="73"/>
      <c r="BRA2" s="73"/>
      <c r="BRB2" s="73"/>
      <c r="BRC2" s="73"/>
      <c r="BRD2" s="93"/>
      <c r="BRE2" s="73"/>
      <c r="BRF2" s="73"/>
      <c r="BRG2" s="73"/>
      <c r="BRH2" s="73"/>
      <c r="BRI2" s="73"/>
      <c r="BRJ2" s="73"/>
      <c r="BRK2" s="73"/>
      <c r="BRL2" s="73"/>
      <c r="BRM2" s="73"/>
      <c r="BRN2" s="73"/>
      <c r="BRO2" s="73"/>
      <c r="BRP2" s="73"/>
      <c r="BRQ2" s="73"/>
      <c r="BRR2" s="73"/>
      <c r="BRS2" s="73"/>
      <c r="BRT2" s="93"/>
      <c r="BRU2" s="73"/>
      <c r="BRV2" s="73"/>
      <c r="BRW2" s="73"/>
      <c r="BRX2" s="73"/>
      <c r="BRY2" s="73"/>
      <c r="BRZ2" s="73"/>
      <c r="BSA2" s="73"/>
      <c r="BSB2" s="73"/>
      <c r="BSC2" s="73"/>
      <c r="BSD2" s="73"/>
      <c r="BSE2" s="73"/>
      <c r="BSF2" s="73"/>
      <c r="BSG2" s="73"/>
      <c r="BSH2" s="73"/>
      <c r="BSI2" s="73"/>
      <c r="BSJ2" s="93"/>
      <c r="BSK2" s="73"/>
      <c r="BSL2" s="73"/>
      <c r="BSM2" s="73"/>
      <c r="BSN2" s="73"/>
      <c r="BSO2" s="73"/>
      <c r="BSP2" s="73"/>
      <c r="BSQ2" s="73"/>
      <c r="BSR2" s="73"/>
      <c r="BSS2" s="73"/>
      <c r="BST2" s="73"/>
      <c r="BSU2" s="73"/>
      <c r="BSV2" s="73"/>
      <c r="BSW2" s="73"/>
      <c r="BSX2" s="73"/>
      <c r="BSY2" s="73"/>
      <c r="BSZ2" s="93"/>
      <c r="BTA2" s="73"/>
      <c r="BTB2" s="73"/>
      <c r="BTC2" s="73"/>
      <c r="BTD2" s="73"/>
      <c r="BTE2" s="73"/>
      <c r="BTF2" s="73"/>
      <c r="BTG2" s="73"/>
      <c r="BTH2" s="73"/>
      <c r="BTI2" s="73"/>
      <c r="BTJ2" s="73"/>
      <c r="BTK2" s="73"/>
      <c r="BTL2" s="73"/>
      <c r="BTM2" s="73"/>
      <c r="BTN2" s="73"/>
      <c r="BTO2" s="73"/>
      <c r="BTP2" s="93"/>
      <c r="BTQ2" s="73"/>
      <c r="BTR2" s="73"/>
      <c r="BTS2" s="73"/>
      <c r="BTT2" s="73"/>
      <c r="BTU2" s="73"/>
      <c r="BTV2" s="73"/>
      <c r="BTW2" s="73"/>
      <c r="BTX2" s="73"/>
      <c r="BTY2" s="73"/>
      <c r="BTZ2" s="73"/>
      <c r="BUA2" s="73"/>
      <c r="BUB2" s="73"/>
      <c r="BUC2" s="73"/>
      <c r="BUD2" s="73"/>
      <c r="BUE2" s="73"/>
      <c r="BUF2" s="93"/>
      <c r="BUG2" s="73"/>
      <c r="BUH2" s="73"/>
      <c r="BUI2" s="73"/>
      <c r="BUJ2" s="73"/>
      <c r="BUK2" s="73"/>
      <c r="BUL2" s="73"/>
      <c r="BUM2" s="73"/>
      <c r="BUN2" s="73"/>
      <c r="BUO2" s="73"/>
      <c r="BUP2" s="73"/>
      <c r="BUQ2" s="73"/>
      <c r="BUR2" s="73"/>
      <c r="BUS2" s="73"/>
      <c r="BUT2" s="73"/>
      <c r="BUU2" s="73"/>
      <c r="BUV2" s="93"/>
      <c r="BUW2" s="73"/>
      <c r="BUX2" s="73"/>
      <c r="BUY2" s="73"/>
      <c r="BUZ2" s="73"/>
      <c r="BVA2" s="73"/>
      <c r="BVB2" s="73"/>
      <c r="BVC2" s="73"/>
      <c r="BVD2" s="73"/>
      <c r="BVE2" s="73"/>
      <c r="BVF2" s="73"/>
      <c r="BVG2" s="73"/>
      <c r="BVH2" s="73"/>
      <c r="BVI2" s="73"/>
      <c r="BVJ2" s="73"/>
      <c r="BVK2" s="73"/>
      <c r="BVL2" s="93"/>
      <c r="BVM2" s="73"/>
      <c r="BVN2" s="73"/>
      <c r="BVO2" s="73"/>
      <c r="BVP2" s="73"/>
      <c r="BVQ2" s="73"/>
      <c r="BVR2" s="73"/>
      <c r="BVS2" s="73"/>
      <c r="BVT2" s="73"/>
      <c r="BVU2" s="73"/>
      <c r="BVV2" s="73"/>
      <c r="BVW2" s="73"/>
      <c r="BVX2" s="73"/>
      <c r="BVY2" s="73"/>
      <c r="BVZ2" s="73"/>
      <c r="BWA2" s="73"/>
      <c r="BWB2" s="93"/>
      <c r="BWC2" s="73"/>
      <c r="BWD2" s="73"/>
      <c r="BWE2" s="73"/>
      <c r="BWF2" s="73"/>
      <c r="BWG2" s="73"/>
      <c r="BWH2" s="73"/>
      <c r="BWI2" s="73"/>
      <c r="BWJ2" s="73"/>
      <c r="BWK2" s="73"/>
      <c r="BWL2" s="73"/>
      <c r="BWM2" s="73"/>
      <c r="BWN2" s="73"/>
      <c r="BWO2" s="73"/>
      <c r="BWP2" s="73"/>
      <c r="BWQ2" s="73"/>
      <c r="BWR2" s="93"/>
      <c r="BWS2" s="73"/>
      <c r="BWT2" s="73"/>
      <c r="BWU2" s="73"/>
      <c r="BWV2" s="73"/>
      <c r="BWW2" s="73"/>
      <c r="BWX2" s="73"/>
      <c r="BWY2" s="73"/>
      <c r="BWZ2" s="73"/>
      <c r="BXA2" s="73"/>
      <c r="BXB2" s="73"/>
      <c r="BXC2" s="73"/>
      <c r="BXD2" s="73"/>
      <c r="BXE2" s="73"/>
      <c r="BXF2" s="73"/>
      <c r="BXG2" s="73"/>
      <c r="BXH2" s="93"/>
      <c r="BXI2" s="73"/>
      <c r="BXJ2" s="73"/>
      <c r="BXK2" s="73"/>
      <c r="BXL2" s="73"/>
      <c r="BXM2" s="73"/>
      <c r="BXN2" s="73"/>
      <c r="BXO2" s="73"/>
      <c r="BXP2" s="73"/>
      <c r="BXQ2" s="73"/>
      <c r="BXR2" s="73"/>
      <c r="BXS2" s="73"/>
      <c r="BXT2" s="73"/>
      <c r="BXU2" s="73"/>
      <c r="BXV2" s="73"/>
      <c r="BXW2" s="73"/>
      <c r="BXX2" s="93"/>
      <c r="BXY2" s="73"/>
      <c r="BXZ2" s="73"/>
      <c r="BYA2" s="73"/>
      <c r="BYB2" s="73"/>
      <c r="BYC2" s="73"/>
      <c r="BYD2" s="73"/>
      <c r="BYE2" s="73"/>
      <c r="BYF2" s="73"/>
      <c r="BYG2" s="73"/>
      <c r="BYH2" s="73"/>
      <c r="BYI2" s="73"/>
      <c r="BYJ2" s="73"/>
      <c r="BYK2" s="73"/>
      <c r="BYL2" s="73"/>
      <c r="BYM2" s="73"/>
      <c r="BYN2" s="93"/>
      <c r="BYO2" s="73"/>
      <c r="BYP2" s="73"/>
      <c r="BYQ2" s="73"/>
      <c r="BYR2" s="73"/>
      <c r="BYS2" s="73"/>
      <c r="BYT2" s="73"/>
      <c r="BYU2" s="73"/>
      <c r="BYV2" s="73"/>
      <c r="BYW2" s="73"/>
      <c r="BYX2" s="73"/>
      <c r="BYY2" s="73"/>
      <c r="BYZ2" s="73"/>
      <c r="BZA2" s="73"/>
      <c r="BZB2" s="73"/>
      <c r="BZC2" s="73"/>
      <c r="BZD2" s="93"/>
      <c r="BZE2" s="73"/>
      <c r="BZF2" s="73"/>
      <c r="BZG2" s="73"/>
      <c r="BZH2" s="73"/>
      <c r="BZI2" s="73"/>
      <c r="BZJ2" s="73"/>
      <c r="BZK2" s="73"/>
      <c r="BZL2" s="73"/>
      <c r="BZM2" s="73"/>
      <c r="BZN2" s="73"/>
      <c r="BZO2" s="73"/>
      <c r="BZP2" s="73"/>
      <c r="BZQ2" s="73"/>
      <c r="BZR2" s="73"/>
      <c r="BZS2" s="73"/>
      <c r="BZT2" s="93"/>
      <c r="BZU2" s="73"/>
      <c r="BZV2" s="73"/>
      <c r="BZW2" s="73"/>
      <c r="BZX2" s="73"/>
      <c r="BZY2" s="73"/>
      <c r="BZZ2" s="73"/>
      <c r="CAA2" s="73"/>
      <c r="CAB2" s="73"/>
      <c r="CAC2" s="73"/>
      <c r="CAD2" s="73"/>
      <c r="CAE2" s="73"/>
      <c r="CAF2" s="73"/>
      <c r="CAG2" s="73"/>
      <c r="CAH2" s="73"/>
      <c r="CAI2" s="73"/>
      <c r="CAJ2" s="93"/>
      <c r="CAK2" s="73"/>
      <c r="CAL2" s="73"/>
      <c r="CAM2" s="73"/>
      <c r="CAN2" s="73"/>
      <c r="CAO2" s="73"/>
      <c r="CAP2" s="73"/>
      <c r="CAQ2" s="73"/>
      <c r="CAR2" s="73"/>
      <c r="CAS2" s="73"/>
      <c r="CAT2" s="73"/>
      <c r="CAU2" s="73"/>
      <c r="CAV2" s="73"/>
      <c r="CAW2" s="73"/>
      <c r="CAX2" s="73"/>
      <c r="CAY2" s="73"/>
      <c r="CAZ2" s="93"/>
      <c r="CBA2" s="73"/>
      <c r="CBB2" s="73"/>
      <c r="CBC2" s="73"/>
      <c r="CBD2" s="73"/>
      <c r="CBE2" s="73"/>
      <c r="CBF2" s="73"/>
      <c r="CBG2" s="73"/>
      <c r="CBH2" s="73"/>
      <c r="CBI2" s="73"/>
      <c r="CBJ2" s="73"/>
      <c r="CBK2" s="73"/>
      <c r="CBL2" s="73"/>
      <c r="CBM2" s="73"/>
      <c r="CBN2" s="73"/>
      <c r="CBO2" s="73"/>
      <c r="CBP2" s="93"/>
      <c r="CBQ2" s="73"/>
      <c r="CBR2" s="73"/>
      <c r="CBS2" s="73"/>
      <c r="CBT2" s="73"/>
      <c r="CBU2" s="73"/>
      <c r="CBV2" s="73"/>
      <c r="CBW2" s="73"/>
      <c r="CBX2" s="73"/>
      <c r="CBY2" s="73"/>
      <c r="CBZ2" s="73"/>
      <c r="CCA2" s="73"/>
      <c r="CCB2" s="73"/>
      <c r="CCC2" s="73"/>
      <c r="CCD2" s="73"/>
      <c r="CCE2" s="73"/>
      <c r="CCF2" s="93"/>
      <c r="CCG2" s="73"/>
      <c r="CCH2" s="73"/>
      <c r="CCI2" s="73"/>
      <c r="CCJ2" s="73"/>
      <c r="CCK2" s="73"/>
      <c r="CCL2" s="73"/>
      <c r="CCM2" s="73"/>
      <c r="CCN2" s="73"/>
      <c r="CCO2" s="73"/>
      <c r="CCP2" s="73"/>
      <c r="CCQ2" s="73"/>
      <c r="CCR2" s="73"/>
      <c r="CCS2" s="73"/>
      <c r="CCT2" s="73"/>
      <c r="CCU2" s="73"/>
      <c r="CCV2" s="93"/>
      <c r="CCW2" s="73"/>
      <c r="CCX2" s="73"/>
      <c r="CCY2" s="73"/>
      <c r="CCZ2" s="73"/>
      <c r="CDA2" s="73"/>
      <c r="CDB2" s="73"/>
      <c r="CDC2" s="73"/>
      <c r="CDD2" s="73"/>
      <c r="CDE2" s="73"/>
      <c r="CDF2" s="73"/>
      <c r="CDG2" s="73"/>
      <c r="CDH2" s="73"/>
      <c r="CDI2" s="73"/>
      <c r="CDJ2" s="73"/>
      <c r="CDK2" s="73"/>
      <c r="CDL2" s="93"/>
      <c r="CDM2" s="73"/>
      <c r="CDN2" s="73"/>
      <c r="CDO2" s="73"/>
      <c r="CDP2" s="73"/>
      <c r="CDQ2" s="73"/>
      <c r="CDR2" s="73"/>
      <c r="CDS2" s="73"/>
      <c r="CDT2" s="73"/>
      <c r="CDU2" s="73"/>
      <c r="CDV2" s="73"/>
      <c r="CDW2" s="73"/>
      <c r="CDX2" s="73"/>
      <c r="CDY2" s="73"/>
      <c r="CDZ2" s="73"/>
      <c r="CEA2" s="73"/>
      <c r="CEB2" s="93"/>
      <c r="CEC2" s="73"/>
      <c r="CED2" s="73"/>
      <c r="CEE2" s="73"/>
      <c r="CEF2" s="73"/>
      <c r="CEG2" s="73"/>
      <c r="CEH2" s="73"/>
      <c r="CEI2" s="73"/>
      <c r="CEJ2" s="73"/>
      <c r="CEK2" s="73"/>
      <c r="CEL2" s="73"/>
      <c r="CEM2" s="73"/>
      <c r="CEN2" s="73"/>
      <c r="CEO2" s="73"/>
      <c r="CEP2" s="73"/>
      <c r="CEQ2" s="73"/>
      <c r="CER2" s="93"/>
      <c r="CES2" s="73"/>
      <c r="CET2" s="73"/>
      <c r="CEU2" s="73"/>
      <c r="CEV2" s="73"/>
      <c r="CEW2" s="73"/>
      <c r="CEX2" s="73"/>
      <c r="CEY2" s="73"/>
      <c r="CEZ2" s="73"/>
      <c r="CFA2" s="73"/>
      <c r="CFB2" s="73"/>
      <c r="CFC2" s="73"/>
      <c r="CFD2" s="73"/>
      <c r="CFE2" s="73"/>
      <c r="CFF2" s="73"/>
      <c r="CFG2" s="73"/>
      <c r="CFH2" s="93"/>
      <c r="CFI2" s="73"/>
      <c r="CFJ2" s="73"/>
      <c r="CFK2" s="73"/>
      <c r="CFL2" s="73"/>
      <c r="CFM2" s="73"/>
      <c r="CFN2" s="73"/>
      <c r="CFO2" s="73"/>
      <c r="CFP2" s="73"/>
      <c r="CFQ2" s="73"/>
      <c r="CFR2" s="73"/>
      <c r="CFS2" s="73"/>
      <c r="CFT2" s="73"/>
      <c r="CFU2" s="73"/>
      <c r="CFV2" s="73"/>
      <c r="CFW2" s="73"/>
      <c r="CFX2" s="93"/>
      <c r="CFY2" s="73"/>
      <c r="CFZ2" s="73"/>
      <c r="CGA2" s="73"/>
      <c r="CGB2" s="73"/>
      <c r="CGC2" s="73"/>
      <c r="CGD2" s="73"/>
      <c r="CGE2" s="73"/>
      <c r="CGF2" s="73"/>
      <c r="CGG2" s="73"/>
      <c r="CGH2" s="73"/>
      <c r="CGI2" s="73"/>
      <c r="CGJ2" s="73"/>
      <c r="CGK2" s="73"/>
      <c r="CGL2" s="73"/>
      <c r="CGM2" s="73"/>
      <c r="CGN2" s="93"/>
      <c r="CGO2" s="73"/>
      <c r="CGP2" s="73"/>
      <c r="CGQ2" s="73"/>
      <c r="CGR2" s="73"/>
      <c r="CGS2" s="73"/>
      <c r="CGT2" s="73"/>
      <c r="CGU2" s="73"/>
      <c r="CGV2" s="73"/>
      <c r="CGW2" s="73"/>
      <c r="CGX2" s="73"/>
      <c r="CGY2" s="73"/>
      <c r="CGZ2" s="73"/>
      <c r="CHA2" s="73"/>
      <c r="CHB2" s="73"/>
      <c r="CHC2" s="73"/>
      <c r="CHD2" s="93"/>
      <c r="CHE2" s="73"/>
      <c r="CHF2" s="73"/>
      <c r="CHG2" s="73"/>
      <c r="CHH2" s="73"/>
      <c r="CHI2" s="73"/>
      <c r="CHJ2" s="73"/>
      <c r="CHK2" s="73"/>
      <c r="CHL2" s="73"/>
      <c r="CHM2" s="73"/>
      <c r="CHN2" s="73"/>
      <c r="CHO2" s="73"/>
      <c r="CHP2" s="73"/>
      <c r="CHQ2" s="73"/>
      <c r="CHR2" s="73"/>
      <c r="CHS2" s="73"/>
      <c r="CHT2" s="93"/>
      <c r="CHU2" s="73"/>
      <c r="CHV2" s="73"/>
      <c r="CHW2" s="73"/>
      <c r="CHX2" s="73"/>
      <c r="CHY2" s="73"/>
      <c r="CHZ2" s="73"/>
      <c r="CIA2" s="73"/>
      <c r="CIB2" s="73"/>
      <c r="CIC2" s="73"/>
      <c r="CID2" s="73"/>
      <c r="CIE2" s="73"/>
      <c r="CIF2" s="73"/>
      <c r="CIG2" s="73"/>
      <c r="CIH2" s="73"/>
      <c r="CII2" s="73"/>
      <c r="CIJ2" s="93"/>
      <c r="CIK2" s="73"/>
      <c r="CIL2" s="73"/>
      <c r="CIM2" s="73"/>
      <c r="CIN2" s="73"/>
      <c r="CIO2" s="73"/>
      <c r="CIP2" s="73"/>
      <c r="CIQ2" s="73"/>
      <c r="CIR2" s="73"/>
      <c r="CIS2" s="73"/>
      <c r="CIT2" s="73"/>
      <c r="CIU2" s="73"/>
      <c r="CIV2" s="73"/>
      <c r="CIW2" s="73"/>
      <c r="CIX2" s="73"/>
      <c r="CIY2" s="73"/>
      <c r="CIZ2" s="93"/>
      <c r="CJA2" s="73"/>
      <c r="CJB2" s="73"/>
      <c r="CJC2" s="73"/>
      <c r="CJD2" s="73"/>
      <c r="CJE2" s="73"/>
      <c r="CJF2" s="73"/>
      <c r="CJG2" s="73"/>
      <c r="CJH2" s="73"/>
      <c r="CJI2" s="73"/>
      <c r="CJJ2" s="73"/>
      <c r="CJK2" s="73"/>
      <c r="CJL2" s="73"/>
      <c r="CJM2" s="73"/>
      <c r="CJN2" s="73"/>
      <c r="CJO2" s="73"/>
      <c r="CJP2" s="93"/>
      <c r="CJQ2" s="73"/>
      <c r="CJR2" s="73"/>
      <c r="CJS2" s="73"/>
      <c r="CJT2" s="73"/>
      <c r="CJU2" s="73"/>
      <c r="CJV2" s="73"/>
      <c r="CJW2" s="73"/>
      <c r="CJX2" s="73"/>
      <c r="CJY2" s="73"/>
      <c r="CJZ2" s="73"/>
      <c r="CKA2" s="73"/>
      <c r="CKB2" s="73"/>
      <c r="CKC2" s="73"/>
      <c r="CKD2" s="73"/>
      <c r="CKE2" s="73"/>
      <c r="CKF2" s="93"/>
      <c r="CKG2" s="73"/>
      <c r="CKH2" s="73"/>
      <c r="CKI2" s="73"/>
      <c r="CKJ2" s="73"/>
      <c r="CKK2" s="73"/>
      <c r="CKL2" s="73"/>
      <c r="CKM2" s="73"/>
      <c r="CKN2" s="73"/>
      <c r="CKO2" s="73"/>
      <c r="CKP2" s="73"/>
      <c r="CKQ2" s="73"/>
      <c r="CKR2" s="73"/>
      <c r="CKS2" s="73"/>
      <c r="CKT2" s="73"/>
      <c r="CKU2" s="73"/>
      <c r="CKV2" s="93"/>
      <c r="CKW2" s="73"/>
      <c r="CKX2" s="73"/>
      <c r="CKY2" s="73"/>
      <c r="CKZ2" s="73"/>
      <c r="CLA2" s="73"/>
      <c r="CLB2" s="73"/>
      <c r="CLC2" s="73"/>
      <c r="CLD2" s="73"/>
      <c r="CLE2" s="73"/>
      <c r="CLF2" s="73"/>
      <c r="CLG2" s="73"/>
      <c r="CLH2" s="73"/>
      <c r="CLI2" s="73"/>
      <c r="CLJ2" s="73"/>
      <c r="CLK2" s="73"/>
      <c r="CLL2" s="93"/>
      <c r="CLM2" s="73"/>
      <c r="CLN2" s="73"/>
      <c r="CLO2" s="73"/>
      <c r="CLP2" s="73"/>
      <c r="CLQ2" s="73"/>
      <c r="CLR2" s="73"/>
      <c r="CLS2" s="73"/>
      <c r="CLT2" s="73"/>
      <c r="CLU2" s="73"/>
      <c r="CLV2" s="73"/>
      <c r="CLW2" s="73"/>
      <c r="CLX2" s="73"/>
      <c r="CLY2" s="73"/>
      <c r="CLZ2" s="73"/>
      <c r="CMA2" s="73"/>
      <c r="CMB2" s="93"/>
      <c r="CMC2" s="73"/>
      <c r="CMD2" s="73"/>
      <c r="CME2" s="73"/>
      <c r="CMF2" s="73"/>
      <c r="CMG2" s="73"/>
      <c r="CMH2" s="73"/>
      <c r="CMI2" s="73"/>
      <c r="CMJ2" s="73"/>
      <c r="CMK2" s="73"/>
      <c r="CML2" s="73"/>
      <c r="CMM2" s="73"/>
      <c r="CMN2" s="73"/>
      <c r="CMO2" s="73"/>
      <c r="CMP2" s="73"/>
      <c r="CMQ2" s="73"/>
      <c r="CMR2" s="93"/>
      <c r="CMS2" s="73"/>
      <c r="CMT2" s="73"/>
      <c r="CMU2" s="73"/>
      <c r="CMV2" s="73"/>
      <c r="CMW2" s="73"/>
      <c r="CMX2" s="73"/>
      <c r="CMY2" s="73"/>
      <c r="CMZ2" s="73"/>
      <c r="CNA2" s="73"/>
      <c r="CNB2" s="73"/>
      <c r="CNC2" s="73"/>
      <c r="CND2" s="73"/>
      <c r="CNE2" s="73"/>
      <c r="CNF2" s="73"/>
      <c r="CNG2" s="73"/>
      <c r="CNH2" s="93"/>
      <c r="CNI2" s="73"/>
      <c r="CNJ2" s="73"/>
      <c r="CNK2" s="73"/>
      <c r="CNL2" s="73"/>
      <c r="CNM2" s="73"/>
      <c r="CNN2" s="73"/>
      <c r="CNO2" s="73"/>
      <c r="CNP2" s="73"/>
      <c r="CNQ2" s="73"/>
      <c r="CNR2" s="73"/>
      <c r="CNS2" s="73"/>
      <c r="CNT2" s="73"/>
      <c r="CNU2" s="73"/>
      <c r="CNV2" s="73"/>
      <c r="CNW2" s="73"/>
      <c r="CNX2" s="93"/>
      <c r="CNY2" s="73"/>
      <c r="CNZ2" s="73"/>
      <c r="COA2" s="73"/>
      <c r="COB2" s="73"/>
      <c r="COC2" s="73"/>
      <c r="COD2" s="73"/>
      <c r="COE2" s="73"/>
      <c r="COF2" s="73"/>
      <c r="COG2" s="73"/>
      <c r="COH2" s="73"/>
      <c r="COI2" s="73"/>
      <c r="COJ2" s="73"/>
      <c r="COK2" s="73"/>
      <c r="COL2" s="73"/>
      <c r="COM2" s="73"/>
      <c r="CON2" s="93"/>
      <c r="COO2" s="73"/>
      <c r="COP2" s="73"/>
      <c r="COQ2" s="73"/>
      <c r="COR2" s="73"/>
      <c r="COS2" s="73"/>
      <c r="COT2" s="73"/>
      <c r="COU2" s="73"/>
      <c r="COV2" s="73"/>
      <c r="COW2" s="73"/>
      <c r="COX2" s="73"/>
      <c r="COY2" s="73"/>
      <c r="COZ2" s="73"/>
      <c r="CPA2" s="73"/>
      <c r="CPB2" s="73"/>
      <c r="CPC2" s="73"/>
      <c r="CPD2" s="93"/>
      <c r="CPE2" s="73"/>
      <c r="CPF2" s="73"/>
      <c r="CPG2" s="73"/>
      <c r="CPH2" s="73"/>
      <c r="CPI2" s="73"/>
      <c r="CPJ2" s="73"/>
      <c r="CPK2" s="73"/>
      <c r="CPL2" s="73"/>
      <c r="CPM2" s="73"/>
      <c r="CPN2" s="73"/>
      <c r="CPO2" s="73"/>
      <c r="CPP2" s="73"/>
      <c r="CPQ2" s="73"/>
      <c r="CPR2" s="73"/>
      <c r="CPS2" s="73"/>
      <c r="CPT2" s="93"/>
      <c r="CPU2" s="73"/>
      <c r="CPV2" s="73"/>
      <c r="CPW2" s="73"/>
      <c r="CPX2" s="73"/>
      <c r="CPY2" s="73"/>
      <c r="CPZ2" s="73"/>
      <c r="CQA2" s="73"/>
      <c r="CQB2" s="73"/>
      <c r="CQC2" s="73"/>
      <c r="CQD2" s="73"/>
      <c r="CQE2" s="73"/>
      <c r="CQF2" s="73"/>
      <c r="CQG2" s="73"/>
      <c r="CQH2" s="73"/>
      <c r="CQI2" s="73"/>
      <c r="CQJ2" s="93"/>
      <c r="CQK2" s="73"/>
      <c r="CQL2" s="73"/>
      <c r="CQM2" s="73"/>
      <c r="CQN2" s="73"/>
      <c r="CQO2" s="73"/>
      <c r="CQP2" s="73"/>
      <c r="CQQ2" s="73"/>
      <c r="CQR2" s="73"/>
      <c r="CQS2" s="73"/>
      <c r="CQT2" s="73"/>
      <c r="CQU2" s="73"/>
      <c r="CQV2" s="73"/>
      <c r="CQW2" s="73"/>
      <c r="CQX2" s="73"/>
      <c r="CQY2" s="73"/>
      <c r="CQZ2" s="93"/>
      <c r="CRA2" s="73"/>
      <c r="CRB2" s="73"/>
      <c r="CRC2" s="73"/>
      <c r="CRD2" s="73"/>
      <c r="CRE2" s="73"/>
      <c r="CRF2" s="73"/>
      <c r="CRG2" s="73"/>
      <c r="CRH2" s="73"/>
      <c r="CRI2" s="73"/>
      <c r="CRJ2" s="73"/>
      <c r="CRK2" s="73"/>
      <c r="CRL2" s="73"/>
      <c r="CRM2" s="73"/>
      <c r="CRN2" s="73"/>
      <c r="CRO2" s="73"/>
      <c r="CRP2" s="93"/>
      <c r="CRQ2" s="73"/>
      <c r="CRR2" s="73"/>
      <c r="CRS2" s="73"/>
      <c r="CRT2" s="73"/>
      <c r="CRU2" s="73"/>
      <c r="CRV2" s="73"/>
      <c r="CRW2" s="73"/>
      <c r="CRX2" s="73"/>
      <c r="CRY2" s="73"/>
      <c r="CRZ2" s="73"/>
      <c r="CSA2" s="73"/>
      <c r="CSB2" s="73"/>
      <c r="CSC2" s="73"/>
      <c r="CSD2" s="73"/>
      <c r="CSE2" s="73"/>
      <c r="CSF2" s="93"/>
      <c r="CSG2" s="73"/>
      <c r="CSH2" s="73"/>
      <c r="CSI2" s="73"/>
      <c r="CSJ2" s="73"/>
      <c r="CSK2" s="73"/>
      <c r="CSL2" s="73"/>
      <c r="CSM2" s="73"/>
      <c r="CSN2" s="73"/>
      <c r="CSO2" s="73"/>
      <c r="CSP2" s="73"/>
      <c r="CSQ2" s="73"/>
      <c r="CSR2" s="73"/>
      <c r="CSS2" s="73"/>
      <c r="CST2" s="73"/>
      <c r="CSU2" s="73"/>
      <c r="CSV2" s="93"/>
      <c r="CSW2" s="73"/>
      <c r="CSX2" s="73"/>
      <c r="CSY2" s="73"/>
      <c r="CSZ2" s="73"/>
      <c r="CTA2" s="73"/>
      <c r="CTB2" s="73"/>
      <c r="CTC2" s="73"/>
      <c r="CTD2" s="73"/>
      <c r="CTE2" s="73"/>
      <c r="CTF2" s="73"/>
      <c r="CTG2" s="73"/>
      <c r="CTH2" s="73"/>
      <c r="CTI2" s="73"/>
      <c r="CTJ2" s="73"/>
      <c r="CTK2" s="73"/>
      <c r="CTL2" s="93"/>
      <c r="CTM2" s="73"/>
      <c r="CTN2" s="73"/>
      <c r="CTO2" s="73"/>
      <c r="CTP2" s="73"/>
      <c r="CTQ2" s="73"/>
      <c r="CTR2" s="73"/>
      <c r="CTS2" s="73"/>
      <c r="CTT2" s="73"/>
      <c r="CTU2" s="73"/>
      <c r="CTV2" s="73"/>
      <c r="CTW2" s="73"/>
      <c r="CTX2" s="73"/>
      <c r="CTY2" s="73"/>
      <c r="CTZ2" s="73"/>
      <c r="CUA2" s="73"/>
      <c r="CUB2" s="93"/>
      <c r="CUC2" s="73"/>
      <c r="CUD2" s="73"/>
      <c r="CUE2" s="73"/>
      <c r="CUF2" s="73"/>
      <c r="CUG2" s="73"/>
      <c r="CUH2" s="73"/>
      <c r="CUI2" s="73"/>
      <c r="CUJ2" s="73"/>
      <c r="CUK2" s="73"/>
      <c r="CUL2" s="73"/>
      <c r="CUM2" s="73"/>
      <c r="CUN2" s="73"/>
      <c r="CUO2" s="73"/>
      <c r="CUP2" s="73"/>
      <c r="CUQ2" s="73"/>
      <c r="CUR2" s="93"/>
      <c r="CUS2" s="73"/>
      <c r="CUT2" s="73"/>
      <c r="CUU2" s="73"/>
      <c r="CUV2" s="73"/>
      <c r="CUW2" s="73"/>
      <c r="CUX2" s="73"/>
      <c r="CUY2" s="73"/>
      <c r="CUZ2" s="73"/>
      <c r="CVA2" s="73"/>
      <c r="CVB2" s="73"/>
      <c r="CVC2" s="73"/>
      <c r="CVD2" s="73"/>
      <c r="CVE2" s="73"/>
      <c r="CVF2" s="73"/>
      <c r="CVG2" s="73"/>
      <c r="CVH2" s="93"/>
      <c r="CVI2" s="73"/>
      <c r="CVJ2" s="73"/>
      <c r="CVK2" s="73"/>
      <c r="CVL2" s="73"/>
      <c r="CVM2" s="73"/>
      <c r="CVN2" s="73"/>
      <c r="CVO2" s="73"/>
      <c r="CVP2" s="73"/>
      <c r="CVQ2" s="73"/>
      <c r="CVR2" s="73"/>
      <c r="CVS2" s="73"/>
      <c r="CVT2" s="73"/>
      <c r="CVU2" s="73"/>
      <c r="CVV2" s="73"/>
      <c r="CVW2" s="73"/>
      <c r="CVX2" s="93"/>
      <c r="CVY2" s="73"/>
      <c r="CVZ2" s="73"/>
      <c r="CWA2" s="73"/>
      <c r="CWB2" s="73"/>
      <c r="CWC2" s="73"/>
      <c r="CWD2" s="73"/>
      <c r="CWE2" s="73"/>
      <c r="CWF2" s="73"/>
      <c r="CWG2" s="73"/>
      <c r="CWH2" s="73"/>
      <c r="CWI2" s="73"/>
      <c r="CWJ2" s="73"/>
      <c r="CWK2" s="73"/>
      <c r="CWL2" s="73"/>
      <c r="CWM2" s="73"/>
      <c r="CWN2" s="93"/>
      <c r="CWO2" s="73"/>
      <c r="CWP2" s="73"/>
      <c r="CWQ2" s="73"/>
      <c r="CWR2" s="73"/>
      <c r="CWS2" s="73"/>
      <c r="CWT2" s="73"/>
      <c r="CWU2" s="73"/>
      <c r="CWV2" s="73"/>
      <c r="CWW2" s="73"/>
      <c r="CWX2" s="73"/>
      <c r="CWY2" s="73"/>
      <c r="CWZ2" s="73"/>
      <c r="CXA2" s="73"/>
      <c r="CXB2" s="73"/>
      <c r="CXC2" s="73"/>
      <c r="CXD2" s="93"/>
      <c r="CXE2" s="73"/>
      <c r="CXF2" s="73"/>
      <c r="CXG2" s="73"/>
      <c r="CXH2" s="73"/>
      <c r="CXI2" s="73"/>
      <c r="CXJ2" s="73"/>
      <c r="CXK2" s="73"/>
      <c r="CXL2" s="73"/>
      <c r="CXM2" s="73"/>
      <c r="CXN2" s="73"/>
      <c r="CXO2" s="73"/>
      <c r="CXP2" s="73"/>
      <c r="CXQ2" s="73"/>
      <c r="CXR2" s="73"/>
      <c r="CXS2" s="73"/>
      <c r="CXT2" s="93"/>
      <c r="CXU2" s="73"/>
      <c r="CXV2" s="73"/>
      <c r="CXW2" s="73"/>
      <c r="CXX2" s="73"/>
      <c r="CXY2" s="73"/>
      <c r="CXZ2" s="73"/>
      <c r="CYA2" s="73"/>
      <c r="CYB2" s="73"/>
      <c r="CYC2" s="73"/>
      <c r="CYD2" s="73"/>
      <c r="CYE2" s="73"/>
      <c r="CYF2" s="73"/>
      <c r="CYG2" s="73"/>
      <c r="CYH2" s="73"/>
      <c r="CYI2" s="73"/>
      <c r="CYJ2" s="93"/>
      <c r="CYK2" s="73"/>
      <c r="CYL2" s="73"/>
      <c r="CYM2" s="73"/>
      <c r="CYN2" s="73"/>
      <c r="CYO2" s="73"/>
      <c r="CYP2" s="73"/>
      <c r="CYQ2" s="73"/>
      <c r="CYR2" s="73"/>
      <c r="CYS2" s="73"/>
      <c r="CYT2" s="73"/>
      <c r="CYU2" s="73"/>
      <c r="CYV2" s="73"/>
      <c r="CYW2" s="73"/>
      <c r="CYX2" s="73"/>
      <c r="CYY2" s="73"/>
      <c r="CYZ2" s="93"/>
      <c r="CZA2" s="73"/>
      <c r="CZB2" s="73"/>
      <c r="CZC2" s="73"/>
      <c r="CZD2" s="73"/>
      <c r="CZE2" s="73"/>
      <c r="CZF2" s="73"/>
      <c r="CZG2" s="73"/>
      <c r="CZH2" s="73"/>
      <c r="CZI2" s="73"/>
      <c r="CZJ2" s="73"/>
      <c r="CZK2" s="73"/>
      <c r="CZL2" s="73"/>
      <c r="CZM2" s="73"/>
      <c r="CZN2" s="73"/>
      <c r="CZO2" s="73"/>
      <c r="CZP2" s="93"/>
      <c r="CZQ2" s="73"/>
      <c r="CZR2" s="73"/>
      <c r="CZS2" s="73"/>
      <c r="CZT2" s="73"/>
      <c r="CZU2" s="73"/>
      <c r="CZV2" s="73"/>
      <c r="CZW2" s="73"/>
      <c r="CZX2" s="73"/>
      <c r="CZY2" s="73"/>
      <c r="CZZ2" s="73"/>
      <c r="DAA2" s="73"/>
      <c r="DAB2" s="73"/>
      <c r="DAC2" s="73"/>
      <c r="DAD2" s="73"/>
      <c r="DAE2" s="73"/>
      <c r="DAF2" s="93"/>
      <c r="DAG2" s="73"/>
      <c r="DAH2" s="73"/>
      <c r="DAI2" s="73"/>
      <c r="DAJ2" s="73"/>
      <c r="DAK2" s="73"/>
      <c r="DAL2" s="73"/>
      <c r="DAM2" s="73"/>
      <c r="DAN2" s="73"/>
      <c r="DAO2" s="73"/>
      <c r="DAP2" s="73"/>
      <c r="DAQ2" s="73"/>
      <c r="DAR2" s="73"/>
      <c r="DAS2" s="73"/>
      <c r="DAT2" s="73"/>
      <c r="DAU2" s="73"/>
      <c r="DAV2" s="93"/>
      <c r="DAW2" s="73"/>
      <c r="DAX2" s="73"/>
      <c r="DAY2" s="73"/>
      <c r="DAZ2" s="73"/>
      <c r="DBA2" s="73"/>
      <c r="DBB2" s="73"/>
      <c r="DBC2" s="73"/>
      <c r="DBD2" s="73"/>
      <c r="DBE2" s="73"/>
      <c r="DBF2" s="73"/>
      <c r="DBG2" s="73"/>
      <c r="DBH2" s="73"/>
      <c r="DBI2" s="73"/>
      <c r="DBJ2" s="73"/>
      <c r="DBK2" s="73"/>
      <c r="DBL2" s="93"/>
      <c r="DBM2" s="73"/>
      <c r="DBN2" s="73"/>
      <c r="DBO2" s="73"/>
      <c r="DBP2" s="73"/>
      <c r="DBQ2" s="73"/>
      <c r="DBR2" s="73"/>
      <c r="DBS2" s="73"/>
      <c r="DBT2" s="73"/>
      <c r="DBU2" s="73"/>
      <c r="DBV2" s="73"/>
      <c r="DBW2" s="73"/>
      <c r="DBX2" s="73"/>
      <c r="DBY2" s="73"/>
      <c r="DBZ2" s="73"/>
      <c r="DCA2" s="73"/>
      <c r="DCB2" s="93"/>
      <c r="DCC2" s="73"/>
      <c r="DCD2" s="73"/>
      <c r="DCE2" s="73"/>
      <c r="DCF2" s="73"/>
      <c r="DCG2" s="73"/>
      <c r="DCH2" s="73"/>
      <c r="DCI2" s="73"/>
      <c r="DCJ2" s="73"/>
      <c r="DCK2" s="73"/>
      <c r="DCL2" s="73"/>
      <c r="DCM2" s="73"/>
      <c r="DCN2" s="73"/>
      <c r="DCO2" s="73"/>
      <c r="DCP2" s="73"/>
      <c r="DCQ2" s="73"/>
      <c r="DCR2" s="93"/>
      <c r="DCS2" s="73"/>
      <c r="DCT2" s="73"/>
      <c r="DCU2" s="73"/>
      <c r="DCV2" s="73"/>
      <c r="DCW2" s="73"/>
      <c r="DCX2" s="73"/>
      <c r="DCY2" s="73"/>
      <c r="DCZ2" s="73"/>
      <c r="DDA2" s="73"/>
      <c r="DDB2" s="73"/>
      <c r="DDC2" s="73"/>
      <c r="DDD2" s="73"/>
      <c r="DDE2" s="73"/>
      <c r="DDF2" s="73"/>
      <c r="DDG2" s="73"/>
      <c r="DDH2" s="93"/>
      <c r="DDI2" s="73"/>
      <c r="DDJ2" s="73"/>
      <c r="DDK2" s="73"/>
      <c r="DDL2" s="73"/>
      <c r="DDM2" s="73"/>
      <c r="DDN2" s="73"/>
      <c r="DDO2" s="73"/>
      <c r="DDP2" s="73"/>
      <c r="DDQ2" s="73"/>
      <c r="DDR2" s="73"/>
      <c r="DDS2" s="73"/>
      <c r="DDT2" s="73"/>
      <c r="DDU2" s="73"/>
      <c r="DDV2" s="73"/>
      <c r="DDW2" s="73"/>
      <c r="DDX2" s="93"/>
      <c r="DDY2" s="73"/>
      <c r="DDZ2" s="73"/>
      <c r="DEA2" s="73"/>
      <c r="DEB2" s="73"/>
      <c r="DEC2" s="73"/>
      <c r="DED2" s="73"/>
      <c r="DEE2" s="73"/>
      <c r="DEF2" s="73"/>
      <c r="DEG2" s="73"/>
      <c r="DEH2" s="73"/>
      <c r="DEI2" s="73"/>
      <c r="DEJ2" s="73"/>
      <c r="DEK2" s="73"/>
      <c r="DEL2" s="73"/>
      <c r="DEM2" s="73"/>
      <c r="DEN2" s="93"/>
      <c r="DEO2" s="73"/>
      <c r="DEP2" s="73"/>
      <c r="DEQ2" s="73"/>
      <c r="DER2" s="73"/>
      <c r="DES2" s="73"/>
      <c r="DET2" s="73"/>
      <c r="DEU2" s="73"/>
      <c r="DEV2" s="73"/>
      <c r="DEW2" s="73"/>
      <c r="DEX2" s="73"/>
      <c r="DEY2" s="73"/>
      <c r="DEZ2" s="73"/>
      <c r="DFA2" s="73"/>
      <c r="DFB2" s="73"/>
      <c r="DFC2" s="73"/>
      <c r="DFD2" s="93"/>
      <c r="DFE2" s="73"/>
      <c r="DFF2" s="73"/>
      <c r="DFG2" s="73"/>
      <c r="DFH2" s="73"/>
      <c r="DFI2" s="73"/>
      <c r="DFJ2" s="73"/>
      <c r="DFK2" s="73"/>
      <c r="DFL2" s="73"/>
      <c r="DFM2" s="73"/>
      <c r="DFN2" s="73"/>
      <c r="DFO2" s="73"/>
      <c r="DFP2" s="73"/>
      <c r="DFQ2" s="73"/>
      <c r="DFR2" s="73"/>
      <c r="DFS2" s="73"/>
      <c r="DFT2" s="93"/>
      <c r="DFU2" s="73"/>
      <c r="DFV2" s="73"/>
      <c r="DFW2" s="73"/>
      <c r="DFX2" s="73"/>
      <c r="DFY2" s="73"/>
      <c r="DFZ2" s="73"/>
      <c r="DGA2" s="73"/>
      <c r="DGB2" s="73"/>
      <c r="DGC2" s="73"/>
      <c r="DGD2" s="73"/>
      <c r="DGE2" s="73"/>
      <c r="DGF2" s="73"/>
      <c r="DGG2" s="73"/>
      <c r="DGH2" s="73"/>
      <c r="DGI2" s="73"/>
      <c r="DGJ2" s="93"/>
      <c r="DGK2" s="73"/>
      <c r="DGL2" s="73"/>
      <c r="DGM2" s="73"/>
      <c r="DGN2" s="73"/>
      <c r="DGO2" s="73"/>
      <c r="DGP2" s="73"/>
      <c r="DGQ2" s="73"/>
      <c r="DGR2" s="73"/>
      <c r="DGS2" s="73"/>
      <c r="DGT2" s="73"/>
      <c r="DGU2" s="73"/>
      <c r="DGV2" s="73"/>
      <c r="DGW2" s="73"/>
      <c r="DGX2" s="73"/>
      <c r="DGY2" s="73"/>
      <c r="DGZ2" s="93"/>
      <c r="DHA2" s="73"/>
      <c r="DHB2" s="73"/>
      <c r="DHC2" s="73"/>
      <c r="DHD2" s="73"/>
      <c r="DHE2" s="73"/>
      <c r="DHF2" s="73"/>
      <c r="DHG2" s="73"/>
      <c r="DHH2" s="73"/>
      <c r="DHI2" s="73"/>
      <c r="DHJ2" s="73"/>
      <c r="DHK2" s="73"/>
      <c r="DHL2" s="73"/>
      <c r="DHM2" s="73"/>
      <c r="DHN2" s="73"/>
      <c r="DHO2" s="73"/>
      <c r="DHP2" s="93"/>
      <c r="DHQ2" s="73"/>
      <c r="DHR2" s="73"/>
      <c r="DHS2" s="73"/>
      <c r="DHT2" s="73"/>
      <c r="DHU2" s="73"/>
      <c r="DHV2" s="73"/>
      <c r="DHW2" s="73"/>
      <c r="DHX2" s="73"/>
      <c r="DHY2" s="73"/>
      <c r="DHZ2" s="73"/>
      <c r="DIA2" s="73"/>
      <c r="DIB2" s="73"/>
      <c r="DIC2" s="73"/>
      <c r="DID2" s="73"/>
      <c r="DIE2" s="73"/>
      <c r="DIF2" s="93"/>
      <c r="DIG2" s="73"/>
      <c r="DIH2" s="73"/>
      <c r="DII2" s="73"/>
      <c r="DIJ2" s="73"/>
      <c r="DIK2" s="73"/>
      <c r="DIL2" s="73"/>
      <c r="DIM2" s="73"/>
      <c r="DIN2" s="73"/>
      <c r="DIO2" s="73"/>
      <c r="DIP2" s="73"/>
      <c r="DIQ2" s="73"/>
      <c r="DIR2" s="73"/>
      <c r="DIS2" s="73"/>
      <c r="DIT2" s="73"/>
      <c r="DIU2" s="73"/>
      <c r="DIV2" s="93"/>
      <c r="DIW2" s="73"/>
      <c r="DIX2" s="73"/>
      <c r="DIY2" s="73"/>
      <c r="DIZ2" s="73"/>
      <c r="DJA2" s="73"/>
      <c r="DJB2" s="73"/>
      <c r="DJC2" s="73"/>
      <c r="DJD2" s="73"/>
      <c r="DJE2" s="73"/>
      <c r="DJF2" s="73"/>
      <c r="DJG2" s="73"/>
      <c r="DJH2" s="73"/>
      <c r="DJI2" s="73"/>
      <c r="DJJ2" s="73"/>
      <c r="DJK2" s="73"/>
      <c r="DJL2" s="93"/>
      <c r="DJM2" s="73"/>
      <c r="DJN2" s="73"/>
      <c r="DJO2" s="73"/>
      <c r="DJP2" s="73"/>
      <c r="DJQ2" s="73"/>
      <c r="DJR2" s="73"/>
      <c r="DJS2" s="73"/>
      <c r="DJT2" s="73"/>
      <c r="DJU2" s="73"/>
      <c r="DJV2" s="73"/>
      <c r="DJW2" s="73"/>
      <c r="DJX2" s="73"/>
      <c r="DJY2" s="73"/>
      <c r="DJZ2" s="73"/>
      <c r="DKA2" s="73"/>
      <c r="DKB2" s="93"/>
      <c r="DKC2" s="73"/>
      <c r="DKD2" s="73"/>
      <c r="DKE2" s="73"/>
      <c r="DKF2" s="73"/>
      <c r="DKG2" s="73"/>
      <c r="DKH2" s="73"/>
      <c r="DKI2" s="73"/>
      <c r="DKJ2" s="73"/>
      <c r="DKK2" s="73"/>
      <c r="DKL2" s="73"/>
      <c r="DKM2" s="73"/>
      <c r="DKN2" s="73"/>
      <c r="DKO2" s="73"/>
      <c r="DKP2" s="73"/>
      <c r="DKQ2" s="73"/>
      <c r="DKR2" s="93"/>
      <c r="DKS2" s="73"/>
      <c r="DKT2" s="73"/>
      <c r="DKU2" s="73"/>
      <c r="DKV2" s="73"/>
      <c r="DKW2" s="73"/>
      <c r="DKX2" s="73"/>
      <c r="DKY2" s="73"/>
      <c r="DKZ2" s="73"/>
      <c r="DLA2" s="73"/>
      <c r="DLB2" s="73"/>
      <c r="DLC2" s="73"/>
      <c r="DLD2" s="73"/>
      <c r="DLE2" s="73"/>
      <c r="DLF2" s="73"/>
      <c r="DLG2" s="73"/>
      <c r="DLH2" s="93"/>
      <c r="DLI2" s="73"/>
      <c r="DLJ2" s="73"/>
      <c r="DLK2" s="73"/>
      <c r="DLL2" s="73"/>
      <c r="DLM2" s="73"/>
      <c r="DLN2" s="73"/>
      <c r="DLO2" s="73"/>
      <c r="DLP2" s="73"/>
      <c r="DLQ2" s="73"/>
      <c r="DLR2" s="73"/>
      <c r="DLS2" s="73"/>
      <c r="DLT2" s="73"/>
      <c r="DLU2" s="73"/>
      <c r="DLV2" s="73"/>
      <c r="DLW2" s="73"/>
      <c r="DLX2" s="93"/>
      <c r="DLY2" s="73"/>
      <c r="DLZ2" s="73"/>
      <c r="DMA2" s="73"/>
      <c r="DMB2" s="73"/>
      <c r="DMC2" s="73"/>
      <c r="DMD2" s="73"/>
      <c r="DME2" s="73"/>
      <c r="DMF2" s="73"/>
      <c r="DMG2" s="73"/>
      <c r="DMH2" s="73"/>
      <c r="DMI2" s="73"/>
      <c r="DMJ2" s="73"/>
      <c r="DMK2" s="73"/>
      <c r="DML2" s="73"/>
      <c r="DMM2" s="73"/>
      <c r="DMN2" s="93"/>
      <c r="DMO2" s="73"/>
      <c r="DMP2" s="73"/>
      <c r="DMQ2" s="73"/>
      <c r="DMR2" s="73"/>
      <c r="DMS2" s="73"/>
      <c r="DMT2" s="73"/>
      <c r="DMU2" s="73"/>
      <c r="DMV2" s="73"/>
      <c r="DMW2" s="73"/>
      <c r="DMX2" s="73"/>
      <c r="DMY2" s="73"/>
      <c r="DMZ2" s="73"/>
      <c r="DNA2" s="73"/>
      <c r="DNB2" s="73"/>
      <c r="DNC2" s="73"/>
      <c r="DND2" s="93"/>
      <c r="DNE2" s="73"/>
      <c r="DNF2" s="73"/>
      <c r="DNG2" s="73"/>
      <c r="DNH2" s="73"/>
      <c r="DNI2" s="73"/>
      <c r="DNJ2" s="73"/>
      <c r="DNK2" s="73"/>
      <c r="DNL2" s="73"/>
      <c r="DNM2" s="73"/>
      <c r="DNN2" s="73"/>
      <c r="DNO2" s="73"/>
      <c r="DNP2" s="73"/>
      <c r="DNQ2" s="73"/>
      <c r="DNR2" s="73"/>
      <c r="DNS2" s="73"/>
      <c r="DNT2" s="93"/>
      <c r="DNU2" s="73"/>
      <c r="DNV2" s="73"/>
      <c r="DNW2" s="73"/>
      <c r="DNX2" s="73"/>
      <c r="DNY2" s="73"/>
      <c r="DNZ2" s="73"/>
      <c r="DOA2" s="73"/>
      <c r="DOB2" s="73"/>
      <c r="DOC2" s="73"/>
      <c r="DOD2" s="73"/>
      <c r="DOE2" s="73"/>
      <c r="DOF2" s="73"/>
      <c r="DOG2" s="73"/>
      <c r="DOH2" s="73"/>
      <c r="DOI2" s="73"/>
      <c r="DOJ2" s="93"/>
      <c r="DOK2" s="73"/>
      <c r="DOL2" s="73"/>
      <c r="DOM2" s="73"/>
      <c r="DON2" s="73"/>
      <c r="DOO2" s="73"/>
      <c r="DOP2" s="73"/>
      <c r="DOQ2" s="73"/>
      <c r="DOR2" s="73"/>
      <c r="DOS2" s="73"/>
      <c r="DOT2" s="73"/>
      <c r="DOU2" s="73"/>
      <c r="DOV2" s="73"/>
      <c r="DOW2" s="73"/>
      <c r="DOX2" s="73"/>
      <c r="DOY2" s="73"/>
      <c r="DOZ2" s="93"/>
      <c r="DPA2" s="73"/>
      <c r="DPB2" s="73"/>
      <c r="DPC2" s="73"/>
      <c r="DPD2" s="73"/>
      <c r="DPE2" s="73"/>
      <c r="DPF2" s="73"/>
      <c r="DPG2" s="73"/>
      <c r="DPH2" s="73"/>
      <c r="DPI2" s="73"/>
      <c r="DPJ2" s="73"/>
      <c r="DPK2" s="73"/>
      <c r="DPL2" s="73"/>
      <c r="DPM2" s="73"/>
      <c r="DPN2" s="73"/>
      <c r="DPO2" s="73"/>
      <c r="DPP2" s="93"/>
      <c r="DPQ2" s="73"/>
      <c r="DPR2" s="73"/>
      <c r="DPS2" s="73"/>
      <c r="DPT2" s="73"/>
      <c r="DPU2" s="73"/>
      <c r="DPV2" s="73"/>
      <c r="DPW2" s="73"/>
      <c r="DPX2" s="73"/>
      <c r="DPY2" s="73"/>
      <c r="DPZ2" s="73"/>
      <c r="DQA2" s="73"/>
      <c r="DQB2" s="73"/>
      <c r="DQC2" s="73"/>
      <c r="DQD2" s="73"/>
      <c r="DQE2" s="73"/>
      <c r="DQF2" s="93"/>
      <c r="DQG2" s="73"/>
      <c r="DQH2" s="73"/>
      <c r="DQI2" s="73"/>
      <c r="DQJ2" s="73"/>
      <c r="DQK2" s="73"/>
      <c r="DQL2" s="73"/>
      <c r="DQM2" s="73"/>
      <c r="DQN2" s="73"/>
      <c r="DQO2" s="73"/>
      <c r="DQP2" s="73"/>
      <c r="DQQ2" s="73"/>
      <c r="DQR2" s="73"/>
      <c r="DQS2" s="73"/>
      <c r="DQT2" s="73"/>
      <c r="DQU2" s="73"/>
      <c r="DQV2" s="93"/>
      <c r="DQW2" s="73"/>
      <c r="DQX2" s="73"/>
      <c r="DQY2" s="73"/>
      <c r="DQZ2" s="73"/>
      <c r="DRA2" s="73"/>
      <c r="DRB2" s="73"/>
      <c r="DRC2" s="73"/>
      <c r="DRD2" s="73"/>
      <c r="DRE2" s="73"/>
      <c r="DRF2" s="73"/>
      <c r="DRG2" s="73"/>
      <c r="DRH2" s="73"/>
      <c r="DRI2" s="73"/>
      <c r="DRJ2" s="73"/>
      <c r="DRK2" s="73"/>
      <c r="DRL2" s="93"/>
      <c r="DRM2" s="73"/>
      <c r="DRN2" s="73"/>
      <c r="DRO2" s="73"/>
      <c r="DRP2" s="73"/>
      <c r="DRQ2" s="73"/>
      <c r="DRR2" s="73"/>
      <c r="DRS2" s="73"/>
      <c r="DRT2" s="73"/>
      <c r="DRU2" s="73"/>
      <c r="DRV2" s="73"/>
      <c r="DRW2" s="73"/>
      <c r="DRX2" s="73"/>
      <c r="DRY2" s="73"/>
      <c r="DRZ2" s="73"/>
      <c r="DSA2" s="73"/>
      <c r="DSB2" s="93"/>
      <c r="DSC2" s="73"/>
      <c r="DSD2" s="73"/>
      <c r="DSE2" s="73"/>
      <c r="DSF2" s="73"/>
      <c r="DSG2" s="73"/>
      <c r="DSH2" s="73"/>
      <c r="DSI2" s="73"/>
      <c r="DSJ2" s="73"/>
      <c r="DSK2" s="73"/>
      <c r="DSL2" s="73"/>
      <c r="DSM2" s="73"/>
      <c r="DSN2" s="73"/>
      <c r="DSO2" s="73"/>
      <c r="DSP2" s="73"/>
      <c r="DSQ2" s="73"/>
      <c r="DSR2" s="93"/>
      <c r="DSS2" s="73"/>
      <c r="DST2" s="73"/>
      <c r="DSU2" s="73"/>
      <c r="DSV2" s="73"/>
      <c r="DSW2" s="73"/>
      <c r="DSX2" s="73"/>
      <c r="DSY2" s="73"/>
      <c r="DSZ2" s="73"/>
      <c r="DTA2" s="73"/>
      <c r="DTB2" s="73"/>
      <c r="DTC2" s="73"/>
      <c r="DTD2" s="73"/>
      <c r="DTE2" s="73"/>
      <c r="DTF2" s="73"/>
      <c r="DTG2" s="73"/>
      <c r="DTH2" s="93"/>
      <c r="DTI2" s="73"/>
      <c r="DTJ2" s="73"/>
      <c r="DTK2" s="73"/>
      <c r="DTL2" s="73"/>
      <c r="DTM2" s="73"/>
      <c r="DTN2" s="73"/>
      <c r="DTO2" s="73"/>
      <c r="DTP2" s="73"/>
      <c r="DTQ2" s="73"/>
      <c r="DTR2" s="73"/>
      <c r="DTS2" s="73"/>
      <c r="DTT2" s="73"/>
      <c r="DTU2" s="73"/>
      <c r="DTV2" s="73"/>
      <c r="DTW2" s="73"/>
      <c r="DTX2" s="93"/>
      <c r="DTY2" s="73"/>
      <c r="DTZ2" s="73"/>
      <c r="DUA2" s="73"/>
      <c r="DUB2" s="73"/>
      <c r="DUC2" s="73"/>
      <c r="DUD2" s="73"/>
      <c r="DUE2" s="73"/>
      <c r="DUF2" s="73"/>
      <c r="DUG2" s="73"/>
      <c r="DUH2" s="73"/>
      <c r="DUI2" s="73"/>
      <c r="DUJ2" s="73"/>
      <c r="DUK2" s="73"/>
      <c r="DUL2" s="73"/>
      <c r="DUM2" s="73"/>
      <c r="DUN2" s="93"/>
      <c r="DUO2" s="73"/>
      <c r="DUP2" s="73"/>
      <c r="DUQ2" s="73"/>
      <c r="DUR2" s="73"/>
      <c r="DUS2" s="73"/>
      <c r="DUT2" s="73"/>
      <c r="DUU2" s="73"/>
      <c r="DUV2" s="73"/>
      <c r="DUW2" s="73"/>
      <c r="DUX2" s="73"/>
      <c r="DUY2" s="73"/>
      <c r="DUZ2" s="73"/>
      <c r="DVA2" s="73"/>
      <c r="DVB2" s="73"/>
      <c r="DVC2" s="73"/>
      <c r="DVD2" s="93"/>
      <c r="DVE2" s="73"/>
      <c r="DVF2" s="73"/>
      <c r="DVG2" s="73"/>
      <c r="DVH2" s="73"/>
      <c r="DVI2" s="73"/>
      <c r="DVJ2" s="73"/>
      <c r="DVK2" s="73"/>
      <c r="DVL2" s="73"/>
      <c r="DVM2" s="73"/>
      <c r="DVN2" s="73"/>
      <c r="DVO2" s="73"/>
      <c r="DVP2" s="73"/>
      <c r="DVQ2" s="73"/>
      <c r="DVR2" s="73"/>
      <c r="DVS2" s="73"/>
      <c r="DVT2" s="93"/>
      <c r="DVU2" s="73"/>
      <c r="DVV2" s="73"/>
      <c r="DVW2" s="73"/>
      <c r="DVX2" s="73"/>
      <c r="DVY2" s="73"/>
      <c r="DVZ2" s="73"/>
      <c r="DWA2" s="73"/>
      <c r="DWB2" s="73"/>
      <c r="DWC2" s="73"/>
      <c r="DWD2" s="73"/>
      <c r="DWE2" s="73"/>
      <c r="DWF2" s="73"/>
      <c r="DWG2" s="73"/>
      <c r="DWH2" s="73"/>
      <c r="DWI2" s="73"/>
      <c r="DWJ2" s="93"/>
      <c r="DWK2" s="73"/>
      <c r="DWL2" s="73"/>
      <c r="DWM2" s="73"/>
      <c r="DWN2" s="73"/>
      <c r="DWO2" s="73"/>
      <c r="DWP2" s="73"/>
      <c r="DWQ2" s="73"/>
      <c r="DWR2" s="73"/>
      <c r="DWS2" s="73"/>
      <c r="DWT2" s="73"/>
      <c r="DWU2" s="73"/>
      <c r="DWV2" s="73"/>
      <c r="DWW2" s="73"/>
      <c r="DWX2" s="73"/>
      <c r="DWY2" s="73"/>
      <c r="DWZ2" s="93"/>
      <c r="DXA2" s="73"/>
      <c r="DXB2" s="73"/>
      <c r="DXC2" s="73"/>
      <c r="DXD2" s="73"/>
      <c r="DXE2" s="73"/>
      <c r="DXF2" s="73"/>
      <c r="DXG2" s="73"/>
      <c r="DXH2" s="73"/>
      <c r="DXI2" s="73"/>
      <c r="DXJ2" s="73"/>
      <c r="DXK2" s="73"/>
      <c r="DXL2" s="73"/>
      <c r="DXM2" s="73"/>
      <c r="DXN2" s="73"/>
      <c r="DXO2" s="73"/>
      <c r="DXP2" s="93"/>
      <c r="DXQ2" s="73"/>
      <c r="DXR2" s="73"/>
      <c r="DXS2" s="73"/>
      <c r="DXT2" s="73"/>
      <c r="DXU2" s="73"/>
      <c r="DXV2" s="73"/>
      <c r="DXW2" s="73"/>
      <c r="DXX2" s="73"/>
      <c r="DXY2" s="73"/>
      <c r="DXZ2" s="73"/>
      <c r="DYA2" s="73"/>
      <c r="DYB2" s="73"/>
      <c r="DYC2" s="73"/>
      <c r="DYD2" s="73"/>
      <c r="DYE2" s="73"/>
      <c r="DYF2" s="93"/>
      <c r="DYG2" s="73"/>
      <c r="DYH2" s="73"/>
      <c r="DYI2" s="73"/>
      <c r="DYJ2" s="73"/>
      <c r="DYK2" s="73"/>
      <c r="DYL2" s="73"/>
      <c r="DYM2" s="73"/>
      <c r="DYN2" s="73"/>
      <c r="DYO2" s="73"/>
      <c r="DYP2" s="73"/>
      <c r="DYQ2" s="73"/>
      <c r="DYR2" s="73"/>
      <c r="DYS2" s="73"/>
      <c r="DYT2" s="73"/>
      <c r="DYU2" s="73"/>
      <c r="DYV2" s="93"/>
      <c r="DYW2" s="73"/>
      <c r="DYX2" s="73"/>
      <c r="DYY2" s="73"/>
      <c r="DYZ2" s="73"/>
      <c r="DZA2" s="73"/>
      <c r="DZB2" s="73"/>
      <c r="DZC2" s="73"/>
      <c r="DZD2" s="73"/>
      <c r="DZE2" s="73"/>
      <c r="DZF2" s="73"/>
      <c r="DZG2" s="73"/>
      <c r="DZH2" s="73"/>
      <c r="DZI2" s="73"/>
      <c r="DZJ2" s="73"/>
      <c r="DZK2" s="73"/>
      <c r="DZL2" s="93"/>
      <c r="DZM2" s="73"/>
      <c r="DZN2" s="73"/>
      <c r="DZO2" s="73"/>
      <c r="DZP2" s="73"/>
      <c r="DZQ2" s="73"/>
      <c r="DZR2" s="73"/>
      <c r="DZS2" s="73"/>
      <c r="DZT2" s="73"/>
      <c r="DZU2" s="73"/>
      <c r="DZV2" s="73"/>
      <c r="DZW2" s="73"/>
      <c r="DZX2" s="73"/>
      <c r="DZY2" s="73"/>
      <c r="DZZ2" s="73"/>
      <c r="EAA2" s="73"/>
      <c r="EAB2" s="93"/>
      <c r="EAC2" s="73"/>
      <c r="EAD2" s="73"/>
      <c r="EAE2" s="73"/>
      <c r="EAF2" s="73"/>
      <c r="EAG2" s="73"/>
      <c r="EAH2" s="73"/>
      <c r="EAI2" s="73"/>
      <c r="EAJ2" s="73"/>
      <c r="EAK2" s="73"/>
      <c r="EAL2" s="73"/>
      <c r="EAM2" s="73"/>
      <c r="EAN2" s="73"/>
      <c r="EAO2" s="73"/>
      <c r="EAP2" s="73"/>
      <c r="EAQ2" s="73"/>
      <c r="EAR2" s="93"/>
      <c r="EAS2" s="73"/>
      <c r="EAT2" s="73"/>
      <c r="EAU2" s="73"/>
      <c r="EAV2" s="73"/>
      <c r="EAW2" s="73"/>
      <c r="EAX2" s="73"/>
      <c r="EAY2" s="73"/>
      <c r="EAZ2" s="73"/>
      <c r="EBA2" s="73"/>
      <c r="EBB2" s="73"/>
      <c r="EBC2" s="73"/>
      <c r="EBD2" s="73"/>
      <c r="EBE2" s="73"/>
      <c r="EBF2" s="73"/>
      <c r="EBG2" s="73"/>
      <c r="EBH2" s="93"/>
      <c r="EBI2" s="73"/>
      <c r="EBJ2" s="73"/>
      <c r="EBK2" s="73"/>
      <c r="EBL2" s="73"/>
      <c r="EBM2" s="73"/>
      <c r="EBN2" s="73"/>
      <c r="EBO2" s="73"/>
      <c r="EBP2" s="73"/>
      <c r="EBQ2" s="73"/>
      <c r="EBR2" s="73"/>
      <c r="EBS2" s="73"/>
      <c r="EBT2" s="73"/>
      <c r="EBU2" s="73"/>
      <c r="EBV2" s="73"/>
      <c r="EBW2" s="73"/>
      <c r="EBX2" s="93"/>
      <c r="EBY2" s="73"/>
      <c r="EBZ2" s="73"/>
      <c r="ECA2" s="73"/>
      <c r="ECB2" s="73"/>
      <c r="ECC2" s="73"/>
      <c r="ECD2" s="73"/>
      <c r="ECE2" s="73"/>
      <c r="ECF2" s="73"/>
      <c r="ECG2" s="73"/>
      <c r="ECH2" s="73"/>
      <c r="ECI2" s="73"/>
      <c r="ECJ2" s="73"/>
      <c r="ECK2" s="73"/>
      <c r="ECL2" s="73"/>
      <c r="ECM2" s="73"/>
      <c r="ECN2" s="93"/>
      <c r="ECO2" s="73"/>
      <c r="ECP2" s="73"/>
      <c r="ECQ2" s="73"/>
      <c r="ECR2" s="73"/>
      <c r="ECS2" s="73"/>
      <c r="ECT2" s="73"/>
      <c r="ECU2" s="73"/>
      <c r="ECV2" s="73"/>
      <c r="ECW2" s="73"/>
      <c r="ECX2" s="73"/>
      <c r="ECY2" s="73"/>
      <c r="ECZ2" s="73"/>
      <c r="EDA2" s="73"/>
      <c r="EDB2" s="73"/>
      <c r="EDC2" s="73"/>
      <c r="EDD2" s="93"/>
      <c r="EDE2" s="73"/>
      <c r="EDF2" s="73"/>
      <c r="EDG2" s="73"/>
      <c r="EDH2" s="73"/>
      <c r="EDI2" s="73"/>
      <c r="EDJ2" s="73"/>
      <c r="EDK2" s="73"/>
      <c r="EDL2" s="73"/>
      <c r="EDM2" s="73"/>
      <c r="EDN2" s="73"/>
      <c r="EDO2" s="73"/>
      <c r="EDP2" s="73"/>
      <c r="EDQ2" s="73"/>
      <c r="EDR2" s="73"/>
      <c r="EDS2" s="73"/>
      <c r="EDT2" s="93"/>
      <c r="EDU2" s="73"/>
      <c r="EDV2" s="73"/>
      <c r="EDW2" s="73"/>
      <c r="EDX2" s="73"/>
      <c r="EDY2" s="73"/>
      <c r="EDZ2" s="73"/>
      <c r="EEA2" s="73"/>
      <c r="EEB2" s="73"/>
      <c r="EEC2" s="73"/>
      <c r="EED2" s="73"/>
      <c r="EEE2" s="73"/>
      <c r="EEF2" s="73"/>
      <c r="EEG2" s="73"/>
      <c r="EEH2" s="73"/>
      <c r="EEI2" s="73"/>
      <c r="EEJ2" s="93"/>
      <c r="EEK2" s="73"/>
      <c r="EEL2" s="73"/>
      <c r="EEM2" s="73"/>
      <c r="EEN2" s="73"/>
      <c r="EEO2" s="73"/>
      <c r="EEP2" s="73"/>
      <c r="EEQ2" s="73"/>
      <c r="EER2" s="73"/>
      <c r="EES2" s="73"/>
      <c r="EET2" s="73"/>
      <c r="EEU2" s="73"/>
      <c r="EEV2" s="73"/>
      <c r="EEW2" s="73"/>
      <c r="EEX2" s="73"/>
      <c r="EEY2" s="73"/>
      <c r="EEZ2" s="93"/>
      <c r="EFA2" s="73"/>
      <c r="EFB2" s="73"/>
      <c r="EFC2" s="73"/>
      <c r="EFD2" s="73"/>
      <c r="EFE2" s="73"/>
      <c r="EFF2" s="73"/>
      <c r="EFG2" s="73"/>
      <c r="EFH2" s="73"/>
      <c r="EFI2" s="73"/>
      <c r="EFJ2" s="73"/>
      <c r="EFK2" s="73"/>
      <c r="EFL2" s="73"/>
      <c r="EFM2" s="73"/>
      <c r="EFN2" s="73"/>
      <c r="EFO2" s="73"/>
      <c r="EFP2" s="93"/>
      <c r="EFQ2" s="73"/>
      <c r="EFR2" s="73"/>
      <c r="EFS2" s="73"/>
      <c r="EFT2" s="73"/>
      <c r="EFU2" s="73"/>
      <c r="EFV2" s="73"/>
      <c r="EFW2" s="73"/>
      <c r="EFX2" s="73"/>
      <c r="EFY2" s="73"/>
      <c r="EFZ2" s="73"/>
      <c r="EGA2" s="73"/>
      <c r="EGB2" s="73"/>
      <c r="EGC2" s="73"/>
      <c r="EGD2" s="73"/>
      <c r="EGE2" s="73"/>
      <c r="EGF2" s="93"/>
      <c r="EGG2" s="73"/>
      <c r="EGH2" s="73"/>
      <c r="EGI2" s="73"/>
      <c r="EGJ2" s="73"/>
      <c r="EGK2" s="73"/>
      <c r="EGL2" s="73"/>
      <c r="EGM2" s="73"/>
      <c r="EGN2" s="73"/>
      <c r="EGO2" s="73"/>
      <c r="EGP2" s="73"/>
      <c r="EGQ2" s="73"/>
      <c r="EGR2" s="73"/>
      <c r="EGS2" s="73"/>
      <c r="EGT2" s="73"/>
      <c r="EGU2" s="73"/>
      <c r="EGV2" s="93"/>
      <c r="EGW2" s="73"/>
      <c r="EGX2" s="73"/>
      <c r="EGY2" s="73"/>
      <c r="EGZ2" s="73"/>
      <c r="EHA2" s="73"/>
      <c r="EHB2" s="73"/>
      <c r="EHC2" s="73"/>
      <c r="EHD2" s="73"/>
      <c r="EHE2" s="73"/>
      <c r="EHF2" s="73"/>
      <c r="EHG2" s="73"/>
      <c r="EHH2" s="73"/>
      <c r="EHI2" s="73"/>
      <c r="EHJ2" s="73"/>
      <c r="EHK2" s="73"/>
      <c r="EHL2" s="93"/>
      <c r="EHM2" s="73"/>
      <c r="EHN2" s="73"/>
      <c r="EHO2" s="73"/>
      <c r="EHP2" s="73"/>
      <c r="EHQ2" s="73"/>
      <c r="EHR2" s="73"/>
      <c r="EHS2" s="73"/>
      <c r="EHT2" s="73"/>
      <c r="EHU2" s="73"/>
      <c r="EHV2" s="73"/>
      <c r="EHW2" s="73"/>
      <c r="EHX2" s="73"/>
      <c r="EHY2" s="73"/>
      <c r="EHZ2" s="73"/>
      <c r="EIA2" s="73"/>
      <c r="EIB2" s="93"/>
      <c r="EIC2" s="73"/>
      <c r="EID2" s="73"/>
      <c r="EIE2" s="73"/>
      <c r="EIF2" s="73"/>
      <c r="EIG2" s="73"/>
      <c r="EIH2" s="73"/>
      <c r="EII2" s="73"/>
      <c r="EIJ2" s="73"/>
      <c r="EIK2" s="73"/>
      <c r="EIL2" s="73"/>
      <c r="EIM2" s="73"/>
      <c r="EIN2" s="73"/>
      <c r="EIO2" s="73"/>
      <c r="EIP2" s="73"/>
      <c r="EIQ2" s="73"/>
      <c r="EIR2" s="93"/>
      <c r="EIS2" s="73"/>
      <c r="EIT2" s="73"/>
      <c r="EIU2" s="73"/>
      <c r="EIV2" s="73"/>
      <c r="EIW2" s="73"/>
      <c r="EIX2" s="73"/>
      <c r="EIY2" s="73"/>
      <c r="EIZ2" s="73"/>
      <c r="EJA2" s="73"/>
      <c r="EJB2" s="73"/>
      <c r="EJC2" s="73"/>
      <c r="EJD2" s="73"/>
      <c r="EJE2" s="73"/>
      <c r="EJF2" s="73"/>
      <c r="EJG2" s="73"/>
      <c r="EJH2" s="93"/>
      <c r="EJI2" s="73"/>
      <c r="EJJ2" s="73"/>
      <c r="EJK2" s="73"/>
      <c r="EJL2" s="73"/>
      <c r="EJM2" s="73"/>
      <c r="EJN2" s="73"/>
      <c r="EJO2" s="73"/>
      <c r="EJP2" s="73"/>
      <c r="EJQ2" s="73"/>
      <c r="EJR2" s="73"/>
      <c r="EJS2" s="73"/>
      <c r="EJT2" s="73"/>
      <c r="EJU2" s="73"/>
      <c r="EJV2" s="73"/>
      <c r="EJW2" s="73"/>
      <c r="EJX2" s="93"/>
      <c r="EJY2" s="73"/>
      <c r="EJZ2" s="73"/>
      <c r="EKA2" s="73"/>
      <c r="EKB2" s="73"/>
      <c r="EKC2" s="73"/>
      <c r="EKD2" s="73"/>
      <c r="EKE2" s="73"/>
      <c r="EKF2" s="73"/>
      <c r="EKG2" s="73"/>
      <c r="EKH2" s="73"/>
      <c r="EKI2" s="73"/>
      <c r="EKJ2" s="73"/>
      <c r="EKK2" s="73"/>
      <c r="EKL2" s="73"/>
      <c r="EKM2" s="73"/>
      <c r="EKN2" s="93"/>
      <c r="EKO2" s="73"/>
      <c r="EKP2" s="73"/>
      <c r="EKQ2" s="73"/>
      <c r="EKR2" s="73"/>
      <c r="EKS2" s="73"/>
      <c r="EKT2" s="73"/>
      <c r="EKU2" s="73"/>
      <c r="EKV2" s="73"/>
      <c r="EKW2" s="73"/>
      <c r="EKX2" s="73"/>
      <c r="EKY2" s="73"/>
      <c r="EKZ2" s="73"/>
      <c r="ELA2" s="73"/>
      <c r="ELB2" s="73"/>
      <c r="ELC2" s="73"/>
      <c r="ELD2" s="93"/>
      <c r="ELE2" s="73"/>
      <c r="ELF2" s="73"/>
      <c r="ELG2" s="73"/>
      <c r="ELH2" s="73"/>
      <c r="ELI2" s="73"/>
      <c r="ELJ2" s="73"/>
      <c r="ELK2" s="73"/>
      <c r="ELL2" s="73"/>
      <c r="ELM2" s="73"/>
      <c r="ELN2" s="73"/>
      <c r="ELO2" s="73"/>
      <c r="ELP2" s="73"/>
      <c r="ELQ2" s="73"/>
      <c r="ELR2" s="73"/>
      <c r="ELS2" s="73"/>
      <c r="ELT2" s="93"/>
      <c r="ELU2" s="73"/>
      <c r="ELV2" s="73"/>
      <c r="ELW2" s="73"/>
      <c r="ELX2" s="73"/>
      <c r="ELY2" s="73"/>
      <c r="ELZ2" s="73"/>
      <c r="EMA2" s="73"/>
      <c r="EMB2" s="73"/>
      <c r="EMC2" s="73"/>
      <c r="EMD2" s="73"/>
      <c r="EME2" s="73"/>
      <c r="EMF2" s="73"/>
      <c r="EMG2" s="73"/>
      <c r="EMH2" s="73"/>
      <c r="EMI2" s="73"/>
      <c r="EMJ2" s="93"/>
      <c r="EMK2" s="73"/>
      <c r="EML2" s="73"/>
      <c r="EMM2" s="73"/>
      <c r="EMN2" s="73"/>
      <c r="EMO2" s="73"/>
      <c r="EMP2" s="73"/>
      <c r="EMQ2" s="73"/>
      <c r="EMR2" s="73"/>
      <c r="EMS2" s="73"/>
      <c r="EMT2" s="73"/>
      <c r="EMU2" s="73"/>
      <c r="EMV2" s="73"/>
      <c r="EMW2" s="73"/>
      <c r="EMX2" s="73"/>
      <c r="EMY2" s="73"/>
      <c r="EMZ2" s="93"/>
      <c r="ENA2" s="73"/>
      <c r="ENB2" s="73"/>
      <c r="ENC2" s="73"/>
      <c r="END2" s="73"/>
      <c r="ENE2" s="73"/>
      <c r="ENF2" s="73"/>
      <c r="ENG2" s="73"/>
      <c r="ENH2" s="73"/>
      <c r="ENI2" s="73"/>
      <c r="ENJ2" s="73"/>
      <c r="ENK2" s="73"/>
      <c r="ENL2" s="73"/>
      <c r="ENM2" s="73"/>
      <c r="ENN2" s="73"/>
      <c r="ENO2" s="73"/>
      <c r="ENP2" s="93"/>
      <c r="ENQ2" s="73"/>
      <c r="ENR2" s="73"/>
      <c r="ENS2" s="73"/>
      <c r="ENT2" s="73"/>
      <c r="ENU2" s="73"/>
      <c r="ENV2" s="73"/>
      <c r="ENW2" s="73"/>
      <c r="ENX2" s="73"/>
      <c r="ENY2" s="73"/>
      <c r="ENZ2" s="73"/>
      <c r="EOA2" s="73"/>
      <c r="EOB2" s="73"/>
      <c r="EOC2" s="73"/>
      <c r="EOD2" s="73"/>
      <c r="EOE2" s="73"/>
      <c r="EOF2" s="93"/>
      <c r="EOG2" s="73"/>
      <c r="EOH2" s="73"/>
      <c r="EOI2" s="73"/>
      <c r="EOJ2" s="73"/>
      <c r="EOK2" s="73"/>
      <c r="EOL2" s="73"/>
      <c r="EOM2" s="73"/>
      <c r="EON2" s="73"/>
      <c r="EOO2" s="73"/>
      <c r="EOP2" s="73"/>
      <c r="EOQ2" s="73"/>
      <c r="EOR2" s="73"/>
      <c r="EOS2" s="73"/>
      <c r="EOT2" s="73"/>
      <c r="EOU2" s="73"/>
      <c r="EOV2" s="93"/>
      <c r="EOW2" s="73"/>
      <c r="EOX2" s="73"/>
      <c r="EOY2" s="73"/>
      <c r="EOZ2" s="73"/>
      <c r="EPA2" s="73"/>
      <c r="EPB2" s="73"/>
      <c r="EPC2" s="73"/>
      <c r="EPD2" s="73"/>
      <c r="EPE2" s="73"/>
      <c r="EPF2" s="73"/>
      <c r="EPG2" s="73"/>
      <c r="EPH2" s="73"/>
      <c r="EPI2" s="73"/>
      <c r="EPJ2" s="73"/>
      <c r="EPK2" s="73"/>
      <c r="EPL2" s="93"/>
      <c r="EPM2" s="73"/>
      <c r="EPN2" s="73"/>
      <c r="EPO2" s="73"/>
      <c r="EPP2" s="73"/>
      <c r="EPQ2" s="73"/>
      <c r="EPR2" s="73"/>
      <c r="EPS2" s="73"/>
      <c r="EPT2" s="73"/>
      <c r="EPU2" s="73"/>
      <c r="EPV2" s="73"/>
      <c r="EPW2" s="73"/>
      <c r="EPX2" s="73"/>
      <c r="EPY2" s="73"/>
      <c r="EPZ2" s="73"/>
      <c r="EQA2" s="73"/>
      <c r="EQB2" s="93"/>
      <c r="EQC2" s="73"/>
      <c r="EQD2" s="73"/>
      <c r="EQE2" s="73"/>
      <c r="EQF2" s="73"/>
      <c r="EQG2" s="73"/>
      <c r="EQH2" s="73"/>
      <c r="EQI2" s="73"/>
      <c r="EQJ2" s="73"/>
      <c r="EQK2" s="73"/>
      <c r="EQL2" s="73"/>
      <c r="EQM2" s="73"/>
      <c r="EQN2" s="73"/>
      <c r="EQO2" s="73"/>
      <c r="EQP2" s="73"/>
      <c r="EQQ2" s="73"/>
      <c r="EQR2" s="93"/>
      <c r="EQS2" s="73"/>
      <c r="EQT2" s="73"/>
      <c r="EQU2" s="73"/>
      <c r="EQV2" s="73"/>
      <c r="EQW2" s="73"/>
      <c r="EQX2" s="73"/>
      <c r="EQY2" s="73"/>
      <c r="EQZ2" s="73"/>
      <c r="ERA2" s="73"/>
      <c r="ERB2" s="73"/>
      <c r="ERC2" s="73"/>
      <c r="ERD2" s="73"/>
      <c r="ERE2" s="73"/>
      <c r="ERF2" s="73"/>
      <c r="ERG2" s="73"/>
      <c r="ERH2" s="93"/>
      <c r="ERI2" s="73"/>
      <c r="ERJ2" s="73"/>
      <c r="ERK2" s="73"/>
      <c r="ERL2" s="73"/>
      <c r="ERM2" s="73"/>
      <c r="ERN2" s="73"/>
      <c r="ERO2" s="73"/>
      <c r="ERP2" s="73"/>
      <c r="ERQ2" s="73"/>
      <c r="ERR2" s="73"/>
      <c r="ERS2" s="73"/>
      <c r="ERT2" s="73"/>
      <c r="ERU2" s="73"/>
      <c r="ERV2" s="73"/>
      <c r="ERW2" s="73"/>
      <c r="ERX2" s="93"/>
      <c r="ERY2" s="73"/>
      <c r="ERZ2" s="73"/>
      <c r="ESA2" s="73"/>
      <c r="ESB2" s="73"/>
      <c r="ESC2" s="73"/>
      <c r="ESD2" s="73"/>
      <c r="ESE2" s="73"/>
      <c r="ESF2" s="73"/>
      <c r="ESG2" s="73"/>
      <c r="ESH2" s="73"/>
      <c r="ESI2" s="73"/>
      <c r="ESJ2" s="73"/>
      <c r="ESK2" s="73"/>
      <c r="ESL2" s="73"/>
      <c r="ESM2" s="73"/>
      <c r="ESN2" s="93"/>
      <c r="ESO2" s="73"/>
      <c r="ESP2" s="73"/>
      <c r="ESQ2" s="73"/>
      <c r="ESR2" s="73"/>
      <c r="ESS2" s="73"/>
      <c r="EST2" s="73"/>
      <c r="ESU2" s="73"/>
      <c r="ESV2" s="73"/>
      <c r="ESW2" s="73"/>
      <c r="ESX2" s="73"/>
      <c r="ESY2" s="73"/>
      <c r="ESZ2" s="73"/>
      <c r="ETA2" s="73"/>
      <c r="ETB2" s="73"/>
      <c r="ETC2" s="73"/>
      <c r="ETD2" s="93"/>
      <c r="ETE2" s="73"/>
      <c r="ETF2" s="73"/>
      <c r="ETG2" s="73"/>
      <c r="ETH2" s="73"/>
      <c r="ETI2" s="73"/>
      <c r="ETJ2" s="73"/>
      <c r="ETK2" s="73"/>
      <c r="ETL2" s="73"/>
      <c r="ETM2" s="73"/>
      <c r="ETN2" s="73"/>
      <c r="ETO2" s="73"/>
      <c r="ETP2" s="73"/>
      <c r="ETQ2" s="73"/>
      <c r="ETR2" s="73"/>
      <c r="ETS2" s="73"/>
      <c r="ETT2" s="93"/>
      <c r="ETU2" s="73"/>
      <c r="ETV2" s="73"/>
      <c r="ETW2" s="73"/>
      <c r="ETX2" s="73"/>
      <c r="ETY2" s="73"/>
      <c r="ETZ2" s="73"/>
      <c r="EUA2" s="73"/>
      <c r="EUB2" s="73"/>
      <c r="EUC2" s="73"/>
      <c r="EUD2" s="73"/>
      <c r="EUE2" s="73"/>
      <c r="EUF2" s="73"/>
      <c r="EUG2" s="73"/>
      <c r="EUH2" s="73"/>
      <c r="EUI2" s="73"/>
      <c r="EUJ2" s="93"/>
      <c r="EUK2" s="73"/>
      <c r="EUL2" s="73"/>
      <c r="EUM2" s="73"/>
      <c r="EUN2" s="73"/>
      <c r="EUO2" s="73"/>
      <c r="EUP2" s="73"/>
      <c r="EUQ2" s="73"/>
      <c r="EUR2" s="73"/>
      <c r="EUS2" s="73"/>
      <c r="EUT2" s="73"/>
      <c r="EUU2" s="73"/>
      <c r="EUV2" s="73"/>
      <c r="EUW2" s="73"/>
      <c r="EUX2" s="73"/>
      <c r="EUY2" s="73"/>
      <c r="EUZ2" s="93"/>
      <c r="EVA2" s="73"/>
      <c r="EVB2" s="73"/>
      <c r="EVC2" s="73"/>
      <c r="EVD2" s="73"/>
      <c r="EVE2" s="73"/>
      <c r="EVF2" s="73"/>
      <c r="EVG2" s="73"/>
      <c r="EVH2" s="73"/>
      <c r="EVI2" s="73"/>
      <c r="EVJ2" s="73"/>
      <c r="EVK2" s="73"/>
      <c r="EVL2" s="73"/>
      <c r="EVM2" s="73"/>
      <c r="EVN2" s="73"/>
      <c r="EVO2" s="73"/>
      <c r="EVP2" s="93"/>
      <c r="EVQ2" s="73"/>
      <c r="EVR2" s="73"/>
      <c r="EVS2" s="73"/>
      <c r="EVT2" s="73"/>
      <c r="EVU2" s="73"/>
      <c r="EVV2" s="73"/>
      <c r="EVW2" s="73"/>
      <c r="EVX2" s="73"/>
      <c r="EVY2" s="73"/>
      <c r="EVZ2" s="73"/>
      <c r="EWA2" s="73"/>
      <c r="EWB2" s="73"/>
      <c r="EWC2" s="73"/>
      <c r="EWD2" s="73"/>
      <c r="EWE2" s="73"/>
      <c r="EWF2" s="93"/>
      <c r="EWG2" s="73"/>
      <c r="EWH2" s="73"/>
      <c r="EWI2" s="73"/>
      <c r="EWJ2" s="73"/>
      <c r="EWK2" s="73"/>
      <c r="EWL2" s="73"/>
      <c r="EWM2" s="73"/>
      <c r="EWN2" s="73"/>
      <c r="EWO2" s="73"/>
      <c r="EWP2" s="73"/>
      <c r="EWQ2" s="73"/>
      <c r="EWR2" s="73"/>
      <c r="EWS2" s="73"/>
      <c r="EWT2" s="73"/>
      <c r="EWU2" s="73"/>
      <c r="EWV2" s="93"/>
      <c r="EWW2" s="73"/>
      <c r="EWX2" s="73"/>
      <c r="EWY2" s="73"/>
      <c r="EWZ2" s="73"/>
      <c r="EXA2" s="73"/>
      <c r="EXB2" s="73"/>
      <c r="EXC2" s="73"/>
      <c r="EXD2" s="73"/>
      <c r="EXE2" s="73"/>
      <c r="EXF2" s="73"/>
      <c r="EXG2" s="73"/>
      <c r="EXH2" s="73"/>
      <c r="EXI2" s="73"/>
      <c r="EXJ2" s="73"/>
      <c r="EXK2" s="73"/>
      <c r="EXL2" s="93"/>
      <c r="EXM2" s="73"/>
      <c r="EXN2" s="73"/>
      <c r="EXO2" s="73"/>
      <c r="EXP2" s="73"/>
      <c r="EXQ2" s="73"/>
      <c r="EXR2" s="73"/>
      <c r="EXS2" s="73"/>
      <c r="EXT2" s="73"/>
      <c r="EXU2" s="73"/>
      <c r="EXV2" s="73"/>
      <c r="EXW2" s="73"/>
      <c r="EXX2" s="73"/>
      <c r="EXY2" s="73"/>
      <c r="EXZ2" s="73"/>
      <c r="EYA2" s="73"/>
      <c r="EYB2" s="93"/>
      <c r="EYC2" s="73"/>
      <c r="EYD2" s="73"/>
      <c r="EYE2" s="73"/>
      <c r="EYF2" s="73"/>
      <c r="EYG2" s="73"/>
      <c r="EYH2" s="73"/>
      <c r="EYI2" s="73"/>
      <c r="EYJ2" s="73"/>
      <c r="EYK2" s="73"/>
      <c r="EYL2" s="73"/>
      <c r="EYM2" s="73"/>
      <c r="EYN2" s="73"/>
      <c r="EYO2" s="73"/>
      <c r="EYP2" s="73"/>
      <c r="EYQ2" s="73"/>
      <c r="EYR2" s="93"/>
      <c r="EYS2" s="73"/>
      <c r="EYT2" s="73"/>
      <c r="EYU2" s="73"/>
      <c r="EYV2" s="73"/>
      <c r="EYW2" s="73"/>
      <c r="EYX2" s="73"/>
      <c r="EYY2" s="73"/>
      <c r="EYZ2" s="73"/>
      <c r="EZA2" s="73"/>
      <c r="EZB2" s="73"/>
      <c r="EZC2" s="73"/>
      <c r="EZD2" s="73"/>
      <c r="EZE2" s="73"/>
      <c r="EZF2" s="73"/>
      <c r="EZG2" s="73"/>
      <c r="EZH2" s="93"/>
      <c r="EZI2" s="73"/>
      <c r="EZJ2" s="73"/>
      <c r="EZK2" s="73"/>
      <c r="EZL2" s="73"/>
      <c r="EZM2" s="73"/>
      <c r="EZN2" s="73"/>
      <c r="EZO2" s="73"/>
      <c r="EZP2" s="73"/>
      <c r="EZQ2" s="73"/>
      <c r="EZR2" s="73"/>
      <c r="EZS2" s="73"/>
      <c r="EZT2" s="73"/>
      <c r="EZU2" s="73"/>
      <c r="EZV2" s="73"/>
      <c r="EZW2" s="73"/>
      <c r="EZX2" s="93"/>
      <c r="EZY2" s="73"/>
      <c r="EZZ2" s="73"/>
      <c r="FAA2" s="73"/>
      <c r="FAB2" s="73"/>
      <c r="FAC2" s="73"/>
      <c r="FAD2" s="73"/>
      <c r="FAE2" s="73"/>
      <c r="FAF2" s="73"/>
      <c r="FAG2" s="73"/>
      <c r="FAH2" s="73"/>
      <c r="FAI2" s="73"/>
      <c r="FAJ2" s="73"/>
      <c r="FAK2" s="73"/>
      <c r="FAL2" s="73"/>
      <c r="FAM2" s="73"/>
      <c r="FAN2" s="93"/>
      <c r="FAO2" s="73"/>
      <c r="FAP2" s="73"/>
      <c r="FAQ2" s="73"/>
      <c r="FAR2" s="73"/>
      <c r="FAS2" s="73"/>
      <c r="FAT2" s="73"/>
      <c r="FAU2" s="73"/>
      <c r="FAV2" s="73"/>
      <c r="FAW2" s="73"/>
      <c r="FAX2" s="73"/>
      <c r="FAY2" s="73"/>
      <c r="FAZ2" s="73"/>
      <c r="FBA2" s="73"/>
      <c r="FBB2" s="73"/>
      <c r="FBC2" s="73"/>
      <c r="FBD2" s="93"/>
      <c r="FBE2" s="73"/>
      <c r="FBF2" s="73"/>
      <c r="FBG2" s="73"/>
      <c r="FBH2" s="73"/>
      <c r="FBI2" s="73"/>
      <c r="FBJ2" s="73"/>
      <c r="FBK2" s="73"/>
      <c r="FBL2" s="73"/>
      <c r="FBM2" s="73"/>
      <c r="FBN2" s="73"/>
      <c r="FBO2" s="73"/>
      <c r="FBP2" s="73"/>
      <c r="FBQ2" s="73"/>
      <c r="FBR2" s="73"/>
      <c r="FBS2" s="73"/>
      <c r="FBT2" s="93"/>
      <c r="FBU2" s="73"/>
      <c r="FBV2" s="73"/>
      <c r="FBW2" s="73"/>
      <c r="FBX2" s="73"/>
      <c r="FBY2" s="73"/>
      <c r="FBZ2" s="73"/>
      <c r="FCA2" s="73"/>
      <c r="FCB2" s="73"/>
      <c r="FCC2" s="73"/>
      <c r="FCD2" s="73"/>
      <c r="FCE2" s="73"/>
      <c r="FCF2" s="73"/>
      <c r="FCG2" s="73"/>
      <c r="FCH2" s="73"/>
      <c r="FCI2" s="73"/>
      <c r="FCJ2" s="93"/>
      <c r="FCK2" s="73"/>
      <c r="FCL2" s="73"/>
      <c r="FCM2" s="73"/>
      <c r="FCN2" s="73"/>
      <c r="FCO2" s="73"/>
      <c r="FCP2" s="73"/>
      <c r="FCQ2" s="73"/>
      <c r="FCR2" s="73"/>
      <c r="FCS2" s="73"/>
      <c r="FCT2" s="73"/>
      <c r="FCU2" s="73"/>
      <c r="FCV2" s="73"/>
      <c r="FCW2" s="73"/>
      <c r="FCX2" s="73"/>
      <c r="FCY2" s="73"/>
      <c r="FCZ2" s="93"/>
      <c r="FDA2" s="73"/>
      <c r="FDB2" s="73"/>
      <c r="FDC2" s="73"/>
      <c r="FDD2" s="73"/>
      <c r="FDE2" s="73"/>
      <c r="FDF2" s="73"/>
      <c r="FDG2" s="73"/>
      <c r="FDH2" s="73"/>
      <c r="FDI2" s="73"/>
      <c r="FDJ2" s="73"/>
      <c r="FDK2" s="73"/>
      <c r="FDL2" s="73"/>
      <c r="FDM2" s="73"/>
      <c r="FDN2" s="73"/>
      <c r="FDO2" s="73"/>
      <c r="FDP2" s="93"/>
      <c r="FDQ2" s="73"/>
      <c r="FDR2" s="73"/>
      <c r="FDS2" s="73"/>
      <c r="FDT2" s="73"/>
      <c r="FDU2" s="73"/>
      <c r="FDV2" s="73"/>
      <c r="FDW2" s="73"/>
      <c r="FDX2" s="73"/>
      <c r="FDY2" s="73"/>
      <c r="FDZ2" s="73"/>
      <c r="FEA2" s="73"/>
      <c r="FEB2" s="73"/>
      <c r="FEC2" s="73"/>
      <c r="FED2" s="73"/>
      <c r="FEE2" s="73"/>
      <c r="FEF2" s="93"/>
      <c r="FEG2" s="73"/>
      <c r="FEH2" s="73"/>
      <c r="FEI2" s="73"/>
      <c r="FEJ2" s="73"/>
      <c r="FEK2" s="73"/>
      <c r="FEL2" s="73"/>
      <c r="FEM2" s="73"/>
      <c r="FEN2" s="73"/>
      <c r="FEO2" s="73"/>
      <c r="FEP2" s="73"/>
      <c r="FEQ2" s="73"/>
      <c r="FER2" s="73"/>
      <c r="FES2" s="73"/>
      <c r="FET2" s="73"/>
      <c r="FEU2" s="73"/>
      <c r="FEV2" s="93"/>
      <c r="FEW2" s="73"/>
      <c r="FEX2" s="73"/>
      <c r="FEY2" s="73"/>
      <c r="FEZ2" s="73"/>
      <c r="FFA2" s="73"/>
      <c r="FFB2" s="73"/>
      <c r="FFC2" s="73"/>
      <c r="FFD2" s="73"/>
      <c r="FFE2" s="73"/>
      <c r="FFF2" s="73"/>
      <c r="FFG2" s="73"/>
      <c r="FFH2" s="73"/>
      <c r="FFI2" s="73"/>
      <c r="FFJ2" s="73"/>
      <c r="FFK2" s="73"/>
      <c r="FFL2" s="93"/>
      <c r="FFM2" s="73"/>
      <c r="FFN2" s="73"/>
      <c r="FFO2" s="73"/>
      <c r="FFP2" s="73"/>
      <c r="FFQ2" s="73"/>
      <c r="FFR2" s="73"/>
      <c r="FFS2" s="73"/>
      <c r="FFT2" s="73"/>
      <c r="FFU2" s="73"/>
      <c r="FFV2" s="73"/>
      <c r="FFW2" s="73"/>
      <c r="FFX2" s="73"/>
      <c r="FFY2" s="73"/>
      <c r="FFZ2" s="73"/>
      <c r="FGA2" s="73"/>
      <c r="FGB2" s="93"/>
      <c r="FGC2" s="73"/>
      <c r="FGD2" s="73"/>
      <c r="FGE2" s="73"/>
      <c r="FGF2" s="73"/>
      <c r="FGG2" s="73"/>
      <c r="FGH2" s="73"/>
      <c r="FGI2" s="73"/>
      <c r="FGJ2" s="73"/>
      <c r="FGK2" s="73"/>
      <c r="FGL2" s="73"/>
      <c r="FGM2" s="73"/>
      <c r="FGN2" s="73"/>
      <c r="FGO2" s="73"/>
      <c r="FGP2" s="73"/>
      <c r="FGQ2" s="73"/>
      <c r="FGR2" s="93"/>
      <c r="FGS2" s="73"/>
      <c r="FGT2" s="73"/>
      <c r="FGU2" s="73"/>
      <c r="FGV2" s="73"/>
      <c r="FGW2" s="73"/>
      <c r="FGX2" s="73"/>
      <c r="FGY2" s="73"/>
      <c r="FGZ2" s="73"/>
      <c r="FHA2" s="73"/>
      <c r="FHB2" s="73"/>
      <c r="FHC2" s="73"/>
      <c r="FHD2" s="73"/>
      <c r="FHE2" s="73"/>
      <c r="FHF2" s="73"/>
      <c r="FHG2" s="73"/>
      <c r="FHH2" s="93"/>
      <c r="FHI2" s="73"/>
      <c r="FHJ2" s="73"/>
      <c r="FHK2" s="73"/>
      <c r="FHL2" s="73"/>
      <c r="FHM2" s="73"/>
      <c r="FHN2" s="73"/>
      <c r="FHO2" s="73"/>
      <c r="FHP2" s="73"/>
      <c r="FHQ2" s="73"/>
      <c r="FHR2" s="73"/>
      <c r="FHS2" s="73"/>
      <c r="FHT2" s="73"/>
      <c r="FHU2" s="73"/>
      <c r="FHV2" s="73"/>
      <c r="FHW2" s="73"/>
      <c r="FHX2" s="93"/>
      <c r="FHY2" s="73"/>
      <c r="FHZ2" s="73"/>
      <c r="FIA2" s="73"/>
      <c r="FIB2" s="73"/>
      <c r="FIC2" s="73"/>
      <c r="FID2" s="73"/>
      <c r="FIE2" s="73"/>
      <c r="FIF2" s="73"/>
      <c r="FIG2" s="73"/>
      <c r="FIH2" s="73"/>
      <c r="FII2" s="73"/>
      <c r="FIJ2" s="73"/>
      <c r="FIK2" s="73"/>
      <c r="FIL2" s="73"/>
      <c r="FIM2" s="73"/>
      <c r="FIN2" s="93"/>
      <c r="FIO2" s="73"/>
      <c r="FIP2" s="73"/>
      <c r="FIQ2" s="73"/>
      <c r="FIR2" s="73"/>
      <c r="FIS2" s="73"/>
      <c r="FIT2" s="73"/>
      <c r="FIU2" s="73"/>
      <c r="FIV2" s="73"/>
      <c r="FIW2" s="73"/>
      <c r="FIX2" s="73"/>
      <c r="FIY2" s="73"/>
      <c r="FIZ2" s="73"/>
      <c r="FJA2" s="73"/>
      <c r="FJB2" s="73"/>
      <c r="FJC2" s="73"/>
      <c r="FJD2" s="93"/>
      <c r="FJE2" s="73"/>
      <c r="FJF2" s="73"/>
      <c r="FJG2" s="73"/>
      <c r="FJH2" s="73"/>
      <c r="FJI2" s="73"/>
      <c r="FJJ2" s="73"/>
      <c r="FJK2" s="73"/>
      <c r="FJL2" s="73"/>
      <c r="FJM2" s="73"/>
      <c r="FJN2" s="73"/>
      <c r="FJO2" s="73"/>
      <c r="FJP2" s="73"/>
      <c r="FJQ2" s="73"/>
      <c r="FJR2" s="73"/>
      <c r="FJS2" s="73"/>
      <c r="FJT2" s="93"/>
      <c r="FJU2" s="73"/>
      <c r="FJV2" s="73"/>
      <c r="FJW2" s="73"/>
      <c r="FJX2" s="73"/>
      <c r="FJY2" s="73"/>
      <c r="FJZ2" s="73"/>
      <c r="FKA2" s="73"/>
      <c r="FKB2" s="73"/>
      <c r="FKC2" s="73"/>
      <c r="FKD2" s="73"/>
      <c r="FKE2" s="73"/>
      <c r="FKF2" s="73"/>
      <c r="FKG2" s="73"/>
      <c r="FKH2" s="73"/>
      <c r="FKI2" s="73"/>
      <c r="FKJ2" s="93"/>
      <c r="FKK2" s="73"/>
      <c r="FKL2" s="73"/>
      <c r="FKM2" s="73"/>
      <c r="FKN2" s="73"/>
      <c r="FKO2" s="73"/>
      <c r="FKP2" s="73"/>
      <c r="FKQ2" s="73"/>
      <c r="FKR2" s="73"/>
      <c r="FKS2" s="73"/>
      <c r="FKT2" s="73"/>
      <c r="FKU2" s="73"/>
      <c r="FKV2" s="73"/>
      <c r="FKW2" s="73"/>
      <c r="FKX2" s="73"/>
      <c r="FKY2" s="73"/>
      <c r="FKZ2" s="93"/>
      <c r="FLA2" s="73"/>
      <c r="FLB2" s="73"/>
      <c r="FLC2" s="73"/>
      <c r="FLD2" s="73"/>
      <c r="FLE2" s="73"/>
      <c r="FLF2" s="73"/>
      <c r="FLG2" s="73"/>
      <c r="FLH2" s="73"/>
      <c r="FLI2" s="73"/>
      <c r="FLJ2" s="73"/>
      <c r="FLK2" s="73"/>
      <c r="FLL2" s="73"/>
      <c r="FLM2" s="73"/>
      <c r="FLN2" s="73"/>
      <c r="FLO2" s="73"/>
      <c r="FLP2" s="93"/>
      <c r="FLQ2" s="73"/>
      <c r="FLR2" s="73"/>
      <c r="FLS2" s="73"/>
      <c r="FLT2" s="73"/>
      <c r="FLU2" s="73"/>
      <c r="FLV2" s="73"/>
      <c r="FLW2" s="73"/>
      <c r="FLX2" s="73"/>
      <c r="FLY2" s="73"/>
      <c r="FLZ2" s="73"/>
      <c r="FMA2" s="73"/>
      <c r="FMB2" s="73"/>
      <c r="FMC2" s="73"/>
      <c r="FMD2" s="73"/>
      <c r="FME2" s="73"/>
      <c r="FMF2" s="93"/>
      <c r="FMG2" s="73"/>
      <c r="FMH2" s="73"/>
      <c r="FMI2" s="73"/>
      <c r="FMJ2" s="73"/>
      <c r="FMK2" s="73"/>
      <c r="FML2" s="73"/>
      <c r="FMM2" s="73"/>
      <c r="FMN2" s="73"/>
      <c r="FMO2" s="73"/>
      <c r="FMP2" s="73"/>
      <c r="FMQ2" s="73"/>
      <c r="FMR2" s="73"/>
      <c r="FMS2" s="73"/>
      <c r="FMT2" s="73"/>
      <c r="FMU2" s="73"/>
      <c r="FMV2" s="93"/>
      <c r="FMW2" s="73"/>
      <c r="FMX2" s="73"/>
      <c r="FMY2" s="73"/>
      <c r="FMZ2" s="73"/>
      <c r="FNA2" s="73"/>
      <c r="FNB2" s="73"/>
      <c r="FNC2" s="73"/>
      <c r="FND2" s="73"/>
      <c r="FNE2" s="73"/>
      <c r="FNF2" s="73"/>
      <c r="FNG2" s="73"/>
      <c r="FNH2" s="73"/>
      <c r="FNI2" s="73"/>
      <c r="FNJ2" s="73"/>
      <c r="FNK2" s="73"/>
      <c r="FNL2" s="93"/>
      <c r="FNM2" s="73"/>
      <c r="FNN2" s="73"/>
      <c r="FNO2" s="73"/>
      <c r="FNP2" s="73"/>
      <c r="FNQ2" s="73"/>
      <c r="FNR2" s="73"/>
      <c r="FNS2" s="73"/>
      <c r="FNT2" s="73"/>
      <c r="FNU2" s="73"/>
      <c r="FNV2" s="73"/>
      <c r="FNW2" s="73"/>
      <c r="FNX2" s="73"/>
      <c r="FNY2" s="73"/>
      <c r="FNZ2" s="73"/>
      <c r="FOA2" s="73"/>
      <c r="FOB2" s="93"/>
      <c r="FOC2" s="73"/>
      <c r="FOD2" s="73"/>
      <c r="FOE2" s="73"/>
      <c r="FOF2" s="73"/>
      <c r="FOG2" s="73"/>
      <c r="FOH2" s="73"/>
      <c r="FOI2" s="73"/>
      <c r="FOJ2" s="73"/>
      <c r="FOK2" s="73"/>
      <c r="FOL2" s="73"/>
      <c r="FOM2" s="73"/>
      <c r="FON2" s="73"/>
      <c r="FOO2" s="73"/>
      <c r="FOP2" s="73"/>
      <c r="FOQ2" s="73"/>
      <c r="FOR2" s="93"/>
      <c r="FOS2" s="73"/>
      <c r="FOT2" s="73"/>
      <c r="FOU2" s="73"/>
      <c r="FOV2" s="73"/>
      <c r="FOW2" s="73"/>
      <c r="FOX2" s="73"/>
      <c r="FOY2" s="73"/>
      <c r="FOZ2" s="73"/>
      <c r="FPA2" s="73"/>
      <c r="FPB2" s="73"/>
      <c r="FPC2" s="73"/>
      <c r="FPD2" s="73"/>
      <c r="FPE2" s="73"/>
      <c r="FPF2" s="73"/>
      <c r="FPG2" s="73"/>
      <c r="FPH2" s="93"/>
      <c r="FPI2" s="73"/>
      <c r="FPJ2" s="73"/>
      <c r="FPK2" s="73"/>
      <c r="FPL2" s="73"/>
      <c r="FPM2" s="73"/>
      <c r="FPN2" s="73"/>
      <c r="FPO2" s="73"/>
      <c r="FPP2" s="73"/>
      <c r="FPQ2" s="73"/>
      <c r="FPR2" s="73"/>
      <c r="FPS2" s="73"/>
      <c r="FPT2" s="73"/>
      <c r="FPU2" s="73"/>
      <c r="FPV2" s="73"/>
      <c r="FPW2" s="73"/>
      <c r="FPX2" s="93"/>
      <c r="FPY2" s="73"/>
      <c r="FPZ2" s="73"/>
      <c r="FQA2" s="73"/>
      <c r="FQB2" s="73"/>
      <c r="FQC2" s="73"/>
      <c r="FQD2" s="73"/>
      <c r="FQE2" s="73"/>
      <c r="FQF2" s="73"/>
      <c r="FQG2" s="73"/>
      <c r="FQH2" s="73"/>
      <c r="FQI2" s="73"/>
      <c r="FQJ2" s="73"/>
      <c r="FQK2" s="73"/>
      <c r="FQL2" s="73"/>
      <c r="FQM2" s="73"/>
      <c r="FQN2" s="93"/>
      <c r="FQO2" s="73"/>
      <c r="FQP2" s="73"/>
      <c r="FQQ2" s="73"/>
      <c r="FQR2" s="73"/>
      <c r="FQS2" s="73"/>
      <c r="FQT2" s="73"/>
      <c r="FQU2" s="73"/>
      <c r="FQV2" s="73"/>
      <c r="FQW2" s="73"/>
      <c r="FQX2" s="73"/>
      <c r="FQY2" s="73"/>
      <c r="FQZ2" s="73"/>
      <c r="FRA2" s="73"/>
      <c r="FRB2" s="73"/>
      <c r="FRC2" s="73"/>
      <c r="FRD2" s="93"/>
      <c r="FRE2" s="73"/>
      <c r="FRF2" s="73"/>
      <c r="FRG2" s="73"/>
      <c r="FRH2" s="73"/>
      <c r="FRI2" s="73"/>
      <c r="FRJ2" s="73"/>
      <c r="FRK2" s="73"/>
      <c r="FRL2" s="73"/>
      <c r="FRM2" s="73"/>
      <c r="FRN2" s="73"/>
      <c r="FRO2" s="73"/>
      <c r="FRP2" s="73"/>
      <c r="FRQ2" s="73"/>
      <c r="FRR2" s="73"/>
      <c r="FRS2" s="73"/>
      <c r="FRT2" s="93"/>
      <c r="FRU2" s="73"/>
      <c r="FRV2" s="73"/>
      <c r="FRW2" s="73"/>
      <c r="FRX2" s="73"/>
      <c r="FRY2" s="73"/>
      <c r="FRZ2" s="73"/>
      <c r="FSA2" s="73"/>
      <c r="FSB2" s="73"/>
      <c r="FSC2" s="73"/>
      <c r="FSD2" s="73"/>
      <c r="FSE2" s="73"/>
      <c r="FSF2" s="73"/>
      <c r="FSG2" s="73"/>
      <c r="FSH2" s="73"/>
      <c r="FSI2" s="73"/>
      <c r="FSJ2" s="93"/>
      <c r="FSK2" s="73"/>
      <c r="FSL2" s="73"/>
      <c r="FSM2" s="73"/>
      <c r="FSN2" s="73"/>
      <c r="FSO2" s="73"/>
      <c r="FSP2" s="73"/>
      <c r="FSQ2" s="73"/>
      <c r="FSR2" s="73"/>
      <c r="FSS2" s="73"/>
      <c r="FST2" s="73"/>
      <c r="FSU2" s="73"/>
      <c r="FSV2" s="73"/>
      <c r="FSW2" s="73"/>
      <c r="FSX2" s="73"/>
      <c r="FSY2" s="73"/>
      <c r="FSZ2" s="93"/>
      <c r="FTA2" s="73"/>
      <c r="FTB2" s="73"/>
      <c r="FTC2" s="73"/>
      <c r="FTD2" s="73"/>
      <c r="FTE2" s="73"/>
      <c r="FTF2" s="73"/>
      <c r="FTG2" s="73"/>
      <c r="FTH2" s="73"/>
      <c r="FTI2" s="73"/>
      <c r="FTJ2" s="73"/>
      <c r="FTK2" s="73"/>
      <c r="FTL2" s="73"/>
      <c r="FTM2" s="73"/>
      <c r="FTN2" s="73"/>
      <c r="FTO2" s="73"/>
      <c r="FTP2" s="93"/>
      <c r="FTQ2" s="73"/>
      <c r="FTR2" s="73"/>
      <c r="FTS2" s="73"/>
      <c r="FTT2" s="73"/>
      <c r="FTU2" s="73"/>
      <c r="FTV2" s="73"/>
      <c r="FTW2" s="73"/>
      <c r="FTX2" s="73"/>
      <c r="FTY2" s="73"/>
      <c r="FTZ2" s="73"/>
      <c r="FUA2" s="73"/>
      <c r="FUB2" s="73"/>
      <c r="FUC2" s="73"/>
      <c r="FUD2" s="73"/>
      <c r="FUE2" s="73"/>
      <c r="FUF2" s="93"/>
      <c r="FUG2" s="73"/>
      <c r="FUH2" s="73"/>
      <c r="FUI2" s="73"/>
      <c r="FUJ2" s="73"/>
      <c r="FUK2" s="73"/>
      <c r="FUL2" s="73"/>
      <c r="FUM2" s="73"/>
      <c r="FUN2" s="73"/>
      <c r="FUO2" s="73"/>
      <c r="FUP2" s="73"/>
      <c r="FUQ2" s="73"/>
      <c r="FUR2" s="73"/>
      <c r="FUS2" s="73"/>
      <c r="FUT2" s="73"/>
      <c r="FUU2" s="73"/>
      <c r="FUV2" s="93"/>
      <c r="FUW2" s="73"/>
      <c r="FUX2" s="73"/>
      <c r="FUY2" s="73"/>
      <c r="FUZ2" s="73"/>
      <c r="FVA2" s="73"/>
      <c r="FVB2" s="73"/>
      <c r="FVC2" s="73"/>
      <c r="FVD2" s="73"/>
      <c r="FVE2" s="73"/>
      <c r="FVF2" s="73"/>
      <c r="FVG2" s="73"/>
      <c r="FVH2" s="73"/>
      <c r="FVI2" s="73"/>
      <c r="FVJ2" s="73"/>
      <c r="FVK2" s="73"/>
      <c r="FVL2" s="93"/>
      <c r="FVM2" s="73"/>
      <c r="FVN2" s="73"/>
      <c r="FVO2" s="73"/>
      <c r="FVP2" s="73"/>
      <c r="FVQ2" s="73"/>
      <c r="FVR2" s="73"/>
      <c r="FVS2" s="73"/>
      <c r="FVT2" s="73"/>
      <c r="FVU2" s="73"/>
      <c r="FVV2" s="73"/>
      <c r="FVW2" s="73"/>
      <c r="FVX2" s="73"/>
      <c r="FVY2" s="73"/>
      <c r="FVZ2" s="73"/>
      <c r="FWA2" s="73"/>
      <c r="FWB2" s="93"/>
      <c r="FWC2" s="73"/>
      <c r="FWD2" s="73"/>
      <c r="FWE2" s="73"/>
      <c r="FWF2" s="73"/>
      <c r="FWG2" s="73"/>
      <c r="FWH2" s="73"/>
      <c r="FWI2" s="73"/>
      <c r="FWJ2" s="73"/>
      <c r="FWK2" s="73"/>
      <c r="FWL2" s="73"/>
      <c r="FWM2" s="73"/>
      <c r="FWN2" s="73"/>
      <c r="FWO2" s="73"/>
      <c r="FWP2" s="73"/>
      <c r="FWQ2" s="73"/>
      <c r="FWR2" s="93"/>
      <c r="FWS2" s="73"/>
      <c r="FWT2" s="73"/>
      <c r="FWU2" s="73"/>
      <c r="FWV2" s="73"/>
      <c r="FWW2" s="73"/>
      <c r="FWX2" s="73"/>
      <c r="FWY2" s="73"/>
      <c r="FWZ2" s="73"/>
      <c r="FXA2" s="73"/>
      <c r="FXB2" s="73"/>
      <c r="FXC2" s="73"/>
      <c r="FXD2" s="73"/>
      <c r="FXE2" s="73"/>
      <c r="FXF2" s="73"/>
      <c r="FXG2" s="73"/>
      <c r="FXH2" s="93"/>
      <c r="FXI2" s="73"/>
      <c r="FXJ2" s="73"/>
      <c r="FXK2" s="73"/>
      <c r="FXL2" s="73"/>
      <c r="FXM2" s="73"/>
      <c r="FXN2" s="73"/>
      <c r="FXO2" s="73"/>
      <c r="FXP2" s="73"/>
      <c r="FXQ2" s="73"/>
      <c r="FXR2" s="73"/>
      <c r="FXS2" s="73"/>
      <c r="FXT2" s="73"/>
      <c r="FXU2" s="73"/>
      <c r="FXV2" s="73"/>
      <c r="FXW2" s="73"/>
      <c r="FXX2" s="93"/>
      <c r="FXY2" s="73"/>
      <c r="FXZ2" s="73"/>
      <c r="FYA2" s="73"/>
      <c r="FYB2" s="73"/>
      <c r="FYC2" s="73"/>
      <c r="FYD2" s="73"/>
      <c r="FYE2" s="73"/>
      <c r="FYF2" s="73"/>
      <c r="FYG2" s="73"/>
      <c r="FYH2" s="73"/>
      <c r="FYI2" s="73"/>
      <c r="FYJ2" s="73"/>
      <c r="FYK2" s="73"/>
      <c r="FYL2" s="73"/>
      <c r="FYM2" s="73"/>
      <c r="FYN2" s="93"/>
      <c r="FYO2" s="73"/>
      <c r="FYP2" s="73"/>
      <c r="FYQ2" s="73"/>
      <c r="FYR2" s="73"/>
      <c r="FYS2" s="73"/>
      <c r="FYT2" s="73"/>
      <c r="FYU2" s="73"/>
      <c r="FYV2" s="73"/>
      <c r="FYW2" s="73"/>
      <c r="FYX2" s="73"/>
      <c r="FYY2" s="73"/>
      <c r="FYZ2" s="73"/>
      <c r="FZA2" s="73"/>
      <c r="FZB2" s="73"/>
      <c r="FZC2" s="73"/>
      <c r="FZD2" s="93"/>
      <c r="FZE2" s="73"/>
      <c r="FZF2" s="73"/>
      <c r="FZG2" s="73"/>
      <c r="FZH2" s="73"/>
      <c r="FZI2" s="73"/>
      <c r="FZJ2" s="73"/>
      <c r="FZK2" s="73"/>
      <c r="FZL2" s="73"/>
      <c r="FZM2" s="73"/>
      <c r="FZN2" s="73"/>
      <c r="FZO2" s="73"/>
      <c r="FZP2" s="73"/>
      <c r="FZQ2" s="73"/>
      <c r="FZR2" s="73"/>
      <c r="FZS2" s="73"/>
      <c r="FZT2" s="93"/>
      <c r="FZU2" s="73"/>
      <c r="FZV2" s="73"/>
      <c r="FZW2" s="73"/>
      <c r="FZX2" s="73"/>
      <c r="FZY2" s="73"/>
      <c r="FZZ2" s="73"/>
      <c r="GAA2" s="73"/>
      <c r="GAB2" s="73"/>
      <c r="GAC2" s="73"/>
      <c r="GAD2" s="73"/>
      <c r="GAE2" s="73"/>
      <c r="GAF2" s="73"/>
      <c r="GAG2" s="73"/>
      <c r="GAH2" s="73"/>
      <c r="GAI2" s="73"/>
      <c r="GAJ2" s="93"/>
      <c r="GAK2" s="73"/>
      <c r="GAL2" s="73"/>
      <c r="GAM2" s="73"/>
      <c r="GAN2" s="73"/>
      <c r="GAO2" s="73"/>
      <c r="GAP2" s="73"/>
      <c r="GAQ2" s="73"/>
      <c r="GAR2" s="73"/>
      <c r="GAS2" s="73"/>
      <c r="GAT2" s="73"/>
      <c r="GAU2" s="73"/>
      <c r="GAV2" s="73"/>
      <c r="GAW2" s="73"/>
      <c r="GAX2" s="73"/>
      <c r="GAY2" s="73"/>
      <c r="GAZ2" s="93"/>
      <c r="GBA2" s="73"/>
      <c r="GBB2" s="73"/>
      <c r="GBC2" s="73"/>
      <c r="GBD2" s="73"/>
      <c r="GBE2" s="73"/>
      <c r="GBF2" s="73"/>
      <c r="GBG2" s="73"/>
      <c r="GBH2" s="73"/>
      <c r="GBI2" s="73"/>
      <c r="GBJ2" s="73"/>
      <c r="GBK2" s="73"/>
      <c r="GBL2" s="73"/>
      <c r="GBM2" s="73"/>
      <c r="GBN2" s="73"/>
      <c r="GBO2" s="73"/>
      <c r="GBP2" s="93"/>
      <c r="GBQ2" s="73"/>
      <c r="GBR2" s="73"/>
      <c r="GBS2" s="73"/>
      <c r="GBT2" s="73"/>
      <c r="GBU2" s="73"/>
      <c r="GBV2" s="73"/>
      <c r="GBW2" s="73"/>
      <c r="GBX2" s="73"/>
      <c r="GBY2" s="73"/>
      <c r="GBZ2" s="73"/>
      <c r="GCA2" s="73"/>
      <c r="GCB2" s="73"/>
      <c r="GCC2" s="73"/>
      <c r="GCD2" s="73"/>
      <c r="GCE2" s="73"/>
      <c r="GCF2" s="93"/>
      <c r="GCG2" s="73"/>
      <c r="GCH2" s="73"/>
      <c r="GCI2" s="73"/>
      <c r="GCJ2" s="73"/>
      <c r="GCK2" s="73"/>
      <c r="GCL2" s="73"/>
      <c r="GCM2" s="73"/>
      <c r="GCN2" s="73"/>
      <c r="GCO2" s="73"/>
      <c r="GCP2" s="73"/>
      <c r="GCQ2" s="73"/>
      <c r="GCR2" s="73"/>
      <c r="GCS2" s="73"/>
      <c r="GCT2" s="73"/>
      <c r="GCU2" s="73"/>
      <c r="GCV2" s="93"/>
      <c r="GCW2" s="73"/>
      <c r="GCX2" s="73"/>
      <c r="GCY2" s="73"/>
      <c r="GCZ2" s="73"/>
      <c r="GDA2" s="73"/>
      <c r="GDB2" s="73"/>
      <c r="GDC2" s="73"/>
      <c r="GDD2" s="73"/>
      <c r="GDE2" s="73"/>
      <c r="GDF2" s="73"/>
      <c r="GDG2" s="73"/>
      <c r="GDH2" s="73"/>
      <c r="GDI2" s="73"/>
      <c r="GDJ2" s="73"/>
      <c r="GDK2" s="73"/>
      <c r="GDL2" s="93"/>
      <c r="GDM2" s="73"/>
      <c r="GDN2" s="73"/>
      <c r="GDO2" s="73"/>
      <c r="GDP2" s="73"/>
      <c r="GDQ2" s="73"/>
      <c r="GDR2" s="73"/>
      <c r="GDS2" s="73"/>
      <c r="GDT2" s="73"/>
      <c r="GDU2" s="73"/>
      <c r="GDV2" s="73"/>
      <c r="GDW2" s="73"/>
      <c r="GDX2" s="73"/>
      <c r="GDY2" s="73"/>
      <c r="GDZ2" s="73"/>
      <c r="GEA2" s="73"/>
      <c r="GEB2" s="93"/>
      <c r="GEC2" s="73"/>
      <c r="GED2" s="73"/>
      <c r="GEE2" s="73"/>
      <c r="GEF2" s="73"/>
      <c r="GEG2" s="73"/>
      <c r="GEH2" s="73"/>
      <c r="GEI2" s="73"/>
      <c r="GEJ2" s="73"/>
      <c r="GEK2" s="73"/>
      <c r="GEL2" s="73"/>
      <c r="GEM2" s="73"/>
      <c r="GEN2" s="73"/>
      <c r="GEO2" s="73"/>
      <c r="GEP2" s="73"/>
      <c r="GEQ2" s="73"/>
      <c r="GER2" s="93"/>
      <c r="GES2" s="73"/>
      <c r="GET2" s="73"/>
      <c r="GEU2" s="73"/>
      <c r="GEV2" s="73"/>
      <c r="GEW2" s="73"/>
      <c r="GEX2" s="73"/>
      <c r="GEY2" s="73"/>
      <c r="GEZ2" s="73"/>
      <c r="GFA2" s="73"/>
      <c r="GFB2" s="73"/>
      <c r="GFC2" s="73"/>
      <c r="GFD2" s="73"/>
      <c r="GFE2" s="73"/>
      <c r="GFF2" s="73"/>
      <c r="GFG2" s="73"/>
      <c r="GFH2" s="93"/>
      <c r="GFI2" s="73"/>
      <c r="GFJ2" s="73"/>
      <c r="GFK2" s="73"/>
      <c r="GFL2" s="73"/>
      <c r="GFM2" s="73"/>
      <c r="GFN2" s="73"/>
      <c r="GFO2" s="73"/>
      <c r="GFP2" s="73"/>
      <c r="GFQ2" s="73"/>
      <c r="GFR2" s="73"/>
      <c r="GFS2" s="73"/>
      <c r="GFT2" s="73"/>
      <c r="GFU2" s="73"/>
      <c r="GFV2" s="73"/>
      <c r="GFW2" s="73"/>
      <c r="GFX2" s="93"/>
      <c r="GFY2" s="73"/>
      <c r="GFZ2" s="73"/>
      <c r="GGA2" s="73"/>
      <c r="GGB2" s="73"/>
      <c r="GGC2" s="73"/>
      <c r="GGD2" s="73"/>
      <c r="GGE2" s="73"/>
      <c r="GGF2" s="73"/>
      <c r="GGG2" s="73"/>
      <c r="GGH2" s="73"/>
      <c r="GGI2" s="73"/>
      <c r="GGJ2" s="73"/>
      <c r="GGK2" s="73"/>
      <c r="GGL2" s="73"/>
      <c r="GGM2" s="73"/>
      <c r="GGN2" s="93"/>
      <c r="GGO2" s="73"/>
      <c r="GGP2" s="73"/>
      <c r="GGQ2" s="73"/>
      <c r="GGR2" s="73"/>
      <c r="GGS2" s="73"/>
      <c r="GGT2" s="73"/>
      <c r="GGU2" s="73"/>
      <c r="GGV2" s="73"/>
      <c r="GGW2" s="73"/>
      <c r="GGX2" s="73"/>
      <c r="GGY2" s="73"/>
      <c r="GGZ2" s="73"/>
      <c r="GHA2" s="73"/>
      <c r="GHB2" s="73"/>
      <c r="GHC2" s="73"/>
      <c r="GHD2" s="93"/>
      <c r="GHE2" s="73"/>
      <c r="GHF2" s="73"/>
      <c r="GHG2" s="73"/>
      <c r="GHH2" s="73"/>
      <c r="GHI2" s="73"/>
      <c r="GHJ2" s="73"/>
      <c r="GHK2" s="73"/>
      <c r="GHL2" s="73"/>
      <c r="GHM2" s="73"/>
      <c r="GHN2" s="73"/>
      <c r="GHO2" s="73"/>
      <c r="GHP2" s="73"/>
      <c r="GHQ2" s="73"/>
      <c r="GHR2" s="73"/>
      <c r="GHS2" s="73"/>
      <c r="GHT2" s="93"/>
      <c r="GHU2" s="73"/>
      <c r="GHV2" s="73"/>
      <c r="GHW2" s="73"/>
      <c r="GHX2" s="73"/>
      <c r="GHY2" s="73"/>
      <c r="GHZ2" s="73"/>
      <c r="GIA2" s="73"/>
      <c r="GIB2" s="73"/>
      <c r="GIC2" s="73"/>
      <c r="GID2" s="73"/>
      <c r="GIE2" s="73"/>
      <c r="GIF2" s="73"/>
      <c r="GIG2" s="73"/>
      <c r="GIH2" s="73"/>
      <c r="GII2" s="73"/>
      <c r="GIJ2" s="93"/>
      <c r="GIK2" s="73"/>
      <c r="GIL2" s="73"/>
      <c r="GIM2" s="73"/>
      <c r="GIN2" s="73"/>
      <c r="GIO2" s="73"/>
      <c r="GIP2" s="73"/>
      <c r="GIQ2" s="73"/>
      <c r="GIR2" s="73"/>
      <c r="GIS2" s="73"/>
      <c r="GIT2" s="73"/>
      <c r="GIU2" s="73"/>
      <c r="GIV2" s="73"/>
      <c r="GIW2" s="73"/>
      <c r="GIX2" s="73"/>
      <c r="GIY2" s="73"/>
      <c r="GIZ2" s="93"/>
      <c r="GJA2" s="73"/>
      <c r="GJB2" s="73"/>
      <c r="GJC2" s="73"/>
      <c r="GJD2" s="73"/>
      <c r="GJE2" s="73"/>
      <c r="GJF2" s="73"/>
      <c r="GJG2" s="73"/>
      <c r="GJH2" s="73"/>
      <c r="GJI2" s="73"/>
      <c r="GJJ2" s="73"/>
      <c r="GJK2" s="73"/>
      <c r="GJL2" s="73"/>
      <c r="GJM2" s="73"/>
      <c r="GJN2" s="73"/>
      <c r="GJO2" s="73"/>
      <c r="GJP2" s="93"/>
      <c r="GJQ2" s="73"/>
      <c r="GJR2" s="73"/>
      <c r="GJS2" s="73"/>
      <c r="GJT2" s="73"/>
      <c r="GJU2" s="73"/>
      <c r="GJV2" s="73"/>
      <c r="GJW2" s="73"/>
      <c r="GJX2" s="73"/>
      <c r="GJY2" s="73"/>
      <c r="GJZ2" s="73"/>
      <c r="GKA2" s="73"/>
      <c r="GKB2" s="73"/>
      <c r="GKC2" s="73"/>
      <c r="GKD2" s="73"/>
      <c r="GKE2" s="73"/>
      <c r="GKF2" s="93"/>
      <c r="GKG2" s="73"/>
      <c r="GKH2" s="73"/>
      <c r="GKI2" s="73"/>
      <c r="GKJ2" s="73"/>
      <c r="GKK2" s="73"/>
      <c r="GKL2" s="73"/>
      <c r="GKM2" s="73"/>
      <c r="GKN2" s="73"/>
      <c r="GKO2" s="73"/>
      <c r="GKP2" s="73"/>
      <c r="GKQ2" s="73"/>
      <c r="GKR2" s="73"/>
      <c r="GKS2" s="73"/>
      <c r="GKT2" s="73"/>
      <c r="GKU2" s="73"/>
      <c r="GKV2" s="93"/>
      <c r="GKW2" s="73"/>
      <c r="GKX2" s="73"/>
      <c r="GKY2" s="73"/>
      <c r="GKZ2" s="73"/>
      <c r="GLA2" s="73"/>
      <c r="GLB2" s="73"/>
      <c r="GLC2" s="73"/>
      <c r="GLD2" s="73"/>
      <c r="GLE2" s="73"/>
      <c r="GLF2" s="73"/>
      <c r="GLG2" s="73"/>
      <c r="GLH2" s="73"/>
      <c r="GLI2" s="73"/>
      <c r="GLJ2" s="73"/>
      <c r="GLK2" s="73"/>
      <c r="GLL2" s="93"/>
      <c r="GLM2" s="73"/>
      <c r="GLN2" s="73"/>
      <c r="GLO2" s="73"/>
      <c r="GLP2" s="73"/>
      <c r="GLQ2" s="73"/>
      <c r="GLR2" s="73"/>
      <c r="GLS2" s="73"/>
      <c r="GLT2" s="73"/>
      <c r="GLU2" s="73"/>
      <c r="GLV2" s="73"/>
      <c r="GLW2" s="73"/>
      <c r="GLX2" s="73"/>
      <c r="GLY2" s="73"/>
      <c r="GLZ2" s="73"/>
      <c r="GMA2" s="73"/>
      <c r="GMB2" s="93"/>
      <c r="GMC2" s="73"/>
      <c r="GMD2" s="73"/>
      <c r="GME2" s="73"/>
      <c r="GMF2" s="73"/>
      <c r="GMG2" s="73"/>
      <c r="GMH2" s="73"/>
      <c r="GMI2" s="73"/>
      <c r="GMJ2" s="73"/>
      <c r="GMK2" s="73"/>
      <c r="GML2" s="73"/>
      <c r="GMM2" s="73"/>
      <c r="GMN2" s="73"/>
      <c r="GMO2" s="73"/>
      <c r="GMP2" s="73"/>
      <c r="GMQ2" s="73"/>
      <c r="GMR2" s="93"/>
      <c r="GMS2" s="73"/>
      <c r="GMT2" s="73"/>
      <c r="GMU2" s="73"/>
      <c r="GMV2" s="73"/>
      <c r="GMW2" s="73"/>
      <c r="GMX2" s="73"/>
      <c r="GMY2" s="73"/>
      <c r="GMZ2" s="73"/>
      <c r="GNA2" s="73"/>
      <c r="GNB2" s="73"/>
      <c r="GNC2" s="73"/>
      <c r="GND2" s="73"/>
      <c r="GNE2" s="73"/>
      <c r="GNF2" s="73"/>
      <c r="GNG2" s="73"/>
      <c r="GNH2" s="93"/>
      <c r="GNI2" s="73"/>
      <c r="GNJ2" s="73"/>
      <c r="GNK2" s="73"/>
      <c r="GNL2" s="73"/>
      <c r="GNM2" s="73"/>
      <c r="GNN2" s="73"/>
      <c r="GNO2" s="73"/>
      <c r="GNP2" s="73"/>
      <c r="GNQ2" s="73"/>
      <c r="GNR2" s="73"/>
      <c r="GNS2" s="73"/>
      <c r="GNT2" s="73"/>
      <c r="GNU2" s="73"/>
      <c r="GNV2" s="73"/>
      <c r="GNW2" s="73"/>
      <c r="GNX2" s="93"/>
      <c r="GNY2" s="73"/>
      <c r="GNZ2" s="73"/>
      <c r="GOA2" s="73"/>
      <c r="GOB2" s="73"/>
      <c r="GOC2" s="73"/>
      <c r="GOD2" s="73"/>
      <c r="GOE2" s="73"/>
      <c r="GOF2" s="73"/>
      <c r="GOG2" s="73"/>
      <c r="GOH2" s="73"/>
      <c r="GOI2" s="73"/>
      <c r="GOJ2" s="73"/>
      <c r="GOK2" s="73"/>
      <c r="GOL2" s="73"/>
      <c r="GOM2" s="73"/>
      <c r="GON2" s="93"/>
      <c r="GOO2" s="73"/>
      <c r="GOP2" s="73"/>
      <c r="GOQ2" s="73"/>
      <c r="GOR2" s="73"/>
      <c r="GOS2" s="73"/>
      <c r="GOT2" s="73"/>
      <c r="GOU2" s="73"/>
      <c r="GOV2" s="73"/>
      <c r="GOW2" s="73"/>
      <c r="GOX2" s="73"/>
      <c r="GOY2" s="73"/>
      <c r="GOZ2" s="73"/>
      <c r="GPA2" s="73"/>
      <c r="GPB2" s="73"/>
      <c r="GPC2" s="73"/>
      <c r="GPD2" s="93"/>
      <c r="GPE2" s="73"/>
      <c r="GPF2" s="73"/>
      <c r="GPG2" s="73"/>
      <c r="GPH2" s="73"/>
      <c r="GPI2" s="73"/>
      <c r="GPJ2" s="73"/>
      <c r="GPK2" s="73"/>
      <c r="GPL2" s="73"/>
      <c r="GPM2" s="73"/>
      <c r="GPN2" s="73"/>
      <c r="GPO2" s="73"/>
      <c r="GPP2" s="73"/>
      <c r="GPQ2" s="73"/>
      <c r="GPR2" s="73"/>
      <c r="GPS2" s="73"/>
      <c r="GPT2" s="93"/>
      <c r="GPU2" s="73"/>
      <c r="GPV2" s="73"/>
      <c r="GPW2" s="73"/>
      <c r="GPX2" s="73"/>
      <c r="GPY2" s="73"/>
      <c r="GPZ2" s="73"/>
      <c r="GQA2" s="73"/>
      <c r="GQB2" s="73"/>
      <c r="GQC2" s="73"/>
      <c r="GQD2" s="73"/>
      <c r="GQE2" s="73"/>
      <c r="GQF2" s="73"/>
      <c r="GQG2" s="73"/>
      <c r="GQH2" s="73"/>
      <c r="GQI2" s="73"/>
      <c r="GQJ2" s="93"/>
      <c r="GQK2" s="73"/>
      <c r="GQL2" s="73"/>
      <c r="GQM2" s="73"/>
      <c r="GQN2" s="73"/>
      <c r="GQO2" s="73"/>
      <c r="GQP2" s="73"/>
      <c r="GQQ2" s="73"/>
      <c r="GQR2" s="73"/>
      <c r="GQS2" s="73"/>
      <c r="GQT2" s="73"/>
      <c r="GQU2" s="73"/>
      <c r="GQV2" s="73"/>
      <c r="GQW2" s="73"/>
      <c r="GQX2" s="73"/>
      <c r="GQY2" s="73"/>
      <c r="GQZ2" s="93"/>
      <c r="GRA2" s="73"/>
      <c r="GRB2" s="73"/>
      <c r="GRC2" s="73"/>
      <c r="GRD2" s="73"/>
      <c r="GRE2" s="73"/>
      <c r="GRF2" s="73"/>
      <c r="GRG2" s="73"/>
      <c r="GRH2" s="73"/>
      <c r="GRI2" s="73"/>
      <c r="GRJ2" s="73"/>
      <c r="GRK2" s="73"/>
      <c r="GRL2" s="73"/>
      <c r="GRM2" s="73"/>
      <c r="GRN2" s="73"/>
      <c r="GRO2" s="73"/>
      <c r="GRP2" s="93"/>
      <c r="GRQ2" s="73"/>
      <c r="GRR2" s="73"/>
      <c r="GRS2" s="73"/>
      <c r="GRT2" s="73"/>
      <c r="GRU2" s="73"/>
      <c r="GRV2" s="73"/>
      <c r="GRW2" s="73"/>
      <c r="GRX2" s="73"/>
      <c r="GRY2" s="73"/>
      <c r="GRZ2" s="73"/>
      <c r="GSA2" s="73"/>
      <c r="GSB2" s="73"/>
      <c r="GSC2" s="73"/>
      <c r="GSD2" s="73"/>
      <c r="GSE2" s="73"/>
      <c r="GSF2" s="93"/>
      <c r="GSG2" s="73"/>
      <c r="GSH2" s="73"/>
      <c r="GSI2" s="73"/>
      <c r="GSJ2" s="73"/>
      <c r="GSK2" s="73"/>
      <c r="GSL2" s="73"/>
      <c r="GSM2" s="73"/>
      <c r="GSN2" s="73"/>
      <c r="GSO2" s="73"/>
      <c r="GSP2" s="73"/>
      <c r="GSQ2" s="73"/>
      <c r="GSR2" s="73"/>
      <c r="GSS2" s="73"/>
      <c r="GST2" s="73"/>
      <c r="GSU2" s="73"/>
      <c r="GSV2" s="93"/>
      <c r="GSW2" s="73"/>
      <c r="GSX2" s="73"/>
      <c r="GSY2" s="73"/>
      <c r="GSZ2" s="73"/>
      <c r="GTA2" s="73"/>
      <c r="GTB2" s="73"/>
      <c r="GTC2" s="73"/>
      <c r="GTD2" s="73"/>
      <c r="GTE2" s="73"/>
      <c r="GTF2" s="73"/>
      <c r="GTG2" s="73"/>
      <c r="GTH2" s="73"/>
      <c r="GTI2" s="73"/>
      <c r="GTJ2" s="73"/>
      <c r="GTK2" s="73"/>
      <c r="GTL2" s="93"/>
      <c r="GTM2" s="73"/>
      <c r="GTN2" s="73"/>
      <c r="GTO2" s="73"/>
      <c r="GTP2" s="73"/>
      <c r="GTQ2" s="73"/>
      <c r="GTR2" s="73"/>
      <c r="GTS2" s="73"/>
      <c r="GTT2" s="73"/>
      <c r="GTU2" s="73"/>
      <c r="GTV2" s="73"/>
      <c r="GTW2" s="73"/>
      <c r="GTX2" s="73"/>
      <c r="GTY2" s="73"/>
      <c r="GTZ2" s="73"/>
      <c r="GUA2" s="73"/>
      <c r="GUB2" s="93"/>
      <c r="GUC2" s="73"/>
      <c r="GUD2" s="73"/>
      <c r="GUE2" s="73"/>
      <c r="GUF2" s="73"/>
      <c r="GUG2" s="73"/>
      <c r="GUH2" s="73"/>
      <c r="GUI2" s="73"/>
      <c r="GUJ2" s="73"/>
      <c r="GUK2" s="73"/>
      <c r="GUL2" s="73"/>
      <c r="GUM2" s="73"/>
      <c r="GUN2" s="73"/>
      <c r="GUO2" s="73"/>
      <c r="GUP2" s="73"/>
      <c r="GUQ2" s="73"/>
      <c r="GUR2" s="93"/>
      <c r="GUS2" s="73"/>
      <c r="GUT2" s="73"/>
      <c r="GUU2" s="73"/>
      <c r="GUV2" s="73"/>
      <c r="GUW2" s="73"/>
      <c r="GUX2" s="73"/>
      <c r="GUY2" s="73"/>
      <c r="GUZ2" s="73"/>
      <c r="GVA2" s="73"/>
      <c r="GVB2" s="73"/>
      <c r="GVC2" s="73"/>
      <c r="GVD2" s="73"/>
      <c r="GVE2" s="73"/>
      <c r="GVF2" s="73"/>
      <c r="GVG2" s="73"/>
      <c r="GVH2" s="93"/>
      <c r="GVI2" s="73"/>
      <c r="GVJ2" s="73"/>
      <c r="GVK2" s="73"/>
      <c r="GVL2" s="73"/>
      <c r="GVM2" s="73"/>
      <c r="GVN2" s="73"/>
      <c r="GVO2" s="73"/>
      <c r="GVP2" s="73"/>
      <c r="GVQ2" s="73"/>
      <c r="GVR2" s="73"/>
      <c r="GVS2" s="73"/>
      <c r="GVT2" s="73"/>
      <c r="GVU2" s="73"/>
      <c r="GVV2" s="73"/>
      <c r="GVW2" s="73"/>
      <c r="GVX2" s="93"/>
      <c r="GVY2" s="73"/>
      <c r="GVZ2" s="73"/>
      <c r="GWA2" s="73"/>
      <c r="GWB2" s="73"/>
      <c r="GWC2" s="73"/>
      <c r="GWD2" s="73"/>
      <c r="GWE2" s="73"/>
      <c r="GWF2" s="73"/>
      <c r="GWG2" s="73"/>
      <c r="GWH2" s="73"/>
      <c r="GWI2" s="73"/>
      <c r="GWJ2" s="73"/>
      <c r="GWK2" s="73"/>
      <c r="GWL2" s="73"/>
      <c r="GWM2" s="73"/>
      <c r="GWN2" s="93"/>
      <c r="GWO2" s="73"/>
      <c r="GWP2" s="73"/>
      <c r="GWQ2" s="73"/>
      <c r="GWR2" s="73"/>
      <c r="GWS2" s="73"/>
      <c r="GWT2" s="73"/>
      <c r="GWU2" s="73"/>
      <c r="GWV2" s="73"/>
      <c r="GWW2" s="73"/>
      <c r="GWX2" s="73"/>
      <c r="GWY2" s="73"/>
      <c r="GWZ2" s="73"/>
      <c r="GXA2" s="73"/>
      <c r="GXB2" s="73"/>
      <c r="GXC2" s="73"/>
      <c r="GXD2" s="93"/>
      <c r="GXE2" s="73"/>
      <c r="GXF2" s="73"/>
      <c r="GXG2" s="73"/>
      <c r="GXH2" s="73"/>
      <c r="GXI2" s="73"/>
      <c r="GXJ2" s="73"/>
      <c r="GXK2" s="73"/>
      <c r="GXL2" s="73"/>
      <c r="GXM2" s="73"/>
      <c r="GXN2" s="73"/>
      <c r="GXO2" s="73"/>
      <c r="GXP2" s="73"/>
      <c r="GXQ2" s="73"/>
      <c r="GXR2" s="73"/>
      <c r="GXS2" s="73"/>
      <c r="GXT2" s="93"/>
      <c r="GXU2" s="73"/>
      <c r="GXV2" s="73"/>
      <c r="GXW2" s="73"/>
      <c r="GXX2" s="73"/>
      <c r="GXY2" s="73"/>
      <c r="GXZ2" s="73"/>
      <c r="GYA2" s="73"/>
      <c r="GYB2" s="73"/>
      <c r="GYC2" s="73"/>
      <c r="GYD2" s="73"/>
      <c r="GYE2" s="73"/>
      <c r="GYF2" s="73"/>
      <c r="GYG2" s="73"/>
      <c r="GYH2" s="73"/>
      <c r="GYI2" s="73"/>
      <c r="GYJ2" s="93"/>
      <c r="GYK2" s="73"/>
      <c r="GYL2" s="73"/>
      <c r="GYM2" s="73"/>
      <c r="GYN2" s="73"/>
      <c r="GYO2" s="73"/>
      <c r="GYP2" s="73"/>
      <c r="GYQ2" s="73"/>
      <c r="GYR2" s="73"/>
      <c r="GYS2" s="73"/>
      <c r="GYT2" s="73"/>
      <c r="GYU2" s="73"/>
      <c r="GYV2" s="73"/>
      <c r="GYW2" s="73"/>
      <c r="GYX2" s="73"/>
      <c r="GYY2" s="73"/>
      <c r="GYZ2" s="93"/>
      <c r="GZA2" s="73"/>
      <c r="GZB2" s="73"/>
      <c r="GZC2" s="73"/>
      <c r="GZD2" s="73"/>
      <c r="GZE2" s="73"/>
      <c r="GZF2" s="73"/>
      <c r="GZG2" s="73"/>
      <c r="GZH2" s="73"/>
      <c r="GZI2" s="73"/>
      <c r="GZJ2" s="73"/>
      <c r="GZK2" s="73"/>
      <c r="GZL2" s="73"/>
      <c r="GZM2" s="73"/>
      <c r="GZN2" s="73"/>
      <c r="GZO2" s="73"/>
      <c r="GZP2" s="93"/>
      <c r="GZQ2" s="73"/>
      <c r="GZR2" s="73"/>
      <c r="GZS2" s="73"/>
      <c r="GZT2" s="73"/>
      <c r="GZU2" s="73"/>
      <c r="GZV2" s="73"/>
      <c r="GZW2" s="73"/>
      <c r="GZX2" s="73"/>
      <c r="GZY2" s="73"/>
      <c r="GZZ2" s="73"/>
      <c r="HAA2" s="73"/>
      <c r="HAB2" s="73"/>
      <c r="HAC2" s="73"/>
      <c r="HAD2" s="73"/>
      <c r="HAE2" s="73"/>
      <c r="HAF2" s="93"/>
      <c r="HAG2" s="73"/>
      <c r="HAH2" s="73"/>
      <c r="HAI2" s="73"/>
      <c r="HAJ2" s="73"/>
      <c r="HAK2" s="73"/>
      <c r="HAL2" s="73"/>
      <c r="HAM2" s="73"/>
      <c r="HAN2" s="73"/>
      <c r="HAO2" s="73"/>
      <c r="HAP2" s="73"/>
      <c r="HAQ2" s="73"/>
      <c r="HAR2" s="73"/>
      <c r="HAS2" s="73"/>
      <c r="HAT2" s="73"/>
      <c r="HAU2" s="73"/>
      <c r="HAV2" s="93"/>
      <c r="HAW2" s="73"/>
      <c r="HAX2" s="73"/>
      <c r="HAY2" s="73"/>
      <c r="HAZ2" s="73"/>
      <c r="HBA2" s="73"/>
      <c r="HBB2" s="73"/>
      <c r="HBC2" s="73"/>
      <c r="HBD2" s="73"/>
      <c r="HBE2" s="73"/>
      <c r="HBF2" s="73"/>
      <c r="HBG2" s="73"/>
      <c r="HBH2" s="73"/>
      <c r="HBI2" s="73"/>
      <c r="HBJ2" s="73"/>
      <c r="HBK2" s="73"/>
      <c r="HBL2" s="93"/>
      <c r="HBM2" s="73"/>
      <c r="HBN2" s="73"/>
      <c r="HBO2" s="73"/>
      <c r="HBP2" s="73"/>
      <c r="HBQ2" s="73"/>
      <c r="HBR2" s="73"/>
      <c r="HBS2" s="73"/>
      <c r="HBT2" s="73"/>
      <c r="HBU2" s="73"/>
      <c r="HBV2" s="73"/>
      <c r="HBW2" s="73"/>
      <c r="HBX2" s="73"/>
      <c r="HBY2" s="73"/>
      <c r="HBZ2" s="73"/>
      <c r="HCA2" s="73"/>
      <c r="HCB2" s="93"/>
      <c r="HCC2" s="73"/>
      <c r="HCD2" s="73"/>
      <c r="HCE2" s="73"/>
      <c r="HCF2" s="73"/>
      <c r="HCG2" s="73"/>
      <c r="HCH2" s="73"/>
      <c r="HCI2" s="73"/>
      <c r="HCJ2" s="73"/>
      <c r="HCK2" s="73"/>
      <c r="HCL2" s="73"/>
      <c r="HCM2" s="73"/>
      <c r="HCN2" s="73"/>
      <c r="HCO2" s="73"/>
      <c r="HCP2" s="73"/>
      <c r="HCQ2" s="73"/>
      <c r="HCR2" s="93"/>
      <c r="HCS2" s="73"/>
      <c r="HCT2" s="73"/>
      <c r="HCU2" s="73"/>
      <c r="HCV2" s="73"/>
      <c r="HCW2" s="73"/>
      <c r="HCX2" s="73"/>
      <c r="HCY2" s="73"/>
      <c r="HCZ2" s="73"/>
      <c r="HDA2" s="73"/>
      <c r="HDB2" s="73"/>
      <c r="HDC2" s="73"/>
      <c r="HDD2" s="73"/>
      <c r="HDE2" s="73"/>
      <c r="HDF2" s="73"/>
      <c r="HDG2" s="73"/>
      <c r="HDH2" s="93"/>
      <c r="HDI2" s="73"/>
      <c r="HDJ2" s="73"/>
      <c r="HDK2" s="73"/>
      <c r="HDL2" s="73"/>
      <c r="HDM2" s="73"/>
      <c r="HDN2" s="73"/>
      <c r="HDO2" s="73"/>
      <c r="HDP2" s="73"/>
      <c r="HDQ2" s="73"/>
      <c r="HDR2" s="73"/>
      <c r="HDS2" s="73"/>
      <c r="HDT2" s="73"/>
      <c r="HDU2" s="73"/>
      <c r="HDV2" s="73"/>
      <c r="HDW2" s="73"/>
      <c r="HDX2" s="93"/>
      <c r="HDY2" s="73"/>
      <c r="HDZ2" s="73"/>
      <c r="HEA2" s="73"/>
      <c r="HEB2" s="73"/>
      <c r="HEC2" s="73"/>
      <c r="HED2" s="73"/>
      <c r="HEE2" s="73"/>
      <c r="HEF2" s="73"/>
      <c r="HEG2" s="73"/>
      <c r="HEH2" s="73"/>
      <c r="HEI2" s="73"/>
      <c r="HEJ2" s="73"/>
      <c r="HEK2" s="73"/>
      <c r="HEL2" s="73"/>
      <c r="HEM2" s="73"/>
      <c r="HEN2" s="93"/>
      <c r="HEO2" s="73"/>
      <c r="HEP2" s="73"/>
      <c r="HEQ2" s="73"/>
      <c r="HER2" s="73"/>
      <c r="HES2" s="73"/>
      <c r="HET2" s="73"/>
      <c r="HEU2" s="73"/>
      <c r="HEV2" s="73"/>
      <c r="HEW2" s="73"/>
      <c r="HEX2" s="73"/>
      <c r="HEY2" s="73"/>
      <c r="HEZ2" s="73"/>
      <c r="HFA2" s="73"/>
      <c r="HFB2" s="73"/>
      <c r="HFC2" s="73"/>
      <c r="HFD2" s="93"/>
      <c r="HFE2" s="73"/>
      <c r="HFF2" s="73"/>
      <c r="HFG2" s="73"/>
      <c r="HFH2" s="73"/>
      <c r="HFI2" s="73"/>
      <c r="HFJ2" s="73"/>
      <c r="HFK2" s="73"/>
      <c r="HFL2" s="73"/>
      <c r="HFM2" s="73"/>
      <c r="HFN2" s="73"/>
      <c r="HFO2" s="73"/>
      <c r="HFP2" s="73"/>
      <c r="HFQ2" s="73"/>
      <c r="HFR2" s="73"/>
      <c r="HFS2" s="73"/>
      <c r="HFT2" s="93"/>
      <c r="HFU2" s="73"/>
      <c r="HFV2" s="73"/>
      <c r="HFW2" s="73"/>
      <c r="HFX2" s="73"/>
      <c r="HFY2" s="73"/>
      <c r="HFZ2" s="73"/>
      <c r="HGA2" s="73"/>
      <c r="HGB2" s="73"/>
      <c r="HGC2" s="73"/>
      <c r="HGD2" s="73"/>
      <c r="HGE2" s="73"/>
      <c r="HGF2" s="73"/>
      <c r="HGG2" s="73"/>
      <c r="HGH2" s="73"/>
      <c r="HGI2" s="73"/>
      <c r="HGJ2" s="93"/>
      <c r="HGK2" s="73"/>
      <c r="HGL2" s="73"/>
      <c r="HGM2" s="73"/>
      <c r="HGN2" s="73"/>
      <c r="HGO2" s="73"/>
      <c r="HGP2" s="73"/>
      <c r="HGQ2" s="73"/>
      <c r="HGR2" s="73"/>
      <c r="HGS2" s="73"/>
      <c r="HGT2" s="73"/>
      <c r="HGU2" s="73"/>
      <c r="HGV2" s="73"/>
      <c r="HGW2" s="73"/>
      <c r="HGX2" s="73"/>
      <c r="HGY2" s="73"/>
      <c r="HGZ2" s="93"/>
      <c r="HHA2" s="73"/>
      <c r="HHB2" s="73"/>
      <c r="HHC2" s="73"/>
      <c r="HHD2" s="73"/>
      <c r="HHE2" s="73"/>
      <c r="HHF2" s="73"/>
      <c r="HHG2" s="73"/>
      <c r="HHH2" s="73"/>
      <c r="HHI2" s="73"/>
      <c r="HHJ2" s="73"/>
      <c r="HHK2" s="73"/>
      <c r="HHL2" s="73"/>
      <c r="HHM2" s="73"/>
      <c r="HHN2" s="73"/>
      <c r="HHO2" s="73"/>
      <c r="HHP2" s="93"/>
      <c r="HHQ2" s="73"/>
      <c r="HHR2" s="73"/>
      <c r="HHS2" s="73"/>
      <c r="HHT2" s="73"/>
      <c r="HHU2" s="73"/>
      <c r="HHV2" s="73"/>
      <c r="HHW2" s="73"/>
      <c r="HHX2" s="73"/>
      <c r="HHY2" s="73"/>
      <c r="HHZ2" s="73"/>
      <c r="HIA2" s="73"/>
      <c r="HIB2" s="73"/>
      <c r="HIC2" s="73"/>
      <c r="HID2" s="73"/>
      <c r="HIE2" s="73"/>
      <c r="HIF2" s="93"/>
      <c r="HIG2" s="73"/>
      <c r="HIH2" s="73"/>
      <c r="HII2" s="73"/>
      <c r="HIJ2" s="73"/>
      <c r="HIK2" s="73"/>
      <c r="HIL2" s="73"/>
      <c r="HIM2" s="73"/>
      <c r="HIN2" s="73"/>
      <c r="HIO2" s="73"/>
      <c r="HIP2" s="73"/>
      <c r="HIQ2" s="73"/>
      <c r="HIR2" s="73"/>
      <c r="HIS2" s="73"/>
      <c r="HIT2" s="73"/>
      <c r="HIU2" s="73"/>
      <c r="HIV2" s="93"/>
      <c r="HIW2" s="73"/>
      <c r="HIX2" s="73"/>
      <c r="HIY2" s="73"/>
      <c r="HIZ2" s="73"/>
      <c r="HJA2" s="73"/>
      <c r="HJB2" s="73"/>
      <c r="HJC2" s="73"/>
      <c r="HJD2" s="73"/>
      <c r="HJE2" s="73"/>
      <c r="HJF2" s="73"/>
      <c r="HJG2" s="73"/>
      <c r="HJH2" s="73"/>
      <c r="HJI2" s="73"/>
      <c r="HJJ2" s="73"/>
      <c r="HJK2" s="73"/>
      <c r="HJL2" s="93"/>
      <c r="HJM2" s="73"/>
      <c r="HJN2" s="73"/>
      <c r="HJO2" s="73"/>
      <c r="HJP2" s="73"/>
      <c r="HJQ2" s="73"/>
      <c r="HJR2" s="73"/>
      <c r="HJS2" s="73"/>
      <c r="HJT2" s="73"/>
      <c r="HJU2" s="73"/>
      <c r="HJV2" s="73"/>
      <c r="HJW2" s="73"/>
      <c r="HJX2" s="73"/>
      <c r="HJY2" s="73"/>
      <c r="HJZ2" s="73"/>
      <c r="HKA2" s="73"/>
      <c r="HKB2" s="93"/>
      <c r="HKC2" s="73"/>
      <c r="HKD2" s="73"/>
      <c r="HKE2" s="73"/>
      <c r="HKF2" s="73"/>
      <c r="HKG2" s="73"/>
      <c r="HKH2" s="73"/>
      <c r="HKI2" s="73"/>
      <c r="HKJ2" s="73"/>
      <c r="HKK2" s="73"/>
      <c r="HKL2" s="73"/>
      <c r="HKM2" s="73"/>
      <c r="HKN2" s="73"/>
      <c r="HKO2" s="73"/>
      <c r="HKP2" s="73"/>
      <c r="HKQ2" s="73"/>
      <c r="HKR2" s="93"/>
      <c r="HKS2" s="73"/>
      <c r="HKT2" s="73"/>
      <c r="HKU2" s="73"/>
      <c r="HKV2" s="73"/>
      <c r="HKW2" s="73"/>
      <c r="HKX2" s="73"/>
      <c r="HKY2" s="73"/>
      <c r="HKZ2" s="73"/>
      <c r="HLA2" s="73"/>
      <c r="HLB2" s="73"/>
      <c r="HLC2" s="73"/>
      <c r="HLD2" s="73"/>
      <c r="HLE2" s="73"/>
      <c r="HLF2" s="73"/>
      <c r="HLG2" s="73"/>
      <c r="HLH2" s="93"/>
      <c r="HLI2" s="73"/>
      <c r="HLJ2" s="73"/>
      <c r="HLK2" s="73"/>
      <c r="HLL2" s="73"/>
      <c r="HLM2" s="73"/>
      <c r="HLN2" s="73"/>
      <c r="HLO2" s="73"/>
      <c r="HLP2" s="73"/>
      <c r="HLQ2" s="73"/>
      <c r="HLR2" s="73"/>
      <c r="HLS2" s="73"/>
      <c r="HLT2" s="73"/>
      <c r="HLU2" s="73"/>
      <c r="HLV2" s="73"/>
      <c r="HLW2" s="73"/>
      <c r="HLX2" s="93"/>
      <c r="HLY2" s="73"/>
      <c r="HLZ2" s="73"/>
      <c r="HMA2" s="73"/>
      <c r="HMB2" s="73"/>
      <c r="HMC2" s="73"/>
      <c r="HMD2" s="73"/>
      <c r="HME2" s="73"/>
      <c r="HMF2" s="73"/>
      <c r="HMG2" s="73"/>
      <c r="HMH2" s="73"/>
      <c r="HMI2" s="73"/>
      <c r="HMJ2" s="73"/>
      <c r="HMK2" s="73"/>
      <c r="HML2" s="73"/>
      <c r="HMM2" s="73"/>
      <c r="HMN2" s="93"/>
      <c r="HMO2" s="73"/>
      <c r="HMP2" s="73"/>
      <c r="HMQ2" s="73"/>
      <c r="HMR2" s="73"/>
      <c r="HMS2" s="73"/>
      <c r="HMT2" s="73"/>
      <c r="HMU2" s="73"/>
      <c r="HMV2" s="73"/>
      <c r="HMW2" s="73"/>
      <c r="HMX2" s="73"/>
      <c r="HMY2" s="73"/>
      <c r="HMZ2" s="73"/>
      <c r="HNA2" s="73"/>
      <c r="HNB2" s="73"/>
      <c r="HNC2" s="73"/>
      <c r="HND2" s="93"/>
      <c r="HNE2" s="73"/>
      <c r="HNF2" s="73"/>
      <c r="HNG2" s="73"/>
      <c r="HNH2" s="73"/>
      <c r="HNI2" s="73"/>
      <c r="HNJ2" s="73"/>
      <c r="HNK2" s="73"/>
      <c r="HNL2" s="73"/>
      <c r="HNM2" s="73"/>
      <c r="HNN2" s="73"/>
      <c r="HNO2" s="73"/>
      <c r="HNP2" s="73"/>
      <c r="HNQ2" s="73"/>
      <c r="HNR2" s="73"/>
      <c r="HNS2" s="73"/>
      <c r="HNT2" s="93"/>
      <c r="HNU2" s="73"/>
      <c r="HNV2" s="73"/>
      <c r="HNW2" s="73"/>
      <c r="HNX2" s="73"/>
      <c r="HNY2" s="73"/>
      <c r="HNZ2" s="73"/>
      <c r="HOA2" s="73"/>
      <c r="HOB2" s="73"/>
      <c r="HOC2" s="73"/>
      <c r="HOD2" s="73"/>
      <c r="HOE2" s="73"/>
      <c r="HOF2" s="73"/>
      <c r="HOG2" s="73"/>
      <c r="HOH2" s="73"/>
      <c r="HOI2" s="73"/>
      <c r="HOJ2" s="93"/>
      <c r="HOK2" s="73"/>
      <c r="HOL2" s="73"/>
      <c r="HOM2" s="73"/>
      <c r="HON2" s="73"/>
      <c r="HOO2" s="73"/>
      <c r="HOP2" s="73"/>
      <c r="HOQ2" s="73"/>
      <c r="HOR2" s="73"/>
      <c r="HOS2" s="73"/>
      <c r="HOT2" s="73"/>
      <c r="HOU2" s="73"/>
      <c r="HOV2" s="73"/>
      <c r="HOW2" s="73"/>
      <c r="HOX2" s="73"/>
      <c r="HOY2" s="73"/>
      <c r="HOZ2" s="93"/>
      <c r="HPA2" s="73"/>
      <c r="HPB2" s="73"/>
      <c r="HPC2" s="73"/>
      <c r="HPD2" s="73"/>
      <c r="HPE2" s="73"/>
      <c r="HPF2" s="73"/>
      <c r="HPG2" s="73"/>
      <c r="HPH2" s="73"/>
      <c r="HPI2" s="73"/>
      <c r="HPJ2" s="73"/>
      <c r="HPK2" s="73"/>
      <c r="HPL2" s="73"/>
      <c r="HPM2" s="73"/>
      <c r="HPN2" s="73"/>
      <c r="HPO2" s="73"/>
      <c r="HPP2" s="93"/>
      <c r="HPQ2" s="73"/>
      <c r="HPR2" s="73"/>
      <c r="HPS2" s="73"/>
      <c r="HPT2" s="73"/>
      <c r="HPU2" s="73"/>
      <c r="HPV2" s="73"/>
      <c r="HPW2" s="73"/>
      <c r="HPX2" s="73"/>
      <c r="HPY2" s="73"/>
      <c r="HPZ2" s="73"/>
      <c r="HQA2" s="73"/>
      <c r="HQB2" s="73"/>
      <c r="HQC2" s="73"/>
      <c r="HQD2" s="73"/>
      <c r="HQE2" s="73"/>
      <c r="HQF2" s="93"/>
      <c r="HQG2" s="73"/>
      <c r="HQH2" s="73"/>
      <c r="HQI2" s="73"/>
      <c r="HQJ2" s="73"/>
      <c r="HQK2" s="73"/>
      <c r="HQL2" s="73"/>
      <c r="HQM2" s="73"/>
      <c r="HQN2" s="73"/>
      <c r="HQO2" s="73"/>
      <c r="HQP2" s="73"/>
      <c r="HQQ2" s="73"/>
      <c r="HQR2" s="73"/>
      <c r="HQS2" s="73"/>
      <c r="HQT2" s="73"/>
      <c r="HQU2" s="73"/>
      <c r="HQV2" s="93"/>
      <c r="HQW2" s="73"/>
      <c r="HQX2" s="73"/>
      <c r="HQY2" s="73"/>
      <c r="HQZ2" s="73"/>
      <c r="HRA2" s="73"/>
      <c r="HRB2" s="73"/>
      <c r="HRC2" s="73"/>
      <c r="HRD2" s="73"/>
      <c r="HRE2" s="73"/>
      <c r="HRF2" s="73"/>
      <c r="HRG2" s="73"/>
      <c r="HRH2" s="73"/>
      <c r="HRI2" s="73"/>
      <c r="HRJ2" s="73"/>
      <c r="HRK2" s="73"/>
      <c r="HRL2" s="93"/>
      <c r="HRM2" s="73"/>
      <c r="HRN2" s="73"/>
      <c r="HRO2" s="73"/>
      <c r="HRP2" s="73"/>
      <c r="HRQ2" s="73"/>
      <c r="HRR2" s="73"/>
      <c r="HRS2" s="73"/>
      <c r="HRT2" s="73"/>
      <c r="HRU2" s="73"/>
      <c r="HRV2" s="73"/>
      <c r="HRW2" s="73"/>
      <c r="HRX2" s="73"/>
      <c r="HRY2" s="73"/>
      <c r="HRZ2" s="73"/>
      <c r="HSA2" s="73"/>
      <c r="HSB2" s="93"/>
      <c r="HSC2" s="73"/>
      <c r="HSD2" s="73"/>
      <c r="HSE2" s="73"/>
      <c r="HSF2" s="73"/>
      <c r="HSG2" s="73"/>
      <c r="HSH2" s="73"/>
      <c r="HSI2" s="73"/>
      <c r="HSJ2" s="73"/>
      <c r="HSK2" s="73"/>
      <c r="HSL2" s="73"/>
      <c r="HSM2" s="73"/>
      <c r="HSN2" s="73"/>
      <c r="HSO2" s="73"/>
      <c r="HSP2" s="73"/>
      <c r="HSQ2" s="73"/>
      <c r="HSR2" s="93"/>
      <c r="HSS2" s="73"/>
      <c r="HST2" s="73"/>
      <c r="HSU2" s="73"/>
      <c r="HSV2" s="73"/>
      <c r="HSW2" s="73"/>
      <c r="HSX2" s="73"/>
      <c r="HSY2" s="73"/>
      <c r="HSZ2" s="73"/>
      <c r="HTA2" s="73"/>
      <c r="HTB2" s="73"/>
      <c r="HTC2" s="73"/>
      <c r="HTD2" s="73"/>
      <c r="HTE2" s="73"/>
      <c r="HTF2" s="73"/>
      <c r="HTG2" s="73"/>
      <c r="HTH2" s="93"/>
      <c r="HTI2" s="73"/>
      <c r="HTJ2" s="73"/>
      <c r="HTK2" s="73"/>
      <c r="HTL2" s="73"/>
      <c r="HTM2" s="73"/>
      <c r="HTN2" s="73"/>
      <c r="HTO2" s="73"/>
      <c r="HTP2" s="73"/>
      <c r="HTQ2" s="73"/>
      <c r="HTR2" s="73"/>
      <c r="HTS2" s="73"/>
      <c r="HTT2" s="73"/>
      <c r="HTU2" s="73"/>
      <c r="HTV2" s="73"/>
      <c r="HTW2" s="73"/>
      <c r="HTX2" s="93"/>
      <c r="HTY2" s="73"/>
      <c r="HTZ2" s="73"/>
      <c r="HUA2" s="73"/>
      <c r="HUB2" s="73"/>
      <c r="HUC2" s="73"/>
      <c r="HUD2" s="73"/>
      <c r="HUE2" s="73"/>
      <c r="HUF2" s="73"/>
      <c r="HUG2" s="73"/>
      <c r="HUH2" s="73"/>
      <c r="HUI2" s="73"/>
      <c r="HUJ2" s="73"/>
      <c r="HUK2" s="73"/>
      <c r="HUL2" s="73"/>
      <c r="HUM2" s="73"/>
      <c r="HUN2" s="93"/>
      <c r="HUO2" s="73"/>
      <c r="HUP2" s="73"/>
      <c r="HUQ2" s="73"/>
      <c r="HUR2" s="73"/>
      <c r="HUS2" s="73"/>
      <c r="HUT2" s="73"/>
      <c r="HUU2" s="73"/>
      <c r="HUV2" s="73"/>
      <c r="HUW2" s="73"/>
      <c r="HUX2" s="73"/>
      <c r="HUY2" s="73"/>
      <c r="HUZ2" s="73"/>
      <c r="HVA2" s="73"/>
      <c r="HVB2" s="73"/>
      <c r="HVC2" s="73"/>
      <c r="HVD2" s="93"/>
      <c r="HVE2" s="73"/>
      <c r="HVF2" s="73"/>
      <c r="HVG2" s="73"/>
      <c r="HVH2" s="73"/>
      <c r="HVI2" s="73"/>
      <c r="HVJ2" s="73"/>
      <c r="HVK2" s="73"/>
      <c r="HVL2" s="73"/>
      <c r="HVM2" s="73"/>
      <c r="HVN2" s="73"/>
      <c r="HVO2" s="73"/>
      <c r="HVP2" s="73"/>
      <c r="HVQ2" s="73"/>
      <c r="HVR2" s="73"/>
      <c r="HVS2" s="73"/>
      <c r="HVT2" s="93"/>
      <c r="HVU2" s="73"/>
      <c r="HVV2" s="73"/>
      <c r="HVW2" s="73"/>
      <c r="HVX2" s="73"/>
      <c r="HVY2" s="73"/>
      <c r="HVZ2" s="73"/>
      <c r="HWA2" s="73"/>
      <c r="HWB2" s="73"/>
      <c r="HWC2" s="73"/>
      <c r="HWD2" s="73"/>
      <c r="HWE2" s="73"/>
      <c r="HWF2" s="73"/>
      <c r="HWG2" s="73"/>
      <c r="HWH2" s="73"/>
      <c r="HWI2" s="73"/>
      <c r="HWJ2" s="93"/>
      <c r="HWK2" s="73"/>
      <c r="HWL2" s="73"/>
      <c r="HWM2" s="73"/>
      <c r="HWN2" s="73"/>
      <c r="HWO2" s="73"/>
      <c r="HWP2" s="73"/>
      <c r="HWQ2" s="73"/>
      <c r="HWR2" s="73"/>
      <c r="HWS2" s="73"/>
      <c r="HWT2" s="73"/>
      <c r="HWU2" s="73"/>
      <c r="HWV2" s="73"/>
      <c r="HWW2" s="73"/>
      <c r="HWX2" s="73"/>
      <c r="HWY2" s="73"/>
      <c r="HWZ2" s="93"/>
      <c r="HXA2" s="73"/>
      <c r="HXB2" s="73"/>
      <c r="HXC2" s="73"/>
      <c r="HXD2" s="73"/>
      <c r="HXE2" s="73"/>
      <c r="HXF2" s="73"/>
      <c r="HXG2" s="73"/>
      <c r="HXH2" s="73"/>
      <c r="HXI2" s="73"/>
      <c r="HXJ2" s="73"/>
      <c r="HXK2" s="73"/>
      <c r="HXL2" s="73"/>
      <c r="HXM2" s="73"/>
      <c r="HXN2" s="73"/>
      <c r="HXO2" s="73"/>
      <c r="HXP2" s="93"/>
      <c r="HXQ2" s="73"/>
      <c r="HXR2" s="73"/>
      <c r="HXS2" s="73"/>
      <c r="HXT2" s="73"/>
      <c r="HXU2" s="73"/>
      <c r="HXV2" s="73"/>
      <c r="HXW2" s="73"/>
      <c r="HXX2" s="73"/>
      <c r="HXY2" s="73"/>
      <c r="HXZ2" s="73"/>
      <c r="HYA2" s="73"/>
      <c r="HYB2" s="73"/>
      <c r="HYC2" s="73"/>
      <c r="HYD2" s="73"/>
      <c r="HYE2" s="73"/>
      <c r="HYF2" s="93"/>
      <c r="HYG2" s="73"/>
      <c r="HYH2" s="73"/>
      <c r="HYI2" s="73"/>
      <c r="HYJ2" s="73"/>
      <c r="HYK2" s="73"/>
      <c r="HYL2" s="73"/>
      <c r="HYM2" s="73"/>
      <c r="HYN2" s="73"/>
      <c r="HYO2" s="73"/>
      <c r="HYP2" s="73"/>
      <c r="HYQ2" s="73"/>
      <c r="HYR2" s="73"/>
      <c r="HYS2" s="73"/>
      <c r="HYT2" s="73"/>
      <c r="HYU2" s="73"/>
      <c r="HYV2" s="93"/>
      <c r="HYW2" s="73"/>
      <c r="HYX2" s="73"/>
      <c r="HYY2" s="73"/>
      <c r="HYZ2" s="73"/>
      <c r="HZA2" s="73"/>
      <c r="HZB2" s="73"/>
      <c r="HZC2" s="73"/>
      <c r="HZD2" s="73"/>
      <c r="HZE2" s="73"/>
      <c r="HZF2" s="73"/>
      <c r="HZG2" s="73"/>
      <c r="HZH2" s="73"/>
      <c r="HZI2" s="73"/>
      <c r="HZJ2" s="73"/>
      <c r="HZK2" s="73"/>
      <c r="HZL2" s="93"/>
      <c r="HZM2" s="73"/>
      <c r="HZN2" s="73"/>
      <c r="HZO2" s="73"/>
      <c r="HZP2" s="73"/>
      <c r="HZQ2" s="73"/>
      <c r="HZR2" s="73"/>
      <c r="HZS2" s="73"/>
      <c r="HZT2" s="73"/>
      <c r="HZU2" s="73"/>
      <c r="HZV2" s="73"/>
      <c r="HZW2" s="73"/>
      <c r="HZX2" s="73"/>
      <c r="HZY2" s="73"/>
      <c r="HZZ2" s="73"/>
      <c r="IAA2" s="73"/>
      <c r="IAB2" s="93"/>
      <c r="IAC2" s="73"/>
      <c r="IAD2" s="73"/>
      <c r="IAE2" s="73"/>
      <c r="IAF2" s="73"/>
      <c r="IAG2" s="73"/>
      <c r="IAH2" s="73"/>
      <c r="IAI2" s="73"/>
      <c r="IAJ2" s="73"/>
      <c r="IAK2" s="73"/>
      <c r="IAL2" s="73"/>
      <c r="IAM2" s="73"/>
      <c r="IAN2" s="73"/>
      <c r="IAO2" s="73"/>
      <c r="IAP2" s="73"/>
      <c r="IAQ2" s="73"/>
      <c r="IAR2" s="93"/>
      <c r="IAS2" s="73"/>
      <c r="IAT2" s="73"/>
      <c r="IAU2" s="73"/>
      <c r="IAV2" s="73"/>
      <c r="IAW2" s="73"/>
      <c r="IAX2" s="73"/>
      <c r="IAY2" s="73"/>
      <c r="IAZ2" s="73"/>
      <c r="IBA2" s="73"/>
      <c r="IBB2" s="73"/>
      <c r="IBC2" s="73"/>
      <c r="IBD2" s="73"/>
      <c r="IBE2" s="73"/>
      <c r="IBF2" s="73"/>
      <c r="IBG2" s="73"/>
      <c r="IBH2" s="93"/>
      <c r="IBI2" s="73"/>
      <c r="IBJ2" s="73"/>
      <c r="IBK2" s="73"/>
      <c r="IBL2" s="73"/>
      <c r="IBM2" s="73"/>
      <c r="IBN2" s="73"/>
      <c r="IBO2" s="73"/>
      <c r="IBP2" s="73"/>
      <c r="IBQ2" s="73"/>
      <c r="IBR2" s="73"/>
      <c r="IBS2" s="73"/>
      <c r="IBT2" s="73"/>
      <c r="IBU2" s="73"/>
      <c r="IBV2" s="73"/>
      <c r="IBW2" s="73"/>
      <c r="IBX2" s="93"/>
      <c r="IBY2" s="73"/>
      <c r="IBZ2" s="73"/>
      <c r="ICA2" s="73"/>
      <c r="ICB2" s="73"/>
      <c r="ICC2" s="73"/>
      <c r="ICD2" s="73"/>
      <c r="ICE2" s="73"/>
      <c r="ICF2" s="73"/>
      <c r="ICG2" s="73"/>
      <c r="ICH2" s="73"/>
      <c r="ICI2" s="73"/>
      <c r="ICJ2" s="73"/>
      <c r="ICK2" s="73"/>
      <c r="ICL2" s="73"/>
      <c r="ICM2" s="73"/>
      <c r="ICN2" s="93"/>
      <c r="ICO2" s="73"/>
      <c r="ICP2" s="73"/>
      <c r="ICQ2" s="73"/>
      <c r="ICR2" s="73"/>
      <c r="ICS2" s="73"/>
      <c r="ICT2" s="73"/>
      <c r="ICU2" s="73"/>
      <c r="ICV2" s="73"/>
      <c r="ICW2" s="73"/>
      <c r="ICX2" s="73"/>
      <c r="ICY2" s="73"/>
      <c r="ICZ2" s="73"/>
      <c r="IDA2" s="73"/>
      <c r="IDB2" s="73"/>
      <c r="IDC2" s="73"/>
      <c r="IDD2" s="93"/>
      <c r="IDE2" s="73"/>
      <c r="IDF2" s="73"/>
      <c r="IDG2" s="73"/>
      <c r="IDH2" s="73"/>
      <c r="IDI2" s="73"/>
      <c r="IDJ2" s="73"/>
      <c r="IDK2" s="73"/>
      <c r="IDL2" s="73"/>
      <c r="IDM2" s="73"/>
      <c r="IDN2" s="73"/>
      <c r="IDO2" s="73"/>
      <c r="IDP2" s="73"/>
      <c r="IDQ2" s="73"/>
      <c r="IDR2" s="73"/>
      <c r="IDS2" s="73"/>
      <c r="IDT2" s="93"/>
      <c r="IDU2" s="73"/>
      <c r="IDV2" s="73"/>
      <c r="IDW2" s="73"/>
      <c r="IDX2" s="73"/>
      <c r="IDY2" s="73"/>
      <c r="IDZ2" s="73"/>
      <c r="IEA2" s="73"/>
      <c r="IEB2" s="73"/>
      <c r="IEC2" s="73"/>
      <c r="IED2" s="73"/>
      <c r="IEE2" s="73"/>
      <c r="IEF2" s="73"/>
      <c r="IEG2" s="73"/>
      <c r="IEH2" s="73"/>
      <c r="IEI2" s="73"/>
      <c r="IEJ2" s="93"/>
      <c r="IEK2" s="73"/>
      <c r="IEL2" s="73"/>
      <c r="IEM2" s="73"/>
      <c r="IEN2" s="73"/>
      <c r="IEO2" s="73"/>
      <c r="IEP2" s="73"/>
      <c r="IEQ2" s="73"/>
      <c r="IER2" s="73"/>
      <c r="IES2" s="73"/>
      <c r="IET2" s="73"/>
      <c r="IEU2" s="73"/>
      <c r="IEV2" s="73"/>
      <c r="IEW2" s="73"/>
      <c r="IEX2" s="73"/>
      <c r="IEY2" s="73"/>
      <c r="IEZ2" s="93"/>
      <c r="IFA2" s="73"/>
      <c r="IFB2" s="73"/>
      <c r="IFC2" s="73"/>
      <c r="IFD2" s="73"/>
      <c r="IFE2" s="73"/>
      <c r="IFF2" s="73"/>
      <c r="IFG2" s="73"/>
      <c r="IFH2" s="73"/>
      <c r="IFI2" s="73"/>
      <c r="IFJ2" s="73"/>
      <c r="IFK2" s="73"/>
      <c r="IFL2" s="73"/>
      <c r="IFM2" s="73"/>
      <c r="IFN2" s="73"/>
      <c r="IFO2" s="73"/>
      <c r="IFP2" s="93"/>
      <c r="IFQ2" s="73"/>
      <c r="IFR2" s="73"/>
      <c r="IFS2" s="73"/>
      <c r="IFT2" s="73"/>
      <c r="IFU2" s="73"/>
      <c r="IFV2" s="73"/>
      <c r="IFW2" s="73"/>
      <c r="IFX2" s="73"/>
      <c r="IFY2" s="73"/>
      <c r="IFZ2" s="73"/>
      <c r="IGA2" s="73"/>
      <c r="IGB2" s="73"/>
      <c r="IGC2" s="73"/>
      <c r="IGD2" s="73"/>
      <c r="IGE2" s="73"/>
      <c r="IGF2" s="93"/>
      <c r="IGG2" s="73"/>
      <c r="IGH2" s="73"/>
      <c r="IGI2" s="73"/>
      <c r="IGJ2" s="73"/>
      <c r="IGK2" s="73"/>
      <c r="IGL2" s="73"/>
      <c r="IGM2" s="73"/>
      <c r="IGN2" s="73"/>
      <c r="IGO2" s="73"/>
      <c r="IGP2" s="73"/>
      <c r="IGQ2" s="73"/>
      <c r="IGR2" s="73"/>
      <c r="IGS2" s="73"/>
      <c r="IGT2" s="73"/>
      <c r="IGU2" s="73"/>
      <c r="IGV2" s="93"/>
      <c r="IGW2" s="73"/>
      <c r="IGX2" s="73"/>
      <c r="IGY2" s="73"/>
      <c r="IGZ2" s="73"/>
      <c r="IHA2" s="73"/>
      <c r="IHB2" s="73"/>
      <c r="IHC2" s="73"/>
      <c r="IHD2" s="73"/>
      <c r="IHE2" s="73"/>
      <c r="IHF2" s="73"/>
      <c r="IHG2" s="73"/>
      <c r="IHH2" s="73"/>
      <c r="IHI2" s="73"/>
      <c r="IHJ2" s="73"/>
      <c r="IHK2" s="73"/>
      <c r="IHL2" s="93"/>
      <c r="IHM2" s="73"/>
      <c r="IHN2" s="73"/>
      <c r="IHO2" s="73"/>
      <c r="IHP2" s="73"/>
      <c r="IHQ2" s="73"/>
      <c r="IHR2" s="73"/>
      <c r="IHS2" s="73"/>
      <c r="IHT2" s="73"/>
      <c r="IHU2" s="73"/>
      <c r="IHV2" s="73"/>
      <c r="IHW2" s="73"/>
      <c r="IHX2" s="73"/>
      <c r="IHY2" s="73"/>
      <c r="IHZ2" s="73"/>
      <c r="IIA2" s="73"/>
      <c r="IIB2" s="93"/>
      <c r="IIC2" s="73"/>
      <c r="IID2" s="73"/>
      <c r="IIE2" s="73"/>
      <c r="IIF2" s="73"/>
      <c r="IIG2" s="73"/>
      <c r="IIH2" s="73"/>
      <c r="III2" s="73"/>
      <c r="IIJ2" s="73"/>
      <c r="IIK2" s="73"/>
      <c r="IIL2" s="73"/>
      <c r="IIM2" s="73"/>
      <c r="IIN2" s="73"/>
      <c r="IIO2" s="73"/>
      <c r="IIP2" s="73"/>
      <c r="IIQ2" s="73"/>
      <c r="IIR2" s="93"/>
      <c r="IIS2" s="73"/>
      <c r="IIT2" s="73"/>
      <c r="IIU2" s="73"/>
      <c r="IIV2" s="73"/>
      <c r="IIW2" s="73"/>
      <c r="IIX2" s="73"/>
      <c r="IIY2" s="73"/>
      <c r="IIZ2" s="73"/>
      <c r="IJA2" s="73"/>
      <c r="IJB2" s="73"/>
      <c r="IJC2" s="73"/>
      <c r="IJD2" s="73"/>
      <c r="IJE2" s="73"/>
      <c r="IJF2" s="73"/>
      <c r="IJG2" s="73"/>
      <c r="IJH2" s="93"/>
      <c r="IJI2" s="73"/>
      <c r="IJJ2" s="73"/>
      <c r="IJK2" s="73"/>
      <c r="IJL2" s="73"/>
      <c r="IJM2" s="73"/>
      <c r="IJN2" s="73"/>
      <c r="IJO2" s="73"/>
      <c r="IJP2" s="73"/>
      <c r="IJQ2" s="73"/>
      <c r="IJR2" s="73"/>
      <c r="IJS2" s="73"/>
      <c r="IJT2" s="73"/>
      <c r="IJU2" s="73"/>
      <c r="IJV2" s="73"/>
      <c r="IJW2" s="73"/>
      <c r="IJX2" s="93"/>
      <c r="IJY2" s="73"/>
      <c r="IJZ2" s="73"/>
      <c r="IKA2" s="73"/>
      <c r="IKB2" s="73"/>
      <c r="IKC2" s="73"/>
      <c r="IKD2" s="73"/>
      <c r="IKE2" s="73"/>
      <c r="IKF2" s="73"/>
      <c r="IKG2" s="73"/>
      <c r="IKH2" s="73"/>
      <c r="IKI2" s="73"/>
      <c r="IKJ2" s="73"/>
      <c r="IKK2" s="73"/>
      <c r="IKL2" s="73"/>
      <c r="IKM2" s="73"/>
      <c r="IKN2" s="93"/>
      <c r="IKO2" s="73"/>
      <c r="IKP2" s="73"/>
      <c r="IKQ2" s="73"/>
      <c r="IKR2" s="73"/>
      <c r="IKS2" s="73"/>
      <c r="IKT2" s="73"/>
      <c r="IKU2" s="73"/>
      <c r="IKV2" s="73"/>
      <c r="IKW2" s="73"/>
      <c r="IKX2" s="73"/>
      <c r="IKY2" s="73"/>
      <c r="IKZ2" s="73"/>
      <c r="ILA2" s="73"/>
      <c r="ILB2" s="73"/>
      <c r="ILC2" s="73"/>
      <c r="ILD2" s="93"/>
      <c r="ILE2" s="73"/>
      <c r="ILF2" s="73"/>
      <c r="ILG2" s="73"/>
      <c r="ILH2" s="73"/>
      <c r="ILI2" s="73"/>
      <c r="ILJ2" s="73"/>
      <c r="ILK2" s="73"/>
      <c r="ILL2" s="73"/>
      <c r="ILM2" s="73"/>
      <c r="ILN2" s="73"/>
      <c r="ILO2" s="73"/>
      <c r="ILP2" s="73"/>
      <c r="ILQ2" s="73"/>
      <c r="ILR2" s="73"/>
      <c r="ILS2" s="73"/>
      <c r="ILT2" s="93"/>
      <c r="ILU2" s="73"/>
      <c r="ILV2" s="73"/>
      <c r="ILW2" s="73"/>
      <c r="ILX2" s="73"/>
      <c r="ILY2" s="73"/>
      <c r="ILZ2" s="73"/>
      <c r="IMA2" s="73"/>
      <c r="IMB2" s="73"/>
      <c r="IMC2" s="73"/>
      <c r="IMD2" s="73"/>
      <c r="IME2" s="73"/>
      <c r="IMF2" s="73"/>
      <c r="IMG2" s="73"/>
      <c r="IMH2" s="73"/>
      <c r="IMI2" s="73"/>
      <c r="IMJ2" s="93"/>
      <c r="IMK2" s="73"/>
      <c r="IML2" s="73"/>
      <c r="IMM2" s="73"/>
      <c r="IMN2" s="73"/>
      <c r="IMO2" s="73"/>
      <c r="IMP2" s="73"/>
      <c r="IMQ2" s="73"/>
      <c r="IMR2" s="73"/>
      <c r="IMS2" s="73"/>
      <c r="IMT2" s="73"/>
      <c r="IMU2" s="73"/>
      <c r="IMV2" s="73"/>
      <c r="IMW2" s="73"/>
      <c r="IMX2" s="73"/>
      <c r="IMY2" s="73"/>
      <c r="IMZ2" s="93"/>
      <c r="INA2" s="73"/>
      <c r="INB2" s="73"/>
      <c r="INC2" s="73"/>
      <c r="IND2" s="73"/>
      <c r="INE2" s="73"/>
      <c r="INF2" s="73"/>
      <c r="ING2" s="73"/>
      <c r="INH2" s="73"/>
      <c r="INI2" s="73"/>
      <c r="INJ2" s="73"/>
      <c r="INK2" s="73"/>
      <c r="INL2" s="73"/>
      <c r="INM2" s="73"/>
      <c r="INN2" s="73"/>
      <c r="INO2" s="73"/>
      <c r="INP2" s="93"/>
      <c r="INQ2" s="73"/>
      <c r="INR2" s="73"/>
      <c r="INS2" s="73"/>
      <c r="INT2" s="73"/>
      <c r="INU2" s="73"/>
      <c r="INV2" s="73"/>
      <c r="INW2" s="73"/>
      <c r="INX2" s="73"/>
      <c r="INY2" s="73"/>
      <c r="INZ2" s="73"/>
      <c r="IOA2" s="73"/>
      <c r="IOB2" s="73"/>
      <c r="IOC2" s="73"/>
      <c r="IOD2" s="73"/>
      <c r="IOE2" s="73"/>
      <c r="IOF2" s="93"/>
      <c r="IOG2" s="73"/>
      <c r="IOH2" s="73"/>
      <c r="IOI2" s="73"/>
      <c r="IOJ2" s="73"/>
      <c r="IOK2" s="73"/>
      <c r="IOL2" s="73"/>
      <c r="IOM2" s="73"/>
      <c r="ION2" s="73"/>
      <c r="IOO2" s="73"/>
      <c r="IOP2" s="73"/>
      <c r="IOQ2" s="73"/>
      <c r="IOR2" s="73"/>
      <c r="IOS2" s="73"/>
      <c r="IOT2" s="73"/>
      <c r="IOU2" s="73"/>
      <c r="IOV2" s="93"/>
      <c r="IOW2" s="73"/>
      <c r="IOX2" s="73"/>
      <c r="IOY2" s="73"/>
      <c r="IOZ2" s="73"/>
      <c r="IPA2" s="73"/>
      <c r="IPB2" s="73"/>
      <c r="IPC2" s="73"/>
      <c r="IPD2" s="73"/>
      <c r="IPE2" s="73"/>
      <c r="IPF2" s="73"/>
      <c r="IPG2" s="73"/>
      <c r="IPH2" s="73"/>
      <c r="IPI2" s="73"/>
      <c r="IPJ2" s="73"/>
      <c r="IPK2" s="73"/>
      <c r="IPL2" s="93"/>
      <c r="IPM2" s="73"/>
      <c r="IPN2" s="73"/>
      <c r="IPO2" s="73"/>
      <c r="IPP2" s="73"/>
      <c r="IPQ2" s="73"/>
      <c r="IPR2" s="73"/>
      <c r="IPS2" s="73"/>
      <c r="IPT2" s="73"/>
      <c r="IPU2" s="73"/>
      <c r="IPV2" s="73"/>
      <c r="IPW2" s="73"/>
      <c r="IPX2" s="73"/>
      <c r="IPY2" s="73"/>
      <c r="IPZ2" s="73"/>
      <c r="IQA2" s="73"/>
      <c r="IQB2" s="93"/>
      <c r="IQC2" s="73"/>
      <c r="IQD2" s="73"/>
      <c r="IQE2" s="73"/>
      <c r="IQF2" s="73"/>
      <c r="IQG2" s="73"/>
      <c r="IQH2" s="73"/>
      <c r="IQI2" s="73"/>
      <c r="IQJ2" s="73"/>
      <c r="IQK2" s="73"/>
      <c r="IQL2" s="73"/>
      <c r="IQM2" s="73"/>
      <c r="IQN2" s="73"/>
      <c r="IQO2" s="73"/>
      <c r="IQP2" s="73"/>
      <c r="IQQ2" s="73"/>
      <c r="IQR2" s="93"/>
      <c r="IQS2" s="73"/>
      <c r="IQT2" s="73"/>
      <c r="IQU2" s="73"/>
      <c r="IQV2" s="73"/>
      <c r="IQW2" s="73"/>
      <c r="IQX2" s="73"/>
      <c r="IQY2" s="73"/>
      <c r="IQZ2" s="73"/>
      <c r="IRA2" s="73"/>
      <c r="IRB2" s="73"/>
      <c r="IRC2" s="73"/>
      <c r="IRD2" s="73"/>
      <c r="IRE2" s="73"/>
      <c r="IRF2" s="73"/>
      <c r="IRG2" s="73"/>
      <c r="IRH2" s="93"/>
      <c r="IRI2" s="73"/>
      <c r="IRJ2" s="73"/>
      <c r="IRK2" s="73"/>
      <c r="IRL2" s="73"/>
      <c r="IRM2" s="73"/>
      <c r="IRN2" s="73"/>
      <c r="IRO2" s="73"/>
      <c r="IRP2" s="73"/>
      <c r="IRQ2" s="73"/>
      <c r="IRR2" s="73"/>
      <c r="IRS2" s="73"/>
      <c r="IRT2" s="73"/>
      <c r="IRU2" s="73"/>
      <c r="IRV2" s="73"/>
      <c r="IRW2" s="73"/>
      <c r="IRX2" s="93"/>
      <c r="IRY2" s="73"/>
      <c r="IRZ2" s="73"/>
      <c r="ISA2" s="73"/>
      <c r="ISB2" s="73"/>
      <c r="ISC2" s="73"/>
      <c r="ISD2" s="73"/>
      <c r="ISE2" s="73"/>
      <c r="ISF2" s="73"/>
      <c r="ISG2" s="73"/>
      <c r="ISH2" s="73"/>
      <c r="ISI2" s="73"/>
      <c r="ISJ2" s="73"/>
      <c r="ISK2" s="73"/>
      <c r="ISL2" s="73"/>
      <c r="ISM2" s="73"/>
      <c r="ISN2" s="93"/>
      <c r="ISO2" s="73"/>
      <c r="ISP2" s="73"/>
      <c r="ISQ2" s="73"/>
      <c r="ISR2" s="73"/>
      <c r="ISS2" s="73"/>
      <c r="IST2" s="73"/>
      <c r="ISU2" s="73"/>
      <c r="ISV2" s="73"/>
      <c r="ISW2" s="73"/>
      <c r="ISX2" s="73"/>
      <c r="ISY2" s="73"/>
      <c r="ISZ2" s="73"/>
      <c r="ITA2" s="73"/>
      <c r="ITB2" s="73"/>
      <c r="ITC2" s="73"/>
      <c r="ITD2" s="93"/>
      <c r="ITE2" s="73"/>
      <c r="ITF2" s="73"/>
      <c r="ITG2" s="73"/>
      <c r="ITH2" s="73"/>
      <c r="ITI2" s="73"/>
      <c r="ITJ2" s="73"/>
      <c r="ITK2" s="73"/>
      <c r="ITL2" s="73"/>
      <c r="ITM2" s="73"/>
      <c r="ITN2" s="73"/>
      <c r="ITO2" s="73"/>
      <c r="ITP2" s="73"/>
      <c r="ITQ2" s="73"/>
      <c r="ITR2" s="73"/>
      <c r="ITS2" s="73"/>
      <c r="ITT2" s="93"/>
      <c r="ITU2" s="73"/>
      <c r="ITV2" s="73"/>
      <c r="ITW2" s="73"/>
      <c r="ITX2" s="73"/>
      <c r="ITY2" s="73"/>
      <c r="ITZ2" s="73"/>
      <c r="IUA2" s="73"/>
      <c r="IUB2" s="73"/>
      <c r="IUC2" s="73"/>
      <c r="IUD2" s="73"/>
      <c r="IUE2" s="73"/>
      <c r="IUF2" s="73"/>
      <c r="IUG2" s="73"/>
      <c r="IUH2" s="73"/>
      <c r="IUI2" s="73"/>
      <c r="IUJ2" s="93"/>
      <c r="IUK2" s="73"/>
      <c r="IUL2" s="73"/>
      <c r="IUM2" s="73"/>
      <c r="IUN2" s="73"/>
      <c r="IUO2" s="73"/>
      <c r="IUP2" s="73"/>
      <c r="IUQ2" s="73"/>
      <c r="IUR2" s="73"/>
      <c r="IUS2" s="73"/>
      <c r="IUT2" s="73"/>
      <c r="IUU2" s="73"/>
      <c r="IUV2" s="73"/>
      <c r="IUW2" s="73"/>
      <c r="IUX2" s="73"/>
      <c r="IUY2" s="73"/>
      <c r="IUZ2" s="93"/>
      <c r="IVA2" s="73"/>
      <c r="IVB2" s="73"/>
      <c r="IVC2" s="73"/>
      <c r="IVD2" s="73"/>
      <c r="IVE2" s="73"/>
      <c r="IVF2" s="73"/>
      <c r="IVG2" s="73"/>
      <c r="IVH2" s="73"/>
      <c r="IVI2" s="73"/>
      <c r="IVJ2" s="73"/>
      <c r="IVK2" s="73"/>
      <c r="IVL2" s="73"/>
      <c r="IVM2" s="73"/>
      <c r="IVN2" s="73"/>
      <c r="IVO2" s="73"/>
      <c r="IVP2" s="93"/>
      <c r="IVQ2" s="73"/>
      <c r="IVR2" s="73"/>
      <c r="IVS2" s="73"/>
      <c r="IVT2" s="73"/>
      <c r="IVU2" s="73"/>
      <c r="IVV2" s="73"/>
      <c r="IVW2" s="73"/>
      <c r="IVX2" s="73"/>
      <c r="IVY2" s="73"/>
      <c r="IVZ2" s="73"/>
      <c r="IWA2" s="73"/>
      <c r="IWB2" s="73"/>
      <c r="IWC2" s="73"/>
      <c r="IWD2" s="73"/>
      <c r="IWE2" s="73"/>
      <c r="IWF2" s="93"/>
      <c r="IWG2" s="73"/>
      <c r="IWH2" s="73"/>
      <c r="IWI2" s="73"/>
      <c r="IWJ2" s="73"/>
      <c r="IWK2" s="73"/>
      <c r="IWL2" s="73"/>
      <c r="IWM2" s="73"/>
      <c r="IWN2" s="73"/>
      <c r="IWO2" s="73"/>
      <c r="IWP2" s="73"/>
      <c r="IWQ2" s="73"/>
      <c r="IWR2" s="73"/>
      <c r="IWS2" s="73"/>
      <c r="IWT2" s="73"/>
      <c r="IWU2" s="73"/>
      <c r="IWV2" s="93"/>
      <c r="IWW2" s="73"/>
      <c r="IWX2" s="73"/>
      <c r="IWY2" s="73"/>
      <c r="IWZ2" s="73"/>
      <c r="IXA2" s="73"/>
      <c r="IXB2" s="73"/>
      <c r="IXC2" s="73"/>
      <c r="IXD2" s="73"/>
      <c r="IXE2" s="73"/>
      <c r="IXF2" s="73"/>
      <c r="IXG2" s="73"/>
      <c r="IXH2" s="73"/>
      <c r="IXI2" s="73"/>
      <c r="IXJ2" s="73"/>
      <c r="IXK2" s="73"/>
      <c r="IXL2" s="93"/>
      <c r="IXM2" s="73"/>
      <c r="IXN2" s="73"/>
      <c r="IXO2" s="73"/>
      <c r="IXP2" s="73"/>
      <c r="IXQ2" s="73"/>
      <c r="IXR2" s="73"/>
      <c r="IXS2" s="73"/>
      <c r="IXT2" s="73"/>
      <c r="IXU2" s="73"/>
      <c r="IXV2" s="73"/>
      <c r="IXW2" s="73"/>
      <c r="IXX2" s="73"/>
      <c r="IXY2" s="73"/>
      <c r="IXZ2" s="73"/>
      <c r="IYA2" s="73"/>
      <c r="IYB2" s="93"/>
      <c r="IYC2" s="73"/>
      <c r="IYD2" s="73"/>
      <c r="IYE2" s="73"/>
      <c r="IYF2" s="73"/>
      <c r="IYG2" s="73"/>
      <c r="IYH2" s="73"/>
      <c r="IYI2" s="73"/>
      <c r="IYJ2" s="73"/>
      <c r="IYK2" s="73"/>
      <c r="IYL2" s="73"/>
      <c r="IYM2" s="73"/>
      <c r="IYN2" s="73"/>
      <c r="IYO2" s="73"/>
      <c r="IYP2" s="73"/>
      <c r="IYQ2" s="73"/>
      <c r="IYR2" s="93"/>
      <c r="IYS2" s="73"/>
      <c r="IYT2" s="73"/>
      <c r="IYU2" s="73"/>
      <c r="IYV2" s="73"/>
      <c r="IYW2" s="73"/>
      <c r="IYX2" s="73"/>
      <c r="IYY2" s="73"/>
      <c r="IYZ2" s="73"/>
      <c r="IZA2" s="73"/>
      <c r="IZB2" s="73"/>
      <c r="IZC2" s="73"/>
      <c r="IZD2" s="73"/>
      <c r="IZE2" s="73"/>
      <c r="IZF2" s="73"/>
      <c r="IZG2" s="73"/>
      <c r="IZH2" s="93"/>
      <c r="IZI2" s="73"/>
      <c r="IZJ2" s="73"/>
      <c r="IZK2" s="73"/>
      <c r="IZL2" s="73"/>
      <c r="IZM2" s="73"/>
      <c r="IZN2" s="73"/>
      <c r="IZO2" s="73"/>
      <c r="IZP2" s="73"/>
      <c r="IZQ2" s="73"/>
      <c r="IZR2" s="73"/>
      <c r="IZS2" s="73"/>
      <c r="IZT2" s="73"/>
      <c r="IZU2" s="73"/>
      <c r="IZV2" s="73"/>
      <c r="IZW2" s="73"/>
      <c r="IZX2" s="93"/>
      <c r="IZY2" s="73"/>
      <c r="IZZ2" s="73"/>
      <c r="JAA2" s="73"/>
      <c r="JAB2" s="73"/>
      <c r="JAC2" s="73"/>
      <c r="JAD2" s="73"/>
      <c r="JAE2" s="73"/>
      <c r="JAF2" s="73"/>
      <c r="JAG2" s="73"/>
      <c r="JAH2" s="73"/>
      <c r="JAI2" s="73"/>
      <c r="JAJ2" s="73"/>
      <c r="JAK2" s="73"/>
      <c r="JAL2" s="73"/>
      <c r="JAM2" s="73"/>
      <c r="JAN2" s="93"/>
      <c r="JAO2" s="73"/>
      <c r="JAP2" s="73"/>
      <c r="JAQ2" s="73"/>
      <c r="JAR2" s="73"/>
      <c r="JAS2" s="73"/>
      <c r="JAT2" s="73"/>
      <c r="JAU2" s="73"/>
      <c r="JAV2" s="73"/>
      <c r="JAW2" s="73"/>
      <c r="JAX2" s="73"/>
      <c r="JAY2" s="73"/>
      <c r="JAZ2" s="73"/>
      <c r="JBA2" s="73"/>
      <c r="JBB2" s="73"/>
      <c r="JBC2" s="73"/>
      <c r="JBD2" s="93"/>
      <c r="JBE2" s="73"/>
      <c r="JBF2" s="73"/>
      <c r="JBG2" s="73"/>
      <c r="JBH2" s="73"/>
      <c r="JBI2" s="73"/>
      <c r="JBJ2" s="73"/>
      <c r="JBK2" s="73"/>
      <c r="JBL2" s="73"/>
      <c r="JBM2" s="73"/>
      <c r="JBN2" s="73"/>
      <c r="JBO2" s="73"/>
      <c r="JBP2" s="73"/>
      <c r="JBQ2" s="73"/>
      <c r="JBR2" s="73"/>
      <c r="JBS2" s="73"/>
      <c r="JBT2" s="93"/>
      <c r="JBU2" s="73"/>
      <c r="JBV2" s="73"/>
      <c r="JBW2" s="73"/>
      <c r="JBX2" s="73"/>
      <c r="JBY2" s="73"/>
      <c r="JBZ2" s="73"/>
      <c r="JCA2" s="73"/>
      <c r="JCB2" s="73"/>
      <c r="JCC2" s="73"/>
      <c r="JCD2" s="73"/>
      <c r="JCE2" s="73"/>
      <c r="JCF2" s="73"/>
      <c r="JCG2" s="73"/>
      <c r="JCH2" s="73"/>
      <c r="JCI2" s="73"/>
      <c r="JCJ2" s="93"/>
      <c r="JCK2" s="73"/>
      <c r="JCL2" s="73"/>
      <c r="JCM2" s="73"/>
      <c r="JCN2" s="73"/>
      <c r="JCO2" s="73"/>
      <c r="JCP2" s="73"/>
      <c r="JCQ2" s="73"/>
      <c r="JCR2" s="73"/>
      <c r="JCS2" s="73"/>
      <c r="JCT2" s="73"/>
      <c r="JCU2" s="73"/>
      <c r="JCV2" s="73"/>
      <c r="JCW2" s="73"/>
      <c r="JCX2" s="73"/>
      <c r="JCY2" s="73"/>
      <c r="JCZ2" s="93"/>
      <c r="JDA2" s="73"/>
      <c r="JDB2" s="73"/>
      <c r="JDC2" s="73"/>
      <c r="JDD2" s="73"/>
      <c r="JDE2" s="73"/>
      <c r="JDF2" s="73"/>
      <c r="JDG2" s="73"/>
      <c r="JDH2" s="73"/>
      <c r="JDI2" s="73"/>
      <c r="JDJ2" s="73"/>
      <c r="JDK2" s="73"/>
      <c r="JDL2" s="73"/>
      <c r="JDM2" s="73"/>
      <c r="JDN2" s="73"/>
      <c r="JDO2" s="73"/>
      <c r="JDP2" s="93"/>
      <c r="JDQ2" s="73"/>
      <c r="JDR2" s="73"/>
      <c r="JDS2" s="73"/>
      <c r="JDT2" s="73"/>
      <c r="JDU2" s="73"/>
      <c r="JDV2" s="73"/>
      <c r="JDW2" s="73"/>
      <c r="JDX2" s="73"/>
      <c r="JDY2" s="73"/>
      <c r="JDZ2" s="73"/>
      <c r="JEA2" s="73"/>
      <c r="JEB2" s="73"/>
      <c r="JEC2" s="73"/>
      <c r="JED2" s="73"/>
      <c r="JEE2" s="73"/>
      <c r="JEF2" s="93"/>
      <c r="JEG2" s="73"/>
      <c r="JEH2" s="73"/>
      <c r="JEI2" s="73"/>
      <c r="JEJ2" s="73"/>
      <c r="JEK2" s="73"/>
      <c r="JEL2" s="73"/>
      <c r="JEM2" s="73"/>
      <c r="JEN2" s="73"/>
      <c r="JEO2" s="73"/>
      <c r="JEP2" s="73"/>
      <c r="JEQ2" s="73"/>
      <c r="JER2" s="73"/>
      <c r="JES2" s="73"/>
      <c r="JET2" s="73"/>
      <c r="JEU2" s="73"/>
      <c r="JEV2" s="93"/>
      <c r="JEW2" s="73"/>
      <c r="JEX2" s="73"/>
      <c r="JEY2" s="73"/>
      <c r="JEZ2" s="73"/>
      <c r="JFA2" s="73"/>
      <c r="JFB2" s="73"/>
      <c r="JFC2" s="73"/>
      <c r="JFD2" s="73"/>
      <c r="JFE2" s="73"/>
      <c r="JFF2" s="73"/>
      <c r="JFG2" s="73"/>
      <c r="JFH2" s="73"/>
      <c r="JFI2" s="73"/>
      <c r="JFJ2" s="73"/>
      <c r="JFK2" s="73"/>
      <c r="JFL2" s="93"/>
      <c r="JFM2" s="73"/>
      <c r="JFN2" s="73"/>
      <c r="JFO2" s="73"/>
      <c r="JFP2" s="73"/>
      <c r="JFQ2" s="73"/>
      <c r="JFR2" s="73"/>
      <c r="JFS2" s="73"/>
      <c r="JFT2" s="73"/>
      <c r="JFU2" s="73"/>
      <c r="JFV2" s="73"/>
      <c r="JFW2" s="73"/>
      <c r="JFX2" s="73"/>
      <c r="JFY2" s="73"/>
      <c r="JFZ2" s="73"/>
      <c r="JGA2" s="73"/>
      <c r="JGB2" s="93"/>
      <c r="JGC2" s="73"/>
      <c r="JGD2" s="73"/>
      <c r="JGE2" s="73"/>
      <c r="JGF2" s="73"/>
      <c r="JGG2" s="73"/>
      <c r="JGH2" s="73"/>
      <c r="JGI2" s="73"/>
      <c r="JGJ2" s="73"/>
      <c r="JGK2" s="73"/>
      <c r="JGL2" s="73"/>
      <c r="JGM2" s="73"/>
      <c r="JGN2" s="73"/>
      <c r="JGO2" s="73"/>
      <c r="JGP2" s="73"/>
      <c r="JGQ2" s="73"/>
      <c r="JGR2" s="93"/>
      <c r="JGS2" s="73"/>
      <c r="JGT2" s="73"/>
      <c r="JGU2" s="73"/>
      <c r="JGV2" s="73"/>
      <c r="JGW2" s="73"/>
      <c r="JGX2" s="73"/>
      <c r="JGY2" s="73"/>
      <c r="JGZ2" s="73"/>
      <c r="JHA2" s="73"/>
      <c r="JHB2" s="73"/>
      <c r="JHC2" s="73"/>
      <c r="JHD2" s="73"/>
      <c r="JHE2" s="73"/>
      <c r="JHF2" s="73"/>
      <c r="JHG2" s="73"/>
      <c r="JHH2" s="93"/>
      <c r="JHI2" s="73"/>
      <c r="JHJ2" s="73"/>
      <c r="JHK2" s="73"/>
      <c r="JHL2" s="73"/>
      <c r="JHM2" s="73"/>
      <c r="JHN2" s="73"/>
      <c r="JHO2" s="73"/>
      <c r="JHP2" s="73"/>
      <c r="JHQ2" s="73"/>
      <c r="JHR2" s="73"/>
      <c r="JHS2" s="73"/>
      <c r="JHT2" s="73"/>
      <c r="JHU2" s="73"/>
      <c r="JHV2" s="73"/>
      <c r="JHW2" s="73"/>
      <c r="JHX2" s="93"/>
      <c r="JHY2" s="73"/>
      <c r="JHZ2" s="73"/>
      <c r="JIA2" s="73"/>
      <c r="JIB2" s="73"/>
      <c r="JIC2" s="73"/>
      <c r="JID2" s="73"/>
      <c r="JIE2" s="73"/>
      <c r="JIF2" s="73"/>
      <c r="JIG2" s="73"/>
      <c r="JIH2" s="73"/>
      <c r="JII2" s="73"/>
      <c r="JIJ2" s="73"/>
      <c r="JIK2" s="73"/>
      <c r="JIL2" s="73"/>
      <c r="JIM2" s="73"/>
      <c r="JIN2" s="93"/>
      <c r="JIO2" s="73"/>
      <c r="JIP2" s="73"/>
      <c r="JIQ2" s="73"/>
      <c r="JIR2" s="73"/>
      <c r="JIS2" s="73"/>
      <c r="JIT2" s="73"/>
      <c r="JIU2" s="73"/>
      <c r="JIV2" s="73"/>
      <c r="JIW2" s="73"/>
      <c r="JIX2" s="73"/>
      <c r="JIY2" s="73"/>
      <c r="JIZ2" s="73"/>
      <c r="JJA2" s="73"/>
      <c r="JJB2" s="73"/>
      <c r="JJC2" s="73"/>
      <c r="JJD2" s="93"/>
      <c r="JJE2" s="73"/>
      <c r="JJF2" s="73"/>
      <c r="JJG2" s="73"/>
      <c r="JJH2" s="73"/>
      <c r="JJI2" s="73"/>
      <c r="JJJ2" s="73"/>
      <c r="JJK2" s="73"/>
      <c r="JJL2" s="73"/>
      <c r="JJM2" s="73"/>
      <c r="JJN2" s="73"/>
      <c r="JJO2" s="73"/>
      <c r="JJP2" s="73"/>
      <c r="JJQ2" s="73"/>
      <c r="JJR2" s="73"/>
      <c r="JJS2" s="73"/>
      <c r="JJT2" s="93"/>
      <c r="JJU2" s="73"/>
      <c r="JJV2" s="73"/>
      <c r="JJW2" s="73"/>
      <c r="JJX2" s="73"/>
      <c r="JJY2" s="73"/>
      <c r="JJZ2" s="73"/>
      <c r="JKA2" s="73"/>
      <c r="JKB2" s="73"/>
      <c r="JKC2" s="73"/>
      <c r="JKD2" s="73"/>
      <c r="JKE2" s="73"/>
      <c r="JKF2" s="73"/>
      <c r="JKG2" s="73"/>
      <c r="JKH2" s="73"/>
      <c r="JKI2" s="73"/>
      <c r="JKJ2" s="93"/>
      <c r="JKK2" s="73"/>
      <c r="JKL2" s="73"/>
      <c r="JKM2" s="73"/>
      <c r="JKN2" s="73"/>
      <c r="JKO2" s="73"/>
      <c r="JKP2" s="73"/>
      <c r="JKQ2" s="73"/>
      <c r="JKR2" s="73"/>
      <c r="JKS2" s="73"/>
      <c r="JKT2" s="73"/>
      <c r="JKU2" s="73"/>
      <c r="JKV2" s="73"/>
      <c r="JKW2" s="73"/>
      <c r="JKX2" s="73"/>
      <c r="JKY2" s="73"/>
      <c r="JKZ2" s="93"/>
      <c r="JLA2" s="73"/>
      <c r="JLB2" s="73"/>
      <c r="JLC2" s="73"/>
      <c r="JLD2" s="73"/>
      <c r="JLE2" s="73"/>
      <c r="JLF2" s="73"/>
      <c r="JLG2" s="73"/>
      <c r="JLH2" s="73"/>
      <c r="JLI2" s="73"/>
      <c r="JLJ2" s="73"/>
      <c r="JLK2" s="73"/>
      <c r="JLL2" s="73"/>
      <c r="JLM2" s="73"/>
      <c r="JLN2" s="73"/>
      <c r="JLO2" s="73"/>
      <c r="JLP2" s="93"/>
      <c r="JLQ2" s="73"/>
      <c r="JLR2" s="73"/>
      <c r="JLS2" s="73"/>
      <c r="JLT2" s="73"/>
      <c r="JLU2" s="73"/>
      <c r="JLV2" s="73"/>
      <c r="JLW2" s="73"/>
      <c r="JLX2" s="73"/>
      <c r="JLY2" s="73"/>
      <c r="JLZ2" s="73"/>
      <c r="JMA2" s="73"/>
      <c r="JMB2" s="73"/>
      <c r="JMC2" s="73"/>
      <c r="JMD2" s="73"/>
      <c r="JME2" s="73"/>
      <c r="JMF2" s="93"/>
      <c r="JMG2" s="73"/>
      <c r="JMH2" s="73"/>
      <c r="JMI2" s="73"/>
      <c r="JMJ2" s="73"/>
      <c r="JMK2" s="73"/>
      <c r="JML2" s="73"/>
      <c r="JMM2" s="73"/>
      <c r="JMN2" s="73"/>
      <c r="JMO2" s="73"/>
      <c r="JMP2" s="73"/>
      <c r="JMQ2" s="73"/>
      <c r="JMR2" s="73"/>
      <c r="JMS2" s="73"/>
      <c r="JMT2" s="73"/>
      <c r="JMU2" s="73"/>
      <c r="JMV2" s="93"/>
      <c r="JMW2" s="73"/>
      <c r="JMX2" s="73"/>
      <c r="JMY2" s="73"/>
      <c r="JMZ2" s="73"/>
      <c r="JNA2" s="73"/>
      <c r="JNB2" s="73"/>
      <c r="JNC2" s="73"/>
      <c r="JND2" s="73"/>
      <c r="JNE2" s="73"/>
      <c r="JNF2" s="73"/>
      <c r="JNG2" s="73"/>
      <c r="JNH2" s="73"/>
      <c r="JNI2" s="73"/>
      <c r="JNJ2" s="73"/>
      <c r="JNK2" s="73"/>
      <c r="JNL2" s="93"/>
      <c r="JNM2" s="73"/>
      <c r="JNN2" s="73"/>
      <c r="JNO2" s="73"/>
      <c r="JNP2" s="73"/>
      <c r="JNQ2" s="73"/>
      <c r="JNR2" s="73"/>
      <c r="JNS2" s="73"/>
      <c r="JNT2" s="73"/>
      <c r="JNU2" s="73"/>
      <c r="JNV2" s="73"/>
      <c r="JNW2" s="73"/>
      <c r="JNX2" s="73"/>
      <c r="JNY2" s="73"/>
      <c r="JNZ2" s="73"/>
      <c r="JOA2" s="73"/>
      <c r="JOB2" s="93"/>
      <c r="JOC2" s="73"/>
      <c r="JOD2" s="73"/>
      <c r="JOE2" s="73"/>
      <c r="JOF2" s="73"/>
      <c r="JOG2" s="73"/>
      <c r="JOH2" s="73"/>
      <c r="JOI2" s="73"/>
      <c r="JOJ2" s="73"/>
      <c r="JOK2" s="73"/>
      <c r="JOL2" s="73"/>
      <c r="JOM2" s="73"/>
      <c r="JON2" s="73"/>
      <c r="JOO2" s="73"/>
      <c r="JOP2" s="73"/>
      <c r="JOQ2" s="73"/>
      <c r="JOR2" s="93"/>
      <c r="JOS2" s="73"/>
      <c r="JOT2" s="73"/>
      <c r="JOU2" s="73"/>
      <c r="JOV2" s="73"/>
      <c r="JOW2" s="73"/>
      <c r="JOX2" s="73"/>
      <c r="JOY2" s="73"/>
      <c r="JOZ2" s="73"/>
      <c r="JPA2" s="73"/>
      <c r="JPB2" s="73"/>
      <c r="JPC2" s="73"/>
      <c r="JPD2" s="73"/>
      <c r="JPE2" s="73"/>
      <c r="JPF2" s="73"/>
      <c r="JPG2" s="73"/>
      <c r="JPH2" s="93"/>
      <c r="JPI2" s="73"/>
      <c r="JPJ2" s="73"/>
      <c r="JPK2" s="73"/>
      <c r="JPL2" s="73"/>
      <c r="JPM2" s="73"/>
      <c r="JPN2" s="73"/>
      <c r="JPO2" s="73"/>
      <c r="JPP2" s="73"/>
      <c r="JPQ2" s="73"/>
      <c r="JPR2" s="73"/>
      <c r="JPS2" s="73"/>
      <c r="JPT2" s="73"/>
      <c r="JPU2" s="73"/>
      <c r="JPV2" s="73"/>
      <c r="JPW2" s="73"/>
      <c r="JPX2" s="93"/>
      <c r="JPY2" s="73"/>
      <c r="JPZ2" s="73"/>
      <c r="JQA2" s="73"/>
      <c r="JQB2" s="73"/>
      <c r="JQC2" s="73"/>
      <c r="JQD2" s="73"/>
      <c r="JQE2" s="73"/>
      <c r="JQF2" s="73"/>
      <c r="JQG2" s="73"/>
      <c r="JQH2" s="73"/>
      <c r="JQI2" s="73"/>
      <c r="JQJ2" s="73"/>
      <c r="JQK2" s="73"/>
      <c r="JQL2" s="73"/>
      <c r="JQM2" s="73"/>
      <c r="JQN2" s="93"/>
      <c r="JQO2" s="73"/>
      <c r="JQP2" s="73"/>
      <c r="JQQ2" s="73"/>
      <c r="JQR2" s="73"/>
      <c r="JQS2" s="73"/>
      <c r="JQT2" s="73"/>
      <c r="JQU2" s="73"/>
      <c r="JQV2" s="73"/>
      <c r="JQW2" s="73"/>
      <c r="JQX2" s="73"/>
      <c r="JQY2" s="73"/>
      <c r="JQZ2" s="73"/>
      <c r="JRA2" s="73"/>
      <c r="JRB2" s="73"/>
      <c r="JRC2" s="73"/>
      <c r="JRD2" s="93"/>
      <c r="JRE2" s="73"/>
      <c r="JRF2" s="73"/>
      <c r="JRG2" s="73"/>
      <c r="JRH2" s="73"/>
      <c r="JRI2" s="73"/>
      <c r="JRJ2" s="73"/>
      <c r="JRK2" s="73"/>
      <c r="JRL2" s="73"/>
      <c r="JRM2" s="73"/>
      <c r="JRN2" s="73"/>
      <c r="JRO2" s="73"/>
      <c r="JRP2" s="73"/>
      <c r="JRQ2" s="73"/>
      <c r="JRR2" s="73"/>
      <c r="JRS2" s="73"/>
      <c r="JRT2" s="93"/>
      <c r="JRU2" s="73"/>
      <c r="JRV2" s="73"/>
      <c r="JRW2" s="73"/>
      <c r="JRX2" s="73"/>
      <c r="JRY2" s="73"/>
      <c r="JRZ2" s="73"/>
      <c r="JSA2" s="73"/>
      <c r="JSB2" s="73"/>
      <c r="JSC2" s="73"/>
      <c r="JSD2" s="73"/>
      <c r="JSE2" s="73"/>
      <c r="JSF2" s="73"/>
      <c r="JSG2" s="73"/>
      <c r="JSH2" s="73"/>
      <c r="JSI2" s="73"/>
      <c r="JSJ2" s="93"/>
      <c r="JSK2" s="73"/>
      <c r="JSL2" s="73"/>
      <c r="JSM2" s="73"/>
      <c r="JSN2" s="73"/>
      <c r="JSO2" s="73"/>
      <c r="JSP2" s="73"/>
      <c r="JSQ2" s="73"/>
      <c r="JSR2" s="73"/>
      <c r="JSS2" s="73"/>
      <c r="JST2" s="73"/>
      <c r="JSU2" s="73"/>
      <c r="JSV2" s="73"/>
      <c r="JSW2" s="73"/>
      <c r="JSX2" s="73"/>
      <c r="JSY2" s="73"/>
      <c r="JSZ2" s="93"/>
      <c r="JTA2" s="73"/>
      <c r="JTB2" s="73"/>
      <c r="JTC2" s="73"/>
      <c r="JTD2" s="73"/>
      <c r="JTE2" s="73"/>
      <c r="JTF2" s="73"/>
      <c r="JTG2" s="73"/>
      <c r="JTH2" s="73"/>
      <c r="JTI2" s="73"/>
      <c r="JTJ2" s="73"/>
      <c r="JTK2" s="73"/>
      <c r="JTL2" s="73"/>
      <c r="JTM2" s="73"/>
      <c r="JTN2" s="73"/>
      <c r="JTO2" s="73"/>
      <c r="JTP2" s="93"/>
      <c r="JTQ2" s="73"/>
      <c r="JTR2" s="73"/>
      <c r="JTS2" s="73"/>
      <c r="JTT2" s="73"/>
      <c r="JTU2" s="73"/>
      <c r="JTV2" s="73"/>
      <c r="JTW2" s="73"/>
      <c r="JTX2" s="73"/>
      <c r="JTY2" s="73"/>
      <c r="JTZ2" s="73"/>
      <c r="JUA2" s="73"/>
      <c r="JUB2" s="73"/>
      <c r="JUC2" s="73"/>
      <c r="JUD2" s="73"/>
      <c r="JUE2" s="73"/>
      <c r="JUF2" s="93"/>
      <c r="JUG2" s="73"/>
      <c r="JUH2" s="73"/>
      <c r="JUI2" s="73"/>
      <c r="JUJ2" s="73"/>
      <c r="JUK2" s="73"/>
      <c r="JUL2" s="73"/>
      <c r="JUM2" s="73"/>
      <c r="JUN2" s="73"/>
      <c r="JUO2" s="73"/>
      <c r="JUP2" s="73"/>
      <c r="JUQ2" s="73"/>
      <c r="JUR2" s="73"/>
      <c r="JUS2" s="73"/>
      <c r="JUT2" s="73"/>
      <c r="JUU2" s="73"/>
      <c r="JUV2" s="93"/>
      <c r="JUW2" s="73"/>
      <c r="JUX2" s="73"/>
      <c r="JUY2" s="73"/>
      <c r="JUZ2" s="73"/>
      <c r="JVA2" s="73"/>
      <c r="JVB2" s="73"/>
      <c r="JVC2" s="73"/>
      <c r="JVD2" s="73"/>
      <c r="JVE2" s="73"/>
      <c r="JVF2" s="73"/>
      <c r="JVG2" s="73"/>
      <c r="JVH2" s="73"/>
      <c r="JVI2" s="73"/>
      <c r="JVJ2" s="73"/>
      <c r="JVK2" s="73"/>
      <c r="JVL2" s="93"/>
      <c r="JVM2" s="73"/>
      <c r="JVN2" s="73"/>
      <c r="JVO2" s="73"/>
      <c r="JVP2" s="73"/>
      <c r="JVQ2" s="73"/>
      <c r="JVR2" s="73"/>
      <c r="JVS2" s="73"/>
      <c r="JVT2" s="73"/>
      <c r="JVU2" s="73"/>
      <c r="JVV2" s="73"/>
      <c r="JVW2" s="73"/>
      <c r="JVX2" s="73"/>
      <c r="JVY2" s="73"/>
      <c r="JVZ2" s="73"/>
      <c r="JWA2" s="73"/>
      <c r="JWB2" s="93"/>
      <c r="JWC2" s="73"/>
      <c r="JWD2" s="73"/>
      <c r="JWE2" s="73"/>
      <c r="JWF2" s="73"/>
      <c r="JWG2" s="73"/>
      <c r="JWH2" s="73"/>
      <c r="JWI2" s="73"/>
      <c r="JWJ2" s="73"/>
      <c r="JWK2" s="73"/>
      <c r="JWL2" s="73"/>
      <c r="JWM2" s="73"/>
      <c r="JWN2" s="73"/>
      <c r="JWO2" s="73"/>
      <c r="JWP2" s="73"/>
      <c r="JWQ2" s="73"/>
      <c r="JWR2" s="93"/>
      <c r="JWS2" s="73"/>
      <c r="JWT2" s="73"/>
      <c r="JWU2" s="73"/>
      <c r="JWV2" s="73"/>
      <c r="JWW2" s="73"/>
      <c r="JWX2" s="73"/>
      <c r="JWY2" s="73"/>
      <c r="JWZ2" s="73"/>
      <c r="JXA2" s="73"/>
      <c r="JXB2" s="73"/>
      <c r="JXC2" s="73"/>
      <c r="JXD2" s="73"/>
      <c r="JXE2" s="73"/>
      <c r="JXF2" s="73"/>
      <c r="JXG2" s="73"/>
      <c r="JXH2" s="93"/>
      <c r="JXI2" s="73"/>
      <c r="JXJ2" s="73"/>
      <c r="JXK2" s="73"/>
      <c r="JXL2" s="73"/>
      <c r="JXM2" s="73"/>
      <c r="JXN2" s="73"/>
      <c r="JXO2" s="73"/>
      <c r="JXP2" s="73"/>
      <c r="JXQ2" s="73"/>
      <c r="JXR2" s="73"/>
      <c r="JXS2" s="73"/>
      <c r="JXT2" s="73"/>
      <c r="JXU2" s="73"/>
      <c r="JXV2" s="73"/>
      <c r="JXW2" s="73"/>
      <c r="JXX2" s="93"/>
      <c r="JXY2" s="73"/>
      <c r="JXZ2" s="73"/>
      <c r="JYA2" s="73"/>
      <c r="JYB2" s="73"/>
      <c r="JYC2" s="73"/>
      <c r="JYD2" s="73"/>
      <c r="JYE2" s="73"/>
      <c r="JYF2" s="73"/>
      <c r="JYG2" s="73"/>
      <c r="JYH2" s="73"/>
      <c r="JYI2" s="73"/>
      <c r="JYJ2" s="73"/>
      <c r="JYK2" s="73"/>
      <c r="JYL2" s="73"/>
      <c r="JYM2" s="73"/>
      <c r="JYN2" s="93"/>
      <c r="JYO2" s="73"/>
      <c r="JYP2" s="73"/>
      <c r="JYQ2" s="73"/>
      <c r="JYR2" s="73"/>
      <c r="JYS2" s="73"/>
      <c r="JYT2" s="73"/>
      <c r="JYU2" s="73"/>
      <c r="JYV2" s="73"/>
      <c r="JYW2" s="73"/>
      <c r="JYX2" s="73"/>
      <c r="JYY2" s="73"/>
      <c r="JYZ2" s="73"/>
      <c r="JZA2" s="73"/>
      <c r="JZB2" s="73"/>
      <c r="JZC2" s="73"/>
      <c r="JZD2" s="93"/>
      <c r="JZE2" s="73"/>
      <c r="JZF2" s="73"/>
      <c r="JZG2" s="73"/>
      <c r="JZH2" s="73"/>
      <c r="JZI2" s="73"/>
      <c r="JZJ2" s="73"/>
      <c r="JZK2" s="73"/>
      <c r="JZL2" s="73"/>
      <c r="JZM2" s="73"/>
      <c r="JZN2" s="73"/>
      <c r="JZO2" s="73"/>
      <c r="JZP2" s="73"/>
      <c r="JZQ2" s="73"/>
      <c r="JZR2" s="73"/>
      <c r="JZS2" s="73"/>
      <c r="JZT2" s="93"/>
      <c r="JZU2" s="73"/>
      <c r="JZV2" s="73"/>
      <c r="JZW2" s="73"/>
      <c r="JZX2" s="73"/>
      <c r="JZY2" s="73"/>
      <c r="JZZ2" s="73"/>
      <c r="KAA2" s="73"/>
      <c r="KAB2" s="73"/>
      <c r="KAC2" s="73"/>
      <c r="KAD2" s="73"/>
      <c r="KAE2" s="73"/>
      <c r="KAF2" s="73"/>
      <c r="KAG2" s="73"/>
      <c r="KAH2" s="73"/>
      <c r="KAI2" s="73"/>
      <c r="KAJ2" s="93"/>
      <c r="KAK2" s="73"/>
      <c r="KAL2" s="73"/>
      <c r="KAM2" s="73"/>
      <c r="KAN2" s="73"/>
      <c r="KAO2" s="73"/>
      <c r="KAP2" s="73"/>
      <c r="KAQ2" s="73"/>
      <c r="KAR2" s="73"/>
      <c r="KAS2" s="73"/>
      <c r="KAT2" s="73"/>
      <c r="KAU2" s="73"/>
      <c r="KAV2" s="73"/>
      <c r="KAW2" s="73"/>
      <c r="KAX2" s="73"/>
      <c r="KAY2" s="73"/>
      <c r="KAZ2" s="93"/>
      <c r="KBA2" s="73"/>
      <c r="KBB2" s="73"/>
      <c r="KBC2" s="73"/>
      <c r="KBD2" s="73"/>
      <c r="KBE2" s="73"/>
      <c r="KBF2" s="73"/>
      <c r="KBG2" s="73"/>
      <c r="KBH2" s="73"/>
      <c r="KBI2" s="73"/>
      <c r="KBJ2" s="73"/>
      <c r="KBK2" s="73"/>
      <c r="KBL2" s="73"/>
      <c r="KBM2" s="73"/>
      <c r="KBN2" s="73"/>
      <c r="KBO2" s="73"/>
      <c r="KBP2" s="93"/>
      <c r="KBQ2" s="73"/>
      <c r="KBR2" s="73"/>
      <c r="KBS2" s="73"/>
      <c r="KBT2" s="73"/>
      <c r="KBU2" s="73"/>
      <c r="KBV2" s="73"/>
      <c r="KBW2" s="73"/>
      <c r="KBX2" s="73"/>
      <c r="KBY2" s="73"/>
      <c r="KBZ2" s="73"/>
      <c r="KCA2" s="73"/>
      <c r="KCB2" s="73"/>
      <c r="KCC2" s="73"/>
      <c r="KCD2" s="73"/>
      <c r="KCE2" s="73"/>
      <c r="KCF2" s="93"/>
      <c r="KCG2" s="73"/>
      <c r="KCH2" s="73"/>
      <c r="KCI2" s="73"/>
      <c r="KCJ2" s="73"/>
      <c r="KCK2" s="73"/>
      <c r="KCL2" s="73"/>
      <c r="KCM2" s="73"/>
      <c r="KCN2" s="73"/>
      <c r="KCO2" s="73"/>
      <c r="KCP2" s="73"/>
      <c r="KCQ2" s="73"/>
      <c r="KCR2" s="73"/>
      <c r="KCS2" s="73"/>
      <c r="KCT2" s="73"/>
      <c r="KCU2" s="73"/>
      <c r="KCV2" s="93"/>
      <c r="KCW2" s="73"/>
      <c r="KCX2" s="73"/>
      <c r="KCY2" s="73"/>
      <c r="KCZ2" s="73"/>
      <c r="KDA2" s="73"/>
      <c r="KDB2" s="73"/>
      <c r="KDC2" s="73"/>
      <c r="KDD2" s="73"/>
      <c r="KDE2" s="73"/>
      <c r="KDF2" s="73"/>
      <c r="KDG2" s="73"/>
      <c r="KDH2" s="73"/>
      <c r="KDI2" s="73"/>
      <c r="KDJ2" s="73"/>
      <c r="KDK2" s="73"/>
      <c r="KDL2" s="93"/>
      <c r="KDM2" s="73"/>
      <c r="KDN2" s="73"/>
      <c r="KDO2" s="73"/>
      <c r="KDP2" s="73"/>
      <c r="KDQ2" s="73"/>
      <c r="KDR2" s="73"/>
      <c r="KDS2" s="73"/>
      <c r="KDT2" s="73"/>
      <c r="KDU2" s="73"/>
      <c r="KDV2" s="73"/>
      <c r="KDW2" s="73"/>
      <c r="KDX2" s="73"/>
      <c r="KDY2" s="73"/>
      <c r="KDZ2" s="73"/>
      <c r="KEA2" s="73"/>
      <c r="KEB2" s="93"/>
      <c r="KEC2" s="73"/>
      <c r="KED2" s="73"/>
      <c r="KEE2" s="73"/>
      <c r="KEF2" s="73"/>
      <c r="KEG2" s="73"/>
      <c r="KEH2" s="73"/>
      <c r="KEI2" s="73"/>
      <c r="KEJ2" s="73"/>
      <c r="KEK2" s="73"/>
      <c r="KEL2" s="73"/>
      <c r="KEM2" s="73"/>
      <c r="KEN2" s="73"/>
      <c r="KEO2" s="73"/>
      <c r="KEP2" s="73"/>
      <c r="KEQ2" s="73"/>
      <c r="KER2" s="93"/>
      <c r="KES2" s="73"/>
      <c r="KET2" s="73"/>
      <c r="KEU2" s="73"/>
      <c r="KEV2" s="73"/>
      <c r="KEW2" s="73"/>
      <c r="KEX2" s="73"/>
      <c r="KEY2" s="73"/>
      <c r="KEZ2" s="73"/>
      <c r="KFA2" s="73"/>
      <c r="KFB2" s="73"/>
      <c r="KFC2" s="73"/>
      <c r="KFD2" s="73"/>
      <c r="KFE2" s="73"/>
      <c r="KFF2" s="73"/>
      <c r="KFG2" s="73"/>
      <c r="KFH2" s="93"/>
      <c r="KFI2" s="73"/>
      <c r="KFJ2" s="73"/>
      <c r="KFK2" s="73"/>
      <c r="KFL2" s="73"/>
      <c r="KFM2" s="73"/>
      <c r="KFN2" s="73"/>
      <c r="KFO2" s="73"/>
      <c r="KFP2" s="73"/>
      <c r="KFQ2" s="73"/>
      <c r="KFR2" s="73"/>
      <c r="KFS2" s="73"/>
      <c r="KFT2" s="73"/>
      <c r="KFU2" s="73"/>
      <c r="KFV2" s="73"/>
      <c r="KFW2" s="73"/>
      <c r="KFX2" s="93"/>
      <c r="KFY2" s="73"/>
      <c r="KFZ2" s="73"/>
      <c r="KGA2" s="73"/>
      <c r="KGB2" s="73"/>
      <c r="KGC2" s="73"/>
      <c r="KGD2" s="73"/>
      <c r="KGE2" s="73"/>
      <c r="KGF2" s="73"/>
      <c r="KGG2" s="73"/>
      <c r="KGH2" s="73"/>
      <c r="KGI2" s="73"/>
      <c r="KGJ2" s="73"/>
      <c r="KGK2" s="73"/>
      <c r="KGL2" s="73"/>
      <c r="KGM2" s="73"/>
      <c r="KGN2" s="93"/>
      <c r="KGO2" s="73"/>
      <c r="KGP2" s="73"/>
      <c r="KGQ2" s="73"/>
      <c r="KGR2" s="73"/>
      <c r="KGS2" s="73"/>
      <c r="KGT2" s="73"/>
      <c r="KGU2" s="73"/>
      <c r="KGV2" s="73"/>
      <c r="KGW2" s="73"/>
      <c r="KGX2" s="73"/>
      <c r="KGY2" s="73"/>
      <c r="KGZ2" s="73"/>
      <c r="KHA2" s="73"/>
      <c r="KHB2" s="73"/>
      <c r="KHC2" s="73"/>
      <c r="KHD2" s="93"/>
      <c r="KHE2" s="73"/>
      <c r="KHF2" s="73"/>
      <c r="KHG2" s="73"/>
      <c r="KHH2" s="73"/>
      <c r="KHI2" s="73"/>
      <c r="KHJ2" s="73"/>
      <c r="KHK2" s="73"/>
      <c r="KHL2" s="73"/>
      <c r="KHM2" s="73"/>
      <c r="KHN2" s="73"/>
      <c r="KHO2" s="73"/>
      <c r="KHP2" s="73"/>
      <c r="KHQ2" s="73"/>
      <c r="KHR2" s="73"/>
      <c r="KHS2" s="73"/>
      <c r="KHT2" s="93"/>
      <c r="KHU2" s="73"/>
      <c r="KHV2" s="73"/>
      <c r="KHW2" s="73"/>
      <c r="KHX2" s="73"/>
      <c r="KHY2" s="73"/>
      <c r="KHZ2" s="73"/>
      <c r="KIA2" s="73"/>
      <c r="KIB2" s="73"/>
      <c r="KIC2" s="73"/>
      <c r="KID2" s="73"/>
      <c r="KIE2" s="73"/>
      <c r="KIF2" s="73"/>
      <c r="KIG2" s="73"/>
      <c r="KIH2" s="73"/>
      <c r="KII2" s="73"/>
      <c r="KIJ2" s="93"/>
      <c r="KIK2" s="73"/>
      <c r="KIL2" s="73"/>
      <c r="KIM2" s="73"/>
      <c r="KIN2" s="73"/>
      <c r="KIO2" s="73"/>
      <c r="KIP2" s="73"/>
      <c r="KIQ2" s="73"/>
      <c r="KIR2" s="73"/>
      <c r="KIS2" s="73"/>
      <c r="KIT2" s="73"/>
      <c r="KIU2" s="73"/>
      <c r="KIV2" s="73"/>
      <c r="KIW2" s="73"/>
      <c r="KIX2" s="73"/>
      <c r="KIY2" s="73"/>
      <c r="KIZ2" s="93"/>
      <c r="KJA2" s="73"/>
      <c r="KJB2" s="73"/>
      <c r="KJC2" s="73"/>
      <c r="KJD2" s="73"/>
      <c r="KJE2" s="73"/>
      <c r="KJF2" s="73"/>
      <c r="KJG2" s="73"/>
      <c r="KJH2" s="73"/>
      <c r="KJI2" s="73"/>
      <c r="KJJ2" s="73"/>
      <c r="KJK2" s="73"/>
      <c r="KJL2" s="73"/>
      <c r="KJM2" s="73"/>
      <c r="KJN2" s="73"/>
      <c r="KJO2" s="73"/>
      <c r="KJP2" s="93"/>
      <c r="KJQ2" s="73"/>
      <c r="KJR2" s="73"/>
      <c r="KJS2" s="73"/>
      <c r="KJT2" s="73"/>
      <c r="KJU2" s="73"/>
      <c r="KJV2" s="73"/>
      <c r="KJW2" s="73"/>
      <c r="KJX2" s="73"/>
      <c r="KJY2" s="73"/>
      <c r="KJZ2" s="73"/>
      <c r="KKA2" s="73"/>
      <c r="KKB2" s="73"/>
      <c r="KKC2" s="73"/>
      <c r="KKD2" s="73"/>
      <c r="KKE2" s="73"/>
      <c r="KKF2" s="93"/>
      <c r="KKG2" s="73"/>
      <c r="KKH2" s="73"/>
      <c r="KKI2" s="73"/>
      <c r="KKJ2" s="73"/>
      <c r="KKK2" s="73"/>
      <c r="KKL2" s="73"/>
      <c r="KKM2" s="73"/>
      <c r="KKN2" s="73"/>
      <c r="KKO2" s="73"/>
      <c r="KKP2" s="73"/>
      <c r="KKQ2" s="73"/>
      <c r="KKR2" s="73"/>
      <c r="KKS2" s="73"/>
      <c r="KKT2" s="73"/>
      <c r="KKU2" s="73"/>
      <c r="KKV2" s="93"/>
      <c r="KKW2" s="73"/>
      <c r="KKX2" s="73"/>
      <c r="KKY2" s="73"/>
      <c r="KKZ2" s="73"/>
      <c r="KLA2" s="73"/>
      <c r="KLB2" s="73"/>
      <c r="KLC2" s="73"/>
      <c r="KLD2" s="73"/>
      <c r="KLE2" s="73"/>
      <c r="KLF2" s="73"/>
      <c r="KLG2" s="73"/>
      <c r="KLH2" s="73"/>
      <c r="KLI2" s="73"/>
      <c r="KLJ2" s="73"/>
      <c r="KLK2" s="73"/>
      <c r="KLL2" s="93"/>
      <c r="KLM2" s="73"/>
      <c r="KLN2" s="73"/>
      <c r="KLO2" s="73"/>
      <c r="KLP2" s="73"/>
      <c r="KLQ2" s="73"/>
      <c r="KLR2" s="73"/>
      <c r="KLS2" s="73"/>
      <c r="KLT2" s="73"/>
      <c r="KLU2" s="73"/>
      <c r="KLV2" s="73"/>
      <c r="KLW2" s="73"/>
      <c r="KLX2" s="73"/>
      <c r="KLY2" s="73"/>
      <c r="KLZ2" s="73"/>
      <c r="KMA2" s="73"/>
      <c r="KMB2" s="93"/>
      <c r="KMC2" s="73"/>
      <c r="KMD2" s="73"/>
      <c r="KME2" s="73"/>
      <c r="KMF2" s="73"/>
      <c r="KMG2" s="73"/>
      <c r="KMH2" s="73"/>
      <c r="KMI2" s="73"/>
      <c r="KMJ2" s="73"/>
      <c r="KMK2" s="73"/>
      <c r="KML2" s="73"/>
      <c r="KMM2" s="73"/>
      <c r="KMN2" s="73"/>
      <c r="KMO2" s="73"/>
      <c r="KMP2" s="73"/>
      <c r="KMQ2" s="73"/>
      <c r="KMR2" s="93"/>
      <c r="KMS2" s="73"/>
      <c r="KMT2" s="73"/>
      <c r="KMU2" s="73"/>
      <c r="KMV2" s="73"/>
      <c r="KMW2" s="73"/>
      <c r="KMX2" s="73"/>
      <c r="KMY2" s="73"/>
      <c r="KMZ2" s="73"/>
      <c r="KNA2" s="73"/>
      <c r="KNB2" s="73"/>
      <c r="KNC2" s="73"/>
      <c r="KND2" s="73"/>
      <c r="KNE2" s="73"/>
      <c r="KNF2" s="73"/>
      <c r="KNG2" s="73"/>
      <c r="KNH2" s="93"/>
      <c r="KNI2" s="73"/>
      <c r="KNJ2" s="73"/>
      <c r="KNK2" s="73"/>
      <c r="KNL2" s="73"/>
      <c r="KNM2" s="73"/>
      <c r="KNN2" s="73"/>
      <c r="KNO2" s="73"/>
      <c r="KNP2" s="73"/>
      <c r="KNQ2" s="73"/>
      <c r="KNR2" s="73"/>
      <c r="KNS2" s="73"/>
      <c r="KNT2" s="73"/>
      <c r="KNU2" s="73"/>
      <c r="KNV2" s="73"/>
      <c r="KNW2" s="73"/>
      <c r="KNX2" s="93"/>
      <c r="KNY2" s="73"/>
      <c r="KNZ2" s="73"/>
      <c r="KOA2" s="73"/>
      <c r="KOB2" s="73"/>
      <c r="KOC2" s="73"/>
      <c r="KOD2" s="73"/>
      <c r="KOE2" s="73"/>
      <c r="KOF2" s="73"/>
      <c r="KOG2" s="73"/>
      <c r="KOH2" s="73"/>
      <c r="KOI2" s="73"/>
      <c r="KOJ2" s="73"/>
      <c r="KOK2" s="73"/>
      <c r="KOL2" s="73"/>
      <c r="KOM2" s="73"/>
      <c r="KON2" s="93"/>
      <c r="KOO2" s="73"/>
      <c r="KOP2" s="73"/>
      <c r="KOQ2" s="73"/>
      <c r="KOR2" s="73"/>
      <c r="KOS2" s="73"/>
      <c r="KOT2" s="73"/>
      <c r="KOU2" s="73"/>
      <c r="KOV2" s="73"/>
      <c r="KOW2" s="73"/>
      <c r="KOX2" s="73"/>
      <c r="KOY2" s="73"/>
      <c r="KOZ2" s="73"/>
      <c r="KPA2" s="73"/>
      <c r="KPB2" s="73"/>
      <c r="KPC2" s="73"/>
      <c r="KPD2" s="93"/>
      <c r="KPE2" s="73"/>
      <c r="KPF2" s="73"/>
      <c r="KPG2" s="73"/>
      <c r="KPH2" s="73"/>
      <c r="KPI2" s="73"/>
      <c r="KPJ2" s="73"/>
      <c r="KPK2" s="73"/>
      <c r="KPL2" s="73"/>
      <c r="KPM2" s="73"/>
      <c r="KPN2" s="73"/>
      <c r="KPO2" s="73"/>
      <c r="KPP2" s="73"/>
      <c r="KPQ2" s="73"/>
      <c r="KPR2" s="73"/>
      <c r="KPS2" s="73"/>
      <c r="KPT2" s="93"/>
      <c r="KPU2" s="73"/>
      <c r="KPV2" s="73"/>
      <c r="KPW2" s="73"/>
      <c r="KPX2" s="73"/>
      <c r="KPY2" s="73"/>
      <c r="KPZ2" s="73"/>
      <c r="KQA2" s="73"/>
      <c r="KQB2" s="73"/>
      <c r="KQC2" s="73"/>
      <c r="KQD2" s="73"/>
      <c r="KQE2" s="73"/>
      <c r="KQF2" s="73"/>
      <c r="KQG2" s="73"/>
      <c r="KQH2" s="73"/>
      <c r="KQI2" s="73"/>
      <c r="KQJ2" s="93"/>
      <c r="KQK2" s="73"/>
      <c r="KQL2" s="73"/>
      <c r="KQM2" s="73"/>
      <c r="KQN2" s="73"/>
      <c r="KQO2" s="73"/>
      <c r="KQP2" s="73"/>
      <c r="KQQ2" s="73"/>
      <c r="KQR2" s="73"/>
      <c r="KQS2" s="73"/>
      <c r="KQT2" s="73"/>
      <c r="KQU2" s="73"/>
      <c r="KQV2" s="73"/>
      <c r="KQW2" s="73"/>
      <c r="KQX2" s="73"/>
      <c r="KQY2" s="73"/>
      <c r="KQZ2" s="93"/>
      <c r="KRA2" s="73"/>
      <c r="KRB2" s="73"/>
      <c r="KRC2" s="73"/>
      <c r="KRD2" s="73"/>
      <c r="KRE2" s="73"/>
      <c r="KRF2" s="73"/>
      <c r="KRG2" s="73"/>
      <c r="KRH2" s="73"/>
      <c r="KRI2" s="73"/>
      <c r="KRJ2" s="73"/>
      <c r="KRK2" s="73"/>
      <c r="KRL2" s="73"/>
      <c r="KRM2" s="73"/>
      <c r="KRN2" s="73"/>
      <c r="KRO2" s="73"/>
      <c r="KRP2" s="93"/>
      <c r="KRQ2" s="73"/>
      <c r="KRR2" s="73"/>
      <c r="KRS2" s="73"/>
      <c r="KRT2" s="73"/>
      <c r="KRU2" s="73"/>
      <c r="KRV2" s="73"/>
      <c r="KRW2" s="73"/>
      <c r="KRX2" s="73"/>
      <c r="KRY2" s="73"/>
      <c r="KRZ2" s="73"/>
      <c r="KSA2" s="73"/>
      <c r="KSB2" s="73"/>
      <c r="KSC2" s="73"/>
      <c r="KSD2" s="73"/>
      <c r="KSE2" s="73"/>
      <c r="KSF2" s="93"/>
      <c r="KSG2" s="73"/>
      <c r="KSH2" s="73"/>
      <c r="KSI2" s="73"/>
      <c r="KSJ2" s="73"/>
      <c r="KSK2" s="73"/>
      <c r="KSL2" s="73"/>
      <c r="KSM2" s="73"/>
      <c r="KSN2" s="73"/>
      <c r="KSO2" s="73"/>
      <c r="KSP2" s="73"/>
      <c r="KSQ2" s="73"/>
      <c r="KSR2" s="73"/>
      <c r="KSS2" s="73"/>
      <c r="KST2" s="73"/>
      <c r="KSU2" s="73"/>
      <c r="KSV2" s="93"/>
      <c r="KSW2" s="73"/>
      <c r="KSX2" s="73"/>
      <c r="KSY2" s="73"/>
      <c r="KSZ2" s="73"/>
      <c r="KTA2" s="73"/>
      <c r="KTB2" s="73"/>
      <c r="KTC2" s="73"/>
      <c r="KTD2" s="73"/>
      <c r="KTE2" s="73"/>
      <c r="KTF2" s="73"/>
      <c r="KTG2" s="73"/>
      <c r="KTH2" s="73"/>
      <c r="KTI2" s="73"/>
      <c r="KTJ2" s="73"/>
      <c r="KTK2" s="73"/>
      <c r="KTL2" s="93"/>
      <c r="KTM2" s="73"/>
      <c r="KTN2" s="73"/>
      <c r="KTO2" s="73"/>
      <c r="KTP2" s="73"/>
      <c r="KTQ2" s="73"/>
      <c r="KTR2" s="73"/>
      <c r="KTS2" s="73"/>
      <c r="KTT2" s="73"/>
      <c r="KTU2" s="73"/>
      <c r="KTV2" s="73"/>
      <c r="KTW2" s="73"/>
      <c r="KTX2" s="73"/>
      <c r="KTY2" s="73"/>
      <c r="KTZ2" s="73"/>
      <c r="KUA2" s="73"/>
      <c r="KUB2" s="93"/>
      <c r="KUC2" s="73"/>
      <c r="KUD2" s="73"/>
      <c r="KUE2" s="73"/>
      <c r="KUF2" s="73"/>
      <c r="KUG2" s="73"/>
      <c r="KUH2" s="73"/>
      <c r="KUI2" s="73"/>
      <c r="KUJ2" s="73"/>
      <c r="KUK2" s="73"/>
      <c r="KUL2" s="73"/>
      <c r="KUM2" s="73"/>
      <c r="KUN2" s="73"/>
      <c r="KUO2" s="73"/>
      <c r="KUP2" s="73"/>
      <c r="KUQ2" s="73"/>
      <c r="KUR2" s="93"/>
      <c r="KUS2" s="73"/>
      <c r="KUT2" s="73"/>
      <c r="KUU2" s="73"/>
      <c r="KUV2" s="73"/>
      <c r="KUW2" s="73"/>
      <c r="KUX2" s="73"/>
      <c r="KUY2" s="73"/>
      <c r="KUZ2" s="73"/>
      <c r="KVA2" s="73"/>
      <c r="KVB2" s="73"/>
      <c r="KVC2" s="73"/>
      <c r="KVD2" s="73"/>
      <c r="KVE2" s="73"/>
      <c r="KVF2" s="73"/>
      <c r="KVG2" s="73"/>
      <c r="KVH2" s="93"/>
      <c r="KVI2" s="73"/>
      <c r="KVJ2" s="73"/>
      <c r="KVK2" s="73"/>
      <c r="KVL2" s="73"/>
      <c r="KVM2" s="73"/>
      <c r="KVN2" s="73"/>
      <c r="KVO2" s="73"/>
      <c r="KVP2" s="73"/>
      <c r="KVQ2" s="73"/>
      <c r="KVR2" s="73"/>
      <c r="KVS2" s="73"/>
      <c r="KVT2" s="73"/>
      <c r="KVU2" s="73"/>
      <c r="KVV2" s="73"/>
      <c r="KVW2" s="73"/>
      <c r="KVX2" s="93"/>
      <c r="KVY2" s="73"/>
      <c r="KVZ2" s="73"/>
      <c r="KWA2" s="73"/>
      <c r="KWB2" s="73"/>
      <c r="KWC2" s="73"/>
      <c r="KWD2" s="73"/>
      <c r="KWE2" s="73"/>
      <c r="KWF2" s="73"/>
      <c r="KWG2" s="73"/>
      <c r="KWH2" s="73"/>
      <c r="KWI2" s="73"/>
      <c r="KWJ2" s="73"/>
      <c r="KWK2" s="73"/>
      <c r="KWL2" s="73"/>
      <c r="KWM2" s="73"/>
      <c r="KWN2" s="93"/>
      <c r="KWO2" s="73"/>
      <c r="KWP2" s="73"/>
      <c r="KWQ2" s="73"/>
      <c r="KWR2" s="73"/>
      <c r="KWS2" s="73"/>
      <c r="KWT2" s="73"/>
      <c r="KWU2" s="73"/>
      <c r="KWV2" s="73"/>
      <c r="KWW2" s="73"/>
      <c r="KWX2" s="73"/>
      <c r="KWY2" s="73"/>
      <c r="KWZ2" s="73"/>
      <c r="KXA2" s="73"/>
      <c r="KXB2" s="73"/>
      <c r="KXC2" s="73"/>
      <c r="KXD2" s="93"/>
      <c r="KXE2" s="73"/>
      <c r="KXF2" s="73"/>
      <c r="KXG2" s="73"/>
      <c r="KXH2" s="73"/>
      <c r="KXI2" s="73"/>
      <c r="KXJ2" s="73"/>
      <c r="KXK2" s="73"/>
      <c r="KXL2" s="73"/>
      <c r="KXM2" s="73"/>
      <c r="KXN2" s="73"/>
      <c r="KXO2" s="73"/>
      <c r="KXP2" s="73"/>
      <c r="KXQ2" s="73"/>
      <c r="KXR2" s="73"/>
      <c r="KXS2" s="73"/>
      <c r="KXT2" s="93"/>
      <c r="KXU2" s="73"/>
      <c r="KXV2" s="73"/>
      <c r="KXW2" s="73"/>
      <c r="KXX2" s="73"/>
      <c r="KXY2" s="73"/>
      <c r="KXZ2" s="73"/>
      <c r="KYA2" s="73"/>
      <c r="KYB2" s="73"/>
      <c r="KYC2" s="73"/>
      <c r="KYD2" s="73"/>
      <c r="KYE2" s="73"/>
      <c r="KYF2" s="73"/>
      <c r="KYG2" s="73"/>
      <c r="KYH2" s="73"/>
      <c r="KYI2" s="73"/>
      <c r="KYJ2" s="93"/>
      <c r="KYK2" s="73"/>
      <c r="KYL2" s="73"/>
      <c r="KYM2" s="73"/>
      <c r="KYN2" s="73"/>
      <c r="KYO2" s="73"/>
      <c r="KYP2" s="73"/>
      <c r="KYQ2" s="73"/>
      <c r="KYR2" s="73"/>
      <c r="KYS2" s="73"/>
      <c r="KYT2" s="73"/>
      <c r="KYU2" s="73"/>
      <c r="KYV2" s="73"/>
      <c r="KYW2" s="73"/>
      <c r="KYX2" s="73"/>
      <c r="KYY2" s="73"/>
      <c r="KYZ2" s="93"/>
      <c r="KZA2" s="73"/>
      <c r="KZB2" s="73"/>
      <c r="KZC2" s="73"/>
      <c r="KZD2" s="73"/>
      <c r="KZE2" s="73"/>
      <c r="KZF2" s="73"/>
      <c r="KZG2" s="73"/>
      <c r="KZH2" s="73"/>
      <c r="KZI2" s="73"/>
      <c r="KZJ2" s="73"/>
      <c r="KZK2" s="73"/>
      <c r="KZL2" s="73"/>
      <c r="KZM2" s="73"/>
      <c r="KZN2" s="73"/>
      <c r="KZO2" s="73"/>
      <c r="KZP2" s="93"/>
      <c r="KZQ2" s="73"/>
      <c r="KZR2" s="73"/>
      <c r="KZS2" s="73"/>
      <c r="KZT2" s="73"/>
      <c r="KZU2" s="73"/>
      <c r="KZV2" s="73"/>
      <c r="KZW2" s="73"/>
      <c r="KZX2" s="73"/>
      <c r="KZY2" s="73"/>
      <c r="KZZ2" s="73"/>
      <c r="LAA2" s="73"/>
      <c r="LAB2" s="73"/>
      <c r="LAC2" s="73"/>
      <c r="LAD2" s="73"/>
      <c r="LAE2" s="73"/>
      <c r="LAF2" s="93"/>
      <c r="LAG2" s="73"/>
      <c r="LAH2" s="73"/>
      <c r="LAI2" s="73"/>
      <c r="LAJ2" s="73"/>
      <c r="LAK2" s="73"/>
      <c r="LAL2" s="73"/>
      <c r="LAM2" s="73"/>
      <c r="LAN2" s="73"/>
      <c r="LAO2" s="73"/>
      <c r="LAP2" s="73"/>
      <c r="LAQ2" s="73"/>
      <c r="LAR2" s="73"/>
      <c r="LAS2" s="73"/>
      <c r="LAT2" s="73"/>
      <c r="LAU2" s="73"/>
      <c r="LAV2" s="93"/>
      <c r="LAW2" s="73"/>
      <c r="LAX2" s="73"/>
      <c r="LAY2" s="73"/>
      <c r="LAZ2" s="73"/>
      <c r="LBA2" s="73"/>
      <c r="LBB2" s="73"/>
      <c r="LBC2" s="73"/>
      <c r="LBD2" s="73"/>
      <c r="LBE2" s="73"/>
      <c r="LBF2" s="73"/>
      <c r="LBG2" s="73"/>
      <c r="LBH2" s="73"/>
      <c r="LBI2" s="73"/>
      <c r="LBJ2" s="73"/>
      <c r="LBK2" s="73"/>
      <c r="LBL2" s="93"/>
      <c r="LBM2" s="73"/>
      <c r="LBN2" s="73"/>
      <c r="LBO2" s="73"/>
      <c r="LBP2" s="73"/>
      <c r="LBQ2" s="73"/>
      <c r="LBR2" s="73"/>
      <c r="LBS2" s="73"/>
      <c r="LBT2" s="73"/>
      <c r="LBU2" s="73"/>
      <c r="LBV2" s="73"/>
      <c r="LBW2" s="73"/>
      <c r="LBX2" s="73"/>
      <c r="LBY2" s="73"/>
      <c r="LBZ2" s="73"/>
      <c r="LCA2" s="73"/>
      <c r="LCB2" s="93"/>
      <c r="LCC2" s="73"/>
      <c r="LCD2" s="73"/>
      <c r="LCE2" s="73"/>
      <c r="LCF2" s="73"/>
      <c r="LCG2" s="73"/>
      <c r="LCH2" s="73"/>
      <c r="LCI2" s="73"/>
      <c r="LCJ2" s="73"/>
      <c r="LCK2" s="73"/>
      <c r="LCL2" s="73"/>
      <c r="LCM2" s="73"/>
      <c r="LCN2" s="73"/>
      <c r="LCO2" s="73"/>
      <c r="LCP2" s="73"/>
      <c r="LCQ2" s="73"/>
      <c r="LCR2" s="93"/>
      <c r="LCS2" s="73"/>
      <c r="LCT2" s="73"/>
      <c r="LCU2" s="73"/>
      <c r="LCV2" s="73"/>
      <c r="LCW2" s="73"/>
      <c r="LCX2" s="73"/>
      <c r="LCY2" s="73"/>
      <c r="LCZ2" s="73"/>
      <c r="LDA2" s="73"/>
      <c r="LDB2" s="73"/>
      <c r="LDC2" s="73"/>
      <c r="LDD2" s="73"/>
      <c r="LDE2" s="73"/>
      <c r="LDF2" s="73"/>
      <c r="LDG2" s="73"/>
      <c r="LDH2" s="93"/>
      <c r="LDI2" s="73"/>
      <c r="LDJ2" s="73"/>
      <c r="LDK2" s="73"/>
      <c r="LDL2" s="73"/>
      <c r="LDM2" s="73"/>
      <c r="LDN2" s="73"/>
      <c r="LDO2" s="73"/>
      <c r="LDP2" s="73"/>
      <c r="LDQ2" s="73"/>
      <c r="LDR2" s="73"/>
      <c r="LDS2" s="73"/>
      <c r="LDT2" s="73"/>
      <c r="LDU2" s="73"/>
      <c r="LDV2" s="73"/>
      <c r="LDW2" s="73"/>
      <c r="LDX2" s="93"/>
      <c r="LDY2" s="73"/>
      <c r="LDZ2" s="73"/>
      <c r="LEA2" s="73"/>
      <c r="LEB2" s="73"/>
      <c r="LEC2" s="73"/>
      <c r="LED2" s="73"/>
      <c r="LEE2" s="73"/>
      <c r="LEF2" s="73"/>
      <c r="LEG2" s="73"/>
      <c r="LEH2" s="73"/>
      <c r="LEI2" s="73"/>
      <c r="LEJ2" s="73"/>
      <c r="LEK2" s="73"/>
      <c r="LEL2" s="73"/>
      <c r="LEM2" s="73"/>
      <c r="LEN2" s="93"/>
      <c r="LEO2" s="73"/>
      <c r="LEP2" s="73"/>
      <c r="LEQ2" s="73"/>
      <c r="LER2" s="73"/>
      <c r="LES2" s="73"/>
      <c r="LET2" s="73"/>
      <c r="LEU2" s="73"/>
      <c r="LEV2" s="73"/>
      <c r="LEW2" s="73"/>
      <c r="LEX2" s="73"/>
      <c r="LEY2" s="73"/>
      <c r="LEZ2" s="73"/>
      <c r="LFA2" s="73"/>
      <c r="LFB2" s="73"/>
      <c r="LFC2" s="73"/>
      <c r="LFD2" s="93"/>
      <c r="LFE2" s="73"/>
      <c r="LFF2" s="73"/>
      <c r="LFG2" s="73"/>
      <c r="LFH2" s="73"/>
      <c r="LFI2" s="73"/>
      <c r="LFJ2" s="73"/>
      <c r="LFK2" s="73"/>
      <c r="LFL2" s="73"/>
      <c r="LFM2" s="73"/>
      <c r="LFN2" s="73"/>
      <c r="LFO2" s="73"/>
      <c r="LFP2" s="73"/>
      <c r="LFQ2" s="73"/>
      <c r="LFR2" s="73"/>
      <c r="LFS2" s="73"/>
      <c r="LFT2" s="93"/>
      <c r="LFU2" s="73"/>
      <c r="LFV2" s="73"/>
      <c r="LFW2" s="73"/>
      <c r="LFX2" s="73"/>
      <c r="LFY2" s="73"/>
      <c r="LFZ2" s="73"/>
      <c r="LGA2" s="73"/>
      <c r="LGB2" s="73"/>
      <c r="LGC2" s="73"/>
      <c r="LGD2" s="73"/>
      <c r="LGE2" s="73"/>
      <c r="LGF2" s="73"/>
      <c r="LGG2" s="73"/>
      <c r="LGH2" s="73"/>
      <c r="LGI2" s="73"/>
      <c r="LGJ2" s="93"/>
      <c r="LGK2" s="73"/>
      <c r="LGL2" s="73"/>
      <c r="LGM2" s="73"/>
      <c r="LGN2" s="73"/>
      <c r="LGO2" s="73"/>
      <c r="LGP2" s="73"/>
      <c r="LGQ2" s="73"/>
      <c r="LGR2" s="73"/>
      <c r="LGS2" s="73"/>
      <c r="LGT2" s="73"/>
      <c r="LGU2" s="73"/>
      <c r="LGV2" s="73"/>
      <c r="LGW2" s="73"/>
      <c r="LGX2" s="73"/>
      <c r="LGY2" s="73"/>
      <c r="LGZ2" s="93"/>
      <c r="LHA2" s="73"/>
      <c r="LHB2" s="73"/>
      <c r="LHC2" s="73"/>
      <c r="LHD2" s="73"/>
      <c r="LHE2" s="73"/>
      <c r="LHF2" s="73"/>
      <c r="LHG2" s="73"/>
      <c r="LHH2" s="73"/>
      <c r="LHI2" s="73"/>
      <c r="LHJ2" s="73"/>
      <c r="LHK2" s="73"/>
      <c r="LHL2" s="73"/>
      <c r="LHM2" s="73"/>
      <c r="LHN2" s="73"/>
      <c r="LHO2" s="73"/>
      <c r="LHP2" s="93"/>
      <c r="LHQ2" s="73"/>
      <c r="LHR2" s="73"/>
      <c r="LHS2" s="73"/>
      <c r="LHT2" s="73"/>
      <c r="LHU2" s="73"/>
      <c r="LHV2" s="73"/>
      <c r="LHW2" s="73"/>
      <c r="LHX2" s="73"/>
      <c r="LHY2" s="73"/>
      <c r="LHZ2" s="73"/>
      <c r="LIA2" s="73"/>
      <c r="LIB2" s="73"/>
      <c r="LIC2" s="73"/>
      <c r="LID2" s="73"/>
      <c r="LIE2" s="73"/>
      <c r="LIF2" s="93"/>
      <c r="LIG2" s="73"/>
      <c r="LIH2" s="73"/>
      <c r="LII2" s="73"/>
      <c r="LIJ2" s="73"/>
      <c r="LIK2" s="73"/>
      <c r="LIL2" s="73"/>
      <c r="LIM2" s="73"/>
      <c r="LIN2" s="73"/>
      <c r="LIO2" s="73"/>
      <c r="LIP2" s="73"/>
      <c r="LIQ2" s="73"/>
      <c r="LIR2" s="73"/>
      <c r="LIS2" s="73"/>
      <c r="LIT2" s="73"/>
      <c r="LIU2" s="73"/>
      <c r="LIV2" s="93"/>
      <c r="LIW2" s="73"/>
      <c r="LIX2" s="73"/>
      <c r="LIY2" s="73"/>
      <c r="LIZ2" s="73"/>
      <c r="LJA2" s="73"/>
      <c r="LJB2" s="73"/>
      <c r="LJC2" s="73"/>
      <c r="LJD2" s="73"/>
      <c r="LJE2" s="73"/>
      <c r="LJF2" s="73"/>
      <c r="LJG2" s="73"/>
      <c r="LJH2" s="73"/>
      <c r="LJI2" s="73"/>
      <c r="LJJ2" s="73"/>
      <c r="LJK2" s="73"/>
      <c r="LJL2" s="93"/>
      <c r="LJM2" s="73"/>
      <c r="LJN2" s="73"/>
      <c r="LJO2" s="73"/>
      <c r="LJP2" s="73"/>
      <c r="LJQ2" s="73"/>
      <c r="LJR2" s="73"/>
      <c r="LJS2" s="73"/>
      <c r="LJT2" s="73"/>
      <c r="LJU2" s="73"/>
      <c r="LJV2" s="73"/>
      <c r="LJW2" s="73"/>
      <c r="LJX2" s="73"/>
      <c r="LJY2" s="73"/>
      <c r="LJZ2" s="73"/>
      <c r="LKA2" s="73"/>
      <c r="LKB2" s="93"/>
      <c r="LKC2" s="73"/>
      <c r="LKD2" s="73"/>
      <c r="LKE2" s="73"/>
      <c r="LKF2" s="73"/>
      <c r="LKG2" s="73"/>
      <c r="LKH2" s="73"/>
      <c r="LKI2" s="73"/>
      <c r="LKJ2" s="73"/>
      <c r="LKK2" s="73"/>
      <c r="LKL2" s="73"/>
      <c r="LKM2" s="73"/>
      <c r="LKN2" s="73"/>
      <c r="LKO2" s="73"/>
      <c r="LKP2" s="73"/>
      <c r="LKQ2" s="73"/>
      <c r="LKR2" s="93"/>
      <c r="LKS2" s="73"/>
      <c r="LKT2" s="73"/>
      <c r="LKU2" s="73"/>
      <c r="LKV2" s="73"/>
      <c r="LKW2" s="73"/>
      <c r="LKX2" s="73"/>
      <c r="LKY2" s="73"/>
      <c r="LKZ2" s="73"/>
      <c r="LLA2" s="73"/>
      <c r="LLB2" s="73"/>
      <c r="LLC2" s="73"/>
      <c r="LLD2" s="73"/>
      <c r="LLE2" s="73"/>
      <c r="LLF2" s="73"/>
      <c r="LLG2" s="73"/>
      <c r="LLH2" s="93"/>
      <c r="LLI2" s="73"/>
      <c r="LLJ2" s="73"/>
      <c r="LLK2" s="73"/>
      <c r="LLL2" s="73"/>
      <c r="LLM2" s="73"/>
      <c r="LLN2" s="73"/>
      <c r="LLO2" s="73"/>
      <c r="LLP2" s="73"/>
      <c r="LLQ2" s="73"/>
      <c r="LLR2" s="73"/>
      <c r="LLS2" s="73"/>
      <c r="LLT2" s="73"/>
      <c r="LLU2" s="73"/>
      <c r="LLV2" s="73"/>
      <c r="LLW2" s="73"/>
      <c r="LLX2" s="93"/>
      <c r="LLY2" s="73"/>
      <c r="LLZ2" s="73"/>
      <c r="LMA2" s="73"/>
      <c r="LMB2" s="73"/>
      <c r="LMC2" s="73"/>
      <c r="LMD2" s="73"/>
      <c r="LME2" s="73"/>
      <c r="LMF2" s="73"/>
      <c r="LMG2" s="73"/>
      <c r="LMH2" s="73"/>
      <c r="LMI2" s="73"/>
      <c r="LMJ2" s="73"/>
      <c r="LMK2" s="73"/>
      <c r="LML2" s="73"/>
      <c r="LMM2" s="73"/>
      <c r="LMN2" s="93"/>
      <c r="LMO2" s="73"/>
      <c r="LMP2" s="73"/>
      <c r="LMQ2" s="73"/>
      <c r="LMR2" s="73"/>
      <c r="LMS2" s="73"/>
      <c r="LMT2" s="73"/>
      <c r="LMU2" s="73"/>
      <c r="LMV2" s="73"/>
      <c r="LMW2" s="73"/>
      <c r="LMX2" s="73"/>
      <c r="LMY2" s="73"/>
      <c r="LMZ2" s="73"/>
      <c r="LNA2" s="73"/>
      <c r="LNB2" s="73"/>
      <c r="LNC2" s="73"/>
      <c r="LND2" s="93"/>
      <c r="LNE2" s="73"/>
      <c r="LNF2" s="73"/>
      <c r="LNG2" s="73"/>
      <c r="LNH2" s="73"/>
      <c r="LNI2" s="73"/>
      <c r="LNJ2" s="73"/>
      <c r="LNK2" s="73"/>
      <c r="LNL2" s="73"/>
      <c r="LNM2" s="73"/>
      <c r="LNN2" s="73"/>
      <c r="LNO2" s="73"/>
      <c r="LNP2" s="73"/>
      <c r="LNQ2" s="73"/>
      <c r="LNR2" s="73"/>
      <c r="LNS2" s="73"/>
      <c r="LNT2" s="93"/>
      <c r="LNU2" s="73"/>
      <c r="LNV2" s="73"/>
      <c r="LNW2" s="73"/>
      <c r="LNX2" s="73"/>
      <c r="LNY2" s="73"/>
      <c r="LNZ2" s="73"/>
      <c r="LOA2" s="73"/>
      <c r="LOB2" s="73"/>
      <c r="LOC2" s="73"/>
      <c r="LOD2" s="73"/>
      <c r="LOE2" s="73"/>
      <c r="LOF2" s="73"/>
      <c r="LOG2" s="73"/>
      <c r="LOH2" s="73"/>
      <c r="LOI2" s="73"/>
      <c r="LOJ2" s="93"/>
      <c r="LOK2" s="73"/>
      <c r="LOL2" s="73"/>
      <c r="LOM2" s="73"/>
      <c r="LON2" s="73"/>
      <c r="LOO2" s="73"/>
      <c r="LOP2" s="73"/>
      <c r="LOQ2" s="73"/>
      <c r="LOR2" s="73"/>
      <c r="LOS2" s="73"/>
      <c r="LOT2" s="73"/>
      <c r="LOU2" s="73"/>
      <c r="LOV2" s="73"/>
      <c r="LOW2" s="73"/>
      <c r="LOX2" s="73"/>
      <c r="LOY2" s="73"/>
      <c r="LOZ2" s="93"/>
      <c r="LPA2" s="73"/>
      <c r="LPB2" s="73"/>
      <c r="LPC2" s="73"/>
      <c r="LPD2" s="73"/>
      <c r="LPE2" s="73"/>
      <c r="LPF2" s="73"/>
      <c r="LPG2" s="73"/>
      <c r="LPH2" s="73"/>
      <c r="LPI2" s="73"/>
      <c r="LPJ2" s="73"/>
      <c r="LPK2" s="73"/>
      <c r="LPL2" s="73"/>
      <c r="LPM2" s="73"/>
      <c r="LPN2" s="73"/>
      <c r="LPO2" s="73"/>
      <c r="LPP2" s="93"/>
      <c r="LPQ2" s="73"/>
      <c r="LPR2" s="73"/>
      <c r="LPS2" s="73"/>
      <c r="LPT2" s="73"/>
      <c r="LPU2" s="73"/>
      <c r="LPV2" s="73"/>
      <c r="LPW2" s="73"/>
      <c r="LPX2" s="73"/>
      <c r="LPY2" s="73"/>
      <c r="LPZ2" s="73"/>
      <c r="LQA2" s="73"/>
      <c r="LQB2" s="73"/>
      <c r="LQC2" s="73"/>
      <c r="LQD2" s="73"/>
      <c r="LQE2" s="73"/>
      <c r="LQF2" s="93"/>
      <c r="LQG2" s="73"/>
      <c r="LQH2" s="73"/>
      <c r="LQI2" s="73"/>
      <c r="LQJ2" s="73"/>
      <c r="LQK2" s="73"/>
      <c r="LQL2" s="73"/>
      <c r="LQM2" s="73"/>
      <c r="LQN2" s="73"/>
      <c r="LQO2" s="73"/>
      <c r="LQP2" s="73"/>
      <c r="LQQ2" s="73"/>
      <c r="LQR2" s="73"/>
      <c r="LQS2" s="73"/>
      <c r="LQT2" s="73"/>
      <c r="LQU2" s="73"/>
      <c r="LQV2" s="93"/>
      <c r="LQW2" s="73"/>
      <c r="LQX2" s="73"/>
      <c r="LQY2" s="73"/>
      <c r="LQZ2" s="73"/>
      <c r="LRA2" s="73"/>
      <c r="LRB2" s="73"/>
      <c r="LRC2" s="73"/>
      <c r="LRD2" s="73"/>
      <c r="LRE2" s="73"/>
      <c r="LRF2" s="73"/>
      <c r="LRG2" s="73"/>
      <c r="LRH2" s="73"/>
      <c r="LRI2" s="73"/>
      <c r="LRJ2" s="73"/>
      <c r="LRK2" s="73"/>
      <c r="LRL2" s="93"/>
      <c r="LRM2" s="73"/>
      <c r="LRN2" s="73"/>
      <c r="LRO2" s="73"/>
      <c r="LRP2" s="73"/>
      <c r="LRQ2" s="73"/>
      <c r="LRR2" s="73"/>
      <c r="LRS2" s="73"/>
      <c r="LRT2" s="73"/>
      <c r="LRU2" s="73"/>
      <c r="LRV2" s="73"/>
      <c r="LRW2" s="73"/>
      <c r="LRX2" s="73"/>
      <c r="LRY2" s="73"/>
      <c r="LRZ2" s="73"/>
      <c r="LSA2" s="73"/>
      <c r="LSB2" s="93"/>
      <c r="LSC2" s="73"/>
      <c r="LSD2" s="73"/>
      <c r="LSE2" s="73"/>
      <c r="LSF2" s="73"/>
      <c r="LSG2" s="73"/>
      <c r="LSH2" s="73"/>
      <c r="LSI2" s="73"/>
      <c r="LSJ2" s="73"/>
      <c r="LSK2" s="73"/>
      <c r="LSL2" s="73"/>
      <c r="LSM2" s="73"/>
      <c r="LSN2" s="73"/>
      <c r="LSO2" s="73"/>
      <c r="LSP2" s="73"/>
      <c r="LSQ2" s="73"/>
      <c r="LSR2" s="93"/>
      <c r="LSS2" s="73"/>
      <c r="LST2" s="73"/>
      <c r="LSU2" s="73"/>
      <c r="LSV2" s="73"/>
      <c r="LSW2" s="73"/>
      <c r="LSX2" s="73"/>
      <c r="LSY2" s="73"/>
      <c r="LSZ2" s="73"/>
      <c r="LTA2" s="73"/>
      <c r="LTB2" s="73"/>
      <c r="LTC2" s="73"/>
      <c r="LTD2" s="73"/>
      <c r="LTE2" s="73"/>
      <c r="LTF2" s="73"/>
      <c r="LTG2" s="73"/>
      <c r="LTH2" s="93"/>
      <c r="LTI2" s="73"/>
      <c r="LTJ2" s="73"/>
      <c r="LTK2" s="73"/>
      <c r="LTL2" s="73"/>
      <c r="LTM2" s="73"/>
      <c r="LTN2" s="73"/>
      <c r="LTO2" s="73"/>
      <c r="LTP2" s="73"/>
      <c r="LTQ2" s="73"/>
      <c r="LTR2" s="73"/>
      <c r="LTS2" s="73"/>
      <c r="LTT2" s="73"/>
      <c r="LTU2" s="73"/>
      <c r="LTV2" s="73"/>
      <c r="LTW2" s="73"/>
      <c r="LTX2" s="93"/>
      <c r="LTY2" s="73"/>
      <c r="LTZ2" s="73"/>
      <c r="LUA2" s="73"/>
      <c r="LUB2" s="73"/>
      <c r="LUC2" s="73"/>
      <c r="LUD2" s="73"/>
      <c r="LUE2" s="73"/>
      <c r="LUF2" s="73"/>
      <c r="LUG2" s="73"/>
      <c r="LUH2" s="73"/>
      <c r="LUI2" s="73"/>
      <c r="LUJ2" s="73"/>
      <c r="LUK2" s="73"/>
      <c r="LUL2" s="73"/>
      <c r="LUM2" s="73"/>
      <c r="LUN2" s="93"/>
      <c r="LUO2" s="73"/>
      <c r="LUP2" s="73"/>
      <c r="LUQ2" s="73"/>
      <c r="LUR2" s="73"/>
      <c r="LUS2" s="73"/>
      <c r="LUT2" s="73"/>
      <c r="LUU2" s="73"/>
      <c r="LUV2" s="73"/>
      <c r="LUW2" s="73"/>
      <c r="LUX2" s="73"/>
      <c r="LUY2" s="73"/>
      <c r="LUZ2" s="73"/>
      <c r="LVA2" s="73"/>
      <c r="LVB2" s="73"/>
      <c r="LVC2" s="73"/>
      <c r="LVD2" s="93"/>
      <c r="LVE2" s="73"/>
      <c r="LVF2" s="73"/>
      <c r="LVG2" s="73"/>
      <c r="LVH2" s="73"/>
      <c r="LVI2" s="73"/>
      <c r="LVJ2" s="73"/>
      <c r="LVK2" s="73"/>
      <c r="LVL2" s="73"/>
      <c r="LVM2" s="73"/>
      <c r="LVN2" s="73"/>
      <c r="LVO2" s="73"/>
      <c r="LVP2" s="73"/>
      <c r="LVQ2" s="73"/>
      <c r="LVR2" s="73"/>
      <c r="LVS2" s="73"/>
      <c r="LVT2" s="93"/>
      <c r="LVU2" s="73"/>
      <c r="LVV2" s="73"/>
      <c r="LVW2" s="73"/>
      <c r="LVX2" s="73"/>
      <c r="LVY2" s="73"/>
      <c r="LVZ2" s="73"/>
      <c r="LWA2" s="73"/>
      <c r="LWB2" s="73"/>
      <c r="LWC2" s="73"/>
      <c r="LWD2" s="73"/>
      <c r="LWE2" s="73"/>
      <c r="LWF2" s="73"/>
      <c r="LWG2" s="73"/>
      <c r="LWH2" s="73"/>
      <c r="LWI2" s="73"/>
      <c r="LWJ2" s="93"/>
      <c r="LWK2" s="73"/>
      <c r="LWL2" s="73"/>
      <c r="LWM2" s="73"/>
      <c r="LWN2" s="73"/>
      <c r="LWO2" s="73"/>
      <c r="LWP2" s="73"/>
      <c r="LWQ2" s="73"/>
      <c r="LWR2" s="73"/>
      <c r="LWS2" s="73"/>
      <c r="LWT2" s="73"/>
      <c r="LWU2" s="73"/>
      <c r="LWV2" s="73"/>
      <c r="LWW2" s="73"/>
      <c r="LWX2" s="73"/>
      <c r="LWY2" s="73"/>
      <c r="LWZ2" s="93"/>
      <c r="LXA2" s="73"/>
      <c r="LXB2" s="73"/>
      <c r="LXC2" s="73"/>
      <c r="LXD2" s="73"/>
      <c r="LXE2" s="73"/>
      <c r="LXF2" s="73"/>
      <c r="LXG2" s="73"/>
      <c r="LXH2" s="73"/>
      <c r="LXI2" s="73"/>
      <c r="LXJ2" s="73"/>
      <c r="LXK2" s="73"/>
      <c r="LXL2" s="73"/>
      <c r="LXM2" s="73"/>
      <c r="LXN2" s="73"/>
      <c r="LXO2" s="73"/>
      <c r="LXP2" s="93"/>
      <c r="LXQ2" s="73"/>
      <c r="LXR2" s="73"/>
      <c r="LXS2" s="73"/>
      <c r="LXT2" s="73"/>
      <c r="LXU2" s="73"/>
      <c r="LXV2" s="73"/>
      <c r="LXW2" s="73"/>
      <c r="LXX2" s="73"/>
      <c r="LXY2" s="73"/>
      <c r="LXZ2" s="73"/>
      <c r="LYA2" s="73"/>
      <c r="LYB2" s="73"/>
      <c r="LYC2" s="73"/>
      <c r="LYD2" s="73"/>
      <c r="LYE2" s="73"/>
      <c r="LYF2" s="93"/>
      <c r="LYG2" s="73"/>
      <c r="LYH2" s="73"/>
      <c r="LYI2" s="73"/>
      <c r="LYJ2" s="73"/>
      <c r="LYK2" s="73"/>
      <c r="LYL2" s="73"/>
      <c r="LYM2" s="73"/>
      <c r="LYN2" s="73"/>
      <c r="LYO2" s="73"/>
      <c r="LYP2" s="73"/>
      <c r="LYQ2" s="73"/>
      <c r="LYR2" s="73"/>
      <c r="LYS2" s="73"/>
      <c r="LYT2" s="73"/>
      <c r="LYU2" s="73"/>
      <c r="LYV2" s="93"/>
      <c r="LYW2" s="73"/>
      <c r="LYX2" s="73"/>
      <c r="LYY2" s="73"/>
      <c r="LYZ2" s="73"/>
      <c r="LZA2" s="73"/>
      <c r="LZB2" s="73"/>
      <c r="LZC2" s="73"/>
      <c r="LZD2" s="73"/>
      <c r="LZE2" s="73"/>
      <c r="LZF2" s="73"/>
      <c r="LZG2" s="73"/>
      <c r="LZH2" s="73"/>
      <c r="LZI2" s="73"/>
      <c r="LZJ2" s="73"/>
      <c r="LZK2" s="73"/>
      <c r="LZL2" s="93"/>
      <c r="LZM2" s="73"/>
      <c r="LZN2" s="73"/>
      <c r="LZO2" s="73"/>
      <c r="LZP2" s="73"/>
      <c r="LZQ2" s="73"/>
      <c r="LZR2" s="73"/>
      <c r="LZS2" s="73"/>
      <c r="LZT2" s="73"/>
      <c r="LZU2" s="73"/>
      <c r="LZV2" s="73"/>
      <c r="LZW2" s="73"/>
      <c r="LZX2" s="73"/>
      <c r="LZY2" s="73"/>
      <c r="LZZ2" s="73"/>
      <c r="MAA2" s="73"/>
      <c r="MAB2" s="93"/>
      <c r="MAC2" s="73"/>
      <c r="MAD2" s="73"/>
      <c r="MAE2" s="73"/>
      <c r="MAF2" s="73"/>
      <c r="MAG2" s="73"/>
      <c r="MAH2" s="73"/>
      <c r="MAI2" s="73"/>
      <c r="MAJ2" s="73"/>
      <c r="MAK2" s="73"/>
      <c r="MAL2" s="73"/>
      <c r="MAM2" s="73"/>
      <c r="MAN2" s="73"/>
      <c r="MAO2" s="73"/>
      <c r="MAP2" s="73"/>
      <c r="MAQ2" s="73"/>
      <c r="MAR2" s="93"/>
      <c r="MAS2" s="73"/>
      <c r="MAT2" s="73"/>
      <c r="MAU2" s="73"/>
      <c r="MAV2" s="73"/>
      <c r="MAW2" s="73"/>
      <c r="MAX2" s="73"/>
      <c r="MAY2" s="73"/>
      <c r="MAZ2" s="73"/>
      <c r="MBA2" s="73"/>
      <c r="MBB2" s="73"/>
      <c r="MBC2" s="73"/>
      <c r="MBD2" s="73"/>
      <c r="MBE2" s="73"/>
      <c r="MBF2" s="73"/>
      <c r="MBG2" s="73"/>
      <c r="MBH2" s="93"/>
      <c r="MBI2" s="73"/>
      <c r="MBJ2" s="73"/>
      <c r="MBK2" s="73"/>
      <c r="MBL2" s="73"/>
      <c r="MBM2" s="73"/>
      <c r="MBN2" s="73"/>
      <c r="MBO2" s="73"/>
      <c r="MBP2" s="73"/>
      <c r="MBQ2" s="73"/>
      <c r="MBR2" s="73"/>
      <c r="MBS2" s="73"/>
      <c r="MBT2" s="73"/>
      <c r="MBU2" s="73"/>
      <c r="MBV2" s="73"/>
      <c r="MBW2" s="73"/>
      <c r="MBX2" s="93"/>
      <c r="MBY2" s="73"/>
      <c r="MBZ2" s="73"/>
      <c r="MCA2" s="73"/>
      <c r="MCB2" s="73"/>
      <c r="MCC2" s="73"/>
      <c r="MCD2" s="73"/>
      <c r="MCE2" s="73"/>
      <c r="MCF2" s="73"/>
      <c r="MCG2" s="73"/>
      <c r="MCH2" s="73"/>
      <c r="MCI2" s="73"/>
      <c r="MCJ2" s="73"/>
      <c r="MCK2" s="73"/>
      <c r="MCL2" s="73"/>
      <c r="MCM2" s="73"/>
      <c r="MCN2" s="93"/>
      <c r="MCO2" s="73"/>
      <c r="MCP2" s="73"/>
      <c r="MCQ2" s="73"/>
      <c r="MCR2" s="73"/>
      <c r="MCS2" s="73"/>
      <c r="MCT2" s="73"/>
      <c r="MCU2" s="73"/>
      <c r="MCV2" s="73"/>
      <c r="MCW2" s="73"/>
      <c r="MCX2" s="73"/>
      <c r="MCY2" s="73"/>
      <c r="MCZ2" s="73"/>
      <c r="MDA2" s="73"/>
      <c r="MDB2" s="73"/>
      <c r="MDC2" s="73"/>
      <c r="MDD2" s="93"/>
      <c r="MDE2" s="73"/>
      <c r="MDF2" s="73"/>
      <c r="MDG2" s="73"/>
      <c r="MDH2" s="73"/>
      <c r="MDI2" s="73"/>
      <c r="MDJ2" s="73"/>
      <c r="MDK2" s="73"/>
      <c r="MDL2" s="73"/>
      <c r="MDM2" s="73"/>
      <c r="MDN2" s="73"/>
      <c r="MDO2" s="73"/>
      <c r="MDP2" s="73"/>
      <c r="MDQ2" s="73"/>
      <c r="MDR2" s="73"/>
      <c r="MDS2" s="73"/>
      <c r="MDT2" s="93"/>
      <c r="MDU2" s="73"/>
      <c r="MDV2" s="73"/>
      <c r="MDW2" s="73"/>
      <c r="MDX2" s="73"/>
      <c r="MDY2" s="73"/>
      <c r="MDZ2" s="73"/>
      <c r="MEA2" s="73"/>
      <c r="MEB2" s="73"/>
      <c r="MEC2" s="73"/>
      <c r="MED2" s="73"/>
      <c r="MEE2" s="73"/>
      <c r="MEF2" s="73"/>
      <c r="MEG2" s="73"/>
      <c r="MEH2" s="73"/>
      <c r="MEI2" s="73"/>
      <c r="MEJ2" s="93"/>
      <c r="MEK2" s="73"/>
      <c r="MEL2" s="73"/>
      <c r="MEM2" s="73"/>
      <c r="MEN2" s="73"/>
      <c r="MEO2" s="73"/>
      <c r="MEP2" s="73"/>
      <c r="MEQ2" s="73"/>
      <c r="MER2" s="73"/>
      <c r="MES2" s="73"/>
      <c r="MET2" s="73"/>
      <c r="MEU2" s="73"/>
      <c r="MEV2" s="73"/>
      <c r="MEW2" s="73"/>
      <c r="MEX2" s="73"/>
      <c r="MEY2" s="73"/>
      <c r="MEZ2" s="93"/>
      <c r="MFA2" s="73"/>
      <c r="MFB2" s="73"/>
      <c r="MFC2" s="73"/>
      <c r="MFD2" s="73"/>
      <c r="MFE2" s="73"/>
      <c r="MFF2" s="73"/>
      <c r="MFG2" s="73"/>
      <c r="MFH2" s="73"/>
      <c r="MFI2" s="73"/>
      <c r="MFJ2" s="73"/>
      <c r="MFK2" s="73"/>
      <c r="MFL2" s="73"/>
      <c r="MFM2" s="73"/>
      <c r="MFN2" s="73"/>
      <c r="MFO2" s="73"/>
      <c r="MFP2" s="93"/>
      <c r="MFQ2" s="73"/>
      <c r="MFR2" s="73"/>
      <c r="MFS2" s="73"/>
      <c r="MFT2" s="73"/>
      <c r="MFU2" s="73"/>
      <c r="MFV2" s="73"/>
      <c r="MFW2" s="73"/>
      <c r="MFX2" s="73"/>
      <c r="MFY2" s="73"/>
      <c r="MFZ2" s="73"/>
      <c r="MGA2" s="73"/>
      <c r="MGB2" s="73"/>
      <c r="MGC2" s="73"/>
      <c r="MGD2" s="73"/>
      <c r="MGE2" s="73"/>
      <c r="MGF2" s="93"/>
      <c r="MGG2" s="73"/>
      <c r="MGH2" s="73"/>
      <c r="MGI2" s="73"/>
      <c r="MGJ2" s="73"/>
      <c r="MGK2" s="73"/>
      <c r="MGL2" s="73"/>
      <c r="MGM2" s="73"/>
      <c r="MGN2" s="73"/>
      <c r="MGO2" s="73"/>
      <c r="MGP2" s="73"/>
      <c r="MGQ2" s="73"/>
      <c r="MGR2" s="73"/>
      <c r="MGS2" s="73"/>
      <c r="MGT2" s="73"/>
      <c r="MGU2" s="73"/>
      <c r="MGV2" s="93"/>
      <c r="MGW2" s="73"/>
      <c r="MGX2" s="73"/>
      <c r="MGY2" s="73"/>
      <c r="MGZ2" s="73"/>
      <c r="MHA2" s="73"/>
      <c r="MHB2" s="73"/>
      <c r="MHC2" s="73"/>
      <c r="MHD2" s="73"/>
      <c r="MHE2" s="73"/>
      <c r="MHF2" s="73"/>
      <c r="MHG2" s="73"/>
      <c r="MHH2" s="73"/>
      <c r="MHI2" s="73"/>
      <c r="MHJ2" s="73"/>
      <c r="MHK2" s="73"/>
      <c r="MHL2" s="93"/>
      <c r="MHM2" s="73"/>
      <c r="MHN2" s="73"/>
      <c r="MHO2" s="73"/>
      <c r="MHP2" s="73"/>
      <c r="MHQ2" s="73"/>
      <c r="MHR2" s="73"/>
      <c r="MHS2" s="73"/>
      <c r="MHT2" s="73"/>
      <c r="MHU2" s="73"/>
      <c r="MHV2" s="73"/>
      <c r="MHW2" s="73"/>
      <c r="MHX2" s="73"/>
      <c r="MHY2" s="73"/>
      <c r="MHZ2" s="73"/>
      <c r="MIA2" s="73"/>
      <c r="MIB2" s="93"/>
      <c r="MIC2" s="73"/>
      <c r="MID2" s="73"/>
      <c r="MIE2" s="73"/>
      <c r="MIF2" s="73"/>
      <c r="MIG2" s="73"/>
      <c r="MIH2" s="73"/>
      <c r="MII2" s="73"/>
      <c r="MIJ2" s="73"/>
      <c r="MIK2" s="73"/>
      <c r="MIL2" s="73"/>
      <c r="MIM2" s="73"/>
      <c r="MIN2" s="73"/>
      <c r="MIO2" s="73"/>
      <c r="MIP2" s="73"/>
      <c r="MIQ2" s="73"/>
      <c r="MIR2" s="93"/>
      <c r="MIS2" s="73"/>
      <c r="MIT2" s="73"/>
      <c r="MIU2" s="73"/>
      <c r="MIV2" s="73"/>
      <c r="MIW2" s="73"/>
      <c r="MIX2" s="73"/>
      <c r="MIY2" s="73"/>
      <c r="MIZ2" s="73"/>
      <c r="MJA2" s="73"/>
      <c r="MJB2" s="73"/>
      <c r="MJC2" s="73"/>
      <c r="MJD2" s="73"/>
      <c r="MJE2" s="73"/>
      <c r="MJF2" s="73"/>
      <c r="MJG2" s="73"/>
      <c r="MJH2" s="93"/>
      <c r="MJI2" s="73"/>
      <c r="MJJ2" s="73"/>
      <c r="MJK2" s="73"/>
      <c r="MJL2" s="73"/>
      <c r="MJM2" s="73"/>
      <c r="MJN2" s="73"/>
      <c r="MJO2" s="73"/>
      <c r="MJP2" s="73"/>
      <c r="MJQ2" s="73"/>
      <c r="MJR2" s="73"/>
      <c r="MJS2" s="73"/>
      <c r="MJT2" s="73"/>
      <c r="MJU2" s="73"/>
      <c r="MJV2" s="73"/>
      <c r="MJW2" s="73"/>
      <c r="MJX2" s="93"/>
      <c r="MJY2" s="73"/>
      <c r="MJZ2" s="73"/>
      <c r="MKA2" s="73"/>
      <c r="MKB2" s="73"/>
      <c r="MKC2" s="73"/>
      <c r="MKD2" s="73"/>
      <c r="MKE2" s="73"/>
      <c r="MKF2" s="73"/>
      <c r="MKG2" s="73"/>
      <c r="MKH2" s="73"/>
      <c r="MKI2" s="73"/>
      <c r="MKJ2" s="73"/>
      <c r="MKK2" s="73"/>
      <c r="MKL2" s="73"/>
      <c r="MKM2" s="73"/>
      <c r="MKN2" s="93"/>
      <c r="MKO2" s="73"/>
      <c r="MKP2" s="73"/>
      <c r="MKQ2" s="73"/>
      <c r="MKR2" s="73"/>
      <c r="MKS2" s="73"/>
      <c r="MKT2" s="73"/>
      <c r="MKU2" s="73"/>
      <c r="MKV2" s="73"/>
      <c r="MKW2" s="73"/>
      <c r="MKX2" s="73"/>
      <c r="MKY2" s="73"/>
      <c r="MKZ2" s="73"/>
      <c r="MLA2" s="73"/>
      <c r="MLB2" s="73"/>
      <c r="MLC2" s="73"/>
      <c r="MLD2" s="93"/>
      <c r="MLE2" s="73"/>
      <c r="MLF2" s="73"/>
      <c r="MLG2" s="73"/>
      <c r="MLH2" s="73"/>
      <c r="MLI2" s="73"/>
      <c r="MLJ2" s="73"/>
      <c r="MLK2" s="73"/>
      <c r="MLL2" s="73"/>
      <c r="MLM2" s="73"/>
      <c r="MLN2" s="73"/>
      <c r="MLO2" s="73"/>
      <c r="MLP2" s="73"/>
      <c r="MLQ2" s="73"/>
      <c r="MLR2" s="73"/>
      <c r="MLS2" s="73"/>
      <c r="MLT2" s="93"/>
      <c r="MLU2" s="73"/>
      <c r="MLV2" s="73"/>
      <c r="MLW2" s="73"/>
      <c r="MLX2" s="73"/>
      <c r="MLY2" s="73"/>
      <c r="MLZ2" s="73"/>
      <c r="MMA2" s="73"/>
      <c r="MMB2" s="73"/>
      <c r="MMC2" s="73"/>
      <c r="MMD2" s="73"/>
      <c r="MME2" s="73"/>
      <c r="MMF2" s="73"/>
      <c r="MMG2" s="73"/>
      <c r="MMH2" s="73"/>
      <c r="MMI2" s="73"/>
      <c r="MMJ2" s="93"/>
      <c r="MMK2" s="73"/>
      <c r="MML2" s="73"/>
      <c r="MMM2" s="73"/>
      <c r="MMN2" s="73"/>
      <c r="MMO2" s="73"/>
      <c r="MMP2" s="73"/>
      <c r="MMQ2" s="73"/>
      <c r="MMR2" s="73"/>
      <c r="MMS2" s="73"/>
      <c r="MMT2" s="73"/>
      <c r="MMU2" s="73"/>
      <c r="MMV2" s="73"/>
      <c r="MMW2" s="73"/>
      <c r="MMX2" s="73"/>
      <c r="MMY2" s="73"/>
      <c r="MMZ2" s="93"/>
      <c r="MNA2" s="73"/>
      <c r="MNB2" s="73"/>
      <c r="MNC2" s="73"/>
      <c r="MND2" s="73"/>
      <c r="MNE2" s="73"/>
      <c r="MNF2" s="73"/>
      <c r="MNG2" s="73"/>
      <c r="MNH2" s="73"/>
      <c r="MNI2" s="73"/>
      <c r="MNJ2" s="73"/>
      <c r="MNK2" s="73"/>
      <c r="MNL2" s="73"/>
      <c r="MNM2" s="73"/>
      <c r="MNN2" s="73"/>
      <c r="MNO2" s="73"/>
      <c r="MNP2" s="93"/>
      <c r="MNQ2" s="73"/>
      <c r="MNR2" s="73"/>
      <c r="MNS2" s="73"/>
      <c r="MNT2" s="73"/>
      <c r="MNU2" s="73"/>
      <c r="MNV2" s="73"/>
      <c r="MNW2" s="73"/>
      <c r="MNX2" s="73"/>
      <c r="MNY2" s="73"/>
      <c r="MNZ2" s="73"/>
      <c r="MOA2" s="73"/>
      <c r="MOB2" s="73"/>
      <c r="MOC2" s="73"/>
      <c r="MOD2" s="73"/>
      <c r="MOE2" s="73"/>
      <c r="MOF2" s="93"/>
      <c r="MOG2" s="73"/>
      <c r="MOH2" s="73"/>
      <c r="MOI2" s="73"/>
      <c r="MOJ2" s="73"/>
      <c r="MOK2" s="73"/>
      <c r="MOL2" s="73"/>
      <c r="MOM2" s="73"/>
      <c r="MON2" s="73"/>
      <c r="MOO2" s="73"/>
      <c r="MOP2" s="73"/>
      <c r="MOQ2" s="73"/>
      <c r="MOR2" s="73"/>
      <c r="MOS2" s="73"/>
      <c r="MOT2" s="73"/>
      <c r="MOU2" s="73"/>
      <c r="MOV2" s="93"/>
      <c r="MOW2" s="73"/>
      <c r="MOX2" s="73"/>
      <c r="MOY2" s="73"/>
      <c r="MOZ2" s="73"/>
      <c r="MPA2" s="73"/>
      <c r="MPB2" s="73"/>
      <c r="MPC2" s="73"/>
      <c r="MPD2" s="73"/>
      <c r="MPE2" s="73"/>
      <c r="MPF2" s="73"/>
      <c r="MPG2" s="73"/>
      <c r="MPH2" s="73"/>
      <c r="MPI2" s="73"/>
      <c r="MPJ2" s="73"/>
      <c r="MPK2" s="73"/>
      <c r="MPL2" s="93"/>
      <c r="MPM2" s="73"/>
      <c r="MPN2" s="73"/>
      <c r="MPO2" s="73"/>
      <c r="MPP2" s="73"/>
      <c r="MPQ2" s="73"/>
      <c r="MPR2" s="73"/>
      <c r="MPS2" s="73"/>
      <c r="MPT2" s="73"/>
      <c r="MPU2" s="73"/>
      <c r="MPV2" s="73"/>
      <c r="MPW2" s="73"/>
      <c r="MPX2" s="73"/>
      <c r="MPY2" s="73"/>
      <c r="MPZ2" s="73"/>
      <c r="MQA2" s="73"/>
      <c r="MQB2" s="93"/>
      <c r="MQC2" s="73"/>
      <c r="MQD2" s="73"/>
      <c r="MQE2" s="73"/>
      <c r="MQF2" s="73"/>
      <c r="MQG2" s="73"/>
      <c r="MQH2" s="73"/>
      <c r="MQI2" s="73"/>
      <c r="MQJ2" s="73"/>
      <c r="MQK2" s="73"/>
      <c r="MQL2" s="73"/>
      <c r="MQM2" s="73"/>
      <c r="MQN2" s="73"/>
      <c r="MQO2" s="73"/>
      <c r="MQP2" s="73"/>
      <c r="MQQ2" s="73"/>
      <c r="MQR2" s="93"/>
      <c r="MQS2" s="73"/>
      <c r="MQT2" s="73"/>
      <c r="MQU2" s="73"/>
      <c r="MQV2" s="73"/>
      <c r="MQW2" s="73"/>
      <c r="MQX2" s="73"/>
      <c r="MQY2" s="73"/>
      <c r="MQZ2" s="73"/>
      <c r="MRA2" s="73"/>
      <c r="MRB2" s="73"/>
      <c r="MRC2" s="73"/>
      <c r="MRD2" s="73"/>
      <c r="MRE2" s="73"/>
      <c r="MRF2" s="73"/>
      <c r="MRG2" s="73"/>
      <c r="MRH2" s="93"/>
      <c r="MRI2" s="73"/>
      <c r="MRJ2" s="73"/>
      <c r="MRK2" s="73"/>
      <c r="MRL2" s="73"/>
      <c r="MRM2" s="73"/>
      <c r="MRN2" s="73"/>
      <c r="MRO2" s="73"/>
      <c r="MRP2" s="73"/>
      <c r="MRQ2" s="73"/>
      <c r="MRR2" s="73"/>
      <c r="MRS2" s="73"/>
      <c r="MRT2" s="73"/>
      <c r="MRU2" s="73"/>
      <c r="MRV2" s="73"/>
      <c r="MRW2" s="73"/>
      <c r="MRX2" s="93"/>
      <c r="MRY2" s="73"/>
      <c r="MRZ2" s="73"/>
      <c r="MSA2" s="73"/>
      <c r="MSB2" s="73"/>
      <c r="MSC2" s="73"/>
      <c r="MSD2" s="73"/>
      <c r="MSE2" s="73"/>
      <c r="MSF2" s="73"/>
      <c r="MSG2" s="73"/>
      <c r="MSH2" s="73"/>
      <c r="MSI2" s="73"/>
      <c r="MSJ2" s="73"/>
      <c r="MSK2" s="73"/>
      <c r="MSL2" s="73"/>
      <c r="MSM2" s="73"/>
      <c r="MSN2" s="93"/>
      <c r="MSO2" s="73"/>
      <c r="MSP2" s="73"/>
      <c r="MSQ2" s="73"/>
      <c r="MSR2" s="73"/>
      <c r="MSS2" s="73"/>
      <c r="MST2" s="73"/>
      <c r="MSU2" s="73"/>
      <c r="MSV2" s="73"/>
      <c r="MSW2" s="73"/>
      <c r="MSX2" s="73"/>
      <c r="MSY2" s="73"/>
      <c r="MSZ2" s="73"/>
      <c r="MTA2" s="73"/>
      <c r="MTB2" s="73"/>
      <c r="MTC2" s="73"/>
      <c r="MTD2" s="93"/>
      <c r="MTE2" s="73"/>
      <c r="MTF2" s="73"/>
      <c r="MTG2" s="73"/>
      <c r="MTH2" s="73"/>
      <c r="MTI2" s="73"/>
      <c r="MTJ2" s="73"/>
      <c r="MTK2" s="73"/>
      <c r="MTL2" s="73"/>
      <c r="MTM2" s="73"/>
      <c r="MTN2" s="73"/>
      <c r="MTO2" s="73"/>
      <c r="MTP2" s="73"/>
      <c r="MTQ2" s="73"/>
      <c r="MTR2" s="73"/>
      <c r="MTS2" s="73"/>
      <c r="MTT2" s="93"/>
      <c r="MTU2" s="73"/>
      <c r="MTV2" s="73"/>
      <c r="MTW2" s="73"/>
      <c r="MTX2" s="73"/>
      <c r="MTY2" s="73"/>
      <c r="MTZ2" s="73"/>
      <c r="MUA2" s="73"/>
      <c r="MUB2" s="73"/>
      <c r="MUC2" s="73"/>
      <c r="MUD2" s="73"/>
      <c r="MUE2" s="73"/>
      <c r="MUF2" s="73"/>
      <c r="MUG2" s="73"/>
      <c r="MUH2" s="73"/>
      <c r="MUI2" s="73"/>
      <c r="MUJ2" s="93"/>
      <c r="MUK2" s="73"/>
      <c r="MUL2" s="73"/>
      <c r="MUM2" s="73"/>
      <c r="MUN2" s="73"/>
      <c r="MUO2" s="73"/>
      <c r="MUP2" s="73"/>
      <c r="MUQ2" s="73"/>
      <c r="MUR2" s="73"/>
      <c r="MUS2" s="73"/>
      <c r="MUT2" s="73"/>
      <c r="MUU2" s="73"/>
      <c r="MUV2" s="73"/>
      <c r="MUW2" s="73"/>
      <c r="MUX2" s="73"/>
      <c r="MUY2" s="73"/>
      <c r="MUZ2" s="93"/>
      <c r="MVA2" s="73"/>
      <c r="MVB2" s="73"/>
      <c r="MVC2" s="73"/>
      <c r="MVD2" s="73"/>
      <c r="MVE2" s="73"/>
      <c r="MVF2" s="73"/>
      <c r="MVG2" s="73"/>
      <c r="MVH2" s="73"/>
      <c r="MVI2" s="73"/>
      <c r="MVJ2" s="73"/>
      <c r="MVK2" s="73"/>
      <c r="MVL2" s="73"/>
      <c r="MVM2" s="73"/>
      <c r="MVN2" s="73"/>
      <c r="MVO2" s="73"/>
      <c r="MVP2" s="93"/>
      <c r="MVQ2" s="73"/>
      <c r="MVR2" s="73"/>
      <c r="MVS2" s="73"/>
      <c r="MVT2" s="73"/>
      <c r="MVU2" s="73"/>
      <c r="MVV2" s="73"/>
      <c r="MVW2" s="73"/>
      <c r="MVX2" s="73"/>
      <c r="MVY2" s="73"/>
      <c r="MVZ2" s="73"/>
      <c r="MWA2" s="73"/>
      <c r="MWB2" s="73"/>
      <c r="MWC2" s="73"/>
      <c r="MWD2" s="73"/>
      <c r="MWE2" s="73"/>
      <c r="MWF2" s="93"/>
      <c r="MWG2" s="73"/>
      <c r="MWH2" s="73"/>
      <c r="MWI2" s="73"/>
      <c r="MWJ2" s="73"/>
      <c r="MWK2" s="73"/>
      <c r="MWL2" s="73"/>
      <c r="MWM2" s="73"/>
      <c r="MWN2" s="73"/>
      <c r="MWO2" s="73"/>
      <c r="MWP2" s="73"/>
      <c r="MWQ2" s="73"/>
      <c r="MWR2" s="73"/>
      <c r="MWS2" s="73"/>
      <c r="MWT2" s="73"/>
      <c r="MWU2" s="73"/>
      <c r="MWV2" s="93"/>
      <c r="MWW2" s="73"/>
      <c r="MWX2" s="73"/>
      <c r="MWY2" s="73"/>
      <c r="MWZ2" s="73"/>
      <c r="MXA2" s="73"/>
      <c r="MXB2" s="73"/>
      <c r="MXC2" s="73"/>
      <c r="MXD2" s="73"/>
      <c r="MXE2" s="73"/>
      <c r="MXF2" s="73"/>
      <c r="MXG2" s="73"/>
      <c r="MXH2" s="73"/>
      <c r="MXI2" s="73"/>
      <c r="MXJ2" s="73"/>
      <c r="MXK2" s="73"/>
      <c r="MXL2" s="93"/>
      <c r="MXM2" s="73"/>
      <c r="MXN2" s="73"/>
      <c r="MXO2" s="73"/>
      <c r="MXP2" s="73"/>
      <c r="MXQ2" s="73"/>
      <c r="MXR2" s="73"/>
      <c r="MXS2" s="73"/>
      <c r="MXT2" s="73"/>
      <c r="MXU2" s="73"/>
      <c r="MXV2" s="73"/>
      <c r="MXW2" s="73"/>
      <c r="MXX2" s="73"/>
      <c r="MXY2" s="73"/>
      <c r="MXZ2" s="73"/>
      <c r="MYA2" s="73"/>
      <c r="MYB2" s="93"/>
      <c r="MYC2" s="73"/>
      <c r="MYD2" s="73"/>
      <c r="MYE2" s="73"/>
      <c r="MYF2" s="73"/>
      <c r="MYG2" s="73"/>
      <c r="MYH2" s="73"/>
      <c r="MYI2" s="73"/>
      <c r="MYJ2" s="73"/>
      <c r="MYK2" s="73"/>
      <c r="MYL2" s="73"/>
      <c r="MYM2" s="73"/>
      <c r="MYN2" s="73"/>
      <c r="MYO2" s="73"/>
      <c r="MYP2" s="73"/>
      <c r="MYQ2" s="73"/>
      <c r="MYR2" s="93"/>
      <c r="MYS2" s="73"/>
      <c r="MYT2" s="73"/>
      <c r="MYU2" s="73"/>
      <c r="MYV2" s="73"/>
      <c r="MYW2" s="73"/>
      <c r="MYX2" s="73"/>
      <c r="MYY2" s="73"/>
      <c r="MYZ2" s="73"/>
      <c r="MZA2" s="73"/>
      <c r="MZB2" s="73"/>
      <c r="MZC2" s="73"/>
      <c r="MZD2" s="73"/>
      <c r="MZE2" s="73"/>
      <c r="MZF2" s="73"/>
      <c r="MZG2" s="73"/>
      <c r="MZH2" s="93"/>
      <c r="MZI2" s="73"/>
      <c r="MZJ2" s="73"/>
      <c r="MZK2" s="73"/>
      <c r="MZL2" s="73"/>
      <c r="MZM2" s="73"/>
      <c r="MZN2" s="73"/>
      <c r="MZO2" s="73"/>
      <c r="MZP2" s="73"/>
      <c r="MZQ2" s="73"/>
      <c r="MZR2" s="73"/>
      <c r="MZS2" s="73"/>
      <c r="MZT2" s="73"/>
      <c r="MZU2" s="73"/>
      <c r="MZV2" s="73"/>
      <c r="MZW2" s="73"/>
      <c r="MZX2" s="93"/>
      <c r="MZY2" s="73"/>
      <c r="MZZ2" s="73"/>
      <c r="NAA2" s="73"/>
      <c r="NAB2" s="73"/>
      <c r="NAC2" s="73"/>
      <c r="NAD2" s="73"/>
      <c r="NAE2" s="73"/>
      <c r="NAF2" s="73"/>
      <c r="NAG2" s="73"/>
      <c r="NAH2" s="73"/>
      <c r="NAI2" s="73"/>
      <c r="NAJ2" s="73"/>
      <c r="NAK2" s="73"/>
      <c r="NAL2" s="73"/>
      <c r="NAM2" s="73"/>
      <c r="NAN2" s="93"/>
      <c r="NAO2" s="73"/>
      <c r="NAP2" s="73"/>
      <c r="NAQ2" s="73"/>
      <c r="NAR2" s="73"/>
      <c r="NAS2" s="73"/>
      <c r="NAT2" s="73"/>
      <c r="NAU2" s="73"/>
      <c r="NAV2" s="73"/>
      <c r="NAW2" s="73"/>
      <c r="NAX2" s="73"/>
      <c r="NAY2" s="73"/>
      <c r="NAZ2" s="73"/>
      <c r="NBA2" s="73"/>
      <c r="NBB2" s="73"/>
      <c r="NBC2" s="73"/>
      <c r="NBD2" s="93"/>
      <c r="NBE2" s="73"/>
      <c r="NBF2" s="73"/>
      <c r="NBG2" s="73"/>
      <c r="NBH2" s="73"/>
      <c r="NBI2" s="73"/>
      <c r="NBJ2" s="73"/>
      <c r="NBK2" s="73"/>
      <c r="NBL2" s="73"/>
      <c r="NBM2" s="73"/>
      <c r="NBN2" s="73"/>
      <c r="NBO2" s="73"/>
      <c r="NBP2" s="73"/>
      <c r="NBQ2" s="73"/>
      <c r="NBR2" s="73"/>
      <c r="NBS2" s="73"/>
      <c r="NBT2" s="93"/>
      <c r="NBU2" s="73"/>
      <c r="NBV2" s="73"/>
      <c r="NBW2" s="73"/>
      <c r="NBX2" s="73"/>
      <c r="NBY2" s="73"/>
      <c r="NBZ2" s="73"/>
      <c r="NCA2" s="73"/>
      <c r="NCB2" s="73"/>
      <c r="NCC2" s="73"/>
      <c r="NCD2" s="73"/>
      <c r="NCE2" s="73"/>
      <c r="NCF2" s="73"/>
      <c r="NCG2" s="73"/>
      <c r="NCH2" s="73"/>
      <c r="NCI2" s="73"/>
      <c r="NCJ2" s="93"/>
      <c r="NCK2" s="73"/>
      <c r="NCL2" s="73"/>
      <c r="NCM2" s="73"/>
      <c r="NCN2" s="73"/>
      <c r="NCO2" s="73"/>
      <c r="NCP2" s="73"/>
      <c r="NCQ2" s="73"/>
      <c r="NCR2" s="73"/>
      <c r="NCS2" s="73"/>
      <c r="NCT2" s="73"/>
      <c r="NCU2" s="73"/>
      <c r="NCV2" s="73"/>
      <c r="NCW2" s="73"/>
      <c r="NCX2" s="73"/>
      <c r="NCY2" s="73"/>
      <c r="NCZ2" s="93"/>
      <c r="NDA2" s="73"/>
      <c r="NDB2" s="73"/>
      <c r="NDC2" s="73"/>
      <c r="NDD2" s="73"/>
      <c r="NDE2" s="73"/>
      <c r="NDF2" s="73"/>
      <c r="NDG2" s="73"/>
      <c r="NDH2" s="73"/>
      <c r="NDI2" s="73"/>
      <c r="NDJ2" s="73"/>
      <c r="NDK2" s="73"/>
      <c r="NDL2" s="73"/>
      <c r="NDM2" s="73"/>
      <c r="NDN2" s="73"/>
      <c r="NDO2" s="73"/>
      <c r="NDP2" s="93"/>
      <c r="NDQ2" s="73"/>
      <c r="NDR2" s="73"/>
      <c r="NDS2" s="73"/>
      <c r="NDT2" s="73"/>
      <c r="NDU2" s="73"/>
      <c r="NDV2" s="73"/>
      <c r="NDW2" s="73"/>
      <c r="NDX2" s="73"/>
      <c r="NDY2" s="73"/>
      <c r="NDZ2" s="73"/>
      <c r="NEA2" s="73"/>
      <c r="NEB2" s="73"/>
      <c r="NEC2" s="73"/>
      <c r="NED2" s="73"/>
      <c r="NEE2" s="73"/>
      <c r="NEF2" s="93"/>
      <c r="NEG2" s="73"/>
      <c r="NEH2" s="73"/>
      <c r="NEI2" s="73"/>
      <c r="NEJ2" s="73"/>
      <c r="NEK2" s="73"/>
      <c r="NEL2" s="73"/>
      <c r="NEM2" s="73"/>
      <c r="NEN2" s="73"/>
      <c r="NEO2" s="73"/>
      <c r="NEP2" s="73"/>
      <c r="NEQ2" s="73"/>
      <c r="NER2" s="73"/>
      <c r="NES2" s="73"/>
      <c r="NET2" s="73"/>
      <c r="NEU2" s="73"/>
      <c r="NEV2" s="93"/>
      <c r="NEW2" s="73"/>
      <c r="NEX2" s="73"/>
      <c r="NEY2" s="73"/>
      <c r="NEZ2" s="73"/>
      <c r="NFA2" s="73"/>
      <c r="NFB2" s="73"/>
      <c r="NFC2" s="73"/>
      <c r="NFD2" s="73"/>
      <c r="NFE2" s="73"/>
      <c r="NFF2" s="73"/>
      <c r="NFG2" s="73"/>
      <c r="NFH2" s="73"/>
      <c r="NFI2" s="73"/>
      <c r="NFJ2" s="73"/>
      <c r="NFK2" s="73"/>
      <c r="NFL2" s="93"/>
      <c r="NFM2" s="73"/>
      <c r="NFN2" s="73"/>
      <c r="NFO2" s="73"/>
      <c r="NFP2" s="73"/>
      <c r="NFQ2" s="73"/>
      <c r="NFR2" s="73"/>
      <c r="NFS2" s="73"/>
      <c r="NFT2" s="73"/>
      <c r="NFU2" s="73"/>
      <c r="NFV2" s="73"/>
      <c r="NFW2" s="73"/>
      <c r="NFX2" s="73"/>
      <c r="NFY2" s="73"/>
      <c r="NFZ2" s="73"/>
      <c r="NGA2" s="73"/>
      <c r="NGB2" s="93"/>
      <c r="NGC2" s="73"/>
      <c r="NGD2" s="73"/>
      <c r="NGE2" s="73"/>
      <c r="NGF2" s="73"/>
      <c r="NGG2" s="73"/>
      <c r="NGH2" s="73"/>
      <c r="NGI2" s="73"/>
      <c r="NGJ2" s="73"/>
      <c r="NGK2" s="73"/>
      <c r="NGL2" s="73"/>
      <c r="NGM2" s="73"/>
      <c r="NGN2" s="73"/>
      <c r="NGO2" s="73"/>
      <c r="NGP2" s="73"/>
      <c r="NGQ2" s="73"/>
      <c r="NGR2" s="93"/>
      <c r="NGS2" s="73"/>
      <c r="NGT2" s="73"/>
      <c r="NGU2" s="73"/>
      <c r="NGV2" s="73"/>
      <c r="NGW2" s="73"/>
      <c r="NGX2" s="73"/>
      <c r="NGY2" s="73"/>
      <c r="NGZ2" s="73"/>
      <c r="NHA2" s="73"/>
      <c r="NHB2" s="73"/>
      <c r="NHC2" s="73"/>
      <c r="NHD2" s="73"/>
      <c r="NHE2" s="73"/>
      <c r="NHF2" s="73"/>
      <c r="NHG2" s="73"/>
      <c r="NHH2" s="93"/>
      <c r="NHI2" s="73"/>
      <c r="NHJ2" s="73"/>
      <c r="NHK2" s="73"/>
      <c r="NHL2" s="73"/>
      <c r="NHM2" s="73"/>
      <c r="NHN2" s="73"/>
      <c r="NHO2" s="73"/>
      <c r="NHP2" s="73"/>
      <c r="NHQ2" s="73"/>
      <c r="NHR2" s="73"/>
      <c r="NHS2" s="73"/>
      <c r="NHT2" s="73"/>
      <c r="NHU2" s="73"/>
      <c r="NHV2" s="73"/>
      <c r="NHW2" s="73"/>
      <c r="NHX2" s="93"/>
      <c r="NHY2" s="73"/>
      <c r="NHZ2" s="73"/>
      <c r="NIA2" s="73"/>
      <c r="NIB2" s="73"/>
      <c r="NIC2" s="73"/>
      <c r="NID2" s="73"/>
      <c r="NIE2" s="73"/>
      <c r="NIF2" s="73"/>
      <c r="NIG2" s="73"/>
      <c r="NIH2" s="73"/>
      <c r="NII2" s="73"/>
      <c r="NIJ2" s="73"/>
      <c r="NIK2" s="73"/>
      <c r="NIL2" s="73"/>
      <c r="NIM2" s="73"/>
      <c r="NIN2" s="93"/>
      <c r="NIO2" s="73"/>
      <c r="NIP2" s="73"/>
      <c r="NIQ2" s="73"/>
      <c r="NIR2" s="73"/>
      <c r="NIS2" s="73"/>
      <c r="NIT2" s="73"/>
      <c r="NIU2" s="73"/>
      <c r="NIV2" s="73"/>
      <c r="NIW2" s="73"/>
      <c r="NIX2" s="73"/>
      <c r="NIY2" s="73"/>
      <c r="NIZ2" s="73"/>
      <c r="NJA2" s="73"/>
      <c r="NJB2" s="73"/>
      <c r="NJC2" s="73"/>
      <c r="NJD2" s="93"/>
      <c r="NJE2" s="73"/>
      <c r="NJF2" s="73"/>
      <c r="NJG2" s="73"/>
      <c r="NJH2" s="73"/>
      <c r="NJI2" s="73"/>
      <c r="NJJ2" s="73"/>
      <c r="NJK2" s="73"/>
      <c r="NJL2" s="73"/>
      <c r="NJM2" s="73"/>
      <c r="NJN2" s="73"/>
      <c r="NJO2" s="73"/>
      <c r="NJP2" s="73"/>
      <c r="NJQ2" s="73"/>
      <c r="NJR2" s="73"/>
      <c r="NJS2" s="73"/>
      <c r="NJT2" s="93"/>
      <c r="NJU2" s="73"/>
      <c r="NJV2" s="73"/>
      <c r="NJW2" s="73"/>
      <c r="NJX2" s="73"/>
      <c r="NJY2" s="73"/>
      <c r="NJZ2" s="73"/>
      <c r="NKA2" s="73"/>
      <c r="NKB2" s="73"/>
      <c r="NKC2" s="73"/>
      <c r="NKD2" s="73"/>
      <c r="NKE2" s="73"/>
      <c r="NKF2" s="73"/>
      <c r="NKG2" s="73"/>
      <c r="NKH2" s="73"/>
      <c r="NKI2" s="73"/>
      <c r="NKJ2" s="93"/>
      <c r="NKK2" s="73"/>
      <c r="NKL2" s="73"/>
      <c r="NKM2" s="73"/>
      <c r="NKN2" s="73"/>
      <c r="NKO2" s="73"/>
      <c r="NKP2" s="73"/>
      <c r="NKQ2" s="73"/>
      <c r="NKR2" s="73"/>
      <c r="NKS2" s="73"/>
      <c r="NKT2" s="73"/>
      <c r="NKU2" s="73"/>
      <c r="NKV2" s="73"/>
      <c r="NKW2" s="73"/>
      <c r="NKX2" s="73"/>
      <c r="NKY2" s="73"/>
      <c r="NKZ2" s="93"/>
      <c r="NLA2" s="73"/>
      <c r="NLB2" s="73"/>
      <c r="NLC2" s="73"/>
      <c r="NLD2" s="73"/>
      <c r="NLE2" s="73"/>
      <c r="NLF2" s="73"/>
      <c r="NLG2" s="73"/>
      <c r="NLH2" s="73"/>
      <c r="NLI2" s="73"/>
      <c r="NLJ2" s="73"/>
      <c r="NLK2" s="73"/>
      <c r="NLL2" s="73"/>
      <c r="NLM2" s="73"/>
      <c r="NLN2" s="73"/>
      <c r="NLO2" s="73"/>
      <c r="NLP2" s="93"/>
      <c r="NLQ2" s="73"/>
      <c r="NLR2" s="73"/>
      <c r="NLS2" s="73"/>
      <c r="NLT2" s="73"/>
      <c r="NLU2" s="73"/>
      <c r="NLV2" s="73"/>
      <c r="NLW2" s="73"/>
      <c r="NLX2" s="73"/>
      <c r="NLY2" s="73"/>
      <c r="NLZ2" s="73"/>
      <c r="NMA2" s="73"/>
      <c r="NMB2" s="73"/>
      <c r="NMC2" s="73"/>
      <c r="NMD2" s="73"/>
      <c r="NME2" s="73"/>
      <c r="NMF2" s="93"/>
      <c r="NMG2" s="73"/>
      <c r="NMH2" s="73"/>
      <c r="NMI2" s="73"/>
      <c r="NMJ2" s="73"/>
      <c r="NMK2" s="73"/>
      <c r="NML2" s="73"/>
      <c r="NMM2" s="73"/>
      <c r="NMN2" s="73"/>
      <c r="NMO2" s="73"/>
      <c r="NMP2" s="73"/>
      <c r="NMQ2" s="73"/>
      <c r="NMR2" s="73"/>
      <c r="NMS2" s="73"/>
      <c r="NMT2" s="73"/>
      <c r="NMU2" s="73"/>
      <c r="NMV2" s="93"/>
      <c r="NMW2" s="73"/>
      <c r="NMX2" s="73"/>
      <c r="NMY2" s="73"/>
      <c r="NMZ2" s="73"/>
      <c r="NNA2" s="73"/>
      <c r="NNB2" s="73"/>
      <c r="NNC2" s="73"/>
      <c r="NND2" s="73"/>
      <c r="NNE2" s="73"/>
      <c r="NNF2" s="73"/>
      <c r="NNG2" s="73"/>
      <c r="NNH2" s="73"/>
      <c r="NNI2" s="73"/>
      <c r="NNJ2" s="73"/>
      <c r="NNK2" s="73"/>
      <c r="NNL2" s="93"/>
      <c r="NNM2" s="73"/>
      <c r="NNN2" s="73"/>
      <c r="NNO2" s="73"/>
      <c r="NNP2" s="73"/>
      <c r="NNQ2" s="73"/>
      <c r="NNR2" s="73"/>
      <c r="NNS2" s="73"/>
      <c r="NNT2" s="73"/>
      <c r="NNU2" s="73"/>
      <c r="NNV2" s="73"/>
      <c r="NNW2" s="73"/>
      <c r="NNX2" s="73"/>
      <c r="NNY2" s="73"/>
      <c r="NNZ2" s="73"/>
      <c r="NOA2" s="73"/>
      <c r="NOB2" s="93"/>
      <c r="NOC2" s="73"/>
      <c r="NOD2" s="73"/>
      <c r="NOE2" s="73"/>
      <c r="NOF2" s="73"/>
      <c r="NOG2" s="73"/>
      <c r="NOH2" s="73"/>
      <c r="NOI2" s="73"/>
      <c r="NOJ2" s="73"/>
      <c r="NOK2" s="73"/>
      <c r="NOL2" s="73"/>
      <c r="NOM2" s="73"/>
      <c r="NON2" s="73"/>
      <c r="NOO2" s="73"/>
      <c r="NOP2" s="73"/>
      <c r="NOQ2" s="73"/>
      <c r="NOR2" s="93"/>
      <c r="NOS2" s="73"/>
      <c r="NOT2" s="73"/>
      <c r="NOU2" s="73"/>
      <c r="NOV2" s="73"/>
      <c r="NOW2" s="73"/>
      <c r="NOX2" s="73"/>
      <c r="NOY2" s="73"/>
      <c r="NOZ2" s="73"/>
      <c r="NPA2" s="73"/>
      <c r="NPB2" s="73"/>
      <c r="NPC2" s="73"/>
      <c r="NPD2" s="73"/>
      <c r="NPE2" s="73"/>
      <c r="NPF2" s="73"/>
      <c r="NPG2" s="73"/>
      <c r="NPH2" s="93"/>
      <c r="NPI2" s="73"/>
      <c r="NPJ2" s="73"/>
      <c r="NPK2" s="73"/>
      <c r="NPL2" s="73"/>
      <c r="NPM2" s="73"/>
      <c r="NPN2" s="73"/>
      <c r="NPO2" s="73"/>
      <c r="NPP2" s="73"/>
      <c r="NPQ2" s="73"/>
      <c r="NPR2" s="73"/>
      <c r="NPS2" s="73"/>
      <c r="NPT2" s="73"/>
      <c r="NPU2" s="73"/>
      <c r="NPV2" s="73"/>
      <c r="NPW2" s="73"/>
      <c r="NPX2" s="93"/>
      <c r="NPY2" s="73"/>
      <c r="NPZ2" s="73"/>
      <c r="NQA2" s="73"/>
      <c r="NQB2" s="73"/>
      <c r="NQC2" s="73"/>
      <c r="NQD2" s="73"/>
      <c r="NQE2" s="73"/>
      <c r="NQF2" s="73"/>
      <c r="NQG2" s="73"/>
      <c r="NQH2" s="73"/>
      <c r="NQI2" s="73"/>
      <c r="NQJ2" s="73"/>
      <c r="NQK2" s="73"/>
      <c r="NQL2" s="73"/>
      <c r="NQM2" s="73"/>
      <c r="NQN2" s="93"/>
      <c r="NQO2" s="73"/>
      <c r="NQP2" s="73"/>
      <c r="NQQ2" s="73"/>
      <c r="NQR2" s="73"/>
      <c r="NQS2" s="73"/>
      <c r="NQT2" s="73"/>
      <c r="NQU2" s="73"/>
      <c r="NQV2" s="73"/>
      <c r="NQW2" s="73"/>
      <c r="NQX2" s="73"/>
      <c r="NQY2" s="73"/>
      <c r="NQZ2" s="73"/>
      <c r="NRA2" s="73"/>
      <c r="NRB2" s="73"/>
      <c r="NRC2" s="73"/>
      <c r="NRD2" s="93"/>
      <c r="NRE2" s="73"/>
      <c r="NRF2" s="73"/>
      <c r="NRG2" s="73"/>
      <c r="NRH2" s="73"/>
      <c r="NRI2" s="73"/>
      <c r="NRJ2" s="73"/>
      <c r="NRK2" s="73"/>
      <c r="NRL2" s="73"/>
      <c r="NRM2" s="73"/>
      <c r="NRN2" s="73"/>
      <c r="NRO2" s="73"/>
      <c r="NRP2" s="73"/>
      <c r="NRQ2" s="73"/>
      <c r="NRR2" s="73"/>
      <c r="NRS2" s="73"/>
      <c r="NRT2" s="93"/>
      <c r="NRU2" s="73"/>
      <c r="NRV2" s="73"/>
      <c r="NRW2" s="73"/>
      <c r="NRX2" s="73"/>
      <c r="NRY2" s="73"/>
      <c r="NRZ2" s="73"/>
      <c r="NSA2" s="73"/>
      <c r="NSB2" s="73"/>
      <c r="NSC2" s="73"/>
      <c r="NSD2" s="73"/>
      <c r="NSE2" s="73"/>
      <c r="NSF2" s="73"/>
      <c r="NSG2" s="73"/>
      <c r="NSH2" s="73"/>
      <c r="NSI2" s="73"/>
      <c r="NSJ2" s="93"/>
      <c r="NSK2" s="73"/>
      <c r="NSL2" s="73"/>
      <c r="NSM2" s="73"/>
      <c r="NSN2" s="73"/>
      <c r="NSO2" s="73"/>
      <c r="NSP2" s="73"/>
      <c r="NSQ2" s="73"/>
      <c r="NSR2" s="73"/>
      <c r="NSS2" s="73"/>
      <c r="NST2" s="73"/>
      <c r="NSU2" s="73"/>
      <c r="NSV2" s="73"/>
      <c r="NSW2" s="73"/>
      <c r="NSX2" s="73"/>
      <c r="NSY2" s="73"/>
      <c r="NSZ2" s="93"/>
      <c r="NTA2" s="73"/>
      <c r="NTB2" s="73"/>
      <c r="NTC2" s="73"/>
      <c r="NTD2" s="73"/>
      <c r="NTE2" s="73"/>
      <c r="NTF2" s="73"/>
      <c r="NTG2" s="73"/>
      <c r="NTH2" s="73"/>
      <c r="NTI2" s="73"/>
      <c r="NTJ2" s="73"/>
      <c r="NTK2" s="73"/>
      <c r="NTL2" s="73"/>
      <c r="NTM2" s="73"/>
      <c r="NTN2" s="73"/>
      <c r="NTO2" s="73"/>
      <c r="NTP2" s="93"/>
      <c r="NTQ2" s="73"/>
      <c r="NTR2" s="73"/>
      <c r="NTS2" s="73"/>
      <c r="NTT2" s="73"/>
      <c r="NTU2" s="73"/>
      <c r="NTV2" s="73"/>
      <c r="NTW2" s="73"/>
      <c r="NTX2" s="73"/>
      <c r="NTY2" s="73"/>
      <c r="NTZ2" s="73"/>
      <c r="NUA2" s="73"/>
      <c r="NUB2" s="73"/>
      <c r="NUC2" s="73"/>
      <c r="NUD2" s="73"/>
      <c r="NUE2" s="73"/>
      <c r="NUF2" s="93"/>
      <c r="NUG2" s="73"/>
      <c r="NUH2" s="73"/>
      <c r="NUI2" s="73"/>
      <c r="NUJ2" s="73"/>
      <c r="NUK2" s="73"/>
      <c r="NUL2" s="73"/>
      <c r="NUM2" s="73"/>
      <c r="NUN2" s="73"/>
      <c r="NUO2" s="73"/>
      <c r="NUP2" s="73"/>
      <c r="NUQ2" s="73"/>
      <c r="NUR2" s="73"/>
      <c r="NUS2" s="73"/>
      <c r="NUT2" s="73"/>
      <c r="NUU2" s="73"/>
      <c r="NUV2" s="93"/>
      <c r="NUW2" s="73"/>
      <c r="NUX2" s="73"/>
      <c r="NUY2" s="73"/>
      <c r="NUZ2" s="73"/>
      <c r="NVA2" s="73"/>
      <c r="NVB2" s="73"/>
      <c r="NVC2" s="73"/>
      <c r="NVD2" s="73"/>
      <c r="NVE2" s="73"/>
      <c r="NVF2" s="73"/>
      <c r="NVG2" s="73"/>
      <c r="NVH2" s="73"/>
      <c r="NVI2" s="73"/>
      <c r="NVJ2" s="73"/>
      <c r="NVK2" s="73"/>
      <c r="NVL2" s="93"/>
      <c r="NVM2" s="73"/>
      <c r="NVN2" s="73"/>
      <c r="NVO2" s="73"/>
      <c r="NVP2" s="73"/>
      <c r="NVQ2" s="73"/>
      <c r="NVR2" s="73"/>
      <c r="NVS2" s="73"/>
      <c r="NVT2" s="73"/>
      <c r="NVU2" s="73"/>
      <c r="NVV2" s="73"/>
      <c r="NVW2" s="73"/>
      <c r="NVX2" s="73"/>
      <c r="NVY2" s="73"/>
      <c r="NVZ2" s="73"/>
      <c r="NWA2" s="73"/>
      <c r="NWB2" s="93"/>
      <c r="NWC2" s="73"/>
      <c r="NWD2" s="73"/>
      <c r="NWE2" s="73"/>
      <c r="NWF2" s="73"/>
      <c r="NWG2" s="73"/>
      <c r="NWH2" s="73"/>
      <c r="NWI2" s="73"/>
      <c r="NWJ2" s="73"/>
      <c r="NWK2" s="73"/>
      <c r="NWL2" s="73"/>
      <c r="NWM2" s="73"/>
      <c r="NWN2" s="73"/>
      <c r="NWO2" s="73"/>
      <c r="NWP2" s="73"/>
      <c r="NWQ2" s="73"/>
      <c r="NWR2" s="93"/>
      <c r="NWS2" s="73"/>
      <c r="NWT2" s="73"/>
      <c r="NWU2" s="73"/>
      <c r="NWV2" s="73"/>
      <c r="NWW2" s="73"/>
      <c r="NWX2" s="73"/>
      <c r="NWY2" s="73"/>
      <c r="NWZ2" s="73"/>
      <c r="NXA2" s="73"/>
      <c r="NXB2" s="73"/>
      <c r="NXC2" s="73"/>
      <c r="NXD2" s="73"/>
      <c r="NXE2" s="73"/>
      <c r="NXF2" s="73"/>
      <c r="NXG2" s="73"/>
      <c r="NXH2" s="93"/>
      <c r="NXI2" s="73"/>
      <c r="NXJ2" s="73"/>
      <c r="NXK2" s="73"/>
      <c r="NXL2" s="73"/>
      <c r="NXM2" s="73"/>
      <c r="NXN2" s="73"/>
      <c r="NXO2" s="73"/>
      <c r="NXP2" s="73"/>
      <c r="NXQ2" s="73"/>
      <c r="NXR2" s="73"/>
      <c r="NXS2" s="73"/>
      <c r="NXT2" s="73"/>
      <c r="NXU2" s="73"/>
      <c r="NXV2" s="73"/>
      <c r="NXW2" s="73"/>
      <c r="NXX2" s="93"/>
      <c r="NXY2" s="73"/>
      <c r="NXZ2" s="73"/>
      <c r="NYA2" s="73"/>
      <c r="NYB2" s="73"/>
      <c r="NYC2" s="73"/>
      <c r="NYD2" s="73"/>
      <c r="NYE2" s="73"/>
      <c r="NYF2" s="73"/>
      <c r="NYG2" s="73"/>
      <c r="NYH2" s="73"/>
      <c r="NYI2" s="73"/>
      <c r="NYJ2" s="73"/>
      <c r="NYK2" s="73"/>
      <c r="NYL2" s="73"/>
      <c r="NYM2" s="73"/>
      <c r="NYN2" s="93"/>
      <c r="NYO2" s="73"/>
      <c r="NYP2" s="73"/>
      <c r="NYQ2" s="73"/>
      <c r="NYR2" s="73"/>
      <c r="NYS2" s="73"/>
      <c r="NYT2" s="73"/>
      <c r="NYU2" s="73"/>
      <c r="NYV2" s="73"/>
      <c r="NYW2" s="73"/>
      <c r="NYX2" s="73"/>
      <c r="NYY2" s="73"/>
      <c r="NYZ2" s="73"/>
      <c r="NZA2" s="73"/>
      <c r="NZB2" s="73"/>
      <c r="NZC2" s="73"/>
      <c r="NZD2" s="93"/>
      <c r="NZE2" s="73"/>
      <c r="NZF2" s="73"/>
      <c r="NZG2" s="73"/>
      <c r="NZH2" s="73"/>
      <c r="NZI2" s="73"/>
      <c r="NZJ2" s="73"/>
      <c r="NZK2" s="73"/>
      <c r="NZL2" s="73"/>
      <c r="NZM2" s="73"/>
      <c r="NZN2" s="73"/>
      <c r="NZO2" s="73"/>
      <c r="NZP2" s="73"/>
      <c r="NZQ2" s="73"/>
      <c r="NZR2" s="73"/>
      <c r="NZS2" s="73"/>
      <c r="NZT2" s="93"/>
      <c r="NZU2" s="73"/>
      <c r="NZV2" s="73"/>
      <c r="NZW2" s="73"/>
      <c r="NZX2" s="73"/>
      <c r="NZY2" s="73"/>
      <c r="NZZ2" s="73"/>
      <c r="OAA2" s="73"/>
      <c r="OAB2" s="73"/>
      <c r="OAC2" s="73"/>
      <c r="OAD2" s="73"/>
      <c r="OAE2" s="73"/>
      <c r="OAF2" s="73"/>
      <c r="OAG2" s="73"/>
      <c r="OAH2" s="73"/>
      <c r="OAI2" s="73"/>
      <c r="OAJ2" s="93"/>
      <c r="OAK2" s="73"/>
      <c r="OAL2" s="73"/>
      <c r="OAM2" s="73"/>
      <c r="OAN2" s="73"/>
      <c r="OAO2" s="73"/>
      <c r="OAP2" s="73"/>
      <c r="OAQ2" s="73"/>
      <c r="OAR2" s="73"/>
      <c r="OAS2" s="73"/>
      <c r="OAT2" s="73"/>
      <c r="OAU2" s="73"/>
      <c r="OAV2" s="73"/>
      <c r="OAW2" s="73"/>
      <c r="OAX2" s="73"/>
      <c r="OAY2" s="73"/>
      <c r="OAZ2" s="93"/>
      <c r="OBA2" s="73"/>
      <c r="OBB2" s="73"/>
      <c r="OBC2" s="73"/>
      <c r="OBD2" s="73"/>
      <c r="OBE2" s="73"/>
      <c r="OBF2" s="73"/>
      <c r="OBG2" s="73"/>
      <c r="OBH2" s="73"/>
      <c r="OBI2" s="73"/>
      <c r="OBJ2" s="73"/>
      <c r="OBK2" s="73"/>
      <c r="OBL2" s="73"/>
      <c r="OBM2" s="73"/>
      <c r="OBN2" s="73"/>
      <c r="OBO2" s="73"/>
      <c r="OBP2" s="93"/>
      <c r="OBQ2" s="73"/>
      <c r="OBR2" s="73"/>
      <c r="OBS2" s="73"/>
      <c r="OBT2" s="73"/>
      <c r="OBU2" s="73"/>
      <c r="OBV2" s="73"/>
      <c r="OBW2" s="73"/>
      <c r="OBX2" s="73"/>
      <c r="OBY2" s="73"/>
      <c r="OBZ2" s="73"/>
      <c r="OCA2" s="73"/>
      <c r="OCB2" s="73"/>
      <c r="OCC2" s="73"/>
      <c r="OCD2" s="73"/>
      <c r="OCE2" s="73"/>
      <c r="OCF2" s="93"/>
      <c r="OCG2" s="73"/>
      <c r="OCH2" s="73"/>
      <c r="OCI2" s="73"/>
      <c r="OCJ2" s="73"/>
      <c r="OCK2" s="73"/>
      <c r="OCL2" s="73"/>
      <c r="OCM2" s="73"/>
      <c r="OCN2" s="73"/>
      <c r="OCO2" s="73"/>
      <c r="OCP2" s="73"/>
      <c r="OCQ2" s="73"/>
      <c r="OCR2" s="73"/>
      <c r="OCS2" s="73"/>
      <c r="OCT2" s="73"/>
      <c r="OCU2" s="73"/>
      <c r="OCV2" s="93"/>
      <c r="OCW2" s="73"/>
      <c r="OCX2" s="73"/>
      <c r="OCY2" s="73"/>
      <c r="OCZ2" s="73"/>
      <c r="ODA2" s="73"/>
      <c r="ODB2" s="73"/>
      <c r="ODC2" s="73"/>
      <c r="ODD2" s="73"/>
      <c r="ODE2" s="73"/>
      <c r="ODF2" s="73"/>
      <c r="ODG2" s="73"/>
      <c r="ODH2" s="73"/>
      <c r="ODI2" s="73"/>
      <c r="ODJ2" s="73"/>
      <c r="ODK2" s="73"/>
      <c r="ODL2" s="93"/>
      <c r="ODM2" s="73"/>
      <c r="ODN2" s="73"/>
      <c r="ODO2" s="73"/>
      <c r="ODP2" s="73"/>
      <c r="ODQ2" s="73"/>
      <c r="ODR2" s="73"/>
      <c r="ODS2" s="73"/>
      <c r="ODT2" s="73"/>
      <c r="ODU2" s="73"/>
      <c r="ODV2" s="73"/>
      <c r="ODW2" s="73"/>
      <c r="ODX2" s="73"/>
      <c r="ODY2" s="73"/>
      <c r="ODZ2" s="73"/>
      <c r="OEA2" s="73"/>
      <c r="OEB2" s="93"/>
      <c r="OEC2" s="73"/>
      <c r="OED2" s="73"/>
      <c r="OEE2" s="73"/>
      <c r="OEF2" s="73"/>
      <c r="OEG2" s="73"/>
      <c r="OEH2" s="73"/>
      <c r="OEI2" s="73"/>
      <c r="OEJ2" s="73"/>
      <c r="OEK2" s="73"/>
      <c r="OEL2" s="73"/>
      <c r="OEM2" s="73"/>
      <c r="OEN2" s="73"/>
      <c r="OEO2" s="73"/>
      <c r="OEP2" s="73"/>
      <c r="OEQ2" s="73"/>
      <c r="OER2" s="93"/>
      <c r="OES2" s="73"/>
      <c r="OET2" s="73"/>
      <c r="OEU2" s="73"/>
      <c r="OEV2" s="73"/>
      <c r="OEW2" s="73"/>
      <c r="OEX2" s="73"/>
      <c r="OEY2" s="73"/>
      <c r="OEZ2" s="73"/>
      <c r="OFA2" s="73"/>
      <c r="OFB2" s="73"/>
      <c r="OFC2" s="73"/>
      <c r="OFD2" s="73"/>
      <c r="OFE2" s="73"/>
      <c r="OFF2" s="73"/>
      <c r="OFG2" s="73"/>
      <c r="OFH2" s="93"/>
      <c r="OFI2" s="73"/>
      <c r="OFJ2" s="73"/>
      <c r="OFK2" s="73"/>
      <c r="OFL2" s="73"/>
      <c r="OFM2" s="73"/>
      <c r="OFN2" s="73"/>
      <c r="OFO2" s="73"/>
      <c r="OFP2" s="73"/>
      <c r="OFQ2" s="73"/>
      <c r="OFR2" s="73"/>
      <c r="OFS2" s="73"/>
      <c r="OFT2" s="73"/>
      <c r="OFU2" s="73"/>
      <c r="OFV2" s="73"/>
      <c r="OFW2" s="73"/>
      <c r="OFX2" s="93"/>
      <c r="OFY2" s="73"/>
      <c r="OFZ2" s="73"/>
      <c r="OGA2" s="73"/>
      <c r="OGB2" s="73"/>
      <c r="OGC2" s="73"/>
      <c r="OGD2" s="73"/>
      <c r="OGE2" s="73"/>
      <c r="OGF2" s="73"/>
      <c r="OGG2" s="73"/>
      <c r="OGH2" s="73"/>
      <c r="OGI2" s="73"/>
      <c r="OGJ2" s="73"/>
      <c r="OGK2" s="73"/>
      <c r="OGL2" s="73"/>
      <c r="OGM2" s="73"/>
      <c r="OGN2" s="93"/>
      <c r="OGO2" s="73"/>
      <c r="OGP2" s="73"/>
      <c r="OGQ2" s="73"/>
      <c r="OGR2" s="73"/>
      <c r="OGS2" s="73"/>
      <c r="OGT2" s="73"/>
      <c r="OGU2" s="73"/>
      <c r="OGV2" s="73"/>
      <c r="OGW2" s="73"/>
      <c r="OGX2" s="73"/>
      <c r="OGY2" s="73"/>
      <c r="OGZ2" s="73"/>
      <c r="OHA2" s="73"/>
      <c r="OHB2" s="73"/>
      <c r="OHC2" s="73"/>
      <c r="OHD2" s="93"/>
      <c r="OHE2" s="73"/>
      <c r="OHF2" s="73"/>
      <c r="OHG2" s="73"/>
      <c r="OHH2" s="73"/>
      <c r="OHI2" s="73"/>
      <c r="OHJ2" s="73"/>
      <c r="OHK2" s="73"/>
      <c r="OHL2" s="73"/>
      <c r="OHM2" s="73"/>
      <c r="OHN2" s="73"/>
      <c r="OHO2" s="73"/>
      <c r="OHP2" s="73"/>
      <c r="OHQ2" s="73"/>
      <c r="OHR2" s="73"/>
      <c r="OHS2" s="73"/>
      <c r="OHT2" s="93"/>
      <c r="OHU2" s="73"/>
      <c r="OHV2" s="73"/>
      <c r="OHW2" s="73"/>
      <c r="OHX2" s="73"/>
      <c r="OHY2" s="73"/>
      <c r="OHZ2" s="73"/>
      <c r="OIA2" s="73"/>
      <c r="OIB2" s="73"/>
      <c r="OIC2" s="73"/>
      <c r="OID2" s="73"/>
      <c r="OIE2" s="73"/>
      <c r="OIF2" s="73"/>
      <c r="OIG2" s="73"/>
      <c r="OIH2" s="73"/>
      <c r="OII2" s="73"/>
      <c r="OIJ2" s="93"/>
      <c r="OIK2" s="73"/>
      <c r="OIL2" s="73"/>
      <c r="OIM2" s="73"/>
      <c r="OIN2" s="73"/>
      <c r="OIO2" s="73"/>
      <c r="OIP2" s="73"/>
      <c r="OIQ2" s="73"/>
      <c r="OIR2" s="73"/>
      <c r="OIS2" s="73"/>
      <c r="OIT2" s="73"/>
      <c r="OIU2" s="73"/>
      <c r="OIV2" s="73"/>
      <c r="OIW2" s="73"/>
      <c r="OIX2" s="73"/>
      <c r="OIY2" s="73"/>
      <c r="OIZ2" s="93"/>
      <c r="OJA2" s="73"/>
      <c r="OJB2" s="73"/>
      <c r="OJC2" s="73"/>
      <c r="OJD2" s="73"/>
      <c r="OJE2" s="73"/>
      <c r="OJF2" s="73"/>
      <c r="OJG2" s="73"/>
      <c r="OJH2" s="73"/>
      <c r="OJI2" s="73"/>
      <c r="OJJ2" s="73"/>
      <c r="OJK2" s="73"/>
      <c r="OJL2" s="73"/>
      <c r="OJM2" s="73"/>
      <c r="OJN2" s="73"/>
      <c r="OJO2" s="73"/>
      <c r="OJP2" s="93"/>
      <c r="OJQ2" s="73"/>
      <c r="OJR2" s="73"/>
      <c r="OJS2" s="73"/>
      <c r="OJT2" s="73"/>
      <c r="OJU2" s="73"/>
      <c r="OJV2" s="73"/>
      <c r="OJW2" s="73"/>
      <c r="OJX2" s="73"/>
      <c r="OJY2" s="73"/>
      <c r="OJZ2" s="73"/>
      <c r="OKA2" s="73"/>
      <c r="OKB2" s="73"/>
      <c r="OKC2" s="73"/>
      <c r="OKD2" s="73"/>
      <c r="OKE2" s="73"/>
      <c r="OKF2" s="93"/>
      <c r="OKG2" s="73"/>
      <c r="OKH2" s="73"/>
      <c r="OKI2" s="73"/>
      <c r="OKJ2" s="73"/>
      <c r="OKK2" s="73"/>
      <c r="OKL2" s="73"/>
      <c r="OKM2" s="73"/>
      <c r="OKN2" s="73"/>
      <c r="OKO2" s="73"/>
      <c r="OKP2" s="73"/>
      <c r="OKQ2" s="73"/>
      <c r="OKR2" s="73"/>
      <c r="OKS2" s="73"/>
      <c r="OKT2" s="73"/>
      <c r="OKU2" s="73"/>
      <c r="OKV2" s="93"/>
      <c r="OKW2" s="73"/>
      <c r="OKX2" s="73"/>
      <c r="OKY2" s="73"/>
      <c r="OKZ2" s="73"/>
      <c r="OLA2" s="73"/>
      <c r="OLB2" s="73"/>
      <c r="OLC2" s="73"/>
      <c r="OLD2" s="73"/>
      <c r="OLE2" s="73"/>
      <c r="OLF2" s="73"/>
      <c r="OLG2" s="73"/>
      <c r="OLH2" s="73"/>
      <c r="OLI2" s="73"/>
      <c r="OLJ2" s="73"/>
      <c r="OLK2" s="73"/>
      <c r="OLL2" s="93"/>
      <c r="OLM2" s="73"/>
      <c r="OLN2" s="73"/>
      <c r="OLO2" s="73"/>
      <c r="OLP2" s="73"/>
      <c r="OLQ2" s="73"/>
      <c r="OLR2" s="73"/>
      <c r="OLS2" s="73"/>
      <c r="OLT2" s="73"/>
      <c r="OLU2" s="73"/>
      <c r="OLV2" s="73"/>
      <c r="OLW2" s="73"/>
      <c r="OLX2" s="73"/>
      <c r="OLY2" s="73"/>
      <c r="OLZ2" s="73"/>
      <c r="OMA2" s="73"/>
      <c r="OMB2" s="93"/>
      <c r="OMC2" s="73"/>
      <c r="OMD2" s="73"/>
      <c r="OME2" s="73"/>
      <c r="OMF2" s="73"/>
      <c r="OMG2" s="73"/>
      <c r="OMH2" s="73"/>
      <c r="OMI2" s="73"/>
      <c r="OMJ2" s="73"/>
      <c r="OMK2" s="73"/>
      <c r="OML2" s="73"/>
      <c r="OMM2" s="73"/>
      <c r="OMN2" s="73"/>
      <c r="OMO2" s="73"/>
      <c r="OMP2" s="73"/>
      <c r="OMQ2" s="73"/>
      <c r="OMR2" s="93"/>
      <c r="OMS2" s="73"/>
      <c r="OMT2" s="73"/>
      <c r="OMU2" s="73"/>
      <c r="OMV2" s="73"/>
      <c r="OMW2" s="73"/>
      <c r="OMX2" s="73"/>
      <c r="OMY2" s="73"/>
      <c r="OMZ2" s="73"/>
      <c r="ONA2" s="73"/>
      <c r="ONB2" s="73"/>
      <c r="ONC2" s="73"/>
      <c r="OND2" s="73"/>
      <c r="ONE2" s="73"/>
      <c r="ONF2" s="73"/>
      <c r="ONG2" s="73"/>
      <c r="ONH2" s="93"/>
      <c r="ONI2" s="73"/>
      <c r="ONJ2" s="73"/>
      <c r="ONK2" s="73"/>
      <c r="ONL2" s="73"/>
      <c r="ONM2" s="73"/>
      <c r="ONN2" s="73"/>
      <c r="ONO2" s="73"/>
      <c r="ONP2" s="73"/>
      <c r="ONQ2" s="73"/>
      <c r="ONR2" s="73"/>
      <c r="ONS2" s="73"/>
      <c r="ONT2" s="73"/>
      <c r="ONU2" s="73"/>
      <c r="ONV2" s="73"/>
      <c r="ONW2" s="73"/>
      <c r="ONX2" s="93"/>
      <c r="ONY2" s="73"/>
      <c r="ONZ2" s="73"/>
      <c r="OOA2" s="73"/>
      <c r="OOB2" s="73"/>
      <c r="OOC2" s="73"/>
      <c r="OOD2" s="73"/>
      <c r="OOE2" s="73"/>
      <c r="OOF2" s="73"/>
      <c r="OOG2" s="73"/>
      <c r="OOH2" s="73"/>
      <c r="OOI2" s="73"/>
      <c r="OOJ2" s="73"/>
      <c r="OOK2" s="73"/>
      <c r="OOL2" s="73"/>
      <c r="OOM2" s="73"/>
      <c r="OON2" s="93"/>
      <c r="OOO2" s="73"/>
      <c r="OOP2" s="73"/>
      <c r="OOQ2" s="73"/>
      <c r="OOR2" s="73"/>
      <c r="OOS2" s="73"/>
      <c r="OOT2" s="73"/>
      <c r="OOU2" s="73"/>
      <c r="OOV2" s="73"/>
      <c r="OOW2" s="73"/>
      <c r="OOX2" s="73"/>
      <c r="OOY2" s="73"/>
      <c r="OOZ2" s="73"/>
      <c r="OPA2" s="73"/>
      <c r="OPB2" s="73"/>
      <c r="OPC2" s="73"/>
      <c r="OPD2" s="93"/>
      <c r="OPE2" s="73"/>
      <c r="OPF2" s="73"/>
      <c r="OPG2" s="73"/>
      <c r="OPH2" s="73"/>
      <c r="OPI2" s="73"/>
      <c r="OPJ2" s="73"/>
      <c r="OPK2" s="73"/>
      <c r="OPL2" s="73"/>
      <c r="OPM2" s="73"/>
      <c r="OPN2" s="73"/>
      <c r="OPO2" s="73"/>
      <c r="OPP2" s="73"/>
      <c r="OPQ2" s="73"/>
      <c r="OPR2" s="73"/>
      <c r="OPS2" s="73"/>
      <c r="OPT2" s="93"/>
      <c r="OPU2" s="73"/>
      <c r="OPV2" s="73"/>
      <c r="OPW2" s="73"/>
      <c r="OPX2" s="73"/>
      <c r="OPY2" s="73"/>
      <c r="OPZ2" s="73"/>
      <c r="OQA2" s="73"/>
      <c r="OQB2" s="73"/>
      <c r="OQC2" s="73"/>
      <c r="OQD2" s="73"/>
      <c r="OQE2" s="73"/>
      <c r="OQF2" s="73"/>
      <c r="OQG2" s="73"/>
      <c r="OQH2" s="73"/>
      <c r="OQI2" s="73"/>
      <c r="OQJ2" s="93"/>
      <c r="OQK2" s="73"/>
      <c r="OQL2" s="73"/>
      <c r="OQM2" s="73"/>
      <c r="OQN2" s="73"/>
      <c r="OQO2" s="73"/>
      <c r="OQP2" s="73"/>
      <c r="OQQ2" s="73"/>
      <c r="OQR2" s="73"/>
      <c r="OQS2" s="73"/>
      <c r="OQT2" s="73"/>
      <c r="OQU2" s="73"/>
      <c r="OQV2" s="73"/>
      <c r="OQW2" s="73"/>
      <c r="OQX2" s="73"/>
      <c r="OQY2" s="73"/>
      <c r="OQZ2" s="93"/>
      <c r="ORA2" s="73"/>
      <c r="ORB2" s="73"/>
      <c r="ORC2" s="73"/>
      <c r="ORD2" s="73"/>
      <c r="ORE2" s="73"/>
      <c r="ORF2" s="73"/>
      <c r="ORG2" s="73"/>
      <c r="ORH2" s="73"/>
      <c r="ORI2" s="73"/>
      <c r="ORJ2" s="73"/>
      <c r="ORK2" s="73"/>
      <c r="ORL2" s="73"/>
      <c r="ORM2" s="73"/>
      <c r="ORN2" s="73"/>
      <c r="ORO2" s="73"/>
      <c r="ORP2" s="93"/>
      <c r="ORQ2" s="73"/>
      <c r="ORR2" s="73"/>
      <c r="ORS2" s="73"/>
      <c r="ORT2" s="73"/>
      <c r="ORU2" s="73"/>
      <c r="ORV2" s="73"/>
      <c r="ORW2" s="73"/>
      <c r="ORX2" s="73"/>
      <c r="ORY2" s="73"/>
      <c r="ORZ2" s="73"/>
      <c r="OSA2" s="73"/>
      <c r="OSB2" s="73"/>
      <c r="OSC2" s="73"/>
      <c r="OSD2" s="73"/>
      <c r="OSE2" s="73"/>
      <c r="OSF2" s="93"/>
      <c r="OSG2" s="73"/>
      <c r="OSH2" s="73"/>
      <c r="OSI2" s="73"/>
      <c r="OSJ2" s="73"/>
      <c r="OSK2" s="73"/>
      <c r="OSL2" s="73"/>
      <c r="OSM2" s="73"/>
      <c r="OSN2" s="73"/>
      <c r="OSO2" s="73"/>
      <c r="OSP2" s="73"/>
      <c r="OSQ2" s="73"/>
      <c r="OSR2" s="73"/>
      <c r="OSS2" s="73"/>
      <c r="OST2" s="73"/>
      <c r="OSU2" s="73"/>
      <c r="OSV2" s="93"/>
      <c r="OSW2" s="73"/>
      <c r="OSX2" s="73"/>
      <c r="OSY2" s="73"/>
      <c r="OSZ2" s="73"/>
      <c r="OTA2" s="73"/>
      <c r="OTB2" s="73"/>
      <c r="OTC2" s="73"/>
      <c r="OTD2" s="73"/>
      <c r="OTE2" s="73"/>
      <c r="OTF2" s="73"/>
      <c r="OTG2" s="73"/>
      <c r="OTH2" s="73"/>
      <c r="OTI2" s="73"/>
      <c r="OTJ2" s="73"/>
      <c r="OTK2" s="73"/>
      <c r="OTL2" s="93"/>
      <c r="OTM2" s="73"/>
      <c r="OTN2" s="73"/>
      <c r="OTO2" s="73"/>
      <c r="OTP2" s="73"/>
      <c r="OTQ2" s="73"/>
      <c r="OTR2" s="73"/>
      <c r="OTS2" s="73"/>
      <c r="OTT2" s="73"/>
      <c r="OTU2" s="73"/>
      <c r="OTV2" s="73"/>
      <c r="OTW2" s="73"/>
      <c r="OTX2" s="73"/>
      <c r="OTY2" s="73"/>
      <c r="OTZ2" s="73"/>
      <c r="OUA2" s="73"/>
      <c r="OUB2" s="93"/>
      <c r="OUC2" s="73"/>
      <c r="OUD2" s="73"/>
      <c r="OUE2" s="73"/>
      <c r="OUF2" s="73"/>
      <c r="OUG2" s="73"/>
      <c r="OUH2" s="73"/>
      <c r="OUI2" s="73"/>
      <c r="OUJ2" s="73"/>
      <c r="OUK2" s="73"/>
      <c r="OUL2" s="73"/>
      <c r="OUM2" s="73"/>
      <c r="OUN2" s="73"/>
      <c r="OUO2" s="73"/>
      <c r="OUP2" s="73"/>
      <c r="OUQ2" s="73"/>
      <c r="OUR2" s="93"/>
      <c r="OUS2" s="73"/>
      <c r="OUT2" s="73"/>
      <c r="OUU2" s="73"/>
      <c r="OUV2" s="73"/>
      <c r="OUW2" s="73"/>
      <c r="OUX2" s="73"/>
      <c r="OUY2" s="73"/>
      <c r="OUZ2" s="73"/>
      <c r="OVA2" s="73"/>
      <c r="OVB2" s="73"/>
      <c r="OVC2" s="73"/>
      <c r="OVD2" s="73"/>
      <c r="OVE2" s="73"/>
      <c r="OVF2" s="73"/>
      <c r="OVG2" s="73"/>
      <c r="OVH2" s="93"/>
      <c r="OVI2" s="73"/>
      <c r="OVJ2" s="73"/>
      <c r="OVK2" s="73"/>
      <c r="OVL2" s="73"/>
      <c r="OVM2" s="73"/>
      <c r="OVN2" s="73"/>
      <c r="OVO2" s="73"/>
      <c r="OVP2" s="73"/>
      <c r="OVQ2" s="73"/>
      <c r="OVR2" s="73"/>
      <c r="OVS2" s="73"/>
      <c r="OVT2" s="73"/>
      <c r="OVU2" s="73"/>
      <c r="OVV2" s="73"/>
      <c r="OVW2" s="73"/>
      <c r="OVX2" s="93"/>
      <c r="OVY2" s="73"/>
      <c r="OVZ2" s="73"/>
      <c r="OWA2" s="73"/>
      <c r="OWB2" s="73"/>
      <c r="OWC2" s="73"/>
      <c r="OWD2" s="73"/>
      <c r="OWE2" s="73"/>
      <c r="OWF2" s="73"/>
      <c r="OWG2" s="73"/>
      <c r="OWH2" s="73"/>
      <c r="OWI2" s="73"/>
      <c r="OWJ2" s="73"/>
      <c r="OWK2" s="73"/>
      <c r="OWL2" s="73"/>
      <c r="OWM2" s="73"/>
      <c r="OWN2" s="93"/>
      <c r="OWO2" s="73"/>
      <c r="OWP2" s="73"/>
      <c r="OWQ2" s="73"/>
      <c r="OWR2" s="73"/>
      <c r="OWS2" s="73"/>
      <c r="OWT2" s="73"/>
      <c r="OWU2" s="73"/>
      <c r="OWV2" s="73"/>
      <c r="OWW2" s="73"/>
      <c r="OWX2" s="73"/>
      <c r="OWY2" s="73"/>
      <c r="OWZ2" s="73"/>
      <c r="OXA2" s="73"/>
      <c r="OXB2" s="73"/>
      <c r="OXC2" s="73"/>
      <c r="OXD2" s="93"/>
      <c r="OXE2" s="73"/>
      <c r="OXF2" s="73"/>
      <c r="OXG2" s="73"/>
      <c r="OXH2" s="73"/>
      <c r="OXI2" s="73"/>
      <c r="OXJ2" s="73"/>
      <c r="OXK2" s="73"/>
      <c r="OXL2" s="73"/>
      <c r="OXM2" s="73"/>
      <c r="OXN2" s="73"/>
      <c r="OXO2" s="73"/>
      <c r="OXP2" s="73"/>
      <c r="OXQ2" s="73"/>
      <c r="OXR2" s="73"/>
      <c r="OXS2" s="73"/>
      <c r="OXT2" s="93"/>
      <c r="OXU2" s="73"/>
      <c r="OXV2" s="73"/>
      <c r="OXW2" s="73"/>
      <c r="OXX2" s="73"/>
      <c r="OXY2" s="73"/>
      <c r="OXZ2" s="73"/>
      <c r="OYA2" s="73"/>
      <c r="OYB2" s="73"/>
      <c r="OYC2" s="73"/>
      <c r="OYD2" s="73"/>
      <c r="OYE2" s="73"/>
      <c r="OYF2" s="73"/>
      <c r="OYG2" s="73"/>
      <c r="OYH2" s="73"/>
      <c r="OYI2" s="73"/>
      <c r="OYJ2" s="93"/>
      <c r="OYK2" s="73"/>
      <c r="OYL2" s="73"/>
      <c r="OYM2" s="73"/>
      <c r="OYN2" s="73"/>
      <c r="OYO2" s="73"/>
      <c r="OYP2" s="73"/>
      <c r="OYQ2" s="73"/>
      <c r="OYR2" s="73"/>
      <c r="OYS2" s="73"/>
      <c r="OYT2" s="73"/>
      <c r="OYU2" s="73"/>
      <c r="OYV2" s="73"/>
      <c r="OYW2" s="73"/>
      <c r="OYX2" s="73"/>
      <c r="OYY2" s="73"/>
      <c r="OYZ2" s="93"/>
      <c r="OZA2" s="73"/>
      <c r="OZB2" s="73"/>
      <c r="OZC2" s="73"/>
      <c r="OZD2" s="73"/>
      <c r="OZE2" s="73"/>
      <c r="OZF2" s="73"/>
      <c r="OZG2" s="73"/>
      <c r="OZH2" s="73"/>
      <c r="OZI2" s="73"/>
      <c r="OZJ2" s="73"/>
      <c r="OZK2" s="73"/>
      <c r="OZL2" s="73"/>
      <c r="OZM2" s="73"/>
      <c r="OZN2" s="73"/>
      <c r="OZO2" s="73"/>
      <c r="OZP2" s="93"/>
      <c r="OZQ2" s="73"/>
      <c r="OZR2" s="73"/>
      <c r="OZS2" s="73"/>
      <c r="OZT2" s="73"/>
      <c r="OZU2" s="73"/>
      <c r="OZV2" s="73"/>
      <c r="OZW2" s="73"/>
      <c r="OZX2" s="73"/>
      <c r="OZY2" s="73"/>
      <c r="OZZ2" s="73"/>
      <c r="PAA2" s="73"/>
      <c r="PAB2" s="73"/>
      <c r="PAC2" s="73"/>
      <c r="PAD2" s="73"/>
      <c r="PAE2" s="73"/>
      <c r="PAF2" s="93"/>
      <c r="PAG2" s="73"/>
      <c r="PAH2" s="73"/>
      <c r="PAI2" s="73"/>
      <c r="PAJ2" s="73"/>
      <c r="PAK2" s="73"/>
      <c r="PAL2" s="73"/>
      <c r="PAM2" s="73"/>
      <c r="PAN2" s="73"/>
      <c r="PAO2" s="73"/>
      <c r="PAP2" s="73"/>
      <c r="PAQ2" s="73"/>
      <c r="PAR2" s="73"/>
      <c r="PAS2" s="73"/>
      <c r="PAT2" s="73"/>
      <c r="PAU2" s="73"/>
      <c r="PAV2" s="93"/>
      <c r="PAW2" s="73"/>
      <c r="PAX2" s="73"/>
      <c r="PAY2" s="73"/>
      <c r="PAZ2" s="73"/>
      <c r="PBA2" s="73"/>
      <c r="PBB2" s="73"/>
      <c r="PBC2" s="73"/>
      <c r="PBD2" s="73"/>
      <c r="PBE2" s="73"/>
      <c r="PBF2" s="73"/>
      <c r="PBG2" s="73"/>
      <c r="PBH2" s="73"/>
      <c r="PBI2" s="73"/>
      <c r="PBJ2" s="73"/>
      <c r="PBK2" s="73"/>
      <c r="PBL2" s="93"/>
      <c r="PBM2" s="73"/>
      <c r="PBN2" s="73"/>
      <c r="PBO2" s="73"/>
      <c r="PBP2" s="73"/>
      <c r="PBQ2" s="73"/>
      <c r="PBR2" s="73"/>
      <c r="PBS2" s="73"/>
      <c r="PBT2" s="73"/>
      <c r="PBU2" s="73"/>
      <c r="PBV2" s="73"/>
      <c r="PBW2" s="73"/>
      <c r="PBX2" s="73"/>
      <c r="PBY2" s="73"/>
      <c r="PBZ2" s="73"/>
      <c r="PCA2" s="73"/>
      <c r="PCB2" s="93"/>
      <c r="PCC2" s="73"/>
      <c r="PCD2" s="73"/>
      <c r="PCE2" s="73"/>
      <c r="PCF2" s="73"/>
      <c r="PCG2" s="73"/>
      <c r="PCH2" s="73"/>
      <c r="PCI2" s="73"/>
      <c r="PCJ2" s="73"/>
      <c r="PCK2" s="73"/>
      <c r="PCL2" s="73"/>
      <c r="PCM2" s="73"/>
      <c r="PCN2" s="73"/>
      <c r="PCO2" s="73"/>
      <c r="PCP2" s="73"/>
      <c r="PCQ2" s="73"/>
      <c r="PCR2" s="93"/>
      <c r="PCS2" s="73"/>
      <c r="PCT2" s="73"/>
      <c r="PCU2" s="73"/>
      <c r="PCV2" s="73"/>
      <c r="PCW2" s="73"/>
      <c r="PCX2" s="73"/>
      <c r="PCY2" s="73"/>
      <c r="PCZ2" s="73"/>
      <c r="PDA2" s="73"/>
      <c r="PDB2" s="73"/>
      <c r="PDC2" s="73"/>
      <c r="PDD2" s="73"/>
      <c r="PDE2" s="73"/>
      <c r="PDF2" s="73"/>
      <c r="PDG2" s="73"/>
      <c r="PDH2" s="93"/>
      <c r="PDI2" s="73"/>
      <c r="PDJ2" s="73"/>
      <c r="PDK2" s="73"/>
      <c r="PDL2" s="73"/>
      <c r="PDM2" s="73"/>
      <c r="PDN2" s="73"/>
      <c r="PDO2" s="73"/>
      <c r="PDP2" s="73"/>
      <c r="PDQ2" s="73"/>
      <c r="PDR2" s="73"/>
      <c r="PDS2" s="73"/>
      <c r="PDT2" s="73"/>
      <c r="PDU2" s="73"/>
      <c r="PDV2" s="73"/>
      <c r="PDW2" s="73"/>
      <c r="PDX2" s="93"/>
      <c r="PDY2" s="73"/>
      <c r="PDZ2" s="73"/>
      <c r="PEA2" s="73"/>
      <c r="PEB2" s="73"/>
      <c r="PEC2" s="73"/>
      <c r="PED2" s="73"/>
      <c r="PEE2" s="73"/>
      <c r="PEF2" s="73"/>
      <c r="PEG2" s="73"/>
      <c r="PEH2" s="73"/>
      <c r="PEI2" s="73"/>
      <c r="PEJ2" s="73"/>
      <c r="PEK2" s="73"/>
      <c r="PEL2" s="73"/>
      <c r="PEM2" s="73"/>
      <c r="PEN2" s="93"/>
      <c r="PEO2" s="73"/>
      <c r="PEP2" s="73"/>
      <c r="PEQ2" s="73"/>
      <c r="PER2" s="73"/>
      <c r="PES2" s="73"/>
      <c r="PET2" s="73"/>
      <c r="PEU2" s="73"/>
      <c r="PEV2" s="73"/>
      <c r="PEW2" s="73"/>
      <c r="PEX2" s="73"/>
      <c r="PEY2" s="73"/>
      <c r="PEZ2" s="73"/>
      <c r="PFA2" s="73"/>
      <c r="PFB2" s="73"/>
      <c r="PFC2" s="73"/>
      <c r="PFD2" s="93"/>
      <c r="PFE2" s="73"/>
      <c r="PFF2" s="73"/>
      <c r="PFG2" s="73"/>
      <c r="PFH2" s="73"/>
      <c r="PFI2" s="73"/>
      <c r="PFJ2" s="73"/>
      <c r="PFK2" s="73"/>
      <c r="PFL2" s="73"/>
      <c r="PFM2" s="73"/>
      <c r="PFN2" s="73"/>
      <c r="PFO2" s="73"/>
      <c r="PFP2" s="73"/>
      <c r="PFQ2" s="73"/>
      <c r="PFR2" s="73"/>
      <c r="PFS2" s="73"/>
      <c r="PFT2" s="93"/>
      <c r="PFU2" s="73"/>
      <c r="PFV2" s="73"/>
      <c r="PFW2" s="73"/>
      <c r="PFX2" s="73"/>
      <c r="PFY2" s="73"/>
      <c r="PFZ2" s="73"/>
      <c r="PGA2" s="73"/>
      <c r="PGB2" s="73"/>
      <c r="PGC2" s="73"/>
      <c r="PGD2" s="73"/>
      <c r="PGE2" s="73"/>
      <c r="PGF2" s="73"/>
      <c r="PGG2" s="73"/>
      <c r="PGH2" s="73"/>
      <c r="PGI2" s="73"/>
      <c r="PGJ2" s="93"/>
      <c r="PGK2" s="73"/>
      <c r="PGL2" s="73"/>
      <c r="PGM2" s="73"/>
      <c r="PGN2" s="73"/>
      <c r="PGO2" s="73"/>
      <c r="PGP2" s="73"/>
      <c r="PGQ2" s="73"/>
      <c r="PGR2" s="73"/>
      <c r="PGS2" s="73"/>
      <c r="PGT2" s="73"/>
      <c r="PGU2" s="73"/>
      <c r="PGV2" s="73"/>
      <c r="PGW2" s="73"/>
      <c r="PGX2" s="73"/>
      <c r="PGY2" s="73"/>
      <c r="PGZ2" s="93"/>
      <c r="PHA2" s="73"/>
      <c r="PHB2" s="73"/>
      <c r="PHC2" s="73"/>
      <c r="PHD2" s="73"/>
      <c r="PHE2" s="73"/>
      <c r="PHF2" s="73"/>
      <c r="PHG2" s="73"/>
      <c r="PHH2" s="73"/>
      <c r="PHI2" s="73"/>
      <c r="PHJ2" s="73"/>
      <c r="PHK2" s="73"/>
      <c r="PHL2" s="73"/>
      <c r="PHM2" s="73"/>
      <c r="PHN2" s="73"/>
      <c r="PHO2" s="73"/>
      <c r="PHP2" s="93"/>
      <c r="PHQ2" s="73"/>
      <c r="PHR2" s="73"/>
      <c r="PHS2" s="73"/>
      <c r="PHT2" s="73"/>
      <c r="PHU2" s="73"/>
      <c r="PHV2" s="73"/>
      <c r="PHW2" s="73"/>
      <c r="PHX2" s="73"/>
      <c r="PHY2" s="73"/>
      <c r="PHZ2" s="73"/>
      <c r="PIA2" s="73"/>
      <c r="PIB2" s="73"/>
      <c r="PIC2" s="73"/>
      <c r="PID2" s="73"/>
      <c r="PIE2" s="73"/>
      <c r="PIF2" s="93"/>
      <c r="PIG2" s="73"/>
      <c r="PIH2" s="73"/>
      <c r="PII2" s="73"/>
      <c r="PIJ2" s="73"/>
      <c r="PIK2" s="73"/>
      <c r="PIL2" s="73"/>
      <c r="PIM2" s="73"/>
      <c r="PIN2" s="73"/>
      <c r="PIO2" s="73"/>
      <c r="PIP2" s="73"/>
      <c r="PIQ2" s="73"/>
      <c r="PIR2" s="73"/>
      <c r="PIS2" s="73"/>
      <c r="PIT2" s="73"/>
      <c r="PIU2" s="73"/>
      <c r="PIV2" s="93"/>
      <c r="PIW2" s="73"/>
      <c r="PIX2" s="73"/>
      <c r="PIY2" s="73"/>
      <c r="PIZ2" s="73"/>
      <c r="PJA2" s="73"/>
      <c r="PJB2" s="73"/>
      <c r="PJC2" s="73"/>
      <c r="PJD2" s="73"/>
      <c r="PJE2" s="73"/>
      <c r="PJF2" s="73"/>
      <c r="PJG2" s="73"/>
      <c r="PJH2" s="73"/>
      <c r="PJI2" s="73"/>
      <c r="PJJ2" s="73"/>
      <c r="PJK2" s="73"/>
      <c r="PJL2" s="93"/>
      <c r="PJM2" s="73"/>
      <c r="PJN2" s="73"/>
      <c r="PJO2" s="73"/>
      <c r="PJP2" s="73"/>
      <c r="PJQ2" s="73"/>
      <c r="PJR2" s="73"/>
      <c r="PJS2" s="73"/>
      <c r="PJT2" s="73"/>
      <c r="PJU2" s="73"/>
      <c r="PJV2" s="73"/>
      <c r="PJW2" s="73"/>
      <c r="PJX2" s="73"/>
      <c r="PJY2" s="73"/>
      <c r="PJZ2" s="73"/>
      <c r="PKA2" s="73"/>
      <c r="PKB2" s="93"/>
      <c r="PKC2" s="73"/>
      <c r="PKD2" s="73"/>
      <c r="PKE2" s="73"/>
      <c r="PKF2" s="73"/>
      <c r="PKG2" s="73"/>
      <c r="PKH2" s="73"/>
      <c r="PKI2" s="73"/>
      <c r="PKJ2" s="73"/>
      <c r="PKK2" s="73"/>
      <c r="PKL2" s="73"/>
      <c r="PKM2" s="73"/>
      <c r="PKN2" s="73"/>
      <c r="PKO2" s="73"/>
      <c r="PKP2" s="73"/>
      <c r="PKQ2" s="73"/>
      <c r="PKR2" s="93"/>
      <c r="PKS2" s="73"/>
      <c r="PKT2" s="73"/>
      <c r="PKU2" s="73"/>
      <c r="PKV2" s="73"/>
      <c r="PKW2" s="73"/>
      <c r="PKX2" s="73"/>
      <c r="PKY2" s="73"/>
      <c r="PKZ2" s="73"/>
      <c r="PLA2" s="73"/>
      <c r="PLB2" s="73"/>
      <c r="PLC2" s="73"/>
      <c r="PLD2" s="73"/>
      <c r="PLE2" s="73"/>
      <c r="PLF2" s="73"/>
      <c r="PLG2" s="73"/>
      <c r="PLH2" s="93"/>
      <c r="PLI2" s="73"/>
      <c r="PLJ2" s="73"/>
      <c r="PLK2" s="73"/>
      <c r="PLL2" s="73"/>
      <c r="PLM2" s="73"/>
      <c r="PLN2" s="73"/>
      <c r="PLO2" s="73"/>
      <c r="PLP2" s="73"/>
      <c r="PLQ2" s="73"/>
      <c r="PLR2" s="73"/>
      <c r="PLS2" s="73"/>
      <c r="PLT2" s="73"/>
      <c r="PLU2" s="73"/>
      <c r="PLV2" s="73"/>
      <c r="PLW2" s="73"/>
      <c r="PLX2" s="93"/>
      <c r="PLY2" s="73"/>
      <c r="PLZ2" s="73"/>
      <c r="PMA2" s="73"/>
      <c r="PMB2" s="73"/>
      <c r="PMC2" s="73"/>
      <c r="PMD2" s="73"/>
      <c r="PME2" s="73"/>
      <c r="PMF2" s="73"/>
      <c r="PMG2" s="73"/>
      <c r="PMH2" s="73"/>
      <c r="PMI2" s="73"/>
      <c r="PMJ2" s="73"/>
      <c r="PMK2" s="73"/>
      <c r="PML2" s="73"/>
      <c r="PMM2" s="73"/>
      <c r="PMN2" s="93"/>
      <c r="PMO2" s="73"/>
      <c r="PMP2" s="73"/>
      <c r="PMQ2" s="73"/>
      <c r="PMR2" s="73"/>
      <c r="PMS2" s="73"/>
      <c r="PMT2" s="73"/>
      <c r="PMU2" s="73"/>
      <c r="PMV2" s="73"/>
      <c r="PMW2" s="73"/>
      <c r="PMX2" s="73"/>
      <c r="PMY2" s="73"/>
      <c r="PMZ2" s="73"/>
      <c r="PNA2" s="73"/>
      <c r="PNB2" s="73"/>
      <c r="PNC2" s="73"/>
      <c r="PND2" s="93"/>
      <c r="PNE2" s="73"/>
      <c r="PNF2" s="73"/>
      <c r="PNG2" s="73"/>
      <c r="PNH2" s="73"/>
      <c r="PNI2" s="73"/>
      <c r="PNJ2" s="73"/>
      <c r="PNK2" s="73"/>
      <c r="PNL2" s="73"/>
      <c r="PNM2" s="73"/>
      <c r="PNN2" s="73"/>
      <c r="PNO2" s="73"/>
      <c r="PNP2" s="73"/>
      <c r="PNQ2" s="73"/>
      <c r="PNR2" s="73"/>
      <c r="PNS2" s="73"/>
      <c r="PNT2" s="93"/>
      <c r="PNU2" s="73"/>
      <c r="PNV2" s="73"/>
      <c r="PNW2" s="73"/>
      <c r="PNX2" s="73"/>
      <c r="PNY2" s="73"/>
      <c r="PNZ2" s="73"/>
      <c r="POA2" s="73"/>
      <c r="POB2" s="73"/>
      <c r="POC2" s="73"/>
      <c r="POD2" s="73"/>
      <c r="POE2" s="73"/>
      <c r="POF2" s="73"/>
      <c r="POG2" s="73"/>
      <c r="POH2" s="73"/>
      <c r="POI2" s="73"/>
      <c r="POJ2" s="93"/>
      <c r="POK2" s="73"/>
      <c r="POL2" s="73"/>
      <c r="POM2" s="73"/>
      <c r="PON2" s="73"/>
      <c r="POO2" s="73"/>
      <c r="POP2" s="73"/>
      <c r="POQ2" s="73"/>
      <c r="POR2" s="73"/>
      <c r="POS2" s="73"/>
      <c r="POT2" s="73"/>
      <c r="POU2" s="73"/>
      <c r="POV2" s="73"/>
      <c r="POW2" s="73"/>
      <c r="POX2" s="73"/>
      <c r="POY2" s="73"/>
      <c r="POZ2" s="93"/>
      <c r="PPA2" s="73"/>
      <c r="PPB2" s="73"/>
      <c r="PPC2" s="73"/>
      <c r="PPD2" s="73"/>
      <c r="PPE2" s="73"/>
      <c r="PPF2" s="73"/>
      <c r="PPG2" s="73"/>
      <c r="PPH2" s="73"/>
      <c r="PPI2" s="73"/>
      <c r="PPJ2" s="73"/>
      <c r="PPK2" s="73"/>
      <c r="PPL2" s="73"/>
      <c r="PPM2" s="73"/>
      <c r="PPN2" s="73"/>
      <c r="PPO2" s="73"/>
      <c r="PPP2" s="93"/>
      <c r="PPQ2" s="73"/>
      <c r="PPR2" s="73"/>
      <c r="PPS2" s="73"/>
      <c r="PPT2" s="73"/>
      <c r="PPU2" s="73"/>
      <c r="PPV2" s="73"/>
      <c r="PPW2" s="73"/>
      <c r="PPX2" s="73"/>
      <c r="PPY2" s="73"/>
      <c r="PPZ2" s="73"/>
      <c r="PQA2" s="73"/>
      <c r="PQB2" s="73"/>
      <c r="PQC2" s="73"/>
      <c r="PQD2" s="73"/>
      <c r="PQE2" s="73"/>
      <c r="PQF2" s="93"/>
      <c r="PQG2" s="73"/>
      <c r="PQH2" s="73"/>
      <c r="PQI2" s="73"/>
      <c r="PQJ2" s="73"/>
      <c r="PQK2" s="73"/>
      <c r="PQL2" s="73"/>
      <c r="PQM2" s="73"/>
      <c r="PQN2" s="73"/>
      <c r="PQO2" s="73"/>
      <c r="PQP2" s="73"/>
      <c r="PQQ2" s="73"/>
      <c r="PQR2" s="73"/>
      <c r="PQS2" s="73"/>
      <c r="PQT2" s="73"/>
      <c r="PQU2" s="73"/>
      <c r="PQV2" s="93"/>
      <c r="PQW2" s="73"/>
      <c r="PQX2" s="73"/>
      <c r="PQY2" s="73"/>
      <c r="PQZ2" s="73"/>
      <c r="PRA2" s="73"/>
      <c r="PRB2" s="73"/>
      <c r="PRC2" s="73"/>
      <c r="PRD2" s="73"/>
      <c r="PRE2" s="73"/>
      <c r="PRF2" s="73"/>
      <c r="PRG2" s="73"/>
      <c r="PRH2" s="73"/>
      <c r="PRI2" s="73"/>
      <c r="PRJ2" s="73"/>
      <c r="PRK2" s="73"/>
      <c r="PRL2" s="93"/>
      <c r="PRM2" s="73"/>
      <c r="PRN2" s="73"/>
      <c r="PRO2" s="73"/>
      <c r="PRP2" s="73"/>
      <c r="PRQ2" s="73"/>
      <c r="PRR2" s="73"/>
      <c r="PRS2" s="73"/>
      <c r="PRT2" s="73"/>
      <c r="PRU2" s="73"/>
      <c r="PRV2" s="73"/>
      <c r="PRW2" s="73"/>
      <c r="PRX2" s="73"/>
      <c r="PRY2" s="73"/>
      <c r="PRZ2" s="73"/>
      <c r="PSA2" s="73"/>
      <c r="PSB2" s="93"/>
      <c r="PSC2" s="73"/>
      <c r="PSD2" s="73"/>
      <c r="PSE2" s="73"/>
      <c r="PSF2" s="73"/>
      <c r="PSG2" s="73"/>
      <c r="PSH2" s="73"/>
      <c r="PSI2" s="73"/>
      <c r="PSJ2" s="73"/>
      <c r="PSK2" s="73"/>
      <c r="PSL2" s="73"/>
      <c r="PSM2" s="73"/>
      <c r="PSN2" s="73"/>
      <c r="PSO2" s="73"/>
      <c r="PSP2" s="73"/>
      <c r="PSQ2" s="73"/>
      <c r="PSR2" s="93"/>
      <c r="PSS2" s="73"/>
      <c r="PST2" s="73"/>
      <c r="PSU2" s="73"/>
      <c r="PSV2" s="73"/>
      <c r="PSW2" s="73"/>
      <c r="PSX2" s="73"/>
      <c r="PSY2" s="73"/>
      <c r="PSZ2" s="73"/>
      <c r="PTA2" s="73"/>
      <c r="PTB2" s="73"/>
      <c r="PTC2" s="73"/>
      <c r="PTD2" s="73"/>
      <c r="PTE2" s="73"/>
      <c r="PTF2" s="73"/>
      <c r="PTG2" s="73"/>
      <c r="PTH2" s="93"/>
      <c r="PTI2" s="73"/>
      <c r="PTJ2" s="73"/>
      <c r="PTK2" s="73"/>
      <c r="PTL2" s="73"/>
      <c r="PTM2" s="73"/>
      <c r="PTN2" s="73"/>
      <c r="PTO2" s="73"/>
      <c r="PTP2" s="73"/>
      <c r="PTQ2" s="73"/>
      <c r="PTR2" s="73"/>
      <c r="PTS2" s="73"/>
      <c r="PTT2" s="73"/>
      <c r="PTU2" s="73"/>
      <c r="PTV2" s="73"/>
      <c r="PTW2" s="73"/>
      <c r="PTX2" s="93"/>
      <c r="PTY2" s="73"/>
      <c r="PTZ2" s="73"/>
      <c r="PUA2" s="73"/>
      <c r="PUB2" s="73"/>
      <c r="PUC2" s="73"/>
      <c r="PUD2" s="73"/>
      <c r="PUE2" s="73"/>
      <c r="PUF2" s="73"/>
      <c r="PUG2" s="73"/>
      <c r="PUH2" s="73"/>
      <c r="PUI2" s="73"/>
      <c r="PUJ2" s="73"/>
      <c r="PUK2" s="73"/>
      <c r="PUL2" s="73"/>
      <c r="PUM2" s="73"/>
      <c r="PUN2" s="93"/>
      <c r="PUO2" s="73"/>
      <c r="PUP2" s="73"/>
      <c r="PUQ2" s="73"/>
      <c r="PUR2" s="73"/>
      <c r="PUS2" s="73"/>
      <c r="PUT2" s="73"/>
      <c r="PUU2" s="73"/>
      <c r="PUV2" s="73"/>
      <c r="PUW2" s="73"/>
      <c r="PUX2" s="73"/>
      <c r="PUY2" s="73"/>
      <c r="PUZ2" s="73"/>
      <c r="PVA2" s="73"/>
      <c r="PVB2" s="73"/>
      <c r="PVC2" s="73"/>
      <c r="PVD2" s="93"/>
      <c r="PVE2" s="73"/>
      <c r="PVF2" s="73"/>
      <c r="PVG2" s="73"/>
      <c r="PVH2" s="73"/>
      <c r="PVI2" s="73"/>
      <c r="PVJ2" s="73"/>
      <c r="PVK2" s="73"/>
      <c r="PVL2" s="73"/>
      <c r="PVM2" s="73"/>
      <c r="PVN2" s="73"/>
      <c r="PVO2" s="73"/>
      <c r="PVP2" s="73"/>
      <c r="PVQ2" s="73"/>
      <c r="PVR2" s="73"/>
      <c r="PVS2" s="73"/>
      <c r="PVT2" s="93"/>
      <c r="PVU2" s="73"/>
      <c r="PVV2" s="73"/>
      <c r="PVW2" s="73"/>
      <c r="PVX2" s="73"/>
      <c r="PVY2" s="73"/>
      <c r="PVZ2" s="73"/>
      <c r="PWA2" s="73"/>
      <c r="PWB2" s="73"/>
      <c r="PWC2" s="73"/>
      <c r="PWD2" s="73"/>
      <c r="PWE2" s="73"/>
      <c r="PWF2" s="73"/>
      <c r="PWG2" s="73"/>
      <c r="PWH2" s="73"/>
      <c r="PWI2" s="73"/>
      <c r="PWJ2" s="93"/>
      <c r="PWK2" s="73"/>
      <c r="PWL2" s="73"/>
      <c r="PWM2" s="73"/>
      <c r="PWN2" s="73"/>
      <c r="PWO2" s="73"/>
      <c r="PWP2" s="73"/>
      <c r="PWQ2" s="73"/>
      <c r="PWR2" s="73"/>
      <c r="PWS2" s="73"/>
      <c r="PWT2" s="73"/>
      <c r="PWU2" s="73"/>
      <c r="PWV2" s="73"/>
      <c r="PWW2" s="73"/>
      <c r="PWX2" s="73"/>
      <c r="PWY2" s="73"/>
      <c r="PWZ2" s="93"/>
      <c r="PXA2" s="73"/>
      <c r="PXB2" s="73"/>
      <c r="PXC2" s="73"/>
      <c r="PXD2" s="73"/>
      <c r="PXE2" s="73"/>
      <c r="PXF2" s="73"/>
      <c r="PXG2" s="73"/>
      <c r="PXH2" s="73"/>
      <c r="PXI2" s="73"/>
      <c r="PXJ2" s="73"/>
      <c r="PXK2" s="73"/>
      <c r="PXL2" s="73"/>
      <c r="PXM2" s="73"/>
      <c r="PXN2" s="73"/>
      <c r="PXO2" s="73"/>
      <c r="PXP2" s="93"/>
      <c r="PXQ2" s="73"/>
      <c r="PXR2" s="73"/>
      <c r="PXS2" s="73"/>
      <c r="PXT2" s="73"/>
      <c r="PXU2" s="73"/>
      <c r="PXV2" s="73"/>
      <c r="PXW2" s="73"/>
      <c r="PXX2" s="73"/>
      <c r="PXY2" s="73"/>
      <c r="PXZ2" s="73"/>
      <c r="PYA2" s="73"/>
      <c r="PYB2" s="73"/>
      <c r="PYC2" s="73"/>
      <c r="PYD2" s="73"/>
      <c r="PYE2" s="73"/>
      <c r="PYF2" s="93"/>
      <c r="PYG2" s="73"/>
      <c r="PYH2" s="73"/>
      <c r="PYI2" s="73"/>
      <c r="PYJ2" s="73"/>
      <c r="PYK2" s="73"/>
      <c r="PYL2" s="73"/>
      <c r="PYM2" s="73"/>
      <c r="PYN2" s="73"/>
      <c r="PYO2" s="73"/>
      <c r="PYP2" s="73"/>
      <c r="PYQ2" s="73"/>
      <c r="PYR2" s="73"/>
      <c r="PYS2" s="73"/>
      <c r="PYT2" s="73"/>
      <c r="PYU2" s="73"/>
      <c r="PYV2" s="93"/>
      <c r="PYW2" s="73"/>
      <c r="PYX2" s="73"/>
      <c r="PYY2" s="73"/>
      <c r="PYZ2" s="73"/>
      <c r="PZA2" s="73"/>
      <c r="PZB2" s="73"/>
      <c r="PZC2" s="73"/>
      <c r="PZD2" s="73"/>
      <c r="PZE2" s="73"/>
      <c r="PZF2" s="73"/>
      <c r="PZG2" s="73"/>
      <c r="PZH2" s="73"/>
      <c r="PZI2" s="73"/>
      <c r="PZJ2" s="73"/>
      <c r="PZK2" s="73"/>
      <c r="PZL2" s="93"/>
      <c r="PZM2" s="73"/>
      <c r="PZN2" s="73"/>
      <c r="PZO2" s="73"/>
      <c r="PZP2" s="73"/>
      <c r="PZQ2" s="73"/>
      <c r="PZR2" s="73"/>
      <c r="PZS2" s="73"/>
      <c r="PZT2" s="73"/>
      <c r="PZU2" s="73"/>
      <c r="PZV2" s="73"/>
      <c r="PZW2" s="73"/>
      <c r="PZX2" s="73"/>
      <c r="PZY2" s="73"/>
      <c r="PZZ2" s="73"/>
      <c r="QAA2" s="73"/>
      <c r="QAB2" s="93"/>
      <c r="QAC2" s="73"/>
      <c r="QAD2" s="73"/>
      <c r="QAE2" s="73"/>
      <c r="QAF2" s="73"/>
      <c r="QAG2" s="73"/>
      <c r="QAH2" s="73"/>
      <c r="QAI2" s="73"/>
      <c r="QAJ2" s="73"/>
      <c r="QAK2" s="73"/>
      <c r="QAL2" s="73"/>
      <c r="QAM2" s="73"/>
      <c r="QAN2" s="73"/>
      <c r="QAO2" s="73"/>
      <c r="QAP2" s="73"/>
      <c r="QAQ2" s="73"/>
      <c r="QAR2" s="93"/>
      <c r="QAS2" s="73"/>
      <c r="QAT2" s="73"/>
      <c r="QAU2" s="73"/>
      <c r="QAV2" s="73"/>
      <c r="QAW2" s="73"/>
      <c r="QAX2" s="73"/>
      <c r="QAY2" s="73"/>
      <c r="QAZ2" s="73"/>
      <c r="QBA2" s="73"/>
      <c r="QBB2" s="73"/>
      <c r="QBC2" s="73"/>
      <c r="QBD2" s="73"/>
      <c r="QBE2" s="73"/>
      <c r="QBF2" s="73"/>
      <c r="QBG2" s="73"/>
      <c r="QBH2" s="93"/>
      <c r="QBI2" s="73"/>
      <c r="QBJ2" s="73"/>
      <c r="QBK2" s="73"/>
      <c r="QBL2" s="73"/>
      <c r="QBM2" s="73"/>
      <c r="QBN2" s="73"/>
      <c r="QBO2" s="73"/>
      <c r="QBP2" s="73"/>
      <c r="QBQ2" s="73"/>
      <c r="QBR2" s="73"/>
      <c r="QBS2" s="73"/>
      <c r="QBT2" s="73"/>
      <c r="QBU2" s="73"/>
      <c r="QBV2" s="73"/>
      <c r="QBW2" s="73"/>
      <c r="QBX2" s="93"/>
      <c r="QBY2" s="73"/>
      <c r="QBZ2" s="73"/>
      <c r="QCA2" s="73"/>
      <c r="QCB2" s="73"/>
      <c r="QCC2" s="73"/>
      <c r="QCD2" s="73"/>
      <c r="QCE2" s="73"/>
      <c r="QCF2" s="73"/>
      <c r="QCG2" s="73"/>
      <c r="QCH2" s="73"/>
      <c r="QCI2" s="73"/>
      <c r="QCJ2" s="73"/>
      <c r="QCK2" s="73"/>
      <c r="QCL2" s="73"/>
      <c r="QCM2" s="73"/>
      <c r="QCN2" s="93"/>
      <c r="QCO2" s="73"/>
      <c r="QCP2" s="73"/>
      <c r="QCQ2" s="73"/>
      <c r="QCR2" s="73"/>
      <c r="QCS2" s="73"/>
      <c r="QCT2" s="73"/>
      <c r="QCU2" s="73"/>
      <c r="QCV2" s="73"/>
      <c r="QCW2" s="73"/>
      <c r="QCX2" s="73"/>
      <c r="QCY2" s="73"/>
      <c r="QCZ2" s="73"/>
      <c r="QDA2" s="73"/>
      <c r="QDB2" s="73"/>
      <c r="QDC2" s="73"/>
      <c r="QDD2" s="93"/>
      <c r="QDE2" s="73"/>
      <c r="QDF2" s="73"/>
      <c r="QDG2" s="73"/>
      <c r="QDH2" s="73"/>
      <c r="QDI2" s="73"/>
      <c r="QDJ2" s="73"/>
      <c r="QDK2" s="73"/>
      <c r="QDL2" s="73"/>
      <c r="QDM2" s="73"/>
      <c r="QDN2" s="73"/>
      <c r="QDO2" s="73"/>
      <c r="QDP2" s="73"/>
      <c r="QDQ2" s="73"/>
      <c r="QDR2" s="73"/>
      <c r="QDS2" s="73"/>
      <c r="QDT2" s="93"/>
      <c r="QDU2" s="73"/>
      <c r="QDV2" s="73"/>
      <c r="QDW2" s="73"/>
      <c r="QDX2" s="73"/>
      <c r="QDY2" s="73"/>
      <c r="QDZ2" s="73"/>
      <c r="QEA2" s="73"/>
      <c r="QEB2" s="73"/>
      <c r="QEC2" s="73"/>
      <c r="QED2" s="73"/>
      <c r="QEE2" s="73"/>
      <c r="QEF2" s="73"/>
      <c r="QEG2" s="73"/>
      <c r="QEH2" s="73"/>
      <c r="QEI2" s="73"/>
      <c r="QEJ2" s="93"/>
      <c r="QEK2" s="73"/>
      <c r="QEL2" s="73"/>
      <c r="QEM2" s="73"/>
      <c r="QEN2" s="73"/>
      <c r="QEO2" s="73"/>
      <c r="QEP2" s="73"/>
      <c r="QEQ2" s="73"/>
      <c r="QER2" s="73"/>
      <c r="QES2" s="73"/>
      <c r="QET2" s="73"/>
      <c r="QEU2" s="73"/>
      <c r="QEV2" s="73"/>
      <c r="QEW2" s="73"/>
      <c r="QEX2" s="73"/>
      <c r="QEY2" s="73"/>
      <c r="QEZ2" s="93"/>
      <c r="QFA2" s="73"/>
      <c r="QFB2" s="73"/>
      <c r="QFC2" s="73"/>
      <c r="QFD2" s="73"/>
      <c r="QFE2" s="73"/>
      <c r="QFF2" s="73"/>
      <c r="QFG2" s="73"/>
      <c r="QFH2" s="73"/>
      <c r="QFI2" s="73"/>
      <c r="QFJ2" s="73"/>
      <c r="QFK2" s="73"/>
      <c r="QFL2" s="73"/>
      <c r="QFM2" s="73"/>
      <c r="QFN2" s="73"/>
      <c r="QFO2" s="73"/>
      <c r="QFP2" s="93"/>
      <c r="QFQ2" s="73"/>
      <c r="QFR2" s="73"/>
      <c r="QFS2" s="73"/>
      <c r="QFT2" s="73"/>
      <c r="QFU2" s="73"/>
      <c r="QFV2" s="73"/>
      <c r="QFW2" s="73"/>
      <c r="QFX2" s="73"/>
      <c r="QFY2" s="73"/>
      <c r="QFZ2" s="73"/>
      <c r="QGA2" s="73"/>
      <c r="QGB2" s="73"/>
      <c r="QGC2" s="73"/>
      <c r="QGD2" s="73"/>
      <c r="QGE2" s="73"/>
      <c r="QGF2" s="93"/>
      <c r="QGG2" s="73"/>
      <c r="QGH2" s="73"/>
      <c r="QGI2" s="73"/>
      <c r="QGJ2" s="73"/>
      <c r="QGK2" s="73"/>
      <c r="QGL2" s="73"/>
      <c r="QGM2" s="73"/>
      <c r="QGN2" s="73"/>
      <c r="QGO2" s="73"/>
      <c r="QGP2" s="73"/>
      <c r="QGQ2" s="73"/>
      <c r="QGR2" s="73"/>
      <c r="QGS2" s="73"/>
      <c r="QGT2" s="73"/>
      <c r="QGU2" s="73"/>
      <c r="QGV2" s="93"/>
      <c r="QGW2" s="73"/>
      <c r="QGX2" s="73"/>
      <c r="QGY2" s="73"/>
      <c r="QGZ2" s="73"/>
      <c r="QHA2" s="73"/>
      <c r="QHB2" s="73"/>
      <c r="QHC2" s="73"/>
      <c r="QHD2" s="73"/>
      <c r="QHE2" s="73"/>
      <c r="QHF2" s="73"/>
      <c r="QHG2" s="73"/>
      <c r="QHH2" s="73"/>
      <c r="QHI2" s="73"/>
      <c r="QHJ2" s="73"/>
      <c r="QHK2" s="73"/>
      <c r="QHL2" s="93"/>
      <c r="QHM2" s="73"/>
      <c r="QHN2" s="73"/>
      <c r="QHO2" s="73"/>
      <c r="QHP2" s="73"/>
      <c r="QHQ2" s="73"/>
      <c r="QHR2" s="73"/>
      <c r="QHS2" s="73"/>
      <c r="QHT2" s="73"/>
      <c r="QHU2" s="73"/>
      <c r="QHV2" s="73"/>
      <c r="QHW2" s="73"/>
      <c r="QHX2" s="73"/>
      <c r="QHY2" s="73"/>
      <c r="QHZ2" s="73"/>
      <c r="QIA2" s="73"/>
      <c r="QIB2" s="93"/>
      <c r="QIC2" s="73"/>
      <c r="QID2" s="73"/>
      <c r="QIE2" s="73"/>
      <c r="QIF2" s="73"/>
      <c r="QIG2" s="73"/>
      <c r="QIH2" s="73"/>
      <c r="QII2" s="73"/>
      <c r="QIJ2" s="73"/>
      <c r="QIK2" s="73"/>
      <c r="QIL2" s="73"/>
      <c r="QIM2" s="73"/>
      <c r="QIN2" s="73"/>
      <c r="QIO2" s="73"/>
      <c r="QIP2" s="73"/>
      <c r="QIQ2" s="73"/>
      <c r="QIR2" s="93"/>
      <c r="QIS2" s="73"/>
      <c r="QIT2" s="73"/>
      <c r="QIU2" s="73"/>
      <c r="QIV2" s="73"/>
      <c r="QIW2" s="73"/>
      <c r="QIX2" s="73"/>
      <c r="QIY2" s="73"/>
      <c r="QIZ2" s="73"/>
      <c r="QJA2" s="73"/>
      <c r="QJB2" s="73"/>
      <c r="QJC2" s="73"/>
      <c r="QJD2" s="73"/>
      <c r="QJE2" s="73"/>
      <c r="QJF2" s="73"/>
      <c r="QJG2" s="73"/>
      <c r="QJH2" s="93"/>
      <c r="QJI2" s="73"/>
      <c r="QJJ2" s="73"/>
      <c r="QJK2" s="73"/>
      <c r="QJL2" s="73"/>
      <c r="QJM2" s="73"/>
      <c r="QJN2" s="73"/>
      <c r="QJO2" s="73"/>
      <c r="QJP2" s="73"/>
      <c r="QJQ2" s="73"/>
      <c r="QJR2" s="73"/>
      <c r="QJS2" s="73"/>
      <c r="QJT2" s="73"/>
      <c r="QJU2" s="73"/>
      <c r="QJV2" s="73"/>
      <c r="QJW2" s="73"/>
      <c r="QJX2" s="93"/>
      <c r="QJY2" s="73"/>
      <c r="QJZ2" s="73"/>
      <c r="QKA2" s="73"/>
      <c r="QKB2" s="73"/>
      <c r="QKC2" s="73"/>
      <c r="QKD2" s="73"/>
      <c r="QKE2" s="73"/>
      <c r="QKF2" s="73"/>
      <c r="QKG2" s="73"/>
      <c r="QKH2" s="73"/>
      <c r="QKI2" s="73"/>
      <c r="QKJ2" s="73"/>
      <c r="QKK2" s="73"/>
      <c r="QKL2" s="73"/>
      <c r="QKM2" s="73"/>
      <c r="QKN2" s="93"/>
      <c r="QKO2" s="73"/>
      <c r="QKP2" s="73"/>
      <c r="QKQ2" s="73"/>
      <c r="QKR2" s="73"/>
      <c r="QKS2" s="73"/>
      <c r="QKT2" s="73"/>
      <c r="QKU2" s="73"/>
      <c r="QKV2" s="73"/>
      <c r="QKW2" s="73"/>
      <c r="QKX2" s="73"/>
      <c r="QKY2" s="73"/>
      <c r="QKZ2" s="73"/>
      <c r="QLA2" s="73"/>
      <c r="QLB2" s="73"/>
      <c r="QLC2" s="73"/>
      <c r="QLD2" s="93"/>
      <c r="QLE2" s="73"/>
      <c r="QLF2" s="73"/>
      <c r="QLG2" s="73"/>
      <c r="QLH2" s="73"/>
      <c r="QLI2" s="73"/>
      <c r="QLJ2" s="73"/>
      <c r="QLK2" s="73"/>
      <c r="QLL2" s="73"/>
      <c r="QLM2" s="73"/>
      <c r="QLN2" s="73"/>
      <c r="QLO2" s="73"/>
      <c r="QLP2" s="73"/>
      <c r="QLQ2" s="73"/>
      <c r="QLR2" s="73"/>
      <c r="QLS2" s="73"/>
      <c r="QLT2" s="93"/>
      <c r="QLU2" s="73"/>
      <c r="QLV2" s="73"/>
      <c r="QLW2" s="73"/>
      <c r="QLX2" s="73"/>
      <c r="QLY2" s="73"/>
      <c r="QLZ2" s="73"/>
      <c r="QMA2" s="73"/>
      <c r="QMB2" s="73"/>
      <c r="QMC2" s="73"/>
      <c r="QMD2" s="73"/>
      <c r="QME2" s="73"/>
      <c r="QMF2" s="73"/>
      <c r="QMG2" s="73"/>
      <c r="QMH2" s="73"/>
      <c r="QMI2" s="73"/>
      <c r="QMJ2" s="93"/>
      <c r="QMK2" s="73"/>
      <c r="QML2" s="73"/>
      <c r="QMM2" s="73"/>
      <c r="QMN2" s="73"/>
      <c r="QMO2" s="73"/>
      <c r="QMP2" s="73"/>
      <c r="QMQ2" s="73"/>
      <c r="QMR2" s="73"/>
      <c r="QMS2" s="73"/>
      <c r="QMT2" s="73"/>
      <c r="QMU2" s="73"/>
      <c r="QMV2" s="73"/>
      <c r="QMW2" s="73"/>
      <c r="QMX2" s="73"/>
      <c r="QMY2" s="73"/>
      <c r="QMZ2" s="93"/>
      <c r="QNA2" s="73"/>
      <c r="QNB2" s="73"/>
      <c r="QNC2" s="73"/>
      <c r="QND2" s="73"/>
      <c r="QNE2" s="73"/>
      <c r="QNF2" s="73"/>
      <c r="QNG2" s="73"/>
      <c r="QNH2" s="73"/>
      <c r="QNI2" s="73"/>
      <c r="QNJ2" s="73"/>
      <c r="QNK2" s="73"/>
      <c r="QNL2" s="73"/>
      <c r="QNM2" s="73"/>
      <c r="QNN2" s="73"/>
      <c r="QNO2" s="73"/>
      <c r="QNP2" s="93"/>
      <c r="QNQ2" s="73"/>
      <c r="QNR2" s="73"/>
      <c r="QNS2" s="73"/>
      <c r="QNT2" s="73"/>
      <c r="QNU2" s="73"/>
      <c r="QNV2" s="73"/>
      <c r="QNW2" s="73"/>
      <c r="QNX2" s="73"/>
      <c r="QNY2" s="73"/>
      <c r="QNZ2" s="73"/>
      <c r="QOA2" s="73"/>
      <c r="QOB2" s="73"/>
      <c r="QOC2" s="73"/>
      <c r="QOD2" s="73"/>
      <c r="QOE2" s="73"/>
      <c r="QOF2" s="93"/>
      <c r="QOG2" s="73"/>
      <c r="QOH2" s="73"/>
      <c r="QOI2" s="73"/>
      <c r="QOJ2" s="73"/>
      <c r="QOK2" s="73"/>
      <c r="QOL2" s="73"/>
      <c r="QOM2" s="73"/>
      <c r="QON2" s="73"/>
      <c r="QOO2" s="73"/>
      <c r="QOP2" s="73"/>
      <c r="QOQ2" s="73"/>
      <c r="QOR2" s="73"/>
      <c r="QOS2" s="73"/>
      <c r="QOT2" s="73"/>
      <c r="QOU2" s="73"/>
      <c r="QOV2" s="93"/>
      <c r="QOW2" s="73"/>
      <c r="QOX2" s="73"/>
      <c r="QOY2" s="73"/>
      <c r="QOZ2" s="73"/>
      <c r="QPA2" s="73"/>
      <c r="QPB2" s="73"/>
      <c r="QPC2" s="73"/>
      <c r="QPD2" s="73"/>
      <c r="QPE2" s="73"/>
      <c r="QPF2" s="73"/>
      <c r="QPG2" s="73"/>
      <c r="QPH2" s="73"/>
      <c r="QPI2" s="73"/>
      <c r="QPJ2" s="73"/>
      <c r="QPK2" s="73"/>
      <c r="QPL2" s="93"/>
      <c r="QPM2" s="73"/>
      <c r="QPN2" s="73"/>
      <c r="QPO2" s="73"/>
      <c r="QPP2" s="73"/>
      <c r="QPQ2" s="73"/>
      <c r="QPR2" s="73"/>
      <c r="QPS2" s="73"/>
      <c r="QPT2" s="73"/>
      <c r="QPU2" s="73"/>
      <c r="QPV2" s="73"/>
      <c r="QPW2" s="73"/>
      <c r="QPX2" s="73"/>
      <c r="QPY2" s="73"/>
      <c r="QPZ2" s="73"/>
      <c r="QQA2" s="73"/>
      <c r="QQB2" s="93"/>
      <c r="QQC2" s="73"/>
      <c r="QQD2" s="73"/>
      <c r="QQE2" s="73"/>
      <c r="QQF2" s="73"/>
      <c r="QQG2" s="73"/>
      <c r="QQH2" s="73"/>
      <c r="QQI2" s="73"/>
      <c r="QQJ2" s="73"/>
      <c r="QQK2" s="73"/>
      <c r="QQL2" s="73"/>
      <c r="QQM2" s="73"/>
      <c r="QQN2" s="73"/>
      <c r="QQO2" s="73"/>
      <c r="QQP2" s="73"/>
      <c r="QQQ2" s="73"/>
      <c r="QQR2" s="93"/>
      <c r="QQS2" s="73"/>
      <c r="QQT2" s="73"/>
      <c r="QQU2" s="73"/>
      <c r="QQV2" s="73"/>
      <c r="QQW2" s="73"/>
    </row>
    <row r="3" spans="1:11957" s="120" customFormat="1" ht="18.649999999999999" customHeight="1">
      <c r="A3" s="244">
        <v>1</v>
      </c>
      <c r="B3" s="245" t="s">
        <v>785</v>
      </c>
      <c r="C3" s="246" t="s">
        <v>62</v>
      </c>
      <c r="D3" s="642" t="s">
        <v>786</v>
      </c>
      <c r="E3" s="247" t="s">
        <v>787</v>
      </c>
      <c r="F3" s="248" t="s">
        <v>788</v>
      </c>
      <c r="G3" s="249" t="s">
        <v>63</v>
      </c>
      <c r="H3" s="258">
        <f>ROUND(IFERROR(VLOOKUP(C3,'LOCAL DECEMBER 2022'!EK9:ET525,10,FALSE),),2)</f>
        <v>26</v>
      </c>
      <c r="I3" s="257">
        <f>ROUND(IFERROR(VLOOKUP(C3,'LOCAL DECEMBER 2022'!EK9:EN378,4,FALSE),),2)</f>
        <v>13600</v>
      </c>
      <c r="J3" s="257">
        <f>IFERROR(VLOOKUP(C3,'LOCAL DECEMBER 2022'!EK9:EM185,3,FALSE),)</f>
        <v>353600</v>
      </c>
      <c r="K3" s="257">
        <f>IFERROR(VLOOKUP(C3,'LOCAL DECEMBER 2022'!EK9:FA185,17,FALSE),)</f>
        <v>152785.09</v>
      </c>
      <c r="L3" s="257">
        <f>IFERROR(VLOOKUP(C3,'LOCAL DECEMBER 2022'!EK9:FC236,19,FALSE),)</f>
        <v>506385.09</v>
      </c>
      <c r="M3" s="257">
        <f>IFERROR(VLOOKUP(C3,'LOCAL DECEMBER 2022'!EK9:FD236,20,FALSE),)</f>
        <v>455746.58</v>
      </c>
      <c r="N3" s="257">
        <f>IFERROR(VLOOKUP(C3,'LOCAL DECEMBER 2022'!EK9:FE236,21,FALSE),)</f>
        <v>14859.726400000001</v>
      </c>
      <c r="O3" s="257">
        <f>IFERROR(VLOOKUP(C3,'LOCAL DECEMBER 2022'!EK9:FF236,22,FALSE),)</f>
        <v>50638.51</v>
      </c>
      <c r="P3" s="257">
        <f>IFERROR(VLOOKUP(C3,'LOCAL DECEMBER 2022'!EK9:FG236,23,FALSE),)</f>
        <v>100000</v>
      </c>
      <c r="Q3" s="257">
        <f>SUM(N3:P3)</f>
        <v>165498.23639999999</v>
      </c>
      <c r="R3" s="257">
        <f>IFERROR(VLOOKUP(C3,'LOCAL DECEMBER 2022'!EK9:FI236,25,FALSE),)</f>
        <v>0</v>
      </c>
      <c r="S3" s="257">
        <f>L3-Q3+R3</f>
        <v>340886.85360000003</v>
      </c>
      <c r="T3" s="257">
        <f>IFERROR(VLOOKUP(C3,'LOCAL DECEMBER 2022'!EK9:FL236,28,FALSE),)</f>
        <v>20255.400000000001</v>
      </c>
      <c r="U3" s="257">
        <f>IFERROR(VLOOKUP(C3,'LOCAL DECEMBER 2022'!EK9:FN236,30,FALSE),)</f>
        <v>50638.51</v>
      </c>
      <c r="V3" s="257">
        <f>IFERROR(VLOOKUP(C3,'LOCAL DECEMBER 2022'!EK9:FM236,29,FALSE),)</f>
        <v>2531.9299999999998</v>
      </c>
      <c r="W3" s="257">
        <f>SUM(T3:V3)</f>
        <v>73425.84</v>
      </c>
      <c r="X3" s="262">
        <f>L3+W3</f>
        <v>579810.93000000005</v>
      </c>
      <c r="Z3" s="264"/>
      <c r="AA3" s="134"/>
    </row>
    <row r="4" spans="1:11957" s="120" customFormat="1" ht="18.649999999999999" customHeight="1">
      <c r="A4" s="250">
        <v>2</v>
      </c>
      <c r="B4" s="251" t="s">
        <v>789</v>
      </c>
      <c r="C4" s="252" t="s">
        <v>64</v>
      </c>
      <c r="D4" s="643" t="s">
        <v>790</v>
      </c>
      <c r="E4" s="254" t="s">
        <v>787</v>
      </c>
      <c r="F4" s="255" t="s">
        <v>791</v>
      </c>
      <c r="G4" s="256" t="s">
        <v>65</v>
      </c>
      <c r="H4" s="258">
        <f>ROUND(IFERROR(VLOOKUP(C4,'LOCAL DECEMBER 2022'!EK10:ET526,10,FALSE),),2)</f>
        <v>26</v>
      </c>
      <c r="I4" s="258">
        <f>ROUND(IFERROR(VLOOKUP(C4,'LOCAL DECEMBER 2022'!EK10:EN379,4,FALSE),),2)</f>
        <v>13600</v>
      </c>
      <c r="J4" s="258">
        <f>IFERROR(VLOOKUP(C4,'LOCAL DECEMBER 2022'!EK10:EM186,3,FALSE),)</f>
        <v>353600</v>
      </c>
      <c r="K4" s="258">
        <f>IFERROR(VLOOKUP(C4,'LOCAL DECEMBER 2022'!EK10:FA186,17,FALSE),)</f>
        <v>129663.31</v>
      </c>
      <c r="L4" s="258">
        <f>IFERROR(VLOOKUP(C4,'LOCAL DECEMBER 2022'!EK10:FC237,19,FALSE),)</f>
        <v>483263.31</v>
      </c>
      <c r="M4" s="258">
        <f>IFERROR(VLOOKUP(C4,'LOCAL DECEMBER 2022'!EK10:FD237,20,FALSE),)</f>
        <v>434936.98</v>
      </c>
      <c r="N4" s="258">
        <f>IFERROR(VLOOKUP(C4,'LOCAL DECEMBER 2022'!EK10:FE237,21,FALSE),)</f>
        <v>13194.9584</v>
      </c>
      <c r="O4" s="258">
        <f>IFERROR(VLOOKUP(C4,'LOCAL DECEMBER 2022'!EK10:FF237,22,FALSE),)</f>
        <v>48326.33</v>
      </c>
      <c r="P4" s="258">
        <f>IFERROR(VLOOKUP(C4,'LOCAL DECEMBER 2022'!EK10:FG237,23,FALSE),)</f>
        <v>100000</v>
      </c>
      <c r="Q4" s="258">
        <f t="shared" ref="Q4:Q63" si="0">SUM(N4:P4)</f>
        <v>161521.28840000002</v>
      </c>
      <c r="R4" s="258">
        <f>IFERROR(VLOOKUP(C4,'LOCAL DECEMBER 2022'!EK10:FI237,25,FALSE),)</f>
        <v>0</v>
      </c>
      <c r="S4" s="258">
        <f t="shared" ref="S4:S63" si="1">L4-Q4+R4</f>
        <v>321742.02159999998</v>
      </c>
      <c r="T4" s="258">
        <f>IFERROR(VLOOKUP(C4,'LOCAL DECEMBER 2022'!EK10:FL237,28,FALSE),)</f>
        <v>19330.53</v>
      </c>
      <c r="U4" s="258">
        <f>IFERROR(VLOOKUP(C4,'LOCAL DECEMBER 2022'!EK10:FN237,30,FALSE),)</f>
        <v>48326.33</v>
      </c>
      <c r="V4" s="258">
        <f>IFERROR(VLOOKUP(C4,'LOCAL DECEMBER 2022'!EK10:FM237,29,FALSE),)</f>
        <v>2416.3200000000002</v>
      </c>
      <c r="W4" s="258">
        <f t="shared" ref="W4:W63" si="2">SUM(T4:V4)</f>
        <v>70073.180000000008</v>
      </c>
      <c r="X4" s="263">
        <f t="shared" ref="X4:X63" si="3">L4+W4</f>
        <v>553336.49</v>
      </c>
      <c r="Z4" s="264"/>
      <c r="AA4" s="134"/>
    </row>
    <row r="5" spans="1:11957" s="120" customFormat="1" ht="18.649999999999999" customHeight="1">
      <c r="A5" s="250">
        <v>3</v>
      </c>
      <c r="B5" s="251" t="s">
        <v>792</v>
      </c>
      <c r="C5" s="252" t="s">
        <v>66</v>
      </c>
      <c r="D5" s="643" t="s">
        <v>793</v>
      </c>
      <c r="E5" s="254" t="s">
        <v>787</v>
      </c>
      <c r="F5" s="255" t="s">
        <v>794</v>
      </c>
      <c r="G5" s="256" t="s">
        <v>63</v>
      </c>
      <c r="H5" s="258">
        <f>ROUND(IFERROR(VLOOKUP(C5,'LOCAL DECEMBER 2022'!EK11:ET527,10,FALSE),),2)</f>
        <v>25</v>
      </c>
      <c r="I5" s="258">
        <f>ROUND(IFERROR(VLOOKUP(C5,'LOCAL DECEMBER 2022'!EK11:EN380,4,FALSE),),2)</f>
        <v>13600</v>
      </c>
      <c r="J5" s="258">
        <f>IFERROR(VLOOKUP(C5,'LOCAL DECEMBER 2022'!EK11:EM187,3,FALSE),)</f>
        <v>353600</v>
      </c>
      <c r="K5" s="258">
        <f>IFERROR(VLOOKUP(C5,'LOCAL DECEMBER 2022'!EK11:FA187,17,FALSE),)</f>
        <v>166839.5</v>
      </c>
      <c r="L5" s="258">
        <f>IFERROR(VLOOKUP(C5,'LOCAL DECEMBER 2022'!EK11:FC238,19,FALSE),)</f>
        <v>506839.5</v>
      </c>
      <c r="M5" s="258">
        <f>IFERROR(VLOOKUP(C5,'LOCAL DECEMBER 2022'!EK11:FD238,20,FALSE),)</f>
        <v>456155.55</v>
      </c>
      <c r="N5" s="258">
        <f>IFERROR(VLOOKUP(C5,'LOCAL DECEMBER 2022'!EK11:FE238,21,FALSE),)</f>
        <v>14892.444</v>
      </c>
      <c r="O5" s="258">
        <f>IFERROR(VLOOKUP(C5,'LOCAL DECEMBER 2022'!EK11:FF238,22,FALSE),)</f>
        <v>50683.95</v>
      </c>
      <c r="P5" s="258">
        <f>IFERROR(VLOOKUP(C5,'LOCAL DECEMBER 2022'!EK11:FG238,23,FALSE),)</f>
        <v>100000</v>
      </c>
      <c r="Q5" s="258">
        <f t="shared" si="0"/>
        <v>165576.394</v>
      </c>
      <c r="R5" s="258">
        <f>IFERROR(VLOOKUP(C5,'LOCAL DECEMBER 2022'!EK11:FI238,25,FALSE),)</f>
        <v>0</v>
      </c>
      <c r="S5" s="258">
        <f t="shared" si="1"/>
        <v>341263.10600000003</v>
      </c>
      <c r="T5" s="258">
        <f>IFERROR(VLOOKUP(C5,'LOCAL DECEMBER 2022'!EK11:FL238,28,FALSE),)</f>
        <v>20273.580000000002</v>
      </c>
      <c r="U5" s="258">
        <f>IFERROR(VLOOKUP(C5,'LOCAL DECEMBER 2022'!EK11:FN238,30,FALSE),)</f>
        <v>50683.95</v>
      </c>
      <c r="V5" s="258">
        <f>IFERROR(VLOOKUP(C5,'LOCAL DECEMBER 2022'!EK11:FM238,29,FALSE),)</f>
        <v>2534.1999999999998</v>
      </c>
      <c r="W5" s="258">
        <f t="shared" si="2"/>
        <v>73491.73</v>
      </c>
      <c r="X5" s="263">
        <f t="shared" si="3"/>
        <v>580331.23</v>
      </c>
      <c r="Z5" s="264"/>
      <c r="AA5" s="134"/>
    </row>
    <row r="6" spans="1:11957" s="120" customFormat="1" ht="18.649999999999999" customHeight="1">
      <c r="A6" s="250">
        <v>4</v>
      </c>
      <c r="B6" s="251" t="s">
        <v>795</v>
      </c>
      <c r="C6" s="252" t="s">
        <v>67</v>
      </c>
      <c r="D6" s="643" t="s">
        <v>796</v>
      </c>
      <c r="E6" s="254" t="s">
        <v>787</v>
      </c>
      <c r="F6" s="255" t="s">
        <v>797</v>
      </c>
      <c r="G6" s="256" t="s">
        <v>68</v>
      </c>
      <c r="H6" s="258">
        <f>ROUND(IFERROR(VLOOKUP(C6,'LOCAL DECEMBER 2022'!EK12:ET528,10,FALSE),),2)</f>
        <v>26</v>
      </c>
      <c r="I6" s="258">
        <f>ROUND(IFERROR(VLOOKUP(C6,'LOCAL DECEMBER 2022'!EK12:EN381,4,FALSE),),2)</f>
        <v>13360</v>
      </c>
      <c r="J6" s="258">
        <f>IFERROR(VLOOKUP(C6,'LOCAL DECEMBER 2022'!EK12:EM188,3,FALSE),)</f>
        <v>347360</v>
      </c>
      <c r="K6" s="258">
        <f>IFERROR(VLOOKUP(C6,'LOCAL DECEMBER 2022'!EK12:FA188,17,FALSE),)</f>
        <v>170130.42</v>
      </c>
      <c r="L6" s="258">
        <f>IFERROR(VLOOKUP(C6,'LOCAL DECEMBER 2022'!EK12:FC239,19,FALSE),)</f>
        <v>517490.42</v>
      </c>
      <c r="M6" s="258">
        <f>IFERROR(VLOOKUP(C6,'LOCAL DECEMBER 2022'!EK12:FD239,20,FALSE),)</f>
        <v>465741.38</v>
      </c>
      <c r="N6" s="258">
        <f>IFERROR(VLOOKUP(C6,'LOCAL DECEMBER 2022'!EK12:FE239,21,FALSE),)</f>
        <v>15659.3104</v>
      </c>
      <c r="O6" s="258">
        <f>IFERROR(VLOOKUP(C6,'LOCAL DECEMBER 2022'!EK12:FF239,22,FALSE),)</f>
        <v>51749.04</v>
      </c>
      <c r="P6" s="258">
        <f>IFERROR(VLOOKUP(C6,'LOCAL DECEMBER 2022'!EK12:FG239,23,FALSE),)</f>
        <v>100000</v>
      </c>
      <c r="Q6" s="258">
        <f t="shared" si="0"/>
        <v>167408.3504</v>
      </c>
      <c r="R6" s="258">
        <f>IFERROR(VLOOKUP(C6,'LOCAL DECEMBER 2022'!EK12:FI239,25,FALSE),)</f>
        <v>0</v>
      </c>
      <c r="S6" s="258">
        <f t="shared" si="1"/>
        <v>350082.06959999999</v>
      </c>
      <c r="T6" s="258">
        <f>IFERROR(VLOOKUP(C6,'LOCAL DECEMBER 2022'!EK12:FL239,28,FALSE),)</f>
        <v>20699.62</v>
      </c>
      <c r="U6" s="258">
        <f>IFERROR(VLOOKUP(C6,'LOCAL DECEMBER 2022'!EK12:FN239,30,FALSE),)</f>
        <v>51749.04</v>
      </c>
      <c r="V6" s="258">
        <f>IFERROR(VLOOKUP(C6,'LOCAL DECEMBER 2022'!EK12:FM239,29,FALSE),)</f>
        <v>2587.4499999999998</v>
      </c>
      <c r="W6" s="258">
        <f t="shared" si="2"/>
        <v>75036.11</v>
      </c>
      <c r="X6" s="263">
        <f t="shared" si="3"/>
        <v>592526.53</v>
      </c>
      <c r="Z6" s="264"/>
      <c r="AA6" s="134"/>
    </row>
    <row r="7" spans="1:11957" s="120" customFormat="1" ht="18.649999999999999" customHeight="1">
      <c r="A7" s="250">
        <v>5</v>
      </c>
      <c r="B7" s="251" t="s">
        <v>798</v>
      </c>
      <c r="C7" s="252" t="s">
        <v>188</v>
      </c>
      <c r="D7" s="643" t="s">
        <v>799</v>
      </c>
      <c r="E7" s="254" t="s">
        <v>787</v>
      </c>
      <c r="F7" s="255" t="s">
        <v>800</v>
      </c>
      <c r="G7" s="256" t="s">
        <v>70</v>
      </c>
      <c r="H7" s="258">
        <f>ROUND(IFERROR(VLOOKUP(C7,'LOCAL DECEMBER 2022'!EK13:ET529,10,FALSE),),2)</f>
        <v>25</v>
      </c>
      <c r="I7" s="258">
        <f>ROUND(IFERROR(VLOOKUP(C7,'LOCAL DECEMBER 2022'!EK13:EN382,4,FALSE),),2)</f>
        <v>23076.92</v>
      </c>
      <c r="J7" s="258">
        <f>IFERROR(VLOOKUP(C7,'LOCAL DECEMBER 2022'!EK13:EM189,3,FALSE),)</f>
        <v>600000</v>
      </c>
      <c r="K7" s="258">
        <f>IFERROR(VLOOKUP(C7,'LOCAL DECEMBER 2022'!EK13:FA189,17,FALSE),)</f>
        <v>278482.96000000002</v>
      </c>
      <c r="L7" s="258">
        <f>IFERROR(VLOOKUP(C7,'LOCAL DECEMBER 2022'!EK13:FC240,19,FALSE),)</f>
        <v>855405.96</v>
      </c>
      <c r="M7" s="258">
        <f>IFERROR(VLOOKUP(C7,'LOCAL DECEMBER 2022'!EK13:FD240,20,FALSE),)</f>
        <v>769865.36</v>
      </c>
      <c r="N7" s="258">
        <f>IFERROR(VLOOKUP(C7,'LOCAL DECEMBER 2022'!EK13:FE240,21,FALSE),)</f>
        <v>70466.34</v>
      </c>
      <c r="O7" s="258">
        <f>IFERROR(VLOOKUP(C7,'LOCAL DECEMBER 2022'!EK13:FF240,22,FALSE),)</f>
        <v>85540.6</v>
      </c>
      <c r="P7" s="258">
        <f>IFERROR(VLOOKUP(C7,'LOCAL DECEMBER 2022'!EK13:FG240,23,FALSE),)</f>
        <v>100000</v>
      </c>
      <c r="Q7" s="258">
        <f t="shared" si="0"/>
        <v>256006.94</v>
      </c>
      <c r="R7" s="258">
        <f>IFERROR(VLOOKUP(C7,'LOCAL DECEMBER 2022'!EK13:FI240,25,FALSE),)</f>
        <v>0</v>
      </c>
      <c r="S7" s="258">
        <f t="shared" si="1"/>
        <v>599399.02</v>
      </c>
      <c r="T7" s="258">
        <f>IFERROR(VLOOKUP(C7,'LOCAL DECEMBER 2022'!EK13:FL240,28,FALSE),)</f>
        <v>34216.239999999998</v>
      </c>
      <c r="U7" s="258">
        <f>IFERROR(VLOOKUP(C7,'LOCAL DECEMBER 2022'!EK13:FN240,30,FALSE),)</f>
        <v>85540.6</v>
      </c>
      <c r="V7" s="258">
        <f>IFERROR(VLOOKUP(C7,'LOCAL DECEMBER 2022'!EK13:FM240,29,FALSE),)</f>
        <v>4277.03</v>
      </c>
      <c r="W7" s="258">
        <f t="shared" si="2"/>
        <v>124033.87</v>
      </c>
      <c r="X7" s="263">
        <f t="shared" si="3"/>
        <v>979439.83</v>
      </c>
      <c r="Z7" s="264"/>
      <c r="AA7" s="134"/>
    </row>
    <row r="8" spans="1:11957" s="120" customFormat="1" ht="18.649999999999999" customHeight="1">
      <c r="A8" s="250">
        <v>6</v>
      </c>
      <c r="B8" s="251" t="s">
        <v>801</v>
      </c>
      <c r="C8" s="252" t="s">
        <v>189</v>
      </c>
      <c r="D8" s="643" t="s">
        <v>802</v>
      </c>
      <c r="E8" s="254" t="s">
        <v>787</v>
      </c>
      <c r="F8" s="255" t="s">
        <v>803</v>
      </c>
      <c r="G8" s="256" t="s">
        <v>63</v>
      </c>
      <c r="H8" s="258">
        <f>ROUND(IFERROR(VLOOKUP(C8,'LOCAL DECEMBER 2022'!EK14:ET530,10,FALSE),),2)</f>
        <v>26</v>
      </c>
      <c r="I8" s="258">
        <f>ROUND(IFERROR(VLOOKUP(C8,'LOCAL DECEMBER 2022'!EK14:EN382,4,FALSE),),2)</f>
        <v>15000</v>
      </c>
      <c r="J8" s="258">
        <f>IFERROR(VLOOKUP(C8,'LOCAL DECEMBER 2022'!EK14:EM190,3,FALSE),)</f>
        <v>390000</v>
      </c>
      <c r="K8" s="258">
        <f>IFERROR(VLOOKUP(C8,'LOCAL DECEMBER 2022'!EK14:FA190,17,FALSE),)</f>
        <v>413031.77</v>
      </c>
      <c r="L8" s="258">
        <f>IFERROR(VLOOKUP(C8,'LOCAL DECEMBER 2022'!EK14:FC241,19,FALSE),)</f>
        <v>803031.77</v>
      </c>
      <c r="M8" s="258">
        <f>IFERROR(VLOOKUP(C8,'LOCAL DECEMBER 2022'!EK14:FD241,20,FALSE),)</f>
        <v>722728.59000000008</v>
      </c>
      <c r="N8" s="258">
        <f>IFERROR(VLOOKUP(C8,'LOCAL DECEMBER 2022'!EK14:FE241,21,FALSE),)</f>
        <v>60545.718000000023</v>
      </c>
      <c r="O8" s="258">
        <f>IFERROR(VLOOKUP(C8,'LOCAL DECEMBER 2022'!EK14:FF241,22,FALSE),)</f>
        <v>80303.179999999993</v>
      </c>
      <c r="P8" s="258">
        <f>IFERROR(VLOOKUP(C8,'LOCAL DECEMBER 2022'!EK14:FG241,23,FALSE),)</f>
        <v>100000</v>
      </c>
      <c r="Q8" s="258">
        <f t="shared" si="0"/>
        <v>240848.89800000002</v>
      </c>
      <c r="R8" s="258">
        <f>IFERROR(VLOOKUP(C8,'LOCAL DECEMBER 2022'!EK14:FI241,25,FALSE),)</f>
        <v>0</v>
      </c>
      <c r="S8" s="258">
        <f t="shared" si="1"/>
        <v>562182.87199999997</v>
      </c>
      <c r="T8" s="258">
        <f>IFERROR(VLOOKUP(C8,'LOCAL DECEMBER 2022'!EK14:FL241,28,FALSE),)</f>
        <v>32121.27</v>
      </c>
      <c r="U8" s="258">
        <f>IFERROR(VLOOKUP(C8,'LOCAL DECEMBER 2022'!EK14:FN241,30,FALSE),)</f>
        <v>80303.179999999993</v>
      </c>
      <c r="V8" s="258">
        <f>IFERROR(VLOOKUP(C8,'LOCAL DECEMBER 2022'!EK14:FM241,29,FALSE),)</f>
        <v>4015.16</v>
      </c>
      <c r="W8" s="258">
        <f t="shared" si="2"/>
        <v>116439.61</v>
      </c>
      <c r="X8" s="263">
        <f t="shared" si="3"/>
        <v>919471.38</v>
      </c>
      <c r="Z8" s="264"/>
      <c r="AA8" s="134"/>
    </row>
    <row r="9" spans="1:11957" s="120" customFormat="1" ht="18.649999999999999" customHeight="1">
      <c r="A9" s="250">
        <v>7</v>
      </c>
      <c r="B9" s="251" t="s">
        <v>804</v>
      </c>
      <c r="C9" s="252" t="s">
        <v>191</v>
      </c>
      <c r="D9" s="643" t="s">
        <v>805</v>
      </c>
      <c r="E9" s="254" t="s">
        <v>787</v>
      </c>
      <c r="F9" s="255" t="s">
        <v>806</v>
      </c>
      <c r="G9" s="256" t="s">
        <v>192</v>
      </c>
      <c r="H9" s="258">
        <f>ROUND(IFERROR(VLOOKUP(C9,'LOCAL DECEMBER 2022'!EK15:ET531,10,FALSE),),2)</f>
        <v>24</v>
      </c>
      <c r="I9" s="258">
        <f>ROUND(IFERROR(VLOOKUP(C9,'LOCAL DECEMBER 2022'!EK15:EN383,4,FALSE),),2)</f>
        <v>12500</v>
      </c>
      <c r="J9" s="258">
        <f>IFERROR(VLOOKUP(C9,'LOCAL DECEMBER 2022'!EK15:EM191,3,FALSE),)</f>
        <v>325000</v>
      </c>
      <c r="K9" s="258">
        <f>IFERROR(VLOOKUP(C9,'LOCAL DECEMBER 2022'!EK15:FA191,17,FALSE),)</f>
        <v>339192.76</v>
      </c>
      <c r="L9" s="258">
        <f>IFERROR(VLOOKUP(C9,'LOCAL DECEMBER 2022'!EK15:FC242,19,FALSE),)</f>
        <v>639192.76</v>
      </c>
      <c r="M9" s="258">
        <f>IFERROR(VLOOKUP(C9,'LOCAL DECEMBER 2022'!EK15:FD242,20,FALSE),)</f>
        <v>575273.48</v>
      </c>
      <c r="N9" s="258">
        <f>IFERROR(VLOOKUP(C9,'LOCAL DECEMBER 2022'!EK15:FE242,21,FALSE),)</f>
        <v>31054.695999999996</v>
      </c>
      <c r="O9" s="258">
        <f>IFERROR(VLOOKUP(C9,'LOCAL DECEMBER 2022'!EK15:FF242,22,FALSE),)</f>
        <v>63919.28</v>
      </c>
      <c r="P9" s="258">
        <f>IFERROR(VLOOKUP(C9,'LOCAL DECEMBER 2022'!EK15:FG242,23,FALSE),)</f>
        <v>100000</v>
      </c>
      <c r="Q9" s="258">
        <f t="shared" si="0"/>
        <v>194973.976</v>
      </c>
      <c r="R9" s="258">
        <f>IFERROR(VLOOKUP(C9,'LOCAL DECEMBER 2022'!EK15:FI242,25,FALSE),)</f>
        <v>0</v>
      </c>
      <c r="S9" s="258">
        <f t="shared" si="1"/>
        <v>444218.78399999999</v>
      </c>
      <c r="T9" s="258">
        <f>IFERROR(VLOOKUP(C9,'LOCAL DECEMBER 2022'!EK15:FL242,28,FALSE),)</f>
        <v>25567.71</v>
      </c>
      <c r="U9" s="258">
        <f>IFERROR(VLOOKUP(C9,'LOCAL DECEMBER 2022'!EK15:FN242,30,FALSE),)</f>
        <v>63919.28</v>
      </c>
      <c r="V9" s="258">
        <f>IFERROR(VLOOKUP(C9,'LOCAL DECEMBER 2022'!EK15:FM242,29,FALSE),)</f>
        <v>3195.96</v>
      </c>
      <c r="W9" s="258">
        <f t="shared" si="2"/>
        <v>92682.95</v>
      </c>
      <c r="X9" s="263">
        <f t="shared" si="3"/>
        <v>731875.71</v>
      </c>
      <c r="Z9" s="264"/>
      <c r="AA9" s="134"/>
    </row>
    <row r="10" spans="1:11957" s="120" customFormat="1" ht="18.649999999999999" customHeight="1">
      <c r="A10" s="250">
        <v>8</v>
      </c>
      <c r="B10" s="251" t="s">
        <v>807</v>
      </c>
      <c r="C10" s="252" t="s">
        <v>193</v>
      </c>
      <c r="D10" s="643" t="s">
        <v>808</v>
      </c>
      <c r="E10" s="254" t="s">
        <v>787</v>
      </c>
      <c r="F10" s="255" t="s">
        <v>809</v>
      </c>
      <c r="G10" s="256" t="s">
        <v>194</v>
      </c>
      <c r="H10" s="258">
        <f>ROUND(IFERROR(VLOOKUP(C10,'LOCAL DECEMBER 2022'!EK16:ET532,10,FALSE),),2)</f>
        <v>20</v>
      </c>
      <c r="I10" s="258">
        <f>ROUND(IFERROR(VLOOKUP(C10,'LOCAL DECEMBER 2022'!EK16:EN384,4,FALSE),),2)</f>
        <v>13500</v>
      </c>
      <c r="J10" s="258">
        <f>IFERROR(VLOOKUP(C10,'LOCAL DECEMBER 2022'!EK16:EM192,3,FALSE),)</f>
        <v>351000</v>
      </c>
      <c r="K10" s="258">
        <f>IFERROR(VLOOKUP(C10,'LOCAL DECEMBER 2022'!EK16:FA192,17,FALSE),)</f>
        <v>226817.45</v>
      </c>
      <c r="L10" s="258">
        <f>IFERROR(VLOOKUP(C10,'LOCAL DECEMBER 2022'!EK16:FC243,19,FALSE),)</f>
        <v>496817.45</v>
      </c>
      <c r="M10" s="258">
        <f>IFERROR(VLOOKUP(C10,'LOCAL DECEMBER 2022'!EK16:FD243,20,FALSE),)</f>
        <v>447135.7</v>
      </c>
      <c r="N10" s="258">
        <f>IFERROR(VLOOKUP(C10,'LOCAL DECEMBER 2022'!EK16:FE243,21,FALSE),)</f>
        <v>14170.856000000002</v>
      </c>
      <c r="O10" s="258">
        <f>IFERROR(VLOOKUP(C10,'LOCAL DECEMBER 2022'!EK16:FF243,22,FALSE),)</f>
        <v>49681.75</v>
      </c>
      <c r="P10" s="258">
        <f>IFERROR(VLOOKUP(C10,'LOCAL DECEMBER 2022'!EK16:FG243,23,FALSE),)</f>
        <v>100000</v>
      </c>
      <c r="Q10" s="258">
        <f t="shared" si="0"/>
        <v>163852.606</v>
      </c>
      <c r="R10" s="258">
        <f>IFERROR(VLOOKUP(C10,'LOCAL DECEMBER 2022'!EK16:FI243,25,FALSE),)</f>
        <v>0</v>
      </c>
      <c r="S10" s="258">
        <f t="shared" si="1"/>
        <v>332964.84400000004</v>
      </c>
      <c r="T10" s="258">
        <f>IFERROR(VLOOKUP(C10,'LOCAL DECEMBER 2022'!EK16:FL243,28,FALSE),)</f>
        <v>19872.7</v>
      </c>
      <c r="U10" s="258">
        <f>IFERROR(VLOOKUP(C10,'LOCAL DECEMBER 2022'!EK16:FN243,30,FALSE),)</f>
        <v>49681.75</v>
      </c>
      <c r="V10" s="258">
        <f>IFERROR(VLOOKUP(C10,'LOCAL DECEMBER 2022'!EK16:FM243,29,FALSE),)</f>
        <v>2484.09</v>
      </c>
      <c r="W10" s="258">
        <f t="shared" si="2"/>
        <v>72038.539999999994</v>
      </c>
      <c r="X10" s="263">
        <f t="shared" si="3"/>
        <v>568855.99</v>
      </c>
      <c r="Z10" s="264"/>
      <c r="AA10" s="134"/>
    </row>
    <row r="11" spans="1:11957" s="120" customFormat="1" ht="18.649999999999999" customHeight="1">
      <c r="A11" s="250">
        <v>9</v>
      </c>
      <c r="B11" s="251" t="s">
        <v>810</v>
      </c>
      <c r="C11" s="252" t="s">
        <v>195</v>
      </c>
      <c r="D11" s="643" t="s">
        <v>811</v>
      </c>
      <c r="E11" s="254" t="s">
        <v>787</v>
      </c>
      <c r="F11" s="255" t="s">
        <v>812</v>
      </c>
      <c r="G11" s="256" t="s">
        <v>196</v>
      </c>
      <c r="H11" s="258">
        <f>ROUND(IFERROR(VLOOKUP(C11,'LOCAL DECEMBER 2022'!EK17:ET533,10,FALSE),),2)</f>
        <v>26</v>
      </c>
      <c r="I11" s="258">
        <f>ROUND(IFERROR(VLOOKUP(C11,'LOCAL DECEMBER 2022'!EK17:EN385,4,FALSE),),2)</f>
        <v>18000</v>
      </c>
      <c r="J11" s="258">
        <f>IFERROR(VLOOKUP(C11,'LOCAL DECEMBER 2022'!EK17:EM193,3,FALSE),)</f>
        <v>468000</v>
      </c>
      <c r="K11" s="258">
        <f>IFERROR(VLOOKUP(C11,'LOCAL DECEMBER 2022'!EK17:FA193,17,FALSE),)</f>
        <v>436833.6</v>
      </c>
      <c r="L11" s="258">
        <f>IFERROR(VLOOKUP(C11,'LOCAL DECEMBER 2022'!EK17:FC244,19,FALSE),)</f>
        <v>904833.6</v>
      </c>
      <c r="M11" s="258">
        <f>IFERROR(VLOOKUP(C11,'LOCAL DECEMBER 2022'!EK17:FD244,20,FALSE),)</f>
        <v>814350.24</v>
      </c>
      <c r="N11" s="258">
        <f>IFERROR(VLOOKUP(C11,'LOCAL DECEMBER 2022'!EK17:FE244,21,FALSE),)</f>
        <v>81587.56</v>
      </c>
      <c r="O11" s="258">
        <f>IFERROR(VLOOKUP(C11,'LOCAL DECEMBER 2022'!EK17:FF244,22,FALSE),)</f>
        <v>90483.36</v>
      </c>
      <c r="P11" s="258">
        <f>IFERROR(VLOOKUP(C11,'LOCAL DECEMBER 2022'!EK17:FG244,23,FALSE),)</f>
        <v>100000</v>
      </c>
      <c r="Q11" s="258">
        <f t="shared" si="0"/>
        <v>272070.92</v>
      </c>
      <c r="R11" s="258">
        <f>IFERROR(VLOOKUP(C11,'LOCAL DECEMBER 2022'!EK17:FI244,25,FALSE),)</f>
        <v>0</v>
      </c>
      <c r="S11" s="258">
        <f t="shared" si="1"/>
        <v>632762.67999999993</v>
      </c>
      <c r="T11" s="258">
        <f>IFERROR(VLOOKUP(C11,'LOCAL DECEMBER 2022'!EK17:FL244,28,FALSE),)</f>
        <v>36193.339999999997</v>
      </c>
      <c r="U11" s="258">
        <f>IFERROR(VLOOKUP(C11,'LOCAL DECEMBER 2022'!EK17:FN244,30,FALSE),)</f>
        <v>90483.36</v>
      </c>
      <c r="V11" s="258">
        <f>IFERROR(VLOOKUP(C11,'LOCAL DECEMBER 2022'!EK17:FM244,29,FALSE),)</f>
        <v>4524.17</v>
      </c>
      <c r="W11" s="258">
        <f t="shared" si="2"/>
        <v>131200.87</v>
      </c>
      <c r="X11" s="263">
        <f t="shared" si="3"/>
        <v>1036034.47</v>
      </c>
      <c r="Z11" s="264"/>
      <c r="AA11" s="134"/>
    </row>
    <row r="12" spans="1:11957" s="120" customFormat="1" ht="18.649999999999999" customHeight="1">
      <c r="A12" s="250">
        <v>10</v>
      </c>
      <c r="B12" s="251" t="s">
        <v>813</v>
      </c>
      <c r="C12" s="252" t="s">
        <v>197</v>
      </c>
      <c r="D12" s="643" t="s">
        <v>814</v>
      </c>
      <c r="E12" s="254" t="s">
        <v>787</v>
      </c>
      <c r="F12" s="255" t="s">
        <v>815</v>
      </c>
      <c r="G12" s="256" t="s">
        <v>194</v>
      </c>
      <c r="H12" s="258">
        <f>ROUND(IFERROR(VLOOKUP(C12,'LOCAL DECEMBER 2022'!EK18:ET534,10,FALSE),),2)</f>
        <v>26</v>
      </c>
      <c r="I12" s="258">
        <f>ROUND(IFERROR(VLOOKUP(C12,'LOCAL DECEMBER 2022'!EK18:EN386,4,FALSE),),2)</f>
        <v>12500</v>
      </c>
      <c r="J12" s="258">
        <f>IFERROR(VLOOKUP(C12,'LOCAL DECEMBER 2022'!EK18:EM194,3,FALSE),)</f>
        <v>325000</v>
      </c>
      <c r="K12" s="258">
        <f>IFERROR(VLOOKUP(C12,'LOCAL DECEMBER 2022'!EK18:FA194,17,FALSE),)</f>
        <v>405864.55</v>
      </c>
      <c r="L12" s="258">
        <f>IFERROR(VLOOKUP(C12,'LOCAL DECEMBER 2022'!EK18:FC245,19,FALSE),)</f>
        <v>730864.55</v>
      </c>
      <c r="M12" s="258">
        <f>IFERROR(VLOOKUP(C12,'LOCAL DECEMBER 2022'!EK18:FD245,20,FALSE),)</f>
        <v>657778.09000000008</v>
      </c>
      <c r="N12" s="258">
        <f>IFERROR(VLOOKUP(C12,'LOCAL DECEMBER 2022'!EK18:FE245,21,FALSE),)</f>
        <v>47555.618000000017</v>
      </c>
      <c r="O12" s="258">
        <f>IFERROR(VLOOKUP(C12,'LOCAL DECEMBER 2022'!EK18:FF245,22,FALSE),)</f>
        <v>73086.460000000006</v>
      </c>
      <c r="P12" s="258">
        <f>IFERROR(VLOOKUP(C12,'LOCAL DECEMBER 2022'!EK18:FG245,23,FALSE),)</f>
        <v>100000</v>
      </c>
      <c r="Q12" s="258">
        <f t="shared" si="0"/>
        <v>220642.07800000004</v>
      </c>
      <c r="R12" s="258">
        <f>IFERROR(VLOOKUP(C12,'LOCAL DECEMBER 2022'!EK18:FI245,25,FALSE),)</f>
        <v>0</v>
      </c>
      <c r="S12" s="258">
        <f t="shared" si="1"/>
        <v>510222.47200000001</v>
      </c>
      <c r="T12" s="258">
        <f>IFERROR(VLOOKUP(C12,'LOCAL DECEMBER 2022'!EK18:FL245,28,FALSE),)</f>
        <v>29234.58</v>
      </c>
      <c r="U12" s="258">
        <f>IFERROR(VLOOKUP(C12,'LOCAL DECEMBER 2022'!EK18:FN245,30,FALSE),)</f>
        <v>73086.460000000006</v>
      </c>
      <c r="V12" s="258">
        <f>IFERROR(VLOOKUP(C12,'LOCAL DECEMBER 2022'!EK18:FM245,29,FALSE),)</f>
        <v>3654.32</v>
      </c>
      <c r="W12" s="258">
        <f t="shared" si="2"/>
        <v>105975.36000000002</v>
      </c>
      <c r="X12" s="263">
        <f t="shared" si="3"/>
        <v>836839.91</v>
      </c>
      <c r="Z12" s="264"/>
      <c r="AA12" s="134"/>
    </row>
    <row r="13" spans="1:11957" s="120" customFormat="1" ht="18.649999999999999" customHeight="1">
      <c r="A13" s="250">
        <v>11</v>
      </c>
      <c r="B13" s="251" t="s">
        <v>816</v>
      </c>
      <c r="C13" s="252" t="s">
        <v>198</v>
      </c>
      <c r="D13" s="643" t="s">
        <v>817</v>
      </c>
      <c r="E13" s="254" t="s">
        <v>787</v>
      </c>
      <c r="F13" s="255" t="s">
        <v>818</v>
      </c>
      <c r="G13" s="256" t="s">
        <v>194</v>
      </c>
      <c r="H13" s="258">
        <f>ROUND(IFERROR(VLOOKUP(C13,'LOCAL DECEMBER 2022'!EK19:ET535,10,FALSE),),2)</f>
        <v>24</v>
      </c>
      <c r="I13" s="258">
        <f>ROUND(IFERROR(VLOOKUP(C13,'LOCAL DECEMBER 2022'!EK19:EN387,4,FALSE),),2)</f>
        <v>12500</v>
      </c>
      <c r="J13" s="258">
        <f>IFERROR(VLOOKUP(C13,'LOCAL DECEMBER 2022'!EK19:EM195,3,FALSE),)</f>
        <v>325000</v>
      </c>
      <c r="K13" s="258">
        <f>IFERROR(VLOOKUP(C13,'LOCAL DECEMBER 2022'!EK19:FA195,17,FALSE),)</f>
        <v>303356.67</v>
      </c>
      <c r="L13" s="258">
        <f>IFERROR(VLOOKUP(C13,'LOCAL DECEMBER 2022'!EK19:FC245,19,FALSE),)</f>
        <v>603356.67000000004</v>
      </c>
      <c r="M13" s="258">
        <f>IFERROR(VLOOKUP(C13,'LOCAL DECEMBER 2022'!EK19:FD245,20,FALSE),)</f>
        <v>543021</v>
      </c>
      <c r="N13" s="258">
        <f>IFERROR(VLOOKUP(C13,'LOCAL DECEMBER 2022'!EK19:FE245,21,FALSE),)</f>
        <v>24604.2</v>
      </c>
      <c r="O13" s="258">
        <f>IFERROR(VLOOKUP(C13,'LOCAL DECEMBER 2022'!EK19:FF245,22,FALSE),)</f>
        <v>60335.67</v>
      </c>
      <c r="P13" s="258">
        <f>IFERROR(VLOOKUP(C13,'LOCAL DECEMBER 2022'!EK19:FG246,23,FALSE),)</f>
        <v>100000</v>
      </c>
      <c r="Q13" s="258">
        <f t="shared" si="0"/>
        <v>184939.87</v>
      </c>
      <c r="R13" s="258">
        <f>IFERROR(VLOOKUP(C13,'LOCAL DECEMBER 2022'!EK19:FI245,25,FALSE),)</f>
        <v>0</v>
      </c>
      <c r="S13" s="258">
        <f t="shared" si="1"/>
        <v>418416.80000000005</v>
      </c>
      <c r="T13" s="258">
        <f>IFERROR(VLOOKUP(C13,'LOCAL DECEMBER 2022'!EK19:FL245,28,FALSE),)</f>
        <v>24134.27</v>
      </c>
      <c r="U13" s="258">
        <f>IFERROR(VLOOKUP(C13,'LOCAL DECEMBER 2022'!EK19:FN245,30,FALSE),)</f>
        <v>60335.67</v>
      </c>
      <c r="V13" s="258">
        <f>IFERROR(VLOOKUP(C13,'LOCAL DECEMBER 2022'!EK19:FM245,29,FALSE),)</f>
        <v>3016.78</v>
      </c>
      <c r="W13" s="258">
        <f t="shared" si="2"/>
        <v>87486.720000000001</v>
      </c>
      <c r="X13" s="263">
        <f t="shared" si="3"/>
        <v>690843.39</v>
      </c>
      <c r="Z13" s="264"/>
      <c r="AA13" s="134"/>
    </row>
    <row r="14" spans="1:11957" s="120" customFormat="1" ht="18.649999999999999" customHeight="1">
      <c r="A14" s="250">
        <v>12</v>
      </c>
      <c r="B14" s="251" t="s">
        <v>819</v>
      </c>
      <c r="C14" s="252" t="s">
        <v>199</v>
      </c>
      <c r="D14" s="253">
        <v>45240011</v>
      </c>
      <c r="E14" s="254" t="s">
        <v>787</v>
      </c>
      <c r="F14" s="255" t="s">
        <v>820</v>
      </c>
      <c r="G14" s="256" t="s">
        <v>200</v>
      </c>
      <c r="H14" s="258">
        <f>ROUND(IFERROR(VLOOKUP(C14,'LOCAL DECEMBER 2022'!EK20:ET536,10,FALSE),),2)</f>
        <v>26</v>
      </c>
      <c r="I14" s="258">
        <f>ROUND(IFERROR(VLOOKUP(C14,'LOCAL DECEMBER 2022'!EK20:EN388,4,FALSE),),2)</f>
        <v>12500</v>
      </c>
      <c r="J14" s="258">
        <f>IFERROR(VLOOKUP(C14,'LOCAL DECEMBER 2022'!EK20:EM196,3,FALSE),)</f>
        <v>325000</v>
      </c>
      <c r="K14" s="258">
        <f>IFERROR(VLOOKUP(C14,'LOCAL DECEMBER 2022'!EK20:FA196,17,FALSE),)</f>
        <v>432533.27</v>
      </c>
      <c r="L14" s="258">
        <f>IFERROR(VLOOKUP(C14,'LOCAL DECEMBER 2022'!EK20:FC246,19,FALSE),)</f>
        <v>757533.27</v>
      </c>
      <c r="M14" s="258">
        <f>IFERROR(VLOOKUP(C14,'LOCAL DECEMBER 2022'!EK20:FD246,20,FALSE),)</f>
        <v>681779.94000000006</v>
      </c>
      <c r="N14" s="258">
        <f>IFERROR(VLOOKUP(C14,'LOCAL DECEMBER 2022'!EK20:FE246,21,FALSE),)</f>
        <v>52355.988000000012</v>
      </c>
      <c r="O14" s="258">
        <f>IFERROR(VLOOKUP(C14,'LOCAL DECEMBER 2022'!EK20:FF246,22,FALSE),)</f>
        <v>75753.33</v>
      </c>
      <c r="P14" s="258">
        <f>IFERROR(VLOOKUP(C14,'LOCAL DECEMBER 2022'!EK20:FG247,23,FALSE),)</f>
        <v>100000</v>
      </c>
      <c r="Q14" s="258">
        <f t="shared" si="0"/>
        <v>228109.31800000003</v>
      </c>
      <c r="R14" s="258">
        <f>IFERROR(VLOOKUP(C14,'LOCAL DECEMBER 2022'!EK20:FI246,25,FALSE),)</f>
        <v>0</v>
      </c>
      <c r="S14" s="258">
        <f t="shared" si="1"/>
        <v>529423.95200000005</v>
      </c>
      <c r="T14" s="258">
        <f>IFERROR(VLOOKUP(C14,'LOCAL DECEMBER 2022'!EK20:FL246,28,FALSE),)</f>
        <v>30301.33</v>
      </c>
      <c r="U14" s="258">
        <f>IFERROR(VLOOKUP(C14,'LOCAL DECEMBER 2022'!EK20:FN246,30,FALSE),)</f>
        <v>75753.33</v>
      </c>
      <c r="V14" s="258">
        <f>IFERROR(VLOOKUP(C14,'LOCAL DECEMBER 2022'!EK20:FM246,29,FALSE),)</f>
        <v>3787.67</v>
      </c>
      <c r="W14" s="258">
        <f t="shared" si="2"/>
        <v>109842.33</v>
      </c>
      <c r="X14" s="263">
        <f t="shared" si="3"/>
        <v>867375.6</v>
      </c>
      <c r="Z14" s="264"/>
      <c r="AA14" s="134"/>
    </row>
    <row r="15" spans="1:11957" s="120" customFormat="1" ht="18.649999999999999" customHeight="1">
      <c r="A15" s="250">
        <v>13</v>
      </c>
      <c r="B15" s="251" t="s">
        <v>821</v>
      </c>
      <c r="C15" s="252" t="s">
        <v>201</v>
      </c>
      <c r="D15" s="643" t="s">
        <v>822</v>
      </c>
      <c r="E15" s="254" t="s">
        <v>787</v>
      </c>
      <c r="F15" s="255" t="s">
        <v>823</v>
      </c>
      <c r="G15" s="256" t="s">
        <v>194</v>
      </c>
      <c r="H15" s="258">
        <f>ROUND(IFERROR(VLOOKUP(C15,'LOCAL DECEMBER 2022'!EK21:ET537,10,FALSE),),2)</f>
        <v>26</v>
      </c>
      <c r="I15" s="258">
        <f>ROUND(IFERROR(VLOOKUP(C15,'LOCAL DECEMBER 2022'!EK21:EN390,4,FALSE),),2)</f>
        <v>12500</v>
      </c>
      <c r="J15" s="258">
        <f>IFERROR(VLOOKUP(C15,'LOCAL DECEMBER 2022'!EK21:EM198,3,FALSE),)</f>
        <v>325000</v>
      </c>
      <c r="K15" s="258">
        <f>IFERROR(VLOOKUP(C15,'LOCAL DECEMBER 2022'!EK21:FA198,17,FALSE),)</f>
        <v>242518.66</v>
      </c>
      <c r="L15" s="258">
        <f>IFERROR(VLOOKUP(C15,'LOCAL DECEMBER 2022'!EK21:FC248,19,FALSE),)</f>
        <v>567518.66</v>
      </c>
      <c r="M15" s="258">
        <f>IFERROR(VLOOKUP(C15,'LOCAL DECEMBER 2022'!EK21:FD248,20,FALSE),)</f>
        <v>510766.79000000004</v>
      </c>
      <c r="N15" s="258">
        <f>IFERROR(VLOOKUP(C15,'LOCAL DECEMBER 2022'!EK21:FE248,21,FALSE),)</f>
        <v>19261.343200000003</v>
      </c>
      <c r="O15" s="258">
        <f>IFERROR(VLOOKUP(C15,'LOCAL DECEMBER 2022'!EK21:FF248,22,FALSE),)</f>
        <v>56751.87</v>
      </c>
      <c r="P15" s="258">
        <f>IFERROR(VLOOKUP(C15,'LOCAL DECEMBER 2022'!EK21:FG248,23,FALSE),)</f>
        <v>100000</v>
      </c>
      <c r="Q15" s="258">
        <f t="shared" si="0"/>
        <v>176013.2132</v>
      </c>
      <c r="R15" s="258">
        <f>IFERROR(VLOOKUP(C15,'LOCAL DECEMBER 2022'!EK21:FI248,25,FALSE),)</f>
        <v>0</v>
      </c>
      <c r="S15" s="258">
        <f t="shared" si="1"/>
        <v>391505.44680000003</v>
      </c>
      <c r="T15" s="258">
        <f>IFERROR(VLOOKUP(C15,'LOCAL DECEMBER 2022'!EK21:FL248,28,FALSE),)</f>
        <v>22700.75</v>
      </c>
      <c r="U15" s="258">
        <f>IFERROR(VLOOKUP(C15,'LOCAL DECEMBER 2022'!EK21:FN248,30,FALSE),)</f>
        <v>56751.87</v>
      </c>
      <c r="V15" s="258">
        <f>IFERROR(VLOOKUP(C15,'LOCAL DECEMBER 2022'!EK21:FM248,29,FALSE),)</f>
        <v>2837.59</v>
      </c>
      <c r="W15" s="258">
        <f t="shared" si="2"/>
        <v>82290.209999999992</v>
      </c>
      <c r="X15" s="263">
        <f t="shared" si="3"/>
        <v>649808.87</v>
      </c>
      <c r="Z15" s="264"/>
      <c r="AA15" s="134"/>
    </row>
    <row r="16" spans="1:11957" s="120" customFormat="1" ht="18.649999999999999" customHeight="1">
      <c r="A16" s="250">
        <v>14</v>
      </c>
      <c r="B16" s="251" t="s">
        <v>824</v>
      </c>
      <c r="C16" s="252" t="s">
        <v>202</v>
      </c>
      <c r="D16" s="643" t="s">
        <v>825</v>
      </c>
      <c r="E16" s="254" t="s">
        <v>787</v>
      </c>
      <c r="F16" s="255" t="s">
        <v>826</v>
      </c>
      <c r="G16" s="256" t="s">
        <v>194</v>
      </c>
      <c r="H16" s="258">
        <f>ROUND(IFERROR(VLOOKUP(C16,'LOCAL DECEMBER 2022'!EK22:ET538,10,FALSE),),2)</f>
        <v>25</v>
      </c>
      <c r="I16" s="258">
        <f>ROUND(IFERROR(VLOOKUP(C16,'LOCAL DECEMBER 2022'!EK22:EN390,4,FALSE),),2)</f>
        <v>12500</v>
      </c>
      <c r="J16" s="258">
        <f>IFERROR(VLOOKUP(C16,'LOCAL DECEMBER 2022'!EK22:EM199,3,FALSE),)</f>
        <v>325000</v>
      </c>
      <c r="K16" s="258">
        <f>IFERROR(VLOOKUP(C16,'LOCAL DECEMBER 2022'!EK22:FA199,17,FALSE),)</f>
        <v>390030</v>
      </c>
      <c r="L16" s="258">
        <f>IFERROR(VLOOKUP(C16,'LOCAL DECEMBER 2022'!EK22:FC249,19,FALSE),)</f>
        <v>702530</v>
      </c>
      <c r="M16" s="258">
        <f>IFERROR(VLOOKUP(C16,'LOCAL DECEMBER 2022'!EK22:FD249,20,FALSE),)</f>
        <v>632277</v>
      </c>
      <c r="N16" s="258">
        <f>IFERROR(VLOOKUP(C16,'LOCAL DECEMBER 2022'!EK22:FE249,21,FALSE),)</f>
        <v>42455.4</v>
      </c>
      <c r="O16" s="258">
        <f>IFERROR(VLOOKUP(C16,'LOCAL DECEMBER 2022'!EK22:FF249,22,FALSE),)</f>
        <v>70253</v>
      </c>
      <c r="P16" s="258">
        <f>IFERROR(VLOOKUP(C16,'LOCAL DECEMBER 2022'!EK22:FG249,23,FALSE),)</f>
        <v>100000</v>
      </c>
      <c r="Q16" s="258">
        <f t="shared" si="0"/>
        <v>212708.4</v>
      </c>
      <c r="R16" s="258">
        <f>IFERROR(VLOOKUP(C16,'LOCAL DECEMBER 2022'!EK22:FI249,25,FALSE),)</f>
        <v>0</v>
      </c>
      <c r="S16" s="258">
        <f t="shared" si="1"/>
        <v>489821.6</v>
      </c>
      <c r="T16" s="258">
        <f>IFERROR(VLOOKUP(C16,'LOCAL DECEMBER 2022'!EK22:FL249,28,FALSE),)</f>
        <v>28101.200000000001</v>
      </c>
      <c r="U16" s="258">
        <f>IFERROR(VLOOKUP(C16,'LOCAL DECEMBER 2022'!EK22:FN249,30,FALSE),)</f>
        <v>70253</v>
      </c>
      <c r="V16" s="258">
        <f>IFERROR(VLOOKUP(C16,'LOCAL DECEMBER 2022'!EK22:FM249,29,FALSE),)</f>
        <v>3512.65</v>
      </c>
      <c r="W16" s="258">
        <f t="shared" si="2"/>
        <v>101866.84999999999</v>
      </c>
      <c r="X16" s="263">
        <f t="shared" si="3"/>
        <v>804396.85</v>
      </c>
      <c r="Z16" s="264"/>
      <c r="AA16" s="134"/>
    </row>
    <row r="17" spans="1:27" s="120" customFormat="1" ht="18.649999999999999" customHeight="1">
      <c r="A17" s="250">
        <v>15</v>
      </c>
      <c r="B17" s="251" t="s">
        <v>827</v>
      </c>
      <c r="C17" s="252" t="s">
        <v>203</v>
      </c>
      <c r="D17" s="643" t="s">
        <v>828</v>
      </c>
      <c r="E17" s="254" t="s">
        <v>787</v>
      </c>
      <c r="F17" s="255" t="s">
        <v>829</v>
      </c>
      <c r="G17" s="256" t="s">
        <v>204</v>
      </c>
      <c r="H17" s="258">
        <f>ROUND(IFERROR(VLOOKUP(C17,'LOCAL DECEMBER 2022'!EK23:ET539,10,FALSE),),2)</f>
        <v>25</v>
      </c>
      <c r="I17" s="258">
        <f>ROUND(IFERROR(VLOOKUP(C17,'LOCAL DECEMBER 2022'!EK23:EN391,4,FALSE),),2)</f>
        <v>15000</v>
      </c>
      <c r="J17" s="258">
        <f>IFERROR(VLOOKUP(C17,'LOCAL DECEMBER 2022'!EK23:EM200,3,FALSE),)</f>
        <v>390000</v>
      </c>
      <c r="K17" s="258">
        <f>IFERROR(VLOOKUP(C17,'LOCAL DECEMBER 2022'!EK23:FA200,17,FALSE),)</f>
        <v>249019.16</v>
      </c>
      <c r="L17" s="258">
        <f>IFERROR(VLOOKUP(C17,'LOCAL DECEMBER 2022'!EK23:FC250,19,FALSE),)</f>
        <v>624019.16</v>
      </c>
      <c r="M17" s="258">
        <f>IFERROR(VLOOKUP(C17,'LOCAL DECEMBER 2022'!EK23:FD250,20,FALSE),)</f>
        <v>561617.24</v>
      </c>
      <c r="N17" s="258">
        <f>IFERROR(VLOOKUP(C17,'LOCAL DECEMBER 2022'!EK23:FE250,21,FALSE),)</f>
        <v>28323.447999999997</v>
      </c>
      <c r="O17" s="258">
        <f>IFERROR(VLOOKUP(C17,'LOCAL DECEMBER 2022'!EK23:FF250,22,FALSE),)</f>
        <v>62401.919999999998</v>
      </c>
      <c r="P17" s="258">
        <f>IFERROR(VLOOKUP(C17,'LOCAL DECEMBER 2022'!EK23:FG250,23,FALSE),)</f>
        <v>100000</v>
      </c>
      <c r="Q17" s="258">
        <f t="shared" si="0"/>
        <v>190725.36799999999</v>
      </c>
      <c r="R17" s="258">
        <f>IFERROR(VLOOKUP(C17,'LOCAL DECEMBER 2022'!EK23:FI250,25,FALSE),)</f>
        <v>0</v>
      </c>
      <c r="S17" s="258">
        <f t="shared" si="1"/>
        <v>433293.79200000002</v>
      </c>
      <c r="T17" s="258">
        <f>IFERROR(VLOOKUP(C17,'LOCAL DECEMBER 2022'!EK23:FL250,28,FALSE),)</f>
        <v>24960.77</v>
      </c>
      <c r="U17" s="258">
        <f>IFERROR(VLOOKUP(C17,'LOCAL DECEMBER 2022'!EK23:FN250,30,FALSE),)</f>
        <v>62401.919999999998</v>
      </c>
      <c r="V17" s="258">
        <f>IFERROR(VLOOKUP(C17,'LOCAL DECEMBER 2022'!EK23:FM250,29,FALSE),)</f>
        <v>3120.1</v>
      </c>
      <c r="W17" s="258">
        <f t="shared" si="2"/>
        <v>90482.790000000008</v>
      </c>
      <c r="X17" s="263">
        <f t="shared" si="3"/>
        <v>714501.95000000007</v>
      </c>
      <c r="Z17" s="264"/>
      <c r="AA17" s="134"/>
    </row>
    <row r="18" spans="1:27" s="120" customFormat="1" ht="18.649999999999999" customHeight="1">
      <c r="A18" s="250">
        <v>16</v>
      </c>
      <c r="B18" s="251" t="s">
        <v>830</v>
      </c>
      <c r="C18" s="252" t="s">
        <v>205</v>
      </c>
      <c r="D18" s="643" t="s">
        <v>831</v>
      </c>
      <c r="E18" s="254" t="s">
        <v>787</v>
      </c>
      <c r="F18" s="255" t="s">
        <v>832</v>
      </c>
      <c r="G18" s="256" t="s">
        <v>194</v>
      </c>
      <c r="H18" s="258">
        <f>ROUND(IFERROR(VLOOKUP(C18,'LOCAL DECEMBER 2022'!EK24:ET540,10,FALSE),),2)</f>
        <v>24</v>
      </c>
      <c r="I18" s="258">
        <f>ROUND(IFERROR(VLOOKUP(C18,'LOCAL DECEMBER 2022'!EK24:EN392,4,FALSE),),2)</f>
        <v>14000</v>
      </c>
      <c r="J18" s="258">
        <f>IFERROR(VLOOKUP(C18,'LOCAL DECEMBER 2022'!EK24:EM201,3,FALSE),)</f>
        <v>364000</v>
      </c>
      <c r="K18" s="258">
        <f>IFERROR(VLOOKUP(C18,'LOCAL DECEMBER 2022'!EK24:FA201,17,FALSE),)</f>
        <v>346293.3</v>
      </c>
      <c r="L18" s="258">
        <f>IFERROR(VLOOKUP(C18,'LOCAL DECEMBER 2022'!EK24:FC251,19,FALSE),)</f>
        <v>682293.3</v>
      </c>
      <c r="M18" s="258">
        <f>IFERROR(VLOOKUP(C18,'LOCAL DECEMBER 2022'!EK24:FD251,20,FALSE),)</f>
        <v>614063.97000000009</v>
      </c>
      <c r="N18" s="258">
        <f>IFERROR(VLOOKUP(C18,'LOCAL DECEMBER 2022'!EK24:FE251,21,FALSE),)</f>
        <v>38812.794000000024</v>
      </c>
      <c r="O18" s="258">
        <f>IFERROR(VLOOKUP(C18,'LOCAL DECEMBER 2022'!EK24:FF251,22,FALSE),)</f>
        <v>68229.33</v>
      </c>
      <c r="P18" s="258">
        <f>IFERROR(VLOOKUP(C18,'LOCAL DECEMBER 2022'!EK24:FG251,23,FALSE),)</f>
        <v>100000</v>
      </c>
      <c r="Q18" s="258">
        <f t="shared" si="0"/>
        <v>207042.12400000001</v>
      </c>
      <c r="R18" s="258">
        <f>IFERROR(VLOOKUP(C18,'LOCAL DECEMBER 2022'!EK24:FI251,25,FALSE),)</f>
        <v>0</v>
      </c>
      <c r="S18" s="258">
        <f t="shared" si="1"/>
        <v>475251.17600000004</v>
      </c>
      <c r="T18" s="258">
        <f>IFERROR(VLOOKUP(C18,'LOCAL DECEMBER 2022'!EK24:FL251,28,FALSE),)</f>
        <v>27291.73</v>
      </c>
      <c r="U18" s="258">
        <f>IFERROR(VLOOKUP(C18,'LOCAL DECEMBER 2022'!EK24:FN251,30,FALSE),)</f>
        <v>68229.33</v>
      </c>
      <c r="V18" s="258">
        <f>IFERROR(VLOOKUP(C18,'LOCAL DECEMBER 2022'!EK24:FM251,29,FALSE),)</f>
        <v>3411.47</v>
      </c>
      <c r="W18" s="258">
        <f t="shared" si="2"/>
        <v>98932.53</v>
      </c>
      <c r="X18" s="263">
        <f t="shared" si="3"/>
        <v>781225.83000000007</v>
      </c>
      <c r="Z18" s="264"/>
      <c r="AA18" s="134"/>
    </row>
    <row r="19" spans="1:27" s="120" customFormat="1" ht="18.649999999999999" customHeight="1">
      <c r="A19" s="250">
        <v>17</v>
      </c>
      <c r="B19" s="251" t="s">
        <v>833</v>
      </c>
      <c r="C19" s="252" t="s">
        <v>206</v>
      </c>
      <c r="D19" s="643" t="s">
        <v>834</v>
      </c>
      <c r="E19" s="254" t="s">
        <v>787</v>
      </c>
      <c r="F19" s="255" t="s">
        <v>835</v>
      </c>
      <c r="G19" s="256" t="s">
        <v>194</v>
      </c>
      <c r="H19" s="258">
        <f>ROUND(IFERROR(VLOOKUP(C19,'LOCAL DECEMBER 2022'!EK25:ET541,10,FALSE),),2)</f>
        <v>25</v>
      </c>
      <c r="I19" s="258">
        <f>ROUND(IFERROR(VLOOKUP(C19,'LOCAL DECEMBER 2022'!EK25:EN393,4,FALSE),),2)</f>
        <v>12500</v>
      </c>
      <c r="J19" s="258">
        <f>IFERROR(VLOOKUP(C19,'LOCAL DECEMBER 2022'!EK25:EM202,3,FALSE),)</f>
        <v>325000</v>
      </c>
      <c r="K19" s="258">
        <f>IFERROR(VLOOKUP(C19,'LOCAL DECEMBER 2022'!EK25:FA202,17,FALSE),)</f>
        <v>222517.12</v>
      </c>
      <c r="L19" s="258">
        <f>IFERROR(VLOOKUP(C19,'LOCAL DECEMBER 2022'!EK25:FC252,19,FALSE),)</f>
        <v>535017.12</v>
      </c>
      <c r="M19" s="258">
        <f>IFERROR(VLOOKUP(C19,'LOCAL DECEMBER 2022'!EK25:FD252,20,FALSE),)</f>
        <v>481515.41</v>
      </c>
      <c r="N19" s="258">
        <f>IFERROR(VLOOKUP(C19,'LOCAL DECEMBER 2022'!EK25:FE252,21,FALSE),)</f>
        <v>16921.232799999998</v>
      </c>
      <c r="O19" s="258">
        <f>IFERROR(VLOOKUP(C19,'LOCAL DECEMBER 2022'!EK25:FF252,22,FALSE),)</f>
        <v>53501.71</v>
      </c>
      <c r="P19" s="258">
        <f>IFERROR(VLOOKUP(C19,'LOCAL DECEMBER 2022'!EK25:FG252,23,FALSE),)</f>
        <v>100000</v>
      </c>
      <c r="Q19" s="258">
        <f t="shared" si="0"/>
        <v>170422.94279999999</v>
      </c>
      <c r="R19" s="258">
        <f>IFERROR(VLOOKUP(C19,'LOCAL DECEMBER 2022'!EK25:FI252,25,FALSE),)</f>
        <v>0</v>
      </c>
      <c r="S19" s="258">
        <f t="shared" si="1"/>
        <v>364594.17720000003</v>
      </c>
      <c r="T19" s="258">
        <f>IFERROR(VLOOKUP(C19,'LOCAL DECEMBER 2022'!EK25:FL252,28,FALSE),)</f>
        <v>21400.68</v>
      </c>
      <c r="U19" s="258">
        <f>IFERROR(VLOOKUP(C19,'LOCAL DECEMBER 2022'!EK25:FN252,30,FALSE),)</f>
        <v>53501.71</v>
      </c>
      <c r="V19" s="258">
        <f>IFERROR(VLOOKUP(C19,'LOCAL DECEMBER 2022'!EK25:FM252,29,FALSE),)</f>
        <v>2675.09</v>
      </c>
      <c r="W19" s="258">
        <f t="shared" si="2"/>
        <v>77577.48</v>
      </c>
      <c r="X19" s="263">
        <f t="shared" si="3"/>
        <v>612594.6</v>
      </c>
      <c r="Z19" s="264"/>
      <c r="AA19" s="134"/>
    </row>
    <row r="20" spans="1:27" s="120" customFormat="1" ht="18.649999999999999" customHeight="1">
      <c r="A20" s="250">
        <v>18</v>
      </c>
      <c r="B20" s="251" t="s">
        <v>836</v>
      </c>
      <c r="C20" s="252" t="s">
        <v>207</v>
      </c>
      <c r="D20" s="643" t="s">
        <v>837</v>
      </c>
      <c r="E20" s="254" t="s">
        <v>787</v>
      </c>
      <c r="F20" s="255" t="s">
        <v>838</v>
      </c>
      <c r="G20" s="256" t="s">
        <v>194</v>
      </c>
      <c r="H20" s="258">
        <f>ROUND(IFERROR(VLOOKUP(C20,'LOCAL DECEMBER 2022'!EK26:ET542,10,FALSE),),2)</f>
        <v>26</v>
      </c>
      <c r="I20" s="258">
        <f>ROUND(IFERROR(VLOOKUP(C20,'LOCAL DECEMBER 2022'!EK26:EN395,4,FALSE),),2)</f>
        <v>12500</v>
      </c>
      <c r="J20" s="258">
        <f>IFERROR(VLOOKUP(C20,'LOCAL DECEMBER 2022'!EK26:EM204,3,FALSE),)</f>
        <v>325000</v>
      </c>
      <c r="K20" s="258">
        <f>IFERROR(VLOOKUP(C20,'LOCAL DECEMBER 2022'!EK26:FA204,17,FALSE),)</f>
        <v>195015</v>
      </c>
      <c r="L20" s="258">
        <f>IFERROR(VLOOKUP(C20,'LOCAL DECEMBER 2022'!EK26:FC254,19,FALSE),)</f>
        <v>520015</v>
      </c>
      <c r="M20" s="258">
        <f>IFERROR(VLOOKUP(C20,'LOCAL DECEMBER 2022'!EK26:FD254,20,FALSE),)</f>
        <v>468013.5</v>
      </c>
      <c r="N20" s="258">
        <f>IFERROR(VLOOKUP(C20,'LOCAL DECEMBER 2022'!EK26:FE254,21,FALSE),)</f>
        <v>15841.08</v>
      </c>
      <c r="O20" s="258">
        <f>IFERROR(VLOOKUP(C20,'LOCAL DECEMBER 2022'!EK26:FF254,22,FALSE),)</f>
        <v>52001.5</v>
      </c>
      <c r="P20" s="258">
        <f>IFERROR(VLOOKUP(C20,'LOCAL DECEMBER 2022'!EK26:FG253,23,FALSE),)</f>
        <v>100000</v>
      </c>
      <c r="Q20" s="258">
        <f t="shared" si="0"/>
        <v>167842.58000000002</v>
      </c>
      <c r="R20" s="258">
        <f>IFERROR(VLOOKUP(C20,'LOCAL DECEMBER 2022'!EK26:FI254,25,FALSE),)</f>
        <v>0</v>
      </c>
      <c r="S20" s="258">
        <f t="shared" si="1"/>
        <v>352172.42</v>
      </c>
      <c r="T20" s="258">
        <f>IFERROR(VLOOKUP(C20,'LOCAL DECEMBER 2022'!EK26:FL254,28,FALSE),)</f>
        <v>20800.599999999999</v>
      </c>
      <c r="U20" s="258">
        <f>IFERROR(VLOOKUP(C20,'LOCAL DECEMBER 2022'!EK26:FN254,30,FALSE),)</f>
        <v>52001.5</v>
      </c>
      <c r="V20" s="258">
        <f>IFERROR(VLOOKUP(C20,'LOCAL DECEMBER 2022'!EK26:FM254,29,FALSE),)</f>
        <v>2600.08</v>
      </c>
      <c r="W20" s="258">
        <f t="shared" si="2"/>
        <v>75402.180000000008</v>
      </c>
      <c r="X20" s="263">
        <f t="shared" si="3"/>
        <v>595417.18000000005</v>
      </c>
      <c r="Z20" s="264"/>
      <c r="AA20" s="134"/>
    </row>
    <row r="21" spans="1:27" s="120" customFormat="1" ht="18.649999999999999" customHeight="1">
      <c r="A21" s="250">
        <v>19</v>
      </c>
      <c r="B21" s="251" t="s">
        <v>839</v>
      </c>
      <c r="C21" s="252" t="s">
        <v>208</v>
      </c>
      <c r="D21" s="643" t="s">
        <v>840</v>
      </c>
      <c r="E21" s="254" t="s">
        <v>787</v>
      </c>
      <c r="F21" s="255" t="s">
        <v>841</v>
      </c>
      <c r="G21" s="256" t="s">
        <v>209</v>
      </c>
      <c r="H21" s="258">
        <f>ROUND(IFERROR(VLOOKUP(C21,'LOCAL DECEMBER 2022'!EK27:ET543,10,FALSE),),2)</f>
        <v>26</v>
      </c>
      <c r="I21" s="258">
        <f>ROUND(IFERROR(VLOOKUP(C21,'LOCAL DECEMBER 2022'!EK27:EN396,4,FALSE),),2)</f>
        <v>14000</v>
      </c>
      <c r="J21" s="258">
        <f>IFERROR(VLOOKUP(C21,'LOCAL DECEMBER 2022'!EK27:EM205,3,FALSE),)</f>
        <v>364000</v>
      </c>
      <c r="K21" s="258">
        <f>IFERROR(VLOOKUP(C21,'LOCAL DECEMBER 2022'!EK27:FA205,17,FALSE),)</f>
        <v>320157.96000000002</v>
      </c>
      <c r="L21" s="258">
        <f>IFERROR(VLOOKUP(C21,'LOCAL DECEMBER 2022'!EK27:FC254,19,FALSE),)</f>
        <v>684157.96</v>
      </c>
      <c r="M21" s="258">
        <f>IFERROR(VLOOKUP(C21,'LOCAL DECEMBER 2022'!EK27:FD254,20,FALSE),)</f>
        <v>615742.15999999992</v>
      </c>
      <c r="N21" s="258">
        <f>IFERROR(VLOOKUP(C21,'LOCAL DECEMBER 2022'!EK27:FE254,21,FALSE),)</f>
        <v>39148.431999999986</v>
      </c>
      <c r="O21" s="258">
        <f>IFERROR(VLOOKUP(C21,'LOCAL DECEMBER 2022'!EK27:FF254,22,FALSE),)</f>
        <v>68415.8</v>
      </c>
      <c r="P21" s="258">
        <f>IFERROR(VLOOKUP(C21,'LOCAL DECEMBER 2022'!EK27:FG254,23,FALSE),)</f>
        <v>100000</v>
      </c>
      <c r="Q21" s="258">
        <f t="shared" si="0"/>
        <v>207564.23199999999</v>
      </c>
      <c r="R21" s="258">
        <f>IFERROR(VLOOKUP(C21,'LOCAL DECEMBER 2022'!EK27:FI254,25,FALSE),)</f>
        <v>0</v>
      </c>
      <c r="S21" s="258">
        <f t="shared" si="1"/>
        <v>476593.728</v>
      </c>
      <c r="T21" s="258">
        <f>IFERROR(VLOOKUP(C21,'LOCAL DECEMBER 2022'!EK27:FL254,28,FALSE),)</f>
        <v>27366.32</v>
      </c>
      <c r="U21" s="258">
        <f>IFERROR(VLOOKUP(C21,'LOCAL DECEMBER 2022'!EK27:FN254,30,FALSE),)</f>
        <v>68415.8</v>
      </c>
      <c r="V21" s="258">
        <f>IFERROR(VLOOKUP(C21,'LOCAL DECEMBER 2022'!EK27:FM254,29,FALSE),)</f>
        <v>3420.79</v>
      </c>
      <c r="W21" s="258">
        <f t="shared" si="2"/>
        <v>99202.909999999989</v>
      </c>
      <c r="X21" s="263">
        <f t="shared" si="3"/>
        <v>783360.87</v>
      </c>
      <c r="Z21" s="264"/>
      <c r="AA21" s="134"/>
    </row>
    <row r="22" spans="1:27" s="120" customFormat="1" ht="18.649999999999999" customHeight="1">
      <c r="A22" s="250">
        <v>20</v>
      </c>
      <c r="B22" s="251" t="s">
        <v>842</v>
      </c>
      <c r="C22" s="252" t="s">
        <v>210</v>
      </c>
      <c r="D22" s="643" t="s">
        <v>843</v>
      </c>
      <c r="E22" s="254" t="s">
        <v>787</v>
      </c>
      <c r="F22" s="255" t="s">
        <v>844</v>
      </c>
      <c r="G22" s="256" t="s">
        <v>194</v>
      </c>
      <c r="H22" s="258">
        <f>ROUND(IFERROR(VLOOKUP(C22,'LOCAL DECEMBER 2022'!EK28:ET544,10,FALSE),),2)</f>
        <v>26</v>
      </c>
      <c r="I22" s="258">
        <f>ROUND(IFERROR(VLOOKUP(C22,'LOCAL DECEMBER 2022'!EK28:EN397,4,FALSE),),2)</f>
        <v>12500</v>
      </c>
      <c r="J22" s="258">
        <f>IFERROR(VLOOKUP(C22,'LOCAL DECEMBER 2022'!EK28:EM206,3,FALSE),)</f>
        <v>325000</v>
      </c>
      <c r="K22" s="258">
        <f>IFERROR(VLOOKUP(C22,'LOCAL DECEMBER 2022'!EK28:FA206,17,FALSE),)</f>
        <v>385863.02</v>
      </c>
      <c r="L22" s="258">
        <f>IFERROR(VLOOKUP(C22,'LOCAL DECEMBER 2022'!EK28:FC255,19,FALSE),)</f>
        <v>710863.02</v>
      </c>
      <c r="M22" s="258">
        <f>IFERROR(VLOOKUP(C22,'LOCAL DECEMBER 2022'!EK28:FD255,20,FALSE),)</f>
        <v>639776.72</v>
      </c>
      <c r="N22" s="258">
        <f>IFERROR(VLOOKUP(C22,'LOCAL DECEMBER 2022'!EK28:FE255,21,FALSE),)</f>
        <v>43955.343999999997</v>
      </c>
      <c r="O22" s="258">
        <f>IFERROR(VLOOKUP(C22,'LOCAL DECEMBER 2022'!EK28:FF255,22,FALSE),)</f>
        <v>71086.3</v>
      </c>
      <c r="P22" s="258">
        <f>IFERROR(VLOOKUP(C22,'LOCAL DECEMBER 2022'!EK28:FG255,23,FALSE),)</f>
        <v>100000</v>
      </c>
      <c r="Q22" s="258">
        <f t="shared" si="0"/>
        <v>215041.644</v>
      </c>
      <c r="R22" s="258">
        <f>IFERROR(VLOOKUP(C22,'LOCAL DECEMBER 2022'!EK28:FI255,25,FALSE),)</f>
        <v>0</v>
      </c>
      <c r="S22" s="258">
        <f t="shared" si="1"/>
        <v>495821.37600000005</v>
      </c>
      <c r="T22" s="258">
        <f>IFERROR(VLOOKUP(C22,'LOCAL DECEMBER 2022'!EK28:FL255,28,FALSE),)</f>
        <v>28434.52</v>
      </c>
      <c r="U22" s="258">
        <f>IFERROR(VLOOKUP(C22,'LOCAL DECEMBER 2022'!EK28:FN255,30,FALSE),)</f>
        <v>71086.3</v>
      </c>
      <c r="V22" s="258">
        <f>IFERROR(VLOOKUP(C22,'LOCAL DECEMBER 2022'!EK28:FM255,29,FALSE),)</f>
        <v>3554.32</v>
      </c>
      <c r="W22" s="258">
        <f t="shared" si="2"/>
        <v>103075.14000000001</v>
      </c>
      <c r="X22" s="263">
        <f t="shared" si="3"/>
        <v>813938.16</v>
      </c>
      <c r="Z22" s="264"/>
      <c r="AA22" s="134"/>
    </row>
    <row r="23" spans="1:27" s="120" customFormat="1" ht="18.649999999999999" customHeight="1">
      <c r="A23" s="250">
        <v>21</v>
      </c>
      <c r="B23" s="251" t="s">
        <v>845</v>
      </c>
      <c r="C23" s="252" t="s">
        <v>211</v>
      </c>
      <c r="D23" s="643" t="s">
        <v>846</v>
      </c>
      <c r="E23" s="254" t="s">
        <v>787</v>
      </c>
      <c r="F23" s="255" t="s">
        <v>847</v>
      </c>
      <c r="G23" s="256" t="s">
        <v>194</v>
      </c>
      <c r="H23" s="258">
        <f>ROUND(IFERROR(VLOOKUP(C23,'LOCAL DECEMBER 2022'!EK29:ET545,10,FALSE),),2)</f>
        <v>26</v>
      </c>
      <c r="I23" s="258">
        <f>ROUND(IFERROR(VLOOKUP(C23,'LOCAL DECEMBER 2022'!EK29:EN398,4,FALSE),),2)</f>
        <v>12500</v>
      </c>
      <c r="J23" s="258">
        <f>IFERROR(VLOOKUP(C23,'LOCAL DECEMBER 2022'!EK29:EM207,3,FALSE),)</f>
        <v>325000</v>
      </c>
      <c r="K23" s="258">
        <f>IFERROR(VLOOKUP(C23,'LOCAL DECEMBER 2022'!EK29:FA207,17,FALSE),)</f>
        <v>212516.35</v>
      </c>
      <c r="L23" s="258">
        <f>IFERROR(VLOOKUP(C23,'LOCAL DECEMBER 2022'!EK29:FC255,19,FALSE),)</f>
        <v>537516.35</v>
      </c>
      <c r="M23" s="258">
        <f>IFERROR(VLOOKUP(C23,'LOCAL DECEMBER 2022'!EK29:FD255,20,FALSE),)</f>
        <v>483764.70999999996</v>
      </c>
      <c r="N23" s="258">
        <f>IFERROR(VLOOKUP(C23,'LOCAL DECEMBER 2022'!EK29:FE255,21,FALSE),)</f>
        <v>17101.176799999997</v>
      </c>
      <c r="O23" s="258">
        <f>IFERROR(VLOOKUP(C23,'LOCAL DECEMBER 2022'!EK29:FF255,22,FALSE),)</f>
        <v>53751.64</v>
      </c>
      <c r="P23" s="258">
        <f>IFERROR(VLOOKUP(C23,'LOCAL DECEMBER 2022'!EK29:FG256,23,FALSE),)</f>
        <v>100000</v>
      </c>
      <c r="Q23" s="258">
        <f t="shared" si="0"/>
        <v>170852.8168</v>
      </c>
      <c r="R23" s="258">
        <f>IFERROR(VLOOKUP(C23,'LOCAL DECEMBER 2022'!EK29:FI255,25,FALSE),)</f>
        <v>0</v>
      </c>
      <c r="S23" s="258">
        <f t="shared" si="1"/>
        <v>366663.53319999995</v>
      </c>
      <c r="T23" s="258">
        <f>IFERROR(VLOOKUP(C23,'LOCAL DECEMBER 2022'!EK29:FL255,28,FALSE),)</f>
        <v>21500.65</v>
      </c>
      <c r="U23" s="258">
        <f>IFERROR(VLOOKUP(C23,'LOCAL DECEMBER 2022'!EK29:FN255,30,FALSE),)</f>
        <v>53751.64</v>
      </c>
      <c r="V23" s="258">
        <f>IFERROR(VLOOKUP(C23,'LOCAL DECEMBER 2022'!EK29:FM255,29,FALSE),)</f>
        <v>2687.58</v>
      </c>
      <c r="W23" s="258">
        <f t="shared" si="2"/>
        <v>77939.87000000001</v>
      </c>
      <c r="X23" s="263">
        <f t="shared" si="3"/>
        <v>615456.22</v>
      </c>
      <c r="Z23" s="264"/>
      <c r="AA23" s="134"/>
    </row>
    <row r="24" spans="1:27" s="120" customFormat="1" ht="18.649999999999999" customHeight="1">
      <c r="A24" s="250">
        <v>22</v>
      </c>
      <c r="B24" s="251" t="s">
        <v>848</v>
      </c>
      <c r="C24" s="252" t="s">
        <v>212</v>
      </c>
      <c r="D24" s="643" t="s">
        <v>849</v>
      </c>
      <c r="E24" s="254" t="s">
        <v>787</v>
      </c>
      <c r="F24" s="255" t="s">
        <v>850</v>
      </c>
      <c r="G24" s="256" t="s">
        <v>194</v>
      </c>
      <c r="H24" s="258">
        <f>ROUND(IFERROR(VLOOKUP(C24,'LOCAL DECEMBER 2022'!EK30:ET546,10,FALSE),),2)</f>
        <v>25</v>
      </c>
      <c r="I24" s="258">
        <f>ROUND(IFERROR(VLOOKUP(C24,'LOCAL DECEMBER 2022'!EK30:EN399,4,FALSE),),2)</f>
        <v>12500</v>
      </c>
      <c r="J24" s="258">
        <f>IFERROR(VLOOKUP(C24,'LOCAL DECEMBER 2022'!EK30:EM208,3,FALSE),)</f>
        <v>325000</v>
      </c>
      <c r="K24" s="258">
        <f>IFERROR(VLOOKUP(C24,'LOCAL DECEMBER 2022'!EK30:FA208,17,FALSE),)</f>
        <v>434200.07</v>
      </c>
      <c r="L24" s="258">
        <f>IFERROR(VLOOKUP(C24,'LOCAL DECEMBER 2022'!EK30:FC256,19,FALSE),)</f>
        <v>746700.07</v>
      </c>
      <c r="M24" s="258">
        <f>IFERROR(VLOOKUP(C24,'LOCAL DECEMBER 2022'!EK30:FD256,20,FALSE),)</f>
        <v>672030.05999999994</v>
      </c>
      <c r="N24" s="258">
        <f>IFERROR(VLOOKUP(C24,'LOCAL DECEMBER 2022'!EK30:FE256,21,FALSE),)</f>
        <v>50406.011999999988</v>
      </c>
      <c r="O24" s="258">
        <f>IFERROR(VLOOKUP(C24,'LOCAL DECEMBER 2022'!EK30:FF256,22,FALSE),)</f>
        <v>74670.009999999995</v>
      </c>
      <c r="P24" s="258">
        <f>IFERROR(VLOOKUP(C24,'LOCAL DECEMBER 2022'!EK30:FG257,23,FALSE),)</f>
        <v>100000</v>
      </c>
      <c r="Q24" s="258">
        <f t="shared" si="0"/>
        <v>225076.022</v>
      </c>
      <c r="R24" s="258">
        <f>IFERROR(VLOOKUP(C24,'LOCAL DECEMBER 2022'!EK30:FI256,25,FALSE),)</f>
        <v>0</v>
      </c>
      <c r="S24" s="258">
        <f t="shared" si="1"/>
        <v>521624.04799999995</v>
      </c>
      <c r="T24" s="258">
        <f>IFERROR(VLOOKUP(C24,'LOCAL DECEMBER 2022'!EK30:FL256,28,FALSE),)</f>
        <v>29868</v>
      </c>
      <c r="U24" s="258">
        <f>IFERROR(VLOOKUP(C24,'LOCAL DECEMBER 2022'!EK30:FN256,30,FALSE),)</f>
        <v>74670.009999999995</v>
      </c>
      <c r="V24" s="258">
        <f>IFERROR(VLOOKUP(C24,'LOCAL DECEMBER 2022'!EK30:FM256,29,FALSE),)</f>
        <v>3733.5</v>
      </c>
      <c r="W24" s="258">
        <f t="shared" si="2"/>
        <v>108271.51</v>
      </c>
      <c r="X24" s="263">
        <f t="shared" si="3"/>
        <v>854971.58</v>
      </c>
      <c r="Z24" s="264"/>
      <c r="AA24" s="134"/>
    </row>
    <row r="25" spans="1:27" s="120" customFormat="1" ht="18.649999999999999" customHeight="1">
      <c r="A25" s="250">
        <v>23</v>
      </c>
      <c r="B25" s="251" t="s">
        <v>851</v>
      </c>
      <c r="C25" s="252" t="s">
        <v>213</v>
      </c>
      <c r="D25" s="643" t="s">
        <v>852</v>
      </c>
      <c r="E25" s="254" t="s">
        <v>787</v>
      </c>
      <c r="F25" s="255" t="s">
        <v>853</v>
      </c>
      <c r="G25" s="256" t="s">
        <v>194</v>
      </c>
      <c r="H25" s="258">
        <f>ROUND(IFERROR(VLOOKUP(C25,'LOCAL DECEMBER 2022'!EK31:ET547,10,FALSE),),2)</f>
        <v>24</v>
      </c>
      <c r="I25" s="258">
        <f>ROUND(IFERROR(VLOOKUP(C25,'LOCAL DECEMBER 2022'!EK31:EN400,4,FALSE),),2)</f>
        <v>12500</v>
      </c>
      <c r="J25" s="258">
        <f>IFERROR(VLOOKUP(C25,'LOCAL DECEMBER 2022'!EK31:EM209,3,FALSE),)</f>
        <v>325000</v>
      </c>
      <c r="K25" s="258">
        <f>IFERROR(VLOOKUP(C25,'LOCAL DECEMBER 2022'!EK31:FA209,17,FALSE),)</f>
        <v>325858.40000000002</v>
      </c>
      <c r="L25" s="258">
        <f>IFERROR(VLOOKUP(C25,'LOCAL DECEMBER 2022'!EK31:FC257,19,FALSE),)</f>
        <v>625858.4</v>
      </c>
      <c r="M25" s="258">
        <f>IFERROR(VLOOKUP(C25,'LOCAL DECEMBER 2022'!EK31:FD257,20,FALSE),)</f>
        <v>563272.56000000006</v>
      </c>
      <c r="N25" s="258">
        <f>IFERROR(VLOOKUP(C25,'LOCAL DECEMBER 2022'!EK31:FE257,21,FALSE),)</f>
        <v>28654.51200000001</v>
      </c>
      <c r="O25" s="258">
        <f>IFERROR(VLOOKUP(C25,'LOCAL DECEMBER 2022'!EK31:FF257,22,FALSE),)</f>
        <v>62585.84</v>
      </c>
      <c r="P25" s="258">
        <f>IFERROR(VLOOKUP(C25,'LOCAL DECEMBER 2022'!EK31:FG258,23,FALSE),)</f>
        <v>100000</v>
      </c>
      <c r="Q25" s="258">
        <f t="shared" si="0"/>
        <v>191240.35200000001</v>
      </c>
      <c r="R25" s="258">
        <f>IFERROR(VLOOKUP(C25,'LOCAL DECEMBER 2022'!EK31:FI257,25,FALSE),)</f>
        <v>0</v>
      </c>
      <c r="S25" s="258">
        <f t="shared" si="1"/>
        <v>434618.04800000001</v>
      </c>
      <c r="T25" s="258">
        <f>IFERROR(VLOOKUP(C25,'LOCAL DECEMBER 2022'!EK31:FL257,28,FALSE),)</f>
        <v>25034.34</v>
      </c>
      <c r="U25" s="258">
        <f>IFERROR(VLOOKUP(C25,'LOCAL DECEMBER 2022'!EK31:FN257,30,FALSE),)</f>
        <v>62585.84</v>
      </c>
      <c r="V25" s="258">
        <f>IFERROR(VLOOKUP(C25,'LOCAL DECEMBER 2022'!EK31:FM257,29,FALSE),)</f>
        <v>3129.29</v>
      </c>
      <c r="W25" s="258">
        <f t="shared" si="2"/>
        <v>90749.469999999987</v>
      </c>
      <c r="X25" s="263">
        <f t="shared" si="3"/>
        <v>716607.87</v>
      </c>
      <c r="Z25" s="264"/>
      <c r="AA25" s="134"/>
    </row>
    <row r="26" spans="1:27" s="120" customFormat="1" ht="18.649999999999999" customHeight="1">
      <c r="A26" s="250">
        <v>24</v>
      </c>
      <c r="B26" s="251" t="s">
        <v>854</v>
      </c>
      <c r="C26" s="252" t="s">
        <v>214</v>
      </c>
      <c r="D26" s="643" t="s">
        <v>855</v>
      </c>
      <c r="E26" s="254" t="s">
        <v>787</v>
      </c>
      <c r="F26" s="255" t="s">
        <v>856</v>
      </c>
      <c r="G26" s="256" t="s">
        <v>194</v>
      </c>
      <c r="H26" s="258">
        <f>ROUND(IFERROR(VLOOKUP(C26,'LOCAL DECEMBER 2022'!EK32:ET548,10,FALSE),),2)</f>
        <v>26</v>
      </c>
      <c r="I26" s="258">
        <f>ROUND(IFERROR(VLOOKUP(C26,'LOCAL DECEMBER 2022'!EK32:EN401,4,FALSE),),2)</f>
        <v>12500</v>
      </c>
      <c r="J26" s="258">
        <f>IFERROR(VLOOKUP(C26,'LOCAL DECEMBER 2022'!EK32:EM210,3,FALSE),)</f>
        <v>325000</v>
      </c>
      <c r="K26" s="258">
        <f>IFERROR(VLOOKUP(C26,'LOCAL DECEMBER 2022'!EK32:FA210,17,FALSE),)</f>
        <v>400030.77</v>
      </c>
      <c r="L26" s="258">
        <f>IFERROR(VLOOKUP(C26,'LOCAL DECEMBER 2022'!EK32:FC258,19,FALSE),)</f>
        <v>725030.77</v>
      </c>
      <c r="M26" s="258">
        <f>IFERROR(VLOOKUP(C26,'LOCAL DECEMBER 2022'!EK32:FD258,20,FALSE),)</f>
        <v>652527.69000000006</v>
      </c>
      <c r="N26" s="258">
        <f>IFERROR(VLOOKUP(C26,'LOCAL DECEMBER 2022'!EK32:FE258,21,FALSE),)</f>
        <v>46505.538000000015</v>
      </c>
      <c r="O26" s="258">
        <f>IFERROR(VLOOKUP(C26,'LOCAL DECEMBER 2022'!EK32:FF258,22,FALSE),)</f>
        <v>72503.08</v>
      </c>
      <c r="P26" s="258">
        <f>IFERROR(VLOOKUP(C26,'LOCAL DECEMBER 2022'!EK32:FG259,23,FALSE),)</f>
        <v>100000</v>
      </c>
      <c r="Q26" s="258">
        <f t="shared" si="0"/>
        <v>219008.61800000002</v>
      </c>
      <c r="R26" s="258">
        <f>IFERROR(VLOOKUP(C26,'LOCAL DECEMBER 2022'!EK32:FI258,25,FALSE),)</f>
        <v>0</v>
      </c>
      <c r="S26" s="258">
        <f t="shared" si="1"/>
        <v>506022.152</v>
      </c>
      <c r="T26" s="258">
        <f>IFERROR(VLOOKUP(C26,'LOCAL DECEMBER 2022'!EK32:FL258,28,FALSE),)</f>
        <v>29001.23</v>
      </c>
      <c r="U26" s="258">
        <f>IFERROR(VLOOKUP(C26,'LOCAL DECEMBER 2022'!EK32:FN258,30,FALSE),)</f>
        <v>72503.08</v>
      </c>
      <c r="V26" s="258">
        <f>IFERROR(VLOOKUP(C26,'LOCAL DECEMBER 2022'!EK32:FM258,29,FALSE),)</f>
        <v>3625.15</v>
      </c>
      <c r="W26" s="258">
        <f t="shared" si="2"/>
        <v>105129.45999999999</v>
      </c>
      <c r="X26" s="263">
        <f t="shared" si="3"/>
        <v>830160.23</v>
      </c>
      <c r="Z26" s="264"/>
      <c r="AA26" s="134"/>
    </row>
    <row r="27" spans="1:27" s="120" customFormat="1" ht="18.649999999999999" customHeight="1">
      <c r="A27" s="250">
        <v>25</v>
      </c>
      <c r="B27" s="251" t="s">
        <v>857</v>
      </c>
      <c r="C27" s="252" t="s">
        <v>215</v>
      </c>
      <c r="D27" s="643" t="s">
        <v>858</v>
      </c>
      <c r="E27" s="254" t="s">
        <v>787</v>
      </c>
      <c r="F27" s="255" t="s">
        <v>859</v>
      </c>
      <c r="G27" s="256" t="s">
        <v>216</v>
      </c>
      <c r="H27" s="258">
        <f>ROUND(IFERROR(VLOOKUP(C27,'LOCAL DECEMBER 2022'!EK33:ET549,10,FALSE),),2)</f>
        <v>26</v>
      </c>
      <c r="I27" s="258">
        <f>ROUND(IFERROR(VLOOKUP(C27,'LOCAL DECEMBER 2022'!EK33:EN402,4,FALSE),),2)</f>
        <v>26923.08</v>
      </c>
      <c r="J27" s="258">
        <f>IFERROR(VLOOKUP(C27,'LOCAL DECEMBER 2022'!EK33:EM212,3,FALSE),)</f>
        <v>700000</v>
      </c>
      <c r="K27" s="258">
        <f>IFERROR(VLOOKUP(C27,'LOCAL DECEMBER 2022'!EK33:FA212,17,FALSE),)</f>
        <v>770059.24</v>
      </c>
      <c r="L27" s="258">
        <f>IFERROR(VLOOKUP(C27,'LOCAL DECEMBER 2022'!EK33:FC260,19,FALSE),)</f>
        <v>1470059.32</v>
      </c>
      <c r="M27" s="258">
        <f>IFERROR(VLOOKUP(C27,'LOCAL DECEMBER 2022'!EK33:FD260,20,FALSE),)</f>
        <v>1323053.3900000001</v>
      </c>
      <c r="N27" s="258">
        <f>IFERROR(VLOOKUP(C27,'LOCAL DECEMBER 2022'!EK33:FE260,21,FALSE),)</f>
        <v>224916.01700000005</v>
      </c>
      <c r="O27" s="258">
        <f>IFERROR(VLOOKUP(C27,'LOCAL DECEMBER 2022'!EK33:FF260,22,FALSE),)</f>
        <v>147005.93</v>
      </c>
      <c r="P27" s="258">
        <f>IFERROR(VLOOKUP(C27,'LOCAL DECEMBER 2022'!EK33:FG260,23,FALSE),)</f>
        <v>100000</v>
      </c>
      <c r="Q27" s="258">
        <f t="shared" si="0"/>
        <v>471921.94700000004</v>
      </c>
      <c r="R27" s="258">
        <f>IFERROR(VLOOKUP(C27,'LOCAL DECEMBER 2022'!EK33:FI260,25,FALSE),)</f>
        <v>0</v>
      </c>
      <c r="S27" s="258">
        <f t="shared" si="1"/>
        <v>998137.37300000002</v>
      </c>
      <c r="T27" s="258">
        <f>IFERROR(VLOOKUP(C27,'LOCAL DECEMBER 2022'!EK33:FL260,28,FALSE),)</f>
        <v>58802.37</v>
      </c>
      <c r="U27" s="258">
        <f>IFERROR(VLOOKUP(C27,'LOCAL DECEMBER 2022'!EK33:FN260,30,FALSE),)</f>
        <v>147005.93</v>
      </c>
      <c r="V27" s="258">
        <f>IFERROR(VLOOKUP(C27,'LOCAL DECEMBER 2022'!EK33:FM260,29,FALSE),)</f>
        <v>7350.3</v>
      </c>
      <c r="W27" s="258">
        <f t="shared" si="2"/>
        <v>213158.59999999998</v>
      </c>
      <c r="X27" s="263">
        <f t="shared" si="3"/>
        <v>1683217.92</v>
      </c>
      <c r="Z27" s="264"/>
      <c r="AA27" s="134"/>
    </row>
    <row r="28" spans="1:27" s="120" customFormat="1" ht="18.649999999999999" customHeight="1">
      <c r="A28" s="250">
        <v>26</v>
      </c>
      <c r="B28" s="251" t="s">
        <v>860</v>
      </c>
      <c r="C28" s="252" t="s">
        <v>217</v>
      </c>
      <c r="D28" s="643" t="s">
        <v>861</v>
      </c>
      <c r="E28" s="254" t="s">
        <v>787</v>
      </c>
      <c r="F28" s="255" t="s">
        <v>862</v>
      </c>
      <c r="G28" s="256" t="s">
        <v>216</v>
      </c>
      <c r="H28" s="258">
        <f>ROUND(IFERROR(VLOOKUP(C28,'LOCAL DECEMBER 2022'!EK34:ET550,10,FALSE),),2)</f>
        <v>26</v>
      </c>
      <c r="I28" s="258">
        <f>ROUND(IFERROR(VLOOKUP(C28,'LOCAL DECEMBER 2022'!EK34:EN403,4,FALSE),),2)</f>
        <v>26923.08</v>
      </c>
      <c r="J28" s="258">
        <f>IFERROR(VLOOKUP(C28,'LOCAL DECEMBER 2022'!EK34:EM213,3,FALSE),)</f>
        <v>700000</v>
      </c>
      <c r="K28" s="258">
        <f>IFERROR(VLOOKUP(C28,'LOCAL DECEMBER 2022'!EK34:FA213,17,FALSE),)</f>
        <v>766469.22</v>
      </c>
      <c r="L28" s="258">
        <f>IFERROR(VLOOKUP(C28,'LOCAL DECEMBER 2022'!EK34:FC261,19,FALSE),)</f>
        <v>1466469.3</v>
      </c>
      <c r="M28" s="258">
        <f>IFERROR(VLOOKUP(C28,'LOCAL DECEMBER 2022'!EK34:FD261,20,FALSE),)</f>
        <v>1319822.3700000001</v>
      </c>
      <c r="N28" s="258">
        <f>IFERROR(VLOOKUP(C28,'LOCAL DECEMBER 2022'!EK34:FE261,21,FALSE),)</f>
        <v>223946.71100000001</v>
      </c>
      <c r="O28" s="258">
        <f>IFERROR(VLOOKUP(C28,'LOCAL DECEMBER 2022'!EK34:FF261,22,FALSE),)</f>
        <v>146646.93</v>
      </c>
      <c r="P28" s="258">
        <f>IFERROR(VLOOKUP(C28,'LOCAL DECEMBER 2022'!EK34:FG261,23,FALSE),)</f>
        <v>100000</v>
      </c>
      <c r="Q28" s="258">
        <f t="shared" si="0"/>
        <v>470593.641</v>
      </c>
      <c r="R28" s="258">
        <f>IFERROR(VLOOKUP(C28,'LOCAL DECEMBER 2022'!EK34:FI261,25,FALSE),)</f>
        <v>0</v>
      </c>
      <c r="S28" s="258">
        <f t="shared" si="1"/>
        <v>995875.65899999999</v>
      </c>
      <c r="T28" s="258">
        <f>IFERROR(VLOOKUP(C28,'LOCAL DECEMBER 2022'!EK34:FL261,28,FALSE),)</f>
        <v>58658.77</v>
      </c>
      <c r="U28" s="258">
        <f>IFERROR(VLOOKUP(C28,'LOCAL DECEMBER 2022'!EK34:FN261,30,FALSE),)</f>
        <v>146646.93</v>
      </c>
      <c r="V28" s="258">
        <f>IFERROR(VLOOKUP(C28,'LOCAL DECEMBER 2022'!EK34:FM261,29,FALSE),)</f>
        <v>7332.35</v>
      </c>
      <c r="W28" s="258">
        <f t="shared" si="2"/>
        <v>212638.05</v>
      </c>
      <c r="X28" s="263">
        <f t="shared" si="3"/>
        <v>1679107.35</v>
      </c>
      <c r="Z28" s="264"/>
      <c r="AA28" s="134"/>
    </row>
    <row r="29" spans="1:27" s="120" customFormat="1" ht="18.649999999999999" customHeight="1">
      <c r="A29" s="250">
        <v>27</v>
      </c>
      <c r="B29" s="251" t="s">
        <v>857</v>
      </c>
      <c r="C29" s="252" t="s">
        <v>218</v>
      </c>
      <c r="D29" s="643" t="s">
        <v>863</v>
      </c>
      <c r="E29" s="254" t="s">
        <v>787</v>
      </c>
      <c r="F29" s="255" t="s">
        <v>864</v>
      </c>
      <c r="G29" s="256" t="s">
        <v>219</v>
      </c>
      <c r="H29" s="258">
        <f>ROUND(IFERROR(VLOOKUP(C29,'LOCAL DECEMBER 2022'!EK35:ET551,10,FALSE),),2)</f>
        <v>26</v>
      </c>
      <c r="I29" s="258">
        <f>ROUND(IFERROR(VLOOKUP(C29,'LOCAL DECEMBER 2022'!EK35:EN404,4,FALSE),),2)</f>
        <v>15000</v>
      </c>
      <c r="J29" s="258">
        <f>IFERROR(VLOOKUP(C29,'LOCAL DECEMBER 2022'!EK35:EM214,3,FALSE),)</f>
        <v>390000</v>
      </c>
      <c r="K29" s="258">
        <f>IFERROR(VLOOKUP(C29,'LOCAL DECEMBER 2022'!EK35:FA214,17,FALSE),)</f>
        <v>589145.31999999995</v>
      </c>
      <c r="L29" s="258">
        <f>IFERROR(VLOOKUP(C29,'LOCAL DECEMBER 2022'!EK35:FC262,19,FALSE),)</f>
        <v>979145.32</v>
      </c>
      <c r="M29" s="258">
        <f>IFERROR(VLOOKUP(C29,'LOCAL DECEMBER 2022'!EK35:FD262,20,FALSE),)</f>
        <v>881230.78999999992</v>
      </c>
      <c r="N29" s="258">
        <f>IFERROR(VLOOKUP(C29,'LOCAL DECEMBER 2022'!EK35:FE262,21,FALSE),)</f>
        <v>98307.69749999998</v>
      </c>
      <c r="O29" s="258">
        <f>IFERROR(VLOOKUP(C29,'LOCAL DECEMBER 2022'!EK35:FF262,22,FALSE),)</f>
        <v>97914.53</v>
      </c>
      <c r="P29" s="258">
        <f>IFERROR(VLOOKUP(C29,'LOCAL DECEMBER 2022'!EK35:FG262,23,FALSE),)</f>
        <v>100000</v>
      </c>
      <c r="Q29" s="258">
        <f t="shared" si="0"/>
        <v>296222.22749999998</v>
      </c>
      <c r="R29" s="258">
        <f>IFERROR(VLOOKUP(C29,'LOCAL DECEMBER 2022'!EK35:FI262,25,FALSE),)</f>
        <v>0</v>
      </c>
      <c r="S29" s="258">
        <f t="shared" si="1"/>
        <v>682923.09250000003</v>
      </c>
      <c r="T29" s="258">
        <f>IFERROR(VLOOKUP(C29,'LOCAL DECEMBER 2022'!EK35:FL262,28,FALSE),)</f>
        <v>39165.81</v>
      </c>
      <c r="U29" s="258">
        <f>IFERROR(VLOOKUP(C29,'LOCAL DECEMBER 2022'!EK35:FN262,30,FALSE),)</f>
        <v>97914.53</v>
      </c>
      <c r="V29" s="258">
        <f>IFERROR(VLOOKUP(C29,'LOCAL DECEMBER 2022'!EK35:FM262,29,FALSE),)</f>
        <v>4895.7299999999996</v>
      </c>
      <c r="W29" s="258">
        <f t="shared" si="2"/>
        <v>141976.07</v>
      </c>
      <c r="X29" s="263">
        <f t="shared" si="3"/>
        <v>1121121.3899999999</v>
      </c>
      <c r="Z29" s="264"/>
      <c r="AA29" s="134"/>
    </row>
    <row r="30" spans="1:27" s="120" customFormat="1" ht="18.649999999999999" customHeight="1">
      <c r="A30" s="250">
        <v>28</v>
      </c>
      <c r="B30" s="251" t="s">
        <v>865</v>
      </c>
      <c r="C30" s="252" t="s">
        <v>220</v>
      </c>
      <c r="D30" s="643" t="s">
        <v>866</v>
      </c>
      <c r="E30" s="254" t="s">
        <v>787</v>
      </c>
      <c r="F30" s="644" t="s">
        <v>867</v>
      </c>
      <c r="G30" s="256" t="s">
        <v>219</v>
      </c>
      <c r="H30" s="258">
        <f>ROUND(IFERROR(VLOOKUP(C30,'LOCAL DECEMBER 2022'!EK36:ET552,10,FALSE),),2)</f>
        <v>26</v>
      </c>
      <c r="I30" s="258">
        <f>ROUND(IFERROR(VLOOKUP(C30,'LOCAL DECEMBER 2022'!EK36:EN405,4,FALSE),),2)</f>
        <v>15000</v>
      </c>
      <c r="J30" s="258">
        <f>IFERROR(VLOOKUP(C30,'LOCAL DECEMBER 2022'!EK36:EM215,3,FALSE),)</f>
        <v>390000</v>
      </c>
      <c r="K30" s="258">
        <f>IFERROR(VLOOKUP(C30,'LOCAL DECEMBER 2022'!EK36:FA215,17,FALSE),)</f>
        <v>589145.31999999995</v>
      </c>
      <c r="L30" s="258">
        <f>IFERROR(VLOOKUP(C30,'LOCAL DECEMBER 2022'!EK36:FC263,19,FALSE),)</f>
        <v>979145.32</v>
      </c>
      <c r="M30" s="258">
        <f>IFERROR(VLOOKUP(C30,'LOCAL DECEMBER 2022'!EK36:FD263,20,FALSE),)</f>
        <v>881230.78999999992</v>
      </c>
      <c r="N30" s="258">
        <f>IFERROR(VLOOKUP(C30,'LOCAL DECEMBER 2022'!EK36:FE263,21,FALSE),)</f>
        <v>98307.69749999998</v>
      </c>
      <c r="O30" s="258">
        <f>IFERROR(VLOOKUP(C30,'LOCAL DECEMBER 2022'!EK36:FF263,22,FALSE),)</f>
        <v>97914.53</v>
      </c>
      <c r="P30" s="258">
        <f>IFERROR(VLOOKUP(C30,'LOCAL DECEMBER 2022'!EK36:FG263,23,FALSE),)</f>
        <v>100000</v>
      </c>
      <c r="Q30" s="258">
        <f t="shared" si="0"/>
        <v>296222.22749999998</v>
      </c>
      <c r="R30" s="258">
        <f>IFERROR(VLOOKUP(C30,'LOCAL DECEMBER 2022'!EK36:FI263,25,FALSE),)</f>
        <v>0</v>
      </c>
      <c r="S30" s="258">
        <f t="shared" si="1"/>
        <v>682923.09250000003</v>
      </c>
      <c r="T30" s="258">
        <f>IFERROR(VLOOKUP(C30,'LOCAL DECEMBER 2022'!EK36:FL263,28,FALSE),)</f>
        <v>39165.81</v>
      </c>
      <c r="U30" s="258">
        <f>IFERROR(VLOOKUP(C30,'LOCAL DECEMBER 2022'!EK36:FN263,30,FALSE),)</f>
        <v>97914.53</v>
      </c>
      <c r="V30" s="258">
        <f>IFERROR(VLOOKUP(C30,'LOCAL DECEMBER 2022'!EK36:FM263,29,FALSE),)</f>
        <v>4895.7299999999996</v>
      </c>
      <c r="W30" s="258">
        <f t="shared" si="2"/>
        <v>141976.07</v>
      </c>
      <c r="X30" s="263">
        <f t="shared" si="3"/>
        <v>1121121.3899999999</v>
      </c>
      <c r="Z30" s="264"/>
      <c r="AA30" s="134"/>
    </row>
    <row r="31" spans="1:27" s="120" customFormat="1" ht="18.649999999999999" customHeight="1">
      <c r="A31" s="250">
        <v>29</v>
      </c>
      <c r="B31" s="251" t="s">
        <v>868</v>
      </c>
      <c r="C31" s="252" t="s">
        <v>221</v>
      </c>
      <c r="D31" s="643" t="s">
        <v>869</v>
      </c>
      <c r="E31" s="254" t="s">
        <v>787</v>
      </c>
      <c r="F31" s="255" t="s">
        <v>870</v>
      </c>
      <c r="G31" s="256" t="s">
        <v>219</v>
      </c>
      <c r="H31" s="258">
        <f>ROUND(IFERROR(VLOOKUP(C31,'LOCAL DECEMBER 2022'!EK37:ET553,10,FALSE),),2)</f>
        <v>25</v>
      </c>
      <c r="I31" s="258">
        <f>ROUND(IFERROR(VLOOKUP(C31,'LOCAL DECEMBER 2022'!EK37:EN406,4,FALSE),),2)</f>
        <v>15000</v>
      </c>
      <c r="J31" s="258">
        <f>IFERROR(VLOOKUP(C31,'LOCAL DECEMBER 2022'!EK37:EM216,3,FALSE),)</f>
        <v>390000</v>
      </c>
      <c r="K31" s="258">
        <f>IFERROR(VLOOKUP(C31,'LOCAL DECEMBER 2022'!EK37:FA216,17,FALSE),)</f>
        <v>285021.92</v>
      </c>
      <c r="L31" s="258">
        <f>IFERROR(VLOOKUP(C31,'LOCAL DECEMBER 2022'!EK37:FC264,19,FALSE),)</f>
        <v>660021.92000000004</v>
      </c>
      <c r="M31" s="258">
        <f>IFERROR(VLOOKUP(C31,'LOCAL DECEMBER 2022'!EK37:FD264,20,FALSE),)</f>
        <v>594019.73</v>
      </c>
      <c r="N31" s="258">
        <f>IFERROR(VLOOKUP(C31,'LOCAL DECEMBER 2022'!EK37:FE264,21,FALSE),)</f>
        <v>34803.945999999996</v>
      </c>
      <c r="O31" s="258">
        <f>IFERROR(VLOOKUP(C31,'LOCAL DECEMBER 2022'!EK37:FF264,22,FALSE),)</f>
        <v>66002.19</v>
      </c>
      <c r="P31" s="258">
        <f>IFERROR(VLOOKUP(C31,'LOCAL DECEMBER 2022'!EK37:FG264,23,FALSE),)</f>
        <v>100000</v>
      </c>
      <c r="Q31" s="258">
        <f t="shared" si="0"/>
        <v>200806.136</v>
      </c>
      <c r="R31" s="258">
        <f>IFERROR(VLOOKUP(C31,'LOCAL DECEMBER 2022'!EK37:FI264,25,FALSE),)</f>
        <v>0</v>
      </c>
      <c r="S31" s="258">
        <f t="shared" si="1"/>
        <v>459215.78400000004</v>
      </c>
      <c r="T31" s="258">
        <f>IFERROR(VLOOKUP(C31,'LOCAL DECEMBER 2022'!EK37:FL264,28,FALSE),)</f>
        <v>26400.880000000001</v>
      </c>
      <c r="U31" s="258">
        <f>IFERROR(VLOOKUP(C31,'LOCAL DECEMBER 2022'!EK37:FN264,30,FALSE),)</f>
        <v>66002.19</v>
      </c>
      <c r="V31" s="258">
        <f>IFERROR(VLOOKUP(C31,'LOCAL DECEMBER 2022'!EK37:FM264,29,FALSE),)</f>
        <v>3300.11</v>
      </c>
      <c r="W31" s="258">
        <f t="shared" si="2"/>
        <v>95703.180000000008</v>
      </c>
      <c r="X31" s="263">
        <f t="shared" si="3"/>
        <v>755725.10000000009</v>
      </c>
      <c r="Z31" s="264"/>
      <c r="AA31" s="134"/>
    </row>
    <row r="32" spans="1:27" s="120" customFormat="1" ht="18.649999999999999" customHeight="1">
      <c r="A32" s="250">
        <v>30</v>
      </c>
      <c r="B32" s="251" t="s">
        <v>871</v>
      </c>
      <c r="C32" s="252" t="s">
        <v>222</v>
      </c>
      <c r="D32" s="643" t="s">
        <v>872</v>
      </c>
      <c r="E32" s="254" t="s">
        <v>787</v>
      </c>
      <c r="F32" s="255" t="s">
        <v>873</v>
      </c>
      <c r="G32" s="256" t="s">
        <v>223</v>
      </c>
      <c r="H32" s="258">
        <f>ROUND(IFERROR(VLOOKUP(C32,'LOCAL DECEMBER 2022'!EK38:ET554,10,FALSE),),2)</f>
        <v>23</v>
      </c>
      <c r="I32" s="258">
        <f>ROUND(IFERROR(VLOOKUP(C32,'LOCAL DECEMBER 2022'!EK38:EN407,4,FALSE),),2)</f>
        <v>18000</v>
      </c>
      <c r="J32" s="258">
        <f>IFERROR(VLOOKUP(C32,'LOCAL DECEMBER 2022'!EK38:EM217,3,FALSE),)</f>
        <v>468000</v>
      </c>
      <c r="K32" s="258">
        <f>IFERROR(VLOOKUP(C32,'LOCAL DECEMBER 2022'!EK38:FA217,17,FALSE),)</f>
        <v>288022.15999999997</v>
      </c>
      <c r="L32" s="258">
        <f>IFERROR(VLOOKUP(C32,'LOCAL DECEMBER 2022'!EK38:FC264,19,FALSE),)</f>
        <v>702022.16</v>
      </c>
      <c r="M32" s="258">
        <f>IFERROR(VLOOKUP(C32,'LOCAL DECEMBER 2022'!EK38:FD264,20,FALSE),)</f>
        <v>631819.94000000006</v>
      </c>
      <c r="N32" s="258">
        <f>IFERROR(VLOOKUP(C32,'LOCAL DECEMBER 2022'!EK38:FE264,21,FALSE),)</f>
        <v>42363.988000000012</v>
      </c>
      <c r="O32" s="258">
        <f>IFERROR(VLOOKUP(C32,'LOCAL DECEMBER 2022'!EK38:FF264,22,FALSE),)</f>
        <v>70202.22</v>
      </c>
      <c r="P32" s="258">
        <f>IFERROR(VLOOKUP(C32,'LOCAL DECEMBER 2022'!EK38:FG265,23,FALSE),)</f>
        <v>100000</v>
      </c>
      <c r="Q32" s="258">
        <f t="shared" si="0"/>
        <v>212566.20800000001</v>
      </c>
      <c r="R32" s="258">
        <f>IFERROR(VLOOKUP(C32,'LOCAL DECEMBER 2022'!EK38:FI264,25,FALSE),)</f>
        <v>0</v>
      </c>
      <c r="S32" s="258">
        <f t="shared" si="1"/>
        <v>489455.95200000005</v>
      </c>
      <c r="T32" s="258">
        <f>IFERROR(VLOOKUP(C32,'LOCAL DECEMBER 2022'!EK38:FL264,28,FALSE),)</f>
        <v>28080.89</v>
      </c>
      <c r="U32" s="258">
        <f>IFERROR(VLOOKUP(C32,'LOCAL DECEMBER 2022'!EK38:FN264,30,FALSE),)</f>
        <v>70202.22</v>
      </c>
      <c r="V32" s="258">
        <f>IFERROR(VLOOKUP(C32,'LOCAL DECEMBER 2022'!EK38:FM264,29,FALSE),)</f>
        <v>3510.11</v>
      </c>
      <c r="W32" s="258">
        <f t="shared" si="2"/>
        <v>101793.22</v>
      </c>
      <c r="X32" s="263">
        <f t="shared" si="3"/>
        <v>803815.38</v>
      </c>
      <c r="Z32" s="264"/>
      <c r="AA32" s="134"/>
    </row>
    <row r="33" spans="1:27" s="120" customFormat="1" ht="18.649999999999999" customHeight="1">
      <c r="A33" s="250">
        <v>31</v>
      </c>
      <c r="B33" s="251" t="s">
        <v>874</v>
      </c>
      <c r="C33" s="252" t="s">
        <v>224</v>
      </c>
      <c r="D33" s="643" t="s">
        <v>875</v>
      </c>
      <c r="E33" s="254" t="s">
        <v>787</v>
      </c>
      <c r="F33" s="644" t="s">
        <v>876</v>
      </c>
      <c r="G33" s="256" t="s">
        <v>204</v>
      </c>
      <c r="H33" s="258">
        <f>ROUND(IFERROR(VLOOKUP(C33,'LOCAL DECEMBER 2022'!EK39:ET555,10,FALSE),),2)</f>
        <v>23</v>
      </c>
      <c r="I33" s="258">
        <f>ROUND(IFERROR(VLOOKUP(C33,'LOCAL DECEMBER 2022'!EK39:EN408,4,FALSE),),2)</f>
        <v>15000</v>
      </c>
      <c r="J33" s="258">
        <f>IFERROR(VLOOKUP(C33,'LOCAL DECEMBER 2022'!EK39:EM218,3,FALSE),)</f>
        <v>390000</v>
      </c>
      <c r="K33" s="258">
        <f>IFERROR(VLOOKUP(C33,'LOCAL DECEMBER 2022'!EK39:FA218,17,FALSE),)</f>
        <v>290022.31</v>
      </c>
      <c r="L33" s="258">
        <f>IFERROR(VLOOKUP(C33,'LOCAL DECEMBER 2022'!EK39:FC265,19,FALSE),)</f>
        <v>635022.31000000006</v>
      </c>
      <c r="M33" s="258">
        <f>IFERROR(VLOOKUP(C33,'LOCAL DECEMBER 2022'!EK39:FD265,20,FALSE),)</f>
        <v>571520.08000000007</v>
      </c>
      <c r="N33" s="258">
        <f>IFERROR(VLOOKUP(C33,'LOCAL DECEMBER 2022'!EK39:FE265,21,FALSE),)</f>
        <v>30304.016000000018</v>
      </c>
      <c r="O33" s="258">
        <f>IFERROR(VLOOKUP(C33,'LOCAL DECEMBER 2022'!EK39:FF265,22,FALSE),)</f>
        <v>63502.23</v>
      </c>
      <c r="P33" s="258">
        <f>IFERROR(VLOOKUP(C33,'LOCAL DECEMBER 2022'!EK39:FG266,23,FALSE),)</f>
        <v>100000</v>
      </c>
      <c r="Q33" s="258">
        <f t="shared" si="0"/>
        <v>193806.24600000001</v>
      </c>
      <c r="R33" s="258">
        <f>IFERROR(VLOOKUP(C33,'LOCAL DECEMBER 2022'!EK39:FI265,25,FALSE),)</f>
        <v>0</v>
      </c>
      <c r="S33" s="258">
        <f t="shared" si="1"/>
        <v>441216.06400000001</v>
      </c>
      <c r="T33" s="258">
        <f>IFERROR(VLOOKUP(C33,'LOCAL DECEMBER 2022'!EK39:FL265,28,FALSE),)</f>
        <v>25400.89</v>
      </c>
      <c r="U33" s="258">
        <f>IFERROR(VLOOKUP(C33,'LOCAL DECEMBER 2022'!EK39:FN265,30,FALSE),)</f>
        <v>63502.23</v>
      </c>
      <c r="V33" s="258">
        <f>IFERROR(VLOOKUP(C33,'LOCAL DECEMBER 2022'!EK39:FM265,29,FALSE),)</f>
        <v>3175.11</v>
      </c>
      <c r="W33" s="258">
        <f t="shared" si="2"/>
        <v>92078.23</v>
      </c>
      <c r="X33" s="263">
        <f t="shared" si="3"/>
        <v>727100.54</v>
      </c>
      <c r="Z33" s="264"/>
      <c r="AA33" s="134"/>
    </row>
    <row r="34" spans="1:27" s="120" customFormat="1" ht="18.649999999999999" customHeight="1">
      <c r="A34" s="250">
        <v>32</v>
      </c>
      <c r="B34" s="251" t="s">
        <v>877</v>
      </c>
      <c r="C34" s="252" t="s">
        <v>225</v>
      </c>
      <c r="D34" s="643" t="s">
        <v>878</v>
      </c>
      <c r="E34" s="254" t="s">
        <v>787</v>
      </c>
      <c r="F34" s="255" t="s">
        <v>879</v>
      </c>
      <c r="G34" s="256" t="s">
        <v>65</v>
      </c>
      <c r="H34" s="258">
        <f>ROUND(IFERROR(VLOOKUP(C34,'LOCAL DECEMBER 2022'!EK40:ET556,10,FALSE),),2)</f>
        <v>26</v>
      </c>
      <c r="I34" s="258">
        <f>ROUND(IFERROR(VLOOKUP(C34,'LOCAL DECEMBER 2022'!EK40:EN409,4,FALSE),),2)</f>
        <v>12500</v>
      </c>
      <c r="J34" s="258">
        <f>IFERROR(VLOOKUP(C34,'LOCAL DECEMBER 2022'!EK40:EM220,3,FALSE),)</f>
        <v>325000</v>
      </c>
      <c r="K34" s="258">
        <f>IFERROR(VLOOKUP(C34,'LOCAL DECEMBER 2022'!EK40:FA220,17,FALSE),)</f>
        <v>163345.9</v>
      </c>
      <c r="L34" s="258">
        <f>IFERROR(VLOOKUP(C34,'LOCAL DECEMBER 2022'!EK40:FC266,19,FALSE),)</f>
        <v>488345.9</v>
      </c>
      <c r="M34" s="258">
        <f>IFERROR(VLOOKUP(C34,'LOCAL DECEMBER 2022'!EK40:FD266,20,FALSE),)</f>
        <v>439511.31000000006</v>
      </c>
      <c r="N34" s="258">
        <f>IFERROR(VLOOKUP(C34,'LOCAL DECEMBER 2022'!EK40:FE266,21,FALSE),)</f>
        <v>13560.904800000004</v>
      </c>
      <c r="O34" s="258">
        <f>IFERROR(VLOOKUP(C34,'LOCAL DECEMBER 2022'!EK40:FF266,22,FALSE),)</f>
        <v>48834.59</v>
      </c>
      <c r="P34" s="258">
        <f>IFERROR(VLOOKUP(C34,'LOCAL DECEMBER 2022'!EK40:FG267,23,FALSE),)</f>
        <v>100000</v>
      </c>
      <c r="Q34" s="258">
        <f t="shared" si="0"/>
        <v>162395.49479999999</v>
      </c>
      <c r="R34" s="258">
        <f>IFERROR(VLOOKUP(C34,'LOCAL DECEMBER 2022'!EK40:FI266,25,FALSE),)</f>
        <v>0</v>
      </c>
      <c r="S34" s="258">
        <f t="shared" si="1"/>
        <v>325950.40520000004</v>
      </c>
      <c r="T34" s="258">
        <f>IFERROR(VLOOKUP(C34,'LOCAL DECEMBER 2022'!EK40:FL266,28,FALSE),)</f>
        <v>19533.84</v>
      </c>
      <c r="U34" s="258">
        <f>IFERROR(VLOOKUP(C34,'LOCAL DECEMBER 2022'!EK40:FN266,30,FALSE),)</f>
        <v>48834.59</v>
      </c>
      <c r="V34" s="258">
        <f>IFERROR(VLOOKUP(C34,'LOCAL DECEMBER 2022'!EK40:FM266,29,FALSE),)</f>
        <v>2441.73</v>
      </c>
      <c r="W34" s="258">
        <f t="shared" si="2"/>
        <v>70810.159999999989</v>
      </c>
      <c r="X34" s="263">
        <f t="shared" si="3"/>
        <v>559156.06000000006</v>
      </c>
      <c r="Z34" s="264"/>
      <c r="AA34" s="134"/>
    </row>
    <row r="35" spans="1:27" s="120" customFormat="1" ht="18.649999999999999" customHeight="1">
      <c r="A35" s="250">
        <v>33</v>
      </c>
      <c r="B35" s="251" t="s">
        <v>880</v>
      </c>
      <c r="C35" s="252" t="s">
        <v>226</v>
      </c>
      <c r="D35" s="643" t="s">
        <v>881</v>
      </c>
      <c r="E35" s="254" t="s">
        <v>787</v>
      </c>
      <c r="F35" s="255" t="s">
        <v>882</v>
      </c>
      <c r="G35" s="256" t="s">
        <v>227</v>
      </c>
      <c r="H35" s="258">
        <f>ROUND(IFERROR(VLOOKUP(C35,'LOCAL DECEMBER 2022'!EK41:ET557,10,FALSE),),2)</f>
        <v>26</v>
      </c>
      <c r="I35" s="258">
        <f>ROUND(IFERROR(VLOOKUP(C35,'LOCAL DECEMBER 2022'!EK41:EN410,4,FALSE),),2)</f>
        <v>57692.31</v>
      </c>
      <c r="J35" s="258">
        <f>IFERROR(VLOOKUP(C35,'LOCAL DECEMBER 2022'!EK41:EM221,3,FALSE),)</f>
        <v>1500000</v>
      </c>
      <c r="K35" s="258">
        <f>IFERROR(VLOOKUP(C35,'LOCAL DECEMBER 2022'!EK41:FA221,17,FALSE),)</f>
        <v>1200092.31</v>
      </c>
      <c r="L35" s="258">
        <f>IFERROR(VLOOKUP(C35,'LOCAL DECEMBER 2022'!EK41:FC267,19,FALSE),)</f>
        <v>2700092.37</v>
      </c>
      <c r="M35" s="258">
        <f>IFERROR(VLOOKUP(C35,'LOCAL DECEMBER 2022'!EK41:FD267,20,FALSE),)</f>
        <v>2430083.13</v>
      </c>
      <c r="N35" s="258">
        <f>IFERROR(VLOOKUP(C35,'LOCAL DECEMBER 2022'!EK41:FE267,21,FALSE),)</f>
        <v>557024.93900000001</v>
      </c>
      <c r="O35" s="258">
        <f>IFERROR(VLOOKUP(C35,'LOCAL DECEMBER 2022'!EK41:FF267,22,FALSE),)</f>
        <v>270009.24</v>
      </c>
      <c r="P35" s="258">
        <f>IFERROR(VLOOKUP(C35,'LOCAL DECEMBER 2022'!EK41:FG268,23,FALSE),)</f>
        <v>100000</v>
      </c>
      <c r="Q35" s="258">
        <f t="shared" si="0"/>
        <v>927034.179</v>
      </c>
      <c r="R35" s="258">
        <f>IFERROR(VLOOKUP(C35,'LOCAL DECEMBER 2022'!EK41:FI267,25,FALSE),)</f>
        <v>0</v>
      </c>
      <c r="S35" s="258">
        <f t="shared" si="1"/>
        <v>1773058.1910000001</v>
      </c>
      <c r="T35" s="258">
        <f>IFERROR(VLOOKUP(C35,'LOCAL DECEMBER 2022'!EK41:FL267,28,FALSE),)</f>
        <v>108003.69</v>
      </c>
      <c r="U35" s="258">
        <f>IFERROR(VLOOKUP(C35,'LOCAL DECEMBER 2022'!EK41:FN267,30,FALSE),)</f>
        <v>270009.24</v>
      </c>
      <c r="V35" s="258">
        <f>IFERROR(VLOOKUP(C35,'LOCAL DECEMBER 2022'!EK41:FM267,29,FALSE),)</f>
        <v>13500.46</v>
      </c>
      <c r="W35" s="258">
        <f t="shared" si="2"/>
        <v>391513.39</v>
      </c>
      <c r="X35" s="263">
        <f t="shared" si="3"/>
        <v>3091605.7600000002</v>
      </c>
      <c r="Z35" s="264"/>
      <c r="AA35" s="134"/>
    </row>
    <row r="36" spans="1:27" s="120" customFormat="1" ht="18.649999999999999" customHeight="1">
      <c r="A36" s="250">
        <v>34</v>
      </c>
      <c r="B36" s="251" t="s">
        <v>883</v>
      </c>
      <c r="C36" s="252" t="s">
        <v>228</v>
      </c>
      <c r="D36" s="643" t="s">
        <v>884</v>
      </c>
      <c r="E36" s="254" t="s">
        <v>787</v>
      </c>
      <c r="F36" s="255" t="s">
        <v>885</v>
      </c>
      <c r="G36" s="256" t="s">
        <v>204</v>
      </c>
      <c r="H36" s="258">
        <f>ROUND(IFERROR(VLOOKUP(C36,'LOCAL DECEMBER 2022'!EK42:ET558,10,FALSE),),2)</f>
        <v>22</v>
      </c>
      <c r="I36" s="258">
        <f>ROUND(IFERROR(VLOOKUP(C36,'LOCAL DECEMBER 2022'!EK42:EN411,4,FALSE),),2)</f>
        <v>15000</v>
      </c>
      <c r="J36" s="258">
        <f>IFERROR(VLOOKUP(C36,'LOCAL DECEMBER 2022'!EK42:EM222,3,FALSE),)</f>
        <v>390000</v>
      </c>
      <c r="K36" s="258">
        <f>IFERROR(VLOOKUP(C36,'LOCAL DECEMBER 2022'!EK42:FA222,17,FALSE),)</f>
        <v>271020.84999999998</v>
      </c>
      <c r="L36" s="258">
        <f>IFERROR(VLOOKUP(C36,'LOCAL DECEMBER 2022'!EK42:FC268,19,FALSE),)</f>
        <v>601020.85</v>
      </c>
      <c r="M36" s="258">
        <f>IFERROR(VLOOKUP(C36,'LOCAL DECEMBER 2022'!EK42:FD268,20,FALSE),)</f>
        <v>540918.76</v>
      </c>
      <c r="N36" s="258">
        <f>IFERROR(VLOOKUP(C36,'LOCAL DECEMBER 2022'!EK42:FE268,21,FALSE),)</f>
        <v>24183.752</v>
      </c>
      <c r="O36" s="258">
        <f>IFERROR(VLOOKUP(C36,'LOCAL DECEMBER 2022'!EK42:FF268,22,FALSE),)</f>
        <v>60102.09</v>
      </c>
      <c r="P36" s="258">
        <f>IFERROR(VLOOKUP(C36,'LOCAL DECEMBER 2022'!EK42:FG269,23,FALSE),)</f>
        <v>100000</v>
      </c>
      <c r="Q36" s="258">
        <f t="shared" si="0"/>
        <v>184285.842</v>
      </c>
      <c r="R36" s="258">
        <f>IFERROR(VLOOKUP(C36,'LOCAL DECEMBER 2022'!EK42:FI268,25,FALSE),)</f>
        <v>0</v>
      </c>
      <c r="S36" s="258">
        <f t="shared" si="1"/>
        <v>416735.00799999997</v>
      </c>
      <c r="T36" s="258">
        <f>IFERROR(VLOOKUP(C36,'LOCAL DECEMBER 2022'!EK42:FL268,28,FALSE),)</f>
        <v>24040.83</v>
      </c>
      <c r="U36" s="258">
        <f>IFERROR(VLOOKUP(C36,'LOCAL DECEMBER 2022'!EK42:FN268,30,FALSE),)</f>
        <v>60102.09</v>
      </c>
      <c r="V36" s="258">
        <f>IFERROR(VLOOKUP(C36,'LOCAL DECEMBER 2022'!EK42:FM268,29,FALSE),)</f>
        <v>3005.1</v>
      </c>
      <c r="W36" s="258">
        <f t="shared" si="2"/>
        <v>87148.02</v>
      </c>
      <c r="X36" s="263">
        <f t="shared" si="3"/>
        <v>688168.87</v>
      </c>
      <c r="Z36" s="264"/>
      <c r="AA36" s="134"/>
    </row>
    <row r="37" spans="1:27" s="120" customFormat="1" ht="18.649999999999999" customHeight="1">
      <c r="A37" s="250">
        <v>35</v>
      </c>
      <c r="B37" s="251" t="s">
        <v>886</v>
      </c>
      <c r="C37" s="252" t="s">
        <v>229</v>
      </c>
      <c r="D37" s="643" t="s">
        <v>887</v>
      </c>
      <c r="E37" s="254" t="s">
        <v>787</v>
      </c>
      <c r="F37" s="255" t="s">
        <v>888</v>
      </c>
      <c r="G37" s="256" t="s">
        <v>204</v>
      </c>
      <c r="H37" s="258">
        <f>ROUND(IFERROR(VLOOKUP(C37,'LOCAL DECEMBER 2022'!EK43:ET559,10,FALSE),),2)</f>
        <v>22</v>
      </c>
      <c r="I37" s="258">
        <f>ROUND(IFERROR(VLOOKUP(C37,'LOCAL DECEMBER 2022'!EK43:EN412,4,FALSE),),2)</f>
        <v>15000</v>
      </c>
      <c r="J37" s="258">
        <f>IFERROR(VLOOKUP(C37,'LOCAL DECEMBER 2022'!EK43:EM223,3,FALSE),)</f>
        <v>390000</v>
      </c>
      <c r="K37" s="258">
        <f>IFERROR(VLOOKUP(C37,'LOCAL DECEMBER 2022'!EK43:FA223,17,FALSE),)</f>
        <v>248019.08</v>
      </c>
      <c r="L37" s="258">
        <f>IFERROR(VLOOKUP(C37,'LOCAL DECEMBER 2022'!EK43:FC269,19,FALSE),)</f>
        <v>578019.07999999996</v>
      </c>
      <c r="M37" s="258">
        <f>IFERROR(VLOOKUP(C37,'LOCAL DECEMBER 2022'!EK43:FD269,20,FALSE),)</f>
        <v>520217.16999999993</v>
      </c>
      <c r="N37" s="258">
        <f>IFERROR(VLOOKUP(C37,'LOCAL DECEMBER 2022'!EK43:FE269,21,FALSE),)</f>
        <v>20043.433999999987</v>
      </c>
      <c r="O37" s="258">
        <f>IFERROR(VLOOKUP(C37,'LOCAL DECEMBER 2022'!EK43:FF269,22,FALSE),)</f>
        <v>57801.91</v>
      </c>
      <c r="P37" s="258">
        <f>IFERROR(VLOOKUP(C37,'LOCAL DECEMBER 2022'!EK43:FG270,23,FALSE),)</f>
        <v>100000</v>
      </c>
      <c r="Q37" s="258">
        <f t="shared" si="0"/>
        <v>177845.34399999998</v>
      </c>
      <c r="R37" s="258">
        <f>IFERROR(VLOOKUP(C37,'LOCAL DECEMBER 2022'!EK43:FI269,25,FALSE),)</f>
        <v>0</v>
      </c>
      <c r="S37" s="258">
        <f t="shared" si="1"/>
        <v>400173.73599999998</v>
      </c>
      <c r="T37" s="258">
        <f>IFERROR(VLOOKUP(C37,'LOCAL DECEMBER 2022'!EK43:FL269,28,FALSE),)</f>
        <v>23120.76</v>
      </c>
      <c r="U37" s="258">
        <f>IFERROR(VLOOKUP(C37,'LOCAL DECEMBER 2022'!EK43:FN269,30,FALSE),)</f>
        <v>57801.91</v>
      </c>
      <c r="V37" s="258">
        <f>IFERROR(VLOOKUP(C37,'LOCAL DECEMBER 2022'!EK43:FM269,29,FALSE),)</f>
        <v>2890.1</v>
      </c>
      <c r="W37" s="258">
        <f t="shared" si="2"/>
        <v>83812.77</v>
      </c>
      <c r="X37" s="263">
        <f t="shared" si="3"/>
        <v>661831.85</v>
      </c>
      <c r="Z37" s="264"/>
      <c r="AA37" s="134"/>
    </row>
    <row r="38" spans="1:27" s="120" customFormat="1" ht="18.649999999999999" customHeight="1">
      <c r="A38" s="250">
        <v>36</v>
      </c>
      <c r="B38" s="251" t="s">
        <v>889</v>
      </c>
      <c r="C38" s="252" t="s">
        <v>230</v>
      </c>
      <c r="D38" s="643" t="s">
        <v>890</v>
      </c>
      <c r="E38" s="254" t="s">
        <v>787</v>
      </c>
      <c r="F38" s="255" t="s">
        <v>891</v>
      </c>
      <c r="G38" s="256" t="s">
        <v>231</v>
      </c>
      <c r="H38" s="258">
        <f>ROUND(IFERROR(VLOOKUP(C38,'LOCAL DECEMBER 2022'!EK44:ET560,10,FALSE),),2)</f>
        <v>25</v>
      </c>
      <c r="I38" s="258">
        <f>ROUND(IFERROR(VLOOKUP(C38,'LOCAL DECEMBER 2022'!EK44:EN413,4,FALSE),),2)</f>
        <v>15000</v>
      </c>
      <c r="J38" s="258">
        <f>IFERROR(VLOOKUP(C38,'LOCAL DECEMBER 2022'!EK44:EM224,3,FALSE),)</f>
        <v>390000</v>
      </c>
      <c r="K38" s="258">
        <f>IFERROR(VLOOKUP(C38,'LOCAL DECEMBER 2022'!EK44:FA224,17,FALSE),)</f>
        <v>344026.46</v>
      </c>
      <c r="L38" s="258">
        <f>IFERROR(VLOOKUP(C38,'LOCAL DECEMBER 2022'!EK44:FC270,19,FALSE),)</f>
        <v>719026.46</v>
      </c>
      <c r="M38" s="258">
        <f>IFERROR(VLOOKUP(C38,'LOCAL DECEMBER 2022'!EK44:FD270,20,FALSE),)</f>
        <v>647123.80999999994</v>
      </c>
      <c r="N38" s="258">
        <f>IFERROR(VLOOKUP(C38,'LOCAL DECEMBER 2022'!EK44:FE270,21,FALSE),)</f>
        <v>45424.761999999988</v>
      </c>
      <c r="O38" s="258">
        <f>IFERROR(VLOOKUP(C38,'LOCAL DECEMBER 2022'!EK44:FF270,22,FALSE),)</f>
        <v>71902.649999999994</v>
      </c>
      <c r="P38" s="258">
        <f>IFERROR(VLOOKUP(C38,'LOCAL DECEMBER 2022'!EK44:FG271,23,FALSE),)</f>
        <v>100000</v>
      </c>
      <c r="Q38" s="258">
        <f t="shared" si="0"/>
        <v>217327.41199999998</v>
      </c>
      <c r="R38" s="258">
        <f>IFERROR(VLOOKUP(C38,'LOCAL DECEMBER 2022'!EK44:FI270,25,FALSE),)</f>
        <v>0</v>
      </c>
      <c r="S38" s="258">
        <f t="shared" si="1"/>
        <v>501699.04799999995</v>
      </c>
      <c r="T38" s="258">
        <f>IFERROR(VLOOKUP(C38,'LOCAL DECEMBER 2022'!EK44:FL270,28,FALSE),)</f>
        <v>28761.06</v>
      </c>
      <c r="U38" s="258">
        <f>IFERROR(VLOOKUP(C38,'LOCAL DECEMBER 2022'!EK44:FN270,30,FALSE),)</f>
        <v>71902.649999999994</v>
      </c>
      <c r="V38" s="258">
        <f>IFERROR(VLOOKUP(C38,'LOCAL DECEMBER 2022'!EK44:FM270,29,FALSE),)</f>
        <v>3595.13</v>
      </c>
      <c r="W38" s="258">
        <f t="shared" si="2"/>
        <v>104258.84</v>
      </c>
      <c r="X38" s="263">
        <f t="shared" si="3"/>
        <v>823285.29999999993</v>
      </c>
      <c r="Z38" s="264"/>
      <c r="AA38" s="134"/>
    </row>
    <row r="39" spans="1:27" s="120" customFormat="1" ht="18.649999999999999" customHeight="1">
      <c r="A39" s="250">
        <v>37</v>
      </c>
      <c r="B39" s="251" t="s">
        <v>892</v>
      </c>
      <c r="C39" s="252" t="s">
        <v>232</v>
      </c>
      <c r="D39" s="643" t="s">
        <v>893</v>
      </c>
      <c r="E39" s="254" t="s">
        <v>787</v>
      </c>
      <c r="F39" s="255" t="s">
        <v>894</v>
      </c>
      <c r="G39" s="256" t="s">
        <v>204</v>
      </c>
      <c r="H39" s="258">
        <f>ROUND(IFERROR(VLOOKUP(C39,'LOCAL DECEMBER 2022'!EK45:ET561,10,FALSE),),2)</f>
        <v>22</v>
      </c>
      <c r="I39" s="258">
        <f>ROUND(IFERROR(VLOOKUP(C39,'LOCAL DECEMBER 2022'!EK45:EN414,4,FALSE),),2)</f>
        <v>15000</v>
      </c>
      <c r="J39" s="258">
        <f>IFERROR(VLOOKUP(C39,'LOCAL DECEMBER 2022'!EK45:EM225,3,FALSE),)</f>
        <v>390000</v>
      </c>
      <c r="K39" s="258">
        <f>IFERROR(VLOOKUP(C39,'LOCAL DECEMBER 2022'!EK45:FA225,17,FALSE),)</f>
        <v>274021.08</v>
      </c>
      <c r="L39" s="258">
        <f>IFERROR(VLOOKUP(C39,'LOCAL DECEMBER 2022'!EK45:FC271,19,FALSE),)</f>
        <v>604021.07999999996</v>
      </c>
      <c r="M39" s="258">
        <f>IFERROR(VLOOKUP(C39,'LOCAL DECEMBER 2022'!EK45:FD271,20,FALSE),)</f>
        <v>543618.97</v>
      </c>
      <c r="N39" s="258">
        <f>IFERROR(VLOOKUP(C39,'LOCAL DECEMBER 2022'!EK45:FE271,21,FALSE),)</f>
        <v>24723.793999999994</v>
      </c>
      <c r="O39" s="258">
        <f>IFERROR(VLOOKUP(C39,'LOCAL DECEMBER 2022'!EK45:FF271,22,FALSE),)</f>
        <v>60402.11</v>
      </c>
      <c r="P39" s="258">
        <f>IFERROR(VLOOKUP(C39,'LOCAL DECEMBER 2022'!EK45:FG272,23,FALSE),)</f>
        <v>100000</v>
      </c>
      <c r="Q39" s="258">
        <f t="shared" si="0"/>
        <v>185125.90399999998</v>
      </c>
      <c r="R39" s="258">
        <f>IFERROR(VLOOKUP(C39,'LOCAL DECEMBER 2022'!EK45:FI271,25,FALSE),)</f>
        <v>0</v>
      </c>
      <c r="S39" s="258">
        <f t="shared" si="1"/>
        <v>418895.17599999998</v>
      </c>
      <c r="T39" s="258">
        <f>IFERROR(VLOOKUP(C39,'LOCAL DECEMBER 2022'!EK45:FL271,28,FALSE),)</f>
        <v>24160.84</v>
      </c>
      <c r="U39" s="258">
        <f>IFERROR(VLOOKUP(C39,'LOCAL DECEMBER 2022'!EK45:FN271,30,FALSE),)</f>
        <v>60402.11</v>
      </c>
      <c r="V39" s="258">
        <f>IFERROR(VLOOKUP(C39,'LOCAL DECEMBER 2022'!EK45:FM271,29,FALSE),)</f>
        <v>3020.11</v>
      </c>
      <c r="W39" s="258">
        <f t="shared" si="2"/>
        <v>87583.06</v>
      </c>
      <c r="X39" s="263">
        <f t="shared" si="3"/>
        <v>691604.1399999999</v>
      </c>
      <c r="Z39" s="264"/>
      <c r="AA39" s="134"/>
    </row>
    <row r="40" spans="1:27" s="120" customFormat="1" ht="18.649999999999999" customHeight="1">
      <c r="A40" s="250">
        <v>38</v>
      </c>
      <c r="B40" s="251" t="s">
        <v>895</v>
      </c>
      <c r="C40" s="252" t="s">
        <v>233</v>
      </c>
      <c r="D40" s="643" t="s">
        <v>896</v>
      </c>
      <c r="E40" s="254" t="s">
        <v>787</v>
      </c>
      <c r="F40" s="255" t="s">
        <v>897</v>
      </c>
      <c r="G40" s="256" t="s">
        <v>204</v>
      </c>
      <c r="H40" s="258">
        <f>ROUND(IFERROR(VLOOKUP(C40,'LOCAL DECEMBER 2022'!EK46:ET562,10,FALSE),),2)</f>
        <v>21</v>
      </c>
      <c r="I40" s="258">
        <f>ROUND(IFERROR(VLOOKUP(C40,'LOCAL DECEMBER 2022'!EK46:EN415,4,FALSE),),2)</f>
        <v>15000</v>
      </c>
      <c r="J40" s="258">
        <f>IFERROR(VLOOKUP(C40,'LOCAL DECEMBER 2022'!EK46:EM226,3,FALSE),)</f>
        <v>390000</v>
      </c>
      <c r="K40" s="258">
        <f>IFERROR(VLOOKUP(C40,'LOCAL DECEMBER 2022'!EK46:FA226,17,FALSE),)</f>
        <v>315024.23</v>
      </c>
      <c r="L40" s="258">
        <f>IFERROR(VLOOKUP(C40,'LOCAL DECEMBER 2022'!EK46:FC272,19,FALSE),)</f>
        <v>630024.23</v>
      </c>
      <c r="M40" s="258">
        <f>IFERROR(VLOOKUP(C40,'LOCAL DECEMBER 2022'!EK46:FD272,20,FALSE),)</f>
        <v>567021.80999999994</v>
      </c>
      <c r="N40" s="258">
        <f>IFERROR(VLOOKUP(C40,'LOCAL DECEMBER 2022'!EK46:FE272,21,FALSE),)</f>
        <v>29404.361999999986</v>
      </c>
      <c r="O40" s="258">
        <f>IFERROR(VLOOKUP(C40,'LOCAL DECEMBER 2022'!EK46:FF272,22,FALSE),)</f>
        <v>63002.42</v>
      </c>
      <c r="P40" s="258">
        <f>IFERROR(VLOOKUP(C40,'LOCAL DECEMBER 2022'!EK46:FG273,23,FALSE),)</f>
        <v>100000</v>
      </c>
      <c r="Q40" s="258">
        <f t="shared" si="0"/>
        <v>192406.78199999998</v>
      </c>
      <c r="R40" s="258">
        <f>IFERROR(VLOOKUP(C40,'LOCAL DECEMBER 2022'!EK46:FI272,25,FALSE),)</f>
        <v>0</v>
      </c>
      <c r="S40" s="258">
        <f t="shared" si="1"/>
        <v>437617.44799999997</v>
      </c>
      <c r="T40" s="258">
        <f>IFERROR(VLOOKUP(C40,'LOCAL DECEMBER 2022'!EK46:FL272,28,FALSE),)</f>
        <v>25200.97</v>
      </c>
      <c r="U40" s="258">
        <f>IFERROR(VLOOKUP(C40,'LOCAL DECEMBER 2022'!EK46:FN272,30,FALSE),)</f>
        <v>63002.42</v>
      </c>
      <c r="V40" s="258">
        <f>IFERROR(VLOOKUP(C40,'LOCAL DECEMBER 2022'!EK46:FM272,29,FALSE),)</f>
        <v>3150.12</v>
      </c>
      <c r="W40" s="258">
        <f t="shared" si="2"/>
        <v>91353.51</v>
      </c>
      <c r="X40" s="263">
        <f t="shared" si="3"/>
        <v>721377.74</v>
      </c>
      <c r="Z40" s="264"/>
      <c r="AA40" s="134"/>
    </row>
    <row r="41" spans="1:27" s="120" customFormat="1" ht="18.649999999999999" customHeight="1">
      <c r="A41" s="250">
        <v>39</v>
      </c>
      <c r="B41" s="251" t="s">
        <v>898</v>
      </c>
      <c r="C41" s="252" t="s">
        <v>234</v>
      </c>
      <c r="D41" s="253">
        <v>57148090</v>
      </c>
      <c r="E41" s="254" t="s">
        <v>787</v>
      </c>
      <c r="F41" s="255" t="s">
        <v>899</v>
      </c>
      <c r="G41" s="256" t="s">
        <v>235</v>
      </c>
      <c r="H41" s="258">
        <f>ROUND(IFERROR(VLOOKUP(C41,'LOCAL DECEMBER 2022'!EK47:ET563,10,FALSE),),2)</f>
        <v>26</v>
      </c>
      <c r="I41" s="258">
        <f>ROUND(IFERROR(VLOOKUP(C41,'LOCAL DECEMBER 2022'!EK47:EN416,4,FALSE),),2)</f>
        <v>38461.54</v>
      </c>
      <c r="J41" s="258">
        <f>IFERROR(VLOOKUP(C41,'LOCAL DECEMBER 2022'!EK47:EM227,3,FALSE),)</f>
        <v>1000000</v>
      </c>
      <c r="K41" s="258">
        <f>IFERROR(VLOOKUP(C41,'LOCAL DECEMBER 2022'!EK47:FA227,17,FALSE),)</f>
        <v>956483.83</v>
      </c>
      <c r="L41" s="258">
        <f>IFERROR(VLOOKUP(C41,'LOCAL DECEMBER 2022'!EK47:FC273,19,FALSE),)</f>
        <v>1956483.87</v>
      </c>
      <c r="M41" s="258">
        <f>IFERROR(VLOOKUP(C41,'LOCAL DECEMBER 2022'!EK47:FD273,20,FALSE),)</f>
        <v>1760835.48</v>
      </c>
      <c r="N41" s="258">
        <f>IFERROR(VLOOKUP(C41,'LOCAL DECEMBER 2022'!EK47:FE273,21,FALSE),)</f>
        <v>356250.64399999997</v>
      </c>
      <c r="O41" s="258">
        <f>IFERROR(VLOOKUP(C41,'LOCAL DECEMBER 2022'!EK47:FF273,22,FALSE),)</f>
        <v>195648.39</v>
      </c>
      <c r="P41" s="258">
        <f>IFERROR(VLOOKUP(C41,'LOCAL DECEMBER 2022'!EK47:FG274,23,FALSE),)</f>
        <v>100000</v>
      </c>
      <c r="Q41" s="258">
        <f t="shared" si="0"/>
        <v>651899.03399999999</v>
      </c>
      <c r="R41" s="258">
        <f>IFERROR(VLOOKUP(C41,'LOCAL DECEMBER 2022'!EK47:FI273,25,FALSE),)</f>
        <v>0</v>
      </c>
      <c r="S41" s="258">
        <f t="shared" si="1"/>
        <v>1304584.8360000001</v>
      </c>
      <c r="T41" s="258">
        <f>IFERROR(VLOOKUP(C41,'LOCAL DECEMBER 2022'!EK47:FL273,28,FALSE),)</f>
        <v>78259.350000000006</v>
      </c>
      <c r="U41" s="258">
        <f>IFERROR(VLOOKUP(C41,'LOCAL DECEMBER 2022'!EK47:FN273,30,FALSE),)</f>
        <v>195648.39</v>
      </c>
      <c r="V41" s="258">
        <f>IFERROR(VLOOKUP(C41,'LOCAL DECEMBER 2022'!EK47:FM273,29,FALSE),)</f>
        <v>9782.42</v>
      </c>
      <c r="W41" s="258">
        <f t="shared" si="2"/>
        <v>283690.15999999997</v>
      </c>
      <c r="X41" s="263">
        <f t="shared" si="3"/>
        <v>2240174.0300000003</v>
      </c>
      <c r="Z41" s="264"/>
      <c r="AA41" s="134"/>
    </row>
    <row r="42" spans="1:27" s="120" customFormat="1" ht="18.649999999999999" customHeight="1">
      <c r="A42" s="250">
        <v>40</v>
      </c>
      <c r="B42" s="251" t="s">
        <v>900</v>
      </c>
      <c r="C42" s="252" t="s">
        <v>236</v>
      </c>
      <c r="D42" s="643" t="s">
        <v>901</v>
      </c>
      <c r="E42" s="254" t="s">
        <v>787</v>
      </c>
      <c r="F42" s="255" t="s">
        <v>902</v>
      </c>
      <c r="G42" s="256" t="s">
        <v>237</v>
      </c>
      <c r="H42" s="258">
        <f>ROUND(IFERROR(VLOOKUP(C42,'LOCAL DECEMBER 2022'!EK48:ET564,10,FALSE),),2)</f>
        <v>25</v>
      </c>
      <c r="I42" s="258">
        <f>ROUND(IFERROR(VLOOKUP(C42,'LOCAL DECEMBER 2022'!EK48:EN417,4,FALSE),),2)</f>
        <v>27692.31</v>
      </c>
      <c r="J42" s="258">
        <f>IFERROR(VLOOKUP(C42,'LOCAL DECEMBER 2022'!EK48:EM228,3,FALSE),)</f>
        <v>720000</v>
      </c>
      <c r="K42" s="258">
        <f>IFERROR(VLOOKUP(C42,'LOCAL DECEMBER 2022'!EK48:FA228,17,FALSE),)</f>
        <v>622201.71</v>
      </c>
      <c r="L42" s="258">
        <f>IFERROR(VLOOKUP(C42,'LOCAL DECEMBER 2022'!EK48:FC274,19,FALSE),)</f>
        <v>1314509.46</v>
      </c>
      <c r="M42" s="258">
        <f>IFERROR(VLOOKUP(C42,'LOCAL DECEMBER 2022'!EK48:FD274,20,FALSE),)</f>
        <v>1183058.51</v>
      </c>
      <c r="N42" s="258">
        <f>IFERROR(VLOOKUP(C42,'LOCAL DECEMBER 2022'!EK48:FE274,21,FALSE),)</f>
        <v>182917.55300000001</v>
      </c>
      <c r="O42" s="258">
        <f>IFERROR(VLOOKUP(C42,'LOCAL DECEMBER 2022'!EK48:FF274,22,FALSE),)</f>
        <v>131450.95000000001</v>
      </c>
      <c r="P42" s="258">
        <f>IFERROR(VLOOKUP(C42,'LOCAL DECEMBER 2022'!EK48:FG275,23,FALSE),)</f>
        <v>100000</v>
      </c>
      <c r="Q42" s="258">
        <f t="shared" si="0"/>
        <v>414368.50300000003</v>
      </c>
      <c r="R42" s="258">
        <f>IFERROR(VLOOKUP(C42,'LOCAL DECEMBER 2022'!EK48:FI274,25,FALSE),)</f>
        <v>0</v>
      </c>
      <c r="S42" s="258">
        <f t="shared" si="1"/>
        <v>900140.95699999994</v>
      </c>
      <c r="T42" s="258">
        <f>IFERROR(VLOOKUP(C42,'LOCAL DECEMBER 2022'!EK48:FL274,28,FALSE),)</f>
        <v>52580.38</v>
      </c>
      <c r="U42" s="258">
        <f>IFERROR(VLOOKUP(C42,'LOCAL DECEMBER 2022'!EK48:FN274,30,FALSE),)</f>
        <v>131450.95000000001</v>
      </c>
      <c r="V42" s="258">
        <f>IFERROR(VLOOKUP(C42,'LOCAL DECEMBER 2022'!EK48:FM274,29,FALSE),)</f>
        <v>6572.55</v>
      </c>
      <c r="W42" s="258">
        <f t="shared" si="2"/>
        <v>190603.88</v>
      </c>
      <c r="X42" s="263">
        <f t="shared" si="3"/>
        <v>1505113.3399999999</v>
      </c>
      <c r="Z42" s="264"/>
      <c r="AA42" s="134"/>
    </row>
    <row r="43" spans="1:27" s="120" customFormat="1" ht="18.649999999999999" customHeight="1">
      <c r="A43" s="250">
        <v>41</v>
      </c>
      <c r="B43" s="251" t="s">
        <v>903</v>
      </c>
      <c r="C43" s="252" t="s">
        <v>238</v>
      </c>
      <c r="D43" s="643" t="s">
        <v>904</v>
      </c>
      <c r="E43" s="254" t="s">
        <v>787</v>
      </c>
      <c r="F43" s="255" t="s">
        <v>905</v>
      </c>
      <c r="G43" s="256" t="s">
        <v>239</v>
      </c>
      <c r="H43" s="258">
        <f>ROUND(IFERROR(VLOOKUP(C43,'LOCAL DECEMBER 2022'!EK49:ET565,10,FALSE),),2)</f>
        <v>25</v>
      </c>
      <c r="I43" s="258">
        <f>ROUND(IFERROR(VLOOKUP(C43,'LOCAL DECEMBER 2022'!EK49:EN417,4,FALSE),),2)</f>
        <v>15000</v>
      </c>
      <c r="J43" s="258">
        <f>IFERROR(VLOOKUP(C43,'LOCAL DECEMBER 2022'!EK49:EM229,3,FALSE),)</f>
        <v>390000</v>
      </c>
      <c r="K43" s="258">
        <f>IFERROR(VLOOKUP(C43,'LOCAL DECEMBER 2022'!EK49:FA229,17,FALSE),)</f>
        <v>360027.69</v>
      </c>
      <c r="L43" s="258">
        <f>IFERROR(VLOOKUP(C43,'LOCAL DECEMBER 2022'!EK49:FC275,19,FALSE),)</f>
        <v>735027.69</v>
      </c>
      <c r="M43" s="258">
        <f>IFERROR(VLOOKUP(C43,'LOCAL DECEMBER 2022'!EK49:FD275,20,FALSE),)</f>
        <v>661524.91999999993</v>
      </c>
      <c r="N43" s="258">
        <f>IFERROR(VLOOKUP(C43,'LOCAL DECEMBER 2022'!EK49:FE275,21,FALSE),)</f>
        <v>48304.983999999982</v>
      </c>
      <c r="O43" s="258">
        <f>IFERROR(VLOOKUP(C43,'LOCAL DECEMBER 2022'!EK49:FF275,22,FALSE),)</f>
        <v>73502.77</v>
      </c>
      <c r="P43" s="258">
        <f>IFERROR(VLOOKUP(C43,'LOCAL DECEMBER 2022'!EK49:FG276,23,FALSE),)</f>
        <v>100000</v>
      </c>
      <c r="Q43" s="258">
        <f t="shared" si="0"/>
        <v>221807.75399999999</v>
      </c>
      <c r="R43" s="258">
        <f>IFERROR(VLOOKUP(C43,'LOCAL DECEMBER 2022'!EK49:FI275,25,FALSE),)</f>
        <v>0</v>
      </c>
      <c r="S43" s="258">
        <f t="shared" si="1"/>
        <v>513219.93599999999</v>
      </c>
      <c r="T43" s="258">
        <f>IFERROR(VLOOKUP(C43,'LOCAL DECEMBER 2022'!EK49:FL275,28,FALSE),)</f>
        <v>29401.11</v>
      </c>
      <c r="U43" s="258">
        <f>IFERROR(VLOOKUP(C43,'LOCAL DECEMBER 2022'!EK49:FN275,30,FALSE),)</f>
        <v>73502.77</v>
      </c>
      <c r="V43" s="258">
        <f>IFERROR(VLOOKUP(C43,'LOCAL DECEMBER 2022'!EK49:FM275,29,FALSE),)</f>
        <v>3675.14</v>
      </c>
      <c r="W43" s="258">
        <f t="shared" si="2"/>
        <v>106579.02</v>
      </c>
      <c r="X43" s="263">
        <f t="shared" si="3"/>
        <v>841606.71</v>
      </c>
      <c r="Z43" s="264"/>
      <c r="AA43" s="134"/>
    </row>
    <row r="44" spans="1:27" s="120" customFormat="1" ht="18.649999999999999" customHeight="1">
      <c r="A44" s="250">
        <v>42</v>
      </c>
      <c r="B44" s="251" t="s">
        <v>906</v>
      </c>
      <c r="C44" s="252" t="s">
        <v>240</v>
      </c>
      <c r="D44" s="643" t="s">
        <v>907</v>
      </c>
      <c r="E44" s="254" t="s">
        <v>787</v>
      </c>
      <c r="F44" s="255" t="s">
        <v>908</v>
      </c>
      <c r="G44" s="256" t="s">
        <v>204</v>
      </c>
      <c r="H44" s="258">
        <f>ROUND(IFERROR(VLOOKUP(C44,'LOCAL DECEMBER 2022'!EK50:ET566,10,FALSE),),2)</f>
        <v>25</v>
      </c>
      <c r="I44" s="258">
        <f>ROUND(IFERROR(VLOOKUP(C44,'LOCAL DECEMBER 2022'!EK50:EN418,4,FALSE),),2)</f>
        <v>15384.62</v>
      </c>
      <c r="J44" s="258">
        <f>IFERROR(VLOOKUP(C44,'LOCAL DECEMBER 2022'!EK50:EM230,3,FALSE),)</f>
        <v>400000</v>
      </c>
      <c r="K44" s="258">
        <f>IFERROR(VLOOKUP(C44,'LOCAL DECEMBER 2022'!EK50:FA230,17,FALSE),)</f>
        <v>270790.06</v>
      </c>
      <c r="L44" s="258">
        <f>IFERROR(VLOOKUP(C44,'LOCAL DECEMBER 2022'!EK50:FC276,19,FALSE),)</f>
        <v>655405.56000000006</v>
      </c>
      <c r="M44" s="258">
        <f>IFERROR(VLOOKUP(C44,'LOCAL DECEMBER 2022'!EK50:FD276,20,FALSE),)</f>
        <v>589865</v>
      </c>
      <c r="N44" s="258">
        <f>IFERROR(VLOOKUP(C44,'LOCAL DECEMBER 2022'!EK50:FE276,21,FALSE),)</f>
        <v>33973</v>
      </c>
      <c r="O44" s="258">
        <f>IFERROR(VLOOKUP(C44,'LOCAL DECEMBER 2022'!EK50:FF276,22,FALSE),)</f>
        <v>65540.56</v>
      </c>
      <c r="P44" s="258">
        <f>IFERROR(VLOOKUP(C44,'LOCAL DECEMBER 2022'!EK50:FG277,23,FALSE),)</f>
        <v>100000</v>
      </c>
      <c r="Q44" s="258">
        <f t="shared" si="0"/>
        <v>199513.56</v>
      </c>
      <c r="R44" s="258">
        <f>IFERROR(VLOOKUP(C44,'LOCAL DECEMBER 2022'!EK50:FI276,25,FALSE),)</f>
        <v>0</v>
      </c>
      <c r="S44" s="258">
        <f t="shared" si="1"/>
        <v>455892.00000000006</v>
      </c>
      <c r="T44" s="258">
        <f>IFERROR(VLOOKUP(C44,'LOCAL DECEMBER 2022'!EK50:FL276,28,FALSE),)</f>
        <v>26216.22</v>
      </c>
      <c r="U44" s="258">
        <f>IFERROR(VLOOKUP(C44,'LOCAL DECEMBER 2022'!EK50:FN276,30,FALSE),)</f>
        <v>65540.56</v>
      </c>
      <c r="V44" s="258">
        <f>IFERROR(VLOOKUP(C44,'LOCAL DECEMBER 2022'!EK50:FM276,29,FALSE),)</f>
        <v>3277.03</v>
      </c>
      <c r="W44" s="258">
        <f t="shared" si="2"/>
        <v>95033.81</v>
      </c>
      <c r="X44" s="263">
        <f t="shared" si="3"/>
        <v>750439.37000000011</v>
      </c>
      <c r="Z44" s="264"/>
      <c r="AA44" s="134"/>
    </row>
    <row r="45" spans="1:27" s="120" customFormat="1" ht="18.649999999999999" customHeight="1">
      <c r="A45" s="250">
        <v>43</v>
      </c>
      <c r="B45" s="251" t="s">
        <v>909</v>
      </c>
      <c r="C45" s="252" t="s">
        <v>241</v>
      </c>
      <c r="D45" s="643" t="s">
        <v>910</v>
      </c>
      <c r="E45" s="254" t="s">
        <v>787</v>
      </c>
      <c r="F45" s="255" t="s">
        <v>911</v>
      </c>
      <c r="G45" s="256" t="s">
        <v>194</v>
      </c>
      <c r="H45" s="258">
        <f>ROUND(IFERROR(VLOOKUP(C45,'LOCAL DECEMBER 2022'!EK51:ET567,10,FALSE),),2)</f>
        <v>26</v>
      </c>
      <c r="I45" s="258">
        <f>ROUND(IFERROR(VLOOKUP(C45,'LOCAL DECEMBER 2022'!EK51:EN419,4,FALSE),),2)</f>
        <v>12500</v>
      </c>
      <c r="J45" s="258">
        <f>IFERROR(VLOOKUP(C45,'LOCAL DECEMBER 2022'!EK51:EM231,3,FALSE),)</f>
        <v>325000</v>
      </c>
      <c r="K45" s="258">
        <f>IFERROR(VLOOKUP(C45,'LOCAL DECEMBER 2022'!EK51:FA231,17,FALSE),)</f>
        <v>379195.84</v>
      </c>
      <c r="L45" s="258">
        <f>IFERROR(VLOOKUP(C45,'LOCAL DECEMBER 2022'!EK51:FC277,19,FALSE),)</f>
        <v>704195.84</v>
      </c>
      <c r="M45" s="258">
        <f>IFERROR(VLOOKUP(C45,'LOCAL DECEMBER 2022'!EK51:FD277,20,FALSE),)</f>
        <v>633776.26</v>
      </c>
      <c r="N45" s="258">
        <f>IFERROR(VLOOKUP(C45,'LOCAL DECEMBER 2022'!EK51:FE277,21,FALSE),)</f>
        <v>42755.252000000008</v>
      </c>
      <c r="O45" s="258">
        <f>IFERROR(VLOOKUP(C45,'LOCAL DECEMBER 2022'!EK51:FF277,22,FALSE),)</f>
        <v>70419.58</v>
      </c>
      <c r="P45" s="258">
        <f>IFERROR(VLOOKUP(C45,'LOCAL DECEMBER 2022'!EK51:FG278,23,FALSE),)</f>
        <v>100000</v>
      </c>
      <c r="Q45" s="258">
        <f t="shared" si="0"/>
        <v>213174.83199999999</v>
      </c>
      <c r="R45" s="258">
        <f>IFERROR(VLOOKUP(C45,'LOCAL DECEMBER 2022'!EK51:FI277,25,FALSE),)</f>
        <v>0</v>
      </c>
      <c r="S45" s="258">
        <f t="shared" si="1"/>
        <v>491021.00799999997</v>
      </c>
      <c r="T45" s="258">
        <f>IFERROR(VLOOKUP(C45,'LOCAL DECEMBER 2022'!EK51:FL277,28,FALSE),)</f>
        <v>28167.83</v>
      </c>
      <c r="U45" s="258">
        <f>IFERROR(VLOOKUP(C45,'LOCAL DECEMBER 2022'!EK51:FN277,30,FALSE),)</f>
        <v>70419.58</v>
      </c>
      <c r="V45" s="258">
        <f>IFERROR(VLOOKUP(C45,'LOCAL DECEMBER 2022'!EK51:FM277,29,FALSE),)</f>
        <v>3520.98</v>
      </c>
      <c r="W45" s="258">
        <f t="shared" si="2"/>
        <v>102108.39</v>
      </c>
      <c r="X45" s="263">
        <f t="shared" si="3"/>
        <v>806304.23</v>
      </c>
      <c r="Z45" s="264"/>
      <c r="AA45" s="134"/>
    </row>
    <row r="46" spans="1:27" s="120" customFormat="1" ht="18.649999999999999" customHeight="1">
      <c r="A46" s="250">
        <v>44</v>
      </c>
      <c r="B46" s="251" t="s">
        <v>912</v>
      </c>
      <c r="C46" s="252" t="s">
        <v>242</v>
      </c>
      <c r="D46" s="643" t="s">
        <v>913</v>
      </c>
      <c r="E46" s="254" t="s">
        <v>787</v>
      </c>
      <c r="F46" s="255" t="s">
        <v>914</v>
      </c>
      <c r="G46" s="256" t="s">
        <v>194</v>
      </c>
      <c r="H46" s="258">
        <f>ROUND(IFERROR(VLOOKUP(C46,'LOCAL DECEMBER 2022'!EK52:ET568,10,FALSE),),2)</f>
        <v>20</v>
      </c>
      <c r="I46" s="258">
        <f>ROUND(IFERROR(VLOOKUP(C46,'LOCAL DECEMBER 2022'!EK52:EN420,4,FALSE),),2)</f>
        <v>13500</v>
      </c>
      <c r="J46" s="258">
        <f>IFERROR(VLOOKUP(C46,'LOCAL DECEMBER 2022'!EK52:EM232,3,FALSE),)</f>
        <v>351000</v>
      </c>
      <c r="K46" s="258">
        <f>IFERROR(VLOOKUP(C46,'LOCAL DECEMBER 2022'!EK52:FA232,17,FALSE),)</f>
        <v>269120.7</v>
      </c>
      <c r="L46" s="258">
        <f>IFERROR(VLOOKUP(C46,'LOCAL DECEMBER 2022'!EK52:FC278,19,FALSE),)</f>
        <v>539120.69999999995</v>
      </c>
      <c r="M46" s="258">
        <f>IFERROR(VLOOKUP(C46,'LOCAL DECEMBER 2022'!EK52:FD278,20,FALSE),)</f>
        <v>485208.62999999995</v>
      </c>
      <c r="N46" s="258">
        <f>IFERROR(VLOOKUP(C46,'LOCAL DECEMBER 2022'!EK52:FE278,21,FALSE),)</f>
        <v>17216.690399999996</v>
      </c>
      <c r="O46" s="258">
        <f>IFERROR(VLOOKUP(C46,'LOCAL DECEMBER 2022'!EK52:FF278,22,FALSE),)</f>
        <v>53912.07</v>
      </c>
      <c r="P46" s="258">
        <f>IFERROR(VLOOKUP(C46,'LOCAL DECEMBER 2022'!EK52:FG279,23,FALSE),)</f>
        <v>100000</v>
      </c>
      <c r="Q46" s="258">
        <f t="shared" si="0"/>
        <v>171128.7604</v>
      </c>
      <c r="R46" s="258">
        <f>IFERROR(VLOOKUP(C46,'LOCAL DECEMBER 2022'!EK52:FI278,25,FALSE),)</f>
        <v>0</v>
      </c>
      <c r="S46" s="258">
        <f t="shared" si="1"/>
        <v>367991.93959999993</v>
      </c>
      <c r="T46" s="258">
        <f>IFERROR(VLOOKUP(C46,'LOCAL DECEMBER 2022'!EK52:FL278,28,FALSE),)</f>
        <v>21564.83</v>
      </c>
      <c r="U46" s="258">
        <f>IFERROR(VLOOKUP(C46,'LOCAL DECEMBER 2022'!EK52:FN278,30,FALSE),)</f>
        <v>53912.07</v>
      </c>
      <c r="V46" s="258">
        <f>IFERROR(VLOOKUP(C46,'LOCAL DECEMBER 2022'!EK52:FM278,29,FALSE),)</f>
        <v>2695.6</v>
      </c>
      <c r="W46" s="258">
        <f t="shared" si="2"/>
        <v>78172.5</v>
      </c>
      <c r="X46" s="263">
        <f t="shared" si="3"/>
        <v>617293.19999999995</v>
      </c>
      <c r="Z46" s="264"/>
      <c r="AA46" s="134"/>
    </row>
    <row r="47" spans="1:27" s="120" customFormat="1" ht="18.649999999999999" customHeight="1">
      <c r="A47" s="250">
        <v>45</v>
      </c>
      <c r="B47" s="251" t="s">
        <v>915</v>
      </c>
      <c r="C47" s="252" t="s">
        <v>243</v>
      </c>
      <c r="D47" s="643" t="s">
        <v>916</v>
      </c>
      <c r="E47" s="254" t="s">
        <v>787</v>
      </c>
      <c r="F47" s="255" t="s">
        <v>917</v>
      </c>
      <c r="G47" s="256" t="s">
        <v>194</v>
      </c>
      <c r="H47" s="258">
        <f>ROUND(IFERROR(VLOOKUP(C47,'LOCAL DECEMBER 2022'!EK53:ET569,10,FALSE),),2)</f>
        <v>26</v>
      </c>
      <c r="I47" s="258">
        <f>ROUND(IFERROR(VLOOKUP(C47,'LOCAL DECEMBER 2022'!EK53:EN421,4,FALSE),),2)</f>
        <v>13500</v>
      </c>
      <c r="J47" s="258">
        <f>IFERROR(VLOOKUP(C47,'LOCAL DECEMBER 2022'!EK53:EM233,3,FALSE),)</f>
        <v>351000</v>
      </c>
      <c r="K47" s="258">
        <f>IFERROR(VLOOKUP(C47,'LOCAL DECEMBER 2022'!EK53:FA233,17,FALSE),)</f>
        <v>374428.8</v>
      </c>
      <c r="L47" s="258">
        <f>IFERROR(VLOOKUP(C47,'LOCAL DECEMBER 2022'!EK53:FC279,19,FALSE),)</f>
        <v>725428.8</v>
      </c>
      <c r="M47" s="258">
        <f>IFERROR(VLOOKUP(C47,'LOCAL DECEMBER 2022'!EK53:FD279,20,FALSE),)</f>
        <v>652885.92000000004</v>
      </c>
      <c r="N47" s="258">
        <f>IFERROR(VLOOKUP(C47,'LOCAL DECEMBER 2022'!EK53:FE279,21,FALSE),)</f>
        <v>46577.184000000008</v>
      </c>
      <c r="O47" s="258">
        <f>IFERROR(VLOOKUP(C47,'LOCAL DECEMBER 2022'!EK53:FF279,22,FALSE),)</f>
        <v>72542.880000000005</v>
      </c>
      <c r="P47" s="258">
        <f>IFERROR(VLOOKUP(C47,'LOCAL DECEMBER 2022'!EK53:FG280,23,FALSE),)</f>
        <v>100000</v>
      </c>
      <c r="Q47" s="258">
        <f t="shared" si="0"/>
        <v>219120.06400000001</v>
      </c>
      <c r="R47" s="258">
        <f>IFERROR(VLOOKUP(C47,'LOCAL DECEMBER 2022'!EK53:FI279,25,FALSE),)</f>
        <v>0</v>
      </c>
      <c r="S47" s="258">
        <f t="shared" si="1"/>
        <v>506308.73600000003</v>
      </c>
      <c r="T47" s="258">
        <f>IFERROR(VLOOKUP(C47,'LOCAL DECEMBER 2022'!EK53:FL279,28,FALSE),)</f>
        <v>29017.15</v>
      </c>
      <c r="U47" s="258">
        <f>IFERROR(VLOOKUP(C47,'LOCAL DECEMBER 2022'!EK53:FN279,30,FALSE),)</f>
        <v>72542.880000000005</v>
      </c>
      <c r="V47" s="258">
        <f>IFERROR(VLOOKUP(C47,'LOCAL DECEMBER 2022'!EK53:FM279,29,FALSE),)</f>
        <v>3627.14</v>
      </c>
      <c r="W47" s="258">
        <f t="shared" si="2"/>
        <v>105187.17</v>
      </c>
      <c r="X47" s="263">
        <f t="shared" si="3"/>
        <v>830615.97000000009</v>
      </c>
      <c r="Z47" s="264"/>
      <c r="AA47" s="134"/>
    </row>
    <row r="48" spans="1:27" s="120" customFormat="1" ht="18.649999999999999" customHeight="1">
      <c r="A48" s="250">
        <v>46</v>
      </c>
      <c r="B48" s="251" t="s">
        <v>918</v>
      </c>
      <c r="C48" s="252" t="s">
        <v>244</v>
      </c>
      <c r="D48" s="643" t="s">
        <v>919</v>
      </c>
      <c r="E48" s="254" t="s">
        <v>787</v>
      </c>
      <c r="F48" s="255" t="s">
        <v>920</v>
      </c>
      <c r="G48" s="256" t="s">
        <v>245</v>
      </c>
      <c r="H48" s="258">
        <f>ROUND(IFERROR(VLOOKUP(C48,'LOCAL DECEMBER 2022'!EK54:ET570,10,FALSE),),2)</f>
        <v>26</v>
      </c>
      <c r="I48" s="258">
        <f>ROUND(IFERROR(VLOOKUP(C48,'LOCAL DECEMBER 2022'!EK54:EN422,4,FALSE),),2)</f>
        <v>20000</v>
      </c>
      <c r="J48" s="258">
        <f>IFERROR(VLOOKUP(C48,'LOCAL DECEMBER 2022'!EK54:EM234,3,FALSE),)</f>
        <v>520000</v>
      </c>
      <c r="K48" s="258">
        <f>IFERROR(VLOOKUP(C48,'LOCAL DECEMBER 2022'!EK54:FA234,17,FALSE),)</f>
        <v>578711.18000000005</v>
      </c>
      <c r="L48" s="258">
        <f>IFERROR(VLOOKUP(C48,'LOCAL DECEMBER 2022'!EK54:FC280,19,FALSE),)</f>
        <v>1098711.18</v>
      </c>
      <c r="M48" s="258">
        <f>IFERROR(VLOOKUP(C48,'LOCAL DECEMBER 2022'!EK54:FD280,20,FALSE),)</f>
        <v>988840.05999999994</v>
      </c>
      <c r="N48" s="258">
        <f>IFERROR(VLOOKUP(C48,'LOCAL DECEMBER 2022'!EK54:FE280,21,FALSE),)</f>
        <v>125210.01499999998</v>
      </c>
      <c r="O48" s="258">
        <f>IFERROR(VLOOKUP(C48,'LOCAL DECEMBER 2022'!EK54:FF280,22,FALSE),)</f>
        <v>109871.12</v>
      </c>
      <c r="P48" s="258">
        <f>IFERROR(VLOOKUP(C48,'LOCAL DECEMBER 2022'!EK54:FG281,23,FALSE),)</f>
        <v>100000</v>
      </c>
      <c r="Q48" s="258">
        <f t="shared" si="0"/>
        <v>335081.13500000001</v>
      </c>
      <c r="R48" s="258">
        <f>IFERROR(VLOOKUP(C48,'LOCAL DECEMBER 2022'!EK54:FI280,25,FALSE),)</f>
        <v>0</v>
      </c>
      <c r="S48" s="258">
        <f t="shared" si="1"/>
        <v>763630.04499999993</v>
      </c>
      <c r="T48" s="258">
        <f>IFERROR(VLOOKUP(C48,'LOCAL DECEMBER 2022'!EK54:FL280,28,FALSE),)</f>
        <v>43948.45</v>
      </c>
      <c r="U48" s="258">
        <f>IFERROR(VLOOKUP(C48,'LOCAL DECEMBER 2022'!EK54:FN280,30,FALSE),)</f>
        <v>109871.12</v>
      </c>
      <c r="V48" s="258">
        <f>IFERROR(VLOOKUP(C48,'LOCAL DECEMBER 2022'!EK54:FM280,29,FALSE),)</f>
        <v>5493.56</v>
      </c>
      <c r="W48" s="258">
        <f t="shared" si="2"/>
        <v>159313.13</v>
      </c>
      <c r="X48" s="263">
        <f t="shared" si="3"/>
        <v>1258024.31</v>
      </c>
      <c r="Z48" s="264"/>
      <c r="AA48" s="134"/>
    </row>
    <row r="49" spans="1:27" s="120" customFormat="1" ht="18.649999999999999" customHeight="1">
      <c r="A49" s="250">
        <v>47</v>
      </c>
      <c r="B49" s="251" t="s">
        <v>921</v>
      </c>
      <c r="C49" s="252" t="s">
        <v>246</v>
      </c>
      <c r="D49" s="643" t="s">
        <v>922</v>
      </c>
      <c r="E49" s="254" t="s">
        <v>787</v>
      </c>
      <c r="F49" s="255" t="s">
        <v>923</v>
      </c>
      <c r="G49" s="256" t="s">
        <v>194</v>
      </c>
      <c r="H49" s="258">
        <f>ROUND(IFERROR(VLOOKUP(C49,'LOCAL DECEMBER 2022'!EK55:ET571,10,FALSE),),2)</f>
        <v>26</v>
      </c>
      <c r="I49" s="258">
        <f>ROUND(IFERROR(VLOOKUP(C49,'LOCAL DECEMBER 2022'!EK55:EN422,4,FALSE),),2)</f>
        <v>15000</v>
      </c>
      <c r="J49" s="258">
        <f>IFERROR(VLOOKUP(C49,'LOCAL DECEMBER 2022'!EK55:EM235,3,FALSE),)</f>
        <v>390000</v>
      </c>
      <c r="K49" s="258">
        <f>IFERROR(VLOOKUP(C49,'LOCAL DECEMBER 2022'!EK55:FA235,17,FALSE),)</f>
        <v>288022.15999999997</v>
      </c>
      <c r="L49" s="258">
        <f>IFERROR(VLOOKUP(C49,'LOCAL DECEMBER 2022'!EK55:FC281,19,FALSE),)</f>
        <v>678022.16</v>
      </c>
      <c r="M49" s="258">
        <f>IFERROR(VLOOKUP(C49,'LOCAL DECEMBER 2022'!EK55:FD281,20,FALSE),)</f>
        <v>610219.94000000006</v>
      </c>
      <c r="N49" s="258">
        <f>IFERROR(VLOOKUP(C49,'LOCAL DECEMBER 2022'!EK55:FE281,21,FALSE),)</f>
        <v>38043.988000000012</v>
      </c>
      <c r="O49" s="258">
        <f>IFERROR(VLOOKUP(C49,'LOCAL DECEMBER 2022'!EK55:FF281,22,FALSE),)</f>
        <v>67802.22</v>
      </c>
      <c r="P49" s="258">
        <f>IFERROR(VLOOKUP(C49,'LOCAL DECEMBER 2022'!EK55:FG282,23,FALSE),)</f>
        <v>100000</v>
      </c>
      <c r="Q49" s="258">
        <f t="shared" si="0"/>
        <v>205846.20800000001</v>
      </c>
      <c r="R49" s="258">
        <f>IFERROR(VLOOKUP(C49,'LOCAL DECEMBER 2022'!EK55:FI281,25,FALSE),)</f>
        <v>0</v>
      </c>
      <c r="S49" s="258">
        <f t="shared" si="1"/>
        <v>472175.95200000005</v>
      </c>
      <c r="T49" s="258">
        <f>IFERROR(VLOOKUP(C49,'LOCAL DECEMBER 2022'!EK55:FL281,28,FALSE),)</f>
        <v>27120.89</v>
      </c>
      <c r="U49" s="258">
        <f>IFERROR(VLOOKUP(C49,'LOCAL DECEMBER 2022'!EK55:FN281,30,FALSE),)</f>
        <v>67802.22</v>
      </c>
      <c r="V49" s="258">
        <f>IFERROR(VLOOKUP(C49,'LOCAL DECEMBER 2022'!EK55:FM281,29,FALSE),)</f>
        <v>3390.11</v>
      </c>
      <c r="W49" s="258">
        <f t="shared" si="2"/>
        <v>98313.22</v>
      </c>
      <c r="X49" s="263">
        <f t="shared" si="3"/>
        <v>776335.38</v>
      </c>
      <c r="Z49" s="264"/>
      <c r="AA49" s="134"/>
    </row>
    <row r="50" spans="1:27" s="120" customFormat="1" ht="18.649999999999999" customHeight="1">
      <c r="A50" s="250">
        <v>48</v>
      </c>
      <c r="B50" s="251" t="s">
        <v>924</v>
      </c>
      <c r="C50" s="252" t="s">
        <v>247</v>
      </c>
      <c r="D50" s="643" t="s">
        <v>925</v>
      </c>
      <c r="E50" s="254" t="s">
        <v>787</v>
      </c>
      <c r="F50" s="255" t="s">
        <v>926</v>
      </c>
      <c r="G50" s="256" t="s">
        <v>194</v>
      </c>
      <c r="H50" s="258">
        <f>ROUND(IFERROR(VLOOKUP(C50,'LOCAL DECEMBER 2022'!EK56:ET572,10,FALSE),),2)</f>
        <v>26</v>
      </c>
      <c r="I50" s="258">
        <f>ROUND(IFERROR(VLOOKUP(C50,'LOCAL DECEMBER 2022'!EK56:EN423,4,FALSE),),2)</f>
        <v>15000</v>
      </c>
      <c r="J50" s="258">
        <f>IFERROR(VLOOKUP(C50,'LOCAL DECEMBER 2022'!EK56:EM236,3,FALSE),)</f>
        <v>390000</v>
      </c>
      <c r="K50" s="258">
        <f>IFERROR(VLOOKUP(C50,'LOCAL DECEMBER 2022'!EK56:FA236,17,FALSE),)</f>
        <v>411031.62</v>
      </c>
      <c r="L50" s="258">
        <f>IFERROR(VLOOKUP(C50,'LOCAL DECEMBER 2022'!EK56:FC281,19,FALSE),)</f>
        <v>801031.62</v>
      </c>
      <c r="M50" s="258">
        <f>IFERROR(VLOOKUP(C50,'LOCAL DECEMBER 2022'!EK56:FD281,20,FALSE),)</f>
        <v>720928.46</v>
      </c>
      <c r="N50" s="258">
        <f>IFERROR(VLOOKUP(C50,'LOCAL DECEMBER 2022'!EK56:FE281,21,FALSE),)</f>
        <v>60185.691999999995</v>
      </c>
      <c r="O50" s="258">
        <f>IFERROR(VLOOKUP(C50,'LOCAL DECEMBER 2022'!EK56:FF281,22,FALSE),)</f>
        <v>80103.16</v>
      </c>
      <c r="P50" s="258">
        <f>IFERROR(VLOOKUP(C50,'LOCAL DECEMBER 2022'!EK56:FG283,23,FALSE),)</f>
        <v>100000</v>
      </c>
      <c r="Q50" s="258">
        <f t="shared" si="0"/>
        <v>240288.85200000001</v>
      </c>
      <c r="R50" s="258">
        <f>IFERROR(VLOOKUP(C50,'LOCAL DECEMBER 2022'!EK56:FI281,25,FALSE),)</f>
        <v>0</v>
      </c>
      <c r="S50" s="258">
        <f t="shared" si="1"/>
        <v>560742.76799999992</v>
      </c>
      <c r="T50" s="258">
        <f>IFERROR(VLOOKUP(C50,'LOCAL DECEMBER 2022'!EK56:FL281,28,FALSE),)</f>
        <v>32041.26</v>
      </c>
      <c r="U50" s="258">
        <f>IFERROR(VLOOKUP(C50,'LOCAL DECEMBER 2022'!EK56:FN281,30,FALSE),)</f>
        <v>80103.16</v>
      </c>
      <c r="V50" s="258">
        <f>IFERROR(VLOOKUP(C50,'LOCAL DECEMBER 2022'!EK56:FM281,29,FALSE),)</f>
        <v>4005.16</v>
      </c>
      <c r="W50" s="258">
        <f t="shared" si="2"/>
        <v>116149.58</v>
      </c>
      <c r="X50" s="263">
        <f t="shared" si="3"/>
        <v>917181.2</v>
      </c>
      <c r="Z50" s="264"/>
      <c r="AA50" s="134"/>
    </row>
    <row r="51" spans="1:27" s="120" customFormat="1" ht="18.649999999999999" customHeight="1">
      <c r="A51" s="250">
        <v>49</v>
      </c>
      <c r="B51" s="251" t="s">
        <v>918</v>
      </c>
      <c r="C51" s="252" t="s">
        <v>248</v>
      </c>
      <c r="D51" s="643" t="s">
        <v>927</v>
      </c>
      <c r="E51" s="254" t="s">
        <v>787</v>
      </c>
      <c r="F51" s="255" t="s">
        <v>928</v>
      </c>
      <c r="G51" s="256" t="s">
        <v>249</v>
      </c>
      <c r="H51" s="258">
        <f>ROUND(IFERROR(VLOOKUP(C51,'LOCAL DECEMBER 2022'!EK57:ET573,10,FALSE),),2)</f>
        <v>20</v>
      </c>
      <c r="I51" s="258">
        <f>ROUND(IFERROR(VLOOKUP(C51,'LOCAL DECEMBER 2022'!EK57:EN424,4,FALSE),),2)</f>
        <v>15000</v>
      </c>
      <c r="J51" s="258">
        <f>IFERROR(VLOOKUP(C51,'LOCAL DECEMBER 2022'!EK57:EM237,3,FALSE),)</f>
        <v>390000</v>
      </c>
      <c r="K51" s="258">
        <f>IFERROR(VLOOKUP(C51,'LOCAL DECEMBER 2022'!EK57:FA237,17,FALSE),)</f>
        <v>214016.46</v>
      </c>
      <c r="L51" s="258">
        <f>IFERROR(VLOOKUP(C51,'LOCAL DECEMBER 2022'!EK57:FC281,19,FALSE),)</f>
        <v>514016.46</v>
      </c>
      <c r="M51" s="258">
        <f>IFERROR(VLOOKUP(C51,'LOCAL DECEMBER 2022'!EK57:FD281,20,FALSE),)</f>
        <v>462614.81</v>
      </c>
      <c r="N51" s="258">
        <f>IFERROR(VLOOKUP(C51,'LOCAL DECEMBER 2022'!EK57:FE281,21,FALSE),)</f>
        <v>15409.184800000001</v>
      </c>
      <c r="O51" s="258">
        <f>IFERROR(VLOOKUP(C51,'LOCAL DECEMBER 2022'!EK57:FF281,22,FALSE),)</f>
        <v>51401.65</v>
      </c>
      <c r="P51" s="258">
        <f>IFERROR(VLOOKUP(C51,'LOCAL DECEMBER 2022'!EK57:FG284,23,FALSE),)</f>
        <v>100000</v>
      </c>
      <c r="Q51" s="258">
        <f t="shared" si="0"/>
        <v>166810.83480000001</v>
      </c>
      <c r="R51" s="258">
        <f>IFERROR(VLOOKUP(C51,'LOCAL DECEMBER 2022'!EK57:FI281,25,FALSE),)</f>
        <v>0</v>
      </c>
      <c r="S51" s="258">
        <f t="shared" si="1"/>
        <v>347205.62520000001</v>
      </c>
      <c r="T51" s="258">
        <f>IFERROR(VLOOKUP(C51,'LOCAL DECEMBER 2022'!EK57:FL281,28,FALSE),)</f>
        <v>20560.66</v>
      </c>
      <c r="U51" s="258">
        <f>IFERROR(VLOOKUP(C51,'LOCAL DECEMBER 2022'!EK57:FN281,30,FALSE),)</f>
        <v>51401.65</v>
      </c>
      <c r="V51" s="258">
        <f>IFERROR(VLOOKUP(C51,'LOCAL DECEMBER 2022'!EK57:FM281,29,FALSE),)</f>
        <v>2570.08</v>
      </c>
      <c r="W51" s="258">
        <f t="shared" si="2"/>
        <v>74532.39</v>
      </c>
      <c r="X51" s="263">
        <f t="shared" si="3"/>
        <v>588548.85</v>
      </c>
      <c r="Z51" s="264"/>
      <c r="AA51" s="134"/>
    </row>
    <row r="52" spans="1:27" s="120" customFormat="1" ht="18.649999999999999" customHeight="1">
      <c r="A52" s="250">
        <v>50</v>
      </c>
      <c r="B52" s="251" t="s">
        <v>929</v>
      </c>
      <c r="C52" s="252" t="s">
        <v>250</v>
      </c>
      <c r="D52" s="643" t="s">
        <v>930</v>
      </c>
      <c r="E52" s="254" t="s">
        <v>787</v>
      </c>
      <c r="F52" s="644" t="s">
        <v>931</v>
      </c>
      <c r="G52" s="256" t="s">
        <v>194</v>
      </c>
      <c r="H52" s="258">
        <f>ROUND(IFERROR(VLOOKUP(C52,'LOCAL DECEMBER 2022'!EK58:ET574,10,FALSE),),2)</f>
        <v>26</v>
      </c>
      <c r="I52" s="258">
        <f>ROUND(IFERROR(VLOOKUP(C52,'LOCAL DECEMBER 2022'!EK58:EN425,4,FALSE),),2)</f>
        <v>12500</v>
      </c>
      <c r="J52" s="258">
        <f>IFERROR(VLOOKUP(C52,'LOCAL DECEMBER 2022'!EK58:EM238,3,FALSE),)</f>
        <v>325000</v>
      </c>
      <c r="K52" s="258">
        <f>IFERROR(VLOOKUP(C52,'LOCAL DECEMBER 2022'!EK58:FA238,17,FALSE),)</f>
        <v>163345.9</v>
      </c>
      <c r="L52" s="258">
        <f>IFERROR(VLOOKUP(C52,'LOCAL DECEMBER 2022'!EK58:FC282,19,FALSE),)</f>
        <v>488345.9</v>
      </c>
      <c r="M52" s="258">
        <f>IFERROR(VLOOKUP(C52,'LOCAL DECEMBER 2022'!EK58:FD282,20,FALSE),)</f>
        <v>439511.31000000006</v>
      </c>
      <c r="N52" s="258">
        <f>IFERROR(VLOOKUP(C52,'LOCAL DECEMBER 2022'!EK58:FE282,21,FALSE),)</f>
        <v>13560.904800000004</v>
      </c>
      <c r="O52" s="258">
        <f>IFERROR(VLOOKUP(C52,'LOCAL DECEMBER 2022'!EK58:FF282,22,FALSE),)</f>
        <v>48834.59</v>
      </c>
      <c r="P52" s="258">
        <f>IFERROR(VLOOKUP(C52,'LOCAL DECEMBER 2022'!EK58:FG285,23,FALSE),)</f>
        <v>100000</v>
      </c>
      <c r="Q52" s="258">
        <f t="shared" si="0"/>
        <v>162395.49479999999</v>
      </c>
      <c r="R52" s="258">
        <f>IFERROR(VLOOKUP(C52,'LOCAL DECEMBER 2022'!EK58:FI282,25,FALSE),)</f>
        <v>0</v>
      </c>
      <c r="S52" s="258">
        <f t="shared" si="1"/>
        <v>325950.40520000004</v>
      </c>
      <c r="T52" s="258">
        <f>IFERROR(VLOOKUP(C52,'LOCAL DECEMBER 2022'!EK58:FL282,28,FALSE),)</f>
        <v>19533.84</v>
      </c>
      <c r="U52" s="258">
        <f>IFERROR(VLOOKUP(C52,'LOCAL DECEMBER 2022'!EK58:FN282,30,FALSE),)</f>
        <v>48834.59</v>
      </c>
      <c r="V52" s="258">
        <f>IFERROR(VLOOKUP(C52,'LOCAL DECEMBER 2022'!EK58:FM282,29,FALSE),)</f>
        <v>2441.73</v>
      </c>
      <c r="W52" s="258">
        <f t="shared" si="2"/>
        <v>70810.159999999989</v>
      </c>
      <c r="X52" s="263">
        <f t="shared" si="3"/>
        <v>559156.06000000006</v>
      </c>
      <c r="Z52" s="264"/>
      <c r="AA52" s="134"/>
    </row>
    <row r="53" spans="1:27" s="120" customFormat="1" ht="18.649999999999999" customHeight="1">
      <c r="A53" s="250">
        <v>51</v>
      </c>
      <c r="B53" s="251" t="s">
        <v>932</v>
      </c>
      <c r="C53" s="252" t="s">
        <v>251</v>
      </c>
      <c r="D53" s="253">
        <v>45322223</v>
      </c>
      <c r="E53" s="254" t="s">
        <v>787</v>
      </c>
      <c r="F53" s="255" t="s">
        <v>933</v>
      </c>
      <c r="G53" s="256" t="s">
        <v>194</v>
      </c>
      <c r="H53" s="258">
        <f>ROUND(IFERROR(VLOOKUP(C53,'LOCAL DECEMBER 2022'!EK59:ET575,10,FALSE),),2)</f>
        <v>25</v>
      </c>
      <c r="I53" s="258">
        <f>ROUND(IFERROR(VLOOKUP(C53,'LOCAL DECEMBER 2022'!EK59:EN426,4,FALSE),),2)</f>
        <v>13500</v>
      </c>
      <c r="J53" s="258">
        <f>IFERROR(VLOOKUP(C53,'LOCAL DECEMBER 2022'!EK59:EM239,3,FALSE),)</f>
        <v>351000</v>
      </c>
      <c r="K53" s="258">
        <f>IFERROR(VLOOKUP(C53,'LOCAL DECEMBER 2022'!EK59:FA239,17,FALSE),)</f>
        <v>151211.63</v>
      </c>
      <c r="L53" s="258">
        <f>IFERROR(VLOOKUP(C53,'LOCAL DECEMBER 2022'!EK59:FC283,19,FALSE),)</f>
        <v>488711.63</v>
      </c>
      <c r="M53" s="258">
        <f>IFERROR(VLOOKUP(C53,'LOCAL DECEMBER 2022'!EK59:FD283,20,FALSE),)</f>
        <v>439840.47</v>
      </c>
      <c r="N53" s="258">
        <f>IFERROR(VLOOKUP(C53,'LOCAL DECEMBER 2022'!EK59:FE283,21,FALSE),)</f>
        <v>13587.237599999999</v>
      </c>
      <c r="O53" s="258">
        <f>IFERROR(VLOOKUP(C53,'LOCAL DECEMBER 2022'!EK59:FF283,22,FALSE),)</f>
        <v>48871.16</v>
      </c>
      <c r="P53" s="258">
        <f>IFERROR(VLOOKUP(C53,'LOCAL DECEMBER 2022'!EK59:FG286,23,FALSE),)</f>
        <v>100000</v>
      </c>
      <c r="Q53" s="258">
        <f t="shared" si="0"/>
        <v>162458.3976</v>
      </c>
      <c r="R53" s="258">
        <f>IFERROR(VLOOKUP(C53,'LOCAL DECEMBER 2022'!EK59:FI283,25,FALSE),)</f>
        <v>0</v>
      </c>
      <c r="S53" s="258">
        <f t="shared" si="1"/>
        <v>326253.23239999998</v>
      </c>
      <c r="T53" s="258">
        <f>IFERROR(VLOOKUP(C53,'LOCAL DECEMBER 2022'!EK59:FL283,28,FALSE),)</f>
        <v>19548.47</v>
      </c>
      <c r="U53" s="258">
        <f>IFERROR(VLOOKUP(C53,'LOCAL DECEMBER 2022'!EK59:FN283,30,FALSE),)</f>
        <v>48871.16</v>
      </c>
      <c r="V53" s="258">
        <f>IFERROR(VLOOKUP(C53,'LOCAL DECEMBER 2022'!EK59:FM283,29,FALSE),)</f>
        <v>2443.56</v>
      </c>
      <c r="W53" s="258">
        <f t="shared" si="2"/>
        <v>70863.19</v>
      </c>
      <c r="X53" s="263">
        <f t="shared" si="3"/>
        <v>559574.82000000007</v>
      </c>
      <c r="Z53" s="264"/>
      <c r="AA53" s="134"/>
    </row>
    <row r="54" spans="1:27" s="120" customFormat="1" ht="18.649999999999999" customHeight="1">
      <c r="A54" s="250">
        <v>52</v>
      </c>
      <c r="B54" s="251" t="s">
        <v>934</v>
      </c>
      <c r="C54" s="252" t="s">
        <v>252</v>
      </c>
      <c r="D54" s="643" t="s">
        <v>935</v>
      </c>
      <c r="E54" s="254" t="s">
        <v>787</v>
      </c>
      <c r="F54" s="255" t="s">
        <v>936</v>
      </c>
      <c r="G54" s="256" t="s">
        <v>253</v>
      </c>
      <c r="H54" s="258">
        <f>ROUND(IFERROR(VLOOKUP(C54,'LOCAL DECEMBER 2022'!EK60:ET576,10,FALSE),),2)</f>
        <v>26</v>
      </c>
      <c r="I54" s="258">
        <f>ROUND(IFERROR(VLOOKUP(C54,'LOCAL DECEMBER 2022'!EK60:EN427,4,FALSE),),2)</f>
        <v>20000</v>
      </c>
      <c r="J54" s="258">
        <f>IFERROR(VLOOKUP(C54,'LOCAL DECEMBER 2022'!EK60:EM240,3,FALSE),)</f>
        <v>520000</v>
      </c>
      <c r="K54" s="258">
        <f>IFERROR(VLOOKUP(C54,'LOCAL DECEMBER 2022'!EK60:FA240,17,FALSE),)</f>
        <v>471902.97</v>
      </c>
      <c r="L54" s="258">
        <f>IFERROR(VLOOKUP(C54,'LOCAL DECEMBER 2022'!EK60:FC284,19,FALSE),)</f>
        <v>991902.97</v>
      </c>
      <c r="M54" s="258">
        <f>IFERROR(VLOOKUP(C54,'LOCAL DECEMBER 2022'!EK60:FD284,20,FALSE),)</f>
        <v>892712.66999999993</v>
      </c>
      <c r="N54" s="258">
        <f>IFERROR(VLOOKUP(C54,'LOCAL DECEMBER 2022'!EK60:FE284,21,FALSE),)</f>
        <v>101178.16749999998</v>
      </c>
      <c r="O54" s="258">
        <f>IFERROR(VLOOKUP(C54,'LOCAL DECEMBER 2022'!EK60:FF284,22,FALSE),)</f>
        <v>99190.3</v>
      </c>
      <c r="P54" s="258">
        <f>IFERROR(VLOOKUP(C54,'LOCAL DECEMBER 2022'!EK60:FG287,23,FALSE),)</f>
        <v>100000</v>
      </c>
      <c r="Q54" s="258">
        <f t="shared" si="0"/>
        <v>300368.46749999997</v>
      </c>
      <c r="R54" s="258">
        <f>IFERROR(VLOOKUP(C54,'LOCAL DECEMBER 2022'!EK60:FI284,25,FALSE),)</f>
        <v>0</v>
      </c>
      <c r="S54" s="258">
        <f t="shared" si="1"/>
        <v>691534.50249999994</v>
      </c>
      <c r="T54" s="258">
        <f>IFERROR(VLOOKUP(C54,'LOCAL DECEMBER 2022'!EK60:FL284,28,FALSE),)</f>
        <v>39676.120000000003</v>
      </c>
      <c r="U54" s="258">
        <f>IFERROR(VLOOKUP(C54,'LOCAL DECEMBER 2022'!EK60:FN284,30,FALSE),)</f>
        <v>99190.3</v>
      </c>
      <c r="V54" s="258">
        <f>IFERROR(VLOOKUP(C54,'LOCAL DECEMBER 2022'!EK60:FM284,29,FALSE),)</f>
        <v>4959.51</v>
      </c>
      <c r="W54" s="258">
        <f t="shared" si="2"/>
        <v>143825.93000000002</v>
      </c>
      <c r="X54" s="263">
        <f t="shared" si="3"/>
        <v>1135728.8999999999</v>
      </c>
      <c r="Z54" s="264"/>
      <c r="AA54" s="134"/>
    </row>
    <row r="55" spans="1:27" s="120" customFormat="1" ht="18.649999999999999" customHeight="1">
      <c r="A55" s="250">
        <v>53</v>
      </c>
      <c r="B55" s="251" t="s">
        <v>937</v>
      </c>
      <c r="C55" s="252" t="s">
        <v>254</v>
      </c>
      <c r="D55" s="643" t="s">
        <v>938</v>
      </c>
      <c r="E55" s="254" t="s">
        <v>787</v>
      </c>
      <c r="F55" s="644" t="s">
        <v>939</v>
      </c>
      <c r="G55" s="256" t="s">
        <v>204</v>
      </c>
      <c r="H55" s="258">
        <f>ROUND(IFERROR(VLOOKUP(C55,'LOCAL DECEMBER 2022'!EK61:ET577,10,FALSE),),2)</f>
        <v>25</v>
      </c>
      <c r="I55" s="258">
        <f>ROUND(IFERROR(VLOOKUP(C55,'LOCAL DECEMBER 2022'!EK61:EN428,4,FALSE),),2)</f>
        <v>14000</v>
      </c>
      <c r="J55" s="258">
        <f>IFERROR(VLOOKUP(C55,'LOCAL DECEMBER 2022'!EK61:EM241,3,FALSE),)</f>
        <v>364000</v>
      </c>
      <c r="K55" s="258">
        <f>IFERROR(VLOOKUP(C55,'LOCAL DECEMBER 2022'!EK61:FA241,17,FALSE),)</f>
        <v>268820.68</v>
      </c>
      <c r="L55" s="258">
        <f>IFERROR(VLOOKUP(C55,'LOCAL DECEMBER 2022'!EK61:FC285,19,FALSE),)</f>
        <v>618820.68000000005</v>
      </c>
      <c r="M55" s="258">
        <f>IFERROR(VLOOKUP(C55,'LOCAL DECEMBER 2022'!EK61:FD285,20,FALSE),)</f>
        <v>556938.6100000001</v>
      </c>
      <c r="N55" s="258">
        <f>IFERROR(VLOOKUP(C55,'LOCAL DECEMBER 2022'!EK61:FE285,21,FALSE),)</f>
        <v>27387.72200000002</v>
      </c>
      <c r="O55" s="258">
        <f>IFERROR(VLOOKUP(C55,'LOCAL DECEMBER 2022'!EK61:FF285,22,FALSE),)</f>
        <v>61882.07</v>
      </c>
      <c r="P55" s="258">
        <f>IFERROR(VLOOKUP(C55,'LOCAL DECEMBER 2022'!EK61:FG288,23,FALSE),)</f>
        <v>100000</v>
      </c>
      <c r="Q55" s="258">
        <f t="shared" si="0"/>
        <v>189269.79200000002</v>
      </c>
      <c r="R55" s="258">
        <f>IFERROR(VLOOKUP(C55,'LOCAL DECEMBER 2022'!EK61:FI285,25,FALSE),)</f>
        <v>0</v>
      </c>
      <c r="S55" s="258">
        <f t="shared" si="1"/>
        <v>429550.88800000004</v>
      </c>
      <c r="T55" s="258">
        <f>IFERROR(VLOOKUP(C55,'LOCAL DECEMBER 2022'!EK61:FL285,28,FALSE),)</f>
        <v>24752.83</v>
      </c>
      <c r="U55" s="258">
        <f>IFERROR(VLOOKUP(C55,'LOCAL DECEMBER 2022'!EK61:FN285,30,FALSE),)</f>
        <v>61882.07</v>
      </c>
      <c r="V55" s="258">
        <f>IFERROR(VLOOKUP(C55,'LOCAL DECEMBER 2022'!EK61:FM285,29,FALSE),)</f>
        <v>3094.1</v>
      </c>
      <c r="W55" s="258">
        <f t="shared" si="2"/>
        <v>89729</v>
      </c>
      <c r="X55" s="263">
        <f t="shared" si="3"/>
        <v>708549.68</v>
      </c>
      <c r="Z55" s="264"/>
      <c r="AA55" s="134"/>
    </row>
    <row r="56" spans="1:27" s="120" customFormat="1" ht="18.649999999999999" customHeight="1">
      <c r="A56" s="250">
        <v>54</v>
      </c>
      <c r="B56" s="251" t="s">
        <v>940</v>
      </c>
      <c r="C56" s="252" t="s">
        <v>255</v>
      </c>
      <c r="D56" s="643" t="s">
        <v>941</v>
      </c>
      <c r="E56" s="254" t="s">
        <v>787</v>
      </c>
      <c r="F56" s="644" t="s">
        <v>942</v>
      </c>
      <c r="G56" s="256" t="s">
        <v>256</v>
      </c>
      <c r="H56" s="258">
        <f>ROUND(IFERROR(VLOOKUP(C56,'LOCAL DECEMBER 2022'!EK62:ET578,10,FALSE),),2)</f>
        <v>26</v>
      </c>
      <c r="I56" s="258">
        <f>ROUND(IFERROR(VLOOKUP(C56,'LOCAL DECEMBER 2022'!EK62:EN429,4,FALSE),),2)</f>
        <v>25000</v>
      </c>
      <c r="J56" s="258">
        <f>IFERROR(VLOOKUP(C56,'LOCAL DECEMBER 2022'!EK62:EM242,3,FALSE),)</f>
        <v>650000</v>
      </c>
      <c r="K56" s="258">
        <f>IFERROR(VLOOKUP(C56,'LOCAL DECEMBER 2022'!EK62:FA242,17,FALSE),)</f>
        <v>485037.31</v>
      </c>
      <c r="L56" s="258">
        <f>IFERROR(VLOOKUP(C56,'LOCAL DECEMBER 2022'!EK62:FC286,19,FALSE),)</f>
        <v>1135037.31</v>
      </c>
      <c r="M56" s="258">
        <f>IFERROR(VLOOKUP(C56,'LOCAL DECEMBER 2022'!EK62:FD286,20,FALSE),)</f>
        <v>1021533.5800000001</v>
      </c>
      <c r="N56" s="258">
        <f>IFERROR(VLOOKUP(C56,'LOCAL DECEMBER 2022'!EK62:FE286,21,FALSE),)</f>
        <v>134460.07400000002</v>
      </c>
      <c r="O56" s="258">
        <f>IFERROR(VLOOKUP(C56,'LOCAL DECEMBER 2022'!EK62:FF286,22,FALSE),)</f>
        <v>113503.73</v>
      </c>
      <c r="P56" s="258">
        <f>IFERROR(VLOOKUP(C56,'LOCAL DECEMBER 2022'!EK62:FG289,23,FALSE),)</f>
        <v>100000</v>
      </c>
      <c r="Q56" s="258">
        <f t="shared" si="0"/>
        <v>347963.804</v>
      </c>
      <c r="R56" s="258">
        <f>IFERROR(VLOOKUP(C56,'LOCAL DECEMBER 2022'!EK62:FI286,25,FALSE),)</f>
        <v>0</v>
      </c>
      <c r="S56" s="258">
        <f t="shared" si="1"/>
        <v>787073.50600000005</v>
      </c>
      <c r="T56" s="258">
        <f>IFERROR(VLOOKUP(C56,'LOCAL DECEMBER 2022'!EK62:FL286,28,FALSE),)</f>
        <v>45401.49</v>
      </c>
      <c r="U56" s="258">
        <f>IFERROR(VLOOKUP(C56,'LOCAL DECEMBER 2022'!EK62:FN286,30,FALSE),)</f>
        <v>113503.73</v>
      </c>
      <c r="V56" s="258">
        <f>IFERROR(VLOOKUP(C56,'LOCAL DECEMBER 2022'!EK62:FM286,29,FALSE),)</f>
        <v>5675.19</v>
      </c>
      <c r="W56" s="258">
        <f t="shared" si="2"/>
        <v>164580.41</v>
      </c>
      <c r="X56" s="263">
        <f t="shared" si="3"/>
        <v>1299617.72</v>
      </c>
      <c r="Z56" s="264"/>
      <c r="AA56" s="134"/>
    </row>
    <row r="57" spans="1:27" s="120" customFormat="1" ht="18.649999999999999" customHeight="1">
      <c r="A57" s="250">
        <v>55</v>
      </c>
      <c r="B57" s="251" t="s">
        <v>943</v>
      </c>
      <c r="C57" s="252" t="s">
        <v>257</v>
      </c>
      <c r="D57" s="253">
        <v>61624578</v>
      </c>
      <c r="E57" s="254" t="s">
        <v>787</v>
      </c>
      <c r="F57" s="255" t="s">
        <v>944</v>
      </c>
      <c r="G57" s="256" t="s">
        <v>249</v>
      </c>
      <c r="H57" s="258">
        <f>ROUND(IFERROR(VLOOKUP(C57,'LOCAL DECEMBER 2022'!EK63:ET579,10,FALSE),),2)</f>
        <v>25</v>
      </c>
      <c r="I57" s="258">
        <f>ROUND(IFERROR(VLOOKUP(C57,'LOCAL DECEMBER 2022'!EK63:EN430,4,FALSE),),2)</f>
        <v>15000</v>
      </c>
      <c r="J57" s="258">
        <f>IFERROR(VLOOKUP(C57,'LOCAL DECEMBER 2022'!EK63:EM243,3,FALSE),)</f>
        <v>390000</v>
      </c>
      <c r="K57" s="258">
        <f>IFERROR(VLOOKUP(C57,'LOCAL DECEMBER 2022'!EK63:FA243,17,FALSE),)</f>
        <v>405031.16</v>
      </c>
      <c r="L57" s="258">
        <f>IFERROR(VLOOKUP(C57,'LOCAL DECEMBER 2022'!EK63:FC287,19,FALSE),)</f>
        <v>780031.16</v>
      </c>
      <c r="M57" s="258">
        <f>IFERROR(VLOOKUP(C57,'LOCAL DECEMBER 2022'!EK63:FD287,20,FALSE),)</f>
        <v>702028.04</v>
      </c>
      <c r="N57" s="258">
        <f>IFERROR(VLOOKUP(C57,'LOCAL DECEMBER 2022'!EK63:FE287,21,FALSE),)</f>
        <v>56405.608000000007</v>
      </c>
      <c r="O57" s="258">
        <f>IFERROR(VLOOKUP(C57,'LOCAL DECEMBER 2022'!EK63:FF287,22,FALSE),)</f>
        <v>78003.12</v>
      </c>
      <c r="P57" s="258">
        <f>IFERROR(VLOOKUP(C57,'LOCAL DECEMBER 2022'!EK63:FG290,23,FALSE),)</f>
        <v>100000</v>
      </c>
      <c r="Q57" s="258">
        <f t="shared" si="0"/>
        <v>234408.728</v>
      </c>
      <c r="R57" s="258">
        <f>IFERROR(VLOOKUP(C57,'LOCAL DECEMBER 2022'!EK63:FI287,25,FALSE),)</f>
        <v>0</v>
      </c>
      <c r="S57" s="258">
        <f t="shared" si="1"/>
        <v>545622.43200000003</v>
      </c>
      <c r="T57" s="258">
        <f>IFERROR(VLOOKUP(C57,'LOCAL DECEMBER 2022'!EK63:FL287,28,FALSE),)</f>
        <v>31201.25</v>
      </c>
      <c r="U57" s="258">
        <f>IFERROR(VLOOKUP(C57,'LOCAL DECEMBER 2022'!EK63:FN287,30,FALSE),)</f>
        <v>78003.12</v>
      </c>
      <c r="V57" s="258">
        <f>IFERROR(VLOOKUP(C57,'LOCAL DECEMBER 2022'!EK63:FM287,29,FALSE),)</f>
        <v>3900.16</v>
      </c>
      <c r="W57" s="258">
        <f t="shared" si="2"/>
        <v>113104.53</v>
      </c>
      <c r="X57" s="263">
        <f t="shared" si="3"/>
        <v>893135.69000000006</v>
      </c>
      <c r="Z57" s="264"/>
      <c r="AA57" s="134"/>
    </row>
    <row r="58" spans="1:27" s="120" customFormat="1" ht="18.649999999999999" customHeight="1">
      <c r="A58" s="250">
        <v>56</v>
      </c>
      <c r="B58" s="251" t="s">
        <v>945</v>
      </c>
      <c r="C58" s="252" t="s">
        <v>258</v>
      </c>
      <c r="D58" s="253" t="s">
        <v>946</v>
      </c>
      <c r="E58" s="254" t="s">
        <v>787</v>
      </c>
      <c r="F58" s="255" t="s">
        <v>947</v>
      </c>
      <c r="G58" s="256" t="s">
        <v>223</v>
      </c>
      <c r="H58" s="258">
        <f>ROUND(IFERROR(VLOOKUP(C58,'LOCAL DECEMBER 2022'!EK64:ET580,10,FALSE),),2)</f>
        <v>25</v>
      </c>
      <c r="I58" s="258">
        <f>ROUND(IFERROR(VLOOKUP(C58,'LOCAL DECEMBER 2022'!EK64:EN431,4,FALSE),),2)</f>
        <v>14000</v>
      </c>
      <c r="J58" s="258">
        <f>IFERROR(VLOOKUP(C58,'LOCAL DECEMBER 2022'!EK64:EM244,3,FALSE),)</f>
        <v>364000</v>
      </c>
      <c r="K58" s="258">
        <f>IFERROR(VLOOKUP(C58,'LOCAL DECEMBER 2022'!EK64:FA244,17,FALSE),)</f>
        <v>308023.69</v>
      </c>
      <c r="L58" s="258">
        <f>IFERROR(VLOOKUP(C58,'LOCAL DECEMBER 2022'!EK64:FC288,19,FALSE),)</f>
        <v>658023.68999999994</v>
      </c>
      <c r="M58" s="258">
        <f>IFERROR(VLOOKUP(C58,'LOCAL DECEMBER 2022'!EK64:FD288,20,FALSE),)</f>
        <v>592221.31999999995</v>
      </c>
      <c r="N58" s="258">
        <f>IFERROR(VLOOKUP(C58,'LOCAL DECEMBER 2022'!EK64:FE288,21,FALSE),)</f>
        <v>34444.263999999988</v>
      </c>
      <c r="O58" s="258">
        <f>IFERROR(VLOOKUP(C58,'LOCAL DECEMBER 2022'!EK64:FF288,22,FALSE),)</f>
        <v>65802.37</v>
      </c>
      <c r="P58" s="258">
        <f>IFERROR(VLOOKUP(C58,'LOCAL DECEMBER 2022'!EK64:FG291,23,FALSE),)</f>
        <v>100000</v>
      </c>
      <c r="Q58" s="258">
        <f t="shared" si="0"/>
        <v>200246.63399999999</v>
      </c>
      <c r="R58" s="258">
        <f>IFERROR(VLOOKUP(C58,'LOCAL DECEMBER 2022'!EK64:FI288,25,FALSE),)</f>
        <v>0</v>
      </c>
      <c r="S58" s="258">
        <f t="shared" si="1"/>
        <v>457777.05599999998</v>
      </c>
      <c r="T58" s="258">
        <f>IFERROR(VLOOKUP(C58,'LOCAL DECEMBER 2022'!EK64:FL288,28,FALSE),)</f>
        <v>26320.95</v>
      </c>
      <c r="U58" s="258">
        <f>IFERROR(VLOOKUP(C58,'LOCAL DECEMBER 2022'!EK64:FN288,30,FALSE),)</f>
        <v>65802.37</v>
      </c>
      <c r="V58" s="258">
        <f>IFERROR(VLOOKUP(C58,'LOCAL DECEMBER 2022'!EK64:FM288,29,FALSE),)</f>
        <v>3290.12</v>
      </c>
      <c r="W58" s="258">
        <f t="shared" si="2"/>
        <v>95413.439999999988</v>
      </c>
      <c r="X58" s="263">
        <f t="shared" si="3"/>
        <v>753437.12999999989</v>
      </c>
      <c r="Z58" s="264"/>
      <c r="AA58" s="134"/>
    </row>
    <row r="59" spans="1:27" s="120" customFormat="1" ht="18.649999999999999" customHeight="1">
      <c r="A59" s="250">
        <v>57</v>
      </c>
      <c r="B59" s="251" t="s">
        <v>948</v>
      </c>
      <c r="C59" s="252" t="s">
        <v>259</v>
      </c>
      <c r="D59" s="643" t="s">
        <v>949</v>
      </c>
      <c r="E59" s="254" t="s">
        <v>787</v>
      </c>
      <c r="F59" s="255" t="s">
        <v>950</v>
      </c>
      <c r="G59" s="256" t="s">
        <v>223</v>
      </c>
      <c r="H59" s="258">
        <f>ROUND(IFERROR(VLOOKUP(C59,'LOCAL DECEMBER 2022'!EK65:ET581,10,FALSE),),2)</f>
        <v>26</v>
      </c>
      <c r="I59" s="258">
        <f>ROUND(IFERROR(VLOOKUP(C59,'LOCAL DECEMBER 2022'!EK65:EN432,4,FALSE),),2)</f>
        <v>14000</v>
      </c>
      <c r="J59" s="258">
        <f>IFERROR(VLOOKUP(C59,'LOCAL DECEMBER 2022'!EK65:EM245,3,FALSE),)</f>
        <v>364000</v>
      </c>
      <c r="K59" s="258">
        <f>IFERROR(VLOOKUP(C59,'LOCAL DECEMBER 2022'!EK65:FA245,17,FALSE),)</f>
        <v>441500.63</v>
      </c>
      <c r="L59" s="258">
        <f>IFERROR(VLOOKUP(C59,'LOCAL DECEMBER 2022'!EK65:FC289,19,FALSE),)</f>
        <v>805500.63</v>
      </c>
      <c r="M59" s="258">
        <f>IFERROR(VLOOKUP(C59,'LOCAL DECEMBER 2022'!EK65:FD289,20,FALSE),)</f>
        <v>724950.57000000007</v>
      </c>
      <c r="N59" s="258">
        <f>IFERROR(VLOOKUP(C59,'LOCAL DECEMBER 2022'!EK65:FE289,21,FALSE),)</f>
        <v>60990.114000000016</v>
      </c>
      <c r="O59" s="258">
        <f>IFERROR(VLOOKUP(C59,'LOCAL DECEMBER 2022'!EK65:FF289,22,FALSE),)</f>
        <v>80550.06</v>
      </c>
      <c r="P59" s="258">
        <f>IFERROR(VLOOKUP(C59,'LOCAL DECEMBER 2022'!EK65:FG292,23,FALSE),)</f>
        <v>100000</v>
      </c>
      <c r="Q59" s="258">
        <f t="shared" si="0"/>
        <v>241540.174</v>
      </c>
      <c r="R59" s="258">
        <f>IFERROR(VLOOKUP(C59,'LOCAL DECEMBER 2022'!EK65:FI289,25,FALSE),)</f>
        <v>0</v>
      </c>
      <c r="S59" s="258">
        <f t="shared" si="1"/>
        <v>563960.45600000001</v>
      </c>
      <c r="T59" s="258">
        <f>IFERROR(VLOOKUP(C59,'LOCAL DECEMBER 2022'!EK65:FL289,28,FALSE),)</f>
        <v>32220.03</v>
      </c>
      <c r="U59" s="258">
        <f>IFERROR(VLOOKUP(C59,'LOCAL DECEMBER 2022'!EK65:FN289,30,FALSE),)</f>
        <v>80550.06</v>
      </c>
      <c r="V59" s="258">
        <f>IFERROR(VLOOKUP(C59,'LOCAL DECEMBER 2022'!EK65:FM289,29,FALSE),)</f>
        <v>4027.5</v>
      </c>
      <c r="W59" s="258">
        <f t="shared" si="2"/>
        <v>116797.59</v>
      </c>
      <c r="X59" s="263">
        <f t="shared" si="3"/>
        <v>922298.22</v>
      </c>
      <c r="Z59" s="264"/>
      <c r="AA59" s="134"/>
    </row>
    <row r="60" spans="1:27" s="120" customFormat="1" ht="18.649999999999999" customHeight="1">
      <c r="A60" s="250">
        <v>58</v>
      </c>
      <c r="B60" s="251" t="s">
        <v>951</v>
      </c>
      <c r="C60" s="252" t="s">
        <v>260</v>
      </c>
      <c r="D60" s="643" t="s">
        <v>952</v>
      </c>
      <c r="E60" s="254" t="s">
        <v>787</v>
      </c>
      <c r="F60" s="255" t="s">
        <v>953</v>
      </c>
      <c r="G60" s="256" t="s">
        <v>223</v>
      </c>
      <c r="H60" s="258">
        <f>ROUND(IFERROR(VLOOKUP(C60,'LOCAL DECEMBER 2022'!EK66:ET582,10,FALSE),),2)</f>
        <v>22</v>
      </c>
      <c r="I60" s="258">
        <f>ROUND(IFERROR(VLOOKUP(C60,'LOCAL DECEMBER 2022'!EK66:EN433,4,FALSE),),2)</f>
        <v>15000</v>
      </c>
      <c r="J60" s="258">
        <f>IFERROR(VLOOKUP(C60,'LOCAL DECEMBER 2022'!EK66:EM245,3,FALSE),)</f>
        <v>390000</v>
      </c>
      <c r="K60" s="258">
        <f>IFERROR(VLOOKUP(C60,'LOCAL DECEMBER 2022'!EK66:FA245,17,FALSE),)</f>
        <v>307023.62</v>
      </c>
      <c r="L60" s="258">
        <f>IFERROR(VLOOKUP(C60,'LOCAL DECEMBER 2022'!EK66:FC290,19,FALSE),)</f>
        <v>637023.62</v>
      </c>
      <c r="M60" s="258">
        <f>IFERROR(VLOOKUP(C60,'LOCAL DECEMBER 2022'!EK66:FD290,20,FALSE),)</f>
        <v>573321.26</v>
      </c>
      <c r="N60" s="258">
        <f>IFERROR(VLOOKUP(C60,'LOCAL DECEMBER 2022'!EK66:FE290,21,FALSE),)</f>
        <v>30664.252</v>
      </c>
      <c r="O60" s="258">
        <f>IFERROR(VLOOKUP(C60,'LOCAL DECEMBER 2022'!EK66:FF290,22,FALSE),)</f>
        <v>63702.36</v>
      </c>
      <c r="P60" s="258">
        <f>IFERROR(VLOOKUP(C60,'LOCAL DECEMBER 2022'!EK66:FG293,23,FALSE),)</f>
        <v>100000</v>
      </c>
      <c r="Q60" s="258">
        <f t="shared" si="0"/>
        <v>194366.61199999999</v>
      </c>
      <c r="R60" s="258">
        <f>IFERROR(VLOOKUP(C60,'LOCAL DECEMBER 2022'!EK66:FI290,25,FALSE),)</f>
        <v>0</v>
      </c>
      <c r="S60" s="258">
        <f t="shared" si="1"/>
        <v>442657.00800000003</v>
      </c>
      <c r="T60" s="258">
        <f>IFERROR(VLOOKUP(C60,'LOCAL DECEMBER 2022'!EK66:FL290,28,FALSE),)</f>
        <v>25480.94</v>
      </c>
      <c r="U60" s="258">
        <f>IFERROR(VLOOKUP(C60,'LOCAL DECEMBER 2022'!EK66:FN290,30,FALSE),)</f>
        <v>63702.36</v>
      </c>
      <c r="V60" s="258">
        <f>IFERROR(VLOOKUP(C60,'LOCAL DECEMBER 2022'!EK66:FM290,29,FALSE),)</f>
        <v>3185.12</v>
      </c>
      <c r="W60" s="258">
        <f t="shared" si="2"/>
        <v>92368.42</v>
      </c>
      <c r="X60" s="263">
        <f t="shared" si="3"/>
        <v>729392.04</v>
      </c>
      <c r="Z60" s="264"/>
      <c r="AA60" s="134"/>
    </row>
    <row r="61" spans="1:27" s="120" customFormat="1" ht="18.649999999999999" customHeight="1">
      <c r="A61" s="250">
        <v>59</v>
      </c>
      <c r="B61" s="251" t="s">
        <v>954</v>
      </c>
      <c r="C61" s="252" t="s">
        <v>261</v>
      </c>
      <c r="D61" s="643" t="s">
        <v>955</v>
      </c>
      <c r="E61" s="254" t="s">
        <v>787</v>
      </c>
      <c r="F61" s="255" t="s">
        <v>956</v>
      </c>
      <c r="G61" s="256" t="s">
        <v>223</v>
      </c>
      <c r="H61" s="258">
        <f>ROUND(IFERROR(VLOOKUP(C61,'LOCAL DECEMBER 2022'!EK67:ET583,10,FALSE),),2)</f>
        <v>26</v>
      </c>
      <c r="I61" s="258">
        <f>ROUND(IFERROR(VLOOKUP(C61,'LOCAL DECEMBER 2022'!EK67:EN434,4,FALSE),),2)</f>
        <v>14000</v>
      </c>
      <c r="J61" s="258">
        <f>IFERROR(VLOOKUP(C61,'LOCAL DECEMBER 2022'!EK67:EM246,3,FALSE),)</f>
        <v>364000</v>
      </c>
      <c r="K61" s="258">
        <f>IFERROR(VLOOKUP(C61,'LOCAL DECEMBER 2022'!EK67:FA246,17,FALSE),)</f>
        <v>441500.63</v>
      </c>
      <c r="L61" s="258">
        <f>IFERROR(VLOOKUP(C61,'LOCAL DECEMBER 2022'!EK67:FC291,19,FALSE),)</f>
        <v>805500.63</v>
      </c>
      <c r="M61" s="258">
        <f>IFERROR(VLOOKUP(C61,'LOCAL DECEMBER 2022'!EK67:FD291,20,FALSE),)</f>
        <v>724950.57000000007</v>
      </c>
      <c r="N61" s="258">
        <f>IFERROR(VLOOKUP(C61,'LOCAL DECEMBER 2022'!EK67:FE291,21,FALSE),)</f>
        <v>60990.114000000016</v>
      </c>
      <c r="O61" s="258">
        <f>IFERROR(VLOOKUP(C61,'LOCAL DECEMBER 2022'!EK67:FF291,22,FALSE),)</f>
        <v>80550.06</v>
      </c>
      <c r="P61" s="258">
        <f>IFERROR(VLOOKUP(C61,'LOCAL DECEMBER 2022'!EK67:FG294,23,FALSE),)</f>
        <v>100000</v>
      </c>
      <c r="Q61" s="258">
        <f t="shared" si="0"/>
        <v>241540.174</v>
      </c>
      <c r="R61" s="258">
        <f>IFERROR(VLOOKUP(C61,'LOCAL DECEMBER 2022'!EK67:FI291,25,FALSE),)</f>
        <v>0</v>
      </c>
      <c r="S61" s="258">
        <f t="shared" si="1"/>
        <v>563960.45600000001</v>
      </c>
      <c r="T61" s="258">
        <f>IFERROR(VLOOKUP(C61,'LOCAL DECEMBER 2022'!EK67:FL291,28,FALSE),)</f>
        <v>32220.03</v>
      </c>
      <c r="U61" s="258">
        <f>IFERROR(VLOOKUP(C61,'LOCAL DECEMBER 2022'!EK67:FN291,30,FALSE),)</f>
        <v>80550.06</v>
      </c>
      <c r="V61" s="258">
        <f>IFERROR(VLOOKUP(C61,'LOCAL DECEMBER 2022'!EK67:FM291,29,FALSE),)</f>
        <v>4027.5</v>
      </c>
      <c r="W61" s="258">
        <f t="shared" si="2"/>
        <v>116797.59</v>
      </c>
      <c r="X61" s="263">
        <f t="shared" si="3"/>
        <v>922298.22</v>
      </c>
      <c r="Z61" s="264"/>
      <c r="AA61" s="134"/>
    </row>
    <row r="62" spans="1:27" s="120" customFormat="1" ht="18.649999999999999" customHeight="1">
      <c r="A62" s="250">
        <v>60</v>
      </c>
      <c r="B62" s="251" t="s">
        <v>957</v>
      </c>
      <c r="C62" s="252" t="s">
        <v>262</v>
      </c>
      <c r="D62" s="643" t="s">
        <v>958</v>
      </c>
      <c r="E62" s="254" t="s">
        <v>787</v>
      </c>
      <c r="F62" s="255" t="s">
        <v>959</v>
      </c>
      <c r="G62" s="256" t="s">
        <v>223</v>
      </c>
      <c r="H62" s="258">
        <f>ROUND(IFERROR(VLOOKUP(C62,'LOCAL DECEMBER 2022'!EK68:ET584,10,FALSE),),2)</f>
        <v>23</v>
      </c>
      <c r="I62" s="258">
        <f>ROUND(IFERROR(VLOOKUP(C62,'LOCAL DECEMBER 2022'!EK68:EN435,4,FALSE),),2)</f>
        <v>12500</v>
      </c>
      <c r="J62" s="258">
        <f>IFERROR(VLOOKUP(C62,'LOCAL DECEMBER 2022'!EK68:EM247,3,FALSE),)</f>
        <v>325000</v>
      </c>
      <c r="K62" s="258">
        <f>IFERROR(VLOOKUP(C62,'LOCAL DECEMBER 2022'!EK68:FA247,17,FALSE),)</f>
        <v>302523.27</v>
      </c>
      <c r="L62" s="258">
        <f>IFERROR(VLOOKUP(C62,'LOCAL DECEMBER 2022'!EK68:FC292,19,FALSE),)</f>
        <v>590023.27</v>
      </c>
      <c r="M62" s="258">
        <f>IFERROR(VLOOKUP(C62,'LOCAL DECEMBER 2022'!EK68:FD292,20,FALSE),)</f>
        <v>531020.94000000006</v>
      </c>
      <c r="N62" s="258">
        <f>IFERROR(VLOOKUP(C62,'LOCAL DECEMBER 2022'!EK68:FE292,21,FALSE),)</f>
        <v>22204.188000000013</v>
      </c>
      <c r="O62" s="258">
        <f>IFERROR(VLOOKUP(C62,'LOCAL DECEMBER 2022'!EK68:FF292,22,FALSE),)</f>
        <v>59002.33</v>
      </c>
      <c r="P62" s="258">
        <f>IFERROR(VLOOKUP(C62,'LOCAL DECEMBER 2022'!EK68:FG295,23,FALSE),)</f>
        <v>100000</v>
      </c>
      <c r="Q62" s="258">
        <f t="shared" si="0"/>
        <v>181206.51800000001</v>
      </c>
      <c r="R62" s="258">
        <f>IFERROR(VLOOKUP(C62,'LOCAL DECEMBER 2022'!EK68:FI292,25,FALSE),)</f>
        <v>0</v>
      </c>
      <c r="S62" s="258">
        <f t="shared" si="1"/>
        <v>408816.75199999998</v>
      </c>
      <c r="T62" s="258">
        <f>IFERROR(VLOOKUP(C62,'LOCAL DECEMBER 2022'!EK68:FL292,28,FALSE),)</f>
        <v>23600.93</v>
      </c>
      <c r="U62" s="258">
        <f>IFERROR(VLOOKUP(C62,'LOCAL DECEMBER 2022'!EK68:FN292,30,FALSE),)</f>
        <v>59002.33</v>
      </c>
      <c r="V62" s="258">
        <f>IFERROR(VLOOKUP(C62,'LOCAL DECEMBER 2022'!EK68:FM292,29,FALSE),)</f>
        <v>2950.12</v>
      </c>
      <c r="W62" s="258">
        <f t="shared" si="2"/>
        <v>85553.38</v>
      </c>
      <c r="X62" s="263">
        <f t="shared" si="3"/>
        <v>675576.65</v>
      </c>
      <c r="Z62" s="264"/>
      <c r="AA62" s="134"/>
    </row>
    <row r="63" spans="1:27" s="120" customFormat="1" ht="18.649999999999999" customHeight="1">
      <c r="A63" s="250">
        <v>61</v>
      </c>
      <c r="B63" s="251" t="s">
        <v>960</v>
      </c>
      <c r="C63" s="252" t="s">
        <v>263</v>
      </c>
      <c r="D63" s="643" t="s">
        <v>961</v>
      </c>
      <c r="E63" s="254" t="s">
        <v>787</v>
      </c>
      <c r="F63" s="255" t="s">
        <v>962</v>
      </c>
      <c r="G63" s="256" t="s">
        <v>223</v>
      </c>
      <c r="H63" s="258">
        <f>ROUND(IFERROR(VLOOKUP(C63,'LOCAL DECEMBER 2022'!EK69:ET585,10,FALSE),),2)</f>
        <v>26</v>
      </c>
      <c r="I63" s="258">
        <f>ROUND(IFERROR(VLOOKUP(C63,'LOCAL DECEMBER 2022'!EK69:EN436,4,FALSE),),2)</f>
        <v>13500</v>
      </c>
      <c r="J63" s="258">
        <f>IFERROR(VLOOKUP(C63,'LOCAL DECEMBER 2022'!EK69:EM248,3,FALSE),)</f>
        <v>351000</v>
      </c>
      <c r="K63" s="258">
        <f>IFERROR(VLOOKUP(C63,'LOCAL DECEMBER 2022'!EK69:FA248,17,FALSE),)</f>
        <v>433833.37</v>
      </c>
      <c r="L63" s="258">
        <f>IFERROR(VLOOKUP(C63,'LOCAL DECEMBER 2022'!EK69:FC293,19,FALSE),)</f>
        <v>784833.37</v>
      </c>
      <c r="M63" s="258">
        <f>IFERROR(VLOOKUP(C63,'LOCAL DECEMBER 2022'!EK69:FD293,20,FALSE),)</f>
        <v>706350.03</v>
      </c>
      <c r="N63" s="258">
        <f>IFERROR(VLOOKUP(C63,'LOCAL DECEMBER 2022'!EK69:FE293,21,FALSE),)</f>
        <v>57270.006000000008</v>
      </c>
      <c r="O63" s="258">
        <f>IFERROR(VLOOKUP(C63,'LOCAL DECEMBER 2022'!EK69:FF293,22,FALSE),)</f>
        <v>78483.34</v>
      </c>
      <c r="P63" s="258">
        <f>IFERROR(VLOOKUP(C63,'LOCAL DECEMBER 2022'!EK69:FG296,23,FALSE),)</f>
        <v>100000</v>
      </c>
      <c r="Q63" s="258">
        <f t="shared" si="0"/>
        <v>235753.34600000002</v>
      </c>
      <c r="R63" s="258">
        <f>IFERROR(VLOOKUP(C63,'LOCAL DECEMBER 2022'!EK69:FI293,25,FALSE),)</f>
        <v>0</v>
      </c>
      <c r="S63" s="258">
        <f t="shared" si="1"/>
        <v>549080.02399999998</v>
      </c>
      <c r="T63" s="258">
        <f>IFERROR(VLOOKUP(C63,'LOCAL DECEMBER 2022'!EK69:FL293,28,FALSE),)</f>
        <v>31393.33</v>
      </c>
      <c r="U63" s="258">
        <f>IFERROR(VLOOKUP(C63,'LOCAL DECEMBER 2022'!EK69:FN293,30,FALSE),)</f>
        <v>78483.34</v>
      </c>
      <c r="V63" s="258">
        <f>IFERROR(VLOOKUP(C63,'LOCAL DECEMBER 2022'!EK69:FM293,29,FALSE),)</f>
        <v>3924.17</v>
      </c>
      <c r="W63" s="258">
        <f t="shared" si="2"/>
        <v>113800.84</v>
      </c>
      <c r="X63" s="263">
        <f t="shared" si="3"/>
        <v>898634.21</v>
      </c>
      <c r="Z63" s="264"/>
      <c r="AA63" s="134"/>
    </row>
    <row r="64" spans="1:27" s="120" customFormat="1" ht="18.649999999999999" customHeight="1">
      <c r="A64" s="250">
        <v>62</v>
      </c>
      <c r="B64" s="251" t="s">
        <v>963</v>
      </c>
      <c r="C64" s="252" t="s">
        <v>264</v>
      </c>
      <c r="D64" s="643" t="s">
        <v>964</v>
      </c>
      <c r="E64" s="254" t="s">
        <v>787</v>
      </c>
      <c r="F64" s="255" t="s">
        <v>965</v>
      </c>
      <c r="G64" s="256" t="s">
        <v>194</v>
      </c>
      <c r="H64" s="258">
        <f>ROUND(IFERROR(VLOOKUP(C64,'LOCAL DECEMBER 2022'!EK70:ET586,10,FALSE),),2)</f>
        <v>26</v>
      </c>
      <c r="I64" s="258">
        <f>ROUND(IFERROR(VLOOKUP(C64,'LOCAL DECEMBER 2022'!EK70:EN437,4,FALSE),),2)</f>
        <v>12500</v>
      </c>
      <c r="J64" s="258">
        <f>IFERROR(VLOOKUP(C64,'LOCAL DECEMBER 2022'!EK70:EM250,3,FALSE),)</f>
        <v>325000</v>
      </c>
      <c r="K64" s="258">
        <f>IFERROR(VLOOKUP(C64,'LOCAL DECEMBER 2022'!EK70:FA250,17,FALSE),)</f>
        <v>292522.5</v>
      </c>
      <c r="L64" s="258">
        <f>IFERROR(VLOOKUP(C64,'LOCAL DECEMBER 2022'!EK70:FC295,19,FALSE),)</f>
        <v>617522.5</v>
      </c>
      <c r="M64" s="258">
        <f>IFERROR(VLOOKUP(C64,'LOCAL DECEMBER 2022'!EK70:FD295,20,FALSE),)</f>
        <v>555770.25</v>
      </c>
      <c r="N64" s="258">
        <f>IFERROR(VLOOKUP(C64,'LOCAL DECEMBER 2022'!EK70:FE295,21,FALSE),)</f>
        <v>27154.05</v>
      </c>
      <c r="O64" s="258">
        <f>IFERROR(VLOOKUP(C64,'LOCAL DECEMBER 2022'!EK70:FF295,22,FALSE),)</f>
        <v>61752.25</v>
      </c>
      <c r="P64" s="258">
        <f>IFERROR(VLOOKUP(C64,'LOCAL DECEMBER 2022'!EK70:FG297,23,FALSE),)</f>
        <v>100000</v>
      </c>
      <c r="Q64" s="258">
        <f t="shared" ref="Q64:Q122" si="4">SUM(N64:P64)</f>
        <v>188906.3</v>
      </c>
      <c r="R64" s="258">
        <f>IFERROR(VLOOKUP(C64,'LOCAL DECEMBER 2022'!EK70:FI295,25,FALSE),)</f>
        <v>0</v>
      </c>
      <c r="S64" s="258">
        <f t="shared" ref="S64:S122" si="5">L64-Q64+R64</f>
        <v>428616.2</v>
      </c>
      <c r="T64" s="258">
        <f>IFERROR(VLOOKUP(C64,'LOCAL DECEMBER 2022'!EK70:FL295,28,FALSE),)</f>
        <v>24700.9</v>
      </c>
      <c r="U64" s="258">
        <f>IFERROR(VLOOKUP(C64,'LOCAL DECEMBER 2022'!EK70:FN295,30,FALSE),)</f>
        <v>61752.25</v>
      </c>
      <c r="V64" s="258">
        <f>IFERROR(VLOOKUP(C64,'LOCAL DECEMBER 2022'!EK70:FM295,29,FALSE),)</f>
        <v>3087.61</v>
      </c>
      <c r="W64" s="258">
        <f t="shared" ref="W64:W122" si="6">SUM(T64:V64)</f>
        <v>89540.76</v>
      </c>
      <c r="X64" s="263">
        <f t="shared" ref="X64:X122" si="7">L64+W64</f>
        <v>707063.26</v>
      </c>
      <c r="Z64" s="264"/>
      <c r="AA64" s="134"/>
    </row>
    <row r="65" spans="1:27" s="120" customFormat="1" ht="18.649999999999999" customHeight="1">
      <c r="A65" s="250">
        <v>63</v>
      </c>
      <c r="B65" s="251" t="s">
        <v>966</v>
      </c>
      <c r="C65" s="252" t="s">
        <v>265</v>
      </c>
      <c r="D65" s="643" t="s">
        <v>967</v>
      </c>
      <c r="E65" s="254" t="s">
        <v>787</v>
      </c>
      <c r="F65" s="255" t="s">
        <v>968</v>
      </c>
      <c r="G65" s="256" t="s">
        <v>204</v>
      </c>
      <c r="H65" s="258">
        <f>ROUND(IFERROR(VLOOKUP(C65,'LOCAL DECEMBER 2022'!EK71:ET587,10,FALSE),),2)</f>
        <v>26</v>
      </c>
      <c r="I65" s="258">
        <f>ROUND(IFERROR(VLOOKUP(C65,'LOCAL DECEMBER 2022'!EK71:EN437,4,FALSE),),2)</f>
        <v>14000</v>
      </c>
      <c r="J65" s="258">
        <f>IFERROR(VLOOKUP(C65,'LOCAL DECEMBER 2022'!EK71:EM251,3,FALSE),)</f>
        <v>364000</v>
      </c>
      <c r="K65" s="258">
        <f>IFERROR(VLOOKUP(C65,'LOCAL DECEMBER 2022'!EK71:FA251,17,FALSE),)</f>
        <v>444300.84</v>
      </c>
      <c r="L65" s="258">
        <f>IFERROR(VLOOKUP(C65,'LOCAL DECEMBER 2022'!EK71:FC296,19,FALSE),)</f>
        <v>808300.84</v>
      </c>
      <c r="M65" s="258">
        <f>IFERROR(VLOOKUP(C65,'LOCAL DECEMBER 2022'!EK71:FD296,20,FALSE),)</f>
        <v>727470.76</v>
      </c>
      <c r="N65" s="258">
        <f>IFERROR(VLOOKUP(C65,'LOCAL DECEMBER 2022'!EK71:FE296,21,FALSE),)</f>
        <v>61494.152000000002</v>
      </c>
      <c r="O65" s="258">
        <f>IFERROR(VLOOKUP(C65,'LOCAL DECEMBER 2022'!EK71:FF296,22,FALSE),)</f>
        <v>80830.080000000002</v>
      </c>
      <c r="P65" s="258">
        <f>IFERROR(VLOOKUP(C65,'LOCAL DECEMBER 2022'!EK71:FG298,23,FALSE),)</f>
        <v>100000</v>
      </c>
      <c r="Q65" s="258">
        <f t="shared" si="4"/>
        <v>242324.23200000002</v>
      </c>
      <c r="R65" s="258">
        <f>IFERROR(VLOOKUP(C65,'LOCAL DECEMBER 2022'!EK71:FI296,25,FALSE),)</f>
        <v>0</v>
      </c>
      <c r="S65" s="258">
        <f t="shared" si="5"/>
        <v>565976.60800000001</v>
      </c>
      <c r="T65" s="258">
        <f>IFERROR(VLOOKUP(C65,'LOCAL DECEMBER 2022'!EK71:FL296,28,FALSE),)</f>
        <v>32332.03</v>
      </c>
      <c r="U65" s="258">
        <f>IFERROR(VLOOKUP(C65,'LOCAL DECEMBER 2022'!EK71:FN296,30,FALSE),)</f>
        <v>80830.080000000002</v>
      </c>
      <c r="V65" s="258">
        <f>IFERROR(VLOOKUP(C65,'LOCAL DECEMBER 2022'!EK71:FM296,29,FALSE),)</f>
        <v>4041.5</v>
      </c>
      <c r="W65" s="258">
        <f t="shared" si="6"/>
        <v>117203.61</v>
      </c>
      <c r="X65" s="263">
        <f t="shared" si="7"/>
        <v>925504.45</v>
      </c>
      <c r="Z65" s="264"/>
      <c r="AA65" s="134"/>
    </row>
    <row r="66" spans="1:27" s="120" customFormat="1" ht="18.649999999999999" customHeight="1">
      <c r="A66" s="250">
        <v>64</v>
      </c>
      <c r="B66" s="251" t="s">
        <v>969</v>
      </c>
      <c r="C66" s="252" t="s">
        <v>266</v>
      </c>
      <c r="D66" s="643" t="s">
        <v>970</v>
      </c>
      <c r="E66" s="254" t="s">
        <v>787</v>
      </c>
      <c r="F66" s="255" t="s">
        <v>971</v>
      </c>
      <c r="G66" s="256" t="s">
        <v>249</v>
      </c>
      <c r="H66" s="258">
        <f>ROUND(IFERROR(VLOOKUP(C66,'LOCAL DECEMBER 2022'!EK72:ET588,10,FALSE),),2)</f>
        <v>26</v>
      </c>
      <c r="I66" s="258">
        <f>ROUND(IFERROR(VLOOKUP(C66,'LOCAL DECEMBER 2022'!EK72:EN438,4,FALSE),),2)</f>
        <v>15000</v>
      </c>
      <c r="J66" s="258">
        <f>IFERROR(VLOOKUP(C66,'LOCAL DECEMBER 2022'!EK72:EM252,3,FALSE),)</f>
        <v>390000</v>
      </c>
      <c r="K66" s="258">
        <f>IFERROR(VLOOKUP(C66,'LOCAL DECEMBER 2022'!EK72:FA252,17,FALSE),)</f>
        <v>252019.39</v>
      </c>
      <c r="L66" s="258">
        <f>IFERROR(VLOOKUP(C66,'LOCAL DECEMBER 2022'!EK72:FC297,19,FALSE),)</f>
        <v>642019.39</v>
      </c>
      <c r="M66" s="258">
        <f>IFERROR(VLOOKUP(C66,'LOCAL DECEMBER 2022'!EK72:FD297,20,FALSE),)</f>
        <v>577817.44999999995</v>
      </c>
      <c r="N66" s="258">
        <f>IFERROR(VLOOKUP(C66,'LOCAL DECEMBER 2022'!EK72:FE297,21,FALSE),)</f>
        <v>31563.489999999991</v>
      </c>
      <c r="O66" s="258">
        <f>IFERROR(VLOOKUP(C66,'LOCAL DECEMBER 2022'!EK72:FF297,22,FALSE),)</f>
        <v>64201.94</v>
      </c>
      <c r="P66" s="258">
        <f>IFERROR(VLOOKUP(C66,'LOCAL DECEMBER 2022'!EK72:FG299,23,FALSE),)</f>
        <v>100000</v>
      </c>
      <c r="Q66" s="258">
        <f t="shared" si="4"/>
        <v>195765.43</v>
      </c>
      <c r="R66" s="258">
        <f>IFERROR(VLOOKUP(C66,'LOCAL DECEMBER 2022'!EK72:FI297,25,FALSE),)</f>
        <v>0</v>
      </c>
      <c r="S66" s="258">
        <f t="shared" si="5"/>
        <v>446253.96</v>
      </c>
      <c r="T66" s="258">
        <f>IFERROR(VLOOKUP(C66,'LOCAL DECEMBER 2022'!EK72:FL297,28,FALSE),)</f>
        <v>25680.78</v>
      </c>
      <c r="U66" s="258">
        <f>IFERROR(VLOOKUP(C66,'LOCAL DECEMBER 2022'!EK72:FN297,30,FALSE),)</f>
        <v>64201.94</v>
      </c>
      <c r="V66" s="258">
        <f>IFERROR(VLOOKUP(C66,'LOCAL DECEMBER 2022'!EK72:FM297,29,FALSE),)</f>
        <v>3210.1</v>
      </c>
      <c r="W66" s="258">
        <f t="shared" si="6"/>
        <v>93092.82</v>
      </c>
      <c r="X66" s="263">
        <f t="shared" si="7"/>
        <v>735112.21</v>
      </c>
      <c r="Z66" s="264"/>
      <c r="AA66" s="134"/>
    </row>
    <row r="67" spans="1:27" s="120" customFormat="1" ht="18.649999999999999" customHeight="1">
      <c r="A67" s="250">
        <v>65</v>
      </c>
      <c r="B67" s="251" t="s">
        <v>972</v>
      </c>
      <c r="C67" s="252" t="s">
        <v>267</v>
      </c>
      <c r="D67" s="643" t="s">
        <v>973</v>
      </c>
      <c r="E67" s="254" t="s">
        <v>787</v>
      </c>
      <c r="F67" s="255" t="s">
        <v>974</v>
      </c>
      <c r="G67" s="256" t="s">
        <v>253</v>
      </c>
      <c r="H67" s="258">
        <f>ROUND(IFERROR(VLOOKUP(C67,'LOCAL DECEMBER 2022'!EK73:ET589,10,FALSE),),2)</f>
        <v>24</v>
      </c>
      <c r="I67" s="258">
        <f>ROUND(IFERROR(VLOOKUP(C67,'LOCAL DECEMBER 2022'!EK73:EN440,4,FALSE),),2)</f>
        <v>20000</v>
      </c>
      <c r="J67" s="258">
        <f>IFERROR(VLOOKUP(C67,'LOCAL DECEMBER 2022'!EK73:EM254,3,FALSE),)</f>
        <v>520000</v>
      </c>
      <c r="K67" s="258">
        <f>IFERROR(VLOOKUP(C67,'LOCAL DECEMBER 2022'!EK73:FA254,17,FALSE),)</f>
        <v>393363.59</v>
      </c>
      <c r="L67" s="258">
        <f>IFERROR(VLOOKUP(C67,'LOCAL DECEMBER 2022'!EK73:FC299,19,FALSE),)</f>
        <v>873363.59</v>
      </c>
      <c r="M67" s="258">
        <f>IFERROR(VLOOKUP(C67,'LOCAL DECEMBER 2022'!EK73:FD299,20,FALSE),)</f>
        <v>786027.23</v>
      </c>
      <c r="N67" s="258">
        <f>IFERROR(VLOOKUP(C67,'LOCAL DECEMBER 2022'!EK73:FE299,21,FALSE),)</f>
        <v>74506.807499999995</v>
      </c>
      <c r="O67" s="258">
        <f>IFERROR(VLOOKUP(C67,'LOCAL DECEMBER 2022'!EK73:FF299,22,FALSE),)</f>
        <v>87336.36</v>
      </c>
      <c r="P67" s="258">
        <f>IFERROR(VLOOKUP(C67,'LOCAL DECEMBER 2022'!EK73:FG300,23,FALSE),)</f>
        <v>100000</v>
      </c>
      <c r="Q67" s="258">
        <f t="shared" si="4"/>
        <v>261843.16749999998</v>
      </c>
      <c r="R67" s="258">
        <f>IFERROR(VLOOKUP(C67,'LOCAL DECEMBER 2022'!EK73:FI299,25,FALSE),)</f>
        <v>0</v>
      </c>
      <c r="S67" s="258">
        <f t="shared" si="5"/>
        <v>611520.42249999999</v>
      </c>
      <c r="T67" s="258">
        <f>IFERROR(VLOOKUP(C67,'LOCAL DECEMBER 2022'!EK73:FL299,28,FALSE),)</f>
        <v>34934.54</v>
      </c>
      <c r="U67" s="258">
        <f>IFERROR(VLOOKUP(C67,'LOCAL DECEMBER 2022'!EK73:FN299,30,FALSE),)</f>
        <v>87336.36</v>
      </c>
      <c r="V67" s="258">
        <f>IFERROR(VLOOKUP(C67,'LOCAL DECEMBER 2022'!EK73:FM299,29,FALSE),)</f>
        <v>4366.82</v>
      </c>
      <c r="W67" s="258">
        <f t="shared" si="6"/>
        <v>126637.72</v>
      </c>
      <c r="X67" s="263">
        <f t="shared" si="7"/>
        <v>1000001.3099999999</v>
      </c>
      <c r="Z67" s="264"/>
      <c r="AA67" s="134"/>
    </row>
    <row r="68" spans="1:27" s="120" customFormat="1" ht="18.649999999999999" customHeight="1">
      <c r="A68" s="250">
        <v>66</v>
      </c>
      <c r="B68" s="251" t="s">
        <v>975</v>
      </c>
      <c r="C68" s="252" t="s">
        <v>268</v>
      </c>
      <c r="D68" s="643" t="s">
        <v>976</v>
      </c>
      <c r="E68" s="254" t="s">
        <v>787</v>
      </c>
      <c r="F68" s="255" t="s">
        <v>977</v>
      </c>
      <c r="G68" s="256" t="s">
        <v>194</v>
      </c>
      <c r="H68" s="258">
        <f>ROUND(IFERROR(VLOOKUP(C68,'LOCAL DECEMBER 2022'!EK74:ET590,10,FALSE),),2)</f>
        <v>26</v>
      </c>
      <c r="I68" s="258">
        <f>ROUND(IFERROR(VLOOKUP(C68,'LOCAL DECEMBER 2022'!EK74:EN441,4,FALSE),),2)</f>
        <v>12500</v>
      </c>
      <c r="J68" s="258">
        <f>IFERROR(VLOOKUP(C68,'LOCAL DECEMBER 2022'!EK74:EM254,3,FALSE),)</f>
        <v>325000</v>
      </c>
      <c r="K68" s="258">
        <f>IFERROR(VLOOKUP(C68,'LOCAL DECEMBER 2022'!EK74:FA254,17,FALSE),)</f>
        <v>291689.09999999998</v>
      </c>
      <c r="L68" s="258">
        <f>IFERROR(VLOOKUP(C68,'LOCAL DECEMBER 2022'!EK74:FC300,19,FALSE),)</f>
        <v>616689.1</v>
      </c>
      <c r="M68" s="258">
        <f>IFERROR(VLOOKUP(C68,'LOCAL DECEMBER 2022'!EK74:FD300,20,FALSE),)</f>
        <v>555020.18999999994</v>
      </c>
      <c r="N68" s="258">
        <f>IFERROR(VLOOKUP(C68,'LOCAL DECEMBER 2022'!EK74:FE300,21,FALSE),)</f>
        <v>27004.03799999999</v>
      </c>
      <c r="O68" s="258">
        <f>IFERROR(VLOOKUP(C68,'LOCAL DECEMBER 2022'!EK74:FF300,22,FALSE),)</f>
        <v>61668.91</v>
      </c>
      <c r="P68" s="258">
        <f>IFERROR(VLOOKUP(C68,'LOCAL DECEMBER 2022'!EK74:FG301,23,FALSE),)</f>
        <v>100000</v>
      </c>
      <c r="Q68" s="258">
        <f t="shared" si="4"/>
        <v>188672.94799999997</v>
      </c>
      <c r="R68" s="258">
        <f>IFERROR(VLOOKUP(C68,'LOCAL DECEMBER 2022'!EK74:FI300,25,FALSE),)</f>
        <v>0</v>
      </c>
      <c r="S68" s="258">
        <f t="shared" si="5"/>
        <v>428016.152</v>
      </c>
      <c r="T68" s="258">
        <f>IFERROR(VLOOKUP(C68,'LOCAL DECEMBER 2022'!EK74:FL300,28,FALSE),)</f>
        <v>24667.56</v>
      </c>
      <c r="U68" s="258">
        <f>IFERROR(VLOOKUP(C68,'LOCAL DECEMBER 2022'!EK74:FN300,30,FALSE),)</f>
        <v>61668.91</v>
      </c>
      <c r="V68" s="258">
        <f>IFERROR(VLOOKUP(C68,'LOCAL DECEMBER 2022'!EK74:FM300,29,FALSE),)</f>
        <v>3083.45</v>
      </c>
      <c r="W68" s="258">
        <f t="shared" si="6"/>
        <v>89419.92</v>
      </c>
      <c r="X68" s="263">
        <f t="shared" si="7"/>
        <v>706109.02</v>
      </c>
      <c r="Z68" s="264"/>
      <c r="AA68" s="134"/>
    </row>
    <row r="69" spans="1:27" s="120" customFormat="1" ht="18.649999999999999" customHeight="1">
      <c r="A69" s="250">
        <v>67</v>
      </c>
      <c r="B69" s="251" t="s">
        <v>978</v>
      </c>
      <c r="C69" s="252" t="s">
        <v>269</v>
      </c>
      <c r="D69" s="643" t="s">
        <v>979</v>
      </c>
      <c r="E69" s="254" t="s">
        <v>787</v>
      </c>
      <c r="F69" s="644" t="s">
        <v>980</v>
      </c>
      <c r="G69" s="256" t="s">
        <v>270</v>
      </c>
      <c r="H69" s="258">
        <f>ROUND(IFERROR(VLOOKUP(C69,'LOCAL DECEMBER 2022'!EK75:ET591,10,FALSE),),2)</f>
        <v>26</v>
      </c>
      <c r="I69" s="258">
        <f>ROUND(IFERROR(VLOOKUP(C69,'LOCAL DECEMBER 2022'!EK75:EN442,4,FALSE),),2)</f>
        <v>20000</v>
      </c>
      <c r="J69" s="258">
        <f>IFERROR(VLOOKUP(C69,'LOCAL DECEMBER 2022'!EK75:EM255,3,FALSE),)</f>
        <v>520000</v>
      </c>
      <c r="K69" s="258">
        <f>IFERROR(VLOOKUP(C69,'LOCAL DECEMBER 2022'!EK75:FA255,17,FALSE),)</f>
        <v>596045.85</v>
      </c>
      <c r="L69" s="258">
        <f>IFERROR(VLOOKUP(C69,'LOCAL DECEMBER 2022'!EK75:FC301,19,FALSE),)</f>
        <v>1116045.8500000001</v>
      </c>
      <c r="M69" s="258">
        <f>IFERROR(VLOOKUP(C69,'LOCAL DECEMBER 2022'!EK75:FD301,20,FALSE),)</f>
        <v>1004441.2600000001</v>
      </c>
      <c r="N69" s="258">
        <f>IFERROR(VLOOKUP(C69,'LOCAL DECEMBER 2022'!EK75:FE301,21,FALSE),)</f>
        <v>129332.37800000004</v>
      </c>
      <c r="O69" s="258">
        <f>IFERROR(VLOOKUP(C69,'LOCAL DECEMBER 2022'!EK75:FF301,22,FALSE),)</f>
        <v>111604.59</v>
      </c>
      <c r="P69" s="258">
        <f>IFERROR(VLOOKUP(C69,'LOCAL DECEMBER 2022'!EK75:FG302,23,FALSE),)</f>
        <v>100000</v>
      </c>
      <c r="Q69" s="258">
        <f t="shared" si="4"/>
        <v>340936.96800000005</v>
      </c>
      <c r="R69" s="258">
        <f>IFERROR(VLOOKUP(C69,'LOCAL DECEMBER 2022'!EK75:FI301,25,FALSE),)</f>
        <v>0</v>
      </c>
      <c r="S69" s="258">
        <f t="shared" si="5"/>
        <v>775108.88199999998</v>
      </c>
      <c r="T69" s="258">
        <f>IFERROR(VLOOKUP(C69,'LOCAL DECEMBER 2022'!EK75:FL301,28,FALSE),)</f>
        <v>44641.83</v>
      </c>
      <c r="U69" s="258">
        <f>IFERROR(VLOOKUP(C69,'LOCAL DECEMBER 2022'!EK75:FN301,30,FALSE),)</f>
        <v>111604.59</v>
      </c>
      <c r="V69" s="258">
        <f>IFERROR(VLOOKUP(C69,'LOCAL DECEMBER 2022'!EK75:FM301,29,FALSE),)</f>
        <v>5580.23</v>
      </c>
      <c r="W69" s="258">
        <f t="shared" si="6"/>
        <v>161826.65</v>
      </c>
      <c r="X69" s="263">
        <f t="shared" si="7"/>
        <v>1277872.5</v>
      </c>
      <c r="Z69" s="264"/>
      <c r="AA69" s="134"/>
    </row>
    <row r="70" spans="1:27" s="120" customFormat="1" ht="18.649999999999999" customHeight="1">
      <c r="A70" s="250">
        <v>68</v>
      </c>
      <c r="B70" s="251" t="s">
        <v>981</v>
      </c>
      <c r="C70" s="252" t="s">
        <v>271</v>
      </c>
      <c r="D70" s="643" t="s">
        <v>982</v>
      </c>
      <c r="E70" s="254" t="s">
        <v>787</v>
      </c>
      <c r="F70" s="255" t="s">
        <v>983</v>
      </c>
      <c r="G70" s="256" t="s">
        <v>272</v>
      </c>
      <c r="H70" s="258">
        <f>ROUND(IFERROR(VLOOKUP(C70,'LOCAL DECEMBER 2022'!EK76:ET592,10,FALSE),),2)</f>
        <v>26</v>
      </c>
      <c r="I70" s="258">
        <f>ROUND(IFERROR(VLOOKUP(C70,'LOCAL DECEMBER 2022'!EK76:EN443,4,FALSE),),2)</f>
        <v>23076.92</v>
      </c>
      <c r="J70" s="258">
        <f>IFERROR(VLOOKUP(C70,'LOCAL DECEMBER 2022'!EK76:EM255,3,FALSE),)</f>
        <v>600000</v>
      </c>
      <c r="K70" s="258">
        <f>IFERROR(VLOOKUP(C70,'LOCAL DECEMBER 2022'!EK76:FA255,17,FALSE),)</f>
        <v>347719.06</v>
      </c>
      <c r="L70" s="258">
        <f>IFERROR(VLOOKUP(C70,'LOCAL DECEMBER 2022'!EK76:FC302,19,FALSE),)</f>
        <v>947718.98</v>
      </c>
      <c r="M70" s="258">
        <f>IFERROR(VLOOKUP(C70,'LOCAL DECEMBER 2022'!EK76:FD302,20,FALSE),)</f>
        <v>852947.08</v>
      </c>
      <c r="N70" s="258">
        <f>IFERROR(VLOOKUP(C70,'LOCAL DECEMBER 2022'!EK76:FE302,21,FALSE),)</f>
        <v>91236.76999999999</v>
      </c>
      <c r="O70" s="258">
        <f>IFERROR(VLOOKUP(C70,'LOCAL DECEMBER 2022'!EK76:FF302,22,FALSE),)</f>
        <v>94771.9</v>
      </c>
      <c r="P70" s="258">
        <f>IFERROR(VLOOKUP(C70,'LOCAL DECEMBER 2022'!EK76:FG303,23,FALSE),)</f>
        <v>100000</v>
      </c>
      <c r="Q70" s="258">
        <f t="shared" si="4"/>
        <v>286008.67</v>
      </c>
      <c r="R70" s="258">
        <f>IFERROR(VLOOKUP(C70,'LOCAL DECEMBER 2022'!EK76:FI302,25,FALSE),)</f>
        <v>0</v>
      </c>
      <c r="S70" s="258">
        <f t="shared" si="5"/>
        <v>661710.31000000006</v>
      </c>
      <c r="T70" s="258">
        <f>IFERROR(VLOOKUP(C70,'LOCAL DECEMBER 2022'!EK76:FL302,28,FALSE),)</f>
        <v>37908.76</v>
      </c>
      <c r="U70" s="258">
        <f>IFERROR(VLOOKUP(C70,'LOCAL DECEMBER 2022'!EK76:FN302,30,FALSE),)</f>
        <v>94771.9</v>
      </c>
      <c r="V70" s="258">
        <f>IFERROR(VLOOKUP(C70,'LOCAL DECEMBER 2022'!EK76:FM302,29,FALSE),)</f>
        <v>4738.59</v>
      </c>
      <c r="W70" s="258">
        <f t="shared" si="6"/>
        <v>137419.25</v>
      </c>
      <c r="X70" s="263">
        <f t="shared" si="7"/>
        <v>1085138.23</v>
      </c>
      <c r="Z70" s="264"/>
      <c r="AA70" s="134"/>
    </row>
    <row r="71" spans="1:27" s="120" customFormat="1" ht="18.649999999999999" customHeight="1">
      <c r="A71" s="250">
        <v>69</v>
      </c>
      <c r="B71" s="251" t="s">
        <v>984</v>
      </c>
      <c r="C71" s="252" t="s">
        <v>273</v>
      </c>
      <c r="D71" s="643" t="s">
        <v>985</v>
      </c>
      <c r="E71" s="254" t="s">
        <v>787</v>
      </c>
      <c r="F71" s="255" t="s">
        <v>986</v>
      </c>
      <c r="G71" s="256" t="s">
        <v>274</v>
      </c>
      <c r="H71" s="258">
        <f>ROUND(IFERROR(VLOOKUP(C71,'LOCAL DECEMBER 2022'!EK77:ET593,10,FALSE),),2)</f>
        <v>26</v>
      </c>
      <c r="I71" s="258">
        <f>ROUND(IFERROR(VLOOKUP(C71,'LOCAL DECEMBER 2022'!EK77:EN444,4,FALSE),),2)</f>
        <v>12500</v>
      </c>
      <c r="J71" s="258">
        <f>IFERROR(VLOOKUP(C71,'LOCAL DECEMBER 2022'!EK77:EM256,3,FALSE),)</f>
        <v>325000</v>
      </c>
      <c r="K71" s="258">
        <f>IFERROR(VLOOKUP(C71,'LOCAL DECEMBER 2022'!EK77:FA256,17,FALSE),)</f>
        <v>376695.64</v>
      </c>
      <c r="L71" s="258">
        <f>IFERROR(VLOOKUP(C71,'LOCAL DECEMBER 2022'!EK77:FC303,19,FALSE),)</f>
        <v>701695.64</v>
      </c>
      <c r="M71" s="258">
        <f>IFERROR(VLOOKUP(C71,'LOCAL DECEMBER 2022'!EK77:FD303,20,FALSE),)</f>
        <v>631526.08000000007</v>
      </c>
      <c r="N71" s="258">
        <f>IFERROR(VLOOKUP(C71,'LOCAL DECEMBER 2022'!EK77:FE303,21,FALSE),)</f>
        <v>42305.216000000015</v>
      </c>
      <c r="O71" s="258">
        <f>IFERROR(VLOOKUP(C71,'LOCAL DECEMBER 2022'!EK77:FF303,22,FALSE),)</f>
        <v>70169.56</v>
      </c>
      <c r="P71" s="258">
        <f>IFERROR(VLOOKUP(C71,'LOCAL DECEMBER 2022'!EK77:FG304,23,FALSE),)</f>
        <v>100000</v>
      </c>
      <c r="Q71" s="258">
        <f t="shared" si="4"/>
        <v>212474.77600000001</v>
      </c>
      <c r="R71" s="258">
        <f>IFERROR(VLOOKUP(C71,'LOCAL DECEMBER 2022'!EK77:FI303,25,FALSE),)</f>
        <v>0</v>
      </c>
      <c r="S71" s="258">
        <f t="shared" si="5"/>
        <v>489220.864</v>
      </c>
      <c r="T71" s="258">
        <f>IFERROR(VLOOKUP(C71,'LOCAL DECEMBER 2022'!EK77:FL303,28,FALSE),)</f>
        <v>28067.83</v>
      </c>
      <c r="U71" s="258">
        <f>IFERROR(VLOOKUP(C71,'LOCAL DECEMBER 2022'!EK77:FN303,30,FALSE),)</f>
        <v>70169.56</v>
      </c>
      <c r="V71" s="258">
        <f>IFERROR(VLOOKUP(C71,'LOCAL DECEMBER 2022'!EK77:FM303,29,FALSE),)</f>
        <v>3508.48</v>
      </c>
      <c r="W71" s="258">
        <f t="shared" si="6"/>
        <v>101745.87</v>
      </c>
      <c r="X71" s="263">
        <f t="shared" si="7"/>
        <v>803441.51</v>
      </c>
      <c r="Z71" s="264"/>
      <c r="AA71" s="134"/>
    </row>
    <row r="72" spans="1:27" s="120" customFormat="1" ht="18.649999999999999" customHeight="1">
      <c r="A72" s="250">
        <v>70</v>
      </c>
      <c r="B72" s="251" t="s">
        <v>987</v>
      </c>
      <c r="C72" s="252" t="s">
        <v>275</v>
      </c>
      <c r="D72" s="643" t="s">
        <v>988</v>
      </c>
      <c r="E72" s="254" t="s">
        <v>787</v>
      </c>
      <c r="F72" s="644" t="s">
        <v>989</v>
      </c>
      <c r="G72" s="256" t="s">
        <v>65</v>
      </c>
      <c r="H72" s="258">
        <f>ROUND(IFERROR(VLOOKUP(C72,'LOCAL DECEMBER 2022'!EK78:ET594,10,FALSE),),2)</f>
        <v>26</v>
      </c>
      <c r="I72" s="258">
        <f>ROUND(IFERROR(VLOOKUP(C72,'LOCAL DECEMBER 2022'!EK78:EN445,4,FALSE),),2)</f>
        <v>12500</v>
      </c>
      <c r="J72" s="258">
        <f>IFERROR(VLOOKUP(C72,'LOCAL DECEMBER 2022'!EK78:EM257,3,FALSE),)</f>
        <v>325000</v>
      </c>
      <c r="K72" s="258">
        <f>IFERROR(VLOOKUP(C72,'LOCAL DECEMBER 2022'!EK78:FA257,17,FALSE),)</f>
        <v>430033.08</v>
      </c>
      <c r="L72" s="258">
        <f>IFERROR(VLOOKUP(C72,'LOCAL DECEMBER 2022'!EK78:FC304,19,FALSE),)</f>
        <v>755033.08</v>
      </c>
      <c r="M72" s="258">
        <f>IFERROR(VLOOKUP(C72,'LOCAL DECEMBER 2022'!EK78:FD304,20,FALSE),)</f>
        <v>679529.77</v>
      </c>
      <c r="N72" s="258">
        <f>IFERROR(VLOOKUP(C72,'LOCAL DECEMBER 2022'!EK78:FE304,21,FALSE),)</f>
        <v>51905.954000000005</v>
      </c>
      <c r="O72" s="258">
        <f>IFERROR(VLOOKUP(C72,'LOCAL DECEMBER 2022'!EK78:FF304,22,FALSE),)</f>
        <v>75503.31</v>
      </c>
      <c r="P72" s="258">
        <f>IFERROR(VLOOKUP(C72,'LOCAL DECEMBER 2022'!EK78:FG305,23,FALSE),)</f>
        <v>100000</v>
      </c>
      <c r="Q72" s="258">
        <f t="shared" si="4"/>
        <v>227409.264</v>
      </c>
      <c r="R72" s="258">
        <f>IFERROR(VLOOKUP(C72,'LOCAL DECEMBER 2022'!EK78:FI304,25,FALSE),)</f>
        <v>0</v>
      </c>
      <c r="S72" s="258">
        <f t="shared" si="5"/>
        <v>527623.81599999999</v>
      </c>
      <c r="T72" s="258">
        <f>IFERROR(VLOOKUP(C72,'LOCAL DECEMBER 2022'!EK78:FL304,28,FALSE),)</f>
        <v>30201.32</v>
      </c>
      <c r="U72" s="258">
        <f>IFERROR(VLOOKUP(C72,'LOCAL DECEMBER 2022'!EK78:FN304,30,FALSE),)</f>
        <v>75503.31</v>
      </c>
      <c r="V72" s="258">
        <f>IFERROR(VLOOKUP(C72,'LOCAL DECEMBER 2022'!EK78:FM304,29,FALSE),)</f>
        <v>3775.17</v>
      </c>
      <c r="W72" s="258">
        <f t="shared" si="6"/>
        <v>109479.8</v>
      </c>
      <c r="X72" s="263">
        <f t="shared" si="7"/>
        <v>864512.88</v>
      </c>
      <c r="Z72" s="264"/>
      <c r="AA72" s="134"/>
    </row>
    <row r="73" spans="1:27" s="120" customFormat="1" ht="18.649999999999999" customHeight="1">
      <c r="A73" s="250">
        <v>71</v>
      </c>
      <c r="B73" s="251" t="s">
        <v>990</v>
      </c>
      <c r="C73" s="252" t="s">
        <v>276</v>
      </c>
      <c r="D73" s="643" t="s">
        <v>991</v>
      </c>
      <c r="E73" s="254" t="s">
        <v>787</v>
      </c>
      <c r="F73" s="255" t="s">
        <v>992</v>
      </c>
      <c r="G73" s="256" t="s">
        <v>235</v>
      </c>
      <c r="H73" s="258">
        <f>ROUND(IFERROR(VLOOKUP(C73,'LOCAL DECEMBER 2022'!EK79:ET595,10,FALSE),),2)</f>
        <v>26</v>
      </c>
      <c r="I73" s="258">
        <f>ROUND(IFERROR(VLOOKUP(C73,'LOCAL DECEMBER 2022'!EK79:EN446,4,FALSE),),2)</f>
        <v>28846.15</v>
      </c>
      <c r="J73" s="258">
        <f>IFERROR(VLOOKUP(C73,'LOCAL DECEMBER 2022'!EK79:EM258,3,FALSE),)</f>
        <v>750000</v>
      </c>
      <c r="K73" s="258">
        <f>IFERROR(VLOOKUP(C73,'LOCAL DECEMBER 2022'!EK79:FA258,17,FALSE),)</f>
        <v>857758.29</v>
      </c>
      <c r="L73" s="258">
        <f>IFERROR(VLOOKUP(C73,'LOCAL DECEMBER 2022'!EK79:FC305,19,FALSE),)</f>
        <v>1607758.19</v>
      </c>
      <c r="M73" s="258">
        <f>IFERROR(VLOOKUP(C73,'LOCAL DECEMBER 2022'!EK79:FD305,20,FALSE),)</f>
        <v>1446982.3699999999</v>
      </c>
      <c r="N73" s="258">
        <f>IFERROR(VLOOKUP(C73,'LOCAL DECEMBER 2022'!EK79:FE305,21,FALSE),)</f>
        <v>262094.71099999995</v>
      </c>
      <c r="O73" s="258">
        <f>IFERROR(VLOOKUP(C73,'LOCAL DECEMBER 2022'!EK79:FF305,22,FALSE),)</f>
        <v>160775.82</v>
      </c>
      <c r="P73" s="258">
        <f>IFERROR(VLOOKUP(C73,'LOCAL DECEMBER 2022'!EK79:FG306,23,FALSE),)</f>
        <v>100000</v>
      </c>
      <c r="Q73" s="258">
        <f t="shared" si="4"/>
        <v>522870.53099999996</v>
      </c>
      <c r="R73" s="258">
        <f>IFERROR(VLOOKUP(C73,'LOCAL DECEMBER 2022'!EK79:FI305,25,FALSE),)</f>
        <v>0</v>
      </c>
      <c r="S73" s="258">
        <f t="shared" si="5"/>
        <v>1084887.659</v>
      </c>
      <c r="T73" s="258">
        <f>IFERROR(VLOOKUP(C73,'LOCAL DECEMBER 2022'!EK79:FL305,28,FALSE),)</f>
        <v>64310.33</v>
      </c>
      <c r="U73" s="258">
        <f>IFERROR(VLOOKUP(C73,'LOCAL DECEMBER 2022'!EK79:FN305,30,FALSE),)</f>
        <v>160775.82</v>
      </c>
      <c r="V73" s="258">
        <f>IFERROR(VLOOKUP(C73,'LOCAL DECEMBER 2022'!EK79:FM305,29,FALSE),)</f>
        <v>8038.79</v>
      </c>
      <c r="W73" s="258">
        <f t="shared" si="6"/>
        <v>233124.94000000003</v>
      </c>
      <c r="X73" s="263">
        <f t="shared" si="7"/>
        <v>1840883.13</v>
      </c>
      <c r="Z73" s="264"/>
      <c r="AA73" s="134"/>
    </row>
    <row r="74" spans="1:27" s="120" customFormat="1" ht="18.649999999999999" customHeight="1">
      <c r="A74" s="250">
        <v>72</v>
      </c>
      <c r="B74" s="251" t="s">
        <v>993</v>
      </c>
      <c r="C74" s="252" t="s">
        <v>277</v>
      </c>
      <c r="D74" s="643" t="s">
        <v>994</v>
      </c>
      <c r="E74" s="254" t="s">
        <v>787</v>
      </c>
      <c r="F74" s="255" t="s">
        <v>995</v>
      </c>
      <c r="G74" s="256" t="s">
        <v>278</v>
      </c>
      <c r="H74" s="258">
        <f>ROUND(IFERROR(VLOOKUP(C74,'LOCAL DECEMBER 2022'!EK80:ET596,10,FALSE),),2)</f>
        <v>26</v>
      </c>
      <c r="I74" s="258">
        <f>ROUND(IFERROR(VLOOKUP(C74,'LOCAL DECEMBER 2022'!EK80:EN447,4,FALSE),),2)</f>
        <v>15000</v>
      </c>
      <c r="J74" s="258">
        <f>IFERROR(VLOOKUP(C74,'LOCAL DECEMBER 2022'!EK80:EM259,3,FALSE),)</f>
        <v>390000</v>
      </c>
      <c r="K74" s="258">
        <f>IFERROR(VLOOKUP(C74,'LOCAL DECEMBER 2022'!EK80:FA259,17,FALSE),)</f>
        <v>523040.23</v>
      </c>
      <c r="L74" s="258">
        <f>IFERROR(VLOOKUP(C74,'LOCAL DECEMBER 2022'!EK80:FC306,19,FALSE),)</f>
        <v>913040.23</v>
      </c>
      <c r="M74" s="258">
        <f>IFERROR(VLOOKUP(C74,'LOCAL DECEMBER 2022'!EK80:FD306,20,FALSE),)</f>
        <v>821736.21</v>
      </c>
      <c r="N74" s="258">
        <f>IFERROR(VLOOKUP(C74,'LOCAL DECEMBER 2022'!EK80:FE306,21,FALSE),)</f>
        <v>83434.052499999991</v>
      </c>
      <c r="O74" s="258">
        <f>IFERROR(VLOOKUP(C74,'LOCAL DECEMBER 2022'!EK80:FF306,22,FALSE),)</f>
        <v>91304.02</v>
      </c>
      <c r="P74" s="258">
        <f>IFERROR(VLOOKUP(C74,'LOCAL DECEMBER 2022'!EK80:FG307,23,FALSE),)</f>
        <v>100000</v>
      </c>
      <c r="Q74" s="258">
        <f t="shared" si="4"/>
        <v>274738.07250000001</v>
      </c>
      <c r="R74" s="258">
        <f>IFERROR(VLOOKUP(C74,'LOCAL DECEMBER 2022'!EK80:FI306,25,FALSE),)</f>
        <v>0</v>
      </c>
      <c r="S74" s="258">
        <f t="shared" si="5"/>
        <v>638302.15749999997</v>
      </c>
      <c r="T74" s="258">
        <f>IFERROR(VLOOKUP(C74,'LOCAL DECEMBER 2022'!EK80:FL306,28,FALSE),)</f>
        <v>36521.61</v>
      </c>
      <c r="U74" s="258">
        <f>IFERROR(VLOOKUP(C74,'LOCAL DECEMBER 2022'!EK80:FN306,30,FALSE),)</f>
        <v>91304.02</v>
      </c>
      <c r="V74" s="258">
        <f>IFERROR(VLOOKUP(C74,'LOCAL DECEMBER 2022'!EK80:FM306,29,FALSE),)</f>
        <v>4565.2</v>
      </c>
      <c r="W74" s="258">
        <f t="shared" si="6"/>
        <v>132390.83000000002</v>
      </c>
      <c r="X74" s="263">
        <f t="shared" si="7"/>
        <v>1045431.06</v>
      </c>
      <c r="Z74" s="264"/>
      <c r="AA74" s="134"/>
    </row>
    <row r="75" spans="1:27" s="120" customFormat="1" ht="18.649999999999999" customHeight="1">
      <c r="A75" s="250">
        <v>73</v>
      </c>
      <c r="B75" s="251" t="s">
        <v>996</v>
      </c>
      <c r="C75" s="252" t="s">
        <v>279</v>
      </c>
      <c r="D75" s="643" t="s">
        <v>997</v>
      </c>
      <c r="E75" s="254" t="s">
        <v>787</v>
      </c>
      <c r="F75" s="255" t="s">
        <v>998</v>
      </c>
      <c r="G75" s="256" t="s">
        <v>237</v>
      </c>
      <c r="H75" s="258">
        <f>ROUND(IFERROR(VLOOKUP(C75,'LOCAL DECEMBER 2022'!EK81:ET597,10,FALSE),),2)</f>
        <v>25</v>
      </c>
      <c r="I75" s="258">
        <f>ROUND(IFERROR(VLOOKUP(C75,'LOCAL DECEMBER 2022'!EK81:EN448,4,FALSE),),2)</f>
        <v>27692.31</v>
      </c>
      <c r="J75" s="258">
        <f>IFERROR(VLOOKUP(C75,'LOCAL DECEMBER 2022'!EK81:EM260,3,FALSE),)</f>
        <v>720000</v>
      </c>
      <c r="K75" s="258">
        <f>IFERROR(VLOOKUP(C75,'LOCAL DECEMBER 2022'!EK81:FA260,17,FALSE),)</f>
        <v>555365.80000000005</v>
      </c>
      <c r="L75" s="258">
        <f>IFERROR(VLOOKUP(C75,'LOCAL DECEMBER 2022'!EK81:FC307,19,FALSE),)</f>
        <v>1247673.55</v>
      </c>
      <c r="M75" s="258">
        <f>IFERROR(VLOOKUP(C75,'LOCAL DECEMBER 2022'!EK81:FD307,20,FALSE),)</f>
        <v>1122906.19</v>
      </c>
      <c r="N75" s="258">
        <f>IFERROR(VLOOKUP(C75,'LOCAL DECEMBER 2022'!EK81:FE307,21,FALSE),)</f>
        <v>164871.85699999999</v>
      </c>
      <c r="O75" s="258">
        <f>IFERROR(VLOOKUP(C75,'LOCAL DECEMBER 2022'!EK81:FF307,22,FALSE),)</f>
        <v>124767.36</v>
      </c>
      <c r="P75" s="258">
        <f>IFERROR(VLOOKUP(C75,'LOCAL DECEMBER 2022'!EK81:FG308,23,FALSE),)</f>
        <v>100000</v>
      </c>
      <c r="Q75" s="258">
        <f t="shared" si="4"/>
        <v>389639.217</v>
      </c>
      <c r="R75" s="258">
        <f>IFERROR(VLOOKUP(C75,'LOCAL DECEMBER 2022'!EK81:FI307,25,FALSE),)</f>
        <v>0</v>
      </c>
      <c r="S75" s="258">
        <f t="shared" si="5"/>
        <v>858034.3330000001</v>
      </c>
      <c r="T75" s="258">
        <f>IFERROR(VLOOKUP(C75,'LOCAL DECEMBER 2022'!EK81:FL307,28,FALSE),)</f>
        <v>49906.94</v>
      </c>
      <c r="U75" s="258">
        <f>IFERROR(VLOOKUP(C75,'LOCAL DECEMBER 2022'!EK81:FN307,30,FALSE),)</f>
        <v>124767.36</v>
      </c>
      <c r="V75" s="258">
        <f>IFERROR(VLOOKUP(C75,'LOCAL DECEMBER 2022'!EK81:FM307,29,FALSE),)</f>
        <v>6238.37</v>
      </c>
      <c r="W75" s="258">
        <f t="shared" si="6"/>
        <v>180912.66999999998</v>
      </c>
      <c r="X75" s="263">
        <f t="shared" si="7"/>
        <v>1428586.22</v>
      </c>
      <c r="Z75" s="264"/>
      <c r="AA75" s="134"/>
    </row>
    <row r="76" spans="1:27" s="120" customFormat="1" ht="18.649999999999999" customHeight="1">
      <c r="A76" s="250">
        <v>74</v>
      </c>
      <c r="B76" s="251" t="s">
        <v>999</v>
      </c>
      <c r="C76" s="252" t="s">
        <v>280</v>
      </c>
      <c r="D76" s="643" t="s">
        <v>1000</v>
      </c>
      <c r="E76" s="254" t="s">
        <v>787</v>
      </c>
      <c r="F76" s="255" t="s">
        <v>1001</v>
      </c>
      <c r="G76" s="256" t="s">
        <v>68</v>
      </c>
      <c r="H76" s="258">
        <f>ROUND(IFERROR(VLOOKUP(C76,'LOCAL DECEMBER 2022'!EK82:ET598,10,FALSE),),2)</f>
        <v>25</v>
      </c>
      <c r="I76" s="258">
        <f>ROUND(IFERROR(VLOOKUP(C76,'LOCAL DECEMBER 2022'!EK82:EN449,4,FALSE),),2)</f>
        <v>13461.54</v>
      </c>
      <c r="J76" s="258">
        <f>IFERROR(VLOOKUP(C76,'LOCAL DECEMBER 2022'!EK82:EM261,3,FALSE),)</f>
        <v>350000</v>
      </c>
      <c r="K76" s="258">
        <f>IFERROR(VLOOKUP(C76,'LOCAL DECEMBER 2022'!EK82:FA261,17,FALSE),)</f>
        <v>161550.89000000001</v>
      </c>
      <c r="L76" s="258">
        <f>IFERROR(VLOOKUP(C76,'LOCAL DECEMBER 2022'!EK82:FC308,19,FALSE),)</f>
        <v>498089.39</v>
      </c>
      <c r="M76" s="258">
        <f>IFERROR(VLOOKUP(C76,'LOCAL DECEMBER 2022'!EK82:FD308,20,FALSE),)</f>
        <v>448280.45</v>
      </c>
      <c r="N76" s="258">
        <f>IFERROR(VLOOKUP(C76,'LOCAL DECEMBER 2022'!EK82:FE308,21,FALSE),)</f>
        <v>14262.436000000002</v>
      </c>
      <c r="O76" s="258">
        <f>IFERROR(VLOOKUP(C76,'LOCAL DECEMBER 2022'!EK82:FF308,22,FALSE),)</f>
        <v>49808.94</v>
      </c>
      <c r="P76" s="258">
        <f>IFERROR(VLOOKUP(C76,'LOCAL DECEMBER 2022'!EK82:FG309,23,FALSE),)</f>
        <v>100000</v>
      </c>
      <c r="Q76" s="258">
        <f t="shared" si="4"/>
        <v>164071.37599999999</v>
      </c>
      <c r="R76" s="258">
        <f>IFERROR(VLOOKUP(C76,'LOCAL DECEMBER 2022'!EK82:FI308,25,FALSE),)</f>
        <v>0</v>
      </c>
      <c r="S76" s="258">
        <f t="shared" si="5"/>
        <v>334018.01400000002</v>
      </c>
      <c r="T76" s="258">
        <f>IFERROR(VLOOKUP(C76,'LOCAL DECEMBER 2022'!EK82:FL308,28,FALSE),)</f>
        <v>19923.580000000002</v>
      </c>
      <c r="U76" s="258">
        <f>IFERROR(VLOOKUP(C76,'LOCAL DECEMBER 2022'!EK82:FN308,30,FALSE),)</f>
        <v>49808.94</v>
      </c>
      <c r="V76" s="258">
        <f>IFERROR(VLOOKUP(C76,'LOCAL DECEMBER 2022'!EK82:FM308,29,FALSE),)</f>
        <v>2490.4499999999998</v>
      </c>
      <c r="W76" s="258">
        <f t="shared" si="6"/>
        <v>72222.97</v>
      </c>
      <c r="X76" s="263">
        <f t="shared" si="7"/>
        <v>570312.36</v>
      </c>
      <c r="Z76" s="264"/>
      <c r="AA76" s="134"/>
    </row>
    <row r="77" spans="1:27" s="120" customFormat="1" ht="18.649999999999999" customHeight="1">
      <c r="A77" s="250">
        <v>75</v>
      </c>
      <c r="B77" s="251" t="s">
        <v>1002</v>
      </c>
      <c r="C77" s="252" t="s">
        <v>281</v>
      </c>
      <c r="D77" s="643" t="s">
        <v>1003</v>
      </c>
      <c r="E77" s="254" t="s">
        <v>787</v>
      </c>
      <c r="F77" s="255" t="s">
        <v>1004</v>
      </c>
      <c r="G77" s="256" t="s">
        <v>253</v>
      </c>
      <c r="H77" s="258">
        <f>ROUND(IFERROR(VLOOKUP(C77,'LOCAL DECEMBER 2022'!EK83:ET599,10,FALSE),),2)</f>
        <v>25</v>
      </c>
      <c r="I77" s="258">
        <f>ROUND(IFERROR(VLOOKUP(C77,'LOCAL DECEMBER 2022'!EK83:EN450,4,FALSE),),2)</f>
        <v>20000</v>
      </c>
      <c r="J77" s="258">
        <f>IFERROR(VLOOKUP(C77,'LOCAL DECEMBER 2022'!EK83:EM262,3,FALSE),)</f>
        <v>520000</v>
      </c>
      <c r="K77" s="258">
        <f>IFERROR(VLOOKUP(C77,'LOCAL DECEMBER 2022'!EK83:FA262,17,FALSE),)</f>
        <v>445367.59</v>
      </c>
      <c r="L77" s="258">
        <f>IFERROR(VLOOKUP(C77,'LOCAL DECEMBER 2022'!EK83:FC309,19,FALSE),)</f>
        <v>945367.59</v>
      </c>
      <c r="M77" s="258">
        <f>IFERROR(VLOOKUP(C77,'LOCAL DECEMBER 2022'!EK83:FD309,20,FALSE),)</f>
        <v>850830.83</v>
      </c>
      <c r="N77" s="258">
        <f>IFERROR(VLOOKUP(C77,'LOCAL DECEMBER 2022'!EK83:FE309,21,FALSE),)</f>
        <v>90707.70749999999</v>
      </c>
      <c r="O77" s="258">
        <f>IFERROR(VLOOKUP(C77,'LOCAL DECEMBER 2022'!EK83:FF309,22,FALSE),)</f>
        <v>94536.76</v>
      </c>
      <c r="P77" s="258">
        <f>IFERROR(VLOOKUP(C77,'LOCAL DECEMBER 2022'!EK83:FG310,23,FALSE),)</f>
        <v>0</v>
      </c>
      <c r="Q77" s="258">
        <f t="shared" si="4"/>
        <v>185244.46749999997</v>
      </c>
      <c r="R77" s="258">
        <f>IFERROR(VLOOKUP(C77,'LOCAL DECEMBER 2022'!EK83:FI309,25,FALSE),)</f>
        <v>0</v>
      </c>
      <c r="S77" s="258">
        <f t="shared" si="5"/>
        <v>760123.12250000006</v>
      </c>
      <c r="T77" s="258">
        <f>IFERROR(VLOOKUP(C77,'LOCAL DECEMBER 2022'!EK83:FL309,28,FALSE),)</f>
        <v>37814.699999999997</v>
      </c>
      <c r="U77" s="258">
        <f>IFERROR(VLOOKUP(C77,'LOCAL DECEMBER 2022'!EK83:FN309,30,FALSE),)</f>
        <v>94536.76</v>
      </c>
      <c r="V77" s="258">
        <f>IFERROR(VLOOKUP(C77,'LOCAL DECEMBER 2022'!EK83:FM309,29,FALSE),)</f>
        <v>4726.84</v>
      </c>
      <c r="W77" s="258">
        <f t="shared" si="6"/>
        <v>137078.29999999999</v>
      </c>
      <c r="X77" s="263">
        <f t="shared" si="7"/>
        <v>1082445.8899999999</v>
      </c>
      <c r="Z77" s="264"/>
      <c r="AA77" s="134"/>
    </row>
    <row r="78" spans="1:27" s="120" customFormat="1" ht="18.649999999999999" customHeight="1">
      <c r="A78" s="250">
        <v>76</v>
      </c>
      <c r="B78" s="251" t="s">
        <v>1005</v>
      </c>
      <c r="C78" s="252" t="s">
        <v>282</v>
      </c>
      <c r="D78" s="643" t="s">
        <v>1006</v>
      </c>
      <c r="E78" s="254" t="s">
        <v>787</v>
      </c>
      <c r="F78" s="255" t="s">
        <v>1007</v>
      </c>
      <c r="G78" s="256" t="s">
        <v>283</v>
      </c>
      <c r="H78" s="258">
        <f>ROUND(IFERROR(VLOOKUP(C78,'LOCAL DECEMBER 2022'!EK84:ET600,10,FALSE),),2)</f>
        <v>26</v>
      </c>
      <c r="I78" s="258">
        <f>ROUND(IFERROR(VLOOKUP(C78,'LOCAL DECEMBER 2022'!EK84:EN450,4,FALSE),),2)</f>
        <v>20000</v>
      </c>
      <c r="J78" s="258">
        <f>IFERROR(VLOOKUP(C78,'LOCAL DECEMBER 2022'!EK84:EM263,3,FALSE),)</f>
        <v>520000</v>
      </c>
      <c r="K78" s="258">
        <f>IFERROR(VLOOKUP(C78,'LOCAL DECEMBER 2022'!EK84:FA263,17,FALSE),)</f>
        <v>357760.85</v>
      </c>
      <c r="L78" s="258">
        <f>IFERROR(VLOOKUP(C78,'LOCAL DECEMBER 2022'!EK84:FC310,19,FALSE),)</f>
        <v>877760.85</v>
      </c>
      <c r="M78" s="258">
        <f>IFERROR(VLOOKUP(C78,'LOCAL DECEMBER 2022'!EK84:FD310,20,FALSE),)</f>
        <v>789984.76</v>
      </c>
      <c r="N78" s="258">
        <f>IFERROR(VLOOKUP(C78,'LOCAL DECEMBER 2022'!EK84:FE310,21,FALSE),)</f>
        <v>75496.19</v>
      </c>
      <c r="O78" s="258">
        <f>IFERROR(VLOOKUP(C78,'LOCAL DECEMBER 2022'!EK84:FF310,22,FALSE),)</f>
        <v>87776.09</v>
      </c>
      <c r="P78" s="258">
        <f>IFERROR(VLOOKUP(C78,'LOCAL DECEMBER 2022'!EK84:FG311,23,FALSE),)</f>
        <v>100000</v>
      </c>
      <c r="Q78" s="258">
        <f t="shared" si="4"/>
        <v>263272.28000000003</v>
      </c>
      <c r="R78" s="258">
        <f>IFERROR(VLOOKUP(C78,'LOCAL DECEMBER 2022'!EK84:FI310,25,FALSE),)</f>
        <v>0</v>
      </c>
      <c r="S78" s="258">
        <f t="shared" si="5"/>
        <v>614488.56999999995</v>
      </c>
      <c r="T78" s="258">
        <f>IFERROR(VLOOKUP(C78,'LOCAL DECEMBER 2022'!EK84:FL310,28,FALSE),)</f>
        <v>35110.43</v>
      </c>
      <c r="U78" s="258">
        <f>IFERROR(VLOOKUP(C78,'LOCAL DECEMBER 2022'!EK84:FN310,30,FALSE),)</f>
        <v>87776.09</v>
      </c>
      <c r="V78" s="258">
        <f>IFERROR(VLOOKUP(C78,'LOCAL DECEMBER 2022'!EK84:FM310,29,FALSE),)</f>
        <v>4388.8</v>
      </c>
      <c r="W78" s="258">
        <f t="shared" si="6"/>
        <v>127275.31999999999</v>
      </c>
      <c r="X78" s="263">
        <f t="shared" si="7"/>
        <v>1005036.1699999999</v>
      </c>
      <c r="Z78" s="264"/>
      <c r="AA78" s="134"/>
    </row>
    <row r="79" spans="1:27" s="120" customFormat="1" ht="18.649999999999999" customHeight="1">
      <c r="A79" s="250">
        <v>77</v>
      </c>
      <c r="B79" s="251" t="s">
        <v>1008</v>
      </c>
      <c r="C79" s="252" t="s">
        <v>284</v>
      </c>
      <c r="D79" s="643" t="s">
        <v>1009</v>
      </c>
      <c r="E79" s="254" t="s">
        <v>787</v>
      </c>
      <c r="F79" s="255" t="s">
        <v>1010</v>
      </c>
      <c r="G79" s="256" t="s">
        <v>278</v>
      </c>
      <c r="H79" s="258">
        <f>ROUND(IFERROR(VLOOKUP(C79,'LOCAL DECEMBER 2022'!EK85:ET601,10,FALSE),),2)</f>
        <v>26</v>
      </c>
      <c r="I79" s="258">
        <f>ROUND(IFERROR(VLOOKUP(C79,'LOCAL DECEMBER 2022'!EK85:EN451,4,FALSE),),2)</f>
        <v>15000</v>
      </c>
      <c r="J79" s="258">
        <f>IFERROR(VLOOKUP(C79,'LOCAL DECEMBER 2022'!EK85:EM264,3,FALSE),)</f>
        <v>390000</v>
      </c>
      <c r="K79" s="258">
        <f>IFERROR(VLOOKUP(C79,'LOCAL DECEMBER 2022'!EK85:FA264,17,FALSE),)</f>
        <v>520040</v>
      </c>
      <c r="L79" s="258">
        <f>IFERROR(VLOOKUP(C79,'LOCAL DECEMBER 2022'!EK85:FC310,19,FALSE),)</f>
        <v>910040</v>
      </c>
      <c r="M79" s="258">
        <f>IFERROR(VLOOKUP(C79,'LOCAL DECEMBER 2022'!EK85:FD310,20,FALSE),)</f>
        <v>819036</v>
      </c>
      <c r="N79" s="258">
        <f>IFERROR(VLOOKUP(C79,'LOCAL DECEMBER 2022'!EK85:FE310,21,FALSE),)</f>
        <v>82759</v>
      </c>
      <c r="O79" s="258">
        <f>IFERROR(VLOOKUP(C79,'LOCAL DECEMBER 2022'!EK85:FF310,22,FALSE),)</f>
        <v>91004</v>
      </c>
      <c r="P79" s="258">
        <f>IFERROR(VLOOKUP(C79,'LOCAL DECEMBER 2022'!EK85:FG312,23,FALSE),)</f>
        <v>100000</v>
      </c>
      <c r="Q79" s="258">
        <f t="shared" si="4"/>
        <v>273763</v>
      </c>
      <c r="R79" s="258">
        <f>IFERROR(VLOOKUP(C79,'LOCAL DECEMBER 2022'!EK85:FI310,25,FALSE),)</f>
        <v>0</v>
      </c>
      <c r="S79" s="258">
        <f t="shared" si="5"/>
        <v>636277</v>
      </c>
      <c r="T79" s="258">
        <f>IFERROR(VLOOKUP(C79,'LOCAL DECEMBER 2022'!EK85:FL310,28,FALSE),)</f>
        <v>36401.599999999999</v>
      </c>
      <c r="U79" s="258">
        <f>IFERROR(VLOOKUP(C79,'LOCAL DECEMBER 2022'!EK85:FN310,30,FALSE),)</f>
        <v>91004</v>
      </c>
      <c r="V79" s="258">
        <f>IFERROR(VLOOKUP(C79,'LOCAL DECEMBER 2022'!EK85:FM310,29,FALSE),)</f>
        <v>4550.2</v>
      </c>
      <c r="W79" s="258">
        <f t="shared" si="6"/>
        <v>131955.80000000002</v>
      </c>
      <c r="X79" s="263">
        <f t="shared" si="7"/>
        <v>1041995.8</v>
      </c>
      <c r="Z79" s="264"/>
      <c r="AA79" s="134"/>
    </row>
    <row r="80" spans="1:27" s="120" customFormat="1" ht="18.649999999999999" customHeight="1">
      <c r="A80" s="250">
        <v>78</v>
      </c>
      <c r="B80" s="251" t="s">
        <v>1011</v>
      </c>
      <c r="C80" s="252" t="s">
        <v>285</v>
      </c>
      <c r="D80" s="643" t="s">
        <v>1012</v>
      </c>
      <c r="E80" s="254" t="s">
        <v>787</v>
      </c>
      <c r="F80" s="645" t="s">
        <v>1013</v>
      </c>
      <c r="G80" s="256" t="s">
        <v>204</v>
      </c>
      <c r="H80" s="258">
        <f>ROUND(IFERROR(VLOOKUP(C80,'LOCAL DECEMBER 2022'!EK86:ET602,10,FALSE),),2)</f>
        <v>19</v>
      </c>
      <c r="I80" s="258">
        <f>ROUND(IFERROR(VLOOKUP(C80,'LOCAL DECEMBER 2022'!EK86:EN453,4,FALSE),),2)</f>
        <v>15000</v>
      </c>
      <c r="J80" s="258">
        <f>IFERROR(VLOOKUP(C80,'LOCAL DECEMBER 2022'!EK86:EM265,3,FALSE),)</f>
        <v>390000</v>
      </c>
      <c r="K80" s="258">
        <f>IFERROR(VLOOKUP(C80,'LOCAL DECEMBER 2022'!EK86:FA265,17,FALSE),)</f>
        <v>410731.59</v>
      </c>
      <c r="L80" s="258">
        <f>IFERROR(VLOOKUP(C80,'LOCAL DECEMBER 2022'!EK86:FC311,19,FALSE),)</f>
        <v>695731.59</v>
      </c>
      <c r="M80" s="258">
        <f>IFERROR(VLOOKUP(C80,'LOCAL DECEMBER 2022'!EK86:FD311,20,FALSE),)</f>
        <v>626158.42999999993</v>
      </c>
      <c r="N80" s="258">
        <f>IFERROR(VLOOKUP(C80,'LOCAL DECEMBER 2022'!EK86:FE311,21,FALSE),)</f>
        <v>41231.685999999987</v>
      </c>
      <c r="O80" s="258">
        <f>IFERROR(VLOOKUP(C80,'LOCAL DECEMBER 2022'!EK86:FF311,22,FALSE),)</f>
        <v>69573.16</v>
      </c>
      <c r="P80" s="258">
        <f>IFERROR(VLOOKUP(C80,'LOCAL DECEMBER 2022'!EK86:FG313,23,FALSE),)</f>
        <v>100000</v>
      </c>
      <c r="Q80" s="258">
        <f t="shared" si="4"/>
        <v>210804.84599999999</v>
      </c>
      <c r="R80" s="258">
        <f>IFERROR(VLOOKUP(C80,'LOCAL DECEMBER 2022'!EK86:FI311,25,FALSE),)</f>
        <v>0</v>
      </c>
      <c r="S80" s="258">
        <f t="shared" si="5"/>
        <v>484926.74399999995</v>
      </c>
      <c r="T80" s="258">
        <f>IFERROR(VLOOKUP(C80,'LOCAL DECEMBER 2022'!EK86:FL311,28,FALSE),)</f>
        <v>27829.26</v>
      </c>
      <c r="U80" s="258">
        <f>IFERROR(VLOOKUP(C80,'LOCAL DECEMBER 2022'!EK86:FN311,30,FALSE),)</f>
        <v>69573.16</v>
      </c>
      <c r="V80" s="258">
        <f>IFERROR(VLOOKUP(C80,'LOCAL DECEMBER 2022'!EK86:FM311,29,FALSE),)</f>
        <v>3478.66</v>
      </c>
      <c r="W80" s="258">
        <f t="shared" si="6"/>
        <v>100881.08</v>
      </c>
      <c r="X80" s="263">
        <f t="shared" si="7"/>
        <v>796612.66999999993</v>
      </c>
      <c r="Z80" s="264"/>
      <c r="AA80" s="134"/>
    </row>
    <row r="81" spans="1:27" s="120" customFormat="1" ht="18.649999999999999" customHeight="1">
      <c r="A81" s="250">
        <v>79</v>
      </c>
      <c r="B81" s="251" t="s">
        <v>1014</v>
      </c>
      <c r="C81" s="252" t="s">
        <v>286</v>
      </c>
      <c r="D81" s="643" t="s">
        <v>1015</v>
      </c>
      <c r="E81" s="254" t="s">
        <v>787</v>
      </c>
      <c r="F81" s="644" t="s">
        <v>1016</v>
      </c>
      <c r="G81" s="256" t="s">
        <v>194</v>
      </c>
      <c r="H81" s="258">
        <f>ROUND(IFERROR(VLOOKUP(C81,'LOCAL DECEMBER 2022'!EK87:ET603,10,FALSE),),2)</f>
        <v>26</v>
      </c>
      <c r="I81" s="258">
        <f>ROUND(IFERROR(VLOOKUP(C81,'LOCAL DECEMBER 2022'!EK87:EN454,4,FALSE),),2)</f>
        <v>15000</v>
      </c>
      <c r="J81" s="258">
        <f>IFERROR(VLOOKUP(C81,'LOCAL DECEMBER 2022'!EK87:EM265,3,FALSE),)</f>
        <v>390000</v>
      </c>
      <c r="K81" s="258">
        <f>IFERROR(VLOOKUP(C81,'LOCAL DECEMBER 2022'!EK87:FA265,17,FALSE),)</f>
        <v>302023.23</v>
      </c>
      <c r="L81" s="258">
        <f>IFERROR(VLOOKUP(C81,'LOCAL DECEMBER 2022'!EK87:FC312,19,FALSE),)</f>
        <v>692023.23</v>
      </c>
      <c r="M81" s="258">
        <f>IFERROR(VLOOKUP(C81,'LOCAL DECEMBER 2022'!EK87:FD312,20,FALSE),)</f>
        <v>622820.90999999992</v>
      </c>
      <c r="N81" s="258">
        <f>IFERROR(VLOOKUP(C81,'LOCAL DECEMBER 2022'!EK87:FE312,21,FALSE),)</f>
        <v>40564.181999999986</v>
      </c>
      <c r="O81" s="258">
        <f>IFERROR(VLOOKUP(C81,'LOCAL DECEMBER 2022'!EK87:FF312,22,FALSE),)</f>
        <v>69202.320000000007</v>
      </c>
      <c r="P81" s="258">
        <f>IFERROR(VLOOKUP(C81,'LOCAL DECEMBER 2022'!EK87:FG314,23,FALSE),)</f>
        <v>100000</v>
      </c>
      <c r="Q81" s="258">
        <f t="shared" si="4"/>
        <v>209766.50199999998</v>
      </c>
      <c r="R81" s="258">
        <f>IFERROR(VLOOKUP(C81,'LOCAL DECEMBER 2022'!EK87:FI312,25,FALSE),)</f>
        <v>0</v>
      </c>
      <c r="S81" s="258">
        <f t="shared" si="5"/>
        <v>482256.728</v>
      </c>
      <c r="T81" s="258">
        <f>IFERROR(VLOOKUP(C81,'LOCAL DECEMBER 2022'!EK87:FL312,28,FALSE),)</f>
        <v>27680.93</v>
      </c>
      <c r="U81" s="258">
        <f>IFERROR(VLOOKUP(C81,'LOCAL DECEMBER 2022'!EK87:FN312,30,FALSE),)</f>
        <v>69202.320000000007</v>
      </c>
      <c r="V81" s="258">
        <f>IFERROR(VLOOKUP(C81,'LOCAL DECEMBER 2022'!EK87:FM312,29,FALSE),)</f>
        <v>3460.12</v>
      </c>
      <c r="W81" s="258">
        <f t="shared" si="6"/>
        <v>100343.37</v>
      </c>
      <c r="X81" s="263">
        <f t="shared" si="7"/>
        <v>792366.6</v>
      </c>
      <c r="Z81" s="264"/>
      <c r="AA81" s="134"/>
    </row>
    <row r="82" spans="1:27" s="120" customFormat="1" ht="18.649999999999999" customHeight="1">
      <c r="A82" s="250">
        <v>80</v>
      </c>
      <c r="B82" s="251" t="s">
        <v>1017</v>
      </c>
      <c r="C82" s="252" t="s">
        <v>287</v>
      </c>
      <c r="D82" s="643" t="s">
        <v>1018</v>
      </c>
      <c r="E82" s="254" t="s">
        <v>787</v>
      </c>
      <c r="F82" s="644" t="s">
        <v>1019</v>
      </c>
      <c r="G82" s="256" t="s">
        <v>194</v>
      </c>
      <c r="H82" s="258">
        <f>ROUND(IFERROR(VLOOKUP(C82,'LOCAL DECEMBER 2022'!EK88:ET604,10,FALSE),),2)</f>
        <v>18</v>
      </c>
      <c r="I82" s="258">
        <f>ROUND(IFERROR(VLOOKUP(C82,'LOCAL DECEMBER 2022'!EK88:EN455,4,FALSE),),2)</f>
        <v>12500</v>
      </c>
      <c r="J82" s="258">
        <f>IFERROR(VLOOKUP(C82,'LOCAL DECEMBER 2022'!EK88:EM266,3,FALSE),)</f>
        <v>325000</v>
      </c>
      <c r="K82" s="258">
        <f>IFERROR(VLOOKUP(C82,'LOCAL DECEMBER 2022'!EK88:FA266,17,FALSE),)</f>
        <v>244185.45</v>
      </c>
      <c r="L82" s="258">
        <f>IFERROR(VLOOKUP(C82,'LOCAL DECEMBER 2022'!EK88:FC313,19,FALSE),)</f>
        <v>469185.45</v>
      </c>
      <c r="M82" s="258">
        <f>IFERROR(VLOOKUP(C82,'LOCAL DECEMBER 2022'!EK88:FD313,20,FALSE),)</f>
        <v>422266.9</v>
      </c>
      <c r="N82" s="258">
        <f>IFERROR(VLOOKUP(C82,'LOCAL DECEMBER 2022'!EK88:FE313,21,FALSE),)</f>
        <v>12181.352000000003</v>
      </c>
      <c r="O82" s="258">
        <f>IFERROR(VLOOKUP(C82,'LOCAL DECEMBER 2022'!EK88:FF313,22,FALSE),)</f>
        <v>46918.55</v>
      </c>
      <c r="P82" s="258">
        <f>IFERROR(VLOOKUP(C82,'LOCAL DECEMBER 2022'!EK88:FG315,23,FALSE),)</f>
        <v>100000</v>
      </c>
      <c r="Q82" s="258">
        <f t="shared" si="4"/>
        <v>159099.902</v>
      </c>
      <c r="R82" s="258">
        <f>IFERROR(VLOOKUP(C82,'LOCAL DECEMBER 2022'!EK88:FI313,25,FALSE),)</f>
        <v>0</v>
      </c>
      <c r="S82" s="258">
        <f t="shared" si="5"/>
        <v>310085.54800000001</v>
      </c>
      <c r="T82" s="258">
        <f>IFERROR(VLOOKUP(C82,'LOCAL DECEMBER 2022'!EK88:FL313,28,FALSE),)</f>
        <v>18767.419999999998</v>
      </c>
      <c r="U82" s="258">
        <f>IFERROR(VLOOKUP(C82,'LOCAL DECEMBER 2022'!EK88:FN313,30,FALSE),)</f>
        <v>46918.55</v>
      </c>
      <c r="V82" s="258">
        <f>IFERROR(VLOOKUP(C82,'LOCAL DECEMBER 2022'!EK88:FM313,29,FALSE),)</f>
        <v>2345.9299999999998</v>
      </c>
      <c r="W82" s="258">
        <f t="shared" si="6"/>
        <v>68031.899999999994</v>
      </c>
      <c r="X82" s="263">
        <f t="shared" si="7"/>
        <v>537217.35</v>
      </c>
      <c r="Z82" s="264"/>
      <c r="AA82" s="134"/>
    </row>
    <row r="83" spans="1:27" s="120" customFormat="1" ht="18.649999999999999" customHeight="1">
      <c r="A83" s="250">
        <v>81</v>
      </c>
      <c r="B83" s="251" t="s">
        <v>1020</v>
      </c>
      <c r="C83" s="252" t="s">
        <v>288</v>
      </c>
      <c r="D83" s="643" t="s">
        <v>1021</v>
      </c>
      <c r="E83" s="254" t="s">
        <v>787</v>
      </c>
      <c r="F83" s="644" t="s">
        <v>1022</v>
      </c>
      <c r="G83" s="256" t="s">
        <v>194</v>
      </c>
      <c r="H83" s="258">
        <f>ROUND(IFERROR(VLOOKUP(C83,'LOCAL DECEMBER 2022'!EK89:ET605,10,FALSE),),2)</f>
        <v>20</v>
      </c>
      <c r="I83" s="258">
        <f>ROUND(IFERROR(VLOOKUP(C83,'LOCAL DECEMBER 2022'!EK89:EN456,4,FALSE),),2)</f>
        <v>12500</v>
      </c>
      <c r="J83" s="258">
        <f>IFERROR(VLOOKUP(C83,'LOCAL DECEMBER 2022'!EK89:EM267,3,FALSE),)</f>
        <v>325000</v>
      </c>
      <c r="K83" s="258">
        <f>IFERROR(VLOOKUP(C83,'LOCAL DECEMBER 2022'!EK89:FA267,17,FALSE),)</f>
        <v>173346.67</v>
      </c>
      <c r="L83" s="258">
        <f>IFERROR(VLOOKUP(C83,'LOCAL DECEMBER 2022'!EK89:FC314,19,FALSE),)</f>
        <v>423346.67</v>
      </c>
      <c r="M83" s="258">
        <f>IFERROR(VLOOKUP(C83,'LOCAL DECEMBER 2022'!EK89:FD314,20,FALSE),)</f>
        <v>381012</v>
      </c>
      <c r="N83" s="258">
        <f>IFERROR(VLOOKUP(C83,'LOCAL DECEMBER 2022'!EK89:FE314,21,FALSE),)</f>
        <v>8880.9600000000009</v>
      </c>
      <c r="O83" s="258">
        <f>IFERROR(VLOOKUP(C83,'LOCAL DECEMBER 2022'!EK89:FF314,22,FALSE),)</f>
        <v>42334.67</v>
      </c>
      <c r="P83" s="258">
        <f>IFERROR(VLOOKUP(C83,'LOCAL DECEMBER 2022'!EK89:FG316,23,FALSE),)</f>
        <v>100000</v>
      </c>
      <c r="Q83" s="258">
        <f t="shared" si="4"/>
        <v>151215.63</v>
      </c>
      <c r="R83" s="258">
        <f>IFERROR(VLOOKUP(C83,'LOCAL DECEMBER 2022'!EK89:FI314,25,FALSE),)</f>
        <v>0</v>
      </c>
      <c r="S83" s="258">
        <f t="shared" si="5"/>
        <v>272131.03999999998</v>
      </c>
      <c r="T83" s="258">
        <f>IFERROR(VLOOKUP(C83,'LOCAL DECEMBER 2022'!EK89:FL314,28,FALSE),)</f>
        <v>16933.87</v>
      </c>
      <c r="U83" s="258">
        <f>IFERROR(VLOOKUP(C83,'LOCAL DECEMBER 2022'!EK89:FN314,30,FALSE),)</f>
        <v>42334.67</v>
      </c>
      <c r="V83" s="258">
        <f>IFERROR(VLOOKUP(C83,'LOCAL DECEMBER 2022'!EK89:FM314,29,FALSE),)</f>
        <v>2116.73</v>
      </c>
      <c r="W83" s="258">
        <f t="shared" si="6"/>
        <v>61385.27</v>
      </c>
      <c r="X83" s="263">
        <f t="shared" si="7"/>
        <v>484731.94</v>
      </c>
      <c r="Z83" s="264"/>
      <c r="AA83" s="134"/>
    </row>
    <row r="84" spans="1:27" s="120" customFormat="1" ht="18.649999999999999" customHeight="1">
      <c r="A84" s="250">
        <v>82</v>
      </c>
      <c r="B84" s="251" t="s">
        <v>1023</v>
      </c>
      <c r="C84" s="252" t="s">
        <v>289</v>
      </c>
      <c r="D84" s="643" t="s">
        <v>1024</v>
      </c>
      <c r="E84" s="254" t="s">
        <v>787</v>
      </c>
      <c r="F84" s="644" t="s">
        <v>1025</v>
      </c>
      <c r="G84" s="256" t="s">
        <v>194</v>
      </c>
      <c r="H84" s="258">
        <f>ROUND(IFERROR(VLOOKUP(C84,'LOCAL DECEMBER 2022'!EK90:ET606,10,FALSE),),2)</f>
        <v>26</v>
      </c>
      <c r="I84" s="258">
        <f>ROUND(IFERROR(VLOOKUP(C84,'LOCAL DECEMBER 2022'!EK90:EN458,4,FALSE),),2)</f>
        <v>12500</v>
      </c>
      <c r="J84" s="258">
        <f>IFERROR(VLOOKUP(C84,'LOCAL DECEMBER 2022'!EK90:EM269,3,FALSE),)</f>
        <v>325000</v>
      </c>
      <c r="K84" s="258">
        <f>IFERROR(VLOOKUP(C84,'LOCAL DECEMBER 2022'!EK90:FA269,17,FALSE),)</f>
        <v>247519.04</v>
      </c>
      <c r="L84" s="258">
        <f>IFERROR(VLOOKUP(C84,'LOCAL DECEMBER 2022'!EK90:FC316,19,FALSE),)</f>
        <v>572519.04</v>
      </c>
      <c r="M84" s="258">
        <f>IFERROR(VLOOKUP(C84,'LOCAL DECEMBER 2022'!EK90:FD316,20,FALSE),)</f>
        <v>515267.14</v>
      </c>
      <c r="N84" s="258">
        <f>IFERROR(VLOOKUP(C84,'LOCAL DECEMBER 2022'!EK90:FE316,21,FALSE),)</f>
        <v>19621.371200000001</v>
      </c>
      <c r="O84" s="258">
        <f>IFERROR(VLOOKUP(C84,'LOCAL DECEMBER 2022'!EK90:FF316,22,FALSE),)</f>
        <v>57251.9</v>
      </c>
      <c r="P84" s="258">
        <f>IFERROR(VLOOKUP(C84,'LOCAL DECEMBER 2022'!EK90:FG317,23,FALSE),)</f>
        <v>100000</v>
      </c>
      <c r="Q84" s="258">
        <f t="shared" si="4"/>
        <v>176873.27120000002</v>
      </c>
      <c r="R84" s="258">
        <f>IFERROR(VLOOKUP(C84,'LOCAL DECEMBER 2022'!EK90:FI316,25,FALSE),)</f>
        <v>0</v>
      </c>
      <c r="S84" s="258">
        <f t="shared" si="5"/>
        <v>395645.76880000002</v>
      </c>
      <c r="T84" s="258">
        <f>IFERROR(VLOOKUP(C84,'LOCAL DECEMBER 2022'!EK90:FL316,28,FALSE),)</f>
        <v>22900.76</v>
      </c>
      <c r="U84" s="258">
        <f>IFERROR(VLOOKUP(C84,'LOCAL DECEMBER 2022'!EK90:FN316,30,FALSE),)</f>
        <v>57251.9</v>
      </c>
      <c r="V84" s="258">
        <f>IFERROR(VLOOKUP(C84,'LOCAL DECEMBER 2022'!EK90:FM316,29,FALSE),)</f>
        <v>2862.6</v>
      </c>
      <c r="W84" s="258">
        <f t="shared" si="6"/>
        <v>83015.260000000009</v>
      </c>
      <c r="X84" s="263">
        <f t="shared" si="7"/>
        <v>655534.30000000005</v>
      </c>
      <c r="Z84" s="264"/>
      <c r="AA84" s="134"/>
    </row>
    <row r="85" spans="1:27" s="120" customFormat="1" ht="18.649999999999999" customHeight="1">
      <c r="A85" s="250">
        <v>83</v>
      </c>
      <c r="B85" s="251" t="s">
        <v>1026</v>
      </c>
      <c r="C85" s="252" t="s">
        <v>290</v>
      </c>
      <c r="D85" s="253" t="s">
        <v>1027</v>
      </c>
      <c r="E85" s="254" t="s">
        <v>787</v>
      </c>
      <c r="F85" s="644" t="s">
        <v>1028</v>
      </c>
      <c r="G85" s="256" t="s">
        <v>194</v>
      </c>
      <c r="H85" s="258">
        <f>ROUND(IFERROR(VLOOKUP(C85,'LOCAL DECEMBER 2022'!EK91:ET607,10,FALSE),),2)</f>
        <v>26</v>
      </c>
      <c r="I85" s="258">
        <f>ROUND(IFERROR(VLOOKUP(C85,'LOCAL DECEMBER 2022'!EK91:EN460,4,FALSE),),2)</f>
        <v>12500</v>
      </c>
      <c r="J85" s="258">
        <f>IFERROR(VLOOKUP(C85,'LOCAL DECEMBER 2022'!EK91:EM271,3,FALSE),)</f>
        <v>325000</v>
      </c>
      <c r="K85" s="258">
        <f>IFERROR(VLOOKUP(C85,'LOCAL DECEMBER 2022'!EK91:FA271,17,FALSE),)</f>
        <v>357527.5</v>
      </c>
      <c r="L85" s="258">
        <f>IFERROR(VLOOKUP(C85,'LOCAL DECEMBER 2022'!EK91:FC318,19,FALSE),)</f>
        <v>682527.5</v>
      </c>
      <c r="M85" s="258">
        <f>IFERROR(VLOOKUP(C85,'LOCAL DECEMBER 2022'!EK91:FD318,20,FALSE),)</f>
        <v>614274.75</v>
      </c>
      <c r="N85" s="258">
        <f>IFERROR(VLOOKUP(C85,'LOCAL DECEMBER 2022'!EK91:FE318,21,FALSE),)</f>
        <v>38854.949999999997</v>
      </c>
      <c r="O85" s="258">
        <f>IFERROR(VLOOKUP(C85,'LOCAL DECEMBER 2022'!EK91:FF318,22,FALSE),)</f>
        <v>68252.75</v>
      </c>
      <c r="P85" s="258">
        <f>IFERROR(VLOOKUP(C85,'LOCAL DECEMBER 2022'!EK91:FG318,23,FALSE),)</f>
        <v>100000</v>
      </c>
      <c r="Q85" s="258">
        <f t="shared" si="4"/>
        <v>207107.7</v>
      </c>
      <c r="R85" s="258">
        <f>IFERROR(VLOOKUP(C85,'LOCAL DECEMBER 2022'!EK91:FI318,25,FALSE),)</f>
        <v>0</v>
      </c>
      <c r="S85" s="258">
        <f t="shared" si="5"/>
        <v>475419.8</v>
      </c>
      <c r="T85" s="258">
        <f>IFERROR(VLOOKUP(C85,'LOCAL DECEMBER 2022'!EK91:FL318,28,FALSE),)</f>
        <v>27301.1</v>
      </c>
      <c r="U85" s="258">
        <f>IFERROR(VLOOKUP(C85,'LOCAL DECEMBER 2022'!EK91:FN318,30,FALSE),)</f>
        <v>68252.75</v>
      </c>
      <c r="V85" s="258">
        <f>IFERROR(VLOOKUP(C85,'LOCAL DECEMBER 2022'!EK91:FM318,29,FALSE),)</f>
        <v>3412.64</v>
      </c>
      <c r="W85" s="258">
        <f t="shared" si="6"/>
        <v>98966.49</v>
      </c>
      <c r="X85" s="263">
        <f t="shared" si="7"/>
        <v>781493.99</v>
      </c>
      <c r="Z85" s="264"/>
      <c r="AA85" s="134"/>
    </row>
    <row r="86" spans="1:27" s="120" customFormat="1" ht="18.649999999999999" customHeight="1">
      <c r="A86" s="250">
        <v>84</v>
      </c>
      <c r="B86" s="251" t="s">
        <v>1029</v>
      </c>
      <c r="C86" s="252" t="s">
        <v>291</v>
      </c>
      <c r="D86" s="643" t="s">
        <v>1030</v>
      </c>
      <c r="E86" s="254" t="s">
        <v>787</v>
      </c>
      <c r="F86" s="644" t="s">
        <v>1031</v>
      </c>
      <c r="G86" s="256" t="s">
        <v>194</v>
      </c>
      <c r="H86" s="258">
        <f>ROUND(IFERROR(VLOOKUP(C86,'LOCAL DECEMBER 2022'!EK92:ET608,10,FALSE),),2)</f>
        <v>25</v>
      </c>
      <c r="I86" s="258">
        <f>ROUND(IFERROR(VLOOKUP(C86,'LOCAL DECEMBER 2022'!EK92:EN461,4,FALSE),),2)</f>
        <v>15000</v>
      </c>
      <c r="J86" s="258">
        <f>IFERROR(VLOOKUP(C86,'LOCAL DECEMBER 2022'!EK92:EM272,3,FALSE),)</f>
        <v>390000</v>
      </c>
      <c r="K86" s="258">
        <f>IFERROR(VLOOKUP(C86,'LOCAL DECEMBER 2022'!EK92:FA272,17,FALSE),)</f>
        <v>324024.92</v>
      </c>
      <c r="L86" s="258">
        <f>IFERROR(VLOOKUP(C86,'LOCAL DECEMBER 2022'!EK92:FC319,19,FALSE),)</f>
        <v>699024.92</v>
      </c>
      <c r="M86" s="258">
        <f>IFERROR(VLOOKUP(C86,'LOCAL DECEMBER 2022'!EK92:FD319,20,FALSE),)</f>
        <v>629122.43000000005</v>
      </c>
      <c r="N86" s="258">
        <f>IFERROR(VLOOKUP(C86,'LOCAL DECEMBER 2022'!EK92:FE319,21,FALSE),)</f>
        <v>41824.486000000012</v>
      </c>
      <c r="O86" s="258">
        <f>IFERROR(VLOOKUP(C86,'LOCAL DECEMBER 2022'!EK92:FF319,22,FALSE),)</f>
        <v>69902.490000000005</v>
      </c>
      <c r="P86" s="258">
        <f>IFERROR(VLOOKUP(C86,'LOCAL DECEMBER 2022'!EK92:FG319,23,FALSE),)</f>
        <v>100000</v>
      </c>
      <c r="Q86" s="258">
        <f t="shared" si="4"/>
        <v>211726.97600000002</v>
      </c>
      <c r="R86" s="258">
        <f>IFERROR(VLOOKUP(C86,'LOCAL DECEMBER 2022'!EK92:FI319,25,FALSE),)</f>
        <v>0</v>
      </c>
      <c r="S86" s="258">
        <f t="shared" si="5"/>
        <v>487297.94400000002</v>
      </c>
      <c r="T86" s="258">
        <f>IFERROR(VLOOKUP(C86,'LOCAL DECEMBER 2022'!EK92:FL319,28,FALSE),)</f>
        <v>27961</v>
      </c>
      <c r="U86" s="258">
        <f>IFERROR(VLOOKUP(C86,'LOCAL DECEMBER 2022'!EK92:FN319,30,FALSE),)</f>
        <v>69902.490000000005</v>
      </c>
      <c r="V86" s="258">
        <f>IFERROR(VLOOKUP(C86,'LOCAL DECEMBER 2022'!EK92:FM319,29,FALSE),)</f>
        <v>3495.12</v>
      </c>
      <c r="W86" s="258">
        <f t="shared" si="6"/>
        <v>101358.61</v>
      </c>
      <c r="X86" s="263">
        <f t="shared" si="7"/>
        <v>800383.53</v>
      </c>
      <c r="Z86" s="264"/>
      <c r="AA86" s="134"/>
    </row>
    <row r="87" spans="1:27" s="120" customFormat="1" ht="18.649999999999999" customHeight="1">
      <c r="A87" s="250">
        <v>85</v>
      </c>
      <c r="B87" s="251" t="s">
        <v>1032</v>
      </c>
      <c r="C87" s="252" t="s">
        <v>292</v>
      </c>
      <c r="D87" s="643" t="s">
        <v>1033</v>
      </c>
      <c r="E87" s="254" t="s">
        <v>787</v>
      </c>
      <c r="F87" s="644" t="s">
        <v>1034</v>
      </c>
      <c r="G87" s="256" t="s">
        <v>194</v>
      </c>
      <c r="H87" s="258">
        <f>ROUND(IFERROR(VLOOKUP(C87,'LOCAL DECEMBER 2022'!EK93:ET609,10,FALSE),),2)</f>
        <v>21</v>
      </c>
      <c r="I87" s="258">
        <f>ROUND(IFERROR(VLOOKUP(C87,'LOCAL DECEMBER 2022'!EK93:EN462,4,FALSE),),2)</f>
        <v>15000</v>
      </c>
      <c r="J87" s="258">
        <f>IFERROR(VLOOKUP(C87,'LOCAL DECEMBER 2022'!EK93:EM273,3,FALSE),)</f>
        <v>390000</v>
      </c>
      <c r="K87" s="258">
        <f>IFERROR(VLOOKUP(C87,'LOCAL DECEMBER 2022'!EK93:FA273,17,FALSE),)</f>
        <v>285021.92</v>
      </c>
      <c r="L87" s="258">
        <f>IFERROR(VLOOKUP(C87,'LOCAL DECEMBER 2022'!EK93:FC320,19,FALSE),)</f>
        <v>600021.92000000004</v>
      </c>
      <c r="M87" s="258">
        <f>IFERROR(VLOOKUP(C87,'LOCAL DECEMBER 2022'!EK93:FD320,20,FALSE),)</f>
        <v>540019.73</v>
      </c>
      <c r="N87" s="258">
        <f>IFERROR(VLOOKUP(C87,'LOCAL DECEMBER 2022'!EK93:FE320,21,FALSE),)</f>
        <v>24003.945999999996</v>
      </c>
      <c r="O87" s="258">
        <f>IFERROR(VLOOKUP(C87,'LOCAL DECEMBER 2022'!EK93:FF320,22,FALSE),)</f>
        <v>60002.19</v>
      </c>
      <c r="P87" s="258">
        <f>IFERROR(VLOOKUP(C87,'LOCAL DECEMBER 2022'!EK93:FG320,23,FALSE),)</f>
        <v>100000</v>
      </c>
      <c r="Q87" s="258">
        <f t="shared" si="4"/>
        <v>184006.136</v>
      </c>
      <c r="R87" s="258">
        <f>IFERROR(VLOOKUP(C87,'LOCAL DECEMBER 2022'!EK93:FI320,25,FALSE),)</f>
        <v>0</v>
      </c>
      <c r="S87" s="258">
        <f t="shared" si="5"/>
        <v>416015.78400000004</v>
      </c>
      <c r="T87" s="258">
        <f>IFERROR(VLOOKUP(C87,'LOCAL DECEMBER 2022'!EK93:FL320,28,FALSE),)</f>
        <v>24000.880000000001</v>
      </c>
      <c r="U87" s="258">
        <f>IFERROR(VLOOKUP(C87,'LOCAL DECEMBER 2022'!EK93:FN320,30,FALSE),)</f>
        <v>60002.19</v>
      </c>
      <c r="V87" s="258">
        <f>IFERROR(VLOOKUP(C87,'LOCAL DECEMBER 2022'!EK93:FM320,29,FALSE),)</f>
        <v>3000.11</v>
      </c>
      <c r="W87" s="258">
        <f t="shared" si="6"/>
        <v>87003.180000000008</v>
      </c>
      <c r="X87" s="263">
        <f t="shared" si="7"/>
        <v>687025.10000000009</v>
      </c>
      <c r="Z87" s="264"/>
      <c r="AA87" s="134"/>
    </row>
    <row r="88" spans="1:27" s="120" customFormat="1" ht="18.649999999999999" customHeight="1">
      <c r="A88" s="250">
        <v>86</v>
      </c>
      <c r="B88" s="251" t="s">
        <v>1035</v>
      </c>
      <c r="C88" s="252" t="s">
        <v>293</v>
      </c>
      <c r="D88" s="643" t="s">
        <v>1036</v>
      </c>
      <c r="E88" s="254" t="s">
        <v>787</v>
      </c>
      <c r="F88" s="644" t="s">
        <v>1037</v>
      </c>
      <c r="G88" s="256" t="s">
        <v>204</v>
      </c>
      <c r="H88" s="258">
        <f>ROUND(IFERROR(VLOOKUP(C88,'LOCAL DECEMBER 2022'!EK94:ET610,10,FALSE),),2)</f>
        <v>25</v>
      </c>
      <c r="I88" s="258">
        <f>ROUND(IFERROR(VLOOKUP(C88,'LOCAL DECEMBER 2022'!EK94:EN463,4,FALSE),),2)</f>
        <v>15000</v>
      </c>
      <c r="J88" s="258">
        <f>IFERROR(VLOOKUP(C88,'LOCAL DECEMBER 2022'!EK94:EM274,3,FALSE),)</f>
        <v>390000</v>
      </c>
      <c r="K88" s="258">
        <f>IFERROR(VLOOKUP(C88,'LOCAL DECEMBER 2022'!EK94:FA274,17,FALSE),)</f>
        <v>313024.08</v>
      </c>
      <c r="L88" s="258">
        <f>IFERROR(VLOOKUP(C88,'LOCAL DECEMBER 2022'!EK94:FC321,19,FALSE),)</f>
        <v>688024.08</v>
      </c>
      <c r="M88" s="258">
        <f>IFERROR(VLOOKUP(C88,'LOCAL DECEMBER 2022'!EK94:FD321,20,FALSE),)</f>
        <v>619221.66999999993</v>
      </c>
      <c r="N88" s="258">
        <f>IFERROR(VLOOKUP(C88,'LOCAL DECEMBER 2022'!EK94:FE321,21,FALSE),)</f>
        <v>39844.333999999988</v>
      </c>
      <c r="O88" s="258">
        <f>IFERROR(VLOOKUP(C88,'LOCAL DECEMBER 2022'!EK94:FF321,22,FALSE),)</f>
        <v>68802.41</v>
      </c>
      <c r="P88" s="258">
        <f>IFERROR(VLOOKUP(C88,'LOCAL DECEMBER 2022'!EK94:FG321,23,FALSE),)</f>
        <v>100000</v>
      </c>
      <c r="Q88" s="258">
        <f t="shared" si="4"/>
        <v>208646.74400000001</v>
      </c>
      <c r="R88" s="258">
        <f>IFERROR(VLOOKUP(C88,'LOCAL DECEMBER 2022'!EK94:FI321,25,FALSE),)</f>
        <v>0</v>
      </c>
      <c r="S88" s="258">
        <f t="shared" si="5"/>
        <v>479377.33599999995</v>
      </c>
      <c r="T88" s="258">
        <f>IFERROR(VLOOKUP(C88,'LOCAL DECEMBER 2022'!EK94:FL321,28,FALSE),)</f>
        <v>27520.959999999999</v>
      </c>
      <c r="U88" s="258">
        <f>IFERROR(VLOOKUP(C88,'LOCAL DECEMBER 2022'!EK94:FN321,30,FALSE),)</f>
        <v>68802.41</v>
      </c>
      <c r="V88" s="258">
        <f>IFERROR(VLOOKUP(C88,'LOCAL DECEMBER 2022'!EK94:FM321,29,FALSE),)</f>
        <v>3440.12</v>
      </c>
      <c r="W88" s="258">
        <f t="shared" si="6"/>
        <v>99763.489999999991</v>
      </c>
      <c r="X88" s="263">
        <f t="shared" si="7"/>
        <v>787787.57</v>
      </c>
      <c r="Z88" s="264"/>
      <c r="AA88" s="134"/>
    </row>
    <row r="89" spans="1:27" s="120" customFormat="1" ht="18.649999999999999" customHeight="1">
      <c r="A89" s="250">
        <v>87</v>
      </c>
      <c r="B89" s="251" t="s">
        <v>1038</v>
      </c>
      <c r="C89" s="252" t="s">
        <v>294</v>
      </c>
      <c r="D89" s="643" t="s">
        <v>1039</v>
      </c>
      <c r="E89" s="254" t="s">
        <v>787</v>
      </c>
      <c r="F89" s="644" t="s">
        <v>1040</v>
      </c>
      <c r="G89" s="256" t="s">
        <v>204</v>
      </c>
      <c r="H89" s="258">
        <f>ROUND(IFERROR(VLOOKUP(C89,'LOCAL DECEMBER 2022'!EK95:ET611,10,FALSE),),2)</f>
        <v>23</v>
      </c>
      <c r="I89" s="258">
        <f>ROUND(IFERROR(VLOOKUP(C89,'LOCAL DECEMBER 2022'!EK95:EN464,4,FALSE),),2)</f>
        <v>15000</v>
      </c>
      <c r="J89" s="258">
        <f>IFERROR(VLOOKUP(C89,'LOCAL DECEMBER 2022'!EK95:EM275,3,FALSE),)</f>
        <v>390000</v>
      </c>
      <c r="K89" s="258">
        <f>IFERROR(VLOOKUP(C89,'LOCAL DECEMBER 2022'!EK95:FA275,17,FALSE),)</f>
        <v>356027.39</v>
      </c>
      <c r="L89" s="258">
        <f>IFERROR(VLOOKUP(C89,'LOCAL DECEMBER 2022'!EK95:FC322,19,FALSE),)</f>
        <v>701027.39</v>
      </c>
      <c r="M89" s="258">
        <f>IFERROR(VLOOKUP(C89,'LOCAL DECEMBER 2022'!EK95:FD322,20,FALSE),)</f>
        <v>630924.65</v>
      </c>
      <c r="N89" s="258">
        <f>IFERROR(VLOOKUP(C89,'LOCAL DECEMBER 2022'!EK95:FE322,21,FALSE),)</f>
        <v>42184.930000000008</v>
      </c>
      <c r="O89" s="258">
        <f>IFERROR(VLOOKUP(C89,'LOCAL DECEMBER 2022'!EK95:FF322,22,FALSE),)</f>
        <v>70102.740000000005</v>
      </c>
      <c r="P89" s="258">
        <f>IFERROR(VLOOKUP(C89,'LOCAL DECEMBER 2022'!EK95:FG322,23,FALSE),)</f>
        <v>100000</v>
      </c>
      <c r="Q89" s="258">
        <f t="shared" si="4"/>
        <v>212287.67</v>
      </c>
      <c r="R89" s="258">
        <f>IFERROR(VLOOKUP(C89,'LOCAL DECEMBER 2022'!EK95:FI322,25,FALSE),)</f>
        <v>0</v>
      </c>
      <c r="S89" s="258">
        <f t="shared" si="5"/>
        <v>488739.72</v>
      </c>
      <c r="T89" s="258">
        <f>IFERROR(VLOOKUP(C89,'LOCAL DECEMBER 2022'!EK95:FL322,28,FALSE),)</f>
        <v>28041.1</v>
      </c>
      <c r="U89" s="258">
        <f>IFERROR(VLOOKUP(C89,'LOCAL DECEMBER 2022'!EK95:FN322,30,FALSE),)</f>
        <v>70102.740000000005</v>
      </c>
      <c r="V89" s="258">
        <f>IFERROR(VLOOKUP(C89,'LOCAL DECEMBER 2022'!EK95:FM322,29,FALSE),)</f>
        <v>3505.14</v>
      </c>
      <c r="W89" s="258">
        <f t="shared" si="6"/>
        <v>101648.98</v>
      </c>
      <c r="X89" s="263">
        <f t="shared" si="7"/>
        <v>802676.37</v>
      </c>
      <c r="Z89" s="264"/>
      <c r="AA89" s="134"/>
    </row>
    <row r="90" spans="1:27" s="120" customFormat="1" ht="18.649999999999999" customHeight="1">
      <c r="A90" s="250">
        <v>88</v>
      </c>
      <c r="B90" s="251" t="s">
        <v>1041</v>
      </c>
      <c r="C90" s="252" t="s">
        <v>295</v>
      </c>
      <c r="D90" s="643" t="s">
        <v>1042</v>
      </c>
      <c r="E90" s="254" t="s">
        <v>787</v>
      </c>
      <c r="F90" s="644" t="s">
        <v>1043</v>
      </c>
      <c r="G90" s="256" t="s">
        <v>204</v>
      </c>
      <c r="H90" s="258">
        <f>ROUND(IFERROR(VLOOKUP(C90,'LOCAL DECEMBER 2022'!EK96:ET612,10,FALSE),),2)</f>
        <v>25</v>
      </c>
      <c r="I90" s="258">
        <f>ROUND(IFERROR(VLOOKUP(C90,'LOCAL DECEMBER 2022'!EK96:EN465,4,FALSE),),2)</f>
        <v>15000</v>
      </c>
      <c r="J90" s="258">
        <f>IFERROR(VLOOKUP(C90,'LOCAL DECEMBER 2022'!EK96:EM276,3,FALSE),)</f>
        <v>390000</v>
      </c>
      <c r="K90" s="258">
        <f>IFERROR(VLOOKUP(C90,'LOCAL DECEMBER 2022'!EK96:FA276,17,FALSE),)</f>
        <v>385029.62</v>
      </c>
      <c r="L90" s="258">
        <f>IFERROR(VLOOKUP(C90,'LOCAL DECEMBER 2022'!EK96:FC322,19,FALSE),)</f>
        <v>760029.62</v>
      </c>
      <c r="M90" s="258">
        <f>IFERROR(VLOOKUP(C90,'LOCAL DECEMBER 2022'!EK96:FD322,20,FALSE),)</f>
        <v>684026.66</v>
      </c>
      <c r="N90" s="258">
        <f>IFERROR(VLOOKUP(C90,'LOCAL DECEMBER 2022'!EK96:FE322,21,FALSE),)</f>
        <v>52805.332000000009</v>
      </c>
      <c r="O90" s="258">
        <f>IFERROR(VLOOKUP(C90,'LOCAL DECEMBER 2022'!EK96:FF322,22,FALSE),)</f>
        <v>76002.960000000006</v>
      </c>
      <c r="P90" s="258">
        <f>IFERROR(VLOOKUP(C90,'LOCAL DECEMBER 2022'!EK96:FG323,23,FALSE),)</f>
        <v>100000</v>
      </c>
      <c r="Q90" s="258">
        <f t="shared" si="4"/>
        <v>228808.29200000002</v>
      </c>
      <c r="R90" s="258">
        <f>IFERROR(VLOOKUP(C90,'LOCAL DECEMBER 2022'!EK96:FI322,25,FALSE),)</f>
        <v>0</v>
      </c>
      <c r="S90" s="258">
        <f t="shared" si="5"/>
        <v>531221.32799999998</v>
      </c>
      <c r="T90" s="258">
        <f>IFERROR(VLOOKUP(C90,'LOCAL DECEMBER 2022'!EK96:FL322,28,FALSE),)</f>
        <v>30401.18</v>
      </c>
      <c r="U90" s="258">
        <f>IFERROR(VLOOKUP(C90,'LOCAL DECEMBER 2022'!EK96:FN322,30,FALSE),)</f>
        <v>76002.960000000006</v>
      </c>
      <c r="V90" s="258">
        <f>IFERROR(VLOOKUP(C90,'LOCAL DECEMBER 2022'!EK96:FM322,29,FALSE),)</f>
        <v>3800.15</v>
      </c>
      <c r="W90" s="258">
        <f t="shared" si="6"/>
        <v>110204.29000000001</v>
      </c>
      <c r="X90" s="263">
        <f t="shared" si="7"/>
        <v>870233.91</v>
      </c>
      <c r="Z90" s="264"/>
      <c r="AA90" s="134"/>
    </row>
    <row r="91" spans="1:27" s="120" customFormat="1" ht="18.649999999999999" customHeight="1">
      <c r="A91" s="250">
        <v>89</v>
      </c>
      <c r="B91" s="251" t="s">
        <v>1044</v>
      </c>
      <c r="C91" s="252" t="s">
        <v>296</v>
      </c>
      <c r="D91" s="253">
        <v>64475263</v>
      </c>
      <c r="E91" s="254" t="s">
        <v>787</v>
      </c>
      <c r="F91" s="644" t="s">
        <v>1045</v>
      </c>
      <c r="G91" s="256" t="s">
        <v>204</v>
      </c>
      <c r="H91" s="258">
        <f>ROUND(IFERROR(VLOOKUP(C91,'LOCAL DECEMBER 2022'!EK97:ET613,10,FALSE),),2)</f>
        <v>24</v>
      </c>
      <c r="I91" s="258">
        <f>ROUND(IFERROR(VLOOKUP(C91,'LOCAL DECEMBER 2022'!EK97:EN466,4,FALSE),),2)</f>
        <v>15000</v>
      </c>
      <c r="J91" s="258">
        <f>IFERROR(VLOOKUP(C91,'LOCAL DECEMBER 2022'!EK97:EM277,3,FALSE),)</f>
        <v>390000</v>
      </c>
      <c r="K91" s="258">
        <f>IFERROR(VLOOKUP(C91,'LOCAL DECEMBER 2022'!EK97:FA277,17,FALSE),)</f>
        <v>402030.93</v>
      </c>
      <c r="L91" s="258">
        <f>IFERROR(VLOOKUP(C91,'LOCAL DECEMBER 2022'!EK97:FC323,19,FALSE),)</f>
        <v>762030.93</v>
      </c>
      <c r="M91" s="258">
        <f>IFERROR(VLOOKUP(C91,'LOCAL DECEMBER 2022'!EK97:FD323,20,FALSE),)</f>
        <v>685827.84000000008</v>
      </c>
      <c r="N91" s="258">
        <f>IFERROR(VLOOKUP(C91,'LOCAL DECEMBER 2022'!EK97:FE323,21,FALSE),)</f>
        <v>53165.568000000021</v>
      </c>
      <c r="O91" s="258">
        <f>IFERROR(VLOOKUP(C91,'LOCAL DECEMBER 2022'!EK97:FF323,22,FALSE),)</f>
        <v>76203.09</v>
      </c>
      <c r="P91" s="258">
        <f>IFERROR(VLOOKUP(C91,'LOCAL DECEMBER 2022'!EK97:FG324,23,FALSE),)</f>
        <v>100000</v>
      </c>
      <c r="Q91" s="258">
        <f t="shared" si="4"/>
        <v>229368.65800000002</v>
      </c>
      <c r="R91" s="258">
        <f>IFERROR(VLOOKUP(C91,'LOCAL DECEMBER 2022'!EK97:FI323,25,FALSE),)</f>
        <v>0</v>
      </c>
      <c r="S91" s="258">
        <f t="shared" si="5"/>
        <v>532662.272</v>
      </c>
      <c r="T91" s="258">
        <f>IFERROR(VLOOKUP(C91,'LOCAL DECEMBER 2022'!EK97:FL323,28,FALSE),)</f>
        <v>30481.24</v>
      </c>
      <c r="U91" s="258">
        <f>IFERROR(VLOOKUP(C91,'LOCAL DECEMBER 2022'!EK97:FN323,30,FALSE),)</f>
        <v>76203.09</v>
      </c>
      <c r="V91" s="258">
        <f>IFERROR(VLOOKUP(C91,'LOCAL DECEMBER 2022'!EK97:FM323,29,FALSE),)</f>
        <v>3810.15</v>
      </c>
      <c r="W91" s="258">
        <f t="shared" si="6"/>
        <v>110494.48</v>
      </c>
      <c r="X91" s="263">
        <f t="shared" si="7"/>
        <v>872525.41</v>
      </c>
      <c r="Z91" s="264"/>
      <c r="AA91" s="134"/>
    </row>
    <row r="92" spans="1:27" s="120" customFormat="1" ht="18.649999999999999" customHeight="1">
      <c r="A92" s="250">
        <v>90</v>
      </c>
      <c r="B92" s="251" t="s">
        <v>1046</v>
      </c>
      <c r="C92" s="252" t="s">
        <v>297</v>
      </c>
      <c r="D92" s="643" t="s">
        <v>1047</v>
      </c>
      <c r="E92" s="254" t="s">
        <v>787</v>
      </c>
      <c r="F92" s="644" t="s">
        <v>1048</v>
      </c>
      <c r="G92" s="256" t="s">
        <v>204</v>
      </c>
      <c r="H92" s="258">
        <f>ROUND(IFERROR(VLOOKUP(C92,'LOCAL DECEMBER 2022'!EK98:ET614,10,FALSE),),2)</f>
        <v>26</v>
      </c>
      <c r="I92" s="258">
        <f>ROUND(IFERROR(VLOOKUP(C92,'LOCAL DECEMBER 2022'!EK98:EN467,4,FALSE),),2)</f>
        <v>15000</v>
      </c>
      <c r="J92" s="258">
        <f>IFERROR(VLOOKUP(C92,'LOCAL DECEMBER 2022'!EK98:EM278,3,FALSE),)</f>
        <v>390000</v>
      </c>
      <c r="K92" s="258">
        <f>IFERROR(VLOOKUP(C92,'LOCAL DECEMBER 2022'!EK98:FA278,17,FALSE),)</f>
        <v>300023.08</v>
      </c>
      <c r="L92" s="258">
        <f>IFERROR(VLOOKUP(C92,'LOCAL DECEMBER 2022'!EK98:FC324,19,FALSE),)</f>
        <v>690023.08</v>
      </c>
      <c r="M92" s="258">
        <f>IFERROR(VLOOKUP(C92,'LOCAL DECEMBER 2022'!EK98:FD324,20,FALSE),)</f>
        <v>621020.77</v>
      </c>
      <c r="N92" s="258">
        <f>IFERROR(VLOOKUP(C92,'LOCAL DECEMBER 2022'!EK98:FE324,21,FALSE),)</f>
        <v>40204.15400000001</v>
      </c>
      <c r="O92" s="258">
        <f>IFERROR(VLOOKUP(C92,'LOCAL DECEMBER 2022'!EK98:FF324,22,FALSE),)</f>
        <v>69002.31</v>
      </c>
      <c r="P92" s="258">
        <f>IFERROR(VLOOKUP(C92,'LOCAL DECEMBER 2022'!EK98:FG325,23,FALSE),)</f>
        <v>100000</v>
      </c>
      <c r="Q92" s="258">
        <f t="shared" si="4"/>
        <v>209206.46400000001</v>
      </c>
      <c r="R92" s="258">
        <f>IFERROR(VLOOKUP(C92,'LOCAL DECEMBER 2022'!EK98:FI324,25,FALSE),)</f>
        <v>0</v>
      </c>
      <c r="S92" s="258">
        <f t="shared" si="5"/>
        <v>480816.61599999992</v>
      </c>
      <c r="T92" s="258">
        <f>IFERROR(VLOOKUP(C92,'LOCAL DECEMBER 2022'!EK98:FL324,28,FALSE),)</f>
        <v>27600.92</v>
      </c>
      <c r="U92" s="258">
        <f>IFERROR(VLOOKUP(C92,'LOCAL DECEMBER 2022'!EK98:FN324,30,FALSE),)</f>
        <v>69002.31</v>
      </c>
      <c r="V92" s="258">
        <f>IFERROR(VLOOKUP(C92,'LOCAL DECEMBER 2022'!EK98:FM324,29,FALSE),)</f>
        <v>3450.12</v>
      </c>
      <c r="W92" s="258">
        <f t="shared" si="6"/>
        <v>100053.34999999999</v>
      </c>
      <c r="X92" s="263">
        <f t="shared" si="7"/>
        <v>790076.42999999993</v>
      </c>
      <c r="Z92" s="264"/>
      <c r="AA92" s="134"/>
    </row>
    <row r="93" spans="1:27" s="120" customFormat="1" ht="18.649999999999999" customHeight="1">
      <c r="A93" s="250">
        <v>91</v>
      </c>
      <c r="B93" s="251" t="s">
        <v>1049</v>
      </c>
      <c r="C93" s="252" t="s">
        <v>298</v>
      </c>
      <c r="D93" s="643" t="s">
        <v>1050</v>
      </c>
      <c r="E93" s="254" t="s">
        <v>787</v>
      </c>
      <c r="F93" s="644" t="s">
        <v>1051</v>
      </c>
      <c r="G93" s="256" t="s">
        <v>204</v>
      </c>
      <c r="H93" s="258">
        <f>ROUND(IFERROR(VLOOKUP(C93,'LOCAL DECEMBER 2022'!EK99:ET615,10,FALSE),),2)</f>
        <v>26</v>
      </c>
      <c r="I93" s="258">
        <f>ROUND(IFERROR(VLOOKUP(C93,'LOCAL DECEMBER 2022'!EK99:EN468,4,FALSE),),2)</f>
        <v>16846.150000000001</v>
      </c>
      <c r="J93" s="258">
        <f>IFERROR(VLOOKUP(C93,'LOCAL DECEMBER 2022'!EK99:EM279,3,FALSE),)</f>
        <v>438000</v>
      </c>
      <c r="K93" s="258">
        <f>IFERROR(VLOOKUP(C93,'LOCAL DECEMBER 2022'!EK99:FA279,17,FALSE),)</f>
        <v>427925.23</v>
      </c>
      <c r="L93" s="258">
        <f>IFERROR(VLOOKUP(C93,'LOCAL DECEMBER 2022'!EK99:FC325,19,FALSE),)</f>
        <v>865925.13</v>
      </c>
      <c r="M93" s="258">
        <f>IFERROR(VLOOKUP(C93,'LOCAL DECEMBER 2022'!EK99:FD325,20,FALSE),)</f>
        <v>779332.62</v>
      </c>
      <c r="N93" s="258">
        <f>IFERROR(VLOOKUP(C93,'LOCAL DECEMBER 2022'!EK99:FE325,21,FALSE),)</f>
        <v>72833.154999999999</v>
      </c>
      <c r="O93" s="258">
        <f>IFERROR(VLOOKUP(C93,'LOCAL DECEMBER 2022'!EK99:FF325,22,FALSE),)</f>
        <v>86592.51</v>
      </c>
      <c r="P93" s="258">
        <f>IFERROR(VLOOKUP(C93,'LOCAL DECEMBER 2022'!EK99:FG326,23,FALSE),)</f>
        <v>100000</v>
      </c>
      <c r="Q93" s="258">
        <f t="shared" si="4"/>
        <v>259425.66499999998</v>
      </c>
      <c r="R93" s="258">
        <f>IFERROR(VLOOKUP(C93,'LOCAL DECEMBER 2022'!EK99:FI325,25,FALSE),)</f>
        <v>0</v>
      </c>
      <c r="S93" s="258">
        <f t="shared" si="5"/>
        <v>606499.46500000008</v>
      </c>
      <c r="T93" s="258">
        <f>IFERROR(VLOOKUP(C93,'LOCAL DECEMBER 2022'!EK99:FL325,28,FALSE),)</f>
        <v>34637.01</v>
      </c>
      <c r="U93" s="258">
        <f>IFERROR(VLOOKUP(C93,'LOCAL DECEMBER 2022'!EK99:FN325,30,FALSE),)</f>
        <v>86592.51</v>
      </c>
      <c r="V93" s="258">
        <f>IFERROR(VLOOKUP(C93,'LOCAL DECEMBER 2022'!EK99:FM325,29,FALSE),)</f>
        <v>4329.63</v>
      </c>
      <c r="W93" s="258">
        <f t="shared" si="6"/>
        <v>125559.15</v>
      </c>
      <c r="X93" s="263">
        <f t="shared" si="7"/>
        <v>991484.28</v>
      </c>
      <c r="Z93" s="264"/>
      <c r="AA93" s="134"/>
    </row>
    <row r="94" spans="1:27" s="120" customFormat="1" ht="18.649999999999999" customHeight="1">
      <c r="A94" s="250">
        <v>92</v>
      </c>
      <c r="B94" s="251" t="s">
        <v>1052</v>
      </c>
      <c r="C94" s="252" t="s">
        <v>299</v>
      </c>
      <c r="D94" s="646" t="s">
        <v>1053</v>
      </c>
      <c r="E94" s="254" t="s">
        <v>787</v>
      </c>
      <c r="F94" s="644" t="s">
        <v>1054</v>
      </c>
      <c r="G94" s="267" t="s">
        <v>204</v>
      </c>
      <c r="H94" s="258">
        <f>ROUND(IFERROR(VLOOKUP(C94,'LOCAL DECEMBER 2022'!EK100:ET616,10,FALSE),),2)</f>
        <v>25</v>
      </c>
      <c r="I94" s="258">
        <f>ROUND(IFERROR(VLOOKUP(C94,'LOCAL DECEMBER 2022'!EK100:EN469,4,FALSE),),2)</f>
        <v>20000</v>
      </c>
      <c r="J94" s="258">
        <f>IFERROR(VLOOKUP(C94,'LOCAL DECEMBER 2022'!EK100:EM280,3,FALSE),)</f>
        <v>520000</v>
      </c>
      <c r="K94" s="258">
        <f>IFERROR(VLOOKUP(C94,'LOCAL DECEMBER 2022'!EK100:FA280,17,FALSE),)</f>
        <v>554709.34</v>
      </c>
      <c r="L94" s="258">
        <f>IFERROR(VLOOKUP(C94,'LOCAL DECEMBER 2022'!EK100:FC326,19,FALSE),)</f>
        <v>1054709.3400000001</v>
      </c>
      <c r="M94" s="258">
        <f>IFERROR(VLOOKUP(C94,'LOCAL DECEMBER 2022'!EK100:FD326,20,FALSE),)</f>
        <v>949238.41000000015</v>
      </c>
      <c r="N94" s="258">
        <f>IFERROR(VLOOKUP(C94,'LOCAL DECEMBER 2022'!EK100:FE326,21,FALSE),)</f>
        <v>115309.60250000004</v>
      </c>
      <c r="O94" s="258">
        <f>IFERROR(VLOOKUP(C94,'LOCAL DECEMBER 2022'!EK100:FF326,22,FALSE),)</f>
        <v>105470.93</v>
      </c>
      <c r="P94" s="258">
        <f>IFERROR(VLOOKUP(C94,'LOCAL DECEMBER 2022'!EK100:FG327,23,FALSE),)</f>
        <v>100000</v>
      </c>
      <c r="Q94" s="258">
        <f t="shared" si="4"/>
        <v>320780.53250000003</v>
      </c>
      <c r="R94" s="258">
        <f>IFERROR(VLOOKUP(C94,'LOCAL DECEMBER 2022'!EK100:FI326,25,FALSE),)</f>
        <v>0</v>
      </c>
      <c r="S94" s="258">
        <f t="shared" si="5"/>
        <v>733928.80750000011</v>
      </c>
      <c r="T94" s="258">
        <f>IFERROR(VLOOKUP(C94,'LOCAL DECEMBER 2022'!EK100:FL326,28,FALSE),)</f>
        <v>42188.37</v>
      </c>
      <c r="U94" s="258">
        <f>IFERROR(VLOOKUP(C94,'LOCAL DECEMBER 2022'!EK100:FN326,30,FALSE),)</f>
        <v>105470.93</v>
      </c>
      <c r="V94" s="258">
        <f>IFERROR(VLOOKUP(C94,'LOCAL DECEMBER 2022'!EK100:FM326,29,FALSE),)</f>
        <v>5273.55</v>
      </c>
      <c r="W94" s="258">
        <f t="shared" si="6"/>
        <v>152932.84999999998</v>
      </c>
      <c r="X94" s="263">
        <f t="shared" si="7"/>
        <v>1207642.19</v>
      </c>
      <c r="Z94" s="264"/>
      <c r="AA94" s="134"/>
    </row>
    <row r="95" spans="1:27" s="120" customFormat="1" ht="18.649999999999999" customHeight="1">
      <c r="A95" s="250">
        <v>93</v>
      </c>
      <c r="B95" s="251" t="s">
        <v>1055</v>
      </c>
      <c r="C95" s="252" t="s">
        <v>301</v>
      </c>
      <c r="D95" s="646" t="s">
        <v>1056</v>
      </c>
      <c r="E95" s="254" t="s">
        <v>787</v>
      </c>
      <c r="F95" s="644" t="s">
        <v>1057</v>
      </c>
      <c r="G95" s="267" t="s">
        <v>300</v>
      </c>
      <c r="H95" s="258">
        <f>ROUND(IFERROR(VLOOKUP(C95,'LOCAL DECEMBER 2022'!EK101:ET617,10,FALSE),),2)</f>
        <v>24</v>
      </c>
      <c r="I95" s="258">
        <f>ROUND(IFERROR(VLOOKUP(C95,'LOCAL DECEMBER 2022'!EK101:EN470,4,FALSE),),2)</f>
        <v>15000</v>
      </c>
      <c r="J95" s="258">
        <f>IFERROR(VLOOKUP(C95,'LOCAL DECEMBER 2022'!EK101:EM281,3,FALSE),)</f>
        <v>390000</v>
      </c>
      <c r="K95" s="258">
        <f>IFERROR(VLOOKUP(C95,'LOCAL DECEMBER 2022'!EK101:FA281,17,FALSE),)</f>
        <v>313024.08</v>
      </c>
      <c r="L95" s="258">
        <f>IFERROR(VLOOKUP(C95,'LOCAL DECEMBER 2022'!EK101:FC327,19,FALSE),)</f>
        <v>673024.08</v>
      </c>
      <c r="M95" s="258">
        <f>IFERROR(VLOOKUP(C95,'LOCAL DECEMBER 2022'!EK101:FD327,20,FALSE),)</f>
        <v>605721.66999999993</v>
      </c>
      <c r="N95" s="258">
        <f>IFERROR(VLOOKUP(C95,'LOCAL DECEMBER 2022'!EK101:FE327,21,FALSE),)</f>
        <v>37144.333999999988</v>
      </c>
      <c r="O95" s="258">
        <f>IFERROR(VLOOKUP(C95,'LOCAL DECEMBER 2022'!EK101:FF327,22,FALSE),)</f>
        <v>67302.41</v>
      </c>
      <c r="P95" s="258">
        <f>IFERROR(VLOOKUP(C95,'LOCAL DECEMBER 2022'!EK101:FG328,23,FALSE),)</f>
        <v>100000</v>
      </c>
      <c r="Q95" s="258">
        <f t="shared" si="4"/>
        <v>204446.74400000001</v>
      </c>
      <c r="R95" s="258">
        <f>IFERROR(VLOOKUP(C95,'LOCAL DECEMBER 2022'!EK101:FI327,25,FALSE),)</f>
        <v>0</v>
      </c>
      <c r="S95" s="258">
        <f t="shared" si="5"/>
        <v>468577.33599999995</v>
      </c>
      <c r="T95" s="258">
        <f>IFERROR(VLOOKUP(C95,'LOCAL DECEMBER 2022'!EK101:FL327,28,FALSE),)</f>
        <v>26920.959999999999</v>
      </c>
      <c r="U95" s="258">
        <f>IFERROR(VLOOKUP(C95,'LOCAL DECEMBER 2022'!EK101:FN327,30,FALSE),)</f>
        <v>67302.41</v>
      </c>
      <c r="V95" s="258">
        <f>IFERROR(VLOOKUP(C95,'LOCAL DECEMBER 2022'!EK101:FM327,29,FALSE),)</f>
        <v>3365.12</v>
      </c>
      <c r="W95" s="258">
        <f t="shared" si="6"/>
        <v>97588.489999999991</v>
      </c>
      <c r="X95" s="263">
        <f t="shared" si="7"/>
        <v>770612.57</v>
      </c>
      <c r="Z95" s="264"/>
      <c r="AA95" s="134"/>
    </row>
    <row r="96" spans="1:27" s="120" customFormat="1" ht="18.649999999999999" customHeight="1">
      <c r="A96" s="250">
        <v>94</v>
      </c>
      <c r="B96" s="251" t="s">
        <v>1058</v>
      </c>
      <c r="C96" s="252" t="s">
        <v>302</v>
      </c>
      <c r="D96" s="646" t="s">
        <v>1059</v>
      </c>
      <c r="E96" s="254" t="s">
        <v>787</v>
      </c>
      <c r="F96" s="644" t="s">
        <v>1060</v>
      </c>
      <c r="G96" s="267" t="s">
        <v>216</v>
      </c>
      <c r="H96" s="258">
        <f>ROUND(IFERROR(VLOOKUP(C96,'LOCAL DECEMBER 2022'!EK102:ET618,10,FALSE),),2)</f>
        <v>19</v>
      </c>
      <c r="I96" s="258">
        <f>ROUND(IFERROR(VLOOKUP(C96,'LOCAL DECEMBER 2022'!EK102:EN470,4,FALSE),),2)</f>
        <v>15000</v>
      </c>
      <c r="J96" s="258">
        <f>IFERROR(VLOOKUP(C96,'LOCAL DECEMBER 2022'!EK102:EM281,3,FALSE),)</f>
        <v>390000</v>
      </c>
      <c r="K96" s="258">
        <f>IFERROR(VLOOKUP(C96,'LOCAL DECEMBER 2022'!EK102:FA281,17,FALSE),)</f>
        <v>279521.5</v>
      </c>
      <c r="L96" s="258">
        <f>IFERROR(VLOOKUP(C96,'LOCAL DECEMBER 2022'!EK102:FC328,19,FALSE),)</f>
        <v>564521.5</v>
      </c>
      <c r="M96" s="258">
        <f>IFERROR(VLOOKUP(C96,'LOCAL DECEMBER 2022'!EK102:FD328,20,FALSE),)</f>
        <v>508069.35</v>
      </c>
      <c r="N96" s="258">
        <f>IFERROR(VLOOKUP(C96,'LOCAL DECEMBER 2022'!EK102:FE328,21,FALSE),)</f>
        <v>19045.547999999999</v>
      </c>
      <c r="O96" s="258">
        <f>IFERROR(VLOOKUP(C96,'LOCAL DECEMBER 2022'!EK102:FF328,22,FALSE),)</f>
        <v>56452.15</v>
      </c>
      <c r="P96" s="258">
        <f>IFERROR(VLOOKUP(C96,'LOCAL DECEMBER 2022'!EK102:FG329,23,FALSE),)</f>
        <v>100000</v>
      </c>
      <c r="Q96" s="258">
        <f t="shared" si="4"/>
        <v>175497.698</v>
      </c>
      <c r="R96" s="258">
        <f>IFERROR(VLOOKUP(C96,'LOCAL DECEMBER 2022'!EK102:FI328,25,FALSE),)</f>
        <v>0</v>
      </c>
      <c r="S96" s="258">
        <f t="shared" si="5"/>
        <v>389023.80200000003</v>
      </c>
      <c r="T96" s="258">
        <f>IFERROR(VLOOKUP(C96,'LOCAL DECEMBER 2022'!EK102:FL328,28,FALSE),)</f>
        <v>22580.86</v>
      </c>
      <c r="U96" s="258">
        <f>IFERROR(VLOOKUP(C96,'LOCAL DECEMBER 2022'!EK102:FN328,30,FALSE),)</f>
        <v>56452.15</v>
      </c>
      <c r="V96" s="258">
        <f>IFERROR(VLOOKUP(C96,'LOCAL DECEMBER 2022'!EK102:FM328,29,FALSE),)</f>
        <v>2822.61</v>
      </c>
      <c r="W96" s="258">
        <f t="shared" si="6"/>
        <v>81855.62000000001</v>
      </c>
      <c r="X96" s="263">
        <f t="shared" si="7"/>
        <v>646377.12</v>
      </c>
      <c r="Z96" s="264"/>
      <c r="AA96" s="134"/>
    </row>
    <row r="97" spans="1:27" s="120" customFormat="1" ht="18.649999999999999" customHeight="1">
      <c r="A97" s="250">
        <v>95</v>
      </c>
      <c r="B97" s="251" t="s">
        <v>1061</v>
      </c>
      <c r="C97" s="252" t="s">
        <v>303</v>
      </c>
      <c r="D97" s="266" t="s">
        <v>1062</v>
      </c>
      <c r="E97" s="254" t="s">
        <v>787</v>
      </c>
      <c r="F97" s="644" t="s">
        <v>1063</v>
      </c>
      <c r="G97" s="267" t="s">
        <v>304</v>
      </c>
      <c r="H97" s="258">
        <f>ROUND(IFERROR(VLOOKUP(C97,'LOCAL DECEMBER 2022'!EK103:ET619,10,FALSE),),2)</f>
        <v>21</v>
      </c>
      <c r="I97" s="258">
        <f>ROUND(IFERROR(VLOOKUP(C97,'LOCAL DECEMBER 2022'!EK103:EN471,4,FALSE),),2)</f>
        <v>12500</v>
      </c>
      <c r="J97" s="258">
        <f>IFERROR(VLOOKUP(C97,'LOCAL DECEMBER 2022'!EK103:EM281,3,FALSE),)</f>
        <v>325000</v>
      </c>
      <c r="K97" s="258">
        <f>IFERROR(VLOOKUP(C97,'LOCAL DECEMBER 2022'!EK103:FA281,17,FALSE),)</f>
        <v>268353.98</v>
      </c>
      <c r="L97" s="258">
        <f>IFERROR(VLOOKUP(C97,'LOCAL DECEMBER 2022'!EK103:FC329,19,FALSE),)</f>
        <v>530853.98</v>
      </c>
      <c r="M97" s="258">
        <f>IFERROR(VLOOKUP(C97,'LOCAL DECEMBER 2022'!EK103:FD329,20,FALSE),)</f>
        <v>477768.57999999996</v>
      </c>
      <c r="N97" s="258">
        <f>IFERROR(VLOOKUP(C97,'LOCAL DECEMBER 2022'!EK103:FE329,21,FALSE),)</f>
        <v>16621.486399999998</v>
      </c>
      <c r="O97" s="258">
        <f>IFERROR(VLOOKUP(C97,'LOCAL DECEMBER 2022'!EK103:FF329,22,FALSE),)</f>
        <v>53085.4</v>
      </c>
      <c r="P97" s="258">
        <f>IFERROR(VLOOKUP(C97,'LOCAL DECEMBER 2022'!EK103:FG330,23,FALSE),)</f>
        <v>100000</v>
      </c>
      <c r="Q97" s="258">
        <f t="shared" si="4"/>
        <v>169706.88640000002</v>
      </c>
      <c r="R97" s="258">
        <f>IFERROR(VLOOKUP(C97,'LOCAL DECEMBER 2022'!EK103:FI329,25,FALSE),)</f>
        <v>0</v>
      </c>
      <c r="S97" s="258">
        <f t="shared" si="5"/>
        <v>361147.09359999996</v>
      </c>
      <c r="T97" s="258">
        <f>IFERROR(VLOOKUP(C97,'LOCAL DECEMBER 2022'!EK103:FL329,28,FALSE),)</f>
        <v>21234.16</v>
      </c>
      <c r="U97" s="258">
        <f>IFERROR(VLOOKUP(C97,'LOCAL DECEMBER 2022'!EK103:FN329,30,FALSE),)</f>
        <v>53085.4</v>
      </c>
      <c r="V97" s="258">
        <f>IFERROR(VLOOKUP(C97,'LOCAL DECEMBER 2022'!EK103:FM329,29,FALSE),)</f>
        <v>2654.27</v>
      </c>
      <c r="W97" s="258">
        <f t="shared" si="6"/>
        <v>76973.83</v>
      </c>
      <c r="X97" s="263">
        <f t="shared" si="7"/>
        <v>607827.80999999994</v>
      </c>
      <c r="Z97" s="264"/>
      <c r="AA97" s="134"/>
    </row>
    <row r="98" spans="1:27" s="120" customFormat="1" ht="18.649999999999999" customHeight="1">
      <c r="A98" s="250">
        <v>96</v>
      </c>
      <c r="B98" s="251" t="s">
        <v>1064</v>
      </c>
      <c r="C98" s="252" t="s">
        <v>305</v>
      </c>
      <c r="D98" s="646" t="s">
        <v>1065</v>
      </c>
      <c r="E98" s="254" t="s">
        <v>787</v>
      </c>
      <c r="F98" s="644" t="s">
        <v>1066</v>
      </c>
      <c r="G98" s="267" t="s">
        <v>304</v>
      </c>
      <c r="H98" s="258">
        <f>ROUND(IFERROR(VLOOKUP(C98,'LOCAL DECEMBER 2022'!EK104:ET620,10,FALSE),),2)</f>
        <v>25</v>
      </c>
      <c r="I98" s="258">
        <f>ROUND(IFERROR(VLOOKUP(C98,'LOCAL DECEMBER 2022'!EK104:EN472,4,FALSE),),2)</f>
        <v>14500</v>
      </c>
      <c r="J98" s="258">
        <f>IFERROR(VLOOKUP(C98,'LOCAL DECEMBER 2022'!EK104:EM282,3,FALSE),)</f>
        <v>377000</v>
      </c>
      <c r="K98" s="258">
        <f>IFERROR(VLOOKUP(C98,'LOCAL DECEMBER 2022'!EK104:FA282,17,FALSE),)</f>
        <v>368328.33</v>
      </c>
      <c r="L98" s="258">
        <f>IFERROR(VLOOKUP(C98,'LOCAL DECEMBER 2022'!EK104:FC330,19,FALSE),)</f>
        <v>730828.33</v>
      </c>
      <c r="M98" s="258">
        <f>IFERROR(VLOOKUP(C98,'LOCAL DECEMBER 2022'!EK104:FD330,20,FALSE),)</f>
        <v>657745.5</v>
      </c>
      <c r="N98" s="258">
        <f>IFERROR(VLOOKUP(C98,'LOCAL DECEMBER 2022'!EK104:FE330,21,FALSE),)</f>
        <v>47549.100000000006</v>
      </c>
      <c r="O98" s="258">
        <f>IFERROR(VLOOKUP(C98,'LOCAL DECEMBER 2022'!EK104:FF330,22,FALSE),)</f>
        <v>73082.83</v>
      </c>
      <c r="P98" s="258">
        <f>IFERROR(VLOOKUP(C98,'LOCAL DECEMBER 2022'!EK104:FG331,23,FALSE),)</f>
        <v>100000</v>
      </c>
      <c r="Q98" s="258">
        <f t="shared" si="4"/>
        <v>220631.93</v>
      </c>
      <c r="R98" s="258">
        <f>IFERROR(VLOOKUP(C98,'LOCAL DECEMBER 2022'!EK104:FI330,25,FALSE),)</f>
        <v>0</v>
      </c>
      <c r="S98" s="258">
        <f t="shared" si="5"/>
        <v>510196.39999999997</v>
      </c>
      <c r="T98" s="258">
        <f>IFERROR(VLOOKUP(C98,'LOCAL DECEMBER 2022'!EK104:FL330,28,FALSE),)</f>
        <v>29233.13</v>
      </c>
      <c r="U98" s="258">
        <f>IFERROR(VLOOKUP(C98,'LOCAL DECEMBER 2022'!EK104:FN330,30,FALSE),)</f>
        <v>73082.83</v>
      </c>
      <c r="V98" s="258">
        <f>IFERROR(VLOOKUP(C98,'LOCAL DECEMBER 2022'!EK104:FM330,29,FALSE),)</f>
        <v>3654.14</v>
      </c>
      <c r="W98" s="258">
        <f t="shared" si="6"/>
        <v>105970.1</v>
      </c>
      <c r="X98" s="263">
        <f t="shared" si="7"/>
        <v>836798.42999999993</v>
      </c>
      <c r="Z98" s="264"/>
      <c r="AA98" s="134"/>
    </row>
    <row r="99" spans="1:27" s="120" customFormat="1" ht="18.649999999999999" customHeight="1">
      <c r="A99" s="250">
        <v>97</v>
      </c>
      <c r="B99" s="251" t="s">
        <v>1067</v>
      </c>
      <c r="C99" s="252" t="s">
        <v>306</v>
      </c>
      <c r="D99" s="646" t="s">
        <v>1068</v>
      </c>
      <c r="E99" s="254" t="s">
        <v>787</v>
      </c>
      <c r="F99" s="644" t="s">
        <v>1069</v>
      </c>
      <c r="G99" s="267" t="s">
        <v>304</v>
      </c>
      <c r="H99" s="258">
        <f>ROUND(IFERROR(VLOOKUP(C99,'LOCAL DECEMBER 2022'!EK105:ET621,10,FALSE),),2)</f>
        <v>25</v>
      </c>
      <c r="I99" s="258">
        <f>ROUND(IFERROR(VLOOKUP(C99,'LOCAL DECEMBER 2022'!EK105:EN473,4,FALSE),),2)</f>
        <v>13500</v>
      </c>
      <c r="J99" s="258">
        <f>IFERROR(VLOOKUP(C99,'LOCAL DECEMBER 2022'!EK105:EM283,3,FALSE),)</f>
        <v>351000</v>
      </c>
      <c r="K99" s="258">
        <f>IFERROR(VLOOKUP(C99,'LOCAL DECEMBER 2022'!EK105:FA283,17,FALSE),)</f>
        <v>247519.04</v>
      </c>
      <c r="L99" s="258">
        <f>IFERROR(VLOOKUP(C99,'LOCAL DECEMBER 2022'!EK105:FC331,19,FALSE),)</f>
        <v>585019.04</v>
      </c>
      <c r="M99" s="258">
        <f>IFERROR(VLOOKUP(C99,'LOCAL DECEMBER 2022'!EK105:FD331,20,FALSE),)</f>
        <v>526517.14</v>
      </c>
      <c r="N99" s="258">
        <f>IFERROR(VLOOKUP(C99,'LOCAL DECEMBER 2022'!EK105:FE331,21,FALSE),)</f>
        <v>21303.428000000004</v>
      </c>
      <c r="O99" s="258">
        <f>IFERROR(VLOOKUP(C99,'LOCAL DECEMBER 2022'!EK105:FF331,22,FALSE),)</f>
        <v>58501.9</v>
      </c>
      <c r="P99" s="258">
        <f>IFERROR(VLOOKUP(C99,'LOCAL DECEMBER 2022'!EK105:FG332,23,FALSE),)</f>
        <v>100000</v>
      </c>
      <c r="Q99" s="258">
        <f t="shared" si="4"/>
        <v>179805.32800000001</v>
      </c>
      <c r="R99" s="258">
        <f>IFERROR(VLOOKUP(C99,'LOCAL DECEMBER 2022'!EK105:FI331,25,FALSE),)</f>
        <v>0</v>
      </c>
      <c r="S99" s="258">
        <f t="shared" si="5"/>
        <v>405213.71200000006</v>
      </c>
      <c r="T99" s="258">
        <f>IFERROR(VLOOKUP(C99,'LOCAL DECEMBER 2022'!EK105:FL331,28,FALSE),)</f>
        <v>23400.76</v>
      </c>
      <c r="U99" s="258">
        <f>IFERROR(VLOOKUP(C99,'LOCAL DECEMBER 2022'!EK105:FN331,30,FALSE),)</f>
        <v>58501.9</v>
      </c>
      <c r="V99" s="258">
        <f>IFERROR(VLOOKUP(C99,'LOCAL DECEMBER 2022'!EK105:FM331,29,FALSE),)</f>
        <v>2925.1</v>
      </c>
      <c r="W99" s="258">
        <f t="shared" si="6"/>
        <v>84827.760000000009</v>
      </c>
      <c r="X99" s="263">
        <f t="shared" si="7"/>
        <v>669846.80000000005</v>
      </c>
      <c r="Z99" s="264"/>
      <c r="AA99" s="134"/>
    </row>
    <row r="100" spans="1:27" s="120" customFormat="1" ht="18.649999999999999" customHeight="1">
      <c r="A100" s="250">
        <v>98</v>
      </c>
      <c r="B100" s="251" t="s">
        <v>1070</v>
      </c>
      <c r="C100" s="252" t="s">
        <v>307</v>
      </c>
      <c r="D100" s="646" t="s">
        <v>1071</v>
      </c>
      <c r="E100" s="254" t="s">
        <v>787</v>
      </c>
      <c r="F100" s="644" t="s">
        <v>1072</v>
      </c>
      <c r="G100" s="267" t="s">
        <v>204</v>
      </c>
      <c r="H100" s="258">
        <f>ROUND(IFERROR(VLOOKUP(C100,'LOCAL DECEMBER 2022'!EK106:ET622,10,FALSE),),2)</f>
        <v>22</v>
      </c>
      <c r="I100" s="258">
        <f>ROUND(IFERROR(VLOOKUP(C100,'LOCAL DECEMBER 2022'!EK106:EN474,4,FALSE),),2)</f>
        <v>15000</v>
      </c>
      <c r="J100" s="258">
        <f>IFERROR(VLOOKUP(C100,'LOCAL DECEMBER 2022'!EK106:EM284,3,FALSE),)</f>
        <v>390000</v>
      </c>
      <c r="K100" s="258">
        <f>IFERROR(VLOOKUP(C100,'LOCAL DECEMBER 2022'!EK106:FA284,17,FALSE),)</f>
        <v>380029.23</v>
      </c>
      <c r="L100" s="258">
        <f>IFERROR(VLOOKUP(C100,'LOCAL DECEMBER 2022'!EK106:FC332,19,FALSE),)</f>
        <v>710029.23</v>
      </c>
      <c r="M100" s="258">
        <f>IFERROR(VLOOKUP(C100,'LOCAL DECEMBER 2022'!EK106:FD332,20,FALSE),)</f>
        <v>639026.30999999994</v>
      </c>
      <c r="N100" s="258">
        <f>IFERROR(VLOOKUP(C100,'LOCAL DECEMBER 2022'!EK106:FE332,21,FALSE),)</f>
        <v>43805.261999999988</v>
      </c>
      <c r="O100" s="258">
        <f>IFERROR(VLOOKUP(C100,'LOCAL DECEMBER 2022'!EK106:FF332,22,FALSE),)</f>
        <v>71002.92</v>
      </c>
      <c r="P100" s="258">
        <f>IFERROR(VLOOKUP(C100,'LOCAL DECEMBER 2022'!EK106:FG333,23,FALSE),)</f>
        <v>0</v>
      </c>
      <c r="Q100" s="258">
        <f t="shared" si="4"/>
        <v>114808.18199999999</v>
      </c>
      <c r="R100" s="258">
        <f>IFERROR(VLOOKUP(C100,'LOCAL DECEMBER 2022'!EK106:FI332,25,FALSE),)</f>
        <v>0</v>
      </c>
      <c r="S100" s="258">
        <f t="shared" si="5"/>
        <v>595221.04799999995</v>
      </c>
      <c r="T100" s="258">
        <f>IFERROR(VLOOKUP(C100,'LOCAL DECEMBER 2022'!EK106:FL332,28,FALSE),)</f>
        <v>28401.17</v>
      </c>
      <c r="U100" s="258">
        <f>IFERROR(VLOOKUP(C100,'LOCAL DECEMBER 2022'!EK106:FN332,30,FALSE),)</f>
        <v>71002.92</v>
      </c>
      <c r="V100" s="258">
        <f>IFERROR(VLOOKUP(C100,'LOCAL DECEMBER 2022'!EK106:FM332,29,FALSE),)</f>
        <v>3550.15</v>
      </c>
      <c r="W100" s="258">
        <f t="shared" si="6"/>
        <v>102954.23999999999</v>
      </c>
      <c r="X100" s="263">
        <f t="shared" si="7"/>
        <v>812983.47</v>
      </c>
      <c r="Z100" s="264"/>
      <c r="AA100" s="134"/>
    </row>
    <row r="101" spans="1:27" s="120" customFormat="1" ht="18.649999999999999" customHeight="1">
      <c r="A101" s="250">
        <v>99</v>
      </c>
      <c r="B101" s="251" t="s">
        <v>1073</v>
      </c>
      <c r="C101" s="252" t="s">
        <v>308</v>
      </c>
      <c r="D101" s="646" t="s">
        <v>1074</v>
      </c>
      <c r="E101" s="254" t="s">
        <v>787</v>
      </c>
      <c r="F101" s="644" t="s">
        <v>1075</v>
      </c>
      <c r="G101" s="267" t="s">
        <v>235</v>
      </c>
      <c r="H101" s="258">
        <f>ROUND(IFERROR(VLOOKUP(C101,'LOCAL DECEMBER 2022'!EK107:ET623,10,FALSE),),2)</f>
        <v>26</v>
      </c>
      <c r="I101" s="258">
        <f>ROUND(IFERROR(VLOOKUP(C101,'LOCAL DECEMBER 2022'!EK107:EN475,4,FALSE),),2)</f>
        <v>23076.92</v>
      </c>
      <c r="J101" s="258">
        <f>IFERROR(VLOOKUP(C101,'LOCAL DECEMBER 2022'!EK107:EM285,3,FALSE),)</f>
        <v>600000</v>
      </c>
      <c r="K101" s="258">
        <f>IFERROR(VLOOKUP(C101,'LOCAL DECEMBER 2022'!EK107:FA285,17,FALSE),)</f>
        <v>912685.59</v>
      </c>
      <c r="L101" s="258">
        <f>IFERROR(VLOOKUP(C101,'LOCAL DECEMBER 2022'!EK107:FC333,19,FALSE),)</f>
        <v>1512685.51</v>
      </c>
      <c r="M101" s="258">
        <f>IFERROR(VLOOKUP(C101,'LOCAL DECEMBER 2022'!EK107:FD333,20,FALSE),)</f>
        <v>1361416.96</v>
      </c>
      <c r="N101" s="258">
        <f>IFERROR(VLOOKUP(C101,'LOCAL DECEMBER 2022'!EK107:FE333,21,FALSE),)</f>
        <v>236425.08799999999</v>
      </c>
      <c r="O101" s="258">
        <f>IFERROR(VLOOKUP(C101,'LOCAL DECEMBER 2022'!EK107:FF333,22,FALSE),)</f>
        <v>151268.54999999999</v>
      </c>
      <c r="P101" s="258">
        <f>IFERROR(VLOOKUP(C101,'LOCAL DECEMBER 2022'!EK107:FG334,23,FALSE),)</f>
        <v>100000</v>
      </c>
      <c r="Q101" s="258">
        <f t="shared" si="4"/>
        <v>487693.63799999998</v>
      </c>
      <c r="R101" s="258">
        <f>IFERROR(VLOOKUP(C101,'LOCAL DECEMBER 2022'!EK107:FI333,25,FALSE),)</f>
        <v>0</v>
      </c>
      <c r="S101" s="258">
        <f t="shared" si="5"/>
        <v>1024991.872</v>
      </c>
      <c r="T101" s="258">
        <f>IFERROR(VLOOKUP(C101,'LOCAL DECEMBER 2022'!EK107:FL333,28,FALSE),)</f>
        <v>60507.42</v>
      </c>
      <c r="U101" s="258">
        <f>IFERROR(VLOOKUP(C101,'LOCAL DECEMBER 2022'!EK107:FN333,30,FALSE),)</f>
        <v>151268.54999999999</v>
      </c>
      <c r="V101" s="258">
        <f>IFERROR(VLOOKUP(C101,'LOCAL DECEMBER 2022'!EK107:FM333,29,FALSE),)</f>
        <v>7563.43</v>
      </c>
      <c r="W101" s="258">
        <f t="shared" si="6"/>
        <v>219339.39999999997</v>
      </c>
      <c r="X101" s="263">
        <f t="shared" si="7"/>
        <v>1732024.91</v>
      </c>
      <c r="Z101" s="264"/>
      <c r="AA101" s="134"/>
    </row>
    <row r="102" spans="1:27" s="120" customFormat="1" ht="18.649999999999999" customHeight="1">
      <c r="A102" s="250">
        <v>100</v>
      </c>
      <c r="B102" s="251" t="s">
        <v>1076</v>
      </c>
      <c r="C102" s="252" t="s">
        <v>309</v>
      </c>
      <c r="D102" s="646" t="s">
        <v>1077</v>
      </c>
      <c r="E102" s="254" t="s">
        <v>787</v>
      </c>
      <c r="F102" s="644" t="s">
        <v>1078</v>
      </c>
      <c r="G102" s="267" t="s">
        <v>249</v>
      </c>
      <c r="H102" s="258">
        <f>ROUND(IFERROR(VLOOKUP(C102,'LOCAL DECEMBER 2022'!EK108:ET624,10,FALSE),),2)</f>
        <v>26</v>
      </c>
      <c r="I102" s="258">
        <f>ROUND(IFERROR(VLOOKUP(C102,'LOCAL DECEMBER 2022'!EK108:EN476,4,FALSE),),2)</f>
        <v>15000</v>
      </c>
      <c r="J102" s="258">
        <f>IFERROR(VLOOKUP(C102,'LOCAL DECEMBER 2022'!EK108:EM286,3,FALSE),)</f>
        <v>390000</v>
      </c>
      <c r="K102" s="258">
        <f>IFERROR(VLOOKUP(C102,'LOCAL DECEMBER 2022'!EK108:FA286,17,FALSE),)</f>
        <v>440033.85</v>
      </c>
      <c r="L102" s="258">
        <f>IFERROR(VLOOKUP(C102,'LOCAL DECEMBER 2022'!EK108:FC333,19,FALSE),)</f>
        <v>830033.85</v>
      </c>
      <c r="M102" s="258">
        <f>IFERROR(VLOOKUP(C102,'LOCAL DECEMBER 2022'!EK108:FD333,20,FALSE),)</f>
        <v>747030.46</v>
      </c>
      <c r="N102" s="258">
        <f>IFERROR(VLOOKUP(C102,'LOCAL DECEMBER 2022'!EK108:FE333,21,FALSE),)</f>
        <v>65406.091999999997</v>
      </c>
      <c r="O102" s="258">
        <f>IFERROR(VLOOKUP(C102,'LOCAL DECEMBER 2022'!EK108:FF333,22,FALSE),)</f>
        <v>83003.39</v>
      </c>
      <c r="P102" s="258">
        <f>IFERROR(VLOOKUP(C102,'LOCAL DECEMBER 2022'!EK108:FG335,23,FALSE),)</f>
        <v>100000</v>
      </c>
      <c r="Q102" s="258">
        <f t="shared" si="4"/>
        <v>248409.48199999999</v>
      </c>
      <c r="R102" s="258">
        <f>IFERROR(VLOOKUP(C102,'LOCAL DECEMBER 2022'!EK108:FI333,25,FALSE),)</f>
        <v>0</v>
      </c>
      <c r="S102" s="258">
        <f t="shared" si="5"/>
        <v>581624.36800000002</v>
      </c>
      <c r="T102" s="258">
        <f>IFERROR(VLOOKUP(C102,'LOCAL DECEMBER 2022'!EK108:FL333,28,FALSE),)</f>
        <v>33201.35</v>
      </c>
      <c r="U102" s="258">
        <f>IFERROR(VLOOKUP(C102,'LOCAL DECEMBER 2022'!EK108:FN333,30,FALSE),)</f>
        <v>83003.39</v>
      </c>
      <c r="V102" s="258">
        <f>IFERROR(VLOOKUP(C102,'LOCAL DECEMBER 2022'!EK108:FM333,29,FALSE),)</f>
        <v>4150.17</v>
      </c>
      <c r="W102" s="258">
        <f t="shared" si="6"/>
        <v>120354.90999999999</v>
      </c>
      <c r="X102" s="263">
        <f t="shared" si="7"/>
        <v>950388.76</v>
      </c>
      <c r="Z102" s="264"/>
      <c r="AA102" s="134"/>
    </row>
    <row r="103" spans="1:27" s="120" customFormat="1" ht="18.649999999999999" customHeight="1">
      <c r="A103" s="250">
        <v>101</v>
      </c>
      <c r="B103" s="251" t="s">
        <v>1079</v>
      </c>
      <c r="C103" s="252" t="s">
        <v>310</v>
      </c>
      <c r="D103" s="646" t="s">
        <v>1080</v>
      </c>
      <c r="E103" s="254" t="s">
        <v>787</v>
      </c>
      <c r="F103" s="644" t="s">
        <v>1081</v>
      </c>
      <c r="G103" s="267" t="s">
        <v>249</v>
      </c>
      <c r="H103" s="258">
        <f>ROUND(IFERROR(VLOOKUP(C103,'LOCAL DECEMBER 2022'!EK109:ET625,10,FALSE),),2)</f>
        <v>26</v>
      </c>
      <c r="I103" s="258">
        <f>ROUND(IFERROR(VLOOKUP(C103,'LOCAL DECEMBER 2022'!EK109:EN477,4,FALSE),),2)</f>
        <v>15000</v>
      </c>
      <c r="J103" s="258">
        <f>IFERROR(VLOOKUP(C103,'LOCAL DECEMBER 2022'!EK109:EM287,3,FALSE),)</f>
        <v>390000</v>
      </c>
      <c r="K103" s="258">
        <f>IFERROR(VLOOKUP(C103,'LOCAL DECEMBER 2022'!EK109:FA287,17,FALSE),)</f>
        <v>444034.16</v>
      </c>
      <c r="L103" s="258">
        <f>IFERROR(VLOOKUP(C103,'LOCAL DECEMBER 2022'!EK109:FC334,19,FALSE),)</f>
        <v>834034.16</v>
      </c>
      <c r="M103" s="258">
        <f>IFERROR(VLOOKUP(C103,'LOCAL DECEMBER 2022'!EK109:FD334,20,FALSE),)</f>
        <v>750630.74</v>
      </c>
      <c r="N103" s="258">
        <f>IFERROR(VLOOKUP(C103,'LOCAL DECEMBER 2022'!EK109:FE334,21,FALSE),)</f>
        <v>66126.148000000001</v>
      </c>
      <c r="O103" s="258">
        <f>IFERROR(VLOOKUP(C103,'LOCAL DECEMBER 2022'!EK109:FF334,22,FALSE),)</f>
        <v>83403.42</v>
      </c>
      <c r="P103" s="258">
        <f>IFERROR(VLOOKUP(C103,'LOCAL DECEMBER 2022'!EK109:FG336,23,FALSE),)</f>
        <v>100000</v>
      </c>
      <c r="Q103" s="258">
        <f t="shared" si="4"/>
        <v>249529.568</v>
      </c>
      <c r="R103" s="258">
        <f>IFERROR(VLOOKUP(C103,'LOCAL DECEMBER 2022'!EK109:FI334,25,FALSE),)</f>
        <v>0</v>
      </c>
      <c r="S103" s="258">
        <f t="shared" si="5"/>
        <v>584504.59200000006</v>
      </c>
      <c r="T103" s="258">
        <f>IFERROR(VLOOKUP(C103,'LOCAL DECEMBER 2022'!EK109:FL334,28,FALSE),)</f>
        <v>33361.370000000003</v>
      </c>
      <c r="U103" s="258">
        <f>IFERROR(VLOOKUP(C103,'LOCAL DECEMBER 2022'!EK109:FN334,30,FALSE),)</f>
        <v>83403.42</v>
      </c>
      <c r="V103" s="258">
        <f>IFERROR(VLOOKUP(C103,'LOCAL DECEMBER 2022'!EK109:FM334,29,FALSE),)</f>
        <v>4170.17</v>
      </c>
      <c r="W103" s="258">
        <f t="shared" si="6"/>
        <v>120934.96</v>
      </c>
      <c r="X103" s="263">
        <f t="shared" si="7"/>
        <v>954969.12</v>
      </c>
      <c r="Z103" s="264"/>
      <c r="AA103" s="134"/>
    </row>
    <row r="104" spans="1:27" s="120" customFormat="1" ht="18.649999999999999" customHeight="1">
      <c r="A104" s="250">
        <v>102</v>
      </c>
      <c r="B104" s="251" t="s">
        <v>1082</v>
      </c>
      <c r="C104" s="252" t="s">
        <v>311</v>
      </c>
      <c r="D104" s="646" t="s">
        <v>1083</v>
      </c>
      <c r="E104" s="254" t="s">
        <v>787</v>
      </c>
      <c r="F104" s="644" t="s">
        <v>1084</v>
      </c>
      <c r="G104" s="267" t="s">
        <v>312</v>
      </c>
      <c r="H104" s="258">
        <f>ROUND(IFERROR(VLOOKUP(C104,'LOCAL DECEMBER 2022'!EK110:ET626,10,FALSE),),2)</f>
        <v>22</v>
      </c>
      <c r="I104" s="258">
        <f>ROUND(IFERROR(VLOOKUP(C104,'LOCAL DECEMBER 2022'!EK110:EN478,4,FALSE),),2)</f>
        <v>20000</v>
      </c>
      <c r="J104" s="258">
        <f>IFERROR(VLOOKUP(C104,'LOCAL DECEMBER 2022'!EK110:EM288,3,FALSE),)</f>
        <v>520000</v>
      </c>
      <c r="K104" s="258">
        <f>IFERROR(VLOOKUP(C104,'LOCAL DECEMBER 2022'!EK110:FA288,17,FALSE),)</f>
        <v>381362.67</v>
      </c>
      <c r="L104" s="258">
        <f>IFERROR(VLOOKUP(C104,'LOCAL DECEMBER 2022'!EK110:FC335,19,FALSE),)</f>
        <v>821362.67</v>
      </c>
      <c r="M104" s="258">
        <f>IFERROR(VLOOKUP(C104,'LOCAL DECEMBER 2022'!EK110:FD335,20,FALSE),)</f>
        <v>739226.4</v>
      </c>
      <c r="N104" s="258">
        <f>IFERROR(VLOOKUP(C104,'LOCAL DECEMBER 2022'!EK110:FE335,21,FALSE),)</f>
        <v>63845.280000000006</v>
      </c>
      <c r="O104" s="258">
        <f>IFERROR(VLOOKUP(C104,'LOCAL DECEMBER 2022'!EK110:FF335,22,FALSE),)</f>
        <v>82136.27</v>
      </c>
      <c r="P104" s="258">
        <f>IFERROR(VLOOKUP(C104,'LOCAL DECEMBER 2022'!EK110:FG337,23,FALSE),)</f>
        <v>100000</v>
      </c>
      <c r="Q104" s="258">
        <f t="shared" si="4"/>
        <v>245981.55000000002</v>
      </c>
      <c r="R104" s="258">
        <f>IFERROR(VLOOKUP(C104,'LOCAL DECEMBER 2022'!EK110:FI335,25,FALSE),)</f>
        <v>0</v>
      </c>
      <c r="S104" s="258">
        <f t="shared" si="5"/>
        <v>575381.12</v>
      </c>
      <c r="T104" s="258">
        <f>IFERROR(VLOOKUP(C104,'LOCAL DECEMBER 2022'!EK110:FL335,28,FALSE),)</f>
        <v>32854.51</v>
      </c>
      <c r="U104" s="258">
        <f>IFERROR(VLOOKUP(C104,'LOCAL DECEMBER 2022'!EK110:FN335,30,FALSE),)</f>
        <v>82136.27</v>
      </c>
      <c r="V104" s="258">
        <f>IFERROR(VLOOKUP(C104,'LOCAL DECEMBER 2022'!EK110:FM335,29,FALSE),)</f>
        <v>4106.8100000000004</v>
      </c>
      <c r="W104" s="258">
        <f t="shared" si="6"/>
        <v>119097.59</v>
      </c>
      <c r="X104" s="263">
        <f t="shared" si="7"/>
        <v>940460.26</v>
      </c>
      <c r="Z104" s="264"/>
      <c r="AA104" s="134"/>
    </row>
    <row r="105" spans="1:27" s="120" customFormat="1" ht="18.649999999999999" customHeight="1">
      <c r="A105" s="250">
        <v>103</v>
      </c>
      <c r="B105" s="251" t="s">
        <v>1085</v>
      </c>
      <c r="C105" s="252" t="s">
        <v>313</v>
      </c>
      <c r="D105" s="646" t="s">
        <v>1086</v>
      </c>
      <c r="E105" s="254" t="s">
        <v>787</v>
      </c>
      <c r="F105" s="644" t="s">
        <v>1087</v>
      </c>
      <c r="G105" s="267" t="s">
        <v>223</v>
      </c>
      <c r="H105" s="258">
        <f>ROUND(IFERROR(VLOOKUP(C105,'LOCAL DECEMBER 2022'!EK111:ET627,10,FALSE),),2)</f>
        <v>25</v>
      </c>
      <c r="I105" s="258">
        <f>ROUND(IFERROR(VLOOKUP(C105,'LOCAL DECEMBER 2022'!EK111:EN479,4,FALSE),),2)</f>
        <v>15000</v>
      </c>
      <c r="J105" s="258">
        <f>IFERROR(VLOOKUP(C105,'LOCAL DECEMBER 2022'!EK111:EM289,3,FALSE),)</f>
        <v>390000</v>
      </c>
      <c r="K105" s="258">
        <f>IFERROR(VLOOKUP(C105,'LOCAL DECEMBER 2022'!EK111:FA289,17,FALSE),)</f>
        <v>321024.69</v>
      </c>
      <c r="L105" s="258">
        <f>IFERROR(VLOOKUP(C105,'LOCAL DECEMBER 2022'!EK111:FC336,19,FALSE),)</f>
        <v>696024.69</v>
      </c>
      <c r="M105" s="258">
        <f>IFERROR(VLOOKUP(C105,'LOCAL DECEMBER 2022'!EK111:FD336,20,FALSE),)</f>
        <v>626422.22</v>
      </c>
      <c r="N105" s="258">
        <f>IFERROR(VLOOKUP(C105,'LOCAL DECEMBER 2022'!EK111:FE336,21,FALSE),)</f>
        <v>41284.443999999996</v>
      </c>
      <c r="O105" s="258">
        <f>IFERROR(VLOOKUP(C105,'LOCAL DECEMBER 2022'!EK111:FF336,22,FALSE),)</f>
        <v>69602.47</v>
      </c>
      <c r="P105" s="258">
        <f>IFERROR(VLOOKUP(C105,'LOCAL DECEMBER 2022'!EK111:FG338,23,FALSE),)</f>
        <v>100000</v>
      </c>
      <c r="Q105" s="258">
        <f t="shared" si="4"/>
        <v>210886.91399999999</v>
      </c>
      <c r="R105" s="258">
        <f>IFERROR(VLOOKUP(C105,'LOCAL DECEMBER 2022'!EK111:FI336,25,FALSE),)</f>
        <v>0</v>
      </c>
      <c r="S105" s="258">
        <f t="shared" si="5"/>
        <v>485137.77599999995</v>
      </c>
      <c r="T105" s="258">
        <f>IFERROR(VLOOKUP(C105,'LOCAL DECEMBER 2022'!EK111:FL336,28,FALSE),)</f>
        <v>27840.99</v>
      </c>
      <c r="U105" s="258">
        <f>IFERROR(VLOOKUP(C105,'LOCAL DECEMBER 2022'!EK111:FN336,30,FALSE),)</f>
        <v>69602.47</v>
      </c>
      <c r="V105" s="258">
        <f>IFERROR(VLOOKUP(C105,'LOCAL DECEMBER 2022'!EK111:FM336,29,FALSE),)</f>
        <v>3480.12</v>
      </c>
      <c r="W105" s="258">
        <f t="shared" si="6"/>
        <v>100923.58</v>
      </c>
      <c r="X105" s="263">
        <f t="shared" si="7"/>
        <v>796948.2699999999</v>
      </c>
      <c r="Z105" s="264"/>
      <c r="AA105" s="134"/>
    </row>
    <row r="106" spans="1:27" s="120" customFormat="1" ht="18.649999999999999" customHeight="1">
      <c r="A106" s="250">
        <v>104</v>
      </c>
      <c r="B106" s="251" t="s">
        <v>1088</v>
      </c>
      <c r="C106" s="252" t="s">
        <v>314</v>
      </c>
      <c r="D106" s="266">
        <v>45799919</v>
      </c>
      <c r="E106" s="254" t="s">
        <v>787</v>
      </c>
      <c r="F106" s="644" t="s">
        <v>1089</v>
      </c>
      <c r="G106" s="267" t="s">
        <v>223</v>
      </c>
      <c r="H106" s="258">
        <f>ROUND(IFERROR(VLOOKUP(C106,'LOCAL DECEMBER 2022'!EK112:ET628,10,FALSE),),2)</f>
        <v>23</v>
      </c>
      <c r="I106" s="258">
        <f>ROUND(IFERROR(VLOOKUP(C106,'LOCAL DECEMBER 2022'!EK112:EN480,4,FALSE),),2)</f>
        <v>15000</v>
      </c>
      <c r="J106" s="258">
        <f>IFERROR(VLOOKUP(C106,'LOCAL DECEMBER 2022'!EK112:EM290,3,FALSE),)</f>
        <v>390000</v>
      </c>
      <c r="K106" s="258">
        <f>IFERROR(VLOOKUP(C106,'LOCAL DECEMBER 2022'!EK112:FA290,17,FALSE),)</f>
        <v>319024.53999999998</v>
      </c>
      <c r="L106" s="258">
        <f>IFERROR(VLOOKUP(C106,'LOCAL DECEMBER 2022'!EK112:FC337,19,FALSE),)</f>
        <v>664024.54</v>
      </c>
      <c r="M106" s="258">
        <f>IFERROR(VLOOKUP(C106,'LOCAL DECEMBER 2022'!EK112:FD337,20,FALSE),)</f>
        <v>597622.09000000008</v>
      </c>
      <c r="N106" s="258">
        <f>IFERROR(VLOOKUP(C106,'LOCAL DECEMBER 2022'!EK112:FE337,21,FALSE),)</f>
        <v>35524.41800000002</v>
      </c>
      <c r="O106" s="258">
        <f>IFERROR(VLOOKUP(C106,'LOCAL DECEMBER 2022'!EK112:FF337,22,FALSE),)</f>
        <v>66402.45</v>
      </c>
      <c r="P106" s="258">
        <f>IFERROR(VLOOKUP(C106,'LOCAL DECEMBER 2022'!EK112:FG339,23,FALSE),)</f>
        <v>100000</v>
      </c>
      <c r="Q106" s="258">
        <f t="shared" si="4"/>
        <v>201926.86800000002</v>
      </c>
      <c r="R106" s="258">
        <f>IFERROR(VLOOKUP(C106,'LOCAL DECEMBER 2022'!EK112:FI337,25,FALSE),)</f>
        <v>0</v>
      </c>
      <c r="S106" s="258">
        <f t="shared" si="5"/>
        <v>462097.67200000002</v>
      </c>
      <c r="T106" s="258">
        <f>IFERROR(VLOOKUP(C106,'LOCAL DECEMBER 2022'!EK112:FL337,28,FALSE),)</f>
        <v>26560.98</v>
      </c>
      <c r="U106" s="258">
        <f>IFERROR(VLOOKUP(C106,'LOCAL DECEMBER 2022'!EK112:FN337,30,FALSE),)</f>
        <v>66402.45</v>
      </c>
      <c r="V106" s="258">
        <f>IFERROR(VLOOKUP(C106,'LOCAL DECEMBER 2022'!EK112:FM337,29,FALSE),)</f>
        <v>3320.12</v>
      </c>
      <c r="W106" s="258">
        <f t="shared" si="6"/>
        <v>96283.549999999988</v>
      </c>
      <c r="X106" s="263">
        <f t="shared" si="7"/>
        <v>760308.09000000008</v>
      </c>
      <c r="Z106" s="264"/>
      <c r="AA106" s="134"/>
    </row>
    <row r="107" spans="1:27" s="120" customFormat="1" ht="18.649999999999999" customHeight="1">
      <c r="A107" s="250">
        <v>105</v>
      </c>
      <c r="B107" s="251" t="s">
        <v>1090</v>
      </c>
      <c r="C107" s="252" t="s">
        <v>315</v>
      </c>
      <c r="D107" s="646" t="s">
        <v>1091</v>
      </c>
      <c r="E107" s="254" t="s">
        <v>787</v>
      </c>
      <c r="F107" s="644" t="s">
        <v>1092</v>
      </c>
      <c r="G107" s="267" t="s">
        <v>204</v>
      </c>
      <c r="H107" s="258">
        <f>ROUND(IFERROR(VLOOKUP(C107,'LOCAL DECEMBER 2022'!EK113:ET629,10,FALSE),),2)</f>
        <v>13</v>
      </c>
      <c r="I107" s="258">
        <f>ROUND(IFERROR(VLOOKUP(C107,'LOCAL DECEMBER 2022'!EK113:EN481,4,FALSE),),2)</f>
        <v>12500</v>
      </c>
      <c r="J107" s="258">
        <f>IFERROR(VLOOKUP(C107,'LOCAL DECEMBER 2022'!EK113:EM291,3,FALSE),)</f>
        <v>325000</v>
      </c>
      <c r="K107" s="258">
        <f>IFERROR(VLOOKUP(C107,'LOCAL DECEMBER 2022'!EK113:FA291,17,FALSE),)</f>
        <v>112508.65</v>
      </c>
      <c r="L107" s="258">
        <f>IFERROR(VLOOKUP(C107,'LOCAL DECEMBER 2022'!EK113:FC338,19,FALSE),)</f>
        <v>275008.65000000002</v>
      </c>
      <c r="M107" s="258">
        <f>IFERROR(VLOOKUP(C107,'LOCAL DECEMBER 2022'!EK113:FD338,20,FALSE),)</f>
        <v>247507.78000000003</v>
      </c>
      <c r="N107" s="258">
        <f>IFERROR(VLOOKUP(C107,'LOCAL DECEMBER 2022'!EK113:FE338,21,FALSE),)</f>
        <v>0</v>
      </c>
      <c r="O107" s="258">
        <f>IFERROR(VLOOKUP(C107,'LOCAL DECEMBER 2022'!EK113:FF338,22,FALSE),)</f>
        <v>27500.87</v>
      </c>
      <c r="P107" s="258">
        <f>IFERROR(VLOOKUP(C107,'LOCAL DECEMBER 2022'!EK113:FG340,23,FALSE),)</f>
        <v>100000</v>
      </c>
      <c r="Q107" s="258">
        <f t="shared" si="4"/>
        <v>127500.87</v>
      </c>
      <c r="R107" s="258">
        <f>IFERROR(VLOOKUP(C107,'LOCAL DECEMBER 2022'!EK113:FI338,25,FALSE),)</f>
        <v>0</v>
      </c>
      <c r="S107" s="258">
        <f t="shared" si="5"/>
        <v>147507.78000000003</v>
      </c>
      <c r="T107" s="258">
        <f>IFERROR(VLOOKUP(C107,'LOCAL DECEMBER 2022'!EK113:FL338,28,FALSE),)</f>
        <v>11000.35</v>
      </c>
      <c r="U107" s="258">
        <f>IFERROR(VLOOKUP(C107,'LOCAL DECEMBER 2022'!EK113:FN338,30,FALSE),)</f>
        <v>27500.87</v>
      </c>
      <c r="V107" s="258">
        <f>IFERROR(VLOOKUP(C107,'LOCAL DECEMBER 2022'!EK113:FM338,29,FALSE),)</f>
        <v>1375.04</v>
      </c>
      <c r="W107" s="258">
        <f t="shared" si="6"/>
        <v>39876.26</v>
      </c>
      <c r="X107" s="263">
        <f t="shared" si="7"/>
        <v>314884.91000000003</v>
      </c>
      <c r="Z107" s="264"/>
      <c r="AA107" s="134"/>
    </row>
    <row r="108" spans="1:27" s="120" customFormat="1" ht="18.649999999999999" customHeight="1">
      <c r="A108" s="250">
        <v>106</v>
      </c>
      <c r="B108" s="251" t="s">
        <v>1093</v>
      </c>
      <c r="C108" s="252" t="s">
        <v>316</v>
      </c>
      <c r="D108" s="646" t="s">
        <v>1094</v>
      </c>
      <c r="E108" s="254" t="s">
        <v>787</v>
      </c>
      <c r="F108" s="644" t="s">
        <v>1095</v>
      </c>
      <c r="G108" s="267" t="s">
        <v>223</v>
      </c>
      <c r="H108" s="258">
        <f>ROUND(IFERROR(VLOOKUP(C108,'LOCAL DECEMBER 2022'!EK114:ET630,10,FALSE),),2)</f>
        <v>26</v>
      </c>
      <c r="I108" s="258">
        <f>ROUND(IFERROR(VLOOKUP(C108,'LOCAL DECEMBER 2022'!EK114:EN482,4,FALSE),),2)</f>
        <v>17000</v>
      </c>
      <c r="J108" s="258">
        <f>IFERROR(VLOOKUP(C108,'LOCAL DECEMBER 2022'!EK114:EM292,3,FALSE),)</f>
        <v>442000</v>
      </c>
      <c r="K108" s="258">
        <f>IFERROR(VLOOKUP(C108,'LOCAL DECEMBER 2022'!EK114:FA292,17,FALSE),)</f>
        <v>378562.45</v>
      </c>
      <c r="L108" s="258">
        <f>IFERROR(VLOOKUP(C108,'LOCAL DECEMBER 2022'!EK114:FC339,19,FALSE),)</f>
        <v>820562.45</v>
      </c>
      <c r="M108" s="258">
        <f>IFERROR(VLOOKUP(C108,'LOCAL DECEMBER 2022'!EK114:FD339,20,FALSE),)</f>
        <v>738506.2</v>
      </c>
      <c r="N108" s="258">
        <f>IFERROR(VLOOKUP(C108,'LOCAL DECEMBER 2022'!EK114:FE339,21,FALSE),)</f>
        <v>63701.239999999991</v>
      </c>
      <c r="O108" s="258">
        <f>IFERROR(VLOOKUP(C108,'LOCAL DECEMBER 2022'!EK114:FF339,22,FALSE),)</f>
        <v>82056.25</v>
      </c>
      <c r="P108" s="258">
        <f>IFERROR(VLOOKUP(C108,'LOCAL DECEMBER 2022'!EK114:FG341,23,FALSE),)</f>
        <v>100000</v>
      </c>
      <c r="Q108" s="258">
        <f t="shared" si="4"/>
        <v>245757.49</v>
      </c>
      <c r="R108" s="258">
        <f>IFERROR(VLOOKUP(C108,'LOCAL DECEMBER 2022'!EK114:FI339,25,FALSE),)</f>
        <v>0</v>
      </c>
      <c r="S108" s="258">
        <f t="shared" si="5"/>
        <v>574804.96</v>
      </c>
      <c r="T108" s="258">
        <f>IFERROR(VLOOKUP(C108,'LOCAL DECEMBER 2022'!EK114:FL339,28,FALSE),)</f>
        <v>32822.5</v>
      </c>
      <c r="U108" s="258">
        <f>IFERROR(VLOOKUP(C108,'LOCAL DECEMBER 2022'!EK114:FN339,30,FALSE),)</f>
        <v>82056.25</v>
      </c>
      <c r="V108" s="258">
        <f>IFERROR(VLOOKUP(C108,'LOCAL DECEMBER 2022'!EK114:FM339,29,FALSE),)</f>
        <v>4102.8100000000004</v>
      </c>
      <c r="W108" s="258">
        <f t="shared" si="6"/>
        <v>118981.56</v>
      </c>
      <c r="X108" s="263">
        <f t="shared" si="7"/>
        <v>939544.01</v>
      </c>
      <c r="Z108" s="264"/>
      <c r="AA108" s="134"/>
    </row>
    <row r="109" spans="1:27" s="120" customFormat="1" ht="18.649999999999999" customHeight="1">
      <c r="A109" s="250">
        <v>107</v>
      </c>
      <c r="B109" s="251" t="s">
        <v>1096</v>
      </c>
      <c r="C109" s="252" t="s">
        <v>317</v>
      </c>
      <c r="D109" s="646" t="s">
        <v>1097</v>
      </c>
      <c r="E109" s="254" t="s">
        <v>787</v>
      </c>
      <c r="F109" s="644" t="s">
        <v>1098</v>
      </c>
      <c r="G109" s="267" t="s">
        <v>204</v>
      </c>
      <c r="H109" s="258">
        <f>ROUND(IFERROR(VLOOKUP(C109,'LOCAL DECEMBER 2022'!EK115:ET631,10,FALSE),),2)</f>
        <v>18</v>
      </c>
      <c r="I109" s="258">
        <f>ROUND(IFERROR(VLOOKUP(C109,'LOCAL DECEMBER 2022'!EK115:EN483,4,FALSE),),2)</f>
        <v>15000</v>
      </c>
      <c r="J109" s="258">
        <f>IFERROR(VLOOKUP(C109,'LOCAL DECEMBER 2022'!EK115:EM293,3,FALSE),)</f>
        <v>390000</v>
      </c>
      <c r="K109" s="258">
        <f>IFERROR(VLOOKUP(C109,'LOCAL DECEMBER 2022'!EK115:FA293,17,FALSE),)</f>
        <v>223017.16</v>
      </c>
      <c r="L109" s="258">
        <f>IFERROR(VLOOKUP(C109,'LOCAL DECEMBER 2022'!EK115:FC340,19,FALSE),)</f>
        <v>493017.16</v>
      </c>
      <c r="M109" s="258">
        <f>IFERROR(VLOOKUP(C109,'LOCAL DECEMBER 2022'!EK115:FD340,20,FALSE),)</f>
        <v>443715.43999999994</v>
      </c>
      <c r="N109" s="258">
        <f>IFERROR(VLOOKUP(C109,'LOCAL DECEMBER 2022'!EK115:FE340,21,FALSE),)</f>
        <v>13897.235199999996</v>
      </c>
      <c r="O109" s="258">
        <f>IFERROR(VLOOKUP(C109,'LOCAL DECEMBER 2022'!EK115:FF340,22,FALSE),)</f>
        <v>49301.72</v>
      </c>
      <c r="P109" s="258">
        <f>IFERROR(VLOOKUP(C109,'LOCAL DECEMBER 2022'!EK115:FG342,23,FALSE),)</f>
        <v>100000</v>
      </c>
      <c r="Q109" s="258">
        <f t="shared" si="4"/>
        <v>163198.9552</v>
      </c>
      <c r="R109" s="258">
        <f>IFERROR(VLOOKUP(C109,'LOCAL DECEMBER 2022'!EK115:FI340,25,FALSE),)</f>
        <v>0</v>
      </c>
      <c r="S109" s="258">
        <f t="shared" si="5"/>
        <v>329818.20479999995</v>
      </c>
      <c r="T109" s="258">
        <f>IFERROR(VLOOKUP(C109,'LOCAL DECEMBER 2022'!EK115:FL340,28,FALSE),)</f>
        <v>19720.689999999999</v>
      </c>
      <c r="U109" s="258">
        <f>IFERROR(VLOOKUP(C109,'LOCAL DECEMBER 2022'!EK115:FN340,30,FALSE),)</f>
        <v>49301.72</v>
      </c>
      <c r="V109" s="258">
        <f>IFERROR(VLOOKUP(C109,'LOCAL DECEMBER 2022'!EK115:FM340,29,FALSE),)</f>
        <v>2465.09</v>
      </c>
      <c r="W109" s="258">
        <f t="shared" si="6"/>
        <v>71487.5</v>
      </c>
      <c r="X109" s="263">
        <f t="shared" si="7"/>
        <v>564504.65999999992</v>
      </c>
      <c r="Z109" s="264"/>
      <c r="AA109" s="134"/>
    </row>
    <row r="110" spans="1:27" s="120" customFormat="1" ht="18.649999999999999" customHeight="1">
      <c r="A110" s="250">
        <v>108</v>
      </c>
      <c r="B110" s="251" t="s">
        <v>1099</v>
      </c>
      <c r="C110" s="252" t="s">
        <v>318</v>
      </c>
      <c r="D110" s="266" t="s">
        <v>1100</v>
      </c>
      <c r="E110" s="254" t="s">
        <v>787</v>
      </c>
      <c r="F110" s="644" t="s">
        <v>1101</v>
      </c>
      <c r="G110" s="267" t="s">
        <v>231</v>
      </c>
      <c r="H110" s="258">
        <f>ROUND(IFERROR(VLOOKUP(C110,'LOCAL DECEMBER 2022'!EK116:ET632,10,FALSE),),2)</f>
        <v>22</v>
      </c>
      <c r="I110" s="258">
        <f>ROUND(IFERROR(VLOOKUP(C110,'LOCAL DECEMBER 2022'!EK116:EN484,4,FALSE),),2)</f>
        <v>15000</v>
      </c>
      <c r="J110" s="258">
        <f>IFERROR(VLOOKUP(C110,'LOCAL DECEMBER 2022'!EK116:EM294,3,FALSE),)</f>
        <v>390000</v>
      </c>
      <c r="K110" s="258">
        <f>IFERROR(VLOOKUP(C110,'LOCAL DECEMBER 2022'!EK116:FA294,17,FALSE),)</f>
        <v>250019.23</v>
      </c>
      <c r="L110" s="258">
        <f>IFERROR(VLOOKUP(C110,'LOCAL DECEMBER 2022'!EK116:FC341,19,FALSE),)</f>
        <v>580019.23</v>
      </c>
      <c r="M110" s="258">
        <f>IFERROR(VLOOKUP(C110,'LOCAL DECEMBER 2022'!EK116:FD341,20,FALSE),)</f>
        <v>522017.31</v>
      </c>
      <c r="N110" s="258">
        <f>IFERROR(VLOOKUP(C110,'LOCAL DECEMBER 2022'!EK116:FE341,21,FALSE),)</f>
        <v>20403.462</v>
      </c>
      <c r="O110" s="258">
        <f>IFERROR(VLOOKUP(C110,'LOCAL DECEMBER 2022'!EK116:FF341,22,FALSE),)</f>
        <v>58001.919999999998</v>
      </c>
      <c r="P110" s="258">
        <f>IFERROR(VLOOKUP(C110,'LOCAL DECEMBER 2022'!EK116:FG343,23,FALSE),)</f>
        <v>0</v>
      </c>
      <c r="Q110" s="258">
        <f t="shared" si="4"/>
        <v>78405.381999999998</v>
      </c>
      <c r="R110" s="258">
        <f>IFERROR(VLOOKUP(C110,'LOCAL DECEMBER 2022'!EK116:FI341,25,FALSE),)</f>
        <v>0</v>
      </c>
      <c r="S110" s="258">
        <f t="shared" si="5"/>
        <v>501613.848</v>
      </c>
      <c r="T110" s="258">
        <f>IFERROR(VLOOKUP(C110,'LOCAL DECEMBER 2022'!EK116:FL341,28,FALSE),)</f>
        <v>23200.77</v>
      </c>
      <c r="U110" s="258">
        <f>IFERROR(VLOOKUP(C110,'LOCAL DECEMBER 2022'!EK116:FN341,30,FALSE),)</f>
        <v>58001.919999999998</v>
      </c>
      <c r="V110" s="258">
        <f>IFERROR(VLOOKUP(C110,'LOCAL DECEMBER 2022'!EK116:FM341,29,FALSE),)</f>
        <v>2900.1</v>
      </c>
      <c r="W110" s="258">
        <f t="shared" si="6"/>
        <v>84102.790000000008</v>
      </c>
      <c r="X110" s="263">
        <f t="shared" si="7"/>
        <v>664122.02</v>
      </c>
      <c r="Z110" s="264"/>
      <c r="AA110" s="134"/>
    </row>
    <row r="111" spans="1:27" s="120" customFormat="1" ht="18.649999999999999" customHeight="1">
      <c r="A111" s="250">
        <v>109</v>
      </c>
      <c r="B111" s="251" t="s">
        <v>1102</v>
      </c>
      <c r="C111" s="252" t="s">
        <v>319</v>
      </c>
      <c r="D111" s="646" t="s">
        <v>1103</v>
      </c>
      <c r="E111" s="254" t="s">
        <v>787</v>
      </c>
      <c r="F111" s="644" t="s">
        <v>1104</v>
      </c>
      <c r="G111" s="267" t="s">
        <v>231</v>
      </c>
      <c r="H111" s="258">
        <f>ROUND(IFERROR(VLOOKUP(C111,'LOCAL DECEMBER 2022'!EK117:ET633,10,FALSE),),2)</f>
        <v>22</v>
      </c>
      <c r="I111" s="258">
        <f>ROUND(IFERROR(VLOOKUP(C111,'LOCAL DECEMBER 2022'!EK117:EN485,4,FALSE),),2)</f>
        <v>12500</v>
      </c>
      <c r="J111" s="258">
        <f>IFERROR(VLOOKUP(C111,'LOCAL DECEMBER 2022'!EK117:EM295,3,FALSE),)</f>
        <v>325000</v>
      </c>
      <c r="K111" s="258">
        <f>IFERROR(VLOOKUP(C111,'LOCAL DECEMBER 2022'!EK117:FA295,17,FALSE),)</f>
        <v>440033.85</v>
      </c>
      <c r="L111" s="258">
        <f>IFERROR(VLOOKUP(C111,'LOCAL DECEMBER 2022'!EK117:FC342,19,FALSE),)</f>
        <v>715033.85</v>
      </c>
      <c r="M111" s="258">
        <f>IFERROR(VLOOKUP(C111,'LOCAL DECEMBER 2022'!EK117:FD342,20,FALSE),)</f>
        <v>643530.46</v>
      </c>
      <c r="N111" s="258">
        <f>IFERROR(VLOOKUP(C111,'LOCAL DECEMBER 2022'!EK117:FE342,21,FALSE),)</f>
        <v>44706.09199999999</v>
      </c>
      <c r="O111" s="258">
        <f>IFERROR(VLOOKUP(C111,'LOCAL DECEMBER 2022'!EK117:FF342,22,FALSE),)</f>
        <v>71503.39</v>
      </c>
      <c r="P111" s="258">
        <f>IFERROR(VLOOKUP(C111,'LOCAL DECEMBER 2022'!EK117:FG344,23,FALSE),)</f>
        <v>100000</v>
      </c>
      <c r="Q111" s="258">
        <f t="shared" si="4"/>
        <v>216209.48199999999</v>
      </c>
      <c r="R111" s="258">
        <f>IFERROR(VLOOKUP(C111,'LOCAL DECEMBER 2022'!EK117:FI342,25,FALSE),)</f>
        <v>0</v>
      </c>
      <c r="S111" s="258">
        <f t="shared" si="5"/>
        <v>498824.36800000002</v>
      </c>
      <c r="T111" s="258">
        <f>IFERROR(VLOOKUP(C111,'LOCAL DECEMBER 2022'!EK117:FL342,28,FALSE),)</f>
        <v>28601.35</v>
      </c>
      <c r="U111" s="258">
        <f>IFERROR(VLOOKUP(C111,'LOCAL DECEMBER 2022'!EK117:FN342,30,FALSE),)</f>
        <v>71503.39</v>
      </c>
      <c r="V111" s="258">
        <f>IFERROR(VLOOKUP(C111,'LOCAL DECEMBER 2022'!EK117:FM342,29,FALSE),)</f>
        <v>3575.17</v>
      </c>
      <c r="W111" s="258">
        <f t="shared" si="6"/>
        <v>103679.90999999999</v>
      </c>
      <c r="X111" s="263">
        <f t="shared" si="7"/>
        <v>818713.76</v>
      </c>
      <c r="Z111" s="264"/>
      <c r="AA111" s="134"/>
    </row>
    <row r="112" spans="1:27" s="120" customFormat="1" ht="18.649999999999999" customHeight="1">
      <c r="A112" s="250">
        <v>110</v>
      </c>
      <c r="B112" s="251" t="s">
        <v>1105</v>
      </c>
      <c r="C112" s="252" t="s">
        <v>320</v>
      </c>
      <c r="D112" s="646" t="s">
        <v>1106</v>
      </c>
      <c r="E112" s="254" t="s">
        <v>787</v>
      </c>
      <c r="F112" s="645" t="s">
        <v>1107</v>
      </c>
      <c r="G112" s="267" t="s">
        <v>194</v>
      </c>
      <c r="H112" s="258">
        <f>ROUND(IFERROR(VLOOKUP(C112,'LOCAL DECEMBER 2022'!EK118:ET634,10,FALSE),),2)</f>
        <v>25</v>
      </c>
      <c r="I112" s="258">
        <f>ROUND(IFERROR(VLOOKUP(C112,'LOCAL DECEMBER 2022'!EK118:EN486,4,FALSE),),2)</f>
        <v>12500</v>
      </c>
      <c r="J112" s="258">
        <f>IFERROR(VLOOKUP(C112,'LOCAL DECEMBER 2022'!EK118:EM296,3,FALSE),)</f>
        <v>325000</v>
      </c>
      <c r="K112" s="258">
        <f>IFERROR(VLOOKUP(C112,'LOCAL DECEMBER 2022'!EK118:FA296,17,FALSE),)</f>
        <v>454201.61</v>
      </c>
      <c r="L112" s="258">
        <f>IFERROR(VLOOKUP(C112,'LOCAL DECEMBER 2022'!EK118:FC343,19,FALSE),)</f>
        <v>766701.61</v>
      </c>
      <c r="M112" s="258">
        <f>IFERROR(VLOOKUP(C112,'LOCAL DECEMBER 2022'!EK118:FD343,20,FALSE),)</f>
        <v>690031.45</v>
      </c>
      <c r="N112" s="258">
        <f>IFERROR(VLOOKUP(C112,'LOCAL DECEMBER 2022'!EK118:FE343,21,FALSE),)</f>
        <v>54006.289999999994</v>
      </c>
      <c r="O112" s="258">
        <f>IFERROR(VLOOKUP(C112,'LOCAL DECEMBER 2022'!EK118:FF343,22,FALSE),)</f>
        <v>76670.16</v>
      </c>
      <c r="P112" s="258">
        <f>IFERROR(VLOOKUP(C112,'LOCAL DECEMBER 2022'!EK118:FG345,23,FALSE),)</f>
        <v>100000</v>
      </c>
      <c r="Q112" s="258">
        <f t="shared" si="4"/>
        <v>230676.45</v>
      </c>
      <c r="R112" s="258">
        <f>IFERROR(VLOOKUP(C112,'LOCAL DECEMBER 2022'!EK118:FI343,25,FALSE),)</f>
        <v>0</v>
      </c>
      <c r="S112" s="258">
        <f t="shared" si="5"/>
        <v>536025.15999999992</v>
      </c>
      <c r="T112" s="258">
        <f>IFERROR(VLOOKUP(C112,'LOCAL DECEMBER 2022'!EK118:FL343,28,FALSE),)</f>
        <v>30668.06</v>
      </c>
      <c r="U112" s="258">
        <f>IFERROR(VLOOKUP(C112,'LOCAL DECEMBER 2022'!EK118:FN343,30,FALSE),)</f>
        <v>76670.16</v>
      </c>
      <c r="V112" s="258">
        <f>IFERROR(VLOOKUP(C112,'LOCAL DECEMBER 2022'!EK118:FM343,29,FALSE),)</f>
        <v>3833.51</v>
      </c>
      <c r="W112" s="258">
        <f t="shared" si="6"/>
        <v>111171.73</v>
      </c>
      <c r="X112" s="263">
        <f t="shared" si="7"/>
        <v>877873.34</v>
      </c>
      <c r="Z112" s="264"/>
      <c r="AA112" s="134"/>
    </row>
    <row r="113" spans="1:27" s="120" customFormat="1" ht="18.649999999999999" customHeight="1">
      <c r="A113" s="250">
        <v>111</v>
      </c>
      <c r="B113" s="251" t="s">
        <v>1108</v>
      </c>
      <c r="C113" s="252" t="s">
        <v>321</v>
      </c>
      <c r="D113" s="646" t="s">
        <v>1109</v>
      </c>
      <c r="E113" s="254" t="s">
        <v>787</v>
      </c>
      <c r="F113" s="644" t="s">
        <v>1110</v>
      </c>
      <c r="G113" s="267" t="s">
        <v>304</v>
      </c>
      <c r="H113" s="258">
        <f>ROUND(IFERROR(VLOOKUP(C113,'LOCAL DECEMBER 2022'!EK119:ET635,10,FALSE),),2)</f>
        <v>25</v>
      </c>
      <c r="I113" s="258">
        <f>ROUND(IFERROR(VLOOKUP(C113,'LOCAL DECEMBER 2022'!EK119:EN487,4,FALSE),),2)</f>
        <v>15000</v>
      </c>
      <c r="J113" s="258">
        <f>IFERROR(VLOOKUP(C113,'LOCAL DECEMBER 2022'!EK119:EM297,3,FALSE),)</f>
        <v>390000</v>
      </c>
      <c r="K113" s="258">
        <f>IFERROR(VLOOKUP(C113,'LOCAL DECEMBER 2022'!EK119:FA297,17,FALSE),)</f>
        <v>402030.93</v>
      </c>
      <c r="L113" s="258">
        <f>IFERROR(VLOOKUP(C113,'LOCAL DECEMBER 2022'!EK119:FC344,19,FALSE),)</f>
        <v>777030.93</v>
      </c>
      <c r="M113" s="258">
        <f>IFERROR(VLOOKUP(C113,'LOCAL DECEMBER 2022'!EK119:FD344,20,FALSE),)</f>
        <v>699327.84000000008</v>
      </c>
      <c r="N113" s="258">
        <f>IFERROR(VLOOKUP(C113,'LOCAL DECEMBER 2022'!EK119:FE344,21,FALSE),)</f>
        <v>55865.568000000021</v>
      </c>
      <c r="O113" s="258">
        <f>IFERROR(VLOOKUP(C113,'LOCAL DECEMBER 2022'!EK119:FF344,22,FALSE),)</f>
        <v>77703.09</v>
      </c>
      <c r="P113" s="258">
        <f>IFERROR(VLOOKUP(C113,'LOCAL DECEMBER 2022'!EK119:FG346,23,FALSE),)</f>
        <v>100000</v>
      </c>
      <c r="Q113" s="258">
        <f t="shared" si="4"/>
        <v>233568.65800000002</v>
      </c>
      <c r="R113" s="258">
        <f>IFERROR(VLOOKUP(C113,'LOCAL DECEMBER 2022'!EK119:FI344,25,FALSE),)</f>
        <v>0</v>
      </c>
      <c r="S113" s="258">
        <f t="shared" si="5"/>
        <v>543462.272</v>
      </c>
      <c r="T113" s="258">
        <f>IFERROR(VLOOKUP(C113,'LOCAL DECEMBER 2022'!EK119:FL344,28,FALSE),)</f>
        <v>31081.24</v>
      </c>
      <c r="U113" s="258">
        <f>IFERROR(VLOOKUP(C113,'LOCAL DECEMBER 2022'!EK119:FN344,30,FALSE),)</f>
        <v>77703.09</v>
      </c>
      <c r="V113" s="258">
        <f>IFERROR(VLOOKUP(C113,'LOCAL DECEMBER 2022'!EK119:FM344,29,FALSE),)</f>
        <v>3885.15</v>
      </c>
      <c r="W113" s="258">
        <f t="shared" si="6"/>
        <v>112669.48</v>
      </c>
      <c r="X113" s="263">
        <f t="shared" si="7"/>
        <v>889700.41</v>
      </c>
      <c r="Z113" s="264"/>
      <c r="AA113" s="134"/>
    </row>
    <row r="114" spans="1:27" s="120" customFormat="1" ht="18.649999999999999" customHeight="1">
      <c r="A114" s="250">
        <v>112</v>
      </c>
      <c r="B114" s="251" t="s">
        <v>1111</v>
      </c>
      <c r="C114" s="252" t="s">
        <v>322</v>
      </c>
      <c r="D114" s="646" t="s">
        <v>1112</v>
      </c>
      <c r="E114" s="254" t="s">
        <v>787</v>
      </c>
      <c r="F114" s="644" t="s">
        <v>1113</v>
      </c>
      <c r="G114" s="267" t="s">
        <v>194</v>
      </c>
      <c r="H114" s="258">
        <f>ROUND(IFERROR(VLOOKUP(C114,'LOCAL DECEMBER 2022'!EK120:ET636,10,FALSE),),2)</f>
        <v>25</v>
      </c>
      <c r="I114" s="258">
        <f>ROUND(IFERROR(VLOOKUP(C114,'LOCAL DECEMBER 2022'!EK120:EN488,4,FALSE),),2)</f>
        <v>12500</v>
      </c>
      <c r="J114" s="258">
        <f>IFERROR(VLOOKUP(C114,'LOCAL DECEMBER 2022'!EK120:EM298,3,FALSE),)</f>
        <v>325000</v>
      </c>
      <c r="K114" s="258">
        <f>IFERROR(VLOOKUP(C114,'LOCAL DECEMBER 2022'!EK120:FA298,17,FALSE),)</f>
        <v>440033.85</v>
      </c>
      <c r="L114" s="258">
        <f>IFERROR(VLOOKUP(C114,'LOCAL DECEMBER 2022'!EK120:FC345,19,FALSE),)</f>
        <v>752533.85</v>
      </c>
      <c r="M114" s="258">
        <f>IFERROR(VLOOKUP(C114,'LOCAL DECEMBER 2022'!EK120:FD345,20,FALSE),)</f>
        <v>677280.46</v>
      </c>
      <c r="N114" s="258">
        <f>IFERROR(VLOOKUP(C114,'LOCAL DECEMBER 2022'!EK120:FE345,21,FALSE),)</f>
        <v>51456.09199999999</v>
      </c>
      <c r="O114" s="258">
        <f>IFERROR(VLOOKUP(C114,'LOCAL DECEMBER 2022'!EK120:FF345,22,FALSE),)</f>
        <v>75253.39</v>
      </c>
      <c r="P114" s="258">
        <f>IFERROR(VLOOKUP(C114,'LOCAL DECEMBER 2022'!EK120:FG347,23,FALSE),)</f>
        <v>100000</v>
      </c>
      <c r="Q114" s="258">
        <f t="shared" si="4"/>
        <v>226709.48199999999</v>
      </c>
      <c r="R114" s="258">
        <f>IFERROR(VLOOKUP(C114,'LOCAL DECEMBER 2022'!EK120:FI345,25,FALSE),)</f>
        <v>0</v>
      </c>
      <c r="S114" s="258">
        <f t="shared" si="5"/>
        <v>525824.36800000002</v>
      </c>
      <c r="T114" s="258">
        <f>IFERROR(VLOOKUP(C114,'LOCAL DECEMBER 2022'!EK120:FL345,28,FALSE),)</f>
        <v>30101.35</v>
      </c>
      <c r="U114" s="258">
        <f>IFERROR(VLOOKUP(C114,'LOCAL DECEMBER 2022'!EK120:FN345,30,FALSE),)</f>
        <v>75253.39</v>
      </c>
      <c r="V114" s="258">
        <f>IFERROR(VLOOKUP(C114,'LOCAL DECEMBER 2022'!EK120:FM345,29,FALSE),)</f>
        <v>3762.67</v>
      </c>
      <c r="W114" s="258">
        <f t="shared" si="6"/>
        <v>109117.40999999999</v>
      </c>
      <c r="X114" s="263">
        <f t="shared" si="7"/>
        <v>861651.26</v>
      </c>
      <c r="Z114" s="264"/>
      <c r="AA114" s="134"/>
    </row>
    <row r="115" spans="1:27" s="120" customFormat="1" ht="18.649999999999999" customHeight="1">
      <c r="A115" s="250">
        <v>113</v>
      </c>
      <c r="B115" s="251" t="s">
        <v>1114</v>
      </c>
      <c r="C115" s="252" t="s">
        <v>323</v>
      </c>
      <c r="D115" s="646" t="s">
        <v>1115</v>
      </c>
      <c r="E115" s="254" t="s">
        <v>787</v>
      </c>
      <c r="F115" s="644" t="s">
        <v>1116</v>
      </c>
      <c r="G115" s="267" t="s">
        <v>235</v>
      </c>
      <c r="H115" s="258">
        <f>ROUND(IFERROR(VLOOKUP(C115,'LOCAL DECEMBER 2022'!EK121:ET637,10,FALSE),),2)</f>
        <v>25</v>
      </c>
      <c r="I115" s="258">
        <f>ROUND(IFERROR(VLOOKUP(C115,'LOCAL DECEMBER 2022'!EK121:EN488,4,FALSE),),2)</f>
        <v>23076.92</v>
      </c>
      <c r="J115" s="258">
        <f>IFERROR(VLOOKUP(C115,'LOCAL DECEMBER 2022'!EK121:EM299,3,FALSE),)</f>
        <v>600000</v>
      </c>
      <c r="K115" s="258">
        <f>IFERROR(VLOOKUP(C115,'LOCAL DECEMBER 2022'!EK121:FA299,17,FALSE),)</f>
        <v>736979.77</v>
      </c>
      <c r="L115" s="258">
        <f>IFERROR(VLOOKUP(C115,'LOCAL DECEMBER 2022'!EK121:FC346,19,FALSE),)</f>
        <v>1313902.77</v>
      </c>
      <c r="M115" s="258">
        <f>IFERROR(VLOOKUP(C115,'LOCAL DECEMBER 2022'!EK121:FD346,20,FALSE),)</f>
        <v>1182512.49</v>
      </c>
      <c r="N115" s="258">
        <f>IFERROR(VLOOKUP(C115,'LOCAL DECEMBER 2022'!EK121:FE346,21,FALSE),)</f>
        <v>182753.747</v>
      </c>
      <c r="O115" s="258">
        <f>IFERROR(VLOOKUP(C115,'LOCAL DECEMBER 2022'!EK121:FF346,22,FALSE),)</f>
        <v>131390.28</v>
      </c>
      <c r="P115" s="258">
        <f>IFERROR(VLOOKUP(C115,'LOCAL DECEMBER 2022'!EK121:FG348,23,FALSE),)</f>
        <v>100000</v>
      </c>
      <c r="Q115" s="258">
        <f t="shared" si="4"/>
        <v>414144.027</v>
      </c>
      <c r="R115" s="258">
        <f>IFERROR(VLOOKUP(C115,'LOCAL DECEMBER 2022'!EK121:FI346,25,FALSE),)</f>
        <v>0</v>
      </c>
      <c r="S115" s="258">
        <f t="shared" si="5"/>
        <v>899758.74300000002</v>
      </c>
      <c r="T115" s="258">
        <f>IFERROR(VLOOKUP(C115,'LOCAL DECEMBER 2022'!EK121:FL346,28,FALSE),)</f>
        <v>52556.11</v>
      </c>
      <c r="U115" s="258">
        <f>IFERROR(VLOOKUP(C115,'LOCAL DECEMBER 2022'!EK121:FN346,30,FALSE),)</f>
        <v>131390.28</v>
      </c>
      <c r="V115" s="258">
        <f>IFERROR(VLOOKUP(C115,'LOCAL DECEMBER 2022'!EK121:FM346,29,FALSE),)</f>
        <v>6569.51</v>
      </c>
      <c r="W115" s="258">
        <f t="shared" si="6"/>
        <v>190515.90000000002</v>
      </c>
      <c r="X115" s="263">
        <f t="shared" si="7"/>
        <v>1504418.67</v>
      </c>
      <c r="Z115" s="264"/>
      <c r="AA115" s="134"/>
    </row>
    <row r="116" spans="1:27" s="120" customFormat="1" ht="18.649999999999999" customHeight="1">
      <c r="A116" s="250">
        <v>114</v>
      </c>
      <c r="B116" s="251" t="s">
        <v>1117</v>
      </c>
      <c r="C116" s="252" t="s">
        <v>324</v>
      </c>
      <c r="D116" s="646" t="s">
        <v>1118</v>
      </c>
      <c r="E116" s="254" t="s">
        <v>787</v>
      </c>
      <c r="F116" s="644" t="s">
        <v>1119</v>
      </c>
      <c r="G116" s="267" t="s">
        <v>194</v>
      </c>
      <c r="H116" s="258">
        <f>ROUND(IFERROR(VLOOKUP(C116,'LOCAL DECEMBER 2022'!EK122:ET638,10,FALSE),),2)</f>
        <v>25</v>
      </c>
      <c r="I116" s="258">
        <f>ROUND(IFERROR(VLOOKUP(C116,'LOCAL DECEMBER 2022'!EK122:EN489,4,FALSE),),2)</f>
        <v>15000</v>
      </c>
      <c r="J116" s="258">
        <f>IFERROR(VLOOKUP(C116,'LOCAL DECEMBER 2022'!EK122:EM300,3,FALSE),)</f>
        <v>390000</v>
      </c>
      <c r="K116" s="258">
        <f>IFERROR(VLOOKUP(C116,'LOCAL DECEMBER 2022'!EK122:FA300,17,FALSE),)</f>
        <v>276021.23</v>
      </c>
      <c r="L116" s="258">
        <f>IFERROR(VLOOKUP(C116,'LOCAL DECEMBER 2022'!EK122:FC347,19,FALSE),)</f>
        <v>651021.23</v>
      </c>
      <c r="M116" s="258">
        <f>IFERROR(VLOOKUP(C116,'LOCAL DECEMBER 2022'!EK122:FD347,20,FALSE),)</f>
        <v>585919.11</v>
      </c>
      <c r="N116" s="258">
        <f>IFERROR(VLOOKUP(C116,'LOCAL DECEMBER 2022'!EK122:FE347,21,FALSE),)</f>
        <v>33183.822</v>
      </c>
      <c r="O116" s="258">
        <f>IFERROR(VLOOKUP(C116,'LOCAL DECEMBER 2022'!EK122:FF347,22,FALSE),)</f>
        <v>65102.12</v>
      </c>
      <c r="P116" s="258">
        <f>IFERROR(VLOOKUP(C116,'LOCAL DECEMBER 2022'!EK122:FG349,23,FALSE),)</f>
        <v>100000</v>
      </c>
      <c r="Q116" s="258">
        <f t="shared" si="4"/>
        <v>198285.94200000001</v>
      </c>
      <c r="R116" s="258">
        <f>IFERROR(VLOOKUP(C116,'LOCAL DECEMBER 2022'!EK122:FI347,25,FALSE),)</f>
        <v>0</v>
      </c>
      <c r="S116" s="258">
        <f t="shared" si="5"/>
        <v>452735.28799999994</v>
      </c>
      <c r="T116" s="258">
        <f>IFERROR(VLOOKUP(C116,'LOCAL DECEMBER 2022'!EK122:FL347,28,FALSE),)</f>
        <v>26040.85</v>
      </c>
      <c r="U116" s="258">
        <f>IFERROR(VLOOKUP(C116,'LOCAL DECEMBER 2022'!EK122:FN347,30,FALSE),)</f>
        <v>65102.12</v>
      </c>
      <c r="V116" s="258">
        <f>IFERROR(VLOOKUP(C116,'LOCAL DECEMBER 2022'!EK122:FM347,29,FALSE),)</f>
        <v>3255.11</v>
      </c>
      <c r="W116" s="258">
        <f t="shared" si="6"/>
        <v>94398.080000000002</v>
      </c>
      <c r="X116" s="263">
        <f t="shared" si="7"/>
        <v>745419.30999999994</v>
      </c>
      <c r="Z116" s="264"/>
      <c r="AA116" s="134"/>
    </row>
    <row r="117" spans="1:27" s="120" customFormat="1" ht="18.649999999999999" customHeight="1">
      <c r="A117" s="250">
        <v>115</v>
      </c>
      <c r="B117" s="251" t="s">
        <v>1120</v>
      </c>
      <c r="C117" s="252" t="s">
        <v>325</v>
      </c>
      <c r="D117" s="646" t="s">
        <v>1121</v>
      </c>
      <c r="E117" s="254" t="s">
        <v>787</v>
      </c>
      <c r="F117" s="644" t="s">
        <v>1122</v>
      </c>
      <c r="G117" s="267" t="s">
        <v>204</v>
      </c>
      <c r="H117" s="258">
        <f>ROUND(IFERROR(VLOOKUP(C117,'LOCAL DECEMBER 2022'!EK123:ET639,10,FALSE),),2)</f>
        <v>25</v>
      </c>
      <c r="I117" s="258">
        <f>ROUND(IFERROR(VLOOKUP(C117,'LOCAL DECEMBER 2022'!EK123:EN490,4,FALSE),),2)</f>
        <v>12500</v>
      </c>
      <c r="J117" s="258">
        <f>IFERROR(VLOOKUP(C117,'LOCAL DECEMBER 2022'!EK123:EM301,3,FALSE),)</f>
        <v>325000</v>
      </c>
      <c r="K117" s="258">
        <f>IFERROR(VLOOKUP(C117,'LOCAL DECEMBER 2022'!EK123:FA301,17,FALSE),)</f>
        <v>296689.49</v>
      </c>
      <c r="L117" s="258">
        <f>IFERROR(VLOOKUP(C117,'LOCAL DECEMBER 2022'!EK123:FC348,19,FALSE),)</f>
        <v>609189.49</v>
      </c>
      <c r="M117" s="258">
        <f>IFERROR(VLOOKUP(C117,'LOCAL DECEMBER 2022'!EK123:FD348,20,FALSE),)</f>
        <v>548270.54</v>
      </c>
      <c r="N117" s="258">
        <f>IFERROR(VLOOKUP(C117,'LOCAL DECEMBER 2022'!EK123:FE348,21,FALSE),)</f>
        <v>25654.108000000007</v>
      </c>
      <c r="O117" s="258">
        <f>IFERROR(VLOOKUP(C117,'LOCAL DECEMBER 2022'!EK123:FF348,22,FALSE),)</f>
        <v>60918.95</v>
      </c>
      <c r="P117" s="258">
        <f>IFERROR(VLOOKUP(C117,'LOCAL DECEMBER 2022'!EK123:FG350,23,FALSE),)</f>
        <v>100000</v>
      </c>
      <c r="Q117" s="258">
        <f t="shared" si="4"/>
        <v>186573.05800000002</v>
      </c>
      <c r="R117" s="258">
        <f>IFERROR(VLOOKUP(C117,'LOCAL DECEMBER 2022'!EK123:FI348,25,FALSE),)</f>
        <v>0</v>
      </c>
      <c r="S117" s="258">
        <f t="shared" si="5"/>
        <v>422616.43199999997</v>
      </c>
      <c r="T117" s="258">
        <f>IFERROR(VLOOKUP(C117,'LOCAL DECEMBER 2022'!EK123:FL348,28,FALSE),)</f>
        <v>24367.58</v>
      </c>
      <c r="U117" s="258">
        <f>IFERROR(VLOOKUP(C117,'LOCAL DECEMBER 2022'!EK123:FN348,30,FALSE),)</f>
        <v>60918.95</v>
      </c>
      <c r="V117" s="258">
        <f>IFERROR(VLOOKUP(C117,'LOCAL DECEMBER 2022'!EK123:FM348,29,FALSE),)</f>
        <v>3045.95</v>
      </c>
      <c r="W117" s="258">
        <f t="shared" si="6"/>
        <v>88332.479999999996</v>
      </c>
      <c r="X117" s="263">
        <f t="shared" si="7"/>
        <v>697521.97</v>
      </c>
      <c r="Z117" s="264"/>
      <c r="AA117" s="134"/>
    </row>
    <row r="118" spans="1:27" s="120" customFormat="1" ht="18.649999999999999" customHeight="1">
      <c r="A118" s="250">
        <v>116</v>
      </c>
      <c r="B118" s="251" t="s">
        <v>1123</v>
      </c>
      <c r="C118" s="252" t="s">
        <v>326</v>
      </c>
      <c r="D118" s="646" t="s">
        <v>1124</v>
      </c>
      <c r="E118" s="254" t="s">
        <v>787</v>
      </c>
      <c r="F118" s="644" t="s">
        <v>1125</v>
      </c>
      <c r="G118" s="267" t="s">
        <v>223</v>
      </c>
      <c r="H118" s="258">
        <f>ROUND(IFERROR(VLOOKUP(C118,'LOCAL DECEMBER 2022'!EK124:ET640,10,FALSE),),2)</f>
        <v>24</v>
      </c>
      <c r="I118" s="258">
        <f>ROUND(IFERROR(VLOOKUP(C118,'LOCAL DECEMBER 2022'!EK124:EN491,4,FALSE),),2)</f>
        <v>12500</v>
      </c>
      <c r="J118" s="258">
        <f>IFERROR(VLOOKUP(C118,'LOCAL DECEMBER 2022'!EK124:EM302,3,FALSE),)</f>
        <v>325000</v>
      </c>
      <c r="K118" s="258">
        <f>IFERROR(VLOOKUP(C118,'LOCAL DECEMBER 2022'!EK124:FA302,17,FALSE),)</f>
        <v>353360.51</v>
      </c>
      <c r="L118" s="258">
        <f>IFERROR(VLOOKUP(C118,'LOCAL DECEMBER 2022'!EK124:FC349,19,FALSE),)</f>
        <v>653360.51</v>
      </c>
      <c r="M118" s="258">
        <f>IFERROR(VLOOKUP(C118,'LOCAL DECEMBER 2022'!EK124:FD349,20,FALSE),)</f>
        <v>588024.46</v>
      </c>
      <c r="N118" s="258">
        <f>IFERROR(VLOOKUP(C118,'LOCAL DECEMBER 2022'!EK124:FE349,21,FALSE),)</f>
        <v>33604.891999999993</v>
      </c>
      <c r="O118" s="258">
        <f>IFERROR(VLOOKUP(C118,'LOCAL DECEMBER 2022'!EK124:FF349,22,FALSE),)</f>
        <v>65336.05</v>
      </c>
      <c r="P118" s="258">
        <f>IFERROR(VLOOKUP(C118,'LOCAL DECEMBER 2022'!EK124:FG351,23,FALSE),)</f>
        <v>100000</v>
      </c>
      <c r="Q118" s="258">
        <f t="shared" si="4"/>
        <v>198940.94199999998</v>
      </c>
      <c r="R118" s="258">
        <f>IFERROR(VLOOKUP(C118,'LOCAL DECEMBER 2022'!EK124:FI349,25,FALSE),)</f>
        <v>0</v>
      </c>
      <c r="S118" s="258">
        <f t="shared" si="5"/>
        <v>454419.56800000003</v>
      </c>
      <c r="T118" s="258">
        <f>IFERROR(VLOOKUP(C118,'LOCAL DECEMBER 2022'!EK124:FL349,28,FALSE),)</f>
        <v>26134.42</v>
      </c>
      <c r="U118" s="258">
        <f>IFERROR(VLOOKUP(C118,'LOCAL DECEMBER 2022'!EK124:FN349,30,FALSE),)</f>
        <v>65336.05</v>
      </c>
      <c r="V118" s="258">
        <f>IFERROR(VLOOKUP(C118,'LOCAL DECEMBER 2022'!EK124:FM349,29,FALSE),)</f>
        <v>3266.8</v>
      </c>
      <c r="W118" s="258">
        <f t="shared" si="6"/>
        <v>94737.27</v>
      </c>
      <c r="X118" s="263">
        <f t="shared" si="7"/>
        <v>748097.78</v>
      </c>
      <c r="Z118" s="264"/>
      <c r="AA118" s="134"/>
    </row>
    <row r="119" spans="1:27" s="120" customFormat="1" ht="18.649999999999999" customHeight="1">
      <c r="A119" s="250">
        <v>117</v>
      </c>
      <c r="B119" s="251" t="s">
        <v>1126</v>
      </c>
      <c r="C119" s="252" t="s">
        <v>327</v>
      </c>
      <c r="D119" s="646" t="s">
        <v>1127</v>
      </c>
      <c r="E119" s="254" t="s">
        <v>787</v>
      </c>
      <c r="F119" s="644" t="s">
        <v>1128</v>
      </c>
      <c r="G119" s="267" t="s">
        <v>223</v>
      </c>
      <c r="H119" s="258">
        <f>ROUND(IFERROR(VLOOKUP(C119,'LOCAL DECEMBER 2022'!EK125:ET641,10,FALSE),),2)</f>
        <v>26</v>
      </c>
      <c r="I119" s="258">
        <f>ROUND(IFERROR(VLOOKUP(C119,'LOCAL DECEMBER 2022'!EK125:EN492,4,FALSE),),2)</f>
        <v>12500</v>
      </c>
      <c r="J119" s="258">
        <f>IFERROR(VLOOKUP(C119,'LOCAL DECEMBER 2022'!EK125:EM303,3,FALSE),)</f>
        <v>325000</v>
      </c>
      <c r="K119" s="258">
        <f>IFERROR(VLOOKUP(C119,'LOCAL DECEMBER 2022'!EK125:FA303,17,FALSE),)</f>
        <v>320858.01</v>
      </c>
      <c r="L119" s="258">
        <f>IFERROR(VLOOKUP(C119,'LOCAL DECEMBER 2022'!EK125:FC349,19,FALSE),)</f>
        <v>645858.01</v>
      </c>
      <c r="M119" s="258">
        <f>IFERROR(VLOOKUP(C119,'LOCAL DECEMBER 2022'!EK125:FD349,20,FALSE),)</f>
        <v>581272.21</v>
      </c>
      <c r="N119" s="258">
        <f>IFERROR(VLOOKUP(C119,'LOCAL DECEMBER 2022'!EK125:FE349,21,FALSE),)</f>
        <v>32254.441999999995</v>
      </c>
      <c r="O119" s="258">
        <f>IFERROR(VLOOKUP(C119,'LOCAL DECEMBER 2022'!EK125:FF349,22,FALSE),)</f>
        <v>64585.8</v>
      </c>
      <c r="P119" s="258">
        <f>IFERROR(VLOOKUP(C119,'LOCAL DECEMBER 2022'!EK125:FG352,23,FALSE),)</f>
        <v>0</v>
      </c>
      <c r="Q119" s="258">
        <f t="shared" si="4"/>
        <v>96840.241999999998</v>
      </c>
      <c r="R119" s="258">
        <f>IFERROR(VLOOKUP(C119,'LOCAL DECEMBER 2022'!EK125:FI349,25,FALSE),)</f>
        <v>0</v>
      </c>
      <c r="S119" s="258">
        <f t="shared" si="5"/>
        <v>549017.76800000004</v>
      </c>
      <c r="T119" s="258">
        <f>IFERROR(VLOOKUP(C119,'LOCAL DECEMBER 2022'!EK125:FL349,28,FALSE),)</f>
        <v>25834.32</v>
      </c>
      <c r="U119" s="258">
        <f>IFERROR(VLOOKUP(C119,'LOCAL DECEMBER 2022'!EK125:FN349,30,FALSE),)</f>
        <v>64585.8</v>
      </c>
      <c r="V119" s="258">
        <f>IFERROR(VLOOKUP(C119,'LOCAL DECEMBER 2022'!EK125:FM349,29,FALSE),)</f>
        <v>3229.29</v>
      </c>
      <c r="W119" s="258">
        <f t="shared" si="6"/>
        <v>93649.409999999989</v>
      </c>
      <c r="X119" s="263">
        <f t="shared" si="7"/>
        <v>739507.42</v>
      </c>
      <c r="Z119" s="264"/>
      <c r="AA119" s="134"/>
    </row>
    <row r="120" spans="1:27" s="120" customFormat="1" ht="18.649999999999999" customHeight="1">
      <c r="A120" s="250">
        <v>118</v>
      </c>
      <c r="B120" s="251" t="s">
        <v>1129</v>
      </c>
      <c r="C120" s="252" t="s">
        <v>328</v>
      </c>
      <c r="D120" s="646" t="s">
        <v>1130</v>
      </c>
      <c r="E120" s="254" t="s">
        <v>787</v>
      </c>
      <c r="F120" s="644" t="s">
        <v>1131</v>
      </c>
      <c r="G120" s="267" t="s">
        <v>204</v>
      </c>
      <c r="H120" s="258">
        <f>ROUND(IFERROR(VLOOKUP(C120,'LOCAL DECEMBER 2022'!EK126:ET642,10,FALSE),),2)</f>
        <v>26</v>
      </c>
      <c r="I120" s="258">
        <f>ROUND(IFERROR(VLOOKUP(C120,'LOCAL DECEMBER 2022'!EK126:EN493,4,FALSE),),2)</f>
        <v>15000</v>
      </c>
      <c r="J120" s="258">
        <f>IFERROR(VLOOKUP(C120,'LOCAL DECEMBER 2022'!EK126:EM304,3,FALSE),)</f>
        <v>390000</v>
      </c>
      <c r="K120" s="258">
        <f>IFERROR(VLOOKUP(C120,'LOCAL DECEMBER 2022'!EK126:FA304,17,FALSE),)</f>
        <v>315024.23</v>
      </c>
      <c r="L120" s="258">
        <f>IFERROR(VLOOKUP(C120,'LOCAL DECEMBER 2022'!EK126:FC350,19,FALSE),)</f>
        <v>705024.23</v>
      </c>
      <c r="M120" s="258">
        <f>IFERROR(VLOOKUP(C120,'LOCAL DECEMBER 2022'!EK126:FD350,20,FALSE),)</f>
        <v>634521.80999999994</v>
      </c>
      <c r="N120" s="258">
        <f>IFERROR(VLOOKUP(C120,'LOCAL DECEMBER 2022'!EK126:FE350,21,FALSE),)</f>
        <v>42904.361999999994</v>
      </c>
      <c r="O120" s="258">
        <f>IFERROR(VLOOKUP(C120,'LOCAL DECEMBER 2022'!EK126:FF350,22,FALSE),)</f>
        <v>70502.42</v>
      </c>
      <c r="P120" s="258">
        <f>IFERROR(VLOOKUP(C120,'LOCAL DECEMBER 2022'!EK126:FG353,23,FALSE),)</f>
        <v>100000</v>
      </c>
      <c r="Q120" s="258">
        <f t="shared" si="4"/>
        <v>213406.78200000001</v>
      </c>
      <c r="R120" s="258">
        <f>IFERROR(VLOOKUP(C120,'LOCAL DECEMBER 2022'!EK126:FI350,25,FALSE),)</f>
        <v>0</v>
      </c>
      <c r="S120" s="258">
        <f t="shared" si="5"/>
        <v>491617.44799999997</v>
      </c>
      <c r="T120" s="258">
        <f>IFERROR(VLOOKUP(C120,'LOCAL DECEMBER 2022'!EK126:FL350,28,FALSE),)</f>
        <v>28200.97</v>
      </c>
      <c r="U120" s="258">
        <f>IFERROR(VLOOKUP(C120,'LOCAL DECEMBER 2022'!EK126:FN350,30,FALSE),)</f>
        <v>70502.42</v>
      </c>
      <c r="V120" s="258">
        <f>IFERROR(VLOOKUP(C120,'LOCAL DECEMBER 2022'!EK126:FM350,29,FALSE),)</f>
        <v>3525.12</v>
      </c>
      <c r="W120" s="258">
        <f t="shared" si="6"/>
        <v>102228.51</v>
      </c>
      <c r="X120" s="263">
        <f t="shared" si="7"/>
        <v>807252.74</v>
      </c>
      <c r="Z120" s="264"/>
      <c r="AA120" s="134"/>
    </row>
    <row r="121" spans="1:27" s="120" customFormat="1" ht="18.649999999999999" customHeight="1">
      <c r="A121" s="250">
        <v>119</v>
      </c>
      <c r="B121" s="251" t="s">
        <v>1132</v>
      </c>
      <c r="C121" s="252" t="s">
        <v>329</v>
      </c>
      <c r="D121" s="647" t="s">
        <v>1133</v>
      </c>
      <c r="E121" s="254" t="s">
        <v>787</v>
      </c>
      <c r="F121" s="645" t="s">
        <v>1134</v>
      </c>
      <c r="G121" s="268" t="s">
        <v>204</v>
      </c>
      <c r="H121" s="258">
        <f>ROUND(IFERROR(VLOOKUP(C121,'LOCAL DECEMBER 2022'!EK127:ET643,10,FALSE),),2)</f>
        <v>21</v>
      </c>
      <c r="I121" s="258">
        <f>ROUND(IFERROR(VLOOKUP(C121,'LOCAL DECEMBER 2022'!EK127:EN494,4,FALSE),),2)</f>
        <v>15000</v>
      </c>
      <c r="J121" s="258">
        <f>IFERROR(VLOOKUP(C121,'LOCAL DECEMBER 2022'!EK127:EM305,3,FALSE),)</f>
        <v>390000</v>
      </c>
      <c r="K121" s="258">
        <f>IFERROR(VLOOKUP(C121,'LOCAL DECEMBER 2022'!EK127:FA305,17,FALSE),)</f>
        <v>225017.31</v>
      </c>
      <c r="L121" s="258">
        <f>IFERROR(VLOOKUP(C121,'LOCAL DECEMBER 2022'!EK127:FC351,19,FALSE),)</f>
        <v>540017.31000000006</v>
      </c>
      <c r="M121" s="258">
        <f>IFERROR(VLOOKUP(C121,'LOCAL DECEMBER 2022'!EK127:FD351,20,FALSE),)</f>
        <v>486015.58000000007</v>
      </c>
      <c r="N121" s="258">
        <f>IFERROR(VLOOKUP(C121,'LOCAL DECEMBER 2022'!EK127:FE351,21,FALSE),)</f>
        <v>17281.246400000007</v>
      </c>
      <c r="O121" s="258">
        <f>IFERROR(VLOOKUP(C121,'LOCAL DECEMBER 2022'!EK127:FF351,22,FALSE),)</f>
        <v>54001.73</v>
      </c>
      <c r="P121" s="258">
        <f>IFERROR(VLOOKUP(C121,'LOCAL DECEMBER 2022'!EK127:FG354,23,FALSE),)</f>
        <v>100000</v>
      </c>
      <c r="Q121" s="258">
        <f t="shared" si="4"/>
        <v>171282.97640000001</v>
      </c>
      <c r="R121" s="258">
        <f>IFERROR(VLOOKUP(C121,'LOCAL DECEMBER 2022'!EK127:FI351,25,FALSE),)</f>
        <v>0</v>
      </c>
      <c r="S121" s="258">
        <f t="shared" si="5"/>
        <v>368734.33360000001</v>
      </c>
      <c r="T121" s="258">
        <f>IFERROR(VLOOKUP(C121,'LOCAL DECEMBER 2022'!EK127:FL351,28,FALSE),)</f>
        <v>21600.69</v>
      </c>
      <c r="U121" s="258">
        <f>IFERROR(VLOOKUP(C121,'LOCAL DECEMBER 2022'!EK127:FN351,30,FALSE),)</f>
        <v>54001.73</v>
      </c>
      <c r="V121" s="258">
        <f>IFERROR(VLOOKUP(C121,'LOCAL DECEMBER 2022'!EK127:FM351,29,FALSE),)</f>
        <v>2700.09</v>
      </c>
      <c r="W121" s="258">
        <f t="shared" si="6"/>
        <v>78302.509999999995</v>
      </c>
      <c r="X121" s="263">
        <f t="shared" si="7"/>
        <v>618319.82000000007</v>
      </c>
      <c r="Z121" s="264"/>
      <c r="AA121" s="134"/>
    </row>
    <row r="122" spans="1:27" s="120" customFormat="1" ht="18.649999999999999" customHeight="1">
      <c r="A122" s="250">
        <v>120</v>
      </c>
      <c r="B122" s="251" t="s">
        <v>1135</v>
      </c>
      <c r="C122" s="252" t="s">
        <v>330</v>
      </c>
      <c r="D122" s="647" t="s">
        <v>1136</v>
      </c>
      <c r="E122" s="254" t="s">
        <v>787</v>
      </c>
      <c r="F122" s="644" t="s">
        <v>1137</v>
      </c>
      <c r="G122" s="268" t="s">
        <v>204</v>
      </c>
      <c r="H122" s="258">
        <f>ROUND(IFERROR(VLOOKUP(C122,'LOCAL DECEMBER 2022'!EK128:ET644,10,FALSE),),2)</f>
        <v>23</v>
      </c>
      <c r="I122" s="258">
        <f>ROUND(IFERROR(VLOOKUP(C122,'LOCAL DECEMBER 2022'!EK128:EN495,4,FALSE),),2)</f>
        <v>12500</v>
      </c>
      <c r="J122" s="258">
        <f>IFERROR(VLOOKUP(C122,'LOCAL DECEMBER 2022'!EK128:EM306,3,FALSE),)</f>
        <v>325000</v>
      </c>
      <c r="K122" s="258">
        <f>IFERROR(VLOOKUP(C122,'LOCAL DECEMBER 2022'!EK128:FA306,17,FALSE),)</f>
        <v>226684.1</v>
      </c>
      <c r="L122" s="258">
        <f>IFERROR(VLOOKUP(C122,'LOCAL DECEMBER 2022'!EK128:FC352,19,FALSE),)</f>
        <v>514184.1</v>
      </c>
      <c r="M122" s="258">
        <f>IFERROR(VLOOKUP(C122,'LOCAL DECEMBER 2022'!EK128:FD352,20,FALSE),)</f>
        <v>462765.68999999994</v>
      </c>
      <c r="N122" s="258">
        <f>IFERROR(VLOOKUP(C122,'LOCAL DECEMBER 2022'!EK128:FE352,21,FALSE),)</f>
        <v>15421.255199999996</v>
      </c>
      <c r="O122" s="258">
        <f>IFERROR(VLOOKUP(C122,'LOCAL DECEMBER 2022'!EK128:FF352,22,FALSE),)</f>
        <v>51418.41</v>
      </c>
      <c r="P122" s="258">
        <f>IFERROR(VLOOKUP(C122,'LOCAL DECEMBER 2022'!EK128:FG355,23,FALSE),)</f>
        <v>0</v>
      </c>
      <c r="Q122" s="258">
        <f t="shared" si="4"/>
        <v>66839.665200000003</v>
      </c>
      <c r="R122" s="258">
        <f>IFERROR(VLOOKUP(C122,'LOCAL DECEMBER 2022'!EK128:FI352,25,FALSE),)</f>
        <v>0</v>
      </c>
      <c r="S122" s="258">
        <f t="shared" si="5"/>
        <v>447344.43479999999</v>
      </c>
      <c r="T122" s="258">
        <f>IFERROR(VLOOKUP(C122,'LOCAL DECEMBER 2022'!EK128:FL352,28,FALSE),)</f>
        <v>20567.36</v>
      </c>
      <c r="U122" s="258">
        <f>IFERROR(VLOOKUP(C122,'LOCAL DECEMBER 2022'!EK128:FN352,30,FALSE),)</f>
        <v>51418.41</v>
      </c>
      <c r="V122" s="258">
        <f>IFERROR(VLOOKUP(C122,'LOCAL DECEMBER 2022'!EK128:FM352,29,FALSE),)</f>
        <v>2570.92</v>
      </c>
      <c r="W122" s="258">
        <f t="shared" si="6"/>
        <v>74556.69</v>
      </c>
      <c r="X122" s="263">
        <f t="shared" si="7"/>
        <v>588740.79</v>
      </c>
      <c r="Z122" s="264"/>
      <c r="AA122" s="134"/>
    </row>
    <row r="123" spans="1:27" s="120" customFormat="1" ht="18.649999999999999" customHeight="1">
      <c r="A123" s="250">
        <v>121</v>
      </c>
      <c r="B123" s="251" t="s">
        <v>1138</v>
      </c>
      <c r="C123" s="252" t="s">
        <v>331</v>
      </c>
      <c r="D123" s="647" t="s">
        <v>1139</v>
      </c>
      <c r="E123" s="254" t="s">
        <v>787</v>
      </c>
      <c r="F123" s="644" t="s">
        <v>1140</v>
      </c>
      <c r="G123" s="268" t="s">
        <v>237</v>
      </c>
      <c r="H123" s="258">
        <f>ROUND(IFERROR(VLOOKUP(C123,'LOCAL DECEMBER 2022'!EK129:ET645,10,FALSE),),2)</f>
        <v>26</v>
      </c>
      <c r="I123" s="258">
        <f>ROUND(IFERROR(VLOOKUP(C123,'LOCAL DECEMBER 2022'!EK129:EN496,4,FALSE),),2)</f>
        <v>19230.77</v>
      </c>
      <c r="J123" s="258">
        <f>IFERROR(VLOOKUP(C123,'LOCAL DECEMBER 2022'!EK129:EM307,3,FALSE),)</f>
        <v>500000</v>
      </c>
      <c r="K123" s="258">
        <f>IFERROR(VLOOKUP(C123,'LOCAL DECEMBER 2022'!EK129:FA307,17,FALSE),)</f>
        <v>466446.14</v>
      </c>
      <c r="L123" s="258">
        <f>IFERROR(VLOOKUP(C123,'LOCAL DECEMBER 2022'!EK129:FC353,19,FALSE),)</f>
        <v>966446.16</v>
      </c>
      <c r="M123" s="258">
        <f>IFERROR(VLOOKUP(C123,'LOCAL DECEMBER 2022'!EK129:FD353,20,FALSE),)</f>
        <v>869801.54</v>
      </c>
      <c r="N123" s="258">
        <f>IFERROR(VLOOKUP(C123,'LOCAL DECEMBER 2022'!EK129:FE353,21,FALSE),)</f>
        <v>95450.385000000009</v>
      </c>
      <c r="O123" s="258">
        <f>IFERROR(VLOOKUP(C123,'LOCAL DECEMBER 2022'!EK129:FF353,22,FALSE),)</f>
        <v>96644.62</v>
      </c>
      <c r="P123" s="258">
        <f>IFERROR(VLOOKUP(C123,'LOCAL DECEMBER 2022'!EK129:FG356,23,FALSE),)</f>
        <v>100000</v>
      </c>
      <c r="Q123" s="258">
        <f t="shared" ref="Q123:Q184" si="8">SUM(N123:P123)</f>
        <v>292095.005</v>
      </c>
      <c r="R123" s="258">
        <f>IFERROR(VLOOKUP(C123,'LOCAL DECEMBER 2022'!EK129:FI353,25,FALSE),)</f>
        <v>0</v>
      </c>
      <c r="S123" s="258">
        <f t="shared" ref="S123:S184" si="9">L123-Q123+R123</f>
        <v>674351.15500000003</v>
      </c>
      <c r="T123" s="258">
        <f>IFERROR(VLOOKUP(C123,'LOCAL DECEMBER 2022'!EK129:FL353,28,FALSE),)</f>
        <v>38657.85</v>
      </c>
      <c r="U123" s="258">
        <f>IFERROR(VLOOKUP(C123,'LOCAL DECEMBER 2022'!EK129:FN353,30,FALSE),)</f>
        <v>96644.62</v>
      </c>
      <c r="V123" s="258">
        <f>IFERROR(VLOOKUP(C123,'LOCAL DECEMBER 2022'!EK129:FM353,29,FALSE),)</f>
        <v>4832.2299999999996</v>
      </c>
      <c r="W123" s="258">
        <f t="shared" ref="W123:W184" si="10">SUM(T123:V123)</f>
        <v>140134.70000000001</v>
      </c>
      <c r="X123" s="263">
        <f t="shared" ref="X123:X184" si="11">L123+W123</f>
        <v>1106580.8600000001</v>
      </c>
      <c r="Z123" s="264"/>
      <c r="AA123" s="134"/>
    </row>
    <row r="124" spans="1:27" s="120" customFormat="1" ht="18.649999999999999" customHeight="1">
      <c r="A124" s="250">
        <v>122</v>
      </c>
      <c r="B124" s="251" t="s">
        <v>1141</v>
      </c>
      <c r="C124" s="252" t="s">
        <v>332</v>
      </c>
      <c r="D124" s="647" t="s">
        <v>1142</v>
      </c>
      <c r="E124" s="254" t="s">
        <v>787</v>
      </c>
      <c r="F124" s="644" t="s">
        <v>1143</v>
      </c>
      <c r="G124" s="268" t="s">
        <v>223</v>
      </c>
      <c r="H124" s="258">
        <f>ROUND(IFERROR(VLOOKUP(C124,'LOCAL DECEMBER 2022'!EK130:ET646,10,FALSE),),2)</f>
        <v>20</v>
      </c>
      <c r="I124" s="258">
        <f>ROUND(IFERROR(VLOOKUP(C124,'LOCAL DECEMBER 2022'!EK130:EN497,4,FALSE),),2)</f>
        <v>14000</v>
      </c>
      <c r="J124" s="258">
        <f>IFERROR(VLOOKUP(C124,'LOCAL DECEMBER 2022'!EK130:EM308,3,FALSE),)</f>
        <v>364000</v>
      </c>
      <c r="K124" s="258">
        <f>IFERROR(VLOOKUP(C124,'LOCAL DECEMBER 2022'!EK130:FA308,17,FALSE),)</f>
        <v>269754.08</v>
      </c>
      <c r="L124" s="258">
        <f>IFERROR(VLOOKUP(C124,'LOCAL DECEMBER 2022'!EK130:FC354,19,FALSE),)</f>
        <v>549754.07999999996</v>
      </c>
      <c r="M124" s="258">
        <f>IFERROR(VLOOKUP(C124,'LOCAL DECEMBER 2022'!EK130:FD354,20,FALSE),)</f>
        <v>494778.66999999993</v>
      </c>
      <c r="N124" s="258">
        <f>IFERROR(VLOOKUP(C124,'LOCAL DECEMBER 2022'!EK130:FE354,21,FALSE),)</f>
        <v>17982.293599999994</v>
      </c>
      <c r="O124" s="258">
        <f>IFERROR(VLOOKUP(C124,'LOCAL DECEMBER 2022'!EK130:FF354,22,FALSE),)</f>
        <v>54975.41</v>
      </c>
      <c r="P124" s="258">
        <f>IFERROR(VLOOKUP(C124,'LOCAL DECEMBER 2022'!EK130:FG357,23,FALSE),)</f>
        <v>100000</v>
      </c>
      <c r="Q124" s="258">
        <f t="shared" si="8"/>
        <v>172957.70360000001</v>
      </c>
      <c r="R124" s="258">
        <f>IFERROR(VLOOKUP(C124,'LOCAL DECEMBER 2022'!EK130:FI354,25,FALSE),)</f>
        <v>0</v>
      </c>
      <c r="S124" s="258">
        <f t="shared" si="9"/>
        <v>376796.37639999995</v>
      </c>
      <c r="T124" s="258">
        <f>IFERROR(VLOOKUP(C124,'LOCAL DECEMBER 2022'!EK130:FL354,28,FALSE),)</f>
        <v>21990.16</v>
      </c>
      <c r="U124" s="258">
        <f>IFERROR(VLOOKUP(C124,'LOCAL DECEMBER 2022'!EK130:FN354,30,FALSE),)</f>
        <v>54975.41</v>
      </c>
      <c r="V124" s="258">
        <f>IFERROR(VLOOKUP(C124,'LOCAL DECEMBER 2022'!EK130:FM354,29,FALSE),)</f>
        <v>2748.77</v>
      </c>
      <c r="W124" s="258">
        <f t="shared" si="10"/>
        <v>79714.340000000011</v>
      </c>
      <c r="X124" s="263">
        <f t="shared" si="11"/>
        <v>629468.41999999993</v>
      </c>
      <c r="Z124" s="264"/>
      <c r="AA124" s="134"/>
    </row>
    <row r="125" spans="1:27" s="120" customFormat="1" ht="18.649999999999999" customHeight="1">
      <c r="A125" s="250">
        <v>123</v>
      </c>
      <c r="B125" s="251" t="s">
        <v>1144</v>
      </c>
      <c r="C125" s="252" t="s">
        <v>333</v>
      </c>
      <c r="D125" s="647" t="s">
        <v>1145</v>
      </c>
      <c r="E125" s="254" t="s">
        <v>787</v>
      </c>
      <c r="F125" s="644" t="s">
        <v>1146</v>
      </c>
      <c r="G125" s="268" t="s">
        <v>223</v>
      </c>
      <c r="H125" s="258">
        <f>ROUND(IFERROR(VLOOKUP(C125,'LOCAL DECEMBER 2022'!EK131:ET647,10,FALSE),),2)</f>
        <v>22</v>
      </c>
      <c r="I125" s="258">
        <f>ROUND(IFERROR(VLOOKUP(C125,'LOCAL DECEMBER 2022'!EK131:EN498,4,FALSE),),2)</f>
        <v>15000</v>
      </c>
      <c r="J125" s="258">
        <f>IFERROR(VLOOKUP(C125,'LOCAL DECEMBER 2022'!EK131:EM309,3,FALSE),)</f>
        <v>390000</v>
      </c>
      <c r="K125" s="258">
        <f>IFERROR(VLOOKUP(C125,'LOCAL DECEMBER 2022'!EK131:FA309,17,FALSE),)</f>
        <v>278021.39</v>
      </c>
      <c r="L125" s="258">
        <f>IFERROR(VLOOKUP(C125,'LOCAL DECEMBER 2022'!EK131:FC355,19,FALSE),)</f>
        <v>608021.39</v>
      </c>
      <c r="M125" s="258">
        <f>IFERROR(VLOOKUP(C125,'LOCAL DECEMBER 2022'!EK131:FD355,20,FALSE),)</f>
        <v>547219.25</v>
      </c>
      <c r="N125" s="258">
        <f>IFERROR(VLOOKUP(C125,'LOCAL DECEMBER 2022'!EK131:FE355,21,FALSE),)</f>
        <v>25443.85</v>
      </c>
      <c r="O125" s="258">
        <f>IFERROR(VLOOKUP(C125,'LOCAL DECEMBER 2022'!EK131:FF355,22,FALSE),)</f>
        <v>60802.14</v>
      </c>
      <c r="P125" s="258">
        <f>IFERROR(VLOOKUP(C125,'LOCAL DECEMBER 2022'!EK131:FG358,23,FALSE),)</f>
        <v>100000</v>
      </c>
      <c r="Q125" s="258">
        <f t="shared" si="8"/>
        <v>186245.99</v>
      </c>
      <c r="R125" s="258">
        <f>IFERROR(VLOOKUP(C125,'LOCAL DECEMBER 2022'!EK131:FI355,25,FALSE),)</f>
        <v>0</v>
      </c>
      <c r="S125" s="258">
        <f t="shared" si="9"/>
        <v>421775.4</v>
      </c>
      <c r="T125" s="258">
        <f>IFERROR(VLOOKUP(C125,'LOCAL DECEMBER 2022'!EK131:FL355,28,FALSE),)</f>
        <v>24320.86</v>
      </c>
      <c r="U125" s="258">
        <f>IFERROR(VLOOKUP(C125,'LOCAL DECEMBER 2022'!EK131:FN355,30,FALSE),)</f>
        <v>60802.14</v>
      </c>
      <c r="V125" s="258">
        <f>IFERROR(VLOOKUP(C125,'LOCAL DECEMBER 2022'!EK131:FM355,29,FALSE),)</f>
        <v>3040.11</v>
      </c>
      <c r="W125" s="258">
        <f t="shared" si="10"/>
        <v>88163.11</v>
      </c>
      <c r="X125" s="263">
        <f t="shared" si="11"/>
        <v>696184.5</v>
      </c>
      <c r="Z125" s="264"/>
      <c r="AA125" s="134"/>
    </row>
    <row r="126" spans="1:27" s="120" customFormat="1" ht="18.649999999999999" customHeight="1">
      <c r="A126" s="250">
        <v>124</v>
      </c>
      <c r="B126" s="251" t="s">
        <v>1147</v>
      </c>
      <c r="C126" s="252" t="s">
        <v>334</v>
      </c>
      <c r="D126" s="647" t="s">
        <v>1148</v>
      </c>
      <c r="E126" s="254" t="s">
        <v>787</v>
      </c>
      <c r="F126" s="644" t="s">
        <v>1149</v>
      </c>
      <c r="G126" s="268" t="s">
        <v>223</v>
      </c>
      <c r="H126" s="258">
        <f>ROUND(IFERROR(VLOOKUP(C126,'LOCAL DECEMBER 2022'!EK132:ET648,10,FALSE),),2)</f>
        <v>22</v>
      </c>
      <c r="I126" s="258">
        <f>ROUND(IFERROR(VLOOKUP(C126,'LOCAL DECEMBER 2022'!EK132:EN499,4,FALSE),),2)</f>
        <v>13500</v>
      </c>
      <c r="J126" s="258">
        <f>IFERROR(VLOOKUP(C126,'LOCAL DECEMBER 2022'!EK132:EM310,3,FALSE),)</f>
        <v>351000</v>
      </c>
      <c r="K126" s="258">
        <f>IFERROR(VLOOKUP(C126,'LOCAL DECEMBER 2022'!EK132:FA310,17,FALSE),)</f>
        <v>225917.38</v>
      </c>
      <c r="L126" s="258">
        <f>IFERROR(VLOOKUP(C126,'LOCAL DECEMBER 2022'!EK132:FC356,19,FALSE),)</f>
        <v>522917.38</v>
      </c>
      <c r="M126" s="258">
        <f>IFERROR(VLOOKUP(C126,'LOCAL DECEMBER 2022'!EK132:FD356,20,FALSE),)</f>
        <v>470625.64</v>
      </c>
      <c r="N126" s="258">
        <f>IFERROR(VLOOKUP(C126,'LOCAL DECEMBER 2022'!EK132:FE356,21,FALSE),)</f>
        <v>16050.051200000002</v>
      </c>
      <c r="O126" s="258">
        <f>IFERROR(VLOOKUP(C126,'LOCAL DECEMBER 2022'!EK132:FF356,22,FALSE),)</f>
        <v>52291.74</v>
      </c>
      <c r="P126" s="258">
        <f>IFERROR(VLOOKUP(C126,'LOCAL DECEMBER 2022'!EK132:FG359,23,FALSE),)</f>
        <v>100000</v>
      </c>
      <c r="Q126" s="258">
        <f t="shared" si="8"/>
        <v>168341.79120000001</v>
      </c>
      <c r="R126" s="258">
        <f>IFERROR(VLOOKUP(C126,'LOCAL DECEMBER 2022'!EK132:FI356,25,FALSE),)</f>
        <v>0</v>
      </c>
      <c r="S126" s="258">
        <f t="shared" si="9"/>
        <v>354575.58880000003</v>
      </c>
      <c r="T126" s="258">
        <f>IFERROR(VLOOKUP(C126,'LOCAL DECEMBER 2022'!EK132:FL356,28,FALSE),)</f>
        <v>20916.7</v>
      </c>
      <c r="U126" s="258">
        <f>IFERROR(VLOOKUP(C126,'LOCAL DECEMBER 2022'!EK132:FN356,30,FALSE),)</f>
        <v>52291.74</v>
      </c>
      <c r="V126" s="258">
        <f>IFERROR(VLOOKUP(C126,'LOCAL DECEMBER 2022'!EK132:FM356,29,FALSE),)</f>
        <v>2614.59</v>
      </c>
      <c r="W126" s="258">
        <f t="shared" si="10"/>
        <v>75823.03</v>
      </c>
      <c r="X126" s="263">
        <f t="shared" si="11"/>
        <v>598740.41</v>
      </c>
      <c r="Z126" s="264"/>
      <c r="AA126" s="134"/>
    </row>
    <row r="127" spans="1:27" s="120" customFormat="1" ht="18.649999999999999" customHeight="1">
      <c r="A127" s="250">
        <v>125</v>
      </c>
      <c r="B127" s="251" t="s">
        <v>1150</v>
      </c>
      <c r="C127" s="252" t="s">
        <v>335</v>
      </c>
      <c r="D127" s="647" t="s">
        <v>1151</v>
      </c>
      <c r="E127" s="254" t="s">
        <v>787</v>
      </c>
      <c r="F127" s="644" t="s">
        <v>1152</v>
      </c>
      <c r="G127" s="268" t="s">
        <v>204</v>
      </c>
      <c r="H127" s="258">
        <f>ROUND(IFERROR(VLOOKUP(C127,'LOCAL DECEMBER 2022'!EK133:ET649,10,FALSE),),2)</f>
        <v>11</v>
      </c>
      <c r="I127" s="258">
        <f>ROUND(IFERROR(VLOOKUP(C127,'LOCAL DECEMBER 2022'!EK133:EN500,4,FALSE),),2)</f>
        <v>15000</v>
      </c>
      <c r="J127" s="258">
        <f>IFERROR(VLOOKUP(C127,'LOCAL DECEMBER 2022'!EK133:EM310,3,FALSE),)</f>
        <v>390000</v>
      </c>
      <c r="K127" s="258">
        <f>IFERROR(VLOOKUP(C127,'LOCAL DECEMBER 2022'!EK133:FA310,17,FALSE),)</f>
        <v>33002.54</v>
      </c>
      <c r="L127" s="258">
        <f>IFERROR(VLOOKUP(C127,'LOCAL DECEMBER 2022'!EK133:FC357,19,FALSE),)</f>
        <v>198002.54</v>
      </c>
      <c r="M127" s="258">
        <f>IFERROR(VLOOKUP(C127,'LOCAL DECEMBER 2022'!EK133:FD357,20,FALSE),)</f>
        <v>178202.29</v>
      </c>
      <c r="N127" s="258">
        <f>IFERROR(VLOOKUP(C127,'LOCAL DECEMBER 2022'!EK133:FE357,21,FALSE),)</f>
        <v>0</v>
      </c>
      <c r="O127" s="258">
        <f>IFERROR(VLOOKUP(C127,'LOCAL DECEMBER 2022'!EK133:FF357,22,FALSE),)</f>
        <v>19800.25</v>
      </c>
      <c r="P127" s="258">
        <f>IFERROR(VLOOKUP(C127,'LOCAL DECEMBER 2022'!EK133:FG360,23,FALSE),)</f>
        <v>100000</v>
      </c>
      <c r="Q127" s="258">
        <f t="shared" si="8"/>
        <v>119800.25</v>
      </c>
      <c r="R127" s="258">
        <f>IFERROR(VLOOKUP(C127,'LOCAL DECEMBER 2022'!EK133:FI357,25,FALSE),)</f>
        <v>0</v>
      </c>
      <c r="S127" s="258">
        <f t="shared" si="9"/>
        <v>78202.290000000008</v>
      </c>
      <c r="T127" s="258">
        <f>IFERROR(VLOOKUP(C127,'LOCAL DECEMBER 2022'!EK133:FL357,28,FALSE),)</f>
        <v>7920.1</v>
      </c>
      <c r="U127" s="258">
        <f>IFERROR(VLOOKUP(C127,'LOCAL DECEMBER 2022'!EK133:FN357,30,FALSE),)</f>
        <v>19800.25</v>
      </c>
      <c r="V127" s="258">
        <f>IFERROR(VLOOKUP(C127,'LOCAL DECEMBER 2022'!EK133:FM357,29,FALSE),)</f>
        <v>990.01</v>
      </c>
      <c r="W127" s="258">
        <f t="shared" si="10"/>
        <v>28710.359999999997</v>
      </c>
      <c r="X127" s="263">
        <f t="shared" si="11"/>
        <v>226712.9</v>
      </c>
      <c r="Z127" s="264"/>
      <c r="AA127" s="134"/>
    </row>
    <row r="128" spans="1:27" s="120" customFormat="1" ht="18.649999999999999" customHeight="1">
      <c r="A128" s="250">
        <v>126</v>
      </c>
      <c r="B128" s="251" t="s">
        <v>1153</v>
      </c>
      <c r="C128" s="252" t="s">
        <v>336</v>
      </c>
      <c r="D128" s="647" t="s">
        <v>1154</v>
      </c>
      <c r="E128" s="254" t="s">
        <v>787</v>
      </c>
      <c r="F128" s="644" t="s">
        <v>1155</v>
      </c>
      <c r="G128" s="268" t="s">
        <v>204</v>
      </c>
      <c r="H128" s="258">
        <f>ROUND(IFERROR(VLOOKUP(C128,'LOCAL DECEMBER 2022'!EK134:ET650,10,FALSE),),2)</f>
        <v>20</v>
      </c>
      <c r="I128" s="258">
        <f>ROUND(IFERROR(VLOOKUP(C128,'LOCAL DECEMBER 2022'!EK134:EN501,4,FALSE),),2)</f>
        <v>15000</v>
      </c>
      <c r="J128" s="258">
        <f>IFERROR(VLOOKUP(C128,'LOCAL DECEMBER 2022'!EK134:EM311,3,FALSE),)</f>
        <v>390000</v>
      </c>
      <c r="K128" s="258">
        <f>IFERROR(VLOOKUP(C128,'LOCAL DECEMBER 2022'!EK134:FA311,17,FALSE),)</f>
        <v>291022.39</v>
      </c>
      <c r="L128" s="258">
        <f>IFERROR(VLOOKUP(C128,'LOCAL DECEMBER 2022'!EK134:FC358,19,FALSE),)</f>
        <v>591022.39</v>
      </c>
      <c r="M128" s="258">
        <f>IFERROR(VLOOKUP(C128,'LOCAL DECEMBER 2022'!EK134:FD358,20,FALSE),)</f>
        <v>531920.15</v>
      </c>
      <c r="N128" s="258">
        <f>IFERROR(VLOOKUP(C128,'LOCAL DECEMBER 2022'!EK134:FE358,21,FALSE),)</f>
        <v>22384.030000000006</v>
      </c>
      <c r="O128" s="258">
        <f>IFERROR(VLOOKUP(C128,'LOCAL DECEMBER 2022'!EK134:FF358,22,FALSE),)</f>
        <v>59102.239999999998</v>
      </c>
      <c r="P128" s="258">
        <f>IFERROR(VLOOKUP(C128,'LOCAL DECEMBER 2022'!EK134:FG361,23,FALSE),)</f>
        <v>100000</v>
      </c>
      <c r="Q128" s="258">
        <f t="shared" si="8"/>
        <v>181486.27000000002</v>
      </c>
      <c r="R128" s="258">
        <f>IFERROR(VLOOKUP(C128,'LOCAL DECEMBER 2022'!EK134:FI358,25,FALSE),)</f>
        <v>0</v>
      </c>
      <c r="S128" s="258">
        <f t="shared" si="9"/>
        <v>409536.12</v>
      </c>
      <c r="T128" s="258">
        <f>IFERROR(VLOOKUP(C128,'LOCAL DECEMBER 2022'!EK134:FL358,28,FALSE),)</f>
        <v>23640.9</v>
      </c>
      <c r="U128" s="258">
        <f>IFERROR(VLOOKUP(C128,'LOCAL DECEMBER 2022'!EK134:FN358,30,FALSE),)</f>
        <v>59102.239999999998</v>
      </c>
      <c r="V128" s="258">
        <f>IFERROR(VLOOKUP(C128,'LOCAL DECEMBER 2022'!EK134:FM358,29,FALSE),)</f>
        <v>2955.11</v>
      </c>
      <c r="W128" s="258">
        <f t="shared" si="10"/>
        <v>85698.25</v>
      </c>
      <c r="X128" s="263">
        <f t="shared" si="11"/>
        <v>676720.64000000001</v>
      </c>
      <c r="Z128" s="264"/>
      <c r="AA128" s="134"/>
    </row>
    <row r="129" spans="1:27" s="120" customFormat="1" ht="18.649999999999999" customHeight="1">
      <c r="A129" s="250">
        <v>127</v>
      </c>
      <c r="B129" s="251" t="s">
        <v>1156</v>
      </c>
      <c r="C129" s="252" t="s">
        <v>337</v>
      </c>
      <c r="D129" s="647" t="s">
        <v>1157</v>
      </c>
      <c r="E129" s="254" t="s">
        <v>787</v>
      </c>
      <c r="F129" s="644" t="s">
        <v>1158</v>
      </c>
      <c r="G129" s="268" t="s">
        <v>338</v>
      </c>
      <c r="H129" s="258">
        <f>ROUND(IFERROR(VLOOKUP(C129,'LOCAL DECEMBER 2022'!EK135:ET651,10,FALSE),),2)</f>
        <v>26</v>
      </c>
      <c r="I129" s="258">
        <f>ROUND(IFERROR(VLOOKUP(C129,'LOCAL DECEMBER 2022'!EK135:EN501,4,FALSE),),2)</f>
        <v>15000</v>
      </c>
      <c r="J129" s="258">
        <f>IFERROR(VLOOKUP(C129,'LOCAL DECEMBER 2022'!EK135:EM311,3,FALSE),)</f>
        <v>390000</v>
      </c>
      <c r="K129" s="258">
        <f>IFERROR(VLOOKUP(C129,'LOCAL DECEMBER 2022'!EK135:FA311,17,FALSE),)</f>
        <v>297022.84999999998</v>
      </c>
      <c r="L129" s="258">
        <f>IFERROR(VLOOKUP(C129,'LOCAL DECEMBER 2022'!EK135:FC359,19,FALSE),)</f>
        <v>687022.85</v>
      </c>
      <c r="M129" s="258">
        <f>IFERROR(VLOOKUP(C129,'LOCAL DECEMBER 2022'!EK135:FD359,20,FALSE),)</f>
        <v>618320.55999999994</v>
      </c>
      <c r="N129" s="258">
        <f>IFERROR(VLOOKUP(C129,'LOCAL DECEMBER 2022'!EK135:FE359,21,FALSE),)</f>
        <v>39664.111999999994</v>
      </c>
      <c r="O129" s="258">
        <f>IFERROR(VLOOKUP(C129,'LOCAL DECEMBER 2022'!EK135:FF359,22,FALSE),)</f>
        <v>68702.289999999994</v>
      </c>
      <c r="P129" s="258">
        <f>IFERROR(VLOOKUP(C129,'LOCAL DECEMBER 2022'!EK135:FG362,23,FALSE),)</f>
        <v>100000</v>
      </c>
      <c r="Q129" s="258">
        <f t="shared" si="8"/>
        <v>208366.402</v>
      </c>
      <c r="R129" s="258">
        <f>IFERROR(VLOOKUP(C129,'LOCAL DECEMBER 2022'!EK135:FI359,25,FALSE),)</f>
        <v>0</v>
      </c>
      <c r="S129" s="258">
        <f t="shared" si="9"/>
        <v>478656.44799999997</v>
      </c>
      <c r="T129" s="258">
        <f>IFERROR(VLOOKUP(C129,'LOCAL DECEMBER 2022'!EK135:FL359,28,FALSE),)</f>
        <v>27480.91</v>
      </c>
      <c r="U129" s="258">
        <f>IFERROR(VLOOKUP(C129,'LOCAL DECEMBER 2022'!EK135:FN359,30,FALSE),)</f>
        <v>68702.289999999994</v>
      </c>
      <c r="V129" s="258">
        <f>IFERROR(VLOOKUP(C129,'LOCAL DECEMBER 2022'!EK135:FM359,29,FALSE),)</f>
        <v>3435.11</v>
      </c>
      <c r="W129" s="258">
        <f t="shared" si="10"/>
        <v>99618.31</v>
      </c>
      <c r="X129" s="263">
        <f t="shared" si="11"/>
        <v>786641.15999999992</v>
      </c>
      <c r="Z129" s="264"/>
      <c r="AA129" s="134"/>
    </row>
    <row r="130" spans="1:27" s="120" customFormat="1" ht="18.649999999999999" customHeight="1">
      <c r="A130" s="250">
        <v>128</v>
      </c>
      <c r="B130" s="251" t="s">
        <v>1159</v>
      </c>
      <c r="C130" s="252" t="s">
        <v>339</v>
      </c>
      <c r="D130" s="647" t="s">
        <v>1160</v>
      </c>
      <c r="E130" s="254" t="s">
        <v>787</v>
      </c>
      <c r="F130" s="645" t="s">
        <v>1161</v>
      </c>
      <c r="G130" s="268" t="s">
        <v>223</v>
      </c>
      <c r="H130" s="258">
        <f>ROUND(IFERROR(VLOOKUP(C130,'LOCAL DECEMBER 2022'!EK136:ET652,10,FALSE),),2)</f>
        <v>24</v>
      </c>
      <c r="I130" s="258">
        <f>ROUND(IFERROR(VLOOKUP(C130,'LOCAL DECEMBER 2022'!EK136:EN501,4,FALSE),),2)</f>
        <v>12500</v>
      </c>
      <c r="J130" s="258">
        <f>IFERROR(VLOOKUP(C130,'LOCAL DECEMBER 2022'!EK136:EM312,3,FALSE),)</f>
        <v>325000</v>
      </c>
      <c r="K130" s="258">
        <f>IFERROR(VLOOKUP(C130,'LOCAL DECEMBER 2022'!EK136:FA312,17,FALSE),)</f>
        <v>285855.32</v>
      </c>
      <c r="L130" s="258">
        <f>IFERROR(VLOOKUP(C130,'LOCAL DECEMBER 2022'!EK136:FC360,19,FALSE),)</f>
        <v>585855.31999999995</v>
      </c>
      <c r="M130" s="258">
        <f>IFERROR(VLOOKUP(C130,'LOCAL DECEMBER 2022'!EK136:FD360,20,FALSE),)</f>
        <v>527269.78999999992</v>
      </c>
      <c r="N130" s="258">
        <f>IFERROR(VLOOKUP(C130,'LOCAL DECEMBER 2022'!EK136:FE360,21,FALSE),)</f>
        <v>21453.957999999984</v>
      </c>
      <c r="O130" s="258">
        <f>IFERROR(VLOOKUP(C130,'LOCAL DECEMBER 2022'!EK136:FF360,22,FALSE),)</f>
        <v>58585.53</v>
      </c>
      <c r="P130" s="258">
        <f>IFERROR(VLOOKUP(C130,'LOCAL DECEMBER 2022'!EK136:FG363,23,FALSE),)</f>
        <v>100000</v>
      </c>
      <c r="Q130" s="258">
        <f t="shared" si="8"/>
        <v>180039.48799999998</v>
      </c>
      <c r="R130" s="258">
        <f>IFERROR(VLOOKUP(C130,'LOCAL DECEMBER 2022'!EK136:FI360,25,FALSE),)</f>
        <v>0</v>
      </c>
      <c r="S130" s="258">
        <f t="shared" si="9"/>
        <v>405815.83199999994</v>
      </c>
      <c r="T130" s="258">
        <f>IFERROR(VLOOKUP(C130,'LOCAL DECEMBER 2022'!EK136:FL360,28,FALSE),)</f>
        <v>23434.21</v>
      </c>
      <c r="U130" s="258">
        <f>IFERROR(VLOOKUP(C130,'LOCAL DECEMBER 2022'!EK136:FN360,30,FALSE),)</f>
        <v>58585.53</v>
      </c>
      <c r="V130" s="258">
        <f>IFERROR(VLOOKUP(C130,'LOCAL DECEMBER 2022'!EK136:FM360,29,FALSE),)</f>
        <v>2929.28</v>
      </c>
      <c r="W130" s="258">
        <f t="shared" si="10"/>
        <v>84949.01999999999</v>
      </c>
      <c r="X130" s="263">
        <f t="shared" si="11"/>
        <v>670804.34</v>
      </c>
      <c r="Z130" s="264"/>
      <c r="AA130" s="134"/>
    </row>
    <row r="131" spans="1:27" s="120" customFormat="1" ht="18.649999999999999" customHeight="1">
      <c r="A131" s="250">
        <v>129</v>
      </c>
      <c r="B131" s="251" t="s">
        <v>1162</v>
      </c>
      <c r="C131" s="252" t="s">
        <v>340</v>
      </c>
      <c r="D131" s="647" t="s">
        <v>1163</v>
      </c>
      <c r="E131" s="254" t="s">
        <v>787</v>
      </c>
      <c r="F131" s="645" t="s">
        <v>1164</v>
      </c>
      <c r="G131" s="268" t="s">
        <v>194</v>
      </c>
      <c r="H131" s="258">
        <f>ROUND(IFERROR(VLOOKUP(C131,'LOCAL DECEMBER 2022'!EK137:ET653,10,FALSE),),2)</f>
        <v>26</v>
      </c>
      <c r="I131" s="258">
        <f>ROUND(IFERROR(VLOOKUP(C131,'LOCAL DECEMBER 2022'!EK137:EN502,4,FALSE),),2)</f>
        <v>12500</v>
      </c>
      <c r="J131" s="258">
        <f>IFERROR(VLOOKUP(C131,'LOCAL DECEMBER 2022'!EK137:EM313,3,FALSE),)</f>
        <v>325000</v>
      </c>
      <c r="K131" s="258">
        <f>IFERROR(VLOOKUP(C131,'LOCAL DECEMBER 2022'!EK137:FA313,17,FALSE),)</f>
        <v>255019.62</v>
      </c>
      <c r="L131" s="258">
        <f>IFERROR(VLOOKUP(C131,'LOCAL DECEMBER 2022'!EK137:FC361,19,FALSE),)</f>
        <v>580019.62</v>
      </c>
      <c r="M131" s="258">
        <f>IFERROR(VLOOKUP(C131,'LOCAL DECEMBER 2022'!EK137:FD361,20,FALSE),)</f>
        <v>522017.66</v>
      </c>
      <c r="N131" s="258">
        <f>IFERROR(VLOOKUP(C131,'LOCAL DECEMBER 2022'!EK137:FE361,21,FALSE),)</f>
        <v>20403.531999999996</v>
      </c>
      <c r="O131" s="258">
        <f>IFERROR(VLOOKUP(C131,'LOCAL DECEMBER 2022'!EK137:FF361,22,FALSE),)</f>
        <v>58001.96</v>
      </c>
      <c r="P131" s="258">
        <f>IFERROR(VLOOKUP(C131,'LOCAL DECEMBER 2022'!EK137:FG364,23,FALSE),)</f>
        <v>100000</v>
      </c>
      <c r="Q131" s="258">
        <f t="shared" si="8"/>
        <v>178405.492</v>
      </c>
      <c r="R131" s="258">
        <f>IFERROR(VLOOKUP(C131,'LOCAL DECEMBER 2022'!EK137:FI361,25,FALSE),)</f>
        <v>0</v>
      </c>
      <c r="S131" s="258">
        <f t="shared" si="9"/>
        <v>401614.12800000003</v>
      </c>
      <c r="T131" s="258">
        <f>IFERROR(VLOOKUP(C131,'LOCAL DECEMBER 2022'!EK137:FL361,28,FALSE),)</f>
        <v>23200.78</v>
      </c>
      <c r="U131" s="258">
        <f>IFERROR(VLOOKUP(C131,'LOCAL DECEMBER 2022'!EK137:FN361,30,FALSE),)</f>
        <v>58001.96</v>
      </c>
      <c r="V131" s="258">
        <f>IFERROR(VLOOKUP(C131,'LOCAL DECEMBER 2022'!EK137:FM361,29,FALSE),)</f>
        <v>2900.1</v>
      </c>
      <c r="W131" s="258">
        <f t="shared" si="10"/>
        <v>84102.84</v>
      </c>
      <c r="X131" s="263">
        <f t="shared" si="11"/>
        <v>664122.46</v>
      </c>
      <c r="Z131" s="264"/>
      <c r="AA131" s="134"/>
    </row>
    <row r="132" spans="1:27" s="120" customFormat="1" ht="18.649999999999999" customHeight="1">
      <c r="A132" s="250">
        <v>130</v>
      </c>
      <c r="B132" s="251" t="s">
        <v>1165</v>
      </c>
      <c r="C132" s="252" t="s">
        <v>341</v>
      </c>
      <c r="D132" s="647" t="s">
        <v>1166</v>
      </c>
      <c r="E132" s="254" t="s">
        <v>787</v>
      </c>
      <c r="F132" s="645" t="s">
        <v>1167</v>
      </c>
      <c r="G132" s="256" t="s">
        <v>223</v>
      </c>
      <c r="H132" s="258">
        <f>ROUND(IFERROR(VLOOKUP(C132,'LOCAL DECEMBER 2022'!EK138:ET654,10,FALSE),),2)</f>
        <v>14</v>
      </c>
      <c r="I132" s="258">
        <f>ROUND(IFERROR(VLOOKUP(C132,'LOCAL DECEMBER 2022'!EK138:EN502,4,FALSE),),2)</f>
        <v>14000</v>
      </c>
      <c r="J132" s="258">
        <f>IFERROR(VLOOKUP(C132,'LOCAL DECEMBER 2022'!EK138:EM314,3,FALSE),)</f>
        <v>364000</v>
      </c>
      <c r="K132" s="258">
        <f>IFERROR(VLOOKUP(C132,'LOCAL DECEMBER 2022'!EK138:FA314,17,FALSE),)</f>
        <v>225884.04</v>
      </c>
      <c r="L132" s="258">
        <f>IFERROR(VLOOKUP(C132,'LOCAL DECEMBER 2022'!EK138:FC362,19,FALSE),)</f>
        <v>421884.04</v>
      </c>
      <c r="M132" s="258">
        <f>IFERROR(VLOOKUP(C132,'LOCAL DECEMBER 2022'!EK138:FD362,20,FALSE),)</f>
        <v>379695.63999999996</v>
      </c>
      <c r="N132" s="258">
        <f>IFERROR(VLOOKUP(C132,'LOCAL DECEMBER 2022'!EK138:FE362,21,FALSE),)</f>
        <v>8775.6511999999966</v>
      </c>
      <c r="O132" s="258">
        <f>IFERROR(VLOOKUP(C132,'LOCAL DECEMBER 2022'!EK138:FF362,22,FALSE),)</f>
        <v>42188.4</v>
      </c>
      <c r="P132" s="258">
        <f>IFERROR(VLOOKUP(C132,'LOCAL DECEMBER 2022'!EK138:FG365,23,FALSE),)</f>
        <v>100000</v>
      </c>
      <c r="Q132" s="258">
        <f t="shared" si="8"/>
        <v>150964.05119999999</v>
      </c>
      <c r="R132" s="258">
        <f>IFERROR(VLOOKUP(C132,'LOCAL DECEMBER 2022'!EK138:FI362,25,FALSE),)</f>
        <v>0</v>
      </c>
      <c r="S132" s="258">
        <f t="shared" si="9"/>
        <v>270919.98879999999</v>
      </c>
      <c r="T132" s="258">
        <f>IFERROR(VLOOKUP(C132,'LOCAL DECEMBER 2022'!EK138:FL362,28,FALSE),)</f>
        <v>16875.36</v>
      </c>
      <c r="U132" s="258">
        <f>IFERROR(VLOOKUP(C132,'LOCAL DECEMBER 2022'!EK138:FN362,30,FALSE),)</f>
        <v>42188.4</v>
      </c>
      <c r="V132" s="258">
        <f>IFERROR(VLOOKUP(C132,'LOCAL DECEMBER 2022'!EK138:FM362,29,FALSE),)</f>
        <v>2109.42</v>
      </c>
      <c r="W132" s="258">
        <f t="shared" si="10"/>
        <v>61173.18</v>
      </c>
      <c r="X132" s="263">
        <f t="shared" si="11"/>
        <v>483057.22</v>
      </c>
      <c r="Z132" s="264"/>
      <c r="AA132" s="134"/>
    </row>
    <row r="133" spans="1:27" s="120" customFormat="1" ht="18.649999999999999" customHeight="1">
      <c r="A133" s="250">
        <v>131</v>
      </c>
      <c r="B133" s="251" t="s">
        <v>1168</v>
      </c>
      <c r="C133" s="252" t="s">
        <v>342</v>
      </c>
      <c r="D133" s="643" t="s">
        <v>1169</v>
      </c>
      <c r="E133" s="254" t="s">
        <v>787</v>
      </c>
      <c r="F133" s="645" t="s">
        <v>1170</v>
      </c>
      <c r="G133" s="256" t="s">
        <v>204</v>
      </c>
      <c r="H133" s="258">
        <f>ROUND(IFERROR(VLOOKUP(C133,'LOCAL DECEMBER 2022'!EK139:ET655,10,FALSE),),2)</f>
        <v>25</v>
      </c>
      <c r="I133" s="258">
        <f>ROUND(IFERROR(VLOOKUP(C133,'LOCAL DECEMBER 2022'!EK139:EN504,4,FALSE),),2)</f>
        <v>15000</v>
      </c>
      <c r="J133" s="258">
        <f>IFERROR(VLOOKUP(C133,'LOCAL DECEMBER 2022'!EK139:EM316,3,FALSE),)</f>
        <v>390000</v>
      </c>
      <c r="K133" s="258">
        <f>IFERROR(VLOOKUP(C133,'LOCAL DECEMBER 2022'!EK139:FA316,17,FALSE),)</f>
        <v>290022.31</v>
      </c>
      <c r="L133" s="258">
        <f>IFERROR(VLOOKUP(C133,'LOCAL DECEMBER 2022'!EK139:FC364,19,FALSE),)</f>
        <v>665022.31000000006</v>
      </c>
      <c r="M133" s="258">
        <f>IFERROR(VLOOKUP(C133,'LOCAL DECEMBER 2022'!EK139:FD364,20,FALSE),)</f>
        <v>598520.08000000007</v>
      </c>
      <c r="N133" s="258">
        <f>IFERROR(VLOOKUP(C133,'LOCAL DECEMBER 2022'!EK139:FE364,21,FALSE),)</f>
        <v>35704.016000000018</v>
      </c>
      <c r="O133" s="258">
        <f>IFERROR(VLOOKUP(C133,'LOCAL DECEMBER 2022'!EK139:FF364,22,FALSE),)</f>
        <v>66502.23</v>
      </c>
      <c r="P133" s="258">
        <f>IFERROR(VLOOKUP(C133,'LOCAL DECEMBER 2022'!EK139:FG366,23,FALSE),)</f>
        <v>100000</v>
      </c>
      <c r="Q133" s="258">
        <f t="shared" si="8"/>
        <v>202206.24600000001</v>
      </c>
      <c r="R133" s="258">
        <f>IFERROR(VLOOKUP(C133,'LOCAL DECEMBER 2022'!EK139:FI364,25,FALSE),)</f>
        <v>0</v>
      </c>
      <c r="S133" s="258">
        <f t="shared" si="9"/>
        <v>462816.06400000001</v>
      </c>
      <c r="T133" s="258">
        <f>IFERROR(VLOOKUP(C133,'LOCAL DECEMBER 2022'!EK139:FL364,28,FALSE),)</f>
        <v>26600.89</v>
      </c>
      <c r="U133" s="258">
        <f>IFERROR(VLOOKUP(C133,'LOCAL DECEMBER 2022'!EK139:FN364,30,FALSE),)</f>
        <v>66502.23</v>
      </c>
      <c r="V133" s="258">
        <f>IFERROR(VLOOKUP(C133,'LOCAL DECEMBER 2022'!EK139:FM364,29,FALSE),)</f>
        <v>3325.11</v>
      </c>
      <c r="W133" s="258">
        <f t="shared" si="10"/>
        <v>96428.23</v>
      </c>
      <c r="X133" s="263">
        <f t="shared" si="11"/>
        <v>761450.54</v>
      </c>
      <c r="Z133" s="264"/>
      <c r="AA133" s="134"/>
    </row>
    <row r="134" spans="1:27" s="120" customFormat="1" ht="18.649999999999999" customHeight="1">
      <c r="A134" s="250">
        <v>132</v>
      </c>
      <c r="B134" s="251" t="s">
        <v>1171</v>
      </c>
      <c r="C134" s="252" t="s">
        <v>343</v>
      </c>
      <c r="D134" s="643" t="s">
        <v>1172</v>
      </c>
      <c r="E134" s="254" t="s">
        <v>787</v>
      </c>
      <c r="F134" s="645" t="s">
        <v>1173</v>
      </c>
      <c r="G134" s="256" t="s">
        <v>231</v>
      </c>
      <c r="H134" s="258">
        <f>ROUND(IFERROR(VLOOKUP(C134,'LOCAL DECEMBER 2022'!EK140:ET656,10,FALSE),),2)</f>
        <v>20</v>
      </c>
      <c r="I134" s="258">
        <f>ROUND(IFERROR(VLOOKUP(C134,'LOCAL DECEMBER 2022'!EK140:EN505,4,FALSE),),2)</f>
        <v>15000</v>
      </c>
      <c r="J134" s="258">
        <f>IFERROR(VLOOKUP(C134,'LOCAL DECEMBER 2022'!EK140:EM317,3,FALSE),)</f>
        <v>390000</v>
      </c>
      <c r="K134" s="258">
        <f>IFERROR(VLOOKUP(C134,'LOCAL DECEMBER 2022'!EK140:FA317,17,FALSE),)</f>
        <v>318024.46000000002</v>
      </c>
      <c r="L134" s="258">
        <f>IFERROR(VLOOKUP(C134,'LOCAL DECEMBER 2022'!EK140:FC365,19,FALSE),)</f>
        <v>618024.46</v>
      </c>
      <c r="M134" s="258">
        <f>IFERROR(VLOOKUP(C134,'LOCAL DECEMBER 2022'!EK140:FD365,20,FALSE),)</f>
        <v>556222.01</v>
      </c>
      <c r="N134" s="258">
        <f>IFERROR(VLOOKUP(C134,'LOCAL DECEMBER 2022'!EK140:FE365,21,FALSE),)</f>
        <v>27244.402000000002</v>
      </c>
      <c r="O134" s="258">
        <f>IFERROR(VLOOKUP(C134,'LOCAL DECEMBER 2022'!EK140:FF365,22,FALSE),)</f>
        <v>61802.45</v>
      </c>
      <c r="P134" s="258">
        <f>IFERROR(VLOOKUP(C134,'LOCAL DECEMBER 2022'!EK140:FG367,23,FALSE),)</f>
        <v>100000</v>
      </c>
      <c r="Q134" s="258">
        <f t="shared" si="8"/>
        <v>189046.85200000001</v>
      </c>
      <c r="R134" s="258">
        <f>IFERROR(VLOOKUP(C134,'LOCAL DECEMBER 2022'!EK140:FI365,25,FALSE),)</f>
        <v>0</v>
      </c>
      <c r="S134" s="258">
        <f t="shared" si="9"/>
        <v>428977.60799999995</v>
      </c>
      <c r="T134" s="258">
        <f>IFERROR(VLOOKUP(C134,'LOCAL DECEMBER 2022'!EK140:FL365,28,FALSE),)</f>
        <v>24720.98</v>
      </c>
      <c r="U134" s="258">
        <f>IFERROR(VLOOKUP(C134,'LOCAL DECEMBER 2022'!EK140:FN365,30,FALSE),)</f>
        <v>61802.45</v>
      </c>
      <c r="V134" s="258">
        <f>IFERROR(VLOOKUP(C134,'LOCAL DECEMBER 2022'!EK140:FM365,29,FALSE),)</f>
        <v>3090.12</v>
      </c>
      <c r="W134" s="258">
        <f t="shared" si="10"/>
        <v>89613.549999999988</v>
      </c>
      <c r="X134" s="263">
        <f t="shared" si="11"/>
        <v>707638.01</v>
      </c>
      <c r="Z134" s="264"/>
      <c r="AA134" s="134"/>
    </row>
    <row r="135" spans="1:27" s="120" customFormat="1" ht="18.649999999999999" customHeight="1">
      <c r="A135" s="250">
        <v>133</v>
      </c>
      <c r="B135" s="251" t="s">
        <v>1174</v>
      </c>
      <c r="C135" s="252" t="s">
        <v>344</v>
      </c>
      <c r="D135" s="643" t="s">
        <v>1175</v>
      </c>
      <c r="E135" s="254" t="s">
        <v>787</v>
      </c>
      <c r="F135" s="645" t="s">
        <v>1176</v>
      </c>
      <c r="G135" s="256" t="s">
        <v>194</v>
      </c>
      <c r="H135" s="258">
        <f>ROUND(IFERROR(VLOOKUP(C135,'LOCAL DECEMBER 2022'!EK141:ET657,10,FALSE),),2)</f>
        <v>25</v>
      </c>
      <c r="I135" s="258">
        <f>ROUND(IFERROR(VLOOKUP(C135,'LOCAL DECEMBER 2022'!EK141:EN506,4,FALSE),),2)</f>
        <v>12500</v>
      </c>
      <c r="J135" s="258">
        <f>IFERROR(VLOOKUP(C135,'LOCAL DECEMBER 2022'!EK141:EM318,3,FALSE),)</f>
        <v>325000</v>
      </c>
      <c r="K135" s="258">
        <f>IFERROR(VLOOKUP(C135,'LOCAL DECEMBER 2022'!EK141:FA318,17,FALSE),)</f>
        <v>452534.81</v>
      </c>
      <c r="L135" s="258">
        <f>IFERROR(VLOOKUP(C135,'LOCAL DECEMBER 2022'!EK141:FC366,19,FALSE),)</f>
        <v>765034.81</v>
      </c>
      <c r="M135" s="258">
        <f>IFERROR(VLOOKUP(C135,'LOCAL DECEMBER 2022'!EK141:FD366,20,FALSE),)</f>
        <v>688531.33000000007</v>
      </c>
      <c r="N135" s="258">
        <f>IFERROR(VLOOKUP(C135,'LOCAL DECEMBER 2022'!EK141:FE366,21,FALSE),)</f>
        <v>53706.266000000018</v>
      </c>
      <c r="O135" s="258">
        <f>IFERROR(VLOOKUP(C135,'LOCAL DECEMBER 2022'!EK141:FF366,22,FALSE),)</f>
        <v>76503.48</v>
      </c>
      <c r="P135" s="258">
        <f>IFERROR(VLOOKUP(C135,'LOCAL DECEMBER 2022'!EK141:FG368,23,FALSE),)</f>
        <v>100000</v>
      </c>
      <c r="Q135" s="258">
        <f t="shared" si="8"/>
        <v>230209.74600000001</v>
      </c>
      <c r="R135" s="258">
        <f>IFERROR(VLOOKUP(C135,'LOCAL DECEMBER 2022'!EK141:FI366,25,FALSE),)</f>
        <v>0</v>
      </c>
      <c r="S135" s="258">
        <f t="shared" si="9"/>
        <v>534825.06400000001</v>
      </c>
      <c r="T135" s="258">
        <f>IFERROR(VLOOKUP(C135,'LOCAL DECEMBER 2022'!EK141:FL366,28,FALSE),)</f>
        <v>30601.39</v>
      </c>
      <c r="U135" s="258">
        <f>IFERROR(VLOOKUP(C135,'LOCAL DECEMBER 2022'!EK141:FN366,30,FALSE),)</f>
        <v>76503.48</v>
      </c>
      <c r="V135" s="258">
        <f>IFERROR(VLOOKUP(C135,'LOCAL DECEMBER 2022'!EK141:FM366,29,FALSE),)</f>
        <v>3825.17</v>
      </c>
      <c r="W135" s="258">
        <f t="shared" si="10"/>
        <v>110930.04</v>
      </c>
      <c r="X135" s="263">
        <f t="shared" si="11"/>
        <v>875964.85000000009</v>
      </c>
      <c r="Z135" s="264"/>
      <c r="AA135" s="134"/>
    </row>
    <row r="136" spans="1:27" s="120" customFormat="1" ht="18.649999999999999" customHeight="1">
      <c r="A136" s="250">
        <v>134</v>
      </c>
      <c r="B136" s="251" t="s">
        <v>1177</v>
      </c>
      <c r="C136" s="252" t="s">
        <v>345</v>
      </c>
      <c r="D136" s="643" t="s">
        <v>1178</v>
      </c>
      <c r="E136" s="254" t="s">
        <v>787</v>
      </c>
      <c r="F136" s="644" t="s">
        <v>1179</v>
      </c>
      <c r="G136" s="256" t="s">
        <v>223</v>
      </c>
      <c r="H136" s="258">
        <f>ROUND(IFERROR(VLOOKUP(C136,'LOCAL DECEMBER 2022'!EK142:ET658,10,FALSE),),2)</f>
        <v>25</v>
      </c>
      <c r="I136" s="258">
        <f>ROUND(IFERROR(VLOOKUP(C136,'LOCAL DECEMBER 2022'!EK142:EN507,4,FALSE),),2)</f>
        <v>12500</v>
      </c>
      <c r="J136" s="258">
        <f>IFERROR(VLOOKUP(C136,'LOCAL DECEMBER 2022'!EK142:EM319,3,FALSE),)</f>
        <v>325000</v>
      </c>
      <c r="K136" s="258">
        <f>IFERROR(VLOOKUP(C136,'LOCAL DECEMBER 2022'!EK142:FA319,17,FALSE),)</f>
        <v>439283.79</v>
      </c>
      <c r="L136" s="258">
        <f>IFERROR(VLOOKUP(C136,'LOCAL DECEMBER 2022'!EK142:FC367,19,FALSE),)</f>
        <v>751783.79</v>
      </c>
      <c r="M136" s="258">
        <f>IFERROR(VLOOKUP(C136,'LOCAL DECEMBER 2022'!EK142:FD367,20,FALSE),)</f>
        <v>676605.41</v>
      </c>
      <c r="N136" s="258">
        <f>IFERROR(VLOOKUP(C136,'LOCAL DECEMBER 2022'!EK142:FE367,21,FALSE),)</f>
        <v>51321.082000000009</v>
      </c>
      <c r="O136" s="258">
        <f>IFERROR(VLOOKUP(C136,'LOCAL DECEMBER 2022'!EK142:FF367,22,FALSE),)</f>
        <v>75178.38</v>
      </c>
      <c r="P136" s="258">
        <f>IFERROR(VLOOKUP(C136,'LOCAL DECEMBER 2022'!EK142:FG369,23,FALSE),)</f>
        <v>0</v>
      </c>
      <c r="Q136" s="258">
        <f t="shared" si="8"/>
        <v>126499.46200000001</v>
      </c>
      <c r="R136" s="258">
        <f>IFERROR(VLOOKUP(C136,'LOCAL DECEMBER 2022'!EK142:FI367,25,FALSE),)</f>
        <v>0</v>
      </c>
      <c r="S136" s="258">
        <f t="shared" si="9"/>
        <v>625284.32799999998</v>
      </c>
      <c r="T136" s="258">
        <f>IFERROR(VLOOKUP(C136,'LOCAL DECEMBER 2022'!EK142:FL367,28,FALSE),)</f>
        <v>30071.35</v>
      </c>
      <c r="U136" s="258">
        <f>IFERROR(VLOOKUP(C136,'LOCAL DECEMBER 2022'!EK142:FN367,30,FALSE),)</f>
        <v>75178.38</v>
      </c>
      <c r="V136" s="258">
        <f>IFERROR(VLOOKUP(C136,'LOCAL DECEMBER 2022'!EK142:FM367,29,FALSE),)</f>
        <v>3758.92</v>
      </c>
      <c r="W136" s="258">
        <f t="shared" si="10"/>
        <v>109008.65000000001</v>
      </c>
      <c r="X136" s="263">
        <f t="shared" si="11"/>
        <v>860792.44000000006</v>
      </c>
      <c r="Z136" s="264"/>
      <c r="AA136" s="134"/>
    </row>
    <row r="137" spans="1:27" s="120" customFormat="1" ht="18.649999999999999" customHeight="1">
      <c r="A137" s="250">
        <v>135</v>
      </c>
      <c r="B137" s="251" t="s">
        <v>1180</v>
      </c>
      <c r="C137" s="252" t="s">
        <v>346</v>
      </c>
      <c r="D137" s="643" t="s">
        <v>1181</v>
      </c>
      <c r="E137" s="254" t="s">
        <v>787</v>
      </c>
      <c r="F137" s="644" t="s">
        <v>1182</v>
      </c>
      <c r="G137" s="256" t="s">
        <v>223</v>
      </c>
      <c r="H137" s="258">
        <f>ROUND(IFERROR(VLOOKUP(C137,'LOCAL DECEMBER 2022'!EK143:ET659,10,FALSE),),2)</f>
        <v>25</v>
      </c>
      <c r="I137" s="258">
        <f>ROUND(IFERROR(VLOOKUP(C137,'LOCAL DECEMBER 2022'!EK143:EN508,4,FALSE),),2)</f>
        <v>12500</v>
      </c>
      <c r="J137" s="258">
        <f>IFERROR(VLOOKUP(C137,'LOCAL DECEMBER 2022'!EK143:EM320,3,FALSE),)</f>
        <v>325000</v>
      </c>
      <c r="K137" s="258">
        <f>IFERROR(VLOOKUP(C137,'LOCAL DECEMBER 2022'!EK143:FA320,17,FALSE),)</f>
        <v>252519.42</v>
      </c>
      <c r="L137" s="258">
        <f>IFERROR(VLOOKUP(C137,'LOCAL DECEMBER 2022'!EK143:FC368,19,FALSE),)</f>
        <v>565019.42000000004</v>
      </c>
      <c r="M137" s="258">
        <f>IFERROR(VLOOKUP(C137,'LOCAL DECEMBER 2022'!EK143:FD368,20,FALSE),)</f>
        <v>508517.48000000004</v>
      </c>
      <c r="N137" s="258">
        <f>IFERROR(VLOOKUP(C137,'LOCAL DECEMBER 2022'!EK143:FE368,21,FALSE),)</f>
        <v>19081.398400000002</v>
      </c>
      <c r="O137" s="258">
        <f>IFERROR(VLOOKUP(C137,'LOCAL DECEMBER 2022'!EK143:FF368,22,FALSE),)</f>
        <v>56501.94</v>
      </c>
      <c r="P137" s="258">
        <f>IFERROR(VLOOKUP(C137,'LOCAL DECEMBER 2022'!EK143:FG370,23,FALSE),)</f>
        <v>100000</v>
      </c>
      <c r="Q137" s="258">
        <f t="shared" si="8"/>
        <v>175583.33840000001</v>
      </c>
      <c r="R137" s="258">
        <f>IFERROR(VLOOKUP(C137,'LOCAL DECEMBER 2022'!EK143:FI368,25,FALSE),)</f>
        <v>0</v>
      </c>
      <c r="S137" s="258">
        <f t="shared" si="9"/>
        <v>389436.08160000003</v>
      </c>
      <c r="T137" s="258">
        <f>IFERROR(VLOOKUP(C137,'LOCAL DECEMBER 2022'!EK143:FL368,28,FALSE),)</f>
        <v>22600.78</v>
      </c>
      <c r="U137" s="258">
        <f>IFERROR(VLOOKUP(C137,'LOCAL DECEMBER 2022'!EK143:FN368,30,FALSE),)</f>
        <v>56501.94</v>
      </c>
      <c r="V137" s="258">
        <f>IFERROR(VLOOKUP(C137,'LOCAL DECEMBER 2022'!EK143:FM368,29,FALSE),)</f>
        <v>2825.1</v>
      </c>
      <c r="W137" s="258">
        <f t="shared" si="10"/>
        <v>81927.820000000007</v>
      </c>
      <c r="X137" s="263">
        <f t="shared" si="11"/>
        <v>646947.24</v>
      </c>
      <c r="Z137" s="264"/>
      <c r="AA137" s="134"/>
    </row>
    <row r="138" spans="1:27" s="120" customFormat="1" ht="18.649999999999999" customHeight="1">
      <c r="A138" s="250">
        <v>136</v>
      </c>
      <c r="B138" s="251" t="s">
        <v>1183</v>
      </c>
      <c r="C138" s="252" t="s">
        <v>347</v>
      </c>
      <c r="D138" s="643" t="s">
        <v>1184</v>
      </c>
      <c r="E138" s="254" t="s">
        <v>787</v>
      </c>
      <c r="F138" s="644" t="s">
        <v>1185</v>
      </c>
      <c r="G138" s="256" t="s">
        <v>223</v>
      </c>
      <c r="H138" s="258">
        <f>ROUND(IFERROR(VLOOKUP(C138,'LOCAL DECEMBER 2022'!EK144:ET660,10,FALSE),),2)</f>
        <v>19</v>
      </c>
      <c r="I138" s="258">
        <f>ROUND(IFERROR(VLOOKUP(C138,'LOCAL DECEMBER 2022'!EK144:EN509,4,FALSE),),2)</f>
        <v>12500</v>
      </c>
      <c r="J138" s="258">
        <f>IFERROR(VLOOKUP(C138,'LOCAL DECEMBER 2022'!EK144:EM321,3,FALSE),)</f>
        <v>325000</v>
      </c>
      <c r="K138" s="258">
        <f>IFERROR(VLOOKUP(C138,'LOCAL DECEMBER 2022'!EK144:FA321,17,FALSE),)</f>
        <v>209182.76</v>
      </c>
      <c r="L138" s="258">
        <f>IFERROR(VLOOKUP(C138,'LOCAL DECEMBER 2022'!EK144:FC369,19,FALSE),)</f>
        <v>446682.76</v>
      </c>
      <c r="M138" s="258">
        <f>IFERROR(VLOOKUP(C138,'LOCAL DECEMBER 2022'!EK144:FD369,20,FALSE),)</f>
        <v>402014.48</v>
      </c>
      <c r="N138" s="258">
        <f>IFERROR(VLOOKUP(C138,'LOCAL DECEMBER 2022'!EK144:FE369,21,FALSE),)</f>
        <v>10561.158399999998</v>
      </c>
      <c r="O138" s="258">
        <f>IFERROR(VLOOKUP(C138,'LOCAL DECEMBER 2022'!EK144:FF369,22,FALSE),)</f>
        <v>44668.28</v>
      </c>
      <c r="P138" s="258">
        <f>IFERROR(VLOOKUP(C138,'LOCAL DECEMBER 2022'!EK144:FG371,23,FALSE),)</f>
        <v>100000</v>
      </c>
      <c r="Q138" s="258">
        <f t="shared" si="8"/>
        <v>155229.43839999998</v>
      </c>
      <c r="R138" s="258">
        <f>IFERROR(VLOOKUP(C138,'LOCAL DECEMBER 2022'!EK144:FI369,25,FALSE),)</f>
        <v>0</v>
      </c>
      <c r="S138" s="258">
        <f t="shared" si="9"/>
        <v>291453.32160000002</v>
      </c>
      <c r="T138" s="258">
        <f>IFERROR(VLOOKUP(C138,'LOCAL DECEMBER 2022'!EK144:FL369,28,FALSE),)</f>
        <v>17867.310000000001</v>
      </c>
      <c r="U138" s="258">
        <f>IFERROR(VLOOKUP(C138,'LOCAL DECEMBER 2022'!EK144:FN369,30,FALSE),)</f>
        <v>44668.28</v>
      </c>
      <c r="V138" s="258">
        <f>IFERROR(VLOOKUP(C138,'LOCAL DECEMBER 2022'!EK144:FM369,29,FALSE),)</f>
        <v>2233.41</v>
      </c>
      <c r="W138" s="258">
        <f t="shared" si="10"/>
        <v>64769</v>
      </c>
      <c r="X138" s="263">
        <f t="shared" si="11"/>
        <v>511451.76</v>
      </c>
      <c r="Z138" s="264"/>
      <c r="AA138" s="134"/>
    </row>
    <row r="139" spans="1:27" s="120" customFormat="1" ht="18.649999999999999" customHeight="1">
      <c r="A139" s="250">
        <v>137</v>
      </c>
      <c r="B139" s="251" t="s">
        <v>1186</v>
      </c>
      <c r="C139" s="252" t="s">
        <v>348</v>
      </c>
      <c r="D139" s="643" t="s">
        <v>1097</v>
      </c>
      <c r="E139" s="254" t="s">
        <v>787</v>
      </c>
      <c r="F139" s="644" t="s">
        <v>1187</v>
      </c>
      <c r="G139" s="268" t="s">
        <v>194</v>
      </c>
      <c r="H139" s="258">
        <f>ROUND(IFERROR(VLOOKUP(C139,'LOCAL DECEMBER 2022'!EK145:ET661,10,FALSE),),2)</f>
        <v>24</v>
      </c>
      <c r="I139" s="258">
        <f>ROUND(IFERROR(VLOOKUP(C139,'LOCAL DECEMBER 2022'!EK145:EN510,4,FALSE),),2)</f>
        <v>12500</v>
      </c>
      <c r="J139" s="258">
        <f>IFERROR(VLOOKUP(C139,'LOCAL DECEMBER 2022'!EK145:EM322,3,FALSE),)</f>
        <v>325000</v>
      </c>
      <c r="K139" s="258">
        <f>IFERROR(VLOOKUP(C139,'LOCAL DECEMBER 2022'!EK145:FA322,17,FALSE),)</f>
        <v>190014.62</v>
      </c>
      <c r="L139" s="258">
        <f>IFERROR(VLOOKUP(C139,'LOCAL DECEMBER 2022'!EK145:FC370,19,FALSE),)</f>
        <v>490014.62</v>
      </c>
      <c r="M139" s="258">
        <f>IFERROR(VLOOKUP(C139,'LOCAL DECEMBER 2022'!EK145:FD370,20,FALSE),)</f>
        <v>441013.16</v>
      </c>
      <c r="N139" s="258">
        <f>IFERROR(VLOOKUP(C139,'LOCAL DECEMBER 2022'!EK145:FE370,21,FALSE),)</f>
        <v>13681.052799999998</v>
      </c>
      <c r="O139" s="258">
        <f>IFERROR(VLOOKUP(C139,'LOCAL DECEMBER 2022'!EK145:FF370,22,FALSE),)</f>
        <v>49001.46</v>
      </c>
      <c r="P139" s="258">
        <f>IFERROR(VLOOKUP(C139,'LOCAL DECEMBER 2022'!EK145:FG372,23,FALSE),)</f>
        <v>100000</v>
      </c>
      <c r="Q139" s="258">
        <f t="shared" si="8"/>
        <v>162682.5128</v>
      </c>
      <c r="R139" s="258">
        <f>IFERROR(VLOOKUP(C139,'LOCAL DECEMBER 2022'!EK145:FI370,25,FALSE),)</f>
        <v>0</v>
      </c>
      <c r="S139" s="258">
        <f t="shared" si="9"/>
        <v>327332.10719999997</v>
      </c>
      <c r="T139" s="258">
        <f>IFERROR(VLOOKUP(C139,'LOCAL DECEMBER 2022'!EK145:FL370,28,FALSE),)</f>
        <v>19600.580000000002</v>
      </c>
      <c r="U139" s="258">
        <f>IFERROR(VLOOKUP(C139,'LOCAL DECEMBER 2022'!EK145:FN370,30,FALSE),)</f>
        <v>49001.46</v>
      </c>
      <c r="V139" s="258">
        <f>IFERROR(VLOOKUP(C139,'LOCAL DECEMBER 2022'!EK145:FM370,29,FALSE),)</f>
        <v>2450.0700000000002</v>
      </c>
      <c r="W139" s="258">
        <f t="shared" si="10"/>
        <v>71052.110000000015</v>
      </c>
      <c r="X139" s="263">
        <f t="shared" si="11"/>
        <v>561066.73</v>
      </c>
      <c r="Z139" s="264"/>
      <c r="AA139" s="134"/>
    </row>
    <row r="140" spans="1:27" s="120" customFormat="1" ht="18.649999999999999" customHeight="1">
      <c r="A140" s="250">
        <v>138</v>
      </c>
      <c r="B140" s="251" t="s">
        <v>1188</v>
      </c>
      <c r="C140" s="252" t="s">
        <v>349</v>
      </c>
      <c r="D140" s="648" t="s">
        <v>1189</v>
      </c>
      <c r="E140" s="254" t="s">
        <v>787</v>
      </c>
      <c r="F140" s="644" t="s">
        <v>1190</v>
      </c>
      <c r="G140" s="269" t="s">
        <v>235</v>
      </c>
      <c r="H140" s="258">
        <f>ROUND(IFERROR(VLOOKUP(C140,'LOCAL DECEMBER 2022'!EK146:ET662,10,FALSE),),2)</f>
        <v>26</v>
      </c>
      <c r="I140" s="258">
        <f>ROUND(IFERROR(VLOOKUP(C140,'LOCAL DECEMBER 2022'!EK146:EN511,4,FALSE),),2)</f>
        <v>23076.92</v>
      </c>
      <c r="J140" s="258">
        <f>IFERROR(VLOOKUP(C140,'LOCAL DECEMBER 2022'!EK146:EM322,3,FALSE),)</f>
        <v>600000</v>
      </c>
      <c r="K140" s="258">
        <f>IFERROR(VLOOKUP(C140,'LOCAL DECEMBER 2022'!EK146:FA322,17,FALSE),)</f>
        <v>658512.18999999994</v>
      </c>
      <c r="L140" s="258">
        <f>IFERROR(VLOOKUP(C140,'LOCAL DECEMBER 2022'!EK146:FC371,19,FALSE),)</f>
        <v>1258512.1100000001</v>
      </c>
      <c r="M140" s="258">
        <f>IFERROR(VLOOKUP(C140,'LOCAL DECEMBER 2022'!EK146:FD371,20,FALSE),)</f>
        <v>1132660.9000000001</v>
      </c>
      <c r="N140" s="258">
        <f>IFERROR(VLOOKUP(C140,'LOCAL DECEMBER 2022'!EK146:FE371,21,FALSE),)</f>
        <v>167798.27000000005</v>
      </c>
      <c r="O140" s="258">
        <f>IFERROR(VLOOKUP(C140,'LOCAL DECEMBER 2022'!EK146:FF371,22,FALSE),)</f>
        <v>125851.21</v>
      </c>
      <c r="P140" s="258">
        <f>IFERROR(VLOOKUP(C140,'LOCAL DECEMBER 2022'!EK146:FG373,23,FALSE),)</f>
        <v>100000</v>
      </c>
      <c r="Q140" s="258">
        <f t="shared" si="8"/>
        <v>393649.48000000004</v>
      </c>
      <c r="R140" s="258">
        <f>IFERROR(VLOOKUP(C140,'LOCAL DECEMBER 2022'!EK146:FI371,25,FALSE),)</f>
        <v>0</v>
      </c>
      <c r="S140" s="258">
        <f t="shared" si="9"/>
        <v>864862.63000000012</v>
      </c>
      <c r="T140" s="258">
        <f>IFERROR(VLOOKUP(C140,'LOCAL DECEMBER 2022'!EK146:FL371,28,FALSE),)</f>
        <v>50340.480000000003</v>
      </c>
      <c r="U140" s="258">
        <f>IFERROR(VLOOKUP(C140,'LOCAL DECEMBER 2022'!EK146:FN371,30,FALSE),)</f>
        <v>125851.21</v>
      </c>
      <c r="V140" s="258">
        <f>IFERROR(VLOOKUP(C140,'LOCAL DECEMBER 2022'!EK146:FM371,29,FALSE),)</f>
        <v>6292.56</v>
      </c>
      <c r="W140" s="258">
        <f t="shared" si="10"/>
        <v>182484.25</v>
      </c>
      <c r="X140" s="263">
        <f t="shared" si="11"/>
        <v>1440996.36</v>
      </c>
      <c r="Z140" s="264"/>
      <c r="AA140" s="134"/>
    </row>
    <row r="141" spans="1:27" s="120" customFormat="1" ht="18.649999999999999" customHeight="1">
      <c r="A141" s="250">
        <v>139</v>
      </c>
      <c r="B141" s="251" t="s">
        <v>1191</v>
      </c>
      <c r="C141" s="252" t="s">
        <v>350</v>
      </c>
      <c r="D141" s="648" t="s">
        <v>1192</v>
      </c>
      <c r="E141" s="254" t="s">
        <v>787</v>
      </c>
      <c r="F141" s="644" t="s">
        <v>1193</v>
      </c>
      <c r="G141" s="269" t="s">
        <v>235</v>
      </c>
      <c r="H141" s="258">
        <f>ROUND(IFERROR(VLOOKUP(C141,'LOCAL DECEMBER 2022'!EK147:ET663,10,FALSE),),2)</f>
        <v>19</v>
      </c>
      <c r="I141" s="258">
        <f>ROUND(IFERROR(VLOOKUP(C141,'LOCAL DECEMBER 2022'!EK147:EN512,4,FALSE),),2)</f>
        <v>23076.92</v>
      </c>
      <c r="J141" s="258">
        <f>IFERROR(VLOOKUP(C141,'LOCAL DECEMBER 2022'!EK147:EM323,3,FALSE),)</f>
        <v>600000</v>
      </c>
      <c r="K141" s="258">
        <f>IFERROR(VLOOKUP(C141,'LOCAL DECEMBER 2022'!EK147:FA323,17,FALSE),)</f>
        <v>427725.21</v>
      </c>
      <c r="L141" s="258">
        <f>IFERROR(VLOOKUP(C141,'LOCAL DECEMBER 2022'!EK147:FC372,19,FALSE),)</f>
        <v>866186.69</v>
      </c>
      <c r="M141" s="258">
        <f>IFERROR(VLOOKUP(C141,'LOCAL DECEMBER 2022'!EK147:FD372,20,FALSE),)</f>
        <v>779568.0199999999</v>
      </c>
      <c r="N141" s="258">
        <f>IFERROR(VLOOKUP(C141,'LOCAL DECEMBER 2022'!EK147:FE372,21,FALSE),)</f>
        <v>72892.004999999976</v>
      </c>
      <c r="O141" s="258">
        <f>IFERROR(VLOOKUP(C141,'LOCAL DECEMBER 2022'!EK147:FF372,22,FALSE),)</f>
        <v>86618.67</v>
      </c>
      <c r="P141" s="258">
        <f>IFERROR(VLOOKUP(C141,'LOCAL DECEMBER 2022'!EK147:FG374,23,FALSE),)</f>
        <v>100000</v>
      </c>
      <c r="Q141" s="258">
        <f t="shared" si="8"/>
        <v>259510.67499999999</v>
      </c>
      <c r="R141" s="258">
        <f>IFERROR(VLOOKUP(C141,'LOCAL DECEMBER 2022'!EK147:FI372,25,FALSE),)</f>
        <v>0</v>
      </c>
      <c r="S141" s="258">
        <f t="shared" si="9"/>
        <v>606676.0149999999</v>
      </c>
      <c r="T141" s="258">
        <f>IFERROR(VLOOKUP(C141,'LOCAL DECEMBER 2022'!EK147:FL372,28,FALSE),)</f>
        <v>34647.47</v>
      </c>
      <c r="U141" s="258">
        <f>IFERROR(VLOOKUP(C141,'LOCAL DECEMBER 2022'!EK147:FN372,30,FALSE),)</f>
        <v>86618.67</v>
      </c>
      <c r="V141" s="258">
        <f>IFERROR(VLOOKUP(C141,'LOCAL DECEMBER 2022'!EK147:FM372,29,FALSE),)</f>
        <v>4330.93</v>
      </c>
      <c r="W141" s="258">
        <f t="shared" si="10"/>
        <v>125597.07</v>
      </c>
      <c r="X141" s="263">
        <f t="shared" si="11"/>
        <v>991783.76</v>
      </c>
      <c r="Z141" s="264"/>
      <c r="AA141" s="134"/>
    </row>
    <row r="142" spans="1:27" s="120" customFormat="1" ht="18.649999999999999" customHeight="1">
      <c r="A142" s="250">
        <v>140</v>
      </c>
      <c r="B142" s="251" t="s">
        <v>1194</v>
      </c>
      <c r="C142" s="252" t="s">
        <v>351</v>
      </c>
      <c r="D142" s="648" t="s">
        <v>1195</v>
      </c>
      <c r="E142" s="254" t="s">
        <v>787</v>
      </c>
      <c r="F142" s="644" t="s">
        <v>1196</v>
      </c>
      <c r="G142" s="269" t="s">
        <v>223</v>
      </c>
      <c r="H142" s="258">
        <f>ROUND(IFERROR(VLOOKUP(C142,'LOCAL DECEMBER 2022'!EK148:ET664,10,FALSE),),2)</f>
        <v>26</v>
      </c>
      <c r="I142" s="258">
        <f>ROUND(IFERROR(VLOOKUP(C142,'LOCAL DECEMBER 2022'!EK148:EN513,4,FALSE),),2)</f>
        <v>15000</v>
      </c>
      <c r="J142" s="258">
        <f>IFERROR(VLOOKUP(C142,'LOCAL DECEMBER 2022'!EK148:EM324,3,FALSE),)</f>
        <v>390000</v>
      </c>
      <c r="K142" s="258">
        <f>IFERROR(VLOOKUP(C142,'LOCAL DECEMBER 2022'!EK148:FA324,17,FALSE),)</f>
        <v>275021.15999999997</v>
      </c>
      <c r="L142" s="258">
        <f>IFERROR(VLOOKUP(C142,'LOCAL DECEMBER 2022'!EK148:FC373,19,FALSE),)</f>
        <v>665021.16</v>
      </c>
      <c r="M142" s="258">
        <f>IFERROR(VLOOKUP(C142,'LOCAL DECEMBER 2022'!EK148:FD373,20,FALSE),)</f>
        <v>598519.04000000004</v>
      </c>
      <c r="N142" s="258">
        <f>IFERROR(VLOOKUP(C142,'LOCAL DECEMBER 2022'!EK148:FE373,21,FALSE),)</f>
        <v>35703.808000000005</v>
      </c>
      <c r="O142" s="258">
        <f>IFERROR(VLOOKUP(C142,'LOCAL DECEMBER 2022'!EK148:FF373,22,FALSE),)</f>
        <v>66502.12</v>
      </c>
      <c r="P142" s="258">
        <f>IFERROR(VLOOKUP(C142,'LOCAL DECEMBER 2022'!EK148:FG375,23,FALSE),)</f>
        <v>100000</v>
      </c>
      <c r="Q142" s="258">
        <f t="shared" si="8"/>
        <v>202205.92800000001</v>
      </c>
      <c r="R142" s="258">
        <f>IFERROR(VLOOKUP(C142,'LOCAL DECEMBER 2022'!EK148:FI373,25,FALSE),)</f>
        <v>0</v>
      </c>
      <c r="S142" s="258">
        <f t="shared" si="9"/>
        <v>462815.23200000002</v>
      </c>
      <c r="T142" s="258">
        <f>IFERROR(VLOOKUP(C142,'LOCAL DECEMBER 2022'!EK148:FL373,28,FALSE),)</f>
        <v>26600.85</v>
      </c>
      <c r="U142" s="258">
        <f>IFERROR(VLOOKUP(C142,'LOCAL DECEMBER 2022'!EK148:FN373,30,FALSE),)</f>
        <v>66502.12</v>
      </c>
      <c r="V142" s="258">
        <f>IFERROR(VLOOKUP(C142,'LOCAL DECEMBER 2022'!EK148:FM373,29,FALSE),)</f>
        <v>3325.11</v>
      </c>
      <c r="W142" s="258">
        <f t="shared" si="10"/>
        <v>96428.08</v>
      </c>
      <c r="X142" s="263">
        <f t="shared" si="11"/>
        <v>761449.24</v>
      </c>
      <c r="Z142" s="264"/>
      <c r="AA142" s="134"/>
    </row>
    <row r="143" spans="1:27" s="120" customFormat="1" ht="18.649999999999999" customHeight="1">
      <c r="A143" s="250">
        <v>141</v>
      </c>
      <c r="B143" s="251" t="s">
        <v>1197</v>
      </c>
      <c r="C143" s="252" t="s">
        <v>352</v>
      </c>
      <c r="D143" s="643" t="s">
        <v>1198</v>
      </c>
      <c r="E143" s="254" t="s">
        <v>787</v>
      </c>
      <c r="F143" s="644" t="s">
        <v>1199</v>
      </c>
      <c r="G143" s="256" t="s">
        <v>223</v>
      </c>
      <c r="H143" s="258">
        <f>ROUND(IFERROR(VLOOKUP(C143,'LOCAL DECEMBER 2022'!EK149:ET665,10,FALSE),),2)</f>
        <v>21</v>
      </c>
      <c r="I143" s="258">
        <f>ROUND(IFERROR(VLOOKUP(C143,'LOCAL DECEMBER 2022'!EK149:EN514,4,FALSE),),2)</f>
        <v>12500</v>
      </c>
      <c r="J143" s="258">
        <f>IFERROR(VLOOKUP(C143,'LOCAL DECEMBER 2022'!EK149:EM325,3,FALSE),)</f>
        <v>325000</v>
      </c>
      <c r="K143" s="258">
        <f>IFERROR(VLOOKUP(C143,'LOCAL DECEMBER 2022'!EK149:FA325,17,FALSE),)</f>
        <v>204182.37</v>
      </c>
      <c r="L143" s="258">
        <f>IFERROR(VLOOKUP(C143,'LOCAL DECEMBER 2022'!EK149:FC373,19,FALSE),)</f>
        <v>466682.37</v>
      </c>
      <c r="M143" s="258">
        <f>IFERROR(VLOOKUP(C143,'LOCAL DECEMBER 2022'!EK149:FD373,20,FALSE),)</f>
        <v>420014.13</v>
      </c>
      <c r="N143" s="258">
        <f>IFERROR(VLOOKUP(C143,'LOCAL DECEMBER 2022'!EK149:FE373,21,FALSE),)</f>
        <v>12001.1304</v>
      </c>
      <c r="O143" s="258">
        <f>IFERROR(VLOOKUP(C143,'LOCAL DECEMBER 2022'!EK149:FF373,22,FALSE),)</f>
        <v>46668.24</v>
      </c>
      <c r="P143" s="258">
        <f>IFERROR(VLOOKUP(C143,'LOCAL DECEMBER 2022'!EK149:FG376,23,FALSE),)</f>
        <v>100000</v>
      </c>
      <c r="Q143" s="258">
        <f t="shared" si="8"/>
        <v>158669.37040000001</v>
      </c>
      <c r="R143" s="258">
        <f>IFERROR(VLOOKUP(C143,'LOCAL DECEMBER 2022'!EK149:FI373,25,FALSE),)</f>
        <v>0</v>
      </c>
      <c r="S143" s="258">
        <f t="shared" si="9"/>
        <v>308012.99959999998</v>
      </c>
      <c r="T143" s="258">
        <f>IFERROR(VLOOKUP(C143,'LOCAL DECEMBER 2022'!EK149:FL373,28,FALSE),)</f>
        <v>18667.29</v>
      </c>
      <c r="U143" s="258">
        <f>IFERROR(VLOOKUP(C143,'LOCAL DECEMBER 2022'!EK149:FN373,30,FALSE),)</f>
        <v>46668.24</v>
      </c>
      <c r="V143" s="258">
        <f>IFERROR(VLOOKUP(C143,'LOCAL DECEMBER 2022'!EK149:FM373,29,FALSE),)</f>
        <v>2333.41</v>
      </c>
      <c r="W143" s="258">
        <f t="shared" si="10"/>
        <v>67668.94</v>
      </c>
      <c r="X143" s="263">
        <f t="shared" si="11"/>
        <v>534351.31000000006</v>
      </c>
      <c r="Z143" s="264"/>
      <c r="AA143" s="134"/>
    </row>
    <row r="144" spans="1:27" s="120" customFormat="1" ht="18.649999999999999" customHeight="1">
      <c r="A144" s="250">
        <v>142</v>
      </c>
      <c r="B144" s="251" t="s">
        <v>1200</v>
      </c>
      <c r="C144" s="252" t="s">
        <v>353</v>
      </c>
      <c r="D144" s="253"/>
      <c r="E144" s="254" t="s">
        <v>787</v>
      </c>
      <c r="F144" s="644" t="s">
        <v>1201</v>
      </c>
      <c r="G144" s="256" t="s">
        <v>223</v>
      </c>
      <c r="H144" s="258">
        <f>ROUND(IFERROR(VLOOKUP(C144,'LOCAL DECEMBER 2022'!EK150:ET666,10,FALSE),),2)</f>
        <v>18</v>
      </c>
      <c r="I144" s="258">
        <f>ROUND(IFERROR(VLOOKUP(C144,'LOCAL DECEMBER 2022'!EK150:EN515,4,FALSE),),2)</f>
        <v>12500</v>
      </c>
      <c r="J144" s="258">
        <f>IFERROR(VLOOKUP(C144,'LOCAL DECEMBER 2022'!EK150:EM326,3,FALSE),)</f>
        <v>325000</v>
      </c>
      <c r="K144" s="258">
        <f>IFERROR(VLOOKUP(C144,'LOCAL DECEMBER 2022'!EK150:FA326,17,FALSE),)</f>
        <v>238351.67</v>
      </c>
      <c r="L144" s="258">
        <f>IFERROR(VLOOKUP(C144,'LOCAL DECEMBER 2022'!EK150:FC374,19,FALSE),)</f>
        <v>463351.67</v>
      </c>
      <c r="M144" s="258">
        <f>IFERROR(VLOOKUP(C144,'LOCAL DECEMBER 2022'!EK150:FD374,20,FALSE),)</f>
        <v>417016.5</v>
      </c>
      <c r="N144" s="258">
        <f>IFERROR(VLOOKUP(C144,'LOCAL DECEMBER 2022'!EK150:FE374,21,FALSE),)</f>
        <v>11761.32</v>
      </c>
      <c r="O144" s="258">
        <f>IFERROR(VLOOKUP(C144,'LOCAL DECEMBER 2022'!EK150:FF374,22,FALSE),)</f>
        <v>46335.17</v>
      </c>
      <c r="P144" s="258">
        <f>IFERROR(VLOOKUP(C144,'LOCAL DECEMBER 2022'!EK150:FG377,23,FALSE),)</f>
        <v>0</v>
      </c>
      <c r="Q144" s="258">
        <f t="shared" si="8"/>
        <v>58096.49</v>
      </c>
      <c r="R144" s="258">
        <f>IFERROR(VLOOKUP(C144,'LOCAL DECEMBER 2022'!EK150:FI374,25,FALSE),)</f>
        <v>0</v>
      </c>
      <c r="S144" s="258">
        <f t="shared" si="9"/>
        <v>405255.18</v>
      </c>
      <c r="T144" s="258">
        <f>IFERROR(VLOOKUP(C144,'LOCAL DECEMBER 2022'!EK150:FL374,28,FALSE),)</f>
        <v>18534.07</v>
      </c>
      <c r="U144" s="258">
        <f>IFERROR(VLOOKUP(C144,'LOCAL DECEMBER 2022'!EK150:FN374,30,FALSE),)</f>
        <v>46335.17</v>
      </c>
      <c r="V144" s="258">
        <f>IFERROR(VLOOKUP(C144,'LOCAL DECEMBER 2022'!EK150:FM374,29,FALSE),)</f>
        <v>2316.7600000000002</v>
      </c>
      <c r="W144" s="258">
        <f t="shared" si="10"/>
        <v>67186</v>
      </c>
      <c r="X144" s="263">
        <f t="shared" si="11"/>
        <v>530537.66999999993</v>
      </c>
      <c r="Z144" s="264"/>
      <c r="AA144" s="134"/>
    </row>
    <row r="145" spans="1:27" s="120" customFormat="1" ht="18.649999999999999" customHeight="1">
      <c r="A145" s="250">
        <v>143</v>
      </c>
      <c r="B145" s="251" t="s">
        <v>1202</v>
      </c>
      <c r="C145" s="252" t="s">
        <v>354</v>
      </c>
      <c r="D145" s="643" t="s">
        <v>1203</v>
      </c>
      <c r="E145" s="254" t="s">
        <v>787</v>
      </c>
      <c r="F145" s="644" t="s">
        <v>1204</v>
      </c>
      <c r="G145" s="256" t="s">
        <v>235</v>
      </c>
      <c r="H145" s="258">
        <f>ROUND(IFERROR(VLOOKUP(C145,'LOCAL DECEMBER 2022'!EK151:ET667,10,FALSE),),2)</f>
        <v>26</v>
      </c>
      <c r="I145" s="258">
        <f>ROUND(IFERROR(VLOOKUP(C145,'LOCAL DECEMBER 2022'!EK151:EN516,4,FALSE),),2)</f>
        <v>23076.92</v>
      </c>
      <c r="J145" s="258">
        <f>IFERROR(VLOOKUP(C145,'LOCAL DECEMBER 2022'!EK151:EM327,3,FALSE),)</f>
        <v>600000</v>
      </c>
      <c r="K145" s="258">
        <f>IFERROR(VLOOKUP(C145,'LOCAL DECEMBER 2022'!EK151:FA327,17,FALSE),)</f>
        <v>713901.07</v>
      </c>
      <c r="L145" s="258">
        <f>IFERROR(VLOOKUP(C145,'LOCAL DECEMBER 2022'!EK151:FC375,19,FALSE),)</f>
        <v>1313900.99</v>
      </c>
      <c r="M145" s="258">
        <f>IFERROR(VLOOKUP(C145,'LOCAL DECEMBER 2022'!EK151:FD375,20,FALSE),)</f>
        <v>1182510.8899999999</v>
      </c>
      <c r="N145" s="258">
        <f>IFERROR(VLOOKUP(C145,'LOCAL DECEMBER 2022'!EK151:FE375,21,FALSE),)</f>
        <v>182753.26699999996</v>
      </c>
      <c r="O145" s="258">
        <f>IFERROR(VLOOKUP(C145,'LOCAL DECEMBER 2022'!EK151:FF375,22,FALSE),)</f>
        <v>131390.1</v>
      </c>
      <c r="P145" s="258">
        <f>IFERROR(VLOOKUP(C145,'LOCAL DECEMBER 2022'!EK151:FG378,23,FALSE),)</f>
        <v>100000</v>
      </c>
      <c r="Q145" s="258">
        <f t="shared" si="8"/>
        <v>414143.36699999997</v>
      </c>
      <c r="R145" s="258">
        <f>IFERROR(VLOOKUP(C145,'LOCAL DECEMBER 2022'!EK151:FI375,25,FALSE),)</f>
        <v>0</v>
      </c>
      <c r="S145" s="258">
        <f t="shared" si="9"/>
        <v>899757.62300000002</v>
      </c>
      <c r="T145" s="258">
        <f>IFERROR(VLOOKUP(C145,'LOCAL DECEMBER 2022'!EK151:FL375,28,FALSE),)</f>
        <v>52556.04</v>
      </c>
      <c r="U145" s="258">
        <f>IFERROR(VLOOKUP(C145,'LOCAL DECEMBER 2022'!EK151:FN375,30,FALSE),)</f>
        <v>131390.1</v>
      </c>
      <c r="V145" s="258">
        <f>IFERROR(VLOOKUP(C145,'LOCAL DECEMBER 2022'!EK151:FM375,29,FALSE),)</f>
        <v>6569.5</v>
      </c>
      <c r="W145" s="258">
        <f t="shared" si="10"/>
        <v>190515.64</v>
      </c>
      <c r="X145" s="263">
        <f t="shared" si="11"/>
        <v>1504416.63</v>
      </c>
      <c r="Z145" s="264"/>
      <c r="AA145" s="134"/>
    </row>
    <row r="146" spans="1:27" s="120" customFormat="1" ht="18.649999999999999" customHeight="1">
      <c r="A146" s="250">
        <v>144</v>
      </c>
      <c r="B146" s="251" t="s">
        <v>1205</v>
      </c>
      <c r="C146" s="252" t="s">
        <v>355</v>
      </c>
      <c r="D146" s="253" t="s">
        <v>1206</v>
      </c>
      <c r="E146" s="254" t="s">
        <v>787</v>
      </c>
      <c r="F146" s="645" t="s">
        <v>1207</v>
      </c>
      <c r="G146" s="256" t="s">
        <v>227</v>
      </c>
      <c r="H146" s="258">
        <f>ROUND(IFERROR(VLOOKUP(C146,'LOCAL DECEMBER 2022'!EK152:ET668,10,FALSE),),2)</f>
        <v>24</v>
      </c>
      <c r="I146" s="258">
        <f>ROUND(IFERROR(VLOOKUP(C146,'LOCAL DECEMBER 2022'!EK152:EN517,4,FALSE),),2)</f>
        <v>34615.379999999997</v>
      </c>
      <c r="J146" s="258">
        <f>IFERROR(VLOOKUP(C146,'LOCAL DECEMBER 2022'!EK152:EM328,3,FALSE),)</f>
        <v>900000</v>
      </c>
      <c r="K146" s="258">
        <f>IFERROR(VLOOKUP(C146,'LOCAL DECEMBER 2022'!EK152:FA328,17,FALSE),)</f>
        <v>1553081.01</v>
      </c>
      <c r="L146" s="258">
        <f>IFERROR(VLOOKUP(C146,'LOCAL DECEMBER 2022'!EK152:FC376,19,FALSE),)</f>
        <v>2383850.13</v>
      </c>
      <c r="M146" s="258">
        <f>IFERROR(VLOOKUP(C146,'LOCAL DECEMBER 2022'!EK152:FD376,20,FALSE),)</f>
        <v>2145465.12</v>
      </c>
      <c r="N146" s="258">
        <f>IFERROR(VLOOKUP(C146,'LOCAL DECEMBER 2022'!EK152:FE376,21,FALSE),)</f>
        <v>471639.53600000002</v>
      </c>
      <c r="O146" s="258">
        <f>IFERROR(VLOOKUP(C146,'LOCAL DECEMBER 2022'!EK152:FF376,22,FALSE),)</f>
        <v>238385.01</v>
      </c>
      <c r="P146" s="258">
        <f>IFERROR(VLOOKUP(C146,'LOCAL DECEMBER 2022'!EK152:FG379,23,FALSE),)</f>
        <v>100000</v>
      </c>
      <c r="Q146" s="258">
        <f t="shared" si="8"/>
        <v>810024.54600000009</v>
      </c>
      <c r="R146" s="258">
        <f>IFERROR(VLOOKUP(C146,'LOCAL DECEMBER 2022'!EK152:FI376,25,FALSE),)</f>
        <v>0</v>
      </c>
      <c r="S146" s="258">
        <f t="shared" si="9"/>
        <v>1573825.5839999998</v>
      </c>
      <c r="T146" s="258">
        <f>IFERROR(VLOOKUP(C146,'LOCAL DECEMBER 2022'!EK152:FL376,28,FALSE),)</f>
        <v>95354.01</v>
      </c>
      <c r="U146" s="258">
        <f>IFERROR(VLOOKUP(C146,'LOCAL DECEMBER 2022'!EK152:FN376,30,FALSE),)</f>
        <v>238385.01</v>
      </c>
      <c r="V146" s="258">
        <f>IFERROR(VLOOKUP(C146,'LOCAL DECEMBER 2022'!EK152:FM376,29,FALSE),)</f>
        <v>11919.25</v>
      </c>
      <c r="W146" s="258">
        <f t="shared" si="10"/>
        <v>345658.27</v>
      </c>
      <c r="X146" s="263">
        <f t="shared" si="11"/>
        <v>2729508.4</v>
      </c>
      <c r="Z146" s="264"/>
      <c r="AA146" s="134"/>
    </row>
    <row r="147" spans="1:27" s="120" customFormat="1" ht="18.649999999999999" customHeight="1">
      <c r="A147" s="250">
        <v>145</v>
      </c>
      <c r="B147" s="251" t="s">
        <v>1208</v>
      </c>
      <c r="C147" s="252" t="s">
        <v>356</v>
      </c>
      <c r="D147" s="643" t="s">
        <v>1209</v>
      </c>
      <c r="E147" s="254" t="s">
        <v>787</v>
      </c>
      <c r="F147" s="644" t="s">
        <v>1210</v>
      </c>
      <c r="G147" s="256" t="s">
        <v>357</v>
      </c>
      <c r="H147" s="258">
        <f>ROUND(IFERROR(VLOOKUP(C147,'LOCAL DECEMBER 2022'!EK153:ET669,10,FALSE),),2)</f>
        <v>22</v>
      </c>
      <c r="I147" s="258">
        <f>ROUND(IFERROR(VLOOKUP(C147,'LOCAL DECEMBER 2022'!EK153:EN518,4,FALSE),),2)</f>
        <v>15000</v>
      </c>
      <c r="J147" s="258">
        <f>IFERROR(VLOOKUP(C147,'LOCAL DECEMBER 2022'!EK153:EM329,3,FALSE),)</f>
        <v>390000</v>
      </c>
      <c r="K147" s="258">
        <f>IFERROR(VLOOKUP(C147,'LOCAL DECEMBER 2022'!EK153:FA329,17,FALSE),)</f>
        <v>420032.31</v>
      </c>
      <c r="L147" s="258">
        <f>IFERROR(VLOOKUP(C147,'LOCAL DECEMBER 2022'!EK153:FC377,19,FALSE),)</f>
        <v>750032.31</v>
      </c>
      <c r="M147" s="258">
        <f>IFERROR(VLOOKUP(C147,'LOCAL DECEMBER 2022'!EK153:FD377,20,FALSE),)</f>
        <v>675029.08000000007</v>
      </c>
      <c r="N147" s="258">
        <f>IFERROR(VLOOKUP(C147,'LOCAL DECEMBER 2022'!EK153:FE377,21,FALSE),)</f>
        <v>51005.816000000021</v>
      </c>
      <c r="O147" s="258">
        <f>IFERROR(VLOOKUP(C147,'LOCAL DECEMBER 2022'!EK153:FF377,22,FALSE),)</f>
        <v>75003.23</v>
      </c>
      <c r="P147" s="258">
        <f>IFERROR(VLOOKUP(C147,'LOCAL DECEMBER 2022'!EK153:FG380,23,FALSE),)</f>
        <v>0</v>
      </c>
      <c r="Q147" s="258">
        <f t="shared" si="8"/>
        <v>126009.04600000002</v>
      </c>
      <c r="R147" s="258">
        <f>IFERROR(VLOOKUP(C147,'LOCAL DECEMBER 2022'!EK153:FI377,25,FALSE),)</f>
        <v>0</v>
      </c>
      <c r="S147" s="258">
        <f t="shared" si="9"/>
        <v>624023.26400000008</v>
      </c>
      <c r="T147" s="258">
        <f>IFERROR(VLOOKUP(C147,'LOCAL DECEMBER 2022'!EK153:FL377,28,FALSE),)</f>
        <v>30001.29</v>
      </c>
      <c r="U147" s="258">
        <f>IFERROR(VLOOKUP(C147,'LOCAL DECEMBER 2022'!EK153:FN377,30,FALSE),)</f>
        <v>75003.23</v>
      </c>
      <c r="V147" s="258">
        <f>IFERROR(VLOOKUP(C147,'LOCAL DECEMBER 2022'!EK153:FM377,29,FALSE),)</f>
        <v>3750.16</v>
      </c>
      <c r="W147" s="258">
        <f t="shared" si="10"/>
        <v>108754.68</v>
      </c>
      <c r="X147" s="263">
        <f t="shared" si="11"/>
        <v>858786.99</v>
      </c>
      <c r="Z147" s="264"/>
      <c r="AA147" s="134"/>
    </row>
    <row r="148" spans="1:27" s="120" customFormat="1" ht="18.649999999999999" customHeight="1">
      <c r="A148" s="250">
        <v>146</v>
      </c>
      <c r="B148" s="251" t="s">
        <v>1211</v>
      </c>
      <c r="C148" s="252" t="s">
        <v>358</v>
      </c>
      <c r="D148" s="643" t="s">
        <v>1212</v>
      </c>
      <c r="E148" s="254" t="s">
        <v>787</v>
      </c>
      <c r="F148" s="644" t="s">
        <v>1213</v>
      </c>
      <c r="G148" s="256" t="s">
        <v>231</v>
      </c>
      <c r="H148" s="258">
        <f>ROUND(IFERROR(VLOOKUP(C148,'LOCAL DECEMBER 2022'!EK154:ET670,10,FALSE),),2)</f>
        <v>25</v>
      </c>
      <c r="I148" s="258">
        <f>ROUND(IFERROR(VLOOKUP(C148,'LOCAL DECEMBER 2022'!EK154:EN519,4,FALSE),),2)</f>
        <v>15000</v>
      </c>
      <c r="J148" s="258">
        <f>IFERROR(VLOOKUP(C148,'LOCAL DECEMBER 2022'!EK154:EM330,3,FALSE),)</f>
        <v>390000</v>
      </c>
      <c r="K148" s="258">
        <f>IFERROR(VLOOKUP(C148,'LOCAL DECEMBER 2022'!EK154:FA330,17,FALSE),)</f>
        <v>470036.16</v>
      </c>
      <c r="L148" s="258">
        <f>IFERROR(VLOOKUP(C148,'LOCAL DECEMBER 2022'!EK154:FC378,19,FALSE),)</f>
        <v>845036.16</v>
      </c>
      <c r="M148" s="258">
        <f>IFERROR(VLOOKUP(C148,'LOCAL DECEMBER 2022'!EK154:FD378,20,FALSE),)</f>
        <v>760532.54</v>
      </c>
      <c r="N148" s="258">
        <f>IFERROR(VLOOKUP(C148,'LOCAL DECEMBER 2022'!EK154:FE378,21,FALSE),)</f>
        <v>68133.135000000009</v>
      </c>
      <c r="O148" s="258">
        <f>IFERROR(VLOOKUP(C148,'LOCAL DECEMBER 2022'!EK154:FF378,22,FALSE),)</f>
        <v>84503.62</v>
      </c>
      <c r="P148" s="258">
        <f>IFERROR(VLOOKUP(C148,'LOCAL DECEMBER 2022'!EK154:FG381,23,FALSE),)</f>
        <v>100000</v>
      </c>
      <c r="Q148" s="258">
        <f t="shared" si="8"/>
        <v>252636.755</v>
      </c>
      <c r="R148" s="258">
        <f>IFERROR(VLOOKUP(C148,'LOCAL DECEMBER 2022'!EK154:FI378,25,FALSE),)</f>
        <v>0</v>
      </c>
      <c r="S148" s="258">
        <f t="shared" si="9"/>
        <v>592399.40500000003</v>
      </c>
      <c r="T148" s="258">
        <f>IFERROR(VLOOKUP(C148,'LOCAL DECEMBER 2022'!EK154:FL378,28,FALSE),)</f>
        <v>33801.449999999997</v>
      </c>
      <c r="U148" s="258">
        <f>IFERROR(VLOOKUP(C148,'LOCAL DECEMBER 2022'!EK154:FN378,30,FALSE),)</f>
        <v>84503.62</v>
      </c>
      <c r="V148" s="258">
        <f>IFERROR(VLOOKUP(C148,'LOCAL DECEMBER 2022'!EK154:FM378,29,FALSE),)</f>
        <v>4225.18</v>
      </c>
      <c r="W148" s="258">
        <f t="shared" si="10"/>
        <v>122530.25</v>
      </c>
      <c r="X148" s="263">
        <f t="shared" si="11"/>
        <v>967566.41</v>
      </c>
      <c r="Z148" s="264"/>
      <c r="AA148" s="134"/>
    </row>
    <row r="149" spans="1:27" s="120" customFormat="1" ht="18.649999999999999" customHeight="1">
      <c r="A149" s="250">
        <v>147</v>
      </c>
      <c r="B149" s="251" t="s">
        <v>1214</v>
      </c>
      <c r="C149" s="252" t="s">
        <v>359</v>
      </c>
      <c r="D149" s="643" t="s">
        <v>1215</v>
      </c>
      <c r="E149" s="254" t="s">
        <v>787</v>
      </c>
      <c r="F149" s="644" t="s">
        <v>1216</v>
      </c>
      <c r="G149" s="256" t="s">
        <v>231</v>
      </c>
      <c r="H149" s="258">
        <f>ROUND(IFERROR(VLOOKUP(C149,'LOCAL DECEMBER 2022'!EK155:ET671,10,FALSE),),2)</f>
        <v>24</v>
      </c>
      <c r="I149" s="258">
        <f>ROUND(IFERROR(VLOOKUP(C149,'LOCAL DECEMBER 2022'!EK155:EN520,4,FALSE),),2)</f>
        <v>15000</v>
      </c>
      <c r="J149" s="258">
        <f>IFERROR(VLOOKUP(C149,'LOCAL DECEMBER 2022'!EK155:EM331,3,FALSE),)</f>
        <v>390000</v>
      </c>
      <c r="K149" s="258">
        <f>IFERROR(VLOOKUP(C149,'LOCAL DECEMBER 2022'!EK155:FA331,17,FALSE),)</f>
        <v>324024.92</v>
      </c>
      <c r="L149" s="258">
        <f>IFERROR(VLOOKUP(C149,'LOCAL DECEMBER 2022'!EK155:FC379,19,FALSE),)</f>
        <v>684024.92</v>
      </c>
      <c r="M149" s="258">
        <f>IFERROR(VLOOKUP(C149,'LOCAL DECEMBER 2022'!EK155:FD379,20,FALSE),)</f>
        <v>615622.43000000005</v>
      </c>
      <c r="N149" s="258">
        <f>IFERROR(VLOOKUP(C149,'LOCAL DECEMBER 2022'!EK155:FE379,21,FALSE),)</f>
        <v>39124.486000000012</v>
      </c>
      <c r="O149" s="258">
        <f>IFERROR(VLOOKUP(C149,'LOCAL DECEMBER 2022'!EK155:FF379,22,FALSE),)</f>
        <v>68402.490000000005</v>
      </c>
      <c r="P149" s="258">
        <f>IFERROR(VLOOKUP(C149,'LOCAL DECEMBER 2022'!EK155:FG382,23,FALSE),)</f>
        <v>100000</v>
      </c>
      <c r="Q149" s="258">
        <f t="shared" si="8"/>
        <v>207526.97600000002</v>
      </c>
      <c r="R149" s="258">
        <f>IFERROR(VLOOKUP(C149,'LOCAL DECEMBER 2022'!EK155:FI379,25,FALSE),)</f>
        <v>0</v>
      </c>
      <c r="S149" s="258">
        <f t="shared" si="9"/>
        <v>476497.94400000002</v>
      </c>
      <c r="T149" s="258">
        <f>IFERROR(VLOOKUP(C149,'LOCAL DECEMBER 2022'!EK155:FL379,28,FALSE),)</f>
        <v>27361</v>
      </c>
      <c r="U149" s="258">
        <f>IFERROR(VLOOKUP(C149,'LOCAL DECEMBER 2022'!EK155:FN379,30,FALSE),)</f>
        <v>68402.490000000005</v>
      </c>
      <c r="V149" s="258">
        <f>IFERROR(VLOOKUP(C149,'LOCAL DECEMBER 2022'!EK155:FM379,29,FALSE),)</f>
        <v>3420.12</v>
      </c>
      <c r="W149" s="258">
        <f t="shared" si="10"/>
        <v>99183.61</v>
      </c>
      <c r="X149" s="263">
        <f t="shared" si="11"/>
        <v>783208.53</v>
      </c>
      <c r="Z149" s="264"/>
      <c r="AA149" s="134"/>
    </row>
    <row r="150" spans="1:27" s="120" customFormat="1" ht="18.649999999999999" customHeight="1">
      <c r="A150" s="250">
        <v>148</v>
      </c>
      <c r="B150" s="251" t="s">
        <v>1217</v>
      </c>
      <c r="C150" s="252" t="s">
        <v>360</v>
      </c>
      <c r="D150" s="643" t="s">
        <v>1218</v>
      </c>
      <c r="E150" s="254" t="s">
        <v>787</v>
      </c>
      <c r="F150" s="644" t="s">
        <v>1219</v>
      </c>
      <c r="G150" s="256" t="s">
        <v>204</v>
      </c>
      <c r="H150" s="258">
        <f>ROUND(IFERROR(VLOOKUP(C150,'LOCAL DECEMBER 2022'!EK156:ET672,10,FALSE),),2)</f>
        <v>26</v>
      </c>
      <c r="I150" s="258">
        <f>ROUND(IFERROR(VLOOKUP(C150,'LOCAL DECEMBER 2022'!EK156:EN521,4,FALSE),),2)</f>
        <v>15000</v>
      </c>
      <c r="J150" s="258">
        <f>IFERROR(VLOOKUP(C150,'LOCAL DECEMBER 2022'!EK156:EM332,3,FALSE),)</f>
        <v>390000</v>
      </c>
      <c r="K150" s="258">
        <f>IFERROR(VLOOKUP(C150,'LOCAL DECEMBER 2022'!EK156:FA332,17,FALSE),)</f>
        <v>303023.31</v>
      </c>
      <c r="L150" s="258">
        <f>IFERROR(VLOOKUP(C150,'LOCAL DECEMBER 2022'!EK156:FC380,19,FALSE),)</f>
        <v>693023.31</v>
      </c>
      <c r="M150" s="258">
        <f>IFERROR(VLOOKUP(C150,'LOCAL DECEMBER 2022'!EK156:FD380,20,FALSE),)</f>
        <v>623720.9800000001</v>
      </c>
      <c r="N150" s="258">
        <f>IFERROR(VLOOKUP(C150,'LOCAL DECEMBER 2022'!EK156:FE380,21,FALSE),)</f>
        <v>40744.196000000025</v>
      </c>
      <c r="O150" s="258">
        <f>IFERROR(VLOOKUP(C150,'LOCAL DECEMBER 2022'!EK156:FF380,22,FALSE),)</f>
        <v>69302.33</v>
      </c>
      <c r="P150" s="258">
        <f>IFERROR(VLOOKUP(C150,'LOCAL DECEMBER 2022'!EK156:FG383,23,FALSE),)</f>
        <v>100000</v>
      </c>
      <c r="Q150" s="258">
        <f t="shared" si="8"/>
        <v>210046.52600000001</v>
      </c>
      <c r="R150" s="258">
        <f>IFERROR(VLOOKUP(C150,'LOCAL DECEMBER 2022'!EK156:FI380,25,FALSE),)</f>
        <v>0</v>
      </c>
      <c r="S150" s="258">
        <f t="shared" si="9"/>
        <v>482976.78400000004</v>
      </c>
      <c r="T150" s="258">
        <f>IFERROR(VLOOKUP(C150,'LOCAL DECEMBER 2022'!EK156:FL380,28,FALSE),)</f>
        <v>27720.93</v>
      </c>
      <c r="U150" s="258">
        <f>IFERROR(VLOOKUP(C150,'LOCAL DECEMBER 2022'!EK156:FN380,30,FALSE),)</f>
        <v>69302.33</v>
      </c>
      <c r="V150" s="258">
        <f>IFERROR(VLOOKUP(C150,'LOCAL DECEMBER 2022'!EK156:FM380,29,FALSE),)</f>
        <v>3465.12</v>
      </c>
      <c r="W150" s="258">
        <f t="shared" si="10"/>
        <v>100488.38</v>
      </c>
      <c r="X150" s="263">
        <f t="shared" si="11"/>
        <v>793511.69000000006</v>
      </c>
      <c r="Z150" s="264"/>
      <c r="AA150" s="134"/>
    </row>
    <row r="151" spans="1:27" s="120" customFormat="1" ht="18.649999999999999" customHeight="1">
      <c r="A151" s="250">
        <v>149</v>
      </c>
      <c r="B151" s="251" t="s">
        <v>1220</v>
      </c>
      <c r="C151" s="252" t="s">
        <v>361</v>
      </c>
      <c r="D151" s="643" t="s">
        <v>1221</v>
      </c>
      <c r="E151" s="254" t="s">
        <v>787</v>
      </c>
      <c r="F151" s="644" t="s">
        <v>1222</v>
      </c>
      <c r="G151" s="256" t="s">
        <v>223</v>
      </c>
      <c r="H151" s="258">
        <f>ROUND(IFERROR(VLOOKUP(C151,'LOCAL DECEMBER 2022'!EK157:ET673,10,FALSE),),2)</f>
        <v>26</v>
      </c>
      <c r="I151" s="258">
        <f>ROUND(IFERROR(VLOOKUP(C151,'LOCAL DECEMBER 2022'!EK157:EN522,4,FALSE),),2)</f>
        <v>13000</v>
      </c>
      <c r="J151" s="258">
        <f>IFERROR(VLOOKUP(C151,'LOCAL DECEMBER 2022'!EK157:EM333,3,FALSE),)</f>
        <v>338000</v>
      </c>
      <c r="K151" s="258">
        <f>IFERROR(VLOOKUP(C151,'LOCAL DECEMBER 2022'!EK157:FA333,17,FALSE),)</f>
        <v>333692.34000000003</v>
      </c>
      <c r="L151" s="258">
        <f>IFERROR(VLOOKUP(C151,'LOCAL DECEMBER 2022'!EK157:FC381,19,FALSE),)</f>
        <v>671692.34</v>
      </c>
      <c r="M151" s="258">
        <f>IFERROR(VLOOKUP(C151,'LOCAL DECEMBER 2022'!EK157:FD381,20,FALSE),)</f>
        <v>604523.11</v>
      </c>
      <c r="N151" s="258">
        <f>IFERROR(VLOOKUP(C151,'LOCAL DECEMBER 2022'!EK157:FE381,21,FALSE),)</f>
        <v>36904.622000000003</v>
      </c>
      <c r="O151" s="258">
        <f>IFERROR(VLOOKUP(C151,'LOCAL DECEMBER 2022'!EK157:FF381,22,FALSE),)</f>
        <v>67169.23</v>
      </c>
      <c r="P151" s="258">
        <f>IFERROR(VLOOKUP(C151,'LOCAL DECEMBER 2022'!EK157:FG384,23,FALSE),)</f>
        <v>100000</v>
      </c>
      <c r="Q151" s="258">
        <f t="shared" si="8"/>
        <v>204073.85200000001</v>
      </c>
      <c r="R151" s="258">
        <f>IFERROR(VLOOKUP(C151,'LOCAL DECEMBER 2022'!EK157:FI381,25,FALSE),)</f>
        <v>0</v>
      </c>
      <c r="S151" s="258">
        <f t="shared" si="9"/>
        <v>467618.48799999995</v>
      </c>
      <c r="T151" s="258">
        <f>IFERROR(VLOOKUP(C151,'LOCAL DECEMBER 2022'!EK157:FL381,28,FALSE),)</f>
        <v>26867.69</v>
      </c>
      <c r="U151" s="258">
        <f>IFERROR(VLOOKUP(C151,'LOCAL DECEMBER 2022'!EK157:FN381,30,FALSE),)</f>
        <v>67169.23</v>
      </c>
      <c r="V151" s="258">
        <f>IFERROR(VLOOKUP(C151,'LOCAL DECEMBER 2022'!EK157:FM381,29,FALSE),)</f>
        <v>3358.46</v>
      </c>
      <c r="W151" s="258">
        <f t="shared" si="10"/>
        <v>97395.38</v>
      </c>
      <c r="X151" s="263">
        <f t="shared" si="11"/>
        <v>769087.72</v>
      </c>
      <c r="Z151" s="264"/>
      <c r="AA151" s="134"/>
    </row>
    <row r="152" spans="1:27" s="120" customFormat="1" ht="18.649999999999999" customHeight="1">
      <c r="A152" s="250">
        <v>150</v>
      </c>
      <c r="B152" s="251" t="s">
        <v>1223</v>
      </c>
      <c r="C152" s="252" t="s">
        <v>362</v>
      </c>
      <c r="D152" s="643" t="s">
        <v>1224</v>
      </c>
      <c r="E152" s="254" t="s">
        <v>787</v>
      </c>
      <c r="F152" s="644" t="s">
        <v>1225</v>
      </c>
      <c r="G152" s="256" t="s">
        <v>357</v>
      </c>
      <c r="H152" s="258">
        <f>ROUND(IFERROR(VLOOKUP(C152,'LOCAL DECEMBER 2022'!EK158:ET674,10,FALSE),),2)</f>
        <v>21</v>
      </c>
      <c r="I152" s="258">
        <f>ROUND(IFERROR(VLOOKUP(C152,'LOCAL DECEMBER 2022'!EK158:EN523,4,FALSE),),2)</f>
        <v>17000</v>
      </c>
      <c r="J152" s="258">
        <f>IFERROR(VLOOKUP(C152,'LOCAL DECEMBER 2022'!EK158:EM333,3,FALSE),)</f>
        <v>442000</v>
      </c>
      <c r="K152" s="258">
        <f>IFERROR(VLOOKUP(C152,'LOCAL DECEMBER 2022'!EK158:FA333,17,FALSE),)</f>
        <v>312824.06</v>
      </c>
      <c r="L152" s="258">
        <f>IFERROR(VLOOKUP(C152,'LOCAL DECEMBER 2022'!EK158:FC382,19,FALSE),)</f>
        <v>669824.06000000006</v>
      </c>
      <c r="M152" s="258">
        <f>IFERROR(VLOOKUP(C152,'LOCAL DECEMBER 2022'!EK158:FD382,20,FALSE),)</f>
        <v>602841.65</v>
      </c>
      <c r="N152" s="258">
        <f>IFERROR(VLOOKUP(C152,'LOCAL DECEMBER 2022'!EK158:FE382,21,FALSE),)</f>
        <v>36568.33</v>
      </c>
      <c r="O152" s="258">
        <f>IFERROR(VLOOKUP(C152,'LOCAL DECEMBER 2022'!EK158:FF382,22,FALSE),)</f>
        <v>66982.41</v>
      </c>
      <c r="P152" s="258">
        <f>IFERROR(VLOOKUP(C152,'LOCAL DECEMBER 2022'!EK158:FG385,23,FALSE),)</f>
        <v>100000</v>
      </c>
      <c r="Q152" s="258">
        <f t="shared" si="8"/>
        <v>203550.74</v>
      </c>
      <c r="R152" s="258">
        <f>IFERROR(VLOOKUP(C152,'LOCAL DECEMBER 2022'!EK158:FI382,25,FALSE),)</f>
        <v>0</v>
      </c>
      <c r="S152" s="258">
        <f t="shared" si="9"/>
        <v>466273.32000000007</v>
      </c>
      <c r="T152" s="258">
        <f>IFERROR(VLOOKUP(C152,'LOCAL DECEMBER 2022'!EK158:FL382,28,FALSE),)</f>
        <v>26792.959999999999</v>
      </c>
      <c r="U152" s="258">
        <f>IFERROR(VLOOKUP(C152,'LOCAL DECEMBER 2022'!EK158:FN382,30,FALSE),)</f>
        <v>66982.41</v>
      </c>
      <c r="V152" s="258">
        <f>IFERROR(VLOOKUP(C152,'LOCAL DECEMBER 2022'!EK158:FM382,29,FALSE),)</f>
        <v>3349.12</v>
      </c>
      <c r="W152" s="258">
        <f t="shared" si="10"/>
        <v>97124.489999999991</v>
      </c>
      <c r="X152" s="263">
        <f t="shared" si="11"/>
        <v>766948.55</v>
      </c>
      <c r="Z152" s="264"/>
      <c r="AA152" s="134"/>
    </row>
    <row r="153" spans="1:27" s="120" customFormat="1" ht="18.649999999999999" customHeight="1">
      <c r="A153" s="250">
        <v>151</v>
      </c>
      <c r="B153" s="251" t="s">
        <v>1226</v>
      </c>
      <c r="C153" s="252" t="s">
        <v>363</v>
      </c>
      <c r="D153" s="643" t="s">
        <v>1227</v>
      </c>
      <c r="E153" s="254" t="s">
        <v>787</v>
      </c>
      <c r="F153" s="644" t="s">
        <v>1228</v>
      </c>
      <c r="G153" s="256" t="s">
        <v>194</v>
      </c>
      <c r="H153" s="258">
        <f>ROUND(IFERROR(VLOOKUP(C153,'LOCAL DECEMBER 2022'!EK159:ET675,10,FALSE),),2)</f>
        <v>19</v>
      </c>
      <c r="I153" s="258">
        <f>ROUND(IFERROR(VLOOKUP(C153,'LOCAL DECEMBER 2022'!EK159:EN524,4,FALSE),),2)</f>
        <v>12500</v>
      </c>
      <c r="J153" s="258">
        <f>IFERROR(VLOOKUP(C153,'LOCAL DECEMBER 2022'!EK159:EM334,3,FALSE),)</f>
        <v>325000</v>
      </c>
      <c r="K153" s="258">
        <f>IFERROR(VLOOKUP(C153,'LOCAL DECEMBER 2022'!EK159:FA334,17,FALSE),)</f>
        <v>129176.6</v>
      </c>
      <c r="L153" s="258">
        <f>IFERROR(VLOOKUP(C153,'LOCAL DECEMBER 2022'!EK159:FC382,19,FALSE),)</f>
        <v>366676.6</v>
      </c>
      <c r="M153" s="258">
        <f>IFERROR(VLOOKUP(C153,'LOCAL DECEMBER 2022'!EK159:FD382,20,FALSE),)</f>
        <v>330008.93999999994</v>
      </c>
      <c r="N153" s="258">
        <f>IFERROR(VLOOKUP(C153,'LOCAL DECEMBER 2022'!EK159:FE382,21,FALSE),)</f>
        <v>4800.715199999996</v>
      </c>
      <c r="O153" s="258">
        <f>IFERROR(VLOOKUP(C153,'LOCAL DECEMBER 2022'!EK159:FF382,22,FALSE),)</f>
        <v>36667.660000000003</v>
      </c>
      <c r="P153" s="258">
        <f>IFERROR(VLOOKUP(C153,'LOCAL DECEMBER 2022'!EK159:FG386,23,FALSE),)</f>
        <v>100000</v>
      </c>
      <c r="Q153" s="258">
        <f t="shared" si="8"/>
        <v>141468.37520000001</v>
      </c>
      <c r="R153" s="258">
        <f>IFERROR(VLOOKUP(C153,'LOCAL DECEMBER 2022'!EK159:FI382,25,FALSE),)</f>
        <v>0</v>
      </c>
      <c r="S153" s="258">
        <f t="shared" si="9"/>
        <v>225208.22479999997</v>
      </c>
      <c r="T153" s="258">
        <f>IFERROR(VLOOKUP(C153,'LOCAL DECEMBER 2022'!EK159:FL382,28,FALSE),)</f>
        <v>14667.06</v>
      </c>
      <c r="U153" s="258">
        <f>IFERROR(VLOOKUP(C153,'LOCAL DECEMBER 2022'!EK159:FN382,30,FALSE),)</f>
        <v>36667.660000000003</v>
      </c>
      <c r="V153" s="258">
        <f>IFERROR(VLOOKUP(C153,'LOCAL DECEMBER 2022'!EK159:FM382,29,FALSE),)</f>
        <v>1833.38</v>
      </c>
      <c r="W153" s="258">
        <f t="shared" si="10"/>
        <v>53168.1</v>
      </c>
      <c r="X153" s="263">
        <f t="shared" si="11"/>
        <v>419844.69999999995</v>
      </c>
      <c r="Z153" s="264"/>
      <c r="AA153" s="134"/>
    </row>
    <row r="154" spans="1:27" s="120" customFormat="1" ht="18.649999999999999" customHeight="1">
      <c r="A154" s="250">
        <v>152</v>
      </c>
      <c r="B154" s="251" t="s">
        <v>1229</v>
      </c>
      <c r="C154" s="252" t="s">
        <v>364</v>
      </c>
      <c r="D154" s="253" t="s">
        <v>1230</v>
      </c>
      <c r="E154" s="254" t="s">
        <v>787</v>
      </c>
      <c r="F154" s="644" t="s">
        <v>1231</v>
      </c>
      <c r="G154" s="256" t="s">
        <v>227</v>
      </c>
      <c r="H154" s="258">
        <f>ROUND(IFERROR(VLOOKUP(C154,'LOCAL DECEMBER 2022'!EK160:ET676,10,FALSE),),2)</f>
        <v>24</v>
      </c>
      <c r="I154" s="258">
        <f>ROUND(IFERROR(VLOOKUP(C154,'LOCAL DECEMBER 2022'!EK160:EN525,4,FALSE),),2)</f>
        <v>34615.379999999997</v>
      </c>
      <c r="J154" s="258">
        <f>IFERROR(VLOOKUP(C154,'LOCAL DECEMBER 2022'!EK160:EM335,3,FALSE),)</f>
        <v>900000</v>
      </c>
      <c r="K154" s="258">
        <f>IFERROR(VLOOKUP(C154,'LOCAL DECEMBER 2022'!EK160:FA335,17,FALSE),)</f>
        <v>1048003.69</v>
      </c>
      <c r="L154" s="258">
        <f>IFERROR(VLOOKUP(C154,'LOCAL DECEMBER 2022'!EK160:FC383,19,FALSE),)</f>
        <v>1878772.81</v>
      </c>
      <c r="M154" s="258">
        <f>IFERROR(VLOOKUP(C154,'LOCAL DECEMBER 2022'!EK160:FD383,20,FALSE),)</f>
        <v>1690895.53</v>
      </c>
      <c r="N154" s="258">
        <f>IFERROR(VLOOKUP(C154,'LOCAL DECEMBER 2022'!EK160:FE383,21,FALSE),)</f>
        <v>335268.65899999999</v>
      </c>
      <c r="O154" s="258">
        <f>IFERROR(VLOOKUP(C154,'LOCAL DECEMBER 2022'!EK160:FF383,22,FALSE),)</f>
        <v>187877.28</v>
      </c>
      <c r="P154" s="258">
        <f>IFERROR(VLOOKUP(C154,'LOCAL DECEMBER 2022'!EK160:FG387,23,FALSE),)</f>
        <v>100000</v>
      </c>
      <c r="Q154" s="258">
        <f t="shared" si="8"/>
        <v>623145.93900000001</v>
      </c>
      <c r="R154" s="258">
        <f>IFERROR(VLOOKUP(C154,'LOCAL DECEMBER 2022'!EK160:FI383,25,FALSE),)</f>
        <v>0</v>
      </c>
      <c r="S154" s="258">
        <f t="shared" si="9"/>
        <v>1255626.871</v>
      </c>
      <c r="T154" s="258">
        <f>IFERROR(VLOOKUP(C154,'LOCAL DECEMBER 2022'!EK160:FL383,28,FALSE),)</f>
        <v>75150.91</v>
      </c>
      <c r="U154" s="258">
        <f>IFERROR(VLOOKUP(C154,'LOCAL DECEMBER 2022'!EK160:FN383,30,FALSE),)</f>
        <v>187877.28</v>
      </c>
      <c r="V154" s="258">
        <f>IFERROR(VLOOKUP(C154,'LOCAL DECEMBER 2022'!EK160:FM383,29,FALSE),)</f>
        <v>9393.86</v>
      </c>
      <c r="W154" s="258">
        <f t="shared" si="10"/>
        <v>272422.05</v>
      </c>
      <c r="X154" s="263">
        <f t="shared" si="11"/>
        <v>2151194.86</v>
      </c>
      <c r="Z154" s="264"/>
      <c r="AA154" s="134"/>
    </row>
    <row r="155" spans="1:27" s="120" customFormat="1" ht="18.649999999999999" customHeight="1">
      <c r="A155" s="250">
        <v>153</v>
      </c>
      <c r="B155" s="251" t="s">
        <v>1232</v>
      </c>
      <c r="C155" s="252" t="s">
        <v>365</v>
      </c>
      <c r="D155" s="643" t="s">
        <v>1233</v>
      </c>
      <c r="E155" s="254" t="s">
        <v>787</v>
      </c>
      <c r="F155" s="644" t="s">
        <v>1234</v>
      </c>
      <c r="G155" s="256" t="s">
        <v>253</v>
      </c>
      <c r="H155" s="258">
        <f>ROUND(IFERROR(VLOOKUP(C155,'LOCAL DECEMBER 2022'!EK161:ET677,10,FALSE),),2)</f>
        <v>23</v>
      </c>
      <c r="I155" s="258">
        <f>ROUND(IFERROR(VLOOKUP(C155,'LOCAL DECEMBER 2022'!EK161:EN525,4,FALSE),),2)</f>
        <v>20000</v>
      </c>
      <c r="J155" s="258">
        <f>IFERROR(VLOOKUP(C155,'LOCAL DECEMBER 2022'!EK161:EM336,3,FALSE),)</f>
        <v>520000</v>
      </c>
      <c r="K155" s="258">
        <f>IFERROR(VLOOKUP(C155,'LOCAL DECEMBER 2022'!EK161:FA336,17,FALSE),)</f>
        <v>478703.49</v>
      </c>
      <c r="L155" s="258">
        <f>IFERROR(VLOOKUP(C155,'LOCAL DECEMBER 2022'!EK161:FC384,19,FALSE),)</f>
        <v>938703.49</v>
      </c>
      <c r="M155" s="258">
        <f>IFERROR(VLOOKUP(C155,'LOCAL DECEMBER 2022'!EK161:FD384,20,FALSE),)</f>
        <v>844833.14</v>
      </c>
      <c r="N155" s="258">
        <f>IFERROR(VLOOKUP(C155,'LOCAL DECEMBER 2022'!EK161:FE384,21,FALSE),)</f>
        <v>89208.285000000003</v>
      </c>
      <c r="O155" s="258">
        <f>IFERROR(VLOOKUP(C155,'LOCAL DECEMBER 2022'!EK161:FF384,22,FALSE),)</f>
        <v>93870.35</v>
      </c>
      <c r="P155" s="258">
        <f>IFERROR(VLOOKUP(C155,'LOCAL DECEMBER 2022'!EK161:FG388,23,FALSE),)</f>
        <v>100000</v>
      </c>
      <c r="Q155" s="258">
        <f t="shared" si="8"/>
        <v>283078.63500000001</v>
      </c>
      <c r="R155" s="258">
        <f>IFERROR(VLOOKUP(C155,'LOCAL DECEMBER 2022'!EK161:FI384,25,FALSE),)</f>
        <v>0</v>
      </c>
      <c r="S155" s="258">
        <f t="shared" si="9"/>
        <v>655624.85499999998</v>
      </c>
      <c r="T155" s="258">
        <f>IFERROR(VLOOKUP(C155,'LOCAL DECEMBER 2022'!EK161:FL384,28,FALSE),)</f>
        <v>37548.14</v>
      </c>
      <c r="U155" s="258">
        <f>IFERROR(VLOOKUP(C155,'LOCAL DECEMBER 2022'!EK161:FN384,30,FALSE),)</f>
        <v>93870.35</v>
      </c>
      <c r="V155" s="258">
        <f>IFERROR(VLOOKUP(C155,'LOCAL DECEMBER 2022'!EK161:FM384,29,FALSE),)</f>
        <v>4693.5200000000004</v>
      </c>
      <c r="W155" s="258">
        <f t="shared" si="10"/>
        <v>136112.00999999998</v>
      </c>
      <c r="X155" s="263">
        <f t="shared" si="11"/>
        <v>1074815.5</v>
      </c>
      <c r="Z155" s="264"/>
      <c r="AA155" s="134"/>
    </row>
    <row r="156" spans="1:27" s="120" customFormat="1" ht="18.649999999999999" customHeight="1">
      <c r="A156" s="250">
        <v>154</v>
      </c>
      <c r="B156" s="251" t="s">
        <v>1235</v>
      </c>
      <c r="C156" s="252" t="s">
        <v>366</v>
      </c>
      <c r="D156" s="643" t="s">
        <v>1236</v>
      </c>
      <c r="E156" s="254" t="s">
        <v>787</v>
      </c>
      <c r="F156" s="644" t="s">
        <v>1237</v>
      </c>
      <c r="G156" s="256" t="s">
        <v>194</v>
      </c>
      <c r="H156" s="258">
        <f>ROUND(IFERROR(VLOOKUP(C156,'LOCAL DECEMBER 2022'!EK162:ET678,10,FALSE),),2)</f>
        <v>26</v>
      </c>
      <c r="I156" s="258">
        <f>ROUND(IFERROR(VLOOKUP(C156,'LOCAL DECEMBER 2022'!EK162:EN526,4,FALSE),),2)</f>
        <v>12500</v>
      </c>
      <c r="J156" s="258">
        <f>IFERROR(VLOOKUP(C156,'LOCAL DECEMBER 2022'!EK162:EM337,3,FALSE),)</f>
        <v>325000</v>
      </c>
      <c r="K156" s="258">
        <f>IFERROR(VLOOKUP(C156,'LOCAL DECEMBER 2022'!EK162:FA337,17,FALSE),)</f>
        <v>323358.21000000002</v>
      </c>
      <c r="L156" s="258">
        <f>IFERROR(VLOOKUP(C156,'LOCAL DECEMBER 2022'!EK162:FC385,19,FALSE),)</f>
        <v>648358.21</v>
      </c>
      <c r="M156" s="258">
        <f>IFERROR(VLOOKUP(C156,'LOCAL DECEMBER 2022'!EK162:FD385,20,FALSE),)</f>
        <v>583522.39</v>
      </c>
      <c r="N156" s="258">
        <f>IFERROR(VLOOKUP(C156,'LOCAL DECEMBER 2022'!EK162:FE385,21,FALSE),)</f>
        <v>32704.478000000003</v>
      </c>
      <c r="O156" s="258">
        <f>IFERROR(VLOOKUP(C156,'LOCAL DECEMBER 2022'!EK162:FF385,22,FALSE),)</f>
        <v>64835.82</v>
      </c>
      <c r="P156" s="258">
        <f>IFERROR(VLOOKUP(C156,'LOCAL DECEMBER 2022'!EK162:FG389,23,FALSE),)</f>
        <v>100000</v>
      </c>
      <c r="Q156" s="258">
        <f t="shared" si="8"/>
        <v>197540.29800000001</v>
      </c>
      <c r="R156" s="258">
        <f>IFERROR(VLOOKUP(C156,'LOCAL DECEMBER 2022'!EK162:FI385,25,FALSE),)</f>
        <v>0</v>
      </c>
      <c r="S156" s="258">
        <f t="shared" si="9"/>
        <v>450817.91199999995</v>
      </c>
      <c r="T156" s="258">
        <f>IFERROR(VLOOKUP(C156,'LOCAL DECEMBER 2022'!EK162:FL385,28,FALSE),)</f>
        <v>25934.33</v>
      </c>
      <c r="U156" s="258">
        <f>IFERROR(VLOOKUP(C156,'LOCAL DECEMBER 2022'!EK162:FN385,30,FALSE),)</f>
        <v>64835.82</v>
      </c>
      <c r="V156" s="258">
        <f>IFERROR(VLOOKUP(C156,'LOCAL DECEMBER 2022'!EK162:FM385,29,FALSE),)</f>
        <v>3241.79</v>
      </c>
      <c r="W156" s="258">
        <f t="shared" si="10"/>
        <v>94011.939999999988</v>
      </c>
      <c r="X156" s="263">
        <f t="shared" si="11"/>
        <v>742370.14999999991</v>
      </c>
      <c r="Z156" s="264"/>
      <c r="AA156" s="134"/>
    </row>
    <row r="157" spans="1:27" s="120" customFormat="1" ht="18.649999999999999" customHeight="1">
      <c r="A157" s="250">
        <v>155</v>
      </c>
      <c r="B157" s="251" t="s">
        <v>1238</v>
      </c>
      <c r="C157" s="252" t="s">
        <v>367</v>
      </c>
      <c r="D157" s="643" t="s">
        <v>1239</v>
      </c>
      <c r="E157" s="254" t="s">
        <v>787</v>
      </c>
      <c r="F157" s="644" t="s">
        <v>1240</v>
      </c>
      <c r="G157" s="256" t="s">
        <v>245</v>
      </c>
      <c r="H157" s="258">
        <f>ROUND(IFERROR(VLOOKUP(C157,'LOCAL DECEMBER 2022'!EK163:ET679,10,FALSE),),2)</f>
        <v>26</v>
      </c>
      <c r="I157" s="258">
        <f>ROUND(IFERROR(VLOOKUP(C157,'LOCAL DECEMBER 2022'!EK163:EN527,4,FALSE),),2)</f>
        <v>20000</v>
      </c>
      <c r="J157" s="258">
        <f>IFERROR(VLOOKUP(C157,'LOCAL DECEMBER 2022'!EK163:EM338,3,FALSE),)</f>
        <v>520000</v>
      </c>
      <c r="K157" s="258">
        <f>IFERROR(VLOOKUP(C157,'LOCAL DECEMBER 2022'!EK163:FA338,17,FALSE),)</f>
        <v>602713.03</v>
      </c>
      <c r="L157" s="258">
        <f>IFERROR(VLOOKUP(C157,'LOCAL DECEMBER 2022'!EK163:FC386,19,FALSE),)</f>
        <v>1122713.03</v>
      </c>
      <c r="M157" s="258">
        <f>IFERROR(VLOOKUP(C157,'LOCAL DECEMBER 2022'!EK163:FD386,20,FALSE),)</f>
        <v>1010441.73</v>
      </c>
      <c r="N157" s="258">
        <f>IFERROR(VLOOKUP(C157,'LOCAL DECEMBER 2022'!EK163:FE386,21,FALSE),)</f>
        <v>131132.519</v>
      </c>
      <c r="O157" s="258">
        <f>IFERROR(VLOOKUP(C157,'LOCAL DECEMBER 2022'!EK163:FF386,22,FALSE),)</f>
        <v>112271.3</v>
      </c>
      <c r="P157" s="258">
        <f>IFERROR(VLOOKUP(C157,'LOCAL DECEMBER 2022'!EK163:FG390,23,FALSE),)</f>
        <v>100000</v>
      </c>
      <c r="Q157" s="258">
        <f t="shared" si="8"/>
        <v>343403.81900000002</v>
      </c>
      <c r="R157" s="258">
        <f>IFERROR(VLOOKUP(C157,'LOCAL DECEMBER 2022'!EK163:FI386,25,FALSE),)</f>
        <v>0</v>
      </c>
      <c r="S157" s="258">
        <f t="shared" si="9"/>
        <v>779309.21100000001</v>
      </c>
      <c r="T157" s="258">
        <f>IFERROR(VLOOKUP(C157,'LOCAL DECEMBER 2022'!EK163:FL386,28,FALSE),)</f>
        <v>44908.52</v>
      </c>
      <c r="U157" s="258">
        <f>IFERROR(VLOOKUP(C157,'LOCAL DECEMBER 2022'!EK163:FN386,30,FALSE),)</f>
        <v>112271.3</v>
      </c>
      <c r="V157" s="258">
        <f>IFERROR(VLOOKUP(C157,'LOCAL DECEMBER 2022'!EK163:FM386,29,FALSE),)</f>
        <v>5613.57</v>
      </c>
      <c r="W157" s="258">
        <f t="shared" si="10"/>
        <v>162793.39000000001</v>
      </c>
      <c r="X157" s="263">
        <f t="shared" si="11"/>
        <v>1285506.42</v>
      </c>
      <c r="Z157" s="264"/>
      <c r="AA157" s="134"/>
    </row>
    <row r="158" spans="1:27" s="120" customFormat="1" ht="18.649999999999999" customHeight="1">
      <c r="A158" s="250">
        <v>156</v>
      </c>
      <c r="B158" s="251" t="s">
        <v>1241</v>
      </c>
      <c r="C158" s="252" t="s">
        <v>368</v>
      </c>
      <c r="D158" s="643" t="s">
        <v>1242</v>
      </c>
      <c r="E158" s="254" t="s">
        <v>787</v>
      </c>
      <c r="F158" s="644" t="s">
        <v>1243</v>
      </c>
      <c r="G158" s="256" t="s">
        <v>369</v>
      </c>
      <c r="H158" s="258">
        <f>ROUND(IFERROR(VLOOKUP(C158,'LOCAL DECEMBER 2022'!EK164:ET680,10,FALSE),),2)</f>
        <v>26</v>
      </c>
      <c r="I158" s="258">
        <f>ROUND(IFERROR(VLOOKUP(C158,'LOCAL DECEMBER 2022'!EK164:EN528,4,FALSE),),2)</f>
        <v>20000</v>
      </c>
      <c r="J158" s="258">
        <f>IFERROR(VLOOKUP(C158,'LOCAL DECEMBER 2022'!EK164:EM339,3,FALSE),)</f>
        <v>520000</v>
      </c>
      <c r="K158" s="258">
        <f>IFERROR(VLOOKUP(C158,'LOCAL DECEMBER 2022'!EK164:FA339,17,FALSE),)</f>
        <v>513372.82</v>
      </c>
      <c r="L158" s="258">
        <f>IFERROR(VLOOKUP(C158,'LOCAL DECEMBER 2022'!EK164:FC387,19,FALSE),)</f>
        <v>1033372.82</v>
      </c>
      <c r="M158" s="258">
        <f>IFERROR(VLOOKUP(C158,'LOCAL DECEMBER 2022'!EK164:FD387,20,FALSE),)</f>
        <v>930035.53999999992</v>
      </c>
      <c r="N158" s="258">
        <f>IFERROR(VLOOKUP(C158,'LOCAL DECEMBER 2022'!EK164:FE387,21,FALSE),)</f>
        <v>110508.88499999998</v>
      </c>
      <c r="O158" s="258">
        <f>IFERROR(VLOOKUP(C158,'LOCAL DECEMBER 2022'!EK164:FF387,22,FALSE),)</f>
        <v>103337.28</v>
      </c>
      <c r="P158" s="258">
        <f>IFERROR(VLOOKUP(C158,'LOCAL DECEMBER 2022'!EK164:FG391,23,FALSE),)</f>
        <v>100000</v>
      </c>
      <c r="Q158" s="258">
        <f t="shared" si="8"/>
        <v>313846.16499999998</v>
      </c>
      <c r="R158" s="258">
        <f>IFERROR(VLOOKUP(C158,'LOCAL DECEMBER 2022'!EK164:FI387,25,FALSE),)</f>
        <v>0</v>
      </c>
      <c r="S158" s="258">
        <f t="shared" si="9"/>
        <v>719526.65500000003</v>
      </c>
      <c r="T158" s="258">
        <f>IFERROR(VLOOKUP(C158,'LOCAL DECEMBER 2022'!EK164:FL387,28,FALSE),)</f>
        <v>41334.910000000003</v>
      </c>
      <c r="U158" s="258">
        <f>IFERROR(VLOOKUP(C158,'LOCAL DECEMBER 2022'!EK164:FN387,30,FALSE),)</f>
        <v>103337.28</v>
      </c>
      <c r="V158" s="258">
        <f>IFERROR(VLOOKUP(C158,'LOCAL DECEMBER 2022'!EK164:FM387,29,FALSE),)</f>
        <v>5166.8599999999997</v>
      </c>
      <c r="W158" s="258">
        <f t="shared" si="10"/>
        <v>149839.04999999999</v>
      </c>
      <c r="X158" s="263">
        <f t="shared" si="11"/>
        <v>1183211.8699999999</v>
      </c>
      <c r="Z158" s="264"/>
      <c r="AA158" s="134"/>
    </row>
    <row r="159" spans="1:27" s="120" customFormat="1" ht="18.649999999999999" customHeight="1">
      <c r="A159" s="250">
        <v>157</v>
      </c>
      <c r="B159" s="251" t="s">
        <v>1244</v>
      </c>
      <c r="C159" s="252" t="s">
        <v>370</v>
      </c>
      <c r="D159" s="643" t="s">
        <v>1245</v>
      </c>
      <c r="E159" s="254" t="s">
        <v>787</v>
      </c>
      <c r="F159" s="644" t="s">
        <v>1246</v>
      </c>
      <c r="G159" s="256" t="s">
        <v>371</v>
      </c>
      <c r="H159" s="258">
        <f>ROUND(IFERROR(VLOOKUP(C159,'LOCAL DECEMBER 2022'!EK165:ET681,10,FALSE),),2)</f>
        <v>24</v>
      </c>
      <c r="I159" s="258">
        <f>ROUND(IFERROR(VLOOKUP(C159,'LOCAL DECEMBER 2022'!EK165:EN529,4,FALSE),),2)</f>
        <v>35000</v>
      </c>
      <c r="J159" s="258">
        <f>IFERROR(VLOOKUP(C159,'LOCAL DECEMBER 2022'!EK165:EM340,3,FALSE),)</f>
        <v>910000</v>
      </c>
      <c r="K159" s="258">
        <f>IFERROR(VLOOKUP(C159,'LOCAL DECEMBER 2022'!EK165:FA340,17,FALSE),)</f>
        <v>716388.44</v>
      </c>
      <c r="L159" s="258">
        <f>IFERROR(VLOOKUP(C159,'LOCAL DECEMBER 2022'!EK165:FC388,19,FALSE),)</f>
        <v>1556388.44</v>
      </c>
      <c r="M159" s="258">
        <f>IFERROR(VLOOKUP(C159,'LOCAL DECEMBER 2022'!EK165:FD388,20,FALSE),)</f>
        <v>1400749.5999999999</v>
      </c>
      <c r="N159" s="258">
        <f>IFERROR(VLOOKUP(C159,'LOCAL DECEMBER 2022'!EK165:FE388,21,FALSE),)</f>
        <v>248224.87999999995</v>
      </c>
      <c r="O159" s="258">
        <f>IFERROR(VLOOKUP(C159,'LOCAL DECEMBER 2022'!EK165:FF388,22,FALSE),)</f>
        <v>155638.84</v>
      </c>
      <c r="P159" s="258">
        <f>IFERROR(VLOOKUP(C159,'LOCAL DECEMBER 2022'!EK165:FG392,23,FALSE),)</f>
        <v>100000</v>
      </c>
      <c r="Q159" s="258">
        <f t="shared" si="8"/>
        <v>503863.72</v>
      </c>
      <c r="R159" s="258">
        <f>IFERROR(VLOOKUP(C159,'LOCAL DECEMBER 2022'!EK165:FI388,25,FALSE),)</f>
        <v>0</v>
      </c>
      <c r="S159" s="258">
        <f t="shared" si="9"/>
        <v>1052524.72</v>
      </c>
      <c r="T159" s="258">
        <f>IFERROR(VLOOKUP(C159,'LOCAL DECEMBER 2022'!EK165:FL388,28,FALSE),)</f>
        <v>62255.54</v>
      </c>
      <c r="U159" s="258">
        <f>IFERROR(VLOOKUP(C159,'LOCAL DECEMBER 2022'!EK165:FN388,30,FALSE),)</f>
        <v>155638.84</v>
      </c>
      <c r="V159" s="258">
        <f>IFERROR(VLOOKUP(C159,'LOCAL DECEMBER 2022'!EK165:FM388,29,FALSE),)</f>
        <v>7781.94</v>
      </c>
      <c r="W159" s="258">
        <f t="shared" si="10"/>
        <v>225676.32</v>
      </c>
      <c r="X159" s="263">
        <f t="shared" si="11"/>
        <v>1782064.76</v>
      </c>
      <c r="Z159" s="264"/>
      <c r="AA159" s="134"/>
    </row>
    <row r="160" spans="1:27" s="120" customFormat="1" ht="18.649999999999999" customHeight="1">
      <c r="A160" s="250">
        <v>158</v>
      </c>
      <c r="B160" s="251" t="s">
        <v>1247</v>
      </c>
      <c r="C160" s="252" t="s">
        <v>372</v>
      </c>
      <c r="D160" s="643" t="s">
        <v>1248</v>
      </c>
      <c r="E160" s="254" t="s">
        <v>787</v>
      </c>
      <c r="F160" s="644" t="s">
        <v>1249</v>
      </c>
      <c r="G160" s="256" t="s">
        <v>373</v>
      </c>
      <c r="H160" s="258">
        <f>ROUND(IFERROR(VLOOKUP(C160,'LOCAL DECEMBER 2022'!EK166:ET682,10,FALSE),),2)</f>
        <v>24</v>
      </c>
      <c r="I160" s="258">
        <f>ROUND(IFERROR(VLOOKUP(C160,'LOCAL DECEMBER 2022'!EK166:EN530,4,FALSE),),2)</f>
        <v>30769.23</v>
      </c>
      <c r="J160" s="258">
        <f>IFERROR(VLOOKUP(C160,'LOCAL DECEMBER 2022'!EK166:EM341,3,FALSE),)</f>
        <v>800000</v>
      </c>
      <c r="K160" s="258">
        <f>IFERROR(VLOOKUP(C160,'LOCAL DECEMBER 2022'!EK166:FA341,17,FALSE),)</f>
        <v>974433.93</v>
      </c>
      <c r="L160" s="258">
        <f>IFERROR(VLOOKUP(C160,'LOCAL DECEMBER 2022'!EK166:FC389,19,FALSE),)</f>
        <v>1712895.45</v>
      </c>
      <c r="M160" s="258">
        <f>IFERROR(VLOOKUP(C160,'LOCAL DECEMBER 2022'!EK166:FD389,20,FALSE),)</f>
        <v>1541605.9</v>
      </c>
      <c r="N160" s="258">
        <f>IFERROR(VLOOKUP(C160,'LOCAL DECEMBER 2022'!EK166:FE389,21,FALSE),)</f>
        <v>290481.76999999996</v>
      </c>
      <c r="O160" s="258">
        <f>IFERROR(VLOOKUP(C160,'LOCAL DECEMBER 2022'!EK166:FF389,22,FALSE),)</f>
        <v>171289.55</v>
      </c>
      <c r="P160" s="258">
        <f>IFERROR(VLOOKUP(C160,'LOCAL DECEMBER 2022'!EK166:FG393,23,FALSE),)</f>
        <v>100000</v>
      </c>
      <c r="Q160" s="258">
        <f t="shared" si="8"/>
        <v>561771.31999999995</v>
      </c>
      <c r="R160" s="258">
        <f>IFERROR(VLOOKUP(C160,'LOCAL DECEMBER 2022'!EK166:FI389,25,FALSE),)</f>
        <v>0</v>
      </c>
      <c r="S160" s="258">
        <f t="shared" si="9"/>
        <v>1151124.1299999999</v>
      </c>
      <c r="T160" s="258">
        <f>IFERROR(VLOOKUP(C160,'LOCAL DECEMBER 2022'!EK166:FL389,28,FALSE),)</f>
        <v>68515.820000000007</v>
      </c>
      <c r="U160" s="258">
        <f>IFERROR(VLOOKUP(C160,'LOCAL DECEMBER 2022'!EK166:FN389,30,FALSE),)</f>
        <v>171289.55</v>
      </c>
      <c r="V160" s="258">
        <f>IFERROR(VLOOKUP(C160,'LOCAL DECEMBER 2022'!EK166:FM389,29,FALSE),)</f>
        <v>8564.48</v>
      </c>
      <c r="W160" s="258">
        <f t="shared" si="10"/>
        <v>248369.85</v>
      </c>
      <c r="X160" s="263">
        <f t="shared" si="11"/>
        <v>1961265.3</v>
      </c>
      <c r="Z160" s="264"/>
      <c r="AA160" s="134"/>
    </row>
    <row r="161" spans="1:27" s="120" customFormat="1" ht="18.649999999999999" customHeight="1">
      <c r="A161" s="250">
        <v>159</v>
      </c>
      <c r="B161" s="251" t="s">
        <v>1250</v>
      </c>
      <c r="C161" s="252" t="s">
        <v>374</v>
      </c>
      <c r="D161" s="643" t="s">
        <v>1251</v>
      </c>
      <c r="E161" s="254" t="s">
        <v>787</v>
      </c>
      <c r="F161" s="644" t="s">
        <v>1252</v>
      </c>
      <c r="G161" s="256" t="s">
        <v>223</v>
      </c>
      <c r="H161" s="258">
        <f>ROUND(IFERROR(VLOOKUP(C161,'LOCAL DECEMBER 2022'!EK167:ET683,10,FALSE),),2)</f>
        <v>25</v>
      </c>
      <c r="I161" s="258">
        <f>ROUND(IFERROR(VLOOKUP(C161,'LOCAL DECEMBER 2022'!EK167:EN531,4,FALSE),),2)</f>
        <v>12500</v>
      </c>
      <c r="J161" s="258">
        <f>IFERROR(VLOOKUP(C161,'LOCAL DECEMBER 2022'!EK167:EM342,3,FALSE),)</f>
        <v>325000</v>
      </c>
      <c r="K161" s="258">
        <f>IFERROR(VLOOKUP(C161,'LOCAL DECEMBER 2022'!EK167:FA342,17,FALSE),)</f>
        <v>445034.23</v>
      </c>
      <c r="L161" s="258">
        <f>IFERROR(VLOOKUP(C161,'LOCAL DECEMBER 2022'!EK167:FC390,19,FALSE),)</f>
        <v>757534.23</v>
      </c>
      <c r="M161" s="258">
        <f>IFERROR(VLOOKUP(C161,'LOCAL DECEMBER 2022'!EK167:FD390,20,FALSE),)</f>
        <v>681780.80999999994</v>
      </c>
      <c r="N161" s="258">
        <f>IFERROR(VLOOKUP(C161,'LOCAL DECEMBER 2022'!EK167:FE390,21,FALSE),)</f>
        <v>52356.161999999989</v>
      </c>
      <c r="O161" s="258">
        <f>IFERROR(VLOOKUP(C161,'LOCAL DECEMBER 2022'!EK167:FF390,22,FALSE),)</f>
        <v>75753.42</v>
      </c>
      <c r="P161" s="258">
        <f>IFERROR(VLOOKUP(C161,'LOCAL DECEMBER 2022'!EK167:FG394,23,FALSE),)</f>
        <v>100000</v>
      </c>
      <c r="Q161" s="258">
        <f t="shared" si="8"/>
        <v>228109.58199999999</v>
      </c>
      <c r="R161" s="258">
        <f>IFERROR(VLOOKUP(C161,'LOCAL DECEMBER 2022'!EK167:FI390,25,FALSE),)</f>
        <v>0</v>
      </c>
      <c r="S161" s="258">
        <f t="shared" si="9"/>
        <v>529424.64800000004</v>
      </c>
      <c r="T161" s="258">
        <f>IFERROR(VLOOKUP(C161,'LOCAL DECEMBER 2022'!EK167:FL390,28,FALSE),)</f>
        <v>30301.37</v>
      </c>
      <c r="U161" s="258">
        <f>IFERROR(VLOOKUP(C161,'LOCAL DECEMBER 2022'!EK167:FN390,30,FALSE),)</f>
        <v>75753.42</v>
      </c>
      <c r="V161" s="258">
        <f>IFERROR(VLOOKUP(C161,'LOCAL DECEMBER 2022'!EK167:FM390,29,FALSE),)</f>
        <v>3787.67</v>
      </c>
      <c r="W161" s="258">
        <f t="shared" si="10"/>
        <v>109842.45999999999</v>
      </c>
      <c r="X161" s="263">
        <f t="shared" si="11"/>
        <v>867376.69</v>
      </c>
      <c r="Z161" s="264"/>
      <c r="AA161" s="134"/>
    </row>
    <row r="162" spans="1:27" s="120" customFormat="1" ht="18.649999999999999" customHeight="1">
      <c r="A162" s="250">
        <v>160</v>
      </c>
      <c r="B162" s="251" t="s">
        <v>1253</v>
      </c>
      <c r="C162" s="252" t="s">
        <v>375</v>
      </c>
      <c r="D162" s="253">
        <v>66458870</v>
      </c>
      <c r="E162" s="254" t="s">
        <v>787</v>
      </c>
      <c r="F162" s="644" t="s">
        <v>1254</v>
      </c>
      <c r="G162" s="256" t="s">
        <v>204</v>
      </c>
      <c r="H162" s="258">
        <f>ROUND(IFERROR(VLOOKUP(C162,'LOCAL DECEMBER 2022'!EK168:ET684,10,FALSE),),2)</f>
        <v>21</v>
      </c>
      <c r="I162" s="258">
        <f>ROUND(IFERROR(VLOOKUP(C162,'LOCAL DECEMBER 2022'!EK168:EN532,4,FALSE),),2)</f>
        <v>15000</v>
      </c>
      <c r="J162" s="258">
        <f>IFERROR(VLOOKUP(C162,'LOCAL DECEMBER 2022'!EK168:EM343,3,FALSE),)</f>
        <v>390000</v>
      </c>
      <c r="K162" s="258">
        <f>IFERROR(VLOOKUP(C162,'LOCAL DECEMBER 2022'!EK168:FA343,17,FALSE),)</f>
        <v>243018.69</v>
      </c>
      <c r="L162" s="258">
        <f>IFERROR(VLOOKUP(C162,'LOCAL DECEMBER 2022'!EK168:FC390,19,FALSE),)</f>
        <v>558018.68999999994</v>
      </c>
      <c r="M162" s="258">
        <f>IFERROR(VLOOKUP(C162,'LOCAL DECEMBER 2022'!EK168:FD390,20,FALSE),)</f>
        <v>502216.81999999995</v>
      </c>
      <c r="N162" s="258">
        <f>IFERROR(VLOOKUP(C162,'LOCAL DECEMBER 2022'!EK168:FE390,21,FALSE),)</f>
        <v>18577.345599999997</v>
      </c>
      <c r="O162" s="258">
        <f>IFERROR(VLOOKUP(C162,'LOCAL DECEMBER 2022'!EK168:FF390,22,FALSE),)</f>
        <v>55801.87</v>
      </c>
      <c r="P162" s="258">
        <f>IFERROR(VLOOKUP(C162,'LOCAL DECEMBER 2022'!EK168:FG395,23,FALSE),)</f>
        <v>0</v>
      </c>
      <c r="Q162" s="258">
        <f t="shared" si="8"/>
        <v>74379.215599999996</v>
      </c>
      <c r="R162" s="258">
        <f>IFERROR(VLOOKUP(C162,'LOCAL DECEMBER 2022'!EK168:FI390,25,FALSE),)</f>
        <v>0</v>
      </c>
      <c r="S162" s="258">
        <f t="shared" si="9"/>
        <v>483639.47439999995</v>
      </c>
      <c r="T162" s="258">
        <f>IFERROR(VLOOKUP(C162,'LOCAL DECEMBER 2022'!EK168:FL390,28,FALSE),)</f>
        <v>22320.75</v>
      </c>
      <c r="U162" s="258">
        <f>IFERROR(VLOOKUP(C162,'LOCAL DECEMBER 2022'!EK168:FN390,30,FALSE),)</f>
        <v>55801.87</v>
      </c>
      <c r="V162" s="258">
        <f>IFERROR(VLOOKUP(C162,'LOCAL DECEMBER 2022'!EK168:FM390,29,FALSE),)</f>
        <v>2790.09</v>
      </c>
      <c r="W162" s="258">
        <f t="shared" si="10"/>
        <v>80912.709999999992</v>
      </c>
      <c r="X162" s="263">
        <f t="shared" si="11"/>
        <v>638931.39999999991</v>
      </c>
      <c r="Z162" s="264"/>
      <c r="AA162" s="134"/>
    </row>
    <row r="163" spans="1:27" s="120" customFormat="1" ht="18.649999999999999" customHeight="1">
      <c r="A163" s="250">
        <v>161</v>
      </c>
      <c r="B163" s="251" t="s">
        <v>1255</v>
      </c>
      <c r="C163" s="252" t="s">
        <v>376</v>
      </c>
      <c r="D163" s="643" t="s">
        <v>1256</v>
      </c>
      <c r="E163" s="254" t="s">
        <v>787</v>
      </c>
      <c r="F163" s="644" t="s">
        <v>1257</v>
      </c>
      <c r="G163" s="256" t="s">
        <v>204</v>
      </c>
      <c r="H163" s="258">
        <f>ROUND(IFERROR(VLOOKUP(C163,'LOCAL DECEMBER 2022'!EK169:ET685,10,FALSE),),2)</f>
        <v>25</v>
      </c>
      <c r="I163" s="258">
        <f>ROUND(IFERROR(VLOOKUP(C163,'LOCAL DECEMBER 2022'!EK169:EN533,4,FALSE),),2)</f>
        <v>15000</v>
      </c>
      <c r="J163" s="258">
        <f>IFERROR(VLOOKUP(C163,'LOCAL DECEMBER 2022'!EK169:EM344,3,FALSE),)</f>
        <v>390000</v>
      </c>
      <c r="K163" s="258">
        <f>IFERROR(VLOOKUP(C163,'LOCAL DECEMBER 2022'!EK169:FA344,17,FALSE),)</f>
        <v>245018.85</v>
      </c>
      <c r="L163" s="258">
        <f>IFERROR(VLOOKUP(C163,'LOCAL DECEMBER 2022'!EK169:FC391,19,FALSE),)</f>
        <v>620018.85</v>
      </c>
      <c r="M163" s="258">
        <f>IFERROR(VLOOKUP(C163,'LOCAL DECEMBER 2022'!EK169:FD391,20,FALSE),)</f>
        <v>558016.96</v>
      </c>
      <c r="N163" s="258">
        <f>IFERROR(VLOOKUP(C163,'LOCAL DECEMBER 2022'!EK169:FE391,21,FALSE),)</f>
        <v>27603.391999999993</v>
      </c>
      <c r="O163" s="258">
        <f>IFERROR(VLOOKUP(C163,'LOCAL DECEMBER 2022'!EK169:FF391,22,FALSE),)</f>
        <v>62001.89</v>
      </c>
      <c r="P163" s="258">
        <f>IFERROR(VLOOKUP(C163,'LOCAL DECEMBER 2022'!EK169:FG396,23,FALSE),)</f>
        <v>100000</v>
      </c>
      <c r="Q163" s="258">
        <f t="shared" si="8"/>
        <v>189605.28200000001</v>
      </c>
      <c r="R163" s="258">
        <f>IFERROR(VLOOKUP(C163,'LOCAL DECEMBER 2022'!EK169:FI391,25,FALSE),)</f>
        <v>0</v>
      </c>
      <c r="S163" s="258">
        <f t="shared" si="9"/>
        <v>430413.56799999997</v>
      </c>
      <c r="T163" s="258">
        <f>IFERROR(VLOOKUP(C163,'LOCAL DECEMBER 2022'!EK169:FL391,28,FALSE),)</f>
        <v>24800.75</v>
      </c>
      <c r="U163" s="258">
        <f>IFERROR(VLOOKUP(C163,'LOCAL DECEMBER 2022'!EK169:FN391,30,FALSE),)</f>
        <v>62001.89</v>
      </c>
      <c r="V163" s="258">
        <f>IFERROR(VLOOKUP(C163,'LOCAL DECEMBER 2022'!EK169:FM391,29,FALSE),)</f>
        <v>3100.09</v>
      </c>
      <c r="W163" s="258">
        <f t="shared" si="10"/>
        <v>89902.73</v>
      </c>
      <c r="X163" s="263">
        <f t="shared" si="11"/>
        <v>709921.58</v>
      </c>
      <c r="Z163" s="264"/>
      <c r="AA163" s="134"/>
    </row>
    <row r="164" spans="1:27" s="120" customFormat="1" ht="18.649999999999999" customHeight="1">
      <c r="A164" s="250">
        <v>162</v>
      </c>
      <c r="B164" s="251" t="s">
        <v>1258</v>
      </c>
      <c r="C164" s="252" t="s">
        <v>377</v>
      </c>
      <c r="D164" s="643" t="s">
        <v>1259</v>
      </c>
      <c r="E164" s="254" t="s">
        <v>787</v>
      </c>
      <c r="F164" s="644" t="s">
        <v>1260</v>
      </c>
      <c r="G164" s="256" t="s">
        <v>194</v>
      </c>
      <c r="H164" s="258">
        <f>ROUND(IFERROR(VLOOKUP(C164,'LOCAL DECEMBER 2022'!EK170:ET686,10,FALSE),),2)</f>
        <v>24</v>
      </c>
      <c r="I164" s="258">
        <f>ROUND(IFERROR(VLOOKUP(C164,'LOCAL DECEMBER 2022'!EK170:EN534,4,FALSE),),2)</f>
        <v>12500</v>
      </c>
      <c r="J164" s="258">
        <f>IFERROR(VLOOKUP(C164,'LOCAL DECEMBER 2022'!EK170:EM345,3,FALSE),)</f>
        <v>325000</v>
      </c>
      <c r="K164" s="258">
        <f>IFERROR(VLOOKUP(C164,'LOCAL DECEMBER 2022'!EK170:FA345,17,FALSE),)</f>
        <v>275854.55</v>
      </c>
      <c r="L164" s="258">
        <f>IFERROR(VLOOKUP(C164,'LOCAL DECEMBER 2022'!EK170:FC392,19,FALSE),)</f>
        <v>575854.55000000005</v>
      </c>
      <c r="M164" s="258">
        <f>IFERROR(VLOOKUP(C164,'LOCAL DECEMBER 2022'!EK170:FD392,20,FALSE),)</f>
        <v>518269.09</v>
      </c>
      <c r="N164" s="258">
        <f>IFERROR(VLOOKUP(C164,'LOCAL DECEMBER 2022'!EK170:FE392,21,FALSE),)</f>
        <v>19861.527200000004</v>
      </c>
      <c r="O164" s="258">
        <f>IFERROR(VLOOKUP(C164,'LOCAL DECEMBER 2022'!EK170:FF392,22,FALSE),)</f>
        <v>57585.46</v>
      </c>
      <c r="P164" s="258">
        <f>IFERROR(VLOOKUP(C164,'LOCAL DECEMBER 2022'!EK170:FG397,23,FALSE),)</f>
        <v>100000</v>
      </c>
      <c r="Q164" s="258">
        <f t="shared" si="8"/>
        <v>177446.9872</v>
      </c>
      <c r="R164" s="258">
        <f>IFERROR(VLOOKUP(C164,'LOCAL DECEMBER 2022'!EK170:FI392,25,FALSE),)</f>
        <v>0</v>
      </c>
      <c r="S164" s="258">
        <f t="shared" si="9"/>
        <v>398407.56280000007</v>
      </c>
      <c r="T164" s="258">
        <f>IFERROR(VLOOKUP(C164,'LOCAL DECEMBER 2022'!EK170:FL392,28,FALSE),)</f>
        <v>23034.18</v>
      </c>
      <c r="U164" s="258">
        <f>IFERROR(VLOOKUP(C164,'LOCAL DECEMBER 2022'!EK170:FN392,30,FALSE),)</f>
        <v>57585.46</v>
      </c>
      <c r="V164" s="258">
        <f>IFERROR(VLOOKUP(C164,'LOCAL DECEMBER 2022'!EK170:FM392,29,FALSE),)</f>
        <v>2879.27</v>
      </c>
      <c r="W164" s="258">
        <f t="shared" si="10"/>
        <v>83498.91</v>
      </c>
      <c r="X164" s="263">
        <f t="shared" si="11"/>
        <v>659353.46000000008</v>
      </c>
      <c r="Z164" s="264"/>
      <c r="AA164" s="134"/>
    </row>
    <row r="165" spans="1:27" s="120" customFormat="1" ht="18.649999999999999" customHeight="1">
      <c r="A165" s="250">
        <v>163</v>
      </c>
      <c r="B165" s="251" t="s">
        <v>1261</v>
      </c>
      <c r="C165" s="252" t="s">
        <v>378</v>
      </c>
      <c r="D165" s="643" t="s">
        <v>1262</v>
      </c>
      <c r="E165" s="254" t="s">
        <v>787</v>
      </c>
      <c r="F165" s="644" t="s">
        <v>1263</v>
      </c>
      <c r="G165" s="256" t="s">
        <v>379</v>
      </c>
      <c r="H165" s="258">
        <f>ROUND(IFERROR(VLOOKUP(C165,'LOCAL DECEMBER 2022'!EK171:ET687,10,FALSE),),2)</f>
        <v>26</v>
      </c>
      <c r="I165" s="258">
        <f>ROUND(IFERROR(VLOOKUP(C165,'LOCAL DECEMBER 2022'!EK171:EN535,4,FALSE),),2)</f>
        <v>20230</v>
      </c>
      <c r="J165" s="258">
        <f>IFERROR(VLOOKUP(C165,'LOCAL DECEMBER 2022'!EK171:EM346,3,FALSE),)</f>
        <v>525980</v>
      </c>
      <c r="K165" s="258">
        <f>IFERROR(VLOOKUP(C165,'LOCAL DECEMBER 2022'!EK171:FA346,17,FALSE),)</f>
        <v>416770.06</v>
      </c>
      <c r="L165" s="258">
        <f>IFERROR(VLOOKUP(C165,'LOCAL DECEMBER 2022'!EK171:FC393,19,FALSE),)</f>
        <v>942750.06</v>
      </c>
      <c r="M165" s="258">
        <f>IFERROR(VLOOKUP(C165,'LOCAL DECEMBER 2022'!EK171:FD393,20,FALSE),)</f>
        <v>848475.05</v>
      </c>
      <c r="N165" s="258">
        <f>IFERROR(VLOOKUP(C165,'LOCAL DECEMBER 2022'!EK171:FE393,21,FALSE),)</f>
        <v>90118.762500000012</v>
      </c>
      <c r="O165" s="258">
        <f>IFERROR(VLOOKUP(C165,'LOCAL DECEMBER 2022'!EK171:FF393,22,FALSE),)</f>
        <v>94275.01</v>
      </c>
      <c r="P165" s="258">
        <f>IFERROR(VLOOKUP(C165,'LOCAL DECEMBER 2022'!EK171:FG398,23,FALSE),)</f>
        <v>100000</v>
      </c>
      <c r="Q165" s="258">
        <f t="shared" si="8"/>
        <v>284393.77250000002</v>
      </c>
      <c r="R165" s="258">
        <f>IFERROR(VLOOKUP(C165,'LOCAL DECEMBER 2022'!EK171:FI393,25,FALSE),)</f>
        <v>0</v>
      </c>
      <c r="S165" s="258">
        <f t="shared" si="9"/>
        <v>658356.28750000009</v>
      </c>
      <c r="T165" s="258">
        <f>IFERROR(VLOOKUP(C165,'LOCAL DECEMBER 2022'!EK171:FL393,28,FALSE),)</f>
        <v>37710</v>
      </c>
      <c r="U165" s="258">
        <f>IFERROR(VLOOKUP(C165,'LOCAL DECEMBER 2022'!EK171:FN393,30,FALSE),)</f>
        <v>94275.01</v>
      </c>
      <c r="V165" s="258">
        <f>IFERROR(VLOOKUP(C165,'LOCAL DECEMBER 2022'!EK171:FM393,29,FALSE),)</f>
        <v>4713.75</v>
      </c>
      <c r="W165" s="258">
        <f t="shared" si="10"/>
        <v>136698.76</v>
      </c>
      <c r="X165" s="263">
        <f t="shared" si="11"/>
        <v>1079448.82</v>
      </c>
      <c r="Z165" s="264"/>
      <c r="AA165" s="134"/>
    </row>
    <row r="166" spans="1:27" s="120" customFormat="1" ht="18.649999999999999" customHeight="1">
      <c r="A166" s="250">
        <v>164</v>
      </c>
      <c r="B166" s="251" t="s">
        <v>1264</v>
      </c>
      <c r="C166" s="252" t="s">
        <v>380</v>
      </c>
      <c r="D166" s="643" t="s">
        <v>1265</v>
      </c>
      <c r="E166" s="254" t="s">
        <v>787</v>
      </c>
      <c r="F166" s="644" t="s">
        <v>1266</v>
      </c>
      <c r="G166" s="256" t="s">
        <v>204</v>
      </c>
      <c r="H166" s="258">
        <f>ROUND(IFERROR(VLOOKUP(C166,'LOCAL DECEMBER 2022'!EK172:ET688,10,FALSE),),2)</f>
        <v>26</v>
      </c>
      <c r="I166" s="258">
        <f>ROUND(IFERROR(VLOOKUP(C166,'LOCAL DECEMBER 2022'!EK172:EN536,4,FALSE),),2)</f>
        <v>15000</v>
      </c>
      <c r="J166" s="258">
        <f>IFERROR(VLOOKUP(C166,'LOCAL DECEMBER 2022'!EK172:EM347,3,FALSE),)</f>
        <v>390000</v>
      </c>
      <c r="K166" s="258">
        <f>IFERROR(VLOOKUP(C166,'LOCAL DECEMBER 2022'!EK172:FA347,17,FALSE),)</f>
        <v>528040.62</v>
      </c>
      <c r="L166" s="258">
        <f>IFERROR(VLOOKUP(C166,'LOCAL DECEMBER 2022'!EK172:FC394,19,FALSE),)</f>
        <v>918040.62</v>
      </c>
      <c r="M166" s="258">
        <f>IFERROR(VLOOKUP(C166,'LOCAL DECEMBER 2022'!EK172:FD394,20,FALSE),)</f>
        <v>826236.56</v>
      </c>
      <c r="N166" s="258">
        <f>IFERROR(VLOOKUP(C166,'LOCAL DECEMBER 2022'!EK172:FE394,21,FALSE),)</f>
        <v>84559.140000000014</v>
      </c>
      <c r="O166" s="258">
        <f>IFERROR(VLOOKUP(C166,'LOCAL DECEMBER 2022'!EK172:FF394,22,FALSE),)</f>
        <v>91804.06</v>
      </c>
      <c r="P166" s="258">
        <f>IFERROR(VLOOKUP(C166,'LOCAL DECEMBER 2022'!EK172:FG399,23,FALSE),)</f>
        <v>100000</v>
      </c>
      <c r="Q166" s="258">
        <f t="shared" si="8"/>
        <v>276363.2</v>
      </c>
      <c r="R166" s="258">
        <f>IFERROR(VLOOKUP(C166,'LOCAL DECEMBER 2022'!EK172:FI394,25,FALSE),)</f>
        <v>0</v>
      </c>
      <c r="S166" s="258">
        <f t="shared" si="9"/>
        <v>641677.41999999993</v>
      </c>
      <c r="T166" s="258">
        <f>IFERROR(VLOOKUP(C166,'LOCAL DECEMBER 2022'!EK172:FL394,28,FALSE),)</f>
        <v>36721.620000000003</v>
      </c>
      <c r="U166" s="258">
        <f>IFERROR(VLOOKUP(C166,'LOCAL DECEMBER 2022'!EK172:FN394,30,FALSE),)</f>
        <v>91804.06</v>
      </c>
      <c r="V166" s="258">
        <f>IFERROR(VLOOKUP(C166,'LOCAL DECEMBER 2022'!EK172:FM394,29,FALSE),)</f>
        <v>4590.2</v>
      </c>
      <c r="W166" s="258">
        <f t="shared" si="10"/>
        <v>133115.88</v>
      </c>
      <c r="X166" s="263">
        <f t="shared" si="11"/>
        <v>1051156.5</v>
      </c>
      <c r="Z166" s="264"/>
      <c r="AA166" s="134"/>
    </row>
    <row r="167" spans="1:27" s="120" customFormat="1" ht="18.649999999999999" customHeight="1">
      <c r="A167" s="250">
        <v>165</v>
      </c>
      <c r="B167" s="251" t="s">
        <v>1267</v>
      </c>
      <c r="C167" s="252" t="s">
        <v>381</v>
      </c>
      <c r="D167" s="643" t="s">
        <v>1268</v>
      </c>
      <c r="E167" s="254" t="s">
        <v>787</v>
      </c>
      <c r="F167" s="644" t="s">
        <v>1269</v>
      </c>
      <c r="G167" s="256" t="s">
        <v>223</v>
      </c>
      <c r="H167" s="258">
        <f>ROUND(IFERROR(VLOOKUP(C167,'LOCAL DECEMBER 2022'!EK173:ET689,10,FALSE),),2)</f>
        <v>17</v>
      </c>
      <c r="I167" s="258">
        <f>ROUND(IFERROR(VLOOKUP(C167,'LOCAL DECEMBER 2022'!EK173:EN537,4,FALSE),),2)</f>
        <v>18000</v>
      </c>
      <c r="J167" s="258">
        <f>IFERROR(VLOOKUP(C167,'LOCAL DECEMBER 2022'!EK173:EM348,3,FALSE),)</f>
        <v>468000</v>
      </c>
      <c r="K167" s="258">
        <f>IFERROR(VLOOKUP(C167,'LOCAL DECEMBER 2022'!EK173:FA348,17,FALSE),)</f>
        <v>399630.74</v>
      </c>
      <c r="L167" s="258">
        <f>IFERROR(VLOOKUP(C167,'LOCAL DECEMBER 2022'!EK173:FC395,19,FALSE),)</f>
        <v>705630.74</v>
      </c>
      <c r="M167" s="258">
        <f>IFERROR(VLOOKUP(C167,'LOCAL DECEMBER 2022'!EK173:FD395,20,FALSE),)</f>
        <v>635067.66999999993</v>
      </c>
      <c r="N167" s="258">
        <f>IFERROR(VLOOKUP(C167,'LOCAL DECEMBER 2022'!EK173:FE395,21,FALSE),)</f>
        <v>43013.533999999985</v>
      </c>
      <c r="O167" s="258">
        <f>IFERROR(VLOOKUP(C167,'LOCAL DECEMBER 2022'!EK173:FF395,22,FALSE),)</f>
        <v>70563.070000000007</v>
      </c>
      <c r="P167" s="258">
        <f>IFERROR(VLOOKUP(C167,'LOCAL DECEMBER 2022'!EK173:FG400,23,FALSE),)</f>
        <v>0</v>
      </c>
      <c r="Q167" s="258">
        <f t="shared" si="8"/>
        <v>113576.60399999999</v>
      </c>
      <c r="R167" s="258">
        <f>IFERROR(VLOOKUP(C167,'LOCAL DECEMBER 2022'!EK173:FI395,25,FALSE),)</f>
        <v>0</v>
      </c>
      <c r="S167" s="258">
        <f t="shared" si="9"/>
        <v>592054.13599999994</v>
      </c>
      <c r="T167" s="258">
        <f>IFERROR(VLOOKUP(C167,'LOCAL DECEMBER 2022'!EK173:FL395,28,FALSE),)</f>
        <v>28225.23</v>
      </c>
      <c r="U167" s="258">
        <f>IFERROR(VLOOKUP(C167,'LOCAL DECEMBER 2022'!EK173:FN395,30,FALSE),)</f>
        <v>70563.070000000007</v>
      </c>
      <c r="V167" s="258">
        <f>IFERROR(VLOOKUP(C167,'LOCAL DECEMBER 2022'!EK173:FM395,29,FALSE),)</f>
        <v>3528.15</v>
      </c>
      <c r="W167" s="258">
        <f t="shared" si="10"/>
        <v>102316.45</v>
      </c>
      <c r="X167" s="263">
        <f t="shared" si="11"/>
        <v>807947.19</v>
      </c>
      <c r="Z167" s="264"/>
      <c r="AA167" s="134"/>
    </row>
    <row r="168" spans="1:27" s="120" customFormat="1" ht="18.649999999999999" customHeight="1">
      <c r="A168" s="250">
        <v>166</v>
      </c>
      <c r="B168" s="251" t="s">
        <v>1270</v>
      </c>
      <c r="C168" s="252" t="s">
        <v>382</v>
      </c>
      <c r="D168" s="643" t="s">
        <v>1271</v>
      </c>
      <c r="E168" s="254" t="s">
        <v>787</v>
      </c>
      <c r="F168" s="644" t="s">
        <v>1272</v>
      </c>
      <c r="G168" s="256" t="s">
        <v>194</v>
      </c>
      <c r="H168" s="258">
        <f>ROUND(IFERROR(VLOOKUP(C168,'LOCAL DECEMBER 2022'!EK174:ET690,10,FALSE),),2)</f>
        <v>26</v>
      </c>
      <c r="I168" s="258">
        <f>ROUND(IFERROR(VLOOKUP(C168,'LOCAL DECEMBER 2022'!EK174:EN538,4,FALSE),),2)</f>
        <v>15000</v>
      </c>
      <c r="J168" s="258">
        <f>IFERROR(VLOOKUP(C168,'LOCAL DECEMBER 2022'!EK174:EM349,3,FALSE),)</f>
        <v>390000</v>
      </c>
      <c r="K168" s="258">
        <f>IFERROR(VLOOKUP(C168,'LOCAL DECEMBER 2022'!EK174:FA349,17,FALSE),)</f>
        <v>440033.85</v>
      </c>
      <c r="L168" s="258">
        <f>IFERROR(VLOOKUP(C168,'LOCAL DECEMBER 2022'!EK174:FC396,19,FALSE),)</f>
        <v>830033.85</v>
      </c>
      <c r="M168" s="258">
        <f>IFERROR(VLOOKUP(C168,'LOCAL DECEMBER 2022'!EK174:FD396,20,FALSE),)</f>
        <v>747030.46</v>
      </c>
      <c r="N168" s="258">
        <f>IFERROR(VLOOKUP(C168,'LOCAL DECEMBER 2022'!EK174:FE396,21,FALSE),)</f>
        <v>65406.091999999997</v>
      </c>
      <c r="O168" s="258">
        <f>IFERROR(VLOOKUP(C168,'LOCAL DECEMBER 2022'!EK174:FF396,22,FALSE),)</f>
        <v>83003.39</v>
      </c>
      <c r="P168" s="258">
        <f>IFERROR(VLOOKUP(C168,'LOCAL DECEMBER 2022'!EK174:FG401,23,FALSE),)</f>
        <v>100000</v>
      </c>
      <c r="Q168" s="258">
        <f t="shared" si="8"/>
        <v>248409.48199999999</v>
      </c>
      <c r="R168" s="258">
        <f>IFERROR(VLOOKUP(C168,'LOCAL DECEMBER 2022'!EK174:FI396,25,FALSE),)</f>
        <v>0</v>
      </c>
      <c r="S168" s="258">
        <f t="shared" si="9"/>
        <v>581624.36800000002</v>
      </c>
      <c r="T168" s="258">
        <f>IFERROR(VLOOKUP(C168,'LOCAL DECEMBER 2022'!EK174:FL396,28,FALSE),)</f>
        <v>33201.35</v>
      </c>
      <c r="U168" s="258">
        <f>IFERROR(VLOOKUP(C168,'LOCAL DECEMBER 2022'!EK174:FN396,30,FALSE),)</f>
        <v>83003.39</v>
      </c>
      <c r="V168" s="258">
        <f>IFERROR(VLOOKUP(C168,'LOCAL DECEMBER 2022'!EK174:FM396,29,FALSE),)</f>
        <v>4150.17</v>
      </c>
      <c r="W168" s="258">
        <f t="shared" si="10"/>
        <v>120354.90999999999</v>
      </c>
      <c r="X168" s="263">
        <f t="shared" si="11"/>
        <v>950388.76</v>
      </c>
      <c r="Z168" s="264"/>
      <c r="AA168" s="134"/>
    </row>
    <row r="169" spans="1:27" s="120" customFormat="1" ht="18.649999999999999" customHeight="1">
      <c r="A169" s="250">
        <v>167</v>
      </c>
      <c r="B169" s="251" t="s">
        <v>1273</v>
      </c>
      <c r="C169" s="252" t="s">
        <v>383</v>
      </c>
      <c r="D169" s="643" t="s">
        <v>1274</v>
      </c>
      <c r="E169" s="254" t="s">
        <v>787</v>
      </c>
      <c r="F169" s="645" t="s">
        <v>1275</v>
      </c>
      <c r="G169" s="256" t="s">
        <v>194</v>
      </c>
      <c r="H169" s="258">
        <f>ROUND(IFERROR(VLOOKUP(C169,'LOCAL DECEMBER 2022'!EK175:ET691,10,FALSE),),2)</f>
        <v>26</v>
      </c>
      <c r="I169" s="258">
        <f>ROUND(IFERROR(VLOOKUP(C169,'LOCAL DECEMBER 2022'!EK175:EN539,4,FALSE),),2)</f>
        <v>12500</v>
      </c>
      <c r="J169" s="258">
        <f>IFERROR(VLOOKUP(C169,'LOCAL DECEMBER 2022'!EK175:EM349,3,FALSE),)</f>
        <v>325000</v>
      </c>
      <c r="K169" s="258">
        <f>IFERROR(VLOOKUP(C169,'LOCAL DECEMBER 2022'!EK175:FA349,17,FALSE),)</f>
        <v>375862.25</v>
      </c>
      <c r="L169" s="258">
        <f>IFERROR(VLOOKUP(C169,'LOCAL DECEMBER 2022'!EK175:FC397,19,FALSE),)</f>
        <v>700862.25</v>
      </c>
      <c r="M169" s="258">
        <f>IFERROR(VLOOKUP(C169,'LOCAL DECEMBER 2022'!EK175:FD397,20,FALSE),)</f>
        <v>630776.02</v>
      </c>
      <c r="N169" s="258">
        <f>IFERROR(VLOOKUP(C169,'LOCAL DECEMBER 2022'!EK175:FE397,21,FALSE),)</f>
        <v>42155.204000000005</v>
      </c>
      <c r="O169" s="258">
        <f>IFERROR(VLOOKUP(C169,'LOCAL DECEMBER 2022'!EK175:FF397,22,FALSE),)</f>
        <v>70086.23</v>
      </c>
      <c r="P169" s="258">
        <f>IFERROR(VLOOKUP(C169,'LOCAL DECEMBER 2022'!EK175:FG402,23,FALSE),)</f>
        <v>100000</v>
      </c>
      <c r="Q169" s="258">
        <f t="shared" si="8"/>
        <v>212241.43400000001</v>
      </c>
      <c r="R169" s="258">
        <f>IFERROR(VLOOKUP(C169,'LOCAL DECEMBER 2022'!EK175:FI397,25,FALSE),)</f>
        <v>0</v>
      </c>
      <c r="S169" s="258">
        <f t="shared" si="9"/>
        <v>488620.81599999999</v>
      </c>
      <c r="T169" s="258">
        <f>IFERROR(VLOOKUP(C169,'LOCAL DECEMBER 2022'!EK175:FL397,28,FALSE),)</f>
        <v>28034.49</v>
      </c>
      <c r="U169" s="258">
        <f>IFERROR(VLOOKUP(C169,'LOCAL DECEMBER 2022'!EK175:FN397,30,FALSE),)</f>
        <v>70086.23</v>
      </c>
      <c r="V169" s="258">
        <f>IFERROR(VLOOKUP(C169,'LOCAL DECEMBER 2022'!EK175:FM397,29,FALSE),)</f>
        <v>3504.31</v>
      </c>
      <c r="W169" s="258">
        <f t="shared" si="10"/>
        <v>101625.03</v>
      </c>
      <c r="X169" s="263">
        <f t="shared" si="11"/>
        <v>802487.28</v>
      </c>
      <c r="Z169" s="264"/>
      <c r="AA169" s="134"/>
    </row>
    <row r="170" spans="1:27" s="120" customFormat="1" ht="18.649999999999999" customHeight="1">
      <c r="A170" s="250">
        <v>168</v>
      </c>
      <c r="B170" s="251" t="s">
        <v>1276</v>
      </c>
      <c r="C170" s="252" t="s">
        <v>384</v>
      </c>
      <c r="D170" s="643" t="s">
        <v>1277</v>
      </c>
      <c r="E170" s="254" t="s">
        <v>787</v>
      </c>
      <c r="F170" s="644" t="s">
        <v>1278</v>
      </c>
      <c r="G170" s="256" t="s">
        <v>385</v>
      </c>
      <c r="H170" s="258">
        <f>ROUND(IFERROR(VLOOKUP(C170,'LOCAL DECEMBER 2022'!EK176:ET692,10,FALSE),),2)</f>
        <v>26</v>
      </c>
      <c r="I170" s="258">
        <f>ROUND(IFERROR(VLOOKUP(C170,'LOCAL DECEMBER 2022'!EK176:EN540,4,FALSE),),2)</f>
        <v>20000</v>
      </c>
      <c r="J170" s="258">
        <f>IFERROR(VLOOKUP(C170,'LOCAL DECEMBER 2022'!EK176:EM350,3,FALSE),)</f>
        <v>520000</v>
      </c>
      <c r="K170" s="258">
        <f>IFERROR(VLOOKUP(C170,'LOCAL DECEMBER 2022'!EK176:FA350,17,FALSE),)</f>
        <v>492037.85</v>
      </c>
      <c r="L170" s="258">
        <f>IFERROR(VLOOKUP(C170,'LOCAL DECEMBER 2022'!EK176:FC398,19,FALSE),)</f>
        <v>1012037.85</v>
      </c>
      <c r="M170" s="258">
        <f>IFERROR(VLOOKUP(C170,'LOCAL DECEMBER 2022'!EK176:FD398,20,FALSE),)</f>
        <v>910834.05999999994</v>
      </c>
      <c r="N170" s="258">
        <f>IFERROR(VLOOKUP(C170,'LOCAL DECEMBER 2022'!EK176:FE398,21,FALSE),)</f>
        <v>105708.51499999998</v>
      </c>
      <c r="O170" s="258">
        <f>IFERROR(VLOOKUP(C170,'LOCAL DECEMBER 2022'!EK176:FF398,22,FALSE),)</f>
        <v>101203.79</v>
      </c>
      <c r="P170" s="258">
        <f>IFERROR(VLOOKUP(C170,'LOCAL DECEMBER 2022'!EK176:FG403,23,FALSE),)</f>
        <v>100000</v>
      </c>
      <c r="Q170" s="258">
        <f t="shared" si="8"/>
        <v>306912.30499999999</v>
      </c>
      <c r="R170" s="258">
        <f>IFERROR(VLOOKUP(C170,'LOCAL DECEMBER 2022'!EK176:FI398,25,FALSE),)</f>
        <v>0</v>
      </c>
      <c r="S170" s="258">
        <f t="shared" si="9"/>
        <v>705125.54499999993</v>
      </c>
      <c r="T170" s="258">
        <f>IFERROR(VLOOKUP(C170,'LOCAL DECEMBER 2022'!EK176:FL398,28,FALSE),)</f>
        <v>40481.51</v>
      </c>
      <c r="U170" s="258">
        <f>IFERROR(VLOOKUP(C170,'LOCAL DECEMBER 2022'!EK176:FN398,30,FALSE),)</f>
        <v>101203.79</v>
      </c>
      <c r="V170" s="258">
        <f>IFERROR(VLOOKUP(C170,'LOCAL DECEMBER 2022'!EK176:FM398,29,FALSE),)</f>
        <v>5060.1899999999996</v>
      </c>
      <c r="W170" s="258">
        <f t="shared" si="10"/>
        <v>146745.49</v>
      </c>
      <c r="X170" s="263">
        <f t="shared" si="11"/>
        <v>1158783.3399999999</v>
      </c>
      <c r="Z170" s="264"/>
      <c r="AA170" s="134"/>
    </row>
    <row r="171" spans="1:27" s="120" customFormat="1" ht="18.649999999999999" customHeight="1">
      <c r="A171" s="250">
        <v>169</v>
      </c>
      <c r="B171" s="251" t="s">
        <v>1279</v>
      </c>
      <c r="C171" s="252" t="s">
        <v>386</v>
      </c>
      <c r="D171" s="643" t="s">
        <v>1280</v>
      </c>
      <c r="E171" s="254" t="s">
        <v>787</v>
      </c>
      <c r="F171" s="645" t="s">
        <v>1281</v>
      </c>
      <c r="G171" s="256" t="s">
        <v>387</v>
      </c>
      <c r="H171" s="258">
        <f>ROUND(IFERROR(VLOOKUP(C171,'LOCAL DECEMBER 2022'!EK177:ET693,10,FALSE),),2)</f>
        <v>26</v>
      </c>
      <c r="I171" s="258">
        <f>ROUND(IFERROR(VLOOKUP(C171,'LOCAL DECEMBER 2022'!EK177:EN541,4,FALSE),),2)</f>
        <v>20000</v>
      </c>
      <c r="J171" s="258">
        <f>IFERROR(VLOOKUP(C171,'LOCAL DECEMBER 2022'!EK177:EM351,3,FALSE),)</f>
        <v>520000</v>
      </c>
      <c r="K171" s="258">
        <f>IFERROR(VLOOKUP(C171,'LOCAL DECEMBER 2022'!EK177:FA351,17,FALSE),)</f>
        <v>642716.11</v>
      </c>
      <c r="L171" s="258">
        <f>IFERROR(VLOOKUP(C171,'LOCAL DECEMBER 2022'!EK177:FC399,19,FALSE),)</f>
        <v>1162716.1100000001</v>
      </c>
      <c r="M171" s="258">
        <f>IFERROR(VLOOKUP(C171,'LOCAL DECEMBER 2022'!EK177:FD399,20,FALSE),)</f>
        <v>1046444.5000000001</v>
      </c>
      <c r="N171" s="258">
        <f>IFERROR(VLOOKUP(C171,'LOCAL DECEMBER 2022'!EK177:FE399,21,FALSE),)</f>
        <v>141933.35000000003</v>
      </c>
      <c r="O171" s="258">
        <f>IFERROR(VLOOKUP(C171,'LOCAL DECEMBER 2022'!EK177:FF399,22,FALSE),)</f>
        <v>116271.61</v>
      </c>
      <c r="P171" s="258">
        <f>IFERROR(VLOOKUP(C171,'LOCAL DECEMBER 2022'!EK177:FG404,23,FALSE),)</f>
        <v>0</v>
      </c>
      <c r="Q171" s="258">
        <f t="shared" si="8"/>
        <v>258204.96000000002</v>
      </c>
      <c r="R171" s="258">
        <f>IFERROR(VLOOKUP(C171,'LOCAL DECEMBER 2022'!EK177:FI399,25,FALSE),)</f>
        <v>0</v>
      </c>
      <c r="S171" s="258">
        <f t="shared" si="9"/>
        <v>904511.15000000014</v>
      </c>
      <c r="T171" s="258">
        <f>IFERROR(VLOOKUP(C171,'LOCAL DECEMBER 2022'!EK177:FL399,28,FALSE),)</f>
        <v>46508.639999999999</v>
      </c>
      <c r="U171" s="258">
        <f>IFERROR(VLOOKUP(C171,'LOCAL DECEMBER 2022'!EK177:FN399,30,FALSE),)</f>
        <v>116271.61</v>
      </c>
      <c r="V171" s="258">
        <f>IFERROR(VLOOKUP(C171,'LOCAL DECEMBER 2022'!EK177:FM399,29,FALSE),)</f>
        <v>5813.58</v>
      </c>
      <c r="W171" s="258">
        <f t="shared" si="10"/>
        <v>168593.83</v>
      </c>
      <c r="X171" s="263">
        <f t="shared" si="11"/>
        <v>1331309.9400000002</v>
      </c>
      <c r="Z171" s="264"/>
      <c r="AA171" s="134"/>
    </row>
    <row r="172" spans="1:27" s="120" customFormat="1" ht="18.649999999999999" customHeight="1">
      <c r="A172" s="250">
        <v>170</v>
      </c>
      <c r="B172" s="251" t="s">
        <v>1282</v>
      </c>
      <c r="C172" s="252" t="s">
        <v>388</v>
      </c>
      <c r="D172" s="643" t="s">
        <v>1283</v>
      </c>
      <c r="E172" s="254" t="s">
        <v>787</v>
      </c>
      <c r="F172" s="644" t="s">
        <v>1284</v>
      </c>
      <c r="G172" s="256" t="s">
        <v>204</v>
      </c>
      <c r="H172" s="258">
        <f>ROUND(IFERROR(VLOOKUP(C172,'LOCAL DECEMBER 2022'!EK178:ET694,10,FALSE),),2)</f>
        <v>21</v>
      </c>
      <c r="I172" s="258">
        <f>ROUND(IFERROR(VLOOKUP(C172,'LOCAL DECEMBER 2022'!EK178:EN542,4,FALSE),),2)</f>
        <v>12500</v>
      </c>
      <c r="J172" s="258">
        <f>IFERROR(VLOOKUP(C172,'LOCAL DECEMBER 2022'!EK178:EM352,3,FALSE),)</f>
        <v>325000</v>
      </c>
      <c r="K172" s="258">
        <f>IFERROR(VLOOKUP(C172,'LOCAL DECEMBER 2022'!EK178:FA352,17,FALSE),)</f>
        <v>195015</v>
      </c>
      <c r="L172" s="258">
        <f>IFERROR(VLOOKUP(C172,'LOCAL DECEMBER 2022'!EK178:FC400,19,FALSE),)</f>
        <v>457515</v>
      </c>
      <c r="M172" s="258">
        <f>IFERROR(VLOOKUP(C172,'LOCAL DECEMBER 2022'!EK178:FD400,20,FALSE),)</f>
        <v>411763.5</v>
      </c>
      <c r="N172" s="258">
        <f>IFERROR(VLOOKUP(C172,'LOCAL DECEMBER 2022'!EK178:FE400,21,FALSE),)</f>
        <v>11341.08</v>
      </c>
      <c r="O172" s="258">
        <f>IFERROR(VLOOKUP(C172,'LOCAL DECEMBER 2022'!EK178:FF400,22,FALSE),)</f>
        <v>45751.5</v>
      </c>
      <c r="P172" s="258">
        <f>IFERROR(VLOOKUP(C172,'LOCAL DECEMBER 2022'!EK178:FG405,23,FALSE),)</f>
        <v>0</v>
      </c>
      <c r="Q172" s="258">
        <f t="shared" si="8"/>
        <v>57092.58</v>
      </c>
      <c r="R172" s="258">
        <f>IFERROR(VLOOKUP(C172,'LOCAL DECEMBER 2022'!EK178:FI400,25,FALSE),)</f>
        <v>0</v>
      </c>
      <c r="S172" s="258">
        <f t="shared" si="9"/>
        <v>400422.42</v>
      </c>
      <c r="T172" s="258">
        <f>IFERROR(VLOOKUP(C172,'LOCAL DECEMBER 2022'!EK178:FL400,28,FALSE),)</f>
        <v>18300.599999999999</v>
      </c>
      <c r="U172" s="258">
        <f>IFERROR(VLOOKUP(C172,'LOCAL DECEMBER 2022'!EK178:FN400,30,FALSE),)</f>
        <v>45751.5</v>
      </c>
      <c r="V172" s="258">
        <f>IFERROR(VLOOKUP(C172,'LOCAL DECEMBER 2022'!EK178:FM400,29,FALSE),)</f>
        <v>2287.58</v>
      </c>
      <c r="W172" s="258">
        <f t="shared" si="10"/>
        <v>66339.679999999993</v>
      </c>
      <c r="X172" s="263">
        <f t="shared" si="11"/>
        <v>523854.68</v>
      </c>
      <c r="Z172" s="264"/>
      <c r="AA172" s="134"/>
    </row>
    <row r="173" spans="1:27" s="120" customFormat="1" ht="18.649999999999999" customHeight="1">
      <c r="A173" s="250">
        <v>171</v>
      </c>
      <c r="B173" s="251" t="s">
        <v>1285</v>
      </c>
      <c r="C173" s="252" t="s">
        <v>389</v>
      </c>
      <c r="D173" s="643" t="s">
        <v>1286</v>
      </c>
      <c r="E173" s="254" t="s">
        <v>787</v>
      </c>
      <c r="F173" s="644" t="s">
        <v>1287</v>
      </c>
      <c r="G173" s="256" t="s">
        <v>204</v>
      </c>
      <c r="H173" s="258">
        <f>ROUND(IFERROR(VLOOKUP(C173,'LOCAL DECEMBER 2022'!EK179:ET695,10,FALSE),),2)</f>
        <v>16</v>
      </c>
      <c r="I173" s="258">
        <f>ROUND(IFERROR(VLOOKUP(C173,'LOCAL DECEMBER 2022'!EK179:EN543,4,FALSE),),2)</f>
        <v>15000</v>
      </c>
      <c r="J173" s="258">
        <f>IFERROR(VLOOKUP(C173,'LOCAL DECEMBER 2022'!EK179:EM353,3,FALSE),)</f>
        <v>390000</v>
      </c>
      <c r="K173" s="258">
        <f>IFERROR(VLOOKUP(C173,'LOCAL DECEMBER 2022'!EK179:FA353,17,FALSE),)</f>
        <v>388029.85</v>
      </c>
      <c r="L173" s="258">
        <f>IFERROR(VLOOKUP(C173,'LOCAL DECEMBER 2022'!EK179:FC401,19,FALSE),)</f>
        <v>628029.85</v>
      </c>
      <c r="M173" s="258">
        <f>IFERROR(VLOOKUP(C173,'LOCAL DECEMBER 2022'!EK179:FD401,20,FALSE),)</f>
        <v>565226.86</v>
      </c>
      <c r="N173" s="258">
        <f>IFERROR(VLOOKUP(C173,'LOCAL DECEMBER 2022'!EK179:FE401,21,FALSE),)</f>
        <v>29045.371999999996</v>
      </c>
      <c r="O173" s="258">
        <f>IFERROR(VLOOKUP(C173,'LOCAL DECEMBER 2022'!EK179:FF401,22,FALSE),)</f>
        <v>62802.99</v>
      </c>
      <c r="P173" s="258">
        <f>IFERROR(VLOOKUP(C173,'LOCAL DECEMBER 2022'!EK179:FG406,23,FALSE),)</f>
        <v>100000</v>
      </c>
      <c r="Q173" s="258">
        <f t="shared" si="8"/>
        <v>191848.36199999999</v>
      </c>
      <c r="R173" s="258">
        <f>IFERROR(VLOOKUP(C173,'LOCAL DECEMBER 2022'!EK179:FI401,25,FALSE),)</f>
        <v>0</v>
      </c>
      <c r="S173" s="258">
        <f t="shared" si="9"/>
        <v>436181.48800000001</v>
      </c>
      <c r="T173" s="258">
        <f>IFERROR(VLOOKUP(C173,'LOCAL DECEMBER 2022'!EK179:FL401,28,FALSE),)</f>
        <v>25121.19</v>
      </c>
      <c r="U173" s="258">
        <f>IFERROR(VLOOKUP(C173,'LOCAL DECEMBER 2022'!EK179:FN401,30,FALSE),)</f>
        <v>62802.99</v>
      </c>
      <c r="V173" s="258">
        <f>IFERROR(VLOOKUP(C173,'LOCAL DECEMBER 2022'!EK179:FM401,29,FALSE),)</f>
        <v>3140.15</v>
      </c>
      <c r="W173" s="258">
        <f t="shared" si="10"/>
        <v>91064.329999999987</v>
      </c>
      <c r="X173" s="263">
        <f t="shared" si="11"/>
        <v>719094.17999999993</v>
      </c>
      <c r="Z173" s="264"/>
      <c r="AA173" s="134"/>
    </row>
    <row r="174" spans="1:27" s="120" customFormat="1" ht="18.649999999999999" customHeight="1">
      <c r="A174" s="250">
        <v>172</v>
      </c>
      <c r="B174" s="251" t="s">
        <v>1288</v>
      </c>
      <c r="C174" s="252" t="s">
        <v>390</v>
      </c>
      <c r="D174" s="643" t="s">
        <v>1289</v>
      </c>
      <c r="E174" s="254" t="s">
        <v>787</v>
      </c>
      <c r="F174" s="645" t="s">
        <v>1290</v>
      </c>
      <c r="G174" s="256" t="s">
        <v>204</v>
      </c>
      <c r="H174" s="258">
        <f>ROUND(IFERROR(VLOOKUP(C174,'LOCAL DECEMBER 2022'!EK180:ET696,10,FALSE),),2)</f>
        <v>20</v>
      </c>
      <c r="I174" s="258">
        <f>ROUND(IFERROR(VLOOKUP(C174,'LOCAL DECEMBER 2022'!EK180:EN544,4,FALSE),),2)</f>
        <v>15000</v>
      </c>
      <c r="J174" s="258">
        <f>IFERROR(VLOOKUP(C174,'LOCAL DECEMBER 2022'!EK180:EM354,3,FALSE),)</f>
        <v>390000</v>
      </c>
      <c r="K174" s="258">
        <f>IFERROR(VLOOKUP(C174,'LOCAL DECEMBER 2022'!EK180:FA354,17,FALSE),)</f>
        <v>279021.46000000002</v>
      </c>
      <c r="L174" s="258">
        <f>IFERROR(VLOOKUP(C174,'LOCAL DECEMBER 2022'!EK180:FC402,19,FALSE),)</f>
        <v>579021.46</v>
      </c>
      <c r="M174" s="258">
        <f>IFERROR(VLOOKUP(C174,'LOCAL DECEMBER 2022'!EK180:FD402,20,FALSE),)</f>
        <v>521119.30999999994</v>
      </c>
      <c r="N174" s="258">
        <f>IFERROR(VLOOKUP(C174,'LOCAL DECEMBER 2022'!EK180:FE402,21,FALSE),)</f>
        <v>20223.861999999986</v>
      </c>
      <c r="O174" s="258">
        <f>IFERROR(VLOOKUP(C174,'LOCAL DECEMBER 2022'!EK180:FF402,22,FALSE),)</f>
        <v>57902.15</v>
      </c>
      <c r="P174" s="258">
        <f>IFERROR(VLOOKUP(C174,'LOCAL DECEMBER 2022'!EK180:FG407,23,FALSE),)</f>
        <v>100000</v>
      </c>
      <c r="Q174" s="258">
        <f t="shared" si="8"/>
        <v>178126.01199999999</v>
      </c>
      <c r="R174" s="258">
        <f>IFERROR(VLOOKUP(C174,'LOCAL DECEMBER 2022'!EK180:FI402,25,FALSE),)</f>
        <v>0</v>
      </c>
      <c r="S174" s="258">
        <f t="shared" si="9"/>
        <v>400895.44799999997</v>
      </c>
      <c r="T174" s="258">
        <f>IFERROR(VLOOKUP(C174,'LOCAL DECEMBER 2022'!EK180:FL402,28,FALSE),)</f>
        <v>23160.86</v>
      </c>
      <c r="U174" s="258">
        <f>IFERROR(VLOOKUP(C174,'LOCAL DECEMBER 2022'!EK180:FN402,30,FALSE),)</f>
        <v>57902.15</v>
      </c>
      <c r="V174" s="258">
        <f>IFERROR(VLOOKUP(C174,'LOCAL DECEMBER 2022'!EK180:FM402,29,FALSE),)</f>
        <v>2895.11</v>
      </c>
      <c r="W174" s="258">
        <f t="shared" si="10"/>
        <v>83958.12000000001</v>
      </c>
      <c r="X174" s="263">
        <f t="shared" si="11"/>
        <v>662979.57999999996</v>
      </c>
      <c r="Z174" s="264"/>
      <c r="AA174" s="134"/>
    </row>
    <row r="175" spans="1:27" s="120" customFormat="1" ht="18.649999999999999" customHeight="1">
      <c r="A175" s="250">
        <v>173</v>
      </c>
      <c r="B175" s="251" t="s">
        <v>1291</v>
      </c>
      <c r="C175" s="252" t="s">
        <v>391</v>
      </c>
      <c r="D175" s="643" t="s">
        <v>1292</v>
      </c>
      <c r="E175" s="254" t="s">
        <v>787</v>
      </c>
      <c r="F175" s="644" t="s">
        <v>1293</v>
      </c>
      <c r="G175" s="256" t="s">
        <v>204</v>
      </c>
      <c r="H175" s="258">
        <f>ROUND(IFERROR(VLOOKUP(C175,'LOCAL DECEMBER 2022'!EK181:ET697,10,FALSE),),2)</f>
        <v>24</v>
      </c>
      <c r="I175" s="258">
        <f>ROUND(IFERROR(VLOOKUP(C175,'LOCAL DECEMBER 2022'!EK181:EN545,4,FALSE),),2)</f>
        <v>15000</v>
      </c>
      <c r="J175" s="258">
        <f>IFERROR(VLOOKUP(C175,'LOCAL DECEMBER 2022'!EK181:EM355,3,FALSE),)</f>
        <v>390000</v>
      </c>
      <c r="K175" s="258">
        <f>IFERROR(VLOOKUP(C175,'LOCAL DECEMBER 2022'!EK181:FA355,17,FALSE),)</f>
        <v>285021.92</v>
      </c>
      <c r="L175" s="258">
        <f>IFERROR(VLOOKUP(C175,'LOCAL DECEMBER 2022'!EK181:FC402,19,FALSE),)</f>
        <v>645021.92000000004</v>
      </c>
      <c r="M175" s="258">
        <f>IFERROR(VLOOKUP(C175,'LOCAL DECEMBER 2022'!EK181:FD402,20,FALSE),)</f>
        <v>580519.73</v>
      </c>
      <c r="N175" s="258">
        <f>IFERROR(VLOOKUP(C175,'LOCAL DECEMBER 2022'!EK181:FE402,21,FALSE),)</f>
        <v>32103.945999999996</v>
      </c>
      <c r="O175" s="258">
        <f>IFERROR(VLOOKUP(C175,'LOCAL DECEMBER 2022'!EK181:FF402,22,FALSE),)</f>
        <v>64502.19</v>
      </c>
      <c r="P175" s="258">
        <f>IFERROR(VLOOKUP(C175,'LOCAL DECEMBER 2022'!EK181:FG408,23,FALSE),)</f>
        <v>0</v>
      </c>
      <c r="Q175" s="258">
        <f t="shared" si="8"/>
        <v>96606.135999999999</v>
      </c>
      <c r="R175" s="258">
        <f>IFERROR(VLOOKUP(C175,'LOCAL DECEMBER 2022'!EK181:FI402,25,FALSE),)</f>
        <v>0</v>
      </c>
      <c r="S175" s="258">
        <f t="shared" si="9"/>
        <v>548415.78399999999</v>
      </c>
      <c r="T175" s="258">
        <f>IFERROR(VLOOKUP(C175,'LOCAL DECEMBER 2022'!EK181:FL402,28,FALSE),)</f>
        <v>25800.880000000001</v>
      </c>
      <c r="U175" s="258">
        <f>IFERROR(VLOOKUP(C175,'LOCAL DECEMBER 2022'!EK181:FN402,30,FALSE),)</f>
        <v>64502.19</v>
      </c>
      <c r="V175" s="258">
        <f>IFERROR(VLOOKUP(C175,'LOCAL DECEMBER 2022'!EK181:FM402,29,FALSE),)</f>
        <v>3225.11</v>
      </c>
      <c r="W175" s="258">
        <f t="shared" si="10"/>
        <v>93528.180000000008</v>
      </c>
      <c r="X175" s="263">
        <f t="shared" si="11"/>
        <v>738550.10000000009</v>
      </c>
      <c r="Z175" s="264"/>
      <c r="AA175" s="134"/>
    </row>
    <row r="176" spans="1:27" s="120" customFormat="1" ht="18.649999999999999" customHeight="1">
      <c r="A176" s="250">
        <v>174</v>
      </c>
      <c r="B176" s="251" t="s">
        <v>1294</v>
      </c>
      <c r="C176" s="252" t="s">
        <v>392</v>
      </c>
      <c r="D176" s="643" t="s">
        <v>1295</v>
      </c>
      <c r="E176" s="254" t="s">
        <v>787</v>
      </c>
      <c r="F176" s="644" t="s">
        <v>1296</v>
      </c>
      <c r="G176" s="256" t="s">
        <v>204</v>
      </c>
      <c r="H176" s="258">
        <f>ROUND(IFERROR(VLOOKUP(C176,'LOCAL DECEMBER 2022'!EK182:ET698,10,FALSE),),2)</f>
        <v>22</v>
      </c>
      <c r="I176" s="258">
        <f>ROUND(IFERROR(VLOOKUP(C176,'LOCAL DECEMBER 2022'!EK182:EN546,4,FALSE),),2)</f>
        <v>15000</v>
      </c>
      <c r="J176" s="258">
        <f>IFERROR(VLOOKUP(C176,'LOCAL DECEMBER 2022'!EK182:EM356,3,FALSE),)</f>
        <v>390000</v>
      </c>
      <c r="K176" s="258">
        <f>IFERROR(VLOOKUP(C176,'LOCAL DECEMBER 2022'!EK182:FA356,17,FALSE),)</f>
        <v>277021.31</v>
      </c>
      <c r="L176" s="258">
        <f>IFERROR(VLOOKUP(C176,'LOCAL DECEMBER 2022'!EK182:FC403,19,FALSE),)</f>
        <v>607021.31000000006</v>
      </c>
      <c r="M176" s="258">
        <f>IFERROR(VLOOKUP(C176,'LOCAL DECEMBER 2022'!EK182:FD403,20,FALSE),)</f>
        <v>546319.18000000005</v>
      </c>
      <c r="N176" s="258">
        <f>IFERROR(VLOOKUP(C176,'LOCAL DECEMBER 2022'!EK182:FE403,21,FALSE),)</f>
        <v>25263.83600000001</v>
      </c>
      <c r="O176" s="258">
        <f>IFERROR(VLOOKUP(C176,'LOCAL DECEMBER 2022'!EK182:FF403,22,FALSE),)</f>
        <v>60702.13</v>
      </c>
      <c r="P176" s="258">
        <f>IFERROR(VLOOKUP(C176,'LOCAL DECEMBER 2022'!EK182:FG409,23,FALSE),)</f>
        <v>100000</v>
      </c>
      <c r="Q176" s="258">
        <f t="shared" si="8"/>
        <v>185965.96600000001</v>
      </c>
      <c r="R176" s="258">
        <f>IFERROR(VLOOKUP(C176,'LOCAL DECEMBER 2022'!EK182:FI403,25,FALSE),)</f>
        <v>0</v>
      </c>
      <c r="S176" s="258">
        <f t="shared" si="9"/>
        <v>421055.34400000004</v>
      </c>
      <c r="T176" s="258">
        <f>IFERROR(VLOOKUP(C176,'LOCAL DECEMBER 2022'!EK182:FL403,28,FALSE),)</f>
        <v>24280.85</v>
      </c>
      <c r="U176" s="258">
        <f>IFERROR(VLOOKUP(C176,'LOCAL DECEMBER 2022'!EK182:FN403,30,FALSE),)</f>
        <v>60702.13</v>
      </c>
      <c r="V176" s="258">
        <f>IFERROR(VLOOKUP(C176,'LOCAL DECEMBER 2022'!EK182:FM403,29,FALSE),)</f>
        <v>3035.11</v>
      </c>
      <c r="W176" s="258">
        <f t="shared" si="10"/>
        <v>88018.09</v>
      </c>
      <c r="X176" s="263">
        <f t="shared" si="11"/>
        <v>695039.4</v>
      </c>
      <c r="Z176" s="264"/>
      <c r="AA176" s="134"/>
    </row>
    <row r="177" spans="1:27" s="120" customFormat="1" ht="18.649999999999999" customHeight="1">
      <c r="A177" s="250">
        <v>175</v>
      </c>
      <c r="B177" s="251" t="s">
        <v>1297</v>
      </c>
      <c r="C177" s="252" t="s">
        <v>393</v>
      </c>
      <c r="D177" s="643" t="s">
        <v>1298</v>
      </c>
      <c r="E177" s="254" t="s">
        <v>787</v>
      </c>
      <c r="F177" s="644" t="s">
        <v>1299</v>
      </c>
      <c r="G177" s="256" t="s">
        <v>231</v>
      </c>
      <c r="H177" s="258">
        <f>ROUND(IFERROR(VLOOKUP(C177,'LOCAL DECEMBER 2022'!EK183:ET699,10,FALSE),),2)</f>
        <v>23</v>
      </c>
      <c r="I177" s="258">
        <f>ROUND(IFERROR(VLOOKUP(C177,'LOCAL DECEMBER 2022'!EK183:EN547,4,FALSE),),2)</f>
        <v>15000</v>
      </c>
      <c r="J177" s="258">
        <f>IFERROR(VLOOKUP(C177,'LOCAL DECEMBER 2022'!EK183:EM357,3,FALSE),)</f>
        <v>390000</v>
      </c>
      <c r="K177" s="258">
        <f>IFERROR(VLOOKUP(C177,'LOCAL DECEMBER 2022'!EK183:FA357,17,FALSE),)</f>
        <v>422032.46</v>
      </c>
      <c r="L177" s="258">
        <f>IFERROR(VLOOKUP(C177,'LOCAL DECEMBER 2022'!EK183:FC404,19,FALSE),)</f>
        <v>767032.46</v>
      </c>
      <c r="M177" s="258">
        <f>IFERROR(VLOOKUP(C177,'LOCAL DECEMBER 2022'!EK183:FD404,20,FALSE),)</f>
        <v>690329.21</v>
      </c>
      <c r="N177" s="258">
        <f>IFERROR(VLOOKUP(C177,'LOCAL DECEMBER 2022'!EK183:FE404,21,FALSE),)</f>
        <v>54065.841999999997</v>
      </c>
      <c r="O177" s="258">
        <f>IFERROR(VLOOKUP(C177,'LOCAL DECEMBER 2022'!EK183:FF404,22,FALSE),)</f>
        <v>76703.25</v>
      </c>
      <c r="P177" s="258">
        <f>IFERROR(VLOOKUP(C177,'LOCAL DECEMBER 2022'!EK183:FG410,23,FALSE),)</f>
        <v>100000</v>
      </c>
      <c r="Q177" s="258">
        <f t="shared" si="8"/>
        <v>230769.092</v>
      </c>
      <c r="R177" s="258">
        <f>IFERROR(VLOOKUP(C177,'LOCAL DECEMBER 2022'!EK183:FI404,25,FALSE),)</f>
        <v>0</v>
      </c>
      <c r="S177" s="258">
        <f t="shared" si="9"/>
        <v>536263.36800000002</v>
      </c>
      <c r="T177" s="258">
        <f>IFERROR(VLOOKUP(C177,'LOCAL DECEMBER 2022'!EK183:FL404,28,FALSE),)</f>
        <v>30681.3</v>
      </c>
      <c r="U177" s="258">
        <f>IFERROR(VLOOKUP(C177,'LOCAL DECEMBER 2022'!EK183:FN404,30,FALSE),)</f>
        <v>76703.25</v>
      </c>
      <c r="V177" s="258">
        <f>IFERROR(VLOOKUP(C177,'LOCAL DECEMBER 2022'!EK183:FM404,29,FALSE),)</f>
        <v>3835.16</v>
      </c>
      <c r="W177" s="258">
        <f t="shared" si="10"/>
        <v>111219.71</v>
      </c>
      <c r="X177" s="263">
        <f t="shared" si="11"/>
        <v>878252.16999999993</v>
      </c>
      <c r="Z177" s="264"/>
      <c r="AA177" s="134"/>
    </row>
    <row r="178" spans="1:27" s="120" customFormat="1" ht="18.649999999999999" customHeight="1">
      <c r="A178" s="250">
        <v>176</v>
      </c>
      <c r="B178" s="251" t="s">
        <v>1300</v>
      </c>
      <c r="C178" s="252" t="s">
        <v>394</v>
      </c>
      <c r="D178" s="643" t="s">
        <v>1301</v>
      </c>
      <c r="E178" s="254" t="s">
        <v>787</v>
      </c>
      <c r="F178" s="644" t="s">
        <v>1302</v>
      </c>
      <c r="G178" s="256" t="s">
        <v>194</v>
      </c>
      <c r="H178" s="258">
        <f>ROUND(IFERROR(VLOOKUP(C178,'LOCAL DECEMBER 2022'!EK184:ET700,10,FALSE),),2)</f>
        <v>26</v>
      </c>
      <c r="I178" s="258">
        <f>ROUND(IFERROR(VLOOKUP(C178,'LOCAL DECEMBER 2022'!EK184:EN549,4,FALSE),),2)</f>
        <v>12500</v>
      </c>
      <c r="J178" s="258">
        <f>IFERROR(VLOOKUP(C178,'LOCAL DECEMBER 2022'!EK184:EM359,3,FALSE),)</f>
        <v>325000</v>
      </c>
      <c r="K178" s="258">
        <f>IFERROR(VLOOKUP(C178,'LOCAL DECEMBER 2022'!EK184:FA359,17,FALSE),)</f>
        <v>217516.73</v>
      </c>
      <c r="L178" s="258">
        <f>IFERROR(VLOOKUP(C178,'LOCAL DECEMBER 2022'!EK184:FC406,19,FALSE),)</f>
        <v>542516.73</v>
      </c>
      <c r="M178" s="258">
        <f>IFERROR(VLOOKUP(C178,'LOCAL DECEMBER 2022'!EK184:FD406,20,FALSE),)</f>
        <v>488265.06</v>
      </c>
      <c r="N178" s="258">
        <f>IFERROR(VLOOKUP(C178,'LOCAL DECEMBER 2022'!EK184:FE406,21,FALSE),)</f>
        <v>17461.2048</v>
      </c>
      <c r="O178" s="258">
        <f>IFERROR(VLOOKUP(C178,'LOCAL DECEMBER 2022'!EK184:FF406,22,FALSE),)</f>
        <v>54251.67</v>
      </c>
      <c r="P178" s="258">
        <f>IFERROR(VLOOKUP(C178,'LOCAL DECEMBER 2022'!EK184:FG411,23,FALSE),)</f>
        <v>100000</v>
      </c>
      <c r="Q178" s="258">
        <f t="shared" si="8"/>
        <v>171712.87479999999</v>
      </c>
      <c r="R178" s="258">
        <f>IFERROR(VLOOKUP(C178,'LOCAL DECEMBER 2022'!EK184:FI406,25,FALSE),)</f>
        <v>0</v>
      </c>
      <c r="S178" s="258">
        <f t="shared" si="9"/>
        <v>370803.85519999999</v>
      </c>
      <c r="T178" s="258">
        <f>IFERROR(VLOOKUP(C178,'LOCAL DECEMBER 2022'!EK184:FL406,28,FALSE),)</f>
        <v>21700.67</v>
      </c>
      <c r="U178" s="258">
        <f>IFERROR(VLOOKUP(C178,'LOCAL DECEMBER 2022'!EK184:FN406,30,FALSE),)</f>
        <v>54251.67</v>
      </c>
      <c r="V178" s="258">
        <f>IFERROR(VLOOKUP(C178,'LOCAL DECEMBER 2022'!EK184:FM406,29,FALSE),)</f>
        <v>2712.58</v>
      </c>
      <c r="W178" s="258">
        <f t="shared" si="10"/>
        <v>78664.92</v>
      </c>
      <c r="X178" s="263">
        <f t="shared" si="11"/>
        <v>621181.65</v>
      </c>
      <c r="Z178" s="264"/>
      <c r="AA178" s="134"/>
    </row>
    <row r="179" spans="1:27" s="120" customFormat="1" ht="18.649999999999999" customHeight="1">
      <c r="A179" s="250">
        <v>177</v>
      </c>
      <c r="B179" s="251" t="s">
        <v>1303</v>
      </c>
      <c r="C179" s="252" t="s">
        <v>395</v>
      </c>
      <c r="D179" s="643" t="s">
        <v>1304</v>
      </c>
      <c r="E179" s="254" t="s">
        <v>787</v>
      </c>
      <c r="F179" s="644" t="s">
        <v>1305</v>
      </c>
      <c r="G179" s="256" t="s">
        <v>204</v>
      </c>
      <c r="H179" s="258">
        <f>ROUND(IFERROR(VLOOKUP(C179,'LOCAL DECEMBER 2022'!EK185:ET701,10,FALSE),),2)</f>
        <v>23</v>
      </c>
      <c r="I179" s="258">
        <f>ROUND(IFERROR(VLOOKUP(C179,'LOCAL DECEMBER 2022'!EK185:EN550,4,FALSE),),2)</f>
        <v>15000</v>
      </c>
      <c r="J179" s="258">
        <f>IFERROR(VLOOKUP(C179,'LOCAL DECEMBER 2022'!EK185:EM360,3,FALSE),)</f>
        <v>390000</v>
      </c>
      <c r="K179" s="258">
        <f>IFERROR(VLOOKUP(C179,'LOCAL DECEMBER 2022'!EK185:FA360,17,FALSE),)</f>
        <v>204015.69</v>
      </c>
      <c r="L179" s="258">
        <f>IFERROR(VLOOKUP(C179,'LOCAL DECEMBER 2022'!EK185:FC407,19,FALSE),)</f>
        <v>549015.68999999994</v>
      </c>
      <c r="M179" s="258">
        <f>IFERROR(VLOOKUP(C179,'LOCAL DECEMBER 2022'!EK185:FD407,20,FALSE),)</f>
        <v>494114.11999999994</v>
      </c>
      <c r="N179" s="258">
        <f>IFERROR(VLOOKUP(C179,'LOCAL DECEMBER 2022'!EK185:FE407,21,FALSE),)</f>
        <v>17929.129599999997</v>
      </c>
      <c r="O179" s="258">
        <f>IFERROR(VLOOKUP(C179,'LOCAL DECEMBER 2022'!EK185:FF407,22,FALSE),)</f>
        <v>54901.57</v>
      </c>
      <c r="P179" s="258">
        <f>IFERROR(VLOOKUP(C179,'LOCAL DECEMBER 2022'!EK185:FG412,23,FALSE),)</f>
        <v>100000</v>
      </c>
      <c r="Q179" s="258">
        <f t="shared" si="8"/>
        <v>172830.69959999999</v>
      </c>
      <c r="R179" s="258">
        <f>IFERROR(VLOOKUP(C179,'LOCAL DECEMBER 2022'!EK185:FI407,25,FALSE),)</f>
        <v>0</v>
      </c>
      <c r="S179" s="258">
        <f t="shared" si="9"/>
        <v>376184.99039999995</v>
      </c>
      <c r="T179" s="258">
        <f>IFERROR(VLOOKUP(C179,'LOCAL DECEMBER 2022'!EK185:FL407,28,FALSE),)</f>
        <v>21960.63</v>
      </c>
      <c r="U179" s="258">
        <f>IFERROR(VLOOKUP(C179,'LOCAL DECEMBER 2022'!EK185:FN407,30,FALSE),)</f>
        <v>54901.57</v>
      </c>
      <c r="V179" s="258">
        <f>IFERROR(VLOOKUP(C179,'LOCAL DECEMBER 2022'!EK185:FM407,29,FALSE),)</f>
        <v>2745.08</v>
      </c>
      <c r="W179" s="258">
        <f t="shared" si="10"/>
        <v>79607.28</v>
      </c>
      <c r="X179" s="263">
        <f t="shared" si="11"/>
        <v>628622.97</v>
      </c>
      <c r="Z179" s="264"/>
      <c r="AA179" s="134"/>
    </row>
    <row r="180" spans="1:27" s="120" customFormat="1" ht="18.649999999999999" customHeight="1">
      <c r="A180" s="250">
        <v>178</v>
      </c>
      <c r="B180" s="251" t="s">
        <v>1306</v>
      </c>
      <c r="C180" s="252" t="s">
        <v>396</v>
      </c>
      <c r="D180" s="643" t="s">
        <v>1307</v>
      </c>
      <c r="E180" s="254" t="s">
        <v>787</v>
      </c>
      <c r="F180" s="644" t="s">
        <v>1308</v>
      </c>
      <c r="G180" s="256" t="s">
        <v>204</v>
      </c>
      <c r="H180" s="258">
        <f>ROUND(IFERROR(VLOOKUP(C180,'LOCAL DECEMBER 2022'!EK186:ET702,10,FALSE),),2)</f>
        <v>23</v>
      </c>
      <c r="I180" s="258">
        <f>ROUND(IFERROR(VLOOKUP(C180,'LOCAL DECEMBER 2022'!EK186:EN551,4,FALSE),),2)</f>
        <v>15000</v>
      </c>
      <c r="J180" s="258">
        <f>IFERROR(VLOOKUP(C180,'LOCAL DECEMBER 2022'!EK186:EM361,3,FALSE),)</f>
        <v>390000</v>
      </c>
      <c r="K180" s="258">
        <f>IFERROR(VLOOKUP(C180,'LOCAL DECEMBER 2022'!EK186:FA361,17,FALSE),)</f>
        <v>271020.84999999998</v>
      </c>
      <c r="L180" s="258">
        <f>IFERROR(VLOOKUP(C180,'LOCAL DECEMBER 2022'!EK186:FC408,19,FALSE),)</f>
        <v>616020.85</v>
      </c>
      <c r="M180" s="258">
        <f>IFERROR(VLOOKUP(C180,'LOCAL DECEMBER 2022'!EK186:FD408,20,FALSE),)</f>
        <v>554418.76</v>
      </c>
      <c r="N180" s="258">
        <f>IFERROR(VLOOKUP(C180,'LOCAL DECEMBER 2022'!EK186:FE408,21,FALSE),)</f>
        <v>26883.752</v>
      </c>
      <c r="O180" s="258">
        <f>IFERROR(VLOOKUP(C180,'LOCAL DECEMBER 2022'!EK186:FF408,22,FALSE),)</f>
        <v>61602.09</v>
      </c>
      <c r="P180" s="258">
        <f>IFERROR(VLOOKUP(C180,'LOCAL DECEMBER 2022'!EK186:FG413,23,FALSE),)</f>
        <v>100000</v>
      </c>
      <c r="Q180" s="258">
        <f t="shared" si="8"/>
        <v>188485.842</v>
      </c>
      <c r="R180" s="258">
        <f>IFERROR(VLOOKUP(C180,'LOCAL DECEMBER 2022'!EK186:FI408,25,FALSE),)</f>
        <v>0</v>
      </c>
      <c r="S180" s="258">
        <f t="shared" si="9"/>
        <v>427535.00799999997</v>
      </c>
      <c r="T180" s="258">
        <f>IFERROR(VLOOKUP(C180,'LOCAL DECEMBER 2022'!EK186:FL408,28,FALSE),)</f>
        <v>24640.83</v>
      </c>
      <c r="U180" s="258">
        <f>IFERROR(VLOOKUP(C180,'LOCAL DECEMBER 2022'!EK186:FN408,30,FALSE),)</f>
        <v>61602.09</v>
      </c>
      <c r="V180" s="258">
        <f>IFERROR(VLOOKUP(C180,'LOCAL DECEMBER 2022'!EK186:FM408,29,FALSE),)</f>
        <v>3080.1</v>
      </c>
      <c r="W180" s="258">
        <f t="shared" si="10"/>
        <v>89323.02</v>
      </c>
      <c r="X180" s="263">
        <f t="shared" si="11"/>
        <v>705343.87</v>
      </c>
      <c r="Z180" s="264"/>
      <c r="AA180" s="134"/>
    </row>
    <row r="181" spans="1:27" s="120" customFormat="1" ht="18.649999999999999" customHeight="1">
      <c r="A181" s="250">
        <v>179</v>
      </c>
      <c r="B181" s="251" t="s">
        <v>1309</v>
      </c>
      <c r="C181" s="252" t="s">
        <v>397</v>
      </c>
      <c r="D181" s="253"/>
      <c r="E181" s="254" t="s">
        <v>787</v>
      </c>
      <c r="F181" s="644" t="s">
        <v>1310</v>
      </c>
      <c r="G181" s="256" t="s">
        <v>204</v>
      </c>
      <c r="H181" s="258">
        <f>ROUND(IFERROR(VLOOKUP(C181,'LOCAL DECEMBER 2022'!EK187:ET703,10,FALSE),),2)</f>
        <v>21</v>
      </c>
      <c r="I181" s="258">
        <f>ROUND(IFERROR(VLOOKUP(C181,'LOCAL DECEMBER 2022'!EK187:EN552,4,FALSE),),2)</f>
        <v>15000</v>
      </c>
      <c r="J181" s="258">
        <f>IFERROR(VLOOKUP(C181,'LOCAL DECEMBER 2022'!EK187:EM362,3,FALSE),)</f>
        <v>390000</v>
      </c>
      <c r="K181" s="258">
        <f>IFERROR(VLOOKUP(C181,'LOCAL DECEMBER 2022'!EK187:FA362,17,FALSE),)</f>
        <v>204015.69</v>
      </c>
      <c r="L181" s="258">
        <f>IFERROR(VLOOKUP(C181,'LOCAL DECEMBER 2022'!EK187:FC409,19,FALSE),)</f>
        <v>519015.69</v>
      </c>
      <c r="M181" s="258">
        <f>IFERROR(VLOOKUP(C181,'LOCAL DECEMBER 2022'!EK187:FD409,20,FALSE),)</f>
        <v>467114.12</v>
      </c>
      <c r="N181" s="258">
        <f>IFERROR(VLOOKUP(C181,'LOCAL DECEMBER 2022'!EK187:FE409,21,FALSE),)</f>
        <v>15769.1296</v>
      </c>
      <c r="O181" s="258">
        <f>IFERROR(VLOOKUP(C181,'LOCAL DECEMBER 2022'!EK187:FF409,22,FALSE),)</f>
        <v>51901.57</v>
      </c>
      <c r="P181" s="258">
        <f>IFERROR(VLOOKUP(C181,'LOCAL DECEMBER 2022'!EK187:FG414,23,FALSE),)</f>
        <v>100000</v>
      </c>
      <c r="Q181" s="258">
        <f t="shared" si="8"/>
        <v>167670.69959999999</v>
      </c>
      <c r="R181" s="258">
        <f>IFERROR(VLOOKUP(C181,'LOCAL DECEMBER 2022'!EK187:FI409,25,FALSE),)</f>
        <v>0</v>
      </c>
      <c r="S181" s="258">
        <f t="shared" si="9"/>
        <v>351344.99040000001</v>
      </c>
      <c r="T181" s="258">
        <f>IFERROR(VLOOKUP(C181,'LOCAL DECEMBER 2022'!EK187:FL409,28,FALSE),)</f>
        <v>20760.63</v>
      </c>
      <c r="U181" s="258">
        <f>IFERROR(VLOOKUP(C181,'LOCAL DECEMBER 2022'!EK187:FN409,30,FALSE),)</f>
        <v>51901.57</v>
      </c>
      <c r="V181" s="258">
        <f>IFERROR(VLOOKUP(C181,'LOCAL DECEMBER 2022'!EK187:FM409,29,FALSE),)</f>
        <v>2595.08</v>
      </c>
      <c r="W181" s="258">
        <f t="shared" si="10"/>
        <v>75257.279999999999</v>
      </c>
      <c r="X181" s="263">
        <f t="shared" si="11"/>
        <v>594272.97</v>
      </c>
      <c r="Z181" s="264"/>
      <c r="AA181" s="134"/>
    </row>
    <row r="182" spans="1:27" s="120" customFormat="1" ht="18.649999999999999" customHeight="1">
      <c r="A182" s="250">
        <v>180</v>
      </c>
      <c r="B182" s="251" t="s">
        <v>1311</v>
      </c>
      <c r="C182" s="252" t="s">
        <v>398</v>
      </c>
      <c r="D182" s="643" t="s">
        <v>1312</v>
      </c>
      <c r="E182" s="254" t="s">
        <v>787</v>
      </c>
      <c r="F182" s="644" t="s">
        <v>1313</v>
      </c>
      <c r="G182" s="256" t="s">
        <v>204</v>
      </c>
      <c r="H182" s="258">
        <f>ROUND(IFERROR(VLOOKUP(C182,'LOCAL DECEMBER 2022'!EK188:ET704,10,FALSE),),2)</f>
        <v>18</v>
      </c>
      <c r="I182" s="258">
        <f>ROUND(IFERROR(VLOOKUP(C182,'LOCAL DECEMBER 2022'!EK188:EN553,4,FALSE),),2)</f>
        <v>15000</v>
      </c>
      <c r="J182" s="258">
        <f>IFERROR(VLOOKUP(C182,'LOCAL DECEMBER 2022'!EK188:EM363,3,FALSE),)</f>
        <v>390000</v>
      </c>
      <c r="K182" s="258">
        <f>IFERROR(VLOOKUP(C182,'LOCAL DECEMBER 2022'!EK188:FA363,17,FALSE),)</f>
        <v>158012.15</v>
      </c>
      <c r="L182" s="258">
        <f>IFERROR(VLOOKUP(C182,'LOCAL DECEMBER 2022'!EK188:FC409,19,FALSE),)</f>
        <v>428012.15</v>
      </c>
      <c r="M182" s="258">
        <f>IFERROR(VLOOKUP(C182,'LOCAL DECEMBER 2022'!EK188:FD409,20,FALSE),)</f>
        <v>385210.93000000005</v>
      </c>
      <c r="N182" s="258">
        <f>IFERROR(VLOOKUP(C182,'LOCAL DECEMBER 2022'!EK188:FE409,21,FALSE),)</f>
        <v>9216.8744000000042</v>
      </c>
      <c r="O182" s="258">
        <f>IFERROR(VLOOKUP(C182,'LOCAL DECEMBER 2022'!EK188:FF409,22,FALSE),)</f>
        <v>42801.22</v>
      </c>
      <c r="P182" s="258">
        <f>IFERROR(VLOOKUP(C182,'LOCAL DECEMBER 2022'!EK188:FG415,23,FALSE),)</f>
        <v>100000</v>
      </c>
      <c r="Q182" s="258">
        <f t="shared" si="8"/>
        <v>152018.0944</v>
      </c>
      <c r="R182" s="258">
        <f>IFERROR(VLOOKUP(C182,'LOCAL DECEMBER 2022'!EK188:FI409,25,FALSE),)</f>
        <v>0</v>
      </c>
      <c r="S182" s="258">
        <f t="shared" si="9"/>
        <v>275994.05560000002</v>
      </c>
      <c r="T182" s="258">
        <f>IFERROR(VLOOKUP(C182,'LOCAL DECEMBER 2022'!EK188:FL409,28,FALSE),)</f>
        <v>17120.490000000002</v>
      </c>
      <c r="U182" s="258">
        <f>IFERROR(VLOOKUP(C182,'LOCAL DECEMBER 2022'!EK188:FN409,30,FALSE),)</f>
        <v>42801.22</v>
      </c>
      <c r="V182" s="258">
        <f>IFERROR(VLOOKUP(C182,'LOCAL DECEMBER 2022'!EK188:FM409,29,FALSE),)</f>
        <v>2140.06</v>
      </c>
      <c r="W182" s="258">
        <f t="shared" si="10"/>
        <v>62061.770000000004</v>
      </c>
      <c r="X182" s="263">
        <f t="shared" si="11"/>
        <v>490073.92000000004</v>
      </c>
      <c r="Z182" s="264"/>
      <c r="AA182" s="134"/>
    </row>
    <row r="183" spans="1:27" s="120" customFormat="1" ht="18.649999999999999" customHeight="1">
      <c r="A183" s="250">
        <v>181</v>
      </c>
      <c r="B183" s="251" t="s">
        <v>1314</v>
      </c>
      <c r="C183" s="252" t="s">
        <v>399</v>
      </c>
      <c r="D183" s="253" t="s">
        <v>1315</v>
      </c>
      <c r="E183" s="254" t="s">
        <v>787</v>
      </c>
      <c r="F183" s="644" t="s">
        <v>1316</v>
      </c>
      <c r="G183" s="256" t="s">
        <v>194</v>
      </c>
      <c r="H183" s="258">
        <f>ROUND(IFERROR(VLOOKUP(C183,'LOCAL DECEMBER 2022'!EK189:ET705,10,FALSE),),2)</f>
        <v>12</v>
      </c>
      <c r="I183" s="258">
        <f>ROUND(IFERROR(VLOOKUP(C183,'LOCAL DECEMBER 2022'!EK189:EN554,4,FALSE),),2)</f>
        <v>12500</v>
      </c>
      <c r="J183" s="258">
        <f>IFERROR(VLOOKUP(C183,'LOCAL DECEMBER 2022'!EK189:EM364,3,FALSE),)</f>
        <v>325000</v>
      </c>
      <c r="K183" s="258">
        <f>IFERROR(VLOOKUP(C183,'LOCAL DECEMBER 2022'!EK189:FA364,17,FALSE),)</f>
        <v>97507.5</v>
      </c>
      <c r="L183" s="258">
        <f>IFERROR(VLOOKUP(C183,'LOCAL DECEMBER 2022'!EK189:FC410,19,FALSE),)</f>
        <v>247507.5</v>
      </c>
      <c r="M183" s="258">
        <f>IFERROR(VLOOKUP(C183,'LOCAL DECEMBER 2022'!EK189:FD410,20,FALSE),)</f>
        <v>222756.75</v>
      </c>
      <c r="N183" s="258">
        <f>IFERROR(VLOOKUP(C183,'LOCAL DECEMBER 2022'!EK189:FE410,21,FALSE),)</f>
        <v>0</v>
      </c>
      <c r="O183" s="258">
        <f>IFERROR(VLOOKUP(C183,'LOCAL DECEMBER 2022'!EK189:FF410,22,FALSE),)</f>
        <v>24750.75</v>
      </c>
      <c r="P183" s="258">
        <f>IFERROR(VLOOKUP(C183,'LOCAL DECEMBER 2022'!EK189:FG416,23,FALSE),)</f>
        <v>100000</v>
      </c>
      <c r="Q183" s="258">
        <f t="shared" si="8"/>
        <v>124750.75</v>
      </c>
      <c r="R183" s="258">
        <f>IFERROR(VLOOKUP(C183,'LOCAL DECEMBER 2022'!EK189:FI410,25,FALSE),)</f>
        <v>0</v>
      </c>
      <c r="S183" s="258">
        <f t="shared" si="9"/>
        <v>122756.75</v>
      </c>
      <c r="T183" s="258">
        <f>IFERROR(VLOOKUP(C183,'LOCAL DECEMBER 2022'!EK189:FL410,28,FALSE),)</f>
        <v>9900.2999999999993</v>
      </c>
      <c r="U183" s="258">
        <f>IFERROR(VLOOKUP(C183,'LOCAL DECEMBER 2022'!EK189:FN410,30,FALSE),)</f>
        <v>24750.75</v>
      </c>
      <c r="V183" s="258">
        <f>IFERROR(VLOOKUP(C183,'LOCAL DECEMBER 2022'!EK189:FM410,29,FALSE),)</f>
        <v>1237.54</v>
      </c>
      <c r="W183" s="258">
        <f t="shared" si="10"/>
        <v>35888.590000000004</v>
      </c>
      <c r="X183" s="263">
        <f t="shared" si="11"/>
        <v>283396.09000000003</v>
      </c>
      <c r="Z183" s="264"/>
      <c r="AA183" s="134"/>
    </row>
    <row r="184" spans="1:27" s="120" customFormat="1" ht="18.649999999999999" customHeight="1">
      <c r="A184" s="250">
        <v>182</v>
      </c>
      <c r="B184" s="251" t="s">
        <v>1317</v>
      </c>
      <c r="C184" s="252" t="s">
        <v>400</v>
      </c>
      <c r="D184" s="643" t="s">
        <v>1318</v>
      </c>
      <c r="E184" s="254" t="s">
        <v>787</v>
      </c>
      <c r="F184" s="644" t="s">
        <v>1319</v>
      </c>
      <c r="G184" s="256" t="s">
        <v>194</v>
      </c>
      <c r="H184" s="258">
        <f>ROUND(IFERROR(VLOOKUP(C184,'LOCAL DECEMBER 2022'!EK190:ET706,10,FALSE),),2)</f>
        <v>26</v>
      </c>
      <c r="I184" s="258">
        <f>ROUND(IFERROR(VLOOKUP(C184,'LOCAL DECEMBER 2022'!EK190:EN555,4,FALSE),),2)</f>
        <v>12500</v>
      </c>
      <c r="J184" s="258">
        <f>IFERROR(VLOOKUP(C184,'LOCAL DECEMBER 2022'!EK190:EM365,3,FALSE),)</f>
        <v>325000</v>
      </c>
      <c r="K184" s="258">
        <f>IFERROR(VLOOKUP(C184,'LOCAL DECEMBER 2022'!EK190:FA365,17,FALSE),)</f>
        <v>302523.27</v>
      </c>
      <c r="L184" s="258">
        <f>IFERROR(VLOOKUP(C184,'LOCAL DECEMBER 2022'!EK190:FC411,19,FALSE),)</f>
        <v>627523.27</v>
      </c>
      <c r="M184" s="258">
        <f>IFERROR(VLOOKUP(C184,'LOCAL DECEMBER 2022'!EK190:FD411,20,FALSE),)</f>
        <v>564770.94000000006</v>
      </c>
      <c r="N184" s="258">
        <f>IFERROR(VLOOKUP(C184,'LOCAL DECEMBER 2022'!EK190:FE411,21,FALSE),)</f>
        <v>28954.188000000013</v>
      </c>
      <c r="O184" s="258">
        <f>IFERROR(VLOOKUP(C184,'LOCAL DECEMBER 2022'!EK190:FF411,22,FALSE),)</f>
        <v>62752.33</v>
      </c>
      <c r="P184" s="258">
        <f>IFERROR(VLOOKUP(C184,'LOCAL DECEMBER 2022'!EK190:FG417,23,FALSE),)</f>
        <v>100000</v>
      </c>
      <c r="Q184" s="258">
        <f t="shared" si="8"/>
        <v>191706.51800000001</v>
      </c>
      <c r="R184" s="258">
        <f>IFERROR(VLOOKUP(C184,'LOCAL DECEMBER 2022'!EK190:FI411,25,FALSE),)</f>
        <v>0</v>
      </c>
      <c r="S184" s="258">
        <f t="shared" si="9"/>
        <v>435816.75199999998</v>
      </c>
      <c r="T184" s="258">
        <f>IFERROR(VLOOKUP(C184,'LOCAL DECEMBER 2022'!EK190:FL411,28,FALSE),)</f>
        <v>25100.93</v>
      </c>
      <c r="U184" s="258">
        <f>IFERROR(VLOOKUP(C184,'LOCAL DECEMBER 2022'!EK190:FN411,30,FALSE),)</f>
        <v>62752.33</v>
      </c>
      <c r="V184" s="258">
        <f>IFERROR(VLOOKUP(C184,'LOCAL DECEMBER 2022'!EK190:FM411,29,FALSE),)</f>
        <v>3137.62</v>
      </c>
      <c r="W184" s="258">
        <f t="shared" si="10"/>
        <v>90990.88</v>
      </c>
      <c r="X184" s="263">
        <f t="shared" si="11"/>
        <v>718514.15</v>
      </c>
      <c r="Z184" s="264"/>
      <c r="AA184" s="134"/>
    </row>
    <row r="185" spans="1:27" s="120" customFormat="1" ht="18.649999999999999" customHeight="1">
      <c r="A185" s="250">
        <v>183</v>
      </c>
      <c r="B185" s="251" t="s">
        <v>1320</v>
      </c>
      <c r="C185" s="252" t="s">
        <v>401</v>
      </c>
      <c r="D185" s="643" t="s">
        <v>1321</v>
      </c>
      <c r="E185" s="254" t="s">
        <v>787</v>
      </c>
      <c r="F185" s="644" t="s">
        <v>1322</v>
      </c>
      <c r="G185" s="256" t="s">
        <v>194</v>
      </c>
      <c r="H185" s="258">
        <f>ROUND(IFERROR(VLOOKUP(C185,'LOCAL DECEMBER 2022'!EK191:ET707,10,FALSE),),2)</f>
        <v>25</v>
      </c>
      <c r="I185" s="258">
        <f>ROUND(IFERROR(VLOOKUP(C185,'LOCAL DECEMBER 2022'!EK191:EN556,4,FALSE),),2)</f>
        <v>13500</v>
      </c>
      <c r="J185" s="258">
        <f>IFERROR(VLOOKUP(C185,'LOCAL DECEMBER 2022'!EK191:EM366,3,FALSE),)</f>
        <v>351000</v>
      </c>
      <c r="K185" s="258">
        <f>IFERROR(VLOOKUP(C185,'LOCAL DECEMBER 2022'!EK191:FA366,17,FALSE),)</f>
        <v>268220.63</v>
      </c>
      <c r="L185" s="258">
        <f>IFERROR(VLOOKUP(C185,'LOCAL DECEMBER 2022'!EK191:FC412,19,FALSE),)</f>
        <v>605720.63</v>
      </c>
      <c r="M185" s="258">
        <f>IFERROR(VLOOKUP(C185,'LOCAL DECEMBER 2022'!EK191:FD412,20,FALSE),)</f>
        <v>545148.57000000007</v>
      </c>
      <c r="N185" s="258">
        <f>IFERROR(VLOOKUP(C185,'LOCAL DECEMBER 2022'!EK191:FE412,21,FALSE),)</f>
        <v>25029.714000000014</v>
      </c>
      <c r="O185" s="258">
        <f>IFERROR(VLOOKUP(C185,'LOCAL DECEMBER 2022'!EK191:FF412,22,FALSE),)</f>
        <v>60572.06</v>
      </c>
      <c r="P185" s="258">
        <f>IFERROR(VLOOKUP(C185,'LOCAL DECEMBER 2022'!EK191:FG418,23,FALSE),)</f>
        <v>100000</v>
      </c>
      <c r="Q185" s="258">
        <f t="shared" ref="Q185:Q247" si="12">SUM(N185:P185)</f>
        <v>185601.774</v>
      </c>
      <c r="R185" s="258">
        <f>IFERROR(VLOOKUP(C185,'LOCAL DECEMBER 2022'!EK191:FI412,25,FALSE),)</f>
        <v>0</v>
      </c>
      <c r="S185" s="258">
        <f t="shared" ref="S185:S247" si="13">L185-Q185+R185</f>
        <v>420118.85600000003</v>
      </c>
      <c r="T185" s="258">
        <f>IFERROR(VLOOKUP(C185,'LOCAL DECEMBER 2022'!EK191:FL412,28,FALSE),)</f>
        <v>24228.83</v>
      </c>
      <c r="U185" s="258">
        <f>IFERROR(VLOOKUP(C185,'LOCAL DECEMBER 2022'!EK191:FN412,30,FALSE),)</f>
        <v>60572.06</v>
      </c>
      <c r="V185" s="258">
        <f>IFERROR(VLOOKUP(C185,'LOCAL DECEMBER 2022'!EK191:FM412,29,FALSE),)</f>
        <v>3028.6</v>
      </c>
      <c r="W185" s="258">
        <f t="shared" ref="W185:W247" si="14">SUM(T185:V185)</f>
        <v>87829.49</v>
      </c>
      <c r="X185" s="263">
        <f t="shared" ref="X185:X247" si="15">L185+W185</f>
        <v>693550.12</v>
      </c>
      <c r="Z185" s="264"/>
      <c r="AA185" s="134"/>
    </row>
    <row r="186" spans="1:27" s="120" customFormat="1" ht="18.649999999999999" customHeight="1">
      <c r="A186" s="250">
        <v>184</v>
      </c>
      <c r="B186" s="251" t="s">
        <v>1323</v>
      </c>
      <c r="C186" s="252" t="s">
        <v>402</v>
      </c>
      <c r="D186" s="253">
        <v>66827698</v>
      </c>
      <c r="E186" s="254" t="s">
        <v>787</v>
      </c>
      <c r="F186" s="644" t="s">
        <v>1324</v>
      </c>
      <c r="G186" s="256" t="s">
        <v>194</v>
      </c>
      <c r="H186" s="258">
        <f>ROUND(IFERROR(VLOOKUP(C186,'LOCAL DECEMBER 2022'!EK192:ET708,10,FALSE),),2)</f>
        <v>23</v>
      </c>
      <c r="I186" s="258">
        <f>ROUND(IFERROR(VLOOKUP(C186,'LOCAL DECEMBER 2022'!EK192:EN557,4,FALSE),),2)</f>
        <v>12500</v>
      </c>
      <c r="J186" s="258">
        <f>IFERROR(VLOOKUP(C186,'LOCAL DECEMBER 2022'!EK192:EM367,3,FALSE),)</f>
        <v>325000</v>
      </c>
      <c r="K186" s="258">
        <f>IFERROR(VLOOKUP(C186,'LOCAL DECEMBER 2022'!EK192:FA367,17,FALSE),)</f>
        <v>357527.5</v>
      </c>
      <c r="L186" s="258">
        <f>IFERROR(VLOOKUP(C186,'LOCAL DECEMBER 2022'!EK192:FC413,19,FALSE),)</f>
        <v>645027.5</v>
      </c>
      <c r="M186" s="258">
        <f>IFERROR(VLOOKUP(C186,'LOCAL DECEMBER 2022'!EK192:FD413,20,FALSE),)</f>
        <v>580524.75</v>
      </c>
      <c r="N186" s="258">
        <f>IFERROR(VLOOKUP(C186,'LOCAL DECEMBER 2022'!EK192:FE413,21,FALSE),)</f>
        <v>32104.95</v>
      </c>
      <c r="O186" s="258">
        <f>IFERROR(VLOOKUP(C186,'LOCAL DECEMBER 2022'!EK192:FF413,22,FALSE),)</f>
        <v>64502.75</v>
      </c>
      <c r="P186" s="258">
        <f>IFERROR(VLOOKUP(C186,'LOCAL DECEMBER 2022'!EK192:FG419,23,FALSE),)</f>
        <v>100000</v>
      </c>
      <c r="Q186" s="258">
        <f t="shared" si="12"/>
        <v>196607.7</v>
      </c>
      <c r="R186" s="258">
        <f>IFERROR(VLOOKUP(C186,'LOCAL DECEMBER 2022'!EK192:FI413,25,FALSE),)</f>
        <v>0</v>
      </c>
      <c r="S186" s="258">
        <f t="shared" si="13"/>
        <v>448419.8</v>
      </c>
      <c r="T186" s="258">
        <f>IFERROR(VLOOKUP(C186,'LOCAL DECEMBER 2022'!EK192:FL413,28,FALSE),)</f>
        <v>25801.1</v>
      </c>
      <c r="U186" s="258">
        <f>IFERROR(VLOOKUP(C186,'LOCAL DECEMBER 2022'!EK192:FN413,30,FALSE),)</f>
        <v>64502.75</v>
      </c>
      <c r="V186" s="258">
        <f>IFERROR(VLOOKUP(C186,'LOCAL DECEMBER 2022'!EK192:FM413,29,FALSE),)</f>
        <v>3225.14</v>
      </c>
      <c r="W186" s="258">
        <f t="shared" si="14"/>
        <v>93528.99</v>
      </c>
      <c r="X186" s="263">
        <f t="shared" si="15"/>
        <v>738556.49</v>
      </c>
      <c r="Z186" s="264"/>
      <c r="AA186" s="134"/>
    </row>
    <row r="187" spans="1:27" s="120" customFormat="1" ht="18.649999999999999" customHeight="1">
      <c r="A187" s="250">
        <v>185</v>
      </c>
      <c r="B187" s="251" t="s">
        <v>1325</v>
      </c>
      <c r="C187" s="252" t="s">
        <v>403</v>
      </c>
      <c r="D187" s="643" t="s">
        <v>1326</v>
      </c>
      <c r="E187" s="254" t="s">
        <v>787</v>
      </c>
      <c r="F187" s="644" t="s">
        <v>1327</v>
      </c>
      <c r="G187" s="256" t="s">
        <v>194</v>
      </c>
      <c r="H187" s="258">
        <f>ROUND(IFERROR(VLOOKUP(C187,'LOCAL DECEMBER 2022'!EK193:ET709,10,FALSE),),2)</f>
        <v>22</v>
      </c>
      <c r="I187" s="258">
        <f>ROUND(IFERROR(VLOOKUP(C187,'LOCAL DECEMBER 2022'!EK193:EN558,4,FALSE),),2)</f>
        <v>12500</v>
      </c>
      <c r="J187" s="258">
        <f>IFERROR(VLOOKUP(C187,'LOCAL DECEMBER 2022'!EK193:EM368,3,FALSE),)</f>
        <v>325000</v>
      </c>
      <c r="K187" s="258">
        <f>IFERROR(VLOOKUP(C187,'LOCAL DECEMBER 2022'!EK193:FA368,17,FALSE),)</f>
        <v>246685.64</v>
      </c>
      <c r="L187" s="258">
        <f>IFERROR(VLOOKUP(C187,'LOCAL DECEMBER 2022'!EK193:FC414,19,FALSE),)</f>
        <v>521685.64</v>
      </c>
      <c r="M187" s="258">
        <f>IFERROR(VLOOKUP(C187,'LOCAL DECEMBER 2022'!EK193:FD414,20,FALSE),)</f>
        <v>469517.08</v>
      </c>
      <c r="N187" s="258">
        <f>IFERROR(VLOOKUP(C187,'LOCAL DECEMBER 2022'!EK193:FE414,21,FALSE),)</f>
        <v>15961.366400000001</v>
      </c>
      <c r="O187" s="258">
        <f>IFERROR(VLOOKUP(C187,'LOCAL DECEMBER 2022'!EK193:FF414,22,FALSE),)</f>
        <v>52168.56</v>
      </c>
      <c r="P187" s="258">
        <f>IFERROR(VLOOKUP(C187,'LOCAL DECEMBER 2022'!EK193:FG420,23,FALSE),)</f>
        <v>100000</v>
      </c>
      <c r="Q187" s="258">
        <f t="shared" si="12"/>
        <v>168129.9264</v>
      </c>
      <c r="R187" s="258">
        <f>IFERROR(VLOOKUP(C187,'LOCAL DECEMBER 2022'!EK193:FI414,25,FALSE),)</f>
        <v>0</v>
      </c>
      <c r="S187" s="258">
        <f t="shared" si="13"/>
        <v>353555.71360000002</v>
      </c>
      <c r="T187" s="258">
        <f>IFERROR(VLOOKUP(C187,'LOCAL DECEMBER 2022'!EK193:FL414,28,FALSE),)</f>
        <v>20867.43</v>
      </c>
      <c r="U187" s="258">
        <f>IFERROR(VLOOKUP(C187,'LOCAL DECEMBER 2022'!EK193:FN414,30,FALSE),)</f>
        <v>52168.56</v>
      </c>
      <c r="V187" s="258">
        <f>IFERROR(VLOOKUP(C187,'LOCAL DECEMBER 2022'!EK193:FM414,29,FALSE),)</f>
        <v>2608.4299999999998</v>
      </c>
      <c r="W187" s="258">
        <f t="shared" si="14"/>
        <v>75644.419999999984</v>
      </c>
      <c r="X187" s="263">
        <f t="shared" si="15"/>
        <v>597330.06000000006</v>
      </c>
      <c r="Z187" s="264"/>
      <c r="AA187" s="134"/>
    </row>
    <row r="188" spans="1:27" s="120" customFormat="1" ht="18.649999999999999" customHeight="1">
      <c r="A188" s="250">
        <v>186</v>
      </c>
      <c r="B188" s="251" t="s">
        <v>1328</v>
      </c>
      <c r="C188" s="252" t="s">
        <v>404</v>
      </c>
      <c r="D188" s="253" t="s">
        <v>1329</v>
      </c>
      <c r="E188" s="254" t="s">
        <v>787</v>
      </c>
      <c r="F188" s="644" t="s">
        <v>1330</v>
      </c>
      <c r="G188" s="256" t="s">
        <v>194</v>
      </c>
      <c r="H188" s="258">
        <f>ROUND(IFERROR(VLOOKUP(C188,'LOCAL DECEMBER 2022'!EK194:ET710,10,FALSE),),2)</f>
        <v>24</v>
      </c>
      <c r="I188" s="258">
        <f>ROUND(IFERROR(VLOOKUP(C188,'LOCAL DECEMBER 2022'!EK194:EN559,4,FALSE),),2)</f>
        <v>12500</v>
      </c>
      <c r="J188" s="258">
        <f>IFERROR(VLOOKUP(C188,'LOCAL DECEMBER 2022'!EK194:EM369,3,FALSE),)</f>
        <v>325000</v>
      </c>
      <c r="K188" s="258">
        <f>IFERROR(VLOOKUP(C188,'LOCAL DECEMBER 2022'!EK194:FA369,17,FALSE),)</f>
        <v>347526.73</v>
      </c>
      <c r="L188" s="258">
        <f>IFERROR(VLOOKUP(C188,'LOCAL DECEMBER 2022'!EK194:FC415,19,FALSE),)</f>
        <v>647526.73</v>
      </c>
      <c r="M188" s="258">
        <f>IFERROR(VLOOKUP(C188,'LOCAL DECEMBER 2022'!EK194:FD415,20,FALSE),)</f>
        <v>582774.05999999994</v>
      </c>
      <c r="N188" s="258">
        <f>IFERROR(VLOOKUP(C188,'LOCAL DECEMBER 2022'!EK194:FE415,21,FALSE),)</f>
        <v>32554.811999999991</v>
      </c>
      <c r="O188" s="258">
        <f>IFERROR(VLOOKUP(C188,'LOCAL DECEMBER 2022'!EK194:FF415,22,FALSE),)</f>
        <v>64752.67</v>
      </c>
      <c r="P188" s="258">
        <f>IFERROR(VLOOKUP(C188,'LOCAL DECEMBER 2022'!EK194:FG421,23,FALSE),)</f>
        <v>100000</v>
      </c>
      <c r="Q188" s="258">
        <f t="shared" si="12"/>
        <v>197307.48199999999</v>
      </c>
      <c r="R188" s="258">
        <f>IFERROR(VLOOKUP(C188,'LOCAL DECEMBER 2022'!EK194:FI415,25,FALSE),)</f>
        <v>0</v>
      </c>
      <c r="S188" s="258">
        <f t="shared" si="13"/>
        <v>450219.24800000002</v>
      </c>
      <c r="T188" s="258">
        <f>IFERROR(VLOOKUP(C188,'LOCAL DECEMBER 2022'!EK194:FL415,28,FALSE),)</f>
        <v>25901.07</v>
      </c>
      <c r="U188" s="258">
        <f>IFERROR(VLOOKUP(C188,'LOCAL DECEMBER 2022'!EK194:FN415,30,FALSE),)</f>
        <v>64752.67</v>
      </c>
      <c r="V188" s="258">
        <f>IFERROR(VLOOKUP(C188,'LOCAL DECEMBER 2022'!EK194:FM415,29,FALSE),)</f>
        <v>3237.63</v>
      </c>
      <c r="W188" s="258">
        <f t="shared" si="14"/>
        <v>93891.37</v>
      </c>
      <c r="X188" s="263">
        <f t="shared" si="15"/>
        <v>741418.1</v>
      </c>
      <c r="Z188" s="264"/>
      <c r="AA188" s="134"/>
    </row>
    <row r="189" spans="1:27" s="120" customFormat="1" ht="18.649999999999999" customHeight="1">
      <c r="A189" s="250">
        <v>187</v>
      </c>
      <c r="B189" s="251" t="s">
        <v>1331</v>
      </c>
      <c r="C189" s="252" t="s">
        <v>405</v>
      </c>
      <c r="D189" s="643" t="s">
        <v>1332</v>
      </c>
      <c r="E189" s="254" t="s">
        <v>787</v>
      </c>
      <c r="F189" s="644" t="s">
        <v>1333</v>
      </c>
      <c r="G189" s="256" t="s">
        <v>194</v>
      </c>
      <c r="H189" s="258">
        <f>ROUND(IFERROR(VLOOKUP(C189,'LOCAL DECEMBER 2022'!EK195:ET711,10,FALSE),),2)</f>
        <v>23</v>
      </c>
      <c r="I189" s="258">
        <f>ROUND(IFERROR(VLOOKUP(C189,'LOCAL DECEMBER 2022'!EK195:EN560,4,FALSE),),2)</f>
        <v>12500</v>
      </c>
      <c r="J189" s="258">
        <f>IFERROR(VLOOKUP(C189,'LOCAL DECEMBER 2022'!EK195:EM370,3,FALSE),)</f>
        <v>325000</v>
      </c>
      <c r="K189" s="258">
        <f>IFERROR(VLOOKUP(C189,'LOCAL DECEMBER 2022'!EK195:FA370,17,FALSE),)</f>
        <v>232517.89</v>
      </c>
      <c r="L189" s="258">
        <f>IFERROR(VLOOKUP(C189,'LOCAL DECEMBER 2022'!EK195:FC416,19,FALSE),)</f>
        <v>520017.89</v>
      </c>
      <c r="M189" s="258">
        <f>IFERROR(VLOOKUP(C189,'LOCAL DECEMBER 2022'!EK195:FD416,20,FALSE),)</f>
        <v>468016.10000000003</v>
      </c>
      <c r="N189" s="258">
        <f>IFERROR(VLOOKUP(C189,'LOCAL DECEMBER 2022'!EK195:FE416,21,FALSE),)</f>
        <v>15841.288000000002</v>
      </c>
      <c r="O189" s="258">
        <f>IFERROR(VLOOKUP(C189,'LOCAL DECEMBER 2022'!EK195:FF416,22,FALSE),)</f>
        <v>52001.79</v>
      </c>
      <c r="P189" s="258">
        <f>IFERROR(VLOOKUP(C189,'LOCAL DECEMBER 2022'!EK195:FG422,23,FALSE),)</f>
        <v>0</v>
      </c>
      <c r="Q189" s="258">
        <f t="shared" si="12"/>
        <v>67843.078000000009</v>
      </c>
      <c r="R189" s="258">
        <f>IFERROR(VLOOKUP(C189,'LOCAL DECEMBER 2022'!EK195:FI416,25,FALSE),)</f>
        <v>0</v>
      </c>
      <c r="S189" s="258">
        <f t="shared" si="13"/>
        <v>452174.81200000003</v>
      </c>
      <c r="T189" s="258">
        <f>IFERROR(VLOOKUP(C189,'LOCAL DECEMBER 2022'!EK195:FL416,28,FALSE),)</f>
        <v>20800.72</v>
      </c>
      <c r="U189" s="258">
        <f>IFERROR(VLOOKUP(C189,'LOCAL DECEMBER 2022'!EK195:FN416,30,FALSE),)</f>
        <v>52001.79</v>
      </c>
      <c r="V189" s="258">
        <f>IFERROR(VLOOKUP(C189,'LOCAL DECEMBER 2022'!EK195:FM416,29,FALSE),)</f>
        <v>2600.09</v>
      </c>
      <c r="W189" s="258">
        <f t="shared" si="14"/>
        <v>75402.600000000006</v>
      </c>
      <c r="X189" s="263">
        <f t="shared" si="15"/>
        <v>595420.49</v>
      </c>
      <c r="Z189" s="264"/>
      <c r="AA189" s="134"/>
    </row>
    <row r="190" spans="1:27" s="120" customFormat="1" ht="18.649999999999999" customHeight="1">
      <c r="A190" s="250">
        <v>188</v>
      </c>
      <c r="B190" s="251" t="s">
        <v>1334</v>
      </c>
      <c r="C190" s="252" t="s">
        <v>406</v>
      </c>
      <c r="D190" s="643" t="s">
        <v>1335</v>
      </c>
      <c r="E190" s="254" t="s">
        <v>787</v>
      </c>
      <c r="F190" s="644" t="s">
        <v>1336</v>
      </c>
      <c r="G190" s="256" t="s">
        <v>194</v>
      </c>
      <c r="H190" s="258">
        <f>ROUND(IFERROR(VLOOKUP(C190,'LOCAL DECEMBER 2022'!EK196:ET712,10,FALSE),),2)</f>
        <v>25</v>
      </c>
      <c r="I190" s="258">
        <f>ROUND(IFERROR(VLOOKUP(C190,'LOCAL DECEMBER 2022'!EK196:EN561,4,FALSE),),2)</f>
        <v>12500</v>
      </c>
      <c r="J190" s="258">
        <f>IFERROR(VLOOKUP(C190,'LOCAL DECEMBER 2022'!EK196:EM371,3,FALSE),)</f>
        <v>325000</v>
      </c>
      <c r="K190" s="258">
        <f>IFERROR(VLOOKUP(C190,'LOCAL DECEMBER 2022'!EK196:FA371,17,FALSE),)</f>
        <v>170846.48</v>
      </c>
      <c r="L190" s="258">
        <f>IFERROR(VLOOKUP(C190,'LOCAL DECEMBER 2022'!EK196:FC417,19,FALSE),)</f>
        <v>483346.48</v>
      </c>
      <c r="M190" s="258">
        <f>IFERROR(VLOOKUP(C190,'LOCAL DECEMBER 2022'!EK196:FD417,20,FALSE),)</f>
        <v>435011.82999999996</v>
      </c>
      <c r="N190" s="258">
        <f>IFERROR(VLOOKUP(C190,'LOCAL DECEMBER 2022'!EK196:FE417,21,FALSE),)</f>
        <v>13200.946399999997</v>
      </c>
      <c r="O190" s="258">
        <f>IFERROR(VLOOKUP(C190,'LOCAL DECEMBER 2022'!EK196:FF417,22,FALSE),)</f>
        <v>48334.65</v>
      </c>
      <c r="P190" s="258">
        <f>IFERROR(VLOOKUP(C190,'LOCAL DECEMBER 2022'!EK196:FG423,23,FALSE),)</f>
        <v>100000</v>
      </c>
      <c r="Q190" s="258">
        <f t="shared" si="12"/>
        <v>161535.59639999998</v>
      </c>
      <c r="R190" s="258">
        <f>IFERROR(VLOOKUP(C190,'LOCAL DECEMBER 2022'!EK196:FI417,25,FALSE),)</f>
        <v>0</v>
      </c>
      <c r="S190" s="258">
        <f t="shared" si="13"/>
        <v>321810.8836</v>
      </c>
      <c r="T190" s="258">
        <f>IFERROR(VLOOKUP(C190,'LOCAL DECEMBER 2022'!EK196:FL417,28,FALSE),)</f>
        <v>19333.86</v>
      </c>
      <c r="U190" s="258">
        <f>IFERROR(VLOOKUP(C190,'LOCAL DECEMBER 2022'!EK196:FN417,30,FALSE),)</f>
        <v>48334.65</v>
      </c>
      <c r="V190" s="258">
        <f>IFERROR(VLOOKUP(C190,'LOCAL DECEMBER 2022'!EK196:FM417,29,FALSE),)</f>
        <v>2416.73</v>
      </c>
      <c r="W190" s="258">
        <f t="shared" si="14"/>
        <v>70085.240000000005</v>
      </c>
      <c r="X190" s="263">
        <f t="shared" si="15"/>
        <v>553431.72</v>
      </c>
      <c r="Z190" s="264"/>
      <c r="AA190" s="134"/>
    </row>
    <row r="191" spans="1:27" s="120" customFormat="1" ht="18.649999999999999" customHeight="1">
      <c r="A191" s="250">
        <v>189</v>
      </c>
      <c r="B191" s="251" t="s">
        <v>1337</v>
      </c>
      <c r="C191" s="252" t="s">
        <v>407</v>
      </c>
      <c r="D191" s="253">
        <v>64029670</v>
      </c>
      <c r="E191" s="254" t="s">
        <v>787</v>
      </c>
      <c r="F191" s="644" t="s">
        <v>1338</v>
      </c>
      <c r="G191" s="256" t="s">
        <v>194</v>
      </c>
      <c r="H191" s="258">
        <f>ROUND(IFERROR(VLOOKUP(C191,'LOCAL DECEMBER 2022'!EK197:ET713,10,FALSE),),2)</f>
        <v>22</v>
      </c>
      <c r="I191" s="258">
        <f>ROUND(IFERROR(VLOOKUP(C191,'LOCAL DECEMBER 2022'!EK197:EN562,4,FALSE),),2)</f>
        <v>12500</v>
      </c>
      <c r="J191" s="258">
        <f>IFERROR(VLOOKUP(C191,'LOCAL DECEMBER 2022'!EK197:EM372,3,FALSE),)</f>
        <v>325000</v>
      </c>
      <c r="K191" s="258">
        <f>IFERROR(VLOOKUP(C191,'LOCAL DECEMBER 2022'!EK197:FA372,17,FALSE),)</f>
        <v>282521.73</v>
      </c>
      <c r="L191" s="258">
        <f>IFERROR(VLOOKUP(C191,'LOCAL DECEMBER 2022'!EK197:FC417,19,FALSE),)</f>
        <v>557521.73</v>
      </c>
      <c r="M191" s="258">
        <f>IFERROR(VLOOKUP(C191,'LOCAL DECEMBER 2022'!EK197:FD417,20,FALSE),)</f>
        <v>501769.56</v>
      </c>
      <c r="N191" s="258">
        <f>IFERROR(VLOOKUP(C191,'LOCAL DECEMBER 2022'!EK197:FE417,21,FALSE),)</f>
        <v>18541.5648</v>
      </c>
      <c r="O191" s="258">
        <f>IFERROR(VLOOKUP(C191,'LOCAL DECEMBER 2022'!EK197:FF417,22,FALSE),)</f>
        <v>55752.17</v>
      </c>
      <c r="P191" s="258">
        <f>IFERROR(VLOOKUP(C191,'LOCAL DECEMBER 2022'!EK197:FG424,23,FALSE),)</f>
        <v>100000</v>
      </c>
      <c r="Q191" s="258">
        <f t="shared" si="12"/>
        <v>174293.73480000001</v>
      </c>
      <c r="R191" s="258">
        <f>IFERROR(VLOOKUP(C191,'LOCAL DECEMBER 2022'!EK197:FI417,25,FALSE),)</f>
        <v>0</v>
      </c>
      <c r="S191" s="258">
        <f t="shared" si="13"/>
        <v>383227.9952</v>
      </c>
      <c r="T191" s="258">
        <f>IFERROR(VLOOKUP(C191,'LOCAL DECEMBER 2022'!EK197:FL417,28,FALSE),)</f>
        <v>22300.87</v>
      </c>
      <c r="U191" s="258">
        <f>IFERROR(VLOOKUP(C191,'LOCAL DECEMBER 2022'!EK197:FN417,30,FALSE),)</f>
        <v>55752.17</v>
      </c>
      <c r="V191" s="258">
        <f>IFERROR(VLOOKUP(C191,'LOCAL DECEMBER 2022'!EK197:FM417,29,FALSE),)</f>
        <v>2787.61</v>
      </c>
      <c r="W191" s="258">
        <f t="shared" si="14"/>
        <v>80840.649999999994</v>
      </c>
      <c r="X191" s="263">
        <f t="shared" si="15"/>
        <v>638362.38</v>
      </c>
      <c r="Z191" s="264"/>
      <c r="AA191" s="134"/>
    </row>
    <row r="192" spans="1:27" s="120" customFormat="1" ht="18.649999999999999" customHeight="1">
      <c r="A192" s="250">
        <v>190</v>
      </c>
      <c r="B192" s="251" t="s">
        <v>1339</v>
      </c>
      <c r="C192" s="252" t="s">
        <v>408</v>
      </c>
      <c r="D192" s="253">
        <v>46159560</v>
      </c>
      <c r="E192" s="254" t="s">
        <v>787</v>
      </c>
      <c r="F192" s="644" t="s">
        <v>1340</v>
      </c>
      <c r="G192" s="256" t="s">
        <v>194</v>
      </c>
      <c r="H192" s="258">
        <f>ROUND(IFERROR(VLOOKUP(C192,'LOCAL DECEMBER 2022'!EK198:ET714,10,FALSE),),2)</f>
        <v>23</v>
      </c>
      <c r="I192" s="258">
        <f>ROUND(IFERROR(VLOOKUP(C192,'LOCAL DECEMBER 2022'!EK198:EN563,4,FALSE),),2)</f>
        <v>12500</v>
      </c>
      <c r="J192" s="258">
        <f>IFERROR(VLOOKUP(C192,'LOCAL DECEMBER 2022'!EK198:EM373,3,FALSE),)</f>
        <v>325000</v>
      </c>
      <c r="K192" s="258">
        <f>IFERROR(VLOOKUP(C192,'LOCAL DECEMBER 2022'!EK198:FA373,17,FALSE),)</f>
        <v>340026.16</v>
      </c>
      <c r="L192" s="258">
        <f>IFERROR(VLOOKUP(C192,'LOCAL DECEMBER 2022'!EK198:FC418,19,FALSE),)</f>
        <v>627526.16</v>
      </c>
      <c r="M192" s="258">
        <f>IFERROR(VLOOKUP(C192,'LOCAL DECEMBER 2022'!EK198:FD418,20,FALSE),)</f>
        <v>564773.54</v>
      </c>
      <c r="N192" s="258">
        <f>IFERROR(VLOOKUP(C192,'LOCAL DECEMBER 2022'!EK198:FE418,21,FALSE),)</f>
        <v>28954.708000000006</v>
      </c>
      <c r="O192" s="258">
        <f>IFERROR(VLOOKUP(C192,'LOCAL DECEMBER 2022'!EK198:FF418,22,FALSE),)</f>
        <v>62752.62</v>
      </c>
      <c r="P192" s="258">
        <f>IFERROR(VLOOKUP(C192,'LOCAL DECEMBER 2022'!EK198:FG425,23,FALSE),)</f>
        <v>100000</v>
      </c>
      <c r="Q192" s="258">
        <f t="shared" si="12"/>
        <v>191707.32800000001</v>
      </c>
      <c r="R192" s="258">
        <f>IFERROR(VLOOKUP(C192,'LOCAL DECEMBER 2022'!EK198:FI418,25,FALSE),)</f>
        <v>0</v>
      </c>
      <c r="S192" s="258">
        <f t="shared" si="13"/>
        <v>435818.83200000005</v>
      </c>
      <c r="T192" s="258">
        <f>IFERROR(VLOOKUP(C192,'LOCAL DECEMBER 2022'!EK198:FL418,28,FALSE),)</f>
        <v>25101.05</v>
      </c>
      <c r="U192" s="258">
        <f>IFERROR(VLOOKUP(C192,'LOCAL DECEMBER 2022'!EK198:FN418,30,FALSE),)</f>
        <v>62752.62</v>
      </c>
      <c r="V192" s="258">
        <f>IFERROR(VLOOKUP(C192,'LOCAL DECEMBER 2022'!EK198:FM418,29,FALSE),)</f>
        <v>3137.63</v>
      </c>
      <c r="W192" s="258">
        <f t="shared" si="14"/>
        <v>90991.3</v>
      </c>
      <c r="X192" s="263">
        <f t="shared" si="15"/>
        <v>718517.46000000008</v>
      </c>
      <c r="Z192" s="264"/>
      <c r="AA192" s="134"/>
    </row>
    <row r="193" spans="1:27" s="120" customFormat="1" ht="18.649999999999999" customHeight="1">
      <c r="A193" s="250">
        <v>191</v>
      </c>
      <c r="B193" s="251" t="s">
        <v>1341</v>
      </c>
      <c r="C193" s="252" t="s">
        <v>409</v>
      </c>
      <c r="D193" s="643" t="s">
        <v>1342</v>
      </c>
      <c r="E193" s="254" t="s">
        <v>787</v>
      </c>
      <c r="F193" s="644" t="s">
        <v>1343</v>
      </c>
      <c r="G193" s="256" t="s">
        <v>227</v>
      </c>
      <c r="H193" s="258">
        <f>ROUND(IFERROR(VLOOKUP(C193,'LOCAL DECEMBER 2022'!EK199:ET715,10,FALSE),),2)</f>
        <v>24</v>
      </c>
      <c r="I193" s="258">
        <f>ROUND(IFERROR(VLOOKUP(C193,'LOCAL DECEMBER 2022'!EK199:EN564,4,FALSE),),2)</f>
        <v>33846.15</v>
      </c>
      <c r="J193" s="258">
        <f>IFERROR(VLOOKUP(C193,'LOCAL DECEMBER 2022'!EK199:EM373,3,FALSE),)</f>
        <v>880000</v>
      </c>
      <c r="K193" s="258">
        <f>IFERROR(VLOOKUP(C193,'LOCAL DECEMBER 2022'!EK199:FA373,17,FALSE),)</f>
        <v>1019863.07</v>
      </c>
      <c r="L193" s="258">
        <f>IFERROR(VLOOKUP(C193,'LOCAL DECEMBER 2022'!EK199:FC419,19,FALSE),)</f>
        <v>1832170.67</v>
      </c>
      <c r="M193" s="258">
        <f>IFERROR(VLOOKUP(C193,'LOCAL DECEMBER 2022'!EK199:FD419,20,FALSE),)</f>
        <v>1648953.5999999999</v>
      </c>
      <c r="N193" s="258">
        <f>IFERROR(VLOOKUP(C193,'LOCAL DECEMBER 2022'!EK199:FE419,21,FALSE),)</f>
        <v>322686.07999999996</v>
      </c>
      <c r="O193" s="258">
        <f>IFERROR(VLOOKUP(C193,'LOCAL DECEMBER 2022'!EK199:FF419,22,FALSE),)</f>
        <v>183217.07</v>
      </c>
      <c r="P193" s="258">
        <f>IFERROR(VLOOKUP(C193,'LOCAL DECEMBER 2022'!EK199:FG426,23,FALSE),)</f>
        <v>100000</v>
      </c>
      <c r="Q193" s="258">
        <f t="shared" si="12"/>
        <v>605903.14999999991</v>
      </c>
      <c r="R193" s="258">
        <f>IFERROR(VLOOKUP(C193,'LOCAL DECEMBER 2022'!EK199:FI419,25,FALSE),)</f>
        <v>880000</v>
      </c>
      <c r="S193" s="258">
        <f t="shared" si="13"/>
        <v>2106267.52</v>
      </c>
      <c r="T193" s="258">
        <f>IFERROR(VLOOKUP(C193,'LOCAL DECEMBER 2022'!EK199:FL419,28,FALSE),)</f>
        <v>73286.83</v>
      </c>
      <c r="U193" s="258">
        <f>IFERROR(VLOOKUP(C193,'LOCAL DECEMBER 2022'!EK199:FN419,30,FALSE),)</f>
        <v>183217.07</v>
      </c>
      <c r="V193" s="258">
        <f>IFERROR(VLOOKUP(C193,'LOCAL DECEMBER 2022'!EK199:FM419,29,FALSE),)</f>
        <v>9160.85</v>
      </c>
      <c r="W193" s="258">
        <f t="shared" si="14"/>
        <v>265664.75</v>
      </c>
      <c r="X193" s="263">
        <f t="shared" si="15"/>
        <v>2097835.42</v>
      </c>
      <c r="Z193" s="264"/>
      <c r="AA193" s="134"/>
    </row>
    <row r="194" spans="1:27" s="120" customFormat="1" ht="18.649999999999999" customHeight="1">
      <c r="A194" s="250">
        <v>192</v>
      </c>
      <c r="B194" s="251" t="s">
        <v>1344</v>
      </c>
      <c r="C194" s="252" t="s">
        <v>410</v>
      </c>
      <c r="D194" s="643" t="s">
        <v>1345</v>
      </c>
      <c r="E194" s="254" t="s">
        <v>787</v>
      </c>
      <c r="F194" s="644" t="s">
        <v>1346</v>
      </c>
      <c r="G194" s="256" t="s">
        <v>194</v>
      </c>
      <c r="H194" s="258">
        <f>ROUND(IFERROR(VLOOKUP(C194,'LOCAL DECEMBER 2022'!EK200:ET716,10,FALSE),),2)</f>
        <v>24</v>
      </c>
      <c r="I194" s="258">
        <f>ROUND(IFERROR(VLOOKUP(C194,'LOCAL DECEMBER 2022'!EK200:EN565,4,FALSE),),2)</f>
        <v>12500</v>
      </c>
      <c r="J194" s="258">
        <f>IFERROR(VLOOKUP(C194,'LOCAL DECEMBER 2022'!EK200:EM374,3,FALSE),)</f>
        <v>325000</v>
      </c>
      <c r="K194" s="258">
        <f>IFERROR(VLOOKUP(C194,'LOCAL DECEMBER 2022'!EK200:FA374,17,FALSE),)</f>
        <v>371695.26</v>
      </c>
      <c r="L194" s="258">
        <f>IFERROR(VLOOKUP(C194,'LOCAL DECEMBER 2022'!EK200:FC420,19,FALSE),)</f>
        <v>671695.26</v>
      </c>
      <c r="M194" s="258">
        <f>IFERROR(VLOOKUP(C194,'LOCAL DECEMBER 2022'!EK200:FD420,20,FALSE),)</f>
        <v>604525.73</v>
      </c>
      <c r="N194" s="258">
        <f>IFERROR(VLOOKUP(C194,'LOCAL DECEMBER 2022'!EK200:FE420,21,FALSE),)</f>
        <v>36905.145999999993</v>
      </c>
      <c r="O194" s="258">
        <f>IFERROR(VLOOKUP(C194,'LOCAL DECEMBER 2022'!EK200:FF420,22,FALSE),)</f>
        <v>67169.53</v>
      </c>
      <c r="P194" s="258">
        <f>IFERROR(VLOOKUP(C194,'LOCAL DECEMBER 2022'!EK200:FG427,23,FALSE),)</f>
        <v>100000</v>
      </c>
      <c r="Q194" s="258">
        <f t="shared" si="12"/>
        <v>204074.67599999998</v>
      </c>
      <c r="R194" s="258">
        <f>IFERROR(VLOOKUP(C194,'LOCAL DECEMBER 2022'!EK200:FI420,25,FALSE),)</f>
        <v>0</v>
      </c>
      <c r="S194" s="258">
        <f t="shared" si="13"/>
        <v>467620.58400000003</v>
      </c>
      <c r="T194" s="258">
        <f>IFERROR(VLOOKUP(C194,'LOCAL DECEMBER 2022'!EK200:FL420,28,FALSE),)</f>
        <v>26867.81</v>
      </c>
      <c r="U194" s="258">
        <f>IFERROR(VLOOKUP(C194,'LOCAL DECEMBER 2022'!EK200:FN420,30,FALSE),)</f>
        <v>67169.53</v>
      </c>
      <c r="V194" s="258">
        <f>IFERROR(VLOOKUP(C194,'LOCAL DECEMBER 2022'!EK200:FM420,29,FALSE),)</f>
        <v>3358.48</v>
      </c>
      <c r="W194" s="258">
        <f t="shared" si="14"/>
        <v>97395.819999999992</v>
      </c>
      <c r="X194" s="263">
        <f t="shared" si="15"/>
        <v>769091.08</v>
      </c>
      <c r="Z194" s="264"/>
      <c r="AA194" s="134"/>
    </row>
    <row r="195" spans="1:27" s="120" customFormat="1" ht="18.649999999999999" customHeight="1">
      <c r="A195" s="250">
        <v>193</v>
      </c>
      <c r="B195" s="251" t="s">
        <v>1347</v>
      </c>
      <c r="C195" s="252" t="s">
        <v>411</v>
      </c>
      <c r="D195" s="643" t="s">
        <v>1348</v>
      </c>
      <c r="E195" s="254" t="s">
        <v>787</v>
      </c>
      <c r="F195" s="644" t="s">
        <v>1349</v>
      </c>
      <c r="G195" s="256" t="s">
        <v>194</v>
      </c>
      <c r="H195" s="258">
        <f>ROUND(IFERROR(VLOOKUP(C195,'LOCAL DECEMBER 2022'!EK201:ET717,10,FALSE),),2)</f>
        <v>23</v>
      </c>
      <c r="I195" s="258">
        <f>ROUND(IFERROR(VLOOKUP(C195,'LOCAL DECEMBER 2022'!EK201:EN566,4,FALSE),),2)</f>
        <v>12500</v>
      </c>
      <c r="J195" s="258">
        <f>IFERROR(VLOOKUP(C195,'LOCAL DECEMBER 2022'!EK201:EM375,3,FALSE),)</f>
        <v>325000</v>
      </c>
      <c r="K195" s="258">
        <f>IFERROR(VLOOKUP(C195,'LOCAL DECEMBER 2022'!EK201:FA375,17,FALSE),)</f>
        <v>205849.17</v>
      </c>
      <c r="L195" s="258">
        <f>IFERROR(VLOOKUP(C195,'LOCAL DECEMBER 2022'!EK201:FC421,19,FALSE),)</f>
        <v>493349.17</v>
      </c>
      <c r="M195" s="258">
        <f>IFERROR(VLOOKUP(C195,'LOCAL DECEMBER 2022'!EK201:FD421,20,FALSE),)</f>
        <v>444014.25</v>
      </c>
      <c r="N195" s="258">
        <f>IFERROR(VLOOKUP(C195,'LOCAL DECEMBER 2022'!EK201:FE421,21,FALSE),)</f>
        <v>13921.14</v>
      </c>
      <c r="O195" s="258">
        <f>IFERROR(VLOOKUP(C195,'LOCAL DECEMBER 2022'!EK201:FF421,22,FALSE),)</f>
        <v>49334.92</v>
      </c>
      <c r="P195" s="258">
        <f>IFERROR(VLOOKUP(C195,'LOCAL DECEMBER 2022'!EK201:FG428,23,FALSE),)</f>
        <v>100000</v>
      </c>
      <c r="Q195" s="258">
        <f t="shared" si="12"/>
        <v>163256.06</v>
      </c>
      <c r="R195" s="258">
        <f>IFERROR(VLOOKUP(C195,'LOCAL DECEMBER 2022'!EK201:FI421,25,FALSE),)</f>
        <v>0</v>
      </c>
      <c r="S195" s="258">
        <f t="shared" si="13"/>
        <v>330093.11</v>
      </c>
      <c r="T195" s="258">
        <f>IFERROR(VLOOKUP(C195,'LOCAL DECEMBER 2022'!EK201:FL421,28,FALSE),)</f>
        <v>19733.97</v>
      </c>
      <c r="U195" s="258">
        <f>IFERROR(VLOOKUP(C195,'LOCAL DECEMBER 2022'!EK201:FN421,30,FALSE),)</f>
        <v>49334.92</v>
      </c>
      <c r="V195" s="258">
        <f>IFERROR(VLOOKUP(C195,'LOCAL DECEMBER 2022'!EK201:FM421,29,FALSE),)</f>
        <v>2466.75</v>
      </c>
      <c r="W195" s="258">
        <f t="shared" si="14"/>
        <v>71535.64</v>
      </c>
      <c r="X195" s="263">
        <f t="shared" si="15"/>
        <v>564884.80999999994</v>
      </c>
      <c r="Z195" s="264"/>
      <c r="AA195" s="134"/>
    </row>
    <row r="196" spans="1:27" s="120" customFormat="1" ht="18.649999999999999" customHeight="1">
      <c r="A196" s="250">
        <v>194</v>
      </c>
      <c r="B196" s="251" t="s">
        <v>1350</v>
      </c>
      <c r="C196" s="252" t="s">
        <v>412</v>
      </c>
      <c r="D196" s="643" t="s">
        <v>1351</v>
      </c>
      <c r="E196" s="254" t="s">
        <v>787</v>
      </c>
      <c r="F196" s="644" t="s">
        <v>1352</v>
      </c>
      <c r="G196" s="256" t="s">
        <v>194</v>
      </c>
      <c r="H196" s="258">
        <f>ROUND(IFERROR(VLOOKUP(C196,'LOCAL DECEMBER 2022'!EK202:ET718,10,FALSE),),2)</f>
        <v>26</v>
      </c>
      <c r="I196" s="258">
        <f>ROUND(IFERROR(VLOOKUP(C196,'LOCAL DECEMBER 2022'!EK202:EN567,4,FALSE),),2)</f>
        <v>12500</v>
      </c>
      <c r="J196" s="258">
        <f>IFERROR(VLOOKUP(C196,'LOCAL DECEMBER 2022'!EK202:EM376,3,FALSE),)</f>
        <v>325000</v>
      </c>
      <c r="K196" s="258">
        <f>IFERROR(VLOOKUP(C196,'LOCAL DECEMBER 2022'!EK202:FA376,17,FALSE),)</f>
        <v>425866.09</v>
      </c>
      <c r="L196" s="258">
        <f>IFERROR(VLOOKUP(C196,'LOCAL DECEMBER 2022'!EK202:FC422,19,FALSE),)</f>
        <v>750866.09</v>
      </c>
      <c r="M196" s="258">
        <f>IFERROR(VLOOKUP(C196,'LOCAL DECEMBER 2022'!EK202:FD422,20,FALSE),)</f>
        <v>675779.48</v>
      </c>
      <c r="N196" s="258">
        <f>IFERROR(VLOOKUP(C196,'LOCAL DECEMBER 2022'!EK202:FE422,21,FALSE),)</f>
        <v>51155.895999999993</v>
      </c>
      <c r="O196" s="258">
        <f>IFERROR(VLOOKUP(C196,'LOCAL DECEMBER 2022'!EK202:FF422,22,FALSE),)</f>
        <v>75086.61</v>
      </c>
      <c r="P196" s="258">
        <f>IFERROR(VLOOKUP(C196,'LOCAL DECEMBER 2022'!EK202:FG429,23,FALSE),)</f>
        <v>100000</v>
      </c>
      <c r="Q196" s="258">
        <f t="shared" si="12"/>
        <v>226242.50599999999</v>
      </c>
      <c r="R196" s="258">
        <f>IFERROR(VLOOKUP(C196,'LOCAL DECEMBER 2022'!EK202:FI422,25,FALSE),)</f>
        <v>0</v>
      </c>
      <c r="S196" s="258">
        <f t="shared" si="13"/>
        <v>524623.58400000003</v>
      </c>
      <c r="T196" s="258">
        <f>IFERROR(VLOOKUP(C196,'LOCAL DECEMBER 2022'!EK202:FL422,28,FALSE),)</f>
        <v>30034.639999999999</v>
      </c>
      <c r="U196" s="258">
        <f>IFERROR(VLOOKUP(C196,'LOCAL DECEMBER 2022'!EK202:FN422,30,FALSE),)</f>
        <v>75086.61</v>
      </c>
      <c r="V196" s="258">
        <f>IFERROR(VLOOKUP(C196,'LOCAL DECEMBER 2022'!EK202:FM422,29,FALSE),)</f>
        <v>3754.33</v>
      </c>
      <c r="W196" s="258">
        <f t="shared" si="14"/>
        <v>108875.58</v>
      </c>
      <c r="X196" s="263">
        <f t="shared" si="15"/>
        <v>859741.66999999993</v>
      </c>
      <c r="Z196" s="264"/>
      <c r="AA196" s="134"/>
    </row>
    <row r="197" spans="1:27" s="120" customFormat="1" ht="18.649999999999999" customHeight="1">
      <c r="A197" s="250">
        <v>195</v>
      </c>
      <c r="B197" s="251" t="s">
        <v>1353</v>
      </c>
      <c r="C197" s="252" t="s">
        <v>413</v>
      </c>
      <c r="D197" s="643" t="s">
        <v>1354</v>
      </c>
      <c r="E197" s="254" t="s">
        <v>787</v>
      </c>
      <c r="F197" s="644" t="s">
        <v>1355</v>
      </c>
      <c r="G197" s="256" t="s">
        <v>194</v>
      </c>
      <c r="H197" s="258">
        <f>ROUND(IFERROR(VLOOKUP(C197,'LOCAL DECEMBER 2022'!EK203:ET719,10,FALSE),),2)</f>
        <v>26</v>
      </c>
      <c r="I197" s="258">
        <f>ROUND(IFERROR(VLOOKUP(C197,'LOCAL DECEMBER 2022'!EK203:EN568,4,FALSE),),2)</f>
        <v>12500</v>
      </c>
      <c r="J197" s="258">
        <f>IFERROR(VLOOKUP(C197,'LOCAL DECEMBER 2022'!EK203:EM377,3,FALSE),)</f>
        <v>325000</v>
      </c>
      <c r="K197" s="258">
        <f>IFERROR(VLOOKUP(C197,'LOCAL DECEMBER 2022'!EK203:FA377,17,FALSE),)</f>
        <v>281688.34000000003</v>
      </c>
      <c r="L197" s="258">
        <f>IFERROR(VLOOKUP(C197,'LOCAL DECEMBER 2022'!EK203:FC422,19,FALSE),)</f>
        <v>606688.34</v>
      </c>
      <c r="M197" s="258">
        <f>IFERROR(VLOOKUP(C197,'LOCAL DECEMBER 2022'!EK203:FD422,20,FALSE),)</f>
        <v>546019.51</v>
      </c>
      <c r="N197" s="258">
        <f>IFERROR(VLOOKUP(C197,'LOCAL DECEMBER 2022'!EK203:FE422,21,FALSE),)</f>
        <v>25203.902000000002</v>
      </c>
      <c r="O197" s="258">
        <f>IFERROR(VLOOKUP(C197,'LOCAL DECEMBER 2022'!EK203:FF422,22,FALSE),)</f>
        <v>60668.83</v>
      </c>
      <c r="P197" s="258">
        <f>IFERROR(VLOOKUP(C197,'LOCAL DECEMBER 2022'!EK203:FG430,23,FALSE),)</f>
        <v>100000</v>
      </c>
      <c r="Q197" s="258">
        <f t="shared" si="12"/>
        <v>185872.73200000002</v>
      </c>
      <c r="R197" s="258">
        <f>IFERROR(VLOOKUP(C197,'LOCAL DECEMBER 2022'!EK203:FI422,25,FALSE),)</f>
        <v>0</v>
      </c>
      <c r="S197" s="258">
        <f t="shared" si="13"/>
        <v>420815.60799999995</v>
      </c>
      <c r="T197" s="258">
        <f>IFERROR(VLOOKUP(C197,'LOCAL DECEMBER 2022'!EK203:FL422,28,FALSE),)</f>
        <v>24267.53</v>
      </c>
      <c r="U197" s="258">
        <f>IFERROR(VLOOKUP(C197,'LOCAL DECEMBER 2022'!EK203:FN422,30,FALSE),)</f>
        <v>60668.83</v>
      </c>
      <c r="V197" s="258">
        <f>IFERROR(VLOOKUP(C197,'LOCAL DECEMBER 2022'!EK203:FM422,29,FALSE),)</f>
        <v>3033.44</v>
      </c>
      <c r="W197" s="258">
        <f t="shared" si="14"/>
        <v>87969.8</v>
      </c>
      <c r="X197" s="263">
        <f t="shared" si="15"/>
        <v>694658.14</v>
      </c>
      <c r="Z197" s="264"/>
      <c r="AA197" s="134"/>
    </row>
    <row r="198" spans="1:27" s="120" customFormat="1" ht="18.649999999999999" customHeight="1">
      <c r="A198" s="250">
        <v>196</v>
      </c>
      <c r="B198" s="251" t="s">
        <v>1285</v>
      </c>
      <c r="C198" s="252" t="s">
        <v>414</v>
      </c>
      <c r="D198" s="253">
        <v>66677033</v>
      </c>
      <c r="E198" s="254" t="s">
        <v>787</v>
      </c>
      <c r="F198" s="644" t="s">
        <v>1356</v>
      </c>
      <c r="G198" s="256" t="s">
        <v>194</v>
      </c>
      <c r="H198" s="258">
        <f>ROUND(IFERROR(VLOOKUP(C198,'LOCAL DECEMBER 2022'!EK204:ET720,10,FALSE),),2)</f>
        <v>26</v>
      </c>
      <c r="I198" s="258">
        <f>ROUND(IFERROR(VLOOKUP(C198,'LOCAL DECEMBER 2022'!EK204:EN569,4,FALSE),),2)</f>
        <v>12500</v>
      </c>
      <c r="J198" s="258">
        <f>IFERROR(VLOOKUP(C198,'LOCAL DECEMBER 2022'!EK204:EM378,3,FALSE),)</f>
        <v>325000</v>
      </c>
      <c r="K198" s="258">
        <f>IFERROR(VLOOKUP(C198,'LOCAL DECEMBER 2022'!EK204:FA378,17,FALSE),)</f>
        <v>282521.73</v>
      </c>
      <c r="L198" s="258">
        <f>IFERROR(VLOOKUP(C198,'LOCAL DECEMBER 2022'!EK204:FC423,19,FALSE),)</f>
        <v>607521.73</v>
      </c>
      <c r="M198" s="258">
        <f>IFERROR(VLOOKUP(C198,'LOCAL DECEMBER 2022'!EK204:FD423,20,FALSE),)</f>
        <v>546769.55999999994</v>
      </c>
      <c r="N198" s="258">
        <f>IFERROR(VLOOKUP(C198,'LOCAL DECEMBER 2022'!EK204:FE423,21,FALSE),)</f>
        <v>25353.911999999989</v>
      </c>
      <c r="O198" s="258">
        <f>IFERROR(VLOOKUP(C198,'LOCAL DECEMBER 2022'!EK204:FF423,22,FALSE),)</f>
        <v>60752.17</v>
      </c>
      <c r="P198" s="258">
        <f>IFERROR(VLOOKUP(C198,'LOCAL DECEMBER 2022'!EK204:FG431,23,FALSE),)</f>
        <v>100000</v>
      </c>
      <c r="Q198" s="258">
        <f t="shared" si="12"/>
        <v>186106.08199999999</v>
      </c>
      <c r="R198" s="258">
        <f>IFERROR(VLOOKUP(C198,'LOCAL DECEMBER 2022'!EK204:FI423,25,FALSE),)</f>
        <v>0</v>
      </c>
      <c r="S198" s="258">
        <f t="shared" si="13"/>
        <v>421415.64799999999</v>
      </c>
      <c r="T198" s="258">
        <f>IFERROR(VLOOKUP(C198,'LOCAL DECEMBER 2022'!EK204:FL423,28,FALSE),)</f>
        <v>24300.87</v>
      </c>
      <c r="U198" s="258">
        <f>IFERROR(VLOOKUP(C198,'LOCAL DECEMBER 2022'!EK204:FN423,30,FALSE),)</f>
        <v>60752.17</v>
      </c>
      <c r="V198" s="258">
        <f>IFERROR(VLOOKUP(C198,'LOCAL DECEMBER 2022'!EK204:FM423,29,FALSE),)</f>
        <v>3037.61</v>
      </c>
      <c r="W198" s="258">
        <f t="shared" si="14"/>
        <v>88090.65</v>
      </c>
      <c r="X198" s="263">
        <f t="shared" si="15"/>
        <v>695612.38</v>
      </c>
      <c r="Z198" s="264"/>
      <c r="AA198" s="134"/>
    </row>
    <row r="199" spans="1:27" s="120" customFormat="1" ht="18.649999999999999" customHeight="1">
      <c r="A199" s="250">
        <v>197</v>
      </c>
      <c r="B199" s="251" t="s">
        <v>1357</v>
      </c>
      <c r="C199" s="252" t="s">
        <v>415</v>
      </c>
      <c r="D199" s="643" t="s">
        <v>1358</v>
      </c>
      <c r="E199" s="254" t="s">
        <v>787</v>
      </c>
      <c r="F199" s="644" t="s">
        <v>1359</v>
      </c>
      <c r="G199" s="256" t="s">
        <v>194</v>
      </c>
      <c r="H199" s="258">
        <f>ROUND(IFERROR(VLOOKUP(C199,'LOCAL DECEMBER 2022'!EK205:ET721,10,FALSE),),2)</f>
        <v>24</v>
      </c>
      <c r="I199" s="258">
        <f>ROUND(IFERROR(VLOOKUP(C199,'LOCAL DECEMBER 2022'!EK205:EN570,4,FALSE),),2)</f>
        <v>12500</v>
      </c>
      <c r="J199" s="258">
        <f>IFERROR(VLOOKUP(C199,'LOCAL DECEMBER 2022'!EK205:EM379,3,FALSE),)</f>
        <v>325000</v>
      </c>
      <c r="K199" s="258">
        <f>IFERROR(VLOOKUP(C199,'LOCAL DECEMBER 2022'!EK205:FA379,17,FALSE),)</f>
        <v>230017.69</v>
      </c>
      <c r="L199" s="258">
        <f>IFERROR(VLOOKUP(C199,'LOCAL DECEMBER 2022'!EK205:FC424,19,FALSE),)</f>
        <v>530017.68999999994</v>
      </c>
      <c r="M199" s="258">
        <f>IFERROR(VLOOKUP(C199,'LOCAL DECEMBER 2022'!EK205:FD424,20,FALSE),)</f>
        <v>477015.91999999993</v>
      </c>
      <c r="N199" s="258">
        <f>IFERROR(VLOOKUP(C199,'LOCAL DECEMBER 2022'!EK205:FE424,21,FALSE),)</f>
        <v>16561.273599999993</v>
      </c>
      <c r="O199" s="258">
        <f>IFERROR(VLOOKUP(C199,'LOCAL DECEMBER 2022'!EK205:FF424,22,FALSE),)</f>
        <v>53001.77</v>
      </c>
      <c r="P199" s="258">
        <f>IFERROR(VLOOKUP(C199,'LOCAL DECEMBER 2022'!EK205:FG432,23,FALSE),)</f>
        <v>100000</v>
      </c>
      <c r="Q199" s="258">
        <f t="shared" si="12"/>
        <v>169563.04359999998</v>
      </c>
      <c r="R199" s="258">
        <f>IFERROR(VLOOKUP(C199,'LOCAL DECEMBER 2022'!EK205:FI424,25,FALSE),)</f>
        <v>0</v>
      </c>
      <c r="S199" s="258">
        <f t="shared" si="13"/>
        <v>360454.64639999997</v>
      </c>
      <c r="T199" s="258">
        <f>IFERROR(VLOOKUP(C199,'LOCAL DECEMBER 2022'!EK205:FL424,28,FALSE),)</f>
        <v>21200.71</v>
      </c>
      <c r="U199" s="258">
        <f>IFERROR(VLOOKUP(C199,'LOCAL DECEMBER 2022'!EK205:FN424,30,FALSE),)</f>
        <v>53001.77</v>
      </c>
      <c r="V199" s="258">
        <f>IFERROR(VLOOKUP(C199,'LOCAL DECEMBER 2022'!EK205:FM424,29,FALSE),)</f>
        <v>2650.09</v>
      </c>
      <c r="W199" s="258">
        <f t="shared" si="14"/>
        <v>76852.569999999992</v>
      </c>
      <c r="X199" s="263">
        <f t="shared" si="15"/>
        <v>606870.25999999989</v>
      </c>
      <c r="Z199" s="264"/>
      <c r="AA199" s="134"/>
    </row>
    <row r="200" spans="1:27" s="120" customFormat="1" ht="18.649999999999999" customHeight="1">
      <c r="A200" s="250">
        <v>198</v>
      </c>
      <c r="B200" s="251" t="s">
        <v>1360</v>
      </c>
      <c r="C200" s="252" t="s">
        <v>416</v>
      </c>
      <c r="D200" s="253">
        <v>46057301</v>
      </c>
      <c r="E200" s="254" t="s">
        <v>787</v>
      </c>
      <c r="F200" s="644" t="s">
        <v>1361</v>
      </c>
      <c r="G200" s="256" t="s">
        <v>194</v>
      </c>
      <c r="H200" s="258">
        <f>ROUND(IFERROR(VLOOKUP(C200,'LOCAL DECEMBER 2022'!EK206:ET722,10,FALSE),),2)</f>
        <v>24</v>
      </c>
      <c r="I200" s="258">
        <f>ROUND(IFERROR(VLOOKUP(C200,'LOCAL DECEMBER 2022'!EK206:EN571,4,FALSE),),2)</f>
        <v>12500</v>
      </c>
      <c r="J200" s="258">
        <f>IFERROR(VLOOKUP(C200,'LOCAL DECEMBER 2022'!EK206:EM380,3,FALSE),)</f>
        <v>325000</v>
      </c>
      <c r="K200" s="258">
        <f>IFERROR(VLOOKUP(C200,'LOCAL DECEMBER 2022'!EK206:FA380,17,FALSE),)</f>
        <v>260020</v>
      </c>
      <c r="L200" s="258">
        <f>IFERROR(VLOOKUP(C200,'LOCAL DECEMBER 2022'!EK206:FC425,19,FALSE),)</f>
        <v>560020</v>
      </c>
      <c r="M200" s="258">
        <f>IFERROR(VLOOKUP(C200,'LOCAL DECEMBER 2022'!EK206:FD425,20,FALSE),)</f>
        <v>504018</v>
      </c>
      <c r="N200" s="258">
        <f>IFERROR(VLOOKUP(C200,'LOCAL DECEMBER 2022'!EK206:FE425,21,FALSE),)</f>
        <v>18721.439999999999</v>
      </c>
      <c r="O200" s="258">
        <f>IFERROR(VLOOKUP(C200,'LOCAL DECEMBER 2022'!EK206:FF425,22,FALSE),)</f>
        <v>56002</v>
      </c>
      <c r="P200" s="258">
        <f>IFERROR(VLOOKUP(C200,'LOCAL DECEMBER 2022'!EK206:FG433,23,FALSE),)</f>
        <v>100000</v>
      </c>
      <c r="Q200" s="258">
        <f t="shared" si="12"/>
        <v>174723.44</v>
      </c>
      <c r="R200" s="258">
        <f>IFERROR(VLOOKUP(C200,'LOCAL DECEMBER 2022'!EK206:FI425,25,FALSE),)</f>
        <v>0</v>
      </c>
      <c r="S200" s="258">
        <f t="shared" si="13"/>
        <v>385296.56</v>
      </c>
      <c r="T200" s="258">
        <f>IFERROR(VLOOKUP(C200,'LOCAL DECEMBER 2022'!EK206:FL425,28,FALSE),)</f>
        <v>22400.799999999999</v>
      </c>
      <c r="U200" s="258">
        <f>IFERROR(VLOOKUP(C200,'LOCAL DECEMBER 2022'!EK206:FN425,30,FALSE),)</f>
        <v>56002</v>
      </c>
      <c r="V200" s="258">
        <f>IFERROR(VLOOKUP(C200,'LOCAL DECEMBER 2022'!EK206:FM425,29,FALSE),)</f>
        <v>2800.1</v>
      </c>
      <c r="W200" s="258">
        <f t="shared" si="14"/>
        <v>81202.900000000009</v>
      </c>
      <c r="X200" s="263">
        <f t="shared" si="15"/>
        <v>641222.9</v>
      </c>
      <c r="Z200" s="264"/>
      <c r="AA200" s="134"/>
    </row>
    <row r="201" spans="1:27" s="120" customFormat="1" ht="18.649999999999999" customHeight="1">
      <c r="A201" s="250">
        <v>199</v>
      </c>
      <c r="B201" s="251" t="s">
        <v>1362</v>
      </c>
      <c r="C201" s="252" t="s">
        <v>417</v>
      </c>
      <c r="D201" s="643" t="s">
        <v>1363</v>
      </c>
      <c r="E201" s="254" t="s">
        <v>787</v>
      </c>
      <c r="F201" s="644" t="s">
        <v>1364</v>
      </c>
      <c r="G201" s="256" t="s">
        <v>194</v>
      </c>
      <c r="H201" s="258">
        <f>ROUND(IFERROR(VLOOKUP(C201,'LOCAL DECEMBER 2022'!EK207:ET723,10,FALSE),),2)</f>
        <v>25</v>
      </c>
      <c r="I201" s="258">
        <f>ROUND(IFERROR(VLOOKUP(C201,'LOCAL DECEMBER 2022'!EK207:EN572,4,FALSE),),2)</f>
        <v>12500</v>
      </c>
      <c r="J201" s="258">
        <f>IFERROR(VLOOKUP(C201,'LOCAL DECEMBER 2022'!EK207:EM381,3,FALSE),)</f>
        <v>325000</v>
      </c>
      <c r="K201" s="258">
        <f>IFERROR(VLOOKUP(C201,'LOCAL DECEMBER 2022'!EK207:FA381,17,FALSE),)</f>
        <v>252519.42</v>
      </c>
      <c r="L201" s="258">
        <f>IFERROR(VLOOKUP(C201,'LOCAL DECEMBER 2022'!EK207:FC426,19,FALSE),)</f>
        <v>565019.42000000004</v>
      </c>
      <c r="M201" s="258">
        <f>IFERROR(VLOOKUP(C201,'LOCAL DECEMBER 2022'!EK207:FD426,20,FALSE),)</f>
        <v>508517.48000000004</v>
      </c>
      <c r="N201" s="258">
        <f>IFERROR(VLOOKUP(C201,'LOCAL DECEMBER 2022'!EK207:FE426,21,FALSE),)</f>
        <v>19081.398400000002</v>
      </c>
      <c r="O201" s="258">
        <f>IFERROR(VLOOKUP(C201,'LOCAL DECEMBER 2022'!EK207:FF426,22,FALSE),)</f>
        <v>56501.94</v>
      </c>
      <c r="P201" s="258">
        <f>IFERROR(VLOOKUP(C201,'LOCAL DECEMBER 2022'!EK207:FG434,23,FALSE),)</f>
        <v>100000</v>
      </c>
      <c r="Q201" s="258">
        <f t="shared" si="12"/>
        <v>175583.33840000001</v>
      </c>
      <c r="R201" s="258">
        <f>IFERROR(VLOOKUP(C201,'LOCAL DECEMBER 2022'!EK207:FI426,25,FALSE),)</f>
        <v>0</v>
      </c>
      <c r="S201" s="258">
        <f t="shared" si="13"/>
        <v>389436.08160000003</v>
      </c>
      <c r="T201" s="258">
        <f>IFERROR(VLOOKUP(C201,'LOCAL DECEMBER 2022'!EK207:FL426,28,FALSE),)</f>
        <v>22600.78</v>
      </c>
      <c r="U201" s="258">
        <f>IFERROR(VLOOKUP(C201,'LOCAL DECEMBER 2022'!EK207:FN426,30,FALSE),)</f>
        <v>56501.94</v>
      </c>
      <c r="V201" s="258">
        <f>IFERROR(VLOOKUP(C201,'LOCAL DECEMBER 2022'!EK207:FM426,29,FALSE),)</f>
        <v>2825.1</v>
      </c>
      <c r="W201" s="258">
        <f t="shared" si="14"/>
        <v>81927.820000000007</v>
      </c>
      <c r="X201" s="263">
        <f t="shared" si="15"/>
        <v>646947.24</v>
      </c>
      <c r="Z201" s="264"/>
      <c r="AA201" s="134"/>
    </row>
    <row r="202" spans="1:27" s="120" customFormat="1" ht="18.649999999999999" customHeight="1">
      <c r="A202" s="250">
        <v>200</v>
      </c>
      <c r="B202" s="251" t="s">
        <v>1365</v>
      </c>
      <c r="C202" s="252" t="s">
        <v>418</v>
      </c>
      <c r="D202" s="643" t="s">
        <v>1366</v>
      </c>
      <c r="E202" s="254" t="s">
        <v>787</v>
      </c>
      <c r="F202" s="644" t="s">
        <v>1367</v>
      </c>
      <c r="G202" s="256" t="s">
        <v>194</v>
      </c>
      <c r="H202" s="258">
        <f>ROUND(IFERROR(VLOOKUP(C202,'LOCAL DECEMBER 2022'!EK208:ET724,10,FALSE),),2)</f>
        <v>23</v>
      </c>
      <c r="I202" s="258">
        <f>ROUND(IFERROR(VLOOKUP(C202,'LOCAL DECEMBER 2022'!EK208:EN573,4,FALSE),),2)</f>
        <v>15000</v>
      </c>
      <c r="J202" s="258">
        <f>IFERROR(VLOOKUP(C202,'LOCAL DECEMBER 2022'!EK208:EM382,3,FALSE),)</f>
        <v>390000</v>
      </c>
      <c r="K202" s="258">
        <f>IFERROR(VLOOKUP(C202,'LOCAL DECEMBER 2022'!EK208:FA382,17,FALSE),)</f>
        <v>300023.08</v>
      </c>
      <c r="L202" s="258">
        <f>IFERROR(VLOOKUP(C202,'LOCAL DECEMBER 2022'!EK208:FC427,19,FALSE),)</f>
        <v>645023.07999999996</v>
      </c>
      <c r="M202" s="258">
        <f>IFERROR(VLOOKUP(C202,'LOCAL DECEMBER 2022'!EK208:FD427,20,FALSE),)</f>
        <v>580520.77</v>
      </c>
      <c r="N202" s="258">
        <f>IFERROR(VLOOKUP(C202,'LOCAL DECEMBER 2022'!EK208:FE427,21,FALSE),)</f>
        <v>32104.154000000002</v>
      </c>
      <c r="O202" s="258">
        <f>IFERROR(VLOOKUP(C202,'LOCAL DECEMBER 2022'!EK208:FF427,22,FALSE),)</f>
        <v>64502.31</v>
      </c>
      <c r="P202" s="258">
        <f>IFERROR(VLOOKUP(C202,'LOCAL DECEMBER 2022'!EK208:FG435,23,FALSE),)</f>
        <v>100000</v>
      </c>
      <c r="Q202" s="258">
        <f t="shared" si="12"/>
        <v>196606.46400000001</v>
      </c>
      <c r="R202" s="258">
        <f>IFERROR(VLOOKUP(C202,'LOCAL DECEMBER 2022'!EK208:FI427,25,FALSE),)</f>
        <v>0</v>
      </c>
      <c r="S202" s="258">
        <f t="shared" si="13"/>
        <v>448416.61599999992</v>
      </c>
      <c r="T202" s="258">
        <f>IFERROR(VLOOKUP(C202,'LOCAL DECEMBER 2022'!EK208:FL427,28,FALSE),)</f>
        <v>25800.92</v>
      </c>
      <c r="U202" s="258">
        <f>IFERROR(VLOOKUP(C202,'LOCAL DECEMBER 2022'!EK208:FN427,30,FALSE),)</f>
        <v>64502.31</v>
      </c>
      <c r="V202" s="258">
        <f>IFERROR(VLOOKUP(C202,'LOCAL DECEMBER 2022'!EK208:FM427,29,FALSE),)</f>
        <v>3225.12</v>
      </c>
      <c r="W202" s="258">
        <f t="shared" si="14"/>
        <v>93528.349999999991</v>
      </c>
      <c r="X202" s="263">
        <f t="shared" si="15"/>
        <v>738551.42999999993</v>
      </c>
      <c r="Z202" s="264"/>
      <c r="AA202" s="134"/>
    </row>
    <row r="203" spans="1:27" s="120" customFormat="1" ht="18.649999999999999" customHeight="1">
      <c r="A203" s="250">
        <v>201</v>
      </c>
      <c r="B203" s="251" t="s">
        <v>1368</v>
      </c>
      <c r="C203" s="252" t="s">
        <v>419</v>
      </c>
      <c r="D203" s="643" t="s">
        <v>1369</v>
      </c>
      <c r="E203" s="254" t="s">
        <v>787</v>
      </c>
      <c r="F203" s="644" t="s">
        <v>1370</v>
      </c>
      <c r="G203" s="256" t="s">
        <v>194</v>
      </c>
      <c r="H203" s="258">
        <f>ROUND(IFERROR(VLOOKUP(C203,'LOCAL DECEMBER 2022'!EK209:ET725,10,FALSE),),2)</f>
        <v>21</v>
      </c>
      <c r="I203" s="258">
        <f>ROUND(IFERROR(VLOOKUP(C203,'LOCAL DECEMBER 2022'!EK209:EN574,4,FALSE),),2)</f>
        <v>12500</v>
      </c>
      <c r="J203" s="258">
        <f>IFERROR(VLOOKUP(C203,'LOCAL DECEMBER 2022'!EK209:EM382,3,FALSE),)</f>
        <v>325000</v>
      </c>
      <c r="K203" s="258">
        <f>IFERROR(VLOOKUP(C203,'LOCAL DECEMBER 2022'!EK209:FA382,17,FALSE),)</f>
        <v>232517.89</v>
      </c>
      <c r="L203" s="258">
        <f>IFERROR(VLOOKUP(C203,'LOCAL DECEMBER 2022'!EK209:FC428,19,FALSE),)</f>
        <v>495017.89</v>
      </c>
      <c r="M203" s="258">
        <f>IFERROR(VLOOKUP(C203,'LOCAL DECEMBER 2022'!EK209:FD428,20,FALSE),)</f>
        <v>445516.10000000003</v>
      </c>
      <c r="N203" s="258">
        <f>IFERROR(VLOOKUP(C203,'LOCAL DECEMBER 2022'!EK209:FE428,21,FALSE),)</f>
        <v>14041.288000000002</v>
      </c>
      <c r="O203" s="258">
        <f>IFERROR(VLOOKUP(C203,'LOCAL DECEMBER 2022'!EK209:FF428,22,FALSE),)</f>
        <v>49501.79</v>
      </c>
      <c r="P203" s="258">
        <f>IFERROR(VLOOKUP(C203,'LOCAL DECEMBER 2022'!EK209:FG436,23,FALSE),)</f>
        <v>100000</v>
      </c>
      <c r="Q203" s="258">
        <f t="shared" si="12"/>
        <v>163543.07800000001</v>
      </c>
      <c r="R203" s="258">
        <f>IFERROR(VLOOKUP(C203,'LOCAL DECEMBER 2022'!EK209:FI428,25,FALSE),)</f>
        <v>0</v>
      </c>
      <c r="S203" s="258">
        <f t="shared" si="13"/>
        <v>331474.81200000003</v>
      </c>
      <c r="T203" s="258">
        <f>IFERROR(VLOOKUP(C203,'LOCAL DECEMBER 2022'!EK209:FL428,28,FALSE),)</f>
        <v>19800.72</v>
      </c>
      <c r="U203" s="258">
        <f>IFERROR(VLOOKUP(C203,'LOCAL DECEMBER 2022'!EK209:FN428,30,FALSE),)</f>
        <v>49501.79</v>
      </c>
      <c r="V203" s="258">
        <f>IFERROR(VLOOKUP(C203,'LOCAL DECEMBER 2022'!EK209:FM428,29,FALSE),)</f>
        <v>2475.09</v>
      </c>
      <c r="W203" s="258">
        <f t="shared" si="14"/>
        <v>71777.600000000006</v>
      </c>
      <c r="X203" s="263">
        <f t="shared" si="15"/>
        <v>566795.49</v>
      </c>
      <c r="Z203" s="264"/>
      <c r="AA203" s="134"/>
    </row>
    <row r="204" spans="1:27" s="120" customFormat="1" ht="18.649999999999999" customHeight="1">
      <c r="A204" s="250">
        <v>202</v>
      </c>
      <c r="B204" s="251" t="s">
        <v>1371</v>
      </c>
      <c r="C204" s="252" t="s">
        <v>420</v>
      </c>
      <c r="D204" s="643" t="s">
        <v>1372</v>
      </c>
      <c r="E204" s="254" t="s">
        <v>787</v>
      </c>
      <c r="F204" s="644" t="s">
        <v>1373</v>
      </c>
      <c r="G204" s="256" t="s">
        <v>194</v>
      </c>
      <c r="H204" s="258">
        <f>ROUND(IFERROR(VLOOKUP(C204,'LOCAL DECEMBER 2022'!EK210:ET726,10,FALSE),),2)</f>
        <v>25</v>
      </c>
      <c r="I204" s="258">
        <f>ROUND(IFERROR(VLOOKUP(C204,'LOCAL DECEMBER 2022'!EK210:EN575,4,FALSE),),2)</f>
        <v>12500</v>
      </c>
      <c r="J204" s="258">
        <f>IFERROR(VLOOKUP(C204,'LOCAL DECEMBER 2022'!EK210:EM383,3,FALSE),)</f>
        <v>325000</v>
      </c>
      <c r="K204" s="258">
        <f>IFERROR(VLOOKUP(C204,'LOCAL DECEMBER 2022'!EK210:FA383,17,FALSE),)</f>
        <v>252519.42</v>
      </c>
      <c r="L204" s="258">
        <f>IFERROR(VLOOKUP(C204,'LOCAL DECEMBER 2022'!EK210:FC429,19,FALSE),)</f>
        <v>565019.42000000004</v>
      </c>
      <c r="M204" s="258">
        <f>IFERROR(VLOOKUP(C204,'LOCAL DECEMBER 2022'!EK210:FD429,20,FALSE),)</f>
        <v>508517.48000000004</v>
      </c>
      <c r="N204" s="258">
        <f>IFERROR(VLOOKUP(C204,'LOCAL DECEMBER 2022'!EK210:FE429,21,FALSE),)</f>
        <v>19081.398400000002</v>
      </c>
      <c r="O204" s="258">
        <f>IFERROR(VLOOKUP(C204,'LOCAL DECEMBER 2022'!EK210:FF429,22,FALSE),)</f>
        <v>56501.94</v>
      </c>
      <c r="P204" s="258">
        <f>IFERROR(VLOOKUP(C204,'LOCAL DECEMBER 2022'!EK210:FG437,23,FALSE),)</f>
        <v>100000</v>
      </c>
      <c r="Q204" s="258">
        <f t="shared" si="12"/>
        <v>175583.33840000001</v>
      </c>
      <c r="R204" s="258">
        <f>IFERROR(VLOOKUP(C204,'LOCAL DECEMBER 2022'!EK210:FI429,25,FALSE),)</f>
        <v>0</v>
      </c>
      <c r="S204" s="258">
        <f t="shared" si="13"/>
        <v>389436.08160000003</v>
      </c>
      <c r="T204" s="258">
        <f>IFERROR(VLOOKUP(C204,'LOCAL DECEMBER 2022'!EK210:FL429,28,FALSE),)</f>
        <v>22600.78</v>
      </c>
      <c r="U204" s="258">
        <f>IFERROR(VLOOKUP(C204,'LOCAL DECEMBER 2022'!EK210:FN429,30,FALSE),)</f>
        <v>56501.94</v>
      </c>
      <c r="V204" s="258">
        <f>IFERROR(VLOOKUP(C204,'LOCAL DECEMBER 2022'!EK210:FM429,29,FALSE),)</f>
        <v>2825.1</v>
      </c>
      <c r="W204" s="258">
        <f t="shared" si="14"/>
        <v>81927.820000000007</v>
      </c>
      <c r="X204" s="263">
        <f t="shared" si="15"/>
        <v>646947.24</v>
      </c>
      <c r="Z204" s="264"/>
      <c r="AA204" s="134"/>
    </row>
    <row r="205" spans="1:27" s="120" customFormat="1" ht="18.649999999999999" customHeight="1">
      <c r="A205" s="250">
        <v>203</v>
      </c>
      <c r="B205" s="251" t="s">
        <v>1374</v>
      </c>
      <c r="C205" s="252" t="s">
        <v>421</v>
      </c>
      <c r="D205" s="253" t="s">
        <v>1375</v>
      </c>
      <c r="E205" s="254" t="s">
        <v>787</v>
      </c>
      <c r="F205" s="644" t="s">
        <v>1376</v>
      </c>
      <c r="G205" s="256" t="s">
        <v>194</v>
      </c>
      <c r="H205" s="258">
        <f>ROUND(IFERROR(VLOOKUP(C205,'LOCAL DECEMBER 2022'!EK211:ET727,10,FALSE),),2)</f>
        <v>26</v>
      </c>
      <c r="I205" s="258">
        <f>ROUND(IFERROR(VLOOKUP(C205,'LOCAL DECEMBER 2022'!EK211:EN576,4,FALSE),),2)</f>
        <v>15000</v>
      </c>
      <c r="J205" s="258">
        <f>IFERROR(VLOOKUP(C205,'LOCAL DECEMBER 2022'!EK211:EM384,3,FALSE),)</f>
        <v>390000</v>
      </c>
      <c r="K205" s="258">
        <f>IFERROR(VLOOKUP(C205,'LOCAL DECEMBER 2022'!EK211:FA384,17,FALSE),)</f>
        <v>413031.77</v>
      </c>
      <c r="L205" s="258">
        <f>IFERROR(VLOOKUP(C205,'LOCAL DECEMBER 2022'!EK211:FC430,19,FALSE),)</f>
        <v>803031.77</v>
      </c>
      <c r="M205" s="258">
        <f>IFERROR(VLOOKUP(C205,'LOCAL DECEMBER 2022'!EK211:FD430,20,FALSE),)</f>
        <v>722728.59000000008</v>
      </c>
      <c r="N205" s="258">
        <f>IFERROR(VLOOKUP(C205,'LOCAL DECEMBER 2022'!EK211:FE430,21,FALSE),)</f>
        <v>60545.718000000023</v>
      </c>
      <c r="O205" s="258">
        <f>IFERROR(VLOOKUP(C205,'LOCAL DECEMBER 2022'!EK211:FF430,22,FALSE),)</f>
        <v>80303.179999999993</v>
      </c>
      <c r="P205" s="258">
        <f>IFERROR(VLOOKUP(C205,'LOCAL DECEMBER 2022'!EK211:FG438,23,FALSE),)</f>
        <v>100000</v>
      </c>
      <c r="Q205" s="258">
        <f t="shared" si="12"/>
        <v>240848.89800000002</v>
      </c>
      <c r="R205" s="258">
        <f>IFERROR(VLOOKUP(C205,'LOCAL DECEMBER 2022'!EK211:FI430,25,FALSE),)</f>
        <v>0</v>
      </c>
      <c r="S205" s="258">
        <f t="shared" si="13"/>
        <v>562182.87199999997</v>
      </c>
      <c r="T205" s="258">
        <f>IFERROR(VLOOKUP(C205,'LOCAL DECEMBER 2022'!EK211:FL430,28,FALSE),)</f>
        <v>32121.27</v>
      </c>
      <c r="U205" s="258">
        <f>IFERROR(VLOOKUP(C205,'LOCAL DECEMBER 2022'!EK211:FN430,30,FALSE),)</f>
        <v>80303.179999999993</v>
      </c>
      <c r="V205" s="258">
        <f>IFERROR(VLOOKUP(C205,'LOCAL DECEMBER 2022'!EK211:FM430,29,FALSE),)</f>
        <v>4015.16</v>
      </c>
      <c r="W205" s="258">
        <f t="shared" si="14"/>
        <v>116439.61</v>
      </c>
      <c r="X205" s="263">
        <f t="shared" si="15"/>
        <v>919471.38</v>
      </c>
      <c r="Z205" s="264"/>
      <c r="AA205" s="134"/>
    </row>
    <row r="206" spans="1:27" s="120" customFormat="1" ht="18.649999999999999" customHeight="1">
      <c r="A206" s="250">
        <v>204</v>
      </c>
      <c r="B206" s="251" t="s">
        <v>1377</v>
      </c>
      <c r="C206" s="252" t="s">
        <v>422</v>
      </c>
      <c r="D206" s="253">
        <v>45240262</v>
      </c>
      <c r="E206" s="254" t="s">
        <v>787</v>
      </c>
      <c r="F206" s="644" t="s">
        <v>1378</v>
      </c>
      <c r="G206" s="256" t="s">
        <v>194</v>
      </c>
      <c r="H206" s="258">
        <f>ROUND(IFERROR(VLOOKUP(C206,'LOCAL DECEMBER 2022'!EK212:ET728,10,FALSE),),2)</f>
        <v>26</v>
      </c>
      <c r="I206" s="258">
        <f>ROUND(IFERROR(VLOOKUP(C206,'LOCAL DECEMBER 2022'!EK212:EN577,4,FALSE),),2)</f>
        <v>12500</v>
      </c>
      <c r="J206" s="258">
        <f>IFERROR(VLOOKUP(C206,'LOCAL DECEMBER 2022'!EK212:EM385,3,FALSE),)</f>
        <v>325000</v>
      </c>
      <c r="K206" s="258">
        <f>IFERROR(VLOOKUP(C206,'LOCAL DECEMBER 2022'!EK212:FA385,17,FALSE),)</f>
        <v>255019.62</v>
      </c>
      <c r="L206" s="258">
        <f>IFERROR(VLOOKUP(C206,'LOCAL DECEMBER 2022'!EK212:FC431,19,FALSE),)</f>
        <v>580019.62</v>
      </c>
      <c r="M206" s="258">
        <f>IFERROR(VLOOKUP(C206,'LOCAL DECEMBER 2022'!EK212:FD431,20,FALSE),)</f>
        <v>522017.66</v>
      </c>
      <c r="N206" s="258">
        <f>IFERROR(VLOOKUP(C206,'LOCAL DECEMBER 2022'!EK212:FE431,21,FALSE),)</f>
        <v>20403.531999999996</v>
      </c>
      <c r="O206" s="258">
        <f>IFERROR(VLOOKUP(C206,'LOCAL DECEMBER 2022'!EK212:FF431,22,FALSE),)</f>
        <v>58001.96</v>
      </c>
      <c r="P206" s="258">
        <f>IFERROR(VLOOKUP(C206,'LOCAL DECEMBER 2022'!EK212:FG439,23,FALSE),)</f>
        <v>100000</v>
      </c>
      <c r="Q206" s="258">
        <f t="shared" si="12"/>
        <v>178405.492</v>
      </c>
      <c r="R206" s="258">
        <f>IFERROR(VLOOKUP(C206,'LOCAL DECEMBER 2022'!EK212:FI431,25,FALSE),)</f>
        <v>0</v>
      </c>
      <c r="S206" s="258">
        <f t="shared" si="13"/>
        <v>401614.12800000003</v>
      </c>
      <c r="T206" s="258">
        <f>IFERROR(VLOOKUP(C206,'LOCAL DECEMBER 2022'!EK212:FL431,28,FALSE),)</f>
        <v>23200.78</v>
      </c>
      <c r="U206" s="258">
        <f>IFERROR(VLOOKUP(C206,'LOCAL DECEMBER 2022'!EK212:FN431,30,FALSE),)</f>
        <v>58001.96</v>
      </c>
      <c r="V206" s="258">
        <f>IFERROR(VLOOKUP(C206,'LOCAL DECEMBER 2022'!EK212:FM431,29,FALSE),)</f>
        <v>2900.1</v>
      </c>
      <c r="W206" s="258">
        <f t="shared" si="14"/>
        <v>84102.84</v>
      </c>
      <c r="X206" s="263">
        <f t="shared" si="15"/>
        <v>664122.46</v>
      </c>
      <c r="Z206" s="264"/>
      <c r="AA206" s="134"/>
    </row>
    <row r="207" spans="1:27" s="120" customFormat="1" ht="18.649999999999999" customHeight="1">
      <c r="A207" s="250">
        <v>205</v>
      </c>
      <c r="B207" s="251" t="s">
        <v>1379</v>
      </c>
      <c r="C207" s="252" t="s">
        <v>423</v>
      </c>
      <c r="D207" s="253" t="s">
        <v>1380</v>
      </c>
      <c r="E207" s="254" t="s">
        <v>787</v>
      </c>
      <c r="F207" s="644" t="s">
        <v>1381</v>
      </c>
      <c r="G207" s="256" t="s">
        <v>194</v>
      </c>
      <c r="H207" s="258">
        <f>ROUND(IFERROR(VLOOKUP(C207,'LOCAL DECEMBER 2022'!EK213:ET729,10,FALSE),),2)</f>
        <v>24</v>
      </c>
      <c r="I207" s="258">
        <f>ROUND(IFERROR(VLOOKUP(C207,'LOCAL DECEMBER 2022'!EK213:EN578,4,FALSE),),2)</f>
        <v>12500</v>
      </c>
      <c r="J207" s="258">
        <f>IFERROR(VLOOKUP(C207,'LOCAL DECEMBER 2022'!EK213:EM386,3,FALSE),)</f>
        <v>325000</v>
      </c>
      <c r="K207" s="258">
        <f>IFERROR(VLOOKUP(C207,'LOCAL DECEMBER 2022'!EK213:FA386,17,FALSE),)</f>
        <v>250019.23</v>
      </c>
      <c r="L207" s="258">
        <f>IFERROR(VLOOKUP(C207,'LOCAL DECEMBER 2022'!EK213:FC432,19,FALSE),)</f>
        <v>550019.23</v>
      </c>
      <c r="M207" s="258">
        <f>IFERROR(VLOOKUP(C207,'LOCAL DECEMBER 2022'!EK213:FD432,20,FALSE),)</f>
        <v>495017.31</v>
      </c>
      <c r="N207" s="258">
        <f>IFERROR(VLOOKUP(C207,'LOCAL DECEMBER 2022'!EK213:FE432,21,FALSE),)</f>
        <v>18001.3848</v>
      </c>
      <c r="O207" s="258">
        <f>IFERROR(VLOOKUP(C207,'LOCAL DECEMBER 2022'!EK213:FF432,22,FALSE),)</f>
        <v>55001.919999999998</v>
      </c>
      <c r="P207" s="258">
        <f>IFERROR(VLOOKUP(C207,'LOCAL DECEMBER 2022'!EK213:FG440,23,FALSE),)</f>
        <v>100000</v>
      </c>
      <c r="Q207" s="258">
        <f t="shared" si="12"/>
        <v>173003.30479999998</v>
      </c>
      <c r="R207" s="258">
        <f>IFERROR(VLOOKUP(C207,'LOCAL DECEMBER 2022'!EK213:FI432,25,FALSE),)</f>
        <v>0</v>
      </c>
      <c r="S207" s="258">
        <f t="shared" si="13"/>
        <v>377015.9252</v>
      </c>
      <c r="T207" s="258">
        <f>IFERROR(VLOOKUP(C207,'LOCAL DECEMBER 2022'!EK213:FL432,28,FALSE),)</f>
        <v>22000.77</v>
      </c>
      <c r="U207" s="258">
        <f>IFERROR(VLOOKUP(C207,'LOCAL DECEMBER 2022'!EK213:FN432,30,FALSE),)</f>
        <v>55001.919999999998</v>
      </c>
      <c r="V207" s="258">
        <f>IFERROR(VLOOKUP(C207,'LOCAL DECEMBER 2022'!EK213:FM432,29,FALSE),)</f>
        <v>2750.1</v>
      </c>
      <c r="W207" s="258">
        <f t="shared" si="14"/>
        <v>79752.790000000008</v>
      </c>
      <c r="X207" s="263">
        <f t="shared" si="15"/>
        <v>629772.02</v>
      </c>
      <c r="Z207" s="264"/>
      <c r="AA207" s="134"/>
    </row>
    <row r="208" spans="1:27" s="120" customFormat="1" ht="18.649999999999999" customHeight="1">
      <c r="A208" s="250">
        <v>206</v>
      </c>
      <c r="B208" s="251" t="s">
        <v>1382</v>
      </c>
      <c r="C208" s="252" t="s">
        <v>424</v>
      </c>
      <c r="D208" s="643" t="s">
        <v>1383</v>
      </c>
      <c r="E208" s="254" t="s">
        <v>787</v>
      </c>
      <c r="F208" s="644" t="s">
        <v>1384</v>
      </c>
      <c r="G208" s="256" t="s">
        <v>425</v>
      </c>
      <c r="H208" s="258">
        <f>ROUND(IFERROR(VLOOKUP(C208,'LOCAL DECEMBER 2022'!EK214:ET730,10,FALSE),),2)</f>
        <v>25</v>
      </c>
      <c r="I208" s="258">
        <f>ROUND(IFERROR(VLOOKUP(C208,'LOCAL DECEMBER 2022'!EK214:EN579,4,FALSE),),2)</f>
        <v>12500</v>
      </c>
      <c r="J208" s="258">
        <f>IFERROR(VLOOKUP(C208,'LOCAL DECEMBER 2022'!EK214:EM387,3,FALSE),)</f>
        <v>325000</v>
      </c>
      <c r="K208" s="258">
        <f>IFERROR(VLOOKUP(C208,'LOCAL DECEMBER 2022'!EK214:FA387,17,FALSE),)</f>
        <v>283355.13</v>
      </c>
      <c r="L208" s="258">
        <f>IFERROR(VLOOKUP(C208,'LOCAL DECEMBER 2022'!EK214:FC433,19,FALSE),)</f>
        <v>595855.13</v>
      </c>
      <c r="M208" s="258">
        <f>IFERROR(VLOOKUP(C208,'LOCAL DECEMBER 2022'!EK214:FD433,20,FALSE),)</f>
        <v>536269.62</v>
      </c>
      <c r="N208" s="258">
        <f>IFERROR(VLOOKUP(C208,'LOCAL DECEMBER 2022'!EK214:FE433,21,FALSE),)</f>
        <v>23253.923999999999</v>
      </c>
      <c r="O208" s="258">
        <f>IFERROR(VLOOKUP(C208,'LOCAL DECEMBER 2022'!EK214:FF433,22,FALSE),)</f>
        <v>59585.51</v>
      </c>
      <c r="P208" s="258">
        <f>IFERROR(VLOOKUP(C208,'LOCAL DECEMBER 2022'!EK214:FG441,23,FALSE),)</f>
        <v>100000</v>
      </c>
      <c r="Q208" s="258">
        <f t="shared" si="12"/>
        <v>182839.43400000001</v>
      </c>
      <c r="R208" s="258">
        <f>IFERROR(VLOOKUP(C208,'LOCAL DECEMBER 2022'!EK214:FI433,25,FALSE),)</f>
        <v>0</v>
      </c>
      <c r="S208" s="258">
        <f t="shared" si="13"/>
        <v>413015.696</v>
      </c>
      <c r="T208" s="258">
        <f>IFERROR(VLOOKUP(C208,'LOCAL DECEMBER 2022'!EK214:FL433,28,FALSE),)</f>
        <v>23834.21</v>
      </c>
      <c r="U208" s="258">
        <f>IFERROR(VLOOKUP(C208,'LOCAL DECEMBER 2022'!EK214:FN433,30,FALSE),)</f>
        <v>59585.51</v>
      </c>
      <c r="V208" s="258">
        <f>IFERROR(VLOOKUP(C208,'LOCAL DECEMBER 2022'!EK214:FM433,29,FALSE),)</f>
        <v>2979.28</v>
      </c>
      <c r="W208" s="258">
        <f t="shared" si="14"/>
        <v>86399</v>
      </c>
      <c r="X208" s="263">
        <f t="shared" si="15"/>
        <v>682254.13</v>
      </c>
      <c r="Z208" s="264"/>
      <c r="AA208" s="134"/>
    </row>
    <row r="209" spans="1:27" s="120" customFormat="1" ht="18.649999999999999" customHeight="1">
      <c r="A209" s="250">
        <v>207</v>
      </c>
      <c r="B209" s="251" t="s">
        <v>1385</v>
      </c>
      <c r="C209" s="252" t="s">
        <v>426</v>
      </c>
      <c r="D209" s="643" t="s">
        <v>1386</v>
      </c>
      <c r="E209" s="254" t="s">
        <v>787</v>
      </c>
      <c r="F209" s="644" t="s">
        <v>1387</v>
      </c>
      <c r="G209" s="256" t="s">
        <v>425</v>
      </c>
      <c r="H209" s="258">
        <f>ROUND(IFERROR(VLOOKUP(C209,'LOCAL DECEMBER 2022'!EK215:ET731,10,FALSE),),2)</f>
        <v>22</v>
      </c>
      <c r="I209" s="258">
        <f>ROUND(IFERROR(VLOOKUP(C209,'LOCAL DECEMBER 2022'!EK215:EN580,4,FALSE),),2)</f>
        <v>12500</v>
      </c>
      <c r="J209" s="258">
        <f>IFERROR(VLOOKUP(C209,'LOCAL DECEMBER 2022'!EK215:EM388,3,FALSE),)</f>
        <v>325000</v>
      </c>
      <c r="K209" s="258">
        <f>IFERROR(VLOOKUP(C209,'LOCAL DECEMBER 2022'!EK215:FA388,17,FALSE),)</f>
        <v>242518.66</v>
      </c>
      <c r="L209" s="258">
        <f>IFERROR(VLOOKUP(C209,'LOCAL DECEMBER 2022'!EK215:FC434,19,FALSE),)</f>
        <v>517518.66</v>
      </c>
      <c r="M209" s="258">
        <f>IFERROR(VLOOKUP(C209,'LOCAL DECEMBER 2022'!EK215:FD434,20,FALSE),)</f>
        <v>465766.79</v>
      </c>
      <c r="N209" s="258">
        <f>IFERROR(VLOOKUP(C209,'LOCAL DECEMBER 2022'!EK215:FE434,21,FALSE),)</f>
        <v>15661.343199999999</v>
      </c>
      <c r="O209" s="258">
        <f>IFERROR(VLOOKUP(C209,'LOCAL DECEMBER 2022'!EK215:FF434,22,FALSE),)</f>
        <v>51751.87</v>
      </c>
      <c r="P209" s="258">
        <f>IFERROR(VLOOKUP(C209,'LOCAL DECEMBER 2022'!EK215:FG442,23,FALSE),)</f>
        <v>100000</v>
      </c>
      <c r="Q209" s="258">
        <f t="shared" si="12"/>
        <v>167413.2132</v>
      </c>
      <c r="R209" s="258">
        <f>IFERROR(VLOOKUP(C209,'LOCAL DECEMBER 2022'!EK215:FI434,25,FALSE),)</f>
        <v>0</v>
      </c>
      <c r="S209" s="258">
        <f t="shared" si="13"/>
        <v>350105.44679999998</v>
      </c>
      <c r="T209" s="258">
        <f>IFERROR(VLOOKUP(C209,'LOCAL DECEMBER 2022'!EK215:FL434,28,FALSE),)</f>
        <v>20700.75</v>
      </c>
      <c r="U209" s="258">
        <f>IFERROR(VLOOKUP(C209,'LOCAL DECEMBER 2022'!EK215:FN434,30,FALSE),)</f>
        <v>51751.87</v>
      </c>
      <c r="V209" s="258">
        <f>IFERROR(VLOOKUP(C209,'LOCAL DECEMBER 2022'!EK215:FM434,29,FALSE),)</f>
        <v>2587.59</v>
      </c>
      <c r="W209" s="258">
        <f t="shared" si="14"/>
        <v>75040.209999999992</v>
      </c>
      <c r="X209" s="263">
        <f t="shared" si="15"/>
        <v>592558.87</v>
      </c>
      <c r="Z209" s="264"/>
      <c r="AA209" s="134"/>
    </row>
    <row r="210" spans="1:27" s="120" customFormat="1" ht="18.649999999999999" customHeight="1">
      <c r="A210" s="250">
        <v>208</v>
      </c>
      <c r="B210" s="251" t="s">
        <v>1388</v>
      </c>
      <c r="C210" s="252" t="s">
        <v>427</v>
      </c>
      <c r="D210" s="643" t="s">
        <v>1389</v>
      </c>
      <c r="E210" s="254" t="s">
        <v>787</v>
      </c>
      <c r="F210" s="644" t="s">
        <v>1390</v>
      </c>
      <c r="G210" s="256" t="s">
        <v>204</v>
      </c>
      <c r="H210" s="258">
        <f>ROUND(IFERROR(VLOOKUP(C210,'LOCAL DECEMBER 2022'!EK216:ET732,10,FALSE),),2)</f>
        <v>26</v>
      </c>
      <c r="I210" s="258">
        <f>ROUND(IFERROR(VLOOKUP(C210,'LOCAL DECEMBER 2022'!EK216:EN581,4,FALSE),),2)</f>
        <v>15000</v>
      </c>
      <c r="J210" s="258">
        <f>IFERROR(VLOOKUP(C210,'LOCAL DECEMBER 2022'!EK216:EM389,3,FALSE),)</f>
        <v>390000</v>
      </c>
      <c r="K210" s="258">
        <f>IFERROR(VLOOKUP(C210,'LOCAL DECEMBER 2022'!EK216:FA389,17,FALSE),)</f>
        <v>316024.31</v>
      </c>
      <c r="L210" s="258">
        <f>IFERROR(VLOOKUP(C210,'LOCAL DECEMBER 2022'!EK216:FC435,19,FALSE),)</f>
        <v>706024.31</v>
      </c>
      <c r="M210" s="258">
        <f>IFERROR(VLOOKUP(C210,'LOCAL DECEMBER 2022'!EK216:FD435,20,FALSE),)</f>
        <v>635421.88000000012</v>
      </c>
      <c r="N210" s="258">
        <f>IFERROR(VLOOKUP(C210,'LOCAL DECEMBER 2022'!EK216:FE435,21,FALSE),)</f>
        <v>43084.376000000026</v>
      </c>
      <c r="O210" s="258">
        <f>IFERROR(VLOOKUP(C210,'LOCAL DECEMBER 2022'!EK216:FF435,22,FALSE),)</f>
        <v>70602.429999999993</v>
      </c>
      <c r="P210" s="258">
        <f>IFERROR(VLOOKUP(C210,'LOCAL DECEMBER 2022'!EK216:FG443,23,FALSE),)</f>
        <v>100000</v>
      </c>
      <c r="Q210" s="258">
        <f t="shared" si="12"/>
        <v>213686.80600000001</v>
      </c>
      <c r="R210" s="258">
        <f>IFERROR(VLOOKUP(C210,'LOCAL DECEMBER 2022'!EK216:FI435,25,FALSE),)</f>
        <v>0</v>
      </c>
      <c r="S210" s="258">
        <f t="shared" si="13"/>
        <v>492337.50400000007</v>
      </c>
      <c r="T210" s="258">
        <f>IFERROR(VLOOKUP(C210,'LOCAL DECEMBER 2022'!EK216:FL435,28,FALSE),)</f>
        <v>28240.97</v>
      </c>
      <c r="U210" s="258">
        <f>IFERROR(VLOOKUP(C210,'LOCAL DECEMBER 2022'!EK216:FN435,30,FALSE),)</f>
        <v>70602.429999999993</v>
      </c>
      <c r="V210" s="258">
        <f>IFERROR(VLOOKUP(C210,'LOCAL DECEMBER 2022'!EK216:FM435,29,FALSE),)</f>
        <v>3530.12</v>
      </c>
      <c r="W210" s="258">
        <f t="shared" si="14"/>
        <v>102373.51999999999</v>
      </c>
      <c r="X210" s="263">
        <f t="shared" si="15"/>
        <v>808397.83000000007</v>
      </c>
      <c r="Z210" s="264"/>
      <c r="AA210" s="134"/>
    </row>
    <row r="211" spans="1:27" s="120" customFormat="1" ht="18.649999999999999" customHeight="1">
      <c r="A211" s="250">
        <v>209</v>
      </c>
      <c r="B211" s="251" t="s">
        <v>1391</v>
      </c>
      <c r="C211" s="252" t="s">
        <v>428</v>
      </c>
      <c r="D211" s="253" t="s">
        <v>1392</v>
      </c>
      <c r="E211" s="254" t="s">
        <v>787</v>
      </c>
      <c r="F211" s="644" t="s">
        <v>1393</v>
      </c>
      <c r="G211" s="256" t="s">
        <v>194</v>
      </c>
      <c r="H211" s="258">
        <f>ROUND(IFERROR(VLOOKUP(C211,'LOCAL DECEMBER 2022'!EK217:ET733,10,FALSE),),2)</f>
        <v>26</v>
      </c>
      <c r="I211" s="258">
        <f>ROUND(IFERROR(VLOOKUP(C211,'LOCAL DECEMBER 2022'!EK217:EN582,4,FALSE),),2)</f>
        <v>12500</v>
      </c>
      <c r="J211" s="258">
        <f>IFERROR(VLOOKUP(C211,'LOCAL DECEMBER 2022'!EK217:EM390,3,FALSE),)</f>
        <v>325000</v>
      </c>
      <c r="K211" s="258">
        <f>IFERROR(VLOOKUP(C211,'LOCAL DECEMBER 2022'!EK217:FA390,17,FALSE),)</f>
        <v>310857.25</v>
      </c>
      <c r="L211" s="258">
        <f>IFERROR(VLOOKUP(C211,'LOCAL DECEMBER 2022'!EK217:FC436,19,FALSE),)</f>
        <v>635857.25</v>
      </c>
      <c r="M211" s="258">
        <f>IFERROR(VLOOKUP(C211,'LOCAL DECEMBER 2022'!EK217:FD436,20,FALSE),)</f>
        <v>572271.52</v>
      </c>
      <c r="N211" s="258">
        <f>IFERROR(VLOOKUP(C211,'LOCAL DECEMBER 2022'!EK217:FE436,21,FALSE),)</f>
        <v>30454.304000000004</v>
      </c>
      <c r="O211" s="258">
        <f>IFERROR(VLOOKUP(C211,'LOCAL DECEMBER 2022'!EK217:FF436,22,FALSE),)</f>
        <v>63585.73</v>
      </c>
      <c r="P211" s="258">
        <f>IFERROR(VLOOKUP(C211,'LOCAL DECEMBER 2022'!EK217:FG444,23,FALSE),)</f>
        <v>0</v>
      </c>
      <c r="Q211" s="258">
        <f t="shared" si="12"/>
        <v>94040.034000000014</v>
      </c>
      <c r="R211" s="258">
        <f>IFERROR(VLOOKUP(C211,'LOCAL DECEMBER 2022'!EK217:FI436,25,FALSE),)</f>
        <v>0</v>
      </c>
      <c r="S211" s="258">
        <f t="shared" si="13"/>
        <v>541817.21600000001</v>
      </c>
      <c r="T211" s="258">
        <f>IFERROR(VLOOKUP(C211,'LOCAL DECEMBER 2022'!EK217:FL436,28,FALSE),)</f>
        <v>25434.29</v>
      </c>
      <c r="U211" s="258">
        <f>IFERROR(VLOOKUP(C211,'LOCAL DECEMBER 2022'!EK217:FN436,30,FALSE),)</f>
        <v>63585.73</v>
      </c>
      <c r="V211" s="258">
        <f>IFERROR(VLOOKUP(C211,'LOCAL DECEMBER 2022'!EK217:FM436,29,FALSE),)</f>
        <v>3179.29</v>
      </c>
      <c r="W211" s="258">
        <f t="shared" si="14"/>
        <v>92199.31</v>
      </c>
      <c r="X211" s="263">
        <f t="shared" si="15"/>
        <v>728056.56</v>
      </c>
      <c r="Z211" s="264"/>
      <c r="AA211" s="134"/>
    </row>
    <row r="212" spans="1:27" s="120" customFormat="1" ht="18.649999999999999" customHeight="1">
      <c r="A212" s="250">
        <v>210</v>
      </c>
      <c r="B212" s="251" t="s">
        <v>1394</v>
      </c>
      <c r="C212" s="252" t="s">
        <v>429</v>
      </c>
      <c r="D212" s="643" t="s">
        <v>1395</v>
      </c>
      <c r="E212" s="254" t="s">
        <v>787</v>
      </c>
      <c r="F212" s="644" t="s">
        <v>1396</v>
      </c>
      <c r="G212" s="256" t="s">
        <v>194</v>
      </c>
      <c r="H212" s="258">
        <f>ROUND(IFERROR(VLOOKUP(C212,'LOCAL DECEMBER 2022'!EK218:ET734,10,FALSE),),2)</f>
        <v>26</v>
      </c>
      <c r="I212" s="258">
        <f>ROUND(IFERROR(VLOOKUP(C212,'LOCAL DECEMBER 2022'!EK218:EN583,4,FALSE),),2)</f>
        <v>12500</v>
      </c>
      <c r="J212" s="258">
        <f>IFERROR(VLOOKUP(C212,'LOCAL DECEMBER 2022'!EK218:EM390,3,FALSE),)</f>
        <v>325000</v>
      </c>
      <c r="K212" s="258">
        <f>IFERROR(VLOOKUP(C212,'LOCAL DECEMBER 2022'!EK218:FA390,17,FALSE),)</f>
        <v>255019.62</v>
      </c>
      <c r="L212" s="258">
        <f>IFERROR(VLOOKUP(C212,'LOCAL DECEMBER 2022'!EK218:FC436,19,FALSE),)</f>
        <v>580019.62</v>
      </c>
      <c r="M212" s="258">
        <f>IFERROR(VLOOKUP(C212,'LOCAL DECEMBER 2022'!EK218:FD436,20,FALSE),)</f>
        <v>522017.66</v>
      </c>
      <c r="N212" s="258">
        <f>IFERROR(VLOOKUP(C212,'LOCAL DECEMBER 2022'!EK218:FE436,21,FALSE),)</f>
        <v>20403.531999999996</v>
      </c>
      <c r="O212" s="258">
        <f>IFERROR(VLOOKUP(C212,'LOCAL DECEMBER 2022'!EK218:FF436,22,FALSE),)</f>
        <v>58001.96</v>
      </c>
      <c r="P212" s="258">
        <f>IFERROR(VLOOKUP(C212,'LOCAL DECEMBER 2022'!EK218:FG445,23,FALSE),)</f>
        <v>100000</v>
      </c>
      <c r="Q212" s="258">
        <f t="shared" si="12"/>
        <v>178405.492</v>
      </c>
      <c r="R212" s="258">
        <f>IFERROR(VLOOKUP(C212,'LOCAL DECEMBER 2022'!EK218:FI436,25,FALSE),)</f>
        <v>0</v>
      </c>
      <c r="S212" s="258">
        <f t="shared" si="13"/>
        <v>401614.12800000003</v>
      </c>
      <c r="T212" s="258">
        <f>IFERROR(VLOOKUP(C212,'LOCAL DECEMBER 2022'!EK218:FL436,28,FALSE),)</f>
        <v>23200.78</v>
      </c>
      <c r="U212" s="258">
        <f>IFERROR(VLOOKUP(C212,'LOCAL DECEMBER 2022'!EK218:FN436,30,FALSE),)</f>
        <v>58001.96</v>
      </c>
      <c r="V212" s="258">
        <f>IFERROR(VLOOKUP(C212,'LOCAL DECEMBER 2022'!EK218:FM436,29,FALSE),)</f>
        <v>2900.1</v>
      </c>
      <c r="W212" s="258">
        <f t="shared" si="14"/>
        <v>84102.84</v>
      </c>
      <c r="X212" s="263">
        <f t="shared" si="15"/>
        <v>664122.46</v>
      </c>
      <c r="Z212" s="264"/>
      <c r="AA212" s="134"/>
    </row>
    <row r="213" spans="1:27" s="120" customFormat="1" ht="18.649999999999999" customHeight="1">
      <c r="A213" s="250">
        <v>211</v>
      </c>
      <c r="B213" s="251" t="s">
        <v>1397</v>
      </c>
      <c r="C213" s="252" t="s">
        <v>430</v>
      </c>
      <c r="D213" s="643" t="s">
        <v>1398</v>
      </c>
      <c r="E213" s="254" t="s">
        <v>787</v>
      </c>
      <c r="F213" s="644" t="s">
        <v>1399</v>
      </c>
      <c r="G213" s="256" t="s">
        <v>223</v>
      </c>
      <c r="H213" s="258">
        <f>ROUND(IFERROR(VLOOKUP(C213,'LOCAL DECEMBER 2022'!EK219:ET735,10,FALSE),),2)</f>
        <v>23</v>
      </c>
      <c r="I213" s="258">
        <f>ROUND(IFERROR(VLOOKUP(C213,'LOCAL DECEMBER 2022'!EK219:EN584,4,FALSE),),2)</f>
        <v>15000</v>
      </c>
      <c r="J213" s="258">
        <f>IFERROR(VLOOKUP(C213,'LOCAL DECEMBER 2022'!EK219:EM391,3,FALSE),)</f>
        <v>390000</v>
      </c>
      <c r="K213" s="258">
        <f>IFERROR(VLOOKUP(C213,'LOCAL DECEMBER 2022'!EK219:FA391,17,FALSE),)</f>
        <v>339026.08</v>
      </c>
      <c r="L213" s="258">
        <f>IFERROR(VLOOKUP(C213,'LOCAL DECEMBER 2022'!EK219:FC437,19,FALSE),)</f>
        <v>684026.08</v>
      </c>
      <c r="M213" s="258">
        <f>IFERROR(VLOOKUP(C213,'LOCAL DECEMBER 2022'!EK219:FD437,20,FALSE),)</f>
        <v>615623.47</v>
      </c>
      <c r="N213" s="258">
        <f>IFERROR(VLOOKUP(C213,'LOCAL DECEMBER 2022'!EK219:FE437,21,FALSE),)</f>
        <v>39124.693999999996</v>
      </c>
      <c r="O213" s="258">
        <f>IFERROR(VLOOKUP(C213,'LOCAL DECEMBER 2022'!EK219:FF437,22,FALSE),)</f>
        <v>68402.61</v>
      </c>
      <c r="P213" s="258">
        <f>IFERROR(VLOOKUP(C213,'LOCAL DECEMBER 2022'!EK219:FG446,23,FALSE),)</f>
        <v>100000</v>
      </c>
      <c r="Q213" s="258">
        <f t="shared" si="12"/>
        <v>207527.304</v>
      </c>
      <c r="R213" s="258">
        <f>IFERROR(VLOOKUP(C213,'LOCAL DECEMBER 2022'!EK219:FI437,25,FALSE),)</f>
        <v>0</v>
      </c>
      <c r="S213" s="258">
        <f t="shared" si="13"/>
        <v>476498.77599999995</v>
      </c>
      <c r="T213" s="258">
        <f>IFERROR(VLOOKUP(C213,'LOCAL DECEMBER 2022'!EK219:FL437,28,FALSE),)</f>
        <v>27361.040000000001</v>
      </c>
      <c r="U213" s="258">
        <f>IFERROR(VLOOKUP(C213,'LOCAL DECEMBER 2022'!EK219:FN437,30,FALSE),)</f>
        <v>68402.61</v>
      </c>
      <c r="V213" s="258">
        <f>IFERROR(VLOOKUP(C213,'LOCAL DECEMBER 2022'!EK219:FM437,29,FALSE),)</f>
        <v>3420.13</v>
      </c>
      <c r="W213" s="258">
        <f t="shared" si="14"/>
        <v>99183.78</v>
      </c>
      <c r="X213" s="263">
        <f t="shared" si="15"/>
        <v>783209.86</v>
      </c>
      <c r="Z213" s="264"/>
      <c r="AA213" s="134"/>
    </row>
    <row r="214" spans="1:27" s="120" customFormat="1" ht="18.649999999999999" customHeight="1">
      <c r="A214" s="250">
        <v>212</v>
      </c>
      <c r="B214" s="251" t="s">
        <v>1400</v>
      </c>
      <c r="C214" s="252" t="s">
        <v>431</v>
      </c>
      <c r="D214" s="643" t="s">
        <v>1401</v>
      </c>
      <c r="E214" s="254" t="s">
        <v>787</v>
      </c>
      <c r="F214" s="644" t="s">
        <v>1402</v>
      </c>
      <c r="G214" s="256" t="s">
        <v>223</v>
      </c>
      <c r="H214" s="258">
        <f>ROUND(IFERROR(VLOOKUP(C214,'LOCAL DECEMBER 2022'!EK220:ET736,10,FALSE),),2)</f>
        <v>23</v>
      </c>
      <c r="I214" s="258">
        <f>ROUND(IFERROR(VLOOKUP(C214,'LOCAL DECEMBER 2022'!EK220:EN585,4,FALSE),),2)</f>
        <v>15000</v>
      </c>
      <c r="J214" s="258">
        <f>IFERROR(VLOOKUP(C214,'LOCAL DECEMBER 2022'!EK220:EM392,3,FALSE),)</f>
        <v>390000</v>
      </c>
      <c r="K214" s="258">
        <f>IFERROR(VLOOKUP(C214,'LOCAL DECEMBER 2022'!EK220:FA392,17,FALSE),)</f>
        <v>352027.08</v>
      </c>
      <c r="L214" s="258">
        <f>IFERROR(VLOOKUP(C214,'LOCAL DECEMBER 2022'!EK220:FC437,19,FALSE),)</f>
        <v>697027.08</v>
      </c>
      <c r="M214" s="258">
        <f>IFERROR(VLOOKUP(C214,'LOCAL DECEMBER 2022'!EK220:FD437,20,FALSE),)</f>
        <v>627324.37</v>
      </c>
      <c r="N214" s="258">
        <f>IFERROR(VLOOKUP(C214,'LOCAL DECEMBER 2022'!EK220:FE437,21,FALSE),)</f>
        <v>41464.873999999996</v>
      </c>
      <c r="O214" s="258">
        <f>IFERROR(VLOOKUP(C214,'LOCAL DECEMBER 2022'!EK220:FF437,22,FALSE),)</f>
        <v>69702.710000000006</v>
      </c>
      <c r="P214" s="258">
        <f>IFERROR(VLOOKUP(C214,'LOCAL DECEMBER 2022'!EK220:FG447,23,FALSE),)</f>
        <v>100000</v>
      </c>
      <c r="Q214" s="258">
        <f t="shared" si="12"/>
        <v>211167.584</v>
      </c>
      <c r="R214" s="258">
        <f>IFERROR(VLOOKUP(C214,'LOCAL DECEMBER 2022'!EK220:FI437,25,FALSE),)</f>
        <v>0</v>
      </c>
      <c r="S214" s="258">
        <f t="shared" si="13"/>
        <v>485859.49599999993</v>
      </c>
      <c r="T214" s="258">
        <f>IFERROR(VLOOKUP(C214,'LOCAL DECEMBER 2022'!EK220:FL437,28,FALSE),)</f>
        <v>27881.08</v>
      </c>
      <c r="U214" s="258">
        <f>IFERROR(VLOOKUP(C214,'LOCAL DECEMBER 2022'!EK220:FN437,30,FALSE),)</f>
        <v>69702.710000000006</v>
      </c>
      <c r="V214" s="258">
        <f>IFERROR(VLOOKUP(C214,'LOCAL DECEMBER 2022'!EK220:FM437,29,FALSE),)</f>
        <v>3485.14</v>
      </c>
      <c r="W214" s="258">
        <f t="shared" si="14"/>
        <v>101068.93000000001</v>
      </c>
      <c r="X214" s="263">
        <f t="shared" si="15"/>
        <v>798096.01</v>
      </c>
      <c r="Z214" s="264"/>
      <c r="AA214" s="134"/>
    </row>
    <row r="215" spans="1:27" s="120" customFormat="1" ht="18.649999999999999" customHeight="1">
      <c r="A215" s="250">
        <v>213</v>
      </c>
      <c r="B215" s="251" t="s">
        <v>1403</v>
      </c>
      <c r="C215" s="252" t="s">
        <v>432</v>
      </c>
      <c r="D215" s="253">
        <v>65188136</v>
      </c>
      <c r="E215" s="254" t="s">
        <v>787</v>
      </c>
      <c r="F215" s="644" t="s">
        <v>1404</v>
      </c>
      <c r="G215" s="256" t="s">
        <v>194</v>
      </c>
      <c r="H215" s="258">
        <f>ROUND(IFERROR(VLOOKUP(C215,'LOCAL DECEMBER 2022'!EK221:ET737,10,FALSE),),2)</f>
        <v>21</v>
      </c>
      <c r="I215" s="258">
        <f>ROUND(IFERROR(VLOOKUP(C215,'LOCAL DECEMBER 2022'!EK221:EN586,4,FALSE),),2)</f>
        <v>12500</v>
      </c>
      <c r="J215" s="258">
        <f>IFERROR(VLOOKUP(C215,'LOCAL DECEMBER 2022'!EK221:EM393,3,FALSE),)</f>
        <v>325000</v>
      </c>
      <c r="K215" s="258">
        <f>IFERROR(VLOOKUP(C215,'LOCAL DECEMBER 2022'!EK221:FA393,17,FALSE),)</f>
        <v>403114.34</v>
      </c>
      <c r="L215" s="258">
        <f>IFERROR(VLOOKUP(C215,'LOCAL DECEMBER 2022'!EK221:FC438,19,FALSE),)</f>
        <v>665614.34</v>
      </c>
      <c r="M215" s="258">
        <f>IFERROR(VLOOKUP(C215,'LOCAL DECEMBER 2022'!EK221:FD438,20,FALSE),)</f>
        <v>599052.90999999992</v>
      </c>
      <c r="N215" s="258">
        <f>IFERROR(VLOOKUP(C215,'LOCAL DECEMBER 2022'!EK221:FE438,21,FALSE),)</f>
        <v>35810.58199999998</v>
      </c>
      <c r="O215" s="258">
        <f>IFERROR(VLOOKUP(C215,'LOCAL DECEMBER 2022'!EK221:FF438,22,FALSE),)</f>
        <v>66561.429999999993</v>
      </c>
      <c r="P215" s="258">
        <f>IFERROR(VLOOKUP(C215,'LOCAL DECEMBER 2022'!EK221:FG448,23,FALSE),)</f>
        <v>0</v>
      </c>
      <c r="Q215" s="258">
        <f t="shared" si="12"/>
        <v>102372.01199999997</v>
      </c>
      <c r="R215" s="258">
        <f>IFERROR(VLOOKUP(C215,'LOCAL DECEMBER 2022'!EK221:FI438,25,FALSE),)</f>
        <v>0</v>
      </c>
      <c r="S215" s="258">
        <f t="shared" si="13"/>
        <v>563242.32799999998</v>
      </c>
      <c r="T215" s="258">
        <f>IFERROR(VLOOKUP(C215,'LOCAL DECEMBER 2022'!EK221:FL438,28,FALSE),)</f>
        <v>26624.57</v>
      </c>
      <c r="U215" s="258">
        <f>IFERROR(VLOOKUP(C215,'LOCAL DECEMBER 2022'!EK221:FN438,30,FALSE),)</f>
        <v>66561.429999999993</v>
      </c>
      <c r="V215" s="258">
        <f>IFERROR(VLOOKUP(C215,'LOCAL DECEMBER 2022'!EK221:FM438,29,FALSE),)</f>
        <v>3328.07</v>
      </c>
      <c r="W215" s="258">
        <f t="shared" si="14"/>
        <v>96514.07</v>
      </c>
      <c r="X215" s="263">
        <f t="shared" si="15"/>
        <v>762128.40999999992</v>
      </c>
      <c r="Z215" s="264"/>
      <c r="AA215" s="134"/>
    </row>
    <row r="216" spans="1:27" s="120" customFormat="1" ht="18.649999999999999" customHeight="1">
      <c r="A216" s="250">
        <v>214</v>
      </c>
      <c r="B216" s="251" t="s">
        <v>1294</v>
      </c>
      <c r="C216" s="252" t="s">
        <v>433</v>
      </c>
      <c r="D216" s="643" t="s">
        <v>1405</v>
      </c>
      <c r="E216" s="254" t="s">
        <v>787</v>
      </c>
      <c r="F216" s="644" t="s">
        <v>1406</v>
      </c>
      <c r="G216" s="256" t="s">
        <v>304</v>
      </c>
      <c r="H216" s="258">
        <f>ROUND(IFERROR(VLOOKUP(C216,'LOCAL DECEMBER 2022'!EK222:ET738,10,FALSE),),2)</f>
        <v>26</v>
      </c>
      <c r="I216" s="258">
        <f>ROUND(IFERROR(VLOOKUP(C216,'LOCAL DECEMBER 2022'!EK222:EN587,4,FALSE),),2)</f>
        <v>15000</v>
      </c>
      <c r="J216" s="258">
        <f>IFERROR(VLOOKUP(C216,'LOCAL DECEMBER 2022'!EK222:EM394,3,FALSE),)</f>
        <v>390000</v>
      </c>
      <c r="K216" s="258">
        <f>IFERROR(VLOOKUP(C216,'LOCAL DECEMBER 2022'!EK222:FA394,17,FALSE),)</f>
        <v>401030.85</v>
      </c>
      <c r="L216" s="258">
        <f>IFERROR(VLOOKUP(C216,'LOCAL DECEMBER 2022'!EK222:FC439,19,FALSE),)</f>
        <v>791030.85</v>
      </c>
      <c r="M216" s="258">
        <f>IFERROR(VLOOKUP(C216,'LOCAL DECEMBER 2022'!EK222:FD439,20,FALSE),)</f>
        <v>711927.76</v>
      </c>
      <c r="N216" s="258">
        <f>IFERROR(VLOOKUP(C216,'LOCAL DECEMBER 2022'!EK222:FE439,21,FALSE),)</f>
        <v>58385.552000000003</v>
      </c>
      <c r="O216" s="258">
        <f>IFERROR(VLOOKUP(C216,'LOCAL DECEMBER 2022'!EK222:FF439,22,FALSE),)</f>
        <v>79103.09</v>
      </c>
      <c r="P216" s="258">
        <f>IFERROR(VLOOKUP(C216,'LOCAL DECEMBER 2022'!EK222:FG449,23,FALSE),)</f>
        <v>100000</v>
      </c>
      <c r="Q216" s="258">
        <f t="shared" si="12"/>
        <v>237488.64199999999</v>
      </c>
      <c r="R216" s="258">
        <f>IFERROR(VLOOKUP(C216,'LOCAL DECEMBER 2022'!EK222:FI439,25,FALSE),)</f>
        <v>0</v>
      </c>
      <c r="S216" s="258">
        <f t="shared" si="13"/>
        <v>553542.20799999998</v>
      </c>
      <c r="T216" s="258">
        <f>IFERROR(VLOOKUP(C216,'LOCAL DECEMBER 2022'!EK222:FL439,28,FALSE),)</f>
        <v>31641.23</v>
      </c>
      <c r="U216" s="258">
        <f>IFERROR(VLOOKUP(C216,'LOCAL DECEMBER 2022'!EK222:FN439,30,FALSE),)</f>
        <v>79103.09</v>
      </c>
      <c r="V216" s="258">
        <f>IFERROR(VLOOKUP(C216,'LOCAL DECEMBER 2022'!EK222:FM439,29,FALSE),)</f>
        <v>3955.15</v>
      </c>
      <c r="W216" s="258">
        <f t="shared" si="14"/>
        <v>114699.46999999999</v>
      </c>
      <c r="X216" s="263">
        <f t="shared" si="15"/>
        <v>905730.32</v>
      </c>
      <c r="Z216" s="264"/>
      <c r="AA216" s="134"/>
    </row>
    <row r="217" spans="1:27" s="120" customFormat="1" ht="18.649999999999999" customHeight="1">
      <c r="A217" s="250">
        <v>215</v>
      </c>
      <c r="B217" s="251" t="s">
        <v>1407</v>
      </c>
      <c r="C217" s="252" t="s">
        <v>434</v>
      </c>
      <c r="D217" s="253">
        <v>59884991</v>
      </c>
      <c r="E217" s="254" t="s">
        <v>787</v>
      </c>
      <c r="F217" s="644" t="s">
        <v>1408</v>
      </c>
      <c r="G217" s="256" t="s">
        <v>231</v>
      </c>
      <c r="H217" s="258">
        <f>ROUND(IFERROR(VLOOKUP(C217,'LOCAL DECEMBER 2022'!EK223:ET739,10,FALSE),),2)</f>
        <v>26</v>
      </c>
      <c r="I217" s="258">
        <f>ROUND(IFERROR(VLOOKUP(C217,'LOCAL DECEMBER 2022'!EK223:EN588,4,FALSE),),2)</f>
        <v>12500</v>
      </c>
      <c r="J217" s="258">
        <f>IFERROR(VLOOKUP(C217,'LOCAL DECEMBER 2022'!EK223:EM395,3,FALSE),)</f>
        <v>325000</v>
      </c>
      <c r="K217" s="258">
        <f>IFERROR(VLOOKUP(C217,'LOCAL DECEMBER 2022'!EK223:FA395,17,FALSE),)</f>
        <v>279188.14</v>
      </c>
      <c r="L217" s="258">
        <f>IFERROR(VLOOKUP(C217,'LOCAL DECEMBER 2022'!EK223:FC440,19,FALSE),)</f>
        <v>604188.14</v>
      </c>
      <c r="M217" s="258">
        <f>IFERROR(VLOOKUP(C217,'LOCAL DECEMBER 2022'!EK223:FD440,20,FALSE),)</f>
        <v>543769.33000000007</v>
      </c>
      <c r="N217" s="258">
        <f>IFERROR(VLOOKUP(C217,'LOCAL DECEMBER 2022'!EK223:FE440,21,FALSE),)</f>
        <v>24753.866000000016</v>
      </c>
      <c r="O217" s="258">
        <f>IFERROR(VLOOKUP(C217,'LOCAL DECEMBER 2022'!EK223:FF440,22,FALSE),)</f>
        <v>60418.81</v>
      </c>
      <c r="P217" s="258">
        <f>IFERROR(VLOOKUP(C217,'LOCAL DECEMBER 2022'!EK223:FG450,23,FALSE),)</f>
        <v>100000</v>
      </c>
      <c r="Q217" s="258">
        <f t="shared" si="12"/>
        <v>185172.67600000001</v>
      </c>
      <c r="R217" s="258">
        <f>IFERROR(VLOOKUP(C217,'LOCAL DECEMBER 2022'!EK223:FI440,25,FALSE),)</f>
        <v>0</v>
      </c>
      <c r="S217" s="258">
        <f t="shared" si="13"/>
        <v>419015.46400000004</v>
      </c>
      <c r="T217" s="258">
        <f>IFERROR(VLOOKUP(C217,'LOCAL DECEMBER 2022'!EK223:FL440,28,FALSE),)</f>
        <v>24167.53</v>
      </c>
      <c r="U217" s="258">
        <f>IFERROR(VLOOKUP(C217,'LOCAL DECEMBER 2022'!EK223:FN440,30,FALSE),)</f>
        <v>60418.81</v>
      </c>
      <c r="V217" s="258">
        <f>IFERROR(VLOOKUP(C217,'LOCAL DECEMBER 2022'!EK223:FM440,29,FALSE),)</f>
        <v>3020.94</v>
      </c>
      <c r="W217" s="258">
        <f t="shared" si="14"/>
        <v>87607.28</v>
      </c>
      <c r="X217" s="263">
        <f t="shared" si="15"/>
        <v>691795.42</v>
      </c>
      <c r="Z217" s="264"/>
      <c r="AA217" s="134"/>
    </row>
    <row r="218" spans="1:27" s="120" customFormat="1" ht="18.649999999999999" customHeight="1">
      <c r="A218" s="250">
        <v>216</v>
      </c>
      <c r="B218" s="251" t="s">
        <v>1409</v>
      </c>
      <c r="C218" s="252" t="s">
        <v>435</v>
      </c>
      <c r="D218" s="253">
        <v>65192613</v>
      </c>
      <c r="E218" s="254" t="s">
        <v>787</v>
      </c>
      <c r="F218" s="644" t="s">
        <v>1410</v>
      </c>
      <c r="G218" s="256" t="s">
        <v>387</v>
      </c>
      <c r="H218" s="258">
        <f>ROUND(IFERROR(VLOOKUP(C218,'LOCAL DECEMBER 2022'!EK224:ET740,10,FALSE),),2)</f>
        <v>26</v>
      </c>
      <c r="I218" s="258">
        <f>ROUND(IFERROR(VLOOKUP(C218,'LOCAL DECEMBER 2022'!EK224:EN589,4,FALSE),),2)</f>
        <v>20000</v>
      </c>
      <c r="J218" s="258">
        <f>IFERROR(VLOOKUP(C218,'LOCAL DECEMBER 2022'!EK224:EM396,3,FALSE),)</f>
        <v>520000</v>
      </c>
      <c r="K218" s="258">
        <f>IFERROR(VLOOKUP(C218,'LOCAL DECEMBER 2022'!EK224:FA396,17,FALSE),)</f>
        <v>462702.26</v>
      </c>
      <c r="L218" s="258">
        <f>IFERROR(VLOOKUP(C218,'LOCAL DECEMBER 2022'!EK224:FC441,19,FALSE),)</f>
        <v>982702.26</v>
      </c>
      <c r="M218" s="258">
        <f>IFERROR(VLOOKUP(C218,'LOCAL DECEMBER 2022'!EK224:FD441,20,FALSE),)</f>
        <v>884432.03</v>
      </c>
      <c r="N218" s="258">
        <f>IFERROR(VLOOKUP(C218,'LOCAL DECEMBER 2022'!EK224:FE441,21,FALSE),)</f>
        <v>99108.007500000007</v>
      </c>
      <c r="O218" s="258">
        <f>IFERROR(VLOOKUP(C218,'LOCAL DECEMBER 2022'!EK224:FF441,22,FALSE),)</f>
        <v>98270.23</v>
      </c>
      <c r="P218" s="258">
        <f>IFERROR(VLOOKUP(C218,'LOCAL DECEMBER 2022'!EK224:FG451,23,FALSE),)</f>
        <v>100000</v>
      </c>
      <c r="Q218" s="258">
        <f t="shared" si="12"/>
        <v>297378.23749999999</v>
      </c>
      <c r="R218" s="258">
        <f>IFERROR(VLOOKUP(C218,'LOCAL DECEMBER 2022'!EK224:FI441,25,FALSE),)</f>
        <v>0</v>
      </c>
      <c r="S218" s="258">
        <f t="shared" si="13"/>
        <v>685324.02249999996</v>
      </c>
      <c r="T218" s="258">
        <f>IFERROR(VLOOKUP(C218,'LOCAL DECEMBER 2022'!EK224:FL441,28,FALSE),)</f>
        <v>39308.089999999997</v>
      </c>
      <c r="U218" s="258">
        <f>IFERROR(VLOOKUP(C218,'LOCAL DECEMBER 2022'!EK224:FN441,30,FALSE),)</f>
        <v>98270.23</v>
      </c>
      <c r="V218" s="258">
        <f>IFERROR(VLOOKUP(C218,'LOCAL DECEMBER 2022'!EK224:FM441,29,FALSE),)</f>
        <v>4913.51</v>
      </c>
      <c r="W218" s="258">
        <f t="shared" si="14"/>
        <v>142491.83000000002</v>
      </c>
      <c r="X218" s="263">
        <f t="shared" si="15"/>
        <v>1125194.0900000001</v>
      </c>
      <c r="Z218" s="264"/>
      <c r="AA218" s="134"/>
    </row>
    <row r="219" spans="1:27" s="120" customFormat="1" ht="18.649999999999999" customHeight="1">
      <c r="A219" s="250">
        <v>217</v>
      </c>
      <c r="B219" s="251" t="s">
        <v>1411</v>
      </c>
      <c r="C219" s="252" t="s">
        <v>436</v>
      </c>
      <c r="D219" s="253">
        <v>45102729</v>
      </c>
      <c r="E219" s="254" t="s">
        <v>787</v>
      </c>
      <c r="F219" s="644" t="s">
        <v>1412</v>
      </c>
      <c r="G219" s="256" t="s">
        <v>357</v>
      </c>
      <c r="H219" s="258">
        <f>ROUND(IFERROR(VLOOKUP(C219,'LOCAL DECEMBER 2022'!EK225:ET741,10,FALSE),),2)</f>
        <v>25</v>
      </c>
      <c r="I219" s="258">
        <f>ROUND(IFERROR(VLOOKUP(C219,'LOCAL DECEMBER 2022'!EK225:EN590,4,FALSE),),2)</f>
        <v>15000</v>
      </c>
      <c r="J219" s="258">
        <f>IFERROR(VLOOKUP(C219,'LOCAL DECEMBER 2022'!EK225:EM397,3,FALSE),)</f>
        <v>390000</v>
      </c>
      <c r="K219" s="258">
        <f>IFERROR(VLOOKUP(C219,'LOCAL DECEMBER 2022'!EK225:FA397,17,FALSE),)</f>
        <v>396530.5</v>
      </c>
      <c r="L219" s="258">
        <f>IFERROR(VLOOKUP(C219,'LOCAL DECEMBER 2022'!EK225:FC442,19,FALSE),)</f>
        <v>771530.5</v>
      </c>
      <c r="M219" s="258">
        <f>IFERROR(VLOOKUP(C219,'LOCAL DECEMBER 2022'!EK225:FD442,20,FALSE),)</f>
        <v>694377.45</v>
      </c>
      <c r="N219" s="258">
        <f>IFERROR(VLOOKUP(C219,'LOCAL DECEMBER 2022'!EK225:FE442,21,FALSE),)</f>
        <v>54875.489999999991</v>
      </c>
      <c r="O219" s="258">
        <f>IFERROR(VLOOKUP(C219,'LOCAL DECEMBER 2022'!EK225:FF442,22,FALSE),)</f>
        <v>77153.05</v>
      </c>
      <c r="P219" s="258">
        <f>IFERROR(VLOOKUP(C219,'LOCAL DECEMBER 2022'!EK225:FG452,23,FALSE),)</f>
        <v>100000</v>
      </c>
      <c r="Q219" s="258">
        <f t="shared" si="12"/>
        <v>232028.53999999998</v>
      </c>
      <c r="R219" s="258">
        <f>IFERROR(VLOOKUP(C219,'LOCAL DECEMBER 2022'!EK225:FI442,25,FALSE),)</f>
        <v>0</v>
      </c>
      <c r="S219" s="258">
        <f t="shared" si="13"/>
        <v>539501.96</v>
      </c>
      <c r="T219" s="258">
        <f>IFERROR(VLOOKUP(C219,'LOCAL DECEMBER 2022'!EK225:FL442,28,FALSE),)</f>
        <v>30861.22</v>
      </c>
      <c r="U219" s="258">
        <f>IFERROR(VLOOKUP(C219,'LOCAL DECEMBER 2022'!EK225:FN442,30,FALSE),)</f>
        <v>77153.05</v>
      </c>
      <c r="V219" s="258">
        <f>IFERROR(VLOOKUP(C219,'LOCAL DECEMBER 2022'!EK225:FM442,29,FALSE),)</f>
        <v>3857.65</v>
      </c>
      <c r="W219" s="258">
        <f t="shared" si="14"/>
        <v>111871.92</v>
      </c>
      <c r="X219" s="263">
        <f t="shared" si="15"/>
        <v>883402.42</v>
      </c>
      <c r="Z219" s="264"/>
      <c r="AA219" s="134"/>
    </row>
    <row r="220" spans="1:27" s="120" customFormat="1" ht="18.649999999999999" customHeight="1">
      <c r="A220" s="250">
        <v>218</v>
      </c>
      <c r="B220" s="251" t="s">
        <v>1197</v>
      </c>
      <c r="C220" s="252" t="s">
        <v>437</v>
      </c>
      <c r="D220" s="643" t="s">
        <v>1413</v>
      </c>
      <c r="E220" s="254" t="s">
        <v>787</v>
      </c>
      <c r="F220" s="644" t="s">
        <v>1414</v>
      </c>
      <c r="G220" s="256" t="s">
        <v>438</v>
      </c>
      <c r="H220" s="258">
        <f>ROUND(IFERROR(VLOOKUP(C220,'LOCAL DECEMBER 2022'!EK226:ET742,10,FALSE),),2)</f>
        <v>26</v>
      </c>
      <c r="I220" s="258">
        <f>ROUND(IFERROR(VLOOKUP(C220,'LOCAL DECEMBER 2022'!EK226:EN591,4,FALSE),),2)</f>
        <v>15000</v>
      </c>
      <c r="J220" s="258">
        <f>IFERROR(VLOOKUP(C220,'LOCAL DECEMBER 2022'!EK226:EM398,3,FALSE),)</f>
        <v>390000</v>
      </c>
      <c r="K220" s="258">
        <f>IFERROR(VLOOKUP(C220,'LOCAL DECEMBER 2022'!EK226:FA398,17,FALSE),)</f>
        <v>339526.12</v>
      </c>
      <c r="L220" s="258">
        <f>IFERROR(VLOOKUP(C220,'LOCAL DECEMBER 2022'!EK226:FC443,19,FALSE),)</f>
        <v>729526.12</v>
      </c>
      <c r="M220" s="258">
        <f>IFERROR(VLOOKUP(C220,'LOCAL DECEMBER 2022'!EK226:FD443,20,FALSE),)</f>
        <v>656573.51</v>
      </c>
      <c r="N220" s="258">
        <f>IFERROR(VLOOKUP(C220,'LOCAL DECEMBER 2022'!EK226:FE443,21,FALSE),)</f>
        <v>47314.702000000005</v>
      </c>
      <c r="O220" s="258">
        <f>IFERROR(VLOOKUP(C220,'LOCAL DECEMBER 2022'!EK226:FF443,22,FALSE),)</f>
        <v>72952.61</v>
      </c>
      <c r="P220" s="258">
        <f>IFERROR(VLOOKUP(C220,'LOCAL DECEMBER 2022'!EK226:FG453,23,FALSE),)</f>
        <v>100000</v>
      </c>
      <c r="Q220" s="258">
        <f t="shared" si="12"/>
        <v>220267.31200000001</v>
      </c>
      <c r="R220" s="258">
        <f>IFERROR(VLOOKUP(C220,'LOCAL DECEMBER 2022'!EK226:FI443,25,FALSE),)</f>
        <v>0</v>
      </c>
      <c r="S220" s="258">
        <f t="shared" si="13"/>
        <v>509258.80799999996</v>
      </c>
      <c r="T220" s="258">
        <f>IFERROR(VLOOKUP(C220,'LOCAL DECEMBER 2022'!EK226:FL443,28,FALSE),)</f>
        <v>29181.040000000001</v>
      </c>
      <c r="U220" s="258">
        <f>IFERROR(VLOOKUP(C220,'LOCAL DECEMBER 2022'!EK226:FN443,30,FALSE),)</f>
        <v>72952.61</v>
      </c>
      <c r="V220" s="258">
        <f>IFERROR(VLOOKUP(C220,'LOCAL DECEMBER 2022'!EK226:FM443,29,FALSE),)</f>
        <v>3647.63</v>
      </c>
      <c r="W220" s="258">
        <f t="shared" si="14"/>
        <v>105781.28</v>
      </c>
      <c r="X220" s="263">
        <f t="shared" si="15"/>
        <v>835307.4</v>
      </c>
      <c r="Z220" s="264"/>
      <c r="AA220" s="134"/>
    </row>
    <row r="221" spans="1:27" s="120" customFormat="1" ht="18.649999999999999" customHeight="1">
      <c r="A221" s="250">
        <v>219</v>
      </c>
      <c r="B221" s="251" t="s">
        <v>1415</v>
      </c>
      <c r="C221" s="252" t="s">
        <v>439</v>
      </c>
      <c r="D221" s="253">
        <v>46159516</v>
      </c>
      <c r="E221" s="254" t="s">
        <v>787</v>
      </c>
      <c r="F221" s="644" t="s">
        <v>1416</v>
      </c>
      <c r="G221" s="256" t="s">
        <v>357</v>
      </c>
      <c r="H221" s="258">
        <f>ROUND(IFERROR(VLOOKUP(C221,'LOCAL DECEMBER 2022'!EK227:ET743,10,FALSE),),2)</f>
        <v>26</v>
      </c>
      <c r="I221" s="258">
        <f>ROUND(IFERROR(VLOOKUP(C221,'LOCAL DECEMBER 2022'!EK227:EN592,4,FALSE),),2)</f>
        <v>15000</v>
      </c>
      <c r="J221" s="258">
        <f>IFERROR(VLOOKUP(C221,'LOCAL DECEMBER 2022'!EK227:EM399,3,FALSE),)</f>
        <v>390000</v>
      </c>
      <c r="K221" s="258">
        <f>IFERROR(VLOOKUP(C221,'LOCAL DECEMBER 2022'!EK227:FA399,17,FALSE),)</f>
        <v>389529.96</v>
      </c>
      <c r="L221" s="258">
        <f>IFERROR(VLOOKUP(C221,'LOCAL DECEMBER 2022'!EK227:FC444,19,FALSE),)</f>
        <v>779529.96</v>
      </c>
      <c r="M221" s="258">
        <f>IFERROR(VLOOKUP(C221,'LOCAL DECEMBER 2022'!EK227:FD444,20,FALSE),)</f>
        <v>701576.96</v>
      </c>
      <c r="N221" s="258">
        <f>IFERROR(VLOOKUP(C221,'LOCAL DECEMBER 2022'!EK227:FE444,21,FALSE),)</f>
        <v>56315.391999999993</v>
      </c>
      <c r="O221" s="258">
        <f>IFERROR(VLOOKUP(C221,'LOCAL DECEMBER 2022'!EK227:FF444,22,FALSE),)</f>
        <v>77953</v>
      </c>
      <c r="P221" s="258">
        <f>IFERROR(VLOOKUP(C221,'LOCAL DECEMBER 2022'!EK227:FG454,23,FALSE),)</f>
        <v>100000</v>
      </c>
      <c r="Q221" s="258">
        <f t="shared" si="12"/>
        <v>234268.39199999999</v>
      </c>
      <c r="R221" s="258">
        <f>IFERROR(VLOOKUP(C221,'LOCAL DECEMBER 2022'!EK227:FI444,25,FALSE),)</f>
        <v>0</v>
      </c>
      <c r="S221" s="258">
        <f t="shared" si="13"/>
        <v>545261.56799999997</v>
      </c>
      <c r="T221" s="258">
        <f>IFERROR(VLOOKUP(C221,'LOCAL DECEMBER 2022'!EK227:FL444,28,FALSE),)</f>
        <v>31181.200000000001</v>
      </c>
      <c r="U221" s="258">
        <f>IFERROR(VLOOKUP(C221,'LOCAL DECEMBER 2022'!EK227:FN444,30,FALSE),)</f>
        <v>77953</v>
      </c>
      <c r="V221" s="258">
        <f>IFERROR(VLOOKUP(C221,'LOCAL DECEMBER 2022'!EK227:FM444,29,FALSE),)</f>
        <v>3897.65</v>
      </c>
      <c r="W221" s="258">
        <f t="shared" si="14"/>
        <v>113031.84999999999</v>
      </c>
      <c r="X221" s="263">
        <f t="shared" si="15"/>
        <v>892561.80999999994</v>
      </c>
      <c r="Z221" s="264"/>
      <c r="AA221" s="134"/>
    </row>
    <row r="222" spans="1:27" s="120" customFormat="1" ht="18.649999999999999" customHeight="1">
      <c r="A222" s="250">
        <v>220</v>
      </c>
      <c r="B222" s="251" t="s">
        <v>1417</v>
      </c>
      <c r="C222" s="252" t="s">
        <v>440</v>
      </c>
      <c r="D222" s="253">
        <v>46157286</v>
      </c>
      <c r="E222" s="254" t="s">
        <v>787</v>
      </c>
      <c r="F222" s="644" t="s">
        <v>1418</v>
      </c>
      <c r="G222" s="256" t="s">
        <v>441</v>
      </c>
      <c r="H222" s="258">
        <f>ROUND(IFERROR(VLOOKUP(C222,'LOCAL DECEMBER 2022'!EK228:ET744,10,FALSE),),2)</f>
        <v>22</v>
      </c>
      <c r="I222" s="258">
        <f>ROUND(IFERROR(VLOOKUP(C222,'LOCAL DECEMBER 2022'!EK228:EN593,4,FALSE),),2)</f>
        <v>15000</v>
      </c>
      <c r="J222" s="258">
        <f>IFERROR(VLOOKUP(C222,'LOCAL DECEMBER 2022'!EK228:EM400,3,FALSE),)</f>
        <v>390000</v>
      </c>
      <c r="K222" s="258">
        <f>IFERROR(VLOOKUP(C222,'LOCAL DECEMBER 2022'!EK228:FA400,17,FALSE),)</f>
        <v>285021.92</v>
      </c>
      <c r="L222" s="258">
        <f>IFERROR(VLOOKUP(C222,'LOCAL DECEMBER 2022'!EK228:FC445,19,FALSE),)</f>
        <v>615021.92000000004</v>
      </c>
      <c r="M222" s="258">
        <f>IFERROR(VLOOKUP(C222,'LOCAL DECEMBER 2022'!EK228:FD445,20,FALSE),)</f>
        <v>553519.73</v>
      </c>
      <c r="N222" s="258">
        <f>IFERROR(VLOOKUP(C222,'LOCAL DECEMBER 2022'!EK228:FE445,21,FALSE),)</f>
        <v>26703.945999999996</v>
      </c>
      <c r="O222" s="258">
        <f>IFERROR(VLOOKUP(C222,'LOCAL DECEMBER 2022'!EK228:FF445,22,FALSE),)</f>
        <v>61502.19</v>
      </c>
      <c r="P222" s="258">
        <f>IFERROR(VLOOKUP(C222,'LOCAL DECEMBER 2022'!EK228:FG455,23,FALSE),)</f>
        <v>100000</v>
      </c>
      <c r="Q222" s="258">
        <f t="shared" si="12"/>
        <v>188206.136</v>
      </c>
      <c r="R222" s="258">
        <f>IFERROR(VLOOKUP(C222,'LOCAL DECEMBER 2022'!EK228:FI445,25,FALSE),)</f>
        <v>0</v>
      </c>
      <c r="S222" s="258">
        <f t="shared" si="13"/>
        <v>426815.78400000004</v>
      </c>
      <c r="T222" s="258">
        <f>IFERROR(VLOOKUP(C222,'LOCAL DECEMBER 2022'!EK228:FL445,28,FALSE),)</f>
        <v>24600.880000000001</v>
      </c>
      <c r="U222" s="258">
        <f>IFERROR(VLOOKUP(C222,'LOCAL DECEMBER 2022'!EK228:FN445,30,FALSE),)</f>
        <v>61502.19</v>
      </c>
      <c r="V222" s="258">
        <f>IFERROR(VLOOKUP(C222,'LOCAL DECEMBER 2022'!EK228:FM445,29,FALSE),)</f>
        <v>3075.11</v>
      </c>
      <c r="W222" s="258">
        <f t="shared" si="14"/>
        <v>89178.180000000008</v>
      </c>
      <c r="X222" s="263">
        <f t="shared" si="15"/>
        <v>704200.10000000009</v>
      </c>
      <c r="Z222" s="264"/>
      <c r="AA222" s="134"/>
    </row>
    <row r="223" spans="1:27" s="120" customFormat="1" ht="18.649999999999999" customHeight="1">
      <c r="A223" s="250">
        <v>221</v>
      </c>
      <c r="B223" s="251" t="s">
        <v>1419</v>
      </c>
      <c r="C223" s="252" t="s">
        <v>442</v>
      </c>
      <c r="D223" s="253">
        <v>45253363</v>
      </c>
      <c r="E223" s="254" t="s">
        <v>787</v>
      </c>
      <c r="F223" s="644" t="s">
        <v>1420</v>
      </c>
      <c r="G223" s="256" t="s">
        <v>274</v>
      </c>
      <c r="H223" s="258">
        <f>ROUND(IFERROR(VLOOKUP(C223,'LOCAL DECEMBER 2022'!EK229:ET745,10,FALSE),),2)</f>
        <v>26</v>
      </c>
      <c r="I223" s="258">
        <f>ROUND(IFERROR(VLOOKUP(C223,'LOCAL DECEMBER 2022'!EK229:EN594,4,FALSE),),2)</f>
        <v>12500</v>
      </c>
      <c r="J223" s="258">
        <f>IFERROR(VLOOKUP(C223,'LOCAL DECEMBER 2022'!EK229:EM401,3,FALSE),)</f>
        <v>325000</v>
      </c>
      <c r="K223" s="258">
        <f>IFERROR(VLOOKUP(C223,'LOCAL DECEMBER 2022'!EK229:FA401,17,FALSE),)</f>
        <v>412698.41</v>
      </c>
      <c r="L223" s="258">
        <f>IFERROR(VLOOKUP(C223,'LOCAL DECEMBER 2022'!EK229:FC446,19,FALSE),)</f>
        <v>737698.41</v>
      </c>
      <c r="M223" s="258">
        <f>IFERROR(VLOOKUP(C223,'LOCAL DECEMBER 2022'!EK229:FD446,20,FALSE),)</f>
        <v>663928.57000000007</v>
      </c>
      <c r="N223" s="258">
        <f>IFERROR(VLOOKUP(C223,'LOCAL DECEMBER 2022'!EK229:FE446,21,FALSE),)</f>
        <v>48785.714000000014</v>
      </c>
      <c r="O223" s="258">
        <f>IFERROR(VLOOKUP(C223,'LOCAL DECEMBER 2022'!EK229:FF446,22,FALSE),)</f>
        <v>73769.84</v>
      </c>
      <c r="P223" s="258">
        <f>IFERROR(VLOOKUP(C223,'LOCAL DECEMBER 2022'!EK229:FG456,23,FALSE),)</f>
        <v>100000</v>
      </c>
      <c r="Q223" s="258">
        <f t="shared" si="12"/>
        <v>222555.554</v>
      </c>
      <c r="R223" s="258">
        <f>IFERROR(VLOOKUP(C223,'LOCAL DECEMBER 2022'!EK229:FI446,25,FALSE),)</f>
        <v>0</v>
      </c>
      <c r="S223" s="258">
        <f t="shared" si="13"/>
        <v>515142.85600000003</v>
      </c>
      <c r="T223" s="258">
        <f>IFERROR(VLOOKUP(C223,'LOCAL DECEMBER 2022'!EK229:FL446,28,FALSE),)</f>
        <v>29507.94</v>
      </c>
      <c r="U223" s="258">
        <f>IFERROR(VLOOKUP(C223,'LOCAL DECEMBER 2022'!EK229:FN446,30,FALSE),)</f>
        <v>73769.84</v>
      </c>
      <c r="V223" s="258">
        <f>IFERROR(VLOOKUP(C223,'LOCAL DECEMBER 2022'!EK229:FM446,29,FALSE),)</f>
        <v>3688.49</v>
      </c>
      <c r="W223" s="258">
        <f t="shared" si="14"/>
        <v>106966.27</v>
      </c>
      <c r="X223" s="263">
        <f t="shared" si="15"/>
        <v>844664.68</v>
      </c>
      <c r="Z223" s="264"/>
      <c r="AA223" s="134"/>
    </row>
    <row r="224" spans="1:27" s="120" customFormat="1" ht="18.649999999999999" customHeight="1">
      <c r="A224" s="250">
        <v>222</v>
      </c>
      <c r="B224" s="251" t="s">
        <v>1421</v>
      </c>
      <c r="C224" s="252" t="s">
        <v>443</v>
      </c>
      <c r="D224" s="643" t="s">
        <v>1422</v>
      </c>
      <c r="E224" s="254" t="s">
        <v>787</v>
      </c>
      <c r="F224" s="644" t="s">
        <v>1423</v>
      </c>
      <c r="G224" s="256" t="s">
        <v>204</v>
      </c>
      <c r="H224" s="258">
        <f>ROUND(IFERROR(VLOOKUP(C224,'LOCAL DECEMBER 2022'!EK230:ET746,10,FALSE),),2)</f>
        <v>22</v>
      </c>
      <c r="I224" s="258">
        <f>ROUND(IFERROR(VLOOKUP(C224,'LOCAL DECEMBER 2022'!EK230:EN595,4,FALSE),),2)</f>
        <v>15000</v>
      </c>
      <c r="J224" s="258">
        <f>IFERROR(VLOOKUP(C224,'LOCAL DECEMBER 2022'!EK230:EM402,3,FALSE),)</f>
        <v>390000</v>
      </c>
      <c r="K224" s="258">
        <f>IFERROR(VLOOKUP(C224,'LOCAL DECEMBER 2022'!EK230:FA402,17,FALSE),)</f>
        <v>327025.15999999997</v>
      </c>
      <c r="L224" s="258">
        <f>IFERROR(VLOOKUP(C224,'LOCAL DECEMBER 2022'!EK230:FC447,19,FALSE),)</f>
        <v>657025.16</v>
      </c>
      <c r="M224" s="258">
        <f>IFERROR(VLOOKUP(C224,'LOCAL DECEMBER 2022'!EK230:FD447,20,FALSE),)</f>
        <v>591322.64</v>
      </c>
      <c r="N224" s="258">
        <f>IFERROR(VLOOKUP(C224,'LOCAL DECEMBER 2022'!EK230:FE447,21,FALSE),)</f>
        <v>34264.528000000006</v>
      </c>
      <c r="O224" s="258">
        <f>IFERROR(VLOOKUP(C224,'LOCAL DECEMBER 2022'!EK230:FF447,22,FALSE),)</f>
        <v>65702.52</v>
      </c>
      <c r="P224" s="258">
        <f>IFERROR(VLOOKUP(C224,'LOCAL DECEMBER 2022'!EK230:FG457,23,FALSE),)</f>
        <v>100000</v>
      </c>
      <c r="Q224" s="258">
        <f t="shared" si="12"/>
        <v>199967.04800000001</v>
      </c>
      <c r="R224" s="258">
        <f>IFERROR(VLOOKUP(C224,'LOCAL DECEMBER 2022'!EK230:FI447,25,FALSE),)</f>
        <v>0</v>
      </c>
      <c r="S224" s="258">
        <f t="shared" si="13"/>
        <v>457058.11200000002</v>
      </c>
      <c r="T224" s="258">
        <f>IFERROR(VLOOKUP(C224,'LOCAL DECEMBER 2022'!EK230:FL447,28,FALSE),)</f>
        <v>26281.01</v>
      </c>
      <c r="U224" s="258">
        <f>IFERROR(VLOOKUP(C224,'LOCAL DECEMBER 2022'!EK230:FN447,30,FALSE),)</f>
        <v>65702.52</v>
      </c>
      <c r="V224" s="258">
        <f>IFERROR(VLOOKUP(C224,'LOCAL DECEMBER 2022'!EK230:FM447,29,FALSE),)</f>
        <v>3285.13</v>
      </c>
      <c r="W224" s="258">
        <f t="shared" si="14"/>
        <v>95268.66</v>
      </c>
      <c r="X224" s="263">
        <f t="shared" si="15"/>
        <v>752293.82000000007</v>
      </c>
      <c r="Z224" s="264"/>
      <c r="AA224" s="134"/>
    </row>
    <row r="225" spans="1:27" s="120" customFormat="1" ht="18.649999999999999" customHeight="1">
      <c r="A225" s="250">
        <v>223</v>
      </c>
      <c r="B225" s="251" t="s">
        <v>1424</v>
      </c>
      <c r="C225" s="252" t="s">
        <v>444</v>
      </c>
      <c r="D225" s="643" t="s">
        <v>1425</v>
      </c>
      <c r="E225" s="254" t="s">
        <v>787</v>
      </c>
      <c r="F225" s="644" t="s">
        <v>1426</v>
      </c>
      <c r="G225" s="256" t="s">
        <v>68</v>
      </c>
      <c r="H225" s="258">
        <f>ROUND(IFERROR(VLOOKUP(C225,'LOCAL DECEMBER 2022'!EK231:ET747,10,FALSE),),2)</f>
        <v>26</v>
      </c>
      <c r="I225" s="258">
        <f>ROUND(IFERROR(VLOOKUP(C225,'LOCAL DECEMBER 2022'!EK231:EN596,4,FALSE),),2)</f>
        <v>12500</v>
      </c>
      <c r="J225" s="258">
        <f>IFERROR(VLOOKUP(C225,'LOCAL DECEMBER 2022'!EK231:EM402,3,FALSE),)</f>
        <v>325000</v>
      </c>
      <c r="K225" s="258">
        <f>IFERROR(VLOOKUP(C225,'LOCAL DECEMBER 2022'!EK231:FA402,17,FALSE),)</f>
        <v>87090.03</v>
      </c>
      <c r="L225" s="258">
        <f>IFERROR(VLOOKUP(C225,'LOCAL DECEMBER 2022'!EK231:FC448,19,FALSE),)</f>
        <v>412090.03</v>
      </c>
      <c r="M225" s="258">
        <f>IFERROR(VLOOKUP(C225,'LOCAL DECEMBER 2022'!EK231:FD448,20,FALSE),)</f>
        <v>370881.03</v>
      </c>
      <c r="N225" s="258">
        <f>IFERROR(VLOOKUP(C225,'LOCAL DECEMBER 2022'!EK231:FE448,21,FALSE),)</f>
        <v>8070.4824000000026</v>
      </c>
      <c r="O225" s="258">
        <f>IFERROR(VLOOKUP(C225,'LOCAL DECEMBER 2022'!EK231:FF448,22,FALSE),)</f>
        <v>41209</v>
      </c>
      <c r="P225" s="258">
        <f>IFERROR(VLOOKUP(C225,'LOCAL DECEMBER 2022'!EK231:FG458,23,FALSE),)</f>
        <v>100000</v>
      </c>
      <c r="Q225" s="258">
        <f t="shared" si="12"/>
        <v>149279.48240000001</v>
      </c>
      <c r="R225" s="258">
        <f>IFERROR(VLOOKUP(C225,'LOCAL DECEMBER 2022'!EK231:FI448,25,FALSE),)</f>
        <v>0</v>
      </c>
      <c r="S225" s="258">
        <f t="shared" si="13"/>
        <v>262810.54760000005</v>
      </c>
      <c r="T225" s="258">
        <f>IFERROR(VLOOKUP(C225,'LOCAL DECEMBER 2022'!EK231:FL448,28,FALSE),)</f>
        <v>16483.599999999999</v>
      </c>
      <c r="U225" s="258">
        <f>IFERROR(VLOOKUP(C225,'LOCAL DECEMBER 2022'!EK231:FN448,30,FALSE),)</f>
        <v>41209</v>
      </c>
      <c r="V225" s="258">
        <f>IFERROR(VLOOKUP(C225,'LOCAL DECEMBER 2022'!EK231:FM448,29,FALSE),)</f>
        <v>2060.4499999999998</v>
      </c>
      <c r="W225" s="258">
        <f t="shared" si="14"/>
        <v>59753.049999999996</v>
      </c>
      <c r="X225" s="263">
        <f t="shared" si="15"/>
        <v>471843.08</v>
      </c>
      <c r="Z225" s="264"/>
      <c r="AA225" s="134"/>
    </row>
    <row r="226" spans="1:27" s="120" customFormat="1" ht="18.649999999999999" customHeight="1">
      <c r="A226" s="250">
        <v>224</v>
      </c>
      <c r="B226" s="251" t="s">
        <v>1427</v>
      </c>
      <c r="C226" s="252" t="s">
        <v>445</v>
      </c>
      <c r="D226" s="643" t="s">
        <v>1428</v>
      </c>
      <c r="E226" s="254" t="s">
        <v>787</v>
      </c>
      <c r="F226" s="644" t="s">
        <v>1429</v>
      </c>
      <c r="G226" s="256" t="s">
        <v>204</v>
      </c>
      <c r="H226" s="258">
        <f>ROUND(IFERROR(VLOOKUP(C226,'LOCAL DECEMBER 2022'!EK232:ET748,10,FALSE),),2)</f>
        <v>25</v>
      </c>
      <c r="I226" s="258">
        <f>ROUND(IFERROR(VLOOKUP(C226,'LOCAL DECEMBER 2022'!EK232:EN597,4,FALSE),),2)</f>
        <v>15384.62</v>
      </c>
      <c r="J226" s="258">
        <f>IFERROR(VLOOKUP(C226,'LOCAL DECEMBER 2022'!EK232:EM403,3,FALSE),)</f>
        <v>400000</v>
      </c>
      <c r="K226" s="258">
        <f>IFERROR(VLOOKUP(C226,'LOCAL DECEMBER 2022'!EK232:FA403,17,FALSE),)</f>
        <v>471831.17</v>
      </c>
      <c r="L226" s="258">
        <f>IFERROR(VLOOKUP(C226,'LOCAL DECEMBER 2022'!EK232:FC449,19,FALSE),)</f>
        <v>856446.67</v>
      </c>
      <c r="M226" s="258">
        <f>IFERROR(VLOOKUP(C226,'LOCAL DECEMBER 2022'!EK232:FD449,20,FALSE),)</f>
        <v>770802</v>
      </c>
      <c r="N226" s="258">
        <f>IFERROR(VLOOKUP(C226,'LOCAL DECEMBER 2022'!EK232:FE449,21,FALSE),)</f>
        <v>70700.5</v>
      </c>
      <c r="O226" s="258">
        <f>IFERROR(VLOOKUP(C226,'LOCAL DECEMBER 2022'!EK232:FF449,22,FALSE),)</f>
        <v>85644.67</v>
      </c>
      <c r="P226" s="258">
        <f>IFERROR(VLOOKUP(C226,'LOCAL DECEMBER 2022'!EK232:FG459,23,FALSE),)</f>
        <v>100000</v>
      </c>
      <c r="Q226" s="258">
        <f t="shared" si="12"/>
        <v>256345.16999999998</v>
      </c>
      <c r="R226" s="258">
        <f>IFERROR(VLOOKUP(C226,'LOCAL DECEMBER 2022'!EK232:FI449,25,FALSE),)</f>
        <v>0</v>
      </c>
      <c r="S226" s="258">
        <f t="shared" si="13"/>
        <v>600101.5</v>
      </c>
      <c r="T226" s="258">
        <f>IFERROR(VLOOKUP(C226,'LOCAL DECEMBER 2022'!EK232:FL449,28,FALSE),)</f>
        <v>34257.870000000003</v>
      </c>
      <c r="U226" s="258">
        <f>IFERROR(VLOOKUP(C226,'LOCAL DECEMBER 2022'!EK232:FN449,30,FALSE),)</f>
        <v>85644.67</v>
      </c>
      <c r="V226" s="258">
        <f>IFERROR(VLOOKUP(C226,'LOCAL DECEMBER 2022'!EK232:FM449,29,FALSE),)</f>
        <v>4282.2299999999996</v>
      </c>
      <c r="W226" s="258">
        <f t="shared" si="14"/>
        <v>124184.77</v>
      </c>
      <c r="X226" s="263">
        <f t="shared" si="15"/>
        <v>980631.44000000006</v>
      </c>
      <c r="Z226" s="264"/>
      <c r="AA226" s="134"/>
    </row>
    <row r="227" spans="1:27" s="120" customFormat="1" ht="18.649999999999999" customHeight="1">
      <c r="A227" s="250">
        <v>225</v>
      </c>
      <c r="B227" s="251" t="s">
        <v>1430</v>
      </c>
      <c r="C227" s="252" t="s">
        <v>446</v>
      </c>
      <c r="D227" s="253" t="s">
        <v>1431</v>
      </c>
      <c r="E227" s="254" t="s">
        <v>787</v>
      </c>
      <c r="F227" s="644" t="s">
        <v>1432</v>
      </c>
      <c r="G227" s="256" t="s">
        <v>204</v>
      </c>
      <c r="H227" s="258">
        <f>ROUND(IFERROR(VLOOKUP(C227,'LOCAL DECEMBER 2022'!EK233:ET749,10,FALSE),),2)</f>
        <v>26</v>
      </c>
      <c r="I227" s="258">
        <f>ROUND(IFERROR(VLOOKUP(C227,'LOCAL DECEMBER 2022'!EK233:EN598,4,FALSE),),2)</f>
        <v>15000</v>
      </c>
      <c r="J227" s="258">
        <f>IFERROR(VLOOKUP(C227,'LOCAL DECEMBER 2022'!EK233:EM404,3,FALSE),)</f>
        <v>390000</v>
      </c>
      <c r="K227" s="258">
        <f>IFERROR(VLOOKUP(C227,'LOCAL DECEMBER 2022'!EK233:FA404,17,FALSE),)</f>
        <v>334025.69</v>
      </c>
      <c r="L227" s="258">
        <f>IFERROR(VLOOKUP(C227,'LOCAL DECEMBER 2022'!EK233:FC450,19,FALSE),)</f>
        <v>724025.69</v>
      </c>
      <c r="M227" s="258">
        <f>IFERROR(VLOOKUP(C227,'LOCAL DECEMBER 2022'!EK233:FD450,20,FALSE),)</f>
        <v>651623.11999999988</v>
      </c>
      <c r="N227" s="258">
        <f>IFERROR(VLOOKUP(C227,'LOCAL DECEMBER 2022'!EK233:FE450,21,FALSE),)</f>
        <v>46324.623999999982</v>
      </c>
      <c r="O227" s="258">
        <f>IFERROR(VLOOKUP(C227,'LOCAL DECEMBER 2022'!EK233:FF450,22,FALSE),)</f>
        <v>72402.570000000007</v>
      </c>
      <c r="P227" s="258">
        <f>IFERROR(VLOOKUP(C227,'LOCAL DECEMBER 2022'!EK233:FG460,23,FALSE),)</f>
        <v>100000</v>
      </c>
      <c r="Q227" s="258">
        <f t="shared" si="12"/>
        <v>218727.19399999999</v>
      </c>
      <c r="R227" s="258">
        <f>IFERROR(VLOOKUP(C227,'LOCAL DECEMBER 2022'!EK233:FI450,25,FALSE),)</f>
        <v>0</v>
      </c>
      <c r="S227" s="258">
        <f t="shared" si="13"/>
        <v>505298.49599999993</v>
      </c>
      <c r="T227" s="258">
        <f>IFERROR(VLOOKUP(C227,'LOCAL DECEMBER 2022'!EK233:FL450,28,FALSE),)</f>
        <v>28961.03</v>
      </c>
      <c r="U227" s="258">
        <f>IFERROR(VLOOKUP(C227,'LOCAL DECEMBER 2022'!EK233:FN450,30,FALSE),)</f>
        <v>72402.570000000007</v>
      </c>
      <c r="V227" s="258">
        <f>IFERROR(VLOOKUP(C227,'LOCAL DECEMBER 2022'!EK233:FM450,29,FALSE),)</f>
        <v>3620.13</v>
      </c>
      <c r="W227" s="258">
        <f t="shared" si="14"/>
        <v>104983.73000000001</v>
      </c>
      <c r="X227" s="263">
        <f t="shared" si="15"/>
        <v>829009.41999999993</v>
      </c>
      <c r="Z227" s="264"/>
      <c r="AA227" s="134"/>
    </row>
    <row r="228" spans="1:27" s="120" customFormat="1" ht="18.649999999999999" customHeight="1">
      <c r="A228" s="250">
        <v>226</v>
      </c>
      <c r="B228" s="251" t="s">
        <v>1433</v>
      </c>
      <c r="C228" s="252" t="s">
        <v>447</v>
      </c>
      <c r="D228" s="643" t="s">
        <v>1434</v>
      </c>
      <c r="E228" s="254" t="s">
        <v>787</v>
      </c>
      <c r="F228" s="644" t="s">
        <v>1435</v>
      </c>
      <c r="G228" s="256" t="s">
        <v>448</v>
      </c>
      <c r="H228" s="258">
        <f>ROUND(IFERROR(VLOOKUP(C228,'LOCAL DECEMBER 2022'!EK234:ET750,10,FALSE),),2)</f>
        <v>25</v>
      </c>
      <c r="I228" s="258">
        <f>ROUND(IFERROR(VLOOKUP(C228,'LOCAL DECEMBER 2022'!EK234:EN599,4,FALSE),),2)</f>
        <v>15000</v>
      </c>
      <c r="J228" s="258">
        <f>IFERROR(VLOOKUP(C228,'LOCAL DECEMBER 2022'!EK234:EM405,3,FALSE),)</f>
        <v>390000</v>
      </c>
      <c r="K228" s="258">
        <f>IFERROR(VLOOKUP(C228,'LOCAL DECEMBER 2022'!EK234:FA405,17,FALSE),)</f>
        <v>297022.84999999998</v>
      </c>
      <c r="L228" s="258">
        <f>IFERROR(VLOOKUP(C228,'LOCAL DECEMBER 2022'!EK234:FC450,19,FALSE),)</f>
        <v>672022.85</v>
      </c>
      <c r="M228" s="258">
        <f>IFERROR(VLOOKUP(C228,'LOCAL DECEMBER 2022'!EK234:FD450,20,FALSE),)</f>
        <v>604820.55999999994</v>
      </c>
      <c r="N228" s="258">
        <f>IFERROR(VLOOKUP(C228,'LOCAL DECEMBER 2022'!EK234:FE450,21,FALSE),)</f>
        <v>36964.111999999994</v>
      </c>
      <c r="O228" s="258">
        <f>IFERROR(VLOOKUP(C228,'LOCAL DECEMBER 2022'!EK234:FF450,22,FALSE),)</f>
        <v>67202.289999999994</v>
      </c>
      <c r="P228" s="258">
        <f>IFERROR(VLOOKUP(C228,'LOCAL DECEMBER 2022'!EK234:FG461,23,FALSE),)</f>
        <v>100000</v>
      </c>
      <c r="Q228" s="258">
        <f t="shared" si="12"/>
        <v>204166.402</v>
      </c>
      <c r="R228" s="258">
        <f>IFERROR(VLOOKUP(C228,'LOCAL DECEMBER 2022'!EK234:FI450,25,FALSE),)</f>
        <v>0</v>
      </c>
      <c r="S228" s="258">
        <f t="shared" si="13"/>
        <v>467856.44799999997</v>
      </c>
      <c r="T228" s="258">
        <f>IFERROR(VLOOKUP(C228,'LOCAL DECEMBER 2022'!EK234:FL450,28,FALSE),)</f>
        <v>26880.91</v>
      </c>
      <c r="U228" s="258">
        <f>IFERROR(VLOOKUP(C228,'LOCAL DECEMBER 2022'!EK234:FN450,30,FALSE),)</f>
        <v>67202.289999999994</v>
      </c>
      <c r="V228" s="258">
        <f>IFERROR(VLOOKUP(C228,'LOCAL DECEMBER 2022'!EK234:FM450,29,FALSE),)</f>
        <v>3360.11</v>
      </c>
      <c r="W228" s="258">
        <f t="shared" si="14"/>
        <v>97443.31</v>
      </c>
      <c r="X228" s="263">
        <f t="shared" si="15"/>
        <v>769466.15999999992</v>
      </c>
      <c r="Z228" s="264"/>
      <c r="AA228" s="134"/>
    </row>
    <row r="229" spans="1:27" s="120" customFormat="1" ht="18.649999999999999" customHeight="1">
      <c r="A229" s="250">
        <v>227</v>
      </c>
      <c r="B229" s="251" t="s">
        <v>1436</v>
      </c>
      <c r="C229" s="252" t="s">
        <v>449</v>
      </c>
      <c r="D229" s="253" t="s">
        <v>1437</v>
      </c>
      <c r="E229" s="254" t="s">
        <v>787</v>
      </c>
      <c r="F229" s="644" t="s">
        <v>1438</v>
      </c>
      <c r="G229" s="256" t="s">
        <v>231</v>
      </c>
      <c r="H229" s="258">
        <f>ROUND(IFERROR(VLOOKUP(C229,'LOCAL DECEMBER 2022'!EK235:ET751,10,FALSE),),2)</f>
        <v>23</v>
      </c>
      <c r="I229" s="258">
        <f>ROUND(IFERROR(VLOOKUP(C229,'LOCAL DECEMBER 2022'!EK235:EN600,4,FALSE),),2)</f>
        <v>15000</v>
      </c>
      <c r="J229" s="258">
        <f>IFERROR(VLOOKUP(C229,'LOCAL DECEMBER 2022'!EK235:EM406,3,FALSE),)</f>
        <v>390000</v>
      </c>
      <c r="K229" s="258">
        <f>IFERROR(VLOOKUP(C229,'LOCAL DECEMBER 2022'!EK235:FA406,17,FALSE),)</f>
        <v>342026.31</v>
      </c>
      <c r="L229" s="258">
        <f>IFERROR(VLOOKUP(C229,'LOCAL DECEMBER 2022'!EK235:FC451,19,FALSE),)</f>
        <v>687026.31</v>
      </c>
      <c r="M229" s="258">
        <f>IFERROR(VLOOKUP(C229,'LOCAL DECEMBER 2022'!EK235:FD451,20,FALSE),)</f>
        <v>618323.68000000005</v>
      </c>
      <c r="N229" s="258">
        <f>IFERROR(VLOOKUP(C229,'LOCAL DECEMBER 2022'!EK235:FE451,21,FALSE),)</f>
        <v>39664.736000000012</v>
      </c>
      <c r="O229" s="258">
        <f>IFERROR(VLOOKUP(C229,'LOCAL DECEMBER 2022'!EK235:FF451,22,FALSE),)</f>
        <v>68702.63</v>
      </c>
      <c r="P229" s="258">
        <f>IFERROR(VLOOKUP(C229,'LOCAL DECEMBER 2022'!EK235:FG462,23,FALSE),)</f>
        <v>0</v>
      </c>
      <c r="Q229" s="258">
        <f t="shared" si="12"/>
        <v>108367.36600000001</v>
      </c>
      <c r="R229" s="258">
        <f>IFERROR(VLOOKUP(C229,'LOCAL DECEMBER 2022'!EK235:FI451,25,FALSE),)</f>
        <v>0</v>
      </c>
      <c r="S229" s="258">
        <f t="shared" si="13"/>
        <v>578658.94400000002</v>
      </c>
      <c r="T229" s="258">
        <f>IFERROR(VLOOKUP(C229,'LOCAL DECEMBER 2022'!EK235:FL451,28,FALSE),)</f>
        <v>27481.05</v>
      </c>
      <c r="U229" s="258">
        <f>IFERROR(VLOOKUP(C229,'LOCAL DECEMBER 2022'!EK235:FN451,30,FALSE),)</f>
        <v>68702.63</v>
      </c>
      <c r="V229" s="258">
        <f>IFERROR(VLOOKUP(C229,'LOCAL DECEMBER 2022'!EK235:FM451,29,FALSE),)</f>
        <v>3435.13</v>
      </c>
      <c r="W229" s="258">
        <f t="shared" si="14"/>
        <v>99618.810000000012</v>
      </c>
      <c r="X229" s="263">
        <f t="shared" si="15"/>
        <v>786645.12000000011</v>
      </c>
      <c r="Z229" s="264"/>
      <c r="AA229" s="134"/>
    </row>
    <row r="230" spans="1:27" s="120" customFormat="1" ht="18.649999999999999" customHeight="1">
      <c r="A230" s="250">
        <v>228</v>
      </c>
      <c r="B230" s="251" t="s">
        <v>1439</v>
      </c>
      <c r="C230" s="252" t="s">
        <v>450</v>
      </c>
      <c r="D230" s="253"/>
      <c r="E230" s="254" t="s">
        <v>787</v>
      </c>
      <c r="F230" s="644" t="s">
        <v>1440</v>
      </c>
      <c r="G230" s="256" t="s">
        <v>441</v>
      </c>
      <c r="H230" s="258">
        <f>ROUND(IFERROR(VLOOKUP(C230,'LOCAL DECEMBER 2022'!EK236:ET752,10,FALSE),),2)</f>
        <v>24</v>
      </c>
      <c r="I230" s="258">
        <f>ROUND(IFERROR(VLOOKUP(C230,'LOCAL DECEMBER 2022'!EK236:EN601,4,FALSE),),2)</f>
        <v>15000</v>
      </c>
      <c r="J230" s="258">
        <f>IFERROR(VLOOKUP(C230,'LOCAL DECEMBER 2022'!EK236:EM407,3,FALSE),)</f>
        <v>390000</v>
      </c>
      <c r="K230" s="258">
        <f>IFERROR(VLOOKUP(C230,'LOCAL DECEMBER 2022'!EK236:FA407,17,FALSE),)</f>
        <v>299023</v>
      </c>
      <c r="L230" s="258">
        <f>IFERROR(VLOOKUP(C230,'LOCAL DECEMBER 2022'!EK236:FC452,19,FALSE),)</f>
        <v>659023</v>
      </c>
      <c r="M230" s="258">
        <f>IFERROR(VLOOKUP(C230,'LOCAL DECEMBER 2022'!EK236:FD452,20,FALSE),)</f>
        <v>593120.69999999995</v>
      </c>
      <c r="N230" s="258">
        <f>IFERROR(VLOOKUP(C230,'LOCAL DECEMBER 2022'!EK236:FE452,21,FALSE),)</f>
        <v>34624.139999999992</v>
      </c>
      <c r="O230" s="258">
        <f>IFERROR(VLOOKUP(C230,'LOCAL DECEMBER 2022'!EK236:FF452,22,FALSE),)</f>
        <v>65902.3</v>
      </c>
      <c r="P230" s="258">
        <f>IFERROR(VLOOKUP(C230,'LOCAL DECEMBER 2022'!EK236:FG463,23,FALSE),)</f>
        <v>100000</v>
      </c>
      <c r="Q230" s="258">
        <f t="shared" si="12"/>
        <v>200526.44</v>
      </c>
      <c r="R230" s="258">
        <f>IFERROR(VLOOKUP(C230,'LOCAL DECEMBER 2022'!EK236:FI452,25,FALSE),)</f>
        <v>0</v>
      </c>
      <c r="S230" s="258">
        <f t="shared" si="13"/>
        <v>458496.56</v>
      </c>
      <c r="T230" s="258">
        <f>IFERROR(VLOOKUP(C230,'LOCAL DECEMBER 2022'!EK236:FL452,28,FALSE),)</f>
        <v>26360.92</v>
      </c>
      <c r="U230" s="258">
        <f>IFERROR(VLOOKUP(C230,'LOCAL DECEMBER 2022'!EK236:FN452,30,FALSE),)</f>
        <v>65902.3</v>
      </c>
      <c r="V230" s="258">
        <f>IFERROR(VLOOKUP(C230,'LOCAL DECEMBER 2022'!EK236:FM452,29,FALSE),)</f>
        <v>3295.12</v>
      </c>
      <c r="W230" s="258">
        <f t="shared" si="14"/>
        <v>95558.34</v>
      </c>
      <c r="X230" s="263">
        <f t="shared" si="15"/>
        <v>754581.34</v>
      </c>
      <c r="Z230" s="264"/>
      <c r="AA230" s="134"/>
    </row>
    <row r="231" spans="1:27" s="120" customFormat="1" ht="18.649999999999999" customHeight="1">
      <c r="A231" s="250">
        <v>229</v>
      </c>
      <c r="B231" s="251" t="s">
        <v>1441</v>
      </c>
      <c r="C231" s="252" t="s">
        <v>451</v>
      </c>
      <c r="D231" s="643" t="s">
        <v>1442</v>
      </c>
      <c r="E231" s="254" t="s">
        <v>787</v>
      </c>
      <c r="F231" s="644" t="s">
        <v>1443</v>
      </c>
      <c r="G231" s="256" t="s">
        <v>194</v>
      </c>
      <c r="H231" s="258">
        <f>ROUND(IFERROR(VLOOKUP(C231,'LOCAL DECEMBER 2022'!EK237:ET753,10,FALSE),),2)</f>
        <v>23</v>
      </c>
      <c r="I231" s="258">
        <f>ROUND(IFERROR(VLOOKUP(C231,'LOCAL DECEMBER 2022'!EK237:EN602,4,FALSE),),2)</f>
        <v>12500</v>
      </c>
      <c r="J231" s="258">
        <f>IFERROR(VLOOKUP(C231,'LOCAL DECEMBER 2022'!EK237:EM408,3,FALSE),)</f>
        <v>325000</v>
      </c>
      <c r="K231" s="258">
        <f>IFERROR(VLOOKUP(C231,'LOCAL DECEMBER 2022'!EK237:FA408,17,FALSE),)</f>
        <v>229184.3</v>
      </c>
      <c r="L231" s="258">
        <f>IFERROR(VLOOKUP(C231,'LOCAL DECEMBER 2022'!EK237:FC453,19,FALSE),)</f>
        <v>516684.3</v>
      </c>
      <c r="M231" s="258">
        <f>IFERROR(VLOOKUP(C231,'LOCAL DECEMBER 2022'!EK237:FD453,20,FALSE),)</f>
        <v>465015.87</v>
      </c>
      <c r="N231" s="258">
        <f>IFERROR(VLOOKUP(C231,'LOCAL DECEMBER 2022'!EK237:FE453,21,FALSE),)</f>
        <v>15601.2696</v>
      </c>
      <c r="O231" s="258">
        <f>IFERROR(VLOOKUP(C231,'LOCAL DECEMBER 2022'!EK237:FF453,22,FALSE),)</f>
        <v>51668.43</v>
      </c>
      <c r="P231" s="258">
        <f>IFERROR(VLOOKUP(C231,'LOCAL DECEMBER 2022'!EK237:FG464,23,FALSE),)</f>
        <v>100000</v>
      </c>
      <c r="Q231" s="258">
        <f t="shared" si="12"/>
        <v>167269.69959999999</v>
      </c>
      <c r="R231" s="258">
        <f>IFERROR(VLOOKUP(C231,'LOCAL DECEMBER 2022'!EK237:FI453,25,FALSE),)</f>
        <v>0</v>
      </c>
      <c r="S231" s="258">
        <f t="shared" si="13"/>
        <v>349414.6004</v>
      </c>
      <c r="T231" s="258">
        <f>IFERROR(VLOOKUP(C231,'LOCAL DECEMBER 2022'!EK237:FL453,28,FALSE),)</f>
        <v>20667.37</v>
      </c>
      <c r="U231" s="258">
        <f>IFERROR(VLOOKUP(C231,'LOCAL DECEMBER 2022'!EK237:FN453,30,FALSE),)</f>
        <v>51668.43</v>
      </c>
      <c r="V231" s="258">
        <f>IFERROR(VLOOKUP(C231,'LOCAL DECEMBER 2022'!EK237:FM453,29,FALSE),)</f>
        <v>2583.42</v>
      </c>
      <c r="W231" s="258">
        <f t="shared" si="14"/>
        <v>74919.22</v>
      </c>
      <c r="X231" s="263">
        <f t="shared" si="15"/>
        <v>591603.52</v>
      </c>
      <c r="Z231" s="264"/>
      <c r="AA231" s="134"/>
    </row>
    <row r="232" spans="1:27" s="120" customFormat="1" ht="18.649999999999999" customHeight="1">
      <c r="A232" s="250">
        <v>230</v>
      </c>
      <c r="B232" s="251"/>
      <c r="C232" s="252" t="s">
        <v>452</v>
      </c>
      <c r="D232" s="643" t="s">
        <v>1444</v>
      </c>
      <c r="E232" s="254" t="s">
        <v>787</v>
      </c>
      <c r="F232" s="644" t="s">
        <v>1445</v>
      </c>
      <c r="G232" s="256" t="s">
        <v>300</v>
      </c>
      <c r="H232" s="258">
        <f>ROUND(IFERROR(VLOOKUP(C232,'LOCAL DECEMBER 2022'!EK238:ET754,10,FALSE),),2)</f>
        <v>25</v>
      </c>
      <c r="I232" s="258">
        <f>ROUND(IFERROR(VLOOKUP(C232,'LOCAL DECEMBER 2022'!EK238:EN603,4,FALSE),),2)</f>
        <v>20000</v>
      </c>
      <c r="J232" s="258">
        <f>IFERROR(VLOOKUP(C232,'LOCAL DECEMBER 2022'!EK238:EM409,3,FALSE),)</f>
        <v>520000</v>
      </c>
      <c r="K232" s="258">
        <f>IFERROR(VLOOKUP(C232,'LOCAL DECEMBER 2022'!EK238:FA409,17,FALSE),)</f>
        <v>470702.87</v>
      </c>
      <c r="L232" s="258">
        <f>IFERROR(VLOOKUP(C232,'LOCAL DECEMBER 2022'!EK238:FC454,19,FALSE),)</f>
        <v>970702.87</v>
      </c>
      <c r="M232" s="258">
        <f>IFERROR(VLOOKUP(C232,'LOCAL DECEMBER 2022'!EK238:FD454,20,FALSE),)</f>
        <v>873632.58</v>
      </c>
      <c r="N232" s="258">
        <f>IFERROR(VLOOKUP(C232,'LOCAL DECEMBER 2022'!EK238:FE454,21,FALSE),)</f>
        <v>96408.14499999999</v>
      </c>
      <c r="O232" s="258">
        <f>IFERROR(VLOOKUP(C232,'LOCAL DECEMBER 2022'!EK238:FF454,22,FALSE),)</f>
        <v>97070.29</v>
      </c>
      <c r="P232" s="258">
        <f>IFERROR(VLOOKUP(C232,'LOCAL DECEMBER 2022'!EK238:FG465,23,FALSE),)</f>
        <v>100000</v>
      </c>
      <c r="Q232" s="258">
        <f t="shared" si="12"/>
        <v>293478.435</v>
      </c>
      <c r="R232" s="258">
        <f>IFERROR(VLOOKUP(C232,'LOCAL DECEMBER 2022'!EK238:FI454,25,FALSE),)</f>
        <v>0</v>
      </c>
      <c r="S232" s="258">
        <f t="shared" si="13"/>
        <v>677224.43500000006</v>
      </c>
      <c r="T232" s="258">
        <f>IFERROR(VLOOKUP(C232,'LOCAL DECEMBER 2022'!EK238:FL454,28,FALSE),)</f>
        <v>38828.11</v>
      </c>
      <c r="U232" s="258">
        <f>IFERROR(VLOOKUP(C232,'LOCAL DECEMBER 2022'!EK238:FN454,30,FALSE),)</f>
        <v>97070.29</v>
      </c>
      <c r="V232" s="258">
        <f>IFERROR(VLOOKUP(C232,'LOCAL DECEMBER 2022'!EK238:FM454,29,FALSE),)</f>
        <v>4853.51</v>
      </c>
      <c r="W232" s="258">
        <f t="shared" si="14"/>
        <v>140751.91</v>
      </c>
      <c r="X232" s="263">
        <f t="shared" si="15"/>
        <v>1111454.78</v>
      </c>
      <c r="Z232" s="264"/>
      <c r="AA232" s="134"/>
    </row>
    <row r="233" spans="1:27" s="120" customFormat="1" ht="18.649999999999999" customHeight="1">
      <c r="A233" s="250">
        <v>231</v>
      </c>
      <c r="B233" s="251" t="s">
        <v>1446</v>
      </c>
      <c r="C233" s="252" t="s">
        <v>453</v>
      </c>
      <c r="D233" s="643" t="s">
        <v>1447</v>
      </c>
      <c r="E233" s="254" t="s">
        <v>787</v>
      </c>
      <c r="F233" s="644" t="s">
        <v>1448</v>
      </c>
      <c r="G233" s="256" t="s">
        <v>369</v>
      </c>
      <c r="H233" s="258">
        <f>ROUND(IFERROR(VLOOKUP(C233,'LOCAL DECEMBER 2022'!EK239:ET755,10,FALSE),),2)</f>
        <v>26</v>
      </c>
      <c r="I233" s="258">
        <f>ROUND(IFERROR(VLOOKUP(C233,'LOCAL DECEMBER 2022'!EK239:EN604,4,FALSE),),2)</f>
        <v>15000</v>
      </c>
      <c r="J233" s="258">
        <f>IFERROR(VLOOKUP(C233,'LOCAL DECEMBER 2022'!EK239:EM409,3,FALSE),)</f>
        <v>390000</v>
      </c>
      <c r="K233" s="258">
        <f>IFERROR(VLOOKUP(C233,'LOCAL DECEMBER 2022'!EK239:FA409,17,FALSE),)</f>
        <v>311023.92</v>
      </c>
      <c r="L233" s="258">
        <f>IFERROR(VLOOKUP(C233,'LOCAL DECEMBER 2022'!EK239:FC455,19,FALSE),)</f>
        <v>701023.92</v>
      </c>
      <c r="M233" s="258">
        <f>IFERROR(VLOOKUP(C233,'LOCAL DECEMBER 2022'!EK239:FD455,20,FALSE),)</f>
        <v>630921.53</v>
      </c>
      <c r="N233" s="258">
        <f>IFERROR(VLOOKUP(C233,'LOCAL DECEMBER 2022'!EK239:FE455,21,FALSE),)</f>
        <v>42184.306000000011</v>
      </c>
      <c r="O233" s="258">
        <f>IFERROR(VLOOKUP(C233,'LOCAL DECEMBER 2022'!EK239:FF455,22,FALSE),)</f>
        <v>70102.39</v>
      </c>
      <c r="P233" s="258">
        <f>IFERROR(VLOOKUP(C233,'LOCAL DECEMBER 2022'!EK239:FG466,23,FALSE),)</f>
        <v>0</v>
      </c>
      <c r="Q233" s="258">
        <f t="shared" si="12"/>
        <v>112286.69600000001</v>
      </c>
      <c r="R233" s="258">
        <f>IFERROR(VLOOKUP(C233,'LOCAL DECEMBER 2022'!EK239:FI455,25,FALSE),)</f>
        <v>0</v>
      </c>
      <c r="S233" s="258">
        <f t="shared" si="13"/>
        <v>588737.22400000005</v>
      </c>
      <c r="T233" s="258">
        <f>IFERROR(VLOOKUP(C233,'LOCAL DECEMBER 2022'!EK239:FL455,28,FALSE),)</f>
        <v>28040.959999999999</v>
      </c>
      <c r="U233" s="258">
        <f>IFERROR(VLOOKUP(C233,'LOCAL DECEMBER 2022'!EK239:FN455,30,FALSE),)</f>
        <v>70102.39</v>
      </c>
      <c r="V233" s="258">
        <f>IFERROR(VLOOKUP(C233,'LOCAL DECEMBER 2022'!EK239:FM455,29,FALSE),)</f>
        <v>3505.12</v>
      </c>
      <c r="W233" s="258">
        <f t="shared" si="14"/>
        <v>101648.47</v>
      </c>
      <c r="X233" s="263">
        <f t="shared" si="15"/>
        <v>802672.39</v>
      </c>
      <c r="Z233" s="264"/>
      <c r="AA233" s="134"/>
    </row>
    <row r="234" spans="1:27" s="120" customFormat="1" ht="18.649999999999999" customHeight="1">
      <c r="A234" s="250">
        <v>232</v>
      </c>
      <c r="B234" s="251" t="s">
        <v>1449</v>
      </c>
      <c r="C234" s="270" t="s">
        <v>454</v>
      </c>
      <c r="D234" s="253"/>
      <c r="E234" s="254" t="s">
        <v>787</v>
      </c>
      <c r="F234" s="644" t="s">
        <v>1450</v>
      </c>
      <c r="G234" s="256" t="s">
        <v>235</v>
      </c>
      <c r="H234" s="258">
        <f>ROUND(IFERROR(VLOOKUP(C234,'LOCAL DECEMBER 2022'!EK240:ET756,10,FALSE),),2)</f>
        <v>25</v>
      </c>
      <c r="I234" s="258">
        <f>ROUND(IFERROR(VLOOKUP(C234,'LOCAL DECEMBER 2022'!EK240:EN605,4,FALSE),),2)</f>
        <v>23076.92</v>
      </c>
      <c r="J234" s="258">
        <f>IFERROR(VLOOKUP(C234,'LOCAL DECEMBER 2022'!EK240:EM410,3,FALSE),)</f>
        <v>600000</v>
      </c>
      <c r="K234" s="258">
        <f>IFERROR(VLOOKUP(C234,'LOCAL DECEMBER 2022'!EK240:FA410,17,FALSE),)</f>
        <v>564658.81999999995</v>
      </c>
      <c r="L234" s="258">
        <f>IFERROR(VLOOKUP(C234,'LOCAL DECEMBER 2022'!EK240:FC456,19,FALSE),)</f>
        <v>1141581.82</v>
      </c>
      <c r="M234" s="258">
        <f>IFERROR(VLOOKUP(C234,'LOCAL DECEMBER 2022'!EK240:FD456,20,FALSE),)</f>
        <v>1027423.6400000001</v>
      </c>
      <c r="N234" s="258">
        <f>IFERROR(VLOOKUP(C234,'LOCAL DECEMBER 2022'!EK240:FE456,21,FALSE),)</f>
        <v>136227.09200000003</v>
      </c>
      <c r="O234" s="258">
        <f>IFERROR(VLOOKUP(C234,'LOCAL DECEMBER 2022'!EK240:FF456,22,FALSE),)</f>
        <v>114158.18</v>
      </c>
      <c r="P234" s="258">
        <f>IFERROR(VLOOKUP(C234,'LOCAL DECEMBER 2022'!EK240:FG467,23,FALSE),)</f>
        <v>100000</v>
      </c>
      <c r="Q234" s="258">
        <f t="shared" si="12"/>
        <v>350385.272</v>
      </c>
      <c r="R234" s="258">
        <f>IFERROR(VLOOKUP(C234,'LOCAL DECEMBER 2022'!EK240:FI456,25,FALSE),)</f>
        <v>0</v>
      </c>
      <c r="S234" s="258">
        <f t="shared" si="13"/>
        <v>791196.54800000007</v>
      </c>
      <c r="T234" s="258">
        <f>IFERROR(VLOOKUP(C234,'LOCAL DECEMBER 2022'!EK240:FL456,28,FALSE),)</f>
        <v>45663.27</v>
      </c>
      <c r="U234" s="258">
        <f>IFERROR(VLOOKUP(C234,'LOCAL DECEMBER 2022'!EK240:FN456,30,FALSE),)</f>
        <v>114158.18</v>
      </c>
      <c r="V234" s="258">
        <f>IFERROR(VLOOKUP(C234,'LOCAL DECEMBER 2022'!EK240:FM456,29,FALSE),)</f>
        <v>5707.91</v>
      </c>
      <c r="W234" s="258">
        <f t="shared" si="14"/>
        <v>165529.35999999999</v>
      </c>
      <c r="X234" s="263">
        <f t="shared" si="15"/>
        <v>1307111.1800000002</v>
      </c>
      <c r="Z234" s="264"/>
      <c r="AA234" s="134"/>
    </row>
    <row r="235" spans="1:27" s="120" customFormat="1" ht="18.649999999999999" customHeight="1">
      <c r="A235" s="250">
        <v>233</v>
      </c>
      <c r="B235" s="251" t="s">
        <v>1451</v>
      </c>
      <c r="C235" s="252" t="s">
        <v>455</v>
      </c>
      <c r="D235" s="643" t="s">
        <v>1452</v>
      </c>
      <c r="E235" s="254" t="s">
        <v>787</v>
      </c>
      <c r="F235" s="644" t="s">
        <v>1453</v>
      </c>
      <c r="G235" s="256" t="s">
        <v>194</v>
      </c>
      <c r="H235" s="258">
        <f>ROUND(IFERROR(VLOOKUP(C235,'LOCAL DECEMBER 2022'!EK241:ET757,10,FALSE),),2)</f>
        <v>23</v>
      </c>
      <c r="I235" s="258">
        <f>ROUND(IFERROR(VLOOKUP(C235,'LOCAL DECEMBER 2022'!EK241:EN606,4,FALSE),),2)</f>
        <v>12500</v>
      </c>
      <c r="J235" s="258">
        <f>IFERROR(VLOOKUP(C235,'LOCAL DECEMBER 2022'!EK241:EM411,3,FALSE),)</f>
        <v>325000</v>
      </c>
      <c r="K235" s="258">
        <f>IFERROR(VLOOKUP(C235,'LOCAL DECEMBER 2022'!EK241:FA411,17,FALSE),)</f>
        <v>308357.05</v>
      </c>
      <c r="L235" s="258">
        <f>IFERROR(VLOOKUP(C235,'LOCAL DECEMBER 2022'!EK241:FC457,19,FALSE),)</f>
        <v>595857.05000000005</v>
      </c>
      <c r="M235" s="258">
        <f>IFERROR(VLOOKUP(C235,'LOCAL DECEMBER 2022'!EK241:FD457,20,FALSE),)</f>
        <v>536271.34000000008</v>
      </c>
      <c r="N235" s="258">
        <f>IFERROR(VLOOKUP(C235,'LOCAL DECEMBER 2022'!EK241:FE457,21,FALSE),)</f>
        <v>23254.268000000018</v>
      </c>
      <c r="O235" s="258">
        <f>IFERROR(VLOOKUP(C235,'LOCAL DECEMBER 2022'!EK241:FF457,22,FALSE),)</f>
        <v>59585.71</v>
      </c>
      <c r="P235" s="258">
        <f>IFERROR(VLOOKUP(C235,'LOCAL DECEMBER 2022'!EK241:FG468,23,FALSE),)</f>
        <v>0</v>
      </c>
      <c r="Q235" s="258">
        <f t="shared" si="12"/>
        <v>82839.978000000017</v>
      </c>
      <c r="R235" s="258">
        <f>IFERROR(VLOOKUP(C235,'LOCAL DECEMBER 2022'!EK241:FI457,25,FALSE),)</f>
        <v>0</v>
      </c>
      <c r="S235" s="258">
        <f t="shared" si="13"/>
        <v>513017.07200000004</v>
      </c>
      <c r="T235" s="258">
        <f>IFERROR(VLOOKUP(C235,'LOCAL DECEMBER 2022'!EK241:FL457,28,FALSE),)</f>
        <v>23834.28</v>
      </c>
      <c r="U235" s="258">
        <f>IFERROR(VLOOKUP(C235,'LOCAL DECEMBER 2022'!EK241:FN457,30,FALSE),)</f>
        <v>59585.71</v>
      </c>
      <c r="V235" s="258">
        <f>IFERROR(VLOOKUP(C235,'LOCAL DECEMBER 2022'!EK241:FM457,29,FALSE),)</f>
        <v>2979.29</v>
      </c>
      <c r="W235" s="258">
        <f t="shared" si="14"/>
        <v>86399.279999999984</v>
      </c>
      <c r="X235" s="263">
        <f t="shared" si="15"/>
        <v>682256.33000000007</v>
      </c>
      <c r="Z235" s="264"/>
      <c r="AA235" s="134"/>
    </row>
    <row r="236" spans="1:27" s="120" customFormat="1" ht="18.649999999999999" customHeight="1">
      <c r="A236" s="250">
        <v>234</v>
      </c>
      <c r="B236" s="251" t="s">
        <v>1454</v>
      </c>
      <c r="C236" s="252" t="s">
        <v>456</v>
      </c>
      <c r="D236" s="643" t="s">
        <v>1455</v>
      </c>
      <c r="E236" s="254" t="s">
        <v>787</v>
      </c>
      <c r="F236" s="644" t="s">
        <v>1456</v>
      </c>
      <c r="G236" s="271" t="s">
        <v>194</v>
      </c>
      <c r="H236" s="258">
        <f>ROUND(IFERROR(VLOOKUP(C236,'LOCAL DECEMBER 2022'!EK242:ET758,10,FALSE),),2)</f>
        <v>26</v>
      </c>
      <c r="I236" s="258">
        <f>ROUND(IFERROR(VLOOKUP(C236,'LOCAL DECEMBER 2022'!EK242:EN607,4,FALSE),),2)</f>
        <v>12500</v>
      </c>
      <c r="J236" s="258">
        <f>IFERROR(VLOOKUP(C236,'LOCAL DECEMBER 2022'!EK242:EM412,3,FALSE),)</f>
        <v>325000</v>
      </c>
      <c r="K236" s="258">
        <f>IFERROR(VLOOKUP(C236,'LOCAL DECEMBER 2022'!EK242:FA412,17,FALSE),)</f>
        <v>449201.22</v>
      </c>
      <c r="L236" s="258">
        <f>IFERROR(VLOOKUP(C236,'LOCAL DECEMBER 2022'!EK242:FC458,19,FALSE),)</f>
        <v>774201.22</v>
      </c>
      <c r="M236" s="258">
        <f>IFERROR(VLOOKUP(C236,'LOCAL DECEMBER 2022'!EK242:FD458,20,FALSE),)</f>
        <v>696781.1</v>
      </c>
      <c r="N236" s="258">
        <f>IFERROR(VLOOKUP(C236,'LOCAL DECEMBER 2022'!EK242:FE458,21,FALSE),)</f>
        <v>55356.219999999994</v>
      </c>
      <c r="O236" s="258">
        <f>IFERROR(VLOOKUP(C236,'LOCAL DECEMBER 2022'!EK242:FF458,22,FALSE),)</f>
        <v>77420.12</v>
      </c>
      <c r="P236" s="258">
        <f>IFERROR(VLOOKUP(C236,'LOCAL DECEMBER 2022'!EK242:FG469,23,FALSE),)</f>
        <v>100000</v>
      </c>
      <c r="Q236" s="258">
        <f t="shared" si="12"/>
        <v>232776.34</v>
      </c>
      <c r="R236" s="258">
        <f>IFERROR(VLOOKUP(C236,'LOCAL DECEMBER 2022'!EK242:FI458,25,FALSE),)</f>
        <v>0</v>
      </c>
      <c r="S236" s="258">
        <f t="shared" si="13"/>
        <v>541424.88</v>
      </c>
      <c r="T236" s="258">
        <f>IFERROR(VLOOKUP(C236,'LOCAL DECEMBER 2022'!EK242:FL458,28,FALSE),)</f>
        <v>30968.05</v>
      </c>
      <c r="U236" s="258">
        <f>IFERROR(VLOOKUP(C236,'LOCAL DECEMBER 2022'!EK242:FN458,30,FALSE),)</f>
        <v>77420.12</v>
      </c>
      <c r="V236" s="258">
        <f>IFERROR(VLOOKUP(C236,'LOCAL DECEMBER 2022'!EK242:FM458,29,FALSE),)</f>
        <v>3871.01</v>
      </c>
      <c r="W236" s="258">
        <f t="shared" si="14"/>
        <v>112259.18</v>
      </c>
      <c r="X236" s="263">
        <f t="shared" si="15"/>
        <v>886460.39999999991</v>
      </c>
      <c r="Z236" s="264"/>
      <c r="AA236" s="134"/>
    </row>
    <row r="237" spans="1:27" s="120" customFormat="1" ht="18.649999999999999" customHeight="1">
      <c r="A237" s="250">
        <v>235</v>
      </c>
      <c r="B237" s="251" t="s">
        <v>1457</v>
      </c>
      <c r="C237" s="252" t="s">
        <v>457</v>
      </c>
      <c r="D237" s="253"/>
      <c r="E237" s="254" t="s">
        <v>787</v>
      </c>
      <c r="F237" s="644" t="s">
        <v>1458</v>
      </c>
      <c r="G237" s="256" t="s">
        <v>194</v>
      </c>
      <c r="H237" s="258">
        <f>ROUND(IFERROR(VLOOKUP(C237,'LOCAL DECEMBER 2022'!EK243:ET759,10,FALSE),),2)</f>
        <v>25</v>
      </c>
      <c r="I237" s="258">
        <f>ROUND(IFERROR(VLOOKUP(C237,'LOCAL DECEMBER 2022'!EK243:EN608,4,FALSE),),2)</f>
        <v>12500</v>
      </c>
      <c r="J237" s="258">
        <f>IFERROR(VLOOKUP(C237,'LOCAL DECEMBER 2022'!EK243:EM413,3,FALSE),)</f>
        <v>325000</v>
      </c>
      <c r="K237" s="258">
        <f>IFERROR(VLOOKUP(C237,'LOCAL DECEMBER 2022'!EK243:FA413,17,FALSE),)</f>
        <v>420032.31</v>
      </c>
      <c r="L237" s="258">
        <f>IFERROR(VLOOKUP(C237,'LOCAL DECEMBER 2022'!EK243:FC459,19,FALSE),)</f>
        <v>732532.31</v>
      </c>
      <c r="M237" s="258">
        <f>IFERROR(VLOOKUP(C237,'LOCAL DECEMBER 2022'!EK243:FD459,20,FALSE),)</f>
        <v>659279.08000000007</v>
      </c>
      <c r="N237" s="258">
        <f>IFERROR(VLOOKUP(C237,'LOCAL DECEMBER 2022'!EK243:FE459,21,FALSE),)</f>
        <v>47855.816000000021</v>
      </c>
      <c r="O237" s="258">
        <f>IFERROR(VLOOKUP(C237,'LOCAL DECEMBER 2022'!EK243:FF459,22,FALSE),)</f>
        <v>73253.23</v>
      </c>
      <c r="P237" s="258">
        <f>IFERROR(VLOOKUP(C237,'LOCAL DECEMBER 2022'!EK243:FG470,23,FALSE),)</f>
        <v>0</v>
      </c>
      <c r="Q237" s="258">
        <f t="shared" si="12"/>
        <v>121109.04600000002</v>
      </c>
      <c r="R237" s="258">
        <f>IFERROR(VLOOKUP(C237,'LOCAL DECEMBER 2022'!EK243:FI459,25,FALSE),)</f>
        <v>0</v>
      </c>
      <c r="S237" s="258">
        <f t="shared" si="13"/>
        <v>611423.26400000008</v>
      </c>
      <c r="T237" s="258">
        <f>IFERROR(VLOOKUP(C237,'LOCAL DECEMBER 2022'!EK243:FL459,28,FALSE),)</f>
        <v>29301.29</v>
      </c>
      <c r="U237" s="258">
        <f>IFERROR(VLOOKUP(C237,'LOCAL DECEMBER 2022'!EK243:FN459,30,FALSE),)</f>
        <v>73253.23</v>
      </c>
      <c r="V237" s="258">
        <f>IFERROR(VLOOKUP(C237,'LOCAL DECEMBER 2022'!EK243:FM459,29,FALSE),)</f>
        <v>3662.66</v>
      </c>
      <c r="W237" s="258">
        <f t="shared" si="14"/>
        <v>106217.18</v>
      </c>
      <c r="X237" s="263">
        <f t="shared" si="15"/>
        <v>838749.49</v>
      </c>
      <c r="Z237" s="264"/>
      <c r="AA237" s="134"/>
    </row>
    <row r="238" spans="1:27" s="120" customFormat="1" ht="18.649999999999999" customHeight="1">
      <c r="A238" s="250">
        <v>236</v>
      </c>
      <c r="B238" s="251" t="s">
        <v>1459</v>
      </c>
      <c r="C238" s="252" t="s">
        <v>458</v>
      </c>
      <c r="D238" s="643" t="s">
        <v>1460</v>
      </c>
      <c r="E238" s="254" t="s">
        <v>787</v>
      </c>
      <c r="F238" s="644" t="s">
        <v>1461</v>
      </c>
      <c r="G238" s="256" t="s">
        <v>194</v>
      </c>
      <c r="H238" s="258">
        <f>ROUND(IFERROR(VLOOKUP(C238,'LOCAL DECEMBER 2022'!EK244:ET760,10,FALSE),),2)</f>
        <v>21</v>
      </c>
      <c r="I238" s="258">
        <f>ROUND(IFERROR(VLOOKUP(C238,'LOCAL DECEMBER 2022'!EK244:EN609,4,FALSE),),2)</f>
        <v>12500</v>
      </c>
      <c r="J238" s="258">
        <f>IFERROR(VLOOKUP(C238,'LOCAL DECEMBER 2022'!EK244:EM414,3,FALSE),)</f>
        <v>325000</v>
      </c>
      <c r="K238" s="258">
        <f>IFERROR(VLOOKUP(C238,'LOCAL DECEMBER 2022'!EK244:FA414,17,FALSE),)</f>
        <v>410031.54</v>
      </c>
      <c r="L238" s="258">
        <f>IFERROR(VLOOKUP(C238,'LOCAL DECEMBER 2022'!EK244:FC460,19,FALSE),)</f>
        <v>672531.54</v>
      </c>
      <c r="M238" s="258">
        <f>IFERROR(VLOOKUP(C238,'LOCAL DECEMBER 2022'!EK244:FD460,20,FALSE),)</f>
        <v>605278.39</v>
      </c>
      <c r="N238" s="258">
        <f>IFERROR(VLOOKUP(C238,'LOCAL DECEMBER 2022'!EK244:FE460,21,FALSE),)</f>
        <v>37055.678</v>
      </c>
      <c r="O238" s="258">
        <f>IFERROR(VLOOKUP(C238,'LOCAL DECEMBER 2022'!EK244:FF460,22,FALSE),)</f>
        <v>67253.149999999994</v>
      </c>
      <c r="P238" s="258">
        <f>IFERROR(VLOOKUP(C238,'LOCAL DECEMBER 2022'!EK244:FG471,23,FALSE),)</f>
        <v>100000</v>
      </c>
      <c r="Q238" s="258">
        <f t="shared" si="12"/>
        <v>204308.82799999998</v>
      </c>
      <c r="R238" s="258">
        <f>IFERROR(VLOOKUP(C238,'LOCAL DECEMBER 2022'!EK244:FI460,25,FALSE),)</f>
        <v>0</v>
      </c>
      <c r="S238" s="258">
        <f t="shared" si="13"/>
        <v>468222.71200000006</v>
      </c>
      <c r="T238" s="258">
        <f>IFERROR(VLOOKUP(C238,'LOCAL DECEMBER 2022'!EK244:FL460,28,FALSE),)</f>
        <v>26901.26</v>
      </c>
      <c r="U238" s="258">
        <f>IFERROR(VLOOKUP(C238,'LOCAL DECEMBER 2022'!EK244:FN460,30,FALSE),)</f>
        <v>67253.149999999994</v>
      </c>
      <c r="V238" s="258">
        <f>IFERROR(VLOOKUP(C238,'LOCAL DECEMBER 2022'!EK244:FM460,29,FALSE),)</f>
        <v>3362.66</v>
      </c>
      <c r="W238" s="258">
        <f t="shared" si="14"/>
        <v>97517.069999999992</v>
      </c>
      <c r="X238" s="263">
        <f t="shared" si="15"/>
        <v>770048.61</v>
      </c>
      <c r="Z238" s="264"/>
      <c r="AA238" s="134"/>
    </row>
    <row r="239" spans="1:27" s="120" customFormat="1" ht="18.649999999999999" customHeight="1">
      <c r="A239" s="250">
        <v>237</v>
      </c>
      <c r="B239" s="251" t="s">
        <v>1462</v>
      </c>
      <c r="C239" s="252" t="s">
        <v>459</v>
      </c>
      <c r="D239" s="643" t="s">
        <v>1463</v>
      </c>
      <c r="E239" s="254" t="s">
        <v>787</v>
      </c>
      <c r="F239" s="644" t="s">
        <v>1464</v>
      </c>
      <c r="G239" s="256" t="s">
        <v>204</v>
      </c>
      <c r="H239" s="258">
        <f>ROUND(IFERROR(VLOOKUP(C239,'LOCAL DECEMBER 2022'!EK245:ET761,10,FALSE),),2)</f>
        <v>26</v>
      </c>
      <c r="I239" s="258">
        <f>ROUND(IFERROR(VLOOKUP(C239,'LOCAL DECEMBER 2022'!EK245:EN610,4,FALSE),),2)</f>
        <v>15000</v>
      </c>
      <c r="J239" s="258">
        <f>IFERROR(VLOOKUP(C239,'LOCAL DECEMBER 2022'!EK245:EM415,3,FALSE),)</f>
        <v>390000</v>
      </c>
      <c r="K239" s="258">
        <f>IFERROR(VLOOKUP(C239,'LOCAL DECEMBER 2022'!EK245:FA415,17,FALSE),)</f>
        <v>484037.23</v>
      </c>
      <c r="L239" s="258">
        <f>IFERROR(VLOOKUP(C239,'LOCAL DECEMBER 2022'!EK245:FC461,19,FALSE),)</f>
        <v>874037.23</v>
      </c>
      <c r="M239" s="258">
        <f>IFERROR(VLOOKUP(C239,'LOCAL DECEMBER 2022'!EK245:FD461,20,FALSE),)</f>
        <v>786633.51</v>
      </c>
      <c r="N239" s="258">
        <f>IFERROR(VLOOKUP(C239,'LOCAL DECEMBER 2022'!EK245:FE461,21,FALSE),)</f>
        <v>74658.377500000002</v>
      </c>
      <c r="O239" s="258">
        <f>IFERROR(VLOOKUP(C239,'LOCAL DECEMBER 2022'!EK245:FF461,22,FALSE),)</f>
        <v>87403.72</v>
      </c>
      <c r="P239" s="258">
        <f>IFERROR(VLOOKUP(C239,'LOCAL DECEMBER 2022'!EK245:FG472,23,FALSE),)</f>
        <v>100000</v>
      </c>
      <c r="Q239" s="258">
        <f t="shared" si="12"/>
        <v>262062.0975</v>
      </c>
      <c r="R239" s="258">
        <f>IFERROR(VLOOKUP(C239,'LOCAL DECEMBER 2022'!EK245:FI461,25,FALSE),)</f>
        <v>0</v>
      </c>
      <c r="S239" s="258">
        <f t="shared" si="13"/>
        <v>611975.13249999995</v>
      </c>
      <c r="T239" s="258">
        <f>IFERROR(VLOOKUP(C239,'LOCAL DECEMBER 2022'!EK245:FL461,28,FALSE),)</f>
        <v>34961.49</v>
      </c>
      <c r="U239" s="258">
        <f>IFERROR(VLOOKUP(C239,'LOCAL DECEMBER 2022'!EK245:FN461,30,FALSE),)</f>
        <v>87403.72</v>
      </c>
      <c r="V239" s="258">
        <f>IFERROR(VLOOKUP(C239,'LOCAL DECEMBER 2022'!EK245:FM461,29,FALSE),)</f>
        <v>4370.1899999999996</v>
      </c>
      <c r="W239" s="258">
        <f t="shared" si="14"/>
        <v>126735.4</v>
      </c>
      <c r="X239" s="263">
        <f t="shared" si="15"/>
        <v>1000772.63</v>
      </c>
      <c r="Z239" s="264"/>
      <c r="AA239" s="134"/>
    </row>
    <row r="240" spans="1:27" s="120" customFormat="1" ht="18.649999999999999" customHeight="1">
      <c r="A240" s="250">
        <v>238</v>
      </c>
      <c r="B240" s="251" t="s">
        <v>1465</v>
      </c>
      <c r="C240" s="252" t="s">
        <v>460</v>
      </c>
      <c r="D240" s="643" t="s">
        <v>1466</v>
      </c>
      <c r="E240" s="254" t="s">
        <v>787</v>
      </c>
      <c r="F240" s="644" t="s">
        <v>1467</v>
      </c>
      <c r="G240" s="256" t="s">
        <v>357</v>
      </c>
      <c r="H240" s="258">
        <f>ROUND(IFERROR(VLOOKUP(C240,'LOCAL DECEMBER 2022'!EK246:ET762,10,FALSE),),2)</f>
        <v>26</v>
      </c>
      <c r="I240" s="258">
        <f>ROUND(IFERROR(VLOOKUP(C240,'LOCAL DECEMBER 2022'!EK246:EN612,4,FALSE),),2)</f>
        <v>15000</v>
      </c>
      <c r="J240" s="258">
        <f>IFERROR(VLOOKUP(C240,'LOCAL DECEMBER 2022'!EK246:EM417,3,FALSE),)</f>
        <v>390000</v>
      </c>
      <c r="K240" s="258">
        <f>IFERROR(VLOOKUP(C240,'LOCAL DECEMBER 2022'!EK246:FA417,17,FALSE),)</f>
        <v>421032.39</v>
      </c>
      <c r="L240" s="258">
        <f>IFERROR(VLOOKUP(C240,'LOCAL DECEMBER 2022'!EK246:FC463,19,FALSE),)</f>
        <v>811032.39</v>
      </c>
      <c r="M240" s="258">
        <f>IFERROR(VLOOKUP(C240,'LOCAL DECEMBER 2022'!EK246:FD463,20,FALSE),)</f>
        <v>729929.15</v>
      </c>
      <c r="N240" s="258">
        <f>IFERROR(VLOOKUP(C240,'LOCAL DECEMBER 2022'!EK246:FE463,21,FALSE),)</f>
        <v>61985.830000000009</v>
      </c>
      <c r="O240" s="258">
        <f>IFERROR(VLOOKUP(C240,'LOCAL DECEMBER 2022'!EK246:FF463,22,FALSE),)</f>
        <v>81103.240000000005</v>
      </c>
      <c r="P240" s="258">
        <f>IFERROR(VLOOKUP(C240,'LOCAL DECEMBER 2022'!EK246:FG473,23,FALSE),)</f>
        <v>100000</v>
      </c>
      <c r="Q240" s="258">
        <f t="shared" si="12"/>
        <v>243089.07</v>
      </c>
      <c r="R240" s="258">
        <f>IFERROR(VLOOKUP(C240,'LOCAL DECEMBER 2022'!EK246:FI463,25,FALSE),)</f>
        <v>0</v>
      </c>
      <c r="S240" s="258">
        <f t="shared" si="13"/>
        <v>567943.32000000007</v>
      </c>
      <c r="T240" s="258">
        <f>IFERROR(VLOOKUP(C240,'LOCAL DECEMBER 2022'!EK246:FL463,28,FALSE),)</f>
        <v>32441.3</v>
      </c>
      <c r="U240" s="258">
        <f>IFERROR(VLOOKUP(C240,'LOCAL DECEMBER 2022'!EK246:FN463,30,FALSE),)</f>
        <v>81103.240000000005</v>
      </c>
      <c r="V240" s="258">
        <f>IFERROR(VLOOKUP(C240,'LOCAL DECEMBER 2022'!EK246:FM463,29,FALSE),)</f>
        <v>4055.16</v>
      </c>
      <c r="W240" s="258">
        <f t="shared" si="14"/>
        <v>117599.70000000001</v>
      </c>
      <c r="X240" s="263">
        <f t="shared" si="15"/>
        <v>928632.09000000008</v>
      </c>
      <c r="Z240" s="264"/>
      <c r="AA240" s="134"/>
    </row>
    <row r="241" spans="1:27" s="120" customFormat="1" ht="18.649999999999999" customHeight="1">
      <c r="A241" s="250">
        <v>239</v>
      </c>
      <c r="B241" s="251" t="s">
        <v>1468</v>
      </c>
      <c r="C241" s="252" t="s">
        <v>461</v>
      </c>
      <c r="D241" s="643" t="s">
        <v>1469</v>
      </c>
      <c r="E241" s="254" t="s">
        <v>787</v>
      </c>
      <c r="F241" s="644" t="s">
        <v>1470</v>
      </c>
      <c r="G241" s="256" t="s">
        <v>223</v>
      </c>
      <c r="H241" s="258">
        <f>ROUND(IFERROR(VLOOKUP(C241,'LOCAL DECEMBER 2022'!EK247:ET763,10,FALSE),),2)</f>
        <v>25</v>
      </c>
      <c r="I241" s="258">
        <f>ROUND(IFERROR(VLOOKUP(C241,'LOCAL DECEMBER 2022'!EK247:EN613,4,FALSE),),2)</f>
        <v>12500</v>
      </c>
      <c r="J241" s="258">
        <f>IFERROR(VLOOKUP(C241,'LOCAL DECEMBER 2022'!EK247:EM417,3,FALSE),)</f>
        <v>325000</v>
      </c>
      <c r="K241" s="258">
        <f>IFERROR(VLOOKUP(C241,'LOCAL DECEMBER 2022'!EK247:FA417,17,FALSE),)</f>
        <v>293355.90000000002</v>
      </c>
      <c r="L241" s="258">
        <f>IFERROR(VLOOKUP(C241,'LOCAL DECEMBER 2022'!EK247:FC464,19,FALSE),)</f>
        <v>605855.9</v>
      </c>
      <c r="M241" s="258">
        <f>IFERROR(VLOOKUP(C241,'LOCAL DECEMBER 2022'!EK247:FD464,20,FALSE),)</f>
        <v>545270.31000000006</v>
      </c>
      <c r="N241" s="258">
        <f>IFERROR(VLOOKUP(C241,'LOCAL DECEMBER 2022'!EK247:FE464,21,FALSE),)</f>
        <v>25054.062000000013</v>
      </c>
      <c r="O241" s="258">
        <f>IFERROR(VLOOKUP(C241,'LOCAL DECEMBER 2022'!EK247:FF464,22,FALSE),)</f>
        <v>60585.59</v>
      </c>
      <c r="P241" s="258">
        <f>IFERROR(VLOOKUP(C241,'LOCAL DECEMBER 2022'!EK247:FG474,23,FALSE),)</f>
        <v>0</v>
      </c>
      <c r="Q241" s="258">
        <f t="shared" si="12"/>
        <v>85639.652000000002</v>
      </c>
      <c r="R241" s="258">
        <f>IFERROR(VLOOKUP(C241,'LOCAL DECEMBER 2022'!EK247:FI464,25,FALSE),)</f>
        <v>0</v>
      </c>
      <c r="S241" s="258">
        <f t="shared" si="13"/>
        <v>520216.24800000002</v>
      </c>
      <c r="T241" s="258">
        <f>IFERROR(VLOOKUP(C241,'LOCAL DECEMBER 2022'!EK247:FL464,28,FALSE),)</f>
        <v>24234.240000000002</v>
      </c>
      <c r="U241" s="258">
        <f>IFERROR(VLOOKUP(C241,'LOCAL DECEMBER 2022'!EK247:FN464,30,FALSE),)</f>
        <v>60585.59</v>
      </c>
      <c r="V241" s="258">
        <f>IFERROR(VLOOKUP(C241,'LOCAL DECEMBER 2022'!EK247:FM464,29,FALSE),)</f>
        <v>3029.28</v>
      </c>
      <c r="W241" s="258">
        <f t="shared" si="14"/>
        <v>87849.11</v>
      </c>
      <c r="X241" s="263">
        <f t="shared" si="15"/>
        <v>693705.01</v>
      </c>
      <c r="Z241" s="264"/>
      <c r="AA241" s="134"/>
    </row>
    <row r="242" spans="1:27" s="120" customFormat="1" ht="18.649999999999999" customHeight="1">
      <c r="A242" s="250">
        <v>240</v>
      </c>
      <c r="B242" s="251" t="s">
        <v>1471</v>
      </c>
      <c r="C242" s="252" t="s">
        <v>462</v>
      </c>
      <c r="D242" s="643" t="s">
        <v>1472</v>
      </c>
      <c r="E242" s="254" t="s">
        <v>787</v>
      </c>
      <c r="F242" s="645" t="s">
        <v>1473</v>
      </c>
      <c r="G242" s="256" t="s">
        <v>223</v>
      </c>
      <c r="H242" s="258">
        <f>ROUND(IFERROR(VLOOKUP(C242,'LOCAL DECEMBER 2022'!EK248:ET764,10,FALSE),),2)</f>
        <v>26</v>
      </c>
      <c r="I242" s="258">
        <f>ROUND(IFERROR(VLOOKUP(C242,'LOCAL DECEMBER 2022'!EK248:EN614,4,FALSE),),2)</f>
        <v>12500</v>
      </c>
      <c r="J242" s="258">
        <f>IFERROR(VLOOKUP(C242,'LOCAL DECEMBER 2022'!EK248:EM418,3,FALSE),)</f>
        <v>325000</v>
      </c>
      <c r="K242" s="258">
        <f>IFERROR(VLOOKUP(C242,'LOCAL DECEMBER 2022'!EK248:FA418,17,FALSE),)</f>
        <v>303356.67</v>
      </c>
      <c r="L242" s="258">
        <f>IFERROR(VLOOKUP(C242,'LOCAL DECEMBER 2022'!EK248:FC465,19,FALSE),)</f>
        <v>628356.67000000004</v>
      </c>
      <c r="M242" s="258">
        <f>IFERROR(VLOOKUP(C242,'LOCAL DECEMBER 2022'!EK248:FD465,20,FALSE),)</f>
        <v>565521</v>
      </c>
      <c r="N242" s="258">
        <f>IFERROR(VLOOKUP(C242,'LOCAL DECEMBER 2022'!EK248:FE465,21,FALSE),)</f>
        <v>29104.2</v>
      </c>
      <c r="O242" s="258">
        <f>IFERROR(VLOOKUP(C242,'LOCAL DECEMBER 2022'!EK248:FF465,22,FALSE),)</f>
        <v>62835.67</v>
      </c>
      <c r="P242" s="258">
        <f>IFERROR(VLOOKUP(C242,'LOCAL DECEMBER 2022'!EK248:FG475,23,FALSE),)</f>
        <v>100000</v>
      </c>
      <c r="Q242" s="258">
        <f t="shared" si="12"/>
        <v>191939.87</v>
      </c>
      <c r="R242" s="258">
        <f>IFERROR(VLOOKUP(C242,'LOCAL DECEMBER 2022'!EK248:FI465,25,FALSE),)</f>
        <v>0</v>
      </c>
      <c r="S242" s="258">
        <f t="shared" si="13"/>
        <v>436416.80000000005</v>
      </c>
      <c r="T242" s="258">
        <f>IFERROR(VLOOKUP(C242,'LOCAL DECEMBER 2022'!EK248:FL465,28,FALSE),)</f>
        <v>25134.27</v>
      </c>
      <c r="U242" s="258">
        <f>IFERROR(VLOOKUP(C242,'LOCAL DECEMBER 2022'!EK248:FN465,30,FALSE),)</f>
        <v>62835.67</v>
      </c>
      <c r="V242" s="258">
        <f>IFERROR(VLOOKUP(C242,'LOCAL DECEMBER 2022'!EK248:FM465,29,FALSE),)</f>
        <v>3141.78</v>
      </c>
      <c r="W242" s="258">
        <f t="shared" si="14"/>
        <v>91111.72</v>
      </c>
      <c r="X242" s="263">
        <f t="shared" si="15"/>
        <v>719468.39</v>
      </c>
      <c r="Z242" s="264"/>
      <c r="AA242" s="134"/>
    </row>
    <row r="243" spans="1:27" s="120" customFormat="1" ht="18.649999999999999" customHeight="1">
      <c r="A243" s="250">
        <v>241</v>
      </c>
      <c r="B243" s="251" t="s">
        <v>1474</v>
      </c>
      <c r="C243" s="252" t="s">
        <v>463</v>
      </c>
      <c r="D243" s="643" t="s">
        <v>1475</v>
      </c>
      <c r="E243" s="254" t="s">
        <v>787</v>
      </c>
      <c r="F243" s="644" t="s">
        <v>1476</v>
      </c>
      <c r="G243" s="256" t="s">
        <v>223</v>
      </c>
      <c r="H243" s="258">
        <f>ROUND(IFERROR(VLOOKUP(C243,'LOCAL DECEMBER 2022'!EK249:ET765,10,FALSE),),2)</f>
        <v>19</v>
      </c>
      <c r="I243" s="258">
        <f>ROUND(IFERROR(VLOOKUP(C243,'LOCAL DECEMBER 2022'!EK249:EN615,4,FALSE),),2)</f>
        <v>12500</v>
      </c>
      <c r="J243" s="258">
        <f>IFERROR(VLOOKUP(C243,'LOCAL DECEMBER 2022'!EK249:EM419,3,FALSE),)</f>
        <v>325000</v>
      </c>
      <c r="K243" s="258">
        <f>IFERROR(VLOOKUP(C243,'LOCAL DECEMBER 2022'!EK249:FA419,17,FALSE),)</f>
        <v>224183.91</v>
      </c>
      <c r="L243" s="258">
        <f>IFERROR(VLOOKUP(C243,'LOCAL DECEMBER 2022'!EK249:FC466,19,FALSE),)</f>
        <v>461683.91</v>
      </c>
      <c r="M243" s="258">
        <f>IFERROR(VLOOKUP(C243,'LOCAL DECEMBER 2022'!EK249:FD466,20,FALSE),)</f>
        <v>415515.51999999996</v>
      </c>
      <c r="N243" s="258">
        <f>IFERROR(VLOOKUP(C243,'LOCAL DECEMBER 2022'!EK249:FE466,21,FALSE),)</f>
        <v>11641.241599999998</v>
      </c>
      <c r="O243" s="258">
        <f>IFERROR(VLOOKUP(C243,'LOCAL DECEMBER 2022'!EK249:FF466,22,FALSE),)</f>
        <v>46168.39</v>
      </c>
      <c r="P243" s="258">
        <f>IFERROR(VLOOKUP(C243,'LOCAL DECEMBER 2022'!EK249:FG476,23,FALSE),)</f>
        <v>100000</v>
      </c>
      <c r="Q243" s="258">
        <f t="shared" si="12"/>
        <v>157809.63159999999</v>
      </c>
      <c r="R243" s="258">
        <f>IFERROR(VLOOKUP(C243,'LOCAL DECEMBER 2022'!EK249:FI466,25,FALSE),)</f>
        <v>0</v>
      </c>
      <c r="S243" s="258">
        <f t="shared" si="13"/>
        <v>303874.27839999995</v>
      </c>
      <c r="T243" s="258">
        <f>IFERROR(VLOOKUP(C243,'LOCAL DECEMBER 2022'!EK249:FL466,28,FALSE),)</f>
        <v>18467.36</v>
      </c>
      <c r="U243" s="258">
        <f>IFERROR(VLOOKUP(C243,'LOCAL DECEMBER 2022'!EK249:FN466,30,FALSE),)</f>
        <v>46168.39</v>
      </c>
      <c r="V243" s="258">
        <f>IFERROR(VLOOKUP(C243,'LOCAL DECEMBER 2022'!EK249:FM466,29,FALSE),)</f>
        <v>2308.42</v>
      </c>
      <c r="W243" s="258">
        <f t="shared" si="14"/>
        <v>66944.17</v>
      </c>
      <c r="X243" s="263">
        <f t="shared" si="15"/>
        <v>528628.07999999996</v>
      </c>
      <c r="Z243" s="264"/>
      <c r="AA243" s="134"/>
    </row>
    <row r="244" spans="1:27" s="120" customFormat="1" ht="18.649999999999999" customHeight="1">
      <c r="A244" s="250">
        <v>242</v>
      </c>
      <c r="B244" s="251" t="s">
        <v>1477</v>
      </c>
      <c r="C244" s="252" t="s">
        <v>464</v>
      </c>
      <c r="D244" s="643" t="s">
        <v>1478</v>
      </c>
      <c r="E244" s="254" t="s">
        <v>787</v>
      </c>
      <c r="F244" s="644" t="s">
        <v>1479</v>
      </c>
      <c r="G244" s="256" t="s">
        <v>204</v>
      </c>
      <c r="H244" s="258">
        <f>ROUND(IFERROR(VLOOKUP(C244,'LOCAL DECEMBER 2022'!EK250:ET766,10,FALSE),),2)</f>
        <v>26</v>
      </c>
      <c r="I244" s="258">
        <f>ROUND(IFERROR(VLOOKUP(C244,'LOCAL DECEMBER 2022'!EK250:EN616,4,FALSE),),2)</f>
        <v>15000</v>
      </c>
      <c r="J244" s="258">
        <f>IFERROR(VLOOKUP(C244,'LOCAL DECEMBER 2022'!EK250:EM420,3,FALSE),)</f>
        <v>390000</v>
      </c>
      <c r="K244" s="258">
        <f>IFERROR(VLOOKUP(C244,'LOCAL DECEMBER 2022'!EK250:FA420,17,FALSE),)</f>
        <v>524540.35</v>
      </c>
      <c r="L244" s="258">
        <f>IFERROR(VLOOKUP(C244,'LOCAL DECEMBER 2022'!EK250:FC467,19,FALSE),)</f>
        <v>914540.35</v>
      </c>
      <c r="M244" s="258">
        <f>IFERROR(VLOOKUP(C244,'LOCAL DECEMBER 2022'!EK250:FD467,20,FALSE),)</f>
        <v>823086.30999999994</v>
      </c>
      <c r="N244" s="258">
        <f>IFERROR(VLOOKUP(C244,'LOCAL DECEMBER 2022'!EK250:FE467,21,FALSE),)</f>
        <v>83771.577499999985</v>
      </c>
      <c r="O244" s="258">
        <f>IFERROR(VLOOKUP(C244,'LOCAL DECEMBER 2022'!EK250:FF467,22,FALSE),)</f>
        <v>91454.04</v>
      </c>
      <c r="P244" s="258">
        <f>IFERROR(VLOOKUP(C244,'LOCAL DECEMBER 2022'!EK250:FG477,23,FALSE),)</f>
        <v>100000</v>
      </c>
      <c r="Q244" s="258">
        <f t="shared" si="12"/>
        <v>275225.61749999999</v>
      </c>
      <c r="R244" s="258">
        <f>IFERROR(VLOOKUP(C244,'LOCAL DECEMBER 2022'!EK250:FI467,25,FALSE),)</f>
        <v>0</v>
      </c>
      <c r="S244" s="258">
        <f t="shared" si="13"/>
        <v>639314.73249999993</v>
      </c>
      <c r="T244" s="258">
        <f>IFERROR(VLOOKUP(C244,'LOCAL DECEMBER 2022'!EK250:FL467,28,FALSE),)</f>
        <v>36581.61</v>
      </c>
      <c r="U244" s="258">
        <f>IFERROR(VLOOKUP(C244,'LOCAL DECEMBER 2022'!EK250:FN467,30,FALSE),)</f>
        <v>91454.04</v>
      </c>
      <c r="V244" s="258">
        <f>IFERROR(VLOOKUP(C244,'LOCAL DECEMBER 2022'!EK250:FM467,29,FALSE),)</f>
        <v>4572.7</v>
      </c>
      <c r="W244" s="258">
        <f t="shared" si="14"/>
        <v>132608.35</v>
      </c>
      <c r="X244" s="263">
        <f t="shared" si="15"/>
        <v>1047148.7</v>
      </c>
      <c r="Z244" s="264"/>
      <c r="AA244" s="134"/>
    </row>
    <row r="245" spans="1:27" s="120" customFormat="1" ht="18.649999999999999" customHeight="1">
      <c r="A245" s="250">
        <v>243</v>
      </c>
      <c r="B245" s="251" t="s">
        <v>1480</v>
      </c>
      <c r="C245" s="252" t="s">
        <v>465</v>
      </c>
      <c r="D245" s="643" t="s">
        <v>1481</v>
      </c>
      <c r="E245" s="254" t="s">
        <v>787</v>
      </c>
      <c r="F245" s="644" t="s">
        <v>1482</v>
      </c>
      <c r="G245" s="256" t="s">
        <v>204</v>
      </c>
      <c r="H245" s="258">
        <f>ROUND(IFERROR(VLOOKUP(C245,'LOCAL DECEMBER 2022'!EK251:ET767,10,FALSE),),2)</f>
        <v>26</v>
      </c>
      <c r="I245" s="258">
        <f>ROUND(IFERROR(VLOOKUP(C245,'LOCAL DECEMBER 2022'!EK251:EN617,4,FALSE),),2)</f>
        <v>15000</v>
      </c>
      <c r="J245" s="258">
        <f>IFERROR(VLOOKUP(C245,'LOCAL DECEMBER 2022'!EK251:EM421,3,FALSE),)</f>
        <v>390000</v>
      </c>
      <c r="K245" s="258">
        <f>IFERROR(VLOOKUP(C245,'LOCAL DECEMBER 2022'!EK251:FA421,17,FALSE),)</f>
        <v>518539.89</v>
      </c>
      <c r="L245" s="258">
        <f>IFERROR(VLOOKUP(C245,'LOCAL DECEMBER 2022'!EK251:FC468,19,FALSE),)</f>
        <v>908539.89</v>
      </c>
      <c r="M245" s="258">
        <f>IFERROR(VLOOKUP(C245,'LOCAL DECEMBER 2022'!EK251:FD468,20,FALSE),)</f>
        <v>817685.9</v>
      </c>
      <c r="N245" s="258">
        <f>IFERROR(VLOOKUP(C245,'LOCAL DECEMBER 2022'!EK251:FE468,21,FALSE),)</f>
        <v>82421.475000000006</v>
      </c>
      <c r="O245" s="258">
        <f>IFERROR(VLOOKUP(C245,'LOCAL DECEMBER 2022'!EK251:FF468,22,FALSE),)</f>
        <v>90853.99</v>
      </c>
      <c r="P245" s="258">
        <f>IFERROR(VLOOKUP(C245,'LOCAL DECEMBER 2022'!EK251:FG478,23,FALSE),)</f>
        <v>100000</v>
      </c>
      <c r="Q245" s="258">
        <f t="shared" si="12"/>
        <v>273275.46500000003</v>
      </c>
      <c r="R245" s="258">
        <f>IFERROR(VLOOKUP(C245,'LOCAL DECEMBER 2022'!EK251:FI468,25,FALSE),)</f>
        <v>0</v>
      </c>
      <c r="S245" s="258">
        <f t="shared" si="13"/>
        <v>635264.42500000005</v>
      </c>
      <c r="T245" s="258">
        <f>IFERROR(VLOOKUP(C245,'LOCAL DECEMBER 2022'!EK251:FL468,28,FALSE),)</f>
        <v>36341.599999999999</v>
      </c>
      <c r="U245" s="258">
        <f>IFERROR(VLOOKUP(C245,'LOCAL DECEMBER 2022'!EK251:FN468,30,FALSE),)</f>
        <v>90853.99</v>
      </c>
      <c r="V245" s="258">
        <f>IFERROR(VLOOKUP(C245,'LOCAL DECEMBER 2022'!EK251:FM468,29,FALSE),)</f>
        <v>4542.7</v>
      </c>
      <c r="W245" s="258">
        <f t="shared" si="14"/>
        <v>131738.29</v>
      </c>
      <c r="X245" s="263">
        <f t="shared" si="15"/>
        <v>1040278.18</v>
      </c>
      <c r="Z245" s="264"/>
      <c r="AA245" s="134"/>
    </row>
    <row r="246" spans="1:27" s="120" customFormat="1" ht="18.649999999999999" customHeight="1">
      <c r="A246" s="250">
        <v>244</v>
      </c>
      <c r="B246" s="251" t="s">
        <v>1483</v>
      </c>
      <c r="C246" s="252" t="s">
        <v>466</v>
      </c>
      <c r="D246" s="253" t="s">
        <v>1484</v>
      </c>
      <c r="E246" s="254" t="s">
        <v>787</v>
      </c>
      <c r="F246" s="644" t="s">
        <v>1485</v>
      </c>
      <c r="G246" s="256" t="s">
        <v>425</v>
      </c>
      <c r="H246" s="258">
        <f>ROUND(IFERROR(VLOOKUP(C246,'LOCAL DECEMBER 2022'!EK252:ET768,10,FALSE),),2)</f>
        <v>24</v>
      </c>
      <c r="I246" s="258">
        <f>ROUND(IFERROR(VLOOKUP(C246,'LOCAL DECEMBER 2022'!EK252:EN618,4,FALSE),),2)</f>
        <v>12500</v>
      </c>
      <c r="J246" s="258">
        <f>IFERROR(VLOOKUP(C246,'LOCAL DECEMBER 2022'!EK252:EM422,3,FALSE),)</f>
        <v>325000</v>
      </c>
      <c r="K246" s="258">
        <f>IFERROR(VLOOKUP(C246,'LOCAL DECEMBER 2022'!EK252:FA422,17,FALSE),)</f>
        <v>217516.73</v>
      </c>
      <c r="L246" s="258">
        <f>IFERROR(VLOOKUP(C246,'LOCAL DECEMBER 2022'!EK252:FC469,19,FALSE),)</f>
        <v>517516.73</v>
      </c>
      <c r="M246" s="258">
        <f>IFERROR(VLOOKUP(C246,'LOCAL DECEMBER 2022'!EK252:FD469,20,FALSE),)</f>
        <v>465765.06</v>
      </c>
      <c r="N246" s="258">
        <f>IFERROR(VLOOKUP(C246,'LOCAL DECEMBER 2022'!EK252:FE469,21,FALSE),)</f>
        <v>15661.2048</v>
      </c>
      <c r="O246" s="258">
        <f>IFERROR(VLOOKUP(C246,'LOCAL DECEMBER 2022'!EK252:FF469,22,FALSE),)</f>
        <v>51751.67</v>
      </c>
      <c r="P246" s="258">
        <f>IFERROR(VLOOKUP(C246,'LOCAL DECEMBER 2022'!EK252:FG479,23,FALSE),)</f>
        <v>100000</v>
      </c>
      <c r="Q246" s="258">
        <f t="shared" si="12"/>
        <v>167412.87479999999</v>
      </c>
      <c r="R246" s="258">
        <f>IFERROR(VLOOKUP(C246,'LOCAL DECEMBER 2022'!EK252:FI469,25,FALSE),)</f>
        <v>0</v>
      </c>
      <c r="S246" s="258">
        <f t="shared" si="13"/>
        <v>350103.85519999999</v>
      </c>
      <c r="T246" s="258">
        <f>IFERROR(VLOOKUP(C246,'LOCAL DECEMBER 2022'!EK252:FL469,28,FALSE),)</f>
        <v>20700.669999999998</v>
      </c>
      <c r="U246" s="258">
        <f>IFERROR(VLOOKUP(C246,'LOCAL DECEMBER 2022'!EK252:FN469,30,FALSE),)</f>
        <v>51751.67</v>
      </c>
      <c r="V246" s="258">
        <f>IFERROR(VLOOKUP(C246,'LOCAL DECEMBER 2022'!EK252:FM469,29,FALSE),)</f>
        <v>2587.58</v>
      </c>
      <c r="W246" s="258">
        <f t="shared" si="14"/>
        <v>75039.92</v>
      </c>
      <c r="X246" s="263">
        <f t="shared" si="15"/>
        <v>592556.65</v>
      </c>
      <c r="Z246" s="264"/>
      <c r="AA246" s="134"/>
    </row>
    <row r="247" spans="1:27" s="120" customFormat="1" ht="18.649999999999999" customHeight="1">
      <c r="A247" s="250">
        <v>245</v>
      </c>
      <c r="B247" s="251" t="s">
        <v>1486</v>
      </c>
      <c r="C247" s="252" t="s">
        <v>467</v>
      </c>
      <c r="D247" s="643" t="s">
        <v>1487</v>
      </c>
      <c r="E247" s="254" t="s">
        <v>787</v>
      </c>
      <c r="F247" s="644" t="s">
        <v>1488</v>
      </c>
      <c r="G247" s="256" t="s">
        <v>425</v>
      </c>
      <c r="H247" s="258">
        <f>ROUND(IFERROR(VLOOKUP(C247,'LOCAL DECEMBER 2022'!EK253:ET769,10,FALSE),),2)</f>
        <v>23</v>
      </c>
      <c r="I247" s="258">
        <f>ROUND(IFERROR(VLOOKUP(C247,'LOCAL DECEMBER 2022'!EK253:EN619,4,FALSE),),2)</f>
        <v>12500</v>
      </c>
      <c r="J247" s="258">
        <f>IFERROR(VLOOKUP(C247,'LOCAL DECEMBER 2022'!EK253:EM422,3,FALSE),)</f>
        <v>325000</v>
      </c>
      <c r="K247" s="258">
        <f>IFERROR(VLOOKUP(C247,'LOCAL DECEMBER 2022'!EK253:FA422,17,FALSE),)</f>
        <v>258353.21</v>
      </c>
      <c r="L247" s="258">
        <f>IFERROR(VLOOKUP(C247,'LOCAL DECEMBER 2022'!EK253:FC470,19,FALSE),)</f>
        <v>545853.21</v>
      </c>
      <c r="M247" s="258">
        <f>IFERROR(VLOOKUP(C247,'LOCAL DECEMBER 2022'!EK253:FD470,20,FALSE),)</f>
        <v>491267.88999999996</v>
      </c>
      <c r="N247" s="258">
        <f>IFERROR(VLOOKUP(C247,'LOCAL DECEMBER 2022'!EK253:FE470,21,FALSE),)</f>
        <v>17701.431199999995</v>
      </c>
      <c r="O247" s="258">
        <f>IFERROR(VLOOKUP(C247,'LOCAL DECEMBER 2022'!EK253:FF470,22,FALSE),)</f>
        <v>54585.32</v>
      </c>
      <c r="P247" s="258">
        <f>IFERROR(VLOOKUP(C247,'LOCAL DECEMBER 2022'!EK253:FG480,23,FALSE),)</f>
        <v>100000</v>
      </c>
      <c r="Q247" s="258">
        <f t="shared" si="12"/>
        <v>172286.7512</v>
      </c>
      <c r="R247" s="258">
        <f>IFERROR(VLOOKUP(C247,'LOCAL DECEMBER 2022'!EK253:FI470,25,FALSE),)</f>
        <v>0</v>
      </c>
      <c r="S247" s="258">
        <f t="shared" si="13"/>
        <v>373566.45879999996</v>
      </c>
      <c r="T247" s="258">
        <f>IFERROR(VLOOKUP(C247,'LOCAL DECEMBER 2022'!EK253:FL470,28,FALSE),)</f>
        <v>21834.13</v>
      </c>
      <c r="U247" s="258">
        <f>IFERROR(VLOOKUP(C247,'LOCAL DECEMBER 2022'!EK253:FN470,30,FALSE),)</f>
        <v>54585.32</v>
      </c>
      <c r="V247" s="258">
        <f>IFERROR(VLOOKUP(C247,'LOCAL DECEMBER 2022'!EK253:FM470,29,FALSE),)</f>
        <v>2729.27</v>
      </c>
      <c r="W247" s="258">
        <f t="shared" si="14"/>
        <v>79148.72</v>
      </c>
      <c r="X247" s="263">
        <f t="shared" si="15"/>
        <v>625001.92999999993</v>
      </c>
      <c r="Z247" s="264"/>
      <c r="AA247" s="134"/>
    </row>
    <row r="248" spans="1:27" s="120" customFormat="1" ht="18.649999999999999" customHeight="1">
      <c r="A248" s="250">
        <v>246</v>
      </c>
      <c r="B248" s="251" t="s">
        <v>1489</v>
      </c>
      <c r="C248" s="252" t="s">
        <v>468</v>
      </c>
      <c r="D248" s="643" t="s">
        <v>1490</v>
      </c>
      <c r="E248" s="254" t="s">
        <v>787</v>
      </c>
      <c r="F248" s="644" t="s">
        <v>1491</v>
      </c>
      <c r="G248" s="256" t="s">
        <v>194</v>
      </c>
      <c r="H248" s="258">
        <f>ROUND(IFERROR(VLOOKUP(C248,'LOCAL DECEMBER 2022'!EK254:ET770,10,FALSE),),2)</f>
        <v>24</v>
      </c>
      <c r="I248" s="258">
        <f>ROUND(IFERROR(VLOOKUP(C248,'LOCAL DECEMBER 2022'!EK254:EN620,4,FALSE),),2)</f>
        <v>12500</v>
      </c>
      <c r="J248" s="258">
        <f>IFERROR(VLOOKUP(C248,'LOCAL DECEMBER 2022'!EK254:EM423,3,FALSE),)</f>
        <v>325000</v>
      </c>
      <c r="K248" s="258">
        <f>IFERROR(VLOOKUP(C248,'LOCAL DECEMBER 2022'!EK254:FA423,17,FALSE),)</f>
        <v>282521.73</v>
      </c>
      <c r="L248" s="258">
        <f>IFERROR(VLOOKUP(C248,'LOCAL DECEMBER 2022'!EK254:FC470,19,FALSE),)</f>
        <v>582521.73</v>
      </c>
      <c r="M248" s="258">
        <f>IFERROR(VLOOKUP(C248,'LOCAL DECEMBER 2022'!EK254:FD470,20,FALSE),)</f>
        <v>524269.56</v>
      </c>
      <c r="N248" s="258">
        <f>IFERROR(VLOOKUP(C248,'LOCAL DECEMBER 2022'!EK254:FE470,21,FALSE),)</f>
        <v>20853.912</v>
      </c>
      <c r="O248" s="258">
        <f>IFERROR(VLOOKUP(C248,'LOCAL DECEMBER 2022'!EK254:FF470,22,FALSE),)</f>
        <v>58252.17</v>
      </c>
      <c r="P248" s="258">
        <f>IFERROR(VLOOKUP(C248,'LOCAL DECEMBER 2022'!EK254:FG481,23,FALSE),)</f>
        <v>100000</v>
      </c>
      <c r="Q248" s="258">
        <f t="shared" ref="Q248:Q304" si="16">SUM(N248:P248)</f>
        <v>179106.08199999999</v>
      </c>
      <c r="R248" s="258">
        <f>IFERROR(VLOOKUP(C248,'LOCAL DECEMBER 2022'!EK254:FI470,25,FALSE),)</f>
        <v>0</v>
      </c>
      <c r="S248" s="258">
        <f t="shared" ref="S248:S304" si="17">L248-Q248+R248</f>
        <v>403415.64799999999</v>
      </c>
      <c r="T248" s="258">
        <f>IFERROR(VLOOKUP(C248,'LOCAL DECEMBER 2022'!EK254:FL470,28,FALSE),)</f>
        <v>23300.87</v>
      </c>
      <c r="U248" s="258">
        <f>IFERROR(VLOOKUP(C248,'LOCAL DECEMBER 2022'!EK254:FN470,30,FALSE),)</f>
        <v>58252.17</v>
      </c>
      <c r="V248" s="258">
        <f>IFERROR(VLOOKUP(C248,'LOCAL DECEMBER 2022'!EK254:FM470,29,FALSE),)</f>
        <v>2912.61</v>
      </c>
      <c r="W248" s="258">
        <f t="shared" ref="W248:W304" si="18">SUM(T248:V248)</f>
        <v>84465.65</v>
      </c>
      <c r="X248" s="263">
        <f t="shared" ref="X248:X304" si="19">L248+W248</f>
        <v>666987.38</v>
      </c>
      <c r="Z248" s="264"/>
      <c r="AA248" s="134"/>
    </row>
    <row r="249" spans="1:27" s="120" customFormat="1" ht="18.649999999999999" customHeight="1">
      <c r="A249" s="250">
        <v>247</v>
      </c>
      <c r="B249" s="251" t="s">
        <v>1492</v>
      </c>
      <c r="C249" s="252" t="s">
        <v>469</v>
      </c>
      <c r="D249" s="253"/>
      <c r="E249" s="254" t="s">
        <v>787</v>
      </c>
      <c r="F249" s="644" t="s">
        <v>1493</v>
      </c>
      <c r="G249" s="256" t="s">
        <v>223</v>
      </c>
      <c r="H249" s="258">
        <f>ROUND(IFERROR(VLOOKUP(C249,'LOCAL DECEMBER 2022'!EK255:ET771,10,FALSE),),2)</f>
        <v>18</v>
      </c>
      <c r="I249" s="258">
        <f>ROUND(IFERROR(VLOOKUP(C249,'LOCAL DECEMBER 2022'!EK255:EN622,4,FALSE),),2)</f>
        <v>12500</v>
      </c>
      <c r="J249" s="258">
        <f>IFERROR(VLOOKUP(C249,'LOCAL DECEMBER 2022'!EK255:EM425,3,FALSE),)</f>
        <v>325000</v>
      </c>
      <c r="K249" s="258">
        <f>IFERROR(VLOOKUP(C249,'LOCAL DECEMBER 2022'!EK255:FA425,17,FALSE),)</f>
        <v>193348.21</v>
      </c>
      <c r="L249" s="258">
        <f>IFERROR(VLOOKUP(C249,'LOCAL DECEMBER 2022'!EK255:FC472,19,FALSE),)</f>
        <v>418348.21</v>
      </c>
      <c r="M249" s="258">
        <f>IFERROR(VLOOKUP(C249,'LOCAL DECEMBER 2022'!EK255:FD472,20,FALSE),)</f>
        <v>376513.39</v>
      </c>
      <c r="N249" s="258">
        <f>IFERROR(VLOOKUP(C249,'LOCAL DECEMBER 2022'!EK255:FE472,21,FALSE),)</f>
        <v>8521.0712000000021</v>
      </c>
      <c r="O249" s="258">
        <f>IFERROR(VLOOKUP(C249,'LOCAL DECEMBER 2022'!EK255:FF472,22,FALSE),)</f>
        <v>41834.82</v>
      </c>
      <c r="P249" s="258">
        <f>IFERROR(VLOOKUP(C249,'LOCAL DECEMBER 2022'!EK255:FG482,23,FALSE),)</f>
        <v>100000</v>
      </c>
      <c r="Q249" s="258">
        <f t="shared" si="16"/>
        <v>150355.89120000001</v>
      </c>
      <c r="R249" s="258">
        <f>IFERROR(VLOOKUP(C249,'LOCAL DECEMBER 2022'!EK255:FI472,25,FALSE),)</f>
        <v>0</v>
      </c>
      <c r="S249" s="258">
        <f t="shared" si="17"/>
        <v>267992.31880000001</v>
      </c>
      <c r="T249" s="258">
        <f>IFERROR(VLOOKUP(C249,'LOCAL DECEMBER 2022'!EK255:FL472,28,FALSE),)</f>
        <v>16733.93</v>
      </c>
      <c r="U249" s="258">
        <f>IFERROR(VLOOKUP(C249,'LOCAL DECEMBER 2022'!EK255:FN472,30,FALSE),)</f>
        <v>41834.82</v>
      </c>
      <c r="V249" s="258">
        <f>IFERROR(VLOOKUP(C249,'LOCAL DECEMBER 2022'!EK255:FM472,29,FALSE),)</f>
        <v>2091.7399999999998</v>
      </c>
      <c r="W249" s="258">
        <f t="shared" si="18"/>
        <v>60660.49</v>
      </c>
      <c r="X249" s="263">
        <f t="shared" si="19"/>
        <v>479008.7</v>
      </c>
      <c r="Z249" s="264"/>
      <c r="AA249" s="134"/>
    </row>
    <row r="250" spans="1:27" s="120" customFormat="1" ht="18.649999999999999" customHeight="1">
      <c r="A250" s="250">
        <v>248</v>
      </c>
      <c r="B250" s="251" t="s">
        <v>1494</v>
      </c>
      <c r="C250" s="252" t="s">
        <v>470</v>
      </c>
      <c r="D250" s="643" t="s">
        <v>1495</v>
      </c>
      <c r="E250" s="254" t="s">
        <v>787</v>
      </c>
      <c r="F250" s="644" t="s">
        <v>1496</v>
      </c>
      <c r="G250" s="256" t="s">
        <v>194</v>
      </c>
      <c r="H250" s="258">
        <f>ROUND(IFERROR(VLOOKUP(C250,'LOCAL DECEMBER 2022'!EK256:ET772,10,FALSE),),2)</f>
        <v>24</v>
      </c>
      <c r="I250" s="258">
        <f>ROUND(IFERROR(VLOOKUP(C250,'LOCAL DECEMBER 2022'!EK256:EN624,4,FALSE),),2)</f>
        <v>12500</v>
      </c>
      <c r="J250" s="258">
        <f>IFERROR(VLOOKUP(C250,'LOCAL DECEMBER 2022'!EK256:EM427,3,FALSE),)</f>
        <v>325000</v>
      </c>
      <c r="K250" s="258">
        <f>IFERROR(VLOOKUP(C250,'LOCAL DECEMBER 2022'!EK256:FA427,17,FALSE),)</f>
        <v>378362.44</v>
      </c>
      <c r="L250" s="258">
        <f>IFERROR(VLOOKUP(C250,'LOCAL DECEMBER 2022'!EK256:FC474,19,FALSE),)</f>
        <v>678362.44</v>
      </c>
      <c r="M250" s="258">
        <f>IFERROR(VLOOKUP(C250,'LOCAL DECEMBER 2022'!EK256:FD474,20,FALSE),)</f>
        <v>610526.19999999995</v>
      </c>
      <c r="N250" s="258">
        <f>IFERROR(VLOOKUP(C250,'LOCAL DECEMBER 2022'!EK256:FE474,21,FALSE),)</f>
        <v>38105.239999999991</v>
      </c>
      <c r="O250" s="258">
        <f>IFERROR(VLOOKUP(C250,'LOCAL DECEMBER 2022'!EK256:FF474,22,FALSE),)</f>
        <v>67836.240000000005</v>
      </c>
      <c r="P250" s="258">
        <f>IFERROR(VLOOKUP(C250,'LOCAL DECEMBER 2022'!EK256:FG483,23,FALSE),)</f>
        <v>0</v>
      </c>
      <c r="Q250" s="258">
        <f t="shared" si="16"/>
        <v>105941.48</v>
      </c>
      <c r="R250" s="258">
        <f>IFERROR(VLOOKUP(C250,'LOCAL DECEMBER 2022'!EK256:FI474,25,FALSE),)</f>
        <v>0</v>
      </c>
      <c r="S250" s="258">
        <f t="shared" si="17"/>
        <v>572420.96</v>
      </c>
      <c r="T250" s="258">
        <f>IFERROR(VLOOKUP(C250,'LOCAL DECEMBER 2022'!EK256:FL474,28,FALSE),)</f>
        <v>27134.5</v>
      </c>
      <c r="U250" s="258">
        <f>IFERROR(VLOOKUP(C250,'LOCAL DECEMBER 2022'!EK256:FN474,30,FALSE),)</f>
        <v>67836.240000000005</v>
      </c>
      <c r="V250" s="258">
        <f>IFERROR(VLOOKUP(C250,'LOCAL DECEMBER 2022'!EK256:FM474,29,FALSE),)</f>
        <v>3391.81</v>
      </c>
      <c r="W250" s="258">
        <f t="shared" si="18"/>
        <v>98362.55</v>
      </c>
      <c r="X250" s="263">
        <f t="shared" si="19"/>
        <v>776724.99</v>
      </c>
      <c r="Z250" s="264"/>
      <c r="AA250" s="134"/>
    </row>
    <row r="251" spans="1:27" s="120" customFormat="1" ht="18.649999999999999" customHeight="1">
      <c r="A251" s="250">
        <v>249</v>
      </c>
      <c r="B251" s="251" t="s">
        <v>1497</v>
      </c>
      <c r="C251" s="252" t="s">
        <v>471</v>
      </c>
      <c r="D251" s="643" t="s">
        <v>1498</v>
      </c>
      <c r="E251" s="254" t="s">
        <v>787</v>
      </c>
      <c r="F251" s="644" t="s">
        <v>1499</v>
      </c>
      <c r="G251" s="256" t="s">
        <v>472</v>
      </c>
      <c r="H251" s="258">
        <f>ROUND(IFERROR(VLOOKUP(C251,'LOCAL DECEMBER 2022'!EK257:ET773,10,FALSE),),2)</f>
        <v>25</v>
      </c>
      <c r="I251" s="258">
        <f>ROUND(IFERROR(VLOOKUP(C251,'LOCAL DECEMBER 2022'!EK257:EN625,4,FALSE),),2)</f>
        <v>12500</v>
      </c>
      <c r="J251" s="258">
        <f>IFERROR(VLOOKUP(C251,'LOCAL DECEMBER 2022'!EK257:EM428,3,FALSE),)</f>
        <v>325000</v>
      </c>
      <c r="K251" s="258">
        <f>IFERROR(VLOOKUP(C251,'LOCAL DECEMBER 2022'!EK257:FA428,17,FALSE),)</f>
        <v>287938.82</v>
      </c>
      <c r="L251" s="258">
        <f>IFERROR(VLOOKUP(C251,'LOCAL DECEMBER 2022'!EK257:FC475,19,FALSE),)</f>
        <v>600438.81999999995</v>
      </c>
      <c r="M251" s="258">
        <f>IFERROR(VLOOKUP(C251,'LOCAL DECEMBER 2022'!EK257:FD475,20,FALSE),)</f>
        <v>540394.93999999994</v>
      </c>
      <c r="N251" s="258">
        <f>IFERROR(VLOOKUP(C251,'LOCAL DECEMBER 2022'!EK257:FE475,21,FALSE),)</f>
        <v>24078.98799999999</v>
      </c>
      <c r="O251" s="258">
        <f>IFERROR(VLOOKUP(C251,'LOCAL DECEMBER 2022'!EK257:FF475,22,FALSE),)</f>
        <v>60043.88</v>
      </c>
      <c r="P251" s="258">
        <f>IFERROR(VLOOKUP(C251,'LOCAL DECEMBER 2022'!EK257:FG484,23,FALSE),)</f>
        <v>100000</v>
      </c>
      <c r="Q251" s="258">
        <f t="shared" si="16"/>
        <v>184122.86799999999</v>
      </c>
      <c r="R251" s="258">
        <f>IFERROR(VLOOKUP(C251,'LOCAL DECEMBER 2022'!EK257:FI475,25,FALSE),)</f>
        <v>0</v>
      </c>
      <c r="S251" s="258">
        <f t="shared" si="17"/>
        <v>416315.95199999993</v>
      </c>
      <c r="T251" s="258">
        <f>IFERROR(VLOOKUP(C251,'LOCAL DECEMBER 2022'!EK257:FL475,28,FALSE),)</f>
        <v>24017.55</v>
      </c>
      <c r="U251" s="258">
        <f>IFERROR(VLOOKUP(C251,'LOCAL DECEMBER 2022'!EK257:FN475,30,FALSE),)</f>
        <v>60043.88</v>
      </c>
      <c r="V251" s="258">
        <f>IFERROR(VLOOKUP(C251,'LOCAL DECEMBER 2022'!EK257:FM475,29,FALSE),)</f>
        <v>3002.19</v>
      </c>
      <c r="W251" s="258">
        <f t="shared" si="18"/>
        <v>87063.62</v>
      </c>
      <c r="X251" s="263">
        <f t="shared" si="19"/>
        <v>687502.44</v>
      </c>
      <c r="Z251" s="264"/>
      <c r="AA251" s="134"/>
    </row>
    <row r="252" spans="1:27" s="120" customFormat="1" ht="18.649999999999999" customHeight="1">
      <c r="A252" s="250">
        <v>250</v>
      </c>
      <c r="B252" s="251" t="s">
        <v>1371</v>
      </c>
      <c r="C252" s="252" t="s">
        <v>473</v>
      </c>
      <c r="D252" s="643" t="s">
        <v>1500</v>
      </c>
      <c r="E252" s="254" t="s">
        <v>787</v>
      </c>
      <c r="F252" s="644" t="s">
        <v>1501</v>
      </c>
      <c r="G252" s="256" t="s">
        <v>204</v>
      </c>
      <c r="H252" s="258">
        <f>ROUND(IFERROR(VLOOKUP(C252,'LOCAL DECEMBER 2022'!EK258:ET774,10,FALSE),),2)</f>
        <v>22</v>
      </c>
      <c r="I252" s="258">
        <f>ROUND(IFERROR(VLOOKUP(C252,'LOCAL DECEMBER 2022'!EK258:EN626,4,FALSE),),2)</f>
        <v>15000</v>
      </c>
      <c r="J252" s="258">
        <f>IFERROR(VLOOKUP(C252,'LOCAL DECEMBER 2022'!EK258:EM429,3,FALSE),)</f>
        <v>390000</v>
      </c>
      <c r="K252" s="258">
        <f>IFERROR(VLOOKUP(C252,'LOCAL DECEMBER 2022'!EK258:FA429,17,FALSE),)</f>
        <v>392030.16</v>
      </c>
      <c r="L252" s="258">
        <f>IFERROR(VLOOKUP(C252,'LOCAL DECEMBER 2022'!EK258:FC476,19,FALSE),)</f>
        <v>722030.16</v>
      </c>
      <c r="M252" s="258">
        <f>IFERROR(VLOOKUP(C252,'LOCAL DECEMBER 2022'!EK258:FD476,20,FALSE),)</f>
        <v>649827.14</v>
      </c>
      <c r="N252" s="258">
        <f>IFERROR(VLOOKUP(C252,'LOCAL DECEMBER 2022'!EK258:FE476,21,FALSE),)</f>
        <v>45965.428</v>
      </c>
      <c r="O252" s="258">
        <f>IFERROR(VLOOKUP(C252,'LOCAL DECEMBER 2022'!EK258:FF476,22,FALSE),)</f>
        <v>72203.02</v>
      </c>
      <c r="P252" s="258">
        <f>IFERROR(VLOOKUP(C252,'LOCAL DECEMBER 2022'!EK258:FG485,23,FALSE),)</f>
        <v>100000</v>
      </c>
      <c r="Q252" s="258">
        <f t="shared" si="16"/>
        <v>218168.448</v>
      </c>
      <c r="R252" s="258">
        <f>IFERROR(VLOOKUP(C252,'LOCAL DECEMBER 2022'!EK258:FI476,25,FALSE),)</f>
        <v>0</v>
      </c>
      <c r="S252" s="258">
        <f t="shared" si="17"/>
        <v>503861.71200000006</v>
      </c>
      <c r="T252" s="258">
        <f>IFERROR(VLOOKUP(C252,'LOCAL DECEMBER 2022'!EK258:FL476,28,FALSE),)</f>
        <v>28881.21</v>
      </c>
      <c r="U252" s="258">
        <f>IFERROR(VLOOKUP(C252,'LOCAL DECEMBER 2022'!EK258:FN476,30,FALSE),)</f>
        <v>72203.02</v>
      </c>
      <c r="V252" s="258">
        <f>IFERROR(VLOOKUP(C252,'LOCAL DECEMBER 2022'!EK258:FM476,29,FALSE),)</f>
        <v>3610.15</v>
      </c>
      <c r="W252" s="258">
        <f t="shared" si="18"/>
        <v>104694.38</v>
      </c>
      <c r="X252" s="263">
        <f t="shared" si="19"/>
        <v>826724.54</v>
      </c>
      <c r="Z252" s="264"/>
      <c r="AA252" s="134"/>
    </row>
    <row r="253" spans="1:27" s="120" customFormat="1" ht="18.649999999999999" customHeight="1">
      <c r="A253" s="250">
        <v>251</v>
      </c>
      <c r="B253" s="251" t="s">
        <v>1502</v>
      </c>
      <c r="C253" s="252" t="s">
        <v>474</v>
      </c>
      <c r="D253" s="253" t="s">
        <v>1503</v>
      </c>
      <c r="E253" s="254" t="s">
        <v>787</v>
      </c>
      <c r="F253" s="644" t="s">
        <v>1504</v>
      </c>
      <c r="G253" s="256" t="s">
        <v>204</v>
      </c>
      <c r="H253" s="258">
        <f>ROUND(IFERROR(VLOOKUP(C253,'LOCAL DECEMBER 2022'!EK259:ET775,10,FALSE),),2)</f>
        <v>21</v>
      </c>
      <c r="I253" s="258">
        <f>ROUND(IFERROR(VLOOKUP(C253,'LOCAL DECEMBER 2022'!EK259:EN627,4,FALSE),),2)</f>
        <v>15000</v>
      </c>
      <c r="J253" s="258">
        <f>IFERROR(VLOOKUP(C253,'LOCAL DECEMBER 2022'!EK259:EM430,3,FALSE),)</f>
        <v>390000</v>
      </c>
      <c r="K253" s="258">
        <f>IFERROR(VLOOKUP(C253,'LOCAL DECEMBER 2022'!EK259:FA430,17,FALSE),)</f>
        <v>516039.7</v>
      </c>
      <c r="L253" s="258">
        <f>IFERROR(VLOOKUP(C253,'LOCAL DECEMBER 2022'!EK259:FC477,19,FALSE),)</f>
        <v>831039.7</v>
      </c>
      <c r="M253" s="258">
        <f>IFERROR(VLOOKUP(C253,'LOCAL DECEMBER 2022'!EK259:FD477,20,FALSE),)</f>
        <v>747935.73</v>
      </c>
      <c r="N253" s="258">
        <f>IFERROR(VLOOKUP(C253,'LOCAL DECEMBER 2022'!EK259:FE477,21,FALSE),)</f>
        <v>65587.146000000008</v>
      </c>
      <c r="O253" s="258">
        <f>IFERROR(VLOOKUP(C253,'LOCAL DECEMBER 2022'!EK259:FF477,22,FALSE),)</f>
        <v>83103.97</v>
      </c>
      <c r="P253" s="258">
        <f>IFERROR(VLOOKUP(C253,'LOCAL DECEMBER 2022'!EK259:FG486,23,FALSE),)</f>
        <v>100000</v>
      </c>
      <c r="Q253" s="258">
        <f t="shared" si="16"/>
        <v>248691.11600000001</v>
      </c>
      <c r="R253" s="258">
        <f>IFERROR(VLOOKUP(C253,'LOCAL DECEMBER 2022'!EK259:FI477,25,FALSE),)</f>
        <v>0</v>
      </c>
      <c r="S253" s="258">
        <f t="shared" si="17"/>
        <v>582348.58399999992</v>
      </c>
      <c r="T253" s="258">
        <f>IFERROR(VLOOKUP(C253,'LOCAL DECEMBER 2022'!EK259:FL477,28,FALSE),)</f>
        <v>33241.589999999997</v>
      </c>
      <c r="U253" s="258">
        <f>IFERROR(VLOOKUP(C253,'LOCAL DECEMBER 2022'!EK259:FN477,30,FALSE),)</f>
        <v>83103.97</v>
      </c>
      <c r="V253" s="258">
        <f>IFERROR(VLOOKUP(C253,'LOCAL DECEMBER 2022'!EK259:FM477,29,FALSE),)</f>
        <v>4155.2</v>
      </c>
      <c r="W253" s="258">
        <f t="shared" si="18"/>
        <v>120500.76</v>
      </c>
      <c r="X253" s="263">
        <f t="shared" si="19"/>
        <v>951540.46</v>
      </c>
      <c r="Z253" s="264"/>
      <c r="AA253" s="134"/>
    </row>
    <row r="254" spans="1:27" s="120" customFormat="1" ht="18.649999999999999" customHeight="1">
      <c r="A254" s="250">
        <v>252</v>
      </c>
      <c r="B254" s="251" t="s">
        <v>1505</v>
      </c>
      <c r="C254" s="252" t="s">
        <v>475</v>
      </c>
      <c r="D254" s="643" t="s">
        <v>1506</v>
      </c>
      <c r="E254" s="254" t="s">
        <v>787</v>
      </c>
      <c r="F254" s="644" t="s">
        <v>1507</v>
      </c>
      <c r="G254" s="256" t="s">
        <v>231</v>
      </c>
      <c r="H254" s="258">
        <f>ROUND(IFERROR(VLOOKUP(C254,'LOCAL DECEMBER 2022'!EK260:ET776,10,FALSE),),2)</f>
        <v>19</v>
      </c>
      <c r="I254" s="258">
        <f>ROUND(IFERROR(VLOOKUP(C254,'LOCAL DECEMBER 2022'!EK260:EN628,4,FALSE),),2)</f>
        <v>15000</v>
      </c>
      <c r="J254" s="258">
        <f>IFERROR(VLOOKUP(C254,'LOCAL DECEMBER 2022'!EK260:EM431,3,FALSE),)</f>
        <v>390000</v>
      </c>
      <c r="K254" s="258">
        <f>IFERROR(VLOOKUP(C254,'LOCAL DECEMBER 2022'!EK260:FA431,17,FALSE),)</f>
        <v>240018.46</v>
      </c>
      <c r="L254" s="258">
        <f>IFERROR(VLOOKUP(C254,'LOCAL DECEMBER 2022'!EK260:FC478,19,FALSE),)</f>
        <v>525018.46</v>
      </c>
      <c r="M254" s="258">
        <f>IFERROR(VLOOKUP(C254,'LOCAL DECEMBER 2022'!EK260:FD478,20,FALSE),)</f>
        <v>472516.61</v>
      </c>
      <c r="N254" s="258">
        <f>IFERROR(VLOOKUP(C254,'LOCAL DECEMBER 2022'!EK260:FE478,21,FALSE),)</f>
        <v>16201.328799999999</v>
      </c>
      <c r="O254" s="258">
        <f>IFERROR(VLOOKUP(C254,'LOCAL DECEMBER 2022'!EK260:FF478,22,FALSE),)</f>
        <v>52501.85</v>
      </c>
      <c r="P254" s="258">
        <f>IFERROR(VLOOKUP(C254,'LOCAL DECEMBER 2022'!EK260:FG487,23,FALSE),)</f>
        <v>100000</v>
      </c>
      <c r="Q254" s="258">
        <f t="shared" si="16"/>
        <v>168703.17879999999</v>
      </c>
      <c r="R254" s="258">
        <f>IFERROR(VLOOKUP(C254,'LOCAL DECEMBER 2022'!EK260:FI478,25,FALSE),)</f>
        <v>0</v>
      </c>
      <c r="S254" s="258">
        <f t="shared" si="17"/>
        <v>356315.28119999997</v>
      </c>
      <c r="T254" s="258">
        <f>IFERROR(VLOOKUP(C254,'LOCAL DECEMBER 2022'!EK260:FL478,28,FALSE),)</f>
        <v>21000.74</v>
      </c>
      <c r="U254" s="258">
        <f>IFERROR(VLOOKUP(C254,'LOCAL DECEMBER 2022'!EK260:FN478,30,FALSE),)</f>
        <v>52501.85</v>
      </c>
      <c r="V254" s="258">
        <f>IFERROR(VLOOKUP(C254,'LOCAL DECEMBER 2022'!EK260:FM478,29,FALSE),)</f>
        <v>2625.09</v>
      </c>
      <c r="W254" s="258">
        <f t="shared" si="18"/>
        <v>76127.679999999993</v>
      </c>
      <c r="X254" s="263">
        <f t="shared" si="19"/>
        <v>601146.1399999999</v>
      </c>
      <c r="Z254" s="264"/>
      <c r="AA254" s="134"/>
    </row>
    <row r="255" spans="1:27" s="120" customFormat="1" ht="18.649999999999999" customHeight="1">
      <c r="A255" s="250">
        <v>253</v>
      </c>
      <c r="B255" s="251" t="s">
        <v>1508</v>
      </c>
      <c r="C255" s="252" t="s">
        <v>476</v>
      </c>
      <c r="D255" s="253" t="s">
        <v>1509</v>
      </c>
      <c r="E255" s="254" t="s">
        <v>787</v>
      </c>
      <c r="F255" s="644" t="s">
        <v>1510</v>
      </c>
      <c r="G255" s="256" t="s">
        <v>194</v>
      </c>
      <c r="H255" s="258">
        <f>ROUND(IFERROR(VLOOKUP(C255,'LOCAL DECEMBER 2022'!EK261:ET777,10,FALSE),),2)</f>
        <v>14</v>
      </c>
      <c r="I255" s="258">
        <f>ROUND(IFERROR(VLOOKUP(C255,'LOCAL DECEMBER 2022'!EK261:EN629,4,FALSE),),2)</f>
        <v>12500</v>
      </c>
      <c r="J255" s="258">
        <f>IFERROR(VLOOKUP(C255,'LOCAL DECEMBER 2022'!EK261:EM432,3,FALSE),)</f>
        <v>325000</v>
      </c>
      <c r="K255" s="258">
        <f>IFERROR(VLOOKUP(C255,'LOCAL DECEMBER 2022'!EK261:FA432,17,FALSE),)</f>
        <v>122509.42</v>
      </c>
      <c r="L255" s="258">
        <f>IFERROR(VLOOKUP(C255,'LOCAL DECEMBER 2022'!EK261:FC479,19,FALSE),)</f>
        <v>297509.42</v>
      </c>
      <c r="M255" s="258">
        <f>IFERROR(VLOOKUP(C255,'LOCAL DECEMBER 2022'!EK261:FD479,20,FALSE),)</f>
        <v>267758.48</v>
      </c>
      <c r="N255" s="258">
        <f>IFERROR(VLOOKUP(C255,'LOCAL DECEMBER 2022'!EK261:FE479,21,FALSE),)</f>
        <v>0</v>
      </c>
      <c r="O255" s="258">
        <f>IFERROR(VLOOKUP(C255,'LOCAL DECEMBER 2022'!EK261:FF479,22,FALSE),)</f>
        <v>29750.94</v>
      </c>
      <c r="P255" s="258">
        <f>IFERROR(VLOOKUP(C255,'LOCAL DECEMBER 2022'!EK261:FG488,23,FALSE),)</f>
        <v>100000</v>
      </c>
      <c r="Q255" s="258">
        <f t="shared" si="16"/>
        <v>129750.94</v>
      </c>
      <c r="R255" s="258">
        <f>IFERROR(VLOOKUP(C255,'LOCAL DECEMBER 2022'!EK261:FI479,25,FALSE),)</f>
        <v>0</v>
      </c>
      <c r="S255" s="258">
        <f t="shared" si="17"/>
        <v>167758.47999999998</v>
      </c>
      <c r="T255" s="258">
        <f>IFERROR(VLOOKUP(C255,'LOCAL DECEMBER 2022'!EK261:FL479,28,FALSE),)</f>
        <v>11900.38</v>
      </c>
      <c r="U255" s="258">
        <f>IFERROR(VLOOKUP(C255,'LOCAL DECEMBER 2022'!EK261:FN479,30,FALSE),)</f>
        <v>29750.94</v>
      </c>
      <c r="V255" s="258">
        <f>IFERROR(VLOOKUP(C255,'LOCAL DECEMBER 2022'!EK261:FM479,29,FALSE),)</f>
        <v>1487.55</v>
      </c>
      <c r="W255" s="258">
        <f t="shared" si="18"/>
        <v>43138.87</v>
      </c>
      <c r="X255" s="263">
        <f t="shared" si="19"/>
        <v>340648.29</v>
      </c>
      <c r="Z255" s="264"/>
      <c r="AA255" s="134"/>
    </row>
    <row r="256" spans="1:27" s="120" customFormat="1" ht="18.649999999999999" customHeight="1">
      <c r="A256" s="250">
        <v>254</v>
      </c>
      <c r="B256" s="251" t="s">
        <v>1511</v>
      </c>
      <c r="C256" s="252" t="s">
        <v>477</v>
      </c>
      <c r="D256" s="643" t="s">
        <v>1512</v>
      </c>
      <c r="E256" s="254" t="s">
        <v>787</v>
      </c>
      <c r="F256" s="644" t="s">
        <v>1513</v>
      </c>
      <c r="G256" s="256" t="s">
        <v>204</v>
      </c>
      <c r="H256" s="258">
        <f>ROUND(IFERROR(VLOOKUP(C256,'LOCAL DECEMBER 2022'!EK262:ET778,10,FALSE),),2)</f>
        <v>22</v>
      </c>
      <c r="I256" s="258">
        <f>ROUND(IFERROR(VLOOKUP(C256,'LOCAL DECEMBER 2022'!EK262:EN630,4,FALSE),),2)</f>
        <v>15000</v>
      </c>
      <c r="J256" s="258">
        <f>IFERROR(VLOOKUP(C256,'LOCAL DECEMBER 2022'!EK262:EM433,3,FALSE),)</f>
        <v>390000</v>
      </c>
      <c r="K256" s="258">
        <f>IFERROR(VLOOKUP(C256,'LOCAL DECEMBER 2022'!EK262:FA433,17,FALSE),)</f>
        <v>269020.69</v>
      </c>
      <c r="L256" s="258">
        <f>IFERROR(VLOOKUP(C256,'LOCAL DECEMBER 2022'!EK262:FC480,19,FALSE),)</f>
        <v>599020.68999999994</v>
      </c>
      <c r="M256" s="258">
        <f>IFERROR(VLOOKUP(C256,'LOCAL DECEMBER 2022'!EK262:FD480,20,FALSE),)</f>
        <v>539118.62</v>
      </c>
      <c r="N256" s="258">
        <f>IFERROR(VLOOKUP(C256,'LOCAL DECEMBER 2022'!EK262:FE480,21,FALSE),)</f>
        <v>23823.723999999998</v>
      </c>
      <c r="O256" s="258">
        <f>IFERROR(VLOOKUP(C256,'LOCAL DECEMBER 2022'!EK262:FF480,22,FALSE),)</f>
        <v>59902.07</v>
      </c>
      <c r="P256" s="258">
        <f>IFERROR(VLOOKUP(C256,'LOCAL DECEMBER 2022'!EK262:FG489,23,FALSE),)</f>
        <v>0</v>
      </c>
      <c r="Q256" s="258">
        <f t="shared" si="16"/>
        <v>83725.793999999994</v>
      </c>
      <c r="R256" s="258">
        <f>IFERROR(VLOOKUP(C256,'LOCAL DECEMBER 2022'!EK262:FI480,25,FALSE),)</f>
        <v>0</v>
      </c>
      <c r="S256" s="258">
        <f t="shared" si="17"/>
        <v>515294.89599999995</v>
      </c>
      <c r="T256" s="258">
        <f>IFERROR(VLOOKUP(C256,'LOCAL DECEMBER 2022'!EK262:FL480,28,FALSE),)</f>
        <v>23960.83</v>
      </c>
      <c r="U256" s="258">
        <f>IFERROR(VLOOKUP(C256,'LOCAL DECEMBER 2022'!EK262:FN480,30,FALSE),)</f>
        <v>59902.07</v>
      </c>
      <c r="V256" s="258">
        <f>IFERROR(VLOOKUP(C256,'LOCAL DECEMBER 2022'!EK262:FM480,29,FALSE),)</f>
        <v>2995.1</v>
      </c>
      <c r="W256" s="258">
        <f t="shared" si="18"/>
        <v>86858</v>
      </c>
      <c r="X256" s="263">
        <f t="shared" si="19"/>
        <v>685878.69</v>
      </c>
      <c r="Z256" s="264"/>
      <c r="AA256" s="134"/>
    </row>
    <row r="257" spans="1:27" s="120" customFormat="1" ht="18.649999999999999" customHeight="1">
      <c r="A257" s="250">
        <v>255</v>
      </c>
      <c r="B257" s="251" t="s">
        <v>1514</v>
      </c>
      <c r="C257" s="252" t="s">
        <v>478</v>
      </c>
      <c r="D257" s="643" t="s">
        <v>1515</v>
      </c>
      <c r="E257" s="254" t="s">
        <v>787</v>
      </c>
      <c r="F257" s="644" t="s">
        <v>1516</v>
      </c>
      <c r="G257" s="256" t="s">
        <v>227</v>
      </c>
      <c r="H257" s="258">
        <f>ROUND(IFERROR(VLOOKUP(C257,'LOCAL DECEMBER 2022'!EK263:ET779,10,FALSE),),2)</f>
        <v>25</v>
      </c>
      <c r="I257" s="258">
        <f>ROUND(IFERROR(VLOOKUP(C257,'LOCAL DECEMBER 2022'!EK263:EN631,4,FALSE),),2)</f>
        <v>53846.15</v>
      </c>
      <c r="J257" s="258">
        <f>IFERROR(VLOOKUP(C257,'LOCAL DECEMBER 2022'!EK263:EM434,3,FALSE),)</f>
        <v>1400000</v>
      </c>
      <c r="K257" s="258">
        <f>IFERROR(VLOOKUP(C257,'LOCAL DECEMBER 2022'!EK263:FA434,17,FALSE),)</f>
        <v>1597558.79</v>
      </c>
      <c r="L257" s="258">
        <f>IFERROR(VLOOKUP(C257,'LOCAL DECEMBER 2022'!EK263:FC481,19,FALSE),)</f>
        <v>2943712.54</v>
      </c>
      <c r="M257" s="258">
        <f>IFERROR(VLOOKUP(C257,'LOCAL DECEMBER 2022'!EK263:FD481,20,FALSE),)</f>
        <v>2649341.29</v>
      </c>
      <c r="N257" s="258">
        <f>IFERROR(VLOOKUP(C257,'LOCAL DECEMBER 2022'!EK263:FE481,21,FALSE),)</f>
        <v>622802.38699999999</v>
      </c>
      <c r="O257" s="258">
        <f>IFERROR(VLOOKUP(C257,'LOCAL DECEMBER 2022'!EK263:FF481,22,FALSE),)</f>
        <v>294371.25</v>
      </c>
      <c r="P257" s="258">
        <f>IFERROR(VLOOKUP(C257,'LOCAL DECEMBER 2022'!EK263:FG490,23,FALSE),)</f>
        <v>100000</v>
      </c>
      <c r="Q257" s="258">
        <f t="shared" si="16"/>
        <v>1017173.637</v>
      </c>
      <c r="R257" s="258">
        <f>IFERROR(VLOOKUP(C257,'LOCAL DECEMBER 2022'!EK263:FI481,25,FALSE),)</f>
        <v>0</v>
      </c>
      <c r="S257" s="258">
        <f t="shared" si="17"/>
        <v>1926538.9029999999</v>
      </c>
      <c r="T257" s="258">
        <f>IFERROR(VLOOKUP(C257,'LOCAL DECEMBER 2022'!EK263:FL481,28,FALSE),)</f>
        <v>117748.5</v>
      </c>
      <c r="U257" s="258">
        <f>IFERROR(VLOOKUP(C257,'LOCAL DECEMBER 2022'!EK263:FN481,30,FALSE),)</f>
        <v>294371.25</v>
      </c>
      <c r="V257" s="258">
        <f>IFERROR(VLOOKUP(C257,'LOCAL DECEMBER 2022'!EK263:FM481,29,FALSE),)</f>
        <v>14718.56</v>
      </c>
      <c r="W257" s="258">
        <f t="shared" si="18"/>
        <v>426838.31</v>
      </c>
      <c r="X257" s="263">
        <f t="shared" si="19"/>
        <v>3370550.85</v>
      </c>
      <c r="Z257" s="264"/>
      <c r="AA257" s="134"/>
    </row>
    <row r="258" spans="1:27" s="120" customFormat="1" ht="18.649999999999999" customHeight="1">
      <c r="A258" s="250">
        <v>256</v>
      </c>
      <c r="B258" s="251" t="s">
        <v>1517</v>
      </c>
      <c r="C258" s="252" t="s">
        <v>479</v>
      </c>
      <c r="D258" s="643" t="s">
        <v>1518</v>
      </c>
      <c r="E258" s="254" t="s">
        <v>787</v>
      </c>
      <c r="F258" s="644" t="s">
        <v>1519</v>
      </c>
      <c r="G258" s="256" t="s">
        <v>223</v>
      </c>
      <c r="H258" s="258">
        <f>ROUND(IFERROR(VLOOKUP(C258,'LOCAL DECEMBER 2022'!EK264:ET780,10,FALSE),),2)</f>
        <v>24</v>
      </c>
      <c r="I258" s="258">
        <f>ROUND(IFERROR(VLOOKUP(C258,'LOCAL DECEMBER 2022'!EK264:EN632,4,FALSE),),2)</f>
        <v>12500</v>
      </c>
      <c r="J258" s="258">
        <f>IFERROR(VLOOKUP(C258,'LOCAL DECEMBER 2022'!EK264:EM435,3,FALSE),)</f>
        <v>325000</v>
      </c>
      <c r="K258" s="258">
        <f>IFERROR(VLOOKUP(C258,'LOCAL DECEMBER 2022'!EK264:FA435,17,FALSE),)</f>
        <v>305023.46000000002</v>
      </c>
      <c r="L258" s="258">
        <f>IFERROR(VLOOKUP(C258,'LOCAL DECEMBER 2022'!EK264:FC482,19,FALSE),)</f>
        <v>605023.46</v>
      </c>
      <c r="M258" s="258">
        <f>IFERROR(VLOOKUP(C258,'LOCAL DECEMBER 2022'!EK264:FD482,20,FALSE),)</f>
        <v>544521.11</v>
      </c>
      <c r="N258" s="258">
        <f>IFERROR(VLOOKUP(C258,'LOCAL DECEMBER 2022'!EK264:FE482,21,FALSE),)</f>
        <v>24904.221999999998</v>
      </c>
      <c r="O258" s="258">
        <f>IFERROR(VLOOKUP(C258,'LOCAL DECEMBER 2022'!EK264:FF482,22,FALSE),)</f>
        <v>60502.35</v>
      </c>
      <c r="P258" s="258">
        <f>IFERROR(VLOOKUP(C258,'LOCAL DECEMBER 2022'!EK264:FG491,23,FALSE),)</f>
        <v>100000</v>
      </c>
      <c r="Q258" s="258">
        <f t="shared" si="16"/>
        <v>185406.57199999999</v>
      </c>
      <c r="R258" s="258">
        <f>IFERROR(VLOOKUP(C258,'LOCAL DECEMBER 2022'!EK264:FI482,25,FALSE),)</f>
        <v>0</v>
      </c>
      <c r="S258" s="258">
        <f t="shared" si="17"/>
        <v>419616.88799999998</v>
      </c>
      <c r="T258" s="258">
        <f>IFERROR(VLOOKUP(C258,'LOCAL DECEMBER 2022'!EK264:FL482,28,FALSE),)</f>
        <v>24200.94</v>
      </c>
      <c r="U258" s="258">
        <f>IFERROR(VLOOKUP(C258,'LOCAL DECEMBER 2022'!EK264:FN482,30,FALSE),)</f>
        <v>60502.35</v>
      </c>
      <c r="V258" s="258">
        <f>IFERROR(VLOOKUP(C258,'LOCAL DECEMBER 2022'!EK264:FM482,29,FALSE),)</f>
        <v>3025.12</v>
      </c>
      <c r="W258" s="258">
        <f t="shared" si="18"/>
        <v>87728.409999999989</v>
      </c>
      <c r="X258" s="263">
        <f t="shared" si="19"/>
        <v>692751.87</v>
      </c>
      <c r="Z258" s="264"/>
      <c r="AA258" s="134"/>
    </row>
    <row r="259" spans="1:27" s="120" customFormat="1" ht="18.649999999999999" customHeight="1">
      <c r="A259" s="250">
        <v>257</v>
      </c>
      <c r="B259" s="251" t="s">
        <v>1520</v>
      </c>
      <c r="C259" s="270" t="s">
        <v>480</v>
      </c>
      <c r="D259" s="253"/>
      <c r="E259" s="254" t="s">
        <v>787</v>
      </c>
      <c r="F259" s="644" t="s">
        <v>1521</v>
      </c>
      <c r="G259" s="256" t="s">
        <v>425</v>
      </c>
      <c r="H259" s="258">
        <f>ROUND(IFERROR(VLOOKUP(C259,'LOCAL DECEMBER 2022'!EK265:ET781,10,FALSE),),2)</f>
        <v>17</v>
      </c>
      <c r="I259" s="258">
        <f>ROUND(IFERROR(VLOOKUP(C259,'LOCAL DECEMBER 2022'!EK265:EN634,4,FALSE),),2)</f>
        <v>12500</v>
      </c>
      <c r="J259" s="258">
        <f>IFERROR(VLOOKUP(C259,'LOCAL DECEMBER 2022'!EK265:EM436,3,FALSE),)</f>
        <v>325000</v>
      </c>
      <c r="K259" s="258">
        <f>IFERROR(VLOOKUP(C259,'LOCAL DECEMBER 2022'!EK265:FA436,17,FALSE),)</f>
        <v>239185.07</v>
      </c>
      <c r="L259" s="258">
        <f>IFERROR(VLOOKUP(C259,'LOCAL DECEMBER 2022'!EK265:FC484,19,FALSE),)</f>
        <v>451685.07</v>
      </c>
      <c r="M259" s="258">
        <f>IFERROR(VLOOKUP(C259,'LOCAL DECEMBER 2022'!EK265:FD484,20,FALSE),)</f>
        <v>406516.56</v>
      </c>
      <c r="N259" s="258">
        <f>IFERROR(VLOOKUP(C259,'LOCAL DECEMBER 2022'!EK265:FE484,21,FALSE),)</f>
        <v>10921.3248</v>
      </c>
      <c r="O259" s="258">
        <f>IFERROR(VLOOKUP(C259,'LOCAL DECEMBER 2022'!EK265:FF484,22,FALSE),)</f>
        <v>45168.51</v>
      </c>
      <c r="P259" s="258">
        <f>IFERROR(VLOOKUP(C259,'LOCAL DECEMBER 2022'!EK265:FG492,23,FALSE),)</f>
        <v>100000</v>
      </c>
      <c r="Q259" s="258">
        <f t="shared" si="16"/>
        <v>156089.83480000001</v>
      </c>
      <c r="R259" s="258">
        <f>IFERROR(VLOOKUP(C259,'LOCAL DECEMBER 2022'!EK265:FI484,25,FALSE),)</f>
        <v>0</v>
      </c>
      <c r="S259" s="258">
        <f t="shared" si="17"/>
        <v>295595.2352</v>
      </c>
      <c r="T259" s="258">
        <f>IFERROR(VLOOKUP(C259,'LOCAL DECEMBER 2022'!EK265:FL484,28,FALSE),)</f>
        <v>18067.400000000001</v>
      </c>
      <c r="U259" s="258">
        <f>IFERROR(VLOOKUP(C259,'LOCAL DECEMBER 2022'!EK265:FN484,30,FALSE),)</f>
        <v>45168.51</v>
      </c>
      <c r="V259" s="258">
        <f>IFERROR(VLOOKUP(C259,'LOCAL DECEMBER 2022'!EK265:FM484,29,FALSE),)</f>
        <v>2258.4299999999998</v>
      </c>
      <c r="W259" s="258">
        <f t="shared" si="18"/>
        <v>65494.340000000004</v>
      </c>
      <c r="X259" s="263">
        <f t="shared" si="19"/>
        <v>517179.41000000003</v>
      </c>
      <c r="Z259" s="264"/>
      <c r="AA259" s="134"/>
    </row>
    <row r="260" spans="1:27" s="120" customFormat="1" ht="18.649999999999999" customHeight="1">
      <c r="A260" s="250">
        <v>258</v>
      </c>
      <c r="B260" s="251" t="s">
        <v>1522</v>
      </c>
      <c r="C260" s="252" t="s">
        <v>481</v>
      </c>
      <c r="D260" s="253"/>
      <c r="E260" s="254" t="s">
        <v>787</v>
      </c>
      <c r="F260" s="644" t="s">
        <v>1523</v>
      </c>
      <c r="G260" s="256" t="s">
        <v>223</v>
      </c>
      <c r="H260" s="258">
        <f>ROUND(IFERROR(VLOOKUP(C260,'LOCAL DECEMBER 2022'!EK266:ET782,10,FALSE),),2)</f>
        <v>26</v>
      </c>
      <c r="I260" s="258">
        <f>ROUND(IFERROR(VLOOKUP(C260,'LOCAL DECEMBER 2022'!EK266:EN636,4,FALSE),),2)</f>
        <v>12500</v>
      </c>
      <c r="J260" s="258">
        <f>IFERROR(VLOOKUP(C260,'LOCAL DECEMBER 2022'!EK266:EM437,3,FALSE),)</f>
        <v>325000</v>
      </c>
      <c r="K260" s="258">
        <f>IFERROR(VLOOKUP(C260,'LOCAL DECEMBER 2022'!EK266:FA437,17,FALSE),)</f>
        <v>255019.62</v>
      </c>
      <c r="L260" s="258">
        <f>IFERROR(VLOOKUP(C260,'LOCAL DECEMBER 2022'!EK266:FC486,19,FALSE),)</f>
        <v>580019.62</v>
      </c>
      <c r="M260" s="258">
        <f>IFERROR(VLOOKUP(C260,'LOCAL DECEMBER 2022'!EK266:FD486,20,FALSE),)</f>
        <v>522017.66</v>
      </c>
      <c r="N260" s="258">
        <f>IFERROR(VLOOKUP(C260,'LOCAL DECEMBER 2022'!EK266:FE486,21,FALSE),)</f>
        <v>20403.531999999996</v>
      </c>
      <c r="O260" s="258">
        <f>IFERROR(VLOOKUP(C260,'LOCAL DECEMBER 2022'!EK266:FF486,22,FALSE),)</f>
        <v>58001.96</v>
      </c>
      <c r="P260" s="258">
        <f>IFERROR(VLOOKUP(C260,'LOCAL DECEMBER 2022'!EK266:FG493,23,FALSE),)</f>
        <v>100000</v>
      </c>
      <c r="Q260" s="258">
        <f t="shared" si="16"/>
        <v>178405.492</v>
      </c>
      <c r="R260" s="258">
        <f>IFERROR(VLOOKUP(C260,'LOCAL DECEMBER 2022'!EK266:FI486,25,FALSE),)</f>
        <v>0</v>
      </c>
      <c r="S260" s="258">
        <f t="shared" si="17"/>
        <v>401614.12800000003</v>
      </c>
      <c r="T260" s="258">
        <f>IFERROR(VLOOKUP(C260,'LOCAL DECEMBER 2022'!EK266:FL486,28,FALSE),)</f>
        <v>23200.78</v>
      </c>
      <c r="U260" s="258">
        <f>IFERROR(VLOOKUP(C260,'LOCAL DECEMBER 2022'!EK266:FN486,30,FALSE),)</f>
        <v>58001.96</v>
      </c>
      <c r="V260" s="258">
        <f>IFERROR(VLOOKUP(C260,'LOCAL DECEMBER 2022'!EK266:FM486,29,FALSE),)</f>
        <v>2900.1</v>
      </c>
      <c r="W260" s="258">
        <f t="shared" si="18"/>
        <v>84102.84</v>
      </c>
      <c r="X260" s="263">
        <f t="shared" si="19"/>
        <v>664122.46</v>
      </c>
      <c r="Z260" s="264"/>
      <c r="AA260" s="134"/>
    </row>
    <row r="261" spans="1:27" s="120" customFormat="1" ht="18.649999999999999" customHeight="1">
      <c r="A261" s="250">
        <v>259</v>
      </c>
      <c r="B261" s="251" t="s">
        <v>1524</v>
      </c>
      <c r="C261" s="252" t="s">
        <v>482</v>
      </c>
      <c r="D261" s="643" t="s">
        <v>1525</v>
      </c>
      <c r="E261" s="254" t="s">
        <v>787</v>
      </c>
      <c r="F261" s="644" t="s">
        <v>1526</v>
      </c>
      <c r="G261" s="256" t="s">
        <v>204</v>
      </c>
      <c r="H261" s="258">
        <f>ROUND(IFERROR(VLOOKUP(C261,'LOCAL DECEMBER 2022'!EK267:ET783,10,FALSE),),2)</f>
        <v>25</v>
      </c>
      <c r="I261" s="258">
        <f>ROUND(IFERROR(VLOOKUP(C261,'LOCAL DECEMBER 2022'!EK267:EN637,4,FALSE),),2)</f>
        <v>15000</v>
      </c>
      <c r="J261" s="258">
        <f>IFERROR(VLOOKUP(C261,'LOCAL DECEMBER 2022'!EK267:EM438,3,FALSE),)</f>
        <v>390000</v>
      </c>
      <c r="K261" s="258">
        <f>IFERROR(VLOOKUP(C261,'LOCAL DECEMBER 2022'!EK267:FA438,17,FALSE),)</f>
        <v>336525.89</v>
      </c>
      <c r="L261" s="258">
        <f>IFERROR(VLOOKUP(C261,'LOCAL DECEMBER 2022'!EK267:FC487,19,FALSE),)</f>
        <v>711525.89</v>
      </c>
      <c r="M261" s="258">
        <f>IFERROR(VLOOKUP(C261,'LOCAL DECEMBER 2022'!EK267:FD487,20,FALSE),)</f>
        <v>640373.30000000005</v>
      </c>
      <c r="N261" s="258">
        <f>IFERROR(VLOOKUP(C261,'LOCAL DECEMBER 2022'!EK267:FE487,21,FALSE),)</f>
        <v>44074.660000000011</v>
      </c>
      <c r="O261" s="258">
        <f>IFERROR(VLOOKUP(C261,'LOCAL DECEMBER 2022'!EK267:FF487,22,FALSE),)</f>
        <v>71152.59</v>
      </c>
      <c r="P261" s="258">
        <f>IFERROR(VLOOKUP(C261,'LOCAL DECEMBER 2022'!EK267:FG494,23,FALSE),)</f>
        <v>100000</v>
      </c>
      <c r="Q261" s="258">
        <f t="shared" si="16"/>
        <v>215227.25</v>
      </c>
      <c r="R261" s="258">
        <f>IFERROR(VLOOKUP(C261,'LOCAL DECEMBER 2022'!EK267:FI487,25,FALSE),)</f>
        <v>0</v>
      </c>
      <c r="S261" s="258">
        <f t="shared" si="17"/>
        <v>496298.64</v>
      </c>
      <c r="T261" s="258">
        <f>IFERROR(VLOOKUP(C261,'LOCAL DECEMBER 2022'!EK267:FL487,28,FALSE),)</f>
        <v>28461.040000000001</v>
      </c>
      <c r="U261" s="258">
        <f>IFERROR(VLOOKUP(C261,'LOCAL DECEMBER 2022'!EK267:FN487,30,FALSE),)</f>
        <v>71152.59</v>
      </c>
      <c r="V261" s="258">
        <f>IFERROR(VLOOKUP(C261,'LOCAL DECEMBER 2022'!EK267:FM487,29,FALSE),)</f>
        <v>3557.63</v>
      </c>
      <c r="W261" s="258">
        <f t="shared" si="18"/>
        <v>103171.26000000001</v>
      </c>
      <c r="X261" s="263">
        <f t="shared" si="19"/>
        <v>814697.15</v>
      </c>
      <c r="Z261" s="264"/>
      <c r="AA261" s="134"/>
    </row>
    <row r="262" spans="1:27" s="120" customFormat="1" ht="18.649999999999999" customHeight="1">
      <c r="A262" s="250">
        <v>260</v>
      </c>
      <c r="B262" s="251" t="s">
        <v>1527</v>
      </c>
      <c r="C262" s="252" t="s">
        <v>483</v>
      </c>
      <c r="D262" s="643" t="s">
        <v>1528</v>
      </c>
      <c r="E262" s="254" t="s">
        <v>787</v>
      </c>
      <c r="F262" s="644" t="s">
        <v>1529</v>
      </c>
      <c r="G262" s="256" t="s">
        <v>204</v>
      </c>
      <c r="H262" s="258">
        <f>ROUND(IFERROR(VLOOKUP(C262,'LOCAL DECEMBER 2022'!EK268:ET784,10,FALSE),),2)</f>
        <v>25</v>
      </c>
      <c r="I262" s="258">
        <f>ROUND(IFERROR(VLOOKUP(C262,'LOCAL DECEMBER 2022'!EK268:EN638,4,FALSE),),2)</f>
        <v>15000</v>
      </c>
      <c r="J262" s="258">
        <f>IFERROR(VLOOKUP(C262,'LOCAL DECEMBER 2022'!EK268:EM439,3,FALSE),)</f>
        <v>390000</v>
      </c>
      <c r="K262" s="258">
        <f>IFERROR(VLOOKUP(C262,'LOCAL DECEMBER 2022'!EK268:FA439,17,FALSE),)</f>
        <v>332025.53999999998</v>
      </c>
      <c r="L262" s="258">
        <f>IFERROR(VLOOKUP(C262,'LOCAL DECEMBER 2022'!EK268:FC488,19,FALSE),)</f>
        <v>707025.54</v>
      </c>
      <c r="M262" s="258">
        <f>IFERROR(VLOOKUP(C262,'LOCAL DECEMBER 2022'!EK268:FD488,20,FALSE),)</f>
        <v>636322.99</v>
      </c>
      <c r="N262" s="258">
        <f>IFERROR(VLOOKUP(C262,'LOCAL DECEMBER 2022'!EK268:FE488,21,FALSE),)</f>
        <v>43264.597999999998</v>
      </c>
      <c r="O262" s="258">
        <f>IFERROR(VLOOKUP(C262,'LOCAL DECEMBER 2022'!EK268:FF488,22,FALSE),)</f>
        <v>70702.55</v>
      </c>
      <c r="P262" s="258">
        <f>IFERROR(VLOOKUP(C262,'LOCAL DECEMBER 2022'!EK268:FG495,23,FALSE),)</f>
        <v>100000</v>
      </c>
      <c r="Q262" s="258">
        <f t="shared" si="16"/>
        <v>213967.14799999999</v>
      </c>
      <c r="R262" s="258">
        <f>IFERROR(VLOOKUP(C262,'LOCAL DECEMBER 2022'!EK268:FI488,25,FALSE),)</f>
        <v>0</v>
      </c>
      <c r="S262" s="258">
        <f t="shared" si="17"/>
        <v>493058.39200000005</v>
      </c>
      <c r="T262" s="258">
        <f>IFERROR(VLOOKUP(C262,'LOCAL DECEMBER 2022'!EK268:FL488,28,FALSE),)</f>
        <v>28281.02</v>
      </c>
      <c r="U262" s="258">
        <f>IFERROR(VLOOKUP(C262,'LOCAL DECEMBER 2022'!EK268:FN488,30,FALSE),)</f>
        <v>70702.55</v>
      </c>
      <c r="V262" s="258">
        <f>IFERROR(VLOOKUP(C262,'LOCAL DECEMBER 2022'!EK268:FM488,29,FALSE),)</f>
        <v>3535.13</v>
      </c>
      <c r="W262" s="258">
        <f t="shared" si="18"/>
        <v>102518.70000000001</v>
      </c>
      <c r="X262" s="263">
        <f t="shared" si="19"/>
        <v>809544.24</v>
      </c>
      <c r="Z262" s="264"/>
      <c r="AA262" s="134"/>
    </row>
    <row r="263" spans="1:27" s="120" customFormat="1" ht="18.649999999999999" customHeight="1">
      <c r="A263" s="250">
        <v>261</v>
      </c>
      <c r="B263" s="251" t="s">
        <v>1530</v>
      </c>
      <c r="C263" s="252" t="s">
        <v>484</v>
      </c>
      <c r="D263" s="643" t="s">
        <v>1531</v>
      </c>
      <c r="E263" s="254" t="s">
        <v>787</v>
      </c>
      <c r="F263" s="644" t="s">
        <v>1532</v>
      </c>
      <c r="G263" s="256" t="s">
        <v>204</v>
      </c>
      <c r="H263" s="258">
        <f>ROUND(IFERROR(VLOOKUP(C263,'LOCAL DECEMBER 2022'!EK269:ET785,10,FALSE),),2)</f>
        <v>13</v>
      </c>
      <c r="I263" s="258">
        <f>ROUND(IFERROR(VLOOKUP(C263,'LOCAL DECEMBER 2022'!EK269:EN639,4,FALSE),),2)</f>
        <v>15000</v>
      </c>
      <c r="J263" s="258">
        <f>IFERROR(VLOOKUP(C263,'LOCAL DECEMBER 2022'!EK269:EM440,3,FALSE),)</f>
        <v>390000</v>
      </c>
      <c r="K263" s="258">
        <f>IFERROR(VLOOKUP(C263,'LOCAL DECEMBER 2022'!EK269:FA440,17,FALSE),)</f>
        <v>252019.39</v>
      </c>
      <c r="L263" s="258">
        <f>IFERROR(VLOOKUP(C263,'LOCAL DECEMBER 2022'!EK269:FC488,19,FALSE),)</f>
        <v>447019.39</v>
      </c>
      <c r="M263" s="258">
        <f>IFERROR(VLOOKUP(C263,'LOCAL DECEMBER 2022'!EK269:FD488,20,FALSE),)</f>
        <v>402317.45</v>
      </c>
      <c r="N263" s="258">
        <f>IFERROR(VLOOKUP(C263,'LOCAL DECEMBER 2022'!EK269:FE488,21,FALSE),)</f>
        <v>10585.396000000001</v>
      </c>
      <c r="O263" s="258">
        <f>IFERROR(VLOOKUP(C263,'LOCAL DECEMBER 2022'!EK269:FF488,22,FALSE),)</f>
        <v>44701.94</v>
      </c>
      <c r="P263" s="258">
        <f>IFERROR(VLOOKUP(C263,'LOCAL DECEMBER 2022'!EK269:FG496,23,FALSE),)</f>
        <v>0</v>
      </c>
      <c r="Q263" s="258">
        <f t="shared" si="16"/>
        <v>55287.336000000003</v>
      </c>
      <c r="R263" s="258">
        <f>IFERROR(VLOOKUP(C263,'LOCAL DECEMBER 2022'!EK269:FI488,25,FALSE),)</f>
        <v>0</v>
      </c>
      <c r="S263" s="258">
        <f t="shared" si="17"/>
        <v>391732.054</v>
      </c>
      <c r="T263" s="258">
        <f>IFERROR(VLOOKUP(C263,'LOCAL DECEMBER 2022'!EK269:FL488,28,FALSE),)</f>
        <v>17880.78</v>
      </c>
      <c r="U263" s="258">
        <f>IFERROR(VLOOKUP(C263,'LOCAL DECEMBER 2022'!EK269:FN488,30,FALSE),)</f>
        <v>44701.94</v>
      </c>
      <c r="V263" s="258">
        <f>IFERROR(VLOOKUP(C263,'LOCAL DECEMBER 2022'!EK269:FM488,29,FALSE),)</f>
        <v>2235.1</v>
      </c>
      <c r="W263" s="258">
        <f t="shared" si="18"/>
        <v>64817.82</v>
      </c>
      <c r="X263" s="263">
        <f t="shared" si="19"/>
        <v>511837.21</v>
      </c>
      <c r="Z263" s="264"/>
      <c r="AA263" s="134"/>
    </row>
    <row r="264" spans="1:27" s="120" customFormat="1" ht="18.649999999999999" customHeight="1">
      <c r="A264" s="250">
        <v>262</v>
      </c>
      <c r="B264" s="251" t="s">
        <v>1533</v>
      </c>
      <c r="C264" s="252" t="s">
        <v>485</v>
      </c>
      <c r="D264" s="643" t="s">
        <v>1534</v>
      </c>
      <c r="E264" s="254" t="s">
        <v>787</v>
      </c>
      <c r="F264" s="644" t="s">
        <v>1535</v>
      </c>
      <c r="G264" s="256" t="s">
        <v>204</v>
      </c>
      <c r="H264" s="258">
        <f>ROUND(IFERROR(VLOOKUP(C264,'LOCAL DECEMBER 2022'!EK270:ET786,10,FALSE),),2)</f>
        <v>22</v>
      </c>
      <c r="I264" s="258">
        <f>ROUND(IFERROR(VLOOKUP(C264,'LOCAL DECEMBER 2022'!EK270:EN640,4,FALSE),),2)</f>
        <v>15000</v>
      </c>
      <c r="J264" s="258">
        <f>IFERROR(VLOOKUP(C264,'LOCAL DECEMBER 2022'!EK270:EM441,3,FALSE),)</f>
        <v>390000</v>
      </c>
      <c r="K264" s="258">
        <f>IFERROR(VLOOKUP(C264,'LOCAL DECEMBER 2022'!EK270:FA441,17,FALSE),)</f>
        <v>332025.53999999998</v>
      </c>
      <c r="L264" s="258">
        <f>IFERROR(VLOOKUP(C264,'LOCAL DECEMBER 2022'!EK270:FC489,19,FALSE),)</f>
        <v>662025.54</v>
      </c>
      <c r="M264" s="258">
        <f>IFERROR(VLOOKUP(C264,'LOCAL DECEMBER 2022'!EK270:FD489,20,FALSE),)</f>
        <v>595822.99</v>
      </c>
      <c r="N264" s="258">
        <f>IFERROR(VLOOKUP(C264,'LOCAL DECEMBER 2022'!EK270:FE489,21,FALSE),)</f>
        <v>35164.597999999998</v>
      </c>
      <c r="O264" s="258">
        <f>IFERROR(VLOOKUP(C264,'LOCAL DECEMBER 2022'!EK270:FF489,22,FALSE),)</f>
        <v>66202.55</v>
      </c>
      <c r="P264" s="258">
        <f>IFERROR(VLOOKUP(C264,'LOCAL DECEMBER 2022'!EK270:FG497,23,FALSE),)</f>
        <v>100000</v>
      </c>
      <c r="Q264" s="258">
        <f t="shared" si="16"/>
        <v>201367.14799999999</v>
      </c>
      <c r="R264" s="258">
        <f>IFERROR(VLOOKUP(C264,'LOCAL DECEMBER 2022'!EK270:FI489,25,FALSE),)</f>
        <v>0</v>
      </c>
      <c r="S264" s="258">
        <f t="shared" si="17"/>
        <v>460658.39200000005</v>
      </c>
      <c r="T264" s="258">
        <f>IFERROR(VLOOKUP(C264,'LOCAL DECEMBER 2022'!EK270:FL489,28,FALSE),)</f>
        <v>26481.02</v>
      </c>
      <c r="U264" s="258">
        <f>IFERROR(VLOOKUP(C264,'LOCAL DECEMBER 2022'!EK270:FN489,30,FALSE),)</f>
        <v>66202.55</v>
      </c>
      <c r="V264" s="258">
        <f>IFERROR(VLOOKUP(C264,'LOCAL DECEMBER 2022'!EK270:FM489,29,FALSE),)</f>
        <v>3310.13</v>
      </c>
      <c r="W264" s="258">
        <f t="shared" si="18"/>
        <v>95993.700000000012</v>
      </c>
      <c r="X264" s="263">
        <f t="shared" si="19"/>
        <v>758019.24</v>
      </c>
      <c r="Z264" s="264"/>
      <c r="AA264" s="134"/>
    </row>
    <row r="265" spans="1:27" s="120" customFormat="1" ht="18.649999999999999" customHeight="1">
      <c r="A265" s="250">
        <v>263</v>
      </c>
      <c r="B265" s="251" t="s">
        <v>1536</v>
      </c>
      <c r="C265" s="252" t="s">
        <v>486</v>
      </c>
      <c r="D265" s="643" t="s">
        <v>1537</v>
      </c>
      <c r="E265" s="254" t="s">
        <v>787</v>
      </c>
      <c r="F265" s="644" t="s">
        <v>1538</v>
      </c>
      <c r="G265" s="256" t="s">
        <v>204</v>
      </c>
      <c r="H265" s="258">
        <f>ROUND(IFERROR(VLOOKUP(C265,'LOCAL DECEMBER 2022'!EK271:ET787,10,FALSE),),2)</f>
        <v>25</v>
      </c>
      <c r="I265" s="258">
        <f>ROUND(IFERROR(VLOOKUP(C265,'LOCAL DECEMBER 2022'!EK271:EN641,4,FALSE),),2)</f>
        <v>15000</v>
      </c>
      <c r="J265" s="258">
        <f>IFERROR(VLOOKUP(C265,'LOCAL DECEMBER 2022'!EK271:EM442,3,FALSE),)</f>
        <v>390000</v>
      </c>
      <c r="K265" s="258">
        <f>IFERROR(VLOOKUP(C265,'LOCAL DECEMBER 2022'!EK271:FA442,17,FALSE),)</f>
        <v>302023.23</v>
      </c>
      <c r="L265" s="258">
        <f>IFERROR(VLOOKUP(C265,'LOCAL DECEMBER 2022'!EK271:FC490,19,FALSE),)</f>
        <v>677023.23</v>
      </c>
      <c r="M265" s="258">
        <f>IFERROR(VLOOKUP(C265,'LOCAL DECEMBER 2022'!EK271:FD490,20,FALSE),)</f>
        <v>609320.90999999992</v>
      </c>
      <c r="N265" s="258">
        <f>IFERROR(VLOOKUP(C265,'LOCAL DECEMBER 2022'!EK271:FE490,21,FALSE),)</f>
        <v>37864.181999999986</v>
      </c>
      <c r="O265" s="258">
        <f>IFERROR(VLOOKUP(C265,'LOCAL DECEMBER 2022'!EK271:FF490,22,FALSE),)</f>
        <v>67702.320000000007</v>
      </c>
      <c r="P265" s="258">
        <f>IFERROR(VLOOKUP(C265,'LOCAL DECEMBER 2022'!EK271:FG498,23,FALSE),)</f>
        <v>0</v>
      </c>
      <c r="Q265" s="258">
        <f t="shared" si="16"/>
        <v>105566.50199999999</v>
      </c>
      <c r="R265" s="258">
        <f>IFERROR(VLOOKUP(C265,'LOCAL DECEMBER 2022'!EK271:FI490,25,FALSE),)</f>
        <v>0</v>
      </c>
      <c r="S265" s="258">
        <f t="shared" si="17"/>
        <v>571456.728</v>
      </c>
      <c r="T265" s="258">
        <f>IFERROR(VLOOKUP(C265,'LOCAL DECEMBER 2022'!EK271:FL490,28,FALSE),)</f>
        <v>27080.93</v>
      </c>
      <c r="U265" s="258">
        <f>IFERROR(VLOOKUP(C265,'LOCAL DECEMBER 2022'!EK271:FN490,30,FALSE),)</f>
        <v>67702.320000000007</v>
      </c>
      <c r="V265" s="258">
        <f>IFERROR(VLOOKUP(C265,'LOCAL DECEMBER 2022'!EK271:FM490,29,FALSE),)</f>
        <v>3385.12</v>
      </c>
      <c r="W265" s="258">
        <f t="shared" si="18"/>
        <v>98168.37</v>
      </c>
      <c r="X265" s="263">
        <f t="shared" si="19"/>
        <v>775191.6</v>
      </c>
      <c r="Z265" s="264"/>
      <c r="AA265" s="134"/>
    </row>
    <row r="266" spans="1:27" s="120" customFormat="1" ht="18.649999999999999" customHeight="1">
      <c r="A266" s="250">
        <v>264</v>
      </c>
      <c r="B266" s="251" t="s">
        <v>1539</v>
      </c>
      <c r="C266" s="252" t="s">
        <v>487</v>
      </c>
      <c r="D266" s="643" t="s">
        <v>1540</v>
      </c>
      <c r="E266" s="254" t="s">
        <v>787</v>
      </c>
      <c r="F266" s="644" t="s">
        <v>1541</v>
      </c>
      <c r="G266" s="256" t="s">
        <v>194</v>
      </c>
      <c r="H266" s="258">
        <f>ROUND(IFERROR(VLOOKUP(C266,'LOCAL DECEMBER 2022'!EK272:ET788,10,FALSE),),2)</f>
        <v>22</v>
      </c>
      <c r="I266" s="258">
        <f>ROUND(IFERROR(VLOOKUP(C266,'LOCAL DECEMBER 2022'!EK272:EN642,4,FALSE),),2)</f>
        <v>12500</v>
      </c>
      <c r="J266" s="258">
        <f>IFERROR(VLOOKUP(C266,'LOCAL DECEMBER 2022'!EK272:EM443,3,FALSE),)</f>
        <v>325000</v>
      </c>
      <c r="K266" s="258">
        <f>IFERROR(VLOOKUP(C266,'LOCAL DECEMBER 2022'!EK272:FA443,17,FALSE),)</f>
        <v>380862.63</v>
      </c>
      <c r="L266" s="258">
        <f>IFERROR(VLOOKUP(C266,'LOCAL DECEMBER 2022'!EK272:FC491,19,FALSE),)</f>
        <v>655862.63</v>
      </c>
      <c r="M266" s="258">
        <f>IFERROR(VLOOKUP(C266,'LOCAL DECEMBER 2022'!EK272:FD491,20,FALSE),)</f>
        <v>590276.37</v>
      </c>
      <c r="N266" s="258">
        <f>IFERROR(VLOOKUP(C266,'LOCAL DECEMBER 2022'!EK272:FE491,21,FALSE),)</f>
        <v>34055.273999999998</v>
      </c>
      <c r="O266" s="258">
        <f>IFERROR(VLOOKUP(C266,'LOCAL DECEMBER 2022'!EK272:FF491,22,FALSE),)</f>
        <v>65586.259999999995</v>
      </c>
      <c r="P266" s="258">
        <f>IFERROR(VLOOKUP(C266,'LOCAL DECEMBER 2022'!EK272:FG499,23,FALSE),)</f>
        <v>100000</v>
      </c>
      <c r="Q266" s="258">
        <f t="shared" si="16"/>
        <v>199641.53399999999</v>
      </c>
      <c r="R266" s="258">
        <f>IFERROR(VLOOKUP(C266,'LOCAL DECEMBER 2022'!EK272:FI491,25,FALSE),)</f>
        <v>0</v>
      </c>
      <c r="S266" s="258">
        <f t="shared" si="17"/>
        <v>456221.09600000002</v>
      </c>
      <c r="T266" s="258">
        <f>IFERROR(VLOOKUP(C266,'LOCAL DECEMBER 2022'!EK272:FL491,28,FALSE),)</f>
        <v>26234.51</v>
      </c>
      <c r="U266" s="258">
        <f>IFERROR(VLOOKUP(C266,'LOCAL DECEMBER 2022'!EK272:FN491,30,FALSE),)</f>
        <v>65586.259999999995</v>
      </c>
      <c r="V266" s="258">
        <f>IFERROR(VLOOKUP(C266,'LOCAL DECEMBER 2022'!EK272:FM491,29,FALSE),)</f>
        <v>3279.31</v>
      </c>
      <c r="W266" s="258">
        <f t="shared" si="18"/>
        <v>95100.079999999987</v>
      </c>
      <c r="X266" s="263">
        <f t="shared" si="19"/>
        <v>750962.71</v>
      </c>
      <c r="Z266" s="264"/>
      <c r="AA266" s="134"/>
    </row>
    <row r="267" spans="1:27" s="120" customFormat="1" ht="18.649999999999999" customHeight="1">
      <c r="A267" s="250">
        <v>265</v>
      </c>
      <c r="B267" s="251" t="s">
        <v>1542</v>
      </c>
      <c r="C267" s="252" t="s">
        <v>488</v>
      </c>
      <c r="D267" s="253"/>
      <c r="E267" s="254" t="s">
        <v>787</v>
      </c>
      <c r="F267" s="644" t="s">
        <v>1543</v>
      </c>
      <c r="G267" s="256" t="s">
        <v>204</v>
      </c>
      <c r="H267" s="258">
        <f>ROUND(IFERROR(VLOOKUP(C267,'LOCAL DECEMBER 2022'!EK273:ET789,10,FALSE),),2)</f>
        <v>24</v>
      </c>
      <c r="I267" s="258">
        <f>ROUND(IFERROR(VLOOKUP(C267,'LOCAL DECEMBER 2022'!EK273:EN643,4,FALSE),),2)</f>
        <v>15000</v>
      </c>
      <c r="J267" s="258">
        <f>IFERROR(VLOOKUP(C267,'LOCAL DECEMBER 2022'!EK273:EM444,3,FALSE),)</f>
        <v>390000</v>
      </c>
      <c r="K267" s="258">
        <f>IFERROR(VLOOKUP(C267,'LOCAL DECEMBER 2022'!EK273:FA444,17,FALSE),)</f>
        <v>251019.31</v>
      </c>
      <c r="L267" s="258">
        <f>IFERROR(VLOOKUP(C267,'LOCAL DECEMBER 2022'!EK273:FC492,19,FALSE),)</f>
        <v>611019.31000000006</v>
      </c>
      <c r="M267" s="258">
        <f>IFERROR(VLOOKUP(C267,'LOCAL DECEMBER 2022'!EK273:FD492,20,FALSE),)</f>
        <v>549917.38</v>
      </c>
      <c r="N267" s="258">
        <f>IFERROR(VLOOKUP(C267,'LOCAL DECEMBER 2022'!EK273:FE492,21,FALSE),)</f>
        <v>25983.476000000002</v>
      </c>
      <c r="O267" s="258">
        <f>IFERROR(VLOOKUP(C267,'LOCAL DECEMBER 2022'!EK273:FF492,22,FALSE),)</f>
        <v>61101.93</v>
      </c>
      <c r="P267" s="258">
        <f>IFERROR(VLOOKUP(C267,'LOCAL DECEMBER 2022'!EK273:FG500,23,FALSE),)</f>
        <v>100000</v>
      </c>
      <c r="Q267" s="258">
        <f t="shared" si="16"/>
        <v>187085.40600000002</v>
      </c>
      <c r="R267" s="258">
        <f>IFERROR(VLOOKUP(C267,'LOCAL DECEMBER 2022'!EK273:FI492,25,FALSE),)</f>
        <v>0</v>
      </c>
      <c r="S267" s="258">
        <f t="shared" si="17"/>
        <v>423933.90400000004</v>
      </c>
      <c r="T267" s="258">
        <f>IFERROR(VLOOKUP(C267,'LOCAL DECEMBER 2022'!EK273:FL492,28,FALSE),)</f>
        <v>24440.77</v>
      </c>
      <c r="U267" s="258">
        <f>IFERROR(VLOOKUP(C267,'LOCAL DECEMBER 2022'!EK273:FN492,30,FALSE),)</f>
        <v>61101.93</v>
      </c>
      <c r="V267" s="258">
        <f>IFERROR(VLOOKUP(C267,'LOCAL DECEMBER 2022'!EK273:FM492,29,FALSE),)</f>
        <v>3055.1</v>
      </c>
      <c r="W267" s="258">
        <f t="shared" si="18"/>
        <v>88597.8</v>
      </c>
      <c r="X267" s="263">
        <f t="shared" si="19"/>
        <v>699617.1100000001</v>
      </c>
      <c r="Z267" s="264"/>
      <c r="AA267" s="134"/>
    </row>
    <row r="268" spans="1:27" s="120" customFormat="1" ht="18.649999999999999" customHeight="1">
      <c r="A268" s="250">
        <v>266</v>
      </c>
      <c r="B268" s="251" t="s">
        <v>1544</v>
      </c>
      <c r="C268" s="252" t="s">
        <v>489</v>
      </c>
      <c r="D268" s="643" t="s">
        <v>1545</v>
      </c>
      <c r="E268" s="254" t="s">
        <v>787</v>
      </c>
      <c r="F268" s="644" t="s">
        <v>1546</v>
      </c>
      <c r="G268" s="256" t="s">
        <v>204</v>
      </c>
      <c r="H268" s="258">
        <f>ROUND(IFERROR(VLOOKUP(C268,'LOCAL DECEMBER 2022'!EK274:ET790,10,FALSE),),2)</f>
        <v>23</v>
      </c>
      <c r="I268" s="258">
        <f>ROUND(IFERROR(VLOOKUP(C268,'LOCAL DECEMBER 2022'!EK274:EN644,4,FALSE),),2)</f>
        <v>15000</v>
      </c>
      <c r="J268" s="258">
        <f>IFERROR(VLOOKUP(C268,'LOCAL DECEMBER 2022'!EK274:EM445,3,FALSE),)</f>
        <v>390000</v>
      </c>
      <c r="K268" s="258">
        <f>IFERROR(VLOOKUP(C268,'LOCAL DECEMBER 2022'!EK274:FA445,17,FALSE),)</f>
        <v>411031.62</v>
      </c>
      <c r="L268" s="258">
        <f>IFERROR(VLOOKUP(C268,'LOCAL DECEMBER 2022'!EK274:FC493,19,FALSE),)</f>
        <v>756031.62</v>
      </c>
      <c r="M268" s="258">
        <f>IFERROR(VLOOKUP(C268,'LOCAL DECEMBER 2022'!EK274:FD493,20,FALSE),)</f>
        <v>680428.46</v>
      </c>
      <c r="N268" s="258">
        <f>IFERROR(VLOOKUP(C268,'LOCAL DECEMBER 2022'!EK274:FE493,21,FALSE),)</f>
        <v>52085.691999999995</v>
      </c>
      <c r="O268" s="258">
        <f>IFERROR(VLOOKUP(C268,'LOCAL DECEMBER 2022'!EK274:FF493,22,FALSE),)</f>
        <v>75603.16</v>
      </c>
      <c r="P268" s="258">
        <f>IFERROR(VLOOKUP(C268,'LOCAL DECEMBER 2022'!EK274:FG501,23,FALSE),)</f>
        <v>100000</v>
      </c>
      <c r="Q268" s="258">
        <f t="shared" si="16"/>
        <v>227688.85200000001</v>
      </c>
      <c r="R268" s="258">
        <f>IFERROR(VLOOKUP(C268,'LOCAL DECEMBER 2022'!EK274:FI493,25,FALSE),)</f>
        <v>0</v>
      </c>
      <c r="S268" s="258">
        <f t="shared" si="17"/>
        <v>528342.76799999992</v>
      </c>
      <c r="T268" s="258">
        <f>IFERROR(VLOOKUP(C268,'LOCAL DECEMBER 2022'!EK274:FL493,28,FALSE),)</f>
        <v>30241.26</v>
      </c>
      <c r="U268" s="258">
        <f>IFERROR(VLOOKUP(C268,'LOCAL DECEMBER 2022'!EK274:FN493,30,FALSE),)</f>
        <v>75603.16</v>
      </c>
      <c r="V268" s="258">
        <f>IFERROR(VLOOKUP(C268,'LOCAL DECEMBER 2022'!EK274:FM493,29,FALSE),)</f>
        <v>3780.16</v>
      </c>
      <c r="W268" s="258">
        <f t="shared" si="18"/>
        <v>109624.58</v>
      </c>
      <c r="X268" s="263">
        <f t="shared" si="19"/>
        <v>865656.2</v>
      </c>
      <c r="Z268" s="264"/>
      <c r="AA268" s="134"/>
    </row>
    <row r="269" spans="1:27" s="120" customFormat="1" ht="18.649999999999999" customHeight="1">
      <c r="A269" s="250">
        <v>267</v>
      </c>
      <c r="B269" s="251" t="s">
        <v>1547</v>
      </c>
      <c r="C269" s="252" t="s">
        <v>490</v>
      </c>
      <c r="D269" s="643" t="s">
        <v>1548</v>
      </c>
      <c r="E269" s="254" t="s">
        <v>787</v>
      </c>
      <c r="F269" s="644" t="s">
        <v>1549</v>
      </c>
      <c r="G269" s="256" t="s">
        <v>204</v>
      </c>
      <c r="H269" s="258">
        <f>ROUND(IFERROR(VLOOKUP(C269,'LOCAL DECEMBER 2022'!EK275:ET791,10,FALSE),),2)</f>
        <v>25</v>
      </c>
      <c r="I269" s="258">
        <f>ROUND(IFERROR(VLOOKUP(C269,'LOCAL DECEMBER 2022'!EK275:EN645,4,FALSE),),2)</f>
        <v>15000</v>
      </c>
      <c r="J269" s="258">
        <f>IFERROR(VLOOKUP(C269,'LOCAL DECEMBER 2022'!EK275:EM446,3,FALSE),)</f>
        <v>390000</v>
      </c>
      <c r="K269" s="258">
        <f>IFERROR(VLOOKUP(C269,'LOCAL DECEMBER 2022'!EK275:FA446,17,FALSE),)</f>
        <v>322024.77</v>
      </c>
      <c r="L269" s="258">
        <f>IFERROR(VLOOKUP(C269,'LOCAL DECEMBER 2022'!EK275:FC494,19,FALSE),)</f>
        <v>697024.77</v>
      </c>
      <c r="M269" s="258">
        <f>IFERROR(VLOOKUP(C269,'LOCAL DECEMBER 2022'!EK275:FD494,20,FALSE),)</f>
        <v>627322.29</v>
      </c>
      <c r="N269" s="258">
        <f>IFERROR(VLOOKUP(C269,'LOCAL DECEMBER 2022'!EK275:FE494,21,FALSE),)</f>
        <v>41464.458000000013</v>
      </c>
      <c r="O269" s="258">
        <f>IFERROR(VLOOKUP(C269,'LOCAL DECEMBER 2022'!EK275:FF494,22,FALSE),)</f>
        <v>69702.48</v>
      </c>
      <c r="P269" s="258">
        <f>IFERROR(VLOOKUP(C269,'LOCAL DECEMBER 2022'!EK275:FG502,23,FALSE),)</f>
        <v>100000</v>
      </c>
      <c r="Q269" s="258">
        <f t="shared" si="16"/>
        <v>211166.93800000002</v>
      </c>
      <c r="R269" s="258">
        <f>IFERROR(VLOOKUP(C269,'LOCAL DECEMBER 2022'!EK275:FI494,25,FALSE),)</f>
        <v>0</v>
      </c>
      <c r="S269" s="258">
        <f t="shared" si="17"/>
        <v>485857.83199999999</v>
      </c>
      <c r="T269" s="258">
        <f>IFERROR(VLOOKUP(C269,'LOCAL DECEMBER 2022'!EK275:FL494,28,FALSE),)</f>
        <v>27880.99</v>
      </c>
      <c r="U269" s="258">
        <f>IFERROR(VLOOKUP(C269,'LOCAL DECEMBER 2022'!EK275:FN494,30,FALSE),)</f>
        <v>69702.48</v>
      </c>
      <c r="V269" s="258">
        <f>IFERROR(VLOOKUP(C269,'LOCAL DECEMBER 2022'!EK275:FM494,29,FALSE),)</f>
        <v>3485.12</v>
      </c>
      <c r="W269" s="258">
        <f t="shared" si="18"/>
        <v>101068.59</v>
      </c>
      <c r="X269" s="263">
        <f t="shared" si="19"/>
        <v>798093.36</v>
      </c>
      <c r="Z269" s="264"/>
      <c r="AA269" s="134"/>
    </row>
    <row r="270" spans="1:27" s="120" customFormat="1" ht="18.649999999999999" customHeight="1">
      <c r="A270" s="250">
        <v>268</v>
      </c>
      <c r="B270" s="251" t="s">
        <v>1550</v>
      </c>
      <c r="C270" s="252" t="s">
        <v>491</v>
      </c>
      <c r="D270" s="643" t="s">
        <v>1551</v>
      </c>
      <c r="E270" s="254" t="s">
        <v>787</v>
      </c>
      <c r="F270" s="644" t="s">
        <v>1552</v>
      </c>
      <c r="G270" s="256" t="s">
        <v>235</v>
      </c>
      <c r="H270" s="258">
        <f>ROUND(IFERROR(VLOOKUP(C270,'LOCAL DECEMBER 2022'!EK276:ET792,10,FALSE),),2)</f>
        <v>24</v>
      </c>
      <c r="I270" s="258">
        <f>ROUND(IFERROR(VLOOKUP(C270,'LOCAL DECEMBER 2022'!EK276:EN646,4,FALSE),),2)</f>
        <v>23076.92</v>
      </c>
      <c r="J270" s="258">
        <f>IFERROR(VLOOKUP(C270,'LOCAL DECEMBER 2022'!EK276:EM447,3,FALSE),)</f>
        <v>600000</v>
      </c>
      <c r="K270" s="258">
        <f>IFERROR(VLOOKUP(C270,'LOCAL DECEMBER 2022'!EK276:FA447,17,FALSE),)</f>
        <v>369259.17</v>
      </c>
      <c r="L270" s="258">
        <f>IFERROR(VLOOKUP(C270,'LOCAL DECEMBER 2022'!EK276:FC495,19,FALSE),)</f>
        <v>923105.25</v>
      </c>
      <c r="M270" s="258">
        <f>IFERROR(VLOOKUP(C270,'LOCAL DECEMBER 2022'!EK276:FD495,20,FALSE),)</f>
        <v>830794.72</v>
      </c>
      <c r="N270" s="258">
        <f>IFERROR(VLOOKUP(C270,'LOCAL DECEMBER 2022'!EK276:FE495,21,FALSE),)</f>
        <v>85698.68</v>
      </c>
      <c r="O270" s="258">
        <f>IFERROR(VLOOKUP(C270,'LOCAL DECEMBER 2022'!EK276:FF495,22,FALSE),)</f>
        <v>92310.53</v>
      </c>
      <c r="P270" s="258">
        <f>IFERROR(VLOOKUP(C270,'LOCAL DECEMBER 2022'!EK276:FG503,23,FALSE),)</f>
        <v>100000</v>
      </c>
      <c r="Q270" s="258">
        <f t="shared" si="16"/>
        <v>278009.20999999996</v>
      </c>
      <c r="R270" s="258">
        <f>IFERROR(VLOOKUP(C270,'LOCAL DECEMBER 2022'!EK276:FI495,25,FALSE),)</f>
        <v>0</v>
      </c>
      <c r="S270" s="258">
        <f t="shared" si="17"/>
        <v>645096.04</v>
      </c>
      <c r="T270" s="258">
        <f>IFERROR(VLOOKUP(C270,'LOCAL DECEMBER 2022'!EK276:FL495,28,FALSE),)</f>
        <v>36924.21</v>
      </c>
      <c r="U270" s="258">
        <f>IFERROR(VLOOKUP(C270,'LOCAL DECEMBER 2022'!EK276:FN495,30,FALSE),)</f>
        <v>92310.53</v>
      </c>
      <c r="V270" s="258">
        <f>IFERROR(VLOOKUP(C270,'LOCAL DECEMBER 2022'!EK276:FM495,29,FALSE),)</f>
        <v>4615.53</v>
      </c>
      <c r="W270" s="258">
        <f t="shared" si="18"/>
        <v>133850.26999999999</v>
      </c>
      <c r="X270" s="263">
        <f t="shared" si="19"/>
        <v>1056955.52</v>
      </c>
      <c r="Z270" s="264"/>
      <c r="AA270" s="134"/>
    </row>
    <row r="271" spans="1:27" s="120" customFormat="1" ht="18.649999999999999" customHeight="1">
      <c r="A271" s="250">
        <v>269</v>
      </c>
      <c r="B271" s="251" t="s">
        <v>1553</v>
      </c>
      <c r="C271" s="252" t="s">
        <v>492</v>
      </c>
      <c r="D271" s="643" t="s">
        <v>1554</v>
      </c>
      <c r="E271" s="254" t="s">
        <v>787</v>
      </c>
      <c r="F271" s="644" t="s">
        <v>1555</v>
      </c>
      <c r="G271" s="256" t="s">
        <v>231</v>
      </c>
      <c r="H271" s="258">
        <f>ROUND(IFERROR(VLOOKUP(C271,'LOCAL DECEMBER 2022'!EK277:ET793,10,FALSE),),2)</f>
        <v>26</v>
      </c>
      <c r="I271" s="258">
        <f>ROUND(IFERROR(VLOOKUP(C271,'LOCAL DECEMBER 2022'!EK277:EN647,4,FALSE),),2)</f>
        <v>15000</v>
      </c>
      <c r="J271" s="258">
        <f>IFERROR(VLOOKUP(C271,'LOCAL DECEMBER 2022'!EK277:EM448,3,FALSE),)</f>
        <v>390000</v>
      </c>
      <c r="K271" s="258">
        <f>IFERROR(VLOOKUP(C271,'LOCAL DECEMBER 2022'!EK277:FA448,17,FALSE),)</f>
        <v>439033.77</v>
      </c>
      <c r="L271" s="258">
        <f>IFERROR(VLOOKUP(C271,'LOCAL DECEMBER 2022'!EK277:FC496,19,FALSE),)</f>
        <v>829033.77</v>
      </c>
      <c r="M271" s="258">
        <f>IFERROR(VLOOKUP(C271,'LOCAL DECEMBER 2022'!EK277:FD496,20,FALSE),)</f>
        <v>746130.39</v>
      </c>
      <c r="N271" s="258">
        <f>IFERROR(VLOOKUP(C271,'LOCAL DECEMBER 2022'!EK277:FE496,21,FALSE),)</f>
        <v>65226.078000000009</v>
      </c>
      <c r="O271" s="258">
        <f>IFERROR(VLOOKUP(C271,'LOCAL DECEMBER 2022'!EK277:FF496,22,FALSE),)</f>
        <v>82903.38</v>
      </c>
      <c r="P271" s="258">
        <f>IFERROR(VLOOKUP(C271,'LOCAL DECEMBER 2022'!EK277:FG504,23,FALSE),)</f>
        <v>100000</v>
      </c>
      <c r="Q271" s="258">
        <f t="shared" si="16"/>
        <v>248129.45800000001</v>
      </c>
      <c r="R271" s="258">
        <f>IFERROR(VLOOKUP(C271,'LOCAL DECEMBER 2022'!EK277:FI496,25,FALSE),)</f>
        <v>0</v>
      </c>
      <c r="S271" s="258">
        <f t="shared" si="17"/>
        <v>580904.31200000003</v>
      </c>
      <c r="T271" s="258">
        <f>IFERROR(VLOOKUP(C271,'LOCAL DECEMBER 2022'!EK277:FL496,28,FALSE),)</f>
        <v>33161.35</v>
      </c>
      <c r="U271" s="258">
        <f>IFERROR(VLOOKUP(C271,'LOCAL DECEMBER 2022'!EK277:FN496,30,FALSE),)</f>
        <v>82903.38</v>
      </c>
      <c r="V271" s="258">
        <f>IFERROR(VLOOKUP(C271,'LOCAL DECEMBER 2022'!EK277:FM496,29,FALSE),)</f>
        <v>4145.17</v>
      </c>
      <c r="W271" s="258">
        <f t="shared" si="18"/>
        <v>120209.90000000001</v>
      </c>
      <c r="X271" s="263">
        <f t="shared" si="19"/>
        <v>949243.67</v>
      </c>
      <c r="Z271" s="264"/>
      <c r="AA271" s="134"/>
    </row>
    <row r="272" spans="1:27" s="120" customFormat="1" ht="18.649999999999999" customHeight="1">
      <c r="A272" s="250">
        <v>270</v>
      </c>
      <c r="B272" s="251" t="s">
        <v>1556</v>
      </c>
      <c r="C272" s="252" t="s">
        <v>493</v>
      </c>
      <c r="D272" s="643" t="s">
        <v>1557</v>
      </c>
      <c r="E272" s="254" t="s">
        <v>787</v>
      </c>
      <c r="F272" s="644" t="s">
        <v>1558</v>
      </c>
      <c r="G272" s="256" t="s">
        <v>204</v>
      </c>
      <c r="H272" s="258">
        <f>ROUND(IFERROR(VLOOKUP(C272,'LOCAL DECEMBER 2022'!EK278:ET794,10,FALSE),),2)</f>
        <v>21</v>
      </c>
      <c r="I272" s="258">
        <f>ROUND(IFERROR(VLOOKUP(C272,'LOCAL DECEMBER 2022'!EK278:EN648,4,FALSE),),2)</f>
        <v>15000</v>
      </c>
      <c r="J272" s="258">
        <f>IFERROR(VLOOKUP(C272,'LOCAL DECEMBER 2022'!EK278:EM449,3,FALSE),)</f>
        <v>390000</v>
      </c>
      <c r="K272" s="258">
        <f>IFERROR(VLOOKUP(C272,'LOCAL DECEMBER 2022'!EK278:FA449,17,FALSE),)</f>
        <v>231017.77</v>
      </c>
      <c r="L272" s="258">
        <f>IFERROR(VLOOKUP(C272,'LOCAL DECEMBER 2022'!EK278:FC497,19,FALSE),)</f>
        <v>546017.77</v>
      </c>
      <c r="M272" s="258">
        <f>IFERROR(VLOOKUP(C272,'LOCAL DECEMBER 2022'!EK278:FD497,20,FALSE),)</f>
        <v>491415.99</v>
      </c>
      <c r="N272" s="258">
        <f>IFERROR(VLOOKUP(C272,'LOCAL DECEMBER 2022'!EK278:FE497,21,FALSE),)</f>
        <v>17713.279200000001</v>
      </c>
      <c r="O272" s="258">
        <f>IFERROR(VLOOKUP(C272,'LOCAL DECEMBER 2022'!EK278:FF497,22,FALSE),)</f>
        <v>54601.78</v>
      </c>
      <c r="P272" s="258">
        <f>IFERROR(VLOOKUP(C272,'LOCAL DECEMBER 2022'!EK278:FG505,23,FALSE),)</f>
        <v>100000</v>
      </c>
      <c r="Q272" s="258">
        <f t="shared" si="16"/>
        <v>172315.05920000002</v>
      </c>
      <c r="R272" s="258">
        <f>IFERROR(VLOOKUP(C272,'LOCAL DECEMBER 2022'!EK278:FI497,25,FALSE),)</f>
        <v>0</v>
      </c>
      <c r="S272" s="258">
        <f t="shared" si="17"/>
        <v>373702.7108</v>
      </c>
      <c r="T272" s="258">
        <f>IFERROR(VLOOKUP(C272,'LOCAL DECEMBER 2022'!EK278:FL497,28,FALSE),)</f>
        <v>21840.71</v>
      </c>
      <c r="U272" s="258">
        <f>IFERROR(VLOOKUP(C272,'LOCAL DECEMBER 2022'!EK278:FN497,30,FALSE),)</f>
        <v>54601.78</v>
      </c>
      <c r="V272" s="258">
        <f>IFERROR(VLOOKUP(C272,'LOCAL DECEMBER 2022'!EK278:FM497,29,FALSE),)</f>
        <v>2730.09</v>
      </c>
      <c r="W272" s="258">
        <f t="shared" si="18"/>
        <v>79172.579999999987</v>
      </c>
      <c r="X272" s="263">
        <f t="shared" si="19"/>
        <v>625190.35</v>
      </c>
      <c r="Z272" s="264"/>
      <c r="AA272" s="134"/>
    </row>
    <row r="273" spans="1:27" s="120" customFormat="1" ht="18.649999999999999" customHeight="1">
      <c r="A273" s="250">
        <v>271</v>
      </c>
      <c r="B273" s="251" t="s">
        <v>1559</v>
      </c>
      <c r="C273" s="252" t="s">
        <v>494</v>
      </c>
      <c r="D273" s="253" t="s">
        <v>1560</v>
      </c>
      <c r="E273" s="254" t="s">
        <v>787</v>
      </c>
      <c r="F273" s="644" t="s">
        <v>1561</v>
      </c>
      <c r="G273" s="256" t="s">
        <v>194</v>
      </c>
      <c r="H273" s="258">
        <f>ROUND(IFERROR(VLOOKUP(C273,'LOCAL DECEMBER 2022'!EK279:ET795,10,FALSE),),2)</f>
        <v>24</v>
      </c>
      <c r="I273" s="258">
        <f>ROUND(IFERROR(VLOOKUP(C273,'LOCAL DECEMBER 2022'!EK279:EN649,4,FALSE),),2)</f>
        <v>12500</v>
      </c>
      <c r="J273" s="258">
        <f>IFERROR(VLOOKUP(C273,'LOCAL DECEMBER 2022'!EK279:EM450,3,FALSE),)</f>
        <v>325000</v>
      </c>
      <c r="K273" s="258">
        <f>IFERROR(VLOOKUP(C273,'LOCAL DECEMBER 2022'!EK279:FA450,17,FALSE),)</f>
        <v>213349.74</v>
      </c>
      <c r="L273" s="258">
        <f>IFERROR(VLOOKUP(C273,'LOCAL DECEMBER 2022'!EK279:FC498,19,FALSE),)</f>
        <v>513349.74</v>
      </c>
      <c r="M273" s="258">
        <f>IFERROR(VLOOKUP(C273,'LOCAL DECEMBER 2022'!EK279:FD498,20,FALSE),)</f>
        <v>462014.77</v>
      </c>
      <c r="N273" s="258">
        <f>IFERROR(VLOOKUP(C273,'LOCAL DECEMBER 2022'!EK279:FE498,21,FALSE),)</f>
        <v>15361.181600000002</v>
      </c>
      <c r="O273" s="258">
        <f>IFERROR(VLOOKUP(C273,'LOCAL DECEMBER 2022'!EK279:FF498,22,FALSE),)</f>
        <v>51334.97</v>
      </c>
      <c r="P273" s="258">
        <f>IFERROR(VLOOKUP(C273,'LOCAL DECEMBER 2022'!EK279:FG506,23,FALSE),)</f>
        <v>100000</v>
      </c>
      <c r="Q273" s="258">
        <f t="shared" si="16"/>
        <v>166696.15159999998</v>
      </c>
      <c r="R273" s="258">
        <f>IFERROR(VLOOKUP(C273,'LOCAL DECEMBER 2022'!EK279:FI498,25,FALSE),)</f>
        <v>0</v>
      </c>
      <c r="S273" s="258">
        <f t="shared" si="17"/>
        <v>346653.58840000001</v>
      </c>
      <c r="T273" s="258">
        <f>IFERROR(VLOOKUP(C273,'LOCAL DECEMBER 2022'!EK279:FL498,28,FALSE),)</f>
        <v>20533.990000000002</v>
      </c>
      <c r="U273" s="258">
        <f>IFERROR(VLOOKUP(C273,'LOCAL DECEMBER 2022'!EK279:FN498,30,FALSE),)</f>
        <v>51334.97</v>
      </c>
      <c r="V273" s="258">
        <f>IFERROR(VLOOKUP(C273,'LOCAL DECEMBER 2022'!EK279:FM498,29,FALSE),)</f>
        <v>2566.75</v>
      </c>
      <c r="W273" s="258">
        <f t="shared" si="18"/>
        <v>74435.710000000006</v>
      </c>
      <c r="X273" s="263">
        <f t="shared" si="19"/>
        <v>587785.44999999995</v>
      </c>
      <c r="Z273" s="264"/>
      <c r="AA273" s="134"/>
    </row>
    <row r="274" spans="1:27" s="120" customFormat="1" ht="18.649999999999999" customHeight="1">
      <c r="A274" s="250">
        <v>272</v>
      </c>
      <c r="B274" s="251" t="s">
        <v>1562</v>
      </c>
      <c r="C274" s="252" t="s">
        <v>495</v>
      </c>
      <c r="D274" s="253" t="s">
        <v>1563</v>
      </c>
      <c r="E274" s="254" t="s">
        <v>787</v>
      </c>
      <c r="F274" s="644" t="s">
        <v>1564</v>
      </c>
      <c r="G274" s="256" t="s">
        <v>304</v>
      </c>
      <c r="H274" s="258">
        <f>ROUND(IFERROR(VLOOKUP(C274,'LOCAL DECEMBER 2022'!EK280:ET796,10,FALSE),),2)</f>
        <v>20</v>
      </c>
      <c r="I274" s="258">
        <f>ROUND(IFERROR(VLOOKUP(C274,'LOCAL DECEMBER 2022'!EK280:EN650,4,FALSE),),2)</f>
        <v>12500</v>
      </c>
      <c r="J274" s="258">
        <f>IFERROR(VLOOKUP(C274,'LOCAL DECEMBER 2022'!EK280:EM450,3,FALSE),)</f>
        <v>325000</v>
      </c>
      <c r="K274" s="258">
        <f>IFERROR(VLOOKUP(C274,'LOCAL DECEMBER 2022'!EK280:FA450,17,FALSE),)</f>
        <v>219183.53</v>
      </c>
      <c r="L274" s="258">
        <f>IFERROR(VLOOKUP(C274,'LOCAL DECEMBER 2022'!EK280:FC499,19,FALSE),)</f>
        <v>469183.53</v>
      </c>
      <c r="M274" s="258">
        <f>IFERROR(VLOOKUP(C274,'LOCAL DECEMBER 2022'!EK280:FD499,20,FALSE),)</f>
        <v>422265.18000000005</v>
      </c>
      <c r="N274" s="258">
        <f>IFERROR(VLOOKUP(C274,'LOCAL DECEMBER 2022'!EK280:FE499,21,FALSE),)</f>
        <v>12181.214400000004</v>
      </c>
      <c r="O274" s="258">
        <f>IFERROR(VLOOKUP(C274,'LOCAL DECEMBER 2022'!EK280:FF499,22,FALSE),)</f>
        <v>46918.35</v>
      </c>
      <c r="P274" s="258">
        <f>IFERROR(VLOOKUP(C274,'LOCAL DECEMBER 2022'!EK280:FG507,23,FALSE),)</f>
        <v>100000</v>
      </c>
      <c r="Q274" s="258">
        <f t="shared" si="16"/>
        <v>159099.5644</v>
      </c>
      <c r="R274" s="258">
        <f>IFERROR(VLOOKUP(C274,'LOCAL DECEMBER 2022'!EK280:FI499,25,FALSE),)</f>
        <v>0</v>
      </c>
      <c r="S274" s="258">
        <f t="shared" si="17"/>
        <v>310083.9656</v>
      </c>
      <c r="T274" s="258">
        <f>IFERROR(VLOOKUP(C274,'LOCAL DECEMBER 2022'!EK280:FL499,28,FALSE),)</f>
        <v>18767.34</v>
      </c>
      <c r="U274" s="258">
        <f>IFERROR(VLOOKUP(C274,'LOCAL DECEMBER 2022'!EK280:FN499,30,FALSE),)</f>
        <v>46918.35</v>
      </c>
      <c r="V274" s="258">
        <f>IFERROR(VLOOKUP(C274,'LOCAL DECEMBER 2022'!EK280:FM499,29,FALSE),)</f>
        <v>2345.92</v>
      </c>
      <c r="W274" s="258">
        <f t="shared" si="18"/>
        <v>68031.61</v>
      </c>
      <c r="X274" s="263">
        <f t="shared" si="19"/>
        <v>537215.14</v>
      </c>
      <c r="Z274" s="264"/>
      <c r="AA274" s="134"/>
    </row>
    <row r="275" spans="1:27" s="120" customFormat="1" ht="18.649999999999999" customHeight="1">
      <c r="A275" s="250">
        <v>273</v>
      </c>
      <c r="B275" s="251" t="s">
        <v>1565</v>
      </c>
      <c r="C275" s="252" t="s">
        <v>496</v>
      </c>
      <c r="D275" s="643" t="s">
        <v>1566</v>
      </c>
      <c r="E275" s="254" t="s">
        <v>787</v>
      </c>
      <c r="F275" s="644" t="s">
        <v>1567</v>
      </c>
      <c r="G275" s="256" t="s">
        <v>304</v>
      </c>
      <c r="H275" s="258">
        <f>ROUND(IFERROR(VLOOKUP(C275,'LOCAL DECEMBER 2022'!EK281:ET797,10,FALSE),),2)</f>
        <v>22</v>
      </c>
      <c r="I275" s="258">
        <f>ROUND(IFERROR(VLOOKUP(C275,'LOCAL DECEMBER 2022'!EK281:EN651,4,FALSE),),2)</f>
        <v>20000</v>
      </c>
      <c r="J275" s="258">
        <f>IFERROR(VLOOKUP(C275,'LOCAL DECEMBER 2022'!EK281:EM451,3,FALSE),)</f>
        <v>520000</v>
      </c>
      <c r="K275" s="258">
        <f>IFERROR(VLOOKUP(C275,'LOCAL DECEMBER 2022'!EK281:FA451,17,FALSE),)</f>
        <v>312024</v>
      </c>
      <c r="L275" s="258">
        <f>IFERROR(VLOOKUP(C275,'LOCAL DECEMBER 2022'!EK281:FC500,19,FALSE),)</f>
        <v>752024</v>
      </c>
      <c r="M275" s="258">
        <f>IFERROR(VLOOKUP(C275,'LOCAL DECEMBER 2022'!EK281:FD500,20,FALSE),)</f>
        <v>676821.6</v>
      </c>
      <c r="N275" s="258">
        <f>IFERROR(VLOOKUP(C275,'LOCAL DECEMBER 2022'!EK281:FE500,21,FALSE),)</f>
        <v>51364.319999999992</v>
      </c>
      <c r="O275" s="258">
        <f>IFERROR(VLOOKUP(C275,'LOCAL DECEMBER 2022'!EK281:FF500,22,FALSE),)</f>
        <v>75202.399999999994</v>
      </c>
      <c r="P275" s="258">
        <f>IFERROR(VLOOKUP(C275,'LOCAL DECEMBER 2022'!EK281:FG508,23,FALSE),)</f>
        <v>100000</v>
      </c>
      <c r="Q275" s="258">
        <f t="shared" si="16"/>
        <v>226566.71999999997</v>
      </c>
      <c r="R275" s="258">
        <f>IFERROR(VLOOKUP(C275,'LOCAL DECEMBER 2022'!EK281:FI500,25,FALSE),)</f>
        <v>0</v>
      </c>
      <c r="S275" s="258">
        <f t="shared" si="17"/>
        <v>525457.28</v>
      </c>
      <c r="T275" s="258">
        <f>IFERROR(VLOOKUP(C275,'LOCAL DECEMBER 2022'!EK281:FL500,28,FALSE),)</f>
        <v>30080.959999999999</v>
      </c>
      <c r="U275" s="258">
        <f>IFERROR(VLOOKUP(C275,'LOCAL DECEMBER 2022'!EK281:FN500,30,FALSE),)</f>
        <v>75202.399999999994</v>
      </c>
      <c r="V275" s="258">
        <f>IFERROR(VLOOKUP(C275,'LOCAL DECEMBER 2022'!EK281:FM500,29,FALSE),)</f>
        <v>3760.12</v>
      </c>
      <c r="W275" s="258">
        <f t="shared" si="18"/>
        <v>109043.47999999998</v>
      </c>
      <c r="X275" s="263">
        <f t="shared" si="19"/>
        <v>861067.48</v>
      </c>
      <c r="Z275" s="264"/>
      <c r="AA275" s="134"/>
    </row>
    <row r="276" spans="1:27" s="120" customFormat="1" ht="18.649999999999999" customHeight="1">
      <c r="A276" s="250">
        <v>274</v>
      </c>
      <c r="B276" s="251" t="s">
        <v>1568</v>
      </c>
      <c r="C276" s="252" t="s">
        <v>497</v>
      </c>
      <c r="D276" s="643" t="s">
        <v>1569</v>
      </c>
      <c r="E276" s="254" t="s">
        <v>787</v>
      </c>
      <c r="F276" s="644" t="s">
        <v>1570</v>
      </c>
      <c r="G276" s="256" t="s">
        <v>304</v>
      </c>
      <c r="H276" s="258">
        <f>ROUND(IFERROR(VLOOKUP(C276,'LOCAL DECEMBER 2022'!EK282:ET798,10,FALSE),),2)</f>
        <v>23</v>
      </c>
      <c r="I276" s="258">
        <f>ROUND(IFERROR(VLOOKUP(C276,'LOCAL DECEMBER 2022'!EK282:EN654,4,FALSE),),2)</f>
        <v>12500</v>
      </c>
      <c r="J276" s="258">
        <f>IFERROR(VLOOKUP(C276,'LOCAL DECEMBER 2022'!EK282:EM454,3,FALSE),)</f>
        <v>325000</v>
      </c>
      <c r="K276" s="258">
        <f>IFERROR(VLOOKUP(C276,'LOCAL DECEMBER 2022'!EK282:FA454,17,FALSE),)</f>
        <v>357527.5</v>
      </c>
      <c r="L276" s="258">
        <f>IFERROR(VLOOKUP(C276,'LOCAL DECEMBER 2022'!EK282:FC501,19,FALSE),)</f>
        <v>645027.5</v>
      </c>
      <c r="M276" s="258">
        <f>IFERROR(VLOOKUP(C276,'LOCAL DECEMBER 2022'!EK282:FD501,20,FALSE),)</f>
        <v>580524.75</v>
      </c>
      <c r="N276" s="258">
        <f>IFERROR(VLOOKUP(C276,'LOCAL DECEMBER 2022'!EK282:FE501,21,FALSE),)</f>
        <v>32104.95</v>
      </c>
      <c r="O276" s="258">
        <f>IFERROR(VLOOKUP(C276,'LOCAL DECEMBER 2022'!EK282:FF501,22,FALSE),)</f>
        <v>64502.75</v>
      </c>
      <c r="P276" s="258">
        <f>IFERROR(VLOOKUP(C276,'LOCAL DECEMBER 2022'!EK282:FG509,23,FALSE),)</f>
        <v>100000</v>
      </c>
      <c r="Q276" s="258">
        <f t="shared" si="16"/>
        <v>196607.7</v>
      </c>
      <c r="R276" s="258">
        <f>IFERROR(VLOOKUP(C276,'LOCAL DECEMBER 2022'!EK282:FI501,25,FALSE),)</f>
        <v>0</v>
      </c>
      <c r="S276" s="258">
        <f t="shared" si="17"/>
        <v>448419.8</v>
      </c>
      <c r="T276" s="258">
        <f>IFERROR(VLOOKUP(C276,'LOCAL DECEMBER 2022'!EK282:FL501,28,FALSE),)</f>
        <v>25801.1</v>
      </c>
      <c r="U276" s="258">
        <f>IFERROR(VLOOKUP(C276,'LOCAL DECEMBER 2022'!EK282:FN501,30,FALSE),)</f>
        <v>64502.75</v>
      </c>
      <c r="V276" s="258">
        <f>IFERROR(VLOOKUP(C276,'LOCAL DECEMBER 2022'!EK282:FM501,29,FALSE),)</f>
        <v>3225.14</v>
      </c>
      <c r="W276" s="258">
        <f t="shared" si="18"/>
        <v>93528.99</v>
      </c>
      <c r="X276" s="263">
        <f t="shared" si="19"/>
        <v>738556.49</v>
      </c>
      <c r="Z276" s="264"/>
      <c r="AA276" s="134"/>
    </row>
    <row r="277" spans="1:27" s="120" customFormat="1" ht="18.649999999999999" customHeight="1">
      <c r="A277" s="250">
        <v>275</v>
      </c>
      <c r="B277" s="251" t="s">
        <v>1571</v>
      </c>
      <c r="C277" s="252" t="s">
        <v>498</v>
      </c>
      <c r="D277" s="253">
        <v>56776675</v>
      </c>
      <c r="E277" s="254" t="s">
        <v>787</v>
      </c>
      <c r="F277" s="644" t="s">
        <v>1572</v>
      </c>
      <c r="G277" s="256" t="s">
        <v>204</v>
      </c>
      <c r="H277" s="258">
        <f>ROUND(IFERROR(VLOOKUP(C277,'LOCAL DECEMBER 2022'!EK283:ET799,10,FALSE),),2)</f>
        <v>21</v>
      </c>
      <c r="I277" s="258">
        <f>ROUND(IFERROR(VLOOKUP(C277,'LOCAL DECEMBER 2022'!EK283:EN655,4,FALSE),),2)</f>
        <v>15000</v>
      </c>
      <c r="J277" s="258">
        <f>IFERROR(VLOOKUP(C277,'LOCAL DECEMBER 2022'!EK283:EM455,3,FALSE),)</f>
        <v>390000</v>
      </c>
      <c r="K277" s="258">
        <f>IFERROR(VLOOKUP(C277,'LOCAL DECEMBER 2022'!EK283:FA455,17,FALSE),)</f>
        <v>244018.77</v>
      </c>
      <c r="L277" s="258">
        <f>IFERROR(VLOOKUP(C277,'LOCAL DECEMBER 2022'!EK283:FC502,19,FALSE),)</f>
        <v>559018.77</v>
      </c>
      <c r="M277" s="258">
        <f>IFERROR(VLOOKUP(C277,'LOCAL DECEMBER 2022'!EK283:FD502,20,FALSE),)</f>
        <v>503116.89</v>
      </c>
      <c r="N277" s="258">
        <f>IFERROR(VLOOKUP(C277,'LOCAL DECEMBER 2022'!EK283:FE502,21,FALSE),)</f>
        <v>18649.351200000001</v>
      </c>
      <c r="O277" s="258">
        <f>IFERROR(VLOOKUP(C277,'LOCAL DECEMBER 2022'!EK283:FF502,22,FALSE),)</f>
        <v>55901.88</v>
      </c>
      <c r="P277" s="258">
        <f>IFERROR(VLOOKUP(C277,'LOCAL DECEMBER 2022'!EK283:FG510,23,FALSE),)</f>
        <v>100000</v>
      </c>
      <c r="Q277" s="258">
        <f t="shared" si="16"/>
        <v>174551.23119999998</v>
      </c>
      <c r="R277" s="258">
        <f>IFERROR(VLOOKUP(C277,'LOCAL DECEMBER 2022'!EK283:FI502,25,FALSE),)</f>
        <v>0</v>
      </c>
      <c r="S277" s="258">
        <f t="shared" si="17"/>
        <v>384467.53880000004</v>
      </c>
      <c r="T277" s="258">
        <f>IFERROR(VLOOKUP(C277,'LOCAL DECEMBER 2022'!EK283:FL502,28,FALSE),)</f>
        <v>22360.75</v>
      </c>
      <c r="U277" s="258">
        <f>IFERROR(VLOOKUP(C277,'LOCAL DECEMBER 2022'!EK283:FN502,30,FALSE),)</f>
        <v>55901.88</v>
      </c>
      <c r="V277" s="258">
        <f>IFERROR(VLOOKUP(C277,'LOCAL DECEMBER 2022'!EK283:FM502,29,FALSE),)</f>
        <v>2795.09</v>
      </c>
      <c r="W277" s="258">
        <f t="shared" si="18"/>
        <v>81057.72</v>
      </c>
      <c r="X277" s="263">
        <f t="shared" si="19"/>
        <v>640076.49</v>
      </c>
      <c r="Z277" s="264"/>
      <c r="AA277" s="134"/>
    </row>
    <row r="278" spans="1:27" s="120" customFormat="1" ht="18.649999999999999" customHeight="1">
      <c r="A278" s="250">
        <v>276</v>
      </c>
      <c r="B278" s="251" t="s">
        <v>1573</v>
      </c>
      <c r="C278" s="252" t="s">
        <v>499</v>
      </c>
      <c r="D278" s="643" t="s">
        <v>1574</v>
      </c>
      <c r="E278" s="254" t="s">
        <v>787</v>
      </c>
      <c r="F278" s="644" t="s">
        <v>1575</v>
      </c>
      <c r="G278" s="256" t="s">
        <v>204</v>
      </c>
      <c r="H278" s="258">
        <f>ROUND(IFERROR(VLOOKUP(C278,'LOCAL DECEMBER 2022'!EK284:ET800,10,FALSE),),2)</f>
        <v>23</v>
      </c>
      <c r="I278" s="258">
        <f>ROUND(IFERROR(VLOOKUP(C278,'LOCAL DECEMBER 2022'!EK284:EN656,4,FALSE),),2)</f>
        <v>15000</v>
      </c>
      <c r="J278" s="258">
        <f>IFERROR(VLOOKUP(C278,'LOCAL DECEMBER 2022'!EK284:EM456,3,FALSE),)</f>
        <v>390000</v>
      </c>
      <c r="K278" s="258">
        <f>IFERROR(VLOOKUP(C278,'LOCAL DECEMBER 2022'!EK284:FA456,17,FALSE),)</f>
        <v>439033.77</v>
      </c>
      <c r="L278" s="258">
        <f>IFERROR(VLOOKUP(C278,'LOCAL DECEMBER 2022'!EK284:FC502,19,FALSE),)</f>
        <v>784033.77</v>
      </c>
      <c r="M278" s="258">
        <f>IFERROR(VLOOKUP(C278,'LOCAL DECEMBER 2022'!EK284:FD502,20,FALSE),)</f>
        <v>705630.39</v>
      </c>
      <c r="N278" s="258">
        <f>IFERROR(VLOOKUP(C278,'LOCAL DECEMBER 2022'!EK284:FE502,21,FALSE),)</f>
        <v>57126.078000000001</v>
      </c>
      <c r="O278" s="258">
        <f>IFERROR(VLOOKUP(C278,'LOCAL DECEMBER 2022'!EK284:FF502,22,FALSE),)</f>
        <v>78403.38</v>
      </c>
      <c r="P278" s="258">
        <f>IFERROR(VLOOKUP(C278,'LOCAL DECEMBER 2022'!EK284:FG511,23,FALSE),)</f>
        <v>100000</v>
      </c>
      <c r="Q278" s="258">
        <f t="shared" si="16"/>
        <v>235529.45800000001</v>
      </c>
      <c r="R278" s="258">
        <f>IFERROR(VLOOKUP(C278,'LOCAL DECEMBER 2022'!EK284:FI502,25,FALSE),)</f>
        <v>0</v>
      </c>
      <c r="S278" s="258">
        <f t="shared" si="17"/>
        <v>548504.31200000003</v>
      </c>
      <c r="T278" s="258">
        <f>IFERROR(VLOOKUP(C278,'LOCAL DECEMBER 2022'!EK284:FL502,28,FALSE),)</f>
        <v>31361.35</v>
      </c>
      <c r="U278" s="258">
        <f>IFERROR(VLOOKUP(C278,'LOCAL DECEMBER 2022'!EK284:FN502,30,FALSE),)</f>
        <v>78403.38</v>
      </c>
      <c r="V278" s="258">
        <f>IFERROR(VLOOKUP(C278,'LOCAL DECEMBER 2022'!EK284:FM502,29,FALSE),)</f>
        <v>3920.17</v>
      </c>
      <c r="W278" s="258">
        <f t="shared" si="18"/>
        <v>113684.90000000001</v>
      </c>
      <c r="X278" s="263">
        <f t="shared" si="19"/>
        <v>897718.67</v>
      </c>
      <c r="Z278" s="264"/>
      <c r="AA278" s="134"/>
    </row>
    <row r="279" spans="1:27" s="120" customFormat="1" ht="18.649999999999999" customHeight="1">
      <c r="A279" s="250">
        <v>277</v>
      </c>
      <c r="B279" s="251" t="s">
        <v>1576</v>
      </c>
      <c r="C279" s="252" t="s">
        <v>500</v>
      </c>
      <c r="D279" s="253" t="s">
        <v>1577</v>
      </c>
      <c r="E279" s="254" t="s">
        <v>787</v>
      </c>
      <c r="F279" s="644" t="s">
        <v>1578</v>
      </c>
      <c r="G279" s="256" t="s">
        <v>204</v>
      </c>
      <c r="H279" s="258">
        <f>ROUND(IFERROR(VLOOKUP(C279,'LOCAL DECEMBER 2022'!EK285:ET801,10,FALSE),),2)</f>
        <v>25</v>
      </c>
      <c r="I279" s="258">
        <f>ROUND(IFERROR(VLOOKUP(C279,'LOCAL DECEMBER 2022'!EK285:EN657,4,FALSE),),2)</f>
        <v>15000</v>
      </c>
      <c r="J279" s="258">
        <f>IFERROR(VLOOKUP(C279,'LOCAL DECEMBER 2022'!EK285:EM457,3,FALSE),)</f>
        <v>390000</v>
      </c>
      <c r="K279" s="258">
        <f>IFERROR(VLOOKUP(C279,'LOCAL DECEMBER 2022'!EK285:FA457,17,FALSE),)</f>
        <v>473036.39</v>
      </c>
      <c r="L279" s="258">
        <f>IFERROR(VLOOKUP(C279,'LOCAL DECEMBER 2022'!EK285:FC503,19,FALSE),)</f>
        <v>848036.39</v>
      </c>
      <c r="M279" s="258">
        <f>IFERROR(VLOOKUP(C279,'LOCAL DECEMBER 2022'!EK285:FD503,20,FALSE),)</f>
        <v>763232.75</v>
      </c>
      <c r="N279" s="258">
        <f>IFERROR(VLOOKUP(C279,'LOCAL DECEMBER 2022'!EK285:FE503,21,FALSE),)</f>
        <v>68808.1875</v>
      </c>
      <c r="O279" s="258">
        <f>IFERROR(VLOOKUP(C279,'LOCAL DECEMBER 2022'!EK285:FF503,22,FALSE),)</f>
        <v>84803.64</v>
      </c>
      <c r="P279" s="258">
        <f>IFERROR(VLOOKUP(C279,'LOCAL DECEMBER 2022'!EK285:FG512,23,FALSE),)</f>
        <v>100000</v>
      </c>
      <c r="Q279" s="258">
        <f t="shared" si="16"/>
        <v>253611.82750000001</v>
      </c>
      <c r="R279" s="258">
        <f>IFERROR(VLOOKUP(C279,'LOCAL DECEMBER 2022'!EK285:FI503,25,FALSE),)</f>
        <v>0</v>
      </c>
      <c r="S279" s="258">
        <f t="shared" si="17"/>
        <v>594424.5625</v>
      </c>
      <c r="T279" s="258">
        <f>IFERROR(VLOOKUP(C279,'LOCAL DECEMBER 2022'!EK285:FL503,28,FALSE),)</f>
        <v>33921.46</v>
      </c>
      <c r="U279" s="258">
        <f>IFERROR(VLOOKUP(C279,'LOCAL DECEMBER 2022'!EK285:FN503,30,FALSE),)</f>
        <v>84803.64</v>
      </c>
      <c r="V279" s="258">
        <f>IFERROR(VLOOKUP(C279,'LOCAL DECEMBER 2022'!EK285:FM503,29,FALSE),)</f>
        <v>4240.18</v>
      </c>
      <c r="W279" s="258">
        <f t="shared" si="18"/>
        <v>122965.28</v>
      </c>
      <c r="X279" s="263">
        <f t="shared" si="19"/>
        <v>971001.67</v>
      </c>
      <c r="Z279" s="264"/>
      <c r="AA279" s="134"/>
    </row>
    <row r="280" spans="1:27" s="120" customFormat="1" ht="18.649999999999999" customHeight="1">
      <c r="A280" s="250">
        <v>278</v>
      </c>
      <c r="B280" s="251" t="s">
        <v>1579</v>
      </c>
      <c r="C280" s="252" t="s">
        <v>501</v>
      </c>
      <c r="D280" s="253"/>
      <c r="E280" s="254" t="s">
        <v>787</v>
      </c>
      <c r="F280" s="644" t="s">
        <v>1580</v>
      </c>
      <c r="G280" s="256" t="s">
        <v>204</v>
      </c>
      <c r="H280" s="258">
        <f>ROUND(IFERROR(VLOOKUP(C280,'LOCAL DECEMBER 2022'!EK286:ET802,10,FALSE),),2)</f>
        <v>25</v>
      </c>
      <c r="I280" s="258">
        <f>ROUND(IFERROR(VLOOKUP(C280,'LOCAL DECEMBER 2022'!EK286:EN658,4,FALSE),),2)</f>
        <v>15000</v>
      </c>
      <c r="J280" s="258">
        <f>IFERROR(VLOOKUP(C280,'LOCAL DECEMBER 2022'!EK286:EM458,3,FALSE),)</f>
        <v>390000</v>
      </c>
      <c r="K280" s="258">
        <f>IFERROR(VLOOKUP(C280,'LOCAL DECEMBER 2022'!EK286:FA458,17,FALSE),)</f>
        <v>334025.69</v>
      </c>
      <c r="L280" s="258">
        <f>IFERROR(VLOOKUP(C280,'LOCAL DECEMBER 2022'!EK286:FC504,19,FALSE),)</f>
        <v>709025.69</v>
      </c>
      <c r="M280" s="258">
        <f>IFERROR(VLOOKUP(C280,'LOCAL DECEMBER 2022'!EK286:FD504,20,FALSE),)</f>
        <v>638123.11999999988</v>
      </c>
      <c r="N280" s="258">
        <f>IFERROR(VLOOKUP(C280,'LOCAL DECEMBER 2022'!EK286:FE504,21,FALSE),)</f>
        <v>43624.623999999982</v>
      </c>
      <c r="O280" s="258">
        <f>IFERROR(VLOOKUP(C280,'LOCAL DECEMBER 2022'!EK286:FF504,22,FALSE),)</f>
        <v>70902.570000000007</v>
      </c>
      <c r="P280" s="258">
        <f>IFERROR(VLOOKUP(C280,'LOCAL DECEMBER 2022'!EK286:FG513,23,FALSE),)</f>
        <v>100000</v>
      </c>
      <c r="Q280" s="258">
        <f t="shared" si="16"/>
        <v>214527.19399999999</v>
      </c>
      <c r="R280" s="258">
        <f>IFERROR(VLOOKUP(C280,'LOCAL DECEMBER 2022'!EK286:FI504,25,FALSE),)</f>
        <v>0</v>
      </c>
      <c r="S280" s="258">
        <f t="shared" si="17"/>
        <v>494498.49599999993</v>
      </c>
      <c r="T280" s="258">
        <f>IFERROR(VLOOKUP(C280,'LOCAL DECEMBER 2022'!EK286:FL504,28,FALSE),)</f>
        <v>28361.03</v>
      </c>
      <c r="U280" s="258">
        <f>IFERROR(VLOOKUP(C280,'LOCAL DECEMBER 2022'!EK286:FN504,30,FALSE),)</f>
        <v>70902.570000000007</v>
      </c>
      <c r="V280" s="258">
        <f>IFERROR(VLOOKUP(C280,'LOCAL DECEMBER 2022'!EK286:FM504,29,FALSE),)</f>
        <v>3545.13</v>
      </c>
      <c r="W280" s="258">
        <f t="shared" si="18"/>
        <v>102808.73000000001</v>
      </c>
      <c r="X280" s="263">
        <f t="shared" si="19"/>
        <v>811834.41999999993</v>
      </c>
      <c r="Z280" s="264"/>
      <c r="AA280" s="134"/>
    </row>
    <row r="281" spans="1:27" s="120" customFormat="1" ht="18.649999999999999" customHeight="1">
      <c r="A281" s="250">
        <v>279</v>
      </c>
      <c r="B281" s="251" t="s">
        <v>1581</v>
      </c>
      <c r="C281" s="252" t="s">
        <v>502</v>
      </c>
      <c r="D281" s="643" t="s">
        <v>1582</v>
      </c>
      <c r="E281" s="254" t="s">
        <v>787</v>
      </c>
      <c r="F281" s="644" t="s">
        <v>1583</v>
      </c>
      <c r="G281" s="256" t="s">
        <v>194</v>
      </c>
      <c r="H281" s="258">
        <f>ROUND(IFERROR(VLOOKUP(C281,'LOCAL DECEMBER 2022'!EK287:ET803,10,FALSE),),2)</f>
        <v>26</v>
      </c>
      <c r="I281" s="258">
        <f>ROUND(IFERROR(VLOOKUP(C281,'LOCAL DECEMBER 2022'!EK287:EN659,4,FALSE),),2)</f>
        <v>12500</v>
      </c>
      <c r="J281" s="258">
        <f>IFERROR(VLOOKUP(C281,'LOCAL DECEMBER 2022'!EK287:EM459,3,FALSE),)</f>
        <v>325000</v>
      </c>
      <c r="K281" s="258">
        <f>IFERROR(VLOOKUP(C281,'LOCAL DECEMBER 2022'!EK287:FA459,17,FALSE),)</f>
        <v>375862.25</v>
      </c>
      <c r="L281" s="258">
        <f>IFERROR(VLOOKUP(C281,'LOCAL DECEMBER 2022'!EK287:FC505,19,FALSE),)</f>
        <v>700862.25</v>
      </c>
      <c r="M281" s="258">
        <f>IFERROR(VLOOKUP(C281,'LOCAL DECEMBER 2022'!EK287:FD505,20,FALSE),)</f>
        <v>630776.02</v>
      </c>
      <c r="N281" s="258">
        <f>IFERROR(VLOOKUP(C281,'LOCAL DECEMBER 2022'!EK287:FE505,21,FALSE),)</f>
        <v>42155.204000000005</v>
      </c>
      <c r="O281" s="258">
        <f>IFERROR(VLOOKUP(C281,'LOCAL DECEMBER 2022'!EK287:FF505,22,FALSE),)</f>
        <v>70086.23</v>
      </c>
      <c r="P281" s="258">
        <f>IFERROR(VLOOKUP(C281,'LOCAL DECEMBER 2022'!EK287:FG514,23,FALSE),)</f>
        <v>0</v>
      </c>
      <c r="Q281" s="258">
        <f t="shared" si="16"/>
        <v>112241.43400000001</v>
      </c>
      <c r="R281" s="258">
        <f>IFERROR(VLOOKUP(C281,'LOCAL DECEMBER 2022'!EK287:FI505,25,FALSE),)</f>
        <v>0</v>
      </c>
      <c r="S281" s="258">
        <f t="shared" si="17"/>
        <v>588620.81599999999</v>
      </c>
      <c r="T281" s="258">
        <f>IFERROR(VLOOKUP(C281,'LOCAL DECEMBER 2022'!EK287:FL505,28,FALSE),)</f>
        <v>28034.49</v>
      </c>
      <c r="U281" s="258">
        <f>IFERROR(VLOOKUP(C281,'LOCAL DECEMBER 2022'!EK287:FN505,30,FALSE),)</f>
        <v>70086.23</v>
      </c>
      <c r="V281" s="258">
        <f>IFERROR(VLOOKUP(C281,'LOCAL DECEMBER 2022'!EK287:FM505,29,FALSE),)</f>
        <v>3504.31</v>
      </c>
      <c r="W281" s="258">
        <f t="shared" si="18"/>
        <v>101625.03</v>
      </c>
      <c r="X281" s="263">
        <f t="shared" si="19"/>
        <v>802487.28</v>
      </c>
      <c r="Z281" s="264"/>
      <c r="AA281" s="134"/>
    </row>
    <row r="282" spans="1:27" s="120" customFormat="1" ht="18.649999999999999" customHeight="1">
      <c r="A282" s="250">
        <v>280</v>
      </c>
      <c r="B282" s="251" t="s">
        <v>1584</v>
      </c>
      <c r="C282" s="252" t="s">
        <v>503</v>
      </c>
      <c r="D282" s="253" t="s">
        <v>1585</v>
      </c>
      <c r="E282" s="254" t="s">
        <v>787</v>
      </c>
      <c r="F282" s="644" t="s">
        <v>1586</v>
      </c>
      <c r="G282" s="272" t="s">
        <v>204</v>
      </c>
      <c r="H282" s="258">
        <f>ROUND(IFERROR(VLOOKUP(C282,'LOCAL DECEMBER 2022'!EK288:ET804,10,FALSE),),2)</f>
        <v>20</v>
      </c>
      <c r="I282" s="258">
        <f>ROUND(IFERROR(VLOOKUP(C282,'LOCAL DECEMBER 2022'!EK288:EN660,4,FALSE),),2)</f>
        <v>15000</v>
      </c>
      <c r="J282" s="258">
        <f>IFERROR(VLOOKUP(C282,'LOCAL DECEMBER 2022'!EK288:EM460,3,FALSE),)</f>
        <v>390000</v>
      </c>
      <c r="K282" s="258">
        <f>IFERROR(VLOOKUP(C282,'LOCAL DECEMBER 2022'!EK288:FA460,17,FALSE),)</f>
        <v>188014.46</v>
      </c>
      <c r="L282" s="258">
        <f>IFERROR(VLOOKUP(C282,'LOCAL DECEMBER 2022'!EK288:FC506,19,FALSE),)</f>
        <v>488014.46</v>
      </c>
      <c r="M282" s="258">
        <f>IFERROR(VLOOKUP(C282,'LOCAL DECEMBER 2022'!EK288:FD506,20,FALSE),)</f>
        <v>439213.01</v>
      </c>
      <c r="N282" s="258">
        <f>IFERROR(VLOOKUP(C282,'LOCAL DECEMBER 2022'!EK288:FE506,21,FALSE),)</f>
        <v>13537.040800000001</v>
      </c>
      <c r="O282" s="258">
        <f>IFERROR(VLOOKUP(C282,'LOCAL DECEMBER 2022'!EK288:FF506,22,FALSE),)</f>
        <v>48801.45</v>
      </c>
      <c r="P282" s="258">
        <f>IFERROR(VLOOKUP(C282,'LOCAL DECEMBER 2022'!EK288:FG515,23,FALSE),)</f>
        <v>0</v>
      </c>
      <c r="Q282" s="258">
        <f t="shared" si="16"/>
        <v>62338.4908</v>
      </c>
      <c r="R282" s="258">
        <f>IFERROR(VLOOKUP(C282,'LOCAL DECEMBER 2022'!EK288:FI506,25,FALSE),)</f>
        <v>0</v>
      </c>
      <c r="S282" s="258">
        <f t="shared" si="17"/>
        <v>425675.96920000005</v>
      </c>
      <c r="T282" s="258">
        <f>IFERROR(VLOOKUP(C282,'LOCAL DECEMBER 2022'!EK288:FL506,28,FALSE),)</f>
        <v>19520.580000000002</v>
      </c>
      <c r="U282" s="258">
        <f>IFERROR(VLOOKUP(C282,'LOCAL DECEMBER 2022'!EK288:FN506,30,FALSE),)</f>
        <v>48801.45</v>
      </c>
      <c r="V282" s="258">
        <f>IFERROR(VLOOKUP(C282,'LOCAL DECEMBER 2022'!EK288:FM506,29,FALSE),)</f>
        <v>2440.0700000000002</v>
      </c>
      <c r="W282" s="258">
        <f t="shared" si="18"/>
        <v>70762.100000000006</v>
      </c>
      <c r="X282" s="263">
        <f t="shared" si="19"/>
        <v>558776.56000000006</v>
      </c>
      <c r="Z282" s="264"/>
      <c r="AA282" s="134"/>
    </row>
    <row r="283" spans="1:27" s="120" customFormat="1" ht="18.649999999999999" customHeight="1">
      <c r="A283" s="250">
        <v>281</v>
      </c>
      <c r="B283" s="251" t="s">
        <v>1587</v>
      </c>
      <c r="C283" s="252" t="s">
        <v>504</v>
      </c>
      <c r="D283" s="643" t="s">
        <v>1588</v>
      </c>
      <c r="E283" s="254" t="s">
        <v>787</v>
      </c>
      <c r="F283" s="644" t="s">
        <v>1589</v>
      </c>
      <c r="G283" s="271" t="s">
        <v>194</v>
      </c>
      <c r="H283" s="258">
        <f>ROUND(IFERROR(VLOOKUP(C283,'LOCAL DECEMBER 2022'!EK289:ET805,10,FALSE),),2)</f>
        <v>26</v>
      </c>
      <c r="I283" s="258">
        <f>ROUND(IFERROR(VLOOKUP(C283,'LOCAL DECEMBER 2022'!EK289:EN661,4,FALSE),),2)</f>
        <v>12500</v>
      </c>
      <c r="J283" s="258">
        <f>IFERROR(VLOOKUP(C283,'LOCAL DECEMBER 2022'!EK289:EM461,3,FALSE),)</f>
        <v>325000</v>
      </c>
      <c r="K283" s="258">
        <f>IFERROR(VLOOKUP(C283,'LOCAL DECEMBER 2022'!EK289:FA461,17,FALSE),)</f>
        <v>155845.32</v>
      </c>
      <c r="L283" s="258">
        <f>IFERROR(VLOOKUP(C283,'LOCAL DECEMBER 2022'!EK289:FC507,19,FALSE),)</f>
        <v>480845.32</v>
      </c>
      <c r="M283" s="258">
        <f>IFERROR(VLOOKUP(C283,'LOCAL DECEMBER 2022'!EK289:FD507,20,FALSE),)</f>
        <v>432760.79000000004</v>
      </c>
      <c r="N283" s="258">
        <f>IFERROR(VLOOKUP(C283,'LOCAL DECEMBER 2022'!EK289:FE507,21,FALSE),)</f>
        <v>13020.863200000003</v>
      </c>
      <c r="O283" s="258">
        <f>IFERROR(VLOOKUP(C283,'LOCAL DECEMBER 2022'!EK289:FF507,22,FALSE),)</f>
        <v>48084.53</v>
      </c>
      <c r="P283" s="258">
        <f>IFERROR(VLOOKUP(C283,'LOCAL DECEMBER 2022'!EK289:FG516,23,FALSE),)</f>
        <v>100000</v>
      </c>
      <c r="Q283" s="258">
        <f t="shared" si="16"/>
        <v>161105.39319999999</v>
      </c>
      <c r="R283" s="258">
        <f>IFERROR(VLOOKUP(C283,'LOCAL DECEMBER 2022'!EK289:FI507,25,FALSE),)</f>
        <v>0</v>
      </c>
      <c r="S283" s="258">
        <f t="shared" si="17"/>
        <v>319739.92680000002</v>
      </c>
      <c r="T283" s="258">
        <f>IFERROR(VLOOKUP(C283,'LOCAL DECEMBER 2022'!EK289:FL507,28,FALSE),)</f>
        <v>19233.810000000001</v>
      </c>
      <c r="U283" s="258">
        <f>IFERROR(VLOOKUP(C283,'LOCAL DECEMBER 2022'!EK289:FN507,30,FALSE),)</f>
        <v>48084.53</v>
      </c>
      <c r="V283" s="258">
        <f>IFERROR(VLOOKUP(C283,'LOCAL DECEMBER 2022'!EK289:FM507,29,FALSE),)</f>
        <v>2404.23</v>
      </c>
      <c r="W283" s="258">
        <f t="shared" si="18"/>
        <v>69722.569999999992</v>
      </c>
      <c r="X283" s="263">
        <f t="shared" si="19"/>
        <v>550567.89</v>
      </c>
      <c r="Z283" s="264"/>
      <c r="AA283" s="134"/>
    </row>
    <row r="284" spans="1:27" s="120" customFormat="1" ht="18.649999999999999" customHeight="1">
      <c r="A284" s="250">
        <v>282</v>
      </c>
      <c r="B284" s="251" t="s">
        <v>1590</v>
      </c>
      <c r="C284" s="252" t="s">
        <v>505</v>
      </c>
      <c r="D284" s="643" t="s">
        <v>1591</v>
      </c>
      <c r="E284" s="254" t="s">
        <v>787</v>
      </c>
      <c r="F284" s="644" t="s">
        <v>1592</v>
      </c>
      <c r="G284" s="271" t="s">
        <v>235</v>
      </c>
      <c r="H284" s="258">
        <f>ROUND(IFERROR(VLOOKUP(C284,'LOCAL DECEMBER 2022'!EK290:ET806,10,FALSE),),2)</f>
        <v>26</v>
      </c>
      <c r="I284" s="258">
        <f>ROUND(IFERROR(VLOOKUP(C284,'LOCAL DECEMBER 2022'!EK290:EN662,4,FALSE),),2)</f>
        <v>25000</v>
      </c>
      <c r="J284" s="258">
        <f>IFERROR(VLOOKUP(C284,'LOCAL DECEMBER 2022'!EK290:EM462,3,FALSE),)</f>
        <v>650000</v>
      </c>
      <c r="K284" s="258">
        <f>IFERROR(VLOOKUP(C284,'LOCAL DECEMBER 2022'!EK290:FA462,17,FALSE),)</f>
        <v>505038.85</v>
      </c>
      <c r="L284" s="258">
        <f>IFERROR(VLOOKUP(C284,'LOCAL DECEMBER 2022'!EK290:FC508,19,FALSE),)</f>
        <v>1155038.8500000001</v>
      </c>
      <c r="M284" s="258">
        <f>IFERROR(VLOOKUP(C284,'LOCAL DECEMBER 2022'!EK290:FD508,20,FALSE),)</f>
        <v>1039534.9600000001</v>
      </c>
      <c r="N284" s="258">
        <f>IFERROR(VLOOKUP(C284,'LOCAL DECEMBER 2022'!EK290:FE508,21,FALSE),)</f>
        <v>139860.48800000001</v>
      </c>
      <c r="O284" s="258">
        <f>IFERROR(VLOOKUP(C284,'LOCAL DECEMBER 2022'!EK290:FF508,22,FALSE),)</f>
        <v>115503.89</v>
      </c>
      <c r="P284" s="258">
        <f>IFERROR(VLOOKUP(C284,'LOCAL DECEMBER 2022'!EK290:FG517,23,FALSE),)</f>
        <v>100000</v>
      </c>
      <c r="Q284" s="258">
        <f t="shared" si="16"/>
        <v>355364.37800000003</v>
      </c>
      <c r="R284" s="258">
        <f>IFERROR(VLOOKUP(C284,'LOCAL DECEMBER 2022'!EK290:FI508,25,FALSE),)</f>
        <v>0</v>
      </c>
      <c r="S284" s="258">
        <f t="shared" si="17"/>
        <v>799674.47200000007</v>
      </c>
      <c r="T284" s="258">
        <f>IFERROR(VLOOKUP(C284,'LOCAL DECEMBER 2022'!EK290:FL508,28,FALSE),)</f>
        <v>46201.55</v>
      </c>
      <c r="U284" s="258">
        <f>IFERROR(VLOOKUP(C284,'LOCAL DECEMBER 2022'!EK290:FN508,30,FALSE),)</f>
        <v>115503.89</v>
      </c>
      <c r="V284" s="258">
        <f>IFERROR(VLOOKUP(C284,'LOCAL DECEMBER 2022'!EK290:FM508,29,FALSE),)</f>
        <v>5775.19</v>
      </c>
      <c r="W284" s="258">
        <f t="shared" si="18"/>
        <v>167480.63</v>
      </c>
      <c r="X284" s="263">
        <f t="shared" si="19"/>
        <v>1322519.48</v>
      </c>
      <c r="Z284" s="264"/>
      <c r="AA284" s="134"/>
    </row>
    <row r="285" spans="1:27" s="120" customFormat="1" ht="18.649999999999999" customHeight="1">
      <c r="A285" s="250">
        <v>283</v>
      </c>
      <c r="B285" s="251" t="s">
        <v>1593</v>
      </c>
      <c r="C285" s="252" t="s">
        <v>506</v>
      </c>
      <c r="D285" s="643" t="s">
        <v>1594</v>
      </c>
      <c r="E285" s="254" t="s">
        <v>787</v>
      </c>
      <c r="F285" s="644" t="s">
        <v>1595</v>
      </c>
      <c r="G285" s="271" t="s">
        <v>204</v>
      </c>
      <c r="H285" s="258">
        <f>ROUND(IFERROR(VLOOKUP(C285,'LOCAL DECEMBER 2022'!EK291:ET807,10,FALSE),),2)</f>
        <v>25</v>
      </c>
      <c r="I285" s="258">
        <f>ROUND(IFERROR(VLOOKUP(C285,'LOCAL DECEMBER 2022'!EK291:EN663,4,FALSE),),2)</f>
        <v>15000</v>
      </c>
      <c r="J285" s="258">
        <f>IFERROR(VLOOKUP(C285,'LOCAL DECEMBER 2022'!EK291:EM463,3,FALSE),)</f>
        <v>390000</v>
      </c>
      <c r="K285" s="258">
        <f>IFERROR(VLOOKUP(C285,'LOCAL DECEMBER 2022'!EK291:FA463,17,FALSE),)</f>
        <v>313024.08</v>
      </c>
      <c r="L285" s="258">
        <f>IFERROR(VLOOKUP(C285,'LOCAL DECEMBER 2022'!EK291:FC509,19,FALSE),)</f>
        <v>688024.08</v>
      </c>
      <c r="M285" s="258">
        <f>IFERROR(VLOOKUP(C285,'LOCAL DECEMBER 2022'!EK291:FD509,20,FALSE),)</f>
        <v>619221.66999999993</v>
      </c>
      <c r="N285" s="258">
        <f>IFERROR(VLOOKUP(C285,'LOCAL DECEMBER 2022'!EK291:FE509,21,FALSE),)</f>
        <v>39844.333999999988</v>
      </c>
      <c r="O285" s="258">
        <f>IFERROR(VLOOKUP(C285,'LOCAL DECEMBER 2022'!EK291:FF509,22,FALSE),)</f>
        <v>68802.41</v>
      </c>
      <c r="P285" s="258">
        <f>IFERROR(VLOOKUP(C285,'LOCAL DECEMBER 2022'!EK291:FG518,23,FALSE),)</f>
        <v>0</v>
      </c>
      <c r="Q285" s="258">
        <f t="shared" si="16"/>
        <v>108646.74399999999</v>
      </c>
      <c r="R285" s="258">
        <f>IFERROR(VLOOKUP(C285,'LOCAL DECEMBER 2022'!EK291:FI509,25,FALSE),)</f>
        <v>0</v>
      </c>
      <c r="S285" s="258">
        <f t="shared" si="17"/>
        <v>579377.33600000001</v>
      </c>
      <c r="T285" s="258">
        <f>IFERROR(VLOOKUP(C285,'LOCAL DECEMBER 2022'!EK291:FL509,28,FALSE),)</f>
        <v>27520.959999999999</v>
      </c>
      <c r="U285" s="258">
        <f>IFERROR(VLOOKUP(C285,'LOCAL DECEMBER 2022'!EK291:FN509,30,FALSE),)</f>
        <v>68802.41</v>
      </c>
      <c r="V285" s="258">
        <f>IFERROR(VLOOKUP(C285,'LOCAL DECEMBER 2022'!EK291:FM509,29,FALSE),)</f>
        <v>3440.12</v>
      </c>
      <c r="W285" s="258">
        <f t="shared" si="18"/>
        <v>99763.489999999991</v>
      </c>
      <c r="X285" s="263">
        <f t="shared" si="19"/>
        <v>787787.57</v>
      </c>
      <c r="Z285" s="264"/>
      <c r="AA285" s="134"/>
    </row>
    <row r="286" spans="1:27" s="120" customFormat="1" ht="18.649999999999999" customHeight="1">
      <c r="A286" s="250">
        <v>284</v>
      </c>
      <c r="B286" s="251" t="s">
        <v>1596</v>
      </c>
      <c r="C286" s="252" t="s">
        <v>507</v>
      </c>
      <c r="D286" s="643" t="s">
        <v>1597</v>
      </c>
      <c r="E286" s="254" t="s">
        <v>787</v>
      </c>
      <c r="F286" s="644" t="s">
        <v>1598</v>
      </c>
      <c r="G286" s="649" t="s">
        <v>204</v>
      </c>
      <c r="H286" s="258">
        <f>ROUND(IFERROR(VLOOKUP(C286,'LOCAL DECEMBER 2022'!EK292:ET808,10,FALSE),),2)</f>
        <v>22</v>
      </c>
      <c r="I286" s="258">
        <f>ROUND(IFERROR(VLOOKUP(C286,'LOCAL DECEMBER 2022'!EK292:EN664,4,FALSE),),2)</f>
        <v>15000</v>
      </c>
      <c r="J286" s="258">
        <f>IFERROR(VLOOKUP(C286,'LOCAL DECEMBER 2022'!EK292:EM464,3,FALSE),)</f>
        <v>390000</v>
      </c>
      <c r="K286" s="258">
        <f>IFERROR(VLOOKUP(C286,'LOCAL DECEMBER 2022'!EK292:FA464,17,FALSE),)</f>
        <v>460035.39</v>
      </c>
      <c r="L286" s="258">
        <f>IFERROR(VLOOKUP(C286,'LOCAL DECEMBER 2022'!EK292:FC510,19,FALSE),)</f>
        <v>790035.39</v>
      </c>
      <c r="M286" s="258">
        <f>IFERROR(VLOOKUP(C286,'LOCAL DECEMBER 2022'!EK292:FD510,20,FALSE),)</f>
        <v>711031.85</v>
      </c>
      <c r="N286" s="258">
        <f>IFERROR(VLOOKUP(C286,'LOCAL DECEMBER 2022'!EK292:FE510,21,FALSE),)</f>
        <v>58206.369999999995</v>
      </c>
      <c r="O286" s="258">
        <f>IFERROR(VLOOKUP(C286,'LOCAL DECEMBER 2022'!EK292:FF510,22,FALSE),)</f>
        <v>79003.539999999994</v>
      </c>
      <c r="P286" s="258">
        <f>IFERROR(VLOOKUP(C286,'LOCAL DECEMBER 2022'!EK292:FG519,23,FALSE),)</f>
        <v>100000</v>
      </c>
      <c r="Q286" s="258">
        <f t="shared" si="16"/>
        <v>237209.90999999997</v>
      </c>
      <c r="R286" s="258">
        <f>IFERROR(VLOOKUP(C286,'LOCAL DECEMBER 2022'!EK292:FI510,25,FALSE),)</f>
        <v>0</v>
      </c>
      <c r="S286" s="258">
        <f t="shared" si="17"/>
        <v>552825.48</v>
      </c>
      <c r="T286" s="258">
        <f>IFERROR(VLOOKUP(C286,'LOCAL DECEMBER 2022'!EK292:FL510,28,FALSE),)</f>
        <v>31601.42</v>
      </c>
      <c r="U286" s="258">
        <f>IFERROR(VLOOKUP(C286,'LOCAL DECEMBER 2022'!EK292:FN510,30,FALSE),)</f>
        <v>79003.539999999994</v>
      </c>
      <c r="V286" s="258">
        <f>IFERROR(VLOOKUP(C286,'LOCAL DECEMBER 2022'!EK292:FM510,29,FALSE),)</f>
        <v>3950.18</v>
      </c>
      <c r="W286" s="258">
        <f t="shared" si="18"/>
        <v>114555.13999999998</v>
      </c>
      <c r="X286" s="263">
        <f t="shared" si="19"/>
        <v>904590.53</v>
      </c>
      <c r="Z286" s="264"/>
      <c r="AA286" s="134"/>
    </row>
    <row r="287" spans="1:27" s="120" customFormat="1" ht="18.649999999999999" customHeight="1">
      <c r="A287" s="250">
        <v>285</v>
      </c>
      <c r="B287" s="251" t="s">
        <v>1599</v>
      </c>
      <c r="C287" s="252" t="s">
        <v>508</v>
      </c>
      <c r="D287" s="643" t="s">
        <v>1600</v>
      </c>
      <c r="E287" s="254" t="s">
        <v>787</v>
      </c>
      <c r="F287" s="644" t="s">
        <v>1601</v>
      </c>
      <c r="G287" s="649" t="s">
        <v>204</v>
      </c>
      <c r="H287" s="258">
        <f>ROUND(IFERROR(VLOOKUP(C287,'LOCAL DECEMBER 2022'!EK293:ET809,10,FALSE),),2)</f>
        <v>22</v>
      </c>
      <c r="I287" s="258">
        <f>ROUND(IFERROR(VLOOKUP(C287,'LOCAL DECEMBER 2022'!EK293:EN665,4,FALSE),),2)</f>
        <v>15000</v>
      </c>
      <c r="J287" s="258">
        <f>IFERROR(VLOOKUP(C287,'LOCAL DECEMBER 2022'!EK293:EM465,3,FALSE),)</f>
        <v>390000</v>
      </c>
      <c r="K287" s="258">
        <f>IFERROR(VLOOKUP(C287,'LOCAL DECEMBER 2022'!EK293:FA465,17,FALSE),)</f>
        <v>279021.46000000002</v>
      </c>
      <c r="L287" s="258">
        <f>IFERROR(VLOOKUP(C287,'LOCAL DECEMBER 2022'!EK293:FC511,19,FALSE),)</f>
        <v>609021.46</v>
      </c>
      <c r="M287" s="258">
        <f>IFERROR(VLOOKUP(C287,'LOCAL DECEMBER 2022'!EK293:FD511,20,FALSE),)</f>
        <v>548119.30999999994</v>
      </c>
      <c r="N287" s="258">
        <f>IFERROR(VLOOKUP(C287,'LOCAL DECEMBER 2022'!EK293:FE511,21,FALSE),)</f>
        <v>25623.861999999986</v>
      </c>
      <c r="O287" s="258">
        <f>IFERROR(VLOOKUP(C287,'LOCAL DECEMBER 2022'!EK293:FF511,22,FALSE),)</f>
        <v>60902.15</v>
      </c>
      <c r="P287" s="258">
        <f>IFERROR(VLOOKUP(C287,'LOCAL DECEMBER 2022'!EK293:FG520,23,FALSE),)</f>
        <v>100000</v>
      </c>
      <c r="Q287" s="258">
        <f t="shared" si="16"/>
        <v>186526.01199999999</v>
      </c>
      <c r="R287" s="258">
        <f>IFERROR(VLOOKUP(C287,'LOCAL DECEMBER 2022'!EK293:FI511,25,FALSE),)</f>
        <v>0</v>
      </c>
      <c r="S287" s="258">
        <f t="shared" si="17"/>
        <v>422495.44799999997</v>
      </c>
      <c r="T287" s="258">
        <f>IFERROR(VLOOKUP(C287,'LOCAL DECEMBER 2022'!EK293:FL511,28,FALSE),)</f>
        <v>24360.86</v>
      </c>
      <c r="U287" s="258">
        <f>IFERROR(VLOOKUP(C287,'LOCAL DECEMBER 2022'!EK293:FN511,30,FALSE),)</f>
        <v>60902.15</v>
      </c>
      <c r="V287" s="258">
        <f>IFERROR(VLOOKUP(C287,'LOCAL DECEMBER 2022'!EK293:FM511,29,FALSE),)</f>
        <v>3045.11</v>
      </c>
      <c r="W287" s="258">
        <f t="shared" si="18"/>
        <v>88308.12000000001</v>
      </c>
      <c r="X287" s="263">
        <f t="shared" si="19"/>
        <v>697329.58</v>
      </c>
      <c r="Z287" s="264"/>
      <c r="AA287" s="134"/>
    </row>
    <row r="288" spans="1:27" s="120" customFormat="1" ht="18.649999999999999" customHeight="1">
      <c r="A288" s="250">
        <v>286</v>
      </c>
      <c r="B288" s="251" t="s">
        <v>1602</v>
      </c>
      <c r="C288" s="252" t="s">
        <v>509</v>
      </c>
      <c r="D288" s="643" t="s">
        <v>1603</v>
      </c>
      <c r="E288" s="254" t="s">
        <v>787</v>
      </c>
      <c r="F288" s="644" t="s">
        <v>1604</v>
      </c>
      <c r="G288" s="649" t="s">
        <v>204</v>
      </c>
      <c r="H288" s="258">
        <f>ROUND(IFERROR(VLOOKUP(C288,'LOCAL DECEMBER 2022'!EK294:ET810,10,FALSE),),2)</f>
        <v>24</v>
      </c>
      <c r="I288" s="258">
        <f>ROUND(IFERROR(VLOOKUP(C288,'LOCAL DECEMBER 2022'!EK294:EN666,4,FALSE),),2)</f>
        <v>15000</v>
      </c>
      <c r="J288" s="258">
        <f>IFERROR(VLOOKUP(C288,'LOCAL DECEMBER 2022'!EK294:EM466,3,FALSE),)</f>
        <v>390000</v>
      </c>
      <c r="K288" s="258">
        <f>IFERROR(VLOOKUP(C288,'LOCAL DECEMBER 2022'!EK294:FA466,17,FALSE),)</f>
        <v>442034</v>
      </c>
      <c r="L288" s="258">
        <f>IFERROR(VLOOKUP(C288,'LOCAL DECEMBER 2022'!EK294:FC512,19,FALSE),)</f>
        <v>802034</v>
      </c>
      <c r="M288" s="258">
        <f>IFERROR(VLOOKUP(C288,'LOCAL DECEMBER 2022'!EK294:FD512,20,FALSE),)</f>
        <v>721830.6</v>
      </c>
      <c r="N288" s="258">
        <f>IFERROR(VLOOKUP(C288,'LOCAL DECEMBER 2022'!EK294:FE512,21,FALSE),)</f>
        <v>60366.119999999995</v>
      </c>
      <c r="O288" s="258">
        <f>IFERROR(VLOOKUP(C288,'LOCAL DECEMBER 2022'!EK294:FF512,22,FALSE),)</f>
        <v>80203.399999999994</v>
      </c>
      <c r="P288" s="258">
        <f>IFERROR(VLOOKUP(C288,'LOCAL DECEMBER 2022'!EK294:FG521,23,FALSE),)</f>
        <v>100000</v>
      </c>
      <c r="Q288" s="258">
        <f t="shared" si="16"/>
        <v>240569.52</v>
      </c>
      <c r="R288" s="258">
        <f>IFERROR(VLOOKUP(C288,'LOCAL DECEMBER 2022'!EK294:FI512,25,FALSE),)</f>
        <v>0</v>
      </c>
      <c r="S288" s="258">
        <f t="shared" si="17"/>
        <v>561464.48</v>
      </c>
      <c r="T288" s="258">
        <f>IFERROR(VLOOKUP(C288,'LOCAL DECEMBER 2022'!EK294:FL512,28,FALSE),)</f>
        <v>32081.360000000001</v>
      </c>
      <c r="U288" s="258">
        <f>IFERROR(VLOOKUP(C288,'LOCAL DECEMBER 2022'!EK294:FN512,30,FALSE),)</f>
        <v>80203.399999999994</v>
      </c>
      <c r="V288" s="258">
        <f>IFERROR(VLOOKUP(C288,'LOCAL DECEMBER 2022'!EK294:FM512,29,FALSE),)</f>
        <v>4010.17</v>
      </c>
      <c r="W288" s="258">
        <f t="shared" si="18"/>
        <v>116294.93</v>
      </c>
      <c r="X288" s="263">
        <f t="shared" si="19"/>
        <v>918328.92999999993</v>
      </c>
      <c r="Z288" s="264"/>
      <c r="AA288" s="134"/>
    </row>
    <row r="289" spans="1:27" s="120" customFormat="1" ht="18.649999999999999" customHeight="1">
      <c r="A289" s="250">
        <v>287</v>
      </c>
      <c r="B289" s="251" t="s">
        <v>1605</v>
      </c>
      <c r="C289" s="252" t="s">
        <v>510</v>
      </c>
      <c r="D289" s="643" t="s">
        <v>1606</v>
      </c>
      <c r="E289" s="254" t="s">
        <v>787</v>
      </c>
      <c r="F289" s="644" t="s">
        <v>1607</v>
      </c>
      <c r="G289" s="649" t="s">
        <v>511</v>
      </c>
      <c r="H289" s="258">
        <f>ROUND(IFERROR(VLOOKUP(C289,'LOCAL DECEMBER 2022'!EK295:ET811,10,FALSE),),2)</f>
        <v>21</v>
      </c>
      <c r="I289" s="258">
        <f>ROUND(IFERROR(VLOOKUP(C289,'LOCAL DECEMBER 2022'!EK295:EN667,4,FALSE),),2)</f>
        <v>15000</v>
      </c>
      <c r="J289" s="258">
        <f>IFERROR(VLOOKUP(C289,'LOCAL DECEMBER 2022'!EK295:EM467,3,FALSE),)</f>
        <v>390000</v>
      </c>
      <c r="K289" s="258">
        <f>IFERROR(VLOOKUP(C289,'LOCAL DECEMBER 2022'!EK295:FA467,17,FALSE),)</f>
        <v>291022.39</v>
      </c>
      <c r="L289" s="258">
        <f>IFERROR(VLOOKUP(C289,'LOCAL DECEMBER 2022'!EK295:FC513,19,FALSE),)</f>
        <v>606022.39</v>
      </c>
      <c r="M289" s="258">
        <f>IFERROR(VLOOKUP(C289,'LOCAL DECEMBER 2022'!EK295:FD513,20,FALSE),)</f>
        <v>545420.15</v>
      </c>
      <c r="N289" s="258">
        <f>IFERROR(VLOOKUP(C289,'LOCAL DECEMBER 2022'!EK295:FE513,21,FALSE),)</f>
        <v>25084.030000000006</v>
      </c>
      <c r="O289" s="258">
        <f>IFERROR(VLOOKUP(C289,'LOCAL DECEMBER 2022'!EK295:FF513,22,FALSE),)</f>
        <v>60602.239999999998</v>
      </c>
      <c r="P289" s="258">
        <f>IFERROR(VLOOKUP(C289,'LOCAL DECEMBER 2022'!EK295:FG522,23,FALSE),)</f>
        <v>100000</v>
      </c>
      <c r="Q289" s="258">
        <f t="shared" si="16"/>
        <v>185686.27000000002</v>
      </c>
      <c r="R289" s="258">
        <f>IFERROR(VLOOKUP(C289,'LOCAL DECEMBER 2022'!EK295:FI513,25,FALSE),)</f>
        <v>0</v>
      </c>
      <c r="S289" s="258">
        <f t="shared" si="17"/>
        <v>420336.12</v>
      </c>
      <c r="T289" s="258">
        <f>IFERROR(VLOOKUP(C289,'LOCAL DECEMBER 2022'!EK295:FL513,28,FALSE),)</f>
        <v>24240.9</v>
      </c>
      <c r="U289" s="258">
        <f>IFERROR(VLOOKUP(C289,'LOCAL DECEMBER 2022'!EK295:FN513,30,FALSE),)</f>
        <v>60602.239999999998</v>
      </c>
      <c r="V289" s="258">
        <f>IFERROR(VLOOKUP(C289,'LOCAL DECEMBER 2022'!EK295:FM513,29,FALSE),)</f>
        <v>3030.11</v>
      </c>
      <c r="W289" s="258">
        <f t="shared" si="18"/>
        <v>87873.25</v>
      </c>
      <c r="X289" s="263">
        <f t="shared" si="19"/>
        <v>693895.64</v>
      </c>
      <c r="Z289" s="264"/>
      <c r="AA289" s="134"/>
    </row>
    <row r="290" spans="1:27" s="120" customFormat="1" ht="18.649999999999999" customHeight="1">
      <c r="A290" s="250">
        <v>288</v>
      </c>
      <c r="B290" s="251" t="s">
        <v>1608</v>
      </c>
      <c r="C290" s="252" t="s">
        <v>512</v>
      </c>
      <c r="D290" s="253" t="s">
        <v>1609</v>
      </c>
      <c r="E290" s="254" t="s">
        <v>787</v>
      </c>
      <c r="F290" s="644" t="s">
        <v>1610</v>
      </c>
      <c r="G290" s="271" t="s">
        <v>223</v>
      </c>
      <c r="H290" s="258">
        <f>ROUND(IFERROR(VLOOKUP(C290,'LOCAL DECEMBER 2022'!EK296:ET812,10,FALSE),),2)</f>
        <v>26</v>
      </c>
      <c r="I290" s="258">
        <f>ROUND(IFERROR(VLOOKUP(C290,'LOCAL DECEMBER 2022'!EK296:EN668,4,FALSE),),2)</f>
        <v>15000</v>
      </c>
      <c r="J290" s="258">
        <f>IFERROR(VLOOKUP(C290,'LOCAL DECEMBER 2022'!EK296:EM468,3,FALSE),)</f>
        <v>390000</v>
      </c>
      <c r="K290" s="258">
        <f>IFERROR(VLOOKUP(C290,'LOCAL DECEMBER 2022'!EK296:FA468,17,FALSE),)</f>
        <v>196015.08</v>
      </c>
      <c r="L290" s="258">
        <f>IFERROR(VLOOKUP(C290,'LOCAL DECEMBER 2022'!EK296:FC514,19,FALSE),)</f>
        <v>586015.07999999996</v>
      </c>
      <c r="M290" s="258">
        <f>IFERROR(VLOOKUP(C290,'LOCAL DECEMBER 2022'!EK296:FD514,20,FALSE),)</f>
        <v>527413.56999999995</v>
      </c>
      <c r="N290" s="258">
        <f>IFERROR(VLOOKUP(C290,'LOCAL DECEMBER 2022'!EK296:FE514,21,FALSE),)</f>
        <v>21482.713999999989</v>
      </c>
      <c r="O290" s="258">
        <f>IFERROR(VLOOKUP(C290,'LOCAL DECEMBER 2022'!EK296:FF514,22,FALSE),)</f>
        <v>58601.51</v>
      </c>
      <c r="P290" s="258">
        <f>IFERROR(VLOOKUP(C290,'LOCAL DECEMBER 2022'!EK296:FG523,23,FALSE),)</f>
        <v>100000</v>
      </c>
      <c r="Q290" s="258">
        <f t="shared" si="16"/>
        <v>180084.22399999999</v>
      </c>
      <c r="R290" s="258">
        <f>IFERROR(VLOOKUP(C290,'LOCAL DECEMBER 2022'!EK296:FI514,25,FALSE),)</f>
        <v>0</v>
      </c>
      <c r="S290" s="258">
        <f t="shared" si="17"/>
        <v>405930.85599999997</v>
      </c>
      <c r="T290" s="258">
        <f>IFERROR(VLOOKUP(C290,'LOCAL DECEMBER 2022'!EK296:FL514,28,FALSE),)</f>
        <v>23440.6</v>
      </c>
      <c r="U290" s="258">
        <f>IFERROR(VLOOKUP(C290,'LOCAL DECEMBER 2022'!EK296:FN514,30,FALSE),)</f>
        <v>58601.51</v>
      </c>
      <c r="V290" s="258">
        <f>IFERROR(VLOOKUP(C290,'LOCAL DECEMBER 2022'!EK296:FM514,29,FALSE),)</f>
        <v>2930.08</v>
      </c>
      <c r="W290" s="258">
        <f t="shared" si="18"/>
        <v>84972.19</v>
      </c>
      <c r="X290" s="263">
        <f t="shared" si="19"/>
        <v>670987.27</v>
      </c>
      <c r="Z290" s="264"/>
      <c r="AA290" s="134"/>
    </row>
    <row r="291" spans="1:27" s="120" customFormat="1" ht="18.649999999999999" customHeight="1">
      <c r="A291" s="250">
        <v>289</v>
      </c>
      <c r="B291" s="251" t="s">
        <v>1611</v>
      </c>
      <c r="C291" s="252" t="s">
        <v>513</v>
      </c>
      <c r="D291" s="253" t="s">
        <v>1612</v>
      </c>
      <c r="E291" s="254" t="s">
        <v>787</v>
      </c>
      <c r="F291" s="644" t="s">
        <v>1613</v>
      </c>
      <c r="G291" s="271" t="s">
        <v>304</v>
      </c>
      <c r="H291" s="258">
        <f>ROUND(IFERROR(VLOOKUP(C291,'LOCAL DECEMBER 2022'!EK297:ET813,10,FALSE),),2)</f>
        <v>23</v>
      </c>
      <c r="I291" s="258">
        <f>ROUND(IFERROR(VLOOKUP(C291,'LOCAL DECEMBER 2022'!EK297:EN669,4,FALSE),),2)</f>
        <v>12500</v>
      </c>
      <c r="J291" s="258">
        <f>IFERROR(VLOOKUP(C291,'LOCAL DECEMBER 2022'!EK297:EM469,3,FALSE),)</f>
        <v>325000</v>
      </c>
      <c r="K291" s="258">
        <f>IFERROR(VLOOKUP(C291,'LOCAL DECEMBER 2022'!EK297:FA469,17,FALSE),)</f>
        <v>289188.90999999997</v>
      </c>
      <c r="L291" s="258">
        <f>IFERROR(VLOOKUP(C291,'LOCAL DECEMBER 2022'!EK297:FC515,19,FALSE),)</f>
        <v>576688.91</v>
      </c>
      <c r="M291" s="258">
        <f>IFERROR(VLOOKUP(C291,'LOCAL DECEMBER 2022'!EK297:FD515,20,FALSE),)</f>
        <v>519020.02</v>
      </c>
      <c r="N291" s="258">
        <f>IFERROR(VLOOKUP(C291,'LOCAL DECEMBER 2022'!EK297:FE515,21,FALSE),)</f>
        <v>19921.601600000002</v>
      </c>
      <c r="O291" s="258">
        <f>IFERROR(VLOOKUP(C291,'LOCAL DECEMBER 2022'!EK297:FF515,22,FALSE),)</f>
        <v>57668.89</v>
      </c>
      <c r="P291" s="258">
        <f>IFERROR(VLOOKUP(C291,'LOCAL DECEMBER 2022'!EK297:FG524,23,FALSE),)</f>
        <v>100000</v>
      </c>
      <c r="Q291" s="258">
        <f t="shared" si="16"/>
        <v>177590.49160000001</v>
      </c>
      <c r="R291" s="258">
        <f>IFERROR(VLOOKUP(C291,'LOCAL DECEMBER 2022'!EK297:FI515,25,FALSE),)</f>
        <v>0</v>
      </c>
      <c r="S291" s="258">
        <f t="shared" si="17"/>
        <v>399098.41840000002</v>
      </c>
      <c r="T291" s="258">
        <f>IFERROR(VLOOKUP(C291,'LOCAL DECEMBER 2022'!EK297:FL515,28,FALSE),)</f>
        <v>23067.56</v>
      </c>
      <c r="U291" s="258">
        <f>IFERROR(VLOOKUP(C291,'LOCAL DECEMBER 2022'!EK297:FN515,30,FALSE),)</f>
        <v>57668.89</v>
      </c>
      <c r="V291" s="258">
        <f>IFERROR(VLOOKUP(C291,'LOCAL DECEMBER 2022'!EK297:FM515,29,FALSE),)</f>
        <v>2883.44</v>
      </c>
      <c r="W291" s="258">
        <f t="shared" si="18"/>
        <v>83619.89</v>
      </c>
      <c r="X291" s="263">
        <f t="shared" si="19"/>
        <v>660308.80000000005</v>
      </c>
      <c r="Z291" s="264"/>
      <c r="AA291" s="134"/>
    </row>
    <row r="292" spans="1:27" s="120" customFormat="1" ht="18.649999999999999" customHeight="1">
      <c r="A292" s="250">
        <v>290</v>
      </c>
      <c r="B292" s="251" t="s">
        <v>1614</v>
      </c>
      <c r="C292" s="252" t="s">
        <v>514</v>
      </c>
      <c r="D292" s="253"/>
      <c r="E292" s="254" t="s">
        <v>787</v>
      </c>
      <c r="F292" s="644" t="s">
        <v>1615</v>
      </c>
      <c r="G292" s="271" t="s">
        <v>515</v>
      </c>
      <c r="H292" s="258">
        <f>ROUND(IFERROR(VLOOKUP(C292,'LOCAL DECEMBER 2022'!EK298:ET814,10,FALSE),),2)</f>
        <v>26</v>
      </c>
      <c r="I292" s="258">
        <f>ROUND(IFERROR(VLOOKUP(C292,'LOCAL DECEMBER 2022'!EK298:EN670,4,FALSE),),2)</f>
        <v>50000</v>
      </c>
      <c r="J292" s="258">
        <f>IFERROR(VLOOKUP(C292,'LOCAL DECEMBER 2022'!EK298:EM470,3,FALSE),)</f>
        <v>1300000</v>
      </c>
      <c r="K292" s="258">
        <f>IFERROR(VLOOKUP(C292,'LOCAL DECEMBER 2022'!EK298:FA470,17,FALSE),)</f>
        <v>1186757.96</v>
      </c>
      <c r="L292" s="258">
        <f>IFERROR(VLOOKUP(C292,'LOCAL DECEMBER 2022'!EK298:FC516,19,FALSE),)</f>
        <v>2486757.96</v>
      </c>
      <c r="M292" s="258">
        <f>IFERROR(VLOOKUP(C292,'LOCAL DECEMBER 2022'!EK298:FD516,20,FALSE),)</f>
        <v>2238082.16</v>
      </c>
      <c r="N292" s="258">
        <f>IFERROR(VLOOKUP(C292,'LOCAL DECEMBER 2022'!EK298:FE516,21,FALSE),)</f>
        <v>499424.64800000004</v>
      </c>
      <c r="O292" s="258">
        <f>IFERROR(VLOOKUP(C292,'LOCAL DECEMBER 2022'!EK298:FF516,22,FALSE),)</f>
        <v>248675.8</v>
      </c>
      <c r="P292" s="258">
        <f>IFERROR(VLOOKUP(C292,'LOCAL DECEMBER 2022'!EK298:FG525,23,FALSE),)</f>
        <v>100000</v>
      </c>
      <c r="Q292" s="258">
        <f t="shared" si="16"/>
        <v>848100.44800000009</v>
      </c>
      <c r="R292" s="258">
        <f>IFERROR(VLOOKUP(C292,'LOCAL DECEMBER 2022'!EK298:FI516,25,FALSE),)</f>
        <v>0</v>
      </c>
      <c r="S292" s="258">
        <f t="shared" si="17"/>
        <v>1638657.5119999999</v>
      </c>
      <c r="T292" s="258">
        <f>IFERROR(VLOOKUP(C292,'LOCAL DECEMBER 2022'!EK298:FL516,28,FALSE),)</f>
        <v>99470.32</v>
      </c>
      <c r="U292" s="258">
        <f>IFERROR(VLOOKUP(C292,'LOCAL DECEMBER 2022'!EK298:FN516,30,FALSE),)</f>
        <v>248675.8</v>
      </c>
      <c r="V292" s="258">
        <f>IFERROR(VLOOKUP(C292,'LOCAL DECEMBER 2022'!EK298:FM516,29,FALSE),)</f>
        <v>12433.79</v>
      </c>
      <c r="W292" s="258">
        <f t="shared" si="18"/>
        <v>360579.91</v>
      </c>
      <c r="X292" s="263">
        <f t="shared" si="19"/>
        <v>2847337.87</v>
      </c>
      <c r="Z292" s="264"/>
      <c r="AA292" s="134"/>
    </row>
    <row r="293" spans="1:27" s="120" customFormat="1" ht="18.649999999999999" customHeight="1">
      <c r="A293" s="250">
        <v>291</v>
      </c>
      <c r="B293" s="251" t="s">
        <v>1616</v>
      </c>
      <c r="C293" s="252" t="s">
        <v>516</v>
      </c>
      <c r="D293" s="253" t="s">
        <v>1617</v>
      </c>
      <c r="E293" s="254" t="s">
        <v>787</v>
      </c>
      <c r="F293" s="644" t="s">
        <v>1618</v>
      </c>
      <c r="G293" s="271" t="s">
        <v>204</v>
      </c>
      <c r="H293" s="258">
        <f>ROUND(IFERROR(VLOOKUP(C293,'LOCAL DECEMBER 2022'!EK299:ET815,10,FALSE),),2)</f>
        <v>24</v>
      </c>
      <c r="I293" s="258">
        <f>ROUND(IFERROR(VLOOKUP(C293,'LOCAL DECEMBER 2022'!EK299:EN671,4,FALSE),),2)</f>
        <v>15000</v>
      </c>
      <c r="J293" s="258">
        <f>IFERROR(VLOOKUP(C293,'LOCAL DECEMBER 2022'!EK299:EM470,3,FALSE),)</f>
        <v>390000</v>
      </c>
      <c r="K293" s="258">
        <f>IFERROR(VLOOKUP(C293,'LOCAL DECEMBER 2022'!EK299:FA470,17,FALSE),)</f>
        <v>253019.46</v>
      </c>
      <c r="L293" s="258">
        <f>IFERROR(VLOOKUP(C293,'LOCAL DECEMBER 2022'!EK299:FC517,19,FALSE),)</f>
        <v>613019.46</v>
      </c>
      <c r="M293" s="258">
        <f>IFERROR(VLOOKUP(C293,'LOCAL DECEMBER 2022'!EK299:FD517,20,FALSE),)</f>
        <v>551717.51</v>
      </c>
      <c r="N293" s="258">
        <f>IFERROR(VLOOKUP(C293,'LOCAL DECEMBER 2022'!EK299:FE517,21,FALSE),)</f>
        <v>26343.502</v>
      </c>
      <c r="O293" s="258">
        <f>IFERROR(VLOOKUP(C293,'LOCAL DECEMBER 2022'!EK299:FF517,22,FALSE),)</f>
        <v>61301.95</v>
      </c>
      <c r="P293" s="258">
        <f>IFERROR(VLOOKUP(C293,'LOCAL DECEMBER 2022'!EK299:FG525,23,FALSE),)</f>
        <v>100000</v>
      </c>
      <c r="Q293" s="258">
        <f t="shared" si="16"/>
        <v>187645.45199999999</v>
      </c>
      <c r="R293" s="258">
        <f>IFERROR(VLOOKUP(C293,'LOCAL DECEMBER 2022'!EK299:FI517,25,FALSE),)</f>
        <v>0</v>
      </c>
      <c r="S293" s="258">
        <f t="shared" si="17"/>
        <v>425374.00799999997</v>
      </c>
      <c r="T293" s="258">
        <f>IFERROR(VLOOKUP(C293,'LOCAL DECEMBER 2022'!EK299:FL517,28,FALSE),)</f>
        <v>24520.78</v>
      </c>
      <c r="U293" s="258">
        <f>IFERROR(VLOOKUP(C293,'LOCAL DECEMBER 2022'!EK299:FN517,30,FALSE),)</f>
        <v>61301.95</v>
      </c>
      <c r="V293" s="258">
        <f>IFERROR(VLOOKUP(C293,'LOCAL DECEMBER 2022'!EK299:FM517,29,FALSE),)</f>
        <v>3065.1</v>
      </c>
      <c r="W293" s="258">
        <f t="shared" si="18"/>
        <v>88887.83</v>
      </c>
      <c r="X293" s="263">
        <f t="shared" si="19"/>
        <v>701907.28999999992</v>
      </c>
      <c r="Z293" s="264"/>
      <c r="AA293" s="134"/>
    </row>
    <row r="294" spans="1:27" s="120" customFormat="1" ht="18.649999999999999" customHeight="1">
      <c r="A294" s="250">
        <v>292</v>
      </c>
      <c r="B294" s="251" t="s">
        <v>1619</v>
      </c>
      <c r="C294" s="252" t="s">
        <v>517</v>
      </c>
      <c r="D294" s="643" t="s">
        <v>1620</v>
      </c>
      <c r="E294" s="254" t="s">
        <v>787</v>
      </c>
      <c r="F294" s="644" t="s">
        <v>1621</v>
      </c>
      <c r="G294" s="271" t="s">
        <v>204</v>
      </c>
      <c r="H294" s="258">
        <f>ROUND(IFERROR(VLOOKUP(C294,'LOCAL DECEMBER 2022'!EK300:ET816,10,FALSE),),2)</f>
        <v>22</v>
      </c>
      <c r="I294" s="258">
        <f>ROUND(IFERROR(VLOOKUP(C294,'LOCAL DECEMBER 2022'!EK300:EN672,4,FALSE),),2)</f>
        <v>15000</v>
      </c>
      <c r="J294" s="258">
        <f>IFERROR(VLOOKUP(C294,'LOCAL DECEMBER 2022'!EK300:EM471,3,FALSE),)</f>
        <v>390000</v>
      </c>
      <c r="K294" s="258">
        <f>IFERROR(VLOOKUP(C294,'LOCAL DECEMBER 2022'!EK300:FA471,17,FALSE),)</f>
        <v>363027.93</v>
      </c>
      <c r="L294" s="258">
        <f>IFERROR(VLOOKUP(C294,'LOCAL DECEMBER 2022'!EK300:FC518,19,FALSE),)</f>
        <v>693027.93</v>
      </c>
      <c r="M294" s="258">
        <f>IFERROR(VLOOKUP(C294,'LOCAL DECEMBER 2022'!EK300:FD518,20,FALSE),)</f>
        <v>623725.14</v>
      </c>
      <c r="N294" s="258">
        <f>IFERROR(VLOOKUP(C294,'LOCAL DECEMBER 2022'!EK300:FE518,21,FALSE),)</f>
        <v>40745.028000000006</v>
      </c>
      <c r="O294" s="258">
        <f>IFERROR(VLOOKUP(C294,'LOCAL DECEMBER 2022'!EK300:FF518,22,FALSE),)</f>
        <v>69302.789999999994</v>
      </c>
      <c r="P294" s="258">
        <f>IFERROR(VLOOKUP(C294,'LOCAL DECEMBER 2022'!EK300:FG526,23,FALSE),)</f>
        <v>100000</v>
      </c>
      <c r="Q294" s="258">
        <f t="shared" si="16"/>
        <v>210047.818</v>
      </c>
      <c r="R294" s="258">
        <f>IFERROR(VLOOKUP(C294,'LOCAL DECEMBER 2022'!EK300:FI518,25,FALSE),)</f>
        <v>0</v>
      </c>
      <c r="S294" s="258">
        <f t="shared" si="17"/>
        <v>482980.11200000008</v>
      </c>
      <c r="T294" s="258">
        <f>IFERROR(VLOOKUP(C294,'LOCAL DECEMBER 2022'!EK300:FL518,28,FALSE),)</f>
        <v>27721.119999999999</v>
      </c>
      <c r="U294" s="258">
        <f>IFERROR(VLOOKUP(C294,'LOCAL DECEMBER 2022'!EK300:FN518,30,FALSE),)</f>
        <v>69302.789999999994</v>
      </c>
      <c r="V294" s="258">
        <f>IFERROR(VLOOKUP(C294,'LOCAL DECEMBER 2022'!EK300:FM518,29,FALSE),)</f>
        <v>3465.14</v>
      </c>
      <c r="W294" s="258">
        <f t="shared" si="18"/>
        <v>100489.04999999999</v>
      </c>
      <c r="X294" s="263">
        <f t="shared" si="19"/>
        <v>793516.98</v>
      </c>
      <c r="Z294" s="264"/>
      <c r="AA294" s="134"/>
    </row>
    <row r="295" spans="1:27" s="120" customFormat="1" ht="18.649999999999999" customHeight="1">
      <c r="A295" s="250">
        <v>293</v>
      </c>
      <c r="B295" s="251" t="s">
        <v>1622</v>
      </c>
      <c r="C295" s="252" t="s">
        <v>518</v>
      </c>
      <c r="D295" s="643" t="s">
        <v>1623</v>
      </c>
      <c r="E295" s="254" t="s">
        <v>787</v>
      </c>
      <c r="F295" s="644" t="s">
        <v>1624</v>
      </c>
      <c r="G295" s="271" t="s">
        <v>223</v>
      </c>
      <c r="H295" s="258">
        <f>ROUND(IFERROR(VLOOKUP(C295,'LOCAL DECEMBER 2022'!EK301:ET817,10,FALSE),),2)</f>
        <v>26</v>
      </c>
      <c r="I295" s="258">
        <f>ROUND(IFERROR(VLOOKUP(C295,'LOCAL DECEMBER 2022'!EK301:EN673,4,FALSE),),2)</f>
        <v>12500</v>
      </c>
      <c r="J295" s="258">
        <f>IFERROR(VLOOKUP(C295,'LOCAL DECEMBER 2022'!EK301:EM472,3,FALSE),)</f>
        <v>325000</v>
      </c>
      <c r="K295" s="258">
        <f>IFERROR(VLOOKUP(C295,'LOCAL DECEMBER 2022'!EK301:FA472,17,FALSE),)</f>
        <v>252519.42</v>
      </c>
      <c r="L295" s="258">
        <f>IFERROR(VLOOKUP(C295,'LOCAL DECEMBER 2022'!EK301:FC519,19,FALSE),)</f>
        <v>577519.42000000004</v>
      </c>
      <c r="M295" s="258">
        <f>IFERROR(VLOOKUP(C295,'LOCAL DECEMBER 2022'!EK301:FD519,20,FALSE),)</f>
        <v>519767.48000000004</v>
      </c>
      <c r="N295" s="258">
        <f>IFERROR(VLOOKUP(C295,'LOCAL DECEMBER 2022'!EK301:FE519,21,FALSE),)</f>
        <v>19981.398400000002</v>
      </c>
      <c r="O295" s="258">
        <f>IFERROR(VLOOKUP(C295,'LOCAL DECEMBER 2022'!EK301:FF519,22,FALSE),)</f>
        <v>57751.94</v>
      </c>
      <c r="P295" s="258">
        <f>IFERROR(VLOOKUP(C295,'LOCAL DECEMBER 2022'!EK301:FG527,23,FALSE),)</f>
        <v>100000</v>
      </c>
      <c r="Q295" s="258">
        <f t="shared" si="16"/>
        <v>177733.33840000001</v>
      </c>
      <c r="R295" s="258">
        <f>IFERROR(VLOOKUP(C295,'LOCAL DECEMBER 2022'!EK301:FI519,25,FALSE),)</f>
        <v>0</v>
      </c>
      <c r="S295" s="258">
        <f t="shared" si="17"/>
        <v>399786.08160000003</v>
      </c>
      <c r="T295" s="258">
        <f>IFERROR(VLOOKUP(C295,'LOCAL DECEMBER 2022'!EK301:FL519,28,FALSE),)</f>
        <v>23100.78</v>
      </c>
      <c r="U295" s="258">
        <f>IFERROR(VLOOKUP(C295,'LOCAL DECEMBER 2022'!EK301:FN519,30,FALSE),)</f>
        <v>57751.94</v>
      </c>
      <c r="V295" s="258">
        <f>IFERROR(VLOOKUP(C295,'LOCAL DECEMBER 2022'!EK301:FM519,29,FALSE),)</f>
        <v>2887.6</v>
      </c>
      <c r="W295" s="258">
        <f t="shared" si="18"/>
        <v>83740.320000000007</v>
      </c>
      <c r="X295" s="263">
        <f t="shared" si="19"/>
        <v>661259.74</v>
      </c>
      <c r="Z295" s="264"/>
      <c r="AA295" s="134"/>
    </row>
    <row r="296" spans="1:27" s="120" customFormat="1" ht="18.649999999999999" customHeight="1">
      <c r="A296" s="250">
        <v>294</v>
      </c>
      <c r="B296" s="251" t="s">
        <v>1625</v>
      </c>
      <c r="C296" s="252" t="s">
        <v>519</v>
      </c>
      <c r="D296" s="643" t="s">
        <v>1626</v>
      </c>
      <c r="E296" s="254" t="s">
        <v>787</v>
      </c>
      <c r="F296" s="644" t="s">
        <v>1627</v>
      </c>
      <c r="G296" s="271" t="s">
        <v>204</v>
      </c>
      <c r="H296" s="258">
        <f>ROUND(IFERROR(VLOOKUP(C296,'LOCAL DECEMBER 2022'!EK302:ET818,10,FALSE),),2)</f>
        <v>17</v>
      </c>
      <c r="I296" s="258">
        <f>ROUND(IFERROR(VLOOKUP(C296,'LOCAL DECEMBER 2022'!EK302:EN674,4,FALSE),),2)</f>
        <v>15000</v>
      </c>
      <c r="J296" s="258">
        <f>IFERROR(VLOOKUP(C296,'LOCAL DECEMBER 2022'!EK302:EM473,3,FALSE),)</f>
        <v>390000</v>
      </c>
      <c r="K296" s="258">
        <f>IFERROR(VLOOKUP(C296,'LOCAL DECEMBER 2022'!EK302:FA473,17,FALSE),)</f>
        <v>226017.39</v>
      </c>
      <c r="L296" s="258">
        <f>IFERROR(VLOOKUP(C296,'LOCAL DECEMBER 2022'!EK302:FC520,19,FALSE),)</f>
        <v>481017.39</v>
      </c>
      <c r="M296" s="258">
        <f>IFERROR(VLOOKUP(C296,'LOCAL DECEMBER 2022'!EK302:FD520,20,FALSE),)</f>
        <v>432915.65</v>
      </c>
      <c r="N296" s="258">
        <f>IFERROR(VLOOKUP(C296,'LOCAL DECEMBER 2022'!EK302:FE520,21,FALSE),)</f>
        <v>13033.252000000002</v>
      </c>
      <c r="O296" s="258">
        <f>IFERROR(VLOOKUP(C296,'LOCAL DECEMBER 2022'!EK302:FF520,22,FALSE),)</f>
        <v>48101.74</v>
      </c>
      <c r="P296" s="258">
        <f>IFERROR(VLOOKUP(C296,'LOCAL DECEMBER 2022'!EK302:FG528,23,FALSE),)</f>
        <v>0</v>
      </c>
      <c r="Q296" s="258">
        <f t="shared" si="16"/>
        <v>61134.991999999998</v>
      </c>
      <c r="R296" s="258">
        <f>IFERROR(VLOOKUP(C296,'LOCAL DECEMBER 2022'!EK302:FI520,25,FALSE),)</f>
        <v>0</v>
      </c>
      <c r="S296" s="258">
        <f t="shared" si="17"/>
        <v>419882.39800000004</v>
      </c>
      <c r="T296" s="258">
        <f>IFERROR(VLOOKUP(C296,'LOCAL DECEMBER 2022'!EK302:FL520,28,FALSE),)</f>
        <v>19240.7</v>
      </c>
      <c r="U296" s="258">
        <f>IFERROR(VLOOKUP(C296,'LOCAL DECEMBER 2022'!EK302:FN520,30,FALSE),)</f>
        <v>48101.74</v>
      </c>
      <c r="V296" s="258">
        <f>IFERROR(VLOOKUP(C296,'LOCAL DECEMBER 2022'!EK302:FM520,29,FALSE),)</f>
        <v>2405.09</v>
      </c>
      <c r="W296" s="258">
        <f t="shared" si="18"/>
        <v>69747.53</v>
      </c>
      <c r="X296" s="263">
        <f t="shared" si="19"/>
        <v>550764.92000000004</v>
      </c>
      <c r="Z296" s="264"/>
      <c r="AA296" s="134"/>
    </row>
    <row r="297" spans="1:27" s="120" customFormat="1" ht="18.649999999999999" customHeight="1">
      <c r="A297" s="250">
        <v>295</v>
      </c>
      <c r="B297" s="251" t="s">
        <v>1628</v>
      </c>
      <c r="C297" s="252" t="s">
        <v>520</v>
      </c>
      <c r="D297" s="643" t="s">
        <v>1629</v>
      </c>
      <c r="E297" s="254" t="s">
        <v>787</v>
      </c>
      <c r="F297" s="644" t="s">
        <v>1630</v>
      </c>
      <c r="G297" s="271" t="s">
        <v>204</v>
      </c>
      <c r="H297" s="258">
        <f>ROUND(IFERROR(VLOOKUP(C297,'LOCAL DECEMBER 2022'!EK303:ET819,10,FALSE),),2)</f>
        <v>23</v>
      </c>
      <c r="I297" s="258">
        <f>ROUND(IFERROR(VLOOKUP(C297,'LOCAL DECEMBER 2022'!EK303:EN675,4,FALSE),),2)</f>
        <v>15000</v>
      </c>
      <c r="J297" s="258">
        <f>IFERROR(VLOOKUP(C297,'LOCAL DECEMBER 2022'!EK303:EM474,3,FALSE),)</f>
        <v>390000</v>
      </c>
      <c r="K297" s="258">
        <f>IFERROR(VLOOKUP(C297,'LOCAL DECEMBER 2022'!EK303:FA474,17,FALSE),)</f>
        <v>336025.85</v>
      </c>
      <c r="L297" s="258">
        <f>IFERROR(VLOOKUP(C297,'LOCAL DECEMBER 2022'!EK303:FC521,19,FALSE),)</f>
        <v>681025.85</v>
      </c>
      <c r="M297" s="258">
        <f>IFERROR(VLOOKUP(C297,'LOCAL DECEMBER 2022'!EK303:FD521,20,FALSE),)</f>
        <v>612923.26</v>
      </c>
      <c r="N297" s="258">
        <f>IFERROR(VLOOKUP(C297,'LOCAL DECEMBER 2022'!EK303:FE521,21,FALSE),)</f>
        <v>38584.652000000002</v>
      </c>
      <c r="O297" s="258">
        <f>IFERROR(VLOOKUP(C297,'LOCAL DECEMBER 2022'!EK303:FF521,22,FALSE),)</f>
        <v>68102.59</v>
      </c>
      <c r="P297" s="258">
        <f>IFERROR(VLOOKUP(C297,'LOCAL DECEMBER 2022'!EK303:FG529,23,FALSE),)</f>
        <v>100000</v>
      </c>
      <c r="Q297" s="258">
        <f t="shared" si="16"/>
        <v>206687.242</v>
      </c>
      <c r="R297" s="258">
        <f>IFERROR(VLOOKUP(C297,'LOCAL DECEMBER 2022'!EK303:FI521,25,FALSE),)</f>
        <v>0</v>
      </c>
      <c r="S297" s="258">
        <f t="shared" si="17"/>
        <v>474338.60800000001</v>
      </c>
      <c r="T297" s="258">
        <f>IFERROR(VLOOKUP(C297,'LOCAL DECEMBER 2022'!EK303:FL521,28,FALSE),)</f>
        <v>27241.03</v>
      </c>
      <c r="U297" s="258">
        <f>IFERROR(VLOOKUP(C297,'LOCAL DECEMBER 2022'!EK303:FN521,30,FALSE),)</f>
        <v>68102.59</v>
      </c>
      <c r="V297" s="258">
        <f>IFERROR(VLOOKUP(C297,'LOCAL DECEMBER 2022'!EK303:FM521,29,FALSE),)</f>
        <v>3405.13</v>
      </c>
      <c r="W297" s="258">
        <f t="shared" si="18"/>
        <v>98748.75</v>
      </c>
      <c r="X297" s="263">
        <f t="shared" si="19"/>
        <v>779774.6</v>
      </c>
      <c r="Z297" s="264"/>
      <c r="AA297" s="134"/>
    </row>
    <row r="298" spans="1:27" s="120" customFormat="1" ht="18.649999999999999" customHeight="1">
      <c r="A298" s="250">
        <v>296</v>
      </c>
      <c r="B298" s="251" t="s">
        <v>1631</v>
      </c>
      <c r="C298" s="252" t="s">
        <v>521</v>
      </c>
      <c r="D298" s="643" t="s">
        <v>1632</v>
      </c>
      <c r="E298" s="254" t="s">
        <v>787</v>
      </c>
      <c r="F298" s="644" t="s">
        <v>1633</v>
      </c>
      <c r="G298" s="271" t="s">
        <v>204</v>
      </c>
      <c r="H298" s="258">
        <f>ROUND(IFERROR(VLOOKUP(C298,'LOCAL DECEMBER 2022'!EK304:ET820,10,FALSE),),2)</f>
        <v>6</v>
      </c>
      <c r="I298" s="258">
        <f>ROUND(IFERROR(VLOOKUP(C298,'LOCAL DECEMBER 2022'!EK304:EN676,4,FALSE),),2)</f>
        <v>15000</v>
      </c>
      <c r="J298" s="258">
        <f>IFERROR(VLOOKUP(C298,'LOCAL DECEMBER 2022'!EK304:EM475,3,FALSE),)</f>
        <v>390000</v>
      </c>
      <c r="K298" s="258">
        <f>IFERROR(VLOOKUP(C298,'LOCAL DECEMBER 2022'!EK304:FA475,17,FALSE),)</f>
        <v>36002.769999999997</v>
      </c>
      <c r="L298" s="258">
        <f>IFERROR(VLOOKUP(C298,'LOCAL DECEMBER 2022'!EK304:FC522,19,FALSE),)</f>
        <v>126002.77</v>
      </c>
      <c r="M298" s="258">
        <f>IFERROR(VLOOKUP(C298,'LOCAL DECEMBER 2022'!EK304:FD522,20,FALSE),)</f>
        <v>113402.49</v>
      </c>
      <c r="N298" s="258">
        <f>IFERROR(VLOOKUP(C298,'LOCAL DECEMBER 2022'!EK304:FE522,21,FALSE),)</f>
        <v>0</v>
      </c>
      <c r="O298" s="258">
        <f>IFERROR(VLOOKUP(C298,'LOCAL DECEMBER 2022'!EK304:FF522,22,FALSE),)</f>
        <v>12600.28</v>
      </c>
      <c r="P298" s="258">
        <f>IFERROR(VLOOKUP(C298,'LOCAL DECEMBER 2022'!EK304:FG530,23,FALSE),)</f>
        <v>0</v>
      </c>
      <c r="Q298" s="258">
        <f t="shared" si="16"/>
        <v>12600.28</v>
      </c>
      <c r="R298" s="258">
        <f>IFERROR(VLOOKUP(C298,'LOCAL DECEMBER 2022'!EK304:FI522,25,FALSE),)</f>
        <v>0</v>
      </c>
      <c r="S298" s="258">
        <f t="shared" si="17"/>
        <v>113402.49</v>
      </c>
      <c r="T298" s="258">
        <f>IFERROR(VLOOKUP(C298,'LOCAL DECEMBER 2022'!EK304:FL522,28,FALSE),)</f>
        <v>5040.1099999999997</v>
      </c>
      <c r="U298" s="258">
        <f>IFERROR(VLOOKUP(C298,'LOCAL DECEMBER 2022'!EK304:FN522,30,FALSE),)</f>
        <v>12600.28</v>
      </c>
      <c r="V298" s="258">
        <f>IFERROR(VLOOKUP(C298,'LOCAL DECEMBER 2022'!EK304:FM522,29,FALSE),)</f>
        <v>630.01</v>
      </c>
      <c r="W298" s="258">
        <f t="shared" si="18"/>
        <v>18270.399999999998</v>
      </c>
      <c r="X298" s="263">
        <f t="shared" si="19"/>
        <v>144273.17000000001</v>
      </c>
      <c r="Z298" s="264"/>
      <c r="AA298" s="134"/>
    </row>
    <row r="299" spans="1:27" s="120" customFormat="1" ht="18.649999999999999" customHeight="1">
      <c r="A299" s="250">
        <v>297</v>
      </c>
      <c r="B299" s="251" t="s">
        <v>1634</v>
      </c>
      <c r="C299" s="252" t="s">
        <v>522</v>
      </c>
      <c r="D299" s="643" t="s">
        <v>1635</v>
      </c>
      <c r="E299" s="254" t="s">
        <v>787</v>
      </c>
      <c r="F299" s="644" t="s">
        <v>1636</v>
      </c>
      <c r="G299" s="271" t="s">
        <v>223</v>
      </c>
      <c r="H299" s="258">
        <f>ROUND(IFERROR(VLOOKUP(C299,'LOCAL DECEMBER 2022'!EK305:ET821,10,FALSE),),2)</f>
        <v>23</v>
      </c>
      <c r="I299" s="258">
        <f>ROUND(IFERROR(VLOOKUP(C299,'LOCAL DECEMBER 2022'!EK305:EN677,4,FALSE),),2)</f>
        <v>12500</v>
      </c>
      <c r="J299" s="258">
        <f>IFERROR(VLOOKUP(C299,'LOCAL DECEMBER 2022'!EK305:EM476,3,FALSE),)</f>
        <v>325000</v>
      </c>
      <c r="K299" s="258">
        <f>IFERROR(VLOOKUP(C299,'LOCAL DECEMBER 2022'!EK305:FA476,17,FALSE),)</f>
        <v>288355.51</v>
      </c>
      <c r="L299" s="258">
        <f>IFERROR(VLOOKUP(C299,'LOCAL DECEMBER 2022'!EK305:FC523,19,FALSE),)</f>
        <v>575855.51</v>
      </c>
      <c r="M299" s="258">
        <f>IFERROR(VLOOKUP(C299,'LOCAL DECEMBER 2022'!EK305:FD523,20,FALSE),)</f>
        <v>518269.96</v>
      </c>
      <c r="N299" s="258">
        <f>IFERROR(VLOOKUP(C299,'LOCAL DECEMBER 2022'!EK305:FE523,21,FALSE),)</f>
        <v>19861.596800000003</v>
      </c>
      <c r="O299" s="258">
        <f>IFERROR(VLOOKUP(C299,'LOCAL DECEMBER 2022'!EK305:FF523,22,FALSE),)</f>
        <v>57585.55</v>
      </c>
      <c r="P299" s="258">
        <f>IFERROR(VLOOKUP(C299,'LOCAL DECEMBER 2022'!EK305:FG531,23,FALSE),)</f>
        <v>0</v>
      </c>
      <c r="Q299" s="258">
        <f t="shared" si="16"/>
        <v>77447.146800000002</v>
      </c>
      <c r="R299" s="258">
        <f>IFERROR(VLOOKUP(C299,'LOCAL DECEMBER 2022'!EK305:FI523,25,FALSE),)</f>
        <v>0</v>
      </c>
      <c r="S299" s="258">
        <f t="shared" si="17"/>
        <v>498408.36320000002</v>
      </c>
      <c r="T299" s="258">
        <f>IFERROR(VLOOKUP(C299,'LOCAL DECEMBER 2022'!EK305:FL523,28,FALSE),)</f>
        <v>23034.22</v>
      </c>
      <c r="U299" s="258">
        <f>IFERROR(VLOOKUP(C299,'LOCAL DECEMBER 2022'!EK305:FN523,30,FALSE),)</f>
        <v>57585.55</v>
      </c>
      <c r="V299" s="258">
        <f>IFERROR(VLOOKUP(C299,'LOCAL DECEMBER 2022'!EK305:FM523,29,FALSE),)</f>
        <v>2879.28</v>
      </c>
      <c r="W299" s="258">
        <f t="shared" si="18"/>
        <v>83499.05</v>
      </c>
      <c r="X299" s="263">
        <f t="shared" si="19"/>
        <v>659354.56000000006</v>
      </c>
      <c r="Z299" s="264"/>
      <c r="AA299" s="134"/>
    </row>
    <row r="300" spans="1:27" s="120" customFormat="1" ht="18.649999999999999" customHeight="1">
      <c r="A300" s="250">
        <v>298</v>
      </c>
      <c r="B300" s="251" t="s">
        <v>1637</v>
      </c>
      <c r="C300" s="252" t="s">
        <v>523</v>
      </c>
      <c r="D300" s="253" t="s">
        <v>1638</v>
      </c>
      <c r="E300" s="254" t="s">
        <v>787</v>
      </c>
      <c r="F300" s="644" t="s">
        <v>1639</v>
      </c>
      <c r="G300" s="271" t="s">
        <v>223</v>
      </c>
      <c r="H300" s="258">
        <f>ROUND(IFERROR(VLOOKUP(C300,'LOCAL DECEMBER 2022'!EK306:ET822,10,FALSE),),2)</f>
        <v>26</v>
      </c>
      <c r="I300" s="258">
        <f>ROUND(IFERROR(VLOOKUP(C300,'LOCAL DECEMBER 2022'!EK306:EN678,4,FALSE),),2)</f>
        <v>12500</v>
      </c>
      <c r="J300" s="258">
        <f>IFERROR(VLOOKUP(C300,'LOCAL DECEMBER 2022'!EK306:EM477,3,FALSE),)</f>
        <v>325000</v>
      </c>
      <c r="K300" s="258">
        <f>IFERROR(VLOOKUP(C300,'LOCAL DECEMBER 2022'!EK306:FA477,17,FALSE),)</f>
        <v>325858.40000000002</v>
      </c>
      <c r="L300" s="258">
        <f>IFERROR(VLOOKUP(C300,'LOCAL DECEMBER 2022'!EK306:FC524,19,FALSE),)</f>
        <v>650858.4</v>
      </c>
      <c r="M300" s="258">
        <f>IFERROR(VLOOKUP(C300,'LOCAL DECEMBER 2022'!EK306:FD524,20,FALSE),)</f>
        <v>585772.56000000006</v>
      </c>
      <c r="N300" s="258">
        <f>IFERROR(VLOOKUP(C300,'LOCAL DECEMBER 2022'!EK306:FE524,21,FALSE),)</f>
        <v>33154.51200000001</v>
      </c>
      <c r="O300" s="258">
        <f>IFERROR(VLOOKUP(C300,'LOCAL DECEMBER 2022'!EK306:FF524,22,FALSE),)</f>
        <v>65085.84</v>
      </c>
      <c r="P300" s="258">
        <f>IFERROR(VLOOKUP(C300,'LOCAL DECEMBER 2022'!EK306:FG532,23,FALSE),)</f>
        <v>100000</v>
      </c>
      <c r="Q300" s="258">
        <f t="shared" si="16"/>
        <v>198240.35200000001</v>
      </c>
      <c r="R300" s="258">
        <f>IFERROR(VLOOKUP(C300,'LOCAL DECEMBER 2022'!EK306:FI524,25,FALSE),)</f>
        <v>0</v>
      </c>
      <c r="S300" s="258">
        <f t="shared" si="17"/>
        <v>452618.04800000001</v>
      </c>
      <c r="T300" s="258">
        <f>IFERROR(VLOOKUP(C300,'LOCAL DECEMBER 2022'!EK306:FL524,28,FALSE),)</f>
        <v>26034.34</v>
      </c>
      <c r="U300" s="258">
        <f>IFERROR(VLOOKUP(C300,'LOCAL DECEMBER 2022'!EK306:FN524,30,FALSE),)</f>
        <v>65085.84</v>
      </c>
      <c r="V300" s="258">
        <f>IFERROR(VLOOKUP(C300,'LOCAL DECEMBER 2022'!EK306:FM524,29,FALSE),)</f>
        <v>3254.29</v>
      </c>
      <c r="W300" s="258">
        <f t="shared" si="18"/>
        <v>94374.469999999987</v>
      </c>
      <c r="X300" s="263">
        <f t="shared" si="19"/>
        <v>745232.87</v>
      </c>
      <c r="Z300" s="264"/>
      <c r="AA300" s="134"/>
    </row>
    <row r="301" spans="1:27" s="120" customFormat="1" ht="18.649999999999999" customHeight="1">
      <c r="A301" s="250">
        <v>299</v>
      </c>
      <c r="B301" s="251"/>
      <c r="C301" s="252" t="s">
        <v>524</v>
      </c>
      <c r="D301" s="253"/>
      <c r="E301" s="254" t="s">
        <v>787</v>
      </c>
      <c r="F301" s="644" t="s">
        <v>1640</v>
      </c>
      <c r="G301" s="271" t="s">
        <v>525</v>
      </c>
      <c r="H301" s="258">
        <f>ROUND(IFERROR(VLOOKUP(C301,'LOCAL DECEMBER 2022'!EK307:ET823,10,FALSE),),2)</f>
        <v>26</v>
      </c>
      <c r="I301" s="258">
        <f>ROUND(IFERROR(VLOOKUP(C301,'LOCAL DECEMBER 2022'!EK307:EN679,4,FALSE),),2)</f>
        <v>15384.62</v>
      </c>
      <c r="J301" s="258">
        <f>IFERROR(VLOOKUP(C301,'LOCAL DECEMBER 2022'!EK307:EM478,3,FALSE),)</f>
        <v>400000</v>
      </c>
      <c r="K301" s="258">
        <f>IFERROR(VLOOKUP(C301,'LOCAL DECEMBER 2022'!EK307:FA478,17,FALSE),)</f>
        <v>32823.040000000001</v>
      </c>
      <c r="L301" s="258">
        <f>IFERROR(VLOOKUP(C301,'LOCAL DECEMBER 2022'!EK307:FC525,19,FALSE),)</f>
        <v>432823.16</v>
      </c>
      <c r="M301" s="258">
        <f>IFERROR(VLOOKUP(C301,'LOCAL DECEMBER 2022'!EK307:FD525,20,FALSE),)</f>
        <v>389540.83999999997</v>
      </c>
      <c r="N301" s="258">
        <f>IFERROR(VLOOKUP(C301,'LOCAL DECEMBER 2022'!EK307:FE525,21,FALSE),)</f>
        <v>9563.2671999999984</v>
      </c>
      <c r="O301" s="258">
        <f>IFERROR(VLOOKUP(C301,'LOCAL DECEMBER 2022'!EK307:FF525,22,FALSE),)</f>
        <v>43282.32</v>
      </c>
      <c r="P301" s="258">
        <f>IFERROR(VLOOKUP(C301,'LOCAL DECEMBER 2022'!EK307:FG533,23,FALSE),)</f>
        <v>100000</v>
      </c>
      <c r="Q301" s="258">
        <f t="shared" si="16"/>
        <v>152845.58720000001</v>
      </c>
      <c r="R301" s="258">
        <f>IFERROR(VLOOKUP(C301,'LOCAL DECEMBER 2022'!EK307:FI525,25,FALSE),)</f>
        <v>0</v>
      </c>
      <c r="S301" s="258">
        <f t="shared" si="17"/>
        <v>279977.57279999997</v>
      </c>
      <c r="T301" s="258">
        <f>IFERROR(VLOOKUP(C301,'LOCAL DECEMBER 2022'!EK307:FL525,28,FALSE),)</f>
        <v>17312.93</v>
      </c>
      <c r="U301" s="258">
        <f>IFERROR(VLOOKUP(C301,'LOCAL DECEMBER 2022'!EK307:FN525,30,FALSE),)</f>
        <v>43282.32</v>
      </c>
      <c r="V301" s="258">
        <f>IFERROR(VLOOKUP(C301,'LOCAL DECEMBER 2022'!EK307:FM525,29,FALSE),)</f>
        <v>2164.12</v>
      </c>
      <c r="W301" s="258">
        <f t="shared" si="18"/>
        <v>62759.37</v>
      </c>
      <c r="X301" s="263">
        <f t="shared" si="19"/>
        <v>495582.52999999997</v>
      </c>
      <c r="Z301" s="264"/>
      <c r="AA301" s="134"/>
    </row>
    <row r="302" spans="1:27" s="120" customFormat="1" ht="18.649999999999999" customHeight="1">
      <c r="A302" s="250">
        <v>300</v>
      </c>
      <c r="B302" s="251" t="s">
        <v>1641</v>
      </c>
      <c r="C302" s="252" t="s">
        <v>526</v>
      </c>
      <c r="D302" s="643" t="s">
        <v>1642</v>
      </c>
      <c r="E302" s="254" t="s">
        <v>787</v>
      </c>
      <c r="F302" s="644" t="s">
        <v>1643</v>
      </c>
      <c r="G302" s="271" t="s">
        <v>204</v>
      </c>
      <c r="H302" s="258">
        <f>ROUND(IFERROR(VLOOKUP(C302,'LOCAL DECEMBER 2022'!EK308:ET824,10,FALSE),),2)</f>
        <v>25</v>
      </c>
      <c r="I302" s="258">
        <f>ROUND(IFERROR(VLOOKUP(C302,'LOCAL DECEMBER 2022'!EK308:EN680,4,FALSE),),2)</f>
        <v>15000</v>
      </c>
      <c r="J302" s="258">
        <f>IFERROR(VLOOKUP(C302,'LOCAL DECEMBER 2022'!EK308:EM479,3,FALSE),)</f>
        <v>390000</v>
      </c>
      <c r="K302" s="258">
        <f>IFERROR(VLOOKUP(C302,'LOCAL DECEMBER 2022'!EK308:FA479,17,FALSE),)</f>
        <v>302023.23</v>
      </c>
      <c r="L302" s="258">
        <f>IFERROR(VLOOKUP(C302,'LOCAL DECEMBER 2022'!EK308:FC525,19,FALSE),)</f>
        <v>677023.23</v>
      </c>
      <c r="M302" s="258">
        <f>IFERROR(VLOOKUP(C302,'LOCAL DECEMBER 2022'!EK308:FD525,20,FALSE),)</f>
        <v>609320.90999999992</v>
      </c>
      <c r="N302" s="258">
        <f>IFERROR(VLOOKUP(C302,'LOCAL DECEMBER 2022'!EK308:FE525,21,FALSE),)</f>
        <v>37864.181999999986</v>
      </c>
      <c r="O302" s="258">
        <f>IFERROR(VLOOKUP(C302,'LOCAL DECEMBER 2022'!EK308:FF525,22,FALSE),)</f>
        <v>67702.320000000007</v>
      </c>
      <c r="P302" s="258">
        <f>IFERROR(VLOOKUP(C302,'LOCAL DECEMBER 2022'!EK308:FG534,23,FALSE),)</f>
        <v>100000</v>
      </c>
      <c r="Q302" s="258">
        <f t="shared" si="16"/>
        <v>205566.50199999998</v>
      </c>
      <c r="R302" s="258">
        <f>IFERROR(VLOOKUP(C302,'LOCAL DECEMBER 2022'!EK308:FI525,25,FALSE),)</f>
        <v>0</v>
      </c>
      <c r="S302" s="258">
        <f t="shared" si="17"/>
        <v>471456.728</v>
      </c>
      <c r="T302" s="258">
        <f>IFERROR(VLOOKUP(C302,'LOCAL DECEMBER 2022'!EK308:FL525,28,FALSE),)</f>
        <v>27080.93</v>
      </c>
      <c r="U302" s="258">
        <f>IFERROR(VLOOKUP(C302,'LOCAL DECEMBER 2022'!EK308:FN525,30,FALSE),)</f>
        <v>67702.320000000007</v>
      </c>
      <c r="V302" s="258">
        <f>IFERROR(VLOOKUP(C302,'LOCAL DECEMBER 2022'!EK308:FM525,29,FALSE),)</f>
        <v>3385.12</v>
      </c>
      <c r="W302" s="258">
        <f t="shared" si="18"/>
        <v>98168.37</v>
      </c>
      <c r="X302" s="263">
        <f t="shared" si="19"/>
        <v>775191.6</v>
      </c>
      <c r="Z302" s="264"/>
      <c r="AA302" s="134"/>
    </row>
    <row r="303" spans="1:27" s="120" customFormat="1" ht="18.649999999999999" customHeight="1">
      <c r="A303" s="250">
        <v>301</v>
      </c>
      <c r="B303" s="251" t="s">
        <v>1644</v>
      </c>
      <c r="C303" s="252" t="s">
        <v>527</v>
      </c>
      <c r="D303" s="643" t="s">
        <v>1645</v>
      </c>
      <c r="E303" s="254" t="s">
        <v>787</v>
      </c>
      <c r="F303" s="644" t="s">
        <v>1646</v>
      </c>
      <c r="G303" s="271" t="s">
        <v>194</v>
      </c>
      <c r="H303" s="258">
        <f>ROUND(IFERROR(VLOOKUP(C303,'LOCAL DECEMBER 2022'!EK309:ET825,10,FALSE),),2)</f>
        <v>21</v>
      </c>
      <c r="I303" s="258">
        <f>ROUND(IFERROR(VLOOKUP(C303,'LOCAL DECEMBER 2022'!EK309:EN681,4,FALSE),),2)</f>
        <v>12500</v>
      </c>
      <c r="J303" s="258">
        <f>IFERROR(VLOOKUP(C303,'LOCAL DECEMBER 2022'!EK309:EM480,3,FALSE),)</f>
        <v>325000</v>
      </c>
      <c r="K303" s="258">
        <f>IFERROR(VLOOKUP(C303,'LOCAL DECEMBER 2022'!EK309:FA480,17,FALSE),)</f>
        <v>223350.51</v>
      </c>
      <c r="L303" s="258">
        <f>IFERROR(VLOOKUP(C303,'LOCAL DECEMBER 2022'!EK309:FC526,19,FALSE),)</f>
        <v>485850.51</v>
      </c>
      <c r="M303" s="258">
        <f>IFERROR(VLOOKUP(C303,'LOCAL DECEMBER 2022'!EK309:FD526,20,FALSE),)</f>
        <v>437265.46</v>
      </c>
      <c r="N303" s="258">
        <f>IFERROR(VLOOKUP(C303,'LOCAL DECEMBER 2022'!EK309:FE526,21,FALSE),)</f>
        <v>13381.236800000002</v>
      </c>
      <c r="O303" s="258">
        <f>IFERROR(VLOOKUP(C303,'LOCAL DECEMBER 2022'!EK309:FF526,22,FALSE),)</f>
        <v>48585.05</v>
      </c>
      <c r="P303" s="258">
        <f>IFERROR(VLOOKUP(C303,'LOCAL DECEMBER 2022'!EK309:FG535,23,FALSE),)</f>
        <v>100000</v>
      </c>
      <c r="Q303" s="258">
        <f t="shared" si="16"/>
        <v>161966.2868</v>
      </c>
      <c r="R303" s="258">
        <f>IFERROR(VLOOKUP(C303,'LOCAL DECEMBER 2022'!EK309:FI526,25,FALSE),)</f>
        <v>0</v>
      </c>
      <c r="S303" s="258">
        <f t="shared" si="17"/>
        <v>323884.22320000001</v>
      </c>
      <c r="T303" s="258">
        <f>IFERROR(VLOOKUP(C303,'LOCAL DECEMBER 2022'!EK309:FL526,28,FALSE),)</f>
        <v>19434.02</v>
      </c>
      <c r="U303" s="258">
        <f>IFERROR(VLOOKUP(C303,'LOCAL DECEMBER 2022'!EK309:FN526,30,FALSE),)</f>
        <v>48585.05</v>
      </c>
      <c r="V303" s="258">
        <f>IFERROR(VLOOKUP(C303,'LOCAL DECEMBER 2022'!EK309:FM526,29,FALSE),)</f>
        <v>2429.25</v>
      </c>
      <c r="W303" s="258">
        <f t="shared" si="18"/>
        <v>70448.320000000007</v>
      </c>
      <c r="X303" s="263">
        <f t="shared" si="19"/>
        <v>556298.83000000007</v>
      </c>
      <c r="Z303" s="264"/>
      <c r="AA303" s="134"/>
    </row>
    <row r="304" spans="1:27" s="120" customFormat="1" ht="18.649999999999999" customHeight="1">
      <c r="A304" s="250">
        <v>302</v>
      </c>
      <c r="B304" s="251" t="s">
        <v>1647</v>
      </c>
      <c r="C304" s="252" t="s">
        <v>528</v>
      </c>
      <c r="D304" s="643" t="s">
        <v>1648</v>
      </c>
      <c r="E304" s="254" t="s">
        <v>787</v>
      </c>
      <c r="F304" s="644" t="s">
        <v>1649</v>
      </c>
      <c r="G304" s="271" t="s">
        <v>223</v>
      </c>
      <c r="H304" s="258">
        <f>ROUND(IFERROR(VLOOKUP(C304,'LOCAL DECEMBER 2022'!EK310:ET826,10,FALSE),),2)</f>
        <v>26</v>
      </c>
      <c r="I304" s="258">
        <f>ROUND(IFERROR(VLOOKUP(C304,'LOCAL DECEMBER 2022'!EK310:EN682,4,FALSE),),2)</f>
        <v>12500</v>
      </c>
      <c r="J304" s="258">
        <f>IFERROR(VLOOKUP(C304,'LOCAL DECEMBER 2022'!EK310:EM481,3,FALSE),)</f>
        <v>325000</v>
      </c>
      <c r="K304" s="258">
        <f>IFERROR(VLOOKUP(C304,'LOCAL DECEMBER 2022'!EK310:FA481,17,FALSE),)</f>
        <v>242518.66</v>
      </c>
      <c r="L304" s="258">
        <f>IFERROR(VLOOKUP(C304,'LOCAL DECEMBER 2022'!EK310:FC527,19,FALSE),)</f>
        <v>567518.66</v>
      </c>
      <c r="M304" s="258">
        <f>IFERROR(VLOOKUP(C304,'LOCAL DECEMBER 2022'!EK310:FD527,20,FALSE),)</f>
        <v>510766.79000000004</v>
      </c>
      <c r="N304" s="258">
        <f>IFERROR(VLOOKUP(C304,'LOCAL DECEMBER 2022'!EK310:FE527,21,FALSE),)</f>
        <v>19261.343200000003</v>
      </c>
      <c r="O304" s="258">
        <f>IFERROR(VLOOKUP(C304,'LOCAL DECEMBER 2022'!EK310:FF527,22,FALSE),)</f>
        <v>56751.87</v>
      </c>
      <c r="P304" s="258">
        <f>IFERROR(VLOOKUP(C304,'LOCAL DECEMBER 2022'!EK310:FG536,23,FALSE),)</f>
        <v>0</v>
      </c>
      <c r="Q304" s="258">
        <f t="shared" si="16"/>
        <v>76013.213199999998</v>
      </c>
      <c r="R304" s="258">
        <f>IFERROR(VLOOKUP(C304,'LOCAL DECEMBER 2022'!EK310:FI527,25,FALSE),)</f>
        <v>0</v>
      </c>
      <c r="S304" s="258">
        <f t="shared" si="17"/>
        <v>491505.44680000003</v>
      </c>
      <c r="T304" s="258">
        <f>IFERROR(VLOOKUP(C304,'LOCAL DECEMBER 2022'!EK310:FL527,28,FALSE),)</f>
        <v>22700.75</v>
      </c>
      <c r="U304" s="258">
        <f>IFERROR(VLOOKUP(C304,'LOCAL DECEMBER 2022'!EK310:FN527,30,FALSE),)</f>
        <v>56751.87</v>
      </c>
      <c r="V304" s="258">
        <f>IFERROR(VLOOKUP(C304,'LOCAL DECEMBER 2022'!EK310:FM527,29,FALSE),)</f>
        <v>2837.59</v>
      </c>
      <c r="W304" s="258">
        <f t="shared" si="18"/>
        <v>82290.209999999992</v>
      </c>
      <c r="X304" s="263">
        <f t="shared" si="19"/>
        <v>649808.87</v>
      </c>
      <c r="Z304" s="264"/>
      <c r="AA304" s="134"/>
    </row>
    <row r="305" spans="1:27" s="120" customFormat="1" ht="18.649999999999999" customHeight="1">
      <c r="A305" s="250">
        <v>303</v>
      </c>
      <c r="B305" s="251" t="s">
        <v>1650</v>
      </c>
      <c r="C305" s="252" t="s">
        <v>529</v>
      </c>
      <c r="D305" s="643" t="s">
        <v>1651</v>
      </c>
      <c r="E305" s="254" t="s">
        <v>787</v>
      </c>
      <c r="F305" s="644" t="s">
        <v>1652</v>
      </c>
      <c r="G305" s="271" t="s">
        <v>231</v>
      </c>
      <c r="H305" s="258">
        <f>ROUND(IFERROR(VLOOKUP(C305,'LOCAL DECEMBER 2022'!EK311:ET827,10,FALSE),),2)</f>
        <v>24</v>
      </c>
      <c r="I305" s="258">
        <f>ROUND(IFERROR(VLOOKUP(C305,'LOCAL DECEMBER 2022'!EK311:EN684,4,FALSE),),2)</f>
        <v>15000</v>
      </c>
      <c r="J305" s="258">
        <f>IFERROR(VLOOKUP(C305,'LOCAL DECEMBER 2022'!EK311:EM483,3,FALSE),)</f>
        <v>390000</v>
      </c>
      <c r="K305" s="258">
        <f>IFERROR(VLOOKUP(C305,'LOCAL DECEMBER 2022'!EK311:FA483,17,FALSE),)</f>
        <v>439033.77</v>
      </c>
      <c r="L305" s="258">
        <f>IFERROR(VLOOKUP(C305,'LOCAL DECEMBER 2022'!EK311:FC529,19,FALSE),)</f>
        <v>799033.77</v>
      </c>
      <c r="M305" s="258">
        <f>IFERROR(VLOOKUP(C305,'LOCAL DECEMBER 2022'!EK311:FD529,20,FALSE),)</f>
        <v>719130.39</v>
      </c>
      <c r="N305" s="258">
        <f>IFERROR(VLOOKUP(C305,'LOCAL DECEMBER 2022'!EK311:FE529,21,FALSE),)</f>
        <v>59826.078000000009</v>
      </c>
      <c r="O305" s="258">
        <f>IFERROR(VLOOKUP(C305,'LOCAL DECEMBER 2022'!EK311:FF529,22,FALSE),)</f>
        <v>79903.38</v>
      </c>
      <c r="P305" s="258">
        <f>IFERROR(VLOOKUP(C305,'LOCAL DECEMBER 2022'!EK311:FG537,23,FALSE),)</f>
        <v>100000</v>
      </c>
      <c r="Q305" s="258">
        <f t="shared" ref="Q305:Q364" si="20">SUM(N305:P305)</f>
        <v>239729.45800000001</v>
      </c>
      <c r="R305" s="258">
        <f>IFERROR(VLOOKUP(C305,'LOCAL DECEMBER 2022'!EK311:FI529,25,FALSE),)</f>
        <v>0</v>
      </c>
      <c r="S305" s="258">
        <f t="shared" ref="S305:S364" si="21">L305-Q305+R305</f>
        <v>559304.31200000003</v>
      </c>
      <c r="T305" s="258">
        <f>IFERROR(VLOOKUP(C305,'LOCAL DECEMBER 2022'!EK311:FL529,28,FALSE),)</f>
        <v>31961.35</v>
      </c>
      <c r="U305" s="258">
        <f>IFERROR(VLOOKUP(C305,'LOCAL DECEMBER 2022'!EK311:FN529,30,FALSE),)</f>
        <v>79903.38</v>
      </c>
      <c r="V305" s="258">
        <f>IFERROR(VLOOKUP(C305,'LOCAL DECEMBER 2022'!EK311:FM529,29,FALSE),)</f>
        <v>3995.17</v>
      </c>
      <c r="W305" s="258">
        <f t="shared" ref="W305:W364" si="22">SUM(T305:V305)</f>
        <v>115859.90000000001</v>
      </c>
      <c r="X305" s="263">
        <f t="shared" ref="X305:X364" si="23">L305+W305</f>
        <v>914893.67</v>
      </c>
      <c r="Z305" s="264"/>
      <c r="AA305" s="134"/>
    </row>
    <row r="306" spans="1:27" s="120" customFormat="1" ht="18.649999999999999" customHeight="1">
      <c r="A306" s="250">
        <v>304</v>
      </c>
      <c r="B306" s="251" t="s">
        <v>1653</v>
      </c>
      <c r="C306" s="252" t="s">
        <v>530</v>
      </c>
      <c r="D306" s="643" t="s">
        <v>1654</v>
      </c>
      <c r="E306" s="254" t="s">
        <v>787</v>
      </c>
      <c r="F306" s="644" t="s">
        <v>1655</v>
      </c>
      <c r="G306" s="271" t="s">
        <v>204</v>
      </c>
      <c r="H306" s="258">
        <f>ROUND(IFERROR(VLOOKUP(C306,'LOCAL DECEMBER 2022'!EK312:ET828,10,FALSE),),2)</f>
        <v>25</v>
      </c>
      <c r="I306" s="258">
        <f>ROUND(IFERROR(VLOOKUP(C306,'LOCAL DECEMBER 2022'!EK312:EN686,4,FALSE),),2)</f>
        <v>15000</v>
      </c>
      <c r="J306" s="258">
        <f>IFERROR(VLOOKUP(C306,'LOCAL DECEMBER 2022'!EK312:EM485,3,FALSE),)</f>
        <v>390000</v>
      </c>
      <c r="K306" s="258">
        <f>IFERROR(VLOOKUP(C306,'LOCAL DECEMBER 2022'!EK312:FA485,17,FALSE),)</f>
        <v>335025.77</v>
      </c>
      <c r="L306" s="258">
        <f>IFERROR(VLOOKUP(C306,'LOCAL DECEMBER 2022'!EK312:FC531,19,FALSE),)</f>
        <v>710025.77</v>
      </c>
      <c r="M306" s="258">
        <f>IFERROR(VLOOKUP(C306,'LOCAL DECEMBER 2022'!EK312:FD531,20,FALSE),)</f>
        <v>639023.19000000006</v>
      </c>
      <c r="N306" s="258">
        <f>IFERROR(VLOOKUP(C306,'LOCAL DECEMBER 2022'!EK312:FE531,21,FALSE),)</f>
        <v>43804.638000000014</v>
      </c>
      <c r="O306" s="258">
        <f>IFERROR(VLOOKUP(C306,'LOCAL DECEMBER 2022'!EK312:FF531,22,FALSE),)</f>
        <v>71002.58</v>
      </c>
      <c r="P306" s="258">
        <f>IFERROR(VLOOKUP(C306,'LOCAL DECEMBER 2022'!EK312:FG538,23,FALSE),)</f>
        <v>100000</v>
      </c>
      <c r="Q306" s="258">
        <f t="shared" si="20"/>
        <v>214807.21800000002</v>
      </c>
      <c r="R306" s="258">
        <f>IFERROR(VLOOKUP(C306,'LOCAL DECEMBER 2022'!EK312:FI531,25,FALSE),)</f>
        <v>0</v>
      </c>
      <c r="S306" s="258">
        <f t="shared" si="21"/>
        <v>495218.55200000003</v>
      </c>
      <c r="T306" s="258">
        <f>IFERROR(VLOOKUP(C306,'LOCAL DECEMBER 2022'!EK312:FL531,28,FALSE),)</f>
        <v>28401.03</v>
      </c>
      <c r="U306" s="258">
        <f>IFERROR(VLOOKUP(C306,'LOCAL DECEMBER 2022'!EK312:FN531,30,FALSE),)</f>
        <v>71002.58</v>
      </c>
      <c r="V306" s="258">
        <f>IFERROR(VLOOKUP(C306,'LOCAL DECEMBER 2022'!EK312:FM531,29,FALSE),)</f>
        <v>3550.13</v>
      </c>
      <c r="W306" s="258">
        <f t="shared" si="22"/>
        <v>102953.74</v>
      </c>
      <c r="X306" s="263">
        <f t="shared" si="23"/>
        <v>812979.51</v>
      </c>
      <c r="Z306" s="264"/>
      <c r="AA306" s="134"/>
    </row>
    <row r="307" spans="1:27" s="120" customFormat="1" ht="18.649999999999999" customHeight="1">
      <c r="A307" s="250">
        <v>305</v>
      </c>
      <c r="B307" s="251" t="s">
        <v>1656</v>
      </c>
      <c r="C307" s="252" t="s">
        <v>531</v>
      </c>
      <c r="D307" s="643" t="s">
        <v>1657</v>
      </c>
      <c r="E307" s="254" t="s">
        <v>787</v>
      </c>
      <c r="F307" s="644" t="s">
        <v>1658</v>
      </c>
      <c r="G307" s="271" t="s">
        <v>204</v>
      </c>
      <c r="H307" s="258">
        <f>ROUND(IFERROR(VLOOKUP(C307,'LOCAL DECEMBER 2022'!EK313:ET829,10,FALSE),),2)</f>
        <v>23</v>
      </c>
      <c r="I307" s="258">
        <f>ROUND(IFERROR(VLOOKUP(C307,'LOCAL DECEMBER 2022'!EK313:EN687,4,FALSE),),2)</f>
        <v>15000</v>
      </c>
      <c r="J307" s="258">
        <f>IFERROR(VLOOKUP(C307,'LOCAL DECEMBER 2022'!EK313:EM486,3,FALSE),)</f>
        <v>390000</v>
      </c>
      <c r="K307" s="258">
        <f>IFERROR(VLOOKUP(C307,'LOCAL DECEMBER 2022'!EK313:FA486,17,FALSE),)</f>
        <v>465035.77</v>
      </c>
      <c r="L307" s="258">
        <f>IFERROR(VLOOKUP(C307,'LOCAL DECEMBER 2022'!EK313:FC532,19,FALSE),)</f>
        <v>810035.77</v>
      </c>
      <c r="M307" s="258">
        <f>IFERROR(VLOOKUP(C307,'LOCAL DECEMBER 2022'!EK313:FD532,20,FALSE),)</f>
        <v>729032.19000000006</v>
      </c>
      <c r="N307" s="258">
        <f>IFERROR(VLOOKUP(C307,'LOCAL DECEMBER 2022'!EK313:FE532,21,FALSE),)</f>
        <v>61806.438000000016</v>
      </c>
      <c r="O307" s="258">
        <f>IFERROR(VLOOKUP(C307,'LOCAL DECEMBER 2022'!EK313:FF532,22,FALSE),)</f>
        <v>81003.58</v>
      </c>
      <c r="P307" s="258">
        <f>IFERROR(VLOOKUP(C307,'LOCAL DECEMBER 2022'!EK313:FG539,23,FALSE),)</f>
        <v>100000</v>
      </c>
      <c r="Q307" s="258">
        <f t="shared" si="20"/>
        <v>242810.01800000001</v>
      </c>
      <c r="R307" s="258">
        <f>IFERROR(VLOOKUP(C307,'LOCAL DECEMBER 2022'!EK313:FI532,25,FALSE),)</f>
        <v>0</v>
      </c>
      <c r="S307" s="258">
        <f t="shared" si="21"/>
        <v>567225.75199999998</v>
      </c>
      <c r="T307" s="258">
        <f>IFERROR(VLOOKUP(C307,'LOCAL DECEMBER 2022'!EK313:FL532,28,FALSE),)</f>
        <v>32401.43</v>
      </c>
      <c r="U307" s="258">
        <f>IFERROR(VLOOKUP(C307,'LOCAL DECEMBER 2022'!EK313:FN532,30,FALSE),)</f>
        <v>81003.58</v>
      </c>
      <c r="V307" s="258">
        <f>IFERROR(VLOOKUP(C307,'LOCAL DECEMBER 2022'!EK313:FM532,29,FALSE),)</f>
        <v>4050.18</v>
      </c>
      <c r="W307" s="258">
        <f t="shared" si="22"/>
        <v>117455.19</v>
      </c>
      <c r="X307" s="263">
        <f t="shared" si="23"/>
        <v>927490.96</v>
      </c>
      <c r="Z307" s="264"/>
      <c r="AA307" s="134"/>
    </row>
    <row r="308" spans="1:27" s="120" customFormat="1" ht="18.649999999999999" customHeight="1">
      <c r="A308" s="250">
        <v>306</v>
      </c>
      <c r="B308" s="251" t="s">
        <v>1659</v>
      </c>
      <c r="C308" s="252" t="s">
        <v>532</v>
      </c>
      <c r="D308" s="643" t="s">
        <v>1660</v>
      </c>
      <c r="E308" s="254" t="s">
        <v>787</v>
      </c>
      <c r="F308" s="644" t="s">
        <v>1661</v>
      </c>
      <c r="G308" s="271" t="s">
        <v>194</v>
      </c>
      <c r="H308" s="258">
        <f>ROUND(IFERROR(VLOOKUP(C308,'LOCAL DECEMBER 2022'!EK314:ET830,10,FALSE),),2)</f>
        <v>25</v>
      </c>
      <c r="I308" s="258">
        <f>ROUND(IFERROR(VLOOKUP(C308,'LOCAL DECEMBER 2022'!EK314:EN688,4,FALSE),),2)</f>
        <v>15000</v>
      </c>
      <c r="J308" s="258">
        <f>IFERROR(VLOOKUP(C308,'LOCAL DECEMBER 2022'!EK314:EM487,3,FALSE),)</f>
        <v>390000</v>
      </c>
      <c r="K308" s="258">
        <f>IFERROR(VLOOKUP(C308,'LOCAL DECEMBER 2022'!EK314:FA487,17,FALSE),)</f>
        <v>396030.46</v>
      </c>
      <c r="L308" s="258">
        <f>IFERROR(VLOOKUP(C308,'LOCAL DECEMBER 2022'!EK314:FC533,19,FALSE),)</f>
        <v>771030.46</v>
      </c>
      <c r="M308" s="258">
        <f>IFERROR(VLOOKUP(C308,'LOCAL DECEMBER 2022'!EK314:FD533,20,FALSE),)</f>
        <v>693927.40999999992</v>
      </c>
      <c r="N308" s="258">
        <f>IFERROR(VLOOKUP(C308,'LOCAL DECEMBER 2022'!EK314:FE533,21,FALSE),)</f>
        <v>54785.481999999982</v>
      </c>
      <c r="O308" s="258">
        <f>IFERROR(VLOOKUP(C308,'LOCAL DECEMBER 2022'!EK314:FF533,22,FALSE),)</f>
        <v>77103.05</v>
      </c>
      <c r="P308" s="258">
        <f>IFERROR(VLOOKUP(C308,'LOCAL DECEMBER 2022'!EK314:FG540,23,FALSE),)</f>
        <v>100000</v>
      </c>
      <c r="Q308" s="258">
        <f t="shared" si="20"/>
        <v>231888.53199999998</v>
      </c>
      <c r="R308" s="258">
        <f>IFERROR(VLOOKUP(C308,'LOCAL DECEMBER 2022'!EK314:FI533,25,FALSE),)</f>
        <v>0</v>
      </c>
      <c r="S308" s="258">
        <f t="shared" si="21"/>
        <v>539141.92799999996</v>
      </c>
      <c r="T308" s="258">
        <f>IFERROR(VLOOKUP(C308,'LOCAL DECEMBER 2022'!EK314:FL533,28,FALSE),)</f>
        <v>30841.22</v>
      </c>
      <c r="U308" s="258">
        <f>IFERROR(VLOOKUP(C308,'LOCAL DECEMBER 2022'!EK314:FN533,30,FALSE),)</f>
        <v>77103.05</v>
      </c>
      <c r="V308" s="258">
        <f>IFERROR(VLOOKUP(C308,'LOCAL DECEMBER 2022'!EK314:FM533,29,FALSE),)</f>
        <v>3855.15</v>
      </c>
      <c r="W308" s="258">
        <f t="shared" si="22"/>
        <v>111799.42</v>
      </c>
      <c r="X308" s="263">
        <f t="shared" si="23"/>
        <v>882829.88</v>
      </c>
      <c r="Z308" s="264"/>
      <c r="AA308" s="134"/>
    </row>
    <row r="309" spans="1:27" s="120" customFormat="1" ht="18.649999999999999" customHeight="1">
      <c r="A309" s="250">
        <v>307</v>
      </c>
      <c r="B309" s="251" t="s">
        <v>1662</v>
      </c>
      <c r="C309" s="252" t="s">
        <v>533</v>
      </c>
      <c r="D309" s="643" t="s">
        <v>1663</v>
      </c>
      <c r="E309" s="254" t="s">
        <v>787</v>
      </c>
      <c r="F309" s="644" t="s">
        <v>1664</v>
      </c>
      <c r="G309" s="271" t="s">
        <v>223</v>
      </c>
      <c r="H309" s="258">
        <f>ROUND(IFERROR(VLOOKUP(C309,'LOCAL DECEMBER 2022'!EK315:ET831,10,FALSE),),2)</f>
        <v>23</v>
      </c>
      <c r="I309" s="258">
        <f>ROUND(IFERROR(VLOOKUP(C309,'LOCAL DECEMBER 2022'!EK315:EN689,4,FALSE),),2)</f>
        <v>12500</v>
      </c>
      <c r="J309" s="258">
        <f>IFERROR(VLOOKUP(C309,'LOCAL DECEMBER 2022'!EK315:EM488,3,FALSE),)</f>
        <v>325000</v>
      </c>
      <c r="K309" s="258">
        <f>IFERROR(VLOOKUP(C309,'LOCAL DECEMBER 2022'!EK315:FA488,17,FALSE),)</f>
        <v>323358.21000000002</v>
      </c>
      <c r="L309" s="258">
        <f>IFERROR(VLOOKUP(C309,'LOCAL DECEMBER 2022'!EK315:FC534,19,FALSE),)</f>
        <v>610858.21</v>
      </c>
      <c r="M309" s="258">
        <f>IFERROR(VLOOKUP(C309,'LOCAL DECEMBER 2022'!EK315:FD534,20,FALSE),)</f>
        <v>549772.39</v>
      </c>
      <c r="N309" s="258">
        <f>IFERROR(VLOOKUP(C309,'LOCAL DECEMBER 2022'!EK315:FE534,21,FALSE),)</f>
        <v>25954.478000000003</v>
      </c>
      <c r="O309" s="258">
        <f>IFERROR(VLOOKUP(C309,'LOCAL DECEMBER 2022'!EK315:FF534,22,FALSE),)</f>
        <v>61085.82</v>
      </c>
      <c r="P309" s="258">
        <f>IFERROR(VLOOKUP(C309,'LOCAL DECEMBER 2022'!EK315:FG541,23,FALSE),)</f>
        <v>100000</v>
      </c>
      <c r="Q309" s="258">
        <f t="shared" si="20"/>
        <v>187040.29800000001</v>
      </c>
      <c r="R309" s="258">
        <f>IFERROR(VLOOKUP(C309,'LOCAL DECEMBER 2022'!EK315:FI534,25,FALSE),)</f>
        <v>0</v>
      </c>
      <c r="S309" s="258">
        <f t="shared" si="21"/>
        <v>423817.91199999995</v>
      </c>
      <c r="T309" s="258">
        <f>IFERROR(VLOOKUP(C309,'LOCAL DECEMBER 2022'!EK315:FL534,28,FALSE),)</f>
        <v>24434.33</v>
      </c>
      <c r="U309" s="258">
        <f>IFERROR(VLOOKUP(C309,'LOCAL DECEMBER 2022'!EK315:FN534,30,FALSE),)</f>
        <v>61085.82</v>
      </c>
      <c r="V309" s="258">
        <f>IFERROR(VLOOKUP(C309,'LOCAL DECEMBER 2022'!EK315:FM534,29,FALSE),)</f>
        <v>3054.29</v>
      </c>
      <c r="W309" s="258">
        <f t="shared" si="22"/>
        <v>88574.439999999988</v>
      </c>
      <c r="X309" s="263">
        <f t="shared" si="23"/>
        <v>699432.64999999991</v>
      </c>
      <c r="Z309" s="264"/>
      <c r="AA309" s="134"/>
    </row>
    <row r="310" spans="1:27" s="120" customFormat="1" ht="18.649999999999999" customHeight="1">
      <c r="A310" s="250">
        <v>308</v>
      </c>
      <c r="B310" s="251" t="s">
        <v>1665</v>
      </c>
      <c r="C310" s="252" t="s">
        <v>534</v>
      </c>
      <c r="D310" s="643" t="s">
        <v>1666</v>
      </c>
      <c r="E310" s="254" t="s">
        <v>787</v>
      </c>
      <c r="F310" s="644" t="s">
        <v>1667</v>
      </c>
      <c r="G310" s="271" t="s">
        <v>223</v>
      </c>
      <c r="H310" s="258">
        <f>ROUND(IFERROR(VLOOKUP(C310,'LOCAL DECEMBER 2022'!EK316:ET832,10,FALSE),),2)</f>
        <v>26</v>
      </c>
      <c r="I310" s="258">
        <f>ROUND(IFERROR(VLOOKUP(C310,'LOCAL DECEMBER 2022'!EK316:EN690,4,FALSE),),2)</f>
        <v>12500</v>
      </c>
      <c r="J310" s="258">
        <f>IFERROR(VLOOKUP(C310,'LOCAL DECEMBER 2022'!EK316:EM488,3,FALSE),)</f>
        <v>325000</v>
      </c>
      <c r="K310" s="258">
        <f>IFERROR(VLOOKUP(C310,'LOCAL DECEMBER 2022'!EK316:FA488,17,FALSE),)</f>
        <v>369195.07</v>
      </c>
      <c r="L310" s="258">
        <f>IFERROR(VLOOKUP(C310,'LOCAL DECEMBER 2022'!EK316:FC535,19,FALSE),)</f>
        <v>694195.07</v>
      </c>
      <c r="M310" s="258">
        <f>IFERROR(VLOOKUP(C310,'LOCAL DECEMBER 2022'!EK316:FD535,20,FALSE),)</f>
        <v>624775.55999999994</v>
      </c>
      <c r="N310" s="258">
        <f>IFERROR(VLOOKUP(C310,'LOCAL DECEMBER 2022'!EK316:FE535,21,FALSE),)</f>
        <v>40955.111999999994</v>
      </c>
      <c r="O310" s="258">
        <f>IFERROR(VLOOKUP(C310,'LOCAL DECEMBER 2022'!EK316:FF535,22,FALSE),)</f>
        <v>69419.509999999995</v>
      </c>
      <c r="P310" s="258">
        <f>IFERROR(VLOOKUP(C310,'LOCAL DECEMBER 2022'!EK316:FG542,23,FALSE),)</f>
        <v>100000</v>
      </c>
      <c r="Q310" s="258">
        <f t="shared" si="20"/>
        <v>210374.62199999997</v>
      </c>
      <c r="R310" s="258">
        <f>IFERROR(VLOOKUP(C310,'LOCAL DECEMBER 2022'!EK316:FI535,25,FALSE),)</f>
        <v>0</v>
      </c>
      <c r="S310" s="258">
        <f t="shared" si="21"/>
        <v>483820.44799999997</v>
      </c>
      <c r="T310" s="258">
        <f>IFERROR(VLOOKUP(C310,'LOCAL DECEMBER 2022'!EK316:FL535,28,FALSE),)</f>
        <v>27767.8</v>
      </c>
      <c r="U310" s="258">
        <f>IFERROR(VLOOKUP(C310,'LOCAL DECEMBER 2022'!EK316:FN535,30,FALSE),)</f>
        <v>69419.509999999995</v>
      </c>
      <c r="V310" s="258">
        <f>IFERROR(VLOOKUP(C310,'LOCAL DECEMBER 2022'!EK316:FM535,29,FALSE),)</f>
        <v>3470.98</v>
      </c>
      <c r="W310" s="258">
        <f t="shared" si="22"/>
        <v>100658.29</v>
      </c>
      <c r="X310" s="263">
        <f t="shared" si="23"/>
        <v>794853.36</v>
      </c>
      <c r="Z310" s="264"/>
      <c r="AA310" s="134"/>
    </row>
    <row r="311" spans="1:27" s="120" customFormat="1" ht="18.649999999999999" customHeight="1">
      <c r="A311" s="250">
        <v>309</v>
      </c>
      <c r="B311" s="251" t="s">
        <v>1668</v>
      </c>
      <c r="C311" s="252" t="s">
        <v>535</v>
      </c>
      <c r="D311" s="253" t="s">
        <v>1669</v>
      </c>
      <c r="E311" s="254" t="s">
        <v>787</v>
      </c>
      <c r="F311" s="644" t="s">
        <v>1670</v>
      </c>
      <c r="G311" s="271" t="s">
        <v>223</v>
      </c>
      <c r="H311" s="258">
        <f>ROUND(IFERROR(VLOOKUP(C311,'LOCAL DECEMBER 2022'!EK317:ET833,10,FALSE),),2)</f>
        <v>25</v>
      </c>
      <c r="I311" s="258">
        <f>ROUND(IFERROR(VLOOKUP(C311,'LOCAL DECEMBER 2022'!EK317:EN691,4,FALSE),),2)</f>
        <v>15000</v>
      </c>
      <c r="J311" s="258">
        <f>IFERROR(VLOOKUP(C311,'LOCAL DECEMBER 2022'!EK317:EM489,3,FALSE),)</f>
        <v>390000</v>
      </c>
      <c r="K311" s="258">
        <f>IFERROR(VLOOKUP(C311,'LOCAL DECEMBER 2022'!EK317:FA489,17,FALSE),)</f>
        <v>435033.46</v>
      </c>
      <c r="L311" s="258">
        <f>IFERROR(VLOOKUP(C311,'LOCAL DECEMBER 2022'!EK317:FC536,19,FALSE),)</f>
        <v>810033.46</v>
      </c>
      <c r="M311" s="258">
        <f>IFERROR(VLOOKUP(C311,'LOCAL DECEMBER 2022'!EK317:FD536,20,FALSE),)</f>
        <v>729030.11</v>
      </c>
      <c r="N311" s="258">
        <f>IFERROR(VLOOKUP(C311,'LOCAL DECEMBER 2022'!EK317:FE536,21,FALSE),)</f>
        <v>61806.021999999997</v>
      </c>
      <c r="O311" s="258">
        <f>IFERROR(VLOOKUP(C311,'LOCAL DECEMBER 2022'!EK317:FF536,22,FALSE),)</f>
        <v>81003.350000000006</v>
      </c>
      <c r="P311" s="258">
        <f>IFERROR(VLOOKUP(C311,'LOCAL DECEMBER 2022'!EK317:FG543,23,FALSE),)</f>
        <v>100000</v>
      </c>
      <c r="Q311" s="258">
        <f t="shared" si="20"/>
        <v>242809.372</v>
      </c>
      <c r="R311" s="258">
        <f>IFERROR(VLOOKUP(C311,'LOCAL DECEMBER 2022'!EK317:FI536,25,FALSE),)</f>
        <v>0</v>
      </c>
      <c r="S311" s="258">
        <f t="shared" si="21"/>
        <v>567224.08799999999</v>
      </c>
      <c r="T311" s="258">
        <f>IFERROR(VLOOKUP(C311,'LOCAL DECEMBER 2022'!EK317:FL536,28,FALSE),)</f>
        <v>32401.34</v>
      </c>
      <c r="U311" s="258">
        <f>IFERROR(VLOOKUP(C311,'LOCAL DECEMBER 2022'!EK317:FN536,30,FALSE),)</f>
        <v>81003.350000000006</v>
      </c>
      <c r="V311" s="258">
        <f>IFERROR(VLOOKUP(C311,'LOCAL DECEMBER 2022'!EK317:FM536,29,FALSE),)</f>
        <v>4050.17</v>
      </c>
      <c r="W311" s="258">
        <f t="shared" si="22"/>
        <v>117454.86</v>
      </c>
      <c r="X311" s="263">
        <f t="shared" si="23"/>
        <v>927488.32</v>
      </c>
      <c r="Z311" s="264"/>
      <c r="AA311" s="134"/>
    </row>
    <row r="312" spans="1:27" s="120" customFormat="1" ht="18.649999999999999" customHeight="1">
      <c r="A312" s="250">
        <v>310</v>
      </c>
      <c r="B312" s="251" t="s">
        <v>1671</v>
      </c>
      <c r="C312" s="252" t="s">
        <v>536</v>
      </c>
      <c r="D312" s="253" t="s">
        <v>1672</v>
      </c>
      <c r="E312" s="254" t="s">
        <v>787</v>
      </c>
      <c r="F312" s="644" t="s">
        <v>1673</v>
      </c>
      <c r="G312" s="271" t="s">
        <v>223</v>
      </c>
      <c r="H312" s="258">
        <f>ROUND(IFERROR(VLOOKUP(C312,'LOCAL DECEMBER 2022'!EK318:ET834,10,FALSE),),2)</f>
        <v>21</v>
      </c>
      <c r="I312" s="258">
        <f>ROUND(IFERROR(VLOOKUP(C312,'LOCAL DECEMBER 2022'!EK318:EN692,4,FALSE),),2)</f>
        <v>15000</v>
      </c>
      <c r="J312" s="258">
        <f>IFERROR(VLOOKUP(C312,'LOCAL DECEMBER 2022'!EK318:EM490,3,FALSE),)</f>
        <v>390000</v>
      </c>
      <c r="K312" s="258">
        <f>IFERROR(VLOOKUP(C312,'LOCAL DECEMBER 2022'!EK318:FA490,17,FALSE),)</f>
        <v>356027.39</v>
      </c>
      <c r="L312" s="258">
        <f>IFERROR(VLOOKUP(C312,'LOCAL DECEMBER 2022'!EK318:FC537,19,FALSE),)</f>
        <v>671027.39</v>
      </c>
      <c r="M312" s="258">
        <f>IFERROR(VLOOKUP(C312,'LOCAL DECEMBER 2022'!EK318:FD537,20,FALSE),)</f>
        <v>603924.65</v>
      </c>
      <c r="N312" s="258">
        <f>IFERROR(VLOOKUP(C312,'LOCAL DECEMBER 2022'!EK318:FE537,21,FALSE),)</f>
        <v>36784.930000000008</v>
      </c>
      <c r="O312" s="258">
        <f>IFERROR(VLOOKUP(C312,'LOCAL DECEMBER 2022'!EK318:FF537,22,FALSE),)</f>
        <v>67102.740000000005</v>
      </c>
      <c r="P312" s="258">
        <f>IFERROR(VLOOKUP(C312,'LOCAL DECEMBER 2022'!EK318:FG544,23,FALSE),)</f>
        <v>100000</v>
      </c>
      <c r="Q312" s="258">
        <f t="shared" si="20"/>
        <v>203887.67</v>
      </c>
      <c r="R312" s="258">
        <f>IFERROR(VLOOKUP(C312,'LOCAL DECEMBER 2022'!EK318:FI537,25,FALSE),)</f>
        <v>0</v>
      </c>
      <c r="S312" s="258">
        <f t="shared" si="21"/>
        <v>467139.72</v>
      </c>
      <c r="T312" s="258">
        <f>IFERROR(VLOOKUP(C312,'LOCAL DECEMBER 2022'!EK318:FL537,28,FALSE),)</f>
        <v>26841.1</v>
      </c>
      <c r="U312" s="258">
        <f>IFERROR(VLOOKUP(C312,'LOCAL DECEMBER 2022'!EK318:FN537,30,FALSE),)</f>
        <v>67102.740000000005</v>
      </c>
      <c r="V312" s="258">
        <f>IFERROR(VLOOKUP(C312,'LOCAL DECEMBER 2022'!EK318:FM537,29,FALSE),)</f>
        <v>3355.14</v>
      </c>
      <c r="W312" s="258">
        <f t="shared" si="22"/>
        <v>97298.98</v>
      </c>
      <c r="X312" s="263">
        <f t="shared" si="23"/>
        <v>768326.37</v>
      </c>
      <c r="Z312" s="264"/>
      <c r="AA312" s="134"/>
    </row>
    <row r="313" spans="1:27" s="120" customFormat="1" ht="18.649999999999999" customHeight="1">
      <c r="A313" s="250">
        <v>311</v>
      </c>
      <c r="B313" s="251" t="s">
        <v>1674</v>
      </c>
      <c r="C313" s="252" t="s">
        <v>537</v>
      </c>
      <c r="D313" s="643" t="s">
        <v>1675</v>
      </c>
      <c r="E313" s="254" t="s">
        <v>787</v>
      </c>
      <c r="F313" s="644" t="s">
        <v>1676</v>
      </c>
      <c r="G313" s="271" t="s">
        <v>223</v>
      </c>
      <c r="H313" s="258">
        <f>ROUND(IFERROR(VLOOKUP(C313,'LOCAL DECEMBER 2022'!EK319:ET835,10,FALSE),),2)</f>
        <v>18</v>
      </c>
      <c r="I313" s="258">
        <f>ROUND(IFERROR(VLOOKUP(C313,'LOCAL DECEMBER 2022'!EK319:EN693,4,FALSE),),2)</f>
        <v>12500</v>
      </c>
      <c r="J313" s="258">
        <f>IFERROR(VLOOKUP(C313,'LOCAL DECEMBER 2022'!EK319:EM491,3,FALSE),)</f>
        <v>325000</v>
      </c>
      <c r="K313" s="258">
        <f>IFERROR(VLOOKUP(C313,'LOCAL DECEMBER 2022'!EK319:FA491,17,FALSE),)</f>
        <v>207099.26</v>
      </c>
      <c r="L313" s="258">
        <f>IFERROR(VLOOKUP(C313,'LOCAL DECEMBER 2022'!EK319:FC538,19,FALSE),)</f>
        <v>432099.26</v>
      </c>
      <c r="M313" s="258">
        <f>IFERROR(VLOOKUP(C313,'LOCAL DECEMBER 2022'!EK319:FD538,20,FALSE),)</f>
        <v>388889.33</v>
      </c>
      <c r="N313" s="258">
        <f>IFERROR(VLOOKUP(C313,'LOCAL DECEMBER 2022'!EK319:FE538,21,FALSE),)</f>
        <v>9511.1464000000014</v>
      </c>
      <c r="O313" s="258">
        <f>IFERROR(VLOOKUP(C313,'LOCAL DECEMBER 2022'!EK319:FF538,22,FALSE),)</f>
        <v>43209.93</v>
      </c>
      <c r="P313" s="258">
        <f>IFERROR(VLOOKUP(C313,'LOCAL DECEMBER 2022'!EK319:FG545,23,FALSE),)</f>
        <v>100000</v>
      </c>
      <c r="Q313" s="258">
        <f t="shared" si="20"/>
        <v>152721.07640000002</v>
      </c>
      <c r="R313" s="258">
        <f>IFERROR(VLOOKUP(C313,'LOCAL DECEMBER 2022'!EK319:FI538,25,FALSE),)</f>
        <v>0</v>
      </c>
      <c r="S313" s="258">
        <f t="shared" si="21"/>
        <v>279378.18359999999</v>
      </c>
      <c r="T313" s="258">
        <f>IFERROR(VLOOKUP(C313,'LOCAL DECEMBER 2022'!EK319:FL538,28,FALSE),)</f>
        <v>17283.97</v>
      </c>
      <c r="U313" s="258">
        <f>IFERROR(VLOOKUP(C313,'LOCAL DECEMBER 2022'!EK319:FN538,30,FALSE),)</f>
        <v>43209.93</v>
      </c>
      <c r="V313" s="258">
        <f>IFERROR(VLOOKUP(C313,'LOCAL DECEMBER 2022'!EK319:FM538,29,FALSE),)</f>
        <v>2160.5</v>
      </c>
      <c r="W313" s="258">
        <f t="shared" si="22"/>
        <v>62654.400000000001</v>
      </c>
      <c r="X313" s="263">
        <f t="shared" si="23"/>
        <v>494753.66000000003</v>
      </c>
      <c r="Z313" s="264"/>
      <c r="AA313" s="134"/>
    </row>
    <row r="314" spans="1:27" s="120" customFormat="1" ht="18.649999999999999" customHeight="1">
      <c r="A314" s="250">
        <v>312</v>
      </c>
      <c r="B314" s="251" t="s">
        <v>1677</v>
      </c>
      <c r="C314" s="252" t="s">
        <v>538</v>
      </c>
      <c r="D314" s="253"/>
      <c r="E314" s="254" t="s">
        <v>787</v>
      </c>
      <c r="F314" s="644" t="s">
        <v>1678</v>
      </c>
      <c r="G314" s="271" t="s">
        <v>304</v>
      </c>
      <c r="H314" s="258">
        <f>ROUND(IFERROR(VLOOKUP(C314,'LOCAL DECEMBER 2022'!EK320:ET836,10,FALSE),),2)</f>
        <v>24</v>
      </c>
      <c r="I314" s="258">
        <f>ROUND(IFERROR(VLOOKUP(C314,'LOCAL DECEMBER 2022'!EK320:EN694,4,FALSE),),2)</f>
        <v>12500</v>
      </c>
      <c r="J314" s="258">
        <f>IFERROR(VLOOKUP(C314,'LOCAL DECEMBER 2022'!EK320:EM492,3,FALSE),)</f>
        <v>325000</v>
      </c>
      <c r="K314" s="258">
        <f>IFERROR(VLOOKUP(C314,'LOCAL DECEMBER 2022'!EK320:FA492,17,FALSE),)</f>
        <v>284188.53000000003</v>
      </c>
      <c r="L314" s="258">
        <f>IFERROR(VLOOKUP(C314,'LOCAL DECEMBER 2022'!EK320:FC539,19,FALSE),)</f>
        <v>584188.53</v>
      </c>
      <c r="M314" s="258">
        <f>IFERROR(VLOOKUP(C314,'LOCAL DECEMBER 2022'!EK320:FD539,20,FALSE),)</f>
        <v>525769.68000000005</v>
      </c>
      <c r="N314" s="258">
        <f>IFERROR(VLOOKUP(C314,'LOCAL DECEMBER 2022'!EK320:FE539,21,FALSE),)</f>
        <v>21153.936000000009</v>
      </c>
      <c r="O314" s="258">
        <f>IFERROR(VLOOKUP(C314,'LOCAL DECEMBER 2022'!EK320:FF539,22,FALSE),)</f>
        <v>58418.85</v>
      </c>
      <c r="P314" s="258">
        <f>IFERROR(VLOOKUP(C314,'LOCAL DECEMBER 2022'!EK320:FG546,23,FALSE),)</f>
        <v>100000</v>
      </c>
      <c r="Q314" s="258">
        <f t="shared" si="20"/>
        <v>179572.78600000002</v>
      </c>
      <c r="R314" s="258">
        <f>IFERROR(VLOOKUP(C314,'LOCAL DECEMBER 2022'!EK320:FI539,25,FALSE),)</f>
        <v>0</v>
      </c>
      <c r="S314" s="258">
        <f t="shared" si="21"/>
        <v>404615.74400000001</v>
      </c>
      <c r="T314" s="258">
        <f>IFERROR(VLOOKUP(C314,'LOCAL DECEMBER 2022'!EK320:FL539,28,FALSE),)</f>
        <v>23367.54</v>
      </c>
      <c r="U314" s="258">
        <f>IFERROR(VLOOKUP(C314,'LOCAL DECEMBER 2022'!EK320:FN539,30,FALSE),)</f>
        <v>58418.85</v>
      </c>
      <c r="V314" s="258">
        <f>IFERROR(VLOOKUP(C314,'LOCAL DECEMBER 2022'!EK320:FM539,29,FALSE),)</f>
        <v>2920.94</v>
      </c>
      <c r="W314" s="258">
        <f t="shared" si="22"/>
        <v>84707.33</v>
      </c>
      <c r="X314" s="263">
        <f t="shared" si="23"/>
        <v>668895.86</v>
      </c>
      <c r="Z314" s="264"/>
      <c r="AA314" s="134"/>
    </row>
    <row r="315" spans="1:27" s="120" customFormat="1" ht="18.649999999999999" customHeight="1">
      <c r="A315" s="250">
        <v>313</v>
      </c>
      <c r="B315" s="251" t="s">
        <v>1679</v>
      </c>
      <c r="C315" s="252" t="s">
        <v>539</v>
      </c>
      <c r="D315" s="643" t="s">
        <v>1680</v>
      </c>
      <c r="E315" s="254" t="s">
        <v>787</v>
      </c>
      <c r="F315" s="644" t="s">
        <v>1681</v>
      </c>
      <c r="G315" s="271" t="s">
        <v>304</v>
      </c>
      <c r="H315" s="258">
        <f>ROUND(IFERROR(VLOOKUP(C315,'LOCAL DECEMBER 2022'!EK321:ET837,10,FALSE),),2)</f>
        <v>23</v>
      </c>
      <c r="I315" s="258">
        <f>ROUND(IFERROR(VLOOKUP(C315,'LOCAL DECEMBER 2022'!EK321:EN695,4,FALSE),),2)</f>
        <v>12500</v>
      </c>
      <c r="J315" s="258">
        <f>IFERROR(VLOOKUP(C315,'LOCAL DECEMBER 2022'!EK321:EM493,3,FALSE),)</f>
        <v>325000</v>
      </c>
      <c r="K315" s="258">
        <f>IFERROR(VLOOKUP(C315,'LOCAL DECEMBER 2022'!EK321:FA493,17,FALSE),)</f>
        <v>251686.03</v>
      </c>
      <c r="L315" s="258">
        <f>IFERROR(VLOOKUP(C315,'LOCAL DECEMBER 2022'!EK321:FC540,19,FALSE),)</f>
        <v>539186.03</v>
      </c>
      <c r="M315" s="258">
        <f>IFERROR(VLOOKUP(C315,'LOCAL DECEMBER 2022'!EK321:FD540,20,FALSE),)</f>
        <v>485267.43000000005</v>
      </c>
      <c r="N315" s="258">
        <f>IFERROR(VLOOKUP(C315,'LOCAL DECEMBER 2022'!EK321:FE540,21,FALSE),)</f>
        <v>17221.394400000005</v>
      </c>
      <c r="O315" s="258">
        <f>IFERROR(VLOOKUP(C315,'LOCAL DECEMBER 2022'!EK321:FF540,22,FALSE),)</f>
        <v>53918.6</v>
      </c>
      <c r="P315" s="258">
        <f>IFERROR(VLOOKUP(C315,'LOCAL DECEMBER 2022'!EK321:FG547,23,FALSE),)</f>
        <v>100000</v>
      </c>
      <c r="Q315" s="258">
        <f t="shared" si="20"/>
        <v>171139.9944</v>
      </c>
      <c r="R315" s="258">
        <f>IFERROR(VLOOKUP(C315,'LOCAL DECEMBER 2022'!EK321:FI540,25,FALSE),)</f>
        <v>0</v>
      </c>
      <c r="S315" s="258">
        <f t="shared" si="21"/>
        <v>368046.03560000006</v>
      </c>
      <c r="T315" s="258">
        <f>IFERROR(VLOOKUP(C315,'LOCAL DECEMBER 2022'!EK321:FL540,28,FALSE),)</f>
        <v>21567.439999999999</v>
      </c>
      <c r="U315" s="258">
        <f>IFERROR(VLOOKUP(C315,'LOCAL DECEMBER 2022'!EK321:FN540,30,FALSE),)</f>
        <v>53918.6</v>
      </c>
      <c r="V315" s="258">
        <f>IFERROR(VLOOKUP(C315,'LOCAL DECEMBER 2022'!EK321:FM540,29,FALSE),)</f>
        <v>2695.93</v>
      </c>
      <c r="W315" s="258">
        <f t="shared" si="22"/>
        <v>78181.969999999987</v>
      </c>
      <c r="X315" s="263">
        <f t="shared" si="23"/>
        <v>617368</v>
      </c>
      <c r="Z315" s="264"/>
      <c r="AA315" s="134"/>
    </row>
    <row r="316" spans="1:27" s="120" customFormat="1" ht="18.649999999999999" customHeight="1">
      <c r="A316" s="250">
        <v>314</v>
      </c>
      <c r="B316" s="251" t="s">
        <v>1682</v>
      </c>
      <c r="C316" s="252" t="s">
        <v>540</v>
      </c>
      <c r="D316" s="253"/>
      <c r="E316" s="254" t="s">
        <v>787</v>
      </c>
      <c r="F316" s="644" t="s">
        <v>1683</v>
      </c>
      <c r="G316" s="271" t="s">
        <v>204</v>
      </c>
      <c r="H316" s="258">
        <f>ROUND(IFERROR(VLOOKUP(C316,'LOCAL DECEMBER 2022'!EK322:ET838,10,FALSE),),2)</f>
        <v>25</v>
      </c>
      <c r="I316" s="258">
        <f>ROUND(IFERROR(VLOOKUP(C316,'LOCAL DECEMBER 2022'!EK322:EN696,4,FALSE),),2)</f>
        <v>15000</v>
      </c>
      <c r="J316" s="258">
        <f>IFERROR(VLOOKUP(C316,'LOCAL DECEMBER 2022'!EK322:EM494,3,FALSE),)</f>
        <v>390000</v>
      </c>
      <c r="K316" s="258">
        <f>IFERROR(VLOOKUP(C316,'LOCAL DECEMBER 2022'!EK322:FA494,17,FALSE),)</f>
        <v>377029</v>
      </c>
      <c r="L316" s="258">
        <f>IFERROR(VLOOKUP(C316,'LOCAL DECEMBER 2022'!EK322:FC541,19,FALSE),)</f>
        <v>752029</v>
      </c>
      <c r="M316" s="258">
        <f>IFERROR(VLOOKUP(C316,'LOCAL DECEMBER 2022'!EK322:FD541,20,FALSE),)</f>
        <v>676826.1</v>
      </c>
      <c r="N316" s="258">
        <f>IFERROR(VLOOKUP(C316,'LOCAL DECEMBER 2022'!EK322:FE541,21,FALSE),)</f>
        <v>51365.22</v>
      </c>
      <c r="O316" s="258">
        <f>IFERROR(VLOOKUP(C316,'LOCAL DECEMBER 2022'!EK322:FF541,22,FALSE),)</f>
        <v>75202.899999999994</v>
      </c>
      <c r="P316" s="258">
        <f>IFERROR(VLOOKUP(C316,'LOCAL DECEMBER 2022'!EK322:FG548,23,FALSE),)</f>
        <v>100000</v>
      </c>
      <c r="Q316" s="258">
        <f t="shared" si="20"/>
        <v>226568.12</v>
      </c>
      <c r="R316" s="258">
        <f>IFERROR(VLOOKUP(C316,'LOCAL DECEMBER 2022'!EK322:FI541,25,FALSE),)</f>
        <v>0</v>
      </c>
      <c r="S316" s="258">
        <f t="shared" si="21"/>
        <v>525460.88</v>
      </c>
      <c r="T316" s="258">
        <f>IFERROR(VLOOKUP(C316,'LOCAL DECEMBER 2022'!EK322:FL541,28,FALSE),)</f>
        <v>30081.16</v>
      </c>
      <c r="U316" s="258">
        <f>IFERROR(VLOOKUP(C316,'LOCAL DECEMBER 2022'!EK322:FN541,30,FALSE),)</f>
        <v>75202.899999999994</v>
      </c>
      <c r="V316" s="258">
        <f>IFERROR(VLOOKUP(C316,'LOCAL DECEMBER 2022'!EK322:FM541,29,FALSE),)</f>
        <v>3760.15</v>
      </c>
      <c r="W316" s="258">
        <f t="shared" si="22"/>
        <v>109044.20999999999</v>
      </c>
      <c r="X316" s="263">
        <f t="shared" si="23"/>
        <v>861073.21</v>
      </c>
      <c r="Z316" s="264"/>
      <c r="AA316" s="134"/>
    </row>
    <row r="317" spans="1:27" s="120" customFormat="1" ht="18.649999999999999" customHeight="1">
      <c r="A317" s="250">
        <v>315</v>
      </c>
      <c r="B317" s="251" t="s">
        <v>1684</v>
      </c>
      <c r="C317" s="252" t="s">
        <v>541</v>
      </c>
      <c r="D317" s="643" t="s">
        <v>1685</v>
      </c>
      <c r="E317" s="254" t="s">
        <v>787</v>
      </c>
      <c r="F317" s="644" t="s">
        <v>1686</v>
      </c>
      <c r="G317" s="271" t="s">
        <v>68</v>
      </c>
      <c r="H317" s="258">
        <f>ROUND(IFERROR(VLOOKUP(C317,'LOCAL DECEMBER 2022'!EK323:ET839,10,FALSE),),2)</f>
        <v>26</v>
      </c>
      <c r="I317" s="258">
        <f>ROUND(IFERROR(VLOOKUP(C317,'LOCAL DECEMBER 2022'!EK323:EN698,4,FALSE),),2)</f>
        <v>12500</v>
      </c>
      <c r="J317" s="258">
        <f>IFERROR(VLOOKUP(C317,'LOCAL DECEMBER 2022'!EK323:EM496,3,FALSE),)</f>
        <v>325000</v>
      </c>
      <c r="K317" s="258">
        <f>IFERROR(VLOOKUP(C317,'LOCAL DECEMBER 2022'!EK323:FA496,17,FALSE),)</f>
        <v>163345.9</v>
      </c>
      <c r="L317" s="258">
        <f>IFERROR(VLOOKUP(C317,'LOCAL DECEMBER 2022'!EK323:FC543,19,FALSE),)</f>
        <v>488345.9</v>
      </c>
      <c r="M317" s="258">
        <f>IFERROR(VLOOKUP(C317,'LOCAL DECEMBER 2022'!EK323:FD543,20,FALSE),)</f>
        <v>439511.31000000006</v>
      </c>
      <c r="N317" s="258">
        <f>IFERROR(VLOOKUP(C317,'LOCAL DECEMBER 2022'!EK323:FE543,21,FALSE),)</f>
        <v>13560.904800000004</v>
      </c>
      <c r="O317" s="258">
        <f>IFERROR(VLOOKUP(C317,'LOCAL DECEMBER 2022'!EK323:FF543,22,FALSE),)</f>
        <v>48834.59</v>
      </c>
      <c r="P317" s="258">
        <f>IFERROR(VLOOKUP(C317,'LOCAL DECEMBER 2022'!EK323:FG549,23,FALSE),)</f>
        <v>100000</v>
      </c>
      <c r="Q317" s="258">
        <f t="shared" si="20"/>
        <v>162395.49479999999</v>
      </c>
      <c r="R317" s="258">
        <f>IFERROR(VLOOKUP(C317,'LOCAL DECEMBER 2022'!EK323:FI543,25,FALSE),)</f>
        <v>0</v>
      </c>
      <c r="S317" s="258">
        <f t="shared" si="21"/>
        <v>325950.40520000004</v>
      </c>
      <c r="T317" s="258">
        <f>IFERROR(VLOOKUP(C317,'LOCAL DECEMBER 2022'!EK323:FL543,28,FALSE),)</f>
        <v>19533.84</v>
      </c>
      <c r="U317" s="258">
        <f>IFERROR(VLOOKUP(C317,'LOCAL DECEMBER 2022'!EK323:FN543,30,FALSE),)</f>
        <v>48834.59</v>
      </c>
      <c r="V317" s="258">
        <f>IFERROR(VLOOKUP(C317,'LOCAL DECEMBER 2022'!EK323:FM543,29,FALSE),)</f>
        <v>2441.73</v>
      </c>
      <c r="W317" s="258">
        <f t="shared" si="22"/>
        <v>70810.159999999989</v>
      </c>
      <c r="X317" s="263">
        <f t="shared" si="23"/>
        <v>559156.06000000006</v>
      </c>
      <c r="Z317" s="264"/>
      <c r="AA317" s="134"/>
    </row>
    <row r="318" spans="1:27" s="120" customFormat="1" ht="18.649999999999999" customHeight="1">
      <c r="A318" s="250">
        <v>316</v>
      </c>
      <c r="B318" s="251" t="s">
        <v>1687</v>
      </c>
      <c r="C318" s="252" t="s">
        <v>542</v>
      </c>
      <c r="D318" s="643" t="s">
        <v>1688</v>
      </c>
      <c r="E318" s="254" t="s">
        <v>787</v>
      </c>
      <c r="F318" s="644" t="s">
        <v>1689</v>
      </c>
      <c r="G318" s="271" t="s">
        <v>204</v>
      </c>
      <c r="H318" s="258">
        <f>ROUND(IFERROR(VLOOKUP(C318,'LOCAL DECEMBER 2022'!EK324:ET840,10,FALSE),),2)</f>
        <v>25</v>
      </c>
      <c r="I318" s="258">
        <f>ROUND(IFERROR(VLOOKUP(C318,'LOCAL DECEMBER 2022'!EK324:EN699,4,FALSE),),2)</f>
        <v>15000</v>
      </c>
      <c r="J318" s="258">
        <f>IFERROR(VLOOKUP(C318,'LOCAL DECEMBER 2022'!EK324:EM497,3,FALSE),)</f>
        <v>390000</v>
      </c>
      <c r="K318" s="258">
        <f>IFERROR(VLOOKUP(C318,'LOCAL DECEMBER 2022'!EK324:FA497,17,FALSE),)</f>
        <v>275021.15999999997</v>
      </c>
      <c r="L318" s="258">
        <f>IFERROR(VLOOKUP(C318,'LOCAL DECEMBER 2022'!EK324:FC544,19,FALSE),)</f>
        <v>650021.16</v>
      </c>
      <c r="M318" s="258">
        <f>IFERROR(VLOOKUP(C318,'LOCAL DECEMBER 2022'!EK324:FD544,20,FALSE),)</f>
        <v>585019.04</v>
      </c>
      <c r="N318" s="258">
        <f>IFERROR(VLOOKUP(C318,'LOCAL DECEMBER 2022'!EK324:FE544,21,FALSE),)</f>
        <v>33003.808000000005</v>
      </c>
      <c r="O318" s="258">
        <f>IFERROR(VLOOKUP(C318,'LOCAL DECEMBER 2022'!EK324:FF544,22,FALSE),)</f>
        <v>65002.12</v>
      </c>
      <c r="P318" s="258">
        <f>IFERROR(VLOOKUP(C318,'LOCAL DECEMBER 2022'!EK324:FG550,23,FALSE),)</f>
        <v>100000</v>
      </c>
      <c r="Q318" s="258">
        <f t="shared" si="20"/>
        <v>198005.92800000001</v>
      </c>
      <c r="R318" s="258">
        <f>IFERROR(VLOOKUP(C318,'LOCAL DECEMBER 2022'!EK324:FI544,25,FALSE),)</f>
        <v>0</v>
      </c>
      <c r="S318" s="258">
        <f t="shared" si="21"/>
        <v>452015.23200000002</v>
      </c>
      <c r="T318" s="258">
        <f>IFERROR(VLOOKUP(C318,'LOCAL DECEMBER 2022'!EK324:FL544,28,FALSE),)</f>
        <v>26000.85</v>
      </c>
      <c r="U318" s="258">
        <f>IFERROR(VLOOKUP(C318,'LOCAL DECEMBER 2022'!EK324:FN544,30,FALSE),)</f>
        <v>65002.12</v>
      </c>
      <c r="V318" s="258">
        <f>IFERROR(VLOOKUP(C318,'LOCAL DECEMBER 2022'!EK324:FM544,29,FALSE),)</f>
        <v>3250.11</v>
      </c>
      <c r="W318" s="258">
        <f t="shared" si="22"/>
        <v>94253.08</v>
      </c>
      <c r="X318" s="263">
        <f t="shared" si="23"/>
        <v>744274.24</v>
      </c>
      <c r="Z318" s="264"/>
      <c r="AA318" s="134"/>
    </row>
    <row r="319" spans="1:27" s="120" customFormat="1" ht="18.649999999999999" customHeight="1">
      <c r="A319" s="250">
        <v>317</v>
      </c>
      <c r="B319" s="251" t="s">
        <v>1690</v>
      </c>
      <c r="C319" s="252" t="s">
        <v>543</v>
      </c>
      <c r="D319" s="253" t="s">
        <v>1691</v>
      </c>
      <c r="E319" s="254" t="s">
        <v>787</v>
      </c>
      <c r="F319" s="644" t="s">
        <v>1692</v>
      </c>
      <c r="G319" s="271" t="s">
        <v>204</v>
      </c>
      <c r="H319" s="258">
        <f>ROUND(IFERROR(VLOOKUP(C319,'LOCAL DECEMBER 2022'!EK325:ET841,10,FALSE),),2)</f>
        <v>21</v>
      </c>
      <c r="I319" s="258">
        <f>ROUND(IFERROR(VLOOKUP(C319,'LOCAL DECEMBER 2022'!EK325:EN700,4,FALSE),),2)</f>
        <v>15000</v>
      </c>
      <c r="J319" s="258">
        <f>IFERROR(VLOOKUP(C319,'LOCAL DECEMBER 2022'!EK325:EM498,3,FALSE),)</f>
        <v>390000</v>
      </c>
      <c r="K319" s="258">
        <f>IFERROR(VLOOKUP(C319,'LOCAL DECEMBER 2022'!EK325:FA498,17,FALSE),)</f>
        <v>244018.77</v>
      </c>
      <c r="L319" s="258">
        <f>IFERROR(VLOOKUP(C319,'LOCAL DECEMBER 2022'!EK325:FC545,19,FALSE),)</f>
        <v>559018.77</v>
      </c>
      <c r="M319" s="258">
        <f>IFERROR(VLOOKUP(C319,'LOCAL DECEMBER 2022'!EK325:FD545,20,FALSE),)</f>
        <v>503116.89</v>
      </c>
      <c r="N319" s="258">
        <f>IFERROR(VLOOKUP(C319,'LOCAL DECEMBER 2022'!EK325:FE545,21,FALSE),)</f>
        <v>18649.351200000001</v>
      </c>
      <c r="O319" s="258">
        <f>IFERROR(VLOOKUP(C319,'LOCAL DECEMBER 2022'!EK325:FF545,22,FALSE),)</f>
        <v>55901.88</v>
      </c>
      <c r="P319" s="258">
        <f>IFERROR(VLOOKUP(C319,'LOCAL DECEMBER 2022'!EK325:FG551,23,FALSE),)</f>
        <v>100000</v>
      </c>
      <c r="Q319" s="258">
        <f t="shared" si="20"/>
        <v>174551.23119999998</v>
      </c>
      <c r="R319" s="258">
        <f>IFERROR(VLOOKUP(C319,'LOCAL DECEMBER 2022'!EK325:FI545,25,FALSE),)</f>
        <v>0</v>
      </c>
      <c r="S319" s="258">
        <f t="shared" si="21"/>
        <v>384467.53880000004</v>
      </c>
      <c r="T319" s="258">
        <f>IFERROR(VLOOKUP(C319,'LOCAL DECEMBER 2022'!EK325:FL545,28,FALSE),)</f>
        <v>22360.75</v>
      </c>
      <c r="U319" s="258">
        <f>IFERROR(VLOOKUP(C319,'LOCAL DECEMBER 2022'!EK325:FN545,30,FALSE),)</f>
        <v>55901.88</v>
      </c>
      <c r="V319" s="258">
        <f>IFERROR(VLOOKUP(C319,'LOCAL DECEMBER 2022'!EK325:FM545,29,FALSE),)</f>
        <v>2795.09</v>
      </c>
      <c r="W319" s="258">
        <f t="shared" si="22"/>
        <v>81057.72</v>
      </c>
      <c r="X319" s="263">
        <f t="shared" si="23"/>
        <v>640076.49</v>
      </c>
      <c r="Z319" s="264"/>
      <c r="AA319" s="134"/>
    </row>
    <row r="320" spans="1:27" s="120" customFormat="1" ht="18.649999999999999" customHeight="1">
      <c r="A320" s="250">
        <v>318</v>
      </c>
      <c r="B320" s="251" t="s">
        <v>1693</v>
      </c>
      <c r="C320" s="252" t="s">
        <v>544</v>
      </c>
      <c r="D320" s="643" t="s">
        <v>1694</v>
      </c>
      <c r="E320" s="254" t="s">
        <v>787</v>
      </c>
      <c r="F320" s="644" t="s">
        <v>1695</v>
      </c>
      <c r="G320" s="271" t="s">
        <v>68</v>
      </c>
      <c r="H320" s="258">
        <f>ROUND(IFERROR(VLOOKUP(C320,'LOCAL DECEMBER 2022'!EK326:ET842,10,FALSE),),2)</f>
        <v>26</v>
      </c>
      <c r="I320" s="258">
        <f>ROUND(IFERROR(VLOOKUP(C320,'LOCAL DECEMBER 2022'!EK326:EN701,4,FALSE),),2)</f>
        <v>12500</v>
      </c>
      <c r="J320" s="258">
        <f>IFERROR(VLOOKUP(C320,'LOCAL DECEMBER 2022'!EK326:EM499,3,FALSE),)</f>
        <v>325000</v>
      </c>
      <c r="K320" s="258">
        <f>IFERROR(VLOOKUP(C320,'LOCAL DECEMBER 2022'!EK326:FA499,17,FALSE),)</f>
        <v>163345.9</v>
      </c>
      <c r="L320" s="258">
        <f>IFERROR(VLOOKUP(C320,'LOCAL DECEMBER 2022'!EK326:FC546,19,FALSE),)</f>
        <v>488345.9</v>
      </c>
      <c r="M320" s="258">
        <f>IFERROR(VLOOKUP(C320,'LOCAL DECEMBER 2022'!EK326:FD546,20,FALSE),)</f>
        <v>439511.31000000006</v>
      </c>
      <c r="N320" s="258">
        <f>IFERROR(VLOOKUP(C320,'LOCAL DECEMBER 2022'!EK326:FE546,21,FALSE),)</f>
        <v>13560.904800000004</v>
      </c>
      <c r="O320" s="258">
        <f>IFERROR(VLOOKUP(C320,'LOCAL DECEMBER 2022'!EK326:FF546,22,FALSE),)</f>
        <v>48834.59</v>
      </c>
      <c r="P320" s="258">
        <f>IFERROR(VLOOKUP(C320,'LOCAL DECEMBER 2022'!EK326:FG552,23,FALSE),)</f>
        <v>100000</v>
      </c>
      <c r="Q320" s="258">
        <f t="shared" si="20"/>
        <v>162395.49479999999</v>
      </c>
      <c r="R320" s="258">
        <f>IFERROR(VLOOKUP(C320,'LOCAL DECEMBER 2022'!EK326:FI546,25,FALSE),)</f>
        <v>0</v>
      </c>
      <c r="S320" s="258">
        <f t="shared" si="21"/>
        <v>325950.40520000004</v>
      </c>
      <c r="T320" s="258">
        <f>IFERROR(VLOOKUP(C320,'LOCAL DECEMBER 2022'!EK326:FL546,28,FALSE),)</f>
        <v>19533.84</v>
      </c>
      <c r="U320" s="258">
        <f>IFERROR(VLOOKUP(C320,'LOCAL DECEMBER 2022'!EK326:FN546,30,FALSE),)</f>
        <v>48834.59</v>
      </c>
      <c r="V320" s="258">
        <f>IFERROR(VLOOKUP(C320,'LOCAL DECEMBER 2022'!EK326:FM546,29,FALSE),)</f>
        <v>2441.73</v>
      </c>
      <c r="W320" s="258">
        <f t="shared" si="22"/>
        <v>70810.159999999989</v>
      </c>
      <c r="X320" s="263">
        <f t="shared" si="23"/>
        <v>559156.06000000006</v>
      </c>
      <c r="Z320" s="264"/>
      <c r="AA320" s="134"/>
    </row>
    <row r="321" spans="1:27" s="120" customFormat="1" ht="18.649999999999999" customHeight="1">
      <c r="A321" s="250">
        <v>319</v>
      </c>
      <c r="B321" s="251" t="s">
        <v>1696</v>
      </c>
      <c r="C321" s="252" t="s">
        <v>545</v>
      </c>
      <c r="D321" s="643" t="s">
        <v>1697</v>
      </c>
      <c r="E321" s="254" t="s">
        <v>787</v>
      </c>
      <c r="F321" s="644" t="s">
        <v>1698</v>
      </c>
      <c r="G321" s="271" t="s">
        <v>194</v>
      </c>
      <c r="H321" s="258">
        <f>ROUND(IFERROR(VLOOKUP(C321,'LOCAL DECEMBER 2022'!EK327:ET843,10,FALSE),),2)</f>
        <v>23</v>
      </c>
      <c r="I321" s="258">
        <f>ROUND(IFERROR(VLOOKUP(C321,'LOCAL DECEMBER 2022'!EK327:EN702,4,FALSE),),2)</f>
        <v>12500</v>
      </c>
      <c r="J321" s="258">
        <f>IFERROR(VLOOKUP(C321,'LOCAL DECEMBER 2022'!EK327:EM500,3,FALSE),)</f>
        <v>325000</v>
      </c>
      <c r="K321" s="258">
        <f>IFERROR(VLOOKUP(C321,'LOCAL DECEMBER 2022'!EK327:FA500,17,FALSE),)</f>
        <v>349193.53</v>
      </c>
      <c r="L321" s="258">
        <f>IFERROR(VLOOKUP(C321,'LOCAL DECEMBER 2022'!EK327:FC547,19,FALSE),)</f>
        <v>636693.53</v>
      </c>
      <c r="M321" s="258">
        <f>IFERROR(VLOOKUP(C321,'LOCAL DECEMBER 2022'!EK327:FD547,20,FALSE),)</f>
        <v>573024.18000000005</v>
      </c>
      <c r="N321" s="258">
        <f>IFERROR(VLOOKUP(C321,'LOCAL DECEMBER 2022'!EK327:FE547,21,FALSE),)</f>
        <v>30604.83600000001</v>
      </c>
      <c r="O321" s="258">
        <f>IFERROR(VLOOKUP(C321,'LOCAL DECEMBER 2022'!EK327:FF547,22,FALSE),)</f>
        <v>63669.35</v>
      </c>
      <c r="P321" s="258">
        <f>IFERROR(VLOOKUP(C321,'LOCAL DECEMBER 2022'!EK327:FG553,23,FALSE),)</f>
        <v>100000</v>
      </c>
      <c r="Q321" s="258">
        <f t="shared" si="20"/>
        <v>194274.18600000002</v>
      </c>
      <c r="R321" s="258">
        <f>IFERROR(VLOOKUP(C321,'LOCAL DECEMBER 2022'!EK327:FI547,25,FALSE),)</f>
        <v>0</v>
      </c>
      <c r="S321" s="258">
        <f t="shared" si="21"/>
        <v>442419.34400000004</v>
      </c>
      <c r="T321" s="258">
        <f>IFERROR(VLOOKUP(C321,'LOCAL DECEMBER 2022'!EK327:FL547,28,FALSE),)</f>
        <v>25467.74</v>
      </c>
      <c r="U321" s="258">
        <f>IFERROR(VLOOKUP(C321,'LOCAL DECEMBER 2022'!EK327:FN547,30,FALSE),)</f>
        <v>63669.35</v>
      </c>
      <c r="V321" s="258">
        <f>IFERROR(VLOOKUP(C321,'LOCAL DECEMBER 2022'!EK327:FM547,29,FALSE),)</f>
        <v>3183.47</v>
      </c>
      <c r="W321" s="258">
        <f t="shared" si="22"/>
        <v>92320.56</v>
      </c>
      <c r="X321" s="263">
        <f t="shared" si="23"/>
        <v>729014.09000000008</v>
      </c>
      <c r="Z321" s="264"/>
      <c r="AA321" s="134"/>
    </row>
    <row r="322" spans="1:27" s="120" customFormat="1" ht="18.649999999999999" customHeight="1">
      <c r="A322" s="250">
        <v>320</v>
      </c>
      <c r="B322" s="251" t="s">
        <v>1699</v>
      </c>
      <c r="C322" s="252" t="s">
        <v>546</v>
      </c>
      <c r="D322" s="643" t="s">
        <v>1700</v>
      </c>
      <c r="E322" s="254" t="s">
        <v>787</v>
      </c>
      <c r="F322" s="644" t="s">
        <v>1701</v>
      </c>
      <c r="G322" s="271" t="s">
        <v>194</v>
      </c>
      <c r="H322" s="258">
        <f>ROUND(IFERROR(VLOOKUP(C322,'LOCAL DECEMBER 2022'!EK328:ET844,10,FALSE),),2)</f>
        <v>25</v>
      </c>
      <c r="I322" s="258">
        <f>ROUND(IFERROR(VLOOKUP(C322,'LOCAL DECEMBER 2022'!EK328:EN703,4,FALSE),),2)</f>
        <v>12500</v>
      </c>
      <c r="J322" s="258">
        <f>IFERROR(VLOOKUP(C322,'LOCAL DECEMBER 2022'!EK328:EM501,3,FALSE),)</f>
        <v>325000</v>
      </c>
      <c r="K322" s="258">
        <f>IFERROR(VLOOKUP(C322,'LOCAL DECEMBER 2022'!EK328:FA501,17,FALSE),)</f>
        <v>460035.39</v>
      </c>
      <c r="L322" s="258">
        <f>IFERROR(VLOOKUP(C322,'LOCAL DECEMBER 2022'!EK328:FC548,19,FALSE),)</f>
        <v>772535.39</v>
      </c>
      <c r="M322" s="258">
        <f>IFERROR(VLOOKUP(C322,'LOCAL DECEMBER 2022'!EK328:FD548,20,FALSE),)</f>
        <v>695281.85</v>
      </c>
      <c r="N322" s="258">
        <f>IFERROR(VLOOKUP(C322,'LOCAL DECEMBER 2022'!EK328:FE548,21,FALSE),)</f>
        <v>55056.369999999995</v>
      </c>
      <c r="O322" s="258">
        <f>IFERROR(VLOOKUP(C322,'LOCAL DECEMBER 2022'!EK328:FF548,22,FALSE),)</f>
        <v>77253.539999999994</v>
      </c>
      <c r="P322" s="258">
        <f>IFERROR(VLOOKUP(C322,'LOCAL DECEMBER 2022'!EK328:FG554,23,FALSE),)</f>
        <v>0</v>
      </c>
      <c r="Q322" s="258">
        <f t="shared" si="20"/>
        <v>132309.90999999997</v>
      </c>
      <c r="R322" s="258">
        <f>IFERROR(VLOOKUP(C322,'LOCAL DECEMBER 2022'!EK328:FI548,25,FALSE),)</f>
        <v>0</v>
      </c>
      <c r="S322" s="258">
        <f t="shared" si="21"/>
        <v>640225.48</v>
      </c>
      <c r="T322" s="258">
        <f>IFERROR(VLOOKUP(C322,'LOCAL DECEMBER 2022'!EK328:FL548,28,FALSE),)</f>
        <v>30901.42</v>
      </c>
      <c r="U322" s="258">
        <f>IFERROR(VLOOKUP(C322,'LOCAL DECEMBER 2022'!EK328:FN548,30,FALSE),)</f>
        <v>77253.539999999994</v>
      </c>
      <c r="V322" s="258">
        <f>IFERROR(VLOOKUP(C322,'LOCAL DECEMBER 2022'!EK328:FM548,29,FALSE),)</f>
        <v>3862.68</v>
      </c>
      <c r="W322" s="258">
        <f t="shared" si="22"/>
        <v>112017.63999999998</v>
      </c>
      <c r="X322" s="263">
        <f t="shared" si="23"/>
        <v>884553.03</v>
      </c>
      <c r="Z322" s="264"/>
      <c r="AA322" s="134"/>
    </row>
    <row r="323" spans="1:27" s="120" customFormat="1" ht="18.649999999999999" customHeight="1">
      <c r="A323" s="250">
        <v>321</v>
      </c>
      <c r="B323" s="251" t="s">
        <v>1702</v>
      </c>
      <c r="C323" s="252" t="s">
        <v>547</v>
      </c>
      <c r="D323" s="643" t="s">
        <v>1703</v>
      </c>
      <c r="E323" s="254" t="s">
        <v>787</v>
      </c>
      <c r="F323" s="644" t="s">
        <v>1704</v>
      </c>
      <c r="G323" s="271" t="s">
        <v>194</v>
      </c>
      <c r="H323" s="258">
        <f>ROUND(IFERROR(VLOOKUP(C323,'LOCAL DECEMBER 2022'!EK329:ET845,10,FALSE),),2)</f>
        <v>26</v>
      </c>
      <c r="I323" s="258">
        <f>ROUND(IFERROR(VLOOKUP(C323,'LOCAL DECEMBER 2022'!EK329:EN704,4,FALSE),),2)</f>
        <v>12500</v>
      </c>
      <c r="J323" s="258">
        <f>IFERROR(VLOOKUP(C323,'LOCAL DECEMBER 2022'!EK329:EM501,3,FALSE),)</f>
        <v>325000</v>
      </c>
      <c r="K323" s="258">
        <f>IFERROR(VLOOKUP(C323,'LOCAL DECEMBER 2022'!EK329:FA501,17,FALSE),)</f>
        <v>464202.37</v>
      </c>
      <c r="L323" s="258">
        <f>IFERROR(VLOOKUP(C323,'LOCAL DECEMBER 2022'!EK329:FC549,19,FALSE),)</f>
        <v>789202.37</v>
      </c>
      <c r="M323" s="258">
        <f>IFERROR(VLOOKUP(C323,'LOCAL DECEMBER 2022'!EK329:FD549,20,FALSE),)</f>
        <v>710282.13</v>
      </c>
      <c r="N323" s="258">
        <f>IFERROR(VLOOKUP(C323,'LOCAL DECEMBER 2022'!EK329:FE549,21,FALSE),)</f>
        <v>58056.425999999999</v>
      </c>
      <c r="O323" s="258">
        <f>IFERROR(VLOOKUP(C323,'LOCAL DECEMBER 2022'!EK329:FF549,22,FALSE),)</f>
        <v>78920.240000000005</v>
      </c>
      <c r="P323" s="258">
        <f>IFERROR(VLOOKUP(C323,'LOCAL DECEMBER 2022'!EK329:FG555,23,FALSE),)</f>
        <v>0</v>
      </c>
      <c r="Q323" s="258">
        <f t="shared" si="20"/>
        <v>136976.666</v>
      </c>
      <c r="R323" s="258">
        <f>IFERROR(VLOOKUP(C323,'LOCAL DECEMBER 2022'!EK329:FI549,25,FALSE),)</f>
        <v>0</v>
      </c>
      <c r="S323" s="258">
        <f t="shared" si="21"/>
        <v>652225.70400000003</v>
      </c>
      <c r="T323" s="258">
        <f>IFERROR(VLOOKUP(C323,'LOCAL DECEMBER 2022'!EK329:FL549,28,FALSE),)</f>
        <v>31568.09</v>
      </c>
      <c r="U323" s="258">
        <f>IFERROR(VLOOKUP(C323,'LOCAL DECEMBER 2022'!EK329:FN549,30,FALSE),)</f>
        <v>78920.240000000005</v>
      </c>
      <c r="V323" s="258">
        <f>IFERROR(VLOOKUP(C323,'LOCAL DECEMBER 2022'!EK329:FM549,29,FALSE),)</f>
        <v>3946.01</v>
      </c>
      <c r="W323" s="258">
        <f t="shared" si="22"/>
        <v>114434.34</v>
      </c>
      <c r="X323" s="263">
        <f t="shared" si="23"/>
        <v>903636.71</v>
      </c>
      <c r="Z323" s="264"/>
      <c r="AA323" s="134"/>
    </row>
    <row r="324" spans="1:27" s="120" customFormat="1" ht="18.649999999999999" customHeight="1">
      <c r="A324" s="250">
        <v>322</v>
      </c>
      <c r="B324" s="251" t="s">
        <v>1705</v>
      </c>
      <c r="C324" s="252" t="s">
        <v>548</v>
      </c>
      <c r="D324" s="643" t="s">
        <v>1706</v>
      </c>
      <c r="E324" s="254" t="s">
        <v>787</v>
      </c>
      <c r="F324" s="644" t="s">
        <v>1707</v>
      </c>
      <c r="G324" s="271" t="s">
        <v>194</v>
      </c>
      <c r="H324" s="258">
        <f>ROUND(IFERROR(VLOOKUP(C324,'LOCAL DECEMBER 2022'!EK330:ET846,10,FALSE),),2)</f>
        <v>24</v>
      </c>
      <c r="I324" s="258">
        <f>ROUND(IFERROR(VLOOKUP(C324,'LOCAL DECEMBER 2022'!EK330:EN705,4,FALSE),),2)</f>
        <v>12500</v>
      </c>
      <c r="J324" s="258">
        <f>IFERROR(VLOOKUP(C324,'LOCAL DECEMBER 2022'!EK330:EM501,3,FALSE),)</f>
        <v>325000</v>
      </c>
      <c r="K324" s="258">
        <f>IFERROR(VLOOKUP(C324,'LOCAL DECEMBER 2022'!EK330:FA501,17,FALSE),)</f>
        <v>427949.59</v>
      </c>
      <c r="L324" s="258">
        <f>IFERROR(VLOOKUP(C324,'LOCAL DECEMBER 2022'!EK330:FC550,19,FALSE),)</f>
        <v>727949.59</v>
      </c>
      <c r="M324" s="258">
        <f>IFERROR(VLOOKUP(C324,'LOCAL DECEMBER 2022'!EK330:FD550,20,FALSE),)</f>
        <v>655154.63</v>
      </c>
      <c r="N324" s="258">
        <f>IFERROR(VLOOKUP(C324,'LOCAL DECEMBER 2022'!EK330:FE550,21,FALSE),)</f>
        <v>47030.926000000007</v>
      </c>
      <c r="O324" s="258">
        <f>IFERROR(VLOOKUP(C324,'LOCAL DECEMBER 2022'!EK330:FF550,22,FALSE),)</f>
        <v>72794.960000000006</v>
      </c>
      <c r="P324" s="258">
        <f>IFERROR(VLOOKUP(C324,'LOCAL DECEMBER 2022'!EK330:FG556,23,FALSE),)</f>
        <v>0</v>
      </c>
      <c r="Q324" s="258">
        <f t="shared" si="20"/>
        <v>119825.88600000001</v>
      </c>
      <c r="R324" s="258">
        <f>IFERROR(VLOOKUP(C324,'LOCAL DECEMBER 2022'!EK330:FI550,25,FALSE),)</f>
        <v>0</v>
      </c>
      <c r="S324" s="258">
        <f t="shared" si="21"/>
        <v>608123.70399999991</v>
      </c>
      <c r="T324" s="258">
        <f>IFERROR(VLOOKUP(C324,'LOCAL DECEMBER 2022'!EK330:FL550,28,FALSE),)</f>
        <v>29117.98</v>
      </c>
      <c r="U324" s="258">
        <f>IFERROR(VLOOKUP(C324,'LOCAL DECEMBER 2022'!EK330:FN550,30,FALSE),)</f>
        <v>72794.960000000006</v>
      </c>
      <c r="V324" s="258">
        <f>IFERROR(VLOOKUP(C324,'LOCAL DECEMBER 2022'!EK330:FM550,29,FALSE),)</f>
        <v>3639.75</v>
      </c>
      <c r="W324" s="258">
        <f t="shared" si="22"/>
        <v>105552.69</v>
      </c>
      <c r="X324" s="263">
        <f t="shared" si="23"/>
        <v>833502.28</v>
      </c>
      <c r="Z324" s="264"/>
      <c r="AA324" s="134"/>
    </row>
    <row r="325" spans="1:27" s="120" customFormat="1" ht="18.649999999999999" customHeight="1">
      <c r="A325" s="250">
        <v>323</v>
      </c>
      <c r="B325" s="251" t="s">
        <v>1708</v>
      </c>
      <c r="C325" s="252" t="s">
        <v>549</v>
      </c>
      <c r="D325" s="253" t="s">
        <v>1709</v>
      </c>
      <c r="E325" s="254" t="s">
        <v>787</v>
      </c>
      <c r="F325" s="644" t="s">
        <v>1710</v>
      </c>
      <c r="G325" s="271" t="s">
        <v>231</v>
      </c>
      <c r="H325" s="258">
        <f>ROUND(IFERROR(VLOOKUP(C325,'LOCAL DECEMBER 2022'!EK331:ET847,10,FALSE),),2)</f>
        <v>23</v>
      </c>
      <c r="I325" s="258">
        <f>ROUND(IFERROR(VLOOKUP(C325,'LOCAL DECEMBER 2022'!EK331:EN706,4,FALSE),),2)</f>
        <v>15000</v>
      </c>
      <c r="J325" s="258">
        <f>IFERROR(VLOOKUP(C325,'LOCAL DECEMBER 2022'!EK331:EM502,3,FALSE),)</f>
        <v>390000</v>
      </c>
      <c r="K325" s="258">
        <f>IFERROR(VLOOKUP(C325,'LOCAL DECEMBER 2022'!EK331:FA502,17,FALSE),)</f>
        <v>400030.77</v>
      </c>
      <c r="L325" s="258">
        <f>IFERROR(VLOOKUP(C325,'LOCAL DECEMBER 2022'!EK331:FC551,19,FALSE),)</f>
        <v>745030.77</v>
      </c>
      <c r="M325" s="258">
        <f>IFERROR(VLOOKUP(C325,'LOCAL DECEMBER 2022'!EK331:FD551,20,FALSE),)</f>
        <v>670527.69000000006</v>
      </c>
      <c r="N325" s="258">
        <f>IFERROR(VLOOKUP(C325,'LOCAL DECEMBER 2022'!EK331:FE551,21,FALSE),)</f>
        <v>50105.538000000015</v>
      </c>
      <c r="O325" s="258">
        <f>IFERROR(VLOOKUP(C325,'LOCAL DECEMBER 2022'!EK331:FF551,22,FALSE),)</f>
        <v>74503.08</v>
      </c>
      <c r="P325" s="258">
        <f>IFERROR(VLOOKUP(C325,'LOCAL DECEMBER 2022'!EK331:FG557,23,FALSE),)</f>
        <v>100000</v>
      </c>
      <c r="Q325" s="258">
        <f t="shared" si="20"/>
        <v>224608.61800000002</v>
      </c>
      <c r="R325" s="258">
        <f>IFERROR(VLOOKUP(C325,'LOCAL DECEMBER 2022'!EK331:FI551,25,FALSE),)</f>
        <v>0</v>
      </c>
      <c r="S325" s="258">
        <f t="shared" si="21"/>
        <v>520422.152</v>
      </c>
      <c r="T325" s="258">
        <f>IFERROR(VLOOKUP(C325,'LOCAL DECEMBER 2022'!EK331:FL551,28,FALSE),)</f>
        <v>29801.23</v>
      </c>
      <c r="U325" s="258">
        <f>IFERROR(VLOOKUP(C325,'LOCAL DECEMBER 2022'!EK331:FN551,30,FALSE),)</f>
        <v>74503.08</v>
      </c>
      <c r="V325" s="258">
        <f>IFERROR(VLOOKUP(C325,'LOCAL DECEMBER 2022'!EK331:FM551,29,FALSE),)</f>
        <v>3725.15</v>
      </c>
      <c r="W325" s="258">
        <f t="shared" si="22"/>
        <v>108029.45999999999</v>
      </c>
      <c r="X325" s="263">
        <f t="shared" si="23"/>
        <v>853060.23</v>
      </c>
      <c r="Z325" s="264"/>
      <c r="AA325" s="134"/>
    </row>
    <row r="326" spans="1:27" s="120" customFormat="1" ht="18.649999999999999" customHeight="1">
      <c r="A326" s="250">
        <v>324</v>
      </c>
      <c r="B326" s="251" t="s">
        <v>1711</v>
      </c>
      <c r="C326" s="252" t="s">
        <v>550</v>
      </c>
      <c r="D326" s="643" t="s">
        <v>1712</v>
      </c>
      <c r="E326" s="254" t="s">
        <v>787</v>
      </c>
      <c r="F326" s="644" t="s">
        <v>1713</v>
      </c>
      <c r="G326" s="271" t="s">
        <v>204</v>
      </c>
      <c r="H326" s="258">
        <f>ROUND(IFERROR(VLOOKUP(C326,'LOCAL DECEMBER 2022'!EK332:ET848,10,FALSE),),2)</f>
        <v>23</v>
      </c>
      <c r="I326" s="258">
        <f>ROUND(IFERROR(VLOOKUP(C326,'LOCAL DECEMBER 2022'!EK332:EN707,4,FALSE),),2)</f>
        <v>15000</v>
      </c>
      <c r="J326" s="258">
        <f>IFERROR(VLOOKUP(C326,'LOCAL DECEMBER 2022'!EK332:EM502,3,FALSE),)</f>
        <v>390000</v>
      </c>
      <c r="K326" s="258">
        <f>IFERROR(VLOOKUP(C326,'LOCAL DECEMBER 2022'!EK332:FA502,17,FALSE),)</f>
        <v>440033.85</v>
      </c>
      <c r="L326" s="258">
        <f>IFERROR(VLOOKUP(C326,'LOCAL DECEMBER 2022'!EK332:FC552,19,FALSE),)</f>
        <v>785033.85</v>
      </c>
      <c r="M326" s="258">
        <f>IFERROR(VLOOKUP(C326,'LOCAL DECEMBER 2022'!EK332:FD552,20,FALSE),)</f>
        <v>706530.46</v>
      </c>
      <c r="N326" s="258">
        <f>IFERROR(VLOOKUP(C326,'LOCAL DECEMBER 2022'!EK332:FE552,21,FALSE),)</f>
        <v>57306.091999999997</v>
      </c>
      <c r="O326" s="258">
        <f>IFERROR(VLOOKUP(C326,'LOCAL DECEMBER 2022'!EK332:FF552,22,FALSE),)</f>
        <v>78503.39</v>
      </c>
      <c r="P326" s="258">
        <f>IFERROR(VLOOKUP(C326,'LOCAL DECEMBER 2022'!EK332:FG558,23,FALSE),)</f>
        <v>100000</v>
      </c>
      <c r="Q326" s="258">
        <f t="shared" si="20"/>
        <v>235809.48199999999</v>
      </c>
      <c r="R326" s="258">
        <f>IFERROR(VLOOKUP(C326,'LOCAL DECEMBER 2022'!EK332:FI552,25,FALSE),)</f>
        <v>0</v>
      </c>
      <c r="S326" s="258">
        <f t="shared" si="21"/>
        <v>549224.36800000002</v>
      </c>
      <c r="T326" s="258">
        <f>IFERROR(VLOOKUP(C326,'LOCAL DECEMBER 2022'!EK332:FL552,28,FALSE),)</f>
        <v>31401.35</v>
      </c>
      <c r="U326" s="258">
        <f>IFERROR(VLOOKUP(C326,'LOCAL DECEMBER 2022'!EK332:FN552,30,FALSE),)</f>
        <v>78503.39</v>
      </c>
      <c r="V326" s="258">
        <f>IFERROR(VLOOKUP(C326,'LOCAL DECEMBER 2022'!EK332:FM552,29,FALSE),)</f>
        <v>3925.17</v>
      </c>
      <c r="W326" s="258">
        <f t="shared" si="22"/>
        <v>113829.90999999999</v>
      </c>
      <c r="X326" s="263">
        <f t="shared" si="23"/>
        <v>898863.76</v>
      </c>
      <c r="Z326" s="264"/>
      <c r="AA326" s="134"/>
    </row>
    <row r="327" spans="1:27" s="120" customFormat="1" ht="18.649999999999999" customHeight="1">
      <c r="A327" s="250">
        <v>325</v>
      </c>
      <c r="B327" s="251" t="s">
        <v>1714</v>
      </c>
      <c r="C327" s="252" t="s">
        <v>551</v>
      </c>
      <c r="D327" s="253" t="s">
        <v>1715</v>
      </c>
      <c r="E327" s="254" t="s">
        <v>787</v>
      </c>
      <c r="F327" s="644" t="s">
        <v>1716</v>
      </c>
      <c r="G327" s="271" t="s">
        <v>235</v>
      </c>
      <c r="H327" s="258">
        <f>ROUND(IFERROR(VLOOKUP(C327,'LOCAL DECEMBER 2022'!EK333:ET849,10,FALSE),),2)</f>
        <v>26</v>
      </c>
      <c r="I327" s="258">
        <f>ROUND(IFERROR(VLOOKUP(C327,'LOCAL DECEMBER 2022'!EK333:EN708,4,FALSE),),2)</f>
        <v>23076.92</v>
      </c>
      <c r="J327" s="258">
        <f>IFERROR(VLOOKUP(C327,'LOCAL DECEMBER 2022'!EK333:EM503,3,FALSE),)</f>
        <v>600000</v>
      </c>
      <c r="K327" s="258">
        <f>IFERROR(VLOOKUP(C327,'LOCAL DECEMBER 2022'!EK333:FA503,17,FALSE),)</f>
        <v>0</v>
      </c>
      <c r="L327" s="258">
        <f>IFERROR(VLOOKUP(C327,'LOCAL DECEMBER 2022'!EK333:FC553,19,FALSE),)</f>
        <v>599999.92000000004</v>
      </c>
      <c r="M327" s="258">
        <f>IFERROR(VLOOKUP(C327,'LOCAL DECEMBER 2022'!EK333:FD553,20,FALSE),)</f>
        <v>539999.93000000005</v>
      </c>
      <c r="N327" s="258">
        <f>IFERROR(VLOOKUP(C327,'LOCAL DECEMBER 2022'!EK333:FE553,21,FALSE),)</f>
        <v>23999.986000000012</v>
      </c>
      <c r="O327" s="258">
        <f>IFERROR(VLOOKUP(C327,'LOCAL DECEMBER 2022'!EK333:FF553,22,FALSE),)</f>
        <v>59999.99</v>
      </c>
      <c r="P327" s="258">
        <f>IFERROR(VLOOKUP(C327,'LOCAL DECEMBER 2022'!EK333:FG559,23,FALSE),)</f>
        <v>100000</v>
      </c>
      <c r="Q327" s="258">
        <f t="shared" si="20"/>
        <v>183999.97600000002</v>
      </c>
      <c r="R327" s="258">
        <f>IFERROR(VLOOKUP(C327,'LOCAL DECEMBER 2022'!EK333:FI553,25,FALSE),)</f>
        <v>0</v>
      </c>
      <c r="S327" s="258">
        <f t="shared" si="21"/>
        <v>415999.94400000002</v>
      </c>
      <c r="T327" s="258">
        <f>IFERROR(VLOOKUP(C327,'LOCAL DECEMBER 2022'!EK333:FL553,28,FALSE),)</f>
        <v>24000</v>
      </c>
      <c r="U327" s="258">
        <f>IFERROR(VLOOKUP(C327,'LOCAL DECEMBER 2022'!EK333:FN553,30,FALSE),)</f>
        <v>59999.99</v>
      </c>
      <c r="V327" s="258">
        <f>IFERROR(VLOOKUP(C327,'LOCAL DECEMBER 2022'!EK333:FM553,29,FALSE),)</f>
        <v>3000</v>
      </c>
      <c r="W327" s="258">
        <f t="shared" si="22"/>
        <v>86999.989999999991</v>
      </c>
      <c r="X327" s="263">
        <f t="shared" si="23"/>
        <v>686999.91</v>
      </c>
      <c r="Z327" s="264"/>
      <c r="AA327" s="134"/>
    </row>
    <row r="328" spans="1:27" s="120" customFormat="1" ht="18.649999999999999" customHeight="1">
      <c r="A328" s="250">
        <v>326</v>
      </c>
      <c r="B328" s="251" t="s">
        <v>1717</v>
      </c>
      <c r="C328" s="252" t="s">
        <v>552</v>
      </c>
      <c r="D328" s="643" t="s">
        <v>1718</v>
      </c>
      <c r="E328" s="254" t="s">
        <v>787</v>
      </c>
      <c r="F328" s="644" t="s">
        <v>1719</v>
      </c>
      <c r="G328" s="271" t="s">
        <v>194</v>
      </c>
      <c r="H328" s="258">
        <f>ROUND(IFERROR(VLOOKUP(C328,'LOCAL DECEMBER 2022'!EK334:ET850,10,FALSE),),2)</f>
        <v>26</v>
      </c>
      <c r="I328" s="258">
        <f>ROUND(IFERROR(VLOOKUP(C328,'LOCAL DECEMBER 2022'!EK334:EN710,4,FALSE),),2)</f>
        <v>12500</v>
      </c>
      <c r="J328" s="258">
        <f>IFERROR(VLOOKUP(C328,'LOCAL DECEMBER 2022'!EK334:EM505,3,FALSE),)</f>
        <v>325000</v>
      </c>
      <c r="K328" s="258">
        <f>IFERROR(VLOOKUP(C328,'LOCAL DECEMBER 2022'!EK334:FA505,17,FALSE),)</f>
        <v>260853.4</v>
      </c>
      <c r="L328" s="258">
        <f>IFERROR(VLOOKUP(C328,'LOCAL DECEMBER 2022'!EK334:FC555,19,FALSE),)</f>
        <v>585853.4</v>
      </c>
      <c r="M328" s="258">
        <f>IFERROR(VLOOKUP(C328,'LOCAL DECEMBER 2022'!EK334:FD555,20,FALSE),)</f>
        <v>527268.06000000006</v>
      </c>
      <c r="N328" s="258">
        <f>IFERROR(VLOOKUP(C328,'LOCAL DECEMBER 2022'!EK334:FE555,21,FALSE),)</f>
        <v>21453.612000000012</v>
      </c>
      <c r="O328" s="258">
        <f>IFERROR(VLOOKUP(C328,'LOCAL DECEMBER 2022'!EK334:FF555,22,FALSE),)</f>
        <v>58585.34</v>
      </c>
      <c r="P328" s="258">
        <f>IFERROR(VLOOKUP(C328,'LOCAL DECEMBER 2022'!EK334:FG560,23,FALSE),)</f>
        <v>100000</v>
      </c>
      <c r="Q328" s="258">
        <f t="shared" si="20"/>
        <v>180038.95199999999</v>
      </c>
      <c r="R328" s="258">
        <f>IFERROR(VLOOKUP(C328,'LOCAL DECEMBER 2022'!EK334:FI555,25,FALSE),)</f>
        <v>0</v>
      </c>
      <c r="S328" s="258">
        <f t="shared" si="21"/>
        <v>405814.44800000003</v>
      </c>
      <c r="T328" s="258">
        <f>IFERROR(VLOOKUP(C328,'LOCAL DECEMBER 2022'!EK334:FL555,28,FALSE),)</f>
        <v>23434.14</v>
      </c>
      <c r="U328" s="258">
        <f>IFERROR(VLOOKUP(C328,'LOCAL DECEMBER 2022'!EK334:FN555,30,FALSE),)</f>
        <v>58585.34</v>
      </c>
      <c r="V328" s="258">
        <f>IFERROR(VLOOKUP(C328,'LOCAL DECEMBER 2022'!EK334:FM555,29,FALSE),)</f>
        <v>2929.27</v>
      </c>
      <c r="W328" s="258">
        <f t="shared" si="22"/>
        <v>84948.75</v>
      </c>
      <c r="X328" s="263">
        <f t="shared" si="23"/>
        <v>670802.15</v>
      </c>
      <c r="Z328" s="264"/>
      <c r="AA328" s="134"/>
    </row>
    <row r="329" spans="1:27" s="120" customFormat="1" ht="18.649999999999999" customHeight="1">
      <c r="A329" s="250">
        <v>327</v>
      </c>
      <c r="B329" s="251" t="s">
        <v>1720</v>
      </c>
      <c r="C329" s="252" t="s">
        <v>553</v>
      </c>
      <c r="D329" s="643" t="s">
        <v>1721</v>
      </c>
      <c r="E329" s="254" t="s">
        <v>787</v>
      </c>
      <c r="F329" s="644" t="s">
        <v>1722</v>
      </c>
      <c r="G329" s="271" t="s">
        <v>194</v>
      </c>
      <c r="H329" s="258">
        <f>ROUND(IFERROR(VLOOKUP(C329,'LOCAL DECEMBER 2022'!EK335:ET851,10,FALSE),),2)</f>
        <v>26</v>
      </c>
      <c r="I329" s="258">
        <f>ROUND(IFERROR(VLOOKUP(C329,'LOCAL DECEMBER 2022'!EK335:EN711,4,FALSE),),2)</f>
        <v>12500</v>
      </c>
      <c r="J329" s="258">
        <f>IFERROR(VLOOKUP(C329,'LOCAL DECEMBER 2022'!EK335:EM506,3,FALSE),)</f>
        <v>325000</v>
      </c>
      <c r="K329" s="258">
        <f>IFERROR(VLOOKUP(C329,'LOCAL DECEMBER 2022'!EK335:FA506,17,FALSE),)</f>
        <v>375028.85</v>
      </c>
      <c r="L329" s="258">
        <f>IFERROR(VLOOKUP(C329,'LOCAL DECEMBER 2022'!EK335:FC556,19,FALSE),)</f>
        <v>700028.85</v>
      </c>
      <c r="M329" s="258">
        <f>IFERROR(VLOOKUP(C329,'LOCAL DECEMBER 2022'!EK335:FD556,20,FALSE),)</f>
        <v>630025.96</v>
      </c>
      <c r="N329" s="258">
        <f>IFERROR(VLOOKUP(C329,'LOCAL DECEMBER 2022'!EK335:FE556,21,FALSE),)</f>
        <v>42005.191999999995</v>
      </c>
      <c r="O329" s="258">
        <f>IFERROR(VLOOKUP(C329,'LOCAL DECEMBER 2022'!EK335:FF556,22,FALSE),)</f>
        <v>70002.89</v>
      </c>
      <c r="P329" s="258">
        <f>IFERROR(VLOOKUP(C329,'LOCAL DECEMBER 2022'!EK335:FG561,23,FALSE),)</f>
        <v>100000</v>
      </c>
      <c r="Q329" s="258">
        <f t="shared" si="20"/>
        <v>212008.08199999999</v>
      </c>
      <c r="R329" s="258">
        <f>IFERROR(VLOOKUP(C329,'LOCAL DECEMBER 2022'!EK335:FI556,25,FALSE),)</f>
        <v>0</v>
      </c>
      <c r="S329" s="258">
        <f t="shared" si="21"/>
        <v>488020.76799999998</v>
      </c>
      <c r="T329" s="258">
        <f>IFERROR(VLOOKUP(C329,'LOCAL DECEMBER 2022'!EK335:FL556,28,FALSE),)</f>
        <v>28001.15</v>
      </c>
      <c r="U329" s="258">
        <f>IFERROR(VLOOKUP(C329,'LOCAL DECEMBER 2022'!EK335:FN556,30,FALSE),)</f>
        <v>70002.89</v>
      </c>
      <c r="V329" s="258">
        <f>IFERROR(VLOOKUP(C329,'LOCAL DECEMBER 2022'!EK335:FM556,29,FALSE),)</f>
        <v>3500.14</v>
      </c>
      <c r="W329" s="258">
        <f t="shared" si="22"/>
        <v>101504.18000000001</v>
      </c>
      <c r="X329" s="263">
        <f t="shared" si="23"/>
        <v>801533.03</v>
      </c>
      <c r="Z329" s="264"/>
      <c r="AA329" s="134"/>
    </row>
    <row r="330" spans="1:27" s="120" customFormat="1" ht="18.649999999999999" customHeight="1">
      <c r="A330" s="250">
        <v>328</v>
      </c>
      <c r="B330" s="251" t="s">
        <v>1723</v>
      </c>
      <c r="C330" s="252" t="s">
        <v>554</v>
      </c>
      <c r="D330" s="643" t="s">
        <v>1724</v>
      </c>
      <c r="E330" s="254" t="s">
        <v>787</v>
      </c>
      <c r="F330" s="644" t="s">
        <v>1725</v>
      </c>
      <c r="G330" s="271" t="s">
        <v>204</v>
      </c>
      <c r="H330" s="258">
        <f>ROUND(IFERROR(VLOOKUP(C330,'LOCAL DECEMBER 2022'!EK336:ET852,10,FALSE),),2)</f>
        <v>24</v>
      </c>
      <c r="I330" s="258">
        <f>ROUND(IFERROR(VLOOKUP(C330,'LOCAL DECEMBER 2022'!EK336:EN712,4,FALSE),),2)</f>
        <v>15000</v>
      </c>
      <c r="J330" s="258">
        <f>IFERROR(VLOOKUP(C330,'LOCAL DECEMBER 2022'!EK336:EM507,3,FALSE),)</f>
        <v>390000</v>
      </c>
      <c r="K330" s="258">
        <f>IFERROR(VLOOKUP(C330,'LOCAL DECEMBER 2022'!EK336:FA507,17,FALSE),)</f>
        <v>507539.04</v>
      </c>
      <c r="L330" s="258">
        <f>IFERROR(VLOOKUP(C330,'LOCAL DECEMBER 2022'!EK336:FC557,19,FALSE),)</f>
        <v>867539.04</v>
      </c>
      <c r="M330" s="258">
        <f>IFERROR(VLOOKUP(C330,'LOCAL DECEMBER 2022'!EK336:FD557,20,FALSE),)</f>
        <v>780785.14</v>
      </c>
      <c r="N330" s="258">
        <f>IFERROR(VLOOKUP(C330,'LOCAL DECEMBER 2022'!EK336:FE557,21,FALSE),)</f>
        <v>73196.285000000003</v>
      </c>
      <c r="O330" s="258">
        <f>IFERROR(VLOOKUP(C330,'LOCAL DECEMBER 2022'!EK336:FF557,22,FALSE),)</f>
        <v>86753.9</v>
      </c>
      <c r="P330" s="258">
        <f>IFERROR(VLOOKUP(C330,'LOCAL DECEMBER 2022'!EK336:FG562,23,FALSE),)</f>
        <v>100000</v>
      </c>
      <c r="Q330" s="258">
        <f t="shared" si="20"/>
        <v>259950.185</v>
      </c>
      <c r="R330" s="258">
        <f>IFERROR(VLOOKUP(C330,'LOCAL DECEMBER 2022'!EK336:FI557,25,FALSE),)</f>
        <v>0</v>
      </c>
      <c r="S330" s="258">
        <f t="shared" si="21"/>
        <v>607588.85499999998</v>
      </c>
      <c r="T330" s="258">
        <f>IFERROR(VLOOKUP(C330,'LOCAL DECEMBER 2022'!EK336:FL557,28,FALSE),)</f>
        <v>34701.56</v>
      </c>
      <c r="U330" s="258">
        <f>IFERROR(VLOOKUP(C330,'LOCAL DECEMBER 2022'!EK336:FN557,30,FALSE),)</f>
        <v>86753.9</v>
      </c>
      <c r="V330" s="258">
        <f>IFERROR(VLOOKUP(C330,'LOCAL DECEMBER 2022'!EK336:FM557,29,FALSE),)</f>
        <v>4337.7</v>
      </c>
      <c r="W330" s="258">
        <f t="shared" si="22"/>
        <v>125793.15999999999</v>
      </c>
      <c r="X330" s="263">
        <f t="shared" si="23"/>
        <v>993332.20000000007</v>
      </c>
      <c r="Z330" s="264"/>
      <c r="AA330" s="134"/>
    </row>
    <row r="331" spans="1:27" s="120" customFormat="1" ht="18.649999999999999" customHeight="1">
      <c r="A331" s="250">
        <v>329</v>
      </c>
      <c r="B331" s="251" t="s">
        <v>1726</v>
      </c>
      <c r="C331" s="252" t="s">
        <v>555</v>
      </c>
      <c r="D331" s="643" t="s">
        <v>1727</v>
      </c>
      <c r="E331" s="254" t="s">
        <v>787</v>
      </c>
      <c r="F331" s="644" t="s">
        <v>1728</v>
      </c>
      <c r="G331" s="271" t="s">
        <v>194</v>
      </c>
      <c r="H331" s="258">
        <f>ROUND(IFERROR(VLOOKUP(C331,'LOCAL DECEMBER 2022'!EK337:ET853,10,FALSE),),2)</f>
        <v>26</v>
      </c>
      <c r="I331" s="258">
        <f>ROUND(IFERROR(VLOOKUP(C331,'LOCAL DECEMBER 2022'!EK337:EN713,4,FALSE),),2)</f>
        <v>12500</v>
      </c>
      <c r="J331" s="258">
        <f>IFERROR(VLOOKUP(C331,'LOCAL DECEMBER 2022'!EK337:EM508,3,FALSE),)</f>
        <v>325000</v>
      </c>
      <c r="K331" s="258">
        <f>IFERROR(VLOOKUP(C331,'LOCAL DECEMBER 2022'!EK337:FA508,17,FALSE),)</f>
        <v>268353.98</v>
      </c>
      <c r="L331" s="258">
        <f>IFERROR(VLOOKUP(C331,'LOCAL DECEMBER 2022'!EK337:FC558,19,FALSE),)</f>
        <v>593353.98</v>
      </c>
      <c r="M331" s="258">
        <f>IFERROR(VLOOKUP(C331,'LOCAL DECEMBER 2022'!EK337:FD558,20,FALSE),)</f>
        <v>534018.57999999996</v>
      </c>
      <c r="N331" s="258">
        <f>IFERROR(VLOOKUP(C331,'LOCAL DECEMBER 2022'!EK337:FE558,21,FALSE),)</f>
        <v>22803.715999999993</v>
      </c>
      <c r="O331" s="258">
        <f>IFERROR(VLOOKUP(C331,'LOCAL DECEMBER 2022'!EK337:FF558,22,FALSE),)</f>
        <v>59335.4</v>
      </c>
      <c r="P331" s="258">
        <f>IFERROR(VLOOKUP(C331,'LOCAL DECEMBER 2022'!EK337:FG563,23,FALSE),)</f>
        <v>100000</v>
      </c>
      <c r="Q331" s="258">
        <f t="shared" si="20"/>
        <v>182139.11599999998</v>
      </c>
      <c r="R331" s="258">
        <f>IFERROR(VLOOKUP(C331,'LOCAL DECEMBER 2022'!EK337:FI558,25,FALSE),)</f>
        <v>0</v>
      </c>
      <c r="S331" s="258">
        <f t="shared" si="21"/>
        <v>411214.864</v>
      </c>
      <c r="T331" s="258">
        <f>IFERROR(VLOOKUP(C331,'LOCAL DECEMBER 2022'!EK337:FL558,28,FALSE),)</f>
        <v>23734.16</v>
      </c>
      <c r="U331" s="258">
        <f>IFERROR(VLOOKUP(C331,'LOCAL DECEMBER 2022'!EK337:FN558,30,FALSE),)</f>
        <v>59335.4</v>
      </c>
      <c r="V331" s="258">
        <f>IFERROR(VLOOKUP(C331,'LOCAL DECEMBER 2022'!EK337:FM558,29,FALSE),)</f>
        <v>2966.77</v>
      </c>
      <c r="W331" s="258">
        <f t="shared" si="22"/>
        <v>86036.33</v>
      </c>
      <c r="X331" s="263">
        <f t="shared" si="23"/>
        <v>679390.30999999994</v>
      </c>
      <c r="Z331" s="264"/>
      <c r="AA331" s="134"/>
    </row>
    <row r="332" spans="1:27" s="120" customFormat="1" ht="18.649999999999999" customHeight="1">
      <c r="A332" s="250">
        <v>330</v>
      </c>
      <c r="B332" s="251" t="s">
        <v>1729</v>
      </c>
      <c r="C332" s="252" t="s">
        <v>556</v>
      </c>
      <c r="D332" s="643" t="s">
        <v>1730</v>
      </c>
      <c r="E332" s="254" t="s">
        <v>787</v>
      </c>
      <c r="F332" s="644" t="s">
        <v>1731</v>
      </c>
      <c r="G332" s="271" t="s">
        <v>194</v>
      </c>
      <c r="H332" s="258">
        <f>ROUND(IFERROR(VLOOKUP(C332,'LOCAL DECEMBER 2022'!EK338:ET854,10,FALSE),),2)</f>
        <v>26</v>
      </c>
      <c r="I332" s="258">
        <f>ROUND(IFERROR(VLOOKUP(C332,'LOCAL DECEMBER 2022'!EK338:EN714,4,FALSE),),2)</f>
        <v>12500</v>
      </c>
      <c r="J332" s="258">
        <f>IFERROR(VLOOKUP(C332,'LOCAL DECEMBER 2022'!EK338:EM509,3,FALSE),)</f>
        <v>325000</v>
      </c>
      <c r="K332" s="258">
        <f>IFERROR(VLOOKUP(C332,'LOCAL DECEMBER 2022'!EK338:FA509,17,FALSE),)</f>
        <v>254186.22</v>
      </c>
      <c r="L332" s="258">
        <f>IFERROR(VLOOKUP(C332,'LOCAL DECEMBER 2022'!EK338:FC559,19,FALSE),)</f>
        <v>579186.22</v>
      </c>
      <c r="M332" s="258">
        <f>IFERROR(VLOOKUP(C332,'LOCAL DECEMBER 2022'!EK338:FD559,20,FALSE),)</f>
        <v>521267.6</v>
      </c>
      <c r="N332" s="258">
        <f>IFERROR(VLOOKUP(C332,'LOCAL DECEMBER 2022'!EK338:FE559,21,FALSE),)</f>
        <v>20253.519999999997</v>
      </c>
      <c r="O332" s="258">
        <f>IFERROR(VLOOKUP(C332,'LOCAL DECEMBER 2022'!EK338:FF559,22,FALSE),)</f>
        <v>57918.62</v>
      </c>
      <c r="P332" s="258">
        <f>IFERROR(VLOOKUP(C332,'LOCAL DECEMBER 2022'!EK338:FG564,23,FALSE),)</f>
        <v>100000</v>
      </c>
      <c r="Q332" s="258">
        <f t="shared" si="20"/>
        <v>178172.14</v>
      </c>
      <c r="R332" s="258">
        <f>IFERROR(VLOOKUP(C332,'LOCAL DECEMBER 2022'!EK338:FI559,25,FALSE),)</f>
        <v>0</v>
      </c>
      <c r="S332" s="258">
        <f t="shared" si="21"/>
        <v>401014.07999999996</v>
      </c>
      <c r="T332" s="258">
        <f>IFERROR(VLOOKUP(C332,'LOCAL DECEMBER 2022'!EK338:FL559,28,FALSE),)</f>
        <v>23167.45</v>
      </c>
      <c r="U332" s="258">
        <f>IFERROR(VLOOKUP(C332,'LOCAL DECEMBER 2022'!EK338:FN559,30,FALSE),)</f>
        <v>57918.62</v>
      </c>
      <c r="V332" s="258">
        <f>IFERROR(VLOOKUP(C332,'LOCAL DECEMBER 2022'!EK338:FM559,29,FALSE),)</f>
        <v>2895.93</v>
      </c>
      <c r="W332" s="258">
        <f t="shared" si="22"/>
        <v>83982</v>
      </c>
      <c r="X332" s="263">
        <f t="shared" si="23"/>
        <v>663168.22</v>
      </c>
      <c r="Z332" s="264"/>
      <c r="AA332" s="134"/>
    </row>
    <row r="333" spans="1:27" s="120" customFormat="1" ht="18.649999999999999" customHeight="1">
      <c r="A333" s="250">
        <v>331</v>
      </c>
      <c r="B333" s="251" t="s">
        <v>1732</v>
      </c>
      <c r="C333" s="270" t="s">
        <v>557</v>
      </c>
      <c r="D333" s="643" t="s">
        <v>1733</v>
      </c>
      <c r="E333" s="254" t="s">
        <v>787</v>
      </c>
      <c r="F333" s="644" t="s">
        <v>1734</v>
      </c>
      <c r="G333" s="271" t="s">
        <v>194</v>
      </c>
      <c r="H333" s="258">
        <f>ROUND(IFERROR(VLOOKUP(C333,'LOCAL DECEMBER 2022'!EK339:ET855,10,FALSE),),2)</f>
        <v>26</v>
      </c>
      <c r="I333" s="258">
        <f>ROUND(IFERROR(VLOOKUP(C333,'LOCAL DECEMBER 2022'!EK339:EN715,4,FALSE),),2)</f>
        <v>12500</v>
      </c>
      <c r="J333" s="258">
        <f>IFERROR(VLOOKUP(C333,'LOCAL DECEMBER 2022'!EK339:EM510,3,FALSE),)</f>
        <v>325000</v>
      </c>
      <c r="K333" s="258">
        <f>IFERROR(VLOOKUP(C333,'LOCAL DECEMBER 2022'!EK339:FA510,17,FALSE),)</f>
        <v>258353.21</v>
      </c>
      <c r="L333" s="258">
        <f>IFERROR(VLOOKUP(C333,'LOCAL DECEMBER 2022'!EK339:FC560,19,FALSE),)</f>
        <v>583353.21</v>
      </c>
      <c r="M333" s="258">
        <f>IFERROR(VLOOKUP(C333,'LOCAL DECEMBER 2022'!EK339:FD560,20,FALSE),)</f>
        <v>525017.89</v>
      </c>
      <c r="N333" s="258">
        <f>IFERROR(VLOOKUP(C333,'LOCAL DECEMBER 2022'!EK339:FE560,21,FALSE),)</f>
        <v>21003.578000000001</v>
      </c>
      <c r="O333" s="258">
        <f>IFERROR(VLOOKUP(C333,'LOCAL DECEMBER 2022'!EK339:FF560,22,FALSE),)</f>
        <v>58335.32</v>
      </c>
      <c r="P333" s="258">
        <f>IFERROR(VLOOKUP(C333,'LOCAL DECEMBER 2022'!EK339:FG565,23,FALSE),)</f>
        <v>100000</v>
      </c>
      <c r="Q333" s="258">
        <f t="shared" si="20"/>
        <v>179338.89799999999</v>
      </c>
      <c r="R333" s="258">
        <f>IFERROR(VLOOKUP(C333,'LOCAL DECEMBER 2022'!EK339:FI560,25,FALSE),)</f>
        <v>0</v>
      </c>
      <c r="S333" s="258">
        <f t="shared" si="21"/>
        <v>404014.31199999998</v>
      </c>
      <c r="T333" s="258">
        <f>IFERROR(VLOOKUP(C333,'LOCAL DECEMBER 2022'!EK339:FL560,28,FALSE),)</f>
        <v>23334.13</v>
      </c>
      <c r="U333" s="258">
        <f>IFERROR(VLOOKUP(C333,'LOCAL DECEMBER 2022'!EK339:FN560,30,FALSE),)</f>
        <v>58335.32</v>
      </c>
      <c r="V333" s="258">
        <f>IFERROR(VLOOKUP(C333,'LOCAL DECEMBER 2022'!EK339:FM560,29,FALSE),)</f>
        <v>2916.77</v>
      </c>
      <c r="W333" s="258">
        <f t="shared" si="22"/>
        <v>84586.22</v>
      </c>
      <c r="X333" s="263">
        <f t="shared" si="23"/>
        <v>667939.42999999993</v>
      </c>
      <c r="Z333" s="264"/>
      <c r="AA333" s="134"/>
    </row>
    <row r="334" spans="1:27" s="120" customFormat="1" ht="18.649999999999999" customHeight="1">
      <c r="A334" s="250">
        <v>332</v>
      </c>
      <c r="B334" s="251" t="s">
        <v>1735</v>
      </c>
      <c r="C334" s="252" t="s">
        <v>558</v>
      </c>
      <c r="D334" s="643" t="s">
        <v>1736</v>
      </c>
      <c r="E334" s="254" t="s">
        <v>787</v>
      </c>
      <c r="F334" s="644" t="s">
        <v>1737</v>
      </c>
      <c r="G334" s="271" t="s">
        <v>194</v>
      </c>
      <c r="H334" s="258">
        <f>ROUND(IFERROR(VLOOKUP(C334,'LOCAL DECEMBER 2022'!EK340:ET856,10,FALSE),),2)</f>
        <v>26</v>
      </c>
      <c r="I334" s="258">
        <f>ROUND(IFERROR(VLOOKUP(C334,'LOCAL DECEMBER 2022'!EK340:EN716,4,FALSE),),2)</f>
        <v>12500</v>
      </c>
      <c r="J334" s="258">
        <f>IFERROR(VLOOKUP(C334,'LOCAL DECEMBER 2022'!EK340:EM511,3,FALSE),)</f>
        <v>325000</v>
      </c>
      <c r="K334" s="258">
        <f>IFERROR(VLOOKUP(C334,'LOCAL DECEMBER 2022'!EK340:FA511,17,FALSE),)</f>
        <v>370028.46</v>
      </c>
      <c r="L334" s="258">
        <f>IFERROR(VLOOKUP(C334,'LOCAL DECEMBER 2022'!EK340:FC561,19,FALSE),)</f>
        <v>695028.46</v>
      </c>
      <c r="M334" s="258">
        <f>IFERROR(VLOOKUP(C334,'LOCAL DECEMBER 2022'!EK340:FD561,20,FALSE),)</f>
        <v>625525.61</v>
      </c>
      <c r="N334" s="258">
        <f>IFERROR(VLOOKUP(C334,'LOCAL DECEMBER 2022'!EK340:FE561,21,FALSE),)</f>
        <v>41105.122000000003</v>
      </c>
      <c r="O334" s="258">
        <f>IFERROR(VLOOKUP(C334,'LOCAL DECEMBER 2022'!EK340:FF561,22,FALSE),)</f>
        <v>69502.850000000006</v>
      </c>
      <c r="P334" s="258">
        <f>IFERROR(VLOOKUP(C334,'LOCAL DECEMBER 2022'!EK340:FG566,23,FALSE),)</f>
        <v>100000</v>
      </c>
      <c r="Q334" s="258">
        <f t="shared" si="20"/>
        <v>210607.97200000001</v>
      </c>
      <c r="R334" s="258">
        <f>IFERROR(VLOOKUP(C334,'LOCAL DECEMBER 2022'!EK340:FI561,25,FALSE),)</f>
        <v>0</v>
      </c>
      <c r="S334" s="258">
        <f t="shared" si="21"/>
        <v>484420.48799999995</v>
      </c>
      <c r="T334" s="258">
        <f>IFERROR(VLOOKUP(C334,'LOCAL DECEMBER 2022'!EK340:FL561,28,FALSE),)</f>
        <v>27801.14</v>
      </c>
      <c r="U334" s="258">
        <f>IFERROR(VLOOKUP(C334,'LOCAL DECEMBER 2022'!EK340:FN561,30,FALSE),)</f>
        <v>69502.850000000006</v>
      </c>
      <c r="V334" s="258">
        <f>IFERROR(VLOOKUP(C334,'LOCAL DECEMBER 2022'!EK340:FM561,29,FALSE),)</f>
        <v>3475.14</v>
      </c>
      <c r="W334" s="258">
        <f t="shared" si="22"/>
        <v>100779.13</v>
      </c>
      <c r="X334" s="263">
        <f t="shared" si="23"/>
        <v>795807.59</v>
      </c>
      <c r="Z334" s="264"/>
      <c r="AA334" s="134"/>
    </row>
    <row r="335" spans="1:27" s="120" customFormat="1" ht="18.649999999999999" customHeight="1">
      <c r="A335" s="250">
        <v>333</v>
      </c>
      <c r="B335" s="251" t="s">
        <v>1738</v>
      </c>
      <c r="C335" s="252" t="s">
        <v>559</v>
      </c>
      <c r="D335" s="643" t="s">
        <v>1739</v>
      </c>
      <c r="E335" s="254" t="s">
        <v>787</v>
      </c>
      <c r="F335" s="644" t="s">
        <v>1740</v>
      </c>
      <c r="G335" s="271" t="s">
        <v>194</v>
      </c>
      <c r="H335" s="258">
        <f>ROUND(IFERROR(VLOOKUP(C335,'LOCAL DECEMBER 2022'!EK341:ET857,10,FALSE),),2)</f>
        <v>26</v>
      </c>
      <c r="I335" s="258">
        <f>ROUND(IFERROR(VLOOKUP(C335,'LOCAL DECEMBER 2022'!EK341:EN717,4,FALSE),),2)</f>
        <v>12500</v>
      </c>
      <c r="J335" s="258">
        <f>IFERROR(VLOOKUP(C335,'LOCAL DECEMBER 2022'!EK341:EM512,3,FALSE),)</f>
        <v>325000</v>
      </c>
      <c r="K335" s="258">
        <f>IFERROR(VLOOKUP(C335,'LOCAL DECEMBER 2022'!EK341:FA512,17,FALSE),)</f>
        <v>383362.82</v>
      </c>
      <c r="L335" s="258">
        <f>IFERROR(VLOOKUP(C335,'LOCAL DECEMBER 2022'!EK341:FC562,19,FALSE),)</f>
        <v>708362.82</v>
      </c>
      <c r="M335" s="258">
        <f>IFERROR(VLOOKUP(C335,'LOCAL DECEMBER 2022'!EK341:FD562,20,FALSE),)</f>
        <v>637526.53999999992</v>
      </c>
      <c r="N335" s="258">
        <f>IFERROR(VLOOKUP(C335,'LOCAL DECEMBER 2022'!EK341:FE562,21,FALSE),)</f>
        <v>43505.30799999999</v>
      </c>
      <c r="O335" s="258">
        <f>IFERROR(VLOOKUP(C335,'LOCAL DECEMBER 2022'!EK341:FF562,22,FALSE),)</f>
        <v>70836.28</v>
      </c>
      <c r="P335" s="258">
        <f>IFERROR(VLOOKUP(C335,'LOCAL DECEMBER 2022'!EK341:FG567,23,FALSE),)</f>
        <v>0</v>
      </c>
      <c r="Q335" s="258">
        <f t="shared" si="20"/>
        <v>114341.58799999999</v>
      </c>
      <c r="R335" s="258">
        <f>IFERROR(VLOOKUP(C335,'LOCAL DECEMBER 2022'!EK341:FI562,25,FALSE),)</f>
        <v>0</v>
      </c>
      <c r="S335" s="258">
        <f t="shared" si="21"/>
        <v>594021.23199999996</v>
      </c>
      <c r="T335" s="258">
        <f>IFERROR(VLOOKUP(C335,'LOCAL DECEMBER 2022'!EK341:FL562,28,FALSE),)</f>
        <v>28334.51</v>
      </c>
      <c r="U335" s="258">
        <f>IFERROR(VLOOKUP(C335,'LOCAL DECEMBER 2022'!EK341:FN562,30,FALSE),)</f>
        <v>70836.28</v>
      </c>
      <c r="V335" s="258">
        <f>IFERROR(VLOOKUP(C335,'LOCAL DECEMBER 2022'!EK341:FM562,29,FALSE),)</f>
        <v>3541.81</v>
      </c>
      <c r="W335" s="258">
        <f t="shared" si="22"/>
        <v>102712.59999999999</v>
      </c>
      <c r="X335" s="263">
        <f t="shared" si="23"/>
        <v>811075.41999999993</v>
      </c>
      <c r="Z335" s="264"/>
      <c r="AA335" s="134"/>
    </row>
    <row r="336" spans="1:27" s="120" customFormat="1" ht="18.649999999999999" customHeight="1">
      <c r="A336" s="250">
        <v>334</v>
      </c>
      <c r="B336" s="251" t="s">
        <v>1741</v>
      </c>
      <c r="C336" s="252" t="s">
        <v>560</v>
      </c>
      <c r="D336" s="643" t="s">
        <v>1742</v>
      </c>
      <c r="E336" s="254" t="s">
        <v>787</v>
      </c>
      <c r="F336" s="644" t="s">
        <v>1743</v>
      </c>
      <c r="G336" s="271" t="s">
        <v>194</v>
      </c>
      <c r="H336" s="258">
        <f>ROUND(IFERROR(VLOOKUP(C336,'LOCAL DECEMBER 2022'!EK342:ET858,10,FALSE),),2)</f>
        <v>17</v>
      </c>
      <c r="I336" s="258">
        <f>ROUND(IFERROR(VLOOKUP(C336,'LOCAL DECEMBER 2022'!EK342:EN718,4,FALSE),),2)</f>
        <v>12500</v>
      </c>
      <c r="J336" s="258">
        <f>IFERROR(VLOOKUP(C336,'LOCAL DECEMBER 2022'!EK342:EM513,3,FALSE),)</f>
        <v>325000</v>
      </c>
      <c r="K336" s="258">
        <f>IFERROR(VLOOKUP(C336,'LOCAL DECEMBER 2022'!EK342:FA513,17,FALSE),)</f>
        <v>184180.83</v>
      </c>
      <c r="L336" s="258">
        <f>IFERROR(VLOOKUP(C336,'LOCAL DECEMBER 2022'!EK342:FC563,19,FALSE),)</f>
        <v>396680.83</v>
      </c>
      <c r="M336" s="258">
        <f>IFERROR(VLOOKUP(C336,'LOCAL DECEMBER 2022'!EK342:FD563,20,FALSE),)</f>
        <v>357012.75</v>
      </c>
      <c r="N336" s="258">
        <f>IFERROR(VLOOKUP(C336,'LOCAL DECEMBER 2022'!EK342:FE563,21,FALSE),)</f>
        <v>6961.02</v>
      </c>
      <c r="O336" s="258">
        <f>IFERROR(VLOOKUP(C336,'LOCAL DECEMBER 2022'!EK342:FF563,22,FALSE),)</f>
        <v>39668.080000000002</v>
      </c>
      <c r="P336" s="258">
        <f>IFERROR(VLOOKUP(C336,'LOCAL DECEMBER 2022'!EK342:FG568,23,FALSE),)</f>
        <v>0</v>
      </c>
      <c r="Q336" s="258">
        <f t="shared" si="20"/>
        <v>46629.100000000006</v>
      </c>
      <c r="R336" s="258">
        <f>IFERROR(VLOOKUP(C336,'LOCAL DECEMBER 2022'!EK342:FI563,25,FALSE),)</f>
        <v>0</v>
      </c>
      <c r="S336" s="258">
        <f t="shared" si="21"/>
        <v>350051.73</v>
      </c>
      <c r="T336" s="258">
        <f>IFERROR(VLOOKUP(C336,'LOCAL DECEMBER 2022'!EK342:FL563,28,FALSE),)</f>
        <v>15867.23</v>
      </c>
      <c r="U336" s="258">
        <f>IFERROR(VLOOKUP(C336,'LOCAL DECEMBER 2022'!EK342:FN563,30,FALSE),)</f>
        <v>39668.080000000002</v>
      </c>
      <c r="V336" s="258">
        <f>IFERROR(VLOOKUP(C336,'LOCAL DECEMBER 2022'!EK342:FM563,29,FALSE),)</f>
        <v>1983.4</v>
      </c>
      <c r="W336" s="258">
        <f t="shared" si="22"/>
        <v>57518.71</v>
      </c>
      <c r="X336" s="263">
        <f t="shared" si="23"/>
        <v>454199.54000000004</v>
      </c>
      <c r="Z336" s="264"/>
      <c r="AA336" s="134"/>
    </row>
    <row r="337" spans="1:27" s="120" customFormat="1" ht="18.649999999999999" customHeight="1">
      <c r="A337" s="250">
        <v>335</v>
      </c>
      <c r="B337" s="251" t="s">
        <v>1744</v>
      </c>
      <c r="C337" s="252" t="s">
        <v>561</v>
      </c>
      <c r="D337" s="253"/>
      <c r="E337" s="254" t="s">
        <v>787</v>
      </c>
      <c r="F337" s="255" t="s">
        <v>1745</v>
      </c>
      <c r="G337" s="271" t="s">
        <v>194</v>
      </c>
      <c r="H337" s="258">
        <f>ROUND(IFERROR(VLOOKUP(C337,'LOCAL DECEMBER 2022'!EK343:ET859,10,FALSE),),2)</f>
        <v>24</v>
      </c>
      <c r="I337" s="258">
        <f>ROUND(IFERROR(VLOOKUP(C337,'LOCAL DECEMBER 2022'!EK343:EN719,4,FALSE),),2)</f>
        <v>12500</v>
      </c>
      <c r="J337" s="258">
        <f>IFERROR(VLOOKUP(C337,'LOCAL DECEMBER 2022'!EK343:EM514,3,FALSE),)</f>
        <v>325000</v>
      </c>
      <c r="K337" s="258">
        <f>IFERROR(VLOOKUP(C337,'LOCAL DECEMBER 2022'!EK343:FA514,17,FALSE),)</f>
        <v>417532.12</v>
      </c>
      <c r="L337" s="258">
        <f>IFERROR(VLOOKUP(C337,'LOCAL DECEMBER 2022'!EK343:FC564,19,FALSE),)</f>
        <v>717532.12</v>
      </c>
      <c r="M337" s="258">
        <f>IFERROR(VLOOKUP(C337,'LOCAL DECEMBER 2022'!EK343:FD564,20,FALSE),)</f>
        <v>645778.91</v>
      </c>
      <c r="N337" s="258">
        <f>IFERROR(VLOOKUP(C337,'LOCAL DECEMBER 2022'!EK343:FE564,21,FALSE),)</f>
        <v>45155.782000000007</v>
      </c>
      <c r="O337" s="258">
        <f>IFERROR(VLOOKUP(C337,'LOCAL DECEMBER 2022'!EK343:FF564,22,FALSE),)</f>
        <v>71753.210000000006</v>
      </c>
      <c r="P337" s="258">
        <f>IFERROR(VLOOKUP(C337,'LOCAL DECEMBER 2022'!EK343:FG569,23,FALSE),)</f>
        <v>100000</v>
      </c>
      <c r="Q337" s="258">
        <f t="shared" si="20"/>
        <v>216908.99200000003</v>
      </c>
      <c r="R337" s="258">
        <f>IFERROR(VLOOKUP(C337,'LOCAL DECEMBER 2022'!EK343:FI564,25,FALSE),)</f>
        <v>0</v>
      </c>
      <c r="S337" s="258">
        <f t="shared" si="21"/>
        <v>500623.12799999997</v>
      </c>
      <c r="T337" s="258">
        <f>IFERROR(VLOOKUP(C337,'LOCAL DECEMBER 2022'!EK343:FL564,28,FALSE),)</f>
        <v>28701.279999999999</v>
      </c>
      <c r="U337" s="258">
        <f>IFERROR(VLOOKUP(C337,'LOCAL DECEMBER 2022'!EK343:FN564,30,FALSE),)</f>
        <v>71753.210000000006</v>
      </c>
      <c r="V337" s="258">
        <f>IFERROR(VLOOKUP(C337,'LOCAL DECEMBER 2022'!EK343:FM564,29,FALSE),)</f>
        <v>3587.66</v>
      </c>
      <c r="W337" s="258">
        <f t="shared" si="22"/>
        <v>104042.15000000001</v>
      </c>
      <c r="X337" s="263">
        <f t="shared" si="23"/>
        <v>821574.27</v>
      </c>
      <c r="Z337" s="264"/>
      <c r="AA337" s="134"/>
    </row>
    <row r="338" spans="1:27" s="120" customFormat="1" ht="18.649999999999999" customHeight="1">
      <c r="A338" s="250">
        <v>336</v>
      </c>
      <c r="B338" s="251" t="s">
        <v>1746</v>
      </c>
      <c r="C338" s="252" t="s">
        <v>562</v>
      </c>
      <c r="D338" s="253"/>
      <c r="E338" s="254" t="s">
        <v>787</v>
      </c>
      <c r="F338" s="644" t="s">
        <v>1747</v>
      </c>
      <c r="G338" s="271" t="s">
        <v>194</v>
      </c>
      <c r="H338" s="258">
        <f>ROUND(IFERROR(VLOOKUP(C338,'LOCAL DECEMBER 2022'!EK344:ET860,10,FALSE),),2)</f>
        <v>26</v>
      </c>
      <c r="I338" s="258">
        <f>ROUND(IFERROR(VLOOKUP(C338,'LOCAL DECEMBER 2022'!EK344:EN720,4,FALSE),),2)</f>
        <v>12500</v>
      </c>
      <c r="J338" s="258">
        <f>IFERROR(VLOOKUP(C338,'LOCAL DECEMBER 2022'!EK344:EM515,3,FALSE),)</f>
        <v>325000</v>
      </c>
      <c r="K338" s="258">
        <f>IFERROR(VLOOKUP(C338,'LOCAL DECEMBER 2022'!EK344:FA515,17,FALSE),)</f>
        <v>464202.37</v>
      </c>
      <c r="L338" s="258">
        <f>IFERROR(VLOOKUP(C338,'LOCAL DECEMBER 2022'!EK344:FC565,19,FALSE),)</f>
        <v>789202.37</v>
      </c>
      <c r="M338" s="258">
        <f>IFERROR(VLOOKUP(C338,'LOCAL DECEMBER 2022'!EK344:FD565,20,FALSE),)</f>
        <v>710282.13</v>
      </c>
      <c r="N338" s="258">
        <f>IFERROR(VLOOKUP(C338,'LOCAL DECEMBER 2022'!EK344:FE565,21,FALSE),)</f>
        <v>58056.425999999999</v>
      </c>
      <c r="O338" s="258">
        <f>IFERROR(VLOOKUP(C338,'LOCAL DECEMBER 2022'!EK344:FF565,22,FALSE),)</f>
        <v>78920.240000000005</v>
      </c>
      <c r="P338" s="258">
        <f>IFERROR(VLOOKUP(C338,'LOCAL DECEMBER 2022'!EK344:FG570,23,FALSE),)</f>
        <v>100000</v>
      </c>
      <c r="Q338" s="258">
        <f t="shared" si="20"/>
        <v>236976.666</v>
      </c>
      <c r="R338" s="258">
        <f>IFERROR(VLOOKUP(C338,'LOCAL DECEMBER 2022'!EK344:FI565,25,FALSE),)</f>
        <v>0</v>
      </c>
      <c r="S338" s="258">
        <f t="shared" si="21"/>
        <v>552225.70400000003</v>
      </c>
      <c r="T338" s="258">
        <f>IFERROR(VLOOKUP(C338,'LOCAL DECEMBER 2022'!EK344:FL565,28,FALSE),)</f>
        <v>31568.09</v>
      </c>
      <c r="U338" s="258">
        <f>IFERROR(VLOOKUP(C338,'LOCAL DECEMBER 2022'!EK344:FN565,30,FALSE),)</f>
        <v>78920.240000000005</v>
      </c>
      <c r="V338" s="258">
        <f>IFERROR(VLOOKUP(C338,'LOCAL DECEMBER 2022'!EK344:FM565,29,FALSE),)</f>
        <v>3946.01</v>
      </c>
      <c r="W338" s="258">
        <f t="shared" si="22"/>
        <v>114434.34</v>
      </c>
      <c r="X338" s="263">
        <f t="shared" si="23"/>
        <v>903636.71</v>
      </c>
      <c r="Z338" s="264"/>
      <c r="AA338" s="134"/>
    </row>
    <row r="339" spans="1:27" s="120" customFormat="1" ht="18.649999999999999" customHeight="1">
      <c r="A339" s="250">
        <v>337</v>
      </c>
      <c r="B339" s="251" t="s">
        <v>1748</v>
      </c>
      <c r="C339" s="252" t="s">
        <v>563</v>
      </c>
      <c r="D339" s="643" t="s">
        <v>1749</v>
      </c>
      <c r="E339" s="254" t="s">
        <v>787</v>
      </c>
      <c r="F339" s="644" t="s">
        <v>1750</v>
      </c>
      <c r="G339" s="271" t="s">
        <v>231</v>
      </c>
      <c r="H339" s="258">
        <f>ROUND(IFERROR(VLOOKUP(C339,'LOCAL DECEMBER 2022'!EK345:ET861,10,FALSE),),2)</f>
        <v>25</v>
      </c>
      <c r="I339" s="258">
        <f>ROUND(IFERROR(VLOOKUP(C339,'LOCAL DECEMBER 2022'!EK345:EN721,4,FALSE),),2)</f>
        <v>15000</v>
      </c>
      <c r="J339" s="258">
        <f>IFERROR(VLOOKUP(C339,'LOCAL DECEMBER 2022'!EK345:EM516,3,FALSE),)</f>
        <v>390000</v>
      </c>
      <c r="K339" s="258">
        <f>IFERROR(VLOOKUP(C339,'LOCAL DECEMBER 2022'!EK345:FA516,17,FALSE),)</f>
        <v>350026.93</v>
      </c>
      <c r="L339" s="258">
        <f>IFERROR(VLOOKUP(C339,'LOCAL DECEMBER 2022'!EK345:FC566,19,FALSE),)</f>
        <v>725026.93</v>
      </c>
      <c r="M339" s="258">
        <f>IFERROR(VLOOKUP(C339,'LOCAL DECEMBER 2022'!EK345:FD566,20,FALSE),)</f>
        <v>652524.24</v>
      </c>
      <c r="N339" s="258">
        <f>IFERROR(VLOOKUP(C339,'LOCAL DECEMBER 2022'!EK345:FE566,21,FALSE),)</f>
        <v>46504.847999999998</v>
      </c>
      <c r="O339" s="258">
        <f>IFERROR(VLOOKUP(C339,'LOCAL DECEMBER 2022'!EK345:FF566,22,FALSE),)</f>
        <v>72502.69</v>
      </c>
      <c r="P339" s="258">
        <f>IFERROR(VLOOKUP(C339,'LOCAL DECEMBER 2022'!EK345:FG571,23,FALSE),)</f>
        <v>100000</v>
      </c>
      <c r="Q339" s="258">
        <f t="shared" si="20"/>
        <v>219007.538</v>
      </c>
      <c r="R339" s="258">
        <f>IFERROR(VLOOKUP(C339,'LOCAL DECEMBER 2022'!EK345:FI566,25,FALSE),)</f>
        <v>0</v>
      </c>
      <c r="S339" s="258">
        <f t="shared" si="21"/>
        <v>506019.39200000005</v>
      </c>
      <c r="T339" s="258">
        <f>IFERROR(VLOOKUP(C339,'LOCAL DECEMBER 2022'!EK345:FL566,28,FALSE),)</f>
        <v>29001.08</v>
      </c>
      <c r="U339" s="258">
        <f>IFERROR(VLOOKUP(C339,'LOCAL DECEMBER 2022'!EK345:FN566,30,FALSE),)</f>
        <v>72502.69</v>
      </c>
      <c r="V339" s="258">
        <f>IFERROR(VLOOKUP(C339,'LOCAL DECEMBER 2022'!EK345:FM566,29,FALSE),)</f>
        <v>3625.13</v>
      </c>
      <c r="W339" s="258">
        <f t="shared" si="22"/>
        <v>105128.90000000001</v>
      </c>
      <c r="X339" s="263">
        <f t="shared" si="23"/>
        <v>830155.83000000007</v>
      </c>
      <c r="Z339" s="264"/>
      <c r="AA339" s="134"/>
    </row>
    <row r="340" spans="1:27" s="120" customFormat="1" ht="18.649999999999999" customHeight="1">
      <c r="A340" s="250">
        <v>338</v>
      </c>
      <c r="B340" s="251" t="s">
        <v>1751</v>
      </c>
      <c r="C340" s="252" t="s">
        <v>564</v>
      </c>
      <c r="D340" s="643" t="s">
        <v>1752</v>
      </c>
      <c r="E340" s="254" t="s">
        <v>787</v>
      </c>
      <c r="F340" s="644" t="s">
        <v>1753</v>
      </c>
      <c r="G340" s="271" t="s">
        <v>194</v>
      </c>
      <c r="H340" s="258">
        <f>ROUND(IFERROR(VLOOKUP(C340,'LOCAL DECEMBER 2022'!EK346:ET862,10,FALSE),),2)</f>
        <v>25</v>
      </c>
      <c r="I340" s="258">
        <f>ROUND(IFERROR(VLOOKUP(C340,'LOCAL DECEMBER 2022'!EK346:EN722,4,FALSE),),2)</f>
        <v>12500</v>
      </c>
      <c r="J340" s="258">
        <f>IFERROR(VLOOKUP(C340,'LOCAL DECEMBER 2022'!EK346:EM517,3,FALSE),)</f>
        <v>325000</v>
      </c>
      <c r="K340" s="258">
        <f>IFERROR(VLOOKUP(C340,'LOCAL DECEMBER 2022'!EK346:FA517,17,FALSE),)</f>
        <v>470036.16</v>
      </c>
      <c r="L340" s="258">
        <f>IFERROR(VLOOKUP(C340,'LOCAL DECEMBER 2022'!EK346:FC567,19,FALSE),)</f>
        <v>782536.16</v>
      </c>
      <c r="M340" s="258">
        <f>IFERROR(VLOOKUP(C340,'LOCAL DECEMBER 2022'!EK346:FD567,20,FALSE),)</f>
        <v>704282.54</v>
      </c>
      <c r="N340" s="258">
        <f>IFERROR(VLOOKUP(C340,'LOCAL DECEMBER 2022'!EK346:FE567,21,FALSE),)</f>
        <v>56856.508000000009</v>
      </c>
      <c r="O340" s="258">
        <f>IFERROR(VLOOKUP(C340,'LOCAL DECEMBER 2022'!EK346:FF567,22,FALSE),)</f>
        <v>78253.62</v>
      </c>
      <c r="P340" s="258">
        <f>IFERROR(VLOOKUP(C340,'LOCAL DECEMBER 2022'!EK346:FG572,23,FALSE),)</f>
        <v>100000</v>
      </c>
      <c r="Q340" s="258">
        <f t="shared" si="20"/>
        <v>235110.128</v>
      </c>
      <c r="R340" s="258">
        <f>IFERROR(VLOOKUP(C340,'LOCAL DECEMBER 2022'!EK346:FI567,25,FALSE),)</f>
        <v>0</v>
      </c>
      <c r="S340" s="258">
        <f t="shared" si="21"/>
        <v>547426.03200000001</v>
      </c>
      <c r="T340" s="258">
        <f>IFERROR(VLOOKUP(C340,'LOCAL DECEMBER 2022'!EK346:FL567,28,FALSE),)</f>
        <v>31301.45</v>
      </c>
      <c r="U340" s="258">
        <f>IFERROR(VLOOKUP(C340,'LOCAL DECEMBER 2022'!EK346:FN567,30,FALSE),)</f>
        <v>78253.62</v>
      </c>
      <c r="V340" s="258">
        <f>IFERROR(VLOOKUP(C340,'LOCAL DECEMBER 2022'!EK346:FM567,29,FALSE),)</f>
        <v>3912.68</v>
      </c>
      <c r="W340" s="258">
        <f t="shared" si="22"/>
        <v>113467.74999999999</v>
      </c>
      <c r="X340" s="263">
        <f t="shared" si="23"/>
        <v>896003.91</v>
      </c>
      <c r="Z340" s="264"/>
      <c r="AA340" s="134"/>
    </row>
    <row r="341" spans="1:27" s="120" customFormat="1" ht="18.649999999999999" customHeight="1">
      <c r="A341" s="250">
        <v>339</v>
      </c>
      <c r="B341" s="251" t="s">
        <v>1754</v>
      </c>
      <c r="C341" s="252" t="s">
        <v>565</v>
      </c>
      <c r="D341" s="643" t="s">
        <v>1755</v>
      </c>
      <c r="E341" s="254" t="s">
        <v>787</v>
      </c>
      <c r="F341" s="644" t="s">
        <v>1756</v>
      </c>
      <c r="G341" s="271" t="s">
        <v>304</v>
      </c>
      <c r="H341" s="258">
        <f>ROUND(IFERROR(VLOOKUP(C341,'LOCAL DECEMBER 2022'!EK347:ET863,10,FALSE),),2)</f>
        <v>25</v>
      </c>
      <c r="I341" s="258">
        <f>ROUND(IFERROR(VLOOKUP(C341,'LOCAL DECEMBER 2022'!EK347:EN723,4,FALSE),),2)</f>
        <v>12500</v>
      </c>
      <c r="J341" s="258">
        <f>IFERROR(VLOOKUP(C341,'LOCAL DECEMBER 2022'!EK347:EM518,3,FALSE),)</f>
        <v>325000</v>
      </c>
      <c r="K341" s="258">
        <f>IFERROR(VLOOKUP(C341,'LOCAL DECEMBER 2022'!EK347:FA518,17,FALSE),)</f>
        <v>183347.44</v>
      </c>
      <c r="L341" s="258">
        <f>IFERROR(VLOOKUP(C341,'LOCAL DECEMBER 2022'!EK347:FC568,19,FALSE),)</f>
        <v>495847.44</v>
      </c>
      <c r="M341" s="258">
        <f>IFERROR(VLOOKUP(C341,'LOCAL DECEMBER 2022'!EK347:FD568,20,FALSE),)</f>
        <v>446262.7</v>
      </c>
      <c r="N341" s="258">
        <f>IFERROR(VLOOKUP(C341,'LOCAL DECEMBER 2022'!EK347:FE568,21,FALSE),)</f>
        <v>14101.016000000001</v>
      </c>
      <c r="O341" s="258">
        <f>IFERROR(VLOOKUP(C341,'LOCAL DECEMBER 2022'!EK347:FF568,22,FALSE),)</f>
        <v>49584.74</v>
      </c>
      <c r="P341" s="258">
        <f>IFERROR(VLOOKUP(C341,'LOCAL DECEMBER 2022'!EK347:FG573,23,FALSE),)</f>
        <v>100000</v>
      </c>
      <c r="Q341" s="258">
        <f t="shared" si="20"/>
        <v>163685.75599999999</v>
      </c>
      <c r="R341" s="258">
        <f>IFERROR(VLOOKUP(C341,'LOCAL DECEMBER 2022'!EK347:FI568,25,FALSE),)</f>
        <v>0</v>
      </c>
      <c r="S341" s="258">
        <f t="shared" si="21"/>
        <v>332161.68400000001</v>
      </c>
      <c r="T341" s="258">
        <f>IFERROR(VLOOKUP(C341,'LOCAL DECEMBER 2022'!EK347:FL568,28,FALSE),)</f>
        <v>19833.900000000001</v>
      </c>
      <c r="U341" s="258">
        <f>IFERROR(VLOOKUP(C341,'LOCAL DECEMBER 2022'!EK347:FN568,30,FALSE),)</f>
        <v>49584.74</v>
      </c>
      <c r="V341" s="258">
        <f>IFERROR(VLOOKUP(C341,'LOCAL DECEMBER 2022'!EK347:FM568,29,FALSE),)</f>
        <v>2479.2399999999998</v>
      </c>
      <c r="W341" s="258">
        <f t="shared" si="22"/>
        <v>71897.88</v>
      </c>
      <c r="X341" s="263">
        <f t="shared" si="23"/>
        <v>567745.32000000007</v>
      </c>
      <c r="Z341" s="264"/>
      <c r="AA341" s="134"/>
    </row>
    <row r="342" spans="1:27" s="120" customFormat="1" ht="18.649999999999999" customHeight="1">
      <c r="A342" s="250">
        <v>340</v>
      </c>
      <c r="B342" s="251" t="s">
        <v>1757</v>
      </c>
      <c r="C342" s="252" t="s">
        <v>566</v>
      </c>
      <c r="D342" s="253" t="s">
        <v>1758</v>
      </c>
      <c r="E342" s="254" t="s">
        <v>787</v>
      </c>
      <c r="F342" s="644" t="s">
        <v>1759</v>
      </c>
      <c r="G342" s="271" t="s">
        <v>194</v>
      </c>
      <c r="H342" s="258">
        <f>ROUND(IFERROR(VLOOKUP(C342,'LOCAL DECEMBER 2022'!EK348:ET864,10,FALSE),),2)</f>
        <v>22</v>
      </c>
      <c r="I342" s="258">
        <f>ROUND(IFERROR(VLOOKUP(C342,'LOCAL DECEMBER 2022'!EK348:EN724,4,FALSE),),2)</f>
        <v>12500</v>
      </c>
      <c r="J342" s="258">
        <f>IFERROR(VLOOKUP(C342,'LOCAL DECEMBER 2022'!EK348:EM519,3,FALSE),)</f>
        <v>325000</v>
      </c>
      <c r="K342" s="258">
        <f>IFERROR(VLOOKUP(C342,'LOCAL DECEMBER 2022'!EK348:FA519,17,FALSE),)</f>
        <v>155845.32</v>
      </c>
      <c r="L342" s="258">
        <f>IFERROR(VLOOKUP(C342,'LOCAL DECEMBER 2022'!EK348:FC569,19,FALSE),)</f>
        <v>430845.32</v>
      </c>
      <c r="M342" s="258">
        <f>IFERROR(VLOOKUP(C342,'LOCAL DECEMBER 2022'!EK348:FD569,20,FALSE),)</f>
        <v>387760.79000000004</v>
      </c>
      <c r="N342" s="258">
        <f>IFERROR(VLOOKUP(C342,'LOCAL DECEMBER 2022'!EK348:FE569,21,FALSE),)</f>
        <v>9420.8632000000034</v>
      </c>
      <c r="O342" s="258">
        <f>IFERROR(VLOOKUP(C342,'LOCAL DECEMBER 2022'!EK348:FF569,22,FALSE),)</f>
        <v>43084.53</v>
      </c>
      <c r="P342" s="258">
        <f>IFERROR(VLOOKUP(C342,'LOCAL DECEMBER 2022'!EK348:FG574,23,FALSE),)</f>
        <v>100000</v>
      </c>
      <c r="Q342" s="258">
        <f t="shared" si="20"/>
        <v>152505.39319999999</v>
      </c>
      <c r="R342" s="258">
        <f>IFERROR(VLOOKUP(C342,'LOCAL DECEMBER 2022'!EK348:FI569,25,FALSE),)</f>
        <v>0</v>
      </c>
      <c r="S342" s="258">
        <f t="shared" si="21"/>
        <v>278339.92680000002</v>
      </c>
      <c r="T342" s="258">
        <f>IFERROR(VLOOKUP(C342,'LOCAL DECEMBER 2022'!EK348:FL569,28,FALSE),)</f>
        <v>17233.810000000001</v>
      </c>
      <c r="U342" s="258">
        <f>IFERROR(VLOOKUP(C342,'LOCAL DECEMBER 2022'!EK348:FN569,30,FALSE),)</f>
        <v>43084.53</v>
      </c>
      <c r="V342" s="258">
        <f>IFERROR(VLOOKUP(C342,'LOCAL DECEMBER 2022'!EK348:FM569,29,FALSE),)</f>
        <v>2154.23</v>
      </c>
      <c r="W342" s="258">
        <f t="shared" si="22"/>
        <v>62472.57</v>
      </c>
      <c r="X342" s="263">
        <f t="shared" si="23"/>
        <v>493317.89</v>
      </c>
      <c r="Z342" s="264"/>
      <c r="AA342" s="134"/>
    </row>
    <row r="343" spans="1:27" s="120" customFormat="1" ht="18.649999999999999" customHeight="1">
      <c r="A343" s="250">
        <v>341</v>
      </c>
      <c r="B343" s="251" t="s">
        <v>1760</v>
      </c>
      <c r="C343" s="270" t="s">
        <v>567</v>
      </c>
      <c r="D343" s="643" t="s">
        <v>1761</v>
      </c>
      <c r="E343" s="254" t="s">
        <v>787</v>
      </c>
      <c r="F343" s="644" t="s">
        <v>1762</v>
      </c>
      <c r="G343" s="271" t="s">
        <v>204</v>
      </c>
      <c r="H343" s="258">
        <f>ROUND(IFERROR(VLOOKUP(C343,'LOCAL DECEMBER 2022'!EK349:ET865,10,FALSE),),2)</f>
        <v>22</v>
      </c>
      <c r="I343" s="258">
        <f>ROUND(IFERROR(VLOOKUP(C343,'LOCAL DECEMBER 2022'!EK349:EN725,4,FALSE),),2)</f>
        <v>15000</v>
      </c>
      <c r="J343" s="258">
        <f>IFERROR(VLOOKUP(C343,'LOCAL DECEMBER 2022'!EK349:EM520,3,FALSE),)</f>
        <v>390000</v>
      </c>
      <c r="K343" s="258">
        <f>IFERROR(VLOOKUP(C343,'LOCAL DECEMBER 2022'!EK349:FA520,17,FALSE),)</f>
        <v>289022.23</v>
      </c>
      <c r="L343" s="258">
        <f>IFERROR(VLOOKUP(C343,'LOCAL DECEMBER 2022'!EK349:FC570,19,FALSE),)</f>
        <v>619022.23</v>
      </c>
      <c r="M343" s="258">
        <f>IFERROR(VLOOKUP(C343,'LOCAL DECEMBER 2022'!EK349:FD570,20,FALSE),)</f>
        <v>557120.01</v>
      </c>
      <c r="N343" s="258">
        <f>IFERROR(VLOOKUP(C343,'LOCAL DECEMBER 2022'!EK349:FE570,21,FALSE),)</f>
        <v>27424.002</v>
      </c>
      <c r="O343" s="258">
        <f>IFERROR(VLOOKUP(C343,'LOCAL DECEMBER 2022'!EK349:FF570,22,FALSE),)</f>
        <v>61902.22</v>
      </c>
      <c r="P343" s="258">
        <f>IFERROR(VLOOKUP(C343,'LOCAL DECEMBER 2022'!EK349:FG575,23,FALSE),)</f>
        <v>100000</v>
      </c>
      <c r="Q343" s="258">
        <f t="shared" si="20"/>
        <v>189326.22200000001</v>
      </c>
      <c r="R343" s="258">
        <f>IFERROR(VLOOKUP(C343,'LOCAL DECEMBER 2022'!EK349:FI570,25,FALSE),)</f>
        <v>0</v>
      </c>
      <c r="S343" s="258">
        <f t="shared" si="21"/>
        <v>429696.00799999997</v>
      </c>
      <c r="T343" s="258">
        <f>IFERROR(VLOOKUP(C343,'LOCAL DECEMBER 2022'!EK349:FL570,28,FALSE),)</f>
        <v>24760.89</v>
      </c>
      <c r="U343" s="258">
        <f>IFERROR(VLOOKUP(C343,'LOCAL DECEMBER 2022'!EK349:FN570,30,FALSE),)</f>
        <v>61902.22</v>
      </c>
      <c r="V343" s="258">
        <f>IFERROR(VLOOKUP(C343,'LOCAL DECEMBER 2022'!EK349:FM570,29,FALSE),)</f>
        <v>3095.11</v>
      </c>
      <c r="W343" s="258">
        <f t="shared" si="22"/>
        <v>89758.22</v>
      </c>
      <c r="X343" s="263">
        <f t="shared" si="23"/>
        <v>708780.45</v>
      </c>
      <c r="Z343" s="264"/>
      <c r="AA343" s="134"/>
    </row>
    <row r="344" spans="1:27" s="120" customFormat="1" ht="18.649999999999999" customHeight="1">
      <c r="A344" s="250">
        <v>342</v>
      </c>
      <c r="B344" s="251" t="s">
        <v>1763</v>
      </c>
      <c r="C344" s="270" t="s">
        <v>568</v>
      </c>
      <c r="D344" s="253" t="s">
        <v>1764</v>
      </c>
      <c r="E344" s="254" t="s">
        <v>787</v>
      </c>
      <c r="F344" s="644" t="s">
        <v>1765</v>
      </c>
      <c r="G344" s="271" t="s">
        <v>304</v>
      </c>
      <c r="H344" s="258">
        <f>ROUND(IFERROR(VLOOKUP(C344,'LOCAL DECEMBER 2022'!EK350:ET866,10,FALSE),),2)</f>
        <v>24</v>
      </c>
      <c r="I344" s="258">
        <f>ROUND(IFERROR(VLOOKUP(C344,'LOCAL DECEMBER 2022'!EK350:EN727,4,FALSE),),2)</f>
        <v>12500</v>
      </c>
      <c r="J344" s="258">
        <f>IFERROR(VLOOKUP(C344,'LOCAL DECEMBER 2022'!EK350:EM522,3,FALSE),)</f>
        <v>325000</v>
      </c>
      <c r="K344" s="258">
        <f>IFERROR(VLOOKUP(C344,'LOCAL DECEMBER 2022'!EK350:FA522,17,FALSE),)</f>
        <v>403364.36</v>
      </c>
      <c r="L344" s="258">
        <f>IFERROR(VLOOKUP(C344,'LOCAL DECEMBER 2022'!EK350:FC572,19,FALSE),)</f>
        <v>703364.36</v>
      </c>
      <c r="M344" s="258">
        <f>IFERROR(VLOOKUP(C344,'LOCAL DECEMBER 2022'!EK350:FD572,20,FALSE),)</f>
        <v>633027.91999999993</v>
      </c>
      <c r="N344" s="258">
        <f>IFERROR(VLOOKUP(C344,'LOCAL DECEMBER 2022'!EK350:FE572,21,FALSE),)</f>
        <v>42605.583999999988</v>
      </c>
      <c r="O344" s="258">
        <f>IFERROR(VLOOKUP(C344,'LOCAL DECEMBER 2022'!EK350:FF572,22,FALSE),)</f>
        <v>70336.44</v>
      </c>
      <c r="P344" s="258">
        <f>IFERROR(VLOOKUP(C344,'LOCAL DECEMBER 2022'!EK350:FG576,23,FALSE),)</f>
        <v>100000</v>
      </c>
      <c r="Q344" s="258">
        <f t="shared" si="20"/>
        <v>212942.02399999998</v>
      </c>
      <c r="R344" s="258">
        <f>IFERROR(VLOOKUP(C344,'LOCAL DECEMBER 2022'!EK350:FI572,25,FALSE),)</f>
        <v>0</v>
      </c>
      <c r="S344" s="258">
        <f t="shared" si="21"/>
        <v>490422.33600000001</v>
      </c>
      <c r="T344" s="258">
        <f>IFERROR(VLOOKUP(C344,'LOCAL DECEMBER 2022'!EK350:FL572,28,FALSE),)</f>
        <v>28134.57</v>
      </c>
      <c r="U344" s="258">
        <f>IFERROR(VLOOKUP(C344,'LOCAL DECEMBER 2022'!EK350:FN572,30,FALSE),)</f>
        <v>70336.44</v>
      </c>
      <c r="V344" s="258">
        <f>IFERROR(VLOOKUP(C344,'LOCAL DECEMBER 2022'!EK350:FM572,29,FALSE),)</f>
        <v>3516.82</v>
      </c>
      <c r="W344" s="258">
        <f t="shared" si="22"/>
        <v>101987.83000000002</v>
      </c>
      <c r="X344" s="263">
        <f t="shared" si="23"/>
        <v>805352.19</v>
      </c>
      <c r="Z344" s="264"/>
      <c r="AA344" s="134"/>
    </row>
    <row r="345" spans="1:27" s="120" customFormat="1" ht="18.649999999999999" customHeight="1">
      <c r="A345" s="250">
        <v>343</v>
      </c>
      <c r="B345" s="251" t="s">
        <v>1766</v>
      </c>
      <c r="C345" s="270" t="s">
        <v>569</v>
      </c>
      <c r="D345" s="643" t="s">
        <v>1767</v>
      </c>
      <c r="E345" s="254" t="s">
        <v>787</v>
      </c>
      <c r="F345" s="644" t="s">
        <v>1768</v>
      </c>
      <c r="G345" s="256" t="s">
        <v>304</v>
      </c>
      <c r="H345" s="258">
        <f>ROUND(IFERROR(VLOOKUP(C345,'LOCAL DECEMBER 2022'!EK351:ET867,10,FALSE),),2)</f>
        <v>26</v>
      </c>
      <c r="I345" s="258">
        <f>ROUND(IFERROR(VLOOKUP(C345,'LOCAL DECEMBER 2022'!EK351:EN728,4,FALSE),),2)</f>
        <v>12500</v>
      </c>
      <c r="J345" s="258">
        <f>IFERROR(VLOOKUP(C345,'LOCAL DECEMBER 2022'!EK351:EM523,3,FALSE),)</f>
        <v>325000</v>
      </c>
      <c r="K345" s="258">
        <f>IFERROR(VLOOKUP(C345,'LOCAL DECEMBER 2022'!EK351:FA523,17,FALSE),)</f>
        <v>210849.55</v>
      </c>
      <c r="L345" s="258">
        <f>IFERROR(VLOOKUP(C345,'LOCAL DECEMBER 2022'!EK351:FC573,19,FALSE),)</f>
        <v>535849.55000000005</v>
      </c>
      <c r="M345" s="258">
        <f>IFERROR(VLOOKUP(C345,'LOCAL DECEMBER 2022'!EK351:FD573,20,FALSE),)</f>
        <v>482264.59</v>
      </c>
      <c r="N345" s="258">
        <f>IFERROR(VLOOKUP(C345,'LOCAL DECEMBER 2022'!EK351:FE573,21,FALSE),)</f>
        <v>16981.167200000004</v>
      </c>
      <c r="O345" s="258">
        <f>IFERROR(VLOOKUP(C345,'LOCAL DECEMBER 2022'!EK351:FF573,22,FALSE),)</f>
        <v>53584.959999999999</v>
      </c>
      <c r="P345" s="258">
        <f>IFERROR(VLOOKUP(C345,'LOCAL DECEMBER 2022'!EK351:FG577,23,FALSE),)</f>
        <v>100000</v>
      </c>
      <c r="Q345" s="258">
        <f t="shared" si="20"/>
        <v>170566.12719999999</v>
      </c>
      <c r="R345" s="258">
        <f>IFERROR(VLOOKUP(C345,'LOCAL DECEMBER 2022'!EK351:FI573,25,FALSE),)</f>
        <v>0</v>
      </c>
      <c r="S345" s="258">
        <f t="shared" si="21"/>
        <v>365283.42280000006</v>
      </c>
      <c r="T345" s="258">
        <f>IFERROR(VLOOKUP(C345,'LOCAL DECEMBER 2022'!EK351:FL573,28,FALSE),)</f>
        <v>21433.98</v>
      </c>
      <c r="U345" s="258">
        <f>IFERROR(VLOOKUP(C345,'LOCAL DECEMBER 2022'!EK351:FN573,30,FALSE),)</f>
        <v>53584.959999999999</v>
      </c>
      <c r="V345" s="258">
        <f>IFERROR(VLOOKUP(C345,'LOCAL DECEMBER 2022'!EK351:FM573,29,FALSE),)</f>
        <v>2679.25</v>
      </c>
      <c r="W345" s="258">
        <f t="shared" si="22"/>
        <v>77698.19</v>
      </c>
      <c r="X345" s="263">
        <f t="shared" si="23"/>
        <v>613547.74</v>
      </c>
      <c r="Z345" s="264"/>
      <c r="AA345" s="134"/>
    </row>
    <row r="346" spans="1:27" s="120" customFormat="1" ht="18.649999999999999" customHeight="1">
      <c r="A346" s="250">
        <v>344</v>
      </c>
      <c r="B346" s="251" t="s">
        <v>1769</v>
      </c>
      <c r="C346" s="252" t="s">
        <v>570</v>
      </c>
      <c r="D346" s="643" t="s">
        <v>1770</v>
      </c>
      <c r="E346" s="254" t="s">
        <v>787</v>
      </c>
      <c r="F346" s="644" t="s">
        <v>1771</v>
      </c>
      <c r="G346" s="271" t="s">
        <v>204</v>
      </c>
      <c r="H346" s="258">
        <f>ROUND(IFERROR(VLOOKUP(C346,'LOCAL DECEMBER 2022'!EK352:ET868,10,FALSE),),2)</f>
        <v>23</v>
      </c>
      <c r="I346" s="258">
        <f>ROUND(IFERROR(VLOOKUP(C346,'LOCAL DECEMBER 2022'!EK352:EN729,4,FALSE),),2)</f>
        <v>15000</v>
      </c>
      <c r="J346" s="258">
        <f>IFERROR(VLOOKUP(C346,'LOCAL DECEMBER 2022'!EK352:EM524,3,FALSE),)</f>
        <v>390000</v>
      </c>
      <c r="K346" s="258">
        <f>IFERROR(VLOOKUP(C346,'LOCAL DECEMBER 2022'!EK352:FA524,17,FALSE),)</f>
        <v>320024.62</v>
      </c>
      <c r="L346" s="258">
        <f>IFERROR(VLOOKUP(C346,'LOCAL DECEMBER 2022'!EK352:FC574,19,FALSE),)</f>
        <v>665024.62</v>
      </c>
      <c r="M346" s="258">
        <f>IFERROR(VLOOKUP(C346,'LOCAL DECEMBER 2022'!EK352:FD574,20,FALSE),)</f>
        <v>598522.16</v>
      </c>
      <c r="N346" s="258">
        <f>IFERROR(VLOOKUP(C346,'LOCAL DECEMBER 2022'!EK352:FE574,21,FALSE),)</f>
        <v>35704.432000000008</v>
      </c>
      <c r="O346" s="258">
        <f>IFERROR(VLOOKUP(C346,'LOCAL DECEMBER 2022'!EK352:FF574,22,FALSE),)</f>
        <v>66502.460000000006</v>
      </c>
      <c r="P346" s="258">
        <f>IFERROR(VLOOKUP(C346,'LOCAL DECEMBER 2022'!EK352:FG578,23,FALSE),)</f>
        <v>100000</v>
      </c>
      <c r="Q346" s="258">
        <f t="shared" si="20"/>
        <v>202206.89200000002</v>
      </c>
      <c r="R346" s="258">
        <f>IFERROR(VLOOKUP(C346,'LOCAL DECEMBER 2022'!EK352:FI574,25,FALSE),)</f>
        <v>0</v>
      </c>
      <c r="S346" s="258">
        <f t="shared" si="21"/>
        <v>462817.728</v>
      </c>
      <c r="T346" s="258">
        <f>IFERROR(VLOOKUP(C346,'LOCAL DECEMBER 2022'!EK352:FL574,28,FALSE),)</f>
        <v>26600.98</v>
      </c>
      <c r="U346" s="258">
        <f>IFERROR(VLOOKUP(C346,'LOCAL DECEMBER 2022'!EK352:FN574,30,FALSE),)</f>
        <v>66502.460000000006</v>
      </c>
      <c r="V346" s="258">
        <f>IFERROR(VLOOKUP(C346,'LOCAL DECEMBER 2022'!EK352:FM574,29,FALSE),)</f>
        <v>3325.12</v>
      </c>
      <c r="W346" s="258">
        <f t="shared" si="22"/>
        <v>96428.56</v>
      </c>
      <c r="X346" s="263">
        <f t="shared" si="23"/>
        <v>761453.17999999993</v>
      </c>
      <c r="Z346" s="264"/>
      <c r="AA346" s="134"/>
    </row>
    <row r="347" spans="1:27" s="120" customFormat="1" ht="18.649999999999999" customHeight="1">
      <c r="A347" s="250">
        <v>345</v>
      </c>
      <c r="B347" s="251" t="s">
        <v>1772</v>
      </c>
      <c r="C347" s="252" t="s">
        <v>571</v>
      </c>
      <c r="D347" s="643" t="s">
        <v>1773</v>
      </c>
      <c r="E347" s="254" t="s">
        <v>787</v>
      </c>
      <c r="F347" s="644" t="s">
        <v>1774</v>
      </c>
      <c r="G347" s="271" t="s">
        <v>231</v>
      </c>
      <c r="H347" s="258">
        <f>ROUND(IFERROR(VLOOKUP(C347,'LOCAL DECEMBER 2022'!EK353:ET869,10,FALSE),),2)</f>
        <v>23</v>
      </c>
      <c r="I347" s="258">
        <f>ROUND(IFERROR(VLOOKUP(C347,'LOCAL DECEMBER 2022'!EK353:EN730,4,FALSE),),2)</f>
        <v>15000</v>
      </c>
      <c r="J347" s="258">
        <f>IFERROR(VLOOKUP(C347,'LOCAL DECEMBER 2022'!EK353:EM525,3,FALSE),)</f>
        <v>390000</v>
      </c>
      <c r="K347" s="258">
        <f>IFERROR(VLOOKUP(C347,'LOCAL DECEMBER 2022'!EK353:FA525,17,FALSE),)</f>
        <v>337025.93</v>
      </c>
      <c r="L347" s="258">
        <f>IFERROR(VLOOKUP(C347,'LOCAL DECEMBER 2022'!EK353:FC575,19,FALSE),)</f>
        <v>682025.93</v>
      </c>
      <c r="M347" s="258">
        <f>IFERROR(VLOOKUP(C347,'LOCAL DECEMBER 2022'!EK353:FD575,20,FALSE),)</f>
        <v>613823.34000000008</v>
      </c>
      <c r="N347" s="258">
        <f>IFERROR(VLOOKUP(C347,'LOCAL DECEMBER 2022'!EK353:FE575,21,FALSE),)</f>
        <v>38764.66800000002</v>
      </c>
      <c r="O347" s="258">
        <f>IFERROR(VLOOKUP(C347,'LOCAL DECEMBER 2022'!EK353:FF575,22,FALSE),)</f>
        <v>68202.59</v>
      </c>
      <c r="P347" s="258">
        <f>IFERROR(VLOOKUP(C347,'LOCAL DECEMBER 2022'!EK353:FG579,23,FALSE),)</f>
        <v>100000</v>
      </c>
      <c r="Q347" s="258">
        <f t="shared" si="20"/>
        <v>206967.25800000003</v>
      </c>
      <c r="R347" s="258">
        <f>IFERROR(VLOOKUP(C347,'LOCAL DECEMBER 2022'!EK353:FI575,25,FALSE),)</f>
        <v>0</v>
      </c>
      <c r="S347" s="258">
        <f t="shared" si="21"/>
        <v>475058.67200000002</v>
      </c>
      <c r="T347" s="258">
        <f>IFERROR(VLOOKUP(C347,'LOCAL DECEMBER 2022'!EK353:FL575,28,FALSE),)</f>
        <v>27281.040000000001</v>
      </c>
      <c r="U347" s="258">
        <f>IFERROR(VLOOKUP(C347,'LOCAL DECEMBER 2022'!EK353:FN575,30,FALSE),)</f>
        <v>68202.59</v>
      </c>
      <c r="V347" s="258">
        <f>IFERROR(VLOOKUP(C347,'LOCAL DECEMBER 2022'!EK353:FM575,29,FALSE),)</f>
        <v>3410.13</v>
      </c>
      <c r="W347" s="258">
        <f t="shared" si="22"/>
        <v>98893.760000000009</v>
      </c>
      <c r="X347" s="263">
        <f t="shared" si="23"/>
        <v>780919.69000000006</v>
      </c>
      <c r="Z347" s="264"/>
      <c r="AA347" s="134"/>
    </row>
    <row r="348" spans="1:27" s="120" customFormat="1" ht="18.649999999999999" customHeight="1">
      <c r="A348" s="250">
        <v>346</v>
      </c>
      <c r="B348" s="251" t="s">
        <v>1775</v>
      </c>
      <c r="C348" s="252" t="s">
        <v>572</v>
      </c>
      <c r="D348" s="253"/>
      <c r="E348" s="254" t="s">
        <v>787</v>
      </c>
      <c r="F348" s="644" t="s">
        <v>1776</v>
      </c>
      <c r="G348" s="271" t="s">
        <v>68</v>
      </c>
      <c r="H348" s="258">
        <f>ROUND(IFERROR(VLOOKUP(C348,'LOCAL DECEMBER 2022'!EK354:ET870,10,FALSE),),2)</f>
        <v>26</v>
      </c>
      <c r="I348" s="258">
        <f>ROUND(IFERROR(VLOOKUP(C348,'LOCAL DECEMBER 2022'!EK354:EN731,4,FALSE),),2)</f>
        <v>12500</v>
      </c>
      <c r="J348" s="258">
        <f>IFERROR(VLOOKUP(C348,'LOCAL DECEMBER 2022'!EK354:EM525,3,FALSE),)</f>
        <v>325000</v>
      </c>
      <c r="K348" s="258">
        <f>IFERROR(VLOOKUP(C348,'LOCAL DECEMBER 2022'!EK354:FA525,17,FALSE),)</f>
        <v>163345.9</v>
      </c>
      <c r="L348" s="258">
        <f>IFERROR(VLOOKUP(C348,'LOCAL DECEMBER 2022'!EK354:FC576,19,FALSE),)</f>
        <v>488345.9</v>
      </c>
      <c r="M348" s="258">
        <f>IFERROR(VLOOKUP(C348,'LOCAL DECEMBER 2022'!EK354:FD576,20,FALSE),)</f>
        <v>439511.31000000006</v>
      </c>
      <c r="N348" s="258">
        <f>IFERROR(VLOOKUP(C348,'LOCAL DECEMBER 2022'!EK354:FE576,21,FALSE),)</f>
        <v>13560.904800000004</v>
      </c>
      <c r="O348" s="258">
        <f>IFERROR(VLOOKUP(C348,'LOCAL DECEMBER 2022'!EK354:FF576,22,FALSE),)</f>
        <v>48834.59</v>
      </c>
      <c r="P348" s="258">
        <f>IFERROR(VLOOKUP(C348,'LOCAL DECEMBER 2022'!EK354:FG580,23,FALSE),)</f>
        <v>100000</v>
      </c>
      <c r="Q348" s="258">
        <f t="shared" si="20"/>
        <v>162395.49479999999</v>
      </c>
      <c r="R348" s="258">
        <f>IFERROR(VLOOKUP(C348,'LOCAL DECEMBER 2022'!EK354:FI576,25,FALSE),)</f>
        <v>0</v>
      </c>
      <c r="S348" s="258">
        <f t="shared" si="21"/>
        <v>325950.40520000004</v>
      </c>
      <c r="T348" s="258">
        <f>IFERROR(VLOOKUP(C348,'LOCAL DECEMBER 2022'!EK354:FL576,28,FALSE),)</f>
        <v>19533.84</v>
      </c>
      <c r="U348" s="258">
        <f>IFERROR(VLOOKUP(C348,'LOCAL DECEMBER 2022'!EK354:FN576,30,FALSE),)</f>
        <v>48834.59</v>
      </c>
      <c r="V348" s="258">
        <f>IFERROR(VLOOKUP(C348,'LOCAL DECEMBER 2022'!EK354:FM576,29,FALSE),)</f>
        <v>2441.73</v>
      </c>
      <c r="W348" s="258">
        <f t="shared" si="22"/>
        <v>70810.159999999989</v>
      </c>
      <c r="X348" s="263">
        <f t="shared" si="23"/>
        <v>559156.06000000006</v>
      </c>
      <c r="Z348" s="264"/>
      <c r="AA348" s="134"/>
    </row>
    <row r="349" spans="1:27" s="120" customFormat="1" ht="18.649999999999999" customHeight="1">
      <c r="A349" s="250">
        <v>347</v>
      </c>
      <c r="B349" s="251" t="s">
        <v>1777</v>
      </c>
      <c r="C349" s="252" t="s">
        <v>573</v>
      </c>
      <c r="D349" s="643" t="s">
        <v>1778</v>
      </c>
      <c r="E349" s="254" t="s">
        <v>787</v>
      </c>
      <c r="F349" s="644" t="s">
        <v>1779</v>
      </c>
      <c r="G349" s="271" t="s">
        <v>204</v>
      </c>
      <c r="H349" s="258">
        <f>ROUND(IFERROR(VLOOKUP(C349,'LOCAL DECEMBER 2022'!EK355:ET871,10,FALSE),),2)</f>
        <v>25</v>
      </c>
      <c r="I349" s="258">
        <f>ROUND(IFERROR(VLOOKUP(C349,'LOCAL DECEMBER 2022'!EK355:EN732,4,FALSE),),2)</f>
        <v>15000</v>
      </c>
      <c r="J349" s="258">
        <f>IFERROR(VLOOKUP(C349,'LOCAL DECEMBER 2022'!EK355:EM526,3,FALSE),)</f>
        <v>390000</v>
      </c>
      <c r="K349" s="258">
        <f>IFERROR(VLOOKUP(C349,'LOCAL DECEMBER 2022'!EK355:FA526,17,FALSE),)</f>
        <v>326025.08</v>
      </c>
      <c r="L349" s="258">
        <f>IFERROR(VLOOKUP(C349,'LOCAL DECEMBER 2022'!EK355:FC577,19,FALSE),)</f>
        <v>701025.08</v>
      </c>
      <c r="M349" s="258">
        <f>IFERROR(VLOOKUP(C349,'LOCAL DECEMBER 2022'!EK355:FD577,20,FALSE),)</f>
        <v>630922.56999999995</v>
      </c>
      <c r="N349" s="258">
        <f>IFERROR(VLOOKUP(C349,'LOCAL DECEMBER 2022'!EK355:FE577,21,FALSE),)</f>
        <v>42184.513999999996</v>
      </c>
      <c r="O349" s="258">
        <f>IFERROR(VLOOKUP(C349,'LOCAL DECEMBER 2022'!EK355:FF577,22,FALSE),)</f>
        <v>70102.509999999995</v>
      </c>
      <c r="P349" s="258">
        <f>IFERROR(VLOOKUP(C349,'LOCAL DECEMBER 2022'!EK355:FG581,23,FALSE),)</f>
        <v>100000</v>
      </c>
      <c r="Q349" s="258">
        <f t="shared" si="20"/>
        <v>212287.02399999998</v>
      </c>
      <c r="R349" s="258">
        <f>IFERROR(VLOOKUP(C349,'LOCAL DECEMBER 2022'!EK355:FI577,25,FALSE),)</f>
        <v>0</v>
      </c>
      <c r="S349" s="258">
        <f t="shared" si="21"/>
        <v>488738.05599999998</v>
      </c>
      <c r="T349" s="258">
        <f>IFERROR(VLOOKUP(C349,'LOCAL DECEMBER 2022'!EK355:FL577,28,FALSE),)</f>
        <v>28041</v>
      </c>
      <c r="U349" s="258">
        <f>IFERROR(VLOOKUP(C349,'LOCAL DECEMBER 2022'!EK355:FN577,30,FALSE),)</f>
        <v>70102.509999999995</v>
      </c>
      <c r="V349" s="258">
        <f>IFERROR(VLOOKUP(C349,'LOCAL DECEMBER 2022'!EK355:FM577,29,FALSE),)</f>
        <v>3505.13</v>
      </c>
      <c r="W349" s="258">
        <f t="shared" si="22"/>
        <v>101648.64</v>
      </c>
      <c r="X349" s="263">
        <f t="shared" si="23"/>
        <v>802673.72</v>
      </c>
      <c r="Z349" s="264"/>
      <c r="AA349" s="134"/>
    </row>
    <row r="350" spans="1:27" s="120" customFormat="1" ht="18.649999999999999" customHeight="1">
      <c r="A350" s="250">
        <v>348</v>
      </c>
      <c r="B350" s="251" t="s">
        <v>1780</v>
      </c>
      <c r="C350" s="252" t="s">
        <v>574</v>
      </c>
      <c r="D350" s="253"/>
      <c r="E350" s="254" t="s">
        <v>787</v>
      </c>
      <c r="F350" s="644" t="s">
        <v>1781</v>
      </c>
      <c r="G350" s="271" t="s">
        <v>194</v>
      </c>
      <c r="H350" s="258">
        <f>ROUND(IFERROR(VLOOKUP(C350,'LOCAL DECEMBER 2022'!EK356:ET872,10,FALSE),),2)</f>
        <v>26</v>
      </c>
      <c r="I350" s="258">
        <f>ROUND(IFERROR(VLOOKUP(C350,'LOCAL DECEMBER 2022'!EK356:EN733,4,FALSE),),2)</f>
        <v>12500</v>
      </c>
      <c r="J350" s="258">
        <f>IFERROR(VLOOKUP(C350,'LOCAL DECEMBER 2022'!EK356:EM527,3,FALSE),)</f>
        <v>325000</v>
      </c>
      <c r="K350" s="258">
        <f>IFERROR(VLOOKUP(C350,'LOCAL DECEMBER 2022'!EK356:FA527,17,FALSE),)</f>
        <v>185764.29</v>
      </c>
      <c r="L350" s="258">
        <f>IFERROR(VLOOKUP(C350,'LOCAL DECEMBER 2022'!EK356:FC578,19,FALSE),)</f>
        <v>510764.29</v>
      </c>
      <c r="M350" s="258">
        <f>IFERROR(VLOOKUP(C350,'LOCAL DECEMBER 2022'!EK356:FD578,20,FALSE),)</f>
        <v>459687.86</v>
      </c>
      <c r="N350" s="258">
        <f>IFERROR(VLOOKUP(C350,'LOCAL DECEMBER 2022'!EK356:FE578,21,FALSE),)</f>
        <v>15175.0288</v>
      </c>
      <c r="O350" s="258">
        <f>IFERROR(VLOOKUP(C350,'LOCAL DECEMBER 2022'!EK356:FF578,22,FALSE),)</f>
        <v>51076.43</v>
      </c>
      <c r="P350" s="258">
        <f>IFERROR(VLOOKUP(C350,'LOCAL DECEMBER 2022'!EK356:FG582,23,FALSE),)</f>
        <v>0</v>
      </c>
      <c r="Q350" s="258">
        <f t="shared" si="20"/>
        <v>66251.458799999993</v>
      </c>
      <c r="R350" s="258">
        <f>IFERROR(VLOOKUP(C350,'LOCAL DECEMBER 2022'!EK356:FI578,25,FALSE),)</f>
        <v>0</v>
      </c>
      <c r="S350" s="258">
        <f t="shared" si="21"/>
        <v>444512.83120000002</v>
      </c>
      <c r="T350" s="258">
        <f>IFERROR(VLOOKUP(C350,'LOCAL DECEMBER 2022'!EK356:FL578,28,FALSE),)</f>
        <v>20430.57</v>
      </c>
      <c r="U350" s="258">
        <f>IFERROR(VLOOKUP(C350,'LOCAL DECEMBER 2022'!EK356:FN578,30,FALSE),)</f>
        <v>51076.43</v>
      </c>
      <c r="V350" s="258">
        <f>IFERROR(VLOOKUP(C350,'LOCAL DECEMBER 2022'!EK356:FM578,29,FALSE),)</f>
        <v>2553.8200000000002</v>
      </c>
      <c r="W350" s="258">
        <f t="shared" si="22"/>
        <v>74060.820000000007</v>
      </c>
      <c r="X350" s="263">
        <f t="shared" si="23"/>
        <v>584825.11</v>
      </c>
      <c r="Z350" s="264"/>
      <c r="AA350" s="134"/>
    </row>
    <row r="351" spans="1:27" s="120" customFormat="1" ht="18.649999999999999" customHeight="1">
      <c r="A351" s="250">
        <v>349</v>
      </c>
      <c r="B351" s="251" t="s">
        <v>1782</v>
      </c>
      <c r="C351" s="252" t="s">
        <v>575</v>
      </c>
      <c r="D351" s="253"/>
      <c r="E351" s="254" t="s">
        <v>787</v>
      </c>
      <c r="F351" s="644" t="s">
        <v>1783</v>
      </c>
      <c r="G351" s="271" t="s">
        <v>194</v>
      </c>
      <c r="H351" s="258">
        <f>ROUND(IFERROR(VLOOKUP(C351,'LOCAL DECEMBER 2022'!EK357:ET873,10,FALSE),),2)</f>
        <v>25</v>
      </c>
      <c r="I351" s="258">
        <f>ROUND(IFERROR(VLOOKUP(C351,'LOCAL DECEMBER 2022'!EK357:EN734,4,FALSE),),2)</f>
        <v>12500</v>
      </c>
      <c r="J351" s="258">
        <f>IFERROR(VLOOKUP(C351,'LOCAL DECEMBER 2022'!EK357:EM528,3,FALSE),)</f>
        <v>325000</v>
      </c>
      <c r="K351" s="258">
        <f>IFERROR(VLOOKUP(C351,'LOCAL DECEMBER 2022'!EK357:FA528,17,FALSE),)</f>
        <v>265853.78000000003</v>
      </c>
      <c r="L351" s="258">
        <f>IFERROR(VLOOKUP(C351,'LOCAL DECEMBER 2022'!EK357:FC579,19,FALSE),)</f>
        <v>578353.78</v>
      </c>
      <c r="M351" s="258">
        <f>IFERROR(VLOOKUP(C351,'LOCAL DECEMBER 2022'!EK357:FD579,20,FALSE),)</f>
        <v>520518.40000000002</v>
      </c>
      <c r="N351" s="258">
        <f>IFERROR(VLOOKUP(C351,'LOCAL DECEMBER 2022'!EK357:FE579,21,FALSE),)</f>
        <v>20103.680000000004</v>
      </c>
      <c r="O351" s="258">
        <f>IFERROR(VLOOKUP(C351,'LOCAL DECEMBER 2022'!EK357:FF579,22,FALSE),)</f>
        <v>57835.38</v>
      </c>
      <c r="P351" s="258">
        <f>IFERROR(VLOOKUP(C351,'LOCAL DECEMBER 2022'!EK357:FG583,23,FALSE),)</f>
        <v>100000</v>
      </c>
      <c r="Q351" s="258">
        <f t="shared" si="20"/>
        <v>177939.06</v>
      </c>
      <c r="R351" s="258">
        <f>IFERROR(VLOOKUP(C351,'LOCAL DECEMBER 2022'!EK357:FI579,25,FALSE),)</f>
        <v>0</v>
      </c>
      <c r="S351" s="258">
        <f t="shared" si="21"/>
        <v>400414.72000000003</v>
      </c>
      <c r="T351" s="258">
        <f>IFERROR(VLOOKUP(C351,'LOCAL DECEMBER 2022'!EK357:FL579,28,FALSE),)</f>
        <v>23134.15</v>
      </c>
      <c r="U351" s="258">
        <f>IFERROR(VLOOKUP(C351,'LOCAL DECEMBER 2022'!EK357:FN579,30,FALSE),)</f>
        <v>57835.38</v>
      </c>
      <c r="V351" s="258">
        <f>IFERROR(VLOOKUP(C351,'LOCAL DECEMBER 2022'!EK357:FM579,29,FALSE),)</f>
        <v>2891.77</v>
      </c>
      <c r="W351" s="258">
        <f t="shared" si="22"/>
        <v>83861.3</v>
      </c>
      <c r="X351" s="263">
        <f t="shared" si="23"/>
        <v>662215.08000000007</v>
      </c>
      <c r="Z351" s="264"/>
      <c r="AA351" s="134"/>
    </row>
    <row r="352" spans="1:27" s="120" customFormat="1" ht="18.649999999999999" customHeight="1">
      <c r="A352" s="250">
        <v>350</v>
      </c>
      <c r="B352" s="251" t="s">
        <v>1784</v>
      </c>
      <c r="C352" s="252" t="s">
        <v>576</v>
      </c>
      <c r="D352" s="253"/>
      <c r="E352" s="254" t="s">
        <v>787</v>
      </c>
      <c r="F352" s="644" t="s">
        <v>1785</v>
      </c>
      <c r="G352" s="271" t="s">
        <v>304</v>
      </c>
      <c r="H352" s="258">
        <f>ROUND(IFERROR(VLOOKUP(C352,'LOCAL DECEMBER 2022'!EK358:ET874,10,FALSE),),2)</f>
        <v>26</v>
      </c>
      <c r="I352" s="258">
        <f>ROUND(IFERROR(VLOOKUP(C352,'LOCAL DECEMBER 2022'!EK358:EN735,4,FALSE),),2)</f>
        <v>12500</v>
      </c>
      <c r="J352" s="258">
        <f>IFERROR(VLOOKUP(C352,'LOCAL DECEMBER 2022'!EK358:EM529,3,FALSE),)</f>
        <v>325000</v>
      </c>
      <c r="K352" s="258">
        <f>IFERROR(VLOOKUP(C352,'LOCAL DECEMBER 2022'!EK358:FA529,17,FALSE),)</f>
        <v>288355.51</v>
      </c>
      <c r="L352" s="258">
        <f>IFERROR(VLOOKUP(C352,'LOCAL DECEMBER 2022'!EK358:FC580,19,FALSE),)</f>
        <v>613355.51</v>
      </c>
      <c r="M352" s="258">
        <f>IFERROR(VLOOKUP(C352,'LOCAL DECEMBER 2022'!EK358:FD580,20,FALSE),)</f>
        <v>552019.96</v>
      </c>
      <c r="N352" s="258">
        <f>IFERROR(VLOOKUP(C352,'LOCAL DECEMBER 2022'!EK358:FE580,21,FALSE),)</f>
        <v>26403.991999999991</v>
      </c>
      <c r="O352" s="258">
        <f>IFERROR(VLOOKUP(C352,'LOCAL DECEMBER 2022'!EK358:FF580,22,FALSE),)</f>
        <v>61335.55</v>
      </c>
      <c r="P352" s="258">
        <f>IFERROR(VLOOKUP(C352,'LOCAL DECEMBER 2022'!EK358:FG584,23,FALSE),)</f>
        <v>100000</v>
      </c>
      <c r="Q352" s="258">
        <f t="shared" si="20"/>
        <v>187739.54199999999</v>
      </c>
      <c r="R352" s="258">
        <f>IFERROR(VLOOKUP(C352,'LOCAL DECEMBER 2022'!EK358:FI580,25,FALSE),)</f>
        <v>0</v>
      </c>
      <c r="S352" s="258">
        <f t="shared" si="21"/>
        <v>425615.96799999999</v>
      </c>
      <c r="T352" s="258">
        <f>IFERROR(VLOOKUP(C352,'LOCAL DECEMBER 2022'!EK358:FL580,28,FALSE),)</f>
        <v>24534.22</v>
      </c>
      <c r="U352" s="258">
        <f>IFERROR(VLOOKUP(C352,'LOCAL DECEMBER 2022'!EK358:FN580,30,FALSE),)</f>
        <v>61335.55</v>
      </c>
      <c r="V352" s="258">
        <f>IFERROR(VLOOKUP(C352,'LOCAL DECEMBER 2022'!EK358:FM580,29,FALSE),)</f>
        <v>3066.78</v>
      </c>
      <c r="W352" s="258">
        <f t="shared" si="22"/>
        <v>88936.55</v>
      </c>
      <c r="X352" s="263">
        <f t="shared" si="23"/>
        <v>702292.06</v>
      </c>
      <c r="Z352" s="264"/>
      <c r="AA352" s="134"/>
    </row>
    <row r="353" spans="1:27" s="120" customFormat="1" ht="18.649999999999999" customHeight="1">
      <c r="A353" s="250">
        <v>351</v>
      </c>
      <c r="B353" s="251" t="s">
        <v>1786</v>
      </c>
      <c r="C353" s="252" t="s">
        <v>577</v>
      </c>
      <c r="D353" s="643" t="s">
        <v>1787</v>
      </c>
      <c r="E353" s="254" t="s">
        <v>787</v>
      </c>
      <c r="F353" s="644" t="s">
        <v>1788</v>
      </c>
      <c r="G353" s="271" t="s">
        <v>204</v>
      </c>
      <c r="H353" s="258">
        <f>ROUND(IFERROR(VLOOKUP(C353,'LOCAL DECEMBER 2022'!EK359:ET875,10,FALSE),),2)</f>
        <v>21</v>
      </c>
      <c r="I353" s="258">
        <f>ROUND(IFERROR(VLOOKUP(C353,'LOCAL DECEMBER 2022'!EK359:EN736,4,FALSE),),2)</f>
        <v>15000</v>
      </c>
      <c r="J353" s="258">
        <f>IFERROR(VLOOKUP(C353,'LOCAL DECEMBER 2022'!EK359:EM530,3,FALSE),)</f>
        <v>390000</v>
      </c>
      <c r="K353" s="258">
        <f>IFERROR(VLOOKUP(C353,'LOCAL DECEMBER 2022'!EK359:FA530,17,FALSE),)</f>
        <v>390030</v>
      </c>
      <c r="L353" s="258">
        <f>IFERROR(VLOOKUP(C353,'LOCAL DECEMBER 2022'!EK359:FC581,19,FALSE),)</f>
        <v>705030</v>
      </c>
      <c r="M353" s="258">
        <f>IFERROR(VLOOKUP(C353,'LOCAL DECEMBER 2022'!EK359:FD581,20,FALSE),)</f>
        <v>634527</v>
      </c>
      <c r="N353" s="258">
        <f>IFERROR(VLOOKUP(C353,'LOCAL DECEMBER 2022'!EK359:FE581,21,FALSE),)</f>
        <v>42905.4</v>
      </c>
      <c r="O353" s="258">
        <f>IFERROR(VLOOKUP(C353,'LOCAL DECEMBER 2022'!EK359:FF581,22,FALSE),)</f>
        <v>70503</v>
      </c>
      <c r="P353" s="258">
        <f>IFERROR(VLOOKUP(C353,'LOCAL DECEMBER 2022'!EK359:FG585,23,FALSE),)</f>
        <v>100000</v>
      </c>
      <c r="Q353" s="258">
        <f t="shared" si="20"/>
        <v>213408.4</v>
      </c>
      <c r="R353" s="258">
        <f>IFERROR(VLOOKUP(C353,'LOCAL DECEMBER 2022'!EK359:FI581,25,FALSE),)</f>
        <v>0</v>
      </c>
      <c r="S353" s="258">
        <f t="shared" si="21"/>
        <v>491621.6</v>
      </c>
      <c r="T353" s="258">
        <f>IFERROR(VLOOKUP(C353,'LOCAL DECEMBER 2022'!EK359:FL581,28,FALSE),)</f>
        <v>28201.200000000001</v>
      </c>
      <c r="U353" s="258">
        <f>IFERROR(VLOOKUP(C353,'LOCAL DECEMBER 2022'!EK359:FN581,30,FALSE),)</f>
        <v>70503</v>
      </c>
      <c r="V353" s="258">
        <f>IFERROR(VLOOKUP(C353,'LOCAL DECEMBER 2022'!EK359:FM581,29,FALSE),)</f>
        <v>3525.15</v>
      </c>
      <c r="W353" s="258">
        <f t="shared" si="22"/>
        <v>102229.34999999999</v>
      </c>
      <c r="X353" s="263">
        <f t="shared" si="23"/>
        <v>807259.35</v>
      </c>
      <c r="Z353" s="264"/>
      <c r="AA353" s="134"/>
    </row>
    <row r="354" spans="1:27" s="120" customFormat="1" ht="18.649999999999999" customHeight="1">
      <c r="A354" s="250">
        <v>352</v>
      </c>
      <c r="B354" s="251" t="s">
        <v>1789</v>
      </c>
      <c r="C354" s="252" t="s">
        <v>578</v>
      </c>
      <c r="D354" s="253" t="s">
        <v>1790</v>
      </c>
      <c r="E354" s="254" t="s">
        <v>787</v>
      </c>
      <c r="F354" s="644" t="s">
        <v>1791</v>
      </c>
      <c r="G354" s="271" t="s">
        <v>194</v>
      </c>
      <c r="H354" s="258">
        <f>ROUND(IFERROR(VLOOKUP(C354,'LOCAL DECEMBER 2022'!EK360:ET876,10,FALSE),),2)</f>
        <v>26</v>
      </c>
      <c r="I354" s="258">
        <f>ROUND(IFERROR(VLOOKUP(C354,'LOCAL DECEMBER 2022'!EK360:EN737,4,FALSE),),2)</f>
        <v>12500</v>
      </c>
      <c r="J354" s="258">
        <f>IFERROR(VLOOKUP(C354,'LOCAL DECEMBER 2022'!EK360:EM531,3,FALSE),)</f>
        <v>325000</v>
      </c>
      <c r="K354" s="258">
        <f>IFERROR(VLOOKUP(C354,'LOCAL DECEMBER 2022'!EK360:FA531,17,FALSE),)</f>
        <v>242518.66</v>
      </c>
      <c r="L354" s="258">
        <f>IFERROR(VLOOKUP(C354,'LOCAL DECEMBER 2022'!EK360:FC582,19,FALSE),)</f>
        <v>567518.66</v>
      </c>
      <c r="M354" s="258">
        <f>IFERROR(VLOOKUP(C354,'LOCAL DECEMBER 2022'!EK360:FD582,20,FALSE),)</f>
        <v>510766.79000000004</v>
      </c>
      <c r="N354" s="258">
        <f>IFERROR(VLOOKUP(C354,'LOCAL DECEMBER 2022'!EK360:FE582,21,FALSE),)</f>
        <v>19261.343200000003</v>
      </c>
      <c r="O354" s="258">
        <f>IFERROR(VLOOKUP(C354,'LOCAL DECEMBER 2022'!EK360:FF582,22,FALSE),)</f>
        <v>56751.87</v>
      </c>
      <c r="P354" s="258">
        <f>IFERROR(VLOOKUP(C354,'LOCAL DECEMBER 2022'!EK360:FG586,23,FALSE),)</f>
        <v>100000</v>
      </c>
      <c r="Q354" s="258">
        <f t="shared" si="20"/>
        <v>176013.2132</v>
      </c>
      <c r="R354" s="258">
        <f>IFERROR(VLOOKUP(C354,'LOCAL DECEMBER 2022'!EK360:FI582,25,FALSE),)</f>
        <v>0</v>
      </c>
      <c r="S354" s="258">
        <f t="shared" si="21"/>
        <v>391505.44680000003</v>
      </c>
      <c r="T354" s="258">
        <f>IFERROR(VLOOKUP(C354,'LOCAL DECEMBER 2022'!EK360:FL582,28,FALSE),)</f>
        <v>22700.75</v>
      </c>
      <c r="U354" s="258">
        <f>IFERROR(VLOOKUP(C354,'LOCAL DECEMBER 2022'!EK360:FN582,30,FALSE),)</f>
        <v>56751.87</v>
      </c>
      <c r="V354" s="258">
        <f>IFERROR(VLOOKUP(C354,'LOCAL DECEMBER 2022'!EK360:FM582,29,FALSE),)</f>
        <v>2837.59</v>
      </c>
      <c r="W354" s="258">
        <f t="shared" si="22"/>
        <v>82290.209999999992</v>
      </c>
      <c r="X354" s="263">
        <f t="shared" si="23"/>
        <v>649808.87</v>
      </c>
      <c r="Z354" s="264"/>
      <c r="AA354" s="134"/>
    </row>
    <row r="355" spans="1:27" s="120" customFormat="1" ht="18.649999999999999" customHeight="1">
      <c r="A355" s="250">
        <v>353</v>
      </c>
      <c r="B355" s="251" t="s">
        <v>1792</v>
      </c>
      <c r="C355" s="270" t="s">
        <v>579</v>
      </c>
      <c r="D355" s="643" t="s">
        <v>1793</v>
      </c>
      <c r="E355" s="254" t="s">
        <v>787</v>
      </c>
      <c r="F355" s="644" t="s">
        <v>1794</v>
      </c>
      <c r="G355" s="271" t="s">
        <v>580</v>
      </c>
      <c r="H355" s="258">
        <f>ROUND(IFERROR(VLOOKUP(C355,'LOCAL DECEMBER 2022'!EK361:ET877,10,FALSE),),2)</f>
        <v>26</v>
      </c>
      <c r="I355" s="258">
        <f>ROUND(IFERROR(VLOOKUP(C355,'LOCAL DECEMBER 2022'!EK361:EN738,4,FALSE),),2)</f>
        <v>15000</v>
      </c>
      <c r="J355" s="258">
        <f>IFERROR(VLOOKUP(C355,'LOCAL DECEMBER 2022'!EK361:EM532,3,FALSE),)</f>
        <v>390000</v>
      </c>
      <c r="K355" s="258">
        <f>IFERROR(VLOOKUP(C355,'LOCAL DECEMBER 2022'!EK361:FA532,17,FALSE),)</f>
        <v>291022.39</v>
      </c>
      <c r="L355" s="258">
        <f>IFERROR(VLOOKUP(C355,'LOCAL DECEMBER 2022'!EK361:FC583,19,FALSE),)</f>
        <v>681022.39</v>
      </c>
      <c r="M355" s="258">
        <f>IFERROR(VLOOKUP(C355,'LOCAL DECEMBER 2022'!EK361:FD583,20,FALSE),)</f>
        <v>612920.15</v>
      </c>
      <c r="N355" s="258">
        <f>IFERROR(VLOOKUP(C355,'LOCAL DECEMBER 2022'!EK361:FE583,21,FALSE),)</f>
        <v>38584.030000000006</v>
      </c>
      <c r="O355" s="258">
        <f>IFERROR(VLOOKUP(C355,'LOCAL DECEMBER 2022'!EK361:FF583,22,FALSE),)</f>
        <v>68102.240000000005</v>
      </c>
      <c r="P355" s="258">
        <f>IFERROR(VLOOKUP(C355,'LOCAL DECEMBER 2022'!EK361:FG587,23,FALSE),)</f>
        <v>100000</v>
      </c>
      <c r="Q355" s="258">
        <f t="shared" si="20"/>
        <v>206686.27000000002</v>
      </c>
      <c r="R355" s="258">
        <f>IFERROR(VLOOKUP(C355,'LOCAL DECEMBER 2022'!EK361:FI583,25,FALSE),)</f>
        <v>0</v>
      </c>
      <c r="S355" s="258">
        <f t="shared" si="21"/>
        <v>474336.12</v>
      </c>
      <c r="T355" s="258">
        <f>IFERROR(VLOOKUP(C355,'LOCAL DECEMBER 2022'!EK361:FL583,28,FALSE),)</f>
        <v>27240.9</v>
      </c>
      <c r="U355" s="258">
        <f>IFERROR(VLOOKUP(C355,'LOCAL DECEMBER 2022'!EK361:FN583,30,FALSE),)</f>
        <v>68102.240000000005</v>
      </c>
      <c r="V355" s="258">
        <f>IFERROR(VLOOKUP(C355,'LOCAL DECEMBER 2022'!EK361:FM583,29,FALSE),)</f>
        <v>3405.11</v>
      </c>
      <c r="W355" s="258">
        <f t="shared" si="22"/>
        <v>98748.250000000015</v>
      </c>
      <c r="X355" s="263">
        <f t="shared" si="23"/>
        <v>779770.64</v>
      </c>
      <c r="Z355" s="264"/>
      <c r="AA355" s="134"/>
    </row>
    <row r="356" spans="1:27" s="120" customFormat="1" ht="18.649999999999999" customHeight="1">
      <c r="A356" s="250">
        <v>354</v>
      </c>
      <c r="B356" s="251" t="s">
        <v>1795</v>
      </c>
      <c r="C356" s="270" t="s">
        <v>581</v>
      </c>
      <c r="D356" s="643" t="s">
        <v>1796</v>
      </c>
      <c r="E356" s="254" t="s">
        <v>787</v>
      </c>
      <c r="F356" s="644" t="s">
        <v>1797</v>
      </c>
      <c r="G356" s="271" t="s">
        <v>194</v>
      </c>
      <c r="H356" s="258">
        <f>ROUND(IFERROR(VLOOKUP(C356,'LOCAL DECEMBER 2022'!EK362:ET878,10,FALSE),),2)</f>
        <v>26</v>
      </c>
      <c r="I356" s="258">
        <f>ROUND(IFERROR(VLOOKUP(C356,'LOCAL DECEMBER 2022'!EK362:EN739,4,FALSE),),2)</f>
        <v>12500</v>
      </c>
      <c r="J356" s="258">
        <f>IFERROR(VLOOKUP(C356,'LOCAL DECEMBER 2022'!EK362:EM533,3,FALSE),)</f>
        <v>325000</v>
      </c>
      <c r="K356" s="258">
        <f>IFERROR(VLOOKUP(C356,'LOCAL DECEMBER 2022'!EK362:FA533,17,FALSE),)</f>
        <v>242518.66</v>
      </c>
      <c r="L356" s="258">
        <f>IFERROR(VLOOKUP(C356,'LOCAL DECEMBER 2022'!EK362:FC584,19,FALSE),)</f>
        <v>567518.66</v>
      </c>
      <c r="M356" s="258">
        <f>IFERROR(VLOOKUP(C356,'LOCAL DECEMBER 2022'!EK362:FD584,20,FALSE),)</f>
        <v>510766.79000000004</v>
      </c>
      <c r="N356" s="258">
        <f>IFERROR(VLOOKUP(C356,'LOCAL DECEMBER 2022'!EK362:FE584,21,FALSE),)</f>
        <v>19261.343200000003</v>
      </c>
      <c r="O356" s="258">
        <f>IFERROR(VLOOKUP(C356,'LOCAL DECEMBER 2022'!EK362:FF584,22,FALSE),)</f>
        <v>56751.87</v>
      </c>
      <c r="P356" s="258">
        <f>IFERROR(VLOOKUP(C356,'LOCAL DECEMBER 2022'!EK362:FG588,23,FALSE),)</f>
        <v>100000</v>
      </c>
      <c r="Q356" s="258">
        <f t="shared" si="20"/>
        <v>176013.2132</v>
      </c>
      <c r="R356" s="258">
        <f>IFERROR(VLOOKUP(C356,'LOCAL DECEMBER 2022'!EK362:FI584,25,FALSE),)</f>
        <v>0</v>
      </c>
      <c r="S356" s="258">
        <f t="shared" si="21"/>
        <v>391505.44680000003</v>
      </c>
      <c r="T356" s="258">
        <f>IFERROR(VLOOKUP(C356,'LOCAL DECEMBER 2022'!EK362:FL584,28,FALSE),)</f>
        <v>22700.75</v>
      </c>
      <c r="U356" s="258">
        <f>IFERROR(VLOOKUP(C356,'LOCAL DECEMBER 2022'!EK362:FN584,30,FALSE),)</f>
        <v>56751.87</v>
      </c>
      <c r="V356" s="258">
        <f>IFERROR(VLOOKUP(C356,'LOCAL DECEMBER 2022'!EK362:FM584,29,FALSE),)</f>
        <v>2837.59</v>
      </c>
      <c r="W356" s="258">
        <f t="shared" si="22"/>
        <v>82290.209999999992</v>
      </c>
      <c r="X356" s="263">
        <f t="shared" si="23"/>
        <v>649808.87</v>
      </c>
      <c r="Z356" s="264"/>
      <c r="AA356" s="134"/>
    </row>
    <row r="357" spans="1:27" s="120" customFormat="1" ht="18.649999999999999" customHeight="1">
      <c r="A357" s="250">
        <v>355</v>
      </c>
      <c r="B357" s="251" t="s">
        <v>1798</v>
      </c>
      <c r="C357" s="270" t="s">
        <v>582</v>
      </c>
      <c r="D357" s="643" t="s">
        <v>1799</v>
      </c>
      <c r="E357" s="254" t="s">
        <v>787</v>
      </c>
      <c r="F357" s="644" t="s">
        <v>1800</v>
      </c>
      <c r="G357" s="271" t="s">
        <v>194</v>
      </c>
      <c r="H357" s="258">
        <f>ROUND(IFERROR(VLOOKUP(C357,'LOCAL DECEMBER 2022'!EK363:ET879,10,FALSE),),2)</f>
        <v>25</v>
      </c>
      <c r="I357" s="258">
        <f>ROUND(IFERROR(VLOOKUP(C357,'LOCAL DECEMBER 2022'!EK363:EN740,4,FALSE),),2)</f>
        <v>12500</v>
      </c>
      <c r="J357" s="258">
        <f>IFERROR(VLOOKUP(C357,'LOCAL DECEMBER 2022'!EK363:EM534,3,FALSE),)</f>
        <v>325000</v>
      </c>
      <c r="K357" s="258">
        <f>IFERROR(VLOOKUP(C357,'LOCAL DECEMBER 2022'!EK363:FA534,17,FALSE),)</f>
        <v>449201.22</v>
      </c>
      <c r="L357" s="258">
        <f>IFERROR(VLOOKUP(C357,'LOCAL DECEMBER 2022'!EK363:FC585,19,FALSE),)</f>
        <v>761701.22</v>
      </c>
      <c r="M357" s="258">
        <f>IFERROR(VLOOKUP(C357,'LOCAL DECEMBER 2022'!EK363:FD585,20,FALSE),)</f>
        <v>685531.1</v>
      </c>
      <c r="N357" s="258">
        <f>IFERROR(VLOOKUP(C357,'LOCAL DECEMBER 2022'!EK363:FE585,21,FALSE),)</f>
        <v>53106.219999999994</v>
      </c>
      <c r="O357" s="258">
        <f>IFERROR(VLOOKUP(C357,'LOCAL DECEMBER 2022'!EK363:FF585,22,FALSE),)</f>
        <v>76170.12</v>
      </c>
      <c r="P357" s="258">
        <f>IFERROR(VLOOKUP(C357,'LOCAL DECEMBER 2022'!EK363:FG589,23,FALSE),)</f>
        <v>100000</v>
      </c>
      <c r="Q357" s="258">
        <f t="shared" si="20"/>
        <v>229276.34</v>
      </c>
      <c r="R357" s="258">
        <f>IFERROR(VLOOKUP(C357,'LOCAL DECEMBER 2022'!EK363:FI585,25,FALSE),)</f>
        <v>0</v>
      </c>
      <c r="S357" s="258">
        <f t="shared" si="21"/>
        <v>532424.88</v>
      </c>
      <c r="T357" s="258">
        <f>IFERROR(VLOOKUP(C357,'LOCAL DECEMBER 2022'!EK363:FL585,28,FALSE),)</f>
        <v>30468.05</v>
      </c>
      <c r="U357" s="258">
        <f>IFERROR(VLOOKUP(C357,'LOCAL DECEMBER 2022'!EK363:FN585,30,FALSE),)</f>
        <v>76170.12</v>
      </c>
      <c r="V357" s="258">
        <f>IFERROR(VLOOKUP(C357,'LOCAL DECEMBER 2022'!EK363:FM585,29,FALSE),)</f>
        <v>3808.51</v>
      </c>
      <c r="W357" s="258">
        <f t="shared" si="22"/>
        <v>110446.68</v>
      </c>
      <c r="X357" s="263">
        <f t="shared" si="23"/>
        <v>872147.89999999991</v>
      </c>
      <c r="Z357" s="264"/>
      <c r="AA357" s="134"/>
    </row>
    <row r="358" spans="1:27" s="120" customFormat="1" ht="18.649999999999999" customHeight="1">
      <c r="A358" s="250">
        <v>356</v>
      </c>
      <c r="B358" s="251" t="s">
        <v>1801</v>
      </c>
      <c r="C358" s="270" t="s">
        <v>583</v>
      </c>
      <c r="D358" s="253"/>
      <c r="E358" s="254" t="s">
        <v>787</v>
      </c>
      <c r="F358" s="644" t="s">
        <v>1802</v>
      </c>
      <c r="G358" s="271" t="s">
        <v>194</v>
      </c>
      <c r="H358" s="258">
        <f>ROUND(IFERROR(VLOOKUP(C358,'LOCAL DECEMBER 2022'!EK364:ET880,10,FALSE),),2)</f>
        <v>18</v>
      </c>
      <c r="I358" s="258">
        <f>ROUND(IFERROR(VLOOKUP(C358,'LOCAL DECEMBER 2022'!EK364:EN741,4,FALSE),),2)</f>
        <v>12500</v>
      </c>
      <c r="J358" s="258">
        <f>IFERROR(VLOOKUP(C358,'LOCAL DECEMBER 2022'!EK364:EM535,3,FALSE),)</f>
        <v>325000</v>
      </c>
      <c r="K358" s="258">
        <f>IFERROR(VLOOKUP(C358,'LOCAL DECEMBER 2022'!EK364:FA535,17,FALSE),)</f>
        <v>362527.89</v>
      </c>
      <c r="L358" s="258">
        <f>IFERROR(VLOOKUP(C358,'LOCAL DECEMBER 2022'!EK364:FC586,19,FALSE),)</f>
        <v>587527.89</v>
      </c>
      <c r="M358" s="258">
        <f>IFERROR(VLOOKUP(C358,'LOCAL DECEMBER 2022'!EK364:FD586,20,FALSE),)</f>
        <v>528775.1</v>
      </c>
      <c r="N358" s="258">
        <f>IFERROR(VLOOKUP(C358,'LOCAL DECEMBER 2022'!EK364:FE586,21,FALSE),)</f>
        <v>21755.019999999997</v>
      </c>
      <c r="O358" s="258">
        <f>IFERROR(VLOOKUP(C358,'LOCAL DECEMBER 2022'!EK364:FF586,22,FALSE),)</f>
        <v>58752.79</v>
      </c>
      <c r="P358" s="258">
        <f>IFERROR(VLOOKUP(C358,'LOCAL DECEMBER 2022'!EK364:FG590,23,FALSE),)</f>
        <v>0</v>
      </c>
      <c r="Q358" s="258">
        <f t="shared" si="20"/>
        <v>80507.81</v>
      </c>
      <c r="R358" s="258">
        <f>IFERROR(VLOOKUP(C358,'LOCAL DECEMBER 2022'!EK364:FI586,25,FALSE),)</f>
        <v>0</v>
      </c>
      <c r="S358" s="258">
        <f t="shared" si="21"/>
        <v>507020.08</v>
      </c>
      <c r="T358" s="258">
        <f>IFERROR(VLOOKUP(C358,'LOCAL DECEMBER 2022'!EK364:FL586,28,FALSE),)</f>
        <v>23501.119999999999</v>
      </c>
      <c r="U358" s="258">
        <f>IFERROR(VLOOKUP(C358,'LOCAL DECEMBER 2022'!EK364:FN586,30,FALSE),)</f>
        <v>58752.79</v>
      </c>
      <c r="V358" s="258">
        <f>IFERROR(VLOOKUP(C358,'LOCAL DECEMBER 2022'!EK364:FM586,29,FALSE),)</f>
        <v>2937.64</v>
      </c>
      <c r="W358" s="258">
        <f t="shared" si="22"/>
        <v>85191.55</v>
      </c>
      <c r="X358" s="263">
        <f t="shared" si="23"/>
        <v>672719.44000000006</v>
      </c>
      <c r="Z358" s="264"/>
      <c r="AA358" s="134"/>
    </row>
    <row r="359" spans="1:27" s="120" customFormat="1" ht="18.649999999999999" customHeight="1">
      <c r="A359" s="250">
        <v>357</v>
      </c>
      <c r="B359" s="251" t="s">
        <v>1803</v>
      </c>
      <c r="C359" s="270" t="s">
        <v>584</v>
      </c>
      <c r="D359" s="643" t="s">
        <v>1804</v>
      </c>
      <c r="E359" s="254" t="s">
        <v>787</v>
      </c>
      <c r="F359" s="644" t="s">
        <v>1805</v>
      </c>
      <c r="G359" s="271" t="s">
        <v>68</v>
      </c>
      <c r="H359" s="258">
        <f>ROUND(IFERROR(VLOOKUP(C359,'LOCAL DECEMBER 2022'!EK365:ET881,10,FALSE),),2)</f>
        <v>26</v>
      </c>
      <c r="I359" s="258">
        <f>ROUND(IFERROR(VLOOKUP(C359,'LOCAL DECEMBER 2022'!EK365:EN742,4,FALSE),),2)</f>
        <v>15000</v>
      </c>
      <c r="J359" s="258">
        <f>IFERROR(VLOOKUP(C359,'LOCAL DECEMBER 2022'!EK365:EM536,3,FALSE),)</f>
        <v>390000</v>
      </c>
      <c r="K359" s="258">
        <f>IFERROR(VLOOKUP(C359,'LOCAL DECEMBER 2022'!EK365:FA536,17,FALSE),)</f>
        <v>276021.23</v>
      </c>
      <c r="L359" s="258">
        <f>IFERROR(VLOOKUP(C359,'LOCAL DECEMBER 2022'!EK365:FC587,19,FALSE),)</f>
        <v>666021.23</v>
      </c>
      <c r="M359" s="258">
        <f>IFERROR(VLOOKUP(C359,'LOCAL DECEMBER 2022'!EK365:FD587,20,FALSE),)</f>
        <v>599419.11</v>
      </c>
      <c r="N359" s="258">
        <f>IFERROR(VLOOKUP(C359,'LOCAL DECEMBER 2022'!EK365:FE587,21,FALSE),)</f>
        <v>35883.822</v>
      </c>
      <c r="O359" s="258">
        <f>IFERROR(VLOOKUP(C359,'LOCAL DECEMBER 2022'!EK365:FF587,22,FALSE),)</f>
        <v>66602.12</v>
      </c>
      <c r="P359" s="258">
        <f>IFERROR(VLOOKUP(C359,'LOCAL DECEMBER 2022'!EK365:FG591,23,FALSE),)</f>
        <v>100000</v>
      </c>
      <c r="Q359" s="258">
        <f t="shared" si="20"/>
        <v>202485.94199999998</v>
      </c>
      <c r="R359" s="258">
        <f>IFERROR(VLOOKUP(C359,'LOCAL DECEMBER 2022'!EK365:FI587,25,FALSE),)</f>
        <v>0</v>
      </c>
      <c r="S359" s="258">
        <f t="shared" si="21"/>
        <v>463535.288</v>
      </c>
      <c r="T359" s="258">
        <f>IFERROR(VLOOKUP(C359,'LOCAL DECEMBER 2022'!EK365:FL587,28,FALSE),)</f>
        <v>26640.85</v>
      </c>
      <c r="U359" s="258">
        <f>IFERROR(VLOOKUP(C359,'LOCAL DECEMBER 2022'!EK365:FN587,30,FALSE),)</f>
        <v>66602.12</v>
      </c>
      <c r="V359" s="258">
        <f>IFERROR(VLOOKUP(C359,'LOCAL DECEMBER 2022'!EK365:FM587,29,FALSE),)</f>
        <v>3330.11</v>
      </c>
      <c r="W359" s="258">
        <f t="shared" si="22"/>
        <v>96573.08</v>
      </c>
      <c r="X359" s="263">
        <f t="shared" si="23"/>
        <v>762594.30999999994</v>
      </c>
      <c r="Z359" s="264"/>
      <c r="AA359" s="134"/>
    </row>
    <row r="360" spans="1:27" s="120" customFormat="1" ht="18.649999999999999" customHeight="1">
      <c r="A360" s="250">
        <v>358</v>
      </c>
      <c r="B360" s="251" t="s">
        <v>1806</v>
      </c>
      <c r="C360" s="270" t="s">
        <v>585</v>
      </c>
      <c r="D360" s="253"/>
      <c r="E360" s="254" t="s">
        <v>787</v>
      </c>
      <c r="F360" s="644" t="s">
        <v>1807</v>
      </c>
      <c r="G360" s="271" t="s">
        <v>194</v>
      </c>
      <c r="H360" s="258">
        <f>ROUND(IFERROR(VLOOKUP(C360,'LOCAL DECEMBER 2022'!EK366:ET882,10,FALSE),),2)</f>
        <v>26</v>
      </c>
      <c r="I360" s="258">
        <f>ROUND(IFERROR(VLOOKUP(C360,'LOCAL DECEMBER 2022'!EK366:EN743,4,FALSE),),2)</f>
        <v>12500</v>
      </c>
      <c r="J360" s="258">
        <f>IFERROR(VLOOKUP(C360,'LOCAL DECEMBER 2022'!EK366:EM537,3,FALSE),)</f>
        <v>325000</v>
      </c>
      <c r="K360" s="258">
        <f>IFERROR(VLOOKUP(C360,'LOCAL DECEMBER 2022'!EK366:FA537,17,FALSE),)</f>
        <v>229184.3</v>
      </c>
      <c r="L360" s="258">
        <f>IFERROR(VLOOKUP(C360,'LOCAL DECEMBER 2022'!EK366:FC588,19,FALSE),)</f>
        <v>554184.30000000005</v>
      </c>
      <c r="M360" s="258">
        <f>IFERROR(VLOOKUP(C360,'LOCAL DECEMBER 2022'!EK366:FD588,20,FALSE),)</f>
        <v>498765.87000000005</v>
      </c>
      <c r="N360" s="258">
        <f>IFERROR(VLOOKUP(C360,'LOCAL DECEMBER 2022'!EK366:FE588,21,FALSE),)</f>
        <v>18301.269600000003</v>
      </c>
      <c r="O360" s="258">
        <f>IFERROR(VLOOKUP(C360,'LOCAL DECEMBER 2022'!EK366:FF588,22,FALSE),)</f>
        <v>55418.43</v>
      </c>
      <c r="P360" s="258">
        <f>IFERROR(VLOOKUP(C360,'LOCAL DECEMBER 2022'!EK366:FG592,23,FALSE),)</f>
        <v>100000</v>
      </c>
      <c r="Q360" s="258">
        <f t="shared" si="20"/>
        <v>173719.69959999999</v>
      </c>
      <c r="R360" s="258">
        <f>IFERROR(VLOOKUP(C360,'LOCAL DECEMBER 2022'!EK366:FI588,25,FALSE),)</f>
        <v>0</v>
      </c>
      <c r="S360" s="258">
        <f t="shared" si="21"/>
        <v>380464.60040000005</v>
      </c>
      <c r="T360" s="258">
        <f>IFERROR(VLOOKUP(C360,'LOCAL DECEMBER 2022'!EK366:FL588,28,FALSE),)</f>
        <v>22167.37</v>
      </c>
      <c r="U360" s="258">
        <f>IFERROR(VLOOKUP(C360,'LOCAL DECEMBER 2022'!EK366:FN588,30,FALSE),)</f>
        <v>55418.43</v>
      </c>
      <c r="V360" s="258">
        <f>IFERROR(VLOOKUP(C360,'LOCAL DECEMBER 2022'!EK366:FM588,29,FALSE),)</f>
        <v>2770.92</v>
      </c>
      <c r="W360" s="258">
        <f t="shared" si="22"/>
        <v>80356.72</v>
      </c>
      <c r="X360" s="263">
        <f t="shared" si="23"/>
        <v>634541.02</v>
      </c>
      <c r="Z360" s="264"/>
      <c r="AA360" s="134"/>
    </row>
    <row r="361" spans="1:27" s="120" customFormat="1" ht="18.649999999999999" customHeight="1">
      <c r="A361" s="250">
        <v>359</v>
      </c>
      <c r="B361" s="251" t="s">
        <v>1808</v>
      </c>
      <c r="C361" s="270" t="s">
        <v>586</v>
      </c>
      <c r="D361" s="253"/>
      <c r="E361" s="254" t="s">
        <v>787</v>
      </c>
      <c r="F361" s="644" t="s">
        <v>1809</v>
      </c>
      <c r="G361" s="271" t="s">
        <v>194</v>
      </c>
      <c r="H361" s="258">
        <f>ROUND(IFERROR(VLOOKUP(C361,'LOCAL DECEMBER 2022'!EK367:ET883,10,FALSE),),2)</f>
        <v>25</v>
      </c>
      <c r="I361" s="258">
        <f>ROUND(IFERROR(VLOOKUP(C361,'LOCAL DECEMBER 2022'!EK367:EN744,4,FALSE),),2)</f>
        <v>12500</v>
      </c>
      <c r="J361" s="258">
        <f>IFERROR(VLOOKUP(C361,'LOCAL DECEMBER 2022'!EK367:EM538,3,FALSE),)</f>
        <v>325000</v>
      </c>
      <c r="K361" s="258">
        <f>IFERROR(VLOOKUP(C361,'LOCAL DECEMBER 2022'!EK367:FA538,17,FALSE),)</f>
        <v>210849.55</v>
      </c>
      <c r="L361" s="258">
        <f>IFERROR(VLOOKUP(C361,'LOCAL DECEMBER 2022'!EK367:FC589,19,FALSE),)</f>
        <v>523349.55</v>
      </c>
      <c r="M361" s="258">
        <f>IFERROR(VLOOKUP(C361,'LOCAL DECEMBER 2022'!EK367:FD589,20,FALSE),)</f>
        <v>471014.58999999997</v>
      </c>
      <c r="N361" s="258">
        <f>IFERROR(VLOOKUP(C361,'LOCAL DECEMBER 2022'!EK367:FE589,21,FALSE),)</f>
        <v>16081.167199999998</v>
      </c>
      <c r="O361" s="258">
        <f>IFERROR(VLOOKUP(C361,'LOCAL DECEMBER 2022'!EK367:FF589,22,FALSE),)</f>
        <v>52334.96</v>
      </c>
      <c r="P361" s="258">
        <f>IFERROR(VLOOKUP(C361,'LOCAL DECEMBER 2022'!EK367:FG593,23,FALSE),)</f>
        <v>100000</v>
      </c>
      <c r="Q361" s="258">
        <f t="shared" si="20"/>
        <v>168416.12719999999</v>
      </c>
      <c r="R361" s="258">
        <f>IFERROR(VLOOKUP(C361,'LOCAL DECEMBER 2022'!EK367:FI589,25,FALSE),)</f>
        <v>0</v>
      </c>
      <c r="S361" s="258">
        <f t="shared" si="21"/>
        <v>354933.4228</v>
      </c>
      <c r="T361" s="258">
        <f>IFERROR(VLOOKUP(C361,'LOCAL DECEMBER 2022'!EK367:FL589,28,FALSE),)</f>
        <v>20933.98</v>
      </c>
      <c r="U361" s="258">
        <f>IFERROR(VLOOKUP(C361,'LOCAL DECEMBER 2022'!EK367:FN589,30,FALSE),)</f>
        <v>52334.96</v>
      </c>
      <c r="V361" s="258">
        <f>IFERROR(VLOOKUP(C361,'LOCAL DECEMBER 2022'!EK367:FM589,29,FALSE),)</f>
        <v>2616.75</v>
      </c>
      <c r="W361" s="258">
        <f t="shared" si="22"/>
        <v>75885.69</v>
      </c>
      <c r="X361" s="263">
        <f t="shared" si="23"/>
        <v>599235.24</v>
      </c>
      <c r="Z361" s="264"/>
      <c r="AA361" s="134"/>
    </row>
    <row r="362" spans="1:27" s="120" customFormat="1" ht="18.649999999999999" customHeight="1">
      <c r="A362" s="250">
        <v>360</v>
      </c>
      <c r="B362" s="251" t="s">
        <v>1810</v>
      </c>
      <c r="C362" s="270" t="s">
        <v>587</v>
      </c>
      <c r="D362" s="643" t="s">
        <v>1811</v>
      </c>
      <c r="E362" s="254" t="s">
        <v>787</v>
      </c>
      <c r="F362" s="644" t="s">
        <v>1812</v>
      </c>
      <c r="G362" s="271" t="s">
        <v>194</v>
      </c>
      <c r="H362" s="258">
        <f>ROUND(IFERROR(VLOOKUP(C362,'LOCAL DECEMBER 2022'!EK368:ET884,10,FALSE),),2)</f>
        <v>22</v>
      </c>
      <c r="I362" s="258">
        <f>ROUND(IFERROR(VLOOKUP(C362,'LOCAL DECEMBER 2022'!EK368:EN745,4,FALSE),),2)</f>
        <v>12500</v>
      </c>
      <c r="J362" s="258">
        <f>IFERROR(VLOOKUP(C362,'LOCAL DECEMBER 2022'!EK368:EM539,3,FALSE),)</f>
        <v>325000</v>
      </c>
      <c r="K362" s="258">
        <f>IFERROR(VLOOKUP(C362,'LOCAL DECEMBER 2022'!EK368:FA539,17,FALSE),)</f>
        <v>167512.89000000001</v>
      </c>
      <c r="L362" s="258">
        <f>IFERROR(VLOOKUP(C362,'LOCAL DECEMBER 2022'!EK368:FC590,19,FALSE),)</f>
        <v>442512.89</v>
      </c>
      <c r="M362" s="258">
        <f>IFERROR(VLOOKUP(C362,'LOCAL DECEMBER 2022'!EK368:FD590,20,FALSE),)</f>
        <v>398261.60000000003</v>
      </c>
      <c r="N362" s="258">
        <f>IFERROR(VLOOKUP(C362,'LOCAL DECEMBER 2022'!EK368:FE590,21,FALSE),)</f>
        <v>10260.928000000004</v>
      </c>
      <c r="O362" s="258">
        <f>IFERROR(VLOOKUP(C362,'LOCAL DECEMBER 2022'!EK368:FF590,22,FALSE),)</f>
        <v>44251.29</v>
      </c>
      <c r="P362" s="258">
        <f>IFERROR(VLOOKUP(C362,'LOCAL DECEMBER 2022'!EK368:FG594,23,FALSE),)</f>
        <v>100000</v>
      </c>
      <c r="Q362" s="258">
        <f t="shared" si="20"/>
        <v>154512.21799999999</v>
      </c>
      <c r="R362" s="258">
        <f>IFERROR(VLOOKUP(C362,'LOCAL DECEMBER 2022'!EK368:FI590,25,FALSE),)</f>
        <v>0</v>
      </c>
      <c r="S362" s="258">
        <f t="shared" si="21"/>
        <v>288000.67200000002</v>
      </c>
      <c r="T362" s="258">
        <f>IFERROR(VLOOKUP(C362,'LOCAL DECEMBER 2022'!EK368:FL590,28,FALSE),)</f>
        <v>17700.52</v>
      </c>
      <c r="U362" s="258">
        <f>IFERROR(VLOOKUP(C362,'LOCAL DECEMBER 2022'!EK368:FN590,30,FALSE),)</f>
        <v>44251.29</v>
      </c>
      <c r="V362" s="258">
        <f>IFERROR(VLOOKUP(C362,'LOCAL DECEMBER 2022'!EK368:FM590,29,FALSE),)</f>
        <v>2212.56</v>
      </c>
      <c r="W362" s="258">
        <f t="shared" si="22"/>
        <v>64164.369999999995</v>
      </c>
      <c r="X362" s="263">
        <f t="shared" si="23"/>
        <v>506677.26</v>
      </c>
      <c r="Z362" s="264"/>
      <c r="AA362" s="134"/>
    </row>
    <row r="363" spans="1:27" s="120" customFormat="1" ht="18.649999999999999" customHeight="1">
      <c r="A363" s="250">
        <v>361</v>
      </c>
      <c r="B363" s="251" t="s">
        <v>1813</v>
      </c>
      <c r="C363" s="270" t="s">
        <v>588</v>
      </c>
      <c r="D363" s="253"/>
      <c r="E363" s="254" t="s">
        <v>787</v>
      </c>
      <c r="F363" s="644" t="s">
        <v>1814</v>
      </c>
      <c r="G363" s="271" t="s">
        <v>194</v>
      </c>
      <c r="H363" s="258">
        <f>ROUND(IFERROR(VLOOKUP(C363,'LOCAL DECEMBER 2022'!EK369:ET885,10,FALSE),),2)</f>
        <v>24</v>
      </c>
      <c r="I363" s="258">
        <f>ROUND(IFERROR(VLOOKUP(C363,'LOCAL DECEMBER 2022'!EK369:EN746,4,FALSE),),2)</f>
        <v>12500</v>
      </c>
      <c r="J363" s="258">
        <f>IFERROR(VLOOKUP(C363,'LOCAL DECEMBER 2022'!EK369:EM540,3,FALSE),)</f>
        <v>325000</v>
      </c>
      <c r="K363" s="258">
        <f>IFERROR(VLOOKUP(C363,'LOCAL DECEMBER 2022'!EK369:FA540,17,FALSE),)</f>
        <v>220850.32</v>
      </c>
      <c r="L363" s="258">
        <f>IFERROR(VLOOKUP(C363,'LOCAL DECEMBER 2022'!EK369:FC591,19,FALSE),)</f>
        <v>520850.32</v>
      </c>
      <c r="M363" s="258">
        <f>IFERROR(VLOOKUP(C363,'LOCAL DECEMBER 2022'!EK369:FD591,20,FALSE),)</f>
        <v>468765.29000000004</v>
      </c>
      <c r="N363" s="258">
        <f>IFERROR(VLOOKUP(C363,'LOCAL DECEMBER 2022'!EK369:FE591,21,FALSE),)</f>
        <v>15901.223200000004</v>
      </c>
      <c r="O363" s="258">
        <f>IFERROR(VLOOKUP(C363,'LOCAL DECEMBER 2022'!EK369:FF591,22,FALSE),)</f>
        <v>52085.03</v>
      </c>
      <c r="P363" s="258">
        <f>IFERROR(VLOOKUP(C363,'LOCAL DECEMBER 2022'!EK369:FG595,23,FALSE),)</f>
        <v>100000</v>
      </c>
      <c r="Q363" s="258">
        <f t="shared" si="20"/>
        <v>167986.25320000001</v>
      </c>
      <c r="R363" s="258">
        <f>IFERROR(VLOOKUP(C363,'LOCAL DECEMBER 2022'!EK369:FI591,25,FALSE),)</f>
        <v>0</v>
      </c>
      <c r="S363" s="258">
        <f t="shared" si="21"/>
        <v>352864.06680000003</v>
      </c>
      <c r="T363" s="258">
        <f>IFERROR(VLOOKUP(C363,'LOCAL DECEMBER 2022'!EK369:FL591,28,FALSE),)</f>
        <v>20834.009999999998</v>
      </c>
      <c r="U363" s="258">
        <f>IFERROR(VLOOKUP(C363,'LOCAL DECEMBER 2022'!EK369:FN591,30,FALSE),)</f>
        <v>52085.03</v>
      </c>
      <c r="V363" s="258">
        <f>IFERROR(VLOOKUP(C363,'LOCAL DECEMBER 2022'!EK369:FM591,29,FALSE),)</f>
        <v>2604.25</v>
      </c>
      <c r="W363" s="258">
        <f t="shared" si="22"/>
        <v>75523.289999999994</v>
      </c>
      <c r="X363" s="263">
        <f t="shared" si="23"/>
        <v>596373.61</v>
      </c>
      <c r="Z363" s="264"/>
      <c r="AA363" s="134"/>
    </row>
    <row r="364" spans="1:27" s="120" customFormat="1" ht="18.649999999999999" customHeight="1">
      <c r="A364" s="250">
        <v>362</v>
      </c>
      <c r="B364" s="251" t="s">
        <v>1815</v>
      </c>
      <c r="C364" s="270" t="s">
        <v>589</v>
      </c>
      <c r="D364" s="643" t="s">
        <v>1816</v>
      </c>
      <c r="E364" s="254" t="s">
        <v>787</v>
      </c>
      <c r="F364" s="644" t="s">
        <v>1817</v>
      </c>
      <c r="G364" s="271" t="s">
        <v>204</v>
      </c>
      <c r="H364" s="258">
        <f>ROUND(IFERROR(VLOOKUP(C364,'LOCAL DECEMBER 2022'!EK370:ET886,10,FALSE),),2)</f>
        <v>26</v>
      </c>
      <c r="I364" s="258">
        <f>ROUND(IFERROR(VLOOKUP(C364,'LOCAL DECEMBER 2022'!EK370:EN747,4,FALSE),),2)</f>
        <v>15000</v>
      </c>
      <c r="J364" s="258">
        <f>IFERROR(VLOOKUP(C364,'LOCAL DECEMBER 2022'!EK370:EM541,3,FALSE),)</f>
        <v>390000</v>
      </c>
      <c r="K364" s="258">
        <f>IFERROR(VLOOKUP(C364,'LOCAL DECEMBER 2022'!EK370:FA541,17,FALSE),)</f>
        <v>521540.12</v>
      </c>
      <c r="L364" s="258">
        <f>IFERROR(VLOOKUP(C364,'LOCAL DECEMBER 2022'!EK370:FC592,19,FALSE),)</f>
        <v>911540.12</v>
      </c>
      <c r="M364" s="258">
        <f>IFERROR(VLOOKUP(C364,'LOCAL DECEMBER 2022'!EK370:FD592,20,FALSE),)</f>
        <v>820386.11</v>
      </c>
      <c r="N364" s="258">
        <f>IFERROR(VLOOKUP(C364,'LOCAL DECEMBER 2022'!EK370:FE592,21,FALSE),)</f>
        <v>83096.527499999997</v>
      </c>
      <c r="O364" s="258">
        <f>IFERROR(VLOOKUP(C364,'LOCAL DECEMBER 2022'!EK370:FF592,22,FALSE),)</f>
        <v>91154.01</v>
      </c>
      <c r="P364" s="258">
        <f>IFERROR(VLOOKUP(C364,'LOCAL DECEMBER 2022'!EK370:FG596,23,FALSE),)</f>
        <v>100000</v>
      </c>
      <c r="Q364" s="258">
        <f t="shared" si="20"/>
        <v>274250.53749999998</v>
      </c>
      <c r="R364" s="258">
        <f>IFERROR(VLOOKUP(C364,'LOCAL DECEMBER 2022'!EK370:FI592,25,FALSE),)</f>
        <v>0</v>
      </c>
      <c r="S364" s="258">
        <f t="shared" si="21"/>
        <v>637289.58250000002</v>
      </c>
      <c r="T364" s="258">
        <f>IFERROR(VLOOKUP(C364,'LOCAL DECEMBER 2022'!EK370:FL592,28,FALSE),)</f>
        <v>36461.599999999999</v>
      </c>
      <c r="U364" s="258">
        <f>IFERROR(VLOOKUP(C364,'LOCAL DECEMBER 2022'!EK370:FN592,30,FALSE),)</f>
        <v>91154.01</v>
      </c>
      <c r="V364" s="258">
        <f>IFERROR(VLOOKUP(C364,'LOCAL DECEMBER 2022'!EK370:FM592,29,FALSE),)</f>
        <v>4557.7</v>
      </c>
      <c r="W364" s="258">
        <f t="shared" si="22"/>
        <v>132173.31</v>
      </c>
      <c r="X364" s="263">
        <f t="shared" si="23"/>
        <v>1043713.4299999999</v>
      </c>
      <c r="Z364" s="264"/>
      <c r="AA364" s="134"/>
    </row>
    <row r="365" spans="1:27" s="120" customFormat="1" ht="18.649999999999999" customHeight="1">
      <c r="A365" s="250">
        <v>363</v>
      </c>
      <c r="B365" s="251" t="s">
        <v>1818</v>
      </c>
      <c r="C365" s="270" t="s">
        <v>590</v>
      </c>
      <c r="D365" s="253" t="s">
        <v>1819</v>
      </c>
      <c r="E365" s="254" t="s">
        <v>787</v>
      </c>
      <c r="F365" s="644" t="s">
        <v>1820</v>
      </c>
      <c r="G365" s="271" t="s">
        <v>204</v>
      </c>
      <c r="H365" s="258">
        <f>ROUND(IFERROR(VLOOKUP(C365,'LOCAL DECEMBER 2022'!EK371:ET887,10,FALSE),),2)</f>
        <v>26</v>
      </c>
      <c r="I365" s="258">
        <f>ROUND(IFERROR(VLOOKUP(C365,'LOCAL DECEMBER 2022'!EK371:EN748,4,FALSE),),2)</f>
        <v>15000</v>
      </c>
      <c r="J365" s="258">
        <f>IFERROR(VLOOKUP(C365,'LOCAL DECEMBER 2022'!EK371:EM542,3,FALSE),)</f>
        <v>390000</v>
      </c>
      <c r="K365" s="258">
        <f>IFERROR(VLOOKUP(C365,'LOCAL DECEMBER 2022'!EK371:FA542,17,FALSE),)</f>
        <v>521540.12</v>
      </c>
      <c r="L365" s="258">
        <f>IFERROR(VLOOKUP(C365,'LOCAL DECEMBER 2022'!EK371:FC593,19,FALSE),)</f>
        <v>911540.12</v>
      </c>
      <c r="M365" s="258">
        <f>IFERROR(VLOOKUP(C365,'LOCAL DECEMBER 2022'!EK371:FD593,20,FALSE),)</f>
        <v>820386.11</v>
      </c>
      <c r="N365" s="258">
        <f>IFERROR(VLOOKUP(C365,'LOCAL DECEMBER 2022'!EK371:FE593,21,FALSE),)</f>
        <v>83096.527499999997</v>
      </c>
      <c r="O365" s="258">
        <f>IFERROR(VLOOKUP(C365,'LOCAL DECEMBER 2022'!EK371:FF593,22,FALSE),)</f>
        <v>91154.01</v>
      </c>
      <c r="P365" s="258">
        <f>IFERROR(VLOOKUP(C365,'LOCAL DECEMBER 2022'!EK371:FG597,23,FALSE),)</f>
        <v>100000</v>
      </c>
      <c r="Q365" s="258">
        <f t="shared" ref="Q365:Q421" si="24">SUM(N365:P365)</f>
        <v>274250.53749999998</v>
      </c>
      <c r="R365" s="258">
        <f>IFERROR(VLOOKUP(C365,'LOCAL DECEMBER 2022'!EK371:FI593,25,FALSE),)</f>
        <v>0</v>
      </c>
      <c r="S365" s="258">
        <f t="shared" ref="S365:S421" si="25">L365-Q365+R365</f>
        <v>637289.58250000002</v>
      </c>
      <c r="T365" s="258">
        <f>IFERROR(VLOOKUP(C365,'LOCAL DECEMBER 2022'!EK371:FL593,28,FALSE),)</f>
        <v>36461.599999999999</v>
      </c>
      <c r="U365" s="258">
        <f>IFERROR(VLOOKUP(C365,'LOCAL DECEMBER 2022'!EK371:FN593,30,FALSE),)</f>
        <v>91154.01</v>
      </c>
      <c r="V365" s="258">
        <f>IFERROR(VLOOKUP(C365,'LOCAL DECEMBER 2022'!EK371:FM593,29,FALSE),)</f>
        <v>4557.7</v>
      </c>
      <c r="W365" s="258">
        <f t="shared" ref="W365:W421" si="26">SUM(T365:V365)</f>
        <v>132173.31</v>
      </c>
      <c r="X365" s="263">
        <f t="shared" ref="X365:X421" si="27">L365+W365</f>
        <v>1043713.4299999999</v>
      </c>
      <c r="Z365" s="264"/>
      <c r="AA365" s="134"/>
    </row>
    <row r="366" spans="1:27" s="120" customFormat="1" ht="18.649999999999999" customHeight="1">
      <c r="A366" s="250">
        <v>364</v>
      </c>
      <c r="B366" s="251" t="s">
        <v>1821</v>
      </c>
      <c r="C366" s="270" t="s">
        <v>591</v>
      </c>
      <c r="D366" s="253" t="s">
        <v>1498</v>
      </c>
      <c r="E366" s="254" t="s">
        <v>787</v>
      </c>
      <c r="F366" s="644" t="s">
        <v>1822</v>
      </c>
      <c r="G366" s="271" t="s">
        <v>256</v>
      </c>
      <c r="H366" s="258">
        <f>ROUND(IFERROR(VLOOKUP(C366,'LOCAL DECEMBER 2022'!EK372:ET888,10,FALSE),),2)</f>
        <v>25</v>
      </c>
      <c r="I366" s="258">
        <f>ROUND(IFERROR(VLOOKUP(C366,'LOCAL DECEMBER 2022'!EK372:EN749,4,FALSE),),2)</f>
        <v>19230.77</v>
      </c>
      <c r="J366" s="258">
        <f>IFERROR(VLOOKUP(C366,'LOCAL DECEMBER 2022'!EK372:EM543,3,FALSE),)</f>
        <v>500000</v>
      </c>
      <c r="K366" s="258">
        <f>IFERROR(VLOOKUP(C366,'LOCAL DECEMBER 2022'!EK372:FA543,17,FALSE),)</f>
        <v>462984.33</v>
      </c>
      <c r="L366" s="258">
        <f>IFERROR(VLOOKUP(C366,'LOCAL DECEMBER 2022'!EK372:FC594,19,FALSE),)</f>
        <v>943753.58</v>
      </c>
      <c r="M366" s="258">
        <f>IFERROR(VLOOKUP(C366,'LOCAL DECEMBER 2022'!EK372:FD594,20,FALSE),)</f>
        <v>849378.22</v>
      </c>
      <c r="N366" s="258">
        <f>IFERROR(VLOOKUP(C366,'LOCAL DECEMBER 2022'!EK372:FE594,21,FALSE),)</f>
        <v>90344.554999999993</v>
      </c>
      <c r="O366" s="258">
        <f>IFERROR(VLOOKUP(C366,'LOCAL DECEMBER 2022'!EK372:FF594,22,FALSE),)</f>
        <v>94375.360000000001</v>
      </c>
      <c r="P366" s="258">
        <f>IFERROR(VLOOKUP(C366,'LOCAL DECEMBER 2022'!EK372:FG598,23,FALSE),)</f>
        <v>100000</v>
      </c>
      <c r="Q366" s="258">
        <f t="shared" si="24"/>
        <v>284719.91499999998</v>
      </c>
      <c r="R366" s="258">
        <f>IFERROR(VLOOKUP(C366,'LOCAL DECEMBER 2022'!EK372:FI594,25,FALSE),)</f>
        <v>0</v>
      </c>
      <c r="S366" s="258">
        <f t="shared" si="25"/>
        <v>659033.66500000004</v>
      </c>
      <c r="T366" s="258">
        <f>IFERROR(VLOOKUP(C366,'LOCAL DECEMBER 2022'!EK372:FL594,28,FALSE),)</f>
        <v>37750.14</v>
      </c>
      <c r="U366" s="258">
        <f>IFERROR(VLOOKUP(C366,'LOCAL DECEMBER 2022'!EK372:FN594,30,FALSE),)</f>
        <v>94375.360000000001</v>
      </c>
      <c r="V366" s="258">
        <f>IFERROR(VLOOKUP(C366,'LOCAL DECEMBER 2022'!EK372:FM594,29,FALSE),)</f>
        <v>4718.7700000000004</v>
      </c>
      <c r="W366" s="258">
        <f t="shared" si="26"/>
        <v>136844.26999999999</v>
      </c>
      <c r="X366" s="263">
        <f t="shared" si="27"/>
        <v>1080597.8499999999</v>
      </c>
      <c r="Z366" s="264"/>
      <c r="AA366" s="134"/>
    </row>
    <row r="367" spans="1:27" s="120" customFormat="1" ht="18.649999999999999" customHeight="1">
      <c r="A367" s="250">
        <v>365</v>
      </c>
      <c r="B367" s="251" t="s">
        <v>1823</v>
      </c>
      <c r="C367" s="270" t="s">
        <v>592</v>
      </c>
      <c r="D367" s="643" t="s">
        <v>1824</v>
      </c>
      <c r="E367" s="254" t="s">
        <v>787</v>
      </c>
      <c r="F367" s="644" t="s">
        <v>1825</v>
      </c>
      <c r="G367" s="271" t="s">
        <v>68</v>
      </c>
      <c r="H367" s="258">
        <f>ROUND(IFERROR(VLOOKUP(C367,'LOCAL DECEMBER 2022'!EK373:ET889,10,FALSE),),2)</f>
        <v>26</v>
      </c>
      <c r="I367" s="258">
        <f>ROUND(IFERROR(VLOOKUP(C367,'LOCAL DECEMBER 2022'!EK373:EN750,4,FALSE),),2)</f>
        <v>12500</v>
      </c>
      <c r="J367" s="258">
        <f>IFERROR(VLOOKUP(C367,'LOCAL DECEMBER 2022'!EK373:EM544,3,FALSE),)</f>
        <v>325000</v>
      </c>
      <c r="K367" s="258">
        <f>IFERROR(VLOOKUP(C367,'LOCAL DECEMBER 2022'!EK373:FA544,17,FALSE),)</f>
        <v>178013.69</v>
      </c>
      <c r="L367" s="258">
        <f>IFERROR(VLOOKUP(C367,'LOCAL DECEMBER 2022'!EK373:FC595,19,FALSE),)</f>
        <v>503013.69</v>
      </c>
      <c r="M367" s="258">
        <f>IFERROR(VLOOKUP(C367,'LOCAL DECEMBER 2022'!EK373:FD595,20,FALSE),)</f>
        <v>452712.32</v>
      </c>
      <c r="N367" s="258">
        <f>IFERROR(VLOOKUP(C367,'LOCAL DECEMBER 2022'!EK373:FE595,21,FALSE),)</f>
        <v>14616.9856</v>
      </c>
      <c r="O367" s="258">
        <f>IFERROR(VLOOKUP(C367,'LOCAL DECEMBER 2022'!EK373:FF595,22,FALSE),)</f>
        <v>50301.37</v>
      </c>
      <c r="P367" s="258">
        <f>IFERROR(VLOOKUP(C367,'LOCAL DECEMBER 2022'!EK373:FG599,23,FALSE),)</f>
        <v>100000</v>
      </c>
      <c r="Q367" s="258">
        <f t="shared" si="24"/>
        <v>164918.35560000001</v>
      </c>
      <c r="R367" s="258">
        <f>IFERROR(VLOOKUP(C367,'LOCAL DECEMBER 2022'!EK373:FI595,25,FALSE),)</f>
        <v>0</v>
      </c>
      <c r="S367" s="258">
        <f t="shared" si="25"/>
        <v>338095.33439999999</v>
      </c>
      <c r="T367" s="258">
        <f>IFERROR(VLOOKUP(C367,'LOCAL DECEMBER 2022'!EK373:FL595,28,FALSE),)</f>
        <v>20120.55</v>
      </c>
      <c r="U367" s="258">
        <f>IFERROR(VLOOKUP(C367,'LOCAL DECEMBER 2022'!EK373:FN595,30,FALSE),)</f>
        <v>50301.37</v>
      </c>
      <c r="V367" s="258">
        <f>IFERROR(VLOOKUP(C367,'LOCAL DECEMBER 2022'!EK373:FM595,29,FALSE),)</f>
        <v>2515.0700000000002</v>
      </c>
      <c r="W367" s="258">
        <f t="shared" si="26"/>
        <v>72936.990000000005</v>
      </c>
      <c r="X367" s="263">
        <f t="shared" si="27"/>
        <v>575950.68000000005</v>
      </c>
      <c r="Z367" s="264"/>
      <c r="AA367" s="134"/>
    </row>
    <row r="368" spans="1:27" s="120" customFormat="1" ht="18.649999999999999" customHeight="1">
      <c r="A368" s="250">
        <v>366</v>
      </c>
      <c r="B368" s="251" t="s">
        <v>1826</v>
      </c>
      <c r="C368" s="270" t="s">
        <v>593</v>
      </c>
      <c r="D368" s="253"/>
      <c r="E368" s="254" t="s">
        <v>787</v>
      </c>
      <c r="F368" s="644" t="s">
        <v>1827</v>
      </c>
      <c r="G368" s="271" t="s">
        <v>194</v>
      </c>
      <c r="H368" s="258">
        <f>ROUND(IFERROR(VLOOKUP(C368,'LOCAL DECEMBER 2022'!EK374:ET890,10,FALSE),),2)</f>
        <v>25</v>
      </c>
      <c r="I368" s="258">
        <f>ROUND(IFERROR(VLOOKUP(C368,'LOCAL DECEMBER 2022'!EK374:EN752,4,FALSE),),2)</f>
        <v>12500</v>
      </c>
      <c r="J368" s="258">
        <f>IFERROR(VLOOKUP(C368,'LOCAL DECEMBER 2022'!EK374:EM546,3,FALSE),)</f>
        <v>325000</v>
      </c>
      <c r="K368" s="258">
        <f>IFERROR(VLOOKUP(C368,'LOCAL DECEMBER 2022'!EK374:FA546,17,FALSE),)</f>
        <v>220016.92</v>
      </c>
      <c r="L368" s="258">
        <f>IFERROR(VLOOKUP(C368,'LOCAL DECEMBER 2022'!EK374:FC597,19,FALSE),)</f>
        <v>532516.92000000004</v>
      </c>
      <c r="M368" s="258">
        <f>IFERROR(VLOOKUP(C368,'LOCAL DECEMBER 2022'!EK374:FD597,20,FALSE),)</f>
        <v>479265.23000000004</v>
      </c>
      <c r="N368" s="258">
        <f>IFERROR(VLOOKUP(C368,'LOCAL DECEMBER 2022'!EK374:FE597,21,FALSE),)</f>
        <v>16741.218400000005</v>
      </c>
      <c r="O368" s="258">
        <f>IFERROR(VLOOKUP(C368,'LOCAL DECEMBER 2022'!EK374:FF597,22,FALSE),)</f>
        <v>53251.69</v>
      </c>
      <c r="P368" s="258">
        <f>IFERROR(VLOOKUP(C368,'LOCAL DECEMBER 2022'!EK374:FG600,23,FALSE),)</f>
        <v>100000</v>
      </c>
      <c r="Q368" s="258">
        <f t="shared" si="24"/>
        <v>169992.90840000001</v>
      </c>
      <c r="R368" s="258">
        <f>IFERROR(VLOOKUP(C368,'LOCAL DECEMBER 2022'!EK374:FI597,25,FALSE),)</f>
        <v>0</v>
      </c>
      <c r="S368" s="258">
        <f t="shared" si="25"/>
        <v>362524.01160000003</v>
      </c>
      <c r="T368" s="258">
        <f>IFERROR(VLOOKUP(C368,'LOCAL DECEMBER 2022'!EK374:FL597,28,FALSE),)</f>
        <v>21300.68</v>
      </c>
      <c r="U368" s="258">
        <f>IFERROR(VLOOKUP(C368,'LOCAL DECEMBER 2022'!EK374:FN597,30,FALSE),)</f>
        <v>53251.69</v>
      </c>
      <c r="V368" s="258">
        <f>IFERROR(VLOOKUP(C368,'LOCAL DECEMBER 2022'!EK374:FM597,29,FALSE),)</f>
        <v>2662.58</v>
      </c>
      <c r="W368" s="258">
        <f t="shared" si="26"/>
        <v>77214.95</v>
      </c>
      <c r="X368" s="263">
        <f t="shared" si="27"/>
        <v>609731.87</v>
      </c>
      <c r="Z368" s="264"/>
      <c r="AA368" s="134"/>
    </row>
    <row r="369" spans="1:27" s="120" customFormat="1" ht="18.649999999999999" customHeight="1">
      <c r="A369" s="250">
        <v>367</v>
      </c>
      <c r="B369" s="251" t="s">
        <v>1828</v>
      </c>
      <c r="C369" s="270" t="s">
        <v>594</v>
      </c>
      <c r="D369" s="253" t="s">
        <v>1829</v>
      </c>
      <c r="E369" s="254" t="s">
        <v>787</v>
      </c>
      <c r="F369" s="644" t="s">
        <v>1830</v>
      </c>
      <c r="G369" s="271" t="s">
        <v>204</v>
      </c>
      <c r="H369" s="258">
        <f>ROUND(IFERROR(VLOOKUP(C369,'LOCAL DECEMBER 2022'!EK375:ET891,10,FALSE),),2)</f>
        <v>24</v>
      </c>
      <c r="I369" s="258">
        <f>ROUND(IFERROR(VLOOKUP(C369,'LOCAL DECEMBER 2022'!EK375:EN753,4,FALSE),),2)</f>
        <v>15000</v>
      </c>
      <c r="J369" s="258">
        <f>IFERROR(VLOOKUP(C369,'LOCAL DECEMBER 2022'!EK375:EM547,3,FALSE),)</f>
        <v>390000</v>
      </c>
      <c r="K369" s="258">
        <f>IFERROR(VLOOKUP(C369,'LOCAL DECEMBER 2022'!EK375:FA547,17,FALSE),)</f>
        <v>357027.46</v>
      </c>
      <c r="L369" s="258">
        <f>IFERROR(VLOOKUP(C369,'LOCAL DECEMBER 2022'!EK375:FC598,19,FALSE),)</f>
        <v>717027.46</v>
      </c>
      <c r="M369" s="258">
        <f>IFERROR(VLOOKUP(C369,'LOCAL DECEMBER 2022'!EK375:FD598,20,FALSE),)</f>
        <v>645324.71</v>
      </c>
      <c r="N369" s="258">
        <f>IFERROR(VLOOKUP(C369,'LOCAL DECEMBER 2022'!EK375:FE598,21,FALSE),)</f>
        <v>45064.941999999995</v>
      </c>
      <c r="O369" s="258">
        <f>IFERROR(VLOOKUP(C369,'LOCAL DECEMBER 2022'!EK375:FF598,22,FALSE),)</f>
        <v>71702.75</v>
      </c>
      <c r="P369" s="258">
        <f>IFERROR(VLOOKUP(C369,'LOCAL DECEMBER 2022'!EK375:FG601,23,FALSE),)</f>
        <v>100000</v>
      </c>
      <c r="Q369" s="258">
        <f t="shared" si="24"/>
        <v>216767.69199999998</v>
      </c>
      <c r="R369" s="258">
        <f>IFERROR(VLOOKUP(C369,'LOCAL DECEMBER 2022'!EK375:FI598,25,FALSE),)</f>
        <v>0</v>
      </c>
      <c r="S369" s="258">
        <f t="shared" si="25"/>
        <v>500259.76799999998</v>
      </c>
      <c r="T369" s="258">
        <f>IFERROR(VLOOKUP(C369,'LOCAL DECEMBER 2022'!EK375:FL598,28,FALSE),)</f>
        <v>28681.1</v>
      </c>
      <c r="U369" s="258">
        <f>IFERROR(VLOOKUP(C369,'LOCAL DECEMBER 2022'!EK375:FN598,30,FALSE),)</f>
        <v>71702.75</v>
      </c>
      <c r="V369" s="258">
        <f>IFERROR(VLOOKUP(C369,'LOCAL DECEMBER 2022'!EK375:FM598,29,FALSE),)</f>
        <v>3585.14</v>
      </c>
      <c r="W369" s="258">
        <f t="shared" si="26"/>
        <v>103968.99</v>
      </c>
      <c r="X369" s="263">
        <f t="shared" si="27"/>
        <v>820996.45</v>
      </c>
      <c r="Z369" s="264"/>
      <c r="AA369" s="134"/>
    </row>
    <row r="370" spans="1:27" s="120" customFormat="1" ht="18.649999999999999" customHeight="1">
      <c r="A370" s="250">
        <v>368</v>
      </c>
      <c r="B370" s="251" t="s">
        <v>1831</v>
      </c>
      <c r="C370" s="270" t="s">
        <v>595</v>
      </c>
      <c r="D370" s="643" t="s">
        <v>1832</v>
      </c>
      <c r="E370" s="254" t="s">
        <v>787</v>
      </c>
      <c r="F370" s="644" t="s">
        <v>1833</v>
      </c>
      <c r="G370" s="271" t="s">
        <v>194</v>
      </c>
      <c r="H370" s="258">
        <f>ROUND(IFERROR(VLOOKUP(C370,'LOCAL DECEMBER 2022'!EK376:ET892,10,FALSE),),2)</f>
        <v>26</v>
      </c>
      <c r="I370" s="258">
        <f>ROUND(IFERROR(VLOOKUP(C370,'LOCAL DECEMBER 2022'!EK376:EN754,4,FALSE),),2)</f>
        <v>12500</v>
      </c>
      <c r="J370" s="258">
        <f>IFERROR(VLOOKUP(C370,'LOCAL DECEMBER 2022'!EK376:EM548,3,FALSE),)</f>
        <v>325000</v>
      </c>
      <c r="K370" s="258">
        <f>IFERROR(VLOOKUP(C370,'LOCAL DECEMBER 2022'!EK376:FA548,17,FALSE),)</f>
        <v>245018.85</v>
      </c>
      <c r="L370" s="258">
        <f>IFERROR(VLOOKUP(C370,'LOCAL DECEMBER 2022'!EK376:FC599,19,FALSE),)</f>
        <v>570018.85</v>
      </c>
      <c r="M370" s="258">
        <f>IFERROR(VLOOKUP(C370,'LOCAL DECEMBER 2022'!EK376:FD599,20,FALSE),)</f>
        <v>513016.95999999996</v>
      </c>
      <c r="N370" s="258">
        <f>IFERROR(VLOOKUP(C370,'LOCAL DECEMBER 2022'!EK376:FE599,21,FALSE),)</f>
        <v>19441.356799999998</v>
      </c>
      <c r="O370" s="258">
        <f>IFERROR(VLOOKUP(C370,'LOCAL DECEMBER 2022'!EK376:FF599,22,FALSE),)</f>
        <v>57001.89</v>
      </c>
      <c r="P370" s="258">
        <f>IFERROR(VLOOKUP(C370,'LOCAL DECEMBER 2022'!EK376:FG602,23,FALSE),)</f>
        <v>100000</v>
      </c>
      <c r="Q370" s="258">
        <f t="shared" si="24"/>
        <v>176443.24679999999</v>
      </c>
      <c r="R370" s="258">
        <f>IFERROR(VLOOKUP(C370,'LOCAL DECEMBER 2022'!EK376:FI599,25,FALSE),)</f>
        <v>0</v>
      </c>
      <c r="S370" s="258">
        <f t="shared" si="25"/>
        <v>393575.60320000001</v>
      </c>
      <c r="T370" s="258">
        <f>IFERROR(VLOOKUP(C370,'LOCAL DECEMBER 2022'!EK376:FL599,28,FALSE),)</f>
        <v>22800.75</v>
      </c>
      <c r="U370" s="258">
        <f>IFERROR(VLOOKUP(C370,'LOCAL DECEMBER 2022'!EK376:FN599,30,FALSE),)</f>
        <v>57001.89</v>
      </c>
      <c r="V370" s="258">
        <f>IFERROR(VLOOKUP(C370,'LOCAL DECEMBER 2022'!EK376:FM599,29,FALSE),)</f>
        <v>2850.09</v>
      </c>
      <c r="W370" s="258">
        <f t="shared" si="26"/>
        <v>82652.73</v>
      </c>
      <c r="X370" s="263">
        <f t="shared" si="27"/>
        <v>652671.57999999996</v>
      </c>
      <c r="Z370" s="264"/>
      <c r="AA370" s="134"/>
    </row>
    <row r="371" spans="1:27" s="120" customFormat="1" ht="18.649999999999999" customHeight="1">
      <c r="A371" s="250">
        <v>369</v>
      </c>
      <c r="B371" s="251" t="s">
        <v>1834</v>
      </c>
      <c r="C371" s="270" t="s">
        <v>596</v>
      </c>
      <c r="D371" s="253"/>
      <c r="E371" s="254" t="s">
        <v>787</v>
      </c>
      <c r="F371" s="644" t="s">
        <v>1835</v>
      </c>
      <c r="G371" s="271" t="s">
        <v>194</v>
      </c>
      <c r="H371" s="258">
        <f>ROUND(IFERROR(VLOOKUP(C371,'LOCAL DECEMBER 2022'!EK377:ET893,10,FALSE),),2)</f>
        <v>26</v>
      </c>
      <c r="I371" s="258">
        <f>ROUND(IFERROR(VLOOKUP(C371,'LOCAL DECEMBER 2022'!EK377:EN755,4,FALSE),),2)</f>
        <v>12500</v>
      </c>
      <c r="J371" s="258">
        <f>IFERROR(VLOOKUP(C371,'LOCAL DECEMBER 2022'!EK377:EM549,3,FALSE),)</f>
        <v>325000</v>
      </c>
      <c r="K371" s="258">
        <f>IFERROR(VLOOKUP(C371,'LOCAL DECEMBER 2022'!EK377:FA549,17,FALSE),)</f>
        <v>242518.66</v>
      </c>
      <c r="L371" s="258">
        <f>IFERROR(VLOOKUP(C371,'LOCAL DECEMBER 2022'!EK377:FC600,19,FALSE),)</f>
        <v>567518.66</v>
      </c>
      <c r="M371" s="258">
        <f>IFERROR(VLOOKUP(C371,'LOCAL DECEMBER 2022'!EK377:FD600,20,FALSE),)</f>
        <v>510766.79000000004</v>
      </c>
      <c r="N371" s="258">
        <f>IFERROR(VLOOKUP(C371,'LOCAL DECEMBER 2022'!EK377:FE600,21,FALSE),)</f>
        <v>19261.343200000003</v>
      </c>
      <c r="O371" s="258">
        <f>IFERROR(VLOOKUP(C371,'LOCAL DECEMBER 2022'!EK377:FF600,22,FALSE),)</f>
        <v>56751.87</v>
      </c>
      <c r="P371" s="258">
        <f>IFERROR(VLOOKUP(C371,'LOCAL DECEMBER 2022'!EK377:FG603,23,FALSE),)</f>
        <v>100000</v>
      </c>
      <c r="Q371" s="258">
        <f t="shared" si="24"/>
        <v>176013.2132</v>
      </c>
      <c r="R371" s="258">
        <f>IFERROR(VLOOKUP(C371,'LOCAL DECEMBER 2022'!EK377:FI600,25,FALSE),)</f>
        <v>0</v>
      </c>
      <c r="S371" s="258">
        <f t="shared" si="25"/>
        <v>391505.44680000003</v>
      </c>
      <c r="T371" s="258">
        <f>IFERROR(VLOOKUP(C371,'LOCAL DECEMBER 2022'!EK377:FL600,28,FALSE),)</f>
        <v>22700.75</v>
      </c>
      <c r="U371" s="258">
        <f>IFERROR(VLOOKUP(C371,'LOCAL DECEMBER 2022'!EK377:FN600,30,FALSE),)</f>
        <v>56751.87</v>
      </c>
      <c r="V371" s="258">
        <f>IFERROR(VLOOKUP(C371,'LOCAL DECEMBER 2022'!EK377:FM600,29,FALSE),)</f>
        <v>2837.59</v>
      </c>
      <c r="W371" s="258">
        <f t="shared" si="26"/>
        <v>82290.209999999992</v>
      </c>
      <c r="X371" s="263">
        <f t="shared" si="27"/>
        <v>649808.87</v>
      </c>
      <c r="Z371" s="264"/>
      <c r="AA371" s="134"/>
    </row>
    <row r="372" spans="1:27" s="120" customFormat="1" ht="18.649999999999999" customHeight="1">
      <c r="A372" s="250">
        <v>370</v>
      </c>
      <c r="B372" s="251" t="s">
        <v>1377</v>
      </c>
      <c r="C372" s="270" t="s">
        <v>597</v>
      </c>
      <c r="D372" s="643" t="s">
        <v>1836</v>
      </c>
      <c r="E372" s="254" t="s">
        <v>787</v>
      </c>
      <c r="F372" s="644" t="s">
        <v>1837</v>
      </c>
      <c r="G372" s="271" t="s">
        <v>194</v>
      </c>
      <c r="H372" s="258">
        <f>ROUND(IFERROR(VLOOKUP(C372,'LOCAL DECEMBER 2022'!EK378:ET894,10,FALSE),),2)</f>
        <v>26</v>
      </c>
      <c r="I372" s="258">
        <f>ROUND(IFERROR(VLOOKUP(C372,'LOCAL DECEMBER 2022'!EK378:EN756,4,FALSE),),2)</f>
        <v>15000</v>
      </c>
      <c r="J372" s="258">
        <f>IFERROR(VLOOKUP(C372,'LOCAL DECEMBER 2022'!EK378:EM550,3,FALSE),)</f>
        <v>390000</v>
      </c>
      <c r="K372" s="258">
        <f>IFERROR(VLOOKUP(C372,'LOCAL DECEMBER 2022'!EK378:FA550,17,FALSE),)</f>
        <v>385029.62</v>
      </c>
      <c r="L372" s="258">
        <f>IFERROR(VLOOKUP(C372,'LOCAL DECEMBER 2022'!EK378:FC601,19,FALSE),)</f>
        <v>775029.62</v>
      </c>
      <c r="M372" s="258">
        <f>IFERROR(VLOOKUP(C372,'LOCAL DECEMBER 2022'!EK378:FD601,20,FALSE),)</f>
        <v>697526.66</v>
      </c>
      <c r="N372" s="258">
        <f>IFERROR(VLOOKUP(C372,'LOCAL DECEMBER 2022'!EK378:FE601,21,FALSE),)</f>
        <v>55505.332000000009</v>
      </c>
      <c r="O372" s="258">
        <f>IFERROR(VLOOKUP(C372,'LOCAL DECEMBER 2022'!EK378:FF601,22,FALSE),)</f>
        <v>77502.960000000006</v>
      </c>
      <c r="P372" s="258">
        <f>IFERROR(VLOOKUP(C372,'LOCAL DECEMBER 2022'!EK378:FG604,23,FALSE),)</f>
        <v>0</v>
      </c>
      <c r="Q372" s="258">
        <f t="shared" si="24"/>
        <v>133008.29200000002</v>
      </c>
      <c r="R372" s="258">
        <f>IFERROR(VLOOKUP(C372,'LOCAL DECEMBER 2022'!EK378:FI601,25,FALSE),)</f>
        <v>0</v>
      </c>
      <c r="S372" s="258">
        <f t="shared" si="25"/>
        <v>642021.32799999998</v>
      </c>
      <c r="T372" s="258">
        <f>IFERROR(VLOOKUP(C372,'LOCAL DECEMBER 2022'!EK378:FL601,28,FALSE),)</f>
        <v>31001.18</v>
      </c>
      <c r="U372" s="258">
        <f>IFERROR(VLOOKUP(C372,'LOCAL DECEMBER 2022'!EK378:FN601,30,FALSE),)</f>
        <v>77502.960000000006</v>
      </c>
      <c r="V372" s="258">
        <f>IFERROR(VLOOKUP(C372,'LOCAL DECEMBER 2022'!EK378:FM601,29,FALSE),)</f>
        <v>3875.15</v>
      </c>
      <c r="W372" s="258">
        <f t="shared" si="26"/>
        <v>112379.29000000001</v>
      </c>
      <c r="X372" s="263">
        <f t="shared" si="27"/>
        <v>887408.91</v>
      </c>
      <c r="Z372" s="264"/>
      <c r="AA372" s="134"/>
    </row>
    <row r="373" spans="1:27" s="120" customFormat="1" ht="18.649999999999999" customHeight="1">
      <c r="A373" s="250">
        <v>371</v>
      </c>
      <c r="B373" s="251" t="s">
        <v>1838</v>
      </c>
      <c r="C373" s="270" t="s">
        <v>598</v>
      </c>
      <c r="D373" s="643" t="s">
        <v>1839</v>
      </c>
      <c r="E373" s="254" t="s">
        <v>787</v>
      </c>
      <c r="F373" s="644" t="s">
        <v>1840</v>
      </c>
      <c r="G373" s="271" t="s">
        <v>194</v>
      </c>
      <c r="H373" s="258">
        <f>ROUND(IFERROR(VLOOKUP(C373,'LOCAL DECEMBER 2022'!EK379:ET895,10,FALSE),),2)</f>
        <v>26</v>
      </c>
      <c r="I373" s="258">
        <f>ROUND(IFERROR(VLOOKUP(C373,'LOCAL DECEMBER 2022'!EK379:EN757,4,FALSE),),2)</f>
        <v>12500</v>
      </c>
      <c r="J373" s="258">
        <f>IFERROR(VLOOKUP(C373,'LOCAL DECEMBER 2022'!EK379:EM551,3,FALSE),)</f>
        <v>325000</v>
      </c>
      <c r="K373" s="258">
        <f>IFERROR(VLOOKUP(C373,'LOCAL DECEMBER 2022'!EK379:FA551,17,FALSE),)</f>
        <v>229184.3</v>
      </c>
      <c r="L373" s="258">
        <f>IFERROR(VLOOKUP(C373,'LOCAL DECEMBER 2022'!EK379:FC602,19,FALSE),)</f>
        <v>554184.30000000005</v>
      </c>
      <c r="M373" s="258">
        <f>IFERROR(VLOOKUP(C373,'LOCAL DECEMBER 2022'!EK379:FD602,20,FALSE),)</f>
        <v>498765.87000000005</v>
      </c>
      <c r="N373" s="258">
        <f>IFERROR(VLOOKUP(C373,'LOCAL DECEMBER 2022'!EK379:FE602,21,FALSE),)</f>
        <v>18301.269600000003</v>
      </c>
      <c r="O373" s="258">
        <f>IFERROR(VLOOKUP(C373,'LOCAL DECEMBER 2022'!EK379:FF602,22,FALSE),)</f>
        <v>55418.43</v>
      </c>
      <c r="P373" s="258">
        <f>IFERROR(VLOOKUP(C373,'LOCAL DECEMBER 2022'!EK379:FG605,23,FALSE),)</f>
        <v>100000</v>
      </c>
      <c r="Q373" s="258">
        <f t="shared" si="24"/>
        <v>173719.69959999999</v>
      </c>
      <c r="R373" s="258">
        <f>IFERROR(VLOOKUP(C373,'LOCAL DECEMBER 2022'!EK379:FI602,25,FALSE),)</f>
        <v>0</v>
      </c>
      <c r="S373" s="258">
        <f t="shared" si="25"/>
        <v>380464.60040000005</v>
      </c>
      <c r="T373" s="258">
        <f>IFERROR(VLOOKUP(C373,'LOCAL DECEMBER 2022'!EK379:FL602,28,FALSE),)</f>
        <v>22167.37</v>
      </c>
      <c r="U373" s="258">
        <f>IFERROR(VLOOKUP(C373,'LOCAL DECEMBER 2022'!EK379:FN602,30,FALSE),)</f>
        <v>55418.43</v>
      </c>
      <c r="V373" s="258">
        <f>IFERROR(VLOOKUP(C373,'LOCAL DECEMBER 2022'!EK379:FM602,29,FALSE),)</f>
        <v>2770.92</v>
      </c>
      <c r="W373" s="258">
        <f t="shared" si="26"/>
        <v>80356.72</v>
      </c>
      <c r="X373" s="263">
        <f t="shared" si="27"/>
        <v>634541.02</v>
      </c>
      <c r="Z373" s="264"/>
      <c r="AA373" s="134"/>
    </row>
    <row r="374" spans="1:27" s="120" customFormat="1" ht="18.649999999999999" customHeight="1">
      <c r="A374" s="250">
        <v>372</v>
      </c>
      <c r="B374" s="251" t="s">
        <v>1841</v>
      </c>
      <c r="C374" s="270" t="s">
        <v>599</v>
      </c>
      <c r="D374" s="643" t="s">
        <v>1842</v>
      </c>
      <c r="E374" s="254" t="s">
        <v>787</v>
      </c>
      <c r="F374" s="644" t="s">
        <v>1843</v>
      </c>
      <c r="G374" s="271" t="s">
        <v>235</v>
      </c>
      <c r="H374" s="258">
        <f>ROUND(IFERROR(VLOOKUP(C374,'LOCAL DECEMBER 2022'!EK380:ET896,10,FALSE),),2)</f>
        <v>23</v>
      </c>
      <c r="I374" s="258">
        <f>ROUND(IFERROR(VLOOKUP(C374,'LOCAL DECEMBER 2022'!EK380:EN758,4,FALSE),),2)</f>
        <v>25000</v>
      </c>
      <c r="J374" s="258">
        <f>IFERROR(VLOOKUP(C374,'LOCAL DECEMBER 2022'!EK380:EM552,3,FALSE),)</f>
        <v>650000</v>
      </c>
      <c r="K374" s="258">
        <f>IFERROR(VLOOKUP(C374,'LOCAL DECEMBER 2022'!EK380:FA552,17,FALSE),)</f>
        <v>670051.54</v>
      </c>
      <c r="L374" s="258">
        <f>IFERROR(VLOOKUP(C374,'LOCAL DECEMBER 2022'!EK380:FC603,19,FALSE),)</f>
        <v>1245051.54</v>
      </c>
      <c r="M374" s="258">
        <f>IFERROR(VLOOKUP(C374,'LOCAL DECEMBER 2022'!EK380:FD603,20,FALSE),)</f>
        <v>1120546.3900000001</v>
      </c>
      <c r="N374" s="258">
        <f>IFERROR(VLOOKUP(C374,'LOCAL DECEMBER 2022'!EK380:FE603,21,FALSE),)</f>
        <v>164163.91700000004</v>
      </c>
      <c r="O374" s="258">
        <f>IFERROR(VLOOKUP(C374,'LOCAL DECEMBER 2022'!EK380:FF603,22,FALSE),)</f>
        <v>124505.15</v>
      </c>
      <c r="P374" s="258">
        <f>IFERROR(VLOOKUP(C374,'LOCAL DECEMBER 2022'!EK380:FG606,23,FALSE),)</f>
        <v>100000</v>
      </c>
      <c r="Q374" s="258">
        <f t="shared" si="24"/>
        <v>388669.06700000004</v>
      </c>
      <c r="R374" s="258">
        <f>IFERROR(VLOOKUP(C374,'LOCAL DECEMBER 2022'!EK380:FI603,25,FALSE),)</f>
        <v>0</v>
      </c>
      <c r="S374" s="258">
        <f t="shared" si="25"/>
        <v>856382.473</v>
      </c>
      <c r="T374" s="258">
        <f>IFERROR(VLOOKUP(C374,'LOCAL DECEMBER 2022'!EK380:FL603,28,FALSE),)</f>
        <v>49802.06</v>
      </c>
      <c r="U374" s="258">
        <f>IFERROR(VLOOKUP(C374,'LOCAL DECEMBER 2022'!EK380:FN603,30,FALSE),)</f>
        <v>124505.15</v>
      </c>
      <c r="V374" s="258">
        <f>IFERROR(VLOOKUP(C374,'LOCAL DECEMBER 2022'!EK380:FM603,29,FALSE),)</f>
        <v>6225.26</v>
      </c>
      <c r="W374" s="258">
        <f t="shared" si="26"/>
        <v>180532.47</v>
      </c>
      <c r="X374" s="263">
        <f t="shared" si="27"/>
        <v>1425584.01</v>
      </c>
      <c r="Z374" s="264"/>
      <c r="AA374" s="134"/>
    </row>
    <row r="375" spans="1:27" s="120" customFormat="1" ht="18.649999999999999" customHeight="1">
      <c r="A375" s="250">
        <v>373</v>
      </c>
      <c r="B375" s="251" t="s">
        <v>1844</v>
      </c>
      <c r="C375" s="270" t="s">
        <v>600</v>
      </c>
      <c r="D375" s="643" t="s">
        <v>1845</v>
      </c>
      <c r="E375" s="254" t="s">
        <v>787</v>
      </c>
      <c r="F375" s="644" t="s">
        <v>1846</v>
      </c>
      <c r="G375" s="271" t="s">
        <v>235</v>
      </c>
      <c r="H375" s="258">
        <f>ROUND(IFERROR(VLOOKUP(C375,'LOCAL DECEMBER 2022'!EK381:ET897,10,FALSE),),2)</f>
        <v>16</v>
      </c>
      <c r="I375" s="258">
        <f>ROUND(IFERROR(VLOOKUP(C375,'LOCAL DECEMBER 2022'!EK381:EN759,4,FALSE),),2)</f>
        <v>23076.92</v>
      </c>
      <c r="J375" s="258">
        <f>IFERROR(VLOOKUP(C375,'LOCAL DECEMBER 2022'!EK381:EM553,3,FALSE),)</f>
        <v>600000</v>
      </c>
      <c r="K375" s="258">
        <f>IFERROR(VLOOKUP(C375,'LOCAL DECEMBER 2022'!EK381:FA553,17,FALSE),)</f>
        <v>270790.06</v>
      </c>
      <c r="L375" s="258">
        <f>IFERROR(VLOOKUP(C375,'LOCAL DECEMBER 2022'!EK381:FC604,19,FALSE),)</f>
        <v>640020.78</v>
      </c>
      <c r="M375" s="258">
        <f>IFERROR(VLOOKUP(C375,'LOCAL DECEMBER 2022'!EK381:FD604,20,FALSE),)</f>
        <v>576018.70000000007</v>
      </c>
      <c r="N375" s="258">
        <f>IFERROR(VLOOKUP(C375,'LOCAL DECEMBER 2022'!EK381:FE604,21,FALSE),)</f>
        <v>31203.740000000013</v>
      </c>
      <c r="O375" s="258">
        <f>IFERROR(VLOOKUP(C375,'LOCAL DECEMBER 2022'!EK381:FF604,22,FALSE),)</f>
        <v>64002.080000000002</v>
      </c>
      <c r="P375" s="258">
        <f>IFERROR(VLOOKUP(C375,'LOCAL DECEMBER 2022'!EK381:FG607,23,FALSE),)</f>
        <v>100000</v>
      </c>
      <c r="Q375" s="258">
        <f t="shared" si="24"/>
        <v>195205.82</v>
      </c>
      <c r="R375" s="258">
        <f>IFERROR(VLOOKUP(C375,'LOCAL DECEMBER 2022'!EK381:FI604,25,FALSE),)</f>
        <v>0</v>
      </c>
      <c r="S375" s="258">
        <f t="shared" si="25"/>
        <v>444814.96</v>
      </c>
      <c r="T375" s="258">
        <f>IFERROR(VLOOKUP(C375,'LOCAL DECEMBER 2022'!EK381:FL604,28,FALSE),)</f>
        <v>25600.83</v>
      </c>
      <c r="U375" s="258">
        <f>IFERROR(VLOOKUP(C375,'LOCAL DECEMBER 2022'!EK381:FN604,30,FALSE),)</f>
        <v>64002.080000000002</v>
      </c>
      <c r="V375" s="258">
        <f>IFERROR(VLOOKUP(C375,'LOCAL DECEMBER 2022'!EK381:FM604,29,FALSE),)</f>
        <v>3200.1</v>
      </c>
      <c r="W375" s="258">
        <f t="shared" si="26"/>
        <v>92803.010000000009</v>
      </c>
      <c r="X375" s="263">
        <f t="shared" si="27"/>
        <v>732823.79</v>
      </c>
      <c r="Z375" s="264"/>
      <c r="AA375" s="134"/>
    </row>
    <row r="376" spans="1:27" s="120" customFormat="1" ht="18.649999999999999" customHeight="1">
      <c r="A376" s="250">
        <v>374</v>
      </c>
      <c r="B376" s="251" t="s">
        <v>1847</v>
      </c>
      <c r="C376" s="270" t="s">
        <v>601</v>
      </c>
      <c r="D376" s="643" t="s">
        <v>1848</v>
      </c>
      <c r="E376" s="254" t="s">
        <v>787</v>
      </c>
      <c r="F376" s="644" t="s">
        <v>1849</v>
      </c>
      <c r="G376" s="271" t="s">
        <v>194</v>
      </c>
      <c r="H376" s="258">
        <f>ROUND(IFERROR(VLOOKUP(C376,'LOCAL DECEMBER 2022'!EK382:ET898,10,FALSE),),2)</f>
        <v>25</v>
      </c>
      <c r="I376" s="258">
        <f>ROUND(IFERROR(VLOOKUP(C376,'LOCAL DECEMBER 2022'!EK382:EN760,4,FALSE),),2)</f>
        <v>12500</v>
      </c>
      <c r="J376" s="258">
        <f>IFERROR(VLOOKUP(C376,'LOCAL DECEMBER 2022'!EK382:EM554,3,FALSE),)</f>
        <v>325000</v>
      </c>
      <c r="K376" s="258">
        <f>IFERROR(VLOOKUP(C376,'LOCAL DECEMBER 2022'!EK382:FA554,17,FALSE),)</f>
        <v>248352.44</v>
      </c>
      <c r="L376" s="258">
        <f>IFERROR(VLOOKUP(C376,'LOCAL DECEMBER 2022'!EK382:FC605,19,FALSE),)</f>
        <v>560852.43999999994</v>
      </c>
      <c r="M376" s="258">
        <f>IFERROR(VLOOKUP(C376,'LOCAL DECEMBER 2022'!EK382:FD605,20,FALSE),)</f>
        <v>504767.19999999995</v>
      </c>
      <c r="N376" s="258">
        <f>IFERROR(VLOOKUP(C376,'LOCAL DECEMBER 2022'!EK382:FE605,21,FALSE),)</f>
        <v>18781.375999999997</v>
      </c>
      <c r="O376" s="258">
        <f>IFERROR(VLOOKUP(C376,'LOCAL DECEMBER 2022'!EK382:FF605,22,FALSE),)</f>
        <v>56085.24</v>
      </c>
      <c r="P376" s="258">
        <f>IFERROR(VLOOKUP(C376,'LOCAL DECEMBER 2022'!EK382:FG608,23,FALSE),)</f>
        <v>100000</v>
      </c>
      <c r="Q376" s="258">
        <f t="shared" si="24"/>
        <v>174866.61599999998</v>
      </c>
      <c r="R376" s="258">
        <f>IFERROR(VLOOKUP(C376,'LOCAL DECEMBER 2022'!EK382:FI605,25,FALSE),)</f>
        <v>0</v>
      </c>
      <c r="S376" s="258">
        <f t="shared" si="25"/>
        <v>385985.82399999996</v>
      </c>
      <c r="T376" s="258">
        <f>IFERROR(VLOOKUP(C376,'LOCAL DECEMBER 2022'!EK382:FL605,28,FALSE),)</f>
        <v>22434.1</v>
      </c>
      <c r="U376" s="258">
        <f>IFERROR(VLOOKUP(C376,'LOCAL DECEMBER 2022'!EK382:FN605,30,FALSE),)</f>
        <v>56085.24</v>
      </c>
      <c r="V376" s="258">
        <f>IFERROR(VLOOKUP(C376,'LOCAL DECEMBER 2022'!EK382:FM605,29,FALSE),)</f>
        <v>2804.26</v>
      </c>
      <c r="W376" s="258">
        <f t="shared" si="26"/>
        <v>81323.599999999991</v>
      </c>
      <c r="X376" s="263">
        <f t="shared" si="27"/>
        <v>642176.03999999992</v>
      </c>
      <c r="Z376" s="264"/>
      <c r="AA376" s="134"/>
    </row>
    <row r="377" spans="1:27" s="120" customFormat="1" ht="18.649999999999999" customHeight="1">
      <c r="A377" s="250">
        <v>375</v>
      </c>
      <c r="B377" s="251" t="s">
        <v>1850</v>
      </c>
      <c r="C377" s="270" t="s">
        <v>602</v>
      </c>
      <c r="D377" s="643" t="s">
        <v>1851</v>
      </c>
      <c r="E377" s="254" t="s">
        <v>787</v>
      </c>
      <c r="F377" s="644" t="s">
        <v>1852</v>
      </c>
      <c r="G377" s="271" t="s">
        <v>194</v>
      </c>
      <c r="H377" s="258">
        <f>ROUND(IFERROR(VLOOKUP(C377,'LOCAL DECEMBER 2022'!EK383:ET899,10,FALSE),),2)</f>
        <v>25</v>
      </c>
      <c r="I377" s="258">
        <f>ROUND(IFERROR(VLOOKUP(C377,'LOCAL DECEMBER 2022'!EK383:EN762,4,FALSE),),2)</f>
        <v>12500</v>
      </c>
      <c r="J377" s="258">
        <f>IFERROR(VLOOKUP(C377,'LOCAL DECEMBER 2022'!EK383:EM556,3,FALSE),)</f>
        <v>325000</v>
      </c>
      <c r="K377" s="258">
        <f>IFERROR(VLOOKUP(C377,'LOCAL DECEMBER 2022'!EK383:FA556,17,FALSE),)</f>
        <v>235018.08</v>
      </c>
      <c r="L377" s="258">
        <f>IFERROR(VLOOKUP(C377,'LOCAL DECEMBER 2022'!EK383:FC607,19,FALSE),)</f>
        <v>547518.07999999996</v>
      </c>
      <c r="M377" s="258">
        <f>IFERROR(VLOOKUP(C377,'LOCAL DECEMBER 2022'!EK383:FD607,20,FALSE),)</f>
        <v>492766.26999999996</v>
      </c>
      <c r="N377" s="258">
        <f>IFERROR(VLOOKUP(C377,'LOCAL DECEMBER 2022'!EK383:FE607,21,FALSE),)</f>
        <v>17821.301599999999</v>
      </c>
      <c r="O377" s="258">
        <f>IFERROR(VLOOKUP(C377,'LOCAL DECEMBER 2022'!EK383:FF607,22,FALSE),)</f>
        <v>54751.81</v>
      </c>
      <c r="P377" s="258">
        <f>IFERROR(VLOOKUP(C377,'LOCAL DECEMBER 2022'!EK383:FG609,23,FALSE),)</f>
        <v>100000</v>
      </c>
      <c r="Q377" s="258">
        <f t="shared" si="24"/>
        <v>172573.1116</v>
      </c>
      <c r="R377" s="258">
        <f>IFERROR(VLOOKUP(C377,'LOCAL DECEMBER 2022'!EK383:FI607,25,FALSE),)</f>
        <v>0</v>
      </c>
      <c r="S377" s="258">
        <f t="shared" si="25"/>
        <v>374944.96839999995</v>
      </c>
      <c r="T377" s="258">
        <f>IFERROR(VLOOKUP(C377,'LOCAL DECEMBER 2022'!EK383:FL607,28,FALSE),)</f>
        <v>21900.720000000001</v>
      </c>
      <c r="U377" s="258">
        <f>IFERROR(VLOOKUP(C377,'LOCAL DECEMBER 2022'!EK383:FN607,30,FALSE),)</f>
        <v>54751.81</v>
      </c>
      <c r="V377" s="258">
        <f>IFERROR(VLOOKUP(C377,'LOCAL DECEMBER 2022'!EK383:FM607,29,FALSE),)</f>
        <v>2737.59</v>
      </c>
      <c r="W377" s="258">
        <f t="shared" si="26"/>
        <v>79390.12</v>
      </c>
      <c r="X377" s="263">
        <f t="shared" si="27"/>
        <v>626908.19999999995</v>
      </c>
      <c r="Z377" s="264"/>
      <c r="AA377" s="134"/>
    </row>
    <row r="378" spans="1:27" s="120" customFormat="1" ht="18.649999999999999" customHeight="1">
      <c r="A378" s="250">
        <v>376</v>
      </c>
      <c r="B378" s="251" t="s">
        <v>1853</v>
      </c>
      <c r="C378" s="270" t="s">
        <v>603</v>
      </c>
      <c r="D378" s="643" t="s">
        <v>1854</v>
      </c>
      <c r="E378" s="254" t="s">
        <v>787</v>
      </c>
      <c r="F378" s="644" t="s">
        <v>1855</v>
      </c>
      <c r="G378" s="271" t="s">
        <v>194</v>
      </c>
      <c r="H378" s="258">
        <f>ROUND(IFERROR(VLOOKUP(C378,'LOCAL DECEMBER 2022'!EK384:ET900,10,FALSE),),2)</f>
        <v>25</v>
      </c>
      <c r="I378" s="258">
        <f>ROUND(IFERROR(VLOOKUP(C378,'LOCAL DECEMBER 2022'!EK384:EN763,4,FALSE),),2)</f>
        <v>12500</v>
      </c>
      <c r="J378" s="258">
        <f>IFERROR(VLOOKUP(C378,'LOCAL DECEMBER 2022'!EK384:EM557,3,FALSE),)</f>
        <v>325000</v>
      </c>
      <c r="K378" s="258">
        <f>IFERROR(VLOOKUP(C378,'LOCAL DECEMBER 2022'!EK384:FA557,17,FALSE),)</f>
        <v>260020</v>
      </c>
      <c r="L378" s="258">
        <f>IFERROR(VLOOKUP(C378,'LOCAL DECEMBER 2022'!EK384:FC608,19,FALSE),)</f>
        <v>572520</v>
      </c>
      <c r="M378" s="258">
        <f>IFERROR(VLOOKUP(C378,'LOCAL DECEMBER 2022'!EK384:FD608,20,FALSE),)</f>
        <v>515268</v>
      </c>
      <c r="N378" s="258">
        <f>IFERROR(VLOOKUP(C378,'LOCAL DECEMBER 2022'!EK384:FE608,21,FALSE),)</f>
        <v>19621.439999999999</v>
      </c>
      <c r="O378" s="258">
        <f>IFERROR(VLOOKUP(C378,'LOCAL DECEMBER 2022'!EK384:FF608,22,FALSE),)</f>
        <v>57252</v>
      </c>
      <c r="P378" s="258">
        <f>IFERROR(VLOOKUP(C378,'LOCAL DECEMBER 2022'!EK384:FG610,23,FALSE),)</f>
        <v>100000</v>
      </c>
      <c r="Q378" s="258">
        <f t="shared" si="24"/>
        <v>176873.44</v>
      </c>
      <c r="R378" s="258">
        <f>IFERROR(VLOOKUP(C378,'LOCAL DECEMBER 2022'!EK384:FI608,25,FALSE),)</f>
        <v>0</v>
      </c>
      <c r="S378" s="258">
        <f t="shared" si="25"/>
        <v>395646.56</v>
      </c>
      <c r="T378" s="258">
        <f>IFERROR(VLOOKUP(C378,'LOCAL DECEMBER 2022'!EK384:FL608,28,FALSE),)</f>
        <v>22900.799999999999</v>
      </c>
      <c r="U378" s="258">
        <f>IFERROR(VLOOKUP(C378,'LOCAL DECEMBER 2022'!EK384:FN608,30,FALSE),)</f>
        <v>57252</v>
      </c>
      <c r="V378" s="258">
        <f>IFERROR(VLOOKUP(C378,'LOCAL DECEMBER 2022'!EK384:FM608,29,FALSE),)</f>
        <v>2862.6</v>
      </c>
      <c r="W378" s="258">
        <f t="shared" si="26"/>
        <v>83015.400000000009</v>
      </c>
      <c r="X378" s="263">
        <f t="shared" si="27"/>
        <v>655535.4</v>
      </c>
      <c r="Z378" s="264"/>
      <c r="AA378" s="134"/>
    </row>
    <row r="379" spans="1:27" s="120" customFormat="1" ht="18.649999999999999" customHeight="1">
      <c r="A379" s="250">
        <v>377</v>
      </c>
      <c r="B379" s="251" t="s">
        <v>1856</v>
      </c>
      <c r="C379" s="270" t="s">
        <v>604</v>
      </c>
      <c r="D379" s="253"/>
      <c r="E379" s="254" t="s">
        <v>787</v>
      </c>
      <c r="F379" s="644" t="s">
        <v>1857</v>
      </c>
      <c r="G379" s="271" t="s">
        <v>194</v>
      </c>
      <c r="H379" s="258">
        <f>ROUND(IFERROR(VLOOKUP(C379,'LOCAL DECEMBER 2022'!EK385:ET901,10,FALSE),),2)</f>
        <v>25</v>
      </c>
      <c r="I379" s="258">
        <f>ROUND(IFERROR(VLOOKUP(C379,'LOCAL DECEMBER 2022'!EK385:EN764,4,FALSE),),2)</f>
        <v>12500</v>
      </c>
      <c r="J379" s="258">
        <f>IFERROR(VLOOKUP(C379,'LOCAL DECEMBER 2022'!EK385:EM558,3,FALSE),)</f>
        <v>325000</v>
      </c>
      <c r="K379" s="258">
        <f>IFERROR(VLOOKUP(C379,'LOCAL DECEMBER 2022'!EK385:FA558,17,FALSE),)</f>
        <v>379112.5</v>
      </c>
      <c r="L379" s="258">
        <f>IFERROR(VLOOKUP(C379,'LOCAL DECEMBER 2022'!EK385:FC609,19,FALSE),)</f>
        <v>691612.5</v>
      </c>
      <c r="M379" s="258">
        <f>IFERROR(VLOOKUP(C379,'LOCAL DECEMBER 2022'!EK385:FD609,20,FALSE),)</f>
        <v>622451.25</v>
      </c>
      <c r="N379" s="258">
        <f>IFERROR(VLOOKUP(C379,'LOCAL DECEMBER 2022'!EK385:FE609,21,FALSE),)</f>
        <v>40490.25</v>
      </c>
      <c r="O379" s="258">
        <f>IFERROR(VLOOKUP(C379,'LOCAL DECEMBER 2022'!EK385:FF609,22,FALSE),)</f>
        <v>69161.25</v>
      </c>
      <c r="P379" s="258">
        <f>IFERROR(VLOOKUP(C379,'LOCAL DECEMBER 2022'!EK385:FG611,23,FALSE),)</f>
        <v>100000</v>
      </c>
      <c r="Q379" s="258">
        <f t="shared" si="24"/>
        <v>209651.5</v>
      </c>
      <c r="R379" s="258">
        <f>IFERROR(VLOOKUP(C379,'LOCAL DECEMBER 2022'!EK385:FI609,25,FALSE),)</f>
        <v>0</v>
      </c>
      <c r="S379" s="258">
        <f t="shared" si="25"/>
        <v>481961</v>
      </c>
      <c r="T379" s="258">
        <f>IFERROR(VLOOKUP(C379,'LOCAL DECEMBER 2022'!EK385:FL609,28,FALSE),)</f>
        <v>27664.5</v>
      </c>
      <c r="U379" s="258">
        <f>IFERROR(VLOOKUP(C379,'LOCAL DECEMBER 2022'!EK385:FN609,30,FALSE),)</f>
        <v>69161.25</v>
      </c>
      <c r="V379" s="258">
        <f>IFERROR(VLOOKUP(C379,'LOCAL DECEMBER 2022'!EK385:FM609,29,FALSE),)</f>
        <v>3458.06</v>
      </c>
      <c r="W379" s="258">
        <f t="shared" si="26"/>
        <v>100283.81</v>
      </c>
      <c r="X379" s="263">
        <f t="shared" si="27"/>
        <v>791896.31</v>
      </c>
      <c r="Z379" s="264"/>
      <c r="AA379" s="134"/>
    </row>
    <row r="380" spans="1:27" s="120" customFormat="1" ht="18.649999999999999" customHeight="1">
      <c r="A380" s="250">
        <v>378</v>
      </c>
      <c r="B380" s="251" t="s">
        <v>1858</v>
      </c>
      <c r="C380" s="270" t="s">
        <v>605</v>
      </c>
      <c r="D380" s="643" t="s">
        <v>1859</v>
      </c>
      <c r="E380" s="254" t="s">
        <v>787</v>
      </c>
      <c r="F380" s="644" t="s">
        <v>1860</v>
      </c>
      <c r="G380" s="271" t="s">
        <v>194</v>
      </c>
      <c r="H380" s="258">
        <f>ROUND(IFERROR(VLOOKUP(C380,'LOCAL DECEMBER 2022'!EK386:ET902,10,FALSE),),2)</f>
        <v>26</v>
      </c>
      <c r="I380" s="258">
        <f>ROUND(IFERROR(VLOOKUP(C380,'LOCAL DECEMBER 2022'!EK386:EN765,4,FALSE),),2)</f>
        <v>12500</v>
      </c>
      <c r="J380" s="258">
        <f>IFERROR(VLOOKUP(C380,'LOCAL DECEMBER 2022'!EK386:EM559,3,FALSE),)</f>
        <v>325000</v>
      </c>
      <c r="K380" s="258">
        <f>IFERROR(VLOOKUP(C380,'LOCAL DECEMBER 2022'!EK386:FA559,17,FALSE),)</f>
        <v>176680.26</v>
      </c>
      <c r="L380" s="258">
        <f>IFERROR(VLOOKUP(C380,'LOCAL DECEMBER 2022'!EK386:FC610,19,FALSE),)</f>
        <v>501680.26</v>
      </c>
      <c r="M380" s="258">
        <f>IFERROR(VLOOKUP(C380,'LOCAL DECEMBER 2022'!EK386:FD610,20,FALSE),)</f>
        <v>451512.23</v>
      </c>
      <c r="N380" s="258">
        <f>IFERROR(VLOOKUP(C380,'LOCAL DECEMBER 2022'!EK386:FE610,21,FALSE),)</f>
        <v>14520.978399999998</v>
      </c>
      <c r="O380" s="258">
        <f>IFERROR(VLOOKUP(C380,'LOCAL DECEMBER 2022'!EK386:FF610,22,FALSE),)</f>
        <v>50168.03</v>
      </c>
      <c r="P380" s="258">
        <f>IFERROR(VLOOKUP(C380,'LOCAL DECEMBER 2022'!EK386:FG612,23,FALSE),)</f>
        <v>100000</v>
      </c>
      <c r="Q380" s="258">
        <f t="shared" si="24"/>
        <v>164689.00839999999</v>
      </c>
      <c r="R380" s="258">
        <f>IFERROR(VLOOKUP(C380,'LOCAL DECEMBER 2022'!EK386:FI610,25,FALSE),)</f>
        <v>0</v>
      </c>
      <c r="S380" s="258">
        <f t="shared" si="25"/>
        <v>336991.25160000002</v>
      </c>
      <c r="T380" s="258">
        <f>IFERROR(VLOOKUP(C380,'LOCAL DECEMBER 2022'!EK386:FL610,28,FALSE),)</f>
        <v>20067.21</v>
      </c>
      <c r="U380" s="258">
        <f>IFERROR(VLOOKUP(C380,'LOCAL DECEMBER 2022'!EK386:FN610,30,FALSE),)</f>
        <v>50168.03</v>
      </c>
      <c r="V380" s="258">
        <f>IFERROR(VLOOKUP(C380,'LOCAL DECEMBER 2022'!EK386:FM610,29,FALSE),)</f>
        <v>2508.4</v>
      </c>
      <c r="W380" s="258">
        <f t="shared" si="26"/>
        <v>72743.639999999985</v>
      </c>
      <c r="X380" s="263">
        <f t="shared" si="27"/>
        <v>574423.9</v>
      </c>
      <c r="Z380" s="264"/>
      <c r="AA380" s="134"/>
    </row>
    <row r="381" spans="1:27" s="120" customFormat="1" ht="18.649999999999999" customHeight="1">
      <c r="A381" s="250">
        <v>379</v>
      </c>
      <c r="B381" s="251" t="s">
        <v>1861</v>
      </c>
      <c r="C381" s="270" t="s">
        <v>606</v>
      </c>
      <c r="D381" s="643" t="s">
        <v>1862</v>
      </c>
      <c r="E381" s="254" t="s">
        <v>787</v>
      </c>
      <c r="F381" s="644" t="s">
        <v>1863</v>
      </c>
      <c r="G381" s="271" t="s">
        <v>194</v>
      </c>
      <c r="H381" s="258">
        <f>ROUND(IFERROR(VLOOKUP(C381,'LOCAL DECEMBER 2022'!EK387:ET903,10,FALSE),),2)</f>
        <v>26</v>
      </c>
      <c r="I381" s="258">
        <f>ROUND(IFERROR(VLOOKUP(C381,'LOCAL DECEMBER 2022'!EK387:EN766,4,FALSE),),2)</f>
        <v>12500</v>
      </c>
      <c r="J381" s="258">
        <f>IFERROR(VLOOKUP(C381,'LOCAL DECEMBER 2022'!EK387:EM560,3,FALSE),)</f>
        <v>325000</v>
      </c>
      <c r="K381" s="258">
        <f>IFERROR(VLOOKUP(C381,'LOCAL DECEMBER 2022'!EK387:FA560,17,FALSE),)</f>
        <v>325858.40000000002</v>
      </c>
      <c r="L381" s="258">
        <f>IFERROR(VLOOKUP(C381,'LOCAL DECEMBER 2022'!EK387:FC611,19,FALSE),)</f>
        <v>650858.4</v>
      </c>
      <c r="M381" s="258">
        <f>IFERROR(VLOOKUP(C381,'LOCAL DECEMBER 2022'!EK387:FD611,20,FALSE),)</f>
        <v>585772.56000000006</v>
      </c>
      <c r="N381" s="258">
        <f>IFERROR(VLOOKUP(C381,'LOCAL DECEMBER 2022'!EK387:FE611,21,FALSE),)</f>
        <v>33154.51200000001</v>
      </c>
      <c r="O381" s="258">
        <f>IFERROR(VLOOKUP(C381,'LOCAL DECEMBER 2022'!EK387:FF611,22,FALSE),)</f>
        <v>65085.84</v>
      </c>
      <c r="P381" s="258">
        <f>IFERROR(VLOOKUP(C381,'LOCAL DECEMBER 2022'!EK387:FG613,23,FALSE),)</f>
        <v>100000</v>
      </c>
      <c r="Q381" s="258">
        <f t="shared" si="24"/>
        <v>198240.35200000001</v>
      </c>
      <c r="R381" s="258">
        <f>IFERROR(VLOOKUP(C381,'LOCAL DECEMBER 2022'!EK387:FI611,25,FALSE),)</f>
        <v>0</v>
      </c>
      <c r="S381" s="258">
        <f t="shared" si="25"/>
        <v>452618.04800000001</v>
      </c>
      <c r="T381" s="258">
        <f>IFERROR(VLOOKUP(C381,'LOCAL DECEMBER 2022'!EK387:FL611,28,FALSE),)</f>
        <v>26034.34</v>
      </c>
      <c r="U381" s="258">
        <f>IFERROR(VLOOKUP(C381,'LOCAL DECEMBER 2022'!EK387:FN611,30,FALSE),)</f>
        <v>65085.84</v>
      </c>
      <c r="V381" s="258">
        <f>IFERROR(VLOOKUP(C381,'LOCAL DECEMBER 2022'!EK387:FM611,29,FALSE),)</f>
        <v>3254.29</v>
      </c>
      <c r="W381" s="258">
        <f t="shared" si="26"/>
        <v>94374.469999999987</v>
      </c>
      <c r="X381" s="263">
        <f t="shared" si="27"/>
        <v>745232.87</v>
      </c>
      <c r="Z381" s="264"/>
      <c r="AA381" s="134"/>
    </row>
    <row r="382" spans="1:27" s="120" customFormat="1" ht="18.649999999999999" customHeight="1">
      <c r="A382" s="250">
        <v>380</v>
      </c>
      <c r="B382" s="251" t="s">
        <v>1864</v>
      </c>
      <c r="C382" s="270" t="s">
        <v>607</v>
      </c>
      <c r="D382" s="643" t="s">
        <v>1865</v>
      </c>
      <c r="E382" s="254" t="s">
        <v>787</v>
      </c>
      <c r="F382" s="644" t="s">
        <v>1866</v>
      </c>
      <c r="G382" s="271" t="s">
        <v>68</v>
      </c>
      <c r="H382" s="258">
        <f>ROUND(IFERROR(VLOOKUP(C382,'LOCAL DECEMBER 2022'!EK388:ET904,10,FALSE),),2)</f>
        <v>26</v>
      </c>
      <c r="I382" s="258">
        <f>ROUND(IFERROR(VLOOKUP(C382,'LOCAL DECEMBER 2022'!EK388:EN767,4,FALSE),),2)</f>
        <v>15000</v>
      </c>
      <c r="J382" s="258">
        <f>IFERROR(VLOOKUP(C382,'LOCAL DECEMBER 2022'!EK388:EM561,3,FALSE),)</f>
        <v>390000</v>
      </c>
      <c r="K382" s="258">
        <f>IFERROR(VLOOKUP(C382,'LOCAL DECEMBER 2022'!EK388:FA561,17,FALSE),)</f>
        <v>309023.77</v>
      </c>
      <c r="L382" s="258">
        <f>IFERROR(VLOOKUP(C382,'LOCAL DECEMBER 2022'!EK388:FC612,19,FALSE),)</f>
        <v>699023.77</v>
      </c>
      <c r="M382" s="258">
        <f>IFERROR(VLOOKUP(C382,'LOCAL DECEMBER 2022'!EK388:FD612,20,FALSE),)</f>
        <v>629121.39</v>
      </c>
      <c r="N382" s="258">
        <f>IFERROR(VLOOKUP(C382,'LOCAL DECEMBER 2022'!EK388:FE612,21,FALSE),)</f>
        <v>41824.278000000006</v>
      </c>
      <c r="O382" s="258">
        <f>IFERROR(VLOOKUP(C382,'LOCAL DECEMBER 2022'!EK388:FF612,22,FALSE),)</f>
        <v>69902.38</v>
      </c>
      <c r="P382" s="258">
        <f>IFERROR(VLOOKUP(C382,'LOCAL DECEMBER 2022'!EK388:FG614,23,FALSE),)</f>
        <v>100000</v>
      </c>
      <c r="Q382" s="258">
        <f t="shared" si="24"/>
        <v>211726.658</v>
      </c>
      <c r="R382" s="258">
        <f>IFERROR(VLOOKUP(C382,'LOCAL DECEMBER 2022'!EK388:FI612,25,FALSE),)</f>
        <v>0</v>
      </c>
      <c r="S382" s="258">
        <f t="shared" si="25"/>
        <v>487297.11200000002</v>
      </c>
      <c r="T382" s="258">
        <f>IFERROR(VLOOKUP(C382,'LOCAL DECEMBER 2022'!EK388:FL612,28,FALSE),)</f>
        <v>27960.95</v>
      </c>
      <c r="U382" s="258">
        <f>IFERROR(VLOOKUP(C382,'LOCAL DECEMBER 2022'!EK388:FN612,30,FALSE),)</f>
        <v>69902.38</v>
      </c>
      <c r="V382" s="258">
        <f>IFERROR(VLOOKUP(C382,'LOCAL DECEMBER 2022'!EK388:FM612,29,FALSE),)</f>
        <v>3495.12</v>
      </c>
      <c r="W382" s="258">
        <f t="shared" si="26"/>
        <v>101358.45</v>
      </c>
      <c r="X382" s="263">
        <f t="shared" si="27"/>
        <v>800382.22</v>
      </c>
      <c r="Z382" s="264"/>
      <c r="AA382" s="134"/>
    </row>
    <row r="383" spans="1:27" s="120" customFormat="1" ht="18.649999999999999" customHeight="1">
      <c r="A383" s="250">
        <v>381</v>
      </c>
      <c r="B383" s="251" t="s">
        <v>1867</v>
      </c>
      <c r="C383" s="270" t="s">
        <v>608</v>
      </c>
      <c r="D383" s="253"/>
      <c r="E383" s="254" t="s">
        <v>787</v>
      </c>
      <c r="F383" s="644" t="s">
        <v>1868</v>
      </c>
      <c r="G383" s="271" t="s">
        <v>194</v>
      </c>
      <c r="H383" s="258">
        <f>ROUND(IFERROR(VLOOKUP(C383,'LOCAL DECEMBER 2022'!EK389:ET905,10,FALSE),),2)</f>
        <v>23</v>
      </c>
      <c r="I383" s="258">
        <f>ROUND(IFERROR(VLOOKUP(C383,'LOCAL DECEMBER 2022'!EK389:EN768,4,FALSE),),2)</f>
        <v>12500</v>
      </c>
      <c r="J383" s="258">
        <f>IFERROR(VLOOKUP(C383,'LOCAL DECEMBER 2022'!EK389:EM562,3,FALSE),)</f>
        <v>325000</v>
      </c>
      <c r="K383" s="258">
        <f>IFERROR(VLOOKUP(C383,'LOCAL DECEMBER 2022'!EK389:FA562,17,FALSE),)</f>
        <v>218350.13</v>
      </c>
      <c r="L383" s="258">
        <f>IFERROR(VLOOKUP(C383,'LOCAL DECEMBER 2022'!EK389:FC613,19,FALSE),)</f>
        <v>505850.13</v>
      </c>
      <c r="M383" s="258">
        <f>IFERROR(VLOOKUP(C383,'LOCAL DECEMBER 2022'!EK389:FD613,20,FALSE),)</f>
        <v>455265.12</v>
      </c>
      <c r="N383" s="258">
        <f>IFERROR(VLOOKUP(C383,'LOCAL DECEMBER 2022'!EK389:FE613,21,FALSE),)</f>
        <v>14821.2096</v>
      </c>
      <c r="O383" s="258">
        <f>IFERROR(VLOOKUP(C383,'LOCAL DECEMBER 2022'!EK389:FF613,22,FALSE),)</f>
        <v>50585.01</v>
      </c>
      <c r="P383" s="258">
        <f>IFERROR(VLOOKUP(C383,'LOCAL DECEMBER 2022'!EK389:FG615,23,FALSE),)</f>
        <v>100000</v>
      </c>
      <c r="Q383" s="258">
        <f t="shared" si="24"/>
        <v>165406.21960000001</v>
      </c>
      <c r="R383" s="258">
        <f>IFERROR(VLOOKUP(C383,'LOCAL DECEMBER 2022'!EK389:FI613,25,FALSE),)</f>
        <v>0</v>
      </c>
      <c r="S383" s="258">
        <f t="shared" si="25"/>
        <v>340443.91039999999</v>
      </c>
      <c r="T383" s="258">
        <f>IFERROR(VLOOKUP(C383,'LOCAL DECEMBER 2022'!EK389:FL613,28,FALSE),)</f>
        <v>20234.009999999998</v>
      </c>
      <c r="U383" s="258">
        <f>IFERROR(VLOOKUP(C383,'LOCAL DECEMBER 2022'!EK389:FN613,30,FALSE),)</f>
        <v>50585.01</v>
      </c>
      <c r="V383" s="258">
        <f>IFERROR(VLOOKUP(C383,'LOCAL DECEMBER 2022'!EK389:FM613,29,FALSE),)</f>
        <v>2529.25</v>
      </c>
      <c r="W383" s="258">
        <f t="shared" si="26"/>
        <v>73348.27</v>
      </c>
      <c r="X383" s="263">
        <f t="shared" si="27"/>
        <v>579198.4</v>
      </c>
      <c r="Z383" s="264"/>
      <c r="AA383" s="134"/>
    </row>
    <row r="384" spans="1:27" s="120" customFormat="1" ht="18.649999999999999" customHeight="1">
      <c r="A384" s="250">
        <v>382</v>
      </c>
      <c r="B384" s="251" t="s">
        <v>1869</v>
      </c>
      <c r="C384" s="270" t="s">
        <v>609</v>
      </c>
      <c r="D384" s="253"/>
      <c r="E384" s="254" t="s">
        <v>787</v>
      </c>
      <c r="F384" s="644" t="s">
        <v>1870</v>
      </c>
      <c r="G384" s="271" t="s">
        <v>194</v>
      </c>
      <c r="H384" s="258">
        <f>ROUND(IFERROR(VLOOKUP(C384,'LOCAL DECEMBER 2022'!EK390:ET906,10,FALSE),),2)</f>
        <v>10</v>
      </c>
      <c r="I384" s="258">
        <f>ROUND(IFERROR(VLOOKUP(C384,'LOCAL DECEMBER 2022'!EK390:EN769,4,FALSE),),2)</f>
        <v>12500</v>
      </c>
      <c r="J384" s="258">
        <f>IFERROR(VLOOKUP(C384,'LOCAL DECEMBER 2022'!EK390:EM563,3,FALSE),)</f>
        <v>325000</v>
      </c>
      <c r="K384" s="258">
        <f>IFERROR(VLOOKUP(C384,'LOCAL DECEMBER 2022'!EK390:FA563,17,FALSE),)</f>
        <v>176680.26</v>
      </c>
      <c r="L384" s="258">
        <f>IFERROR(VLOOKUP(C384,'LOCAL DECEMBER 2022'!EK390:FC614,19,FALSE),)</f>
        <v>301680.26</v>
      </c>
      <c r="M384" s="258">
        <f>IFERROR(VLOOKUP(C384,'LOCAL DECEMBER 2022'!EK390:FD614,20,FALSE),)</f>
        <v>271512.23</v>
      </c>
      <c r="N384" s="258">
        <f>IFERROR(VLOOKUP(C384,'LOCAL DECEMBER 2022'!EK390:FE614,21,FALSE),)</f>
        <v>120.97839999999852</v>
      </c>
      <c r="O384" s="258">
        <f>IFERROR(VLOOKUP(C384,'LOCAL DECEMBER 2022'!EK390:FF614,22,FALSE),)</f>
        <v>30168.03</v>
      </c>
      <c r="P384" s="258">
        <f>IFERROR(VLOOKUP(C384,'LOCAL DECEMBER 2022'!EK390:FG616,23,FALSE),)</f>
        <v>0</v>
      </c>
      <c r="Q384" s="258">
        <f t="shared" si="24"/>
        <v>30289.008399999999</v>
      </c>
      <c r="R384" s="258">
        <f>IFERROR(VLOOKUP(C384,'LOCAL DECEMBER 2022'!EK390:FI614,25,FALSE),)</f>
        <v>0</v>
      </c>
      <c r="S384" s="258">
        <f t="shared" si="25"/>
        <v>271391.25160000002</v>
      </c>
      <c r="T384" s="258">
        <f>IFERROR(VLOOKUP(C384,'LOCAL DECEMBER 2022'!EK390:FL614,28,FALSE),)</f>
        <v>12067.21</v>
      </c>
      <c r="U384" s="258">
        <f>IFERROR(VLOOKUP(C384,'LOCAL DECEMBER 2022'!EK390:FN614,30,FALSE),)</f>
        <v>30168.03</v>
      </c>
      <c r="V384" s="258">
        <f>IFERROR(VLOOKUP(C384,'LOCAL DECEMBER 2022'!EK390:FM614,29,FALSE),)</f>
        <v>1508.4</v>
      </c>
      <c r="W384" s="258">
        <f t="shared" si="26"/>
        <v>43743.64</v>
      </c>
      <c r="X384" s="263">
        <f t="shared" si="27"/>
        <v>345423.9</v>
      </c>
      <c r="Z384" s="264"/>
      <c r="AA384" s="134"/>
    </row>
    <row r="385" spans="1:27" s="120" customFormat="1" ht="18.649999999999999" customHeight="1">
      <c r="A385" s="250">
        <v>383</v>
      </c>
      <c r="B385" s="251" t="s">
        <v>1871</v>
      </c>
      <c r="C385" s="270" t="s">
        <v>610</v>
      </c>
      <c r="D385" s="643" t="s">
        <v>1872</v>
      </c>
      <c r="E385" s="254" t="s">
        <v>787</v>
      </c>
      <c r="F385" s="644" t="s">
        <v>1873</v>
      </c>
      <c r="G385" s="271" t="s">
        <v>231</v>
      </c>
      <c r="H385" s="258">
        <f>ROUND(IFERROR(VLOOKUP(C385,'LOCAL DECEMBER 2022'!EK391:ET907,10,FALSE),),2)</f>
        <v>25</v>
      </c>
      <c r="I385" s="258">
        <f>ROUND(IFERROR(VLOOKUP(C385,'LOCAL DECEMBER 2022'!EK391:EN771,4,FALSE),),2)</f>
        <v>15000</v>
      </c>
      <c r="J385" s="258">
        <f>IFERROR(VLOOKUP(C385,'LOCAL DECEMBER 2022'!EK391:EM565,3,FALSE),)</f>
        <v>390000</v>
      </c>
      <c r="K385" s="258">
        <f>IFERROR(VLOOKUP(C385,'LOCAL DECEMBER 2022'!EK391:FA565,17,FALSE),)</f>
        <v>328025.23</v>
      </c>
      <c r="L385" s="258">
        <f>IFERROR(VLOOKUP(C385,'LOCAL DECEMBER 2022'!EK391:FC616,19,FALSE),)</f>
        <v>703025.23</v>
      </c>
      <c r="M385" s="258">
        <f>IFERROR(VLOOKUP(C385,'LOCAL DECEMBER 2022'!EK391:FD616,20,FALSE),)</f>
        <v>632722.71</v>
      </c>
      <c r="N385" s="258">
        <f>IFERROR(VLOOKUP(C385,'LOCAL DECEMBER 2022'!EK391:FE616,21,FALSE),)</f>
        <v>42544.541999999994</v>
      </c>
      <c r="O385" s="258">
        <f>IFERROR(VLOOKUP(C385,'LOCAL DECEMBER 2022'!EK391:FF616,22,FALSE),)</f>
        <v>70302.52</v>
      </c>
      <c r="P385" s="258">
        <f>IFERROR(VLOOKUP(C385,'LOCAL DECEMBER 2022'!EK391:FG617,23,FALSE),)</f>
        <v>100000</v>
      </c>
      <c r="Q385" s="258">
        <f t="shared" si="24"/>
        <v>212847.06200000001</v>
      </c>
      <c r="R385" s="258">
        <f>IFERROR(VLOOKUP(C385,'LOCAL DECEMBER 2022'!EK391:FI616,25,FALSE),)</f>
        <v>0</v>
      </c>
      <c r="S385" s="258">
        <f t="shared" si="25"/>
        <v>490178.16799999995</v>
      </c>
      <c r="T385" s="258">
        <f>IFERROR(VLOOKUP(C385,'LOCAL DECEMBER 2022'!EK391:FL616,28,FALSE),)</f>
        <v>28121.01</v>
      </c>
      <c r="U385" s="258">
        <f>IFERROR(VLOOKUP(C385,'LOCAL DECEMBER 2022'!EK391:FN616,30,FALSE),)</f>
        <v>70302.52</v>
      </c>
      <c r="V385" s="258">
        <f>IFERROR(VLOOKUP(C385,'LOCAL DECEMBER 2022'!EK391:FM616,29,FALSE),)</f>
        <v>3515.13</v>
      </c>
      <c r="W385" s="258">
        <f t="shared" si="26"/>
        <v>101938.66</v>
      </c>
      <c r="X385" s="263">
        <f t="shared" si="27"/>
        <v>804963.89</v>
      </c>
      <c r="Z385" s="264"/>
      <c r="AA385" s="134"/>
    </row>
    <row r="386" spans="1:27" s="120" customFormat="1" ht="18.649999999999999" customHeight="1">
      <c r="A386" s="250">
        <v>384</v>
      </c>
      <c r="B386" s="251" t="s">
        <v>1874</v>
      </c>
      <c r="C386" s="270" t="s">
        <v>611</v>
      </c>
      <c r="D386" s="643" t="s">
        <v>1875</v>
      </c>
      <c r="E386" s="254" t="s">
        <v>787</v>
      </c>
      <c r="F386" s="644" t="s">
        <v>1876</v>
      </c>
      <c r="G386" s="271" t="s">
        <v>194</v>
      </c>
      <c r="H386" s="258">
        <f>ROUND(IFERROR(VLOOKUP(C386,'LOCAL DECEMBER 2022'!EK392:ET908,10,FALSE),),2)</f>
        <v>26</v>
      </c>
      <c r="I386" s="258">
        <f>ROUND(IFERROR(VLOOKUP(C386,'LOCAL DECEMBER 2022'!EK392:EN772,4,FALSE),),2)</f>
        <v>12500</v>
      </c>
      <c r="J386" s="258">
        <f>IFERROR(VLOOKUP(C386,'LOCAL DECEMBER 2022'!EK392:EM566,3,FALSE),)</f>
        <v>325000</v>
      </c>
      <c r="K386" s="258">
        <f>IFERROR(VLOOKUP(C386,'LOCAL DECEMBER 2022'!EK392:FA566,17,FALSE),)</f>
        <v>304190.07</v>
      </c>
      <c r="L386" s="258">
        <f>IFERROR(VLOOKUP(C386,'LOCAL DECEMBER 2022'!EK392:FC617,19,FALSE),)</f>
        <v>629190.06999999995</v>
      </c>
      <c r="M386" s="258">
        <f>IFERROR(VLOOKUP(C386,'LOCAL DECEMBER 2022'!EK392:FD617,20,FALSE),)</f>
        <v>566271.05999999994</v>
      </c>
      <c r="N386" s="258">
        <f>IFERROR(VLOOKUP(C386,'LOCAL DECEMBER 2022'!EK392:FE617,21,FALSE),)</f>
        <v>29254.211999999989</v>
      </c>
      <c r="O386" s="258">
        <f>IFERROR(VLOOKUP(C386,'LOCAL DECEMBER 2022'!EK392:FF617,22,FALSE),)</f>
        <v>62919.01</v>
      </c>
      <c r="P386" s="258">
        <f>IFERROR(VLOOKUP(C386,'LOCAL DECEMBER 2022'!EK392:FG618,23,FALSE),)</f>
        <v>100000</v>
      </c>
      <c r="Q386" s="258">
        <f t="shared" si="24"/>
        <v>192173.22200000001</v>
      </c>
      <c r="R386" s="258">
        <f>IFERROR(VLOOKUP(C386,'LOCAL DECEMBER 2022'!EK392:FI617,25,FALSE),)</f>
        <v>0</v>
      </c>
      <c r="S386" s="258">
        <f t="shared" si="25"/>
        <v>437016.84799999994</v>
      </c>
      <c r="T386" s="258">
        <f>IFERROR(VLOOKUP(C386,'LOCAL DECEMBER 2022'!EK392:FL617,28,FALSE),)</f>
        <v>25167.599999999999</v>
      </c>
      <c r="U386" s="258">
        <f>IFERROR(VLOOKUP(C386,'LOCAL DECEMBER 2022'!EK392:FN617,30,FALSE),)</f>
        <v>62919.01</v>
      </c>
      <c r="V386" s="258">
        <f>IFERROR(VLOOKUP(C386,'LOCAL DECEMBER 2022'!EK392:FM617,29,FALSE),)</f>
        <v>3145.95</v>
      </c>
      <c r="W386" s="258">
        <f t="shared" si="26"/>
        <v>91232.56</v>
      </c>
      <c r="X386" s="263">
        <f t="shared" si="27"/>
        <v>720422.62999999989</v>
      </c>
      <c r="Z386" s="264"/>
      <c r="AA386" s="134"/>
    </row>
    <row r="387" spans="1:27" s="120" customFormat="1" ht="18.649999999999999" customHeight="1">
      <c r="A387" s="250">
        <v>385</v>
      </c>
      <c r="B387" s="251" t="s">
        <v>1877</v>
      </c>
      <c r="C387" s="270" t="s">
        <v>612</v>
      </c>
      <c r="D387" s="643" t="s">
        <v>1878</v>
      </c>
      <c r="E387" s="254" t="s">
        <v>787</v>
      </c>
      <c r="F387" s="644" t="s">
        <v>1879</v>
      </c>
      <c r="G387" s="271" t="s">
        <v>194</v>
      </c>
      <c r="H387" s="258">
        <f>ROUND(IFERROR(VLOOKUP(C387,'LOCAL DECEMBER 2022'!EK393:ET909,10,FALSE),),2)</f>
        <v>26</v>
      </c>
      <c r="I387" s="258">
        <f>ROUND(IFERROR(VLOOKUP(C387,'LOCAL DECEMBER 2022'!EK393:EN773,4,FALSE),),2)</f>
        <v>12500</v>
      </c>
      <c r="J387" s="258">
        <f>IFERROR(VLOOKUP(C387,'LOCAL DECEMBER 2022'!EK393:EM567,3,FALSE),)</f>
        <v>325000</v>
      </c>
      <c r="K387" s="258">
        <f>IFERROR(VLOOKUP(C387,'LOCAL DECEMBER 2022'!EK393:FA567,17,FALSE),)</f>
        <v>332525.58</v>
      </c>
      <c r="L387" s="258">
        <f>IFERROR(VLOOKUP(C387,'LOCAL DECEMBER 2022'!EK393:FC618,19,FALSE),)</f>
        <v>657525.57999999996</v>
      </c>
      <c r="M387" s="258">
        <f>IFERROR(VLOOKUP(C387,'LOCAL DECEMBER 2022'!EK393:FD618,20,FALSE),)</f>
        <v>591773.02</v>
      </c>
      <c r="N387" s="258">
        <f>IFERROR(VLOOKUP(C387,'LOCAL DECEMBER 2022'!EK393:FE618,21,FALSE),)</f>
        <v>34354.604000000007</v>
      </c>
      <c r="O387" s="258">
        <f>IFERROR(VLOOKUP(C387,'LOCAL DECEMBER 2022'!EK393:FF618,22,FALSE),)</f>
        <v>65752.56</v>
      </c>
      <c r="P387" s="258">
        <f>IFERROR(VLOOKUP(C387,'LOCAL DECEMBER 2022'!EK393:FG619,23,FALSE),)</f>
        <v>100000</v>
      </c>
      <c r="Q387" s="258">
        <f t="shared" si="24"/>
        <v>200107.16399999999</v>
      </c>
      <c r="R387" s="258">
        <f>IFERROR(VLOOKUP(C387,'LOCAL DECEMBER 2022'!EK393:FI618,25,FALSE),)</f>
        <v>0</v>
      </c>
      <c r="S387" s="258">
        <f t="shared" si="25"/>
        <v>457418.41599999997</v>
      </c>
      <c r="T387" s="258">
        <f>IFERROR(VLOOKUP(C387,'LOCAL DECEMBER 2022'!EK393:FL618,28,FALSE),)</f>
        <v>26301.02</v>
      </c>
      <c r="U387" s="258">
        <f>IFERROR(VLOOKUP(C387,'LOCAL DECEMBER 2022'!EK393:FN618,30,FALSE),)</f>
        <v>65752.56</v>
      </c>
      <c r="V387" s="258">
        <f>IFERROR(VLOOKUP(C387,'LOCAL DECEMBER 2022'!EK393:FM618,29,FALSE),)</f>
        <v>3287.63</v>
      </c>
      <c r="W387" s="258">
        <f t="shared" si="26"/>
        <v>95341.21</v>
      </c>
      <c r="X387" s="263">
        <f t="shared" si="27"/>
        <v>752866.78999999992</v>
      </c>
      <c r="Z387" s="264"/>
      <c r="AA387" s="134"/>
    </row>
    <row r="388" spans="1:27" s="120" customFormat="1" ht="18.649999999999999" customHeight="1">
      <c r="A388" s="250">
        <v>386</v>
      </c>
      <c r="B388" s="251" t="s">
        <v>1880</v>
      </c>
      <c r="C388" s="270" t="s">
        <v>613</v>
      </c>
      <c r="D388" s="643" t="s">
        <v>1881</v>
      </c>
      <c r="E388" s="254" t="s">
        <v>787</v>
      </c>
      <c r="F388" s="644" t="s">
        <v>1882</v>
      </c>
      <c r="G388" s="271" t="s">
        <v>194</v>
      </c>
      <c r="H388" s="258">
        <f>ROUND(IFERROR(VLOOKUP(C388,'LOCAL DECEMBER 2022'!EK394:ET910,10,FALSE),),2)</f>
        <v>26</v>
      </c>
      <c r="I388" s="258">
        <f>ROUND(IFERROR(VLOOKUP(C388,'LOCAL DECEMBER 2022'!EK394:EN774,4,FALSE),),2)</f>
        <v>12500</v>
      </c>
      <c r="J388" s="258">
        <f>IFERROR(VLOOKUP(C388,'LOCAL DECEMBER 2022'!EK394:EM568,3,FALSE),)</f>
        <v>325000</v>
      </c>
      <c r="K388" s="258">
        <f>IFERROR(VLOOKUP(C388,'LOCAL DECEMBER 2022'!EK394:FA568,17,FALSE),)</f>
        <v>324191.59999999998</v>
      </c>
      <c r="L388" s="258">
        <f>IFERROR(VLOOKUP(C388,'LOCAL DECEMBER 2022'!EK394:FC619,19,FALSE),)</f>
        <v>649191.6</v>
      </c>
      <c r="M388" s="258">
        <f>IFERROR(VLOOKUP(C388,'LOCAL DECEMBER 2022'!EK394:FD619,20,FALSE),)</f>
        <v>584272.43999999994</v>
      </c>
      <c r="N388" s="258">
        <f>IFERROR(VLOOKUP(C388,'LOCAL DECEMBER 2022'!EK394:FE619,21,FALSE),)</f>
        <v>32854.48799999999</v>
      </c>
      <c r="O388" s="258">
        <f>IFERROR(VLOOKUP(C388,'LOCAL DECEMBER 2022'!EK394:FF619,22,FALSE),)</f>
        <v>64919.16</v>
      </c>
      <c r="P388" s="258">
        <f>IFERROR(VLOOKUP(C388,'LOCAL DECEMBER 2022'!EK394:FG620,23,FALSE),)</f>
        <v>100000</v>
      </c>
      <c r="Q388" s="258">
        <f t="shared" si="24"/>
        <v>197773.64799999999</v>
      </c>
      <c r="R388" s="258">
        <f>IFERROR(VLOOKUP(C388,'LOCAL DECEMBER 2022'!EK394:FI619,25,FALSE),)</f>
        <v>0</v>
      </c>
      <c r="S388" s="258">
        <f t="shared" si="25"/>
        <v>451417.95199999999</v>
      </c>
      <c r="T388" s="258">
        <f>IFERROR(VLOOKUP(C388,'LOCAL DECEMBER 2022'!EK394:FL619,28,FALSE),)</f>
        <v>25967.66</v>
      </c>
      <c r="U388" s="258">
        <f>IFERROR(VLOOKUP(C388,'LOCAL DECEMBER 2022'!EK394:FN619,30,FALSE),)</f>
        <v>64919.16</v>
      </c>
      <c r="V388" s="258">
        <f>IFERROR(VLOOKUP(C388,'LOCAL DECEMBER 2022'!EK394:FM619,29,FALSE),)</f>
        <v>3245.96</v>
      </c>
      <c r="W388" s="258">
        <f t="shared" si="26"/>
        <v>94132.780000000013</v>
      </c>
      <c r="X388" s="263">
        <f t="shared" si="27"/>
        <v>743324.38</v>
      </c>
      <c r="Z388" s="264"/>
      <c r="AA388" s="134"/>
    </row>
    <row r="389" spans="1:27" s="120" customFormat="1" ht="18.649999999999999" customHeight="1">
      <c r="A389" s="250">
        <v>387</v>
      </c>
      <c r="B389" s="251" t="s">
        <v>1883</v>
      </c>
      <c r="C389" s="270" t="s">
        <v>614</v>
      </c>
      <c r="D389" s="643" t="s">
        <v>1884</v>
      </c>
      <c r="E389" s="254" t="s">
        <v>787</v>
      </c>
      <c r="F389" s="644" t="s">
        <v>1885</v>
      </c>
      <c r="G389" s="271" t="s">
        <v>194</v>
      </c>
      <c r="H389" s="258">
        <f>ROUND(IFERROR(VLOOKUP(C389,'LOCAL DECEMBER 2022'!EK395:ET911,10,FALSE),),2)</f>
        <v>24</v>
      </c>
      <c r="I389" s="258">
        <f>ROUND(IFERROR(VLOOKUP(C389,'LOCAL DECEMBER 2022'!EK395:EN775,4,FALSE),),2)</f>
        <v>12500</v>
      </c>
      <c r="J389" s="258">
        <f>IFERROR(VLOOKUP(C389,'LOCAL DECEMBER 2022'!EK395:EM569,3,FALSE),)</f>
        <v>325000</v>
      </c>
      <c r="K389" s="258">
        <f>IFERROR(VLOOKUP(C389,'LOCAL DECEMBER 2022'!EK395:FA569,17,FALSE),)</f>
        <v>255019.62</v>
      </c>
      <c r="L389" s="258">
        <f>IFERROR(VLOOKUP(C389,'LOCAL DECEMBER 2022'!EK395:FC620,19,FALSE),)</f>
        <v>555019.62</v>
      </c>
      <c r="M389" s="258">
        <f>IFERROR(VLOOKUP(C389,'LOCAL DECEMBER 2022'!EK395:FD620,20,FALSE),)</f>
        <v>499517.66</v>
      </c>
      <c r="N389" s="258">
        <f>IFERROR(VLOOKUP(C389,'LOCAL DECEMBER 2022'!EK395:FE620,21,FALSE),)</f>
        <v>18361.412799999998</v>
      </c>
      <c r="O389" s="258">
        <f>IFERROR(VLOOKUP(C389,'LOCAL DECEMBER 2022'!EK395:FF620,22,FALSE),)</f>
        <v>55501.96</v>
      </c>
      <c r="P389" s="258">
        <f>IFERROR(VLOOKUP(C389,'LOCAL DECEMBER 2022'!EK395:FG621,23,FALSE),)</f>
        <v>100000</v>
      </c>
      <c r="Q389" s="258">
        <f t="shared" si="24"/>
        <v>173863.37280000001</v>
      </c>
      <c r="R389" s="258">
        <f>IFERROR(VLOOKUP(C389,'LOCAL DECEMBER 2022'!EK395:FI620,25,FALSE),)</f>
        <v>0</v>
      </c>
      <c r="S389" s="258">
        <f t="shared" si="25"/>
        <v>381156.24719999998</v>
      </c>
      <c r="T389" s="258">
        <f>IFERROR(VLOOKUP(C389,'LOCAL DECEMBER 2022'!EK395:FL620,28,FALSE),)</f>
        <v>22200.78</v>
      </c>
      <c r="U389" s="258">
        <f>IFERROR(VLOOKUP(C389,'LOCAL DECEMBER 2022'!EK395:FN620,30,FALSE),)</f>
        <v>55501.96</v>
      </c>
      <c r="V389" s="258">
        <f>IFERROR(VLOOKUP(C389,'LOCAL DECEMBER 2022'!EK395:FM620,29,FALSE),)</f>
        <v>2775.1</v>
      </c>
      <c r="W389" s="258">
        <f t="shared" si="26"/>
        <v>80477.84</v>
      </c>
      <c r="X389" s="263">
        <f t="shared" si="27"/>
        <v>635497.46</v>
      </c>
      <c r="Z389" s="264"/>
      <c r="AA389" s="134"/>
    </row>
    <row r="390" spans="1:27" s="120" customFormat="1" ht="18.649999999999999" customHeight="1">
      <c r="A390" s="250">
        <v>388</v>
      </c>
      <c r="B390" s="251" t="s">
        <v>1886</v>
      </c>
      <c r="C390" s="270" t="s">
        <v>615</v>
      </c>
      <c r="D390" s="643" t="s">
        <v>1887</v>
      </c>
      <c r="E390" s="254" t="s">
        <v>787</v>
      </c>
      <c r="F390" s="644" t="s">
        <v>1888</v>
      </c>
      <c r="G390" s="271" t="s">
        <v>194</v>
      </c>
      <c r="H390" s="258">
        <f>ROUND(IFERROR(VLOOKUP(C390,'LOCAL DECEMBER 2022'!EK396:ET912,10,FALSE),),2)</f>
        <v>26</v>
      </c>
      <c r="I390" s="258">
        <f>ROUND(IFERROR(VLOOKUP(C390,'LOCAL DECEMBER 2022'!EK396:EN776,4,FALSE),),2)</f>
        <v>12500</v>
      </c>
      <c r="J390" s="258">
        <f>IFERROR(VLOOKUP(C390,'LOCAL DECEMBER 2022'!EK396:EM570,3,FALSE),)</f>
        <v>325000</v>
      </c>
      <c r="K390" s="258">
        <f>IFERROR(VLOOKUP(C390,'LOCAL DECEMBER 2022'!EK396:FA570,17,FALSE),)</f>
        <v>439617.15</v>
      </c>
      <c r="L390" s="258">
        <f>IFERROR(VLOOKUP(C390,'LOCAL DECEMBER 2022'!EK396:FC621,19,FALSE),)</f>
        <v>764617.15</v>
      </c>
      <c r="M390" s="258">
        <f>IFERROR(VLOOKUP(C390,'LOCAL DECEMBER 2022'!EK396:FD621,20,FALSE),)</f>
        <v>688155.43</v>
      </c>
      <c r="N390" s="258">
        <f>IFERROR(VLOOKUP(C390,'LOCAL DECEMBER 2022'!EK396:FE621,21,FALSE),)</f>
        <v>53631.08600000001</v>
      </c>
      <c r="O390" s="258">
        <f>IFERROR(VLOOKUP(C390,'LOCAL DECEMBER 2022'!EK396:FF621,22,FALSE),)</f>
        <v>76461.72</v>
      </c>
      <c r="P390" s="258">
        <f>IFERROR(VLOOKUP(C390,'LOCAL DECEMBER 2022'!EK396:FG622,23,FALSE),)</f>
        <v>100000</v>
      </c>
      <c r="Q390" s="258">
        <f t="shared" si="24"/>
        <v>230092.80600000001</v>
      </c>
      <c r="R390" s="258">
        <f>IFERROR(VLOOKUP(C390,'LOCAL DECEMBER 2022'!EK396:FI621,25,FALSE),)</f>
        <v>0</v>
      </c>
      <c r="S390" s="258">
        <f t="shared" si="25"/>
        <v>534524.34400000004</v>
      </c>
      <c r="T390" s="258">
        <f>IFERROR(VLOOKUP(C390,'LOCAL DECEMBER 2022'!EK396:FL621,28,FALSE),)</f>
        <v>30584.69</v>
      </c>
      <c r="U390" s="258">
        <f>IFERROR(VLOOKUP(C390,'LOCAL DECEMBER 2022'!EK396:FN621,30,FALSE),)</f>
        <v>76461.72</v>
      </c>
      <c r="V390" s="258">
        <f>IFERROR(VLOOKUP(C390,'LOCAL DECEMBER 2022'!EK396:FM621,29,FALSE),)</f>
        <v>3823.09</v>
      </c>
      <c r="W390" s="258">
        <f t="shared" si="26"/>
        <v>110869.5</v>
      </c>
      <c r="X390" s="263">
        <f t="shared" si="27"/>
        <v>875486.65</v>
      </c>
      <c r="Z390" s="264"/>
      <c r="AA390" s="134"/>
    </row>
    <row r="391" spans="1:27" s="120" customFormat="1" ht="18.649999999999999" customHeight="1">
      <c r="A391" s="250">
        <v>389</v>
      </c>
      <c r="B391" s="251" t="s">
        <v>1889</v>
      </c>
      <c r="C391" s="270" t="s">
        <v>616</v>
      </c>
      <c r="D391" s="643" t="s">
        <v>1890</v>
      </c>
      <c r="E391" s="254" t="s">
        <v>787</v>
      </c>
      <c r="F391" s="644" t="s">
        <v>1891</v>
      </c>
      <c r="G391" s="271" t="s">
        <v>194</v>
      </c>
      <c r="H391" s="258">
        <f>ROUND(IFERROR(VLOOKUP(C391,'LOCAL DECEMBER 2022'!EK397:ET913,10,FALSE),),2)</f>
        <v>20</v>
      </c>
      <c r="I391" s="258">
        <f>ROUND(IFERROR(VLOOKUP(C391,'LOCAL DECEMBER 2022'!EK397:EN777,4,FALSE),),2)</f>
        <v>12500</v>
      </c>
      <c r="J391" s="258">
        <f>IFERROR(VLOOKUP(C391,'LOCAL DECEMBER 2022'!EK397:EM571,3,FALSE),)</f>
        <v>325000</v>
      </c>
      <c r="K391" s="258">
        <f>IFERROR(VLOOKUP(C391,'LOCAL DECEMBER 2022'!EK397:FA571,17,FALSE),)</f>
        <v>126676.41</v>
      </c>
      <c r="L391" s="258">
        <f>IFERROR(VLOOKUP(C391,'LOCAL DECEMBER 2022'!EK397:FC622,19,FALSE),)</f>
        <v>376676.41</v>
      </c>
      <c r="M391" s="258">
        <f>IFERROR(VLOOKUP(C391,'LOCAL DECEMBER 2022'!EK397:FD622,20,FALSE),)</f>
        <v>339008.76999999996</v>
      </c>
      <c r="N391" s="258">
        <f>IFERROR(VLOOKUP(C391,'LOCAL DECEMBER 2022'!EK397:FE622,21,FALSE),)</f>
        <v>5520.7015999999967</v>
      </c>
      <c r="O391" s="258">
        <f>IFERROR(VLOOKUP(C391,'LOCAL DECEMBER 2022'!EK397:FF622,22,FALSE),)</f>
        <v>37667.64</v>
      </c>
      <c r="P391" s="258">
        <f>IFERROR(VLOOKUP(C391,'LOCAL DECEMBER 2022'!EK397:FG623,23,FALSE),)</f>
        <v>100000</v>
      </c>
      <c r="Q391" s="258">
        <f t="shared" si="24"/>
        <v>143188.34159999999</v>
      </c>
      <c r="R391" s="258">
        <f>IFERROR(VLOOKUP(C391,'LOCAL DECEMBER 2022'!EK397:FI622,25,FALSE),)</f>
        <v>0</v>
      </c>
      <c r="S391" s="258">
        <f t="shared" si="25"/>
        <v>233488.06839999999</v>
      </c>
      <c r="T391" s="258">
        <f>IFERROR(VLOOKUP(C391,'LOCAL DECEMBER 2022'!EK397:FL622,28,FALSE),)</f>
        <v>15067.06</v>
      </c>
      <c r="U391" s="258">
        <f>IFERROR(VLOOKUP(C391,'LOCAL DECEMBER 2022'!EK397:FN622,30,FALSE),)</f>
        <v>37667.64</v>
      </c>
      <c r="V391" s="258">
        <f>IFERROR(VLOOKUP(C391,'LOCAL DECEMBER 2022'!EK397:FM622,29,FALSE),)</f>
        <v>1883.38</v>
      </c>
      <c r="W391" s="258">
        <f t="shared" si="26"/>
        <v>54618.079999999994</v>
      </c>
      <c r="X391" s="263">
        <f t="shared" si="27"/>
        <v>431294.49</v>
      </c>
      <c r="Z391" s="264"/>
      <c r="AA391" s="134"/>
    </row>
    <row r="392" spans="1:27" s="120" customFormat="1" ht="18.649999999999999" customHeight="1">
      <c r="A392" s="250">
        <v>390</v>
      </c>
      <c r="B392" s="251" t="s">
        <v>1892</v>
      </c>
      <c r="C392" s="270" t="s">
        <v>617</v>
      </c>
      <c r="D392" s="643" t="s">
        <v>1893</v>
      </c>
      <c r="E392" s="254" t="s">
        <v>787</v>
      </c>
      <c r="F392" s="644" t="s">
        <v>1894</v>
      </c>
      <c r="G392" s="271" t="s">
        <v>194</v>
      </c>
      <c r="H392" s="258">
        <f>ROUND(IFERROR(VLOOKUP(C392,'LOCAL DECEMBER 2022'!EK398:ET914,10,FALSE),),2)</f>
        <v>26</v>
      </c>
      <c r="I392" s="258">
        <f>ROUND(IFERROR(VLOOKUP(C392,'LOCAL DECEMBER 2022'!EK398:EN778,4,FALSE),),2)</f>
        <v>12500</v>
      </c>
      <c r="J392" s="258">
        <f>IFERROR(VLOOKUP(C392,'LOCAL DECEMBER 2022'!EK398:EM572,3,FALSE),)</f>
        <v>325000</v>
      </c>
      <c r="K392" s="258">
        <f>IFERROR(VLOOKUP(C392,'LOCAL DECEMBER 2022'!EK398:FA572,17,FALSE),)</f>
        <v>408781.44</v>
      </c>
      <c r="L392" s="258">
        <f>IFERROR(VLOOKUP(C392,'LOCAL DECEMBER 2022'!EK398:FC623,19,FALSE),)</f>
        <v>733781.44</v>
      </c>
      <c r="M392" s="258">
        <f>IFERROR(VLOOKUP(C392,'LOCAL DECEMBER 2022'!EK398:FD623,20,FALSE),)</f>
        <v>660403.29999999993</v>
      </c>
      <c r="N392" s="258">
        <f>IFERROR(VLOOKUP(C392,'LOCAL DECEMBER 2022'!EK398:FE623,21,FALSE),)</f>
        <v>48080.659999999989</v>
      </c>
      <c r="O392" s="258">
        <f>IFERROR(VLOOKUP(C392,'LOCAL DECEMBER 2022'!EK398:FF623,22,FALSE),)</f>
        <v>73378.14</v>
      </c>
      <c r="P392" s="258">
        <f>IFERROR(VLOOKUP(C392,'LOCAL DECEMBER 2022'!EK398:FG624,23,FALSE),)</f>
        <v>100000</v>
      </c>
      <c r="Q392" s="258">
        <f t="shared" si="24"/>
        <v>221458.8</v>
      </c>
      <c r="R392" s="258">
        <f>IFERROR(VLOOKUP(C392,'LOCAL DECEMBER 2022'!EK398:FI623,25,FALSE),)</f>
        <v>0</v>
      </c>
      <c r="S392" s="258">
        <f t="shared" si="25"/>
        <v>512322.63999999996</v>
      </c>
      <c r="T392" s="258">
        <f>IFERROR(VLOOKUP(C392,'LOCAL DECEMBER 2022'!EK398:FL623,28,FALSE),)</f>
        <v>29351.26</v>
      </c>
      <c r="U392" s="258">
        <f>IFERROR(VLOOKUP(C392,'LOCAL DECEMBER 2022'!EK398:FN623,30,FALSE),)</f>
        <v>73378.14</v>
      </c>
      <c r="V392" s="258">
        <f>IFERROR(VLOOKUP(C392,'LOCAL DECEMBER 2022'!EK398:FM623,29,FALSE),)</f>
        <v>3668.91</v>
      </c>
      <c r="W392" s="258">
        <f t="shared" si="26"/>
        <v>106398.31</v>
      </c>
      <c r="X392" s="263">
        <f t="shared" si="27"/>
        <v>840179.75</v>
      </c>
      <c r="Z392" s="264"/>
      <c r="AA392" s="134"/>
    </row>
    <row r="393" spans="1:27" s="120" customFormat="1" ht="18.649999999999999" customHeight="1">
      <c r="A393" s="250">
        <v>391</v>
      </c>
      <c r="B393" s="251" t="s">
        <v>1895</v>
      </c>
      <c r="C393" s="270" t="s">
        <v>618</v>
      </c>
      <c r="D393" s="643" t="s">
        <v>1896</v>
      </c>
      <c r="E393" s="254" t="s">
        <v>787</v>
      </c>
      <c r="F393" s="644" t="s">
        <v>1897</v>
      </c>
      <c r="G393" s="271" t="s">
        <v>194</v>
      </c>
      <c r="H393" s="258">
        <f>ROUND(IFERROR(VLOOKUP(C393,'LOCAL DECEMBER 2022'!EK399:ET915,10,FALSE),),2)</f>
        <v>26</v>
      </c>
      <c r="I393" s="258">
        <f>ROUND(IFERROR(VLOOKUP(C393,'LOCAL DECEMBER 2022'!EK399:EN779,4,FALSE),),2)</f>
        <v>12500</v>
      </c>
      <c r="J393" s="258">
        <f>IFERROR(VLOOKUP(C393,'LOCAL DECEMBER 2022'!EK399:EM573,3,FALSE),)</f>
        <v>325000</v>
      </c>
      <c r="K393" s="258">
        <f>IFERROR(VLOOKUP(C393,'LOCAL DECEMBER 2022'!EK399:FA573,17,FALSE),)</f>
        <v>183347.44</v>
      </c>
      <c r="L393" s="258">
        <f>IFERROR(VLOOKUP(C393,'LOCAL DECEMBER 2022'!EK399:FC624,19,FALSE),)</f>
        <v>508347.44</v>
      </c>
      <c r="M393" s="258">
        <f>IFERROR(VLOOKUP(C393,'LOCAL DECEMBER 2022'!EK399:FD624,20,FALSE),)</f>
        <v>457512.7</v>
      </c>
      <c r="N393" s="258">
        <f>IFERROR(VLOOKUP(C393,'LOCAL DECEMBER 2022'!EK399:FE624,21,FALSE),)</f>
        <v>15001.016000000001</v>
      </c>
      <c r="O393" s="258">
        <f>IFERROR(VLOOKUP(C393,'LOCAL DECEMBER 2022'!EK399:FF624,22,FALSE),)</f>
        <v>50834.74</v>
      </c>
      <c r="P393" s="258">
        <f>IFERROR(VLOOKUP(C393,'LOCAL DECEMBER 2022'!EK399:FG625,23,FALSE),)</f>
        <v>100000</v>
      </c>
      <c r="Q393" s="258">
        <f t="shared" si="24"/>
        <v>165835.75599999999</v>
      </c>
      <c r="R393" s="258">
        <f>IFERROR(VLOOKUP(C393,'LOCAL DECEMBER 2022'!EK399:FI624,25,FALSE),)</f>
        <v>0</v>
      </c>
      <c r="S393" s="258">
        <f t="shared" si="25"/>
        <v>342511.68400000001</v>
      </c>
      <c r="T393" s="258">
        <f>IFERROR(VLOOKUP(C393,'LOCAL DECEMBER 2022'!EK399:FL624,28,FALSE),)</f>
        <v>20333.900000000001</v>
      </c>
      <c r="U393" s="258">
        <f>IFERROR(VLOOKUP(C393,'LOCAL DECEMBER 2022'!EK399:FN624,30,FALSE),)</f>
        <v>50834.74</v>
      </c>
      <c r="V393" s="258">
        <f>IFERROR(VLOOKUP(C393,'LOCAL DECEMBER 2022'!EK399:FM624,29,FALSE),)</f>
        <v>2541.7399999999998</v>
      </c>
      <c r="W393" s="258">
        <f t="shared" si="26"/>
        <v>73710.38</v>
      </c>
      <c r="X393" s="263">
        <f t="shared" si="27"/>
        <v>582057.82000000007</v>
      </c>
      <c r="Z393" s="264"/>
      <c r="AA393" s="134"/>
    </row>
    <row r="394" spans="1:27" s="120" customFormat="1" ht="18.649999999999999" customHeight="1">
      <c r="A394" s="250">
        <v>392</v>
      </c>
      <c r="B394" s="251" t="s">
        <v>1898</v>
      </c>
      <c r="C394" s="270" t="s">
        <v>619</v>
      </c>
      <c r="D394" s="643" t="s">
        <v>1899</v>
      </c>
      <c r="E394" s="254" t="s">
        <v>787</v>
      </c>
      <c r="F394" s="644" t="s">
        <v>1900</v>
      </c>
      <c r="G394" s="271" t="s">
        <v>204</v>
      </c>
      <c r="H394" s="258">
        <f>ROUND(IFERROR(VLOOKUP(C394,'LOCAL DECEMBER 2022'!EK400:ET916,10,FALSE),),2)</f>
        <v>26</v>
      </c>
      <c r="I394" s="258">
        <f>ROUND(IFERROR(VLOOKUP(C394,'LOCAL DECEMBER 2022'!EK400:EN780,4,FALSE),),2)</f>
        <v>15000</v>
      </c>
      <c r="J394" s="258">
        <f>IFERROR(VLOOKUP(C394,'LOCAL DECEMBER 2022'!EK400:EM574,3,FALSE),)</f>
        <v>390000</v>
      </c>
      <c r="K394" s="258">
        <f>IFERROR(VLOOKUP(C394,'LOCAL DECEMBER 2022'!EK400:FA574,17,FALSE),)</f>
        <v>514539.58</v>
      </c>
      <c r="L394" s="258">
        <f>IFERROR(VLOOKUP(C394,'LOCAL DECEMBER 2022'!EK400:FC625,19,FALSE),)</f>
        <v>904539.58</v>
      </c>
      <c r="M394" s="258">
        <f>IFERROR(VLOOKUP(C394,'LOCAL DECEMBER 2022'!EK400:FD625,20,FALSE),)</f>
        <v>814085.62</v>
      </c>
      <c r="N394" s="258">
        <f>IFERROR(VLOOKUP(C394,'LOCAL DECEMBER 2022'!EK400:FE625,21,FALSE),)</f>
        <v>81521.404999999999</v>
      </c>
      <c r="O394" s="258">
        <f>IFERROR(VLOOKUP(C394,'LOCAL DECEMBER 2022'!EK400:FF625,22,FALSE),)</f>
        <v>90453.96</v>
      </c>
      <c r="P394" s="258">
        <f>IFERROR(VLOOKUP(C394,'LOCAL DECEMBER 2022'!EK400:FG626,23,FALSE),)</f>
        <v>0</v>
      </c>
      <c r="Q394" s="258">
        <f t="shared" si="24"/>
        <v>171975.36499999999</v>
      </c>
      <c r="R394" s="258">
        <f>IFERROR(VLOOKUP(C394,'LOCAL DECEMBER 2022'!EK400:FI625,25,FALSE),)</f>
        <v>0</v>
      </c>
      <c r="S394" s="258">
        <f t="shared" si="25"/>
        <v>732564.21499999997</v>
      </c>
      <c r="T394" s="258">
        <f>IFERROR(VLOOKUP(C394,'LOCAL DECEMBER 2022'!EK400:FL625,28,FALSE),)</f>
        <v>36181.58</v>
      </c>
      <c r="U394" s="258">
        <f>IFERROR(VLOOKUP(C394,'LOCAL DECEMBER 2022'!EK400:FN625,30,FALSE),)</f>
        <v>90453.96</v>
      </c>
      <c r="V394" s="258">
        <f>IFERROR(VLOOKUP(C394,'LOCAL DECEMBER 2022'!EK400:FM625,29,FALSE),)</f>
        <v>4522.7</v>
      </c>
      <c r="W394" s="258">
        <f t="shared" si="26"/>
        <v>131158.24000000002</v>
      </c>
      <c r="X394" s="263">
        <f t="shared" si="27"/>
        <v>1035697.82</v>
      </c>
      <c r="Z394" s="264"/>
      <c r="AA394" s="134"/>
    </row>
    <row r="395" spans="1:27" s="120" customFormat="1" ht="18.649999999999999" customHeight="1">
      <c r="A395" s="250">
        <v>393</v>
      </c>
      <c r="B395" s="251" t="s">
        <v>1901</v>
      </c>
      <c r="C395" s="270" t="s">
        <v>620</v>
      </c>
      <c r="D395" s="643" t="s">
        <v>1902</v>
      </c>
      <c r="E395" s="254" t="s">
        <v>787</v>
      </c>
      <c r="F395" s="644" t="s">
        <v>1903</v>
      </c>
      <c r="G395" s="271" t="s">
        <v>204</v>
      </c>
      <c r="H395" s="258">
        <f>ROUND(IFERROR(VLOOKUP(C395,'LOCAL DECEMBER 2022'!EK401:ET917,10,FALSE),),2)</f>
        <v>26</v>
      </c>
      <c r="I395" s="258">
        <f>ROUND(IFERROR(VLOOKUP(C395,'LOCAL DECEMBER 2022'!EK401:EN781,4,FALSE),),2)</f>
        <v>15000</v>
      </c>
      <c r="J395" s="258">
        <f>IFERROR(VLOOKUP(C395,'LOCAL DECEMBER 2022'!EK401:EM575,3,FALSE),)</f>
        <v>390000</v>
      </c>
      <c r="K395" s="258">
        <f>IFERROR(VLOOKUP(C395,'LOCAL DECEMBER 2022'!EK401:FA575,17,FALSE),)</f>
        <v>378029.08</v>
      </c>
      <c r="L395" s="258">
        <f>IFERROR(VLOOKUP(C395,'LOCAL DECEMBER 2022'!EK401:FC626,19,FALSE),)</f>
        <v>768029.08</v>
      </c>
      <c r="M395" s="258">
        <f>IFERROR(VLOOKUP(C395,'LOCAL DECEMBER 2022'!EK401:FD626,20,FALSE),)</f>
        <v>691226.16999999993</v>
      </c>
      <c r="N395" s="258">
        <f>IFERROR(VLOOKUP(C395,'LOCAL DECEMBER 2022'!EK401:FE626,21,FALSE),)</f>
        <v>54245.233999999989</v>
      </c>
      <c r="O395" s="258">
        <f>IFERROR(VLOOKUP(C395,'LOCAL DECEMBER 2022'!EK401:FF626,22,FALSE),)</f>
        <v>76802.91</v>
      </c>
      <c r="P395" s="258">
        <f>IFERROR(VLOOKUP(C395,'LOCAL DECEMBER 2022'!EK401:FG627,23,FALSE),)</f>
        <v>0</v>
      </c>
      <c r="Q395" s="258">
        <f t="shared" si="24"/>
        <v>131048.144</v>
      </c>
      <c r="R395" s="258">
        <f>IFERROR(VLOOKUP(C395,'LOCAL DECEMBER 2022'!EK401:FI626,25,FALSE),)</f>
        <v>0</v>
      </c>
      <c r="S395" s="258">
        <f t="shared" si="25"/>
        <v>636980.93599999999</v>
      </c>
      <c r="T395" s="258">
        <f>IFERROR(VLOOKUP(C395,'LOCAL DECEMBER 2022'!EK401:FL626,28,FALSE),)</f>
        <v>30721.16</v>
      </c>
      <c r="U395" s="258">
        <f>IFERROR(VLOOKUP(C395,'LOCAL DECEMBER 2022'!EK401:FN626,30,FALSE),)</f>
        <v>76802.91</v>
      </c>
      <c r="V395" s="258">
        <f>IFERROR(VLOOKUP(C395,'LOCAL DECEMBER 2022'!EK401:FM626,29,FALSE),)</f>
        <v>3840.15</v>
      </c>
      <c r="W395" s="258">
        <f t="shared" si="26"/>
        <v>111364.22</v>
      </c>
      <c r="X395" s="263">
        <f t="shared" si="27"/>
        <v>879393.29999999993</v>
      </c>
      <c r="Z395" s="264"/>
      <c r="AA395" s="134"/>
    </row>
    <row r="396" spans="1:27" s="120" customFormat="1" ht="18.649999999999999" customHeight="1">
      <c r="A396" s="250">
        <v>394</v>
      </c>
      <c r="B396" s="251" t="s">
        <v>1904</v>
      </c>
      <c r="C396" s="270" t="s">
        <v>621</v>
      </c>
      <c r="D396" s="643" t="s">
        <v>1905</v>
      </c>
      <c r="E396" s="254" t="s">
        <v>787</v>
      </c>
      <c r="F396" s="644" t="s">
        <v>1906</v>
      </c>
      <c r="G396" s="271" t="s">
        <v>194</v>
      </c>
      <c r="H396" s="258">
        <f>ROUND(IFERROR(VLOOKUP(C396,'LOCAL DECEMBER 2022'!EK402:ET918,10,FALSE),),2)</f>
        <v>23</v>
      </c>
      <c r="I396" s="258">
        <f>ROUND(IFERROR(VLOOKUP(C396,'LOCAL DECEMBER 2022'!EK402:EN782,4,FALSE),),2)</f>
        <v>12500</v>
      </c>
      <c r="J396" s="258">
        <f>IFERROR(VLOOKUP(C396,'LOCAL DECEMBER 2022'!EK402:EM576,3,FALSE),)</f>
        <v>325000</v>
      </c>
      <c r="K396" s="258">
        <f>IFERROR(VLOOKUP(C396,'LOCAL DECEMBER 2022'!EK402:FA576,17,FALSE),)</f>
        <v>341276.25</v>
      </c>
      <c r="L396" s="258">
        <f>IFERROR(VLOOKUP(C396,'LOCAL DECEMBER 2022'!EK402:FC627,19,FALSE),)</f>
        <v>628776.25</v>
      </c>
      <c r="M396" s="258">
        <f>IFERROR(VLOOKUP(C396,'LOCAL DECEMBER 2022'!EK402:FD627,20,FALSE),)</f>
        <v>565898.62</v>
      </c>
      <c r="N396" s="258">
        <f>IFERROR(VLOOKUP(C396,'LOCAL DECEMBER 2022'!EK402:FE627,21,FALSE),)</f>
        <v>29179.724000000002</v>
      </c>
      <c r="O396" s="258">
        <f>IFERROR(VLOOKUP(C396,'LOCAL DECEMBER 2022'!EK402:FF627,22,FALSE),)</f>
        <v>62877.63</v>
      </c>
      <c r="P396" s="258">
        <f>IFERROR(VLOOKUP(C396,'LOCAL DECEMBER 2022'!EK402:FG628,23,FALSE),)</f>
        <v>100000</v>
      </c>
      <c r="Q396" s="258">
        <f t="shared" si="24"/>
        <v>192057.35399999999</v>
      </c>
      <c r="R396" s="258">
        <f>IFERROR(VLOOKUP(C396,'LOCAL DECEMBER 2022'!EK402:FI627,25,FALSE),)</f>
        <v>0</v>
      </c>
      <c r="S396" s="258">
        <f t="shared" si="25"/>
        <v>436718.89600000001</v>
      </c>
      <c r="T396" s="258">
        <f>IFERROR(VLOOKUP(C396,'LOCAL DECEMBER 2022'!EK402:FL627,28,FALSE),)</f>
        <v>25151.05</v>
      </c>
      <c r="U396" s="258">
        <f>IFERROR(VLOOKUP(C396,'LOCAL DECEMBER 2022'!EK402:FN627,30,FALSE),)</f>
        <v>62877.63</v>
      </c>
      <c r="V396" s="258">
        <f>IFERROR(VLOOKUP(C396,'LOCAL DECEMBER 2022'!EK402:FM627,29,FALSE),)</f>
        <v>3143.88</v>
      </c>
      <c r="W396" s="258">
        <f t="shared" si="26"/>
        <v>91172.56</v>
      </c>
      <c r="X396" s="263">
        <f t="shared" si="27"/>
        <v>719948.81</v>
      </c>
      <c r="Z396" s="264"/>
      <c r="AA396" s="134"/>
    </row>
    <row r="397" spans="1:27" s="120" customFormat="1" ht="18.649999999999999" customHeight="1">
      <c r="A397" s="250">
        <v>395</v>
      </c>
      <c r="B397" s="251" t="s">
        <v>1907</v>
      </c>
      <c r="C397" s="270" t="s">
        <v>622</v>
      </c>
      <c r="D397" s="643" t="s">
        <v>1908</v>
      </c>
      <c r="E397" s="254" t="s">
        <v>787</v>
      </c>
      <c r="F397" s="644" t="s">
        <v>1909</v>
      </c>
      <c r="G397" s="271" t="s">
        <v>194</v>
      </c>
      <c r="H397" s="258">
        <f>ROUND(IFERROR(VLOOKUP(C397,'LOCAL DECEMBER 2022'!EK403:ET919,10,FALSE),),2)</f>
        <v>24</v>
      </c>
      <c r="I397" s="258">
        <f>ROUND(IFERROR(VLOOKUP(C397,'LOCAL DECEMBER 2022'!EK403:EN784,4,FALSE),),2)</f>
        <v>12500</v>
      </c>
      <c r="J397" s="258">
        <f>IFERROR(VLOOKUP(C397,'LOCAL DECEMBER 2022'!EK403:EM578,3,FALSE),)</f>
        <v>325000</v>
      </c>
      <c r="K397" s="258">
        <f>IFERROR(VLOOKUP(C397,'LOCAL DECEMBER 2022'!EK403:FA578,17,FALSE),)</f>
        <v>325025</v>
      </c>
      <c r="L397" s="258">
        <f>IFERROR(VLOOKUP(C397,'LOCAL DECEMBER 2022'!EK403:FC629,19,FALSE),)</f>
        <v>625025</v>
      </c>
      <c r="M397" s="258">
        <f>IFERROR(VLOOKUP(C397,'LOCAL DECEMBER 2022'!EK403:FD629,20,FALSE),)</f>
        <v>562522.5</v>
      </c>
      <c r="N397" s="258">
        <f>IFERROR(VLOOKUP(C397,'LOCAL DECEMBER 2022'!EK403:FE629,21,FALSE),)</f>
        <v>28504.5</v>
      </c>
      <c r="O397" s="258">
        <f>IFERROR(VLOOKUP(C397,'LOCAL DECEMBER 2022'!EK403:FF629,22,FALSE),)</f>
        <v>62502.5</v>
      </c>
      <c r="P397" s="258">
        <f>IFERROR(VLOOKUP(C397,'LOCAL DECEMBER 2022'!EK403:FG629,23,FALSE),)</f>
        <v>100000</v>
      </c>
      <c r="Q397" s="258">
        <f t="shared" si="24"/>
        <v>191007</v>
      </c>
      <c r="R397" s="258">
        <f>IFERROR(VLOOKUP(C397,'LOCAL DECEMBER 2022'!EK403:FI629,25,FALSE),)</f>
        <v>0</v>
      </c>
      <c r="S397" s="258">
        <f t="shared" si="25"/>
        <v>434018</v>
      </c>
      <c r="T397" s="258">
        <f>IFERROR(VLOOKUP(C397,'LOCAL DECEMBER 2022'!EK403:FL629,28,FALSE),)</f>
        <v>25001</v>
      </c>
      <c r="U397" s="258">
        <f>IFERROR(VLOOKUP(C397,'LOCAL DECEMBER 2022'!EK403:FN629,30,FALSE),)</f>
        <v>62502.5</v>
      </c>
      <c r="V397" s="258">
        <f>IFERROR(VLOOKUP(C397,'LOCAL DECEMBER 2022'!EK403:FM629,29,FALSE),)</f>
        <v>3125.13</v>
      </c>
      <c r="W397" s="258">
        <f t="shared" si="26"/>
        <v>90628.63</v>
      </c>
      <c r="X397" s="263">
        <f t="shared" si="27"/>
        <v>715653.63</v>
      </c>
      <c r="Z397" s="264"/>
      <c r="AA397" s="134"/>
    </row>
    <row r="398" spans="1:27" s="120" customFormat="1" ht="18.649999999999999" customHeight="1">
      <c r="A398" s="250">
        <v>396</v>
      </c>
      <c r="B398" s="251" t="s">
        <v>1910</v>
      </c>
      <c r="C398" s="270" t="s">
        <v>623</v>
      </c>
      <c r="D398" s="643" t="s">
        <v>1911</v>
      </c>
      <c r="E398" s="254" t="s">
        <v>787</v>
      </c>
      <c r="F398" s="644" t="s">
        <v>1912</v>
      </c>
      <c r="G398" s="271" t="s">
        <v>194</v>
      </c>
      <c r="H398" s="258">
        <f>ROUND(IFERROR(VLOOKUP(C398,'LOCAL DECEMBER 2022'!EK404:ET920,10,FALSE),),2)</f>
        <v>23</v>
      </c>
      <c r="I398" s="258">
        <f>ROUND(IFERROR(VLOOKUP(C398,'LOCAL DECEMBER 2022'!EK404:EN785,4,FALSE),),2)</f>
        <v>12500</v>
      </c>
      <c r="J398" s="258">
        <f>IFERROR(VLOOKUP(C398,'LOCAL DECEMBER 2022'!EK404:EM579,3,FALSE),)</f>
        <v>325000</v>
      </c>
      <c r="K398" s="258">
        <f>IFERROR(VLOOKUP(C398,'LOCAL DECEMBER 2022'!EK404:FA579,17,FALSE),)</f>
        <v>163345.9</v>
      </c>
      <c r="L398" s="258">
        <f>IFERROR(VLOOKUP(C398,'LOCAL DECEMBER 2022'!EK404:FC630,19,FALSE),)</f>
        <v>450845.9</v>
      </c>
      <c r="M398" s="258">
        <f>IFERROR(VLOOKUP(C398,'LOCAL DECEMBER 2022'!EK404:FD630,20,FALSE),)</f>
        <v>405761.31000000006</v>
      </c>
      <c r="N398" s="258">
        <f>IFERROR(VLOOKUP(C398,'LOCAL DECEMBER 2022'!EK404:FE630,21,FALSE),)</f>
        <v>10860.904800000004</v>
      </c>
      <c r="O398" s="258">
        <f>IFERROR(VLOOKUP(C398,'LOCAL DECEMBER 2022'!EK404:FF630,22,FALSE),)</f>
        <v>45084.59</v>
      </c>
      <c r="P398" s="258">
        <f>IFERROR(VLOOKUP(C398,'LOCAL DECEMBER 2022'!EK404:FG630,23,FALSE),)</f>
        <v>100000</v>
      </c>
      <c r="Q398" s="258">
        <f t="shared" si="24"/>
        <v>155945.49479999999</v>
      </c>
      <c r="R398" s="258">
        <f>IFERROR(VLOOKUP(C398,'LOCAL DECEMBER 2022'!EK404:FI630,25,FALSE),)</f>
        <v>0</v>
      </c>
      <c r="S398" s="258">
        <f t="shared" si="25"/>
        <v>294900.40520000004</v>
      </c>
      <c r="T398" s="258">
        <f>IFERROR(VLOOKUP(C398,'LOCAL DECEMBER 2022'!EK404:FL630,28,FALSE),)</f>
        <v>18033.84</v>
      </c>
      <c r="U398" s="258">
        <f>IFERROR(VLOOKUP(C398,'LOCAL DECEMBER 2022'!EK404:FN630,30,FALSE),)</f>
        <v>45084.59</v>
      </c>
      <c r="V398" s="258">
        <f>IFERROR(VLOOKUP(C398,'LOCAL DECEMBER 2022'!EK404:FM630,29,FALSE),)</f>
        <v>2254.23</v>
      </c>
      <c r="W398" s="258">
        <f t="shared" si="26"/>
        <v>65372.659999999996</v>
      </c>
      <c r="X398" s="263">
        <f t="shared" si="27"/>
        <v>516218.56</v>
      </c>
      <c r="Z398" s="264"/>
      <c r="AA398" s="134"/>
    </row>
    <row r="399" spans="1:27" s="120" customFormat="1" ht="18.649999999999999" customHeight="1">
      <c r="A399" s="250">
        <v>397</v>
      </c>
      <c r="B399" s="251" t="s">
        <v>1913</v>
      </c>
      <c r="C399" s="252" t="s">
        <v>624</v>
      </c>
      <c r="D399" s="643" t="s">
        <v>1914</v>
      </c>
      <c r="E399" s="254" t="s">
        <v>787</v>
      </c>
      <c r="F399" s="644" t="s">
        <v>1915</v>
      </c>
      <c r="G399" s="256" t="s">
        <v>204</v>
      </c>
      <c r="H399" s="258">
        <f>ROUND(IFERROR(VLOOKUP(C399,'LOCAL DECEMBER 2022'!EK405:ET921,10,FALSE),),2)</f>
        <v>21</v>
      </c>
      <c r="I399" s="258">
        <f>ROUND(IFERROR(VLOOKUP(C399,'LOCAL DECEMBER 2022'!EK405:EN786,4,FALSE),),2)</f>
        <v>15000</v>
      </c>
      <c r="J399" s="258">
        <f>IFERROR(VLOOKUP(C399,'LOCAL DECEMBER 2022'!EK405:EM580,3,FALSE),)</f>
        <v>390000</v>
      </c>
      <c r="K399" s="258">
        <f>IFERROR(VLOOKUP(C399,'LOCAL DECEMBER 2022'!EK405:FA580,17,FALSE),)</f>
        <v>189014.54</v>
      </c>
      <c r="L399" s="258">
        <f>IFERROR(VLOOKUP(C399,'LOCAL DECEMBER 2022'!EK405:FC631,19,FALSE),)</f>
        <v>504014.54</v>
      </c>
      <c r="M399" s="258">
        <f>IFERROR(VLOOKUP(C399,'LOCAL DECEMBER 2022'!EK405:FD631,20,FALSE),)</f>
        <v>453613.08999999997</v>
      </c>
      <c r="N399" s="258">
        <f>IFERROR(VLOOKUP(C399,'LOCAL DECEMBER 2022'!EK405:FE631,21,FALSE),)</f>
        <v>14689.047199999997</v>
      </c>
      <c r="O399" s="258">
        <f>IFERROR(VLOOKUP(C399,'LOCAL DECEMBER 2022'!EK405:FF631,22,FALSE),)</f>
        <v>50401.45</v>
      </c>
      <c r="P399" s="258">
        <f>IFERROR(VLOOKUP(C399,'LOCAL DECEMBER 2022'!EK405:FG631,23,FALSE),)</f>
        <v>100000</v>
      </c>
      <c r="Q399" s="258">
        <f t="shared" si="24"/>
        <v>165090.49719999998</v>
      </c>
      <c r="R399" s="258">
        <f>IFERROR(VLOOKUP(C399,'LOCAL DECEMBER 2022'!EK405:FI631,25,FALSE),)</f>
        <v>0</v>
      </c>
      <c r="S399" s="258">
        <f t="shared" si="25"/>
        <v>338924.0428</v>
      </c>
      <c r="T399" s="258">
        <f>IFERROR(VLOOKUP(C399,'LOCAL DECEMBER 2022'!EK405:FL631,28,FALSE),)</f>
        <v>20160.580000000002</v>
      </c>
      <c r="U399" s="258">
        <f>IFERROR(VLOOKUP(C399,'LOCAL DECEMBER 2022'!EK405:FN631,30,FALSE),)</f>
        <v>50401.45</v>
      </c>
      <c r="V399" s="258">
        <f>IFERROR(VLOOKUP(C399,'LOCAL DECEMBER 2022'!EK405:FM631,29,FALSE),)</f>
        <v>2520.0700000000002</v>
      </c>
      <c r="W399" s="258">
        <f t="shared" si="26"/>
        <v>73082.100000000006</v>
      </c>
      <c r="X399" s="263">
        <f t="shared" si="27"/>
        <v>577096.64</v>
      </c>
      <c r="Z399" s="264"/>
      <c r="AA399" s="134"/>
    </row>
    <row r="400" spans="1:27" s="120" customFormat="1" ht="18.649999999999999" customHeight="1">
      <c r="A400" s="250">
        <v>398</v>
      </c>
      <c r="B400" s="251" t="s">
        <v>1916</v>
      </c>
      <c r="C400" s="270" t="s">
        <v>625</v>
      </c>
      <c r="D400" s="643" t="s">
        <v>1917</v>
      </c>
      <c r="E400" s="254" t="s">
        <v>787</v>
      </c>
      <c r="F400" s="255" t="s">
        <v>1918</v>
      </c>
      <c r="G400" s="271" t="s">
        <v>194</v>
      </c>
      <c r="H400" s="258">
        <f>ROUND(IFERROR(VLOOKUP(C400,'LOCAL DECEMBER 2022'!EK406:ET922,10,FALSE),),2)</f>
        <v>22</v>
      </c>
      <c r="I400" s="258">
        <f>ROUND(IFERROR(VLOOKUP(C400,'LOCAL DECEMBER 2022'!EK406:EN787,4,FALSE),),2)</f>
        <v>12500</v>
      </c>
      <c r="J400" s="258">
        <f>IFERROR(VLOOKUP(C400,'LOCAL DECEMBER 2022'!EK406:EM581,3,FALSE),)</f>
        <v>325000</v>
      </c>
      <c r="K400" s="258">
        <f>IFERROR(VLOOKUP(C400,'LOCAL DECEMBER 2022'!EK406:FA581,17,FALSE),)</f>
        <v>211682.95</v>
      </c>
      <c r="L400" s="258">
        <f>IFERROR(VLOOKUP(C400,'LOCAL DECEMBER 2022'!EK406:FC632,19,FALSE),)</f>
        <v>486682.95</v>
      </c>
      <c r="M400" s="258">
        <f>IFERROR(VLOOKUP(C400,'LOCAL DECEMBER 2022'!EK406:FD632,20,FALSE),)</f>
        <v>438014.65</v>
      </c>
      <c r="N400" s="258">
        <f>IFERROR(VLOOKUP(C400,'LOCAL DECEMBER 2022'!EK406:FE632,21,FALSE),)</f>
        <v>13441.172000000002</v>
      </c>
      <c r="O400" s="258">
        <f>IFERROR(VLOOKUP(C400,'LOCAL DECEMBER 2022'!EK406:FF632,22,FALSE),)</f>
        <v>48668.3</v>
      </c>
      <c r="P400" s="258">
        <f>IFERROR(VLOOKUP(C400,'LOCAL DECEMBER 2022'!EK406:FG632,23,FALSE),)</f>
        <v>0</v>
      </c>
      <c r="Q400" s="258">
        <f t="shared" si="24"/>
        <v>62109.472000000009</v>
      </c>
      <c r="R400" s="258">
        <f>IFERROR(VLOOKUP(C400,'LOCAL DECEMBER 2022'!EK406:FI632,25,FALSE),)</f>
        <v>0</v>
      </c>
      <c r="S400" s="258">
        <f t="shared" si="25"/>
        <v>424573.478</v>
      </c>
      <c r="T400" s="258">
        <f>IFERROR(VLOOKUP(C400,'LOCAL DECEMBER 2022'!EK406:FL632,28,FALSE),)</f>
        <v>19467.32</v>
      </c>
      <c r="U400" s="258">
        <f>IFERROR(VLOOKUP(C400,'LOCAL DECEMBER 2022'!EK406:FN632,30,FALSE),)</f>
        <v>48668.3</v>
      </c>
      <c r="V400" s="258">
        <f>IFERROR(VLOOKUP(C400,'LOCAL DECEMBER 2022'!EK406:FM632,29,FALSE),)</f>
        <v>2433.41</v>
      </c>
      <c r="W400" s="258">
        <f t="shared" si="26"/>
        <v>70569.03</v>
      </c>
      <c r="X400" s="263">
        <f t="shared" si="27"/>
        <v>557251.98</v>
      </c>
      <c r="Z400" s="264"/>
      <c r="AA400" s="134"/>
    </row>
    <row r="401" spans="1:27" s="120" customFormat="1" ht="18.649999999999999" customHeight="1">
      <c r="A401" s="250">
        <v>399</v>
      </c>
      <c r="B401" s="251" t="s">
        <v>1919</v>
      </c>
      <c r="C401" s="270" t="s">
        <v>626</v>
      </c>
      <c r="D401" s="643" t="s">
        <v>1920</v>
      </c>
      <c r="E401" s="254" t="s">
        <v>787</v>
      </c>
      <c r="F401" s="255" t="s">
        <v>1921</v>
      </c>
      <c r="G401" s="271" t="s">
        <v>194</v>
      </c>
      <c r="H401" s="258">
        <f>ROUND(IFERROR(VLOOKUP(C401,'LOCAL DECEMBER 2022'!EK407:ET923,10,FALSE),),2)</f>
        <v>26</v>
      </c>
      <c r="I401" s="258">
        <f>ROUND(IFERROR(VLOOKUP(C401,'LOCAL DECEMBER 2022'!EK407:EN788,4,FALSE),),2)</f>
        <v>12500</v>
      </c>
      <c r="J401" s="258">
        <f>IFERROR(VLOOKUP(C401,'LOCAL DECEMBER 2022'!EK407:EM582,3,FALSE),)</f>
        <v>325000</v>
      </c>
      <c r="K401" s="258">
        <f>IFERROR(VLOOKUP(C401,'LOCAL DECEMBER 2022'!EK407:FA582,17,FALSE),)</f>
        <v>297522.89</v>
      </c>
      <c r="L401" s="258">
        <f>IFERROR(VLOOKUP(C401,'LOCAL DECEMBER 2022'!EK407:FC633,19,FALSE),)</f>
        <v>622522.89</v>
      </c>
      <c r="M401" s="258">
        <f>IFERROR(VLOOKUP(C401,'LOCAL DECEMBER 2022'!EK407:FD633,20,FALSE),)</f>
        <v>560270.6</v>
      </c>
      <c r="N401" s="258">
        <f>IFERROR(VLOOKUP(C401,'LOCAL DECEMBER 2022'!EK407:FE633,21,FALSE),)</f>
        <v>28054.119999999995</v>
      </c>
      <c r="O401" s="258">
        <f>IFERROR(VLOOKUP(C401,'LOCAL DECEMBER 2022'!EK407:FF633,22,FALSE),)</f>
        <v>62252.29</v>
      </c>
      <c r="P401" s="258">
        <f>IFERROR(VLOOKUP(C401,'LOCAL DECEMBER 2022'!EK407:FG633,23,FALSE),)</f>
        <v>100000</v>
      </c>
      <c r="Q401" s="258">
        <f t="shared" si="24"/>
        <v>190306.41</v>
      </c>
      <c r="R401" s="258">
        <f>IFERROR(VLOOKUP(C401,'LOCAL DECEMBER 2022'!EK407:FI633,25,FALSE),)</f>
        <v>0</v>
      </c>
      <c r="S401" s="258">
        <f t="shared" si="25"/>
        <v>432216.48</v>
      </c>
      <c r="T401" s="258">
        <f>IFERROR(VLOOKUP(C401,'LOCAL DECEMBER 2022'!EK407:FL633,28,FALSE),)</f>
        <v>24900.92</v>
      </c>
      <c r="U401" s="258">
        <f>IFERROR(VLOOKUP(C401,'LOCAL DECEMBER 2022'!EK407:FN633,30,FALSE),)</f>
        <v>62252.29</v>
      </c>
      <c r="V401" s="258">
        <f>IFERROR(VLOOKUP(C401,'LOCAL DECEMBER 2022'!EK407:FM633,29,FALSE),)</f>
        <v>3112.61</v>
      </c>
      <c r="W401" s="258">
        <f t="shared" si="26"/>
        <v>90265.819999999992</v>
      </c>
      <c r="X401" s="263">
        <f t="shared" si="27"/>
        <v>712788.71</v>
      </c>
      <c r="Z401" s="264"/>
      <c r="AA401" s="134"/>
    </row>
    <row r="402" spans="1:27" s="120" customFormat="1" ht="18.649999999999999" customHeight="1">
      <c r="A402" s="250">
        <v>400</v>
      </c>
      <c r="B402" s="251" t="s">
        <v>1922</v>
      </c>
      <c r="C402" s="270" t="s">
        <v>627</v>
      </c>
      <c r="D402" s="643" t="s">
        <v>1923</v>
      </c>
      <c r="E402" s="254" t="s">
        <v>787</v>
      </c>
      <c r="F402" s="265" t="s">
        <v>1924</v>
      </c>
      <c r="G402" s="271" t="s">
        <v>194</v>
      </c>
      <c r="H402" s="258">
        <f>ROUND(IFERROR(VLOOKUP(C402,'LOCAL DECEMBER 2022'!EK408:ET924,10,FALSE),),2)</f>
        <v>23</v>
      </c>
      <c r="I402" s="258">
        <f>ROUND(IFERROR(VLOOKUP(C402,'LOCAL DECEMBER 2022'!EK408:EN789,4,FALSE),),2)</f>
        <v>12500</v>
      </c>
      <c r="J402" s="258">
        <f>IFERROR(VLOOKUP(C402,'LOCAL DECEMBER 2022'!EK408:EM583,3,FALSE),)</f>
        <v>325000</v>
      </c>
      <c r="K402" s="258">
        <f>IFERROR(VLOOKUP(C402,'LOCAL DECEMBER 2022'!EK408:FA583,17,FALSE),)</f>
        <v>253352.82</v>
      </c>
      <c r="L402" s="258">
        <f>IFERROR(VLOOKUP(C402,'LOCAL DECEMBER 2022'!EK408:FC634,19,FALSE),)</f>
        <v>540852.81999999995</v>
      </c>
      <c r="M402" s="258">
        <f>IFERROR(VLOOKUP(C402,'LOCAL DECEMBER 2022'!EK408:FD634,20,FALSE),)</f>
        <v>486767.53999999992</v>
      </c>
      <c r="N402" s="258">
        <f>IFERROR(VLOOKUP(C402,'LOCAL DECEMBER 2022'!EK408:FE634,21,FALSE),)</f>
        <v>17341.403199999993</v>
      </c>
      <c r="O402" s="258">
        <f>IFERROR(VLOOKUP(C402,'LOCAL DECEMBER 2022'!EK408:FF634,22,FALSE),)</f>
        <v>54085.279999999999</v>
      </c>
      <c r="P402" s="258">
        <f>IFERROR(VLOOKUP(C402,'LOCAL DECEMBER 2022'!EK408:FG634,23,FALSE),)</f>
        <v>100000</v>
      </c>
      <c r="Q402" s="258">
        <f t="shared" si="24"/>
        <v>171426.6832</v>
      </c>
      <c r="R402" s="258">
        <f>IFERROR(VLOOKUP(C402,'LOCAL DECEMBER 2022'!EK408:FI634,25,FALSE),)</f>
        <v>0</v>
      </c>
      <c r="S402" s="258">
        <f t="shared" si="25"/>
        <v>369426.13679999998</v>
      </c>
      <c r="T402" s="258">
        <f>IFERROR(VLOOKUP(C402,'LOCAL DECEMBER 2022'!EK408:FL634,28,FALSE),)</f>
        <v>21634.11</v>
      </c>
      <c r="U402" s="258">
        <f>IFERROR(VLOOKUP(C402,'LOCAL DECEMBER 2022'!EK408:FN634,30,FALSE),)</f>
        <v>54085.279999999999</v>
      </c>
      <c r="V402" s="258">
        <f>IFERROR(VLOOKUP(C402,'LOCAL DECEMBER 2022'!EK408:FM634,29,FALSE),)</f>
        <v>2704.26</v>
      </c>
      <c r="W402" s="258">
        <f t="shared" si="26"/>
        <v>78423.649999999994</v>
      </c>
      <c r="X402" s="263">
        <f t="shared" si="27"/>
        <v>619276.47</v>
      </c>
      <c r="Z402" s="264"/>
      <c r="AA402" s="134"/>
    </row>
    <row r="403" spans="1:27" s="120" customFormat="1" ht="18.649999999999999" customHeight="1">
      <c r="A403" s="250">
        <v>401</v>
      </c>
      <c r="B403" s="251"/>
      <c r="C403" s="270" t="s">
        <v>628</v>
      </c>
      <c r="D403" s="643" t="s">
        <v>1925</v>
      </c>
      <c r="E403" s="254" t="s">
        <v>787</v>
      </c>
      <c r="F403" s="255" t="s">
        <v>1926</v>
      </c>
      <c r="G403" s="271" t="s">
        <v>194</v>
      </c>
      <c r="H403" s="258">
        <f>ROUND(IFERROR(VLOOKUP(C403,'LOCAL DECEMBER 2022'!EK409:ET925,10,FALSE),),2)</f>
        <v>26</v>
      </c>
      <c r="I403" s="258">
        <f>ROUND(IFERROR(VLOOKUP(C403,'LOCAL DECEMBER 2022'!EK409:EN790,4,FALSE),),2)</f>
        <v>12500</v>
      </c>
      <c r="J403" s="258">
        <f>IFERROR(VLOOKUP(C403,'LOCAL DECEMBER 2022'!EK409:EM584,3,FALSE),)</f>
        <v>325000</v>
      </c>
      <c r="K403" s="258">
        <f>IFERROR(VLOOKUP(C403,'LOCAL DECEMBER 2022'!EK409:FA584,17,FALSE),)</f>
        <v>263353.59000000003</v>
      </c>
      <c r="L403" s="258">
        <f>IFERROR(VLOOKUP(C403,'LOCAL DECEMBER 2022'!EK409:FC635,19,FALSE),)</f>
        <v>588353.59</v>
      </c>
      <c r="M403" s="258">
        <f>IFERROR(VLOOKUP(C403,'LOCAL DECEMBER 2022'!EK409:FD635,20,FALSE),)</f>
        <v>529518.23</v>
      </c>
      <c r="N403" s="258">
        <f>IFERROR(VLOOKUP(C403,'LOCAL DECEMBER 2022'!EK409:FE635,21,FALSE),)</f>
        <v>21903.645999999997</v>
      </c>
      <c r="O403" s="258">
        <f>IFERROR(VLOOKUP(C403,'LOCAL DECEMBER 2022'!EK409:FF635,22,FALSE),)</f>
        <v>58835.360000000001</v>
      </c>
      <c r="P403" s="258">
        <f>IFERROR(VLOOKUP(C403,'LOCAL DECEMBER 2022'!EK409:FG635,23,FALSE),)</f>
        <v>100000</v>
      </c>
      <c r="Q403" s="258">
        <f t="shared" si="24"/>
        <v>180739.00599999999</v>
      </c>
      <c r="R403" s="258">
        <f>IFERROR(VLOOKUP(C403,'LOCAL DECEMBER 2022'!EK409:FI635,25,FALSE),)</f>
        <v>0</v>
      </c>
      <c r="S403" s="258">
        <f t="shared" si="25"/>
        <v>407614.58399999997</v>
      </c>
      <c r="T403" s="258">
        <f>IFERROR(VLOOKUP(C403,'LOCAL DECEMBER 2022'!EK409:FL635,28,FALSE),)</f>
        <v>23534.14</v>
      </c>
      <c r="U403" s="258">
        <f>IFERROR(VLOOKUP(C403,'LOCAL DECEMBER 2022'!EK409:FN635,30,FALSE),)</f>
        <v>58835.360000000001</v>
      </c>
      <c r="V403" s="258">
        <f>IFERROR(VLOOKUP(C403,'LOCAL DECEMBER 2022'!EK409:FM635,29,FALSE),)</f>
        <v>2941.77</v>
      </c>
      <c r="W403" s="258">
        <f t="shared" si="26"/>
        <v>85311.27</v>
      </c>
      <c r="X403" s="263">
        <f t="shared" si="27"/>
        <v>673664.86</v>
      </c>
      <c r="Z403" s="264"/>
      <c r="AA403" s="134"/>
    </row>
    <row r="404" spans="1:27" s="120" customFormat="1" ht="18.649999999999999" customHeight="1">
      <c r="A404" s="250">
        <v>402</v>
      </c>
      <c r="B404" s="251" t="s">
        <v>1927</v>
      </c>
      <c r="C404" s="270" t="s">
        <v>629</v>
      </c>
      <c r="D404" s="643" t="s">
        <v>1928</v>
      </c>
      <c r="E404" s="254" t="s">
        <v>787</v>
      </c>
      <c r="F404" s="265" t="s">
        <v>1929</v>
      </c>
      <c r="G404" s="271" t="s">
        <v>194</v>
      </c>
      <c r="H404" s="258">
        <f>ROUND(IFERROR(VLOOKUP(C404,'LOCAL DECEMBER 2022'!EK410:ET926,10,FALSE),),2)</f>
        <v>19</v>
      </c>
      <c r="I404" s="258">
        <f>ROUND(IFERROR(VLOOKUP(C404,'LOCAL DECEMBER 2022'!EK410:EN792,4,FALSE),),2)</f>
        <v>12500</v>
      </c>
      <c r="J404" s="258">
        <f>IFERROR(VLOOKUP(C404,'LOCAL DECEMBER 2022'!EK410:EM586,3,FALSE),)</f>
        <v>325000</v>
      </c>
      <c r="K404" s="258">
        <f>IFERROR(VLOOKUP(C404,'LOCAL DECEMBER 2022'!EK410:FA586,17,FALSE),)</f>
        <v>250852.63</v>
      </c>
      <c r="L404" s="258">
        <f>IFERROR(VLOOKUP(C404,'LOCAL DECEMBER 2022'!EK410:FC637,19,FALSE),)</f>
        <v>488352.63</v>
      </c>
      <c r="M404" s="258">
        <f>IFERROR(VLOOKUP(C404,'LOCAL DECEMBER 2022'!EK410:FD637,20,FALSE),)</f>
        <v>439517.37</v>
      </c>
      <c r="N404" s="258">
        <f>IFERROR(VLOOKUP(C404,'LOCAL DECEMBER 2022'!EK410:FE637,21,FALSE),)</f>
        <v>13561.3896</v>
      </c>
      <c r="O404" s="258">
        <f>IFERROR(VLOOKUP(C404,'LOCAL DECEMBER 2022'!EK410:FF637,22,FALSE),)</f>
        <v>48835.26</v>
      </c>
      <c r="P404" s="258">
        <f>IFERROR(VLOOKUP(C404,'LOCAL DECEMBER 2022'!EK410:FG636,23,FALSE),)</f>
        <v>100000</v>
      </c>
      <c r="Q404" s="258">
        <f t="shared" si="24"/>
        <v>162396.6496</v>
      </c>
      <c r="R404" s="258">
        <f>IFERROR(VLOOKUP(C404,'LOCAL DECEMBER 2022'!EK410:FI637,25,FALSE),)</f>
        <v>0</v>
      </c>
      <c r="S404" s="258">
        <f t="shared" si="25"/>
        <v>325955.9804</v>
      </c>
      <c r="T404" s="258">
        <f>IFERROR(VLOOKUP(C404,'LOCAL DECEMBER 2022'!EK410:FL637,28,FALSE),)</f>
        <v>19534.11</v>
      </c>
      <c r="U404" s="258">
        <f>IFERROR(VLOOKUP(C404,'LOCAL DECEMBER 2022'!EK410:FN637,30,FALSE),)</f>
        <v>48835.26</v>
      </c>
      <c r="V404" s="258">
        <f>IFERROR(VLOOKUP(C404,'LOCAL DECEMBER 2022'!EK410:FM637,29,FALSE),)</f>
        <v>2441.7600000000002</v>
      </c>
      <c r="W404" s="258">
        <f t="shared" si="26"/>
        <v>70811.12999999999</v>
      </c>
      <c r="X404" s="263">
        <f t="shared" si="27"/>
        <v>559163.76</v>
      </c>
      <c r="Z404" s="264"/>
      <c r="AA404" s="134"/>
    </row>
    <row r="405" spans="1:27" s="120" customFormat="1" ht="18.649999999999999" customHeight="1">
      <c r="A405" s="250">
        <v>403</v>
      </c>
      <c r="B405" s="251" t="s">
        <v>1930</v>
      </c>
      <c r="C405" s="270" t="s">
        <v>630</v>
      </c>
      <c r="D405" s="253"/>
      <c r="E405" s="254" t="s">
        <v>787</v>
      </c>
      <c r="F405" s="644" t="s">
        <v>1931</v>
      </c>
      <c r="G405" s="271" t="s">
        <v>231</v>
      </c>
      <c r="H405" s="258">
        <f>ROUND(IFERROR(VLOOKUP(C405,'LOCAL DECEMBER 2022'!EK411:ET927,10,FALSE),),2)</f>
        <v>25</v>
      </c>
      <c r="I405" s="258">
        <f>ROUND(IFERROR(VLOOKUP(C405,'LOCAL DECEMBER 2022'!EK411:EN793,4,FALSE),),2)</f>
        <v>15000</v>
      </c>
      <c r="J405" s="258">
        <f>IFERROR(VLOOKUP(C405,'LOCAL DECEMBER 2022'!EK411:EM587,3,FALSE),)</f>
        <v>390000</v>
      </c>
      <c r="K405" s="258">
        <f>IFERROR(VLOOKUP(C405,'LOCAL DECEMBER 2022'!EK411:FA587,17,FALSE),)</f>
        <v>422032.46</v>
      </c>
      <c r="L405" s="258">
        <f>IFERROR(VLOOKUP(C405,'LOCAL DECEMBER 2022'!EK411:FC638,19,FALSE),)</f>
        <v>797032.46</v>
      </c>
      <c r="M405" s="258">
        <f>IFERROR(VLOOKUP(C405,'LOCAL DECEMBER 2022'!EK411:FD638,20,FALSE),)</f>
        <v>717329.21</v>
      </c>
      <c r="N405" s="258">
        <f>IFERROR(VLOOKUP(C405,'LOCAL DECEMBER 2022'!EK411:FE638,21,FALSE),)</f>
        <v>59465.841999999997</v>
      </c>
      <c r="O405" s="258">
        <f>IFERROR(VLOOKUP(C405,'LOCAL DECEMBER 2022'!EK411:FF638,22,FALSE),)</f>
        <v>79703.25</v>
      </c>
      <c r="P405" s="258">
        <f>IFERROR(VLOOKUP(C405,'LOCAL DECEMBER 2022'!EK411:FG637,23,FALSE),)</f>
        <v>100000</v>
      </c>
      <c r="Q405" s="258">
        <f t="shared" si="24"/>
        <v>239169.092</v>
      </c>
      <c r="R405" s="258">
        <f>IFERROR(VLOOKUP(C405,'LOCAL DECEMBER 2022'!EK411:FI638,25,FALSE),)</f>
        <v>0</v>
      </c>
      <c r="S405" s="258">
        <f t="shared" si="25"/>
        <v>557863.36800000002</v>
      </c>
      <c r="T405" s="258">
        <f>IFERROR(VLOOKUP(C405,'LOCAL DECEMBER 2022'!EK411:FL638,28,FALSE),)</f>
        <v>31881.3</v>
      </c>
      <c r="U405" s="258">
        <f>IFERROR(VLOOKUP(C405,'LOCAL DECEMBER 2022'!EK411:FN638,30,FALSE),)</f>
        <v>79703.25</v>
      </c>
      <c r="V405" s="258">
        <f>IFERROR(VLOOKUP(C405,'LOCAL DECEMBER 2022'!EK411:FM638,29,FALSE),)</f>
        <v>3985.16</v>
      </c>
      <c r="W405" s="258">
        <f t="shared" si="26"/>
        <v>115569.71</v>
      </c>
      <c r="X405" s="263">
        <f t="shared" si="27"/>
        <v>912602.16999999993</v>
      </c>
      <c r="Z405" s="264"/>
      <c r="AA405" s="134"/>
    </row>
    <row r="406" spans="1:27" s="120" customFormat="1" ht="18.649999999999999" customHeight="1">
      <c r="A406" s="250">
        <v>404</v>
      </c>
      <c r="B406" s="251" t="s">
        <v>1932</v>
      </c>
      <c r="C406" s="270" t="s">
        <v>631</v>
      </c>
      <c r="D406" s="253"/>
      <c r="E406" s="254" t="s">
        <v>787</v>
      </c>
      <c r="F406" s="644" t="s">
        <v>1933</v>
      </c>
      <c r="G406" s="271" t="s">
        <v>68</v>
      </c>
      <c r="H406" s="258">
        <f>ROUND(IFERROR(VLOOKUP(C406,'LOCAL DECEMBER 2022'!EK412:ET928,10,FALSE),),2)</f>
        <v>26</v>
      </c>
      <c r="I406" s="258">
        <f>ROUND(IFERROR(VLOOKUP(C406,'LOCAL DECEMBER 2022'!EK412:EN794,4,FALSE),),2)</f>
        <v>12500</v>
      </c>
      <c r="J406" s="258">
        <f>IFERROR(VLOOKUP(C406,'LOCAL DECEMBER 2022'!EK412:EM588,3,FALSE),)</f>
        <v>325000</v>
      </c>
      <c r="K406" s="258">
        <f>IFERROR(VLOOKUP(C406,'LOCAL DECEMBER 2022'!EK412:FA588,17,FALSE),)</f>
        <v>163345.9</v>
      </c>
      <c r="L406" s="258">
        <f>IFERROR(VLOOKUP(C406,'LOCAL DECEMBER 2022'!EK412:FC639,19,FALSE),)</f>
        <v>488345.9</v>
      </c>
      <c r="M406" s="258">
        <f>IFERROR(VLOOKUP(C406,'LOCAL DECEMBER 2022'!EK412:FD639,20,FALSE),)</f>
        <v>439511.31000000006</v>
      </c>
      <c r="N406" s="258">
        <f>IFERROR(VLOOKUP(C406,'LOCAL DECEMBER 2022'!EK412:FE639,21,FALSE),)</f>
        <v>13560.904800000004</v>
      </c>
      <c r="O406" s="258">
        <f>IFERROR(VLOOKUP(C406,'LOCAL DECEMBER 2022'!EK412:FF639,22,FALSE),)</f>
        <v>48834.59</v>
      </c>
      <c r="P406" s="258">
        <f>IFERROR(VLOOKUP(C406,'LOCAL DECEMBER 2022'!EK412:FG638,23,FALSE),)</f>
        <v>100000</v>
      </c>
      <c r="Q406" s="258">
        <f t="shared" si="24"/>
        <v>162395.49479999999</v>
      </c>
      <c r="R406" s="258">
        <f>IFERROR(VLOOKUP(C406,'LOCAL DECEMBER 2022'!EK412:FI639,25,FALSE),)</f>
        <v>0</v>
      </c>
      <c r="S406" s="258">
        <f t="shared" si="25"/>
        <v>325950.40520000004</v>
      </c>
      <c r="T406" s="258">
        <f>IFERROR(VLOOKUP(C406,'LOCAL DECEMBER 2022'!EK412:FL639,28,FALSE),)</f>
        <v>19533.84</v>
      </c>
      <c r="U406" s="258">
        <f>IFERROR(VLOOKUP(C406,'LOCAL DECEMBER 2022'!EK412:FN639,30,FALSE),)</f>
        <v>48834.59</v>
      </c>
      <c r="V406" s="258">
        <f>IFERROR(VLOOKUP(C406,'LOCAL DECEMBER 2022'!EK412:FM639,29,FALSE),)</f>
        <v>2441.73</v>
      </c>
      <c r="W406" s="258">
        <f t="shared" si="26"/>
        <v>70810.159999999989</v>
      </c>
      <c r="X406" s="263">
        <f t="shared" si="27"/>
        <v>559156.06000000006</v>
      </c>
      <c r="Z406" s="264"/>
      <c r="AA406" s="134"/>
    </row>
    <row r="407" spans="1:27" s="120" customFormat="1" ht="18.649999999999999" customHeight="1">
      <c r="A407" s="250">
        <v>405</v>
      </c>
      <c r="B407" s="251" t="s">
        <v>1934</v>
      </c>
      <c r="C407" s="270" t="s">
        <v>632</v>
      </c>
      <c r="D407" s="643" t="s">
        <v>1935</v>
      </c>
      <c r="E407" s="254" t="s">
        <v>787</v>
      </c>
      <c r="F407" s="644" t="s">
        <v>1936</v>
      </c>
      <c r="G407" s="271" t="s">
        <v>68</v>
      </c>
      <c r="H407" s="258">
        <f>ROUND(IFERROR(VLOOKUP(C407,'LOCAL DECEMBER 2022'!EK413:ET929,10,FALSE),),2)</f>
        <v>25</v>
      </c>
      <c r="I407" s="258">
        <f>ROUND(IFERROR(VLOOKUP(C407,'LOCAL DECEMBER 2022'!EK413:EN795,4,FALSE),),2)</f>
        <v>12500</v>
      </c>
      <c r="J407" s="258">
        <f>IFERROR(VLOOKUP(C407,'LOCAL DECEMBER 2022'!EK413:EM589,3,FALSE),)</f>
        <v>325000</v>
      </c>
      <c r="K407" s="258">
        <f>IFERROR(VLOOKUP(C407,'LOCAL DECEMBER 2022'!EK413:FA589,17,FALSE),)</f>
        <v>306690.26</v>
      </c>
      <c r="L407" s="258">
        <f>IFERROR(VLOOKUP(C407,'LOCAL DECEMBER 2022'!EK413:FC640,19,FALSE),)</f>
        <v>619190.26</v>
      </c>
      <c r="M407" s="258">
        <f>IFERROR(VLOOKUP(C407,'LOCAL DECEMBER 2022'!EK413:FD640,20,FALSE),)</f>
        <v>557271.23</v>
      </c>
      <c r="N407" s="258">
        <f>IFERROR(VLOOKUP(C407,'LOCAL DECEMBER 2022'!EK413:FE640,21,FALSE),)</f>
        <v>27454.245999999996</v>
      </c>
      <c r="O407" s="258">
        <f>IFERROR(VLOOKUP(C407,'LOCAL DECEMBER 2022'!EK413:FF640,22,FALSE),)</f>
        <v>61919.03</v>
      </c>
      <c r="P407" s="258">
        <f>IFERROR(VLOOKUP(C407,'LOCAL DECEMBER 2022'!EK413:FG639,23,FALSE),)</f>
        <v>100000</v>
      </c>
      <c r="Q407" s="258">
        <f t="shared" si="24"/>
        <v>189373.27600000001</v>
      </c>
      <c r="R407" s="258">
        <f>IFERROR(VLOOKUP(C407,'LOCAL DECEMBER 2022'!EK413:FI640,25,FALSE),)</f>
        <v>0</v>
      </c>
      <c r="S407" s="258">
        <f t="shared" si="25"/>
        <v>429816.984</v>
      </c>
      <c r="T407" s="258">
        <f>IFERROR(VLOOKUP(C407,'LOCAL DECEMBER 2022'!EK413:FL640,28,FALSE),)</f>
        <v>24767.61</v>
      </c>
      <c r="U407" s="258">
        <f>IFERROR(VLOOKUP(C407,'LOCAL DECEMBER 2022'!EK413:FN640,30,FALSE),)</f>
        <v>61919.03</v>
      </c>
      <c r="V407" s="258">
        <f>IFERROR(VLOOKUP(C407,'LOCAL DECEMBER 2022'!EK413:FM640,29,FALSE),)</f>
        <v>3095.95</v>
      </c>
      <c r="W407" s="258">
        <f t="shared" si="26"/>
        <v>89782.59</v>
      </c>
      <c r="X407" s="263">
        <f t="shared" si="27"/>
        <v>708972.85</v>
      </c>
      <c r="Z407" s="264"/>
      <c r="AA407" s="134"/>
    </row>
    <row r="408" spans="1:27" s="120" customFormat="1" ht="18.649999999999999" customHeight="1">
      <c r="A408" s="250">
        <v>406</v>
      </c>
      <c r="B408" s="251" t="s">
        <v>1937</v>
      </c>
      <c r="C408" s="270" t="s">
        <v>633</v>
      </c>
      <c r="D408" s="253"/>
      <c r="E408" s="254" t="s">
        <v>787</v>
      </c>
      <c r="F408" s="644" t="s">
        <v>1938</v>
      </c>
      <c r="G408" s="271" t="s">
        <v>194</v>
      </c>
      <c r="H408" s="258">
        <f>ROUND(IFERROR(VLOOKUP(C408,'LOCAL DECEMBER 2022'!EK414:ET930,10,FALSE),),2)</f>
        <v>21</v>
      </c>
      <c r="I408" s="258">
        <f>ROUND(IFERROR(VLOOKUP(C408,'LOCAL DECEMBER 2022'!EK414:EN796,4,FALSE),),2)</f>
        <v>12500</v>
      </c>
      <c r="J408" s="258">
        <f>IFERROR(VLOOKUP(C408,'LOCAL DECEMBER 2022'!EK414:EM590,3,FALSE),)</f>
        <v>325000</v>
      </c>
      <c r="K408" s="258">
        <f>IFERROR(VLOOKUP(C408,'LOCAL DECEMBER 2022'!EK414:FA590,17,FALSE),)</f>
        <v>287522.12</v>
      </c>
      <c r="L408" s="258">
        <f>IFERROR(VLOOKUP(C408,'LOCAL DECEMBER 2022'!EK414:FC641,19,FALSE),)</f>
        <v>550022.12</v>
      </c>
      <c r="M408" s="258">
        <f>IFERROR(VLOOKUP(C408,'LOCAL DECEMBER 2022'!EK414:FD641,20,FALSE),)</f>
        <v>495019.91</v>
      </c>
      <c r="N408" s="258">
        <f>IFERROR(VLOOKUP(C408,'LOCAL DECEMBER 2022'!EK414:FE641,21,FALSE),)</f>
        <v>18001.592799999999</v>
      </c>
      <c r="O408" s="258">
        <f>IFERROR(VLOOKUP(C408,'LOCAL DECEMBER 2022'!EK414:FF641,22,FALSE),)</f>
        <v>55002.21</v>
      </c>
      <c r="P408" s="258">
        <f>IFERROR(VLOOKUP(C408,'LOCAL DECEMBER 2022'!EK414:FG640,23,FALSE),)</f>
        <v>100000</v>
      </c>
      <c r="Q408" s="258">
        <f t="shared" si="24"/>
        <v>173003.8028</v>
      </c>
      <c r="R408" s="258">
        <f>IFERROR(VLOOKUP(C408,'LOCAL DECEMBER 2022'!EK414:FI641,25,FALSE),)</f>
        <v>0</v>
      </c>
      <c r="S408" s="258">
        <f t="shared" si="25"/>
        <v>377018.31719999999</v>
      </c>
      <c r="T408" s="258">
        <f>IFERROR(VLOOKUP(C408,'LOCAL DECEMBER 2022'!EK414:FL641,28,FALSE),)</f>
        <v>22000.880000000001</v>
      </c>
      <c r="U408" s="258">
        <f>IFERROR(VLOOKUP(C408,'LOCAL DECEMBER 2022'!EK414:FN641,30,FALSE),)</f>
        <v>55002.21</v>
      </c>
      <c r="V408" s="258">
        <f>IFERROR(VLOOKUP(C408,'LOCAL DECEMBER 2022'!EK414:FM641,29,FALSE),)</f>
        <v>2750.11</v>
      </c>
      <c r="W408" s="258">
        <f t="shared" si="26"/>
        <v>79753.2</v>
      </c>
      <c r="X408" s="263">
        <f t="shared" si="27"/>
        <v>629775.31999999995</v>
      </c>
      <c r="Z408" s="264"/>
      <c r="AA408" s="134"/>
    </row>
    <row r="409" spans="1:27" s="120" customFormat="1" ht="18.649999999999999" customHeight="1">
      <c r="A409" s="250">
        <v>407</v>
      </c>
      <c r="B409" s="251" t="s">
        <v>1939</v>
      </c>
      <c r="C409" s="270" t="s">
        <v>634</v>
      </c>
      <c r="D409" s="643" t="s">
        <v>1940</v>
      </c>
      <c r="E409" s="254" t="s">
        <v>787</v>
      </c>
      <c r="F409" s="644" t="s">
        <v>1941</v>
      </c>
      <c r="G409" s="271" t="s">
        <v>194</v>
      </c>
      <c r="H409" s="258">
        <f>ROUND(IFERROR(VLOOKUP(C409,'LOCAL DECEMBER 2022'!EK415:ET931,10,FALSE),),2)</f>
        <v>26</v>
      </c>
      <c r="I409" s="258">
        <f>ROUND(IFERROR(VLOOKUP(C409,'LOCAL DECEMBER 2022'!EK415:EN797,4,FALSE),),2)</f>
        <v>12500</v>
      </c>
      <c r="J409" s="258">
        <f>IFERROR(VLOOKUP(C409,'LOCAL DECEMBER 2022'!EK415:EM591,3,FALSE),)</f>
        <v>325000</v>
      </c>
      <c r="K409" s="258">
        <f>IFERROR(VLOOKUP(C409,'LOCAL DECEMBER 2022'!EK415:FA591,17,FALSE),)</f>
        <v>321691.40999999997</v>
      </c>
      <c r="L409" s="258">
        <f>IFERROR(VLOOKUP(C409,'LOCAL DECEMBER 2022'!EK415:FC642,19,FALSE),)</f>
        <v>646691.41</v>
      </c>
      <c r="M409" s="258">
        <f>IFERROR(VLOOKUP(C409,'LOCAL DECEMBER 2022'!EK415:FD642,20,FALSE),)</f>
        <v>582022.27</v>
      </c>
      <c r="N409" s="258">
        <f>IFERROR(VLOOKUP(C409,'LOCAL DECEMBER 2022'!EK415:FE642,21,FALSE),)</f>
        <v>32404.454000000005</v>
      </c>
      <c r="O409" s="258">
        <f>IFERROR(VLOOKUP(C409,'LOCAL DECEMBER 2022'!EK415:FF642,22,FALSE),)</f>
        <v>64669.14</v>
      </c>
      <c r="P409" s="258">
        <f>IFERROR(VLOOKUP(C409,'LOCAL DECEMBER 2022'!EK415:FG641,23,FALSE),)</f>
        <v>100000</v>
      </c>
      <c r="Q409" s="258">
        <f t="shared" si="24"/>
        <v>197073.59400000001</v>
      </c>
      <c r="R409" s="258">
        <f>IFERROR(VLOOKUP(C409,'LOCAL DECEMBER 2022'!EK415:FI642,25,FALSE),)</f>
        <v>0</v>
      </c>
      <c r="S409" s="258">
        <f t="shared" si="25"/>
        <v>449617.81599999999</v>
      </c>
      <c r="T409" s="258">
        <f>IFERROR(VLOOKUP(C409,'LOCAL DECEMBER 2022'!EK415:FL642,28,FALSE),)</f>
        <v>25867.66</v>
      </c>
      <c r="U409" s="258">
        <f>IFERROR(VLOOKUP(C409,'LOCAL DECEMBER 2022'!EK415:FN642,30,FALSE),)</f>
        <v>64669.14</v>
      </c>
      <c r="V409" s="258">
        <f>IFERROR(VLOOKUP(C409,'LOCAL DECEMBER 2022'!EK415:FM642,29,FALSE),)</f>
        <v>3233.46</v>
      </c>
      <c r="W409" s="258">
        <f t="shared" si="26"/>
        <v>93770.260000000009</v>
      </c>
      <c r="X409" s="263">
        <f t="shared" si="27"/>
        <v>740461.67</v>
      </c>
      <c r="Z409" s="264"/>
      <c r="AA409" s="134"/>
    </row>
    <row r="410" spans="1:27" s="120" customFormat="1" ht="18.649999999999999" customHeight="1">
      <c r="A410" s="250">
        <v>408</v>
      </c>
      <c r="B410" s="251" t="s">
        <v>1942</v>
      </c>
      <c r="C410" s="270" t="s">
        <v>635</v>
      </c>
      <c r="D410" s="253"/>
      <c r="E410" s="254" t="s">
        <v>787</v>
      </c>
      <c r="F410" s="255" t="s">
        <v>1943</v>
      </c>
      <c r="G410" s="271" t="s">
        <v>194</v>
      </c>
      <c r="H410" s="258">
        <f>ROUND(IFERROR(VLOOKUP(C410,'LOCAL DECEMBER 2022'!EK416:ET932,10,FALSE),),2)</f>
        <v>26</v>
      </c>
      <c r="I410" s="258">
        <f>ROUND(IFERROR(VLOOKUP(C410,'LOCAL DECEMBER 2022'!EK416:EN798,4,FALSE),),2)</f>
        <v>12500</v>
      </c>
      <c r="J410" s="258">
        <f>IFERROR(VLOOKUP(C410,'LOCAL DECEMBER 2022'!EK416:EM592,3,FALSE),)</f>
        <v>325000</v>
      </c>
      <c r="K410" s="258">
        <f>IFERROR(VLOOKUP(C410,'LOCAL DECEMBER 2022'!EK416:FA592,17,FALSE),)</f>
        <v>310857.25</v>
      </c>
      <c r="L410" s="258">
        <f>IFERROR(VLOOKUP(C410,'LOCAL DECEMBER 2022'!EK416:FC643,19,FALSE),)</f>
        <v>635857.25</v>
      </c>
      <c r="M410" s="258">
        <f>IFERROR(VLOOKUP(C410,'LOCAL DECEMBER 2022'!EK416:FD643,20,FALSE),)</f>
        <v>572271.52</v>
      </c>
      <c r="N410" s="258">
        <f>IFERROR(VLOOKUP(C410,'LOCAL DECEMBER 2022'!EK416:FE643,21,FALSE),)</f>
        <v>30454.304000000004</v>
      </c>
      <c r="O410" s="258">
        <f>IFERROR(VLOOKUP(C410,'LOCAL DECEMBER 2022'!EK416:FF643,22,FALSE),)</f>
        <v>63585.73</v>
      </c>
      <c r="P410" s="258">
        <f>IFERROR(VLOOKUP(C410,'LOCAL DECEMBER 2022'!EK416:FG642,23,FALSE),)</f>
        <v>100000</v>
      </c>
      <c r="Q410" s="258">
        <f t="shared" si="24"/>
        <v>194040.03400000001</v>
      </c>
      <c r="R410" s="258">
        <f>IFERROR(VLOOKUP(C410,'LOCAL DECEMBER 2022'!EK416:FI643,25,FALSE),)</f>
        <v>0</v>
      </c>
      <c r="S410" s="258">
        <f t="shared" si="25"/>
        <v>441817.21600000001</v>
      </c>
      <c r="T410" s="258">
        <f>IFERROR(VLOOKUP(C410,'LOCAL DECEMBER 2022'!EK416:FL643,28,FALSE),)</f>
        <v>25434.29</v>
      </c>
      <c r="U410" s="258">
        <f>IFERROR(VLOOKUP(C410,'LOCAL DECEMBER 2022'!EK416:FN643,30,FALSE),)</f>
        <v>63585.73</v>
      </c>
      <c r="V410" s="258">
        <f>IFERROR(VLOOKUP(C410,'LOCAL DECEMBER 2022'!EK416:FM643,29,FALSE),)</f>
        <v>3179.29</v>
      </c>
      <c r="W410" s="258">
        <f t="shared" si="26"/>
        <v>92199.31</v>
      </c>
      <c r="X410" s="263">
        <f t="shared" si="27"/>
        <v>728056.56</v>
      </c>
      <c r="Z410" s="264"/>
      <c r="AA410" s="134"/>
    </row>
    <row r="411" spans="1:27" s="120" customFormat="1" ht="18.649999999999999" customHeight="1">
      <c r="A411" s="250">
        <v>409</v>
      </c>
      <c r="B411" s="251" t="s">
        <v>1944</v>
      </c>
      <c r="C411" s="270" t="s">
        <v>636</v>
      </c>
      <c r="D411" s="643" t="s">
        <v>1945</v>
      </c>
      <c r="E411" s="254" t="s">
        <v>787</v>
      </c>
      <c r="F411" s="644" t="s">
        <v>1946</v>
      </c>
      <c r="G411" s="271" t="s">
        <v>194</v>
      </c>
      <c r="H411" s="258">
        <f>ROUND(IFERROR(VLOOKUP(C411,'LOCAL DECEMBER 2022'!EK417:ET933,10,FALSE),),2)</f>
        <v>26</v>
      </c>
      <c r="I411" s="258">
        <f>ROUND(IFERROR(VLOOKUP(C411,'LOCAL DECEMBER 2022'!EK417:EN799,4,FALSE),),2)</f>
        <v>12500</v>
      </c>
      <c r="J411" s="258">
        <f>IFERROR(VLOOKUP(C411,'LOCAL DECEMBER 2022'!EK417:EM593,3,FALSE),)</f>
        <v>325000</v>
      </c>
      <c r="K411" s="258">
        <f>IFERROR(VLOOKUP(C411,'LOCAL DECEMBER 2022'!EK417:FA593,17,FALSE),)</f>
        <v>230017.69</v>
      </c>
      <c r="L411" s="258">
        <f>IFERROR(VLOOKUP(C411,'LOCAL DECEMBER 2022'!EK417:FC644,19,FALSE),)</f>
        <v>555017.68999999994</v>
      </c>
      <c r="M411" s="258">
        <f>IFERROR(VLOOKUP(C411,'LOCAL DECEMBER 2022'!EK417:FD644,20,FALSE),)</f>
        <v>499515.91999999993</v>
      </c>
      <c r="N411" s="258">
        <f>IFERROR(VLOOKUP(C411,'LOCAL DECEMBER 2022'!EK417:FE644,21,FALSE),)</f>
        <v>18361.273599999993</v>
      </c>
      <c r="O411" s="258">
        <f>IFERROR(VLOOKUP(C411,'LOCAL DECEMBER 2022'!EK417:FF644,22,FALSE),)</f>
        <v>55501.77</v>
      </c>
      <c r="P411" s="258">
        <f>IFERROR(VLOOKUP(C411,'LOCAL DECEMBER 2022'!EK417:FG643,23,FALSE),)</f>
        <v>100000</v>
      </c>
      <c r="Q411" s="258">
        <f t="shared" si="24"/>
        <v>173863.04359999998</v>
      </c>
      <c r="R411" s="258">
        <f>IFERROR(VLOOKUP(C411,'LOCAL DECEMBER 2022'!EK417:FI644,25,FALSE),)</f>
        <v>0</v>
      </c>
      <c r="S411" s="258">
        <f t="shared" si="25"/>
        <v>381154.64639999997</v>
      </c>
      <c r="T411" s="258">
        <f>IFERROR(VLOOKUP(C411,'LOCAL DECEMBER 2022'!EK417:FL644,28,FALSE),)</f>
        <v>22200.71</v>
      </c>
      <c r="U411" s="258">
        <f>IFERROR(VLOOKUP(C411,'LOCAL DECEMBER 2022'!EK417:FN644,30,FALSE),)</f>
        <v>55501.77</v>
      </c>
      <c r="V411" s="258">
        <f>IFERROR(VLOOKUP(C411,'LOCAL DECEMBER 2022'!EK417:FM644,29,FALSE),)</f>
        <v>2775.09</v>
      </c>
      <c r="W411" s="258">
        <f t="shared" si="26"/>
        <v>80477.569999999992</v>
      </c>
      <c r="X411" s="263">
        <f t="shared" si="27"/>
        <v>635495.25999999989</v>
      </c>
      <c r="Z411" s="264"/>
      <c r="AA411" s="134"/>
    </row>
    <row r="412" spans="1:27" s="120" customFormat="1" ht="18.649999999999999" customHeight="1">
      <c r="A412" s="250">
        <v>410</v>
      </c>
      <c r="B412" s="251" t="s">
        <v>1947</v>
      </c>
      <c r="C412" s="270" t="s">
        <v>637</v>
      </c>
      <c r="D412" s="643" t="s">
        <v>1948</v>
      </c>
      <c r="E412" s="254" t="s">
        <v>787</v>
      </c>
      <c r="F412" s="644" t="s">
        <v>1949</v>
      </c>
      <c r="G412" s="271" t="s">
        <v>194</v>
      </c>
      <c r="H412" s="258">
        <f>ROUND(IFERROR(VLOOKUP(C412,'LOCAL DECEMBER 2022'!EK418:ET934,10,FALSE),),2)</f>
        <v>24</v>
      </c>
      <c r="I412" s="258">
        <f>ROUND(IFERROR(VLOOKUP(C412,'LOCAL DECEMBER 2022'!EK418:EN801,4,FALSE),),2)</f>
        <v>12500</v>
      </c>
      <c r="J412" s="258">
        <f>IFERROR(VLOOKUP(C412,'LOCAL DECEMBER 2022'!EK418:EM595,3,FALSE),)</f>
        <v>325000</v>
      </c>
      <c r="K412" s="258">
        <f>IFERROR(VLOOKUP(C412,'LOCAL DECEMBER 2022'!EK418:FA595,17,FALSE),)</f>
        <v>283355.13</v>
      </c>
      <c r="L412" s="258">
        <f>IFERROR(VLOOKUP(C412,'LOCAL DECEMBER 2022'!EK418:FC646,19,FALSE),)</f>
        <v>583355.13</v>
      </c>
      <c r="M412" s="258">
        <f>IFERROR(VLOOKUP(C412,'LOCAL DECEMBER 2022'!EK418:FD646,20,FALSE),)</f>
        <v>525019.62</v>
      </c>
      <c r="N412" s="258">
        <f>IFERROR(VLOOKUP(C412,'LOCAL DECEMBER 2022'!EK418:FE646,21,FALSE),)</f>
        <v>21003.923999999999</v>
      </c>
      <c r="O412" s="258">
        <f>IFERROR(VLOOKUP(C412,'LOCAL DECEMBER 2022'!EK418:FF646,22,FALSE),)</f>
        <v>58335.51</v>
      </c>
      <c r="P412" s="258">
        <f>IFERROR(VLOOKUP(C412,'LOCAL DECEMBER 2022'!EK418:FG644,23,FALSE),)</f>
        <v>100000</v>
      </c>
      <c r="Q412" s="258">
        <f t="shared" si="24"/>
        <v>179339.43400000001</v>
      </c>
      <c r="R412" s="258">
        <f>IFERROR(VLOOKUP(C412,'LOCAL DECEMBER 2022'!EK418:FI646,25,FALSE),)</f>
        <v>0</v>
      </c>
      <c r="S412" s="258">
        <f t="shared" si="25"/>
        <v>404015.696</v>
      </c>
      <c r="T412" s="258">
        <f>IFERROR(VLOOKUP(C412,'LOCAL DECEMBER 2022'!EK418:FL646,28,FALSE),)</f>
        <v>23334.21</v>
      </c>
      <c r="U412" s="258">
        <f>IFERROR(VLOOKUP(C412,'LOCAL DECEMBER 2022'!EK418:FN646,30,FALSE),)</f>
        <v>58335.51</v>
      </c>
      <c r="V412" s="258">
        <f>IFERROR(VLOOKUP(C412,'LOCAL DECEMBER 2022'!EK418:FM646,29,FALSE),)</f>
        <v>2916.78</v>
      </c>
      <c r="W412" s="258">
        <f t="shared" si="26"/>
        <v>84586.5</v>
      </c>
      <c r="X412" s="263">
        <f t="shared" si="27"/>
        <v>667941.63</v>
      </c>
      <c r="Z412" s="264"/>
      <c r="AA412" s="134"/>
    </row>
    <row r="413" spans="1:27" s="120" customFormat="1" ht="18.649999999999999" customHeight="1">
      <c r="A413" s="250">
        <v>411</v>
      </c>
      <c r="B413" s="251" t="s">
        <v>1950</v>
      </c>
      <c r="C413" s="270" t="s">
        <v>638</v>
      </c>
      <c r="D413" s="643" t="s">
        <v>1951</v>
      </c>
      <c r="E413" s="254" t="s">
        <v>787</v>
      </c>
      <c r="F413" s="644" t="s">
        <v>1952</v>
      </c>
      <c r="G413" s="271" t="s">
        <v>194</v>
      </c>
      <c r="H413" s="258">
        <f>ROUND(IFERROR(VLOOKUP(C413,'LOCAL DECEMBER 2022'!EK419:ET935,10,FALSE),),2)</f>
        <v>26</v>
      </c>
      <c r="I413" s="258">
        <f>ROUND(IFERROR(VLOOKUP(C413,'LOCAL DECEMBER 2022'!EK419:EN802,4,FALSE),),2)</f>
        <v>12500</v>
      </c>
      <c r="J413" s="258">
        <f>IFERROR(VLOOKUP(C413,'LOCAL DECEMBER 2022'!EK419:EM596,3,FALSE),)</f>
        <v>325000</v>
      </c>
      <c r="K413" s="258">
        <f>IFERROR(VLOOKUP(C413,'LOCAL DECEMBER 2022'!EK419:FA596,17,FALSE),)</f>
        <v>324191.59999999998</v>
      </c>
      <c r="L413" s="258">
        <f>IFERROR(VLOOKUP(C413,'LOCAL DECEMBER 2022'!EK419:FC647,19,FALSE),)</f>
        <v>649191.6</v>
      </c>
      <c r="M413" s="258">
        <f>IFERROR(VLOOKUP(C413,'LOCAL DECEMBER 2022'!EK419:FD647,20,FALSE),)</f>
        <v>584272.43999999994</v>
      </c>
      <c r="N413" s="258">
        <f>IFERROR(VLOOKUP(C413,'LOCAL DECEMBER 2022'!EK419:FE647,21,FALSE),)</f>
        <v>32854.48799999999</v>
      </c>
      <c r="O413" s="258">
        <f>IFERROR(VLOOKUP(C413,'LOCAL DECEMBER 2022'!EK419:FF647,22,FALSE),)</f>
        <v>64919.16</v>
      </c>
      <c r="P413" s="258">
        <f>IFERROR(VLOOKUP(C413,'LOCAL DECEMBER 2022'!EK419:FG645,23,FALSE),)</f>
        <v>100000</v>
      </c>
      <c r="Q413" s="258">
        <f t="shared" si="24"/>
        <v>197773.64799999999</v>
      </c>
      <c r="R413" s="258">
        <f>IFERROR(VLOOKUP(C413,'LOCAL DECEMBER 2022'!EK419:FI647,25,FALSE),)</f>
        <v>0</v>
      </c>
      <c r="S413" s="258">
        <f t="shared" si="25"/>
        <v>451417.95199999999</v>
      </c>
      <c r="T413" s="258">
        <f>IFERROR(VLOOKUP(C413,'LOCAL DECEMBER 2022'!EK419:FL647,28,FALSE),)</f>
        <v>25967.66</v>
      </c>
      <c r="U413" s="258">
        <f>IFERROR(VLOOKUP(C413,'LOCAL DECEMBER 2022'!EK419:FN647,30,FALSE),)</f>
        <v>64919.16</v>
      </c>
      <c r="V413" s="258">
        <f>IFERROR(VLOOKUP(C413,'LOCAL DECEMBER 2022'!EK419:FM647,29,FALSE),)</f>
        <v>3245.96</v>
      </c>
      <c r="W413" s="258">
        <f t="shared" si="26"/>
        <v>94132.780000000013</v>
      </c>
      <c r="X413" s="263">
        <f t="shared" si="27"/>
        <v>743324.38</v>
      </c>
      <c r="Z413" s="264"/>
      <c r="AA413" s="134"/>
    </row>
    <row r="414" spans="1:27" s="120" customFormat="1" ht="18.649999999999999" customHeight="1">
      <c r="A414" s="250">
        <v>412</v>
      </c>
      <c r="B414" s="251" t="s">
        <v>1953</v>
      </c>
      <c r="C414" s="270" t="s">
        <v>639</v>
      </c>
      <c r="D414" s="643" t="s">
        <v>1954</v>
      </c>
      <c r="E414" s="254" t="s">
        <v>787</v>
      </c>
      <c r="F414" s="644" t="s">
        <v>1955</v>
      </c>
      <c r="G414" s="271" t="s">
        <v>194</v>
      </c>
      <c r="H414" s="258">
        <f>ROUND(IFERROR(VLOOKUP(C414,'LOCAL DECEMBER 2022'!EK420:ET936,10,FALSE),),2)</f>
        <v>26</v>
      </c>
      <c r="I414" s="258">
        <f>ROUND(IFERROR(VLOOKUP(C414,'LOCAL DECEMBER 2022'!EK420:EN803,4,FALSE),),2)</f>
        <v>12500</v>
      </c>
      <c r="J414" s="258">
        <f>IFERROR(VLOOKUP(C414,'LOCAL DECEMBER 2022'!EK420:EM597,3,FALSE),)</f>
        <v>325000</v>
      </c>
      <c r="K414" s="258">
        <f>IFERROR(VLOOKUP(C414,'LOCAL DECEMBER 2022'!EK420:FA597,17,FALSE),)</f>
        <v>325858.40000000002</v>
      </c>
      <c r="L414" s="258">
        <f>IFERROR(VLOOKUP(C414,'LOCAL DECEMBER 2022'!EK420:FC648,19,FALSE),)</f>
        <v>650858.4</v>
      </c>
      <c r="M414" s="258">
        <f>IFERROR(VLOOKUP(C414,'LOCAL DECEMBER 2022'!EK420:FD648,20,FALSE),)</f>
        <v>585772.56000000006</v>
      </c>
      <c r="N414" s="258">
        <f>IFERROR(VLOOKUP(C414,'LOCAL DECEMBER 2022'!EK420:FE648,21,FALSE),)</f>
        <v>33154.51200000001</v>
      </c>
      <c r="O414" s="258">
        <f>IFERROR(VLOOKUP(C414,'LOCAL DECEMBER 2022'!EK420:FF648,22,FALSE),)</f>
        <v>65085.84</v>
      </c>
      <c r="P414" s="258">
        <f>IFERROR(VLOOKUP(C414,'LOCAL DECEMBER 2022'!EK420:FG646,23,FALSE),)</f>
        <v>100000</v>
      </c>
      <c r="Q414" s="258">
        <f t="shared" si="24"/>
        <v>198240.35200000001</v>
      </c>
      <c r="R414" s="258">
        <f>IFERROR(VLOOKUP(C414,'LOCAL DECEMBER 2022'!EK420:FI648,25,FALSE),)</f>
        <v>0</v>
      </c>
      <c r="S414" s="258">
        <f t="shared" si="25"/>
        <v>452618.04800000001</v>
      </c>
      <c r="T414" s="258">
        <f>IFERROR(VLOOKUP(C414,'LOCAL DECEMBER 2022'!EK420:FL648,28,FALSE),)</f>
        <v>26034.34</v>
      </c>
      <c r="U414" s="258">
        <f>IFERROR(VLOOKUP(C414,'LOCAL DECEMBER 2022'!EK420:FN648,30,FALSE),)</f>
        <v>65085.84</v>
      </c>
      <c r="V414" s="258">
        <f>IFERROR(VLOOKUP(C414,'LOCAL DECEMBER 2022'!EK420:FM648,29,FALSE),)</f>
        <v>3254.29</v>
      </c>
      <c r="W414" s="258">
        <f t="shared" si="26"/>
        <v>94374.469999999987</v>
      </c>
      <c r="X414" s="263">
        <f t="shared" si="27"/>
        <v>745232.87</v>
      </c>
      <c r="Z414" s="264"/>
      <c r="AA414" s="134"/>
    </row>
    <row r="415" spans="1:27" s="120" customFormat="1" ht="18.649999999999999" customHeight="1">
      <c r="A415" s="250">
        <v>413</v>
      </c>
      <c r="B415" s="251" t="s">
        <v>1956</v>
      </c>
      <c r="C415" s="270" t="s">
        <v>640</v>
      </c>
      <c r="D415" s="643" t="s">
        <v>1957</v>
      </c>
      <c r="E415" s="254" t="s">
        <v>787</v>
      </c>
      <c r="F415" s="644" t="s">
        <v>1958</v>
      </c>
      <c r="G415" s="271" t="s">
        <v>194</v>
      </c>
      <c r="H415" s="258">
        <f>ROUND(IFERROR(VLOOKUP(C415,'LOCAL DECEMBER 2022'!EK421:ET937,10,FALSE),),2)</f>
        <v>25</v>
      </c>
      <c r="I415" s="258">
        <f>ROUND(IFERROR(VLOOKUP(C415,'LOCAL DECEMBER 2022'!EK421:EN804,4,FALSE),),2)</f>
        <v>12500</v>
      </c>
      <c r="J415" s="258">
        <f>IFERROR(VLOOKUP(C415,'LOCAL DECEMBER 2022'!EK421:EM598,3,FALSE),)</f>
        <v>325000</v>
      </c>
      <c r="K415" s="258">
        <f>IFERROR(VLOOKUP(C415,'LOCAL DECEMBER 2022'!EK421:FA598,17,FALSE),)</f>
        <v>331692.18</v>
      </c>
      <c r="L415" s="258">
        <f>IFERROR(VLOOKUP(C415,'LOCAL DECEMBER 2022'!EK421:FC649,19,FALSE),)</f>
        <v>644192.18000000005</v>
      </c>
      <c r="M415" s="258">
        <f>IFERROR(VLOOKUP(C415,'LOCAL DECEMBER 2022'!EK421:FD649,20,FALSE),)</f>
        <v>579772.96000000008</v>
      </c>
      <c r="N415" s="258">
        <f>IFERROR(VLOOKUP(C415,'LOCAL DECEMBER 2022'!EK421:FE649,21,FALSE),)</f>
        <v>31954.592000000019</v>
      </c>
      <c r="O415" s="258">
        <f>IFERROR(VLOOKUP(C415,'LOCAL DECEMBER 2022'!EK421:FF649,22,FALSE),)</f>
        <v>64419.22</v>
      </c>
      <c r="P415" s="258">
        <f>IFERROR(VLOOKUP(C415,'LOCAL DECEMBER 2022'!EK421:FG647,23,FALSE),)</f>
        <v>100000</v>
      </c>
      <c r="Q415" s="258">
        <f t="shared" si="24"/>
        <v>196373.81200000003</v>
      </c>
      <c r="R415" s="258">
        <f>IFERROR(VLOOKUP(C415,'LOCAL DECEMBER 2022'!EK421:FI649,25,FALSE),)</f>
        <v>0</v>
      </c>
      <c r="S415" s="258">
        <f t="shared" si="25"/>
        <v>447818.36800000002</v>
      </c>
      <c r="T415" s="258">
        <f>IFERROR(VLOOKUP(C415,'LOCAL DECEMBER 2022'!EK421:FL649,28,FALSE),)</f>
        <v>25767.69</v>
      </c>
      <c r="U415" s="258">
        <f>IFERROR(VLOOKUP(C415,'LOCAL DECEMBER 2022'!EK421:FN649,30,FALSE),)</f>
        <v>64419.22</v>
      </c>
      <c r="V415" s="258">
        <f>IFERROR(VLOOKUP(C415,'LOCAL DECEMBER 2022'!EK421:FM649,29,FALSE),)</f>
        <v>3220.96</v>
      </c>
      <c r="W415" s="258">
        <f t="shared" si="26"/>
        <v>93407.87000000001</v>
      </c>
      <c r="X415" s="263">
        <f t="shared" si="27"/>
        <v>737600.05</v>
      </c>
      <c r="Z415" s="264"/>
      <c r="AA415" s="134"/>
    </row>
    <row r="416" spans="1:27" s="120" customFormat="1" ht="18.649999999999999" customHeight="1">
      <c r="A416" s="250">
        <v>414</v>
      </c>
      <c r="B416" s="251" t="s">
        <v>1959</v>
      </c>
      <c r="C416" s="270" t="s">
        <v>641</v>
      </c>
      <c r="D416" s="643" t="s">
        <v>1960</v>
      </c>
      <c r="E416" s="254" t="s">
        <v>787</v>
      </c>
      <c r="F416" s="644" t="s">
        <v>1961</v>
      </c>
      <c r="G416" s="271" t="s">
        <v>369</v>
      </c>
      <c r="H416" s="258">
        <f>ROUND(IFERROR(VLOOKUP(C416,'LOCAL DECEMBER 2022'!EK422:ET938,10,FALSE),),2)</f>
        <v>26</v>
      </c>
      <c r="I416" s="258">
        <f>ROUND(IFERROR(VLOOKUP(C416,'LOCAL DECEMBER 2022'!EK422:EN805,4,FALSE),),2)</f>
        <v>20000</v>
      </c>
      <c r="J416" s="258">
        <f>IFERROR(VLOOKUP(C416,'LOCAL DECEMBER 2022'!EK422:EM599,3,FALSE),)</f>
        <v>520000</v>
      </c>
      <c r="K416" s="258">
        <f>IFERROR(VLOOKUP(C416,'LOCAL DECEMBER 2022'!EK422:FA599,17,FALSE),)</f>
        <v>388029.85</v>
      </c>
      <c r="L416" s="258">
        <f>IFERROR(VLOOKUP(C416,'LOCAL DECEMBER 2022'!EK422:FC650,19,FALSE),)</f>
        <v>908029.85</v>
      </c>
      <c r="M416" s="258">
        <f>IFERROR(VLOOKUP(C416,'LOCAL DECEMBER 2022'!EK422:FD650,20,FALSE),)</f>
        <v>817226.86</v>
      </c>
      <c r="N416" s="258">
        <f>IFERROR(VLOOKUP(C416,'LOCAL DECEMBER 2022'!EK422:FE650,21,FALSE),)</f>
        <v>82306.714999999997</v>
      </c>
      <c r="O416" s="258">
        <f>IFERROR(VLOOKUP(C416,'LOCAL DECEMBER 2022'!EK422:FF650,22,FALSE),)</f>
        <v>90802.99</v>
      </c>
      <c r="P416" s="258">
        <f>IFERROR(VLOOKUP(C416,'LOCAL DECEMBER 2022'!EK422:FG648,23,FALSE),)</f>
        <v>0</v>
      </c>
      <c r="Q416" s="258">
        <f t="shared" si="24"/>
        <v>173109.70500000002</v>
      </c>
      <c r="R416" s="258">
        <f>IFERROR(VLOOKUP(C416,'LOCAL DECEMBER 2022'!EK422:FI650,25,FALSE),)</f>
        <v>0</v>
      </c>
      <c r="S416" s="258">
        <f t="shared" si="25"/>
        <v>734920.14500000002</v>
      </c>
      <c r="T416" s="258">
        <f>IFERROR(VLOOKUP(C416,'LOCAL DECEMBER 2022'!EK422:FL650,28,FALSE),)</f>
        <v>36321.19</v>
      </c>
      <c r="U416" s="258">
        <f>IFERROR(VLOOKUP(C416,'LOCAL DECEMBER 2022'!EK422:FN650,30,FALSE),)</f>
        <v>90802.99</v>
      </c>
      <c r="V416" s="258">
        <f>IFERROR(VLOOKUP(C416,'LOCAL DECEMBER 2022'!EK422:FM650,29,FALSE),)</f>
        <v>4540.1499999999996</v>
      </c>
      <c r="W416" s="258">
        <f t="shared" si="26"/>
        <v>131664.33000000002</v>
      </c>
      <c r="X416" s="263">
        <f t="shared" si="27"/>
        <v>1039694.1799999999</v>
      </c>
      <c r="Z416" s="264"/>
      <c r="AA416" s="134"/>
    </row>
    <row r="417" spans="1:27" s="120" customFormat="1" ht="18.649999999999999" customHeight="1">
      <c r="A417" s="250">
        <v>415</v>
      </c>
      <c r="B417" s="251" t="s">
        <v>1962</v>
      </c>
      <c r="C417" s="270" t="s">
        <v>642</v>
      </c>
      <c r="D417" s="643" t="s">
        <v>1963</v>
      </c>
      <c r="E417" s="254" t="s">
        <v>787</v>
      </c>
      <c r="F417" s="644" t="s">
        <v>1964</v>
      </c>
      <c r="G417" s="271" t="s">
        <v>194</v>
      </c>
      <c r="H417" s="258">
        <f>ROUND(IFERROR(VLOOKUP(C417,'LOCAL DECEMBER 2022'!EK423:ET939,10,FALSE),),2)</f>
        <v>21</v>
      </c>
      <c r="I417" s="258">
        <f>ROUND(IFERROR(VLOOKUP(C417,'LOCAL DECEMBER 2022'!EK423:EN807,4,FALSE),),2)</f>
        <v>12500</v>
      </c>
      <c r="J417" s="258">
        <f>IFERROR(VLOOKUP(C417,'LOCAL DECEMBER 2022'!EK423:EM601,3,FALSE),)</f>
        <v>325000</v>
      </c>
      <c r="K417" s="258">
        <f>IFERROR(VLOOKUP(C417,'LOCAL DECEMBER 2022'!EK423:FA601,17,FALSE),)</f>
        <v>362527.89</v>
      </c>
      <c r="L417" s="258">
        <f>IFERROR(VLOOKUP(C417,'LOCAL DECEMBER 2022'!EK423:FC652,19,FALSE),)</f>
        <v>625027.89</v>
      </c>
      <c r="M417" s="258">
        <f>IFERROR(VLOOKUP(C417,'LOCAL DECEMBER 2022'!EK423:FD652,20,FALSE),)</f>
        <v>562525.1</v>
      </c>
      <c r="N417" s="258">
        <f>IFERROR(VLOOKUP(C417,'LOCAL DECEMBER 2022'!EK423:FE652,21,FALSE),)</f>
        <v>28505.019999999997</v>
      </c>
      <c r="O417" s="258">
        <f>IFERROR(VLOOKUP(C417,'LOCAL DECEMBER 2022'!EK423:FF652,22,FALSE),)</f>
        <v>62502.79</v>
      </c>
      <c r="P417" s="258">
        <f>IFERROR(VLOOKUP(C417,'LOCAL DECEMBER 2022'!EK423:FG649,23,FALSE),)</f>
        <v>100000</v>
      </c>
      <c r="Q417" s="258">
        <f t="shared" si="24"/>
        <v>191007.81</v>
      </c>
      <c r="R417" s="258">
        <f>IFERROR(VLOOKUP(C417,'LOCAL DECEMBER 2022'!EK423:FI652,25,FALSE),)</f>
        <v>0</v>
      </c>
      <c r="S417" s="258">
        <f t="shared" si="25"/>
        <v>434020.08</v>
      </c>
      <c r="T417" s="258">
        <f>IFERROR(VLOOKUP(C417,'LOCAL DECEMBER 2022'!EK423:FL652,28,FALSE),)</f>
        <v>25001.119999999999</v>
      </c>
      <c r="U417" s="258">
        <f>IFERROR(VLOOKUP(C417,'LOCAL DECEMBER 2022'!EK423:FN652,30,FALSE),)</f>
        <v>62502.79</v>
      </c>
      <c r="V417" s="258">
        <f>IFERROR(VLOOKUP(C417,'LOCAL DECEMBER 2022'!EK423:FM652,29,FALSE),)</f>
        <v>3125.14</v>
      </c>
      <c r="W417" s="258">
        <f t="shared" si="26"/>
        <v>90629.05</v>
      </c>
      <c r="X417" s="263">
        <f t="shared" si="27"/>
        <v>715656.94000000006</v>
      </c>
      <c r="Z417" s="264"/>
      <c r="AA417" s="134"/>
    </row>
    <row r="418" spans="1:27" s="120" customFormat="1" ht="18.649999999999999" customHeight="1">
      <c r="A418" s="250">
        <v>416</v>
      </c>
      <c r="B418" s="251" t="s">
        <v>1965</v>
      </c>
      <c r="C418" s="270" t="s">
        <v>643</v>
      </c>
      <c r="D418" s="643" t="s">
        <v>1966</v>
      </c>
      <c r="E418" s="254" t="s">
        <v>787</v>
      </c>
      <c r="F418" s="644" t="s">
        <v>1967</v>
      </c>
      <c r="G418" s="271" t="s">
        <v>194</v>
      </c>
      <c r="H418" s="258">
        <f>ROUND(IFERROR(VLOOKUP(C418,'LOCAL DECEMBER 2022'!EK424:ET940,10,FALSE),),2)</f>
        <v>24</v>
      </c>
      <c r="I418" s="258">
        <f>ROUND(IFERROR(VLOOKUP(C418,'LOCAL DECEMBER 2022'!EK424:EN808,4,FALSE),),2)</f>
        <v>12500</v>
      </c>
      <c r="J418" s="258">
        <f>IFERROR(VLOOKUP(C418,'LOCAL DECEMBER 2022'!EK424:EM602,3,FALSE),)</f>
        <v>325000</v>
      </c>
      <c r="K418" s="258">
        <f>IFERROR(VLOOKUP(C418,'LOCAL DECEMBER 2022'!EK424:FA602,17,FALSE),)</f>
        <v>439200.45</v>
      </c>
      <c r="L418" s="258">
        <f>IFERROR(VLOOKUP(C418,'LOCAL DECEMBER 2022'!EK424:FC653,19,FALSE),)</f>
        <v>739200.45</v>
      </c>
      <c r="M418" s="258">
        <f>IFERROR(VLOOKUP(C418,'LOCAL DECEMBER 2022'!EK424:FD653,20,FALSE),)</f>
        <v>665280.39999999991</v>
      </c>
      <c r="N418" s="258">
        <f>IFERROR(VLOOKUP(C418,'LOCAL DECEMBER 2022'!EK424:FE653,21,FALSE),)</f>
        <v>49056.079999999987</v>
      </c>
      <c r="O418" s="258">
        <f>IFERROR(VLOOKUP(C418,'LOCAL DECEMBER 2022'!EK424:FF653,22,FALSE),)</f>
        <v>73920.05</v>
      </c>
      <c r="P418" s="258">
        <f>IFERROR(VLOOKUP(C418,'LOCAL DECEMBER 2022'!EK424:FG650,23,FALSE),)</f>
        <v>100000</v>
      </c>
      <c r="Q418" s="258">
        <f t="shared" si="24"/>
        <v>222976.13</v>
      </c>
      <c r="R418" s="258">
        <f>IFERROR(VLOOKUP(C418,'LOCAL DECEMBER 2022'!EK424:FI653,25,FALSE),)</f>
        <v>0</v>
      </c>
      <c r="S418" s="258">
        <f t="shared" si="25"/>
        <v>516224.31999999995</v>
      </c>
      <c r="T418" s="258">
        <f>IFERROR(VLOOKUP(C418,'LOCAL DECEMBER 2022'!EK424:FL653,28,FALSE),)</f>
        <v>29568.02</v>
      </c>
      <c r="U418" s="258">
        <f>IFERROR(VLOOKUP(C418,'LOCAL DECEMBER 2022'!EK424:FN653,30,FALSE),)</f>
        <v>73920.05</v>
      </c>
      <c r="V418" s="258">
        <f>IFERROR(VLOOKUP(C418,'LOCAL DECEMBER 2022'!EK424:FM653,29,FALSE),)</f>
        <v>3696</v>
      </c>
      <c r="W418" s="258">
        <f t="shared" si="26"/>
        <v>107184.07</v>
      </c>
      <c r="X418" s="263">
        <f t="shared" si="27"/>
        <v>846384.52</v>
      </c>
      <c r="Z418" s="264"/>
      <c r="AA418" s="134"/>
    </row>
    <row r="419" spans="1:27" s="120" customFormat="1" ht="18.649999999999999" customHeight="1">
      <c r="A419" s="250">
        <v>417</v>
      </c>
      <c r="B419" s="251" t="s">
        <v>1968</v>
      </c>
      <c r="C419" s="270" t="s">
        <v>644</v>
      </c>
      <c r="D419" s="643" t="s">
        <v>1969</v>
      </c>
      <c r="E419" s="254" t="s">
        <v>787</v>
      </c>
      <c r="F419" s="644" t="s">
        <v>1970</v>
      </c>
      <c r="G419" s="271" t="s">
        <v>194</v>
      </c>
      <c r="H419" s="258">
        <f>ROUND(IFERROR(VLOOKUP(C419,'LOCAL DECEMBER 2022'!EK425:ET941,10,FALSE),),2)</f>
        <v>26</v>
      </c>
      <c r="I419" s="258">
        <f>ROUND(IFERROR(VLOOKUP(C419,'LOCAL DECEMBER 2022'!EK425:EN809,4,FALSE),),2)</f>
        <v>12500</v>
      </c>
      <c r="J419" s="258">
        <f>IFERROR(VLOOKUP(C419,'LOCAL DECEMBER 2022'!EK425:EM603,3,FALSE),)</f>
        <v>325000</v>
      </c>
      <c r="K419" s="258">
        <f>IFERROR(VLOOKUP(C419,'LOCAL DECEMBER 2022'!EK425:FA603,17,FALSE),)</f>
        <v>462535.58</v>
      </c>
      <c r="L419" s="258">
        <f>IFERROR(VLOOKUP(C419,'LOCAL DECEMBER 2022'!EK425:FC654,19,FALSE),)</f>
        <v>787535.58</v>
      </c>
      <c r="M419" s="258">
        <f>IFERROR(VLOOKUP(C419,'LOCAL DECEMBER 2022'!EK425:FD654,20,FALSE),)</f>
        <v>708782.02</v>
      </c>
      <c r="N419" s="258">
        <f>IFERROR(VLOOKUP(C419,'LOCAL DECEMBER 2022'!EK425:FE654,21,FALSE),)</f>
        <v>57756.404000000002</v>
      </c>
      <c r="O419" s="258">
        <f>IFERROR(VLOOKUP(C419,'LOCAL DECEMBER 2022'!EK425:FF654,22,FALSE),)</f>
        <v>78753.56</v>
      </c>
      <c r="P419" s="258">
        <f>IFERROR(VLOOKUP(C419,'LOCAL DECEMBER 2022'!EK425:FG651,23,FALSE),)</f>
        <v>100000</v>
      </c>
      <c r="Q419" s="258">
        <f t="shared" si="24"/>
        <v>236509.96400000001</v>
      </c>
      <c r="R419" s="258">
        <f>IFERROR(VLOOKUP(C419,'LOCAL DECEMBER 2022'!EK425:FI654,25,FALSE),)</f>
        <v>0</v>
      </c>
      <c r="S419" s="258">
        <f t="shared" si="25"/>
        <v>551025.61599999992</v>
      </c>
      <c r="T419" s="258">
        <f>IFERROR(VLOOKUP(C419,'LOCAL DECEMBER 2022'!EK425:FL654,28,FALSE),)</f>
        <v>31501.42</v>
      </c>
      <c r="U419" s="258">
        <f>IFERROR(VLOOKUP(C419,'LOCAL DECEMBER 2022'!EK425:FN654,30,FALSE),)</f>
        <v>78753.56</v>
      </c>
      <c r="V419" s="258">
        <f>IFERROR(VLOOKUP(C419,'LOCAL DECEMBER 2022'!EK425:FM654,29,FALSE),)</f>
        <v>3937.68</v>
      </c>
      <c r="W419" s="258">
        <f t="shared" si="26"/>
        <v>114192.65999999999</v>
      </c>
      <c r="X419" s="263">
        <f t="shared" si="27"/>
        <v>901728.24</v>
      </c>
      <c r="Z419" s="264"/>
      <c r="AA419" s="134"/>
    </row>
    <row r="420" spans="1:27" s="120" customFormat="1" ht="18.649999999999999" customHeight="1">
      <c r="A420" s="250">
        <v>418</v>
      </c>
      <c r="B420" s="251" t="s">
        <v>1971</v>
      </c>
      <c r="C420" s="270" t="s">
        <v>645</v>
      </c>
      <c r="D420" s="643" t="s">
        <v>1972</v>
      </c>
      <c r="E420" s="254" t="s">
        <v>787</v>
      </c>
      <c r="F420" s="644" t="s">
        <v>1973</v>
      </c>
      <c r="G420" s="271" t="s">
        <v>646</v>
      </c>
      <c r="H420" s="258">
        <f>ROUND(IFERROR(VLOOKUP(C420,'LOCAL DECEMBER 2022'!EK426:ET942,10,FALSE),),2)</f>
        <v>26</v>
      </c>
      <c r="I420" s="258">
        <f>ROUND(IFERROR(VLOOKUP(C420,'LOCAL DECEMBER 2022'!EK426:EN810,4,FALSE),),2)</f>
        <v>15000</v>
      </c>
      <c r="J420" s="258">
        <f>IFERROR(VLOOKUP(C420,'LOCAL DECEMBER 2022'!EK426:EM604,3,FALSE),)</f>
        <v>390000</v>
      </c>
      <c r="K420" s="258">
        <f>IFERROR(VLOOKUP(C420,'LOCAL DECEMBER 2022'!EK426:FA604,17,FALSE),)</f>
        <v>305023.46000000002</v>
      </c>
      <c r="L420" s="258">
        <f>IFERROR(VLOOKUP(C420,'LOCAL DECEMBER 2022'!EK426:FC655,19,FALSE),)</f>
        <v>695023.46</v>
      </c>
      <c r="M420" s="258">
        <f>IFERROR(VLOOKUP(C420,'LOCAL DECEMBER 2022'!EK426:FD655,20,FALSE),)</f>
        <v>625521.11</v>
      </c>
      <c r="N420" s="258">
        <f>IFERROR(VLOOKUP(C420,'LOCAL DECEMBER 2022'!EK426:FE655,21,FALSE),)</f>
        <v>41104.221999999994</v>
      </c>
      <c r="O420" s="258">
        <f>IFERROR(VLOOKUP(C420,'LOCAL DECEMBER 2022'!EK426:FF655,22,FALSE),)</f>
        <v>69502.350000000006</v>
      </c>
      <c r="P420" s="258">
        <f>IFERROR(VLOOKUP(C420,'LOCAL DECEMBER 2022'!EK426:FG652,23,FALSE),)</f>
        <v>100000</v>
      </c>
      <c r="Q420" s="258">
        <f t="shared" si="24"/>
        <v>210606.57199999999</v>
      </c>
      <c r="R420" s="258">
        <f>IFERROR(VLOOKUP(C420,'LOCAL DECEMBER 2022'!EK426:FI655,25,FALSE),)</f>
        <v>0</v>
      </c>
      <c r="S420" s="258">
        <f t="shared" si="25"/>
        <v>484416.88799999998</v>
      </c>
      <c r="T420" s="258">
        <f>IFERROR(VLOOKUP(C420,'LOCAL DECEMBER 2022'!EK426:FL655,28,FALSE),)</f>
        <v>27800.94</v>
      </c>
      <c r="U420" s="258">
        <f>IFERROR(VLOOKUP(C420,'LOCAL DECEMBER 2022'!EK426:FN655,30,FALSE),)</f>
        <v>69502.350000000006</v>
      </c>
      <c r="V420" s="258">
        <f>IFERROR(VLOOKUP(C420,'LOCAL DECEMBER 2022'!EK426:FM655,29,FALSE),)</f>
        <v>3475.12</v>
      </c>
      <c r="W420" s="258">
        <f t="shared" si="26"/>
        <v>100778.41</v>
      </c>
      <c r="X420" s="263">
        <f t="shared" si="27"/>
        <v>795801.87</v>
      </c>
      <c r="Z420" s="264"/>
      <c r="AA420" s="134"/>
    </row>
    <row r="421" spans="1:27" s="120" customFormat="1" ht="18.649999999999999" customHeight="1">
      <c r="A421" s="250">
        <v>419</v>
      </c>
      <c r="B421" s="251" t="s">
        <v>1974</v>
      </c>
      <c r="C421" s="270" t="s">
        <v>647</v>
      </c>
      <c r="D421" s="643" t="s">
        <v>1975</v>
      </c>
      <c r="E421" s="254" t="s">
        <v>787</v>
      </c>
      <c r="F421" s="644" t="s">
        <v>1976</v>
      </c>
      <c r="G421" s="271" t="s">
        <v>194</v>
      </c>
      <c r="H421" s="258">
        <f>ROUND(IFERROR(VLOOKUP(C421,'LOCAL DECEMBER 2022'!EK427:ET943,10,FALSE),),2)</f>
        <v>25</v>
      </c>
      <c r="I421" s="258">
        <f>ROUND(IFERROR(VLOOKUP(C421,'LOCAL DECEMBER 2022'!EK427:EN811,4,FALSE),),2)</f>
        <v>12500</v>
      </c>
      <c r="J421" s="258">
        <f>IFERROR(VLOOKUP(C421,'LOCAL DECEMBER 2022'!EK427:EM605,3,FALSE),)</f>
        <v>325000</v>
      </c>
      <c r="K421" s="258">
        <f>IFERROR(VLOOKUP(C421,'LOCAL DECEMBER 2022'!EK427:FA605,17,FALSE),)</f>
        <v>449201.22</v>
      </c>
      <c r="L421" s="258">
        <f>IFERROR(VLOOKUP(C421,'LOCAL DECEMBER 2022'!EK427:FC656,19,FALSE),)</f>
        <v>761701.22</v>
      </c>
      <c r="M421" s="258">
        <f>IFERROR(VLOOKUP(C421,'LOCAL DECEMBER 2022'!EK427:FD656,20,FALSE),)</f>
        <v>685531.1</v>
      </c>
      <c r="N421" s="258">
        <f>IFERROR(VLOOKUP(C421,'LOCAL DECEMBER 2022'!EK427:FE656,21,FALSE),)</f>
        <v>53106.219999999994</v>
      </c>
      <c r="O421" s="258">
        <f>IFERROR(VLOOKUP(C421,'LOCAL DECEMBER 2022'!EK427:FF656,22,FALSE),)</f>
        <v>76170.12</v>
      </c>
      <c r="P421" s="258">
        <f>IFERROR(VLOOKUP(C421,'LOCAL DECEMBER 2022'!EK427:FG653,23,FALSE),)</f>
        <v>100000</v>
      </c>
      <c r="Q421" s="258">
        <f t="shared" si="24"/>
        <v>229276.34</v>
      </c>
      <c r="R421" s="258">
        <f>IFERROR(VLOOKUP(C421,'LOCAL DECEMBER 2022'!EK427:FI656,25,FALSE),)</f>
        <v>0</v>
      </c>
      <c r="S421" s="258">
        <f t="shared" si="25"/>
        <v>532424.88</v>
      </c>
      <c r="T421" s="258">
        <f>IFERROR(VLOOKUP(C421,'LOCAL DECEMBER 2022'!EK427:FL656,28,FALSE),)</f>
        <v>30468.05</v>
      </c>
      <c r="U421" s="258">
        <f>IFERROR(VLOOKUP(C421,'LOCAL DECEMBER 2022'!EK427:FN656,30,FALSE),)</f>
        <v>76170.12</v>
      </c>
      <c r="V421" s="258">
        <f>IFERROR(VLOOKUP(C421,'LOCAL DECEMBER 2022'!EK427:FM656,29,FALSE),)</f>
        <v>3808.51</v>
      </c>
      <c r="W421" s="258">
        <f t="shared" si="26"/>
        <v>110446.68</v>
      </c>
      <c r="X421" s="263">
        <f t="shared" si="27"/>
        <v>872147.89999999991</v>
      </c>
      <c r="Z421" s="264"/>
      <c r="AA421" s="134"/>
    </row>
    <row r="422" spans="1:27" s="120" customFormat="1" ht="18.649999999999999" customHeight="1">
      <c r="A422" s="250">
        <v>420</v>
      </c>
      <c r="B422" s="251" t="s">
        <v>1977</v>
      </c>
      <c r="C422" s="270" t="s">
        <v>648</v>
      </c>
      <c r="D422" s="643" t="s">
        <v>1978</v>
      </c>
      <c r="E422" s="254" t="s">
        <v>787</v>
      </c>
      <c r="F422" s="644" t="s">
        <v>1979</v>
      </c>
      <c r="G422" s="271" t="s">
        <v>646</v>
      </c>
      <c r="H422" s="258">
        <f>ROUND(IFERROR(VLOOKUP(C422,'LOCAL DECEMBER 2022'!EK428:ET944,10,FALSE),),2)</f>
        <v>26</v>
      </c>
      <c r="I422" s="258">
        <f>ROUND(IFERROR(VLOOKUP(C422,'LOCAL DECEMBER 2022'!EK428:EN812,4,FALSE),),2)</f>
        <v>15000</v>
      </c>
      <c r="J422" s="258">
        <f>IFERROR(VLOOKUP(C422,'LOCAL DECEMBER 2022'!EK428:EM606,3,FALSE),)</f>
        <v>390000</v>
      </c>
      <c r="K422" s="258">
        <f>IFERROR(VLOOKUP(C422,'LOCAL DECEMBER 2022'!EK428:FA606,17,FALSE),)</f>
        <v>297022.84999999998</v>
      </c>
      <c r="L422" s="258">
        <f>IFERROR(VLOOKUP(C422,'LOCAL DECEMBER 2022'!EK428:FC657,19,FALSE),)</f>
        <v>687022.85</v>
      </c>
      <c r="M422" s="258">
        <f>IFERROR(VLOOKUP(C422,'LOCAL DECEMBER 2022'!EK428:FD657,20,FALSE),)</f>
        <v>618320.55999999994</v>
      </c>
      <c r="N422" s="258">
        <f>IFERROR(VLOOKUP(C422,'LOCAL DECEMBER 2022'!EK428:FE657,21,FALSE),)</f>
        <v>39664.111999999994</v>
      </c>
      <c r="O422" s="258">
        <f>IFERROR(VLOOKUP(C422,'LOCAL DECEMBER 2022'!EK428:FF657,22,FALSE),)</f>
        <v>68702.289999999994</v>
      </c>
      <c r="P422" s="258">
        <f>IFERROR(VLOOKUP(C422,'LOCAL DECEMBER 2022'!EK428:FG654,23,FALSE),)</f>
        <v>100000</v>
      </c>
      <c r="Q422" s="258">
        <f t="shared" ref="Q422:Q481" si="28">SUM(N422:P422)</f>
        <v>208366.402</v>
      </c>
      <c r="R422" s="258">
        <f>IFERROR(VLOOKUP(C422,'LOCAL DECEMBER 2022'!EK428:FI657,25,FALSE),)</f>
        <v>0</v>
      </c>
      <c r="S422" s="258">
        <f t="shared" ref="S422:S481" si="29">L422-Q422+R422</f>
        <v>478656.44799999997</v>
      </c>
      <c r="T422" s="258">
        <f>IFERROR(VLOOKUP(C422,'LOCAL DECEMBER 2022'!EK428:FL657,28,FALSE),)</f>
        <v>27480.91</v>
      </c>
      <c r="U422" s="258">
        <f>IFERROR(VLOOKUP(C422,'LOCAL DECEMBER 2022'!EK428:FN657,30,FALSE),)</f>
        <v>68702.289999999994</v>
      </c>
      <c r="V422" s="258">
        <f>IFERROR(VLOOKUP(C422,'LOCAL DECEMBER 2022'!EK428:FM657,29,FALSE),)</f>
        <v>3435.11</v>
      </c>
      <c r="W422" s="258">
        <f t="shared" ref="W422:W481" si="30">SUM(T422:V422)</f>
        <v>99618.31</v>
      </c>
      <c r="X422" s="263">
        <f t="shared" ref="X422:X481" si="31">L422+W422</f>
        <v>786641.15999999992</v>
      </c>
      <c r="Z422" s="264"/>
      <c r="AA422" s="134"/>
    </row>
    <row r="423" spans="1:27" s="120" customFormat="1" ht="18.649999999999999" customHeight="1">
      <c r="A423" s="250">
        <v>421</v>
      </c>
      <c r="B423" s="251" t="s">
        <v>1980</v>
      </c>
      <c r="C423" s="270" t="s">
        <v>649</v>
      </c>
      <c r="D423" s="643" t="s">
        <v>1981</v>
      </c>
      <c r="E423" s="254" t="s">
        <v>787</v>
      </c>
      <c r="F423" s="644" t="s">
        <v>1982</v>
      </c>
      <c r="G423" s="271" t="s">
        <v>194</v>
      </c>
      <c r="H423" s="258">
        <f>ROUND(IFERROR(VLOOKUP(C423,'LOCAL DECEMBER 2022'!EK429:ET945,10,FALSE),),2)</f>
        <v>24</v>
      </c>
      <c r="I423" s="258">
        <f>ROUND(IFERROR(VLOOKUP(C423,'LOCAL DECEMBER 2022'!EK429:EN813,4,FALSE),),2)</f>
        <v>12500</v>
      </c>
      <c r="J423" s="258">
        <f>IFERROR(VLOOKUP(C423,'LOCAL DECEMBER 2022'!EK429:EM607,3,FALSE),)</f>
        <v>325000</v>
      </c>
      <c r="K423" s="258">
        <f>IFERROR(VLOOKUP(C423,'LOCAL DECEMBER 2022'!EK429:FA607,17,FALSE),)</f>
        <v>433366.67</v>
      </c>
      <c r="L423" s="258">
        <f>IFERROR(VLOOKUP(C423,'LOCAL DECEMBER 2022'!EK429:FC658,19,FALSE),)</f>
        <v>733366.67</v>
      </c>
      <c r="M423" s="258">
        <f>IFERROR(VLOOKUP(C423,'LOCAL DECEMBER 2022'!EK429:FD658,20,FALSE),)</f>
        <v>660030</v>
      </c>
      <c r="N423" s="258">
        <f>IFERROR(VLOOKUP(C423,'LOCAL DECEMBER 2022'!EK429:FE658,21,FALSE),)</f>
        <v>48006</v>
      </c>
      <c r="O423" s="258">
        <f>IFERROR(VLOOKUP(C423,'LOCAL DECEMBER 2022'!EK429:FF658,22,FALSE),)</f>
        <v>73336.67</v>
      </c>
      <c r="P423" s="258">
        <f>IFERROR(VLOOKUP(C423,'LOCAL DECEMBER 2022'!EK429:FG655,23,FALSE),)</f>
        <v>0</v>
      </c>
      <c r="Q423" s="258">
        <f t="shared" si="28"/>
        <v>121342.67</v>
      </c>
      <c r="R423" s="258">
        <f>IFERROR(VLOOKUP(C423,'LOCAL DECEMBER 2022'!EK429:FI658,25,FALSE),)</f>
        <v>0</v>
      </c>
      <c r="S423" s="258">
        <f t="shared" si="29"/>
        <v>612024</v>
      </c>
      <c r="T423" s="258">
        <f>IFERROR(VLOOKUP(C423,'LOCAL DECEMBER 2022'!EK429:FL658,28,FALSE),)</f>
        <v>29334.67</v>
      </c>
      <c r="U423" s="258">
        <f>IFERROR(VLOOKUP(C423,'LOCAL DECEMBER 2022'!EK429:FN658,30,FALSE),)</f>
        <v>73336.67</v>
      </c>
      <c r="V423" s="258">
        <f>IFERROR(VLOOKUP(C423,'LOCAL DECEMBER 2022'!EK429:FM658,29,FALSE),)</f>
        <v>3666.83</v>
      </c>
      <c r="W423" s="258">
        <f t="shared" si="30"/>
        <v>106338.17</v>
      </c>
      <c r="X423" s="263">
        <f t="shared" si="31"/>
        <v>839704.84000000008</v>
      </c>
      <c r="Z423" s="264"/>
      <c r="AA423" s="134"/>
    </row>
    <row r="424" spans="1:27" s="120" customFormat="1" ht="18.649999999999999" customHeight="1">
      <c r="A424" s="250">
        <v>422</v>
      </c>
      <c r="B424" s="251" t="s">
        <v>1983</v>
      </c>
      <c r="C424" s="270" t="s">
        <v>650</v>
      </c>
      <c r="D424" s="253"/>
      <c r="E424" s="254" t="s">
        <v>787</v>
      </c>
      <c r="F424" s="644" t="s">
        <v>1984</v>
      </c>
      <c r="G424" s="271" t="s">
        <v>194</v>
      </c>
      <c r="H424" s="258">
        <f>ROUND(IFERROR(VLOOKUP(C424,'LOCAL DECEMBER 2022'!EK430:ET946,10,FALSE),),2)</f>
        <v>26</v>
      </c>
      <c r="I424" s="258">
        <f>ROUND(IFERROR(VLOOKUP(C424,'LOCAL DECEMBER 2022'!EK430:EN814,4,FALSE),),2)</f>
        <v>12500</v>
      </c>
      <c r="J424" s="258">
        <f>IFERROR(VLOOKUP(C424,'LOCAL DECEMBER 2022'!EK430:EM608,3,FALSE),)</f>
        <v>325000</v>
      </c>
      <c r="K424" s="258">
        <f>IFERROR(VLOOKUP(C424,'LOCAL DECEMBER 2022'!EK430:FA608,17,FALSE),)</f>
        <v>457535.2</v>
      </c>
      <c r="L424" s="258">
        <f>IFERROR(VLOOKUP(C424,'LOCAL DECEMBER 2022'!EK430:FC659,19,FALSE),)</f>
        <v>782535.2</v>
      </c>
      <c r="M424" s="258">
        <f>IFERROR(VLOOKUP(C424,'LOCAL DECEMBER 2022'!EK430:FD659,20,FALSE),)</f>
        <v>704281.67999999993</v>
      </c>
      <c r="N424" s="258">
        <f>IFERROR(VLOOKUP(C424,'LOCAL DECEMBER 2022'!EK430:FE659,21,FALSE),)</f>
        <v>56856.335999999988</v>
      </c>
      <c r="O424" s="258">
        <f>IFERROR(VLOOKUP(C424,'LOCAL DECEMBER 2022'!EK430:FF659,22,FALSE),)</f>
        <v>78253.52</v>
      </c>
      <c r="P424" s="258">
        <f>IFERROR(VLOOKUP(C424,'LOCAL DECEMBER 2022'!EK430:FG656,23,FALSE),)</f>
        <v>100000</v>
      </c>
      <c r="Q424" s="258">
        <f t="shared" si="28"/>
        <v>235109.856</v>
      </c>
      <c r="R424" s="258">
        <f>IFERROR(VLOOKUP(C424,'LOCAL DECEMBER 2022'!EK430:FI659,25,FALSE),)</f>
        <v>0</v>
      </c>
      <c r="S424" s="258">
        <f t="shared" si="29"/>
        <v>547425.34399999992</v>
      </c>
      <c r="T424" s="258">
        <f>IFERROR(VLOOKUP(C424,'LOCAL DECEMBER 2022'!EK430:FL659,28,FALSE),)</f>
        <v>31301.41</v>
      </c>
      <c r="U424" s="258">
        <f>IFERROR(VLOOKUP(C424,'LOCAL DECEMBER 2022'!EK430:FN659,30,FALSE),)</f>
        <v>78253.52</v>
      </c>
      <c r="V424" s="258">
        <f>IFERROR(VLOOKUP(C424,'LOCAL DECEMBER 2022'!EK430:FM659,29,FALSE),)</f>
        <v>3912.68</v>
      </c>
      <c r="W424" s="258">
        <f t="shared" si="30"/>
        <v>113467.61</v>
      </c>
      <c r="X424" s="263">
        <f t="shared" si="31"/>
        <v>896002.80999999994</v>
      </c>
      <c r="Z424" s="264"/>
      <c r="AA424" s="134"/>
    </row>
    <row r="425" spans="1:27" s="120" customFormat="1" ht="18.649999999999999" customHeight="1">
      <c r="A425" s="250">
        <v>423</v>
      </c>
      <c r="B425" s="251" t="s">
        <v>1985</v>
      </c>
      <c r="C425" s="270" t="s">
        <v>651</v>
      </c>
      <c r="D425" s="643" t="s">
        <v>1986</v>
      </c>
      <c r="E425" s="254" t="s">
        <v>787</v>
      </c>
      <c r="F425" s="644" t="s">
        <v>1987</v>
      </c>
      <c r="G425" s="271" t="s">
        <v>223</v>
      </c>
      <c r="H425" s="258">
        <f>ROUND(IFERROR(VLOOKUP(C425,'LOCAL DECEMBER 2022'!EK431:ET947,10,FALSE),),2)</f>
        <v>20</v>
      </c>
      <c r="I425" s="258">
        <f>ROUND(IFERROR(VLOOKUP(C425,'LOCAL DECEMBER 2022'!EK431:EN815,4,FALSE),),2)</f>
        <v>12500</v>
      </c>
      <c r="J425" s="258">
        <f>IFERROR(VLOOKUP(C425,'LOCAL DECEMBER 2022'!EK431:EM609,3,FALSE),)</f>
        <v>325000</v>
      </c>
      <c r="K425" s="258">
        <f>IFERROR(VLOOKUP(C425,'LOCAL DECEMBER 2022'!EK431:FA609,17,FALSE),)</f>
        <v>302523.27</v>
      </c>
      <c r="L425" s="258">
        <f>IFERROR(VLOOKUP(C425,'LOCAL DECEMBER 2022'!EK431:FC660,19,FALSE),)</f>
        <v>552523.27</v>
      </c>
      <c r="M425" s="258">
        <f>IFERROR(VLOOKUP(C425,'LOCAL DECEMBER 2022'!EK431:FD660,20,FALSE),)</f>
        <v>497270.94</v>
      </c>
      <c r="N425" s="258">
        <f>IFERROR(VLOOKUP(C425,'LOCAL DECEMBER 2022'!EK431:FE660,21,FALSE),)</f>
        <v>18181.675200000001</v>
      </c>
      <c r="O425" s="258">
        <f>IFERROR(VLOOKUP(C425,'LOCAL DECEMBER 2022'!EK431:FF660,22,FALSE),)</f>
        <v>55252.33</v>
      </c>
      <c r="P425" s="258">
        <f>IFERROR(VLOOKUP(C425,'LOCAL DECEMBER 2022'!EK431:FG657,23,FALSE),)</f>
        <v>100000</v>
      </c>
      <c r="Q425" s="258">
        <f t="shared" si="28"/>
        <v>173434.00520000001</v>
      </c>
      <c r="R425" s="258">
        <f>IFERROR(VLOOKUP(C425,'LOCAL DECEMBER 2022'!EK431:FI660,25,FALSE),)</f>
        <v>0</v>
      </c>
      <c r="S425" s="258">
        <f t="shared" si="29"/>
        <v>379089.2648</v>
      </c>
      <c r="T425" s="258">
        <f>IFERROR(VLOOKUP(C425,'LOCAL DECEMBER 2022'!EK431:FL660,28,FALSE),)</f>
        <v>22100.93</v>
      </c>
      <c r="U425" s="258">
        <f>IFERROR(VLOOKUP(C425,'LOCAL DECEMBER 2022'!EK431:FN660,30,FALSE),)</f>
        <v>55252.33</v>
      </c>
      <c r="V425" s="258">
        <f>IFERROR(VLOOKUP(C425,'LOCAL DECEMBER 2022'!EK431:FM660,29,FALSE),)</f>
        <v>2762.62</v>
      </c>
      <c r="W425" s="258">
        <f t="shared" si="30"/>
        <v>80115.88</v>
      </c>
      <c r="X425" s="263">
        <f t="shared" si="31"/>
        <v>632639.15</v>
      </c>
      <c r="Z425" s="264"/>
      <c r="AA425" s="134"/>
    </row>
    <row r="426" spans="1:27" s="120" customFormat="1" ht="18.649999999999999" customHeight="1">
      <c r="A426" s="250">
        <v>424</v>
      </c>
      <c r="B426" s="251" t="s">
        <v>1988</v>
      </c>
      <c r="C426" s="270" t="s">
        <v>652</v>
      </c>
      <c r="D426" s="643" t="s">
        <v>1989</v>
      </c>
      <c r="E426" s="254" t="s">
        <v>787</v>
      </c>
      <c r="F426" s="644" t="s">
        <v>1990</v>
      </c>
      <c r="G426" s="271" t="s">
        <v>194</v>
      </c>
      <c r="H426" s="258">
        <f>ROUND(IFERROR(VLOOKUP(C426,'LOCAL DECEMBER 2022'!EK432:ET948,10,FALSE),),2)</f>
        <v>26</v>
      </c>
      <c r="I426" s="258">
        <f>ROUND(IFERROR(VLOOKUP(C426,'LOCAL DECEMBER 2022'!EK432:EN816,4,FALSE),),2)</f>
        <v>12500</v>
      </c>
      <c r="J426" s="258">
        <f>IFERROR(VLOOKUP(C426,'LOCAL DECEMBER 2022'!EK432:EM610,3,FALSE),)</f>
        <v>325000</v>
      </c>
      <c r="K426" s="258">
        <f>IFERROR(VLOOKUP(C426,'LOCAL DECEMBER 2022'!EK432:FA610,17,FALSE),)</f>
        <v>393363.59</v>
      </c>
      <c r="L426" s="258">
        <f>IFERROR(VLOOKUP(C426,'LOCAL DECEMBER 2022'!EK432:FC661,19,FALSE),)</f>
        <v>718363.59</v>
      </c>
      <c r="M426" s="258">
        <f>IFERROR(VLOOKUP(C426,'LOCAL DECEMBER 2022'!EK432:FD661,20,FALSE),)</f>
        <v>646527.23</v>
      </c>
      <c r="N426" s="258">
        <f>IFERROR(VLOOKUP(C426,'LOCAL DECEMBER 2022'!EK432:FE661,21,FALSE),)</f>
        <v>45305.445999999996</v>
      </c>
      <c r="O426" s="258">
        <f>IFERROR(VLOOKUP(C426,'LOCAL DECEMBER 2022'!EK432:FF661,22,FALSE),)</f>
        <v>71836.36</v>
      </c>
      <c r="P426" s="258">
        <f>IFERROR(VLOOKUP(C426,'LOCAL DECEMBER 2022'!EK432:FG658,23,FALSE),)</f>
        <v>100000</v>
      </c>
      <c r="Q426" s="258">
        <f t="shared" si="28"/>
        <v>217141.80599999998</v>
      </c>
      <c r="R426" s="258">
        <f>IFERROR(VLOOKUP(C426,'LOCAL DECEMBER 2022'!EK432:FI661,25,FALSE),)</f>
        <v>0</v>
      </c>
      <c r="S426" s="258">
        <f t="shared" si="29"/>
        <v>501221.78399999999</v>
      </c>
      <c r="T426" s="258">
        <f>IFERROR(VLOOKUP(C426,'LOCAL DECEMBER 2022'!EK432:FL661,28,FALSE),)</f>
        <v>28734.54</v>
      </c>
      <c r="U426" s="258">
        <f>IFERROR(VLOOKUP(C426,'LOCAL DECEMBER 2022'!EK432:FN661,30,FALSE),)</f>
        <v>71836.36</v>
      </c>
      <c r="V426" s="258">
        <f>IFERROR(VLOOKUP(C426,'LOCAL DECEMBER 2022'!EK432:FM661,29,FALSE),)</f>
        <v>3591.82</v>
      </c>
      <c r="W426" s="258">
        <f t="shared" si="30"/>
        <v>104162.72</v>
      </c>
      <c r="X426" s="263">
        <f t="shared" si="31"/>
        <v>822526.30999999994</v>
      </c>
      <c r="Z426" s="264"/>
      <c r="AA426" s="134"/>
    </row>
    <row r="427" spans="1:27" s="120" customFormat="1" ht="18.649999999999999" customHeight="1">
      <c r="A427" s="250">
        <v>425</v>
      </c>
      <c r="B427" s="251" t="s">
        <v>1991</v>
      </c>
      <c r="C427" s="270" t="s">
        <v>653</v>
      </c>
      <c r="D427" s="643" t="s">
        <v>1992</v>
      </c>
      <c r="E427" s="254" t="s">
        <v>787</v>
      </c>
      <c r="F427" s="644" t="s">
        <v>1993</v>
      </c>
      <c r="G427" s="271" t="s">
        <v>194</v>
      </c>
      <c r="H427" s="258">
        <f>ROUND(IFERROR(VLOOKUP(C427,'LOCAL DECEMBER 2022'!EK433:ET949,10,FALSE),),2)</f>
        <v>20</v>
      </c>
      <c r="I427" s="258">
        <f>ROUND(IFERROR(VLOOKUP(C427,'LOCAL DECEMBER 2022'!EK433:EN817,4,FALSE),),2)</f>
        <v>12500</v>
      </c>
      <c r="J427" s="258">
        <f>IFERROR(VLOOKUP(C427,'LOCAL DECEMBER 2022'!EK433:EM611,3,FALSE),)</f>
        <v>325000</v>
      </c>
      <c r="K427" s="258">
        <f>IFERROR(VLOOKUP(C427,'LOCAL DECEMBER 2022'!EK433:FA611,17,FALSE),)</f>
        <v>349193.53</v>
      </c>
      <c r="L427" s="258">
        <f>IFERROR(VLOOKUP(C427,'LOCAL DECEMBER 2022'!EK433:FC662,19,FALSE),)</f>
        <v>599193.53</v>
      </c>
      <c r="M427" s="258">
        <f>IFERROR(VLOOKUP(C427,'LOCAL DECEMBER 2022'!EK433:FD662,20,FALSE),)</f>
        <v>539274.18000000005</v>
      </c>
      <c r="N427" s="258">
        <f>IFERROR(VLOOKUP(C427,'LOCAL DECEMBER 2022'!EK433:FE662,21,FALSE),)</f>
        <v>23854.83600000001</v>
      </c>
      <c r="O427" s="258">
        <f>IFERROR(VLOOKUP(C427,'LOCAL DECEMBER 2022'!EK433:FF662,22,FALSE),)</f>
        <v>59919.35</v>
      </c>
      <c r="P427" s="258">
        <f>IFERROR(VLOOKUP(C427,'LOCAL DECEMBER 2022'!EK433:FG659,23,FALSE),)</f>
        <v>100000</v>
      </c>
      <c r="Q427" s="258">
        <f t="shared" si="28"/>
        <v>183774.18600000002</v>
      </c>
      <c r="R427" s="258">
        <f>IFERROR(VLOOKUP(C427,'LOCAL DECEMBER 2022'!EK433:FI662,25,FALSE),)</f>
        <v>0</v>
      </c>
      <c r="S427" s="258">
        <f t="shared" si="29"/>
        <v>415419.34400000004</v>
      </c>
      <c r="T427" s="258">
        <f>IFERROR(VLOOKUP(C427,'LOCAL DECEMBER 2022'!EK433:FL662,28,FALSE),)</f>
        <v>23967.74</v>
      </c>
      <c r="U427" s="258">
        <f>IFERROR(VLOOKUP(C427,'LOCAL DECEMBER 2022'!EK433:FN662,30,FALSE),)</f>
        <v>59919.35</v>
      </c>
      <c r="V427" s="258">
        <f>IFERROR(VLOOKUP(C427,'LOCAL DECEMBER 2022'!EK433:FM662,29,FALSE),)</f>
        <v>2995.97</v>
      </c>
      <c r="W427" s="258">
        <f t="shared" si="30"/>
        <v>86883.06</v>
      </c>
      <c r="X427" s="263">
        <f t="shared" si="31"/>
        <v>686076.59000000008</v>
      </c>
      <c r="Z427" s="264"/>
      <c r="AA427" s="134"/>
    </row>
    <row r="428" spans="1:27" s="120" customFormat="1" ht="18.649999999999999" customHeight="1">
      <c r="A428" s="250">
        <v>426</v>
      </c>
      <c r="B428" s="251" t="s">
        <v>804</v>
      </c>
      <c r="C428" s="270" t="s">
        <v>654</v>
      </c>
      <c r="D428" s="643" t="s">
        <v>1994</v>
      </c>
      <c r="E428" s="254" t="s">
        <v>787</v>
      </c>
      <c r="F428" s="644" t="s">
        <v>1995</v>
      </c>
      <c r="G428" s="271" t="s">
        <v>235</v>
      </c>
      <c r="H428" s="258">
        <f>ROUND(IFERROR(VLOOKUP(C428,'LOCAL DECEMBER 2022'!EK434:ET950,10,FALSE),),2)</f>
        <v>26</v>
      </c>
      <c r="I428" s="258">
        <f>ROUND(IFERROR(VLOOKUP(C428,'LOCAL DECEMBER 2022'!EK434:EN818,4,FALSE),),2)</f>
        <v>23076.92</v>
      </c>
      <c r="J428" s="258">
        <f>IFERROR(VLOOKUP(C428,'LOCAL DECEMBER 2022'!EK434:EM612,3,FALSE),)</f>
        <v>600000</v>
      </c>
      <c r="K428" s="258">
        <f>IFERROR(VLOOKUP(C428,'LOCAL DECEMBER 2022'!EK434:FA612,17,FALSE),)</f>
        <v>73851.83</v>
      </c>
      <c r="L428" s="258">
        <f>IFERROR(VLOOKUP(C428,'LOCAL DECEMBER 2022'!EK434:FC663,19,FALSE),)</f>
        <v>673851.75</v>
      </c>
      <c r="M428" s="258">
        <f>IFERROR(VLOOKUP(C428,'LOCAL DECEMBER 2022'!EK434:FD663,20,FALSE),)</f>
        <v>606466.57000000007</v>
      </c>
      <c r="N428" s="258">
        <f>IFERROR(VLOOKUP(C428,'LOCAL DECEMBER 2022'!EK434:FE663,21,FALSE),)</f>
        <v>37293.314000000013</v>
      </c>
      <c r="O428" s="258">
        <f>IFERROR(VLOOKUP(C428,'LOCAL DECEMBER 2022'!EK434:FF663,22,FALSE),)</f>
        <v>67385.179999999993</v>
      </c>
      <c r="P428" s="258">
        <f>IFERROR(VLOOKUP(C428,'LOCAL DECEMBER 2022'!EK434:FG660,23,FALSE),)</f>
        <v>100000</v>
      </c>
      <c r="Q428" s="258">
        <f t="shared" si="28"/>
        <v>204678.49400000001</v>
      </c>
      <c r="R428" s="258">
        <f>IFERROR(VLOOKUP(C428,'LOCAL DECEMBER 2022'!EK434:FI663,25,FALSE),)</f>
        <v>0</v>
      </c>
      <c r="S428" s="258">
        <f t="shared" si="29"/>
        <v>469173.25599999999</v>
      </c>
      <c r="T428" s="258">
        <f>IFERROR(VLOOKUP(C428,'LOCAL DECEMBER 2022'!EK434:FL663,28,FALSE),)</f>
        <v>26954.07</v>
      </c>
      <c r="U428" s="258">
        <f>IFERROR(VLOOKUP(C428,'LOCAL DECEMBER 2022'!EK434:FN663,30,FALSE),)</f>
        <v>67385.179999999993</v>
      </c>
      <c r="V428" s="258">
        <f>IFERROR(VLOOKUP(C428,'LOCAL DECEMBER 2022'!EK434:FM663,29,FALSE),)</f>
        <v>3369.26</v>
      </c>
      <c r="W428" s="258">
        <f t="shared" si="30"/>
        <v>97708.51</v>
      </c>
      <c r="X428" s="263">
        <f t="shared" si="31"/>
        <v>771560.26</v>
      </c>
      <c r="Z428" s="264"/>
      <c r="AA428" s="134"/>
    </row>
    <row r="429" spans="1:27" s="120" customFormat="1" ht="18.649999999999999" customHeight="1">
      <c r="A429" s="250">
        <v>427</v>
      </c>
      <c r="B429" s="251" t="s">
        <v>804</v>
      </c>
      <c r="C429" s="270" t="s">
        <v>655</v>
      </c>
      <c r="D429" s="643" t="s">
        <v>1996</v>
      </c>
      <c r="E429" s="254" t="s">
        <v>787</v>
      </c>
      <c r="F429" s="644" t="s">
        <v>1997</v>
      </c>
      <c r="G429" s="271" t="s">
        <v>194</v>
      </c>
      <c r="H429" s="258">
        <f>ROUND(IFERROR(VLOOKUP(C429,'LOCAL DECEMBER 2022'!EK435:ET951,10,FALSE),),2)</f>
        <v>22</v>
      </c>
      <c r="I429" s="258">
        <f>ROUND(IFERROR(VLOOKUP(C429,'LOCAL DECEMBER 2022'!EK435:EN819,4,FALSE),),2)</f>
        <v>12500</v>
      </c>
      <c r="J429" s="258">
        <f>IFERROR(VLOOKUP(C429,'LOCAL DECEMBER 2022'!EK435:EM613,3,FALSE),)</f>
        <v>325000</v>
      </c>
      <c r="K429" s="258">
        <f>IFERROR(VLOOKUP(C429,'LOCAL DECEMBER 2022'!EK435:FA613,17,FALSE),)</f>
        <v>422532.5</v>
      </c>
      <c r="L429" s="258">
        <f>IFERROR(VLOOKUP(C429,'LOCAL DECEMBER 2022'!EK435:FC664,19,FALSE),)</f>
        <v>697532.5</v>
      </c>
      <c r="M429" s="258">
        <f>IFERROR(VLOOKUP(C429,'LOCAL DECEMBER 2022'!EK435:FD664,20,FALSE),)</f>
        <v>627779.25</v>
      </c>
      <c r="N429" s="258">
        <f>IFERROR(VLOOKUP(C429,'LOCAL DECEMBER 2022'!EK435:FE664,21,FALSE),)</f>
        <v>41555.850000000006</v>
      </c>
      <c r="O429" s="258">
        <f>IFERROR(VLOOKUP(C429,'LOCAL DECEMBER 2022'!EK435:FF664,22,FALSE),)</f>
        <v>69753.25</v>
      </c>
      <c r="P429" s="258">
        <f>IFERROR(VLOOKUP(C429,'LOCAL DECEMBER 2022'!EK435:FG661,23,FALSE),)</f>
        <v>100000</v>
      </c>
      <c r="Q429" s="258">
        <f t="shared" si="28"/>
        <v>211309.1</v>
      </c>
      <c r="R429" s="258">
        <f>IFERROR(VLOOKUP(C429,'LOCAL DECEMBER 2022'!EK435:FI664,25,FALSE),)</f>
        <v>0</v>
      </c>
      <c r="S429" s="258">
        <f t="shared" si="29"/>
        <v>486223.4</v>
      </c>
      <c r="T429" s="258">
        <f>IFERROR(VLOOKUP(C429,'LOCAL DECEMBER 2022'!EK435:FL664,28,FALSE),)</f>
        <v>27901.3</v>
      </c>
      <c r="U429" s="258">
        <f>IFERROR(VLOOKUP(C429,'LOCAL DECEMBER 2022'!EK435:FN664,30,FALSE),)</f>
        <v>69753.25</v>
      </c>
      <c r="V429" s="258">
        <f>IFERROR(VLOOKUP(C429,'LOCAL DECEMBER 2022'!EK435:FM664,29,FALSE),)</f>
        <v>3487.66</v>
      </c>
      <c r="W429" s="258">
        <f t="shared" si="30"/>
        <v>101142.21</v>
      </c>
      <c r="X429" s="263">
        <f t="shared" si="31"/>
        <v>798674.71</v>
      </c>
      <c r="Z429" s="264"/>
      <c r="AA429" s="134"/>
    </row>
    <row r="430" spans="1:27" s="120" customFormat="1" ht="18.649999999999999" customHeight="1">
      <c r="A430" s="250">
        <v>428</v>
      </c>
      <c r="B430" s="251" t="s">
        <v>1998</v>
      </c>
      <c r="C430" s="270" t="s">
        <v>656</v>
      </c>
      <c r="D430" s="643" t="s">
        <v>1999</v>
      </c>
      <c r="E430" s="254" t="s">
        <v>787</v>
      </c>
      <c r="F430" s="644" t="s">
        <v>2000</v>
      </c>
      <c r="G430" s="271" t="s">
        <v>223</v>
      </c>
      <c r="H430" s="258">
        <f>ROUND(IFERROR(VLOOKUP(C430,'LOCAL DECEMBER 2022'!EK436:ET952,10,FALSE),),2)</f>
        <v>20</v>
      </c>
      <c r="I430" s="258">
        <f>ROUND(IFERROR(VLOOKUP(C430,'LOCAL DECEMBER 2022'!EK436:EN820,4,FALSE),),2)</f>
        <v>12500</v>
      </c>
      <c r="J430" s="258">
        <f>IFERROR(VLOOKUP(C430,'LOCAL DECEMBER 2022'!EK436:EM614,3,FALSE),)</f>
        <v>325000</v>
      </c>
      <c r="K430" s="258">
        <f>IFERROR(VLOOKUP(C430,'LOCAL DECEMBER 2022'!EK436:FA614,17,FALSE),)</f>
        <v>257519.81</v>
      </c>
      <c r="L430" s="258">
        <f>IFERROR(VLOOKUP(C430,'LOCAL DECEMBER 2022'!EK436:FC665,19,FALSE),)</f>
        <v>507519.81</v>
      </c>
      <c r="M430" s="258">
        <f>IFERROR(VLOOKUP(C430,'LOCAL DECEMBER 2022'!EK436:FD665,20,FALSE),)</f>
        <v>456767.83</v>
      </c>
      <c r="N430" s="258">
        <f>IFERROR(VLOOKUP(C430,'LOCAL DECEMBER 2022'!EK436:FE665,21,FALSE),)</f>
        <v>14941.426400000002</v>
      </c>
      <c r="O430" s="258">
        <f>IFERROR(VLOOKUP(C430,'LOCAL DECEMBER 2022'!EK436:FF665,22,FALSE),)</f>
        <v>50751.98</v>
      </c>
      <c r="P430" s="258">
        <f>IFERROR(VLOOKUP(C430,'LOCAL DECEMBER 2022'!EK436:FG662,23,FALSE),)</f>
        <v>100000</v>
      </c>
      <c r="Q430" s="258">
        <f t="shared" si="28"/>
        <v>165693.40640000001</v>
      </c>
      <c r="R430" s="258">
        <f>IFERROR(VLOOKUP(C430,'LOCAL DECEMBER 2022'!EK436:FI665,25,FALSE),)</f>
        <v>0</v>
      </c>
      <c r="S430" s="258">
        <f t="shared" si="29"/>
        <v>341826.40359999996</v>
      </c>
      <c r="T430" s="258">
        <f>IFERROR(VLOOKUP(C430,'LOCAL DECEMBER 2022'!EK436:FL665,28,FALSE),)</f>
        <v>20300.79</v>
      </c>
      <c r="U430" s="258">
        <f>IFERROR(VLOOKUP(C430,'LOCAL DECEMBER 2022'!EK436:FN665,30,FALSE),)</f>
        <v>50751.98</v>
      </c>
      <c r="V430" s="258">
        <f>IFERROR(VLOOKUP(C430,'LOCAL DECEMBER 2022'!EK436:FM665,29,FALSE),)</f>
        <v>2537.6</v>
      </c>
      <c r="W430" s="258">
        <f t="shared" si="30"/>
        <v>73590.37000000001</v>
      </c>
      <c r="X430" s="263">
        <f t="shared" si="31"/>
        <v>581110.18000000005</v>
      </c>
      <c r="Z430" s="264"/>
      <c r="AA430" s="134"/>
    </row>
    <row r="431" spans="1:27" s="120" customFormat="1" ht="18.649999999999999" customHeight="1">
      <c r="A431" s="250">
        <v>429</v>
      </c>
      <c r="B431" s="251" t="s">
        <v>2001</v>
      </c>
      <c r="C431" s="270" t="s">
        <v>657</v>
      </c>
      <c r="D431" s="253"/>
      <c r="E431" s="254" t="s">
        <v>787</v>
      </c>
      <c r="F431" s="644" t="s">
        <v>2002</v>
      </c>
      <c r="G431" s="271" t="s">
        <v>194</v>
      </c>
      <c r="H431" s="258">
        <f>ROUND(IFERROR(VLOOKUP(C431,'LOCAL DECEMBER 2022'!EK437:ET953,10,FALSE),),2)</f>
        <v>22</v>
      </c>
      <c r="I431" s="258">
        <f>ROUND(IFERROR(VLOOKUP(C431,'LOCAL DECEMBER 2022'!EK437:EN822,4,FALSE),),2)</f>
        <v>12500</v>
      </c>
      <c r="J431" s="258">
        <f>IFERROR(VLOOKUP(C431,'LOCAL DECEMBER 2022'!EK437:EM616,3,FALSE),)</f>
        <v>325000</v>
      </c>
      <c r="K431" s="258">
        <f>IFERROR(VLOOKUP(C431,'LOCAL DECEMBER 2022'!EK437:FA616,17,FALSE),)</f>
        <v>194181.6</v>
      </c>
      <c r="L431" s="258">
        <f>IFERROR(VLOOKUP(C431,'LOCAL DECEMBER 2022'!EK437:FC667,19,FALSE),)</f>
        <v>469181.6</v>
      </c>
      <c r="M431" s="258">
        <f>IFERROR(VLOOKUP(C431,'LOCAL DECEMBER 2022'!EK437:FD667,20,FALSE),)</f>
        <v>422263.43999999994</v>
      </c>
      <c r="N431" s="258">
        <f>IFERROR(VLOOKUP(C431,'LOCAL DECEMBER 2022'!EK437:FE667,21,FALSE),)</f>
        <v>12181.075199999996</v>
      </c>
      <c r="O431" s="258">
        <f>IFERROR(VLOOKUP(C431,'LOCAL DECEMBER 2022'!EK437:FF667,22,FALSE),)</f>
        <v>46918.16</v>
      </c>
      <c r="P431" s="258">
        <f>IFERROR(VLOOKUP(C431,'LOCAL DECEMBER 2022'!EK437:FG663,23,FALSE),)</f>
        <v>0</v>
      </c>
      <c r="Q431" s="258">
        <f t="shared" si="28"/>
        <v>59099.235199999996</v>
      </c>
      <c r="R431" s="258">
        <f>IFERROR(VLOOKUP(C431,'LOCAL DECEMBER 2022'!EK437:FI667,25,FALSE),)</f>
        <v>0</v>
      </c>
      <c r="S431" s="258">
        <f t="shared" si="29"/>
        <v>410082.36479999998</v>
      </c>
      <c r="T431" s="258">
        <f>IFERROR(VLOOKUP(C431,'LOCAL DECEMBER 2022'!EK437:FL667,28,FALSE),)</f>
        <v>18767.259999999998</v>
      </c>
      <c r="U431" s="258">
        <f>IFERROR(VLOOKUP(C431,'LOCAL DECEMBER 2022'!EK437:FN667,30,FALSE),)</f>
        <v>46918.16</v>
      </c>
      <c r="V431" s="258">
        <f>IFERROR(VLOOKUP(C431,'LOCAL DECEMBER 2022'!EK437:FM667,29,FALSE),)</f>
        <v>2345.91</v>
      </c>
      <c r="W431" s="258">
        <f t="shared" si="30"/>
        <v>68031.33</v>
      </c>
      <c r="X431" s="263">
        <f t="shared" si="31"/>
        <v>537212.92999999993</v>
      </c>
      <c r="Z431" s="264"/>
      <c r="AA431" s="134"/>
    </row>
    <row r="432" spans="1:27" s="120" customFormat="1" ht="18.649999999999999" customHeight="1">
      <c r="A432" s="250">
        <v>430</v>
      </c>
      <c r="B432" s="251" t="s">
        <v>2003</v>
      </c>
      <c r="C432" s="270" t="s">
        <v>658</v>
      </c>
      <c r="D432" s="643" t="s">
        <v>2004</v>
      </c>
      <c r="E432" s="254" t="s">
        <v>787</v>
      </c>
      <c r="F432" s="644" t="s">
        <v>2005</v>
      </c>
      <c r="G432" s="271" t="s">
        <v>194</v>
      </c>
      <c r="H432" s="258">
        <f>ROUND(IFERROR(VLOOKUP(C432,'LOCAL DECEMBER 2022'!EK438:ET954,10,FALSE),),2)</f>
        <v>24</v>
      </c>
      <c r="I432" s="258">
        <f>ROUND(IFERROR(VLOOKUP(C432,'LOCAL DECEMBER 2022'!EK438:EN824,4,FALSE),),2)</f>
        <v>12500</v>
      </c>
      <c r="J432" s="258">
        <f>IFERROR(VLOOKUP(C432,'LOCAL DECEMBER 2022'!EK438:EM618,3,FALSE),)</f>
        <v>325000</v>
      </c>
      <c r="K432" s="258">
        <f>IFERROR(VLOOKUP(C432,'LOCAL DECEMBER 2022'!EK438:FA618,17,FALSE),)</f>
        <v>200848.78</v>
      </c>
      <c r="L432" s="258">
        <f>IFERROR(VLOOKUP(C432,'LOCAL DECEMBER 2022'!EK438:FC669,19,FALSE),)</f>
        <v>500848.78</v>
      </c>
      <c r="M432" s="258">
        <f>IFERROR(VLOOKUP(C432,'LOCAL DECEMBER 2022'!EK438:FD669,20,FALSE),)</f>
        <v>450763.9</v>
      </c>
      <c r="N432" s="258">
        <f>IFERROR(VLOOKUP(C432,'LOCAL DECEMBER 2022'!EK438:FE669,21,FALSE),)</f>
        <v>14461.112000000003</v>
      </c>
      <c r="O432" s="258">
        <f>IFERROR(VLOOKUP(C432,'LOCAL DECEMBER 2022'!EK438:FF669,22,FALSE),)</f>
        <v>50084.88</v>
      </c>
      <c r="P432" s="258">
        <f>IFERROR(VLOOKUP(C432,'LOCAL DECEMBER 2022'!EK438:FG664,23,FALSE),)</f>
        <v>100000</v>
      </c>
      <c r="Q432" s="258">
        <f t="shared" si="28"/>
        <v>164545.992</v>
      </c>
      <c r="R432" s="258">
        <f>IFERROR(VLOOKUP(C432,'LOCAL DECEMBER 2022'!EK438:FI669,25,FALSE),)</f>
        <v>0</v>
      </c>
      <c r="S432" s="258">
        <f t="shared" si="29"/>
        <v>336302.78800000006</v>
      </c>
      <c r="T432" s="258">
        <f>IFERROR(VLOOKUP(C432,'LOCAL DECEMBER 2022'!EK438:FL669,28,FALSE),)</f>
        <v>20033.95</v>
      </c>
      <c r="U432" s="258">
        <f>IFERROR(VLOOKUP(C432,'LOCAL DECEMBER 2022'!EK438:FN669,30,FALSE),)</f>
        <v>50084.88</v>
      </c>
      <c r="V432" s="258">
        <f>IFERROR(VLOOKUP(C432,'LOCAL DECEMBER 2022'!EK438:FM669,29,FALSE),)</f>
        <v>2504.2399999999998</v>
      </c>
      <c r="W432" s="258">
        <f t="shared" si="30"/>
        <v>72623.070000000007</v>
      </c>
      <c r="X432" s="263">
        <f t="shared" si="31"/>
        <v>573471.85000000009</v>
      </c>
      <c r="Z432" s="264"/>
      <c r="AA432" s="134"/>
    </row>
    <row r="433" spans="1:27" s="120" customFormat="1" ht="18.649999999999999" customHeight="1">
      <c r="A433" s="250">
        <v>431</v>
      </c>
      <c r="B433" s="251" t="s">
        <v>2006</v>
      </c>
      <c r="C433" s="270" t="s">
        <v>659</v>
      </c>
      <c r="D433" s="643" t="s">
        <v>2007</v>
      </c>
      <c r="E433" s="254" t="s">
        <v>787</v>
      </c>
      <c r="F433" s="644" t="s">
        <v>2008</v>
      </c>
      <c r="G433" s="271" t="s">
        <v>194</v>
      </c>
      <c r="H433" s="258">
        <f>ROUND(IFERROR(VLOOKUP(C433,'LOCAL DECEMBER 2022'!EK439:ET955,10,FALSE),),2)</f>
        <v>21</v>
      </c>
      <c r="I433" s="258">
        <f>ROUND(IFERROR(VLOOKUP(C433,'LOCAL DECEMBER 2022'!EK439:EN825,4,FALSE),),2)</f>
        <v>12500</v>
      </c>
      <c r="J433" s="258">
        <f>IFERROR(VLOOKUP(C433,'LOCAL DECEMBER 2022'!EK439:EM619,3,FALSE),)</f>
        <v>325000</v>
      </c>
      <c r="K433" s="258">
        <f>IFERROR(VLOOKUP(C433,'LOCAL DECEMBER 2022'!EK439:FA619,17,FALSE),)</f>
        <v>397780.6</v>
      </c>
      <c r="L433" s="258">
        <f>IFERROR(VLOOKUP(C433,'LOCAL DECEMBER 2022'!EK439:FC670,19,FALSE),)</f>
        <v>660280.6</v>
      </c>
      <c r="M433" s="258">
        <f>IFERROR(VLOOKUP(C433,'LOCAL DECEMBER 2022'!EK439:FD670,20,FALSE),)</f>
        <v>594252.54</v>
      </c>
      <c r="N433" s="258">
        <f>IFERROR(VLOOKUP(C433,'LOCAL DECEMBER 2022'!EK439:FE670,21,FALSE),)</f>
        <v>34850.508000000009</v>
      </c>
      <c r="O433" s="258">
        <f>IFERROR(VLOOKUP(C433,'LOCAL DECEMBER 2022'!EK439:FF670,22,FALSE),)</f>
        <v>66028.06</v>
      </c>
      <c r="P433" s="258">
        <f>IFERROR(VLOOKUP(C433,'LOCAL DECEMBER 2022'!EK439:FG665,23,FALSE),)</f>
        <v>100000</v>
      </c>
      <c r="Q433" s="258">
        <f t="shared" si="28"/>
        <v>200878.568</v>
      </c>
      <c r="R433" s="258">
        <f>IFERROR(VLOOKUP(C433,'LOCAL DECEMBER 2022'!EK439:FI670,25,FALSE),)</f>
        <v>0</v>
      </c>
      <c r="S433" s="258">
        <f t="shared" si="29"/>
        <v>459402.03200000001</v>
      </c>
      <c r="T433" s="258">
        <f>IFERROR(VLOOKUP(C433,'LOCAL DECEMBER 2022'!EK439:FL670,28,FALSE),)</f>
        <v>26411.22</v>
      </c>
      <c r="U433" s="258">
        <f>IFERROR(VLOOKUP(C433,'LOCAL DECEMBER 2022'!EK439:FN670,30,FALSE),)</f>
        <v>66028.06</v>
      </c>
      <c r="V433" s="258">
        <f>IFERROR(VLOOKUP(C433,'LOCAL DECEMBER 2022'!EK439:FM670,29,FALSE),)</f>
        <v>3301.4</v>
      </c>
      <c r="W433" s="258">
        <f t="shared" si="30"/>
        <v>95740.68</v>
      </c>
      <c r="X433" s="263">
        <f t="shared" si="31"/>
        <v>756021.28</v>
      </c>
      <c r="Z433" s="264"/>
      <c r="AA433" s="134"/>
    </row>
    <row r="434" spans="1:27" s="120" customFormat="1" ht="18.649999999999999" customHeight="1">
      <c r="A434" s="250">
        <v>432</v>
      </c>
      <c r="B434" s="251" t="s">
        <v>2009</v>
      </c>
      <c r="C434" s="270" t="s">
        <v>660</v>
      </c>
      <c r="D434" s="643" t="s">
        <v>2010</v>
      </c>
      <c r="E434" s="254" t="s">
        <v>787</v>
      </c>
      <c r="F434" s="644" t="s">
        <v>2011</v>
      </c>
      <c r="G434" s="271" t="s">
        <v>194</v>
      </c>
      <c r="H434" s="258">
        <f>ROUND(IFERROR(VLOOKUP(C434,'LOCAL DECEMBER 2022'!EK440:ET956,10,FALSE),),2)</f>
        <v>23</v>
      </c>
      <c r="I434" s="258">
        <f>ROUND(IFERROR(VLOOKUP(C434,'LOCAL DECEMBER 2022'!EK440:EN826,4,FALSE),),2)</f>
        <v>12500</v>
      </c>
      <c r="J434" s="258">
        <f>IFERROR(VLOOKUP(C434,'LOCAL DECEMBER 2022'!EK440:EM620,3,FALSE),)</f>
        <v>325000</v>
      </c>
      <c r="K434" s="258">
        <f>IFERROR(VLOOKUP(C434,'LOCAL DECEMBER 2022'!EK440:FA620,17,FALSE),)</f>
        <v>225017.31</v>
      </c>
      <c r="L434" s="258">
        <f>IFERROR(VLOOKUP(C434,'LOCAL DECEMBER 2022'!EK440:FC671,19,FALSE),)</f>
        <v>512517.31</v>
      </c>
      <c r="M434" s="258">
        <f>IFERROR(VLOOKUP(C434,'LOCAL DECEMBER 2022'!EK440:FD671,20,FALSE),)</f>
        <v>461265.58</v>
      </c>
      <c r="N434" s="258">
        <f>IFERROR(VLOOKUP(C434,'LOCAL DECEMBER 2022'!EK440:FE671,21,FALSE),)</f>
        <v>15301.246400000002</v>
      </c>
      <c r="O434" s="258">
        <f>IFERROR(VLOOKUP(C434,'LOCAL DECEMBER 2022'!EK440:FF671,22,FALSE),)</f>
        <v>51251.73</v>
      </c>
      <c r="P434" s="258">
        <f>IFERROR(VLOOKUP(C434,'LOCAL DECEMBER 2022'!EK440:FG666,23,FALSE),)</f>
        <v>100000</v>
      </c>
      <c r="Q434" s="258">
        <f t="shared" si="28"/>
        <v>166552.97639999999</v>
      </c>
      <c r="R434" s="258">
        <f>IFERROR(VLOOKUP(C434,'LOCAL DECEMBER 2022'!EK440:FI671,25,FALSE),)</f>
        <v>0</v>
      </c>
      <c r="S434" s="258">
        <f t="shared" si="29"/>
        <v>345964.33360000001</v>
      </c>
      <c r="T434" s="258">
        <f>IFERROR(VLOOKUP(C434,'LOCAL DECEMBER 2022'!EK440:FL671,28,FALSE),)</f>
        <v>20500.689999999999</v>
      </c>
      <c r="U434" s="258">
        <f>IFERROR(VLOOKUP(C434,'LOCAL DECEMBER 2022'!EK440:FN671,30,FALSE),)</f>
        <v>51251.73</v>
      </c>
      <c r="V434" s="258">
        <f>IFERROR(VLOOKUP(C434,'LOCAL DECEMBER 2022'!EK440:FM671,29,FALSE),)</f>
        <v>2562.59</v>
      </c>
      <c r="W434" s="258">
        <f t="shared" si="30"/>
        <v>74315.009999999995</v>
      </c>
      <c r="X434" s="263">
        <f t="shared" si="31"/>
        <v>586832.31999999995</v>
      </c>
      <c r="Z434" s="264"/>
      <c r="AA434" s="134"/>
    </row>
    <row r="435" spans="1:27" s="120" customFormat="1" ht="18.649999999999999" customHeight="1">
      <c r="A435" s="250">
        <v>433</v>
      </c>
      <c r="B435" s="251" t="s">
        <v>2012</v>
      </c>
      <c r="C435" s="270" t="s">
        <v>661</v>
      </c>
      <c r="D435" s="253" t="s">
        <v>2013</v>
      </c>
      <c r="E435" s="254" t="s">
        <v>787</v>
      </c>
      <c r="F435" s="644" t="s">
        <v>2014</v>
      </c>
      <c r="G435" s="256" t="s">
        <v>204</v>
      </c>
      <c r="H435" s="258">
        <f>ROUND(IFERROR(VLOOKUP(C435,'LOCAL DECEMBER 2022'!EK441:ET957,10,FALSE),),2)</f>
        <v>26</v>
      </c>
      <c r="I435" s="258">
        <f>ROUND(IFERROR(VLOOKUP(C435,'LOCAL DECEMBER 2022'!EK441:EN827,4,FALSE),),2)</f>
        <v>15000</v>
      </c>
      <c r="J435" s="258">
        <f>IFERROR(VLOOKUP(C435,'LOCAL DECEMBER 2022'!EK441:EM621,3,FALSE),)</f>
        <v>390000</v>
      </c>
      <c r="K435" s="258">
        <f>IFERROR(VLOOKUP(C435,'LOCAL DECEMBER 2022'!EK441:FA621,17,FALSE),)</f>
        <v>492037.85</v>
      </c>
      <c r="L435" s="258">
        <f>IFERROR(VLOOKUP(C435,'LOCAL DECEMBER 2022'!EK441:FC672,19,FALSE),)</f>
        <v>882037.85</v>
      </c>
      <c r="M435" s="258">
        <f>IFERROR(VLOOKUP(C435,'LOCAL DECEMBER 2022'!EK441:FD672,20,FALSE),)</f>
        <v>793834.05999999994</v>
      </c>
      <c r="N435" s="258">
        <f>IFERROR(VLOOKUP(C435,'LOCAL DECEMBER 2022'!EK441:FE672,21,FALSE),)</f>
        <v>76458.514999999985</v>
      </c>
      <c r="O435" s="258">
        <f>IFERROR(VLOOKUP(C435,'LOCAL DECEMBER 2022'!EK441:FF672,22,FALSE),)</f>
        <v>88203.79</v>
      </c>
      <c r="P435" s="258">
        <f>IFERROR(VLOOKUP(C435,'LOCAL DECEMBER 2022'!EK441:FG667,23,FALSE),)</f>
        <v>100000</v>
      </c>
      <c r="Q435" s="258">
        <f t="shared" si="28"/>
        <v>264662.30499999999</v>
      </c>
      <c r="R435" s="258">
        <f>IFERROR(VLOOKUP(C435,'LOCAL DECEMBER 2022'!EK441:FI672,25,FALSE),)</f>
        <v>0</v>
      </c>
      <c r="S435" s="258">
        <f t="shared" si="29"/>
        <v>617375.54499999993</v>
      </c>
      <c r="T435" s="258">
        <f>IFERROR(VLOOKUP(C435,'LOCAL DECEMBER 2022'!EK441:FL672,28,FALSE),)</f>
        <v>35281.51</v>
      </c>
      <c r="U435" s="258">
        <f>IFERROR(VLOOKUP(C435,'LOCAL DECEMBER 2022'!EK441:FN672,30,FALSE),)</f>
        <v>88203.79</v>
      </c>
      <c r="V435" s="258">
        <f>IFERROR(VLOOKUP(C435,'LOCAL DECEMBER 2022'!EK441:FM672,29,FALSE),)</f>
        <v>4410.1899999999996</v>
      </c>
      <c r="W435" s="258">
        <f t="shared" si="30"/>
        <v>127895.48999999999</v>
      </c>
      <c r="X435" s="263">
        <f t="shared" si="31"/>
        <v>1009933.34</v>
      </c>
      <c r="Z435" s="264"/>
      <c r="AA435" s="134"/>
    </row>
    <row r="436" spans="1:27" s="120" customFormat="1" ht="18.649999999999999" customHeight="1">
      <c r="A436" s="250">
        <v>434</v>
      </c>
      <c r="B436" s="251" t="s">
        <v>2015</v>
      </c>
      <c r="C436" s="270" t="s">
        <v>662</v>
      </c>
      <c r="D436" s="253" t="s">
        <v>2016</v>
      </c>
      <c r="E436" s="254" t="s">
        <v>787</v>
      </c>
      <c r="F436" s="644" t="s">
        <v>2017</v>
      </c>
      <c r="G436" s="256" t="s">
        <v>204</v>
      </c>
      <c r="H436" s="258">
        <f>ROUND(IFERROR(VLOOKUP(C436,'LOCAL DECEMBER 2022'!EK442:ET958,10,FALSE),),2)</f>
        <v>20</v>
      </c>
      <c r="I436" s="258">
        <f>ROUND(IFERROR(VLOOKUP(C436,'LOCAL DECEMBER 2022'!EK442:EN828,4,FALSE),),2)</f>
        <v>15000</v>
      </c>
      <c r="J436" s="258">
        <f>IFERROR(VLOOKUP(C436,'LOCAL DECEMBER 2022'!EK442:EM622,3,FALSE),)</f>
        <v>390000</v>
      </c>
      <c r="K436" s="258">
        <f>IFERROR(VLOOKUP(C436,'LOCAL DECEMBER 2022'!EK442:FA622,17,FALSE),)</f>
        <v>239018.39</v>
      </c>
      <c r="L436" s="258">
        <f>IFERROR(VLOOKUP(C436,'LOCAL DECEMBER 2022'!EK442:FC673,19,FALSE),)</f>
        <v>539018.39</v>
      </c>
      <c r="M436" s="258">
        <f>IFERROR(VLOOKUP(C436,'LOCAL DECEMBER 2022'!EK442:FD673,20,FALSE),)</f>
        <v>485116.55000000005</v>
      </c>
      <c r="N436" s="258">
        <f>IFERROR(VLOOKUP(C436,'LOCAL DECEMBER 2022'!EK442:FE673,21,FALSE),)</f>
        <v>17209.324000000004</v>
      </c>
      <c r="O436" s="258">
        <f>IFERROR(VLOOKUP(C436,'LOCAL DECEMBER 2022'!EK442:FF673,22,FALSE),)</f>
        <v>53901.84</v>
      </c>
      <c r="P436" s="258">
        <f>IFERROR(VLOOKUP(C436,'LOCAL DECEMBER 2022'!EK442:FG668,23,FALSE),)</f>
        <v>100000</v>
      </c>
      <c r="Q436" s="258">
        <f t="shared" si="28"/>
        <v>171111.16399999999</v>
      </c>
      <c r="R436" s="258">
        <f>IFERROR(VLOOKUP(C436,'LOCAL DECEMBER 2022'!EK442:FI673,25,FALSE),)</f>
        <v>0</v>
      </c>
      <c r="S436" s="258">
        <f t="shared" si="29"/>
        <v>367907.22600000002</v>
      </c>
      <c r="T436" s="258">
        <f>IFERROR(VLOOKUP(C436,'LOCAL DECEMBER 2022'!EK442:FL673,28,FALSE),)</f>
        <v>21560.74</v>
      </c>
      <c r="U436" s="258">
        <f>IFERROR(VLOOKUP(C436,'LOCAL DECEMBER 2022'!EK442:FN673,30,FALSE),)</f>
        <v>53901.84</v>
      </c>
      <c r="V436" s="258">
        <f>IFERROR(VLOOKUP(C436,'LOCAL DECEMBER 2022'!EK442:FM673,29,FALSE),)</f>
        <v>2695.09</v>
      </c>
      <c r="W436" s="258">
        <f t="shared" si="30"/>
        <v>78157.67</v>
      </c>
      <c r="X436" s="263">
        <f t="shared" si="31"/>
        <v>617176.06000000006</v>
      </c>
      <c r="Z436" s="264"/>
      <c r="AA436" s="134"/>
    </row>
    <row r="437" spans="1:27" s="120" customFormat="1" ht="18.649999999999999" customHeight="1">
      <c r="A437" s="250">
        <v>435</v>
      </c>
      <c r="B437" s="251"/>
      <c r="C437" s="270" t="s">
        <v>663</v>
      </c>
      <c r="D437" s="253"/>
      <c r="E437" s="254" t="s">
        <v>787</v>
      </c>
      <c r="F437" s="644" t="s">
        <v>2018</v>
      </c>
      <c r="G437" s="256" t="s">
        <v>68</v>
      </c>
      <c r="H437" s="258">
        <f>ROUND(IFERROR(VLOOKUP(C437,'LOCAL DECEMBER 2022'!EK443:ET959,10,FALSE),),2)</f>
        <v>26</v>
      </c>
      <c r="I437" s="258">
        <f>ROUND(IFERROR(VLOOKUP(C437,'LOCAL DECEMBER 2022'!EK443:EN829,4,FALSE),),2)</f>
        <v>15000</v>
      </c>
      <c r="J437" s="258">
        <f>IFERROR(VLOOKUP(C437,'LOCAL DECEMBER 2022'!EK443:EM623,3,FALSE),)</f>
        <v>390000</v>
      </c>
      <c r="K437" s="258">
        <f>IFERROR(VLOOKUP(C437,'LOCAL DECEMBER 2022'!EK443:FA623,17,FALSE),)</f>
        <v>196015.08</v>
      </c>
      <c r="L437" s="258">
        <f>IFERROR(VLOOKUP(C437,'LOCAL DECEMBER 2022'!EK443:FC674,19,FALSE),)</f>
        <v>586015.07999999996</v>
      </c>
      <c r="M437" s="258">
        <f>IFERROR(VLOOKUP(C437,'LOCAL DECEMBER 2022'!EK443:FD674,20,FALSE),)</f>
        <v>527413.56999999995</v>
      </c>
      <c r="N437" s="258">
        <f>IFERROR(VLOOKUP(C437,'LOCAL DECEMBER 2022'!EK443:FE674,21,FALSE),)</f>
        <v>21482.713999999989</v>
      </c>
      <c r="O437" s="258">
        <f>IFERROR(VLOOKUP(C437,'LOCAL DECEMBER 2022'!EK443:FF674,22,FALSE),)</f>
        <v>58601.51</v>
      </c>
      <c r="P437" s="258">
        <f>IFERROR(VLOOKUP(C437,'LOCAL DECEMBER 2022'!EK443:FG669,23,FALSE),)</f>
        <v>100000</v>
      </c>
      <c r="Q437" s="258">
        <f t="shared" si="28"/>
        <v>180084.22399999999</v>
      </c>
      <c r="R437" s="258">
        <f>IFERROR(VLOOKUP(C437,'LOCAL DECEMBER 2022'!EK443:FI674,25,FALSE),)</f>
        <v>0</v>
      </c>
      <c r="S437" s="258">
        <f t="shared" si="29"/>
        <v>405930.85599999997</v>
      </c>
      <c r="T437" s="258">
        <f>IFERROR(VLOOKUP(C437,'LOCAL DECEMBER 2022'!EK443:FL674,28,FALSE),)</f>
        <v>23440.6</v>
      </c>
      <c r="U437" s="258">
        <f>IFERROR(VLOOKUP(C437,'LOCAL DECEMBER 2022'!EK443:FN674,30,FALSE),)</f>
        <v>58601.51</v>
      </c>
      <c r="V437" s="258">
        <f>IFERROR(VLOOKUP(C437,'LOCAL DECEMBER 2022'!EK443:FM674,29,FALSE),)</f>
        <v>2930.08</v>
      </c>
      <c r="W437" s="258">
        <f t="shared" si="30"/>
        <v>84972.19</v>
      </c>
      <c r="X437" s="263">
        <f t="shared" si="31"/>
        <v>670987.27</v>
      </c>
      <c r="Z437" s="264"/>
      <c r="AA437" s="134"/>
    </row>
    <row r="438" spans="1:27" s="120" customFormat="1" ht="18.649999999999999" customHeight="1">
      <c r="A438" s="250">
        <v>436</v>
      </c>
      <c r="B438" s="251" t="s">
        <v>2019</v>
      </c>
      <c r="C438" s="270" t="s">
        <v>664</v>
      </c>
      <c r="D438" s="643" t="s">
        <v>2020</v>
      </c>
      <c r="E438" s="254" t="s">
        <v>787</v>
      </c>
      <c r="F438" s="644" t="s">
        <v>2021</v>
      </c>
      <c r="G438" s="256" t="s">
        <v>194</v>
      </c>
      <c r="H438" s="258">
        <f>ROUND(IFERROR(VLOOKUP(C438,'LOCAL DECEMBER 2022'!EK444:ET960,10,FALSE),),2)</f>
        <v>15</v>
      </c>
      <c r="I438" s="258">
        <f>ROUND(IFERROR(VLOOKUP(C438,'LOCAL DECEMBER 2022'!EK444:EN830,4,FALSE),),2)</f>
        <v>12500</v>
      </c>
      <c r="J438" s="258">
        <f>IFERROR(VLOOKUP(C438,'LOCAL DECEMBER 2022'!EK444:EM624,3,FALSE),)</f>
        <v>325000</v>
      </c>
      <c r="K438" s="258">
        <f>IFERROR(VLOOKUP(C438,'LOCAL DECEMBER 2022'!EK444:FA624,17,FALSE),)</f>
        <v>123342.82</v>
      </c>
      <c r="L438" s="258">
        <f>IFERROR(VLOOKUP(C438,'LOCAL DECEMBER 2022'!EK444:FC675,19,FALSE),)</f>
        <v>310842.82</v>
      </c>
      <c r="M438" s="258">
        <f>IFERROR(VLOOKUP(C438,'LOCAL DECEMBER 2022'!EK444:FD675,20,FALSE),)</f>
        <v>279758.54000000004</v>
      </c>
      <c r="N438" s="258">
        <f>IFERROR(VLOOKUP(C438,'LOCAL DECEMBER 2022'!EK444:FE675,21,FALSE),)</f>
        <v>780.68320000000301</v>
      </c>
      <c r="O438" s="258">
        <f>IFERROR(VLOOKUP(C438,'LOCAL DECEMBER 2022'!EK444:FF675,22,FALSE),)</f>
        <v>31084.28</v>
      </c>
      <c r="P438" s="258">
        <f>IFERROR(VLOOKUP(C438,'LOCAL DECEMBER 2022'!EK444:FG670,23,FALSE),)</f>
        <v>100000</v>
      </c>
      <c r="Q438" s="258">
        <f t="shared" si="28"/>
        <v>131864.9632</v>
      </c>
      <c r="R438" s="258">
        <f>IFERROR(VLOOKUP(C438,'LOCAL DECEMBER 2022'!EK444:FI675,25,FALSE),)</f>
        <v>0</v>
      </c>
      <c r="S438" s="258">
        <f t="shared" si="29"/>
        <v>178977.85680000001</v>
      </c>
      <c r="T438" s="258">
        <f>IFERROR(VLOOKUP(C438,'LOCAL DECEMBER 2022'!EK444:FL675,28,FALSE),)</f>
        <v>12433.71</v>
      </c>
      <c r="U438" s="258">
        <f>IFERROR(VLOOKUP(C438,'LOCAL DECEMBER 2022'!EK444:FN675,30,FALSE),)</f>
        <v>31084.28</v>
      </c>
      <c r="V438" s="258">
        <f>IFERROR(VLOOKUP(C438,'LOCAL DECEMBER 2022'!EK444:FM675,29,FALSE),)</f>
        <v>1554.21</v>
      </c>
      <c r="W438" s="258">
        <f t="shared" si="30"/>
        <v>45072.2</v>
      </c>
      <c r="X438" s="263">
        <f t="shared" si="31"/>
        <v>355915.02</v>
      </c>
      <c r="Z438" s="264"/>
      <c r="AA438" s="134"/>
    </row>
    <row r="439" spans="1:27" s="120" customFormat="1" ht="18.649999999999999" customHeight="1">
      <c r="A439" s="250">
        <v>437</v>
      </c>
      <c r="B439" s="251" t="s">
        <v>2022</v>
      </c>
      <c r="C439" s="270" t="s">
        <v>665</v>
      </c>
      <c r="D439" s="643" t="s">
        <v>2023</v>
      </c>
      <c r="E439" s="254" t="s">
        <v>787</v>
      </c>
      <c r="F439" s="644" t="s">
        <v>2024</v>
      </c>
      <c r="G439" s="256" t="s">
        <v>194</v>
      </c>
      <c r="H439" s="258">
        <f>ROUND(IFERROR(VLOOKUP(C439,'LOCAL DECEMBER 2022'!EK445:ET961,10,FALSE),),2)</f>
        <v>25</v>
      </c>
      <c r="I439" s="258">
        <f>ROUND(IFERROR(VLOOKUP(C439,'LOCAL DECEMBER 2022'!EK445:EN831,4,FALSE),),2)</f>
        <v>12500</v>
      </c>
      <c r="J439" s="258">
        <f>IFERROR(VLOOKUP(C439,'LOCAL DECEMBER 2022'!EK445:EM625,3,FALSE),)</f>
        <v>325000</v>
      </c>
      <c r="K439" s="258">
        <f>IFERROR(VLOOKUP(C439,'LOCAL DECEMBER 2022'!EK445:FA625,17,FALSE),)</f>
        <v>305856.86</v>
      </c>
      <c r="L439" s="258">
        <f>IFERROR(VLOOKUP(C439,'LOCAL DECEMBER 2022'!EK445:FC676,19,FALSE),)</f>
        <v>618356.86</v>
      </c>
      <c r="M439" s="258">
        <f>IFERROR(VLOOKUP(C439,'LOCAL DECEMBER 2022'!EK445:FD676,20,FALSE),)</f>
        <v>556521.16999999993</v>
      </c>
      <c r="N439" s="258">
        <f>IFERROR(VLOOKUP(C439,'LOCAL DECEMBER 2022'!EK445:FE676,21,FALSE),)</f>
        <v>27304.233999999986</v>
      </c>
      <c r="O439" s="258">
        <f>IFERROR(VLOOKUP(C439,'LOCAL DECEMBER 2022'!EK445:FF676,22,FALSE),)</f>
        <v>61835.69</v>
      </c>
      <c r="P439" s="258">
        <f>IFERROR(VLOOKUP(C439,'LOCAL DECEMBER 2022'!EK445:FG671,23,FALSE),)</f>
        <v>100000</v>
      </c>
      <c r="Q439" s="258">
        <f t="shared" si="28"/>
        <v>189139.924</v>
      </c>
      <c r="R439" s="258">
        <f>IFERROR(VLOOKUP(C439,'LOCAL DECEMBER 2022'!EK445:FI676,25,FALSE),)</f>
        <v>0</v>
      </c>
      <c r="S439" s="258">
        <f t="shared" si="29"/>
        <v>429216.93599999999</v>
      </c>
      <c r="T439" s="258">
        <f>IFERROR(VLOOKUP(C439,'LOCAL DECEMBER 2022'!EK445:FL676,28,FALSE),)</f>
        <v>24734.27</v>
      </c>
      <c r="U439" s="258">
        <f>IFERROR(VLOOKUP(C439,'LOCAL DECEMBER 2022'!EK445:FN676,30,FALSE),)</f>
        <v>61835.69</v>
      </c>
      <c r="V439" s="258">
        <f>IFERROR(VLOOKUP(C439,'LOCAL DECEMBER 2022'!EK445:FM676,29,FALSE),)</f>
        <v>3091.78</v>
      </c>
      <c r="W439" s="258">
        <f t="shared" si="30"/>
        <v>89661.74</v>
      </c>
      <c r="X439" s="263">
        <f t="shared" si="31"/>
        <v>708018.6</v>
      </c>
      <c r="Z439" s="264"/>
      <c r="AA439" s="134"/>
    </row>
    <row r="440" spans="1:27" s="120" customFormat="1" ht="18.649999999999999" customHeight="1">
      <c r="A440" s="250">
        <v>438</v>
      </c>
      <c r="B440" s="251" t="s">
        <v>2025</v>
      </c>
      <c r="C440" s="270" t="s">
        <v>666</v>
      </c>
      <c r="D440" s="643" t="s">
        <v>2026</v>
      </c>
      <c r="E440" s="254" t="s">
        <v>787</v>
      </c>
      <c r="F440" s="644" t="s">
        <v>2027</v>
      </c>
      <c r="G440" s="256" t="s">
        <v>194</v>
      </c>
      <c r="H440" s="258">
        <f>ROUND(IFERROR(VLOOKUP(C440,'LOCAL DECEMBER 2022'!EK446:ET962,10,FALSE),),2)</f>
        <v>23</v>
      </c>
      <c r="I440" s="258">
        <f>ROUND(IFERROR(VLOOKUP(C440,'LOCAL DECEMBER 2022'!EK446:EN832,4,FALSE),),2)</f>
        <v>12500</v>
      </c>
      <c r="J440" s="258">
        <f>IFERROR(VLOOKUP(C440,'LOCAL DECEMBER 2022'!EK446:EM626,3,FALSE),)</f>
        <v>325000</v>
      </c>
      <c r="K440" s="258">
        <f>IFERROR(VLOOKUP(C440,'LOCAL DECEMBER 2022'!EK446:FA626,17,FALSE),)</f>
        <v>251686.03</v>
      </c>
      <c r="L440" s="258">
        <f>IFERROR(VLOOKUP(C440,'LOCAL DECEMBER 2022'!EK446:FC677,19,FALSE),)</f>
        <v>539186.03</v>
      </c>
      <c r="M440" s="258">
        <f>IFERROR(VLOOKUP(C440,'LOCAL DECEMBER 2022'!EK446:FD677,20,FALSE),)</f>
        <v>485267.43000000005</v>
      </c>
      <c r="N440" s="258">
        <f>IFERROR(VLOOKUP(C440,'LOCAL DECEMBER 2022'!EK446:FE677,21,FALSE),)</f>
        <v>17221.394400000005</v>
      </c>
      <c r="O440" s="258">
        <f>IFERROR(VLOOKUP(C440,'LOCAL DECEMBER 2022'!EK446:FF677,22,FALSE),)</f>
        <v>53918.6</v>
      </c>
      <c r="P440" s="258">
        <f>IFERROR(VLOOKUP(C440,'LOCAL DECEMBER 2022'!EK446:FG672,23,FALSE),)</f>
        <v>100000</v>
      </c>
      <c r="Q440" s="258">
        <f t="shared" si="28"/>
        <v>171139.9944</v>
      </c>
      <c r="R440" s="258">
        <f>IFERROR(VLOOKUP(C440,'LOCAL DECEMBER 2022'!EK446:FI677,25,FALSE),)</f>
        <v>0</v>
      </c>
      <c r="S440" s="258">
        <f t="shared" si="29"/>
        <v>368046.03560000006</v>
      </c>
      <c r="T440" s="258">
        <f>IFERROR(VLOOKUP(C440,'LOCAL DECEMBER 2022'!EK446:FL677,28,FALSE),)</f>
        <v>21567.439999999999</v>
      </c>
      <c r="U440" s="258">
        <f>IFERROR(VLOOKUP(C440,'LOCAL DECEMBER 2022'!EK446:FN677,30,FALSE),)</f>
        <v>53918.6</v>
      </c>
      <c r="V440" s="258">
        <f>IFERROR(VLOOKUP(C440,'LOCAL DECEMBER 2022'!EK446:FM677,29,FALSE),)</f>
        <v>2695.93</v>
      </c>
      <c r="W440" s="258">
        <f t="shared" si="30"/>
        <v>78181.969999999987</v>
      </c>
      <c r="X440" s="263">
        <f t="shared" si="31"/>
        <v>617368</v>
      </c>
      <c r="Z440" s="264"/>
      <c r="AA440" s="134"/>
    </row>
    <row r="441" spans="1:27" s="120" customFormat="1" ht="18.649999999999999" customHeight="1">
      <c r="A441" s="250">
        <v>439</v>
      </c>
      <c r="B441" s="251"/>
      <c r="C441" s="270" t="s">
        <v>667</v>
      </c>
      <c r="D441" s="643" t="s">
        <v>2028</v>
      </c>
      <c r="E441" s="254" t="s">
        <v>787</v>
      </c>
      <c r="F441" s="644" t="s">
        <v>2029</v>
      </c>
      <c r="G441" s="256" t="s">
        <v>68</v>
      </c>
      <c r="H441" s="258">
        <f>ROUND(IFERROR(VLOOKUP(C441,'LOCAL DECEMBER 2022'!EK447:ET963,10,FALSE),),2)</f>
        <v>26</v>
      </c>
      <c r="I441" s="258">
        <f>ROUND(IFERROR(VLOOKUP(C441,'LOCAL DECEMBER 2022'!EK447:EN833,4,FALSE),),2)</f>
        <v>12500</v>
      </c>
      <c r="J441" s="258">
        <f>IFERROR(VLOOKUP(C441,'LOCAL DECEMBER 2022'!EK447:EM627,3,FALSE),)</f>
        <v>325000</v>
      </c>
      <c r="K441" s="258">
        <f>IFERROR(VLOOKUP(C441,'LOCAL DECEMBER 2022'!EK447:FA627,17,FALSE),)</f>
        <v>338776.06</v>
      </c>
      <c r="L441" s="258">
        <f>IFERROR(VLOOKUP(C441,'LOCAL DECEMBER 2022'!EK447:FC678,19,FALSE),)</f>
        <v>663776.06000000006</v>
      </c>
      <c r="M441" s="258">
        <f>IFERROR(VLOOKUP(C441,'LOCAL DECEMBER 2022'!EK447:FD678,20,FALSE),)</f>
        <v>597398.45000000007</v>
      </c>
      <c r="N441" s="258">
        <f>IFERROR(VLOOKUP(C441,'LOCAL DECEMBER 2022'!EK447:FE678,21,FALSE),)</f>
        <v>35479.690000000017</v>
      </c>
      <c r="O441" s="258">
        <f>IFERROR(VLOOKUP(C441,'LOCAL DECEMBER 2022'!EK447:FF678,22,FALSE),)</f>
        <v>66377.61</v>
      </c>
      <c r="P441" s="258">
        <f>IFERROR(VLOOKUP(C441,'LOCAL DECEMBER 2022'!EK447:FG673,23,FALSE),)</f>
        <v>100000</v>
      </c>
      <c r="Q441" s="258">
        <f t="shared" si="28"/>
        <v>201857.30000000002</v>
      </c>
      <c r="R441" s="258">
        <f>IFERROR(VLOOKUP(C441,'LOCAL DECEMBER 2022'!EK447:FI678,25,FALSE),)</f>
        <v>0</v>
      </c>
      <c r="S441" s="258">
        <f t="shared" si="29"/>
        <v>461918.76</v>
      </c>
      <c r="T441" s="258">
        <f>IFERROR(VLOOKUP(C441,'LOCAL DECEMBER 2022'!EK447:FL678,28,FALSE),)</f>
        <v>26551.040000000001</v>
      </c>
      <c r="U441" s="258">
        <f>IFERROR(VLOOKUP(C441,'LOCAL DECEMBER 2022'!EK447:FN678,30,FALSE),)</f>
        <v>66377.61</v>
      </c>
      <c r="V441" s="258">
        <f>IFERROR(VLOOKUP(C441,'LOCAL DECEMBER 2022'!EK447:FM678,29,FALSE),)</f>
        <v>3318.88</v>
      </c>
      <c r="W441" s="258">
        <f t="shared" si="30"/>
        <v>96247.53</v>
      </c>
      <c r="X441" s="263">
        <f t="shared" si="31"/>
        <v>760023.59000000008</v>
      </c>
      <c r="Z441" s="264"/>
      <c r="AA441" s="134"/>
    </row>
    <row r="442" spans="1:27" s="120" customFormat="1" ht="18.649999999999999" customHeight="1">
      <c r="A442" s="250">
        <v>440</v>
      </c>
      <c r="B442" s="251" t="s">
        <v>2030</v>
      </c>
      <c r="C442" s="270" t="s">
        <v>668</v>
      </c>
      <c r="D442" s="253"/>
      <c r="E442" s="254" t="s">
        <v>787</v>
      </c>
      <c r="F442" s="644" t="s">
        <v>2031</v>
      </c>
      <c r="G442" s="256" t="s">
        <v>194</v>
      </c>
      <c r="H442" s="258">
        <f>ROUND(IFERROR(VLOOKUP(C442,'LOCAL DECEMBER 2022'!EK448:ET964,10,FALSE),),2)</f>
        <v>26</v>
      </c>
      <c r="I442" s="258">
        <f>ROUND(IFERROR(VLOOKUP(C442,'LOCAL DECEMBER 2022'!EK448:EN834,4,FALSE),),2)</f>
        <v>12500</v>
      </c>
      <c r="J442" s="258">
        <f>IFERROR(VLOOKUP(C442,'LOCAL DECEMBER 2022'!EK448:EM628,3,FALSE),)</f>
        <v>325000</v>
      </c>
      <c r="K442" s="258">
        <f>IFERROR(VLOOKUP(C442,'LOCAL DECEMBER 2022'!EK448:FA628,17,FALSE),)</f>
        <v>242518.66</v>
      </c>
      <c r="L442" s="258">
        <f>IFERROR(VLOOKUP(C442,'LOCAL DECEMBER 2022'!EK448:FC679,19,FALSE),)</f>
        <v>567518.66</v>
      </c>
      <c r="M442" s="258">
        <f>IFERROR(VLOOKUP(C442,'LOCAL DECEMBER 2022'!EK448:FD679,20,FALSE),)</f>
        <v>510766.79000000004</v>
      </c>
      <c r="N442" s="258">
        <f>IFERROR(VLOOKUP(C442,'LOCAL DECEMBER 2022'!EK448:FE679,21,FALSE),)</f>
        <v>19261.343200000003</v>
      </c>
      <c r="O442" s="258">
        <f>IFERROR(VLOOKUP(C442,'LOCAL DECEMBER 2022'!EK448:FF679,22,FALSE),)</f>
        <v>56751.87</v>
      </c>
      <c r="P442" s="258">
        <f>IFERROR(VLOOKUP(C442,'LOCAL DECEMBER 2022'!EK448:FG674,23,FALSE),)</f>
        <v>100000</v>
      </c>
      <c r="Q442" s="258">
        <f t="shared" si="28"/>
        <v>176013.2132</v>
      </c>
      <c r="R442" s="258">
        <f>IFERROR(VLOOKUP(C442,'LOCAL DECEMBER 2022'!EK448:FI679,25,FALSE),)</f>
        <v>0</v>
      </c>
      <c r="S442" s="258">
        <f t="shared" si="29"/>
        <v>391505.44680000003</v>
      </c>
      <c r="T442" s="258">
        <f>IFERROR(VLOOKUP(C442,'LOCAL DECEMBER 2022'!EK448:FL679,28,FALSE),)</f>
        <v>22700.75</v>
      </c>
      <c r="U442" s="258">
        <f>IFERROR(VLOOKUP(C442,'LOCAL DECEMBER 2022'!EK448:FN679,30,FALSE),)</f>
        <v>56751.87</v>
      </c>
      <c r="V442" s="258">
        <f>IFERROR(VLOOKUP(C442,'LOCAL DECEMBER 2022'!EK448:FM679,29,FALSE),)</f>
        <v>2837.59</v>
      </c>
      <c r="W442" s="258">
        <f t="shared" si="30"/>
        <v>82290.209999999992</v>
      </c>
      <c r="X442" s="263">
        <f t="shared" si="31"/>
        <v>649808.87</v>
      </c>
      <c r="Z442" s="264"/>
      <c r="AA442" s="134"/>
    </row>
    <row r="443" spans="1:27" s="120" customFormat="1" ht="18.649999999999999" customHeight="1">
      <c r="A443" s="250">
        <v>441</v>
      </c>
      <c r="B443" s="251" t="s">
        <v>2032</v>
      </c>
      <c r="C443" s="270" t="s">
        <v>669</v>
      </c>
      <c r="D443" s="643" t="s">
        <v>2033</v>
      </c>
      <c r="E443" s="254" t="s">
        <v>787</v>
      </c>
      <c r="F443" s="644" t="s">
        <v>2034</v>
      </c>
      <c r="G443" s="256" t="s">
        <v>194</v>
      </c>
      <c r="H443" s="258">
        <f>ROUND(IFERROR(VLOOKUP(C443,'LOCAL DECEMBER 2022'!EK449:ET965,10,FALSE),),2)</f>
        <v>26</v>
      </c>
      <c r="I443" s="258">
        <f>ROUND(IFERROR(VLOOKUP(C443,'LOCAL DECEMBER 2022'!EK449:EN835,4,FALSE),),2)</f>
        <v>12500</v>
      </c>
      <c r="J443" s="258">
        <f>IFERROR(VLOOKUP(C443,'LOCAL DECEMBER 2022'!EK449:EM629,3,FALSE),)</f>
        <v>325000</v>
      </c>
      <c r="K443" s="258">
        <f>IFERROR(VLOOKUP(C443,'LOCAL DECEMBER 2022'!EK449:FA629,17,FALSE),)</f>
        <v>374195.45</v>
      </c>
      <c r="L443" s="258">
        <f>IFERROR(VLOOKUP(C443,'LOCAL DECEMBER 2022'!EK449:FC680,19,FALSE),)</f>
        <v>699195.45</v>
      </c>
      <c r="M443" s="258">
        <f>IFERROR(VLOOKUP(C443,'LOCAL DECEMBER 2022'!EK449:FD680,20,FALSE),)</f>
        <v>629275.89999999991</v>
      </c>
      <c r="N443" s="258">
        <f>IFERROR(VLOOKUP(C443,'LOCAL DECEMBER 2022'!EK449:FE680,21,FALSE),)</f>
        <v>41855.179999999978</v>
      </c>
      <c r="O443" s="258">
        <f>IFERROR(VLOOKUP(C443,'LOCAL DECEMBER 2022'!EK449:FF680,22,FALSE),)</f>
        <v>69919.55</v>
      </c>
      <c r="P443" s="258">
        <f>IFERROR(VLOOKUP(C443,'LOCAL DECEMBER 2022'!EK449:FG675,23,FALSE),)</f>
        <v>100000</v>
      </c>
      <c r="Q443" s="258">
        <f t="shared" si="28"/>
        <v>211774.72999999998</v>
      </c>
      <c r="R443" s="258">
        <f>IFERROR(VLOOKUP(C443,'LOCAL DECEMBER 2022'!EK449:FI680,25,FALSE),)</f>
        <v>0</v>
      </c>
      <c r="S443" s="258">
        <f t="shared" si="29"/>
        <v>487420.72</v>
      </c>
      <c r="T443" s="258">
        <f>IFERROR(VLOOKUP(C443,'LOCAL DECEMBER 2022'!EK449:FL680,28,FALSE),)</f>
        <v>27967.82</v>
      </c>
      <c r="U443" s="258">
        <f>IFERROR(VLOOKUP(C443,'LOCAL DECEMBER 2022'!EK449:FN680,30,FALSE),)</f>
        <v>69919.55</v>
      </c>
      <c r="V443" s="258">
        <f>IFERROR(VLOOKUP(C443,'LOCAL DECEMBER 2022'!EK449:FM680,29,FALSE),)</f>
        <v>3495.98</v>
      </c>
      <c r="W443" s="258">
        <f t="shared" si="30"/>
        <v>101383.34999999999</v>
      </c>
      <c r="X443" s="263">
        <f t="shared" si="31"/>
        <v>800578.79999999993</v>
      </c>
      <c r="Z443" s="264"/>
      <c r="AA443" s="134"/>
    </row>
    <row r="444" spans="1:27" s="120" customFormat="1" ht="18.649999999999999" customHeight="1">
      <c r="A444" s="250">
        <v>442</v>
      </c>
      <c r="B444" s="251"/>
      <c r="C444" s="270" t="s">
        <v>670</v>
      </c>
      <c r="D444" s="643" t="s">
        <v>1498</v>
      </c>
      <c r="E444" s="254" t="s">
        <v>787</v>
      </c>
      <c r="F444" s="644" t="s">
        <v>2035</v>
      </c>
      <c r="G444" s="256" t="s">
        <v>438</v>
      </c>
      <c r="H444" s="258">
        <f>ROUND(IFERROR(VLOOKUP(C444,'LOCAL DECEMBER 2022'!EK450:ET966,10,FALSE),),2)</f>
        <v>25</v>
      </c>
      <c r="I444" s="258">
        <f>ROUND(IFERROR(VLOOKUP(C444,'LOCAL DECEMBER 2022'!EK450:EN836,4,FALSE),),2)</f>
        <v>15000</v>
      </c>
      <c r="J444" s="258">
        <f>IFERROR(VLOOKUP(C444,'LOCAL DECEMBER 2022'!EK450:EM630,3,FALSE),)</f>
        <v>390000</v>
      </c>
      <c r="K444" s="258">
        <f>IFERROR(VLOOKUP(C444,'LOCAL DECEMBER 2022'!EK450:FA630,17,FALSE),)</f>
        <v>326525.12</v>
      </c>
      <c r="L444" s="258">
        <f>IFERROR(VLOOKUP(C444,'LOCAL DECEMBER 2022'!EK450:FC681,19,FALSE),)</f>
        <v>701525.12</v>
      </c>
      <c r="M444" s="258">
        <f>IFERROR(VLOOKUP(C444,'LOCAL DECEMBER 2022'!EK450:FD681,20,FALSE),)</f>
        <v>631372.61</v>
      </c>
      <c r="N444" s="258">
        <f>IFERROR(VLOOKUP(C444,'LOCAL DECEMBER 2022'!EK450:FE681,21,FALSE),)</f>
        <v>42274.521999999997</v>
      </c>
      <c r="O444" s="258">
        <f>IFERROR(VLOOKUP(C444,'LOCAL DECEMBER 2022'!EK450:FF681,22,FALSE),)</f>
        <v>70152.509999999995</v>
      </c>
      <c r="P444" s="258">
        <f>IFERROR(VLOOKUP(C444,'LOCAL DECEMBER 2022'!EK450:FG676,23,FALSE),)</f>
        <v>100000</v>
      </c>
      <c r="Q444" s="258">
        <f t="shared" ref="Q444:Q456" si="32">SUM(N444:P444)</f>
        <v>212427.03200000001</v>
      </c>
      <c r="R444" s="258">
        <f>IFERROR(VLOOKUP(C444,'LOCAL DECEMBER 2022'!EK450:FI681,25,FALSE),)</f>
        <v>0</v>
      </c>
      <c r="S444" s="258">
        <f t="shared" ref="S444:S456" si="33">L444-Q444+R444</f>
        <v>489098.08799999999</v>
      </c>
      <c r="T444" s="258">
        <f>IFERROR(VLOOKUP(C444,'LOCAL DECEMBER 2022'!EK450:FL681,28,FALSE),)</f>
        <v>28061</v>
      </c>
      <c r="U444" s="258">
        <f>IFERROR(VLOOKUP(C444,'LOCAL DECEMBER 2022'!EK450:FN681,30,FALSE),)</f>
        <v>70152.509999999995</v>
      </c>
      <c r="V444" s="258">
        <f>IFERROR(VLOOKUP(C444,'LOCAL DECEMBER 2022'!EK450:FM681,29,FALSE),)</f>
        <v>3507.63</v>
      </c>
      <c r="W444" s="258">
        <f t="shared" ref="W444:W456" si="34">SUM(T444:V444)</f>
        <v>101721.14</v>
      </c>
      <c r="X444" s="263">
        <f t="shared" ref="X444:X456" si="35">L444+W444</f>
        <v>803246.26</v>
      </c>
      <c r="Z444" s="264"/>
      <c r="AA444" s="134"/>
    </row>
    <row r="445" spans="1:27" s="120" customFormat="1" ht="18.649999999999999" customHeight="1">
      <c r="A445" s="250">
        <v>443</v>
      </c>
      <c r="B445" s="273"/>
      <c r="C445" s="274" t="s">
        <v>672</v>
      </c>
      <c r="D445" s="275"/>
      <c r="E445" s="254" t="s">
        <v>787</v>
      </c>
      <c r="F445" s="650" t="s">
        <v>2036</v>
      </c>
      <c r="G445" s="277" t="s">
        <v>194</v>
      </c>
      <c r="H445" s="258">
        <f>ROUND(IFERROR(VLOOKUP(C445,'LOCAL DECEMBER 2022'!EK451:ET967,10,FALSE),),2)</f>
        <v>24</v>
      </c>
      <c r="I445" s="258">
        <f>ROUND(IFERROR(VLOOKUP(C445,'LOCAL DECEMBER 2022'!EK451:EN837,4,FALSE),),2)</f>
        <v>15000</v>
      </c>
      <c r="J445" s="258">
        <f>IFERROR(VLOOKUP(C445,'LOCAL DECEMBER 2022'!EK451:EM631,3,FALSE),)</f>
        <v>390000</v>
      </c>
      <c r="K445" s="258">
        <f>IFERROR(VLOOKUP(C445,'LOCAL DECEMBER 2022'!EK451:FA631,17,FALSE),)</f>
        <v>388529.89</v>
      </c>
      <c r="L445" s="258">
        <f>IFERROR(VLOOKUP(C445,'LOCAL DECEMBER 2022'!EK451:FC682,19,FALSE),)</f>
        <v>748529.89</v>
      </c>
      <c r="M445" s="258">
        <f>IFERROR(VLOOKUP(C445,'LOCAL DECEMBER 2022'!EK451:FD682,20,FALSE),)</f>
        <v>673676.9</v>
      </c>
      <c r="N445" s="258">
        <f>IFERROR(VLOOKUP(C445,'LOCAL DECEMBER 2022'!EK451:FE682,21,FALSE),)</f>
        <v>50735.380000000005</v>
      </c>
      <c r="O445" s="258">
        <f>IFERROR(VLOOKUP(C445,'LOCAL DECEMBER 2022'!EK451:FF682,22,FALSE),)</f>
        <v>74852.990000000005</v>
      </c>
      <c r="P445" s="258">
        <f>IFERROR(VLOOKUP(C445,'LOCAL DECEMBER 2022'!EK451:FG677,23,FALSE),)</f>
        <v>0</v>
      </c>
      <c r="Q445" s="258">
        <f t="shared" si="32"/>
        <v>125588.37000000001</v>
      </c>
      <c r="R445" s="258">
        <f>IFERROR(VLOOKUP(C445,'LOCAL DECEMBER 2022'!EK451:FI682,25,FALSE),)</f>
        <v>0</v>
      </c>
      <c r="S445" s="258">
        <f t="shared" si="33"/>
        <v>622941.52</v>
      </c>
      <c r="T445" s="258">
        <f>IFERROR(VLOOKUP(C445,'LOCAL DECEMBER 2022'!EK451:FL682,28,FALSE),)</f>
        <v>29941.200000000001</v>
      </c>
      <c r="U445" s="258">
        <f>IFERROR(VLOOKUP(C445,'LOCAL DECEMBER 2022'!EK451:FN682,30,FALSE),)</f>
        <v>74852.990000000005</v>
      </c>
      <c r="V445" s="258">
        <f>IFERROR(VLOOKUP(C445,'LOCAL DECEMBER 2022'!EK451:FM682,29,FALSE),)</f>
        <v>3742.65</v>
      </c>
      <c r="W445" s="258">
        <f t="shared" si="34"/>
        <v>108536.84</v>
      </c>
      <c r="X445" s="263">
        <f t="shared" si="35"/>
        <v>857066.73</v>
      </c>
      <c r="Z445" s="264"/>
      <c r="AA445" s="134"/>
    </row>
    <row r="446" spans="1:27" s="120" customFormat="1" ht="18.649999999999999" customHeight="1">
      <c r="A446" s="250">
        <v>444</v>
      </c>
      <c r="B446" s="273" t="s">
        <v>2037</v>
      </c>
      <c r="C446" s="274" t="s">
        <v>673</v>
      </c>
      <c r="D446" s="651" t="s">
        <v>2038</v>
      </c>
      <c r="E446" s="254" t="s">
        <v>787</v>
      </c>
      <c r="F446" s="650" t="s">
        <v>2039</v>
      </c>
      <c r="G446" s="277" t="s">
        <v>194</v>
      </c>
      <c r="H446" s="258">
        <f>ROUND(IFERROR(VLOOKUP(C446,'LOCAL DECEMBER 2022'!EK452:ET968,10,FALSE),),2)</f>
        <v>22</v>
      </c>
      <c r="I446" s="258">
        <f>ROUND(IFERROR(VLOOKUP(C446,'LOCAL DECEMBER 2022'!EK452:EN838,4,FALSE),),2)</f>
        <v>12500</v>
      </c>
      <c r="J446" s="258">
        <f>IFERROR(VLOOKUP(C446,'LOCAL DECEMBER 2022'!EK452:EM632,3,FALSE),)</f>
        <v>325000</v>
      </c>
      <c r="K446" s="258">
        <f>IFERROR(VLOOKUP(C446,'LOCAL DECEMBER 2022'!EK452:FA632,17,FALSE),)</f>
        <v>370861.86</v>
      </c>
      <c r="L446" s="258">
        <f>IFERROR(VLOOKUP(C446,'LOCAL DECEMBER 2022'!EK452:FC683,19,FALSE),)</f>
        <v>645861.86</v>
      </c>
      <c r="M446" s="258">
        <f>IFERROR(VLOOKUP(C446,'LOCAL DECEMBER 2022'!EK452:FD683,20,FALSE),)</f>
        <v>581275.66999999993</v>
      </c>
      <c r="N446" s="258">
        <f>IFERROR(VLOOKUP(C446,'LOCAL DECEMBER 2022'!EK452:FE683,21,FALSE),)</f>
        <v>32255.133999999984</v>
      </c>
      <c r="O446" s="258">
        <f>IFERROR(VLOOKUP(C446,'LOCAL DECEMBER 2022'!EK452:FF683,22,FALSE),)</f>
        <v>64586.19</v>
      </c>
      <c r="P446" s="258">
        <f>IFERROR(VLOOKUP(C446,'LOCAL DECEMBER 2022'!EK452:FG678,23,FALSE),)</f>
        <v>100000</v>
      </c>
      <c r="Q446" s="258">
        <f t="shared" si="32"/>
        <v>196841.32399999999</v>
      </c>
      <c r="R446" s="258">
        <f>IFERROR(VLOOKUP(C446,'LOCAL DECEMBER 2022'!EK452:FI683,25,FALSE),)</f>
        <v>0</v>
      </c>
      <c r="S446" s="258">
        <f t="shared" si="33"/>
        <v>449020.53599999996</v>
      </c>
      <c r="T446" s="258">
        <f>IFERROR(VLOOKUP(C446,'LOCAL DECEMBER 2022'!EK452:FL683,28,FALSE),)</f>
        <v>25834.47</v>
      </c>
      <c r="U446" s="258">
        <f>IFERROR(VLOOKUP(C446,'LOCAL DECEMBER 2022'!EK452:FN683,30,FALSE),)</f>
        <v>64586.19</v>
      </c>
      <c r="V446" s="258">
        <f>IFERROR(VLOOKUP(C446,'LOCAL DECEMBER 2022'!EK452:FM683,29,FALSE),)</f>
        <v>3229.31</v>
      </c>
      <c r="W446" s="258">
        <f t="shared" si="34"/>
        <v>93649.97</v>
      </c>
      <c r="X446" s="263">
        <f t="shared" si="35"/>
        <v>739511.83</v>
      </c>
      <c r="Z446" s="264"/>
      <c r="AA446" s="134"/>
    </row>
    <row r="447" spans="1:27" s="120" customFormat="1" ht="18.649999999999999" customHeight="1">
      <c r="A447" s="250">
        <v>445</v>
      </c>
      <c r="B447" s="273" t="s">
        <v>2040</v>
      </c>
      <c r="C447" s="274" t="s">
        <v>674</v>
      </c>
      <c r="D447" s="651" t="s">
        <v>2041</v>
      </c>
      <c r="E447" s="254" t="s">
        <v>787</v>
      </c>
      <c r="F447" s="650" t="s">
        <v>2042</v>
      </c>
      <c r="G447" s="277" t="s">
        <v>194</v>
      </c>
      <c r="H447" s="258">
        <f>ROUND(IFERROR(VLOOKUP(C447,'LOCAL DECEMBER 2022'!EK453:ET969,10,FALSE),),2)</f>
        <v>26</v>
      </c>
      <c r="I447" s="258">
        <f>ROUND(IFERROR(VLOOKUP(C447,'LOCAL DECEMBER 2022'!EK453:EN839,4,FALSE),),2)</f>
        <v>12500</v>
      </c>
      <c r="J447" s="258">
        <f>IFERROR(VLOOKUP(C447,'LOCAL DECEMBER 2022'!EK453:EM633,3,FALSE),)</f>
        <v>325000</v>
      </c>
      <c r="K447" s="258">
        <f>IFERROR(VLOOKUP(C447,'LOCAL DECEMBER 2022'!EK453:FA633,17,FALSE),)</f>
        <v>405031.16</v>
      </c>
      <c r="L447" s="258">
        <f>IFERROR(VLOOKUP(C447,'LOCAL DECEMBER 2022'!EK453:FC684,19,FALSE),)</f>
        <v>730031.16</v>
      </c>
      <c r="M447" s="258">
        <f>IFERROR(VLOOKUP(C447,'LOCAL DECEMBER 2022'!EK453:FD684,20,FALSE),)</f>
        <v>657028.04</v>
      </c>
      <c r="N447" s="258">
        <f>IFERROR(VLOOKUP(C447,'LOCAL DECEMBER 2022'!EK453:FE684,21,FALSE),)</f>
        <v>47405.608000000007</v>
      </c>
      <c r="O447" s="258">
        <f>IFERROR(VLOOKUP(C447,'LOCAL DECEMBER 2022'!EK453:FF684,22,FALSE),)</f>
        <v>73003.12</v>
      </c>
      <c r="P447" s="258">
        <f>IFERROR(VLOOKUP(C447,'LOCAL DECEMBER 2022'!EK453:FG679,23,FALSE),)</f>
        <v>100000</v>
      </c>
      <c r="Q447" s="258">
        <f t="shared" si="32"/>
        <v>220408.728</v>
      </c>
      <c r="R447" s="258">
        <f>IFERROR(VLOOKUP(C447,'LOCAL DECEMBER 2022'!EK453:FI684,25,FALSE),)</f>
        <v>0</v>
      </c>
      <c r="S447" s="258">
        <f t="shared" si="33"/>
        <v>509622.43200000003</v>
      </c>
      <c r="T447" s="258">
        <f>IFERROR(VLOOKUP(C447,'LOCAL DECEMBER 2022'!EK453:FL684,28,FALSE),)</f>
        <v>29201.25</v>
      </c>
      <c r="U447" s="258">
        <f>IFERROR(VLOOKUP(C447,'LOCAL DECEMBER 2022'!EK453:FN684,30,FALSE),)</f>
        <v>73003.12</v>
      </c>
      <c r="V447" s="258">
        <f>IFERROR(VLOOKUP(C447,'LOCAL DECEMBER 2022'!EK453:FM684,29,FALSE),)</f>
        <v>3650.16</v>
      </c>
      <c r="W447" s="258">
        <f t="shared" si="34"/>
        <v>105854.53</v>
      </c>
      <c r="X447" s="263">
        <f t="shared" si="35"/>
        <v>835885.69000000006</v>
      </c>
      <c r="Z447" s="264"/>
      <c r="AA447" s="134"/>
    </row>
    <row r="448" spans="1:27" s="120" customFormat="1" ht="18.649999999999999" customHeight="1">
      <c r="A448" s="250">
        <v>446</v>
      </c>
      <c r="B448" s="273" t="s">
        <v>2043</v>
      </c>
      <c r="C448" s="274" t="s">
        <v>675</v>
      </c>
      <c r="D448" s="651" t="s">
        <v>2044</v>
      </c>
      <c r="E448" s="254" t="s">
        <v>787</v>
      </c>
      <c r="F448" s="650" t="s">
        <v>2045</v>
      </c>
      <c r="G448" s="277" t="s">
        <v>194</v>
      </c>
      <c r="H448" s="258">
        <f>ROUND(IFERROR(VLOOKUP(C448,'LOCAL DECEMBER 2022'!EK454:ET970,10,FALSE),),2)</f>
        <v>21</v>
      </c>
      <c r="I448" s="258">
        <f>ROUND(IFERROR(VLOOKUP(C448,'LOCAL DECEMBER 2022'!EK454:EN840,4,FALSE),),2)</f>
        <v>12500</v>
      </c>
      <c r="J448" s="258">
        <f>IFERROR(VLOOKUP(C448,'LOCAL DECEMBER 2022'!EK454:EM634,3,FALSE),)</f>
        <v>325000</v>
      </c>
      <c r="K448" s="258">
        <f>IFERROR(VLOOKUP(C448,'LOCAL DECEMBER 2022'!EK454:FA634,17,FALSE),)</f>
        <v>348360.13</v>
      </c>
      <c r="L448" s="258">
        <f>IFERROR(VLOOKUP(C448,'LOCAL DECEMBER 2022'!EK454:FC685,19,FALSE),)</f>
        <v>610860.13</v>
      </c>
      <c r="M448" s="258">
        <f>IFERROR(VLOOKUP(C448,'LOCAL DECEMBER 2022'!EK454:FD685,20,FALSE),)</f>
        <v>549774.12</v>
      </c>
      <c r="N448" s="258">
        <f>IFERROR(VLOOKUP(C448,'LOCAL DECEMBER 2022'!EK454:FE685,21,FALSE),)</f>
        <v>25954.824000000001</v>
      </c>
      <c r="O448" s="258">
        <f>IFERROR(VLOOKUP(C448,'LOCAL DECEMBER 2022'!EK454:FF685,22,FALSE),)</f>
        <v>61086.01</v>
      </c>
      <c r="P448" s="258">
        <f>IFERROR(VLOOKUP(C448,'LOCAL DECEMBER 2022'!EK454:FG680,23,FALSE),)</f>
        <v>100000</v>
      </c>
      <c r="Q448" s="258">
        <f t="shared" si="32"/>
        <v>187040.834</v>
      </c>
      <c r="R448" s="258">
        <f>IFERROR(VLOOKUP(C448,'LOCAL DECEMBER 2022'!EK454:FI685,25,FALSE),)</f>
        <v>0</v>
      </c>
      <c r="S448" s="258">
        <f t="shared" si="33"/>
        <v>423819.29599999997</v>
      </c>
      <c r="T448" s="258">
        <f>IFERROR(VLOOKUP(C448,'LOCAL DECEMBER 2022'!EK454:FL685,28,FALSE),)</f>
        <v>24434.41</v>
      </c>
      <c r="U448" s="258">
        <f>IFERROR(VLOOKUP(C448,'LOCAL DECEMBER 2022'!EK454:FN685,30,FALSE),)</f>
        <v>61086.01</v>
      </c>
      <c r="V448" s="258">
        <f>IFERROR(VLOOKUP(C448,'LOCAL DECEMBER 2022'!EK454:FM685,29,FALSE),)</f>
        <v>3054.3</v>
      </c>
      <c r="W448" s="258">
        <f t="shared" si="34"/>
        <v>88574.720000000001</v>
      </c>
      <c r="X448" s="263">
        <f t="shared" si="35"/>
        <v>699434.85</v>
      </c>
      <c r="Z448" s="264"/>
      <c r="AA448" s="134"/>
    </row>
    <row r="449" spans="1:27" s="120" customFormat="1" ht="18.649999999999999" customHeight="1">
      <c r="A449" s="250">
        <v>447</v>
      </c>
      <c r="B449" s="273" t="s">
        <v>2046</v>
      </c>
      <c r="C449" s="274" t="s">
        <v>676</v>
      </c>
      <c r="D449" s="651" t="s">
        <v>2047</v>
      </c>
      <c r="E449" s="254" t="s">
        <v>787</v>
      </c>
      <c r="F449" s="650" t="s">
        <v>2048</v>
      </c>
      <c r="G449" s="277" t="s">
        <v>194</v>
      </c>
      <c r="H449" s="258">
        <f>ROUND(IFERROR(VLOOKUP(C449,'LOCAL DECEMBER 2022'!EK455:ET971,10,FALSE),),2)</f>
        <v>26</v>
      </c>
      <c r="I449" s="258">
        <f>ROUND(IFERROR(VLOOKUP(C449,'LOCAL DECEMBER 2022'!EK455:EN841,4,FALSE),),2)</f>
        <v>12500</v>
      </c>
      <c r="J449" s="258">
        <f>IFERROR(VLOOKUP(C449,'LOCAL DECEMBER 2022'!EK455:EM635,3,FALSE),)</f>
        <v>325000</v>
      </c>
      <c r="K449" s="258">
        <f>IFERROR(VLOOKUP(C449,'LOCAL DECEMBER 2022'!EK455:FA635,17,FALSE),)</f>
        <v>255019.62</v>
      </c>
      <c r="L449" s="258">
        <f>IFERROR(VLOOKUP(C449,'LOCAL DECEMBER 2022'!EK455:FC686,19,FALSE),)</f>
        <v>580019.62</v>
      </c>
      <c r="M449" s="258">
        <f>IFERROR(VLOOKUP(C449,'LOCAL DECEMBER 2022'!EK455:FD686,20,FALSE),)</f>
        <v>522017.66</v>
      </c>
      <c r="N449" s="258">
        <f>IFERROR(VLOOKUP(C449,'LOCAL DECEMBER 2022'!EK455:FE686,21,FALSE),)</f>
        <v>20403.531999999996</v>
      </c>
      <c r="O449" s="258">
        <f>IFERROR(VLOOKUP(C449,'LOCAL DECEMBER 2022'!EK455:FF686,22,FALSE),)</f>
        <v>58001.96</v>
      </c>
      <c r="P449" s="258">
        <f>IFERROR(VLOOKUP(C449,'LOCAL DECEMBER 2022'!EK455:FG681,23,FALSE),)</f>
        <v>100000</v>
      </c>
      <c r="Q449" s="258">
        <f t="shared" si="32"/>
        <v>178405.492</v>
      </c>
      <c r="R449" s="258">
        <f>IFERROR(VLOOKUP(C449,'LOCAL DECEMBER 2022'!EK455:FI686,25,FALSE),)</f>
        <v>0</v>
      </c>
      <c r="S449" s="258">
        <f t="shared" si="33"/>
        <v>401614.12800000003</v>
      </c>
      <c r="T449" s="258">
        <f>IFERROR(VLOOKUP(C449,'LOCAL DECEMBER 2022'!EK455:FL686,28,FALSE),)</f>
        <v>23200.78</v>
      </c>
      <c r="U449" s="258">
        <f>IFERROR(VLOOKUP(C449,'LOCAL DECEMBER 2022'!EK455:FN686,30,FALSE),)</f>
        <v>58001.96</v>
      </c>
      <c r="V449" s="258">
        <f>IFERROR(VLOOKUP(C449,'LOCAL DECEMBER 2022'!EK455:FM686,29,FALSE),)</f>
        <v>2900.1</v>
      </c>
      <c r="W449" s="258">
        <f t="shared" si="34"/>
        <v>84102.84</v>
      </c>
      <c r="X449" s="263">
        <f t="shared" si="35"/>
        <v>664122.46</v>
      </c>
      <c r="Z449" s="264"/>
      <c r="AA449" s="134"/>
    </row>
    <row r="450" spans="1:27" s="120" customFormat="1" ht="18.649999999999999" customHeight="1">
      <c r="A450" s="250">
        <v>448</v>
      </c>
      <c r="B450" s="273" t="s">
        <v>2049</v>
      </c>
      <c r="C450" s="274" t="s">
        <v>677</v>
      </c>
      <c r="D450" s="651" t="s">
        <v>2050</v>
      </c>
      <c r="E450" s="254" t="s">
        <v>787</v>
      </c>
      <c r="F450" s="650" t="s">
        <v>2051</v>
      </c>
      <c r="G450" s="277" t="s">
        <v>204</v>
      </c>
      <c r="H450" s="258">
        <f>ROUND(IFERROR(VLOOKUP(C450,'LOCAL DECEMBER 2022'!EK456:ET972,10,FALSE),),2)</f>
        <v>25</v>
      </c>
      <c r="I450" s="258">
        <f>ROUND(IFERROR(VLOOKUP(C450,'LOCAL DECEMBER 2022'!EK456:EN842,4,FALSE),),2)</f>
        <v>15000</v>
      </c>
      <c r="J450" s="258">
        <f>IFERROR(VLOOKUP(C450,'LOCAL DECEMBER 2022'!EK456:EM636,3,FALSE),)</f>
        <v>390000</v>
      </c>
      <c r="K450" s="258">
        <f>IFERROR(VLOOKUP(C450,'LOCAL DECEMBER 2022'!EK456:FA636,17,FALSE),)</f>
        <v>322024.77</v>
      </c>
      <c r="L450" s="258">
        <f>IFERROR(VLOOKUP(C450,'LOCAL DECEMBER 2022'!EK456:FC687,19,FALSE),)</f>
        <v>697024.77</v>
      </c>
      <c r="M450" s="258">
        <f>IFERROR(VLOOKUP(C450,'LOCAL DECEMBER 2022'!EK456:FD687,20,FALSE),)</f>
        <v>627322.29</v>
      </c>
      <c r="N450" s="258">
        <f>IFERROR(VLOOKUP(C450,'LOCAL DECEMBER 2022'!EK456:FE687,21,FALSE),)</f>
        <v>41464.458000000013</v>
      </c>
      <c r="O450" s="258">
        <f>IFERROR(VLOOKUP(C450,'LOCAL DECEMBER 2022'!EK456:FF687,22,FALSE),)</f>
        <v>69702.48</v>
      </c>
      <c r="P450" s="258">
        <f>IFERROR(VLOOKUP(C450,'LOCAL DECEMBER 2022'!EK456:FG682,23,FALSE),)</f>
        <v>100000</v>
      </c>
      <c r="Q450" s="258">
        <f t="shared" si="32"/>
        <v>211166.93800000002</v>
      </c>
      <c r="R450" s="258">
        <f>IFERROR(VLOOKUP(C450,'LOCAL DECEMBER 2022'!EK456:FI687,25,FALSE),)</f>
        <v>0</v>
      </c>
      <c r="S450" s="258">
        <f t="shared" si="33"/>
        <v>485857.83199999999</v>
      </c>
      <c r="T450" s="258">
        <f>IFERROR(VLOOKUP(C450,'LOCAL DECEMBER 2022'!EK456:FL687,28,FALSE),)</f>
        <v>27880.99</v>
      </c>
      <c r="U450" s="258">
        <f>IFERROR(VLOOKUP(C450,'LOCAL DECEMBER 2022'!EK456:FN687,30,FALSE),)</f>
        <v>69702.48</v>
      </c>
      <c r="V450" s="258">
        <f>IFERROR(VLOOKUP(C450,'LOCAL DECEMBER 2022'!EK456:FM687,29,FALSE),)</f>
        <v>3485.12</v>
      </c>
      <c r="W450" s="258">
        <f t="shared" si="34"/>
        <v>101068.59</v>
      </c>
      <c r="X450" s="263">
        <f t="shared" si="35"/>
        <v>798093.36</v>
      </c>
      <c r="Z450" s="264"/>
      <c r="AA450" s="134"/>
    </row>
    <row r="451" spans="1:27" s="120" customFormat="1" ht="18.649999999999999" customHeight="1">
      <c r="A451" s="250">
        <v>449</v>
      </c>
      <c r="B451" s="273" t="s">
        <v>2052</v>
      </c>
      <c r="C451" s="274" t="s">
        <v>678</v>
      </c>
      <c r="D451" s="651" t="s">
        <v>2053</v>
      </c>
      <c r="E451" s="254" t="s">
        <v>787</v>
      </c>
      <c r="F451" s="650" t="s">
        <v>2054</v>
      </c>
      <c r="G451" s="277" t="s">
        <v>194</v>
      </c>
      <c r="H451" s="258">
        <f>ROUND(IFERROR(VLOOKUP(C451,'LOCAL DECEMBER 2022'!EK457:ET973,10,FALSE),),2)</f>
        <v>26</v>
      </c>
      <c r="I451" s="258">
        <f>ROUND(IFERROR(VLOOKUP(C451,'LOCAL DECEMBER 2022'!EK457:EN843,4,FALSE),),2)</f>
        <v>12500</v>
      </c>
      <c r="J451" s="258">
        <f>IFERROR(VLOOKUP(C451,'LOCAL DECEMBER 2022'!EK457:EM637,3,FALSE),)</f>
        <v>325000</v>
      </c>
      <c r="K451" s="258">
        <f>IFERROR(VLOOKUP(C451,'LOCAL DECEMBER 2022'!EK457:FA637,17,FALSE),)</f>
        <v>268353.98</v>
      </c>
      <c r="L451" s="258">
        <f>IFERROR(VLOOKUP(C451,'LOCAL DECEMBER 2022'!EK457:FC688,19,FALSE),)</f>
        <v>593353.98</v>
      </c>
      <c r="M451" s="258">
        <f>IFERROR(VLOOKUP(C451,'LOCAL DECEMBER 2022'!EK457:FD688,20,FALSE),)</f>
        <v>534018.57999999996</v>
      </c>
      <c r="N451" s="258">
        <f>IFERROR(VLOOKUP(C451,'LOCAL DECEMBER 2022'!EK457:FE688,21,FALSE),)</f>
        <v>22803.715999999993</v>
      </c>
      <c r="O451" s="258">
        <f>IFERROR(VLOOKUP(C451,'LOCAL DECEMBER 2022'!EK457:FF688,22,FALSE),)</f>
        <v>59335.4</v>
      </c>
      <c r="P451" s="258">
        <f>IFERROR(VLOOKUP(C451,'LOCAL DECEMBER 2022'!EK457:FG683,23,FALSE),)</f>
        <v>100000</v>
      </c>
      <c r="Q451" s="258">
        <f t="shared" si="32"/>
        <v>182139.11599999998</v>
      </c>
      <c r="R451" s="258">
        <f>IFERROR(VLOOKUP(C451,'LOCAL DECEMBER 2022'!EK457:FI688,25,FALSE),)</f>
        <v>0</v>
      </c>
      <c r="S451" s="258">
        <f t="shared" si="33"/>
        <v>411214.864</v>
      </c>
      <c r="T451" s="258">
        <f>IFERROR(VLOOKUP(C451,'LOCAL DECEMBER 2022'!EK457:FL688,28,FALSE),)</f>
        <v>23734.16</v>
      </c>
      <c r="U451" s="258">
        <f>IFERROR(VLOOKUP(C451,'LOCAL DECEMBER 2022'!EK457:FN688,30,FALSE),)</f>
        <v>59335.4</v>
      </c>
      <c r="V451" s="258">
        <f>IFERROR(VLOOKUP(C451,'LOCAL DECEMBER 2022'!EK457:FM688,29,FALSE),)</f>
        <v>2966.77</v>
      </c>
      <c r="W451" s="258">
        <f t="shared" si="34"/>
        <v>86036.33</v>
      </c>
      <c r="X451" s="263">
        <f t="shared" si="35"/>
        <v>679390.30999999994</v>
      </c>
      <c r="Z451" s="264"/>
      <c r="AA451" s="134"/>
    </row>
    <row r="452" spans="1:27" s="120" customFormat="1" ht="18.649999999999999" customHeight="1">
      <c r="A452" s="250">
        <v>450</v>
      </c>
      <c r="B452" s="273" t="s">
        <v>2055</v>
      </c>
      <c r="C452" s="274" t="s">
        <v>679</v>
      </c>
      <c r="D452" s="275"/>
      <c r="E452" s="254" t="s">
        <v>787</v>
      </c>
      <c r="F452" s="650" t="s">
        <v>2056</v>
      </c>
      <c r="G452" s="277" t="s">
        <v>204</v>
      </c>
      <c r="H452" s="258">
        <f>ROUND(IFERROR(VLOOKUP(C452,'LOCAL DECEMBER 2022'!EK458:ET974,10,FALSE),),2)</f>
        <v>26</v>
      </c>
      <c r="I452" s="258">
        <f>ROUND(IFERROR(VLOOKUP(C452,'LOCAL DECEMBER 2022'!EK458:EN844,4,FALSE),),2)</f>
        <v>15000</v>
      </c>
      <c r="J452" s="258">
        <f>IFERROR(VLOOKUP(C452,'LOCAL DECEMBER 2022'!EK458:EM638,3,FALSE),)</f>
        <v>390000</v>
      </c>
      <c r="K452" s="258">
        <f>IFERROR(VLOOKUP(C452,'LOCAL DECEMBER 2022'!EK458:FA638,17,FALSE),)</f>
        <v>357027.46</v>
      </c>
      <c r="L452" s="258">
        <f>IFERROR(VLOOKUP(C452,'LOCAL DECEMBER 2022'!EK458:FC689,19,FALSE),)</f>
        <v>747027.46</v>
      </c>
      <c r="M452" s="258">
        <f>IFERROR(VLOOKUP(C452,'LOCAL DECEMBER 2022'!EK458:FD689,20,FALSE),)</f>
        <v>672324.71</v>
      </c>
      <c r="N452" s="258">
        <f>IFERROR(VLOOKUP(C452,'LOCAL DECEMBER 2022'!EK458:FE689,21,FALSE),)</f>
        <v>50464.941999999995</v>
      </c>
      <c r="O452" s="258">
        <f>IFERROR(VLOOKUP(C452,'LOCAL DECEMBER 2022'!EK458:FF689,22,FALSE),)</f>
        <v>74702.75</v>
      </c>
      <c r="P452" s="258">
        <f>IFERROR(VLOOKUP(C452,'LOCAL DECEMBER 2022'!EK458:FG684,23,FALSE),)</f>
        <v>0</v>
      </c>
      <c r="Q452" s="258">
        <f t="shared" si="32"/>
        <v>125167.692</v>
      </c>
      <c r="R452" s="258">
        <f>IFERROR(VLOOKUP(C452,'LOCAL DECEMBER 2022'!EK458:FI689,25,FALSE),)</f>
        <v>0</v>
      </c>
      <c r="S452" s="258">
        <f t="shared" si="33"/>
        <v>621859.76799999992</v>
      </c>
      <c r="T452" s="258">
        <f>IFERROR(VLOOKUP(C452,'LOCAL DECEMBER 2022'!EK458:FL689,28,FALSE),)</f>
        <v>29881.1</v>
      </c>
      <c r="U452" s="258">
        <f>IFERROR(VLOOKUP(C452,'LOCAL DECEMBER 2022'!EK458:FN689,30,FALSE),)</f>
        <v>74702.75</v>
      </c>
      <c r="V452" s="258">
        <f>IFERROR(VLOOKUP(C452,'LOCAL DECEMBER 2022'!EK458:FM689,29,FALSE),)</f>
        <v>3735.14</v>
      </c>
      <c r="W452" s="258">
        <f t="shared" si="34"/>
        <v>108318.99</v>
      </c>
      <c r="X452" s="263">
        <f t="shared" si="35"/>
        <v>855346.45</v>
      </c>
      <c r="Z452" s="264"/>
      <c r="AA452" s="134"/>
    </row>
    <row r="453" spans="1:27" s="120" customFormat="1" ht="18.649999999999999" customHeight="1">
      <c r="A453" s="250">
        <v>451</v>
      </c>
      <c r="B453" s="273" t="s">
        <v>2057</v>
      </c>
      <c r="C453" s="274" t="s">
        <v>680</v>
      </c>
      <c r="D453" s="651" t="s">
        <v>2058</v>
      </c>
      <c r="E453" s="254" t="s">
        <v>787</v>
      </c>
      <c r="F453" s="650" t="s">
        <v>2059</v>
      </c>
      <c r="G453" s="277" t="s">
        <v>194</v>
      </c>
      <c r="H453" s="258">
        <f>ROUND(IFERROR(VLOOKUP(C453,'LOCAL DECEMBER 2022'!EK459:ET975,10,FALSE),),2)</f>
        <v>25</v>
      </c>
      <c r="I453" s="258">
        <f>ROUND(IFERROR(VLOOKUP(C453,'LOCAL DECEMBER 2022'!EK459:EN845,4,FALSE),),2)</f>
        <v>12500</v>
      </c>
      <c r="J453" s="258">
        <f>IFERROR(VLOOKUP(C453,'LOCAL DECEMBER 2022'!EK459:EM639,3,FALSE),)</f>
        <v>325000</v>
      </c>
      <c r="K453" s="258">
        <f>IFERROR(VLOOKUP(C453,'LOCAL DECEMBER 2022'!EK459:FA639,17,FALSE),)</f>
        <v>268353.98</v>
      </c>
      <c r="L453" s="258">
        <f>IFERROR(VLOOKUP(C453,'LOCAL DECEMBER 2022'!EK459:FC690,19,FALSE),)</f>
        <v>580853.98</v>
      </c>
      <c r="M453" s="258">
        <f>IFERROR(VLOOKUP(C453,'LOCAL DECEMBER 2022'!EK459:FD690,20,FALSE),)</f>
        <v>522768.57999999996</v>
      </c>
      <c r="N453" s="258">
        <f>IFERROR(VLOOKUP(C453,'LOCAL DECEMBER 2022'!EK459:FE690,21,FALSE),)</f>
        <v>20553.715999999993</v>
      </c>
      <c r="O453" s="258">
        <f>IFERROR(VLOOKUP(C453,'LOCAL DECEMBER 2022'!EK459:FF690,22,FALSE),)</f>
        <v>58085.4</v>
      </c>
      <c r="P453" s="258">
        <f>IFERROR(VLOOKUP(C453,'LOCAL DECEMBER 2022'!EK459:FG685,23,FALSE),)</f>
        <v>100000</v>
      </c>
      <c r="Q453" s="258">
        <f t="shared" si="32"/>
        <v>178639.11599999998</v>
      </c>
      <c r="R453" s="258">
        <f>IFERROR(VLOOKUP(C453,'LOCAL DECEMBER 2022'!EK459:FI690,25,FALSE),)</f>
        <v>0</v>
      </c>
      <c r="S453" s="258">
        <f t="shared" si="33"/>
        <v>402214.864</v>
      </c>
      <c r="T453" s="258">
        <f>IFERROR(VLOOKUP(C453,'LOCAL DECEMBER 2022'!EK459:FL690,28,FALSE),)</f>
        <v>23234.16</v>
      </c>
      <c r="U453" s="258">
        <f>IFERROR(VLOOKUP(C453,'LOCAL DECEMBER 2022'!EK459:FN690,30,FALSE),)</f>
        <v>58085.4</v>
      </c>
      <c r="V453" s="258">
        <f>IFERROR(VLOOKUP(C453,'LOCAL DECEMBER 2022'!EK459:FM690,29,FALSE),)</f>
        <v>2904.27</v>
      </c>
      <c r="W453" s="258">
        <f t="shared" si="34"/>
        <v>84223.83</v>
      </c>
      <c r="X453" s="263">
        <f t="shared" si="35"/>
        <v>665077.80999999994</v>
      </c>
      <c r="Z453" s="264"/>
      <c r="AA453" s="134"/>
    </row>
    <row r="454" spans="1:27" s="120" customFormat="1" ht="18.649999999999999" customHeight="1">
      <c r="A454" s="250">
        <v>452</v>
      </c>
      <c r="B454" s="273" t="s">
        <v>2060</v>
      </c>
      <c r="C454" s="274" t="s">
        <v>681</v>
      </c>
      <c r="D454" s="651" t="s">
        <v>2061</v>
      </c>
      <c r="E454" s="254" t="s">
        <v>787</v>
      </c>
      <c r="F454" s="650" t="s">
        <v>2062</v>
      </c>
      <c r="G454" s="277" t="s">
        <v>194</v>
      </c>
      <c r="H454" s="258">
        <f>ROUND(IFERROR(VLOOKUP(C454,'LOCAL DECEMBER 2022'!EK460:ET976,10,FALSE),),2)</f>
        <v>25</v>
      </c>
      <c r="I454" s="258">
        <f>ROUND(IFERROR(VLOOKUP(C454,'LOCAL DECEMBER 2022'!EK460:EN846,4,FALSE),),2)</f>
        <v>12500</v>
      </c>
      <c r="J454" s="258">
        <f>IFERROR(VLOOKUP(C454,'LOCAL DECEMBER 2022'!EK460:EM640,3,FALSE),)</f>
        <v>325000</v>
      </c>
      <c r="K454" s="258">
        <f>IFERROR(VLOOKUP(C454,'LOCAL DECEMBER 2022'!EK460:FA640,17,FALSE),)</f>
        <v>228350.9</v>
      </c>
      <c r="L454" s="258">
        <f>IFERROR(VLOOKUP(C454,'LOCAL DECEMBER 2022'!EK460:FC691,19,FALSE),)</f>
        <v>540850.9</v>
      </c>
      <c r="M454" s="258">
        <f>IFERROR(VLOOKUP(C454,'LOCAL DECEMBER 2022'!EK460:FD691,20,FALSE),)</f>
        <v>486765.81000000006</v>
      </c>
      <c r="N454" s="258">
        <f>IFERROR(VLOOKUP(C454,'LOCAL DECEMBER 2022'!EK460:FE691,21,FALSE),)</f>
        <v>17341.264800000004</v>
      </c>
      <c r="O454" s="258">
        <f>IFERROR(VLOOKUP(C454,'LOCAL DECEMBER 2022'!EK460:FF691,22,FALSE),)</f>
        <v>54085.09</v>
      </c>
      <c r="P454" s="258">
        <f>IFERROR(VLOOKUP(C454,'LOCAL DECEMBER 2022'!EK460:FG686,23,FALSE),)</f>
        <v>100000</v>
      </c>
      <c r="Q454" s="258">
        <f t="shared" si="32"/>
        <v>171426.3548</v>
      </c>
      <c r="R454" s="258">
        <f>IFERROR(VLOOKUP(C454,'LOCAL DECEMBER 2022'!EK460:FI691,25,FALSE),)</f>
        <v>0</v>
      </c>
      <c r="S454" s="258">
        <f t="shared" si="33"/>
        <v>369424.54520000005</v>
      </c>
      <c r="T454" s="258">
        <f>IFERROR(VLOOKUP(C454,'LOCAL DECEMBER 2022'!EK460:FL691,28,FALSE),)</f>
        <v>21634.04</v>
      </c>
      <c r="U454" s="258">
        <f>IFERROR(VLOOKUP(C454,'LOCAL DECEMBER 2022'!EK460:FN691,30,FALSE),)</f>
        <v>54085.09</v>
      </c>
      <c r="V454" s="258">
        <f>IFERROR(VLOOKUP(C454,'LOCAL DECEMBER 2022'!EK460:FM691,29,FALSE),)</f>
        <v>2704.25</v>
      </c>
      <c r="W454" s="258">
        <f t="shared" si="34"/>
        <v>78423.38</v>
      </c>
      <c r="X454" s="263">
        <f t="shared" si="35"/>
        <v>619274.28</v>
      </c>
      <c r="Z454" s="264"/>
      <c r="AA454" s="134"/>
    </row>
    <row r="455" spans="1:27" s="120" customFormat="1" ht="18.649999999999999" customHeight="1">
      <c r="A455" s="250">
        <v>453</v>
      </c>
      <c r="B455" s="273" t="s">
        <v>2063</v>
      </c>
      <c r="C455" s="274" t="s">
        <v>682</v>
      </c>
      <c r="D455" s="275"/>
      <c r="E455" s="254" t="s">
        <v>787</v>
      </c>
      <c r="F455" s="650" t="s">
        <v>2064</v>
      </c>
      <c r="G455" s="277" t="s">
        <v>194</v>
      </c>
      <c r="H455" s="258">
        <f>ROUND(IFERROR(VLOOKUP(C455,'LOCAL DECEMBER 2022'!EK461:ET977,10,FALSE),),2)</f>
        <v>26</v>
      </c>
      <c r="I455" s="258">
        <f>ROUND(IFERROR(VLOOKUP(C455,'LOCAL DECEMBER 2022'!EK461:EN847,4,FALSE),),2)</f>
        <v>12500</v>
      </c>
      <c r="J455" s="258">
        <f>IFERROR(VLOOKUP(C455,'LOCAL DECEMBER 2022'!EK461:EM641,3,FALSE),)</f>
        <v>325000</v>
      </c>
      <c r="K455" s="258">
        <f>IFERROR(VLOOKUP(C455,'LOCAL DECEMBER 2022'!EK461:FA641,17,FALSE),)</f>
        <v>270854.17</v>
      </c>
      <c r="L455" s="258">
        <f>IFERROR(VLOOKUP(C455,'LOCAL DECEMBER 2022'!EK461:FC692,19,FALSE),)</f>
        <v>595854.17000000004</v>
      </c>
      <c r="M455" s="258">
        <f>IFERROR(VLOOKUP(C455,'LOCAL DECEMBER 2022'!EK461:FD692,20,FALSE),)</f>
        <v>536268.75</v>
      </c>
      <c r="N455" s="258">
        <f>IFERROR(VLOOKUP(C455,'LOCAL DECEMBER 2022'!EK461:FE692,21,FALSE),)</f>
        <v>23253.75</v>
      </c>
      <c r="O455" s="258">
        <f>IFERROR(VLOOKUP(C455,'LOCAL DECEMBER 2022'!EK461:FF692,22,FALSE),)</f>
        <v>59585.42</v>
      </c>
      <c r="P455" s="258">
        <f>IFERROR(VLOOKUP(C455,'LOCAL DECEMBER 2022'!EK461:FG687,23,FALSE),)</f>
        <v>100000</v>
      </c>
      <c r="Q455" s="258">
        <f t="shared" si="32"/>
        <v>182839.16999999998</v>
      </c>
      <c r="R455" s="258">
        <f>IFERROR(VLOOKUP(C455,'LOCAL DECEMBER 2022'!EK461:FI692,25,FALSE),)</f>
        <v>0</v>
      </c>
      <c r="S455" s="258">
        <f t="shared" si="33"/>
        <v>413015.00000000006</v>
      </c>
      <c r="T455" s="258">
        <f>IFERROR(VLOOKUP(C455,'LOCAL DECEMBER 2022'!EK461:FL692,28,FALSE),)</f>
        <v>23834.17</v>
      </c>
      <c r="U455" s="258">
        <f>IFERROR(VLOOKUP(C455,'LOCAL DECEMBER 2022'!EK461:FN692,30,FALSE),)</f>
        <v>59585.42</v>
      </c>
      <c r="V455" s="258">
        <f>IFERROR(VLOOKUP(C455,'LOCAL DECEMBER 2022'!EK461:FM692,29,FALSE),)</f>
        <v>2979.27</v>
      </c>
      <c r="W455" s="258">
        <f t="shared" si="34"/>
        <v>86398.86</v>
      </c>
      <c r="X455" s="263">
        <f t="shared" si="35"/>
        <v>682253.03</v>
      </c>
      <c r="Z455" s="264"/>
      <c r="AA455" s="134"/>
    </row>
    <row r="456" spans="1:27" s="120" customFormat="1" ht="18.649999999999999" customHeight="1">
      <c r="A456" s="250">
        <v>454</v>
      </c>
      <c r="B456" s="273" t="s">
        <v>2065</v>
      </c>
      <c r="C456" s="274" t="s">
        <v>683</v>
      </c>
      <c r="D456" s="275"/>
      <c r="E456" s="254" t="s">
        <v>787</v>
      </c>
      <c r="F456" s="650" t="s">
        <v>2066</v>
      </c>
      <c r="G456" s="277" t="s">
        <v>194</v>
      </c>
      <c r="H456" s="258">
        <f>ROUND(IFERROR(VLOOKUP(C456,'LOCAL DECEMBER 2022'!EK462:ET978,10,FALSE),),2)</f>
        <v>24</v>
      </c>
      <c r="I456" s="258">
        <f>ROUND(IFERROR(VLOOKUP(C456,'LOCAL DECEMBER 2022'!EK462:EN848,4,FALSE),),2)</f>
        <v>12500</v>
      </c>
      <c r="J456" s="258">
        <f>IFERROR(VLOOKUP(C456,'LOCAL DECEMBER 2022'!EK462:EM642,3,FALSE),)</f>
        <v>325000</v>
      </c>
      <c r="K456" s="258">
        <f>IFERROR(VLOOKUP(C456,'LOCAL DECEMBER 2022'!EK462:FA642,17,FALSE),)</f>
        <v>309190.45</v>
      </c>
      <c r="L456" s="258">
        <f>IFERROR(VLOOKUP(C456,'LOCAL DECEMBER 2022'!EK462:FC693,19,FALSE),)</f>
        <v>609190.44999999995</v>
      </c>
      <c r="M456" s="258">
        <f>IFERROR(VLOOKUP(C456,'LOCAL DECEMBER 2022'!EK462:FD693,20,FALSE),)</f>
        <v>548271.39999999991</v>
      </c>
      <c r="N456" s="258">
        <f>IFERROR(VLOOKUP(C456,'LOCAL DECEMBER 2022'!EK462:FE693,21,FALSE),)</f>
        <v>25654.279999999981</v>
      </c>
      <c r="O456" s="258">
        <f>IFERROR(VLOOKUP(C456,'LOCAL DECEMBER 2022'!EK462:FF693,22,FALSE),)</f>
        <v>60919.05</v>
      </c>
      <c r="P456" s="258">
        <f>IFERROR(VLOOKUP(C456,'LOCAL DECEMBER 2022'!EK462:FG688,23,FALSE),)</f>
        <v>100000</v>
      </c>
      <c r="Q456" s="258">
        <f t="shared" si="32"/>
        <v>186573.33</v>
      </c>
      <c r="R456" s="258">
        <f>IFERROR(VLOOKUP(C456,'LOCAL DECEMBER 2022'!EK462:FI693,25,FALSE),)</f>
        <v>0</v>
      </c>
      <c r="S456" s="258">
        <f t="shared" si="33"/>
        <v>422617.12</v>
      </c>
      <c r="T456" s="258">
        <f>IFERROR(VLOOKUP(C456,'LOCAL DECEMBER 2022'!EK462:FL693,28,FALSE),)</f>
        <v>24367.62</v>
      </c>
      <c r="U456" s="258">
        <f>IFERROR(VLOOKUP(C456,'LOCAL DECEMBER 2022'!EK462:FN693,30,FALSE),)</f>
        <v>60919.05</v>
      </c>
      <c r="V456" s="258">
        <f>IFERROR(VLOOKUP(C456,'LOCAL DECEMBER 2022'!EK462:FM693,29,FALSE),)</f>
        <v>3045.95</v>
      </c>
      <c r="W456" s="258">
        <f t="shared" si="34"/>
        <v>88332.62</v>
      </c>
      <c r="X456" s="263">
        <f t="shared" si="35"/>
        <v>697523.07</v>
      </c>
      <c r="Z456" s="264"/>
      <c r="AA456" s="134"/>
    </row>
    <row r="457" spans="1:27" s="120" customFormat="1" ht="18.649999999999999" customHeight="1">
      <c r="A457" s="250">
        <v>455</v>
      </c>
      <c r="B457" s="273" t="s">
        <v>2067</v>
      </c>
      <c r="C457" s="274" t="s">
        <v>684</v>
      </c>
      <c r="D457" s="651" t="s">
        <v>2068</v>
      </c>
      <c r="E457" s="254" t="s">
        <v>787</v>
      </c>
      <c r="F457" s="650" t="s">
        <v>2069</v>
      </c>
      <c r="G457" s="277" t="s">
        <v>194</v>
      </c>
      <c r="H457" s="258">
        <f>ROUND(IFERROR(VLOOKUP(C457,'LOCAL DECEMBER 2022'!EK463:ET979,10,FALSE),),2)</f>
        <v>25</v>
      </c>
      <c r="I457" s="258">
        <f>ROUND(IFERROR(VLOOKUP(C457,'LOCAL DECEMBER 2022'!EK463:EN850,4,FALSE),),2)</f>
        <v>12500</v>
      </c>
      <c r="J457" s="258">
        <f>IFERROR(VLOOKUP(C457,'LOCAL DECEMBER 2022'!EK463:EM644,3,FALSE),)</f>
        <v>325000</v>
      </c>
      <c r="K457" s="258">
        <f>IFERROR(VLOOKUP(C457,'LOCAL DECEMBER 2022'!EK463:FA644,17,FALSE),)</f>
        <v>252519.42</v>
      </c>
      <c r="L457" s="258">
        <f>IFERROR(VLOOKUP(C457,'LOCAL DECEMBER 2022'!EK463:FC695,19,FALSE),)</f>
        <v>565019.42000000004</v>
      </c>
      <c r="M457" s="258">
        <f>IFERROR(VLOOKUP(C457,'LOCAL DECEMBER 2022'!EK463:FD695,20,FALSE),)</f>
        <v>508517.48000000004</v>
      </c>
      <c r="N457" s="258">
        <f>IFERROR(VLOOKUP(C457,'LOCAL DECEMBER 2022'!EK463:FE695,21,FALSE),)</f>
        <v>19081.398400000002</v>
      </c>
      <c r="O457" s="258">
        <f>IFERROR(VLOOKUP(C457,'LOCAL DECEMBER 2022'!EK463:FF695,22,FALSE),)</f>
        <v>56501.94</v>
      </c>
      <c r="P457" s="258">
        <f>IFERROR(VLOOKUP(C457,'LOCAL DECEMBER 2022'!EK463:FG689,23,FALSE),)</f>
        <v>100000</v>
      </c>
      <c r="Q457" s="258">
        <f t="shared" si="28"/>
        <v>175583.33840000001</v>
      </c>
      <c r="R457" s="258">
        <f>IFERROR(VLOOKUP(C457,'LOCAL DECEMBER 2022'!EK463:FI695,25,FALSE),)</f>
        <v>0</v>
      </c>
      <c r="S457" s="258">
        <f t="shared" si="29"/>
        <v>389436.08160000003</v>
      </c>
      <c r="T457" s="258">
        <f>IFERROR(VLOOKUP(C457,'LOCAL DECEMBER 2022'!EK463:FL695,28,FALSE),)</f>
        <v>22600.78</v>
      </c>
      <c r="U457" s="258">
        <f>IFERROR(VLOOKUP(C457,'LOCAL DECEMBER 2022'!EK463:FN695,30,FALSE),)</f>
        <v>56501.94</v>
      </c>
      <c r="V457" s="258">
        <f>IFERROR(VLOOKUP(C457,'LOCAL DECEMBER 2022'!EK463:FM695,29,FALSE),)</f>
        <v>2825.1</v>
      </c>
      <c r="W457" s="258">
        <f t="shared" si="30"/>
        <v>81927.820000000007</v>
      </c>
      <c r="X457" s="263">
        <f t="shared" si="31"/>
        <v>646947.24</v>
      </c>
      <c r="Z457" s="264"/>
      <c r="AA457" s="134"/>
    </row>
    <row r="458" spans="1:27" s="120" customFormat="1" ht="18.649999999999999" customHeight="1">
      <c r="A458" s="250">
        <v>456</v>
      </c>
      <c r="B458" s="273" t="s">
        <v>2070</v>
      </c>
      <c r="C458" s="274" t="s">
        <v>685</v>
      </c>
      <c r="D458" s="275"/>
      <c r="E458" s="254" t="s">
        <v>787</v>
      </c>
      <c r="F458" s="650" t="s">
        <v>2071</v>
      </c>
      <c r="G458" s="277" t="s">
        <v>194</v>
      </c>
      <c r="H458" s="258">
        <f>ROUND(IFERROR(VLOOKUP(C458,'LOCAL DECEMBER 2022'!EK464:ET980,10,FALSE),),2)</f>
        <v>26</v>
      </c>
      <c r="I458" s="258">
        <f>ROUND(IFERROR(VLOOKUP(C458,'LOCAL DECEMBER 2022'!EK464:EN851,4,FALSE),),2)</f>
        <v>12500</v>
      </c>
      <c r="J458" s="258">
        <f>IFERROR(VLOOKUP(C458,'LOCAL DECEMBER 2022'!EK464:EM645,3,FALSE),)</f>
        <v>325000</v>
      </c>
      <c r="K458" s="258">
        <f>IFERROR(VLOOKUP(C458,'LOCAL DECEMBER 2022'!EK464:FA645,17,FALSE),)</f>
        <v>281688.34000000003</v>
      </c>
      <c r="L458" s="258">
        <f>IFERROR(VLOOKUP(C458,'LOCAL DECEMBER 2022'!EK464:FC696,19,FALSE),)</f>
        <v>606688.34</v>
      </c>
      <c r="M458" s="258">
        <f>IFERROR(VLOOKUP(C458,'LOCAL DECEMBER 2022'!EK464:FD696,20,FALSE),)</f>
        <v>546019.51</v>
      </c>
      <c r="N458" s="258">
        <f>IFERROR(VLOOKUP(C458,'LOCAL DECEMBER 2022'!EK464:FE696,21,FALSE),)</f>
        <v>25203.902000000002</v>
      </c>
      <c r="O458" s="258">
        <f>IFERROR(VLOOKUP(C458,'LOCAL DECEMBER 2022'!EK464:FF696,22,FALSE),)</f>
        <v>60668.83</v>
      </c>
      <c r="P458" s="258">
        <f>IFERROR(VLOOKUP(C458,'LOCAL DECEMBER 2022'!EK464:FG690,23,FALSE),)</f>
        <v>100000</v>
      </c>
      <c r="Q458" s="258">
        <f t="shared" si="28"/>
        <v>185872.73200000002</v>
      </c>
      <c r="R458" s="258">
        <f>IFERROR(VLOOKUP(C458,'LOCAL DECEMBER 2022'!EK464:FI696,25,FALSE),)</f>
        <v>0</v>
      </c>
      <c r="S458" s="258">
        <f t="shared" si="29"/>
        <v>420815.60799999995</v>
      </c>
      <c r="T458" s="258">
        <f>IFERROR(VLOOKUP(C458,'LOCAL DECEMBER 2022'!EK464:FL696,28,FALSE),)</f>
        <v>24267.53</v>
      </c>
      <c r="U458" s="258">
        <f>IFERROR(VLOOKUP(C458,'LOCAL DECEMBER 2022'!EK464:FN696,30,FALSE),)</f>
        <v>60668.83</v>
      </c>
      <c r="V458" s="258">
        <f>IFERROR(VLOOKUP(C458,'LOCAL DECEMBER 2022'!EK464:FM696,29,FALSE),)</f>
        <v>3033.44</v>
      </c>
      <c r="W458" s="258">
        <f t="shared" si="30"/>
        <v>87969.8</v>
      </c>
      <c r="X458" s="263">
        <f t="shared" si="31"/>
        <v>694658.14</v>
      </c>
      <c r="Z458" s="264"/>
      <c r="AA458" s="134"/>
    </row>
    <row r="459" spans="1:27" s="120" customFormat="1" ht="18.649999999999999" customHeight="1">
      <c r="A459" s="250">
        <v>457</v>
      </c>
      <c r="B459" s="273" t="s">
        <v>2072</v>
      </c>
      <c r="C459" s="274" t="s">
        <v>686</v>
      </c>
      <c r="D459" s="651" t="s">
        <v>2073</v>
      </c>
      <c r="E459" s="254" t="s">
        <v>787</v>
      </c>
      <c r="F459" s="650" t="s">
        <v>2074</v>
      </c>
      <c r="G459" s="277" t="s">
        <v>194</v>
      </c>
      <c r="H459" s="258">
        <f>ROUND(IFERROR(VLOOKUP(C459,'LOCAL DECEMBER 2022'!EK465:ET981,10,FALSE),),2)</f>
        <v>26</v>
      </c>
      <c r="I459" s="258">
        <f>ROUND(IFERROR(VLOOKUP(C459,'LOCAL DECEMBER 2022'!EK465:EN852,4,FALSE),),2)</f>
        <v>12500</v>
      </c>
      <c r="J459" s="258">
        <f>IFERROR(VLOOKUP(C459,'LOCAL DECEMBER 2022'!EK465:EM646,3,FALSE),)</f>
        <v>325000</v>
      </c>
      <c r="K459" s="258">
        <f>IFERROR(VLOOKUP(C459,'LOCAL DECEMBER 2022'!EK465:FA646,17,FALSE),)</f>
        <v>225017.31</v>
      </c>
      <c r="L459" s="258">
        <f>IFERROR(VLOOKUP(C459,'LOCAL DECEMBER 2022'!EK465:FC697,19,FALSE),)</f>
        <v>550017.31000000006</v>
      </c>
      <c r="M459" s="258">
        <f>IFERROR(VLOOKUP(C459,'LOCAL DECEMBER 2022'!EK465:FD697,20,FALSE),)</f>
        <v>495015.58000000007</v>
      </c>
      <c r="N459" s="258">
        <f>IFERROR(VLOOKUP(C459,'LOCAL DECEMBER 2022'!EK465:FE697,21,FALSE),)</f>
        <v>18001.246400000007</v>
      </c>
      <c r="O459" s="258">
        <f>IFERROR(VLOOKUP(C459,'LOCAL DECEMBER 2022'!EK465:FF697,22,FALSE),)</f>
        <v>55001.73</v>
      </c>
      <c r="P459" s="258">
        <f>IFERROR(VLOOKUP(C459,'LOCAL DECEMBER 2022'!EK465:FG691,23,FALSE),)</f>
        <v>100000</v>
      </c>
      <c r="Q459" s="258">
        <f t="shared" si="28"/>
        <v>173002.97640000001</v>
      </c>
      <c r="R459" s="258">
        <f>IFERROR(VLOOKUP(C459,'LOCAL DECEMBER 2022'!EK465:FI697,25,FALSE),)</f>
        <v>0</v>
      </c>
      <c r="S459" s="258">
        <f t="shared" si="29"/>
        <v>377014.33360000001</v>
      </c>
      <c r="T459" s="258">
        <f>IFERROR(VLOOKUP(C459,'LOCAL DECEMBER 2022'!EK465:FL697,28,FALSE),)</f>
        <v>22000.69</v>
      </c>
      <c r="U459" s="258">
        <f>IFERROR(VLOOKUP(C459,'LOCAL DECEMBER 2022'!EK465:FN697,30,FALSE),)</f>
        <v>55001.73</v>
      </c>
      <c r="V459" s="258">
        <f>IFERROR(VLOOKUP(C459,'LOCAL DECEMBER 2022'!EK465:FM697,29,FALSE),)</f>
        <v>2750.09</v>
      </c>
      <c r="W459" s="258">
        <f t="shared" si="30"/>
        <v>79752.509999999995</v>
      </c>
      <c r="X459" s="263">
        <f t="shared" si="31"/>
        <v>629769.82000000007</v>
      </c>
      <c r="Z459" s="264"/>
      <c r="AA459" s="134"/>
    </row>
    <row r="460" spans="1:27" s="120" customFormat="1" ht="18.649999999999999" customHeight="1">
      <c r="A460" s="250">
        <v>458</v>
      </c>
      <c r="B460" s="273" t="s">
        <v>2075</v>
      </c>
      <c r="C460" s="274" t="s">
        <v>687</v>
      </c>
      <c r="D460" s="651" t="s">
        <v>2076</v>
      </c>
      <c r="E460" s="254" t="s">
        <v>787</v>
      </c>
      <c r="F460" s="650" t="s">
        <v>2077</v>
      </c>
      <c r="G460" s="277" t="s">
        <v>194</v>
      </c>
      <c r="H460" s="258">
        <f>ROUND(IFERROR(VLOOKUP(C460,'LOCAL DECEMBER 2022'!EK466:ET982,10,FALSE),),2)</f>
        <v>26</v>
      </c>
      <c r="I460" s="258">
        <f>ROUND(IFERROR(VLOOKUP(C460,'LOCAL DECEMBER 2022'!EK466:EN853,4,FALSE),),2)</f>
        <v>12500</v>
      </c>
      <c r="J460" s="258">
        <f>IFERROR(VLOOKUP(C460,'LOCAL DECEMBER 2022'!EK466:EM647,3,FALSE),)</f>
        <v>325000</v>
      </c>
      <c r="K460" s="258">
        <f>IFERROR(VLOOKUP(C460,'LOCAL DECEMBER 2022'!EK466:FA647,17,FALSE),)</f>
        <v>307523.65999999997</v>
      </c>
      <c r="L460" s="258">
        <f>IFERROR(VLOOKUP(C460,'LOCAL DECEMBER 2022'!EK466:FC698,19,FALSE),)</f>
        <v>632523.66</v>
      </c>
      <c r="M460" s="258">
        <f>IFERROR(VLOOKUP(C460,'LOCAL DECEMBER 2022'!EK466:FD698,20,FALSE),)</f>
        <v>569271.29</v>
      </c>
      <c r="N460" s="258">
        <f>IFERROR(VLOOKUP(C460,'LOCAL DECEMBER 2022'!EK466:FE698,21,FALSE),)</f>
        <v>29854.258000000009</v>
      </c>
      <c r="O460" s="258">
        <f>IFERROR(VLOOKUP(C460,'LOCAL DECEMBER 2022'!EK466:FF698,22,FALSE),)</f>
        <v>63252.37</v>
      </c>
      <c r="P460" s="258">
        <f>IFERROR(VLOOKUP(C460,'LOCAL DECEMBER 2022'!EK466:FG692,23,FALSE),)</f>
        <v>100000</v>
      </c>
      <c r="Q460" s="258">
        <f t="shared" si="28"/>
        <v>193106.62800000003</v>
      </c>
      <c r="R460" s="258">
        <f>IFERROR(VLOOKUP(C460,'LOCAL DECEMBER 2022'!EK466:FI698,25,FALSE),)</f>
        <v>0</v>
      </c>
      <c r="S460" s="258">
        <f t="shared" si="29"/>
        <v>439417.03200000001</v>
      </c>
      <c r="T460" s="258">
        <f>IFERROR(VLOOKUP(C460,'LOCAL DECEMBER 2022'!EK466:FL698,28,FALSE),)</f>
        <v>25300.95</v>
      </c>
      <c r="U460" s="258">
        <f>IFERROR(VLOOKUP(C460,'LOCAL DECEMBER 2022'!EK466:FN698,30,FALSE),)</f>
        <v>63252.37</v>
      </c>
      <c r="V460" s="258">
        <f>IFERROR(VLOOKUP(C460,'LOCAL DECEMBER 2022'!EK466:FM698,29,FALSE),)</f>
        <v>3162.62</v>
      </c>
      <c r="W460" s="258">
        <f t="shared" si="30"/>
        <v>91715.94</v>
      </c>
      <c r="X460" s="263">
        <f t="shared" si="31"/>
        <v>724239.60000000009</v>
      </c>
      <c r="Z460" s="264"/>
      <c r="AA460" s="134"/>
    </row>
    <row r="461" spans="1:27" s="120" customFormat="1" ht="18.649999999999999" customHeight="1">
      <c r="A461" s="250">
        <v>459</v>
      </c>
      <c r="B461" s="273" t="s">
        <v>2078</v>
      </c>
      <c r="C461" s="274" t="s">
        <v>688</v>
      </c>
      <c r="D461" s="651" t="s">
        <v>2079</v>
      </c>
      <c r="E461" s="254" t="s">
        <v>787</v>
      </c>
      <c r="F461" s="650" t="s">
        <v>2080</v>
      </c>
      <c r="G461" s="277" t="s">
        <v>689</v>
      </c>
      <c r="H461" s="258">
        <f>ROUND(IFERROR(VLOOKUP(C461,'LOCAL DECEMBER 2022'!EK467:ET983,10,FALSE),),2)</f>
        <v>26</v>
      </c>
      <c r="I461" s="258">
        <f>ROUND(IFERROR(VLOOKUP(C461,'LOCAL DECEMBER 2022'!EK467:EN854,4,FALSE),),2)</f>
        <v>15384.62</v>
      </c>
      <c r="J461" s="258">
        <f>IFERROR(VLOOKUP(C461,'LOCAL DECEMBER 2022'!EK467:EM648,3,FALSE),)</f>
        <v>400000</v>
      </c>
      <c r="K461" s="258">
        <f>IFERROR(VLOOKUP(C461,'LOCAL DECEMBER 2022'!EK467:FA648,17,FALSE),)</f>
        <v>298484.5</v>
      </c>
      <c r="L461" s="258">
        <f>IFERROR(VLOOKUP(C461,'LOCAL DECEMBER 2022'!EK467:FC699,19,FALSE),)</f>
        <v>698484.62</v>
      </c>
      <c r="M461" s="258">
        <f>IFERROR(VLOOKUP(C461,'LOCAL DECEMBER 2022'!EK467:FD699,20,FALSE),)</f>
        <v>628636.16000000003</v>
      </c>
      <c r="N461" s="258">
        <f>IFERROR(VLOOKUP(C461,'LOCAL DECEMBER 2022'!EK467:FE699,21,FALSE),)</f>
        <v>41727.232000000004</v>
      </c>
      <c r="O461" s="258">
        <f>IFERROR(VLOOKUP(C461,'LOCAL DECEMBER 2022'!EK467:FF699,22,FALSE),)</f>
        <v>69848.460000000006</v>
      </c>
      <c r="P461" s="258">
        <f>IFERROR(VLOOKUP(C461,'LOCAL DECEMBER 2022'!EK467:FG693,23,FALSE),)</f>
        <v>100000</v>
      </c>
      <c r="Q461" s="258">
        <f t="shared" si="28"/>
        <v>211575.69200000001</v>
      </c>
      <c r="R461" s="258">
        <f>IFERROR(VLOOKUP(C461,'LOCAL DECEMBER 2022'!EK467:FI699,25,FALSE),)</f>
        <v>0</v>
      </c>
      <c r="S461" s="258">
        <f t="shared" si="29"/>
        <v>486908.92799999996</v>
      </c>
      <c r="T461" s="258">
        <f>IFERROR(VLOOKUP(C461,'LOCAL DECEMBER 2022'!EK467:FL699,28,FALSE),)</f>
        <v>27939.38</v>
      </c>
      <c r="U461" s="258">
        <f>IFERROR(VLOOKUP(C461,'LOCAL DECEMBER 2022'!EK467:FN699,30,FALSE),)</f>
        <v>69848.460000000006</v>
      </c>
      <c r="V461" s="258">
        <f>IFERROR(VLOOKUP(C461,'LOCAL DECEMBER 2022'!EK467:FM699,29,FALSE),)</f>
        <v>3492.42</v>
      </c>
      <c r="W461" s="258">
        <f t="shared" si="30"/>
        <v>101280.26000000001</v>
      </c>
      <c r="X461" s="263">
        <f t="shared" si="31"/>
        <v>799764.88</v>
      </c>
      <c r="Z461" s="264"/>
      <c r="AA461" s="134"/>
    </row>
    <row r="462" spans="1:27" s="120" customFormat="1" ht="18.649999999999999" customHeight="1">
      <c r="A462" s="250">
        <v>460</v>
      </c>
      <c r="B462" s="273" t="s">
        <v>2081</v>
      </c>
      <c r="C462" s="274" t="s">
        <v>690</v>
      </c>
      <c r="D462" s="275"/>
      <c r="E462" s="254" t="s">
        <v>787</v>
      </c>
      <c r="F462" s="650" t="s">
        <v>2082</v>
      </c>
      <c r="G462" s="277" t="s">
        <v>68</v>
      </c>
      <c r="H462" s="258">
        <f>ROUND(IFERROR(VLOOKUP(C462,'LOCAL DECEMBER 2022'!EK468:ET984,10,FALSE),),2)</f>
        <v>26</v>
      </c>
      <c r="I462" s="258">
        <f>ROUND(IFERROR(VLOOKUP(C462,'LOCAL DECEMBER 2022'!EK468:EN855,4,FALSE),),2)</f>
        <v>15000</v>
      </c>
      <c r="J462" s="258">
        <f>IFERROR(VLOOKUP(C462,'LOCAL DECEMBER 2022'!EK468:EM649,3,FALSE),)</f>
        <v>390000</v>
      </c>
      <c r="K462" s="258">
        <f>IFERROR(VLOOKUP(C462,'LOCAL DECEMBER 2022'!EK468:FA649,17,FALSE),)</f>
        <v>291022.39</v>
      </c>
      <c r="L462" s="258">
        <f>IFERROR(VLOOKUP(C462,'LOCAL DECEMBER 2022'!EK468:FC700,19,FALSE),)</f>
        <v>681022.39</v>
      </c>
      <c r="M462" s="258">
        <f>IFERROR(VLOOKUP(C462,'LOCAL DECEMBER 2022'!EK468:FD700,20,FALSE),)</f>
        <v>612920.15</v>
      </c>
      <c r="N462" s="258">
        <f>IFERROR(VLOOKUP(C462,'LOCAL DECEMBER 2022'!EK468:FE700,21,FALSE),)</f>
        <v>38584.030000000006</v>
      </c>
      <c r="O462" s="258">
        <f>IFERROR(VLOOKUP(C462,'LOCAL DECEMBER 2022'!EK468:FF700,22,FALSE),)</f>
        <v>68102.240000000005</v>
      </c>
      <c r="P462" s="258">
        <f>IFERROR(VLOOKUP(C462,'LOCAL DECEMBER 2022'!EK468:FG694,23,FALSE),)</f>
        <v>100000</v>
      </c>
      <c r="Q462" s="258">
        <f t="shared" si="28"/>
        <v>206686.27000000002</v>
      </c>
      <c r="R462" s="258">
        <f>IFERROR(VLOOKUP(C462,'LOCAL DECEMBER 2022'!EK468:FI700,25,FALSE),)</f>
        <v>0</v>
      </c>
      <c r="S462" s="258">
        <f t="shared" si="29"/>
        <v>474336.12</v>
      </c>
      <c r="T462" s="258">
        <f>IFERROR(VLOOKUP(C462,'LOCAL DECEMBER 2022'!EK468:FL700,28,FALSE),)</f>
        <v>27240.9</v>
      </c>
      <c r="U462" s="258">
        <f>IFERROR(VLOOKUP(C462,'LOCAL DECEMBER 2022'!EK468:FN700,30,FALSE),)</f>
        <v>68102.240000000005</v>
      </c>
      <c r="V462" s="258">
        <f>IFERROR(VLOOKUP(C462,'LOCAL DECEMBER 2022'!EK468:FM700,29,FALSE),)</f>
        <v>3405.11</v>
      </c>
      <c r="W462" s="258">
        <f t="shared" si="30"/>
        <v>98748.250000000015</v>
      </c>
      <c r="X462" s="263">
        <f t="shared" si="31"/>
        <v>779770.64</v>
      </c>
      <c r="Z462" s="264"/>
      <c r="AA462" s="134"/>
    </row>
    <row r="463" spans="1:27" s="120" customFormat="1" ht="18.649999999999999" customHeight="1">
      <c r="A463" s="250">
        <v>461</v>
      </c>
      <c r="B463" s="273" t="s">
        <v>2083</v>
      </c>
      <c r="C463" s="274" t="s">
        <v>691</v>
      </c>
      <c r="D463" s="275"/>
      <c r="E463" s="254" t="s">
        <v>787</v>
      </c>
      <c r="F463" s="650" t="s">
        <v>2084</v>
      </c>
      <c r="G463" s="277" t="s">
        <v>194</v>
      </c>
      <c r="H463" s="258">
        <f>ROUND(IFERROR(VLOOKUP(C463,'LOCAL DECEMBER 2022'!EK469:ET985,10,FALSE),),2)</f>
        <v>24</v>
      </c>
      <c r="I463" s="258">
        <f>ROUND(IFERROR(VLOOKUP(C463,'LOCAL DECEMBER 2022'!EK469:EN856,4,FALSE),),2)</f>
        <v>12500</v>
      </c>
      <c r="J463" s="258">
        <f>IFERROR(VLOOKUP(C463,'LOCAL DECEMBER 2022'!EK469:EM650,3,FALSE),)</f>
        <v>325000</v>
      </c>
      <c r="K463" s="258">
        <f>IFERROR(VLOOKUP(C463,'LOCAL DECEMBER 2022'!EK469:FA650,17,FALSE),)</f>
        <v>258353.21</v>
      </c>
      <c r="L463" s="258">
        <f>IFERROR(VLOOKUP(C463,'LOCAL DECEMBER 2022'!EK469:FC701,19,FALSE),)</f>
        <v>558353.21</v>
      </c>
      <c r="M463" s="258">
        <f>IFERROR(VLOOKUP(C463,'LOCAL DECEMBER 2022'!EK469:FD701,20,FALSE),)</f>
        <v>502517.88999999996</v>
      </c>
      <c r="N463" s="258">
        <f>IFERROR(VLOOKUP(C463,'LOCAL DECEMBER 2022'!EK469:FE701,21,FALSE),)</f>
        <v>18601.431199999995</v>
      </c>
      <c r="O463" s="258">
        <f>IFERROR(VLOOKUP(C463,'LOCAL DECEMBER 2022'!EK469:FF701,22,FALSE),)</f>
        <v>55835.32</v>
      </c>
      <c r="P463" s="258">
        <f>IFERROR(VLOOKUP(C463,'LOCAL DECEMBER 2022'!EK469:FG695,23,FALSE),)</f>
        <v>100000</v>
      </c>
      <c r="Q463" s="258">
        <f t="shared" si="28"/>
        <v>174436.7512</v>
      </c>
      <c r="R463" s="258">
        <f>IFERROR(VLOOKUP(C463,'LOCAL DECEMBER 2022'!EK469:FI701,25,FALSE),)</f>
        <v>0</v>
      </c>
      <c r="S463" s="258">
        <f t="shared" si="29"/>
        <v>383916.45879999996</v>
      </c>
      <c r="T463" s="258">
        <f>IFERROR(VLOOKUP(C463,'LOCAL DECEMBER 2022'!EK469:FL701,28,FALSE),)</f>
        <v>22334.13</v>
      </c>
      <c r="U463" s="258">
        <f>IFERROR(VLOOKUP(C463,'LOCAL DECEMBER 2022'!EK469:FN701,30,FALSE),)</f>
        <v>55835.32</v>
      </c>
      <c r="V463" s="258">
        <f>IFERROR(VLOOKUP(C463,'LOCAL DECEMBER 2022'!EK469:FM701,29,FALSE),)</f>
        <v>2791.77</v>
      </c>
      <c r="W463" s="258">
        <f t="shared" si="30"/>
        <v>80961.22</v>
      </c>
      <c r="X463" s="263">
        <f t="shared" si="31"/>
        <v>639314.42999999993</v>
      </c>
      <c r="Z463" s="264"/>
      <c r="AA463" s="134"/>
    </row>
    <row r="464" spans="1:27" s="120" customFormat="1" ht="18.649999999999999" customHeight="1">
      <c r="A464" s="250">
        <v>462</v>
      </c>
      <c r="B464" s="273" t="s">
        <v>2085</v>
      </c>
      <c r="C464" s="274" t="s">
        <v>692</v>
      </c>
      <c r="D464" s="275"/>
      <c r="E464" s="254" t="s">
        <v>787</v>
      </c>
      <c r="F464" s="650" t="s">
        <v>2086</v>
      </c>
      <c r="G464" s="277" t="s">
        <v>194</v>
      </c>
      <c r="H464" s="258">
        <f>ROUND(IFERROR(VLOOKUP(C464,'LOCAL DECEMBER 2022'!EK470:ET986,10,FALSE),),2)</f>
        <v>26</v>
      </c>
      <c r="I464" s="258">
        <f>ROUND(IFERROR(VLOOKUP(C464,'LOCAL DECEMBER 2022'!EK470:EN857,4,FALSE),),2)</f>
        <v>12500</v>
      </c>
      <c r="J464" s="258">
        <f>IFERROR(VLOOKUP(C464,'LOCAL DECEMBER 2022'!EK470:EM651,3,FALSE),)</f>
        <v>325000</v>
      </c>
      <c r="K464" s="258">
        <f>IFERROR(VLOOKUP(C464,'LOCAL DECEMBER 2022'!EK470:FA651,17,FALSE),)</f>
        <v>286688.71999999997</v>
      </c>
      <c r="L464" s="258">
        <f>IFERROR(VLOOKUP(C464,'LOCAL DECEMBER 2022'!EK470:FC702,19,FALSE),)</f>
        <v>611688.72</v>
      </c>
      <c r="M464" s="258">
        <f>IFERROR(VLOOKUP(C464,'LOCAL DECEMBER 2022'!EK470:FD702,20,FALSE),)</f>
        <v>550519.85</v>
      </c>
      <c r="N464" s="258">
        <f>IFERROR(VLOOKUP(C464,'LOCAL DECEMBER 2022'!EK470:FE702,21,FALSE),)</f>
        <v>26103.969999999994</v>
      </c>
      <c r="O464" s="258">
        <f>IFERROR(VLOOKUP(C464,'LOCAL DECEMBER 2022'!EK470:FF702,22,FALSE),)</f>
        <v>61168.87</v>
      </c>
      <c r="P464" s="258">
        <f>IFERROR(VLOOKUP(C464,'LOCAL DECEMBER 2022'!EK470:FG696,23,FALSE),)</f>
        <v>100000</v>
      </c>
      <c r="Q464" s="258">
        <f t="shared" si="28"/>
        <v>187272.84</v>
      </c>
      <c r="R464" s="258">
        <f>IFERROR(VLOOKUP(C464,'LOCAL DECEMBER 2022'!EK470:FI702,25,FALSE),)</f>
        <v>0</v>
      </c>
      <c r="S464" s="258">
        <f t="shared" si="29"/>
        <v>424415.88</v>
      </c>
      <c r="T464" s="258">
        <f>IFERROR(VLOOKUP(C464,'LOCAL DECEMBER 2022'!EK470:FL702,28,FALSE),)</f>
        <v>24467.55</v>
      </c>
      <c r="U464" s="258">
        <f>IFERROR(VLOOKUP(C464,'LOCAL DECEMBER 2022'!EK470:FN702,30,FALSE),)</f>
        <v>61168.87</v>
      </c>
      <c r="V464" s="258">
        <f>IFERROR(VLOOKUP(C464,'LOCAL DECEMBER 2022'!EK470:FM702,29,FALSE),)</f>
        <v>3058.44</v>
      </c>
      <c r="W464" s="258">
        <f t="shared" si="30"/>
        <v>88694.86</v>
      </c>
      <c r="X464" s="263">
        <f t="shared" si="31"/>
        <v>700383.58</v>
      </c>
      <c r="Z464" s="264"/>
      <c r="AA464" s="134"/>
    </row>
    <row r="465" spans="1:27" s="120" customFormat="1" ht="18.649999999999999" customHeight="1">
      <c r="A465" s="250">
        <v>463</v>
      </c>
      <c r="B465" s="273" t="s">
        <v>2087</v>
      </c>
      <c r="C465" s="274" t="s">
        <v>693</v>
      </c>
      <c r="D465" s="275"/>
      <c r="E465" s="254" t="s">
        <v>787</v>
      </c>
      <c r="F465" s="650" t="s">
        <v>2088</v>
      </c>
      <c r="G465" s="277" t="s">
        <v>194</v>
      </c>
      <c r="H465" s="258">
        <f>ROUND(IFERROR(VLOOKUP(C465,'LOCAL DECEMBER 2022'!EK471:ET987,10,FALSE),),2)</f>
        <v>26</v>
      </c>
      <c r="I465" s="258">
        <f>ROUND(IFERROR(VLOOKUP(C465,'LOCAL DECEMBER 2022'!EK471:EN859,4,FALSE),),2)</f>
        <v>12500</v>
      </c>
      <c r="J465" s="258">
        <f>IFERROR(VLOOKUP(C465,'LOCAL DECEMBER 2022'!EK471:EM653,3,FALSE),)</f>
        <v>325000</v>
      </c>
      <c r="K465" s="258">
        <f>IFERROR(VLOOKUP(C465,'LOCAL DECEMBER 2022'!EK471:FA653,17,FALSE),)</f>
        <v>176680.26</v>
      </c>
      <c r="L465" s="258">
        <f>IFERROR(VLOOKUP(C465,'LOCAL DECEMBER 2022'!EK471:FC704,19,FALSE),)</f>
        <v>501680.26</v>
      </c>
      <c r="M465" s="258">
        <f>IFERROR(VLOOKUP(C465,'LOCAL DECEMBER 2022'!EK471:FD704,20,FALSE),)</f>
        <v>451512.23</v>
      </c>
      <c r="N465" s="258">
        <f>IFERROR(VLOOKUP(C465,'LOCAL DECEMBER 2022'!EK471:FE704,21,FALSE),)</f>
        <v>14520.978399999998</v>
      </c>
      <c r="O465" s="258">
        <f>IFERROR(VLOOKUP(C465,'LOCAL DECEMBER 2022'!EK471:FF704,22,FALSE),)</f>
        <v>50168.03</v>
      </c>
      <c r="P465" s="258">
        <f>IFERROR(VLOOKUP(C465,'LOCAL DECEMBER 2022'!EK471:FG697,23,FALSE),)</f>
        <v>100000</v>
      </c>
      <c r="Q465" s="258">
        <f t="shared" si="28"/>
        <v>164689.00839999999</v>
      </c>
      <c r="R465" s="258">
        <f>IFERROR(VLOOKUP(C465,'LOCAL DECEMBER 2022'!EK471:FI704,25,FALSE),)</f>
        <v>0</v>
      </c>
      <c r="S465" s="258">
        <f t="shared" si="29"/>
        <v>336991.25160000002</v>
      </c>
      <c r="T465" s="258">
        <f>IFERROR(VLOOKUP(C465,'LOCAL DECEMBER 2022'!EK471:FL704,28,FALSE),)</f>
        <v>20067.21</v>
      </c>
      <c r="U465" s="258">
        <f>IFERROR(VLOOKUP(C465,'LOCAL DECEMBER 2022'!EK471:FN704,30,FALSE),)</f>
        <v>50168.03</v>
      </c>
      <c r="V465" s="258">
        <f>IFERROR(VLOOKUP(C465,'LOCAL DECEMBER 2022'!EK471:FM704,29,FALSE),)</f>
        <v>2508.4</v>
      </c>
      <c r="W465" s="258">
        <f t="shared" si="30"/>
        <v>72743.639999999985</v>
      </c>
      <c r="X465" s="263">
        <f t="shared" si="31"/>
        <v>574423.9</v>
      </c>
      <c r="Z465" s="264"/>
      <c r="AA465" s="134"/>
    </row>
    <row r="466" spans="1:27" s="120" customFormat="1" ht="18.649999999999999" customHeight="1">
      <c r="A466" s="250">
        <v>464</v>
      </c>
      <c r="B466" s="273" t="s">
        <v>2089</v>
      </c>
      <c r="C466" s="274" t="s">
        <v>694</v>
      </c>
      <c r="D466" s="651" t="s">
        <v>2090</v>
      </c>
      <c r="E466" s="254" t="s">
        <v>787</v>
      </c>
      <c r="F466" s="650" t="s">
        <v>2091</v>
      </c>
      <c r="G466" s="277" t="s">
        <v>194</v>
      </c>
      <c r="H466" s="258">
        <f>ROUND(IFERROR(VLOOKUP(C466,'LOCAL DECEMBER 2022'!EK472:ET988,10,FALSE),),2)</f>
        <v>23</v>
      </c>
      <c r="I466" s="258">
        <f>ROUND(IFERROR(VLOOKUP(C466,'LOCAL DECEMBER 2022'!EK472:EN860,4,FALSE),),2)</f>
        <v>12500</v>
      </c>
      <c r="J466" s="258">
        <f>IFERROR(VLOOKUP(C466,'LOCAL DECEMBER 2022'!EK472:EM654,3,FALSE),)</f>
        <v>325000</v>
      </c>
      <c r="K466" s="258">
        <f>IFERROR(VLOOKUP(C466,'LOCAL DECEMBER 2022'!EK472:FA654,17,FALSE),)</f>
        <v>295022.69</v>
      </c>
      <c r="L466" s="258">
        <f>IFERROR(VLOOKUP(C466,'LOCAL DECEMBER 2022'!EK472:FC705,19,FALSE),)</f>
        <v>582522.68999999994</v>
      </c>
      <c r="M466" s="258">
        <f>IFERROR(VLOOKUP(C466,'LOCAL DECEMBER 2022'!EK472:FD705,20,FALSE),)</f>
        <v>524270.41999999993</v>
      </c>
      <c r="N466" s="258">
        <f>IFERROR(VLOOKUP(C466,'LOCAL DECEMBER 2022'!EK472:FE705,21,FALSE),)</f>
        <v>20854.083999999984</v>
      </c>
      <c r="O466" s="258">
        <f>IFERROR(VLOOKUP(C466,'LOCAL DECEMBER 2022'!EK472:FF705,22,FALSE),)</f>
        <v>58252.27</v>
      </c>
      <c r="P466" s="258">
        <f>IFERROR(VLOOKUP(C466,'LOCAL DECEMBER 2022'!EK472:FG698,23,FALSE),)</f>
        <v>100000</v>
      </c>
      <c r="Q466" s="258">
        <f t="shared" si="28"/>
        <v>179106.35399999999</v>
      </c>
      <c r="R466" s="258">
        <f>IFERROR(VLOOKUP(C466,'LOCAL DECEMBER 2022'!EK472:FI705,25,FALSE),)</f>
        <v>0</v>
      </c>
      <c r="S466" s="258">
        <f t="shared" si="29"/>
        <v>403416.33599999995</v>
      </c>
      <c r="T466" s="258">
        <f>IFERROR(VLOOKUP(C466,'LOCAL DECEMBER 2022'!EK472:FL705,28,FALSE),)</f>
        <v>23300.91</v>
      </c>
      <c r="U466" s="258">
        <f>IFERROR(VLOOKUP(C466,'LOCAL DECEMBER 2022'!EK472:FN705,30,FALSE),)</f>
        <v>58252.27</v>
      </c>
      <c r="V466" s="258">
        <f>IFERROR(VLOOKUP(C466,'LOCAL DECEMBER 2022'!EK472:FM705,29,FALSE),)</f>
        <v>2912.61</v>
      </c>
      <c r="W466" s="258">
        <f t="shared" si="30"/>
        <v>84465.79</v>
      </c>
      <c r="X466" s="263">
        <f t="shared" si="31"/>
        <v>666988.48</v>
      </c>
      <c r="Z466" s="264"/>
      <c r="AA466" s="134"/>
    </row>
    <row r="467" spans="1:27" s="120" customFormat="1" ht="18.649999999999999" customHeight="1">
      <c r="A467" s="250">
        <v>465</v>
      </c>
      <c r="B467" s="273" t="s">
        <v>2092</v>
      </c>
      <c r="C467" s="274" t="s">
        <v>695</v>
      </c>
      <c r="D467" s="275"/>
      <c r="E467" s="254" t="s">
        <v>787</v>
      </c>
      <c r="F467" s="650" t="s">
        <v>2093</v>
      </c>
      <c r="G467" s="277" t="s">
        <v>194</v>
      </c>
      <c r="H467" s="258">
        <f>ROUND(IFERROR(VLOOKUP(C467,'LOCAL DECEMBER 2022'!EK473:ET989,10,FALSE),),2)</f>
        <v>25</v>
      </c>
      <c r="I467" s="258">
        <f>ROUND(IFERROR(VLOOKUP(C467,'LOCAL DECEMBER 2022'!EK473:EN861,4,FALSE),),2)</f>
        <v>12500</v>
      </c>
      <c r="J467" s="258">
        <f>IFERROR(VLOOKUP(C467,'LOCAL DECEMBER 2022'!EK473:EM655,3,FALSE),)</f>
        <v>325000</v>
      </c>
      <c r="K467" s="258">
        <f>IFERROR(VLOOKUP(C467,'LOCAL DECEMBER 2022'!EK473:FA655,17,FALSE),)</f>
        <v>292522.5</v>
      </c>
      <c r="L467" s="258">
        <f>IFERROR(VLOOKUP(C467,'LOCAL DECEMBER 2022'!EK473:FC706,19,FALSE),)</f>
        <v>605022.5</v>
      </c>
      <c r="M467" s="258">
        <f>IFERROR(VLOOKUP(C467,'LOCAL DECEMBER 2022'!EK473:FD706,20,FALSE),)</f>
        <v>544520.25</v>
      </c>
      <c r="N467" s="258">
        <f>IFERROR(VLOOKUP(C467,'LOCAL DECEMBER 2022'!EK473:FE706,21,FALSE),)</f>
        <v>24904.05</v>
      </c>
      <c r="O467" s="258">
        <f>IFERROR(VLOOKUP(C467,'LOCAL DECEMBER 2022'!EK473:FF706,22,FALSE),)</f>
        <v>60502.25</v>
      </c>
      <c r="P467" s="258">
        <f>IFERROR(VLOOKUP(C467,'LOCAL DECEMBER 2022'!EK473:FG699,23,FALSE),)</f>
        <v>100000</v>
      </c>
      <c r="Q467" s="258">
        <f t="shared" si="28"/>
        <v>185406.3</v>
      </c>
      <c r="R467" s="258">
        <f>IFERROR(VLOOKUP(C467,'LOCAL DECEMBER 2022'!EK473:FI706,25,FALSE),)</f>
        <v>0</v>
      </c>
      <c r="S467" s="258">
        <f t="shared" si="29"/>
        <v>419616.2</v>
      </c>
      <c r="T467" s="258">
        <f>IFERROR(VLOOKUP(C467,'LOCAL DECEMBER 2022'!EK473:FL706,28,FALSE),)</f>
        <v>24200.9</v>
      </c>
      <c r="U467" s="258">
        <f>IFERROR(VLOOKUP(C467,'LOCAL DECEMBER 2022'!EK473:FN706,30,FALSE),)</f>
        <v>60502.25</v>
      </c>
      <c r="V467" s="258">
        <f>IFERROR(VLOOKUP(C467,'LOCAL DECEMBER 2022'!EK473:FM706,29,FALSE),)</f>
        <v>3025.11</v>
      </c>
      <c r="W467" s="258">
        <f t="shared" si="30"/>
        <v>87728.26</v>
      </c>
      <c r="X467" s="263">
        <f t="shared" si="31"/>
        <v>692750.76</v>
      </c>
      <c r="Z467" s="264"/>
      <c r="AA467" s="134"/>
    </row>
    <row r="468" spans="1:27" s="120" customFormat="1" ht="18.649999999999999" customHeight="1">
      <c r="A468" s="250">
        <v>466</v>
      </c>
      <c r="B468" s="273" t="s">
        <v>2081</v>
      </c>
      <c r="C468" s="274" t="s">
        <v>696</v>
      </c>
      <c r="D468" s="275"/>
      <c r="E468" s="254" t="s">
        <v>787</v>
      </c>
      <c r="F468" s="650" t="s">
        <v>2094</v>
      </c>
      <c r="G468" s="277" t="s">
        <v>194</v>
      </c>
      <c r="H468" s="258">
        <f>ROUND(IFERROR(VLOOKUP(C468,'LOCAL DECEMBER 2022'!EK474:ET990,10,FALSE),),2)</f>
        <v>25</v>
      </c>
      <c r="I468" s="258">
        <f>ROUND(IFERROR(VLOOKUP(C468,'LOCAL DECEMBER 2022'!EK474:EN862,4,FALSE),),2)</f>
        <v>12500</v>
      </c>
      <c r="J468" s="258">
        <f>IFERROR(VLOOKUP(C468,'LOCAL DECEMBER 2022'!EK474:EM656,3,FALSE),)</f>
        <v>325000</v>
      </c>
      <c r="K468" s="258">
        <f>IFERROR(VLOOKUP(C468,'LOCAL DECEMBER 2022'!EK474:FA656,17,FALSE),)</f>
        <v>293355.90000000002</v>
      </c>
      <c r="L468" s="258">
        <f>IFERROR(VLOOKUP(C468,'LOCAL DECEMBER 2022'!EK474:FC707,19,FALSE),)</f>
        <v>605855.9</v>
      </c>
      <c r="M468" s="258">
        <f>IFERROR(VLOOKUP(C468,'LOCAL DECEMBER 2022'!EK474:FD707,20,FALSE),)</f>
        <v>545270.31000000006</v>
      </c>
      <c r="N468" s="258">
        <f>IFERROR(VLOOKUP(C468,'LOCAL DECEMBER 2022'!EK474:FE707,21,FALSE),)</f>
        <v>25054.062000000013</v>
      </c>
      <c r="O468" s="258">
        <f>IFERROR(VLOOKUP(C468,'LOCAL DECEMBER 2022'!EK474:FF707,22,FALSE),)</f>
        <v>60585.59</v>
      </c>
      <c r="P468" s="258">
        <f>IFERROR(VLOOKUP(C468,'LOCAL DECEMBER 2022'!EK474:FG700,23,FALSE),)</f>
        <v>100000</v>
      </c>
      <c r="Q468" s="258">
        <f t="shared" si="28"/>
        <v>185639.652</v>
      </c>
      <c r="R468" s="258">
        <f>IFERROR(VLOOKUP(C468,'LOCAL DECEMBER 2022'!EK474:FI707,25,FALSE),)</f>
        <v>0</v>
      </c>
      <c r="S468" s="258">
        <f t="shared" si="29"/>
        <v>420216.24800000002</v>
      </c>
      <c r="T468" s="258">
        <f>IFERROR(VLOOKUP(C468,'LOCAL DECEMBER 2022'!EK474:FL707,28,FALSE),)</f>
        <v>24234.240000000002</v>
      </c>
      <c r="U468" s="258">
        <f>IFERROR(VLOOKUP(C468,'LOCAL DECEMBER 2022'!EK474:FN707,30,FALSE),)</f>
        <v>60585.59</v>
      </c>
      <c r="V468" s="258">
        <f>IFERROR(VLOOKUP(C468,'LOCAL DECEMBER 2022'!EK474:FM707,29,FALSE),)</f>
        <v>3029.28</v>
      </c>
      <c r="W468" s="258">
        <f t="shared" si="30"/>
        <v>87849.11</v>
      </c>
      <c r="X468" s="263">
        <f t="shared" si="31"/>
        <v>693705.01</v>
      </c>
      <c r="Z468" s="264"/>
      <c r="AA468" s="134"/>
    </row>
    <row r="469" spans="1:27" s="120" customFormat="1" ht="18.649999999999999" customHeight="1">
      <c r="A469" s="250">
        <v>467</v>
      </c>
      <c r="B469" s="273" t="s">
        <v>2095</v>
      </c>
      <c r="C469" s="274" t="s">
        <v>697</v>
      </c>
      <c r="D469" s="275"/>
      <c r="E469" s="254" t="s">
        <v>787</v>
      </c>
      <c r="F469" s="650" t="s">
        <v>2096</v>
      </c>
      <c r="G469" s="277" t="s">
        <v>194</v>
      </c>
      <c r="H469" s="258">
        <f>ROUND(IFERROR(VLOOKUP(C469,'LOCAL DECEMBER 2022'!EK475:ET991,10,FALSE),),2)</f>
        <v>24</v>
      </c>
      <c r="I469" s="258">
        <f>ROUND(IFERROR(VLOOKUP(C469,'LOCAL DECEMBER 2022'!EK475:EN863,4,FALSE),),2)</f>
        <v>12500</v>
      </c>
      <c r="J469" s="258">
        <f>IFERROR(VLOOKUP(C469,'LOCAL DECEMBER 2022'!EK475:EM657,3,FALSE),)</f>
        <v>325000</v>
      </c>
      <c r="K469" s="258">
        <f>IFERROR(VLOOKUP(C469,'LOCAL DECEMBER 2022'!EK475:FA657,17,FALSE),)</f>
        <v>250019.23</v>
      </c>
      <c r="L469" s="258">
        <f>IFERROR(VLOOKUP(C469,'LOCAL DECEMBER 2022'!EK475:FC708,19,FALSE),)</f>
        <v>550019.23</v>
      </c>
      <c r="M469" s="258">
        <f>IFERROR(VLOOKUP(C469,'LOCAL DECEMBER 2022'!EK475:FD708,20,FALSE),)</f>
        <v>495017.31</v>
      </c>
      <c r="N469" s="258">
        <f>IFERROR(VLOOKUP(C469,'LOCAL DECEMBER 2022'!EK475:FE708,21,FALSE),)</f>
        <v>18001.3848</v>
      </c>
      <c r="O469" s="258">
        <f>IFERROR(VLOOKUP(C469,'LOCAL DECEMBER 2022'!EK475:FF708,22,FALSE),)</f>
        <v>55001.919999999998</v>
      </c>
      <c r="P469" s="258">
        <f>IFERROR(VLOOKUP(C469,'LOCAL DECEMBER 2022'!EK475:FG701,23,FALSE),)</f>
        <v>100000</v>
      </c>
      <c r="Q469" s="258">
        <f t="shared" si="28"/>
        <v>173003.30479999998</v>
      </c>
      <c r="R469" s="258">
        <f>IFERROR(VLOOKUP(C469,'LOCAL DECEMBER 2022'!EK475:FI708,25,FALSE),)</f>
        <v>0</v>
      </c>
      <c r="S469" s="258">
        <f t="shared" si="29"/>
        <v>377015.9252</v>
      </c>
      <c r="T469" s="258">
        <f>IFERROR(VLOOKUP(C469,'LOCAL DECEMBER 2022'!EK475:FL708,28,FALSE),)</f>
        <v>22000.77</v>
      </c>
      <c r="U469" s="258">
        <f>IFERROR(VLOOKUP(C469,'LOCAL DECEMBER 2022'!EK475:FN708,30,FALSE),)</f>
        <v>55001.919999999998</v>
      </c>
      <c r="V469" s="258">
        <f>IFERROR(VLOOKUP(C469,'LOCAL DECEMBER 2022'!EK475:FM708,29,FALSE),)</f>
        <v>2750.1</v>
      </c>
      <c r="W469" s="258">
        <f t="shared" si="30"/>
        <v>79752.790000000008</v>
      </c>
      <c r="X469" s="263">
        <f t="shared" si="31"/>
        <v>629772.02</v>
      </c>
      <c r="Z469" s="264"/>
      <c r="AA469" s="134"/>
    </row>
    <row r="470" spans="1:27" s="120" customFormat="1" ht="18.649999999999999" customHeight="1">
      <c r="A470" s="250">
        <v>468</v>
      </c>
      <c r="B470" s="273" t="s">
        <v>2097</v>
      </c>
      <c r="C470" s="274" t="s">
        <v>698</v>
      </c>
      <c r="D470" s="651" t="s">
        <v>2098</v>
      </c>
      <c r="E470" s="254" t="s">
        <v>787</v>
      </c>
      <c r="F470" s="650" t="s">
        <v>2099</v>
      </c>
      <c r="G470" s="277" t="s">
        <v>68</v>
      </c>
      <c r="H470" s="258">
        <f>ROUND(IFERROR(VLOOKUP(C470,'LOCAL DECEMBER 2022'!EK476:ET992,10,FALSE),),2)</f>
        <v>26</v>
      </c>
      <c r="I470" s="258">
        <f>ROUND(IFERROR(VLOOKUP(C470,'LOCAL DECEMBER 2022'!EK476:EN864,4,FALSE),),2)</f>
        <v>15000</v>
      </c>
      <c r="J470" s="258">
        <f>IFERROR(VLOOKUP(C470,'LOCAL DECEMBER 2022'!EK476:EM658,3,FALSE),)</f>
        <v>390000</v>
      </c>
      <c r="K470" s="258">
        <f>IFERROR(VLOOKUP(C470,'LOCAL DECEMBER 2022'!EK476:FA658,17,FALSE),)</f>
        <v>304023.39</v>
      </c>
      <c r="L470" s="258">
        <f>IFERROR(VLOOKUP(C470,'LOCAL DECEMBER 2022'!EK476:FC709,19,FALSE),)</f>
        <v>694023.39</v>
      </c>
      <c r="M470" s="258">
        <f>IFERROR(VLOOKUP(C470,'LOCAL DECEMBER 2022'!EK476:FD709,20,FALSE),)</f>
        <v>624621.05000000005</v>
      </c>
      <c r="N470" s="258">
        <f>IFERROR(VLOOKUP(C470,'LOCAL DECEMBER 2022'!EK476:FE709,21,FALSE),)</f>
        <v>40924.210000000006</v>
      </c>
      <c r="O470" s="258">
        <f>IFERROR(VLOOKUP(C470,'LOCAL DECEMBER 2022'!EK476:FF709,22,FALSE),)</f>
        <v>69402.34</v>
      </c>
      <c r="P470" s="258">
        <f>IFERROR(VLOOKUP(C470,'LOCAL DECEMBER 2022'!EK476:FG702,23,FALSE),)</f>
        <v>0</v>
      </c>
      <c r="Q470" s="258">
        <f t="shared" si="28"/>
        <v>110326.55</v>
      </c>
      <c r="R470" s="258">
        <f>IFERROR(VLOOKUP(C470,'LOCAL DECEMBER 2022'!EK476:FI709,25,FALSE),)</f>
        <v>0</v>
      </c>
      <c r="S470" s="258">
        <f t="shared" si="29"/>
        <v>583696.84</v>
      </c>
      <c r="T470" s="258">
        <f>IFERROR(VLOOKUP(C470,'LOCAL DECEMBER 2022'!EK476:FL709,28,FALSE),)</f>
        <v>27760.94</v>
      </c>
      <c r="U470" s="258">
        <f>IFERROR(VLOOKUP(C470,'LOCAL DECEMBER 2022'!EK476:FN709,30,FALSE),)</f>
        <v>69402.34</v>
      </c>
      <c r="V470" s="258">
        <f>IFERROR(VLOOKUP(C470,'LOCAL DECEMBER 2022'!EK476:FM709,29,FALSE),)</f>
        <v>3470.12</v>
      </c>
      <c r="W470" s="258">
        <f t="shared" si="30"/>
        <v>100633.4</v>
      </c>
      <c r="X470" s="263">
        <f t="shared" si="31"/>
        <v>794656.79</v>
      </c>
      <c r="Z470" s="264"/>
      <c r="AA470" s="134"/>
    </row>
    <row r="471" spans="1:27" s="120" customFormat="1" ht="18.649999999999999" customHeight="1">
      <c r="A471" s="250">
        <v>469</v>
      </c>
      <c r="B471" s="273" t="s">
        <v>2100</v>
      </c>
      <c r="C471" s="274" t="s">
        <v>699</v>
      </c>
      <c r="D471" s="275"/>
      <c r="E471" s="254" t="s">
        <v>787</v>
      </c>
      <c r="F471" s="650" t="s">
        <v>2101</v>
      </c>
      <c r="G471" s="277" t="s">
        <v>194</v>
      </c>
      <c r="H471" s="258">
        <f>ROUND(IFERROR(VLOOKUP(C471,'LOCAL DECEMBER 2022'!EK477:ET993,10,FALSE),),2)</f>
        <v>26</v>
      </c>
      <c r="I471" s="258">
        <f>ROUND(IFERROR(VLOOKUP(C471,'LOCAL DECEMBER 2022'!EK477:EN865,4,FALSE),),2)</f>
        <v>12500</v>
      </c>
      <c r="J471" s="258">
        <f>IFERROR(VLOOKUP(C471,'LOCAL DECEMBER 2022'!EK477:EM659,3,FALSE),)</f>
        <v>325000</v>
      </c>
      <c r="K471" s="258">
        <f>IFERROR(VLOOKUP(C471,'LOCAL DECEMBER 2022'!EK477:FA659,17,FALSE),)</f>
        <v>163345.9</v>
      </c>
      <c r="L471" s="258">
        <f>IFERROR(VLOOKUP(C471,'LOCAL DECEMBER 2022'!EK477:FC710,19,FALSE),)</f>
        <v>488345.9</v>
      </c>
      <c r="M471" s="258">
        <f>IFERROR(VLOOKUP(C471,'LOCAL DECEMBER 2022'!EK477:FD710,20,FALSE),)</f>
        <v>439511.31000000006</v>
      </c>
      <c r="N471" s="258">
        <f>IFERROR(VLOOKUP(C471,'LOCAL DECEMBER 2022'!EK477:FE710,21,FALSE),)</f>
        <v>13560.904800000004</v>
      </c>
      <c r="O471" s="258">
        <f>IFERROR(VLOOKUP(C471,'LOCAL DECEMBER 2022'!EK477:FF710,22,FALSE),)</f>
        <v>48834.59</v>
      </c>
      <c r="P471" s="258">
        <f>IFERROR(VLOOKUP(C471,'LOCAL DECEMBER 2022'!EK477:FG703,23,FALSE),)</f>
        <v>0</v>
      </c>
      <c r="Q471" s="258">
        <f t="shared" si="28"/>
        <v>62395.4948</v>
      </c>
      <c r="R471" s="258">
        <f>IFERROR(VLOOKUP(C471,'LOCAL DECEMBER 2022'!EK477:FI710,25,FALSE),)</f>
        <v>0</v>
      </c>
      <c r="S471" s="258">
        <f t="shared" si="29"/>
        <v>425950.40520000004</v>
      </c>
      <c r="T471" s="258">
        <f>IFERROR(VLOOKUP(C471,'LOCAL DECEMBER 2022'!EK477:FL710,28,FALSE),)</f>
        <v>19533.84</v>
      </c>
      <c r="U471" s="258">
        <f>IFERROR(VLOOKUP(C471,'LOCAL DECEMBER 2022'!EK477:FN710,30,FALSE),)</f>
        <v>48834.59</v>
      </c>
      <c r="V471" s="258">
        <f>IFERROR(VLOOKUP(C471,'LOCAL DECEMBER 2022'!EK477:FM710,29,FALSE),)</f>
        <v>2441.73</v>
      </c>
      <c r="W471" s="258">
        <f t="shared" si="30"/>
        <v>70810.159999999989</v>
      </c>
      <c r="X471" s="263">
        <f t="shared" si="31"/>
        <v>559156.06000000006</v>
      </c>
      <c r="Z471" s="264"/>
      <c r="AA471" s="134"/>
    </row>
    <row r="472" spans="1:27" s="120" customFormat="1" ht="18.649999999999999" customHeight="1">
      <c r="A472" s="250">
        <v>470</v>
      </c>
      <c r="B472" s="273" t="s">
        <v>2102</v>
      </c>
      <c r="C472" s="274" t="s">
        <v>700</v>
      </c>
      <c r="D472" s="275"/>
      <c r="E472" s="254" t="s">
        <v>787</v>
      </c>
      <c r="F472" s="650" t="s">
        <v>2103</v>
      </c>
      <c r="G472" s="277" t="s">
        <v>194</v>
      </c>
      <c r="H472" s="258">
        <f>ROUND(IFERROR(VLOOKUP(C472,'LOCAL DECEMBER 2022'!EK478:ET994,10,FALSE),),2)</f>
        <v>25</v>
      </c>
      <c r="I472" s="258">
        <f>ROUND(IFERROR(VLOOKUP(C472,'LOCAL DECEMBER 2022'!EK478:EN866,4,FALSE),),2)</f>
        <v>12500</v>
      </c>
      <c r="J472" s="258">
        <f>IFERROR(VLOOKUP(C472,'LOCAL DECEMBER 2022'!EK478:EM660,3,FALSE),)</f>
        <v>325000</v>
      </c>
      <c r="K472" s="258">
        <f>IFERROR(VLOOKUP(C472,'LOCAL DECEMBER 2022'!EK478:FA660,17,FALSE),)</f>
        <v>367528.27</v>
      </c>
      <c r="L472" s="258">
        <f>IFERROR(VLOOKUP(C472,'LOCAL DECEMBER 2022'!EK478:FC711,19,FALSE),)</f>
        <v>680028.27</v>
      </c>
      <c r="M472" s="258">
        <f>IFERROR(VLOOKUP(C472,'LOCAL DECEMBER 2022'!EK478:FD711,20,FALSE),)</f>
        <v>612025.44000000006</v>
      </c>
      <c r="N472" s="258">
        <f>IFERROR(VLOOKUP(C472,'LOCAL DECEMBER 2022'!EK478:FE711,21,FALSE),)</f>
        <v>38405.088000000018</v>
      </c>
      <c r="O472" s="258">
        <f>IFERROR(VLOOKUP(C472,'LOCAL DECEMBER 2022'!EK478:FF711,22,FALSE),)</f>
        <v>68002.83</v>
      </c>
      <c r="P472" s="258">
        <f>IFERROR(VLOOKUP(C472,'LOCAL DECEMBER 2022'!EK478:FG704,23,FALSE),)</f>
        <v>100000</v>
      </c>
      <c r="Q472" s="258">
        <f t="shared" si="28"/>
        <v>206407.91800000001</v>
      </c>
      <c r="R472" s="258">
        <f>IFERROR(VLOOKUP(C472,'LOCAL DECEMBER 2022'!EK478:FI711,25,FALSE),)</f>
        <v>0</v>
      </c>
      <c r="S472" s="258">
        <f t="shared" si="29"/>
        <v>473620.35200000001</v>
      </c>
      <c r="T472" s="258">
        <f>IFERROR(VLOOKUP(C472,'LOCAL DECEMBER 2022'!EK478:FL711,28,FALSE),)</f>
        <v>27201.13</v>
      </c>
      <c r="U472" s="258">
        <f>IFERROR(VLOOKUP(C472,'LOCAL DECEMBER 2022'!EK478:FN711,30,FALSE),)</f>
        <v>68002.83</v>
      </c>
      <c r="V472" s="258">
        <f>IFERROR(VLOOKUP(C472,'LOCAL DECEMBER 2022'!EK478:FM711,29,FALSE),)</f>
        <v>3400.14</v>
      </c>
      <c r="W472" s="258">
        <f t="shared" si="30"/>
        <v>98604.1</v>
      </c>
      <c r="X472" s="263">
        <f t="shared" si="31"/>
        <v>778632.37</v>
      </c>
      <c r="Z472" s="264"/>
      <c r="AA472" s="134"/>
    </row>
    <row r="473" spans="1:27" s="120" customFormat="1" ht="18.649999999999999" customHeight="1">
      <c r="A473" s="250">
        <v>471</v>
      </c>
      <c r="B473" s="273"/>
      <c r="C473" s="274" t="s">
        <v>701</v>
      </c>
      <c r="D473" s="275"/>
      <c r="E473" s="254" t="s">
        <v>787</v>
      </c>
      <c r="F473" s="650" t="s">
        <v>2104</v>
      </c>
      <c r="G473" s="277" t="s">
        <v>194</v>
      </c>
      <c r="H473" s="258">
        <f>ROUND(IFERROR(VLOOKUP(C473,'LOCAL DECEMBER 2022'!EK479:ET995,10,FALSE),),2)</f>
        <v>23</v>
      </c>
      <c r="I473" s="258">
        <f>ROUND(IFERROR(VLOOKUP(C473,'LOCAL DECEMBER 2022'!EK479:EN867,4,FALSE),),2)</f>
        <v>12500</v>
      </c>
      <c r="J473" s="258">
        <f>IFERROR(VLOOKUP(C473,'LOCAL DECEMBER 2022'!EK479:EM661,3,FALSE),)</f>
        <v>325000</v>
      </c>
      <c r="K473" s="258">
        <f>IFERROR(VLOOKUP(C473,'LOCAL DECEMBER 2022'!EK479:FA661,17,FALSE),)</f>
        <v>450034.62</v>
      </c>
      <c r="L473" s="258">
        <f>IFERROR(VLOOKUP(C473,'LOCAL DECEMBER 2022'!EK479:FC712,19,FALSE),)</f>
        <v>737534.62</v>
      </c>
      <c r="M473" s="258">
        <f>IFERROR(VLOOKUP(C473,'LOCAL DECEMBER 2022'!EK479:FD712,20,FALSE),)</f>
        <v>663781.16</v>
      </c>
      <c r="N473" s="258">
        <f>IFERROR(VLOOKUP(C473,'LOCAL DECEMBER 2022'!EK479:FE712,21,FALSE),)</f>
        <v>48756.232000000004</v>
      </c>
      <c r="O473" s="258">
        <f>IFERROR(VLOOKUP(C473,'LOCAL DECEMBER 2022'!EK479:FF712,22,FALSE),)</f>
        <v>73753.460000000006</v>
      </c>
      <c r="P473" s="258">
        <f>IFERROR(VLOOKUP(C473,'LOCAL DECEMBER 2022'!EK479:FG705,23,FALSE),)</f>
        <v>0</v>
      </c>
      <c r="Q473" s="258">
        <f t="shared" si="28"/>
        <v>122509.69200000001</v>
      </c>
      <c r="R473" s="258">
        <f>IFERROR(VLOOKUP(C473,'LOCAL DECEMBER 2022'!EK479:FI712,25,FALSE),)</f>
        <v>0</v>
      </c>
      <c r="S473" s="258">
        <f t="shared" si="29"/>
        <v>615024.92799999996</v>
      </c>
      <c r="T473" s="258">
        <f>IFERROR(VLOOKUP(C473,'LOCAL DECEMBER 2022'!EK479:FL712,28,FALSE),)</f>
        <v>29501.38</v>
      </c>
      <c r="U473" s="258">
        <f>IFERROR(VLOOKUP(C473,'LOCAL DECEMBER 2022'!EK479:FN712,30,FALSE),)</f>
        <v>73753.460000000006</v>
      </c>
      <c r="V473" s="258">
        <f>IFERROR(VLOOKUP(C473,'LOCAL DECEMBER 2022'!EK479:FM712,29,FALSE),)</f>
        <v>3687.67</v>
      </c>
      <c r="W473" s="258">
        <f t="shared" si="30"/>
        <v>106942.51000000001</v>
      </c>
      <c r="X473" s="263">
        <f t="shared" si="31"/>
        <v>844477.13</v>
      </c>
      <c r="Z473" s="264"/>
      <c r="AA473" s="134"/>
    </row>
    <row r="474" spans="1:27" s="120" customFormat="1" ht="18.649999999999999" customHeight="1">
      <c r="A474" s="250">
        <v>472</v>
      </c>
      <c r="B474" s="273" t="s">
        <v>2105</v>
      </c>
      <c r="C474" s="274" t="s">
        <v>702</v>
      </c>
      <c r="D474" s="651" t="s">
        <v>2106</v>
      </c>
      <c r="E474" s="254" t="s">
        <v>787</v>
      </c>
      <c r="F474" s="650" t="s">
        <v>2107</v>
      </c>
      <c r="G474" s="277" t="s">
        <v>194</v>
      </c>
      <c r="H474" s="258">
        <f>ROUND(IFERROR(VLOOKUP(C474,'LOCAL DECEMBER 2022'!EK480:ET996,10,FALSE),),2)</f>
        <v>26</v>
      </c>
      <c r="I474" s="258">
        <f>ROUND(IFERROR(VLOOKUP(C474,'LOCAL DECEMBER 2022'!EK480:EN868,4,FALSE),),2)</f>
        <v>12500</v>
      </c>
      <c r="J474" s="258">
        <f>IFERROR(VLOOKUP(C474,'LOCAL DECEMBER 2022'!EK480:EM662,3,FALSE),)</f>
        <v>325000</v>
      </c>
      <c r="K474" s="258">
        <f>IFERROR(VLOOKUP(C474,'LOCAL DECEMBER 2022'!EK480:FA662,17,FALSE),)</f>
        <v>264186.99</v>
      </c>
      <c r="L474" s="258">
        <f>IFERROR(VLOOKUP(C474,'LOCAL DECEMBER 2022'!EK480:FC713,19,FALSE),)</f>
        <v>589186.99</v>
      </c>
      <c r="M474" s="258">
        <f>IFERROR(VLOOKUP(C474,'LOCAL DECEMBER 2022'!EK480:FD713,20,FALSE),)</f>
        <v>530268.29</v>
      </c>
      <c r="N474" s="258">
        <f>IFERROR(VLOOKUP(C474,'LOCAL DECEMBER 2022'!EK480:FE713,21,FALSE),)</f>
        <v>22053.658000000007</v>
      </c>
      <c r="O474" s="258">
        <f>IFERROR(VLOOKUP(C474,'LOCAL DECEMBER 2022'!EK480:FF713,22,FALSE),)</f>
        <v>58918.7</v>
      </c>
      <c r="P474" s="258">
        <f>IFERROR(VLOOKUP(C474,'LOCAL DECEMBER 2022'!EK480:FG706,23,FALSE),)</f>
        <v>100000</v>
      </c>
      <c r="Q474" s="258">
        <f t="shared" si="28"/>
        <v>180972.35800000001</v>
      </c>
      <c r="R474" s="258">
        <f>IFERROR(VLOOKUP(C474,'LOCAL DECEMBER 2022'!EK480:FI713,25,FALSE),)</f>
        <v>0</v>
      </c>
      <c r="S474" s="258">
        <f t="shared" si="29"/>
        <v>408214.63199999998</v>
      </c>
      <c r="T474" s="258">
        <f>IFERROR(VLOOKUP(C474,'LOCAL DECEMBER 2022'!EK480:FL713,28,FALSE),)</f>
        <v>23567.48</v>
      </c>
      <c r="U474" s="258">
        <f>IFERROR(VLOOKUP(C474,'LOCAL DECEMBER 2022'!EK480:FN713,30,FALSE),)</f>
        <v>58918.7</v>
      </c>
      <c r="V474" s="258">
        <f>IFERROR(VLOOKUP(C474,'LOCAL DECEMBER 2022'!EK480:FM713,29,FALSE),)</f>
        <v>2945.93</v>
      </c>
      <c r="W474" s="258">
        <f t="shared" si="30"/>
        <v>85432.109999999986</v>
      </c>
      <c r="X474" s="263">
        <f t="shared" si="31"/>
        <v>674619.1</v>
      </c>
      <c r="Z474" s="264"/>
      <c r="AA474" s="134"/>
    </row>
    <row r="475" spans="1:27" s="120" customFormat="1" ht="18.649999999999999" customHeight="1">
      <c r="A475" s="250">
        <v>473</v>
      </c>
      <c r="B475" s="273" t="s">
        <v>2108</v>
      </c>
      <c r="C475" s="274" t="s">
        <v>703</v>
      </c>
      <c r="D475" s="275"/>
      <c r="E475" s="254" t="s">
        <v>787</v>
      </c>
      <c r="F475" s="650" t="s">
        <v>2109</v>
      </c>
      <c r="G475" s="277" t="s">
        <v>194</v>
      </c>
      <c r="H475" s="258">
        <f>ROUND(IFERROR(VLOOKUP(C475,'LOCAL DECEMBER 2022'!EK481:ET997,10,FALSE),),2)</f>
        <v>25</v>
      </c>
      <c r="I475" s="258">
        <f>ROUND(IFERROR(VLOOKUP(C475,'LOCAL DECEMBER 2022'!EK481:EN869,4,FALSE),),2)</f>
        <v>12500</v>
      </c>
      <c r="J475" s="258">
        <f>IFERROR(VLOOKUP(C475,'LOCAL DECEMBER 2022'!EK481:EM663,3,FALSE),)</f>
        <v>325000</v>
      </c>
      <c r="K475" s="258">
        <f>IFERROR(VLOOKUP(C475,'LOCAL DECEMBER 2022'!EK481:FA663,17,FALSE),)</f>
        <v>196681.8</v>
      </c>
      <c r="L475" s="258">
        <f>IFERROR(VLOOKUP(C475,'LOCAL DECEMBER 2022'!EK481:FC714,19,FALSE),)</f>
        <v>509181.8</v>
      </c>
      <c r="M475" s="258">
        <f>IFERROR(VLOOKUP(C475,'LOCAL DECEMBER 2022'!EK481:FD714,20,FALSE),)</f>
        <v>458263.62</v>
      </c>
      <c r="N475" s="258">
        <f>IFERROR(VLOOKUP(C475,'LOCAL DECEMBER 2022'!EK481:FE714,21,FALSE),)</f>
        <v>15061.089599999999</v>
      </c>
      <c r="O475" s="258">
        <f>IFERROR(VLOOKUP(C475,'LOCAL DECEMBER 2022'!EK481:FF714,22,FALSE),)</f>
        <v>50918.18</v>
      </c>
      <c r="P475" s="258">
        <f>IFERROR(VLOOKUP(C475,'LOCAL DECEMBER 2022'!EK481:FG707,23,FALSE),)</f>
        <v>100000</v>
      </c>
      <c r="Q475" s="258">
        <f t="shared" si="28"/>
        <v>165979.2696</v>
      </c>
      <c r="R475" s="258">
        <f>IFERROR(VLOOKUP(C475,'LOCAL DECEMBER 2022'!EK481:FI714,25,FALSE),)</f>
        <v>0</v>
      </c>
      <c r="S475" s="258">
        <f t="shared" si="29"/>
        <v>343202.53039999999</v>
      </c>
      <c r="T475" s="258">
        <f>IFERROR(VLOOKUP(C475,'LOCAL DECEMBER 2022'!EK481:FL714,28,FALSE),)</f>
        <v>20367.27</v>
      </c>
      <c r="U475" s="258">
        <f>IFERROR(VLOOKUP(C475,'LOCAL DECEMBER 2022'!EK481:FN714,30,FALSE),)</f>
        <v>50918.18</v>
      </c>
      <c r="V475" s="258">
        <f>IFERROR(VLOOKUP(C475,'LOCAL DECEMBER 2022'!EK481:FM714,29,FALSE),)</f>
        <v>2545.91</v>
      </c>
      <c r="W475" s="258">
        <f t="shared" si="30"/>
        <v>73831.360000000001</v>
      </c>
      <c r="X475" s="263">
        <f t="shared" si="31"/>
        <v>583013.16</v>
      </c>
      <c r="Z475" s="264"/>
      <c r="AA475" s="134"/>
    </row>
    <row r="476" spans="1:27" s="120" customFormat="1" ht="18.649999999999999" customHeight="1">
      <c r="A476" s="250">
        <v>474</v>
      </c>
      <c r="B476" s="273" t="s">
        <v>2110</v>
      </c>
      <c r="C476" s="274" t="s">
        <v>704</v>
      </c>
      <c r="D476" s="275"/>
      <c r="E476" s="254" t="s">
        <v>787</v>
      </c>
      <c r="F476" s="650" t="s">
        <v>2111</v>
      </c>
      <c r="G476" s="277" t="s">
        <v>194</v>
      </c>
      <c r="H476" s="258">
        <f>ROUND(IFERROR(VLOOKUP(C476,'LOCAL DECEMBER 2022'!EK482:ET998,10,FALSE),),2)</f>
        <v>23</v>
      </c>
      <c r="I476" s="258">
        <f>ROUND(IFERROR(VLOOKUP(C476,'LOCAL DECEMBER 2022'!EK482:EN870,4,FALSE),),2)</f>
        <v>12500</v>
      </c>
      <c r="J476" s="258">
        <f>IFERROR(VLOOKUP(C476,'LOCAL DECEMBER 2022'!EK482:EM664,3,FALSE),)</f>
        <v>325000</v>
      </c>
      <c r="K476" s="258">
        <f>IFERROR(VLOOKUP(C476,'LOCAL DECEMBER 2022'!EK482:FA664,17,FALSE),)</f>
        <v>200848.78</v>
      </c>
      <c r="L476" s="258">
        <f>IFERROR(VLOOKUP(C476,'LOCAL DECEMBER 2022'!EK482:FC715,19,FALSE),)</f>
        <v>488348.78</v>
      </c>
      <c r="M476" s="258">
        <f>IFERROR(VLOOKUP(C476,'LOCAL DECEMBER 2022'!EK482:FD715,20,FALSE),)</f>
        <v>439513.9</v>
      </c>
      <c r="N476" s="258">
        <f>IFERROR(VLOOKUP(C476,'LOCAL DECEMBER 2022'!EK482:FE715,21,FALSE),)</f>
        <v>13561.112000000003</v>
      </c>
      <c r="O476" s="258">
        <f>IFERROR(VLOOKUP(C476,'LOCAL DECEMBER 2022'!EK482:FF715,22,FALSE),)</f>
        <v>48834.879999999997</v>
      </c>
      <c r="P476" s="258">
        <f>IFERROR(VLOOKUP(C476,'LOCAL DECEMBER 2022'!EK482:FG708,23,FALSE),)</f>
        <v>100000</v>
      </c>
      <c r="Q476" s="258">
        <f t="shared" si="28"/>
        <v>162395.992</v>
      </c>
      <c r="R476" s="258">
        <f>IFERROR(VLOOKUP(C476,'LOCAL DECEMBER 2022'!EK482:FI715,25,FALSE),)</f>
        <v>0</v>
      </c>
      <c r="S476" s="258">
        <f t="shared" si="29"/>
        <v>325952.78800000006</v>
      </c>
      <c r="T476" s="258">
        <f>IFERROR(VLOOKUP(C476,'LOCAL DECEMBER 2022'!EK482:FL715,28,FALSE),)</f>
        <v>19533.95</v>
      </c>
      <c r="U476" s="258">
        <f>IFERROR(VLOOKUP(C476,'LOCAL DECEMBER 2022'!EK482:FN715,30,FALSE),)</f>
        <v>48834.879999999997</v>
      </c>
      <c r="V476" s="258">
        <f>IFERROR(VLOOKUP(C476,'LOCAL DECEMBER 2022'!EK482:FM715,29,FALSE),)</f>
        <v>2441.7399999999998</v>
      </c>
      <c r="W476" s="258">
        <f t="shared" si="30"/>
        <v>70810.570000000007</v>
      </c>
      <c r="X476" s="263">
        <f t="shared" si="31"/>
        <v>559159.35000000009</v>
      </c>
      <c r="Z476" s="264"/>
      <c r="AA476" s="134"/>
    </row>
    <row r="477" spans="1:27" s="120" customFormat="1" ht="18.649999999999999" customHeight="1">
      <c r="A477" s="250">
        <v>475</v>
      </c>
      <c r="B477" s="273" t="s">
        <v>2112</v>
      </c>
      <c r="C477" s="274" t="s">
        <v>705</v>
      </c>
      <c r="D477" s="651" t="s">
        <v>2113</v>
      </c>
      <c r="E477" s="254" t="s">
        <v>787</v>
      </c>
      <c r="F477" s="650" t="s">
        <v>2114</v>
      </c>
      <c r="G477" s="277" t="s">
        <v>194</v>
      </c>
      <c r="H477" s="258">
        <f>ROUND(IFERROR(VLOOKUP(C477,'LOCAL DECEMBER 2022'!EK483:ET999,10,FALSE),),2)</f>
        <v>24</v>
      </c>
      <c r="I477" s="258">
        <f>ROUND(IFERROR(VLOOKUP(C477,'LOCAL DECEMBER 2022'!EK483:EN871,4,FALSE),),2)</f>
        <v>12500</v>
      </c>
      <c r="J477" s="258">
        <f>IFERROR(VLOOKUP(C477,'LOCAL DECEMBER 2022'!EK483:EM665,3,FALSE),)</f>
        <v>325000</v>
      </c>
      <c r="K477" s="258">
        <f>IFERROR(VLOOKUP(C477,'LOCAL DECEMBER 2022'!EK483:FA665,17,FALSE),)</f>
        <v>195848.4</v>
      </c>
      <c r="L477" s="258">
        <f>IFERROR(VLOOKUP(C477,'LOCAL DECEMBER 2022'!EK483:FC716,19,FALSE),)</f>
        <v>495848.4</v>
      </c>
      <c r="M477" s="258">
        <f>IFERROR(VLOOKUP(C477,'LOCAL DECEMBER 2022'!EK483:FD716,20,FALSE),)</f>
        <v>446263.56000000006</v>
      </c>
      <c r="N477" s="258">
        <f>IFERROR(VLOOKUP(C477,'LOCAL DECEMBER 2022'!EK483:FE716,21,FALSE),)</f>
        <v>14101.084800000004</v>
      </c>
      <c r="O477" s="258">
        <f>IFERROR(VLOOKUP(C477,'LOCAL DECEMBER 2022'!EK483:FF716,22,FALSE),)</f>
        <v>49584.84</v>
      </c>
      <c r="P477" s="258">
        <f>IFERROR(VLOOKUP(C477,'LOCAL DECEMBER 2022'!EK483:FG709,23,FALSE),)</f>
        <v>100000</v>
      </c>
      <c r="Q477" s="258">
        <f t="shared" si="28"/>
        <v>163685.92480000001</v>
      </c>
      <c r="R477" s="258">
        <f>IFERROR(VLOOKUP(C477,'LOCAL DECEMBER 2022'!EK483:FI716,25,FALSE),)</f>
        <v>0</v>
      </c>
      <c r="S477" s="258">
        <f t="shared" si="29"/>
        <v>332162.47519999999</v>
      </c>
      <c r="T477" s="258">
        <f>IFERROR(VLOOKUP(C477,'LOCAL DECEMBER 2022'!EK483:FL716,28,FALSE),)</f>
        <v>19833.939999999999</v>
      </c>
      <c r="U477" s="258">
        <f>IFERROR(VLOOKUP(C477,'LOCAL DECEMBER 2022'!EK483:FN716,30,FALSE),)</f>
        <v>49584.84</v>
      </c>
      <c r="V477" s="258">
        <f>IFERROR(VLOOKUP(C477,'LOCAL DECEMBER 2022'!EK483:FM716,29,FALSE),)</f>
        <v>2479.2399999999998</v>
      </c>
      <c r="W477" s="258">
        <f t="shared" si="30"/>
        <v>71898.02</v>
      </c>
      <c r="X477" s="263">
        <f t="shared" si="31"/>
        <v>567746.42000000004</v>
      </c>
      <c r="Z477" s="264"/>
      <c r="AA477" s="134"/>
    </row>
    <row r="478" spans="1:27" s="120" customFormat="1" ht="18.649999999999999" customHeight="1">
      <c r="A478" s="250">
        <v>476</v>
      </c>
      <c r="B478" s="273" t="s">
        <v>2115</v>
      </c>
      <c r="C478" s="274" t="s">
        <v>706</v>
      </c>
      <c r="D478" s="275"/>
      <c r="E478" s="254" t="s">
        <v>787</v>
      </c>
      <c r="F478" s="650" t="s">
        <v>2116</v>
      </c>
      <c r="G478" s="277" t="s">
        <v>194</v>
      </c>
      <c r="H478" s="258">
        <f>ROUND(IFERROR(VLOOKUP(C478,'LOCAL DECEMBER 2022'!EK484:ET1000,10,FALSE),),2)</f>
        <v>25</v>
      </c>
      <c r="I478" s="258">
        <f>ROUND(IFERROR(VLOOKUP(C478,'LOCAL DECEMBER 2022'!EK484:EN872,4,FALSE),),2)</f>
        <v>12500</v>
      </c>
      <c r="J478" s="258">
        <f>IFERROR(VLOOKUP(C478,'LOCAL DECEMBER 2022'!EK484:EM666,3,FALSE),)</f>
        <v>325000</v>
      </c>
      <c r="K478" s="258">
        <f>IFERROR(VLOOKUP(C478,'LOCAL DECEMBER 2022'!EK484:FA666,17,FALSE),)</f>
        <v>255853.01</v>
      </c>
      <c r="L478" s="258">
        <f>IFERROR(VLOOKUP(C478,'LOCAL DECEMBER 2022'!EK484:FC717,19,FALSE),)</f>
        <v>568353.01</v>
      </c>
      <c r="M478" s="258">
        <f>IFERROR(VLOOKUP(C478,'LOCAL DECEMBER 2022'!EK484:FD717,20,FALSE),)</f>
        <v>511517.71</v>
      </c>
      <c r="N478" s="258">
        <f>IFERROR(VLOOKUP(C478,'LOCAL DECEMBER 2022'!EK484:FE717,21,FALSE),)</f>
        <v>19321.416800000003</v>
      </c>
      <c r="O478" s="258">
        <f>IFERROR(VLOOKUP(C478,'LOCAL DECEMBER 2022'!EK484:FF717,22,FALSE),)</f>
        <v>56835.3</v>
      </c>
      <c r="P478" s="258">
        <f>IFERROR(VLOOKUP(C478,'LOCAL DECEMBER 2022'!EK484:FG710,23,FALSE),)</f>
        <v>100000</v>
      </c>
      <c r="Q478" s="258">
        <f t="shared" si="28"/>
        <v>176156.71679999999</v>
      </c>
      <c r="R478" s="258">
        <f>IFERROR(VLOOKUP(C478,'LOCAL DECEMBER 2022'!EK484:FI717,25,FALSE),)</f>
        <v>0</v>
      </c>
      <c r="S478" s="258">
        <f t="shared" si="29"/>
        <v>392196.29320000001</v>
      </c>
      <c r="T478" s="258">
        <f>IFERROR(VLOOKUP(C478,'LOCAL DECEMBER 2022'!EK484:FL717,28,FALSE),)</f>
        <v>22734.12</v>
      </c>
      <c r="U478" s="258">
        <f>IFERROR(VLOOKUP(C478,'LOCAL DECEMBER 2022'!EK484:FN717,30,FALSE),)</f>
        <v>56835.3</v>
      </c>
      <c r="V478" s="258">
        <f>IFERROR(VLOOKUP(C478,'LOCAL DECEMBER 2022'!EK484:FM717,29,FALSE),)</f>
        <v>2841.77</v>
      </c>
      <c r="W478" s="258">
        <f t="shared" si="30"/>
        <v>82411.19</v>
      </c>
      <c r="X478" s="263">
        <f t="shared" si="31"/>
        <v>650764.19999999995</v>
      </c>
      <c r="Z478" s="264"/>
      <c r="AA478" s="134"/>
    </row>
    <row r="479" spans="1:27" s="120" customFormat="1" ht="18.649999999999999" customHeight="1">
      <c r="A479" s="250">
        <v>477</v>
      </c>
      <c r="B479" s="273" t="s">
        <v>2083</v>
      </c>
      <c r="C479" s="274" t="s">
        <v>707</v>
      </c>
      <c r="D479" s="651" t="s">
        <v>2117</v>
      </c>
      <c r="E479" s="254" t="s">
        <v>787</v>
      </c>
      <c r="F479" s="650" t="s">
        <v>2118</v>
      </c>
      <c r="G479" s="277" t="s">
        <v>194</v>
      </c>
      <c r="H479" s="258">
        <f>ROUND(IFERROR(VLOOKUP(C479,'LOCAL DECEMBER 2022'!EK485:ET1001,10,FALSE),),2)</f>
        <v>24</v>
      </c>
      <c r="I479" s="258">
        <f>ROUND(IFERROR(VLOOKUP(C479,'LOCAL DECEMBER 2022'!EK485:EN873,4,FALSE),),2)</f>
        <v>12500</v>
      </c>
      <c r="J479" s="258">
        <f>IFERROR(VLOOKUP(C479,'LOCAL DECEMBER 2022'!EK485:EM667,3,FALSE),)</f>
        <v>325000</v>
      </c>
      <c r="K479" s="258">
        <f>IFERROR(VLOOKUP(C479,'LOCAL DECEMBER 2022'!EK485:FA667,17,FALSE),)</f>
        <v>195848.4</v>
      </c>
      <c r="L479" s="258">
        <f>IFERROR(VLOOKUP(C479,'LOCAL DECEMBER 2022'!EK485:FC718,19,FALSE),)</f>
        <v>495848.4</v>
      </c>
      <c r="M479" s="258">
        <f>IFERROR(VLOOKUP(C479,'LOCAL DECEMBER 2022'!EK485:FD718,20,FALSE),)</f>
        <v>446263.56000000006</v>
      </c>
      <c r="N479" s="258">
        <f>IFERROR(VLOOKUP(C479,'LOCAL DECEMBER 2022'!EK485:FE718,21,FALSE),)</f>
        <v>14101.084800000004</v>
      </c>
      <c r="O479" s="258">
        <f>IFERROR(VLOOKUP(C479,'LOCAL DECEMBER 2022'!EK485:FF718,22,FALSE),)</f>
        <v>49584.84</v>
      </c>
      <c r="P479" s="258">
        <f>IFERROR(VLOOKUP(C479,'LOCAL DECEMBER 2022'!EK485:FG711,23,FALSE),)</f>
        <v>100000</v>
      </c>
      <c r="Q479" s="258">
        <f t="shared" si="28"/>
        <v>163685.92480000001</v>
      </c>
      <c r="R479" s="258">
        <f>IFERROR(VLOOKUP(C479,'LOCAL DECEMBER 2022'!EK485:FI718,25,FALSE),)</f>
        <v>0</v>
      </c>
      <c r="S479" s="258">
        <f t="shared" si="29"/>
        <v>332162.47519999999</v>
      </c>
      <c r="T479" s="258">
        <f>IFERROR(VLOOKUP(C479,'LOCAL DECEMBER 2022'!EK485:FL718,28,FALSE),)</f>
        <v>19833.939999999999</v>
      </c>
      <c r="U479" s="258">
        <f>IFERROR(VLOOKUP(C479,'LOCAL DECEMBER 2022'!EK485:FN718,30,FALSE),)</f>
        <v>49584.84</v>
      </c>
      <c r="V479" s="258">
        <f>IFERROR(VLOOKUP(C479,'LOCAL DECEMBER 2022'!EK485:FM718,29,FALSE),)</f>
        <v>2479.2399999999998</v>
      </c>
      <c r="W479" s="258">
        <f t="shared" si="30"/>
        <v>71898.02</v>
      </c>
      <c r="X479" s="263">
        <f t="shared" si="31"/>
        <v>567746.42000000004</v>
      </c>
      <c r="Z479" s="264"/>
      <c r="AA479" s="134"/>
    </row>
    <row r="480" spans="1:27" s="120" customFormat="1" ht="18.649999999999999" customHeight="1">
      <c r="A480" s="250">
        <v>478</v>
      </c>
      <c r="B480" s="273" t="s">
        <v>2119</v>
      </c>
      <c r="C480" s="274" t="s">
        <v>708</v>
      </c>
      <c r="D480" s="651" t="s">
        <v>2120</v>
      </c>
      <c r="E480" s="254" t="s">
        <v>787</v>
      </c>
      <c r="F480" s="650" t="s">
        <v>2121</v>
      </c>
      <c r="G480" s="277" t="s">
        <v>194</v>
      </c>
      <c r="H480" s="258">
        <f>ROUND(IFERROR(VLOOKUP(C480,'LOCAL DECEMBER 2022'!EK486:ET1002,10,FALSE),),2)</f>
        <v>25</v>
      </c>
      <c r="I480" s="258">
        <f>ROUND(IFERROR(VLOOKUP(C480,'LOCAL DECEMBER 2022'!EK486:EN874,4,FALSE),),2)</f>
        <v>12500</v>
      </c>
      <c r="J480" s="258">
        <f>IFERROR(VLOOKUP(C480,'LOCAL DECEMBER 2022'!EK486:EM668,3,FALSE),)</f>
        <v>325000</v>
      </c>
      <c r="K480" s="258">
        <f>IFERROR(VLOOKUP(C480,'LOCAL DECEMBER 2022'!EK486:FA668,17,FALSE),)</f>
        <v>216683.33</v>
      </c>
      <c r="L480" s="258">
        <f>IFERROR(VLOOKUP(C480,'LOCAL DECEMBER 2022'!EK486:FC719,19,FALSE),)</f>
        <v>529183.32999999996</v>
      </c>
      <c r="M480" s="258">
        <f>IFERROR(VLOOKUP(C480,'LOCAL DECEMBER 2022'!EK486:FD719,20,FALSE),)</f>
        <v>476264.99999999994</v>
      </c>
      <c r="N480" s="258">
        <f>IFERROR(VLOOKUP(C480,'LOCAL DECEMBER 2022'!EK486:FE719,21,FALSE),)</f>
        <v>16501.199999999997</v>
      </c>
      <c r="O480" s="258">
        <f>IFERROR(VLOOKUP(C480,'LOCAL DECEMBER 2022'!EK486:FF719,22,FALSE),)</f>
        <v>52918.33</v>
      </c>
      <c r="P480" s="258">
        <f>IFERROR(VLOOKUP(C480,'LOCAL DECEMBER 2022'!EK486:FG712,23,FALSE),)</f>
        <v>100000</v>
      </c>
      <c r="Q480" s="258">
        <f t="shared" si="28"/>
        <v>169419.53</v>
      </c>
      <c r="R480" s="258">
        <f>IFERROR(VLOOKUP(C480,'LOCAL DECEMBER 2022'!EK486:FI719,25,FALSE),)</f>
        <v>0</v>
      </c>
      <c r="S480" s="258">
        <f t="shared" si="29"/>
        <v>359763.79999999993</v>
      </c>
      <c r="T480" s="258">
        <f>IFERROR(VLOOKUP(C480,'LOCAL DECEMBER 2022'!EK486:FL719,28,FALSE),)</f>
        <v>21167.33</v>
      </c>
      <c r="U480" s="258">
        <f>IFERROR(VLOOKUP(C480,'LOCAL DECEMBER 2022'!EK486:FN719,30,FALSE),)</f>
        <v>52918.33</v>
      </c>
      <c r="V480" s="258">
        <f>IFERROR(VLOOKUP(C480,'LOCAL DECEMBER 2022'!EK486:FM719,29,FALSE),)</f>
        <v>2645.92</v>
      </c>
      <c r="W480" s="258">
        <f t="shared" si="30"/>
        <v>76731.58</v>
      </c>
      <c r="X480" s="263">
        <f t="shared" si="31"/>
        <v>605914.90999999992</v>
      </c>
      <c r="Z480" s="264"/>
      <c r="AA480" s="134"/>
    </row>
    <row r="481" spans="1:27" s="120" customFormat="1" ht="18.649999999999999" customHeight="1">
      <c r="A481" s="250">
        <v>479</v>
      </c>
      <c r="B481" s="273" t="s">
        <v>2122</v>
      </c>
      <c r="C481" s="274" t="s">
        <v>709</v>
      </c>
      <c r="D481" s="275"/>
      <c r="E481" s="254" t="s">
        <v>787</v>
      </c>
      <c r="F481" s="276" t="s">
        <v>2123</v>
      </c>
      <c r="G481" s="277" t="s">
        <v>194</v>
      </c>
      <c r="H481" s="258">
        <f>ROUND(IFERROR(VLOOKUP(C481,'LOCAL DECEMBER 2022'!EK487:ET1003,10,FALSE),),2)</f>
        <v>22</v>
      </c>
      <c r="I481" s="258">
        <f>ROUND(IFERROR(VLOOKUP(C481,'LOCAL DECEMBER 2022'!EK487:EN875,4,FALSE),),2)</f>
        <v>12500</v>
      </c>
      <c r="J481" s="258">
        <f>IFERROR(VLOOKUP(C481,'LOCAL DECEMBER 2022'!EK487:EM669,3,FALSE),)</f>
        <v>325000</v>
      </c>
      <c r="K481" s="258">
        <f>IFERROR(VLOOKUP(C481,'LOCAL DECEMBER 2022'!EK487:FA669,17,FALSE),)</f>
        <v>260853.4</v>
      </c>
      <c r="L481" s="258">
        <f>IFERROR(VLOOKUP(C481,'LOCAL DECEMBER 2022'!EK487:FC720,19,FALSE),)</f>
        <v>535853.4</v>
      </c>
      <c r="M481" s="258">
        <f>IFERROR(VLOOKUP(C481,'LOCAL DECEMBER 2022'!EK487:FD720,20,FALSE),)</f>
        <v>482268.06000000006</v>
      </c>
      <c r="N481" s="258">
        <f>IFERROR(VLOOKUP(C481,'LOCAL DECEMBER 2022'!EK487:FE720,21,FALSE),)</f>
        <v>16981.444800000005</v>
      </c>
      <c r="O481" s="258">
        <f>IFERROR(VLOOKUP(C481,'LOCAL DECEMBER 2022'!EK487:FF720,22,FALSE),)</f>
        <v>53585.34</v>
      </c>
      <c r="P481" s="258">
        <f>IFERROR(VLOOKUP(C481,'LOCAL DECEMBER 2022'!EK487:FG713,23,FALSE),)</f>
        <v>100000</v>
      </c>
      <c r="Q481" s="258">
        <f t="shared" si="28"/>
        <v>170566.78479999999</v>
      </c>
      <c r="R481" s="258">
        <f>IFERROR(VLOOKUP(C481,'LOCAL DECEMBER 2022'!EK487:FI720,25,FALSE),)</f>
        <v>0</v>
      </c>
      <c r="S481" s="258">
        <f t="shared" si="29"/>
        <v>365286.6152</v>
      </c>
      <c r="T481" s="258">
        <f>IFERROR(VLOOKUP(C481,'LOCAL DECEMBER 2022'!EK487:FL720,28,FALSE),)</f>
        <v>21434.14</v>
      </c>
      <c r="U481" s="258">
        <f>IFERROR(VLOOKUP(C481,'LOCAL DECEMBER 2022'!EK487:FN720,30,FALSE),)</f>
        <v>53585.34</v>
      </c>
      <c r="V481" s="258">
        <f>IFERROR(VLOOKUP(C481,'LOCAL DECEMBER 2022'!EK487:FM720,29,FALSE),)</f>
        <v>2679.27</v>
      </c>
      <c r="W481" s="258">
        <f t="shared" si="30"/>
        <v>77698.75</v>
      </c>
      <c r="X481" s="263">
        <f t="shared" si="31"/>
        <v>613552.15</v>
      </c>
      <c r="Z481" s="264"/>
      <c r="AA481" s="134"/>
    </row>
    <row r="482" spans="1:27" s="120" customFormat="1" ht="18.649999999999999" customHeight="1">
      <c r="A482" s="250">
        <v>480</v>
      </c>
      <c r="B482" s="273"/>
      <c r="C482" s="274" t="s">
        <v>710</v>
      </c>
      <c r="D482" s="275"/>
      <c r="E482" s="254" t="s">
        <v>787</v>
      </c>
      <c r="F482" s="650" t="s">
        <v>2124</v>
      </c>
      <c r="G482" s="277" t="s">
        <v>194</v>
      </c>
      <c r="H482" s="258">
        <f>ROUND(IFERROR(VLOOKUP(C482,'LOCAL DECEMBER 2022'!EK488:ET1004,10,FALSE),),2)</f>
        <v>25</v>
      </c>
      <c r="I482" s="258">
        <f>ROUND(IFERROR(VLOOKUP(C482,'LOCAL DECEMBER 2022'!EK488:EN876,4,FALSE),),2)</f>
        <v>12500</v>
      </c>
      <c r="J482" s="258">
        <f>IFERROR(VLOOKUP(C482,'LOCAL DECEMBER 2022'!EK488:EM670,3,FALSE),)</f>
        <v>325000</v>
      </c>
      <c r="K482" s="258">
        <f>IFERROR(VLOOKUP(C482,'LOCAL DECEMBER 2022'!EK488:FA670,17,FALSE),)</f>
        <v>317524.42</v>
      </c>
      <c r="L482" s="258">
        <f>IFERROR(VLOOKUP(C482,'LOCAL DECEMBER 2022'!EK488:FC721,19,FALSE),)</f>
        <v>630024.42000000004</v>
      </c>
      <c r="M482" s="258">
        <f>IFERROR(VLOOKUP(C482,'LOCAL DECEMBER 2022'!EK488:FD721,20,FALSE),)</f>
        <v>567021.98</v>
      </c>
      <c r="N482" s="258">
        <f>IFERROR(VLOOKUP(C482,'LOCAL DECEMBER 2022'!EK488:FE721,21,FALSE),)</f>
        <v>29404.395999999997</v>
      </c>
      <c r="O482" s="258">
        <f>IFERROR(VLOOKUP(C482,'LOCAL DECEMBER 2022'!EK488:FF721,22,FALSE),)</f>
        <v>63002.44</v>
      </c>
      <c r="P482" s="258">
        <f>IFERROR(VLOOKUP(C482,'LOCAL DECEMBER 2022'!EK488:FG714,23,FALSE),)</f>
        <v>100000</v>
      </c>
      <c r="Q482" s="258">
        <f t="shared" ref="Q482:Q519" si="36">SUM(N482:P482)</f>
        <v>192406.83600000001</v>
      </c>
      <c r="R482" s="258">
        <f>IFERROR(VLOOKUP(C482,'LOCAL DECEMBER 2022'!EK488:FI721,25,FALSE),)</f>
        <v>0</v>
      </c>
      <c r="S482" s="258">
        <f t="shared" ref="S482:S519" si="37">L482-Q482+R482</f>
        <v>437617.58400000003</v>
      </c>
      <c r="T482" s="258">
        <f>IFERROR(VLOOKUP(C482,'LOCAL DECEMBER 2022'!EK488:FL721,28,FALSE),)</f>
        <v>25200.98</v>
      </c>
      <c r="U482" s="258">
        <f>IFERROR(VLOOKUP(C482,'LOCAL DECEMBER 2022'!EK488:FN721,30,FALSE),)</f>
        <v>63002.44</v>
      </c>
      <c r="V482" s="258">
        <f>IFERROR(VLOOKUP(C482,'LOCAL DECEMBER 2022'!EK488:FM721,29,FALSE),)</f>
        <v>3150.12</v>
      </c>
      <c r="W482" s="258">
        <f t="shared" ref="W482:W519" si="38">SUM(T482:V482)</f>
        <v>91353.54</v>
      </c>
      <c r="X482" s="263">
        <f t="shared" ref="X482:X519" si="39">L482+W482</f>
        <v>721377.96000000008</v>
      </c>
      <c r="Z482" s="264"/>
      <c r="AA482" s="134"/>
    </row>
    <row r="483" spans="1:27" s="120" customFormat="1" ht="18.649999999999999" customHeight="1">
      <c r="A483" s="250">
        <v>481</v>
      </c>
      <c r="B483" s="273" t="s">
        <v>2125</v>
      </c>
      <c r="C483" s="274" t="s">
        <v>711</v>
      </c>
      <c r="D483" s="275"/>
      <c r="E483" s="254" t="s">
        <v>787</v>
      </c>
      <c r="F483" s="650" t="s">
        <v>2126</v>
      </c>
      <c r="G483" s="277" t="s">
        <v>68</v>
      </c>
      <c r="H483" s="258">
        <f>ROUND(IFERROR(VLOOKUP(C483,'LOCAL DECEMBER 2022'!EK489:ET1005,10,FALSE),),2)</f>
        <v>23</v>
      </c>
      <c r="I483" s="258">
        <f>ROUND(IFERROR(VLOOKUP(C483,'LOCAL DECEMBER 2022'!EK489:EN878,4,FALSE),),2)</f>
        <v>15000</v>
      </c>
      <c r="J483" s="258">
        <f>IFERROR(VLOOKUP(C483,'LOCAL DECEMBER 2022'!EK489:EM672,3,FALSE),)</f>
        <v>390000</v>
      </c>
      <c r="K483" s="258">
        <f>IFERROR(VLOOKUP(C483,'LOCAL DECEMBER 2022'!EK489:FA672,17,FALSE),)</f>
        <v>319024.53999999998</v>
      </c>
      <c r="L483" s="258">
        <f>IFERROR(VLOOKUP(C483,'LOCAL DECEMBER 2022'!EK489:FC723,19,FALSE),)</f>
        <v>664024.54</v>
      </c>
      <c r="M483" s="258">
        <f>IFERROR(VLOOKUP(C483,'LOCAL DECEMBER 2022'!EK489:FD723,20,FALSE),)</f>
        <v>597622.09000000008</v>
      </c>
      <c r="N483" s="258">
        <f>IFERROR(VLOOKUP(C483,'LOCAL DECEMBER 2022'!EK489:FE723,21,FALSE),)</f>
        <v>35524.41800000002</v>
      </c>
      <c r="O483" s="258">
        <f>IFERROR(VLOOKUP(C483,'LOCAL DECEMBER 2022'!EK489:FF723,22,FALSE),)</f>
        <v>66402.45</v>
      </c>
      <c r="P483" s="258">
        <f>IFERROR(VLOOKUP(C483,'LOCAL DECEMBER 2022'!EK489:FG715,23,FALSE),)</f>
        <v>100000</v>
      </c>
      <c r="Q483" s="258">
        <f t="shared" si="36"/>
        <v>201926.86800000002</v>
      </c>
      <c r="R483" s="258">
        <f>IFERROR(VLOOKUP(C483,'LOCAL DECEMBER 2022'!EK489:FI723,25,FALSE),)</f>
        <v>0</v>
      </c>
      <c r="S483" s="258">
        <f t="shared" si="37"/>
        <v>462097.67200000002</v>
      </c>
      <c r="T483" s="258">
        <f>IFERROR(VLOOKUP(C483,'LOCAL DECEMBER 2022'!EK489:FL723,28,FALSE),)</f>
        <v>26560.98</v>
      </c>
      <c r="U483" s="258">
        <f>IFERROR(VLOOKUP(C483,'LOCAL DECEMBER 2022'!EK489:FN723,30,FALSE),)</f>
        <v>66402.45</v>
      </c>
      <c r="V483" s="258">
        <f>IFERROR(VLOOKUP(C483,'LOCAL DECEMBER 2022'!EK489:FM723,29,FALSE),)</f>
        <v>3320.12</v>
      </c>
      <c r="W483" s="258">
        <f t="shared" si="38"/>
        <v>96283.549999999988</v>
      </c>
      <c r="X483" s="263">
        <f t="shared" si="39"/>
        <v>760308.09000000008</v>
      </c>
      <c r="Z483" s="264"/>
      <c r="AA483" s="134"/>
    </row>
    <row r="484" spans="1:27" s="120" customFormat="1" ht="18.649999999999999" customHeight="1">
      <c r="A484" s="250">
        <v>482</v>
      </c>
      <c r="B484" s="273" t="s">
        <v>2127</v>
      </c>
      <c r="C484" s="274" t="s">
        <v>712</v>
      </c>
      <c r="D484" s="651" t="s">
        <v>2128</v>
      </c>
      <c r="E484" s="254" t="s">
        <v>787</v>
      </c>
      <c r="F484" s="650" t="s">
        <v>2129</v>
      </c>
      <c r="G484" s="277" t="s">
        <v>194</v>
      </c>
      <c r="H484" s="258">
        <f>ROUND(IFERROR(VLOOKUP(C484,'LOCAL DECEMBER 2022'!EK490:ET1006,10,FALSE),),2)</f>
        <v>24</v>
      </c>
      <c r="I484" s="258">
        <f>ROUND(IFERROR(VLOOKUP(C484,'LOCAL DECEMBER 2022'!EK490:EN879,4,FALSE),),2)</f>
        <v>12500</v>
      </c>
      <c r="J484" s="258">
        <f>IFERROR(VLOOKUP(C484,'LOCAL DECEMBER 2022'!EK490:EM673,3,FALSE),)</f>
        <v>325000</v>
      </c>
      <c r="K484" s="258">
        <f>IFERROR(VLOOKUP(C484,'LOCAL DECEMBER 2022'!EK490:FA673,17,FALSE),)</f>
        <v>248352.44</v>
      </c>
      <c r="L484" s="258">
        <f>IFERROR(VLOOKUP(C484,'LOCAL DECEMBER 2022'!EK490:FC724,19,FALSE),)</f>
        <v>548352.43999999994</v>
      </c>
      <c r="M484" s="258">
        <f>IFERROR(VLOOKUP(C484,'LOCAL DECEMBER 2022'!EK490:FD724,20,FALSE),)</f>
        <v>493517.19999999995</v>
      </c>
      <c r="N484" s="258">
        <f>IFERROR(VLOOKUP(C484,'LOCAL DECEMBER 2022'!EK490:FE724,21,FALSE),)</f>
        <v>17881.375999999997</v>
      </c>
      <c r="O484" s="258">
        <f>IFERROR(VLOOKUP(C484,'LOCAL DECEMBER 2022'!EK490:FF724,22,FALSE),)</f>
        <v>54835.24</v>
      </c>
      <c r="P484" s="258">
        <f>IFERROR(VLOOKUP(C484,'LOCAL DECEMBER 2022'!EK490:FG716,23,FALSE),)</f>
        <v>100000</v>
      </c>
      <c r="Q484" s="258">
        <f t="shared" si="36"/>
        <v>172716.61599999998</v>
      </c>
      <c r="R484" s="258">
        <f>IFERROR(VLOOKUP(C484,'LOCAL DECEMBER 2022'!EK490:FI724,25,FALSE),)</f>
        <v>0</v>
      </c>
      <c r="S484" s="258">
        <f t="shared" si="37"/>
        <v>375635.82399999996</v>
      </c>
      <c r="T484" s="258">
        <f>IFERROR(VLOOKUP(C484,'LOCAL DECEMBER 2022'!EK490:FL724,28,FALSE),)</f>
        <v>21934.1</v>
      </c>
      <c r="U484" s="258">
        <f>IFERROR(VLOOKUP(C484,'LOCAL DECEMBER 2022'!EK490:FN724,30,FALSE),)</f>
        <v>54835.24</v>
      </c>
      <c r="V484" s="258">
        <f>IFERROR(VLOOKUP(C484,'LOCAL DECEMBER 2022'!EK490:FM724,29,FALSE),)</f>
        <v>2741.76</v>
      </c>
      <c r="W484" s="258">
        <f t="shared" si="38"/>
        <v>79511.099999999991</v>
      </c>
      <c r="X484" s="263">
        <f t="shared" si="39"/>
        <v>627863.53999999992</v>
      </c>
      <c r="Z484" s="264"/>
      <c r="AA484" s="134"/>
    </row>
    <row r="485" spans="1:27" s="120" customFormat="1" ht="18.649999999999999" customHeight="1">
      <c r="A485" s="250">
        <v>483</v>
      </c>
      <c r="B485" s="273"/>
      <c r="C485" s="274" t="s">
        <v>713</v>
      </c>
      <c r="D485" s="651" t="s">
        <v>2130</v>
      </c>
      <c r="E485" s="278" t="s">
        <v>787</v>
      </c>
      <c r="F485" s="650" t="s">
        <v>2131</v>
      </c>
      <c r="G485" s="277" t="s">
        <v>245</v>
      </c>
      <c r="H485" s="258">
        <f>ROUND(IFERROR(VLOOKUP(C485,'LOCAL DECEMBER 2022'!EK491:ET1007,10,FALSE),),2)</f>
        <v>24</v>
      </c>
      <c r="I485" s="258">
        <f>ROUND(IFERROR(VLOOKUP(C485,'LOCAL DECEMBER 2022'!EK491:EN880,4,FALSE),),2)</f>
        <v>15000</v>
      </c>
      <c r="J485" s="258">
        <f>IFERROR(VLOOKUP(C485,'LOCAL DECEMBER 2022'!EK491:EM674,3,FALSE),)</f>
        <v>390000</v>
      </c>
      <c r="K485" s="258">
        <f>IFERROR(VLOOKUP(C485,'LOCAL DECEMBER 2022'!EK491:FA674,17,FALSE),)</f>
        <v>294022.62</v>
      </c>
      <c r="L485" s="258">
        <f>IFERROR(VLOOKUP(C485,'LOCAL DECEMBER 2022'!EK491:FC725,19,FALSE),)</f>
        <v>654022.62</v>
      </c>
      <c r="M485" s="258">
        <f>IFERROR(VLOOKUP(C485,'LOCAL DECEMBER 2022'!EK491:FD725,20,FALSE),)</f>
        <v>588620.36</v>
      </c>
      <c r="N485" s="258">
        <f>IFERROR(VLOOKUP(C485,'LOCAL DECEMBER 2022'!EK491:FE725,21,FALSE),)</f>
        <v>33724.072</v>
      </c>
      <c r="O485" s="258">
        <f>IFERROR(VLOOKUP(C485,'LOCAL DECEMBER 2022'!EK491:FF725,22,FALSE),)</f>
        <v>65402.26</v>
      </c>
      <c r="P485" s="258">
        <f>IFERROR(VLOOKUP(C485,'LOCAL DECEMBER 2022'!EK491:FG717,23,FALSE),)</f>
        <v>0</v>
      </c>
      <c r="Q485" s="258">
        <f t="shared" si="36"/>
        <v>99126.331999999995</v>
      </c>
      <c r="R485" s="258">
        <f>IFERROR(VLOOKUP(C485,'LOCAL DECEMBER 2022'!EK491:FI725,25,FALSE),)</f>
        <v>0</v>
      </c>
      <c r="S485" s="258">
        <f t="shared" si="37"/>
        <v>554896.28799999994</v>
      </c>
      <c r="T485" s="258">
        <f>IFERROR(VLOOKUP(C485,'LOCAL DECEMBER 2022'!EK491:FL725,28,FALSE),)</f>
        <v>26160.9</v>
      </c>
      <c r="U485" s="258">
        <f>IFERROR(VLOOKUP(C485,'LOCAL DECEMBER 2022'!EK491:FN725,30,FALSE),)</f>
        <v>65402.26</v>
      </c>
      <c r="V485" s="258">
        <f>IFERROR(VLOOKUP(C485,'LOCAL DECEMBER 2022'!EK491:FM725,29,FALSE),)</f>
        <v>3270.11</v>
      </c>
      <c r="W485" s="258">
        <f t="shared" si="38"/>
        <v>94833.27</v>
      </c>
      <c r="X485" s="263">
        <f t="shared" si="39"/>
        <v>748855.89</v>
      </c>
      <c r="Z485" s="264"/>
      <c r="AA485" s="134"/>
    </row>
    <row r="486" spans="1:27" s="120" customFormat="1" ht="18.649999999999999" customHeight="1">
      <c r="A486" s="250">
        <v>484</v>
      </c>
      <c r="B486" s="279"/>
      <c r="C486" s="280" t="s">
        <v>714</v>
      </c>
      <c r="D486" s="281"/>
      <c r="E486" s="278" t="s">
        <v>787</v>
      </c>
      <c r="F486" s="652" t="s">
        <v>2132</v>
      </c>
      <c r="G486" s="283" t="s">
        <v>194</v>
      </c>
      <c r="H486" s="258">
        <f>ROUND(IFERROR(VLOOKUP(C486,'LOCAL DECEMBER 2022'!EK492:ET1008,10,FALSE),),2)</f>
        <v>14</v>
      </c>
      <c r="I486" s="258">
        <f>ROUND(IFERROR(VLOOKUP(C486,'LOCAL DECEMBER 2022'!EK492:EN881,4,FALSE),),2)</f>
        <v>12500</v>
      </c>
      <c r="J486" s="258">
        <f>IFERROR(VLOOKUP(C486,'LOCAL DECEMBER 2022'!EK492:EM675,3,FALSE),)</f>
        <v>325000</v>
      </c>
      <c r="K486" s="258">
        <f>IFERROR(VLOOKUP(C486,'LOCAL DECEMBER 2022'!EK492:FA675,17,FALSE),)</f>
        <v>305023.46000000002</v>
      </c>
      <c r="L486" s="258">
        <f>IFERROR(VLOOKUP(C486,'LOCAL DECEMBER 2022'!EK492:FC726,19,FALSE),)</f>
        <v>480023.46</v>
      </c>
      <c r="M486" s="258">
        <f>IFERROR(VLOOKUP(C486,'LOCAL DECEMBER 2022'!EK492:FD726,20,FALSE),)</f>
        <v>432021.11000000004</v>
      </c>
      <c r="N486" s="258">
        <f>IFERROR(VLOOKUP(C486,'LOCAL DECEMBER 2022'!EK492:FE726,21,FALSE),)</f>
        <v>12961.688800000004</v>
      </c>
      <c r="O486" s="258">
        <f>IFERROR(VLOOKUP(C486,'LOCAL DECEMBER 2022'!EK492:FF726,22,FALSE),)</f>
        <v>48002.35</v>
      </c>
      <c r="P486" s="258">
        <f>IFERROR(VLOOKUP(C486,'LOCAL DECEMBER 2022'!EK492:FG718,23,FALSE),)</f>
        <v>0</v>
      </c>
      <c r="Q486" s="258">
        <f t="shared" si="36"/>
        <v>60964.038800000002</v>
      </c>
      <c r="R486" s="258">
        <f>IFERROR(VLOOKUP(C486,'LOCAL DECEMBER 2022'!EK492:FI726,25,FALSE),)</f>
        <v>0</v>
      </c>
      <c r="S486" s="258">
        <f t="shared" si="37"/>
        <v>419059.42120000004</v>
      </c>
      <c r="T486" s="258">
        <f>IFERROR(VLOOKUP(C486,'LOCAL DECEMBER 2022'!EK492:FL726,28,FALSE),)</f>
        <v>19200.939999999999</v>
      </c>
      <c r="U486" s="258">
        <f>IFERROR(VLOOKUP(C486,'LOCAL DECEMBER 2022'!EK492:FN726,30,FALSE),)</f>
        <v>48002.35</v>
      </c>
      <c r="V486" s="258">
        <f>IFERROR(VLOOKUP(C486,'LOCAL DECEMBER 2022'!EK492:FM726,29,FALSE),)</f>
        <v>2400.12</v>
      </c>
      <c r="W486" s="258">
        <f t="shared" si="38"/>
        <v>69603.409999999989</v>
      </c>
      <c r="X486" s="263">
        <f t="shared" si="39"/>
        <v>549626.87</v>
      </c>
      <c r="Z486" s="264"/>
      <c r="AA486" s="134"/>
    </row>
    <row r="487" spans="1:27" s="120" customFormat="1" ht="18.649999999999999" customHeight="1">
      <c r="A487" s="250">
        <v>485</v>
      </c>
      <c r="B487" s="279" t="s">
        <v>2347</v>
      </c>
      <c r="C487" s="280" t="s">
        <v>715</v>
      </c>
      <c r="D487" s="653" t="s">
        <v>2133</v>
      </c>
      <c r="E487" s="278" t="s">
        <v>787</v>
      </c>
      <c r="F487" s="652" t="s">
        <v>2134</v>
      </c>
      <c r="G487" s="283" t="s">
        <v>194</v>
      </c>
      <c r="H487" s="258">
        <f>ROUND(IFERROR(VLOOKUP(C487,'LOCAL DECEMBER 2022'!EK493:ET1009,10,FALSE),),2)</f>
        <v>23</v>
      </c>
      <c r="I487" s="258">
        <f>ROUND(IFERROR(VLOOKUP(C487,'LOCAL DECEMBER 2022'!EK493:EN882,4,FALSE),),2)</f>
        <v>12500</v>
      </c>
      <c r="J487" s="258">
        <f>IFERROR(VLOOKUP(C487,'LOCAL DECEMBER 2022'!EK493:EM676,3,FALSE),)</f>
        <v>325000</v>
      </c>
      <c r="K487" s="258">
        <f>IFERROR(VLOOKUP(C487,'LOCAL DECEMBER 2022'!EK493:FA676,17,FALSE),)</f>
        <v>340859.55</v>
      </c>
      <c r="L487" s="258">
        <f>IFERROR(VLOOKUP(C487,'LOCAL DECEMBER 2022'!EK493:FC727,19,FALSE),)</f>
        <v>628359.55000000005</v>
      </c>
      <c r="M487" s="258">
        <f>IFERROR(VLOOKUP(C487,'LOCAL DECEMBER 2022'!EK493:FD727,20,FALSE),)</f>
        <v>565523.59000000008</v>
      </c>
      <c r="N487" s="258">
        <f>IFERROR(VLOOKUP(C487,'LOCAL DECEMBER 2022'!EK493:FE727,21,FALSE),)</f>
        <v>29104.718000000015</v>
      </c>
      <c r="O487" s="258">
        <f>IFERROR(VLOOKUP(C487,'LOCAL DECEMBER 2022'!EK493:FF727,22,FALSE),)</f>
        <v>62835.96</v>
      </c>
      <c r="P487" s="258">
        <f>IFERROR(VLOOKUP(C487,'LOCAL DECEMBER 2022'!EK493:FG719,23,FALSE),)</f>
        <v>0</v>
      </c>
      <c r="Q487" s="258">
        <f t="shared" si="36"/>
        <v>91940.678000000014</v>
      </c>
      <c r="R487" s="258">
        <f>IFERROR(VLOOKUP(C487,'LOCAL DECEMBER 2022'!EK493:FI727,25,FALSE),)</f>
        <v>0</v>
      </c>
      <c r="S487" s="258">
        <f t="shared" si="37"/>
        <v>536418.87199999997</v>
      </c>
      <c r="T487" s="258">
        <f>IFERROR(VLOOKUP(C487,'LOCAL DECEMBER 2022'!EK493:FL727,28,FALSE),)</f>
        <v>25134.38</v>
      </c>
      <c r="U487" s="258">
        <f>IFERROR(VLOOKUP(C487,'LOCAL DECEMBER 2022'!EK493:FN727,30,FALSE),)</f>
        <v>62835.96</v>
      </c>
      <c r="V487" s="258">
        <f>IFERROR(VLOOKUP(C487,'LOCAL DECEMBER 2022'!EK493:FM727,29,FALSE),)</f>
        <v>3141.8</v>
      </c>
      <c r="W487" s="258">
        <f t="shared" si="38"/>
        <v>91112.14</v>
      </c>
      <c r="X487" s="263">
        <f t="shared" si="39"/>
        <v>719471.69000000006</v>
      </c>
      <c r="Z487" s="264"/>
      <c r="AA487" s="134"/>
    </row>
    <row r="488" spans="1:27" s="120" customFormat="1" ht="18.649999999999999" customHeight="1">
      <c r="A488" s="250">
        <v>486</v>
      </c>
      <c r="B488" s="279"/>
      <c r="C488" s="280" t="s">
        <v>716</v>
      </c>
      <c r="D488" s="281"/>
      <c r="E488" s="278" t="s">
        <v>787</v>
      </c>
      <c r="F488" s="652" t="s">
        <v>2135</v>
      </c>
      <c r="G488" s="283" t="s">
        <v>68</v>
      </c>
      <c r="H488" s="258">
        <f>ROUND(IFERROR(VLOOKUP(C488,'LOCAL DECEMBER 2022'!EK494:ET1010,10,FALSE),),2)</f>
        <v>26</v>
      </c>
      <c r="I488" s="258">
        <f>ROUND(IFERROR(VLOOKUP(C488,'LOCAL DECEMBER 2022'!EK494:EN883,4,FALSE),),2)</f>
        <v>15000</v>
      </c>
      <c r="J488" s="258">
        <f>IFERROR(VLOOKUP(C488,'LOCAL DECEMBER 2022'!EK494:EM677,3,FALSE),)</f>
        <v>390000</v>
      </c>
      <c r="K488" s="258">
        <f>IFERROR(VLOOKUP(C488,'LOCAL DECEMBER 2022'!EK494:FA677,17,FALSE),)</f>
        <v>297022.84999999998</v>
      </c>
      <c r="L488" s="258">
        <f>IFERROR(VLOOKUP(C488,'LOCAL DECEMBER 2022'!EK494:FC728,19,FALSE),)</f>
        <v>687022.85</v>
      </c>
      <c r="M488" s="258">
        <f>IFERROR(VLOOKUP(C488,'LOCAL DECEMBER 2022'!EK494:FD728,20,FALSE),)</f>
        <v>618320.55999999994</v>
      </c>
      <c r="N488" s="258">
        <f>IFERROR(VLOOKUP(C488,'LOCAL DECEMBER 2022'!EK494:FE728,21,FALSE),)</f>
        <v>39664.111999999994</v>
      </c>
      <c r="O488" s="258">
        <f>IFERROR(VLOOKUP(C488,'LOCAL DECEMBER 2022'!EK494:FF728,22,FALSE),)</f>
        <v>68702.289999999994</v>
      </c>
      <c r="P488" s="258">
        <f>IFERROR(VLOOKUP(C488,'LOCAL DECEMBER 2022'!EK494:FG720,23,FALSE),)</f>
        <v>0</v>
      </c>
      <c r="Q488" s="258">
        <f t="shared" si="36"/>
        <v>108366.40199999999</v>
      </c>
      <c r="R488" s="258">
        <f>IFERROR(VLOOKUP(C488,'LOCAL DECEMBER 2022'!EK494:FI728,25,FALSE),)</f>
        <v>0</v>
      </c>
      <c r="S488" s="258">
        <f t="shared" si="37"/>
        <v>578656.44799999997</v>
      </c>
      <c r="T488" s="258">
        <f>IFERROR(VLOOKUP(C488,'LOCAL DECEMBER 2022'!EK494:FL728,28,FALSE),)</f>
        <v>27480.91</v>
      </c>
      <c r="U488" s="258">
        <f>IFERROR(VLOOKUP(C488,'LOCAL DECEMBER 2022'!EK494:FN728,30,FALSE),)</f>
        <v>68702.289999999994</v>
      </c>
      <c r="V488" s="258">
        <f>IFERROR(VLOOKUP(C488,'LOCAL DECEMBER 2022'!EK494:FM728,29,FALSE),)</f>
        <v>3435.11</v>
      </c>
      <c r="W488" s="258">
        <f t="shared" si="38"/>
        <v>99618.31</v>
      </c>
      <c r="X488" s="263">
        <f t="shared" si="39"/>
        <v>786641.15999999992</v>
      </c>
      <c r="Z488" s="264"/>
      <c r="AA488" s="134"/>
    </row>
    <row r="489" spans="1:27" s="120" customFormat="1" ht="18.649999999999999" customHeight="1">
      <c r="A489" s="250">
        <v>487</v>
      </c>
      <c r="B489" s="279"/>
      <c r="C489" s="280" t="s">
        <v>717</v>
      </c>
      <c r="D489" s="281"/>
      <c r="E489" s="278" t="s">
        <v>787</v>
      </c>
      <c r="F489" s="652" t="s">
        <v>2136</v>
      </c>
      <c r="G489" s="283" t="s">
        <v>194</v>
      </c>
      <c r="H489" s="258">
        <f>ROUND(IFERROR(VLOOKUP(C489,'LOCAL DECEMBER 2022'!EK495:ET1011,10,FALSE),),2)</f>
        <v>26</v>
      </c>
      <c r="I489" s="258">
        <f>ROUND(IFERROR(VLOOKUP(C489,'LOCAL DECEMBER 2022'!EK495:EN884,4,FALSE),),2)</f>
        <v>12500</v>
      </c>
      <c r="J489" s="258">
        <f>IFERROR(VLOOKUP(C489,'LOCAL DECEMBER 2022'!EK495:EM678,3,FALSE),)</f>
        <v>325000</v>
      </c>
      <c r="K489" s="258">
        <f>IFERROR(VLOOKUP(C489,'LOCAL DECEMBER 2022'!EK495:FA678,17,FALSE),)</f>
        <v>304190.07</v>
      </c>
      <c r="L489" s="258">
        <f>IFERROR(VLOOKUP(C489,'LOCAL DECEMBER 2022'!EK495:FC729,19,FALSE),)</f>
        <v>629190.06999999995</v>
      </c>
      <c r="M489" s="258">
        <f>IFERROR(VLOOKUP(C489,'LOCAL DECEMBER 2022'!EK495:FD729,20,FALSE),)</f>
        <v>566271.05999999994</v>
      </c>
      <c r="N489" s="258">
        <f>IFERROR(VLOOKUP(C489,'LOCAL DECEMBER 2022'!EK495:FE729,21,FALSE),)</f>
        <v>29254.211999999989</v>
      </c>
      <c r="O489" s="258">
        <f>IFERROR(VLOOKUP(C489,'LOCAL DECEMBER 2022'!EK495:FF729,22,FALSE),)</f>
        <v>62919.01</v>
      </c>
      <c r="P489" s="258">
        <f>IFERROR(VLOOKUP(C489,'LOCAL DECEMBER 2022'!EK495:FG721,23,FALSE),)</f>
        <v>0</v>
      </c>
      <c r="Q489" s="258">
        <f t="shared" si="36"/>
        <v>92173.221999999994</v>
      </c>
      <c r="R489" s="258">
        <f>IFERROR(VLOOKUP(C489,'LOCAL DECEMBER 2022'!EK495:FI729,25,FALSE),)</f>
        <v>0</v>
      </c>
      <c r="S489" s="258">
        <f t="shared" si="37"/>
        <v>537016.848</v>
      </c>
      <c r="T489" s="258">
        <f>IFERROR(VLOOKUP(C489,'LOCAL DECEMBER 2022'!EK495:FL729,28,FALSE),)</f>
        <v>25167.599999999999</v>
      </c>
      <c r="U489" s="258">
        <f>IFERROR(VLOOKUP(C489,'LOCAL DECEMBER 2022'!EK495:FN729,30,FALSE),)</f>
        <v>62919.01</v>
      </c>
      <c r="V489" s="258">
        <f>IFERROR(VLOOKUP(C489,'LOCAL DECEMBER 2022'!EK495:FM729,29,FALSE),)</f>
        <v>3145.95</v>
      </c>
      <c r="W489" s="258">
        <f t="shared" si="38"/>
        <v>91232.56</v>
      </c>
      <c r="X489" s="263">
        <f t="shared" si="39"/>
        <v>720422.62999999989</v>
      </c>
      <c r="Z489" s="264"/>
      <c r="AA489" s="134"/>
    </row>
    <row r="490" spans="1:27" s="120" customFormat="1" ht="18.649999999999999" customHeight="1">
      <c r="A490" s="250">
        <v>488</v>
      </c>
      <c r="B490" s="279"/>
      <c r="C490" s="280" t="s">
        <v>718</v>
      </c>
      <c r="D490" s="281"/>
      <c r="E490" s="278" t="s">
        <v>787</v>
      </c>
      <c r="F490" s="652" t="s">
        <v>2137</v>
      </c>
      <c r="G490" s="283" t="s">
        <v>194</v>
      </c>
      <c r="H490" s="258">
        <f>ROUND(IFERROR(VLOOKUP(C490,'LOCAL DECEMBER 2022'!EK496:ET1012,10,FALSE),),2)</f>
        <v>25</v>
      </c>
      <c r="I490" s="258">
        <f>ROUND(IFERROR(VLOOKUP(C490,'LOCAL DECEMBER 2022'!EK496:EN885,4,FALSE),),2)</f>
        <v>12500</v>
      </c>
      <c r="J490" s="258">
        <f>IFERROR(VLOOKUP(C490,'LOCAL DECEMBER 2022'!EK496:EM679,3,FALSE),)</f>
        <v>325000</v>
      </c>
      <c r="K490" s="258">
        <f>IFERROR(VLOOKUP(C490,'LOCAL DECEMBER 2022'!EK496:FA679,17,FALSE),)</f>
        <v>300856.48</v>
      </c>
      <c r="L490" s="258">
        <f>IFERROR(VLOOKUP(C490,'LOCAL DECEMBER 2022'!EK496:FC730,19,FALSE),)</f>
        <v>613356.48</v>
      </c>
      <c r="M490" s="258">
        <f>IFERROR(VLOOKUP(C490,'LOCAL DECEMBER 2022'!EK496:FD730,20,FALSE),)</f>
        <v>552020.82999999996</v>
      </c>
      <c r="N490" s="258">
        <f>IFERROR(VLOOKUP(C490,'LOCAL DECEMBER 2022'!EK496:FE730,21,FALSE),)</f>
        <v>26404.16599999999</v>
      </c>
      <c r="O490" s="258">
        <f>IFERROR(VLOOKUP(C490,'LOCAL DECEMBER 2022'!EK496:FF730,22,FALSE),)</f>
        <v>61335.65</v>
      </c>
      <c r="P490" s="258">
        <f>IFERROR(VLOOKUP(C490,'LOCAL DECEMBER 2022'!EK496:FG722,23,FALSE),)</f>
        <v>0</v>
      </c>
      <c r="Q490" s="258">
        <f t="shared" si="36"/>
        <v>87739.815999999992</v>
      </c>
      <c r="R490" s="258">
        <f>IFERROR(VLOOKUP(C490,'LOCAL DECEMBER 2022'!EK496:FI730,25,FALSE),)</f>
        <v>0</v>
      </c>
      <c r="S490" s="258">
        <f t="shared" si="37"/>
        <v>525616.66399999999</v>
      </c>
      <c r="T490" s="258">
        <f>IFERROR(VLOOKUP(C490,'LOCAL DECEMBER 2022'!EK496:FL730,28,FALSE),)</f>
        <v>24534.26</v>
      </c>
      <c r="U490" s="258">
        <f>IFERROR(VLOOKUP(C490,'LOCAL DECEMBER 2022'!EK496:FN730,30,FALSE),)</f>
        <v>61335.65</v>
      </c>
      <c r="V490" s="258">
        <f>IFERROR(VLOOKUP(C490,'LOCAL DECEMBER 2022'!EK496:FM730,29,FALSE),)</f>
        <v>3066.78</v>
      </c>
      <c r="W490" s="258">
        <f t="shared" si="38"/>
        <v>88936.69</v>
      </c>
      <c r="X490" s="263">
        <f t="shared" si="39"/>
        <v>702293.16999999993</v>
      </c>
      <c r="Z490" s="264"/>
      <c r="AA490" s="134"/>
    </row>
    <row r="491" spans="1:27" s="120" customFormat="1" ht="18.649999999999999" customHeight="1">
      <c r="A491" s="250">
        <v>489</v>
      </c>
      <c r="B491" s="279"/>
      <c r="C491" s="280" t="s">
        <v>719</v>
      </c>
      <c r="D491" s="281"/>
      <c r="E491" s="278" t="s">
        <v>787</v>
      </c>
      <c r="F491" s="652" t="s">
        <v>2138</v>
      </c>
      <c r="G491" s="283" t="s">
        <v>194</v>
      </c>
      <c r="H491" s="258">
        <f>ROUND(IFERROR(VLOOKUP(C491,'LOCAL DECEMBER 2022'!EK497:ET1013,10,FALSE),),2)</f>
        <v>17</v>
      </c>
      <c r="I491" s="258">
        <f>ROUND(IFERROR(VLOOKUP(C491,'LOCAL DECEMBER 2022'!EK497:EN886,4,FALSE),),2)</f>
        <v>12500</v>
      </c>
      <c r="J491" s="258">
        <f>IFERROR(VLOOKUP(C491,'LOCAL DECEMBER 2022'!EK497:EM680,3,FALSE),)</f>
        <v>325000</v>
      </c>
      <c r="K491" s="258">
        <f>IFERROR(VLOOKUP(C491,'LOCAL DECEMBER 2022'!EK497:FA680,17,FALSE),)</f>
        <v>339192.76</v>
      </c>
      <c r="L491" s="258">
        <f>IFERROR(VLOOKUP(C491,'LOCAL DECEMBER 2022'!EK497:FC731,19,FALSE),)</f>
        <v>551692.76</v>
      </c>
      <c r="M491" s="258">
        <f>IFERROR(VLOOKUP(C491,'LOCAL DECEMBER 2022'!EK497:FD731,20,FALSE),)</f>
        <v>496523.48</v>
      </c>
      <c r="N491" s="258">
        <f>IFERROR(VLOOKUP(C491,'LOCAL DECEMBER 2022'!EK497:FE731,21,FALSE),)</f>
        <v>18121.878399999998</v>
      </c>
      <c r="O491" s="258">
        <f>IFERROR(VLOOKUP(C491,'LOCAL DECEMBER 2022'!EK497:FF731,22,FALSE),)</f>
        <v>55169.279999999999</v>
      </c>
      <c r="P491" s="258">
        <f>IFERROR(VLOOKUP(C491,'LOCAL DECEMBER 2022'!EK497:FG723,23,FALSE),)</f>
        <v>0</v>
      </c>
      <c r="Q491" s="258">
        <f t="shared" si="36"/>
        <v>73291.1584</v>
      </c>
      <c r="R491" s="258">
        <f>IFERROR(VLOOKUP(C491,'LOCAL DECEMBER 2022'!EK497:FI731,25,FALSE),)</f>
        <v>0</v>
      </c>
      <c r="S491" s="258">
        <f t="shared" si="37"/>
        <v>478401.60159999999</v>
      </c>
      <c r="T491" s="258">
        <f>IFERROR(VLOOKUP(C491,'LOCAL DECEMBER 2022'!EK497:FL731,28,FALSE),)</f>
        <v>22067.71</v>
      </c>
      <c r="U491" s="258">
        <f>IFERROR(VLOOKUP(C491,'LOCAL DECEMBER 2022'!EK497:FN731,30,FALSE),)</f>
        <v>55169.279999999999</v>
      </c>
      <c r="V491" s="258">
        <f>IFERROR(VLOOKUP(C491,'LOCAL DECEMBER 2022'!EK497:FM731,29,FALSE),)</f>
        <v>2758.46</v>
      </c>
      <c r="W491" s="258">
        <f t="shared" si="38"/>
        <v>79995.45</v>
      </c>
      <c r="X491" s="263">
        <f t="shared" si="39"/>
        <v>631688.21</v>
      </c>
      <c r="Z491" s="264"/>
      <c r="AA491" s="134"/>
    </row>
    <row r="492" spans="1:27" s="120" customFormat="1" ht="18.649999999999999" customHeight="1">
      <c r="A492" s="250">
        <v>490</v>
      </c>
      <c r="B492" s="279"/>
      <c r="C492" s="280" t="s">
        <v>720</v>
      </c>
      <c r="D492" s="281"/>
      <c r="E492" s="278" t="s">
        <v>787</v>
      </c>
      <c r="F492" s="652" t="s">
        <v>2139</v>
      </c>
      <c r="G492" s="283" t="s">
        <v>194</v>
      </c>
      <c r="H492" s="258">
        <f>ROUND(IFERROR(VLOOKUP(C492,'LOCAL DECEMBER 2022'!EK498:ET1014,10,FALSE),),2)</f>
        <v>22</v>
      </c>
      <c r="I492" s="258">
        <f>ROUND(IFERROR(VLOOKUP(C492,'LOCAL DECEMBER 2022'!EK498:EN887,4,FALSE),),2)</f>
        <v>12500</v>
      </c>
      <c r="J492" s="258">
        <f>IFERROR(VLOOKUP(C492,'LOCAL DECEMBER 2022'!EK498:EM681,3,FALSE),)</f>
        <v>325000</v>
      </c>
      <c r="K492" s="258">
        <f>IFERROR(VLOOKUP(C492,'LOCAL DECEMBER 2022'!EK498:FA681,17,FALSE),)</f>
        <v>279188.14</v>
      </c>
      <c r="L492" s="258">
        <f>IFERROR(VLOOKUP(C492,'LOCAL DECEMBER 2022'!EK498:FC732,19,FALSE),)</f>
        <v>554188.14</v>
      </c>
      <c r="M492" s="258">
        <f>IFERROR(VLOOKUP(C492,'LOCAL DECEMBER 2022'!EK498:FD732,20,FALSE),)</f>
        <v>498769.33</v>
      </c>
      <c r="N492" s="258">
        <f>IFERROR(VLOOKUP(C492,'LOCAL DECEMBER 2022'!EK498:FE732,21,FALSE),)</f>
        <v>18301.546400000003</v>
      </c>
      <c r="O492" s="258">
        <f>IFERROR(VLOOKUP(C492,'LOCAL DECEMBER 2022'!EK498:FF732,22,FALSE),)</f>
        <v>55418.81</v>
      </c>
      <c r="P492" s="258">
        <f>IFERROR(VLOOKUP(C492,'LOCAL DECEMBER 2022'!EK498:FG724,23,FALSE),)</f>
        <v>0</v>
      </c>
      <c r="Q492" s="258">
        <f t="shared" si="36"/>
        <v>73720.356400000004</v>
      </c>
      <c r="R492" s="258">
        <f>IFERROR(VLOOKUP(C492,'LOCAL DECEMBER 2022'!EK498:FI732,25,FALSE),)</f>
        <v>0</v>
      </c>
      <c r="S492" s="258">
        <f t="shared" si="37"/>
        <v>480467.78360000002</v>
      </c>
      <c r="T492" s="258">
        <f>IFERROR(VLOOKUP(C492,'LOCAL DECEMBER 2022'!EK498:FL732,28,FALSE),)</f>
        <v>22167.53</v>
      </c>
      <c r="U492" s="258">
        <f>IFERROR(VLOOKUP(C492,'LOCAL DECEMBER 2022'!EK498:FN732,30,FALSE),)</f>
        <v>55418.81</v>
      </c>
      <c r="V492" s="258">
        <f>IFERROR(VLOOKUP(C492,'LOCAL DECEMBER 2022'!EK498:FM732,29,FALSE),)</f>
        <v>2770.94</v>
      </c>
      <c r="W492" s="258">
        <f t="shared" si="38"/>
        <v>80357.279999999999</v>
      </c>
      <c r="X492" s="263">
        <f t="shared" si="39"/>
        <v>634545.42000000004</v>
      </c>
      <c r="Z492" s="264"/>
      <c r="AA492" s="134"/>
    </row>
    <row r="493" spans="1:27" s="120" customFormat="1" ht="18.649999999999999" customHeight="1">
      <c r="A493" s="250">
        <v>491</v>
      </c>
      <c r="B493" s="279"/>
      <c r="C493" s="280" t="s">
        <v>721</v>
      </c>
      <c r="D493" s="281"/>
      <c r="E493" s="278" t="s">
        <v>787</v>
      </c>
      <c r="F493" s="652" t="s">
        <v>2140</v>
      </c>
      <c r="G493" s="283" t="s">
        <v>194</v>
      </c>
      <c r="H493" s="258">
        <f>ROUND(IFERROR(VLOOKUP(C493,'LOCAL DECEMBER 2022'!EK499:ET1015,10,FALSE),),2)</f>
        <v>10</v>
      </c>
      <c r="I493" s="258">
        <f>ROUND(IFERROR(VLOOKUP(C493,'LOCAL DECEMBER 2022'!EK499:EN888,4,FALSE),),2)</f>
        <v>12500</v>
      </c>
      <c r="J493" s="258">
        <f>IFERROR(VLOOKUP(C493,'LOCAL DECEMBER 2022'!EK499:EM682,3,FALSE),)</f>
        <v>325000</v>
      </c>
      <c r="K493" s="258">
        <f>IFERROR(VLOOKUP(C493,'LOCAL DECEMBER 2022'!EK499:FA682,17,FALSE),)</f>
        <v>78339.360000000001</v>
      </c>
      <c r="L493" s="258">
        <f>IFERROR(VLOOKUP(C493,'LOCAL DECEMBER 2022'!EK499:FC733,19,FALSE),)</f>
        <v>203339.36</v>
      </c>
      <c r="M493" s="258">
        <f>IFERROR(VLOOKUP(C493,'LOCAL DECEMBER 2022'!EK499:FD733,20,FALSE),)</f>
        <v>183005.41999999998</v>
      </c>
      <c r="N493" s="258">
        <f>IFERROR(VLOOKUP(C493,'LOCAL DECEMBER 2022'!EK499:FE733,21,FALSE),)</f>
        <v>0</v>
      </c>
      <c r="O493" s="258">
        <f>IFERROR(VLOOKUP(C493,'LOCAL DECEMBER 2022'!EK499:FF733,22,FALSE),)</f>
        <v>20333.939999999999</v>
      </c>
      <c r="P493" s="258">
        <f>IFERROR(VLOOKUP(C493,'LOCAL DECEMBER 2022'!EK499:FG725,23,FALSE),)</f>
        <v>0</v>
      </c>
      <c r="Q493" s="258">
        <f t="shared" si="36"/>
        <v>20333.939999999999</v>
      </c>
      <c r="R493" s="258">
        <f>IFERROR(VLOOKUP(C493,'LOCAL DECEMBER 2022'!EK499:FI733,25,FALSE),)</f>
        <v>0</v>
      </c>
      <c r="S493" s="258">
        <f t="shared" si="37"/>
        <v>183005.41999999998</v>
      </c>
      <c r="T493" s="258">
        <f>IFERROR(VLOOKUP(C493,'LOCAL DECEMBER 2022'!EK499:FL733,28,FALSE),)</f>
        <v>8133.57</v>
      </c>
      <c r="U493" s="258">
        <f>IFERROR(VLOOKUP(C493,'LOCAL DECEMBER 2022'!EK499:FN733,30,FALSE),)</f>
        <v>20333.939999999999</v>
      </c>
      <c r="V493" s="258">
        <f>IFERROR(VLOOKUP(C493,'LOCAL DECEMBER 2022'!EK499:FM733,29,FALSE),)</f>
        <v>1016.7</v>
      </c>
      <c r="W493" s="258">
        <f t="shared" si="38"/>
        <v>29484.21</v>
      </c>
      <c r="X493" s="263">
        <f t="shared" si="39"/>
        <v>232823.56999999998</v>
      </c>
      <c r="Z493" s="264"/>
      <c r="AA493" s="134"/>
    </row>
    <row r="494" spans="1:27" s="120" customFormat="1" ht="18.649999999999999" customHeight="1">
      <c r="A494" s="250">
        <v>492</v>
      </c>
      <c r="B494" s="279"/>
      <c r="C494" s="280" t="s">
        <v>722</v>
      </c>
      <c r="D494" s="281"/>
      <c r="E494" s="278" t="s">
        <v>787</v>
      </c>
      <c r="F494" s="652" t="s">
        <v>2141</v>
      </c>
      <c r="G494" s="283" t="s">
        <v>194</v>
      </c>
      <c r="H494" s="258">
        <f>ROUND(IFERROR(VLOOKUP(C494,'LOCAL DECEMBER 2022'!EK500:ET1016,10,FALSE),),2)</f>
        <v>16</v>
      </c>
      <c r="I494" s="258">
        <f>ROUND(IFERROR(VLOOKUP(C494,'LOCAL DECEMBER 2022'!EK500:EN889,4,FALSE),),2)</f>
        <v>12500</v>
      </c>
      <c r="J494" s="258">
        <f>IFERROR(VLOOKUP(C494,'LOCAL DECEMBER 2022'!EK500:EM683,3,FALSE),)</f>
        <v>325000</v>
      </c>
      <c r="K494" s="258">
        <f>IFERROR(VLOOKUP(C494,'LOCAL DECEMBER 2022'!EK500:FA683,17,FALSE),)</f>
        <v>250852.63</v>
      </c>
      <c r="L494" s="258">
        <f>IFERROR(VLOOKUP(C494,'LOCAL DECEMBER 2022'!EK500:FC734,19,FALSE),)</f>
        <v>450852.63</v>
      </c>
      <c r="M494" s="258">
        <f>IFERROR(VLOOKUP(C494,'LOCAL DECEMBER 2022'!EK500:FD734,20,FALSE),)</f>
        <v>405767.37</v>
      </c>
      <c r="N494" s="258">
        <f>IFERROR(VLOOKUP(C494,'LOCAL DECEMBER 2022'!EK500:FE734,21,FALSE),)</f>
        <v>10861.3896</v>
      </c>
      <c r="O494" s="258">
        <f>IFERROR(VLOOKUP(C494,'LOCAL DECEMBER 2022'!EK500:FF734,22,FALSE),)</f>
        <v>45085.26</v>
      </c>
      <c r="P494" s="258">
        <f>IFERROR(VLOOKUP(C494,'LOCAL DECEMBER 2022'!EK500:FG726,23,FALSE),)</f>
        <v>0</v>
      </c>
      <c r="Q494" s="258">
        <f t="shared" si="36"/>
        <v>55946.649600000004</v>
      </c>
      <c r="R494" s="258">
        <f>IFERROR(VLOOKUP(C494,'LOCAL DECEMBER 2022'!EK500:FI734,25,FALSE),)</f>
        <v>0</v>
      </c>
      <c r="S494" s="258">
        <f t="shared" si="37"/>
        <v>394905.9804</v>
      </c>
      <c r="T494" s="258">
        <f>IFERROR(VLOOKUP(C494,'LOCAL DECEMBER 2022'!EK500:FL734,28,FALSE),)</f>
        <v>18034.11</v>
      </c>
      <c r="U494" s="258">
        <f>IFERROR(VLOOKUP(C494,'LOCAL DECEMBER 2022'!EK500:FN734,30,FALSE),)</f>
        <v>45085.26</v>
      </c>
      <c r="V494" s="258">
        <f>IFERROR(VLOOKUP(C494,'LOCAL DECEMBER 2022'!EK500:FM734,29,FALSE),)</f>
        <v>2254.2600000000002</v>
      </c>
      <c r="W494" s="258">
        <f t="shared" si="38"/>
        <v>65373.630000000005</v>
      </c>
      <c r="X494" s="263">
        <f t="shared" si="39"/>
        <v>516226.26</v>
      </c>
      <c r="Z494" s="264"/>
      <c r="AA494" s="134"/>
    </row>
    <row r="495" spans="1:27" s="120" customFormat="1" ht="18.649999999999999" customHeight="1">
      <c r="A495" s="250">
        <v>493</v>
      </c>
      <c r="B495" s="279"/>
      <c r="C495" s="280" t="s">
        <v>723</v>
      </c>
      <c r="D495" s="281"/>
      <c r="E495" s="278" t="s">
        <v>787</v>
      </c>
      <c r="F495" s="652" t="s">
        <v>2142</v>
      </c>
      <c r="G495" s="283" t="s">
        <v>194</v>
      </c>
      <c r="H495" s="258">
        <f>ROUND(IFERROR(VLOOKUP(C495,'LOCAL DECEMBER 2022'!EK501:ET1017,10,FALSE),),2)</f>
        <v>22</v>
      </c>
      <c r="I495" s="258">
        <f>ROUND(IFERROR(VLOOKUP(C495,'LOCAL DECEMBER 2022'!EK501:EN890,4,FALSE),),2)</f>
        <v>12500</v>
      </c>
      <c r="J495" s="258">
        <f>IFERROR(VLOOKUP(C495,'LOCAL DECEMBER 2022'!EK501:EM684,3,FALSE),)</f>
        <v>325000</v>
      </c>
      <c r="K495" s="258">
        <f>IFERROR(VLOOKUP(C495,'LOCAL DECEMBER 2022'!EK501:FA684,17,FALSE),)</f>
        <v>315857.63</v>
      </c>
      <c r="L495" s="258">
        <f>IFERROR(VLOOKUP(C495,'LOCAL DECEMBER 2022'!EK501:FC735,19,FALSE),)</f>
        <v>590857.63</v>
      </c>
      <c r="M495" s="258">
        <f>IFERROR(VLOOKUP(C495,'LOCAL DECEMBER 2022'!EK501:FD735,20,FALSE),)</f>
        <v>531771.87</v>
      </c>
      <c r="N495" s="258">
        <f>IFERROR(VLOOKUP(C495,'LOCAL DECEMBER 2022'!EK501:FE735,21,FALSE),)</f>
        <v>22354.374</v>
      </c>
      <c r="O495" s="258">
        <f>IFERROR(VLOOKUP(C495,'LOCAL DECEMBER 2022'!EK501:FF735,22,FALSE),)</f>
        <v>59085.760000000002</v>
      </c>
      <c r="P495" s="258">
        <f>IFERROR(VLOOKUP(C495,'LOCAL DECEMBER 2022'!EK501:FG727,23,FALSE),)</f>
        <v>0</v>
      </c>
      <c r="Q495" s="258">
        <f t="shared" si="36"/>
        <v>81440.134000000005</v>
      </c>
      <c r="R495" s="258">
        <f>IFERROR(VLOOKUP(C495,'LOCAL DECEMBER 2022'!EK501:FI735,25,FALSE),)</f>
        <v>0</v>
      </c>
      <c r="S495" s="258">
        <f t="shared" si="37"/>
        <v>509417.49599999998</v>
      </c>
      <c r="T495" s="258">
        <f>IFERROR(VLOOKUP(C495,'LOCAL DECEMBER 2022'!EK501:FL735,28,FALSE),)</f>
        <v>23634.31</v>
      </c>
      <c r="U495" s="258">
        <f>IFERROR(VLOOKUP(C495,'LOCAL DECEMBER 2022'!EK501:FN735,30,FALSE),)</f>
        <v>59085.760000000002</v>
      </c>
      <c r="V495" s="258">
        <f>IFERROR(VLOOKUP(C495,'LOCAL DECEMBER 2022'!EK501:FM735,29,FALSE),)</f>
        <v>2954.29</v>
      </c>
      <c r="W495" s="258">
        <f t="shared" si="38"/>
        <v>85674.36</v>
      </c>
      <c r="X495" s="263">
        <f t="shared" si="39"/>
        <v>676531.99</v>
      </c>
      <c r="Z495" s="264"/>
      <c r="AA495" s="134"/>
    </row>
    <row r="496" spans="1:27" s="120" customFormat="1" ht="18.649999999999999" customHeight="1">
      <c r="A496" s="250">
        <v>494</v>
      </c>
      <c r="B496" s="279"/>
      <c r="C496" s="280" t="s">
        <v>724</v>
      </c>
      <c r="D496" s="281"/>
      <c r="E496" s="278" t="s">
        <v>787</v>
      </c>
      <c r="F496" s="652" t="s">
        <v>2143</v>
      </c>
      <c r="G496" s="283" t="s">
        <v>194</v>
      </c>
      <c r="H496" s="258">
        <f>ROUND(IFERROR(VLOOKUP(C496,'LOCAL DECEMBER 2022'!EK502:ET1018,10,FALSE),),2)</f>
        <v>15</v>
      </c>
      <c r="I496" s="258">
        <f>ROUND(IFERROR(VLOOKUP(C496,'LOCAL DECEMBER 2022'!EK502:EN893,4,FALSE),),2)</f>
        <v>12500</v>
      </c>
      <c r="J496" s="258">
        <f>IFERROR(VLOOKUP(C496,'LOCAL DECEMBER 2022'!EK502:EM687,3,FALSE),)</f>
        <v>325000</v>
      </c>
      <c r="K496" s="258">
        <f>IFERROR(VLOOKUP(C496,'LOCAL DECEMBER 2022'!EK502:FA687,17,FALSE),)</f>
        <v>295022.69</v>
      </c>
      <c r="L496" s="258">
        <f>IFERROR(VLOOKUP(C496,'LOCAL DECEMBER 2022'!EK502:FC738,19,FALSE),)</f>
        <v>482522.69</v>
      </c>
      <c r="M496" s="258">
        <f>IFERROR(VLOOKUP(C496,'LOCAL DECEMBER 2022'!EK502:FD738,20,FALSE),)</f>
        <v>434270.42</v>
      </c>
      <c r="N496" s="258">
        <f>IFERROR(VLOOKUP(C496,'LOCAL DECEMBER 2022'!EK502:FE738,21,FALSE),)</f>
        <v>13141.633599999999</v>
      </c>
      <c r="O496" s="258">
        <f>IFERROR(VLOOKUP(C496,'LOCAL DECEMBER 2022'!EK502:FF738,22,FALSE),)</f>
        <v>48252.27</v>
      </c>
      <c r="P496" s="258">
        <f>IFERROR(VLOOKUP(C496,'LOCAL DECEMBER 2022'!EK502:FG728,23,FALSE),)</f>
        <v>0</v>
      </c>
      <c r="Q496" s="258">
        <f t="shared" si="36"/>
        <v>61393.903599999998</v>
      </c>
      <c r="R496" s="258">
        <f>IFERROR(VLOOKUP(C496,'LOCAL DECEMBER 2022'!EK502:FI738,25,FALSE),)</f>
        <v>0</v>
      </c>
      <c r="S496" s="258">
        <f t="shared" si="37"/>
        <v>421128.78639999998</v>
      </c>
      <c r="T496" s="258">
        <f>IFERROR(VLOOKUP(C496,'LOCAL DECEMBER 2022'!EK502:FL738,28,FALSE),)</f>
        <v>19300.91</v>
      </c>
      <c r="U496" s="258">
        <f>IFERROR(VLOOKUP(C496,'LOCAL DECEMBER 2022'!EK502:FN738,30,FALSE),)</f>
        <v>48252.27</v>
      </c>
      <c r="V496" s="258">
        <f>IFERROR(VLOOKUP(C496,'LOCAL DECEMBER 2022'!EK502:FM738,29,FALSE),)</f>
        <v>2412.61</v>
      </c>
      <c r="W496" s="258">
        <f t="shared" si="38"/>
        <v>69965.789999999994</v>
      </c>
      <c r="X496" s="263">
        <f t="shared" si="39"/>
        <v>552488.48</v>
      </c>
      <c r="Z496" s="264"/>
      <c r="AA496" s="134"/>
    </row>
    <row r="497" spans="1:27" s="120" customFormat="1" ht="18.649999999999999" customHeight="1">
      <c r="A497" s="250">
        <v>495</v>
      </c>
      <c r="B497" s="279"/>
      <c r="C497" s="280" t="s">
        <v>725</v>
      </c>
      <c r="D497" s="281"/>
      <c r="E497" s="278" t="s">
        <v>787</v>
      </c>
      <c r="F497" s="652" t="s">
        <v>2144</v>
      </c>
      <c r="G497" s="283" t="s">
        <v>194</v>
      </c>
      <c r="H497" s="258">
        <f>ROUND(IFERROR(VLOOKUP(C497,'LOCAL DECEMBER 2022'!EK503:ET1019,10,FALSE),),2)</f>
        <v>8</v>
      </c>
      <c r="I497" s="258">
        <f>ROUND(IFERROR(VLOOKUP(C497,'LOCAL DECEMBER 2022'!EK503:EN895,4,FALSE),),2)</f>
        <v>12500</v>
      </c>
      <c r="J497" s="258">
        <f>IFERROR(VLOOKUP(C497,'LOCAL DECEMBER 2022'!EK503:EM689,3,FALSE),)</f>
        <v>325000</v>
      </c>
      <c r="K497" s="258">
        <f>IFERROR(VLOOKUP(C497,'LOCAL DECEMBER 2022'!EK503:FA689,17,FALSE),)</f>
        <v>60004.62</v>
      </c>
      <c r="L497" s="258">
        <f>IFERROR(VLOOKUP(C497,'LOCAL DECEMBER 2022'!EK503:FC740,19,FALSE),)</f>
        <v>160004.62</v>
      </c>
      <c r="M497" s="258">
        <f>IFERROR(VLOOKUP(C497,'LOCAL DECEMBER 2022'!EK503:FD740,20,FALSE),)</f>
        <v>144004.16</v>
      </c>
      <c r="N497" s="258">
        <f>IFERROR(VLOOKUP(C497,'LOCAL DECEMBER 2022'!EK503:FE740,21,FALSE),)</f>
        <v>0</v>
      </c>
      <c r="O497" s="258">
        <f>IFERROR(VLOOKUP(C497,'LOCAL DECEMBER 2022'!EK503:FF740,22,FALSE),)</f>
        <v>16000.46</v>
      </c>
      <c r="P497" s="258">
        <f>IFERROR(VLOOKUP(C497,'LOCAL DECEMBER 2022'!EK503:FG729,23,FALSE),)</f>
        <v>0</v>
      </c>
      <c r="Q497" s="258">
        <f t="shared" si="36"/>
        <v>16000.46</v>
      </c>
      <c r="R497" s="258">
        <f>IFERROR(VLOOKUP(C497,'LOCAL DECEMBER 2022'!EK503:FI740,25,FALSE),)</f>
        <v>0</v>
      </c>
      <c r="S497" s="258">
        <f t="shared" si="37"/>
        <v>144004.16</v>
      </c>
      <c r="T497" s="258">
        <f>IFERROR(VLOOKUP(C497,'LOCAL DECEMBER 2022'!EK503:FL740,28,FALSE),)</f>
        <v>6400.18</v>
      </c>
      <c r="U497" s="258">
        <f>IFERROR(VLOOKUP(C497,'LOCAL DECEMBER 2022'!EK503:FN740,30,FALSE),)</f>
        <v>16000.46</v>
      </c>
      <c r="V497" s="258">
        <f>IFERROR(VLOOKUP(C497,'LOCAL DECEMBER 2022'!EK503:FM740,29,FALSE),)</f>
        <v>800.02</v>
      </c>
      <c r="W497" s="258">
        <f t="shared" si="38"/>
        <v>23200.66</v>
      </c>
      <c r="X497" s="263">
        <f t="shared" si="39"/>
        <v>183205.28</v>
      </c>
      <c r="Z497" s="264"/>
      <c r="AA497" s="134"/>
    </row>
    <row r="498" spans="1:27" s="120" customFormat="1" ht="18.649999999999999" customHeight="1">
      <c r="A498" s="250">
        <v>496</v>
      </c>
      <c r="B498" s="279"/>
      <c r="C498" s="280" t="s">
        <v>726</v>
      </c>
      <c r="D498" s="281"/>
      <c r="E498" s="278" t="s">
        <v>787</v>
      </c>
      <c r="F498" s="652" t="s">
        <v>2145</v>
      </c>
      <c r="G498" s="283" t="s">
        <v>194</v>
      </c>
      <c r="H498" s="258">
        <f>ROUND(IFERROR(VLOOKUP(C498,'LOCAL DECEMBER 2022'!EK504:ET1020,10,FALSE),),2)</f>
        <v>8</v>
      </c>
      <c r="I498" s="258">
        <f>ROUND(IFERROR(VLOOKUP(C498,'LOCAL DECEMBER 2022'!EK504:EN896,4,FALSE),),2)</f>
        <v>12500</v>
      </c>
      <c r="J498" s="258">
        <f>IFERROR(VLOOKUP(C498,'LOCAL DECEMBER 2022'!EK504:EM690,3,FALSE),)</f>
        <v>325000</v>
      </c>
      <c r="K498" s="258">
        <f>IFERROR(VLOOKUP(C498,'LOCAL DECEMBER 2022'!EK504:FA690,17,FALSE),)</f>
        <v>60004.62</v>
      </c>
      <c r="L498" s="258">
        <f>IFERROR(VLOOKUP(C498,'LOCAL DECEMBER 2022'!EK504:FC741,19,FALSE),)</f>
        <v>160004.62</v>
      </c>
      <c r="M498" s="258">
        <f>IFERROR(VLOOKUP(C498,'LOCAL DECEMBER 2022'!EK504:FD741,20,FALSE),)</f>
        <v>144004.16</v>
      </c>
      <c r="N498" s="258">
        <f>IFERROR(VLOOKUP(C498,'LOCAL DECEMBER 2022'!EK504:FE741,21,FALSE),)</f>
        <v>0</v>
      </c>
      <c r="O498" s="258">
        <f>IFERROR(VLOOKUP(C498,'LOCAL DECEMBER 2022'!EK504:FF741,22,FALSE),)</f>
        <v>16000.46</v>
      </c>
      <c r="P498" s="258">
        <f>IFERROR(VLOOKUP(C498,'LOCAL DECEMBER 2022'!EK504:FG730,23,FALSE),)</f>
        <v>0</v>
      </c>
      <c r="Q498" s="258">
        <f t="shared" si="36"/>
        <v>16000.46</v>
      </c>
      <c r="R498" s="258">
        <f>IFERROR(VLOOKUP(C498,'LOCAL DECEMBER 2022'!EK504:FI741,25,FALSE),)</f>
        <v>0</v>
      </c>
      <c r="S498" s="258">
        <f t="shared" si="37"/>
        <v>144004.16</v>
      </c>
      <c r="T498" s="258">
        <f>IFERROR(VLOOKUP(C498,'LOCAL DECEMBER 2022'!EK504:FL741,28,FALSE),)</f>
        <v>6400.18</v>
      </c>
      <c r="U498" s="258">
        <f>IFERROR(VLOOKUP(C498,'LOCAL DECEMBER 2022'!EK504:FN741,30,FALSE),)</f>
        <v>16000.46</v>
      </c>
      <c r="V498" s="258">
        <f>IFERROR(VLOOKUP(C498,'LOCAL DECEMBER 2022'!EK504:FM741,29,FALSE),)</f>
        <v>800.02</v>
      </c>
      <c r="W498" s="258">
        <f t="shared" si="38"/>
        <v>23200.66</v>
      </c>
      <c r="X498" s="263">
        <f t="shared" si="39"/>
        <v>183205.28</v>
      </c>
      <c r="Z498" s="264"/>
      <c r="AA498" s="134"/>
    </row>
    <row r="499" spans="1:27" s="120" customFormat="1" ht="18.649999999999999" customHeight="1">
      <c r="A499" s="250">
        <v>497</v>
      </c>
      <c r="B499" s="279"/>
      <c r="C499" s="280" t="s">
        <v>727</v>
      </c>
      <c r="D499" s="281"/>
      <c r="E499" s="278" t="s">
        <v>787</v>
      </c>
      <c r="F499" s="652" t="s">
        <v>2146</v>
      </c>
      <c r="G499" s="283" t="s">
        <v>194</v>
      </c>
      <c r="H499" s="258">
        <f>ROUND(IFERROR(VLOOKUP(C499,'LOCAL DECEMBER 2022'!EK505:ET1021,10,FALSE),),2)</f>
        <v>6</v>
      </c>
      <c r="I499" s="258">
        <f>ROUND(IFERROR(VLOOKUP(C499,'LOCAL DECEMBER 2022'!EK505:EN897,4,FALSE),),2)</f>
        <v>12500</v>
      </c>
      <c r="J499" s="258">
        <f>IFERROR(VLOOKUP(C499,'LOCAL DECEMBER 2022'!EK505:EM691,3,FALSE),)</f>
        <v>325000</v>
      </c>
      <c r="K499" s="258">
        <f>IFERROR(VLOOKUP(C499,'LOCAL DECEMBER 2022'!EK505:FA691,17,FALSE),)</f>
        <v>50003.85</v>
      </c>
      <c r="L499" s="258">
        <f>IFERROR(VLOOKUP(C499,'LOCAL DECEMBER 2022'!EK505:FC742,19,FALSE),)</f>
        <v>125003.85</v>
      </c>
      <c r="M499" s="258">
        <f>IFERROR(VLOOKUP(C499,'LOCAL DECEMBER 2022'!EK505:FD742,20,FALSE),)</f>
        <v>112503.46</v>
      </c>
      <c r="N499" s="258">
        <f>IFERROR(VLOOKUP(C499,'LOCAL DECEMBER 2022'!EK505:FE742,21,FALSE),)</f>
        <v>0</v>
      </c>
      <c r="O499" s="258">
        <f>IFERROR(VLOOKUP(C499,'LOCAL DECEMBER 2022'!EK505:FF742,22,FALSE),)</f>
        <v>12500.39</v>
      </c>
      <c r="P499" s="258">
        <f>IFERROR(VLOOKUP(C499,'LOCAL DECEMBER 2022'!EK505:FG731,23,FALSE),)</f>
        <v>0</v>
      </c>
      <c r="Q499" s="258">
        <f t="shared" si="36"/>
        <v>12500.39</v>
      </c>
      <c r="R499" s="258">
        <f>IFERROR(VLOOKUP(C499,'LOCAL DECEMBER 2022'!EK505:FI742,25,FALSE),)</f>
        <v>0</v>
      </c>
      <c r="S499" s="258">
        <f t="shared" si="37"/>
        <v>112503.46</v>
      </c>
      <c r="T499" s="258">
        <f>IFERROR(VLOOKUP(C499,'LOCAL DECEMBER 2022'!EK505:FL742,28,FALSE),)</f>
        <v>5000.1499999999996</v>
      </c>
      <c r="U499" s="258">
        <f>IFERROR(VLOOKUP(C499,'LOCAL DECEMBER 2022'!EK505:FN742,30,FALSE),)</f>
        <v>12500.39</v>
      </c>
      <c r="V499" s="258">
        <f>IFERROR(VLOOKUP(C499,'LOCAL DECEMBER 2022'!EK505:FM742,29,FALSE),)</f>
        <v>625.02</v>
      </c>
      <c r="W499" s="258">
        <f t="shared" si="38"/>
        <v>18125.560000000001</v>
      </c>
      <c r="X499" s="263">
        <f t="shared" si="39"/>
        <v>143129.41</v>
      </c>
      <c r="Z499" s="264"/>
      <c r="AA499" s="134"/>
    </row>
    <row r="500" spans="1:27" s="120" customFormat="1" ht="18.649999999999999" customHeight="1">
      <c r="A500" s="250">
        <v>498</v>
      </c>
      <c r="B500" s="279" t="s">
        <v>804</v>
      </c>
      <c r="C500" s="280" t="s">
        <v>728</v>
      </c>
      <c r="D500" s="281">
        <v>6168831</v>
      </c>
      <c r="E500" s="278" t="s">
        <v>787</v>
      </c>
      <c r="F500" s="654" t="s">
        <v>2147</v>
      </c>
      <c r="G500" s="283" t="s">
        <v>194</v>
      </c>
      <c r="H500" s="258">
        <f>ROUND(IFERROR(VLOOKUP(C500,'LOCAL DECEMBER 2022'!EK506:ET1022,10,FALSE),),2)</f>
        <v>16</v>
      </c>
      <c r="I500" s="258">
        <f>ROUND(IFERROR(VLOOKUP(C500,'LOCAL DECEMBER 2022'!EK506:EN898,4,FALSE),),2)</f>
        <v>12500</v>
      </c>
      <c r="J500" s="258">
        <f>IFERROR(VLOOKUP(C500,'LOCAL DECEMBER 2022'!EK506:EM692,3,FALSE),)</f>
        <v>325000</v>
      </c>
      <c r="K500" s="258">
        <f>IFERROR(VLOOKUP(C500,'LOCAL DECEMBER 2022'!EK506:FA692,17,FALSE),)</f>
        <v>101674.49</v>
      </c>
      <c r="L500" s="258">
        <f>IFERROR(VLOOKUP(C500,'LOCAL DECEMBER 2022'!EK506:FC743,19,FALSE),)</f>
        <v>301674.49</v>
      </c>
      <c r="M500" s="258">
        <f>IFERROR(VLOOKUP(C500,'LOCAL DECEMBER 2022'!EK506:FD743,20,FALSE),)</f>
        <v>271507.03999999998</v>
      </c>
      <c r="N500" s="258">
        <f>IFERROR(VLOOKUP(C500,'LOCAL DECEMBER 2022'!EK506:FE743,21,FALSE),)</f>
        <v>120.56319999999833</v>
      </c>
      <c r="O500" s="258">
        <f>IFERROR(VLOOKUP(C500,'LOCAL DECEMBER 2022'!EK506:FF743,22,FALSE),)</f>
        <v>30167.45</v>
      </c>
      <c r="P500" s="258">
        <f>IFERROR(VLOOKUP(C500,'LOCAL DECEMBER 2022'!EK506:FG732,23,FALSE),)</f>
        <v>0</v>
      </c>
      <c r="Q500" s="258">
        <f t="shared" si="36"/>
        <v>30288.013199999998</v>
      </c>
      <c r="R500" s="258">
        <f>IFERROR(VLOOKUP(C500,'LOCAL DECEMBER 2022'!EK506:FI743,25,FALSE),)</f>
        <v>0</v>
      </c>
      <c r="S500" s="258">
        <f t="shared" si="37"/>
        <v>271386.4768</v>
      </c>
      <c r="T500" s="258">
        <f>IFERROR(VLOOKUP(C500,'LOCAL DECEMBER 2022'!EK506:FL743,28,FALSE),)</f>
        <v>12066.98</v>
      </c>
      <c r="U500" s="258">
        <f>IFERROR(VLOOKUP(C500,'LOCAL DECEMBER 2022'!EK506:FN743,30,FALSE),)</f>
        <v>30167.45</v>
      </c>
      <c r="V500" s="258">
        <f>IFERROR(VLOOKUP(C500,'LOCAL DECEMBER 2022'!EK506:FM743,29,FALSE),)</f>
        <v>1508.37</v>
      </c>
      <c r="W500" s="258">
        <f t="shared" si="38"/>
        <v>43742.8</v>
      </c>
      <c r="X500" s="263">
        <f t="shared" si="39"/>
        <v>345417.29</v>
      </c>
      <c r="Z500" s="264"/>
      <c r="AA500" s="134"/>
    </row>
    <row r="501" spans="1:27" s="120" customFormat="1" ht="18.649999999999999" customHeight="1">
      <c r="A501" s="250">
        <v>499</v>
      </c>
      <c r="B501" s="279"/>
      <c r="C501" s="280" t="s">
        <v>729</v>
      </c>
      <c r="D501" s="281"/>
      <c r="E501" s="278" t="s">
        <v>787</v>
      </c>
      <c r="F501" s="652" t="s">
        <v>2148</v>
      </c>
      <c r="G501" s="283" t="s">
        <v>245</v>
      </c>
      <c r="H501" s="258">
        <f>ROUND(IFERROR(VLOOKUP(C501,'LOCAL DECEMBER 2022'!EK507:ET1023,10,FALSE),),2)</f>
        <v>13</v>
      </c>
      <c r="I501" s="258">
        <f>ROUND(IFERROR(VLOOKUP(C501,'LOCAL DECEMBER 2022'!EK507:EN899,4,FALSE),),2)</f>
        <v>15000</v>
      </c>
      <c r="J501" s="258">
        <f>IFERROR(VLOOKUP(C501,'LOCAL DECEMBER 2022'!EK507:EM693,3,FALSE),)</f>
        <v>390000</v>
      </c>
      <c r="K501" s="258">
        <f>IFERROR(VLOOKUP(C501,'LOCAL DECEMBER 2022'!EK507:FA693,17,FALSE),)</f>
        <v>168012.92</v>
      </c>
      <c r="L501" s="258">
        <f>IFERROR(VLOOKUP(C501,'LOCAL DECEMBER 2022'!EK507:FC744,19,FALSE),)</f>
        <v>363012.92</v>
      </c>
      <c r="M501" s="258">
        <f>IFERROR(VLOOKUP(C501,'LOCAL DECEMBER 2022'!EK507:FD744,20,FALSE),)</f>
        <v>326711.63</v>
      </c>
      <c r="N501" s="258">
        <f>IFERROR(VLOOKUP(C501,'LOCAL DECEMBER 2022'!EK507:FE744,21,FALSE),)</f>
        <v>4536.9304000000002</v>
      </c>
      <c r="O501" s="258">
        <f>IFERROR(VLOOKUP(C501,'LOCAL DECEMBER 2022'!EK507:FF744,22,FALSE),)</f>
        <v>36301.29</v>
      </c>
      <c r="P501" s="258">
        <f>IFERROR(VLOOKUP(C501,'LOCAL DECEMBER 2022'!EK507:FG733,23,FALSE),)</f>
        <v>0</v>
      </c>
      <c r="Q501" s="258">
        <f t="shared" si="36"/>
        <v>40838.220399999998</v>
      </c>
      <c r="R501" s="258">
        <f>IFERROR(VLOOKUP(C501,'LOCAL DECEMBER 2022'!EK507:FI744,25,FALSE),)</f>
        <v>0</v>
      </c>
      <c r="S501" s="258">
        <f t="shared" si="37"/>
        <v>322174.69959999999</v>
      </c>
      <c r="T501" s="258">
        <f>IFERROR(VLOOKUP(C501,'LOCAL DECEMBER 2022'!EK507:FL744,28,FALSE),)</f>
        <v>14520.52</v>
      </c>
      <c r="U501" s="258">
        <f>IFERROR(VLOOKUP(C501,'LOCAL DECEMBER 2022'!EK507:FN744,30,FALSE),)</f>
        <v>36301.29</v>
      </c>
      <c r="V501" s="258">
        <f>IFERROR(VLOOKUP(C501,'LOCAL DECEMBER 2022'!EK507:FM744,29,FALSE),)</f>
        <v>1815.06</v>
      </c>
      <c r="W501" s="258">
        <f t="shared" si="38"/>
        <v>52636.869999999995</v>
      </c>
      <c r="X501" s="263">
        <f t="shared" si="39"/>
        <v>415649.79</v>
      </c>
      <c r="Z501" s="264"/>
      <c r="AA501" s="134"/>
    </row>
    <row r="502" spans="1:27" s="120" customFormat="1" ht="18.649999999999999" customHeight="1">
      <c r="A502" s="250">
        <v>500</v>
      </c>
      <c r="B502" s="279"/>
      <c r="C502" s="280" t="s">
        <v>730</v>
      </c>
      <c r="D502" s="653" t="s">
        <v>2149</v>
      </c>
      <c r="E502" s="278" t="s">
        <v>787</v>
      </c>
      <c r="F502" s="652" t="s">
        <v>2150</v>
      </c>
      <c r="G502" s="283" t="s">
        <v>245</v>
      </c>
      <c r="H502" s="258">
        <f>ROUND(IFERROR(VLOOKUP(C502,'LOCAL DECEMBER 2022'!EK508:ET1024,10,FALSE),),2)</f>
        <v>5</v>
      </c>
      <c r="I502" s="258">
        <f>ROUND(IFERROR(VLOOKUP(C502,'LOCAL DECEMBER 2022'!EK508:EN900,4,FALSE),),2)</f>
        <v>15000</v>
      </c>
      <c r="J502" s="258">
        <f>IFERROR(VLOOKUP(C502,'LOCAL DECEMBER 2022'!EK508:EM694,3,FALSE),)</f>
        <v>390000</v>
      </c>
      <c r="K502" s="258">
        <f>IFERROR(VLOOKUP(C502,'LOCAL DECEMBER 2022'!EK508:FA694,17,FALSE),)</f>
        <v>57004.38</v>
      </c>
      <c r="L502" s="258">
        <f>IFERROR(VLOOKUP(C502,'LOCAL DECEMBER 2022'!EK508:FC745,19,FALSE),)</f>
        <v>132004.38</v>
      </c>
      <c r="M502" s="258">
        <f>IFERROR(VLOOKUP(C502,'LOCAL DECEMBER 2022'!EK508:FD745,20,FALSE),)</f>
        <v>118803.94</v>
      </c>
      <c r="N502" s="258">
        <f>IFERROR(VLOOKUP(C502,'LOCAL DECEMBER 2022'!EK508:FE745,21,FALSE),)</f>
        <v>0</v>
      </c>
      <c r="O502" s="258">
        <f>IFERROR(VLOOKUP(C502,'LOCAL DECEMBER 2022'!EK508:FF745,22,FALSE),)</f>
        <v>13200.44</v>
      </c>
      <c r="P502" s="258">
        <f>IFERROR(VLOOKUP(C502,'LOCAL DECEMBER 2022'!EK508:FG734,23,FALSE),)</f>
        <v>0</v>
      </c>
      <c r="Q502" s="258">
        <f t="shared" si="36"/>
        <v>13200.44</v>
      </c>
      <c r="R502" s="258">
        <f>IFERROR(VLOOKUP(C502,'LOCAL DECEMBER 2022'!EK508:FI745,25,FALSE),)</f>
        <v>0</v>
      </c>
      <c r="S502" s="258">
        <f t="shared" si="37"/>
        <v>118803.94</v>
      </c>
      <c r="T502" s="258">
        <f>IFERROR(VLOOKUP(C502,'LOCAL DECEMBER 2022'!EK508:FL745,28,FALSE),)</f>
        <v>5280.18</v>
      </c>
      <c r="U502" s="258">
        <f>IFERROR(VLOOKUP(C502,'LOCAL DECEMBER 2022'!EK508:FN745,30,FALSE),)</f>
        <v>13200.44</v>
      </c>
      <c r="V502" s="258">
        <f>IFERROR(VLOOKUP(C502,'LOCAL DECEMBER 2022'!EK508:FM745,29,FALSE),)</f>
        <v>660.02</v>
      </c>
      <c r="W502" s="258">
        <f t="shared" si="38"/>
        <v>19140.640000000003</v>
      </c>
      <c r="X502" s="263">
        <f t="shared" si="39"/>
        <v>151145.02000000002</v>
      </c>
      <c r="Z502" s="264"/>
      <c r="AA502" s="134"/>
    </row>
    <row r="503" spans="1:27" s="120" customFormat="1" ht="18.649999999999999" customHeight="1">
      <c r="A503" s="250">
        <v>501</v>
      </c>
      <c r="B503" s="279"/>
      <c r="C503" s="280" t="s">
        <v>731</v>
      </c>
      <c r="D503" s="281"/>
      <c r="E503" s="278" t="s">
        <v>787</v>
      </c>
      <c r="F503" s="652" t="s">
        <v>2151</v>
      </c>
      <c r="G503" s="283" t="s">
        <v>194</v>
      </c>
      <c r="H503" s="258">
        <f>ROUND(IFERROR(VLOOKUP(C503,'LOCAL DECEMBER 2022'!EK509:ET1025,10,FALSE),),2)</f>
        <v>24</v>
      </c>
      <c r="I503" s="258">
        <f>ROUND(IFERROR(VLOOKUP(C503,'LOCAL DECEMBER 2022'!EK509:EN901,4,FALSE),),2)</f>
        <v>12500</v>
      </c>
      <c r="J503" s="258">
        <f>IFERROR(VLOOKUP(C503,'LOCAL DECEMBER 2022'!EK509:EM695,3,FALSE),)</f>
        <v>325000</v>
      </c>
      <c r="K503" s="258">
        <f>IFERROR(VLOOKUP(C503,'LOCAL DECEMBER 2022'!EK509:FA695,17,FALSE),)</f>
        <v>244185.45</v>
      </c>
      <c r="L503" s="258">
        <f>IFERROR(VLOOKUP(C503,'LOCAL DECEMBER 2022'!EK509:FC746,19,FALSE),)</f>
        <v>544185.44999999995</v>
      </c>
      <c r="M503" s="258">
        <f>IFERROR(VLOOKUP(C503,'LOCAL DECEMBER 2022'!EK509:FD746,20,FALSE),)</f>
        <v>489766.89999999997</v>
      </c>
      <c r="N503" s="258">
        <f>IFERROR(VLOOKUP(C503,'LOCAL DECEMBER 2022'!EK509:FE746,21,FALSE),)</f>
        <v>17581.351999999999</v>
      </c>
      <c r="O503" s="258">
        <f>IFERROR(VLOOKUP(C503,'LOCAL DECEMBER 2022'!EK509:FF746,22,FALSE),)</f>
        <v>54418.55</v>
      </c>
      <c r="P503" s="258">
        <f>IFERROR(VLOOKUP(C503,'LOCAL DECEMBER 2022'!EK509:FG735,23,FALSE),)</f>
        <v>0</v>
      </c>
      <c r="Q503" s="258">
        <f t="shared" si="36"/>
        <v>71999.902000000002</v>
      </c>
      <c r="R503" s="258">
        <f>IFERROR(VLOOKUP(C503,'LOCAL DECEMBER 2022'!EK509:FI746,25,FALSE),)</f>
        <v>0</v>
      </c>
      <c r="S503" s="258">
        <f t="shared" si="37"/>
        <v>472185.54799999995</v>
      </c>
      <c r="T503" s="258">
        <f>IFERROR(VLOOKUP(C503,'LOCAL DECEMBER 2022'!EK509:FL746,28,FALSE),)</f>
        <v>21767.42</v>
      </c>
      <c r="U503" s="258">
        <f>IFERROR(VLOOKUP(C503,'LOCAL DECEMBER 2022'!EK509:FN746,30,FALSE),)</f>
        <v>54418.55</v>
      </c>
      <c r="V503" s="258">
        <f>IFERROR(VLOOKUP(C503,'LOCAL DECEMBER 2022'!EK509:FM746,29,FALSE),)</f>
        <v>2720.93</v>
      </c>
      <c r="W503" s="258">
        <f t="shared" si="38"/>
        <v>78906.899999999994</v>
      </c>
      <c r="X503" s="263">
        <f t="shared" si="39"/>
        <v>623092.35</v>
      </c>
      <c r="Z503" s="264"/>
      <c r="AA503" s="134"/>
    </row>
    <row r="504" spans="1:27" s="120" customFormat="1" ht="18.649999999999999" customHeight="1">
      <c r="A504" s="250">
        <v>502</v>
      </c>
      <c r="B504" s="279"/>
      <c r="C504" s="280" t="s">
        <v>732</v>
      </c>
      <c r="D504" s="281"/>
      <c r="E504" s="278" t="s">
        <v>787</v>
      </c>
      <c r="F504" s="282"/>
      <c r="G504" s="283" t="s">
        <v>194</v>
      </c>
      <c r="H504" s="258">
        <f>ROUND(IFERROR(VLOOKUP(C504,'LOCAL DECEMBER 2022'!EK510:ET1026,10,FALSE),),2)</f>
        <v>22</v>
      </c>
      <c r="I504" s="258">
        <f>ROUND(IFERROR(VLOOKUP(C504,'LOCAL DECEMBER 2022'!EK510:EN902,4,FALSE),),2)</f>
        <v>12500</v>
      </c>
      <c r="J504" s="258">
        <f>IFERROR(VLOOKUP(C504,'LOCAL DECEMBER 2022'!EK510:EM696,3,FALSE),)</f>
        <v>325000</v>
      </c>
      <c r="K504" s="258">
        <f>IFERROR(VLOOKUP(C504,'LOCAL DECEMBER 2022'!EK510:FA696,17,FALSE),)</f>
        <v>225017.31</v>
      </c>
      <c r="L504" s="258">
        <f>IFERROR(VLOOKUP(C504,'LOCAL DECEMBER 2022'!EK510:FC747,19,FALSE),)</f>
        <v>500017.31</v>
      </c>
      <c r="M504" s="258">
        <f>IFERROR(VLOOKUP(C504,'LOCAL DECEMBER 2022'!EK510:FD747,20,FALSE),)</f>
        <v>450015.58</v>
      </c>
      <c r="N504" s="258">
        <f>IFERROR(VLOOKUP(C504,'LOCAL DECEMBER 2022'!EK510:FE747,21,FALSE),)</f>
        <v>14401.246400000002</v>
      </c>
      <c r="O504" s="258">
        <f>IFERROR(VLOOKUP(C504,'LOCAL DECEMBER 2022'!EK510:FF747,22,FALSE),)</f>
        <v>50001.73</v>
      </c>
      <c r="P504" s="258">
        <f>IFERROR(VLOOKUP(C504,'LOCAL DECEMBER 2022'!EK510:FG736,23,FALSE),)</f>
        <v>0</v>
      </c>
      <c r="Q504" s="258">
        <f t="shared" si="36"/>
        <v>64402.976400000007</v>
      </c>
      <c r="R504" s="258">
        <f>IFERROR(VLOOKUP(C504,'LOCAL DECEMBER 2022'!EK510:FI747,25,FALSE),)</f>
        <v>0</v>
      </c>
      <c r="S504" s="258">
        <f t="shared" si="37"/>
        <v>435614.33360000001</v>
      </c>
      <c r="T504" s="258">
        <f>IFERROR(VLOOKUP(C504,'LOCAL DECEMBER 2022'!EK510:FL747,28,FALSE),)</f>
        <v>20000.689999999999</v>
      </c>
      <c r="U504" s="258">
        <f>IFERROR(VLOOKUP(C504,'LOCAL DECEMBER 2022'!EK510:FN747,30,FALSE),)</f>
        <v>50001.73</v>
      </c>
      <c r="V504" s="258">
        <f>IFERROR(VLOOKUP(C504,'LOCAL DECEMBER 2022'!EK510:FM747,29,FALSE),)</f>
        <v>2500.09</v>
      </c>
      <c r="W504" s="258">
        <f t="shared" si="38"/>
        <v>72502.509999999995</v>
      </c>
      <c r="X504" s="263">
        <f t="shared" si="39"/>
        <v>572519.81999999995</v>
      </c>
      <c r="Z504" s="264"/>
      <c r="AA504" s="134"/>
    </row>
    <row r="505" spans="1:27" s="120" customFormat="1" ht="18.649999999999999" customHeight="1">
      <c r="A505" s="250">
        <v>503</v>
      </c>
      <c r="B505" s="279"/>
      <c r="C505" s="280" t="s">
        <v>733</v>
      </c>
      <c r="D505" s="281"/>
      <c r="E505" s="278" t="s">
        <v>787</v>
      </c>
      <c r="F505" s="282"/>
      <c r="G505" s="283" t="s">
        <v>194</v>
      </c>
      <c r="H505" s="258">
        <f>ROUND(IFERROR(VLOOKUP(C505,'LOCAL DECEMBER 2022'!EK511:ET1027,10,FALSE),),2)</f>
        <v>12</v>
      </c>
      <c r="I505" s="258">
        <f>ROUND(IFERROR(VLOOKUP(C505,'LOCAL DECEMBER 2022'!EK511:EN903,4,FALSE),),2)</f>
        <v>12500</v>
      </c>
      <c r="J505" s="258">
        <f>IFERROR(VLOOKUP(C505,'LOCAL DECEMBER 2022'!EK511:EM697,3,FALSE),)</f>
        <v>325000</v>
      </c>
      <c r="K505" s="258">
        <f>IFERROR(VLOOKUP(C505,'LOCAL DECEMBER 2022'!EK511:FA697,17,FALSE),)</f>
        <v>132510.19</v>
      </c>
      <c r="L505" s="258">
        <f>IFERROR(VLOOKUP(C505,'LOCAL DECEMBER 2022'!EK511:FC748,19,FALSE),)</f>
        <v>282510.19</v>
      </c>
      <c r="M505" s="258">
        <f>IFERROR(VLOOKUP(C505,'LOCAL DECEMBER 2022'!EK511:FD748,20,FALSE),)</f>
        <v>254259.17</v>
      </c>
      <c r="N505" s="258">
        <f>IFERROR(VLOOKUP(C505,'LOCAL DECEMBER 2022'!EK511:FE748,21,FALSE),)</f>
        <v>0</v>
      </c>
      <c r="O505" s="258">
        <f>IFERROR(VLOOKUP(C505,'LOCAL DECEMBER 2022'!EK511:FF748,22,FALSE),)</f>
        <v>28251.02</v>
      </c>
      <c r="P505" s="258">
        <f>IFERROR(VLOOKUP(C505,'LOCAL DECEMBER 2022'!EK511:FG737,23,FALSE),)</f>
        <v>0</v>
      </c>
      <c r="Q505" s="258">
        <f t="shared" si="36"/>
        <v>28251.02</v>
      </c>
      <c r="R505" s="258">
        <f>IFERROR(VLOOKUP(C505,'LOCAL DECEMBER 2022'!EK511:FI748,25,FALSE),)</f>
        <v>0</v>
      </c>
      <c r="S505" s="258">
        <f t="shared" si="37"/>
        <v>254259.17</v>
      </c>
      <c r="T505" s="258">
        <f>IFERROR(VLOOKUP(C505,'LOCAL DECEMBER 2022'!EK511:FL748,28,FALSE),)</f>
        <v>11300.41</v>
      </c>
      <c r="U505" s="258">
        <f>IFERROR(VLOOKUP(C505,'LOCAL DECEMBER 2022'!EK511:FN748,30,FALSE),)</f>
        <v>28251.02</v>
      </c>
      <c r="V505" s="258">
        <f>IFERROR(VLOOKUP(C505,'LOCAL DECEMBER 2022'!EK511:FM748,29,FALSE),)</f>
        <v>1412.55</v>
      </c>
      <c r="W505" s="258">
        <f t="shared" si="38"/>
        <v>40963.980000000003</v>
      </c>
      <c r="X505" s="263">
        <f t="shared" si="39"/>
        <v>323474.17</v>
      </c>
      <c r="Z505" s="264"/>
      <c r="AA505" s="134"/>
    </row>
    <row r="506" spans="1:27" s="120" customFormat="1" ht="18.649999999999999" customHeight="1">
      <c r="A506" s="250">
        <v>504</v>
      </c>
      <c r="B506" s="279" t="s">
        <v>1798</v>
      </c>
      <c r="C506" s="280" t="s">
        <v>734</v>
      </c>
      <c r="D506" s="281"/>
      <c r="E506" s="278" t="s">
        <v>787</v>
      </c>
      <c r="F506" s="652" t="s">
        <v>2152</v>
      </c>
      <c r="G506" s="283" t="s">
        <v>194</v>
      </c>
      <c r="H506" s="258">
        <f>ROUND(IFERROR(VLOOKUP(C506,'LOCAL DECEMBER 2022'!EK512:ET1028,10,FALSE),),2)</f>
        <v>19</v>
      </c>
      <c r="I506" s="258">
        <f>ROUND(IFERROR(VLOOKUP(C506,'LOCAL DECEMBER 2022'!EK512:EN904,4,FALSE),),2)</f>
        <v>12500</v>
      </c>
      <c r="J506" s="258">
        <f>IFERROR(VLOOKUP(C506,'LOCAL DECEMBER 2022'!EK512:EM698,3,FALSE),)</f>
        <v>325000</v>
      </c>
      <c r="K506" s="258">
        <f>IFERROR(VLOOKUP(C506,'LOCAL DECEMBER 2022'!EK512:FA698,17,FALSE),)</f>
        <v>376695.64</v>
      </c>
      <c r="L506" s="258">
        <f>IFERROR(VLOOKUP(C506,'LOCAL DECEMBER 2022'!EK512:FC749,19,FALSE),)</f>
        <v>614195.64</v>
      </c>
      <c r="M506" s="258">
        <f>IFERROR(VLOOKUP(C506,'LOCAL DECEMBER 2022'!EK512:FD749,20,FALSE),)</f>
        <v>552776.08000000007</v>
      </c>
      <c r="N506" s="258">
        <f>IFERROR(VLOOKUP(C506,'LOCAL DECEMBER 2022'!EK512:FE749,21,FALSE),)</f>
        <v>26555.216000000015</v>
      </c>
      <c r="O506" s="258">
        <f>IFERROR(VLOOKUP(C506,'LOCAL DECEMBER 2022'!EK512:FF749,22,FALSE),)</f>
        <v>61419.56</v>
      </c>
      <c r="P506" s="258">
        <f>IFERROR(VLOOKUP(C506,'LOCAL DECEMBER 2022'!EK512:FG738,23,FALSE),)</f>
        <v>0</v>
      </c>
      <c r="Q506" s="258">
        <f t="shared" si="36"/>
        <v>87974.776000000013</v>
      </c>
      <c r="R506" s="258">
        <f>IFERROR(VLOOKUP(C506,'LOCAL DECEMBER 2022'!EK512:FI749,25,FALSE),)</f>
        <v>0</v>
      </c>
      <c r="S506" s="258">
        <f t="shared" si="37"/>
        <v>526220.86400000006</v>
      </c>
      <c r="T506" s="258">
        <f>IFERROR(VLOOKUP(C506,'LOCAL DECEMBER 2022'!EK512:FL749,28,FALSE),)</f>
        <v>24567.83</v>
      </c>
      <c r="U506" s="258">
        <f>IFERROR(VLOOKUP(C506,'LOCAL DECEMBER 2022'!EK512:FN749,30,FALSE),)</f>
        <v>61419.56</v>
      </c>
      <c r="V506" s="258">
        <f>IFERROR(VLOOKUP(C506,'LOCAL DECEMBER 2022'!EK512:FM749,29,FALSE),)</f>
        <v>3070.98</v>
      </c>
      <c r="W506" s="258">
        <f t="shared" si="38"/>
        <v>89058.37</v>
      </c>
      <c r="X506" s="263">
        <f t="shared" si="39"/>
        <v>703254.01</v>
      </c>
      <c r="Z506" s="264"/>
      <c r="AA506" s="134"/>
    </row>
    <row r="507" spans="1:27" s="120" customFormat="1" ht="18.649999999999999" customHeight="1">
      <c r="A507" s="250">
        <v>505</v>
      </c>
      <c r="B507" s="279"/>
      <c r="C507" s="280" t="s">
        <v>735</v>
      </c>
      <c r="D507" s="281"/>
      <c r="E507" s="278" t="s">
        <v>787</v>
      </c>
      <c r="F507" s="282"/>
      <c r="G507" s="283" t="s">
        <v>194</v>
      </c>
      <c r="H507" s="258">
        <f>ROUND(IFERROR(VLOOKUP(C507,'LOCAL DECEMBER 2022'!EK513:ET1029,10,FALSE),),2)</f>
        <v>21</v>
      </c>
      <c r="I507" s="258">
        <f>ROUND(IFERROR(VLOOKUP(C507,'LOCAL DECEMBER 2022'!EK513:EN905,4,FALSE),),2)</f>
        <v>12500</v>
      </c>
      <c r="J507" s="258">
        <f>IFERROR(VLOOKUP(C507,'LOCAL DECEMBER 2022'!EK513:EM699,3,FALSE),)</f>
        <v>325000</v>
      </c>
      <c r="K507" s="258">
        <f>IFERROR(VLOOKUP(C507,'LOCAL DECEMBER 2022'!EK513:FA699,17,FALSE),)</f>
        <v>370028.46</v>
      </c>
      <c r="L507" s="258">
        <f>IFERROR(VLOOKUP(C507,'LOCAL DECEMBER 2022'!EK513:FC750,19,FALSE),)</f>
        <v>632528.46</v>
      </c>
      <c r="M507" s="258">
        <f>IFERROR(VLOOKUP(C507,'LOCAL DECEMBER 2022'!EK513:FD750,20,FALSE),)</f>
        <v>569275.61</v>
      </c>
      <c r="N507" s="258">
        <f>IFERROR(VLOOKUP(C507,'LOCAL DECEMBER 2022'!EK513:FE750,21,FALSE),)</f>
        <v>29855.121999999996</v>
      </c>
      <c r="O507" s="258">
        <f>IFERROR(VLOOKUP(C507,'LOCAL DECEMBER 2022'!EK513:FF750,22,FALSE),)</f>
        <v>63252.85</v>
      </c>
      <c r="P507" s="258">
        <f>IFERROR(VLOOKUP(C507,'LOCAL DECEMBER 2022'!EK513:FG739,23,FALSE),)</f>
        <v>0</v>
      </c>
      <c r="Q507" s="258">
        <f t="shared" si="36"/>
        <v>93107.971999999994</v>
      </c>
      <c r="R507" s="258">
        <f>IFERROR(VLOOKUP(C507,'LOCAL DECEMBER 2022'!EK513:FI750,25,FALSE),)</f>
        <v>0</v>
      </c>
      <c r="S507" s="258">
        <f t="shared" si="37"/>
        <v>539420.48800000001</v>
      </c>
      <c r="T507" s="258">
        <f>IFERROR(VLOOKUP(C507,'LOCAL DECEMBER 2022'!EK513:FL750,28,FALSE),)</f>
        <v>25301.14</v>
      </c>
      <c r="U507" s="258">
        <f>IFERROR(VLOOKUP(C507,'LOCAL DECEMBER 2022'!EK513:FN750,30,FALSE),)</f>
        <v>63252.85</v>
      </c>
      <c r="V507" s="258">
        <f>IFERROR(VLOOKUP(C507,'LOCAL DECEMBER 2022'!EK513:FM750,29,FALSE),)</f>
        <v>3162.64</v>
      </c>
      <c r="W507" s="258">
        <f t="shared" si="38"/>
        <v>91716.62999999999</v>
      </c>
      <c r="X507" s="263">
        <f t="shared" si="39"/>
        <v>724245.09</v>
      </c>
      <c r="Z507" s="264"/>
      <c r="AA507" s="134"/>
    </row>
    <row r="508" spans="1:27" s="120" customFormat="1" ht="18.649999999999999" customHeight="1">
      <c r="A508" s="250">
        <v>506</v>
      </c>
      <c r="B508" s="279"/>
      <c r="C508" s="280" t="s">
        <v>736</v>
      </c>
      <c r="D508" s="281"/>
      <c r="E508" s="278" t="s">
        <v>787</v>
      </c>
      <c r="F508" s="282"/>
      <c r="G508" s="283" t="s">
        <v>194</v>
      </c>
      <c r="H508" s="258">
        <f>ROUND(IFERROR(VLOOKUP(C508,'LOCAL DECEMBER 2022'!EK514:ET1030,10,FALSE),),2)</f>
        <v>13</v>
      </c>
      <c r="I508" s="258">
        <f>ROUND(IFERROR(VLOOKUP(C508,'LOCAL DECEMBER 2022'!EK514:EN906,4,FALSE),),2)</f>
        <v>12500</v>
      </c>
      <c r="J508" s="258">
        <f>IFERROR(VLOOKUP(C508,'LOCAL DECEMBER 2022'!EK514:EM700,3,FALSE),)</f>
        <v>325000</v>
      </c>
      <c r="K508" s="258">
        <f>IFERROR(VLOOKUP(C508,'LOCAL DECEMBER 2022'!EK514:FA700,17,FALSE),)</f>
        <v>247519.04</v>
      </c>
      <c r="L508" s="258">
        <f>IFERROR(VLOOKUP(C508,'LOCAL DECEMBER 2022'!EK514:FC751,19,FALSE),)</f>
        <v>410019.04</v>
      </c>
      <c r="M508" s="258">
        <f>IFERROR(VLOOKUP(C508,'LOCAL DECEMBER 2022'!EK514:FD751,20,FALSE),)</f>
        <v>369017.13999999996</v>
      </c>
      <c r="N508" s="258">
        <f>IFERROR(VLOOKUP(C508,'LOCAL DECEMBER 2022'!EK514:FE751,21,FALSE),)</f>
        <v>7921.3711999999969</v>
      </c>
      <c r="O508" s="258">
        <f>IFERROR(VLOOKUP(C508,'LOCAL DECEMBER 2022'!EK514:FF751,22,FALSE),)</f>
        <v>41001.9</v>
      </c>
      <c r="P508" s="258">
        <f>IFERROR(VLOOKUP(C508,'LOCAL DECEMBER 2022'!EK514:FG740,23,FALSE),)</f>
        <v>0</v>
      </c>
      <c r="Q508" s="258">
        <f t="shared" si="36"/>
        <v>48923.271199999996</v>
      </c>
      <c r="R508" s="258">
        <f>IFERROR(VLOOKUP(C508,'LOCAL DECEMBER 2022'!EK514:FI751,25,FALSE),)</f>
        <v>0</v>
      </c>
      <c r="S508" s="258">
        <f t="shared" si="37"/>
        <v>361095.76879999996</v>
      </c>
      <c r="T508" s="258">
        <f>IFERROR(VLOOKUP(C508,'LOCAL DECEMBER 2022'!EK514:FL751,28,FALSE),)</f>
        <v>16400.759999999998</v>
      </c>
      <c r="U508" s="258">
        <f>IFERROR(VLOOKUP(C508,'LOCAL DECEMBER 2022'!EK514:FN751,30,FALSE),)</f>
        <v>41001.9</v>
      </c>
      <c r="V508" s="258">
        <f>IFERROR(VLOOKUP(C508,'LOCAL DECEMBER 2022'!EK514:FM751,29,FALSE),)</f>
        <v>2050.1</v>
      </c>
      <c r="W508" s="258">
        <f t="shared" si="38"/>
        <v>59452.76</v>
      </c>
      <c r="X508" s="263">
        <f t="shared" si="39"/>
        <v>469471.8</v>
      </c>
      <c r="Z508" s="264"/>
      <c r="AA508" s="134"/>
    </row>
    <row r="509" spans="1:27" s="120" customFormat="1" ht="18.649999999999999" customHeight="1">
      <c r="A509" s="250">
        <v>507</v>
      </c>
      <c r="B509" s="279"/>
      <c r="C509" s="280" t="s">
        <v>737</v>
      </c>
      <c r="D509" s="281"/>
      <c r="E509" s="278" t="s">
        <v>787</v>
      </c>
      <c r="F509" s="282"/>
      <c r="G509" s="283" t="s">
        <v>194</v>
      </c>
      <c r="H509" s="258">
        <f>ROUND(IFERROR(VLOOKUP(C509,'LOCAL DECEMBER 2022'!EK515:ET1031,10,FALSE),),2)</f>
        <v>14</v>
      </c>
      <c r="I509" s="258">
        <f>ROUND(IFERROR(VLOOKUP(C509,'LOCAL DECEMBER 2022'!EK515:EN907,4,FALSE),),2)</f>
        <v>12500</v>
      </c>
      <c r="J509" s="258">
        <f>IFERROR(VLOOKUP(C509,'LOCAL DECEMBER 2022'!EK515:EM701,3,FALSE),)</f>
        <v>325000</v>
      </c>
      <c r="K509" s="258">
        <f>IFERROR(VLOOKUP(C509,'LOCAL DECEMBER 2022'!EK515:FA701,17,FALSE),)</f>
        <v>257519.81</v>
      </c>
      <c r="L509" s="258">
        <f>IFERROR(VLOOKUP(C509,'LOCAL DECEMBER 2022'!EK515:FC752,19,FALSE),)</f>
        <v>432519.81</v>
      </c>
      <c r="M509" s="258">
        <f>IFERROR(VLOOKUP(C509,'LOCAL DECEMBER 2022'!EK515:FD752,20,FALSE),)</f>
        <v>389267.83</v>
      </c>
      <c r="N509" s="258">
        <f>IFERROR(VLOOKUP(C509,'LOCAL DECEMBER 2022'!EK515:FE752,21,FALSE),)</f>
        <v>9541.4264000000021</v>
      </c>
      <c r="O509" s="258">
        <f>IFERROR(VLOOKUP(C509,'LOCAL DECEMBER 2022'!EK515:FF752,22,FALSE),)</f>
        <v>43251.98</v>
      </c>
      <c r="P509" s="258">
        <f>IFERROR(VLOOKUP(C509,'LOCAL DECEMBER 2022'!EK515:FG741,23,FALSE),)</f>
        <v>0</v>
      </c>
      <c r="Q509" s="258">
        <f t="shared" si="36"/>
        <v>52793.406400000007</v>
      </c>
      <c r="R509" s="258">
        <f>IFERROR(VLOOKUP(C509,'LOCAL DECEMBER 2022'!EK515:FI752,25,FALSE),)</f>
        <v>0</v>
      </c>
      <c r="S509" s="258">
        <f t="shared" si="37"/>
        <v>379726.40359999996</v>
      </c>
      <c r="T509" s="258">
        <f>IFERROR(VLOOKUP(C509,'LOCAL DECEMBER 2022'!EK515:FL752,28,FALSE),)</f>
        <v>17300.79</v>
      </c>
      <c r="U509" s="258">
        <f>IFERROR(VLOOKUP(C509,'LOCAL DECEMBER 2022'!EK515:FN752,30,FALSE),)</f>
        <v>43251.98</v>
      </c>
      <c r="V509" s="258">
        <f>IFERROR(VLOOKUP(C509,'LOCAL DECEMBER 2022'!EK515:FM752,29,FALSE),)</f>
        <v>2162.6</v>
      </c>
      <c r="W509" s="258">
        <f t="shared" si="38"/>
        <v>62715.37</v>
      </c>
      <c r="X509" s="263">
        <f t="shared" si="39"/>
        <v>495235.18</v>
      </c>
      <c r="Z509" s="264"/>
      <c r="AA509" s="134"/>
    </row>
    <row r="510" spans="1:27" s="120" customFormat="1" ht="18.649999999999999" customHeight="1">
      <c r="A510" s="250">
        <v>508</v>
      </c>
      <c r="B510" s="279"/>
      <c r="C510" s="280" t="s">
        <v>738</v>
      </c>
      <c r="D510" s="281"/>
      <c r="E510" s="278" t="s">
        <v>787</v>
      </c>
      <c r="F510" s="652" t="s">
        <v>2153</v>
      </c>
      <c r="G510" s="283" t="s">
        <v>194</v>
      </c>
      <c r="H510" s="258">
        <f>ROUND(IFERROR(VLOOKUP(C510,'LOCAL DECEMBER 2022'!EK516:ET1032,10,FALSE),),2)</f>
        <v>16</v>
      </c>
      <c r="I510" s="258">
        <f>ROUND(IFERROR(VLOOKUP(C510,'LOCAL DECEMBER 2022'!EK516:EN908,4,FALSE),),2)</f>
        <v>12500</v>
      </c>
      <c r="J510" s="258">
        <f>IFERROR(VLOOKUP(C510,'LOCAL DECEMBER 2022'!EK516:EM702,3,FALSE),)</f>
        <v>325000</v>
      </c>
      <c r="K510" s="258">
        <f>IFERROR(VLOOKUP(C510,'LOCAL DECEMBER 2022'!EK516:FA702,17,FALSE),)</f>
        <v>267520.58</v>
      </c>
      <c r="L510" s="258">
        <f>IFERROR(VLOOKUP(C510,'LOCAL DECEMBER 2022'!EK516:FC753,19,FALSE),)</f>
        <v>467520.58</v>
      </c>
      <c r="M510" s="258">
        <f>IFERROR(VLOOKUP(C510,'LOCAL DECEMBER 2022'!EK516:FD753,20,FALSE),)</f>
        <v>420768.52</v>
      </c>
      <c r="N510" s="258">
        <f>IFERROR(VLOOKUP(C510,'LOCAL DECEMBER 2022'!EK516:FE753,21,FALSE),)</f>
        <v>12061.481600000001</v>
      </c>
      <c r="O510" s="258">
        <f>IFERROR(VLOOKUP(C510,'LOCAL DECEMBER 2022'!EK516:FF753,22,FALSE),)</f>
        <v>46752.06</v>
      </c>
      <c r="P510" s="258">
        <f>IFERROR(VLOOKUP(C510,'LOCAL DECEMBER 2022'!EK516:FG742,23,FALSE),)</f>
        <v>0</v>
      </c>
      <c r="Q510" s="258">
        <f t="shared" si="36"/>
        <v>58813.541599999997</v>
      </c>
      <c r="R510" s="258">
        <f>IFERROR(VLOOKUP(C510,'LOCAL DECEMBER 2022'!EK516:FI753,25,FALSE),)</f>
        <v>0</v>
      </c>
      <c r="S510" s="258">
        <f t="shared" si="37"/>
        <v>408707.03840000002</v>
      </c>
      <c r="T510" s="258">
        <f>IFERROR(VLOOKUP(C510,'LOCAL DECEMBER 2022'!EK516:FL753,28,FALSE),)</f>
        <v>18700.82</v>
      </c>
      <c r="U510" s="258">
        <f>IFERROR(VLOOKUP(C510,'LOCAL DECEMBER 2022'!EK516:FN753,30,FALSE),)</f>
        <v>46752.06</v>
      </c>
      <c r="V510" s="258">
        <f>IFERROR(VLOOKUP(C510,'LOCAL DECEMBER 2022'!EK516:FM753,29,FALSE),)</f>
        <v>2337.6</v>
      </c>
      <c r="W510" s="258">
        <f t="shared" si="38"/>
        <v>67790.48</v>
      </c>
      <c r="X510" s="263">
        <f t="shared" si="39"/>
        <v>535311.06000000006</v>
      </c>
      <c r="Z510" s="264"/>
      <c r="AA510" s="134"/>
    </row>
    <row r="511" spans="1:27" s="120" customFormat="1" ht="18.649999999999999" customHeight="1">
      <c r="A511" s="250">
        <v>509</v>
      </c>
      <c r="B511" s="279"/>
      <c r="C511" s="280" t="s">
        <v>739</v>
      </c>
      <c r="D511" s="281"/>
      <c r="E511" s="278" t="s">
        <v>787</v>
      </c>
      <c r="F511" s="282"/>
      <c r="G511" s="283" t="s">
        <v>194</v>
      </c>
      <c r="H511" s="258">
        <f>ROUND(IFERROR(VLOOKUP(C511,'LOCAL DECEMBER 2022'!EK517:ET1033,10,FALSE),),2)</f>
        <v>18</v>
      </c>
      <c r="I511" s="258">
        <f>ROUND(IFERROR(VLOOKUP(C511,'LOCAL DECEMBER 2022'!EK517:EN909,4,FALSE),),2)</f>
        <v>12500</v>
      </c>
      <c r="J511" s="258">
        <f>IFERROR(VLOOKUP(C511,'LOCAL DECEMBER 2022'!EK517:EM703,3,FALSE),)</f>
        <v>325000</v>
      </c>
      <c r="K511" s="258">
        <f>IFERROR(VLOOKUP(C511,'LOCAL DECEMBER 2022'!EK517:FA703,17,FALSE),)</f>
        <v>305023.46000000002</v>
      </c>
      <c r="L511" s="258">
        <f>IFERROR(VLOOKUP(C511,'LOCAL DECEMBER 2022'!EK517:FC754,19,FALSE),)</f>
        <v>530023.46</v>
      </c>
      <c r="M511" s="258">
        <f>IFERROR(VLOOKUP(C511,'LOCAL DECEMBER 2022'!EK517:FD754,20,FALSE),)</f>
        <v>477021.11</v>
      </c>
      <c r="N511" s="258">
        <f>IFERROR(VLOOKUP(C511,'LOCAL DECEMBER 2022'!EK517:FE754,21,FALSE),)</f>
        <v>16561.6888</v>
      </c>
      <c r="O511" s="258">
        <f>IFERROR(VLOOKUP(C511,'LOCAL DECEMBER 2022'!EK517:FF754,22,FALSE),)</f>
        <v>53002.35</v>
      </c>
      <c r="P511" s="258">
        <f>IFERROR(VLOOKUP(C511,'LOCAL DECEMBER 2022'!EK517:FG743,23,FALSE),)</f>
        <v>0</v>
      </c>
      <c r="Q511" s="258">
        <f t="shared" si="36"/>
        <v>69564.038799999995</v>
      </c>
      <c r="R511" s="258">
        <f>IFERROR(VLOOKUP(C511,'LOCAL DECEMBER 2022'!EK517:FI754,25,FALSE),)</f>
        <v>0</v>
      </c>
      <c r="S511" s="258">
        <f t="shared" si="37"/>
        <v>460459.42119999998</v>
      </c>
      <c r="T511" s="258">
        <f>IFERROR(VLOOKUP(C511,'LOCAL DECEMBER 2022'!EK517:FL754,28,FALSE),)</f>
        <v>21200.94</v>
      </c>
      <c r="U511" s="258">
        <f>IFERROR(VLOOKUP(C511,'LOCAL DECEMBER 2022'!EK517:FN754,30,FALSE),)</f>
        <v>53002.35</v>
      </c>
      <c r="V511" s="258">
        <f>IFERROR(VLOOKUP(C511,'LOCAL DECEMBER 2022'!EK517:FM754,29,FALSE),)</f>
        <v>2650.12</v>
      </c>
      <c r="W511" s="258">
        <f t="shared" si="38"/>
        <v>76853.409999999989</v>
      </c>
      <c r="X511" s="263">
        <f t="shared" si="39"/>
        <v>606876.87</v>
      </c>
      <c r="Z511" s="264"/>
      <c r="AA511" s="134"/>
    </row>
    <row r="512" spans="1:27" s="120" customFormat="1" ht="18.649999999999999" customHeight="1">
      <c r="A512" s="250">
        <v>510</v>
      </c>
      <c r="B512" s="279"/>
      <c r="C512" s="280" t="s">
        <v>740</v>
      </c>
      <c r="D512" s="281"/>
      <c r="E512" s="278" t="s">
        <v>787</v>
      </c>
      <c r="F512" s="652" t="s">
        <v>2154</v>
      </c>
      <c r="G512" s="283" t="s">
        <v>194</v>
      </c>
      <c r="H512" s="258">
        <f>ROUND(IFERROR(VLOOKUP(C512,'LOCAL DECEMBER 2022'!EK518:ET1034,10,FALSE),),2)</f>
        <v>24</v>
      </c>
      <c r="I512" s="258">
        <f>ROUND(IFERROR(VLOOKUP(C512,'LOCAL DECEMBER 2022'!EK518:EN910,4,FALSE),),2)</f>
        <v>12500</v>
      </c>
      <c r="J512" s="258">
        <f>IFERROR(VLOOKUP(C512,'LOCAL DECEMBER 2022'!EK518:EM704,3,FALSE),)</f>
        <v>325000</v>
      </c>
      <c r="K512" s="258">
        <f>IFERROR(VLOOKUP(C512,'LOCAL DECEMBER 2022'!EK518:FA704,17,FALSE),)</f>
        <v>450034.62</v>
      </c>
      <c r="L512" s="258">
        <f>IFERROR(VLOOKUP(C512,'LOCAL DECEMBER 2022'!EK518:FC755,19,FALSE),)</f>
        <v>750034.62</v>
      </c>
      <c r="M512" s="258">
        <f>IFERROR(VLOOKUP(C512,'LOCAL DECEMBER 2022'!EK518:FD755,20,FALSE),)</f>
        <v>675031.16</v>
      </c>
      <c r="N512" s="258">
        <f>IFERROR(VLOOKUP(C512,'LOCAL DECEMBER 2022'!EK518:FE755,21,FALSE),)</f>
        <v>51006.232000000004</v>
      </c>
      <c r="O512" s="258">
        <f>IFERROR(VLOOKUP(C512,'LOCAL DECEMBER 2022'!EK518:FF755,22,FALSE),)</f>
        <v>75003.460000000006</v>
      </c>
      <c r="P512" s="258">
        <f>IFERROR(VLOOKUP(C512,'LOCAL DECEMBER 2022'!EK518:FG744,23,FALSE),)</f>
        <v>100000</v>
      </c>
      <c r="Q512" s="258">
        <f t="shared" si="36"/>
        <v>226009.69200000001</v>
      </c>
      <c r="R512" s="258">
        <f>IFERROR(VLOOKUP(C512,'LOCAL DECEMBER 2022'!EK518:FI755,25,FALSE),)</f>
        <v>0</v>
      </c>
      <c r="S512" s="258">
        <f t="shared" si="37"/>
        <v>524024.92799999996</v>
      </c>
      <c r="T512" s="258">
        <f>IFERROR(VLOOKUP(C512,'LOCAL DECEMBER 2022'!EK518:FL755,28,FALSE),)</f>
        <v>30001.38</v>
      </c>
      <c r="U512" s="258">
        <f>IFERROR(VLOOKUP(C512,'LOCAL DECEMBER 2022'!EK518:FN755,30,FALSE),)</f>
        <v>75003.460000000006</v>
      </c>
      <c r="V512" s="258">
        <f>IFERROR(VLOOKUP(C512,'LOCAL DECEMBER 2022'!EK518:FM755,29,FALSE),)</f>
        <v>3750.17</v>
      </c>
      <c r="W512" s="258">
        <f t="shared" si="38"/>
        <v>108755.01000000001</v>
      </c>
      <c r="X512" s="263">
        <f t="shared" si="39"/>
        <v>858789.63</v>
      </c>
      <c r="Z512" s="264"/>
      <c r="AA512" s="134"/>
    </row>
    <row r="513" spans="1:27" s="120" customFormat="1" ht="18.649999999999999" customHeight="1">
      <c r="A513" s="250">
        <v>511</v>
      </c>
      <c r="B513" s="279"/>
      <c r="C513" s="280" t="s">
        <v>741</v>
      </c>
      <c r="D513" s="281"/>
      <c r="E513" s="278" t="s">
        <v>787</v>
      </c>
      <c r="F513" s="652" t="s">
        <v>2155</v>
      </c>
      <c r="G513" s="283" t="s">
        <v>194</v>
      </c>
      <c r="H513" s="258">
        <f>ROUND(IFERROR(VLOOKUP(C513,'LOCAL DECEMBER 2022'!EK519:ET1035,10,FALSE),),2)</f>
        <v>3</v>
      </c>
      <c r="I513" s="258">
        <f>ROUND(IFERROR(VLOOKUP(C513,'LOCAL DECEMBER 2022'!EK519:EN911,4,FALSE),),2)</f>
        <v>12500</v>
      </c>
      <c r="J513" s="258">
        <f>IFERROR(VLOOKUP(C513,'LOCAL DECEMBER 2022'!EK519:EM705,3,FALSE),)</f>
        <v>325000</v>
      </c>
      <c r="K513" s="258">
        <f>IFERROR(VLOOKUP(C513,'LOCAL DECEMBER 2022'!EK519:FA705,17,FALSE),)</f>
        <v>12500.96</v>
      </c>
      <c r="L513" s="258">
        <f>IFERROR(VLOOKUP(C513,'LOCAL DECEMBER 2022'!EK519:FC756,19,FALSE),)</f>
        <v>50000.959999999999</v>
      </c>
      <c r="M513" s="258">
        <f>IFERROR(VLOOKUP(C513,'LOCAL DECEMBER 2022'!EK519:FD756,20,FALSE),)</f>
        <v>45000.86</v>
      </c>
      <c r="N513" s="258">
        <f>IFERROR(VLOOKUP(C513,'LOCAL DECEMBER 2022'!EK519:FE756,21,FALSE),)</f>
        <v>0</v>
      </c>
      <c r="O513" s="258">
        <f>IFERROR(VLOOKUP(C513,'LOCAL DECEMBER 2022'!EK519:FF756,22,FALSE),)</f>
        <v>5000.1000000000004</v>
      </c>
      <c r="P513" s="258">
        <f>IFERROR(VLOOKUP(C513,'LOCAL DECEMBER 2022'!EK519:FG745,23,FALSE),)</f>
        <v>0</v>
      </c>
      <c r="Q513" s="258">
        <f t="shared" si="36"/>
        <v>5000.1000000000004</v>
      </c>
      <c r="R513" s="258">
        <f>IFERROR(VLOOKUP(C513,'LOCAL DECEMBER 2022'!EK519:FI756,25,FALSE),)</f>
        <v>0</v>
      </c>
      <c r="S513" s="258">
        <f t="shared" si="37"/>
        <v>45000.86</v>
      </c>
      <c r="T513" s="258">
        <f>IFERROR(VLOOKUP(C513,'LOCAL DECEMBER 2022'!EK519:FL756,28,FALSE),)</f>
        <v>2000.04</v>
      </c>
      <c r="U513" s="258">
        <f>IFERROR(VLOOKUP(C513,'LOCAL DECEMBER 2022'!EK519:FN756,30,FALSE),)</f>
        <v>5000.1000000000004</v>
      </c>
      <c r="V513" s="258">
        <f>IFERROR(VLOOKUP(C513,'LOCAL DECEMBER 2022'!EK519:FM756,29,FALSE),)</f>
        <v>250</v>
      </c>
      <c r="W513" s="258">
        <f t="shared" si="38"/>
        <v>7250.14</v>
      </c>
      <c r="X513" s="263">
        <f t="shared" si="39"/>
        <v>57251.1</v>
      </c>
      <c r="Z513" s="264"/>
      <c r="AA513" s="134"/>
    </row>
    <row r="514" spans="1:27" s="120" customFormat="1" ht="18.649999999999999" customHeight="1">
      <c r="A514" s="250">
        <v>512</v>
      </c>
      <c r="B514" s="279"/>
      <c r="C514" s="280" t="s">
        <v>742</v>
      </c>
      <c r="D514" s="281"/>
      <c r="E514" s="278" t="s">
        <v>787</v>
      </c>
      <c r="F514" s="652" t="s">
        <v>2156</v>
      </c>
      <c r="G514" s="283" t="s">
        <v>194</v>
      </c>
      <c r="H514" s="258">
        <f>ROUND(IFERROR(VLOOKUP(C514,'LOCAL DECEMBER 2022'!EK520:ET1036,10,FALSE),),2)</f>
        <v>3</v>
      </c>
      <c r="I514" s="258">
        <f>ROUND(IFERROR(VLOOKUP(C514,'LOCAL DECEMBER 2022'!EK520:EN912,4,FALSE),),2)</f>
        <v>12500</v>
      </c>
      <c r="J514" s="258">
        <f>IFERROR(VLOOKUP(C514,'LOCAL DECEMBER 2022'!EK520:EM706,3,FALSE),)</f>
        <v>325000</v>
      </c>
      <c r="K514" s="258">
        <f>IFERROR(VLOOKUP(C514,'LOCAL DECEMBER 2022'!EK520:FA706,17,FALSE),)</f>
        <v>12500.96</v>
      </c>
      <c r="L514" s="258">
        <f>IFERROR(VLOOKUP(C514,'LOCAL DECEMBER 2022'!EK520:FC757,19,FALSE),)</f>
        <v>50000.959999999999</v>
      </c>
      <c r="M514" s="258">
        <f>IFERROR(VLOOKUP(C514,'LOCAL DECEMBER 2022'!EK520:FD757,20,FALSE),)</f>
        <v>45000.86</v>
      </c>
      <c r="N514" s="258">
        <f>IFERROR(VLOOKUP(C514,'LOCAL DECEMBER 2022'!EK520:FE757,21,FALSE),)</f>
        <v>0</v>
      </c>
      <c r="O514" s="258">
        <f>IFERROR(VLOOKUP(C514,'LOCAL DECEMBER 2022'!EK520:FF757,22,FALSE),)</f>
        <v>5000.1000000000004</v>
      </c>
      <c r="P514" s="258">
        <f>IFERROR(VLOOKUP(C514,'LOCAL DECEMBER 2022'!EK520:FG746,23,FALSE),)</f>
        <v>0</v>
      </c>
      <c r="Q514" s="258">
        <f t="shared" si="36"/>
        <v>5000.1000000000004</v>
      </c>
      <c r="R514" s="258">
        <f>IFERROR(VLOOKUP(C514,'LOCAL DECEMBER 2022'!EK520:FI757,25,FALSE),)</f>
        <v>0</v>
      </c>
      <c r="S514" s="258">
        <f t="shared" si="37"/>
        <v>45000.86</v>
      </c>
      <c r="T514" s="258">
        <f>IFERROR(VLOOKUP(C514,'LOCAL DECEMBER 2022'!EK520:FL757,28,FALSE),)</f>
        <v>2000.04</v>
      </c>
      <c r="U514" s="258">
        <f>IFERROR(VLOOKUP(C514,'LOCAL DECEMBER 2022'!EK520:FN757,30,FALSE),)</f>
        <v>5000.1000000000004</v>
      </c>
      <c r="V514" s="258">
        <f>IFERROR(VLOOKUP(C514,'LOCAL DECEMBER 2022'!EK520:FM757,29,FALSE),)</f>
        <v>250</v>
      </c>
      <c r="W514" s="258">
        <f t="shared" si="38"/>
        <v>7250.14</v>
      </c>
      <c r="X514" s="263">
        <f t="shared" si="39"/>
        <v>57251.1</v>
      </c>
      <c r="Z514" s="264"/>
      <c r="AA514" s="134"/>
    </row>
    <row r="515" spans="1:27" s="120" customFormat="1" ht="18.649999999999999" customHeight="1">
      <c r="A515" s="250">
        <v>513</v>
      </c>
      <c r="B515" s="279"/>
      <c r="C515" s="280" t="s">
        <v>743</v>
      </c>
      <c r="D515" s="281"/>
      <c r="E515" s="278" t="s">
        <v>787</v>
      </c>
      <c r="F515" s="652" t="s">
        <v>2157</v>
      </c>
      <c r="G515" s="283" t="s">
        <v>194</v>
      </c>
      <c r="H515" s="258">
        <f>ROUND(IFERROR(VLOOKUP(C515,'LOCAL DECEMBER 2022'!EK521:ET1037,10,FALSE),),2)</f>
        <v>3</v>
      </c>
      <c r="I515" s="258">
        <f>ROUND(IFERROR(VLOOKUP(C515,'LOCAL DECEMBER 2022'!EK521:EN913,4,FALSE),),2)</f>
        <v>12500</v>
      </c>
      <c r="J515" s="258">
        <f>IFERROR(VLOOKUP(C515,'LOCAL DECEMBER 2022'!EK521:EM707,3,FALSE),)</f>
        <v>325000</v>
      </c>
      <c r="K515" s="258">
        <f>IFERROR(VLOOKUP(C515,'LOCAL DECEMBER 2022'!EK521:FA707,17,FALSE),)</f>
        <v>12500.96</v>
      </c>
      <c r="L515" s="258">
        <f>IFERROR(VLOOKUP(C515,'LOCAL DECEMBER 2022'!EK521:FC758,19,FALSE),)</f>
        <v>50000.959999999999</v>
      </c>
      <c r="M515" s="258">
        <f>IFERROR(VLOOKUP(C515,'LOCAL DECEMBER 2022'!EK521:FD758,20,FALSE),)</f>
        <v>45000.86</v>
      </c>
      <c r="N515" s="258">
        <f>IFERROR(VLOOKUP(C515,'LOCAL DECEMBER 2022'!EK521:FE758,21,FALSE),)</f>
        <v>0</v>
      </c>
      <c r="O515" s="258">
        <f>IFERROR(VLOOKUP(C515,'LOCAL DECEMBER 2022'!EK521:FF758,22,FALSE),)</f>
        <v>5000.1000000000004</v>
      </c>
      <c r="P515" s="258">
        <f>IFERROR(VLOOKUP(C515,'LOCAL DECEMBER 2022'!EK521:FG747,23,FALSE),)</f>
        <v>0</v>
      </c>
      <c r="Q515" s="258">
        <f t="shared" si="36"/>
        <v>5000.1000000000004</v>
      </c>
      <c r="R515" s="258">
        <f>IFERROR(VLOOKUP(C515,'LOCAL DECEMBER 2022'!EK521:FI758,25,FALSE),)</f>
        <v>0</v>
      </c>
      <c r="S515" s="258">
        <f t="shared" si="37"/>
        <v>45000.86</v>
      </c>
      <c r="T515" s="258">
        <f>IFERROR(VLOOKUP(C515,'LOCAL DECEMBER 2022'!EK521:FL758,28,FALSE),)</f>
        <v>2000.04</v>
      </c>
      <c r="U515" s="258">
        <f>IFERROR(VLOOKUP(C515,'LOCAL DECEMBER 2022'!EK521:FN758,30,FALSE),)</f>
        <v>5000.1000000000004</v>
      </c>
      <c r="V515" s="258">
        <f>IFERROR(VLOOKUP(C515,'LOCAL DECEMBER 2022'!EK521:FM758,29,FALSE),)</f>
        <v>250</v>
      </c>
      <c r="W515" s="258">
        <f t="shared" si="38"/>
        <v>7250.14</v>
      </c>
      <c r="X515" s="263">
        <f t="shared" si="39"/>
        <v>57251.1</v>
      </c>
      <c r="Z515" s="264"/>
      <c r="AA515" s="134"/>
    </row>
    <row r="516" spans="1:27" s="120" customFormat="1" ht="18.649999999999999" customHeight="1">
      <c r="A516" s="250">
        <v>514</v>
      </c>
      <c r="B516" s="279"/>
      <c r="C516" s="280" t="s">
        <v>744</v>
      </c>
      <c r="D516" s="281"/>
      <c r="E516" s="278" t="s">
        <v>787</v>
      </c>
      <c r="F516" s="652" t="s">
        <v>2158</v>
      </c>
      <c r="G516" s="283" t="s">
        <v>194</v>
      </c>
      <c r="H516" s="258">
        <f>ROUND(IFERROR(VLOOKUP(C516,'LOCAL DECEMBER 2022'!EK522:ET1038,10,FALSE),),2)</f>
        <v>3</v>
      </c>
      <c r="I516" s="258">
        <f>ROUND(IFERROR(VLOOKUP(C516,'LOCAL DECEMBER 2022'!EK522:EN914,4,FALSE),),2)</f>
        <v>12500</v>
      </c>
      <c r="J516" s="258">
        <f>IFERROR(VLOOKUP(C516,'LOCAL DECEMBER 2022'!EK522:EM708,3,FALSE),)</f>
        <v>325000</v>
      </c>
      <c r="K516" s="258">
        <f>IFERROR(VLOOKUP(C516,'LOCAL DECEMBER 2022'!EK522:FA708,17,FALSE),)</f>
        <v>12500.96</v>
      </c>
      <c r="L516" s="258">
        <f>IFERROR(VLOOKUP(C516,'LOCAL DECEMBER 2022'!EK522:FC759,19,FALSE),)</f>
        <v>50000.959999999999</v>
      </c>
      <c r="M516" s="258">
        <f>IFERROR(VLOOKUP(C516,'LOCAL DECEMBER 2022'!EK522:FD759,20,FALSE),)</f>
        <v>45000.86</v>
      </c>
      <c r="N516" s="258">
        <f>IFERROR(VLOOKUP(C516,'LOCAL DECEMBER 2022'!EK522:FE759,21,FALSE),)</f>
        <v>0</v>
      </c>
      <c r="O516" s="258">
        <f>IFERROR(VLOOKUP(C516,'LOCAL DECEMBER 2022'!EK522:FF759,22,FALSE),)</f>
        <v>5000.1000000000004</v>
      </c>
      <c r="P516" s="258">
        <f>IFERROR(VLOOKUP(C516,'LOCAL DECEMBER 2022'!EK522:FG748,23,FALSE),)</f>
        <v>0</v>
      </c>
      <c r="Q516" s="258">
        <f t="shared" si="36"/>
        <v>5000.1000000000004</v>
      </c>
      <c r="R516" s="258">
        <f>IFERROR(VLOOKUP(C516,'LOCAL DECEMBER 2022'!EK522:FI759,25,FALSE),)</f>
        <v>0</v>
      </c>
      <c r="S516" s="258">
        <f t="shared" si="37"/>
        <v>45000.86</v>
      </c>
      <c r="T516" s="258">
        <f>IFERROR(VLOOKUP(C516,'LOCAL DECEMBER 2022'!EK522:FL759,28,FALSE),)</f>
        <v>2000.04</v>
      </c>
      <c r="U516" s="258">
        <f>IFERROR(VLOOKUP(C516,'LOCAL DECEMBER 2022'!EK522:FN759,30,FALSE),)</f>
        <v>5000.1000000000004</v>
      </c>
      <c r="V516" s="258">
        <f>IFERROR(VLOOKUP(C516,'LOCAL DECEMBER 2022'!EK522:FM759,29,FALSE),)</f>
        <v>250</v>
      </c>
      <c r="W516" s="258">
        <f t="shared" si="38"/>
        <v>7250.14</v>
      </c>
      <c r="X516" s="263">
        <f t="shared" si="39"/>
        <v>57251.1</v>
      </c>
      <c r="Z516" s="264"/>
      <c r="AA516" s="134"/>
    </row>
    <row r="517" spans="1:27" s="120" customFormat="1" ht="18.649999999999999" customHeight="1">
      <c r="A517" s="250">
        <v>515</v>
      </c>
      <c r="B517" s="279"/>
      <c r="C517" s="280" t="s">
        <v>745</v>
      </c>
      <c r="D517" s="281"/>
      <c r="E517" s="278" t="s">
        <v>787</v>
      </c>
      <c r="F517" s="282"/>
      <c r="G517" s="283" t="s">
        <v>194</v>
      </c>
      <c r="H517" s="258">
        <f>ROUND(IFERROR(VLOOKUP(C517,'LOCAL DECEMBER 2022'!EK523:ET1039,10,FALSE),),2)</f>
        <v>3</v>
      </c>
      <c r="I517" s="258">
        <f>ROUND(IFERROR(VLOOKUP(C517,'LOCAL DECEMBER 2022'!EK523:EN915,4,FALSE),),2)</f>
        <v>12500</v>
      </c>
      <c r="J517" s="258">
        <f>IFERROR(VLOOKUP(C517,'LOCAL DECEMBER 2022'!EK523:EM709,3,FALSE),)</f>
        <v>325000</v>
      </c>
      <c r="K517" s="258">
        <f>IFERROR(VLOOKUP(C517,'LOCAL DECEMBER 2022'!EK523:FA709,17,FALSE),)</f>
        <v>12500.96</v>
      </c>
      <c r="L517" s="258">
        <f>IFERROR(VLOOKUP(C517,'LOCAL DECEMBER 2022'!EK523:FC760,19,FALSE),)</f>
        <v>50000.959999999999</v>
      </c>
      <c r="M517" s="258">
        <f>IFERROR(VLOOKUP(C517,'LOCAL DECEMBER 2022'!EK523:FD760,20,FALSE),)</f>
        <v>45000.86</v>
      </c>
      <c r="N517" s="258">
        <f>IFERROR(VLOOKUP(C517,'LOCAL DECEMBER 2022'!EK523:FE760,21,FALSE),)</f>
        <v>0</v>
      </c>
      <c r="O517" s="258">
        <f>IFERROR(VLOOKUP(C517,'LOCAL DECEMBER 2022'!EK523:FF760,22,FALSE),)</f>
        <v>5000.1000000000004</v>
      </c>
      <c r="P517" s="258">
        <f>IFERROR(VLOOKUP(C517,'LOCAL DECEMBER 2022'!EK523:FG749,23,FALSE),)</f>
        <v>0</v>
      </c>
      <c r="Q517" s="258">
        <f t="shared" si="36"/>
        <v>5000.1000000000004</v>
      </c>
      <c r="R517" s="258">
        <f>IFERROR(VLOOKUP(C517,'LOCAL DECEMBER 2022'!EK523:FI760,25,FALSE),)</f>
        <v>0</v>
      </c>
      <c r="S517" s="258">
        <f t="shared" si="37"/>
        <v>45000.86</v>
      </c>
      <c r="T517" s="258">
        <f>IFERROR(VLOOKUP(C517,'LOCAL DECEMBER 2022'!EK523:FL760,28,FALSE),)</f>
        <v>2000.04</v>
      </c>
      <c r="U517" s="258">
        <f>IFERROR(VLOOKUP(C517,'LOCAL DECEMBER 2022'!EK523:FN760,30,FALSE),)</f>
        <v>5000.1000000000004</v>
      </c>
      <c r="V517" s="258">
        <f>IFERROR(VLOOKUP(C517,'LOCAL DECEMBER 2022'!EK523:FM760,29,FALSE),)</f>
        <v>250</v>
      </c>
      <c r="W517" s="258">
        <f>SUM(T517:V517)</f>
        <v>7250.14</v>
      </c>
      <c r="X517" s="263">
        <f>L517+W517</f>
        <v>57251.1</v>
      </c>
      <c r="Z517" s="264"/>
      <c r="AA517" s="134"/>
    </row>
    <row r="518" spans="1:27" s="120" customFormat="1" ht="18.649999999999999" customHeight="1">
      <c r="A518" s="250">
        <v>516</v>
      </c>
      <c r="B518" s="279"/>
      <c r="C518" s="280" t="s">
        <v>746</v>
      </c>
      <c r="D518" s="281"/>
      <c r="E518" s="278" t="s">
        <v>787</v>
      </c>
      <c r="F518" s="282"/>
      <c r="G518" s="283" t="s">
        <v>194</v>
      </c>
      <c r="H518" s="258">
        <f>ROUND(IFERROR(VLOOKUP(C518,'LOCAL DECEMBER 2022'!EK524:ET1040,10,FALSE),),2)</f>
        <v>3</v>
      </c>
      <c r="I518" s="258">
        <f>ROUND(IFERROR(VLOOKUP(C518,'LOCAL DECEMBER 2022'!EK524:EN916,4,FALSE),),2)</f>
        <v>12500</v>
      </c>
      <c r="J518" s="258">
        <f>IFERROR(VLOOKUP(C518,'LOCAL DECEMBER 2022'!EK524:EM710,3,FALSE),)</f>
        <v>325000</v>
      </c>
      <c r="K518" s="258">
        <f>IFERROR(VLOOKUP(C518,'LOCAL DECEMBER 2022'!EK524:FA710,17,FALSE),)</f>
        <v>12500.96</v>
      </c>
      <c r="L518" s="258">
        <f>IFERROR(VLOOKUP(C518,'LOCAL DECEMBER 2022'!EK524:FC761,19,FALSE),)</f>
        <v>50000.959999999999</v>
      </c>
      <c r="M518" s="258">
        <f>IFERROR(VLOOKUP(C518,'LOCAL DECEMBER 2022'!EK524:FD761,20,FALSE),)</f>
        <v>45000.86</v>
      </c>
      <c r="N518" s="258">
        <f>IFERROR(VLOOKUP(C518,'LOCAL DECEMBER 2022'!EK524:FE761,21,FALSE),)</f>
        <v>0</v>
      </c>
      <c r="O518" s="258">
        <f>IFERROR(VLOOKUP(C518,'LOCAL DECEMBER 2022'!EK524:FF761,22,FALSE),)</f>
        <v>5000.1000000000004</v>
      </c>
      <c r="P518" s="258">
        <f>IFERROR(VLOOKUP(C518,'LOCAL DECEMBER 2022'!EK524:FG750,23,FALSE),)</f>
        <v>0</v>
      </c>
      <c r="Q518" s="258">
        <f t="shared" si="36"/>
        <v>5000.1000000000004</v>
      </c>
      <c r="R518" s="258">
        <f>IFERROR(VLOOKUP(C518,'LOCAL DECEMBER 2022'!EK524:FI761,25,FALSE),)</f>
        <v>0</v>
      </c>
      <c r="S518" s="258">
        <f t="shared" si="37"/>
        <v>45000.86</v>
      </c>
      <c r="T518" s="258">
        <f>IFERROR(VLOOKUP(C518,'LOCAL DECEMBER 2022'!EK524:FL761,28,FALSE),)</f>
        <v>2000.04</v>
      </c>
      <c r="U518" s="258">
        <f>IFERROR(VLOOKUP(C518,'LOCAL DECEMBER 2022'!EK524:FN761,30,FALSE),)</f>
        <v>5000.1000000000004</v>
      </c>
      <c r="V518" s="258">
        <f>IFERROR(VLOOKUP(C518,'LOCAL DECEMBER 2022'!EK524:FM761,29,FALSE),)</f>
        <v>250</v>
      </c>
      <c r="W518" s="258">
        <f t="shared" si="38"/>
        <v>7250.14</v>
      </c>
      <c r="X518" s="263">
        <f t="shared" si="39"/>
        <v>57251.1</v>
      </c>
      <c r="Z518" s="264"/>
      <c r="AA518" s="134"/>
    </row>
    <row r="519" spans="1:27" s="120" customFormat="1" ht="18.649999999999999" customHeight="1" thickBot="1">
      <c r="A519" s="667">
        <v>517</v>
      </c>
      <c r="B519" s="668"/>
      <c r="C519" s="669" t="s">
        <v>747</v>
      </c>
      <c r="D519" s="670"/>
      <c r="E519" s="671" t="s">
        <v>787</v>
      </c>
      <c r="F519" s="672"/>
      <c r="G519" s="673" t="s">
        <v>194</v>
      </c>
      <c r="H519" s="258">
        <f>ROUND(IFERROR(VLOOKUP(C519,'LOCAL DECEMBER 2022'!EK525:ET1041,10,FALSE),),2)</f>
        <v>3</v>
      </c>
      <c r="I519" s="288">
        <f>ROUND(IFERROR(VLOOKUP(C519,'LOCAL DECEMBER 2022'!EK525:EN917,4,FALSE),),2)</f>
        <v>12500</v>
      </c>
      <c r="J519" s="288">
        <f>IFERROR(VLOOKUP(C519,'LOCAL DECEMBER 2022'!EK525:EM711,3,FALSE),)</f>
        <v>325000</v>
      </c>
      <c r="K519" s="288">
        <f>IFERROR(VLOOKUP(C519,'LOCAL DECEMBER 2022'!EK525:FA711,17,FALSE),)</f>
        <v>12500.96</v>
      </c>
      <c r="L519" s="288">
        <f>IFERROR(VLOOKUP(C519,'LOCAL DECEMBER 2022'!EK525:FC762,19,FALSE),)</f>
        <v>50000.959999999999</v>
      </c>
      <c r="M519" s="288">
        <f>IFERROR(VLOOKUP(C519,'LOCAL DECEMBER 2022'!EK525:FD762,20,FALSE),)</f>
        <v>45000.86</v>
      </c>
      <c r="N519" s="288">
        <f>IFERROR(VLOOKUP(C519,'LOCAL DECEMBER 2022'!EK525:FE762,21,FALSE),)</f>
        <v>0</v>
      </c>
      <c r="O519" s="288">
        <f>IFERROR(VLOOKUP(C519,'LOCAL DECEMBER 2022'!EK525:FF762,22,FALSE),)</f>
        <v>5000.1000000000004</v>
      </c>
      <c r="P519" s="288">
        <f>IFERROR(VLOOKUP(C519,'LOCAL DECEMBER 2022'!EK525:FG751,23,FALSE),)</f>
        <v>0</v>
      </c>
      <c r="Q519" s="288">
        <f t="shared" si="36"/>
        <v>5000.1000000000004</v>
      </c>
      <c r="R519" s="288">
        <f>IFERROR(VLOOKUP(C519,'LOCAL DECEMBER 2022'!EK525:FI762,25,FALSE),)</f>
        <v>0</v>
      </c>
      <c r="S519" s="288">
        <f t="shared" si="37"/>
        <v>45000.86</v>
      </c>
      <c r="T519" s="288">
        <f>IFERROR(VLOOKUP(C519,'LOCAL DECEMBER 2022'!EK525:FL762,28,FALSE),)</f>
        <v>2000.04</v>
      </c>
      <c r="U519" s="288">
        <f>IFERROR(VLOOKUP(C519,'LOCAL DECEMBER 2022'!EK525:FN762,30,FALSE),)</f>
        <v>5000.1000000000004</v>
      </c>
      <c r="V519" s="288">
        <f>IFERROR(VLOOKUP(C519,'LOCAL DECEMBER 2022'!EK525:FM762,29,FALSE),)</f>
        <v>250</v>
      </c>
      <c r="W519" s="288">
        <f t="shared" si="38"/>
        <v>7250.14</v>
      </c>
      <c r="X519" s="291">
        <f t="shared" si="39"/>
        <v>57251.1</v>
      </c>
      <c r="Z519" s="264"/>
      <c r="AA519" s="134"/>
    </row>
    <row r="520" spans="1:27" s="120" customFormat="1" ht="18.649999999999999" customHeight="1" thickBot="1">
      <c r="A520" s="717"/>
      <c r="B520" s="718"/>
      <c r="C520" s="719"/>
      <c r="D520" s="720"/>
      <c r="E520" s="278"/>
      <c r="F520" s="721"/>
      <c r="G520" s="722"/>
      <c r="H520" s="723">
        <f>SUM(H3:H519)</f>
        <v>12048</v>
      </c>
      <c r="I520" s="723">
        <f t="shared" ref="I520:W520" si="40">SUM(I3:I519)</f>
        <v>7585543.8199999984</v>
      </c>
      <c r="J520" s="723">
        <f>SUM(J3:J519)</f>
        <v>197224140</v>
      </c>
      <c r="K520" s="723">
        <f t="shared" si="40"/>
        <v>170292968.42999992</v>
      </c>
      <c r="L520" s="723">
        <f t="shared" si="40"/>
        <v>348187930.90999925</v>
      </c>
      <c r="M520" s="723">
        <f t="shared" si="40"/>
        <v>313369137.46000016</v>
      </c>
      <c r="N520" s="723">
        <f t="shared" si="40"/>
        <v>22995795.895400006</v>
      </c>
      <c r="O520" s="723">
        <f t="shared" si="40"/>
        <v>34818793.45000004</v>
      </c>
      <c r="P520" s="723">
        <f t="shared" si="40"/>
        <v>43100000</v>
      </c>
      <c r="Q520" s="723">
        <f t="shared" si="40"/>
        <v>100914589.34539993</v>
      </c>
      <c r="R520" s="723">
        <f t="shared" si="40"/>
        <v>880000</v>
      </c>
      <c r="S520" s="723">
        <f>SUM(S3:S519)</f>
        <v>248153341.56460002</v>
      </c>
      <c r="T520" s="723">
        <f t="shared" si="40"/>
        <v>13927517.269999983</v>
      </c>
      <c r="U520" s="723">
        <f t="shared" si="40"/>
        <v>34818793.45000004</v>
      </c>
      <c r="V520" s="723">
        <f t="shared" si="40"/>
        <v>1740939.7</v>
      </c>
      <c r="W520" s="723">
        <f t="shared" si="40"/>
        <v>50487250.419999972</v>
      </c>
      <c r="X520" s="723">
        <f>SUM(X3:X519)</f>
        <v>398675181.33000016</v>
      </c>
      <c r="Z520" s="264"/>
      <c r="AA520" s="134"/>
    </row>
    <row r="521" spans="1:27" s="390" customFormat="1" ht="18.649999999999999" customHeight="1">
      <c r="A521" s="903"/>
      <c r="B521" s="904"/>
      <c r="C521" s="724"/>
      <c r="D521" s="905"/>
      <c r="E521" s="906"/>
      <c r="F521" s="907"/>
      <c r="G521" s="907"/>
      <c r="H521" s="908"/>
      <c r="I521" s="909"/>
      <c r="J521" s="908"/>
      <c r="K521" s="910"/>
      <c r="L521" s="910"/>
      <c r="M521" s="910"/>
      <c r="N521" s="910"/>
      <c r="O521" s="910"/>
      <c r="P521" s="910"/>
      <c r="Q521" s="910"/>
      <c r="R521" s="910"/>
      <c r="S521" s="910"/>
      <c r="T521" s="910"/>
      <c r="U521" s="910"/>
      <c r="V521" s="910"/>
      <c r="W521" s="910"/>
      <c r="X521" s="911"/>
      <c r="Z521" s="912"/>
      <c r="AA521" s="913"/>
    </row>
    <row r="522" spans="1:27">
      <c r="A522" s="914"/>
      <c r="B522" s="915"/>
      <c r="C522" s="915"/>
      <c r="D522" s="725"/>
      <c r="E522" s="284"/>
      <c r="F522" s="726" t="s">
        <v>2159</v>
      </c>
      <c r="G522" s="725"/>
      <c r="H522" s="874"/>
      <c r="I522" s="875"/>
      <c r="J522" s="727" t="s">
        <v>2160</v>
      </c>
      <c r="K522" s="287"/>
      <c r="L522" s="287"/>
      <c r="M522" s="287"/>
      <c r="N522" s="287"/>
      <c r="O522" s="287"/>
      <c r="P522" s="287"/>
      <c r="Q522" s="287"/>
      <c r="R522" s="287"/>
      <c r="S522" s="287"/>
      <c r="T522" s="287"/>
      <c r="U522" s="287"/>
      <c r="V522" s="287"/>
      <c r="W522" s="287"/>
      <c r="X522" s="290"/>
    </row>
    <row r="523" spans="1:27" ht="15.5" thickBot="1">
      <c r="A523" s="916"/>
      <c r="B523" s="917"/>
      <c r="C523" s="917"/>
      <c r="D523" s="285"/>
      <c r="E523" s="101"/>
      <c r="F523" s="286" t="s">
        <v>2161</v>
      </c>
      <c r="G523" s="285"/>
      <c r="H523" s="876"/>
      <c r="I523" s="877"/>
      <c r="J523" s="286" t="s">
        <v>2162</v>
      </c>
      <c r="K523" s="288"/>
      <c r="L523" s="288"/>
      <c r="M523" s="288"/>
      <c r="N523" s="288"/>
      <c r="O523" s="288"/>
      <c r="P523" s="288"/>
      <c r="Q523" s="288"/>
      <c r="R523" s="288"/>
      <c r="S523" s="288"/>
      <c r="T523" s="288"/>
      <c r="U523" s="288"/>
      <c r="V523" s="288"/>
      <c r="W523" s="288"/>
      <c r="X523" s="291"/>
    </row>
    <row r="524" spans="1:27">
      <c r="L524" s="289"/>
      <c r="S524" s="91"/>
    </row>
    <row r="525" spans="1:27">
      <c r="S525" s="91"/>
      <c r="T525" s="91"/>
      <c r="U525" s="91"/>
      <c r="V525" s="91"/>
      <c r="W525" s="91"/>
      <c r="X525" s="91"/>
    </row>
  </sheetData>
  <autoFilter ref="A2:X523"/>
  <mergeCells count="5">
    <mergeCell ref="A1:M1"/>
    <mergeCell ref="N1:P1"/>
    <mergeCell ref="T1:W1"/>
    <mergeCell ref="H522:I523"/>
    <mergeCell ref="A522:C523"/>
  </mergeCells>
  <pageMargins left="0.7" right="0.7" top="0.75" bottom="0.75" header="0.3" footer="0.3"/>
  <pageSetup paperSize="9" scale="5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QW699"/>
  <sheetViews>
    <sheetView workbookViewId="0">
      <pane ySplit="2" topLeftCell="A496" activePane="bottomLeft" state="frozen"/>
      <selection pane="bottomLeft" activeCell="E499" sqref="E499"/>
    </sheetView>
  </sheetViews>
  <sheetFormatPr defaultColWidth="7" defaultRowHeight="15"/>
  <cols>
    <col min="1" max="1" width="5.25" style="66" customWidth="1"/>
    <col min="2" max="2" width="7" style="66" customWidth="1"/>
    <col min="3" max="3" width="36.25" style="196" customWidth="1"/>
    <col min="4" max="4" width="14.75" style="66" customWidth="1"/>
    <col min="5" max="5" width="17.75" style="197" customWidth="1"/>
    <col min="6" max="6" width="22.08203125" style="198" customWidth="1"/>
    <col min="7" max="7" width="10.75" style="66" customWidth="1"/>
    <col min="8" max="8" width="15.25" style="66" customWidth="1"/>
    <col min="9" max="9" width="16" style="66" customWidth="1"/>
    <col min="10" max="10" width="15.83203125" style="66" customWidth="1"/>
    <col min="11" max="11" width="16.75" style="66" customWidth="1"/>
    <col min="12" max="12" width="17.33203125" style="66" customWidth="1"/>
    <col min="13" max="14" width="15.5" style="66" customWidth="1"/>
    <col min="15" max="15" width="16.25" style="66" customWidth="1"/>
    <col min="16" max="16" width="13.25" style="66" customWidth="1"/>
    <col min="17" max="17" width="18.5" style="66" customWidth="1"/>
    <col min="18" max="18" width="15.25" style="66" customWidth="1"/>
    <col min="19" max="19" width="17.25" style="66" customWidth="1"/>
    <col min="20" max="20" width="13.25" style="66" customWidth="1"/>
    <col min="21" max="21" width="14.75" style="66" customWidth="1"/>
    <col min="22" max="22" width="15.75" style="66" customWidth="1"/>
    <col min="23" max="24" width="19" customWidth="1"/>
    <col min="25" max="25" width="19.08203125" customWidth="1"/>
    <col min="26" max="26" width="17.08203125" customWidth="1"/>
    <col min="27" max="28" width="7.75" hidden="1" customWidth="1"/>
    <col min="29" max="31" width="17.5" customWidth="1"/>
    <col min="32" max="32" width="10.58203125" customWidth="1"/>
    <col min="33" max="33" width="15.75" customWidth="1"/>
    <col min="34" max="34" width="30.08203125" customWidth="1"/>
    <col min="35" max="35" width="27.58203125" customWidth="1"/>
    <col min="36" max="36" width="21.08203125" customWidth="1"/>
    <col min="37" max="37" width="22.25" customWidth="1"/>
    <col min="38" max="38" width="18.75" customWidth="1"/>
    <col min="39" max="40" width="19" customWidth="1"/>
    <col min="41" max="41" width="19.08203125" customWidth="1"/>
    <col min="42" max="42" width="17.08203125" customWidth="1"/>
    <col min="43" max="44" width="7.75" hidden="1" customWidth="1"/>
    <col min="45" max="47" width="17.5" customWidth="1"/>
    <col min="48" max="48" width="10.58203125" customWidth="1"/>
    <col min="49" max="49" width="15.75" customWidth="1"/>
    <col min="50" max="50" width="30.08203125" customWidth="1"/>
    <col min="51" max="51" width="27.58203125" customWidth="1"/>
    <col min="52" max="52" width="21.08203125" customWidth="1"/>
    <col min="53" max="53" width="22.25" customWidth="1"/>
    <col min="54" max="54" width="18.75" customWidth="1"/>
    <col min="55" max="56" width="19" customWidth="1"/>
    <col min="57" max="57" width="19.08203125" customWidth="1"/>
    <col min="58" max="58" width="17.08203125" customWidth="1"/>
    <col min="59" max="60" width="7.75" hidden="1" customWidth="1"/>
    <col min="61" max="63" width="17.5" customWidth="1"/>
    <col min="64" max="64" width="10.58203125" customWidth="1"/>
    <col min="65" max="65" width="15.75" customWidth="1"/>
    <col min="66" max="66" width="30.08203125" customWidth="1"/>
    <col min="67" max="67" width="27.58203125" customWidth="1"/>
    <col min="68" max="68" width="21.08203125" customWidth="1"/>
    <col min="69" max="69" width="22.25" customWidth="1"/>
    <col min="70" max="70" width="18.75" customWidth="1"/>
    <col min="71" max="72" width="19" customWidth="1"/>
    <col min="73" max="73" width="19.08203125" customWidth="1"/>
    <col min="74" max="74" width="17.08203125" customWidth="1"/>
    <col min="75" max="76" width="7.75" hidden="1" customWidth="1"/>
    <col min="77" max="79" width="17.5" customWidth="1"/>
    <col min="80" max="80" width="10.58203125" customWidth="1"/>
    <col min="81" max="81" width="15.75" customWidth="1"/>
    <col min="82" max="82" width="30.08203125" customWidth="1"/>
    <col min="83" max="83" width="27.58203125" customWidth="1"/>
    <col min="84" max="84" width="21.08203125" customWidth="1"/>
    <col min="85" max="85" width="22.25" customWidth="1"/>
    <col min="86" max="86" width="18.75" customWidth="1"/>
    <col min="87" max="88" width="19" customWidth="1"/>
    <col min="89" max="89" width="19.08203125" customWidth="1"/>
    <col min="90" max="90" width="17.08203125" customWidth="1"/>
    <col min="91" max="92" width="7.75" hidden="1" customWidth="1"/>
    <col min="93" max="95" width="17.5" customWidth="1"/>
    <col min="96" max="96" width="10.58203125" customWidth="1"/>
    <col min="97" max="97" width="15.75" customWidth="1"/>
    <col min="98" max="98" width="30.08203125" customWidth="1"/>
    <col min="99" max="99" width="27.58203125" customWidth="1"/>
    <col min="100" max="100" width="21.08203125" customWidth="1"/>
    <col min="101" max="101" width="22.25" customWidth="1"/>
    <col min="102" max="102" width="18.75" customWidth="1"/>
    <col min="103" max="104" width="19" customWidth="1"/>
    <col min="105" max="105" width="19.08203125" customWidth="1"/>
    <col min="106" max="106" width="17.08203125" customWidth="1"/>
    <col min="107" max="108" width="7.75" hidden="1" customWidth="1"/>
    <col min="109" max="111" width="17.5" customWidth="1"/>
    <col min="112" max="112" width="10.58203125" customWidth="1"/>
    <col min="113" max="113" width="15.75" customWidth="1"/>
    <col min="114" max="114" width="30.08203125" customWidth="1"/>
    <col min="115" max="115" width="27.58203125" customWidth="1"/>
    <col min="116" max="116" width="21.08203125" customWidth="1"/>
    <col min="117" max="117" width="22.25" customWidth="1"/>
    <col min="118" max="118" width="18.75" customWidth="1"/>
    <col min="119" max="120" width="19" customWidth="1"/>
    <col min="121" max="121" width="19.08203125" customWidth="1"/>
    <col min="122" max="122" width="17.08203125" customWidth="1"/>
    <col min="123" max="124" width="7.75" hidden="1" customWidth="1"/>
    <col min="125" max="127" width="17.5" customWidth="1"/>
    <col min="128" max="128" width="10.58203125" customWidth="1"/>
    <col min="129" max="129" width="15.75" customWidth="1"/>
    <col min="130" max="130" width="30.08203125" customWidth="1"/>
    <col min="131" max="131" width="27.58203125" customWidth="1"/>
    <col min="132" max="132" width="21.08203125" customWidth="1"/>
    <col min="133" max="133" width="22.25" customWidth="1"/>
    <col min="134" max="134" width="18.75" customWidth="1"/>
    <col min="135" max="136" width="19" customWidth="1"/>
    <col min="137" max="137" width="19.08203125" customWidth="1"/>
    <col min="138" max="138" width="17.08203125" customWidth="1"/>
    <col min="139" max="140" width="7.75" hidden="1" customWidth="1"/>
    <col min="141" max="143" width="17.5" customWidth="1"/>
    <col min="144" max="144" width="10.58203125" customWidth="1"/>
    <col min="145" max="145" width="15.75" customWidth="1"/>
    <col min="146" max="146" width="30.08203125" customWidth="1"/>
    <col min="147" max="147" width="27.58203125" customWidth="1"/>
    <col min="148" max="148" width="21.08203125" customWidth="1"/>
    <col min="149" max="149" width="22.25" customWidth="1"/>
    <col min="150" max="150" width="18.75" customWidth="1"/>
    <col min="151" max="152" width="19" customWidth="1"/>
    <col min="153" max="153" width="19.08203125" customWidth="1"/>
    <col min="154" max="154" width="17.08203125" customWidth="1"/>
    <col min="155" max="156" width="7.75" hidden="1" customWidth="1"/>
    <col min="157" max="159" width="17.5" customWidth="1"/>
    <col min="160" max="160" width="10.58203125" customWidth="1"/>
    <col min="161" max="161" width="15.75" customWidth="1"/>
    <col min="162" max="162" width="30.08203125" customWidth="1"/>
    <col min="163" max="163" width="27.58203125" customWidth="1"/>
    <col min="164" max="164" width="21.08203125" customWidth="1"/>
    <col min="165" max="165" width="22.25" customWidth="1"/>
    <col min="166" max="166" width="18.75" customWidth="1"/>
    <col min="167" max="168" width="19" customWidth="1"/>
    <col min="169" max="169" width="19.08203125" customWidth="1"/>
    <col min="170" max="170" width="17.08203125" customWidth="1"/>
    <col min="171" max="172" width="7.75" hidden="1" customWidth="1"/>
    <col min="173" max="175" width="17.5" customWidth="1"/>
    <col min="176" max="176" width="10.58203125" customWidth="1"/>
    <col min="177" max="177" width="15.75" customWidth="1"/>
    <col min="178" max="178" width="30.08203125" customWidth="1"/>
    <col min="179" max="179" width="27.58203125" customWidth="1"/>
    <col min="180" max="180" width="21.08203125" customWidth="1"/>
    <col min="181" max="181" width="22.25" customWidth="1"/>
    <col min="182" max="182" width="18.75" customWidth="1"/>
    <col min="183" max="184" width="19" customWidth="1"/>
    <col min="185" max="185" width="19.08203125" customWidth="1"/>
    <col min="186" max="186" width="17.08203125" customWidth="1"/>
    <col min="187" max="188" width="7.75" hidden="1" customWidth="1"/>
    <col min="189" max="191" width="17.5" customWidth="1"/>
    <col min="192" max="192" width="10.58203125" customWidth="1"/>
    <col min="193" max="193" width="15.75" customWidth="1"/>
    <col min="194" max="194" width="30.08203125" customWidth="1"/>
    <col min="195" max="195" width="27.58203125" customWidth="1"/>
    <col min="196" max="196" width="21.08203125" customWidth="1"/>
    <col min="197" max="197" width="22.25" customWidth="1"/>
    <col min="198" max="198" width="18.75" customWidth="1"/>
    <col min="199" max="200" width="19" customWidth="1"/>
    <col min="201" max="201" width="19.08203125" customWidth="1"/>
    <col min="202" max="202" width="17.08203125" customWidth="1"/>
    <col min="203" max="204" width="7.75" hidden="1" customWidth="1"/>
    <col min="205" max="207" width="17.5" customWidth="1"/>
    <col min="208" max="208" width="10.58203125" customWidth="1"/>
    <col min="209" max="209" width="15.75" customWidth="1"/>
    <col min="210" max="210" width="30.08203125" customWidth="1"/>
    <col min="211" max="211" width="27.58203125" customWidth="1"/>
    <col min="212" max="212" width="21.08203125" customWidth="1"/>
    <col min="213" max="213" width="22.25" customWidth="1"/>
    <col min="214" max="214" width="18.75" customWidth="1"/>
    <col min="215" max="216" width="19" customWidth="1"/>
    <col min="217" max="217" width="19.08203125" customWidth="1"/>
    <col min="218" max="218" width="17.08203125" customWidth="1"/>
    <col min="219" max="220" width="7.75" hidden="1" customWidth="1"/>
    <col min="221" max="223" width="17.5" customWidth="1"/>
    <col min="224" max="224" width="10.58203125" customWidth="1"/>
    <col min="225" max="225" width="15.75" customWidth="1"/>
    <col min="226" max="226" width="30.08203125" customWidth="1"/>
    <col min="227" max="227" width="27.58203125" customWidth="1"/>
    <col min="228" max="228" width="21.08203125" customWidth="1"/>
    <col min="229" max="229" width="22.25" customWidth="1"/>
    <col min="230" max="230" width="18.75" customWidth="1"/>
    <col min="231" max="232" width="19" customWidth="1"/>
    <col min="233" max="233" width="19.08203125" customWidth="1"/>
    <col min="234" max="234" width="17.08203125" customWidth="1"/>
    <col min="235" max="236" width="7.75" hidden="1" customWidth="1"/>
    <col min="237" max="239" width="17.5" customWidth="1"/>
    <col min="240" max="240" width="10.58203125" customWidth="1"/>
    <col min="241" max="241" width="15.75" customWidth="1"/>
    <col min="242" max="242" width="30.08203125" customWidth="1"/>
    <col min="243" max="243" width="27.58203125" customWidth="1"/>
    <col min="244" max="244" width="21.08203125" customWidth="1"/>
    <col min="245" max="245" width="22.25" customWidth="1"/>
    <col min="246" max="246" width="18.75" customWidth="1"/>
    <col min="247" max="248" width="19" customWidth="1"/>
    <col min="249" max="249" width="19.08203125" customWidth="1"/>
    <col min="250" max="250" width="17.08203125" customWidth="1"/>
    <col min="251" max="252" width="7.75" hidden="1" customWidth="1"/>
    <col min="253" max="255" width="17.5" customWidth="1"/>
    <col min="256" max="256" width="10.58203125" customWidth="1"/>
    <col min="257" max="257" width="15.75" customWidth="1"/>
    <col min="258" max="258" width="30.08203125" customWidth="1"/>
    <col min="259" max="259" width="27.58203125" customWidth="1"/>
    <col min="260" max="260" width="21.08203125" customWidth="1"/>
    <col min="261" max="261" width="22.25" customWidth="1"/>
    <col min="262" max="262" width="18.75" customWidth="1"/>
    <col min="263" max="264" width="19" customWidth="1"/>
    <col min="265" max="265" width="19.08203125" customWidth="1"/>
    <col min="266" max="266" width="17.08203125" customWidth="1"/>
    <col min="267" max="268" width="7.75" hidden="1" customWidth="1"/>
    <col min="269" max="271" width="17.5" customWidth="1"/>
    <col min="272" max="272" width="10.58203125" customWidth="1"/>
    <col min="273" max="273" width="15.75" customWidth="1"/>
    <col min="274" max="274" width="30.08203125" customWidth="1"/>
    <col min="275" max="275" width="27.58203125" customWidth="1"/>
    <col min="276" max="276" width="21.08203125" customWidth="1"/>
    <col min="277" max="277" width="22.25" customWidth="1"/>
    <col min="278" max="278" width="18.75" customWidth="1"/>
    <col min="279" max="280" width="19" customWidth="1"/>
    <col min="281" max="281" width="19.08203125" customWidth="1"/>
    <col min="282" max="282" width="17.08203125" customWidth="1"/>
    <col min="283" max="284" width="7.75" hidden="1" customWidth="1"/>
    <col min="285" max="287" width="17.5" customWidth="1"/>
    <col min="288" max="288" width="10.58203125" customWidth="1"/>
    <col min="289" max="289" width="15.75" customWidth="1"/>
    <col min="290" max="290" width="30.08203125" customWidth="1"/>
    <col min="291" max="291" width="27.58203125" customWidth="1"/>
    <col min="292" max="292" width="21.08203125" customWidth="1"/>
    <col min="293" max="293" width="22.25" customWidth="1"/>
    <col min="294" max="294" width="18.75" customWidth="1"/>
    <col min="295" max="296" width="19" customWidth="1"/>
    <col min="297" max="297" width="19.08203125" customWidth="1"/>
    <col min="298" max="298" width="17.08203125" customWidth="1"/>
    <col min="299" max="300" width="7.75" hidden="1" customWidth="1"/>
    <col min="301" max="303" width="17.5" customWidth="1"/>
    <col min="304" max="304" width="10.58203125" customWidth="1"/>
    <col min="305" max="305" width="15.75" customWidth="1"/>
    <col min="306" max="306" width="30.08203125" customWidth="1"/>
    <col min="307" max="307" width="27.58203125" customWidth="1"/>
    <col min="308" max="308" width="21.08203125" customWidth="1"/>
    <col min="309" max="309" width="22.25" customWidth="1"/>
    <col min="310" max="310" width="18.75" customWidth="1"/>
    <col min="311" max="312" width="19" customWidth="1"/>
    <col min="313" max="313" width="19.08203125" customWidth="1"/>
    <col min="314" max="314" width="17.08203125" customWidth="1"/>
    <col min="315" max="316" width="7.75" hidden="1" customWidth="1"/>
    <col min="317" max="319" width="17.5" customWidth="1"/>
    <col min="320" max="320" width="10.58203125" customWidth="1"/>
    <col min="321" max="321" width="15.75" customWidth="1"/>
    <col min="322" max="322" width="30.08203125" customWidth="1"/>
    <col min="323" max="323" width="27.58203125" customWidth="1"/>
    <col min="324" max="324" width="21.08203125" customWidth="1"/>
    <col min="325" max="325" width="22.25" customWidth="1"/>
    <col min="326" max="326" width="18.75" customWidth="1"/>
    <col min="327" max="328" width="19" customWidth="1"/>
    <col min="329" max="329" width="19.08203125" customWidth="1"/>
    <col min="330" max="330" width="17.08203125" customWidth="1"/>
    <col min="331" max="332" width="7.75" hidden="1" customWidth="1"/>
    <col min="333" max="335" width="17.5" customWidth="1"/>
    <col min="336" max="336" width="10.58203125" customWidth="1"/>
    <col min="337" max="337" width="15.75" customWidth="1"/>
    <col min="338" max="338" width="30.08203125" customWidth="1"/>
    <col min="339" max="339" width="27.58203125" customWidth="1"/>
    <col min="340" max="340" width="21.08203125" customWidth="1"/>
    <col min="341" max="341" width="22.25" customWidth="1"/>
    <col min="342" max="342" width="18.75" customWidth="1"/>
    <col min="343" max="344" width="19" customWidth="1"/>
    <col min="345" max="345" width="19.08203125" customWidth="1"/>
    <col min="346" max="346" width="17.08203125" customWidth="1"/>
    <col min="347" max="348" width="7.75" hidden="1" customWidth="1"/>
    <col min="349" max="351" width="17.5" customWidth="1"/>
    <col min="352" max="352" width="10.58203125" customWidth="1"/>
    <col min="353" max="353" width="15.75" customWidth="1"/>
    <col min="354" max="354" width="30.08203125" customWidth="1"/>
    <col min="355" max="355" width="27.58203125" customWidth="1"/>
    <col min="356" max="356" width="21.08203125" customWidth="1"/>
    <col min="357" max="357" width="22.25" customWidth="1"/>
    <col min="358" max="358" width="18.75" customWidth="1"/>
    <col min="359" max="360" width="19" customWidth="1"/>
    <col min="361" max="361" width="19.08203125" customWidth="1"/>
    <col min="362" max="362" width="17.08203125" customWidth="1"/>
    <col min="363" max="364" width="7.75" hidden="1" customWidth="1"/>
    <col min="365" max="367" width="17.5" customWidth="1"/>
    <col min="368" max="368" width="10.58203125" customWidth="1"/>
    <col min="369" max="369" width="15.75" customWidth="1"/>
    <col min="370" max="370" width="30.08203125" customWidth="1"/>
    <col min="371" max="371" width="27.58203125" customWidth="1"/>
    <col min="372" max="372" width="21.08203125" customWidth="1"/>
    <col min="373" max="373" width="22.25" customWidth="1"/>
    <col min="374" max="374" width="18.75" customWidth="1"/>
    <col min="375" max="376" width="19" customWidth="1"/>
    <col min="377" max="377" width="19.08203125" customWidth="1"/>
    <col min="378" max="378" width="17.08203125" customWidth="1"/>
    <col min="379" max="380" width="7.75" hidden="1" customWidth="1"/>
    <col min="381" max="383" width="17.5" customWidth="1"/>
    <col min="384" max="384" width="10.58203125" customWidth="1"/>
    <col min="385" max="385" width="15.75" customWidth="1"/>
    <col min="386" max="386" width="30.08203125" customWidth="1"/>
    <col min="387" max="387" width="27.58203125" customWidth="1"/>
    <col min="388" max="388" width="21.08203125" customWidth="1"/>
    <col min="389" max="389" width="22.25" customWidth="1"/>
    <col min="390" max="390" width="18.75" customWidth="1"/>
    <col min="391" max="392" width="19" customWidth="1"/>
    <col min="393" max="393" width="19.08203125" customWidth="1"/>
    <col min="394" max="394" width="17.08203125" customWidth="1"/>
    <col min="395" max="396" width="7.75" hidden="1" customWidth="1"/>
    <col min="397" max="399" width="17.5" customWidth="1"/>
    <col min="400" max="400" width="10.58203125" customWidth="1"/>
    <col min="401" max="401" width="15.75" customWidth="1"/>
    <col min="402" max="402" width="30.08203125" customWidth="1"/>
    <col min="403" max="403" width="27.58203125" customWidth="1"/>
    <col min="404" max="404" width="21.08203125" customWidth="1"/>
    <col min="405" max="405" width="22.25" customWidth="1"/>
    <col min="406" max="406" width="18.75" customWidth="1"/>
    <col min="407" max="408" width="19" customWidth="1"/>
    <col min="409" max="409" width="19.08203125" customWidth="1"/>
    <col min="410" max="410" width="17.08203125" customWidth="1"/>
    <col min="411" max="412" width="7.75" hidden="1" customWidth="1"/>
    <col min="413" max="415" width="17.5" customWidth="1"/>
    <col min="416" max="416" width="10.58203125" customWidth="1"/>
    <col min="417" max="417" width="15.75" customWidth="1"/>
    <col min="418" max="418" width="30.08203125" customWidth="1"/>
    <col min="419" max="419" width="27.58203125" customWidth="1"/>
    <col min="420" max="420" width="21.08203125" customWidth="1"/>
    <col min="421" max="421" width="22.25" customWidth="1"/>
    <col min="422" max="422" width="18.75" customWidth="1"/>
    <col min="423" max="424" width="19" customWidth="1"/>
    <col min="425" max="425" width="19.08203125" customWidth="1"/>
    <col min="426" max="426" width="17.08203125" customWidth="1"/>
    <col min="427" max="428" width="7.75" hidden="1" customWidth="1"/>
    <col min="429" max="431" width="17.5" customWidth="1"/>
    <col min="432" max="432" width="10.58203125" customWidth="1"/>
    <col min="433" max="433" width="15.75" customWidth="1"/>
    <col min="434" max="434" width="30.08203125" customWidth="1"/>
    <col min="435" max="435" width="27.58203125" customWidth="1"/>
    <col min="436" max="436" width="21.08203125" customWidth="1"/>
    <col min="437" max="437" width="22.25" customWidth="1"/>
    <col min="438" max="438" width="18.75" customWidth="1"/>
    <col min="439" max="440" width="19" customWidth="1"/>
    <col min="441" max="441" width="19.08203125" customWidth="1"/>
    <col min="442" max="442" width="17.08203125" customWidth="1"/>
    <col min="443" max="444" width="7.75" hidden="1" customWidth="1"/>
    <col min="445" max="447" width="17.5" customWidth="1"/>
    <col min="448" max="448" width="10.58203125" customWidth="1"/>
    <col min="449" max="449" width="15.75" customWidth="1"/>
    <col min="450" max="450" width="30.08203125" customWidth="1"/>
    <col min="451" max="451" width="27.58203125" customWidth="1"/>
    <col min="452" max="452" width="21.08203125" customWidth="1"/>
    <col min="453" max="453" width="22.25" customWidth="1"/>
    <col min="454" max="454" width="18.75" customWidth="1"/>
    <col min="455" max="456" width="19" customWidth="1"/>
    <col min="457" max="457" width="19.08203125" customWidth="1"/>
    <col min="458" max="458" width="17.08203125" customWidth="1"/>
    <col min="459" max="460" width="7.75" hidden="1" customWidth="1"/>
    <col min="461" max="463" width="17.5" customWidth="1"/>
    <col min="464" max="464" width="10.58203125" customWidth="1"/>
    <col min="465" max="465" width="15.75" customWidth="1"/>
    <col min="466" max="466" width="30.08203125" customWidth="1"/>
    <col min="467" max="467" width="27.58203125" customWidth="1"/>
    <col min="468" max="468" width="21.08203125" customWidth="1"/>
    <col min="469" max="469" width="22.25" customWidth="1"/>
    <col min="470" max="470" width="18.75" customWidth="1"/>
    <col min="471" max="472" width="19" customWidth="1"/>
    <col min="473" max="473" width="19.08203125" customWidth="1"/>
    <col min="474" max="474" width="17.08203125" customWidth="1"/>
    <col min="475" max="476" width="7.75" hidden="1" customWidth="1"/>
    <col min="477" max="479" width="17.5" customWidth="1"/>
    <col min="480" max="480" width="10.58203125" customWidth="1"/>
    <col min="481" max="481" width="15.75" customWidth="1"/>
    <col min="482" max="482" width="30.08203125" customWidth="1"/>
    <col min="483" max="483" width="27.58203125" customWidth="1"/>
    <col min="484" max="484" width="21.08203125" customWidth="1"/>
    <col min="485" max="485" width="22.25" customWidth="1"/>
    <col min="486" max="486" width="18.75" customWidth="1"/>
    <col min="487" max="488" width="19" customWidth="1"/>
    <col min="489" max="489" width="19.08203125" customWidth="1"/>
    <col min="490" max="490" width="17.08203125" customWidth="1"/>
    <col min="491" max="492" width="7.75" hidden="1" customWidth="1"/>
    <col min="493" max="495" width="17.5" customWidth="1"/>
    <col min="496" max="496" width="10.58203125" customWidth="1"/>
    <col min="497" max="497" width="15.75" customWidth="1"/>
    <col min="498" max="498" width="30.08203125" customWidth="1"/>
    <col min="499" max="499" width="27.58203125" customWidth="1"/>
    <col min="500" max="500" width="21.08203125" customWidth="1"/>
    <col min="501" max="501" width="22.25" customWidth="1"/>
    <col min="502" max="502" width="18.75" customWidth="1"/>
    <col min="503" max="504" width="19" customWidth="1"/>
    <col min="505" max="505" width="19.08203125" customWidth="1"/>
    <col min="506" max="506" width="17.08203125" customWidth="1"/>
    <col min="507" max="508" width="7.75" hidden="1" customWidth="1"/>
    <col min="509" max="511" width="17.5" customWidth="1"/>
    <col min="512" max="512" width="10.58203125" customWidth="1"/>
    <col min="513" max="513" width="15.75" customWidth="1"/>
    <col min="514" max="514" width="30.08203125" customWidth="1"/>
    <col min="515" max="515" width="27.58203125" customWidth="1"/>
    <col min="516" max="516" width="21.08203125" customWidth="1"/>
    <col min="517" max="517" width="22.25" customWidth="1"/>
    <col min="518" max="518" width="18.75" customWidth="1"/>
    <col min="519" max="520" width="19" customWidth="1"/>
    <col min="521" max="521" width="19.08203125" customWidth="1"/>
    <col min="522" max="522" width="17.08203125" customWidth="1"/>
    <col min="523" max="524" width="7.75" hidden="1" customWidth="1"/>
    <col min="525" max="527" width="17.5" customWidth="1"/>
    <col min="528" max="528" width="10.58203125" customWidth="1"/>
    <col min="529" max="529" width="15.75" customWidth="1"/>
    <col min="530" max="530" width="30.08203125" customWidth="1"/>
    <col min="531" max="531" width="27.58203125" customWidth="1"/>
    <col min="532" max="532" width="21.08203125" customWidth="1"/>
    <col min="533" max="533" width="22.25" customWidth="1"/>
    <col min="534" max="534" width="18.75" customWidth="1"/>
    <col min="535" max="536" width="19" customWidth="1"/>
    <col min="537" max="537" width="19.08203125" customWidth="1"/>
    <col min="538" max="538" width="17.08203125" customWidth="1"/>
    <col min="539" max="540" width="7.75" hidden="1" customWidth="1"/>
    <col min="541" max="543" width="17.5" customWidth="1"/>
    <col min="544" max="544" width="10.58203125" customWidth="1"/>
    <col min="545" max="545" width="15.75" customWidth="1"/>
    <col min="546" max="546" width="30.08203125" customWidth="1"/>
    <col min="547" max="547" width="27.58203125" customWidth="1"/>
    <col min="548" max="548" width="21.08203125" customWidth="1"/>
    <col min="549" max="549" width="22.25" customWidth="1"/>
    <col min="550" max="550" width="18.75" customWidth="1"/>
    <col min="551" max="552" width="19" customWidth="1"/>
    <col min="553" max="553" width="19.08203125" customWidth="1"/>
    <col min="554" max="554" width="17.08203125" customWidth="1"/>
    <col min="555" max="556" width="7.75" hidden="1" customWidth="1"/>
    <col min="557" max="559" width="17.5" customWidth="1"/>
    <col min="560" max="560" width="10.58203125" customWidth="1"/>
    <col min="561" max="561" width="15.75" customWidth="1"/>
    <col min="562" max="562" width="30.08203125" customWidth="1"/>
    <col min="563" max="563" width="27.58203125" customWidth="1"/>
    <col min="564" max="564" width="21.08203125" customWidth="1"/>
    <col min="565" max="565" width="22.25" customWidth="1"/>
    <col min="566" max="566" width="18.75" customWidth="1"/>
    <col min="567" max="568" width="19" customWidth="1"/>
    <col min="569" max="569" width="19.08203125" customWidth="1"/>
    <col min="570" max="570" width="17.08203125" customWidth="1"/>
    <col min="571" max="572" width="7.75" hidden="1" customWidth="1"/>
    <col min="573" max="575" width="17.5" customWidth="1"/>
    <col min="576" max="576" width="10.58203125" customWidth="1"/>
    <col min="577" max="577" width="15.75" customWidth="1"/>
    <col min="578" max="578" width="30.08203125" customWidth="1"/>
    <col min="579" max="579" width="27.58203125" customWidth="1"/>
    <col min="580" max="580" width="21.08203125" customWidth="1"/>
    <col min="581" max="581" width="22.25" customWidth="1"/>
    <col min="582" max="582" width="18.75" customWidth="1"/>
    <col min="583" max="584" width="19" customWidth="1"/>
    <col min="585" max="585" width="19.08203125" customWidth="1"/>
    <col min="586" max="586" width="17.08203125" customWidth="1"/>
    <col min="587" max="588" width="7.75" hidden="1" customWidth="1"/>
    <col min="589" max="591" width="17.5" customWidth="1"/>
    <col min="592" max="592" width="10.58203125" customWidth="1"/>
    <col min="593" max="593" width="15.75" customWidth="1"/>
    <col min="594" max="594" width="30.08203125" customWidth="1"/>
    <col min="595" max="595" width="27.58203125" customWidth="1"/>
    <col min="596" max="596" width="21.08203125" customWidth="1"/>
    <col min="597" max="597" width="22.25" customWidth="1"/>
    <col min="598" max="598" width="18.75" customWidth="1"/>
    <col min="599" max="600" width="19" customWidth="1"/>
    <col min="601" max="601" width="19.08203125" customWidth="1"/>
    <col min="602" max="602" width="17.08203125" customWidth="1"/>
    <col min="603" max="604" width="7.75" hidden="1" customWidth="1"/>
    <col min="605" max="607" width="17.5" customWidth="1"/>
    <col min="608" max="608" width="10.58203125" customWidth="1"/>
    <col min="609" max="609" width="15.75" customWidth="1"/>
    <col min="610" max="610" width="30.08203125" customWidth="1"/>
    <col min="611" max="611" width="27.58203125" customWidth="1"/>
    <col min="612" max="612" width="21.08203125" customWidth="1"/>
    <col min="613" max="613" width="22.25" customWidth="1"/>
    <col min="614" max="614" width="18.75" customWidth="1"/>
    <col min="615" max="616" width="19" customWidth="1"/>
    <col min="617" max="617" width="19.08203125" customWidth="1"/>
    <col min="618" max="618" width="17.08203125" customWidth="1"/>
    <col min="619" max="620" width="7.75" hidden="1" customWidth="1"/>
    <col min="621" max="623" width="17.5" customWidth="1"/>
    <col min="624" max="624" width="10.58203125" customWidth="1"/>
    <col min="625" max="625" width="15.75" customWidth="1"/>
    <col min="626" max="626" width="30.08203125" customWidth="1"/>
    <col min="627" max="627" width="27.58203125" customWidth="1"/>
    <col min="628" max="628" width="21.08203125" customWidth="1"/>
    <col min="629" max="629" width="22.25" customWidth="1"/>
    <col min="630" max="630" width="18.75" customWidth="1"/>
    <col min="631" max="632" width="19" customWidth="1"/>
    <col min="633" max="633" width="19.08203125" customWidth="1"/>
    <col min="634" max="634" width="17.08203125" customWidth="1"/>
    <col min="635" max="636" width="7.75" hidden="1" customWidth="1"/>
    <col min="637" max="639" width="17.5" customWidth="1"/>
    <col min="640" max="640" width="10.58203125" customWidth="1"/>
    <col min="641" max="641" width="15.75" customWidth="1"/>
    <col min="642" max="642" width="30.08203125" customWidth="1"/>
    <col min="643" max="643" width="27.58203125" customWidth="1"/>
    <col min="644" max="644" width="21.08203125" customWidth="1"/>
    <col min="645" max="645" width="22.25" customWidth="1"/>
    <col min="646" max="646" width="18.75" customWidth="1"/>
    <col min="647" max="648" width="19" customWidth="1"/>
    <col min="649" max="649" width="19.08203125" customWidth="1"/>
    <col min="650" max="650" width="17.08203125" customWidth="1"/>
    <col min="651" max="652" width="7.75" hidden="1" customWidth="1"/>
    <col min="653" max="655" width="17.5" customWidth="1"/>
    <col min="656" max="656" width="10.58203125" customWidth="1"/>
    <col min="657" max="657" width="15.75" customWidth="1"/>
    <col min="658" max="658" width="30.08203125" customWidth="1"/>
    <col min="659" max="659" width="27.58203125" customWidth="1"/>
    <col min="660" max="660" width="21.08203125" customWidth="1"/>
    <col min="661" max="661" width="22.25" customWidth="1"/>
    <col min="662" max="662" width="18.75" customWidth="1"/>
    <col min="663" max="664" width="19" customWidth="1"/>
    <col min="665" max="665" width="19.08203125" customWidth="1"/>
    <col min="666" max="666" width="17.08203125" customWidth="1"/>
    <col min="667" max="668" width="7.75" hidden="1" customWidth="1"/>
    <col min="669" max="671" width="17.5" customWidth="1"/>
    <col min="672" max="672" width="10.58203125" customWidth="1"/>
    <col min="673" max="673" width="15.75" customWidth="1"/>
    <col min="674" max="674" width="30.08203125" customWidth="1"/>
    <col min="675" max="675" width="27.58203125" customWidth="1"/>
    <col min="676" max="676" width="21.08203125" customWidth="1"/>
    <col min="677" max="677" width="22.25" customWidth="1"/>
    <col min="678" max="678" width="18.75" customWidth="1"/>
    <col min="679" max="680" width="19" customWidth="1"/>
    <col min="681" max="681" width="19.08203125" customWidth="1"/>
    <col min="682" max="682" width="17.08203125" customWidth="1"/>
    <col min="683" max="684" width="7.75" hidden="1" customWidth="1"/>
    <col min="685" max="687" width="17.5" customWidth="1"/>
    <col min="688" max="688" width="10.58203125" customWidth="1"/>
    <col min="689" max="689" width="15.75" customWidth="1"/>
    <col min="690" max="690" width="30.08203125" customWidth="1"/>
    <col min="691" max="691" width="27.58203125" customWidth="1"/>
    <col min="692" max="692" width="21.08203125" customWidth="1"/>
    <col min="693" max="693" width="22.25" customWidth="1"/>
    <col min="694" max="694" width="18.75" customWidth="1"/>
    <col min="695" max="696" width="19" customWidth="1"/>
    <col min="697" max="697" width="19.08203125" customWidth="1"/>
    <col min="698" max="698" width="17.08203125" customWidth="1"/>
    <col min="699" max="700" width="7.75" hidden="1" customWidth="1"/>
    <col min="701" max="703" width="17.5" customWidth="1"/>
    <col min="704" max="704" width="10.58203125" customWidth="1"/>
    <col min="705" max="705" width="15.75" customWidth="1"/>
    <col min="706" max="706" width="30.08203125" customWidth="1"/>
    <col min="707" max="707" width="27.58203125" customWidth="1"/>
    <col min="708" max="708" width="21.08203125" customWidth="1"/>
    <col min="709" max="709" width="22.25" customWidth="1"/>
    <col min="710" max="710" width="18.75" customWidth="1"/>
    <col min="711" max="712" width="19" customWidth="1"/>
    <col min="713" max="713" width="19.08203125" customWidth="1"/>
    <col min="714" max="714" width="17.08203125" customWidth="1"/>
    <col min="715" max="716" width="7.75" hidden="1" customWidth="1"/>
    <col min="717" max="719" width="17.5" customWidth="1"/>
    <col min="720" max="720" width="10.58203125" customWidth="1"/>
    <col min="721" max="721" width="15.75" customWidth="1"/>
    <col min="722" max="722" width="30.08203125" customWidth="1"/>
    <col min="723" max="723" width="27.58203125" customWidth="1"/>
    <col min="724" max="724" width="21.08203125" customWidth="1"/>
    <col min="725" max="725" width="22.25" customWidth="1"/>
    <col min="726" max="726" width="18.75" customWidth="1"/>
    <col min="727" max="728" width="19" customWidth="1"/>
    <col min="729" max="729" width="19.08203125" customWidth="1"/>
    <col min="730" max="730" width="17.08203125" customWidth="1"/>
    <col min="731" max="732" width="7.75" hidden="1" customWidth="1"/>
    <col min="733" max="735" width="17.5" customWidth="1"/>
    <col min="736" max="736" width="10.58203125" customWidth="1"/>
    <col min="737" max="737" width="15.75" customWidth="1"/>
    <col min="738" max="738" width="30.08203125" customWidth="1"/>
    <col min="739" max="739" width="27.58203125" customWidth="1"/>
    <col min="740" max="740" width="21.08203125" customWidth="1"/>
    <col min="741" max="741" width="22.25" customWidth="1"/>
    <col min="742" max="742" width="18.75" customWidth="1"/>
    <col min="743" max="744" width="19" customWidth="1"/>
    <col min="745" max="745" width="19.08203125" customWidth="1"/>
    <col min="746" max="746" width="17.08203125" customWidth="1"/>
    <col min="747" max="748" width="7.75" hidden="1" customWidth="1"/>
    <col min="749" max="751" width="17.5" customWidth="1"/>
    <col min="752" max="752" width="10.58203125" customWidth="1"/>
    <col min="753" max="753" width="15.75" customWidth="1"/>
    <col min="754" max="754" width="30.08203125" customWidth="1"/>
    <col min="755" max="755" width="27.58203125" customWidth="1"/>
    <col min="756" max="756" width="21.08203125" customWidth="1"/>
    <col min="757" max="757" width="22.25" customWidth="1"/>
    <col min="758" max="758" width="18.75" customWidth="1"/>
    <col min="759" max="760" width="19" customWidth="1"/>
    <col min="761" max="761" width="19.08203125" customWidth="1"/>
    <col min="762" max="762" width="17.08203125" customWidth="1"/>
    <col min="763" max="764" width="7.75" hidden="1" customWidth="1"/>
    <col min="765" max="767" width="17.5" customWidth="1"/>
    <col min="768" max="768" width="10.58203125" customWidth="1"/>
    <col min="769" max="769" width="15.75" customWidth="1"/>
    <col min="770" max="770" width="30.08203125" customWidth="1"/>
    <col min="771" max="771" width="27.58203125" customWidth="1"/>
    <col min="772" max="772" width="21.08203125" customWidth="1"/>
    <col min="773" max="773" width="22.25" customWidth="1"/>
    <col min="774" max="774" width="18.75" customWidth="1"/>
    <col min="775" max="776" width="19" customWidth="1"/>
    <col min="777" max="777" width="19.08203125" customWidth="1"/>
    <col min="778" max="778" width="17.08203125" customWidth="1"/>
    <col min="779" max="780" width="7.75" hidden="1" customWidth="1"/>
    <col min="781" max="783" width="17.5" customWidth="1"/>
    <col min="784" max="784" width="10.58203125" customWidth="1"/>
    <col min="785" max="785" width="15.75" customWidth="1"/>
    <col min="786" max="786" width="30.08203125" customWidth="1"/>
    <col min="787" max="787" width="27.58203125" customWidth="1"/>
    <col min="788" max="788" width="21.08203125" customWidth="1"/>
    <col min="789" max="789" width="22.25" customWidth="1"/>
    <col min="790" max="790" width="18.75" customWidth="1"/>
    <col min="791" max="792" width="19" customWidth="1"/>
    <col min="793" max="793" width="19.08203125" customWidth="1"/>
    <col min="794" max="794" width="17.08203125" customWidth="1"/>
    <col min="795" max="796" width="7.75" hidden="1" customWidth="1"/>
    <col min="797" max="799" width="17.5" customWidth="1"/>
    <col min="800" max="800" width="10.58203125" customWidth="1"/>
    <col min="801" max="801" width="15.75" customWidth="1"/>
    <col min="802" max="802" width="30.08203125" customWidth="1"/>
    <col min="803" max="803" width="27.58203125" customWidth="1"/>
    <col min="804" max="804" width="21.08203125" customWidth="1"/>
    <col min="805" max="805" width="22.25" customWidth="1"/>
    <col min="806" max="806" width="18.75" customWidth="1"/>
    <col min="807" max="808" width="19" customWidth="1"/>
    <col min="809" max="809" width="19.08203125" customWidth="1"/>
    <col min="810" max="810" width="17.08203125" customWidth="1"/>
    <col min="811" max="812" width="7.75" hidden="1" customWidth="1"/>
    <col min="813" max="815" width="17.5" customWidth="1"/>
    <col min="816" max="816" width="10.58203125" customWidth="1"/>
    <col min="817" max="817" width="15.75" customWidth="1"/>
    <col min="818" max="818" width="30.08203125" customWidth="1"/>
    <col min="819" max="819" width="27.58203125" customWidth="1"/>
    <col min="820" max="820" width="21.08203125" customWidth="1"/>
    <col min="821" max="821" width="22.25" customWidth="1"/>
    <col min="822" max="822" width="18.75" customWidth="1"/>
    <col min="823" max="824" width="19" customWidth="1"/>
    <col min="825" max="825" width="19.08203125" customWidth="1"/>
    <col min="826" max="826" width="17.08203125" customWidth="1"/>
    <col min="827" max="828" width="7.75" hidden="1" customWidth="1"/>
    <col min="829" max="831" width="17.5" customWidth="1"/>
    <col min="832" max="832" width="10.58203125" customWidth="1"/>
    <col min="833" max="833" width="15.75" customWidth="1"/>
    <col min="834" max="834" width="30.08203125" customWidth="1"/>
    <col min="835" max="835" width="27.58203125" customWidth="1"/>
    <col min="836" max="836" width="21.08203125" customWidth="1"/>
    <col min="837" max="837" width="22.25" customWidth="1"/>
    <col min="838" max="838" width="18.75" customWidth="1"/>
    <col min="839" max="840" width="19" customWidth="1"/>
    <col min="841" max="841" width="19.08203125" customWidth="1"/>
    <col min="842" max="842" width="17.08203125" customWidth="1"/>
    <col min="843" max="844" width="7.75" hidden="1" customWidth="1"/>
    <col min="845" max="847" width="17.5" customWidth="1"/>
    <col min="848" max="848" width="10.58203125" customWidth="1"/>
    <col min="849" max="849" width="15.75" customWidth="1"/>
    <col min="850" max="850" width="30.08203125" customWidth="1"/>
    <col min="851" max="851" width="27.58203125" customWidth="1"/>
    <col min="852" max="852" width="21.08203125" customWidth="1"/>
    <col min="853" max="853" width="22.25" customWidth="1"/>
    <col min="854" max="854" width="18.75" customWidth="1"/>
    <col min="855" max="856" width="19" customWidth="1"/>
    <col min="857" max="857" width="19.08203125" customWidth="1"/>
    <col min="858" max="858" width="17.08203125" customWidth="1"/>
    <col min="859" max="860" width="7.75" hidden="1" customWidth="1"/>
    <col min="861" max="863" width="17.5" customWidth="1"/>
    <col min="864" max="864" width="10.58203125" customWidth="1"/>
    <col min="865" max="865" width="15.75" customWidth="1"/>
    <col min="866" max="866" width="30.08203125" customWidth="1"/>
    <col min="867" max="867" width="27.58203125" customWidth="1"/>
    <col min="868" max="868" width="21.08203125" customWidth="1"/>
    <col min="869" max="869" width="22.25" customWidth="1"/>
    <col min="870" max="870" width="18.75" customWidth="1"/>
    <col min="871" max="872" width="19" customWidth="1"/>
    <col min="873" max="873" width="19.08203125" customWidth="1"/>
    <col min="874" max="874" width="17.08203125" customWidth="1"/>
    <col min="875" max="876" width="7.75" hidden="1" customWidth="1"/>
    <col min="877" max="879" width="17.5" customWidth="1"/>
    <col min="880" max="880" width="10.58203125" customWidth="1"/>
    <col min="881" max="881" width="15.75" customWidth="1"/>
    <col min="882" max="882" width="30.08203125" customWidth="1"/>
    <col min="883" max="883" width="27.58203125" customWidth="1"/>
    <col min="884" max="884" width="21.08203125" customWidth="1"/>
    <col min="885" max="885" width="22.25" customWidth="1"/>
    <col min="886" max="886" width="18.75" customWidth="1"/>
    <col min="887" max="888" width="19" customWidth="1"/>
    <col min="889" max="889" width="19.08203125" customWidth="1"/>
    <col min="890" max="890" width="17.08203125" customWidth="1"/>
    <col min="891" max="892" width="7.75" hidden="1" customWidth="1"/>
    <col min="893" max="895" width="17.5" customWidth="1"/>
    <col min="896" max="896" width="10.58203125" customWidth="1"/>
    <col min="897" max="897" width="15.75" customWidth="1"/>
    <col min="898" max="898" width="30.08203125" customWidth="1"/>
    <col min="899" max="899" width="27.58203125" customWidth="1"/>
    <col min="900" max="900" width="21.08203125" customWidth="1"/>
    <col min="901" max="901" width="22.25" customWidth="1"/>
    <col min="902" max="902" width="18.75" customWidth="1"/>
    <col min="903" max="904" width="19" customWidth="1"/>
    <col min="905" max="905" width="19.08203125" customWidth="1"/>
    <col min="906" max="906" width="17.08203125" customWidth="1"/>
    <col min="907" max="908" width="7.75" hidden="1" customWidth="1"/>
    <col min="909" max="911" width="17.5" customWidth="1"/>
    <col min="912" max="912" width="10.58203125" customWidth="1"/>
    <col min="913" max="913" width="15.75" customWidth="1"/>
    <col min="914" max="914" width="30.08203125" customWidth="1"/>
    <col min="915" max="915" width="27.58203125" customWidth="1"/>
    <col min="916" max="916" width="21.08203125" customWidth="1"/>
    <col min="917" max="917" width="22.25" customWidth="1"/>
    <col min="918" max="918" width="18.75" customWidth="1"/>
    <col min="919" max="920" width="19" customWidth="1"/>
    <col min="921" max="921" width="19.08203125" customWidth="1"/>
    <col min="922" max="922" width="17.08203125" customWidth="1"/>
    <col min="923" max="924" width="7.75" hidden="1" customWidth="1"/>
    <col min="925" max="927" width="17.5" customWidth="1"/>
    <col min="928" max="928" width="10.58203125" customWidth="1"/>
    <col min="929" max="929" width="15.75" customWidth="1"/>
    <col min="930" max="930" width="30.08203125" customWidth="1"/>
    <col min="931" max="931" width="27.58203125" customWidth="1"/>
    <col min="932" max="932" width="21.08203125" customWidth="1"/>
    <col min="933" max="933" width="22.25" customWidth="1"/>
    <col min="934" max="934" width="18.75" customWidth="1"/>
    <col min="935" max="936" width="19" customWidth="1"/>
    <col min="937" max="937" width="19.08203125" customWidth="1"/>
    <col min="938" max="938" width="17.08203125" customWidth="1"/>
    <col min="939" max="940" width="7.75" hidden="1" customWidth="1"/>
    <col min="941" max="943" width="17.5" customWidth="1"/>
    <col min="944" max="944" width="10.58203125" customWidth="1"/>
    <col min="945" max="945" width="15.75" customWidth="1"/>
    <col min="946" max="946" width="30.08203125" customWidth="1"/>
    <col min="947" max="947" width="27.58203125" customWidth="1"/>
    <col min="948" max="948" width="21.08203125" customWidth="1"/>
    <col min="949" max="949" width="22.25" customWidth="1"/>
    <col min="950" max="950" width="18.75" customWidth="1"/>
    <col min="951" max="952" width="19" customWidth="1"/>
    <col min="953" max="953" width="19.08203125" customWidth="1"/>
    <col min="954" max="954" width="17.08203125" customWidth="1"/>
    <col min="955" max="956" width="7.75" hidden="1" customWidth="1"/>
    <col min="957" max="959" width="17.5" customWidth="1"/>
    <col min="960" max="960" width="10.58203125" customWidth="1"/>
    <col min="961" max="961" width="15.75" customWidth="1"/>
    <col min="962" max="962" width="30.08203125" customWidth="1"/>
    <col min="963" max="963" width="27.58203125" customWidth="1"/>
    <col min="964" max="964" width="21.08203125" customWidth="1"/>
    <col min="965" max="965" width="22.25" customWidth="1"/>
    <col min="966" max="966" width="18.75" customWidth="1"/>
    <col min="967" max="968" width="19" customWidth="1"/>
    <col min="969" max="969" width="19.08203125" customWidth="1"/>
    <col min="970" max="970" width="17.08203125" customWidth="1"/>
    <col min="971" max="972" width="7.75" hidden="1" customWidth="1"/>
    <col min="973" max="975" width="17.5" customWidth="1"/>
    <col min="976" max="976" width="10.58203125" customWidth="1"/>
    <col min="977" max="977" width="15.75" customWidth="1"/>
    <col min="978" max="978" width="30.08203125" customWidth="1"/>
    <col min="979" max="979" width="27.58203125" customWidth="1"/>
    <col min="980" max="980" width="21.08203125" customWidth="1"/>
    <col min="981" max="981" width="22.25" customWidth="1"/>
    <col min="982" max="982" width="18.75" customWidth="1"/>
    <col min="983" max="984" width="19" customWidth="1"/>
    <col min="985" max="985" width="19.08203125" customWidth="1"/>
    <col min="986" max="986" width="17.08203125" customWidth="1"/>
    <col min="987" max="988" width="7.75" hidden="1" customWidth="1"/>
    <col min="989" max="991" width="17.5" customWidth="1"/>
    <col min="992" max="992" width="10.58203125" customWidth="1"/>
    <col min="993" max="993" width="15.75" customWidth="1"/>
    <col min="994" max="994" width="30.08203125" customWidth="1"/>
    <col min="995" max="995" width="27.58203125" customWidth="1"/>
    <col min="996" max="996" width="21.08203125" customWidth="1"/>
    <col min="997" max="997" width="22.25" customWidth="1"/>
    <col min="998" max="998" width="18.75" customWidth="1"/>
    <col min="999" max="1000" width="19" customWidth="1"/>
    <col min="1001" max="1001" width="19.08203125" customWidth="1"/>
    <col min="1002" max="1002" width="17.08203125" customWidth="1"/>
    <col min="1003" max="1004" width="7.75" hidden="1" customWidth="1"/>
    <col min="1005" max="1007" width="17.5" customWidth="1"/>
    <col min="1008" max="1008" width="10.58203125" customWidth="1"/>
    <col min="1009" max="1009" width="15.75" customWidth="1"/>
    <col min="1010" max="1010" width="30.08203125" customWidth="1"/>
    <col min="1011" max="1011" width="27.58203125" customWidth="1"/>
    <col min="1012" max="1012" width="21.08203125" customWidth="1"/>
    <col min="1013" max="1013" width="22.25" customWidth="1"/>
    <col min="1014" max="1014" width="18.75" customWidth="1"/>
    <col min="1015" max="1016" width="19" customWidth="1"/>
    <col min="1017" max="1017" width="19.08203125" customWidth="1"/>
    <col min="1018" max="1018" width="17.08203125" customWidth="1"/>
    <col min="1019" max="1020" width="7.75" hidden="1" customWidth="1"/>
    <col min="1021" max="1023" width="17.5" customWidth="1"/>
    <col min="1024" max="1024" width="10.58203125" customWidth="1"/>
    <col min="1025" max="1025" width="15.75" customWidth="1"/>
    <col min="1026" max="1026" width="30.08203125" customWidth="1"/>
    <col min="1027" max="1027" width="27.58203125" customWidth="1"/>
    <col min="1028" max="1028" width="21.08203125" customWidth="1"/>
    <col min="1029" max="1029" width="22.25" customWidth="1"/>
    <col min="1030" max="1030" width="18.75" customWidth="1"/>
    <col min="1031" max="1032" width="19" customWidth="1"/>
    <col min="1033" max="1033" width="19.08203125" customWidth="1"/>
    <col min="1034" max="1034" width="17.08203125" customWidth="1"/>
    <col min="1035" max="1036" width="7.75" hidden="1" customWidth="1"/>
    <col min="1037" max="1039" width="17.5" customWidth="1"/>
    <col min="1040" max="1040" width="10.58203125" customWidth="1"/>
    <col min="1041" max="1041" width="15.75" customWidth="1"/>
    <col min="1042" max="1042" width="30.08203125" customWidth="1"/>
    <col min="1043" max="1043" width="27.58203125" customWidth="1"/>
    <col min="1044" max="1044" width="21.08203125" customWidth="1"/>
    <col min="1045" max="1045" width="22.25" customWidth="1"/>
    <col min="1046" max="1046" width="18.75" customWidth="1"/>
    <col min="1047" max="1048" width="19" customWidth="1"/>
    <col min="1049" max="1049" width="19.08203125" customWidth="1"/>
    <col min="1050" max="1050" width="17.08203125" customWidth="1"/>
    <col min="1051" max="1052" width="7.75" hidden="1" customWidth="1"/>
    <col min="1053" max="1055" width="17.5" customWidth="1"/>
    <col min="1056" max="1056" width="10.58203125" customWidth="1"/>
    <col min="1057" max="1057" width="15.75" customWidth="1"/>
    <col min="1058" max="1058" width="30.08203125" customWidth="1"/>
    <col min="1059" max="1059" width="27.58203125" customWidth="1"/>
    <col min="1060" max="1060" width="21.08203125" customWidth="1"/>
    <col min="1061" max="1061" width="22.25" customWidth="1"/>
    <col min="1062" max="1062" width="18.75" customWidth="1"/>
    <col min="1063" max="1064" width="19" customWidth="1"/>
    <col min="1065" max="1065" width="19.08203125" customWidth="1"/>
    <col min="1066" max="1066" width="17.08203125" customWidth="1"/>
    <col min="1067" max="1068" width="7.75" hidden="1" customWidth="1"/>
    <col min="1069" max="1071" width="17.5" customWidth="1"/>
    <col min="1072" max="1072" width="10.58203125" customWidth="1"/>
    <col min="1073" max="1073" width="15.75" customWidth="1"/>
    <col min="1074" max="1074" width="30.08203125" customWidth="1"/>
    <col min="1075" max="1075" width="27.58203125" customWidth="1"/>
    <col min="1076" max="1076" width="21.08203125" customWidth="1"/>
    <col min="1077" max="1077" width="22.25" customWidth="1"/>
    <col min="1078" max="1078" width="18.75" customWidth="1"/>
    <col min="1079" max="1080" width="19" customWidth="1"/>
    <col min="1081" max="1081" width="19.08203125" customWidth="1"/>
    <col min="1082" max="1082" width="17.08203125" customWidth="1"/>
    <col min="1083" max="1084" width="7.75" hidden="1" customWidth="1"/>
    <col min="1085" max="1087" width="17.5" customWidth="1"/>
    <col min="1088" max="1088" width="10.58203125" customWidth="1"/>
    <col min="1089" max="1089" width="15.75" customWidth="1"/>
    <col min="1090" max="1090" width="30.08203125" customWidth="1"/>
    <col min="1091" max="1091" width="27.58203125" customWidth="1"/>
    <col min="1092" max="1092" width="21.08203125" customWidth="1"/>
    <col min="1093" max="1093" width="22.25" customWidth="1"/>
    <col min="1094" max="1094" width="18.75" customWidth="1"/>
    <col min="1095" max="1096" width="19" customWidth="1"/>
    <col min="1097" max="1097" width="19.08203125" customWidth="1"/>
    <col min="1098" max="1098" width="17.08203125" customWidth="1"/>
    <col min="1099" max="1100" width="7.75" hidden="1" customWidth="1"/>
    <col min="1101" max="1103" width="17.5" customWidth="1"/>
    <col min="1104" max="1104" width="10.58203125" customWidth="1"/>
    <col min="1105" max="1105" width="15.75" customWidth="1"/>
    <col min="1106" max="1106" width="30.08203125" customWidth="1"/>
    <col min="1107" max="1107" width="27.58203125" customWidth="1"/>
    <col min="1108" max="1108" width="21.08203125" customWidth="1"/>
    <col min="1109" max="1109" width="22.25" customWidth="1"/>
    <col min="1110" max="1110" width="18.75" customWidth="1"/>
    <col min="1111" max="1112" width="19" customWidth="1"/>
    <col min="1113" max="1113" width="19.08203125" customWidth="1"/>
    <col min="1114" max="1114" width="17.08203125" customWidth="1"/>
    <col min="1115" max="1116" width="7.75" hidden="1" customWidth="1"/>
    <col min="1117" max="1119" width="17.5" customWidth="1"/>
    <col min="1120" max="1120" width="10.58203125" customWidth="1"/>
    <col min="1121" max="1121" width="15.75" customWidth="1"/>
    <col min="1122" max="1122" width="30.08203125" customWidth="1"/>
    <col min="1123" max="1123" width="27.58203125" customWidth="1"/>
    <col min="1124" max="1124" width="21.08203125" customWidth="1"/>
    <col min="1125" max="1125" width="22.25" customWidth="1"/>
    <col min="1126" max="1126" width="18.75" customWidth="1"/>
    <col min="1127" max="1128" width="19" customWidth="1"/>
    <col min="1129" max="1129" width="19.08203125" customWidth="1"/>
    <col min="1130" max="1130" width="17.08203125" customWidth="1"/>
    <col min="1131" max="1132" width="7.75" hidden="1" customWidth="1"/>
    <col min="1133" max="1135" width="17.5" customWidth="1"/>
    <col min="1136" max="1136" width="10.58203125" customWidth="1"/>
    <col min="1137" max="1137" width="15.75" customWidth="1"/>
    <col min="1138" max="1138" width="30.08203125" customWidth="1"/>
    <col min="1139" max="1139" width="27.58203125" customWidth="1"/>
    <col min="1140" max="1140" width="21.08203125" customWidth="1"/>
    <col min="1141" max="1141" width="22.25" customWidth="1"/>
    <col min="1142" max="1142" width="18.75" customWidth="1"/>
    <col min="1143" max="1144" width="19" customWidth="1"/>
    <col min="1145" max="1145" width="19.08203125" customWidth="1"/>
    <col min="1146" max="1146" width="17.08203125" customWidth="1"/>
    <col min="1147" max="1148" width="7.75" hidden="1" customWidth="1"/>
    <col min="1149" max="1151" width="17.5" customWidth="1"/>
    <col min="1152" max="1152" width="10.58203125" customWidth="1"/>
    <col min="1153" max="1153" width="15.75" customWidth="1"/>
    <col min="1154" max="1154" width="30.08203125" customWidth="1"/>
    <col min="1155" max="1155" width="27.58203125" customWidth="1"/>
    <col min="1156" max="1156" width="21.08203125" customWidth="1"/>
    <col min="1157" max="1157" width="22.25" customWidth="1"/>
    <col min="1158" max="1158" width="18.75" customWidth="1"/>
    <col min="1159" max="1160" width="19" customWidth="1"/>
    <col min="1161" max="1161" width="19.08203125" customWidth="1"/>
    <col min="1162" max="1162" width="17.08203125" customWidth="1"/>
    <col min="1163" max="1164" width="7.75" hidden="1" customWidth="1"/>
    <col min="1165" max="1167" width="17.5" customWidth="1"/>
    <col min="1168" max="1168" width="10.58203125" customWidth="1"/>
    <col min="1169" max="1169" width="15.75" customWidth="1"/>
    <col min="1170" max="1170" width="30.08203125" customWidth="1"/>
    <col min="1171" max="1171" width="27.58203125" customWidth="1"/>
    <col min="1172" max="1172" width="21.08203125" customWidth="1"/>
    <col min="1173" max="1173" width="22.25" customWidth="1"/>
    <col min="1174" max="1174" width="18.75" customWidth="1"/>
    <col min="1175" max="1176" width="19" customWidth="1"/>
    <col min="1177" max="1177" width="19.08203125" customWidth="1"/>
    <col min="1178" max="1178" width="17.08203125" customWidth="1"/>
    <col min="1179" max="1180" width="7.75" hidden="1" customWidth="1"/>
    <col min="1181" max="1183" width="17.5" customWidth="1"/>
    <col min="1184" max="1184" width="10.58203125" customWidth="1"/>
    <col min="1185" max="1185" width="15.75" customWidth="1"/>
    <col min="1186" max="1186" width="30.08203125" customWidth="1"/>
    <col min="1187" max="1187" width="27.58203125" customWidth="1"/>
    <col min="1188" max="1188" width="21.08203125" customWidth="1"/>
    <col min="1189" max="1189" width="22.25" customWidth="1"/>
    <col min="1190" max="1190" width="18.75" customWidth="1"/>
    <col min="1191" max="1192" width="19" customWidth="1"/>
    <col min="1193" max="1193" width="19.08203125" customWidth="1"/>
    <col min="1194" max="1194" width="17.08203125" customWidth="1"/>
    <col min="1195" max="1196" width="7.75" hidden="1" customWidth="1"/>
    <col min="1197" max="1199" width="17.5" customWidth="1"/>
    <col min="1200" max="1200" width="10.58203125" customWidth="1"/>
    <col min="1201" max="1201" width="15.75" customWidth="1"/>
    <col min="1202" max="1202" width="30.08203125" customWidth="1"/>
    <col min="1203" max="1203" width="27.58203125" customWidth="1"/>
    <col min="1204" max="1204" width="21.08203125" customWidth="1"/>
    <col min="1205" max="1205" width="22.25" customWidth="1"/>
    <col min="1206" max="1206" width="18.75" customWidth="1"/>
    <col min="1207" max="1208" width="19" customWidth="1"/>
    <col min="1209" max="1209" width="19.08203125" customWidth="1"/>
    <col min="1210" max="1210" width="17.08203125" customWidth="1"/>
    <col min="1211" max="1212" width="7.75" hidden="1" customWidth="1"/>
    <col min="1213" max="1215" width="17.5" customWidth="1"/>
    <col min="1216" max="1216" width="10.58203125" customWidth="1"/>
    <col min="1217" max="1217" width="15.75" customWidth="1"/>
    <col min="1218" max="1218" width="30.08203125" customWidth="1"/>
    <col min="1219" max="1219" width="27.58203125" customWidth="1"/>
    <col min="1220" max="1220" width="21.08203125" customWidth="1"/>
    <col min="1221" max="1221" width="22.25" customWidth="1"/>
    <col min="1222" max="1222" width="18.75" customWidth="1"/>
    <col min="1223" max="1224" width="19" customWidth="1"/>
    <col min="1225" max="1225" width="19.08203125" customWidth="1"/>
    <col min="1226" max="1226" width="17.08203125" customWidth="1"/>
    <col min="1227" max="1228" width="7.75" hidden="1" customWidth="1"/>
    <col min="1229" max="1231" width="17.5" customWidth="1"/>
    <col min="1232" max="1232" width="10.58203125" customWidth="1"/>
    <col min="1233" max="1233" width="15.75" customWidth="1"/>
    <col min="1234" max="1234" width="30.08203125" customWidth="1"/>
    <col min="1235" max="1235" width="27.58203125" customWidth="1"/>
    <col min="1236" max="1236" width="21.08203125" customWidth="1"/>
    <col min="1237" max="1237" width="22.25" customWidth="1"/>
    <col min="1238" max="1238" width="18.75" customWidth="1"/>
    <col min="1239" max="1240" width="19" customWidth="1"/>
    <col min="1241" max="1241" width="19.08203125" customWidth="1"/>
    <col min="1242" max="1242" width="17.08203125" customWidth="1"/>
    <col min="1243" max="1244" width="7.75" hidden="1" customWidth="1"/>
    <col min="1245" max="1247" width="17.5" customWidth="1"/>
    <col min="1248" max="1248" width="10.58203125" customWidth="1"/>
    <col min="1249" max="1249" width="15.75" customWidth="1"/>
    <col min="1250" max="1250" width="30.08203125" customWidth="1"/>
    <col min="1251" max="1251" width="27.58203125" customWidth="1"/>
    <col min="1252" max="1252" width="21.08203125" customWidth="1"/>
    <col min="1253" max="1253" width="22.25" customWidth="1"/>
    <col min="1254" max="1254" width="18.75" customWidth="1"/>
    <col min="1255" max="1256" width="19" customWidth="1"/>
    <col min="1257" max="1257" width="19.08203125" customWidth="1"/>
    <col min="1258" max="1258" width="17.08203125" customWidth="1"/>
    <col min="1259" max="1260" width="7.75" hidden="1" customWidth="1"/>
    <col min="1261" max="1263" width="17.5" customWidth="1"/>
    <col min="1264" max="1264" width="10.58203125" customWidth="1"/>
    <col min="1265" max="1265" width="15.75" customWidth="1"/>
    <col min="1266" max="1266" width="30.08203125" customWidth="1"/>
    <col min="1267" max="1267" width="27.58203125" customWidth="1"/>
    <col min="1268" max="1268" width="21.08203125" customWidth="1"/>
    <col min="1269" max="1269" width="22.25" customWidth="1"/>
    <col min="1270" max="1270" width="18.75" customWidth="1"/>
    <col min="1271" max="1272" width="19" customWidth="1"/>
    <col min="1273" max="1273" width="19.08203125" customWidth="1"/>
    <col min="1274" max="1274" width="17.08203125" customWidth="1"/>
    <col min="1275" max="1276" width="7.75" hidden="1" customWidth="1"/>
    <col min="1277" max="1279" width="17.5" customWidth="1"/>
    <col min="1280" max="1280" width="10.58203125" customWidth="1"/>
    <col min="1281" max="1281" width="15.75" customWidth="1"/>
    <col min="1282" max="1282" width="30.08203125" customWidth="1"/>
    <col min="1283" max="1283" width="27.58203125" customWidth="1"/>
    <col min="1284" max="1284" width="21.08203125" customWidth="1"/>
    <col min="1285" max="1285" width="22.25" customWidth="1"/>
    <col min="1286" max="1286" width="18.75" customWidth="1"/>
    <col min="1287" max="1288" width="19" customWidth="1"/>
    <col min="1289" max="1289" width="19.08203125" customWidth="1"/>
    <col min="1290" max="1290" width="17.08203125" customWidth="1"/>
    <col min="1291" max="1292" width="7.75" hidden="1" customWidth="1"/>
    <col min="1293" max="1295" width="17.5" customWidth="1"/>
    <col min="1296" max="1296" width="10.58203125" customWidth="1"/>
    <col min="1297" max="1297" width="15.75" customWidth="1"/>
    <col min="1298" max="1298" width="30.08203125" customWidth="1"/>
    <col min="1299" max="1299" width="27.58203125" customWidth="1"/>
    <col min="1300" max="1300" width="21.08203125" customWidth="1"/>
    <col min="1301" max="1301" width="22.25" customWidth="1"/>
    <col min="1302" max="1302" width="18.75" customWidth="1"/>
    <col min="1303" max="1304" width="19" customWidth="1"/>
    <col min="1305" max="1305" width="19.08203125" customWidth="1"/>
    <col min="1306" max="1306" width="17.08203125" customWidth="1"/>
    <col min="1307" max="1308" width="7.75" hidden="1" customWidth="1"/>
    <col min="1309" max="1311" width="17.5" customWidth="1"/>
    <col min="1312" max="1312" width="10.58203125" customWidth="1"/>
    <col min="1313" max="1313" width="15.75" customWidth="1"/>
    <col min="1314" max="1314" width="30.08203125" customWidth="1"/>
    <col min="1315" max="1315" width="27.58203125" customWidth="1"/>
    <col min="1316" max="1316" width="21.08203125" customWidth="1"/>
    <col min="1317" max="1317" width="22.25" customWidth="1"/>
    <col min="1318" max="1318" width="18.75" customWidth="1"/>
    <col min="1319" max="1320" width="19" customWidth="1"/>
    <col min="1321" max="1321" width="19.08203125" customWidth="1"/>
    <col min="1322" max="1322" width="17.08203125" customWidth="1"/>
    <col min="1323" max="1324" width="7.75" hidden="1" customWidth="1"/>
    <col min="1325" max="1327" width="17.5" customWidth="1"/>
    <col min="1328" max="1328" width="10.58203125" customWidth="1"/>
    <col min="1329" max="1329" width="15.75" customWidth="1"/>
    <col min="1330" max="1330" width="30.08203125" customWidth="1"/>
    <col min="1331" max="1331" width="27.58203125" customWidth="1"/>
    <col min="1332" max="1332" width="21.08203125" customWidth="1"/>
    <col min="1333" max="1333" width="22.25" customWidth="1"/>
    <col min="1334" max="1334" width="18.75" customWidth="1"/>
    <col min="1335" max="1336" width="19" customWidth="1"/>
    <col min="1337" max="1337" width="19.08203125" customWidth="1"/>
    <col min="1338" max="1338" width="17.08203125" customWidth="1"/>
    <col min="1339" max="1340" width="7.75" hidden="1" customWidth="1"/>
    <col min="1341" max="1343" width="17.5" customWidth="1"/>
    <col min="1344" max="1344" width="10.58203125" customWidth="1"/>
    <col min="1345" max="1345" width="15.75" customWidth="1"/>
    <col min="1346" max="1346" width="30.08203125" customWidth="1"/>
    <col min="1347" max="1347" width="27.58203125" customWidth="1"/>
    <col min="1348" max="1348" width="21.08203125" customWidth="1"/>
    <col min="1349" max="1349" width="22.25" customWidth="1"/>
    <col min="1350" max="1350" width="18.75" customWidth="1"/>
    <col min="1351" max="1352" width="19" customWidth="1"/>
    <col min="1353" max="1353" width="19.08203125" customWidth="1"/>
    <col min="1354" max="1354" width="17.08203125" customWidth="1"/>
    <col min="1355" max="1356" width="7.75" hidden="1" customWidth="1"/>
    <col min="1357" max="1359" width="17.5" customWidth="1"/>
    <col min="1360" max="1360" width="10.58203125" customWidth="1"/>
    <col min="1361" max="1361" width="15.75" customWidth="1"/>
    <col min="1362" max="1362" width="30.08203125" customWidth="1"/>
    <col min="1363" max="1363" width="27.58203125" customWidth="1"/>
    <col min="1364" max="1364" width="21.08203125" customWidth="1"/>
    <col min="1365" max="1365" width="22.25" customWidth="1"/>
    <col min="1366" max="1366" width="18.75" customWidth="1"/>
    <col min="1367" max="1368" width="19" customWidth="1"/>
    <col min="1369" max="1369" width="19.08203125" customWidth="1"/>
    <col min="1370" max="1370" width="17.08203125" customWidth="1"/>
    <col min="1371" max="1372" width="7.75" hidden="1" customWidth="1"/>
    <col min="1373" max="1375" width="17.5" customWidth="1"/>
    <col min="1376" max="1376" width="10.58203125" customWidth="1"/>
    <col min="1377" max="1377" width="15.75" customWidth="1"/>
    <col min="1378" max="1378" width="30.08203125" customWidth="1"/>
    <col min="1379" max="1379" width="27.58203125" customWidth="1"/>
    <col min="1380" max="1380" width="21.08203125" customWidth="1"/>
    <col min="1381" max="1381" width="22.25" customWidth="1"/>
    <col min="1382" max="1382" width="18.75" customWidth="1"/>
    <col min="1383" max="1384" width="19" customWidth="1"/>
    <col min="1385" max="1385" width="19.08203125" customWidth="1"/>
    <col min="1386" max="1386" width="17.08203125" customWidth="1"/>
    <col min="1387" max="1388" width="7.75" hidden="1" customWidth="1"/>
    <col min="1389" max="1391" width="17.5" customWidth="1"/>
    <col min="1392" max="1392" width="10.58203125" customWidth="1"/>
    <col min="1393" max="1393" width="15.75" customWidth="1"/>
    <col min="1394" max="1394" width="30.08203125" customWidth="1"/>
    <col min="1395" max="1395" width="27.58203125" customWidth="1"/>
    <col min="1396" max="1396" width="21.08203125" customWidth="1"/>
    <col min="1397" max="1397" width="22.25" customWidth="1"/>
    <col min="1398" max="1398" width="18.75" customWidth="1"/>
    <col min="1399" max="1400" width="19" customWidth="1"/>
    <col min="1401" max="1401" width="19.08203125" customWidth="1"/>
    <col min="1402" max="1402" width="17.08203125" customWidth="1"/>
    <col min="1403" max="1404" width="7.75" hidden="1" customWidth="1"/>
    <col min="1405" max="1407" width="17.5" customWidth="1"/>
    <col min="1408" max="1408" width="10.58203125" customWidth="1"/>
    <col min="1409" max="1409" width="15.75" customWidth="1"/>
    <col min="1410" max="1410" width="30.08203125" customWidth="1"/>
    <col min="1411" max="1411" width="27.58203125" customWidth="1"/>
    <col min="1412" max="1412" width="21.08203125" customWidth="1"/>
    <col min="1413" max="1413" width="22.25" customWidth="1"/>
    <col min="1414" max="1414" width="18.75" customWidth="1"/>
    <col min="1415" max="1416" width="19" customWidth="1"/>
    <col min="1417" max="1417" width="19.08203125" customWidth="1"/>
    <col min="1418" max="1418" width="17.08203125" customWidth="1"/>
    <col min="1419" max="1420" width="7.75" hidden="1" customWidth="1"/>
    <col min="1421" max="1423" width="17.5" customWidth="1"/>
    <col min="1424" max="1424" width="10.58203125" customWidth="1"/>
    <col min="1425" max="1425" width="15.75" customWidth="1"/>
    <col min="1426" max="1426" width="30.08203125" customWidth="1"/>
    <col min="1427" max="1427" width="27.58203125" customWidth="1"/>
    <col min="1428" max="1428" width="21.08203125" customWidth="1"/>
    <col min="1429" max="1429" width="22.25" customWidth="1"/>
    <col min="1430" max="1430" width="18.75" customWidth="1"/>
    <col min="1431" max="1432" width="19" customWidth="1"/>
    <col min="1433" max="1433" width="19.08203125" customWidth="1"/>
    <col min="1434" max="1434" width="17.08203125" customWidth="1"/>
    <col min="1435" max="1436" width="7.75" hidden="1" customWidth="1"/>
    <col min="1437" max="1439" width="17.5" customWidth="1"/>
    <col min="1440" max="1440" width="10.58203125" customWidth="1"/>
    <col min="1441" max="1441" width="15.75" customWidth="1"/>
    <col min="1442" max="1442" width="30.08203125" customWidth="1"/>
    <col min="1443" max="1443" width="27.58203125" customWidth="1"/>
    <col min="1444" max="1444" width="21.08203125" customWidth="1"/>
    <col min="1445" max="1445" width="22.25" customWidth="1"/>
    <col min="1446" max="1446" width="18.75" customWidth="1"/>
    <col min="1447" max="1448" width="19" customWidth="1"/>
    <col min="1449" max="1449" width="19.08203125" customWidth="1"/>
    <col min="1450" max="1450" width="17.08203125" customWidth="1"/>
    <col min="1451" max="1452" width="7.75" hidden="1" customWidth="1"/>
    <col min="1453" max="1455" width="17.5" customWidth="1"/>
    <col min="1456" max="1456" width="10.58203125" customWidth="1"/>
    <col min="1457" max="1457" width="15.75" customWidth="1"/>
    <col min="1458" max="1458" width="30.08203125" customWidth="1"/>
    <col min="1459" max="1459" width="27.58203125" customWidth="1"/>
    <col min="1460" max="1460" width="21.08203125" customWidth="1"/>
    <col min="1461" max="1461" width="22.25" customWidth="1"/>
    <col min="1462" max="1462" width="18.75" customWidth="1"/>
    <col min="1463" max="1464" width="19" customWidth="1"/>
    <col min="1465" max="1465" width="19.08203125" customWidth="1"/>
    <col min="1466" max="1466" width="17.08203125" customWidth="1"/>
    <col min="1467" max="1468" width="7.75" hidden="1" customWidth="1"/>
    <col min="1469" max="1471" width="17.5" customWidth="1"/>
    <col min="1472" max="1472" width="10.58203125" customWidth="1"/>
    <col min="1473" max="1473" width="15.75" customWidth="1"/>
    <col min="1474" max="1474" width="30.08203125" customWidth="1"/>
    <col min="1475" max="1475" width="27.58203125" customWidth="1"/>
    <col min="1476" max="1476" width="21.08203125" customWidth="1"/>
    <col min="1477" max="1477" width="22.25" customWidth="1"/>
    <col min="1478" max="1478" width="18.75" customWidth="1"/>
    <col min="1479" max="1480" width="19" customWidth="1"/>
    <col min="1481" max="1481" width="19.08203125" customWidth="1"/>
    <col min="1482" max="1482" width="17.08203125" customWidth="1"/>
    <col min="1483" max="1484" width="7.75" hidden="1" customWidth="1"/>
    <col min="1485" max="1487" width="17.5" customWidth="1"/>
    <col min="1488" max="1488" width="10.58203125" customWidth="1"/>
    <col min="1489" max="1489" width="15.75" customWidth="1"/>
    <col min="1490" max="1490" width="30.08203125" customWidth="1"/>
    <col min="1491" max="1491" width="27.58203125" customWidth="1"/>
    <col min="1492" max="1492" width="21.08203125" customWidth="1"/>
    <col min="1493" max="1493" width="22.25" customWidth="1"/>
    <col min="1494" max="1494" width="18.75" customWidth="1"/>
    <col min="1495" max="1496" width="19" customWidth="1"/>
    <col min="1497" max="1497" width="19.08203125" customWidth="1"/>
    <col min="1498" max="1498" width="17.08203125" customWidth="1"/>
    <col min="1499" max="1500" width="7.75" hidden="1" customWidth="1"/>
    <col min="1501" max="1503" width="17.5" customWidth="1"/>
    <col min="1504" max="1504" width="10.58203125" customWidth="1"/>
    <col min="1505" max="1505" width="15.75" customWidth="1"/>
    <col min="1506" max="1506" width="30.08203125" customWidth="1"/>
    <col min="1507" max="1507" width="27.58203125" customWidth="1"/>
    <col min="1508" max="1508" width="21.08203125" customWidth="1"/>
    <col min="1509" max="1509" width="22.25" customWidth="1"/>
    <col min="1510" max="1510" width="18.75" customWidth="1"/>
    <col min="1511" max="1512" width="19" customWidth="1"/>
    <col min="1513" max="1513" width="19.08203125" customWidth="1"/>
    <col min="1514" max="1514" width="17.08203125" customWidth="1"/>
    <col min="1515" max="1516" width="7.75" hidden="1" customWidth="1"/>
    <col min="1517" max="1519" width="17.5" customWidth="1"/>
    <col min="1520" max="1520" width="10.58203125" customWidth="1"/>
    <col min="1521" max="1521" width="15.75" customWidth="1"/>
    <col min="1522" max="1522" width="30.08203125" customWidth="1"/>
    <col min="1523" max="1523" width="27.58203125" customWidth="1"/>
    <col min="1524" max="1524" width="21.08203125" customWidth="1"/>
    <col min="1525" max="1525" width="22.25" customWidth="1"/>
    <col min="1526" max="1526" width="18.75" customWidth="1"/>
    <col min="1527" max="1528" width="19" customWidth="1"/>
    <col min="1529" max="1529" width="19.08203125" customWidth="1"/>
    <col min="1530" max="1530" width="17.08203125" customWidth="1"/>
    <col min="1531" max="1532" width="7.75" hidden="1" customWidth="1"/>
    <col min="1533" max="1535" width="17.5" customWidth="1"/>
    <col min="1536" max="1536" width="10.58203125" customWidth="1"/>
    <col min="1537" max="1537" width="15.75" customWidth="1"/>
    <col min="1538" max="1538" width="30.08203125" customWidth="1"/>
    <col min="1539" max="1539" width="27.58203125" customWidth="1"/>
    <col min="1540" max="1540" width="21.08203125" customWidth="1"/>
    <col min="1541" max="1541" width="22.25" customWidth="1"/>
    <col min="1542" max="1542" width="18.75" customWidth="1"/>
    <col min="1543" max="1544" width="19" customWidth="1"/>
    <col min="1545" max="1545" width="19.08203125" customWidth="1"/>
    <col min="1546" max="1546" width="17.08203125" customWidth="1"/>
    <col min="1547" max="1548" width="7.75" hidden="1" customWidth="1"/>
    <col min="1549" max="1551" width="17.5" customWidth="1"/>
    <col min="1552" max="1552" width="10.58203125" customWidth="1"/>
    <col min="1553" max="1553" width="15.75" customWidth="1"/>
    <col min="1554" max="1554" width="30.08203125" customWidth="1"/>
    <col min="1555" max="1555" width="27.58203125" customWidth="1"/>
    <col min="1556" max="1556" width="21.08203125" customWidth="1"/>
    <col min="1557" max="1557" width="22.25" customWidth="1"/>
    <col min="1558" max="1558" width="18.75" customWidth="1"/>
    <col min="1559" max="1560" width="19" customWidth="1"/>
    <col min="1561" max="1561" width="19.08203125" customWidth="1"/>
    <col min="1562" max="1562" width="17.08203125" customWidth="1"/>
    <col min="1563" max="1564" width="7.75" hidden="1" customWidth="1"/>
    <col min="1565" max="1567" width="17.5" customWidth="1"/>
    <col min="1568" max="1568" width="10.58203125" customWidth="1"/>
    <col min="1569" max="1569" width="15.75" customWidth="1"/>
    <col min="1570" max="1570" width="30.08203125" customWidth="1"/>
    <col min="1571" max="1571" width="27.58203125" customWidth="1"/>
    <col min="1572" max="1572" width="21.08203125" customWidth="1"/>
    <col min="1573" max="1573" width="22.25" customWidth="1"/>
    <col min="1574" max="1574" width="18.75" customWidth="1"/>
    <col min="1575" max="1576" width="19" customWidth="1"/>
    <col min="1577" max="1577" width="19.08203125" customWidth="1"/>
    <col min="1578" max="1578" width="17.08203125" customWidth="1"/>
    <col min="1579" max="1580" width="7.75" hidden="1" customWidth="1"/>
    <col min="1581" max="1583" width="17.5" customWidth="1"/>
    <col min="1584" max="1584" width="10.58203125" customWidth="1"/>
    <col min="1585" max="1585" width="15.75" customWidth="1"/>
    <col min="1586" max="1586" width="30.08203125" customWidth="1"/>
    <col min="1587" max="1587" width="27.58203125" customWidth="1"/>
    <col min="1588" max="1588" width="21.08203125" customWidth="1"/>
    <col min="1589" max="1589" width="22.25" customWidth="1"/>
    <col min="1590" max="1590" width="18.75" customWidth="1"/>
    <col min="1591" max="1592" width="19" customWidth="1"/>
    <col min="1593" max="1593" width="19.08203125" customWidth="1"/>
    <col min="1594" max="1594" width="17.08203125" customWidth="1"/>
    <col min="1595" max="1596" width="7.75" hidden="1" customWidth="1"/>
    <col min="1597" max="1599" width="17.5" customWidth="1"/>
    <col min="1600" max="1600" width="10.58203125" customWidth="1"/>
    <col min="1601" max="1601" width="15.75" customWidth="1"/>
    <col min="1602" max="1602" width="30.08203125" customWidth="1"/>
    <col min="1603" max="1603" width="27.58203125" customWidth="1"/>
    <col min="1604" max="1604" width="21.08203125" customWidth="1"/>
    <col min="1605" max="1605" width="22.25" customWidth="1"/>
    <col min="1606" max="1606" width="18.75" customWidth="1"/>
    <col min="1607" max="1608" width="19" customWidth="1"/>
    <col min="1609" max="1609" width="19.08203125" customWidth="1"/>
    <col min="1610" max="1610" width="17.08203125" customWidth="1"/>
    <col min="1611" max="1612" width="7.75" hidden="1" customWidth="1"/>
    <col min="1613" max="1615" width="17.5" customWidth="1"/>
    <col min="1616" max="1616" width="10.58203125" customWidth="1"/>
    <col min="1617" max="1617" width="15.75" customWidth="1"/>
    <col min="1618" max="1618" width="30.08203125" customWidth="1"/>
    <col min="1619" max="1619" width="27.58203125" customWidth="1"/>
    <col min="1620" max="1620" width="21.08203125" customWidth="1"/>
    <col min="1621" max="1621" width="22.25" customWidth="1"/>
    <col min="1622" max="1622" width="18.75" customWidth="1"/>
    <col min="1623" max="1624" width="19" customWidth="1"/>
    <col min="1625" max="1625" width="19.08203125" customWidth="1"/>
    <col min="1626" max="1626" width="17.08203125" customWidth="1"/>
    <col min="1627" max="1628" width="7.75" hidden="1" customWidth="1"/>
    <col min="1629" max="1631" width="17.5" customWidth="1"/>
    <col min="1632" max="1632" width="10.58203125" customWidth="1"/>
    <col min="1633" max="1633" width="15.75" customWidth="1"/>
    <col min="1634" max="1634" width="30.08203125" customWidth="1"/>
    <col min="1635" max="1635" width="27.58203125" customWidth="1"/>
    <col min="1636" max="1636" width="21.08203125" customWidth="1"/>
    <col min="1637" max="1637" width="22.25" customWidth="1"/>
    <col min="1638" max="1638" width="18.75" customWidth="1"/>
    <col min="1639" max="1640" width="19" customWidth="1"/>
    <col min="1641" max="1641" width="19.08203125" customWidth="1"/>
    <col min="1642" max="1642" width="17.08203125" customWidth="1"/>
    <col min="1643" max="1644" width="7.75" hidden="1" customWidth="1"/>
    <col min="1645" max="1647" width="17.5" customWidth="1"/>
    <col min="1648" max="1648" width="10.58203125" customWidth="1"/>
    <col min="1649" max="1649" width="15.75" customWidth="1"/>
    <col min="1650" max="1650" width="30.08203125" customWidth="1"/>
    <col min="1651" max="1651" width="27.58203125" customWidth="1"/>
    <col min="1652" max="1652" width="21.08203125" customWidth="1"/>
    <col min="1653" max="1653" width="22.25" customWidth="1"/>
    <col min="1654" max="1654" width="18.75" customWidth="1"/>
    <col min="1655" max="1656" width="19" customWidth="1"/>
    <col min="1657" max="1657" width="19.08203125" customWidth="1"/>
    <col min="1658" max="1658" width="17.08203125" customWidth="1"/>
    <col min="1659" max="1660" width="7.75" hidden="1" customWidth="1"/>
    <col min="1661" max="1663" width="17.5" customWidth="1"/>
    <col min="1664" max="1664" width="10.58203125" customWidth="1"/>
    <col min="1665" max="1665" width="15.75" customWidth="1"/>
    <col min="1666" max="1666" width="30.08203125" customWidth="1"/>
    <col min="1667" max="1667" width="27.58203125" customWidth="1"/>
    <col min="1668" max="1668" width="21.08203125" customWidth="1"/>
    <col min="1669" max="1669" width="22.25" customWidth="1"/>
    <col min="1670" max="1670" width="18.75" customWidth="1"/>
    <col min="1671" max="1672" width="19" customWidth="1"/>
    <col min="1673" max="1673" width="19.08203125" customWidth="1"/>
    <col min="1674" max="1674" width="17.08203125" customWidth="1"/>
    <col min="1675" max="1676" width="7.75" hidden="1" customWidth="1"/>
    <col min="1677" max="1679" width="17.5" customWidth="1"/>
    <col min="1680" max="1680" width="10.58203125" customWidth="1"/>
    <col min="1681" max="1681" width="15.75" customWidth="1"/>
    <col min="1682" max="1682" width="30.08203125" customWidth="1"/>
    <col min="1683" max="1683" width="27.58203125" customWidth="1"/>
    <col min="1684" max="1684" width="21.08203125" customWidth="1"/>
    <col min="1685" max="1685" width="22.25" customWidth="1"/>
    <col min="1686" max="1686" width="18.75" customWidth="1"/>
    <col min="1687" max="1688" width="19" customWidth="1"/>
    <col min="1689" max="1689" width="19.08203125" customWidth="1"/>
    <col min="1690" max="1690" width="17.08203125" customWidth="1"/>
    <col min="1691" max="1692" width="7.75" hidden="1" customWidth="1"/>
    <col min="1693" max="1695" width="17.5" customWidth="1"/>
    <col min="1696" max="1696" width="10.58203125" customWidth="1"/>
    <col min="1697" max="1697" width="15.75" customWidth="1"/>
    <col min="1698" max="1698" width="30.08203125" customWidth="1"/>
    <col min="1699" max="1699" width="27.58203125" customWidth="1"/>
    <col min="1700" max="1700" width="21.08203125" customWidth="1"/>
    <col min="1701" max="1701" width="22.25" customWidth="1"/>
    <col min="1702" max="1702" width="18.75" customWidth="1"/>
    <col min="1703" max="1704" width="19" customWidth="1"/>
    <col min="1705" max="1705" width="19.08203125" customWidth="1"/>
    <col min="1706" max="1706" width="17.08203125" customWidth="1"/>
    <col min="1707" max="1708" width="7.75" hidden="1" customWidth="1"/>
    <col min="1709" max="1711" width="17.5" customWidth="1"/>
    <col min="1712" max="1712" width="10.58203125" customWidth="1"/>
    <col min="1713" max="1713" width="15.75" customWidth="1"/>
    <col min="1714" max="1714" width="30.08203125" customWidth="1"/>
    <col min="1715" max="1715" width="27.58203125" customWidth="1"/>
    <col min="1716" max="1716" width="21.08203125" customWidth="1"/>
    <col min="1717" max="1717" width="22.25" customWidth="1"/>
    <col min="1718" max="1718" width="18.75" customWidth="1"/>
    <col min="1719" max="1720" width="19" customWidth="1"/>
    <col min="1721" max="1721" width="19.08203125" customWidth="1"/>
    <col min="1722" max="1722" width="17.08203125" customWidth="1"/>
    <col min="1723" max="1724" width="7.75" hidden="1" customWidth="1"/>
    <col min="1725" max="1727" width="17.5" customWidth="1"/>
    <col min="1728" max="1728" width="10.58203125" customWidth="1"/>
    <col min="1729" max="1729" width="15.75" customWidth="1"/>
    <col min="1730" max="1730" width="30.08203125" customWidth="1"/>
    <col min="1731" max="1731" width="27.58203125" customWidth="1"/>
    <col min="1732" max="1732" width="21.08203125" customWidth="1"/>
    <col min="1733" max="1733" width="22.25" customWidth="1"/>
    <col min="1734" max="1734" width="18.75" customWidth="1"/>
    <col min="1735" max="1736" width="19" customWidth="1"/>
    <col min="1737" max="1737" width="19.08203125" customWidth="1"/>
    <col min="1738" max="1738" width="17.08203125" customWidth="1"/>
    <col min="1739" max="1740" width="7.75" hidden="1" customWidth="1"/>
    <col min="1741" max="1743" width="17.5" customWidth="1"/>
    <col min="1744" max="1744" width="10.58203125" customWidth="1"/>
    <col min="1745" max="1745" width="15.75" customWidth="1"/>
    <col min="1746" max="1746" width="30.08203125" customWidth="1"/>
    <col min="1747" max="1747" width="27.58203125" customWidth="1"/>
    <col min="1748" max="1748" width="21.08203125" customWidth="1"/>
    <col min="1749" max="1749" width="22.25" customWidth="1"/>
    <col min="1750" max="1750" width="18.75" customWidth="1"/>
    <col min="1751" max="1752" width="19" customWidth="1"/>
    <col min="1753" max="1753" width="19.08203125" customWidth="1"/>
    <col min="1754" max="1754" width="17.08203125" customWidth="1"/>
    <col min="1755" max="1756" width="7.75" hidden="1" customWidth="1"/>
    <col min="1757" max="1759" width="17.5" customWidth="1"/>
    <col min="1760" max="1760" width="10.58203125" customWidth="1"/>
    <col min="1761" max="1761" width="15.75" customWidth="1"/>
    <col min="1762" max="1762" width="30.08203125" customWidth="1"/>
    <col min="1763" max="1763" width="27.58203125" customWidth="1"/>
    <col min="1764" max="1764" width="21.08203125" customWidth="1"/>
    <col min="1765" max="1765" width="22.25" customWidth="1"/>
    <col min="1766" max="1766" width="18.75" customWidth="1"/>
    <col min="1767" max="1768" width="19" customWidth="1"/>
    <col min="1769" max="1769" width="19.08203125" customWidth="1"/>
    <col min="1770" max="1770" width="17.08203125" customWidth="1"/>
    <col min="1771" max="1772" width="7.75" hidden="1" customWidth="1"/>
    <col min="1773" max="1775" width="17.5" customWidth="1"/>
    <col min="1776" max="1776" width="10.58203125" customWidth="1"/>
    <col min="1777" max="1777" width="15.75" customWidth="1"/>
    <col min="1778" max="1778" width="30.08203125" customWidth="1"/>
    <col min="1779" max="1779" width="27.58203125" customWidth="1"/>
    <col min="1780" max="1780" width="21.08203125" customWidth="1"/>
    <col min="1781" max="1781" width="22.25" customWidth="1"/>
    <col min="1782" max="1782" width="18.75" customWidth="1"/>
    <col min="1783" max="1784" width="19" customWidth="1"/>
    <col min="1785" max="1785" width="19.08203125" customWidth="1"/>
    <col min="1786" max="1786" width="17.08203125" customWidth="1"/>
    <col min="1787" max="1788" width="7.75" hidden="1" customWidth="1"/>
    <col min="1789" max="1791" width="17.5" customWidth="1"/>
    <col min="1792" max="1792" width="10.58203125" customWidth="1"/>
    <col min="1793" max="1793" width="15.75" customWidth="1"/>
    <col min="1794" max="1794" width="30.08203125" customWidth="1"/>
    <col min="1795" max="1795" width="27.58203125" customWidth="1"/>
    <col min="1796" max="1796" width="21.08203125" customWidth="1"/>
    <col min="1797" max="1797" width="22.25" customWidth="1"/>
    <col min="1798" max="1798" width="18.75" customWidth="1"/>
    <col min="1799" max="1800" width="19" customWidth="1"/>
    <col min="1801" max="1801" width="19.08203125" customWidth="1"/>
    <col min="1802" max="1802" width="17.08203125" customWidth="1"/>
    <col min="1803" max="1804" width="7.75" hidden="1" customWidth="1"/>
    <col min="1805" max="1807" width="17.5" customWidth="1"/>
    <col min="1808" max="1808" width="10.58203125" customWidth="1"/>
    <col min="1809" max="1809" width="15.75" customWidth="1"/>
    <col min="1810" max="1810" width="30.08203125" customWidth="1"/>
    <col min="1811" max="1811" width="27.58203125" customWidth="1"/>
    <col min="1812" max="1812" width="21.08203125" customWidth="1"/>
    <col min="1813" max="1813" width="22.25" customWidth="1"/>
    <col min="1814" max="1814" width="18.75" customWidth="1"/>
    <col min="1815" max="1816" width="19" customWidth="1"/>
    <col min="1817" max="1817" width="19.08203125" customWidth="1"/>
    <col min="1818" max="1818" width="17.08203125" customWidth="1"/>
    <col min="1819" max="1820" width="7.75" hidden="1" customWidth="1"/>
    <col min="1821" max="1823" width="17.5" customWidth="1"/>
    <col min="1824" max="1824" width="10.58203125" customWidth="1"/>
    <col min="1825" max="1825" width="15.75" customWidth="1"/>
    <col min="1826" max="1826" width="30.08203125" customWidth="1"/>
    <col min="1827" max="1827" width="27.58203125" customWidth="1"/>
    <col min="1828" max="1828" width="21.08203125" customWidth="1"/>
    <col min="1829" max="1829" width="22.25" customWidth="1"/>
    <col min="1830" max="1830" width="18.75" customWidth="1"/>
    <col min="1831" max="1832" width="19" customWidth="1"/>
    <col min="1833" max="1833" width="19.08203125" customWidth="1"/>
    <col min="1834" max="1834" width="17.08203125" customWidth="1"/>
    <col min="1835" max="1836" width="7.75" hidden="1" customWidth="1"/>
    <col min="1837" max="1839" width="17.5" customWidth="1"/>
    <col min="1840" max="1840" width="10.58203125" customWidth="1"/>
    <col min="1841" max="1841" width="15.75" customWidth="1"/>
    <col min="1842" max="1842" width="30.08203125" customWidth="1"/>
    <col min="1843" max="1843" width="27.58203125" customWidth="1"/>
    <col min="1844" max="1844" width="21.08203125" customWidth="1"/>
    <col min="1845" max="1845" width="22.25" customWidth="1"/>
    <col min="1846" max="1846" width="18.75" customWidth="1"/>
    <col min="1847" max="1848" width="19" customWidth="1"/>
    <col min="1849" max="1849" width="19.08203125" customWidth="1"/>
    <col min="1850" max="1850" width="17.08203125" customWidth="1"/>
    <col min="1851" max="1852" width="7.75" hidden="1" customWidth="1"/>
    <col min="1853" max="1855" width="17.5" customWidth="1"/>
    <col min="1856" max="1856" width="10.58203125" customWidth="1"/>
    <col min="1857" max="1857" width="15.75" customWidth="1"/>
    <col min="1858" max="1858" width="30.08203125" customWidth="1"/>
    <col min="1859" max="1859" width="27.58203125" customWidth="1"/>
    <col min="1860" max="1860" width="21.08203125" customWidth="1"/>
    <col min="1861" max="1861" width="22.25" customWidth="1"/>
    <col min="1862" max="1862" width="18.75" customWidth="1"/>
    <col min="1863" max="1864" width="19" customWidth="1"/>
    <col min="1865" max="1865" width="19.08203125" customWidth="1"/>
    <col min="1866" max="1866" width="17.08203125" customWidth="1"/>
    <col min="1867" max="1868" width="7.75" hidden="1" customWidth="1"/>
    <col min="1869" max="1871" width="17.5" customWidth="1"/>
    <col min="1872" max="1872" width="10.58203125" customWidth="1"/>
    <col min="1873" max="1873" width="15.75" customWidth="1"/>
    <col min="1874" max="1874" width="30.08203125" customWidth="1"/>
    <col min="1875" max="1875" width="27.58203125" customWidth="1"/>
    <col min="1876" max="1876" width="21.08203125" customWidth="1"/>
    <col min="1877" max="1877" width="22.25" customWidth="1"/>
    <col min="1878" max="1878" width="18.75" customWidth="1"/>
    <col min="1879" max="1880" width="19" customWidth="1"/>
    <col min="1881" max="1881" width="19.08203125" customWidth="1"/>
    <col min="1882" max="1882" width="17.08203125" customWidth="1"/>
    <col min="1883" max="1884" width="7.75" hidden="1" customWidth="1"/>
    <col min="1885" max="1887" width="17.5" customWidth="1"/>
    <col min="1888" max="1888" width="10.58203125" customWidth="1"/>
    <col min="1889" max="1889" width="15.75" customWidth="1"/>
    <col min="1890" max="1890" width="30.08203125" customWidth="1"/>
    <col min="1891" max="1891" width="27.58203125" customWidth="1"/>
    <col min="1892" max="1892" width="21.08203125" customWidth="1"/>
    <col min="1893" max="1893" width="22.25" customWidth="1"/>
    <col min="1894" max="1894" width="18.75" customWidth="1"/>
    <col min="1895" max="1896" width="19" customWidth="1"/>
    <col min="1897" max="1897" width="19.08203125" customWidth="1"/>
    <col min="1898" max="1898" width="17.08203125" customWidth="1"/>
    <col min="1899" max="1900" width="7.75" hidden="1" customWidth="1"/>
    <col min="1901" max="1903" width="17.5" customWidth="1"/>
    <col min="1904" max="1904" width="10.58203125" customWidth="1"/>
    <col min="1905" max="1905" width="15.75" customWidth="1"/>
    <col min="1906" max="1906" width="30.08203125" customWidth="1"/>
    <col min="1907" max="1907" width="27.58203125" customWidth="1"/>
    <col min="1908" max="1908" width="21.08203125" customWidth="1"/>
    <col min="1909" max="1909" width="22.25" customWidth="1"/>
    <col min="1910" max="1910" width="18.75" customWidth="1"/>
    <col min="1911" max="1912" width="19" customWidth="1"/>
    <col min="1913" max="1913" width="19.08203125" customWidth="1"/>
    <col min="1914" max="1914" width="17.08203125" customWidth="1"/>
    <col min="1915" max="1916" width="7.75" hidden="1" customWidth="1"/>
    <col min="1917" max="1919" width="17.5" customWidth="1"/>
    <col min="1920" max="1920" width="10.58203125" customWidth="1"/>
    <col min="1921" max="1921" width="15.75" customWidth="1"/>
    <col min="1922" max="1922" width="30.08203125" customWidth="1"/>
    <col min="1923" max="1923" width="27.58203125" customWidth="1"/>
    <col min="1924" max="1924" width="21.08203125" customWidth="1"/>
    <col min="1925" max="1925" width="22.25" customWidth="1"/>
    <col min="1926" max="1926" width="18.75" customWidth="1"/>
    <col min="1927" max="1928" width="19" customWidth="1"/>
    <col min="1929" max="1929" width="19.08203125" customWidth="1"/>
    <col min="1930" max="1930" width="17.08203125" customWidth="1"/>
    <col min="1931" max="1932" width="7.75" hidden="1" customWidth="1"/>
    <col min="1933" max="1935" width="17.5" customWidth="1"/>
    <col min="1936" max="1936" width="10.58203125" customWidth="1"/>
    <col min="1937" max="1937" width="15.75" customWidth="1"/>
    <col min="1938" max="1938" width="30.08203125" customWidth="1"/>
    <col min="1939" max="1939" width="27.58203125" customWidth="1"/>
    <col min="1940" max="1940" width="21.08203125" customWidth="1"/>
    <col min="1941" max="1941" width="22.25" customWidth="1"/>
    <col min="1942" max="1942" width="18.75" customWidth="1"/>
    <col min="1943" max="1944" width="19" customWidth="1"/>
    <col min="1945" max="1945" width="19.08203125" customWidth="1"/>
    <col min="1946" max="1946" width="17.08203125" customWidth="1"/>
    <col min="1947" max="1948" width="7.75" hidden="1" customWidth="1"/>
    <col min="1949" max="1951" width="17.5" customWidth="1"/>
    <col min="1952" max="1952" width="10.58203125" customWidth="1"/>
    <col min="1953" max="1953" width="15.75" customWidth="1"/>
    <col min="1954" max="1954" width="30.08203125" customWidth="1"/>
    <col min="1955" max="1955" width="27.58203125" customWidth="1"/>
    <col min="1956" max="1956" width="21.08203125" customWidth="1"/>
    <col min="1957" max="1957" width="22.25" customWidth="1"/>
    <col min="1958" max="1958" width="18.75" customWidth="1"/>
    <col min="1959" max="1960" width="19" customWidth="1"/>
    <col min="1961" max="1961" width="19.08203125" customWidth="1"/>
    <col min="1962" max="1962" width="17.08203125" customWidth="1"/>
    <col min="1963" max="1964" width="7.75" hidden="1" customWidth="1"/>
    <col min="1965" max="1967" width="17.5" customWidth="1"/>
    <col min="1968" max="1968" width="10.58203125" customWidth="1"/>
    <col min="1969" max="1969" width="15.75" customWidth="1"/>
    <col min="1970" max="1970" width="30.08203125" customWidth="1"/>
    <col min="1971" max="1971" width="27.58203125" customWidth="1"/>
    <col min="1972" max="1972" width="21.08203125" customWidth="1"/>
    <col min="1973" max="1973" width="22.25" customWidth="1"/>
    <col min="1974" max="1974" width="18.75" customWidth="1"/>
    <col min="1975" max="1976" width="19" customWidth="1"/>
    <col min="1977" max="1977" width="19.08203125" customWidth="1"/>
    <col min="1978" max="1978" width="17.08203125" customWidth="1"/>
    <col min="1979" max="1980" width="7.75" hidden="1" customWidth="1"/>
    <col min="1981" max="1983" width="17.5" customWidth="1"/>
    <col min="1984" max="1984" width="10.58203125" customWidth="1"/>
    <col min="1985" max="1985" width="15.75" customWidth="1"/>
    <col min="1986" max="1986" width="30.08203125" customWidth="1"/>
    <col min="1987" max="1987" width="27.58203125" customWidth="1"/>
    <col min="1988" max="1988" width="21.08203125" customWidth="1"/>
    <col min="1989" max="1989" width="22.25" customWidth="1"/>
    <col min="1990" max="1990" width="18.75" customWidth="1"/>
    <col min="1991" max="1992" width="19" customWidth="1"/>
    <col min="1993" max="1993" width="19.08203125" customWidth="1"/>
    <col min="1994" max="1994" width="17.08203125" customWidth="1"/>
    <col min="1995" max="1996" width="7.75" hidden="1" customWidth="1"/>
    <col min="1997" max="1999" width="17.5" customWidth="1"/>
    <col min="2000" max="2000" width="10.58203125" customWidth="1"/>
    <col min="2001" max="2001" width="15.75" customWidth="1"/>
    <col min="2002" max="2002" width="30.08203125" customWidth="1"/>
    <col min="2003" max="2003" width="27.58203125" customWidth="1"/>
    <col min="2004" max="2004" width="21.08203125" customWidth="1"/>
    <col min="2005" max="2005" width="22.25" customWidth="1"/>
    <col min="2006" max="2006" width="18.75" customWidth="1"/>
    <col min="2007" max="2008" width="19" customWidth="1"/>
    <col min="2009" max="2009" width="19.08203125" customWidth="1"/>
    <col min="2010" max="2010" width="17.08203125" customWidth="1"/>
    <col min="2011" max="2012" width="7.75" hidden="1" customWidth="1"/>
    <col min="2013" max="2015" width="17.5" customWidth="1"/>
    <col min="2016" max="2016" width="10.58203125" customWidth="1"/>
    <col min="2017" max="2017" width="15.75" customWidth="1"/>
    <col min="2018" max="2018" width="30.08203125" customWidth="1"/>
    <col min="2019" max="2019" width="27.58203125" customWidth="1"/>
    <col min="2020" max="2020" width="21.08203125" customWidth="1"/>
    <col min="2021" max="2021" width="22.25" customWidth="1"/>
    <col min="2022" max="2022" width="18.75" customWidth="1"/>
    <col min="2023" max="2024" width="19" customWidth="1"/>
    <col min="2025" max="2025" width="19.08203125" customWidth="1"/>
    <col min="2026" max="2026" width="17.08203125" customWidth="1"/>
    <col min="2027" max="2028" width="7.75" hidden="1" customWidth="1"/>
    <col min="2029" max="2031" width="17.5" customWidth="1"/>
    <col min="2032" max="2032" width="10.58203125" customWidth="1"/>
    <col min="2033" max="2033" width="15.75" customWidth="1"/>
    <col min="2034" max="2034" width="30.08203125" customWidth="1"/>
    <col min="2035" max="2035" width="27.58203125" customWidth="1"/>
    <col min="2036" max="2036" width="21.08203125" customWidth="1"/>
    <col min="2037" max="2037" width="22.25" customWidth="1"/>
    <col min="2038" max="2038" width="18.75" customWidth="1"/>
    <col min="2039" max="2040" width="19" customWidth="1"/>
    <col min="2041" max="2041" width="19.08203125" customWidth="1"/>
    <col min="2042" max="2042" width="17.08203125" customWidth="1"/>
    <col min="2043" max="2044" width="7.75" hidden="1" customWidth="1"/>
    <col min="2045" max="2047" width="17.5" customWidth="1"/>
    <col min="2048" max="2048" width="10.58203125" customWidth="1"/>
    <col min="2049" max="2049" width="15.75" customWidth="1"/>
    <col min="2050" max="2050" width="30.08203125" customWidth="1"/>
    <col min="2051" max="2051" width="27.58203125" customWidth="1"/>
    <col min="2052" max="2052" width="21.08203125" customWidth="1"/>
    <col min="2053" max="2053" width="22.25" customWidth="1"/>
    <col min="2054" max="2054" width="18.75" customWidth="1"/>
    <col min="2055" max="2056" width="19" customWidth="1"/>
    <col min="2057" max="2057" width="19.08203125" customWidth="1"/>
    <col min="2058" max="2058" width="17.08203125" customWidth="1"/>
    <col min="2059" max="2060" width="7.75" hidden="1" customWidth="1"/>
    <col min="2061" max="2063" width="17.5" customWidth="1"/>
    <col min="2064" max="2064" width="10.58203125" customWidth="1"/>
    <col min="2065" max="2065" width="15.75" customWidth="1"/>
    <col min="2066" max="2066" width="30.08203125" customWidth="1"/>
    <col min="2067" max="2067" width="27.58203125" customWidth="1"/>
    <col min="2068" max="2068" width="21.08203125" customWidth="1"/>
    <col min="2069" max="2069" width="22.25" customWidth="1"/>
    <col min="2070" max="2070" width="18.75" customWidth="1"/>
    <col min="2071" max="2072" width="19" customWidth="1"/>
    <col min="2073" max="2073" width="19.08203125" customWidth="1"/>
    <col min="2074" max="2074" width="17.08203125" customWidth="1"/>
    <col min="2075" max="2076" width="7.75" hidden="1" customWidth="1"/>
    <col min="2077" max="2079" width="17.5" customWidth="1"/>
    <col min="2080" max="2080" width="10.58203125" customWidth="1"/>
    <col min="2081" max="2081" width="15.75" customWidth="1"/>
    <col min="2082" max="2082" width="30.08203125" customWidth="1"/>
    <col min="2083" max="2083" width="27.58203125" customWidth="1"/>
    <col min="2084" max="2084" width="21.08203125" customWidth="1"/>
    <col min="2085" max="2085" width="22.25" customWidth="1"/>
    <col min="2086" max="2086" width="18.75" customWidth="1"/>
    <col min="2087" max="2088" width="19" customWidth="1"/>
    <col min="2089" max="2089" width="19.08203125" customWidth="1"/>
    <col min="2090" max="2090" width="17.08203125" customWidth="1"/>
    <col min="2091" max="2092" width="7.75" hidden="1" customWidth="1"/>
    <col min="2093" max="2095" width="17.5" customWidth="1"/>
    <col min="2096" max="2096" width="10.58203125" customWidth="1"/>
    <col min="2097" max="2097" width="15.75" customWidth="1"/>
    <col min="2098" max="2098" width="30.08203125" customWidth="1"/>
    <col min="2099" max="2099" width="27.58203125" customWidth="1"/>
    <col min="2100" max="2100" width="21.08203125" customWidth="1"/>
    <col min="2101" max="2101" width="22.25" customWidth="1"/>
    <col min="2102" max="2102" width="18.75" customWidth="1"/>
    <col min="2103" max="2104" width="19" customWidth="1"/>
    <col min="2105" max="2105" width="19.08203125" customWidth="1"/>
    <col min="2106" max="2106" width="17.08203125" customWidth="1"/>
    <col min="2107" max="2108" width="7.75" hidden="1" customWidth="1"/>
    <col min="2109" max="2111" width="17.5" customWidth="1"/>
    <col min="2112" max="2112" width="10.58203125" customWidth="1"/>
    <col min="2113" max="2113" width="15.75" customWidth="1"/>
    <col min="2114" max="2114" width="30.08203125" customWidth="1"/>
    <col min="2115" max="2115" width="27.58203125" customWidth="1"/>
    <col min="2116" max="2116" width="21.08203125" customWidth="1"/>
    <col min="2117" max="2117" width="22.25" customWidth="1"/>
    <col min="2118" max="2118" width="18.75" customWidth="1"/>
    <col min="2119" max="2120" width="19" customWidth="1"/>
    <col min="2121" max="2121" width="19.08203125" customWidth="1"/>
    <col min="2122" max="2122" width="17.08203125" customWidth="1"/>
    <col min="2123" max="2124" width="7.75" hidden="1" customWidth="1"/>
    <col min="2125" max="2127" width="17.5" customWidth="1"/>
    <col min="2128" max="2128" width="10.58203125" customWidth="1"/>
    <col min="2129" max="2129" width="15.75" customWidth="1"/>
    <col min="2130" max="2130" width="30.08203125" customWidth="1"/>
    <col min="2131" max="2131" width="27.58203125" customWidth="1"/>
    <col min="2132" max="2132" width="21.08203125" customWidth="1"/>
    <col min="2133" max="2133" width="22.25" customWidth="1"/>
    <col min="2134" max="2134" width="18.75" customWidth="1"/>
    <col min="2135" max="2136" width="19" customWidth="1"/>
    <col min="2137" max="2137" width="19.08203125" customWidth="1"/>
    <col min="2138" max="2138" width="17.08203125" customWidth="1"/>
    <col min="2139" max="2140" width="7.75" hidden="1" customWidth="1"/>
    <col min="2141" max="2143" width="17.5" customWidth="1"/>
    <col min="2144" max="2144" width="10.58203125" customWidth="1"/>
    <col min="2145" max="2145" width="15.75" customWidth="1"/>
    <col min="2146" max="2146" width="30.08203125" customWidth="1"/>
    <col min="2147" max="2147" width="27.58203125" customWidth="1"/>
    <col min="2148" max="2148" width="21.08203125" customWidth="1"/>
    <col min="2149" max="2149" width="22.25" customWidth="1"/>
    <col min="2150" max="2150" width="18.75" customWidth="1"/>
    <col min="2151" max="2152" width="19" customWidth="1"/>
    <col min="2153" max="2153" width="19.08203125" customWidth="1"/>
    <col min="2154" max="2154" width="17.08203125" customWidth="1"/>
    <col min="2155" max="2156" width="7.75" hidden="1" customWidth="1"/>
    <col min="2157" max="2159" width="17.5" customWidth="1"/>
    <col min="2160" max="2160" width="10.58203125" customWidth="1"/>
    <col min="2161" max="2161" width="15.75" customWidth="1"/>
    <col min="2162" max="2162" width="30.08203125" customWidth="1"/>
    <col min="2163" max="2163" width="27.58203125" customWidth="1"/>
    <col min="2164" max="2164" width="21.08203125" customWidth="1"/>
    <col min="2165" max="2165" width="22.25" customWidth="1"/>
    <col min="2166" max="2166" width="18.75" customWidth="1"/>
    <col min="2167" max="2168" width="19" customWidth="1"/>
    <col min="2169" max="2169" width="19.08203125" customWidth="1"/>
    <col min="2170" max="2170" width="17.08203125" customWidth="1"/>
    <col min="2171" max="2172" width="7.75" hidden="1" customWidth="1"/>
    <col min="2173" max="2175" width="17.5" customWidth="1"/>
    <col min="2176" max="2176" width="10.58203125" customWidth="1"/>
    <col min="2177" max="2177" width="15.75" customWidth="1"/>
    <col min="2178" max="2178" width="30.08203125" customWidth="1"/>
    <col min="2179" max="2179" width="27.58203125" customWidth="1"/>
    <col min="2180" max="2180" width="21.08203125" customWidth="1"/>
    <col min="2181" max="2181" width="22.25" customWidth="1"/>
    <col min="2182" max="2182" width="18.75" customWidth="1"/>
    <col min="2183" max="2184" width="19" customWidth="1"/>
    <col min="2185" max="2185" width="19.08203125" customWidth="1"/>
    <col min="2186" max="2186" width="17.08203125" customWidth="1"/>
    <col min="2187" max="2188" width="7.75" hidden="1" customWidth="1"/>
    <col min="2189" max="2191" width="17.5" customWidth="1"/>
    <col min="2192" max="2192" width="10.58203125" customWidth="1"/>
    <col min="2193" max="2193" width="15.75" customWidth="1"/>
    <col min="2194" max="2194" width="30.08203125" customWidth="1"/>
    <col min="2195" max="2195" width="27.58203125" customWidth="1"/>
    <col min="2196" max="2196" width="21.08203125" customWidth="1"/>
    <col min="2197" max="2197" width="22.25" customWidth="1"/>
    <col min="2198" max="2198" width="18.75" customWidth="1"/>
    <col min="2199" max="2200" width="19" customWidth="1"/>
    <col min="2201" max="2201" width="19.08203125" customWidth="1"/>
    <col min="2202" max="2202" width="17.08203125" customWidth="1"/>
    <col min="2203" max="2204" width="7.75" hidden="1" customWidth="1"/>
    <col min="2205" max="2207" width="17.5" customWidth="1"/>
    <col min="2208" max="2208" width="10.58203125" customWidth="1"/>
    <col min="2209" max="2209" width="15.75" customWidth="1"/>
    <col min="2210" max="2210" width="30.08203125" customWidth="1"/>
    <col min="2211" max="2211" width="27.58203125" customWidth="1"/>
    <col min="2212" max="2212" width="21.08203125" customWidth="1"/>
    <col min="2213" max="2213" width="22.25" customWidth="1"/>
    <col min="2214" max="2214" width="18.75" customWidth="1"/>
    <col min="2215" max="2216" width="19" customWidth="1"/>
    <col min="2217" max="2217" width="19.08203125" customWidth="1"/>
    <col min="2218" max="2218" width="17.08203125" customWidth="1"/>
    <col min="2219" max="2220" width="7.75" hidden="1" customWidth="1"/>
    <col min="2221" max="2223" width="17.5" customWidth="1"/>
    <col min="2224" max="2224" width="10.58203125" customWidth="1"/>
    <col min="2225" max="2225" width="15.75" customWidth="1"/>
    <col min="2226" max="2226" width="30.08203125" customWidth="1"/>
    <col min="2227" max="2227" width="27.58203125" customWidth="1"/>
    <col min="2228" max="2228" width="21.08203125" customWidth="1"/>
    <col min="2229" max="2229" width="22.25" customWidth="1"/>
    <col min="2230" max="2230" width="18.75" customWidth="1"/>
    <col min="2231" max="2232" width="19" customWidth="1"/>
    <col min="2233" max="2233" width="19.08203125" customWidth="1"/>
    <col min="2234" max="2234" width="17.08203125" customWidth="1"/>
    <col min="2235" max="2236" width="7.75" hidden="1" customWidth="1"/>
    <col min="2237" max="2239" width="17.5" customWidth="1"/>
    <col min="2240" max="2240" width="10.58203125" customWidth="1"/>
    <col min="2241" max="2241" width="15.75" customWidth="1"/>
    <col min="2242" max="2242" width="30.08203125" customWidth="1"/>
    <col min="2243" max="2243" width="27.58203125" customWidth="1"/>
    <col min="2244" max="2244" width="21.08203125" customWidth="1"/>
    <col min="2245" max="2245" width="22.25" customWidth="1"/>
    <col min="2246" max="2246" width="18.75" customWidth="1"/>
    <col min="2247" max="2248" width="19" customWidth="1"/>
    <col min="2249" max="2249" width="19.08203125" customWidth="1"/>
    <col min="2250" max="2250" width="17.08203125" customWidth="1"/>
    <col min="2251" max="2252" width="7.75" hidden="1" customWidth="1"/>
    <col min="2253" max="2255" width="17.5" customWidth="1"/>
    <col min="2256" max="2256" width="10.58203125" customWidth="1"/>
    <col min="2257" max="2257" width="15.75" customWidth="1"/>
    <col min="2258" max="2258" width="30.08203125" customWidth="1"/>
    <col min="2259" max="2259" width="27.58203125" customWidth="1"/>
    <col min="2260" max="2260" width="21.08203125" customWidth="1"/>
    <col min="2261" max="2261" width="22.25" customWidth="1"/>
    <col min="2262" max="2262" width="18.75" customWidth="1"/>
    <col min="2263" max="2264" width="19" customWidth="1"/>
    <col min="2265" max="2265" width="19.08203125" customWidth="1"/>
    <col min="2266" max="2266" width="17.08203125" customWidth="1"/>
    <col min="2267" max="2268" width="7.75" hidden="1" customWidth="1"/>
    <col min="2269" max="2271" width="17.5" customWidth="1"/>
    <col min="2272" max="2272" width="10.58203125" customWidth="1"/>
    <col min="2273" max="2273" width="15.75" customWidth="1"/>
    <col min="2274" max="2274" width="30.08203125" customWidth="1"/>
    <col min="2275" max="2275" width="27.58203125" customWidth="1"/>
    <col min="2276" max="2276" width="21.08203125" customWidth="1"/>
    <col min="2277" max="2277" width="22.25" customWidth="1"/>
    <col min="2278" max="2278" width="18.75" customWidth="1"/>
    <col min="2279" max="2280" width="19" customWidth="1"/>
    <col min="2281" max="2281" width="19.08203125" customWidth="1"/>
    <col min="2282" max="2282" width="17.08203125" customWidth="1"/>
    <col min="2283" max="2284" width="7.75" hidden="1" customWidth="1"/>
    <col min="2285" max="2287" width="17.5" customWidth="1"/>
    <col min="2288" max="2288" width="10.58203125" customWidth="1"/>
    <col min="2289" max="2289" width="15.75" customWidth="1"/>
    <col min="2290" max="2290" width="30.08203125" customWidth="1"/>
    <col min="2291" max="2291" width="27.58203125" customWidth="1"/>
    <col min="2292" max="2292" width="21.08203125" customWidth="1"/>
    <col min="2293" max="2293" width="22.25" customWidth="1"/>
    <col min="2294" max="2294" width="18.75" customWidth="1"/>
    <col min="2295" max="2296" width="19" customWidth="1"/>
    <col min="2297" max="2297" width="19.08203125" customWidth="1"/>
    <col min="2298" max="2298" width="17.08203125" customWidth="1"/>
    <col min="2299" max="2300" width="7.75" hidden="1" customWidth="1"/>
    <col min="2301" max="2303" width="17.5" customWidth="1"/>
    <col min="2304" max="2304" width="10.58203125" customWidth="1"/>
    <col min="2305" max="2305" width="15.75" customWidth="1"/>
    <col min="2306" max="2306" width="30.08203125" customWidth="1"/>
    <col min="2307" max="2307" width="27.58203125" customWidth="1"/>
    <col min="2308" max="2308" width="21.08203125" customWidth="1"/>
    <col min="2309" max="2309" width="22.25" customWidth="1"/>
    <col min="2310" max="2310" width="18.75" customWidth="1"/>
    <col min="2311" max="2312" width="19" customWidth="1"/>
    <col min="2313" max="2313" width="19.08203125" customWidth="1"/>
    <col min="2314" max="2314" width="17.08203125" customWidth="1"/>
    <col min="2315" max="2316" width="7.75" hidden="1" customWidth="1"/>
    <col min="2317" max="2319" width="17.5" customWidth="1"/>
    <col min="2320" max="2320" width="10.58203125" customWidth="1"/>
    <col min="2321" max="2321" width="15.75" customWidth="1"/>
    <col min="2322" max="2322" width="30.08203125" customWidth="1"/>
    <col min="2323" max="2323" width="27.58203125" customWidth="1"/>
    <col min="2324" max="2324" width="21.08203125" customWidth="1"/>
    <col min="2325" max="2325" width="22.25" customWidth="1"/>
    <col min="2326" max="2326" width="18.75" customWidth="1"/>
    <col min="2327" max="2328" width="19" customWidth="1"/>
    <col min="2329" max="2329" width="19.08203125" customWidth="1"/>
    <col min="2330" max="2330" width="17.08203125" customWidth="1"/>
    <col min="2331" max="2332" width="7.75" hidden="1" customWidth="1"/>
    <col min="2333" max="2335" width="17.5" customWidth="1"/>
    <col min="2336" max="2336" width="10.58203125" customWidth="1"/>
    <col min="2337" max="2337" width="15.75" customWidth="1"/>
    <col min="2338" max="2338" width="30.08203125" customWidth="1"/>
    <col min="2339" max="2339" width="27.58203125" customWidth="1"/>
    <col min="2340" max="2340" width="21.08203125" customWidth="1"/>
    <col min="2341" max="2341" width="22.25" customWidth="1"/>
    <col min="2342" max="2342" width="18.75" customWidth="1"/>
    <col min="2343" max="2344" width="19" customWidth="1"/>
    <col min="2345" max="2345" width="19.08203125" customWidth="1"/>
    <col min="2346" max="2346" width="17.08203125" customWidth="1"/>
    <col min="2347" max="2348" width="7.75" hidden="1" customWidth="1"/>
    <col min="2349" max="2351" width="17.5" customWidth="1"/>
    <col min="2352" max="2352" width="10.58203125" customWidth="1"/>
    <col min="2353" max="2353" width="15.75" customWidth="1"/>
    <col min="2354" max="2354" width="30.08203125" customWidth="1"/>
    <col min="2355" max="2355" width="27.58203125" customWidth="1"/>
    <col min="2356" max="2356" width="21.08203125" customWidth="1"/>
    <col min="2357" max="2357" width="22.25" customWidth="1"/>
    <col min="2358" max="2358" width="18.75" customWidth="1"/>
    <col min="2359" max="2360" width="19" customWidth="1"/>
    <col min="2361" max="2361" width="19.08203125" customWidth="1"/>
    <col min="2362" max="2362" width="17.08203125" customWidth="1"/>
    <col min="2363" max="2364" width="7.75" hidden="1" customWidth="1"/>
    <col min="2365" max="2367" width="17.5" customWidth="1"/>
    <col min="2368" max="2368" width="10.58203125" customWidth="1"/>
    <col min="2369" max="2369" width="15.75" customWidth="1"/>
    <col min="2370" max="2370" width="30.08203125" customWidth="1"/>
    <col min="2371" max="2371" width="27.58203125" customWidth="1"/>
    <col min="2372" max="2372" width="21.08203125" customWidth="1"/>
    <col min="2373" max="2373" width="22.25" customWidth="1"/>
    <col min="2374" max="2374" width="18.75" customWidth="1"/>
    <col min="2375" max="2376" width="19" customWidth="1"/>
    <col min="2377" max="2377" width="19.08203125" customWidth="1"/>
    <col min="2378" max="2378" width="17.08203125" customWidth="1"/>
    <col min="2379" max="2380" width="7.75" hidden="1" customWidth="1"/>
    <col min="2381" max="2383" width="17.5" customWidth="1"/>
    <col min="2384" max="2384" width="10.58203125" customWidth="1"/>
    <col min="2385" max="2385" width="15.75" customWidth="1"/>
    <col min="2386" max="2386" width="30.08203125" customWidth="1"/>
    <col min="2387" max="2387" width="27.58203125" customWidth="1"/>
    <col min="2388" max="2388" width="21.08203125" customWidth="1"/>
    <col min="2389" max="2389" width="22.25" customWidth="1"/>
    <col min="2390" max="2390" width="18.75" customWidth="1"/>
    <col min="2391" max="2392" width="19" customWidth="1"/>
    <col min="2393" max="2393" width="19.08203125" customWidth="1"/>
    <col min="2394" max="2394" width="17.08203125" customWidth="1"/>
    <col min="2395" max="2396" width="7.75" hidden="1" customWidth="1"/>
    <col min="2397" max="2399" width="17.5" customWidth="1"/>
    <col min="2400" max="2400" width="10.58203125" customWidth="1"/>
    <col min="2401" max="2401" width="15.75" customWidth="1"/>
    <col min="2402" max="2402" width="30.08203125" customWidth="1"/>
    <col min="2403" max="2403" width="27.58203125" customWidth="1"/>
    <col min="2404" max="2404" width="21.08203125" customWidth="1"/>
    <col min="2405" max="2405" width="22.25" customWidth="1"/>
    <col min="2406" max="2406" width="18.75" customWidth="1"/>
    <col min="2407" max="2408" width="19" customWidth="1"/>
    <col min="2409" max="2409" width="19.08203125" customWidth="1"/>
    <col min="2410" max="2410" width="17.08203125" customWidth="1"/>
    <col min="2411" max="2412" width="7.75" hidden="1" customWidth="1"/>
    <col min="2413" max="2415" width="17.5" customWidth="1"/>
    <col min="2416" max="2416" width="10.58203125" customWidth="1"/>
    <col min="2417" max="2417" width="15.75" customWidth="1"/>
    <col min="2418" max="2418" width="30.08203125" customWidth="1"/>
    <col min="2419" max="2419" width="27.58203125" customWidth="1"/>
    <col min="2420" max="2420" width="21.08203125" customWidth="1"/>
    <col min="2421" max="2421" width="22.25" customWidth="1"/>
    <col min="2422" max="2422" width="18.75" customWidth="1"/>
    <col min="2423" max="2424" width="19" customWidth="1"/>
    <col min="2425" max="2425" width="19.08203125" customWidth="1"/>
    <col min="2426" max="2426" width="17.08203125" customWidth="1"/>
    <col min="2427" max="2428" width="7.75" hidden="1" customWidth="1"/>
    <col min="2429" max="2431" width="17.5" customWidth="1"/>
    <col min="2432" max="2432" width="10.58203125" customWidth="1"/>
    <col min="2433" max="2433" width="15.75" customWidth="1"/>
    <col min="2434" max="2434" width="30.08203125" customWidth="1"/>
    <col min="2435" max="2435" width="27.58203125" customWidth="1"/>
    <col min="2436" max="2436" width="21.08203125" customWidth="1"/>
    <col min="2437" max="2437" width="22.25" customWidth="1"/>
    <col min="2438" max="2438" width="18.75" customWidth="1"/>
    <col min="2439" max="2440" width="19" customWidth="1"/>
    <col min="2441" max="2441" width="19.08203125" customWidth="1"/>
    <col min="2442" max="2442" width="17.08203125" customWidth="1"/>
    <col min="2443" max="2444" width="7.75" hidden="1" customWidth="1"/>
    <col min="2445" max="2447" width="17.5" customWidth="1"/>
    <col min="2448" max="2448" width="10.58203125" customWidth="1"/>
    <col min="2449" max="2449" width="15.75" customWidth="1"/>
    <col min="2450" max="2450" width="30.08203125" customWidth="1"/>
    <col min="2451" max="2451" width="27.58203125" customWidth="1"/>
    <col min="2452" max="2452" width="21.08203125" customWidth="1"/>
    <col min="2453" max="2453" width="22.25" customWidth="1"/>
    <col min="2454" max="2454" width="18.75" customWidth="1"/>
    <col min="2455" max="2456" width="19" customWidth="1"/>
    <col min="2457" max="2457" width="19.08203125" customWidth="1"/>
    <col min="2458" max="2458" width="17.08203125" customWidth="1"/>
    <col min="2459" max="2460" width="7.75" hidden="1" customWidth="1"/>
    <col min="2461" max="2463" width="17.5" customWidth="1"/>
    <col min="2464" max="2464" width="10.58203125" customWidth="1"/>
    <col min="2465" max="2465" width="15.75" customWidth="1"/>
    <col min="2466" max="2466" width="30.08203125" customWidth="1"/>
    <col min="2467" max="2467" width="27.58203125" customWidth="1"/>
    <col min="2468" max="2468" width="21.08203125" customWidth="1"/>
    <col min="2469" max="2469" width="22.25" customWidth="1"/>
    <col min="2470" max="2470" width="18.75" customWidth="1"/>
    <col min="2471" max="2472" width="19" customWidth="1"/>
    <col min="2473" max="2473" width="19.08203125" customWidth="1"/>
    <col min="2474" max="2474" width="17.08203125" customWidth="1"/>
    <col min="2475" max="2476" width="7.75" hidden="1" customWidth="1"/>
    <col min="2477" max="2479" width="17.5" customWidth="1"/>
    <col min="2480" max="2480" width="10.58203125" customWidth="1"/>
    <col min="2481" max="2481" width="15.75" customWidth="1"/>
    <col min="2482" max="2482" width="30.08203125" customWidth="1"/>
    <col min="2483" max="2483" width="27.58203125" customWidth="1"/>
    <col min="2484" max="2484" width="21.08203125" customWidth="1"/>
    <col min="2485" max="2485" width="22.25" customWidth="1"/>
    <col min="2486" max="2486" width="18.75" customWidth="1"/>
    <col min="2487" max="2488" width="19" customWidth="1"/>
    <col min="2489" max="2489" width="19.08203125" customWidth="1"/>
    <col min="2490" max="2490" width="17.08203125" customWidth="1"/>
    <col min="2491" max="2492" width="7.75" hidden="1" customWidth="1"/>
    <col min="2493" max="2495" width="17.5" customWidth="1"/>
    <col min="2496" max="2496" width="10.58203125" customWidth="1"/>
    <col min="2497" max="2497" width="15.75" customWidth="1"/>
    <col min="2498" max="2498" width="30.08203125" customWidth="1"/>
    <col min="2499" max="2499" width="27.58203125" customWidth="1"/>
    <col min="2500" max="2500" width="21.08203125" customWidth="1"/>
    <col min="2501" max="2501" width="22.25" customWidth="1"/>
    <col min="2502" max="2502" width="18.75" customWidth="1"/>
    <col min="2503" max="2504" width="19" customWidth="1"/>
    <col min="2505" max="2505" width="19.08203125" customWidth="1"/>
    <col min="2506" max="2506" width="17.08203125" customWidth="1"/>
    <col min="2507" max="2508" width="7.75" hidden="1" customWidth="1"/>
    <col min="2509" max="2511" width="17.5" customWidth="1"/>
    <col min="2512" max="2512" width="10.58203125" customWidth="1"/>
    <col min="2513" max="2513" width="15.75" customWidth="1"/>
    <col min="2514" max="2514" width="30.08203125" customWidth="1"/>
    <col min="2515" max="2515" width="27.58203125" customWidth="1"/>
    <col min="2516" max="2516" width="21.08203125" customWidth="1"/>
    <col min="2517" max="2517" width="22.25" customWidth="1"/>
    <col min="2518" max="2518" width="18.75" customWidth="1"/>
    <col min="2519" max="2520" width="19" customWidth="1"/>
    <col min="2521" max="2521" width="19.08203125" customWidth="1"/>
    <col min="2522" max="2522" width="17.08203125" customWidth="1"/>
    <col min="2523" max="2524" width="7.75" hidden="1" customWidth="1"/>
    <col min="2525" max="2527" width="17.5" customWidth="1"/>
    <col min="2528" max="2528" width="10.58203125" customWidth="1"/>
    <col min="2529" max="2529" width="15.75" customWidth="1"/>
    <col min="2530" max="2530" width="30.08203125" customWidth="1"/>
    <col min="2531" max="2531" width="27.58203125" customWidth="1"/>
    <col min="2532" max="2532" width="21.08203125" customWidth="1"/>
    <col min="2533" max="2533" width="22.25" customWidth="1"/>
    <col min="2534" max="2534" width="18.75" customWidth="1"/>
    <col min="2535" max="2536" width="19" customWidth="1"/>
    <col min="2537" max="2537" width="19.08203125" customWidth="1"/>
    <col min="2538" max="2538" width="17.08203125" customWidth="1"/>
    <col min="2539" max="2540" width="7.75" hidden="1" customWidth="1"/>
    <col min="2541" max="2543" width="17.5" customWidth="1"/>
    <col min="2544" max="2544" width="10.58203125" customWidth="1"/>
    <col min="2545" max="2545" width="15.75" customWidth="1"/>
    <col min="2546" max="2546" width="30.08203125" customWidth="1"/>
    <col min="2547" max="2547" width="27.58203125" customWidth="1"/>
    <col min="2548" max="2548" width="21.08203125" customWidth="1"/>
    <col min="2549" max="2549" width="22.25" customWidth="1"/>
    <col min="2550" max="2550" width="18.75" customWidth="1"/>
    <col min="2551" max="2552" width="19" customWidth="1"/>
    <col min="2553" max="2553" width="19.08203125" customWidth="1"/>
    <col min="2554" max="2554" width="17.08203125" customWidth="1"/>
    <col min="2555" max="2556" width="7.75" hidden="1" customWidth="1"/>
    <col min="2557" max="2559" width="17.5" customWidth="1"/>
    <col min="2560" max="2560" width="10.58203125" customWidth="1"/>
    <col min="2561" max="2561" width="15.75" customWidth="1"/>
    <col min="2562" max="2562" width="30.08203125" customWidth="1"/>
    <col min="2563" max="2563" width="27.58203125" customWidth="1"/>
    <col min="2564" max="2564" width="21.08203125" customWidth="1"/>
    <col min="2565" max="2565" width="22.25" customWidth="1"/>
    <col min="2566" max="2566" width="18.75" customWidth="1"/>
    <col min="2567" max="2568" width="19" customWidth="1"/>
    <col min="2569" max="2569" width="19.08203125" customWidth="1"/>
    <col min="2570" max="2570" width="17.08203125" customWidth="1"/>
    <col min="2571" max="2572" width="7.75" hidden="1" customWidth="1"/>
    <col min="2573" max="2575" width="17.5" customWidth="1"/>
    <col min="2576" max="2576" width="10.58203125" customWidth="1"/>
    <col min="2577" max="2577" width="15.75" customWidth="1"/>
    <col min="2578" max="2578" width="30.08203125" customWidth="1"/>
    <col min="2579" max="2579" width="27.58203125" customWidth="1"/>
    <col min="2580" max="2580" width="21.08203125" customWidth="1"/>
    <col min="2581" max="2581" width="22.25" customWidth="1"/>
    <col min="2582" max="2582" width="18.75" customWidth="1"/>
    <col min="2583" max="2584" width="19" customWidth="1"/>
    <col min="2585" max="2585" width="19.08203125" customWidth="1"/>
    <col min="2586" max="2586" width="17.08203125" customWidth="1"/>
    <col min="2587" max="2588" width="7.75" hidden="1" customWidth="1"/>
    <col min="2589" max="2591" width="17.5" customWidth="1"/>
    <col min="2592" max="2592" width="10.58203125" customWidth="1"/>
    <col min="2593" max="2593" width="15.75" customWidth="1"/>
    <col min="2594" max="2594" width="30.08203125" customWidth="1"/>
    <col min="2595" max="2595" width="27.58203125" customWidth="1"/>
    <col min="2596" max="2596" width="21.08203125" customWidth="1"/>
    <col min="2597" max="2597" width="22.25" customWidth="1"/>
    <col min="2598" max="2598" width="18.75" customWidth="1"/>
    <col min="2599" max="2600" width="19" customWidth="1"/>
    <col min="2601" max="2601" width="19.08203125" customWidth="1"/>
    <col min="2602" max="2602" width="17.08203125" customWidth="1"/>
    <col min="2603" max="2604" width="7.75" hidden="1" customWidth="1"/>
    <col min="2605" max="2607" width="17.5" customWidth="1"/>
    <col min="2608" max="2608" width="10.58203125" customWidth="1"/>
    <col min="2609" max="2609" width="15.75" customWidth="1"/>
    <col min="2610" max="2610" width="30.08203125" customWidth="1"/>
    <col min="2611" max="2611" width="27.58203125" customWidth="1"/>
    <col min="2612" max="2612" width="21.08203125" customWidth="1"/>
    <col min="2613" max="2613" width="22.25" customWidth="1"/>
    <col min="2614" max="2614" width="18.75" customWidth="1"/>
    <col min="2615" max="2616" width="19" customWidth="1"/>
    <col min="2617" max="2617" width="19.08203125" customWidth="1"/>
    <col min="2618" max="2618" width="17.08203125" customWidth="1"/>
    <col min="2619" max="2620" width="7.75" hidden="1" customWidth="1"/>
    <col min="2621" max="2623" width="17.5" customWidth="1"/>
    <col min="2624" max="2624" width="10.58203125" customWidth="1"/>
    <col min="2625" max="2625" width="15.75" customWidth="1"/>
    <col min="2626" max="2626" width="30.08203125" customWidth="1"/>
    <col min="2627" max="2627" width="27.58203125" customWidth="1"/>
    <col min="2628" max="2628" width="21.08203125" customWidth="1"/>
    <col min="2629" max="2629" width="22.25" customWidth="1"/>
    <col min="2630" max="2630" width="18.75" customWidth="1"/>
    <col min="2631" max="2632" width="19" customWidth="1"/>
    <col min="2633" max="2633" width="19.08203125" customWidth="1"/>
    <col min="2634" max="2634" width="17.08203125" customWidth="1"/>
    <col min="2635" max="2636" width="7.75" hidden="1" customWidth="1"/>
    <col min="2637" max="2639" width="17.5" customWidth="1"/>
    <col min="2640" max="2640" width="10.58203125" customWidth="1"/>
    <col min="2641" max="2641" width="15.75" customWidth="1"/>
    <col min="2642" max="2642" width="30.08203125" customWidth="1"/>
    <col min="2643" max="2643" width="27.58203125" customWidth="1"/>
    <col min="2644" max="2644" width="21.08203125" customWidth="1"/>
    <col min="2645" max="2645" width="22.25" customWidth="1"/>
    <col min="2646" max="2646" width="18.75" customWidth="1"/>
    <col min="2647" max="2648" width="19" customWidth="1"/>
    <col min="2649" max="2649" width="19.08203125" customWidth="1"/>
    <col min="2650" max="2650" width="17.08203125" customWidth="1"/>
    <col min="2651" max="2652" width="7.75" hidden="1" customWidth="1"/>
    <col min="2653" max="2655" width="17.5" customWidth="1"/>
    <col min="2656" max="2656" width="10.58203125" customWidth="1"/>
    <col min="2657" max="2657" width="15.75" customWidth="1"/>
    <col min="2658" max="2658" width="30.08203125" customWidth="1"/>
    <col min="2659" max="2659" width="27.58203125" customWidth="1"/>
    <col min="2660" max="2660" width="21.08203125" customWidth="1"/>
    <col min="2661" max="2661" width="22.25" customWidth="1"/>
    <col min="2662" max="2662" width="18.75" customWidth="1"/>
    <col min="2663" max="2664" width="19" customWidth="1"/>
    <col min="2665" max="2665" width="19.08203125" customWidth="1"/>
    <col min="2666" max="2666" width="17.08203125" customWidth="1"/>
    <col min="2667" max="2668" width="7.75" hidden="1" customWidth="1"/>
    <col min="2669" max="2671" width="17.5" customWidth="1"/>
    <col min="2672" max="2672" width="10.58203125" customWidth="1"/>
    <col min="2673" max="2673" width="15.75" customWidth="1"/>
    <col min="2674" max="2674" width="30.08203125" customWidth="1"/>
    <col min="2675" max="2675" width="27.58203125" customWidth="1"/>
    <col min="2676" max="2676" width="21.08203125" customWidth="1"/>
    <col min="2677" max="2677" width="22.25" customWidth="1"/>
    <col min="2678" max="2678" width="18.75" customWidth="1"/>
    <col min="2679" max="2680" width="19" customWidth="1"/>
    <col min="2681" max="2681" width="19.08203125" customWidth="1"/>
    <col min="2682" max="2682" width="17.08203125" customWidth="1"/>
    <col min="2683" max="2684" width="7.75" hidden="1" customWidth="1"/>
    <col min="2685" max="2687" width="17.5" customWidth="1"/>
    <col min="2688" max="2688" width="10.58203125" customWidth="1"/>
    <col min="2689" max="2689" width="15.75" customWidth="1"/>
    <col min="2690" max="2690" width="30.08203125" customWidth="1"/>
    <col min="2691" max="2691" width="27.58203125" customWidth="1"/>
    <col min="2692" max="2692" width="21.08203125" customWidth="1"/>
    <col min="2693" max="2693" width="22.25" customWidth="1"/>
    <col min="2694" max="2694" width="18.75" customWidth="1"/>
    <col min="2695" max="2696" width="19" customWidth="1"/>
    <col min="2697" max="2697" width="19.08203125" customWidth="1"/>
    <col min="2698" max="2698" width="17.08203125" customWidth="1"/>
    <col min="2699" max="2700" width="7.75" hidden="1" customWidth="1"/>
    <col min="2701" max="2703" width="17.5" customWidth="1"/>
    <col min="2704" max="2704" width="10.58203125" customWidth="1"/>
    <col min="2705" max="2705" width="15.75" customWidth="1"/>
    <col min="2706" max="2706" width="30.08203125" customWidth="1"/>
    <col min="2707" max="2707" width="27.58203125" customWidth="1"/>
    <col min="2708" max="2708" width="21.08203125" customWidth="1"/>
    <col min="2709" max="2709" width="22.25" customWidth="1"/>
    <col min="2710" max="2710" width="18.75" customWidth="1"/>
    <col min="2711" max="2712" width="19" customWidth="1"/>
    <col min="2713" max="2713" width="19.08203125" customWidth="1"/>
    <col min="2714" max="2714" width="17.08203125" customWidth="1"/>
    <col min="2715" max="2716" width="7.75" hidden="1" customWidth="1"/>
    <col min="2717" max="2719" width="17.5" customWidth="1"/>
    <col min="2720" max="2720" width="10.58203125" customWidth="1"/>
    <col min="2721" max="2721" width="15.75" customWidth="1"/>
    <col min="2722" max="2722" width="30.08203125" customWidth="1"/>
    <col min="2723" max="2723" width="27.58203125" customWidth="1"/>
    <col min="2724" max="2724" width="21.08203125" customWidth="1"/>
    <col min="2725" max="2725" width="22.25" customWidth="1"/>
    <col min="2726" max="2726" width="18.75" customWidth="1"/>
    <col min="2727" max="2728" width="19" customWidth="1"/>
    <col min="2729" max="2729" width="19.08203125" customWidth="1"/>
    <col min="2730" max="2730" width="17.08203125" customWidth="1"/>
    <col min="2731" max="2732" width="7.75" hidden="1" customWidth="1"/>
    <col min="2733" max="2735" width="17.5" customWidth="1"/>
    <col min="2736" max="2736" width="10.58203125" customWidth="1"/>
    <col min="2737" max="2737" width="15.75" customWidth="1"/>
    <col min="2738" max="2738" width="30.08203125" customWidth="1"/>
    <col min="2739" max="2739" width="27.58203125" customWidth="1"/>
    <col min="2740" max="2740" width="21.08203125" customWidth="1"/>
    <col min="2741" max="2741" width="22.25" customWidth="1"/>
    <col min="2742" max="2742" width="18.75" customWidth="1"/>
    <col min="2743" max="2744" width="19" customWidth="1"/>
    <col min="2745" max="2745" width="19.08203125" customWidth="1"/>
    <col min="2746" max="2746" width="17.08203125" customWidth="1"/>
    <col min="2747" max="2748" width="7.75" hidden="1" customWidth="1"/>
    <col min="2749" max="2751" width="17.5" customWidth="1"/>
    <col min="2752" max="2752" width="10.58203125" customWidth="1"/>
    <col min="2753" max="2753" width="15.75" customWidth="1"/>
    <col min="2754" max="2754" width="30.08203125" customWidth="1"/>
    <col min="2755" max="2755" width="27.58203125" customWidth="1"/>
    <col min="2756" max="2756" width="21.08203125" customWidth="1"/>
    <col min="2757" max="2757" width="22.25" customWidth="1"/>
    <col min="2758" max="2758" width="18.75" customWidth="1"/>
    <col min="2759" max="2760" width="19" customWidth="1"/>
    <col min="2761" max="2761" width="19.08203125" customWidth="1"/>
    <col min="2762" max="2762" width="17.08203125" customWidth="1"/>
    <col min="2763" max="2764" width="7.75" hidden="1" customWidth="1"/>
    <col min="2765" max="2767" width="17.5" customWidth="1"/>
    <col min="2768" max="2768" width="10.58203125" customWidth="1"/>
    <col min="2769" max="2769" width="15.75" customWidth="1"/>
    <col min="2770" max="2770" width="30.08203125" customWidth="1"/>
    <col min="2771" max="2771" width="27.58203125" customWidth="1"/>
    <col min="2772" max="2772" width="21.08203125" customWidth="1"/>
    <col min="2773" max="2773" width="22.25" customWidth="1"/>
    <col min="2774" max="2774" width="18.75" customWidth="1"/>
    <col min="2775" max="2776" width="19" customWidth="1"/>
    <col min="2777" max="2777" width="19.08203125" customWidth="1"/>
    <col min="2778" max="2778" width="17.08203125" customWidth="1"/>
    <col min="2779" max="2780" width="7.75" hidden="1" customWidth="1"/>
    <col min="2781" max="2783" width="17.5" customWidth="1"/>
    <col min="2784" max="2784" width="10.58203125" customWidth="1"/>
    <col min="2785" max="2785" width="15.75" customWidth="1"/>
    <col min="2786" max="2786" width="30.08203125" customWidth="1"/>
    <col min="2787" max="2787" width="27.58203125" customWidth="1"/>
    <col min="2788" max="2788" width="21.08203125" customWidth="1"/>
    <col min="2789" max="2789" width="22.25" customWidth="1"/>
    <col min="2790" max="2790" width="18.75" customWidth="1"/>
    <col min="2791" max="2792" width="19" customWidth="1"/>
    <col min="2793" max="2793" width="19.08203125" customWidth="1"/>
    <col min="2794" max="2794" width="17.08203125" customWidth="1"/>
    <col min="2795" max="2796" width="7.75" hidden="1" customWidth="1"/>
    <col min="2797" max="2799" width="17.5" customWidth="1"/>
    <col min="2800" max="2800" width="10.58203125" customWidth="1"/>
    <col min="2801" max="2801" width="15.75" customWidth="1"/>
    <col min="2802" max="2802" width="30.08203125" customWidth="1"/>
    <col min="2803" max="2803" width="27.58203125" customWidth="1"/>
    <col min="2804" max="2804" width="21.08203125" customWidth="1"/>
    <col min="2805" max="2805" width="22.25" customWidth="1"/>
    <col min="2806" max="2806" width="18.75" customWidth="1"/>
    <col min="2807" max="2808" width="19" customWidth="1"/>
    <col min="2809" max="2809" width="19.08203125" customWidth="1"/>
    <col min="2810" max="2810" width="17.08203125" customWidth="1"/>
    <col min="2811" max="2812" width="7.75" hidden="1" customWidth="1"/>
    <col min="2813" max="2815" width="17.5" customWidth="1"/>
    <col min="2816" max="2816" width="10.58203125" customWidth="1"/>
    <col min="2817" max="2817" width="15.75" customWidth="1"/>
    <col min="2818" max="2818" width="30.08203125" customWidth="1"/>
    <col min="2819" max="2819" width="27.58203125" customWidth="1"/>
    <col min="2820" max="2820" width="21.08203125" customWidth="1"/>
    <col min="2821" max="2821" width="22.25" customWidth="1"/>
    <col min="2822" max="2822" width="18.75" customWidth="1"/>
    <col min="2823" max="2824" width="19" customWidth="1"/>
    <col min="2825" max="2825" width="19.08203125" customWidth="1"/>
    <col min="2826" max="2826" width="17.08203125" customWidth="1"/>
    <col min="2827" max="2828" width="7.75" hidden="1" customWidth="1"/>
    <col min="2829" max="2831" width="17.5" customWidth="1"/>
    <col min="2832" max="2832" width="10.58203125" customWidth="1"/>
    <col min="2833" max="2833" width="15.75" customWidth="1"/>
    <col min="2834" max="2834" width="30.08203125" customWidth="1"/>
    <col min="2835" max="2835" width="27.58203125" customWidth="1"/>
    <col min="2836" max="2836" width="21.08203125" customWidth="1"/>
    <col min="2837" max="2837" width="22.25" customWidth="1"/>
    <col min="2838" max="2838" width="18.75" customWidth="1"/>
    <col min="2839" max="2840" width="19" customWidth="1"/>
    <col min="2841" max="2841" width="19.08203125" customWidth="1"/>
    <col min="2842" max="2842" width="17.08203125" customWidth="1"/>
    <col min="2843" max="2844" width="7.75" hidden="1" customWidth="1"/>
    <col min="2845" max="2847" width="17.5" customWidth="1"/>
    <col min="2848" max="2848" width="10.58203125" customWidth="1"/>
    <col min="2849" max="2849" width="15.75" customWidth="1"/>
    <col min="2850" max="2850" width="30.08203125" customWidth="1"/>
    <col min="2851" max="2851" width="27.58203125" customWidth="1"/>
    <col min="2852" max="2852" width="21.08203125" customWidth="1"/>
    <col min="2853" max="2853" width="22.25" customWidth="1"/>
    <col min="2854" max="2854" width="18.75" customWidth="1"/>
    <col min="2855" max="2856" width="19" customWidth="1"/>
    <col min="2857" max="2857" width="19.08203125" customWidth="1"/>
    <col min="2858" max="2858" width="17.08203125" customWidth="1"/>
    <col min="2859" max="2860" width="7.75" hidden="1" customWidth="1"/>
    <col min="2861" max="2863" width="17.5" customWidth="1"/>
    <col min="2864" max="2864" width="10.58203125" customWidth="1"/>
    <col min="2865" max="2865" width="15.75" customWidth="1"/>
    <col min="2866" max="2866" width="30.08203125" customWidth="1"/>
    <col min="2867" max="2867" width="27.58203125" customWidth="1"/>
    <col min="2868" max="2868" width="21.08203125" customWidth="1"/>
    <col min="2869" max="2869" width="22.25" customWidth="1"/>
    <col min="2870" max="2870" width="18.75" customWidth="1"/>
    <col min="2871" max="2872" width="19" customWidth="1"/>
    <col min="2873" max="2873" width="19.08203125" customWidth="1"/>
    <col min="2874" max="2874" width="17.08203125" customWidth="1"/>
    <col min="2875" max="2876" width="7.75" hidden="1" customWidth="1"/>
    <col min="2877" max="2879" width="17.5" customWidth="1"/>
    <col min="2880" max="2880" width="10.58203125" customWidth="1"/>
    <col min="2881" max="2881" width="15.75" customWidth="1"/>
    <col min="2882" max="2882" width="30.08203125" customWidth="1"/>
    <col min="2883" max="2883" width="27.58203125" customWidth="1"/>
    <col min="2884" max="2884" width="21.08203125" customWidth="1"/>
    <col min="2885" max="2885" width="22.25" customWidth="1"/>
    <col min="2886" max="2886" width="18.75" customWidth="1"/>
    <col min="2887" max="2888" width="19" customWidth="1"/>
    <col min="2889" max="2889" width="19.08203125" customWidth="1"/>
    <col min="2890" max="2890" width="17.08203125" customWidth="1"/>
    <col min="2891" max="2892" width="7.75" hidden="1" customWidth="1"/>
    <col min="2893" max="2895" width="17.5" customWidth="1"/>
    <col min="2896" max="2896" width="10.58203125" customWidth="1"/>
    <col min="2897" max="2897" width="15.75" customWidth="1"/>
    <col min="2898" max="2898" width="30.08203125" customWidth="1"/>
    <col min="2899" max="2899" width="27.58203125" customWidth="1"/>
    <col min="2900" max="2900" width="21.08203125" customWidth="1"/>
    <col min="2901" max="2901" width="22.25" customWidth="1"/>
    <col min="2902" max="2902" width="18.75" customWidth="1"/>
    <col min="2903" max="2904" width="19" customWidth="1"/>
    <col min="2905" max="2905" width="19.08203125" customWidth="1"/>
    <col min="2906" max="2906" width="17.08203125" customWidth="1"/>
    <col min="2907" max="2908" width="7.75" hidden="1" customWidth="1"/>
    <col min="2909" max="2911" width="17.5" customWidth="1"/>
    <col min="2912" max="2912" width="10.58203125" customWidth="1"/>
    <col min="2913" max="2913" width="15.75" customWidth="1"/>
    <col min="2914" max="2914" width="30.08203125" customWidth="1"/>
    <col min="2915" max="2915" width="27.58203125" customWidth="1"/>
    <col min="2916" max="2916" width="21.08203125" customWidth="1"/>
    <col min="2917" max="2917" width="22.25" customWidth="1"/>
    <col min="2918" max="2918" width="18.75" customWidth="1"/>
    <col min="2919" max="2920" width="19" customWidth="1"/>
    <col min="2921" max="2921" width="19.08203125" customWidth="1"/>
    <col min="2922" max="2922" width="17.08203125" customWidth="1"/>
    <col min="2923" max="2924" width="7.75" hidden="1" customWidth="1"/>
    <col min="2925" max="2927" width="17.5" customWidth="1"/>
    <col min="2928" max="2928" width="10.58203125" customWidth="1"/>
    <col min="2929" max="2929" width="15.75" customWidth="1"/>
    <col min="2930" max="2930" width="30.08203125" customWidth="1"/>
    <col min="2931" max="2931" width="27.58203125" customWidth="1"/>
    <col min="2932" max="2932" width="21.08203125" customWidth="1"/>
    <col min="2933" max="2933" width="22.25" customWidth="1"/>
    <col min="2934" max="2934" width="18.75" customWidth="1"/>
    <col min="2935" max="2936" width="19" customWidth="1"/>
    <col min="2937" max="2937" width="19.08203125" customWidth="1"/>
    <col min="2938" max="2938" width="17.08203125" customWidth="1"/>
    <col min="2939" max="2940" width="7.75" hidden="1" customWidth="1"/>
    <col min="2941" max="2943" width="17.5" customWidth="1"/>
    <col min="2944" max="2944" width="10.58203125" customWidth="1"/>
    <col min="2945" max="2945" width="15.75" customWidth="1"/>
    <col min="2946" max="2946" width="30.08203125" customWidth="1"/>
    <col min="2947" max="2947" width="27.58203125" customWidth="1"/>
    <col min="2948" max="2948" width="21.08203125" customWidth="1"/>
    <col min="2949" max="2949" width="22.25" customWidth="1"/>
    <col min="2950" max="2950" width="18.75" customWidth="1"/>
    <col min="2951" max="2952" width="19" customWidth="1"/>
    <col min="2953" max="2953" width="19.08203125" customWidth="1"/>
    <col min="2954" max="2954" width="17.08203125" customWidth="1"/>
    <col min="2955" max="2956" width="7.75" hidden="1" customWidth="1"/>
    <col min="2957" max="2959" width="17.5" customWidth="1"/>
    <col min="2960" max="2960" width="10.58203125" customWidth="1"/>
    <col min="2961" max="2961" width="15.75" customWidth="1"/>
    <col min="2962" max="2962" width="30.08203125" customWidth="1"/>
    <col min="2963" max="2963" width="27.58203125" customWidth="1"/>
    <col min="2964" max="2964" width="21.08203125" customWidth="1"/>
    <col min="2965" max="2965" width="22.25" customWidth="1"/>
    <col min="2966" max="2966" width="18.75" customWidth="1"/>
    <col min="2967" max="2968" width="19" customWidth="1"/>
    <col min="2969" max="2969" width="19.08203125" customWidth="1"/>
    <col min="2970" max="2970" width="17.08203125" customWidth="1"/>
    <col min="2971" max="2972" width="7.75" hidden="1" customWidth="1"/>
    <col min="2973" max="2975" width="17.5" customWidth="1"/>
    <col min="2976" max="2976" width="10.58203125" customWidth="1"/>
    <col min="2977" max="2977" width="15.75" customWidth="1"/>
    <col min="2978" max="2978" width="30.08203125" customWidth="1"/>
    <col min="2979" max="2979" width="27.58203125" customWidth="1"/>
    <col min="2980" max="2980" width="21.08203125" customWidth="1"/>
    <col min="2981" max="2981" width="22.25" customWidth="1"/>
    <col min="2982" max="2982" width="18.75" customWidth="1"/>
    <col min="2983" max="2984" width="19" customWidth="1"/>
    <col min="2985" max="2985" width="19.08203125" customWidth="1"/>
    <col min="2986" max="2986" width="17.08203125" customWidth="1"/>
    <col min="2987" max="2988" width="7.75" hidden="1" customWidth="1"/>
    <col min="2989" max="2991" width="17.5" customWidth="1"/>
    <col min="2992" max="2992" width="10.58203125" customWidth="1"/>
    <col min="2993" max="2993" width="15.75" customWidth="1"/>
    <col min="2994" max="2994" width="30.08203125" customWidth="1"/>
    <col min="2995" max="2995" width="27.58203125" customWidth="1"/>
    <col min="2996" max="2996" width="21.08203125" customWidth="1"/>
    <col min="2997" max="2997" width="22.25" customWidth="1"/>
    <col min="2998" max="2998" width="18.75" customWidth="1"/>
    <col min="2999" max="3000" width="19" customWidth="1"/>
    <col min="3001" max="3001" width="19.08203125" customWidth="1"/>
    <col min="3002" max="3002" width="17.08203125" customWidth="1"/>
    <col min="3003" max="3004" width="7.75" hidden="1" customWidth="1"/>
    <col min="3005" max="3007" width="17.5" customWidth="1"/>
    <col min="3008" max="3008" width="10.58203125" customWidth="1"/>
    <col min="3009" max="3009" width="15.75" customWidth="1"/>
    <col min="3010" max="3010" width="30.08203125" customWidth="1"/>
    <col min="3011" max="3011" width="27.58203125" customWidth="1"/>
    <col min="3012" max="3012" width="21.08203125" customWidth="1"/>
    <col min="3013" max="3013" width="22.25" customWidth="1"/>
    <col min="3014" max="3014" width="18.75" customWidth="1"/>
    <col min="3015" max="3016" width="19" customWidth="1"/>
    <col min="3017" max="3017" width="19.08203125" customWidth="1"/>
    <col min="3018" max="3018" width="17.08203125" customWidth="1"/>
    <col min="3019" max="3020" width="7.75" hidden="1" customWidth="1"/>
    <col min="3021" max="3023" width="17.5" customWidth="1"/>
    <col min="3024" max="3024" width="10.58203125" customWidth="1"/>
    <col min="3025" max="3025" width="15.75" customWidth="1"/>
    <col min="3026" max="3026" width="30.08203125" customWidth="1"/>
    <col min="3027" max="3027" width="27.58203125" customWidth="1"/>
    <col min="3028" max="3028" width="21.08203125" customWidth="1"/>
    <col min="3029" max="3029" width="22.25" customWidth="1"/>
    <col min="3030" max="3030" width="18.75" customWidth="1"/>
    <col min="3031" max="3032" width="19" customWidth="1"/>
    <col min="3033" max="3033" width="19.08203125" customWidth="1"/>
    <col min="3034" max="3034" width="17.08203125" customWidth="1"/>
    <col min="3035" max="3036" width="7.75" hidden="1" customWidth="1"/>
    <col min="3037" max="3039" width="17.5" customWidth="1"/>
    <col min="3040" max="3040" width="10.58203125" customWidth="1"/>
    <col min="3041" max="3041" width="15.75" customWidth="1"/>
    <col min="3042" max="3042" width="30.08203125" customWidth="1"/>
    <col min="3043" max="3043" width="27.58203125" customWidth="1"/>
    <col min="3044" max="3044" width="21.08203125" customWidth="1"/>
    <col min="3045" max="3045" width="22.25" customWidth="1"/>
    <col min="3046" max="3046" width="18.75" customWidth="1"/>
    <col min="3047" max="3048" width="19" customWidth="1"/>
    <col min="3049" max="3049" width="19.08203125" customWidth="1"/>
    <col min="3050" max="3050" width="17.08203125" customWidth="1"/>
    <col min="3051" max="3052" width="7.75" hidden="1" customWidth="1"/>
    <col min="3053" max="3055" width="17.5" customWidth="1"/>
    <col min="3056" max="3056" width="10.58203125" customWidth="1"/>
    <col min="3057" max="3057" width="15.75" customWidth="1"/>
    <col min="3058" max="3058" width="30.08203125" customWidth="1"/>
    <col min="3059" max="3059" width="27.58203125" customWidth="1"/>
    <col min="3060" max="3060" width="21.08203125" customWidth="1"/>
    <col min="3061" max="3061" width="22.25" customWidth="1"/>
    <col min="3062" max="3062" width="18.75" customWidth="1"/>
    <col min="3063" max="3064" width="19" customWidth="1"/>
    <col min="3065" max="3065" width="19.08203125" customWidth="1"/>
    <col min="3066" max="3066" width="17.08203125" customWidth="1"/>
    <col min="3067" max="3068" width="7.75" hidden="1" customWidth="1"/>
    <col min="3069" max="3071" width="17.5" customWidth="1"/>
    <col min="3072" max="3072" width="10.58203125" customWidth="1"/>
    <col min="3073" max="3073" width="15.75" customWidth="1"/>
    <col min="3074" max="3074" width="30.08203125" customWidth="1"/>
    <col min="3075" max="3075" width="27.58203125" customWidth="1"/>
    <col min="3076" max="3076" width="21.08203125" customWidth="1"/>
    <col min="3077" max="3077" width="22.25" customWidth="1"/>
    <col min="3078" max="3078" width="18.75" customWidth="1"/>
    <col min="3079" max="3080" width="19" customWidth="1"/>
    <col min="3081" max="3081" width="19.08203125" customWidth="1"/>
    <col min="3082" max="3082" width="17.08203125" customWidth="1"/>
    <col min="3083" max="3084" width="7.75" hidden="1" customWidth="1"/>
    <col min="3085" max="3087" width="17.5" customWidth="1"/>
    <col min="3088" max="3088" width="10.58203125" customWidth="1"/>
    <col min="3089" max="3089" width="15.75" customWidth="1"/>
    <col min="3090" max="3090" width="30.08203125" customWidth="1"/>
    <col min="3091" max="3091" width="27.58203125" customWidth="1"/>
    <col min="3092" max="3092" width="21.08203125" customWidth="1"/>
    <col min="3093" max="3093" width="22.25" customWidth="1"/>
    <col min="3094" max="3094" width="18.75" customWidth="1"/>
    <col min="3095" max="3096" width="19" customWidth="1"/>
    <col min="3097" max="3097" width="19.08203125" customWidth="1"/>
    <col min="3098" max="3098" width="17.08203125" customWidth="1"/>
    <col min="3099" max="3100" width="7.75" hidden="1" customWidth="1"/>
    <col min="3101" max="3103" width="17.5" customWidth="1"/>
    <col min="3104" max="3104" width="10.58203125" customWidth="1"/>
    <col min="3105" max="3105" width="15.75" customWidth="1"/>
    <col min="3106" max="3106" width="30.08203125" customWidth="1"/>
    <col min="3107" max="3107" width="27.58203125" customWidth="1"/>
    <col min="3108" max="3108" width="21.08203125" customWidth="1"/>
    <col min="3109" max="3109" width="22.25" customWidth="1"/>
    <col min="3110" max="3110" width="18.75" customWidth="1"/>
    <col min="3111" max="3112" width="19" customWidth="1"/>
    <col min="3113" max="3113" width="19.08203125" customWidth="1"/>
    <col min="3114" max="3114" width="17.08203125" customWidth="1"/>
    <col min="3115" max="3116" width="7.75" hidden="1" customWidth="1"/>
    <col min="3117" max="3119" width="17.5" customWidth="1"/>
    <col min="3120" max="3120" width="10.58203125" customWidth="1"/>
    <col min="3121" max="3121" width="15.75" customWidth="1"/>
    <col min="3122" max="3122" width="30.08203125" customWidth="1"/>
    <col min="3123" max="3123" width="27.58203125" customWidth="1"/>
    <col min="3124" max="3124" width="21.08203125" customWidth="1"/>
    <col min="3125" max="3125" width="22.25" customWidth="1"/>
    <col min="3126" max="3126" width="18.75" customWidth="1"/>
    <col min="3127" max="3128" width="19" customWidth="1"/>
    <col min="3129" max="3129" width="19.08203125" customWidth="1"/>
    <col min="3130" max="3130" width="17.08203125" customWidth="1"/>
    <col min="3131" max="3132" width="7.75" hidden="1" customWidth="1"/>
    <col min="3133" max="3135" width="17.5" customWidth="1"/>
    <col min="3136" max="3136" width="10.58203125" customWidth="1"/>
    <col min="3137" max="3137" width="15.75" customWidth="1"/>
    <col min="3138" max="3138" width="30.08203125" customWidth="1"/>
    <col min="3139" max="3139" width="27.58203125" customWidth="1"/>
    <col min="3140" max="3140" width="21.08203125" customWidth="1"/>
    <col min="3141" max="3141" width="22.25" customWidth="1"/>
    <col min="3142" max="3142" width="18.75" customWidth="1"/>
    <col min="3143" max="3144" width="19" customWidth="1"/>
    <col min="3145" max="3145" width="19.08203125" customWidth="1"/>
    <col min="3146" max="3146" width="17.08203125" customWidth="1"/>
    <col min="3147" max="3148" width="7.75" hidden="1" customWidth="1"/>
    <col min="3149" max="3151" width="17.5" customWidth="1"/>
    <col min="3152" max="3152" width="10.58203125" customWidth="1"/>
    <col min="3153" max="3153" width="15.75" customWidth="1"/>
    <col min="3154" max="3154" width="30.08203125" customWidth="1"/>
    <col min="3155" max="3155" width="27.58203125" customWidth="1"/>
    <col min="3156" max="3156" width="21.08203125" customWidth="1"/>
    <col min="3157" max="3157" width="22.25" customWidth="1"/>
    <col min="3158" max="3158" width="18.75" customWidth="1"/>
    <col min="3159" max="3160" width="19" customWidth="1"/>
    <col min="3161" max="3161" width="19.08203125" customWidth="1"/>
    <col min="3162" max="3162" width="17.08203125" customWidth="1"/>
    <col min="3163" max="3164" width="7.75" hidden="1" customWidth="1"/>
    <col min="3165" max="3167" width="17.5" customWidth="1"/>
    <col min="3168" max="3168" width="10.58203125" customWidth="1"/>
    <col min="3169" max="3169" width="15.75" customWidth="1"/>
    <col min="3170" max="3170" width="30.08203125" customWidth="1"/>
    <col min="3171" max="3171" width="27.58203125" customWidth="1"/>
    <col min="3172" max="3172" width="21.08203125" customWidth="1"/>
    <col min="3173" max="3173" width="22.25" customWidth="1"/>
    <col min="3174" max="3174" width="18.75" customWidth="1"/>
    <col min="3175" max="3176" width="19" customWidth="1"/>
    <col min="3177" max="3177" width="19.08203125" customWidth="1"/>
    <col min="3178" max="3178" width="17.08203125" customWidth="1"/>
    <col min="3179" max="3180" width="7.75" hidden="1" customWidth="1"/>
    <col min="3181" max="3183" width="17.5" customWidth="1"/>
    <col min="3184" max="3184" width="10.58203125" customWidth="1"/>
    <col min="3185" max="3185" width="15.75" customWidth="1"/>
    <col min="3186" max="3186" width="30.08203125" customWidth="1"/>
    <col min="3187" max="3187" width="27.58203125" customWidth="1"/>
    <col min="3188" max="3188" width="21.08203125" customWidth="1"/>
    <col min="3189" max="3189" width="22.25" customWidth="1"/>
    <col min="3190" max="3190" width="18.75" customWidth="1"/>
    <col min="3191" max="3192" width="19" customWidth="1"/>
    <col min="3193" max="3193" width="19.08203125" customWidth="1"/>
    <col min="3194" max="3194" width="17.08203125" customWidth="1"/>
    <col min="3195" max="3196" width="7.75" hidden="1" customWidth="1"/>
    <col min="3197" max="3199" width="17.5" customWidth="1"/>
    <col min="3200" max="3200" width="10.58203125" customWidth="1"/>
    <col min="3201" max="3201" width="15.75" customWidth="1"/>
    <col min="3202" max="3202" width="30.08203125" customWidth="1"/>
    <col min="3203" max="3203" width="27.58203125" customWidth="1"/>
    <col min="3204" max="3204" width="21.08203125" customWidth="1"/>
    <col min="3205" max="3205" width="22.25" customWidth="1"/>
    <col min="3206" max="3206" width="18.75" customWidth="1"/>
    <col min="3207" max="3208" width="19" customWidth="1"/>
    <col min="3209" max="3209" width="19.08203125" customWidth="1"/>
    <col min="3210" max="3210" width="17.08203125" customWidth="1"/>
    <col min="3211" max="3212" width="7.75" hidden="1" customWidth="1"/>
    <col min="3213" max="3215" width="17.5" customWidth="1"/>
    <col min="3216" max="3216" width="10.58203125" customWidth="1"/>
    <col min="3217" max="3217" width="15.75" customWidth="1"/>
    <col min="3218" max="3218" width="30.08203125" customWidth="1"/>
    <col min="3219" max="3219" width="27.58203125" customWidth="1"/>
    <col min="3220" max="3220" width="21.08203125" customWidth="1"/>
    <col min="3221" max="3221" width="22.25" customWidth="1"/>
    <col min="3222" max="3222" width="18.75" customWidth="1"/>
    <col min="3223" max="3224" width="19" customWidth="1"/>
    <col min="3225" max="3225" width="19.08203125" customWidth="1"/>
    <col min="3226" max="3226" width="17.08203125" customWidth="1"/>
    <col min="3227" max="3228" width="7.75" hidden="1" customWidth="1"/>
    <col min="3229" max="3231" width="17.5" customWidth="1"/>
    <col min="3232" max="3232" width="10.58203125" customWidth="1"/>
    <col min="3233" max="3233" width="15.75" customWidth="1"/>
    <col min="3234" max="3234" width="30.08203125" customWidth="1"/>
    <col min="3235" max="3235" width="27.58203125" customWidth="1"/>
    <col min="3236" max="3236" width="21.08203125" customWidth="1"/>
    <col min="3237" max="3237" width="22.25" customWidth="1"/>
    <col min="3238" max="3238" width="18.75" customWidth="1"/>
    <col min="3239" max="3240" width="19" customWidth="1"/>
    <col min="3241" max="3241" width="19.08203125" customWidth="1"/>
    <col min="3242" max="3242" width="17.08203125" customWidth="1"/>
    <col min="3243" max="3244" width="7.75" hidden="1" customWidth="1"/>
    <col min="3245" max="3247" width="17.5" customWidth="1"/>
    <col min="3248" max="3248" width="10.58203125" customWidth="1"/>
    <col min="3249" max="3249" width="15.75" customWidth="1"/>
    <col min="3250" max="3250" width="30.08203125" customWidth="1"/>
    <col min="3251" max="3251" width="27.58203125" customWidth="1"/>
    <col min="3252" max="3252" width="21.08203125" customWidth="1"/>
    <col min="3253" max="3253" width="22.25" customWidth="1"/>
    <col min="3254" max="3254" width="18.75" customWidth="1"/>
    <col min="3255" max="3256" width="19" customWidth="1"/>
    <col min="3257" max="3257" width="19.08203125" customWidth="1"/>
    <col min="3258" max="3258" width="17.08203125" customWidth="1"/>
    <col min="3259" max="3260" width="7.75" hidden="1" customWidth="1"/>
    <col min="3261" max="3263" width="17.5" customWidth="1"/>
    <col min="3264" max="3264" width="10.58203125" customWidth="1"/>
    <col min="3265" max="3265" width="15.75" customWidth="1"/>
    <col min="3266" max="3266" width="30.08203125" customWidth="1"/>
    <col min="3267" max="3267" width="27.58203125" customWidth="1"/>
    <col min="3268" max="3268" width="21.08203125" customWidth="1"/>
    <col min="3269" max="3269" width="22.25" customWidth="1"/>
    <col min="3270" max="3270" width="18.75" customWidth="1"/>
    <col min="3271" max="3272" width="19" customWidth="1"/>
    <col min="3273" max="3273" width="19.08203125" customWidth="1"/>
    <col min="3274" max="3274" width="17.08203125" customWidth="1"/>
    <col min="3275" max="3276" width="7.75" hidden="1" customWidth="1"/>
    <col min="3277" max="3279" width="17.5" customWidth="1"/>
    <col min="3280" max="3280" width="10.58203125" customWidth="1"/>
    <col min="3281" max="3281" width="15.75" customWidth="1"/>
    <col min="3282" max="3282" width="30.08203125" customWidth="1"/>
    <col min="3283" max="3283" width="27.58203125" customWidth="1"/>
    <col min="3284" max="3284" width="21.08203125" customWidth="1"/>
    <col min="3285" max="3285" width="22.25" customWidth="1"/>
    <col min="3286" max="3286" width="18.75" customWidth="1"/>
    <col min="3287" max="3288" width="19" customWidth="1"/>
    <col min="3289" max="3289" width="19.08203125" customWidth="1"/>
    <col min="3290" max="3290" width="17.08203125" customWidth="1"/>
    <col min="3291" max="3292" width="7.75" hidden="1" customWidth="1"/>
    <col min="3293" max="3295" width="17.5" customWidth="1"/>
    <col min="3296" max="3296" width="10.58203125" customWidth="1"/>
    <col min="3297" max="3297" width="15.75" customWidth="1"/>
    <col min="3298" max="3298" width="30.08203125" customWidth="1"/>
    <col min="3299" max="3299" width="27.58203125" customWidth="1"/>
    <col min="3300" max="3300" width="21.08203125" customWidth="1"/>
    <col min="3301" max="3301" width="22.25" customWidth="1"/>
    <col min="3302" max="3302" width="18.75" customWidth="1"/>
    <col min="3303" max="3304" width="19" customWidth="1"/>
    <col min="3305" max="3305" width="19.08203125" customWidth="1"/>
    <col min="3306" max="3306" width="17.08203125" customWidth="1"/>
    <col min="3307" max="3308" width="7.75" hidden="1" customWidth="1"/>
    <col min="3309" max="3311" width="17.5" customWidth="1"/>
    <col min="3312" max="3312" width="10.58203125" customWidth="1"/>
    <col min="3313" max="3313" width="15.75" customWidth="1"/>
    <col min="3314" max="3314" width="30.08203125" customWidth="1"/>
    <col min="3315" max="3315" width="27.58203125" customWidth="1"/>
    <col min="3316" max="3316" width="21.08203125" customWidth="1"/>
    <col min="3317" max="3317" width="22.25" customWidth="1"/>
    <col min="3318" max="3318" width="18.75" customWidth="1"/>
    <col min="3319" max="3320" width="19" customWidth="1"/>
    <col min="3321" max="3321" width="19.08203125" customWidth="1"/>
    <col min="3322" max="3322" width="17.08203125" customWidth="1"/>
    <col min="3323" max="3324" width="7.75" hidden="1" customWidth="1"/>
    <col min="3325" max="3327" width="17.5" customWidth="1"/>
    <col min="3328" max="3328" width="10.58203125" customWidth="1"/>
    <col min="3329" max="3329" width="15.75" customWidth="1"/>
    <col min="3330" max="3330" width="30.08203125" customWidth="1"/>
    <col min="3331" max="3331" width="27.58203125" customWidth="1"/>
    <col min="3332" max="3332" width="21.08203125" customWidth="1"/>
    <col min="3333" max="3333" width="22.25" customWidth="1"/>
    <col min="3334" max="3334" width="18.75" customWidth="1"/>
    <col min="3335" max="3336" width="19" customWidth="1"/>
    <col min="3337" max="3337" width="19.08203125" customWidth="1"/>
    <col min="3338" max="3338" width="17.08203125" customWidth="1"/>
    <col min="3339" max="3340" width="7.75" hidden="1" customWidth="1"/>
    <col min="3341" max="3343" width="17.5" customWidth="1"/>
    <col min="3344" max="3344" width="10.58203125" customWidth="1"/>
    <col min="3345" max="3345" width="15.75" customWidth="1"/>
    <col min="3346" max="3346" width="30.08203125" customWidth="1"/>
    <col min="3347" max="3347" width="27.58203125" customWidth="1"/>
    <col min="3348" max="3348" width="21.08203125" customWidth="1"/>
    <col min="3349" max="3349" width="22.25" customWidth="1"/>
    <col min="3350" max="3350" width="18.75" customWidth="1"/>
    <col min="3351" max="3352" width="19" customWidth="1"/>
    <col min="3353" max="3353" width="19.08203125" customWidth="1"/>
    <col min="3354" max="3354" width="17.08203125" customWidth="1"/>
    <col min="3355" max="3356" width="7.75" hidden="1" customWidth="1"/>
    <col min="3357" max="3359" width="17.5" customWidth="1"/>
    <col min="3360" max="3360" width="10.58203125" customWidth="1"/>
    <col min="3361" max="3361" width="15.75" customWidth="1"/>
    <col min="3362" max="3362" width="30.08203125" customWidth="1"/>
    <col min="3363" max="3363" width="27.58203125" customWidth="1"/>
    <col min="3364" max="3364" width="21.08203125" customWidth="1"/>
    <col min="3365" max="3365" width="22.25" customWidth="1"/>
    <col min="3366" max="3366" width="18.75" customWidth="1"/>
    <col min="3367" max="3368" width="19" customWidth="1"/>
    <col min="3369" max="3369" width="19.08203125" customWidth="1"/>
    <col min="3370" max="3370" width="17.08203125" customWidth="1"/>
    <col min="3371" max="3372" width="7.75" hidden="1" customWidth="1"/>
    <col min="3373" max="3375" width="17.5" customWidth="1"/>
    <col min="3376" max="3376" width="10.58203125" customWidth="1"/>
    <col min="3377" max="3377" width="15.75" customWidth="1"/>
    <col min="3378" max="3378" width="30.08203125" customWidth="1"/>
    <col min="3379" max="3379" width="27.58203125" customWidth="1"/>
    <col min="3380" max="3380" width="21.08203125" customWidth="1"/>
    <col min="3381" max="3381" width="22.25" customWidth="1"/>
    <col min="3382" max="3382" width="18.75" customWidth="1"/>
    <col min="3383" max="3384" width="19" customWidth="1"/>
    <col min="3385" max="3385" width="19.08203125" customWidth="1"/>
    <col min="3386" max="3386" width="17.08203125" customWidth="1"/>
    <col min="3387" max="3388" width="7.75" hidden="1" customWidth="1"/>
    <col min="3389" max="3391" width="17.5" customWidth="1"/>
    <col min="3392" max="3392" width="10.58203125" customWidth="1"/>
    <col min="3393" max="3393" width="15.75" customWidth="1"/>
    <col min="3394" max="3394" width="30.08203125" customWidth="1"/>
    <col min="3395" max="3395" width="27.58203125" customWidth="1"/>
    <col min="3396" max="3396" width="21.08203125" customWidth="1"/>
    <col min="3397" max="3397" width="22.25" customWidth="1"/>
    <col min="3398" max="3398" width="18.75" customWidth="1"/>
    <col min="3399" max="3400" width="19" customWidth="1"/>
    <col min="3401" max="3401" width="19.08203125" customWidth="1"/>
    <col min="3402" max="3402" width="17.08203125" customWidth="1"/>
    <col min="3403" max="3404" width="7.75" hidden="1" customWidth="1"/>
    <col min="3405" max="3407" width="17.5" customWidth="1"/>
    <col min="3408" max="3408" width="10.58203125" customWidth="1"/>
    <col min="3409" max="3409" width="15.75" customWidth="1"/>
    <col min="3410" max="3410" width="30.08203125" customWidth="1"/>
    <col min="3411" max="3411" width="27.58203125" customWidth="1"/>
    <col min="3412" max="3412" width="21.08203125" customWidth="1"/>
    <col min="3413" max="3413" width="22.25" customWidth="1"/>
    <col min="3414" max="3414" width="18.75" customWidth="1"/>
    <col min="3415" max="3416" width="19" customWidth="1"/>
    <col min="3417" max="3417" width="19.08203125" customWidth="1"/>
    <col min="3418" max="3418" width="17.08203125" customWidth="1"/>
    <col min="3419" max="3420" width="7.75" hidden="1" customWidth="1"/>
    <col min="3421" max="3423" width="17.5" customWidth="1"/>
    <col min="3424" max="3424" width="10.58203125" customWidth="1"/>
    <col min="3425" max="3425" width="15.75" customWidth="1"/>
    <col min="3426" max="3426" width="30.08203125" customWidth="1"/>
    <col min="3427" max="3427" width="27.58203125" customWidth="1"/>
    <col min="3428" max="3428" width="21.08203125" customWidth="1"/>
    <col min="3429" max="3429" width="22.25" customWidth="1"/>
    <col min="3430" max="3430" width="18.75" customWidth="1"/>
    <col min="3431" max="3432" width="19" customWidth="1"/>
    <col min="3433" max="3433" width="19.08203125" customWidth="1"/>
    <col min="3434" max="3434" width="17.08203125" customWidth="1"/>
    <col min="3435" max="3436" width="7.75" hidden="1" customWidth="1"/>
    <col min="3437" max="3439" width="17.5" customWidth="1"/>
    <col min="3440" max="3440" width="10.58203125" customWidth="1"/>
    <col min="3441" max="3441" width="15.75" customWidth="1"/>
    <col min="3442" max="3442" width="30.08203125" customWidth="1"/>
    <col min="3443" max="3443" width="27.58203125" customWidth="1"/>
    <col min="3444" max="3444" width="21.08203125" customWidth="1"/>
    <col min="3445" max="3445" width="22.25" customWidth="1"/>
    <col min="3446" max="3446" width="18.75" customWidth="1"/>
    <col min="3447" max="3448" width="19" customWidth="1"/>
    <col min="3449" max="3449" width="19.08203125" customWidth="1"/>
    <col min="3450" max="3450" width="17.08203125" customWidth="1"/>
    <col min="3451" max="3452" width="7.75" hidden="1" customWidth="1"/>
    <col min="3453" max="3455" width="17.5" customWidth="1"/>
    <col min="3456" max="3456" width="10.58203125" customWidth="1"/>
    <col min="3457" max="3457" width="15.75" customWidth="1"/>
    <col min="3458" max="3458" width="30.08203125" customWidth="1"/>
    <col min="3459" max="3459" width="27.58203125" customWidth="1"/>
    <col min="3460" max="3460" width="21.08203125" customWidth="1"/>
    <col min="3461" max="3461" width="22.25" customWidth="1"/>
    <col min="3462" max="3462" width="18.75" customWidth="1"/>
    <col min="3463" max="3464" width="19" customWidth="1"/>
    <col min="3465" max="3465" width="19.08203125" customWidth="1"/>
    <col min="3466" max="3466" width="17.08203125" customWidth="1"/>
    <col min="3467" max="3468" width="7.75" hidden="1" customWidth="1"/>
    <col min="3469" max="3471" width="17.5" customWidth="1"/>
    <col min="3472" max="3472" width="10.58203125" customWidth="1"/>
    <col min="3473" max="3473" width="15.75" customWidth="1"/>
    <col min="3474" max="3474" width="30.08203125" customWidth="1"/>
    <col min="3475" max="3475" width="27.58203125" customWidth="1"/>
    <col min="3476" max="3476" width="21.08203125" customWidth="1"/>
    <col min="3477" max="3477" width="22.25" customWidth="1"/>
    <col min="3478" max="3478" width="18.75" customWidth="1"/>
    <col min="3479" max="3480" width="19" customWidth="1"/>
    <col min="3481" max="3481" width="19.08203125" customWidth="1"/>
    <col min="3482" max="3482" width="17.08203125" customWidth="1"/>
    <col min="3483" max="3484" width="7.75" hidden="1" customWidth="1"/>
    <col min="3485" max="3487" width="17.5" customWidth="1"/>
    <col min="3488" max="3488" width="10.58203125" customWidth="1"/>
    <col min="3489" max="3489" width="15.75" customWidth="1"/>
    <col min="3490" max="3490" width="30.08203125" customWidth="1"/>
    <col min="3491" max="3491" width="27.58203125" customWidth="1"/>
    <col min="3492" max="3492" width="21.08203125" customWidth="1"/>
    <col min="3493" max="3493" width="22.25" customWidth="1"/>
    <col min="3494" max="3494" width="18.75" customWidth="1"/>
    <col min="3495" max="3496" width="19" customWidth="1"/>
    <col min="3497" max="3497" width="19.08203125" customWidth="1"/>
    <col min="3498" max="3498" width="17.08203125" customWidth="1"/>
    <col min="3499" max="3500" width="7.75" hidden="1" customWidth="1"/>
    <col min="3501" max="3503" width="17.5" customWidth="1"/>
    <col min="3504" max="3504" width="10.58203125" customWidth="1"/>
    <col min="3505" max="3505" width="15.75" customWidth="1"/>
    <col min="3506" max="3506" width="30.08203125" customWidth="1"/>
    <col min="3507" max="3507" width="27.58203125" customWidth="1"/>
    <col min="3508" max="3508" width="21.08203125" customWidth="1"/>
    <col min="3509" max="3509" width="22.25" customWidth="1"/>
    <col min="3510" max="3510" width="18.75" customWidth="1"/>
    <col min="3511" max="3512" width="19" customWidth="1"/>
    <col min="3513" max="3513" width="19.08203125" customWidth="1"/>
    <col min="3514" max="3514" width="17.08203125" customWidth="1"/>
    <col min="3515" max="3516" width="7.75" hidden="1" customWidth="1"/>
    <col min="3517" max="3519" width="17.5" customWidth="1"/>
    <col min="3520" max="3520" width="10.58203125" customWidth="1"/>
    <col min="3521" max="3521" width="15.75" customWidth="1"/>
    <col min="3522" max="3522" width="30.08203125" customWidth="1"/>
    <col min="3523" max="3523" width="27.58203125" customWidth="1"/>
    <col min="3524" max="3524" width="21.08203125" customWidth="1"/>
    <col min="3525" max="3525" width="22.25" customWidth="1"/>
    <col min="3526" max="3526" width="18.75" customWidth="1"/>
    <col min="3527" max="3528" width="19" customWidth="1"/>
    <col min="3529" max="3529" width="19.08203125" customWidth="1"/>
    <col min="3530" max="3530" width="17.08203125" customWidth="1"/>
    <col min="3531" max="3532" width="7.75" hidden="1" customWidth="1"/>
    <col min="3533" max="3535" width="17.5" customWidth="1"/>
    <col min="3536" max="3536" width="10.58203125" customWidth="1"/>
    <col min="3537" max="3537" width="15.75" customWidth="1"/>
    <col min="3538" max="3538" width="30.08203125" customWidth="1"/>
    <col min="3539" max="3539" width="27.58203125" customWidth="1"/>
    <col min="3540" max="3540" width="21.08203125" customWidth="1"/>
    <col min="3541" max="3541" width="22.25" customWidth="1"/>
    <col min="3542" max="3542" width="18.75" customWidth="1"/>
    <col min="3543" max="3544" width="19" customWidth="1"/>
    <col min="3545" max="3545" width="19.08203125" customWidth="1"/>
    <col min="3546" max="3546" width="17.08203125" customWidth="1"/>
    <col min="3547" max="3548" width="7.75" hidden="1" customWidth="1"/>
    <col min="3549" max="3551" width="17.5" customWidth="1"/>
    <col min="3552" max="3552" width="10.58203125" customWidth="1"/>
    <col min="3553" max="3553" width="15.75" customWidth="1"/>
    <col min="3554" max="3554" width="30.08203125" customWidth="1"/>
    <col min="3555" max="3555" width="27.58203125" customWidth="1"/>
    <col min="3556" max="3556" width="21.08203125" customWidth="1"/>
    <col min="3557" max="3557" width="22.25" customWidth="1"/>
    <col min="3558" max="3558" width="18.75" customWidth="1"/>
    <col min="3559" max="3560" width="19" customWidth="1"/>
    <col min="3561" max="3561" width="19.08203125" customWidth="1"/>
    <col min="3562" max="3562" width="17.08203125" customWidth="1"/>
    <col min="3563" max="3564" width="7.75" hidden="1" customWidth="1"/>
    <col min="3565" max="3567" width="17.5" customWidth="1"/>
    <col min="3568" max="3568" width="10.58203125" customWidth="1"/>
    <col min="3569" max="3569" width="15.75" customWidth="1"/>
    <col min="3570" max="3570" width="30.08203125" customWidth="1"/>
    <col min="3571" max="3571" width="27.58203125" customWidth="1"/>
    <col min="3572" max="3572" width="21.08203125" customWidth="1"/>
    <col min="3573" max="3573" width="22.25" customWidth="1"/>
    <col min="3574" max="3574" width="18.75" customWidth="1"/>
    <col min="3575" max="3576" width="19" customWidth="1"/>
    <col min="3577" max="3577" width="19.08203125" customWidth="1"/>
    <col min="3578" max="3578" width="17.08203125" customWidth="1"/>
    <col min="3579" max="3580" width="7.75" hidden="1" customWidth="1"/>
    <col min="3581" max="3583" width="17.5" customWidth="1"/>
    <col min="3584" max="3584" width="10.58203125" customWidth="1"/>
    <col min="3585" max="3585" width="15.75" customWidth="1"/>
    <col min="3586" max="3586" width="30.08203125" customWidth="1"/>
    <col min="3587" max="3587" width="27.58203125" customWidth="1"/>
    <col min="3588" max="3588" width="21.08203125" customWidth="1"/>
    <col min="3589" max="3589" width="22.25" customWidth="1"/>
    <col min="3590" max="3590" width="18.75" customWidth="1"/>
    <col min="3591" max="3592" width="19" customWidth="1"/>
    <col min="3593" max="3593" width="19.08203125" customWidth="1"/>
    <col min="3594" max="3594" width="17.08203125" customWidth="1"/>
    <col min="3595" max="3596" width="7.75" hidden="1" customWidth="1"/>
    <col min="3597" max="3599" width="17.5" customWidth="1"/>
    <col min="3600" max="3600" width="10.58203125" customWidth="1"/>
    <col min="3601" max="3601" width="15.75" customWidth="1"/>
    <col min="3602" max="3602" width="30.08203125" customWidth="1"/>
    <col min="3603" max="3603" width="27.58203125" customWidth="1"/>
    <col min="3604" max="3604" width="21.08203125" customWidth="1"/>
    <col min="3605" max="3605" width="22.25" customWidth="1"/>
    <col min="3606" max="3606" width="18.75" customWidth="1"/>
    <col min="3607" max="3608" width="19" customWidth="1"/>
    <col min="3609" max="3609" width="19.08203125" customWidth="1"/>
    <col min="3610" max="3610" width="17.08203125" customWidth="1"/>
    <col min="3611" max="3612" width="7.75" hidden="1" customWidth="1"/>
    <col min="3613" max="3615" width="17.5" customWidth="1"/>
    <col min="3616" max="3616" width="10.58203125" customWidth="1"/>
    <col min="3617" max="3617" width="15.75" customWidth="1"/>
    <col min="3618" max="3618" width="30.08203125" customWidth="1"/>
    <col min="3619" max="3619" width="27.58203125" customWidth="1"/>
    <col min="3620" max="3620" width="21.08203125" customWidth="1"/>
    <col min="3621" max="3621" width="22.25" customWidth="1"/>
    <col min="3622" max="3622" width="18.75" customWidth="1"/>
    <col min="3623" max="3624" width="19" customWidth="1"/>
    <col min="3625" max="3625" width="19.08203125" customWidth="1"/>
    <col min="3626" max="3626" width="17.08203125" customWidth="1"/>
    <col min="3627" max="3628" width="7.75" hidden="1" customWidth="1"/>
    <col min="3629" max="3631" width="17.5" customWidth="1"/>
    <col min="3632" max="3632" width="10.58203125" customWidth="1"/>
    <col min="3633" max="3633" width="15.75" customWidth="1"/>
    <col min="3634" max="3634" width="30.08203125" customWidth="1"/>
    <col min="3635" max="3635" width="27.58203125" customWidth="1"/>
    <col min="3636" max="3636" width="21.08203125" customWidth="1"/>
    <col min="3637" max="3637" width="22.25" customWidth="1"/>
    <col min="3638" max="3638" width="18.75" customWidth="1"/>
    <col min="3639" max="3640" width="19" customWidth="1"/>
    <col min="3641" max="3641" width="19.08203125" customWidth="1"/>
    <col min="3642" max="3642" width="17.08203125" customWidth="1"/>
    <col min="3643" max="3644" width="7.75" hidden="1" customWidth="1"/>
    <col min="3645" max="3647" width="17.5" customWidth="1"/>
    <col min="3648" max="3648" width="10.58203125" customWidth="1"/>
    <col min="3649" max="3649" width="15.75" customWidth="1"/>
    <col min="3650" max="3650" width="30.08203125" customWidth="1"/>
    <col min="3651" max="3651" width="27.58203125" customWidth="1"/>
    <col min="3652" max="3652" width="21.08203125" customWidth="1"/>
    <col min="3653" max="3653" width="22.25" customWidth="1"/>
    <col min="3654" max="3654" width="18.75" customWidth="1"/>
    <col min="3655" max="3656" width="19" customWidth="1"/>
    <col min="3657" max="3657" width="19.08203125" customWidth="1"/>
    <col min="3658" max="3658" width="17.08203125" customWidth="1"/>
    <col min="3659" max="3660" width="7.75" hidden="1" customWidth="1"/>
    <col min="3661" max="3663" width="17.5" customWidth="1"/>
    <col min="3664" max="3664" width="10.58203125" customWidth="1"/>
    <col min="3665" max="3665" width="15.75" customWidth="1"/>
    <col min="3666" max="3666" width="30.08203125" customWidth="1"/>
    <col min="3667" max="3667" width="27.58203125" customWidth="1"/>
    <col min="3668" max="3668" width="21.08203125" customWidth="1"/>
    <col min="3669" max="3669" width="22.25" customWidth="1"/>
    <col min="3670" max="3670" width="18.75" customWidth="1"/>
    <col min="3671" max="3672" width="19" customWidth="1"/>
    <col min="3673" max="3673" width="19.08203125" customWidth="1"/>
    <col min="3674" max="3674" width="17.08203125" customWidth="1"/>
    <col min="3675" max="3676" width="7.75" hidden="1" customWidth="1"/>
    <col min="3677" max="3679" width="17.5" customWidth="1"/>
    <col min="3680" max="3680" width="10.58203125" customWidth="1"/>
    <col min="3681" max="3681" width="15.75" customWidth="1"/>
    <col min="3682" max="3682" width="30.08203125" customWidth="1"/>
    <col min="3683" max="3683" width="27.58203125" customWidth="1"/>
    <col min="3684" max="3684" width="21.08203125" customWidth="1"/>
    <col min="3685" max="3685" width="22.25" customWidth="1"/>
    <col min="3686" max="3686" width="18.75" customWidth="1"/>
    <col min="3687" max="3688" width="19" customWidth="1"/>
    <col min="3689" max="3689" width="19.08203125" customWidth="1"/>
    <col min="3690" max="3690" width="17.08203125" customWidth="1"/>
    <col min="3691" max="3692" width="7.75" hidden="1" customWidth="1"/>
    <col min="3693" max="3695" width="17.5" customWidth="1"/>
    <col min="3696" max="3696" width="10.58203125" customWidth="1"/>
    <col min="3697" max="3697" width="15.75" customWidth="1"/>
    <col min="3698" max="3698" width="30.08203125" customWidth="1"/>
    <col min="3699" max="3699" width="27.58203125" customWidth="1"/>
    <col min="3700" max="3700" width="21.08203125" customWidth="1"/>
    <col min="3701" max="3701" width="22.25" customWidth="1"/>
    <col min="3702" max="3702" width="18.75" customWidth="1"/>
    <col min="3703" max="3704" width="19" customWidth="1"/>
    <col min="3705" max="3705" width="19.08203125" customWidth="1"/>
    <col min="3706" max="3706" width="17.08203125" customWidth="1"/>
    <col min="3707" max="3708" width="7.75" hidden="1" customWidth="1"/>
    <col min="3709" max="3711" width="17.5" customWidth="1"/>
    <col min="3712" max="3712" width="10.58203125" customWidth="1"/>
    <col min="3713" max="3713" width="15.75" customWidth="1"/>
    <col min="3714" max="3714" width="30.08203125" customWidth="1"/>
    <col min="3715" max="3715" width="27.58203125" customWidth="1"/>
    <col min="3716" max="3716" width="21.08203125" customWidth="1"/>
    <col min="3717" max="3717" width="22.25" customWidth="1"/>
    <col min="3718" max="3718" width="18.75" customWidth="1"/>
    <col min="3719" max="3720" width="19" customWidth="1"/>
    <col min="3721" max="3721" width="19.08203125" customWidth="1"/>
    <col min="3722" max="3722" width="17.08203125" customWidth="1"/>
    <col min="3723" max="3724" width="7.75" hidden="1" customWidth="1"/>
    <col min="3725" max="3727" width="17.5" customWidth="1"/>
    <col min="3728" max="3728" width="10.58203125" customWidth="1"/>
    <col min="3729" max="3729" width="15.75" customWidth="1"/>
    <col min="3730" max="3730" width="30.08203125" customWidth="1"/>
    <col min="3731" max="3731" width="27.58203125" customWidth="1"/>
    <col min="3732" max="3732" width="21.08203125" customWidth="1"/>
    <col min="3733" max="3733" width="22.25" customWidth="1"/>
    <col min="3734" max="3734" width="18.75" customWidth="1"/>
    <col min="3735" max="3736" width="19" customWidth="1"/>
    <col min="3737" max="3737" width="19.08203125" customWidth="1"/>
    <col min="3738" max="3738" width="17.08203125" customWidth="1"/>
    <col min="3739" max="3740" width="7.75" hidden="1" customWidth="1"/>
    <col min="3741" max="3743" width="17.5" customWidth="1"/>
    <col min="3744" max="3744" width="10.58203125" customWidth="1"/>
    <col min="3745" max="3745" width="15.75" customWidth="1"/>
    <col min="3746" max="3746" width="30.08203125" customWidth="1"/>
    <col min="3747" max="3747" width="27.58203125" customWidth="1"/>
    <col min="3748" max="3748" width="21.08203125" customWidth="1"/>
    <col min="3749" max="3749" width="22.25" customWidth="1"/>
    <col min="3750" max="3750" width="18.75" customWidth="1"/>
    <col min="3751" max="3752" width="19" customWidth="1"/>
    <col min="3753" max="3753" width="19.08203125" customWidth="1"/>
    <col min="3754" max="3754" width="17.08203125" customWidth="1"/>
    <col min="3755" max="3756" width="7.75" hidden="1" customWidth="1"/>
    <col min="3757" max="3759" width="17.5" customWidth="1"/>
    <col min="3760" max="3760" width="10.58203125" customWidth="1"/>
    <col min="3761" max="3761" width="15.75" customWidth="1"/>
    <col min="3762" max="3762" width="30.08203125" customWidth="1"/>
    <col min="3763" max="3763" width="27.58203125" customWidth="1"/>
    <col min="3764" max="3764" width="21.08203125" customWidth="1"/>
    <col min="3765" max="3765" width="22.25" customWidth="1"/>
    <col min="3766" max="3766" width="18.75" customWidth="1"/>
    <col min="3767" max="3768" width="19" customWidth="1"/>
    <col min="3769" max="3769" width="19.08203125" customWidth="1"/>
    <col min="3770" max="3770" width="17.08203125" customWidth="1"/>
    <col min="3771" max="3772" width="7.75" hidden="1" customWidth="1"/>
    <col min="3773" max="3775" width="17.5" customWidth="1"/>
    <col min="3776" max="3776" width="10.58203125" customWidth="1"/>
    <col min="3777" max="3777" width="15.75" customWidth="1"/>
    <col min="3778" max="3778" width="30.08203125" customWidth="1"/>
    <col min="3779" max="3779" width="27.58203125" customWidth="1"/>
    <col min="3780" max="3780" width="21.08203125" customWidth="1"/>
    <col min="3781" max="3781" width="22.25" customWidth="1"/>
    <col min="3782" max="3782" width="18.75" customWidth="1"/>
    <col min="3783" max="3784" width="19" customWidth="1"/>
    <col min="3785" max="3785" width="19.08203125" customWidth="1"/>
    <col min="3786" max="3786" width="17.08203125" customWidth="1"/>
    <col min="3787" max="3788" width="7.75" hidden="1" customWidth="1"/>
    <col min="3789" max="3791" width="17.5" customWidth="1"/>
    <col min="3792" max="3792" width="10.58203125" customWidth="1"/>
    <col min="3793" max="3793" width="15.75" customWidth="1"/>
    <col min="3794" max="3794" width="30.08203125" customWidth="1"/>
    <col min="3795" max="3795" width="27.58203125" customWidth="1"/>
    <col min="3796" max="3796" width="21.08203125" customWidth="1"/>
    <col min="3797" max="3797" width="22.25" customWidth="1"/>
    <col min="3798" max="3798" width="18.75" customWidth="1"/>
    <col min="3799" max="3800" width="19" customWidth="1"/>
    <col min="3801" max="3801" width="19.08203125" customWidth="1"/>
    <col min="3802" max="3802" width="17.08203125" customWidth="1"/>
    <col min="3803" max="3804" width="7.75" hidden="1" customWidth="1"/>
    <col min="3805" max="3807" width="17.5" customWidth="1"/>
    <col min="3808" max="3808" width="10.58203125" customWidth="1"/>
    <col min="3809" max="3809" width="15.75" customWidth="1"/>
    <col min="3810" max="3810" width="30.08203125" customWidth="1"/>
    <col min="3811" max="3811" width="27.58203125" customWidth="1"/>
    <col min="3812" max="3812" width="21.08203125" customWidth="1"/>
    <col min="3813" max="3813" width="22.25" customWidth="1"/>
    <col min="3814" max="3814" width="18.75" customWidth="1"/>
    <col min="3815" max="3816" width="19" customWidth="1"/>
    <col min="3817" max="3817" width="19.08203125" customWidth="1"/>
    <col min="3818" max="3818" width="17.08203125" customWidth="1"/>
    <col min="3819" max="3820" width="7.75" hidden="1" customWidth="1"/>
    <col min="3821" max="3823" width="17.5" customWidth="1"/>
    <col min="3824" max="3824" width="10.58203125" customWidth="1"/>
    <col min="3825" max="3825" width="15.75" customWidth="1"/>
    <col min="3826" max="3826" width="30.08203125" customWidth="1"/>
    <col min="3827" max="3827" width="27.58203125" customWidth="1"/>
    <col min="3828" max="3828" width="21.08203125" customWidth="1"/>
    <col min="3829" max="3829" width="22.25" customWidth="1"/>
    <col min="3830" max="3830" width="18.75" customWidth="1"/>
    <col min="3831" max="3832" width="19" customWidth="1"/>
    <col min="3833" max="3833" width="19.08203125" customWidth="1"/>
    <col min="3834" max="3834" width="17.08203125" customWidth="1"/>
    <col min="3835" max="3836" width="7.75" hidden="1" customWidth="1"/>
    <col min="3837" max="3839" width="17.5" customWidth="1"/>
    <col min="3840" max="3840" width="10.58203125" customWidth="1"/>
    <col min="3841" max="3841" width="15.75" customWidth="1"/>
    <col min="3842" max="3842" width="30.08203125" customWidth="1"/>
    <col min="3843" max="3843" width="27.58203125" customWidth="1"/>
    <col min="3844" max="3844" width="21.08203125" customWidth="1"/>
    <col min="3845" max="3845" width="22.25" customWidth="1"/>
    <col min="3846" max="3846" width="18.75" customWidth="1"/>
    <col min="3847" max="3848" width="19" customWidth="1"/>
    <col min="3849" max="3849" width="19.08203125" customWidth="1"/>
    <col min="3850" max="3850" width="17.08203125" customWidth="1"/>
    <col min="3851" max="3852" width="7.75" hidden="1" customWidth="1"/>
    <col min="3853" max="3855" width="17.5" customWidth="1"/>
    <col min="3856" max="3856" width="10.58203125" customWidth="1"/>
    <col min="3857" max="3857" width="15.75" customWidth="1"/>
    <col min="3858" max="3858" width="30.08203125" customWidth="1"/>
    <col min="3859" max="3859" width="27.58203125" customWidth="1"/>
    <col min="3860" max="3860" width="21.08203125" customWidth="1"/>
    <col min="3861" max="3861" width="22.25" customWidth="1"/>
    <col min="3862" max="3862" width="18.75" customWidth="1"/>
    <col min="3863" max="3864" width="19" customWidth="1"/>
    <col min="3865" max="3865" width="19.08203125" customWidth="1"/>
    <col min="3866" max="3866" width="17.08203125" customWidth="1"/>
    <col min="3867" max="3868" width="7.75" hidden="1" customWidth="1"/>
    <col min="3869" max="3871" width="17.5" customWidth="1"/>
    <col min="3872" max="3872" width="10.58203125" customWidth="1"/>
    <col min="3873" max="3873" width="15.75" customWidth="1"/>
    <col min="3874" max="3874" width="30.08203125" customWidth="1"/>
    <col min="3875" max="3875" width="27.58203125" customWidth="1"/>
    <col min="3876" max="3876" width="21.08203125" customWidth="1"/>
    <col min="3877" max="3877" width="22.25" customWidth="1"/>
    <col min="3878" max="3878" width="18.75" customWidth="1"/>
    <col min="3879" max="3880" width="19" customWidth="1"/>
    <col min="3881" max="3881" width="19.08203125" customWidth="1"/>
    <col min="3882" max="3882" width="17.08203125" customWidth="1"/>
    <col min="3883" max="3884" width="7.75" hidden="1" customWidth="1"/>
    <col min="3885" max="3887" width="17.5" customWidth="1"/>
    <col min="3888" max="3888" width="10.58203125" customWidth="1"/>
    <col min="3889" max="3889" width="15.75" customWidth="1"/>
    <col min="3890" max="3890" width="30.08203125" customWidth="1"/>
    <col min="3891" max="3891" width="27.58203125" customWidth="1"/>
    <col min="3892" max="3892" width="21.08203125" customWidth="1"/>
    <col min="3893" max="3893" width="22.25" customWidth="1"/>
    <col min="3894" max="3894" width="18.75" customWidth="1"/>
    <col min="3895" max="3896" width="19" customWidth="1"/>
    <col min="3897" max="3897" width="19.08203125" customWidth="1"/>
    <col min="3898" max="3898" width="17.08203125" customWidth="1"/>
    <col min="3899" max="3900" width="7.75" hidden="1" customWidth="1"/>
    <col min="3901" max="3903" width="17.5" customWidth="1"/>
    <col min="3904" max="3904" width="10.58203125" customWidth="1"/>
    <col min="3905" max="3905" width="15.75" customWidth="1"/>
    <col min="3906" max="3906" width="30.08203125" customWidth="1"/>
    <col min="3907" max="3907" width="27.58203125" customWidth="1"/>
    <col min="3908" max="3908" width="21.08203125" customWidth="1"/>
    <col min="3909" max="3909" width="22.25" customWidth="1"/>
    <col min="3910" max="3910" width="18.75" customWidth="1"/>
    <col min="3911" max="3912" width="19" customWidth="1"/>
    <col min="3913" max="3913" width="19.08203125" customWidth="1"/>
    <col min="3914" max="3914" width="17.08203125" customWidth="1"/>
    <col min="3915" max="3916" width="7.75" hidden="1" customWidth="1"/>
    <col min="3917" max="3919" width="17.5" customWidth="1"/>
    <col min="3920" max="3920" width="10.58203125" customWidth="1"/>
    <col min="3921" max="3921" width="15.75" customWidth="1"/>
    <col min="3922" max="3922" width="30.08203125" customWidth="1"/>
    <col min="3923" max="3923" width="27.58203125" customWidth="1"/>
    <col min="3924" max="3924" width="21.08203125" customWidth="1"/>
    <col min="3925" max="3925" width="22.25" customWidth="1"/>
    <col min="3926" max="3926" width="18.75" customWidth="1"/>
    <col min="3927" max="3928" width="19" customWidth="1"/>
    <col min="3929" max="3929" width="19.08203125" customWidth="1"/>
    <col min="3930" max="3930" width="17.08203125" customWidth="1"/>
    <col min="3931" max="3932" width="7.75" hidden="1" customWidth="1"/>
    <col min="3933" max="3935" width="17.5" customWidth="1"/>
    <col min="3936" max="3936" width="10.58203125" customWidth="1"/>
    <col min="3937" max="3937" width="15.75" customWidth="1"/>
    <col min="3938" max="3938" width="30.08203125" customWidth="1"/>
    <col min="3939" max="3939" width="27.58203125" customWidth="1"/>
    <col min="3940" max="3940" width="21.08203125" customWidth="1"/>
    <col min="3941" max="3941" width="22.25" customWidth="1"/>
    <col min="3942" max="3942" width="18.75" customWidth="1"/>
    <col min="3943" max="3944" width="19" customWidth="1"/>
    <col min="3945" max="3945" width="19.08203125" customWidth="1"/>
    <col min="3946" max="3946" width="17.08203125" customWidth="1"/>
    <col min="3947" max="3948" width="7.75" hidden="1" customWidth="1"/>
    <col min="3949" max="3951" width="17.5" customWidth="1"/>
    <col min="3952" max="3952" width="10.58203125" customWidth="1"/>
    <col min="3953" max="3953" width="15.75" customWidth="1"/>
    <col min="3954" max="3954" width="30.08203125" customWidth="1"/>
    <col min="3955" max="3955" width="27.58203125" customWidth="1"/>
    <col min="3956" max="3956" width="21.08203125" customWidth="1"/>
    <col min="3957" max="3957" width="22.25" customWidth="1"/>
    <col min="3958" max="3958" width="18.75" customWidth="1"/>
    <col min="3959" max="3960" width="19" customWidth="1"/>
    <col min="3961" max="3961" width="19.08203125" customWidth="1"/>
    <col min="3962" max="3962" width="17.08203125" customWidth="1"/>
    <col min="3963" max="3964" width="7.75" hidden="1" customWidth="1"/>
    <col min="3965" max="3967" width="17.5" customWidth="1"/>
    <col min="3968" max="3968" width="10.58203125" customWidth="1"/>
    <col min="3969" max="3969" width="15.75" customWidth="1"/>
    <col min="3970" max="3970" width="30.08203125" customWidth="1"/>
    <col min="3971" max="3971" width="27.58203125" customWidth="1"/>
    <col min="3972" max="3972" width="21.08203125" customWidth="1"/>
    <col min="3973" max="3973" width="22.25" customWidth="1"/>
    <col min="3974" max="3974" width="18.75" customWidth="1"/>
    <col min="3975" max="3976" width="19" customWidth="1"/>
    <col min="3977" max="3977" width="19.08203125" customWidth="1"/>
    <col min="3978" max="3978" width="17.08203125" customWidth="1"/>
    <col min="3979" max="3980" width="7.75" hidden="1" customWidth="1"/>
    <col min="3981" max="3983" width="17.5" customWidth="1"/>
    <col min="3984" max="3984" width="10.58203125" customWidth="1"/>
    <col min="3985" max="3985" width="15.75" customWidth="1"/>
    <col min="3986" max="3986" width="30.08203125" customWidth="1"/>
    <col min="3987" max="3987" width="27.58203125" customWidth="1"/>
    <col min="3988" max="3988" width="21.08203125" customWidth="1"/>
    <col min="3989" max="3989" width="22.25" customWidth="1"/>
    <col min="3990" max="3990" width="18.75" customWidth="1"/>
    <col min="3991" max="3992" width="19" customWidth="1"/>
    <col min="3993" max="3993" width="19.08203125" customWidth="1"/>
    <col min="3994" max="3994" width="17.08203125" customWidth="1"/>
    <col min="3995" max="3996" width="7.75" hidden="1" customWidth="1"/>
    <col min="3997" max="3999" width="17.5" customWidth="1"/>
    <col min="4000" max="4000" width="10.58203125" customWidth="1"/>
    <col min="4001" max="4001" width="15.75" customWidth="1"/>
    <col min="4002" max="4002" width="30.08203125" customWidth="1"/>
    <col min="4003" max="4003" width="27.58203125" customWidth="1"/>
    <col min="4004" max="4004" width="21.08203125" customWidth="1"/>
    <col min="4005" max="4005" width="22.25" customWidth="1"/>
    <col min="4006" max="4006" width="18.75" customWidth="1"/>
    <col min="4007" max="4008" width="19" customWidth="1"/>
    <col min="4009" max="4009" width="19.08203125" customWidth="1"/>
    <col min="4010" max="4010" width="17.08203125" customWidth="1"/>
    <col min="4011" max="4012" width="7.75" hidden="1" customWidth="1"/>
    <col min="4013" max="4015" width="17.5" customWidth="1"/>
    <col min="4016" max="4016" width="10.58203125" customWidth="1"/>
    <col min="4017" max="4017" width="15.75" customWidth="1"/>
    <col min="4018" max="4018" width="30.08203125" customWidth="1"/>
    <col min="4019" max="4019" width="27.58203125" customWidth="1"/>
    <col min="4020" max="4020" width="21.08203125" customWidth="1"/>
    <col min="4021" max="4021" width="22.25" customWidth="1"/>
    <col min="4022" max="4022" width="18.75" customWidth="1"/>
    <col min="4023" max="4024" width="19" customWidth="1"/>
    <col min="4025" max="4025" width="19.08203125" customWidth="1"/>
    <col min="4026" max="4026" width="17.08203125" customWidth="1"/>
    <col min="4027" max="4028" width="7.75" hidden="1" customWidth="1"/>
    <col min="4029" max="4031" width="17.5" customWidth="1"/>
    <col min="4032" max="4032" width="10.58203125" customWidth="1"/>
    <col min="4033" max="4033" width="15.75" customWidth="1"/>
    <col min="4034" max="4034" width="30.08203125" customWidth="1"/>
    <col min="4035" max="4035" width="27.58203125" customWidth="1"/>
    <col min="4036" max="4036" width="21.08203125" customWidth="1"/>
    <col min="4037" max="4037" width="22.25" customWidth="1"/>
    <col min="4038" max="4038" width="18.75" customWidth="1"/>
    <col min="4039" max="4040" width="19" customWidth="1"/>
    <col min="4041" max="4041" width="19.08203125" customWidth="1"/>
    <col min="4042" max="4042" width="17.08203125" customWidth="1"/>
    <col min="4043" max="4044" width="7.75" hidden="1" customWidth="1"/>
    <col min="4045" max="4047" width="17.5" customWidth="1"/>
    <col min="4048" max="4048" width="10.58203125" customWidth="1"/>
    <col min="4049" max="4049" width="15.75" customWidth="1"/>
    <col min="4050" max="4050" width="30.08203125" customWidth="1"/>
    <col min="4051" max="4051" width="27.58203125" customWidth="1"/>
    <col min="4052" max="4052" width="21.08203125" customWidth="1"/>
    <col min="4053" max="4053" width="22.25" customWidth="1"/>
    <col min="4054" max="4054" width="18.75" customWidth="1"/>
    <col min="4055" max="4056" width="19" customWidth="1"/>
    <col min="4057" max="4057" width="19.08203125" customWidth="1"/>
    <col min="4058" max="4058" width="17.08203125" customWidth="1"/>
    <col min="4059" max="4060" width="7.75" hidden="1" customWidth="1"/>
    <col min="4061" max="4063" width="17.5" customWidth="1"/>
    <col min="4064" max="4064" width="10.58203125" customWidth="1"/>
    <col min="4065" max="4065" width="15.75" customWidth="1"/>
    <col min="4066" max="4066" width="30.08203125" customWidth="1"/>
    <col min="4067" max="4067" width="27.58203125" customWidth="1"/>
    <col min="4068" max="4068" width="21.08203125" customWidth="1"/>
    <col min="4069" max="4069" width="22.25" customWidth="1"/>
    <col min="4070" max="4070" width="18.75" customWidth="1"/>
    <col min="4071" max="4072" width="19" customWidth="1"/>
    <col min="4073" max="4073" width="19.08203125" customWidth="1"/>
    <col min="4074" max="4074" width="17.08203125" customWidth="1"/>
    <col min="4075" max="4076" width="7.75" hidden="1" customWidth="1"/>
    <col min="4077" max="4079" width="17.5" customWidth="1"/>
    <col min="4080" max="4080" width="10.58203125" customWidth="1"/>
    <col min="4081" max="4081" width="15.75" customWidth="1"/>
    <col min="4082" max="4082" width="30.08203125" customWidth="1"/>
    <col min="4083" max="4083" width="27.58203125" customWidth="1"/>
    <col min="4084" max="4084" width="21.08203125" customWidth="1"/>
    <col min="4085" max="4085" width="22.25" customWidth="1"/>
    <col min="4086" max="4086" width="18.75" customWidth="1"/>
    <col min="4087" max="4088" width="19" customWidth="1"/>
    <col min="4089" max="4089" width="19.08203125" customWidth="1"/>
    <col min="4090" max="4090" width="17.08203125" customWidth="1"/>
    <col min="4091" max="4092" width="7.75" hidden="1" customWidth="1"/>
    <col min="4093" max="4095" width="17.5" customWidth="1"/>
    <col min="4096" max="4096" width="10.58203125" customWidth="1"/>
    <col min="4097" max="4097" width="15.75" customWidth="1"/>
    <col min="4098" max="4098" width="30.08203125" customWidth="1"/>
    <col min="4099" max="4099" width="27.58203125" customWidth="1"/>
    <col min="4100" max="4100" width="21.08203125" customWidth="1"/>
    <col min="4101" max="4101" width="22.25" customWidth="1"/>
    <col min="4102" max="4102" width="18.75" customWidth="1"/>
    <col min="4103" max="4104" width="19" customWidth="1"/>
    <col min="4105" max="4105" width="19.08203125" customWidth="1"/>
    <col min="4106" max="4106" width="17.08203125" customWidth="1"/>
    <col min="4107" max="4108" width="7.75" hidden="1" customWidth="1"/>
    <col min="4109" max="4111" width="17.5" customWidth="1"/>
    <col min="4112" max="4112" width="10.58203125" customWidth="1"/>
    <col min="4113" max="4113" width="15.75" customWidth="1"/>
    <col min="4114" max="4114" width="30.08203125" customWidth="1"/>
    <col min="4115" max="4115" width="27.58203125" customWidth="1"/>
    <col min="4116" max="4116" width="21.08203125" customWidth="1"/>
    <col min="4117" max="4117" width="22.25" customWidth="1"/>
    <col min="4118" max="4118" width="18.75" customWidth="1"/>
    <col min="4119" max="4120" width="19" customWidth="1"/>
    <col min="4121" max="4121" width="19.08203125" customWidth="1"/>
    <col min="4122" max="4122" width="17.08203125" customWidth="1"/>
    <col min="4123" max="4124" width="7.75" hidden="1" customWidth="1"/>
    <col min="4125" max="4127" width="17.5" customWidth="1"/>
    <col min="4128" max="4128" width="10.58203125" customWidth="1"/>
    <col min="4129" max="4129" width="15.75" customWidth="1"/>
    <col min="4130" max="4130" width="30.08203125" customWidth="1"/>
    <col min="4131" max="4131" width="27.58203125" customWidth="1"/>
    <col min="4132" max="4132" width="21.08203125" customWidth="1"/>
    <col min="4133" max="4133" width="22.25" customWidth="1"/>
    <col min="4134" max="4134" width="18.75" customWidth="1"/>
    <col min="4135" max="4136" width="19" customWidth="1"/>
    <col min="4137" max="4137" width="19.08203125" customWidth="1"/>
    <col min="4138" max="4138" width="17.08203125" customWidth="1"/>
    <col min="4139" max="4140" width="7.75" hidden="1" customWidth="1"/>
    <col min="4141" max="4143" width="17.5" customWidth="1"/>
    <col min="4144" max="4144" width="10.58203125" customWidth="1"/>
    <col min="4145" max="4145" width="15.75" customWidth="1"/>
    <col min="4146" max="4146" width="30.08203125" customWidth="1"/>
    <col min="4147" max="4147" width="27.58203125" customWidth="1"/>
    <col min="4148" max="4148" width="21.08203125" customWidth="1"/>
    <col min="4149" max="4149" width="22.25" customWidth="1"/>
    <col min="4150" max="4150" width="18.75" customWidth="1"/>
    <col min="4151" max="4152" width="19" customWidth="1"/>
    <col min="4153" max="4153" width="19.08203125" customWidth="1"/>
    <col min="4154" max="4154" width="17.08203125" customWidth="1"/>
    <col min="4155" max="4156" width="7.75" hidden="1" customWidth="1"/>
    <col min="4157" max="4159" width="17.5" customWidth="1"/>
    <col min="4160" max="4160" width="10.58203125" customWidth="1"/>
    <col min="4161" max="4161" width="15.75" customWidth="1"/>
    <col min="4162" max="4162" width="30.08203125" customWidth="1"/>
    <col min="4163" max="4163" width="27.58203125" customWidth="1"/>
    <col min="4164" max="4164" width="21.08203125" customWidth="1"/>
    <col min="4165" max="4165" width="22.25" customWidth="1"/>
    <col min="4166" max="4166" width="18.75" customWidth="1"/>
    <col min="4167" max="4168" width="19" customWidth="1"/>
    <col min="4169" max="4169" width="19.08203125" customWidth="1"/>
    <col min="4170" max="4170" width="17.08203125" customWidth="1"/>
    <col min="4171" max="4172" width="7.75" hidden="1" customWidth="1"/>
    <col min="4173" max="4175" width="17.5" customWidth="1"/>
    <col min="4176" max="4176" width="10.58203125" customWidth="1"/>
    <col min="4177" max="4177" width="15.75" customWidth="1"/>
    <col min="4178" max="4178" width="30.08203125" customWidth="1"/>
    <col min="4179" max="4179" width="27.58203125" customWidth="1"/>
    <col min="4180" max="4180" width="21.08203125" customWidth="1"/>
    <col min="4181" max="4181" width="22.25" customWidth="1"/>
    <col min="4182" max="4182" width="18.75" customWidth="1"/>
    <col min="4183" max="4184" width="19" customWidth="1"/>
    <col min="4185" max="4185" width="19.08203125" customWidth="1"/>
    <col min="4186" max="4186" width="17.08203125" customWidth="1"/>
    <col min="4187" max="4188" width="7.75" hidden="1" customWidth="1"/>
    <col min="4189" max="4191" width="17.5" customWidth="1"/>
    <col min="4192" max="4192" width="10.58203125" customWidth="1"/>
    <col min="4193" max="4193" width="15.75" customWidth="1"/>
    <col min="4194" max="4194" width="30.08203125" customWidth="1"/>
    <col min="4195" max="4195" width="27.58203125" customWidth="1"/>
    <col min="4196" max="4196" width="21.08203125" customWidth="1"/>
    <col min="4197" max="4197" width="22.25" customWidth="1"/>
    <col min="4198" max="4198" width="18.75" customWidth="1"/>
    <col min="4199" max="4200" width="19" customWidth="1"/>
    <col min="4201" max="4201" width="19.08203125" customWidth="1"/>
    <col min="4202" max="4202" width="17.08203125" customWidth="1"/>
    <col min="4203" max="4204" width="7.75" hidden="1" customWidth="1"/>
    <col min="4205" max="4207" width="17.5" customWidth="1"/>
    <col min="4208" max="4208" width="10.58203125" customWidth="1"/>
    <col min="4209" max="4209" width="15.75" customWidth="1"/>
    <col min="4210" max="4210" width="30.08203125" customWidth="1"/>
    <col min="4211" max="4211" width="27.58203125" customWidth="1"/>
    <col min="4212" max="4212" width="21.08203125" customWidth="1"/>
    <col min="4213" max="4213" width="22.25" customWidth="1"/>
    <col min="4214" max="4214" width="18.75" customWidth="1"/>
    <col min="4215" max="4216" width="19" customWidth="1"/>
    <col min="4217" max="4217" width="19.08203125" customWidth="1"/>
    <col min="4218" max="4218" width="17.08203125" customWidth="1"/>
    <col min="4219" max="4220" width="7.75" hidden="1" customWidth="1"/>
    <col min="4221" max="4223" width="17.5" customWidth="1"/>
    <col min="4224" max="4224" width="10.58203125" customWidth="1"/>
    <col min="4225" max="4225" width="15.75" customWidth="1"/>
    <col min="4226" max="4226" width="30.08203125" customWidth="1"/>
    <col min="4227" max="4227" width="27.58203125" customWidth="1"/>
    <col min="4228" max="4228" width="21.08203125" customWidth="1"/>
    <col min="4229" max="4229" width="22.25" customWidth="1"/>
    <col min="4230" max="4230" width="18.75" customWidth="1"/>
    <col min="4231" max="4232" width="19" customWidth="1"/>
    <col min="4233" max="4233" width="19.08203125" customWidth="1"/>
    <col min="4234" max="4234" width="17.08203125" customWidth="1"/>
    <col min="4235" max="4236" width="7.75" hidden="1" customWidth="1"/>
    <col min="4237" max="4239" width="17.5" customWidth="1"/>
    <col min="4240" max="4240" width="10.58203125" customWidth="1"/>
    <col min="4241" max="4241" width="15.75" customWidth="1"/>
    <col min="4242" max="4242" width="30.08203125" customWidth="1"/>
    <col min="4243" max="4243" width="27.58203125" customWidth="1"/>
    <col min="4244" max="4244" width="21.08203125" customWidth="1"/>
    <col min="4245" max="4245" width="22.25" customWidth="1"/>
    <col min="4246" max="4246" width="18.75" customWidth="1"/>
    <col min="4247" max="4248" width="19" customWidth="1"/>
    <col min="4249" max="4249" width="19.08203125" customWidth="1"/>
    <col min="4250" max="4250" width="17.08203125" customWidth="1"/>
    <col min="4251" max="4252" width="7.75" hidden="1" customWidth="1"/>
    <col min="4253" max="4255" width="17.5" customWidth="1"/>
    <col min="4256" max="4256" width="10.58203125" customWidth="1"/>
    <col min="4257" max="4257" width="15.75" customWidth="1"/>
    <col min="4258" max="4258" width="30.08203125" customWidth="1"/>
    <col min="4259" max="4259" width="27.58203125" customWidth="1"/>
    <col min="4260" max="4260" width="21.08203125" customWidth="1"/>
    <col min="4261" max="4261" width="22.25" customWidth="1"/>
    <col min="4262" max="4262" width="18.75" customWidth="1"/>
    <col min="4263" max="4264" width="19" customWidth="1"/>
    <col min="4265" max="4265" width="19.08203125" customWidth="1"/>
    <col min="4266" max="4266" width="17.08203125" customWidth="1"/>
    <col min="4267" max="4268" width="7.75" hidden="1" customWidth="1"/>
    <col min="4269" max="4271" width="17.5" customWidth="1"/>
    <col min="4272" max="4272" width="10.58203125" customWidth="1"/>
    <col min="4273" max="4273" width="15.75" customWidth="1"/>
    <col min="4274" max="4274" width="30.08203125" customWidth="1"/>
    <col min="4275" max="4275" width="27.58203125" customWidth="1"/>
    <col min="4276" max="4276" width="21.08203125" customWidth="1"/>
    <col min="4277" max="4277" width="22.25" customWidth="1"/>
    <col min="4278" max="4278" width="18.75" customWidth="1"/>
    <col min="4279" max="4280" width="19" customWidth="1"/>
    <col min="4281" max="4281" width="19.08203125" customWidth="1"/>
    <col min="4282" max="4282" width="17.08203125" customWidth="1"/>
    <col min="4283" max="4284" width="7.75" hidden="1" customWidth="1"/>
    <col min="4285" max="4287" width="17.5" customWidth="1"/>
    <col min="4288" max="4288" width="10.58203125" customWidth="1"/>
    <col min="4289" max="4289" width="15.75" customWidth="1"/>
    <col min="4290" max="4290" width="30.08203125" customWidth="1"/>
    <col min="4291" max="4291" width="27.58203125" customWidth="1"/>
    <col min="4292" max="4292" width="21.08203125" customWidth="1"/>
    <col min="4293" max="4293" width="22.25" customWidth="1"/>
    <col min="4294" max="4294" width="18.75" customWidth="1"/>
    <col min="4295" max="4296" width="19" customWidth="1"/>
    <col min="4297" max="4297" width="19.08203125" customWidth="1"/>
    <col min="4298" max="4298" width="17.08203125" customWidth="1"/>
    <col min="4299" max="4300" width="7.75" hidden="1" customWidth="1"/>
    <col min="4301" max="4303" width="17.5" customWidth="1"/>
    <col min="4304" max="4304" width="10.58203125" customWidth="1"/>
    <col min="4305" max="4305" width="15.75" customWidth="1"/>
    <col min="4306" max="4306" width="30.08203125" customWidth="1"/>
    <col min="4307" max="4307" width="27.58203125" customWidth="1"/>
    <col min="4308" max="4308" width="21.08203125" customWidth="1"/>
    <col min="4309" max="4309" width="22.25" customWidth="1"/>
    <col min="4310" max="4310" width="18.75" customWidth="1"/>
    <col min="4311" max="4312" width="19" customWidth="1"/>
    <col min="4313" max="4313" width="19.08203125" customWidth="1"/>
    <col min="4314" max="4314" width="17.08203125" customWidth="1"/>
    <col min="4315" max="4316" width="7.75" hidden="1" customWidth="1"/>
    <col min="4317" max="4319" width="17.5" customWidth="1"/>
    <col min="4320" max="4320" width="10.58203125" customWidth="1"/>
    <col min="4321" max="4321" width="15.75" customWidth="1"/>
    <col min="4322" max="4322" width="30.08203125" customWidth="1"/>
    <col min="4323" max="4323" width="27.58203125" customWidth="1"/>
    <col min="4324" max="4324" width="21.08203125" customWidth="1"/>
    <col min="4325" max="4325" width="22.25" customWidth="1"/>
    <col min="4326" max="4326" width="18.75" customWidth="1"/>
    <col min="4327" max="4328" width="19" customWidth="1"/>
    <col min="4329" max="4329" width="19.08203125" customWidth="1"/>
    <col min="4330" max="4330" width="17.08203125" customWidth="1"/>
    <col min="4331" max="4332" width="7.75" hidden="1" customWidth="1"/>
    <col min="4333" max="4335" width="17.5" customWidth="1"/>
    <col min="4336" max="4336" width="10.58203125" customWidth="1"/>
    <col min="4337" max="4337" width="15.75" customWidth="1"/>
    <col min="4338" max="4338" width="30.08203125" customWidth="1"/>
    <col min="4339" max="4339" width="27.58203125" customWidth="1"/>
    <col min="4340" max="4340" width="21.08203125" customWidth="1"/>
    <col min="4341" max="4341" width="22.25" customWidth="1"/>
    <col min="4342" max="4342" width="18.75" customWidth="1"/>
    <col min="4343" max="4344" width="19" customWidth="1"/>
    <col min="4345" max="4345" width="19.08203125" customWidth="1"/>
    <col min="4346" max="4346" width="17.08203125" customWidth="1"/>
    <col min="4347" max="4348" width="7.75" hidden="1" customWidth="1"/>
    <col min="4349" max="4351" width="17.5" customWidth="1"/>
    <col min="4352" max="4352" width="10.58203125" customWidth="1"/>
    <col min="4353" max="4353" width="15.75" customWidth="1"/>
    <col min="4354" max="4354" width="30.08203125" customWidth="1"/>
    <col min="4355" max="4355" width="27.58203125" customWidth="1"/>
    <col min="4356" max="4356" width="21.08203125" customWidth="1"/>
    <col min="4357" max="4357" width="22.25" customWidth="1"/>
    <col min="4358" max="4358" width="18.75" customWidth="1"/>
    <col min="4359" max="4360" width="19" customWidth="1"/>
    <col min="4361" max="4361" width="19.08203125" customWidth="1"/>
    <col min="4362" max="4362" width="17.08203125" customWidth="1"/>
    <col min="4363" max="4364" width="7.75" hidden="1" customWidth="1"/>
    <col min="4365" max="4367" width="17.5" customWidth="1"/>
    <col min="4368" max="4368" width="10.58203125" customWidth="1"/>
    <col min="4369" max="4369" width="15.75" customWidth="1"/>
    <col min="4370" max="4370" width="30.08203125" customWidth="1"/>
    <col min="4371" max="4371" width="27.58203125" customWidth="1"/>
    <col min="4372" max="4372" width="21.08203125" customWidth="1"/>
    <col min="4373" max="4373" width="22.25" customWidth="1"/>
    <col min="4374" max="4374" width="18.75" customWidth="1"/>
    <col min="4375" max="4376" width="19" customWidth="1"/>
    <col min="4377" max="4377" width="19.08203125" customWidth="1"/>
    <col min="4378" max="4378" width="17.08203125" customWidth="1"/>
    <col min="4379" max="4380" width="7.75" hidden="1" customWidth="1"/>
    <col min="4381" max="4383" width="17.5" customWidth="1"/>
    <col min="4384" max="4384" width="10.58203125" customWidth="1"/>
    <col min="4385" max="4385" width="15.75" customWidth="1"/>
    <col min="4386" max="4386" width="30.08203125" customWidth="1"/>
    <col min="4387" max="4387" width="27.58203125" customWidth="1"/>
    <col min="4388" max="4388" width="21.08203125" customWidth="1"/>
    <col min="4389" max="4389" width="22.25" customWidth="1"/>
    <col min="4390" max="4390" width="18.75" customWidth="1"/>
    <col min="4391" max="4392" width="19" customWidth="1"/>
    <col min="4393" max="4393" width="19.08203125" customWidth="1"/>
    <col min="4394" max="4394" width="17.08203125" customWidth="1"/>
    <col min="4395" max="4396" width="7.75" hidden="1" customWidth="1"/>
    <col min="4397" max="4399" width="17.5" customWidth="1"/>
    <col min="4400" max="4400" width="10.58203125" customWidth="1"/>
    <col min="4401" max="4401" width="15.75" customWidth="1"/>
    <col min="4402" max="4402" width="30.08203125" customWidth="1"/>
    <col min="4403" max="4403" width="27.58203125" customWidth="1"/>
    <col min="4404" max="4404" width="21.08203125" customWidth="1"/>
    <col min="4405" max="4405" width="22.25" customWidth="1"/>
    <col min="4406" max="4406" width="18.75" customWidth="1"/>
    <col min="4407" max="4408" width="19" customWidth="1"/>
    <col min="4409" max="4409" width="19.08203125" customWidth="1"/>
    <col min="4410" max="4410" width="17.08203125" customWidth="1"/>
    <col min="4411" max="4412" width="7.75" hidden="1" customWidth="1"/>
    <col min="4413" max="4415" width="17.5" customWidth="1"/>
    <col min="4416" max="4416" width="10.58203125" customWidth="1"/>
    <col min="4417" max="4417" width="15.75" customWidth="1"/>
    <col min="4418" max="4418" width="30.08203125" customWidth="1"/>
    <col min="4419" max="4419" width="27.58203125" customWidth="1"/>
    <col min="4420" max="4420" width="21.08203125" customWidth="1"/>
    <col min="4421" max="4421" width="22.25" customWidth="1"/>
    <col min="4422" max="4422" width="18.75" customWidth="1"/>
    <col min="4423" max="4424" width="19" customWidth="1"/>
    <col min="4425" max="4425" width="19.08203125" customWidth="1"/>
    <col min="4426" max="4426" width="17.08203125" customWidth="1"/>
    <col min="4427" max="4428" width="7.75" hidden="1" customWidth="1"/>
    <col min="4429" max="4431" width="17.5" customWidth="1"/>
    <col min="4432" max="4432" width="10.58203125" customWidth="1"/>
    <col min="4433" max="4433" width="15.75" customWidth="1"/>
    <col min="4434" max="4434" width="30.08203125" customWidth="1"/>
    <col min="4435" max="4435" width="27.58203125" customWidth="1"/>
    <col min="4436" max="4436" width="21.08203125" customWidth="1"/>
    <col min="4437" max="4437" width="22.25" customWidth="1"/>
    <col min="4438" max="4438" width="18.75" customWidth="1"/>
    <col min="4439" max="4440" width="19" customWidth="1"/>
    <col min="4441" max="4441" width="19.08203125" customWidth="1"/>
    <col min="4442" max="4442" width="17.08203125" customWidth="1"/>
    <col min="4443" max="4444" width="7.75" hidden="1" customWidth="1"/>
    <col min="4445" max="4447" width="17.5" customWidth="1"/>
    <col min="4448" max="4448" width="10.58203125" customWidth="1"/>
    <col min="4449" max="4449" width="15.75" customWidth="1"/>
    <col min="4450" max="4450" width="30.08203125" customWidth="1"/>
    <col min="4451" max="4451" width="27.58203125" customWidth="1"/>
    <col min="4452" max="4452" width="21.08203125" customWidth="1"/>
    <col min="4453" max="4453" width="22.25" customWidth="1"/>
    <col min="4454" max="4454" width="18.75" customWidth="1"/>
    <col min="4455" max="4456" width="19" customWidth="1"/>
    <col min="4457" max="4457" width="19.08203125" customWidth="1"/>
    <col min="4458" max="4458" width="17.08203125" customWidth="1"/>
    <col min="4459" max="4460" width="7.75" hidden="1" customWidth="1"/>
    <col min="4461" max="4463" width="17.5" customWidth="1"/>
    <col min="4464" max="4464" width="10.58203125" customWidth="1"/>
    <col min="4465" max="4465" width="15.75" customWidth="1"/>
    <col min="4466" max="4466" width="30.08203125" customWidth="1"/>
    <col min="4467" max="4467" width="27.58203125" customWidth="1"/>
    <col min="4468" max="4468" width="21.08203125" customWidth="1"/>
    <col min="4469" max="4469" width="22.25" customWidth="1"/>
    <col min="4470" max="4470" width="18.75" customWidth="1"/>
    <col min="4471" max="4472" width="19" customWidth="1"/>
    <col min="4473" max="4473" width="19.08203125" customWidth="1"/>
    <col min="4474" max="4474" width="17.08203125" customWidth="1"/>
    <col min="4475" max="4476" width="7.75" hidden="1" customWidth="1"/>
    <col min="4477" max="4479" width="17.5" customWidth="1"/>
    <col min="4480" max="4480" width="10.58203125" customWidth="1"/>
    <col min="4481" max="4481" width="15.75" customWidth="1"/>
    <col min="4482" max="4482" width="30.08203125" customWidth="1"/>
    <col min="4483" max="4483" width="27.58203125" customWidth="1"/>
    <col min="4484" max="4484" width="21.08203125" customWidth="1"/>
    <col min="4485" max="4485" width="22.25" customWidth="1"/>
    <col min="4486" max="4486" width="18.75" customWidth="1"/>
    <col min="4487" max="4488" width="19" customWidth="1"/>
    <col min="4489" max="4489" width="19.08203125" customWidth="1"/>
    <col min="4490" max="4490" width="17.08203125" customWidth="1"/>
    <col min="4491" max="4492" width="7.75" hidden="1" customWidth="1"/>
    <col min="4493" max="4495" width="17.5" customWidth="1"/>
    <col min="4496" max="4496" width="10.58203125" customWidth="1"/>
    <col min="4497" max="4497" width="15.75" customWidth="1"/>
    <col min="4498" max="4498" width="30.08203125" customWidth="1"/>
    <col min="4499" max="4499" width="27.58203125" customWidth="1"/>
    <col min="4500" max="4500" width="21.08203125" customWidth="1"/>
    <col min="4501" max="4501" width="22.25" customWidth="1"/>
    <col min="4502" max="4502" width="18.75" customWidth="1"/>
    <col min="4503" max="4504" width="19" customWidth="1"/>
    <col min="4505" max="4505" width="19.08203125" customWidth="1"/>
    <col min="4506" max="4506" width="17.08203125" customWidth="1"/>
    <col min="4507" max="4508" width="7.75" hidden="1" customWidth="1"/>
    <col min="4509" max="4511" width="17.5" customWidth="1"/>
    <col min="4512" max="4512" width="10.58203125" customWidth="1"/>
    <col min="4513" max="4513" width="15.75" customWidth="1"/>
    <col min="4514" max="4514" width="30.08203125" customWidth="1"/>
    <col min="4515" max="4515" width="27.58203125" customWidth="1"/>
    <col min="4516" max="4516" width="21.08203125" customWidth="1"/>
    <col min="4517" max="4517" width="22.25" customWidth="1"/>
    <col min="4518" max="4518" width="18.75" customWidth="1"/>
    <col min="4519" max="4520" width="19" customWidth="1"/>
    <col min="4521" max="4521" width="19.08203125" customWidth="1"/>
    <col min="4522" max="4522" width="17.08203125" customWidth="1"/>
    <col min="4523" max="4524" width="7.75" hidden="1" customWidth="1"/>
    <col min="4525" max="4527" width="17.5" customWidth="1"/>
    <col min="4528" max="4528" width="10.58203125" customWidth="1"/>
    <col min="4529" max="4529" width="15.75" customWidth="1"/>
    <col min="4530" max="4530" width="30.08203125" customWidth="1"/>
    <col min="4531" max="4531" width="27.58203125" customWidth="1"/>
    <col min="4532" max="4532" width="21.08203125" customWidth="1"/>
    <col min="4533" max="4533" width="22.25" customWidth="1"/>
    <col min="4534" max="4534" width="18.75" customWidth="1"/>
    <col min="4535" max="4536" width="19" customWidth="1"/>
    <col min="4537" max="4537" width="19.08203125" customWidth="1"/>
    <col min="4538" max="4538" width="17.08203125" customWidth="1"/>
    <col min="4539" max="4540" width="7.75" hidden="1" customWidth="1"/>
    <col min="4541" max="4543" width="17.5" customWidth="1"/>
    <col min="4544" max="4544" width="10.58203125" customWidth="1"/>
    <col min="4545" max="4545" width="15.75" customWidth="1"/>
    <col min="4546" max="4546" width="30.08203125" customWidth="1"/>
    <col min="4547" max="4547" width="27.58203125" customWidth="1"/>
    <col min="4548" max="4548" width="21.08203125" customWidth="1"/>
    <col min="4549" max="4549" width="22.25" customWidth="1"/>
    <col min="4550" max="4550" width="18.75" customWidth="1"/>
    <col min="4551" max="4552" width="19" customWidth="1"/>
    <col min="4553" max="4553" width="19.08203125" customWidth="1"/>
    <col min="4554" max="4554" width="17.08203125" customWidth="1"/>
    <col min="4555" max="4556" width="7.75" hidden="1" customWidth="1"/>
    <col min="4557" max="4559" width="17.5" customWidth="1"/>
    <col min="4560" max="4560" width="10.58203125" customWidth="1"/>
    <col min="4561" max="4561" width="15.75" customWidth="1"/>
    <col min="4562" max="4562" width="30.08203125" customWidth="1"/>
    <col min="4563" max="4563" width="27.58203125" customWidth="1"/>
    <col min="4564" max="4564" width="21.08203125" customWidth="1"/>
    <col min="4565" max="4565" width="22.25" customWidth="1"/>
    <col min="4566" max="4566" width="18.75" customWidth="1"/>
    <col min="4567" max="4568" width="19" customWidth="1"/>
    <col min="4569" max="4569" width="19.08203125" customWidth="1"/>
    <col min="4570" max="4570" width="17.08203125" customWidth="1"/>
    <col min="4571" max="4572" width="7.75" hidden="1" customWidth="1"/>
    <col min="4573" max="4575" width="17.5" customWidth="1"/>
    <col min="4576" max="4576" width="10.58203125" customWidth="1"/>
    <col min="4577" max="4577" width="15.75" customWidth="1"/>
    <col min="4578" max="4578" width="30.08203125" customWidth="1"/>
    <col min="4579" max="4579" width="27.58203125" customWidth="1"/>
    <col min="4580" max="4580" width="21.08203125" customWidth="1"/>
    <col min="4581" max="4581" width="22.25" customWidth="1"/>
    <col min="4582" max="4582" width="18.75" customWidth="1"/>
    <col min="4583" max="4584" width="19" customWidth="1"/>
    <col min="4585" max="4585" width="19.08203125" customWidth="1"/>
    <col min="4586" max="4586" width="17.08203125" customWidth="1"/>
    <col min="4587" max="4588" width="7.75" hidden="1" customWidth="1"/>
    <col min="4589" max="4591" width="17.5" customWidth="1"/>
    <col min="4592" max="4592" width="10.58203125" customWidth="1"/>
    <col min="4593" max="4593" width="15.75" customWidth="1"/>
    <col min="4594" max="4594" width="30.08203125" customWidth="1"/>
    <col min="4595" max="4595" width="27.58203125" customWidth="1"/>
    <col min="4596" max="4596" width="21.08203125" customWidth="1"/>
    <col min="4597" max="4597" width="22.25" customWidth="1"/>
    <col min="4598" max="4598" width="18.75" customWidth="1"/>
    <col min="4599" max="4600" width="19" customWidth="1"/>
    <col min="4601" max="4601" width="19.08203125" customWidth="1"/>
    <col min="4602" max="4602" width="17.08203125" customWidth="1"/>
    <col min="4603" max="4604" width="7.75" hidden="1" customWidth="1"/>
    <col min="4605" max="4607" width="17.5" customWidth="1"/>
    <col min="4608" max="4608" width="10.58203125" customWidth="1"/>
    <col min="4609" max="4609" width="15.75" customWidth="1"/>
    <col min="4610" max="4610" width="30.08203125" customWidth="1"/>
    <col min="4611" max="4611" width="27.58203125" customWidth="1"/>
    <col min="4612" max="4612" width="21.08203125" customWidth="1"/>
    <col min="4613" max="4613" width="22.25" customWidth="1"/>
    <col min="4614" max="4614" width="18.75" customWidth="1"/>
    <col min="4615" max="4616" width="19" customWidth="1"/>
    <col min="4617" max="4617" width="19.08203125" customWidth="1"/>
    <col min="4618" max="4618" width="17.08203125" customWidth="1"/>
    <col min="4619" max="4620" width="7.75" hidden="1" customWidth="1"/>
    <col min="4621" max="4623" width="17.5" customWidth="1"/>
    <col min="4624" max="4624" width="10.58203125" customWidth="1"/>
    <col min="4625" max="4625" width="15.75" customWidth="1"/>
    <col min="4626" max="4626" width="30.08203125" customWidth="1"/>
    <col min="4627" max="4627" width="27.58203125" customWidth="1"/>
    <col min="4628" max="4628" width="21.08203125" customWidth="1"/>
    <col min="4629" max="4629" width="22.25" customWidth="1"/>
    <col min="4630" max="4630" width="18.75" customWidth="1"/>
    <col min="4631" max="4632" width="19" customWidth="1"/>
    <col min="4633" max="4633" width="19.08203125" customWidth="1"/>
    <col min="4634" max="4634" width="17.08203125" customWidth="1"/>
    <col min="4635" max="4636" width="7.75" hidden="1" customWidth="1"/>
    <col min="4637" max="4639" width="17.5" customWidth="1"/>
    <col min="4640" max="4640" width="10.58203125" customWidth="1"/>
    <col min="4641" max="4641" width="15.75" customWidth="1"/>
    <col min="4642" max="4642" width="30.08203125" customWidth="1"/>
    <col min="4643" max="4643" width="27.58203125" customWidth="1"/>
    <col min="4644" max="4644" width="21.08203125" customWidth="1"/>
    <col min="4645" max="4645" width="22.25" customWidth="1"/>
    <col min="4646" max="4646" width="18.75" customWidth="1"/>
    <col min="4647" max="4648" width="19" customWidth="1"/>
    <col min="4649" max="4649" width="19.08203125" customWidth="1"/>
    <col min="4650" max="4650" width="17.08203125" customWidth="1"/>
    <col min="4651" max="4652" width="7.75" hidden="1" customWidth="1"/>
    <col min="4653" max="4655" width="17.5" customWidth="1"/>
    <col min="4656" max="4656" width="10.58203125" customWidth="1"/>
    <col min="4657" max="4657" width="15.75" customWidth="1"/>
    <col min="4658" max="4658" width="30.08203125" customWidth="1"/>
    <col min="4659" max="4659" width="27.58203125" customWidth="1"/>
    <col min="4660" max="4660" width="21.08203125" customWidth="1"/>
    <col min="4661" max="4661" width="22.25" customWidth="1"/>
    <col min="4662" max="4662" width="18.75" customWidth="1"/>
    <col min="4663" max="4664" width="19" customWidth="1"/>
    <col min="4665" max="4665" width="19.08203125" customWidth="1"/>
    <col min="4666" max="4666" width="17.08203125" customWidth="1"/>
    <col min="4667" max="4668" width="7.75" hidden="1" customWidth="1"/>
    <col min="4669" max="4671" width="17.5" customWidth="1"/>
    <col min="4672" max="4672" width="10.58203125" customWidth="1"/>
    <col min="4673" max="4673" width="15.75" customWidth="1"/>
    <col min="4674" max="4674" width="30.08203125" customWidth="1"/>
    <col min="4675" max="4675" width="27.58203125" customWidth="1"/>
    <col min="4676" max="4676" width="21.08203125" customWidth="1"/>
    <col min="4677" max="4677" width="22.25" customWidth="1"/>
    <col min="4678" max="4678" width="18.75" customWidth="1"/>
    <col min="4679" max="4680" width="19" customWidth="1"/>
    <col min="4681" max="4681" width="19.08203125" customWidth="1"/>
    <col min="4682" max="4682" width="17.08203125" customWidth="1"/>
    <col min="4683" max="4684" width="7.75" hidden="1" customWidth="1"/>
    <col min="4685" max="4687" width="17.5" customWidth="1"/>
    <col min="4688" max="4688" width="10.58203125" customWidth="1"/>
    <col min="4689" max="4689" width="15.75" customWidth="1"/>
    <col min="4690" max="4690" width="30.08203125" customWidth="1"/>
    <col min="4691" max="4691" width="27.58203125" customWidth="1"/>
    <col min="4692" max="4692" width="21.08203125" customWidth="1"/>
    <col min="4693" max="4693" width="22.25" customWidth="1"/>
    <col min="4694" max="4694" width="18.75" customWidth="1"/>
    <col min="4695" max="4696" width="19" customWidth="1"/>
    <col min="4697" max="4697" width="19.08203125" customWidth="1"/>
    <col min="4698" max="4698" width="17.08203125" customWidth="1"/>
    <col min="4699" max="4700" width="7.75" hidden="1" customWidth="1"/>
    <col min="4701" max="4703" width="17.5" customWidth="1"/>
    <col min="4704" max="4704" width="10.58203125" customWidth="1"/>
    <col min="4705" max="4705" width="15.75" customWidth="1"/>
    <col min="4706" max="4706" width="30.08203125" customWidth="1"/>
    <col min="4707" max="4707" width="27.58203125" customWidth="1"/>
    <col min="4708" max="4708" width="21.08203125" customWidth="1"/>
    <col min="4709" max="4709" width="22.25" customWidth="1"/>
    <col min="4710" max="4710" width="18.75" customWidth="1"/>
    <col min="4711" max="4712" width="19" customWidth="1"/>
    <col min="4713" max="4713" width="19.08203125" customWidth="1"/>
    <col min="4714" max="4714" width="17.08203125" customWidth="1"/>
    <col min="4715" max="4716" width="7.75" hidden="1" customWidth="1"/>
    <col min="4717" max="4719" width="17.5" customWidth="1"/>
    <col min="4720" max="4720" width="10.58203125" customWidth="1"/>
    <col min="4721" max="4721" width="15.75" customWidth="1"/>
    <col min="4722" max="4722" width="30.08203125" customWidth="1"/>
    <col min="4723" max="4723" width="27.58203125" customWidth="1"/>
    <col min="4724" max="4724" width="21.08203125" customWidth="1"/>
    <col min="4725" max="4725" width="22.25" customWidth="1"/>
    <col min="4726" max="4726" width="18.75" customWidth="1"/>
    <col min="4727" max="4728" width="19" customWidth="1"/>
    <col min="4729" max="4729" width="19.08203125" customWidth="1"/>
    <col min="4730" max="4730" width="17.08203125" customWidth="1"/>
    <col min="4731" max="4732" width="7.75" hidden="1" customWidth="1"/>
    <col min="4733" max="4735" width="17.5" customWidth="1"/>
    <col min="4736" max="4736" width="10.58203125" customWidth="1"/>
    <col min="4737" max="4737" width="15.75" customWidth="1"/>
    <col min="4738" max="4738" width="30.08203125" customWidth="1"/>
    <col min="4739" max="4739" width="27.58203125" customWidth="1"/>
    <col min="4740" max="4740" width="21.08203125" customWidth="1"/>
    <col min="4741" max="4741" width="22.25" customWidth="1"/>
    <col min="4742" max="4742" width="18.75" customWidth="1"/>
    <col min="4743" max="4744" width="19" customWidth="1"/>
    <col min="4745" max="4745" width="19.08203125" customWidth="1"/>
    <col min="4746" max="4746" width="17.08203125" customWidth="1"/>
    <col min="4747" max="4748" width="7.75" hidden="1" customWidth="1"/>
    <col min="4749" max="4751" width="17.5" customWidth="1"/>
    <col min="4752" max="4752" width="10.58203125" customWidth="1"/>
    <col min="4753" max="4753" width="15.75" customWidth="1"/>
    <col min="4754" max="4754" width="30.08203125" customWidth="1"/>
    <col min="4755" max="4755" width="27.58203125" customWidth="1"/>
    <col min="4756" max="4756" width="21.08203125" customWidth="1"/>
    <col min="4757" max="4757" width="22.25" customWidth="1"/>
    <col min="4758" max="4758" width="18.75" customWidth="1"/>
    <col min="4759" max="4760" width="19" customWidth="1"/>
    <col min="4761" max="4761" width="19.08203125" customWidth="1"/>
    <col min="4762" max="4762" width="17.08203125" customWidth="1"/>
    <col min="4763" max="4764" width="7.75" hidden="1" customWidth="1"/>
    <col min="4765" max="4767" width="17.5" customWidth="1"/>
    <col min="4768" max="4768" width="10.58203125" customWidth="1"/>
    <col min="4769" max="4769" width="15.75" customWidth="1"/>
    <col min="4770" max="4770" width="30.08203125" customWidth="1"/>
    <col min="4771" max="4771" width="27.58203125" customWidth="1"/>
    <col min="4772" max="4772" width="21.08203125" customWidth="1"/>
    <col min="4773" max="4773" width="22.25" customWidth="1"/>
    <col min="4774" max="4774" width="18.75" customWidth="1"/>
    <col min="4775" max="4776" width="19" customWidth="1"/>
    <col min="4777" max="4777" width="19.08203125" customWidth="1"/>
    <col min="4778" max="4778" width="17.08203125" customWidth="1"/>
    <col min="4779" max="4780" width="7.75" hidden="1" customWidth="1"/>
    <col min="4781" max="4783" width="17.5" customWidth="1"/>
    <col min="4784" max="4784" width="10.58203125" customWidth="1"/>
    <col min="4785" max="4785" width="15.75" customWidth="1"/>
    <col min="4786" max="4786" width="30.08203125" customWidth="1"/>
    <col min="4787" max="4787" width="27.58203125" customWidth="1"/>
    <col min="4788" max="4788" width="21.08203125" customWidth="1"/>
    <col min="4789" max="4789" width="22.25" customWidth="1"/>
    <col min="4790" max="4790" width="18.75" customWidth="1"/>
    <col min="4791" max="4792" width="19" customWidth="1"/>
    <col min="4793" max="4793" width="19.08203125" customWidth="1"/>
    <col min="4794" max="4794" width="17.08203125" customWidth="1"/>
    <col min="4795" max="4796" width="7.75" hidden="1" customWidth="1"/>
    <col min="4797" max="4799" width="17.5" customWidth="1"/>
    <col min="4800" max="4800" width="10.58203125" customWidth="1"/>
    <col min="4801" max="4801" width="15.75" customWidth="1"/>
    <col min="4802" max="4802" width="30.08203125" customWidth="1"/>
    <col min="4803" max="4803" width="27.58203125" customWidth="1"/>
    <col min="4804" max="4804" width="21.08203125" customWidth="1"/>
    <col min="4805" max="4805" width="22.25" customWidth="1"/>
    <col min="4806" max="4806" width="18.75" customWidth="1"/>
    <col min="4807" max="4808" width="19" customWidth="1"/>
    <col min="4809" max="4809" width="19.08203125" customWidth="1"/>
    <col min="4810" max="4810" width="17.08203125" customWidth="1"/>
    <col min="4811" max="4812" width="7.75" hidden="1" customWidth="1"/>
    <col min="4813" max="4815" width="17.5" customWidth="1"/>
    <col min="4816" max="4816" width="10.58203125" customWidth="1"/>
    <col min="4817" max="4817" width="15.75" customWidth="1"/>
    <col min="4818" max="4818" width="30.08203125" customWidth="1"/>
    <col min="4819" max="4819" width="27.58203125" customWidth="1"/>
    <col min="4820" max="4820" width="21.08203125" customWidth="1"/>
    <col min="4821" max="4821" width="22.25" customWidth="1"/>
    <col min="4822" max="4822" width="18.75" customWidth="1"/>
    <col min="4823" max="4824" width="19" customWidth="1"/>
    <col min="4825" max="4825" width="19.08203125" customWidth="1"/>
    <col min="4826" max="4826" width="17.08203125" customWidth="1"/>
    <col min="4827" max="4828" width="7.75" hidden="1" customWidth="1"/>
    <col min="4829" max="4831" width="17.5" customWidth="1"/>
    <col min="4832" max="4832" width="10.58203125" customWidth="1"/>
    <col min="4833" max="4833" width="15.75" customWidth="1"/>
    <col min="4834" max="4834" width="30.08203125" customWidth="1"/>
    <col min="4835" max="4835" width="27.58203125" customWidth="1"/>
    <col min="4836" max="4836" width="21.08203125" customWidth="1"/>
    <col min="4837" max="4837" width="22.25" customWidth="1"/>
    <col min="4838" max="4838" width="18.75" customWidth="1"/>
    <col min="4839" max="4840" width="19" customWidth="1"/>
    <col min="4841" max="4841" width="19.08203125" customWidth="1"/>
    <col min="4842" max="4842" width="17.08203125" customWidth="1"/>
    <col min="4843" max="4844" width="7.75" hidden="1" customWidth="1"/>
    <col min="4845" max="4847" width="17.5" customWidth="1"/>
    <col min="4848" max="4848" width="10.58203125" customWidth="1"/>
    <col min="4849" max="4849" width="15.75" customWidth="1"/>
    <col min="4850" max="4850" width="30.08203125" customWidth="1"/>
    <col min="4851" max="4851" width="27.58203125" customWidth="1"/>
    <col min="4852" max="4852" width="21.08203125" customWidth="1"/>
    <col min="4853" max="4853" width="22.25" customWidth="1"/>
    <col min="4854" max="4854" width="18.75" customWidth="1"/>
    <col min="4855" max="4856" width="19" customWidth="1"/>
    <col min="4857" max="4857" width="19.08203125" customWidth="1"/>
    <col min="4858" max="4858" width="17.08203125" customWidth="1"/>
    <col min="4859" max="4860" width="7.75" hidden="1" customWidth="1"/>
    <col min="4861" max="4863" width="17.5" customWidth="1"/>
    <col min="4864" max="4864" width="10.58203125" customWidth="1"/>
    <col min="4865" max="4865" width="15.75" customWidth="1"/>
    <col min="4866" max="4866" width="30.08203125" customWidth="1"/>
    <col min="4867" max="4867" width="27.58203125" customWidth="1"/>
    <col min="4868" max="4868" width="21.08203125" customWidth="1"/>
    <col min="4869" max="4869" width="22.25" customWidth="1"/>
    <col min="4870" max="4870" width="18.75" customWidth="1"/>
    <col min="4871" max="4872" width="19" customWidth="1"/>
    <col min="4873" max="4873" width="19.08203125" customWidth="1"/>
    <col min="4874" max="4874" width="17.08203125" customWidth="1"/>
    <col min="4875" max="4876" width="7.75" hidden="1" customWidth="1"/>
    <col min="4877" max="4879" width="17.5" customWidth="1"/>
    <col min="4880" max="4880" width="10.58203125" customWidth="1"/>
    <col min="4881" max="4881" width="15.75" customWidth="1"/>
    <col min="4882" max="4882" width="30.08203125" customWidth="1"/>
    <col min="4883" max="4883" width="27.58203125" customWidth="1"/>
    <col min="4884" max="4884" width="21.08203125" customWidth="1"/>
    <col min="4885" max="4885" width="22.25" customWidth="1"/>
    <col min="4886" max="4886" width="18.75" customWidth="1"/>
    <col min="4887" max="4888" width="19" customWidth="1"/>
    <col min="4889" max="4889" width="19.08203125" customWidth="1"/>
    <col min="4890" max="4890" width="17.08203125" customWidth="1"/>
    <col min="4891" max="4892" width="7.75" hidden="1" customWidth="1"/>
    <col min="4893" max="4895" width="17.5" customWidth="1"/>
    <col min="4896" max="4896" width="10.58203125" customWidth="1"/>
    <col min="4897" max="4897" width="15.75" customWidth="1"/>
    <col min="4898" max="4898" width="30.08203125" customWidth="1"/>
    <col min="4899" max="4899" width="27.58203125" customWidth="1"/>
    <col min="4900" max="4900" width="21.08203125" customWidth="1"/>
    <col min="4901" max="4901" width="22.25" customWidth="1"/>
    <col min="4902" max="4902" width="18.75" customWidth="1"/>
    <col min="4903" max="4904" width="19" customWidth="1"/>
    <col min="4905" max="4905" width="19.08203125" customWidth="1"/>
    <col min="4906" max="4906" width="17.08203125" customWidth="1"/>
    <col min="4907" max="4908" width="7.75" hidden="1" customWidth="1"/>
    <col min="4909" max="4911" width="17.5" customWidth="1"/>
    <col min="4912" max="4912" width="10.58203125" customWidth="1"/>
    <col min="4913" max="4913" width="15.75" customWidth="1"/>
    <col min="4914" max="4914" width="30.08203125" customWidth="1"/>
    <col min="4915" max="4915" width="27.58203125" customWidth="1"/>
    <col min="4916" max="4916" width="21.08203125" customWidth="1"/>
    <col min="4917" max="4917" width="22.25" customWidth="1"/>
    <col min="4918" max="4918" width="18.75" customWidth="1"/>
    <col min="4919" max="4920" width="19" customWidth="1"/>
    <col min="4921" max="4921" width="19.08203125" customWidth="1"/>
    <col min="4922" max="4922" width="17.08203125" customWidth="1"/>
    <col min="4923" max="4924" width="7.75" hidden="1" customWidth="1"/>
    <col min="4925" max="4927" width="17.5" customWidth="1"/>
    <col min="4928" max="4928" width="10.58203125" customWidth="1"/>
    <col min="4929" max="4929" width="15.75" customWidth="1"/>
    <col min="4930" max="4930" width="30.08203125" customWidth="1"/>
    <col min="4931" max="4931" width="27.58203125" customWidth="1"/>
    <col min="4932" max="4932" width="21.08203125" customWidth="1"/>
    <col min="4933" max="4933" width="22.25" customWidth="1"/>
    <col min="4934" max="4934" width="18.75" customWidth="1"/>
    <col min="4935" max="4936" width="19" customWidth="1"/>
    <col min="4937" max="4937" width="19.08203125" customWidth="1"/>
    <col min="4938" max="4938" width="17.08203125" customWidth="1"/>
    <col min="4939" max="4940" width="7.75" hidden="1" customWidth="1"/>
    <col min="4941" max="4943" width="17.5" customWidth="1"/>
    <col min="4944" max="4944" width="10.58203125" customWidth="1"/>
    <col min="4945" max="4945" width="15.75" customWidth="1"/>
    <col min="4946" max="4946" width="30.08203125" customWidth="1"/>
    <col min="4947" max="4947" width="27.58203125" customWidth="1"/>
    <col min="4948" max="4948" width="21.08203125" customWidth="1"/>
    <col min="4949" max="4949" width="22.25" customWidth="1"/>
    <col min="4950" max="4950" width="18.75" customWidth="1"/>
    <col min="4951" max="4952" width="19" customWidth="1"/>
    <col min="4953" max="4953" width="19.08203125" customWidth="1"/>
    <col min="4954" max="4954" width="17.08203125" customWidth="1"/>
    <col min="4955" max="4956" width="7.75" hidden="1" customWidth="1"/>
    <col min="4957" max="4959" width="17.5" customWidth="1"/>
    <col min="4960" max="4960" width="10.58203125" customWidth="1"/>
    <col min="4961" max="4961" width="15.75" customWidth="1"/>
    <col min="4962" max="4962" width="30.08203125" customWidth="1"/>
    <col min="4963" max="4963" width="27.58203125" customWidth="1"/>
    <col min="4964" max="4964" width="21.08203125" customWidth="1"/>
    <col min="4965" max="4965" width="22.25" customWidth="1"/>
    <col min="4966" max="4966" width="18.75" customWidth="1"/>
    <col min="4967" max="4968" width="19" customWidth="1"/>
    <col min="4969" max="4969" width="19.08203125" customWidth="1"/>
    <col min="4970" max="4970" width="17.08203125" customWidth="1"/>
    <col min="4971" max="4972" width="7.75" hidden="1" customWidth="1"/>
    <col min="4973" max="4975" width="17.5" customWidth="1"/>
    <col min="4976" max="4976" width="10.58203125" customWidth="1"/>
    <col min="4977" max="4977" width="15.75" customWidth="1"/>
    <col min="4978" max="4978" width="30.08203125" customWidth="1"/>
    <col min="4979" max="4979" width="27.58203125" customWidth="1"/>
    <col min="4980" max="4980" width="21.08203125" customWidth="1"/>
    <col min="4981" max="4981" width="22.25" customWidth="1"/>
    <col min="4982" max="4982" width="18.75" customWidth="1"/>
    <col min="4983" max="4984" width="19" customWidth="1"/>
    <col min="4985" max="4985" width="19.08203125" customWidth="1"/>
    <col min="4986" max="4986" width="17.08203125" customWidth="1"/>
    <col min="4987" max="4988" width="7.75" hidden="1" customWidth="1"/>
    <col min="4989" max="4991" width="17.5" customWidth="1"/>
    <col min="4992" max="4992" width="10.58203125" customWidth="1"/>
    <col min="4993" max="4993" width="15.75" customWidth="1"/>
    <col min="4994" max="4994" width="30.08203125" customWidth="1"/>
    <col min="4995" max="4995" width="27.58203125" customWidth="1"/>
    <col min="4996" max="4996" width="21.08203125" customWidth="1"/>
    <col min="4997" max="4997" width="22.25" customWidth="1"/>
    <col min="4998" max="4998" width="18.75" customWidth="1"/>
    <col min="4999" max="5000" width="19" customWidth="1"/>
    <col min="5001" max="5001" width="19.08203125" customWidth="1"/>
    <col min="5002" max="5002" width="17.08203125" customWidth="1"/>
    <col min="5003" max="5004" width="7.75" hidden="1" customWidth="1"/>
    <col min="5005" max="5007" width="17.5" customWidth="1"/>
    <col min="5008" max="5008" width="10.58203125" customWidth="1"/>
    <col min="5009" max="5009" width="15.75" customWidth="1"/>
    <col min="5010" max="5010" width="30.08203125" customWidth="1"/>
    <col min="5011" max="5011" width="27.58203125" customWidth="1"/>
    <col min="5012" max="5012" width="21.08203125" customWidth="1"/>
    <col min="5013" max="5013" width="22.25" customWidth="1"/>
    <col min="5014" max="5014" width="18.75" customWidth="1"/>
    <col min="5015" max="5016" width="19" customWidth="1"/>
    <col min="5017" max="5017" width="19.08203125" customWidth="1"/>
    <col min="5018" max="5018" width="17.08203125" customWidth="1"/>
    <col min="5019" max="5020" width="7.75" hidden="1" customWidth="1"/>
    <col min="5021" max="5023" width="17.5" customWidth="1"/>
    <col min="5024" max="5024" width="10.58203125" customWidth="1"/>
    <col min="5025" max="5025" width="15.75" customWidth="1"/>
    <col min="5026" max="5026" width="30.08203125" customWidth="1"/>
    <col min="5027" max="5027" width="27.58203125" customWidth="1"/>
    <col min="5028" max="5028" width="21.08203125" customWidth="1"/>
    <col min="5029" max="5029" width="22.25" customWidth="1"/>
    <col min="5030" max="5030" width="18.75" customWidth="1"/>
    <col min="5031" max="5032" width="19" customWidth="1"/>
    <col min="5033" max="5033" width="19.08203125" customWidth="1"/>
    <col min="5034" max="5034" width="17.08203125" customWidth="1"/>
    <col min="5035" max="5036" width="7.75" hidden="1" customWidth="1"/>
    <col min="5037" max="5039" width="17.5" customWidth="1"/>
    <col min="5040" max="5040" width="10.58203125" customWidth="1"/>
    <col min="5041" max="5041" width="15.75" customWidth="1"/>
    <col min="5042" max="5042" width="30.08203125" customWidth="1"/>
    <col min="5043" max="5043" width="27.58203125" customWidth="1"/>
    <col min="5044" max="5044" width="21.08203125" customWidth="1"/>
    <col min="5045" max="5045" width="22.25" customWidth="1"/>
    <col min="5046" max="5046" width="18.75" customWidth="1"/>
    <col min="5047" max="5048" width="19" customWidth="1"/>
    <col min="5049" max="5049" width="19.08203125" customWidth="1"/>
    <col min="5050" max="5050" width="17.08203125" customWidth="1"/>
    <col min="5051" max="5052" width="7.75" hidden="1" customWidth="1"/>
    <col min="5053" max="5055" width="17.5" customWidth="1"/>
    <col min="5056" max="5056" width="10.58203125" customWidth="1"/>
    <col min="5057" max="5057" width="15.75" customWidth="1"/>
    <col min="5058" max="5058" width="30.08203125" customWidth="1"/>
    <col min="5059" max="5059" width="27.58203125" customWidth="1"/>
    <col min="5060" max="5060" width="21.08203125" customWidth="1"/>
    <col min="5061" max="5061" width="22.25" customWidth="1"/>
    <col min="5062" max="5062" width="18.75" customWidth="1"/>
    <col min="5063" max="5064" width="19" customWidth="1"/>
    <col min="5065" max="5065" width="19.08203125" customWidth="1"/>
    <col min="5066" max="5066" width="17.08203125" customWidth="1"/>
    <col min="5067" max="5068" width="7.75" hidden="1" customWidth="1"/>
    <col min="5069" max="5071" width="17.5" customWidth="1"/>
    <col min="5072" max="5072" width="10.58203125" customWidth="1"/>
    <col min="5073" max="5073" width="15.75" customWidth="1"/>
    <col min="5074" max="5074" width="30.08203125" customWidth="1"/>
    <col min="5075" max="5075" width="27.58203125" customWidth="1"/>
    <col min="5076" max="5076" width="21.08203125" customWidth="1"/>
    <col min="5077" max="5077" width="22.25" customWidth="1"/>
    <col min="5078" max="5078" width="18.75" customWidth="1"/>
    <col min="5079" max="5080" width="19" customWidth="1"/>
    <col min="5081" max="5081" width="19.08203125" customWidth="1"/>
    <col min="5082" max="5082" width="17.08203125" customWidth="1"/>
    <col min="5083" max="5084" width="7.75" hidden="1" customWidth="1"/>
    <col min="5085" max="5087" width="17.5" customWidth="1"/>
    <col min="5088" max="5088" width="10.58203125" customWidth="1"/>
    <col min="5089" max="5089" width="15.75" customWidth="1"/>
    <col min="5090" max="5090" width="30.08203125" customWidth="1"/>
    <col min="5091" max="5091" width="27.58203125" customWidth="1"/>
    <col min="5092" max="5092" width="21.08203125" customWidth="1"/>
    <col min="5093" max="5093" width="22.25" customWidth="1"/>
    <col min="5094" max="5094" width="18.75" customWidth="1"/>
    <col min="5095" max="5096" width="19" customWidth="1"/>
    <col min="5097" max="5097" width="19.08203125" customWidth="1"/>
    <col min="5098" max="5098" width="17.08203125" customWidth="1"/>
    <col min="5099" max="5100" width="7.75" hidden="1" customWidth="1"/>
    <col min="5101" max="5103" width="17.5" customWidth="1"/>
    <col min="5104" max="5104" width="10.58203125" customWidth="1"/>
    <col min="5105" max="5105" width="15.75" customWidth="1"/>
    <col min="5106" max="5106" width="30.08203125" customWidth="1"/>
    <col min="5107" max="5107" width="27.58203125" customWidth="1"/>
    <col min="5108" max="5108" width="21.08203125" customWidth="1"/>
    <col min="5109" max="5109" width="22.25" customWidth="1"/>
    <col min="5110" max="5110" width="18.75" customWidth="1"/>
    <col min="5111" max="5112" width="19" customWidth="1"/>
    <col min="5113" max="5113" width="19.08203125" customWidth="1"/>
    <col min="5114" max="5114" width="17.08203125" customWidth="1"/>
    <col min="5115" max="5116" width="7.75" hidden="1" customWidth="1"/>
    <col min="5117" max="5119" width="17.5" customWidth="1"/>
    <col min="5120" max="5120" width="10.58203125" customWidth="1"/>
    <col min="5121" max="5121" width="15.75" customWidth="1"/>
    <col min="5122" max="5122" width="30.08203125" customWidth="1"/>
    <col min="5123" max="5123" width="27.58203125" customWidth="1"/>
    <col min="5124" max="5124" width="21.08203125" customWidth="1"/>
    <col min="5125" max="5125" width="22.25" customWidth="1"/>
    <col min="5126" max="5126" width="18.75" customWidth="1"/>
    <col min="5127" max="5128" width="19" customWidth="1"/>
    <col min="5129" max="5129" width="19.08203125" customWidth="1"/>
    <col min="5130" max="5130" width="17.08203125" customWidth="1"/>
    <col min="5131" max="5132" width="7.75" hidden="1" customWidth="1"/>
    <col min="5133" max="5135" width="17.5" customWidth="1"/>
    <col min="5136" max="5136" width="10.58203125" customWidth="1"/>
    <col min="5137" max="5137" width="15.75" customWidth="1"/>
    <col min="5138" max="5138" width="30.08203125" customWidth="1"/>
    <col min="5139" max="5139" width="27.58203125" customWidth="1"/>
    <col min="5140" max="5140" width="21.08203125" customWidth="1"/>
    <col min="5141" max="5141" width="22.25" customWidth="1"/>
    <col min="5142" max="5142" width="18.75" customWidth="1"/>
    <col min="5143" max="5144" width="19" customWidth="1"/>
    <col min="5145" max="5145" width="19.08203125" customWidth="1"/>
    <col min="5146" max="5146" width="17.08203125" customWidth="1"/>
    <col min="5147" max="5148" width="7.75" hidden="1" customWidth="1"/>
    <col min="5149" max="5151" width="17.5" customWidth="1"/>
    <col min="5152" max="5152" width="10.58203125" customWidth="1"/>
    <col min="5153" max="5153" width="15.75" customWidth="1"/>
    <col min="5154" max="5154" width="30.08203125" customWidth="1"/>
    <col min="5155" max="5155" width="27.58203125" customWidth="1"/>
    <col min="5156" max="5156" width="21.08203125" customWidth="1"/>
    <col min="5157" max="5157" width="22.25" customWidth="1"/>
    <col min="5158" max="5158" width="18.75" customWidth="1"/>
    <col min="5159" max="5160" width="19" customWidth="1"/>
    <col min="5161" max="5161" width="19.08203125" customWidth="1"/>
    <col min="5162" max="5162" width="17.08203125" customWidth="1"/>
    <col min="5163" max="5164" width="7.75" hidden="1" customWidth="1"/>
    <col min="5165" max="5167" width="17.5" customWidth="1"/>
    <col min="5168" max="5168" width="10.58203125" customWidth="1"/>
    <col min="5169" max="5169" width="15.75" customWidth="1"/>
    <col min="5170" max="5170" width="30.08203125" customWidth="1"/>
    <col min="5171" max="5171" width="27.58203125" customWidth="1"/>
    <col min="5172" max="5172" width="21.08203125" customWidth="1"/>
    <col min="5173" max="5173" width="22.25" customWidth="1"/>
    <col min="5174" max="5174" width="18.75" customWidth="1"/>
    <col min="5175" max="5176" width="19" customWidth="1"/>
    <col min="5177" max="5177" width="19.08203125" customWidth="1"/>
    <col min="5178" max="5178" width="17.08203125" customWidth="1"/>
    <col min="5179" max="5180" width="7.75" hidden="1" customWidth="1"/>
    <col min="5181" max="5183" width="17.5" customWidth="1"/>
    <col min="5184" max="5184" width="10.58203125" customWidth="1"/>
    <col min="5185" max="5185" width="15.75" customWidth="1"/>
    <col min="5186" max="5186" width="30.08203125" customWidth="1"/>
    <col min="5187" max="5187" width="27.58203125" customWidth="1"/>
    <col min="5188" max="5188" width="21.08203125" customWidth="1"/>
    <col min="5189" max="5189" width="22.25" customWidth="1"/>
    <col min="5190" max="5190" width="18.75" customWidth="1"/>
    <col min="5191" max="5192" width="19" customWidth="1"/>
    <col min="5193" max="5193" width="19.08203125" customWidth="1"/>
    <col min="5194" max="5194" width="17.08203125" customWidth="1"/>
    <col min="5195" max="5196" width="7.75" hidden="1" customWidth="1"/>
    <col min="5197" max="5199" width="17.5" customWidth="1"/>
    <col min="5200" max="5200" width="10.58203125" customWidth="1"/>
    <col min="5201" max="5201" width="15.75" customWidth="1"/>
    <col min="5202" max="5202" width="30.08203125" customWidth="1"/>
    <col min="5203" max="5203" width="27.58203125" customWidth="1"/>
    <col min="5204" max="5204" width="21.08203125" customWidth="1"/>
    <col min="5205" max="5205" width="22.25" customWidth="1"/>
    <col min="5206" max="5206" width="18.75" customWidth="1"/>
    <col min="5207" max="5208" width="19" customWidth="1"/>
    <col min="5209" max="5209" width="19.08203125" customWidth="1"/>
    <col min="5210" max="5210" width="17.08203125" customWidth="1"/>
    <col min="5211" max="5212" width="7.75" hidden="1" customWidth="1"/>
    <col min="5213" max="5215" width="17.5" customWidth="1"/>
    <col min="5216" max="5216" width="10.58203125" customWidth="1"/>
    <col min="5217" max="5217" width="15.75" customWidth="1"/>
    <col min="5218" max="5218" width="30.08203125" customWidth="1"/>
    <col min="5219" max="5219" width="27.58203125" customWidth="1"/>
    <col min="5220" max="5220" width="21.08203125" customWidth="1"/>
    <col min="5221" max="5221" width="22.25" customWidth="1"/>
    <col min="5222" max="5222" width="18.75" customWidth="1"/>
    <col min="5223" max="5224" width="19" customWidth="1"/>
    <col min="5225" max="5225" width="19.08203125" customWidth="1"/>
    <col min="5226" max="5226" width="17.08203125" customWidth="1"/>
    <col min="5227" max="5228" width="7.75" hidden="1" customWidth="1"/>
    <col min="5229" max="5231" width="17.5" customWidth="1"/>
    <col min="5232" max="5232" width="10.58203125" customWidth="1"/>
    <col min="5233" max="5233" width="15.75" customWidth="1"/>
    <col min="5234" max="5234" width="30.08203125" customWidth="1"/>
    <col min="5235" max="5235" width="27.58203125" customWidth="1"/>
    <col min="5236" max="5236" width="21.08203125" customWidth="1"/>
    <col min="5237" max="5237" width="22.25" customWidth="1"/>
    <col min="5238" max="5238" width="18.75" customWidth="1"/>
    <col min="5239" max="5240" width="19" customWidth="1"/>
    <col min="5241" max="5241" width="19.08203125" customWidth="1"/>
    <col min="5242" max="5242" width="17.08203125" customWidth="1"/>
    <col min="5243" max="5244" width="7.75" hidden="1" customWidth="1"/>
    <col min="5245" max="5247" width="17.5" customWidth="1"/>
    <col min="5248" max="5248" width="10.58203125" customWidth="1"/>
    <col min="5249" max="5249" width="15.75" customWidth="1"/>
    <col min="5250" max="5250" width="30.08203125" customWidth="1"/>
    <col min="5251" max="5251" width="27.58203125" customWidth="1"/>
    <col min="5252" max="5252" width="21.08203125" customWidth="1"/>
    <col min="5253" max="5253" width="22.25" customWidth="1"/>
    <col min="5254" max="5254" width="18.75" customWidth="1"/>
    <col min="5255" max="5256" width="19" customWidth="1"/>
    <col min="5257" max="5257" width="19.08203125" customWidth="1"/>
    <col min="5258" max="5258" width="17.08203125" customWidth="1"/>
    <col min="5259" max="5260" width="7.75" hidden="1" customWidth="1"/>
    <col min="5261" max="5263" width="17.5" customWidth="1"/>
    <col min="5264" max="5264" width="10.58203125" customWidth="1"/>
    <col min="5265" max="5265" width="15.75" customWidth="1"/>
    <col min="5266" max="5266" width="30.08203125" customWidth="1"/>
    <col min="5267" max="5267" width="27.58203125" customWidth="1"/>
    <col min="5268" max="5268" width="21.08203125" customWidth="1"/>
    <col min="5269" max="5269" width="22.25" customWidth="1"/>
    <col min="5270" max="5270" width="18.75" customWidth="1"/>
    <col min="5271" max="5272" width="19" customWidth="1"/>
    <col min="5273" max="5273" width="19.08203125" customWidth="1"/>
    <col min="5274" max="5274" width="17.08203125" customWidth="1"/>
    <col min="5275" max="5276" width="7.75" hidden="1" customWidth="1"/>
    <col min="5277" max="5279" width="17.5" customWidth="1"/>
    <col min="5280" max="5280" width="10.58203125" customWidth="1"/>
    <col min="5281" max="5281" width="15.75" customWidth="1"/>
    <col min="5282" max="5282" width="30.08203125" customWidth="1"/>
    <col min="5283" max="5283" width="27.58203125" customWidth="1"/>
    <col min="5284" max="5284" width="21.08203125" customWidth="1"/>
    <col min="5285" max="5285" width="22.25" customWidth="1"/>
    <col min="5286" max="5286" width="18.75" customWidth="1"/>
    <col min="5287" max="5288" width="19" customWidth="1"/>
    <col min="5289" max="5289" width="19.08203125" customWidth="1"/>
    <col min="5290" max="5290" width="17.08203125" customWidth="1"/>
    <col min="5291" max="5292" width="7.75" hidden="1" customWidth="1"/>
    <col min="5293" max="5295" width="17.5" customWidth="1"/>
    <col min="5296" max="5296" width="10.58203125" customWidth="1"/>
    <col min="5297" max="5297" width="15.75" customWidth="1"/>
    <col min="5298" max="5298" width="30.08203125" customWidth="1"/>
    <col min="5299" max="5299" width="27.58203125" customWidth="1"/>
    <col min="5300" max="5300" width="21.08203125" customWidth="1"/>
    <col min="5301" max="5301" width="22.25" customWidth="1"/>
    <col min="5302" max="5302" width="18.75" customWidth="1"/>
    <col min="5303" max="5304" width="19" customWidth="1"/>
    <col min="5305" max="5305" width="19.08203125" customWidth="1"/>
    <col min="5306" max="5306" width="17.08203125" customWidth="1"/>
    <col min="5307" max="5308" width="7.75" hidden="1" customWidth="1"/>
    <col min="5309" max="5311" width="17.5" customWidth="1"/>
    <col min="5312" max="5312" width="10.58203125" customWidth="1"/>
    <col min="5313" max="5313" width="15.75" customWidth="1"/>
    <col min="5314" max="5314" width="30.08203125" customWidth="1"/>
    <col min="5315" max="5315" width="27.58203125" customWidth="1"/>
    <col min="5316" max="5316" width="21.08203125" customWidth="1"/>
    <col min="5317" max="5317" width="22.25" customWidth="1"/>
    <col min="5318" max="5318" width="18.75" customWidth="1"/>
    <col min="5319" max="5320" width="19" customWidth="1"/>
    <col min="5321" max="5321" width="19.08203125" customWidth="1"/>
    <col min="5322" max="5322" width="17.08203125" customWidth="1"/>
    <col min="5323" max="5324" width="7.75" hidden="1" customWidth="1"/>
    <col min="5325" max="5327" width="17.5" customWidth="1"/>
    <col min="5328" max="5328" width="10.58203125" customWidth="1"/>
    <col min="5329" max="5329" width="15.75" customWidth="1"/>
    <col min="5330" max="5330" width="30.08203125" customWidth="1"/>
    <col min="5331" max="5331" width="27.58203125" customWidth="1"/>
    <col min="5332" max="5332" width="21.08203125" customWidth="1"/>
    <col min="5333" max="5333" width="22.25" customWidth="1"/>
    <col min="5334" max="5334" width="18.75" customWidth="1"/>
    <col min="5335" max="5336" width="19" customWidth="1"/>
    <col min="5337" max="5337" width="19.08203125" customWidth="1"/>
    <col min="5338" max="5338" width="17.08203125" customWidth="1"/>
    <col min="5339" max="5340" width="7.75" hidden="1" customWidth="1"/>
    <col min="5341" max="5343" width="17.5" customWidth="1"/>
    <col min="5344" max="5344" width="10.58203125" customWidth="1"/>
    <col min="5345" max="5345" width="15.75" customWidth="1"/>
    <col min="5346" max="5346" width="30.08203125" customWidth="1"/>
    <col min="5347" max="5347" width="27.58203125" customWidth="1"/>
    <col min="5348" max="5348" width="21.08203125" customWidth="1"/>
    <col min="5349" max="5349" width="22.25" customWidth="1"/>
    <col min="5350" max="5350" width="18.75" customWidth="1"/>
    <col min="5351" max="5352" width="19" customWidth="1"/>
    <col min="5353" max="5353" width="19.08203125" customWidth="1"/>
    <col min="5354" max="5354" width="17.08203125" customWidth="1"/>
    <col min="5355" max="5356" width="7.75" hidden="1" customWidth="1"/>
    <col min="5357" max="5359" width="17.5" customWidth="1"/>
    <col min="5360" max="5360" width="10.58203125" customWidth="1"/>
    <col min="5361" max="5361" width="15.75" customWidth="1"/>
    <col min="5362" max="5362" width="30.08203125" customWidth="1"/>
    <col min="5363" max="5363" width="27.58203125" customWidth="1"/>
    <col min="5364" max="5364" width="21.08203125" customWidth="1"/>
    <col min="5365" max="5365" width="22.25" customWidth="1"/>
    <col min="5366" max="5366" width="18.75" customWidth="1"/>
    <col min="5367" max="5368" width="19" customWidth="1"/>
    <col min="5369" max="5369" width="19.08203125" customWidth="1"/>
    <col min="5370" max="5370" width="17.08203125" customWidth="1"/>
    <col min="5371" max="5372" width="7.75" hidden="1" customWidth="1"/>
    <col min="5373" max="5375" width="17.5" customWidth="1"/>
    <col min="5376" max="5376" width="10.58203125" customWidth="1"/>
    <col min="5377" max="5377" width="15.75" customWidth="1"/>
    <col min="5378" max="5378" width="30.08203125" customWidth="1"/>
    <col min="5379" max="5379" width="27.58203125" customWidth="1"/>
    <col min="5380" max="5380" width="21.08203125" customWidth="1"/>
    <col min="5381" max="5381" width="22.25" customWidth="1"/>
    <col min="5382" max="5382" width="18.75" customWidth="1"/>
    <col min="5383" max="5384" width="19" customWidth="1"/>
    <col min="5385" max="5385" width="19.08203125" customWidth="1"/>
    <col min="5386" max="5386" width="17.08203125" customWidth="1"/>
    <col min="5387" max="5388" width="7.75" hidden="1" customWidth="1"/>
    <col min="5389" max="5391" width="17.5" customWidth="1"/>
    <col min="5392" max="5392" width="10.58203125" customWidth="1"/>
    <col min="5393" max="5393" width="15.75" customWidth="1"/>
    <col min="5394" max="5394" width="30.08203125" customWidth="1"/>
    <col min="5395" max="5395" width="27.58203125" customWidth="1"/>
    <col min="5396" max="5396" width="21.08203125" customWidth="1"/>
    <col min="5397" max="5397" width="22.25" customWidth="1"/>
    <col min="5398" max="5398" width="18.75" customWidth="1"/>
    <col min="5399" max="5400" width="19" customWidth="1"/>
    <col min="5401" max="5401" width="19.08203125" customWidth="1"/>
    <col min="5402" max="5402" width="17.08203125" customWidth="1"/>
    <col min="5403" max="5404" width="7.75" hidden="1" customWidth="1"/>
    <col min="5405" max="5407" width="17.5" customWidth="1"/>
    <col min="5408" max="5408" width="10.58203125" customWidth="1"/>
    <col min="5409" max="5409" width="15.75" customWidth="1"/>
    <col min="5410" max="5410" width="30.08203125" customWidth="1"/>
    <col min="5411" max="5411" width="27.58203125" customWidth="1"/>
    <col min="5412" max="5412" width="21.08203125" customWidth="1"/>
    <col min="5413" max="5413" width="22.25" customWidth="1"/>
    <col min="5414" max="5414" width="18.75" customWidth="1"/>
    <col min="5415" max="5416" width="19" customWidth="1"/>
    <col min="5417" max="5417" width="19.08203125" customWidth="1"/>
    <col min="5418" max="5418" width="17.08203125" customWidth="1"/>
    <col min="5419" max="5420" width="7.75" hidden="1" customWidth="1"/>
    <col min="5421" max="5423" width="17.5" customWidth="1"/>
    <col min="5424" max="5424" width="10.58203125" customWidth="1"/>
    <col min="5425" max="5425" width="15.75" customWidth="1"/>
    <col min="5426" max="5426" width="30.08203125" customWidth="1"/>
    <col min="5427" max="5427" width="27.58203125" customWidth="1"/>
    <col min="5428" max="5428" width="21.08203125" customWidth="1"/>
    <col min="5429" max="5429" width="22.25" customWidth="1"/>
    <col min="5430" max="5430" width="18.75" customWidth="1"/>
    <col min="5431" max="5432" width="19" customWidth="1"/>
    <col min="5433" max="5433" width="19.08203125" customWidth="1"/>
    <col min="5434" max="5434" width="17.08203125" customWidth="1"/>
    <col min="5435" max="5436" width="7.75" hidden="1" customWidth="1"/>
    <col min="5437" max="5439" width="17.5" customWidth="1"/>
    <col min="5440" max="5440" width="10.58203125" customWidth="1"/>
    <col min="5441" max="5441" width="15.75" customWidth="1"/>
    <col min="5442" max="5442" width="30.08203125" customWidth="1"/>
    <col min="5443" max="5443" width="27.58203125" customWidth="1"/>
    <col min="5444" max="5444" width="21.08203125" customWidth="1"/>
    <col min="5445" max="5445" width="22.25" customWidth="1"/>
    <col min="5446" max="5446" width="18.75" customWidth="1"/>
    <col min="5447" max="5448" width="19" customWidth="1"/>
    <col min="5449" max="5449" width="19.08203125" customWidth="1"/>
    <col min="5450" max="5450" width="17.08203125" customWidth="1"/>
    <col min="5451" max="5452" width="7.75" hidden="1" customWidth="1"/>
    <col min="5453" max="5455" width="17.5" customWidth="1"/>
    <col min="5456" max="5456" width="10.58203125" customWidth="1"/>
    <col min="5457" max="5457" width="15.75" customWidth="1"/>
    <col min="5458" max="5458" width="30.08203125" customWidth="1"/>
    <col min="5459" max="5459" width="27.58203125" customWidth="1"/>
    <col min="5460" max="5460" width="21.08203125" customWidth="1"/>
    <col min="5461" max="5461" width="22.25" customWidth="1"/>
    <col min="5462" max="5462" width="18.75" customWidth="1"/>
    <col min="5463" max="5464" width="19" customWidth="1"/>
    <col min="5465" max="5465" width="19.08203125" customWidth="1"/>
    <col min="5466" max="5466" width="17.08203125" customWidth="1"/>
    <col min="5467" max="5468" width="7.75" hidden="1" customWidth="1"/>
    <col min="5469" max="5471" width="17.5" customWidth="1"/>
    <col min="5472" max="5472" width="10.58203125" customWidth="1"/>
    <col min="5473" max="5473" width="15.75" customWidth="1"/>
    <col min="5474" max="5474" width="30.08203125" customWidth="1"/>
    <col min="5475" max="5475" width="27.58203125" customWidth="1"/>
    <col min="5476" max="5476" width="21.08203125" customWidth="1"/>
    <col min="5477" max="5477" width="22.25" customWidth="1"/>
    <col min="5478" max="5478" width="18.75" customWidth="1"/>
    <col min="5479" max="5480" width="19" customWidth="1"/>
    <col min="5481" max="5481" width="19.08203125" customWidth="1"/>
    <col min="5482" max="5482" width="17.08203125" customWidth="1"/>
    <col min="5483" max="5484" width="7.75" hidden="1" customWidth="1"/>
    <col min="5485" max="5487" width="17.5" customWidth="1"/>
    <col min="5488" max="5488" width="10.58203125" customWidth="1"/>
    <col min="5489" max="5489" width="15.75" customWidth="1"/>
    <col min="5490" max="5490" width="30.08203125" customWidth="1"/>
    <col min="5491" max="5491" width="27.58203125" customWidth="1"/>
    <col min="5492" max="5492" width="21.08203125" customWidth="1"/>
    <col min="5493" max="5493" width="22.25" customWidth="1"/>
    <col min="5494" max="5494" width="18.75" customWidth="1"/>
    <col min="5495" max="5496" width="19" customWidth="1"/>
    <col min="5497" max="5497" width="19.08203125" customWidth="1"/>
    <col min="5498" max="5498" width="17.08203125" customWidth="1"/>
    <col min="5499" max="5500" width="7.75" hidden="1" customWidth="1"/>
    <col min="5501" max="5503" width="17.5" customWidth="1"/>
    <col min="5504" max="5504" width="10.58203125" customWidth="1"/>
    <col min="5505" max="5505" width="15.75" customWidth="1"/>
    <col min="5506" max="5506" width="30.08203125" customWidth="1"/>
    <col min="5507" max="5507" width="27.58203125" customWidth="1"/>
    <col min="5508" max="5508" width="21.08203125" customWidth="1"/>
    <col min="5509" max="5509" width="22.25" customWidth="1"/>
    <col min="5510" max="5510" width="18.75" customWidth="1"/>
    <col min="5511" max="5512" width="19" customWidth="1"/>
    <col min="5513" max="5513" width="19.08203125" customWidth="1"/>
    <col min="5514" max="5514" width="17.08203125" customWidth="1"/>
    <col min="5515" max="5516" width="7.75" hidden="1" customWidth="1"/>
    <col min="5517" max="5519" width="17.5" customWidth="1"/>
    <col min="5520" max="5520" width="10.58203125" customWidth="1"/>
    <col min="5521" max="5521" width="15.75" customWidth="1"/>
    <col min="5522" max="5522" width="30.08203125" customWidth="1"/>
    <col min="5523" max="5523" width="27.58203125" customWidth="1"/>
    <col min="5524" max="5524" width="21.08203125" customWidth="1"/>
    <col min="5525" max="5525" width="22.25" customWidth="1"/>
    <col min="5526" max="5526" width="18.75" customWidth="1"/>
    <col min="5527" max="5528" width="19" customWidth="1"/>
    <col min="5529" max="5529" width="19.08203125" customWidth="1"/>
    <col min="5530" max="5530" width="17.08203125" customWidth="1"/>
    <col min="5531" max="5532" width="7.75" hidden="1" customWidth="1"/>
    <col min="5533" max="5535" width="17.5" customWidth="1"/>
    <col min="5536" max="5536" width="10.58203125" customWidth="1"/>
    <col min="5537" max="5537" width="15.75" customWidth="1"/>
    <col min="5538" max="5538" width="30.08203125" customWidth="1"/>
    <col min="5539" max="5539" width="27.58203125" customWidth="1"/>
    <col min="5540" max="5540" width="21.08203125" customWidth="1"/>
    <col min="5541" max="5541" width="22.25" customWidth="1"/>
    <col min="5542" max="5542" width="18.75" customWidth="1"/>
    <col min="5543" max="5544" width="19" customWidth="1"/>
    <col min="5545" max="5545" width="19.08203125" customWidth="1"/>
    <col min="5546" max="5546" width="17.08203125" customWidth="1"/>
    <col min="5547" max="5548" width="7.75" hidden="1" customWidth="1"/>
    <col min="5549" max="5551" width="17.5" customWidth="1"/>
    <col min="5552" max="5552" width="10.58203125" customWidth="1"/>
    <col min="5553" max="5553" width="15.75" customWidth="1"/>
    <col min="5554" max="5554" width="30.08203125" customWidth="1"/>
    <col min="5555" max="5555" width="27.58203125" customWidth="1"/>
    <col min="5556" max="5556" width="21.08203125" customWidth="1"/>
    <col min="5557" max="5557" width="22.25" customWidth="1"/>
    <col min="5558" max="5558" width="18.75" customWidth="1"/>
    <col min="5559" max="5560" width="19" customWidth="1"/>
    <col min="5561" max="5561" width="19.08203125" customWidth="1"/>
    <col min="5562" max="5562" width="17.08203125" customWidth="1"/>
    <col min="5563" max="5564" width="7.75" hidden="1" customWidth="1"/>
    <col min="5565" max="5567" width="17.5" customWidth="1"/>
    <col min="5568" max="5568" width="10.58203125" customWidth="1"/>
    <col min="5569" max="5569" width="15.75" customWidth="1"/>
    <col min="5570" max="5570" width="30.08203125" customWidth="1"/>
    <col min="5571" max="5571" width="27.58203125" customWidth="1"/>
    <col min="5572" max="5572" width="21.08203125" customWidth="1"/>
    <col min="5573" max="5573" width="22.25" customWidth="1"/>
    <col min="5574" max="5574" width="18.75" customWidth="1"/>
    <col min="5575" max="5576" width="19" customWidth="1"/>
    <col min="5577" max="5577" width="19.08203125" customWidth="1"/>
    <col min="5578" max="5578" width="17.08203125" customWidth="1"/>
    <col min="5579" max="5580" width="7.75" hidden="1" customWidth="1"/>
    <col min="5581" max="5583" width="17.5" customWidth="1"/>
    <col min="5584" max="5584" width="10.58203125" customWidth="1"/>
    <col min="5585" max="5585" width="15.75" customWidth="1"/>
    <col min="5586" max="5586" width="30.08203125" customWidth="1"/>
    <col min="5587" max="5587" width="27.58203125" customWidth="1"/>
    <col min="5588" max="5588" width="21.08203125" customWidth="1"/>
    <col min="5589" max="5589" width="22.25" customWidth="1"/>
    <col min="5590" max="5590" width="18.75" customWidth="1"/>
    <col min="5591" max="5592" width="19" customWidth="1"/>
    <col min="5593" max="5593" width="19.08203125" customWidth="1"/>
    <col min="5594" max="5594" width="17.08203125" customWidth="1"/>
    <col min="5595" max="5596" width="7.75" hidden="1" customWidth="1"/>
    <col min="5597" max="5599" width="17.5" customWidth="1"/>
    <col min="5600" max="5600" width="10.58203125" customWidth="1"/>
    <col min="5601" max="5601" width="15.75" customWidth="1"/>
    <col min="5602" max="5602" width="30.08203125" customWidth="1"/>
    <col min="5603" max="5603" width="27.58203125" customWidth="1"/>
    <col min="5604" max="5604" width="21.08203125" customWidth="1"/>
    <col min="5605" max="5605" width="22.25" customWidth="1"/>
    <col min="5606" max="5606" width="18.75" customWidth="1"/>
    <col min="5607" max="5608" width="19" customWidth="1"/>
    <col min="5609" max="5609" width="19.08203125" customWidth="1"/>
    <col min="5610" max="5610" width="17.08203125" customWidth="1"/>
    <col min="5611" max="5612" width="7.75" hidden="1" customWidth="1"/>
    <col min="5613" max="5615" width="17.5" customWidth="1"/>
    <col min="5616" max="5616" width="10.58203125" customWidth="1"/>
    <col min="5617" max="5617" width="15.75" customWidth="1"/>
    <col min="5618" max="5618" width="30.08203125" customWidth="1"/>
    <col min="5619" max="5619" width="27.58203125" customWidth="1"/>
    <col min="5620" max="5620" width="21.08203125" customWidth="1"/>
    <col min="5621" max="5621" width="22.25" customWidth="1"/>
    <col min="5622" max="5622" width="18.75" customWidth="1"/>
    <col min="5623" max="5624" width="19" customWidth="1"/>
    <col min="5625" max="5625" width="19.08203125" customWidth="1"/>
    <col min="5626" max="5626" width="17.08203125" customWidth="1"/>
    <col min="5627" max="5628" width="7.75" hidden="1" customWidth="1"/>
    <col min="5629" max="5631" width="17.5" customWidth="1"/>
    <col min="5632" max="5632" width="10.58203125" customWidth="1"/>
    <col min="5633" max="5633" width="15.75" customWidth="1"/>
    <col min="5634" max="5634" width="30.08203125" customWidth="1"/>
    <col min="5635" max="5635" width="27.58203125" customWidth="1"/>
    <col min="5636" max="5636" width="21.08203125" customWidth="1"/>
    <col min="5637" max="5637" width="22.25" customWidth="1"/>
    <col min="5638" max="5638" width="18.75" customWidth="1"/>
    <col min="5639" max="5640" width="19" customWidth="1"/>
    <col min="5641" max="5641" width="19.08203125" customWidth="1"/>
    <col min="5642" max="5642" width="17.08203125" customWidth="1"/>
    <col min="5643" max="5644" width="7.75" hidden="1" customWidth="1"/>
    <col min="5645" max="5647" width="17.5" customWidth="1"/>
    <col min="5648" max="5648" width="10.58203125" customWidth="1"/>
    <col min="5649" max="5649" width="15.75" customWidth="1"/>
    <col min="5650" max="5650" width="30.08203125" customWidth="1"/>
    <col min="5651" max="5651" width="27.58203125" customWidth="1"/>
    <col min="5652" max="5652" width="21.08203125" customWidth="1"/>
    <col min="5653" max="5653" width="22.25" customWidth="1"/>
    <col min="5654" max="5654" width="18.75" customWidth="1"/>
    <col min="5655" max="5656" width="19" customWidth="1"/>
    <col min="5657" max="5657" width="19.08203125" customWidth="1"/>
    <col min="5658" max="5658" width="17.08203125" customWidth="1"/>
    <col min="5659" max="5660" width="7.75" hidden="1" customWidth="1"/>
    <col min="5661" max="5663" width="17.5" customWidth="1"/>
    <col min="5664" max="5664" width="10.58203125" customWidth="1"/>
    <col min="5665" max="5665" width="15.75" customWidth="1"/>
    <col min="5666" max="5666" width="30.08203125" customWidth="1"/>
    <col min="5667" max="5667" width="27.58203125" customWidth="1"/>
    <col min="5668" max="5668" width="21.08203125" customWidth="1"/>
    <col min="5669" max="5669" width="22.25" customWidth="1"/>
    <col min="5670" max="5670" width="18.75" customWidth="1"/>
    <col min="5671" max="5672" width="19" customWidth="1"/>
    <col min="5673" max="5673" width="19.08203125" customWidth="1"/>
    <col min="5674" max="5674" width="17.08203125" customWidth="1"/>
    <col min="5675" max="5676" width="7.75" hidden="1" customWidth="1"/>
    <col min="5677" max="5679" width="17.5" customWidth="1"/>
    <col min="5680" max="5680" width="10.58203125" customWidth="1"/>
    <col min="5681" max="5681" width="15.75" customWidth="1"/>
    <col min="5682" max="5682" width="30.08203125" customWidth="1"/>
    <col min="5683" max="5683" width="27.58203125" customWidth="1"/>
    <col min="5684" max="5684" width="21.08203125" customWidth="1"/>
    <col min="5685" max="5685" width="22.25" customWidth="1"/>
    <col min="5686" max="5686" width="18.75" customWidth="1"/>
    <col min="5687" max="5688" width="19" customWidth="1"/>
    <col min="5689" max="5689" width="19.08203125" customWidth="1"/>
    <col min="5690" max="5690" width="17.08203125" customWidth="1"/>
    <col min="5691" max="5692" width="7.75" hidden="1" customWidth="1"/>
    <col min="5693" max="5695" width="17.5" customWidth="1"/>
    <col min="5696" max="5696" width="10.58203125" customWidth="1"/>
    <col min="5697" max="5697" width="15.75" customWidth="1"/>
    <col min="5698" max="5698" width="30.08203125" customWidth="1"/>
    <col min="5699" max="5699" width="27.58203125" customWidth="1"/>
    <col min="5700" max="5700" width="21.08203125" customWidth="1"/>
    <col min="5701" max="5701" width="22.25" customWidth="1"/>
    <col min="5702" max="5702" width="18.75" customWidth="1"/>
    <col min="5703" max="5704" width="19" customWidth="1"/>
    <col min="5705" max="5705" width="19.08203125" customWidth="1"/>
    <col min="5706" max="5706" width="17.08203125" customWidth="1"/>
    <col min="5707" max="5708" width="7.75" hidden="1" customWidth="1"/>
    <col min="5709" max="5711" width="17.5" customWidth="1"/>
    <col min="5712" max="5712" width="10.58203125" customWidth="1"/>
    <col min="5713" max="5713" width="15.75" customWidth="1"/>
    <col min="5714" max="5714" width="30.08203125" customWidth="1"/>
    <col min="5715" max="5715" width="27.58203125" customWidth="1"/>
    <col min="5716" max="5716" width="21.08203125" customWidth="1"/>
    <col min="5717" max="5717" width="22.25" customWidth="1"/>
    <col min="5718" max="5718" width="18.75" customWidth="1"/>
    <col min="5719" max="5720" width="19" customWidth="1"/>
    <col min="5721" max="5721" width="19.08203125" customWidth="1"/>
    <col min="5722" max="5722" width="17.08203125" customWidth="1"/>
    <col min="5723" max="5724" width="7.75" hidden="1" customWidth="1"/>
    <col min="5725" max="5727" width="17.5" customWidth="1"/>
    <col min="5728" max="5728" width="10.58203125" customWidth="1"/>
    <col min="5729" max="5729" width="15.75" customWidth="1"/>
    <col min="5730" max="5730" width="30.08203125" customWidth="1"/>
    <col min="5731" max="5731" width="27.58203125" customWidth="1"/>
    <col min="5732" max="5732" width="21.08203125" customWidth="1"/>
    <col min="5733" max="5733" width="22.25" customWidth="1"/>
    <col min="5734" max="5734" width="18.75" customWidth="1"/>
    <col min="5735" max="5736" width="19" customWidth="1"/>
    <col min="5737" max="5737" width="19.08203125" customWidth="1"/>
    <col min="5738" max="5738" width="17.08203125" customWidth="1"/>
    <col min="5739" max="5740" width="7.75" hidden="1" customWidth="1"/>
    <col min="5741" max="5743" width="17.5" customWidth="1"/>
    <col min="5744" max="5744" width="10.58203125" customWidth="1"/>
    <col min="5745" max="5745" width="15.75" customWidth="1"/>
    <col min="5746" max="5746" width="30.08203125" customWidth="1"/>
    <col min="5747" max="5747" width="27.58203125" customWidth="1"/>
    <col min="5748" max="5748" width="21.08203125" customWidth="1"/>
    <col min="5749" max="5749" width="22.25" customWidth="1"/>
    <col min="5750" max="5750" width="18.75" customWidth="1"/>
    <col min="5751" max="5752" width="19" customWidth="1"/>
    <col min="5753" max="5753" width="19.08203125" customWidth="1"/>
    <col min="5754" max="5754" width="17.08203125" customWidth="1"/>
    <col min="5755" max="5756" width="7.75" hidden="1" customWidth="1"/>
    <col min="5757" max="5759" width="17.5" customWidth="1"/>
    <col min="5760" max="5760" width="10.58203125" customWidth="1"/>
    <col min="5761" max="5761" width="15.75" customWidth="1"/>
    <col min="5762" max="5762" width="30.08203125" customWidth="1"/>
    <col min="5763" max="5763" width="27.58203125" customWidth="1"/>
    <col min="5764" max="5764" width="21.08203125" customWidth="1"/>
    <col min="5765" max="5765" width="22.25" customWidth="1"/>
    <col min="5766" max="5766" width="18.75" customWidth="1"/>
    <col min="5767" max="5768" width="19" customWidth="1"/>
    <col min="5769" max="5769" width="19.08203125" customWidth="1"/>
    <col min="5770" max="5770" width="17.08203125" customWidth="1"/>
    <col min="5771" max="5772" width="7.75" hidden="1" customWidth="1"/>
    <col min="5773" max="5775" width="17.5" customWidth="1"/>
    <col min="5776" max="5776" width="10.58203125" customWidth="1"/>
    <col min="5777" max="5777" width="15.75" customWidth="1"/>
    <col min="5778" max="5778" width="30.08203125" customWidth="1"/>
    <col min="5779" max="5779" width="27.58203125" customWidth="1"/>
    <col min="5780" max="5780" width="21.08203125" customWidth="1"/>
    <col min="5781" max="5781" width="22.25" customWidth="1"/>
    <col min="5782" max="5782" width="18.75" customWidth="1"/>
    <col min="5783" max="5784" width="19" customWidth="1"/>
    <col min="5785" max="5785" width="19.08203125" customWidth="1"/>
    <col min="5786" max="5786" width="17.08203125" customWidth="1"/>
    <col min="5787" max="5788" width="7.75" hidden="1" customWidth="1"/>
    <col min="5789" max="5791" width="17.5" customWidth="1"/>
    <col min="5792" max="5792" width="10.58203125" customWidth="1"/>
    <col min="5793" max="5793" width="15.75" customWidth="1"/>
    <col min="5794" max="5794" width="30.08203125" customWidth="1"/>
    <col min="5795" max="5795" width="27.58203125" customWidth="1"/>
    <col min="5796" max="5796" width="21.08203125" customWidth="1"/>
    <col min="5797" max="5797" width="22.25" customWidth="1"/>
    <col min="5798" max="5798" width="18.75" customWidth="1"/>
    <col min="5799" max="5800" width="19" customWidth="1"/>
    <col min="5801" max="5801" width="19.08203125" customWidth="1"/>
    <col min="5802" max="5802" width="17.08203125" customWidth="1"/>
    <col min="5803" max="5804" width="7.75" hidden="1" customWidth="1"/>
    <col min="5805" max="5807" width="17.5" customWidth="1"/>
    <col min="5808" max="5808" width="10.58203125" customWidth="1"/>
    <col min="5809" max="5809" width="15.75" customWidth="1"/>
    <col min="5810" max="5810" width="30.08203125" customWidth="1"/>
    <col min="5811" max="5811" width="27.58203125" customWidth="1"/>
    <col min="5812" max="5812" width="21.08203125" customWidth="1"/>
    <col min="5813" max="5813" width="22.25" customWidth="1"/>
    <col min="5814" max="5814" width="18.75" customWidth="1"/>
    <col min="5815" max="5816" width="19" customWidth="1"/>
    <col min="5817" max="5817" width="19.08203125" customWidth="1"/>
    <col min="5818" max="5818" width="17.08203125" customWidth="1"/>
    <col min="5819" max="5820" width="7.75" hidden="1" customWidth="1"/>
    <col min="5821" max="5823" width="17.5" customWidth="1"/>
    <col min="5824" max="5824" width="10.58203125" customWidth="1"/>
    <col min="5825" max="5825" width="15.75" customWidth="1"/>
    <col min="5826" max="5826" width="30.08203125" customWidth="1"/>
    <col min="5827" max="5827" width="27.58203125" customWidth="1"/>
    <col min="5828" max="5828" width="21.08203125" customWidth="1"/>
    <col min="5829" max="5829" width="22.25" customWidth="1"/>
    <col min="5830" max="5830" width="18.75" customWidth="1"/>
    <col min="5831" max="5832" width="19" customWidth="1"/>
    <col min="5833" max="5833" width="19.08203125" customWidth="1"/>
    <col min="5834" max="5834" width="17.08203125" customWidth="1"/>
    <col min="5835" max="5836" width="7.75" hidden="1" customWidth="1"/>
    <col min="5837" max="5839" width="17.5" customWidth="1"/>
    <col min="5840" max="5840" width="10.58203125" customWidth="1"/>
    <col min="5841" max="5841" width="15.75" customWidth="1"/>
    <col min="5842" max="5842" width="30.08203125" customWidth="1"/>
    <col min="5843" max="5843" width="27.58203125" customWidth="1"/>
    <col min="5844" max="5844" width="21.08203125" customWidth="1"/>
    <col min="5845" max="5845" width="22.25" customWidth="1"/>
    <col min="5846" max="5846" width="18.75" customWidth="1"/>
    <col min="5847" max="5848" width="19" customWidth="1"/>
    <col min="5849" max="5849" width="19.08203125" customWidth="1"/>
    <col min="5850" max="5850" width="17.08203125" customWidth="1"/>
    <col min="5851" max="5852" width="7.75" hidden="1" customWidth="1"/>
    <col min="5853" max="5855" width="17.5" customWidth="1"/>
    <col min="5856" max="5856" width="10.58203125" customWidth="1"/>
    <col min="5857" max="5857" width="15.75" customWidth="1"/>
    <col min="5858" max="5858" width="30.08203125" customWidth="1"/>
    <col min="5859" max="5859" width="27.58203125" customWidth="1"/>
    <col min="5860" max="5860" width="21.08203125" customWidth="1"/>
    <col min="5861" max="5861" width="22.25" customWidth="1"/>
    <col min="5862" max="5862" width="18.75" customWidth="1"/>
    <col min="5863" max="5864" width="19" customWidth="1"/>
    <col min="5865" max="5865" width="19.08203125" customWidth="1"/>
    <col min="5866" max="5866" width="17.08203125" customWidth="1"/>
    <col min="5867" max="5868" width="7.75" hidden="1" customWidth="1"/>
    <col min="5869" max="5871" width="17.5" customWidth="1"/>
    <col min="5872" max="5872" width="10.58203125" customWidth="1"/>
    <col min="5873" max="5873" width="15.75" customWidth="1"/>
    <col min="5874" max="5874" width="30.08203125" customWidth="1"/>
    <col min="5875" max="5875" width="27.58203125" customWidth="1"/>
    <col min="5876" max="5876" width="21.08203125" customWidth="1"/>
    <col min="5877" max="5877" width="22.25" customWidth="1"/>
    <col min="5878" max="5878" width="18.75" customWidth="1"/>
    <col min="5879" max="5880" width="19" customWidth="1"/>
    <col min="5881" max="5881" width="19.08203125" customWidth="1"/>
    <col min="5882" max="5882" width="17.08203125" customWidth="1"/>
    <col min="5883" max="5884" width="7.75" hidden="1" customWidth="1"/>
    <col min="5885" max="5887" width="17.5" customWidth="1"/>
    <col min="5888" max="5888" width="10.58203125" customWidth="1"/>
    <col min="5889" max="5889" width="15.75" customWidth="1"/>
    <col min="5890" max="5890" width="30.08203125" customWidth="1"/>
    <col min="5891" max="5891" width="27.58203125" customWidth="1"/>
    <col min="5892" max="5892" width="21.08203125" customWidth="1"/>
    <col min="5893" max="5893" width="22.25" customWidth="1"/>
    <col min="5894" max="5894" width="18.75" customWidth="1"/>
    <col min="5895" max="5896" width="19" customWidth="1"/>
    <col min="5897" max="5897" width="19.08203125" customWidth="1"/>
    <col min="5898" max="5898" width="17.08203125" customWidth="1"/>
    <col min="5899" max="5900" width="7.75" hidden="1" customWidth="1"/>
    <col min="5901" max="5903" width="17.5" customWidth="1"/>
    <col min="5904" max="5904" width="10.58203125" customWidth="1"/>
    <col min="5905" max="5905" width="15.75" customWidth="1"/>
    <col min="5906" max="5906" width="30.08203125" customWidth="1"/>
    <col min="5907" max="5907" width="27.58203125" customWidth="1"/>
    <col min="5908" max="5908" width="21.08203125" customWidth="1"/>
    <col min="5909" max="5909" width="22.25" customWidth="1"/>
    <col min="5910" max="5910" width="18.75" customWidth="1"/>
    <col min="5911" max="5912" width="19" customWidth="1"/>
    <col min="5913" max="5913" width="19.08203125" customWidth="1"/>
    <col min="5914" max="5914" width="17.08203125" customWidth="1"/>
    <col min="5915" max="5916" width="7.75" hidden="1" customWidth="1"/>
    <col min="5917" max="5919" width="17.5" customWidth="1"/>
    <col min="5920" max="5920" width="10.58203125" customWidth="1"/>
    <col min="5921" max="5921" width="15.75" customWidth="1"/>
    <col min="5922" max="5922" width="30.08203125" customWidth="1"/>
    <col min="5923" max="5923" width="27.58203125" customWidth="1"/>
    <col min="5924" max="5924" width="21.08203125" customWidth="1"/>
    <col min="5925" max="5925" width="22.25" customWidth="1"/>
    <col min="5926" max="5926" width="18.75" customWidth="1"/>
    <col min="5927" max="5928" width="19" customWidth="1"/>
    <col min="5929" max="5929" width="19.08203125" customWidth="1"/>
    <col min="5930" max="5930" width="17.08203125" customWidth="1"/>
    <col min="5931" max="5932" width="7.75" hidden="1" customWidth="1"/>
    <col min="5933" max="5935" width="17.5" customWidth="1"/>
    <col min="5936" max="5936" width="10.58203125" customWidth="1"/>
    <col min="5937" max="5937" width="15.75" customWidth="1"/>
    <col min="5938" max="5938" width="30.08203125" customWidth="1"/>
    <col min="5939" max="5939" width="27.58203125" customWidth="1"/>
    <col min="5940" max="5940" width="21.08203125" customWidth="1"/>
    <col min="5941" max="5941" width="22.25" customWidth="1"/>
    <col min="5942" max="5942" width="18.75" customWidth="1"/>
    <col min="5943" max="5944" width="19" customWidth="1"/>
    <col min="5945" max="5945" width="19.08203125" customWidth="1"/>
    <col min="5946" max="5946" width="17.08203125" customWidth="1"/>
    <col min="5947" max="5948" width="7.75" hidden="1" customWidth="1"/>
    <col min="5949" max="5951" width="17.5" customWidth="1"/>
    <col min="5952" max="5952" width="10.58203125" customWidth="1"/>
    <col min="5953" max="5953" width="15.75" customWidth="1"/>
    <col min="5954" max="5954" width="30.08203125" customWidth="1"/>
    <col min="5955" max="5955" width="27.58203125" customWidth="1"/>
    <col min="5956" max="5956" width="21.08203125" customWidth="1"/>
    <col min="5957" max="5957" width="22.25" customWidth="1"/>
    <col min="5958" max="5958" width="18.75" customWidth="1"/>
    <col min="5959" max="5960" width="19" customWidth="1"/>
    <col min="5961" max="5961" width="19.08203125" customWidth="1"/>
    <col min="5962" max="5962" width="17.08203125" customWidth="1"/>
    <col min="5963" max="5964" width="7.75" hidden="1" customWidth="1"/>
    <col min="5965" max="5967" width="17.5" customWidth="1"/>
    <col min="5968" max="5968" width="10.58203125" customWidth="1"/>
    <col min="5969" max="5969" width="15.75" customWidth="1"/>
    <col min="5970" max="5970" width="30.08203125" customWidth="1"/>
    <col min="5971" max="5971" width="27.58203125" customWidth="1"/>
    <col min="5972" max="5972" width="21.08203125" customWidth="1"/>
    <col min="5973" max="5973" width="22.25" customWidth="1"/>
    <col min="5974" max="5974" width="18.75" customWidth="1"/>
    <col min="5975" max="5976" width="19" customWidth="1"/>
    <col min="5977" max="5977" width="19.08203125" customWidth="1"/>
    <col min="5978" max="5978" width="17.08203125" customWidth="1"/>
    <col min="5979" max="5980" width="7.75" hidden="1" customWidth="1"/>
    <col min="5981" max="5983" width="17.5" customWidth="1"/>
    <col min="5984" max="5984" width="10.58203125" customWidth="1"/>
    <col min="5985" max="5985" width="15.75" customWidth="1"/>
    <col min="5986" max="5986" width="30.08203125" customWidth="1"/>
    <col min="5987" max="5987" width="27.58203125" customWidth="1"/>
    <col min="5988" max="5988" width="21.08203125" customWidth="1"/>
    <col min="5989" max="5989" width="22.25" customWidth="1"/>
    <col min="5990" max="5990" width="18.75" customWidth="1"/>
    <col min="5991" max="5992" width="19" customWidth="1"/>
    <col min="5993" max="5993" width="19.08203125" customWidth="1"/>
    <col min="5994" max="5994" width="17.08203125" customWidth="1"/>
    <col min="5995" max="5996" width="7.75" hidden="1" customWidth="1"/>
    <col min="5997" max="5999" width="17.5" customWidth="1"/>
    <col min="6000" max="6000" width="10.58203125" customWidth="1"/>
    <col min="6001" max="6001" width="15.75" customWidth="1"/>
    <col min="6002" max="6002" width="30.08203125" customWidth="1"/>
    <col min="6003" max="6003" width="27.58203125" customWidth="1"/>
    <col min="6004" max="6004" width="21.08203125" customWidth="1"/>
    <col min="6005" max="6005" width="22.25" customWidth="1"/>
    <col min="6006" max="6006" width="18.75" customWidth="1"/>
    <col min="6007" max="6008" width="19" customWidth="1"/>
    <col min="6009" max="6009" width="19.08203125" customWidth="1"/>
    <col min="6010" max="6010" width="17.08203125" customWidth="1"/>
    <col min="6011" max="6012" width="7.75" hidden="1" customWidth="1"/>
    <col min="6013" max="6015" width="17.5" customWidth="1"/>
    <col min="6016" max="6016" width="10.58203125" customWidth="1"/>
    <col min="6017" max="6017" width="15.75" customWidth="1"/>
    <col min="6018" max="6018" width="30.08203125" customWidth="1"/>
    <col min="6019" max="6019" width="27.58203125" customWidth="1"/>
    <col min="6020" max="6020" width="21.08203125" customWidth="1"/>
    <col min="6021" max="6021" width="22.25" customWidth="1"/>
    <col min="6022" max="6022" width="18.75" customWidth="1"/>
    <col min="6023" max="6024" width="19" customWidth="1"/>
    <col min="6025" max="6025" width="19.08203125" customWidth="1"/>
    <col min="6026" max="6026" width="17.08203125" customWidth="1"/>
    <col min="6027" max="6028" width="7.75" hidden="1" customWidth="1"/>
    <col min="6029" max="6031" width="17.5" customWidth="1"/>
    <col min="6032" max="6032" width="10.58203125" customWidth="1"/>
    <col min="6033" max="6033" width="15.75" customWidth="1"/>
    <col min="6034" max="6034" width="30.08203125" customWidth="1"/>
    <col min="6035" max="6035" width="27.58203125" customWidth="1"/>
    <col min="6036" max="6036" width="21.08203125" customWidth="1"/>
    <col min="6037" max="6037" width="22.25" customWidth="1"/>
    <col min="6038" max="6038" width="18.75" customWidth="1"/>
    <col min="6039" max="6040" width="19" customWidth="1"/>
    <col min="6041" max="6041" width="19.08203125" customWidth="1"/>
    <col min="6042" max="6042" width="17.08203125" customWidth="1"/>
    <col min="6043" max="6044" width="7.75" hidden="1" customWidth="1"/>
    <col min="6045" max="6047" width="17.5" customWidth="1"/>
    <col min="6048" max="6048" width="10.58203125" customWidth="1"/>
    <col min="6049" max="6049" width="15.75" customWidth="1"/>
    <col min="6050" max="6050" width="30.08203125" customWidth="1"/>
    <col min="6051" max="6051" width="27.58203125" customWidth="1"/>
    <col min="6052" max="6052" width="21.08203125" customWidth="1"/>
    <col min="6053" max="6053" width="22.25" customWidth="1"/>
    <col min="6054" max="6054" width="18.75" customWidth="1"/>
    <col min="6055" max="6056" width="19" customWidth="1"/>
    <col min="6057" max="6057" width="19.08203125" customWidth="1"/>
    <col min="6058" max="6058" width="17.08203125" customWidth="1"/>
    <col min="6059" max="6060" width="7.75" hidden="1" customWidth="1"/>
    <col min="6061" max="6063" width="17.5" customWidth="1"/>
    <col min="6064" max="6064" width="10.58203125" customWidth="1"/>
    <col min="6065" max="6065" width="15.75" customWidth="1"/>
    <col min="6066" max="6066" width="30.08203125" customWidth="1"/>
    <col min="6067" max="6067" width="27.58203125" customWidth="1"/>
    <col min="6068" max="6068" width="21.08203125" customWidth="1"/>
    <col min="6069" max="6069" width="22.25" customWidth="1"/>
    <col min="6070" max="6070" width="18.75" customWidth="1"/>
    <col min="6071" max="6072" width="19" customWidth="1"/>
    <col min="6073" max="6073" width="19.08203125" customWidth="1"/>
    <col min="6074" max="6074" width="17.08203125" customWidth="1"/>
    <col min="6075" max="6076" width="7.75" hidden="1" customWidth="1"/>
    <col min="6077" max="6079" width="17.5" customWidth="1"/>
    <col min="6080" max="6080" width="10.58203125" customWidth="1"/>
    <col min="6081" max="6081" width="15.75" customWidth="1"/>
    <col min="6082" max="6082" width="30.08203125" customWidth="1"/>
    <col min="6083" max="6083" width="27.58203125" customWidth="1"/>
    <col min="6084" max="6084" width="21.08203125" customWidth="1"/>
    <col min="6085" max="6085" width="22.25" customWidth="1"/>
    <col min="6086" max="6086" width="18.75" customWidth="1"/>
    <col min="6087" max="6088" width="19" customWidth="1"/>
    <col min="6089" max="6089" width="19.08203125" customWidth="1"/>
    <col min="6090" max="6090" width="17.08203125" customWidth="1"/>
    <col min="6091" max="6092" width="7.75" hidden="1" customWidth="1"/>
    <col min="6093" max="6095" width="17.5" customWidth="1"/>
    <col min="6096" max="6096" width="10.58203125" customWidth="1"/>
    <col min="6097" max="6097" width="15.75" customWidth="1"/>
    <col min="6098" max="6098" width="30.08203125" customWidth="1"/>
    <col min="6099" max="6099" width="27.58203125" customWidth="1"/>
    <col min="6100" max="6100" width="21.08203125" customWidth="1"/>
    <col min="6101" max="6101" width="22.25" customWidth="1"/>
    <col min="6102" max="6102" width="18.75" customWidth="1"/>
    <col min="6103" max="6104" width="19" customWidth="1"/>
    <col min="6105" max="6105" width="19.08203125" customWidth="1"/>
    <col min="6106" max="6106" width="17.08203125" customWidth="1"/>
    <col min="6107" max="6108" width="7.75" hidden="1" customWidth="1"/>
    <col min="6109" max="6111" width="17.5" customWidth="1"/>
    <col min="6112" max="6112" width="10.58203125" customWidth="1"/>
    <col min="6113" max="6113" width="15.75" customWidth="1"/>
    <col min="6114" max="6114" width="30.08203125" customWidth="1"/>
    <col min="6115" max="6115" width="27.58203125" customWidth="1"/>
    <col min="6116" max="6116" width="21.08203125" customWidth="1"/>
    <col min="6117" max="6117" width="22.25" customWidth="1"/>
    <col min="6118" max="6118" width="18.75" customWidth="1"/>
    <col min="6119" max="6120" width="19" customWidth="1"/>
    <col min="6121" max="6121" width="19.08203125" customWidth="1"/>
    <col min="6122" max="6122" width="17.08203125" customWidth="1"/>
    <col min="6123" max="6124" width="7.75" hidden="1" customWidth="1"/>
    <col min="6125" max="6127" width="17.5" customWidth="1"/>
    <col min="6128" max="6128" width="10.58203125" customWidth="1"/>
    <col min="6129" max="6129" width="15.75" customWidth="1"/>
    <col min="6130" max="6130" width="30.08203125" customWidth="1"/>
    <col min="6131" max="6131" width="27.58203125" customWidth="1"/>
    <col min="6132" max="6132" width="21.08203125" customWidth="1"/>
    <col min="6133" max="6133" width="22.25" customWidth="1"/>
    <col min="6134" max="6134" width="18.75" customWidth="1"/>
    <col min="6135" max="6136" width="19" customWidth="1"/>
    <col min="6137" max="6137" width="19.08203125" customWidth="1"/>
    <col min="6138" max="6138" width="17.08203125" customWidth="1"/>
    <col min="6139" max="6140" width="7.75" hidden="1" customWidth="1"/>
    <col min="6141" max="6143" width="17.5" customWidth="1"/>
    <col min="6144" max="6144" width="10.58203125" customWidth="1"/>
    <col min="6145" max="6145" width="15.75" customWidth="1"/>
    <col min="6146" max="6146" width="30.08203125" customWidth="1"/>
    <col min="6147" max="6147" width="27.58203125" customWidth="1"/>
    <col min="6148" max="6148" width="21.08203125" customWidth="1"/>
    <col min="6149" max="6149" width="22.25" customWidth="1"/>
    <col min="6150" max="6150" width="18.75" customWidth="1"/>
    <col min="6151" max="6152" width="19" customWidth="1"/>
    <col min="6153" max="6153" width="19.08203125" customWidth="1"/>
    <col min="6154" max="6154" width="17.08203125" customWidth="1"/>
    <col min="6155" max="6156" width="7.75" hidden="1" customWidth="1"/>
    <col min="6157" max="6159" width="17.5" customWidth="1"/>
    <col min="6160" max="6160" width="10.58203125" customWidth="1"/>
    <col min="6161" max="6161" width="15.75" customWidth="1"/>
    <col min="6162" max="6162" width="30.08203125" customWidth="1"/>
    <col min="6163" max="6163" width="27.58203125" customWidth="1"/>
    <col min="6164" max="6164" width="21.08203125" customWidth="1"/>
    <col min="6165" max="6165" width="22.25" customWidth="1"/>
    <col min="6166" max="6166" width="18.75" customWidth="1"/>
    <col min="6167" max="6168" width="19" customWidth="1"/>
    <col min="6169" max="6169" width="19.08203125" customWidth="1"/>
    <col min="6170" max="6170" width="17.08203125" customWidth="1"/>
    <col min="6171" max="6172" width="7.75" hidden="1" customWidth="1"/>
    <col min="6173" max="6175" width="17.5" customWidth="1"/>
    <col min="6176" max="6176" width="10.58203125" customWidth="1"/>
    <col min="6177" max="6177" width="15.75" customWidth="1"/>
    <col min="6178" max="6178" width="30.08203125" customWidth="1"/>
    <col min="6179" max="6179" width="27.58203125" customWidth="1"/>
    <col min="6180" max="6180" width="21.08203125" customWidth="1"/>
    <col min="6181" max="6181" width="22.25" customWidth="1"/>
    <col min="6182" max="6182" width="18.75" customWidth="1"/>
    <col min="6183" max="6184" width="19" customWidth="1"/>
    <col min="6185" max="6185" width="19.08203125" customWidth="1"/>
    <col min="6186" max="6186" width="17.08203125" customWidth="1"/>
    <col min="6187" max="6188" width="7.75" hidden="1" customWidth="1"/>
    <col min="6189" max="6191" width="17.5" customWidth="1"/>
    <col min="6192" max="6192" width="10.58203125" customWidth="1"/>
    <col min="6193" max="6193" width="15.75" customWidth="1"/>
    <col min="6194" max="6194" width="30.08203125" customWidth="1"/>
    <col min="6195" max="6195" width="27.58203125" customWidth="1"/>
    <col min="6196" max="6196" width="21.08203125" customWidth="1"/>
    <col min="6197" max="6197" width="22.25" customWidth="1"/>
    <col min="6198" max="6198" width="18.75" customWidth="1"/>
    <col min="6199" max="6200" width="19" customWidth="1"/>
    <col min="6201" max="6201" width="19.08203125" customWidth="1"/>
    <col min="6202" max="6202" width="17.08203125" customWidth="1"/>
    <col min="6203" max="6204" width="7.75" hidden="1" customWidth="1"/>
    <col min="6205" max="6207" width="17.5" customWidth="1"/>
    <col min="6208" max="6208" width="10.58203125" customWidth="1"/>
    <col min="6209" max="6209" width="15.75" customWidth="1"/>
    <col min="6210" max="6210" width="30.08203125" customWidth="1"/>
    <col min="6211" max="6211" width="27.58203125" customWidth="1"/>
    <col min="6212" max="6212" width="21.08203125" customWidth="1"/>
    <col min="6213" max="6213" width="22.25" customWidth="1"/>
    <col min="6214" max="6214" width="18.75" customWidth="1"/>
    <col min="6215" max="6216" width="19" customWidth="1"/>
    <col min="6217" max="6217" width="19.08203125" customWidth="1"/>
    <col min="6218" max="6218" width="17.08203125" customWidth="1"/>
    <col min="6219" max="6220" width="7.75" hidden="1" customWidth="1"/>
    <col min="6221" max="6223" width="17.5" customWidth="1"/>
    <col min="6224" max="6224" width="10.58203125" customWidth="1"/>
    <col min="6225" max="6225" width="15.75" customWidth="1"/>
    <col min="6226" max="6226" width="30.08203125" customWidth="1"/>
    <col min="6227" max="6227" width="27.58203125" customWidth="1"/>
    <col min="6228" max="6228" width="21.08203125" customWidth="1"/>
    <col min="6229" max="6229" width="22.25" customWidth="1"/>
    <col min="6230" max="6230" width="18.75" customWidth="1"/>
    <col min="6231" max="6232" width="19" customWidth="1"/>
    <col min="6233" max="6233" width="19.08203125" customWidth="1"/>
    <col min="6234" max="6234" width="17.08203125" customWidth="1"/>
    <col min="6235" max="6236" width="7.75" hidden="1" customWidth="1"/>
    <col min="6237" max="6239" width="17.5" customWidth="1"/>
    <col min="6240" max="6240" width="10.58203125" customWidth="1"/>
    <col min="6241" max="6241" width="15.75" customWidth="1"/>
    <col min="6242" max="6242" width="30.08203125" customWidth="1"/>
    <col min="6243" max="6243" width="27.58203125" customWidth="1"/>
    <col min="6244" max="6244" width="21.08203125" customWidth="1"/>
    <col min="6245" max="6245" width="22.25" customWidth="1"/>
    <col min="6246" max="6246" width="18.75" customWidth="1"/>
    <col min="6247" max="6248" width="19" customWidth="1"/>
    <col min="6249" max="6249" width="19.08203125" customWidth="1"/>
    <col min="6250" max="6250" width="17.08203125" customWidth="1"/>
    <col min="6251" max="6252" width="7.75" hidden="1" customWidth="1"/>
    <col min="6253" max="6255" width="17.5" customWidth="1"/>
    <col min="6256" max="6256" width="10.58203125" customWidth="1"/>
    <col min="6257" max="6257" width="15.75" customWidth="1"/>
    <col min="6258" max="6258" width="30.08203125" customWidth="1"/>
    <col min="6259" max="6259" width="27.58203125" customWidth="1"/>
    <col min="6260" max="6260" width="21.08203125" customWidth="1"/>
    <col min="6261" max="6261" width="22.25" customWidth="1"/>
    <col min="6262" max="6262" width="18.75" customWidth="1"/>
    <col min="6263" max="6264" width="19" customWidth="1"/>
    <col min="6265" max="6265" width="19.08203125" customWidth="1"/>
    <col min="6266" max="6266" width="17.08203125" customWidth="1"/>
    <col min="6267" max="6268" width="7.75" hidden="1" customWidth="1"/>
    <col min="6269" max="6271" width="17.5" customWidth="1"/>
    <col min="6272" max="6272" width="10.58203125" customWidth="1"/>
    <col min="6273" max="6273" width="15.75" customWidth="1"/>
    <col min="6274" max="6274" width="30.08203125" customWidth="1"/>
    <col min="6275" max="6275" width="27.58203125" customWidth="1"/>
    <col min="6276" max="6276" width="21.08203125" customWidth="1"/>
    <col min="6277" max="6277" width="22.25" customWidth="1"/>
    <col min="6278" max="6278" width="18.75" customWidth="1"/>
    <col min="6279" max="6280" width="19" customWidth="1"/>
    <col min="6281" max="6281" width="19.08203125" customWidth="1"/>
    <col min="6282" max="6282" width="17.08203125" customWidth="1"/>
    <col min="6283" max="6284" width="7.75" hidden="1" customWidth="1"/>
    <col min="6285" max="6287" width="17.5" customWidth="1"/>
    <col min="6288" max="6288" width="10.58203125" customWidth="1"/>
    <col min="6289" max="6289" width="15.75" customWidth="1"/>
    <col min="6290" max="6290" width="30.08203125" customWidth="1"/>
    <col min="6291" max="6291" width="27.58203125" customWidth="1"/>
    <col min="6292" max="6292" width="21.08203125" customWidth="1"/>
    <col min="6293" max="6293" width="22.25" customWidth="1"/>
    <col min="6294" max="6294" width="18.75" customWidth="1"/>
    <col min="6295" max="6296" width="19" customWidth="1"/>
    <col min="6297" max="6297" width="19.08203125" customWidth="1"/>
    <col min="6298" max="6298" width="17.08203125" customWidth="1"/>
    <col min="6299" max="6300" width="7.75" hidden="1" customWidth="1"/>
    <col min="6301" max="6303" width="17.5" customWidth="1"/>
    <col min="6304" max="6304" width="10.58203125" customWidth="1"/>
    <col min="6305" max="6305" width="15.75" customWidth="1"/>
    <col min="6306" max="6306" width="30.08203125" customWidth="1"/>
    <col min="6307" max="6307" width="27.58203125" customWidth="1"/>
    <col min="6308" max="6308" width="21.08203125" customWidth="1"/>
    <col min="6309" max="6309" width="22.25" customWidth="1"/>
    <col min="6310" max="6310" width="18.75" customWidth="1"/>
    <col min="6311" max="6312" width="19" customWidth="1"/>
    <col min="6313" max="6313" width="19.08203125" customWidth="1"/>
    <col min="6314" max="6314" width="17.08203125" customWidth="1"/>
    <col min="6315" max="6316" width="7.75" hidden="1" customWidth="1"/>
    <col min="6317" max="6319" width="17.5" customWidth="1"/>
    <col min="6320" max="6320" width="10.58203125" customWidth="1"/>
    <col min="6321" max="6321" width="15.75" customWidth="1"/>
    <col min="6322" max="6322" width="30.08203125" customWidth="1"/>
    <col min="6323" max="6323" width="27.58203125" customWidth="1"/>
    <col min="6324" max="6324" width="21.08203125" customWidth="1"/>
    <col min="6325" max="6325" width="22.25" customWidth="1"/>
    <col min="6326" max="6326" width="18.75" customWidth="1"/>
    <col min="6327" max="6328" width="19" customWidth="1"/>
    <col min="6329" max="6329" width="19.08203125" customWidth="1"/>
    <col min="6330" max="6330" width="17.08203125" customWidth="1"/>
    <col min="6331" max="6332" width="7.75" hidden="1" customWidth="1"/>
    <col min="6333" max="6335" width="17.5" customWidth="1"/>
    <col min="6336" max="6336" width="10.58203125" customWidth="1"/>
    <col min="6337" max="6337" width="15.75" customWidth="1"/>
    <col min="6338" max="6338" width="30.08203125" customWidth="1"/>
    <col min="6339" max="6339" width="27.58203125" customWidth="1"/>
    <col min="6340" max="6340" width="21.08203125" customWidth="1"/>
    <col min="6341" max="6341" width="22.25" customWidth="1"/>
    <col min="6342" max="6342" width="18.75" customWidth="1"/>
    <col min="6343" max="6344" width="19" customWidth="1"/>
    <col min="6345" max="6345" width="19.08203125" customWidth="1"/>
    <col min="6346" max="6346" width="17.08203125" customWidth="1"/>
    <col min="6347" max="6348" width="7.75" hidden="1" customWidth="1"/>
    <col min="6349" max="6351" width="17.5" customWidth="1"/>
    <col min="6352" max="6352" width="10.58203125" customWidth="1"/>
    <col min="6353" max="6353" width="15.75" customWidth="1"/>
    <col min="6354" max="6354" width="30.08203125" customWidth="1"/>
    <col min="6355" max="6355" width="27.58203125" customWidth="1"/>
    <col min="6356" max="6356" width="21.08203125" customWidth="1"/>
    <col min="6357" max="6357" width="22.25" customWidth="1"/>
    <col min="6358" max="6358" width="18.75" customWidth="1"/>
    <col min="6359" max="6360" width="19" customWidth="1"/>
    <col min="6361" max="6361" width="19.08203125" customWidth="1"/>
    <col min="6362" max="6362" width="17.08203125" customWidth="1"/>
    <col min="6363" max="6364" width="7.75" hidden="1" customWidth="1"/>
    <col min="6365" max="6367" width="17.5" customWidth="1"/>
    <col min="6368" max="6368" width="10.58203125" customWidth="1"/>
    <col min="6369" max="6369" width="15.75" customWidth="1"/>
    <col min="6370" max="6370" width="30.08203125" customWidth="1"/>
    <col min="6371" max="6371" width="27.58203125" customWidth="1"/>
    <col min="6372" max="6372" width="21.08203125" customWidth="1"/>
    <col min="6373" max="6373" width="22.25" customWidth="1"/>
    <col min="6374" max="6374" width="18.75" customWidth="1"/>
    <col min="6375" max="6376" width="19" customWidth="1"/>
    <col min="6377" max="6377" width="19.08203125" customWidth="1"/>
    <col min="6378" max="6378" width="17.08203125" customWidth="1"/>
    <col min="6379" max="6380" width="7.75" hidden="1" customWidth="1"/>
    <col min="6381" max="6383" width="17.5" customWidth="1"/>
    <col min="6384" max="6384" width="10.58203125" customWidth="1"/>
    <col min="6385" max="6385" width="15.75" customWidth="1"/>
    <col min="6386" max="6386" width="30.08203125" customWidth="1"/>
    <col min="6387" max="6387" width="27.58203125" customWidth="1"/>
    <col min="6388" max="6388" width="21.08203125" customWidth="1"/>
    <col min="6389" max="6389" width="22.25" customWidth="1"/>
    <col min="6390" max="6390" width="18.75" customWidth="1"/>
    <col min="6391" max="6392" width="19" customWidth="1"/>
    <col min="6393" max="6393" width="19.08203125" customWidth="1"/>
    <col min="6394" max="6394" width="17.08203125" customWidth="1"/>
    <col min="6395" max="6396" width="7.75" hidden="1" customWidth="1"/>
    <col min="6397" max="6399" width="17.5" customWidth="1"/>
    <col min="6400" max="6400" width="10.58203125" customWidth="1"/>
    <col min="6401" max="6401" width="15.75" customWidth="1"/>
    <col min="6402" max="6402" width="30.08203125" customWidth="1"/>
    <col min="6403" max="6403" width="27.58203125" customWidth="1"/>
    <col min="6404" max="6404" width="21.08203125" customWidth="1"/>
    <col min="6405" max="6405" width="22.25" customWidth="1"/>
    <col min="6406" max="6406" width="18.75" customWidth="1"/>
    <col min="6407" max="6408" width="19" customWidth="1"/>
    <col min="6409" max="6409" width="19.08203125" customWidth="1"/>
    <col min="6410" max="6410" width="17.08203125" customWidth="1"/>
    <col min="6411" max="6412" width="7.75" hidden="1" customWidth="1"/>
    <col min="6413" max="6415" width="17.5" customWidth="1"/>
    <col min="6416" max="6416" width="10.58203125" customWidth="1"/>
    <col min="6417" max="6417" width="15.75" customWidth="1"/>
    <col min="6418" max="6418" width="30.08203125" customWidth="1"/>
    <col min="6419" max="6419" width="27.58203125" customWidth="1"/>
    <col min="6420" max="6420" width="21.08203125" customWidth="1"/>
    <col min="6421" max="6421" width="22.25" customWidth="1"/>
    <col min="6422" max="6422" width="18.75" customWidth="1"/>
    <col min="6423" max="6424" width="19" customWidth="1"/>
    <col min="6425" max="6425" width="19.08203125" customWidth="1"/>
    <col min="6426" max="6426" width="17.08203125" customWidth="1"/>
    <col min="6427" max="6428" width="7.75" hidden="1" customWidth="1"/>
    <col min="6429" max="6431" width="17.5" customWidth="1"/>
    <col min="6432" max="6432" width="10.58203125" customWidth="1"/>
    <col min="6433" max="6433" width="15.75" customWidth="1"/>
    <col min="6434" max="6434" width="30.08203125" customWidth="1"/>
    <col min="6435" max="6435" width="27.58203125" customWidth="1"/>
    <col min="6436" max="6436" width="21.08203125" customWidth="1"/>
    <col min="6437" max="6437" width="22.25" customWidth="1"/>
    <col min="6438" max="6438" width="18.75" customWidth="1"/>
    <col min="6439" max="6440" width="19" customWidth="1"/>
    <col min="6441" max="6441" width="19.08203125" customWidth="1"/>
    <col min="6442" max="6442" width="17.08203125" customWidth="1"/>
    <col min="6443" max="6444" width="7.75" hidden="1" customWidth="1"/>
    <col min="6445" max="6447" width="17.5" customWidth="1"/>
    <col min="6448" max="6448" width="10.58203125" customWidth="1"/>
    <col min="6449" max="6449" width="15.75" customWidth="1"/>
    <col min="6450" max="6450" width="30.08203125" customWidth="1"/>
    <col min="6451" max="6451" width="27.58203125" customWidth="1"/>
    <col min="6452" max="6452" width="21.08203125" customWidth="1"/>
    <col min="6453" max="6453" width="22.25" customWidth="1"/>
    <col min="6454" max="6454" width="18.75" customWidth="1"/>
    <col min="6455" max="6456" width="19" customWidth="1"/>
    <col min="6457" max="6457" width="19.08203125" customWidth="1"/>
    <col min="6458" max="6458" width="17.08203125" customWidth="1"/>
    <col min="6459" max="6460" width="7.75" hidden="1" customWidth="1"/>
    <col min="6461" max="6463" width="17.5" customWidth="1"/>
    <col min="6464" max="6464" width="10.58203125" customWidth="1"/>
    <col min="6465" max="6465" width="15.75" customWidth="1"/>
    <col min="6466" max="6466" width="30.08203125" customWidth="1"/>
    <col min="6467" max="6467" width="27.58203125" customWidth="1"/>
    <col min="6468" max="6468" width="21.08203125" customWidth="1"/>
    <col min="6469" max="6469" width="22.25" customWidth="1"/>
    <col min="6470" max="6470" width="18.75" customWidth="1"/>
    <col min="6471" max="6472" width="19" customWidth="1"/>
    <col min="6473" max="6473" width="19.08203125" customWidth="1"/>
    <col min="6474" max="6474" width="17.08203125" customWidth="1"/>
    <col min="6475" max="6476" width="7.75" hidden="1" customWidth="1"/>
    <col min="6477" max="6479" width="17.5" customWidth="1"/>
    <col min="6480" max="6480" width="10.58203125" customWidth="1"/>
    <col min="6481" max="6481" width="15.75" customWidth="1"/>
    <col min="6482" max="6482" width="30.08203125" customWidth="1"/>
    <col min="6483" max="6483" width="27.58203125" customWidth="1"/>
    <col min="6484" max="6484" width="21.08203125" customWidth="1"/>
    <col min="6485" max="6485" width="22.25" customWidth="1"/>
    <col min="6486" max="6486" width="18.75" customWidth="1"/>
    <col min="6487" max="6488" width="19" customWidth="1"/>
    <col min="6489" max="6489" width="19.08203125" customWidth="1"/>
    <col min="6490" max="6490" width="17.08203125" customWidth="1"/>
    <col min="6491" max="6492" width="7.75" hidden="1" customWidth="1"/>
    <col min="6493" max="6495" width="17.5" customWidth="1"/>
    <col min="6496" max="6496" width="10.58203125" customWidth="1"/>
    <col min="6497" max="6497" width="15.75" customWidth="1"/>
    <col min="6498" max="6498" width="30.08203125" customWidth="1"/>
    <col min="6499" max="6499" width="27.58203125" customWidth="1"/>
    <col min="6500" max="6500" width="21.08203125" customWidth="1"/>
    <col min="6501" max="6501" width="22.25" customWidth="1"/>
    <col min="6502" max="6502" width="18.75" customWidth="1"/>
    <col min="6503" max="6504" width="19" customWidth="1"/>
    <col min="6505" max="6505" width="19.08203125" customWidth="1"/>
    <col min="6506" max="6506" width="17.08203125" customWidth="1"/>
    <col min="6507" max="6508" width="7.75" hidden="1" customWidth="1"/>
    <col min="6509" max="6511" width="17.5" customWidth="1"/>
    <col min="6512" max="6512" width="10.58203125" customWidth="1"/>
    <col min="6513" max="6513" width="15.75" customWidth="1"/>
    <col min="6514" max="6514" width="30.08203125" customWidth="1"/>
    <col min="6515" max="6515" width="27.58203125" customWidth="1"/>
    <col min="6516" max="6516" width="21.08203125" customWidth="1"/>
    <col min="6517" max="6517" width="22.25" customWidth="1"/>
    <col min="6518" max="6518" width="18.75" customWidth="1"/>
    <col min="6519" max="6520" width="19" customWidth="1"/>
    <col min="6521" max="6521" width="19.08203125" customWidth="1"/>
    <col min="6522" max="6522" width="17.08203125" customWidth="1"/>
    <col min="6523" max="6524" width="7.75" hidden="1" customWidth="1"/>
    <col min="6525" max="6527" width="17.5" customWidth="1"/>
    <col min="6528" max="6528" width="10.58203125" customWidth="1"/>
    <col min="6529" max="6529" width="15.75" customWidth="1"/>
    <col min="6530" max="6530" width="30.08203125" customWidth="1"/>
    <col min="6531" max="6531" width="27.58203125" customWidth="1"/>
    <col min="6532" max="6532" width="21.08203125" customWidth="1"/>
    <col min="6533" max="6533" width="22.25" customWidth="1"/>
    <col min="6534" max="6534" width="18.75" customWidth="1"/>
    <col min="6535" max="6536" width="19" customWidth="1"/>
    <col min="6537" max="6537" width="19.08203125" customWidth="1"/>
    <col min="6538" max="6538" width="17.08203125" customWidth="1"/>
    <col min="6539" max="6540" width="7.75" hidden="1" customWidth="1"/>
    <col min="6541" max="6543" width="17.5" customWidth="1"/>
    <col min="6544" max="6544" width="10.58203125" customWidth="1"/>
    <col min="6545" max="6545" width="15.75" customWidth="1"/>
    <col min="6546" max="6546" width="30.08203125" customWidth="1"/>
    <col min="6547" max="6547" width="27.58203125" customWidth="1"/>
    <col min="6548" max="6548" width="21.08203125" customWidth="1"/>
    <col min="6549" max="6549" width="22.25" customWidth="1"/>
    <col min="6550" max="6550" width="18.75" customWidth="1"/>
    <col min="6551" max="6552" width="19" customWidth="1"/>
    <col min="6553" max="6553" width="19.08203125" customWidth="1"/>
    <col min="6554" max="6554" width="17.08203125" customWidth="1"/>
    <col min="6555" max="6556" width="7.75" hidden="1" customWidth="1"/>
    <col min="6557" max="6559" width="17.5" customWidth="1"/>
    <col min="6560" max="6560" width="10.58203125" customWidth="1"/>
    <col min="6561" max="6561" width="15.75" customWidth="1"/>
    <col min="6562" max="6562" width="30.08203125" customWidth="1"/>
    <col min="6563" max="6563" width="27.58203125" customWidth="1"/>
    <col min="6564" max="6564" width="21.08203125" customWidth="1"/>
    <col min="6565" max="6565" width="22.25" customWidth="1"/>
    <col min="6566" max="6566" width="18.75" customWidth="1"/>
    <col min="6567" max="6568" width="19" customWidth="1"/>
    <col min="6569" max="6569" width="19.08203125" customWidth="1"/>
    <col min="6570" max="6570" width="17.08203125" customWidth="1"/>
    <col min="6571" max="6572" width="7.75" hidden="1" customWidth="1"/>
    <col min="6573" max="6575" width="17.5" customWidth="1"/>
    <col min="6576" max="6576" width="10.58203125" customWidth="1"/>
    <col min="6577" max="6577" width="15.75" customWidth="1"/>
    <col min="6578" max="6578" width="30.08203125" customWidth="1"/>
    <col min="6579" max="6579" width="27.58203125" customWidth="1"/>
    <col min="6580" max="6580" width="21.08203125" customWidth="1"/>
    <col min="6581" max="6581" width="22.25" customWidth="1"/>
    <col min="6582" max="6582" width="18.75" customWidth="1"/>
    <col min="6583" max="6584" width="19" customWidth="1"/>
    <col min="6585" max="6585" width="19.08203125" customWidth="1"/>
    <col min="6586" max="6586" width="17.08203125" customWidth="1"/>
    <col min="6587" max="6588" width="7.75" hidden="1" customWidth="1"/>
    <col min="6589" max="6591" width="17.5" customWidth="1"/>
    <col min="6592" max="6592" width="10.58203125" customWidth="1"/>
    <col min="6593" max="6593" width="15.75" customWidth="1"/>
    <col min="6594" max="6594" width="30.08203125" customWidth="1"/>
    <col min="6595" max="6595" width="27.58203125" customWidth="1"/>
    <col min="6596" max="6596" width="21.08203125" customWidth="1"/>
    <col min="6597" max="6597" width="22.25" customWidth="1"/>
    <col min="6598" max="6598" width="18.75" customWidth="1"/>
    <col min="6599" max="6600" width="19" customWidth="1"/>
    <col min="6601" max="6601" width="19.08203125" customWidth="1"/>
    <col min="6602" max="6602" width="17.08203125" customWidth="1"/>
    <col min="6603" max="6604" width="7.75" hidden="1" customWidth="1"/>
    <col min="6605" max="6607" width="17.5" customWidth="1"/>
    <col min="6608" max="6608" width="10.58203125" customWidth="1"/>
    <col min="6609" max="6609" width="15.75" customWidth="1"/>
    <col min="6610" max="6610" width="30.08203125" customWidth="1"/>
    <col min="6611" max="6611" width="27.58203125" customWidth="1"/>
    <col min="6612" max="6612" width="21.08203125" customWidth="1"/>
    <col min="6613" max="6613" width="22.25" customWidth="1"/>
    <col min="6614" max="6614" width="18.75" customWidth="1"/>
    <col min="6615" max="6616" width="19" customWidth="1"/>
    <col min="6617" max="6617" width="19.08203125" customWidth="1"/>
    <col min="6618" max="6618" width="17.08203125" customWidth="1"/>
    <col min="6619" max="6620" width="7.75" hidden="1" customWidth="1"/>
    <col min="6621" max="6623" width="17.5" customWidth="1"/>
    <col min="6624" max="6624" width="10.58203125" customWidth="1"/>
    <col min="6625" max="6625" width="15.75" customWidth="1"/>
    <col min="6626" max="6626" width="30.08203125" customWidth="1"/>
    <col min="6627" max="6627" width="27.58203125" customWidth="1"/>
    <col min="6628" max="6628" width="21.08203125" customWidth="1"/>
    <col min="6629" max="6629" width="22.25" customWidth="1"/>
    <col min="6630" max="6630" width="18.75" customWidth="1"/>
    <col min="6631" max="6632" width="19" customWidth="1"/>
    <col min="6633" max="6633" width="19.08203125" customWidth="1"/>
    <col min="6634" max="6634" width="17.08203125" customWidth="1"/>
    <col min="6635" max="6636" width="7.75" hidden="1" customWidth="1"/>
    <col min="6637" max="6639" width="17.5" customWidth="1"/>
    <col min="6640" max="6640" width="10.58203125" customWidth="1"/>
    <col min="6641" max="6641" width="15.75" customWidth="1"/>
    <col min="6642" max="6642" width="30.08203125" customWidth="1"/>
    <col min="6643" max="6643" width="27.58203125" customWidth="1"/>
    <col min="6644" max="6644" width="21.08203125" customWidth="1"/>
    <col min="6645" max="6645" width="22.25" customWidth="1"/>
    <col min="6646" max="6646" width="18.75" customWidth="1"/>
    <col min="6647" max="6648" width="19" customWidth="1"/>
    <col min="6649" max="6649" width="19.08203125" customWidth="1"/>
    <col min="6650" max="6650" width="17.08203125" customWidth="1"/>
    <col min="6651" max="6652" width="7.75" hidden="1" customWidth="1"/>
    <col min="6653" max="6655" width="17.5" customWidth="1"/>
    <col min="6656" max="6656" width="10.58203125" customWidth="1"/>
    <col min="6657" max="6657" width="15.75" customWidth="1"/>
    <col min="6658" max="6658" width="30.08203125" customWidth="1"/>
    <col min="6659" max="6659" width="27.58203125" customWidth="1"/>
    <col min="6660" max="6660" width="21.08203125" customWidth="1"/>
    <col min="6661" max="6661" width="22.25" customWidth="1"/>
    <col min="6662" max="6662" width="18.75" customWidth="1"/>
    <col min="6663" max="6664" width="19" customWidth="1"/>
    <col min="6665" max="6665" width="19.08203125" customWidth="1"/>
    <col min="6666" max="6666" width="17.08203125" customWidth="1"/>
    <col min="6667" max="6668" width="7.75" hidden="1" customWidth="1"/>
    <col min="6669" max="6671" width="17.5" customWidth="1"/>
    <col min="6672" max="6672" width="10.58203125" customWidth="1"/>
    <col min="6673" max="6673" width="15.75" customWidth="1"/>
    <col min="6674" max="6674" width="30.08203125" customWidth="1"/>
    <col min="6675" max="6675" width="27.58203125" customWidth="1"/>
    <col min="6676" max="6676" width="21.08203125" customWidth="1"/>
    <col min="6677" max="6677" width="22.25" customWidth="1"/>
    <col min="6678" max="6678" width="18.75" customWidth="1"/>
    <col min="6679" max="6680" width="19" customWidth="1"/>
    <col min="6681" max="6681" width="19.08203125" customWidth="1"/>
    <col min="6682" max="6682" width="17.08203125" customWidth="1"/>
    <col min="6683" max="6684" width="7.75" hidden="1" customWidth="1"/>
    <col min="6685" max="6687" width="17.5" customWidth="1"/>
    <col min="6688" max="6688" width="10.58203125" customWidth="1"/>
    <col min="6689" max="6689" width="15.75" customWidth="1"/>
    <col min="6690" max="6690" width="30.08203125" customWidth="1"/>
    <col min="6691" max="6691" width="27.58203125" customWidth="1"/>
    <col min="6692" max="6692" width="21.08203125" customWidth="1"/>
    <col min="6693" max="6693" width="22.25" customWidth="1"/>
    <col min="6694" max="6694" width="18.75" customWidth="1"/>
    <col min="6695" max="6696" width="19" customWidth="1"/>
    <col min="6697" max="6697" width="19.08203125" customWidth="1"/>
    <col min="6698" max="6698" width="17.08203125" customWidth="1"/>
    <col min="6699" max="6700" width="7.75" hidden="1" customWidth="1"/>
    <col min="6701" max="6703" width="17.5" customWidth="1"/>
    <col min="6704" max="6704" width="10.58203125" customWidth="1"/>
    <col min="6705" max="6705" width="15.75" customWidth="1"/>
    <col min="6706" max="6706" width="30.08203125" customWidth="1"/>
    <col min="6707" max="6707" width="27.58203125" customWidth="1"/>
    <col min="6708" max="6708" width="21.08203125" customWidth="1"/>
    <col min="6709" max="6709" width="22.25" customWidth="1"/>
    <col min="6710" max="6710" width="18.75" customWidth="1"/>
    <col min="6711" max="6712" width="19" customWidth="1"/>
    <col min="6713" max="6713" width="19.08203125" customWidth="1"/>
    <col min="6714" max="6714" width="17.08203125" customWidth="1"/>
    <col min="6715" max="6716" width="7.75" hidden="1" customWidth="1"/>
    <col min="6717" max="6719" width="17.5" customWidth="1"/>
    <col min="6720" max="6720" width="10.58203125" customWidth="1"/>
    <col min="6721" max="6721" width="15.75" customWidth="1"/>
    <col min="6722" max="6722" width="30.08203125" customWidth="1"/>
    <col min="6723" max="6723" width="27.58203125" customWidth="1"/>
    <col min="6724" max="6724" width="21.08203125" customWidth="1"/>
    <col min="6725" max="6725" width="22.25" customWidth="1"/>
    <col min="6726" max="6726" width="18.75" customWidth="1"/>
    <col min="6727" max="6728" width="19" customWidth="1"/>
    <col min="6729" max="6729" width="19.08203125" customWidth="1"/>
    <col min="6730" max="6730" width="17.08203125" customWidth="1"/>
    <col min="6731" max="6732" width="7.75" hidden="1" customWidth="1"/>
    <col min="6733" max="6735" width="17.5" customWidth="1"/>
    <col min="6736" max="6736" width="10.58203125" customWidth="1"/>
    <col min="6737" max="6737" width="15.75" customWidth="1"/>
    <col min="6738" max="6738" width="30.08203125" customWidth="1"/>
    <col min="6739" max="6739" width="27.58203125" customWidth="1"/>
    <col min="6740" max="6740" width="21.08203125" customWidth="1"/>
    <col min="6741" max="6741" width="22.25" customWidth="1"/>
    <col min="6742" max="6742" width="18.75" customWidth="1"/>
    <col min="6743" max="6744" width="19" customWidth="1"/>
    <col min="6745" max="6745" width="19.08203125" customWidth="1"/>
    <col min="6746" max="6746" width="17.08203125" customWidth="1"/>
    <col min="6747" max="6748" width="7.75" hidden="1" customWidth="1"/>
    <col min="6749" max="6751" width="17.5" customWidth="1"/>
    <col min="6752" max="6752" width="10.58203125" customWidth="1"/>
    <col min="6753" max="6753" width="15.75" customWidth="1"/>
    <col min="6754" max="6754" width="30.08203125" customWidth="1"/>
    <col min="6755" max="6755" width="27.58203125" customWidth="1"/>
    <col min="6756" max="6756" width="21.08203125" customWidth="1"/>
    <col min="6757" max="6757" width="22.25" customWidth="1"/>
    <col min="6758" max="6758" width="18.75" customWidth="1"/>
    <col min="6759" max="6760" width="19" customWidth="1"/>
    <col min="6761" max="6761" width="19.08203125" customWidth="1"/>
    <col min="6762" max="6762" width="17.08203125" customWidth="1"/>
    <col min="6763" max="6764" width="7.75" hidden="1" customWidth="1"/>
    <col min="6765" max="6767" width="17.5" customWidth="1"/>
    <col min="6768" max="6768" width="10.58203125" customWidth="1"/>
    <col min="6769" max="6769" width="15.75" customWidth="1"/>
    <col min="6770" max="6770" width="30.08203125" customWidth="1"/>
    <col min="6771" max="6771" width="27.58203125" customWidth="1"/>
    <col min="6772" max="6772" width="21.08203125" customWidth="1"/>
    <col min="6773" max="6773" width="22.25" customWidth="1"/>
    <col min="6774" max="6774" width="18.75" customWidth="1"/>
    <col min="6775" max="6776" width="19" customWidth="1"/>
    <col min="6777" max="6777" width="19.08203125" customWidth="1"/>
    <col min="6778" max="6778" width="17.08203125" customWidth="1"/>
    <col min="6779" max="6780" width="7.75" hidden="1" customWidth="1"/>
    <col min="6781" max="6783" width="17.5" customWidth="1"/>
    <col min="6784" max="6784" width="10.58203125" customWidth="1"/>
    <col min="6785" max="6785" width="15.75" customWidth="1"/>
    <col min="6786" max="6786" width="30.08203125" customWidth="1"/>
    <col min="6787" max="6787" width="27.58203125" customWidth="1"/>
    <col min="6788" max="6788" width="21.08203125" customWidth="1"/>
    <col min="6789" max="6789" width="22.25" customWidth="1"/>
    <col min="6790" max="6790" width="18.75" customWidth="1"/>
    <col min="6791" max="6792" width="19" customWidth="1"/>
    <col min="6793" max="6793" width="19.08203125" customWidth="1"/>
    <col min="6794" max="6794" width="17.08203125" customWidth="1"/>
    <col min="6795" max="6796" width="7.75" hidden="1" customWidth="1"/>
    <col min="6797" max="6799" width="17.5" customWidth="1"/>
    <col min="6800" max="6800" width="10.58203125" customWidth="1"/>
    <col min="6801" max="6801" width="15.75" customWidth="1"/>
    <col min="6802" max="6802" width="30.08203125" customWidth="1"/>
    <col min="6803" max="6803" width="27.58203125" customWidth="1"/>
    <col min="6804" max="6804" width="21.08203125" customWidth="1"/>
    <col min="6805" max="6805" width="22.25" customWidth="1"/>
    <col min="6806" max="6806" width="18.75" customWidth="1"/>
    <col min="6807" max="6808" width="19" customWidth="1"/>
    <col min="6809" max="6809" width="19.08203125" customWidth="1"/>
    <col min="6810" max="6810" width="17.08203125" customWidth="1"/>
    <col min="6811" max="6812" width="7.75" hidden="1" customWidth="1"/>
    <col min="6813" max="6815" width="17.5" customWidth="1"/>
    <col min="6816" max="6816" width="10.58203125" customWidth="1"/>
    <col min="6817" max="6817" width="15.75" customWidth="1"/>
    <col min="6818" max="6818" width="30.08203125" customWidth="1"/>
    <col min="6819" max="6819" width="27.58203125" customWidth="1"/>
    <col min="6820" max="6820" width="21.08203125" customWidth="1"/>
    <col min="6821" max="6821" width="22.25" customWidth="1"/>
    <col min="6822" max="6822" width="18.75" customWidth="1"/>
    <col min="6823" max="6824" width="19" customWidth="1"/>
    <col min="6825" max="6825" width="19.08203125" customWidth="1"/>
    <col min="6826" max="6826" width="17.08203125" customWidth="1"/>
    <col min="6827" max="6828" width="7.75" hidden="1" customWidth="1"/>
    <col min="6829" max="6831" width="17.5" customWidth="1"/>
    <col min="6832" max="6832" width="10.58203125" customWidth="1"/>
    <col min="6833" max="6833" width="15.75" customWidth="1"/>
    <col min="6834" max="6834" width="30.08203125" customWidth="1"/>
    <col min="6835" max="6835" width="27.58203125" customWidth="1"/>
    <col min="6836" max="6836" width="21.08203125" customWidth="1"/>
    <col min="6837" max="6837" width="22.25" customWidth="1"/>
    <col min="6838" max="6838" width="18.75" customWidth="1"/>
    <col min="6839" max="6840" width="19" customWidth="1"/>
    <col min="6841" max="6841" width="19.08203125" customWidth="1"/>
    <col min="6842" max="6842" width="17.08203125" customWidth="1"/>
    <col min="6843" max="6844" width="7.75" hidden="1" customWidth="1"/>
    <col min="6845" max="6847" width="17.5" customWidth="1"/>
    <col min="6848" max="6848" width="10.58203125" customWidth="1"/>
    <col min="6849" max="6849" width="15.75" customWidth="1"/>
    <col min="6850" max="6850" width="30.08203125" customWidth="1"/>
    <col min="6851" max="6851" width="27.58203125" customWidth="1"/>
    <col min="6852" max="6852" width="21.08203125" customWidth="1"/>
    <col min="6853" max="6853" width="22.25" customWidth="1"/>
    <col min="6854" max="6854" width="18.75" customWidth="1"/>
    <col min="6855" max="6856" width="19" customWidth="1"/>
    <col min="6857" max="6857" width="19.08203125" customWidth="1"/>
    <col min="6858" max="6858" width="17.08203125" customWidth="1"/>
    <col min="6859" max="6860" width="7.75" hidden="1" customWidth="1"/>
    <col min="6861" max="6863" width="17.5" customWidth="1"/>
    <col min="6864" max="6864" width="10.58203125" customWidth="1"/>
    <col min="6865" max="6865" width="15.75" customWidth="1"/>
    <col min="6866" max="6866" width="30.08203125" customWidth="1"/>
    <col min="6867" max="6867" width="27.58203125" customWidth="1"/>
    <col min="6868" max="6868" width="21.08203125" customWidth="1"/>
    <col min="6869" max="6869" width="22.25" customWidth="1"/>
    <col min="6870" max="6870" width="18.75" customWidth="1"/>
    <col min="6871" max="6872" width="19" customWidth="1"/>
    <col min="6873" max="6873" width="19.08203125" customWidth="1"/>
    <col min="6874" max="6874" width="17.08203125" customWidth="1"/>
    <col min="6875" max="6876" width="7.75" hidden="1" customWidth="1"/>
    <col min="6877" max="6879" width="17.5" customWidth="1"/>
    <col min="6880" max="6880" width="10.58203125" customWidth="1"/>
    <col min="6881" max="6881" width="15.75" customWidth="1"/>
    <col min="6882" max="6882" width="30.08203125" customWidth="1"/>
    <col min="6883" max="6883" width="27.58203125" customWidth="1"/>
    <col min="6884" max="6884" width="21.08203125" customWidth="1"/>
    <col min="6885" max="6885" width="22.25" customWidth="1"/>
    <col min="6886" max="6886" width="18.75" customWidth="1"/>
    <col min="6887" max="6888" width="19" customWidth="1"/>
    <col min="6889" max="6889" width="19.08203125" customWidth="1"/>
    <col min="6890" max="6890" width="17.08203125" customWidth="1"/>
    <col min="6891" max="6892" width="7.75" hidden="1" customWidth="1"/>
    <col min="6893" max="6895" width="17.5" customWidth="1"/>
    <col min="6896" max="6896" width="10.58203125" customWidth="1"/>
    <col min="6897" max="6897" width="15.75" customWidth="1"/>
    <col min="6898" max="6898" width="30.08203125" customWidth="1"/>
    <col min="6899" max="6899" width="27.58203125" customWidth="1"/>
    <col min="6900" max="6900" width="21.08203125" customWidth="1"/>
    <col min="6901" max="6901" width="22.25" customWidth="1"/>
    <col min="6902" max="6902" width="18.75" customWidth="1"/>
    <col min="6903" max="6904" width="19" customWidth="1"/>
    <col min="6905" max="6905" width="19.08203125" customWidth="1"/>
    <col min="6906" max="6906" width="17.08203125" customWidth="1"/>
    <col min="6907" max="6908" width="7.75" hidden="1" customWidth="1"/>
    <col min="6909" max="6911" width="17.5" customWidth="1"/>
    <col min="6912" max="6912" width="10.58203125" customWidth="1"/>
    <col min="6913" max="6913" width="15.75" customWidth="1"/>
    <col min="6914" max="6914" width="30.08203125" customWidth="1"/>
    <col min="6915" max="6915" width="27.58203125" customWidth="1"/>
    <col min="6916" max="6916" width="21.08203125" customWidth="1"/>
    <col min="6917" max="6917" width="22.25" customWidth="1"/>
    <col min="6918" max="6918" width="18.75" customWidth="1"/>
    <col min="6919" max="6920" width="19" customWidth="1"/>
    <col min="6921" max="6921" width="19.08203125" customWidth="1"/>
    <col min="6922" max="6922" width="17.08203125" customWidth="1"/>
    <col min="6923" max="6924" width="7.75" hidden="1" customWidth="1"/>
    <col min="6925" max="6927" width="17.5" customWidth="1"/>
    <col min="6928" max="6928" width="10.58203125" customWidth="1"/>
    <col min="6929" max="6929" width="15.75" customWidth="1"/>
    <col min="6930" max="6930" width="30.08203125" customWidth="1"/>
    <col min="6931" max="6931" width="27.58203125" customWidth="1"/>
    <col min="6932" max="6932" width="21.08203125" customWidth="1"/>
    <col min="6933" max="6933" width="22.25" customWidth="1"/>
    <col min="6934" max="6934" width="18.75" customWidth="1"/>
    <col min="6935" max="6936" width="19" customWidth="1"/>
    <col min="6937" max="6937" width="19.08203125" customWidth="1"/>
    <col min="6938" max="6938" width="17.08203125" customWidth="1"/>
    <col min="6939" max="6940" width="7.75" hidden="1" customWidth="1"/>
    <col min="6941" max="6943" width="17.5" customWidth="1"/>
    <col min="6944" max="6944" width="10.58203125" customWidth="1"/>
    <col min="6945" max="6945" width="15.75" customWidth="1"/>
    <col min="6946" max="6946" width="30.08203125" customWidth="1"/>
    <col min="6947" max="6947" width="27.58203125" customWidth="1"/>
    <col min="6948" max="6948" width="21.08203125" customWidth="1"/>
    <col min="6949" max="6949" width="22.25" customWidth="1"/>
    <col min="6950" max="6950" width="18.75" customWidth="1"/>
    <col min="6951" max="6952" width="19" customWidth="1"/>
    <col min="6953" max="6953" width="19.08203125" customWidth="1"/>
    <col min="6954" max="6954" width="17.08203125" customWidth="1"/>
    <col min="6955" max="6956" width="7.75" hidden="1" customWidth="1"/>
    <col min="6957" max="6959" width="17.5" customWidth="1"/>
    <col min="6960" max="6960" width="10.58203125" customWidth="1"/>
    <col min="6961" max="6961" width="15.75" customWidth="1"/>
    <col min="6962" max="6962" width="30.08203125" customWidth="1"/>
    <col min="6963" max="6963" width="27.58203125" customWidth="1"/>
    <col min="6964" max="6964" width="21.08203125" customWidth="1"/>
    <col min="6965" max="6965" width="22.25" customWidth="1"/>
    <col min="6966" max="6966" width="18.75" customWidth="1"/>
    <col min="6967" max="6968" width="19" customWidth="1"/>
    <col min="6969" max="6969" width="19.08203125" customWidth="1"/>
    <col min="6970" max="6970" width="17.08203125" customWidth="1"/>
    <col min="6971" max="6972" width="7.75" hidden="1" customWidth="1"/>
    <col min="6973" max="6975" width="17.5" customWidth="1"/>
    <col min="6976" max="6976" width="10.58203125" customWidth="1"/>
    <col min="6977" max="6977" width="15.75" customWidth="1"/>
    <col min="6978" max="6978" width="30.08203125" customWidth="1"/>
    <col min="6979" max="6979" width="27.58203125" customWidth="1"/>
    <col min="6980" max="6980" width="21.08203125" customWidth="1"/>
    <col min="6981" max="6981" width="22.25" customWidth="1"/>
    <col min="6982" max="6982" width="18.75" customWidth="1"/>
    <col min="6983" max="6984" width="19" customWidth="1"/>
    <col min="6985" max="6985" width="19.08203125" customWidth="1"/>
    <col min="6986" max="6986" width="17.08203125" customWidth="1"/>
    <col min="6987" max="6988" width="7.75" hidden="1" customWidth="1"/>
    <col min="6989" max="6991" width="17.5" customWidth="1"/>
    <col min="6992" max="6992" width="10.58203125" customWidth="1"/>
    <col min="6993" max="6993" width="15.75" customWidth="1"/>
    <col min="6994" max="6994" width="30.08203125" customWidth="1"/>
    <col min="6995" max="6995" width="27.58203125" customWidth="1"/>
    <col min="6996" max="6996" width="21.08203125" customWidth="1"/>
    <col min="6997" max="6997" width="22.25" customWidth="1"/>
    <col min="6998" max="6998" width="18.75" customWidth="1"/>
    <col min="6999" max="7000" width="19" customWidth="1"/>
    <col min="7001" max="7001" width="19.08203125" customWidth="1"/>
    <col min="7002" max="7002" width="17.08203125" customWidth="1"/>
    <col min="7003" max="7004" width="7.75" hidden="1" customWidth="1"/>
    <col min="7005" max="7007" width="17.5" customWidth="1"/>
    <col min="7008" max="7008" width="10.58203125" customWidth="1"/>
    <col min="7009" max="7009" width="15.75" customWidth="1"/>
    <col min="7010" max="7010" width="30.08203125" customWidth="1"/>
    <col min="7011" max="7011" width="27.58203125" customWidth="1"/>
    <col min="7012" max="7012" width="21.08203125" customWidth="1"/>
    <col min="7013" max="7013" width="22.25" customWidth="1"/>
    <col min="7014" max="7014" width="18.75" customWidth="1"/>
    <col min="7015" max="7016" width="19" customWidth="1"/>
    <col min="7017" max="7017" width="19.08203125" customWidth="1"/>
    <col min="7018" max="7018" width="17.08203125" customWidth="1"/>
    <col min="7019" max="7020" width="7.75" hidden="1" customWidth="1"/>
    <col min="7021" max="7023" width="17.5" customWidth="1"/>
    <col min="7024" max="7024" width="10.58203125" customWidth="1"/>
    <col min="7025" max="7025" width="15.75" customWidth="1"/>
    <col min="7026" max="7026" width="30.08203125" customWidth="1"/>
    <col min="7027" max="7027" width="27.58203125" customWidth="1"/>
    <col min="7028" max="7028" width="21.08203125" customWidth="1"/>
    <col min="7029" max="7029" width="22.25" customWidth="1"/>
    <col min="7030" max="7030" width="18.75" customWidth="1"/>
    <col min="7031" max="7032" width="19" customWidth="1"/>
    <col min="7033" max="7033" width="19.08203125" customWidth="1"/>
    <col min="7034" max="7034" width="17.08203125" customWidth="1"/>
    <col min="7035" max="7036" width="7.75" hidden="1" customWidth="1"/>
    <col min="7037" max="7039" width="17.5" customWidth="1"/>
    <col min="7040" max="7040" width="10.58203125" customWidth="1"/>
    <col min="7041" max="7041" width="15.75" customWidth="1"/>
    <col min="7042" max="7042" width="30.08203125" customWidth="1"/>
    <col min="7043" max="7043" width="27.58203125" customWidth="1"/>
    <col min="7044" max="7044" width="21.08203125" customWidth="1"/>
    <col min="7045" max="7045" width="22.25" customWidth="1"/>
    <col min="7046" max="7046" width="18.75" customWidth="1"/>
    <col min="7047" max="7048" width="19" customWidth="1"/>
    <col min="7049" max="7049" width="19.08203125" customWidth="1"/>
    <col min="7050" max="7050" width="17.08203125" customWidth="1"/>
    <col min="7051" max="7052" width="7.75" hidden="1" customWidth="1"/>
    <col min="7053" max="7055" width="17.5" customWidth="1"/>
    <col min="7056" max="7056" width="10.58203125" customWidth="1"/>
    <col min="7057" max="7057" width="15.75" customWidth="1"/>
    <col min="7058" max="7058" width="30.08203125" customWidth="1"/>
    <col min="7059" max="7059" width="27.58203125" customWidth="1"/>
    <col min="7060" max="7060" width="21.08203125" customWidth="1"/>
    <col min="7061" max="7061" width="22.25" customWidth="1"/>
    <col min="7062" max="7062" width="18.75" customWidth="1"/>
    <col min="7063" max="7064" width="19" customWidth="1"/>
    <col min="7065" max="7065" width="19.08203125" customWidth="1"/>
    <col min="7066" max="7066" width="17.08203125" customWidth="1"/>
    <col min="7067" max="7068" width="7.75" hidden="1" customWidth="1"/>
    <col min="7069" max="7071" width="17.5" customWidth="1"/>
    <col min="7072" max="7072" width="10.58203125" customWidth="1"/>
    <col min="7073" max="7073" width="15.75" customWidth="1"/>
    <col min="7074" max="7074" width="30.08203125" customWidth="1"/>
    <col min="7075" max="7075" width="27.58203125" customWidth="1"/>
    <col min="7076" max="7076" width="21.08203125" customWidth="1"/>
    <col min="7077" max="7077" width="22.25" customWidth="1"/>
    <col min="7078" max="7078" width="18.75" customWidth="1"/>
    <col min="7079" max="7080" width="19" customWidth="1"/>
    <col min="7081" max="7081" width="19.08203125" customWidth="1"/>
    <col min="7082" max="7082" width="17.08203125" customWidth="1"/>
    <col min="7083" max="7084" width="7.75" hidden="1" customWidth="1"/>
    <col min="7085" max="7087" width="17.5" customWidth="1"/>
    <col min="7088" max="7088" width="10.58203125" customWidth="1"/>
    <col min="7089" max="7089" width="15.75" customWidth="1"/>
    <col min="7090" max="7090" width="30.08203125" customWidth="1"/>
    <col min="7091" max="7091" width="27.58203125" customWidth="1"/>
    <col min="7092" max="7092" width="21.08203125" customWidth="1"/>
    <col min="7093" max="7093" width="22.25" customWidth="1"/>
    <col min="7094" max="7094" width="18.75" customWidth="1"/>
    <col min="7095" max="7096" width="19" customWidth="1"/>
    <col min="7097" max="7097" width="19.08203125" customWidth="1"/>
    <col min="7098" max="7098" width="17.08203125" customWidth="1"/>
    <col min="7099" max="7100" width="7.75" hidden="1" customWidth="1"/>
    <col min="7101" max="7103" width="17.5" customWidth="1"/>
    <col min="7104" max="7104" width="10.58203125" customWidth="1"/>
    <col min="7105" max="7105" width="15.75" customWidth="1"/>
    <col min="7106" max="7106" width="30.08203125" customWidth="1"/>
    <col min="7107" max="7107" width="27.58203125" customWidth="1"/>
    <col min="7108" max="7108" width="21.08203125" customWidth="1"/>
    <col min="7109" max="7109" width="22.25" customWidth="1"/>
    <col min="7110" max="7110" width="18.75" customWidth="1"/>
    <col min="7111" max="7112" width="19" customWidth="1"/>
    <col min="7113" max="7113" width="19.08203125" customWidth="1"/>
    <col min="7114" max="7114" width="17.08203125" customWidth="1"/>
    <col min="7115" max="7116" width="7.75" hidden="1" customWidth="1"/>
    <col min="7117" max="7119" width="17.5" customWidth="1"/>
    <col min="7120" max="7120" width="10.58203125" customWidth="1"/>
    <col min="7121" max="7121" width="15.75" customWidth="1"/>
    <col min="7122" max="7122" width="30.08203125" customWidth="1"/>
    <col min="7123" max="7123" width="27.58203125" customWidth="1"/>
    <col min="7124" max="7124" width="21.08203125" customWidth="1"/>
    <col min="7125" max="7125" width="22.25" customWidth="1"/>
    <col min="7126" max="7126" width="18.75" customWidth="1"/>
    <col min="7127" max="7128" width="19" customWidth="1"/>
    <col min="7129" max="7129" width="19.08203125" customWidth="1"/>
    <col min="7130" max="7130" width="17.08203125" customWidth="1"/>
    <col min="7131" max="7132" width="7.75" hidden="1" customWidth="1"/>
    <col min="7133" max="7135" width="17.5" customWidth="1"/>
    <col min="7136" max="7136" width="10.58203125" customWidth="1"/>
    <col min="7137" max="7137" width="15.75" customWidth="1"/>
    <col min="7138" max="7138" width="30.08203125" customWidth="1"/>
    <col min="7139" max="7139" width="27.58203125" customWidth="1"/>
    <col min="7140" max="7140" width="21.08203125" customWidth="1"/>
    <col min="7141" max="7141" width="22.25" customWidth="1"/>
    <col min="7142" max="7142" width="18.75" customWidth="1"/>
    <col min="7143" max="7144" width="19" customWidth="1"/>
    <col min="7145" max="7145" width="19.08203125" customWidth="1"/>
    <col min="7146" max="7146" width="17.08203125" customWidth="1"/>
    <col min="7147" max="7148" width="7.75" hidden="1" customWidth="1"/>
    <col min="7149" max="7151" width="17.5" customWidth="1"/>
    <col min="7152" max="7152" width="10.58203125" customWidth="1"/>
    <col min="7153" max="7153" width="15.75" customWidth="1"/>
    <col min="7154" max="7154" width="30.08203125" customWidth="1"/>
    <col min="7155" max="7155" width="27.58203125" customWidth="1"/>
    <col min="7156" max="7156" width="21.08203125" customWidth="1"/>
    <col min="7157" max="7157" width="22.25" customWidth="1"/>
    <col min="7158" max="7158" width="18.75" customWidth="1"/>
    <col min="7159" max="7160" width="19" customWidth="1"/>
    <col min="7161" max="7161" width="19.08203125" customWidth="1"/>
    <col min="7162" max="7162" width="17.08203125" customWidth="1"/>
    <col min="7163" max="7164" width="7.75" hidden="1" customWidth="1"/>
    <col min="7165" max="7167" width="17.5" customWidth="1"/>
    <col min="7168" max="7168" width="10.58203125" customWidth="1"/>
    <col min="7169" max="7169" width="15.75" customWidth="1"/>
    <col min="7170" max="7170" width="30.08203125" customWidth="1"/>
    <col min="7171" max="7171" width="27.58203125" customWidth="1"/>
    <col min="7172" max="7172" width="21.08203125" customWidth="1"/>
    <col min="7173" max="7173" width="22.25" customWidth="1"/>
    <col min="7174" max="7174" width="18.75" customWidth="1"/>
    <col min="7175" max="7176" width="19" customWidth="1"/>
    <col min="7177" max="7177" width="19.08203125" customWidth="1"/>
    <col min="7178" max="7178" width="17.08203125" customWidth="1"/>
    <col min="7179" max="7180" width="7.75" hidden="1" customWidth="1"/>
    <col min="7181" max="7183" width="17.5" customWidth="1"/>
    <col min="7184" max="7184" width="10.58203125" customWidth="1"/>
    <col min="7185" max="7185" width="15.75" customWidth="1"/>
    <col min="7186" max="7186" width="30.08203125" customWidth="1"/>
    <col min="7187" max="7187" width="27.58203125" customWidth="1"/>
    <col min="7188" max="7188" width="21.08203125" customWidth="1"/>
    <col min="7189" max="7189" width="22.25" customWidth="1"/>
    <col min="7190" max="7190" width="18.75" customWidth="1"/>
    <col min="7191" max="7192" width="19" customWidth="1"/>
    <col min="7193" max="7193" width="19.08203125" customWidth="1"/>
    <col min="7194" max="7194" width="17.08203125" customWidth="1"/>
    <col min="7195" max="7196" width="7.75" hidden="1" customWidth="1"/>
    <col min="7197" max="7199" width="17.5" customWidth="1"/>
    <col min="7200" max="7200" width="10.58203125" customWidth="1"/>
    <col min="7201" max="7201" width="15.75" customWidth="1"/>
    <col min="7202" max="7202" width="30.08203125" customWidth="1"/>
    <col min="7203" max="7203" width="27.58203125" customWidth="1"/>
    <col min="7204" max="7204" width="21.08203125" customWidth="1"/>
    <col min="7205" max="7205" width="22.25" customWidth="1"/>
    <col min="7206" max="7206" width="18.75" customWidth="1"/>
    <col min="7207" max="7208" width="19" customWidth="1"/>
    <col min="7209" max="7209" width="19.08203125" customWidth="1"/>
    <col min="7210" max="7210" width="17.08203125" customWidth="1"/>
    <col min="7211" max="7212" width="7.75" hidden="1" customWidth="1"/>
    <col min="7213" max="7215" width="17.5" customWidth="1"/>
    <col min="7216" max="7216" width="10.58203125" customWidth="1"/>
    <col min="7217" max="7217" width="15.75" customWidth="1"/>
    <col min="7218" max="7218" width="30.08203125" customWidth="1"/>
    <col min="7219" max="7219" width="27.58203125" customWidth="1"/>
    <col min="7220" max="7220" width="21.08203125" customWidth="1"/>
    <col min="7221" max="7221" width="22.25" customWidth="1"/>
    <col min="7222" max="7222" width="18.75" customWidth="1"/>
    <col min="7223" max="7224" width="19" customWidth="1"/>
    <col min="7225" max="7225" width="19.08203125" customWidth="1"/>
    <col min="7226" max="7226" width="17.08203125" customWidth="1"/>
    <col min="7227" max="7228" width="7.75" hidden="1" customWidth="1"/>
    <col min="7229" max="7231" width="17.5" customWidth="1"/>
    <col min="7232" max="7232" width="10.58203125" customWidth="1"/>
    <col min="7233" max="7233" width="15.75" customWidth="1"/>
    <col min="7234" max="7234" width="30.08203125" customWidth="1"/>
    <col min="7235" max="7235" width="27.58203125" customWidth="1"/>
    <col min="7236" max="7236" width="21.08203125" customWidth="1"/>
    <col min="7237" max="7237" width="22.25" customWidth="1"/>
    <col min="7238" max="7238" width="18.75" customWidth="1"/>
    <col min="7239" max="7240" width="19" customWidth="1"/>
    <col min="7241" max="7241" width="19.08203125" customWidth="1"/>
    <col min="7242" max="7242" width="17.08203125" customWidth="1"/>
    <col min="7243" max="7244" width="7.75" hidden="1" customWidth="1"/>
    <col min="7245" max="7247" width="17.5" customWidth="1"/>
    <col min="7248" max="7248" width="10.58203125" customWidth="1"/>
    <col min="7249" max="7249" width="15.75" customWidth="1"/>
    <col min="7250" max="7250" width="30.08203125" customWidth="1"/>
    <col min="7251" max="7251" width="27.58203125" customWidth="1"/>
    <col min="7252" max="7252" width="21.08203125" customWidth="1"/>
    <col min="7253" max="7253" width="22.25" customWidth="1"/>
    <col min="7254" max="7254" width="18.75" customWidth="1"/>
    <col min="7255" max="7256" width="19" customWidth="1"/>
    <col min="7257" max="7257" width="19.08203125" customWidth="1"/>
    <col min="7258" max="7258" width="17.08203125" customWidth="1"/>
    <col min="7259" max="7260" width="7.75" hidden="1" customWidth="1"/>
    <col min="7261" max="7263" width="17.5" customWidth="1"/>
    <col min="7264" max="7264" width="10.58203125" customWidth="1"/>
    <col min="7265" max="7265" width="15.75" customWidth="1"/>
    <col min="7266" max="7266" width="30.08203125" customWidth="1"/>
    <col min="7267" max="7267" width="27.58203125" customWidth="1"/>
    <col min="7268" max="7268" width="21.08203125" customWidth="1"/>
    <col min="7269" max="7269" width="22.25" customWidth="1"/>
    <col min="7270" max="7270" width="18.75" customWidth="1"/>
    <col min="7271" max="7272" width="19" customWidth="1"/>
    <col min="7273" max="7273" width="19.08203125" customWidth="1"/>
    <col min="7274" max="7274" width="17.08203125" customWidth="1"/>
    <col min="7275" max="7276" width="7.75" hidden="1" customWidth="1"/>
    <col min="7277" max="7279" width="17.5" customWidth="1"/>
    <col min="7280" max="7280" width="10.58203125" customWidth="1"/>
    <col min="7281" max="7281" width="15.75" customWidth="1"/>
    <col min="7282" max="7282" width="30.08203125" customWidth="1"/>
    <col min="7283" max="7283" width="27.58203125" customWidth="1"/>
    <col min="7284" max="7284" width="21.08203125" customWidth="1"/>
    <col min="7285" max="7285" width="22.25" customWidth="1"/>
    <col min="7286" max="7286" width="18.75" customWidth="1"/>
    <col min="7287" max="7288" width="19" customWidth="1"/>
    <col min="7289" max="7289" width="19.08203125" customWidth="1"/>
    <col min="7290" max="7290" width="17.08203125" customWidth="1"/>
    <col min="7291" max="7292" width="7.75" hidden="1" customWidth="1"/>
    <col min="7293" max="7295" width="17.5" customWidth="1"/>
    <col min="7296" max="7296" width="10.58203125" customWidth="1"/>
    <col min="7297" max="7297" width="15.75" customWidth="1"/>
    <col min="7298" max="7298" width="30.08203125" customWidth="1"/>
    <col min="7299" max="7299" width="27.58203125" customWidth="1"/>
    <col min="7300" max="7300" width="21.08203125" customWidth="1"/>
    <col min="7301" max="7301" width="22.25" customWidth="1"/>
    <col min="7302" max="7302" width="18.75" customWidth="1"/>
    <col min="7303" max="7304" width="19" customWidth="1"/>
    <col min="7305" max="7305" width="19.08203125" customWidth="1"/>
    <col min="7306" max="7306" width="17.08203125" customWidth="1"/>
    <col min="7307" max="7308" width="7.75" hidden="1" customWidth="1"/>
    <col min="7309" max="7311" width="17.5" customWidth="1"/>
    <col min="7312" max="7312" width="10.58203125" customWidth="1"/>
    <col min="7313" max="7313" width="15.75" customWidth="1"/>
    <col min="7314" max="7314" width="30.08203125" customWidth="1"/>
    <col min="7315" max="7315" width="27.58203125" customWidth="1"/>
    <col min="7316" max="7316" width="21.08203125" customWidth="1"/>
    <col min="7317" max="7317" width="22.25" customWidth="1"/>
    <col min="7318" max="7318" width="18.75" customWidth="1"/>
    <col min="7319" max="7320" width="19" customWidth="1"/>
    <col min="7321" max="7321" width="19.08203125" customWidth="1"/>
    <col min="7322" max="7322" width="17.08203125" customWidth="1"/>
    <col min="7323" max="7324" width="7.75" hidden="1" customWidth="1"/>
    <col min="7325" max="7327" width="17.5" customWidth="1"/>
    <col min="7328" max="7328" width="10.58203125" customWidth="1"/>
    <col min="7329" max="7329" width="15.75" customWidth="1"/>
    <col min="7330" max="7330" width="30.08203125" customWidth="1"/>
    <col min="7331" max="7331" width="27.58203125" customWidth="1"/>
    <col min="7332" max="7332" width="21.08203125" customWidth="1"/>
    <col min="7333" max="7333" width="22.25" customWidth="1"/>
    <col min="7334" max="7334" width="18.75" customWidth="1"/>
    <col min="7335" max="7336" width="19" customWidth="1"/>
    <col min="7337" max="7337" width="19.08203125" customWidth="1"/>
    <col min="7338" max="7338" width="17.08203125" customWidth="1"/>
    <col min="7339" max="7340" width="7.75" hidden="1" customWidth="1"/>
    <col min="7341" max="7343" width="17.5" customWidth="1"/>
    <col min="7344" max="7344" width="10.58203125" customWidth="1"/>
    <col min="7345" max="7345" width="15.75" customWidth="1"/>
    <col min="7346" max="7346" width="30.08203125" customWidth="1"/>
    <col min="7347" max="7347" width="27.58203125" customWidth="1"/>
    <col min="7348" max="7348" width="21.08203125" customWidth="1"/>
    <col min="7349" max="7349" width="22.25" customWidth="1"/>
    <col min="7350" max="7350" width="18.75" customWidth="1"/>
    <col min="7351" max="7352" width="19" customWidth="1"/>
    <col min="7353" max="7353" width="19.08203125" customWidth="1"/>
    <col min="7354" max="7354" width="17.08203125" customWidth="1"/>
    <col min="7355" max="7356" width="7.75" hidden="1" customWidth="1"/>
    <col min="7357" max="7359" width="17.5" customWidth="1"/>
    <col min="7360" max="7360" width="10.58203125" customWidth="1"/>
    <col min="7361" max="7361" width="15.75" customWidth="1"/>
    <col min="7362" max="7362" width="30.08203125" customWidth="1"/>
    <col min="7363" max="7363" width="27.58203125" customWidth="1"/>
    <col min="7364" max="7364" width="21.08203125" customWidth="1"/>
    <col min="7365" max="7365" width="22.25" customWidth="1"/>
    <col min="7366" max="7366" width="18.75" customWidth="1"/>
    <col min="7367" max="7368" width="19" customWidth="1"/>
    <col min="7369" max="7369" width="19.08203125" customWidth="1"/>
    <col min="7370" max="7370" width="17.08203125" customWidth="1"/>
    <col min="7371" max="7372" width="7.75" hidden="1" customWidth="1"/>
    <col min="7373" max="7375" width="17.5" customWidth="1"/>
    <col min="7376" max="7376" width="10.58203125" customWidth="1"/>
    <col min="7377" max="7377" width="15.75" customWidth="1"/>
    <col min="7378" max="7378" width="30.08203125" customWidth="1"/>
    <col min="7379" max="7379" width="27.58203125" customWidth="1"/>
    <col min="7380" max="7380" width="21.08203125" customWidth="1"/>
    <col min="7381" max="7381" width="22.25" customWidth="1"/>
    <col min="7382" max="7382" width="18.75" customWidth="1"/>
    <col min="7383" max="7384" width="19" customWidth="1"/>
    <col min="7385" max="7385" width="19.08203125" customWidth="1"/>
    <col min="7386" max="7386" width="17.08203125" customWidth="1"/>
    <col min="7387" max="7388" width="7.75" hidden="1" customWidth="1"/>
    <col min="7389" max="7391" width="17.5" customWidth="1"/>
    <col min="7392" max="7392" width="10.58203125" customWidth="1"/>
    <col min="7393" max="7393" width="15.75" customWidth="1"/>
    <col min="7394" max="7394" width="30.08203125" customWidth="1"/>
    <col min="7395" max="7395" width="27.58203125" customWidth="1"/>
    <col min="7396" max="7396" width="21.08203125" customWidth="1"/>
    <col min="7397" max="7397" width="22.25" customWidth="1"/>
    <col min="7398" max="7398" width="18.75" customWidth="1"/>
    <col min="7399" max="7400" width="19" customWidth="1"/>
    <col min="7401" max="7401" width="19.08203125" customWidth="1"/>
    <col min="7402" max="7402" width="17.08203125" customWidth="1"/>
    <col min="7403" max="7404" width="7.75" hidden="1" customWidth="1"/>
    <col min="7405" max="7407" width="17.5" customWidth="1"/>
    <col min="7408" max="7408" width="10.58203125" customWidth="1"/>
    <col min="7409" max="7409" width="15.75" customWidth="1"/>
    <col min="7410" max="7410" width="30.08203125" customWidth="1"/>
    <col min="7411" max="7411" width="27.58203125" customWidth="1"/>
    <col min="7412" max="7412" width="21.08203125" customWidth="1"/>
    <col min="7413" max="7413" width="22.25" customWidth="1"/>
    <col min="7414" max="7414" width="18.75" customWidth="1"/>
    <col min="7415" max="7416" width="19" customWidth="1"/>
    <col min="7417" max="7417" width="19.08203125" customWidth="1"/>
    <col min="7418" max="7418" width="17.08203125" customWidth="1"/>
    <col min="7419" max="7420" width="7.75" hidden="1" customWidth="1"/>
    <col min="7421" max="7423" width="17.5" customWidth="1"/>
    <col min="7424" max="7424" width="10.58203125" customWidth="1"/>
    <col min="7425" max="7425" width="15.75" customWidth="1"/>
    <col min="7426" max="7426" width="30.08203125" customWidth="1"/>
    <col min="7427" max="7427" width="27.58203125" customWidth="1"/>
    <col min="7428" max="7428" width="21.08203125" customWidth="1"/>
    <col min="7429" max="7429" width="22.25" customWidth="1"/>
    <col min="7430" max="7430" width="18.75" customWidth="1"/>
    <col min="7431" max="7432" width="19" customWidth="1"/>
    <col min="7433" max="7433" width="19.08203125" customWidth="1"/>
    <col min="7434" max="7434" width="17.08203125" customWidth="1"/>
    <col min="7435" max="7436" width="7.75" hidden="1" customWidth="1"/>
    <col min="7437" max="7439" width="17.5" customWidth="1"/>
    <col min="7440" max="7440" width="10.58203125" customWidth="1"/>
    <col min="7441" max="7441" width="15.75" customWidth="1"/>
    <col min="7442" max="7442" width="30.08203125" customWidth="1"/>
    <col min="7443" max="7443" width="27.58203125" customWidth="1"/>
    <col min="7444" max="7444" width="21.08203125" customWidth="1"/>
    <col min="7445" max="7445" width="22.25" customWidth="1"/>
    <col min="7446" max="7446" width="18.75" customWidth="1"/>
    <col min="7447" max="7448" width="19" customWidth="1"/>
    <col min="7449" max="7449" width="19.08203125" customWidth="1"/>
    <col min="7450" max="7450" width="17.08203125" customWidth="1"/>
    <col min="7451" max="7452" width="7.75" hidden="1" customWidth="1"/>
    <col min="7453" max="7455" width="17.5" customWidth="1"/>
    <col min="7456" max="7456" width="10.58203125" customWidth="1"/>
    <col min="7457" max="7457" width="15.75" customWidth="1"/>
    <col min="7458" max="7458" width="30.08203125" customWidth="1"/>
    <col min="7459" max="7459" width="27.58203125" customWidth="1"/>
    <col min="7460" max="7460" width="21.08203125" customWidth="1"/>
    <col min="7461" max="7461" width="22.25" customWidth="1"/>
    <col min="7462" max="7462" width="18.75" customWidth="1"/>
    <col min="7463" max="7464" width="19" customWidth="1"/>
    <col min="7465" max="7465" width="19.08203125" customWidth="1"/>
    <col min="7466" max="7466" width="17.08203125" customWidth="1"/>
    <col min="7467" max="7468" width="7.75" hidden="1" customWidth="1"/>
    <col min="7469" max="7471" width="17.5" customWidth="1"/>
    <col min="7472" max="7472" width="10.58203125" customWidth="1"/>
    <col min="7473" max="7473" width="15.75" customWidth="1"/>
    <col min="7474" max="7474" width="30.08203125" customWidth="1"/>
    <col min="7475" max="7475" width="27.58203125" customWidth="1"/>
    <col min="7476" max="7476" width="21.08203125" customWidth="1"/>
    <col min="7477" max="7477" width="22.25" customWidth="1"/>
    <col min="7478" max="7478" width="18.75" customWidth="1"/>
    <col min="7479" max="7480" width="19" customWidth="1"/>
    <col min="7481" max="7481" width="19.08203125" customWidth="1"/>
    <col min="7482" max="7482" width="17.08203125" customWidth="1"/>
    <col min="7483" max="7484" width="7.75" hidden="1" customWidth="1"/>
    <col min="7485" max="7487" width="17.5" customWidth="1"/>
    <col min="7488" max="7488" width="10.58203125" customWidth="1"/>
    <col min="7489" max="7489" width="15.75" customWidth="1"/>
    <col min="7490" max="7490" width="30.08203125" customWidth="1"/>
    <col min="7491" max="7491" width="27.58203125" customWidth="1"/>
    <col min="7492" max="7492" width="21.08203125" customWidth="1"/>
    <col min="7493" max="7493" width="22.25" customWidth="1"/>
    <col min="7494" max="7494" width="18.75" customWidth="1"/>
    <col min="7495" max="7496" width="19" customWidth="1"/>
    <col min="7497" max="7497" width="19.08203125" customWidth="1"/>
    <col min="7498" max="7498" width="17.08203125" customWidth="1"/>
    <col min="7499" max="7500" width="7.75" hidden="1" customWidth="1"/>
    <col min="7501" max="7503" width="17.5" customWidth="1"/>
    <col min="7504" max="7504" width="10.58203125" customWidth="1"/>
    <col min="7505" max="7505" width="15.75" customWidth="1"/>
    <col min="7506" max="7506" width="30.08203125" customWidth="1"/>
    <col min="7507" max="7507" width="27.58203125" customWidth="1"/>
    <col min="7508" max="7508" width="21.08203125" customWidth="1"/>
    <col min="7509" max="7509" width="22.25" customWidth="1"/>
    <col min="7510" max="7510" width="18.75" customWidth="1"/>
    <col min="7511" max="7512" width="19" customWidth="1"/>
    <col min="7513" max="7513" width="19.08203125" customWidth="1"/>
    <col min="7514" max="7514" width="17.08203125" customWidth="1"/>
    <col min="7515" max="7516" width="7.75" hidden="1" customWidth="1"/>
    <col min="7517" max="7519" width="17.5" customWidth="1"/>
    <col min="7520" max="7520" width="10.58203125" customWidth="1"/>
    <col min="7521" max="7521" width="15.75" customWidth="1"/>
    <col min="7522" max="7522" width="30.08203125" customWidth="1"/>
    <col min="7523" max="7523" width="27.58203125" customWidth="1"/>
    <col min="7524" max="7524" width="21.08203125" customWidth="1"/>
    <col min="7525" max="7525" width="22.25" customWidth="1"/>
    <col min="7526" max="7526" width="18.75" customWidth="1"/>
    <col min="7527" max="7528" width="19" customWidth="1"/>
    <col min="7529" max="7529" width="19.08203125" customWidth="1"/>
    <col min="7530" max="7530" width="17.08203125" customWidth="1"/>
    <col min="7531" max="7532" width="7.75" hidden="1" customWidth="1"/>
    <col min="7533" max="7535" width="17.5" customWidth="1"/>
    <col min="7536" max="7536" width="10.58203125" customWidth="1"/>
    <col min="7537" max="7537" width="15.75" customWidth="1"/>
    <col min="7538" max="7538" width="30.08203125" customWidth="1"/>
    <col min="7539" max="7539" width="27.58203125" customWidth="1"/>
    <col min="7540" max="7540" width="21.08203125" customWidth="1"/>
    <col min="7541" max="7541" width="22.25" customWidth="1"/>
    <col min="7542" max="7542" width="18.75" customWidth="1"/>
    <col min="7543" max="7544" width="19" customWidth="1"/>
    <col min="7545" max="7545" width="19.08203125" customWidth="1"/>
    <col min="7546" max="7546" width="17.08203125" customWidth="1"/>
    <col min="7547" max="7548" width="7.75" hidden="1" customWidth="1"/>
    <col min="7549" max="7551" width="17.5" customWidth="1"/>
    <col min="7552" max="7552" width="10.58203125" customWidth="1"/>
    <col min="7553" max="7553" width="15.75" customWidth="1"/>
    <col min="7554" max="7554" width="30.08203125" customWidth="1"/>
    <col min="7555" max="7555" width="27.58203125" customWidth="1"/>
    <col min="7556" max="7556" width="21.08203125" customWidth="1"/>
    <col min="7557" max="7557" width="22.25" customWidth="1"/>
    <col min="7558" max="7558" width="18.75" customWidth="1"/>
    <col min="7559" max="7560" width="19" customWidth="1"/>
    <col min="7561" max="7561" width="19.08203125" customWidth="1"/>
    <col min="7562" max="7562" width="17.08203125" customWidth="1"/>
    <col min="7563" max="7564" width="7.75" hidden="1" customWidth="1"/>
    <col min="7565" max="7567" width="17.5" customWidth="1"/>
    <col min="7568" max="7568" width="10.58203125" customWidth="1"/>
    <col min="7569" max="7569" width="15.75" customWidth="1"/>
    <col min="7570" max="7570" width="30.08203125" customWidth="1"/>
    <col min="7571" max="7571" width="27.58203125" customWidth="1"/>
    <col min="7572" max="7572" width="21.08203125" customWidth="1"/>
    <col min="7573" max="7573" width="22.25" customWidth="1"/>
    <col min="7574" max="7574" width="18.75" customWidth="1"/>
    <col min="7575" max="7576" width="19" customWidth="1"/>
    <col min="7577" max="7577" width="19.08203125" customWidth="1"/>
    <col min="7578" max="7578" width="17.08203125" customWidth="1"/>
    <col min="7579" max="7580" width="7.75" hidden="1" customWidth="1"/>
    <col min="7581" max="7583" width="17.5" customWidth="1"/>
    <col min="7584" max="7584" width="10.58203125" customWidth="1"/>
    <col min="7585" max="7585" width="15.75" customWidth="1"/>
    <col min="7586" max="7586" width="30.08203125" customWidth="1"/>
    <col min="7587" max="7587" width="27.58203125" customWidth="1"/>
    <col min="7588" max="7588" width="21.08203125" customWidth="1"/>
    <col min="7589" max="7589" width="22.25" customWidth="1"/>
    <col min="7590" max="7590" width="18.75" customWidth="1"/>
    <col min="7591" max="7592" width="19" customWidth="1"/>
    <col min="7593" max="7593" width="19.08203125" customWidth="1"/>
    <col min="7594" max="7594" width="17.08203125" customWidth="1"/>
    <col min="7595" max="7596" width="7.75" hidden="1" customWidth="1"/>
    <col min="7597" max="7599" width="17.5" customWidth="1"/>
    <col min="7600" max="7600" width="10.58203125" customWidth="1"/>
    <col min="7601" max="7601" width="15.75" customWidth="1"/>
    <col min="7602" max="7602" width="30.08203125" customWidth="1"/>
    <col min="7603" max="7603" width="27.58203125" customWidth="1"/>
    <col min="7604" max="7604" width="21.08203125" customWidth="1"/>
    <col min="7605" max="7605" width="22.25" customWidth="1"/>
    <col min="7606" max="7606" width="18.75" customWidth="1"/>
    <col min="7607" max="7608" width="19" customWidth="1"/>
    <col min="7609" max="7609" width="19.08203125" customWidth="1"/>
    <col min="7610" max="7610" width="17.08203125" customWidth="1"/>
    <col min="7611" max="7612" width="7.75" hidden="1" customWidth="1"/>
    <col min="7613" max="7615" width="17.5" customWidth="1"/>
    <col min="7616" max="7616" width="10.58203125" customWidth="1"/>
    <col min="7617" max="7617" width="15.75" customWidth="1"/>
    <col min="7618" max="7618" width="30.08203125" customWidth="1"/>
    <col min="7619" max="7619" width="27.58203125" customWidth="1"/>
    <col min="7620" max="7620" width="21.08203125" customWidth="1"/>
    <col min="7621" max="7621" width="22.25" customWidth="1"/>
    <col min="7622" max="7622" width="18.75" customWidth="1"/>
    <col min="7623" max="7624" width="19" customWidth="1"/>
    <col min="7625" max="7625" width="19.08203125" customWidth="1"/>
    <col min="7626" max="7626" width="17.08203125" customWidth="1"/>
    <col min="7627" max="7628" width="7.75" hidden="1" customWidth="1"/>
    <col min="7629" max="7631" width="17.5" customWidth="1"/>
    <col min="7632" max="7632" width="10.58203125" customWidth="1"/>
    <col min="7633" max="7633" width="15.75" customWidth="1"/>
    <col min="7634" max="7634" width="30.08203125" customWidth="1"/>
    <col min="7635" max="7635" width="27.58203125" customWidth="1"/>
    <col min="7636" max="7636" width="21.08203125" customWidth="1"/>
    <col min="7637" max="7637" width="22.25" customWidth="1"/>
    <col min="7638" max="7638" width="18.75" customWidth="1"/>
    <col min="7639" max="7640" width="19" customWidth="1"/>
    <col min="7641" max="7641" width="19.08203125" customWidth="1"/>
    <col min="7642" max="7642" width="17.08203125" customWidth="1"/>
    <col min="7643" max="7644" width="7.75" hidden="1" customWidth="1"/>
    <col min="7645" max="7647" width="17.5" customWidth="1"/>
    <col min="7648" max="7648" width="10.58203125" customWidth="1"/>
    <col min="7649" max="7649" width="15.75" customWidth="1"/>
    <col min="7650" max="7650" width="30.08203125" customWidth="1"/>
    <col min="7651" max="7651" width="27.58203125" customWidth="1"/>
    <col min="7652" max="7652" width="21.08203125" customWidth="1"/>
    <col min="7653" max="7653" width="22.25" customWidth="1"/>
    <col min="7654" max="7654" width="18.75" customWidth="1"/>
    <col min="7655" max="7656" width="19" customWidth="1"/>
    <col min="7657" max="7657" width="19.08203125" customWidth="1"/>
    <col min="7658" max="7658" width="17.08203125" customWidth="1"/>
    <col min="7659" max="7660" width="7.75" hidden="1" customWidth="1"/>
    <col min="7661" max="7663" width="17.5" customWidth="1"/>
    <col min="7664" max="7664" width="10.58203125" customWidth="1"/>
    <col min="7665" max="7665" width="15.75" customWidth="1"/>
    <col min="7666" max="7666" width="30.08203125" customWidth="1"/>
    <col min="7667" max="7667" width="27.58203125" customWidth="1"/>
    <col min="7668" max="7668" width="21.08203125" customWidth="1"/>
    <col min="7669" max="7669" width="22.25" customWidth="1"/>
    <col min="7670" max="7670" width="18.75" customWidth="1"/>
    <col min="7671" max="7672" width="19" customWidth="1"/>
    <col min="7673" max="7673" width="19.08203125" customWidth="1"/>
    <col min="7674" max="7674" width="17.08203125" customWidth="1"/>
    <col min="7675" max="7676" width="7.75" hidden="1" customWidth="1"/>
    <col min="7677" max="7679" width="17.5" customWidth="1"/>
    <col min="7680" max="7680" width="10.58203125" customWidth="1"/>
    <col min="7681" max="7681" width="15.75" customWidth="1"/>
    <col min="7682" max="7682" width="30.08203125" customWidth="1"/>
    <col min="7683" max="7683" width="27.58203125" customWidth="1"/>
    <col min="7684" max="7684" width="21.08203125" customWidth="1"/>
    <col min="7685" max="7685" width="22.25" customWidth="1"/>
    <col min="7686" max="7686" width="18.75" customWidth="1"/>
    <col min="7687" max="7688" width="19" customWidth="1"/>
    <col min="7689" max="7689" width="19.08203125" customWidth="1"/>
    <col min="7690" max="7690" width="17.08203125" customWidth="1"/>
    <col min="7691" max="7692" width="7.75" hidden="1" customWidth="1"/>
    <col min="7693" max="7695" width="17.5" customWidth="1"/>
    <col min="7696" max="7696" width="10.58203125" customWidth="1"/>
    <col min="7697" max="7697" width="15.75" customWidth="1"/>
    <col min="7698" max="7698" width="30.08203125" customWidth="1"/>
    <col min="7699" max="7699" width="27.58203125" customWidth="1"/>
    <col min="7700" max="7700" width="21.08203125" customWidth="1"/>
    <col min="7701" max="7701" width="22.25" customWidth="1"/>
    <col min="7702" max="7702" width="18.75" customWidth="1"/>
    <col min="7703" max="7704" width="19" customWidth="1"/>
    <col min="7705" max="7705" width="19.08203125" customWidth="1"/>
    <col min="7706" max="7706" width="17.08203125" customWidth="1"/>
    <col min="7707" max="7708" width="7.75" hidden="1" customWidth="1"/>
    <col min="7709" max="7711" width="17.5" customWidth="1"/>
    <col min="7712" max="7712" width="10.58203125" customWidth="1"/>
    <col min="7713" max="7713" width="15.75" customWidth="1"/>
    <col min="7714" max="7714" width="30.08203125" customWidth="1"/>
    <col min="7715" max="7715" width="27.58203125" customWidth="1"/>
    <col min="7716" max="7716" width="21.08203125" customWidth="1"/>
    <col min="7717" max="7717" width="22.25" customWidth="1"/>
    <col min="7718" max="7718" width="18.75" customWidth="1"/>
    <col min="7719" max="7720" width="19" customWidth="1"/>
    <col min="7721" max="7721" width="19.08203125" customWidth="1"/>
    <col min="7722" max="7722" width="17.08203125" customWidth="1"/>
    <col min="7723" max="7724" width="7.75" hidden="1" customWidth="1"/>
    <col min="7725" max="7727" width="17.5" customWidth="1"/>
    <col min="7728" max="7728" width="10.58203125" customWidth="1"/>
    <col min="7729" max="7729" width="15.75" customWidth="1"/>
    <col min="7730" max="7730" width="30.08203125" customWidth="1"/>
    <col min="7731" max="7731" width="27.58203125" customWidth="1"/>
    <col min="7732" max="7732" width="21.08203125" customWidth="1"/>
    <col min="7733" max="7733" width="22.25" customWidth="1"/>
    <col min="7734" max="7734" width="18.75" customWidth="1"/>
    <col min="7735" max="7736" width="19" customWidth="1"/>
    <col min="7737" max="7737" width="19.08203125" customWidth="1"/>
    <col min="7738" max="7738" width="17.08203125" customWidth="1"/>
    <col min="7739" max="7740" width="7.75" hidden="1" customWidth="1"/>
    <col min="7741" max="7743" width="17.5" customWidth="1"/>
    <col min="7744" max="7744" width="10.58203125" customWidth="1"/>
    <col min="7745" max="7745" width="15.75" customWidth="1"/>
    <col min="7746" max="7746" width="30.08203125" customWidth="1"/>
    <col min="7747" max="7747" width="27.58203125" customWidth="1"/>
    <col min="7748" max="7748" width="21.08203125" customWidth="1"/>
    <col min="7749" max="7749" width="22.25" customWidth="1"/>
    <col min="7750" max="7750" width="18.75" customWidth="1"/>
    <col min="7751" max="7752" width="19" customWidth="1"/>
    <col min="7753" max="7753" width="19.08203125" customWidth="1"/>
    <col min="7754" max="7754" width="17.08203125" customWidth="1"/>
    <col min="7755" max="7756" width="7.75" hidden="1" customWidth="1"/>
    <col min="7757" max="7759" width="17.5" customWidth="1"/>
    <col min="7760" max="7760" width="10.58203125" customWidth="1"/>
    <col min="7761" max="7761" width="15.75" customWidth="1"/>
    <col min="7762" max="7762" width="30.08203125" customWidth="1"/>
    <col min="7763" max="7763" width="27.58203125" customWidth="1"/>
    <col min="7764" max="7764" width="21.08203125" customWidth="1"/>
    <col min="7765" max="7765" width="22.25" customWidth="1"/>
    <col min="7766" max="7766" width="18.75" customWidth="1"/>
    <col min="7767" max="7768" width="19" customWidth="1"/>
    <col min="7769" max="7769" width="19.08203125" customWidth="1"/>
    <col min="7770" max="7770" width="17.08203125" customWidth="1"/>
    <col min="7771" max="7772" width="7.75" hidden="1" customWidth="1"/>
    <col min="7773" max="7775" width="17.5" customWidth="1"/>
    <col min="7776" max="7776" width="10.58203125" customWidth="1"/>
    <col min="7777" max="7777" width="15.75" customWidth="1"/>
    <col min="7778" max="7778" width="30.08203125" customWidth="1"/>
    <col min="7779" max="7779" width="27.58203125" customWidth="1"/>
    <col min="7780" max="7780" width="21.08203125" customWidth="1"/>
    <col min="7781" max="7781" width="22.25" customWidth="1"/>
    <col min="7782" max="7782" width="18.75" customWidth="1"/>
    <col min="7783" max="7784" width="19" customWidth="1"/>
    <col min="7785" max="7785" width="19.08203125" customWidth="1"/>
    <col min="7786" max="7786" width="17.08203125" customWidth="1"/>
    <col min="7787" max="7788" width="7.75" hidden="1" customWidth="1"/>
    <col min="7789" max="7791" width="17.5" customWidth="1"/>
    <col min="7792" max="7792" width="10.58203125" customWidth="1"/>
    <col min="7793" max="7793" width="15.75" customWidth="1"/>
    <col min="7794" max="7794" width="30.08203125" customWidth="1"/>
    <col min="7795" max="7795" width="27.58203125" customWidth="1"/>
    <col min="7796" max="7796" width="21.08203125" customWidth="1"/>
    <col min="7797" max="7797" width="22.25" customWidth="1"/>
    <col min="7798" max="7798" width="18.75" customWidth="1"/>
    <col min="7799" max="7800" width="19" customWidth="1"/>
    <col min="7801" max="7801" width="19.08203125" customWidth="1"/>
    <col min="7802" max="7802" width="17.08203125" customWidth="1"/>
    <col min="7803" max="7804" width="7.75" hidden="1" customWidth="1"/>
    <col min="7805" max="7807" width="17.5" customWidth="1"/>
    <col min="7808" max="7808" width="10.58203125" customWidth="1"/>
    <col min="7809" max="7809" width="15.75" customWidth="1"/>
    <col min="7810" max="7810" width="30.08203125" customWidth="1"/>
    <col min="7811" max="7811" width="27.58203125" customWidth="1"/>
    <col min="7812" max="7812" width="21.08203125" customWidth="1"/>
    <col min="7813" max="7813" width="22.25" customWidth="1"/>
    <col min="7814" max="7814" width="18.75" customWidth="1"/>
    <col min="7815" max="7816" width="19" customWidth="1"/>
    <col min="7817" max="7817" width="19.08203125" customWidth="1"/>
    <col min="7818" max="7818" width="17.08203125" customWidth="1"/>
    <col min="7819" max="7820" width="7.75" hidden="1" customWidth="1"/>
    <col min="7821" max="7823" width="17.5" customWidth="1"/>
    <col min="7824" max="7824" width="10.58203125" customWidth="1"/>
    <col min="7825" max="7825" width="15.75" customWidth="1"/>
    <col min="7826" max="7826" width="30.08203125" customWidth="1"/>
    <col min="7827" max="7827" width="27.58203125" customWidth="1"/>
    <col min="7828" max="7828" width="21.08203125" customWidth="1"/>
    <col min="7829" max="7829" width="22.25" customWidth="1"/>
    <col min="7830" max="7830" width="18.75" customWidth="1"/>
    <col min="7831" max="7832" width="19" customWidth="1"/>
    <col min="7833" max="7833" width="19.08203125" customWidth="1"/>
    <col min="7834" max="7834" width="17.08203125" customWidth="1"/>
    <col min="7835" max="7836" width="7.75" hidden="1" customWidth="1"/>
    <col min="7837" max="7839" width="17.5" customWidth="1"/>
    <col min="7840" max="7840" width="10.58203125" customWidth="1"/>
    <col min="7841" max="7841" width="15.75" customWidth="1"/>
    <col min="7842" max="7842" width="30.08203125" customWidth="1"/>
    <col min="7843" max="7843" width="27.58203125" customWidth="1"/>
    <col min="7844" max="7844" width="21.08203125" customWidth="1"/>
    <col min="7845" max="7845" width="22.25" customWidth="1"/>
    <col min="7846" max="7846" width="18.75" customWidth="1"/>
    <col min="7847" max="7848" width="19" customWidth="1"/>
    <col min="7849" max="7849" width="19.08203125" customWidth="1"/>
    <col min="7850" max="7850" width="17.08203125" customWidth="1"/>
    <col min="7851" max="7852" width="7.75" hidden="1" customWidth="1"/>
    <col min="7853" max="7855" width="17.5" customWidth="1"/>
    <col min="7856" max="7856" width="10.58203125" customWidth="1"/>
    <col min="7857" max="7857" width="15.75" customWidth="1"/>
    <col min="7858" max="7858" width="30.08203125" customWidth="1"/>
    <col min="7859" max="7859" width="27.58203125" customWidth="1"/>
    <col min="7860" max="7860" width="21.08203125" customWidth="1"/>
    <col min="7861" max="7861" width="22.25" customWidth="1"/>
    <col min="7862" max="7862" width="18.75" customWidth="1"/>
    <col min="7863" max="7864" width="19" customWidth="1"/>
    <col min="7865" max="7865" width="19.08203125" customWidth="1"/>
    <col min="7866" max="7866" width="17.08203125" customWidth="1"/>
    <col min="7867" max="7868" width="7.75" hidden="1" customWidth="1"/>
    <col min="7869" max="7871" width="17.5" customWidth="1"/>
    <col min="7872" max="7872" width="10.58203125" customWidth="1"/>
    <col min="7873" max="7873" width="15.75" customWidth="1"/>
    <col min="7874" max="7874" width="30.08203125" customWidth="1"/>
    <col min="7875" max="7875" width="27.58203125" customWidth="1"/>
    <col min="7876" max="7876" width="21.08203125" customWidth="1"/>
    <col min="7877" max="7877" width="22.25" customWidth="1"/>
    <col min="7878" max="7878" width="18.75" customWidth="1"/>
    <col min="7879" max="7880" width="19" customWidth="1"/>
    <col min="7881" max="7881" width="19.08203125" customWidth="1"/>
    <col min="7882" max="7882" width="17.08203125" customWidth="1"/>
    <col min="7883" max="7884" width="7.75" hidden="1" customWidth="1"/>
    <col min="7885" max="7887" width="17.5" customWidth="1"/>
    <col min="7888" max="7888" width="10.58203125" customWidth="1"/>
    <col min="7889" max="7889" width="15.75" customWidth="1"/>
    <col min="7890" max="7890" width="30.08203125" customWidth="1"/>
    <col min="7891" max="7891" width="27.58203125" customWidth="1"/>
    <col min="7892" max="7892" width="21.08203125" customWidth="1"/>
    <col min="7893" max="7893" width="22.25" customWidth="1"/>
    <col min="7894" max="7894" width="18.75" customWidth="1"/>
    <col min="7895" max="7896" width="19" customWidth="1"/>
    <col min="7897" max="7897" width="19.08203125" customWidth="1"/>
    <col min="7898" max="7898" width="17.08203125" customWidth="1"/>
    <col min="7899" max="7900" width="7.75" hidden="1" customWidth="1"/>
    <col min="7901" max="7903" width="17.5" customWidth="1"/>
    <col min="7904" max="7904" width="10.58203125" customWidth="1"/>
    <col min="7905" max="7905" width="15.75" customWidth="1"/>
    <col min="7906" max="7906" width="30.08203125" customWidth="1"/>
    <col min="7907" max="7907" width="27.58203125" customWidth="1"/>
    <col min="7908" max="7908" width="21.08203125" customWidth="1"/>
    <col min="7909" max="7909" width="22.25" customWidth="1"/>
    <col min="7910" max="7910" width="18.75" customWidth="1"/>
    <col min="7911" max="7912" width="19" customWidth="1"/>
    <col min="7913" max="7913" width="19.08203125" customWidth="1"/>
    <col min="7914" max="7914" width="17.08203125" customWidth="1"/>
    <col min="7915" max="7916" width="7.75" hidden="1" customWidth="1"/>
    <col min="7917" max="7919" width="17.5" customWidth="1"/>
    <col min="7920" max="7920" width="10.58203125" customWidth="1"/>
    <col min="7921" max="7921" width="15.75" customWidth="1"/>
    <col min="7922" max="7922" width="30.08203125" customWidth="1"/>
    <col min="7923" max="7923" width="27.58203125" customWidth="1"/>
    <col min="7924" max="7924" width="21.08203125" customWidth="1"/>
    <col min="7925" max="7925" width="22.25" customWidth="1"/>
    <col min="7926" max="7926" width="18.75" customWidth="1"/>
    <col min="7927" max="7928" width="19" customWidth="1"/>
    <col min="7929" max="7929" width="19.08203125" customWidth="1"/>
    <col min="7930" max="7930" width="17.08203125" customWidth="1"/>
    <col min="7931" max="7932" width="7.75" hidden="1" customWidth="1"/>
    <col min="7933" max="7935" width="17.5" customWidth="1"/>
    <col min="7936" max="7936" width="10.58203125" customWidth="1"/>
    <col min="7937" max="7937" width="15.75" customWidth="1"/>
    <col min="7938" max="7938" width="30.08203125" customWidth="1"/>
    <col min="7939" max="7939" width="27.58203125" customWidth="1"/>
    <col min="7940" max="7940" width="21.08203125" customWidth="1"/>
    <col min="7941" max="7941" width="22.25" customWidth="1"/>
    <col min="7942" max="7942" width="18.75" customWidth="1"/>
    <col min="7943" max="7944" width="19" customWidth="1"/>
    <col min="7945" max="7945" width="19.08203125" customWidth="1"/>
    <col min="7946" max="7946" width="17.08203125" customWidth="1"/>
    <col min="7947" max="7948" width="7.75" hidden="1" customWidth="1"/>
    <col min="7949" max="7951" width="17.5" customWidth="1"/>
    <col min="7952" max="7952" width="10.58203125" customWidth="1"/>
    <col min="7953" max="7953" width="15.75" customWidth="1"/>
    <col min="7954" max="7954" width="30.08203125" customWidth="1"/>
    <col min="7955" max="7955" width="27.58203125" customWidth="1"/>
    <col min="7956" max="7956" width="21.08203125" customWidth="1"/>
    <col min="7957" max="7957" width="22.25" customWidth="1"/>
    <col min="7958" max="7958" width="18.75" customWidth="1"/>
    <col min="7959" max="7960" width="19" customWidth="1"/>
    <col min="7961" max="7961" width="19.08203125" customWidth="1"/>
    <col min="7962" max="7962" width="17.08203125" customWidth="1"/>
    <col min="7963" max="7964" width="7.75" hidden="1" customWidth="1"/>
    <col min="7965" max="7967" width="17.5" customWidth="1"/>
    <col min="7968" max="7968" width="10.58203125" customWidth="1"/>
    <col min="7969" max="7969" width="15.75" customWidth="1"/>
    <col min="7970" max="7970" width="30.08203125" customWidth="1"/>
    <col min="7971" max="7971" width="27.58203125" customWidth="1"/>
    <col min="7972" max="7972" width="21.08203125" customWidth="1"/>
    <col min="7973" max="7973" width="22.25" customWidth="1"/>
    <col min="7974" max="7974" width="18.75" customWidth="1"/>
    <col min="7975" max="7976" width="19" customWidth="1"/>
    <col min="7977" max="7977" width="19.08203125" customWidth="1"/>
    <col min="7978" max="7978" width="17.08203125" customWidth="1"/>
    <col min="7979" max="7980" width="7.75" hidden="1" customWidth="1"/>
    <col min="7981" max="7983" width="17.5" customWidth="1"/>
    <col min="7984" max="7984" width="10.58203125" customWidth="1"/>
    <col min="7985" max="7985" width="15.75" customWidth="1"/>
    <col min="7986" max="7986" width="30.08203125" customWidth="1"/>
    <col min="7987" max="7987" width="27.58203125" customWidth="1"/>
    <col min="7988" max="7988" width="21.08203125" customWidth="1"/>
    <col min="7989" max="7989" width="22.25" customWidth="1"/>
    <col min="7990" max="7990" width="18.75" customWidth="1"/>
    <col min="7991" max="7992" width="19" customWidth="1"/>
    <col min="7993" max="7993" width="19.08203125" customWidth="1"/>
    <col min="7994" max="7994" width="17.08203125" customWidth="1"/>
    <col min="7995" max="7996" width="7.75" hidden="1" customWidth="1"/>
    <col min="7997" max="7999" width="17.5" customWidth="1"/>
    <col min="8000" max="8000" width="10.58203125" customWidth="1"/>
    <col min="8001" max="8001" width="15.75" customWidth="1"/>
    <col min="8002" max="8002" width="30.08203125" customWidth="1"/>
    <col min="8003" max="8003" width="27.58203125" customWidth="1"/>
    <col min="8004" max="8004" width="21.08203125" customWidth="1"/>
    <col min="8005" max="8005" width="22.25" customWidth="1"/>
    <col min="8006" max="8006" width="18.75" customWidth="1"/>
    <col min="8007" max="8008" width="19" customWidth="1"/>
    <col min="8009" max="8009" width="19.08203125" customWidth="1"/>
    <col min="8010" max="8010" width="17.08203125" customWidth="1"/>
    <col min="8011" max="8012" width="7.75" hidden="1" customWidth="1"/>
    <col min="8013" max="8015" width="17.5" customWidth="1"/>
    <col min="8016" max="8016" width="10.58203125" customWidth="1"/>
    <col min="8017" max="8017" width="15.75" customWidth="1"/>
    <col min="8018" max="8018" width="30.08203125" customWidth="1"/>
    <col min="8019" max="8019" width="27.58203125" customWidth="1"/>
    <col min="8020" max="8020" width="21.08203125" customWidth="1"/>
    <col min="8021" max="8021" width="22.25" customWidth="1"/>
    <col min="8022" max="8022" width="18.75" customWidth="1"/>
    <col min="8023" max="8024" width="19" customWidth="1"/>
    <col min="8025" max="8025" width="19.08203125" customWidth="1"/>
    <col min="8026" max="8026" width="17.08203125" customWidth="1"/>
    <col min="8027" max="8028" width="7.75" hidden="1" customWidth="1"/>
    <col min="8029" max="8031" width="17.5" customWidth="1"/>
    <col min="8032" max="8032" width="10.58203125" customWidth="1"/>
    <col min="8033" max="8033" width="15.75" customWidth="1"/>
    <col min="8034" max="8034" width="30.08203125" customWidth="1"/>
    <col min="8035" max="8035" width="27.58203125" customWidth="1"/>
    <col min="8036" max="8036" width="21.08203125" customWidth="1"/>
    <col min="8037" max="8037" width="22.25" customWidth="1"/>
    <col min="8038" max="8038" width="18.75" customWidth="1"/>
    <col min="8039" max="8040" width="19" customWidth="1"/>
    <col min="8041" max="8041" width="19.08203125" customWidth="1"/>
    <col min="8042" max="8042" width="17.08203125" customWidth="1"/>
    <col min="8043" max="8044" width="7.75" hidden="1" customWidth="1"/>
    <col min="8045" max="8047" width="17.5" customWidth="1"/>
    <col min="8048" max="8048" width="10.58203125" customWidth="1"/>
    <col min="8049" max="8049" width="15.75" customWidth="1"/>
    <col min="8050" max="8050" width="30.08203125" customWidth="1"/>
    <col min="8051" max="8051" width="27.58203125" customWidth="1"/>
    <col min="8052" max="8052" width="21.08203125" customWidth="1"/>
    <col min="8053" max="8053" width="22.25" customWidth="1"/>
    <col min="8054" max="8054" width="18.75" customWidth="1"/>
    <col min="8055" max="8056" width="19" customWidth="1"/>
    <col min="8057" max="8057" width="19.08203125" customWidth="1"/>
    <col min="8058" max="8058" width="17.08203125" customWidth="1"/>
    <col min="8059" max="8060" width="7.75" hidden="1" customWidth="1"/>
    <col min="8061" max="8063" width="17.5" customWidth="1"/>
    <col min="8064" max="8064" width="10.58203125" customWidth="1"/>
    <col min="8065" max="8065" width="15.75" customWidth="1"/>
    <col min="8066" max="8066" width="30.08203125" customWidth="1"/>
    <col min="8067" max="8067" width="27.58203125" customWidth="1"/>
    <col min="8068" max="8068" width="21.08203125" customWidth="1"/>
    <col min="8069" max="8069" width="22.25" customWidth="1"/>
    <col min="8070" max="8070" width="18.75" customWidth="1"/>
    <col min="8071" max="8072" width="19" customWidth="1"/>
    <col min="8073" max="8073" width="19.08203125" customWidth="1"/>
    <col min="8074" max="8074" width="17.08203125" customWidth="1"/>
    <col min="8075" max="8076" width="7.75" hidden="1" customWidth="1"/>
    <col min="8077" max="8079" width="17.5" customWidth="1"/>
    <col min="8080" max="8080" width="10.58203125" customWidth="1"/>
    <col min="8081" max="8081" width="15.75" customWidth="1"/>
    <col min="8082" max="8082" width="30.08203125" customWidth="1"/>
    <col min="8083" max="8083" width="27.58203125" customWidth="1"/>
    <col min="8084" max="8084" width="21.08203125" customWidth="1"/>
    <col min="8085" max="8085" width="22.25" customWidth="1"/>
    <col min="8086" max="8086" width="18.75" customWidth="1"/>
    <col min="8087" max="8088" width="19" customWidth="1"/>
    <col min="8089" max="8089" width="19.08203125" customWidth="1"/>
    <col min="8090" max="8090" width="17.08203125" customWidth="1"/>
    <col min="8091" max="8092" width="7.75" hidden="1" customWidth="1"/>
    <col min="8093" max="8095" width="17.5" customWidth="1"/>
    <col min="8096" max="8096" width="10.58203125" customWidth="1"/>
    <col min="8097" max="8097" width="15.75" customWidth="1"/>
    <col min="8098" max="8098" width="30.08203125" customWidth="1"/>
    <col min="8099" max="8099" width="27.58203125" customWidth="1"/>
    <col min="8100" max="8100" width="21.08203125" customWidth="1"/>
    <col min="8101" max="8101" width="22.25" customWidth="1"/>
    <col min="8102" max="8102" width="18.75" customWidth="1"/>
    <col min="8103" max="8104" width="19" customWidth="1"/>
    <col min="8105" max="8105" width="19.08203125" customWidth="1"/>
    <col min="8106" max="8106" width="17.08203125" customWidth="1"/>
    <col min="8107" max="8108" width="7.75" hidden="1" customWidth="1"/>
    <col min="8109" max="8111" width="17.5" customWidth="1"/>
    <col min="8112" max="8112" width="10.58203125" customWidth="1"/>
    <col min="8113" max="8113" width="15.75" customWidth="1"/>
    <col min="8114" max="8114" width="30.08203125" customWidth="1"/>
    <col min="8115" max="8115" width="27.58203125" customWidth="1"/>
    <col min="8116" max="8116" width="21.08203125" customWidth="1"/>
    <col min="8117" max="8117" width="22.25" customWidth="1"/>
    <col min="8118" max="8118" width="18.75" customWidth="1"/>
    <col min="8119" max="8120" width="19" customWidth="1"/>
    <col min="8121" max="8121" width="19.08203125" customWidth="1"/>
    <col min="8122" max="8122" width="17.08203125" customWidth="1"/>
    <col min="8123" max="8124" width="7.75" hidden="1" customWidth="1"/>
    <col min="8125" max="8127" width="17.5" customWidth="1"/>
    <col min="8128" max="8128" width="10.58203125" customWidth="1"/>
    <col min="8129" max="8129" width="15.75" customWidth="1"/>
    <col min="8130" max="8130" width="30.08203125" customWidth="1"/>
    <col min="8131" max="8131" width="27.58203125" customWidth="1"/>
    <col min="8132" max="8132" width="21.08203125" customWidth="1"/>
    <col min="8133" max="8133" width="22.25" customWidth="1"/>
    <col min="8134" max="8134" width="18.75" customWidth="1"/>
    <col min="8135" max="8136" width="19" customWidth="1"/>
    <col min="8137" max="8137" width="19.08203125" customWidth="1"/>
    <col min="8138" max="8138" width="17.08203125" customWidth="1"/>
    <col min="8139" max="8140" width="7.75" hidden="1" customWidth="1"/>
    <col min="8141" max="8143" width="17.5" customWidth="1"/>
    <col min="8144" max="8144" width="10.58203125" customWidth="1"/>
    <col min="8145" max="8145" width="15.75" customWidth="1"/>
    <col min="8146" max="8146" width="30.08203125" customWidth="1"/>
    <col min="8147" max="8147" width="27.58203125" customWidth="1"/>
    <col min="8148" max="8148" width="21.08203125" customWidth="1"/>
    <col min="8149" max="8149" width="22.25" customWidth="1"/>
    <col min="8150" max="8150" width="18.75" customWidth="1"/>
    <col min="8151" max="8152" width="19" customWidth="1"/>
    <col min="8153" max="8153" width="19.08203125" customWidth="1"/>
    <col min="8154" max="8154" width="17.08203125" customWidth="1"/>
    <col min="8155" max="8156" width="7.75" hidden="1" customWidth="1"/>
    <col min="8157" max="8159" width="17.5" customWidth="1"/>
    <col min="8160" max="8160" width="10.58203125" customWidth="1"/>
    <col min="8161" max="8161" width="15.75" customWidth="1"/>
    <col min="8162" max="8162" width="30.08203125" customWidth="1"/>
    <col min="8163" max="8163" width="27.58203125" customWidth="1"/>
    <col min="8164" max="8164" width="21.08203125" customWidth="1"/>
    <col min="8165" max="8165" width="22.25" customWidth="1"/>
    <col min="8166" max="8166" width="18.75" customWidth="1"/>
    <col min="8167" max="8168" width="19" customWidth="1"/>
    <col min="8169" max="8169" width="19.08203125" customWidth="1"/>
    <col min="8170" max="8170" width="17.08203125" customWidth="1"/>
    <col min="8171" max="8172" width="7.75" hidden="1" customWidth="1"/>
    <col min="8173" max="8175" width="17.5" customWidth="1"/>
    <col min="8176" max="8176" width="10.58203125" customWidth="1"/>
    <col min="8177" max="8177" width="15.75" customWidth="1"/>
    <col min="8178" max="8178" width="30.08203125" customWidth="1"/>
    <col min="8179" max="8179" width="27.58203125" customWidth="1"/>
    <col min="8180" max="8180" width="21.08203125" customWidth="1"/>
    <col min="8181" max="8181" width="22.25" customWidth="1"/>
    <col min="8182" max="8182" width="18.75" customWidth="1"/>
    <col min="8183" max="8184" width="19" customWidth="1"/>
    <col min="8185" max="8185" width="19.08203125" customWidth="1"/>
    <col min="8186" max="8186" width="17.08203125" customWidth="1"/>
    <col min="8187" max="8188" width="7.75" hidden="1" customWidth="1"/>
    <col min="8189" max="8191" width="17.5" customWidth="1"/>
    <col min="8192" max="8192" width="10.58203125" customWidth="1"/>
    <col min="8193" max="8193" width="15.75" customWidth="1"/>
    <col min="8194" max="8194" width="30.08203125" customWidth="1"/>
    <col min="8195" max="8195" width="27.58203125" customWidth="1"/>
    <col min="8196" max="8196" width="21.08203125" customWidth="1"/>
    <col min="8197" max="8197" width="22.25" customWidth="1"/>
    <col min="8198" max="8198" width="18.75" customWidth="1"/>
    <col min="8199" max="8200" width="19" customWidth="1"/>
    <col min="8201" max="8201" width="19.08203125" customWidth="1"/>
    <col min="8202" max="8202" width="17.08203125" customWidth="1"/>
    <col min="8203" max="8204" width="7.75" hidden="1" customWidth="1"/>
    <col min="8205" max="8207" width="17.5" customWidth="1"/>
    <col min="8208" max="8208" width="10.58203125" customWidth="1"/>
    <col min="8209" max="8209" width="15.75" customWidth="1"/>
    <col min="8210" max="8210" width="30.08203125" customWidth="1"/>
    <col min="8211" max="8211" width="27.58203125" customWidth="1"/>
    <col min="8212" max="8212" width="21.08203125" customWidth="1"/>
    <col min="8213" max="8213" width="22.25" customWidth="1"/>
    <col min="8214" max="8214" width="18.75" customWidth="1"/>
    <col min="8215" max="8216" width="19" customWidth="1"/>
    <col min="8217" max="8217" width="19.08203125" customWidth="1"/>
    <col min="8218" max="8218" width="17.08203125" customWidth="1"/>
    <col min="8219" max="8220" width="7.75" hidden="1" customWidth="1"/>
    <col min="8221" max="8223" width="17.5" customWidth="1"/>
    <col min="8224" max="8224" width="10.58203125" customWidth="1"/>
    <col min="8225" max="8225" width="15.75" customWidth="1"/>
    <col min="8226" max="8226" width="30.08203125" customWidth="1"/>
    <col min="8227" max="8227" width="27.58203125" customWidth="1"/>
    <col min="8228" max="8228" width="21.08203125" customWidth="1"/>
    <col min="8229" max="8229" width="22.25" customWidth="1"/>
    <col min="8230" max="8230" width="18.75" customWidth="1"/>
    <col min="8231" max="8232" width="19" customWidth="1"/>
    <col min="8233" max="8233" width="19.08203125" customWidth="1"/>
    <col min="8234" max="8234" width="17.08203125" customWidth="1"/>
    <col min="8235" max="8236" width="7.75" hidden="1" customWidth="1"/>
    <col min="8237" max="8239" width="17.5" customWidth="1"/>
    <col min="8240" max="8240" width="10.58203125" customWidth="1"/>
    <col min="8241" max="8241" width="15.75" customWidth="1"/>
    <col min="8242" max="8242" width="30.08203125" customWidth="1"/>
    <col min="8243" max="8243" width="27.58203125" customWidth="1"/>
    <col min="8244" max="8244" width="21.08203125" customWidth="1"/>
    <col min="8245" max="8245" width="22.25" customWidth="1"/>
    <col min="8246" max="8246" width="18.75" customWidth="1"/>
    <col min="8247" max="8248" width="19" customWidth="1"/>
    <col min="8249" max="8249" width="19.08203125" customWidth="1"/>
    <col min="8250" max="8250" width="17.08203125" customWidth="1"/>
    <col min="8251" max="8252" width="7.75" hidden="1" customWidth="1"/>
    <col min="8253" max="8255" width="17.5" customWidth="1"/>
    <col min="8256" max="8256" width="10.58203125" customWidth="1"/>
    <col min="8257" max="8257" width="15.75" customWidth="1"/>
    <col min="8258" max="8258" width="30.08203125" customWidth="1"/>
    <col min="8259" max="8259" width="27.58203125" customWidth="1"/>
    <col min="8260" max="8260" width="21.08203125" customWidth="1"/>
    <col min="8261" max="8261" width="22.25" customWidth="1"/>
    <col min="8262" max="8262" width="18.75" customWidth="1"/>
    <col min="8263" max="8264" width="19" customWidth="1"/>
    <col min="8265" max="8265" width="19.08203125" customWidth="1"/>
    <col min="8266" max="8266" width="17.08203125" customWidth="1"/>
    <col min="8267" max="8268" width="7.75" hidden="1" customWidth="1"/>
    <col min="8269" max="8271" width="17.5" customWidth="1"/>
    <col min="8272" max="8272" width="10.58203125" customWidth="1"/>
    <col min="8273" max="8273" width="15.75" customWidth="1"/>
    <col min="8274" max="8274" width="30.08203125" customWidth="1"/>
    <col min="8275" max="8275" width="27.58203125" customWidth="1"/>
    <col min="8276" max="8276" width="21.08203125" customWidth="1"/>
    <col min="8277" max="8277" width="22.25" customWidth="1"/>
    <col min="8278" max="8278" width="18.75" customWidth="1"/>
    <col min="8279" max="8280" width="19" customWidth="1"/>
    <col min="8281" max="8281" width="19.08203125" customWidth="1"/>
    <col min="8282" max="8282" width="17.08203125" customWidth="1"/>
    <col min="8283" max="8284" width="7.75" hidden="1" customWidth="1"/>
    <col min="8285" max="8287" width="17.5" customWidth="1"/>
    <col min="8288" max="8288" width="10.58203125" customWidth="1"/>
    <col min="8289" max="8289" width="15.75" customWidth="1"/>
    <col min="8290" max="8290" width="30.08203125" customWidth="1"/>
    <col min="8291" max="8291" width="27.58203125" customWidth="1"/>
    <col min="8292" max="8292" width="21.08203125" customWidth="1"/>
    <col min="8293" max="8293" width="22.25" customWidth="1"/>
    <col min="8294" max="8294" width="18.75" customWidth="1"/>
    <col min="8295" max="8296" width="19" customWidth="1"/>
    <col min="8297" max="8297" width="19.08203125" customWidth="1"/>
    <col min="8298" max="8298" width="17.08203125" customWidth="1"/>
    <col min="8299" max="8300" width="7.75" hidden="1" customWidth="1"/>
    <col min="8301" max="8303" width="17.5" customWidth="1"/>
    <col min="8304" max="8304" width="10.58203125" customWidth="1"/>
    <col min="8305" max="8305" width="15.75" customWidth="1"/>
    <col min="8306" max="8306" width="30.08203125" customWidth="1"/>
    <col min="8307" max="8307" width="27.58203125" customWidth="1"/>
    <col min="8308" max="8308" width="21.08203125" customWidth="1"/>
    <col min="8309" max="8309" width="22.25" customWidth="1"/>
    <col min="8310" max="8310" width="18.75" customWidth="1"/>
    <col min="8311" max="8312" width="19" customWidth="1"/>
    <col min="8313" max="8313" width="19.08203125" customWidth="1"/>
    <col min="8314" max="8314" width="17.08203125" customWidth="1"/>
    <col min="8315" max="8316" width="7.75" hidden="1" customWidth="1"/>
    <col min="8317" max="8319" width="17.5" customWidth="1"/>
    <col min="8320" max="8320" width="10.58203125" customWidth="1"/>
    <col min="8321" max="8321" width="15.75" customWidth="1"/>
    <col min="8322" max="8322" width="30.08203125" customWidth="1"/>
    <col min="8323" max="8323" width="27.58203125" customWidth="1"/>
    <col min="8324" max="8324" width="21.08203125" customWidth="1"/>
    <col min="8325" max="8325" width="22.25" customWidth="1"/>
    <col min="8326" max="8326" width="18.75" customWidth="1"/>
    <col min="8327" max="8328" width="19" customWidth="1"/>
    <col min="8329" max="8329" width="19.08203125" customWidth="1"/>
    <col min="8330" max="8330" width="17.08203125" customWidth="1"/>
    <col min="8331" max="8332" width="7.75" hidden="1" customWidth="1"/>
    <col min="8333" max="8335" width="17.5" customWidth="1"/>
    <col min="8336" max="8336" width="10.58203125" customWidth="1"/>
    <col min="8337" max="8337" width="15.75" customWidth="1"/>
    <col min="8338" max="8338" width="30.08203125" customWidth="1"/>
    <col min="8339" max="8339" width="27.58203125" customWidth="1"/>
    <col min="8340" max="8340" width="21.08203125" customWidth="1"/>
    <col min="8341" max="8341" width="22.25" customWidth="1"/>
    <col min="8342" max="8342" width="18.75" customWidth="1"/>
    <col min="8343" max="8344" width="19" customWidth="1"/>
    <col min="8345" max="8345" width="19.08203125" customWidth="1"/>
    <col min="8346" max="8346" width="17.08203125" customWidth="1"/>
    <col min="8347" max="8348" width="7.75" hidden="1" customWidth="1"/>
    <col min="8349" max="8351" width="17.5" customWidth="1"/>
    <col min="8352" max="8352" width="10.58203125" customWidth="1"/>
    <col min="8353" max="8353" width="15.75" customWidth="1"/>
    <col min="8354" max="8354" width="30.08203125" customWidth="1"/>
    <col min="8355" max="8355" width="27.58203125" customWidth="1"/>
    <col min="8356" max="8356" width="21.08203125" customWidth="1"/>
    <col min="8357" max="8357" width="22.25" customWidth="1"/>
    <col min="8358" max="8358" width="18.75" customWidth="1"/>
    <col min="8359" max="8360" width="19" customWidth="1"/>
    <col min="8361" max="8361" width="19.08203125" customWidth="1"/>
    <col min="8362" max="8362" width="17.08203125" customWidth="1"/>
    <col min="8363" max="8364" width="7.75" hidden="1" customWidth="1"/>
    <col min="8365" max="8367" width="17.5" customWidth="1"/>
    <col min="8368" max="8368" width="10.58203125" customWidth="1"/>
    <col min="8369" max="8369" width="15.75" customWidth="1"/>
    <col min="8370" max="8370" width="30.08203125" customWidth="1"/>
    <col min="8371" max="8371" width="27.58203125" customWidth="1"/>
    <col min="8372" max="8372" width="21.08203125" customWidth="1"/>
    <col min="8373" max="8373" width="22.25" customWidth="1"/>
    <col min="8374" max="8374" width="18.75" customWidth="1"/>
    <col min="8375" max="8376" width="19" customWidth="1"/>
    <col min="8377" max="8377" width="19.08203125" customWidth="1"/>
    <col min="8378" max="8378" width="17.08203125" customWidth="1"/>
    <col min="8379" max="8380" width="7.75" hidden="1" customWidth="1"/>
    <col min="8381" max="8383" width="17.5" customWidth="1"/>
    <col min="8384" max="8384" width="10.58203125" customWidth="1"/>
    <col min="8385" max="8385" width="15.75" customWidth="1"/>
    <col min="8386" max="8386" width="30.08203125" customWidth="1"/>
    <col min="8387" max="8387" width="27.58203125" customWidth="1"/>
    <col min="8388" max="8388" width="21.08203125" customWidth="1"/>
    <col min="8389" max="8389" width="22.25" customWidth="1"/>
    <col min="8390" max="8390" width="18.75" customWidth="1"/>
    <col min="8391" max="8392" width="19" customWidth="1"/>
    <col min="8393" max="8393" width="19.08203125" customWidth="1"/>
    <col min="8394" max="8394" width="17.08203125" customWidth="1"/>
    <col min="8395" max="8396" width="7.75" hidden="1" customWidth="1"/>
    <col min="8397" max="8399" width="17.5" customWidth="1"/>
    <col min="8400" max="8400" width="10.58203125" customWidth="1"/>
    <col min="8401" max="8401" width="15.75" customWidth="1"/>
    <col min="8402" max="8402" width="30.08203125" customWidth="1"/>
    <col min="8403" max="8403" width="27.58203125" customWidth="1"/>
    <col min="8404" max="8404" width="21.08203125" customWidth="1"/>
    <col min="8405" max="8405" width="22.25" customWidth="1"/>
    <col min="8406" max="8406" width="18.75" customWidth="1"/>
    <col min="8407" max="8408" width="19" customWidth="1"/>
    <col min="8409" max="8409" width="19.08203125" customWidth="1"/>
    <col min="8410" max="8410" width="17.08203125" customWidth="1"/>
    <col min="8411" max="8412" width="7.75" hidden="1" customWidth="1"/>
    <col min="8413" max="8415" width="17.5" customWidth="1"/>
    <col min="8416" max="8416" width="10.58203125" customWidth="1"/>
    <col min="8417" max="8417" width="15.75" customWidth="1"/>
    <col min="8418" max="8418" width="30.08203125" customWidth="1"/>
    <col min="8419" max="8419" width="27.58203125" customWidth="1"/>
    <col min="8420" max="8420" width="21.08203125" customWidth="1"/>
    <col min="8421" max="8421" width="22.25" customWidth="1"/>
    <col min="8422" max="8422" width="18.75" customWidth="1"/>
    <col min="8423" max="8424" width="19" customWidth="1"/>
    <col min="8425" max="8425" width="19.08203125" customWidth="1"/>
    <col min="8426" max="8426" width="17.08203125" customWidth="1"/>
    <col min="8427" max="8428" width="7.75" hidden="1" customWidth="1"/>
    <col min="8429" max="8431" width="17.5" customWidth="1"/>
    <col min="8432" max="8432" width="10.58203125" customWidth="1"/>
    <col min="8433" max="8433" width="15.75" customWidth="1"/>
    <col min="8434" max="8434" width="30.08203125" customWidth="1"/>
    <col min="8435" max="8435" width="27.58203125" customWidth="1"/>
    <col min="8436" max="8436" width="21.08203125" customWidth="1"/>
    <col min="8437" max="8437" width="22.25" customWidth="1"/>
    <col min="8438" max="8438" width="18.75" customWidth="1"/>
    <col min="8439" max="8440" width="19" customWidth="1"/>
    <col min="8441" max="8441" width="19.08203125" customWidth="1"/>
    <col min="8442" max="8442" width="17.08203125" customWidth="1"/>
    <col min="8443" max="8444" width="7.75" hidden="1" customWidth="1"/>
    <col min="8445" max="8447" width="17.5" customWidth="1"/>
    <col min="8448" max="8448" width="10.58203125" customWidth="1"/>
    <col min="8449" max="8449" width="15.75" customWidth="1"/>
    <col min="8450" max="8450" width="30.08203125" customWidth="1"/>
    <col min="8451" max="8451" width="27.58203125" customWidth="1"/>
    <col min="8452" max="8452" width="21.08203125" customWidth="1"/>
    <col min="8453" max="8453" width="22.25" customWidth="1"/>
    <col min="8454" max="8454" width="18.75" customWidth="1"/>
    <col min="8455" max="8456" width="19" customWidth="1"/>
    <col min="8457" max="8457" width="19.08203125" customWidth="1"/>
    <col min="8458" max="8458" width="17.08203125" customWidth="1"/>
    <col min="8459" max="8460" width="7.75" hidden="1" customWidth="1"/>
    <col min="8461" max="8463" width="17.5" customWidth="1"/>
    <col min="8464" max="8464" width="10.58203125" customWidth="1"/>
    <col min="8465" max="8465" width="15.75" customWidth="1"/>
    <col min="8466" max="8466" width="30.08203125" customWidth="1"/>
    <col min="8467" max="8467" width="27.58203125" customWidth="1"/>
    <col min="8468" max="8468" width="21.08203125" customWidth="1"/>
    <col min="8469" max="8469" width="22.25" customWidth="1"/>
    <col min="8470" max="8470" width="18.75" customWidth="1"/>
    <col min="8471" max="8472" width="19" customWidth="1"/>
    <col min="8473" max="8473" width="19.08203125" customWidth="1"/>
    <col min="8474" max="8474" width="17.08203125" customWidth="1"/>
    <col min="8475" max="8476" width="7.75" hidden="1" customWidth="1"/>
    <col min="8477" max="8479" width="17.5" customWidth="1"/>
    <col min="8480" max="8480" width="10.58203125" customWidth="1"/>
    <col min="8481" max="8481" width="15.75" customWidth="1"/>
    <col min="8482" max="8482" width="30.08203125" customWidth="1"/>
    <col min="8483" max="8483" width="27.58203125" customWidth="1"/>
    <col min="8484" max="8484" width="21.08203125" customWidth="1"/>
    <col min="8485" max="8485" width="22.25" customWidth="1"/>
    <col min="8486" max="8486" width="18.75" customWidth="1"/>
    <col min="8487" max="8488" width="19" customWidth="1"/>
    <col min="8489" max="8489" width="19.08203125" customWidth="1"/>
    <col min="8490" max="8490" width="17.08203125" customWidth="1"/>
    <col min="8491" max="8492" width="7.75" hidden="1" customWidth="1"/>
    <col min="8493" max="8495" width="17.5" customWidth="1"/>
    <col min="8496" max="8496" width="10.58203125" customWidth="1"/>
    <col min="8497" max="8497" width="15.75" customWidth="1"/>
    <col min="8498" max="8498" width="30.08203125" customWidth="1"/>
    <col min="8499" max="8499" width="27.58203125" customWidth="1"/>
    <col min="8500" max="8500" width="21.08203125" customWidth="1"/>
    <col min="8501" max="8501" width="22.25" customWidth="1"/>
    <col min="8502" max="8502" width="18.75" customWidth="1"/>
    <col min="8503" max="8504" width="19" customWidth="1"/>
    <col min="8505" max="8505" width="19.08203125" customWidth="1"/>
    <col min="8506" max="8506" width="17.08203125" customWidth="1"/>
    <col min="8507" max="8508" width="7.75" hidden="1" customWidth="1"/>
    <col min="8509" max="8511" width="17.5" customWidth="1"/>
    <col min="8512" max="8512" width="10.58203125" customWidth="1"/>
    <col min="8513" max="8513" width="15.75" customWidth="1"/>
    <col min="8514" max="8514" width="30.08203125" customWidth="1"/>
    <col min="8515" max="8515" width="27.58203125" customWidth="1"/>
    <col min="8516" max="8516" width="21.08203125" customWidth="1"/>
    <col min="8517" max="8517" width="22.25" customWidth="1"/>
    <col min="8518" max="8518" width="18.75" customWidth="1"/>
    <col min="8519" max="8520" width="19" customWidth="1"/>
    <col min="8521" max="8521" width="19.08203125" customWidth="1"/>
    <col min="8522" max="8522" width="17.08203125" customWidth="1"/>
    <col min="8523" max="8524" width="7.75" hidden="1" customWidth="1"/>
    <col min="8525" max="8527" width="17.5" customWidth="1"/>
    <col min="8528" max="8528" width="10.58203125" customWidth="1"/>
    <col min="8529" max="8529" width="15.75" customWidth="1"/>
    <col min="8530" max="8530" width="30.08203125" customWidth="1"/>
    <col min="8531" max="8531" width="27.58203125" customWidth="1"/>
    <col min="8532" max="8532" width="21.08203125" customWidth="1"/>
    <col min="8533" max="8533" width="22.25" customWidth="1"/>
    <col min="8534" max="8534" width="18.75" customWidth="1"/>
    <col min="8535" max="8536" width="19" customWidth="1"/>
    <col min="8537" max="8537" width="19.08203125" customWidth="1"/>
    <col min="8538" max="8538" width="17.08203125" customWidth="1"/>
    <col min="8539" max="8540" width="7.75" hidden="1" customWidth="1"/>
    <col min="8541" max="8543" width="17.5" customWidth="1"/>
    <col min="8544" max="8544" width="10.58203125" customWidth="1"/>
    <col min="8545" max="8545" width="15.75" customWidth="1"/>
    <col min="8546" max="8546" width="30.08203125" customWidth="1"/>
    <col min="8547" max="8547" width="27.58203125" customWidth="1"/>
    <col min="8548" max="8548" width="21.08203125" customWidth="1"/>
    <col min="8549" max="8549" width="22.25" customWidth="1"/>
    <col min="8550" max="8550" width="18.75" customWidth="1"/>
    <col min="8551" max="8552" width="19" customWidth="1"/>
    <col min="8553" max="8553" width="19.08203125" customWidth="1"/>
    <col min="8554" max="8554" width="17.08203125" customWidth="1"/>
    <col min="8555" max="8556" width="7.75" hidden="1" customWidth="1"/>
    <col min="8557" max="8559" width="17.5" customWidth="1"/>
    <col min="8560" max="8560" width="10.58203125" customWidth="1"/>
    <col min="8561" max="8561" width="15.75" customWidth="1"/>
    <col min="8562" max="8562" width="30.08203125" customWidth="1"/>
    <col min="8563" max="8563" width="27.58203125" customWidth="1"/>
    <col min="8564" max="8564" width="21.08203125" customWidth="1"/>
    <col min="8565" max="8565" width="22.25" customWidth="1"/>
    <col min="8566" max="8566" width="18.75" customWidth="1"/>
    <col min="8567" max="8568" width="19" customWidth="1"/>
    <col min="8569" max="8569" width="19.08203125" customWidth="1"/>
    <col min="8570" max="8570" width="17.08203125" customWidth="1"/>
    <col min="8571" max="8572" width="7.75" hidden="1" customWidth="1"/>
    <col min="8573" max="8575" width="17.5" customWidth="1"/>
    <col min="8576" max="8576" width="10.58203125" customWidth="1"/>
    <col min="8577" max="8577" width="15.75" customWidth="1"/>
    <col min="8578" max="8578" width="30.08203125" customWidth="1"/>
    <col min="8579" max="8579" width="27.58203125" customWidth="1"/>
    <col min="8580" max="8580" width="21.08203125" customWidth="1"/>
    <col min="8581" max="8581" width="22.25" customWidth="1"/>
    <col min="8582" max="8582" width="18.75" customWidth="1"/>
    <col min="8583" max="8584" width="19" customWidth="1"/>
    <col min="8585" max="8585" width="19.08203125" customWidth="1"/>
    <col min="8586" max="8586" width="17.08203125" customWidth="1"/>
    <col min="8587" max="8588" width="7.75" hidden="1" customWidth="1"/>
    <col min="8589" max="8591" width="17.5" customWidth="1"/>
    <col min="8592" max="8592" width="10.58203125" customWidth="1"/>
    <col min="8593" max="8593" width="15.75" customWidth="1"/>
    <col min="8594" max="8594" width="30.08203125" customWidth="1"/>
    <col min="8595" max="8595" width="27.58203125" customWidth="1"/>
    <col min="8596" max="8596" width="21.08203125" customWidth="1"/>
    <col min="8597" max="8597" width="22.25" customWidth="1"/>
    <col min="8598" max="8598" width="18.75" customWidth="1"/>
    <col min="8599" max="8600" width="19" customWidth="1"/>
    <col min="8601" max="8601" width="19.08203125" customWidth="1"/>
    <col min="8602" max="8602" width="17.08203125" customWidth="1"/>
    <col min="8603" max="8604" width="7.75" hidden="1" customWidth="1"/>
    <col min="8605" max="8607" width="17.5" customWidth="1"/>
    <col min="8608" max="8608" width="10.58203125" customWidth="1"/>
    <col min="8609" max="8609" width="15.75" customWidth="1"/>
    <col min="8610" max="8610" width="30.08203125" customWidth="1"/>
    <col min="8611" max="8611" width="27.58203125" customWidth="1"/>
    <col min="8612" max="8612" width="21.08203125" customWidth="1"/>
    <col min="8613" max="8613" width="22.25" customWidth="1"/>
    <col min="8614" max="8614" width="18.75" customWidth="1"/>
    <col min="8615" max="8616" width="19" customWidth="1"/>
    <col min="8617" max="8617" width="19.08203125" customWidth="1"/>
    <col min="8618" max="8618" width="17.08203125" customWidth="1"/>
    <col min="8619" max="8620" width="7.75" hidden="1" customWidth="1"/>
    <col min="8621" max="8623" width="17.5" customWidth="1"/>
    <col min="8624" max="8624" width="10.58203125" customWidth="1"/>
    <col min="8625" max="8625" width="15.75" customWidth="1"/>
    <col min="8626" max="8626" width="30.08203125" customWidth="1"/>
    <col min="8627" max="8627" width="27.58203125" customWidth="1"/>
    <col min="8628" max="8628" width="21.08203125" customWidth="1"/>
    <col min="8629" max="8629" width="22.25" customWidth="1"/>
    <col min="8630" max="8630" width="18.75" customWidth="1"/>
    <col min="8631" max="8632" width="19" customWidth="1"/>
    <col min="8633" max="8633" width="19.08203125" customWidth="1"/>
    <col min="8634" max="8634" width="17.08203125" customWidth="1"/>
    <col min="8635" max="8636" width="7.75" hidden="1" customWidth="1"/>
    <col min="8637" max="8639" width="17.5" customWidth="1"/>
    <col min="8640" max="8640" width="10.58203125" customWidth="1"/>
    <col min="8641" max="8641" width="15.75" customWidth="1"/>
    <col min="8642" max="8642" width="30.08203125" customWidth="1"/>
    <col min="8643" max="8643" width="27.58203125" customWidth="1"/>
    <col min="8644" max="8644" width="21.08203125" customWidth="1"/>
    <col min="8645" max="8645" width="22.25" customWidth="1"/>
    <col min="8646" max="8646" width="18.75" customWidth="1"/>
    <col min="8647" max="8648" width="19" customWidth="1"/>
    <col min="8649" max="8649" width="19.08203125" customWidth="1"/>
    <col min="8650" max="8650" width="17.08203125" customWidth="1"/>
    <col min="8651" max="8652" width="7.75" hidden="1" customWidth="1"/>
    <col min="8653" max="8655" width="17.5" customWidth="1"/>
    <col min="8656" max="8656" width="10.58203125" customWidth="1"/>
    <col min="8657" max="8657" width="15.75" customWidth="1"/>
    <col min="8658" max="8658" width="30.08203125" customWidth="1"/>
    <col min="8659" max="8659" width="27.58203125" customWidth="1"/>
    <col min="8660" max="8660" width="21.08203125" customWidth="1"/>
    <col min="8661" max="8661" width="22.25" customWidth="1"/>
    <col min="8662" max="8662" width="18.75" customWidth="1"/>
    <col min="8663" max="8664" width="19" customWidth="1"/>
    <col min="8665" max="8665" width="19.08203125" customWidth="1"/>
    <col min="8666" max="8666" width="17.08203125" customWidth="1"/>
    <col min="8667" max="8668" width="7.75" hidden="1" customWidth="1"/>
    <col min="8669" max="8671" width="17.5" customWidth="1"/>
    <col min="8672" max="8672" width="10.58203125" customWidth="1"/>
    <col min="8673" max="8673" width="15.75" customWidth="1"/>
    <col min="8674" max="8674" width="30.08203125" customWidth="1"/>
    <col min="8675" max="8675" width="27.58203125" customWidth="1"/>
    <col min="8676" max="8676" width="21.08203125" customWidth="1"/>
    <col min="8677" max="8677" width="22.25" customWidth="1"/>
    <col min="8678" max="8678" width="18.75" customWidth="1"/>
    <col min="8679" max="8680" width="19" customWidth="1"/>
    <col min="8681" max="8681" width="19.08203125" customWidth="1"/>
    <col min="8682" max="8682" width="17.08203125" customWidth="1"/>
    <col min="8683" max="8684" width="7.75" hidden="1" customWidth="1"/>
    <col min="8685" max="8687" width="17.5" customWidth="1"/>
    <col min="8688" max="8688" width="10.58203125" customWidth="1"/>
    <col min="8689" max="8689" width="15.75" customWidth="1"/>
    <col min="8690" max="8690" width="30.08203125" customWidth="1"/>
    <col min="8691" max="8691" width="27.58203125" customWidth="1"/>
    <col min="8692" max="8692" width="21.08203125" customWidth="1"/>
    <col min="8693" max="8693" width="22.25" customWidth="1"/>
    <col min="8694" max="8694" width="18.75" customWidth="1"/>
    <col min="8695" max="8696" width="19" customWidth="1"/>
    <col min="8697" max="8697" width="19.08203125" customWidth="1"/>
    <col min="8698" max="8698" width="17.08203125" customWidth="1"/>
    <col min="8699" max="8700" width="7.75" hidden="1" customWidth="1"/>
    <col min="8701" max="8703" width="17.5" customWidth="1"/>
    <col min="8704" max="8704" width="10.58203125" customWidth="1"/>
    <col min="8705" max="8705" width="15.75" customWidth="1"/>
    <col min="8706" max="8706" width="30.08203125" customWidth="1"/>
    <col min="8707" max="8707" width="27.58203125" customWidth="1"/>
    <col min="8708" max="8708" width="21.08203125" customWidth="1"/>
    <col min="8709" max="8709" width="22.25" customWidth="1"/>
    <col min="8710" max="8710" width="18.75" customWidth="1"/>
    <col min="8711" max="8712" width="19" customWidth="1"/>
    <col min="8713" max="8713" width="19.08203125" customWidth="1"/>
    <col min="8714" max="8714" width="17.08203125" customWidth="1"/>
    <col min="8715" max="8716" width="7.75" hidden="1" customWidth="1"/>
    <col min="8717" max="8719" width="17.5" customWidth="1"/>
    <col min="8720" max="8720" width="10.58203125" customWidth="1"/>
    <col min="8721" max="8721" width="15.75" customWidth="1"/>
    <col min="8722" max="8722" width="30.08203125" customWidth="1"/>
    <col min="8723" max="8723" width="27.58203125" customWidth="1"/>
    <col min="8724" max="8724" width="21.08203125" customWidth="1"/>
    <col min="8725" max="8725" width="22.25" customWidth="1"/>
    <col min="8726" max="8726" width="18.75" customWidth="1"/>
    <col min="8727" max="8728" width="19" customWidth="1"/>
    <col min="8729" max="8729" width="19.08203125" customWidth="1"/>
    <col min="8730" max="8730" width="17.08203125" customWidth="1"/>
    <col min="8731" max="8732" width="7.75" hidden="1" customWidth="1"/>
    <col min="8733" max="8735" width="17.5" customWidth="1"/>
    <col min="8736" max="8736" width="10.58203125" customWidth="1"/>
    <col min="8737" max="8737" width="15.75" customWidth="1"/>
    <col min="8738" max="8738" width="30.08203125" customWidth="1"/>
    <col min="8739" max="8739" width="27.58203125" customWidth="1"/>
    <col min="8740" max="8740" width="21.08203125" customWidth="1"/>
    <col min="8741" max="8741" width="22.25" customWidth="1"/>
    <col min="8742" max="8742" width="18.75" customWidth="1"/>
    <col min="8743" max="8744" width="19" customWidth="1"/>
    <col min="8745" max="8745" width="19.08203125" customWidth="1"/>
    <col min="8746" max="8746" width="17.08203125" customWidth="1"/>
    <col min="8747" max="8748" width="7.75" hidden="1" customWidth="1"/>
    <col min="8749" max="8751" width="17.5" customWidth="1"/>
    <col min="8752" max="8752" width="10.58203125" customWidth="1"/>
    <col min="8753" max="8753" width="15.75" customWidth="1"/>
    <col min="8754" max="8754" width="30.08203125" customWidth="1"/>
    <col min="8755" max="8755" width="27.58203125" customWidth="1"/>
    <col min="8756" max="8756" width="21.08203125" customWidth="1"/>
    <col min="8757" max="8757" width="22.25" customWidth="1"/>
    <col min="8758" max="8758" width="18.75" customWidth="1"/>
    <col min="8759" max="8760" width="19" customWidth="1"/>
    <col min="8761" max="8761" width="19.08203125" customWidth="1"/>
    <col min="8762" max="8762" width="17.08203125" customWidth="1"/>
    <col min="8763" max="8764" width="7.75" hidden="1" customWidth="1"/>
    <col min="8765" max="8767" width="17.5" customWidth="1"/>
    <col min="8768" max="8768" width="10.58203125" customWidth="1"/>
    <col min="8769" max="8769" width="15.75" customWidth="1"/>
    <col min="8770" max="8770" width="30.08203125" customWidth="1"/>
    <col min="8771" max="8771" width="27.58203125" customWidth="1"/>
    <col min="8772" max="8772" width="21.08203125" customWidth="1"/>
    <col min="8773" max="8773" width="22.25" customWidth="1"/>
    <col min="8774" max="8774" width="18.75" customWidth="1"/>
    <col min="8775" max="8776" width="19" customWidth="1"/>
    <col min="8777" max="8777" width="19.08203125" customWidth="1"/>
    <col min="8778" max="8778" width="17.08203125" customWidth="1"/>
    <col min="8779" max="8780" width="7.75" hidden="1" customWidth="1"/>
    <col min="8781" max="8783" width="17.5" customWidth="1"/>
    <col min="8784" max="8784" width="10.58203125" customWidth="1"/>
    <col min="8785" max="8785" width="15.75" customWidth="1"/>
    <col min="8786" max="8786" width="30.08203125" customWidth="1"/>
    <col min="8787" max="8787" width="27.58203125" customWidth="1"/>
    <col min="8788" max="8788" width="21.08203125" customWidth="1"/>
    <col min="8789" max="8789" width="22.25" customWidth="1"/>
    <col min="8790" max="8790" width="18.75" customWidth="1"/>
    <col min="8791" max="8792" width="19" customWidth="1"/>
    <col min="8793" max="8793" width="19.08203125" customWidth="1"/>
    <col min="8794" max="8794" width="17.08203125" customWidth="1"/>
    <col min="8795" max="8796" width="7.75" hidden="1" customWidth="1"/>
    <col min="8797" max="8799" width="17.5" customWidth="1"/>
    <col min="8800" max="8800" width="10.58203125" customWidth="1"/>
    <col min="8801" max="8801" width="15.75" customWidth="1"/>
    <col min="8802" max="8802" width="30.08203125" customWidth="1"/>
    <col min="8803" max="8803" width="27.58203125" customWidth="1"/>
    <col min="8804" max="8804" width="21.08203125" customWidth="1"/>
    <col min="8805" max="8805" width="22.25" customWidth="1"/>
    <col min="8806" max="8806" width="18.75" customWidth="1"/>
    <col min="8807" max="8808" width="19" customWidth="1"/>
    <col min="8809" max="8809" width="19.08203125" customWidth="1"/>
    <col min="8810" max="8810" width="17.08203125" customWidth="1"/>
    <col min="8811" max="8812" width="7.75" hidden="1" customWidth="1"/>
    <col min="8813" max="8815" width="17.5" customWidth="1"/>
    <col min="8816" max="8816" width="10.58203125" customWidth="1"/>
    <col min="8817" max="8817" width="15.75" customWidth="1"/>
    <col min="8818" max="8818" width="30.08203125" customWidth="1"/>
    <col min="8819" max="8819" width="27.58203125" customWidth="1"/>
    <col min="8820" max="8820" width="21.08203125" customWidth="1"/>
    <col min="8821" max="8821" width="22.25" customWidth="1"/>
    <col min="8822" max="8822" width="18.75" customWidth="1"/>
    <col min="8823" max="8824" width="19" customWidth="1"/>
    <col min="8825" max="8825" width="19.08203125" customWidth="1"/>
    <col min="8826" max="8826" width="17.08203125" customWidth="1"/>
    <col min="8827" max="8828" width="7.75" hidden="1" customWidth="1"/>
    <col min="8829" max="8831" width="17.5" customWidth="1"/>
    <col min="8832" max="8832" width="10.58203125" customWidth="1"/>
    <col min="8833" max="8833" width="15.75" customWidth="1"/>
    <col min="8834" max="8834" width="30.08203125" customWidth="1"/>
    <col min="8835" max="8835" width="27.58203125" customWidth="1"/>
    <col min="8836" max="8836" width="21.08203125" customWidth="1"/>
    <col min="8837" max="8837" width="22.25" customWidth="1"/>
    <col min="8838" max="8838" width="18.75" customWidth="1"/>
    <col min="8839" max="8840" width="19" customWidth="1"/>
    <col min="8841" max="8841" width="19.08203125" customWidth="1"/>
    <col min="8842" max="8842" width="17.08203125" customWidth="1"/>
    <col min="8843" max="8844" width="7.75" hidden="1" customWidth="1"/>
    <col min="8845" max="8847" width="17.5" customWidth="1"/>
    <col min="8848" max="8848" width="10.58203125" customWidth="1"/>
    <col min="8849" max="8849" width="15.75" customWidth="1"/>
    <col min="8850" max="8850" width="30.08203125" customWidth="1"/>
    <col min="8851" max="8851" width="27.58203125" customWidth="1"/>
    <col min="8852" max="8852" width="21.08203125" customWidth="1"/>
    <col min="8853" max="8853" width="22.25" customWidth="1"/>
    <col min="8854" max="8854" width="18.75" customWidth="1"/>
    <col min="8855" max="8856" width="19" customWidth="1"/>
    <col min="8857" max="8857" width="19.08203125" customWidth="1"/>
    <col min="8858" max="8858" width="17.08203125" customWidth="1"/>
    <col min="8859" max="8860" width="7.75" hidden="1" customWidth="1"/>
    <col min="8861" max="8863" width="17.5" customWidth="1"/>
    <col min="8864" max="8864" width="10.58203125" customWidth="1"/>
    <col min="8865" max="8865" width="15.75" customWidth="1"/>
    <col min="8866" max="8866" width="30.08203125" customWidth="1"/>
    <col min="8867" max="8867" width="27.58203125" customWidth="1"/>
    <col min="8868" max="8868" width="21.08203125" customWidth="1"/>
    <col min="8869" max="8869" width="22.25" customWidth="1"/>
    <col min="8870" max="8870" width="18.75" customWidth="1"/>
    <col min="8871" max="8872" width="19" customWidth="1"/>
    <col min="8873" max="8873" width="19.08203125" customWidth="1"/>
    <col min="8874" max="8874" width="17.08203125" customWidth="1"/>
    <col min="8875" max="8876" width="7.75" hidden="1" customWidth="1"/>
    <col min="8877" max="8879" width="17.5" customWidth="1"/>
    <col min="8880" max="8880" width="10.58203125" customWidth="1"/>
    <col min="8881" max="8881" width="15.75" customWidth="1"/>
    <col min="8882" max="8882" width="30.08203125" customWidth="1"/>
    <col min="8883" max="8883" width="27.58203125" customWidth="1"/>
    <col min="8884" max="8884" width="21.08203125" customWidth="1"/>
    <col min="8885" max="8885" width="22.25" customWidth="1"/>
    <col min="8886" max="8886" width="18.75" customWidth="1"/>
    <col min="8887" max="8888" width="19" customWidth="1"/>
    <col min="8889" max="8889" width="19.08203125" customWidth="1"/>
    <col min="8890" max="8890" width="17.08203125" customWidth="1"/>
    <col min="8891" max="8892" width="7.75" hidden="1" customWidth="1"/>
    <col min="8893" max="8895" width="17.5" customWidth="1"/>
    <col min="8896" max="8896" width="10.58203125" customWidth="1"/>
    <col min="8897" max="8897" width="15.75" customWidth="1"/>
    <col min="8898" max="8898" width="30.08203125" customWidth="1"/>
    <col min="8899" max="8899" width="27.58203125" customWidth="1"/>
    <col min="8900" max="8900" width="21.08203125" customWidth="1"/>
    <col min="8901" max="8901" width="22.25" customWidth="1"/>
    <col min="8902" max="8902" width="18.75" customWidth="1"/>
    <col min="8903" max="8904" width="19" customWidth="1"/>
    <col min="8905" max="8905" width="19.08203125" customWidth="1"/>
    <col min="8906" max="8906" width="17.08203125" customWidth="1"/>
    <col min="8907" max="8908" width="7.75" hidden="1" customWidth="1"/>
    <col min="8909" max="8911" width="17.5" customWidth="1"/>
    <col min="8912" max="8912" width="10.58203125" customWidth="1"/>
    <col min="8913" max="8913" width="15.75" customWidth="1"/>
    <col min="8914" max="8914" width="30.08203125" customWidth="1"/>
    <col min="8915" max="8915" width="27.58203125" customWidth="1"/>
    <col min="8916" max="8916" width="21.08203125" customWidth="1"/>
    <col min="8917" max="8917" width="22.25" customWidth="1"/>
    <col min="8918" max="8918" width="18.75" customWidth="1"/>
    <col min="8919" max="8920" width="19" customWidth="1"/>
    <col min="8921" max="8921" width="19.08203125" customWidth="1"/>
    <col min="8922" max="8922" width="17.08203125" customWidth="1"/>
    <col min="8923" max="8924" width="7.75" hidden="1" customWidth="1"/>
    <col min="8925" max="8927" width="17.5" customWidth="1"/>
    <col min="8928" max="8928" width="10.58203125" customWidth="1"/>
    <col min="8929" max="8929" width="15.75" customWidth="1"/>
    <col min="8930" max="8930" width="30.08203125" customWidth="1"/>
    <col min="8931" max="8931" width="27.58203125" customWidth="1"/>
    <col min="8932" max="8932" width="21.08203125" customWidth="1"/>
    <col min="8933" max="8933" width="22.25" customWidth="1"/>
    <col min="8934" max="8934" width="18.75" customWidth="1"/>
    <col min="8935" max="8936" width="19" customWidth="1"/>
    <col min="8937" max="8937" width="19.08203125" customWidth="1"/>
    <col min="8938" max="8938" width="17.08203125" customWidth="1"/>
    <col min="8939" max="8940" width="7.75" hidden="1" customWidth="1"/>
    <col min="8941" max="8943" width="17.5" customWidth="1"/>
    <col min="8944" max="8944" width="10.58203125" customWidth="1"/>
    <col min="8945" max="8945" width="15.75" customWidth="1"/>
    <col min="8946" max="8946" width="30.08203125" customWidth="1"/>
    <col min="8947" max="8947" width="27.58203125" customWidth="1"/>
    <col min="8948" max="8948" width="21.08203125" customWidth="1"/>
    <col min="8949" max="8949" width="22.25" customWidth="1"/>
    <col min="8950" max="8950" width="18.75" customWidth="1"/>
    <col min="8951" max="8952" width="19" customWidth="1"/>
    <col min="8953" max="8953" width="19.08203125" customWidth="1"/>
    <col min="8954" max="8954" width="17.08203125" customWidth="1"/>
    <col min="8955" max="8956" width="7.75" hidden="1" customWidth="1"/>
    <col min="8957" max="8959" width="17.5" customWidth="1"/>
    <col min="8960" max="8960" width="10.58203125" customWidth="1"/>
    <col min="8961" max="8961" width="15.75" customWidth="1"/>
    <col min="8962" max="8962" width="30.08203125" customWidth="1"/>
    <col min="8963" max="8963" width="27.58203125" customWidth="1"/>
    <col min="8964" max="8964" width="21.08203125" customWidth="1"/>
    <col min="8965" max="8965" width="22.25" customWidth="1"/>
    <col min="8966" max="8966" width="18.75" customWidth="1"/>
    <col min="8967" max="8968" width="19" customWidth="1"/>
    <col min="8969" max="8969" width="19.08203125" customWidth="1"/>
    <col min="8970" max="8970" width="17.08203125" customWidth="1"/>
    <col min="8971" max="8972" width="7.75" hidden="1" customWidth="1"/>
    <col min="8973" max="8975" width="17.5" customWidth="1"/>
    <col min="8976" max="8976" width="10.58203125" customWidth="1"/>
    <col min="8977" max="8977" width="15.75" customWidth="1"/>
    <col min="8978" max="8978" width="30.08203125" customWidth="1"/>
    <col min="8979" max="8979" width="27.58203125" customWidth="1"/>
    <col min="8980" max="8980" width="21.08203125" customWidth="1"/>
    <col min="8981" max="8981" width="22.25" customWidth="1"/>
    <col min="8982" max="8982" width="18.75" customWidth="1"/>
    <col min="8983" max="8984" width="19" customWidth="1"/>
    <col min="8985" max="8985" width="19.08203125" customWidth="1"/>
    <col min="8986" max="8986" width="17.08203125" customWidth="1"/>
    <col min="8987" max="8988" width="7.75" hidden="1" customWidth="1"/>
    <col min="8989" max="8991" width="17.5" customWidth="1"/>
    <col min="8992" max="8992" width="10.58203125" customWidth="1"/>
    <col min="8993" max="8993" width="15.75" customWidth="1"/>
    <col min="8994" max="8994" width="30.08203125" customWidth="1"/>
    <col min="8995" max="8995" width="27.58203125" customWidth="1"/>
    <col min="8996" max="8996" width="21.08203125" customWidth="1"/>
    <col min="8997" max="8997" width="22.25" customWidth="1"/>
    <col min="8998" max="8998" width="18.75" customWidth="1"/>
    <col min="8999" max="9000" width="19" customWidth="1"/>
    <col min="9001" max="9001" width="19.08203125" customWidth="1"/>
    <col min="9002" max="9002" width="17.08203125" customWidth="1"/>
    <col min="9003" max="9004" width="7.75" hidden="1" customWidth="1"/>
    <col min="9005" max="9007" width="17.5" customWidth="1"/>
    <col min="9008" max="9008" width="10.58203125" customWidth="1"/>
    <col min="9009" max="9009" width="15.75" customWidth="1"/>
    <col min="9010" max="9010" width="30.08203125" customWidth="1"/>
    <col min="9011" max="9011" width="27.58203125" customWidth="1"/>
    <col min="9012" max="9012" width="21.08203125" customWidth="1"/>
    <col min="9013" max="9013" width="22.25" customWidth="1"/>
    <col min="9014" max="9014" width="18.75" customWidth="1"/>
    <col min="9015" max="9016" width="19" customWidth="1"/>
    <col min="9017" max="9017" width="19.08203125" customWidth="1"/>
    <col min="9018" max="9018" width="17.08203125" customWidth="1"/>
    <col min="9019" max="9020" width="7.75" hidden="1" customWidth="1"/>
    <col min="9021" max="9023" width="17.5" customWidth="1"/>
    <col min="9024" max="9024" width="10.58203125" customWidth="1"/>
    <col min="9025" max="9025" width="15.75" customWidth="1"/>
    <col min="9026" max="9026" width="30.08203125" customWidth="1"/>
    <col min="9027" max="9027" width="27.58203125" customWidth="1"/>
    <col min="9028" max="9028" width="21.08203125" customWidth="1"/>
    <col min="9029" max="9029" width="22.25" customWidth="1"/>
    <col min="9030" max="9030" width="18.75" customWidth="1"/>
    <col min="9031" max="9032" width="19" customWidth="1"/>
    <col min="9033" max="9033" width="19.08203125" customWidth="1"/>
    <col min="9034" max="9034" width="17.08203125" customWidth="1"/>
    <col min="9035" max="9036" width="7.75" hidden="1" customWidth="1"/>
    <col min="9037" max="9039" width="17.5" customWidth="1"/>
    <col min="9040" max="9040" width="10.58203125" customWidth="1"/>
    <col min="9041" max="9041" width="15.75" customWidth="1"/>
    <col min="9042" max="9042" width="30.08203125" customWidth="1"/>
    <col min="9043" max="9043" width="27.58203125" customWidth="1"/>
    <col min="9044" max="9044" width="21.08203125" customWidth="1"/>
    <col min="9045" max="9045" width="22.25" customWidth="1"/>
    <col min="9046" max="9046" width="18.75" customWidth="1"/>
    <col min="9047" max="9048" width="19" customWidth="1"/>
    <col min="9049" max="9049" width="19.08203125" customWidth="1"/>
    <col min="9050" max="9050" width="17.08203125" customWidth="1"/>
    <col min="9051" max="9052" width="7.75" hidden="1" customWidth="1"/>
    <col min="9053" max="9055" width="17.5" customWidth="1"/>
    <col min="9056" max="9056" width="10.58203125" customWidth="1"/>
    <col min="9057" max="9057" width="15.75" customWidth="1"/>
    <col min="9058" max="9058" width="30.08203125" customWidth="1"/>
    <col min="9059" max="9059" width="27.58203125" customWidth="1"/>
    <col min="9060" max="9060" width="21.08203125" customWidth="1"/>
    <col min="9061" max="9061" width="22.25" customWidth="1"/>
    <col min="9062" max="9062" width="18.75" customWidth="1"/>
    <col min="9063" max="9064" width="19" customWidth="1"/>
    <col min="9065" max="9065" width="19.08203125" customWidth="1"/>
    <col min="9066" max="9066" width="17.08203125" customWidth="1"/>
    <col min="9067" max="9068" width="7.75" hidden="1" customWidth="1"/>
    <col min="9069" max="9071" width="17.5" customWidth="1"/>
    <col min="9072" max="9072" width="10.58203125" customWidth="1"/>
    <col min="9073" max="9073" width="15.75" customWidth="1"/>
    <col min="9074" max="9074" width="30.08203125" customWidth="1"/>
    <col min="9075" max="9075" width="27.58203125" customWidth="1"/>
    <col min="9076" max="9076" width="21.08203125" customWidth="1"/>
    <col min="9077" max="9077" width="22.25" customWidth="1"/>
    <col min="9078" max="9078" width="18.75" customWidth="1"/>
    <col min="9079" max="9080" width="19" customWidth="1"/>
    <col min="9081" max="9081" width="19.08203125" customWidth="1"/>
    <col min="9082" max="9082" width="17.08203125" customWidth="1"/>
    <col min="9083" max="9084" width="7.75" hidden="1" customWidth="1"/>
    <col min="9085" max="9087" width="17.5" customWidth="1"/>
    <col min="9088" max="9088" width="10.58203125" customWidth="1"/>
    <col min="9089" max="9089" width="15.75" customWidth="1"/>
    <col min="9090" max="9090" width="30.08203125" customWidth="1"/>
    <col min="9091" max="9091" width="27.58203125" customWidth="1"/>
    <col min="9092" max="9092" width="21.08203125" customWidth="1"/>
    <col min="9093" max="9093" width="22.25" customWidth="1"/>
    <col min="9094" max="9094" width="18.75" customWidth="1"/>
    <col min="9095" max="9096" width="19" customWidth="1"/>
    <col min="9097" max="9097" width="19.08203125" customWidth="1"/>
    <col min="9098" max="9098" width="17.08203125" customWidth="1"/>
    <col min="9099" max="9100" width="7.75" hidden="1" customWidth="1"/>
    <col min="9101" max="9103" width="17.5" customWidth="1"/>
    <col min="9104" max="9104" width="10.58203125" customWidth="1"/>
    <col min="9105" max="9105" width="15.75" customWidth="1"/>
    <col min="9106" max="9106" width="30.08203125" customWidth="1"/>
    <col min="9107" max="9107" width="27.58203125" customWidth="1"/>
    <col min="9108" max="9108" width="21.08203125" customWidth="1"/>
    <col min="9109" max="9109" width="22.25" customWidth="1"/>
    <col min="9110" max="9110" width="18.75" customWidth="1"/>
    <col min="9111" max="9112" width="19" customWidth="1"/>
    <col min="9113" max="9113" width="19.08203125" customWidth="1"/>
    <col min="9114" max="9114" width="17.08203125" customWidth="1"/>
    <col min="9115" max="9116" width="7.75" hidden="1" customWidth="1"/>
    <col min="9117" max="9119" width="17.5" customWidth="1"/>
    <col min="9120" max="9120" width="10.58203125" customWidth="1"/>
    <col min="9121" max="9121" width="15.75" customWidth="1"/>
    <col min="9122" max="9122" width="30.08203125" customWidth="1"/>
    <col min="9123" max="9123" width="27.58203125" customWidth="1"/>
    <col min="9124" max="9124" width="21.08203125" customWidth="1"/>
    <col min="9125" max="9125" width="22.25" customWidth="1"/>
    <col min="9126" max="9126" width="18.75" customWidth="1"/>
    <col min="9127" max="9128" width="19" customWidth="1"/>
    <col min="9129" max="9129" width="19.08203125" customWidth="1"/>
    <col min="9130" max="9130" width="17.08203125" customWidth="1"/>
    <col min="9131" max="9132" width="7.75" hidden="1" customWidth="1"/>
    <col min="9133" max="9135" width="17.5" customWidth="1"/>
    <col min="9136" max="9136" width="10.58203125" customWidth="1"/>
    <col min="9137" max="9137" width="15.75" customWidth="1"/>
    <col min="9138" max="9138" width="30.08203125" customWidth="1"/>
    <col min="9139" max="9139" width="27.58203125" customWidth="1"/>
    <col min="9140" max="9140" width="21.08203125" customWidth="1"/>
    <col min="9141" max="9141" width="22.25" customWidth="1"/>
    <col min="9142" max="9142" width="18.75" customWidth="1"/>
    <col min="9143" max="9144" width="19" customWidth="1"/>
    <col min="9145" max="9145" width="19.08203125" customWidth="1"/>
    <col min="9146" max="9146" width="17.08203125" customWidth="1"/>
    <col min="9147" max="9148" width="7.75" hidden="1" customWidth="1"/>
    <col min="9149" max="9151" width="17.5" customWidth="1"/>
    <col min="9152" max="9152" width="10.58203125" customWidth="1"/>
    <col min="9153" max="9153" width="15.75" customWidth="1"/>
    <col min="9154" max="9154" width="30.08203125" customWidth="1"/>
    <col min="9155" max="9155" width="27.58203125" customWidth="1"/>
    <col min="9156" max="9156" width="21.08203125" customWidth="1"/>
    <col min="9157" max="9157" width="22.25" customWidth="1"/>
    <col min="9158" max="9158" width="18.75" customWidth="1"/>
    <col min="9159" max="9160" width="19" customWidth="1"/>
    <col min="9161" max="9161" width="19.08203125" customWidth="1"/>
    <col min="9162" max="9162" width="17.08203125" customWidth="1"/>
    <col min="9163" max="9164" width="7.75" hidden="1" customWidth="1"/>
    <col min="9165" max="9167" width="17.5" customWidth="1"/>
    <col min="9168" max="9168" width="10.58203125" customWidth="1"/>
    <col min="9169" max="9169" width="15.75" customWidth="1"/>
    <col min="9170" max="9170" width="30.08203125" customWidth="1"/>
    <col min="9171" max="9171" width="27.58203125" customWidth="1"/>
    <col min="9172" max="9172" width="21.08203125" customWidth="1"/>
    <col min="9173" max="9173" width="22.25" customWidth="1"/>
    <col min="9174" max="9174" width="18.75" customWidth="1"/>
    <col min="9175" max="9176" width="19" customWidth="1"/>
    <col min="9177" max="9177" width="19.08203125" customWidth="1"/>
    <col min="9178" max="9178" width="17.08203125" customWidth="1"/>
    <col min="9179" max="9180" width="7.75" hidden="1" customWidth="1"/>
    <col min="9181" max="9183" width="17.5" customWidth="1"/>
    <col min="9184" max="9184" width="10.58203125" customWidth="1"/>
    <col min="9185" max="9185" width="15.75" customWidth="1"/>
    <col min="9186" max="9186" width="30.08203125" customWidth="1"/>
    <col min="9187" max="9187" width="27.58203125" customWidth="1"/>
    <col min="9188" max="9188" width="21.08203125" customWidth="1"/>
    <col min="9189" max="9189" width="22.25" customWidth="1"/>
    <col min="9190" max="9190" width="18.75" customWidth="1"/>
    <col min="9191" max="9192" width="19" customWidth="1"/>
    <col min="9193" max="9193" width="19.08203125" customWidth="1"/>
    <col min="9194" max="9194" width="17.08203125" customWidth="1"/>
    <col min="9195" max="9196" width="7.75" hidden="1" customWidth="1"/>
    <col min="9197" max="9199" width="17.5" customWidth="1"/>
    <col min="9200" max="9200" width="10.58203125" customWidth="1"/>
    <col min="9201" max="9201" width="15.75" customWidth="1"/>
    <col min="9202" max="9202" width="30.08203125" customWidth="1"/>
    <col min="9203" max="9203" width="27.58203125" customWidth="1"/>
    <col min="9204" max="9204" width="21.08203125" customWidth="1"/>
    <col min="9205" max="9205" width="22.25" customWidth="1"/>
    <col min="9206" max="9206" width="18.75" customWidth="1"/>
    <col min="9207" max="9208" width="19" customWidth="1"/>
    <col min="9209" max="9209" width="19.08203125" customWidth="1"/>
    <col min="9210" max="9210" width="17.08203125" customWidth="1"/>
    <col min="9211" max="9212" width="7.75" hidden="1" customWidth="1"/>
    <col min="9213" max="9215" width="17.5" customWidth="1"/>
    <col min="9216" max="9216" width="10.58203125" customWidth="1"/>
    <col min="9217" max="9217" width="15.75" customWidth="1"/>
    <col min="9218" max="9218" width="30.08203125" customWidth="1"/>
    <col min="9219" max="9219" width="27.58203125" customWidth="1"/>
    <col min="9220" max="9220" width="21.08203125" customWidth="1"/>
    <col min="9221" max="9221" width="22.25" customWidth="1"/>
    <col min="9222" max="9222" width="18.75" customWidth="1"/>
    <col min="9223" max="9224" width="19" customWidth="1"/>
    <col min="9225" max="9225" width="19.08203125" customWidth="1"/>
    <col min="9226" max="9226" width="17.08203125" customWidth="1"/>
    <col min="9227" max="9228" width="7.75" hidden="1" customWidth="1"/>
    <col min="9229" max="9231" width="17.5" customWidth="1"/>
    <col min="9232" max="9232" width="10.58203125" customWidth="1"/>
    <col min="9233" max="9233" width="15.75" customWidth="1"/>
    <col min="9234" max="9234" width="30.08203125" customWidth="1"/>
    <col min="9235" max="9235" width="27.58203125" customWidth="1"/>
    <col min="9236" max="9236" width="21.08203125" customWidth="1"/>
    <col min="9237" max="9237" width="22.25" customWidth="1"/>
    <col min="9238" max="9238" width="18.75" customWidth="1"/>
    <col min="9239" max="9240" width="19" customWidth="1"/>
    <col min="9241" max="9241" width="19.08203125" customWidth="1"/>
    <col min="9242" max="9242" width="17.08203125" customWidth="1"/>
    <col min="9243" max="9244" width="7.75" hidden="1" customWidth="1"/>
    <col min="9245" max="9247" width="17.5" customWidth="1"/>
    <col min="9248" max="9248" width="10.58203125" customWidth="1"/>
    <col min="9249" max="9249" width="15.75" customWidth="1"/>
    <col min="9250" max="9250" width="30.08203125" customWidth="1"/>
    <col min="9251" max="9251" width="27.58203125" customWidth="1"/>
    <col min="9252" max="9252" width="21.08203125" customWidth="1"/>
    <col min="9253" max="9253" width="22.25" customWidth="1"/>
    <col min="9254" max="9254" width="18.75" customWidth="1"/>
    <col min="9255" max="9256" width="19" customWidth="1"/>
    <col min="9257" max="9257" width="19.08203125" customWidth="1"/>
    <col min="9258" max="9258" width="17.08203125" customWidth="1"/>
    <col min="9259" max="9260" width="7.75" hidden="1" customWidth="1"/>
    <col min="9261" max="9263" width="17.5" customWidth="1"/>
    <col min="9264" max="9264" width="10.58203125" customWidth="1"/>
    <col min="9265" max="9265" width="15.75" customWidth="1"/>
    <col min="9266" max="9266" width="30.08203125" customWidth="1"/>
    <col min="9267" max="9267" width="27.58203125" customWidth="1"/>
    <col min="9268" max="9268" width="21.08203125" customWidth="1"/>
    <col min="9269" max="9269" width="22.25" customWidth="1"/>
    <col min="9270" max="9270" width="18.75" customWidth="1"/>
    <col min="9271" max="9272" width="19" customWidth="1"/>
    <col min="9273" max="9273" width="19.08203125" customWidth="1"/>
    <col min="9274" max="9274" width="17.08203125" customWidth="1"/>
    <col min="9275" max="9276" width="7.75" hidden="1" customWidth="1"/>
    <col min="9277" max="9279" width="17.5" customWidth="1"/>
    <col min="9280" max="9280" width="10.58203125" customWidth="1"/>
    <col min="9281" max="9281" width="15.75" customWidth="1"/>
    <col min="9282" max="9282" width="30.08203125" customWidth="1"/>
    <col min="9283" max="9283" width="27.58203125" customWidth="1"/>
    <col min="9284" max="9284" width="21.08203125" customWidth="1"/>
    <col min="9285" max="9285" width="22.25" customWidth="1"/>
    <col min="9286" max="9286" width="18.75" customWidth="1"/>
    <col min="9287" max="9288" width="19" customWidth="1"/>
    <col min="9289" max="9289" width="19.08203125" customWidth="1"/>
    <col min="9290" max="9290" width="17.08203125" customWidth="1"/>
    <col min="9291" max="9292" width="7.75" hidden="1" customWidth="1"/>
    <col min="9293" max="9295" width="17.5" customWidth="1"/>
    <col min="9296" max="9296" width="10.58203125" customWidth="1"/>
    <col min="9297" max="9297" width="15.75" customWidth="1"/>
    <col min="9298" max="9298" width="30.08203125" customWidth="1"/>
    <col min="9299" max="9299" width="27.58203125" customWidth="1"/>
    <col min="9300" max="9300" width="21.08203125" customWidth="1"/>
    <col min="9301" max="9301" width="22.25" customWidth="1"/>
    <col min="9302" max="9302" width="18.75" customWidth="1"/>
    <col min="9303" max="9304" width="19" customWidth="1"/>
    <col min="9305" max="9305" width="19.08203125" customWidth="1"/>
    <col min="9306" max="9306" width="17.08203125" customWidth="1"/>
    <col min="9307" max="9308" width="7.75" hidden="1" customWidth="1"/>
    <col min="9309" max="9311" width="17.5" customWidth="1"/>
    <col min="9312" max="9312" width="10.58203125" customWidth="1"/>
    <col min="9313" max="9313" width="15.75" customWidth="1"/>
    <col min="9314" max="9314" width="30.08203125" customWidth="1"/>
    <col min="9315" max="9315" width="27.58203125" customWidth="1"/>
    <col min="9316" max="9316" width="21.08203125" customWidth="1"/>
    <col min="9317" max="9317" width="22.25" customWidth="1"/>
    <col min="9318" max="9318" width="18.75" customWidth="1"/>
    <col min="9319" max="9320" width="19" customWidth="1"/>
    <col min="9321" max="9321" width="19.08203125" customWidth="1"/>
    <col min="9322" max="9322" width="17.08203125" customWidth="1"/>
    <col min="9323" max="9324" width="7.75" hidden="1" customWidth="1"/>
    <col min="9325" max="9327" width="17.5" customWidth="1"/>
    <col min="9328" max="9328" width="10.58203125" customWidth="1"/>
    <col min="9329" max="9329" width="15.75" customWidth="1"/>
    <col min="9330" max="9330" width="30.08203125" customWidth="1"/>
    <col min="9331" max="9331" width="27.58203125" customWidth="1"/>
    <col min="9332" max="9332" width="21.08203125" customWidth="1"/>
    <col min="9333" max="9333" width="22.25" customWidth="1"/>
    <col min="9334" max="9334" width="18.75" customWidth="1"/>
    <col min="9335" max="9336" width="19" customWidth="1"/>
    <col min="9337" max="9337" width="19.08203125" customWidth="1"/>
    <col min="9338" max="9338" width="17.08203125" customWidth="1"/>
    <col min="9339" max="9340" width="7.75" hidden="1" customWidth="1"/>
    <col min="9341" max="9343" width="17.5" customWidth="1"/>
    <col min="9344" max="9344" width="10.58203125" customWidth="1"/>
    <col min="9345" max="9345" width="15.75" customWidth="1"/>
    <col min="9346" max="9346" width="30.08203125" customWidth="1"/>
    <col min="9347" max="9347" width="27.58203125" customWidth="1"/>
    <col min="9348" max="9348" width="21.08203125" customWidth="1"/>
    <col min="9349" max="9349" width="22.25" customWidth="1"/>
    <col min="9350" max="9350" width="18.75" customWidth="1"/>
    <col min="9351" max="9352" width="19" customWidth="1"/>
    <col min="9353" max="9353" width="19.08203125" customWidth="1"/>
    <col min="9354" max="9354" width="17.08203125" customWidth="1"/>
    <col min="9355" max="9356" width="7.75" hidden="1" customWidth="1"/>
    <col min="9357" max="9359" width="17.5" customWidth="1"/>
    <col min="9360" max="9360" width="10.58203125" customWidth="1"/>
    <col min="9361" max="9361" width="15.75" customWidth="1"/>
    <col min="9362" max="9362" width="30.08203125" customWidth="1"/>
    <col min="9363" max="9363" width="27.58203125" customWidth="1"/>
    <col min="9364" max="9364" width="21.08203125" customWidth="1"/>
    <col min="9365" max="9365" width="22.25" customWidth="1"/>
    <col min="9366" max="9366" width="18.75" customWidth="1"/>
    <col min="9367" max="9368" width="19" customWidth="1"/>
    <col min="9369" max="9369" width="19.08203125" customWidth="1"/>
    <col min="9370" max="9370" width="17.08203125" customWidth="1"/>
    <col min="9371" max="9372" width="7.75" hidden="1" customWidth="1"/>
    <col min="9373" max="9375" width="17.5" customWidth="1"/>
    <col min="9376" max="9376" width="10.58203125" customWidth="1"/>
    <col min="9377" max="9377" width="15.75" customWidth="1"/>
    <col min="9378" max="9378" width="30.08203125" customWidth="1"/>
    <col min="9379" max="9379" width="27.58203125" customWidth="1"/>
    <col min="9380" max="9380" width="21.08203125" customWidth="1"/>
    <col min="9381" max="9381" width="22.25" customWidth="1"/>
    <col min="9382" max="9382" width="18.75" customWidth="1"/>
    <col min="9383" max="9384" width="19" customWidth="1"/>
    <col min="9385" max="9385" width="19.08203125" customWidth="1"/>
    <col min="9386" max="9386" width="17.08203125" customWidth="1"/>
    <col min="9387" max="9388" width="7.75" hidden="1" customWidth="1"/>
    <col min="9389" max="9391" width="17.5" customWidth="1"/>
    <col min="9392" max="9392" width="10.58203125" customWidth="1"/>
    <col min="9393" max="9393" width="15.75" customWidth="1"/>
    <col min="9394" max="9394" width="30.08203125" customWidth="1"/>
    <col min="9395" max="9395" width="27.58203125" customWidth="1"/>
    <col min="9396" max="9396" width="21.08203125" customWidth="1"/>
    <col min="9397" max="9397" width="22.25" customWidth="1"/>
    <col min="9398" max="9398" width="18.75" customWidth="1"/>
    <col min="9399" max="9400" width="19" customWidth="1"/>
    <col min="9401" max="9401" width="19.08203125" customWidth="1"/>
    <col min="9402" max="9402" width="17.08203125" customWidth="1"/>
    <col min="9403" max="9404" width="7.75" hidden="1" customWidth="1"/>
    <col min="9405" max="9407" width="17.5" customWidth="1"/>
    <col min="9408" max="9408" width="10.58203125" customWidth="1"/>
    <col min="9409" max="9409" width="15.75" customWidth="1"/>
    <col min="9410" max="9410" width="30.08203125" customWidth="1"/>
    <col min="9411" max="9411" width="27.58203125" customWidth="1"/>
    <col min="9412" max="9412" width="21.08203125" customWidth="1"/>
    <col min="9413" max="9413" width="22.25" customWidth="1"/>
    <col min="9414" max="9414" width="18.75" customWidth="1"/>
    <col min="9415" max="9416" width="19" customWidth="1"/>
    <col min="9417" max="9417" width="19.08203125" customWidth="1"/>
    <col min="9418" max="9418" width="17.08203125" customWidth="1"/>
    <col min="9419" max="9420" width="7.75" hidden="1" customWidth="1"/>
    <col min="9421" max="9423" width="17.5" customWidth="1"/>
    <col min="9424" max="9424" width="10.58203125" customWidth="1"/>
    <col min="9425" max="9425" width="15.75" customWidth="1"/>
    <col min="9426" max="9426" width="30.08203125" customWidth="1"/>
    <col min="9427" max="9427" width="27.58203125" customWidth="1"/>
    <col min="9428" max="9428" width="21.08203125" customWidth="1"/>
    <col min="9429" max="9429" width="22.25" customWidth="1"/>
    <col min="9430" max="9430" width="18.75" customWidth="1"/>
    <col min="9431" max="9432" width="19" customWidth="1"/>
    <col min="9433" max="9433" width="19.08203125" customWidth="1"/>
    <col min="9434" max="9434" width="17.08203125" customWidth="1"/>
    <col min="9435" max="9436" width="7.75" hidden="1" customWidth="1"/>
    <col min="9437" max="9439" width="17.5" customWidth="1"/>
    <col min="9440" max="9440" width="10.58203125" customWidth="1"/>
    <col min="9441" max="9441" width="15.75" customWidth="1"/>
    <col min="9442" max="9442" width="30.08203125" customWidth="1"/>
    <col min="9443" max="9443" width="27.58203125" customWidth="1"/>
    <col min="9444" max="9444" width="21.08203125" customWidth="1"/>
    <col min="9445" max="9445" width="22.25" customWidth="1"/>
    <col min="9446" max="9446" width="18.75" customWidth="1"/>
    <col min="9447" max="9448" width="19" customWidth="1"/>
    <col min="9449" max="9449" width="19.08203125" customWidth="1"/>
    <col min="9450" max="9450" width="17.08203125" customWidth="1"/>
    <col min="9451" max="9452" width="7.75" hidden="1" customWidth="1"/>
    <col min="9453" max="9455" width="17.5" customWidth="1"/>
    <col min="9456" max="9456" width="10.58203125" customWidth="1"/>
    <col min="9457" max="9457" width="15.75" customWidth="1"/>
    <col min="9458" max="9458" width="30.08203125" customWidth="1"/>
    <col min="9459" max="9459" width="27.58203125" customWidth="1"/>
    <col min="9460" max="9460" width="21.08203125" customWidth="1"/>
    <col min="9461" max="9461" width="22.25" customWidth="1"/>
    <col min="9462" max="9462" width="18.75" customWidth="1"/>
    <col min="9463" max="9464" width="19" customWidth="1"/>
    <col min="9465" max="9465" width="19.08203125" customWidth="1"/>
    <col min="9466" max="9466" width="17.08203125" customWidth="1"/>
    <col min="9467" max="9468" width="7.75" hidden="1" customWidth="1"/>
    <col min="9469" max="9471" width="17.5" customWidth="1"/>
    <col min="9472" max="9472" width="10.58203125" customWidth="1"/>
    <col min="9473" max="9473" width="15.75" customWidth="1"/>
    <col min="9474" max="9474" width="30.08203125" customWidth="1"/>
    <col min="9475" max="9475" width="27.58203125" customWidth="1"/>
    <col min="9476" max="9476" width="21.08203125" customWidth="1"/>
    <col min="9477" max="9477" width="22.25" customWidth="1"/>
    <col min="9478" max="9478" width="18.75" customWidth="1"/>
    <col min="9479" max="9480" width="19" customWidth="1"/>
    <col min="9481" max="9481" width="19.08203125" customWidth="1"/>
    <col min="9482" max="9482" width="17.08203125" customWidth="1"/>
    <col min="9483" max="9484" width="7.75" hidden="1" customWidth="1"/>
    <col min="9485" max="9487" width="17.5" customWidth="1"/>
    <col min="9488" max="9488" width="10.58203125" customWidth="1"/>
    <col min="9489" max="9489" width="15.75" customWidth="1"/>
    <col min="9490" max="9490" width="30.08203125" customWidth="1"/>
    <col min="9491" max="9491" width="27.58203125" customWidth="1"/>
    <col min="9492" max="9492" width="21.08203125" customWidth="1"/>
    <col min="9493" max="9493" width="22.25" customWidth="1"/>
    <col min="9494" max="9494" width="18.75" customWidth="1"/>
    <col min="9495" max="9496" width="19" customWidth="1"/>
    <col min="9497" max="9497" width="19.08203125" customWidth="1"/>
    <col min="9498" max="9498" width="17.08203125" customWidth="1"/>
    <col min="9499" max="9500" width="7.75" hidden="1" customWidth="1"/>
    <col min="9501" max="9503" width="17.5" customWidth="1"/>
    <col min="9504" max="9504" width="10.58203125" customWidth="1"/>
    <col min="9505" max="9505" width="15.75" customWidth="1"/>
    <col min="9506" max="9506" width="30.08203125" customWidth="1"/>
    <col min="9507" max="9507" width="27.58203125" customWidth="1"/>
    <col min="9508" max="9508" width="21.08203125" customWidth="1"/>
    <col min="9509" max="9509" width="22.25" customWidth="1"/>
    <col min="9510" max="9510" width="18.75" customWidth="1"/>
    <col min="9511" max="9512" width="19" customWidth="1"/>
    <col min="9513" max="9513" width="19.08203125" customWidth="1"/>
    <col min="9514" max="9514" width="17.08203125" customWidth="1"/>
    <col min="9515" max="9516" width="7.75" hidden="1" customWidth="1"/>
    <col min="9517" max="9519" width="17.5" customWidth="1"/>
    <col min="9520" max="9520" width="10.58203125" customWidth="1"/>
    <col min="9521" max="9521" width="15.75" customWidth="1"/>
    <col min="9522" max="9522" width="30.08203125" customWidth="1"/>
    <col min="9523" max="9523" width="27.58203125" customWidth="1"/>
    <col min="9524" max="9524" width="21.08203125" customWidth="1"/>
    <col min="9525" max="9525" width="22.25" customWidth="1"/>
    <col min="9526" max="9526" width="18.75" customWidth="1"/>
    <col min="9527" max="9528" width="19" customWidth="1"/>
    <col min="9529" max="9529" width="19.08203125" customWidth="1"/>
    <col min="9530" max="9530" width="17.08203125" customWidth="1"/>
    <col min="9531" max="9532" width="7.75" hidden="1" customWidth="1"/>
    <col min="9533" max="9535" width="17.5" customWidth="1"/>
    <col min="9536" max="9536" width="10.58203125" customWidth="1"/>
    <col min="9537" max="9537" width="15.75" customWidth="1"/>
    <col min="9538" max="9538" width="30.08203125" customWidth="1"/>
    <col min="9539" max="9539" width="27.58203125" customWidth="1"/>
    <col min="9540" max="9540" width="21.08203125" customWidth="1"/>
    <col min="9541" max="9541" width="22.25" customWidth="1"/>
    <col min="9542" max="9542" width="18.75" customWidth="1"/>
    <col min="9543" max="9544" width="19" customWidth="1"/>
    <col min="9545" max="9545" width="19.08203125" customWidth="1"/>
    <col min="9546" max="9546" width="17.08203125" customWidth="1"/>
    <col min="9547" max="9548" width="7.75" hidden="1" customWidth="1"/>
    <col min="9549" max="9551" width="17.5" customWidth="1"/>
    <col min="9552" max="9552" width="10.58203125" customWidth="1"/>
    <col min="9553" max="9553" width="15.75" customWidth="1"/>
    <col min="9554" max="9554" width="30.08203125" customWidth="1"/>
    <col min="9555" max="9555" width="27.58203125" customWidth="1"/>
    <col min="9556" max="9556" width="21.08203125" customWidth="1"/>
    <col min="9557" max="9557" width="22.25" customWidth="1"/>
    <col min="9558" max="9558" width="18.75" customWidth="1"/>
    <col min="9559" max="9560" width="19" customWidth="1"/>
    <col min="9561" max="9561" width="19.08203125" customWidth="1"/>
    <col min="9562" max="9562" width="17.08203125" customWidth="1"/>
    <col min="9563" max="9564" width="7.75" hidden="1" customWidth="1"/>
    <col min="9565" max="9567" width="17.5" customWidth="1"/>
    <col min="9568" max="9568" width="10.58203125" customWidth="1"/>
    <col min="9569" max="9569" width="15.75" customWidth="1"/>
    <col min="9570" max="9570" width="30.08203125" customWidth="1"/>
    <col min="9571" max="9571" width="27.58203125" customWidth="1"/>
    <col min="9572" max="9572" width="21.08203125" customWidth="1"/>
    <col min="9573" max="9573" width="22.25" customWidth="1"/>
    <col min="9574" max="9574" width="18.75" customWidth="1"/>
    <col min="9575" max="9576" width="19" customWidth="1"/>
    <col min="9577" max="9577" width="19.08203125" customWidth="1"/>
    <col min="9578" max="9578" width="17.08203125" customWidth="1"/>
    <col min="9579" max="9580" width="7.75" hidden="1" customWidth="1"/>
    <col min="9581" max="9583" width="17.5" customWidth="1"/>
    <col min="9584" max="9584" width="10.58203125" customWidth="1"/>
    <col min="9585" max="9585" width="15.75" customWidth="1"/>
    <col min="9586" max="9586" width="30.08203125" customWidth="1"/>
    <col min="9587" max="9587" width="27.58203125" customWidth="1"/>
    <col min="9588" max="9588" width="21.08203125" customWidth="1"/>
    <col min="9589" max="9589" width="22.25" customWidth="1"/>
    <col min="9590" max="9590" width="18.75" customWidth="1"/>
    <col min="9591" max="9592" width="19" customWidth="1"/>
    <col min="9593" max="9593" width="19.08203125" customWidth="1"/>
    <col min="9594" max="9594" width="17.08203125" customWidth="1"/>
    <col min="9595" max="9596" width="7.75" hidden="1" customWidth="1"/>
    <col min="9597" max="9599" width="17.5" customWidth="1"/>
    <col min="9600" max="9600" width="10.58203125" customWidth="1"/>
    <col min="9601" max="9601" width="15.75" customWidth="1"/>
    <col min="9602" max="9602" width="30.08203125" customWidth="1"/>
    <col min="9603" max="9603" width="27.58203125" customWidth="1"/>
    <col min="9604" max="9604" width="21.08203125" customWidth="1"/>
    <col min="9605" max="9605" width="22.25" customWidth="1"/>
    <col min="9606" max="9606" width="18.75" customWidth="1"/>
    <col min="9607" max="9608" width="19" customWidth="1"/>
    <col min="9609" max="9609" width="19.08203125" customWidth="1"/>
    <col min="9610" max="9610" width="17.08203125" customWidth="1"/>
    <col min="9611" max="9612" width="7.75" hidden="1" customWidth="1"/>
    <col min="9613" max="9615" width="17.5" customWidth="1"/>
    <col min="9616" max="9616" width="10.58203125" customWidth="1"/>
    <col min="9617" max="9617" width="15.75" customWidth="1"/>
    <col min="9618" max="9618" width="30.08203125" customWidth="1"/>
    <col min="9619" max="9619" width="27.58203125" customWidth="1"/>
    <col min="9620" max="9620" width="21.08203125" customWidth="1"/>
    <col min="9621" max="9621" width="22.25" customWidth="1"/>
    <col min="9622" max="9622" width="18.75" customWidth="1"/>
    <col min="9623" max="9624" width="19" customWidth="1"/>
    <col min="9625" max="9625" width="19.08203125" customWidth="1"/>
    <col min="9626" max="9626" width="17.08203125" customWidth="1"/>
    <col min="9627" max="9628" width="7.75" hidden="1" customWidth="1"/>
    <col min="9629" max="9631" width="17.5" customWidth="1"/>
    <col min="9632" max="9632" width="10.58203125" customWidth="1"/>
    <col min="9633" max="9633" width="15.75" customWidth="1"/>
    <col min="9634" max="9634" width="30.08203125" customWidth="1"/>
    <col min="9635" max="9635" width="27.58203125" customWidth="1"/>
    <col min="9636" max="9636" width="21.08203125" customWidth="1"/>
    <col min="9637" max="9637" width="22.25" customWidth="1"/>
    <col min="9638" max="9638" width="18.75" customWidth="1"/>
    <col min="9639" max="9640" width="19" customWidth="1"/>
    <col min="9641" max="9641" width="19.08203125" customWidth="1"/>
    <col min="9642" max="9642" width="17.08203125" customWidth="1"/>
    <col min="9643" max="9644" width="7.75" hidden="1" customWidth="1"/>
    <col min="9645" max="9647" width="17.5" customWidth="1"/>
    <col min="9648" max="9648" width="10.58203125" customWidth="1"/>
    <col min="9649" max="9649" width="15.75" customWidth="1"/>
    <col min="9650" max="9650" width="30.08203125" customWidth="1"/>
    <col min="9651" max="9651" width="27.58203125" customWidth="1"/>
    <col min="9652" max="9652" width="21.08203125" customWidth="1"/>
    <col min="9653" max="9653" width="22.25" customWidth="1"/>
    <col min="9654" max="9654" width="18.75" customWidth="1"/>
    <col min="9655" max="9656" width="19" customWidth="1"/>
    <col min="9657" max="9657" width="19.08203125" customWidth="1"/>
    <col min="9658" max="9658" width="17.08203125" customWidth="1"/>
    <col min="9659" max="9660" width="7.75" hidden="1" customWidth="1"/>
    <col min="9661" max="9663" width="17.5" customWidth="1"/>
    <col min="9664" max="9664" width="10.58203125" customWidth="1"/>
    <col min="9665" max="9665" width="15.75" customWidth="1"/>
    <col min="9666" max="9666" width="30.08203125" customWidth="1"/>
    <col min="9667" max="9667" width="27.58203125" customWidth="1"/>
    <col min="9668" max="9668" width="21.08203125" customWidth="1"/>
    <col min="9669" max="9669" width="22.25" customWidth="1"/>
    <col min="9670" max="9670" width="18.75" customWidth="1"/>
    <col min="9671" max="9672" width="19" customWidth="1"/>
    <col min="9673" max="9673" width="19.08203125" customWidth="1"/>
    <col min="9674" max="9674" width="17.08203125" customWidth="1"/>
    <col min="9675" max="9676" width="7.75" hidden="1" customWidth="1"/>
    <col min="9677" max="9679" width="17.5" customWidth="1"/>
    <col min="9680" max="9680" width="10.58203125" customWidth="1"/>
    <col min="9681" max="9681" width="15.75" customWidth="1"/>
    <col min="9682" max="9682" width="30.08203125" customWidth="1"/>
    <col min="9683" max="9683" width="27.58203125" customWidth="1"/>
    <col min="9684" max="9684" width="21.08203125" customWidth="1"/>
    <col min="9685" max="9685" width="22.25" customWidth="1"/>
    <col min="9686" max="9686" width="18.75" customWidth="1"/>
    <col min="9687" max="9688" width="19" customWidth="1"/>
    <col min="9689" max="9689" width="19.08203125" customWidth="1"/>
    <col min="9690" max="9690" width="17.08203125" customWidth="1"/>
    <col min="9691" max="9692" width="7.75" hidden="1" customWidth="1"/>
    <col min="9693" max="9695" width="17.5" customWidth="1"/>
    <col min="9696" max="9696" width="10.58203125" customWidth="1"/>
    <col min="9697" max="9697" width="15.75" customWidth="1"/>
    <col min="9698" max="9698" width="30.08203125" customWidth="1"/>
    <col min="9699" max="9699" width="27.58203125" customWidth="1"/>
    <col min="9700" max="9700" width="21.08203125" customWidth="1"/>
    <col min="9701" max="9701" width="22.25" customWidth="1"/>
    <col min="9702" max="9702" width="18.75" customWidth="1"/>
    <col min="9703" max="9704" width="19" customWidth="1"/>
    <col min="9705" max="9705" width="19.08203125" customWidth="1"/>
    <col min="9706" max="9706" width="17.08203125" customWidth="1"/>
    <col min="9707" max="9708" width="7.75" hidden="1" customWidth="1"/>
    <col min="9709" max="9711" width="17.5" customWidth="1"/>
    <col min="9712" max="9712" width="10.58203125" customWidth="1"/>
    <col min="9713" max="9713" width="15.75" customWidth="1"/>
    <col min="9714" max="9714" width="30.08203125" customWidth="1"/>
    <col min="9715" max="9715" width="27.58203125" customWidth="1"/>
    <col min="9716" max="9716" width="21.08203125" customWidth="1"/>
    <col min="9717" max="9717" width="22.25" customWidth="1"/>
    <col min="9718" max="9718" width="18.75" customWidth="1"/>
    <col min="9719" max="9720" width="19" customWidth="1"/>
    <col min="9721" max="9721" width="19.08203125" customWidth="1"/>
    <col min="9722" max="9722" width="17.08203125" customWidth="1"/>
    <col min="9723" max="9724" width="7.75" hidden="1" customWidth="1"/>
    <col min="9725" max="9727" width="17.5" customWidth="1"/>
    <col min="9728" max="9728" width="10.58203125" customWidth="1"/>
    <col min="9729" max="9729" width="15.75" customWidth="1"/>
    <col min="9730" max="9730" width="30.08203125" customWidth="1"/>
    <col min="9731" max="9731" width="27.58203125" customWidth="1"/>
    <col min="9732" max="9732" width="21.08203125" customWidth="1"/>
    <col min="9733" max="9733" width="22.25" customWidth="1"/>
    <col min="9734" max="9734" width="18.75" customWidth="1"/>
    <col min="9735" max="9736" width="19" customWidth="1"/>
    <col min="9737" max="9737" width="19.08203125" customWidth="1"/>
    <col min="9738" max="9738" width="17.08203125" customWidth="1"/>
    <col min="9739" max="9740" width="7.75" hidden="1" customWidth="1"/>
    <col min="9741" max="9743" width="17.5" customWidth="1"/>
    <col min="9744" max="9744" width="10.58203125" customWidth="1"/>
    <col min="9745" max="9745" width="15.75" customWidth="1"/>
    <col min="9746" max="9746" width="30.08203125" customWidth="1"/>
    <col min="9747" max="9747" width="27.58203125" customWidth="1"/>
    <col min="9748" max="9748" width="21.08203125" customWidth="1"/>
    <col min="9749" max="9749" width="22.25" customWidth="1"/>
    <col min="9750" max="9750" width="18.75" customWidth="1"/>
    <col min="9751" max="9752" width="19" customWidth="1"/>
    <col min="9753" max="9753" width="19.08203125" customWidth="1"/>
    <col min="9754" max="9754" width="17.08203125" customWidth="1"/>
    <col min="9755" max="9756" width="7.75" hidden="1" customWidth="1"/>
    <col min="9757" max="9759" width="17.5" customWidth="1"/>
    <col min="9760" max="9760" width="10.58203125" customWidth="1"/>
    <col min="9761" max="9761" width="15.75" customWidth="1"/>
    <col min="9762" max="9762" width="30.08203125" customWidth="1"/>
    <col min="9763" max="9763" width="27.58203125" customWidth="1"/>
    <col min="9764" max="9764" width="21.08203125" customWidth="1"/>
    <col min="9765" max="9765" width="22.25" customWidth="1"/>
    <col min="9766" max="9766" width="18.75" customWidth="1"/>
    <col min="9767" max="9768" width="19" customWidth="1"/>
    <col min="9769" max="9769" width="19.08203125" customWidth="1"/>
    <col min="9770" max="9770" width="17.08203125" customWidth="1"/>
    <col min="9771" max="9772" width="7.75" hidden="1" customWidth="1"/>
    <col min="9773" max="9775" width="17.5" customWidth="1"/>
    <col min="9776" max="9776" width="10.58203125" customWidth="1"/>
    <col min="9777" max="9777" width="15.75" customWidth="1"/>
    <col min="9778" max="9778" width="30.08203125" customWidth="1"/>
    <col min="9779" max="9779" width="27.58203125" customWidth="1"/>
    <col min="9780" max="9780" width="21.08203125" customWidth="1"/>
    <col min="9781" max="9781" width="22.25" customWidth="1"/>
    <col min="9782" max="9782" width="18.75" customWidth="1"/>
    <col min="9783" max="9784" width="19" customWidth="1"/>
    <col min="9785" max="9785" width="19.08203125" customWidth="1"/>
    <col min="9786" max="9786" width="17.08203125" customWidth="1"/>
    <col min="9787" max="9788" width="7.75" hidden="1" customWidth="1"/>
    <col min="9789" max="9791" width="17.5" customWidth="1"/>
    <col min="9792" max="9792" width="10.58203125" customWidth="1"/>
    <col min="9793" max="9793" width="15.75" customWidth="1"/>
    <col min="9794" max="9794" width="30.08203125" customWidth="1"/>
    <col min="9795" max="9795" width="27.58203125" customWidth="1"/>
    <col min="9796" max="9796" width="21.08203125" customWidth="1"/>
    <col min="9797" max="9797" width="22.25" customWidth="1"/>
    <col min="9798" max="9798" width="18.75" customWidth="1"/>
    <col min="9799" max="9800" width="19" customWidth="1"/>
    <col min="9801" max="9801" width="19.08203125" customWidth="1"/>
    <col min="9802" max="9802" width="17.08203125" customWidth="1"/>
    <col min="9803" max="9804" width="7.75" hidden="1" customWidth="1"/>
    <col min="9805" max="9807" width="17.5" customWidth="1"/>
    <col min="9808" max="9808" width="10.58203125" customWidth="1"/>
    <col min="9809" max="9809" width="15.75" customWidth="1"/>
    <col min="9810" max="9810" width="30.08203125" customWidth="1"/>
    <col min="9811" max="9811" width="27.58203125" customWidth="1"/>
    <col min="9812" max="9812" width="21.08203125" customWidth="1"/>
    <col min="9813" max="9813" width="22.25" customWidth="1"/>
    <col min="9814" max="9814" width="18.75" customWidth="1"/>
    <col min="9815" max="9816" width="19" customWidth="1"/>
    <col min="9817" max="9817" width="19.08203125" customWidth="1"/>
    <col min="9818" max="9818" width="17.08203125" customWidth="1"/>
    <col min="9819" max="9820" width="7.75" hidden="1" customWidth="1"/>
    <col min="9821" max="9823" width="17.5" customWidth="1"/>
    <col min="9824" max="9824" width="10.58203125" customWidth="1"/>
    <col min="9825" max="9825" width="15.75" customWidth="1"/>
    <col min="9826" max="9826" width="30.08203125" customWidth="1"/>
    <col min="9827" max="9827" width="27.58203125" customWidth="1"/>
    <col min="9828" max="9828" width="21.08203125" customWidth="1"/>
    <col min="9829" max="9829" width="22.25" customWidth="1"/>
    <col min="9830" max="9830" width="18.75" customWidth="1"/>
    <col min="9831" max="9832" width="19" customWidth="1"/>
    <col min="9833" max="9833" width="19.08203125" customWidth="1"/>
    <col min="9834" max="9834" width="17.08203125" customWidth="1"/>
    <col min="9835" max="9836" width="7.75" hidden="1" customWidth="1"/>
    <col min="9837" max="9839" width="17.5" customWidth="1"/>
    <col min="9840" max="9840" width="10.58203125" customWidth="1"/>
    <col min="9841" max="9841" width="15.75" customWidth="1"/>
    <col min="9842" max="9842" width="30.08203125" customWidth="1"/>
    <col min="9843" max="9843" width="27.58203125" customWidth="1"/>
    <col min="9844" max="9844" width="21.08203125" customWidth="1"/>
    <col min="9845" max="9845" width="22.25" customWidth="1"/>
    <col min="9846" max="9846" width="18.75" customWidth="1"/>
    <col min="9847" max="9848" width="19" customWidth="1"/>
    <col min="9849" max="9849" width="19.08203125" customWidth="1"/>
    <col min="9850" max="9850" width="17.08203125" customWidth="1"/>
    <col min="9851" max="9852" width="7.75" hidden="1" customWidth="1"/>
    <col min="9853" max="9855" width="17.5" customWidth="1"/>
    <col min="9856" max="9856" width="10.58203125" customWidth="1"/>
    <col min="9857" max="9857" width="15.75" customWidth="1"/>
    <col min="9858" max="9858" width="30.08203125" customWidth="1"/>
    <col min="9859" max="9859" width="27.58203125" customWidth="1"/>
    <col min="9860" max="9860" width="21.08203125" customWidth="1"/>
    <col min="9861" max="9861" width="22.25" customWidth="1"/>
    <col min="9862" max="9862" width="18.75" customWidth="1"/>
    <col min="9863" max="9864" width="19" customWidth="1"/>
    <col min="9865" max="9865" width="19.08203125" customWidth="1"/>
    <col min="9866" max="9866" width="17.08203125" customWidth="1"/>
    <col min="9867" max="9868" width="7.75" hidden="1" customWidth="1"/>
    <col min="9869" max="9871" width="17.5" customWidth="1"/>
    <col min="9872" max="9872" width="10.58203125" customWidth="1"/>
    <col min="9873" max="9873" width="15.75" customWidth="1"/>
    <col min="9874" max="9874" width="30.08203125" customWidth="1"/>
    <col min="9875" max="9875" width="27.58203125" customWidth="1"/>
    <col min="9876" max="9876" width="21.08203125" customWidth="1"/>
    <col min="9877" max="9877" width="22.25" customWidth="1"/>
    <col min="9878" max="9878" width="18.75" customWidth="1"/>
    <col min="9879" max="9880" width="19" customWidth="1"/>
    <col min="9881" max="9881" width="19.08203125" customWidth="1"/>
    <col min="9882" max="9882" width="17.08203125" customWidth="1"/>
    <col min="9883" max="9884" width="7.75" hidden="1" customWidth="1"/>
    <col min="9885" max="9887" width="17.5" customWidth="1"/>
    <col min="9888" max="9888" width="10.58203125" customWidth="1"/>
    <col min="9889" max="9889" width="15.75" customWidth="1"/>
    <col min="9890" max="9890" width="30.08203125" customWidth="1"/>
    <col min="9891" max="9891" width="27.58203125" customWidth="1"/>
    <col min="9892" max="9892" width="21.08203125" customWidth="1"/>
    <col min="9893" max="9893" width="22.25" customWidth="1"/>
    <col min="9894" max="9894" width="18.75" customWidth="1"/>
    <col min="9895" max="9896" width="19" customWidth="1"/>
    <col min="9897" max="9897" width="19.08203125" customWidth="1"/>
    <col min="9898" max="9898" width="17.08203125" customWidth="1"/>
    <col min="9899" max="9900" width="7.75" hidden="1" customWidth="1"/>
    <col min="9901" max="9903" width="17.5" customWidth="1"/>
    <col min="9904" max="9904" width="10.58203125" customWidth="1"/>
    <col min="9905" max="9905" width="15.75" customWidth="1"/>
    <col min="9906" max="9906" width="30.08203125" customWidth="1"/>
    <col min="9907" max="9907" width="27.58203125" customWidth="1"/>
    <col min="9908" max="9908" width="21.08203125" customWidth="1"/>
    <col min="9909" max="9909" width="22.25" customWidth="1"/>
    <col min="9910" max="9910" width="18.75" customWidth="1"/>
    <col min="9911" max="9912" width="19" customWidth="1"/>
    <col min="9913" max="9913" width="19.08203125" customWidth="1"/>
    <col min="9914" max="9914" width="17.08203125" customWidth="1"/>
    <col min="9915" max="9916" width="7.75" hidden="1" customWidth="1"/>
    <col min="9917" max="9919" width="17.5" customWidth="1"/>
    <col min="9920" max="9920" width="10.58203125" customWidth="1"/>
    <col min="9921" max="9921" width="15.75" customWidth="1"/>
    <col min="9922" max="9922" width="30.08203125" customWidth="1"/>
    <col min="9923" max="9923" width="27.58203125" customWidth="1"/>
    <col min="9924" max="9924" width="21.08203125" customWidth="1"/>
    <col min="9925" max="9925" width="22.25" customWidth="1"/>
    <col min="9926" max="9926" width="18.75" customWidth="1"/>
    <col min="9927" max="9928" width="19" customWidth="1"/>
    <col min="9929" max="9929" width="19.08203125" customWidth="1"/>
    <col min="9930" max="9930" width="17.08203125" customWidth="1"/>
    <col min="9931" max="9932" width="7.75" hidden="1" customWidth="1"/>
    <col min="9933" max="9935" width="17.5" customWidth="1"/>
    <col min="9936" max="9936" width="10.58203125" customWidth="1"/>
    <col min="9937" max="9937" width="15.75" customWidth="1"/>
    <col min="9938" max="9938" width="30.08203125" customWidth="1"/>
    <col min="9939" max="9939" width="27.58203125" customWidth="1"/>
    <col min="9940" max="9940" width="21.08203125" customWidth="1"/>
    <col min="9941" max="9941" width="22.25" customWidth="1"/>
    <col min="9942" max="9942" width="18.75" customWidth="1"/>
    <col min="9943" max="9944" width="19" customWidth="1"/>
    <col min="9945" max="9945" width="19.08203125" customWidth="1"/>
    <col min="9946" max="9946" width="17.08203125" customWidth="1"/>
    <col min="9947" max="9948" width="7.75" hidden="1" customWidth="1"/>
    <col min="9949" max="9951" width="17.5" customWidth="1"/>
    <col min="9952" max="9952" width="10.58203125" customWidth="1"/>
    <col min="9953" max="9953" width="15.75" customWidth="1"/>
    <col min="9954" max="9954" width="30.08203125" customWidth="1"/>
    <col min="9955" max="9955" width="27.58203125" customWidth="1"/>
    <col min="9956" max="9956" width="21.08203125" customWidth="1"/>
    <col min="9957" max="9957" width="22.25" customWidth="1"/>
    <col min="9958" max="9958" width="18.75" customWidth="1"/>
    <col min="9959" max="9960" width="19" customWidth="1"/>
    <col min="9961" max="9961" width="19.08203125" customWidth="1"/>
    <col min="9962" max="9962" width="17.08203125" customWidth="1"/>
    <col min="9963" max="9964" width="7.75" hidden="1" customWidth="1"/>
    <col min="9965" max="9967" width="17.5" customWidth="1"/>
    <col min="9968" max="9968" width="10.58203125" customWidth="1"/>
    <col min="9969" max="9969" width="15.75" customWidth="1"/>
    <col min="9970" max="9970" width="30.08203125" customWidth="1"/>
    <col min="9971" max="9971" width="27.58203125" customWidth="1"/>
    <col min="9972" max="9972" width="21.08203125" customWidth="1"/>
    <col min="9973" max="9973" width="22.25" customWidth="1"/>
    <col min="9974" max="9974" width="18.75" customWidth="1"/>
    <col min="9975" max="9976" width="19" customWidth="1"/>
    <col min="9977" max="9977" width="19.08203125" customWidth="1"/>
    <col min="9978" max="9978" width="17.08203125" customWidth="1"/>
    <col min="9979" max="9980" width="7.75" hidden="1" customWidth="1"/>
    <col min="9981" max="9983" width="17.5" customWidth="1"/>
    <col min="9984" max="9984" width="10.58203125" customWidth="1"/>
    <col min="9985" max="9985" width="15.75" customWidth="1"/>
    <col min="9986" max="9986" width="30.08203125" customWidth="1"/>
    <col min="9987" max="9987" width="27.58203125" customWidth="1"/>
    <col min="9988" max="9988" width="21.08203125" customWidth="1"/>
    <col min="9989" max="9989" width="22.25" customWidth="1"/>
    <col min="9990" max="9990" width="18.75" customWidth="1"/>
    <col min="9991" max="9992" width="19" customWidth="1"/>
    <col min="9993" max="9993" width="19.08203125" customWidth="1"/>
    <col min="9994" max="9994" width="17.08203125" customWidth="1"/>
    <col min="9995" max="9996" width="7.75" hidden="1" customWidth="1"/>
    <col min="9997" max="9999" width="17.5" customWidth="1"/>
    <col min="10000" max="10000" width="10.58203125" customWidth="1"/>
    <col min="10001" max="10001" width="15.75" customWidth="1"/>
    <col min="10002" max="10002" width="30.08203125" customWidth="1"/>
    <col min="10003" max="10003" width="27.58203125" customWidth="1"/>
    <col min="10004" max="10004" width="21.08203125" customWidth="1"/>
    <col min="10005" max="10005" width="22.25" customWidth="1"/>
    <col min="10006" max="10006" width="18.75" customWidth="1"/>
    <col min="10007" max="10008" width="19" customWidth="1"/>
    <col min="10009" max="10009" width="19.08203125" customWidth="1"/>
    <col min="10010" max="10010" width="17.08203125" customWidth="1"/>
    <col min="10011" max="10012" width="7.75" hidden="1" customWidth="1"/>
    <col min="10013" max="10015" width="17.5" customWidth="1"/>
    <col min="10016" max="10016" width="10.58203125" customWidth="1"/>
    <col min="10017" max="10017" width="15.75" customWidth="1"/>
    <col min="10018" max="10018" width="30.08203125" customWidth="1"/>
    <col min="10019" max="10019" width="27.58203125" customWidth="1"/>
    <col min="10020" max="10020" width="21.08203125" customWidth="1"/>
    <col min="10021" max="10021" width="22.25" customWidth="1"/>
    <col min="10022" max="10022" width="18.75" customWidth="1"/>
    <col min="10023" max="10024" width="19" customWidth="1"/>
    <col min="10025" max="10025" width="19.08203125" customWidth="1"/>
    <col min="10026" max="10026" width="17.08203125" customWidth="1"/>
    <col min="10027" max="10028" width="7.75" hidden="1" customWidth="1"/>
    <col min="10029" max="10031" width="17.5" customWidth="1"/>
    <col min="10032" max="10032" width="10.58203125" customWidth="1"/>
    <col min="10033" max="10033" width="15.75" customWidth="1"/>
    <col min="10034" max="10034" width="30.08203125" customWidth="1"/>
    <col min="10035" max="10035" width="27.58203125" customWidth="1"/>
    <col min="10036" max="10036" width="21.08203125" customWidth="1"/>
    <col min="10037" max="10037" width="22.25" customWidth="1"/>
    <col min="10038" max="10038" width="18.75" customWidth="1"/>
    <col min="10039" max="10040" width="19" customWidth="1"/>
    <col min="10041" max="10041" width="19.08203125" customWidth="1"/>
    <col min="10042" max="10042" width="17.08203125" customWidth="1"/>
    <col min="10043" max="10044" width="7.75" hidden="1" customWidth="1"/>
    <col min="10045" max="10047" width="17.5" customWidth="1"/>
    <col min="10048" max="10048" width="10.58203125" customWidth="1"/>
    <col min="10049" max="10049" width="15.75" customWidth="1"/>
    <col min="10050" max="10050" width="30.08203125" customWidth="1"/>
    <col min="10051" max="10051" width="27.58203125" customWidth="1"/>
    <col min="10052" max="10052" width="21.08203125" customWidth="1"/>
    <col min="10053" max="10053" width="22.25" customWidth="1"/>
    <col min="10054" max="10054" width="18.75" customWidth="1"/>
    <col min="10055" max="10056" width="19" customWidth="1"/>
    <col min="10057" max="10057" width="19.08203125" customWidth="1"/>
    <col min="10058" max="10058" width="17.08203125" customWidth="1"/>
    <col min="10059" max="10060" width="7.75" hidden="1" customWidth="1"/>
    <col min="10061" max="10063" width="17.5" customWidth="1"/>
    <col min="10064" max="10064" width="10.58203125" customWidth="1"/>
    <col min="10065" max="10065" width="15.75" customWidth="1"/>
    <col min="10066" max="10066" width="30.08203125" customWidth="1"/>
    <col min="10067" max="10067" width="27.58203125" customWidth="1"/>
    <col min="10068" max="10068" width="21.08203125" customWidth="1"/>
    <col min="10069" max="10069" width="22.25" customWidth="1"/>
    <col min="10070" max="10070" width="18.75" customWidth="1"/>
    <col min="10071" max="10072" width="19" customWidth="1"/>
    <col min="10073" max="10073" width="19.08203125" customWidth="1"/>
    <col min="10074" max="10074" width="17.08203125" customWidth="1"/>
    <col min="10075" max="10076" width="7.75" hidden="1" customWidth="1"/>
    <col min="10077" max="10079" width="17.5" customWidth="1"/>
    <col min="10080" max="10080" width="10.58203125" customWidth="1"/>
    <col min="10081" max="10081" width="15.75" customWidth="1"/>
    <col min="10082" max="10082" width="30.08203125" customWidth="1"/>
    <col min="10083" max="10083" width="27.58203125" customWidth="1"/>
    <col min="10084" max="10084" width="21.08203125" customWidth="1"/>
    <col min="10085" max="10085" width="22.25" customWidth="1"/>
    <col min="10086" max="10086" width="18.75" customWidth="1"/>
    <col min="10087" max="10088" width="19" customWidth="1"/>
    <col min="10089" max="10089" width="19.08203125" customWidth="1"/>
    <col min="10090" max="10090" width="17.08203125" customWidth="1"/>
    <col min="10091" max="10092" width="7.75" hidden="1" customWidth="1"/>
    <col min="10093" max="10095" width="17.5" customWidth="1"/>
    <col min="10096" max="10096" width="10.58203125" customWidth="1"/>
    <col min="10097" max="10097" width="15.75" customWidth="1"/>
    <col min="10098" max="10098" width="30.08203125" customWidth="1"/>
    <col min="10099" max="10099" width="27.58203125" customWidth="1"/>
    <col min="10100" max="10100" width="21.08203125" customWidth="1"/>
    <col min="10101" max="10101" width="22.25" customWidth="1"/>
    <col min="10102" max="10102" width="18.75" customWidth="1"/>
    <col min="10103" max="10104" width="19" customWidth="1"/>
    <col min="10105" max="10105" width="19.08203125" customWidth="1"/>
    <col min="10106" max="10106" width="17.08203125" customWidth="1"/>
    <col min="10107" max="10108" width="7.75" hidden="1" customWidth="1"/>
    <col min="10109" max="10111" width="17.5" customWidth="1"/>
    <col min="10112" max="10112" width="10.58203125" customWidth="1"/>
    <col min="10113" max="10113" width="15.75" customWidth="1"/>
    <col min="10114" max="10114" width="30.08203125" customWidth="1"/>
    <col min="10115" max="10115" width="27.58203125" customWidth="1"/>
    <col min="10116" max="10116" width="21.08203125" customWidth="1"/>
    <col min="10117" max="10117" width="22.25" customWidth="1"/>
    <col min="10118" max="10118" width="18.75" customWidth="1"/>
    <col min="10119" max="10120" width="19" customWidth="1"/>
    <col min="10121" max="10121" width="19.08203125" customWidth="1"/>
    <col min="10122" max="10122" width="17.08203125" customWidth="1"/>
    <col min="10123" max="10124" width="7.75" hidden="1" customWidth="1"/>
    <col min="10125" max="10127" width="17.5" customWidth="1"/>
    <col min="10128" max="10128" width="10.58203125" customWidth="1"/>
    <col min="10129" max="10129" width="15.75" customWidth="1"/>
    <col min="10130" max="10130" width="30.08203125" customWidth="1"/>
    <col min="10131" max="10131" width="27.58203125" customWidth="1"/>
    <col min="10132" max="10132" width="21.08203125" customWidth="1"/>
    <col min="10133" max="10133" width="22.25" customWidth="1"/>
    <col min="10134" max="10134" width="18.75" customWidth="1"/>
    <col min="10135" max="10136" width="19" customWidth="1"/>
    <col min="10137" max="10137" width="19.08203125" customWidth="1"/>
    <col min="10138" max="10138" width="17.08203125" customWidth="1"/>
    <col min="10139" max="10140" width="7.75" hidden="1" customWidth="1"/>
    <col min="10141" max="10143" width="17.5" customWidth="1"/>
    <col min="10144" max="10144" width="10.58203125" customWidth="1"/>
    <col min="10145" max="10145" width="15.75" customWidth="1"/>
    <col min="10146" max="10146" width="30.08203125" customWidth="1"/>
    <col min="10147" max="10147" width="27.58203125" customWidth="1"/>
    <col min="10148" max="10148" width="21.08203125" customWidth="1"/>
    <col min="10149" max="10149" width="22.25" customWidth="1"/>
    <col min="10150" max="10150" width="18.75" customWidth="1"/>
    <col min="10151" max="10152" width="19" customWidth="1"/>
    <col min="10153" max="10153" width="19.08203125" customWidth="1"/>
    <col min="10154" max="10154" width="17.08203125" customWidth="1"/>
    <col min="10155" max="10156" width="7.75" hidden="1" customWidth="1"/>
    <col min="10157" max="10159" width="17.5" customWidth="1"/>
    <col min="10160" max="10160" width="10.58203125" customWidth="1"/>
    <col min="10161" max="10161" width="15.75" customWidth="1"/>
    <col min="10162" max="10162" width="30.08203125" customWidth="1"/>
    <col min="10163" max="10163" width="27.58203125" customWidth="1"/>
    <col min="10164" max="10164" width="21.08203125" customWidth="1"/>
    <col min="10165" max="10165" width="22.25" customWidth="1"/>
    <col min="10166" max="10166" width="18.75" customWidth="1"/>
    <col min="10167" max="10168" width="19" customWidth="1"/>
    <col min="10169" max="10169" width="19.08203125" customWidth="1"/>
    <col min="10170" max="10170" width="17.08203125" customWidth="1"/>
    <col min="10171" max="10172" width="7.75" hidden="1" customWidth="1"/>
    <col min="10173" max="10175" width="17.5" customWidth="1"/>
    <col min="10176" max="10176" width="10.58203125" customWidth="1"/>
    <col min="10177" max="10177" width="15.75" customWidth="1"/>
    <col min="10178" max="10178" width="30.08203125" customWidth="1"/>
    <col min="10179" max="10179" width="27.58203125" customWidth="1"/>
    <col min="10180" max="10180" width="21.08203125" customWidth="1"/>
    <col min="10181" max="10181" width="22.25" customWidth="1"/>
    <col min="10182" max="10182" width="18.75" customWidth="1"/>
    <col min="10183" max="10184" width="19" customWidth="1"/>
    <col min="10185" max="10185" width="19.08203125" customWidth="1"/>
    <col min="10186" max="10186" width="17.08203125" customWidth="1"/>
    <col min="10187" max="10188" width="7.75" hidden="1" customWidth="1"/>
    <col min="10189" max="10191" width="17.5" customWidth="1"/>
    <col min="10192" max="10192" width="10.58203125" customWidth="1"/>
    <col min="10193" max="10193" width="15.75" customWidth="1"/>
    <col min="10194" max="10194" width="30.08203125" customWidth="1"/>
    <col min="10195" max="10195" width="27.58203125" customWidth="1"/>
    <col min="10196" max="10196" width="21.08203125" customWidth="1"/>
    <col min="10197" max="10197" width="22.25" customWidth="1"/>
    <col min="10198" max="10198" width="18.75" customWidth="1"/>
    <col min="10199" max="10200" width="19" customWidth="1"/>
    <col min="10201" max="10201" width="19.08203125" customWidth="1"/>
    <col min="10202" max="10202" width="17.08203125" customWidth="1"/>
    <col min="10203" max="10204" width="7.75" hidden="1" customWidth="1"/>
    <col min="10205" max="10207" width="17.5" customWidth="1"/>
    <col min="10208" max="10208" width="10.58203125" customWidth="1"/>
    <col min="10209" max="10209" width="15.75" customWidth="1"/>
    <col min="10210" max="10210" width="30.08203125" customWidth="1"/>
    <col min="10211" max="10211" width="27.58203125" customWidth="1"/>
    <col min="10212" max="10212" width="21.08203125" customWidth="1"/>
    <col min="10213" max="10213" width="22.25" customWidth="1"/>
    <col min="10214" max="10214" width="18.75" customWidth="1"/>
    <col min="10215" max="10216" width="19" customWidth="1"/>
    <col min="10217" max="10217" width="19.08203125" customWidth="1"/>
    <col min="10218" max="10218" width="17.08203125" customWidth="1"/>
    <col min="10219" max="10220" width="7.75" hidden="1" customWidth="1"/>
    <col min="10221" max="10223" width="17.5" customWidth="1"/>
    <col min="10224" max="10224" width="10.58203125" customWidth="1"/>
    <col min="10225" max="10225" width="15.75" customWidth="1"/>
    <col min="10226" max="10226" width="30.08203125" customWidth="1"/>
    <col min="10227" max="10227" width="27.58203125" customWidth="1"/>
    <col min="10228" max="10228" width="21.08203125" customWidth="1"/>
    <col min="10229" max="10229" width="22.25" customWidth="1"/>
    <col min="10230" max="10230" width="18.75" customWidth="1"/>
    <col min="10231" max="10232" width="19" customWidth="1"/>
    <col min="10233" max="10233" width="19.08203125" customWidth="1"/>
    <col min="10234" max="10234" width="17.08203125" customWidth="1"/>
    <col min="10235" max="10236" width="7.75" hidden="1" customWidth="1"/>
    <col min="10237" max="10239" width="17.5" customWidth="1"/>
    <col min="10240" max="10240" width="10.58203125" customWidth="1"/>
    <col min="10241" max="10241" width="15.75" customWidth="1"/>
    <col min="10242" max="10242" width="30.08203125" customWidth="1"/>
    <col min="10243" max="10243" width="27.58203125" customWidth="1"/>
    <col min="10244" max="10244" width="21.08203125" customWidth="1"/>
    <col min="10245" max="10245" width="22.25" customWidth="1"/>
    <col min="10246" max="10246" width="18.75" customWidth="1"/>
    <col min="10247" max="10248" width="19" customWidth="1"/>
    <col min="10249" max="10249" width="19.08203125" customWidth="1"/>
    <col min="10250" max="10250" width="17.08203125" customWidth="1"/>
    <col min="10251" max="10252" width="7.75" hidden="1" customWidth="1"/>
    <col min="10253" max="10255" width="17.5" customWidth="1"/>
    <col min="10256" max="10256" width="10.58203125" customWidth="1"/>
    <col min="10257" max="10257" width="15.75" customWidth="1"/>
    <col min="10258" max="10258" width="30.08203125" customWidth="1"/>
    <col min="10259" max="10259" width="27.58203125" customWidth="1"/>
    <col min="10260" max="10260" width="21.08203125" customWidth="1"/>
    <col min="10261" max="10261" width="22.25" customWidth="1"/>
    <col min="10262" max="10262" width="18.75" customWidth="1"/>
    <col min="10263" max="10264" width="19" customWidth="1"/>
    <col min="10265" max="10265" width="19.08203125" customWidth="1"/>
    <col min="10266" max="10266" width="17.08203125" customWidth="1"/>
    <col min="10267" max="10268" width="7.75" hidden="1" customWidth="1"/>
    <col min="10269" max="10271" width="17.5" customWidth="1"/>
    <col min="10272" max="10272" width="10.58203125" customWidth="1"/>
    <col min="10273" max="10273" width="15.75" customWidth="1"/>
    <col min="10274" max="10274" width="30.08203125" customWidth="1"/>
    <col min="10275" max="10275" width="27.58203125" customWidth="1"/>
    <col min="10276" max="10276" width="21.08203125" customWidth="1"/>
    <col min="10277" max="10277" width="22.25" customWidth="1"/>
    <col min="10278" max="10278" width="18.75" customWidth="1"/>
    <col min="10279" max="10280" width="19" customWidth="1"/>
    <col min="10281" max="10281" width="19.08203125" customWidth="1"/>
    <col min="10282" max="10282" width="17.08203125" customWidth="1"/>
    <col min="10283" max="10284" width="7.75" hidden="1" customWidth="1"/>
    <col min="10285" max="10287" width="17.5" customWidth="1"/>
    <col min="10288" max="10288" width="10.58203125" customWidth="1"/>
    <col min="10289" max="10289" width="15.75" customWidth="1"/>
    <col min="10290" max="10290" width="30.08203125" customWidth="1"/>
    <col min="10291" max="10291" width="27.58203125" customWidth="1"/>
    <col min="10292" max="10292" width="21.08203125" customWidth="1"/>
    <col min="10293" max="10293" width="22.25" customWidth="1"/>
    <col min="10294" max="10294" width="18.75" customWidth="1"/>
    <col min="10295" max="10296" width="19" customWidth="1"/>
    <col min="10297" max="10297" width="19.08203125" customWidth="1"/>
    <col min="10298" max="10298" width="17.08203125" customWidth="1"/>
    <col min="10299" max="10300" width="7.75" hidden="1" customWidth="1"/>
    <col min="10301" max="10303" width="17.5" customWidth="1"/>
    <col min="10304" max="10304" width="10.58203125" customWidth="1"/>
    <col min="10305" max="10305" width="15.75" customWidth="1"/>
    <col min="10306" max="10306" width="30.08203125" customWidth="1"/>
    <col min="10307" max="10307" width="27.58203125" customWidth="1"/>
    <col min="10308" max="10308" width="21.08203125" customWidth="1"/>
    <col min="10309" max="10309" width="22.25" customWidth="1"/>
    <col min="10310" max="10310" width="18.75" customWidth="1"/>
    <col min="10311" max="10312" width="19" customWidth="1"/>
    <col min="10313" max="10313" width="19.08203125" customWidth="1"/>
    <col min="10314" max="10314" width="17.08203125" customWidth="1"/>
    <col min="10315" max="10316" width="7.75" hidden="1" customWidth="1"/>
    <col min="10317" max="10319" width="17.5" customWidth="1"/>
    <col min="10320" max="10320" width="10.58203125" customWidth="1"/>
    <col min="10321" max="10321" width="15.75" customWidth="1"/>
    <col min="10322" max="10322" width="30.08203125" customWidth="1"/>
    <col min="10323" max="10323" width="27.58203125" customWidth="1"/>
    <col min="10324" max="10324" width="21.08203125" customWidth="1"/>
    <col min="10325" max="10325" width="22.25" customWidth="1"/>
    <col min="10326" max="10326" width="18.75" customWidth="1"/>
    <col min="10327" max="10328" width="19" customWidth="1"/>
    <col min="10329" max="10329" width="19.08203125" customWidth="1"/>
    <col min="10330" max="10330" width="17.08203125" customWidth="1"/>
    <col min="10331" max="10332" width="7.75" hidden="1" customWidth="1"/>
    <col min="10333" max="10335" width="17.5" customWidth="1"/>
    <col min="10336" max="10336" width="10.58203125" customWidth="1"/>
    <col min="10337" max="10337" width="15.75" customWidth="1"/>
    <col min="10338" max="10338" width="30.08203125" customWidth="1"/>
    <col min="10339" max="10339" width="27.58203125" customWidth="1"/>
    <col min="10340" max="10340" width="21.08203125" customWidth="1"/>
    <col min="10341" max="10341" width="22.25" customWidth="1"/>
    <col min="10342" max="10342" width="18.75" customWidth="1"/>
    <col min="10343" max="10344" width="19" customWidth="1"/>
    <col min="10345" max="10345" width="19.08203125" customWidth="1"/>
    <col min="10346" max="10346" width="17.08203125" customWidth="1"/>
    <col min="10347" max="10348" width="7.75" hidden="1" customWidth="1"/>
    <col min="10349" max="10351" width="17.5" customWidth="1"/>
    <col min="10352" max="10352" width="10.58203125" customWidth="1"/>
    <col min="10353" max="10353" width="15.75" customWidth="1"/>
    <col min="10354" max="10354" width="30.08203125" customWidth="1"/>
    <col min="10355" max="10355" width="27.58203125" customWidth="1"/>
    <col min="10356" max="10356" width="21.08203125" customWidth="1"/>
    <col min="10357" max="10357" width="22.25" customWidth="1"/>
    <col min="10358" max="10358" width="18.75" customWidth="1"/>
    <col min="10359" max="10360" width="19" customWidth="1"/>
    <col min="10361" max="10361" width="19.08203125" customWidth="1"/>
    <col min="10362" max="10362" width="17.08203125" customWidth="1"/>
    <col min="10363" max="10364" width="7.75" hidden="1" customWidth="1"/>
    <col min="10365" max="10367" width="17.5" customWidth="1"/>
    <col min="10368" max="10368" width="10.58203125" customWidth="1"/>
    <col min="10369" max="10369" width="15.75" customWidth="1"/>
    <col min="10370" max="10370" width="30.08203125" customWidth="1"/>
    <col min="10371" max="10371" width="27.58203125" customWidth="1"/>
    <col min="10372" max="10372" width="21.08203125" customWidth="1"/>
    <col min="10373" max="10373" width="22.25" customWidth="1"/>
    <col min="10374" max="10374" width="18.75" customWidth="1"/>
    <col min="10375" max="10376" width="19" customWidth="1"/>
    <col min="10377" max="10377" width="19.08203125" customWidth="1"/>
    <col min="10378" max="10378" width="17.08203125" customWidth="1"/>
    <col min="10379" max="10380" width="7.75" hidden="1" customWidth="1"/>
    <col min="10381" max="10383" width="17.5" customWidth="1"/>
    <col min="10384" max="10384" width="10.58203125" customWidth="1"/>
    <col min="10385" max="10385" width="15.75" customWidth="1"/>
    <col min="10386" max="10386" width="30.08203125" customWidth="1"/>
    <col min="10387" max="10387" width="27.58203125" customWidth="1"/>
    <col min="10388" max="10388" width="21.08203125" customWidth="1"/>
    <col min="10389" max="10389" width="22.25" customWidth="1"/>
    <col min="10390" max="10390" width="18.75" customWidth="1"/>
    <col min="10391" max="10392" width="19" customWidth="1"/>
    <col min="10393" max="10393" width="19.08203125" customWidth="1"/>
    <col min="10394" max="10394" width="17.08203125" customWidth="1"/>
    <col min="10395" max="10396" width="7.75" hidden="1" customWidth="1"/>
    <col min="10397" max="10399" width="17.5" customWidth="1"/>
    <col min="10400" max="10400" width="10.58203125" customWidth="1"/>
    <col min="10401" max="10401" width="15.75" customWidth="1"/>
    <col min="10402" max="10402" width="30.08203125" customWidth="1"/>
    <col min="10403" max="10403" width="27.58203125" customWidth="1"/>
    <col min="10404" max="10404" width="21.08203125" customWidth="1"/>
    <col min="10405" max="10405" width="22.25" customWidth="1"/>
    <col min="10406" max="10406" width="18.75" customWidth="1"/>
    <col min="10407" max="10408" width="19" customWidth="1"/>
    <col min="10409" max="10409" width="19.08203125" customWidth="1"/>
    <col min="10410" max="10410" width="17.08203125" customWidth="1"/>
    <col min="10411" max="10412" width="7.75" hidden="1" customWidth="1"/>
    <col min="10413" max="10415" width="17.5" customWidth="1"/>
    <col min="10416" max="10416" width="10.58203125" customWidth="1"/>
    <col min="10417" max="10417" width="15.75" customWidth="1"/>
    <col min="10418" max="10418" width="30.08203125" customWidth="1"/>
    <col min="10419" max="10419" width="27.58203125" customWidth="1"/>
    <col min="10420" max="10420" width="21.08203125" customWidth="1"/>
    <col min="10421" max="10421" width="22.25" customWidth="1"/>
    <col min="10422" max="10422" width="18.75" customWidth="1"/>
    <col min="10423" max="10424" width="19" customWidth="1"/>
    <col min="10425" max="10425" width="19.08203125" customWidth="1"/>
    <col min="10426" max="10426" width="17.08203125" customWidth="1"/>
    <col min="10427" max="10428" width="7.75" hidden="1" customWidth="1"/>
    <col min="10429" max="10431" width="17.5" customWidth="1"/>
    <col min="10432" max="10432" width="10.58203125" customWidth="1"/>
    <col min="10433" max="10433" width="15.75" customWidth="1"/>
    <col min="10434" max="10434" width="30.08203125" customWidth="1"/>
    <col min="10435" max="10435" width="27.58203125" customWidth="1"/>
    <col min="10436" max="10436" width="21.08203125" customWidth="1"/>
    <col min="10437" max="10437" width="22.25" customWidth="1"/>
    <col min="10438" max="10438" width="18.75" customWidth="1"/>
    <col min="10439" max="10440" width="19" customWidth="1"/>
    <col min="10441" max="10441" width="19.08203125" customWidth="1"/>
    <col min="10442" max="10442" width="17.08203125" customWidth="1"/>
    <col min="10443" max="10444" width="7.75" hidden="1" customWidth="1"/>
    <col min="10445" max="10447" width="17.5" customWidth="1"/>
    <col min="10448" max="10448" width="10.58203125" customWidth="1"/>
    <col min="10449" max="10449" width="15.75" customWidth="1"/>
    <col min="10450" max="10450" width="30.08203125" customWidth="1"/>
    <col min="10451" max="10451" width="27.58203125" customWidth="1"/>
    <col min="10452" max="10452" width="21.08203125" customWidth="1"/>
    <col min="10453" max="10453" width="22.25" customWidth="1"/>
    <col min="10454" max="10454" width="18.75" customWidth="1"/>
    <col min="10455" max="10456" width="19" customWidth="1"/>
    <col min="10457" max="10457" width="19.08203125" customWidth="1"/>
    <col min="10458" max="10458" width="17.08203125" customWidth="1"/>
    <col min="10459" max="10460" width="7.75" hidden="1" customWidth="1"/>
    <col min="10461" max="10463" width="17.5" customWidth="1"/>
    <col min="10464" max="10464" width="10.58203125" customWidth="1"/>
    <col min="10465" max="10465" width="15.75" customWidth="1"/>
    <col min="10466" max="10466" width="30.08203125" customWidth="1"/>
    <col min="10467" max="10467" width="27.58203125" customWidth="1"/>
    <col min="10468" max="10468" width="21.08203125" customWidth="1"/>
    <col min="10469" max="10469" width="22.25" customWidth="1"/>
    <col min="10470" max="10470" width="18.75" customWidth="1"/>
    <col min="10471" max="10472" width="19" customWidth="1"/>
    <col min="10473" max="10473" width="19.08203125" customWidth="1"/>
    <col min="10474" max="10474" width="17.08203125" customWidth="1"/>
    <col min="10475" max="10476" width="7.75" hidden="1" customWidth="1"/>
    <col min="10477" max="10479" width="17.5" customWidth="1"/>
    <col min="10480" max="10480" width="10.58203125" customWidth="1"/>
    <col min="10481" max="10481" width="15.75" customWidth="1"/>
    <col min="10482" max="10482" width="30.08203125" customWidth="1"/>
    <col min="10483" max="10483" width="27.58203125" customWidth="1"/>
    <col min="10484" max="10484" width="21.08203125" customWidth="1"/>
    <col min="10485" max="10485" width="22.25" customWidth="1"/>
    <col min="10486" max="10486" width="18.75" customWidth="1"/>
    <col min="10487" max="10488" width="19" customWidth="1"/>
    <col min="10489" max="10489" width="19.08203125" customWidth="1"/>
    <col min="10490" max="10490" width="17.08203125" customWidth="1"/>
    <col min="10491" max="10492" width="7.75" hidden="1" customWidth="1"/>
    <col min="10493" max="10495" width="17.5" customWidth="1"/>
    <col min="10496" max="10496" width="10.58203125" customWidth="1"/>
    <col min="10497" max="10497" width="15.75" customWidth="1"/>
    <col min="10498" max="10498" width="30.08203125" customWidth="1"/>
    <col min="10499" max="10499" width="27.58203125" customWidth="1"/>
    <col min="10500" max="10500" width="21.08203125" customWidth="1"/>
    <col min="10501" max="10501" width="22.25" customWidth="1"/>
    <col min="10502" max="10502" width="18.75" customWidth="1"/>
    <col min="10503" max="10504" width="19" customWidth="1"/>
    <col min="10505" max="10505" width="19.08203125" customWidth="1"/>
    <col min="10506" max="10506" width="17.08203125" customWidth="1"/>
    <col min="10507" max="10508" width="7.75" hidden="1" customWidth="1"/>
    <col min="10509" max="10511" width="17.5" customWidth="1"/>
    <col min="10512" max="10512" width="10.58203125" customWidth="1"/>
    <col min="10513" max="10513" width="15.75" customWidth="1"/>
    <col min="10514" max="10514" width="30.08203125" customWidth="1"/>
    <col min="10515" max="10515" width="27.58203125" customWidth="1"/>
    <col min="10516" max="10516" width="21.08203125" customWidth="1"/>
    <col min="10517" max="10517" width="22.25" customWidth="1"/>
    <col min="10518" max="10518" width="18.75" customWidth="1"/>
    <col min="10519" max="10520" width="19" customWidth="1"/>
    <col min="10521" max="10521" width="19.08203125" customWidth="1"/>
    <col min="10522" max="10522" width="17.08203125" customWidth="1"/>
    <col min="10523" max="10524" width="7.75" hidden="1" customWidth="1"/>
    <col min="10525" max="10527" width="17.5" customWidth="1"/>
    <col min="10528" max="10528" width="10.58203125" customWidth="1"/>
    <col min="10529" max="10529" width="15.75" customWidth="1"/>
    <col min="10530" max="10530" width="30.08203125" customWidth="1"/>
    <col min="10531" max="10531" width="27.58203125" customWidth="1"/>
    <col min="10532" max="10532" width="21.08203125" customWidth="1"/>
    <col min="10533" max="10533" width="22.25" customWidth="1"/>
    <col min="10534" max="10534" width="18.75" customWidth="1"/>
    <col min="10535" max="10536" width="19" customWidth="1"/>
    <col min="10537" max="10537" width="19.08203125" customWidth="1"/>
    <col min="10538" max="10538" width="17.08203125" customWidth="1"/>
    <col min="10539" max="10540" width="7.75" hidden="1" customWidth="1"/>
    <col min="10541" max="10543" width="17.5" customWidth="1"/>
    <col min="10544" max="10544" width="10.58203125" customWidth="1"/>
    <col min="10545" max="10545" width="15.75" customWidth="1"/>
    <col min="10546" max="10546" width="30.08203125" customWidth="1"/>
    <col min="10547" max="10547" width="27.58203125" customWidth="1"/>
    <col min="10548" max="10548" width="21.08203125" customWidth="1"/>
    <col min="10549" max="10549" width="22.25" customWidth="1"/>
    <col min="10550" max="10550" width="18.75" customWidth="1"/>
    <col min="10551" max="10552" width="19" customWidth="1"/>
    <col min="10553" max="10553" width="19.08203125" customWidth="1"/>
    <col min="10554" max="10554" width="17.08203125" customWidth="1"/>
    <col min="10555" max="10556" width="7.75" hidden="1" customWidth="1"/>
    <col min="10557" max="10559" width="17.5" customWidth="1"/>
    <col min="10560" max="10560" width="10.58203125" customWidth="1"/>
    <col min="10561" max="10561" width="15.75" customWidth="1"/>
    <col min="10562" max="10562" width="30.08203125" customWidth="1"/>
    <col min="10563" max="10563" width="27.58203125" customWidth="1"/>
    <col min="10564" max="10564" width="21.08203125" customWidth="1"/>
    <col min="10565" max="10565" width="22.25" customWidth="1"/>
    <col min="10566" max="10566" width="18.75" customWidth="1"/>
    <col min="10567" max="10568" width="19" customWidth="1"/>
    <col min="10569" max="10569" width="19.08203125" customWidth="1"/>
    <col min="10570" max="10570" width="17.08203125" customWidth="1"/>
    <col min="10571" max="10572" width="7.75" hidden="1" customWidth="1"/>
    <col min="10573" max="10575" width="17.5" customWidth="1"/>
    <col min="10576" max="10576" width="10.58203125" customWidth="1"/>
    <col min="10577" max="10577" width="15.75" customWidth="1"/>
    <col min="10578" max="10578" width="30.08203125" customWidth="1"/>
    <col min="10579" max="10579" width="27.58203125" customWidth="1"/>
    <col min="10580" max="10580" width="21.08203125" customWidth="1"/>
    <col min="10581" max="10581" width="22.25" customWidth="1"/>
    <col min="10582" max="10582" width="18.75" customWidth="1"/>
    <col min="10583" max="10584" width="19" customWidth="1"/>
    <col min="10585" max="10585" width="19.08203125" customWidth="1"/>
    <col min="10586" max="10586" width="17.08203125" customWidth="1"/>
    <col min="10587" max="10588" width="7.75" hidden="1" customWidth="1"/>
    <col min="10589" max="10591" width="17.5" customWidth="1"/>
    <col min="10592" max="10592" width="10.58203125" customWidth="1"/>
    <col min="10593" max="10593" width="15.75" customWidth="1"/>
    <col min="10594" max="10594" width="30.08203125" customWidth="1"/>
    <col min="10595" max="10595" width="27.58203125" customWidth="1"/>
    <col min="10596" max="10596" width="21.08203125" customWidth="1"/>
    <col min="10597" max="10597" width="22.25" customWidth="1"/>
    <col min="10598" max="10598" width="18.75" customWidth="1"/>
    <col min="10599" max="10600" width="19" customWidth="1"/>
    <col min="10601" max="10601" width="19.08203125" customWidth="1"/>
    <col min="10602" max="10602" width="17.08203125" customWidth="1"/>
    <col min="10603" max="10604" width="7.75" hidden="1" customWidth="1"/>
    <col min="10605" max="10607" width="17.5" customWidth="1"/>
    <col min="10608" max="10608" width="10.58203125" customWidth="1"/>
    <col min="10609" max="10609" width="15.75" customWidth="1"/>
    <col min="10610" max="10610" width="30.08203125" customWidth="1"/>
    <col min="10611" max="10611" width="27.58203125" customWidth="1"/>
    <col min="10612" max="10612" width="21.08203125" customWidth="1"/>
    <col min="10613" max="10613" width="22.25" customWidth="1"/>
    <col min="10614" max="10614" width="18.75" customWidth="1"/>
    <col min="10615" max="10616" width="19" customWidth="1"/>
    <col min="10617" max="10617" width="19.08203125" customWidth="1"/>
    <col min="10618" max="10618" width="17.08203125" customWidth="1"/>
    <col min="10619" max="10620" width="7.75" hidden="1" customWidth="1"/>
    <col min="10621" max="10623" width="17.5" customWidth="1"/>
    <col min="10624" max="10624" width="10.58203125" customWidth="1"/>
    <col min="10625" max="10625" width="15.75" customWidth="1"/>
    <col min="10626" max="10626" width="30.08203125" customWidth="1"/>
    <col min="10627" max="10627" width="27.58203125" customWidth="1"/>
    <col min="10628" max="10628" width="21.08203125" customWidth="1"/>
    <col min="10629" max="10629" width="22.25" customWidth="1"/>
    <col min="10630" max="10630" width="18.75" customWidth="1"/>
    <col min="10631" max="10632" width="19" customWidth="1"/>
    <col min="10633" max="10633" width="19.08203125" customWidth="1"/>
    <col min="10634" max="10634" width="17.08203125" customWidth="1"/>
    <col min="10635" max="10636" width="7.75" hidden="1" customWidth="1"/>
    <col min="10637" max="10639" width="17.5" customWidth="1"/>
    <col min="10640" max="10640" width="10.58203125" customWidth="1"/>
    <col min="10641" max="10641" width="15.75" customWidth="1"/>
    <col min="10642" max="10642" width="30.08203125" customWidth="1"/>
    <col min="10643" max="10643" width="27.58203125" customWidth="1"/>
    <col min="10644" max="10644" width="21.08203125" customWidth="1"/>
    <col min="10645" max="10645" width="22.25" customWidth="1"/>
    <col min="10646" max="10646" width="18.75" customWidth="1"/>
    <col min="10647" max="10648" width="19" customWidth="1"/>
    <col min="10649" max="10649" width="19.08203125" customWidth="1"/>
    <col min="10650" max="10650" width="17.08203125" customWidth="1"/>
    <col min="10651" max="10652" width="7.75" hidden="1" customWidth="1"/>
    <col min="10653" max="10655" width="17.5" customWidth="1"/>
    <col min="10656" max="10656" width="10.58203125" customWidth="1"/>
    <col min="10657" max="10657" width="15.75" customWidth="1"/>
    <col min="10658" max="10658" width="30.08203125" customWidth="1"/>
    <col min="10659" max="10659" width="27.58203125" customWidth="1"/>
    <col min="10660" max="10660" width="21.08203125" customWidth="1"/>
    <col min="10661" max="10661" width="22.25" customWidth="1"/>
    <col min="10662" max="10662" width="18.75" customWidth="1"/>
    <col min="10663" max="10664" width="19" customWidth="1"/>
    <col min="10665" max="10665" width="19.08203125" customWidth="1"/>
    <col min="10666" max="10666" width="17.08203125" customWidth="1"/>
    <col min="10667" max="10668" width="7.75" hidden="1" customWidth="1"/>
    <col min="10669" max="10671" width="17.5" customWidth="1"/>
    <col min="10672" max="10672" width="10.58203125" customWidth="1"/>
    <col min="10673" max="10673" width="15.75" customWidth="1"/>
    <col min="10674" max="10674" width="30.08203125" customWidth="1"/>
    <col min="10675" max="10675" width="27.58203125" customWidth="1"/>
    <col min="10676" max="10676" width="21.08203125" customWidth="1"/>
    <col min="10677" max="10677" width="22.25" customWidth="1"/>
    <col min="10678" max="10678" width="18.75" customWidth="1"/>
    <col min="10679" max="10680" width="19" customWidth="1"/>
    <col min="10681" max="10681" width="19.08203125" customWidth="1"/>
    <col min="10682" max="10682" width="17.08203125" customWidth="1"/>
    <col min="10683" max="10684" width="7.75" hidden="1" customWidth="1"/>
    <col min="10685" max="10687" width="17.5" customWidth="1"/>
    <col min="10688" max="10688" width="10.58203125" customWidth="1"/>
    <col min="10689" max="10689" width="15.75" customWidth="1"/>
    <col min="10690" max="10690" width="30.08203125" customWidth="1"/>
    <col min="10691" max="10691" width="27.58203125" customWidth="1"/>
    <col min="10692" max="10692" width="21.08203125" customWidth="1"/>
    <col min="10693" max="10693" width="22.25" customWidth="1"/>
    <col min="10694" max="10694" width="18.75" customWidth="1"/>
    <col min="10695" max="10696" width="19" customWidth="1"/>
    <col min="10697" max="10697" width="19.08203125" customWidth="1"/>
    <col min="10698" max="10698" width="17.08203125" customWidth="1"/>
    <col min="10699" max="10700" width="7.75" hidden="1" customWidth="1"/>
    <col min="10701" max="10703" width="17.5" customWidth="1"/>
    <col min="10704" max="10704" width="10.58203125" customWidth="1"/>
    <col min="10705" max="10705" width="15.75" customWidth="1"/>
    <col min="10706" max="10706" width="30.08203125" customWidth="1"/>
    <col min="10707" max="10707" width="27.58203125" customWidth="1"/>
    <col min="10708" max="10708" width="21.08203125" customWidth="1"/>
    <col min="10709" max="10709" width="22.25" customWidth="1"/>
    <col min="10710" max="10710" width="18.75" customWidth="1"/>
    <col min="10711" max="10712" width="19" customWidth="1"/>
    <col min="10713" max="10713" width="19.08203125" customWidth="1"/>
    <col min="10714" max="10714" width="17.08203125" customWidth="1"/>
    <col min="10715" max="10716" width="7.75" hidden="1" customWidth="1"/>
    <col min="10717" max="10719" width="17.5" customWidth="1"/>
    <col min="10720" max="10720" width="10.58203125" customWidth="1"/>
    <col min="10721" max="10721" width="15.75" customWidth="1"/>
    <col min="10722" max="10722" width="30.08203125" customWidth="1"/>
    <col min="10723" max="10723" width="27.58203125" customWidth="1"/>
    <col min="10724" max="10724" width="21.08203125" customWidth="1"/>
    <col min="10725" max="10725" width="22.25" customWidth="1"/>
    <col min="10726" max="10726" width="18.75" customWidth="1"/>
    <col min="10727" max="10728" width="19" customWidth="1"/>
    <col min="10729" max="10729" width="19.08203125" customWidth="1"/>
    <col min="10730" max="10730" width="17.08203125" customWidth="1"/>
    <col min="10731" max="10732" width="7.75" hidden="1" customWidth="1"/>
    <col min="10733" max="10735" width="17.5" customWidth="1"/>
    <col min="10736" max="10736" width="10.58203125" customWidth="1"/>
    <col min="10737" max="10737" width="15.75" customWidth="1"/>
    <col min="10738" max="10738" width="30.08203125" customWidth="1"/>
    <col min="10739" max="10739" width="27.58203125" customWidth="1"/>
    <col min="10740" max="10740" width="21.08203125" customWidth="1"/>
    <col min="10741" max="10741" width="22.25" customWidth="1"/>
    <col min="10742" max="10742" width="18.75" customWidth="1"/>
    <col min="10743" max="10744" width="19" customWidth="1"/>
    <col min="10745" max="10745" width="19.08203125" customWidth="1"/>
    <col min="10746" max="10746" width="17.08203125" customWidth="1"/>
    <col min="10747" max="10748" width="7.75" hidden="1" customWidth="1"/>
    <col min="10749" max="10751" width="17.5" customWidth="1"/>
    <col min="10752" max="10752" width="10.58203125" customWidth="1"/>
    <col min="10753" max="10753" width="15.75" customWidth="1"/>
    <col min="10754" max="10754" width="30.08203125" customWidth="1"/>
    <col min="10755" max="10755" width="27.58203125" customWidth="1"/>
    <col min="10756" max="10756" width="21.08203125" customWidth="1"/>
    <col min="10757" max="10757" width="22.25" customWidth="1"/>
    <col min="10758" max="10758" width="18.75" customWidth="1"/>
    <col min="10759" max="10760" width="19" customWidth="1"/>
    <col min="10761" max="10761" width="19.08203125" customWidth="1"/>
    <col min="10762" max="10762" width="17.08203125" customWidth="1"/>
    <col min="10763" max="10764" width="7.75" hidden="1" customWidth="1"/>
    <col min="10765" max="10767" width="17.5" customWidth="1"/>
    <col min="10768" max="10768" width="10.58203125" customWidth="1"/>
    <col min="10769" max="10769" width="15.75" customWidth="1"/>
    <col min="10770" max="10770" width="30.08203125" customWidth="1"/>
    <col min="10771" max="10771" width="27.58203125" customWidth="1"/>
    <col min="10772" max="10772" width="21.08203125" customWidth="1"/>
    <col min="10773" max="10773" width="22.25" customWidth="1"/>
    <col min="10774" max="10774" width="18.75" customWidth="1"/>
    <col min="10775" max="10776" width="19" customWidth="1"/>
    <col min="10777" max="10777" width="19.08203125" customWidth="1"/>
    <col min="10778" max="10778" width="17.08203125" customWidth="1"/>
    <col min="10779" max="10780" width="7.75" hidden="1" customWidth="1"/>
    <col min="10781" max="10783" width="17.5" customWidth="1"/>
    <col min="10784" max="10784" width="10.58203125" customWidth="1"/>
    <col min="10785" max="10785" width="15.75" customWidth="1"/>
    <col min="10786" max="10786" width="30.08203125" customWidth="1"/>
    <col min="10787" max="10787" width="27.58203125" customWidth="1"/>
    <col min="10788" max="10788" width="21.08203125" customWidth="1"/>
    <col min="10789" max="10789" width="22.25" customWidth="1"/>
    <col min="10790" max="10790" width="18.75" customWidth="1"/>
    <col min="10791" max="10792" width="19" customWidth="1"/>
    <col min="10793" max="10793" width="19.08203125" customWidth="1"/>
    <col min="10794" max="10794" width="17.08203125" customWidth="1"/>
    <col min="10795" max="10796" width="7.75" hidden="1" customWidth="1"/>
    <col min="10797" max="10799" width="17.5" customWidth="1"/>
    <col min="10800" max="10800" width="10.58203125" customWidth="1"/>
    <col min="10801" max="10801" width="15.75" customWidth="1"/>
    <col min="10802" max="10802" width="30.08203125" customWidth="1"/>
    <col min="10803" max="10803" width="27.58203125" customWidth="1"/>
    <col min="10804" max="10804" width="21.08203125" customWidth="1"/>
    <col min="10805" max="10805" width="22.25" customWidth="1"/>
    <col min="10806" max="10806" width="18.75" customWidth="1"/>
    <col min="10807" max="10808" width="19" customWidth="1"/>
    <col min="10809" max="10809" width="19.08203125" customWidth="1"/>
    <col min="10810" max="10810" width="17.08203125" customWidth="1"/>
    <col min="10811" max="10812" width="7.75" hidden="1" customWidth="1"/>
    <col min="10813" max="10815" width="17.5" customWidth="1"/>
    <col min="10816" max="10816" width="10.58203125" customWidth="1"/>
    <col min="10817" max="10817" width="15.75" customWidth="1"/>
    <col min="10818" max="10818" width="30.08203125" customWidth="1"/>
    <col min="10819" max="10819" width="27.58203125" customWidth="1"/>
    <col min="10820" max="10820" width="21.08203125" customWidth="1"/>
    <col min="10821" max="10821" width="22.25" customWidth="1"/>
    <col min="10822" max="10822" width="18.75" customWidth="1"/>
    <col min="10823" max="10824" width="19" customWidth="1"/>
    <col min="10825" max="10825" width="19.08203125" customWidth="1"/>
    <col min="10826" max="10826" width="17.08203125" customWidth="1"/>
    <col min="10827" max="10828" width="7.75" hidden="1" customWidth="1"/>
    <col min="10829" max="10831" width="17.5" customWidth="1"/>
    <col min="10832" max="10832" width="10.58203125" customWidth="1"/>
    <col min="10833" max="10833" width="15.75" customWidth="1"/>
    <col min="10834" max="10834" width="30.08203125" customWidth="1"/>
    <col min="10835" max="10835" width="27.58203125" customWidth="1"/>
    <col min="10836" max="10836" width="21.08203125" customWidth="1"/>
    <col min="10837" max="10837" width="22.25" customWidth="1"/>
    <col min="10838" max="10838" width="18.75" customWidth="1"/>
    <col min="10839" max="10840" width="19" customWidth="1"/>
    <col min="10841" max="10841" width="19.08203125" customWidth="1"/>
    <col min="10842" max="10842" width="17.08203125" customWidth="1"/>
    <col min="10843" max="10844" width="7.75" hidden="1" customWidth="1"/>
    <col min="10845" max="10847" width="17.5" customWidth="1"/>
    <col min="10848" max="10848" width="10.58203125" customWidth="1"/>
    <col min="10849" max="10849" width="15.75" customWidth="1"/>
    <col min="10850" max="10850" width="30.08203125" customWidth="1"/>
    <col min="10851" max="10851" width="27.58203125" customWidth="1"/>
    <col min="10852" max="10852" width="21.08203125" customWidth="1"/>
    <col min="10853" max="10853" width="22.25" customWidth="1"/>
    <col min="10854" max="10854" width="18.75" customWidth="1"/>
    <col min="10855" max="10856" width="19" customWidth="1"/>
    <col min="10857" max="10857" width="19.08203125" customWidth="1"/>
    <col min="10858" max="10858" width="17.08203125" customWidth="1"/>
    <col min="10859" max="10860" width="7.75" hidden="1" customWidth="1"/>
    <col min="10861" max="10863" width="17.5" customWidth="1"/>
    <col min="10864" max="10864" width="10.58203125" customWidth="1"/>
    <col min="10865" max="10865" width="15.75" customWidth="1"/>
    <col min="10866" max="10866" width="30.08203125" customWidth="1"/>
    <col min="10867" max="10867" width="27.58203125" customWidth="1"/>
    <col min="10868" max="10868" width="21.08203125" customWidth="1"/>
    <col min="10869" max="10869" width="22.25" customWidth="1"/>
    <col min="10870" max="10870" width="18.75" customWidth="1"/>
    <col min="10871" max="10872" width="19" customWidth="1"/>
    <col min="10873" max="10873" width="19.08203125" customWidth="1"/>
    <col min="10874" max="10874" width="17.08203125" customWidth="1"/>
    <col min="10875" max="10876" width="7.75" hidden="1" customWidth="1"/>
    <col min="10877" max="10879" width="17.5" customWidth="1"/>
    <col min="10880" max="10880" width="10.58203125" customWidth="1"/>
    <col min="10881" max="10881" width="15.75" customWidth="1"/>
    <col min="10882" max="10882" width="30.08203125" customWidth="1"/>
    <col min="10883" max="10883" width="27.58203125" customWidth="1"/>
    <col min="10884" max="10884" width="21.08203125" customWidth="1"/>
    <col min="10885" max="10885" width="22.25" customWidth="1"/>
    <col min="10886" max="10886" width="18.75" customWidth="1"/>
    <col min="10887" max="10888" width="19" customWidth="1"/>
    <col min="10889" max="10889" width="19.08203125" customWidth="1"/>
    <col min="10890" max="10890" width="17.08203125" customWidth="1"/>
    <col min="10891" max="10892" width="7.75" hidden="1" customWidth="1"/>
    <col min="10893" max="10895" width="17.5" customWidth="1"/>
    <col min="10896" max="10896" width="10.58203125" customWidth="1"/>
    <col min="10897" max="10897" width="15.75" customWidth="1"/>
    <col min="10898" max="10898" width="30.08203125" customWidth="1"/>
    <col min="10899" max="10899" width="27.58203125" customWidth="1"/>
    <col min="10900" max="10900" width="21.08203125" customWidth="1"/>
    <col min="10901" max="10901" width="22.25" customWidth="1"/>
    <col min="10902" max="10902" width="18.75" customWidth="1"/>
    <col min="10903" max="10904" width="19" customWidth="1"/>
    <col min="10905" max="10905" width="19.08203125" customWidth="1"/>
    <col min="10906" max="10906" width="17.08203125" customWidth="1"/>
    <col min="10907" max="10908" width="7.75" hidden="1" customWidth="1"/>
    <col min="10909" max="10911" width="17.5" customWidth="1"/>
    <col min="10912" max="10912" width="10.58203125" customWidth="1"/>
    <col min="10913" max="10913" width="15.75" customWidth="1"/>
    <col min="10914" max="10914" width="30.08203125" customWidth="1"/>
    <col min="10915" max="10915" width="27.58203125" customWidth="1"/>
    <col min="10916" max="10916" width="21.08203125" customWidth="1"/>
    <col min="10917" max="10917" width="22.25" customWidth="1"/>
    <col min="10918" max="10918" width="18.75" customWidth="1"/>
    <col min="10919" max="10920" width="19" customWidth="1"/>
    <col min="10921" max="10921" width="19.08203125" customWidth="1"/>
    <col min="10922" max="10922" width="17.08203125" customWidth="1"/>
    <col min="10923" max="10924" width="7.75" hidden="1" customWidth="1"/>
    <col min="10925" max="10927" width="17.5" customWidth="1"/>
    <col min="10928" max="10928" width="10.58203125" customWidth="1"/>
    <col min="10929" max="10929" width="15.75" customWidth="1"/>
    <col min="10930" max="10930" width="30.08203125" customWidth="1"/>
    <col min="10931" max="10931" width="27.58203125" customWidth="1"/>
    <col min="10932" max="10932" width="21.08203125" customWidth="1"/>
    <col min="10933" max="10933" width="22.25" customWidth="1"/>
    <col min="10934" max="10934" width="18.75" customWidth="1"/>
    <col min="10935" max="10936" width="19" customWidth="1"/>
    <col min="10937" max="10937" width="19.08203125" customWidth="1"/>
    <col min="10938" max="10938" width="17.08203125" customWidth="1"/>
    <col min="10939" max="10940" width="7.75" hidden="1" customWidth="1"/>
    <col min="10941" max="10943" width="17.5" customWidth="1"/>
    <col min="10944" max="10944" width="10.58203125" customWidth="1"/>
    <col min="10945" max="10945" width="15.75" customWidth="1"/>
    <col min="10946" max="10946" width="30.08203125" customWidth="1"/>
    <col min="10947" max="10947" width="27.58203125" customWidth="1"/>
    <col min="10948" max="10948" width="21.08203125" customWidth="1"/>
    <col min="10949" max="10949" width="22.25" customWidth="1"/>
    <col min="10950" max="10950" width="18.75" customWidth="1"/>
    <col min="10951" max="10952" width="19" customWidth="1"/>
    <col min="10953" max="10953" width="19.08203125" customWidth="1"/>
    <col min="10954" max="10954" width="17.08203125" customWidth="1"/>
    <col min="10955" max="10956" width="7.75" hidden="1" customWidth="1"/>
    <col min="10957" max="10959" width="17.5" customWidth="1"/>
    <col min="10960" max="10960" width="10.58203125" customWidth="1"/>
    <col min="10961" max="10961" width="15.75" customWidth="1"/>
    <col min="10962" max="10962" width="30.08203125" customWidth="1"/>
    <col min="10963" max="10963" width="27.58203125" customWidth="1"/>
    <col min="10964" max="10964" width="21.08203125" customWidth="1"/>
    <col min="10965" max="10965" width="22.25" customWidth="1"/>
    <col min="10966" max="10966" width="18.75" customWidth="1"/>
    <col min="10967" max="10968" width="19" customWidth="1"/>
    <col min="10969" max="10969" width="19.08203125" customWidth="1"/>
    <col min="10970" max="10970" width="17.08203125" customWidth="1"/>
    <col min="10971" max="10972" width="7.75" hidden="1" customWidth="1"/>
    <col min="10973" max="10975" width="17.5" customWidth="1"/>
    <col min="10976" max="10976" width="10.58203125" customWidth="1"/>
    <col min="10977" max="10977" width="15.75" customWidth="1"/>
    <col min="10978" max="10978" width="30.08203125" customWidth="1"/>
    <col min="10979" max="10979" width="27.58203125" customWidth="1"/>
    <col min="10980" max="10980" width="21.08203125" customWidth="1"/>
    <col min="10981" max="10981" width="22.25" customWidth="1"/>
    <col min="10982" max="10982" width="18.75" customWidth="1"/>
    <col min="10983" max="10984" width="19" customWidth="1"/>
    <col min="10985" max="10985" width="19.08203125" customWidth="1"/>
    <col min="10986" max="10986" width="17.08203125" customWidth="1"/>
    <col min="10987" max="10988" width="7.75" hidden="1" customWidth="1"/>
    <col min="10989" max="10991" width="17.5" customWidth="1"/>
    <col min="10992" max="10992" width="10.58203125" customWidth="1"/>
    <col min="10993" max="10993" width="15.75" customWidth="1"/>
    <col min="10994" max="10994" width="30.08203125" customWidth="1"/>
    <col min="10995" max="10995" width="27.58203125" customWidth="1"/>
    <col min="10996" max="10996" width="21.08203125" customWidth="1"/>
    <col min="10997" max="10997" width="22.25" customWidth="1"/>
    <col min="10998" max="10998" width="18.75" customWidth="1"/>
    <col min="10999" max="11000" width="19" customWidth="1"/>
    <col min="11001" max="11001" width="19.08203125" customWidth="1"/>
    <col min="11002" max="11002" width="17.08203125" customWidth="1"/>
    <col min="11003" max="11004" width="7.75" hidden="1" customWidth="1"/>
    <col min="11005" max="11007" width="17.5" customWidth="1"/>
    <col min="11008" max="11008" width="10.58203125" customWidth="1"/>
    <col min="11009" max="11009" width="15.75" customWidth="1"/>
    <col min="11010" max="11010" width="30.08203125" customWidth="1"/>
    <col min="11011" max="11011" width="27.58203125" customWidth="1"/>
    <col min="11012" max="11012" width="21.08203125" customWidth="1"/>
    <col min="11013" max="11013" width="22.25" customWidth="1"/>
    <col min="11014" max="11014" width="18.75" customWidth="1"/>
    <col min="11015" max="11016" width="19" customWidth="1"/>
    <col min="11017" max="11017" width="19.08203125" customWidth="1"/>
    <col min="11018" max="11018" width="17.08203125" customWidth="1"/>
    <col min="11019" max="11020" width="7.75" hidden="1" customWidth="1"/>
    <col min="11021" max="11023" width="17.5" customWidth="1"/>
    <col min="11024" max="11024" width="10.58203125" customWidth="1"/>
    <col min="11025" max="11025" width="15.75" customWidth="1"/>
    <col min="11026" max="11026" width="30.08203125" customWidth="1"/>
    <col min="11027" max="11027" width="27.58203125" customWidth="1"/>
    <col min="11028" max="11028" width="21.08203125" customWidth="1"/>
    <col min="11029" max="11029" width="22.25" customWidth="1"/>
    <col min="11030" max="11030" width="18.75" customWidth="1"/>
    <col min="11031" max="11032" width="19" customWidth="1"/>
    <col min="11033" max="11033" width="19.08203125" customWidth="1"/>
    <col min="11034" max="11034" width="17.08203125" customWidth="1"/>
    <col min="11035" max="11036" width="7.75" hidden="1" customWidth="1"/>
    <col min="11037" max="11039" width="17.5" customWidth="1"/>
    <col min="11040" max="11040" width="10.58203125" customWidth="1"/>
    <col min="11041" max="11041" width="15.75" customWidth="1"/>
    <col min="11042" max="11042" width="30.08203125" customWidth="1"/>
    <col min="11043" max="11043" width="27.58203125" customWidth="1"/>
    <col min="11044" max="11044" width="21.08203125" customWidth="1"/>
    <col min="11045" max="11045" width="22.25" customWidth="1"/>
    <col min="11046" max="11046" width="18.75" customWidth="1"/>
    <col min="11047" max="11048" width="19" customWidth="1"/>
    <col min="11049" max="11049" width="19.08203125" customWidth="1"/>
    <col min="11050" max="11050" width="17.08203125" customWidth="1"/>
    <col min="11051" max="11052" width="7.75" hidden="1" customWidth="1"/>
    <col min="11053" max="11055" width="17.5" customWidth="1"/>
    <col min="11056" max="11056" width="10.58203125" customWidth="1"/>
    <col min="11057" max="11057" width="15.75" customWidth="1"/>
    <col min="11058" max="11058" width="30.08203125" customWidth="1"/>
    <col min="11059" max="11059" width="27.58203125" customWidth="1"/>
    <col min="11060" max="11060" width="21.08203125" customWidth="1"/>
    <col min="11061" max="11061" width="22.25" customWidth="1"/>
    <col min="11062" max="11062" width="18.75" customWidth="1"/>
    <col min="11063" max="11064" width="19" customWidth="1"/>
    <col min="11065" max="11065" width="19.08203125" customWidth="1"/>
    <col min="11066" max="11066" width="17.08203125" customWidth="1"/>
    <col min="11067" max="11068" width="7.75" hidden="1" customWidth="1"/>
    <col min="11069" max="11071" width="17.5" customWidth="1"/>
    <col min="11072" max="11072" width="10.58203125" customWidth="1"/>
    <col min="11073" max="11073" width="15.75" customWidth="1"/>
    <col min="11074" max="11074" width="30.08203125" customWidth="1"/>
    <col min="11075" max="11075" width="27.58203125" customWidth="1"/>
    <col min="11076" max="11076" width="21.08203125" customWidth="1"/>
    <col min="11077" max="11077" width="22.25" customWidth="1"/>
    <col min="11078" max="11078" width="18.75" customWidth="1"/>
    <col min="11079" max="11080" width="19" customWidth="1"/>
    <col min="11081" max="11081" width="19.08203125" customWidth="1"/>
    <col min="11082" max="11082" width="17.08203125" customWidth="1"/>
    <col min="11083" max="11084" width="7.75" hidden="1" customWidth="1"/>
    <col min="11085" max="11087" width="17.5" customWidth="1"/>
    <col min="11088" max="11088" width="10.58203125" customWidth="1"/>
    <col min="11089" max="11089" width="15.75" customWidth="1"/>
    <col min="11090" max="11090" width="30.08203125" customWidth="1"/>
    <col min="11091" max="11091" width="27.58203125" customWidth="1"/>
    <col min="11092" max="11092" width="21.08203125" customWidth="1"/>
    <col min="11093" max="11093" width="22.25" customWidth="1"/>
    <col min="11094" max="11094" width="18.75" customWidth="1"/>
    <col min="11095" max="11096" width="19" customWidth="1"/>
    <col min="11097" max="11097" width="19.08203125" customWidth="1"/>
    <col min="11098" max="11098" width="17.08203125" customWidth="1"/>
    <col min="11099" max="11100" width="7.75" hidden="1" customWidth="1"/>
    <col min="11101" max="11103" width="17.5" customWidth="1"/>
    <col min="11104" max="11104" width="10.58203125" customWidth="1"/>
    <col min="11105" max="11105" width="15.75" customWidth="1"/>
    <col min="11106" max="11106" width="30.08203125" customWidth="1"/>
    <col min="11107" max="11107" width="27.58203125" customWidth="1"/>
    <col min="11108" max="11108" width="21.08203125" customWidth="1"/>
    <col min="11109" max="11109" width="22.25" customWidth="1"/>
    <col min="11110" max="11110" width="18.75" customWidth="1"/>
    <col min="11111" max="11112" width="19" customWidth="1"/>
    <col min="11113" max="11113" width="19.08203125" customWidth="1"/>
    <col min="11114" max="11114" width="17.08203125" customWidth="1"/>
    <col min="11115" max="11116" width="7.75" hidden="1" customWidth="1"/>
    <col min="11117" max="11119" width="17.5" customWidth="1"/>
    <col min="11120" max="11120" width="10.58203125" customWidth="1"/>
    <col min="11121" max="11121" width="15.75" customWidth="1"/>
    <col min="11122" max="11122" width="30.08203125" customWidth="1"/>
    <col min="11123" max="11123" width="27.58203125" customWidth="1"/>
    <col min="11124" max="11124" width="21.08203125" customWidth="1"/>
    <col min="11125" max="11125" width="22.25" customWidth="1"/>
    <col min="11126" max="11126" width="18.75" customWidth="1"/>
    <col min="11127" max="11128" width="19" customWidth="1"/>
    <col min="11129" max="11129" width="19.08203125" customWidth="1"/>
    <col min="11130" max="11130" width="17.08203125" customWidth="1"/>
    <col min="11131" max="11132" width="7.75" hidden="1" customWidth="1"/>
    <col min="11133" max="11135" width="17.5" customWidth="1"/>
    <col min="11136" max="11136" width="10.58203125" customWidth="1"/>
    <col min="11137" max="11137" width="15.75" customWidth="1"/>
    <col min="11138" max="11138" width="30.08203125" customWidth="1"/>
    <col min="11139" max="11139" width="27.58203125" customWidth="1"/>
    <col min="11140" max="11140" width="21.08203125" customWidth="1"/>
    <col min="11141" max="11141" width="22.25" customWidth="1"/>
    <col min="11142" max="11142" width="18.75" customWidth="1"/>
    <col min="11143" max="11144" width="19" customWidth="1"/>
    <col min="11145" max="11145" width="19.08203125" customWidth="1"/>
    <col min="11146" max="11146" width="17.08203125" customWidth="1"/>
    <col min="11147" max="11148" width="7.75" hidden="1" customWidth="1"/>
    <col min="11149" max="11151" width="17.5" customWidth="1"/>
    <col min="11152" max="11152" width="10.58203125" customWidth="1"/>
    <col min="11153" max="11153" width="15.75" customWidth="1"/>
    <col min="11154" max="11154" width="30.08203125" customWidth="1"/>
    <col min="11155" max="11155" width="27.58203125" customWidth="1"/>
    <col min="11156" max="11156" width="21.08203125" customWidth="1"/>
    <col min="11157" max="11157" width="22.25" customWidth="1"/>
    <col min="11158" max="11158" width="18.75" customWidth="1"/>
    <col min="11159" max="11160" width="19" customWidth="1"/>
    <col min="11161" max="11161" width="19.08203125" customWidth="1"/>
    <col min="11162" max="11162" width="17.08203125" customWidth="1"/>
    <col min="11163" max="11164" width="7.75" hidden="1" customWidth="1"/>
    <col min="11165" max="11167" width="17.5" customWidth="1"/>
    <col min="11168" max="11168" width="10.58203125" customWidth="1"/>
    <col min="11169" max="11169" width="15.75" customWidth="1"/>
    <col min="11170" max="11170" width="30.08203125" customWidth="1"/>
    <col min="11171" max="11171" width="27.58203125" customWidth="1"/>
    <col min="11172" max="11172" width="21.08203125" customWidth="1"/>
    <col min="11173" max="11173" width="22.25" customWidth="1"/>
    <col min="11174" max="11174" width="18.75" customWidth="1"/>
    <col min="11175" max="11176" width="19" customWidth="1"/>
    <col min="11177" max="11177" width="19.08203125" customWidth="1"/>
    <col min="11178" max="11178" width="17.08203125" customWidth="1"/>
    <col min="11179" max="11180" width="7.75" hidden="1" customWidth="1"/>
    <col min="11181" max="11183" width="17.5" customWidth="1"/>
    <col min="11184" max="11184" width="10.58203125" customWidth="1"/>
    <col min="11185" max="11185" width="15.75" customWidth="1"/>
    <col min="11186" max="11186" width="30.08203125" customWidth="1"/>
    <col min="11187" max="11187" width="27.58203125" customWidth="1"/>
    <col min="11188" max="11188" width="21.08203125" customWidth="1"/>
    <col min="11189" max="11189" width="22.25" customWidth="1"/>
    <col min="11190" max="11190" width="18.75" customWidth="1"/>
    <col min="11191" max="11192" width="19" customWidth="1"/>
    <col min="11193" max="11193" width="19.08203125" customWidth="1"/>
    <col min="11194" max="11194" width="17.08203125" customWidth="1"/>
    <col min="11195" max="11196" width="7.75" hidden="1" customWidth="1"/>
    <col min="11197" max="11199" width="17.5" customWidth="1"/>
    <col min="11200" max="11200" width="10.58203125" customWidth="1"/>
    <col min="11201" max="11201" width="15.75" customWidth="1"/>
    <col min="11202" max="11202" width="30.08203125" customWidth="1"/>
    <col min="11203" max="11203" width="27.58203125" customWidth="1"/>
    <col min="11204" max="11204" width="21.08203125" customWidth="1"/>
    <col min="11205" max="11205" width="22.25" customWidth="1"/>
    <col min="11206" max="11206" width="18.75" customWidth="1"/>
    <col min="11207" max="11208" width="19" customWidth="1"/>
    <col min="11209" max="11209" width="19.08203125" customWidth="1"/>
    <col min="11210" max="11210" width="17.08203125" customWidth="1"/>
    <col min="11211" max="11212" width="7.75" hidden="1" customWidth="1"/>
    <col min="11213" max="11215" width="17.5" customWidth="1"/>
    <col min="11216" max="11216" width="10.58203125" customWidth="1"/>
    <col min="11217" max="11217" width="15.75" customWidth="1"/>
    <col min="11218" max="11218" width="30.08203125" customWidth="1"/>
    <col min="11219" max="11219" width="27.58203125" customWidth="1"/>
    <col min="11220" max="11220" width="21.08203125" customWidth="1"/>
    <col min="11221" max="11221" width="22.25" customWidth="1"/>
    <col min="11222" max="11222" width="18.75" customWidth="1"/>
    <col min="11223" max="11224" width="19" customWidth="1"/>
    <col min="11225" max="11225" width="19.08203125" customWidth="1"/>
    <col min="11226" max="11226" width="17.08203125" customWidth="1"/>
    <col min="11227" max="11228" width="7.75" hidden="1" customWidth="1"/>
    <col min="11229" max="11231" width="17.5" customWidth="1"/>
    <col min="11232" max="11232" width="10.58203125" customWidth="1"/>
    <col min="11233" max="11233" width="15.75" customWidth="1"/>
    <col min="11234" max="11234" width="30.08203125" customWidth="1"/>
    <col min="11235" max="11235" width="27.58203125" customWidth="1"/>
    <col min="11236" max="11236" width="21.08203125" customWidth="1"/>
    <col min="11237" max="11237" width="22.25" customWidth="1"/>
    <col min="11238" max="11238" width="18.75" customWidth="1"/>
    <col min="11239" max="11240" width="19" customWidth="1"/>
    <col min="11241" max="11241" width="19.08203125" customWidth="1"/>
    <col min="11242" max="11242" width="17.08203125" customWidth="1"/>
    <col min="11243" max="11244" width="7.75" hidden="1" customWidth="1"/>
    <col min="11245" max="11247" width="17.5" customWidth="1"/>
    <col min="11248" max="11248" width="10.58203125" customWidth="1"/>
    <col min="11249" max="11249" width="15.75" customWidth="1"/>
    <col min="11250" max="11250" width="30.08203125" customWidth="1"/>
    <col min="11251" max="11251" width="27.58203125" customWidth="1"/>
    <col min="11252" max="11252" width="21.08203125" customWidth="1"/>
    <col min="11253" max="11253" width="22.25" customWidth="1"/>
    <col min="11254" max="11254" width="18.75" customWidth="1"/>
    <col min="11255" max="11256" width="19" customWidth="1"/>
    <col min="11257" max="11257" width="19.08203125" customWidth="1"/>
    <col min="11258" max="11258" width="17.08203125" customWidth="1"/>
    <col min="11259" max="11260" width="7.75" hidden="1" customWidth="1"/>
    <col min="11261" max="11263" width="17.5" customWidth="1"/>
    <col min="11264" max="11264" width="10.58203125" customWidth="1"/>
    <col min="11265" max="11265" width="15.75" customWidth="1"/>
    <col min="11266" max="11266" width="30.08203125" customWidth="1"/>
    <col min="11267" max="11267" width="27.58203125" customWidth="1"/>
    <col min="11268" max="11268" width="21.08203125" customWidth="1"/>
    <col min="11269" max="11269" width="22.25" customWidth="1"/>
    <col min="11270" max="11270" width="18.75" customWidth="1"/>
    <col min="11271" max="11272" width="19" customWidth="1"/>
    <col min="11273" max="11273" width="19.08203125" customWidth="1"/>
    <col min="11274" max="11274" width="17.08203125" customWidth="1"/>
    <col min="11275" max="11276" width="7.75" hidden="1" customWidth="1"/>
    <col min="11277" max="11279" width="17.5" customWidth="1"/>
    <col min="11280" max="11280" width="10.58203125" customWidth="1"/>
    <col min="11281" max="11281" width="15.75" customWidth="1"/>
    <col min="11282" max="11282" width="30.08203125" customWidth="1"/>
    <col min="11283" max="11283" width="27.58203125" customWidth="1"/>
    <col min="11284" max="11284" width="21.08203125" customWidth="1"/>
    <col min="11285" max="11285" width="22.25" customWidth="1"/>
    <col min="11286" max="11286" width="18.75" customWidth="1"/>
    <col min="11287" max="11288" width="19" customWidth="1"/>
    <col min="11289" max="11289" width="19.08203125" customWidth="1"/>
    <col min="11290" max="11290" width="17.08203125" customWidth="1"/>
    <col min="11291" max="11292" width="7.75" hidden="1" customWidth="1"/>
    <col min="11293" max="11295" width="17.5" customWidth="1"/>
    <col min="11296" max="11296" width="10.58203125" customWidth="1"/>
    <col min="11297" max="11297" width="15.75" customWidth="1"/>
    <col min="11298" max="11298" width="30.08203125" customWidth="1"/>
    <col min="11299" max="11299" width="27.58203125" customWidth="1"/>
    <col min="11300" max="11300" width="21.08203125" customWidth="1"/>
    <col min="11301" max="11301" width="22.25" customWidth="1"/>
    <col min="11302" max="11302" width="18.75" customWidth="1"/>
    <col min="11303" max="11304" width="19" customWidth="1"/>
    <col min="11305" max="11305" width="19.08203125" customWidth="1"/>
    <col min="11306" max="11306" width="17.08203125" customWidth="1"/>
    <col min="11307" max="11308" width="7.75" hidden="1" customWidth="1"/>
    <col min="11309" max="11311" width="17.5" customWidth="1"/>
    <col min="11312" max="11312" width="10.58203125" customWidth="1"/>
    <col min="11313" max="11313" width="15.75" customWidth="1"/>
    <col min="11314" max="11314" width="30.08203125" customWidth="1"/>
    <col min="11315" max="11315" width="27.58203125" customWidth="1"/>
    <col min="11316" max="11316" width="21.08203125" customWidth="1"/>
    <col min="11317" max="11317" width="22.25" customWidth="1"/>
    <col min="11318" max="11318" width="18.75" customWidth="1"/>
    <col min="11319" max="11320" width="19" customWidth="1"/>
    <col min="11321" max="11321" width="19.08203125" customWidth="1"/>
    <col min="11322" max="11322" width="17.08203125" customWidth="1"/>
    <col min="11323" max="11324" width="7.75" hidden="1" customWidth="1"/>
    <col min="11325" max="11327" width="17.5" customWidth="1"/>
    <col min="11328" max="11328" width="10.58203125" customWidth="1"/>
    <col min="11329" max="11329" width="15.75" customWidth="1"/>
    <col min="11330" max="11330" width="30.08203125" customWidth="1"/>
    <col min="11331" max="11331" width="27.58203125" customWidth="1"/>
    <col min="11332" max="11332" width="21.08203125" customWidth="1"/>
    <col min="11333" max="11333" width="22.25" customWidth="1"/>
    <col min="11334" max="11334" width="18.75" customWidth="1"/>
    <col min="11335" max="11336" width="19" customWidth="1"/>
    <col min="11337" max="11337" width="19.08203125" customWidth="1"/>
    <col min="11338" max="11338" width="17.08203125" customWidth="1"/>
    <col min="11339" max="11340" width="7.75" hidden="1" customWidth="1"/>
    <col min="11341" max="11343" width="17.5" customWidth="1"/>
    <col min="11344" max="11344" width="10.58203125" customWidth="1"/>
    <col min="11345" max="11345" width="15.75" customWidth="1"/>
    <col min="11346" max="11346" width="30.08203125" customWidth="1"/>
    <col min="11347" max="11347" width="27.58203125" customWidth="1"/>
    <col min="11348" max="11348" width="21.08203125" customWidth="1"/>
    <col min="11349" max="11349" width="22.25" customWidth="1"/>
    <col min="11350" max="11350" width="18.75" customWidth="1"/>
    <col min="11351" max="11352" width="19" customWidth="1"/>
    <col min="11353" max="11353" width="19.08203125" customWidth="1"/>
    <col min="11354" max="11354" width="17.08203125" customWidth="1"/>
    <col min="11355" max="11356" width="7.75" hidden="1" customWidth="1"/>
    <col min="11357" max="11359" width="17.5" customWidth="1"/>
    <col min="11360" max="11360" width="10.58203125" customWidth="1"/>
    <col min="11361" max="11361" width="15.75" customWidth="1"/>
    <col min="11362" max="11362" width="30.08203125" customWidth="1"/>
    <col min="11363" max="11363" width="27.58203125" customWidth="1"/>
    <col min="11364" max="11364" width="21.08203125" customWidth="1"/>
    <col min="11365" max="11365" width="22.25" customWidth="1"/>
    <col min="11366" max="11366" width="18.75" customWidth="1"/>
    <col min="11367" max="11368" width="19" customWidth="1"/>
    <col min="11369" max="11369" width="19.08203125" customWidth="1"/>
    <col min="11370" max="11370" width="17.08203125" customWidth="1"/>
    <col min="11371" max="11372" width="7.75" hidden="1" customWidth="1"/>
    <col min="11373" max="11375" width="17.5" customWidth="1"/>
    <col min="11376" max="11376" width="10.58203125" customWidth="1"/>
    <col min="11377" max="11377" width="15.75" customWidth="1"/>
    <col min="11378" max="11378" width="30.08203125" customWidth="1"/>
    <col min="11379" max="11379" width="27.58203125" customWidth="1"/>
    <col min="11380" max="11380" width="21.08203125" customWidth="1"/>
    <col min="11381" max="11381" width="22.25" customWidth="1"/>
    <col min="11382" max="11382" width="18.75" customWidth="1"/>
    <col min="11383" max="11384" width="19" customWidth="1"/>
    <col min="11385" max="11385" width="19.08203125" customWidth="1"/>
    <col min="11386" max="11386" width="17.08203125" customWidth="1"/>
    <col min="11387" max="11388" width="7.75" hidden="1" customWidth="1"/>
    <col min="11389" max="11391" width="17.5" customWidth="1"/>
    <col min="11392" max="11392" width="10.58203125" customWidth="1"/>
    <col min="11393" max="11393" width="15.75" customWidth="1"/>
    <col min="11394" max="11394" width="30.08203125" customWidth="1"/>
    <col min="11395" max="11395" width="27.58203125" customWidth="1"/>
    <col min="11396" max="11396" width="21.08203125" customWidth="1"/>
    <col min="11397" max="11397" width="22.25" customWidth="1"/>
    <col min="11398" max="11398" width="18.75" customWidth="1"/>
    <col min="11399" max="11400" width="19" customWidth="1"/>
    <col min="11401" max="11401" width="19.08203125" customWidth="1"/>
    <col min="11402" max="11402" width="17.08203125" customWidth="1"/>
    <col min="11403" max="11404" width="7.75" hidden="1" customWidth="1"/>
    <col min="11405" max="11407" width="17.5" customWidth="1"/>
    <col min="11408" max="11408" width="10.58203125" customWidth="1"/>
    <col min="11409" max="11409" width="15.75" customWidth="1"/>
    <col min="11410" max="11410" width="30.08203125" customWidth="1"/>
    <col min="11411" max="11411" width="27.58203125" customWidth="1"/>
    <col min="11412" max="11412" width="21.08203125" customWidth="1"/>
    <col min="11413" max="11413" width="22.25" customWidth="1"/>
    <col min="11414" max="11414" width="18.75" customWidth="1"/>
    <col min="11415" max="11416" width="19" customWidth="1"/>
    <col min="11417" max="11417" width="19.08203125" customWidth="1"/>
    <col min="11418" max="11418" width="17.08203125" customWidth="1"/>
    <col min="11419" max="11420" width="7.75" hidden="1" customWidth="1"/>
    <col min="11421" max="11423" width="17.5" customWidth="1"/>
    <col min="11424" max="11424" width="10.58203125" customWidth="1"/>
    <col min="11425" max="11425" width="15.75" customWidth="1"/>
    <col min="11426" max="11426" width="30.08203125" customWidth="1"/>
    <col min="11427" max="11427" width="27.58203125" customWidth="1"/>
    <col min="11428" max="11428" width="21.08203125" customWidth="1"/>
    <col min="11429" max="11429" width="22.25" customWidth="1"/>
    <col min="11430" max="11430" width="18.75" customWidth="1"/>
    <col min="11431" max="11432" width="19" customWidth="1"/>
    <col min="11433" max="11433" width="19.08203125" customWidth="1"/>
    <col min="11434" max="11434" width="17.08203125" customWidth="1"/>
    <col min="11435" max="11436" width="7.75" hidden="1" customWidth="1"/>
    <col min="11437" max="11439" width="17.5" customWidth="1"/>
    <col min="11440" max="11440" width="10.58203125" customWidth="1"/>
    <col min="11441" max="11441" width="15.75" customWidth="1"/>
    <col min="11442" max="11442" width="30.08203125" customWidth="1"/>
    <col min="11443" max="11443" width="27.58203125" customWidth="1"/>
    <col min="11444" max="11444" width="21.08203125" customWidth="1"/>
    <col min="11445" max="11445" width="22.25" customWidth="1"/>
    <col min="11446" max="11446" width="18.75" customWidth="1"/>
    <col min="11447" max="11448" width="19" customWidth="1"/>
    <col min="11449" max="11449" width="19.08203125" customWidth="1"/>
    <col min="11450" max="11450" width="17.08203125" customWidth="1"/>
    <col min="11451" max="11452" width="7.75" hidden="1" customWidth="1"/>
    <col min="11453" max="11455" width="17.5" customWidth="1"/>
    <col min="11456" max="11456" width="10.58203125" customWidth="1"/>
    <col min="11457" max="11457" width="15.75" customWidth="1"/>
    <col min="11458" max="11458" width="30.08203125" customWidth="1"/>
    <col min="11459" max="11459" width="27.58203125" customWidth="1"/>
    <col min="11460" max="11460" width="21.08203125" customWidth="1"/>
    <col min="11461" max="11461" width="22.25" customWidth="1"/>
    <col min="11462" max="11462" width="18.75" customWidth="1"/>
    <col min="11463" max="11464" width="19" customWidth="1"/>
    <col min="11465" max="11465" width="19.08203125" customWidth="1"/>
    <col min="11466" max="11466" width="17.08203125" customWidth="1"/>
    <col min="11467" max="11468" width="7.75" hidden="1" customWidth="1"/>
    <col min="11469" max="11471" width="17.5" customWidth="1"/>
    <col min="11472" max="11472" width="10.58203125" customWidth="1"/>
    <col min="11473" max="11473" width="15.75" customWidth="1"/>
    <col min="11474" max="11474" width="30.08203125" customWidth="1"/>
    <col min="11475" max="11475" width="27.58203125" customWidth="1"/>
    <col min="11476" max="11476" width="21.08203125" customWidth="1"/>
    <col min="11477" max="11477" width="22.25" customWidth="1"/>
    <col min="11478" max="11478" width="18.75" customWidth="1"/>
    <col min="11479" max="11480" width="19" customWidth="1"/>
    <col min="11481" max="11481" width="19.08203125" customWidth="1"/>
    <col min="11482" max="11482" width="17.08203125" customWidth="1"/>
    <col min="11483" max="11484" width="7.75" hidden="1" customWidth="1"/>
    <col min="11485" max="11487" width="17.5" customWidth="1"/>
    <col min="11488" max="11488" width="10.58203125" customWidth="1"/>
    <col min="11489" max="11489" width="15.75" customWidth="1"/>
    <col min="11490" max="11490" width="30.08203125" customWidth="1"/>
    <col min="11491" max="11491" width="27.58203125" customWidth="1"/>
    <col min="11492" max="11492" width="21.08203125" customWidth="1"/>
    <col min="11493" max="11493" width="22.25" customWidth="1"/>
    <col min="11494" max="11494" width="18.75" customWidth="1"/>
    <col min="11495" max="11496" width="19" customWidth="1"/>
    <col min="11497" max="11497" width="19.08203125" customWidth="1"/>
    <col min="11498" max="11498" width="17.08203125" customWidth="1"/>
    <col min="11499" max="11500" width="7.75" hidden="1" customWidth="1"/>
    <col min="11501" max="11503" width="17.5" customWidth="1"/>
    <col min="11504" max="11504" width="10.58203125" customWidth="1"/>
    <col min="11505" max="11505" width="15.75" customWidth="1"/>
    <col min="11506" max="11506" width="30.08203125" customWidth="1"/>
    <col min="11507" max="11507" width="27.58203125" customWidth="1"/>
    <col min="11508" max="11508" width="21.08203125" customWidth="1"/>
    <col min="11509" max="11509" width="22.25" customWidth="1"/>
    <col min="11510" max="11510" width="18.75" customWidth="1"/>
    <col min="11511" max="11512" width="19" customWidth="1"/>
    <col min="11513" max="11513" width="19.08203125" customWidth="1"/>
    <col min="11514" max="11514" width="17.08203125" customWidth="1"/>
    <col min="11515" max="11516" width="7.75" hidden="1" customWidth="1"/>
    <col min="11517" max="11519" width="17.5" customWidth="1"/>
    <col min="11520" max="11520" width="10.58203125" customWidth="1"/>
    <col min="11521" max="11521" width="15.75" customWidth="1"/>
    <col min="11522" max="11522" width="30.08203125" customWidth="1"/>
    <col min="11523" max="11523" width="27.58203125" customWidth="1"/>
    <col min="11524" max="11524" width="21.08203125" customWidth="1"/>
    <col min="11525" max="11525" width="22.25" customWidth="1"/>
    <col min="11526" max="11526" width="18.75" customWidth="1"/>
    <col min="11527" max="11528" width="19" customWidth="1"/>
    <col min="11529" max="11529" width="19.08203125" customWidth="1"/>
    <col min="11530" max="11530" width="17.08203125" customWidth="1"/>
    <col min="11531" max="11532" width="7.75" hidden="1" customWidth="1"/>
    <col min="11533" max="11535" width="17.5" customWidth="1"/>
    <col min="11536" max="11536" width="10.58203125" customWidth="1"/>
    <col min="11537" max="11537" width="15.75" customWidth="1"/>
    <col min="11538" max="11538" width="30.08203125" customWidth="1"/>
    <col min="11539" max="11539" width="27.58203125" customWidth="1"/>
    <col min="11540" max="11540" width="21.08203125" customWidth="1"/>
    <col min="11541" max="11541" width="22.25" customWidth="1"/>
    <col min="11542" max="11542" width="18.75" customWidth="1"/>
    <col min="11543" max="11544" width="19" customWidth="1"/>
    <col min="11545" max="11545" width="19.08203125" customWidth="1"/>
    <col min="11546" max="11546" width="17.08203125" customWidth="1"/>
    <col min="11547" max="11548" width="7.75" hidden="1" customWidth="1"/>
    <col min="11549" max="11551" width="17.5" customWidth="1"/>
    <col min="11552" max="11552" width="10.58203125" customWidth="1"/>
    <col min="11553" max="11553" width="15.75" customWidth="1"/>
    <col min="11554" max="11554" width="30.08203125" customWidth="1"/>
    <col min="11555" max="11555" width="27.58203125" customWidth="1"/>
    <col min="11556" max="11556" width="21.08203125" customWidth="1"/>
    <col min="11557" max="11557" width="22.25" customWidth="1"/>
    <col min="11558" max="11558" width="18.75" customWidth="1"/>
    <col min="11559" max="11560" width="19" customWidth="1"/>
    <col min="11561" max="11561" width="19.08203125" customWidth="1"/>
    <col min="11562" max="11562" width="17.08203125" customWidth="1"/>
    <col min="11563" max="11564" width="7.75" hidden="1" customWidth="1"/>
    <col min="11565" max="11567" width="17.5" customWidth="1"/>
    <col min="11568" max="11568" width="10.58203125" customWidth="1"/>
    <col min="11569" max="11569" width="15.75" customWidth="1"/>
    <col min="11570" max="11570" width="30.08203125" customWidth="1"/>
    <col min="11571" max="11571" width="27.58203125" customWidth="1"/>
    <col min="11572" max="11572" width="21.08203125" customWidth="1"/>
    <col min="11573" max="11573" width="22.25" customWidth="1"/>
    <col min="11574" max="11574" width="18.75" customWidth="1"/>
    <col min="11575" max="11576" width="19" customWidth="1"/>
    <col min="11577" max="11577" width="19.08203125" customWidth="1"/>
    <col min="11578" max="11578" width="17.08203125" customWidth="1"/>
    <col min="11579" max="11580" width="7.75" hidden="1" customWidth="1"/>
    <col min="11581" max="11583" width="17.5" customWidth="1"/>
    <col min="11584" max="11584" width="10.58203125" customWidth="1"/>
    <col min="11585" max="11585" width="15.75" customWidth="1"/>
    <col min="11586" max="11586" width="30.08203125" customWidth="1"/>
    <col min="11587" max="11587" width="27.58203125" customWidth="1"/>
    <col min="11588" max="11588" width="21.08203125" customWidth="1"/>
    <col min="11589" max="11589" width="22.25" customWidth="1"/>
    <col min="11590" max="11590" width="18.75" customWidth="1"/>
    <col min="11591" max="11592" width="19" customWidth="1"/>
    <col min="11593" max="11593" width="19.08203125" customWidth="1"/>
    <col min="11594" max="11594" width="17.08203125" customWidth="1"/>
    <col min="11595" max="11596" width="7.75" hidden="1" customWidth="1"/>
    <col min="11597" max="11599" width="17.5" customWidth="1"/>
    <col min="11600" max="11600" width="10.58203125" customWidth="1"/>
    <col min="11601" max="11601" width="15.75" customWidth="1"/>
    <col min="11602" max="11602" width="30.08203125" customWidth="1"/>
    <col min="11603" max="11603" width="27.58203125" customWidth="1"/>
    <col min="11604" max="11604" width="21.08203125" customWidth="1"/>
    <col min="11605" max="11605" width="22.25" customWidth="1"/>
    <col min="11606" max="11606" width="18.75" customWidth="1"/>
    <col min="11607" max="11608" width="19" customWidth="1"/>
    <col min="11609" max="11609" width="19.08203125" customWidth="1"/>
    <col min="11610" max="11610" width="17.08203125" customWidth="1"/>
    <col min="11611" max="11612" width="7.75" hidden="1" customWidth="1"/>
    <col min="11613" max="11615" width="17.5" customWidth="1"/>
    <col min="11616" max="11616" width="10.58203125" customWidth="1"/>
    <col min="11617" max="11617" width="15.75" customWidth="1"/>
    <col min="11618" max="11618" width="30.08203125" customWidth="1"/>
    <col min="11619" max="11619" width="27.58203125" customWidth="1"/>
    <col min="11620" max="11620" width="21.08203125" customWidth="1"/>
    <col min="11621" max="11621" width="22.25" customWidth="1"/>
    <col min="11622" max="11622" width="18.75" customWidth="1"/>
    <col min="11623" max="11624" width="19" customWidth="1"/>
    <col min="11625" max="11625" width="19.08203125" customWidth="1"/>
    <col min="11626" max="11626" width="17.08203125" customWidth="1"/>
    <col min="11627" max="11628" width="7.75" hidden="1" customWidth="1"/>
    <col min="11629" max="11631" width="17.5" customWidth="1"/>
    <col min="11632" max="11632" width="10.58203125" customWidth="1"/>
    <col min="11633" max="11633" width="15.75" customWidth="1"/>
    <col min="11634" max="11634" width="30.08203125" customWidth="1"/>
    <col min="11635" max="11635" width="27.58203125" customWidth="1"/>
    <col min="11636" max="11636" width="21.08203125" customWidth="1"/>
    <col min="11637" max="11637" width="22.25" customWidth="1"/>
    <col min="11638" max="11638" width="18.75" customWidth="1"/>
    <col min="11639" max="11640" width="19" customWidth="1"/>
    <col min="11641" max="11641" width="19.08203125" customWidth="1"/>
    <col min="11642" max="11642" width="17.08203125" customWidth="1"/>
    <col min="11643" max="11644" width="7.75" hidden="1" customWidth="1"/>
    <col min="11645" max="11647" width="17.5" customWidth="1"/>
    <col min="11648" max="11648" width="10.58203125" customWidth="1"/>
    <col min="11649" max="11649" width="15.75" customWidth="1"/>
    <col min="11650" max="11650" width="30.08203125" customWidth="1"/>
    <col min="11651" max="11651" width="27.58203125" customWidth="1"/>
    <col min="11652" max="11652" width="21.08203125" customWidth="1"/>
    <col min="11653" max="11653" width="22.25" customWidth="1"/>
    <col min="11654" max="11654" width="18.75" customWidth="1"/>
    <col min="11655" max="11656" width="19" customWidth="1"/>
    <col min="11657" max="11657" width="19.08203125" customWidth="1"/>
    <col min="11658" max="11658" width="17.08203125" customWidth="1"/>
    <col min="11659" max="11660" width="7.75" hidden="1" customWidth="1"/>
    <col min="11661" max="11663" width="17.5" customWidth="1"/>
    <col min="11664" max="11664" width="10.58203125" customWidth="1"/>
    <col min="11665" max="11665" width="15.75" customWidth="1"/>
    <col min="11666" max="11666" width="30.08203125" customWidth="1"/>
    <col min="11667" max="11667" width="27.58203125" customWidth="1"/>
    <col min="11668" max="11668" width="21.08203125" customWidth="1"/>
    <col min="11669" max="11669" width="22.25" customWidth="1"/>
    <col min="11670" max="11670" width="18.75" customWidth="1"/>
    <col min="11671" max="11672" width="19" customWidth="1"/>
    <col min="11673" max="11673" width="19.08203125" customWidth="1"/>
    <col min="11674" max="11674" width="17.08203125" customWidth="1"/>
    <col min="11675" max="11676" width="7.75" hidden="1" customWidth="1"/>
    <col min="11677" max="11679" width="17.5" customWidth="1"/>
    <col min="11680" max="11680" width="10.58203125" customWidth="1"/>
    <col min="11681" max="11681" width="15.75" customWidth="1"/>
    <col min="11682" max="11682" width="30.08203125" customWidth="1"/>
    <col min="11683" max="11683" width="27.58203125" customWidth="1"/>
    <col min="11684" max="11684" width="21.08203125" customWidth="1"/>
    <col min="11685" max="11685" width="22.25" customWidth="1"/>
    <col min="11686" max="11686" width="18.75" customWidth="1"/>
    <col min="11687" max="11688" width="19" customWidth="1"/>
    <col min="11689" max="11689" width="19.08203125" customWidth="1"/>
    <col min="11690" max="11690" width="17.08203125" customWidth="1"/>
    <col min="11691" max="11692" width="7.75" hidden="1" customWidth="1"/>
    <col min="11693" max="11695" width="17.5" customWidth="1"/>
    <col min="11696" max="11696" width="10.58203125" customWidth="1"/>
    <col min="11697" max="11697" width="15.75" customWidth="1"/>
    <col min="11698" max="11698" width="30.08203125" customWidth="1"/>
    <col min="11699" max="11699" width="27.58203125" customWidth="1"/>
    <col min="11700" max="11700" width="21.08203125" customWidth="1"/>
    <col min="11701" max="11701" width="22.25" customWidth="1"/>
    <col min="11702" max="11702" width="18.75" customWidth="1"/>
    <col min="11703" max="11704" width="19" customWidth="1"/>
    <col min="11705" max="11705" width="19.08203125" customWidth="1"/>
    <col min="11706" max="11706" width="17.08203125" customWidth="1"/>
    <col min="11707" max="11708" width="7.75" hidden="1" customWidth="1"/>
    <col min="11709" max="11711" width="17.5" customWidth="1"/>
    <col min="11712" max="11712" width="10.58203125" customWidth="1"/>
    <col min="11713" max="11713" width="15.75" customWidth="1"/>
    <col min="11714" max="11714" width="30.08203125" customWidth="1"/>
    <col min="11715" max="11715" width="27.58203125" customWidth="1"/>
    <col min="11716" max="11716" width="21.08203125" customWidth="1"/>
    <col min="11717" max="11717" width="22.25" customWidth="1"/>
    <col min="11718" max="11718" width="18.75" customWidth="1"/>
    <col min="11719" max="11720" width="19" customWidth="1"/>
    <col min="11721" max="11721" width="19.08203125" customWidth="1"/>
    <col min="11722" max="11722" width="17.08203125" customWidth="1"/>
    <col min="11723" max="11724" width="7.75" hidden="1" customWidth="1"/>
    <col min="11725" max="11727" width="17.5" customWidth="1"/>
    <col min="11728" max="11728" width="10.58203125" customWidth="1"/>
    <col min="11729" max="11729" width="15.75" customWidth="1"/>
    <col min="11730" max="11730" width="30.08203125" customWidth="1"/>
    <col min="11731" max="11731" width="27.58203125" customWidth="1"/>
    <col min="11732" max="11732" width="21.08203125" customWidth="1"/>
    <col min="11733" max="11733" width="22.25" customWidth="1"/>
    <col min="11734" max="11734" width="18.75" customWidth="1"/>
    <col min="11735" max="11736" width="19" customWidth="1"/>
    <col min="11737" max="11737" width="19.08203125" customWidth="1"/>
    <col min="11738" max="11738" width="17.08203125" customWidth="1"/>
    <col min="11739" max="11740" width="7.75" hidden="1" customWidth="1"/>
    <col min="11741" max="11743" width="17.5" customWidth="1"/>
    <col min="11744" max="11744" width="10.58203125" customWidth="1"/>
    <col min="11745" max="11745" width="15.75" customWidth="1"/>
    <col min="11746" max="11746" width="30.08203125" customWidth="1"/>
    <col min="11747" max="11747" width="27.58203125" customWidth="1"/>
    <col min="11748" max="11748" width="21.08203125" customWidth="1"/>
    <col min="11749" max="11749" width="22.25" customWidth="1"/>
    <col min="11750" max="11750" width="18.75" customWidth="1"/>
    <col min="11751" max="11752" width="19" customWidth="1"/>
    <col min="11753" max="11753" width="19.08203125" customWidth="1"/>
    <col min="11754" max="11754" width="17.08203125" customWidth="1"/>
    <col min="11755" max="11756" width="7.75" hidden="1" customWidth="1"/>
    <col min="11757" max="11759" width="17.5" customWidth="1"/>
    <col min="11760" max="11760" width="10.58203125" customWidth="1"/>
    <col min="11761" max="11761" width="15.75" customWidth="1"/>
    <col min="11762" max="11762" width="30.08203125" customWidth="1"/>
    <col min="11763" max="11763" width="27.58203125" customWidth="1"/>
    <col min="11764" max="11764" width="21.08203125" customWidth="1"/>
    <col min="11765" max="11765" width="22.25" customWidth="1"/>
    <col min="11766" max="11766" width="18.75" customWidth="1"/>
    <col min="11767" max="11768" width="19" customWidth="1"/>
    <col min="11769" max="11769" width="19.08203125" customWidth="1"/>
    <col min="11770" max="11770" width="17.08203125" customWidth="1"/>
    <col min="11771" max="11772" width="7.75" hidden="1" customWidth="1"/>
    <col min="11773" max="11775" width="17.5" customWidth="1"/>
    <col min="11776" max="11776" width="10.58203125" customWidth="1"/>
    <col min="11777" max="11777" width="15.75" customWidth="1"/>
    <col min="11778" max="11778" width="30.08203125" customWidth="1"/>
    <col min="11779" max="11779" width="27.58203125" customWidth="1"/>
    <col min="11780" max="11780" width="21.08203125" customWidth="1"/>
    <col min="11781" max="11781" width="22.25" customWidth="1"/>
    <col min="11782" max="11782" width="18.75" customWidth="1"/>
    <col min="11783" max="11784" width="19" customWidth="1"/>
    <col min="11785" max="11785" width="19.08203125" customWidth="1"/>
    <col min="11786" max="11786" width="17.08203125" customWidth="1"/>
    <col min="11787" max="11788" width="7.75" hidden="1" customWidth="1"/>
    <col min="11789" max="11791" width="17.5" customWidth="1"/>
    <col min="11792" max="11792" width="10.58203125" customWidth="1"/>
    <col min="11793" max="11793" width="15.75" customWidth="1"/>
    <col min="11794" max="11794" width="30.08203125" customWidth="1"/>
    <col min="11795" max="11795" width="27.58203125" customWidth="1"/>
    <col min="11796" max="11796" width="21.08203125" customWidth="1"/>
    <col min="11797" max="11797" width="22.25" customWidth="1"/>
    <col min="11798" max="11798" width="18.75" customWidth="1"/>
    <col min="11799" max="11800" width="19" customWidth="1"/>
    <col min="11801" max="11801" width="19.08203125" customWidth="1"/>
    <col min="11802" max="11802" width="17.08203125" customWidth="1"/>
    <col min="11803" max="11804" width="7.75" hidden="1" customWidth="1"/>
    <col min="11805" max="11807" width="17.5" customWidth="1"/>
    <col min="11808" max="11808" width="10.58203125" customWidth="1"/>
    <col min="11809" max="11809" width="15.75" customWidth="1"/>
    <col min="11810" max="11810" width="30.08203125" customWidth="1"/>
    <col min="11811" max="11811" width="27.58203125" customWidth="1"/>
    <col min="11812" max="11812" width="21.08203125" customWidth="1"/>
    <col min="11813" max="11813" width="22.25" customWidth="1"/>
    <col min="11814" max="11814" width="18.75" customWidth="1"/>
    <col min="11815" max="11816" width="19" customWidth="1"/>
    <col min="11817" max="11817" width="19.08203125" customWidth="1"/>
    <col min="11818" max="11818" width="17.08203125" customWidth="1"/>
    <col min="11819" max="11820" width="7.75" hidden="1" customWidth="1"/>
    <col min="11821" max="11823" width="17.5" customWidth="1"/>
    <col min="11824" max="11824" width="10.58203125" customWidth="1"/>
    <col min="11825" max="11825" width="15.75" customWidth="1"/>
    <col min="11826" max="11826" width="30.08203125" customWidth="1"/>
    <col min="11827" max="11827" width="27.58203125" customWidth="1"/>
    <col min="11828" max="11828" width="21.08203125" customWidth="1"/>
    <col min="11829" max="11829" width="22.25" customWidth="1"/>
    <col min="11830" max="11830" width="18.75" customWidth="1"/>
    <col min="11831" max="11832" width="19" customWidth="1"/>
    <col min="11833" max="11833" width="19.08203125" customWidth="1"/>
    <col min="11834" max="11834" width="17.08203125" customWidth="1"/>
    <col min="11835" max="11836" width="7.75" hidden="1" customWidth="1"/>
    <col min="11837" max="11839" width="17.5" customWidth="1"/>
    <col min="11840" max="11840" width="10.58203125" customWidth="1"/>
    <col min="11841" max="11841" width="15.75" customWidth="1"/>
    <col min="11842" max="11842" width="30.08203125" customWidth="1"/>
    <col min="11843" max="11843" width="27.58203125" customWidth="1"/>
    <col min="11844" max="11844" width="21.08203125" customWidth="1"/>
    <col min="11845" max="11845" width="22.25" customWidth="1"/>
    <col min="11846" max="11846" width="18.75" customWidth="1"/>
    <col min="11847" max="11848" width="19" customWidth="1"/>
    <col min="11849" max="11849" width="19.08203125" customWidth="1"/>
    <col min="11850" max="11850" width="17.08203125" customWidth="1"/>
    <col min="11851" max="11852" width="7.75" hidden="1" customWidth="1"/>
    <col min="11853" max="11855" width="17.5" customWidth="1"/>
    <col min="11856" max="11856" width="10.58203125" customWidth="1"/>
    <col min="11857" max="11857" width="15.75" customWidth="1"/>
    <col min="11858" max="11858" width="30.08203125" customWidth="1"/>
    <col min="11859" max="11859" width="27.58203125" customWidth="1"/>
    <col min="11860" max="11860" width="21.08203125" customWidth="1"/>
    <col min="11861" max="11861" width="22.25" customWidth="1"/>
    <col min="11862" max="11862" width="18.75" customWidth="1"/>
    <col min="11863" max="11864" width="19" customWidth="1"/>
    <col min="11865" max="11865" width="19.08203125" customWidth="1"/>
    <col min="11866" max="11866" width="17.08203125" customWidth="1"/>
    <col min="11867" max="11868" width="7.75" hidden="1" customWidth="1"/>
    <col min="11869" max="11871" width="17.5" customWidth="1"/>
    <col min="11872" max="11872" width="10.58203125" customWidth="1"/>
    <col min="11873" max="11873" width="15.75" customWidth="1"/>
    <col min="11874" max="11874" width="30.08203125" customWidth="1"/>
    <col min="11875" max="11875" width="27.58203125" customWidth="1"/>
    <col min="11876" max="11876" width="21.08203125" customWidth="1"/>
    <col min="11877" max="11877" width="22.25" customWidth="1"/>
    <col min="11878" max="11878" width="18.75" customWidth="1"/>
    <col min="11879" max="11880" width="19" customWidth="1"/>
    <col min="11881" max="11881" width="19.08203125" customWidth="1"/>
    <col min="11882" max="11882" width="17.08203125" customWidth="1"/>
    <col min="11883" max="11884" width="7.75" hidden="1" customWidth="1"/>
    <col min="11885" max="11887" width="17.5" customWidth="1"/>
    <col min="11888" max="11888" width="10.58203125" customWidth="1"/>
    <col min="11889" max="11889" width="15.75" customWidth="1"/>
    <col min="11890" max="11890" width="30.08203125" customWidth="1"/>
    <col min="11891" max="11891" width="27.58203125" customWidth="1"/>
    <col min="11892" max="11892" width="21.08203125" customWidth="1"/>
    <col min="11893" max="11893" width="22.25" customWidth="1"/>
    <col min="11894" max="11894" width="18.75" customWidth="1"/>
    <col min="11895" max="11896" width="19" customWidth="1"/>
    <col min="11897" max="11897" width="19.08203125" customWidth="1"/>
    <col min="11898" max="11898" width="17.08203125" customWidth="1"/>
    <col min="11899" max="11900" width="7.75" hidden="1" customWidth="1"/>
    <col min="11901" max="11903" width="17.5" customWidth="1"/>
    <col min="11904" max="11904" width="10.58203125" customWidth="1"/>
    <col min="11905" max="11905" width="15.75" customWidth="1"/>
    <col min="11906" max="11906" width="30.08203125" customWidth="1"/>
    <col min="11907" max="11907" width="27.58203125" customWidth="1"/>
    <col min="11908" max="11908" width="21.08203125" customWidth="1"/>
    <col min="11909" max="11909" width="22.25" customWidth="1"/>
    <col min="11910" max="11910" width="18.75" customWidth="1"/>
    <col min="11911" max="11912" width="19" customWidth="1"/>
    <col min="11913" max="11913" width="19.08203125" customWidth="1"/>
    <col min="11914" max="11914" width="17.08203125" customWidth="1"/>
    <col min="11915" max="11916" width="7.75" hidden="1" customWidth="1"/>
    <col min="11917" max="11919" width="17.5" customWidth="1"/>
    <col min="11920" max="11920" width="10.58203125" customWidth="1"/>
    <col min="11921" max="11921" width="15.75" customWidth="1"/>
    <col min="11922" max="11922" width="30.08203125" customWidth="1"/>
    <col min="11923" max="11923" width="27.58203125" customWidth="1"/>
    <col min="11924" max="11924" width="21.08203125" customWidth="1"/>
    <col min="11925" max="11925" width="22.25" customWidth="1"/>
    <col min="11926" max="11926" width="18.75" customWidth="1"/>
    <col min="11927" max="11928" width="19" customWidth="1"/>
    <col min="11929" max="11929" width="19.08203125" customWidth="1"/>
    <col min="11930" max="11930" width="17.08203125" customWidth="1"/>
    <col min="11931" max="11932" width="7.75" hidden="1" customWidth="1"/>
    <col min="11933" max="11935" width="17.5" customWidth="1"/>
    <col min="11936" max="11936" width="10.58203125" customWidth="1"/>
    <col min="11937" max="11937" width="15.75" customWidth="1"/>
    <col min="11938" max="11938" width="30.08203125" customWidth="1"/>
    <col min="11939" max="11939" width="27.58203125" customWidth="1"/>
    <col min="11940" max="11940" width="21.08203125" customWidth="1"/>
    <col min="11941" max="11941" width="22.25" customWidth="1"/>
    <col min="11942" max="11942" width="18.75" customWidth="1"/>
    <col min="11943" max="11944" width="19" customWidth="1"/>
    <col min="11945" max="11945" width="19.08203125" customWidth="1"/>
  </cols>
  <sheetData>
    <row r="1" spans="1:11957" ht="46.5" customHeight="1">
      <c r="A1" s="872" t="s">
        <v>762</v>
      </c>
      <c r="B1" s="878"/>
      <c r="C1" s="878"/>
      <c r="D1" s="878"/>
      <c r="E1" s="878"/>
      <c r="F1" s="878"/>
      <c r="G1" s="878"/>
      <c r="H1" s="878"/>
      <c r="I1" s="878"/>
      <c r="J1" s="878"/>
      <c r="K1" s="878"/>
      <c r="L1" s="878" t="s">
        <v>2163</v>
      </c>
      <c r="M1" s="878"/>
      <c r="N1" s="878"/>
      <c r="O1" s="207"/>
      <c r="P1" s="207"/>
      <c r="Q1" s="208"/>
      <c r="R1" s="878" t="s">
        <v>764</v>
      </c>
      <c r="S1" s="878"/>
      <c r="T1" s="878"/>
      <c r="U1" s="878"/>
      <c r="V1" s="209" t="s">
        <v>2164</v>
      </c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92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92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92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92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92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7"/>
      <c r="DK1" s="67"/>
      <c r="DL1" s="92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92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67"/>
      <c r="EP1" s="67"/>
      <c r="EQ1" s="67"/>
      <c r="ER1" s="92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67"/>
      <c r="FE1" s="67"/>
      <c r="FF1" s="67"/>
      <c r="FG1" s="67"/>
      <c r="FH1" s="92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67"/>
      <c r="FV1" s="67"/>
      <c r="FW1" s="67"/>
      <c r="FX1" s="92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  <c r="GK1" s="67"/>
      <c r="GL1" s="67"/>
      <c r="GM1" s="67"/>
      <c r="GN1" s="92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67"/>
      <c r="HA1" s="67"/>
      <c r="HB1" s="67"/>
      <c r="HC1" s="67"/>
      <c r="HD1" s="92"/>
      <c r="HE1" s="67"/>
      <c r="HF1" s="67"/>
      <c r="HG1" s="67"/>
      <c r="HH1" s="67"/>
      <c r="HI1" s="67"/>
      <c r="HJ1" s="67"/>
      <c r="HK1" s="67"/>
      <c r="HL1" s="67"/>
      <c r="HM1" s="67"/>
      <c r="HN1" s="67"/>
      <c r="HO1" s="67"/>
      <c r="HP1" s="67"/>
      <c r="HQ1" s="67"/>
      <c r="HR1" s="67"/>
      <c r="HS1" s="67"/>
      <c r="HT1" s="92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67"/>
      <c r="IG1" s="67"/>
      <c r="IH1" s="67"/>
      <c r="II1" s="67"/>
      <c r="IJ1" s="92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67"/>
      <c r="IW1" s="67"/>
      <c r="IX1" s="67"/>
      <c r="IY1" s="67"/>
      <c r="IZ1" s="92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67"/>
      <c r="JM1" s="67"/>
      <c r="JN1" s="67"/>
      <c r="JO1" s="67"/>
      <c r="JP1" s="92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67"/>
      <c r="KC1" s="67"/>
      <c r="KD1" s="67"/>
      <c r="KE1" s="67"/>
      <c r="KF1" s="92"/>
      <c r="KG1" s="67"/>
      <c r="KH1" s="67"/>
      <c r="KI1" s="67"/>
      <c r="KJ1" s="67"/>
      <c r="KK1" s="67"/>
      <c r="KL1" s="67"/>
      <c r="KM1" s="67"/>
      <c r="KN1" s="67"/>
      <c r="KO1" s="67"/>
      <c r="KP1" s="67"/>
      <c r="KQ1" s="67"/>
      <c r="KR1" s="67"/>
      <c r="KS1" s="67"/>
      <c r="KT1" s="67"/>
      <c r="KU1" s="67"/>
      <c r="KV1" s="92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67"/>
      <c r="LI1" s="67"/>
      <c r="LJ1" s="67"/>
      <c r="LK1" s="67"/>
      <c r="LL1" s="92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67"/>
      <c r="LY1" s="67"/>
      <c r="LZ1" s="67"/>
      <c r="MA1" s="67"/>
      <c r="MB1" s="92"/>
      <c r="MC1" s="67"/>
      <c r="MD1" s="67"/>
      <c r="ME1" s="67"/>
      <c r="MF1" s="67"/>
      <c r="MG1" s="67"/>
      <c r="MH1" s="67"/>
      <c r="MI1" s="67"/>
      <c r="MJ1" s="67"/>
      <c r="MK1" s="67"/>
      <c r="ML1" s="67"/>
      <c r="MM1" s="67"/>
      <c r="MN1" s="67"/>
      <c r="MO1" s="67"/>
      <c r="MP1" s="67"/>
      <c r="MQ1" s="67"/>
      <c r="MR1" s="92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67"/>
      <c r="NE1" s="67"/>
      <c r="NF1" s="67"/>
      <c r="NG1" s="67"/>
      <c r="NH1" s="92"/>
      <c r="NI1" s="67"/>
      <c r="NJ1" s="67"/>
      <c r="NK1" s="67"/>
      <c r="NL1" s="67"/>
      <c r="NM1" s="67"/>
      <c r="NN1" s="67"/>
      <c r="NO1" s="67"/>
      <c r="NP1" s="67"/>
      <c r="NQ1" s="67"/>
      <c r="NR1" s="67"/>
      <c r="NS1" s="67"/>
      <c r="NT1" s="67"/>
      <c r="NU1" s="67"/>
      <c r="NV1" s="67"/>
      <c r="NW1" s="67"/>
      <c r="NX1" s="92"/>
      <c r="NY1" s="67"/>
      <c r="NZ1" s="67"/>
      <c r="OA1" s="67"/>
      <c r="OB1" s="67"/>
      <c r="OC1" s="67"/>
      <c r="OD1" s="67"/>
      <c r="OE1" s="67"/>
      <c r="OF1" s="67"/>
      <c r="OG1" s="67"/>
      <c r="OH1" s="67"/>
      <c r="OI1" s="67"/>
      <c r="OJ1" s="67"/>
      <c r="OK1" s="67"/>
      <c r="OL1" s="67"/>
      <c r="OM1" s="67"/>
      <c r="ON1" s="92"/>
      <c r="OO1" s="67"/>
      <c r="OP1" s="67"/>
      <c r="OQ1" s="67"/>
      <c r="OR1" s="67"/>
      <c r="OS1" s="67"/>
      <c r="OT1" s="67"/>
      <c r="OU1" s="67"/>
      <c r="OV1" s="67"/>
      <c r="OW1" s="67"/>
      <c r="OX1" s="67"/>
      <c r="OY1" s="67"/>
      <c r="OZ1" s="67"/>
      <c r="PA1" s="67"/>
      <c r="PB1" s="67"/>
      <c r="PC1" s="67"/>
      <c r="PD1" s="92"/>
      <c r="PE1" s="67"/>
      <c r="PF1" s="67"/>
      <c r="PG1" s="67"/>
      <c r="PH1" s="67"/>
      <c r="PI1" s="67"/>
      <c r="PJ1" s="67"/>
      <c r="PK1" s="67"/>
      <c r="PL1" s="67"/>
      <c r="PM1" s="67"/>
      <c r="PN1" s="67"/>
      <c r="PO1" s="67"/>
      <c r="PP1" s="67"/>
      <c r="PQ1" s="67"/>
      <c r="PR1" s="67"/>
      <c r="PS1" s="67"/>
      <c r="PT1" s="92"/>
      <c r="PU1" s="67"/>
      <c r="PV1" s="67"/>
      <c r="PW1" s="67"/>
      <c r="PX1" s="67"/>
      <c r="PY1" s="67"/>
      <c r="PZ1" s="67"/>
      <c r="QA1" s="67"/>
      <c r="QB1" s="67"/>
      <c r="QC1" s="67"/>
      <c r="QD1" s="67"/>
      <c r="QE1" s="67"/>
      <c r="QF1" s="67"/>
      <c r="QG1" s="67"/>
      <c r="QH1" s="67"/>
      <c r="QI1" s="67"/>
      <c r="QJ1" s="92"/>
      <c r="QK1" s="67"/>
      <c r="QL1" s="67"/>
      <c r="QM1" s="67"/>
      <c r="QN1" s="67"/>
      <c r="QO1" s="67"/>
      <c r="QP1" s="67"/>
      <c r="QQ1" s="67"/>
      <c r="QR1" s="67"/>
      <c r="QS1" s="67"/>
      <c r="QT1" s="67"/>
      <c r="QU1" s="67"/>
      <c r="QV1" s="67"/>
      <c r="QW1" s="67"/>
      <c r="QX1" s="67"/>
      <c r="QY1" s="67"/>
      <c r="QZ1" s="92"/>
      <c r="RA1" s="67"/>
      <c r="RB1" s="67"/>
      <c r="RC1" s="67"/>
      <c r="RD1" s="67"/>
      <c r="RE1" s="67"/>
      <c r="RF1" s="67"/>
      <c r="RG1" s="67"/>
      <c r="RH1" s="67"/>
      <c r="RI1" s="67"/>
      <c r="RJ1" s="67"/>
      <c r="RK1" s="67"/>
      <c r="RL1" s="67"/>
      <c r="RM1" s="67"/>
      <c r="RN1" s="67"/>
      <c r="RO1" s="67"/>
      <c r="RP1" s="92"/>
      <c r="RQ1" s="67"/>
      <c r="RR1" s="67"/>
      <c r="RS1" s="67"/>
      <c r="RT1" s="67"/>
      <c r="RU1" s="67"/>
      <c r="RV1" s="67"/>
      <c r="RW1" s="67"/>
      <c r="RX1" s="67"/>
      <c r="RY1" s="67"/>
      <c r="RZ1" s="67"/>
      <c r="SA1" s="67"/>
      <c r="SB1" s="67"/>
      <c r="SC1" s="67"/>
      <c r="SD1" s="67"/>
      <c r="SE1" s="67"/>
      <c r="SF1" s="92"/>
      <c r="SG1" s="67"/>
      <c r="SH1" s="67"/>
      <c r="SI1" s="67"/>
      <c r="SJ1" s="67"/>
      <c r="SK1" s="67"/>
      <c r="SL1" s="67"/>
      <c r="SM1" s="67"/>
      <c r="SN1" s="67"/>
      <c r="SO1" s="67"/>
      <c r="SP1" s="67"/>
      <c r="SQ1" s="67"/>
      <c r="SR1" s="67"/>
      <c r="SS1" s="67"/>
      <c r="ST1" s="67"/>
      <c r="SU1" s="67"/>
      <c r="SV1" s="92"/>
      <c r="SW1" s="67"/>
      <c r="SX1" s="67"/>
      <c r="SY1" s="67"/>
      <c r="SZ1" s="67"/>
      <c r="TA1" s="67"/>
      <c r="TB1" s="67"/>
      <c r="TC1" s="67"/>
      <c r="TD1" s="67"/>
      <c r="TE1" s="67"/>
      <c r="TF1" s="67"/>
      <c r="TG1" s="67"/>
      <c r="TH1" s="67"/>
      <c r="TI1" s="67"/>
      <c r="TJ1" s="67"/>
      <c r="TK1" s="67"/>
      <c r="TL1" s="92"/>
      <c r="TM1" s="67"/>
      <c r="TN1" s="67"/>
      <c r="TO1" s="67"/>
      <c r="TP1" s="67"/>
      <c r="TQ1" s="67"/>
      <c r="TR1" s="67"/>
      <c r="TS1" s="67"/>
      <c r="TT1" s="67"/>
      <c r="TU1" s="67"/>
      <c r="TV1" s="67"/>
      <c r="TW1" s="67"/>
      <c r="TX1" s="67"/>
      <c r="TY1" s="67"/>
      <c r="TZ1" s="67"/>
      <c r="UA1" s="67"/>
      <c r="UB1" s="92"/>
      <c r="UC1" s="67"/>
      <c r="UD1" s="67"/>
      <c r="UE1" s="67"/>
      <c r="UF1" s="67"/>
      <c r="UG1" s="67"/>
      <c r="UH1" s="67"/>
      <c r="UI1" s="67"/>
      <c r="UJ1" s="67"/>
      <c r="UK1" s="67"/>
      <c r="UL1" s="67"/>
      <c r="UM1" s="67"/>
      <c r="UN1" s="67"/>
      <c r="UO1" s="67"/>
      <c r="UP1" s="67"/>
      <c r="UQ1" s="67"/>
      <c r="UR1" s="92"/>
      <c r="US1" s="67"/>
      <c r="UT1" s="67"/>
      <c r="UU1" s="67"/>
      <c r="UV1" s="67"/>
      <c r="UW1" s="67"/>
      <c r="UX1" s="67"/>
      <c r="UY1" s="67"/>
      <c r="UZ1" s="67"/>
      <c r="VA1" s="67"/>
      <c r="VB1" s="67"/>
      <c r="VC1" s="67"/>
      <c r="VD1" s="67"/>
      <c r="VE1" s="67"/>
      <c r="VF1" s="67"/>
      <c r="VG1" s="67"/>
      <c r="VH1" s="92"/>
      <c r="VI1" s="67"/>
      <c r="VJ1" s="67"/>
      <c r="VK1" s="67"/>
      <c r="VL1" s="67"/>
      <c r="VM1" s="67"/>
      <c r="VN1" s="67"/>
      <c r="VO1" s="67"/>
      <c r="VP1" s="67"/>
      <c r="VQ1" s="67"/>
      <c r="VR1" s="67"/>
      <c r="VS1" s="67"/>
      <c r="VT1" s="67"/>
      <c r="VU1" s="67"/>
      <c r="VV1" s="67"/>
      <c r="VW1" s="67"/>
      <c r="VX1" s="92"/>
      <c r="VY1" s="67"/>
      <c r="VZ1" s="67"/>
      <c r="WA1" s="67"/>
      <c r="WB1" s="67"/>
      <c r="WC1" s="67"/>
      <c r="WD1" s="67"/>
      <c r="WE1" s="67"/>
      <c r="WF1" s="67"/>
      <c r="WG1" s="67"/>
      <c r="WH1" s="67"/>
      <c r="WI1" s="67"/>
      <c r="WJ1" s="67"/>
      <c r="WK1" s="67"/>
      <c r="WL1" s="67"/>
      <c r="WM1" s="67"/>
      <c r="WN1" s="92"/>
      <c r="WO1" s="67"/>
      <c r="WP1" s="67"/>
      <c r="WQ1" s="67"/>
      <c r="WR1" s="67"/>
      <c r="WS1" s="67"/>
      <c r="WT1" s="67"/>
      <c r="WU1" s="67"/>
      <c r="WV1" s="67"/>
      <c r="WW1" s="67"/>
      <c r="WX1" s="67"/>
      <c r="WY1" s="67"/>
      <c r="WZ1" s="67"/>
      <c r="XA1" s="67"/>
      <c r="XB1" s="67"/>
      <c r="XC1" s="67"/>
      <c r="XD1" s="92"/>
      <c r="XE1" s="67"/>
      <c r="XF1" s="67"/>
      <c r="XG1" s="67"/>
      <c r="XH1" s="67"/>
      <c r="XI1" s="67"/>
      <c r="XJ1" s="67"/>
      <c r="XK1" s="67"/>
      <c r="XL1" s="67"/>
      <c r="XM1" s="67"/>
      <c r="XN1" s="67"/>
      <c r="XO1" s="67"/>
      <c r="XP1" s="67"/>
      <c r="XQ1" s="67"/>
      <c r="XR1" s="67"/>
      <c r="XS1" s="67"/>
      <c r="XT1" s="92"/>
      <c r="XU1" s="67"/>
      <c r="XV1" s="67"/>
      <c r="XW1" s="67"/>
      <c r="XX1" s="67"/>
      <c r="XY1" s="67"/>
      <c r="XZ1" s="67"/>
      <c r="YA1" s="67"/>
      <c r="YB1" s="67"/>
      <c r="YC1" s="67"/>
      <c r="YD1" s="67"/>
      <c r="YE1" s="67"/>
      <c r="YF1" s="67"/>
      <c r="YG1" s="67"/>
      <c r="YH1" s="67"/>
      <c r="YI1" s="67"/>
      <c r="YJ1" s="92"/>
      <c r="YK1" s="67"/>
      <c r="YL1" s="67"/>
      <c r="YM1" s="67"/>
      <c r="YN1" s="67"/>
      <c r="YO1" s="67"/>
      <c r="YP1" s="67"/>
      <c r="YQ1" s="67"/>
      <c r="YR1" s="67"/>
      <c r="YS1" s="67"/>
      <c r="YT1" s="67"/>
      <c r="YU1" s="67"/>
      <c r="YV1" s="67"/>
      <c r="YW1" s="67"/>
      <c r="YX1" s="67"/>
      <c r="YY1" s="67"/>
      <c r="YZ1" s="92"/>
      <c r="ZA1" s="67"/>
      <c r="ZB1" s="67"/>
      <c r="ZC1" s="67"/>
      <c r="ZD1" s="67"/>
      <c r="ZE1" s="67"/>
      <c r="ZF1" s="67"/>
      <c r="ZG1" s="67"/>
      <c r="ZH1" s="67"/>
      <c r="ZI1" s="67"/>
      <c r="ZJ1" s="67"/>
      <c r="ZK1" s="67"/>
      <c r="ZL1" s="67"/>
      <c r="ZM1" s="67"/>
      <c r="ZN1" s="67"/>
      <c r="ZO1" s="67"/>
      <c r="ZP1" s="92"/>
      <c r="ZQ1" s="67"/>
      <c r="ZR1" s="67"/>
      <c r="ZS1" s="67"/>
      <c r="ZT1" s="67"/>
      <c r="ZU1" s="67"/>
      <c r="ZV1" s="67"/>
      <c r="ZW1" s="67"/>
      <c r="ZX1" s="67"/>
      <c r="ZY1" s="67"/>
      <c r="ZZ1" s="67"/>
      <c r="AAA1" s="67"/>
      <c r="AAB1" s="67"/>
      <c r="AAC1" s="67"/>
      <c r="AAD1" s="67"/>
      <c r="AAE1" s="67"/>
      <c r="AAF1" s="92"/>
      <c r="AAG1" s="67"/>
      <c r="AAH1" s="67"/>
      <c r="AAI1" s="67"/>
      <c r="AAJ1" s="67"/>
      <c r="AAK1" s="67"/>
      <c r="AAL1" s="67"/>
      <c r="AAM1" s="67"/>
      <c r="AAN1" s="67"/>
      <c r="AAO1" s="67"/>
      <c r="AAP1" s="67"/>
      <c r="AAQ1" s="67"/>
      <c r="AAR1" s="67"/>
      <c r="AAS1" s="67"/>
      <c r="AAT1" s="67"/>
      <c r="AAU1" s="67"/>
      <c r="AAV1" s="92"/>
      <c r="AAW1" s="67"/>
      <c r="AAX1" s="67"/>
      <c r="AAY1" s="67"/>
      <c r="AAZ1" s="67"/>
      <c r="ABA1" s="67"/>
      <c r="ABB1" s="67"/>
      <c r="ABC1" s="67"/>
      <c r="ABD1" s="67"/>
      <c r="ABE1" s="67"/>
      <c r="ABF1" s="67"/>
      <c r="ABG1" s="67"/>
      <c r="ABH1" s="67"/>
      <c r="ABI1" s="67"/>
      <c r="ABJ1" s="67"/>
      <c r="ABK1" s="67"/>
      <c r="ABL1" s="92"/>
      <c r="ABM1" s="67"/>
      <c r="ABN1" s="67"/>
      <c r="ABO1" s="67"/>
      <c r="ABP1" s="67"/>
      <c r="ABQ1" s="67"/>
      <c r="ABR1" s="67"/>
      <c r="ABS1" s="67"/>
      <c r="ABT1" s="67"/>
      <c r="ABU1" s="67"/>
      <c r="ABV1" s="67"/>
      <c r="ABW1" s="67"/>
      <c r="ABX1" s="67"/>
      <c r="ABY1" s="67"/>
      <c r="ABZ1" s="67"/>
      <c r="ACA1" s="67"/>
      <c r="ACB1" s="92"/>
      <c r="ACC1" s="67"/>
      <c r="ACD1" s="67"/>
      <c r="ACE1" s="67"/>
      <c r="ACF1" s="67"/>
      <c r="ACG1" s="67"/>
      <c r="ACH1" s="67"/>
      <c r="ACI1" s="67"/>
      <c r="ACJ1" s="67"/>
      <c r="ACK1" s="67"/>
      <c r="ACL1" s="67"/>
      <c r="ACM1" s="67"/>
      <c r="ACN1" s="67"/>
      <c r="ACO1" s="67"/>
      <c r="ACP1" s="67"/>
      <c r="ACQ1" s="67"/>
      <c r="ACR1" s="92"/>
      <c r="ACS1" s="67"/>
      <c r="ACT1" s="67"/>
      <c r="ACU1" s="67"/>
      <c r="ACV1" s="67"/>
      <c r="ACW1" s="67"/>
      <c r="ACX1" s="67"/>
      <c r="ACY1" s="67"/>
      <c r="ACZ1" s="67"/>
      <c r="ADA1" s="67"/>
      <c r="ADB1" s="67"/>
      <c r="ADC1" s="67"/>
      <c r="ADD1" s="67"/>
      <c r="ADE1" s="67"/>
      <c r="ADF1" s="67"/>
      <c r="ADG1" s="67"/>
      <c r="ADH1" s="92"/>
      <c r="ADI1" s="67"/>
      <c r="ADJ1" s="67"/>
      <c r="ADK1" s="67"/>
      <c r="ADL1" s="67"/>
      <c r="ADM1" s="67"/>
      <c r="ADN1" s="67"/>
      <c r="ADO1" s="67"/>
      <c r="ADP1" s="67"/>
      <c r="ADQ1" s="67"/>
      <c r="ADR1" s="67"/>
      <c r="ADS1" s="67"/>
      <c r="ADT1" s="67"/>
      <c r="ADU1" s="67"/>
      <c r="ADV1" s="67"/>
      <c r="ADW1" s="67"/>
      <c r="ADX1" s="92"/>
      <c r="ADY1" s="67"/>
      <c r="ADZ1" s="67"/>
      <c r="AEA1" s="67"/>
      <c r="AEB1" s="67"/>
      <c r="AEC1" s="67"/>
      <c r="AED1" s="67"/>
      <c r="AEE1" s="67"/>
      <c r="AEF1" s="67"/>
      <c r="AEG1" s="67"/>
      <c r="AEH1" s="67"/>
      <c r="AEI1" s="67"/>
      <c r="AEJ1" s="67"/>
      <c r="AEK1" s="67"/>
      <c r="AEL1" s="67"/>
      <c r="AEM1" s="67"/>
      <c r="AEN1" s="92"/>
      <c r="AEO1" s="67"/>
      <c r="AEP1" s="67"/>
      <c r="AEQ1" s="67"/>
      <c r="AER1" s="67"/>
      <c r="AES1" s="67"/>
      <c r="AET1" s="67"/>
      <c r="AEU1" s="67"/>
      <c r="AEV1" s="67"/>
      <c r="AEW1" s="67"/>
      <c r="AEX1" s="67"/>
      <c r="AEY1" s="67"/>
      <c r="AEZ1" s="67"/>
      <c r="AFA1" s="67"/>
      <c r="AFB1" s="67"/>
      <c r="AFC1" s="67"/>
      <c r="AFD1" s="92"/>
      <c r="AFE1" s="67"/>
      <c r="AFF1" s="67"/>
      <c r="AFG1" s="67"/>
      <c r="AFH1" s="67"/>
      <c r="AFI1" s="67"/>
      <c r="AFJ1" s="67"/>
      <c r="AFK1" s="67"/>
      <c r="AFL1" s="67"/>
      <c r="AFM1" s="67"/>
      <c r="AFN1" s="67"/>
      <c r="AFO1" s="67"/>
      <c r="AFP1" s="67"/>
      <c r="AFQ1" s="67"/>
      <c r="AFR1" s="67"/>
      <c r="AFS1" s="67"/>
      <c r="AFT1" s="92"/>
      <c r="AFU1" s="67"/>
      <c r="AFV1" s="67"/>
      <c r="AFW1" s="67"/>
      <c r="AFX1" s="67"/>
      <c r="AFY1" s="67"/>
      <c r="AFZ1" s="67"/>
      <c r="AGA1" s="67"/>
      <c r="AGB1" s="67"/>
      <c r="AGC1" s="67"/>
      <c r="AGD1" s="67"/>
      <c r="AGE1" s="67"/>
      <c r="AGF1" s="67"/>
      <c r="AGG1" s="67"/>
      <c r="AGH1" s="67"/>
      <c r="AGI1" s="67"/>
      <c r="AGJ1" s="92"/>
      <c r="AGK1" s="67"/>
      <c r="AGL1" s="67"/>
      <c r="AGM1" s="67"/>
      <c r="AGN1" s="67"/>
      <c r="AGO1" s="67"/>
      <c r="AGP1" s="67"/>
      <c r="AGQ1" s="67"/>
      <c r="AGR1" s="67"/>
      <c r="AGS1" s="67"/>
      <c r="AGT1" s="67"/>
      <c r="AGU1" s="67"/>
      <c r="AGV1" s="67"/>
      <c r="AGW1" s="67"/>
      <c r="AGX1" s="67"/>
      <c r="AGY1" s="67"/>
      <c r="AGZ1" s="92"/>
      <c r="AHA1" s="67"/>
      <c r="AHB1" s="67"/>
      <c r="AHC1" s="67"/>
      <c r="AHD1" s="67"/>
      <c r="AHE1" s="67"/>
      <c r="AHF1" s="67"/>
      <c r="AHG1" s="67"/>
      <c r="AHH1" s="67"/>
      <c r="AHI1" s="67"/>
      <c r="AHJ1" s="67"/>
      <c r="AHK1" s="67"/>
      <c r="AHL1" s="67"/>
      <c r="AHM1" s="67"/>
      <c r="AHN1" s="67"/>
      <c r="AHO1" s="67"/>
      <c r="AHP1" s="92"/>
      <c r="AHQ1" s="67"/>
      <c r="AHR1" s="67"/>
      <c r="AHS1" s="67"/>
      <c r="AHT1" s="67"/>
      <c r="AHU1" s="67"/>
      <c r="AHV1" s="67"/>
      <c r="AHW1" s="67"/>
      <c r="AHX1" s="67"/>
      <c r="AHY1" s="67"/>
      <c r="AHZ1" s="67"/>
      <c r="AIA1" s="67"/>
      <c r="AIB1" s="67"/>
      <c r="AIC1" s="67"/>
      <c r="AID1" s="67"/>
      <c r="AIE1" s="67"/>
      <c r="AIF1" s="92"/>
      <c r="AIG1" s="67"/>
      <c r="AIH1" s="67"/>
      <c r="AII1" s="67"/>
      <c r="AIJ1" s="67"/>
      <c r="AIK1" s="67"/>
      <c r="AIL1" s="67"/>
      <c r="AIM1" s="67"/>
      <c r="AIN1" s="67"/>
      <c r="AIO1" s="67"/>
      <c r="AIP1" s="67"/>
      <c r="AIQ1" s="67"/>
      <c r="AIR1" s="67"/>
      <c r="AIS1" s="67"/>
      <c r="AIT1" s="67"/>
      <c r="AIU1" s="67"/>
      <c r="AIV1" s="92"/>
      <c r="AIW1" s="67"/>
      <c r="AIX1" s="67"/>
      <c r="AIY1" s="67"/>
      <c r="AIZ1" s="67"/>
      <c r="AJA1" s="67"/>
      <c r="AJB1" s="67"/>
      <c r="AJC1" s="67"/>
      <c r="AJD1" s="67"/>
      <c r="AJE1" s="67"/>
      <c r="AJF1" s="67"/>
      <c r="AJG1" s="67"/>
      <c r="AJH1" s="67"/>
      <c r="AJI1" s="67"/>
      <c r="AJJ1" s="67"/>
      <c r="AJK1" s="67"/>
      <c r="AJL1" s="92"/>
      <c r="AJM1" s="67"/>
      <c r="AJN1" s="67"/>
      <c r="AJO1" s="67"/>
      <c r="AJP1" s="67"/>
      <c r="AJQ1" s="67"/>
      <c r="AJR1" s="67"/>
      <c r="AJS1" s="67"/>
      <c r="AJT1" s="67"/>
      <c r="AJU1" s="67"/>
      <c r="AJV1" s="67"/>
      <c r="AJW1" s="67"/>
      <c r="AJX1" s="67"/>
      <c r="AJY1" s="67"/>
      <c r="AJZ1" s="67"/>
      <c r="AKA1" s="67"/>
      <c r="AKB1" s="92"/>
      <c r="AKC1" s="67"/>
      <c r="AKD1" s="67"/>
      <c r="AKE1" s="67"/>
      <c r="AKF1" s="67"/>
      <c r="AKG1" s="67"/>
      <c r="AKH1" s="67"/>
      <c r="AKI1" s="67"/>
      <c r="AKJ1" s="67"/>
      <c r="AKK1" s="67"/>
      <c r="AKL1" s="67"/>
      <c r="AKM1" s="67"/>
      <c r="AKN1" s="67"/>
      <c r="AKO1" s="67"/>
      <c r="AKP1" s="67"/>
      <c r="AKQ1" s="67"/>
      <c r="AKR1" s="92"/>
      <c r="AKS1" s="67"/>
      <c r="AKT1" s="67"/>
      <c r="AKU1" s="67"/>
      <c r="AKV1" s="67"/>
      <c r="AKW1" s="67"/>
      <c r="AKX1" s="67"/>
      <c r="AKY1" s="67"/>
      <c r="AKZ1" s="67"/>
      <c r="ALA1" s="67"/>
      <c r="ALB1" s="67"/>
      <c r="ALC1" s="67"/>
      <c r="ALD1" s="67"/>
      <c r="ALE1" s="67"/>
      <c r="ALF1" s="67"/>
      <c r="ALG1" s="67"/>
      <c r="ALH1" s="92"/>
      <c r="ALI1" s="67"/>
      <c r="ALJ1" s="67"/>
      <c r="ALK1" s="67"/>
      <c r="ALL1" s="67"/>
      <c r="ALM1" s="67"/>
      <c r="ALN1" s="67"/>
      <c r="ALO1" s="67"/>
      <c r="ALP1" s="67"/>
      <c r="ALQ1" s="67"/>
      <c r="ALR1" s="67"/>
      <c r="ALS1" s="67"/>
      <c r="ALT1" s="67"/>
      <c r="ALU1" s="67"/>
      <c r="ALV1" s="67"/>
      <c r="ALW1" s="67"/>
      <c r="ALX1" s="92"/>
      <c r="ALY1" s="67"/>
      <c r="ALZ1" s="67"/>
      <c r="AMA1" s="67"/>
      <c r="AMB1" s="67"/>
      <c r="AMC1" s="67"/>
      <c r="AMD1" s="67"/>
      <c r="AME1" s="67"/>
      <c r="AMF1" s="67"/>
      <c r="AMG1" s="67"/>
      <c r="AMH1" s="67"/>
      <c r="AMI1" s="67"/>
      <c r="AMJ1" s="67"/>
      <c r="AMK1" s="67"/>
      <c r="AML1" s="67"/>
      <c r="AMM1" s="67"/>
      <c r="AMN1" s="92"/>
      <c r="AMO1" s="67"/>
      <c r="AMP1" s="67"/>
      <c r="AMQ1" s="67"/>
      <c r="AMR1" s="67"/>
      <c r="AMS1" s="67"/>
      <c r="AMT1" s="67"/>
      <c r="AMU1" s="67"/>
      <c r="AMV1" s="67"/>
      <c r="AMW1" s="67"/>
      <c r="AMX1" s="67"/>
      <c r="AMY1" s="67"/>
      <c r="AMZ1" s="67"/>
      <c r="ANA1" s="67"/>
      <c r="ANB1" s="67"/>
      <c r="ANC1" s="67"/>
      <c r="AND1" s="92"/>
      <c r="ANE1" s="67"/>
      <c r="ANF1" s="67"/>
      <c r="ANG1" s="67"/>
      <c r="ANH1" s="67"/>
      <c r="ANI1" s="67"/>
      <c r="ANJ1" s="67"/>
      <c r="ANK1" s="67"/>
      <c r="ANL1" s="67"/>
      <c r="ANM1" s="67"/>
      <c r="ANN1" s="67"/>
      <c r="ANO1" s="67"/>
      <c r="ANP1" s="67"/>
      <c r="ANQ1" s="67"/>
      <c r="ANR1" s="67"/>
      <c r="ANS1" s="67"/>
      <c r="ANT1" s="92"/>
      <c r="ANU1" s="67"/>
      <c r="ANV1" s="67"/>
      <c r="ANW1" s="67"/>
      <c r="ANX1" s="67"/>
      <c r="ANY1" s="67"/>
      <c r="ANZ1" s="67"/>
      <c r="AOA1" s="67"/>
      <c r="AOB1" s="67"/>
      <c r="AOC1" s="67"/>
      <c r="AOD1" s="67"/>
      <c r="AOE1" s="67"/>
      <c r="AOF1" s="67"/>
      <c r="AOG1" s="67"/>
      <c r="AOH1" s="67"/>
      <c r="AOI1" s="67"/>
      <c r="AOJ1" s="92"/>
      <c r="AOK1" s="67"/>
      <c r="AOL1" s="67"/>
      <c r="AOM1" s="67"/>
      <c r="AON1" s="67"/>
      <c r="AOO1" s="67"/>
      <c r="AOP1" s="67"/>
      <c r="AOQ1" s="67"/>
      <c r="AOR1" s="67"/>
      <c r="AOS1" s="67"/>
      <c r="AOT1" s="67"/>
      <c r="AOU1" s="67"/>
      <c r="AOV1" s="67"/>
      <c r="AOW1" s="67"/>
      <c r="AOX1" s="67"/>
      <c r="AOY1" s="67"/>
      <c r="AOZ1" s="92"/>
      <c r="APA1" s="67"/>
      <c r="APB1" s="67"/>
      <c r="APC1" s="67"/>
      <c r="APD1" s="67"/>
      <c r="APE1" s="67"/>
      <c r="APF1" s="67"/>
      <c r="APG1" s="67"/>
      <c r="APH1" s="67"/>
      <c r="API1" s="67"/>
      <c r="APJ1" s="67"/>
      <c r="APK1" s="67"/>
      <c r="APL1" s="67"/>
      <c r="APM1" s="67"/>
      <c r="APN1" s="67"/>
      <c r="APO1" s="67"/>
      <c r="APP1" s="92"/>
      <c r="APQ1" s="67"/>
      <c r="APR1" s="67"/>
      <c r="APS1" s="67"/>
      <c r="APT1" s="67"/>
      <c r="APU1" s="67"/>
      <c r="APV1" s="67"/>
      <c r="APW1" s="67"/>
      <c r="APX1" s="67"/>
      <c r="APY1" s="67"/>
      <c r="APZ1" s="67"/>
      <c r="AQA1" s="67"/>
      <c r="AQB1" s="67"/>
      <c r="AQC1" s="67"/>
      <c r="AQD1" s="67"/>
      <c r="AQE1" s="67"/>
      <c r="AQF1" s="92"/>
      <c r="AQG1" s="67"/>
      <c r="AQH1" s="67"/>
      <c r="AQI1" s="67"/>
      <c r="AQJ1" s="67"/>
      <c r="AQK1" s="67"/>
      <c r="AQL1" s="67"/>
      <c r="AQM1" s="67"/>
      <c r="AQN1" s="67"/>
      <c r="AQO1" s="67"/>
      <c r="AQP1" s="67"/>
      <c r="AQQ1" s="67"/>
      <c r="AQR1" s="67"/>
      <c r="AQS1" s="67"/>
      <c r="AQT1" s="67"/>
      <c r="AQU1" s="67"/>
      <c r="AQV1" s="92"/>
      <c r="AQW1" s="67"/>
      <c r="AQX1" s="67"/>
      <c r="AQY1" s="67"/>
      <c r="AQZ1" s="67"/>
      <c r="ARA1" s="67"/>
      <c r="ARB1" s="67"/>
      <c r="ARC1" s="67"/>
      <c r="ARD1" s="67"/>
      <c r="ARE1" s="67"/>
      <c r="ARF1" s="67"/>
      <c r="ARG1" s="67"/>
      <c r="ARH1" s="67"/>
      <c r="ARI1" s="67"/>
      <c r="ARJ1" s="67"/>
      <c r="ARK1" s="67"/>
      <c r="ARL1" s="92"/>
      <c r="ARM1" s="67"/>
      <c r="ARN1" s="67"/>
      <c r="ARO1" s="67"/>
      <c r="ARP1" s="67"/>
      <c r="ARQ1" s="67"/>
      <c r="ARR1" s="67"/>
      <c r="ARS1" s="67"/>
      <c r="ART1" s="67"/>
      <c r="ARU1" s="67"/>
      <c r="ARV1" s="67"/>
      <c r="ARW1" s="67"/>
      <c r="ARX1" s="67"/>
      <c r="ARY1" s="67"/>
      <c r="ARZ1" s="67"/>
      <c r="ASA1" s="67"/>
      <c r="ASB1" s="92"/>
      <c r="ASC1" s="67"/>
      <c r="ASD1" s="67"/>
      <c r="ASE1" s="67"/>
      <c r="ASF1" s="67"/>
      <c r="ASG1" s="67"/>
      <c r="ASH1" s="67"/>
      <c r="ASI1" s="67"/>
      <c r="ASJ1" s="67"/>
      <c r="ASK1" s="67"/>
      <c r="ASL1" s="67"/>
      <c r="ASM1" s="67"/>
      <c r="ASN1" s="67"/>
      <c r="ASO1" s="67"/>
      <c r="ASP1" s="67"/>
      <c r="ASQ1" s="67"/>
      <c r="ASR1" s="92"/>
      <c r="ASS1" s="67"/>
      <c r="AST1" s="67"/>
      <c r="ASU1" s="67"/>
      <c r="ASV1" s="67"/>
      <c r="ASW1" s="67"/>
      <c r="ASX1" s="67"/>
      <c r="ASY1" s="67"/>
      <c r="ASZ1" s="67"/>
      <c r="ATA1" s="67"/>
      <c r="ATB1" s="67"/>
      <c r="ATC1" s="67"/>
      <c r="ATD1" s="67"/>
      <c r="ATE1" s="67"/>
      <c r="ATF1" s="67"/>
      <c r="ATG1" s="67"/>
      <c r="ATH1" s="92"/>
      <c r="ATI1" s="67"/>
      <c r="ATJ1" s="67"/>
      <c r="ATK1" s="67"/>
      <c r="ATL1" s="67"/>
      <c r="ATM1" s="67"/>
      <c r="ATN1" s="67"/>
      <c r="ATO1" s="67"/>
      <c r="ATP1" s="67"/>
      <c r="ATQ1" s="67"/>
      <c r="ATR1" s="67"/>
      <c r="ATS1" s="67"/>
      <c r="ATT1" s="67"/>
      <c r="ATU1" s="67"/>
      <c r="ATV1" s="67"/>
      <c r="ATW1" s="67"/>
      <c r="ATX1" s="92"/>
      <c r="ATY1" s="67"/>
      <c r="ATZ1" s="67"/>
      <c r="AUA1" s="67"/>
      <c r="AUB1" s="67"/>
      <c r="AUC1" s="67"/>
      <c r="AUD1" s="67"/>
      <c r="AUE1" s="67"/>
      <c r="AUF1" s="67"/>
      <c r="AUG1" s="67"/>
      <c r="AUH1" s="67"/>
      <c r="AUI1" s="67"/>
      <c r="AUJ1" s="67"/>
      <c r="AUK1" s="67"/>
      <c r="AUL1" s="67"/>
      <c r="AUM1" s="67"/>
      <c r="AUN1" s="92"/>
      <c r="AUO1" s="67"/>
      <c r="AUP1" s="67"/>
      <c r="AUQ1" s="67"/>
      <c r="AUR1" s="67"/>
      <c r="AUS1" s="67"/>
      <c r="AUT1" s="67"/>
      <c r="AUU1" s="67"/>
      <c r="AUV1" s="67"/>
      <c r="AUW1" s="67"/>
      <c r="AUX1" s="67"/>
      <c r="AUY1" s="67"/>
      <c r="AUZ1" s="67"/>
      <c r="AVA1" s="67"/>
      <c r="AVB1" s="67"/>
      <c r="AVC1" s="67"/>
      <c r="AVD1" s="92"/>
      <c r="AVE1" s="67"/>
      <c r="AVF1" s="67"/>
      <c r="AVG1" s="67"/>
      <c r="AVH1" s="67"/>
      <c r="AVI1" s="67"/>
      <c r="AVJ1" s="67"/>
      <c r="AVK1" s="67"/>
      <c r="AVL1" s="67"/>
      <c r="AVM1" s="67"/>
      <c r="AVN1" s="67"/>
      <c r="AVO1" s="67"/>
      <c r="AVP1" s="67"/>
      <c r="AVQ1" s="67"/>
      <c r="AVR1" s="67"/>
      <c r="AVS1" s="67"/>
      <c r="AVT1" s="92"/>
      <c r="AVU1" s="67"/>
      <c r="AVV1" s="67"/>
      <c r="AVW1" s="67"/>
      <c r="AVX1" s="67"/>
      <c r="AVY1" s="67"/>
      <c r="AVZ1" s="67"/>
      <c r="AWA1" s="67"/>
      <c r="AWB1" s="67"/>
      <c r="AWC1" s="67"/>
      <c r="AWD1" s="67"/>
      <c r="AWE1" s="67"/>
      <c r="AWF1" s="67"/>
      <c r="AWG1" s="67"/>
      <c r="AWH1" s="67"/>
      <c r="AWI1" s="67"/>
      <c r="AWJ1" s="92"/>
      <c r="AWK1" s="67"/>
      <c r="AWL1" s="67"/>
      <c r="AWM1" s="67"/>
      <c r="AWN1" s="67"/>
      <c r="AWO1" s="67"/>
      <c r="AWP1" s="67"/>
      <c r="AWQ1" s="67"/>
      <c r="AWR1" s="67"/>
      <c r="AWS1" s="67"/>
      <c r="AWT1" s="67"/>
      <c r="AWU1" s="67"/>
      <c r="AWV1" s="67"/>
      <c r="AWW1" s="67"/>
      <c r="AWX1" s="67"/>
      <c r="AWY1" s="67"/>
      <c r="AWZ1" s="92"/>
      <c r="AXA1" s="67"/>
      <c r="AXB1" s="67"/>
      <c r="AXC1" s="67"/>
      <c r="AXD1" s="67"/>
      <c r="AXE1" s="67"/>
      <c r="AXF1" s="67"/>
      <c r="AXG1" s="67"/>
      <c r="AXH1" s="67"/>
      <c r="AXI1" s="67"/>
      <c r="AXJ1" s="67"/>
      <c r="AXK1" s="67"/>
      <c r="AXL1" s="67"/>
      <c r="AXM1" s="67"/>
      <c r="AXN1" s="67"/>
      <c r="AXO1" s="67"/>
      <c r="AXP1" s="92"/>
      <c r="AXQ1" s="67"/>
      <c r="AXR1" s="67"/>
      <c r="AXS1" s="67"/>
      <c r="AXT1" s="67"/>
      <c r="AXU1" s="67"/>
      <c r="AXV1" s="67"/>
      <c r="AXW1" s="67"/>
      <c r="AXX1" s="67"/>
      <c r="AXY1" s="67"/>
      <c r="AXZ1" s="67"/>
      <c r="AYA1" s="67"/>
      <c r="AYB1" s="67"/>
      <c r="AYC1" s="67"/>
      <c r="AYD1" s="67"/>
      <c r="AYE1" s="67"/>
      <c r="AYF1" s="92"/>
      <c r="AYG1" s="67"/>
      <c r="AYH1" s="67"/>
      <c r="AYI1" s="67"/>
      <c r="AYJ1" s="67"/>
      <c r="AYK1" s="67"/>
      <c r="AYL1" s="67"/>
      <c r="AYM1" s="67"/>
      <c r="AYN1" s="67"/>
      <c r="AYO1" s="67"/>
      <c r="AYP1" s="67"/>
      <c r="AYQ1" s="67"/>
      <c r="AYR1" s="67"/>
      <c r="AYS1" s="67"/>
      <c r="AYT1" s="67"/>
      <c r="AYU1" s="67"/>
      <c r="AYV1" s="92"/>
      <c r="AYW1" s="67"/>
      <c r="AYX1" s="67"/>
      <c r="AYY1" s="67"/>
      <c r="AYZ1" s="67"/>
      <c r="AZA1" s="67"/>
      <c r="AZB1" s="67"/>
      <c r="AZC1" s="67"/>
      <c r="AZD1" s="67"/>
      <c r="AZE1" s="67"/>
      <c r="AZF1" s="67"/>
      <c r="AZG1" s="67"/>
      <c r="AZH1" s="67"/>
      <c r="AZI1" s="67"/>
      <c r="AZJ1" s="67"/>
      <c r="AZK1" s="67"/>
      <c r="AZL1" s="92"/>
      <c r="AZM1" s="67"/>
      <c r="AZN1" s="67"/>
      <c r="AZO1" s="67"/>
      <c r="AZP1" s="67"/>
      <c r="AZQ1" s="67"/>
      <c r="AZR1" s="67"/>
      <c r="AZS1" s="67"/>
      <c r="AZT1" s="67"/>
      <c r="AZU1" s="67"/>
      <c r="AZV1" s="67"/>
      <c r="AZW1" s="67"/>
      <c r="AZX1" s="67"/>
      <c r="AZY1" s="67"/>
      <c r="AZZ1" s="67"/>
      <c r="BAA1" s="67"/>
      <c r="BAB1" s="92"/>
      <c r="BAC1" s="67"/>
      <c r="BAD1" s="67"/>
      <c r="BAE1" s="67"/>
      <c r="BAF1" s="67"/>
      <c r="BAG1" s="67"/>
      <c r="BAH1" s="67"/>
      <c r="BAI1" s="67"/>
      <c r="BAJ1" s="67"/>
      <c r="BAK1" s="67"/>
      <c r="BAL1" s="67"/>
      <c r="BAM1" s="67"/>
      <c r="BAN1" s="67"/>
      <c r="BAO1" s="67"/>
      <c r="BAP1" s="67"/>
      <c r="BAQ1" s="67"/>
      <c r="BAR1" s="92"/>
      <c r="BAS1" s="67"/>
      <c r="BAT1" s="67"/>
      <c r="BAU1" s="67"/>
      <c r="BAV1" s="67"/>
      <c r="BAW1" s="67"/>
      <c r="BAX1" s="67"/>
      <c r="BAY1" s="67"/>
      <c r="BAZ1" s="67"/>
      <c r="BBA1" s="67"/>
      <c r="BBB1" s="67"/>
      <c r="BBC1" s="67"/>
      <c r="BBD1" s="67"/>
      <c r="BBE1" s="67"/>
      <c r="BBF1" s="67"/>
      <c r="BBG1" s="67"/>
      <c r="BBH1" s="92"/>
      <c r="BBI1" s="67"/>
      <c r="BBJ1" s="67"/>
      <c r="BBK1" s="67"/>
      <c r="BBL1" s="67"/>
      <c r="BBM1" s="67"/>
      <c r="BBN1" s="67"/>
      <c r="BBO1" s="67"/>
      <c r="BBP1" s="67"/>
      <c r="BBQ1" s="67"/>
      <c r="BBR1" s="67"/>
      <c r="BBS1" s="67"/>
      <c r="BBT1" s="67"/>
      <c r="BBU1" s="67"/>
      <c r="BBV1" s="67"/>
      <c r="BBW1" s="67"/>
      <c r="BBX1" s="92"/>
      <c r="BBY1" s="67"/>
      <c r="BBZ1" s="67"/>
      <c r="BCA1" s="67"/>
      <c r="BCB1" s="67"/>
      <c r="BCC1" s="67"/>
      <c r="BCD1" s="67"/>
      <c r="BCE1" s="67"/>
      <c r="BCF1" s="67"/>
      <c r="BCG1" s="67"/>
      <c r="BCH1" s="67"/>
      <c r="BCI1" s="67"/>
      <c r="BCJ1" s="67"/>
      <c r="BCK1" s="67"/>
      <c r="BCL1" s="67"/>
      <c r="BCM1" s="67"/>
      <c r="BCN1" s="92"/>
      <c r="BCO1" s="67"/>
      <c r="BCP1" s="67"/>
      <c r="BCQ1" s="67"/>
      <c r="BCR1" s="67"/>
      <c r="BCS1" s="67"/>
      <c r="BCT1" s="67"/>
      <c r="BCU1" s="67"/>
      <c r="BCV1" s="67"/>
      <c r="BCW1" s="67"/>
      <c r="BCX1" s="67"/>
      <c r="BCY1" s="67"/>
      <c r="BCZ1" s="67"/>
      <c r="BDA1" s="67"/>
      <c r="BDB1" s="67"/>
      <c r="BDC1" s="67"/>
      <c r="BDD1" s="92"/>
      <c r="BDE1" s="67"/>
      <c r="BDF1" s="67"/>
      <c r="BDG1" s="67"/>
      <c r="BDH1" s="67"/>
      <c r="BDI1" s="67"/>
      <c r="BDJ1" s="67"/>
      <c r="BDK1" s="67"/>
      <c r="BDL1" s="67"/>
      <c r="BDM1" s="67"/>
      <c r="BDN1" s="67"/>
      <c r="BDO1" s="67"/>
      <c r="BDP1" s="67"/>
      <c r="BDQ1" s="67"/>
      <c r="BDR1" s="67"/>
      <c r="BDS1" s="67"/>
      <c r="BDT1" s="92"/>
      <c r="BDU1" s="67"/>
      <c r="BDV1" s="67"/>
      <c r="BDW1" s="67"/>
      <c r="BDX1" s="67"/>
      <c r="BDY1" s="67"/>
      <c r="BDZ1" s="67"/>
      <c r="BEA1" s="67"/>
      <c r="BEB1" s="67"/>
      <c r="BEC1" s="67"/>
      <c r="BED1" s="67"/>
      <c r="BEE1" s="67"/>
      <c r="BEF1" s="67"/>
      <c r="BEG1" s="67"/>
      <c r="BEH1" s="67"/>
      <c r="BEI1" s="67"/>
      <c r="BEJ1" s="92"/>
      <c r="BEK1" s="67"/>
      <c r="BEL1" s="67"/>
      <c r="BEM1" s="67"/>
      <c r="BEN1" s="67"/>
      <c r="BEO1" s="67"/>
      <c r="BEP1" s="67"/>
      <c r="BEQ1" s="67"/>
      <c r="BER1" s="67"/>
      <c r="BES1" s="67"/>
      <c r="BET1" s="67"/>
      <c r="BEU1" s="67"/>
      <c r="BEV1" s="67"/>
      <c r="BEW1" s="67"/>
      <c r="BEX1" s="67"/>
      <c r="BEY1" s="67"/>
      <c r="BEZ1" s="92"/>
      <c r="BFA1" s="67"/>
      <c r="BFB1" s="67"/>
      <c r="BFC1" s="67"/>
      <c r="BFD1" s="67"/>
      <c r="BFE1" s="67"/>
      <c r="BFF1" s="67"/>
      <c r="BFG1" s="67"/>
      <c r="BFH1" s="67"/>
      <c r="BFI1" s="67"/>
      <c r="BFJ1" s="67"/>
      <c r="BFK1" s="67"/>
      <c r="BFL1" s="67"/>
      <c r="BFM1" s="67"/>
      <c r="BFN1" s="67"/>
      <c r="BFO1" s="67"/>
      <c r="BFP1" s="92"/>
      <c r="BFQ1" s="67"/>
      <c r="BFR1" s="67"/>
      <c r="BFS1" s="67"/>
      <c r="BFT1" s="67"/>
      <c r="BFU1" s="67"/>
      <c r="BFV1" s="67"/>
      <c r="BFW1" s="67"/>
      <c r="BFX1" s="67"/>
      <c r="BFY1" s="67"/>
      <c r="BFZ1" s="67"/>
      <c r="BGA1" s="67"/>
      <c r="BGB1" s="67"/>
      <c r="BGC1" s="67"/>
      <c r="BGD1" s="67"/>
      <c r="BGE1" s="67"/>
      <c r="BGF1" s="92"/>
      <c r="BGG1" s="67"/>
      <c r="BGH1" s="67"/>
      <c r="BGI1" s="67"/>
      <c r="BGJ1" s="67"/>
      <c r="BGK1" s="67"/>
      <c r="BGL1" s="67"/>
      <c r="BGM1" s="67"/>
      <c r="BGN1" s="67"/>
      <c r="BGO1" s="67"/>
      <c r="BGP1" s="67"/>
      <c r="BGQ1" s="67"/>
      <c r="BGR1" s="67"/>
      <c r="BGS1" s="67"/>
      <c r="BGT1" s="67"/>
      <c r="BGU1" s="67"/>
      <c r="BGV1" s="92"/>
      <c r="BGW1" s="67"/>
      <c r="BGX1" s="67"/>
      <c r="BGY1" s="67"/>
      <c r="BGZ1" s="67"/>
      <c r="BHA1" s="67"/>
      <c r="BHB1" s="67"/>
      <c r="BHC1" s="67"/>
      <c r="BHD1" s="67"/>
      <c r="BHE1" s="67"/>
      <c r="BHF1" s="67"/>
      <c r="BHG1" s="67"/>
      <c r="BHH1" s="67"/>
      <c r="BHI1" s="67"/>
      <c r="BHJ1" s="67"/>
      <c r="BHK1" s="67"/>
      <c r="BHL1" s="92"/>
      <c r="BHM1" s="67"/>
      <c r="BHN1" s="67"/>
      <c r="BHO1" s="67"/>
      <c r="BHP1" s="67"/>
      <c r="BHQ1" s="67"/>
      <c r="BHR1" s="67"/>
      <c r="BHS1" s="67"/>
      <c r="BHT1" s="67"/>
      <c r="BHU1" s="67"/>
      <c r="BHV1" s="67"/>
      <c r="BHW1" s="67"/>
      <c r="BHX1" s="67"/>
      <c r="BHY1" s="67"/>
      <c r="BHZ1" s="67"/>
      <c r="BIA1" s="67"/>
      <c r="BIB1" s="92"/>
      <c r="BIC1" s="67"/>
      <c r="BID1" s="67"/>
      <c r="BIE1" s="67"/>
      <c r="BIF1" s="67"/>
      <c r="BIG1" s="67"/>
      <c r="BIH1" s="67"/>
      <c r="BII1" s="67"/>
      <c r="BIJ1" s="67"/>
      <c r="BIK1" s="67"/>
      <c r="BIL1" s="67"/>
      <c r="BIM1" s="67"/>
      <c r="BIN1" s="67"/>
      <c r="BIO1" s="67"/>
      <c r="BIP1" s="67"/>
      <c r="BIQ1" s="67"/>
      <c r="BIR1" s="92"/>
      <c r="BIS1" s="67"/>
      <c r="BIT1" s="67"/>
      <c r="BIU1" s="67"/>
      <c r="BIV1" s="67"/>
      <c r="BIW1" s="67"/>
      <c r="BIX1" s="67"/>
      <c r="BIY1" s="67"/>
      <c r="BIZ1" s="67"/>
      <c r="BJA1" s="67"/>
      <c r="BJB1" s="67"/>
      <c r="BJC1" s="67"/>
      <c r="BJD1" s="67"/>
      <c r="BJE1" s="67"/>
      <c r="BJF1" s="67"/>
      <c r="BJG1" s="67"/>
      <c r="BJH1" s="92"/>
      <c r="BJI1" s="67"/>
      <c r="BJJ1" s="67"/>
      <c r="BJK1" s="67"/>
      <c r="BJL1" s="67"/>
      <c r="BJM1" s="67"/>
      <c r="BJN1" s="67"/>
      <c r="BJO1" s="67"/>
      <c r="BJP1" s="67"/>
      <c r="BJQ1" s="67"/>
      <c r="BJR1" s="67"/>
      <c r="BJS1" s="67"/>
      <c r="BJT1" s="67"/>
      <c r="BJU1" s="67"/>
      <c r="BJV1" s="67"/>
      <c r="BJW1" s="67"/>
      <c r="BJX1" s="92"/>
      <c r="BJY1" s="67"/>
      <c r="BJZ1" s="67"/>
      <c r="BKA1" s="67"/>
      <c r="BKB1" s="67"/>
      <c r="BKC1" s="67"/>
      <c r="BKD1" s="67"/>
      <c r="BKE1" s="67"/>
      <c r="BKF1" s="67"/>
      <c r="BKG1" s="67"/>
      <c r="BKH1" s="67"/>
      <c r="BKI1" s="67"/>
      <c r="BKJ1" s="67"/>
      <c r="BKK1" s="67"/>
      <c r="BKL1" s="67"/>
      <c r="BKM1" s="67"/>
      <c r="BKN1" s="92"/>
      <c r="BKO1" s="67"/>
      <c r="BKP1" s="67"/>
      <c r="BKQ1" s="67"/>
      <c r="BKR1" s="67"/>
      <c r="BKS1" s="67"/>
      <c r="BKT1" s="67"/>
      <c r="BKU1" s="67"/>
      <c r="BKV1" s="67"/>
      <c r="BKW1" s="67"/>
      <c r="BKX1" s="67"/>
      <c r="BKY1" s="67"/>
      <c r="BKZ1" s="67"/>
      <c r="BLA1" s="67"/>
      <c r="BLB1" s="67"/>
      <c r="BLC1" s="67"/>
      <c r="BLD1" s="92"/>
      <c r="BLE1" s="67"/>
      <c r="BLF1" s="67"/>
      <c r="BLG1" s="67"/>
      <c r="BLH1" s="67"/>
      <c r="BLI1" s="67"/>
      <c r="BLJ1" s="67"/>
      <c r="BLK1" s="67"/>
      <c r="BLL1" s="67"/>
      <c r="BLM1" s="67"/>
      <c r="BLN1" s="67"/>
      <c r="BLO1" s="67"/>
      <c r="BLP1" s="67"/>
      <c r="BLQ1" s="67"/>
      <c r="BLR1" s="67"/>
      <c r="BLS1" s="67"/>
      <c r="BLT1" s="92"/>
      <c r="BLU1" s="67"/>
      <c r="BLV1" s="67"/>
      <c r="BLW1" s="67"/>
      <c r="BLX1" s="67"/>
      <c r="BLY1" s="67"/>
      <c r="BLZ1" s="67"/>
      <c r="BMA1" s="67"/>
      <c r="BMB1" s="67"/>
      <c r="BMC1" s="67"/>
      <c r="BMD1" s="67"/>
      <c r="BME1" s="67"/>
      <c r="BMF1" s="67"/>
      <c r="BMG1" s="67"/>
      <c r="BMH1" s="67"/>
      <c r="BMI1" s="67"/>
      <c r="BMJ1" s="92"/>
      <c r="BMK1" s="67"/>
      <c r="BML1" s="67"/>
      <c r="BMM1" s="67"/>
      <c r="BMN1" s="67"/>
      <c r="BMO1" s="67"/>
      <c r="BMP1" s="67"/>
      <c r="BMQ1" s="67"/>
      <c r="BMR1" s="67"/>
      <c r="BMS1" s="67"/>
      <c r="BMT1" s="67"/>
      <c r="BMU1" s="67"/>
      <c r="BMV1" s="67"/>
      <c r="BMW1" s="67"/>
      <c r="BMX1" s="67"/>
      <c r="BMY1" s="67"/>
      <c r="BMZ1" s="92"/>
      <c r="BNA1" s="67"/>
      <c r="BNB1" s="67"/>
      <c r="BNC1" s="67"/>
      <c r="BND1" s="67"/>
      <c r="BNE1" s="67"/>
      <c r="BNF1" s="67"/>
      <c r="BNG1" s="67"/>
      <c r="BNH1" s="67"/>
      <c r="BNI1" s="67"/>
      <c r="BNJ1" s="67"/>
      <c r="BNK1" s="67"/>
      <c r="BNL1" s="67"/>
      <c r="BNM1" s="67"/>
      <c r="BNN1" s="67"/>
      <c r="BNO1" s="67"/>
      <c r="BNP1" s="92"/>
      <c r="BNQ1" s="67"/>
      <c r="BNR1" s="67"/>
      <c r="BNS1" s="67"/>
      <c r="BNT1" s="67"/>
      <c r="BNU1" s="67"/>
      <c r="BNV1" s="67"/>
      <c r="BNW1" s="67"/>
      <c r="BNX1" s="67"/>
      <c r="BNY1" s="67"/>
      <c r="BNZ1" s="67"/>
      <c r="BOA1" s="67"/>
      <c r="BOB1" s="67"/>
      <c r="BOC1" s="67"/>
      <c r="BOD1" s="67"/>
      <c r="BOE1" s="67"/>
      <c r="BOF1" s="92"/>
      <c r="BOG1" s="67"/>
      <c r="BOH1" s="67"/>
      <c r="BOI1" s="67"/>
      <c r="BOJ1" s="67"/>
      <c r="BOK1" s="67"/>
      <c r="BOL1" s="67"/>
      <c r="BOM1" s="67"/>
      <c r="BON1" s="67"/>
      <c r="BOO1" s="67"/>
      <c r="BOP1" s="67"/>
      <c r="BOQ1" s="67"/>
      <c r="BOR1" s="67"/>
      <c r="BOS1" s="67"/>
      <c r="BOT1" s="67"/>
      <c r="BOU1" s="67"/>
      <c r="BOV1" s="92"/>
      <c r="BOW1" s="67"/>
      <c r="BOX1" s="67"/>
      <c r="BOY1" s="67"/>
      <c r="BOZ1" s="67"/>
      <c r="BPA1" s="67"/>
      <c r="BPB1" s="67"/>
      <c r="BPC1" s="67"/>
      <c r="BPD1" s="67"/>
      <c r="BPE1" s="67"/>
      <c r="BPF1" s="67"/>
      <c r="BPG1" s="67"/>
      <c r="BPH1" s="67"/>
      <c r="BPI1" s="67"/>
      <c r="BPJ1" s="67"/>
      <c r="BPK1" s="67"/>
      <c r="BPL1" s="92"/>
      <c r="BPM1" s="67"/>
      <c r="BPN1" s="67"/>
      <c r="BPO1" s="67"/>
      <c r="BPP1" s="67"/>
      <c r="BPQ1" s="67"/>
      <c r="BPR1" s="67"/>
      <c r="BPS1" s="67"/>
      <c r="BPT1" s="67"/>
      <c r="BPU1" s="67"/>
      <c r="BPV1" s="67"/>
      <c r="BPW1" s="67"/>
      <c r="BPX1" s="67"/>
      <c r="BPY1" s="67"/>
      <c r="BPZ1" s="67"/>
      <c r="BQA1" s="67"/>
      <c r="BQB1" s="92"/>
      <c r="BQC1" s="67"/>
      <c r="BQD1" s="67"/>
      <c r="BQE1" s="67"/>
      <c r="BQF1" s="67"/>
      <c r="BQG1" s="67"/>
      <c r="BQH1" s="67"/>
      <c r="BQI1" s="67"/>
      <c r="BQJ1" s="67"/>
      <c r="BQK1" s="67"/>
      <c r="BQL1" s="67"/>
      <c r="BQM1" s="67"/>
      <c r="BQN1" s="67"/>
      <c r="BQO1" s="67"/>
      <c r="BQP1" s="67"/>
      <c r="BQQ1" s="67"/>
      <c r="BQR1" s="92"/>
      <c r="BQS1" s="67"/>
      <c r="BQT1" s="67"/>
      <c r="BQU1" s="67"/>
      <c r="BQV1" s="67"/>
      <c r="BQW1" s="67"/>
      <c r="BQX1" s="67"/>
      <c r="BQY1" s="67"/>
      <c r="BQZ1" s="67"/>
      <c r="BRA1" s="67"/>
      <c r="BRB1" s="67"/>
      <c r="BRC1" s="67"/>
      <c r="BRD1" s="67"/>
      <c r="BRE1" s="67"/>
      <c r="BRF1" s="67"/>
      <c r="BRG1" s="67"/>
      <c r="BRH1" s="92"/>
      <c r="BRI1" s="67"/>
      <c r="BRJ1" s="67"/>
      <c r="BRK1" s="67"/>
      <c r="BRL1" s="67"/>
      <c r="BRM1" s="67"/>
      <c r="BRN1" s="67"/>
      <c r="BRO1" s="67"/>
      <c r="BRP1" s="67"/>
      <c r="BRQ1" s="67"/>
      <c r="BRR1" s="67"/>
      <c r="BRS1" s="67"/>
      <c r="BRT1" s="67"/>
      <c r="BRU1" s="67"/>
      <c r="BRV1" s="67"/>
      <c r="BRW1" s="67"/>
      <c r="BRX1" s="92"/>
      <c r="BRY1" s="67"/>
      <c r="BRZ1" s="67"/>
      <c r="BSA1" s="67"/>
      <c r="BSB1" s="67"/>
      <c r="BSC1" s="67"/>
      <c r="BSD1" s="67"/>
      <c r="BSE1" s="67"/>
      <c r="BSF1" s="67"/>
      <c r="BSG1" s="67"/>
      <c r="BSH1" s="67"/>
      <c r="BSI1" s="67"/>
      <c r="BSJ1" s="67"/>
      <c r="BSK1" s="67"/>
      <c r="BSL1" s="67"/>
      <c r="BSM1" s="67"/>
      <c r="BSN1" s="92"/>
      <c r="BSO1" s="67"/>
      <c r="BSP1" s="67"/>
      <c r="BSQ1" s="67"/>
      <c r="BSR1" s="67"/>
      <c r="BSS1" s="67"/>
      <c r="BST1" s="67"/>
      <c r="BSU1" s="67"/>
      <c r="BSV1" s="67"/>
      <c r="BSW1" s="67"/>
      <c r="BSX1" s="67"/>
      <c r="BSY1" s="67"/>
      <c r="BSZ1" s="67"/>
      <c r="BTA1" s="67"/>
      <c r="BTB1" s="67"/>
      <c r="BTC1" s="67"/>
      <c r="BTD1" s="92"/>
      <c r="BTE1" s="67"/>
      <c r="BTF1" s="67"/>
      <c r="BTG1" s="67"/>
      <c r="BTH1" s="67"/>
      <c r="BTI1" s="67"/>
      <c r="BTJ1" s="67"/>
      <c r="BTK1" s="67"/>
      <c r="BTL1" s="67"/>
      <c r="BTM1" s="67"/>
      <c r="BTN1" s="67"/>
      <c r="BTO1" s="67"/>
      <c r="BTP1" s="67"/>
      <c r="BTQ1" s="67"/>
      <c r="BTR1" s="67"/>
      <c r="BTS1" s="67"/>
      <c r="BTT1" s="92"/>
      <c r="BTU1" s="67"/>
      <c r="BTV1" s="67"/>
      <c r="BTW1" s="67"/>
      <c r="BTX1" s="67"/>
      <c r="BTY1" s="67"/>
      <c r="BTZ1" s="67"/>
      <c r="BUA1" s="67"/>
      <c r="BUB1" s="67"/>
      <c r="BUC1" s="67"/>
      <c r="BUD1" s="67"/>
      <c r="BUE1" s="67"/>
      <c r="BUF1" s="67"/>
      <c r="BUG1" s="67"/>
      <c r="BUH1" s="67"/>
      <c r="BUI1" s="67"/>
      <c r="BUJ1" s="92"/>
      <c r="BUK1" s="67"/>
      <c r="BUL1" s="67"/>
      <c r="BUM1" s="67"/>
      <c r="BUN1" s="67"/>
      <c r="BUO1" s="67"/>
      <c r="BUP1" s="67"/>
      <c r="BUQ1" s="67"/>
      <c r="BUR1" s="67"/>
      <c r="BUS1" s="67"/>
      <c r="BUT1" s="67"/>
      <c r="BUU1" s="67"/>
      <c r="BUV1" s="67"/>
      <c r="BUW1" s="67"/>
      <c r="BUX1" s="67"/>
      <c r="BUY1" s="67"/>
      <c r="BUZ1" s="92"/>
      <c r="BVA1" s="67"/>
      <c r="BVB1" s="67"/>
      <c r="BVC1" s="67"/>
      <c r="BVD1" s="67"/>
      <c r="BVE1" s="67"/>
      <c r="BVF1" s="67"/>
      <c r="BVG1" s="67"/>
      <c r="BVH1" s="67"/>
      <c r="BVI1" s="67"/>
      <c r="BVJ1" s="67"/>
      <c r="BVK1" s="67"/>
      <c r="BVL1" s="67"/>
      <c r="BVM1" s="67"/>
      <c r="BVN1" s="67"/>
      <c r="BVO1" s="67"/>
      <c r="BVP1" s="92"/>
      <c r="BVQ1" s="67"/>
      <c r="BVR1" s="67"/>
      <c r="BVS1" s="67"/>
      <c r="BVT1" s="67"/>
      <c r="BVU1" s="67"/>
      <c r="BVV1" s="67"/>
      <c r="BVW1" s="67"/>
      <c r="BVX1" s="67"/>
      <c r="BVY1" s="67"/>
      <c r="BVZ1" s="67"/>
      <c r="BWA1" s="67"/>
      <c r="BWB1" s="67"/>
      <c r="BWC1" s="67"/>
      <c r="BWD1" s="67"/>
      <c r="BWE1" s="67"/>
      <c r="BWF1" s="92"/>
      <c r="BWG1" s="67"/>
      <c r="BWH1" s="67"/>
      <c r="BWI1" s="67"/>
      <c r="BWJ1" s="67"/>
      <c r="BWK1" s="67"/>
      <c r="BWL1" s="67"/>
      <c r="BWM1" s="67"/>
      <c r="BWN1" s="67"/>
      <c r="BWO1" s="67"/>
      <c r="BWP1" s="67"/>
      <c r="BWQ1" s="67"/>
      <c r="BWR1" s="67"/>
      <c r="BWS1" s="67"/>
      <c r="BWT1" s="67"/>
      <c r="BWU1" s="67"/>
      <c r="BWV1" s="92"/>
      <c r="BWW1" s="67"/>
      <c r="BWX1" s="67"/>
      <c r="BWY1" s="67"/>
      <c r="BWZ1" s="67"/>
      <c r="BXA1" s="67"/>
      <c r="BXB1" s="67"/>
      <c r="BXC1" s="67"/>
      <c r="BXD1" s="67"/>
      <c r="BXE1" s="67"/>
      <c r="BXF1" s="67"/>
      <c r="BXG1" s="67"/>
      <c r="BXH1" s="67"/>
      <c r="BXI1" s="67"/>
      <c r="BXJ1" s="67"/>
      <c r="BXK1" s="67"/>
      <c r="BXL1" s="92"/>
      <c r="BXM1" s="67"/>
      <c r="BXN1" s="67"/>
      <c r="BXO1" s="67"/>
      <c r="BXP1" s="67"/>
      <c r="BXQ1" s="67"/>
      <c r="BXR1" s="67"/>
      <c r="BXS1" s="67"/>
      <c r="BXT1" s="67"/>
      <c r="BXU1" s="67"/>
      <c r="BXV1" s="67"/>
      <c r="BXW1" s="67"/>
      <c r="BXX1" s="67"/>
      <c r="BXY1" s="67"/>
      <c r="BXZ1" s="67"/>
      <c r="BYA1" s="67"/>
      <c r="BYB1" s="92"/>
      <c r="BYC1" s="67"/>
      <c r="BYD1" s="67"/>
      <c r="BYE1" s="67"/>
      <c r="BYF1" s="67"/>
      <c r="BYG1" s="67"/>
      <c r="BYH1" s="67"/>
      <c r="BYI1" s="67"/>
      <c r="BYJ1" s="67"/>
      <c r="BYK1" s="67"/>
      <c r="BYL1" s="67"/>
      <c r="BYM1" s="67"/>
      <c r="BYN1" s="67"/>
      <c r="BYO1" s="67"/>
      <c r="BYP1" s="67"/>
      <c r="BYQ1" s="67"/>
      <c r="BYR1" s="92"/>
      <c r="BYS1" s="67"/>
      <c r="BYT1" s="67"/>
      <c r="BYU1" s="67"/>
      <c r="BYV1" s="67"/>
      <c r="BYW1" s="67"/>
      <c r="BYX1" s="67"/>
      <c r="BYY1" s="67"/>
      <c r="BYZ1" s="67"/>
      <c r="BZA1" s="67"/>
      <c r="BZB1" s="67"/>
      <c r="BZC1" s="67"/>
      <c r="BZD1" s="67"/>
      <c r="BZE1" s="67"/>
      <c r="BZF1" s="67"/>
      <c r="BZG1" s="67"/>
      <c r="BZH1" s="92"/>
      <c r="BZI1" s="67"/>
      <c r="BZJ1" s="67"/>
      <c r="BZK1" s="67"/>
      <c r="BZL1" s="67"/>
      <c r="BZM1" s="67"/>
      <c r="BZN1" s="67"/>
      <c r="BZO1" s="67"/>
      <c r="BZP1" s="67"/>
      <c r="BZQ1" s="67"/>
      <c r="BZR1" s="67"/>
      <c r="BZS1" s="67"/>
      <c r="BZT1" s="67"/>
      <c r="BZU1" s="67"/>
      <c r="BZV1" s="67"/>
      <c r="BZW1" s="67"/>
      <c r="BZX1" s="92"/>
      <c r="BZY1" s="67"/>
      <c r="BZZ1" s="67"/>
      <c r="CAA1" s="67"/>
      <c r="CAB1" s="67"/>
      <c r="CAC1" s="67"/>
      <c r="CAD1" s="67"/>
      <c r="CAE1" s="67"/>
      <c r="CAF1" s="67"/>
      <c r="CAG1" s="67"/>
      <c r="CAH1" s="67"/>
      <c r="CAI1" s="67"/>
      <c r="CAJ1" s="67"/>
      <c r="CAK1" s="67"/>
      <c r="CAL1" s="67"/>
      <c r="CAM1" s="67"/>
      <c r="CAN1" s="92"/>
      <c r="CAO1" s="67"/>
      <c r="CAP1" s="67"/>
      <c r="CAQ1" s="67"/>
      <c r="CAR1" s="67"/>
      <c r="CAS1" s="67"/>
      <c r="CAT1" s="67"/>
      <c r="CAU1" s="67"/>
      <c r="CAV1" s="67"/>
      <c r="CAW1" s="67"/>
      <c r="CAX1" s="67"/>
      <c r="CAY1" s="67"/>
      <c r="CAZ1" s="67"/>
      <c r="CBA1" s="67"/>
      <c r="CBB1" s="67"/>
      <c r="CBC1" s="67"/>
      <c r="CBD1" s="92"/>
      <c r="CBE1" s="67"/>
      <c r="CBF1" s="67"/>
      <c r="CBG1" s="67"/>
      <c r="CBH1" s="67"/>
      <c r="CBI1" s="67"/>
      <c r="CBJ1" s="67"/>
      <c r="CBK1" s="67"/>
      <c r="CBL1" s="67"/>
      <c r="CBM1" s="67"/>
      <c r="CBN1" s="67"/>
      <c r="CBO1" s="67"/>
      <c r="CBP1" s="67"/>
      <c r="CBQ1" s="67"/>
      <c r="CBR1" s="67"/>
      <c r="CBS1" s="67"/>
      <c r="CBT1" s="92"/>
      <c r="CBU1" s="67"/>
      <c r="CBV1" s="67"/>
      <c r="CBW1" s="67"/>
      <c r="CBX1" s="67"/>
      <c r="CBY1" s="67"/>
      <c r="CBZ1" s="67"/>
      <c r="CCA1" s="67"/>
      <c r="CCB1" s="67"/>
      <c r="CCC1" s="67"/>
      <c r="CCD1" s="67"/>
      <c r="CCE1" s="67"/>
      <c r="CCF1" s="67"/>
      <c r="CCG1" s="67"/>
      <c r="CCH1" s="67"/>
      <c r="CCI1" s="67"/>
      <c r="CCJ1" s="92"/>
      <c r="CCK1" s="67"/>
      <c r="CCL1" s="67"/>
      <c r="CCM1" s="67"/>
      <c r="CCN1" s="67"/>
      <c r="CCO1" s="67"/>
      <c r="CCP1" s="67"/>
      <c r="CCQ1" s="67"/>
      <c r="CCR1" s="67"/>
      <c r="CCS1" s="67"/>
      <c r="CCT1" s="67"/>
      <c r="CCU1" s="67"/>
      <c r="CCV1" s="67"/>
      <c r="CCW1" s="67"/>
      <c r="CCX1" s="67"/>
      <c r="CCY1" s="67"/>
      <c r="CCZ1" s="92"/>
      <c r="CDA1" s="67"/>
      <c r="CDB1" s="67"/>
      <c r="CDC1" s="67"/>
      <c r="CDD1" s="67"/>
      <c r="CDE1" s="67"/>
      <c r="CDF1" s="67"/>
      <c r="CDG1" s="67"/>
      <c r="CDH1" s="67"/>
      <c r="CDI1" s="67"/>
      <c r="CDJ1" s="67"/>
      <c r="CDK1" s="67"/>
      <c r="CDL1" s="67"/>
      <c r="CDM1" s="67"/>
      <c r="CDN1" s="67"/>
      <c r="CDO1" s="67"/>
      <c r="CDP1" s="92"/>
      <c r="CDQ1" s="67"/>
      <c r="CDR1" s="67"/>
      <c r="CDS1" s="67"/>
      <c r="CDT1" s="67"/>
      <c r="CDU1" s="67"/>
      <c r="CDV1" s="67"/>
      <c r="CDW1" s="67"/>
      <c r="CDX1" s="67"/>
      <c r="CDY1" s="67"/>
      <c r="CDZ1" s="67"/>
      <c r="CEA1" s="67"/>
      <c r="CEB1" s="67"/>
      <c r="CEC1" s="67"/>
      <c r="CED1" s="67"/>
      <c r="CEE1" s="67"/>
      <c r="CEF1" s="92"/>
      <c r="CEG1" s="67"/>
      <c r="CEH1" s="67"/>
      <c r="CEI1" s="67"/>
      <c r="CEJ1" s="67"/>
      <c r="CEK1" s="67"/>
      <c r="CEL1" s="67"/>
      <c r="CEM1" s="67"/>
      <c r="CEN1" s="67"/>
      <c r="CEO1" s="67"/>
      <c r="CEP1" s="67"/>
      <c r="CEQ1" s="67"/>
      <c r="CER1" s="67"/>
      <c r="CES1" s="67"/>
      <c r="CET1" s="67"/>
      <c r="CEU1" s="67"/>
      <c r="CEV1" s="92"/>
      <c r="CEW1" s="67"/>
      <c r="CEX1" s="67"/>
      <c r="CEY1" s="67"/>
      <c r="CEZ1" s="67"/>
      <c r="CFA1" s="67"/>
      <c r="CFB1" s="67"/>
      <c r="CFC1" s="67"/>
      <c r="CFD1" s="67"/>
      <c r="CFE1" s="67"/>
      <c r="CFF1" s="67"/>
      <c r="CFG1" s="67"/>
      <c r="CFH1" s="67"/>
      <c r="CFI1" s="67"/>
      <c r="CFJ1" s="67"/>
      <c r="CFK1" s="67"/>
      <c r="CFL1" s="92"/>
      <c r="CFM1" s="67"/>
      <c r="CFN1" s="67"/>
      <c r="CFO1" s="67"/>
      <c r="CFP1" s="67"/>
      <c r="CFQ1" s="67"/>
      <c r="CFR1" s="67"/>
      <c r="CFS1" s="67"/>
      <c r="CFT1" s="67"/>
      <c r="CFU1" s="67"/>
      <c r="CFV1" s="67"/>
      <c r="CFW1" s="67"/>
      <c r="CFX1" s="67"/>
      <c r="CFY1" s="67"/>
      <c r="CFZ1" s="67"/>
      <c r="CGA1" s="67"/>
      <c r="CGB1" s="92"/>
      <c r="CGC1" s="67"/>
      <c r="CGD1" s="67"/>
      <c r="CGE1" s="67"/>
      <c r="CGF1" s="67"/>
      <c r="CGG1" s="67"/>
      <c r="CGH1" s="67"/>
      <c r="CGI1" s="67"/>
      <c r="CGJ1" s="67"/>
      <c r="CGK1" s="67"/>
      <c r="CGL1" s="67"/>
      <c r="CGM1" s="67"/>
      <c r="CGN1" s="67"/>
      <c r="CGO1" s="67"/>
      <c r="CGP1" s="67"/>
      <c r="CGQ1" s="67"/>
      <c r="CGR1" s="92"/>
      <c r="CGS1" s="67"/>
      <c r="CGT1" s="67"/>
      <c r="CGU1" s="67"/>
      <c r="CGV1" s="67"/>
      <c r="CGW1" s="67"/>
      <c r="CGX1" s="67"/>
      <c r="CGY1" s="67"/>
      <c r="CGZ1" s="67"/>
      <c r="CHA1" s="67"/>
      <c r="CHB1" s="67"/>
      <c r="CHC1" s="67"/>
      <c r="CHD1" s="67"/>
      <c r="CHE1" s="67"/>
      <c r="CHF1" s="67"/>
      <c r="CHG1" s="67"/>
      <c r="CHH1" s="92"/>
      <c r="CHI1" s="67"/>
      <c r="CHJ1" s="67"/>
      <c r="CHK1" s="67"/>
      <c r="CHL1" s="67"/>
      <c r="CHM1" s="67"/>
      <c r="CHN1" s="67"/>
      <c r="CHO1" s="67"/>
      <c r="CHP1" s="67"/>
      <c r="CHQ1" s="67"/>
      <c r="CHR1" s="67"/>
      <c r="CHS1" s="67"/>
      <c r="CHT1" s="67"/>
      <c r="CHU1" s="67"/>
      <c r="CHV1" s="67"/>
      <c r="CHW1" s="67"/>
      <c r="CHX1" s="92"/>
      <c r="CHY1" s="67"/>
      <c r="CHZ1" s="67"/>
      <c r="CIA1" s="67"/>
      <c r="CIB1" s="67"/>
      <c r="CIC1" s="67"/>
      <c r="CID1" s="67"/>
      <c r="CIE1" s="67"/>
      <c r="CIF1" s="67"/>
      <c r="CIG1" s="67"/>
      <c r="CIH1" s="67"/>
      <c r="CII1" s="67"/>
      <c r="CIJ1" s="67"/>
      <c r="CIK1" s="67"/>
      <c r="CIL1" s="67"/>
      <c r="CIM1" s="67"/>
      <c r="CIN1" s="92"/>
      <c r="CIO1" s="67"/>
      <c r="CIP1" s="67"/>
      <c r="CIQ1" s="67"/>
      <c r="CIR1" s="67"/>
      <c r="CIS1" s="67"/>
      <c r="CIT1" s="67"/>
      <c r="CIU1" s="67"/>
      <c r="CIV1" s="67"/>
      <c r="CIW1" s="67"/>
      <c r="CIX1" s="67"/>
      <c r="CIY1" s="67"/>
      <c r="CIZ1" s="67"/>
      <c r="CJA1" s="67"/>
      <c r="CJB1" s="67"/>
      <c r="CJC1" s="67"/>
      <c r="CJD1" s="92"/>
      <c r="CJE1" s="67"/>
      <c r="CJF1" s="67"/>
      <c r="CJG1" s="67"/>
      <c r="CJH1" s="67"/>
      <c r="CJI1" s="67"/>
      <c r="CJJ1" s="67"/>
      <c r="CJK1" s="67"/>
      <c r="CJL1" s="67"/>
      <c r="CJM1" s="67"/>
      <c r="CJN1" s="67"/>
      <c r="CJO1" s="67"/>
      <c r="CJP1" s="67"/>
      <c r="CJQ1" s="67"/>
      <c r="CJR1" s="67"/>
      <c r="CJS1" s="67"/>
      <c r="CJT1" s="92"/>
      <c r="CJU1" s="67"/>
      <c r="CJV1" s="67"/>
      <c r="CJW1" s="67"/>
      <c r="CJX1" s="67"/>
      <c r="CJY1" s="67"/>
      <c r="CJZ1" s="67"/>
      <c r="CKA1" s="67"/>
      <c r="CKB1" s="67"/>
      <c r="CKC1" s="67"/>
      <c r="CKD1" s="67"/>
      <c r="CKE1" s="67"/>
      <c r="CKF1" s="67"/>
      <c r="CKG1" s="67"/>
      <c r="CKH1" s="67"/>
      <c r="CKI1" s="67"/>
      <c r="CKJ1" s="92"/>
      <c r="CKK1" s="67"/>
      <c r="CKL1" s="67"/>
      <c r="CKM1" s="67"/>
      <c r="CKN1" s="67"/>
      <c r="CKO1" s="67"/>
      <c r="CKP1" s="67"/>
      <c r="CKQ1" s="67"/>
      <c r="CKR1" s="67"/>
      <c r="CKS1" s="67"/>
      <c r="CKT1" s="67"/>
      <c r="CKU1" s="67"/>
      <c r="CKV1" s="67"/>
      <c r="CKW1" s="67"/>
      <c r="CKX1" s="67"/>
      <c r="CKY1" s="67"/>
      <c r="CKZ1" s="92"/>
      <c r="CLA1" s="67"/>
      <c r="CLB1" s="67"/>
      <c r="CLC1" s="67"/>
      <c r="CLD1" s="67"/>
      <c r="CLE1" s="67"/>
      <c r="CLF1" s="67"/>
      <c r="CLG1" s="67"/>
      <c r="CLH1" s="67"/>
      <c r="CLI1" s="67"/>
      <c r="CLJ1" s="67"/>
      <c r="CLK1" s="67"/>
      <c r="CLL1" s="67"/>
      <c r="CLM1" s="67"/>
      <c r="CLN1" s="67"/>
      <c r="CLO1" s="67"/>
      <c r="CLP1" s="92"/>
      <c r="CLQ1" s="67"/>
      <c r="CLR1" s="67"/>
      <c r="CLS1" s="67"/>
      <c r="CLT1" s="67"/>
      <c r="CLU1" s="67"/>
      <c r="CLV1" s="67"/>
      <c r="CLW1" s="67"/>
      <c r="CLX1" s="67"/>
      <c r="CLY1" s="67"/>
      <c r="CLZ1" s="67"/>
      <c r="CMA1" s="67"/>
      <c r="CMB1" s="67"/>
      <c r="CMC1" s="67"/>
      <c r="CMD1" s="67"/>
      <c r="CME1" s="67"/>
      <c r="CMF1" s="92"/>
      <c r="CMG1" s="67"/>
      <c r="CMH1" s="67"/>
      <c r="CMI1" s="67"/>
      <c r="CMJ1" s="67"/>
      <c r="CMK1" s="67"/>
      <c r="CML1" s="67"/>
      <c r="CMM1" s="67"/>
      <c r="CMN1" s="67"/>
      <c r="CMO1" s="67"/>
      <c r="CMP1" s="67"/>
      <c r="CMQ1" s="67"/>
      <c r="CMR1" s="67"/>
      <c r="CMS1" s="67"/>
      <c r="CMT1" s="67"/>
      <c r="CMU1" s="67"/>
      <c r="CMV1" s="92"/>
      <c r="CMW1" s="67"/>
      <c r="CMX1" s="67"/>
      <c r="CMY1" s="67"/>
      <c r="CMZ1" s="67"/>
      <c r="CNA1" s="67"/>
      <c r="CNB1" s="67"/>
      <c r="CNC1" s="67"/>
      <c r="CND1" s="67"/>
      <c r="CNE1" s="67"/>
      <c r="CNF1" s="67"/>
      <c r="CNG1" s="67"/>
      <c r="CNH1" s="67"/>
      <c r="CNI1" s="67"/>
      <c r="CNJ1" s="67"/>
      <c r="CNK1" s="67"/>
      <c r="CNL1" s="92"/>
      <c r="CNM1" s="67"/>
      <c r="CNN1" s="67"/>
      <c r="CNO1" s="67"/>
      <c r="CNP1" s="67"/>
      <c r="CNQ1" s="67"/>
      <c r="CNR1" s="67"/>
      <c r="CNS1" s="67"/>
      <c r="CNT1" s="67"/>
      <c r="CNU1" s="67"/>
      <c r="CNV1" s="67"/>
      <c r="CNW1" s="67"/>
      <c r="CNX1" s="67"/>
      <c r="CNY1" s="67"/>
      <c r="CNZ1" s="67"/>
      <c r="COA1" s="67"/>
      <c r="COB1" s="92"/>
      <c r="COC1" s="67"/>
      <c r="COD1" s="67"/>
      <c r="COE1" s="67"/>
      <c r="COF1" s="67"/>
      <c r="COG1" s="67"/>
      <c r="COH1" s="67"/>
      <c r="COI1" s="67"/>
      <c r="COJ1" s="67"/>
      <c r="COK1" s="67"/>
      <c r="COL1" s="67"/>
      <c r="COM1" s="67"/>
      <c r="CON1" s="67"/>
      <c r="COO1" s="67"/>
      <c r="COP1" s="67"/>
      <c r="COQ1" s="67"/>
      <c r="COR1" s="92"/>
      <c r="COS1" s="67"/>
      <c r="COT1" s="67"/>
      <c r="COU1" s="67"/>
      <c r="COV1" s="67"/>
      <c r="COW1" s="67"/>
      <c r="COX1" s="67"/>
      <c r="COY1" s="67"/>
      <c r="COZ1" s="67"/>
      <c r="CPA1" s="67"/>
      <c r="CPB1" s="67"/>
      <c r="CPC1" s="67"/>
      <c r="CPD1" s="67"/>
      <c r="CPE1" s="67"/>
      <c r="CPF1" s="67"/>
      <c r="CPG1" s="67"/>
      <c r="CPH1" s="92"/>
      <c r="CPI1" s="67"/>
      <c r="CPJ1" s="67"/>
      <c r="CPK1" s="67"/>
      <c r="CPL1" s="67"/>
      <c r="CPM1" s="67"/>
      <c r="CPN1" s="67"/>
      <c r="CPO1" s="67"/>
      <c r="CPP1" s="67"/>
      <c r="CPQ1" s="67"/>
      <c r="CPR1" s="67"/>
      <c r="CPS1" s="67"/>
      <c r="CPT1" s="67"/>
      <c r="CPU1" s="67"/>
      <c r="CPV1" s="67"/>
      <c r="CPW1" s="67"/>
      <c r="CPX1" s="92"/>
      <c r="CPY1" s="67"/>
      <c r="CPZ1" s="67"/>
      <c r="CQA1" s="67"/>
      <c r="CQB1" s="67"/>
      <c r="CQC1" s="67"/>
      <c r="CQD1" s="67"/>
      <c r="CQE1" s="67"/>
      <c r="CQF1" s="67"/>
      <c r="CQG1" s="67"/>
      <c r="CQH1" s="67"/>
      <c r="CQI1" s="67"/>
      <c r="CQJ1" s="67"/>
      <c r="CQK1" s="67"/>
      <c r="CQL1" s="67"/>
      <c r="CQM1" s="67"/>
      <c r="CQN1" s="92"/>
      <c r="CQO1" s="67"/>
      <c r="CQP1" s="67"/>
      <c r="CQQ1" s="67"/>
      <c r="CQR1" s="67"/>
      <c r="CQS1" s="67"/>
      <c r="CQT1" s="67"/>
      <c r="CQU1" s="67"/>
      <c r="CQV1" s="67"/>
      <c r="CQW1" s="67"/>
      <c r="CQX1" s="67"/>
      <c r="CQY1" s="67"/>
      <c r="CQZ1" s="67"/>
      <c r="CRA1" s="67"/>
      <c r="CRB1" s="67"/>
      <c r="CRC1" s="67"/>
      <c r="CRD1" s="92"/>
      <c r="CRE1" s="67"/>
      <c r="CRF1" s="67"/>
      <c r="CRG1" s="67"/>
      <c r="CRH1" s="67"/>
      <c r="CRI1" s="67"/>
      <c r="CRJ1" s="67"/>
      <c r="CRK1" s="67"/>
      <c r="CRL1" s="67"/>
      <c r="CRM1" s="67"/>
      <c r="CRN1" s="67"/>
      <c r="CRO1" s="67"/>
      <c r="CRP1" s="67"/>
      <c r="CRQ1" s="67"/>
      <c r="CRR1" s="67"/>
      <c r="CRS1" s="67"/>
      <c r="CRT1" s="92"/>
      <c r="CRU1" s="67"/>
      <c r="CRV1" s="67"/>
      <c r="CRW1" s="67"/>
      <c r="CRX1" s="67"/>
      <c r="CRY1" s="67"/>
      <c r="CRZ1" s="67"/>
      <c r="CSA1" s="67"/>
      <c r="CSB1" s="67"/>
      <c r="CSC1" s="67"/>
      <c r="CSD1" s="67"/>
      <c r="CSE1" s="67"/>
      <c r="CSF1" s="67"/>
      <c r="CSG1" s="67"/>
      <c r="CSH1" s="67"/>
      <c r="CSI1" s="67"/>
      <c r="CSJ1" s="92"/>
      <c r="CSK1" s="67"/>
      <c r="CSL1" s="67"/>
      <c r="CSM1" s="67"/>
      <c r="CSN1" s="67"/>
      <c r="CSO1" s="67"/>
      <c r="CSP1" s="67"/>
      <c r="CSQ1" s="67"/>
      <c r="CSR1" s="67"/>
      <c r="CSS1" s="67"/>
      <c r="CST1" s="67"/>
      <c r="CSU1" s="67"/>
      <c r="CSV1" s="67"/>
      <c r="CSW1" s="67"/>
      <c r="CSX1" s="67"/>
      <c r="CSY1" s="67"/>
      <c r="CSZ1" s="92"/>
      <c r="CTA1" s="67"/>
      <c r="CTB1" s="67"/>
      <c r="CTC1" s="67"/>
      <c r="CTD1" s="67"/>
      <c r="CTE1" s="67"/>
      <c r="CTF1" s="67"/>
      <c r="CTG1" s="67"/>
      <c r="CTH1" s="67"/>
      <c r="CTI1" s="67"/>
      <c r="CTJ1" s="67"/>
      <c r="CTK1" s="67"/>
      <c r="CTL1" s="67"/>
      <c r="CTM1" s="67"/>
      <c r="CTN1" s="67"/>
      <c r="CTO1" s="67"/>
      <c r="CTP1" s="92"/>
      <c r="CTQ1" s="67"/>
      <c r="CTR1" s="67"/>
      <c r="CTS1" s="67"/>
      <c r="CTT1" s="67"/>
      <c r="CTU1" s="67"/>
      <c r="CTV1" s="67"/>
      <c r="CTW1" s="67"/>
      <c r="CTX1" s="67"/>
      <c r="CTY1" s="67"/>
      <c r="CTZ1" s="67"/>
      <c r="CUA1" s="67"/>
      <c r="CUB1" s="67"/>
      <c r="CUC1" s="67"/>
      <c r="CUD1" s="67"/>
      <c r="CUE1" s="67"/>
      <c r="CUF1" s="92"/>
      <c r="CUG1" s="67"/>
      <c r="CUH1" s="67"/>
      <c r="CUI1" s="67"/>
      <c r="CUJ1" s="67"/>
      <c r="CUK1" s="67"/>
      <c r="CUL1" s="67"/>
      <c r="CUM1" s="67"/>
      <c r="CUN1" s="67"/>
      <c r="CUO1" s="67"/>
      <c r="CUP1" s="67"/>
      <c r="CUQ1" s="67"/>
      <c r="CUR1" s="67"/>
      <c r="CUS1" s="67"/>
      <c r="CUT1" s="67"/>
      <c r="CUU1" s="67"/>
      <c r="CUV1" s="92"/>
      <c r="CUW1" s="67"/>
      <c r="CUX1" s="67"/>
      <c r="CUY1" s="67"/>
      <c r="CUZ1" s="67"/>
      <c r="CVA1" s="67"/>
      <c r="CVB1" s="67"/>
      <c r="CVC1" s="67"/>
      <c r="CVD1" s="67"/>
      <c r="CVE1" s="67"/>
      <c r="CVF1" s="67"/>
      <c r="CVG1" s="67"/>
      <c r="CVH1" s="67"/>
      <c r="CVI1" s="67"/>
      <c r="CVJ1" s="67"/>
      <c r="CVK1" s="67"/>
      <c r="CVL1" s="92"/>
      <c r="CVM1" s="67"/>
      <c r="CVN1" s="67"/>
      <c r="CVO1" s="67"/>
      <c r="CVP1" s="67"/>
      <c r="CVQ1" s="67"/>
      <c r="CVR1" s="67"/>
      <c r="CVS1" s="67"/>
      <c r="CVT1" s="67"/>
      <c r="CVU1" s="67"/>
      <c r="CVV1" s="67"/>
      <c r="CVW1" s="67"/>
      <c r="CVX1" s="67"/>
      <c r="CVY1" s="67"/>
      <c r="CVZ1" s="67"/>
      <c r="CWA1" s="67"/>
      <c r="CWB1" s="92"/>
      <c r="CWC1" s="67"/>
      <c r="CWD1" s="67"/>
      <c r="CWE1" s="67"/>
      <c r="CWF1" s="67"/>
      <c r="CWG1" s="67"/>
      <c r="CWH1" s="67"/>
      <c r="CWI1" s="67"/>
      <c r="CWJ1" s="67"/>
      <c r="CWK1" s="67"/>
      <c r="CWL1" s="67"/>
      <c r="CWM1" s="67"/>
      <c r="CWN1" s="67"/>
      <c r="CWO1" s="67"/>
      <c r="CWP1" s="67"/>
      <c r="CWQ1" s="67"/>
      <c r="CWR1" s="92"/>
      <c r="CWS1" s="67"/>
      <c r="CWT1" s="67"/>
      <c r="CWU1" s="67"/>
      <c r="CWV1" s="67"/>
      <c r="CWW1" s="67"/>
      <c r="CWX1" s="67"/>
      <c r="CWY1" s="67"/>
      <c r="CWZ1" s="67"/>
      <c r="CXA1" s="67"/>
      <c r="CXB1" s="67"/>
      <c r="CXC1" s="67"/>
      <c r="CXD1" s="67"/>
      <c r="CXE1" s="67"/>
      <c r="CXF1" s="67"/>
      <c r="CXG1" s="67"/>
      <c r="CXH1" s="92"/>
      <c r="CXI1" s="67"/>
      <c r="CXJ1" s="67"/>
      <c r="CXK1" s="67"/>
      <c r="CXL1" s="67"/>
      <c r="CXM1" s="67"/>
      <c r="CXN1" s="67"/>
      <c r="CXO1" s="67"/>
      <c r="CXP1" s="67"/>
      <c r="CXQ1" s="67"/>
      <c r="CXR1" s="67"/>
      <c r="CXS1" s="67"/>
      <c r="CXT1" s="67"/>
      <c r="CXU1" s="67"/>
      <c r="CXV1" s="67"/>
      <c r="CXW1" s="67"/>
      <c r="CXX1" s="92"/>
      <c r="CXY1" s="67"/>
      <c r="CXZ1" s="67"/>
      <c r="CYA1" s="67"/>
      <c r="CYB1" s="67"/>
      <c r="CYC1" s="67"/>
      <c r="CYD1" s="67"/>
      <c r="CYE1" s="67"/>
      <c r="CYF1" s="67"/>
      <c r="CYG1" s="67"/>
      <c r="CYH1" s="67"/>
      <c r="CYI1" s="67"/>
      <c r="CYJ1" s="67"/>
      <c r="CYK1" s="67"/>
      <c r="CYL1" s="67"/>
      <c r="CYM1" s="67"/>
      <c r="CYN1" s="92"/>
      <c r="CYO1" s="67"/>
      <c r="CYP1" s="67"/>
      <c r="CYQ1" s="67"/>
      <c r="CYR1" s="67"/>
      <c r="CYS1" s="67"/>
      <c r="CYT1" s="67"/>
      <c r="CYU1" s="67"/>
      <c r="CYV1" s="67"/>
      <c r="CYW1" s="67"/>
      <c r="CYX1" s="67"/>
      <c r="CYY1" s="67"/>
      <c r="CYZ1" s="67"/>
      <c r="CZA1" s="67"/>
      <c r="CZB1" s="67"/>
      <c r="CZC1" s="67"/>
      <c r="CZD1" s="92"/>
      <c r="CZE1" s="67"/>
      <c r="CZF1" s="67"/>
      <c r="CZG1" s="67"/>
      <c r="CZH1" s="67"/>
      <c r="CZI1" s="67"/>
      <c r="CZJ1" s="67"/>
      <c r="CZK1" s="67"/>
      <c r="CZL1" s="67"/>
      <c r="CZM1" s="67"/>
      <c r="CZN1" s="67"/>
      <c r="CZO1" s="67"/>
      <c r="CZP1" s="67"/>
      <c r="CZQ1" s="67"/>
      <c r="CZR1" s="67"/>
      <c r="CZS1" s="67"/>
      <c r="CZT1" s="92"/>
      <c r="CZU1" s="67"/>
      <c r="CZV1" s="67"/>
      <c r="CZW1" s="67"/>
      <c r="CZX1" s="67"/>
      <c r="CZY1" s="67"/>
      <c r="CZZ1" s="67"/>
      <c r="DAA1" s="67"/>
      <c r="DAB1" s="67"/>
      <c r="DAC1" s="67"/>
      <c r="DAD1" s="67"/>
      <c r="DAE1" s="67"/>
      <c r="DAF1" s="67"/>
      <c r="DAG1" s="67"/>
      <c r="DAH1" s="67"/>
      <c r="DAI1" s="67"/>
      <c r="DAJ1" s="92"/>
      <c r="DAK1" s="67"/>
      <c r="DAL1" s="67"/>
      <c r="DAM1" s="67"/>
      <c r="DAN1" s="67"/>
      <c r="DAO1" s="67"/>
      <c r="DAP1" s="67"/>
      <c r="DAQ1" s="67"/>
      <c r="DAR1" s="67"/>
      <c r="DAS1" s="67"/>
      <c r="DAT1" s="67"/>
      <c r="DAU1" s="67"/>
      <c r="DAV1" s="67"/>
      <c r="DAW1" s="67"/>
      <c r="DAX1" s="67"/>
      <c r="DAY1" s="67"/>
      <c r="DAZ1" s="92"/>
      <c r="DBA1" s="67"/>
      <c r="DBB1" s="67"/>
      <c r="DBC1" s="67"/>
      <c r="DBD1" s="67"/>
      <c r="DBE1" s="67"/>
      <c r="DBF1" s="67"/>
      <c r="DBG1" s="67"/>
      <c r="DBH1" s="67"/>
      <c r="DBI1" s="67"/>
      <c r="DBJ1" s="67"/>
      <c r="DBK1" s="67"/>
      <c r="DBL1" s="67"/>
      <c r="DBM1" s="67"/>
      <c r="DBN1" s="67"/>
      <c r="DBO1" s="67"/>
      <c r="DBP1" s="92"/>
      <c r="DBQ1" s="67"/>
      <c r="DBR1" s="67"/>
      <c r="DBS1" s="67"/>
      <c r="DBT1" s="67"/>
      <c r="DBU1" s="67"/>
      <c r="DBV1" s="67"/>
      <c r="DBW1" s="67"/>
      <c r="DBX1" s="67"/>
      <c r="DBY1" s="67"/>
      <c r="DBZ1" s="67"/>
      <c r="DCA1" s="67"/>
      <c r="DCB1" s="67"/>
      <c r="DCC1" s="67"/>
      <c r="DCD1" s="67"/>
      <c r="DCE1" s="67"/>
      <c r="DCF1" s="92"/>
      <c r="DCG1" s="67"/>
      <c r="DCH1" s="67"/>
      <c r="DCI1" s="67"/>
      <c r="DCJ1" s="67"/>
      <c r="DCK1" s="67"/>
      <c r="DCL1" s="67"/>
      <c r="DCM1" s="67"/>
      <c r="DCN1" s="67"/>
      <c r="DCO1" s="67"/>
      <c r="DCP1" s="67"/>
      <c r="DCQ1" s="67"/>
      <c r="DCR1" s="67"/>
      <c r="DCS1" s="67"/>
      <c r="DCT1" s="67"/>
      <c r="DCU1" s="67"/>
      <c r="DCV1" s="92"/>
      <c r="DCW1" s="67"/>
      <c r="DCX1" s="67"/>
      <c r="DCY1" s="67"/>
      <c r="DCZ1" s="67"/>
      <c r="DDA1" s="67"/>
      <c r="DDB1" s="67"/>
      <c r="DDC1" s="67"/>
      <c r="DDD1" s="67"/>
      <c r="DDE1" s="67"/>
      <c r="DDF1" s="67"/>
      <c r="DDG1" s="67"/>
      <c r="DDH1" s="67"/>
      <c r="DDI1" s="67"/>
      <c r="DDJ1" s="67"/>
      <c r="DDK1" s="67"/>
      <c r="DDL1" s="92"/>
      <c r="DDM1" s="67"/>
      <c r="DDN1" s="67"/>
      <c r="DDO1" s="67"/>
      <c r="DDP1" s="67"/>
      <c r="DDQ1" s="67"/>
      <c r="DDR1" s="67"/>
      <c r="DDS1" s="67"/>
      <c r="DDT1" s="67"/>
      <c r="DDU1" s="67"/>
      <c r="DDV1" s="67"/>
      <c r="DDW1" s="67"/>
      <c r="DDX1" s="67"/>
      <c r="DDY1" s="67"/>
      <c r="DDZ1" s="67"/>
      <c r="DEA1" s="67"/>
      <c r="DEB1" s="92"/>
      <c r="DEC1" s="67"/>
      <c r="DED1" s="67"/>
      <c r="DEE1" s="67"/>
      <c r="DEF1" s="67"/>
      <c r="DEG1" s="67"/>
      <c r="DEH1" s="67"/>
      <c r="DEI1" s="67"/>
      <c r="DEJ1" s="67"/>
      <c r="DEK1" s="67"/>
      <c r="DEL1" s="67"/>
      <c r="DEM1" s="67"/>
      <c r="DEN1" s="67"/>
      <c r="DEO1" s="67"/>
      <c r="DEP1" s="67"/>
      <c r="DEQ1" s="67"/>
      <c r="DER1" s="92"/>
      <c r="DES1" s="67"/>
      <c r="DET1" s="67"/>
      <c r="DEU1" s="67"/>
      <c r="DEV1" s="67"/>
      <c r="DEW1" s="67"/>
      <c r="DEX1" s="67"/>
      <c r="DEY1" s="67"/>
      <c r="DEZ1" s="67"/>
      <c r="DFA1" s="67"/>
      <c r="DFB1" s="67"/>
      <c r="DFC1" s="67"/>
      <c r="DFD1" s="67"/>
      <c r="DFE1" s="67"/>
      <c r="DFF1" s="67"/>
      <c r="DFG1" s="67"/>
      <c r="DFH1" s="92"/>
      <c r="DFI1" s="67"/>
      <c r="DFJ1" s="67"/>
      <c r="DFK1" s="67"/>
      <c r="DFL1" s="67"/>
      <c r="DFM1" s="67"/>
      <c r="DFN1" s="67"/>
      <c r="DFO1" s="67"/>
      <c r="DFP1" s="67"/>
      <c r="DFQ1" s="67"/>
      <c r="DFR1" s="67"/>
      <c r="DFS1" s="67"/>
      <c r="DFT1" s="67"/>
      <c r="DFU1" s="67"/>
      <c r="DFV1" s="67"/>
      <c r="DFW1" s="67"/>
      <c r="DFX1" s="92"/>
      <c r="DFY1" s="67"/>
      <c r="DFZ1" s="67"/>
      <c r="DGA1" s="67"/>
      <c r="DGB1" s="67"/>
      <c r="DGC1" s="67"/>
      <c r="DGD1" s="67"/>
      <c r="DGE1" s="67"/>
      <c r="DGF1" s="67"/>
      <c r="DGG1" s="67"/>
      <c r="DGH1" s="67"/>
      <c r="DGI1" s="67"/>
      <c r="DGJ1" s="67"/>
      <c r="DGK1" s="67"/>
      <c r="DGL1" s="67"/>
      <c r="DGM1" s="67"/>
      <c r="DGN1" s="92"/>
      <c r="DGO1" s="67"/>
      <c r="DGP1" s="67"/>
      <c r="DGQ1" s="67"/>
      <c r="DGR1" s="67"/>
      <c r="DGS1" s="67"/>
      <c r="DGT1" s="67"/>
      <c r="DGU1" s="67"/>
      <c r="DGV1" s="67"/>
      <c r="DGW1" s="67"/>
      <c r="DGX1" s="67"/>
      <c r="DGY1" s="67"/>
      <c r="DGZ1" s="67"/>
      <c r="DHA1" s="67"/>
      <c r="DHB1" s="67"/>
      <c r="DHC1" s="67"/>
      <c r="DHD1" s="92"/>
      <c r="DHE1" s="67"/>
      <c r="DHF1" s="67"/>
      <c r="DHG1" s="67"/>
      <c r="DHH1" s="67"/>
      <c r="DHI1" s="67"/>
      <c r="DHJ1" s="67"/>
      <c r="DHK1" s="67"/>
      <c r="DHL1" s="67"/>
      <c r="DHM1" s="67"/>
      <c r="DHN1" s="67"/>
      <c r="DHO1" s="67"/>
      <c r="DHP1" s="67"/>
      <c r="DHQ1" s="67"/>
      <c r="DHR1" s="67"/>
      <c r="DHS1" s="67"/>
      <c r="DHT1" s="92"/>
      <c r="DHU1" s="67"/>
      <c r="DHV1" s="67"/>
      <c r="DHW1" s="67"/>
      <c r="DHX1" s="67"/>
      <c r="DHY1" s="67"/>
      <c r="DHZ1" s="67"/>
      <c r="DIA1" s="67"/>
      <c r="DIB1" s="67"/>
      <c r="DIC1" s="67"/>
      <c r="DID1" s="67"/>
      <c r="DIE1" s="67"/>
      <c r="DIF1" s="67"/>
      <c r="DIG1" s="67"/>
      <c r="DIH1" s="67"/>
      <c r="DII1" s="67"/>
      <c r="DIJ1" s="92"/>
      <c r="DIK1" s="67"/>
      <c r="DIL1" s="67"/>
      <c r="DIM1" s="67"/>
      <c r="DIN1" s="67"/>
      <c r="DIO1" s="67"/>
      <c r="DIP1" s="67"/>
      <c r="DIQ1" s="67"/>
      <c r="DIR1" s="67"/>
      <c r="DIS1" s="67"/>
      <c r="DIT1" s="67"/>
      <c r="DIU1" s="67"/>
      <c r="DIV1" s="67"/>
      <c r="DIW1" s="67"/>
      <c r="DIX1" s="67"/>
      <c r="DIY1" s="67"/>
      <c r="DIZ1" s="92"/>
      <c r="DJA1" s="67"/>
      <c r="DJB1" s="67"/>
      <c r="DJC1" s="67"/>
      <c r="DJD1" s="67"/>
      <c r="DJE1" s="67"/>
      <c r="DJF1" s="67"/>
      <c r="DJG1" s="67"/>
      <c r="DJH1" s="67"/>
      <c r="DJI1" s="67"/>
      <c r="DJJ1" s="67"/>
      <c r="DJK1" s="67"/>
      <c r="DJL1" s="67"/>
      <c r="DJM1" s="67"/>
      <c r="DJN1" s="67"/>
      <c r="DJO1" s="67"/>
      <c r="DJP1" s="92"/>
      <c r="DJQ1" s="67"/>
      <c r="DJR1" s="67"/>
      <c r="DJS1" s="67"/>
      <c r="DJT1" s="67"/>
      <c r="DJU1" s="67"/>
      <c r="DJV1" s="67"/>
      <c r="DJW1" s="67"/>
      <c r="DJX1" s="67"/>
      <c r="DJY1" s="67"/>
      <c r="DJZ1" s="67"/>
      <c r="DKA1" s="67"/>
      <c r="DKB1" s="67"/>
      <c r="DKC1" s="67"/>
      <c r="DKD1" s="67"/>
      <c r="DKE1" s="67"/>
      <c r="DKF1" s="92"/>
      <c r="DKG1" s="67"/>
      <c r="DKH1" s="67"/>
      <c r="DKI1" s="67"/>
      <c r="DKJ1" s="67"/>
      <c r="DKK1" s="67"/>
      <c r="DKL1" s="67"/>
      <c r="DKM1" s="67"/>
      <c r="DKN1" s="67"/>
      <c r="DKO1" s="67"/>
      <c r="DKP1" s="67"/>
      <c r="DKQ1" s="67"/>
      <c r="DKR1" s="67"/>
      <c r="DKS1" s="67"/>
      <c r="DKT1" s="67"/>
      <c r="DKU1" s="67"/>
      <c r="DKV1" s="92"/>
      <c r="DKW1" s="67"/>
      <c r="DKX1" s="67"/>
      <c r="DKY1" s="67"/>
      <c r="DKZ1" s="67"/>
      <c r="DLA1" s="67"/>
      <c r="DLB1" s="67"/>
      <c r="DLC1" s="67"/>
      <c r="DLD1" s="67"/>
      <c r="DLE1" s="67"/>
      <c r="DLF1" s="67"/>
      <c r="DLG1" s="67"/>
      <c r="DLH1" s="67"/>
      <c r="DLI1" s="67"/>
      <c r="DLJ1" s="67"/>
      <c r="DLK1" s="67"/>
      <c r="DLL1" s="92"/>
      <c r="DLM1" s="67"/>
      <c r="DLN1" s="67"/>
      <c r="DLO1" s="67"/>
      <c r="DLP1" s="67"/>
      <c r="DLQ1" s="67"/>
      <c r="DLR1" s="67"/>
      <c r="DLS1" s="67"/>
      <c r="DLT1" s="67"/>
      <c r="DLU1" s="67"/>
      <c r="DLV1" s="67"/>
      <c r="DLW1" s="67"/>
      <c r="DLX1" s="67"/>
      <c r="DLY1" s="67"/>
      <c r="DLZ1" s="67"/>
      <c r="DMA1" s="67"/>
      <c r="DMB1" s="92"/>
      <c r="DMC1" s="67"/>
      <c r="DMD1" s="67"/>
      <c r="DME1" s="67"/>
      <c r="DMF1" s="67"/>
      <c r="DMG1" s="67"/>
      <c r="DMH1" s="67"/>
      <c r="DMI1" s="67"/>
      <c r="DMJ1" s="67"/>
      <c r="DMK1" s="67"/>
      <c r="DML1" s="67"/>
      <c r="DMM1" s="67"/>
      <c r="DMN1" s="67"/>
      <c r="DMO1" s="67"/>
      <c r="DMP1" s="67"/>
      <c r="DMQ1" s="67"/>
      <c r="DMR1" s="92"/>
      <c r="DMS1" s="67"/>
      <c r="DMT1" s="67"/>
      <c r="DMU1" s="67"/>
      <c r="DMV1" s="67"/>
      <c r="DMW1" s="67"/>
      <c r="DMX1" s="67"/>
      <c r="DMY1" s="67"/>
      <c r="DMZ1" s="67"/>
      <c r="DNA1" s="67"/>
      <c r="DNB1" s="67"/>
      <c r="DNC1" s="67"/>
      <c r="DND1" s="67"/>
      <c r="DNE1" s="67"/>
      <c r="DNF1" s="67"/>
      <c r="DNG1" s="67"/>
      <c r="DNH1" s="92"/>
      <c r="DNI1" s="67"/>
      <c r="DNJ1" s="67"/>
      <c r="DNK1" s="67"/>
      <c r="DNL1" s="67"/>
      <c r="DNM1" s="67"/>
      <c r="DNN1" s="67"/>
      <c r="DNO1" s="67"/>
      <c r="DNP1" s="67"/>
      <c r="DNQ1" s="67"/>
      <c r="DNR1" s="67"/>
      <c r="DNS1" s="67"/>
      <c r="DNT1" s="67"/>
      <c r="DNU1" s="67"/>
      <c r="DNV1" s="67"/>
      <c r="DNW1" s="67"/>
      <c r="DNX1" s="92"/>
      <c r="DNY1" s="67"/>
      <c r="DNZ1" s="67"/>
      <c r="DOA1" s="67"/>
      <c r="DOB1" s="67"/>
      <c r="DOC1" s="67"/>
      <c r="DOD1" s="67"/>
      <c r="DOE1" s="67"/>
      <c r="DOF1" s="67"/>
      <c r="DOG1" s="67"/>
      <c r="DOH1" s="67"/>
      <c r="DOI1" s="67"/>
      <c r="DOJ1" s="67"/>
      <c r="DOK1" s="67"/>
      <c r="DOL1" s="67"/>
      <c r="DOM1" s="67"/>
      <c r="DON1" s="92"/>
      <c r="DOO1" s="67"/>
      <c r="DOP1" s="67"/>
      <c r="DOQ1" s="67"/>
      <c r="DOR1" s="67"/>
      <c r="DOS1" s="67"/>
      <c r="DOT1" s="67"/>
      <c r="DOU1" s="67"/>
      <c r="DOV1" s="67"/>
      <c r="DOW1" s="67"/>
      <c r="DOX1" s="67"/>
      <c r="DOY1" s="67"/>
      <c r="DOZ1" s="67"/>
      <c r="DPA1" s="67"/>
      <c r="DPB1" s="67"/>
      <c r="DPC1" s="67"/>
      <c r="DPD1" s="92"/>
      <c r="DPE1" s="67"/>
      <c r="DPF1" s="67"/>
      <c r="DPG1" s="67"/>
      <c r="DPH1" s="67"/>
      <c r="DPI1" s="67"/>
      <c r="DPJ1" s="67"/>
      <c r="DPK1" s="67"/>
      <c r="DPL1" s="67"/>
      <c r="DPM1" s="67"/>
      <c r="DPN1" s="67"/>
      <c r="DPO1" s="67"/>
      <c r="DPP1" s="67"/>
      <c r="DPQ1" s="67"/>
      <c r="DPR1" s="67"/>
      <c r="DPS1" s="67"/>
      <c r="DPT1" s="92"/>
      <c r="DPU1" s="67"/>
      <c r="DPV1" s="67"/>
      <c r="DPW1" s="67"/>
      <c r="DPX1" s="67"/>
      <c r="DPY1" s="67"/>
      <c r="DPZ1" s="67"/>
      <c r="DQA1" s="67"/>
      <c r="DQB1" s="67"/>
      <c r="DQC1" s="67"/>
      <c r="DQD1" s="67"/>
      <c r="DQE1" s="67"/>
      <c r="DQF1" s="67"/>
      <c r="DQG1" s="67"/>
      <c r="DQH1" s="67"/>
      <c r="DQI1" s="67"/>
      <c r="DQJ1" s="92"/>
      <c r="DQK1" s="67"/>
      <c r="DQL1" s="67"/>
      <c r="DQM1" s="67"/>
      <c r="DQN1" s="67"/>
      <c r="DQO1" s="67"/>
      <c r="DQP1" s="67"/>
      <c r="DQQ1" s="67"/>
      <c r="DQR1" s="67"/>
      <c r="DQS1" s="67"/>
      <c r="DQT1" s="67"/>
      <c r="DQU1" s="67"/>
      <c r="DQV1" s="67"/>
      <c r="DQW1" s="67"/>
      <c r="DQX1" s="67"/>
      <c r="DQY1" s="67"/>
      <c r="DQZ1" s="92"/>
      <c r="DRA1" s="67"/>
      <c r="DRB1" s="67"/>
      <c r="DRC1" s="67"/>
      <c r="DRD1" s="67"/>
      <c r="DRE1" s="67"/>
      <c r="DRF1" s="67"/>
      <c r="DRG1" s="67"/>
      <c r="DRH1" s="67"/>
      <c r="DRI1" s="67"/>
      <c r="DRJ1" s="67"/>
      <c r="DRK1" s="67"/>
      <c r="DRL1" s="67"/>
      <c r="DRM1" s="67"/>
      <c r="DRN1" s="67"/>
      <c r="DRO1" s="67"/>
      <c r="DRP1" s="92"/>
      <c r="DRQ1" s="67"/>
      <c r="DRR1" s="67"/>
      <c r="DRS1" s="67"/>
      <c r="DRT1" s="67"/>
      <c r="DRU1" s="67"/>
      <c r="DRV1" s="67"/>
      <c r="DRW1" s="67"/>
      <c r="DRX1" s="67"/>
      <c r="DRY1" s="67"/>
      <c r="DRZ1" s="67"/>
      <c r="DSA1" s="67"/>
      <c r="DSB1" s="67"/>
      <c r="DSC1" s="67"/>
      <c r="DSD1" s="67"/>
      <c r="DSE1" s="67"/>
      <c r="DSF1" s="92"/>
      <c r="DSG1" s="67"/>
      <c r="DSH1" s="67"/>
      <c r="DSI1" s="67"/>
      <c r="DSJ1" s="67"/>
      <c r="DSK1" s="67"/>
      <c r="DSL1" s="67"/>
      <c r="DSM1" s="67"/>
      <c r="DSN1" s="67"/>
      <c r="DSO1" s="67"/>
      <c r="DSP1" s="67"/>
      <c r="DSQ1" s="67"/>
      <c r="DSR1" s="67"/>
      <c r="DSS1" s="67"/>
      <c r="DST1" s="67"/>
      <c r="DSU1" s="67"/>
      <c r="DSV1" s="92"/>
      <c r="DSW1" s="67"/>
      <c r="DSX1" s="67"/>
      <c r="DSY1" s="67"/>
      <c r="DSZ1" s="67"/>
      <c r="DTA1" s="67"/>
      <c r="DTB1" s="67"/>
      <c r="DTC1" s="67"/>
      <c r="DTD1" s="67"/>
      <c r="DTE1" s="67"/>
      <c r="DTF1" s="67"/>
      <c r="DTG1" s="67"/>
      <c r="DTH1" s="67"/>
      <c r="DTI1" s="67"/>
      <c r="DTJ1" s="67"/>
      <c r="DTK1" s="67"/>
      <c r="DTL1" s="92"/>
      <c r="DTM1" s="67"/>
      <c r="DTN1" s="67"/>
      <c r="DTO1" s="67"/>
      <c r="DTP1" s="67"/>
      <c r="DTQ1" s="67"/>
      <c r="DTR1" s="67"/>
      <c r="DTS1" s="67"/>
      <c r="DTT1" s="67"/>
      <c r="DTU1" s="67"/>
      <c r="DTV1" s="67"/>
      <c r="DTW1" s="67"/>
      <c r="DTX1" s="67"/>
      <c r="DTY1" s="67"/>
      <c r="DTZ1" s="67"/>
      <c r="DUA1" s="67"/>
      <c r="DUB1" s="92"/>
      <c r="DUC1" s="67"/>
      <c r="DUD1" s="67"/>
      <c r="DUE1" s="67"/>
      <c r="DUF1" s="67"/>
      <c r="DUG1" s="67"/>
      <c r="DUH1" s="67"/>
      <c r="DUI1" s="67"/>
      <c r="DUJ1" s="67"/>
      <c r="DUK1" s="67"/>
      <c r="DUL1" s="67"/>
      <c r="DUM1" s="67"/>
      <c r="DUN1" s="67"/>
      <c r="DUO1" s="67"/>
      <c r="DUP1" s="67"/>
      <c r="DUQ1" s="67"/>
      <c r="DUR1" s="92"/>
      <c r="DUS1" s="67"/>
      <c r="DUT1" s="67"/>
      <c r="DUU1" s="67"/>
      <c r="DUV1" s="67"/>
      <c r="DUW1" s="67"/>
      <c r="DUX1" s="67"/>
      <c r="DUY1" s="67"/>
      <c r="DUZ1" s="67"/>
      <c r="DVA1" s="67"/>
      <c r="DVB1" s="67"/>
      <c r="DVC1" s="67"/>
      <c r="DVD1" s="67"/>
      <c r="DVE1" s="67"/>
      <c r="DVF1" s="67"/>
      <c r="DVG1" s="67"/>
      <c r="DVH1" s="92"/>
      <c r="DVI1" s="67"/>
      <c r="DVJ1" s="67"/>
      <c r="DVK1" s="67"/>
      <c r="DVL1" s="67"/>
      <c r="DVM1" s="67"/>
      <c r="DVN1" s="67"/>
      <c r="DVO1" s="67"/>
      <c r="DVP1" s="67"/>
      <c r="DVQ1" s="67"/>
      <c r="DVR1" s="67"/>
      <c r="DVS1" s="67"/>
      <c r="DVT1" s="67"/>
      <c r="DVU1" s="67"/>
      <c r="DVV1" s="67"/>
      <c r="DVW1" s="67"/>
      <c r="DVX1" s="92"/>
      <c r="DVY1" s="67"/>
      <c r="DVZ1" s="67"/>
      <c r="DWA1" s="67"/>
      <c r="DWB1" s="67"/>
      <c r="DWC1" s="67"/>
      <c r="DWD1" s="67"/>
      <c r="DWE1" s="67"/>
      <c r="DWF1" s="67"/>
      <c r="DWG1" s="67"/>
      <c r="DWH1" s="67"/>
      <c r="DWI1" s="67"/>
      <c r="DWJ1" s="67"/>
      <c r="DWK1" s="67"/>
      <c r="DWL1" s="67"/>
      <c r="DWM1" s="67"/>
      <c r="DWN1" s="92"/>
      <c r="DWO1" s="67"/>
      <c r="DWP1" s="67"/>
      <c r="DWQ1" s="67"/>
      <c r="DWR1" s="67"/>
      <c r="DWS1" s="67"/>
      <c r="DWT1" s="67"/>
      <c r="DWU1" s="67"/>
      <c r="DWV1" s="67"/>
      <c r="DWW1" s="67"/>
      <c r="DWX1" s="67"/>
      <c r="DWY1" s="67"/>
      <c r="DWZ1" s="67"/>
      <c r="DXA1" s="67"/>
      <c r="DXB1" s="67"/>
      <c r="DXC1" s="67"/>
      <c r="DXD1" s="92"/>
      <c r="DXE1" s="67"/>
      <c r="DXF1" s="67"/>
      <c r="DXG1" s="67"/>
      <c r="DXH1" s="67"/>
      <c r="DXI1" s="67"/>
      <c r="DXJ1" s="67"/>
      <c r="DXK1" s="67"/>
      <c r="DXL1" s="67"/>
      <c r="DXM1" s="67"/>
      <c r="DXN1" s="67"/>
      <c r="DXO1" s="67"/>
      <c r="DXP1" s="67"/>
      <c r="DXQ1" s="67"/>
      <c r="DXR1" s="67"/>
      <c r="DXS1" s="67"/>
      <c r="DXT1" s="92"/>
      <c r="DXU1" s="67"/>
      <c r="DXV1" s="67"/>
      <c r="DXW1" s="67"/>
      <c r="DXX1" s="67"/>
      <c r="DXY1" s="67"/>
      <c r="DXZ1" s="67"/>
      <c r="DYA1" s="67"/>
      <c r="DYB1" s="67"/>
      <c r="DYC1" s="67"/>
      <c r="DYD1" s="67"/>
      <c r="DYE1" s="67"/>
      <c r="DYF1" s="67"/>
      <c r="DYG1" s="67"/>
      <c r="DYH1" s="67"/>
      <c r="DYI1" s="67"/>
      <c r="DYJ1" s="92"/>
      <c r="DYK1" s="67"/>
      <c r="DYL1" s="67"/>
      <c r="DYM1" s="67"/>
      <c r="DYN1" s="67"/>
      <c r="DYO1" s="67"/>
      <c r="DYP1" s="67"/>
      <c r="DYQ1" s="67"/>
      <c r="DYR1" s="67"/>
      <c r="DYS1" s="67"/>
      <c r="DYT1" s="67"/>
      <c r="DYU1" s="67"/>
      <c r="DYV1" s="67"/>
      <c r="DYW1" s="67"/>
      <c r="DYX1" s="67"/>
      <c r="DYY1" s="67"/>
      <c r="DYZ1" s="92"/>
      <c r="DZA1" s="67"/>
      <c r="DZB1" s="67"/>
      <c r="DZC1" s="67"/>
      <c r="DZD1" s="67"/>
      <c r="DZE1" s="67"/>
      <c r="DZF1" s="67"/>
      <c r="DZG1" s="67"/>
      <c r="DZH1" s="67"/>
      <c r="DZI1" s="67"/>
      <c r="DZJ1" s="67"/>
      <c r="DZK1" s="67"/>
      <c r="DZL1" s="67"/>
      <c r="DZM1" s="67"/>
      <c r="DZN1" s="67"/>
      <c r="DZO1" s="67"/>
      <c r="DZP1" s="92"/>
      <c r="DZQ1" s="67"/>
      <c r="DZR1" s="67"/>
      <c r="DZS1" s="67"/>
      <c r="DZT1" s="67"/>
      <c r="DZU1" s="67"/>
      <c r="DZV1" s="67"/>
      <c r="DZW1" s="67"/>
      <c r="DZX1" s="67"/>
      <c r="DZY1" s="67"/>
      <c r="DZZ1" s="67"/>
      <c r="EAA1" s="67"/>
      <c r="EAB1" s="67"/>
      <c r="EAC1" s="67"/>
      <c r="EAD1" s="67"/>
      <c r="EAE1" s="67"/>
      <c r="EAF1" s="92"/>
      <c r="EAG1" s="67"/>
      <c r="EAH1" s="67"/>
      <c r="EAI1" s="67"/>
      <c r="EAJ1" s="67"/>
      <c r="EAK1" s="67"/>
      <c r="EAL1" s="67"/>
      <c r="EAM1" s="67"/>
      <c r="EAN1" s="67"/>
      <c r="EAO1" s="67"/>
      <c r="EAP1" s="67"/>
      <c r="EAQ1" s="67"/>
      <c r="EAR1" s="67"/>
      <c r="EAS1" s="67"/>
      <c r="EAT1" s="67"/>
      <c r="EAU1" s="67"/>
      <c r="EAV1" s="92"/>
      <c r="EAW1" s="67"/>
      <c r="EAX1" s="67"/>
      <c r="EAY1" s="67"/>
      <c r="EAZ1" s="67"/>
      <c r="EBA1" s="67"/>
      <c r="EBB1" s="67"/>
      <c r="EBC1" s="67"/>
      <c r="EBD1" s="67"/>
      <c r="EBE1" s="67"/>
      <c r="EBF1" s="67"/>
      <c r="EBG1" s="67"/>
      <c r="EBH1" s="67"/>
      <c r="EBI1" s="67"/>
      <c r="EBJ1" s="67"/>
      <c r="EBK1" s="67"/>
      <c r="EBL1" s="92"/>
      <c r="EBM1" s="67"/>
      <c r="EBN1" s="67"/>
      <c r="EBO1" s="67"/>
      <c r="EBP1" s="67"/>
      <c r="EBQ1" s="67"/>
      <c r="EBR1" s="67"/>
      <c r="EBS1" s="67"/>
      <c r="EBT1" s="67"/>
      <c r="EBU1" s="67"/>
      <c r="EBV1" s="67"/>
      <c r="EBW1" s="67"/>
      <c r="EBX1" s="67"/>
      <c r="EBY1" s="67"/>
      <c r="EBZ1" s="67"/>
      <c r="ECA1" s="67"/>
      <c r="ECB1" s="92"/>
      <c r="ECC1" s="67"/>
      <c r="ECD1" s="67"/>
      <c r="ECE1" s="67"/>
      <c r="ECF1" s="67"/>
      <c r="ECG1" s="67"/>
      <c r="ECH1" s="67"/>
      <c r="ECI1" s="67"/>
      <c r="ECJ1" s="67"/>
      <c r="ECK1" s="67"/>
      <c r="ECL1" s="67"/>
      <c r="ECM1" s="67"/>
      <c r="ECN1" s="67"/>
      <c r="ECO1" s="67"/>
      <c r="ECP1" s="67"/>
      <c r="ECQ1" s="67"/>
      <c r="ECR1" s="92"/>
      <c r="ECS1" s="67"/>
      <c r="ECT1" s="67"/>
      <c r="ECU1" s="67"/>
      <c r="ECV1" s="67"/>
      <c r="ECW1" s="67"/>
      <c r="ECX1" s="67"/>
      <c r="ECY1" s="67"/>
      <c r="ECZ1" s="67"/>
      <c r="EDA1" s="67"/>
      <c r="EDB1" s="67"/>
      <c r="EDC1" s="67"/>
      <c r="EDD1" s="67"/>
      <c r="EDE1" s="67"/>
      <c r="EDF1" s="67"/>
      <c r="EDG1" s="67"/>
      <c r="EDH1" s="92"/>
      <c r="EDI1" s="67"/>
      <c r="EDJ1" s="67"/>
      <c r="EDK1" s="67"/>
      <c r="EDL1" s="67"/>
      <c r="EDM1" s="67"/>
      <c r="EDN1" s="67"/>
      <c r="EDO1" s="67"/>
      <c r="EDP1" s="67"/>
      <c r="EDQ1" s="67"/>
      <c r="EDR1" s="67"/>
      <c r="EDS1" s="67"/>
      <c r="EDT1" s="67"/>
      <c r="EDU1" s="67"/>
      <c r="EDV1" s="67"/>
      <c r="EDW1" s="67"/>
      <c r="EDX1" s="92"/>
      <c r="EDY1" s="67"/>
      <c r="EDZ1" s="67"/>
      <c r="EEA1" s="67"/>
      <c r="EEB1" s="67"/>
      <c r="EEC1" s="67"/>
      <c r="EED1" s="67"/>
      <c r="EEE1" s="67"/>
      <c r="EEF1" s="67"/>
      <c r="EEG1" s="67"/>
      <c r="EEH1" s="67"/>
      <c r="EEI1" s="67"/>
      <c r="EEJ1" s="67"/>
      <c r="EEK1" s="67"/>
      <c r="EEL1" s="67"/>
      <c r="EEM1" s="67"/>
      <c r="EEN1" s="92"/>
      <c r="EEO1" s="67"/>
      <c r="EEP1" s="67"/>
      <c r="EEQ1" s="67"/>
      <c r="EER1" s="67"/>
      <c r="EES1" s="67"/>
      <c r="EET1" s="67"/>
      <c r="EEU1" s="67"/>
      <c r="EEV1" s="67"/>
      <c r="EEW1" s="67"/>
      <c r="EEX1" s="67"/>
      <c r="EEY1" s="67"/>
      <c r="EEZ1" s="67"/>
      <c r="EFA1" s="67"/>
      <c r="EFB1" s="67"/>
      <c r="EFC1" s="67"/>
      <c r="EFD1" s="92"/>
      <c r="EFE1" s="67"/>
      <c r="EFF1" s="67"/>
      <c r="EFG1" s="67"/>
      <c r="EFH1" s="67"/>
      <c r="EFI1" s="67"/>
      <c r="EFJ1" s="67"/>
      <c r="EFK1" s="67"/>
      <c r="EFL1" s="67"/>
      <c r="EFM1" s="67"/>
      <c r="EFN1" s="67"/>
      <c r="EFO1" s="67"/>
      <c r="EFP1" s="67"/>
      <c r="EFQ1" s="67"/>
      <c r="EFR1" s="67"/>
      <c r="EFS1" s="67"/>
      <c r="EFT1" s="92"/>
      <c r="EFU1" s="67"/>
      <c r="EFV1" s="67"/>
      <c r="EFW1" s="67"/>
      <c r="EFX1" s="67"/>
      <c r="EFY1" s="67"/>
      <c r="EFZ1" s="67"/>
      <c r="EGA1" s="67"/>
      <c r="EGB1" s="67"/>
      <c r="EGC1" s="67"/>
      <c r="EGD1" s="67"/>
      <c r="EGE1" s="67"/>
      <c r="EGF1" s="67"/>
      <c r="EGG1" s="67"/>
      <c r="EGH1" s="67"/>
      <c r="EGI1" s="67"/>
      <c r="EGJ1" s="92"/>
      <c r="EGK1" s="67"/>
      <c r="EGL1" s="67"/>
      <c r="EGM1" s="67"/>
      <c r="EGN1" s="67"/>
      <c r="EGO1" s="67"/>
      <c r="EGP1" s="67"/>
      <c r="EGQ1" s="67"/>
      <c r="EGR1" s="67"/>
      <c r="EGS1" s="67"/>
      <c r="EGT1" s="67"/>
      <c r="EGU1" s="67"/>
      <c r="EGV1" s="67"/>
      <c r="EGW1" s="67"/>
      <c r="EGX1" s="67"/>
      <c r="EGY1" s="67"/>
      <c r="EGZ1" s="92"/>
      <c r="EHA1" s="67"/>
      <c r="EHB1" s="67"/>
      <c r="EHC1" s="67"/>
      <c r="EHD1" s="67"/>
      <c r="EHE1" s="67"/>
      <c r="EHF1" s="67"/>
      <c r="EHG1" s="67"/>
      <c r="EHH1" s="67"/>
      <c r="EHI1" s="67"/>
      <c r="EHJ1" s="67"/>
      <c r="EHK1" s="67"/>
      <c r="EHL1" s="67"/>
      <c r="EHM1" s="67"/>
      <c r="EHN1" s="67"/>
      <c r="EHO1" s="67"/>
      <c r="EHP1" s="92"/>
      <c r="EHQ1" s="67"/>
      <c r="EHR1" s="67"/>
      <c r="EHS1" s="67"/>
      <c r="EHT1" s="67"/>
      <c r="EHU1" s="67"/>
      <c r="EHV1" s="67"/>
      <c r="EHW1" s="67"/>
      <c r="EHX1" s="67"/>
      <c r="EHY1" s="67"/>
      <c r="EHZ1" s="67"/>
      <c r="EIA1" s="67"/>
      <c r="EIB1" s="67"/>
      <c r="EIC1" s="67"/>
      <c r="EID1" s="67"/>
      <c r="EIE1" s="67"/>
      <c r="EIF1" s="92"/>
      <c r="EIG1" s="67"/>
      <c r="EIH1" s="67"/>
      <c r="EII1" s="67"/>
      <c r="EIJ1" s="67"/>
      <c r="EIK1" s="67"/>
      <c r="EIL1" s="67"/>
      <c r="EIM1" s="67"/>
      <c r="EIN1" s="67"/>
      <c r="EIO1" s="67"/>
      <c r="EIP1" s="67"/>
      <c r="EIQ1" s="67"/>
      <c r="EIR1" s="67"/>
      <c r="EIS1" s="67"/>
      <c r="EIT1" s="67"/>
      <c r="EIU1" s="67"/>
      <c r="EIV1" s="92"/>
      <c r="EIW1" s="67"/>
      <c r="EIX1" s="67"/>
      <c r="EIY1" s="67"/>
      <c r="EIZ1" s="67"/>
      <c r="EJA1" s="67"/>
      <c r="EJB1" s="67"/>
      <c r="EJC1" s="67"/>
      <c r="EJD1" s="67"/>
      <c r="EJE1" s="67"/>
      <c r="EJF1" s="67"/>
      <c r="EJG1" s="67"/>
      <c r="EJH1" s="67"/>
      <c r="EJI1" s="67"/>
      <c r="EJJ1" s="67"/>
      <c r="EJK1" s="67"/>
      <c r="EJL1" s="92"/>
      <c r="EJM1" s="67"/>
      <c r="EJN1" s="67"/>
      <c r="EJO1" s="67"/>
      <c r="EJP1" s="67"/>
      <c r="EJQ1" s="67"/>
      <c r="EJR1" s="67"/>
      <c r="EJS1" s="67"/>
      <c r="EJT1" s="67"/>
      <c r="EJU1" s="67"/>
      <c r="EJV1" s="67"/>
      <c r="EJW1" s="67"/>
      <c r="EJX1" s="67"/>
      <c r="EJY1" s="67"/>
      <c r="EJZ1" s="67"/>
      <c r="EKA1" s="67"/>
      <c r="EKB1" s="92"/>
      <c r="EKC1" s="67"/>
      <c r="EKD1" s="67"/>
      <c r="EKE1" s="67"/>
      <c r="EKF1" s="67"/>
      <c r="EKG1" s="67"/>
      <c r="EKH1" s="67"/>
      <c r="EKI1" s="67"/>
      <c r="EKJ1" s="67"/>
      <c r="EKK1" s="67"/>
      <c r="EKL1" s="67"/>
      <c r="EKM1" s="67"/>
      <c r="EKN1" s="67"/>
      <c r="EKO1" s="67"/>
      <c r="EKP1" s="67"/>
      <c r="EKQ1" s="67"/>
      <c r="EKR1" s="92"/>
      <c r="EKS1" s="67"/>
      <c r="EKT1" s="67"/>
      <c r="EKU1" s="67"/>
      <c r="EKV1" s="67"/>
      <c r="EKW1" s="67"/>
      <c r="EKX1" s="67"/>
      <c r="EKY1" s="67"/>
      <c r="EKZ1" s="67"/>
      <c r="ELA1" s="67"/>
      <c r="ELB1" s="67"/>
      <c r="ELC1" s="67"/>
      <c r="ELD1" s="67"/>
      <c r="ELE1" s="67"/>
      <c r="ELF1" s="67"/>
      <c r="ELG1" s="67"/>
      <c r="ELH1" s="92"/>
      <c r="ELI1" s="67"/>
      <c r="ELJ1" s="67"/>
      <c r="ELK1" s="67"/>
      <c r="ELL1" s="67"/>
      <c r="ELM1" s="67"/>
      <c r="ELN1" s="67"/>
      <c r="ELO1" s="67"/>
      <c r="ELP1" s="67"/>
      <c r="ELQ1" s="67"/>
      <c r="ELR1" s="67"/>
      <c r="ELS1" s="67"/>
      <c r="ELT1" s="67"/>
      <c r="ELU1" s="67"/>
      <c r="ELV1" s="67"/>
      <c r="ELW1" s="67"/>
      <c r="ELX1" s="92"/>
      <c r="ELY1" s="67"/>
      <c r="ELZ1" s="67"/>
      <c r="EMA1" s="67"/>
      <c r="EMB1" s="67"/>
      <c r="EMC1" s="67"/>
      <c r="EMD1" s="67"/>
      <c r="EME1" s="67"/>
      <c r="EMF1" s="67"/>
      <c r="EMG1" s="67"/>
      <c r="EMH1" s="67"/>
      <c r="EMI1" s="67"/>
      <c r="EMJ1" s="67"/>
      <c r="EMK1" s="67"/>
      <c r="EML1" s="67"/>
      <c r="EMM1" s="67"/>
      <c r="EMN1" s="92"/>
      <c r="EMO1" s="67"/>
      <c r="EMP1" s="67"/>
      <c r="EMQ1" s="67"/>
      <c r="EMR1" s="67"/>
      <c r="EMS1" s="67"/>
      <c r="EMT1" s="67"/>
      <c r="EMU1" s="67"/>
      <c r="EMV1" s="67"/>
      <c r="EMW1" s="67"/>
      <c r="EMX1" s="67"/>
      <c r="EMY1" s="67"/>
      <c r="EMZ1" s="67"/>
      <c r="ENA1" s="67"/>
      <c r="ENB1" s="67"/>
      <c r="ENC1" s="67"/>
      <c r="END1" s="92"/>
      <c r="ENE1" s="67"/>
      <c r="ENF1" s="67"/>
      <c r="ENG1" s="67"/>
      <c r="ENH1" s="67"/>
      <c r="ENI1" s="67"/>
      <c r="ENJ1" s="67"/>
      <c r="ENK1" s="67"/>
      <c r="ENL1" s="67"/>
      <c r="ENM1" s="67"/>
      <c r="ENN1" s="67"/>
      <c r="ENO1" s="67"/>
      <c r="ENP1" s="67"/>
      <c r="ENQ1" s="67"/>
      <c r="ENR1" s="67"/>
      <c r="ENS1" s="67"/>
      <c r="ENT1" s="92"/>
      <c r="ENU1" s="67"/>
      <c r="ENV1" s="67"/>
      <c r="ENW1" s="67"/>
      <c r="ENX1" s="67"/>
      <c r="ENY1" s="67"/>
      <c r="ENZ1" s="67"/>
      <c r="EOA1" s="67"/>
      <c r="EOB1" s="67"/>
      <c r="EOC1" s="67"/>
      <c r="EOD1" s="67"/>
      <c r="EOE1" s="67"/>
      <c r="EOF1" s="67"/>
      <c r="EOG1" s="67"/>
      <c r="EOH1" s="67"/>
      <c r="EOI1" s="67"/>
      <c r="EOJ1" s="92"/>
      <c r="EOK1" s="67"/>
      <c r="EOL1" s="67"/>
      <c r="EOM1" s="67"/>
      <c r="EON1" s="67"/>
      <c r="EOO1" s="67"/>
      <c r="EOP1" s="67"/>
      <c r="EOQ1" s="67"/>
      <c r="EOR1" s="67"/>
      <c r="EOS1" s="67"/>
      <c r="EOT1" s="67"/>
      <c r="EOU1" s="67"/>
      <c r="EOV1" s="67"/>
      <c r="EOW1" s="67"/>
      <c r="EOX1" s="67"/>
      <c r="EOY1" s="67"/>
      <c r="EOZ1" s="92"/>
      <c r="EPA1" s="67"/>
      <c r="EPB1" s="67"/>
      <c r="EPC1" s="67"/>
      <c r="EPD1" s="67"/>
      <c r="EPE1" s="67"/>
      <c r="EPF1" s="67"/>
      <c r="EPG1" s="67"/>
      <c r="EPH1" s="67"/>
      <c r="EPI1" s="67"/>
      <c r="EPJ1" s="67"/>
      <c r="EPK1" s="67"/>
      <c r="EPL1" s="67"/>
      <c r="EPM1" s="67"/>
      <c r="EPN1" s="67"/>
      <c r="EPO1" s="67"/>
      <c r="EPP1" s="92"/>
      <c r="EPQ1" s="67"/>
      <c r="EPR1" s="67"/>
      <c r="EPS1" s="67"/>
      <c r="EPT1" s="67"/>
      <c r="EPU1" s="67"/>
      <c r="EPV1" s="67"/>
      <c r="EPW1" s="67"/>
      <c r="EPX1" s="67"/>
      <c r="EPY1" s="67"/>
      <c r="EPZ1" s="67"/>
      <c r="EQA1" s="67"/>
      <c r="EQB1" s="67"/>
      <c r="EQC1" s="67"/>
      <c r="EQD1" s="67"/>
      <c r="EQE1" s="67"/>
      <c r="EQF1" s="92"/>
      <c r="EQG1" s="67"/>
      <c r="EQH1" s="67"/>
      <c r="EQI1" s="67"/>
      <c r="EQJ1" s="67"/>
      <c r="EQK1" s="67"/>
      <c r="EQL1" s="67"/>
      <c r="EQM1" s="67"/>
      <c r="EQN1" s="67"/>
      <c r="EQO1" s="67"/>
      <c r="EQP1" s="67"/>
      <c r="EQQ1" s="67"/>
      <c r="EQR1" s="67"/>
      <c r="EQS1" s="67"/>
      <c r="EQT1" s="67"/>
      <c r="EQU1" s="67"/>
      <c r="EQV1" s="92"/>
      <c r="EQW1" s="67"/>
      <c r="EQX1" s="67"/>
      <c r="EQY1" s="67"/>
      <c r="EQZ1" s="67"/>
      <c r="ERA1" s="67"/>
      <c r="ERB1" s="67"/>
      <c r="ERC1" s="67"/>
      <c r="ERD1" s="67"/>
      <c r="ERE1" s="67"/>
      <c r="ERF1" s="67"/>
      <c r="ERG1" s="67"/>
      <c r="ERH1" s="67"/>
      <c r="ERI1" s="67"/>
      <c r="ERJ1" s="67"/>
      <c r="ERK1" s="67"/>
      <c r="ERL1" s="92"/>
      <c r="ERM1" s="67"/>
      <c r="ERN1" s="67"/>
      <c r="ERO1" s="67"/>
      <c r="ERP1" s="67"/>
      <c r="ERQ1" s="67"/>
      <c r="ERR1" s="67"/>
      <c r="ERS1" s="67"/>
      <c r="ERT1" s="67"/>
      <c r="ERU1" s="67"/>
      <c r="ERV1" s="67"/>
      <c r="ERW1" s="67"/>
      <c r="ERX1" s="67"/>
      <c r="ERY1" s="67"/>
      <c r="ERZ1" s="67"/>
      <c r="ESA1" s="67"/>
      <c r="ESB1" s="92"/>
      <c r="ESC1" s="67"/>
      <c r="ESD1" s="67"/>
      <c r="ESE1" s="67"/>
      <c r="ESF1" s="67"/>
      <c r="ESG1" s="67"/>
      <c r="ESH1" s="67"/>
      <c r="ESI1" s="67"/>
      <c r="ESJ1" s="67"/>
      <c r="ESK1" s="67"/>
      <c r="ESL1" s="67"/>
      <c r="ESM1" s="67"/>
      <c r="ESN1" s="67"/>
      <c r="ESO1" s="67"/>
      <c r="ESP1" s="67"/>
      <c r="ESQ1" s="67"/>
      <c r="ESR1" s="92"/>
      <c r="ESS1" s="67"/>
      <c r="EST1" s="67"/>
      <c r="ESU1" s="67"/>
      <c r="ESV1" s="67"/>
      <c r="ESW1" s="67"/>
      <c r="ESX1" s="67"/>
      <c r="ESY1" s="67"/>
      <c r="ESZ1" s="67"/>
      <c r="ETA1" s="67"/>
      <c r="ETB1" s="67"/>
      <c r="ETC1" s="67"/>
      <c r="ETD1" s="67"/>
      <c r="ETE1" s="67"/>
      <c r="ETF1" s="67"/>
      <c r="ETG1" s="67"/>
      <c r="ETH1" s="92"/>
      <c r="ETI1" s="67"/>
      <c r="ETJ1" s="67"/>
      <c r="ETK1" s="67"/>
      <c r="ETL1" s="67"/>
      <c r="ETM1" s="67"/>
      <c r="ETN1" s="67"/>
      <c r="ETO1" s="67"/>
      <c r="ETP1" s="67"/>
      <c r="ETQ1" s="67"/>
      <c r="ETR1" s="67"/>
      <c r="ETS1" s="67"/>
      <c r="ETT1" s="67"/>
      <c r="ETU1" s="67"/>
      <c r="ETV1" s="67"/>
      <c r="ETW1" s="67"/>
      <c r="ETX1" s="92"/>
      <c r="ETY1" s="67"/>
      <c r="ETZ1" s="67"/>
      <c r="EUA1" s="67"/>
      <c r="EUB1" s="67"/>
      <c r="EUC1" s="67"/>
      <c r="EUD1" s="67"/>
      <c r="EUE1" s="67"/>
      <c r="EUF1" s="67"/>
      <c r="EUG1" s="67"/>
      <c r="EUH1" s="67"/>
      <c r="EUI1" s="67"/>
      <c r="EUJ1" s="67"/>
      <c r="EUK1" s="67"/>
      <c r="EUL1" s="67"/>
      <c r="EUM1" s="67"/>
      <c r="EUN1" s="92"/>
      <c r="EUO1" s="67"/>
      <c r="EUP1" s="67"/>
      <c r="EUQ1" s="67"/>
      <c r="EUR1" s="67"/>
      <c r="EUS1" s="67"/>
      <c r="EUT1" s="67"/>
      <c r="EUU1" s="67"/>
      <c r="EUV1" s="67"/>
      <c r="EUW1" s="67"/>
      <c r="EUX1" s="67"/>
      <c r="EUY1" s="67"/>
      <c r="EUZ1" s="67"/>
      <c r="EVA1" s="67"/>
      <c r="EVB1" s="67"/>
      <c r="EVC1" s="67"/>
      <c r="EVD1" s="92"/>
      <c r="EVE1" s="67"/>
      <c r="EVF1" s="67"/>
      <c r="EVG1" s="67"/>
      <c r="EVH1" s="67"/>
      <c r="EVI1" s="67"/>
      <c r="EVJ1" s="67"/>
      <c r="EVK1" s="67"/>
      <c r="EVL1" s="67"/>
      <c r="EVM1" s="67"/>
      <c r="EVN1" s="67"/>
      <c r="EVO1" s="67"/>
      <c r="EVP1" s="67"/>
      <c r="EVQ1" s="67"/>
      <c r="EVR1" s="67"/>
      <c r="EVS1" s="67"/>
      <c r="EVT1" s="92"/>
      <c r="EVU1" s="67"/>
      <c r="EVV1" s="67"/>
      <c r="EVW1" s="67"/>
      <c r="EVX1" s="67"/>
      <c r="EVY1" s="67"/>
      <c r="EVZ1" s="67"/>
      <c r="EWA1" s="67"/>
      <c r="EWB1" s="67"/>
      <c r="EWC1" s="67"/>
      <c r="EWD1" s="67"/>
      <c r="EWE1" s="67"/>
      <c r="EWF1" s="67"/>
      <c r="EWG1" s="67"/>
      <c r="EWH1" s="67"/>
      <c r="EWI1" s="67"/>
      <c r="EWJ1" s="92"/>
      <c r="EWK1" s="67"/>
      <c r="EWL1" s="67"/>
      <c r="EWM1" s="67"/>
      <c r="EWN1" s="67"/>
      <c r="EWO1" s="67"/>
      <c r="EWP1" s="67"/>
      <c r="EWQ1" s="67"/>
      <c r="EWR1" s="67"/>
      <c r="EWS1" s="67"/>
      <c r="EWT1" s="67"/>
      <c r="EWU1" s="67"/>
      <c r="EWV1" s="67"/>
      <c r="EWW1" s="67"/>
      <c r="EWX1" s="67"/>
      <c r="EWY1" s="67"/>
      <c r="EWZ1" s="92"/>
      <c r="EXA1" s="67"/>
      <c r="EXB1" s="67"/>
      <c r="EXC1" s="67"/>
      <c r="EXD1" s="67"/>
      <c r="EXE1" s="67"/>
      <c r="EXF1" s="67"/>
      <c r="EXG1" s="67"/>
      <c r="EXH1" s="67"/>
      <c r="EXI1" s="67"/>
      <c r="EXJ1" s="67"/>
      <c r="EXK1" s="67"/>
      <c r="EXL1" s="67"/>
      <c r="EXM1" s="67"/>
      <c r="EXN1" s="67"/>
      <c r="EXO1" s="67"/>
      <c r="EXP1" s="92"/>
      <c r="EXQ1" s="67"/>
      <c r="EXR1" s="67"/>
      <c r="EXS1" s="67"/>
      <c r="EXT1" s="67"/>
      <c r="EXU1" s="67"/>
      <c r="EXV1" s="67"/>
      <c r="EXW1" s="67"/>
      <c r="EXX1" s="67"/>
      <c r="EXY1" s="67"/>
      <c r="EXZ1" s="67"/>
      <c r="EYA1" s="67"/>
      <c r="EYB1" s="67"/>
      <c r="EYC1" s="67"/>
      <c r="EYD1" s="67"/>
      <c r="EYE1" s="67"/>
      <c r="EYF1" s="92"/>
      <c r="EYG1" s="67"/>
      <c r="EYH1" s="67"/>
      <c r="EYI1" s="67"/>
      <c r="EYJ1" s="67"/>
      <c r="EYK1" s="67"/>
      <c r="EYL1" s="67"/>
      <c r="EYM1" s="67"/>
      <c r="EYN1" s="67"/>
      <c r="EYO1" s="67"/>
      <c r="EYP1" s="67"/>
      <c r="EYQ1" s="67"/>
      <c r="EYR1" s="67"/>
      <c r="EYS1" s="67"/>
      <c r="EYT1" s="67"/>
      <c r="EYU1" s="67"/>
      <c r="EYV1" s="92"/>
      <c r="EYW1" s="67"/>
      <c r="EYX1" s="67"/>
      <c r="EYY1" s="67"/>
      <c r="EYZ1" s="67"/>
      <c r="EZA1" s="67"/>
      <c r="EZB1" s="67"/>
      <c r="EZC1" s="67"/>
      <c r="EZD1" s="67"/>
      <c r="EZE1" s="67"/>
      <c r="EZF1" s="67"/>
      <c r="EZG1" s="67"/>
      <c r="EZH1" s="67"/>
      <c r="EZI1" s="67"/>
      <c r="EZJ1" s="67"/>
      <c r="EZK1" s="67"/>
      <c r="EZL1" s="92"/>
      <c r="EZM1" s="67"/>
      <c r="EZN1" s="67"/>
      <c r="EZO1" s="67"/>
      <c r="EZP1" s="67"/>
      <c r="EZQ1" s="67"/>
      <c r="EZR1" s="67"/>
      <c r="EZS1" s="67"/>
      <c r="EZT1" s="67"/>
      <c r="EZU1" s="67"/>
      <c r="EZV1" s="67"/>
      <c r="EZW1" s="67"/>
      <c r="EZX1" s="67"/>
      <c r="EZY1" s="67"/>
      <c r="EZZ1" s="67"/>
      <c r="FAA1" s="67"/>
      <c r="FAB1" s="92"/>
      <c r="FAC1" s="67"/>
      <c r="FAD1" s="67"/>
      <c r="FAE1" s="67"/>
      <c r="FAF1" s="67"/>
      <c r="FAG1" s="67"/>
      <c r="FAH1" s="67"/>
      <c r="FAI1" s="67"/>
      <c r="FAJ1" s="67"/>
      <c r="FAK1" s="67"/>
      <c r="FAL1" s="67"/>
      <c r="FAM1" s="67"/>
      <c r="FAN1" s="67"/>
      <c r="FAO1" s="67"/>
      <c r="FAP1" s="67"/>
      <c r="FAQ1" s="67"/>
      <c r="FAR1" s="92"/>
      <c r="FAS1" s="67"/>
      <c r="FAT1" s="67"/>
      <c r="FAU1" s="67"/>
      <c r="FAV1" s="67"/>
      <c r="FAW1" s="67"/>
      <c r="FAX1" s="67"/>
      <c r="FAY1" s="67"/>
      <c r="FAZ1" s="67"/>
      <c r="FBA1" s="67"/>
      <c r="FBB1" s="67"/>
      <c r="FBC1" s="67"/>
      <c r="FBD1" s="67"/>
      <c r="FBE1" s="67"/>
      <c r="FBF1" s="67"/>
      <c r="FBG1" s="67"/>
      <c r="FBH1" s="92"/>
      <c r="FBI1" s="67"/>
      <c r="FBJ1" s="67"/>
      <c r="FBK1" s="67"/>
      <c r="FBL1" s="67"/>
      <c r="FBM1" s="67"/>
      <c r="FBN1" s="67"/>
      <c r="FBO1" s="67"/>
      <c r="FBP1" s="67"/>
      <c r="FBQ1" s="67"/>
      <c r="FBR1" s="67"/>
      <c r="FBS1" s="67"/>
      <c r="FBT1" s="67"/>
      <c r="FBU1" s="67"/>
      <c r="FBV1" s="67"/>
      <c r="FBW1" s="67"/>
      <c r="FBX1" s="92"/>
      <c r="FBY1" s="67"/>
      <c r="FBZ1" s="67"/>
      <c r="FCA1" s="67"/>
      <c r="FCB1" s="67"/>
      <c r="FCC1" s="67"/>
      <c r="FCD1" s="67"/>
      <c r="FCE1" s="67"/>
      <c r="FCF1" s="67"/>
      <c r="FCG1" s="67"/>
      <c r="FCH1" s="67"/>
      <c r="FCI1" s="67"/>
      <c r="FCJ1" s="67"/>
      <c r="FCK1" s="67"/>
      <c r="FCL1" s="67"/>
      <c r="FCM1" s="67"/>
      <c r="FCN1" s="92"/>
      <c r="FCO1" s="67"/>
      <c r="FCP1" s="67"/>
      <c r="FCQ1" s="67"/>
      <c r="FCR1" s="67"/>
      <c r="FCS1" s="67"/>
      <c r="FCT1" s="67"/>
      <c r="FCU1" s="67"/>
      <c r="FCV1" s="67"/>
      <c r="FCW1" s="67"/>
      <c r="FCX1" s="67"/>
      <c r="FCY1" s="67"/>
      <c r="FCZ1" s="67"/>
      <c r="FDA1" s="67"/>
      <c r="FDB1" s="67"/>
      <c r="FDC1" s="67"/>
      <c r="FDD1" s="92"/>
      <c r="FDE1" s="67"/>
      <c r="FDF1" s="67"/>
      <c r="FDG1" s="67"/>
      <c r="FDH1" s="67"/>
      <c r="FDI1" s="67"/>
      <c r="FDJ1" s="67"/>
      <c r="FDK1" s="67"/>
      <c r="FDL1" s="67"/>
      <c r="FDM1" s="67"/>
      <c r="FDN1" s="67"/>
      <c r="FDO1" s="67"/>
      <c r="FDP1" s="67"/>
      <c r="FDQ1" s="67"/>
      <c r="FDR1" s="67"/>
      <c r="FDS1" s="67"/>
      <c r="FDT1" s="92"/>
      <c r="FDU1" s="67"/>
      <c r="FDV1" s="67"/>
      <c r="FDW1" s="67"/>
      <c r="FDX1" s="67"/>
      <c r="FDY1" s="67"/>
      <c r="FDZ1" s="67"/>
      <c r="FEA1" s="67"/>
      <c r="FEB1" s="67"/>
      <c r="FEC1" s="67"/>
      <c r="FED1" s="67"/>
      <c r="FEE1" s="67"/>
      <c r="FEF1" s="67"/>
      <c r="FEG1" s="67"/>
      <c r="FEH1" s="67"/>
      <c r="FEI1" s="67"/>
      <c r="FEJ1" s="92"/>
      <c r="FEK1" s="67"/>
      <c r="FEL1" s="67"/>
      <c r="FEM1" s="67"/>
      <c r="FEN1" s="67"/>
      <c r="FEO1" s="67"/>
      <c r="FEP1" s="67"/>
      <c r="FEQ1" s="67"/>
      <c r="FER1" s="67"/>
      <c r="FES1" s="67"/>
      <c r="FET1" s="67"/>
      <c r="FEU1" s="67"/>
      <c r="FEV1" s="67"/>
      <c r="FEW1" s="67"/>
      <c r="FEX1" s="67"/>
      <c r="FEY1" s="67"/>
      <c r="FEZ1" s="92"/>
      <c r="FFA1" s="67"/>
      <c r="FFB1" s="67"/>
      <c r="FFC1" s="67"/>
      <c r="FFD1" s="67"/>
      <c r="FFE1" s="67"/>
      <c r="FFF1" s="67"/>
      <c r="FFG1" s="67"/>
      <c r="FFH1" s="67"/>
      <c r="FFI1" s="67"/>
      <c r="FFJ1" s="67"/>
      <c r="FFK1" s="67"/>
      <c r="FFL1" s="67"/>
      <c r="FFM1" s="67"/>
      <c r="FFN1" s="67"/>
      <c r="FFO1" s="67"/>
      <c r="FFP1" s="92"/>
      <c r="FFQ1" s="67"/>
      <c r="FFR1" s="67"/>
      <c r="FFS1" s="67"/>
      <c r="FFT1" s="67"/>
      <c r="FFU1" s="67"/>
      <c r="FFV1" s="67"/>
      <c r="FFW1" s="67"/>
      <c r="FFX1" s="67"/>
      <c r="FFY1" s="67"/>
      <c r="FFZ1" s="67"/>
      <c r="FGA1" s="67"/>
      <c r="FGB1" s="67"/>
      <c r="FGC1" s="67"/>
      <c r="FGD1" s="67"/>
      <c r="FGE1" s="67"/>
      <c r="FGF1" s="92"/>
      <c r="FGG1" s="67"/>
      <c r="FGH1" s="67"/>
      <c r="FGI1" s="67"/>
      <c r="FGJ1" s="67"/>
      <c r="FGK1" s="67"/>
      <c r="FGL1" s="67"/>
      <c r="FGM1" s="67"/>
      <c r="FGN1" s="67"/>
      <c r="FGO1" s="67"/>
      <c r="FGP1" s="67"/>
      <c r="FGQ1" s="67"/>
      <c r="FGR1" s="67"/>
      <c r="FGS1" s="67"/>
      <c r="FGT1" s="67"/>
      <c r="FGU1" s="67"/>
      <c r="FGV1" s="92"/>
      <c r="FGW1" s="67"/>
      <c r="FGX1" s="67"/>
      <c r="FGY1" s="67"/>
      <c r="FGZ1" s="67"/>
      <c r="FHA1" s="67"/>
      <c r="FHB1" s="67"/>
      <c r="FHC1" s="67"/>
      <c r="FHD1" s="67"/>
      <c r="FHE1" s="67"/>
      <c r="FHF1" s="67"/>
      <c r="FHG1" s="67"/>
      <c r="FHH1" s="67"/>
      <c r="FHI1" s="67"/>
      <c r="FHJ1" s="67"/>
      <c r="FHK1" s="67"/>
      <c r="FHL1" s="92"/>
      <c r="FHM1" s="67"/>
      <c r="FHN1" s="67"/>
      <c r="FHO1" s="67"/>
      <c r="FHP1" s="67"/>
      <c r="FHQ1" s="67"/>
      <c r="FHR1" s="67"/>
      <c r="FHS1" s="67"/>
      <c r="FHT1" s="67"/>
      <c r="FHU1" s="67"/>
      <c r="FHV1" s="67"/>
      <c r="FHW1" s="67"/>
      <c r="FHX1" s="67"/>
      <c r="FHY1" s="67"/>
      <c r="FHZ1" s="67"/>
      <c r="FIA1" s="67"/>
      <c r="FIB1" s="92"/>
      <c r="FIC1" s="67"/>
      <c r="FID1" s="67"/>
      <c r="FIE1" s="67"/>
      <c r="FIF1" s="67"/>
      <c r="FIG1" s="67"/>
      <c r="FIH1" s="67"/>
      <c r="FII1" s="67"/>
      <c r="FIJ1" s="67"/>
      <c r="FIK1" s="67"/>
      <c r="FIL1" s="67"/>
      <c r="FIM1" s="67"/>
      <c r="FIN1" s="67"/>
      <c r="FIO1" s="67"/>
      <c r="FIP1" s="67"/>
      <c r="FIQ1" s="67"/>
      <c r="FIR1" s="92"/>
      <c r="FIS1" s="67"/>
      <c r="FIT1" s="67"/>
      <c r="FIU1" s="67"/>
      <c r="FIV1" s="67"/>
      <c r="FIW1" s="67"/>
      <c r="FIX1" s="67"/>
      <c r="FIY1" s="67"/>
      <c r="FIZ1" s="67"/>
      <c r="FJA1" s="67"/>
      <c r="FJB1" s="67"/>
      <c r="FJC1" s="67"/>
      <c r="FJD1" s="67"/>
      <c r="FJE1" s="67"/>
      <c r="FJF1" s="67"/>
      <c r="FJG1" s="67"/>
      <c r="FJH1" s="92"/>
      <c r="FJI1" s="67"/>
      <c r="FJJ1" s="67"/>
      <c r="FJK1" s="67"/>
      <c r="FJL1" s="67"/>
      <c r="FJM1" s="67"/>
      <c r="FJN1" s="67"/>
      <c r="FJO1" s="67"/>
      <c r="FJP1" s="67"/>
      <c r="FJQ1" s="67"/>
      <c r="FJR1" s="67"/>
      <c r="FJS1" s="67"/>
      <c r="FJT1" s="67"/>
      <c r="FJU1" s="67"/>
      <c r="FJV1" s="67"/>
      <c r="FJW1" s="67"/>
      <c r="FJX1" s="92"/>
      <c r="FJY1" s="67"/>
      <c r="FJZ1" s="67"/>
      <c r="FKA1" s="67"/>
      <c r="FKB1" s="67"/>
      <c r="FKC1" s="67"/>
      <c r="FKD1" s="67"/>
      <c r="FKE1" s="67"/>
      <c r="FKF1" s="67"/>
      <c r="FKG1" s="67"/>
      <c r="FKH1" s="67"/>
      <c r="FKI1" s="67"/>
      <c r="FKJ1" s="67"/>
      <c r="FKK1" s="67"/>
      <c r="FKL1" s="67"/>
      <c r="FKM1" s="67"/>
      <c r="FKN1" s="92"/>
      <c r="FKO1" s="67"/>
      <c r="FKP1" s="67"/>
      <c r="FKQ1" s="67"/>
      <c r="FKR1" s="67"/>
      <c r="FKS1" s="67"/>
      <c r="FKT1" s="67"/>
      <c r="FKU1" s="67"/>
      <c r="FKV1" s="67"/>
      <c r="FKW1" s="67"/>
      <c r="FKX1" s="67"/>
      <c r="FKY1" s="67"/>
      <c r="FKZ1" s="67"/>
      <c r="FLA1" s="67"/>
      <c r="FLB1" s="67"/>
      <c r="FLC1" s="67"/>
      <c r="FLD1" s="92"/>
      <c r="FLE1" s="67"/>
      <c r="FLF1" s="67"/>
      <c r="FLG1" s="67"/>
      <c r="FLH1" s="67"/>
      <c r="FLI1" s="67"/>
      <c r="FLJ1" s="67"/>
      <c r="FLK1" s="67"/>
      <c r="FLL1" s="67"/>
      <c r="FLM1" s="67"/>
      <c r="FLN1" s="67"/>
      <c r="FLO1" s="67"/>
      <c r="FLP1" s="67"/>
      <c r="FLQ1" s="67"/>
      <c r="FLR1" s="67"/>
      <c r="FLS1" s="67"/>
      <c r="FLT1" s="92"/>
      <c r="FLU1" s="67"/>
      <c r="FLV1" s="67"/>
      <c r="FLW1" s="67"/>
      <c r="FLX1" s="67"/>
      <c r="FLY1" s="67"/>
      <c r="FLZ1" s="67"/>
      <c r="FMA1" s="67"/>
      <c r="FMB1" s="67"/>
      <c r="FMC1" s="67"/>
      <c r="FMD1" s="67"/>
      <c r="FME1" s="67"/>
      <c r="FMF1" s="67"/>
      <c r="FMG1" s="67"/>
      <c r="FMH1" s="67"/>
      <c r="FMI1" s="67"/>
      <c r="FMJ1" s="92"/>
      <c r="FMK1" s="67"/>
      <c r="FML1" s="67"/>
      <c r="FMM1" s="67"/>
      <c r="FMN1" s="67"/>
      <c r="FMO1" s="67"/>
      <c r="FMP1" s="67"/>
      <c r="FMQ1" s="67"/>
      <c r="FMR1" s="67"/>
      <c r="FMS1" s="67"/>
      <c r="FMT1" s="67"/>
      <c r="FMU1" s="67"/>
      <c r="FMV1" s="67"/>
      <c r="FMW1" s="67"/>
      <c r="FMX1" s="67"/>
      <c r="FMY1" s="67"/>
      <c r="FMZ1" s="92"/>
      <c r="FNA1" s="67"/>
      <c r="FNB1" s="67"/>
      <c r="FNC1" s="67"/>
      <c r="FND1" s="67"/>
      <c r="FNE1" s="67"/>
      <c r="FNF1" s="67"/>
      <c r="FNG1" s="67"/>
      <c r="FNH1" s="67"/>
      <c r="FNI1" s="67"/>
      <c r="FNJ1" s="67"/>
      <c r="FNK1" s="67"/>
      <c r="FNL1" s="67"/>
      <c r="FNM1" s="67"/>
      <c r="FNN1" s="67"/>
      <c r="FNO1" s="67"/>
      <c r="FNP1" s="92"/>
      <c r="FNQ1" s="67"/>
      <c r="FNR1" s="67"/>
      <c r="FNS1" s="67"/>
      <c r="FNT1" s="67"/>
      <c r="FNU1" s="67"/>
      <c r="FNV1" s="67"/>
      <c r="FNW1" s="67"/>
      <c r="FNX1" s="67"/>
      <c r="FNY1" s="67"/>
      <c r="FNZ1" s="67"/>
      <c r="FOA1" s="67"/>
      <c r="FOB1" s="67"/>
      <c r="FOC1" s="67"/>
      <c r="FOD1" s="67"/>
      <c r="FOE1" s="67"/>
      <c r="FOF1" s="92"/>
      <c r="FOG1" s="67"/>
      <c r="FOH1" s="67"/>
      <c r="FOI1" s="67"/>
      <c r="FOJ1" s="67"/>
      <c r="FOK1" s="67"/>
      <c r="FOL1" s="67"/>
      <c r="FOM1" s="67"/>
      <c r="FON1" s="67"/>
      <c r="FOO1" s="67"/>
      <c r="FOP1" s="67"/>
      <c r="FOQ1" s="67"/>
      <c r="FOR1" s="67"/>
      <c r="FOS1" s="67"/>
      <c r="FOT1" s="67"/>
      <c r="FOU1" s="67"/>
      <c r="FOV1" s="92"/>
      <c r="FOW1" s="67"/>
      <c r="FOX1" s="67"/>
      <c r="FOY1" s="67"/>
      <c r="FOZ1" s="67"/>
      <c r="FPA1" s="67"/>
      <c r="FPB1" s="67"/>
      <c r="FPC1" s="67"/>
      <c r="FPD1" s="67"/>
      <c r="FPE1" s="67"/>
      <c r="FPF1" s="67"/>
      <c r="FPG1" s="67"/>
      <c r="FPH1" s="67"/>
      <c r="FPI1" s="67"/>
      <c r="FPJ1" s="67"/>
      <c r="FPK1" s="67"/>
      <c r="FPL1" s="92"/>
      <c r="FPM1" s="67"/>
      <c r="FPN1" s="67"/>
      <c r="FPO1" s="67"/>
      <c r="FPP1" s="67"/>
      <c r="FPQ1" s="67"/>
      <c r="FPR1" s="67"/>
      <c r="FPS1" s="67"/>
      <c r="FPT1" s="67"/>
      <c r="FPU1" s="67"/>
      <c r="FPV1" s="67"/>
      <c r="FPW1" s="67"/>
      <c r="FPX1" s="67"/>
      <c r="FPY1" s="67"/>
      <c r="FPZ1" s="67"/>
      <c r="FQA1" s="67"/>
      <c r="FQB1" s="92"/>
      <c r="FQC1" s="67"/>
      <c r="FQD1" s="67"/>
      <c r="FQE1" s="67"/>
      <c r="FQF1" s="67"/>
      <c r="FQG1" s="67"/>
      <c r="FQH1" s="67"/>
      <c r="FQI1" s="67"/>
      <c r="FQJ1" s="67"/>
      <c r="FQK1" s="67"/>
      <c r="FQL1" s="67"/>
      <c r="FQM1" s="67"/>
      <c r="FQN1" s="67"/>
      <c r="FQO1" s="67"/>
      <c r="FQP1" s="67"/>
      <c r="FQQ1" s="67"/>
      <c r="FQR1" s="92"/>
      <c r="FQS1" s="67"/>
      <c r="FQT1" s="67"/>
      <c r="FQU1" s="67"/>
      <c r="FQV1" s="67"/>
      <c r="FQW1" s="67"/>
      <c r="FQX1" s="67"/>
      <c r="FQY1" s="67"/>
      <c r="FQZ1" s="67"/>
      <c r="FRA1" s="67"/>
      <c r="FRB1" s="67"/>
      <c r="FRC1" s="67"/>
      <c r="FRD1" s="67"/>
      <c r="FRE1" s="67"/>
      <c r="FRF1" s="67"/>
      <c r="FRG1" s="67"/>
      <c r="FRH1" s="92"/>
      <c r="FRI1" s="67"/>
      <c r="FRJ1" s="67"/>
      <c r="FRK1" s="67"/>
      <c r="FRL1" s="67"/>
      <c r="FRM1" s="67"/>
      <c r="FRN1" s="67"/>
      <c r="FRO1" s="67"/>
      <c r="FRP1" s="67"/>
      <c r="FRQ1" s="67"/>
      <c r="FRR1" s="67"/>
      <c r="FRS1" s="67"/>
      <c r="FRT1" s="67"/>
      <c r="FRU1" s="67"/>
      <c r="FRV1" s="67"/>
      <c r="FRW1" s="67"/>
      <c r="FRX1" s="92"/>
      <c r="FRY1" s="67"/>
      <c r="FRZ1" s="67"/>
      <c r="FSA1" s="67"/>
      <c r="FSB1" s="67"/>
      <c r="FSC1" s="67"/>
      <c r="FSD1" s="67"/>
      <c r="FSE1" s="67"/>
      <c r="FSF1" s="67"/>
      <c r="FSG1" s="67"/>
      <c r="FSH1" s="67"/>
      <c r="FSI1" s="67"/>
      <c r="FSJ1" s="67"/>
      <c r="FSK1" s="67"/>
      <c r="FSL1" s="67"/>
      <c r="FSM1" s="67"/>
      <c r="FSN1" s="92"/>
      <c r="FSO1" s="67"/>
      <c r="FSP1" s="67"/>
      <c r="FSQ1" s="67"/>
      <c r="FSR1" s="67"/>
      <c r="FSS1" s="67"/>
      <c r="FST1" s="67"/>
      <c r="FSU1" s="67"/>
      <c r="FSV1" s="67"/>
      <c r="FSW1" s="67"/>
      <c r="FSX1" s="67"/>
      <c r="FSY1" s="67"/>
      <c r="FSZ1" s="67"/>
      <c r="FTA1" s="67"/>
      <c r="FTB1" s="67"/>
      <c r="FTC1" s="67"/>
      <c r="FTD1" s="92"/>
      <c r="FTE1" s="67"/>
      <c r="FTF1" s="67"/>
      <c r="FTG1" s="67"/>
      <c r="FTH1" s="67"/>
      <c r="FTI1" s="67"/>
      <c r="FTJ1" s="67"/>
      <c r="FTK1" s="67"/>
      <c r="FTL1" s="67"/>
      <c r="FTM1" s="67"/>
      <c r="FTN1" s="67"/>
      <c r="FTO1" s="67"/>
      <c r="FTP1" s="67"/>
      <c r="FTQ1" s="67"/>
      <c r="FTR1" s="67"/>
      <c r="FTS1" s="67"/>
      <c r="FTT1" s="92"/>
      <c r="FTU1" s="67"/>
      <c r="FTV1" s="67"/>
      <c r="FTW1" s="67"/>
      <c r="FTX1" s="67"/>
      <c r="FTY1" s="67"/>
      <c r="FTZ1" s="67"/>
      <c r="FUA1" s="67"/>
      <c r="FUB1" s="67"/>
      <c r="FUC1" s="67"/>
      <c r="FUD1" s="67"/>
      <c r="FUE1" s="67"/>
      <c r="FUF1" s="67"/>
      <c r="FUG1" s="67"/>
      <c r="FUH1" s="67"/>
      <c r="FUI1" s="67"/>
      <c r="FUJ1" s="92"/>
      <c r="FUK1" s="67"/>
      <c r="FUL1" s="67"/>
      <c r="FUM1" s="67"/>
      <c r="FUN1" s="67"/>
      <c r="FUO1" s="67"/>
      <c r="FUP1" s="67"/>
      <c r="FUQ1" s="67"/>
      <c r="FUR1" s="67"/>
      <c r="FUS1" s="67"/>
      <c r="FUT1" s="67"/>
      <c r="FUU1" s="67"/>
      <c r="FUV1" s="67"/>
      <c r="FUW1" s="67"/>
      <c r="FUX1" s="67"/>
      <c r="FUY1" s="67"/>
      <c r="FUZ1" s="92"/>
      <c r="FVA1" s="67"/>
      <c r="FVB1" s="67"/>
      <c r="FVC1" s="67"/>
      <c r="FVD1" s="67"/>
      <c r="FVE1" s="67"/>
      <c r="FVF1" s="67"/>
      <c r="FVG1" s="67"/>
      <c r="FVH1" s="67"/>
      <c r="FVI1" s="67"/>
      <c r="FVJ1" s="67"/>
      <c r="FVK1" s="67"/>
      <c r="FVL1" s="67"/>
      <c r="FVM1" s="67"/>
      <c r="FVN1" s="67"/>
      <c r="FVO1" s="67"/>
      <c r="FVP1" s="92"/>
      <c r="FVQ1" s="67"/>
      <c r="FVR1" s="67"/>
      <c r="FVS1" s="67"/>
      <c r="FVT1" s="67"/>
      <c r="FVU1" s="67"/>
      <c r="FVV1" s="67"/>
      <c r="FVW1" s="67"/>
      <c r="FVX1" s="67"/>
      <c r="FVY1" s="67"/>
      <c r="FVZ1" s="67"/>
      <c r="FWA1" s="67"/>
      <c r="FWB1" s="67"/>
      <c r="FWC1" s="67"/>
      <c r="FWD1" s="67"/>
      <c r="FWE1" s="67"/>
      <c r="FWF1" s="92"/>
      <c r="FWG1" s="67"/>
      <c r="FWH1" s="67"/>
      <c r="FWI1" s="67"/>
      <c r="FWJ1" s="67"/>
      <c r="FWK1" s="67"/>
      <c r="FWL1" s="67"/>
      <c r="FWM1" s="67"/>
      <c r="FWN1" s="67"/>
      <c r="FWO1" s="67"/>
      <c r="FWP1" s="67"/>
      <c r="FWQ1" s="67"/>
      <c r="FWR1" s="67"/>
      <c r="FWS1" s="67"/>
      <c r="FWT1" s="67"/>
      <c r="FWU1" s="67"/>
      <c r="FWV1" s="92"/>
      <c r="FWW1" s="67"/>
      <c r="FWX1" s="67"/>
      <c r="FWY1" s="67"/>
      <c r="FWZ1" s="67"/>
      <c r="FXA1" s="67"/>
      <c r="FXB1" s="67"/>
      <c r="FXC1" s="67"/>
      <c r="FXD1" s="67"/>
      <c r="FXE1" s="67"/>
      <c r="FXF1" s="67"/>
      <c r="FXG1" s="67"/>
      <c r="FXH1" s="67"/>
      <c r="FXI1" s="67"/>
      <c r="FXJ1" s="67"/>
      <c r="FXK1" s="67"/>
      <c r="FXL1" s="92"/>
      <c r="FXM1" s="67"/>
      <c r="FXN1" s="67"/>
      <c r="FXO1" s="67"/>
      <c r="FXP1" s="67"/>
      <c r="FXQ1" s="67"/>
      <c r="FXR1" s="67"/>
      <c r="FXS1" s="67"/>
      <c r="FXT1" s="67"/>
      <c r="FXU1" s="67"/>
      <c r="FXV1" s="67"/>
      <c r="FXW1" s="67"/>
      <c r="FXX1" s="67"/>
      <c r="FXY1" s="67"/>
      <c r="FXZ1" s="67"/>
      <c r="FYA1" s="67"/>
      <c r="FYB1" s="92"/>
      <c r="FYC1" s="67"/>
      <c r="FYD1" s="67"/>
      <c r="FYE1" s="67"/>
      <c r="FYF1" s="67"/>
      <c r="FYG1" s="67"/>
      <c r="FYH1" s="67"/>
      <c r="FYI1" s="67"/>
      <c r="FYJ1" s="67"/>
      <c r="FYK1" s="67"/>
      <c r="FYL1" s="67"/>
      <c r="FYM1" s="67"/>
      <c r="FYN1" s="67"/>
      <c r="FYO1" s="67"/>
      <c r="FYP1" s="67"/>
      <c r="FYQ1" s="67"/>
      <c r="FYR1" s="92"/>
      <c r="FYS1" s="67"/>
      <c r="FYT1" s="67"/>
      <c r="FYU1" s="67"/>
      <c r="FYV1" s="67"/>
      <c r="FYW1" s="67"/>
      <c r="FYX1" s="67"/>
      <c r="FYY1" s="67"/>
      <c r="FYZ1" s="67"/>
      <c r="FZA1" s="67"/>
      <c r="FZB1" s="67"/>
      <c r="FZC1" s="67"/>
      <c r="FZD1" s="67"/>
      <c r="FZE1" s="67"/>
      <c r="FZF1" s="67"/>
      <c r="FZG1" s="67"/>
      <c r="FZH1" s="92"/>
      <c r="FZI1" s="67"/>
      <c r="FZJ1" s="67"/>
      <c r="FZK1" s="67"/>
      <c r="FZL1" s="67"/>
      <c r="FZM1" s="67"/>
      <c r="FZN1" s="67"/>
      <c r="FZO1" s="67"/>
      <c r="FZP1" s="67"/>
      <c r="FZQ1" s="67"/>
      <c r="FZR1" s="67"/>
      <c r="FZS1" s="67"/>
      <c r="FZT1" s="67"/>
      <c r="FZU1" s="67"/>
      <c r="FZV1" s="67"/>
      <c r="FZW1" s="67"/>
      <c r="FZX1" s="92"/>
      <c r="FZY1" s="67"/>
      <c r="FZZ1" s="67"/>
      <c r="GAA1" s="67"/>
      <c r="GAB1" s="67"/>
      <c r="GAC1" s="67"/>
      <c r="GAD1" s="67"/>
      <c r="GAE1" s="67"/>
      <c r="GAF1" s="67"/>
      <c r="GAG1" s="67"/>
      <c r="GAH1" s="67"/>
      <c r="GAI1" s="67"/>
      <c r="GAJ1" s="67"/>
      <c r="GAK1" s="67"/>
      <c r="GAL1" s="67"/>
      <c r="GAM1" s="67"/>
      <c r="GAN1" s="92"/>
      <c r="GAO1" s="67"/>
      <c r="GAP1" s="67"/>
      <c r="GAQ1" s="67"/>
      <c r="GAR1" s="67"/>
      <c r="GAS1" s="67"/>
      <c r="GAT1" s="67"/>
      <c r="GAU1" s="67"/>
      <c r="GAV1" s="67"/>
      <c r="GAW1" s="67"/>
      <c r="GAX1" s="67"/>
      <c r="GAY1" s="67"/>
      <c r="GAZ1" s="67"/>
      <c r="GBA1" s="67"/>
      <c r="GBB1" s="67"/>
      <c r="GBC1" s="67"/>
      <c r="GBD1" s="92"/>
      <c r="GBE1" s="67"/>
      <c r="GBF1" s="67"/>
      <c r="GBG1" s="67"/>
      <c r="GBH1" s="67"/>
      <c r="GBI1" s="67"/>
      <c r="GBJ1" s="67"/>
      <c r="GBK1" s="67"/>
      <c r="GBL1" s="67"/>
      <c r="GBM1" s="67"/>
      <c r="GBN1" s="67"/>
      <c r="GBO1" s="67"/>
      <c r="GBP1" s="67"/>
      <c r="GBQ1" s="67"/>
      <c r="GBR1" s="67"/>
      <c r="GBS1" s="67"/>
      <c r="GBT1" s="92"/>
      <c r="GBU1" s="67"/>
      <c r="GBV1" s="67"/>
      <c r="GBW1" s="67"/>
      <c r="GBX1" s="67"/>
      <c r="GBY1" s="67"/>
      <c r="GBZ1" s="67"/>
      <c r="GCA1" s="67"/>
      <c r="GCB1" s="67"/>
      <c r="GCC1" s="67"/>
      <c r="GCD1" s="67"/>
      <c r="GCE1" s="67"/>
      <c r="GCF1" s="67"/>
      <c r="GCG1" s="67"/>
      <c r="GCH1" s="67"/>
      <c r="GCI1" s="67"/>
      <c r="GCJ1" s="92"/>
      <c r="GCK1" s="67"/>
      <c r="GCL1" s="67"/>
      <c r="GCM1" s="67"/>
      <c r="GCN1" s="67"/>
      <c r="GCO1" s="67"/>
      <c r="GCP1" s="67"/>
      <c r="GCQ1" s="67"/>
      <c r="GCR1" s="67"/>
      <c r="GCS1" s="67"/>
      <c r="GCT1" s="67"/>
      <c r="GCU1" s="67"/>
      <c r="GCV1" s="67"/>
      <c r="GCW1" s="67"/>
      <c r="GCX1" s="67"/>
      <c r="GCY1" s="67"/>
      <c r="GCZ1" s="92"/>
      <c r="GDA1" s="67"/>
      <c r="GDB1" s="67"/>
      <c r="GDC1" s="67"/>
      <c r="GDD1" s="67"/>
      <c r="GDE1" s="67"/>
      <c r="GDF1" s="67"/>
      <c r="GDG1" s="67"/>
      <c r="GDH1" s="67"/>
      <c r="GDI1" s="67"/>
      <c r="GDJ1" s="67"/>
      <c r="GDK1" s="67"/>
      <c r="GDL1" s="67"/>
      <c r="GDM1" s="67"/>
      <c r="GDN1" s="67"/>
      <c r="GDO1" s="67"/>
      <c r="GDP1" s="92"/>
      <c r="GDQ1" s="67"/>
      <c r="GDR1" s="67"/>
      <c r="GDS1" s="67"/>
      <c r="GDT1" s="67"/>
      <c r="GDU1" s="67"/>
      <c r="GDV1" s="67"/>
      <c r="GDW1" s="67"/>
      <c r="GDX1" s="67"/>
      <c r="GDY1" s="67"/>
      <c r="GDZ1" s="67"/>
      <c r="GEA1" s="67"/>
      <c r="GEB1" s="67"/>
      <c r="GEC1" s="67"/>
      <c r="GED1" s="67"/>
      <c r="GEE1" s="67"/>
      <c r="GEF1" s="92"/>
      <c r="GEG1" s="67"/>
      <c r="GEH1" s="67"/>
      <c r="GEI1" s="67"/>
      <c r="GEJ1" s="67"/>
      <c r="GEK1" s="67"/>
      <c r="GEL1" s="67"/>
      <c r="GEM1" s="67"/>
      <c r="GEN1" s="67"/>
      <c r="GEO1" s="67"/>
      <c r="GEP1" s="67"/>
      <c r="GEQ1" s="67"/>
      <c r="GER1" s="67"/>
      <c r="GES1" s="67"/>
      <c r="GET1" s="67"/>
      <c r="GEU1" s="67"/>
      <c r="GEV1" s="92"/>
      <c r="GEW1" s="67"/>
      <c r="GEX1" s="67"/>
      <c r="GEY1" s="67"/>
      <c r="GEZ1" s="67"/>
      <c r="GFA1" s="67"/>
      <c r="GFB1" s="67"/>
      <c r="GFC1" s="67"/>
      <c r="GFD1" s="67"/>
      <c r="GFE1" s="67"/>
      <c r="GFF1" s="67"/>
      <c r="GFG1" s="67"/>
      <c r="GFH1" s="67"/>
      <c r="GFI1" s="67"/>
      <c r="GFJ1" s="67"/>
      <c r="GFK1" s="67"/>
      <c r="GFL1" s="92"/>
      <c r="GFM1" s="67"/>
      <c r="GFN1" s="67"/>
      <c r="GFO1" s="67"/>
      <c r="GFP1" s="67"/>
      <c r="GFQ1" s="67"/>
      <c r="GFR1" s="67"/>
      <c r="GFS1" s="67"/>
      <c r="GFT1" s="67"/>
      <c r="GFU1" s="67"/>
      <c r="GFV1" s="67"/>
      <c r="GFW1" s="67"/>
      <c r="GFX1" s="67"/>
      <c r="GFY1" s="67"/>
      <c r="GFZ1" s="67"/>
      <c r="GGA1" s="67"/>
      <c r="GGB1" s="92"/>
      <c r="GGC1" s="67"/>
      <c r="GGD1" s="67"/>
      <c r="GGE1" s="67"/>
      <c r="GGF1" s="67"/>
      <c r="GGG1" s="67"/>
      <c r="GGH1" s="67"/>
      <c r="GGI1" s="67"/>
      <c r="GGJ1" s="67"/>
      <c r="GGK1" s="67"/>
      <c r="GGL1" s="67"/>
      <c r="GGM1" s="67"/>
      <c r="GGN1" s="67"/>
      <c r="GGO1" s="67"/>
      <c r="GGP1" s="67"/>
      <c r="GGQ1" s="67"/>
      <c r="GGR1" s="92"/>
      <c r="GGS1" s="67"/>
      <c r="GGT1" s="67"/>
      <c r="GGU1" s="67"/>
      <c r="GGV1" s="67"/>
      <c r="GGW1" s="67"/>
      <c r="GGX1" s="67"/>
      <c r="GGY1" s="67"/>
      <c r="GGZ1" s="67"/>
      <c r="GHA1" s="67"/>
      <c r="GHB1" s="67"/>
      <c r="GHC1" s="67"/>
      <c r="GHD1" s="67"/>
      <c r="GHE1" s="67"/>
      <c r="GHF1" s="67"/>
      <c r="GHG1" s="67"/>
      <c r="GHH1" s="92"/>
      <c r="GHI1" s="67"/>
      <c r="GHJ1" s="67"/>
      <c r="GHK1" s="67"/>
      <c r="GHL1" s="67"/>
      <c r="GHM1" s="67"/>
      <c r="GHN1" s="67"/>
      <c r="GHO1" s="67"/>
      <c r="GHP1" s="67"/>
      <c r="GHQ1" s="67"/>
      <c r="GHR1" s="67"/>
      <c r="GHS1" s="67"/>
      <c r="GHT1" s="67"/>
      <c r="GHU1" s="67"/>
      <c r="GHV1" s="67"/>
      <c r="GHW1" s="67"/>
      <c r="GHX1" s="92"/>
      <c r="GHY1" s="67"/>
      <c r="GHZ1" s="67"/>
      <c r="GIA1" s="67"/>
      <c r="GIB1" s="67"/>
      <c r="GIC1" s="67"/>
      <c r="GID1" s="67"/>
      <c r="GIE1" s="67"/>
      <c r="GIF1" s="67"/>
      <c r="GIG1" s="67"/>
      <c r="GIH1" s="67"/>
      <c r="GII1" s="67"/>
      <c r="GIJ1" s="67"/>
      <c r="GIK1" s="67"/>
      <c r="GIL1" s="67"/>
      <c r="GIM1" s="67"/>
      <c r="GIN1" s="92"/>
      <c r="GIO1" s="67"/>
      <c r="GIP1" s="67"/>
      <c r="GIQ1" s="67"/>
      <c r="GIR1" s="67"/>
      <c r="GIS1" s="67"/>
      <c r="GIT1" s="67"/>
      <c r="GIU1" s="67"/>
      <c r="GIV1" s="67"/>
      <c r="GIW1" s="67"/>
      <c r="GIX1" s="67"/>
      <c r="GIY1" s="67"/>
      <c r="GIZ1" s="67"/>
      <c r="GJA1" s="67"/>
      <c r="GJB1" s="67"/>
      <c r="GJC1" s="67"/>
      <c r="GJD1" s="92"/>
      <c r="GJE1" s="67"/>
      <c r="GJF1" s="67"/>
      <c r="GJG1" s="67"/>
      <c r="GJH1" s="67"/>
      <c r="GJI1" s="67"/>
      <c r="GJJ1" s="67"/>
      <c r="GJK1" s="67"/>
      <c r="GJL1" s="67"/>
      <c r="GJM1" s="67"/>
      <c r="GJN1" s="67"/>
      <c r="GJO1" s="67"/>
      <c r="GJP1" s="67"/>
      <c r="GJQ1" s="67"/>
      <c r="GJR1" s="67"/>
      <c r="GJS1" s="67"/>
      <c r="GJT1" s="92"/>
      <c r="GJU1" s="67"/>
      <c r="GJV1" s="67"/>
      <c r="GJW1" s="67"/>
      <c r="GJX1" s="67"/>
      <c r="GJY1" s="67"/>
      <c r="GJZ1" s="67"/>
      <c r="GKA1" s="67"/>
      <c r="GKB1" s="67"/>
      <c r="GKC1" s="67"/>
      <c r="GKD1" s="67"/>
      <c r="GKE1" s="67"/>
      <c r="GKF1" s="67"/>
      <c r="GKG1" s="67"/>
      <c r="GKH1" s="67"/>
      <c r="GKI1" s="67"/>
      <c r="GKJ1" s="92"/>
      <c r="GKK1" s="67"/>
      <c r="GKL1" s="67"/>
      <c r="GKM1" s="67"/>
      <c r="GKN1" s="67"/>
      <c r="GKO1" s="67"/>
      <c r="GKP1" s="67"/>
      <c r="GKQ1" s="67"/>
      <c r="GKR1" s="67"/>
      <c r="GKS1" s="67"/>
      <c r="GKT1" s="67"/>
      <c r="GKU1" s="67"/>
      <c r="GKV1" s="67"/>
      <c r="GKW1" s="67"/>
      <c r="GKX1" s="67"/>
      <c r="GKY1" s="67"/>
      <c r="GKZ1" s="92"/>
      <c r="GLA1" s="67"/>
      <c r="GLB1" s="67"/>
      <c r="GLC1" s="67"/>
      <c r="GLD1" s="67"/>
      <c r="GLE1" s="67"/>
      <c r="GLF1" s="67"/>
      <c r="GLG1" s="67"/>
      <c r="GLH1" s="67"/>
      <c r="GLI1" s="67"/>
      <c r="GLJ1" s="67"/>
      <c r="GLK1" s="67"/>
      <c r="GLL1" s="67"/>
      <c r="GLM1" s="67"/>
      <c r="GLN1" s="67"/>
      <c r="GLO1" s="67"/>
      <c r="GLP1" s="92"/>
      <c r="GLQ1" s="67"/>
      <c r="GLR1" s="67"/>
      <c r="GLS1" s="67"/>
      <c r="GLT1" s="67"/>
      <c r="GLU1" s="67"/>
      <c r="GLV1" s="67"/>
      <c r="GLW1" s="67"/>
      <c r="GLX1" s="67"/>
      <c r="GLY1" s="67"/>
      <c r="GLZ1" s="67"/>
      <c r="GMA1" s="67"/>
      <c r="GMB1" s="67"/>
      <c r="GMC1" s="67"/>
      <c r="GMD1" s="67"/>
      <c r="GME1" s="67"/>
      <c r="GMF1" s="92"/>
      <c r="GMG1" s="67"/>
      <c r="GMH1" s="67"/>
      <c r="GMI1" s="67"/>
      <c r="GMJ1" s="67"/>
      <c r="GMK1" s="67"/>
      <c r="GML1" s="67"/>
      <c r="GMM1" s="67"/>
      <c r="GMN1" s="67"/>
      <c r="GMO1" s="67"/>
      <c r="GMP1" s="67"/>
      <c r="GMQ1" s="67"/>
      <c r="GMR1" s="67"/>
      <c r="GMS1" s="67"/>
      <c r="GMT1" s="67"/>
      <c r="GMU1" s="67"/>
      <c r="GMV1" s="92"/>
      <c r="GMW1" s="67"/>
      <c r="GMX1" s="67"/>
      <c r="GMY1" s="67"/>
      <c r="GMZ1" s="67"/>
      <c r="GNA1" s="67"/>
      <c r="GNB1" s="67"/>
      <c r="GNC1" s="67"/>
      <c r="GND1" s="67"/>
      <c r="GNE1" s="67"/>
      <c r="GNF1" s="67"/>
      <c r="GNG1" s="67"/>
      <c r="GNH1" s="67"/>
      <c r="GNI1" s="67"/>
      <c r="GNJ1" s="67"/>
      <c r="GNK1" s="67"/>
      <c r="GNL1" s="92"/>
      <c r="GNM1" s="67"/>
      <c r="GNN1" s="67"/>
      <c r="GNO1" s="67"/>
      <c r="GNP1" s="67"/>
      <c r="GNQ1" s="67"/>
      <c r="GNR1" s="67"/>
      <c r="GNS1" s="67"/>
      <c r="GNT1" s="67"/>
      <c r="GNU1" s="67"/>
      <c r="GNV1" s="67"/>
      <c r="GNW1" s="67"/>
      <c r="GNX1" s="67"/>
      <c r="GNY1" s="67"/>
      <c r="GNZ1" s="67"/>
      <c r="GOA1" s="67"/>
      <c r="GOB1" s="92"/>
      <c r="GOC1" s="67"/>
      <c r="GOD1" s="67"/>
      <c r="GOE1" s="67"/>
      <c r="GOF1" s="67"/>
      <c r="GOG1" s="67"/>
      <c r="GOH1" s="67"/>
      <c r="GOI1" s="67"/>
      <c r="GOJ1" s="67"/>
      <c r="GOK1" s="67"/>
      <c r="GOL1" s="67"/>
      <c r="GOM1" s="67"/>
      <c r="GON1" s="67"/>
      <c r="GOO1" s="67"/>
      <c r="GOP1" s="67"/>
      <c r="GOQ1" s="67"/>
      <c r="GOR1" s="92"/>
      <c r="GOS1" s="67"/>
      <c r="GOT1" s="67"/>
      <c r="GOU1" s="67"/>
      <c r="GOV1" s="67"/>
      <c r="GOW1" s="67"/>
      <c r="GOX1" s="67"/>
      <c r="GOY1" s="67"/>
      <c r="GOZ1" s="67"/>
      <c r="GPA1" s="67"/>
      <c r="GPB1" s="67"/>
      <c r="GPC1" s="67"/>
      <c r="GPD1" s="67"/>
      <c r="GPE1" s="67"/>
      <c r="GPF1" s="67"/>
      <c r="GPG1" s="67"/>
      <c r="GPH1" s="92"/>
      <c r="GPI1" s="67"/>
      <c r="GPJ1" s="67"/>
      <c r="GPK1" s="67"/>
      <c r="GPL1" s="67"/>
      <c r="GPM1" s="67"/>
      <c r="GPN1" s="67"/>
      <c r="GPO1" s="67"/>
      <c r="GPP1" s="67"/>
      <c r="GPQ1" s="67"/>
      <c r="GPR1" s="67"/>
      <c r="GPS1" s="67"/>
      <c r="GPT1" s="67"/>
      <c r="GPU1" s="67"/>
      <c r="GPV1" s="67"/>
      <c r="GPW1" s="67"/>
      <c r="GPX1" s="92"/>
      <c r="GPY1" s="67"/>
      <c r="GPZ1" s="67"/>
      <c r="GQA1" s="67"/>
      <c r="GQB1" s="67"/>
      <c r="GQC1" s="67"/>
      <c r="GQD1" s="67"/>
      <c r="GQE1" s="67"/>
      <c r="GQF1" s="67"/>
      <c r="GQG1" s="67"/>
      <c r="GQH1" s="67"/>
      <c r="GQI1" s="67"/>
      <c r="GQJ1" s="67"/>
      <c r="GQK1" s="67"/>
      <c r="GQL1" s="67"/>
      <c r="GQM1" s="67"/>
      <c r="GQN1" s="92"/>
      <c r="GQO1" s="67"/>
      <c r="GQP1" s="67"/>
      <c r="GQQ1" s="67"/>
      <c r="GQR1" s="67"/>
      <c r="GQS1" s="67"/>
      <c r="GQT1" s="67"/>
      <c r="GQU1" s="67"/>
      <c r="GQV1" s="67"/>
      <c r="GQW1" s="67"/>
      <c r="GQX1" s="67"/>
      <c r="GQY1" s="67"/>
      <c r="GQZ1" s="67"/>
      <c r="GRA1" s="67"/>
      <c r="GRB1" s="67"/>
      <c r="GRC1" s="67"/>
      <c r="GRD1" s="92"/>
      <c r="GRE1" s="67"/>
      <c r="GRF1" s="67"/>
      <c r="GRG1" s="67"/>
      <c r="GRH1" s="67"/>
      <c r="GRI1" s="67"/>
      <c r="GRJ1" s="67"/>
      <c r="GRK1" s="67"/>
      <c r="GRL1" s="67"/>
      <c r="GRM1" s="67"/>
      <c r="GRN1" s="67"/>
      <c r="GRO1" s="67"/>
      <c r="GRP1" s="67"/>
      <c r="GRQ1" s="67"/>
      <c r="GRR1" s="67"/>
      <c r="GRS1" s="67"/>
      <c r="GRT1" s="92"/>
      <c r="GRU1" s="67"/>
      <c r="GRV1" s="67"/>
      <c r="GRW1" s="67"/>
      <c r="GRX1" s="67"/>
      <c r="GRY1" s="67"/>
      <c r="GRZ1" s="67"/>
      <c r="GSA1" s="67"/>
      <c r="GSB1" s="67"/>
      <c r="GSC1" s="67"/>
      <c r="GSD1" s="67"/>
      <c r="GSE1" s="67"/>
      <c r="GSF1" s="67"/>
      <c r="GSG1" s="67"/>
      <c r="GSH1" s="67"/>
      <c r="GSI1" s="67"/>
      <c r="GSJ1" s="92"/>
      <c r="GSK1" s="67"/>
      <c r="GSL1" s="67"/>
      <c r="GSM1" s="67"/>
      <c r="GSN1" s="67"/>
      <c r="GSO1" s="67"/>
      <c r="GSP1" s="67"/>
      <c r="GSQ1" s="67"/>
      <c r="GSR1" s="67"/>
      <c r="GSS1" s="67"/>
      <c r="GST1" s="67"/>
      <c r="GSU1" s="67"/>
      <c r="GSV1" s="67"/>
      <c r="GSW1" s="67"/>
      <c r="GSX1" s="67"/>
      <c r="GSY1" s="67"/>
      <c r="GSZ1" s="92"/>
      <c r="GTA1" s="67"/>
      <c r="GTB1" s="67"/>
      <c r="GTC1" s="67"/>
      <c r="GTD1" s="67"/>
      <c r="GTE1" s="67"/>
      <c r="GTF1" s="67"/>
      <c r="GTG1" s="67"/>
      <c r="GTH1" s="67"/>
      <c r="GTI1" s="67"/>
      <c r="GTJ1" s="67"/>
      <c r="GTK1" s="67"/>
      <c r="GTL1" s="67"/>
      <c r="GTM1" s="67"/>
      <c r="GTN1" s="67"/>
      <c r="GTO1" s="67"/>
      <c r="GTP1" s="92"/>
      <c r="GTQ1" s="67"/>
      <c r="GTR1" s="67"/>
      <c r="GTS1" s="67"/>
      <c r="GTT1" s="67"/>
      <c r="GTU1" s="67"/>
      <c r="GTV1" s="67"/>
      <c r="GTW1" s="67"/>
      <c r="GTX1" s="67"/>
      <c r="GTY1" s="67"/>
      <c r="GTZ1" s="67"/>
      <c r="GUA1" s="67"/>
      <c r="GUB1" s="67"/>
      <c r="GUC1" s="67"/>
      <c r="GUD1" s="67"/>
      <c r="GUE1" s="67"/>
      <c r="GUF1" s="92"/>
      <c r="GUG1" s="67"/>
      <c r="GUH1" s="67"/>
      <c r="GUI1" s="67"/>
      <c r="GUJ1" s="67"/>
      <c r="GUK1" s="67"/>
      <c r="GUL1" s="67"/>
      <c r="GUM1" s="67"/>
      <c r="GUN1" s="67"/>
      <c r="GUO1" s="67"/>
      <c r="GUP1" s="67"/>
      <c r="GUQ1" s="67"/>
      <c r="GUR1" s="67"/>
      <c r="GUS1" s="67"/>
      <c r="GUT1" s="67"/>
      <c r="GUU1" s="67"/>
      <c r="GUV1" s="92"/>
      <c r="GUW1" s="67"/>
      <c r="GUX1" s="67"/>
      <c r="GUY1" s="67"/>
      <c r="GUZ1" s="67"/>
      <c r="GVA1" s="67"/>
      <c r="GVB1" s="67"/>
      <c r="GVC1" s="67"/>
      <c r="GVD1" s="67"/>
      <c r="GVE1" s="67"/>
      <c r="GVF1" s="67"/>
      <c r="GVG1" s="67"/>
      <c r="GVH1" s="67"/>
      <c r="GVI1" s="67"/>
      <c r="GVJ1" s="67"/>
      <c r="GVK1" s="67"/>
      <c r="GVL1" s="92"/>
      <c r="GVM1" s="67"/>
      <c r="GVN1" s="67"/>
      <c r="GVO1" s="67"/>
      <c r="GVP1" s="67"/>
      <c r="GVQ1" s="67"/>
      <c r="GVR1" s="67"/>
      <c r="GVS1" s="67"/>
      <c r="GVT1" s="67"/>
      <c r="GVU1" s="67"/>
      <c r="GVV1" s="67"/>
      <c r="GVW1" s="67"/>
      <c r="GVX1" s="67"/>
      <c r="GVY1" s="67"/>
      <c r="GVZ1" s="67"/>
      <c r="GWA1" s="67"/>
      <c r="GWB1" s="92"/>
      <c r="GWC1" s="67"/>
      <c r="GWD1" s="67"/>
      <c r="GWE1" s="67"/>
      <c r="GWF1" s="67"/>
      <c r="GWG1" s="67"/>
      <c r="GWH1" s="67"/>
      <c r="GWI1" s="67"/>
      <c r="GWJ1" s="67"/>
      <c r="GWK1" s="67"/>
      <c r="GWL1" s="67"/>
      <c r="GWM1" s="67"/>
      <c r="GWN1" s="67"/>
      <c r="GWO1" s="67"/>
      <c r="GWP1" s="67"/>
      <c r="GWQ1" s="67"/>
      <c r="GWR1" s="92"/>
      <c r="GWS1" s="67"/>
      <c r="GWT1" s="67"/>
      <c r="GWU1" s="67"/>
      <c r="GWV1" s="67"/>
      <c r="GWW1" s="67"/>
      <c r="GWX1" s="67"/>
      <c r="GWY1" s="67"/>
      <c r="GWZ1" s="67"/>
      <c r="GXA1" s="67"/>
      <c r="GXB1" s="67"/>
      <c r="GXC1" s="67"/>
      <c r="GXD1" s="67"/>
      <c r="GXE1" s="67"/>
      <c r="GXF1" s="67"/>
      <c r="GXG1" s="67"/>
      <c r="GXH1" s="92"/>
      <c r="GXI1" s="67"/>
      <c r="GXJ1" s="67"/>
      <c r="GXK1" s="67"/>
      <c r="GXL1" s="67"/>
      <c r="GXM1" s="67"/>
      <c r="GXN1" s="67"/>
      <c r="GXO1" s="67"/>
      <c r="GXP1" s="67"/>
      <c r="GXQ1" s="67"/>
      <c r="GXR1" s="67"/>
      <c r="GXS1" s="67"/>
      <c r="GXT1" s="67"/>
      <c r="GXU1" s="67"/>
      <c r="GXV1" s="67"/>
      <c r="GXW1" s="67"/>
      <c r="GXX1" s="92"/>
      <c r="GXY1" s="67"/>
      <c r="GXZ1" s="67"/>
      <c r="GYA1" s="67"/>
      <c r="GYB1" s="67"/>
      <c r="GYC1" s="67"/>
      <c r="GYD1" s="67"/>
      <c r="GYE1" s="67"/>
      <c r="GYF1" s="67"/>
      <c r="GYG1" s="67"/>
      <c r="GYH1" s="67"/>
      <c r="GYI1" s="67"/>
      <c r="GYJ1" s="67"/>
      <c r="GYK1" s="67"/>
      <c r="GYL1" s="67"/>
      <c r="GYM1" s="67"/>
      <c r="GYN1" s="92"/>
      <c r="GYO1" s="67"/>
      <c r="GYP1" s="67"/>
      <c r="GYQ1" s="67"/>
      <c r="GYR1" s="67"/>
      <c r="GYS1" s="67"/>
      <c r="GYT1" s="67"/>
      <c r="GYU1" s="67"/>
      <c r="GYV1" s="67"/>
      <c r="GYW1" s="67"/>
      <c r="GYX1" s="67"/>
      <c r="GYY1" s="67"/>
      <c r="GYZ1" s="67"/>
      <c r="GZA1" s="67"/>
      <c r="GZB1" s="67"/>
      <c r="GZC1" s="67"/>
      <c r="GZD1" s="92"/>
      <c r="GZE1" s="67"/>
      <c r="GZF1" s="67"/>
      <c r="GZG1" s="67"/>
      <c r="GZH1" s="67"/>
      <c r="GZI1" s="67"/>
      <c r="GZJ1" s="67"/>
      <c r="GZK1" s="67"/>
      <c r="GZL1" s="67"/>
      <c r="GZM1" s="67"/>
      <c r="GZN1" s="67"/>
      <c r="GZO1" s="67"/>
      <c r="GZP1" s="67"/>
      <c r="GZQ1" s="67"/>
      <c r="GZR1" s="67"/>
      <c r="GZS1" s="67"/>
      <c r="GZT1" s="92"/>
      <c r="GZU1" s="67"/>
      <c r="GZV1" s="67"/>
      <c r="GZW1" s="67"/>
      <c r="GZX1" s="67"/>
      <c r="GZY1" s="67"/>
      <c r="GZZ1" s="67"/>
      <c r="HAA1" s="67"/>
      <c r="HAB1" s="67"/>
      <c r="HAC1" s="67"/>
      <c r="HAD1" s="67"/>
      <c r="HAE1" s="67"/>
      <c r="HAF1" s="67"/>
      <c r="HAG1" s="67"/>
      <c r="HAH1" s="67"/>
      <c r="HAI1" s="67"/>
      <c r="HAJ1" s="92"/>
      <c r="HAK1" s="67"/>
      <c r="HAL1" s="67"/>
      <c r="HAM1" s="67"/>
      <c r="HAN1" s="67"/>
      <c r="HAO1" s="67"/>
      <c r="HAP1" s="67"/>
      <c r="HAQ1" s="67"/>
      <c r="HAR1" s="67"/>
      <c r="HAS1" s="67"/>
      <c r="HAT1" s="67"/>
      <c r="HAU1" s="67"/>
      <c r="HAV1" s="67"/>
      <c r="HAW1" s="67"/>
      <c r="HAX1" s="67"/>
      <c r="HAY1" s="67"/>
      <c r="HAZ1" s="92"/>
      <c r="HBA1" s="67"/>
      <c r="HBB1" s="67"/>
      <c r="HBC1" s="67"/>
      <c r="HBD1" s="67"/>
      <c r="HBE1" s="67"/>
      <c r="HBF1" s="67"/>
      <c r="HBG1" s="67"/>
      <c r="HBH1" s="67"/>
      <c r="HBI1" s="67"/>
      <c r="HBJ1" s="67"/>
      <c r="HBK1" s="67"/>
      <c r="HBL1" s="67"/>
      <c r="HBM1" s="67"/>
      <c r="HBN1" s="67"/>
      <c r="HBO1" s="67"/>
      <c r="HBP1" s="92"/>
      <c r="HBQ1" s="67"/>
      <c r="HBR1" s="67"/>
      <c r="HBS1" s="67"/>
      <c r="HBT1" s="67"/>
      <c r="HBU1" s="67"/>
      <c r="HBV1" s="67"/>
      <c r="HBW1" s="67"/>
      <c r="HBX1" s="67"/>
      <c r="HBY1" s="67"/>
      <c r="HBZ1" s="67"/>
      <c r="HCA1" s="67"/>
      <c r="HCB1" s="67"/>
      <c r="HCC1" s="67"/>
      <c r="HCD1" s="67"/>
      <c r="HCE1" s="67"/>
      <c r="HCF1" s="92"/>
      <c r="HCG1" s="67"/>
      <c r="HCH1" s="67"/>
      <c r="HCI1" s="67"/>
      <c r="HCJ1" s="67"/>
      <c r="HCK1" s="67"/>
      <c r="HCL1" s="67"/>
      <c r="HCM1" s="67"/>
      <c r="HCN1" s="67"/>
      <c r="HCO1" s="67"/>
      <c r="HCP1" s="67"/>
      <c r="HCQ1" s="67"/>
      <c r="HCR1" s="67"/>
      <c r="HCS1" s="67"/>
      <c r="HCT1" s="67"/>
      <c r="HCU1" s="67"/>
      <c r="HCV1" s="92"/>
      <c r="HCW1" s="67"/>
      <c r="HCX1" s="67"/>
      <c r="HCY1" s="67"/>
      <c r="HCZ1" s="67"/>
      <c r="HDA1" s="67"/>
      <c r="HDB1" s="67"/>
      <c r="HDC1" s="67"/>
      <c r="HDD1" s="67"/>
      <c r="HDE1" s="67"/>
      <c r="HDF1" s="67"/>
      <c r="HDG1" s="67"/>
      <c r="HDH1" s="67"/>
      <c r="HDI1" s="67"/>
      <c r="HDJ1" s="67"/>
      <c r="HDK1" s="67"/>
      <c r="HDL1" s="92"/>
      <c r="HDM1" s="67"/>
      <c r="HDN1" s="67"/>
      <c r="HDO1" s="67"/>
      <c r="HDP1" s="67"/>
      <c r="HDQ1" s="67"/>
      <c r="HDR1" s="67"/>
      <c r="HDS1" s="67"/>
      <c r="HDT1" s="67"/>
      <c r="HDU1" s="67"/>
      <c r="HDV1" s="67"/>
      <c r="HDW1" s="67"/>
      <c r="HDX1" s="67"/>
      <c r="HDY1" s="67"/>
      <c r="HDZ1" s="67"/>
      <c r="HEA1" s="67"/>
      <c r="HEB1" s="92"/>
      <c r="HEC1" s="67"/>
      <c r="HED1" s="67"/>
      <c r="HEE1" s="67"/>
      <c r="HEF1" s="67"/>
      <c r="HEG1" s="67"/>
      <c r="HEH1" s="67"/>
      <c r="HEI1" s="67"/>
      <c r="HEJ1" s="67"/>
      <c r="HEK1" s="67"/>
      <c r="HEL1" s="67"/>
      <c r="HEM1" s="67"/>
      <c r="HEN1" s="67"/>
      <c r="HEO1" s="67"/>
      <c r="HEP1" s="67"/>
      <c r="HEQ1" s="67"/>
      <c r="HER1" s="92"/>
      <c r="HES1" s="67"/>
      <c r="HET1" s="67"/>
      <c r="HEU1" s="67"/>
      <c r="HEV1" s="67"/>
      <c r="HEW1" s="67"/>
      <c r="HEX1" s="67"/>
      <c r="HEY1" s="67"/>
      <c r="HEZ1" s="67"/>
      <c r="HFA1" s="67"/>
      <c r="HFB1" s="67"/>
      <c r="HFC1" s="67"/>
      <c r="HFD1" s="67"/>
      <c r="HFE1" s="67"/>
      <c r="HFF1" s="67"/>
      <c r="HFG1" s="67"/>
      <c r="HFH1" s="92"/>
      <c r="HFI1" s="67"/>
      <c r="HFJ1" s="67"/>
      <c r="HFK1" s="67"/>
      <c r="HFL1" s="67"/>
      <c r="HFM1" s="67"/>
      <c r="HFN1" s="67"/>
      <c r="HFO1" s="67"/>
      <c r="HFP1" s="67"/>
      <c r="HFQ1" s="67"/>
      <c r="HFR1" s="67"/>
      <c r="HFS1" s="67"/>
      <c r="HFT1" s="67"/>
      <c r="HFU1" s="67"/>
      <c r="HFV1" s="67"/>
      <c r="HFW1" s="67"/>
      <c r="HFX1" s="92"/>
      <c r="HFY1" s="67"/>
      <c r="HFZ1" s="67"/>
      <c r="HGA1" s="67"/>
      <c r="HGB1" s="67"/>
      <c r="HGC1" s="67"/>
      <c r="HGD1" s="67"/>
      <c r="HGE1" s="67"/>
      <c r="HGF1" s="67"/>
      <c r="HGG1" s="67"/>
      <c r="HGH1" s="67"/>
      <c r="HGI1" s="67"/>
      <c r="HGJ1" s="67"/>
      <c r="HGK1" s="67"/>
      <c r="HGL1" s="67"/>
      <c r="HGM1" s="67"/>
      <c r="HGN1" s="92"/>
      <c r="HGO1" s="67"/>
      <c r="HGP1" s="67"/>
      <c r="HGQ1" s="67"/>
      <c r="HGR1" s="67"/>
      <c r="HGS1" s="67"/>
      <c r="HGT1" s="67"/>
      <c r="HGU1" s="67"/>
      <c r="HGV1" s="67"/>
      <c r="HGW1" s="67"/>
      <c r="HGX1" s="67"/>
      <c r="HGY1" s="67"/>
      <c r="HGZ1" s="67"/>
      <c r="HHA1" s="67"/>
      <c r="HHB1" s="67"/>
      <c r="HHC1" s="67"/>
      <c r="HHD1" s="92"/>
      <c r="HHE1" s="67"/>
      <c r="HHF1" s="67"/>
      <c r="HHG1" s="67"/>
      <c r="HHH1" s="67"/>
      <c r="HHI1" s="67"/>
      <c r="HHJ1" s="67"/>
      <c r="HHK1" s="67"/>
      <c r="HHL1" s="67"/>
      <c r="HHM1" s="67"/>
      <c r="HHN1" s="67"/>
      <c r="HHO1" s="67"/>
      <c r="HHP1" s="67"/>
      <c r="HHQ1" s="67"/>
      <c r="HHR1" s="67"/>
      <c r="HHS1" s="67"/>
      <c r="HHT1" s="92"/>
      <c r="HHU1" s="67"/>
      <c r="HHV1" s="67"/>
      <c r="HHW1" s="67"/>
      <c r="HHX1" s="67"/>
      <c r="HHY1" s="67"/>
      <c r="HHZ1" s="67"/>
      <c r="HIA1" s="67"/>
      <c r="HIB1" s="67"/>
      <c r="HIC1" s="67"/>
      <c r="HID1" s="67"/>
      <c r="HIE1" s="67"/>
      <c r="HIF1" s="67"/>
      <c r="HIG1" s="67"/>
      <c r="HIH1" s="67"/>
      <c r="HII1" s="67"/>
      <c r="HIJ1" s="92"/>
      <c r="HIK1" s="67"/>
      <c r="HIL1" s="67"/>
      <c r="HIM1" s="67"/>
      <c r="HIN1" s="67"/>
      <c r="HIO1" s="67"/>
      <c r="HIP1" s="67"/>
      <c r="HIQ1" s="67"/>
      <c r="HIR1" s="67"/>
      <c r="HIS1" s="67"/>
      <c r="HIT1" s="67"/>
      <c r="HIU1" s="67"/>
      <c r="HIV1" s="67"/>
      <c r="HIW1" s="67"/>
      <c r="HIX1" s="67"/>
      <c r="HIY1" s="67"/>
      <c r="HIZ1" s="92"/>
      <c r="HJA1" s="67"/>
      <c r="HJB1" s="67"/>
      <c r="HJC1" s="67"/>
      <c r="HJD1" s="67"/>
      <c r="HJE1" s="67"/>
      <c r="HJF1" s="67"/>
      <c r="HJG1" s="67"/>
      <c r="HJH1" s="67"/>
      <c r="HJI1" s="67"/>
      <c r="HJJ1" s="67"/>
      <c r="HJK1" s="67"/>
      <c r="HJL1" s="67"/>
      <c r="HJM1" s="67"/>
      <c r="HJN1" s="67"/>
      <c r="HJO1" s="67"/>
      <c r="HJP1" s="92"/>
      <c r="HJQ1" s="67"/>
      <c r="HJR1" s="67"/>
      <c r="HJS1" s="67"/>
      <c r="HJT1" s="67"/>
      <c r="HJU1" s="67"/>
      <c r="HJV1" s="67"/>
      <c r="HJW1" s="67"/>
      <c r="HJX1" s="67"/>
      <c r="HJY1" s="67"/>
      <c r="HJZ1" s="67"/>
      <c r="HKA1" s="67"/>
      <c r="HKB1" s="67"/>
      <c r="HKC1" s="67"/>
      <c r="HKD1" s="67"/>
      <c r="HKE1" s="67"/>
      <c r="HKF1" s="92"/>
      <c r="HKG1" s="67"/>
      <c r="HKH1" s="67"/>
      <c r="HKI1" s="67"/>
      <c r="HKJ1" s="67"/>
      <c r="HKK1" s="67"/>
      <c r="HKL1" s="67"/>
      <c r="HKM1" s="67"/>
      <c r="HKN1" s="67"/>
      <c r="HKO1" s="67"/>
      <c r="HKP1" s="67"/>
      <c r="HKQ1" s="67"/>
      <c r="HKR1" s="67"/>
      <c r="HKS1" s="67"/>
      <c r="HKT1" s="67"/>
      <c r="HKU1" s="67"/>
      <c r="HKV1" s="92"/>
      <c r="HKW1" s="67"/>
      <c r="HKX1" s="67"/>
      <c r="HKY1" s="67"/>
      <c r="HKZ1" s="67"/>
      <c r="HLA1" s="67"/>
      <c r="HLB1" s="67"/>
      <c r="HLC1" s="67"/>
      <c r="HLD1" s="67"/>
      <c r="HLE1" s="67"/>
      <c r="HLF1" s="67"/>
      <c r="HLG1" s="67"/>
      <c r="HLH1" s="67"/>
      <c r="HLI1" s="67"/>
      <c r="HLJ1" s="67"/>
      <c r="HLK1" s="67"/>
      <c r="HLL1" s="92"/>
      <c r="HLM1" s="67"/>
      <c r="HLN1" s="67"/>
      <c r="HLO1" s="67"/>
      <c r="HLP1" s="67"/>
      <c r="HLQ1" s="67"/>
      <c r="HLR1" s="67"/>
      <c r="HLS1" s="67"/>
      <c r="HLT1" s="67"/>
      <c r="HLU1" s="67"/>
      <c r="HLV1" s="67"/>
      <c r="HLW1" s="67"/>
      <c r="HLX1" s="67"/>
      <c r="HLY1" s="67"/>
      <c r="HLZ1" s="67"/>
      <c r="HMA1" s="67"/>
      <c r="HMB1" s="92"/>
      <c r="HMC1" s="67"/>
      <c r="HMD1" s="67"/>
      <c r="HME1" s="67"/>
      <c r="HMF1" s="67"/>
      <c r="HMG1" s="67"/>
      <c r="HMH1" s="67"/>
      <c r="HMI1" s="67"/>
      <c r="HMJ1" s="67"/>
      <c r="HMK1" s="67"/>
      <c r="HML1" s="67"/>
      <c r="HMM1" s="67"/>
      <c r="HMN1" s="67"/>
      <c r="HMO1" s="67"/>
      <c r="HMP1" s="67"/>
      <c r="HMQ1" s="67"/>
      <c r="HMR1" s="92"/>
      <c r="HMS1" s="67"/>
      <c r="HMT1" s="67"/>
      <c r="HMU1" s="67"/>
      <c r="HMV1" s="67"/>
      <c r="HMW1" s="67"/>
      <c r="HMX1" s="67"/>
      <c r="HMY1" s="67"/>
      <c r="HMZ1" s="67"/>
      <c r="HNA1" s="67"/>
      <c r="HNB1" s="67"/>
      <c r="HNC1" s="67"/>
      <c r="HND1" s="67"/>
      <c r="HNE1" s="67"/>
      <c r="HNF1" s="67"/>
      <c r="HNG1" s="67"/>
      <c r="HNH1" s="92"/>
      <c r="HNI1" s="67"/>
      <c r="HNJ1" s="67"/>
      <c r="HNK1" s="67"/>
      <c r="HNL1" s="67"/>
      <c r="HNM1" s="67"/>
      <c r="HNN1" s="67"/>
      <c r="HNO1" s="67"/>
      <c r="HNP1" s="67"/>
      <c r="HNQ1" s="67"/>
      <c r="HNR1" s="67"/>
      <c r="HNS1" s="67"/>
      <c r="HNT1" s="67"/>
      <c r="HNU1" s="67"/>
      <c r="HNV1" s="67"/>
      <c r="HNW1" s="67"/>
      <c r="HNX1" s="92"/>
      <c r="HNY1" s="67"/>
      <c r="HNZ1" s="67"/>
      <c r="HOA1" s="67"/>
      <c r="HOB1" s="67"/>
      <c r="HOC1" s="67"/>
      <c r="HOD1" s="67"/>
      <c r="HOE1" s="67"/>
      <c r="HOF1" s="67"/>
      <c r="HOG1" s="67"/>
      <c r="HOH1" s="67"/>
      <c r="HOI1" s="67"/>
      <c r="HOJ1" s="67"/>
      <c r="HOK1" s="67"/>
      <c r="HOL1" s="67"/>
      <c r="HOM1" s="67"/>
      <c r="HON1" s="92"/>
      <c r="HOO1" s="67"/>
      <c r="HOP1" s="67"/>
      <c r="HOQ1" s="67"/>
      <c r="HOR1" s="67"/>
      <c r="HOS1" s="67"/>
      <c r="HOT1" s="67"/>
      <c r="HOU1" s="67"/>
      <c r="HOV1" s="67"/>
      <c r="HOW1" s="67"/>
      <c r="HOX1" s="67"/>
      <c r="HOY1" s="67"/>
      <c r="HOZ1" s="67"/>
      <c r="HPA1" s="67"/>
      <c r="HPB1" s="67"/>
      <c r="HPC1" s="67"/>
      <c r="HPD1" s="92"/>
      <c r="HPE1" s="67"/>
      <c r="HPF1" s="67"/>
      <c r="HPG1" s="67"/>
      <c r="HPH1" s="67"/>
      <c r="HPI1" s="67"/>
      <c r="HPJ1" s="67"/>
      <c r="HPK1" s="67"/>
      <c r="HPL1" s="67"/>
      <c r="HPM1" s="67"/>
      <c r="HPN1" s="67"/>
      <c r="HPO1" s="67"/>
      <c r="HPP1" s="67"/>
      <c r="HPQ1" s="67"/>
      <c r="HPR1" s="67"/>
      <c r="HPS1" s="67"/>
      <c r="HPT1" s="92"/>
      <c r="HPU1" s="67"/>
      <c r="HPV1" s="67"/>
      <c r="HPW1" s="67"/>
      <c r="HPX1" s="67"/>
      <c r="HPY1" s="67"/>
      <c r="HPZ1" s="67"/>
      <c r="HQA1" s="67"/>
      <c r="HQB1" s="67"/>
      <c r="HQC1" s="67"/>
      <c r="HQD1" s="67"/>
      <c r="HQE1" s="67"/>
      <c r="HQF1" s="67"/>
      <c r="HQG1" s="67"/>
      <c r="HQH1" s="67"/>
      <c r="HQI1" s="67"/>
      <c r="HQJ1" s="92"/>
      <c r="HQK1" s="67"/>
      <c r="HQL1" s="67"/>
      <c r="HQM1" s="67"/>
      <c r="HQN1" s="67"/>
      <c r="HQO1" s="67"/>
      <c r="HQP1" s="67"/>
      <c r="HQQ1" s="67"/>
      <c r="HQR1" s="67"/>
      <c r="HQS1" s="67"/>
      <c r="HQT1" s="67"/>
      <c r="HQU1" s="67"/>
      <c r="HQV1" s="67"/>
      <c r="HQW1" s="67"/>
      <c r="HQX1" s="67"/>
      <c r="HQY1" s="67"/>
      <c r="HQZ1" s="92"/>
      <c r="HRA1" s="67"/>
      <c r="HRB1" s="67"/>
      <c r="HRC1" s="67"/>
      <c r="HRD1" s="67"/>
      <c r="HRE1" s="67"/>
      <c r="HRF1" s="67"/>
      <c r="HRG1" s="67"/>
      <c r="HRH1" s="67"/>
      <c r="HRI1" s="67"/>
      <c r="HRJ1" s="67"/>
      <c r="HRK1" s="67"/>
      <c r="HRL1" s="67"/>
      <c r="HRM1" s="67"/>
      <c r="HRN1" s="67"/>
      <c r="HRO1" s="67"/>
      <c r="HRP1" s="92"/>
      <c r="HRQ1" s="67"/>
      <c r="HRR1" s="67"/>
      <c r="HRS1" s="67"/>
      <c r="HRT1" s="67"/>
      <c r="HRU1" s="67"/>
      <c r="HRV1" s="67"/>
      <c r="HRW1" s="67"/>
      <c r="HRX1" s="67"/>
      <c r="HRY1" s="67"/>
      <c r="HRZ1" s="67"/>
      <c r="HSA1" s="67"/>
      <c r="HSB1" s="67"/>
      <c r="HSC1" s="67"/>
      <c r="HSD1" s="67"/>
      <c r="HSE1" s="67"/>
      <c r="HSF1" s="92"/>
      <c r="HSG1" s="67"/>
      <c r="HSH1" s="67"/>
      <c r="HSI1" s="67"/>
      <c r="HSJ1" s="67"/>
      <c r="HSK1" s="67"/>
      <c r="HSL1" s="67"/>
      <c r="HSM1" s="67"/>
      <c r="HSN1" s="67"/>
      <c r="HSO1" s="67"/>
      <c r="HSP1" s="67"/>
      <c r="HSQ1" s="67"/>
      <c r="HSR1" s="67"/>
      <c r="HSS1" s="67"/>
      <c r="HST1" s="67"/>
      <c r="HSU1" s="67"/>
      <c r="HSV1" s="92"/>
      <c r="HSW1" s="67"/>
      <c r="HSX1" s="67"/>
      <c r="HSY1" s="67"/>
      <c r="HSZ1" s="67"/>
      <c r="HTA1" s="67"/>
      <c r="HTB1" s="67"/>
      <c r="HTC1" s="67"/>
      <c r="HTD1" s="67"/>
      <c r="HTE1" s="67"/>
      <c r="HTF1" s="67"/>
      <c r="HTG1" s="67"/>
      <c r="HTH1" s="67"/>
      <c r="HTI1" s="67"/>
      <c r="HTJ1" s="67"/>
      <c r="HTK1" s="67"/>
      <c r="HTL1" s="92"/>
      <c r="HTM1" s="67"/>
      <c r="HTN1" s="67"/>
      <c r="HTO1" s="67"/>
      <c r="HTP1" s="67"/>
      <c r="HTQ1" s="67"/>
      <c r="HTR1" s="67"/>
      <c r="HTS1" s="67"/>
      <c r="HTT1" s="67"/>
      <c r="HTU1" s="67"/>
      <c r="HTV1" s="67"/>
      <c r="HTW1" s="67"/>
      <c r="HTX1" s="67"/>
      <c r="HTY1" s="67"/>
      <c r="HTZ1" s="67"/>
      <c r="HUA1" s="67"/>
      <c r="HUB1" s="92"/>
      <c r="HUC1" s="67"/>
      <c r="HUD1" s="67"/>
      <c r="HUE1" s="67"/>
      <c r="HUF1" s="67"/>
      <c r="HUG1" s="67"/>
      <c r="HUH1" s="67"/>
      <c r="HUI1" s="67"/>
      <c r="HUJ1" s="67"/>
      <c r="HUK1" s="67"/>
      <c r="HUL1" s="67"/>
      <c r="HUM1" s="67"/>
      <c r="HUN1" s="67"/>
      <c r="HUO1" s="67"/>
      <c r="HUP1" s="67"/>
      <c r="HUQ1" s="67"/>
      <c r="HUR1" s="92"/>
      <c r="HUS1" s="67"/>
      <c r="HUT1" s="67"/>
      <c r="HUU1" s="67"/>
      <c r="HUV1" s="67"/>
      <c r="HUW1" s="67"/>
      <c r="HUX1" s="67"/>
      <c r="HUY1" s="67"/>
      <c r="HUZ1" s="67"/>
      <c r="HVA1" s="67"/>
      <c r="HVB1" s="67"/>
      <c r="HVC1" s="67"/>
      <c r="HVD1" s="67"/>
      <c r="HVE1" s="67"/>
      <c r="HVF1" s="67"/>
      <c r="HVG1" s="67"/>
      <c r="HVH1" s="92"/>
      <c r="HVI1" s="67"/>
      <c r="HVJ1" s="67"/>
      <c r="HVK1" s="67"/>
      <c r="HVL1" s="67"/>
      <c r="HVM1" s="67"/>
      <c r="HVN1" s="67"/>
      <c r="HVO1" s="67"/>
      <c r="HVP1" s="67"/>
      <c r="HVQ1" s="67"/>
      <c r="HVR1" s="67"/>
      <c r="HVS1" s="67"/>
      <c r="HVT1" s="67"/>
      <c r="HVU1" s="67"/>
      <c r="HVV1" s="67"/>
      <c r="HVW1" s="67"/>
      <c r="HVX1" s="92"/>
      <c r="HVY1" s="67"/>
      <c r="HVZ1" s="67"/>
      <c r="HWA1" s="67"/>
      <c r="HWB1" s="67"/>
      <c r="HWC1" s="67"/>
      <c r="HWD1" s="67"/>
      <c r="HWE1" s="67"/>
      <c r="HWF1" s="67"/>
      <c r="HWG1" s="67"/>
      <c r="HWH1" s="67"/>
      <c r="HWI1" s="67"/>
      <c r="HWJ1" s="67"/>
      <c r="HWK1" s="67"/>
      <c r="HWL1" s="67"/>
      <c r="HWM1" s="67"/>
      <c r="HWN1" s="92"/>
      <c r="HWO1" s="67"/>
      <c r="HWP1" s="67"/>
      <c r="HWQ1" s="67"/>
      <c r="HWR1" s="67"/>
      <c r="HWS1" s="67"/>
      <c r="HWT1" s="67"/>
      <c r="HWU1" s="67"/>
      <c r="HWV1" s="67"/>
      <c r="HWW1" s="67"/>
      <c r="HWX1" s="67"/>
      <c r="HWY1" s="67"/>
      <c r="HWZ1" s="67"/>
      <c r="HXA1" s="67"/>
      <c r="HXB1" s="67"/>
      <c r="HXC1" s="67"/>
      <c r="HXD1" s="92"/>
      <c r="HXE1" s="67"/>
      <c r="HXF1" s="67"/>
      <c r="HXG1" s="67"/>
      <c r="HXH1" s="67"/>
      <c r="HXI1" s="67"/>
      <c r="HXJ1" s="67"/>
      <c r="HXK1" s="67"/>
      <c r="HXL1" s="67"/>
      <c r="HXM1" s="67"/>
      <c r="HXN1" s="67"/>
      <c r="HXO1" s="67"/>
      <c r="HXP1" s="67"/>
      <c r="HXQ1" s="67"/>
      <c r="HXR1" s="67"/>
      <c r="HXS1" s="67"/>
      <c r="HXT1" s="92"/>
      <c r="HXU1" s="67"/>
      <c r="HXV1" s="67"/>
      <c r="HXW1" s="67"/>
      <c r="HXX1" s="67"/>
      <c r="HXY1" s="67"/>
      <c r="HXZ1" s="67"/>
      <c r="HYA1" s="67"/>
      <c r="HYB1" s="67"/>
      <c r="HYC1" s="67"/>
      <c r="HYD1" s="67"/>
      <c r="HYE1" s="67"/>
      <c r="HYF1" s="67"/>
      <c r="HYG1" s="67"/>
      <c r="HYH1" s="67"/>
      <c r="HYI1" s="67"/>
      <c r="HYJ1" s="92"/>
      <c r="HYK1" s="67"/>
      <c r="HYL1" s="67"/>
      <c r="HYM1" s="67"/>
      <c r="HYN1" s="67"/>
      <c r="HYO1" s="67"/>
      <c r="HYP1" s="67"/>
      <c r="HYQ1" s="67"/>
      <c r="HYR1" s="67"/>
      <c r="HYS1" s="67"/>
      <c r="HYT1" s="67"/>
      <c r="HYU1" s="67"/>
      <c r="HYV1" s="67"/>
      <c r="HYW1" s="67"/>
      <c r="HYX1" s="67"/>
      <c r="HYY1" s="67"/>
      <c r="HYZ1" s="92"/>
      <c r="HZA1" s="67"/>
      <c r="HZB1" s="67"/>
      <c r="HZC1" s="67"/>
      <c r="HZD1" s="67"/>
      <c r="HZE1" s="67"/>
      <c r="HZF1" s="67"/>
      <c r="HZG1" s="67"/>
      <c r="HZH1" s="67"/>
      <c r="HZI1" s="67"/>
      <c r="HZJ1" s="67"/>
      <c r="HZK1" s="67"/>
      <c r="HZL1" s="67"/>
      <c r="HZM1" s="67"/>
      <c r="HZN1" s="67"/>
      <c r="HZO1" s="67"/>
      <c r="HZP1" s="92"/>
      <c r="HZQ1" s="67"/>
      <c r="HZR1" s="67"/>
      <c r="HZS1" s="67"/>
      <c r="HZT1" s="67"/>
      <c r="HZU1" s="67"/>
      <c r="HZV1" s="67"/>
      <c r="HZW1" s="67"/>
      <c r="HZX1" s="67"/>
      <c r="HZY1" s="67"/>
      <c r="HZZ1" s="67"/>
      <c r="IAA1" s="67"/>
      <c r="IAB1" s="67"/>
      <c r="IAC1" s="67"/>
      <c r="IAD1" s="67"/>
      <c r="IAE1" s="67"/>
      <c r="IAF1" s="92"/>
      <c r="IAG1" s="67"/>
      <c r="IAH1" s="67"/>
      <c r="IAI1" s="67"/>
      <c r="IAJ1" s="67"/>
      <c r="IAK1" s="67"/>
      <c r="IAL1" s="67"/>
      <c r="IAM1" s="67"/>
      <c r="IAN1" s="67"/>
      <c r="IAO1" s="67"/>
      <c r="IAP1" s="67"/>
      <c r="IAQ1" s="67"/>
      <c r="IAR1" s="67"/>
      <c r="IAS1" s="67"/>
      <c r="IAT1" s="67"/>
      <c r="IAU1" s="67"/>
      <c r="IAV1" s="92"/>
      <c r="IAW1" s="67"/>
      <c r="IAX1" s="67"/>
      <c r="IAY1" s="67"/>
      <c r="IAZ1" s="67"/>
      <c r="IBA1" s="67"/>
      <c r="IBB1" s="67"/>
      <c r="IBC1" s="67"/>
      <c r="IBD1" s="67"/>
      <c r="IBE1" s="67"/>
      <c r="IBF1" s="67"/>
      <c r="IBG1" s="67"/>
      <c r="IBH1" s="67"/>
      <c r="IBI1" s="67"/>
      <c r="IBJ1" s="67"/>
      <c r="IBK1" s="67"/>
      <c r="IBL1" s="92"/>
      <c r="IBM1" s="67"/>
      <c r="IBN1" s="67"/>
      <c r="IBO1" s="67"/>
      <c r="IBP1" s="67"/>
      <c r="IBQ1" s="67"/>
      <c r="IBR1" s="67"/>
      <c r="IBS1" s="67"/>
      <c r="IBT1" s="67"/>
      <c r="IBU1" s="67"/>
      <c r="IBV1" s="67"/>
      <c r="IBW1" s="67"/>
      <c r="IBX1" s="67"/>
      <c r="IBY1" s="67"/>
      <c r="IBZ1" s="67"/>
      <c r="ICA1" s="67"/>
      <c r="ICB1" s="92"/>
      <c r="ICC1" s="67"/>
      <c r="ICD1" s="67"/>
      <c r="ICE1" s="67"/>
      <c r="ICF1" s="67"/>
      <c r="ICG1" s="67"/>
      <c r="ICH1" s="67"/>
      <c r="ICI1" s="67"/>
      <c r="ICJ1" s="67"/>
      <c r="ICK1" s="67"/>
      <c r="ICL1" s="67"/>
      <c r="ICM1" s="67"/>
      <c r="ICN1" s="67"/>
      <c r="ICO1" s="67"/>
      <c r="ICP1" s="67"/>
      <c r="ICQ1" s="67"/>
      <c r="ICR1" s="92"/>
      <c r="ICS1" s="67"/>
      <c r="ICT1" s="67"/>
      <c r="ICU1" s="67"/>
      <c r="ICV1" s="67"/>
      <c r="ICW1" s="67"/>
      <c r="ICX1" s="67"/>
      <c r="ICY1" s="67"/>
      <c r="ICZ1" s="67"/>
      <c r="IDA1" s="67"/>
      <c r="IDB1" s="67"/>
      <c r="IDC1" s="67"/>
      <c r="IDD1" s="67"/>
      <c r="IDE1" s="67"/>
      <c r="IDF1" s="67"/>
      <c r="IDG1" s="67"/>
      <c r="IDH1" s="92"/>
      <c r="IDI1" s="67"/>
      <c r="IDJ1" s="67"/>
      <c r="IDK1" s="67"/>
      <c r="IDL1" s="67"/>
      <c r="IDM1" s="67"/>
      <c r="IDN1" s="67"/>
      <c r="IDO1" s="67"/>
      <c r="IDP1" s="67"/>
      <c r="IDQ1" s="67"/>
      <c r="IDR1" s="67"/>
      <c r="IDS1" s="67"/>
      <c r="IDT1" s="67"/>
      <c r="IDU1" s="67"/>
      <c r="IDV1" s="67"/>
      <c r="IDW1" s="67"/>
      <c r="IDX1" s="92"/>
      <c r="IDY1" s="67"/>
      <c r="IDZ1" s="67"/>
      <c r="IEA1" s="67"/>
      <c r="IEB1" s="67"/>
      <c r="IEC1" s="67"/>
      <c r="IED1" s="67"/>
      <c r="IEE1" s="67"/>
      <c r="IEF1" s="67"/>
      <c r="IEG1" s="67"/>
      <c r="IEH1" s="67"/>
      <c r="IEI1" s="67"/>
      <c r="IEJ1" s="67"/>
      <c r="IEK1" s="67"/>
      <c r="IEL1" s="67"/>
      <c r="IEM1" s="67"/>
      <c r="IEN1" s="92"/>
      <c r="IEO1" s="67"/>
      <c r="IEP1" s="67"/>
      <c r="IEQ1" s="67"/>
      <c r="IER1" s="67"/>
      <c r="IES1" s="67"/>
      <c r="IET1" s="67"/>
      <c r="IEU1" s="67"/>
      <c r="IEV1" s="67"/>
      <c r="IEW1" s="67"/>
      <c r="IEX1" s="67"/>
      <c r="IEY1" s="67"/>
      <c r="IEZ1" s="67"/>
      <c r="IFA1" s="67"/>
      <c r="IFB1" s="67"/>
      <c r="IFC1" s="67"/>
      <c r="IFD1" s="92"/>
      <c r="IFE1" s="67"/>
      <c r="IFF1" s="67"/>
      <c r="IFG1" s="67"/>
      <c r="IFH1" s="67"/>
      <c r="IFI1" s="67"/>
      <c r="IFJ1" s="67"/>
      <c r="IFK1" s="67"/>
      <c r="IFL1" s="67"/>
      <c r="IFM1" s="67"/>
      <c r="IFN1" s="67"/>
      <c r="IFO1" s="67"/>
      <c r="IFP1" s="67"/>
      <c r="IFQ1" s="67"/>
      <c r="IFR1" s="67"/>
      <c r="IFS1" s="67"/>
      <c r="IFT1" s="92"/>
      <c r="IFU1" s="67"/>
      <c r="IFV1" s="67"/>
      <c r="IFW1" s="67"/>
      <c r="IFX1" s="67"/>
      <c r="IFY1" s="67"/>
      <c r="IFZ1" s="67"/>
      <c r="IGA1" s="67"/>
      <c r="IGB1" s="67"/>
      <c r="IGC1" s="67"/>
      <c r="IGD1" s="67"/>
      <c r="IGE1" s="67"/>
      <c r="IGF1" s="67"/>
      <c r="IGG1" s="67"/>
      <c r="IGH1" s="67"/>
      <c r="IGI1" s="67"/>
      <c r="IGJ1" s="92"/>
      <c r="IGK1" s="67"/>
      <c r="IGL1" s="67"/>
      <c r="IGM1" s="67"/>
      <c r="IGN1" s="67"/>
      <c r="IGO1" s="67"/>
      <c r="IGP1" s="67"/>
      <c r="IGQ1" s="67"/>
      <c r="IGR1" s="67"/>
      <c r="IGS1" s="67"/>
      <c r="IGT1" s="67"/>
      <c r="IGU1" s="67"/>
      <c r="IGV1" s="67"/>
      <c r="IGW1" s="67"/>
      <c r="IGX1" s="67"/>
      <c r="IGY1" s="67"/>
      <c r="IGZ1" s="92"/>
      <c r="IHA1" s="67"/>
      <c r="IHB1" s="67"/>
      <c r="IHC1" s="67"/>
      <c r="IHD1" s="67"/>
      <c r="IHE1" s="67"/>
      <c r="IHF1" s="67"/>
      <c r="IHG1" s="67"/>
      <c r="IHH1" s="67"/>
      <c r="IHI1" s="67"/>
      <c r="IHJ1" s="67"/>
      <c r="IHK1" s="67"/>
      <c r="IHL1" s="67"/>
      <c r="IHM1" s="67"/>
      <c r="IHN1" s="67"/>
      <c r="IHO1" s="67"/>
      <c r="IHP1" s="92"/>
      <c r="IHQ1" s="67"/>
      <c r="IHR1" s="67"/>
      <c r="IHS1" s="67"/>
      <c r="IHT1" s="67"/>
      <c r="IHU1" s="67"/>
      <c r="IHV1" s="67"/>
      <c r="IHW1" s="67"/>
      <c r="IHX1" s="67"/>
      <c r="IHY1" s="67"/>
      <c r="IHZ1" s="67"/>
      <c r="IIA1" s="67"/>
      <c r="IIB1" s="67"/>
      <c r="IIC1" s="67"/>
      <c r="IID1" s="67"/>
      <c r="IIE1" s="67"/>
      <c r="IIF1" s="92"/>
      <c r="IIG1" s="67"/>
      <c r="IIH1" s="67"/>
      <c r="III1" s="67"/>
      <c r="IIJ1" s="67"/>
      <c r="IIK1" s="67"/>
      <c r="IIL1" s="67"/>
      <c r="IIM1" s="67"/>
      <c r="IIN1" s="67"/>
      <c r="IIO1" s="67"/>
      <c r="IIP1" s="67"/>
      <c r="IIQ1" s="67"/>
      <c r="IIR1" s="67"/>
      <c r="IIS1" s="67"/>
      <c r="IIT1" s="67"/>
      <c r="IIU1" s="67"/>
      <c r="IIV1" s="92"/>
      <c r="IIW1" s="67"/>
      <c r="IIX1" s="67"/>
      <c r="IIY1" s="67"/>
      <c r="IIZ1" s="67"/>
      <c r="IJA1" s="67"/>
      <c r="IJB1" s="67"/>
      <c r="IJC1" s="67"/>
      <c r="IJD1" s="67"/>
      <c r="IJE1" s="67"/>
      <c r="IJF1" s="67"/>
      <c r="IJG1" s="67"/>
      <c r="IJH1" s="67"/>
      <c r="IJI1" s="67"/>
      <c r="IJJ1" s="67"/>
      <c r="IJK1" s="67"/>
      <c r="IJL1" s="92"/>
      <c r="IJM1" s="67"/>
      <c r="IJN1" s="67"/>
      <c r="IJO1" s="67"/>
      <c r="IJP1" s="67"/>
      <c r="IJQ1" s="67"/>
      <c r="IJR1" s="67"/>
      <c r="IJS1" s="67"/>
      <c r="IJT1" s="67"/>
      <c r="IJU1" s="67"/>
      <c r="IJV1" s="67"/>
      <c r="IJW1" s="67"/>
      <c r="IJX1" s="67"/>
      <c r="IJY1" s="67"/>
      <c r="IJZ1" s="67"/>
      <c r="IKA1" s="67"/>
      <c r="IKB1" s="92"/>
      <c r="IKC1" s="67"/>
      <c r="IKD1" s="67"/>
      <c r="IKE1" s="67"/>
      <c r="IKF1" s="67"/>
      <c r="IKG1" s="67"/>
      <c r="IKH1" s="67"/>
      <c r="IKI1" s="67"/>
      <c r="IKJ1" s="67"/>
      <c r="IKK1" s="67"/>
      <c r="IKL1" s="67"/>
      <c r="IKM1" s="67"/>
      <c r="IKN1" s="67"/>
      <c r="IKO1" s="67"/>
      <c r="IKP1" s="67"/>
      <c r="IKQ1" s="67"/>
      <c r="IKR1" s="92"/>
      <c r="IKS1" s="67"/>
      <c r="IKT1" s="67"/>
      <c r="IKU1" s="67"/>
      <c r="IKV1" s="67"/>
      <c r="IKW1" s="67"/>
      <c r="IKX1" s="67"/>
      <c r="IKY1" s="67"/>
      <c r="IKZ1" s="67"/>
      <c r="ILA1" s="67"/>
      <c r="ILB1" s="67"/>
      <c r="ILC1" s="67"/>
      <c r="ILD1" s="67"/>
      <c r="ILE1" s="67"/>
      <c r="ILF1" s="67"/>
      <c r="ILG1" s="67"/>
      <c r="ILH1" s="92"/>
      <c r="ILI1" s="67"/>
      <c r="ILJ1" s="67"/>
      <c r="ILK1" s="67"/>
      <c r="ILL1" s="67"/>
      <c r="ILM1" s="67"/>
      <c r="ILN1" s="67"/>
      <c r="ILO1" s="67"/>
      <c r="ILP1" s="67"/>
      <c r="ILQ1" s="67"/>
      <c r="ILR1" s="67"/>
      <c r="ILS1" s="67"/>
      <c r="ILT1" s="67"/>
      <c r="ILU1" s="67"/>
      <c r="ILV1" s="67"/>
      <c r="ILW1" s="67"/>
      <c r="ILX1" s="92"/>
      <c r="ILY1" s="67"/>
      <c r="ILZ1" s="67"/>
      <c r="IMA1" s="67"/>
      <c r="IMB1" s="67"/>
      <c r="IMC1" s="67"/>
      <c r="IMD1" s="67"/>
      <c r="IME1" s="67"/>
      <c r="IMF1" s="67"/>
      <c r="IMG1" s="67"/>
      <c r="IMH1" s="67"/>
      <c r="IMI1" s="67"/>
      <c r="IMJ1" s="67"/>
      <c r="IMK1" s="67"/>
      <c r="IML1" s="67"/>
      <c r="IMM1" s="67"/>
      <c r="IMN1" s="92"/>
      <c r="IMO1" s="67"/>
      <c r="IMP1" s="67"/>
      <c r="IMQ1" s="67"/>
      <c r="IMR1" s="67"/>
      <c r="IMS1" s="67"/>
      <c r="IMT1" s="67"/>
      <c r="IMU1" s="67"/>
      <c r="IMV1" s="67"/>
      <c r="IMW1" s="67"/>
      <c r="IMX1" s="67"/>
      <c r="IMY1" s="67"/>
      <c r="IMZ1" s="67"/>
      <c r="INA1" s="67"/>
      <c r="INB1" s="67"/>
      <c r="INC1" s="67"/>
      <c r="IND1" s="92"/>
      <c r="INE1" s="67"/>
      <c r="INF1" s="67"/>
      <c r="ING1" s="67"/>
      <c r="INH1" s="67"/>
      <c r="INI1" s="67"/>
      <c r="INJ1" s="67"/>
      <c r="INK1" s="67"/>
      <c r="INL1" s="67"/>
      <c r="INM1" s="67"/>
      <c r="INN1" s="67"/>
      <c r="INO1" s="67"/>
      <c r="INP1" s="67"/>
      <c r="INQ1" s="67"/>
      <c r="INR1" s="67"/>
      <c r="INS1" s="67"/>
      <c r="INT1" s="92"/>
      <c r="INU1" s="67"/>
      <c r="INV1" s="67"/>
      <c r="INW1" s="67"/>
      <c r="INX1" s="67"/>
      <c r="INY1" s="67"/>
      <c r="INZ1" s="67"/>
      <c r="IOA1" s="67"/>
      <c r="IOB1" s="67"/>
      <c r="IOC1" s="67"/>
      <c r="IOD1" s="67"/>
      <c r="IOE1" s="67"/>
      <c r="IOF1" s="67"/>
      <c r="IOG1" s="67"/>
      <c r="IOH1" s="67"/>
      <c r="IOI1" s="67"/>
      <c r="IOJ1" s="92"/>
      <c r="IOK1" s="67"/>
      <c r="IOL1" s="67"/>
      <c r="IOM1" s="67"/>
      <c r="ION1" s="67"/>
      <c r="IOO1" s="67"/>
      <c r="IOP1" s="67"/>
      <c r="IOQ1" s="67"/>
      <c r="IOR1" s="67"/>
      <c r="IOS1" s="67"/>
      <c r="IOT1" s="67"/>
      <c r="IOU1" s="67"/>
      <c r="IOV1" s="67"/>
      <c r="IOW1" s="67"/>
      <c r="IOX1" s="67"/>
      <c r="IOY1" s="67"/>
      <c r="IOZ1" s="92"/>
      <c r="IPA1" s="67"/>
      <c r="IPB1" s="67"/>
      <c r="IPC1" s="67"/>
      <c r="IPD1" s="67"/>
      <c r="IPE1" s="67"/>
      <c r="IPF1" s="67"/>
      <c r="IPG1" s="67"/>
      <c r="IPH1" s="67"/>
      <c r="IPI1" s="67"/>
      <c r="IPJ1" s="67"/>
      <c r="IPK1" s="67"/>
      <c r="IPL1" s="67"/>
      <c r="IPM1" s="67"/>
      <c r="IPN1" s="67"/>
      <c r="IPO1" s="67"/>
      <c r="IPP1" s="92"/>
      <c r="IPQ1" s="67"/>
      <c r="IPR1" s="67"/>
      <c r="IPS1" s="67"/>
      <c r="IPT1" s="67"/>
      <c r="IPU1" s="67"/>
      <c r="IPV1" s="67"/>
      <c r="IPW1" s="67"/>
      <c r="IPX1" s="67"/>
      <c r="IPY1" s="67"/>
      <c r="IPZ1" s="67"/>
      <c r="IQA1" s="67"/>
      <c r="IQB1" s="67"/>
      <c r="IQC1" s="67"/>
      <c r="IQD1" s="67"/>
      <c r="IQE1" s="67"/>
      <c r="IQF1" s="92"/>
      <c r="IQG1" s="67"/>
      <c r="IQH1" s="67"/>
      <c r="IQI1" s="67"/>
      <c r="IQJ1" s="67"/>
      <c r="IQK1" s="67"/>
      <c r="IQL1" s="67"/>
      <c r="IQM1" s="67"/>
      <c r="IQN1" s="67"/>
      <c r="IQO1" s="67"/>
      <c r="IQP1" s="67"/>
      <c r="IQQ1" s="67"/>
      <c r="IQR1" s="67"/>
      <c r="IQS1" s="67"/>
      <c r="IQT1" s="67"/>
      <c r="IQU1" s="67"/>
      <c r="IQV1" s="92"/>
      <c r="IQW1" s="67"/>
      <c r="IQX1" s="67"/>
      <c r="IQY1" s="67"/>
      <c r="IQZ1" s="67"/>
      <c r="IRA1" s="67"/>
      <c r="IRB1" s="67"/>
      <c r="IRC1" s="67"/>
      <c r="IRD1" s="67"/>
      <c r="IRE1" s="67"/>
      <c r="IRF1" s="67"/>
      <c r="IRG1" s="67"/>
      <c r="IRH1" s="67"/>
      <c r="IRI1" s="67"/>
      <c r="IRJ1" s="67"/>
      <c r="IRK1" s="67"/>
      <c r="IRL1" s="92"/>
      <c r="IRM1" s="67"/>
      <c r="IRN1" s="67"/>
      <c r="IRO1" s="67"/>
      <c r="IRP1" s="67"/>
      <c r="IRQ1" s="67"/>
      <c r="IRR1" s="67"/>
      <c r="IRS1" s="67"/>
      <c r="IRT1" s="67"/>
      <c r="IRU1" s="67"/>
      <c r="IRV1" s="67"/>
      <c r="IRW1" s="67"/>
      <c r="IRX1" s="67"/>
      <c r="IRY1" s="67"/>
      <c r="IRZ1" s="67"/>
      <c r="ISA1" s="67"/>
      <c r="ISB1" s="92"/>
      <c r="ISC1" s="67"/>
      <c r="ISD1" s="67"/>
      <c r="ISE1" s="67"/>
      <c r="ISF1" s="67"/>
      <c r="ISG1" s="67"/>
      <c r="ISH1" s="67"/>
      <c r="ISI1" s="67"/>
      <c r="ISJ1" s="67"/>
      <c r="ISK1" s="67"/>
      <c r="ISL1" s="67"/>
      <c r="ISM1" s="67"/>
      <c r="ISN1" s="67"/>
      <c r="ISO1" s="67"/>
      <c r="ISP1" s="67"/>
      <c r="ISQ1" s="67"/>
      <c r="ISR1" s="92"/>
      <c r="ISS1" s="67"/>
      <c r="IST1" s="67"/>
      <c r="ISU1" s="67"/>
      <c r="ISV1" s="67"/>
      <c r="ISW1" s="67"/>
      <c r="ISX1" s="67"/>
      <c r="ISY1" s="67"/>
      <c r="ISZ1" s="67"/>
      <c r="ITA1" s="67"/>
      <c r="ITB1" s="67"/>
      <c r="ITC1" s="67"/>
      <c r="ITD1" s="67"/>
      <c r="ITE1" s="67"/>
      <c r="ITF1" s="67"/>
      <c r="ITG1" s="67"/>
      <c r="ITH1" s="92"/>
      <c r="ITI1" s="67"/>
      <c r="ITJ1" s="67"/>
      <c r="ITK1" s="67"/>
      <c r="ITL1" s="67"/>
      <c r="ITM1" s="67"/>
      <c r="ITN1" s="67"/>
      <c r="ITO1" s="67"/>
      <c r="ITP1" s="67"/>
      <c r="ITQ1" s="67"/>
      <c r="ITR1" s="67"/>
      <c r="ITS1" s="67"/>
      <c r="ITT1" s="67"/>
      <c r="ITU1" s="67"/>
      <c r="ITV1" s="67"/>
      <c r="ITW1" s="67"/>
      <c r="ITX1" s="92"/>
      <c r="ITY1" s="67"/>
      <c r="ITZ1" s="67"/>
      <c r="IUA1" s="67"/>
      <c r="IUB1" s="67"/>
      <c r="IUC1" s="67"/>
      <c r="IUD1" s="67"/>
      <c r="IUE1" s="67"/>
      <c r="IUF1" s="67"/>
      <c r="IUG1" s="67"/>
      <c r="IUH1" s="67"/>
      <c r="IUI1" s="67"/>
      <c r="IUJ1" s="67"/>
      <c r="IUK1" s="67"/>
      <c r="IUL1" s="67"/>
      <c r="IUM1" s="67"/>
      <c r="IUN1" s="92"/>
      <c r="IUO1" s="67"/>
      <c r="IUP1" s="67"/>
      <c r="IUQ1" s="67"/>
      <c r="IUR1" s="67"/>
      <c r="IUS1" s="67"/>
      <c r="IUT1" s="67"/>
      <c r="IUU1" s="67"/>
      <c r="IUV1" s="67"/>
      <c r="IUW1" s="67"/>
      <c r="IUX1" s="67"/>
      <c r="IUY1" s="67"/>
      <c r="IUZ1" s="67"/>
      <c r="IVA1" s="67"/>
      <c r="IVB1" s="67"/>
      <c r="IVC1" s="67"/>
      <c r="IVD1" s="92"/>
      <c r="IVE1" s="67"/>
      <c r="IVF1" s="67"/>
      <c r="IVG1" s="67"/>
      <c r="IVH1" s="67"/>
      <c r="IVI1" s="67"/>
      <c r="IVJ1" s="67"/>
      <c r="IVK1" s="67"/>
      <c r="IVL1" s="67"/>
      <c r="IVM1" s="67"/>
      <c r="IVN1" s="67"/>
      <c r="IVO1" s="67"/>
      <c r="IVP1" s="67"/>
      <c r="IVQ1" s="67"/>
      <c r="IVR1" s="67"/>
      <c r="IVS1" s="67"/>
      <c r="IVT1" s="92"/>
      <c r="IVU1" s="67"/>
      <c r="IVV1" s="67"/>
      <c r="IVW1" s="67"/>
      <c r="IVX1" s="67"/>
      <c r="IVY1" s="67"/>
      <c r="IVZ1" s="67"/>
      <c r="IWA1" s="67"/>
      <c r="IWB1" s="67"/>
      <c r="IWC1" s="67"/>
      <c r="IWD1" s="67"/>
      <c r="IWE1" s="67"/>
      <c r="IWF1" s="67"/>
      <c r="IWG1" s="67"/>
      <c r="IWH1" s="67"/>
      <c r="IWI1" s="67"/>
      <c r="IWJ1" s="92"/>
      <c r="IWK1" s="67"/>
      <c r="IWL1" s="67"/>
      <c r="IWM1" s="67"/>
      <c r="IWN1" s="67"/>
      <c r="IWO1" s="67"/>
      <c r="IWP1" s="67"/>
      <c r="IWQ1" s="67"/>
      <c r="IWR1" s="67"/>
      <c r="IWS1" s="67"/>
      <c r="IWT1" s="67"/>
      <c r="IWU1" s="67"/>
      <c r="IWV1" s="67"/>
      <c r="IWW1" s="67"/>
      <c r="IWX1" s="67"/>
      <c r="IWY1" s="67"/>
      <c r="IWZ1" s="92"/>
      <c r="IXA1" s="67"/>
      <c r="IXB1" s="67"/>
      <c r="IXC1" s="67"/>
      <c r="IXD1" s="67"/>
      <c r="IXE1" s="67"/>
      <c r="IXF1" s="67"/>
      <c r="IXG1" s="67"/>
      <c r="IXH1" s="67"/>
      <c r="IXI1" s="67"/>
      <c r="IXJ1" s="67"/>
      <c r="IXK1" s="67"/>
      <c r="IXL1" s="67"/>
      <c r="IXM1" s="67"/>
      <c r="IXN1" s="67"/>
      <c r="IXO1" s="67"/>
      <c r="IXP1" s="92"/>
      <c r="IXQ1" s="67"/>
      <c r="IXR1" s="67"/>
      <c r="IXS1" s="67"/>
      <c r="IXT1" s="67"/>
      <c r="IXU1" s="67"/>
      <c r="IXV1" s="67"/>
      <c r="IXW1" s="67"/>
      <c r="IXX1" s="67"/>
      <c r="IXY1" s="67"/>
      <c r="IXZ1" s="67"/>
      <c r="IYA1" s="67"/>
      <c r="IYB1" s="67"/>
      <c r="IYC1" s="67"/>
      <c r="IYD1" s="67"/>
      <c r="IYE1" s="67"/>
      <c r="IYF1" s="92"/>
      <c r="IYG1" s="67"/>
      <c r="IYH1" s="67"/>
      <c r="IYI1" s="67"/>
      <c r="IYJ1" s="67"/>
      <c r="IYK1" s="67"/>
      <c r="IYL1" s="67"/>
      <c r="IYM1" s="67"/>
      <c r="IYN1" s="67"/>
      <c r="IYO1" s="67"/>
      <c r="IYP1" s="67"/>
      <c r="IYQ1" s="67"/>
      <c r="IYR1" s="67"/>
      <c r="IYS1" s="67"/>
      <c r="IYT1" s="67"/>
      <c r="IYU1" s="67"/>
      <c r="IYV1" s="92"/>
      <c r="IYW1" s="67"/>
      <c r="IYX1" s="67"/>
      <c r="IYY1" s="67"/>
      <c r="IYZ1" s="67"/>
      <c r="IZA1" s="67"/>
      <c r="IZB1" s="67"/>
      <c r="IZC1" s="67"/>
      <c r="IZD1" s="67"/>
      <c r="IZE1" s="67"/>
      <c r="IZF1" s="67"/>
      <c r="IZG1" s="67"/>
      <c r="IZH1" s="67"/>
      <c r="IZI1" s="67"/>
      <c r="IZJ1" s="67"/>
      <c r="IZK1" s="67"/>
      <c r="IZL1" s="92"/>
      <c r="IZM1" s="67"/>
      <c r="IZN1" s="67"/>
      <c r="IZO1" s="67"/>
      <c r="IZP1" s="67"/>
      <c r="IZQ1" s="67"/>
      <c r="IZR1" s="67"/>
      <c r="IZS1" s="67"/>
      <c r="IZT1" s="67"/>
      <c r="IZU1" s="67"/>
      <c r="IZV1" s="67"/>
      <c r="IZW1" s="67"/>
      <c r="IZX1" s="67"/>
      <c r="IZY1" s="67"/>
      <c r="IZZ1" s="67"/>
      <c r="JAA1" s="67"/>
      <c r="JAB1" s="92"/>
      <c r="JAC1" s="67"/>
      <c r="JAD1" s="67"/>
      <c r="JAE1" s="67"/>
      <c r="JAF1" s="67"/>
      <c r="JAG1" s="67"/>
      <c r="JAH1" s="67"/>
      <c r="JAI1" s="67"/>
      <c r="JAJ1" s="67"/>
      <c r="JAK1" s="67"/>
      <c r="JAL1" s="67"/>
      <c r="JAM1" s="67"/>
      <c r="JAN1" s="67"/>
      <c r="JAO1" s="67"/>
      <c r="JAP1" s="67"/>
      <c r="JAQ1" s="67"/>
      <c r="JAR1" s="92"/>
      <c r="JAS1" s="67"/>
      <c r="JAT1" s="67"/>
      <c r="JAU1" s="67"/>
      <c r="JAV1" s="67"/>
      <c r="JAW1" s="67"/>
      <c r="JAX1" s="67"/>
      <c r="JAY1" s="67"/>
      <c r="JAZ1" s="67"/>
      <c r="JBA1" s="67"/>
      <c r="JBB1" s="67"/>
      <c r="JBC1" s="67"/>
      <c r="JBD1" s="67"/>
      <c r="JBE1" s="67"/>
      <c r="JBF1" s="67"/>
      <c r="JBG1" s="67"/>
      <c r="JBH1" s="92"/>
      <c r="JBI1" s="67"/>
      <c r="JBJ1" s="67"/>
      <c r="JBK1" s="67"/>
      <c r="JBL1" s="67"/>
      <c r="JBM1" s="67"/>
      <c r="JBN1" s="67"/>
      <c r="JBO1" s="67"/>
      <c r="JBP1" s="67"/>
      <c r="JBQ1" s="67"/>
      <c r="JBR1" s="67"/>
      <c r="JBS1" s="67"/>
      <c r="JBT1" s="67"/>
      <c r="JBU1" s="67"/>
      <c r="JBV1" s="67"/>
      <c r="JBW1" s="67"/>
      <c r="JBX1" s="92"/>
      <c r="JBY1" s="67"/>
      <c r="JBZ1" s="67"/>
      <c r="JCA1" s="67"/>
      <c r="JCB1" s="67"/>
      <c r="JCC1" s="67"/>
      <c r="JCD1" s="67"/>
      <c r="JCE1" s="67"/>
      <c r="JCF1" s="67"/>
      <c r="JCG1" s="67"/>
      <c r="JCH1" s="67"/>
      <c r="JCI1" s="67"/>
      <c r="JCJ1" s="67"/>
      <c r="JCK1" s="67"/>
      <c r="JCL1" s="67"/>
      <c r="JCM1" s="67"/>
      <c r="JCN1" s="92"/>
      <c r="JCO1" s="67"/>
      <c r="JCP1" s="67"/>
      <c r="JCQ1" s="67"/>
      <c r="JCR1" s="67"/>
      <c r="JCS1" s="67"/>
      <c r="JCT1" s="67"/>
      <c r="JCU1" s="67"/>
      <c r="JCV1" s="67"/>
      <c r="JCW1" s="67"/>
      <c r="JCX1" s="67"/>
      <c r="JCY1" s="67"/>
      <c r="JCZ1" s="67"/>
      <c r="JDA1" s="67"/>
      <c r="JDB1" s="67"/>
      <c r="JDC1" s="67"/>
      <c r="JDD1" s="92"/>
      <c r="JDE1" s="67"/>
      <c r="JDF1" s="67"/>
      <c r="JDG1" s="67"/>
      <c r="JDH1" s="67"/>
      <c r="JDI1" s="67"/>
      <c r="JDJ1" s="67"/>
      <c r="JDK1" s="67"/>
      <c r="JDL1" s="67"/>
      <c r="JDM1" s="67"/>
      <c r="JDN1" s="67"/>
      <c r="JDO1" s="67"/>
      <c r="JDP1" s="67"/>
      <c r="JDQ1" s="67"/>
      <c r="JDR1" s="67"/>
      <c r="JDS1" s="67"/>
      <c r="JDT1" s="92"/>
      <c r="JDU1" s="67"/>
      <c r="JDV1" s="67"/>
      <c r="JDW1" s="67"/>
      <c r="JDX1" s="67"/>
      <c r="JDY1" s="67"/>
      <c r="JDZ1" s="67"/>
      <c r="JEA1" s="67"/>
      <c r="JEB1" s="67"/>
      <c r="JEC1" s="67"/>
      <c r="JED1" s="67"/>
      <c r="JEE1" s="67"/>
      <c r="JEF1" s="67"/>
      <c r="JEG1" s="67"/>
      <c r="JEH1" s="67"/>
      <c r="JEI1" s="67"/>
      <c r="JEJ1" s="92"/>
      <c r="JEK1" s="67"/>
      <c r="JEL1" s="67"/>
      <c r="JEM1" s="67"/>
      <c r="JEN1" s="67"/>
      <c r="JEO1" s="67"/>
      <c r="JEP1" s="67"/>
      <c r="JEQ1" s="67"/>
      <c r="JER1" s="67"/>
      <c r="JES1" s="67"/>
      <c r="JET1" s="67"/>
      <c r="JEU1" s="67"/>
      <c r="JEV1" s="67"/>
      <c r="JEW1" s="67"/>
      <c r="JEX1" s="67"/>
      <c r="JEY1" s="67"/>
      <c r="JEZ1" s="92"/>
      <c r="JFA1" s="67"/>
      <c r="JFB1" s="67"/>
      <c r="JFC1" s="67"/>
      <c r="JFD1" s="67"/>
      <c r="JFE1" s="67"/>
      <c r="JFF1" s="67"/>
      <c r="JFG1" s="67"/>
      <c r="JFH1" s="67"/>
      <c r="JFI1" s="67"/>
      <c r="JFJ1" s="67"/>
      <c r="JFK1" s="67"/>
      <c r="JFL1" s="67"/>
      <c r="JFM1" s="67"/>
      <c r="JFN1" s="67"/>
      <c r="JFO1" s="67"/>
      <c r="JFP1" s="92"/>
      <c r="JFQ1" s="67"/>
      <c r="JFR1" s="67"/>
      <c r="JFS1" s="67"/>
      <c r="JFT1" s="67"/>
      <c r="JFU1" s="67"/>
      <c r="JFV1" s="67"/>
      <c r="JFW1" s="67"/>
      <c r="JFX1" s="67"/>
      <c r="JFY1" s="67"/>
      <c r="JFZ1" s="67"/>
      <c r="JGA1" s="67"/>
      <c r="JGB1" s="67"/>
      <c r="JGC1" s="67"/>
      <c r="JGD1" s="67"/>
      <c r="JGE1" s="67"/>
      <c r="JGF1" s="92"/>
      <c r="JGG1" s="67"/>
      <c r="JGH1" s="67"/>
      <c r="JGI1" s="67"/>
      <c r="JGJ1" s="67"/>
      <c r="JGK1" s="67"/>
      <c r="JGL1" s="67"/>
      <c r="JGM1" s="67"/>
      <c r="JGN1" s="67"/>
      <c r="JGO1" s="67"/>
      <c r="JGP1" s="67"/>
      <c r="JGQ1" s="67"/>
      <c r="JGR1" s="67"/>
      <c r="JGS1" s="67"/>
      <c r="JGT1" s="67"/>
      <c r="JGU1" s="67"/>
      <c r="JGV1" s="92"/>
      <c r="JGW1" s="67"/>
      <c r="JGX1" s="67"/>
      <c r="JGY1" s="67"/>
      <c r="JGZ1" s="67"/>
      <c r="JHA1" s="67"/>
      <c r="JHB1" s="67"/>
      <c r="JHC1" s="67"/>
      <c r="JHD1" s="67"/>
      <c r="JHE1" s="67"/>
      <c r="JHF1" s="67"/>
      <c r="JHG1" s="67"/>
      <c r="JHH1" s="67"/>
      <c r="JHI1" s="67"/>
      <c r="JHJ1" s="67"/>
      <c r="JHK1" s="67"/>
      <c r="JHL1" s="92"/>
      <c r="JHM1" s="67"/>
      <c r="JHN1" s="67"/>
      <c r="JHO1" s="67"/>
      <c r="JHP1" s="67"/>
      <c r="JHQ1" s="67"/>
      <c r="JHR1" s="67"/>
      <c r="JHS1" s="67"/>
      <c r="JHT1" s="67"/>
      <c r="JHU1" s="67"/>
      <c r="JHV1" s="67"/>
      <c r="JHW1" s="67"/>
      <c r="JHX1" s="67"/>
      <c r="JHY1" s="67"/>
      <c r="JHZ1" s="67"/>
      <c r="JIA1" s="67"/>
      <c r="JIB1" s="92"/>
      <c r="JIC1" s="67"/>
      <c r="JID1" s="67"/>
      <c r="JIE1" s="67"/>
      <c r="JIF1" s="67"/>
      <c r="JIG1" s="67"/>
      <c r="JIH1" s="67"/>
      <c r="JII1" s="67"/>
      <c r="JIJ1" s="67"/>
      <c r="JIK1" s="67"/>
      <c r="JIL1" s="67"/>
      <c r="JIM1" s="67"/>
      <c r="JIN1" s="67"/>
      <c r="JIO1" s="67"/>
      <c r="JIP1" s="67"/>
      <c r="JIQ1" s="67"/>
      <c r="JIR1" s="92"/>
      <c r="JIS1" s="67"/>
      <c r="JIT1" s="67"/>
      <c r="JIU1" s="67"/>
      <c r="JIV1" s="67"/>
      <c r="JIW1" s="67"/>
      <c r="JIX1" s="67"/>
      <c r="JIY1" s="67"/>
      <c r="JIZ1" s="67"/>
      <c r="JJA1" s="67"/>
      <c r="JJB1" s="67"/>
      <c r="JJC1" s="67"/>
      <c r="JJD1" s="67"/>
      <c r="JJE1" s="67"/>
      <c r="JJF1" s="67"/>
      <c r="JJG1" s="67"/>
      <c r="JJH1" s="92"/>
      <c r="JJI1" s="67"/>
      <c r="JJJ1" s="67"/>
      <c r="JJK1" s="67"/>
      <c r="JJL1" s="67"/>
      <c r="JJM1" s="67"/>
      <c r="JJN1" s="67"/>
      <c r="JJO1" s="67"/>
      <c r="JJP1" s="67"/>
      <c r="JJQ1" s="67"/>
      <c r="JJR1" s="67"/>
      <c r="JJS1" s="67"/>
      <c r="JJT1" s="67"/>
      <c r="JJU1" s="67"/>
      <c r="JJV1" s="67"/>
      <c r="JJW1" s="67"/>
      <c r="JJX1" s="92"/>
      <c r="JJY1" s="67"/>
      <c r="JJZ1" s="67"/>
      <c r="JKA1" s="67"/>
      <c r="JKB1" s="67"/>
      <c r="JKC1" s="67"/>
      <c r="JKD1" s="67"/>
      <c r="JKE1" s="67"/>
      <c r="JKF1" s="67"/>
      <c r="JKG1" s="67"/>
      <c r="JKH1" s="67"/>
      <c r="JKI1" s="67"/>
      <c r="JKJ1" s="67"/>
      <c r="JKK1" s="67"/>
      <c r="JKL1" s="67"/>
      <c r="JKM1" s="67"/>
      <c r="JKN1" s="92"/>
      <c r="JKO1" s="67"/>
      <c r="JKP1" s="67"/>
      <c r="JKQ1" s="67"/>
      <c r="JKR1" s="67"/>
      <c r="JKS1" s="67"/>
      <c r="JKT1" s="67"/>
      <c r="JKU1" s="67"/>
      <c r="JKV1" s="67"/>
      <c r="JKW1" s="67"/>
      <c r="JKX1" s="67"/>
      <c r="JKY1" s="67"/>
      <c r="JKZ1" s="67"/>
      <c r="JLA1" s="67"/>
      <c r="JLB1" s="67"/>
      <c r="JLC1" s="67"/>
      <c r="JLD1" s="92"/>
      <c r="JLE1" s="67"/>
      <c r="JLF1" s="67"/>
      <c r="JLG1" s="67"/>
      <c r="JLH1" s="67"/>
      <c r="JLI1" s="67"/>
      <c r="JLJ1" s="67"/>
      <c r="JLK1" s="67"/>
      <c r="JLL1" s="67"/>
      <c r="JLM1" s="67"/>
      <c r="JLN1" s="67"/>
      <c r="JLO1" s="67"/>
      <c r="JLP1" s="67"/>
      <c r="JLQ1" s="67"/>
      <c r="JLR1" s="67"/>
      <c r="JLS1" s="67"/>
      <c r="JLT1" s="92"/>
      <c r="JLU1" s="67"/>
      <c r="JLV1" s="67"/>
      <c r="JLW1" s="67"/>
      <c r="JLX1" s="67"/>
      <c r="JLY1" s="67"/>
      <c r="JLZ1" s="67"/>
      <c r="JMA1" s="67"/>
      <c r="JMB1" s="67"/>
      <c r="JMC1" s="67"/>
      <c r="JMD1" s="67"/>
      <c r="JME1" s="67"/>
      <c r="JMF1" s="67"/>
      <c r="JMG1" s="67"/>
      <c r="JMH1" s="67"/>
      <c r="JMI1" s="67"/>
      <c r="JMJ1" s="92"/>
      <c r="JMK1" s="67"/>
      <c r="JML1" s="67"/>
      <c r="JMM1" s="67"/>
      <c r="JMN1" s="67"/>
      <c r="JMO1" s="67"/>
      <c r="JMP1" s="67"/>
      <c r="JMQ1" s="67"/>
      <c r="JMR1" s="67"/>
      <c r="JMS1" s="67"/>
      <c r="JMT1" s="67"/>
      <c r="JMU1" s="67"/>
      <c r="JMV1" s="67"/>
      <c r="JMW1" s="67"/>
      <c r="JMX1" s="67"/>
      <c r="JMY1" s="67"/>
      <c r="JMZ1" s="92"/>
      <c r="JNA1" s="67"/>
      <c r="JNB1" s="67"/>
      <c r="JNC1" s="67"/>
      <c r="JND1" s="67"/>
      <c r="JNE1" s="67"/>
      <c r="JNF1" s="67"/>
      <c r="JNG1" s="67"/>
      <c r="JNH1" s="67"/>
      <c r="JNI1" s="67"/>
      <c r="JNJ1" s="67"/>
      <c r="JNK1" s="67"/>
      <c r="JNL1" s="67"/>
      <c r="JNM1" s="67"/>
      <c r="JNN1" s="67"/>
      <c r="JNO1" s="67"/>
      <c r="JNP1" s="92"/>
      <c r="JNQ1" s="67"/>
      <c r="JNR1" s="67"/>
      <c r="JNS1" s="67"/>
      <c r="JNT1" s="67"/>
      <c r="JNU1" s="67"/>
      <c r="JNV1" s="67"/>
      <c r="JNW1" s="67"/>
      <c r="JNX1" s="67"/>
      <c r="JNY1" s="67"/>
      <c r="JNZ1" s="67"/>
      <c r="JOA1" s="67"/>
      <c r="JOB1" s="67"/>
      <c r="JOC1" s="67"/>
      <c r="JOD1" s="67"/>
      <c r="JOE1" s="67"/>
      <c r="JOF1" s="92"/>
      <c r="JOG1" s="67"/>
      <c r="JOH1" s="67"/>
      <c r="JOI1" s="67"/>
      <c r="JOJ1" s="67"/>
      <c r="JOK1" s="67"/>
      <c r="JOL1" s="67"/>
      <c r="JOM1" s="67"/>
      <c r="JON1" s="67"/>
      <c r="JOO1" s="67"/>
      <c r="JOP1" s="67"/>
      <c r="JOQ1" s="67"/>
      <c r="JOR1" s="67"/>
      <c r="JOS1" s="67"/>
      <c r="JOT1" s="67"/>
      <c r="JOU1" s="67"/>
      <c r="JOV1" s="92"/>
      <c r="JOW1" s="67"/>
      <c r="JOX1" s="67"/>
      <c r="JOY1" s="67"/>
      <c r="JOZ1" s="67"/>
      <c r="JPA1" s="67"/>
      <c r="JPB1" s="67"/>
      <c r="JPC1" s="67"/>
      <c r="JPD1" s="67"/>
      <c r="JPE1" s="67"/>
      <c r="JPF1" s="67"/>
      <c r="JPG1" s="67"/>
      <c r="JPH1" s="67"/>
      <c r="JPI1" s="67"/>
      <c r="JPJ1" s="67"/>
      <c r="JPK1" s="67"/>
      <c r="JPL1" s="92"/>
      <c r="JPM1" s="67"/>
      <c r="JPN1" s="67"/>
      <c r="JPO1" s="67"/>
      <c r="JPP1" s="67"/>
      <c r="JPQ1" s="67"/>
      <c r="JPR1" s="67"/>
      <c r="JPS1" s="67"/>
      <c r="JPT1" s="67"/>
      <c r="JPU1" s="67"/>
      <c r="JPV1" s="67"/>
      <c r="JPW1" s="67"/>
      <c r="JPX1" s="67"/>
      <c r="JPY1" s="67"/>
      <c r="JPZ1" s="67"/>
      <c r="JQA1" s="67"/>
      <c r="JQB1" s="92"/>
      <c r="JQC1" s="67"/>
      <c r="JQD1" s="67"/>
      <c r="JQE1" s="67"/>
      <c r="JQF1" s="67"/>
      <c r="JQG1" s="67"/>
      <c r="JQH1" s="67"/>
      <c r="JQI1" s="67"/>
      <c r="JQJ1" s="67"/>
      <c r="JQK1" s="67"/>
      <c r="JQL1" s="67"/>
      <c r="JQM1" s="67"/>
      <c r="JQN1" s="67"/>
      <c r="JQO1" s="67"/>
      <c r="JQP1" s="67"/>
      <c r="JQQ1" s="67"/>
      <c r="JQR1" s="92"/>
      <c r="JQS1" s="67"/>
      <c r="JQT1" s="67"/>
      <c r="JQU1" s="67"/>
      <c r="JQV1" s="67"/>
      <c r="JQW1" s="67"/>
      <c r="JQX1" s="67"/>
      <c r="JQY1" s="67"/>
      <c r="JQZ1" s="67"/>
      <c r="JRA1" s="67"/>
      <c r="JRB1" s="67"/>
      <c r="JRC1" s="67"/>
      <c r="JRD1" s="67"/>
      <c r="JRE1" s="67"/>
      <c r="JRF1" s="67"/>
      <c r="JRG1" s="67"/>
      <c r="JRH1" s="92"/>
      <c r="JRI1" s="67"/>
      <c r="JRJ1" s="67"/>
      <c r="JRK1" s="67"/>
      <c r="JRL1" s="67"/>
      <c r="JRM1" s="67"/>
      <c r="JRN1" s="67"/>
      <c r="JRO1" s="67"/>
      <c r="JRP1" s="67"/>
      <c r="JRQ1" s="67"/>
      <c r="JRR1" s="67"/>
      <c r="JRS1" s="67"/>
      <c r="JRT1" s="67"/>
      <c r="JRU1" s="67"/>
      <c r="JRV1" s="67"/>
      <c r="JRW1" s="67"/>
      <c r="JRX1" s="92"/>
      <c r="JRY1" s="67"/>
      <c r="JRZ1" s="67"/>
      <c r="JSA1" s="67"/>
      <c r="JSB1" s="67"/>
      <c r="JSC1" s="67"/>
      <c r="JSD1" s="67"/>
      <c r="JSE1" s="67"/>
      <c r="JSF1" s="67"/>
      <c r="JSG1" s="67"/>
      <c r="JSH1" s="67"/>
      <c r="JSI1" s="67"/>
      <c r="JSJ1" s="67"/>
      <c r="JSK1" s="67"/>
      <c r="JSL1" s="67"/>
      <c r="JSM1" s="67"/>
      <c r="JSN1" s="92"/>
      <c r="JSO1" s="67"/>
      <c r="JSP1" s="67"/>
      <c r="JSQ1" s="67"/>
      <c r="JSR1" s="67"/>
      <c r="JSS1" s="67"/>
      <c r="JST1" s="67"/>
      <c r="JSU1" s="67"/>
      <c r="JSV1" s="67"/>
      <c r="JSW1" s="67"/>
      <c r="JSX1" s="67"/>
      <c r="JSY1" s="67"/>
      <c r="JSZ1" s="67"/>
      <c r="JTA1" s="67"/>
      <c r="JTB1" s="67"/>
      <c r="JTC1" s="67"/>
      <c r="JTD1" s="92"/>
      <c r="JTE1" s="67"/>
      <c r="JTF1" s="67"/>
      <c r="JTG1" s="67"/>
      <c r="JTH1" s="67"/>
      <c r="JTI1" s="67"/>
      <c r="JTJ1" s="67"/>
      <c r="JTK1" s="67"/>
      <c r="JTL1" s="67"/>
      <c r="JTM1" s="67"/>
      <c r="JTN1" s="67"/>
      <c r="JTO1" s="67"/>
      <c r="JTP1" s="67"/>
      <c r="JTQ1" s="67"/>
      <c r="JTR1" s="67"/>
      <c r="JTS1" s="67"/>
      <c r="JTT1" s="92"/>
      <c r="JTU1" s="67"/>
      <c r="JTV1" s="67"/>
      <c r="JTW1" s="67"/>
      <c r="JTX1" s="67"/>
      <c r="JTY1" s="67"/>
      <c r="JTZ1" s="67"/>
      <c r="JUA1" s="67"/>
      <c r="JUB1" s="67"/>
      <c r="JUC1" s="67"/>
      <c r="JUD1" s="67"/>
      <c r="JUE1" s="67"/>
      <c r="JUF1" s="67"/>
      <c r="JUG1" s="67"/>
      <c r="JUH1" s="67"/>
      <c r="JUI1" s="67"/>
      <c r="JUJ1" s="92"/>
      <c r="JUK1" s="67"/>
      <c r="JUL1" s="67"/>
      <c r="JUM1" s="67"/>
      <c r="JUN1" s="67"/>
      <c r="JUO1" s="67"/>
      <c r="JUP1" s="67"/>
      <c r="JUQ1" s="67"/>
      <c r="JUR1" s="67"/>
      <c r="JUS1" s="67"/>
      <c r="JUT1" s="67"/>
      <c r="JUU1" s="67"/>
      <c r="JUV1" s="67"/>
      <c r="JUW1" s="67"/>
      <c r="JUX1" s="67"/>
      <c r="JUY1" s="67"/>
      <c r="JUZ1" s="92"/>
      <c r="JVA1" s="67"/>
      <c r="JVB1" s="67"/>
      <c r="JVC1" s="67"/>
      <c r="JVD1" s="67"/>
      <c r="JVE1" s="67"/>
      <c r="JVF1" s="67"/>
      <c r="JVG1" s="67"/>
      <c r="JVH1" s="67"/>
      <c r="JVI1" s="67"/>
      <c r="JVJ1" s="67"/>
      <c r="JVK1" s="67"/>
      <c r="JVL1" s="67"/>
      <c r="JVM1" s="67"/>
      <c r="JVN1" s="67"/>
      <c r="JVO1" s="67"/>
      <c r="JVP1" s="92"/>
      <c r="JVQ1" s="67"/>
      <c r="JVR1" s="67"/>
      <c r="JVS1" s="67"/>
      <c r="JVT1" s="67"/>
      <c r="JVU1" s="67"/>
      <c r="JVV1" s="67"/>
      <c r="JVW1" s="67"/>
      <c r="JVX1" s="67"/>
      <c r="JVY1" s="67"/>
      <c r="JVZ1" s="67"/>
      <c r="JWA1" s="67"/>
      <c r="JWB1" s="67"/>
      <c r="JWC1" s="67"/>
      <c r="JWD1" s="67"/>
      <c r="JWE1" s="67"/>
      <c r="JWF1" s="92"/>
      <c r="JWG1" s="67"/>
      <c r="JWH1" s="67"/>
      <c r="JWI1" s="67"/>
      <c r="JWJ1" s="67"/>
      <c r="JWK1" s="67"/>
      <c r="JWL1" s="67"/>
      <c r="JWM1" s="67"/>
      <c r="JWN1" s="67"/>
      <c r="JWO1" s="67"/>
      <c r="JWP1" s="67"/>
      <c r="JWQ1" s="67"/>
      <c r="JWR1" s="67"/>
      <c r="JWS1" s="67"/>
      <c r="JWT1" s="67"/>
      <c r="JWU1" s="67"/>
      <c r="JWV1" s="92"/>
      <c r="JWW1" s="67"/>
      <c r="JWX1" s="67"/>
      <c r="JWY1" s="67"/>
      <c r="JWZ1" s="67"/>
      <c r="JXA1" s="67"/>
      <c r="JXB1" s="67"/>
      <c r="JXC1" s="67"/>
      <c r="JXD1" s="67"/>
      <c r="JXE1" s="67"/>
      <c r="JXF1" s="67"/>
      <c r="JXG1" s="67"/>
      <c r="JXH1" s="67"/>
      <c r="JXI1" s="67"/>
      <c r="JXJ1" s="67"/>
      <c r="JXK1" s="67"/>
      <c r="JXL1" s="92"/>
      <c r="JXM1" s="67"/>
      <c r="JXN1" s="67"/>
      <c r="JXO1" s="67"/>
      <c r="JXP1" s="67"/>
      <c r="JXQ1" s="67"/>
      <c r="JXR1" s="67"/>
      <c r="JXS1" s="67"/>
      <c r="JXT1" s="67"/>
      <c r="JXU1" s="67"/>
      <c r="JXV1" s="67"/>
      <c r="JXW1" s="67"/>
      <c r="JXX1" s="67"/>
      <c r="JXY1" s="67"/>
      <c r="JXZ1" s="67"/>
      <c r="JYA1" s="67"/>
      <c r="JYB1" s="92"/>
      <c r="JYC1" s="67"/>
      <c r="JYD1" s="67"/>
      <c r="JYE1" s="67"/>
      <c r="JYF1" s="67"/>
      <c r="JYG1" s="67"/>
      <c r="JYH1" s="67"/>
      <c r="JYI1" s="67"/>
      <c r="JYJ1" s="67"/>
      <c r="JYK1" s="67"/>
      <c r="JYL1" s="67"/>
      <c r="JYM1" s="67"/>
      <c r="JYN1" s="67"/>
      <c r="JYO1" s="67"/>
      <c r="JYP1" s="67"/>
      <c r="JYQ1" s="67"/>
      <c r="JYR1" s="92"/>
      <c r="JYS1" s="67"/>
      <c r="JYT1" s="67"/>
      <c r="JYU1" s="67"/>
      <c r="JYV1" s="67"/>
      <c r="JYW1" s="67"/>
      <c r="JYX1" s="67"/>
      <c r="JYY1" s="67"/>
      <c r="JYZ1" s="67"/>
      <c r="JZA1" s="67"/>
      <c r="JZB1" s="67"/>
      <c r="JZC1" s="67"/>
      <c r="JZD1" s="67"/>
      <c r="JZE1" s="67"/>
      <c r="JZF1" s="67"/>
      <c r="JZG1" s="67"/>
      <c r="JZH1" s="92"/>
      <c r="JZI1" s="67"/>
      <c r="JZJ1" s="67"/>
      <c r="JZK1" s="67"/>
      <c r="JZL1" s="67"/>
      <c r="JZM1" s="67"/>
      <c r="JZN1" s="67"/>
      <c r="JZO1" s="67"/>
      <c r="JZP1" s="67"/>
      <c r="JZQ1" s="67"/>
      <c r="JZR1" s="67"/>
      <c r="JZS1" s="67"/>
      <c r="JZT1" s="67"/>
      <c r="JZU1" s="67"/>
      <c r="JZV1" s="67"/>
      <c r="JZW1" s="67"/>
      <c r="JZX1" s="92"/>
      <c r="JZY1" s="67"/>
      <c r="JZZ1" s="67"/>
      <c r="KAA1" s="67"/>
      <c r="KAB1" s="67"/>
      <c r="KAC1" s="67"/>
      <c r="KAD1" s="67"/>
      <c r="KAE1" s="67"/>
      <c r="KAF1" s="67"/>
      <c r="KAG1" s="67"/>
      <c r="KAH1" s="67"/>
      <c r="KAI1" s="67"/>
      <c r="KAJ1" s="67"/>
      <c r="KAK1" s="67"/>
      <c r="KAL1" s="67"/>
      <c r="KAM1" s="67"/>
      <c r="KAN1" s="92"/>
      <c r="KAO1" s="67"/>
      <c r="KAP1" s="67"/>
      <c r="KAQ1" s="67"/>
      <c r="KAR1" s="67"/>
      <c r="KAS1" s="67"/>
      <c r="KAT1" s="67"/>
      <c r="KAU1" s="67"/>
      <c r="KAV1" s="67"/>
      <c r="KAW1" s="67"/>
      <c r="KAX1" s="67"/>
      <c r="KAY1" s="67"/>
      <c r="KAZ1" s="67"/>
      <c r="KBA1" s="67"/>
      <c r="KBB1" s="67"/>
      <c r="KBC1" s="67"/>
      <c r="KBD1" s="92"/>
      <c r="KBE1" s="67"/>
      <c r="KBF1" s="67"/>
      <c r="KBG1" s="67"/>
      <c r="KBH1" s="67"/>
      <c r="KBI1" s="67"/>
      <c r="KBJ1" s="67"/>
      <c r="KBK1" s="67"/>
      <c r="KBL1" s="67"/>
      <c r="KBM1" s="67"/>
      <c r="KBN1" s="67"/>
      <c r="KBO1" s="67"/>
      <c r="KBP1" s="67"/>
      <c r="KBQ1" s="67"/>
      <c r="KBR1" s="67"/>
      <c r="KBS1" s="67"/>
      <c r="KBT1" s="92"/>
      <c r="KBU1" s="67"/>
      <c r="KBV1" s="67"/>
      <c r="KBW1" s="67"/>
      <c r="KBX1" s="67"/>
      <c r="KBY1" s="67"/>
      <c r="KBZ1" s="67"/>
      <c r="KCA1" s="67"/>
      <c r="KCB1" s="67"/>
      <c r="KCC1" s="67"/>
      <c r="KCD1" s="67"/>
      <c r="KCE1" s="67"/>
      <c r="KCF1" s="67"/>
      <c r="KCG1" s="67"/>
      <c r="KCH1" s="67"/>
      <c r="KCI1" s="67"/>
      <c r="KCJ1" s="92"/>
      <c r="KCK1" s="67"/>
      <c r="KCL1" s="67"/>
      <c r="KCM1" s="67"/>
      <c r="KCN1" s="67"/>
      <c r="KCO1" s="67"/>
      <c r="KCP1" s="67"/>
      <c r="KCQ1" s="67"/>
      <c r="KCR1" s="67"/>
      <c r="KCS1" s="67"/>
      <c r="KCT1" s="67"/>
      <c r="KCU1" s="67"/>
      <c r="KCV1" s="67"/>
      <c r="KCW1" s="67"/>
      <c r="KCX1" s="67"/>
      <c r="KCY1" s="67"/>
      <c r="KCZ1" s="92"/>
      <c r="KDA1" s="67"/>
      <c r="KDB1" s="67"/>
      <c r="KDC1" s="67"/>
      <c r="KDD1" s="67"/>
      <c r="KDE1" s="67"/>
      <c r="KDF1" s="67"/>
      <c r="KDG1" s="67"/>
      <c r="KDH1" s="67"/>
      <c r="KDI1" s="67"/>
      <c r="KDJ1" s="67"/>
      <c r="KDK1" s="67"/>
      <c r="KDL1" s="67"/>
      <c r="KDM1" s="67"/>
      <c r="KDN1" s="67"/>
      <c r="KDO1" s="67"/>
      <c r="KDP1" s="92"/>
      <c r="KDQ1" s="67"/>
      <c r="KDR1" s="67"/>
      <c r="KDS1" s="67"/>
      <c r="KDT1" s="67"/>
      <c r="KDU1" s="67"/>
      <c r="KDV1" s="67"/>
      <c r="KDW1" s="67"/>
      <c r="KDX1" s="67"/>
      <c r="KDY1" s="67"/>
      <c r="KDZ1" s="67"/>
      <c r="KEA1" s="67"/>
      <c r="KEB1" s="67"/>
      <c r="KEC1" s="67"/>
      <c r="KED1" s="67"/>
      <c r="KEE1" s="67"/>
      <c r="KEF1" s="92"/>
      <c r="KEG1" s="67"/>
      <c r="KEH1" s="67"/>
      <c r="KEI1" s="67"/>
      <c r="KEJ1" s="67"/>
      <c r="KEK1" s="67"/>
      <c r="KEL1" s="67"/>
      <c r="KEM1" s="67"/>
      <c r="KEN1" s="67"/>
      <c r="KEO1" s="67"/>
      <c r="KEP1" s="67"/>
      <c r="KEQ1" s="67"/>
      <c r="KER1" s="67"/>
      <c r="KES1" s="67"/>
      <c r="KET1" s="67"/>
      <c r="KEU1" s="67"/>
      <c r="KEV1" s="92"/>
      <c r="KEW1" s="67"/>
      <c r="KEX1" s="67"/>
      <c r="KEY1" s="67"/>
      <c r="KEZ1" s="67"/>
      <c r="KFA1" s="67"/>
      <c r="KFB1" s="67"/>
      <c r="KFC1" s="67"/>
      <c r="KFD1" s="67"/>
      <c r="KFE1" s="67"/>
      <c r="KFF1" s="67"/>
      <c r="KFG1" s="67"/>
      <c r="KFH1" s="67"/>
      <c r="KFI1" s="67"/>
      <c r="KFJ1" s="67"/>
      <c r="KFK1" s="67"/>
      <c r="KFL1" s="92"/>
      <c r="KFM1" s="67"/>
      <c r="KFN1" s="67"/>
      <c r="KFO1" s="67"/>
      <c r="KFP1" s="67"/>
      <c r="KFQ1" s="67"/>
      <c r="KFR1" s="67"/>
      <c r="KFS1" s="67"/>
      <c r="KFT1" s="67"/>
      <c r="KFU1" s="67"/>
      <c r="KFV1" s="67"/>
      <c r="KFW1" s="67"/>
      <c r="KFX1" s="67"/>
      <c r="KFY1" s="67"/>
      <c r="KFZ1" s="67"/>
      <c r="KGA1" s="67"/>
      <c r="KGB1" s="92"/>
      <c r="KGC1" s="67"/>
      <c r="KGD1" s="67"/>
      <c r="KGE1" s="67"/>
      <c r="KGF1" s="67"/>
      <c r="KGG1" s="67"/>
      <c r="KGH1" s="67"/>
      <c r="KGI1" s="67"/>
      <c r="KGJ1" s="67"/>
      <c r="KGK1" s="67"/>
      <c r="KGL1" s="67"/>
      <c r="KGM1" s="67"/>
      <c r="KGN1" s="67"/>
      <c r="KGO1" s="67"/>
      <c r="KGP1" s="67"/>
      <c r="KGQ1" s="67"/>
      <c r="KGR1" s="92"/>
      <c r="KGS1" s="67"/>
      <c r="KGT1" s="67"/>
      <c r="KGU1" s="67"/>
      <c r="KGV1" s="67"/>
      <c r="KGW1" s="67"/>
      <c r="KGX1" s="67"/>
      <c r="KGY1" s="67"/>
      <c r="KGZ1" s="67"/>
      <c r="KHA1" s="67"/>
      <c r="KHB1" s="67"/>
      <c r="KHC1" s="67"/>
      <c r="KHD1" s="67"/>
      <c r="KHE1" s="67"/>
      <c r="KHF1" s="67"/>
      <c r="KHG1" s="67"/>
      <c r="KHH1" s="92"/>
      <c r="KHI1" s="67"/>
      <c r="KHJ1" s="67"/>
      <c r="KHK1" s="67"/>
      <c r="KHL1" s="67"/>
      <c r="KHM1" s="67"/>
      <c r="KHN1" s="67"/>
      <c r="KHO1" s="67"/>
      <c r="KHP1" s="67"/>
      <c r="KHQ1" s="67"/>
      <c r="KHR1" s="67"/>
      <c r="KHS1" s="67"/>
      <c r="KHT1" s="67"/>
      <c r="KHU1" s="67"/>
      <c r="KHV1" s="67"/>
      <c r="KHW1" s="67"/>
      <c r="KHX1" s="92"/>
      <c r="KHY1" s="67"/>
      <c r="KHZ1" s="67"/>
      <c r="KIA1" s="67"/>
      <c r="KIB1" s="67"/>
      <c r="KIC1" s="67"/>
      <c r="KID1" s="67"/>
      <c r="KIE1" s="67"/>
      <c r="KIF1" s="67"/>
      <c r="KIG1" s="67"/>
      <c r="KIH1" s="67"/>
      <c r="KII1" s="67"/>
      <c r="KIJ1" s="67"/>
      <c r="KIK1" s="67"/>
      <c r="KIL1" s="67"/>
      <c r="KIM1" s="67"/>
      <c r="KIN1" s="92"/>
      <c r="KIO1" s="67"/>
      <c r="KIP1" s="67"/>
      <c r="KIQ1" s="67"/>
      <c r="KIR1" s="67"/>
      <c r="KIS1" s="67"/>
      <c r="KIT1" s="67"/>
      <c r="KIU1" s="67"/>
      <c r="KIV1" s="67"/>
      <c r="KIW1" s="67"/>
      <c r="KIX1" s="67"/>
      <c r="KIY1" s="67"/>
      <c r="KIZ1" s="67"/>
      <c r="KJA1" s="67"/>
      <c r="KJB1" s="67"/>
      <c r="KJC1" s="67"/>
      <c r="KJD1" s="92"/>
      <c r="KJE1" s="67"/>
      <c r="KJF1" s="67"/>
      <c r="KJG1" s="67"/>
      <c r="KJH1" s="67"/>
      <c r="KJI1" s="67"/>
      <c r="KJJ1" s="67"/>
      <c r="KJK1" s="67"/>
      <c r="KJL1" s="67"/>
      <c r="KJM1" s="67"/>
      <c r="KJN1" s="67"/>
      <c r="KJO1" s="67"/>
      <c r="KJP1" s="67"/>
      <c r="KJQ1" s="67"/>
      <c r="KJR1" s="67"/>
      <c r="KJS1" s="67"/>
      <c r="KJT1" s="92"/>
      <c r="KJU1" s="67"/>
      <c r="KJV1" s="67"/>
      <c r="KJW1" s="67"/>
      <c r="KJX1" s="67"/>
      <c r="KJY1" s="67"/>
      <c r="KJZ1" s="67"/>
      <c r="KKA1" s="67"/>
      <c r="KKB1" s="67"/>
      <c r="KKC1" s="67"/>
      <c r="KKD1" s="67"/>
      <c r="KKE1" s="67"/>
      <c r="KKF1" s="67"/>
      <c r="KKG1" s="67"/>
      <c r="KKH1" s="67"/>
      <c r="KKI1" s="67"/>
      <c r="KKJ1" s="92"/>
      <c r="KKK1" s="67"/>
      <c r="KKL1" s="67"/>
      <c r="KKM1" s="67"/>
      <c r="KKN1" s="67"/>
      <c r="KKO1" s="67"/>
      <c r="KKP1" s="67"/>
      <c r="KKQ1" s="67"/>
      <c r="KKR1" s="67"/>
      <c r="KKS1" s="67"/>
      <c r="KKT1" s="67"/>
      <c r="KKU1" s="67"/>
      <c r="KKV1" s="67"/>
      <c r="KKW1" s="67"/>
      <c r="KKX1" s="67"/>
      <c r="KKY1" s="67"/>
      <c r="KKZ1" s="92"/>
      <c r="KLA1" s="67"/>
      <c r="KLB1" s="67"/>
      <c r="KLC1" s="67"/>
      <c r="KLD1" s="67"/>
      <c r="KLE1" s="67"/>
      <c r="KLF1" s="67"/>
      <c r="KLG1" s="67"/>
      <c r="KLH1" s="67"/>
      <c r="KLI1" s="67"/>
      <c r="KLJ1" s="67"/>
      <c r="KLK1" s="67"/>
      <c r="KLL1" s="67"/>
      <c r="KLM1" s="67"/>
      <c r="KLN1" s="67"/>
      <c r="KLO1" s="67"/>
      <c r="KLP1" s="92"/>
      <c r="KLQ1" s="67"/>
      <c r="KLR1" s="67"/>
      <c r="KLS1" s="67"/>
      <c r="KLT1" s="67"/>
      <c r="KLU1" s="67"/>
      <c r="KLV1" s="67"/>
      <c r="KLW1" s="67"/>
      <c r="KLX1" s="67"/>
      <c r="KLY1" s="67"/>
      <c r="KLZ1" s="67"/>
      <c r="KMA1" s="67"/>
      <c r="KMB1" s="67"/>
      <c r="KMC1" s="67"/>
      <c r="KMD1" s="67"/>
      <c r="KME1" s="67"/>
      <c r="KMF1" s="92"/>
      <c r="KMG1" s="67"/>
      <c r="KMH1" s="67"/>
      <c r="KMI1" s="67"/>
      <c r="KMJ1" s="67"/>
      <c r="KMK1" s="67"/>
      <c r="KML1" s="67"/>
      <c r="KMM1" s="67"/>
      <c r="KMN1" s="67"/>
      <c r="KMO1" s="67"/>
      <c r="KMP1" s="67"/>
      <c r="KMQ1" s="67"/>
      <c r="KMR1" s="67"/>
      <c r="KMS1" s="67"/>
      <c r="KMT1" s="67"/>
      <c r="KMU1" s="67"/>
      <c r="KMV1" s="92"/>
      <c r="KMW1" s="67"/>
      <c r="KMX1" s="67"/>
      <c r="KMY1" s="67"/>
      <c r="KMZ1" s="67"/>
      <c r="KNA1" s="67"/>
      <c r="KNB1" s="67"/>
      <c r="KNC1" s="67"/>
      <c r="KND1" s="67"/>
      <c r="KNE1" s="67"/>
      <c r="KNF1" s="67"/>
      <c r="KNG1" s="67"/>
      <c r="KNH1" s="67"/>
      <c r="KNI1" s="67"/>
      <c r="KNJ1" s="67"/>
      <c r="KNK1" s="67"/>
      <c r="KNL1" s="92"/>
      <c r="KNM1" s="67"/>
      <c r="KNN1" s="67"/>
      <c r="KNO1" s="67"/>
      <c r="KNP1" s="67"/>
      <c r="KNQ1" s="67"/>
      <c r="KNR1" s="67"/>
      <c r="KNS1" s="67"/>
      <c r="KNT1" s="67"/>
      <c r="KNU1" s="67"/>
      <c r="KNV1" s="67"/>
      <c r="KNW1" s="67"/>
      <c r="KNX1" s="67"/>
      <c r="KNY1" s="67"/>
      <c r="KNZ1" s="67"/>
      <c r="KOA1" s="67"/>
      <c r="KOB1" s="92"/>
      <c r="KOC1" s="67"/>
      <c r="KOD1" s="67"/>
      <c r="KOE1" s="67"/>
      <c r="KOF1" s="67"/>
      <c r="KOG1" s="67"/>
      <c r="KOH1" s="67"/>
      <c r="KOI1" s="67"/>
      <c r="KOJ1" s="67"/>
      <c r="KOK1" s="67"/>
      <c r="KOL1" s="67"/>
      <c r="KOM1" s="67"/>
      <c r="KON1" s="67"/>
      <c r="KOO1" s="67"/>
      <c r="KOP1" s="67"/>
      <c r="KOQ1" s="67"/>
      <c r="KOR1" s="92"/>
      <c r="KOS1" s="67"/>
      <c r="KOT1" s="67"/>
      <c r="KOU1" s="67"/>
      <c r="KOV1" s="67"/>
      <c r="KOW1" s="67"/>
      <c r="KOX1" s="67"/>
      <c r="KOY1" s="67"/>
      <c r="KOZ1" s="67"/>
      <c r="KPA1" s="67"/>
      <c r="KPB1" s="67"/>
      <c r="KPC1" s="67"/>
      <c r="KPD1" s="67"/>
      <c r="KPE1" s="67"/>
      <c r="KPF1" s="67"/>
      <c r="KPG1" s="67"/>
      <c r="KPH1" s="92"/>
      <c r="KPI1" s="67"/>
      <c r="KPJ1" s="67"/>
      <c r="KPK1" s="67"/>
      <c r="KPL1" s="67"/>
      <c r="KPM1" s="67"/>
      <c r="KPN1" s="67"/>
      <c r="KPO1" s="67"/>
      <c r="KPP1" s="67"/>
      <c r="KPQ1" s="67"/>
      <c r="KPR1" s="67"/>
      <c r="KPS1" s="67"/>
      <c r="KPT1" s="67"/>
      <c r="KPU1" s="67"/>
      <c r="KPV1" s="67"/>
      <c r="KPW1" s="67"/>
      <c r="KPX1" s="92"/>
      <c r="KPY1" s="67"/>
      <c r="KPZ1" s="67"/>
      <c r="KQA1" s="67"/>
      <c r="KQB1" s="67"/>
      <c r="KQC1" s="67"/>
      <c r="KQD1" s="67"/>
      <c r="KQE1" s="67"/>
      <c r="KQF1" s="67"/>
      <c r="KQG1" s="67"/>
      <c r="KQH1" s="67"/>
      <c r="KQI1" s="67"/>
      <c r="KQJ1" s="67"/>
      <c r="KQK1" s="67"/>
      <c r="KQL1" s="67"/>
      <c r="KQM1" s="67"/>
      <c r="KQN1" s="92"/>
      <c r="KQO1" s="67"/>
      <c r="KQP1" s="67"/>
      <c r="KQQ1" s="67"/>
      <c r="KQR1" s="67"/>
      <c r="KQS1" s="67"/>
      <c r="KQT1" s="67"/>
      <c r="KQU1" s="67"/>
      <c r="KQV1" s="67"/>
      <c r="KQW1" s="67"/>
      <c r="KQX1" s="67"/>
      <c r="KQY1" s="67"/>
      <c r="KQZ1" s="67"/>
      <c r="KRA1" s="67"/>
      <c r="KRB1" s="67"/>
      <c r="KRC1" s="67"/>
      <c r="KRD1" s="92"/>
      <c r="KRE1" s="67"/>
      <c r="KRF1" s="67"/>
      <c r="KRG1" s="67"/>
      <c r="KRH1" s="67"/>
      <c r="KRI1" s="67"/>
      <c r="KRJ1" s="67"/>
      <c r="KRK1" s="67"/>
      <c r="KRL1" s="67"/>
      <c r="KRM1" s="67"/>
      <c r="KRN1" s="67"/>
      <c r="KRO1" s="67"/>
      <c r="KRP1" s="67"/>
      <c r="KRQ1" s="67"/>
      <c r="KRR1" s="67"/>
      <c r="KRS1" s="67"/>
      <c r="KRT1" s="92"/>
      <c r="KRU1" s="67"/>
      <c r="KRV1" s="67"/>
      <c r="KRW1" s="67"/>
      <c r="KRX1" s="67"/>
      <c r="KRY1" s="67"/>
      <c r="KRZ1" s="67"/>
      <c r="KSA1" s="67"/>
      <c r="KSB1" s="67"/>
      <c r="KSC1" s="67"/>
      <c r="KSD1" s="67"/>
      <c r="KSE1" s="67"/>
      <c r="KSF1" s="67"/>
      <c r="KSG1" s="67"/>
      <c r="KSH1" s="67"/>
      <c r="KSI1" s="67"/>
      <c r="KSJ1" s="92"/>
      <c r="KSK1" s="67"/>
      <c r="KSL1" s="67"/>
      <c r="KSM1" s="67"/>
      <c r="KSN1" s="67"/>
      <c r="KSO1" s="67"/>
      <c r="KSP1" s="67"/>
      <c r="KSQ1" s="67"/>
      <c r="KSR1" s="67"/>
      <c r="KSS1" s="67"/>
      <c r="KST1" s="67"/>
      <c r="KSU1" s="67"/>
      <c r="KSV1" s="67"/>
      <c r="KSW1" s="67"/>
      <c r="KSX1" s="67"/>
      <c r="KSY1" s="67"/>
      <c r="KSZ1" s="92"/>
      <c r="KTA1" s="67"/>
      <c r="KTB1" s="67"/>
      <c r="KTC1" s="67"/>
      <c r="KTD1" s="67"/>
      <c r="KTE1" s="67"/>
      <c r="KTF1" s="67"/>
      <c r="KTG1" s="67"/>
      <c r="KTH1" s="67"/>
      <c r="KTI1" s="67"/>
      <c r="KTJ1" s="67"/>
      <c r="KTK1" s="67"/>
      <c r="KTL1" s="67"/>
      <c r="KTM1" s="67"/>
      <c r="KTN1" s="67"/>
      <c r="KTO1" s="67"/>
      <c r="KTP1" s="92"/>
      <c r="KTQ1" s="67"/>
      <c r="KTR1" s="67"/>
      <c r="KTS1" s="67"/>
      <c r="KTT1" s="67"/>
      <c r="KTU1" s="67"/>
      <c r="KTV1" s="67"/>
      <c r="KTW1" s="67"/>
      <c r="KTX1" s="67"/>
      <c r="KTY1" s="67"/>
      <c r="KTZ1" s="67"/>
      <c r="KUA1" s="67"/>
      <c r="KUB1" s="67"/>
      <c r="KUC1" s="67"/>
      <c r="KUD1" s="67"/>
      <c r="KUE1" s="67"/>
      <c r="KUF1" s="92"/>
      <c r="KUG1" s="67"/>
      <c r="KUH1" s="67"/>
      <c r="KUI1" s="67"/>
      <c r="KUJ1" s="67"/>
      <c r="KUK1" s="67"/>
      <c r="KUL1" s="67"/>
      <c r="KUM1" s="67"/>
      <c r="KUN1" s="67"/>
      <c r="KUO1" s="67"/>
      <c r="KUP1" s="67"/>
      <c r="KUQ1" s="67"/>
      <c r="KUR1" s="67"/>
      <c r="KUS1" s="67"/>
      <c r="KUT1" s="67"/>
      <c r="KUU1" s="67"/>
      <c r="KUV1" s="92"/>
      <c r="KUW1" s="67"/>
      <c r="KUX1" s="67"/>
      <c r="KUY1" s="67"/>
      <c r="KUZ1" s="67"/>
      <c r="KVA1" s="67"/>
      <c r="KVB1" s="67"/>
      <c r="KVC1" s="67"/>
      <c r="KVD1" s="67"/>
      <c r="KVE1" s="67"/>
      <c r="KVF1" s="67"/>
      <c r="KVG1" s="67"/>
      <c r="KVH1" s="67"/>
      <c r="KVI1" s="67"/>
      <c r="KVJ1" s="67"/>
      <c r="KVK1" s="67"/>
      <c r="KVL1" s="92"/>
      <c r="KVM1" s="67"/>
      <c r="KVN1" s="67"/>
      <c r="KVO1" s="67"/>
      <c r="KVP1" s="67"/>
      <c r="KVQ1" s="67"/>
      <c r="KVR1" s="67"/>
      <c r="KVS1" s="67"/>
      <c r="KVT1" s="67"/>
      <c r="KVU1" s="67"/>
      <c r="KVV1" s="67"/>
      <c r="KVW1" s="67"/>
      <c r="KVX1" s="67"/>
      <c r="KVY1" s="67"/>
      <c r="KVZ1" s="67"/>
      <c r="KWA1" s="67"/>
      <c r="KWB1" s="92"/>
      <c r="KWC1" s="67"/>
      <c r="KWD1" s="67"/>
      <c r="KWE1" s="67"/>
      <c r="KWF1" s="67"/>
      <c r="KWG1" s="67"/>
      <c r="KWH1" s="67"/>
      <c r="KWI1" s="67"/>
      <c r="KWJ1" s="67"/>
      <c r="KWK1" s="67"/>
      <c r="KWL1" s="67"/>
      <c r="KWM1" s="67"/>
      <c r="KWN1" s="67"/>
      <c r="KWO1" s="67"/>
      <c r="KWP1" s="67"/>
      <c r="KWQ1" s="67"/>
      <c r="KWR1" s="92"/>
      <c r="KWS1" s="67"/>
      <c r="KWT1" s="67"/>
      <c r="KWU1" s="67"/>
      <c r="KWV1" s="67"/>
      <c r="KWW1" s="67"/>
      <c r="KWX1" s="67"/>
      <c r="KWY1" s="67"/>
      <c r="KWZ1" s="67"/>
      <c r="KXA1" s="67"/>
      <c r="KXB1" s="67"/>
      <c r="KXC1" s="67"/>
      <c r="KXD1" s="67"/>
      <c r="KXE1" s="67"/>
      <c r="KXF1" s="67"/>
      <c r="KXG1" s="67"/>
      <c r="KXH1" s="92"/>
      <c r="KXI1" s="67"/>
      <c r="KXJ1" s="67"/>
      <c r="KXK1" s="67"/>
      <c r="KXL1" s="67"/>
      <c r="KXM1" s="67"/>
      <c r="KXN1" s="67"/>
      <c r="KXO1" s="67"/>
      <c r="KXP1" s="67"/>
      <c r="KXQ1" s="67"/>
      <c r="KXR1" s="67"/>
      <c r="KXS1" s="67"/>
      <c r="KXT1" s="67"/>
      <c r="KXU1" s="67"/>
      <c r="KXV1" s="67"/>
      <c r="KXW1" s="67"/>
      <c r="KXX1" s="92"/>
      <c r="KXY1" s="67"/>
      <c r="KXZ1" s="67"/>
      <c r="KYA1" s="67"/>
      <c r="KYB1" s="67"/>
      <c r="KYC1" s="67"/>
      <c r="KYD1" s="67"/>
      <c r="KYE1" s="67"/>
      <c r="KYF1" s="67"/>
      <c r="KYG1" s="67"/>
      <c r="KYH1" s="67"/>
      <c r="KYI1" s="67"/>
      <c r="KYJ1" s="67"/>
      <c r="KYK1" s="67"/>
      <c r="KYL1" s="67"/>
      <c r="KYM1" s="67"/>
      <c r="KYN1" s="92"/>
      <c r="KYO1" s="67"/>
      <c r="KYP1" s="67"/>
      <c r="KYQ1" s="67"/>
      <c r="KYR1" s="67"/>
      <c r="KYS1" s="67"/>
      <c r="KYT1" s="67"/>
      <c r="KYU1" s="67"/>
      <c r="KYV1" s="67"/>
      <c r="KYW1" s="67"/>
      <c r="KYX1" s="67"/>
      <c r="KYY1" s="67"/>
      <c r="KYZ1" s="67"/>
      <c r="KZA1" s="67"/>
      <c r="KZB1" s="67"/>
      <c r="KZC1" s="67"/>
      <c r="KZD1" s="92"/>
      <c r="KZE1" s="67"/>
      <c r="KZF1" s="67"/>
      <c r="KZG1" s="67"/>
      <c r="KZH1" s="67"/>
      <c r="KZI1" s="67"/>
      <c r="KZJ1" s="67"/>
      <c r="KZK1" s="67"/>
      <c r="KZL1" s="67"/>
      <c r="KZM1" s="67"/>
      <c r="KZN1" s="67"/>
      <c r="KZO1" s="67"/>
      <c r="KZP1" s="67"/>
      <c r="KZQ1" s="67"/>
      <c r="KZR1" s="67"/>
      <c r="KZS1" s="67"/>
      <c r="KZT1" s="92"/>
      <c r="KZU1" s="67"/>
      <c r="KZV1" s="67"/>
      <c r="KZW1" s="67"/>
      <c r="KZX1" s="67"/>
      <c r="KZY1" s="67"/>
      <c r="KZZ1" s="67"/>
      <c r="LAA1" s="67"/>
      <c r="LAB1" s="67"/>
      <c r="LAC1" s="67"/>
      <c r="LAD1" s="67"/>
      <c r="LAE1" s="67"/>
      <c r="LAF1" s="67"/>
      <c r="LAG1" s="67"/>
      <c r="LAH1" s="67"/>
      <c r="LAI1" s="67"/>
      <c r="LAJ1" s="92"/>
      <c r="LAK1" s="67"/>
      <c r="LAL1" s="67"/>
      <c r="LAM1" s="67"/>
      <c r="LAN1" s="67"/>
      <c r="LAO1" s="67"/>
      <c r="LAP1" s="67"/>
      <c r="LAQ1" s="67"/>
      <c r="LAR1" s="67"/>
      <c r="LAS1" s="67"/>
      <c r="LAT1" s="67"/>
      <c r="LAU1" s="67"/>
      <c r="LAV1" s="67"/>
      <c r="LAW1" s="67"/>
      <c r="LAX1" s="67"/>
      <c r="LAY1" s="67"/>
      <c r="LAZ1" s="92"/>
      <c r="LBA1" s="67"/>
      <c r="LBB1" s="67"/>
      <c r="LBC1" s="67"/>
      <c r="LBD1" s="67"/>
      <c r="LBE1" s="67"/>
      <c r="LBF1" s="67"/>
      <c r="LBG1" s="67"/>
      <c r="LBH1" s="67"/>
      <c r="LBI1" s="67"/>
      <c r="LBJ1" s="67"/>
      <c r="LBK1" s="67"/>
      <c r="LBL1" s="67"/>
      <c r="LBM1" s="67"/>
      <c r="LBN1" s="67"/>
      <c r="LBO1" s="67"/>
      <c r="LBP1" s="92"/>
      <c r="LBQ1" s="67"/>
      <c r="LBR1" s="67"/>
      <c r="LBS1" s="67"/>
      <c r="LBT1" s="67"/>
      <c r="LBU1" s="67"/>
      <c r="LBV1" s="67"/>
      <c r="LBW1" s="67"/>
      <c r="LBX1" s="67"/>
      <c r="LBY1" s="67"/>
      <c r="LBZ1" s="67"/>
      <c r="LCA1" s="67"/>
      <c r="LCB1" s="67"/>
      <c r="LCC1" s="67"/>
      <c r="LCD1" s="67"/>
      <c r="LCE1" s="67"/>
      <c r="LCF1" s="92"/>
      <c r="LCG1" s="67"/>
      <c r="LCH1" s="67"/>
      <c r="LCI1" s="67"/>
      <c r="LCJ1" s="67"/>
      <c r="LCK1" s="67"/>
      <c r="LCL1" s="67"/>
      <c r="LCM1" s="67"/>
      <c r="LCN1" s="67"/>
      <c r="LCO1" s="67"/>
      <c r="LCP1" s="67"/>
      <c r="LCQ1" s="67"/>
      <c r="LCR1" s="67"/>
      <c r="LCS1" s="67"/>
      <c r="LCT1" s="67"/>
      <c r="LCU1" s="67"/>
      <c r="LCV1" s="92"/>
      <c r="LCW1" s="67"/>
      <c r="LCX1" s="67"/>
      <c r="LCY1" s="67"/>
      <c r="LCZ1" s="67"/>
      <c r="LDA1" s="67"/>
      <c r="LDB1" s="67"/>
      <c r="LDC1" s="67"/>
      <c r="LDD1" s="67"/>
      <c r="LDE1" s="67"/>
      <c r="LDF1" s="67"/>
      <c r="LDG1" s="67"/>
      <c r="LDH1" s="67"/>
      <c r="LDI1" s="67"/>
      <c r="LDJ1" s="67"/>
      <c r="LDK1" s="67"/>
      <c r="LDL1" s="92"/>
      <c r="LDM1" s="67"/>
      <c r="LDN1" s="67"/>
      <c r="LDO1" s="67"/>
      <c r="LDP1" s="67"/>
      <c r="LDQ1" s="67"/>
      <c r="LDR1" s="67"/>
      <c r="LDS1" s="67"/>
      <c r="LDT1" s="67"/>
      <c r="LDU1" s="67"/>
      <c r="LDV1" s="67"/>
      <c r="LDW1" s="67"/>
      <c r="LDX1" s="67"/>
      <c r="LDY1" s="67"/>
      <c r="LDZ1" s="67"/>
      <c r="LEA1" s="67"/>
      <c r="LEB1" s="92"/>
      <c r="LEC1" s="67"/>
      <c r="LED1" s="67"/>
      <c r="LEE1" s="67"/>
      <c r="LEF1" s="67"/>
      <c r="LEG1" s="67"/>
      <c r="LEH1" s="67"/>
      <c r="LEI1" s="67"/>
      <c r="LEJ1" s="67"/>
      <c r="LEK1" s="67"/>
      <c r="LEL1" s="67"/>
      <c r="LEM1" s="67"/>
      <c r="LEN1" s="67"/>
      <c r="LEO1" s="67"/>
      <c r="LEP1" s="67"/>
      <c r="LEQ1" s="67"/>
      <c r="LER1" s="92"/>
      <c r="LES1" s="67"/>
      <c r="LET1" s="67"/>
      <c r="LEU1" s="67"/>
      <c r="LEV1" s="67"/>
      <c r="LEW1" s="67"/>
      <c r="LEX1" s="67"/>
      <c r="LEY1" s="67"/>
      <c r="LEZ1" s="67"/>
      <c r="LFA1" s="67"/>
      <c r="LFB1" s="67"/>
      <c r="LFC1" s="67"/>
      <c r="LFD1" s="67"/>
      <c r="LFE1" s="67"/>
      <c r="LFF1" s="67"/>
      <c r="LFG1" s="67"/>
      <c r="LFH1" s="92"/>
      <c r="LFI1" s="67"/>
      <c r="LFJ1" s="67"/>
      <c r="LFK1" s="67"/>
      <c r="LFL1" s="67"/>
      <c r="LFM1" s="67"/>
      <c r="LFN1" s="67"/>
      <c r="LFO1" s="67"/>
      <c r="LFP1" s="67"/>
      <c r="LFQ1" s="67"/>
      <c r="LFR1" s="67"/>
      <c r="LFS1" s="67"/>
      <c r="LFT1" s="67"/>
      <c r="LFU1" s="67"/>
      <c r="LFV1" s="67"/>
      <c r="LFW1" s="67"/>
      <c r="LFX1" s="92"/>
      <c r="LFY1" s="67"/>
      <c r="LFZ1" s="67"/>
      <c r="LGA1" s="67"/>
      <c r="LGB1" s="67"/>
      <c r="LGC1" s="67"/>
      <c r="LGD1" s="67"/>
      <c r="LGE1" s="67"/>
      <c r="LGF1" s="67"/>
      <c r="LGG1" s="67"/>
      <c r="LGH1" s="67"/>
      <c r="LGI1" s="67"/>
      <c r="LGJ1" s="67"/>
      <c r="LGK1" s="67"/>
      <c r="LGL1" s="67"/>
      <c r="LGM1" s="67"/>
      <c r="LGN1" s="92"/>
      <c r="LGO1" s="67"/>
      <c r="LGP1" s="67"/>
      <c r="LGQ1" s="67"/>
      <c r="LGR1" s="67"/>
      <c r="LGS1" s="67"/>
      <c r="LGT1" s="67"/>
      <c r="LGU1" s="67"/>
      <c r="LGV1" s="67"/>
      <c r="LGW1" s="67"/>
      <c r="LGX1" s="67"/>
      <c r="LGY1" s="67"/>
      <c r="LGZ1" s="67"/>
      <c r="LHA1" s="67"/>
      <c r="LHB1" s="67"/>
      <c r="LHC1" s="67"/>
      <c r="LHD1" s="92"/>
      <c r="LHE1" s="67"/>
      <c r="LHF1" s="67"/>
      <c r="LHG1" s="67"/>
      <c r="LHH1" s="67"/>
      <c r="LHI1" s="67"/>
      <c r="LHJ1" s="67"/>
      <c r="LHK1" s="67"/>
      <c r="LHL1" s="67"/>
      <c r="LHM1" s="67"/>
      <c r="LHN1" s="67"/>
      <c r="LHO1" s="67"/>
      <c r="LHP1" s="67"/>
      <c r="LHQ1" s="67"/>
      <c r="LHR1" s="67"/>
      <c r="LHS1" s="67"/>
      <c r="LHT1" s="92"/>
      <c r="LHU1" s="67"/>
      <c r="LHV1" s="67"/>
      <c r="LHW1" s="67"/>
      <c r="LHX1" s="67"/>
      <c r="LHY1" s="67"/>
      <c r="LHZ1" s="67"/>
      <c r="LIA1" s="67"/>
      <c r="LIB1" s="67"/>
      <c r="LIC1" s="67"/>
      <c r="LID1" s="67"/>
      <c r="LIE1" s="67"/>
      <c r="LIF1" s="67"/>
      <c r="LIG1" s="67"/>
      <c r="LIH1" s="67"/>
      <c r="LII1" s="67"/>
      <c r="LIJ1" s="92"/>
      <c r="LIK1" s="67"/>
      <c r="LIL1" s="67"/>
      <c r="LIM1" s="67"/>
      <c r="LIN1" s="67"/>
      <c r="LIO1" s="67"/>
      <c r="LIP1" s="67"/>
      <c r="LIQ1" s="67"/>
      <c r="LIR1" s="67"/>
      <c r="LIS1" s="67"/>
      <c r="LIT1" s="67"/>
      <c r="LIU1" s="67"/>
      <c r="LIV1" s="67"/>
      <c r="LIW1" s="67"/>
      <c r="LIX1" s="67"/>
      <c r="LIY1" s="67"/>
      <c r="LIZ1" s="92"/>
      <c r="LJA1" s="67"/>
      <c r="LJB1" s="67"/>
      <c r="LJC1" s="67"/>
      <c r="LJD1" s="67"/>
      <c r="LJE1" s="67"/>
      <c r="LJF1" s="67"/>
      <c r="LJG1" s="67"/>
      <c r="LJH1" s="67"/>
      <c r="LJI1" s="67"/>
      <c r="LJJ1" s="67"/>
      <c r="LJK1" s="67"/>
      <c r="LJL1" s="67"/>
      <c r="LJM1" s="67"/>
      <c r="LJN1" s="67"/>
      <c r="LJO1" s="67"/>
      <c r="LJP1" s="92"/>
      <c r="LJQ1" s="67"/>
      <c r="LJR1" s="67"/>
      <c r="LJS1" s="67"/>
      <c r="LJT1" s="67"/>
      <c r="LJU1" s="67"/>
      <c r="LJV1" s="67"/>
      <c r="LJW1" s="67"/>
      <c r="LJX1" s="67"/>
      <c r="LJY1" s="67"/>
      <c r="LJZ1" s="67"/>
      <c r="LKA1" s="67"/>
      <c r="LKB1" s="67"/>
      <c r="LKC1" s="67"/>
      <c r="LKD1" s="67"/>
      <c r="LKE1" s="67"/>
      <c r="LKF1" s="92"/>
      <c r="LKG1" s="67"/>
      <c r="LKH1" s="67"/>
      <c r="LKI1" s="67"/>
      <c r="LKJ1" s="67"/>
      <c r="LKK1" s="67"/>
      <c r="LKL1" s="67"/>
      <c r="LKM1" s="67"/>
      <c r="LKN1" s="67"/>
      <c r="LKO1" s="67"/>
      <c r="LKP1" s="67"/>
      <c r="LKQ1" s="67"/>
      <c r="LKR1" s="67"/>
      <c r="LKS1" s="67"/>
      <c r="LKT1" s="67"/>
      <c r="LKU1" s="67"/>
      <c r="LKV1" s="92"/>
      <c r="LKW1" s="67"/>
      <c r="LKX1" s="67"/>
      <c r="LKY1" s="67"/>
      <c r="LKZ1" s="67"/>
      <c r="LLA1" s="67"/>
      <c r="LLB1" s="67"/>
      <c r="LLC1" s="67"/>
      <c r="LLD1" s="67"/>
      <c r="LLE1" s="67"/>
      <c r="LLF1" s="67"/>
      <c r="LLG1" s="67"/>
      <c r="LLH1" s="67"/>
      <c r="LLI1" s="67"/>
      <c r="LLJ1" s="67"/>
      <c r="LLK1" s="67"/>
      <c r="LLL1" s="92"/>
      <c r="LLM1" s="67"/>
      <c r="LLN1" s="67"/>
      <c r="LLO1" s="67"/>
      <c r="LLP1" s="67"/>
      <c r="LLQ1" s="67"/>
      <c r="LLR1" s="67"/>
      <c r="LLS1" s="67"/>
      <c r="LLT1" s="67"/>
      <c r="LLU1" s="67"/>
      <c r="LLV1" s="67"/>
      <c r="LLW1" s="67"/>
      <c r="LLX1" s="67"/>
      <c r="LLY1" s="67"/>
      <c r="LLZ1" s="67"/>
      <c r="LMA1" s="67"/>
      <c r="LMB1" s="92"/>
      <c r="LMC1" s="67"/>
      <c r="LMD1" s="67"/>
      <c r="LME1" s="67"/>
      <c r="LMF1" s="67"/>
      <c r="LMG1" s="67"/>
      <c r="LMH1" s="67"/>
      <c r="LMI1" s="67"/>
      <c r="LMJ1" s="67"/>
      <c r="LMK1" s="67"/>
      <c r="LML1" s="67"/>
      <c r="LMM1" s="67"/>
      <c r="LMN1" s="67"/>
      <c r="LMO1" s="67"/>
      <c r="LMP1" s="67"/>
      <c r="LMQ1" s="67"/>
      <c r="LMR1" s="92"/>
      <c r="LMS1" s="67"/>
      <c r="LMT1" s="67"/>
      <c r="LMU1" s="67"/>
      <c r="LMV1" s="67"/>
      <c r="LMW1" s="67"/>
      <c r="LMX1" s="67"/>
      <c r="LMY1" s="67"/>
      <c r="LMZ1" s="67"/>
      <c r="LNA1" s="67"/>
      <c r="LNB1" s="67"/>
      <c r="LNC1" s="67"/>
      <c r="LND1" s="67"/>
      <c r="LNE1" s="67"/>
      <c r="LNF1" s="67"/>
      <c r="LNG1" s="67"/>
      <c r="LNH1" s="92"/>
      <c r="LNI1" s="67"/>
      <c r="LNJ1" s="67"/>
      <c r="LNK1" s="67"/>
      <c r="LNL1" s="67"/>
      <c r="LNM1" s="67"/>
      <c r="LNN1" s="67"/>
      <c r="LNO1" s="67"/>
      <c r="LNP1" s="67"/>
      <c r="LNQ1" s="67"/>
      <c r="LNR1" s="67"/>
      <c r="LNS1" s="67"/>
      <c r="LNT1" s="67"/>
      <c r="LNU1" s="67"/>
      <c r="LNV1" s="67"/>
      <c r="LNW1" s="67"/>
      <c r="LNX1" s="92"/>
      <c r="LNY1" s="67"/>
      <c r="LNZ1" s="67"/>
      <c r="LOA1" s="67"/>
      <c r="LOB1" s="67"/>
      <c r="LOC1" s="67"/>
      <c r="LOD1" s="67"/>
      <c r="LOE1" s="67"/>
      <c r="LOF1" s="67"/>
      <c r="LOG1" s="67"/>
      <c r="LOH1" s="67"/>
      <c r="LOI1" s="67"/>
      <c r="LOJ1" s="67"/>
      <c r="LOK1" s="67"/>
      <c r="LOL1" s="67"/>
      <c r="LOM1" s="67"/>
      <c r="LON1" s="92"/>
      <c r="LOO1" s="67"/>
      <c r="LOP1" s="67"/>
      <c r="LOQ1" s="67"/>
      <c r="LOR1" s="67"/>
      <c r="LOS1" s="67"/>
      <c r="LOT1" s="67"/>
      <c r="LOU1" s="67"/>
      <c r="LOV1" s="67"/>
      <c r="LOW1" s="67"/>
      <c r="LOX1" s="67"/>
      <c r="LOY1" s="67"/>
      <c r="LOZ1" s="67"/>
      <c r="LPA1" s="67"/>
      <c r="LPB1" s="67"/>
      <c r="LPC1" s="67"/>
      <c r="LPD1" s="92"/>
      <c r="LPE1" s="67"/>
      <c r="LPF1" s="67"/>
      <c r="LPG1" s="67"/>
      <c r="LPH1" s="67"/>
      <c r="LPI1" s="67"/>
      <c r="LPJ1" s="67"/>
      <c r="LPK1" s="67"/>
      <c r="LPL1" s="67"/>
      <c r="LPM1" s="67"/>
      <c r="LPN1" s="67"/>
      <c r="LPO1" s="67"/>
      <c r="LPP1" s="67"/>
      <c r="LPQ1" s="67"/>
      <c r="LPR1" s="67"/>
      <c r="LPS1" s="67"/>
      <c r="LPT1" s="92"/>
      <c r="LPU1" s="67"/>
      <c r="LPV1" s="67"/>
      <c r="LPW1" s="67"/>
      <c r="LPX1" s="67"/>
      <c r="LPY1" s="67"/>
      <c r="LPZ1" s="67"/>
      <c r="LQA1" s="67"/>
      <c r="LQB1" s="67"/>
      <c r="LQC1" s="67"/>
      <c r="LQD1" s="67"/>
      <c r="LQE1" s="67"/>
      <c r="LQF1" s="67"/>
      <c r="LQG1" s="67"/>
      <c r="LQH1" s="67"/>
      <c r="LQI1" s="67"/>
      <c r="LQJ1" s="92"/>
      <c r="LQK1" s="67"/>
      <c r="LQL1" s="67"/>
      <c r="LQM1" s="67"/>
      <c r="LQN1" s="67"/>
      <c r="LQO1" s="67"/>
      <c r="LQP1" s="67"/>
      <c r="LQQ1" s="67"/>
      <c r="LQR1" s="67"/>
      <c r="LQS1" s="67"/>
      <c r="LQT1" s="67"/>
      <c r="LQU1" s="67"/>
      <c r="LQV1" s="67"/>
      <c r="LQW1" s="67"/>
      <c r="LQX1" s="67"/>
      <c r="LQY1" s="67"/>
      <c r="LQZ1" s="92"/>
      <c r="LRA1" s="67"/>
      <c r="LRB1" s="67"/>
      <c r="LRC1" s="67"/>
      <c r="LRD1" s="67"/>
      <c r="LRE1" s="67"/>
      <c r="LRF1" s="67"/>
      <c r="LRG1" s="67"/>
      <c r="LRH1" s="67"/>
      <c r="LRI1" s="67"/>
      <c r="LRJ1" s="67"/>
      <c r="LRK1" s="67"/>
      <c r="LRL1" s="67"/>
      <c r="LRM1" s="67"/>
      <c r="LRN1" s="67"/>
      <c r="LRO1" s="67"/>
      <c r="LRP1" s="92"/>
      <c r="LRQ1" s="67"/>
      <c r="LRR1" s="67"/>
      <c r="LRS1" s="67"/>
      <c r="LRT1" s="67"/>
      <c r="LRU1" s="67"/>
      <c r="LRV1" s="67"/>
      <c r="LRW1" s="67"/>
      <c r="LRX1" s="67"/>
      <c r="LRY1" s="67"/>
      <c r="LRZ1" s="67"/>
      <c r="LSA1" s="67"/>
      <c r="LSB1" s="67"/>
      <c r="LSC1" s="67"/>
      <c r="LSD1" s="67"/>
      <c r="LSE1" s="67"/>
      <c r="LSF1" s="92"/>
      <c r="LSG1" s="67"/>
      <c r="LSH1" s="67"/>
      <c r="LSI1" s="67"/>
      <c r="LSJ1" s="67"/>
      <c r="LSK1" s="67"/>
      <c r="LSL1" s="67"/>
      <c r="LSM1" s="67"/>
      <c r="LSN1" s="67"/>
      <c r="LSO1" s="67"/>
      <c r="LSP1" s="67"/>
      <c r="LSQ1" s="67"/>
      <c r="LSR1" s="67"/>
      <c r="LSS1" s="67"/>
      <c r="LST1" s="67"/>
      <c r="LSU1" s="67"/>
      <c r="LSV1" s="92"/>
      <c r="LSW1" s="67"/>
      <c r="LSX1" s="67"/>
      <c r="LSY1" s="67"/>
      <c r="LSZ1" s="67"/>
      <c r="LTA1" s="67"/>
      <c r="LTB1" s="67"/>
      <c r="LTC1" s="67"/>
      <c r="LTD1" s="67"/>
      <c r="LTE1" s="67"/>
      <c r="LTF1" s="67"/>
      <c r="LTG1" s="67"/>
      <c r="LTH1" s="67"/>
      <c r="LTI1" s="67"/>
      <c r="LTJ1" s="67"/>
      <c r="LTK1" s="67"/>
      <c r="LTL1" s="92"/>
      <c r="LTM1" s="67"/>
      <c r="LTN1" s="67"/>
      <c r="LTO1" s="67"/>
      <c r="LTP1" s="67"/>
      <c r="LTQ1" s="67"/>
      <c r="LTR1" s="67"/>
      <c r="LTS1" s="67"/>
      <c r="LTT1" s="67"/>
      <c r="LTU1" s="67"/>
      <c r="LTV1" s="67"/>
      <c r="LTW1" s="67"/>
      <c r="LTX1" s="67"/>
      <c r="LTY1" s="67"/>
      <c r="LTZ1" s="67"/>
      <c r="LUA1" s="67"/>
      <c r="LUB1" s="92"/>
      <c r="LUC1" s="67"/>
      <c r="LUD1" s="67"/>
      <c r="LUE1" s="67"/>
      <c r="LUF1" s="67"/>
      <c r="LUG1" s="67"/>
      <c r="LUH1" s="67"/>
      <c r="LUI1" s="67"/>
      <c r="LUJ1" s="67"/>
      <c r="LUK1" s="67"/>
      <c r="LUL1" s="67"/>
      <c r="LUM1" s="67"/>
      <c r="LUN1" s="67"/>
      <c r="LUO1" s="67"/>
      <c r="LUP1" s="67"/>
      <c r="LUQ1" s="67"/>
      <c r="LUR1" s="92"/>
      <c r="LUS1" s="67"/>
      <c r="LUT1" s="67"/>
      <c r="LUU1" s="67"/>
      <c r="LUV1" s="67"/>
      <c r="LUW1" s="67"/>
      <c r="LUX1" s="67"/>
      <c r="LUY1" s="67"/>
      <c r="LUZ1" s="67"/>
      <c r="LVA1" s="67"/>
      <c r="LVB1" s="67"/>
      <c r="LVC1" s="67"/>
      <c r="LVD1" s="67"/>
      <c r="LVE1" s="67"/>
      <c r="LVF1" s="67"/>
      <c r="LVG1" s="67"/>
      <c r="LVH1" s="92"/>
      <c r="LVI1" s="67"/>
      <c r="LVJ1" s="67"/>
      <c r="LVK1" s="67"/>
      <c r="LVL1" s="67"/>
      <c r="LVM1" s="67"/>
      <c r="LVN1" s="67"/>
      <c r="LVO1" s="67"/>
      <c r="LVP1" s="67"/>
      <c r="LVQ1" s="67"/>
      <c r="LVR1" s="67"/>
      <c r="LVS1" s="67"/>
      <c r="LVT1" s="67"/>
      <c r="LVU1" s="67"/>
      <c r="LVV1" s="67"/>
      <c r="LVW1" s="67"/>
      <c r="LVX1" s="92"/>
      <c r="LVY1" s="67"/>
      <c r="LVZ1" s="67"/>
      <c r="LWA1" s="67"/>
      <c r="LWB1" s="67"/>
      <c r="LWC1" s="67"/>
      <c r="LWD1" s="67"/>
      <c r="LWE1" s="67"/>
      <c r="LWF1" s="67"/>
      <c r="LWG1" s="67"/>
      <c r="LWH1" s="67"/>
      <c r="LWI1" s="67"/>
      <c r="LWJ1" s="67"/>
      <c r="LWK1" s="67"/>
      <c r="LWL1" s="67"/>
      <c r="LWM1" s="67"/>
      <c r="LWN1" s="92"/>
      <c r="LWO1" s="67"/>
      <c r="LWP1" s="67"/>
      <c r="LWQ1" s="67"/>
      <c r="LWR1" s="67"/>
      <c r="LWS1" s="67"/>
      <c r="LWT1" s="67"/>
      <c r="LWU1" s="67"/>
      <c r="LWV1" s="67"/>
      <c r="LWW1" s="67"/>
      <c r="LWX1" s="67"/>
      <c r="LWY1" s="67"/>
      <c r="LWZ1" s="67"/>
      <c r="LXA1" s="67"/>
      <c r="LXB1" s="67"/>
      <c r="LXC1" s="67"/>
      <c r="LXD1" s="92"/>
      <c r="LXE1" s="67"/>
      <c r="LXF1" s="67"/>
      <c r="LXG1" s="67"/>
      <c r="LXH1" s="67"/>
      <c r="LXI1" s="67"/>
      <c r="LXJ1" s="67"/>
      <c r="LXK1" s="67"/>
      <c r="LXL1" s="67"/>
      <c r="LXM1" s="67"/>
      <c r="LXN1" s="67"/>
      <c r="LXO1" s="67"/>
      <c r="LXP1" s="67"/>
      <c r="LXQ1" s="67"/>
      <c r="LXR1" s="67"/>
      <c r="LXS1" s="67"/>
      <c r="LXT1" s="92"/>
      <c r="LXU1" s="67"/>
      <c r="LXV1" s="67"/>
      <c r="LXW1" s="67"/>
      <c r="LXX1" s="67"/>
      <c r="LXY1" s="67"/>
      <c r="LXZ1" s="67"/>
      <c r="LYA1" s="67"/>
      <c r="LYB1" s="67"/>
      <c r="LYC1" s="67"/>
      <c r="LYD1" s="67"/>
      <c r="LYE1" s="67"/>
      <c r="LYF1" s="67"/>
      <c r="LYG1" s="67"/>
      <c r="LYH1" s="67"/>
      <c r="LYI1" s="67"/>
      <c r="LYJ1" s="92"/>
      <c r="LYK1" s="67"/>
      <c r="LYL1" s="67"/>
      <c r="LYM1" s="67"/>
      <c r="LYN1" s="67"/>
      <c r="LYO1" s="67"/>
      <c r="LYP1" s="67"/>
      <c r="LYQ1" s="67"/>
      <c r="LYR1" s="67"/>
      <c r="LYS1" s="67"/>
      <c r="LYT1" s="67"/>
      <c r="LYU1" s="67"/>
      <c r="LYV1" s="67"/>
      <c r="LYW1" s="67"/>
      <c r="LYX1" s="67"/>
      <c r="LYY1" s="67"/>
      <c r="LYZ1" s="92"/>
      <c r="LZA1" s="67"/>
      <c r="LZB1" s="67"/>
      <c r="LZC1" s="67"/>
      <c r="LZD1" s="67"/>
      <c r="LZE1" s="67"/>
      <c r="LZF1" s="67"/>
      <c r="LZG1" s="67"/>
      <c r="LZH1" s="67"/>
      <c r="LZI1" s="67"/>
      <c r="LZJ1" s="67"/>
      <c r="LZK1" s="67"/>
      <c r="LZL1" s="67"/>
      <c r="LZM1" s="67"/>
      <c r="LZN1" s="67"/>
      <c r="LZO1" s="67"/>
      <c r="LZP1" s="92"/>
      <c r="LZQ1" s="67"/>
      <c r="LZR1" s="67"/>
      <c r="LZS1" s="67"/>
      <c r="LZT1" s="67"/>
      <c r="LZU1" s="67"/>
      <c r="LZV1" s="67"/>
      <c r="LZW1" s="67"/>
      <c r="LZX1" s="67"/>
      <c r="LZY1" s="67"/>
      <c r="LZZ1" s="67"/>
      <c r="MAA1" s="67"/>
      <c r="MAB1" s="67"/>
      <c r="MAC1" s="67"/>
      <c r="MAD1" s="67"/>
      <c r="MAE1" s="67"/>
      <c r="MAF1" s="92"/>
      <c r="MAG1" s="67"/>
      <c r="MAH1" s="67"/>
      <c r="MAI1" s="67"/>
      <c r="MAJ1" s="67"/>
      <c r="MAK1" s="67"/>
      <c r="MAL1" s="67"/>
      <c r="MAM1" s="67"/>
      <c r="MAN1" s="67"/>
      <c r="MAO1" s="67"/>
      <c r="MAP1" s="67"/>
      <c r="MAQ1" s="67"/>
      <c r="MAR1" s="67"/>
      <c r="MAS1" s="67"/>
      <c r="MAT1" s="67"/>
      <c r="MAU1" s="67"/>
      <c r="MAV1" s="92"/>
      <c r="MAW1" s="67"/>
      <c r="MAX1" s="67"/>
      <c r="MAY1" s="67"/>
      <c r="MAZ1" s="67"/>
      <c r="MBA1" s="67"/>
      <c r="MBB1" s="67"/>
      <c r="MBC1" s="67"/>
      <c r="MBD1" s="67"/>
      <c r="MBE1" s="67"/>
      <c r="MBF1" s="67"/>
      <c r="MBG1" s="67"/>
      <c r="MBH1" s="67"/>
      <c r="MBI1" s="67"/>
      <c r="MBJ1" s="67"/>
      <c r="MBK1" s="67"/>
      <c r="MBL1" s="92"/>
      <c r="MBM1" s="67"/>
      <c r="MBN1" s="67"/>
      <c r="MBO1" s="67"/>
      <c r="MBP1" s="67"/>
      <c r="MBQ1" s="67"/>
      <c r="MBR1" s="67"/>
      <c r="MBS1" s="67"/>
      <c r="MBT1" s="67"/>
      <c r="MBU1" s="67"/>
      <c r="MBV1" s="67"/>
      <c r="MBW1" s="67"/>
      <c r="MBX1" s="67"/>
      <c r="MBY1" s="67"/>
      <c r="MBZ1" s="67"/>
      <c r="MCA1" s="67"/>
      <c r="MCB1" s="92"/>
      <c r="MCC1" s="67"/>
      <c r="MCD1" s="67"/>
      <c r="MCE1" s="67"/>
      <c r="MCF1" s="67"/>
      <c r="MCG1" s="67"/>
      <c r="MCH1" s="67"/>
      <c r="MCI1" s="67"/>
      <c r="MCJ1" s="67"/>
      <c r="MCK1" s="67"/>
      <c r="MCL1" s="67"/>
      <c r="MCM1" s="67"/>
      <c r="MCN1" s="67"/>
      <c r="MCO1" s="67"/>
      <c r="MCP1" s="67"/>
      <c r="MCQ1" s="67"/>
      <c r="MCR1" s="92"/>
      <c r="MCS1" s="67"/>
      <c r="MCT1" s="67"/>
      <c r="MCU1" s="67"/>
      <c r="MCV1" s="67"/>
      <c r="MCW1" s="67"/>
      <c r="MCX1" s="67"/>
      <c r="MCY1" s="67"/>
      <c r="MCZ1" s="67"/>
      <c r="MDA1" s="67"/>
      <c r="MDB1" s="67"/>
      <c r="MDC1" s="67"/>
      <c r="MDD1" s="67"/>
      <c r="MDE1" s="67"/>
      <c r="MDF1" s="67"/>
      <c r="MDG1" s="67"/>
      <c r="MDH1" s="92"/>
      <c r="MDI1" s="67"/>
      <c r="MDJ1" s="67"/>
      <c r="MDK1" s="67"/>
      <c r="MDL1" s="67"/>
      <c r="MDM1" s="67"/>
      <c r="MDN1" s="67"/>
      <c r="MDO1" s="67"/>
      <c r="MDP1" s="67"/>
      <c r="MDQ1" s="67"/>
      <c r="MDR1" s="67"/>
      <c r="MDS1" s="67"/>
      <c r="MDT1" s="67"/>
      <c r="MDU1" s="67"/>
      <c r="MDV1" s="67"/>
      <c r="MDW1" s="67"/>
      <c r="MDX1" s="92"/>
      <c r="MDY1" s="67"/>
      <c r="MDZ1" s="67"/>
      <c r="MEA1" s="67"/>
      <c r="MEB1" s="67"/>
      <c r="MEC1" s="67"/>
      <c r="MED1" s="67"/>
      <c r="MEE1" s="67"/>
      <c r="MEF1" s="67"/>
      <c r="MEG1" s="67"/>
      <c r="MEH1" s="67"/>
      <c r="MEI1" s="67"/>
      <c r="MEJ1" s="67"/>
      <c r="MEK1" s="67"/>
      <c r="MEL1" s="67"/>
      <c r="MEM1" s="67"/>
      <c r="MEN1" s="92"/>
      <c r="MEO1" s="67"/>
      <c r="MEP1" s="67"/>
      <c r="MEQ1" s="67"/>
      <c r="MER1" s="67"/>
      <c r="MES1" s="67"/>
      <c r="MET1" s="67"/>
      <c r="MEU1" s="67"/>
      <c r="MEV1" s="67"/>
      <c r="MEW1" s="67"/>
      <c r="MEX1" s="67"/>
      <c r="MEY1" s="67"/>
      <c r="MEZ1" s="67"/>
      <c r="MFA1" s="67"/>
      <c r="MFB1" s="67"/>
      <c r="MFC1" s="67"/>
      <c r="MFD1" s="92"/>
      <c r="MFE1" s="67"/>
      <c r="MFF1" s="67"/>
      <c r="MFG1" s="67"/>
      <c r="MFH1" s="67"/>
      <c r="MFI1" s="67"/>
      <c r="MFJ1" s="67"/>
      <c r="MFK1" s="67"/>
      <c r="MFL1" s="67"/>
      <c r="MFM1" s="67"/>
      <c r="MFN1" s="67"/>
      <c r="MFO1" s="67"/>
      <c r="MFP1" s="67"/>
      <c r="MFQ1" s="67"/>
      <c r="MFR1" s="67"/>
      <c r="MFS1" s="67"/>
      <c r="MFT1" s="92"/>
      <c r="MFU1" s="67"/>
      <c r="MFV1" s="67"/>
      <c r="MFW1" s="67"/>
      <c r="MFX1" s="67"/>
      <c r="MFY1" s="67"/>
      <c r="MFZ1" s="67"/>
      <c r="MGA1" s="67"/>
      <c r="MGB1" s="67"/>
      <c r="MGC1" s="67"/>
      <c r="MGD1" s="67"/>
      <c r="MGE1" s="67"/>
      <c r="MGF1" s="67"/>
      <c r="MGG1" s="67"/>
      <c r="MGH1" s="67"/>
      <c r="MGI1" s="67"/>
      <c r="MGJ1" s="92"/>
      <c r="MGK1" s="67"/>
      <c r="MGL1" s="67"/>
      <c r="MGM1" s="67"/>
      <c r="MGN1" s="67"/>
      <c r="MGO1" s="67"/>
      <c r="MGP1" s="67"/>
      <c r="MGQ1" s="67"/>
      <c r="MGR1" s="67"/>
      <c r="MGS1" s="67"/>
      <c r="MGT1" s="67"/>
      <c r="MGU1" s="67"/>
      <c r="MGV1" s="67"/>
      <c r="MGW1" s="67"/>
      <c r="MGX1" s="67"/>
      <c r="MGY1" s="67"/>
      <c r="MGZ1" s="92"/>
      <c r="MHA1" s="67"/>
      <c r="MHB1" s="67"/>
      <c r="MHC1" s="67"/>
      <c r="MHD1" s="67"/>
      <c r="MHE1" s="67"/>
      <c r="MHF1" s="67"/>
      <c r="MHG1" s="67"/>
      <c r="MHH1" s="67"/>
      <c r="MHI1" s="67"/>
      <c r="MHJ1" s="67"/>
      <c r="MHK1" s="67"/>
      <c r="MHL1" s="67"/>
      <c r="MHM1" s="67"/>
      <c r="MHN1" s="67"/>
      <c r="MHO1" s="67"/>
      <c r="MHP1" s="92"/>
      <c r="MHQ1" s="67"/>
      <c r="MHR1" s="67"/>
      <c r="MHS1" s="67"/>
      <c r="MHT1" s="67"/>
      <c r="MHU1" s="67"/>
      <c r="MHV1" s="67"/>
      <c r="MHW1" s="67"/>
      <c r="MHX1" s="67"/>
      <c r="MHY1" s="67"/>
      <c r="MHZ1" s="67"/>
      <c r="MIA1" s="67"/>
      <c r="MIB1" s="67"/>
      <c r="MIC1" s="67"/>
      <c r="MID1" s="67"/>
      <c r="MIE1" s="67"/>
      <c r="MIF1" s="92"/>
      <c r="MIG1" s="67"/>
      <c r="MIH1" s="67"/>
      <c r="MII1" s="67"/>
      <c r="MIJ1" s="67"/>
      <c r="MIK1" s="67"/>
      <c r="MIL1" s="67"/>
      <c r="MIM1" s="67"/>
      <c r="MIN1" s="67"/>
      <c r="MIO1" s="67"/>
      <c r="MIP1" s="67"/>
      <c r="MIQ1" s="67"/>
      <c r="MIR1" s="67"/>
      <c r="MIS1" s="67"/>
      <c r="MIT1" s="67"/>
      <c r="MIU1" s="67"/>
      <c r="MIV1" s="92"/>
      <c r="MIW1" s="67"/>
      <c r="MIX1" s="67"/>
      <c r="MIY1" s="67"/>
      <c r="MIZ1" s="67"/>
      <c r="MJA1" s="67"/>
      <c r="MJB1" s="67"/>
      <c r="MJC1" s="67"/>
      <c r="MJD1" s="67"/>
      <c r="MJE1" s="67"/>
      <c r="MJF1" s="67"/>
      <c r="MJG1" s="67"/>
      <c r="MJH1" s="67"/>
      <c r="MJI1" s="67"/>
      <c r="MJJ1" s="67"/>
      <c r="MJK1" s="67"/>
      <c r="MJL1" s="92"/>
      <c r="MJM1" s="67"/>
      <c r="MJN1" s="67"/>
      <c r="MJO1" s="67"/>
      <c r="MJP1" s="67"/>
      <c r="MJQ1" s="67"/>
      <c r="MJR1" s="67"/>
      <c r="MJS1" s="67"/>
      <c r="MJT1" s="67"/>
      <c r="MJU1" s="67"/>
      <c r="MJV1" s="67"/>
      <c r="MJW1" s="67"/>
      <c r="MJX1" s="67"/>
      <c r="MJY1" s="67"/>
      <c r="MJZ1" s="67"/>
      <c r="MKA1" s="67"/>
      <c r="MKB1" s="92"/>
      <c r="MKC1" s="67"/>
      <c r="MKD1" s="67"/>
      <c r="MKE1" s="67"/>
      <c r="MKF1" s="67"/>
      <c r="MKG1" s="67"/>
      <c r="MKH1" s="67"/>
      <c r="MKI1" s="67"/>
      <c r="MKJ1" s="67"/>
      <c r="MKK1" s="67"/>
      <c r="MKL1" s="67"/>
      <c r="MKM1" s="67"/>
      <c r="MKN1" s="67"/>
      <c r="MKO1" s="67"/>
      <c r="MKP1" s="67"/>
      <c r="MKQ1" s="67"/>
      <c r="MKR1" s="92"/>
      <c r="MKS1" s="67"/>
      <c r="MKT1" s="67"/>
      <c r="MKU1" s="67"/>
      <c r="MKV1" s="67"/>
      <c r="MKW1" s="67"/>
      <c r="MKX1" s="67"/>
      <c r="MKY1" s="67"/>
      <c r="MKZ1" s="67"/>
      <c r="MLA1" s="67"/>
      <c r="MLB1" s="67"/>
      <c r="MLC1" s="67"/>
      <c r="MLD1" s="67"/>
      <c r="MLE1" s="67"/>
      <c r="MLF1" s="67"/>
      <c r="MLG1" s="67"/>
      <c r="MLH1" s="92"/>
      <c r="MLI1" s="67"/>
      <c r="MLJ1" s="67"/>
      <c r="MLK1" s="67"/>
      <c r="MLL1" s="67"/>
      <c r="MLM1" s="67"/>
      <c r="MLN1" s="67"/>
      <c r="MLO1" s="67"/>
      <c r="MLP1" s="67"/>
      <c r="MLQ1" s="67"/>
      <c r="MLR1" s="67"/>
      <c r="MLS1" s="67"/>
      <c r="MLT1" s="67"/>
      <c r="MLU1" s="67"/>
      <c r="MLV1" s="67"/>
      <c r="MLW1" s="67"/>
      <c r="MLX1" s="92"/>
      <c r="MLY1" s="67"/>
      <c r="MLZ1" s="67"/>
      <c r="MMA1" s="67"/>
      <c r="MMB1" s="67"/>
      <c r="MMC1" s="67"/>
      <c r="MMD1" s="67"/>
      <c r="MME1" s="67"/>
      <c r="MMF1" s="67"/>
      <c r="MMG1" s="67"/>
      <c r="MMH1" s="67"/>
      <c r="MMI1" s="67"/>
      <c r="MMJ1" s="67"/>
      <c r="MMK1" s="67"/>
      <c r="MML1" s="67"/>
      <c r="MMM1" s="67"/>
      <c r="MMN1" s="92"/>
      <c r="MMO1" s="67"/>
      <c r="MMP1" s="67"/>
      <c r="MMQ1" s="67"/>
      <c r="MMR1" s="67"/>
      <c r="MMS1" s="67"/>
      <c r="MMT1" s="67"/>
      <c r="MMU1" s="67"/>
      <c r="MMV1" s="67"/>
      <c r="MMW1" s="67"/>
      <c r="MMX1" s="67"/>
      <c r="MMY1" s="67"/>
      <c r="MMZ1" s="67"/>
      <c r="MNA1" s="67"/>
      <c r="MNB1" s="67"/>
      <c r="MNC1" s="67"/>
      <c r="MND1" s="92"/>
      <c r="MNE1" s="67"/>
      <c r="MNF1" s="67"/>
      <c r="MNG1" s="67"/>
      <c r="MNH1" s="67"/>
      <c r="MNI1" s="67"/>
      <c r="MNJ1" s="67"/>
      <c r="MNK1" s="67"/>
      <c r="MNL1" s="67"/>
      <c r="MNM1" s="67"/>
      <c r="MNN1" s="67"/>
      <c r="MNO1" s="67"/>
      <c r="MNP1" s="67"/>
      <c r="MNQ1" s="67"/>
      <c r="MNR1" s="67"/>
      <c r="MNS1" s="67"/>
      <c r="MNT1" s="92"/>
      <c r="MNU1" s="67"/>
      <c r="MNV1" s="67"/>
      <c r="MNW1" s="67"/>
      <c r="MNX1" s="67"/>
      <c r="MNY1" s="67"/>
      <c r="MNZ1" s="67"/>
      <c r="MOA1" s="67"/>
      <c r="MOB1" s="67"/>
      <c r="MOC1" s="67"/>
      <c r="MOD1" s="67"/>
      <c r="MOE1" s="67"/>
      <c r="MOF1" s="67"/>
      <c r="MOG1" s="67"/>
      <c r="MOH1" s="67"/>
      <c r="MOI1" s="67"/>
      <c r="MOJ1" s="92"/>
      <c r="MOK1" s="67"/>
      <c r="MOL1" s="67"/>
      <c r="MOM1" s="67"/>
      <c r="MON1" s="67"/>
      <c r="MOO1" s="67"/>
      <c r="MOP1" s="67"/>
      <c r="MOQ1" s="67"/>
      <c r="MOR1" s="67"/>
      <c r="MOS1" s="67"/>
      <c r="MOT1" s="67"/>
      <c r="MOU1" s="67"/>
      <c r="MOV1" s="67"/>
      <c r="MOW1" s="67"/>
      <c r="MOX1" s="67"/>
      <c r="MOY1" s="67"/>
      <c r="MOZ1" s="92"/>
      <c r="MPA1" s="67"/>
      <c r="MPB1" s="67"/>
      <c r="MPC1" s="67"/>
      <c r="MPD1" s="67"/>
      <c r="MPE1" s="67"/>
      <c r="MPF1" s="67"/>
      <c r="MPG1" s="67"/>
      <c r="MPH1" s="67"/>
      <c r="MPI1" s="67"/>
      <c r="MPJ1" s="67"/>
      <c r="MPK1" s="67"/>
      <c r="MPL1" s="67"/>
      <c r="MPM1" s="67"/>
      <c r="MPN1" s="67"/>
      <c r="MPO1" s="67"/>
      <c r="MPP1" s="92"/>
      <c r="MPQ1" s="67"/>
      <c r="MPR1" s="67"/>
      <c r="MPS1" s="67"/>
      <c r="MPT1" s="67"/>
      <c r="MPU1" s="67"/>
      <c r="MPV1" s="67"/>
      <c r="MPW1" s="67"/>
      <c r="MPX1" s="67"/>
      <c r="MPY1" s="67"/>
      <c r="MPZ1" s="67"/>
      <c r="MQA1" s="67"/>
      <c r="MQB1" s="67"/>
      <c r="MQC1" s="67"/>
      <c r="MQD1" s="67"/>
      <c r="MQE1" s="67"/>
      <c r="MQF1" s="92"/>
      <c r="MQG1" s="67"/>
      <c r="MQH1" s="67"/>
      <c r="MQI1" s="67"/>
      <c r="MQJ1" s="67"/>
      <c r="MQK1" s="67"/>
      <c r="MQL1" s="67"/>
      <c r="MQM1" s="67"/>
      <c r="MQN1" s="67"/>
      <c r="MQO1" s="67"/>
      <c r="MQP1" s="67"/>
      <c r="MQQ1" s="67"/>
      <c r="MQR1" s="67"/>
      <c r="MQS1" s="67"/>
      <c r="MQT1" s="67"/>
      <c r="MQU1" s="67"/>
      <c r="MQV1" s="92"/>
      <c r="MQW1" s="67"/>
      <c r="MQX1" s="67"/>
      <c r="MQY1" s="67"/>
      <c r="MQZ1" s="67"/>
      <c r="MRA1" s="67"/>
      <c r="MRB1" s="67"/>
      <c r="MRC1" s="67"/>
      <c r="MRD1" s="67"/>
      <c r="MRE1" s="67"/>
      <c r="MRF1" s="67"/>
      <c r="MRG1" s="67"/>
      <c r="MRH1" s="67"/>
      <c r="MRI1" s="67"/>
      <c r="MRJ1" s="67"/>
      <c r="MRK1" s="67"/>
      <c r="MRL1" s="92"/>
      <c r="MRM1" s="67"/>
      <c r="MRN1" s="67"/>
      <c r="MRO1" s="67"/>
      <c r="MRP1" s="67"/>
      <c r="MRQ1" s="67"/>
      <c r="MRR1" s="67"/>
      <c r="MRS1" s="67"/>
      <c r="MRT1" s="67"/>
      <c r="MRU1" s="67"/>
      <c r="MRV1" s="67"/>
      <c r="MRW1" s="67"/>
      <c r="MRX1" s="67"/>
      <c r="MRY1" s="67"/>
      <c r="MRZ1" s="67"/>
      <c r="MSA1" s="67"/>
      <c r="MSB1" s="92"/>
      <c r="MSC1" s="67"/>
      <c r="MSD1" s="67"/>
      <c r="MSE1" s="67"/>
      <c r="MSF1" s="67"/>
      <c r="MSG1" s="67"/>
      <c r="MSH1" s="67"/>
      <c r="MSI1" s="67"/>
      <c r="MSJ1" s="67"/>
      <c r="MSK1" s="67"/>
      <c r="MSL1" s="67"/>
      <c r="MSM1" s="67"/>
      <c r="MSN1" s="67"/>
      <c r="MSO1" s="67"/>
      <c r="MSP1" s="67"/>
      <c r="MSQ1" s="67"/>
      <c r="MSR1" s="92"/>
      <c r="MSS1" s="67"/>
      <c r="MST1" s="67"/>
      <c r="MSU1" s="67"/>
      <c r="MSV1" s="67"/>
      <c r="MSW1" s="67"/>
      <c r="MSX1" s="67"/>
      <c r="MSY1" s="67"/>
      <c r="MSZ1" s="67"/>
      <c r="MTA1" s="67"/>
      <c r="MTB1" s="67"/>
      <c r="MTC1" s="67"/>
      <c r="MTD1" s="67"/>
      <c r="MTE1" s="67"/>
      <c r="MTF1" s="67"/>
      <c r="MTG1" s="67"/>
      <c r="MTH1" s="92"/>
      <c r="MTI1" s="67"/>
      <c r="MTJ1" s="67"/>
      <c r="MTK1" s="67"/>
      <c r="MTL1" s="67"/>
      <c r="MTM1" s="67"/>
      <c r="MTN1" s="67"/>
      <c r="MTO1" s="67"/>
      <c r="MTP1" s="67"/>
      <c r="MTQ1" s="67"/>
      <c r="MTR1" s="67"/>
      <c r="MTS1" s="67"/>
      <c r="MTT1" s="67"/>
      <c r="MTU1" s="67"/>
      <c r="MTV1" s="67"/>
      <c r="MTW1" s="67"/>
      <c r="MTX1" s="92"/>
      <c r="MTY1" s="67"/>
      <c r="MTZ1" s="67"/>
      <c r="MUA1" s="67"/>
      <c r="MUB1" s="67"/>
      <c r="MUC1" s="67"/>
      <c r="MUD1" s="67"/>
      <c r="MUE1" s="67"/>
      <c r="MUF1" s="67"/>
      <c r="MUG1" s="67"/>
      <c r="MUH1" s="67"/>
      <c r="MUI1" s="67"/>
      <c r="MUJ1" s="67"/>
      <c r="MUK1" s="67"/>
      <c r="MUL1" s="67"/>
      <c r="MUM1" s="67"/>
      <c r="MUN1" s="92"/>
      <c r="MUO1" s="67"/>
      <c r="MUP1" s="67"/>
      <c r="MUQ1" s="67"/>
      <c r="MUR1" s="67"/>
      <c r="MUS1" s="67"/>
      <c r="MUT1" s="67"/>
      <c r="MUU1" s="67"/>
      <c r="MUV1" s="67"/>
      <c r="MUW1" s="67"/>
      <c r="MUX1" s="67"/>
      <c r="MUY1" s="67"/>
      <c r="MUZ1" s="67"/>
      <c r="MVA1" s="67"/>
      <c r="MVB1" s="67"/>
      <c r="MVC1" s="67"/>
      <c r="MVD1" s="92"/>
      <c r="MVE1" s="67"/>
      <c r="MVF1" s="67"/>
      <c r="MVG1" s="67"/>
      <c r="MVH1" s="67"/>
      <c r="MVI1" s="67"/>
      <c r="MVJ1" s="67"/>
      <c r="MVK1" s="67"/>
      <c r="MVL1" s="67"/>
      <c r="MVM1" s="67"/>
      <c r="MVN1" s="67"/>
      <c r="MVO1" s="67"/>
      <c r="MVP1" s="67"/>
      <c r="MVQ1" s="67"/>
      <c r="MVR1" s="67"/>
      <c r="MVS1" s="67"/>
      <c r="MVT1" s="92"/>
      <c r="MVU1" s="67"/>
      <c r="MVV1" s="67"/>
      <c r="MVW1" s="67"/>
      <c r="MVX1" s="67"/>
      <c r="MVY1" s="67"/>
      <c r="MVZ1" s="67"/>
      <c r="MWA1" s="67"/>
      <c r="MWB1" s="67"/>
      <c r="MWC1" s="67"/>
      <c r="MWD1" s="67"/>
      <c r="MWE1" s="67"/>
      <c r="MWF1" s="67"/>
      <c r="MWG1" s="67"/>
      <c r="MWH1" s="67"/>
      <c r="MWI1" s="67"/>
      <c r="MWJ1" s="92"/>
      <c r="MWK1" s="67"/>
      <c r="MWL1" s="67"/>
      <c r="MWM1" s="67"/>
      <c r="MWN1" s="67"/>
      <c r="MWO1" s="67"/>
      <c r="MWP1" s="67"/>
      <c r="MWQ1" s="67"/>
      <c r="MWR1" s="67"/>
      <c r="MWS1" s="67"/>
      <c r="MWT1" s="67"/>
      <c r="MWU1" s="67"/>
      <c r="MWV1" s="67"/>
      <c r="MWW1" s="67"/>
      <c r="MWX1" s="67"/>
      <c r="MWY1" s="67"/>
      <c r="MWZ1" s="92"/>
      <c r="MXA1" s="67"/>
      <c r="MXB1" s="67"/>
      <c r="MXC1" s="67"/>
      <c r="MXD1" s="67"/>
      <c r="MXE1" s="67"/>
      <c r="MXF1" s="67"/>
      <c r="MXG1" s="67"/>
      <c r="MXH1" s="67"/>
      <c r="MXI1" s="67"/>
      <c r="MXJ1" s="67"/>
      <c r="MXK1" s="67"/>
      <c r="MXL1" s="67"/>
      <c r="MXM1" s="67"/>
      <c r="MXN1" s="67"/>
      <c r="MXO1" s="67"/>
      <c r="MXP1" s="92"/>
      <c r="MXQ1" s="67"/>
      <c r="MXR1" s="67"/>
      <c r="MXS1" s="67"/>
      <c r="MXT1" s="67"/>
      <c r="MXU1" s="67"/>
      <c r="MXV1" s="67"/>
      <c r="MXW1" s="67"/>
      <c r="MXX1" s="67"/>
      <c r="MXY1" s="67"/>
      <c r="MXZ1" s="67"/>
      <c r="MYA1" s="67"/>
      <c r="MYB1" s="67"/>
      <c r="MYC1" s="67"/>
      <c r="MYD1" s="67"/>
      <c r="MYE1" s="67"/>
      <c r="MYF1" s="92"/>
      <c r="MYG1" s="67"/>
      <c r="MYH1" s="67"/>
      <c r="MYI1" s="67"/>
      <c r="MYJ1" s="67"/>
      <c r="MYK1" s="67"/>
      <c r="MYL1" s="67"/>
      <c r="MYM1" s="67"/>
      <c r="MYN1" s="67"/>
      <c r="MYO1" s="67"/>
      <c r="MYP1" s="67"/>
      <c r="MYQ1" s="67"/>
      <c r="MYR1" s="67"/>
      <c r="MYS1" s="67"/>
      <c r="MYT1" s="67"/>
      <c r="MYU1" s="67"/>
      <c r="MYV1" s="92"/>
      <c r="MYW1" s="67"/>
      <c r="MYX1" s="67"/>
      <c r="MYY1" s="67"/>
      <c r="MYZ1" s="67"/>
      <c r="MZA1" s="67"/>
      <c r="MZB1" s="67"/>
      <c r="MZC1" s="67"/>
      <c r="MZD1" s="67"/>
      <c r="MZE1" s="67"/>
      <c r="MZF1" s="67"/>
      <c r="MZG1" s="67"/>
      <c r="MZH1" s="67"/>
      <c r="MZI1" s="67"/>
      <c r="MZJ1" s="67"/>
      <c r="MZK1" s="67"/>
      <c r="MZL1" s="92"/>
      <c r="MZM1" s="67"/>
      <c r="MZN1" s="67"/>
      <c r="MZO1" s="67"/>
      <c r="MZP1" s="67"/>
      <c r="MZQ1" s="67"/>
      <c r="MZR1" s="67"/>
      <c r="MZS1" s="67"/>
      <c r="MZT1" s="67"/>
      <c r="MZU1" s="67"/>
      <c r="MZV1" s="67"/>
      <c r="MZW1" s="67"/>
      <c r="MZX1" s="67"/>
      <c r="MZY1" s="67"/>
      <c r="MZZ1" s="67"/>
      <c r="NAA1" s="67"/>
      <c r="NAB1" s="92"/>
      <c r="NAC1" s="67"/>
      <c r="NAD1" s="67"/>
      <c r="NAE1" s="67"/>
      <c r="NAF1" s="67"/>
      <c r="NAG1" s="67"/>
      <c r="NAH1" s="67"/>
      <c r="NAI1" s="67"/>
      <c r="NAJ1" s="67"/>
      <c r="NAK1" s="67"/>
      <c r="NAL1" s="67"/>
      <c r="NAM1" s="67"/>
      <c r="NAN1" s="67"/>
      <c r="NAO1" s="67"/>
      <c r="NAP1" s="67"/>
      <c r="NAQ1" s="67"/>
      <c r="NAR1" s="92"/>
      <c r="NAS1" s="67"/>
      <c r="NAT1" s="67"/>
      <c r="NAU1" s="67"/>
      <c r="NAV1" s="67"/>
      <c r="NAW1" s="67"/>
      <c r="NAX1" s="67"/>
      <c r="NAY1" s="67"/>
      <c r="NAZ1" s="67"/>
      <c r="NBA1" s="67"/>
      <c r="NBB1" s="67"/>
      <c r="NBC1" s="67"/>
      <c r="NBD1" s="67"/>
      <c r="NBE1" s="67"/>
      <c r="NBF1" s="67"/>
      <c r="NBG1" s="67"/>
      <c r="NBH1" s="92"/>
      <c r="NBI1" s="67"/>
      <c r="NBJ1" s="67"/>
      <c r="NBK1" s="67"/>
      <c r="NBL1" s="67"/>
      <c r="NBM1" s="67"/>
      <c r="NBN1" s="67"/>
      <c r="NBO1" s="67"/>
      <c r="NBP1" s="67"/>
      <c r="NBQ1" s="67"/>
      <c r="NBR1" s="67"/>
      <c r="NBS1" s="67"/>
      <c r="NBT1" s="67"/>
      <c r="NBU1" s="67"/>
      <c r="NBV1" s="67"/>
      <c r="NBW1" s="67"/>
      <c r="NBX1" s="92"/>
      <c r="NBY1" s="67"/>
      <c r="NBZ1" s="67"/>
      <c r="NCA1" s="67"/>
      <c r="NCB1" s="67"/>
      <c r="NCC1" s="67"/>
      <c r="NCD1" s="67"/>
      <c r="NCE1" s="67"/>
      <c r="NCF1" s="67"/>
      <c r="NCG1" s="67"/>
      <c r="NCH1" s="67"/>
      <c r="NCI1" s="67"/>
      <c r="NCJ1" s="67"/>
      <c r="NCK1" s="67"/>
      <c r="NCL1" s="67"/>
      <c r="NCM1" s="67"/>
      <c r="NCN1" s="92"/>
      <c r="NCO1" s="67"/>
      <c r="NCP1" s="67"/>
      <c r="NCQ1" s="67"/>
      <c r="NCR1" s="67"/>
      <c r="NCS1" s="67"/>
      <c r="NCT1" s="67"/>
      <c r="NCU1" s="67"/>
      <c r="NCV1" s="67"/>
      <c r="NCW1" s="67"/>
      <c r="NCX1" s="67"/>
      <c r="NCY1" s="67"/>
      <c r="NCZ1" s="67"/>
      <c r="NDA1" s="67"/>
      <c r="NDB1" s="67"/>
      <c r="NDC1" s="67"/>
      <c r="NDD1" s="92"/>
      <c r="NDE1" s="67"/>
      <c r="NDF1" s="67"/>
      <c r="NDG1" s="67"/>
      <c r="NDH1" s="67"/>
      <c r="NDI1" s="67"/>
      <c r="NDJ1" s="67"/>
      <c r="NDK1" s="67"/>
      <c r="NDL1" s="67"/>
      <c r="NDM1" s="67"/>
      <c r="NDN1" s="67"/>
      <c r="NDO1" s="67"/>
      <c r="NDP1" s="67"/>
      <c r="NDQ1" s="67"/>
      <c r="NDR1" s="67"/>
      <c r="NDS1" s="67"/>
      <c r="NDT1" s="92"/>
      <c r="NDU1" s="67"/>
      <c r="NDV1" s="67"/>
      <c r="NDW1" s="67"/>
      <c r="NDX1" s="67"/>
      <c r="NDY1" s="67"/>
      <c r="NDZ1" s="67"/>
      <c r="NEA1" s="67"/>
      <c r="NEB1" s="67"/>
      <c r="NEC1" s="67"/>
      <c r="NED1" s="67"/>
      <c r="NEE1" s="67"/>
      <c r="NEF1" s="67"/>
      <c r="NEG1" s="67"/>
      <c r="NEH1" s="67"/>
      <c r="NEI1" s="67"/>
      <c r="NEJ1" s="92"/>
      <c r="NEK1" s="67"/>
      <c r="NEL1" s="67"/>
      <c r="NEM1" s="67"/>
      <c r="NEN1" s="67"/>
      <c r="NEO1" s="67"/>
      <c r="NEP1" s="67"/>
      <c r="NEQ1" s="67"/>
      <c r="NER1" s="67"/>
      <c r="NES1" s="67"/>
      <c r="NET1" s="67"/>
      <c r="NEU1" s="67"/>
      <c r="NEV1" s="67"/>
      <c r="NEW1" s="67"/>
      <c r="NEX1" s="67"/>
      <c r="NEY1" s="67"/>
      <c r="NEZ1" s="92"/>
      <c r="NFA1" s="67"/>
      <c r="NFB1" s="67"/>
      <c r="NFC1" s="67"/>
      <c r="NFD1" s="67"/>
      <c r="NFE1" s="67"/>
      <c r="NFF1" s="67"/>
      <c r="NFG1" s="67"/>
      <c r="NFH1" s="67"/>
      <c r="NFI1" s="67"/>
      <c r="NFJ1" s="67"/>
      <c r="NFK1" s="67"/>
      <c r="NFL1" s="67"/>
      <c r="NFM1" s="67"/>
      <c r="NFN1" s="67"/>
      <c r="NFO1" s="67"/>
      <c r="NFP1" s="92"/>
      <c r="NFQ1" s="67"/>
      <c r="NFR1" s="67"/>
      <c r="NFS1" s="67"/>
      <c r="NFT1" s="67"/>
      <c r="NFU1" s="67"/>
      <c r="NFV1" s="67"/>
      <c r="NFW1" s="67"/>
      <c r="NFX1" s="67"/>
      <c r="NFY1" s="67"/>
      <c r="NFZ1" s="67"/>
      <c r="NGA1" s="67"/>
      <c r="NGB1" s="67"/>
      <c r="NGC1" s="67"/>
      <c r="NGD1" s="67"/>
      <c r="NGE1" s="67"/>
      <c r="NGF1" s="92"/>
      <c r="NGG1" s="67"/>
      <c r="NGH1" s="67"/>
      <c r="NGI1" s="67"/>
      <c r="NGJ1" s="67"/>
      <c r="NGK1" s="67"/>
      <c r="NGL1" s="67"/>
      <c r="NGM1" s="67"/>
      <c r="NGN1" s="67"/>
      <c r="NGO1" s="67"/>
      <c r="NGP1" s="67"/>
      <c r="NGQ1" s="67"/>
      <c r="NGR1" s="67"/>
      <c r="NGS1" s="67"/>
      <c r="NGT1" s="67"/>
      <c r="NGU1" s="67"/>
      <c r="NGV1" s="92"/>
      <c r="NGW1" s="67"/>
      <c r="NGX1" s="67"/>
      <c r="NGY1" s="67"/>
      <c r="NGZ1" s="67"/>
      <c r="NHA1" s="67"/>
      <c r="NHB1" s="67"/>
      <c r="NHC1" s="67"/>
      <c r="NHD1" s="67"/>
      <c r="NHE1" s="67"/>
      <c r="NHF1" s="67"/>
      <c r="NHG1" s="67"/>
      <c r="NHH1" s="67"/>
      <c r="NHI1" s="67"/>
      <c r="NHJ1" s="67"/>
      <c r="NHK1" s="67"/>
      <c r="NHL1" s="92"/>
      <c r="NHM1" s="67"/>
      <c r="NHN1" s="67"/>
      <c r="NHO1" s="67"/>
      <c r="NHP1" s="67"/>
      <c r="NHQ1" s="67"/>
      <c r="NHR1" s="67"/>
      <c r="NHS1" s="67"/>
      <c r="NHT1" s="67"/>
      <c r="NHU1" s="67"/>
      <c r="NHV1" s="67"/>
      <c r="NHW1" s="67"/>
      <c r="NHX1" s="67"/>
      <c r="NHY1" s="67"/>
      <c r="NHZ1" s="67"/>
      <c r="NIA1" s="67"/>
      <c r="NIB1" s="92"/>
      <c r="NIC1" s="67"/>
      <c r="NID1" s="67"/>
      <c r="NIE1" s="67"/>
      <c r="NIF1" s="67"/>
      <c r="NIG1" s="67"/>
      <c r="NIH1" s="67"/>
      <c r="NII1" s="67"/>
      <c r="NIJ1" s="67"/>
      <c r="NIK1" s="67"/>
      <c r="NIL1" s="67"/>
      <c r="NIM1" s="67"/>
      <c r="NIN1" s="67"/>
      <c r="NIO1" s="67"/>
      <c r="NIP1" s="67"/>
      <c r="NIQ1" s="67"/>
      <c r="NIR1" s="92"/>
      <c r="NIS1" s="67"/>
      <c r="NIT1" s="67"/>
      <c r="NIU1" s="67"/>
      <c r="NIV1" s="67"/>
      <c r="NIW1" s="67"/>
      <c r="NIX1" s="67"/>
      <c r="NIY1" s="67"/>
      <c r="NIZ1" s="67"/>
      <c r="NJA1" s="67"/>
      <c r="NJB1" s="67"/>
      <c r="NJC1" s="67"/>
      <c r="NJD1" s="67"/>
      <c r="NJE1" s="67"/>
      <c r="NJF1" s="67"/>
      <c r="NJG1" s="67"/>
      <c r="NJH1" s="92"/>
      <c r="NJI1" s="67"/>
      <c r="NJJ1" s="67"/>
      <c r="NJK1" s="67"/>
      <c r="NJL1" s="67"/>
      <c r="NJM1" s="67"/>
      <c r="NJN1" s="67"/>
      <c r="NJO1" s="67"/>
      <c r="NJP1" s="67"/>
      <c r="NJQ1" s="67"/>
      <c r="NJR1" s="67"/>
      <c r="NJS1" s="67"/>
      <c r="NJT1" s="67"/>
      <c r="NJU1" s="67"/>
      <c r="NJV1" s="67"/>
      <c r="NJW1" s="67"/>
      <c r="NJX1" s="92"/>
      <c r="NJY1" s="67"/>
      <c r="NJZ1" s="67"/>
      <c r="NKA1" s="67"/>
      <c r="NKB1" s="67"/>
      <c r="NKC1" s="67"/>
      <c r="NKD1" s="67"/>
      <c r="NKE1" s="67"/>
      <c r="NKF1" s="67"/>
      <c r="NKG1" s="67"/>
      <c r="NKH1" s="67"/>
      <c r="NKI1" s="67"/>
      <c r="NKJ1" s="67"/>
      <c r="NKK1" s="67"/>
      <c r="NKL1" s="67"/>
      <c r="NKM1" s="67"/>
      <c r="NKN1" s="92"/>
      <c r="NKO1" s="67"/>
      <c r="NKP1" s="67"/>
      <c r="NKQ1" s="67"/>
      <c r="NKR1" s="67"/>
      <c r="NKS1" s="67"/>
      <c r="NKT1" s="67"/>
      <c r="NKU1" s="67"/>
      <c r="NKV1" s="67"/>
      <c r="NKW1" s="67"/>
      <c r="NKX1" s="67"/>
      <c r="NKY1" s="67"/>
      <c r="NKZ1" s="67"/>
      <c r="NLA1" s="67"/>
      <c r="NLB1" s="67"/>
      <c r="NLC1" s="67"/>
      <c r="NLD1" s="92"/>
      <c r="NLE1" s="67"/>
      <c r="NLF1" s="67"/>
      <c r="NLG1" s="67"/>
      <c r="NLH1" s="67"/>
      <c r="NLI1" s="67"/>
      <c r="NLJ1" s="67"/>
      <c r="NLK1" s="67"/>
      <c r="NLL1" s="67"/>
      <c r="NLM1" s="67"/>
      <c r="NLN1" s="67"/>
      <c r="NLO1" s="67"/>
      <c r="NLP1" s="67"/>
      <c r="NLQ1" s="67"/>
      <c r="NLR1" s="67"/>
      <c r="NLS1" s="67"/>
      <c r="NLT1" s="92"/>
      <c r="NLU1" s="67"/>
      <c r="NLV1" s="67"/>
      <c r="NLW1" s="67"/>
      <c r="NLX1" s="67"/>
      <c r="NLY1" s="67"/>
      <c r="NLZ1" s="67"/>
      <c r="NMA1" s="67"/>
      <c r="NMB1" s="67"/>
      <c r="NMC1" s="67"/>
      <c r="NMD1" s="67"/>
      <c r="NME1" s="67"/>
      <c r="NMF1" s="67"/>
      <c r="NMG1" s="67"/>
      <c r="NMH1" s="67"/>
      <c r="NMI1" s="67"/>
      <c r="NMJ1" s="92"/>
      <c r="NMK1" s="67"/>
      <c r="NML1" s="67"/>
      <c r="NMM1" s="67"/>
      <c r="NMN1" s="67"/>
      <c r="NMO1" s="67"/>
      <c r="NMP1" s="67"/>
      <c r="NMQ1" s="67"/>
      <c r="NMR1" s="67"/>
      <c r="NMS1" s="67"/>
      <c r="NMT1" s="67"/>
      <c r="NMU1" s="67"/>
      <c r="NMV1" s="67"/>
      <c r="NMW1" s="67"/>
      <c r="NMX1" s="67"/>
      <c r="NMY1" s="67"/>
      <c r="NMZ1" s="92"/>
      <c r="NNA1" s="67"/>
      <c r="NNB1" s="67"/>
      <c r="NNC1" s="67"/>
      <c r="NND1" s="67"/>
      <c r="NNE1" s="67"/>
      <c r="NNF1" s="67"/>
      <c r="NNG1" s="67"/>
      <c r="NNH1" s="67"/>
      <c r="NNI1" s="67"/>
      <c r="NNJ1" s="67"/>
      <c r="NNK1" s="67"/>
      <c r="NNL1" s="67"/>
      <c r="NNM1" s="67"/>
      <c r="NNN1" s="67"/>
      <c r="NNO1" s="67"/>
      <c r="NNP1" s="92"/>
      <c r="NNQ1" s="67"/>
      <c r="NNR1" s="67"/>
      <c r="NNS1" s="67"/>
      <c r="NNT1" s="67"/>
      <c r="NNU1" s="67"/>
      <c r="NNV1" s="67"/>
      <c r="NNW1" s="67"/>
      <c r="NNX1" s="67"/>
      <c r="NNY1" s="67"/>
      <c r="NNZ1" s="67"/>
      <c r="NOA1" s="67"/>
      <c r="NOB1" s="67"/>
      <c r="NOC1" s="67"/>
      <c r="NOD1" s="67"/>
      <c r="NOE1" s="67"/>
      <c r="NOF1" s="92"/>
      <c r="NOG1" s="67"/>
      <c r="NOH1" s="67"/>
      <c r="NOI1" s="67"/>
      <c r="NOJ1" s="67"/>
      <c r="NOK1" s="67"/>
      <c r="NOL1" s="67"/>
      <c r="NOM1" s="67"/>
      <c r="NON1" s="67"/>
      <c r="NOO1" s="67"/>
      <c r="NOP1" s="67"/>
      <c r="NOQ1" s="67"/>
      <c r="NOR1" s="67"/>
      <c r="NOS1" s="67"/>
      <c r="NOT1" s="67"/>
      <c r="NOU1" s="67"/>
      <c r="NOV1" s="92"/>
      <c r="NOW1" s="67"/>
      <c r="NOX1" s="67"/>
      <c r="NOY1" s="67"/>
      <c r="NOZ1" s="67"/>
      <c r="NPA1" s="67"/>
      <c r="NPB1" s="67"/>
      <c r="NPC1" s="67"/>
      <c r="NPD1" s="67"/>
      <c r="NPE1" s="67"/>
      <c r="NPF1" s="67"/>
      <c r="NPG1" s="67"/>
      <c r="NPH1" s="67"/>
      <c r="NPI1" s="67"/>
      <c r="NPJ1" s="67"/>
      <c r="NPK1" s="67"/>
      <c r="NPL1" s="92"/>
      <c r="NPM1" s="67"/>
      <c r="NPN1" s="67"/>
      <c r="NPO1" s="67"/>
      <c r="NPP1" s="67"/>
      <c r="NPQ1" s="67"/>
      <c r="NPR1" s="67"/>
      <c r="NPS1" s="67"/>
      <c r="NPT1" s="67"/>
      <c r="NPU1" s="67"/>
      <c r="NPV1" s="67"/>
      <c r="NPW1" s="67"/>
      <c r="NPX1" s="67"/>
      <c r="NPY1" s="67"/>
      <c r="NPZ1" s="67"/>
      <c r="NQA1" s="67"/>
      <c r="NQB1" s="92"/>
      <c r="NQC1" s="67"/>
      <c r="NQD1" s="67"/>
      <c r="NQE1" s="67"/>
      <c r="NQF1" s="67"/>
      <c r="NQG1" s="67"/>
      <c r="NQH1" s="67"/>
      <c r="NQI1" s="67"/>
      <c r="NQJ1" s="67"/>
      <c r="NQK1" s="67"/>
      <c r="NQL1" s="67"/>
      <c r="NQM1" s="67"/>
      <c r="NQN1" s="67"/>
      <c r="NQO1" s="67"/>
      <c r="NQP1" s="67"/>
      <c r="NQQ1" s="67"/>
      <c r="NQR1" s="92"/>
      <c r="NQS1" s="67"/>
      <c r="NQT1" s="67"/>
      <c r="NQU1" s="67"/>
      <c r="NQV1" s="67"/>
      <c r="NQW1" s="67"/>
      <c r="NQX1" s="67"/>
      <c r="NQY1" s="67"/>
      <c r="NQZ1" s="67"/>
      <c r="NRA1" s="67"/>
      <c r="NRB1" s="67"/>
      <c r="NRC1" s="67"/>
      <c r="NRD1" s="67"/>
      <c r="NRE1" s="67"/>
      <c r="NRF1" s="67"/>
      <c r="NRG1" s="67"/>
      <c r="NRH1" s="92"/>
      <c r="NRI1" s="67"/>
      <c r="NRJ1" s="67"/>
      <c r="NRK1" s="67"/>
      <c r="NRL1" s="67"/>
      <c r="NRM1" s="67"/>
      <c r="NRN1" s="67"/>
      <c r="NRO1" s="67"/>
      <c r="NRP1" s="67"/>
      <c r="NRQ1" s="67"/>
      <c r="NRR1" s="67"/>
      <c r="NRS1" s="67"/>
      <c r="NRT1" s="67"/>
      <c r="NRU1" s="67"/>
      <c r="NRV1" s="67"/>
      <c r="NRW1" s="67"/>
      <c r="NRX1" s="92"/>
      <c r="NRY1" s="67"/>
      <c r="NRZ1" s="67"/>
      <c r="NSA1" s="67"/>
      <c r="NSB1" s="67"/>
      <c r="NSC1" s="67"/>
      <c r="NSD1" s="67"/>
      <c r="NSE1" s="67"/>
      <c r="NSF1" s="67"/>
      <c r="NSG1" s="67"/>
      <c r="NSH1" s="67"/>
      <c r="NSI1" s="67"/>
      <c r="NSJ1" s="67"/>
      <c r="NSK1" s="67"/>
      <c r="NSL1" s="67"/>
      <c r="NSM1" s="67"/>
      <c r="NSN1" s="92"/>
      <c r="NSO1" s="67"/>
      <c r="NSP1" s="67"/>
      <c r="NSQ1" s="67"/>
      <c r="NSR1" s="67"/>
      <c r="NSS1" s="67"/>
      <c r="NST1" s="67"/>
      <c r="NSU1" s="67"/>
      <c r="NSV1" s="67"/>
      <c r="NSW1" s="67"/>
      <c r="NSX1" s="67"/>
      <c r="NSY1" s="67"/>
      <c r="NSZ1" s="67"/>
      <c r="NTA1" s="67"/>
      <c r="NTB1" s="67"/>
      <c r="NTC1" s="67"/>
      <c r="NTD1" s="92"/>
      <c r="NTE1" s="67"/>
      <c r="NTF1" s="67"/>
      <c r="NTG1" s="67"/>
      <c r="NTH1" s="67"/>
      <c r="NTI1" s="67"/>
      <c r="NTJ1" s="67"/>
      <c r="NTK1" s="67"/>
      <c r="NTL1" s="67"/>
      <c r="NTM1" s="67"/>
      <c r="NTN1" s="67"/>
      <c r="NTO1" s="67"/>
      <c r="NTP1" s="67"/>
      <c r="NTQ1" s="67"/>
      <c r="NTR1" s="67"/>
      <c r="NTS1" s="67"/>
      <c r="NTT1" s="92"/>
      <c r="NTU1" s="67"/>
      <c r="NTV1" s="67"/>
      <c r="NTW1" s="67"/>
      <c r="NTX1" s="67"/>
      <c r="NTY1" s="67"/>
      <c r="NTZ1" s="67"/>
      <c r="NUA1" s="67"/>
      <c r="NUB1" s="67"/>
      <c r="NUC1" s="67"/>
      <c r="NUD1" s="67"/>
      <c r="NUE1" s="67"/>
      <c r="NUF1" s="67"/>
      <c r="NUG1" s="67"/>
      <c r="NUH1" s="67"/>
      <c r="NUI1" s="67"/>
      <c r="NUJ1" s="92"/>
      <c r="NUK1" s="67"/>
      <c r="NUL1" s="67"/>
      <c r="NUM1" s="67"/>
      <c r="NUN1" s="67"/>
      <c r="NUO1" s="67"/>
      <c r="NUP1" s="67"/>
      <c r="NUQ1" s="67"/>
      <c r="NUR1" s="67"/>
      <c r="NUS1" s="67"/>
      <c r="NUT1" s="67"/>
      <c r="NUU1" s="67"/>
      <c r="NUV1" s="67"/>
      <c r="NUW1" s="67"/>
      <c r="NUX1" s="67"/>
      <c r="NUY1" s="67"/>
      <c r="NUZ1" s="92"/>
      <c r="NVA1" s="67"/>
      <c r="NVB1" s="67"/>
      <c r="NVC1" s="67"/>
      <c r="NVD1" s="67"/>
      <c r="NVE1" s="67"/>
      <c r="NVF1" s="67"/>
      <c r="NVG1" s="67"/>
      <c r="NVH1" s="67"/>
      <c r="NVI1" s="67"/>
      <c r="NVJ1" s="67"/>
      <c r="NVK1" s="67"/>
      <c r="NVL1" s="67"/>
      <c r="NVM1" s="67"/>
      <c r="NVN1" s="67"/>
      <c r="NVO1" s="67"/>
      <c r="NVP1" s="92"/>
      <c r="NVQ1" s="67"/>
      <c r="NVR1" s="67"/>
      <c r="NVS1" s="67"/>
      <c r="NVT1" s="67"/>
      <c r="NVU1" s="67"/>
      <c r="NVV1" s="67"/>
      <c r="NVW1" s="67"/>
      <c r="NVX1" s="67"/>
      <c r="NVY1" s="67"/>
      <c r="NVZ1" s="67"/>
      <c r="NWA1" s="67"/>
      <c r="NWB1" s="67"/>
      <c r="NWC1" s="67"/>
      <c r="NWD1" s="67"/>
      <c r="NWE1" s="67"/>
      <c r="NWF1" s="92"/>
      <c r="NWG1" s="67"/>
      <c r="NWH1" s="67"/>
      <c r="NWI1" s="67"/>
      <c r="NWJ1" s="67"/>
      <c r="NWK1" s="67"/>
      <c r="NWL1" s="67"/>
      <c r="NWM1" s="67"/>
      <c r="NWN1" s="67"/>
      <c r="NWO1" s="67"/>
      <c r="NWP1" s="67"/>
      <c r="NWQ1" s="67"/>
      <c r="NWR1" s="67"/>
      <c r="NWS1" s="67"/>
      <c r="NWT1" s="67"/>
      <c r="NWU1" s="67"/>
      <c r="NWV1" s="92"/>
      <c r="NWW1" s="67"/>
      <c r="NWX1" s="67"/>
      <c r="NWY1" s="67"/>
      <c r="NWZ1" s="67"/>
      <c r="NXA1" s="67"/>
      <c r="NXB1" s="67"/>
      <c r="NXC1" s="67"/>
      <c r="NXD1" s="67"/>
      <c r="NXE1" s="67"/>
      <c r="NXF1" s="67"/>
      <c r="NXG1" s="67"/>
      <c r="NXH1" s="67"/>
      <c r="NXI1" s="67"/>
      <c r="NXJ1" s="67"/>
      <c r="NXK1" s="67"/>
      <c r="NXL1" s="92"/>
      <c r="NXM1" s="67"/>
      <c r="NXN1" s="67"/>
      <c r="NXO1" s="67"/>
      <c r="NXP1" s="67"/>
      <c r="NXQ1" s="67"/>
      <c r="NXR1" s="67"/>
      <c r="NXS1" s="67"/>
      <c r="NXT1" s="67"/>
      <c r="NXU1" s="67"/>
      <c r="NXV1" s="67"/>
      <c r="NXW1" s="67"/>
      <c r="NXX1" s="67"/>
      <c r="NXY1" s="67"/>
      <c r="NXZ1" s="67"/>
      <c r="NYA1" s="67"/>
      <c r="NYB1" s="92"/>
      <c r="NYC1" s="67"/>
      <c r="NYD1" s="67"/>
      <c r="NYE1" s="67"/>
      <c r="NYF1" s="67"/>
      <c r="NYG1" s="67"/>
      <c r="NYH1" s="67"/>
      <c r="NYI1" s="67"/>
      <c r="NYJ1" s="67"/>
      <c r="NYK1" s="67"/>
      <c r="NYL1" s="67"/>
      <c r="NYM1" s="67"/>
      <c r="NYN1" s="67"/>
      <c r="NYO1" s="67"/>
      <c r="NYP1" s="67"/>
      <c r="NYQ1" s="67"/>
      <c r="NYR1" s="92"/>
      <c r="NYS1" s="67"/>
      <c r="NYT1" s="67"/>
      <c r="NYU1" s="67"/>
      <c r="NYV1" s="67"/>
      <c r="NYW1" s="67"/>
      <c r="NYX1" s="67"/>
      <c r="NYY1" s="67"/>
      <c r="NYZ1" s="67"/>
      <c r="NZA1" s="67"/>
      <c r="NZB1" s="67"/>
      <c r="NZC1" s="67"/>
      <c r="NZD1" s="67"/>
      <c r="NZE1" s="67"/>
      <c r="NZF1" s="67"/>
      <c r="NZG1" s="67"/>
      <c r="NZH1" s="92"/>
      <c r="NZI1" s="67"/>
      <c r="NZJ1" s="67"/>
      <c r="NZK1" s="67"/>
      <c r="NZL1" s="67"/>
      <c r="NZM1" s="67"/>
      <c r="NZN1" s="67"/>
      <c r="NZO1" s="67"/>
      <c r="NZP1" s="67"/>
      <c r="NZQ1" s="67"/>
      <c r="NZR1" s="67"/>
      <c r="NZS1" s="67"/>
      <c r="NZT1" s="67"/>
      <c r="NZU1" s="67"/>
      <c r="NZV1" s="67"/>
      <c r="NZW1" s="67"/>
      <c r="NZX1" s="92"/>
      <c r="NZY1" s="67"/>
      <c r="NZZ1" s="67"/>
      <c r="OAA1" s="67"/>
      <c r="OAB1" s="67"/>
      <c r="OAC1" s="67"/>
      <c r="OAD1" s="67"/>
      <c r="OAE1" s="67"/>
      <c r="OAF1" s="67"/>
      <c r="OAG1" s="67"/>
      <c r="OAH1" s="67"/>
      <c r="OAI1" s="67"/>
      <c r="OAJ1" s="67"/>
      <c r="OAK1" s="67"/>
      <c r="OAL1" s="67"/>
      <c r="OAM1" s="67"/>
      <c r="OAN1" s="92"/>
      <c r="OAO1" s="67"/>
      <c r="OAP1" s="67"/>
      <c r="OAQ1" s="67"/>
      <c r="OAR1" s="67"/>
      <c r="OAS1" s="67"/>
      <c r="OAT1" s="67"/>
      <c r="OAU1" s="67"/>
      <c r="OAV1" s="67"/>
      <c r="OAW1" s="67"/>
      <c r="OAX1" s="67"/>
      <c r="OAY1" s="67"/>
      <c r="OAZ1" s="67"/>
      <c r="OBA1" s="67"/>
      <c r="OBB1" s="67"/>
      <c r="OBC1" s="67"/>
      <c r="OBD1" s="92"/>
      <c r="OBE1" s="67"/>
      <c r="OBF1" s="67"/>
      <c r="OBG1" s="67"/>
      <c r="OBH1" s="67"/>
      <c r="OBI1" s="67"/>
      <c r="OBJ1" s="67"/>
      <c r="OBK1" s="67"/>
      <c r="OBL1" s="67"/>
      <c r="OBM1" s="67"/>
      <c r="OBN1" s="67"/>
      <c r="OBO1" s="67"/>
      <c r="OBP1" s="67"/>
      <c r="OBQ1" s="67"/>
      <c r="OBR1" s="67"/>
      <c r="OBS1" s="67"/>
      <c r="OBT1" s="92"/>
      <c r="OBU1" s="67"/>
      <c r="OBV1" s="67"/>
      <c r="OBW1" s="67"/>
      <c r="OBX1" s="67"/>
      <c r="OBY1" s="67"/>
      <c r="OBZ1" s="67"/>
      <c r="OCA1" s="67"/>
      <c r="OCB1" s="67"/>
      <c r="OCC1" s="67"/>
      <c r="OCD1" s="67"/>
      <c r="OCE1" s="67"/>
      <c r="OCF1" s="67"/>
      <c r="OCG1" s="67"/>
      <c r="OCH1" s="67"/>
      <c r="OCI1" s="67"/>
      <c r="OCJ1" s="92"/>
      <c r="OCK1" s="67"/>
      <c r="OCL1" s="67"/>
      <c r="OCM1" s="67"/>
      <c r="OCN1" s="67"/>
      <c r="OCO1" s="67"/>
      <c r="OCP1" s="67"/>
      <c r="OCQ1" s="67"/>
      <c r="OCR1" s="67"/>
      <c r="OCS1" s="67"/>
      <c r="OCT1" s="67"/>
      <c r="OCU1" s="67"/>
      <c r="OCV1" s="67"/>
      <c r="OCW1" s="67"/>
      <c r="OCX1" s="67"/>
      <c r="OCY1" s="67"/>
      <c r="OCZ1" s="92"/>
      <c r="ODA1" s="67"/>
      <c r="ODB1" s="67"/>
      <c r="ODC1" s="67"/>
      <c r="ODD1" s="67"/>
      <c r="ODE1" s="67"/>
      <c r="ODF1" s="67"/>
      <c r="ODG1" s="67"/>
      <c r="ODH1" s="67"/>
      <c r="ODI1" s="67"/>
      <c r="ODJ1" s="67"/>
      <c r="ODK1" s="67"/>
      <c r="ODL1" s="67"/>
      <c r="ODM1" s="67"/>
      <c r="ODN1" s="67"/>
      <c r="ODO1" s="67"/>
      <c r="ODP1" s="92"/>
      <c r="ODQ1" s="67"/>
      <c r="ODR1" s="67"/>
      <c r="ODS1" s="67"/>
      <c r="ODT1" s="67"/>
      <c r="ODU1" s="67"/>
      <c r="ODV1" s="67"/>
      <c r="ODW1" s="67"/>
      <c r="ODX1" s="67"/>
      <c r="ODY1" s="67"/>
      <c r="ODZ1" s="67"/>
      <c r="OEA1" s="67"/>
      <c r="OEB1" s="67"/>
      <c r="OEC1" s="67"/>
      <c r="OED1" s="67"/>
      <c r="OEE1" s="67"/>
      <c r="OEF1" s="92"/>
      <c r="OEG1" s="67"/>
      <c r="OEH1" s="67"/>
      <c r="OEI1" s="67"/>
      <c r="OEJ1" s="67"/>
      <c r="OEK1" s="67"/>
      <c r="OEL1" s="67"/>
      <c r="OEM1" s="67"/>
      <c r="OEN1" s="67"/>
      <c r="OEO1" s="67"/>
      <c r="OEP1" s="67"/>
      <c r="OEQ1" s="67"/>
      <c r="OER1" s="67"/>
      <c r="OES1" s="67"/>
      <c r="OET1" s="67"/>
      <c r="OEU1" s="67"/>
      <c r="OEV1" s="92"/>
      <c r="OEW1" s="67"/>
      <c r="OEX1" s="67"/>
      <c r="OEY1" s="67"/>
      <c r="OEZ1" s="67"/>
      <c r="OFA1" s="67"/>
      <c r="OFB1" s="67"/>
      <c r="OFC1" s="67"/>
      <c r="OFD1" s="67"/>
      <c r="OFE1" s="67"/>
      <c r="OFF1" s="67"/>
      <c r="OFG1" s="67"/>
      <c r="OFH1" s="67"/>
      <c r="OFI1" s="67"/>
      <c r="OFJ1" s="67"/>
      <c r="OFK1" s="67"/>
      <c r="OFL1" s="92"/>
      <c r="OFM1" s="67"/>
      <c r="OFN1" s="67"/>
      <c r="OFO1" s="67"/>
      <c r="OFP1" s="67"/>
      <c r="OFQ1" s="67"/>
      <c r="OFR1" s="67"/>
      <c r="OFS1" s="67"/>
      <c r="OFT1" s="67"/>
      <c r="OFU1" s="67"/>
      <c r="OFV1" s="67"/>
      <c r="OFW1" s="67"/>
      <c r="OFX1" s="67"/>
      <c r="OFY1" s="67"/>
      <c r="OFZ1" s="67"/>
      <c r="OGA1" s="67"/>
      <c r="OGB1" s="92"/>
      <c r="OGC1" s="67"/>
      <c r="OGD1" s="67"/>
      <c r="OGE1" s="67"/>
      <c r="OGF1" s="67"/>
      <c r="OGG1" s="67"/>
      <c r="OGH1" s="67"/>
      <c r="OGI1" s="67"/>
      <c r="OGJ1" s="67"/>
      <c r="OGK1" s="67"/>
      <c r="OGL1" s="67"/>
      <c r="OGM1" s="67"/>
      <c r="OGN1" s="67"/>
      <c r="OGO1" s="67"/>
      <c r="OGP1" s="67"/>
      <c r="OGQ1" s="67"/>
      <c r="OGR1" s="92"/>
      <c r="OGS1" s="67"/>
      <c r="OGT1" s="67"/>
      <c r="OGU1" s="67"/>
      <c r="OGV1" s="67"/>
      <c r="OGW1" s="67"/>
      <c r="OGX1" s="67"/>
      <c r="OGY1" s="67"/>
      <c r="OGZ1" s="67"/>
      <c r="OHA1" s="67"/>
      <c r="OHB1" s="67"/>
      <c r="OHC1" s="67"/>
      <c r="OHD1" s="67"/>
      <c r="OHE1" s="67"/>
      <c r="OHF1" s="67"/>
      <c r="OHG1" s="67"/>
      <c r="OHH1" s="92"/>
      <c r="OHI1" s="67"/>
      <c r="OHJ1" s="67"/>
      <c r="OHK1" s="67"/>
      <c r="OHL1" s="67"/>
      <c r="OHM1" s="67"/>
      <c r="OHN1" s="67"/>
      <c r="OHO1" s="67"/>
      <c r="OHP1" s="67"/>
      <c r="OHQ1" s="67"/>
      <c r="OHR1" s="67"/>
      <c r="OHS1" s="67"/>
      <c r="OHT1" s="67"/>
      <c r="OHU1" s="67"/>
      <c r="OHV1" s="67"/>
      <c r="OHW1" s="67"/>
      <c r="OHX1" s="92"/>
      <c r="OHY1" s="67"/>
      <c r="OHZ1" s="67"/>
      <c r="OIA1" s="67"/>
      <c r="OIB1" s="67"/>
      <c r="OIC1" s="67"/>
      <c r="OID1" s="67"/>
      <c r="OIE1" s="67"/>
      <c r="OIF1" s="67"/>
      <c r="OIG1" s="67"/>
      <c r="OIH1" s="67"/>
      <c r="OII1" s="67"/>
      <c r="OIJ1" s="67"/>
      <c r="OIK1" s="67"/>
      <c r="OIL1" s="67"/>
      <c r="OIM1" s="67"/>
      <c r="OIN1" s="92"/>
      <c r="OIO1" s="67"/>
      <c r="OIP1" s="67"/>
      <c r="OIQ1" s="67"/>
      <c r="OIR1" s="67"/>
      <c r="OIS1" s="67"/>
      <c r="OIT1" s="67"/>
      <c r="OIU1" s="67"/>
      <c r="OIV1" s="67"/>
      <c r="OIW1" s="67"/>
      <c r="OIX1" s="67"/>
      <c r="OIY1" s="67"/>
      <c r="OIZ1" s="67"/>
      <c r="OJA1" s="67"/>
      <c r="OJB1" s="67"/>
      <c r="OJC1" s="67"/>
      <c r="OJD1" s="92"/>
      <c r="OJE1" s="67"/>
      <c r="OJF1" s="67"/>
      <c r="OJG1" s="67"/>
      <c r="OJH1" s="67"/>
      <c r="OJI1" s="67"/>
      <c r="OJJ1" s="67"/>
      <c r="OJK1" s="67"/>
      <c r="OJL1" s="67"/>
      <c r="OJM1" s="67"/>
      <c r="OJN1" s="67"/>
      <c r="OJO1" s="67"/>
      <c r="OJP1" s="67"/>
      <c r="OJQ1" s="67"/>
      <c r="OJR1" s="67"/>
      <c r="OJS1" s="67"/>
      <c r="OJT1" s="92"/>
      <c r="OJU1" s="67"/>
      <c r="OJV1" s="67"/>
      <c r="OJW1" s="67"/>
      <c r="OJX1" s="67"/>
      <c r="OJY1" s="67"/>
      <c r="OJZ1" s="67"/>
      <c r="OKA1" s="67"/>
      <c r="OKB1" s="67"/>
      <c r="OKC1" s="67"/>
      <c r="OKD1" s="67"/>
      <c r="OKE1" s="67"/>
      <c r="OKF1" s="67"/>
      <c r="OKG1" s="67"/>
      <c r="OKH1" s="67"/>
      <c r="OKI1" s="67"/>
      <c r="OKJ1" s="92"/>
      <c r="OKK1" s="67"/>
      <c r="OKL1" s="67"/>
      <c r="OKM1" s="67"/>
      <c r="OKN1" s="67"/>
      <c r="OKO1" s="67"/>
      <c r="OKP1" s="67"/>
      <c r="OKQ1" s="67"/>
      <c r="OKR1" s="67"/>
      <c r="OKS1" s="67"/>
      <c r="OKT1" s="67"/>
      <c r="OKU1" s="67"/>
      <c r="OKV1" s="67"/>
      <c r="OKW1" s="67"/>
      <c r="OKX1" s="67"/>
      <c r="OKY1" s="67"/>
      <c r="OKZ1" s="92"/>
      <c r="OLA1" s="67"/>
      <c r="OLB1" s="67"/>
      <c r="OLC1" s="67"/>
      <c r="OLD1" s="67"/>
      <c r="OLE1" s="67"/>
      <c r="OLF1" s="67"/>
      <c r="OLG1" s="67"/>
      <c r="OLH1" s="67"/>
      <c r="OLI1" s="67"/>
      <c r="OLJ1" s="67"/>
      <c r="OLK1" s="67"/>
      <c r="OLL1" s="67"/>
      <c r="OLM1" s="67"/>
      <c r="OLN1" s="67"/>
      <c r="OLO1" s="67"/>
      <c r="OLP1" s="92"/>
      <c r="OLQ1" s="67"/>
      <c r="OLR1" s="67"/>
      <c r="OLS1" s="67"/>
      <c r="OLT1" s="67"/>
      <c r="OLU1" s="67"/>
      <c r="OLV1" s="67"/>
      <c r="OLW1" s="67"/>
      <c r="OLX1" s="67"/>
      <c r="OLY1" s="67"/>
      <c r="OLZ1" s="67"/>
      <c r="OMA1" s="67"/>
      <c r="OMB1" s="67"/>
      <c r="OMC1" s="67"/>
      <c r="OMD1" s="67"/>
      <c r="OME1" s="67"/>
      <c r="OMF1" s="92"/>
      <c r="OMG1" s="67"/>
      <c r="OMH1" s="67"/>
      <c r="OMI1" s="67"/>
      <c r="OMJ1" s="67"/>
      <c r="OMK1" s="67"/>
      <c r="OML1" s="67"/>
      <c r="OMM1" s="67"/>
      <c r="OMN1" s="67"/>
      <c r="OMO1" s="67"/>
      <c r="OMP1" s="67"/>
      <c r="OMQ1" s="67"/>
      <c r="OMR1" s="67"/>
      <c r="OMS1" s="67"/>
      <c r="OMT1" s="67"/>
      <c r="OMU1" s="67"/>
      <c r="OMV1" s="92"/>
      <c r="OMW1" s="67"/>
      <c r="OMX1" s="67"/>
      <c r="OMY1" s="67"/>
      <c r="OMZ1" s="67"/>
      <c r="ONA1" s="67"/>
      <c r="ONB1" s="67"/>
      <c r="ONC1" s="67"/>
      <c r="OND1" s="67"/>
      <c r="ONE1" s="67"/>
      <c r="ONF1" s="67"/>
      <c r="ONG1" s="67"/>
      <c r="ONH1" s="67"/>
      <c r="ONI1" s="67"/>
      <c r="ONJ1" s="67"/>
      <c r="ONK1" s="67"/>
      <c r="ONL1" s="92"/>
      <c r="ONM1" s="67"/>
      <c r="ONN1" s="67"/>
      <c r="ONO1" s="67"/>
      <c r="ONP1" s="67"/>
      <c r="ONQ1" s="67"/>
      <c r="ONR1" s="67"/>
      <c r="ONS1" s="67"/>
      <c r="ONT1" s="67"/>
      <c r="ONU1" s="67"/>
      <c r="ONV1" s="67"/>
      <c r="ONW1" s="67"/>
      <c r="ONX1" s="67"/>
      <c r="ONY1" s="67"/>
      <c r="ONZ1" s="67"/>
      <c r="OOA1" s="67"/>
      <c r="OOB1" s="92"/>
      <c r="OOC1" s="67"/>
      <c r="OOD1" s="67"/>
      <c r="OOE1" s="67"/>
      <c r="OOF1" s="67"/>
      <c r="OOG1" s="67"/>
      <c r="OOH1" s="67"/>
      <c r="OOI1" s="67"/>
      <c r="OOJ1" s="67"/>
      <c r="OOK1" s="67"/>
      <c r="OOL1" s="67"/>
      <c r="OOM1" s="67"/>
      <c r="OON1" s="67"/>
      <c r="OOO1" s="67"/>
      <c r="OOP1" s="67"/>
      <c r="OOQ1" s="67"/>
      <c r="OOR1" s="92"/>
      <c r="OOS1" s="67"/>
      <c r="OOT1" s="67"/>
      <c r="OOU1" s="67"/>
      <c r="OOV1" s="67"/>
      <c r="OOW1" s="67"/>
      <c r="OOX1" s="67"/>
      <c r="OOY1" s="67"/>
      <c r="OOZ1" s="67"/>
      <c r="OPA1" s="67"/>
      <c r="OPB1" s="67"/>
      <c r="OPC1" s="67"/>
      <c r="OPD1" s="67"/>
      <c r="OPE1" s="67"/>
      <c r="OPF1" s="67"/>
      <c r="OPG1" s="67"/>
      <c r="OPH1" s="92"/>
      <c r="OPI1" s="67"/>
      <c r="OPJ1" s="67"/>
      <c r="OPK1" s="67"/>
      <c r="OPL1" s="67"/>
      <c r="OPM1" s="67"/>
      <c r="OPN1" s="67"/>
      <c r="OPO1" s="67"/>
      <c r="OPP1" s="67"/>
      <c r="OPQ1" s="67"/>
      <c r="OPR1" s="67"/>
      <c r="OPS1" s="67"/>
      <c r="OPT1" s="67"/>
      <c r="OPU1" s="67"/>
      <c r="OPV1" s="67"/>
      <c r="OPW1" s="67"/>
      <c r="OPX1" s="92"/>
      <c r="OPY1" s="67"/>
      <c r="OPZ1" s="67"/>
      <c r="OQA1" s="67"/>
      <c r="OQB1" s="67"/>
      <c r="OQC1" s="67"/>
      <c r="OQD1" s="67"/>
      <c r="OQE1" s="67"/>
      <c r="OQF1" s="67"/>
      <c r="OQG1" s="67"/>
      <c r="OQH1" s="67"/>
      <c r="OQI1" s="67"/>
      <c r="OQJ1" s="67"/>
      <c r="OQK1" s="67"/>
      <c r="OQL1" s="67"/>
      <c r="OQM1" s="67"/>
      <c r="OQN1" s="92"/>
      <c r="OQO1" s="67"/>
      <c r="OQP1" s="67"/>
      <c r="OQQ1" s="67"/>
      <c r="OQR1" s="67"/>
      <c r="OQS1" s="67"/>
      <c r="OQT1" s="67"/>
      <c r="OQU1" s="67"/>
      <c r="OQV1" s="67"/>
      <c r="OQW1" s="67"/>
      <c r="OQX1" s="67"/>
      <c r="OQY1" s="67"/>
      <c r="OQZ1" s="67"/>
      <c r="ORA1" s="67"/>
      <c r="ORB1" s="67"/>
      <c r="ORC1" s="67"/>
      <c r="ORD1" s="92"/>
      <c r="ORE1" s="67"/>
      <c r="ORF1" s="67"/>
      <c r="ORG1" s="67"/>
      <c r="ORH1" s="67"/>
      <c r="ORI1" s="67"/>
      <c r="ORJ1" s="67"/>
      <c r="ORK1" s="67"/>
      <c r="ORL1" s="67"/>
      <c r="ORM1" s="67"/>
      <c r="ORN1" s="67"/>
      <c r="ORO1" s="67"/>
      <c r="ORP1" s="67"/>
      <c r="ORQ1" s="67"/>
      <c r="ORR1" s="67"/>
      <c r="ORS1" s="67"/>
      <c r="ORT1" s="92"/>
      <c r="ORU1" s="67"/>
      <c r="ORV1" s="67"/>
      <c r="ORW1" s="67"/>
      <c r="ORX1" s="67"/>
      <c r="ORY1" s="67"/>
      <c r="ORZ1" s="67"/>
      <c r="OSA1" s="67"/>
      <c r="OSB1" s="67"/>
      <c r="OSC1" s="67"/>
      <c r="OSD1" s="67"/>
      <c r="OSE1" s="67"/>
      <c r="OSF1" s="67"/>
      <c r="OSG1" s="67"/>
      <c r="OSH1" s="67"/>
      <c r="OSI1" s="67"/>
      <c r="OSJ1" s="92"/>
      <c r="OSK1" s="67"/>
      <c r="OSL1" s="67"/>
      <c r="OSM1" s="67"/>
      <c r="OSN1" s="67"/>
      <c r="OSO1" s="67"/>
      <c r="OSP1" s="67"/>
      <c r="OSQ1" s="67"/>
      <c r="OSR1" s="67"/>
      <c r="OSS1" s="67"/>
      <c r="OST1" s="67"/>
      <c r="OSU1" s="67"/>
      <c r="OSV1" s="67"/>
      <c r="OSW1" s="67"/>
      <c r="OSX1" s="67"/>
      <c r="OSY1" s="67"/>
      <c r="OSZ1" s="92"/>
      <c r="OTA1" s="67"/>
      <c r="OTB1" s="67"/>
      <c r="OTC1" s="67"/>
      <c r="OTD1" s="67"/>
      <c r="OTE1" s="67"/>
      <c r="OTF1" s="67"/>
      <c r="OTG1" s="67"/>
      <c r="OTH1" s="67"/>
      <c r="OTI1" s="67"/>
      <c r="OTJ1" s="67"/>
      <c r="OTK1" s="67"/>
      <c r="OTL1" s="67"/>
      <c r="OTM1" s="67"/>
      <c r="OTN1" s="67"/>
      <c r="OTO1" s="67"/>
      <c r="OTP1" s="92"/>
      <c r="OTQ1" s="67"/>
      <c r="OTR1" s="67"/>
      <c r="OTS1" s="67"/>
      <c r="OTT1" s="67"/>
      <c r="OTU1" s="67"/>
      <c r="OTV1" s="67"/>
      <c r="OTW1" s="67"/>
      <c r="OTX1" s="67"/>
      <c r="OTY1" s="67"/>
      <c r="OTZ1" s="67"/>
      <c r="OUA1" s="67"/>
      <c r="OUB1" s="67"/>
      <c r="OUC1" s="67"/>
      <c r="OUD1" s="67"/>
      <c r="OUE1" s="67"/>
      <c r="OUF1" s="92"/>
      <c r="OUG1" s="67"/>
      <c r="OUH1" s="67"/>
      <c r="OUI1" s="67"/>
      <c r="OUJ1" s="67"/>
      <c r="OUK1" s="67"/>
      <c r="OUL1" s="67"/>
      <c r="OUM1" s="67"/>
      <c r="OUN1" s="67"/>
      <c r="OUO1" s="67"/>
      <c r="OUP1" s="67"/>
      <c r="OUQ1" s="67"/>
      <c r="OUR1" s="67"/>
      <c r="OUS1" s="67"/>
      <c r="OUT1" s="67"/>
      <c r="OUU1" s="67"/>
      <c r="OUV1" s="92"/>
      <c r="OUW1" s="67"/>
      <c r="OUX1" s="67"/>
      <c r="OUY1" s="67"/>
      <c r="OUZ1" s="67"/>
      <c r="OVA1" s="67"/>
      <c r="OVB1" s="67"/>
      <c r="OVC1" s="67"/>
      <c r="OVD1" s="67"/>
      <c r="OVE1" s="67"/>
      <c r="OVF1" s="67"/>
      <c r="OVG1" s="67"/>
      <c r="OVH1" s="67"/>
      <c r="OVI1" s="67"/>
      <c r="OVJ1" s="67"/>
      <c r="OVK1" s="67"/>
      <c r="OVL1" s="92"/>
      <c r="OVM1" s="67"/>
      <c r="OVN1" s="67"/>
      <c r="OVO1" s="67"/>
      <c r="OVP1" s="67"/>
      <c r="OVQ1" s="67"/>
      <c r="OVR1" s="67"/>
      <c r="OVS1" s="67"/>
      <c r="OVT1" s="67"/>
      <c r="OVU1" s="67"/>
      <c r="OVV1" s="67"/>
      <c r="OVW1" s="67"/>
      <c r="OVX1" s="67"/>
      <c r="OVY1" s="67"/>
      <c r="OVZ1" s="67"/>
      <c r="OWA1" s="67"/>
      <c r="OWB1" s="92"/>
      <c r="OWC1" s="67"/>
      <c r="OWD1" s="67"/>
      <c r="OWE1" s="67"/>
      <c r="OWF1" s="67"/>
      <c r="OWG1" s="67"/>
      <c r="OWH1" s="67"/>
      <c r="OWI1" s="67"/>
      <c r="OWJ1" s="67"/>
      <c r="OWK1" s="67"/>
      <c r="OWL1" s="67"/>
      <c r="OWM1" s="67"/>
      <c r="OWN1" s="67"/>
      <c r="OWO1" s="67"/>
      <c r="OWP1" s="67"/>
      <c r="OWQ1" s="67"/>
      <c r="OWR1" s="92"/>
      <c r="OWS1" s="67"/>
      <c r="OWT1" s="67"/>
      <c r="OWU1" s="67"/>
      <c r="OWV1" s="67"/>
      <c r="OWW1" s="67"/>
      <c r="OWX1" s="67"/>
      <c r="OWY1" s="67"/>
      <c r="OWZ1" s="67"/>
      <c r="OXA1" s="67"/>
      <c r="OXB1" s="67"/>
      <c r="OXC1" s="67"/>
      <c r="OXD1" s="67"/>
      <c r="OXE1" s="67"/>
      <c r="OXF1" s="67"/>
      <c r="OXG1" s="67"/>
      <c r="OXH1" s="92"/>
      <c r="OXI1" s="67"/>
      <c r="OXJ1" s="67"/>
      <c r="OXK1" s="67"/>
      <c r="OXL1" s="67"/>
      <c r="OXM1" s="67"/>
      <c r="OXN1" s="67"/>
      <c r="OXO1" s="67"/>
      <c r="OXP1" s="67"/>
      <c r="OXQ1" s="67"/>
      <c r="OXR1" s="67"/>
      <c r="OXS1" s="67"/>
      <c r="OXT1" s="67"/>
      <c r="OXU1" s="67"/>
      <c r="OXV1" s="67"/>
      <c r="OXW1" s="67"/>
      <c r="OXX1" s="92"/>
      <c r="OXY1" s="67"/>
      <c r="OXZ1" s="67"/>
      <c r="OYA1" s="67"/>
      <c r="OYB1" s="67"/>
      <c r="OYC1" s="67"/>
      <c r="OYD1" s="67"/>
      <c r="OYE1" s="67"/>
      <c r="OYF1" s="67"/>
      <c r="OYG1" s="67"/>
      <c r="OYH1" s="67"/>
      <c r="OYI1" s="67"/>
      <c r="OYJ1" s="67"/>
      <c r="OYK1" s="67"/>
      <c r="OYL1" s="67"/>
      <c r="OYM1" s="67"/>
      <c r="OYN1" s="92"/>
      <c r="OYO1" s="67"/>
      <c r="OYP1" s="67"/>
      <c r="OYQ1" s="67"/>
      <c r="OYR1" s="67"/>
      <c r="OYS1" s="67"/>
      <c r="OYT1" s="67"/>
      <c r="OYU1" s="67"/>
      <c r="OYV1" s="67"/>
      <c r="OYW1" s="67"/>
      <c r="OYX1" s="67"/>
      <c r="OYY1" s="67"/>
      <c r="OYZ1" s="67"/>
      <c r="OZA1" s="67"/>
      <c r="OZB1" s="67"/>
      <c r="OZC1" s="67"/>
      <c r="OZD1" s="92"/>
      <c r="OZE1" s="67"/>
      <c r="OZF1" s="67"/>
      <c r="OZG1" s="67"/>
      <c r="OZH1" s="67"/>
      <c r="OZI1" s="67"/>
      <c r="OZJ1" s="67"/>
      <c r="OZK1" s="67"/>
      <c r="OZL1" s="67"/>
      <c r="OZM1" s="67"/>
      <c r="OZN1" s="67"/>
      <c r="OZO1" s="67"/>
      <c r="OZP1" s="67"/>
      <c r="OZQ1" s="67"/>
      <c r="OZR1" s="67"/>
      <c r="OZS1" s="67"/>
      <c r="OZT1" s="92"/>
      <c r="OZU1" s="67"/>
      <c r="OZV1" s="67"/>
      <c r="OZW1" s="67"/>
      <c r="OZX1" s="67"/>
      <c r="OZY1" s="67"/>
      <c r="OZZ1" s="67"/>
      <c r="PAA1" s="67"/>
      <c r="PAB1" s="67"/>
      <c r="PAC1" s="67"/>
      <c r="PAD1" s="67"/>
      <c r="PAE1" s="67"/>
      <c r="PAF1" s="67"/>
      <c r="PAG1" s="67"/>
      <c r="PAH1" s="67"/>
      <c r="PAI1" s="67"/>
      <c r="PAJ1" s="92"/>
      <c r="PAK1" s="67"/>
      <c r="PAL1" s="67"/>
      <c r="PAM1" s="67"/>
      <c r="PAN1" s="67"/>
      <c r="PAO1" s="67"/>
      <c r="PAP1" s="67"/>
      <c r="PAQ1" s="67"/>
      <c r="PAR1" s="67"/>
      <c r="PAS1" s="67"/>
      <c r="PAT1" s="67"/>
      <c r="PAU1" s="67"/>
      <c r="PAV1" s="67"/>
      <c r="PAW1" s="67"/>
      <c r="PAX1" s="67"/>
      <c r="PAY1" s="67"/>
      <c r="PAZ1" s="92"/>
      <c r="PBA1" s="67"/>
      <c r="PBB1" s="67"/>
      <c r="PBC1" s="67"/>
      <c r="PBD1" s="67"/>
      <c r="PBE1" s="67"/>
      <c r="PBF1" s="67"/>
      <c r="PBG1" s="67"/>
      <c r="PBH1" s="67"/>
      <c r="PBI1" s="67"/>
      <c r="PBJ1" s="67"/>
      <c r="PBK1" s="67"/>
      <c r="PBL1" s="67"/>
      <c r="PBM1" s="67"/>
      <c r="PBN1" s="67"/>
      <c r="PBO1" s="67"/>
      <c r="PBP1" s="92"/>
      <c r="PBQ1" s="67"/>
      <c r="PBR1" s="67"/>
      <c r="PBS1" s="67"/>
      <c r="PBT1" s="67"/>
      <c r="PBU1" s="67"/>
      <c r="PBV1" s="67"/>
      <c r="PBW1" s="67"/>
      <c r="PBX1" s="67"/>
      <c r="PBY1" s="67"/>
      <c r="PBZ1" s="67"/>
      <c r="PCA1" s="67"/>
      <c r="PCB1" s="67"/>
      <c r="PCC1" s="67"/>
      <c r="PCD1" s="67"/>
      <c r="PCE1" s="67"/>
      <c r="PCF1" s="92"/>
      <c r="PCG1" s="67"/>
      <c r="PCH1" s="67"/>
      <c r="PCI1" s="67"/>
      <c r="PCJ1" s="67"/>
      <c r="PCK1" s="67"/>
      <c r="PCL1" s="67"/>
      <c r="PCM1" s="67"/>
      <c r="PCN1" s="67"/>
      <c r="PCO1" s="67"/>
      <c r="PCP1" s="67"/>
      <c r="PCQ1" s="67"/>
      <c r="PCR1" s="67"/>
      <c r="PCS1" s="67"/>
      <c r="PCT1" s="67"/>
      <c r="PCU1" s="67"/>
      <c r="PCV1" s="92"/>
      <c r="PCW1" s="67"/>
      <c r="PCX1" s="67"/>
      <c r="PCY1" s="67"/>
      <c r="PCZ1" s="67"/>
      <c r="PDA1" s="67"/>
      <c r="PDB1" s="67"/>
      <c r="PDC1" s="67"/>
      <c r="PDD1" s="67"/>
      <c r="PDE1" s="67"/>
      <c r="PDF1" s="67"/>
      <c r="PDG1" s="67"/>
      <c r="PDH1" s="67"/>
      <c r="PDI1" s="67"/>
      <c r="PDJ1" s="67"/>
      <c r="PDK1" s="67"/>
      <c r="PDL1" s="92"/>
      <c r="PDM1" s="67"/>
      <c r="PDN1" s="67"/>
      <c r="PDO1" s="67"/>
      <c r="PDP1" s="67"/>
      <c r="PDQ1" s="67"/>
      <c r="PDR1" s="67"/>
      <c r="PDS1" s="67"/>
      <c r="PDT1" s="67"/>
      <c r="PDU1" s="67"/>
      <c r="PDV1" s="67"/>
      <c r="PDW1" s="67"/>
      <c r="PDX1" s="67"/>
      <c r="PDY1" s="67"/>
      <c r="PDZ1" s="67"/>
      <c r="PEA1" s="67"/>
      <c r="PEB1" s="92"/>
      <c r="PEC1" s="67"/>
      <c r="PED1" s="67"/>
      <c r="PEE1" s="67"/>
      <c r="PEF1" s="67"/>
      <c r="PEG1" s="67"/>
      <c r="PEH1" s="67"/>
      <c r="PEI1" s="67"/>
      <c r="PEJ1" s="67"/>
      <c r="PEK1" s="67"/>
      <c r="PEL1" s="67"/>
      <c r="PEM1" s="67"/>
      <c r="PEN1" s="67"/>
      <c r="PEO1" s="67"/>
      <c r="PEP1" s="67"/>
      <c r="PEQ1" s="67"/>
      <c r="PER1" s="92"/>
      <c r="PES1" s="67"/>
      <c r="PET1" s="67"/>
      <c r="PEU1" s="67"/>
      <c r="PEV1" s="67"/>
      <c r="PEW1" s="67"/>
      <c r="PEX1" s="67"/>
      <c r="PEY1" s="67"/>
      <c r="PEZ1" s="67"/>
      <c r="PFA1" s="67"/>
      <c r="PFB1" s="67"/>
      <c r="PFC1" s="67"/>
      <c r="PFD1" s="67"/>
      <c r="PFE1" s="67"/>
      <c r="PFF1" s="67"/>
      <c r="PFG1" s="67"/>
      <c r="PFH1" s="92"/>
      <c r="PFI1" s="67"/>
      <c r="PFJ1" s="67"/>
      <c r="PFK1" s="67"/>
      <c r="PFL1" s="67"/>
      <c r="PFM1" s="67"/>
      <c r="PFN1" s="67"/>
      <c r="PFO1" s="67"/>
      <c r="PFP1" s="67"/>
      <c r="PFQ1" s="67"/>
      <c r="PFR1" s="67"/>
      <c r="PFS1" s="67"/>
      <c r="PFT1" s="67"/>
      <c r="PFU1" s="67"/>
      <c r="PFV1" s="67"/>
      <c r="PFW1" s="67"/>
      <c r="PFX1" s="92"/>
      <c r="PFY1" s="67"/>
      <c r="PFZ1" s="67"/>
      <c r="PGA1" s="67"/>
      <c r="PGB1" s="67"/>
      <c r="PGC1" s="67"/>
      <c r="PGD1" s="67"/>
      <c r="PGE1" s="67"/>
      <c r="PGF1" s="67"/>
      <c r="PGG1" s="67"/>
      <c r="PGH1" s="67"/>
      <c r="PGI1" s="67"/>
      <c r="PGJ1" s="67"/>
      <c r="PGK1" s="67"/>
      <c r="PGL1" s="67"/>
      <c r="PGM1" s="67"/>
      <c r="PGN1" s="92"/>
      <c r="PGO1" s="67"/>
      <c r="PGP1" s="67"/>
      <c r="PGQ1" s="67"/>
      <c r="PGR1" s="67"/>
      <c r="PGS1" s="67"/>
      <c r="PGT1" s="67"/>
      <c r="PGU1" s="67"/>
      <c r="PGV1" s="67"/>
      <c r="PGW1" s="67"/>
      <c r="PGX1" s="67"/>
      <c r="PGY1" s="67"/>
      <c r="PGZ1" s="67"/>
      <c r="PHA1" s="67"/>
      <c r="PHB1" s="67"/>
      <c r="PHC1" s="67"/>
      <c r="PHD1" s="92"/>
      <c r="PHE1" s="67"/>
      <c r="PHF1" s="67"/>
      <c r="PHG1" s="67"/>
      <c r="PHH1" s="67"/>
      <c r="PHI1" s="67"/>
      <c r="PHJ1" s="67"/>
      <c r="PHK1" s="67"/>
      <c r="PHL1" s="67"/>
      <c r="PHM1" s="67"/>
      <c r="PHN1" s="67"/>
      <c r="PHO1" s="67"/>
      <c r="PHP1" s="67"/>
      <c r="PHQ1" s="67"/>
      <c r="PHR1" s="67"/>
      <c r="PHS1" s="67"/>
      <c r="PHT1" s="92"/>
      <c r="PHU1" s="67"/>
      <c r="PHV1" s="67"/>
      <c r="PHW1" s="67"/>
      <c r="PHX1" s="67"/>
      <c r="PHY1" s="67"/>
      <c r="PHZ1" s="67"/>
      <c r="PIA1" s="67"/>
      <c r="PIB1" s="67"/>
      <c r="PIC1" s="67"/>
      <c r="PID1" s="67"/>
      <c r="PIE1" s="67"/>
      <c r="PIF1" s="67"/>
      <c r="PIG1" s="67"/>
      <c r="PIH1" s="67"/>
      <c r="PII1" s="67"/>
      <c r="PIJ1" s="92"/>
      <c r="PIK1" s="67"/>
      <c r="PIL1" s="67"/>
      <c r="PIM1" s="67"/>
      <c r="PIN1" s="67"/>
      <c r="PIO1" s="67"/>
      <c r="PIP1" s="67"/>
      <c r="PIQ1" s="67"/>
      <c r="PIR1" s="67"/>
      <c r="PIS1" s="67"/>
      <c r="PIT1" s="67"/>
      <c r="PIU1" s="67"/>
      <c r="PIV1" s="67"/>
      <c r="PIW1" s="67"/>
      <c r="PIX1" s="67"/>
      <c r="PIY1" s="67"/>
      <c r="PIZ1" s="92"/>
      <c r="PJA1" s="67"/>
      <c r="PJB1" s="67"/>
      <c r="PJC1" s="67"/>
      <c r="PJD1" s="67"/>
      <c r="PJE1" s="67"/>
      <c r="PJF1" s="67"/>
      <c r="PJG1" s="67"/>
      <c r="PJH1" s="67"/>
      <c r="PJI1" s="67"/>
      <c r="PJJ1" s="67"/>
      <c r="PJK1" s="67"/>
      <c r="PJL1" s="67"/>
      <c r="PJM1" s="67"/>
      <c r="PJN1" s="67"/>
      <c r="PJO1" s="67"/>
      <c r="PJP1" s="92"/>
      <c r="PJQ1" s="67"/>
      <c r="PJR1" s="67"/>
      <c r="PJS1" s="67"/>
      <c r="PJT1" s="67"/>
      <c r="PJU1" s="67"/>
      <c r="PJV1" s="67"/>
      <c r="PJW1" s="67"/>
      <c r="PJX1" s="67"/>
      <c r="PJY1" s="67"/>
      <c r="PJZ1" s="67"/>
      <c r="PKA1" s="67"/>
      <c r="PKB1" s="67"/>
      <c r="PKC1" s="67"/>
      <c r="PKD1" s="67"/>
      <c r="PKE1" s="67"/>
      <c r="PKF1" s="92"/>
      <c r="PKG1" s="67"/>
      <c r="PKH1" s="67"/>
      <c r="PKI1" s="67"/>
      <c r="PKJ1" s="67"/>
      <c r="PKK1" s="67"/>
      <c r="PKL1" s="67"/>
      <c r="PKM1" s="67"/>
      <c r="PKN1" s="67"/>
      <c r="PKO1" s="67"/>
      <c r="PKP1" s="67"/>
      <c r="PKQ1" s="67"/>
      <c r="PKR1" s="67"/>
      <c r="PKS1" s="67"/>
      <c r="PKT1" s="67"/>
      <c r="PKU1" s="67"/>
      <c r="PKV1" s="92"/>
      <c r="PKW1" s="67"/>
      <c r="PKX1" s="67"/>
      <c r="PKY1" s="67"/>
      <c r="PKZ1" s="67"/>
      <c r="PLA1" s="67"/>
      <c r="PLB1" s="67"/>
      <c r="PLC1" s="67"/>
      <c r="PLD1" s="67"/>
      <c r="PLE1" s="67"/>
      <c r="PLF1" s="67"/>
      <c r="PLG1" s="67"/>
      <c r="PLH1" s="67"/>
      <c r="PLI1" s="67"/>
      <c r="PLJ1" s="67"/>
      <c r="PLK1" s="67"/>
      <c r="PLL1" s="92"/>
      <c r="PLM1" s="67"/>
      <c r="PLN1" s="67"/>
      <c r="PLO1" s="67"/>
      <c r="PLP1" s="67"/>
      <c r="PLQ1" s="67"/>
      <c r="PLR1" s="67"/>
      <c r="PLS1" s="67"/>
      <c r="PLT1" s="67"/>
      <c r="PLU1" s="67"/>
      <c r="PLV1" s="67"/>
      <c r="PLW1" s="67"/>
      <c r="PLX1" s="67"/>
      <c r="PLY1" s="67"/>
      <c r="PLZ1" s="67"/>
      <c r="PMA1" s="67"/>
      <c r="PMB1" s="92"/>
      <c r="PMC1" s="67"/>
      <c r="PMD1" s="67"/>
      <c r="PME1" s="67"/>
      <c r="PMF1" s="67"/>
      <c r="PMG1" s="67"/>
      <c r="PMH1" s="67"/>
      <c r="PMI1" s="67"/>
      <c r="PMJ1" s="67"/>
      <c r="PMK1" s="67"/>
      <c r="PML1" s="67"/>
      <c r="PMM1" s="67"/>
      <c r="PMN1" s="67"/>
      <c r="PMO1" s="67"/>
      <c r="PMP1" s="67"/>
      <c r="PMQ1" s="67"/>
      <c r="PMR1" s="92"/>
      <c r="PMS1" s="67"/>
      <c r="PMT1" s="67"/>
      <c r="PMU1" s="67"/>
      <c r="PMV1" s="67"/>
      <c r="PMW1" s="67"/>
      <c r="PMX1" s="67"/>
      <c r="PMY1" s="67"/>
      <c r="PMZ1" s="67"/>
      <c r="PNA1" s="67"/>
      <c r="PNB1" s="67"/>
      <c r="PNC1" s="67"/>
      <c r="PND1" s="67"/>
      <c r="PNE1" s="67"/>
      <c r="PNF1" s="67"/>
      <c r="PNG1" s="67"/>
      <c r="PNH1" s="92"/>
      <c r="PNI1" s="67"/>
      <c r="PNJ1" s="67"/>
      <c r="PNK1" s="67"/>
      <c r="PNL1" s="67"/>
      <c r="PNM1" s="67"/>
      <c r="PNN1" s="67"/>
      <c r="PNO1" s="67"/>
      <c r="PNP1" s="67"/>
      <c r="PNQ1" s="67"/>
      <c r="PNR1" s="67"/>
      <c r="PNS1" s="67"/>
      <c r="PNT1" s="67"/>
      <c r="PNU1" s="67"/>
      <c r="PNV1" s="67"/>
      <c r="PNW1" s="67"/>
      <c r="PNX1" s="92"/>
      <c r="PNY1" s="67"/>
      <c r="PNZ1" s="67"/>
      <c r="POA1" s="67"/>
      <c r="POB1" s="67"/>
      <c r="POC1" s="67"/>
      <c r="POD1" s="67"/>
      <c r="POE1" s="67"/>
      <c r="POF1" s="67"/>
      <c r="POG1" s="67"/>
      <c r="POH1" s="67"/>
      <c r="POI1" s="67"/>
      <c r="POJ1" s="67"/>
      <c r="POK1" s="67"/>
      <c r="POL1" s="67"/>
      <c r="POM1" s="67"/>
      <c r="PON1" s="92"/>
      <c r="POO1" s="67"/>
      <c r="POP1" s="67"/>
      <c r="POQ1" s="67"/>
      <c r="POR1" s="67"/>
      <c r="POS1" s="67"/>
      <c r="POT1" s="67"/>
      <c r="POU1" s="67"/>
      <c r="POV1" s="67"/>
      <c r="POW1" s="67"/>
      <c r="POX1" s="67"/>
      <c r="POY1" s="67"/>
      <c r="POZ1" s="67"/>
      <c r="PPA1" s="67"/>
      <c r="PPB1" s="67"/>
      <c r="PPC1" s="67"/>
      <c r="PPD1" s="92"/>
      <c r="PPE1" s="67"/>
      <c r="PPF1" s="67"/>
      <c r="PPG1" s="67"/>
      <c r="PPH1" s="67"/>
      <c r="PPI1" s="67"/>
      <c r="PPJ1" s="67"/>
      <c r="PPK1" s="67"/>
      <c r="PPL1" s="67"/>
      <c r="PPM1" s="67"/>
      <c r="PPN1" s="67"/>
      <c r="PPO1" s="67"/>
      <c r="PPP1" s="67"/>
      <c r="PPQ1" s="67"/>
      <c r="PPR1" s="67"/>
      <c r="PPS1" s="67"/>
      <c r="PPT1" s="92"/>
      <c r="PPU1" s="67"/>
      <c r="PPV1" s="67"/>
      <c r="PPW1" s="67"/>
      <c r="PPX1" s="67"/>
      <c r="PPY1" s="67"/>
      <c r="PPZ1" s="67"/>
      <c r="PQA1" s="67"/>
      <c r="PQB1" s="67"/>
      <c r="PQC1" s="67"/>
      <c r="PQD1" s="67"/>
      <c r="PQE1" s="67"/>
      <c r="PQF1" s="67"/>
      <c r="PQG1" s="67"/>
      <c r="PQH1" s="67"/>
      <c r="PQI1" s="67"/>
      <c r="PQJ1" s="92"/>
      <c r="PQK1" s="67"/>
      <c r="PQL1" s="67"/>
      <c r="PQM1" s="67"/>
      <c r="PQN1" s="67"/>
      <c r="PQO1" s="67"/>
      <c r="PQP1" s="67"/>
      <c r="PQQ1" s="67"/>
      <c r="PQR1" s="67"/>
      <c r="PQS1" s="67"/>
      <c r="PQT1" s="67"/>
      <c r="PQU1" s="67"/>
      <c r="PQV1" s="67"/>
      <c r="PQW1" s="67"/>
      <c r="PQX1" s="67"/>
      <c r="PQY1" s="67"/>
      <c r="PQZ1" s="92"/>
      <c r="PRA1" s="67"/>
      <c r="PRB1" s="67"/>
      <c r="PRC1" s="67"/>
      <c r="PRD1" s="67"/>
      <c r="PRE1" s="67"/>
      <c r="PRF1" s="67"/>
      <c r="PRG1" s="67"/>
      <c r="PRH1" s="67"/>
      <c r="PRI1" s="67"/>
      <c r="PRJ1" s="67"/>
      <c r="PRK1" s="67"/>
      <c r="PRL1" s="67"/>
      <c r="PRM1" s="67"/>
      <c r="PRN1" s="67"/>
      <c r="PRO1" s="67"/>
      <c r="PRP1" s="92"/>
      <c r="PRQ1" s="67"/>
      <c r="PRR1" s="67"/>
      <c r="PRS1" s="67"/>
      <c r="PRT1" s="67"/>
      <c r="PRU1" s="67"/>
      <c r="PRV1" s="67"/>
      <c r="PRW1" s="67"/>
      <c r="PRX1" s="67"/>
      <c r="PRY1" s="67"/>
      <c r="PRZ1" s="67"/>
      <c r="PSA1" s="67"/>
      <c r="PSB1" s="67"/>
      <c r="PSC1" s="67"/>
      <c r="PSD1" s="67"/>
      <c r="PSE1" s="67"/>
      <c r="PSF1" s="92"/>
      <c r="PSG1" s="67"/>
      <c r="PSH1" s="67"/>
      <c r="PSI1" s="67"/>
      <c r="PSJ1" s="67"/>
      <c r="PSK1" s="67"/>
      <c r="PSL1" s="67"/>
      <c r="PSM1" s="67"/>
      <c r="PSN1" s="67"/>
      <c r="PSO1" s="67"/>
      <c r="PSP1" s="67"/>
      <c r="PSQ1" s="67"/>
      <c r="PSR1" s="67"/>
      <c r="PSS1" s="67"/>
      <c r="PST1" s="67"/>
      <c r="PSU1" s="67"/>
      <c r="PSV1" s="92"/>
      <c r="PSW1" s="67"/>
      <c r="PSX1" s="67"/>
      <c r="PSY1" s="67"/>
      <c r="PSZ1" s="67"/>
      <c r="PTA1" s="67"/>
      <c r="PTB1" s="67"/>
      <c r="PTC1" s="67"/>
      <c r="PTD1" s="67"/>
      <c r="PTE1" s="67"/>
      <c r="PTF1" s="67"/>
      <c r="PTG1" s="67"/>
      <c r="PTH1" s="67"/>
      <c r="PTI1" s="67"/>
      <c r="PTJ1" s="67"/>
      <c r="PTK1" s="67"/>
      <c r="PTL1" s="92"/>
      <c r="PTM1" s="67"/>
      <c r="PTN1" s="67"/>
      <c r="PTO1" s="67"/>
      <c r="PTP1" s="67"/>
      <c r="PTQ1" s="67"/>
      <c r="PTR1" s="67"/>
      <c r="PTS1" s="67"/>
      <c r="PTT1" s="67"/>
      <c r="PTU1" s="67"/>
      <c r="PTV1" s="67"/>
      <c r="PTW1" s="67"/>
      <c r="PTX1" s="67"/>
      <c r="PTY1" s="67"/>
      <c r="PTZ1" s="67"/>
      <c r="PUA1" s="67"/>
      <c r="PUB1" s="92"/>
      <c r="PUC1" s="67"/>
      <c r="PUD1" s="67"/>
      <c r="PUE1" s="67"/>
      <c r="PUF1" s="67"/>
      <c r="PUG1" s="67"/>
      <c r="PUH1" s="67"/>
      <c r="PUI1" s="67"/>
      <c r="PUJ1" s="67"/>
      <c r="PUK1" s="67"/>
      <c r="PUL1" s="67"/>
      <c r="PUM1" s="67"/>
      <c r="PUN1" s="67"/>
      <c r="PUO1" s="67"/>
      <c r="PUP1" s="67"/>
      <c r="PUQ1" s="67"/>
      <c r="PUR1" s="92"/>
      <c r="PUS1" s="67"/>
      <c r="PUT1" s="67"/>
      <c r="PUU1" s="67"/>
      <c r="PUV1" s="67"/>
      <c r="PUW1" s="67"/>
      <c r="PUX1" s="67"/>
      <c r="PUY1" s="67"/>
      <c r="PUZ1" s="67"/>
      <c r="PVA1" s="67"/>
      <c r="PVB1" s="67"/>
      <c r="PVC1" s="67"/>
      <c r="PVD1" s="67"/>
      <c r="PVE1" s="67"/>
      <c r="PVF1" s="67"/>
      <c r="PVG1" s="67"/>
      <c r="PVH1" s="92"/>
      <c r="PVI1" s="67"/>
      <c r="PVJ1" s="67"/>
      <c r="PVK1" s="67"/>
      <c r="PVL1" s="67"/>
      <c r="PVM1" s="67"/>
      <c r="PVN1" s="67"/>
      <c r="PVO1" s="67"/>
      <c r="PVP1" s="67"/>
      <c r="PVQ1" s="67"/>
      <c r="PVR1" s="67"/>
      <c r="PVS1" s="67"/>
      <c r="PVT1" s="67"/>
      <c r="PVU1" s="67"/>
      <c r="PVV1" s="67"/>
      <c r="PVW1" s="67"/>
      <c r="PVX1" s="92"/>
      <c r="PVY1" s="67"/>
      <c r="PVZ1" s="67"/>
      <c r="PWA1" s="67"/>
      <c r="PWB1" s="67"/>
      <c r="PWC1" s="67"/>
      <c r="PWD1" s="67"/>
      <c r="PWE1" s="67"/>
      <c r="PWF1" s="67"/>
      <c r="PWG1" s="67"/>
      <c r="PWH1" s="67"/>
      <c r="PWI1" s="67"/>
      <c r="PWJ1" s="67"/>
      <c r="PWK1" s="67"/>
      <c r="PWL1" s="67"/>
      <c r="PWM1" s="67"/>
      <c r="PWN1" s="92"/>
      <c r="PWO1" s="67"/>
      <c r="PWP1" s="67"/>
      <c r="PWQ1" s="67"/>
      <c r="PWR1" s="67"/>
      <c r="PWS1" s="67"/>
      <c r="PWT1" s="67"/>
      <c r="PWU1" s="67"/>
      <c r="PWV1" s="67"/>
      <c r="PWW1" s="67"/>
      <c r="PWX1" s="67"/>
      <c r="PWY1" s="67"/>
      <c r="PWZ1" s="67"/>
      <c r="PXA1" s="67"/>
      <c r="PXB1" s="67"/>
      <c r="PXC1" s="67"/>
      <c r="PXD1" s="92"/>
      <c r="PXE1" s="67"/>
      <c r="PXF1" s="67"/>
      <c r="PXG1" s="67"/>
      <c r="PXH1" s="67"/>
      <c r="PXI1" s="67"/>
      <c r="PXJ1" s="67"/>
      <c r="PXK1" s="67"/>
      <c r="PXL1" s="67"/>
      <c r="PXM1" s="67"/>
      <c r="PXN1" s="67"/>
      <c r="PXO1" s="67"/>
      <c r="PXP1" s="67"/>
      <c r="PXQ1" s="67"/>
      <c r="PXR1" s="67"/>
      <c r="PXS1" s="67"/>
      <c r="PXT1" s="92"/>
      <c r="PXU1" s="67"/>
      <c r="PXV1" s="67"/>
      <c r="PXW1" s="67"/>
      <c r="PXX1" s="67"/>
      <c r="PXY1" s="67"/>
      <c r="PXZ1" s="67"/>
      <c r="PYA1" s="67"/>
      <c r="PYB1" s="67"/>
      <c r="PYC1" s="67"/>
      <c r="PYD1" s="67"/>
      <c r="PYE1" s="67"/>
      <c r="PYF1" s="67"/>
      <c r="PYG1" s="67"/>
      <c r="PYH1" s="67"/>
      <c r="PYI1" s="67"/>
      <c r="PYJ1" s="92"/>
      <c r="PYK1" s="67"/>
      <c r="PYL1" s="67"/>
      <c r="PYM1" s="67"/>
      <c r="PYN1" s="67"/>
      <c r="PYO1" s="67"/>
      <c r="PYP1" s="67"/>
      <c r="PYQ1" s="67"/>
      <c r="PYR1" s="67"/>
      <c r="PYS1" s="67"/>
      <c r="PYT1" s="67"/>
      <c r="PYU1" s="67"/>
      <c r="PYV1" s="67"/>
      <c r="PYW1" s="67"/>
      <c r="PYX1" s="67"/>
      <c r="PYY1" s="67"/>
      <c r="PYZ1" s="92"/>
      <c r="PZA1" s="67"/>
      <c r="PZB1" s="67"/>
      <c r="PZC1" s="67"/>
      <c r="PZD1" s="67"/>
      <c r="PZE1" s="67"/>
      <c r="PZF1" s="67"/>
      <c r="PZG1" s="67"/>
      <c r="PZH1" s="67"/>
      <c r="PZI1" s="67"/>
      <c r="PZJ1" s="67"/>
      <c r="PZK1" s="67"/>
      <c r="PZL1" s="67"/>
      <c r="PZM1" s="67"/>
      <c r="PZN1" s="67"/>
      <c r="PZO1" s="67"/>
      <c r="PZP1" s="92"/>
      <c r="PZQ1" s="67"/>
      <c r="PZR1" s="67"/>
      <c r="PZS1" s="67"/>
      <c r="PZT1" s="67"/>
      <c r="PZU1" s="67"/>
      <c r="PZV1" s="67"/>
      <c r="PZW1" s="67"/>
      <c r="PZX1" s="67"/>
      <c r="PZY1" s="67"/>
      <c r="PZZ1" s="67"/>
      <c r="QAA1" s="67"/>
      <c r="QAB1" s="67"/>
      <c r="QAC1" s="67"/>
      <c r="QAD1" s="67"/>
      <c r="QAE1" s="67"/>
      <c r="QAF1" s="92"/>
      <c r="QAG1" s="67"/>
      <c r="QAH1" s="67"/>
      <c r="QAI1" s="67"/>
      <c r="QAJ1" s="67"/>
      <c r="QAK1" s="67"/>
      <c r="QAL1" s="67"/>
      <c r="QAM1" s="67"/>
      <c r="QAN1" s="67"/>
      <c r="QAO1" s="67"/>
      <c r="QAP1" s="67"/>
      <c r="QAQ1" s="67"/>
      <c r="QAR1" s="67"/>
      <c r="QAS1" s="67"/>
      <c r="QAT1" s="67"/>
      <c r="QAU1" s="67"/>
      <c r="QAV1" s="92"/>
      <c r="QAW1" s="67"/>
      <c r="QAX1" s="67"/>
      <c r="QAY1" s="67"/>
      <c r="QAZ1" s="67"/>
      <c r="QBA1" s="67"/>
      <c r="QBB1" s="67"/>
      <c r="QBC1" s="67"/>
      <c r="QBD1" s="67"/>
      <c r="QBE1" s="67"/>
      <c r="QBF1" s="67"/>
      <c r="QBG1" s="67"/>
      <c r="QBH1" s="67"/>
      <c r="QBI1" s="67"/>
      <c r="QBJ1" s="67"/>
      <c r="QBK1" s="67"/>
      <c r="QBL1" s="92"/>
      <c r="QBM1" s="67"/>
      <c r="QBN1" s="67"/>
      <c r="QBO1" s="67"/>
      <c r="QBP1" s="67"/>
      <c r="QBQ1" s="67"/>
      <c r="QBR1" s="67"/>
      <c r="QBS1" s="67"/>
      <c r="QBT1" s="67"/>
      <c r="QBU1" s="67"/>
      <c r="QBV1" s="67"/>
      <c r="QBW1" s="67"/>
      <c r="QBX1" s="67"/>
      <c r="QBY1" s="67"/>
      <c r="QBZ1" s="67"/>
      <c r="QCA1" s="67"/>
      <c r="QCB1" s="92"/>
      <c r="QCC1" s="67"/>
      <c r="QCD1" s="67"/>
      <c r="QCE1" s="67"/>
      <c r="QCF1" s="67"/>
      <c r="QCG1" s="67"/>
      <c r="QCH1" s="67"/>
      <c r="QCI1" s="67"/>
      <c r="QCJ1" s="67"/>
      <c r="QCK1" s="67"/>
      <c r="QCL1" s="67"/>
      <c r="QCM1" s="67"/>
      <c r="QCN1" s="67"/>
      <c r="QCO1" s="67"/>
      <c r="QCP1" s="67"/>
      <c r="QCQ1" s="67"/>
      <c r="QCR1" s="92"/>
      <c r="QCS1" s="67"/>
      <c r="QCT1" s="67"/>
      <c r="QCU1" s="67"/>
      <c r="QCV1" s="67"/>
      <c r="QCW1" s="67"/>
      <c r="QCX1" s="67"/>
      <c r="QCY1" s="67"/>
      <c r="QCZ1" s="67"/>
      <c r="QDA1" s="67"/>
      <c r="QDB1" s="67"/>
      <c r="QDC1" s="67"/>
      <c r="QDD1" s="67"/>
      <c r="QDE1" s="67"/>
      <c r="QDF1" s="67"/>
      <c r="QDG1" s="67"/>
      <c r="QDH1" s="92"/>
      <c r="QDI1" s="67"/>
      <c r="QDJ1" s="67"/>
      <c r="QDK1" s="67"/>
      <c r="QDL1" s="67"/>
      <c r="QDM1" s="67"/>
      <c r="QDN1" s="67"/>
      <c r="QDO1" s="67"/>
      <c r="QDP1" s="67"/>
      <c r="QDQ1" s="67"/>
      <c r="QDR1" s="67"/>
      <c r="QDS1" s="67"/>
      <c r="QDT1" s="67"/>
      <c r="QDU1" s="67"/>
      <c r="QDV1" s="67"/>
      <c r="QDW1" s="67"/>
      <c r="QDX1" s="92"/>
      <c r="QDY1" s="67"/>
      <c r="QDZ1" s="67"/>
      <c r="QEA1" s="67"/>
      <c r="QEB1" s="67"/>
      <c r="QEC1" s="67"/>
      <c r="QED1" s="67"/>
      <c r="QEE1" s="67"/>
      <c r="QEF1" s="67"/>
      <c r="QEG1" s="67"/>
      <c r="QEH1" s="67"/>
      <c r="QEI1" s="67"/>
      <c r="QEJ1" s="67"/>
      <c r="QEK1" s="67"/>
      <c r="QEL1" s="67"/>
      <c r="QEM1" s="67"/>
      <c r="QEN1" s="92"/>
      <c r="QEO1" s="67"/>
      <c r="QEP1" s="67"/>
      <c r="QEQ1" s="67"/>
      <c r="QER1" s="67"/>
      <c r="QES1" s="67"/>
      <c r="QET1" s="67"/>
      <c r="QEU1" s="67"/>
      <c r="QEV1" s="67"/>
      <c r="QEW1" s="67"/>
      <c r="QEX1" s="67"/>
      <c r="QEY1" s="67"/>
      <c r="QEZ1" s="67"/>
      <c r="QFA1" s="67"/>
      <c r="QFB1" s="67"/>
      <c r="QFC1" s="67"/>
      <c r="QFD1" s="92"/>
      <c r="QFE1" s="67"/>
      <c r="QFF1" s="67"/>
      <c r="QFG1" s="67"/>
      <c r="QFH1" s="67"/>
      <c r="QFI1" s="67"/>
      <c r="QFJ1" s="67"/>
      <c r="QFK1" s="67"/>
      <c r="QFL1" s="67"/>
      <c r="QFM1" s="67"/>
      <c r="QFN1" s="67"/>
      <c r="QFO1" s="67"/>
      <c r="QFP1" s="67"/>
      <c r="QFQ1" s="67"/>
      <c r="QFR1" s="67"/>
      <c r="QFS1" s="67"/>
      <c r="QFT1" s="92"/>
      <c r="QFU1" s="67"/>
      <c r="QFV1" s="67"/>
      <c r="QFW1" s="67"/>
      <c r="QFX1" s="67"/>
      <c r="QFY1" s="67"/>
      <c r="QFZ1" s="67"/>
      <c r="QGA1" s="67"/>
      <c r="QGB1" s="67"/>
      <c r="QGC1" s="67"/>
      <c r="QGD1" s="67"/>
      <c r="QGE1" s="67"/>
      <c r="QGF1" s="67"/>
      <c r="QGG1" s="67"/>
      <c r="QGH1" s="67"/>
      <c r="QGI1" s="67"/>
      <c r="QGJ1" s="92"/>
      <c r="QGK1" s="67"/>
      <c r="QGL1" s="67"/>
      <c r="QGM1" s="67"/>
      <c r="QGN1" s="67"/>
      <c r="QGO1" s="67"/>
      <c r="QGP1" s="67"/>
      <c r="QGQ1" s="67"/>
      <c r="QGR1" s="67"/>
      <c r="QGS1" s="67"/>
      <c r="QGT1" s="67"/>
      <c r="QGU1" s="67"/>
      <c r="QGV1" s="67"/>
      <c r="QGW1" s="67"/>
      <c r="QGX1" s="67"/>
      <c r="QGY1" s="67"/>
      <c r="QGZ1" s="92"/>
      <c r="QHA1" s="67"/>
      <c r="QHB1" s="67"/>
      <c r="QHC1" s="67"/>
      <c r="QHD1" s="67"/>
      <c r="QHE1" s="67"/>
      <c r="QHF1" s="67"/>
      <c r="QHG1" s="67"/>
      <c r="QHH1" s="67"/>
      <c r="QHI1" s="67"/>
      <c r="QHJ1" s="67"/>
      <c r="QHK1" s="67"/>
      <c r="QHL1" s="67"/>
      <c r="QHM1" s="67"/>
      <c r="QHN1" s="67"/>
      <c r="QHO1" s="67"/>
      <c r="QHP1" s="92"/>
      <c r="QHQ1" s="67"/>
      <c r="QHR1" s="67"/>
      <c r="QHS1" s="67"/>
      <c r="QHT1" s="67"/>
      <c r="QHU1" s="67"/>
      <c r="QHV1" s="67"/>
      <c r="QHW1" s="67"/>
      <c r="QHX1" s="67"/>
      <c r="QHY1" s="67"/>
      <c r="QHZ1" s="67"/>
      <c r="QIA1" s="67"/>
      <c r="QIB1" s="67"/>
      <c r="QIC1" s="67"/>
      <c r="QID1" s="67"/>
      <c r="QIE1" s="67"/>
      <c r="QIF1" s="92"/>
      <c r="QIG1" s="67"/>
      <c r="QIH1" s="67"/>
      <c r="QII1" s="67"/>
      <c r="QIJ1" s="67"/>
      <c r="QIK1" s="67"/>
      <c r="QIL1" s="67"/>
      <c r="QIM1" s="67"/>
      <c r="QIN1" s="67"/>
      <c r="QIO1" s="67"/>
      <c r="QIP1" s="67"/>
      <c r="QIQ1" s="67"/>
      <c r="QIR1" s="67"/>
      <c r="QIS1" s="67"/>
      <c r="QIT1" s="67"/>
      <c r="QIU1" s="67"/>
      <c r="QIV1" s="92"/>
      <c r="QIW1" s="67"/>
      <c r="QIX1" s="67"/>
      <c r="QIY1" s="67"/>
      <c r="QIZ1" s="67"/>
      <c r="QJA1" s="67"/>
      <c r="QJB1" s="67"/>
      <c r="QJC1" s="67"/>
      <c r="QJD1" s="67"/>
      <c r="QJE1" s="67"/>
      <c r="QJF1" s="67"/>
      <c r="QJG1" s="67"/>
      <c r="QJH1" s="67"/>
      <c r="QJI1" s="67"/>
      <c r="QJJ1" s="67"/>
      <c r="QJK1" s="67"/>
      <c r="QJL1" s="92"/>
      <c r="QJM1" s="67"/>
      <c r="QJN1" s="67"/>
      <c r="QJO1" s="67"/>
      <c r="QJP1" s="67"/>
      <c r="QJQ1" s="67"/>
      <c r="QJR1" s="67"/>
      <c r="QJS1" s="67"/>
      <c r="QJT1" s="67"/>
      <c r="QJU1" s="67"/>
      <c r="QJV1" s="67"/>
      <c r="QJW1" s="67"/>
      <c r="QJX1" s="67"/>
      <c r="QJY1" s="67"/>
      <c r="QJZ1" s="67"/>
      <c r="QKA1" s="67"/>
      <c r="QKB1" s="92"/>
      <c r="QKC1" s="67"/>
      <c r="QKD1" s="67"/>
      <c r="QKE1" s="67"/>
      <c r="QKF1" s="67"/>
      <c r="QKG1" s="67"/>
      <c r="QKH1" s="67"/>
      <c r="QKI1" s="67"/>
      <c r="QKJ1" s="67"/>
      <c r="QKK1" s="67"/>
      <c r="QKL1" s="67"/>
      <c r="QKM1" s="67"/>
      <c r="QKN1" s="67"/>
      <c r="QKO1" s="67"/>
      <c r="QKP1" s="67"/>
      <c r="QKQ1" s="67"/>
      <c r="QKR1" s="92"/>
      <c r="QKS1" s="67"/>
      <c r="QKT1" s="67"/>
      <c r="QKU1" s="67"/>
      <c r="QKV1" s="67"/>
      <c r="QKW1" s="67"/>
      <c r="QKX1" s="67"/>
      <c r="QKY1" s="67"/>
      <c r="QKZ1" s="67"/>
      <c r="QLA1" s="67"/>
      <c r="QLB1" s="67"/>
      <c r="QLC1" s="67"/>
      <c r="QLD1" s="67"/>
      <c r="QLE1" s="67"/>
      <c r="QLF1" s="67"/>
      <c r="QLG1" s="67"/>
      <c r="QLH1" s="92"/>
      <c r="QLI1" s="67"/>
      <c r="QLJ1" s="67"/>
      <c r="QLK1" s="67"/>
      <c r="QLL1" s="67"/>
      <c r="QLM1" s="67"/>
      <c r="QLN1" s="67"/>
      <c r="QLO1" s="67"/>
      <c r="QLP1" s="67"/>
      <c r="QLQ1" s="67"/>
      <c r="QLR1" s="67"/>
      <c r="QLS1" s="67"/>
      <c r="QLT1" s="67"/>
      <c r="QLU1" s="67"/>
      <c r="QLV1" s="67"/>
      <c r="QLW1" s="67"/>
      <c r="QLX1" s="92"/>
      <c r="QLY1" s="67"/>
      <c r="QLZ1" s="67"/>
      <c r="QMA1" s="67"/>
      <c r="QMB1" s="67"/>
      <c r="QMC1" s="67"/>
      <c r="QMD1" s="67"/>
      <c r="QME1" s="67"/>
      <c r="QMF1" s="67"/>
      <c r="QMG1" s="67"/>
      <c r="QMH1" s="67"/>
      <c r="QMI1" s="67"/>
      <c r="QMJ1" s="67"/>
      <c r="QMK1" s="67"/>
      <c r="QML1" s="67"/>
      <c r="QMM1" s="67"/>
      <c r="QMN1" s="92"/>
      <c r="QMO1" s="67"/>
      <c r="QMP1" s="67"/>
      <c r="QMQ1" s="67"/>
      <c r="QMR1" s="67"/>
      <c r="QMS1" s="67"/>
      <c r="QMT1" s="67"/>
      <c r="QMU1" s="67"/>
      <c r="QMV1" s="67"/>
      <c r="QMW1" s="67"/>
      <c r="QMX1" s="67"/>
      <c r="QMY1" s="67"/>
      <c r="QMZ1" s="67"/>
      <c r="QNA1" s="67"/>
      <c r="QNB1" s="67"/>
      <c r="QNC1" s="67"/>
      <c r="QND1" s="92"/>
      <c r="QNE1" s="67"/>
      <c r="QNF1" s="67"/>
      <c r="QNG1" s="67"/>
      <c r="QNH1" s="67"/>
      <c r="QNI1" s="67"/>
      <c r="QNJ1" s="67"/>
      <c r="QNK1" s="67"/>
      <c r="QNL1" s="67"/>
      <c r="QNM1" s="67"/>
      <c r="QNN1" s="67"/>
      <c r="QNO1" s="67"/>
      <c r="QNP1" s="67"/>
      <c r="QNQ1" s="67"/>
      <c r="QNR1" s="67"/>
      <c r="QNS1" s="67"/>
      <c r="QNT1" s="92"/>
      <c r="QNU1" s="67"/>
      <c r="QNV1" s="67"/>
      <c r="QNW1" s="67"/>
      <c r="QNX1" s="67"/>
      <c r="QNY1" s="67"/>
      <c r="QNZ1" s="67"/>
      <c r="QOA1" s="67"/>
      <c r="QOB1" s="67"/>
      <c r="QOC1" s="67"/>
      <c r="QOD1" s="67"/>
      <c r="QOE1" s="67"/>
      <c r="QOF1" s="67"/>
      <c r="QOG1" s="67"/>
      <c r="QOH1" s="67"/>
      <c r="QOI1" s="67"/>
      <c r="QOJ1" s="92"/>
      <c r="QOK1" s="67"/>
      <c r="QOL1" s="67"/>
      <c r="QOM1" s="67"/>
      <c r="QON1" s="67"/>
      <c r="QOO1" s="67"/>
      <c r="QOP1" s="67"/>
      <c r="QOQ1" s="67"/>
      <c r="QOR1" s="67"/>
      <c r="QOS1" s="67"/>
      <c r="QOT1" s="67"/>
      <c r="QOU1" s="67"/>
      <c r="QOV1" s="67"/>
      <c r="QOW1" s="67"/>
      <c r="QOX1" s="67"/>
      <c r="QOY1" s="67"/>
      <c r="QOZ1" s="92"/>
      <c r="QPA1" s="67"/>
      <c r="QPB1" s="67"/>
      <c r="QPC1" s="67"/>
      <c r="QPD1" s="67"/>
      <c r="QPE1" s="67"/>
      <c r="QPF1" s="67"/>
      <c r="QPG1" s="67"/>
      <c r="QPH1" s="67"/>
      <c r="QPI1" s="67"/>
      <c r="QPJ1" s="67"/>
      <c r="QPK1" s="67"/>
      <c r="QPL1" s="67"/>
      <c r="QPM1" s="67"/>
      <c r="QPN1" s="67"/>
      <c r="QPO1" s="67"/>
      <c r="QPP1" s="92"/>
      <c r="QPQ1" s="67"/>
      <c r="QPR1" s="67"/>
      <c r="QPS1" s="67"/>
      <c r="QPT1" s="67"/>
      <c r="QPU1" s="67"/>
      <c r="QPV1" s="67"/>
      <c r="QPW1" s="67"/>
      <c r="QPX1" s="67"/>
      <c r="QPY1" s="67"/>
      <c r="QPZ1" s="67"/>
      <c r="QQA1" s="67"/>
      <c r="QQB1" s="67"/>
      <c r="QQC1" s="67"/>
      <c r="QQD1" s="67"/>
      <c r="QQE1" s="67"/>
      <c r="QQF1" s="92"/>
      <c r="QQG1" s="67"/>
      <c r="QQH1" s="67"/>
      <c r="QQI1" s="67"/>
      <c r="QQJ1" s="67"/>
      <c r="QQK1" s="67"/>
    </row>
    <row r="2" spans="1:11957" ht="94" thickBot="1">
      <c r="A2" s="185" t="s">
        <v>15</v>
      </c>
      <c r="B2" s="186" t="s">
        <v>766</v>
      </c>
      <c r="C2" s="157" t="s">
        <v>767</v>
      </c>
      <c r="D2" s="186" t="s">
        <v>769</v>
      </c>
      <c r="E2" s="158" t="s">
        <v>770</v>
      </c>
      <c r="F2" s="186" t="s">
        <v>771</v>
      </c>
      <c r="G2" s="157" t="s">
        <v>772</v>
      </c>
      <c r="H2" s="186" t="s">
        <v>773</v>
      </c>
      <c r="I2" s="186" t="s">
        <v>774</v>
      </c>
      <c r="J2" s="186" t="s">
        <v>776</v>
      </c>
      <c r="K2" s="186" t="s">
        <v>777</v>
      </c>
      <c r="L2" s="186" t="s">
        <v>2170</v>
      </c>
      <c r="M2" s="186" t="s">
        <v>2171</v>
      </c>
      <c r="N2" s="186" t="s">
        <v>2172</v>
      </c>
      <c r="O2" s="157" t="s">
        <v>2173</v>
      </c>
      <c r="P2" s="157" t="s">
        <v>155</v>
      </c>
      <c r="Q2" s="157" t="s">
        <v>29</v>
      </c>
      <c r="R2" s="157" t="s">
        <v>782</v>
      </c>
      <c r="S2" s="186" t="s">
        <v>778</v>
      </c>
      <c r="T2" s="186" t="s">
        <v>59</v>
      </c>
      <c r="U2" s="157" t="s">
        <v>2174</v>
      </c>
      <c r="V2" s="157" t="s">
        <v>784</v>
      </c>
      <c r="W2" s="176"/>
      <c r="X2" s="176"/>
      <c r="Y2" s="176"/>
      <c r="Z2" s="176"/>
      <c r="AA2" s="176"/>
      <c r="AB2" s="176"/>
      <c r="AC2" s="176"/>
      <c r="AD2" s="176"/>
      <c r="AE2" s="176"/>
      <c r="AF2" s="184"/>
      <c r="AG2" s="176"/>
      <c r="AH2" s="176"/>
      <c r="AI2" s="176"/>
      <c r="AJ2" s="176"/>
      <c r="AK2" s="176"/>
      <c r="AL2" s="176"/>
      <c r="AM2" s="176"/>
      <c r="AN2" s="176"/>
      <c r="AO2" s="176"/>
      <c r="AP2" s="176"/>
      <c r="AQ2" s="176"/>
      <c r="AR2" s="176"/>
      <c r="AS2" s="176"/>
      <c r="AT2" s="176"/>
      <c r="AU2" s="176"/>
      <c r="AV2" s="184"/>
      <c r="AW2" s="176"/>
      <c r="AX2" s="176"/>
      <c r="AY2" s="176"/>
      <c r="AZ2" s="176"/>
      <c r="BA2" s="176"/>
      <c r="BB2" s="176"/>
      <c r="BC2" s="176"/>
      <c r="BD2" s="176"/>
      <c r="BE2" s="176"/>
      <c r="BF2" s="176"/>
      <c r="BG2" s="176"/>
      <c r="BH2" s="176"/>
      <c r="BI2" s="176"/>
      <c r="BJ2" s="176"/>
      <c r="BK2" s="176"/>
      <c r="BL2" s="184"/>
      <c r="BM2" s="176"/>
      <c r="BN2" s="176"/>
      <c r="BO2" s="176"/>
      <c r="BP2" s="176"/>
      <c r="BQ2" s="176"/>
      <c r="BR2" s="176"/>
      <c r="BS2" s="176"/>
      <c r="BT2" s="176"/>
      <c r="BU2" s="176"/>
      <c r="BV2" s="176"/>
      <c r="BW2" s="176"/>
      <c r="BX2" s="176"/>
      <c r="BY2" s="176"/>
      <c r="BZ2" s="176"/>
      <c r="CA2" s="176"/>
      <c r="CB2" s="184"/>
      <c r="CC2" s="176"/>
      <c r="CD2" s="176"/>
      <c r="CE2" s="176"/>
      <c r="CF2" s="176"/>
      <c r="CG2" s="176"/>
      <c r="CH2" s="176"/>
      <c r="CI2" s="176"/>
      <c r="CJ2" s="176"/>
      <c r="CK2" s="176"/>
      <c r="CL2" s="176"/>
      <c r="CM2" s="176"/>
      <c r="CN2" s="176"/>
      <c r="CO2" s="176"/>
      <c r="CP2" s="176"/>
      <c r="CQ2" s="176"/>
      <c r="CR2" s="184"/>
      <c r="CS2" s="176"/>
      <c r="CT2" s="176"/>
      <c r="CU2" s="176"/>
      <c r="CV2" s="176"/>
      <c r="CW2" s="176"/>
      <c r="CX2" s="176"/>
      <c r="CY2" s="176"/>
      <c r="CZ2" s="176"/>
      <c r="DA2" s="176"/>
      <c r="DB2" s="176"/>
      <c r="DC2" s="176"/>
      <c r="DD2" s="176"/>
      <c r="DE2" s="176"/>
      <c r="DF2" s="176"/>
      <c r="DG2" s="176"/>
      <c r="DH2" s="184"/>
      <c r="DI2" s="176"/>
      <c r="DJ2" s="176"/>
      <c r="DK2" s="176"/>
      <c r="DL2" s="176"/>
      <c r="DM2" s="176"/>
      <c r="DN2" s="176"/>
      <c r="DO2" s="176"/>
      <c r="DP2" s="176"/>
      <c r="DQ2" s="176"/>
      <c r="DR2" s="176"/>
      <c r="DS2" s="176"/>
      <c r="DT2" s="176"/>
      <c r="DU2" s="176"/>
      <c r="DV2" s="176"/>
      <c r="DW2" s="176"/>
      <c r="DX2" s="184"/>
      <c r="DY2" s="176"/>
      <c r="DZ2" s="176"/>
      <c r="EA2" s="176"/>
      <c r="EB2" s="176"/>
      <c r="EC2" s="176"/>
      <c r="ED2" s="176"/>
      <c r="EE2" s="176"/>
      <c r="EF2" s="176"/>
      <c r="EG2" s="176"/>
      <c r="EH2" s="176"/>
      <c r="EI2" s="176"/>
      <c r="EJ2" s="176"/>
      <c r="EK2" s="176"/>
      <c r="EL2" s="176"/>
      <c r="EM2" s="176"/>
      <c r="EN2" s="184"/>
      <c r="EO2" s="176"/>
      <c r="EP2" s="176"/>
      <c r="EQ2" s="176"/>
      <c r="ER2" s="176"/>
      <c r="ES2" s="176"/>
      <c r="ET2" s="176"/>
      <c r="EU2" s="176"/>
      <c r="EV2" s="176"/>
      <c r="EW2" s="176"/>
      <c r="EX2" s="176"/>
      <c r="EY2" s="176"/>
      <c r="EZ2" s="176"/>
      <c r="FA2" s="176"/>
      <c r="FB2" s="176"/>
      <c r="FC2" s="176"/>
      <c r="FD2" s="184"/>
      <c r="FE2" s="176"/>
      <c r="FF2" s="176"/>
      <c r="FG2" s="176"/>
      <c r="FH2" s="176"/>
      <c r="FI2" s="176"/>
      <c r="FJ2" s="176"/>
      <c r="FK2" s="176"/>
      <c r="FL2" s="176"/>
      <c r="FM2" s="176"/>
      <c r="FN2" s="176"/>
      <c r="FO2" s="176"/>
      <c r="FP2" s="176"/>
      <c r="FQ2" s="176"/>
      <c r="FR2" s="176"/>
      <c r="FS2" s="176"/>
      <c r="FT2" s="184"/>
      <c r="FU2" s="176"/>
      <c r="FV2" s="176"/>
      <c r="FW2" s="176"/>
      <c r="FX2" s="176"/>
      <c r="FY2" s="176"/>
      <c r="FZ2" s="176"/>
      <c r="GA2" s="176"/>
      <c r="GB2" s="176"/>
      <c r="GC2" s="176"/>
      <c r="GD2" s="176"/>
      <c r="GE2" s="176"/>
      <c r="GF2" s="176"/>
      <c r="GG2" s="176"/>
      <c r="GH2" s="176"/>
      <c r="GI2" s="176"/>
      <c r="GJ2" s="184"/>
      <c r="GK2" s="176"/>
      <c r="GL2" s="176"/>
      <c r="GM2" s="176"/>
      <c r="GN2" s="176"/>
      <c r="GO2" s="176"/>
      <c r="GP2" s="176"/>
      <c r="GQ2" s="176"/>
      <c r="GR2" s="176"/>
      <c r="GS2" s="176"/>
      <c r="GT2" s="176"/>
      <c r="GU2" s="176"/>
      <c r="GV2" s="176"/>
      <c r="GW2" s="176"/>
      <c r="GX2" s="176"/>
      <c r="GY2" s="176"/>
      <c r="GZ2" s="184"/>
      <c r="HA2" s="176"/>
      <c r="HB2" s="176"/>
      <c r="HC2" s="176"/>
      <c r="HD2" s="176"/>
      <c r="HE2" s="176"/>
      <c r="HF2" s="176"/>
      <c r="HG2" s="176"/>
      <c r="HH2" s="176"/>
      <c r="HI2" s="176"/>
      <c r="HJ2" s="176"/>
      <c r="HK2" s="176"/>
      <c r="HL2" s="176"/>
      <c r="HM2" s="176"/>
      <c r="HN2" s="176"/>
      <c r="HO2" s="176"/>
      <c r="HP2" s="184"/>
      <c r="HQ2" s="176"/>
      <c r="HR2" s="176"/>
      <c r="HS2" s="176"/>
      <c r="HT2" s="176"/>
      <c r="HU2" s="176"/>
      <c r="HV2" s="176"/>
      <c r="HW2" s="176"/>
      <c r="HX2" s="176"/>
      <c r="HY2" s="176"/>
      <c r="HZ2" s="176"/>
      <c r="IA2" s="176"/>
      <c r="IB2" s="176"/>
      <c r="IC2" s="176"/>
      <c r="ID2" s="176"/>
      <c r="IE2" s="176"/>
      <c r="IF2" s="184"/>
      <c r="IG2" s="176"/>
      <c r="IH2" s="176"/>
      <c r="II2" s="176"/>
      <c r="IJ2" s="176"/>
      <c r="IK2" s="176"/>
      <c r="IL2" s="176"/>
      <c r="IM2" s="176"/>
      <c r="IN2" s="176"/>
      <c r="IO2" s="176"/>
      <c r="IP2" s="176"/>
      <c r="IQ2" s="176"/>
      <c r="IR2" s="176"/>
      <c r="IS2" s="176"/>
      <c r="IT2" s="176"/>
      <c r="IU2" s="176"/>
      <c r="IV2" s="184"/>
      <c r="IW2" s="176"/>
      <c r="IX2" s="176"/>
      <c r="IY2" s="176"/>
      <c r="IZ2" s="176"/>
      <c r="JA2" s="176"/>
      <c r="JB2" s="176"/>
      <c r="JC2" s="176"/>
      <c r="JD2" s="176"/>
      <c r="JE2" s="176"/>
      <c r="JF2" s="176"/>
      <c r="JG2" s="176"/>
      <c r="JH2" s="176"/>
      <c r="JI2" s="176"/>
      <c r="JJ2" s="176"/>
      <c r="JK2" s="176"/>
      <c r="JL2" s="184"/>
      <c r="JM2" s="176"/>
      <c r="JN2" s="176"/>
      <c r="JO2" s="176"/>
      <c r="JP2" s="176"/>
      <c r="JQ2" s="176"/>
      <c r="JR2" s="176"/>
      <c r="JS2" s="176"/>
      <c r="JT2" s="176"/>
      <c r="JU2" s="176"/>
      <c r="JV2" s="176"/>
      <c r="JW2" s="176"/>
      <c r="JX2" s="176"/>
      <c r="JY2" s="176"/>
      <c r="JZ2" s="176"/>
      <c r="KA2" s="176"/>
      <c r="KB2" s="184"/>
      <c r="KC2" s="176"/>
      <c r="KD2" s="176"/>
      <c r="KE2" s="176"/>
      <c r="KF2" s="176"/>
      <c r="KG2" s="176"/>
      <c r="KH2" s="176"/>
      <c r="KI2" s="176"/>
      <c r="KJ2" s="176"/>
      <c r="KK2" s="176"/>
      <c r="KL2" s="176"/>
      <c r="KM2" s="176"/>
      <c r="KN2" s="176"/>
      <c r="KO2" s="176"/>
      <c r="KP2" s="176"/>
      <c r="KQ2" s="176"/>
      <c r="KR2" s="184"/>
      <c r="KS2" s="176"/>
      <c r="KT2" s="176"/>
      <c r="KU2" s="176"/>
      <c r="KV2" s="176"/>
      <c r="KW2" s="176"/>
      <c r="KX2" s="176"/>
      <c r="KY2" s="176"/>
      <c r="KZ2" s="176"/>
      <c r="LA2" s="176"/>
      <c r="LB2" s="176"/>
      <c r="LC2" s="176"/>
      <c r="LD2" s="176"/>
      <c r="LE2" s="176"/>
      <c r="LF2" s="176"/>
      <c r="LG2" s="176"/>
      <c r="LH2" s="184"/>
      <c r="LI2" s="176"/>
      <c r="LJ2" s="176"/>
      <c r="LK2" s="176"/>
      <c r="LL2" s="176"/>
      <c r="LM2" s="176"/>
      <c r="LN2" s="176"/>
      <c r="LO2" s="176"/>
      <c r="LP2" s="176"/>
      <c r="LQ2" s="176"/>
      <c r="LR2" s="176"/>
      <c r="LS2" s="176"/>
      <c r="LT2" s="176"/>
      <c r="LU2" s="176"/>
      <c r="LV2" s="176"/>
      <c r="LW2" s="176"/>
      <c r="LX2" s="184"/>
      <c r="LY2" s="176"/>
      <c r="LZ2" s="176"/>
      <c r="MA2" s="176"/>
      <c r="MB2" s="176"/>
      <c r="MC2" s="176"/>
      <c r="MD2" s="176"/>
      <c r="ME2" s="176"/>
      <c r="MF2" s="176"/>
      <c r="MG2" s="176"/>
      <c r="MH2" s="176"/>
      <c r="MI2" s="176"/>
      <c r="MJ2" s="176"/>
      <c r="MK2" s="176"/>
      <c r="ML2" s="176"/>
      <c r="MM2" s="176"/>
      <c r="MN2" s="184"/>
      <c r="MO2" s="176"/>
      <c r="MP2" s="176"/>
      <c r="MQ2" s="176"/>
      <c r="MR2" s="176"/>
      <c r="MS2" s="176"/>
      <c r="MT2" s="176"/>
      <c r="MU2" s="176"/>
      <c r="MV2" s="176"/>
      <c r="MW2" s="176"/>
      <c r="MX2" s="176"/>
      <c r="MY2" s="176"/>
      <c r="MZ2" s="176"/>
      <c r="NA2" s="176"/>
      <c r="NB2" s="176"/>
      <c r="NC2" s="176"/>
      <c r="ND2" s="184"/>
      <c r="NE2" s="176"/>
      <c r="NF2" s="176"/>
      <c r="NG2" s="176"/>
      <c r="NH2" s="176"/>
      <c r="NI2" s="176"/>
      <c r="NJ2" s="176"/>
      <c r="NK2" s="176"/>
      <c r="NL2" s="176"/>
      <c r="NM2" s="176"/>
      <c r="NN2" s="176"/>
      <c r="NO2" s="176"/>
      <c r="NP2" s="176"/>
      <c r="NQ2" s="176"/>
      <c r="NR2" s="176"/>
      <c r="NS2" s="176"/>
      <c r="NT2" s="184"/>
      <c r="NU2" s="176"/>
      <c r="NV2" s="176"/>
      <c r="NW2" s="176"/>
      <c r="NX2" s="176"/>
      <c r="NY2" s="176"/>
      <c r="NZ2" s="176"/>
      <c r="OA2" s="176"/>
      <c r="OB2" s="176"/>
      <c r="OC2" s="176"/>
      <c r="OD2" s="176"/>
      <c r="OE2" s="176"/>
      <c r="OF2" s="176"/>
      <c r="OG2" s="176"/>
      <c r="OH2" s="176"/>
      <c r="OI2" s="176"/>
      <c r="OJ2" s="184"/>
      <c r="OK2" s="176"/>
      <c r="OL2" s="176"/>
      <c r="OM2" s="176"/>
      <c r="ON2" s="176"/>
      <c r="OO2" s="176"/>
      <c r="OP2" s="176"/>
      <c r="OQ2" s="176"/>
      <c r="OR2" s="176"/>
      <c r="OS2" s="176"/>
      <c r="OT2" s="176"/>
      <c r="OU2" s="176"/>
      <c r="OV2" s="176"/>
      <c r="OW2" s="176"/>
      <c r="OX2" s="176"/>
      <c r="OY2" s="176"/>
      <c r="OZ2" s="184"/>
      <c r="PA2" s="176"/>
      <c r="PB2" s="176"/>
      <c r="PC2" s="176"/>
      <c r="PD2" s="176"/>
      <c r="PE2" s="176"/>
      <c r="PF2" s="176"/>
      <c r="PG2" s="176"/>
      <c r="PH2" s="176"/>
      <c r="PI2" s="176"/>
      <c r="PJ2" s="176"/>
      <c r="PK2" s="176"/>
      <c r="PL2" s="176"/>
      <c r="PM2" s="176"/>
      <c r="PN2" s="176"/>
      <c r="PO2" s="176"/>
      <c r="PP2" s="184"/>
      <c r="PQ2" s="176"/>
      <c r="PR2" s="176"/>
      <c r="PS2" s="176"/>
      <c r="PT2" s="176"/>
      <c r="PU2" s="176"/>
      <c r="PV2" s="176"/>
      <c r="PW2" s="176"/>
      <c r="PX2" s="176"/>
      <c r="PY2" s="176"/>
      <c r="PZ2" s="176"/>
      <c r="QA2" s="176"/>
      <c r="QB2" s="176"/>
      <c r="QC2" s="176"/>
      <c r="QD2" s="176"/>
      <c r="QE2" s="176"/>
      <c r="QF2" s="184"/>
      <c r="QG2" s="176"/>
      <c r="QH2" s="176"/>
      <c r="QI2" s="176"/>
      <c r="QJ2" s="176"/>
      <c r="QK2" s="176"/>
      <c r="QL2" s="176"/>
      <c r="QM2" s="176"/>
      <c r="QN2" s="176"/>
      <c r="QO2" s="176"/>
      <c r="QP2" s="176"/>
      <c r="QQ2" s="176"/>
      <c r="QR2" s="176"/>
      <c r="QS2" s="176"/>
      <c r="QT2" s="176"/>
      <c r="QU2" s="176"/>
      <c r="QV2" s="184"/>
      <c r="QW2" s="176"/>
      <c r="QX2" s="176"/>
      <c r="QY2" s="176"/>
      <c r="QZ2" s="176"/>
      <c r="RA2" s="176"/>
      <c r="RB2" s="176"/>
      <c r="RC2" s="176"/>
      <c r="RD2" s="176"/>
      <c r="RE2" s="176"/>
      <c r="RF2" s="176"/>
      <c r="RG2" s="176"/>
      <c r="RH2" s="176"/>
      <c r="RI2" s="176"/>
      <c r="RJ2" s="176"/>
      <c r="RK2" s="176"/>
      <c r="RL2" s="184"/>
      <c r="RM2" s="176"/>
      <c r="RN2" s="176"/>
      <c r="RO2" s="176"/>
      <c r="RP2" s="176"/>
      <c r="RQ2" s="176"/>
      <c r="RR2" s="176"/>
      <c r="RS2" s="176"/>
      <c r="RT2" s="176"/>
      <c r="RU2" s="176"/>
      <c r="RV2" s="176"/>
      <c r="RW2" s="176"/>
      <c r="RX2" s="176"/>
      <c r="RY2" s="176"/>
      <c r="RZ2" s="176"/>
      <c r="SA2" s="176"/>
      <c r="SB2" s="184"/>
      <c r="SC2" s="176"/>
      <c r="SD2" s="176"/>
      <c r="SE2" s="176"/>
      <c r="SF2" s="176"/>
      <c r="SG2" s="176"/>
      <c r="SH2" s="176"/>
      <c r="SI2" s="176"/>
      <c r="SJ2" s="176"/>
      <c r="SK2" s="176"/>
      <c r="SL2" s="176"/>
      <c r="SM2" s="176"/>
      <c r="SN2" s="176"/>
      <c r="SO2" s="176"/>
      <c r="SP2" s="176"/>
      <c r="SQ2" s="176"/>
      <c r="SR2" s="184"/>
      <c r="SS2" s="176"/>
      <c r="ST2" s="176"/>
      <c r="SU2" s="176"/>
      <c r="SV2" s="176"/>
      <c r="SW2" s="176"/>
      <c r="SX2" s="176"/>
      <c r="SY2" s="176"/>
      <c r="SZ2" s="176"/>
      <c r="TA2" s="176"/>
      <c r="TB2" s="176"/>
      <c r="TC2" s="176"/>
      <c r="TD2" s="176"/>
      <c r="TE2" s="176"/>
      <c r="TF2" s="176"/>
      <c r="TG2" s="176"/>
      <c r="TH2" s="184"/>
      <c r="TI2" s="176"/>
      <c r="TJ2" s="176"/>
      <c r="TK2" s="176"/>
      <c r="TL2" s="176"/>
      <c r="TM2" s="176"/>
      <c r="TN2" s="176"/>
      <c r="TO2" s="176"/>
      <c r="TP2" s="176"/>
      <c r="TQ2" s="176"/>
      <c r="TR2" s="176"/>
      <c r="TS2" s="176"/>
      <c r="TT2" s="176"/>
      <c r="TU2" s="176"/>
      <c r="TV2" s="176"/>
      <c r="TW2" s="176"/>
      <c r="TX2" s="184"/>
      <c r="TY2" s="176"/>
      <c r="TZ2" s="176"/>
      <c r="UA2" s="176"/>
      <c r="UB2" s="176"/>
      <c r="UC2" s="176"/>
      <c r="UD2" s="176"/>
      <c r="UE2" s="176"/>
      <c r="UF2" s="176"/>
      <c r="UG2" s="176"/>
      <c r="UH2" s="176"/>
      <c r="UI2" s="176"/>
      <c r="UJ2" s="176"/>
      <c r="UK2" s="176"/>
      <c r="UL2" s="176"/>
      <c r="UM2" s="176"/>
      <c r="UN2" s="184"/>
      <c r="UO2" s="176"/>
      <c r="UP2" s="176"/>
      <c r="UQ2" s="176"/>
      <c r="UR2" s="176"/>
      <c r="US2" s="176"/>
      <c r="UT2" s="176"/>
      <c r="UU2" s="176"/>
      <c r="UV2" s="176"/>
      <c r="UW2" s="176"/>
      <c r="UX2" s="176"/>
      <c r="UY2" s="176"/>
      <c r="UZ2" s="176"/>
      <c r="VA2" s="176"/>
      <c r="VB2" s="176"/>
      <c r="VC2" s="176"/>
      <c r="VD2" s="184"/>
      <c r="VE2" s="176"/>
      <c r="VF2" s="176"/>
      <c r="VG2" s="176"/>
      <c r="VH2" s="176"/>
      <c r="VI2" s="176"/>
      <c r="VJ2" s="176"/>
      <c r="VK2" s="176"/>
      <c r="VL2" s="176"/>
      <c r="VM2" s="176"/>
      <c r="VN2" s="176"/>
      <c r="VO2" s="176"/>
      <c r="VP2" s="176"/>
      <c r="VQ2" s="176"/>
      <c r="VR2" s="176"/>
      <c r="VS2" s="176"/>
      <c r="VT2" s="184"/>
      <c r="VU2" s="176"/>
      <c r="VV2" s="176"/>
      <c r="VW2" s="176"/>
      <c r="VX2" s="176"/>
      <c r="VY2" s="176"/>
      <c r="VZ2" s="176"/>
      <c r="WA2" s="176"/>
      <c r="WB2" s="176"/>
      <c r="WC2" s="176"/>
      <c r="WD2" s="176"/>
      <c r="WE2" s="176"/>
      <c r="WF2" s="176"/>
      <c r="WG2" s="176"/>
      <c r="WH2" s="176"/>
      <c r="WI2" s="176"/>
      <c r="WJ2" s="184"/>
      <c r="WK2" s="176"/>
      <c r="WL2" s="176"/>
      <c r="WM2" s="176"/>
      <c r="WN2" s="176"/>
      <c r="WO2" s="176"/>
      <c r="WP2" s="176"/>
      <c r="WQ2" s="176"/>
      <c r="WR2" s="176"/>
      <c r="WS2" s="176"/>
      <c r="WT2" s="176"/>
      <c r="WU2" s="176"/>
      <c r="WV2" s="176"/>
      <c r="WW2" s="176"/>
      <c r="WX2" s="176"/>
      <c r="WY2" s="176"/>
      <c r="WZ2" s="184"/>
      <c r="XA2" s="176"/>
      <c r="XB2" s="176"/>
      <c r="XC2" s="176"/>
      <c r="XD2" s="176"/>
      <c r="XE2" s="176"/>
      <c r="XF2" s="176"/>
      <c r="XG2" s="176"/>
      <c r="XH2" s="176"/>
      <c r="XI2" s="176"/>
      <c r="XJ2" s="176"/>
      <c r="XK2" s="176"/>
      <c r="XL2" s="176"/>
      <c r="XM2" s="176"/>
      <c r="XN2" s="176"/>
      <c r="XO2" s="176"/>
      <c r="XP2" s="184"/>
      <c r="XQ2" s="176"/>
      <c r="XR2" s="176"/>
      <c r="XS2" s="176"/>
      <c r="XT2" s="176"/>
      <c r="XU2" s="176"/>
      <c r="XV2" s="176"/>
      <c r="XW2" s="176"/>
      <c r="XX2" s="176"/>
      <c r="XY2" s="176"/>
      <c r="XZ2" s="176"/>
      <c r="YA2" s="176"/>
      <c r="YB2" s="176"/>
      <c r="YC2" s="176"/>
      <c r="YD2" s="176"/>
      <c r="YE2" s="176"/>
      <c r="YF2" s="184"/>
      <c r="YG2" s="176"/>
      <c r="YH2" s="176"/>
      <c r="YI2" s="176"/>
      <c r="YJ2" s="176"/>
      <c r="YK2" s="176"/>
      <c r="YL2" s="176"/>
      <c r="YM2" s="176"/>
      <c r="YN2" s="176"/>
      <c r="YO2" s="176"/>
      <c r="YP2" s="176"/>
      <c r="YQ2" s="176"/>
      <c r="YR2" s="176"/>
      <c r="YS2" s="176"/>
      <c r="YT2" s="176"/>
      <c r="YU2" s="176"/>
      <c r="YV2" s="184"/>
      <c r="YW2" s="176"/>
      <c r="YX2" s="176"/>
      <c r="YY2" s="176"/>
      <c r="YZ2" s="176"/>
      <c r="ZA2" s="176"/>
      <c r="ZB2" s="176"/>
      <c r="ZC2" s="176"/>
      <c r="ZD2" s="176"/>
      <c r="ZE2" s="176"/>
      <c r="ZF2" s="176"/>
      <c r="ZG2" s="176"/>
      <c r="ZH2" s="176"/>
      <c r="ZI2" s="176"/>
      <c r="ZJ2" s="176"/>
      <c r="ZK2" s="176"/>
      <c r="ZL2" s="184"/>
      <c r="ZM2" s="176"/>
      <c r="ZN2" s="176"/>
      <c r="ZO2" s="176"/>
      <c r="ZP2" s="176"/>
      <c r="ZQ2" s="176"/>
      <c r="ZR2" s="176"/>
      <c r="ZS2" s="176"/>
      <c r="ZT2" s="176"/>
      <c r="ZU2" s="176"/>
      <c r="ZV2" s="176"/>
      <c r="ZW2" s="176"/>
      <c r="ZX2" s="176"/>
      <c r="ZY2" s="176"/>
      <c r="ZZ2" s="176"/>
      <c r="AAA2" s="176"/>
      <c r="AAB2" s="184"/>
      <c r="AAC2" s="176"/>
      <c r="AAD2" s="176"/>
      <c r="AAE2" s="176"/>
      <c r="AAF2" s="176"/>
      <c r="AAG2" s="176"/>
      <c r="AAH2" s="176"/>
      <c r="AAI2" s="176"/>
      <c r="AAJ2" s="176"/>
      <c r="AAK2" s="176"/>
      <c r="AAL2" s="176"/>
      <c r="AAM2" s="176"/>
      <c r="AAN2" s="176"/>
      <c r="AAO2" s="176"/>
      <c r="AAP2" s="176"/>
      <c r="AAQ2" s="176"/>
      <c r="AAR2" s="184"/>
      <c r="AAS2" s="176"/>
      <c r="AAT2" s="176"/>
      <c r="AAU2" s="176"/>
      <c r="AAV2" s="176"/>
      <c r="AAW2" s="176"/>
      <c r="AAX2" s="176"/>
      <c r="AAY2" s="176"/>
      <c r="AAZ2" s="176"/>
      <c r="ABA2" s="176"/>
      <c r="ABB2" s="176"/>
      <c r="ABC2" s="176"/>
      <c r="ABD2" s="176"/>
      <c r="ABE2" s="176"/>
      <c r="ABF2" s="176"/>
      <c r="ABG2" s="176"/>
      <c r="ABH2" s="184"/>
      <c r="ABI2" s="176"/>
      <c r="ABJ2" s="176"/>
      <c r="ABK2" s="176"/>
      <c r="ABL2" s="176"/>
      <c r="ABM2" s="176"/>
      <c r="ABN2" s="176"/>
      <c r="ABO2" s="176"/>
      <c r="ABP2" s="176"/>
      <c r="ABQ2" s="176"/>
      <c r="ABR2" s="176"/>
      <c r="ABS2" s="176"/>
      <c r="ABT2" s="176"/>
      <c r="ABU2" s="176"/>
      <c r="ABV2" s="176"/>
      <c r="ABW2" s="176"/>
      <c r="ABX2" s="184"/>
      <c r="ABY2" s="176"/>
      <c r="ABZ2" s="176"/>
      <c r="ACA2" s="176"/>
      <c r="ACB2" s="176"/>
      <c r="ACC2" s="176"/>
      <c r="ACD2" s="176"/>
      <c r="ACE2" s="176"/>
      <c r="ACF2" s="176"/>
      <c r="ACG2" s="176"/>
      <c r="ACH2" s="176"/>
      <c r="ACI2" s="176"/>
      <c r="ACJ2" s="176"/>
      <c r="ACK2" s="176"/>
      <c r="ACL2" s="176"/>
      <c r="ACM2" s="176"/>
      <c r="ACN2" s="184"/>
      <c r="ACO2" s="176"/>
      <c r="ACP2" s="176"/>
      <c r="ACQ2" s="176"/>
      <c r="ACR2" s="176"/>
      <c r="ACS2" s="176"/>
      <c r="ACT2" s="176"/>
      <c r="ACU2" s="176"/>
      <c r="ACV2" s="176"/>
      <c r="ACW2" s="176"/>
      <c r="ACX2" s="176"/>
      <c r="ACY2" s="176"/>
      <c r="ACZ2" s="176"/>
      <c r="ADA2" s="176"/>
      <c r="ADB2" s="176"/>
      <c r="ADC2" s="176"/>
      <c r="ADD2" s="184"/>
      <c r="ADE2" s="176"/>
      <c r="ADF2" s="176"/>
      <c r="ADG2" s="176"/>
      <c r="ADH2" s="176"/>
      <c r="ADI2" s="176"/>
      <c r="ADJ2" s="176"/>
      <c r="ADK2" s="176"/>
      <c r="ADL2" s="176"/>
      <c r="ADM2" s="176"/>
      <c r="ADN2" s="176"/>
      <c r="ADO2" s="176"/>
      <c r="ADP2" s="176"/>
      <c r="ADQ2" s="176"/>
      <c r="ADR2" s="176"/>
      <c r="ADS2" s="176"/>
      <c r="ADT2" s="184"/>
      <c r="ADU2" s="176"/>
      <c r="ADV2" s="176"/>
      <c r="ADW2" s="176"/>
      <c r="ADX2" s="176"/>
      <c r="ADY2" s="176"/>
      <c r="ADZ2" s="176"/>
      <c r="AEA2" s="176"/>
      <c r="AEB2" s="176"/>
      <c r="AEC2" s="176"/>
      <c r="AED2" s="176"/>
      <c r="AEE2" s="176"/>
      <c r="AEF2" s="176"/>
      <c r="AEG2" s="176"/>
      <c r="AEH2" s="176"/>
      <c r="AEI2" s="176"/>
      <c r="AEJ2" s="184"/>
      <c r="AEK2" s="176"/>
      <c r="AEL2" s="176"/>
      <c r="AEM2" s="176"/>
      <c r="AEN2" s="176"/>
      <c r="AEO2" s="176"/>
      <c r="AEP2" s="176"/>
      <c r="AEQ2" s="176"/>
      <c r="AER2" s="176"/>
      <c r="AES2" s="176"/>
      <c r="AET2" s="176"/>
      <c r="AEU2" s="176"/>
      <c r="AEV2" s="176"/>
      <c r="AEW2" s="176"/>
      <c r="AEX2" s="176"/>
      <c r="AEY2" s="176"/>
      <c r="AEZ2" s="184"/>
      <c r="AFA2" s="176"/>
      <c r="AFB2" s="176"/>
      <c r="AFC2" s="176"/>
      <c r="AFD2" s="176"/>
      <c r="AFE2" s="176"/>
      <c r="AFF2" s="176"/>
      <c r="AFG2" s="176"/>
      <c r="AFH2" s="176"/>
      <c r="AFI2" s="176"/>
      <c r="AFJ2" s="176"/>
      <c r="AFK2" s="176"/>
      <c r="AFL2" s="176"/>
      <c r="AFM2" s="176"/>
      <c r="AFN2" s="176"/>
      <c r="AFO2" s="176"/>
      <c r="AFP2" s="184"/>
      <c r="AFQ2" s="176"/>
      <c r="AFR2" s="176"/>
      <c r="AFS2" s="176"/>
      <c r="AFT2" s="176"/>
      <c r="AFU2" s="176"/>
      <c r="AFV2" s="176"/>
      <c r="AFW2" s="176"/>
      <c r="AFX2" s="176"/>
      <c r="AFY2" s="176"/>
      <c r="AFZ2" s="176"/>
      <c r="AGA2" s="176"/>
      <c r="AGB2" s="176"/>
      <c r="AGC2" s="176"/>
      <c r="AGD2" s="176"/>
      <c r="AGE2" s="176"/>
      <c r="AGF2" s="184"/>
      <c r="AGG2" s="176"/>
      <c r="AGH2" s="176"/>
      <c r="AGI2" s="176"/>
      <c r="AGJ2" s="176"/>
      <c r="AGK2" s="176"/>
      <c r="AGL2" s="176"/>
      <c r="AGM2" s="176"/>
      <c r="AGN2" s="176"/>
      <c r="AGO2" s="176"/>
      <c r="AGP2" s="176"/>
      <c r="AGQ2" s="176"/>
      <c r="AGR2" s="176"/>
      <c r="AGS2" s="176"/>
      <c r="AGT2" s="176"/>
      <c r="AGU2" s="176"/>
      <c r="AGV2" s="184"/>
      <c r="AGW2" s="176"/>
      <c r="AGX2" s="176"/>
      <c r="AGY2" s="176"/>
      <c r="AGZ2" s="176"/>
      <c r="AHA2" s="176"/>
      <c r="AHB2" s="176"/>
      <c r="AHC2" s="176"/>
      <c r="AHD2" s="176"/>
      <c r="AHE2" s="176"/>
      <c r="AHF2" s="176"/>
      <c r="AHG2" s="176"/>
      <c r="AHH2" s="176"/>
      <c r="AHI2" s="176"/>
      <c r="AHJ2" s="176"/>
      <c r="AHK2" s="176"/>
      <c r="AHL2" s="184"/>
      <c r="AHM2" s="176"/>
      <c r="AHN2" s="176"/>
      <c r="AHO2" s="176"/>
      <c r="AHP2" s="176"/>
      <c r="AHQ2" s="176"/>
      <c r="AHR2" s="176"/>
      <c r="AHS2" s="176"/>
      <c r="AHT2" s="176"/>
      <c r="AHU2" s="176"/>
      <c r="AHV2" s="176"/>
      <c r="AHW2" s="176"/>
      <c r="AHX2" s="176"/>
      <c r="AHY2" s="176"/>
      <c r="AHZ2" s="176"/>
      <c r="AIA2" s="176"/>
      <c r="AIB2" s="184"/>
      <c r="AIC2" s="176"/>
      <c r="AID2" s="176"/>
      <c r="AIE2" s="176"/>
      <c r="AIF2" s="176"/>
      <c r="AIG2" s="176"/>
      <c r="AIH2" s="176"/>
      <c r="AII2" s="176"/>
      <c r="AIJ2" s="176"/>
      <c r="AIK2" s="176"/>
      <c r="AIL2" s="176"/>
      <c r="AIM2" s="176"/>
      <c r="AIN2" s="176"/>
      <c r="AIO2" s="176"/>
      <c r="AIP2" s="176"/>
      <c r="AIQ2" s="176"/>
      <c r="AIR2" s="184"/>
      <c r="AIS2" s="176"/>
      <c r="AIT2" s="176"/>
      <c r="AIU2" s="176"/>
      <c r="AIV2" s="176"/>
      <c r="AIW2" s="176"/>
      <c r="AIX2" s="176"/>
      <c r="AIY2" s="176"/>
      <c r="AIZ2" s="176"/>
      <c r="AJA2" s="176"/>
      <c r="AJB2" s="176"/>
      <c r="AJC2" s="176"/>
      <c r="AJD2" s="176"/>
      <c r="AJE2" s="176"/>
      <c r="AJF2" s="176"/>
      <c r="AJG2" s="176"/>
      <c r="AJH2" s="184"/>
      <c r="AJI2" s="176"/>
      <c r="AJJ2" s="176"/>
      <c r="AJK2" s="176"/>
      <c r="AJL2" s="176"/>
      <c r="AJM2" s="176"/>
      <c r="AJN2" s="176"/>
      <c r="AJO2" s="176"/>
      <c r="AJP2" s="176"/>
      <c r="AJQ2" s="176"/>
      <c r="AJR2" s="176"/>
      <c r="AJS2" s="176"/>
      <c r="AJT2" s="176"/>
      <c r="AJU2" s="176"/>
      <c r="AJV2" s="176"/>
      <c r="AJW2" s="176"/>
      <c r="AJX2" s="184"/>
      <c r="AJY2" s="176"/>
      <c r="AJZ2" s="176"/>
      <c r="AKA2" s="176"/>
      <c r="AKB2" s="176"/>
      <c r="AKC2" s="176"/>
      <c r="AKD2" s="176"/>
      <c r="AKE2" s="176"/>
      <c r="AKF2" s="176"/>
      <c r="AKG2" s="176"/>
      <c r="AKH2" s="176"/>
      <c r="AKI2" s="176"/>
      <c r="AKJ2" s="176"/>
      <c r="AKK2" s="176"/>
      <c r="AKL2" s="176"/>
      <c r="AKM2" s="176"/>
      <c r="AKN2" s="184"/>
      <c r="AKO2" s="176"/>
      <c r="AKP2" s="176"/>
      <c r="AKQ2" s="176"/>
      <c r="AKR2" s="176"/>
      <c r="AKS2" s="176"/>
      <c r="AKT2" s="176"/>
      <c r="AKU2" s="176"/>
      <c r="AKV2" s="176"/>
      <c r="AKW2" s="176"/>
      <c r="AKX2" s="176"/>
      <c r="AKY2" s="176"/>
      <c r="AKZ2" s="176"/>
      <c r="ALA2" s="176"/>
      <c r="ALB2" s="176"/>
      <c r="ALC2" s="176"/>
      <c r="ALD2" s="184"/>
      <c r="ALE2" s="176"/>
      <c r="ALF2" s="176"/>
      <c r="ALG2" s="176"/>
      <c r="ALH2" s="176"/>
      <c r="ALI2" s="176"/>
      <c r="ALJ2" s="176"/>
      <c r="ALK2" s="176"/>
      <c r="ALL2" s="176"/>
      <c r="ALM2" s="176"/>
      <c r="ALN2" s="176"/>
      <c r="ALO2" s="176"/>
      <c r="ALP2" s="176"/>
      <c r="ALQ2" s="176"/>
      <c r="ALR2" s="176"/>
      <c r="ALS2" s="176"/>
      <c r="ALT2" s="184"/>
      <c r="ALU2" s="176"/>
      <c r="ALV2" s="176"/>
      <c r="ALW2" s="176"/>
      <c r="ALX2" s="176"/>
      <c r="ALY2" s="176"/>
      <c r="ALZ2" s="176"/>
      <c r="AMA2" s="176"/>
      <c r="AMB2" s="176"/>
      <c r="AMC2" s="176"/>
      <c r="AMD2" s="176"/>
      <c r="AME2" s="176"/>
      <c r="AMF2" s="176"/>
      <c r="AMG2" s="176"/>
      <c r="AMH2" s="176"/>
      <c r="AMI2" s="176"/>
      <c r="AMJ2" s="184"/>
      <c r="AMK2" s="176"/>
      <c r="AML2" s="176"/>
      <c r="AMM2" s="176"/>
      <c r="AMN2" s="176"/>
      <c r="AMO2" s="176"/>
      <c r="AMP2" s="176"/>
      <c r="AMQ2" s="176"/>
      <c r="AMR2" s="176"/>
      <c r="AMS2" s="176"/>
      <c r="AMT2" s="176"/>
      <c r="AMU2" s="176"/>
      <c r="AMV2" s="176"/>
      <c r="AMW2" s="176"/>
      <c r="AMX2" s="176"/>
      <c r="AMY2" s="176"/>
      <c r="AMZ2" s="184"/>
      <c r="ANA2" s="176"/>
      <c r="ANB2" s="176"/>
      <c r="ANC2" s="176"/>
      <c r="AND2" s="176"/>
      <c r="ANE2" s="176"/>
      <c r="ANF2" s="176"/>
      <c r="ANG2" s="176"/>
      <c r="ANH2" s="176"/>
      <c r="ANI2" s="176"/>
      <c r="ANJ2" s="176"/>
      <c r="ANK2" s="176"/>
      <c r="ANL2" s="176"/>
      <c r="ANM2" s="176"/>
      <c r="ANN2" s="176"/>
      <c r="ANO2" s="176"/>
      <c r="ANP2" s="184"/>
      <c r="ANQ2" s="176"/>
      <c r="ANR2" s="176"/>
      <c r="ANS2" s="176"/>
      <c r="ANT2" s="176"/>
      <c r="ANU2" s="176"/>
      <c r="ANV2" s="176"/>
      <c r="ANW2" s="176"/>
      <c r="ANX2" s="176"/>
      <c r="ANY2" s="176"/>
      <c r="ANZ2" s="176"/>
      <c r="AOA2" s="176"/>
      <c r="AOB2" s="176"/>
      <c r="AOC2" s="176"/>
      <c r="AOD2" s="176"/>
      <c r="AOE2" s="176"/>
      <c r="AOF2" s="184"/>
      <c r="AOG2" s="176"/>
      <c r="AOH2" s="176"/>
      <c r="AOI2" s="176"/>
      <c r="AOJ2" s="176"/>
      <c r="AOK2" s="176"/>
      <c r="AOL2" s="176"/>
      <c r="AOM2" s="176"/>
      <c r="AON2" s="176"/>
      <c r="AOO2" s="176"/>
      <c r="AOP2" s="176"/>
      <c r="AOQ2" s="176"/>
      <c r="AOR2" s="176"/>
      <c r="AOS2" s="176"/>
      <c r="AOT2" s="176"/>
      <c r="AOU2" s="176"/>
      <c r="AOV2" s="184"/>
      <c r="AOW2" s="176"/>
      <c r="AOX2" s="176"/>
      <c r="AOY2" s="176"/>
      <c r="AOZ2" s="176"/>
      <c r="APA2" s="176"/>
      <c r="APB2" s="176"/>
      <c r="APC2" s="176"/>
      <c r="APD2" s="176"/>
      <c r="APE2" s="176"/>
      <c r="APF2" s="176"/>
      <c r="APG2" s="176"/>
      <c r="APH2" s="176"/>
      <c r="API2" s="176"/>
      <c r="APJ2" s="176"/>
      <c r="APK2" s="176"/>
      <c r="APL2" s="184"/>
      <c r="APM2" s="176"/>
      <c r="APN2" s="176"/>
      <c r="APO2" s="176"/>
      <c r="APP2" s="176"/>
      <c r="APQ2" s="176"/>
      <c r="APR2" s="176"/>
      <c r="APS2" s="176"/>
      <c r="APT2" s="176"/>
      <c r="APU2" s="176"/>
      <c r="APV2" s="176"/>
      <c r="APW2" s="176"/>
      <c r="APX2" s="176"/>
      <c r="APY2" s="176"/>
      <c r="APZ2" s="176"/>
      <c r="AQA2" s="176"/>
      <c r="AQB2" s="184"/>
      <c r="AQC2" s="176"/>
      <c r="AQD2" s="176"/>
      <c r="AQE2" s="176"/>
      <c r="AQF2" s="176"/>
      <c r="AQG2" s="176"/>
      <c r="AQH2" s="176"/>
      <c r="AQI2" s="176"/>
      <c r="AQJ2" s="176"/>
      <c r="AQK2" s="176"/>
      <c r="AQL2" s="176"/>
      <c r="AQM2" s="176"/>
      <c r="AQN2" s="176"/>
      <c r="AQO2" s="176"/>
      <c r="AQP2" s="176"/>
      <c r="AQQ2" s="176"/>
      <c r="AQR2" s="184"/>
      <c r="AQS2" s="176"/>
      <c r="AQT2" s="176"/>
      <c r="AQU2" s="176"/>
      <c r="AQV2" s="176"/>
      <c r="AQW2" s="176"/>
      <c r="AQX2" s="176"/>
      <c r="AQY2" s="176"/>
      <c r="AQZ2" s="176"/>
      <c r="ARA2" s="176"/>
      <c r="ARB2" s="176"/>
      <c r="ARC2" s="176"/>
      <c r="ARD2" s="176"/>
      <c r="ARE2" s="176"/>
      <c r="ARF2" s="176"/>
      <c r="ARG2" s="176"/>
      <c r="ARH2" s="184"/>
      <c r="ARI2" s="176"/>
      <c r="ARJ2" s="176"/>
      <c r="ARK2" s="176"/>
      <c r="ARL2" s="176"/>
      <c r="ARM2" s="176"/>
      <c r="ARN2" s="176"/>
      <c r="ARO2" s="176"/>
      <c r="ARP2" s="176"/>
      <c r="ARQ2" s="176"/>
      <c r="ARR2" s="176"/>
      <c r="ARS2" s="176"/>
      <c r="ART2" s="176"/>
      <c r="ARU2" s="176"/>
      <c r="ARV2" s="176"/>
      <c r="ARW2" s="176"/>
      <c r="ARX2" s="184"/>
      <c r="ARY2" s="176"/>
      <c r="ARZ2" s="176"/>
      <c r="ASA2" s="176"/>
      <c r="ASB2" s="176"/>
      <c r="ASC2" s="176"/>
      <c r="ASD2" s="176"/>
      <c r="ASE2" s="176"/>
      <c r="ASF2" s="176"/>
      <c r="ASG2" s="176"/>
      <c r="ASH2" s="176"/>
      <c r="ASI2" s="176"/>
      <c r="ASJ2" s="176"/>
      <c r="ASK2" s="176"/>
      <c r="ASL2" s="176"/>
      <c r="ASM2" s="176"/>
      <c r="ASN2" s="184"/>
      <c r="ASO2" s="176"/>
      <c r="ASP2" s="176"/>
      <c r="ASQ2" s="176"/>
      <c r="ASR2" s="176"/>
      <c r="ASS2" s="176"/>
      <c r="AST2" s="176"/>
      <c r="ASU2" s="176"/>
      <c r="ASV2" s="176"/>
      <c r="ASW2" s="176"/>
      <c r="ASX2" s="176"/>
      <c r="ASY2" s="176"/>
      <c r="ASZ2" s="176"/>
      <c r="ATA2" s="176"/>
      <c r="ATB2" s="176"/>
      <c r="ATC2" s="176"/>
      <c r="ATD2" s="184"/>
      <c r="ATE2" s="176"/>
      <c r="ATF2" s="176"/>
      <c r="ATG2" s="176"/>
      <c r="ATH2" s="176"/>
      <c r="ATI2" s="176"/>
      <c r="ATJ2" s="176"/>
      <c r="ATK2" s="176"/>
      <c r="ATL2" s="176"/>
      <c r="ATM2" s="176"/>
      <c r="ATN2" s="176"/>
      <c r="ATO2" s="176"/>
      <c r="ATP2" s="176"/>
      <c r="ATQ2" s="176"/>
      <c r="ATR2" s="176"/>
      <c r="ATS2" s="176"/>
      <c r="ATT2" s="184"/>
      <c r="ATU2" s="176"/>
      <c r="ATV2" s="176"/>
      <c r="ATW2" s="176"/>
      <c r="ATX2" s="176"/>
      <c r="ATY2" s="176"/>
      <c r="ATZ2" s="176"/>
      <c r="AUA2" s="176"/>
      <c r="AUB2" s="176"/>
      <c r="AUC2" s="176"/>
      <c r="AUD2" s="176"/>
      <c r="AUE2" s="176"/>
      <c r="AUF2" s="176"/>
      <c r="AUG2" s="176"/>
      <c r="AUH2" s="176"/>
      <c r="AUI2" s="176"/>
      <c r="AUJ2" s="184"/>
      <c r="AUK2" s="176"/>
      <c r="AUL2" s="176"/>
      <c r="AUM2" s="176"/>
      <c r="AUN2" s="176"/>
      <c r="AUO2" s="176"/>
      <c r="AUP2" s="176"/>
      <c r="AUQ2" s="176"/>
      <c r="AUR2" s="176"/>
      <c r="AUS2" s="176"/>
      <c r="AUT2" s="176"/>
      <c r="AUU2" s="176"/>
      <c r="AUV2" s="176"/>
      <c r="AUW2" s="176"/>
      <c r="AUX2" s="176"/>
      <c r="AUY2" s="176"/>
      <c r="AUZ2" s="184"/>
      <c r="AVA2" s="176"/>
      <c r="AVB2" s="176"/>
      <c r="AVC2" s="176"/>
      <c r="AVD2" s="176"/>
      <c r="AVE2" s="176"/>
      <c r="AVF2" s="176"/>
      <c r="AVG2" s="176"/>
      <c r="AVH2" s="176"/>
      <c r="AVI2" s="176"/>
      <c r="AVJ2" s="176"/>
      <c r="AVK2" s="176"/>
      <c r="AVL2" s="176"/>
      <c r="AVM2" s="176"/>
      <c r="AVN2" s="176"/>
      <c r="AVO2" s="176"/>
      <c r="AVP2" s="184"/>
      <c r="AVQ2" s="176"/>
      <c r="AVR2" s="176"/>
      <c r="AVS2" s="176"/>
      <c r="AVT2" s="176"/>
      <c r="AVU2" s="176"/>
      <c r="AVV2" s="176"/>
      <c r="AVW2" s="176"/>
      <c r="AVX2" s="176"/>
      <c r="AVY2" s="176"/>
      <c r="AVZ2" s="176"/>
      <c r="AWA2" s="176"/>
      <c r="AWB2" s="176"/>
      <c r="AWC2" s="176"/>
      <c r="AWD2" s="176"/>
      <c r="AWE2" s="176"/>
      <c r="AWF2" s="184"/>
      <c r="AWG2" s="176"/>
      <c r="AWH2" s="176"/>
      <c r="AWI2" s="176"/>
      <c r="AWJ2" s="176"/>
      <c r="AWK2" s="176"/>
      <c r="AWL2" s="176"/>
      <c r="AWM2" s="176"/>
      <c r="AWN2" s="176"/>
      <c r="AWO2" s="176"/>
      <c r="AWP2" s="176"/>
      <c r="AWQ2" s="176"/>
      <c r="AWR2" s="176"/>
      <c r="AWS2" s="176"/>
      <c r="AWT2" s="176"/>
      <c r="AWU2" s="176"/>
      <c r="AWV2" s="184"/>
      <c r="AWW2" s="176"/>
      <c r="AWX2" s="176"/>
      <c r="AWY2" s="176"/>
      <c r="AWZ2" s="176"/>
      <c r="AXA2" s="176"/>
      <c r="AXB2" s="176"/>
      <c r="AXC2" s="176"/>
      <c r="AXD2" s="176"/>
      <c r="AXE2" s="176"/>
      <c r="AXF2" s="176"/>
      <c r="AXG2" s="176"/>
      <c r="AXH2" s="176"/>
      <c r="AXI2" s="176"/>
      <c r="AXJ2" s="176"/>
      <c r="AXK2" s="176"/>
      <c r="AXL2" s="184"/>
      <c r="AXM2" s="176"/>
      <c r="AXN2" s="176"/>
      <c r="AXO2" s="176"/>
      <c r="AXP2" s="176"/>
      <c r="AXQ2" s="176"/>
      <c r="AXR2" s="176"/>
      <c r="AXS2" s="176"/>
      <c r="AXT2" s="176"/>
      <c r="AXU2" s="176"/>
      <c r="AXV2" s="176"/>
      <c r="AXW2" s="176"/>
      <c r="AXX2" s="176"/>
      <c r="AXY2" s="176"/>
      <c r="AXZ2" s="176"/>
      <c r="AYA2" s="176"/>
      <c r="AYB2" s="184"/>
      <c r="AYC2" s="176"/>
      <c r="AYD2" s="176"/>
      <c r="AYE2" s="176"/>
      <c r="AYF2" s="176"/>
      <c r="AYG2" s="176"/>
      <c r="AYH2" s="176"/>
      <c r="AYI2" s="176"/>
      <c r="AYJ2" s="176"/>
      <c r="AYK2" s="176"/>
      <c r="AYL2" s="176"/>
      <c r="AYM2" s="176"/>
      <c r="AYN2" s="176"/>
      <c r="AYO2" s="176"/>
      <c r="AYP2" s="176"/>
      <c r="AYQ2" s="176"/>
      <c r="AYR2" s="184"/>
      <c r="AYS2" s="176"/>
      <c r="AYT2" s="176"/>
      <c r="AYU2" s="176"/>
      <c r="AYV2" s="176"/>
      <c r="AYW2" s="176"/>
      <c r="AYX2" s="176"/>
      <c r="AYY2" s="176"/>
      <c r="AYZ2" s="176"/>
      <c r="AZA2" s="176"/>
      <c r="AZB2" s="176"/>
      <c r="AZC2" s="176"/>
      <c r="AZD2" s="176"/>
      <c r="AZE2" s="176"/>
      <c r="AZF2" s="176"/>
      <c r="AZG2" s="176"/>
      <c r="AZH2" s="184"/>
      <c r="AZI2" s="176"/>
      <c r="AZJ2" s="176"/>
      <c r="AZK2" s="176"/>
      <c r="AZL2" s="176"/>
      <c r="AZM2" s="176"/>
      <c r="AZN2" s="176"/>
      <c r="AZO2" s="176"/>
      <c r="AZP2" s="176"/>
      <c r="AZQ2" s="176"/>
      <c r="AZR2" s="176"/>
      <c r="AZS2" s="176"/>
      <c r="AZT2" s="176"/>
      <c r="AZU2" s="176"/>
      <c r="AZV2" s="176"/>
      <c r="AZW2" s="176"/>
      <c r="AZX2" s="184"/>
      <c r="AZY2" s="176"/>
      <c r="AZZ2" s="176"/>
      <c r="BAA2" s="176"/>
      <c r="BAB2" s="176"/>
      <c r="BAC2" s="176"/>
      <c r="BAD2" s="176"/>
      <c r="BAE2" s="176"/>
      <c r="BAF2" s="176"/>
      <c r="BAG2" s="176"/>
      <c r="BAH2" s="176"/>
      <c r="BAI2" s="176"/>
      <c r="BAJ2" s="176"/>
      <c r="BAK2" s="176"/>
      <c r="BAL2" s="176"/>
      <c r="BAM2" s="176"/>
      <c r="BAN2" s="184"/>
      <c r="BAO2" s="176"/>
      <c r="BAP2" s="176"/>
      <c r="BAQ2" s="176"/>
      <c r="BAR2" s="176"/>
      <c r="BAS2" s="176"/>
      <c r="BAT2" s="176"/>
      <c r="BAU2" s="176"/>
      <c r="BAV2" s="176"/>
      <c r="BAW2" s="176"/>
      <c r="BAX2" s="176"/>
      <c r="BAY2" s="176"/>
      <c r="BAZ2" s="176"/>
      <c r="BBA2" s="176"/>
      <c r="BBB2" s="176"/>
      <c r="BBC2" s="176"/>
      <c r="BBD2" s="184"/>
      <c r="BBE2" s="176"/>
      <c r="BBF2" s="176"/>
      <c r="BBG2" s="176"/>
      <c r="BBH2" s="176"/>
      <c r="BBI2" s="176"/>
      <c r="BBJ2" s="176"/>
      <c r="BBK2" s="176"/>
      <c r="BBL2" s="176"/>
      <c r="BBM2" s="176"/>
      <c r="BBN2" s="176"/>
      <c r="BBO2" s="176"/>
      <c r="BBP2" s="176"/>
      <c r="BBQ2" s="176"/>
      <c r="BBR2" s="176"/>
      <c r="BBS2" s="176"/>
      <c r="BBT2" s="184"/>
      <c r="BBU2" s="176"/>
      <c r="BBV2" s="176"/>
      <c r="BBW2" s="176"/>
      <c r="BBX2" s="176"/>
      <c r="BBY2" s="176"/>
      <c r="BBZ2" s="176"/>
      <c r="BCA2" s="176"/>
      <c r="BCB2" s="176"/>
      <c r="BCC2" s="176"/>
      <c r="BCD2" s="176"/>
      <c r="BCE2" s="176"/>
      <c r="BCF2" s="176"/>
      <c r="BCG2" s="176"/>
      <c r="BCH2" s="176"/>
      <c r="BCI2" s="176"/>
      <c r="BCJ2" s="184"/>
      <c r="BCK2" s="176"/>
      <c r="BCL2" s="176"/>
      <c r="BCM2" s="176"/>
      <c r="BCN2" s="176"/>
      <c r="BCO2" s="176"/>
      <c r="BCP2" s="176"/>
      <c r="BCQ2" s="176"/>
      <c r="BCR2" s="176"/>
      <c r="BCS2" s="176"/>
      <c r="BCT2" s="176"/>
      <c r="BCU2" s="176"/>
      <c r="BCV2" s="176"/>
      <c r="BCW2" s="176"/>
      <c r="BCX2" s="176"/>
      <c r="BCY2" s="176"/>
      <c r="BCZ2" s="184"/>
      <c r="BDA2" s="176"/>
      <c r="BDB2" s="176"/>
      <c r="BDC2" s="176"/>
      <c r="BDD2" s="176"/>
      <c r="BDE2" s="176"/>
      <c r="BDF2" s="176"/>
      <c r="BDG2" s="176"/>
      <c r="BDH2" s="176"/>
      <c r="BDI2" s="176"/>
      <c r="BDJ2" s="176"/>
      <c r="BDK2" s="176"/>
      <c r="BDL2" s="176"/>
      <c r="BDM2" s="176"/>
      <c r="BDN2" s="176"/>
      <c r="BDO2" s="176"/>
      <c r="BDP2" s="184"/>
      <c r="BDQ2" s="176"/>
      <c r="BDR2" s="176"/>
      <c r="BDS2" s="176"/>
      <c r="BDT2" s="176"/>
      <c r="BDU2" s="176"/>
      <c r="BDV2" s="176"/>
      <c r="BDW2" s="176"/>
      <c r="BDX2" s="176"/>
      <c r="BDY2" s="176"/>
      <c r="BDZ2" s="176"/>
      <c r="BEA2" s="176"/>
      <c r="BEB2" s="176"/>
      <c r="BEC2" s="176"/>
      <c r="BED2" s="176"/>
      <c r="BEE2" s="176"/>
      <c r="BEF2" s="184"/>
      <c r="BEG2" s="176"/>
      <c r="BEH2" s="176"/>
      <c r="BEI2" s="176"/>
      <c r="BEJ2" s="176"/>
      <c r="BEK2" s="176"/>
      <c r="BEL2" s="176"/>
      <c r="BEM2" s="176"/>
      <c r="BEN2" s="176"/>
      <c r="BEO2" s="176"/>
      <c r="BEP2" s="176"/>
      <c r="BEQ2" s="176"/>
      <c r="BER2" s="176"/>
      <c r="BES2" s="176"/>
      <c r="BET2" s="176"/>
      <c r="BEU2" s="176"/>
      <c r="BEV2" s="184"/>
      <c r="BEW2" s="176"/>
      <c r="BEX2" s="176"/>
      <c r="BEY2" s="176"/>
      <c r="BEZ2" s="176"/>
      <c r="BFA2" s="176"/>
      <c r="BFB2" s="176"/>
      <c r="BFC2" s="176"/>
      <c r="BFD2" s="176"/>
      <c r="BFE2" s="176"/>
      <c r="BFF2" s="176"/>
      <c r="BFG2" s="176"/>
      <c r="BFH2" s="176"/>
      <c r="BFI2" s="176"/>
      <c r="BFJ2" s="176"/>
      <c r="BFK2" s="176"/>
      <c r="BFL2" s="184"/>
      <c r="BFM2" s="176"/>
      <c r="BFN2" s="176"/>
      <c r="BFO2" s="176"/>
      <c r="BFP2" s="176"/>
      <c r="BFQ2" s="176"/>
      <c r="BFR2" s="176"/>
      <c r="BFS2" s="176"/>
      <c r="BFT2" s="176"/>
      <c r="BFU2" s="176"/>
      <c r="BFV2" s="176"/>
      <c r="BFW2" s="176"/>
      <c r="BFX2" s="176"/>
      <c r="BFY2" s="176"/>
      <c r="BFZ2" s="176"/>
      <c r="BGA2" s="176"/>
      <c r="BGB2" s="184"/>
      <c r="BGC2" s="176"/>
      <c r="BGD2" s="176"/>
      <c r="BGE2" s="176"/>
      <c r="BGF2" s="176"/>
      <c r="BGG2" s="176"/>
      <c r="BGH2" s="176"/>
      <c r="BGI2" s="176"/>
      <c r="BGJ2" s="176"/>
      <c r="BGK2" s="176"/>
      <c r="BGL2" s="176"/>
      <c r="BGM2" s="176"/>
      <c r="BGN2" s="176"/>
      <c r="BGO2" s="176"/>
      <c r="BGP2" s="176"/>
      <c r="BGQ2" s="176"/>
      <c r="BGR2" s="184"/>
      <c r="BGS2" s="176"/>
      <c r="BGT2" s="176"/>
      <c r="BGU2" s="176"/>
      <c r="BGV2" s="176"/>
      <c r="BGW2" s="176"/>
      <c r="BGX2" s="176"/>
      <c r="BGY2" s="176"/>
      <c r="BGZ2" s="176"/>
      <c r="BHA2" s="176"/>
      <c r="BHB2" s="176"/>
      <c r="BHC2" s="176"/>
      <c r="BHD2" s="176"/>
      <c r="BHE2" s="176"/>
      <c r="BHF2" s="176"/>
      <c r="BHG2" s="176"/>
      <c r="BHH2" s="184"/>
      <c r="BHI2" s="176"/>
      <c r="BHJ2" s="176"/>
      <c r="BHK2" s="176"/>
      <c r="BHL2" s="176"/>
      <c r="BHM2" s="176"/>
      <c r="BHN2" s="176"/>
      <c r="BHO2" s="176"/>
      <c r="BHP2" s="176"/>
      <c r="BHQ2" s="176"/>
      <c r="BHR2" s="176"/>
      <c r="BHS2" s="176"/>
      <c r="BHT2" s="176"/>
      <c r="BHU2" s="176"/>
      <c r="BHV2" s="176"/>
      <c r="BHW2" s="176"/>
      <c r="BHX2" s="184"/>
      <c r="BHY2" s="176"/>
      <c r="BHZ2" s="176"/>
      <c r="BIA2" s="176"/>
      <c r="BIB2" s="176"/>
      <c r="BIC2" s="176"/>
      <c r="BID2" s="176"/>
      <c r="BIE2" s="176"/>
      <c r="BIF2" s="176"/>
      <c r="BIG2" s="176"/>
      <c r="BIH2" s="176"/>
      <c r="BII2" s="176"/>
      <c r="BIJ2" s="176"/>
      <c r="BIK2" s="176"/>
      <c r="BIL2" s="176"/>
      <c r="BIM2" s="176"/>
      <c r="BIN2" s="184"/>
      <c r="BIO2" s="176"/>
      <c r="BIP2" s="176"/>
      <c r="BIQ2" s="176"/>
      <c r="BIR2" s="176"/>
      <c r="BIS2" s="176"/>
      <c r="BIT2" s="176"/>
      <c r="BIU2" s="176"/>
      <c r="BIV2" s="176"/>
      <c r="BIW2" s="176"/>
      <c r="BIX2" s="176"/>
      <c r="BIY2" s="176"/>
      <c r="BIZ2" s="176"/>
      <c r="BJA2" s="176"/>
      <c r="BJB2" s="176"/>
      <c r="BJC2" s="176"/>
      <c r="BJD2" s="184"/>
      <c r="BJE2" s="176"/>
      <c r="BJF2" s="176"/>
      <c r="BJG2" s="176"/>
      <c r="BJH2" s="176"/>
      <c r="BJI2" s="176"/>
      <c r="BJJ2" s="176"/>
      <c r="BJK2" s="176"/>
      <c r="BJL2" s="176"/>
      <c r="BJM2" s="176"/>
      <c r="BJN2" s="176"/>
      <c r="BJO2" s="176"/>
      <c r="BJP2" s="176"/>
      <c r="BJQ2" s="176"/>
      <c r="BJR2" s="176"/>
      <c r="BJS2" s="176"/>
      <c r="BJT2" s="184"/>
      <c r="BJU2" s="176"/>
      <c r="BJV2" s="176"/>
      <c r="BJW2" s="176"/>
      <c r="BJX2" s="176"/>
      <c r="BJY2" s="176"/>
      <c r="BJZ2" s="176"/>
      <c r="BKA2" s="176"/>
      <c r="BKB2" s="176"/>
      <c r="BKC2" s="176"/>
      <c r="BKD2" s="176"/>
      <c r="BKE2" s="176"/>
      <c r="BKF2" s="176"/>
      <c r="BKG2" s="176"/>
      <c r="BKH2" s="176"/>
      <c r="BKI2" s="176"/>
      <c r="BKJ2" s="184"/>
      <c r="BKK2" s="176"/>
      <c r="BKL2" s="176"/>
      <c r="BKM2" s="176"/>
      <c r="BKN2" s="176"/>
      <c r="BKO2" s="176"/>
      <c r="BKP2" s="176"/>
      <c r="BKQ2" s="176"/>
      <c r="BKR2" s="176"/>
      <c r="BKS2" s="176"/>
      <c r="BKT2" s="176"/>
      <c r="BKU2" s="176"/>
      <c r="BKV2" s="176"/>
      <c r="BKW2" s="176"/>
      <c r="BKX2" s="176"/>
      <c r="BKY2" s="176"/>
      <c r="BKZ2" s="184"/>
      <c r="BLA2" s="176"/>
      <c r="BLB2" s="176"/>
      <c r="BLC2" s="176"/>
      <c r="BLD2" s="176"/>
      <c r="BLE2" s="176"/>
      <c r="BLF2" s="176"/>
      <c r="BLG2" s="176"/>
      <c r="BLH2" s="176"/>
      <c r="BLI2" s="176"/>
      <c r="BLJ2" s="176"/>
      <c r="BLK2" s="176"/>
      <c r="BLL2" s="176"/>
      <c r="BLM2" s="176"/>
      <c r="BLN2" s="176"/>
      <c r="BLO2" s="176"/>
      <c r="BLP2" s="184"/>
      <c r="BLQ2" s="176"/>
      <c r="BLR2" s="176"/>
      <c r="BLS2" s="176"/>
      <c r="BLT2" s="176"/>
      <c r="BLU2" s="176"/>
      <c r="BLV2" s="176"/>
      <c r="BLW2" s="176"/>
      <c r="BLX2" s="176"/>
      <c r="BLY2" s="176"/>
      <c r="BLZ2" s="176"/>
      <c r="BMA2" s="176"/>
      <c r="BMB2" s="176"/>
      <c r="BMC2" s="176"/>
      <c r="BMD2" s="176"/>
      <c r="BME2" s="176"/>
      <c r="BMF2" s="184"/>
      <c r="BMG2" s="176"/>
      <c r="BMH2" s="176"/>
      <c r="BMI2" s="176"/>
      <c r="BMJ2" s="176"/>
      <c r="BMK2" s="176"/>
      <c r="BML2" s="176"/>
      <c r="BMM2" s="176"/>
      <c r="BMN2" s="176"/>
      <c r="BMO2" s="176"/>
      <c r="BMP2" s="176"/>
      <c r="BMQ2" s="176"/>
      <c r="BMR2" s="176"/>
      <c r="BMS2" s="176"/>
      <c r="BMT2" s="176"/>
      <c r="BMU2" s="176"/>
      <c r="BMV2" s="184"/>
      <c r="BMW2" s="176"/>
      <c r="BMX2" s="176"/>
      <c r="BMY2" s="176"/>
      <c r="BMZ2" s="176"/>
      <c r="BNA2" s="176"/>
      <c r="BNB2" s="176"/>
      <c r="BNC2" s="176"/>
      <c r="BND2" s="176"/>
      <c r="BNE2" s="176"/>
      <c r="BNF2" s="176"/>
      <c r="BNG2" s="176"/>
      <c r="BNH2" s="176"/>
      <c r="BNI2" s="176"/>
      <c r="BNJ2" s="176"/>
      <c r="BNK2" s="176"/>
      <c r="BNL2" s="184"/>
      <c r="BNM2" s="176"/>
      <c r="BNN2" s="176"/>
      <c r="BNO2" s="176"/>
      <c r="BNP2" s="176"/>
      <c r="BNQ2" s="176"/>
      <c r="BNR2" s="176"/>
      <c r="BNS2" s="176"/>
      <c r="BNT2" s="176"/>
      <c r="BNU2" s="176"/>
      <c r="BNV2" s="176"/>
      <c r="BNW2" s="176"/>
      <c r="BNX2" s="176"/>
      <c r="BNY2" s="176"/>
      <c r="BNZ2" s="176"/>
      <c r="BOA2" s="176"/>
      <c r="BOB2" s="184"/>
      <c r="BOC2" s="176"/>
      <c r="BOD2" s="176"/>
      <c r="BOE2" s="176"/>
      <c r="BOF2" s="176"/>
      <c r="BOG2" s="176"/>
      <c r="BOH2" s="176"/>
      <c r="BOI2" s="176"/>
      <c r="BOJ2" s="176"/>
      <c r="BOK2" s="176"/>
      <c r="BOL2" s="176"/>
      <c r="BOM2" s="176"/>
      <c r="BON2" s="176"/>
      <c r="BOO2" s="176"/>
      <c r="BOP2" s="176"/>
      <c r="BOQ2" s="176"/>
      <c r="BOR2" s="184"/>
      <c r="BOS2" s="176"/>
      <c r="BOT2" s="176"/>
      <c r="BOU2" s="176"/>
      <c r="BOV2" s="176"/>
      <c r="BOW2" s="176"/>
      <c r="BOX2" s="176"/>
      <c r="BOY2" s="176"/>
      <c r="BOZ2" s="176"/>
      <c r="BPA2" s="176"/>
      <c r="BPB2" s="176"/>
      <c r="BPC2" s="176"/>
      <c r="BPD2" s="176"/>
      <c r="BPE2" s="176"/>
      <c r="BPF2" s="176"/>
      <c r="BPG2" s="176"/>
      <c r="BPH2" s="184"/>
      <c r="BPI2" s="176"/>
      <c r="BPJ2" s="176"/>
      <c r="BPK2" s="176"/>
      <c r="BPL2" s="176"/>
      <c r="BPM2" s="176"/>
      <c r="BPN2" s="176"/>
      <c r="BPO2" s="176"/>
      <c r="BPP2" s="176"/>
      <c r="BPQ2" s="176"/>
      <c r="BPR2" s="176"/>
      <c r="BPS2" s="176"/>
      <c r="BPT2" s="176"/>
      <c r="BPU2" s="176"/>
      <c r="BPV2" s="176"/>
      <c r="BPW2" s="176"/>
      <c r="BPX2" s="184"/>
      <c r="BPY2" s="176"/>
      <c r="BPZ2" s="176"/>
      <c r="BQA2" s="176"/>
      <c r="BQB2" s="176"/>
      <c r="BQC2" s="176"/>
      <c r="BQD2" s="176"/>
      <c r="BQE2" s="176"/>
      <c r="BQF2" s="176"/>
      <c r="BQG2" s="176"/>
      <c r="BQH2" s="176"/>
      <c r="BQI2" s="176"/>
      <c r="BQJ2" s="176"/>
      <c r="BQK2" s="176"/>
      <c r="BQL2" s="176"/>
      <c r="BQM2" s="176"/>
      <c r="BQN2" s="184"/>
      <c r="BQO2" s="176"/>
      <c r="BQP2" s="176"/>
      <c r="BQQ2" s="176"/>
      <c r="BQR2" s="176"/>
      <c r="BQS2" s="176"/>
      <c r="BQT2" s="176"/>
      <c r="BQU2" s="176"/>
      <c r="BQV2" s="176"/>
      <c r="BQW2" s="176"/>
      <c r="BQX2" s="176"/>
      <c r="BQY2" s="176"/>
      <c r="BQZ2" s="176"/>
      <c r="BRA2" s="176"/>
      <c r="BRB2" s="176"/>
      <c r="BRC2" s="176"/>
      <c r="BRD2" s="184"/>
      <c r="BRE2" s="176"/>
      <c r="BRF2" s="176"/>
      <c r="BRG2" s="176"/>
      <c r="BRH2" s="176"/>
      <c r="BRI2" s="176"/>
      <c r="BRJ2" s="176"/>
      <c r="BRK2" s="176"/>
      <c r="BRL2" s="176"/>
      <c r="BRM2" s="176"/>
      <c r="BRN2" s="176"/>
      <c r="BRO2" s="176"/>
      <c r="BRP2" s="176"/>
      <c r="BRQ2" s="176"/>
      <c r="BRR2" s="176"/>
      <c r="BRS2" s="176"/>
      <c r="BRT2" s="184"/>
      <c r="BRU2" s="176"/>
      <c r="BRV2" s="176"/>
      <c r="BRW2" s="176"/>
      <c r="BRX2" s="176"/>
      <c r="BRY2" s="176"/>
      <c r="BRZ2" s="176"/>
      <c r="BSA2" s="176"/>
      <c r="BSB2" s="176"/>
      <c r="BSC2" s="176"/>
      <c r="BSD2" s="176"/>
      <c r="BSE2" s="176"/>
      <c r="BSF2" s="176"/>
      <c r="BSG2" s="176"/>
      <c r="BSH2" s="176"/>
      <c r="BSI2" s="176"/>
      <c r="BSJ2" s="184"/>
      <c r="BSK2" s="176"/>
      <c r="BSL2" s="176"/>
      <c r="BSM2" s="176"/>
      <c r="BSN2" s="176"/>
      <c r="BSO2" s="176"/>
      <c r="BSP2" s="176"/>
      <c r="BSQ2" s="176"/>
      <c r="BSR2" s="176"/>
      <c r="BSS2" s="176"/>
      <c r="BST2" s="176"/>
      <c r="BSU2" s="176"/>
      <c r="BSV2" s="176"/>
      <c r="BSW2" s="176"/>
      <c r="BSX2" s="176"/>
      <c r="BSY2" s="176"/>
      <c r="BSZ2" s="184"/>
      <c r="BTA2" s="176"/>
      <c r="BTB2" s="176"/>
      <c r="BTC2" s="176"/>
      <c r="BTD2" s="176"/>
      <c r="BTE2" s="176"/>
      <c r="BTF2" s="176"/>
      <c r="BTG2" s="176"/>
      <c r="BTH2" s="176"/>
      <c r="BTI2" s="176"/>
      <c r="BTJ2" s="176"/>
      <c r="BTK2" s="176"/>
      <c r="BTL2" s="176"/>
      <c r="BTM2" s="176"/>
      <c r="BTN2" s="176"/>
      <c r="BTO2" s="176"/>
      <c r="BTP2" s="184"/>
      <c r="BTQ2" s="176"/>
      <c r="BTR2" s="176"/>
      <c r="BTS2" s="176"/>
      <c r="BTT2" s="176"/>
      <c r="BTU2" s="176"/>
      <c r="BTV2" s="176"/>
      <c r="BTW2" s="176"/>
      <c r="BTX2" s="176"/>
      <c r="BTY2" s="176"/>
      <c r="BTZ2" s="176"/>
      <c r="BUA2" s="176"/>
      <c r="BUB2" s="176"/>
      <c r="BUC2" s="176"/>
      <c r="BUD2" s="176"/>
      <c r="BUE2" s="176"/>
      <c r="BUF2" s="184"/>
      <c r="BUG2" s="176"/>
      <c r="BUH2" s="176"/>
      <c r="BUI2" s="176"/>
      <c r="BUJ2" s="176"/>
      <c r="BUK2" s="176"/>
      <c r="BUL2" s="176"/>
      <c r="BUM2" s="176"/>
      <c r="BUN2" s="176"/>
      <c r="BUO2" s="176"/>
      <c r="BUP2" s="176"/>
      <c r="BUQ2" s="176"/>
      <c r="BUR2" s="176"/>
      <c r="BUS2" s="176"/>
      <c r="BUT2" s="176"/>
      <c r="BUU2" s="176"/>
      <c r="BUV2" s="184"/>
      <c r="BUW2" s="176"/>
      <c r="BUX2" s="176"/>
      <c r="BUY2" s="176"/>
      <c r="BUZ2" s="176"/>
      <c r="BVA2" s="176"/>
      <c r="BVB2" s="176"/>
      <c r="BVC2" s="176"/>
      <c r="BVD2" s="176"/>
      <c r="BVE2" s="176"/>
      <c r="BVF2" s="176"/>
      <c r="BVG2" s="176"/>
      <c r="BVH2" s="176"/>
      <c r="BVI2" s="176"/>
      <c r="BVJ2" s="176"/>
      <c r="BVK2" s="176"/>
      <c r="BVL2" s="184"/>
      <c r="BVM2" s="176"/>
      <c r="BVN2" s="176"/>
      <c r="BVO2" s="176"/>
      <c r="BVP2" s="176"/>
      <c r="BVQ2" s="176"/>
      <c r="BVR2" s="176"/>
      <c r="BVS2" s="176"/>
      <c r="BVT2" s="176"/>
      <c r="BVU2" s="176"/>
      <c r="BVV2" s="176"/>
      <c r="BVW2" s="176"/>
      <c r="BVX2" s="176"/>
      <c r="BVY2" s="176"/>
      <c r="BVZ2" s="176"/>
      <c r="BWA2" s="176"/>
      <c r="BWB2" s="184"/>
      <c r="BWC2" s="176"/>
      <c r="BWD2" s="176"/>
      <c r="BWE2" s="176"/>
      <c r="BWF2" s="176"/>
      <c r="BWG2" s="176"/>
      <c r="BWH2" s="176"/>
      <c r="BWI2" s="176"/>
      <c r="BWJ2" s="176"/>
      <c r="BWK2" s="176"/>
      <c r="BWL2" s="176"/>
      <c r="BWM2" s="176"/>
      <c r="BWN2" s="176"/>
      <c r="BWO2" s="176"/>
      <c r="BWP2" s="176"/>
      <c r="BWQ2" s="176"/>
      <c r="BWR2" s="184"/>
      <c r="BWS2" s="176"/>
      <c r="BWT2" s="176"/>
      <c r="BWU2" s="176"/>
      <c r="BWV2" s="176"/>
      <c r="BWW2" s="176"/>
      <c r="BWX2" s="176"/>
      <c r="BWY2" s="176"/>
      <c r="BWZ2" s="176"/>
      <c r="BXA2" s="176"/>
      <c r="BXB2" s="176"/>
      <c r="BXC2" s="176"/>
      <c r="BXD2" s="176"/>
      <c r="BXE2" s="176"/>
      <c r="BXF2" s="176"/>
      <c r="BXG2" s="176"/>
      <c r="BXH2" s="184"/>
      <c r="BXI2" s="176"/>
      <c r="BXJ2" s="176"/>
      <c r="BXK2" s="176"/>
      <c r="BXL2" s="176"/>
      <c r="BXM2" s="176"/>
      <c r="BXN2" s="176"/>
      <c r="BXO2" s="176"/>
      <c r="BXP2" s="176"/>
      <c r="BXQ2" s="176"/>
      <c r="BXR2" s="176"/>
      <c r="BXS2" s="176"/>
      <c r="BXT2" s="176"/>
      <c r="BXU2" s="176"/>
      <c r="BXV2" s="176"/>
      <c r="BXW2" s="176"/>
      <c r="BXX2" s="184"/>
      <c r="BXY2" s="176"/>
      <c r="BXZ2" s="176"/>
      <c r="BYA2" s="176"/>
      <c r="BYB2" s="176"/>
      <c r="BYC2" s="176"/>
      <c r="BYD2" s="176"/>
      <c r="BYE2" s="176"/>
      <c r="BYF2" s="176"/>
      <c r="BYG2" s="176"/>
      <c r="BYH2" s="176"/>
      <c r="BYI2" s="176"/>
      <c r="BYJ2" s="176"/>
      <c r="BYK2" s="176"/>
      <c r="BYL2" s="176"/>
      <c r="BYM2" s="176"/>
      <c r="BYN2" s="184"/>
      <c r="BYO2" s="176"/>
      <c r="BYP2" s="176"/>
      <c r="BYQ2" s="176"/>
      <c r="BYR2" s="176"/>
      <c r="BYS2" s="176"/>
      <c r="BYT2" s="176"/>
      <c r="BYU2" s="176"/>
      <c r="BYV2" s="176"/>
      <c r="BYW2" s="176"/>
      <c r="BYX2" s="176"/>
      <c r="BYY2" s="176"/>
      <c r="BYZ2" s="176"/>
      <c r="BZA2" s="176"/>
      <c r="BZB2" s="176"/>
      <c r="BZC2" s="176"/>
      <c r="BZD2" s="184"/>
      <c r="BZE2" s="176"/>
      <c r="BZF2" s="176"/>
      <c r="BZG2" s="176"/>
      <c r="BZH2" s="176"/>
      <c r="BZI2" s="176"/>
      <c r="BZJ2" s="176"/>
      <c r="BZK2" s="176"/>
      <c r="BZL2" s="176"/>
      <c r="BZM2" s="176"/>
      <c r="BZN2" s="176"/>
      <c r="BZO2" s="176"/>
      <c r="BZP2" s="176"/>
      <c r="BZQ2" s="176"/>
      <c r="BZR2" s="176"/>
      <c r="BZS2" s="176"/>
      <c r="BZT2" s="184"/>
      <c r="BZU2" s="176"/>
      <c r="BZV2" s="176"/>
      <c r="BZW2" s="176"/>
      <c r="BZX2" s="176"/>
      <c r="BZY2" s="176"/>
      <c r="BZZ2" s="176"/>
      <c r="CAA2" s="176"/>
      <c r="CAB2" s="176"/>
      <c r="CAC2" s="176"/>
      <c r="CAD2" s="176"/>
      <c r="CAE2" s="176"/>
      <c r="CAF2" s="176"/>
      <c r="CAG2" s="176"/>
      <c r="CAH2" s="176"/>
      <c r="CAI2" s="176"/>
      <c r="CAJ2" s="184"/>
      <c r="CAK2" s="176"/>
      <c r="CAL2" s="176"/>
      <c r="CAM2" s="176"/>
      <c r="CAN2" s="176"/>
      <c r="CAO2" s="176"/>
      <c r="CAP2" s="176"/>
      <c r="CAQ2" s="176"/>
      <c r="CAR2" s="176"/>
      <c r="CAS2" s="176"/>
      <c r="CAT2" s="176"/>
      <c r="CAU2" s="176"/>
      <c r="CAV2" s="176"/>
      <c r="CAW2" s="176"/>
      <c r="CAX2" s="176"/>
      <c r="CAY2" s="176"/>
      <c r="CAZ2" s="184"/>
      <c r="CBA2" s="176"/>
      <c r="CBB2" s="176"/>
      <c r="CBC2" s="176"/>
      <c r="CBD2" s="176"/>
      <c r="CBE2" s="176"/>
      <c r="CBF2" s="176"/>
      <c r="CBG2" s="176"/>
      <c r="CBH2" s="176"/>
      <c r="CBI2" s="176"/>
      <c r="CBJ2" s="176"/>
      <c r="CBK2" s="176"/>
      <c r="CBL2" s="176"/>
      <c r="CBM2" s="176"/>
      <c r="CBN2" s="176"/>
      <c r="CBO2" s="176"/>
      <c r="CBP2" s="184"/>
      <c r="CBQ2" s="176"/>
      <c r="CBR2" s="176"/>
      <c r="CBS2" s="176"/>
      <c r="CBT2" s="176"/>
      <c r="CBU2" s="176"/>
      <c r="CBV2" s="176"/>
      <c r="CBW2" s="176"/>
      <c r="CBX2" s="176"/>
      <c r="CBY2" s="176"/>
      <c r="CBZ2" s="176"/>
      <c r="CCA2" s="176"/>
      <c r="CCB2" s="176"/>
      <c r="CCC2" s="176"/>
      <c r="CCD2" s="176"/>
      <c r="CCE2" s="176"/>
      <c r="CCF2" s="184"/>
      <c r="CCG2" s="176"/>
      <c r="CCH2" s="176"/>
      <c r="CCI2" s="176"/>
      <c r="CCJ2" s="176"/>
      <c r="CCK2" s="176"/>
      <c r="CCL2" s="176"/>
      <c r="CCM2" s="176"/>
      <c r="CCN2" s="176"/>
      <c r="CCO2" s="176"/>
      <c r="CCP2" s="176"/>
      <c r="CCQ2" s="176"/>
      <c r="CCR2" s="176"/>
      <c r="CCS2" s="176"/>
      <c r="CCT2" s="176"/>
      <c r="CCU2" s="176"/>
      <c r="CCV2" s="184"/>
      <c r="CCW2" s="176"/>
      <c r="CCX2" s="176"/>
      <c r="CCY2" s="176"/>
      <c r="CCZ2" s="176"/>
      <c r="CDA2" s="176"/>
      <c r="CDB2" s="176"/>
      <c r="CDC2" s="176"/>
      <c r="CDD2" s="176"/>
      <c r="CDE2" s="176"/>
      <c r="CDF2" s="176"/>
      <c r="CDG2" s="176"/>
      <c r="CDH2" s="176"/>
      <c r="CDI2" s="176"/>
      <c r="CDJ2" s="176"/>
      <c r="CDK2" s="176"/>
      <c r="CDL2" s="184"/>
      <c r="CDM2" s="176"/>
      <c r="CDN2" s="176"/>
      <c r="CDO2" s="176"/>
      <c r="CDP2" s="176"/>
      <c r="CDQ2" s="176"/>
      <c r="CDR2" s="176"/>
      <c r="CDS2" s="176"/>
      <c r="CDT2" s="176"/>
      <c r="CDU2" s="176"/>
      <c r="CDV2" s="176"/>
      <c r="CDW2" s="176"/>
      <c r="CDX2" s="176"/>
      <c r="CDY2" s="176"/>
      <c r="CDZ2" s="176"/>
      <c r="CEA2" s="176"/>
      <c r="CEB2" s="184"/>
      <c r="CEC2" s="176"/>
      <c r="CED2" s="176"/>
      <c r="CEE2" s="176"/>
      <c r="CEF2" s="176"/>
      <c r="CEG2" s="176"/>
      <c r="CEH2" s="176"/>
      <c r="CEI2" s="176"/>
      <c r="CEJ2" s="176"/>
      <c r="CEK2" s="176"/>
      <c r="CEL2" s="176"/>
      <c r="CEM2" s="176"/>
      <c r="CEN2" s="176"/>
      <c r="CEO2" s="176"/>
      <c r="CEP2" s="176"/>
      <c r="CEQ2" s="176"/>
      <c r="CER2" s="184"/>
      <c r="CES2" s="176"/>
      <c r="CET2" s="176"/>
      <c r="CEU2" s="176"/>
      <c r="CEV2" s="176"/>
      <c r="CEW2" s="176"/>
      <c r="CEX2" s="176"/>
      <c r="CEY2" s="176"/>
      <c r="CEZ2" s="176"/>
      <c r="CFA2" s="176"/>
      <c r="CFB2" s="176"/>
      <c r="CFC2" s="176"/>
      <c r="CFD2" s="176"/>
      <c r="CFE2" s="176"/>
      <c r="CFF2" s="176"/>
      <c r="CFG2" s="176"/>
      <c r="CFH2" s="184"/>
      <c r="CFI2" s="176"/>
      <c r="CFJ2" s="176"/>
      <c r="CFK2" s="176"/>
      <c r="CFL2" s="176"/>
      <c r="CFM2" s="176"/>
      <c r="CFN2" s="176"/>
      <c r="CFO2" s="176"/>
      <c r="CFP2" s="176"/>
      <c r="CFQ2" s="176"/>
      <c r="CFR2" s="176"/>
      <c r="CFS2" s="176"/>
      <c r="CFT2" s="176"/>
      <c r="CFU2" s="176"/>
      <c r="CFV2" s="176"/>
      <c r="CFW2" s="176"/>
      <c r="CFX2" s="184"/>
      <c r="CFY2" s="176"/>
      <c r="CFZ2" s="176"/>
      <c r="CGA2" s="176"/>
      <c r="CGB2" s="176"/>
      <c r="CGC2" s="176"/>
      <c r="CGD2" s="176"/>
      <c r="CGE2" s="176"/>
      <c r="CGF2" s="176"/>
      <c r="CGG2" s="176"/>
      <c r="CGH2" s="176"/>
      <c r="CGI2" s="176"/>
      <c r="CGJ2" s="176"/>
      <c r="CGK2" s="176"/>
      <c r="CGL2" s="176"/>
      <c r="CGM2" s="176"/>
      <c r="CGN2" s="184"/>
      <c r="CGO2" s="176"/>
      <c r="CGP2" s="176"/>
      <c r="CGQ2" s="176"/>
      <c r="CGR2" s="176"/>
      <c r="CGS2" s="176"/>
      <c r="CGT2" s="176"/>
      <c r="CGU2" s="176"/>
      <c r="CGV2" s="176"/>
      <c r="CGW2" s="176"/>
      <c r="CGX2" s="176"/>
      <c r="CGY2" s="176"/>
      <c r="CGZ2" s="176"/>
      <c r="CHA2" s="176"/>
      <c r="CHB2" s="176"/>
      <c r="CHC2" s="176"/>
      <c r="CHD2" s="184"/>
      <c r="CHE2" s="176"/>
      <c r="CHF2" s="176"/>
      <c r="CHG2" s="176"/>
      <c r="CHH2" s="176"/>
      <c r="CHI2" s="176"/>
      <c r="CHJ2" s="176"/>
      <c r="CHK2" s="176"/>
      <c r="CHL2" s="176"/>
      <c r="CHM2" s="176"/>
      <c r="CHN2" s="176"/>
      <c r="CHO2" s="176"/>
      <c r="CHP2" s="176"/>
      <c r="CHQ2" s="176"/>
      <c r="CHR2" s="176"/>
      <c r="CHS2" s="176"/>
      <c r="CHT2" s="184"/>
      <c r="CHU2" s="176"/>
      <c r="CHV2" s="176"/>
      <c r="CHW2" s="176"/>
      <c r="CHX2" s="176"/>
      <c r="CHY2" s="176"/>
      <c r="CHZ2" s="176"/>
      <c r="CIA2" s="176"/>
      <c r="CIB2" s="176"/>
      <c r="CIC2" s="176"/>
      <c r="CID2" s="176"/>
      <c r="CIE2" s="176"/>
      <c r="CIF2" s="176"/>
      <c r="CIG2" s="176"/>
      <c r="CIH2" s="176"/>
      <c r="CII2" s="176"/>
      <c r="CIJ2" s="184"/>
      <c r="CIK2" s="176"/>
      <c r="CIL2" s="176"/>
      <c r="CIM2" s="176"/>
      <c r="CIN2" s="176"/>
      <c r="CIO2" s="176"/>
      <c r="CIP2" s="176"/>
      <c r="CIQ2" s="176"/>
      <c r="CIR2" s="176"/>
      <c r="CIS2" s="176"/>
      <c r="CIT2" s="176"/>
      <c r="CIU2" s="176"/>
      <c r="CIV2" s="176"/>
      <c r="CIW2" s="176"/>
      <c r="CIX2" s="176"/>
      <c r="CIY2" s="176"/>
      <c r="CIZ2" s="184"/>
      <c r="CJA2" s="176"/>
      <c r="CJB2" s="176"/>
      <c r="CJC2" s="176"/>
      <c r="CJD2" s="176"/>
      <c r="CJE2" s="176"/>
      <c r="CJF2" s="176"/>
      <c r="CJG2" s="176"/>
      <c r="CJH2" s="176"/>
      <c r="CJI2" s="176"/>
      <c r="CJJ2" s="176"/>
      <c r="CJK2" s="176"/>
      <c r="CJL2" s="176"/>
      <c r="CJM2" s="176"/>
      <c r="CJN2" s="176"/>
      <c r="CJO2" s="176"/>
      <c r="CJP2" s="184"/>
      <c r="CJQ2" s="176"/>
      <c r="CJR2" s="176"/>
      <c r="CJS2" s="176"/>
      <c r="CJT2" s="176"/>
      <c r="CJU2" s="176"/>
      <c r="CJV2" s="176"/>
      <c r="CJW2" s="176"/>
      <c r="CJX2" s="176"/>
      <c r="CJY2" s="176"/>
      <c r="CJZ2" s="176"/>
      <c r="CKA2" s="176"/>
      <c r="CKB2" s="176"/>
      <c r="CKC2" s="176"/>
      <c r="CKD2" s="176"/>
      <c r="CKE2" s="176"/>
      <c r="CKF2" s="184"/>
      <c r="CKG2" s="176"/>
      <c r="CKH2" s="176"/>
      <c r="CKI2" s="176"/>
      <c r="CKJ2" s="176"/>
      <c r="CKK2" s="176"/>
      <c r="CKL2" s="176"/>
      <c r="CKM2" s="176"/>
      <c r="CKN2" s="176"/>
      <c r="CKO2" s="176"/>
      <c r="CKP2" s="176"/>
      <c r="CKQ2" s="176"/>
      <c r="CKR2" s="176"/>
      <c r="CKS2" s="176"/>
      <c r="CKT2" s="176"/>
      <c r="CKU2" s="176"/>
      <c r="CKV2" s="184"/>
      <c r="CKW2" s="176"/>
      <c r="CKX2" s="176"/>
      <c r="CKY2" s="176"/>
      <c r="CKZ2" s="176"/>
      <c r="CLA2" s="176"/>
      <c r="CLB2" s="176"/>
      <c r="CLC2" s="176"/>
      <c r="CLD2" s="176"/>
      <c r="CLE2" s="176"/>
      <c r="CLF2" s="176"/>
      <c r="CLG2" s="176"/>
      <c r="CLH2" s="176"/>
      <c r="CLI2" s="176"/>
      <c r="CLJ2" s="176"/>
      <c r="CLK2" s="176"/>
      <c r="CLL2" s="184"/>
      <c r="CLM2" s="176"/>
      <c r="CLN2" s="176"/>
      <c r="CLO2" s="176"/>
      <c r="CLP2" s="176"/>
      <c r="CLQ2" s="176"/>
      <c r="CLR2" s="176"/>
      <c r="CLS2" s="176"/>
      <c r="CLT2" s="176"/>
      <c r="CLU2" s="176"/>
      <c r="CLV2" s="176"/>
      <c r="CLW2" s="176"/>
      <c r="CLX2" s="176"/>
      <c r="CLY2" s="176"/>
      <c r="CLZ2" s="176"/>
      <c r="CMA2" s="176"/>
      <c r="CMB2" s="184"/>
      <c r="CMC2" s="176"/>
      <c r="CMD2" s="176"/>
      <c r="CME2" s="176"/>
      <c r="CMF2" s="176"/>
      <c r="CMG2" s="176"/>
      <c r="CMH2" s="176"/>
      <c r="CMI2" s="176"/>
      <c r="CMJ2" s="176"/>
      <c r="CMK2" s="176"/>
      <c r="CML2" s="176"/>
      <c r="CMM2" s="176"/>
      <c r="CMN2" s="176"/>
      <c r="CMO2" s="176"/>
      <c r="CMP2" s="176"/>
      <c r="CMQ2" s="176"/>
      <c r="CMR2" s="184"/>
      <c r="CMS2" s="176"/>
      <c r="CMT2" s="176"/>
      <c r="CMU2" s="176"/>
      <c r="CMV2" s="176"/>
      <c r="CMW2" s="176"/>
      <c r="CMX2" s="176"/>
      <c r="CMY2" s="176"/>
      <c r="CMZ2" s="176"/>
      <c r="CNA2" s="176"/>
      <c r="CNB2" s="176"/>
      <c r="CNC2" s="176"/>
      <c r="CND2" s="176"/>
      <c r="CNE2" s="176"/>
      <c r="CNF2" s="176"/>
      <c r="CNG2" s="176"/>
      <c r="CNH2" s="184"/>
      <c r="CNI2" s="176"/>
      <c r="CNJ2" s="176"/>
      <c r="CNK2" s="176"/>
      <c r="CNL2" s="176"/>
      <c r="CNM2" s="176"/>
      <c r="CNN2" s="176"/>
      <c r="CNO2" s="176"/>
      <c r="CNP2" s="176"/>
      <c r="CNQ2" s="176"/>
      <c r="CNR2" s="176"/>
      <c r="CNS2" s="176"/>
      <c r="CNT2" s="176"/>
      <c r="CNU2" s="176"/>
      <c r="CNV2" s="176"/>
      <c r="CNW2" s="176"/>
      <c r="CNX2" s="184"/>
      <c r="CNY2" s="176"/>
      <c r="CNZ2" s="176"/>
      <c r="COA2" s="176"/>
      <c r="COB2" s="176"/>
      <c r="COC2" s="176"/>
      <c r="COD2" s="176"/>
      <c r="COE2" s="176"/>
      <c r="COF2" s="176"/>
      <c r="COG2" s="176"/>
      <c r="COH2" s="176"/>
      <c r="COI2" s="176"/>
      <c r="COJ2" s="176"/>
      <c r="COK2" s="176"/>
      <c r="COL2" s="176"/>
      <c r="COM2" s="176"/>
      <c r="CON2" s="184"/>
      <c r="COO2" s="176"/>
      <c r="COP2" s="176"/>
      <c r="COQ2" s="176"/>
      <c r="COR2" s="176"/>
      <c r="COS2" s="176"/>
      <c r="COT2" s="176"/>
      <c r="COU2" s="176"/>
      <c r="COV2" s="176"/>
      <c r="COW2" s="176"/>
      <c r="COX2" s="176"/>
      <c r="COY2" s="176"/>
      <c r="COZ2" s="176"/>
      <c r="CPA2" s="176"/>
      <c r="CPB2" s="176"/>
      <c r="CPC2" s="176"/>
      <c r="CPD2" s="184"/>
      <c r="CPE2" s="176"/>
      <c r="CPF2" s="176"/>
      <c r="CPG2" s="176"/>
      <c r="CPH2" s="176"/>
      <c r="CPI2" s="176"/>
      <c r="CPJ2" s="176"/>
      <c r="CPK2" s="176"/>
      <c r="CPL2" s="176"/>
      <c r="CPM2" s="176"/>
      <c r="CPN2" s="176"/>
      <c r="CPO2" s="176"/>
      <c r="CPP2" s="176"/>
      <c r="CPQ2" s="176"/>
      <c r="CPR2" s="176"/>
      <c r="CPS2" s="176"/>
      <c r="CPT2" s="184"/>
      <c r="CPU2" s="176"/>
      <c r="CPV2" s="176"/>
      <c r="CPW2" s="176"/>
      <c r="CPX2" s="176"/>
      <c r="CPY2" s="176"/>
      <c r="CPZ2" s="176"/>
      <c r="CQA2" s="176"/>
      <c r="CQB2" s="176"/>
      <c r="CQC2" s="176"/>
      <c r="CQD2" s="176"/>
      <c r="CQE2" s="176"/>
      <c r="CQF2" s="176"/>
      <c r="CQG2" s="176"/>
      <c r="CQH2" s="176"/>
      <c r="CQI2" s="176"/>
      <c r="CQJ2" s="184"/>
      <c r="CQK2" s="176"/>
      <c r="CQL2" s="176"/>
      <c r="CQM2" s="176"/>
      <c r="CQN2" s="176"/>
      <c r="CQO2" s="176"/>
      <c r="CQP2" s="176"/>
      <c r="CQQ2" s="176"/>
      <c r="CQR2" s="176"/>
      <c r="CQS2" s="176"/>
      <c r="CQT2" s="176"/>
      <c r="CQU2" s="176"/>
      <c r="CQV2" s="176"/>
      <c r="CQW2" s="176"/>
      <c r="CQX2" s="176"/>
      <c r="CQY2" s="176"/>
      <c r="CQZ2" s="184"/>
      <c r="CRA2" s="176"/>
      <c r="CRB2" s="176"/>
      <c r="CRC2" s="176"/>
      <c r="CRD2" s="176"/>
      <c r="CRE2" s="176"/>
      <c r="CRF2" s="176"/>
      <c r="CRG2" s="176"/>
      <c r="CRH2" s="176"/>
      <c r="CRI2" s="176"/>
      <c r="CRJ2" s="176"/>
      <c r="CRK2" s="176"/>
      <c r="CRL2" s="176"/>
      <c r="CRM2" s="176"/>
      <c r="CRN2" s="176"/>
      <c r="CRO2" s="176"/>
      <c r="CRP2" s="184"/>
      <c r="CRQ2" s="176"/>
      <c r="CRR2" s="176"/>
      <c r="CRS2" s="176"/>
      <c r="CRT2" s="176"/>
      <c r="CRU2" s="176"/>
      <c r="CRV2" s="176"/>
      <c r="CRW2" s="176"/>
      <c r="CRX2" s="176"/>
      <c r="CRY2" s="176"/>
      <c r="CRZ2" s="176"/>
      <c r="CSA2" s="176"/>
      <c r="CSB2" s="176"/>
      <c r="CSC2" s="176"/>
      <c r="CSD2" s="176"/>
      <c r="CSE2" s="176"/>
      <c r="CSF2" s="184"/>
      <c r="CSG2" s="176"/>
      <c r="CSH2" s="176"/>
      <c r="CSI2" s="176"/>
      <c r="CSJ2" s="176"/>
      <c r="CSK2" s="176"/>
      <c r="CSL2" s="176"/>
      <c r="CSM2" s="176"/>
      <c r="CSN2" s="176"/>
      <c r="CSO2" s="176"/>
      <c r="CSP2" s="176"/>
      <c r="CSQ2" s="176"/>
      <c r="CSR2" s="176"/>
      <c r="CSS2" s="176"/>
      <c r="CST2" s="176"/>
      <c r="CSU2" s="176"/>
      <c r="CSV2" s="184"/>
      <c r="CSW2" s="176"/>
      <c r="CSX2" s="176"/>
      <c r="CSY2" s="176"/>
      <c r="CSZ2" s="176"/>
      <c r="CTA2" s="176"/>
      <c r="CTB2" s="176"/>
      <c r="CTC2" s="176"/>
      <c r="CTD2" s="176"/>
      <c r="CTE2" s="176"/>
      <c r="CTF2" s="176"/>
      <c r="CTG2" s="176"/>
      <c r="CTH2" s="176"/>
      <c r="CTI2" s="176"/>
      <c r="CTJ2" s="176"/>
      <c r="CTK2" s="176"/>
      <c r="CTL2" s="184"/>
      <c r="CTM2" s="176"/>
      <c r="CTN2" s="176"/>
      <c r="CTO2" s="176"/>
      <c r="CTP2" s="176"/>
      <c r="CTQ2" s="176"/>
      <c r="CTR2" s="176"/>
      <c r="CTS2" s="176"/>
      <c r="CTT2" s="176"/>
      <c r="CTU2" s="176"/>
      <c r="CTV2" s="176"/>
      <c r="CTW2" s="176"/>
      <c r="CTX2" s="176"/>
      <c r="CTY2" s="176"/>
      <c r="CTZ2" s="176"/>
      <c r="CUA2" s="176"/>
      <c r="CUB2" s="184"/>
      <c r="CUC2" s="176"/>
      <c r="CUD2" s="176"/>
      <c r="CUE2" s="176"/>
      <c r="CUF2" s="176"/>
      <c r="CUG2" s="176"/>
      <c r="CUH2" s="176"/>
      <c r="CUI2" s="176"/>
      <c r="CUJ2" s="176"/>
      <c r="CUK2" s="176"/>
      <c r="CUL2" s="176"/>
      <c r="CUM2" s="176"/>
      <c r="CUN2" s="176"/>
      <c r="CUO2" s="176"/>
      <c r="CUP2" s="176"/>
      <c r="CUQ2" s="176"/>
      <c r="CUR2" s="184"/>
      <c r="CUS2" s="176"/>
      <c r="CUT2" s="176"/>
      <c r="CUU2" s="176"/>
      <c r="CUV2" s="176"/>
      <c r="CUW2" s="176"/>
      <c r="CUX2" s="176"/>
      <c r="CUY2" s="176"/>
      <c r="CUZ2" s="176"/>
      <c r="CVA2" s="176"/>
      <c r="CVB2" s="176"/>
      <c r="CVC2" s="176"/>
      <c r="CVD2" s="176"/>
      <c r="CVE2" s="176"/>
      <c r="CVF2" s="176"/>
      <c r="CVG2" s="176"/>
      <c r="CVH2" s="184"/>
      <c r="CVI2" s="176"/>
      <c r="CVJ2" s="176"/>
      <c r="CVK2" s="176"/>
      <c r="CVL2" s="176"/>
      <c r="CVM2" s="176"/>
      <c r="CVN2" s="176"/>
      <c r="CVO2" s="176"/>
      <c r="CVP2" s="176"/>
      <c r="CVQ2" s="176"/>
      <c r="CVR2" s="176"/>
      <c r="CVS2" s="176"/>
      <c r="CVT2" s="176"/>
      <c r="CVU2" s="176"/>
      <c r="CVV2" s="176"/>
      <c r="CVW2" s="176"/>
      <c r="CVX2" s="184"/>
      <c r="CVY2" s="176"/>
      <c r="CVZ2" s="176"/>
      <c r="CWA2" s="176"/>
      <c r="CWB2" s="176"/>
      <c r="CWC2" s="176"/>
      <c r="CWD2" s="176"/>
      <c r="CWE2" s="176"/>
      <c r="CWF2" s="176"/>
      <c r="CWG2" s="176"/>
      <c r="CWH2" s="176"/>
      <c r="CWI2" s="176"/>
      <c r="CWJ2" s="176"/>
      <c r="CWK2" s="176"/>
      <c r="CWL2" s="176"/>
      <c r="CWM2" s="176"/>
      <c r="CWN2" s="184"/>
      <c r="CWO2" s="176"/>
      <c r="CWP2" s="176"/>
      <c r="CWQ2" s="176"/>
      <c r="CWR2" s="176"/>
      <c r="CWS2" s="176"/>
      <c r="CWT2" s="176"/>
      <c r="CWU2" s="176"/>
      <c r="CWV2" s="176"/>
      <c r="CWW2" s="176"/>
      <c r="CWX2" s="176"/>
      <c r="CWY2" s="176"/>
      <c r="CWZ2" s="176"/>
      <c r="CXA2" s="176"/>
      <c r="CXB2" s="176"/>
      <c r="CXC2" s="176"/>
      <c r="CXD2" s="184"/>
      <c r="CXE2" s="176"/>
      <c r="CXF2" s="176"/>
      <c r="CXG2" s="176"/>
      <c r="CXH2" s="176"/>
      <c r="CXI2" s="176"/>
      <c r="CXJ2" s="176"/>
      <c r="CXK2" s="176"/>
      <c r="CXL2" s="176"/>
      <c r="CXM2" s="176"/>
      <c r="CXN2" s="176"/>
      <c r="CXO2" s="176"/>
      <c r="CXP2" s="176"/>
      <c r="CXQ2" s="176"/>
      <c r="CXR2" s="176"/>
      <c r="CXS2" s="176"/>
      <c r="CXT2" s="184"/>
      <c r="CXU2" s="176"/>
      <c r="CXV2" s="176"/>
      <c r="CXW2" s="176"/>
      <c r="CXX2" s="176"/>
      <c r="CXY2" s="176"/>
      <c r="CXZ2" s="176"/>
      <c r="CYA2" s="176"/>
      <c r="CYB2" s="176"/>
      <c r="CYC2" s="176"/>
      <c r="CYD2" s="176"/>
      <c r="CYE2" s="176"/>
      <c r="CYF2" s="176"/>
      <c r="CYG2" s="176"/>
      <c r="CYH2" s="176"/>
      <c r="CYI2" s="176"/>
      <c r="CYJ2" s="184"/>
      <c r="CYK2" s="176"/>
      <c r="CYL2" s="176"/>
      <c r="CYM2" s="176"/>
      <c r="CYN2" s="176"/>
      <c r="CYO2" s="176"/>
      <c r="CYP2" s="176"/>
      <c r="CYQ2" s="176"/>
      <c r="CYR2" s="176"/>
      <c r="CYS2" s="176"/>
      <c r="CYT2" s="176"/>
      <c r="CYU2" s="176"/>
      <c r="CYV2" s="176"/>
      <c r="CYW2" s="176"/>
      <c r="CYX2" s="176"/>
      <c r="CYY2" s="176"/>
      <c r="CYZ2" s="184"/>
      <c r="CZA2" s="176"/>
      <c r="CZB2" s="176"/>
      <c r="CZC2" s="176"/>
      <c r="CZD2" s="176"/>
      <c r="CZE2" s="176"/>
      <c r="CZF2" s="176"/>
      <c r="CZG2" s="176"/>
      <c r="CZH2" s="176"/>
      <c r="CZI2" s="176"/>
      <c r="CZJ2" s="176"/>
      <c r="CZK2" s="176"/>
      <c r="CZL2" s="176"/>
      <c r="CZM2" s="176"/>
      <c r="CZN2" s="176"/>
      <c r="CZO2" s="176"/>
      <c r="CZP2" s="184"/>
      <c r="CZQ2" s="176"/>
      <c r="CZR2" s="176"/>
      <c r="CZS2" s="176"/>
      <c r="CZT2" s="176"/>
      <c r="CZU2" s="176"/>
      <c r="CZV2" s="176"/>
      <c r="CZW2" s="176"/>
      <c r="CZX2" s="176"/>
      <c r="CZY2" s="176"/>
      <c r="CZZ2" s="176"/>
      <c r="DAA2" s="176"/>
      <c r="DAB2" s="176"/>
      <c r="DAC2" s="176"/>
      <c r="DAD2" s="176"/>
      <c r="DAE2" s="176"/>
      <c r="DAF2" s="184"/>
      <c r="DAG2" s="176"/>
      <c r="DAH2" s="176"/>
      <c r="DAI2" s="176"/>
      <c r="DAJ2" s="176"/>
      <c r="DAK2" s="176"/>
      <c r="DAL2" s="176"/>
      <c r="DAM2" s="176"/>
      <c r="DAN2" s="176"/>
      <c r="DAO2" s="176"/>
      <c r="DAP2" s="176"/>
      <c r="DAQ2" s="176"/>
      <c r="DAR2" s="176"/>
      <c r="DAS2" s="176"/>
      <c r="DAT2" s="176"/>
      <c r="DAU2" s="176"/>
      <c r="DAV2" s="184"/>
      <c r="DAW2" s="176"/>
      <c r="DAX2" s="176"/>
      <c r="DAY2" s="176"/>
      <c r="DAZ2" s="176"/>
      <c r="DBA2" s="176"/>
      <c r="DBB2" s="176"/>
      <c r="DBC2" s="176"/>
      <c r="DBD2" s="176"/>
      <c r="DBE2" s="176"/>
      <c r="DBF2" s="176"/>
      <c r="DBG2" s="176"/>
      <c r="DBH2" s="176"/>
      <c r="DBI2" s="176"/>
      <c r="DBJ2" s="176"/>
      <c r="DBK2" s="176"/>
      <c r="DBL2" s="184"/>
      <c r="DBM2" s="176"/>
      <c r="DBN2" s="176"/>
      <c r="DBO2" s="176"/>
      <c r="DBP2" s="176"/>
      <c r="DBQ2" s="176"/>
      <c r="DBR2" s="176"/>
      <c r="DBS2" s="176"/>
      <c r="DBT2" s="176"/>
      <c r="DBU2" s="176"/>
      <c r="DBV2" s="176"/>
      <c r="DBW2" s="176"/>
      <c r="DBX2" s="176"/>
      <c r="DBY2" s="176"/>
      <c r="DBZ2" s="176"/>
      <c r="DCA2" s="176"/>
      <c r="DCB2" s="184"/>
      <c r="DCC2" s="176"/>
      <c r="DCD2" s="176"/>
      <c r="DCE2" s="176"/>
      <c r="DCF2" s="176"/>
      <c r="DCG2" s="176"/>
      <c r="DCH2" s="176"/>
      <c r="DCI2" s="176"/>
      <c r="DCJ2" s="176"/>
      <c r="DCK2" s="176"/>
      <c r="DCL2" s="176"/>
      <c r="DCM2" s="176"/>
      <c r="DCN2" s="176"/>
      <c r="DCO2" s="176"/>
      <c r="DCP2" s="176"/>
      <c r="DCQ2" s="176"/>
      <c r="DCR2" s="184"/>
      <c r="DCS2" s="176"/>
      <c r="DCT2" s="176"/>
      <c r="DCU2" s="176"/>
      <c r="DCV2" s="176"/>
      <c r="DCW2" s="176"/>
      <c r="DCX2" s="176"/>
      <c r="DCY2" s="176"/>
      <c r="DCZ2" s="176"/>
      <c r="DDA2" s="176"/>
      <c r="DDB2" s="176"/>
      <c r="DDC2" s="176"/>
      <c r="DDD2" s="176"/>
      <c r="DDE2" s="176"/>
      <c r="DDF2" s="176"/>
      <c r="DDG2" s="176"/>
      <c r="DDH2" s="184"/>
      <c r="DDI2" s="176"/>
      <c r="DDJ2" s="176"/>
      <c r="DDK2" s="176"/>
      <c r="DDL2" s="176"/>
      <c r="DDM2" s="176"/>
      <c r="DDN2" s="176"/>
      <c r="DDO2" s="176"/>
      <c r="DDP2" s="176"/>
      <c r="DDQ2" s="176"/>
      <c r="DDR2" s="176"/>
      <c r="DDS2" s="176"/>
      <c r="DDT2" s="176"/>
      <c r="DDU2" s="176"/>
      <c r="DDV2" s="176"/>
      <c r="DDW2" s="176"/>
      <c r="DDX2" s="184"/>
      <c r="DDY2" s="176"/>
      <c r="DDZ2" s="176"/>
      <c r="DEA2" s="176"/>
      <c r="DEB2" s="176"/>
      <c r="DEC2" s="176"/>
      <c r="DED2" s="176"/>
      <c r="DEE2" s="176"/>
      <c r="DEF2" s="176"/>
      <c r="DEG2" s="176"/>
      <c r="DEH2" s="176"/>
      <c r="DEI2" s="176"/>
      <c r="DEJ2" s="176"/>
      <c r="DEK2" s="176"/>
      <c r="DEL2" s="176"/>
      <c r="DEM2" s="176"/>
      <c r="DEN2" s="184"/>
      <c r="DEO2" s="176"/>
      <c r="DEP2" s="176"/>
      <c r="DEQ2" s="176"/>
      <c r="DER2" s="176"/>
      <c r="DES2" s="176"/>
      <c r="DET2" s="176"/>
      <c r="DEU2" s="176"/>
      <c r="DEV2" s="176"/>
      <c r="DEW2" s="176"/>
      <c r="DEX2" s="176"/>
      <c r="DEY2" s="176"/>
      <c r="DEZ2" s="176"/>
      <c r="DFA2" s="176"/>
      <c r="DFB2" s="176"/>
      <c r="DFC2" s="176"/>
      <c r="DFD2" s="184"/>
      <c r="DFE2" s="176"/>
      <c r="DFF2" s="176"/>
      <c r="DFG2" s="176"/>
      <c r="DFH2" s="176"/>
      <c r="DFI2" s="176"/>
      <c r="DFJ2" s="176"/>
      <c r="DFK2" s="176"/>
      <c r="DFL2" s="176"/>
      <c r="DFM2" s="176"/>
      <c r="DFN2" s="176"/>
      <c r="DFO2" s="176"/>
      <c r="DFP2" s="176"/>
      <c r="DFQ2" s="176"/>
      <c r="DFR2" s="176"/>
      <c r="DFS2" s="176"/>
      <c r="DFT2" s="184"/>
      <c r="DFU2" s="176"/>
      <c r="DFV2" s="176"/>
      <c r="DFW2" s="176"/>
      <c r="DFX2" s="176"/>
      <c r="DFY2" s="176"/>
      <c r="DFZ2" s="176"/>
      <c r="DGA2" s="176"/>
      <c r="DGB2" s="176"/>
      <c r="DGC2" s="176"/>
      <c r="DGD2" s="176"/>
      <c r="DGE2" s="176"/>
      <c r="DGF2" s="176"/>
      <c r="DGG2" s="176"/>
      <c r="DGH2" s="176"/>
      <c r="DGI2" s="176"/>
      <c r="DGJ2" s="184"/>
      <c r="DGK2" s="176"/>
      <c r="DGL2" s="176"/>
      <c r="DGM2" s="176"/>
      <c r="DGN2" s="176"/>
      <c r="DGO2" s="176"/>
      <c r="DGP2" s="176"/>
      <c r="DGQ2" s="176"/>
      <c r="DGR2" s="176"/>
      <c r="DGS2" s="176"/>
      <c r="DGT2" s="176"/>
      <c r="DGU2" s="176"/>
      <c r="DGV2" s="176"/>
      <c r="DGW2" s="176"/>
      <c r="DGX2" s="176"/>
      <c r="DGY2" s="176"/>
      <c r="DGZ2" s="184"/>
      <c r="DHA2" s="176"/>
      <c r="DHB2" s="176"/>
      <c r="DHC2" s="176"/>
      <c r="DHD2" s="176"/>
      <c r="DHE2" s="176"/>
      <c r="DHF2" s="176"/>
      <c r="DHG2" s="176"/>
      <c r="DHH2" s="176"/>
      <c r="DHI2" s="176"/>
      <c r="DHJ2" s="176"/>
      <c r="DHK2" s="176"/>
      <c r="DHL2" s="176"/>
      <c r="DHM2" s="176"/>
      <c r="DHN2" s="176"/>
      <c r="DHO2" s="176"/>
      <c r="DHP2" s="184"/>
      <c r="DHQ2" s="176"/>
      <c r="DHR2" s="176"/>
      <c r="DHS2" s="176"/>
      <c r="DHT2" s="176"/>
      <c r="DHU2" s="176"/>
      <c r="DHV2" s="176"/>
      <c r="DHW2" s="176"/>
      <c r="DHX2" s="176"/>
      <c r="DHY2" s="176"/>
      <c r="DHZ2" s="176"/>
      <c r="DIA2" s="176"/>
      <c r="DIB2" s="176"/>
      <c r="DIC2" s="176"/>
      <c r="DID2" s="176"/>
      <c r="DIE2" s="176"/>
      <c r="DIF2" s="184"/>
      <c r="DIG2" s="176"/>
      <c r="DIH2" s="176"/>
      <c r="DII2" s="176"/>
      <c r="DIJ2" s="176"/>
      <c r="DIK2" s="176"/>
      <c r="DIL2" s="176"/>
      <c r="DIM2" s="176"/>
      <c r="DIN2" s="176"/>
      <c r="DIO2" s="176"/>
      <c r="DIP2" s="176"/>
      <c r="DIQ2" s="176"/>
      <c r="DIR2" s="176"/>
      <c r="DIS2" s="176"/>
      <c r="DIT2" s="176"/>
      <c r="DIU2" s="176"/>
      <c r="DIV2" s="184"/>
      <c r="DIW2" s="176"/>
      <c r="DIX2" s="176"/>
      <c r="DIY2" s="176"/>
      <c r="DIZ2" s="176"/>
      <c r="DJA2" s="176"/>
      <c r="DJB2" s="176"/>
      <c r="DJC2" s="176"/>
      <c r="DJD2" s="176"/>
      <c r="DJE2" s="176"/>
      <c r="DJF2" s="176"/>
      <c r="DJG2" s="176"/>
      <c r="DJH2" s="176"/>
      <c r="DJI2" s="176"/>
      <c r="DJJ2" s="176"/>
      <c r="DJK2" s="176"/>
      <c r="DJL2" s="184"/>
      <c r="DJM2" s="176"/>
      <c r="DJN2" s="176"/>
      <c r="DJO2" s="176"/>
      <c r="DJP2" s="176"/>
      <c r="DJQ2" s="176"/>
      <c r="DJR2" s="176"/>
      <c r="DJS2" s="176"/>
      <c r="DJT2" s="176"/>
      <c r="DJU2" s="176"/>
      <c r="DJV2" s="176"/>
      <c r="DJW2" s="176"/>
      <c r="DJX2" s="176"/>
      <c r="DJY2" s="176"/>
      <c r="DJZ2" s="176"/>
      <c r="DKA2" s="176"/>
      <c r="DKB2" s="184"/>
      <c r="DKC2" s="176"/>
      <c r="DKD2" s="176"/>
      <c r="DKE2" s="176"/>
      <c r="DKF2" s="176"/>
      <c r="DKG2" s="176"/>
      <c r="DKH2" s="176"/>
      <c r="DKI2" s="176"/>
      <c r="DKJ2" s="176"/>
      <c r="DKK2" s="176"/>
      <c r="DKL2" s="176"/>
      <c r="DKM2" s="176"/>
      <c r="DKN2" s="176"/>
      <c r="DKO2" s="176"/>
      <c r="DKP2" s="176"/>
      <c r="DKQ2" s="176"/>
      <c r="DKR2" s="184"/>
      <c r="DKS2" s="176"/>
      <c r="DKT2" s="176"/>
      <c r="DKU2" s="176"/>
      <c r="DKV2" s="176"/>
      <c r="DKW2" s="176"/>
      <c r="DKX2" s="176"/>
      <c r="DKY2" s="176"/>
      <c r="DKZ2" s="176"/>
      <c r="DLA2" s="176"/>
      <c r="DLB2" s="176"/>
      <c r="DLC2" s="176"/>
      <c r="DLD2" s="176"/>
      <c r="DLE2" s="176"/>
      <c r="DLF2" s="176"/>
      <c r="DLG2" s="176"/>
      <c r="DLH2" s="184"/>
      <c r="DLI2" s="176"/>
      <c r="DLJ2" s="176"/>
      <c r="DLK2" s="176"/>
      <c r="DLL2" s="176"/>
      <c r="DLM2" s="176"/>
      <c r="DLN2" s="176"/>
      <c r="DLO2" s="176"/>
      <c r="DLP2" s="176"/>
      <c r="DLQ2" s="176"/>
      <c r="DLR2" s="176"/>
      <c r="DLS2" s="176"/>
      <c r="DLT2" s="176"/>
      <c r="DLU2" s="176"/>
      <c r="DLV2" s="176"/>
      <c r="DLW2" s="176"/>
      <c r="DLX2" s="184"/>
      <c r="DLY2" s="176"/>
      <c r="DLZ2" s="176"/>
      <c r="DMA2" s="176"/>
      <c r="DMB2" s="176"/>
      <c r="DMC2" s="176"/>
      <c r="DMD2" s="176"/>
      <c r="DME2" s="176"/>
      <c r="DMF2" s="176"/>
      <c r="DMG2" s="176"/>
      <c r="DMH2" s="176"/>
      <c r="DMI2" s="176"/>
      <c r="DMJ2" s="176"/>
      <c r="DMK2" s="176"/>
      <c r="DML2" s="176"/>
      <c r="DMM2" s="176"/>
      <c r="DMN2" s="184"/>
      <c r="DMO2" s="176"/>
      <c r="DMP2" s="176"/>
      <c r="DMQ2" s="176"/>
      <c r="DMR2" s="176"/>
      <c r="DMS2" s="176"/>
      <c r="DMT2" s="176"/>
      <c r="DMU2" s="176"/>
      <c r="DMV2" s="176"/>
      <c r="DMW2" s="176"/>
      <c r="DMX2" s="176"/>
      <c r="DMY2" s="176"/>
      <c r="DMZ2" s="176"/>
      <c r="DNA2" s="176"/>
      <c r="DNB2" s="176"/>
      <c r="DNC2" s="176"/>
      <c r="DND2" s="184"/>
      <c r="DNE2" s="176"/>
      <c r="DNF2" s="176"/>
      <c r="DNG2" s="176"/>
      <c r="DNH2" s="176"/>
      <c r="DNI2" s="176"/>
      <c r="DNJ2" s="176"/>
      <c r="DNK2" s="176"/>
      <c r="DNL2" s="176"/>
      <c r="DNM2" s="176"/>
      <c r="DNN2" s="176"/>
      <c r="DNO2" s="176"/>
      <c r="DNP2" s="176"/>
      <c r="DNQ2" s="176"/>
      <c r="DNR2" s="176"/>
      <c r="DNS2" s="176"/>
      <c r="DNT2" s="184"/>
      <c r="DNU2" s="176"/>
      <c r="DNV2" s="176"/>
      <c r="DNW2" s="176"/>
      <c r="DNX2" s="176"/>
      <c r="DNY2" s="176"/>
      <c r="DNZ2" s="176"/>
      <c r="DOA2" s="176"/>
      <c r="DOB2" s="176"/>
      <c r="DOC2" s="176"/>
      <c r="DOD2" s="176"/>
      <c r="DOE2" s="176"/>
      <c r="DOF2" s="176"/>
      <c r="DOG2" s="176"/>
      <c r="DOH2" s="176"/>
      <c r="DOI2" s="176"/>
      <c r="DOJ2" s="184"/>
      <c r="DOK2" s="176"/>
      <c r="DOL2" s="176"/>
      <c r="DOM2" s="176"/>
      <c r="DON2" s="176"/>
      <c r="DOO2" s="176"/>
      <c r="DOP2" s="176"/>
      <c r="DOQ2" s="176"/>
      <c r="DOR2" s="176"/>
      <c r="DOS2" s="176"/>
      <c r="DOT2" s="176"/>
      <c r="DOU2" s="176"/>
      <c r="DOV2" s="176"/>
      <c r="DOW2" s="176"/>
      <c r="DOX2" s="176"/>
      <c r="DOY2" s="176"/>
      <c r="DOZ2" s="184"/>
      <c r="DPA2" s="176"/>
      <c r="DPB2" s="176"/>
      <c r="DPC2" s="176"/>
      <c r="DPD2" s="176"/>
      <c r="DPE2" s="176"/>
      <c r="DPF2" s="176"/>
      <c r="DPG2" s="176"/>
      <c r="DPH2" s="176"/>
      <c r="DPI2" s="176"/>
      <c r="DPJ2" s="176"/>
      <c r="DPK2" s="176"/>
      <c r="DPL2" s="176"/>
      <c r="DPM2" s="176"/>
      <c r="DPN2" s="176"/>
      <c r="DPO2" s="176"/>
      <c r="DPP2" s="184"/>
      <c r="DPQ2" s="176"/>
      <c r="DPR2" s="176"/>
      <c r="DPS2" s="176"/>
      <c r="DPT2" s="176"/>
      <c r="DPU2" s="176"/>
      <c r="DPV2" s="176"/>
      <c r="DPW2" s="176"/>
      <c r="DPX2" s="176"/>
      <c r="DPY2" s="176"/>
      <c r="DPZ2" s="176"/>
      <c r="DQA2" s="176"/>
      <c r="DQB2" s="176"/>
      <c r="DQC2" s="176"/>
      <c r="DQD2" s="176"/>
      <c r="DQE2" s="176"/>
      <c r="DQF2" s="184"/>
      <c r="DQG2" s="176"/>
      <c r="DQH2" s="176"/>
      <c r="DQI2" s="176"/>
      <c r="DQJ2" s="176"/>
      <c r="DQK2" s="176"/>
      <c r="DQL2" s="176"/>
      <c r="DQM2" s="176"/>
      <c r="DQN2" s="176"/>
      <c r="DQO2" s="176"/>
      <c r="DQP2" s="176"/>
      <c r="DQQ2" s="176"/>
      <c r="DQR2" s="176"/>
      <c r="DQS2" s="176"/>
      <c r="DQT2" s="176"/>
      <c r="DQU2" s="176"/>
      <c r="DQV2" s="184"/>
      <c r="DQW2" s="176"/>
      <c r="DQX2" s="176"/>
      <c r="DQY2" s="176"/>
      <c r="DQZ2" s="176"/>
      <c r="DRA2" s="176"/>
      <c r="DRB2" s="176"/>
      <c r="DRC2" s="176"/>
      <c r="DRD2" s="176"/>
      <c r="DRE2" s="176"/>
      <c r="DRF2" s="176"/>
      <c r="DRG2" s="176"/>
      <c r="DRH2" s="176"/>
      <c r="DRI2" s="176"/>
      <c r="DRJ2" s="176"/>
      <c r="DRK2" s="176"/>
      <c r="DRL2" s="184"/>
      <c r="DRM2" s="176"/>
      <c r="DRN2" s="176"/>
      <c r="DRO2" s="176"/>
      <c r="DRP2" s="176"/>
      <c r="DRQ2" s="176"/>
      <c r="DRR2" s="176"/>
      <c r="DRS2" s="176"/>
      <c r="DRT2" s="176"/>
      <c r="DRU2" s="176"/>
      <c r="DRV2" s="176"/>
      <c r="DRW2" s="176"/>
      <c r="DRX2" s="176"/>
      <c r="DRY2" s="176"/>
      <c r="DRZ2" s="176"/>
      <c r="DSA2" s="176"/>
      <c r="DSB2" s="184"/>
      <c r="DSC2" s="176"/>
      <c r="DSD2" s="176"/>
      <c r="DSE2" s="176"/>
      <c r="DSF2" s="176"/>
      <c r="DSG2" s="176"/>
      <c r="DSH2" s="176"/>
      <c r="DSI2" s="176"/>
      <c r="DSJ2" s="176"/>
      <c r="DSK2" s="176"/>
      <c r="DSL2" s="176"/>
      <c r="DSM2" s="176"/>
      <c r="DSN2" s="176"/>
      <c r="DSO2" s="176"/>
      <c r="DSP2" s="176"/>
      <c r="DSQ2" s="176"/>
      <c r="DSR2" s="184"/>
      <c r="DSS2" s="176"/>
      <c r="DST2" s="176"/>
      <c r="DSU2" s="176"/>
      <c r="DSV2" s="176"/>
      <c r="DSW2" s="176"/>
      <c r="DSX2" s="176"/>
      <c r="DSY2" s="176"/>
      <c r="DSZ2" s="176"/>
      <c r="DTA2" s="176"/>
      <c r="DTB2" s="176"/>
      <c r="DTC2" s="176"/>
      <c r="DTD2" s="176"/>
      <c r="DTE2" s="176"/>
      <c r="DTF2" s="176"/>
      <c r="DTG2" s="176"/>
      <c r="DTH2" s="184"/>
      <c r="DTI2" s="176"/>
      <c r="DTJ2" s="176"/>
      <c r="DTK2" s="176"/>
      <c r="DTL2" s="176"/>
      <c r="DTM2" s="176"/>
      <c r="DTN2" s="176"/>
      <c r="DTO2" s="176"/>
      <c r="DTP2" s="176"/>
      <c r="DTQ2" s="176"/>
      <c r="DTR2" s="176"/>
      <c r="DTS2" s="176"/>
      <c r="DTT2" s="176"/>
      <c r="DTU2" s="176"/>
      <c r="DTV2" s="176"/>
      <c r="DTW2" s="176"/>
      <c r="DTX2" s="184"/>
      <c r="DTY2" s="176"/>
      <c r="DTZ2" s="176"/>
      <c r="DUA2" s="176"/>
      <c r="DUB2" s="176"/>
      <c r="DUC2" s="176"/>
      <c r="DUD2" s="176"/>
      <c r="DUE2" s="176"/>
      <c r="DUF2" s="176"/>
      <c r="DUG2" s="176"/>
      <c r="DUH2" s="176"/>
      <c r="DUI2" s="176"/>
      <c r="DUJ2" s="176"/>
      <c r="DUK2" s="176"/>
      <c r="DUL2" s="176"/>
      <c r="DUM2" s="176"/>
      <c r="DUN2" s="184"/>
      <c r="DUO2" s="176"/>
      <c r="DUP2" s="176"/>
      <c r="DUQ2" s="176"/>
      <c r="DUR2" s="176"/>
      <c r="DUS2" s="176"/>
      <c r="DUT2" s="176"/>
      <c r="DUU2" s="176"/>
      <c r="DUV2" s="176"/>
      <c r="DUW2" s="176"/>
      <c r="DUX2" s="176"/>
      <c r="DUY2" s="176"/>
      <c r="DUZ2" s="176"/>
      <c r="DVA2" s="176"/>
      <c r="DVB2" s="176"/>
      <c r="DVC2" s="176"/>
      <c r="DVD2" s="184"/>
      <c r="DVE2" s="176"/>
      <c r="DVF2" s="176"/>
      <c r="DVG2" s="176"/>
      <c r="DVH2" s="176"/>
      <c r="DVI2" s="176"/>
      <c r="DVJ2" s="176"/>
      <c r="DVK2" s="176"/>
      <c r="DVL2" s="176"/>
      <c r="DVM2" s="176"/>
      <c r="DVN2" s="176"/>
      <c r="DVO2" s="176"/>
      <c r="DVP2" s="176"/>
      <c r="DVQ2" s="176"/>
      <c r="DVR2" s="176"/>
      <c r="DVS2" s="176"/>
      <c r="DVT2" s="184"/>
      <c r="DVU2" s="176"/>
      <c r="DVV2" s="176"/>
      <c r="DVW2" s="176"/>
      <c r="DVX2" s="176"/>
      <c r="DVY2" s="176"/>
      <c r="DVZ2" s="176"/>
      <c r="DWA2" s="176"/>
      <c r="DWB2" s="176"/>
      <c r="DWC2" s="176"/>
      <c r="DWD2" s="176"/>
      <c r="DWE2" s="176"/>
      <c r="DWF2" s="176"/>
      <c r="DWG2" s="176"/>
      <c r="DWH2" s="176"/>
      <c r="DWI2" s="176"/>
      <c r="DWJ2" s="184"/>
      <c r="DWK2" s="176"/>
      <c r="DWL2" s="176"/>
      <c r="DWM2" s="176"/>
      <c r="DWN2" s="176"/>
      <c r="DWO2" s="176"/>
      <c r="DWP2" s="176"/>
      <c r="DWQ2" s="176"/>
      <c r="DWR2" s="176"/>
      <c r="DWS2" s="176"/>
      <c r="DWT2" s="176"/>
      <c r="DWU2" s="176"/>
      <c r="DWV2" s="176"/>
      <c r="DWW2" s="176"/>
      <c r="DWX2" s="176"/>
      <c r="DWY2" s="176"/>
      <c r="DWZ2" s="184"/>
      <c r="DXA2" s="176"/>
      <c r="DXB2" s="176"/>
      <c r="DXC2" s="176"/>
      <c r="DXD2" s="176"/>
      <c r="DXE2" s="176"/>
      <c r="DXF2" s="176"/>
      <c r="DXG2" s="176"/>
      <c r="DXH2" s="176"/>
      <c r="DXI2" s="176"/>
      <c r="DXJ2" s="176"/>
      <c r="DXK2" s="176"/>
      <c r="DXL2" s="176"/>
      <c r="DXM2" s="176"/>
      <c r="DXN2" s="176"/>
      <c r="DXO2" s="176"/>
      <c r="DXP2" s="184"/>
      <c r="DXQ2" s="176"/>
      <c r="DXR2" s="176"/>
      <c r="DXS2" s="176"/>
      <c r="DXT2" s="176"/>
      <c r="DXU2" s="176"/>
      <c r="DXV2" s="176"/>
      <c r="DXW2" s="176"/>
      <c r="DXX2" s="176"/>
      <c r="DXY2" s="176"/>
      <c r="DXZ2" s="176"/>
      <c r="DYA2" s="176"/>
      <c r="DYB2" s="176"/>
      <c r="DYC2" s="176"/>
      <c r="DYD2" s="176"/>
      <c r="DYE2" s="176"/>
      <c r="DYF2" s="184"/>
      <c r="DYG2" s="176"/>
      <c r="DYH2" s="176"/>
      <c r="DYI2" s="176"/>
      <c r="DYJ2" s="176"/>
      <c r="DYK2" s="176"/>
      <c r="DYL2" s="176"/>
      <c r="DYM2" s="176"/>
      <c r="DYN2" s="176"/>
      <c r="DYO2" s="176"/>
      <c r="DYP2" s="176"/>
      <c r="DYQ2" s="176"/>
      <c r="DYR2" s="176"/>
      <c r="DYS2" s="176"/>
      <c r="DYT2" s="176"/>
      <c r="DYU2" s="176"/>
      <c r="DYV2" s="184"/>
      <c r="DYW2" s="176"/>
      <c r="DYX2" s="176"/>
      <c r="DYY2" s="176"/>
      <c r="DYZ2" s="176"/>
      <c r="DZA2" s="176"/>
      <c r="DZB2" s="176"/>
      <c r="DZC2" s="176"/>
      <c r="DZD2" s="176"/>
      <c r="DZE2" s="176"/>
      <c r="DZF2" s="176"/>
      <c r="DZG2" s="176"/>
      <c r="DZH2" s="176"/>
      <c r="DZI2" s="176"/>
      <c r="DZJ2" s="176"/>
      <c r="DZK2" s="176"/>
      <c r="DZL2" s="184"/>
      <c r="DZM2" s="176"/>
      <c r="DZN2" s="176"/>
      <c r="DZO2" s="176"/>
      <c r="DZP2" s="176"/>
      <c r="DZQ2" s="176"/>
      <c r="DZR2" s="176"/>
      <c r="DZS2" s="176"/>
      <c r="DZT2" s="176"/>
      <c r="DZU2" s="176"/>
      <c r="DZV2" s="176"/>
      <c r="DZW2" s="176"/>
      <c r="DZX2" s="176"/>
      <c r="DZY2" s="176"/>
      <c r="DZZ2" s="176"/>
      <c r="EAA2" s="176"/>
      <c r="EAB2" s="184"/>
      <c r="EAC2" s="176"/>
      <c r="EAD2" s="176"/>
      <c r="EAE2" s="176"/>
      <c r="EAF2" s="176"/>
      <c r="EAG2" s="176"/>
      <c r="EAH2" s="176"/>
      <c r="EAI2" s="176"/>
      <c r="EAJ2" s="176"/>
      <c r="EAK2" s="176"/>
      <c r="EAL2" s="176"/>
      <c r="EAM2" s="176"/>
      <c r="EAN2" s="176"/>
      <c r="EAO2" s="176"/>
      <c r="EAP2" s="176"/>
      <c r="EAQ2" s="176"/>
      <c r="EAR2" s="184"/>
      <c r="EAS2" s="176"/>
      <c r="EAT2" s="176"/>
      <c r="EAU2" s="176"/>
      <c r="EAV2" s="176"/>
      <c r="EAW2" s="176"/>
      <c r="EAX2" s="176"/>
      <c r="EAY2" s="176"/>
      <c r="EAZ2" s="176"/>
      <c r="EBA2" s="176"/>
      <c r="EBB2" s="176"/>
      <c r="EBC2" s="176"/>
      <c r="EBD2" s="176"/>
      <c r="EBE2" s="176"/>
      <c r="EBF2" s="176"/>
      <c r="EBG2" s="176"/>
      <c r="EBH2" s="184"/>
      <c r="EBI2" s="176"/>
      <c r="EBJ2" s="176"/>
      <c r="EBK2" s="176"/>
      <c r="EBL2" s="176"/>
      <c r="EBM2" s="176"/>
      <c r="EBN2" s="176"/>
      <c r="EBO2" s="176"/>
      <c r="EBP2" s="176"/>
      <c r="EBQ2" s="176"/>
      <c r="EBR2" s="176"/>
      <c r="EBS2" s="176"/>
      <c r="EBT2" s="176"/>
      <c r="EBU2" s="176"/>
      <c r="EBV2" s="176"/>
      <c r="EBW2" s="176"/>
      <c r="EBX2" s="184"/>
      <c r="EBY2" s="176"/>
      <c r="EBZ2" s="176"/>
      <c r="ECA2" s="176"/>
      <c r="ECB2" s="176"/>
      <c r="ECC2" s="176"/>
      <c r="ECD2" s="176"/>
      <c r="ECE2" s="176"/>
      <c r="ECF2" s="176"/>
      <c r="ECG2" s="176"/>
      <c r="ECH2" s="176"/>
      <c r="ECI2" s="176"/>
      <c r="ECJ2" s="176"/>
      <c r="ECK2" s="176"/>
      <c r="ECL2" s="176"/>
      <c r="ECM2" s="176"/>
      <c r="ECN2" s="184"/>
      <c r="ECO2" s="176"/>
      <c r="ECP2" s="176"/>
      <c r="ECQ2" s="176"/>
      <c r="ECR2" s="176"/>
      <c r="ECS2" s="176"/>
      <c r="ECT2" s="176"/>
      <c r="ECU2" s="176"/>
      <c r="ECV2" s="176"/>
      <c r="ECW2" s="176"/>
      <c r="ECX2" s="176"/>
      <c r="ECY2" s="176"/>
      <c r="ECZ2" s="176"/>
      <c r="EDA2" s="176"/>
      <c r="EDB2" s="176"/>
      <c r="EDC2" s="176"/>
      <c r="EDD2" s="184"/>
      <c r="EDE2" s="176"/>
      <c r="EDF2" s="176"/>
      <c r="EDG2" s="176"/>
      <c r="EDH2" s="176"/>
      <c r="EDI2" s="176"/>
      <c r="EDJ2" s="176"/>
      <c r="EDK2" s="176"/>
      <c r="EDL2" s="176"/>
      <c r="EDM2" s="176"/>
      <c r="EDN2" s="176"/>
      <c r="EDO2" s="176"/>
      <c r="EDP2" s="176"/>
      <c r="EDQ2" s="176"/>
      <c r="EDR2" s="176"/>
      <c r="EDS2" s="176"/>
      <c r="EDT2" s="184"/>
      <c r="EDU2" s="176"/>
      <c r="EDV2" s="176"/>
      <c r="EDW2" s="176"/>
      <c r="EDX2" s="176"/>
      <c r="EDY2" s="176"/>
      <c r="EDZ2" s="176"/>
      <c r="EEA2" s="176"/>
      <c r="EEB2" s="176"/>
      <c r="EEC2" s="176"/>
      <c r="EED2" s="176"/>
      <c r="EEE2" s="176"/>
      <c r="EEF2" s="176"/>
      <c r="EEG2" s="176"/>
      <c r="EEH2" s="176"/>
      <c r="EEI2" s="176"/>
      <c r="EEJ2" s="184"/>
      <c r="EEK2" s="176"/>
      <c r="EEL2" s="176"/>
      <c r="EEM2" s="176"/>
      <c r="EEN2" s="176"/>
      <c r="EEO2" s="176"/>
      <c r="EEP2" s="176"/>
      <c r="EEQ2" s="176"/>
      <c r="EER2" s="176"/>
      <c r="EES2" s="176"/>
      <c r="EET2" s="176"/>
      <c r="EEU2" s="176"/>
      <c r="EEV2" s="176"/>
      <c r="EEW2" s="176"/>
      <c r="EEX2" s="176"/>
      <c r="EEY2" s="176"/>
      <c r="EEZ2" s="184"/>
      <c r="EFA2" s="176"/>
      <c r="EFB2" s="176"/>
      <c r="EFC2" s="176"/>
      <c r="EFD2" s="176"/>
      <c r="EFE2" s="176"/>
      <c r="EFF2" s="176"/>
      <c r="EFG2" s="176"/>
      <c r="EFH2" s="176"/>
      <c r="EFI2" s="176"/>
      <c r="EFJ2" s="176"/>
      <c r="EFK2" s="176"/>
      <c r="EFL2" s="176"/>
      <c r="EFM2" s="176"/>
      <c r="EFN2" s="176"/>
      <c r="EFO2" s="176"/>
      <c r="EFP2" s="184"/>
      <c r="EFQ2" s="176"/>
      <c r="EFR2" s="176"/>
      <c r="EFS2" s="176"/>
      <c r="EFT2" s="176"/>
      <c r="EFU2" s="176"/>
      <c r="EFV2" s="176"/>
      <c r="EFW2" s="176"/>
      <c r="EFX2" s="176"/>
      <c r="EFY2" s="176"/>
      <c r="EFZ2" s="176"/>
      <c r="EGA2" s="176"/>
      <c r="EGB2" s="176"/>
      <c r="EGC2" s="176"/>
      <c r="EGD2" s="176"/>
      <c r="EGE2" s="176"/>
      <c r="EGF2" s="184"/>
      <c r="EGG2" s="176"/>
      <c r="EGH2" s="176"/>
      <c r="EGI2" s="176"/>
      <c r="EGJ2" s="176"/>
      <c r="EGK2" s="176"/>
      <c r="EGL2" s="176"/>
      <c r="EGM2" s="176"/>
      <c r="EGN2" s="176"/>
      <c r="EGO2" s="176"/>
      <c r="EGP2" s="176"/>
      <c r="EGQ2" s="176"/>
      <c r="EGR2" s="176"/>
      <c r="EGS2" s="176"/>
      <c r="EGT2" s="176"/>
      <c r="EGU2" s="176"/>
      <c r="EGV2" s="184"/>
      <c r="EGW2" s="176"/>
      <c r="EGX2" s="176"/>
      <c r="EGY2" s="176"/>
      <c r="EGZ2" s="176"/>
      <c r="EHA2" s="176"/>
      <c r="EHB2" s="176"/>
      <c r="EHC2" s="176"/>
      <c r="EHD2" s="176"/>
      <c r="EHE2" s="176"/>
      <c r="EHF2" s="176"/>
      <c r="EHG2" s="176"/>
      <c r="EHH2" s="176"/>
      <c r="EHI2" s="176"/>
      <c r="EHJ2" s="176"/>
      <c r="EHK2" s="176"/>
      <c r="EHL2" s="184"/>
      <c r="EHM2" s="176"/>
      <c r="EHN2" s="176"/>
      <c r="EHO2" s="176"/>
      <c r="EHP2" s="176"/>
      <c r="EHQ2" s="176"/>
      <c r="EHR2" s="176"/>
      <c r="EHS2" s="176"/>
      <c r="EHT2" s="176"/>
      <c r="EHU2" s="176"/>
      <c r="EHV2" s="176"/>
      <c r="EHW2" s="176"/>
      <c r="EHX2" s="176"/>
      <c r="EHY2" s="176"/>
      <c r="EHZ2" s="176"/>
      <c r="EIA2" s="176"/>
      <c r="EIB2" s="184"/>
      <c r="EIC2" s="176"/>
      <c r="EID2" s="176"/>
      <c r="EIE2" s="176"/>
      <c r="EIF2" s="176"/>
      <c r="EIG2" s="176"/>
      <c r="EIH2" s="176"/>
      <c r="EII2" s="176"/>
      <c r="EIJ2" s="176"/>
      <c r="EIK2" s="176"/>
      <c r="EIL2" s="176"/>
      <c r="EIM2" s="176"/>
      <c r="EIN2" s="176"/>
      <c r="EIO2" s="176"/>
      <c r="EIP2" s="176"/>
      <c r="EIQ2" s="176"/>
      <c r="EIR2" s="184"/>
      <c r="EIS2" s="176"/>
      <c r="EIT2" s="176"/>
      <c r="EIU2" s="176"/>
      <c r="EIV2" s="176"/>
      <c r="EIW2" s="176"/>
      <c r="EIX2" s="176"/>
      <c r="EIY2" s="176"/>
      <c r="EIZ2" s="176"/>
      <c r="EJA2" s="176"/>
      <c r="EJB2" s="176"/>
      <c r="EJC2" s="176"/>
      <c r="EJD2" s="176"/>
      <c r="EJE2" s="176"/>
      <c r="EJF2" s="176"/>
      <c r="EJG2" s="176"/>
      <c r="EJH2" s="184"/>
      <c r="EJI2" s="176"/>
      <c r="EJJ2" s="176"/>
      <c r="EJK2" s="176"/>
      <c r="EJL2" s="176"/>
      <c r="EJM2" s="176"/>
      <c r="EJN2" s="176"/>
      <c r="EJO2" s="176"/>
      <c r="EJP2" s="176"/>
      <c r="EJQ2" s="176"/>
      <c r="EJR2" s="176"/>
      <c r="EJS2" s="176"/>
      <c r="EJT2" s="176"/>
      <c r="EJU2" s="176"/>
      <c r="EJV2" s="176"/>
      <c r="EJW2" s="176"/>
      <c r="EJX2" s="184"/>
      <c r="EJY2" s="176"/>
      <c r="EJZ2" s="176"/>
      <c r="EKA2" s="176"/>
      <c r="EKB2" s="176"/>
      <c r="EKC2" s="176"/>
      <c r="EKD2" s="176"/>
      <c r="EKE2" s="176"/>
      <c r="EKF2" s="176"/>
      <c r="EKG2" s="176"/>
      <c r="EKH2" s="176"/>
      <c r="EKI2" s="176"/>
      <c r="EKJ2" s="176"/>
      <c r="EKK2" s="176"/>
      <c r="EKL2" s="176"/>
      <c r="EKM2" s="176"/>
      <c r="EKN2" s="184"/>
      <c r="EKO2" s="176"/>
      <c r="EKP2" s="176"/>
      <c r="EKQ2" s="176"/>
      <c r="EKR2" s="176"/>
      <c r="EKS2" s="176"/>
      <c r="EKT2" s="176"/>
      <c r="EKU2" s="176"/>
      <c r="EKV2" s="176"/>
      <c r="EKW2" s="176"/>
      <c r="EKX2" s="176"/>
      <c r="EKY2" s="176"/>
      <c r="EKZ2" s="176"/>
      <c r="ELA2" s="176"/>
      <c r="ELB2" s="176"/>
      <c r="ELC2" s="176"/>
      <c r="ELD2" s="184"/>
      <c r="ELE2" s="176"/>
      <c r="ELF2" s="176"/>
      <c r="ELG2" s="176"/>
      <c r="ELH2" s="176"/>
      <c r="ELI2" s="176"/>
      <c r="ELJ2" s="176"/>
      <c r="ELK2" s="176"/>
      <c r="ELL2" s="176"/>
      <c r="ELM2" s="176"/>
      <c r="ELN2" s="176"/>
      <c r="ELO2" s="176"/>
      <c r="ELP2" s="176"/>
      <c r="ELQ2" s="176"/>
      <c r="ELR2" s="176"/>
      <c r="ELS2" s="176"/>
      <c r="ELT2" s="184"/>
      <c r="ELU2" s="176"/>
      <c r="ELV2" s="176"/>
      <c r="ELW2" s="176"/>
      <c r="ELX2" s="176"/>
      <c r="ELY2" s="176"/>
      <c r="ELZ2" s="176"/>
      <c r="EMA2" s="176"/>
      <c r="EMB2" s="176"/>
      <c r="EMC2" s="176"/>
      <c r="EMD2" s="176"/>
      <c r="EME2" s="176"/>
      <c r="EMF2" s="176"/>
      <c r="EMG2" s="176"/>
      <c r="EMH2" s="176"/>
      <c r="EMI2" s="176"/>
      <c r="EMJ2" s="184"/>
      <c r="EMK2" s="176"/>
      <c r="EML2" s="176"/>
      <c r="EMM2" s="176"/>
      <c r="EMN2" s="176"/>
      <c r="EMO2" s="176"/>
      <c r="EMP2" s="176"/>
      <c r="EMQ2" s="176"/>
      <c r="EMR2" s="176"/>
      <c r="EMS2" s="176"/>
      <c r="EMT2" s="176"/>
      <c r="EMU2" s="176"/>
      <c r="EMV2" s="176"/>
      <c r="EMW2" s="176"/>
      <c r="EMX2" s="176"/>
      <c r="EMY2" s="176"/>
      <c r="EMZ2" s="184"/>
      <c r="ENA2" s="176"/>
      <c r="ENB2" s="176"/>
      <c r="ENC2" s="176"/>
      <c r="END2" s="176"/>
      <c r="ENE2" s="176"/>
      <c r="ENF2" s="176"/>
      <c r="ENG2" s="176"/>
      <c r="ENH2" s="176"/>
      <c r="ENI2" s="176"/>
      <c r="ENJ2" s="176"/>
      <c r="ENK2" s="176"/>
      <c r="ENL2" s="176"/>
      <c r="ENM2" s="176"/>
      <c r="ENN2" s="176"/>
      <c r="ENO2" s="176"/>
      <c r="ENP2" s="184"/>
      <c r="ENQ2" s="176"/>
      <c r="ENR2" s="176"/>
      <c r="ENS2" s="176"/>
      <c r="ENT2" s="176"/>
      <c r="ENU2" s="176"/>
      <c r="ENV2" s="176"/>
      <c r="ENW2" s="176"/>
      <c r="ENX2" s="176"/>
      <c r="ENY2" s="176"/>
      <c r="ENZ2" s="176"/>
      <c r="EOA2" s="176"/>
      <c r="EOB2" s="176"/>
      <c r="EOC2" s="176"/>
      <c r="EOD2" s="176"/>
      <c r="EOE2" s="176"/>
      <c r="EOF2" s="184"/>
      <c r="EOG2" s="176"/>
      <c r="EOH2" s="176"/>
      <c r="EOI2" s="176"/>
      <c r="EOJ2" s="176"/>
      <c r="EOK2" s="176"/>
      <c r="EOL2" s="176"/>
      <c r="EOM2" s="176"/>
      <c r="EON2" s="176"/>
      <c r="EOO2" s="176"/>
      <c r="EOP2" s="176"/>
      <c r="EOQ2" s="176"/>
      <c r="EOR2" s="176"/>
      <c r="EOS2" s="176"/>
      <c r="EOT2" s="176"/>
      <c r="EOU2" s="176"/>
      <c r="EOV2" s="184"/>
      <c r="EOW2" s="176"/>
      <c r="EOX2" s="176"/>
      <c r="EOY2" s="176"/>
      <c r="EOZ2" s="176"/>
      <c r="EPA2" s="176"/>
      <c r="EPB2" s="176"/>
      <c r="EPC2" s="176"/>
      <c r="EPD2" s="176"/>
      <c r="EPE2" s="176"/>
      <c r="EPF2" s="176"/>
      <c r="EPG2" s="176"/>
      <c r="EPH2" s="176"/>
      <c r="EPI2" s="176"/>
      <c r="EPJ2" s="176"/>
      <c r="EPK2" s="176"/>
      <c r="EPL2" s="184"/>
      <c r="EPM2" s="176"/>
      <c r="EPN2" s="176"/>
      <c r="EPO2" s="176"/>
      <c r="EPP2" s="176"/>
      <c r="EPQ2" s="176"/>
      <c r="EPR2" s="176"/>
      <c r="EPS2" s="176"/>
      <c r="EPT2" s="176"/>
      <c r="EPU2" s="176"/>
      <c r="EPV2" s="176"/>
      <c r="EPW2" s="176"/>
      <c r="EPX2" s="176"/>
      <c r="EPY2" s="176"/>
      <c r="EPZ2" s="176"/>
      <c r="EQA2" s="176"/>
      <c r="EQB2" s="184"/>
      <c r="EQC2" s="176"/>
      <c r="EQD2" s="176"/>
      <c r="EQE2" s="176"/>
      <c r="EQF2" s="176"/>
      <c r="EQG2" s="176"/>
      <c r="EQH2" s="176"/>
      <c r="EQI2" s="176"/>
      <c r="EQJ2" s="176"/>
      <c r="EQK2" s="176"/>
      <c r="EQL2" s="176"/>
      <c r="EQM2" s="176"/>
      <c r="EQN2" s="176"/>
      <c r="EQO2" s="176"/>
      <c r="EQP2" s="176"/>
      <c r="EQQ2" s="176"/>
      <c r="EQR2" s="184"/>
      <c r="EQS2" s="176"/>
      <c r="EQT2" s="176"/>
      <c r="EQU2" s="176"/>
      <c r="EQV2" s="176"/>
      <c r="EQW2" s="176"/>
      <c r="EQX2" s="176"/>
      <c r="EQY2" s="176"/>
      <c r="EQZ2" s="176"/>
      <c r="ERA2" s="176"/>
      <c r="ERB2" s="176"/>
      <c r="ERC2" s="176"/>
      <c r="ERD2" s="176"/>
      <c r="ERE2" s="176"/>
      <c r="ERF2" s="176"/>
      <c r="ERG2" s="176"/>
      <c r="ERH2" s="184"/>
      <c r="ERI2" s="176"/>
      <c r="ERJ2" s="176"/>
      <c r="ERK2" s="176"/>
      <c r="ERL2" s="176"/>
      <c r="ERM2" s="176"/>
      <c r="ERN2" s="176"/>
      <c r="ERO2" s="176"/>
      <c r="ERP2" s="176"/>
      <c r="ERQ2" s="176"/>
      <c r="ERR2" s="176"/>
      <c r="ERS2" s="176"/>
      <c r="ERT2" s="176"/>
      <c r="ERU2" s="176"/>
      <c r="ERV2" s="176"/>
      <c r="ERW2" s="176"/>
      <c r="ERX2" s="184"/>
      <c r="ERY2" s="176"/>
      <c r="ERZ2" s="176"/>
      <c r="ESA2" s="176"/>
      <c r="ESB2" s="176"/>
      <c r="ESC2" s="176"/>
      <c r="ESD2" s="176"/>
      <c r="ESE2" s="176"/>
      <c r="ESF2" s="176"/>
      <c r="ESG2" s="176"/>
      <c r="ESH2" s="176"/>
      <c r="ESI2" s="176"/>
      <c r="ESJ2" s="176"/>
      <c r="ESK2" s="176"/>
      <c r="ESL2" s="176"/>
      <c r="ESM2" s="176"/>
      <c r="ESN2" s="184"/>
      <c r="ESO2" s="176"/>
      <c r="ESP2" s="176"/>
      <c r="ESQ2" s="176"/>
      <c r="ESR2" s="176"/>
      <c r="ESS2" s="176"/>
      <c r="EST2" s="176"/>
      <c r="ESU2" s="176"/>
      <c r="ESV2" s="176"/>
      <c r="ESW2" s="176"/>
      <c r="ESX2" s="176"/>
      <c r="ESY2" s="176"/>
      <c r="ESZ2" s="176"/>
      <c r="ETA2" s="176"/>
      <c r="ETB2" s="176"/>
      <c r="ETC2" s="176"/>
      <c r="ETD2" s="184"/>
      <c r="ETE2" s="176"/>
      <c r="ETF2" s="176"/>
      <c r="ETG2" s="176"/>
      <c r="ETH2" s="176"/>
      <c r="ETI2" s="176"/>
      <c r="ETJ2" s="176"/>
      <c r="ETK2" s="176"/>
      <c r="ETL2" s="176"/>
      <c r="ETM2" s="176"/>
      <c r="ETN2" s="176"/>
      <c r="ETO2" s="176"/>
      <c r="ETP2" s="176"/>
      <c r="ETQ2" s="176"/>
      <c r="ETR2" s="176"/>
      <c r="ETS2" s="176"/>
      <c r="ETT2" s="184"/>
      <c r="ETU2" s="176"/>
      <c r="ETV2" s="176"/>
      <c r="ETW2" s="176"/>
      <c r="ETX2" s="176"/>
      <c r="ETY2" s="176"/>
      <c r="ETZ2" s="176"/>
      <c r="EUA2" s="176"/>
      <c r="EUB2" s="176"/>
      <c r="EUC2" s="176"/>
      <c r="EUD2" s="176"/>
      <c r="EUE2" s="176"/>
      <c r="EUF2" s="176"/>
      <c r="EUG2" s="176"/>
      <c r="EUH2" s="176"/>
      <c r="EUI2" s="176"/>
      <c r="EUJ2" s="184"/>
      <c r="EUK2" s="176"/>
      <c r="EUL2" s="176"/>
      <c r="EUM2" s="176"/>
      <c r="EUN2" s="176"/>
      <c r="EUO2" s="176"/>
      <c r="EUP2" s="176"/>
      <c r="EUQ2" s="176"/>
      <c r="EUR2" s="176"/>
      <c r="EUS2" s="176"/>
      <c r="EUT2" s="176"/>
      <c r="EUU2" s="176"/>
      <c r="EUV2" s="176"/>
      <c r="EUW2" s="176"/>
      <c r="EUX2" s="176"/>
      <c r="EUY2" s="176"/>
      <c r="EUZ2" s="184"/>
      <c r="EVA2" s="176"/>
      <c r="EVB2" s="176"/>
      <c r="EVC2" s="176"/>
      <c r="EVD2" s="176"/>
      <c r="EVE2" s="176"/>
      <c r="EVF2" s="176"/>
      <c r="EVG2" s="176"/>
      <c r="EVH2" s="176"/>
      <c r="EVI2" s="176"/>
      <c r="EVJ2" s="176"/>
      <c r="EVK2" s="176"/>
      <c r="EVL2" s="176"/>
      <c r="EVM2" s="176"/>
      <c r="EVN2" s="176"/>
      <c r="EVO2" s="176"/>
      <c r="EVP2" s="184"/>
      <c r="EVQ2" s="176"/>
      <c r="EVR2" s="176"/>
      <c r="EVS2" s="176"/>
      <c r="EVT2" s="176"/>
      <c r="EVU2" s="176"/>
      <c r="EVV2" s="176"/>
      <c r="EVW2" s="176"/>
      <c r="EVX2" s="176"/>
      <c r="EVY2" s="176"/>
      <c r="EVZ2" s="176"/>
      <c r="EWA2" s="176"/>
      <c r="EWB2" s="176"/>
      <c r="EWC2" s="176"/>
      <c r="EWD2" s="176"/>
      <c r="EWE2" s="176"/>
      <c r="EWF2" s="184"/>
      <c r="EWG2" s="176"/>
      <c r="EWH2" s="176"/>
      <c r="EWI2" s="176"/>
      <c r="EWJ2" s="176"/>
      <c r="EWK2" s="176"/>
      <c r="EWL2" s="176"/>
      <c r="EWM2" s="176"/>
      <c r="EWN2" s="176"/>
      <c r="EWO2" s="176"/>
      <c r="EWP2" s="176"/>
      <c r="EWQ2" s="176"/>
      <c r="EWR2" s="176"/>
      <c r="EWS2" s="176"/>
      <c r="EWT2" s="176"/>
      <c r="EWU2" s="176"/>
      <c r="EWV2" s="184"/>
      <c r="EWW2" s="176"/>
      <c r="EWX2" s="176"/>
      <c r="EWY2" s="176"/>
      <c r="EWZ2" s="176"/>
      <c r="EXA2" s="176"/>
      <c r="EXB2" s="176"/>
      <c r="EXC2" s="176"/>
      <c r="EXD2" s="176"/>
      <c r="EXE2" s="176"/>
      <c r="EXF2" s="176"/>
      <c r="EXG2" s="176"/>
      <c r="EXH2" s="176"/>
      <c r="EXI2" s="176"/>
      <c r="EXJ2" s="176"/>
      <c r="EXK2" s="176"/>
      <c r="EXL2" s="184"/>
      <c r="EXM2" s="176"/>
      <c r="EXN2" s="176"/>
      <c r="EXO2" s="176"/>
      <c r="EXP2" s="176"/>
      <c r="EXQ2" s="176"/>
      <c r="EXR2" s="176"/>
      <c r="EXS2" s="176"/>
      <c r="EXT2" s="176"/>
      <c r="EXU2" s="176"/>
      <c r="EXV2" s="176"/>
      <c r="EXW2" s="176"/>
      <c r="EXX2" s="176"/>
      <c r="EXY2" s="176"/>
      <c r="EXZ2" s="176"/>
      <c r="EYA2" s="176"/>
      <c r="EYB2" s="184"/>
      <c r="EYC2" s="176"/>
      <c r="EYD2" s="176"/>
      <c r="EYE2" s="176"/>
      <c r="EYF2" s="176"/>
      <c r="EYG2" s="176"/>
      <c r="EYH2" s="176"/>
      <c r="EYI2" s="176"/>
      <c r="EYJ2" s="176"/>
      <c r="EYK2" s="176"/>
      <c r="EYL2" s="176"/>
      <c r="EYM2" s="176"/>
      <c r="EYN2" s="176"/>
      <c r="EYO2" s="176"/>
      <c r="EYP2" s="176"/>
      <c r="EYQ2" s="176"/>
      <c r="EYR2" s="184"/>
      <c r="EYS2" s="176"/>
      <c r="EYT2" s="176"/>
      <c r="EYU2" s="176"/>
      <c r="EYV2" s="176"/>
      <c r="EYW2" s="176"/>
      <c r="EYX2" s="176"/>
      <c r="EYY2" s="176"/>
      <c r="EYZ2" s="176"/>
      <c r="EZA2" s="176"/>
      <c r="EZB2" s="176"/>
      <c r="EZC2" s="176"/>
      <c r="EZD2" s="176"/>
      <c r="EZE2" s="176"/>
      <c r="EZF2" s="176"/>
      <c r="EZG2" s="176"/>
      <c r="EZH2" s="184"/>
      <c r="EZI2" s="176"/>
      <c r="EZJ2" s="176"/>
      <c r="EZK2" s="176"/>
      <c r="EZL2" s="176"/>
      <c r="EZM2" s="176"/>
      <c r="EZN2" s="176"/>
      <c r="EZO2" s="176"/>
      <c r="EZP2" s="176"/>
      <c r="EZQ2" s="176"/>
      <c r="EZR2" s="176"/>
      <c r="EZS2" s="176"/>
      <c r="EZT2" s="176"/>
      <c r="EZU2" s="176"/>
      <c r="EZV2" s="176"/>
      <c r="EZW2" s="176"/>
      <c r="EZX2" s="184"/>
      <c r="EZY2" s="176"/>
      <c r="EZZ2" s="176"/>
      <c r="FAA2" s="176"/>
      <c r="FAB2" s="176"/>
      <c r="FAC2" s="176"/>
      <c r="FAD2" s="176"/>
      <c r="FAE2" s="176"/>
      <c r="FAF2" s="176"/>
      <c r="FAG2" s="176"/>
      <c r="FAH2" s="176"/>
      <c r="FAI2" s="176"/>
      <c r="FAJ2" s="176"/>
      <c r="FAK2" s="176"/>
      <c r="FAL2" s="176"/>
      <c r="FAM2" s="176"/>
      <c r="FAN2" s="184"/>
      <c r="FAO2" s="176"/>
      <c r="FAP2" s="176"/>
      <c r="FAQ2" s="176"/>
      <c r="FAR2" s="176"/>
      <c r="FAS2" s="176"/>
      <c r="FAT2" s="176"/>
      <c r="FAU2" s="176"/>
      <c r="FAV2" s="176"/>
      <c r="FAW2" s="176"/>
      <c r="FAX2" s="176"/>
      <c r="FAY2" s="176"/>
      <c r="FAZ2" s="176"/>
      <c r="FBA2" s="176"/>
      <c r="FBB2" s="176"/>
      <c r="FBC2" s="176"/>
      <c r="FBD2" s="184"/>
      <c r="FBE2" s="176"/>
      <c r="FBF2" s="176"/>
      <c r="FBG2" s="176"/>
      <c r="FBH2" s="176"/>
      <c r="FBI2" s="176"/>
      <c r="FBJ2" s="176"/>
      <c r="FBK2" s="176"/>
      <c r="FBL2" s="176"/>
      <c r="FBM2" s="176"/>
      <c r="FBN2" s="176"/>
      <c r="FBO2" s="176"/>
      <c r="FBP2" s="176"/>
      <c r="FBQ2" s="176"/>
      <c r="FBR2" s="176"/>
      <c r="FBS2" s="176"/>
      <c r="FBT2" s="184"/>
      <c r="FBU2" s="176"/>
      <c r="FBV2" s="176"/>
      <c r="FBW2" s="176"/>
      <c r="FBX2" s="176"/>
      <c r="FBY2" s="176"/>
      <c r="FBZ2" s="176"/>
      <c r="FCA2" s="176"/>
      <c r="FCB2" s="176"/>
      <c r="FCC2" s="176"/>
      <c r="FCD2" s="176"/>
      <c r="FCE2" s="176"/>
      <c r="FCF2" s="176"/>
      <c r="FCG2" s="176"/>
      <c r="FCH2" s="176"/>
      <c r="FCI2" s="176"/>
      <c r="FCJ2" s="184"/>
      <c r="FCK2" s="176"/>
      <c r="FCL2" s="176"/>
      <c r="FCM2" s="176"/>
      <c r="FCN2" s="176"/>
      <c r="FCO2" s="176"/>
      <c r="FCP2" s="176"/>
      <c r="FCQ2" s="176"/>
      <c r="FCR2" s="176"/>
      <c r="FCS2" s="176"/>
      <c r="FCT2" s="176"/>
      <c r="FCU2" s="176"/>
      <c r="FCV2" s="176"/>
      <c r="FCW2" s="176"/>
      <c r="FCX2" s="176"/>
      <c r="FCY2" s="176"/>
      <c r="FCZ2" s="184"/>
      <c r="FDA2" s="176"/>
      <c r="FDB2" s="176"/>
      <c r="FDC2" s="176"/>
      <c r="FDD2" s="176"/>
      <c r="FDE2" s="176"/>
      <c r="FDF2" s="176"/>
      <c r="FDG2" s="176"/>
      <c r="FDH2" s="176"/>
      <c r="FDI2" s="176"/>
      <c r="FDJ2" s="176"/>
      <c r="FDK2" s="176"/>
      <c r="FDL2" s="176"/>
      <c r="FDM2" s="176"/>
      <c r="FDN2" s="176"/>
      <c r="FDO2" s="176"/>
      <c r="FDP2" s="184"/>
      <c r="FDQ2" s="176"/>
      <c r="FDR2" s="176"/>
      <c r="FDS2" s="176"/>
      <c r="FDT2" s="176"/>
      <c r="FDU2" s="176"/>
      <c r="FDV2" s="176"/>
      <c r="FDW2" s="176"/>
      <c r="FDX2" s="176"/>
      <c r="FDY2" s="176"/>
      <c r="FDZ2" s="176"/>
      <c r="FEA2" s="176"/>
      <c r="FEB2" s="176"/>
      <c r="FEC2" s="176"/>
      <c r="FED2" s="176"/>
      <c r="FEE2" s="176"/>
      <c r="FEF2" s="184"/>
      <c r="FEG2" s="176"/>
      <c r="FEH2" s="176"/>
      <c r="FEI2" s="176"/>
      <c r="FEJ2" s="176"/>
      <c r="FEK2" s="176"/>
      <c r="FEL2" s="176"/>
      <c r="FEM2" s="176"/>
      <c r="FEN2" s="176"/>
      <c r="FEO2" s="176"/>
      <c r="FEP2" s="176"/>
      <c r="FEQ2" s="176"/>
      <c r="FER2" s="176"/>
      <c r="FES2" s="176"/>
      <c r="FET2" s="176"/>
      <c r="FEU2" s="176"/>
      <c r="FEV2" s="184"/>
      <c r="FEW2" s="176"/>
      <c r="FEX2" s="176"/>
      <c r="FEY2" s="176"/>
      <c r="FEZ2" s="176"/>
      <c r="FFA2" s="176"/>
      <c r="FFB2" s="176"/>
      <c r="FFC2" s="176"/>
      <c r="FFD2" s="176"/>
      <c r="FFE2" s="176"/>
      <c r="FFF2" s="176"/>
      <c r="FFG2" s="176"/>
      <c r="FFH2" s="176"/>
      <c r="FFI2" s="176"/>
      <c r="FFJ2" s="176"/>
      <c r="FFK2" s="176"/>
      <c r="FFL2" s="184"/>
      <c r="FFM2" s="176"/>
      <c r="FFN2" s="176"/>
      <c r="FFO2" s="176"/>
      <c r="FFP2" s="176"/>
      <c r="FFQ2" s="176"/>
      <c r="FFR2" s="176"/>
      <c r="FFS2" s="176"/>
      <c r="FFT2" s="176"/>
      <c r="FFU2" s="176"/>
      <c r="FFV2" s="176"/>
      <c r="FFW2" s="176"/>
      <c r="FFX2" s="176"/>
      <c r="FFY2" s="176"/>
      <c r="FFZ2" s="176"/>
      <c r="FGA2" s="176"/>
      <c r="FGB2" s="184"/>
      <c r="FGC2" s="176"/>
      <c r="FGD2" s="176"/>
      <c r="FGE2" s="176"/>
      <c r="FGF2" s="176"/>
      <c r="FGG2" s="176"/>
      <c r="FGH2" s="176"/>
      <c r="FGI2" s="176"/>
      <c r="FGJ2" s="176"/>
      <c r="FGK2" s="176"/>
      <c r="FGL2" s="176"/>
      <c r="FGM2" s="176"/>
      <c r="FGN2" s="176"/>
      <c r="FGO2" s="176"/>
      <c r="FGP2" s="176"/>
      <c r="FGQ2" s="176"/>
      <c r="FGR2" s="184"/>
      <c r="FGS2" s="176"/>
      <c r="FGT2" s="176"/>
      <c r="FGU2" s="176"/>
      <c r="FGV2" s="176"/>
      <c r="FGW2" s="176"/>
      <c r="FGX2" s="176"/>
      <c r="FGY2" s="176"/>
      <c r="FGZ2" s="176"/>
      <c r="FHA2" s="176"/>
      <c r="FHB2" s="176"/>
      <c r="FHC2" s="176"/>
      <c r="FHD2" s="176"/>
      <c r="FHE2" s="176"/>
      <c r="FHF2" s="176"/>
      <c r="FHG2" s="176"/>
      <c r="FHH2" s="184"/>
      <c r="FHI2" s="176"/>
      <c r="FHJ2" s="176"/>
      <c r="FHK2" s="176"/>
      <c r="FHL2" s="176"/>
      <c r="FHM2" s="176"/>
      <c r="FHN2" s="176"/>
      <c r="FHO2" s="176"/>
      <c r="FHP2" s="176"/>
      <c r="FHQ2" s="176"/>
      <c r="FHR2" s="176"/>
      <c r="FHS2" s="176"/>
      <c r="FHT2" s="176"/>
      <c r="FHU2" s="176"/>
      <c r="FHV2" s="176"/>
      <c r="FHW2" s="176"/>
      <c r="FHX2" s="184"/>
      <c r="FHY2" s="176"/>
      <c r="FHZ2" s="176"/>
      <c r="FIA2" s="176"/>
      <c r="FIB2" s="176"/>
      <c r="FIC2" s="176"/>
      <c r="FID2" s="176"/>
      <c r="FIE2" s="176"/>
      <c r="FIF2" s="176"/>
      <c r="FIG2" s="176"/>
      <c r="FIH2" s="176"/>
      <c r="FII2" s="176"/>
      <c r="FIJ2" s="176"/>
      <c r="FIK2" s="176"/>
      <c r="FIL2" s="176"/>
      <c r="FIM2" s="176"/>
      <c r="FIN2" s="184"/>
      <c r="FIO2" s="176"/>
      <c r="FIP2" s="176"/>
      <c r="FIQ2" s="176"/>
      <c r="FIR2" s="176"/>
      <c r="FIS2" s="176"/>
      <c r="FIT2" s="176"/>
      <c r="FIU2" s="176"/>
      <c r="FIV2" s="176"/>
      <c r="FIW2" s="176"/>
      <c r="FIX2" s="176"/>
      <c r="FIY2" s="176"/>
      <c r="FIZ2" s="176"/>
      <c r="FJA2" s="176"/>
      <c r="FJB2" s="176"/>
      <c r="FJC2" s="176"/>
      <c r="FJD2" s="184"/>
      <c r="FJE2" s="176"/>
      <c r="FJF2" s="176"/>
      <c r="FJG2" s="176"/>
      <c r="FJH2" s="176"/>
      <c r="FJI2" s="176"/>
      <c r="FJJ2" s="176"/>
      <c r="FJK2" s="176"/>
      <c r="FJL2" s="176"/>
      <c r="FJM2" s="176"/>
      <c r="FJN2" s="176"/>
      <c r="FJO2" s="176"/>
      <c r="FJP2" s="176"/>
      <c r="FJQ2" s="176"/>
      <c r="FJR2" s="176"/>
      <c r="FJS2" s="176"/>
      <c r="FJT2" s="184"/>
      <c r="FJU2" s="176"/>
      <c r="FJV2" s="176"/>
      <c r="FJW2" s="176"/>
      <c r="FJX2" s="176"/>
      <c r="FJY2" s="176"/>
      <c r="FJZ2" s="176"/>
      <c r="FKA2" s="176"/>
      <c r="FKB2" s="176"/>
      <c r="FKC2" s="176"/>
      <c r="FKD2" s="176"/>
      <c r="FKE2" s="176"/>
      <c r="FKF2" s="176"/>
      <c r="FKG2" s="176"/>
      <c r="FKH2" s="176"/>
      <c r="FKI2" s="176"/>
      <c r="FKJ2" s="184"/>
      <c r="FKK2" s="176"/>
      <c r="FKL2" s="176"/>
      <c r="FKM2" s="176"/>
      <c r="FKN2" s="176"/>
      <c r="FKO2" s="176"/>
      <c r="FKP2" s="176"/>
      <c r="FKQ2" s="176"/>
      <c r="FKR2" s="176"/>
      <c r="FKS2" s="176"/>
      <c r="FKT2" s="176"/>
      <c r="FKU2" s="176"/>
      <c r="FKV2" s="176"/>
      <c r="FKW2" s="176"/>
      <c r="FKX2" s="176"/>
      <c r="FKY2" s="176"/>
      <c r="FKZ2" s="184"/>
      <c r="FLA2" s="176"/>
      <c r="FLB2" s="176"/>
      <c r="FLC2" s="176"/>
      <c r="FLD2" s="176"/>
      <c r="FLE2" s="176"/>
      <c r="FLF2" s="176"/>
      <c r="FLG2" s="176"/>
      <c r="FLH2" s="176"/>
      <c r="FLI2" s="176"/>
      <c r="FLJ2" s="176"/>
      <c r="FLK2" s="176"/>
      <c r="FLL2" s="176"/>
      <c r="FLM2" s="176"/>
      <c r="FLN2" s="176"/>
      <c r="FLO2" s="176"/>
      <c r="FLP2" s="184"/>
      <c r="FLQ2" s="176"/>
      <c r="FLR2" s="176"/>
      <c r="FLS2" s="176"/>
      <c r="FLT2" s="176"/>
      <c r="FLU2" s="176"/>
      <c r="FLV2" s="176"/>
      <c r="FLW2" s="176"/>
      <c r="FLX2" s="176"/>
      <c r="FLY2" s="176"/>
      <c r="FLZ2" s="176"/>
      <c r="FMA2" s="176"/>
      <c r="FMB2" s="176"/>
      <c r="FMC2" s="176"/>
      <c r="FMD2" s="176"/>
      <c r="FME2" s="176"/>
      <c r="FMF2" s="184"/>
      <c r="FMG2" s="176"/>
      <c r="FMH2" s="176"/>
      <c r="FMI2" s="176"/>
      <c r="FMJ2" s="176"/>
      <c r="FMK2" s="176"/>
      <c r="FML2" s="176"/>
      <c r="FMM2" s="176"/>
      <c r="FMN2" s="176"/>
      <c r="FMO2" s="176"/>
      <c r="FMP2" s="176"/>
      <c r="FMQ2" s="176"/>
      <c r="FMR2" s="176"/>
      <c r="FMS2" s="176"/>
      <c r="FMT2" s="176"/>
      <c r="FMU2" s="176"/>
      <c r="FMV2" s="184"/>
      <c r="FMW2" s="176"/>
      <c r="FMX2" s="176"/>
      <c r="FMY2" s="176"/>
      <c r="FMZ2" s="176"/>
      <c r="FNA2" s="176"/>
      <c r="FNB2" s="176"/>
      <c r="FNC2" s="176"/>
      <c r="FND2" s="176"/>
      <c r="FNE2" s="176"/>
      <c r="FNF2" s="176"/>
      <c r="FNG2" s="176"/>
      <c r="FNH2" s="176"/>
      <c r="FNI2" s="176"/>
      <c r="FNJ2" s="176"/>
      <c r="FNK2" s="176"/>
      <c r="FNL2" s="184"/>
      <c r="FNM2" s="176"/>
      <c r="FNN2" s="176"/>
      <c r="FNO2" s="176"/>
      <c r="FNP2" s="176"/>
      <c r="FNQ2" s="176"/>
      <c r="FNR2" s="176"/>
      <c r="FNS2" s="176"/>
      <c r="FNT2" s="176"/>
      <c r="FNU2" s="176"/>
      <c r="FNV2" s="176"/>
      <c r="FNW2" s="176"/>
      <c r="FNX2" s="176"/>
      <c r="FNY2" s="176"/>
      <c r="FNZ2" s="176"/>
      <c r="FOA2" s="176"/>
      <c r="FOB2" s="184"/>
      <c r="FOC2" s="176"/>
      <c r="FOD2" s="176"/>
      <c r="FOE2" s="176"/>
      <c r="FOF2" s="176"/>
      <c r="FOG2" s="176"/>
      <c r="FOH2" s="176"/>
      <c r="FOI2" s="176"/>
      <c r="FOJ2" s="176"/>
      <c r="FOK2" s="176"/>
      <c r="FOL2" s="176"/>
      <c r="FOM2" s="176"/>
      <c r="FON2" s="176"/>
      <c r="FOO2" s="176"/>
      <c r="FOP2" s="176"/>
      <c r="FOQ2" s="176"/>
      <c r="FOR2" s="184"/>
      <c r="FOS2" s="176"/>
      <c r="FOT2" s="176"/>
      <c r="FOU2" s="176"/>
      <c r="FOV2" s="176"/>
      <c r="FOW2" s="176"/>
      <c r="FOX2" s="176"/>
      <c r="FOY2" s="176"/>
      <c r="FOZ2" s="176"/>
      <c r="FPA2" s="176"/>
      <c r="FPB2" s="176"/>
      <c r="FPC2" s="176"/>
      <c r="FPD2" s="176"/>
      <c r="FPE2" s="176"/>
      <c r="FPF2" s="176"/>
      <c r="FPG2" s="176"/>
      <c r="FPH2" s="184"/>
      <c r="FPI2" s="176"/>
      <c r="FPJ2" s="176"/>
      <c r="FPK2" s="176"/>
      <c r="FPL2" s="176"/>
      <c r="FPM2" s="176"/>
      <c r="FPN2" s="176"/>
      <c r="FPO2" s="176"/>
      <c r="FPP2" s="176"/>
      <c r="FPQ2" s="176"/>
      <c r="FPR2" s="176"/>
      <c r="FPS2" s="176"/>
      <c r="FPT2" s="176"/>
      <c r="FPU2" s="176"/>
      <c r="FPV2" s="176"/>
      <c r="FPW2" s="176"/>
      <c r="FPX2" s="184"/>
      <c r="FPY2" s="176"/>
      <c r="FPZ2" s="176"/>
      <c r="FQA2" s="176"/>
      <c r="FQB2" s="176"/>
      <c r="FQC2" s="176"/>
      <c r="FQD2" s="176"/>
      <c r="FQE2" s="176"/>
      <c r="FQF2" s="176"/>
      <c r="FQG2" s="176"/>
      <c r="FQH2" s="176"/>
      <c r="FQI2" s="176"/>
      <c r="FQJ2" s="176"/>
      <c r="FQK2" s="176"/>
      <c r="FQL2" s="176"/>
      <c r="FQM2" s="176"/>
      <c r="FQN2" s="184"/>
      <c r="FQO2" s="176"/>
      <c r="FQP2" s="176"/>
      <c r="FQQ2" s="176"/>
      <c r="FQR2" s="176"/>
      <c r="FQS2" s="176"/>
      <c r="FQT2" s="176"/>
      <c r="FQU2" s="176"/>
      <c r="FQV2" s="176"/>
      <c r="FQW2" s="176"/>
      <c r="FQX2" s="176"/>
      <c r="FQY2" s="176"/>
      <c r="FQZ2" s="176"/>
      <c r="FRA2" s="176"/>
      <c r="FRB2" s="176"/>
      <c r="FRC2" s="176"/>
      <c r="FRD2" s="184"/>
      <c r="FRE2" s="176"/>
      <c r="FRF2" s="176"/>
      <c r="FRG2" s="176"/>
      <c r="FRH2" s="176"/>
      <c r="FRI2" s="176"/>
      <c r="FRJ2" s="176"/>
      <c r="FRK2" s="176"/>
      <c r="FRL2" s="176"/>
      <c r="FRM2" s="176"/>
      <c r="FRN2" s="176"/>
      <c r="FRO2" s="176"/>
      <c r="FRP2" s="176"/>
      <c r="FRQ2" s="176"/>
      <c r="FRR2" s="176"/>
      <c r="FRS2" s="176"/>
      <c r="FRT2" s="184"/>
      <c r="FRU2" s="176"/>
      <c r="FRV2" s="176"/>
      <c r="FRW2" s="176"/>
      <c r="FRX2" s="176"/>
      <c r="FRY2" s="176"/>
      <c r="FRZ2" s="176"/>
      <c r="FSA2" s="176"/>
      <c r="FSB2" s="176"/>
      <c r="FSC2" s="176"/>
      <c r="FSD2" s="176"/>
      <c r="FSE2" s="176"/>
      <c r="FSF2" s="176"/>
      <c r="FSG2" s="176"/>
      <c r="FSH2" s="176"/>
      <c r="FSI2" s="176"/>
      <c r="FSJ2" s="184"/>
      <c r="FSK2" s="176"/>
      <c r="FSL2" s="176"/>
      <c r="FSM2" s="176"/>
      <c r="FSN2" s="176"/>
      <c r="FSO2" s="176"/>
      <c r="FSP2" s="176"/>
      <c r="FSQ2" s="176"/>
      <c r="FSR2" s="176"/>
      <c r="FSS2" s="176"/>
      <c r="FST2" s="176"/>
      <c r="FSU2" s="176"/>
      <c r="FSV2" s="176"/>
      <c r="FSW2" s="176"/>
      <c r="FSX2" s="176"/>
      <c r="FSY2" s="176"/>
      <c r="FSZ2" s="184"/>
      <c r="FTA2" s="176"/>
      <c r="FTB2" s="176"/>
      <c r="FTC2" s="176"/>
      <c r="FTD2" s="176"/>
      <c r="FTE2" s="176"/>
      <c r="FTF2" s="176"/>
      <c r="FTG2" s="176"/>
      <c r="FTH2" s="176"/>
      <c r="FTI2" s="176"/>
      <c r="FTJ2" s="176"/>
      <c r="FTK2" s="176"/>
      <c r="FTL2" s="176"/>
      <c r="FTM2" s="176"/>
      <c r="FTN2" s="176"/>
      <c r="FTO2" s="176"/>
      <c r="FTP2" s="184"/>
      <c r="FTQ2" s="176"/>
      <c r="FTR2" s="176"/>
      <c r="FTS2" s="176"/>
      <c r="FTT2" s="176"/>
      <c r="FTU2" s="176"/>
      <c r="FTV2" s="176"/>
      <c r="FTW2" s="176"/>
      <c r="FTX2" s="176"/>
      <c r="FTY2" s="176"/>
      <c r="FTZ2" s="176"/>
      <c r="FUA2" s="176"/>
      <c r="FUB2" s="176"/>
      <c r="FUC2" s="176"/>
      <c r="FUD2" s="176"/>
      <c r="FUE2" s="176"/>
      <c r="FUF2" s="184"/>
      <c r="FUG2" s="176"/>
      <c r="FUH2" s="176"/>
      <c r="FUI2" s="176"/>
      <c r="FUJ2" s="176"/>
      <c r="FUK2" s="176"/>
      <c r="FUL2" s="176"/>
      <c r="FUM2" s="176"/>
      <c r="FUN2" s="176"/>
      <c r="FUO2" s="176"/>
      <c r="FUP2" s="176"/>
      <c r="FUQ2" s="176"/>
      <c r="FUR2" s="176"/>
      <c r="FUS2" s="176"/>
      <c r="FUT2" s="176"/>
      <c r="FUU2" s="176"/>
      <c r="FUV2" s="184"/>
      <c r="FUW2" s="176"/>
      <c r="FUX2" s="176"/>
      <c r="FUY2" s="176"/>
      <c r="FUZ2" s="176"/>
      <c r="FVA2" s="176"/>
      <c r="FVB2" s="176"/>
      <c r="FVC2" s="176"/>
      <c r="FVD2" s="176"/>
      <c r="FVE2" s="176"/>
      <c r="FVF2" s="176"/>
      <c r="FVG2" s="176"/>
      <c r="FVH2" s="176"/>
      <c r="FVI2" s="176"/>
      <c r="FVJ2" s="176"/>
      <c r="FVK2" s="176"/>
      <c r="FVL2" s="184"/>
      <c r="FVM2" s="176"/>
      <c r="FVN2" s="176"/>
      <c r="FVO2" s="176"/>
      <c r="FVP2" s="176"/>
      <c r="FVQ2" s="176"/>
      <c r="FVR2" s="176"/>
      <c r="FVS2" s="176"/>
      <c r="FVT2" s="176"/>
      <c r="FVU2" s="176"/>
      <c r="FVV2" s="176"/>
      <c r="FVW2" s="176"/>
      <c r="FVX2" s="176"/>
      <c r="FVY2" s="176"/>
      <c r="FVZ2" s="176"/>
      <c r="FWA2" s="176"/>
      <c r="FWB2" s="184"/>
      <c r="FWC2" s="176"/>
      <c r="FWD2" s="176"/>
      <c r="FWE2" s="176"/>
      <c r="FWF2" s="176"/>
      <c r="FWG2" s="176"/>
      <c r="FWH2" s="176"/>
      <c r="FWI2" s="176"/>
      <c r="FWJ2" s="176"/>
      <c r="FWK2" s="176"/>
      <c r="FWL2" s="176"/>
      <c r="FWM2" s="176"/>
      <c r="FWN2" s="176"/>
      <c r="FWO2" s="176"/>
      <c r="FWP2" s="176"/>
      <c r="FWQ2" s="176"/>
      <c r="FWR2" s="184"/>
      <c r="FWS2" s="176"/>
      <c r="FWT2" s="176"/>
      <c r="FWU2" s="176"/>
      <c r="FWV2" s="176"/>
      <c r="FWW2" s="176"/>
      <c r="FWX2" s="176"/>
      <c r="FWY2" s="176"/>
      <c r="FWZ2" s="176"/>
      <c r="FXA2" s="176"/>
      <c r="FXB2" s="176"/>
      <c r="FXC2" s="176"/>
      <c r="FXD2" s="176"/>
      <c r="FXE2" s="176"/>
      <c r="FXF2" s="176"/>
      <c r="FXG2" s="176"/>
      <c r="FXH2" s="184"/>
      <c r="FXI2" s="176"/>
      <c r="FXJ2" s="176"/>
      <c r="FXK2" s="176"/>
      <c r="FXL2" s="176"/>
      <c r="FXM2" s="176"/>
      <c r="FXN2" s="176"/>
      <c r="FXO2" s="176"/>
      <c r="FXP2" s="176"/>
      <c r="FXQ2" s="176"/>
      <c r="FXR2" s="176"/>
      <c r="FXS2" s="176"/>
      <c r="FXT2" s="176"/>
      <c r="FXU2" s="176"/>
      <c r="FXV2" s="176"/>
      <c r="FXW2" s="176"/>
      <c r="FXX2" s="184"/>
      <c r="FXY2" s="176"/>
      <c r="FXZ2" s="176"/>
      <c r="FYA2" s="176"/>
      <c r="FYB2" s="176"/>
      <c r="FYC2" s="176"/>
      <c r="FYD2" s="176"/>
      <c r="FYE2" s="176"/>
      <c r="FYF2" s="176"/>
      <c r="FYG2" s="176"/>
      <c r="FYH2" s="176"/>
      <c r="FYI2" s="176"/>
      <c r="FYJ2" s="176"/>
      <c r="FYK2" s="176"/>
      <c r="FYL2" s="176"/>
      <c r="FYM2" s="176"/>
      <c r="FYN2" s="184"/>
      <c r="FYO2" s="176"/>
      <c r="FYP2" s="176"/>
      <c r="FYQ2" s="176"/>
      <c r="FYR2" s="176"/>
      <c r="FYS2" s="176"/>
      <c r="FYT2" s="176"/>
      <c r="FYU2" s="176"/>
      <c r="FYV2" s="176"/>
      <c r="FYW2" s="176"/>
      <c r="FYX2" s="176"/>
      <c r="FYY2" s="176"/>
      <c r="FYZ2" s="176"/>
      <c r="FZA2" s="176"/>
      <c r="FZB2" s="176"/>
      <c r="FZC2" s="176"/>
      <c r="FZD2" s="184"/>
      <c r="FZE2" s="176"/>
      <c r="FZF2" s="176"/>
      <c r="FZG2" s="176"/>
      <c r="FZH2" s="176"/>
      <c r="FZI2" s="176"/>
      <c r="FZJ2" s="176"/>
      <c r="FZK2" s="176"/>
      <c r="FZL2" s="176"/>
      <c r="FZM2" s="176"/>
      <c r="FZN2" s="176"/>
      <c r="FZO2" s="176"/>
      <c r="FZP2" s="176"/>
      <c r="FZQ2" s="176"/>
      <c r="FZR2" s="176"/>
      <c r="FZS2" s="176"/>
      <c r="FZT2" s="184"/>
      <c r="FZU2" s="176"/>
      <c r="FZV2" s="176"/>
      <c r="FZW2" s="176"/>
      <c r="FZX2" s="176"/>
      <c r="FZY2" s="176"/>
      <c r="FZZ2" s="176"/>
      <c r="GAA2" s="176"/>
      <c r="GAB2" s="176"/>
      <c r="GAC2" s="176"/>
      <c r="GAD2" s="176"/>
      <c r="GAE2" s="176"/>
      <c r="GAF2" s="176"/>
      <c r="GAG2" s="176"/>
      <c r="GAH2" s="176"/>
      <c r="GAI2" s="176"/>
      <c r="GAJ2" s="184"/>
      <c r="GAK2" s="176"/>
      <c r="GAL2" s="176"/>
      <c r="GAM2" s="176"/>
      <c r="GAN2" s="176"/>
      <c r="GAO2" s="176"/>
      <c r="GAP2" s="176"/>
      <c r="GAQ2" s="176"/>
      <c r="GAR2" s="176"/>
      <c r="GAS2" s="176"/>
      <c r="GAT2" s="176"/>
      <c r="GAU2" s="176"/>
      <c r="GAV2" s="176"/>
      <c r="GAW2" s="176"/>
      <c r="GAX2" s="176"/>
      <c r="GAY2" s="176"/>
      <c r="GAZ2" s="184"/>
      <c r="GBA2" s="176"/>
      <c r="GBB2" s="176"/>
      <c r="GBC2" s="176"/>
      <c r="GBD2" s="176"/>
      <c r="GBE2" s="176"/>
      <c r="GBF2" s="176"/>
      <c r="GBG2" s="176"/>
      <c r="GBH2" s="176"/>
      <c r="GBI2" s="176"/>
      <c r="GBJ2" s="176"/>
      <c r="GBK2" s="176"/>
      <c r="GBL2" s="176"/>
      <c r="GBM2" s="176"/>
      <c r="GBN2" s="176"/>
      <c r="GBO2" s="176"/>
      <c r="GBP2" s="184"/>
      <c r="GBQ2" s="176"/>
      <c r="GBR2" s="176"/>
      <c r="GBS2" s="176"/>
      <c r="GBT2" s="176"/>
      <c r="GBU2" s="176"/>
      <c r="GBV2" s="176"/>
      <c r="GBW2" s="176"/>
      <c r="GBX2" s="176"/>
      <c r="GBY2" s="176"/>
      <c r="GBZ2" s="176"/>
      <c r="GCA2" s="176"/>
      <c r="GCB2" s="176"/>
      <c r="GCC2" s="176"/>
      <c r="GCD2" s="176"/>
      <c r="GCE2" s="176"/>
      <c r="GCF2" s="184"/>
      <c r="GCG2" s="176"/>
      <c r="GCH2" s="176"/>
      <c r="GCI2" s="176"/>
      <c r="GCJ2" s="176"/>
      <c r="GCK2" s="176"/>
      <c r="GCL2" s="176"/>
      <c r="GCM2" s="176"/>
      <c r="GCN2" s="176"/>
      <c r="GCO2" s="176"/>
      <c r="GCP2" s="176"/>
      <c r="GCQ2" s="176"/>
      <c r="GCR2" s="176"/>
      <c r="GCS2" s="176"/>
      <c r="GCT2" s="176"/>
      <c r="GCU2" s="176"/>
      <c r="GCV2" s="184"/>
      <c r="GCW2" s="176"/>
      <c r="GCX2" s="176"/>
      <c r="GCY2" s="176"/>
      <c r="GCZ2" s="176"/>
      <c r="GDA2" s="176"/>
      <c r="GDB2" s="176"/>
      <c r="GDC2" s="176"/>
      <c r="GDD2" s="176"/>
      <c r="GDE2" s="176"/>
      <c r="GDF2" s="176"/>
      <c r="GDG2" s="176"/>
      <c r="GDH2" s="176"/>
      <c r="GDI2" s="176"/>
      <c r="GDJ2" s="176"/>
      <c r="GDK2" s="176"/>
      <c r="GDL2" s="184"/>
      <c r="GDM2" s="176"/>
      <c r="GDN2" s="176"/>
      <c r="GDO2" s="176"/>
      <c r="GDP2" s="176"/>
      <c r="GDQ2" s="176"/>
      <c r="GDR2" s="176"/>
      <c r="GDS2" s="176"/>
      <c r="GDT2" s="176"/>
      <c r="GDU2" s="176"/>
      <c r="GDV2" s="176"/>
      <c r="GDW2" s="176"/>
      <c r="GDX2" s="176"/>
      <c r="GDY2" s="176"/>
      <c r="GDZ2" s="176"/>
      <c r="GEA2" s="176"/>
      <c r="GEB2" s="184"/>
      <c r="GEC2" s="176"/>
      <c r="GED2" s="176"/>
      <c r="GEE2" s="176"/>
      <c r="GEF2" s="176"/>
      <c r="GEG2" s="176"/>
      <c r="GEH2" s="176"/>
      <c r="GEI2" s="176"/>
      <c r="GEJ2" s="176"/>
      <c r="GEK2" s="176"/>
      <c r="GEL2" s="176"/>
      <c r="GEM2" s="176"/>
      <c r="GEN2" s="176"/>
      <c r="GEO2" s="176"/>
      <c r="GEP2" s="176"/>
      <c r="GEQ2" s="176"/>
      <c r="GER2" s="184"/>
      <c r="GES2" s="176"/>
      <c r="GET2" s="176"/>
      <c r="GEU2" s="176"/>
      <c r="GEV2" s="176"/>
      <c r="GEW2" s="176"/>
      <c r="GEX2" s="176"/>
      <c r="GEY2" s="176"/>
      <c r="GEZ2" s="176"/>
      <c r="GFA2" s="176"/>
      <c r="GFB2" s="176"/>
      <c r="GFC2" s="176"/>
      <c r="GFD2" s="176"/>
      <c r="GFE2" s="176"/>
      <c r="GFF2" s="176"/>
      <c r="GFG2" s="176"/>
      <c r="GFH2" s="184"/>
      <c r="GFI2" s="176"/>
      <c r="GFJ2" s="176"/>
      <c r="GFK2" s="176"/>
      <c r="GFL2" s="176"/>
      <c r="GFM2" s="176"/>
      <c r="GFN2" s="176"/>
      <c r="GFO2" s="176"/>
      <c r="GFP2" s="176"/>
      <c r="GFQ2" s="176"/>
      <c r="GFR2" s="176"/>
      <c r="GFS2" s="176"/>
      <c r="GFT2" s="176"/>
      <c r="GFU2" s="176"/>
      <c r="GFV2" s="176"/>
      <c r="GFW2" s="176"/>
      <c r="GFX2" s="184"/>
      <c r="GFY2" s="176"/>
      <c r="GFZ2" s="176"/>
      <c r="GGA2" s="176"/>
      <c r="GGB2" s="176"/>
      <c r="GGC2" s="176"/>
      <c r="GGD2" s="176"/>
      <c r="GGE2" s="176"/>
      <c r="GGF2" s="176"/>
      <c r="GGG2" s="176"/>
      <c r="GGH2" s="176"/>
      <c r="GGI2" s="176"/>
      <c r="GGJ2" s="176"/>
      <c r="GGK2" s="176"/>
      <c r="GGL2" s="176"/>
      <c r="GGM2" s="176"/>
      <c r="GGN2" s="184"/>
      <c r="GGO2" s="176"/>
      <c r="GGP2" s="176"/>
      <c r="GGQ2" s="176"/>
      <c r="GGR2" s="176"/>
      <c r="GGS2" s="176"/>
      <c r="GGT2" s="176"/>
      <c r="GGU2" s="176"/>
      <c r="GGV2" s="176"/>
      <c r="GGW2" s="176"/>
      <c r="GGX2" s="176"/>
      <c r="GGY2" s="176"/>
      <c r="GGZ2" s="176"/>
      <c r="GHA2" s="176"/>
      <c r="GHB2" s="176"/>
      <c r="GHC2" s="176"/>
      <c r="GHD2" s="184"/>
      <c r="GHE2" s="176"/>
      <c r="GHF2" s="176"/>
      <c r="GHG2" s="176"/>
      <c r="GHH2" s="176"/>
      <c r="GHI2" s="176"/>
      <c r="GHJ2" s="176"/>
      <c r="GHK2" s="176"/>
      <c r="GHL2" s="176"/>
      <c r="GHM2" s="176"/>
      <c r="GHN2" s="176"/>
      <c r="GHO2" s="176"/>
      <c r="GHP2" s="176"/>
      <c r="GHQ2" s="176"/>
      <c r="GHR2" s="176"/>
      <c r="GHS2" s="176"/>
      <c r="GHT2" s="184"/>
      <c r="GHU2" s="176"/>
      <c r="GHV2" s="176"/>
      <c r="GHW2" s="176"/>
      <c r="GHX2" s="176"/>
      <c r="GHY2" s="176"/>
      <c r="GHZ2" s="176"/>
      <c r="GIA2" s="176"/>
      <c r="GIB2" s="176"/>
      <c r="GIC2" s="176"/>
      <c r="GID2" s="176"/>
      <c r="GIE2" s="176"/>
      <c r="GIF2" s="176"/>
      <c r="GIG2" s="176"/>
      <c r="GIH2" s="176"/>
      <c r="GII2" s="176"/>
      <c r="GIJ2" s="184"/>
      <c r="GIK2" s="176"/>
      <c r="GIL2" s="176"/>
      <c r="GIM2" s="176"/>
      <c r="GIN2" s="176"/>
      <c r="GIO2" s="176"/>
      <c r="GIP2" s="176"/>
      <c r="GIQ2" s="176"/>
      <c r="GIR2" s="176"/>
      <c r="GIS2" s="176"/>
      <c r="GIT2" s="176"/>
      <c r="GIU2" s="176"/>
      <c r="GIV2" s="176"/>
      <c r="GIW2" s="176"/>
      <c r="GIX2" s="176"/>
      <c r="GIY2" s="176"/>
      <c r="GIZ2" s="184"/>
      <c r="GJA2" s="176"/>
      <c r="GJB2" s="176"/>
      <c r="GJC2" s="176"/>
      <c r="GJD2" s="176"/>
      <c r="GJE2" s="176"/>
      <c r="GJF2" s="176"/>
      <c r="GJG2" s="176"/>
      <c r="GJH2" s="176"/>
      <c r="GJI2" s="176"/>
      <c r="GJJ2" s="176"/>
      <c r="GJK2" s="176"/>
      <c r="GJL2" s="176"/>
      <c r="GJM2" s="176"/>
      <c r="GJN2" s="176"/>
      <c r="GJO2" s="176"/>
      <c r="GJP2" s="184"/>
      <c r="GJQ2" s="176"/>
      <c r="GJR2" s="176"/>
      <c r="GJS2" s="176"/>
      <c r="GJT2" s="176"/>
      <c r="GJU2" s="176"/>
      <c r="GJV2" s="176"/>
      <c r="GJW2" s="176"/>
      <c r="GJX2" s="176"/>
      <c r="GJY2" s="176"/>
      <c r="GJZ2" s="176"/>
      <c r="GKA2" s="176"/>
      <c r="GKB2" s="176"/>
      <c r="GKC2" s="176"/>
      <c r="GKD2" s="176"/>
      <c r="GKE2" s="176"/>
      <c r="GKF2" s="184"/>
      <c r="GKG2" s="176"/>
      <c r="GKH2" s="176"/>
      <c r="GKI2" s="176"/>
      <c r="GKJ2" s="176"/>
      <c r="GKK2" s="176"/>
      <c r="GKL2" s="176"/>
      <c r="GKM2" s="176"/>
      <c r="GKN2" s="176"/>
      <c r="GKO2" s="176"/>
      <c r="GKP2" s="176"/>
      <c r="GKQ2" s="176"/>
      <c r="GKR2" s="176"/>
      <c r="GKS2" s="176"/>
      <c r="GKT2" s="176"/>
      <c r="GKU2" s="176"/>
      <c r="GKV2" s="184"/>
      <c r="GKW2" s="176"/>
      <c r="GKX2" s="176"/>
      <c r="GKY2" s="176"/>
      <c r="GKZ2" s="176"/>
      <c r="GLA2" s="176"/>
      <c r="GLB2" s="176"/>
      <c r="GLC2" s="176"/>
      <c r="GLD2" s="176"/>
      <c r="GLE2" s="176"/>
      <c r="GLF2" s="176"/>
      <c r="GLG2" s="176"/>
      <c r="GLH2" s="176"/>
      <c r="GLI2" s="176"/>
      <c r="GLJ2" s="176"/>
      <c r="GLK2" s="176"/>
      <c r="GLL2" s="184"/>
      <c r="GLM2" s="176"/>
      <c r="GLN2" s="176"/>
      <c r="GLO2" s="176"/>
      <c r="GLP2" s="176"/>
      <c r="GLQ2" s="176"/>
      <c r="GLR2" s="176"/>
      <c r="GLS2" s="176"/>
      <c r="GLT2" s="176"/>
      <c r="GLU2" s="176"/>
      <c r="GLV2" s="176"/>
      <c r="GLW2" s="176"/>
      <c r="GLX2" s="176"/>
      <c r="GLY2" s="176"/>
      <c r="GLZ2" s="176"/>
      <c r="GMA2" s="176"/>
      <c r="GMB2" s="184"/>
      <c r="GMC2" s="176"/>
      <c r="GMD2" s="176"/>
      <c r="GME2" s="176"/>
      <c r="GMF2" s="176"/>
      <c r="GMG2" s="176"/>
      <c r="GMH2" s="176"/>
      <c r="GMI2" s="176"/>
      <c r="GMJ2" s="176"/>
      <c r="GMK2" s="176"/>
      <c r="GML2" s="176"/>
      <c r="GMM2" s="176"/>
      <c r="GMN2" s="176"/>
      <c r="GMO2" s="176"/>
      <c r="GMP2" s="176"/>
      <c r="GMQ2" s="176"/>
      <c r="GMR2" s="184"/>
      <c r="GMS2" s="176"/>
      <c r="GMT2" s="176"/>
      <c r="GMU2" s="176"/>
      <c r="GMV2" s="176"/>
      <c r="GMW2" s="176"/>
      <c r="GMX2" s="176"/>
      <c r="GMY2" s="176"/>
      <c r="GMZ2" s="176"/>
      <c r="GNA2" s="176"/>
      <c r="GNB2" s="176"/>
      <c r="GNC2" s="176"/>
      <c r="GND2" s="176"/>
      <c r="GNE2" s="176"/>
      <c r="GNF2" s="176"/>
      <c r="GNG2" s="176"/>
      <c r="GNH2" s="184"/>
      <c r="GNI2" s="176"/>
      <c r="GNJ2" s="176"/>
      <c r="GNK2" s="176"/>
      <c r="GNL2" s="176"/>
      <c r="GNM2" s="176"/>
      <c r="GNN2" s="176"/>
      <c r="GNO2" s="176"/>
      <c r="GNP2" s="176"/>
      <c r="GNQ2" s="176"/>
      <c r="GNR2" s="176"/>
      <c r="GNS2" s="176"/>
      <c r="GNT2" s="176"/>
      <c r="GNU2" s="176"/>
      <c r="GNV2" s="176"/>
      <c r="GNW2" s="176"/>
      <c r="GNX2" s="184"/>
      <c r="GNY2" s="176"/>
      <c r="GNZ2" s="176"/>
      <c r="GOA2" s="176"/>
      <c r="GOB2" s="176"/>
      <c r="GOC2" s="176"/>
      <c r="GOD2" s="176"/>
      <c r="GOE2" s="176"/>
      <c r="GOF2" s="176"/>
      <c r="GOG2" s="176"/>
      <c r="GOH2" s="176"/>
      <c r="GOI2" s="176"/>
      <c r="GOJ2" s="176"/>
      <c r="GOK2" s="176"/>
      <c r="GOL2" s="176"/>
      <c r="GOM2" s="176"/>
      <c r="GON2" s="184"/>
      <c r="GOO2" s="176"/>
      <c r="GOP2" s="176"/>
      <c r="GOQ2" s="176"/>
      <c r="GOR2" s="176"/>
      <c r="GOS2" s="176"/>
      <c r="GOT2" s="176"/>
      <c r="GOU2" s="176"/>
      <c r="GOV2" s="176"/>
      <c r="GOW2" s="176"/>
      <c r="GOX2" s="176"/>
      <c r="GOY2" s="176"/>
      <c r="GOZ2" s="176"/>
      <c r="GPA2" s="176"/>
      <c r="GPB2" s="176"/>
      <c r="GPC2" s="176"/>
      <c r="GPD2" s="184"/>
      <c r="GPE2" s="176"/>
      <c r="GPF2" s="176"/>
      <c r="GPG2" s="176"/>
      <c r="GPH2" s="176"/>
      <c r="GPI2" s="176"/>
      <c r="GPJ2" s="176"/>
      <c r="GPK2" s="176"/>
      <c r="GPL2" s="176"/>
      <c r="GPM2" s="176"/>
      <c r="GPN2" s="176"/>
      <c r="GPO2" s="176"/>
      <c r="GPP2" s="176"/>
      <c r="GPQ2" s="176"/>
      <c r="GPR2" s="176"/>
      <c r="GPS2" s="176"/>
      <c r="GPT2" s="184"/>
      <c r="GPU2" s="176"/>
      <c r="GPV2" s="176"/>
      <c r="GPW2" s="176"/>
      <c r="GPX2" s="176"/>
      <c r="GPY2" s="176"/>
      <c r="GPZ2" s="176"/>
      <c r="GQA2" s="176"/>
      <c r="GQB2" s="176"/>
      <c r="GQC2" s="176"/>
      <c r="GQD2" s="176"/>
      <c r="GQE2" s="176"/>
      <c r="GQF2" s="176"/>
      <c r="GQG2" s="176"/>
      <c r="GQH2" s="176"/>
      <c r="GQI2" s="176"/>
      <c r="GQJ2" s="184"/>
      <c r="GQK2" s="176"/>
      <c r="GQL2" s="176"/>
      <c r="GQM2" s="176"/>
      <c r="GQN2" s="176"/>
      <c r="GQO2" s="176"/>
      <c r="GQP2" s="176"/>
      <c r="GQQ2" s="176"/>
      <c r="GQR2" s="176"/>
      <c r="GQS2" s="176"/>
      <c r="GQT2" s="176"/>
      <c r="GQU2" s="176"/>
      <c r="GQV2" s="176"/>
      <c r="GQW2" s="176"/>
      <c r="GQX2" s="176"/>
      <c r="GQY2" s="176"/>
      <c r="GQZ2" s="184"/>
      <c r="GRA2" s="176"/>
      <c r="GRB2" s="176"/>
      <c r="GRC2" s="176"/>
      <c r="GRD2" s="176"/>
      <c r="GRE2" s="176"/>
      <c r="GRF2" s="176"/>
      <c r="GRG2" s="176"/>
      <c r="GRH2" s="176"/>
      <c r="GRI2" s="176"/>
      <c r="GRJ2" s="176"/>
      <c r="GRK2" s="176"/>
      <c r="GRL2" s="176"/>
      <c r="GRM2" s="176"/>
      <c r="GRN2" s="176"/>
      <c r="GRO2" s="176"/>
      <c r="GRP2" s="184"/>
      <c r="GRQ2" s="176"/>
      <c r="GRR2" s="176"/>
      <c r="GRS2" s="176"/>
      <c r="GRT2" s="176"/>
      <c r="GRU2" s="176"/>
      <c r="GRV2" s="176"/>
      <c r="GRW2" s="176"/>
      <c r="GRX2" s="176"/>
      <c r="GRY2" s="176"/>
      <c r="GRZ2" s="176"/>
      <c r="GSA2" s="176"/>
      <c r="GSB2" s="176"/>
      <c r="GSC2" s="176"/>
      <c r="GSD2" s="176"/>
      <c r="GSE2" s="176"/>
      <c r="GSF2" s="184"/>
      <c r="GSG2" s="176"/>
      <c r="GSH2" s="176"/>
      <c r="GSI2" s="176"/>
      <c r="GSJ2" s="176"/>
      <c r="GSK2" s="176"/>
      <c r="GSL2" s="176"/>
      <c r="GSM2" s="176"/>
      <c r="GSN2" s="176"/>
      <c r="GSO2" s="176"/>
      <c r="GSP2" s="176"/>
      <c r="GSQ2" s="176"/>
      <c r="GSR2" s="176"/>
      <c r="GSS2" s="176"/>
      <c r="GST2" s="176"/>
      <c r="GSU2" s="176"/>
      <c r="GSV2" s="184"/>
      <c r="GSW2" s="176"/>
      <c r="GSX2" s="176"/>
      <c r="GSY2" s="176"/>
      <c r="GSZ2" s="176"/>
      <c r="GTA2" s="176"/>
      <c r="GTB2" s="176"/>
      <c r="GTC2" s="176"/>
      <c r="GTD2" s="176"/>
      <c r="GTE2" s="176"/>
      <c r="GTF2" s="176"/>
      <c r="GTG2" s="176"/>
      <c r="GTH2" s="176"/>
      <c r="GTI2" s="176"/>
      <c r="GTJ2" s="176"/>
      <c r="GTK2" s="176"/>
      <c r="GTL2" s="184"/>
      <c r="GTM2" s="176"/>
      <c r="GTN2" s="176"/>
      <c r="GTO2" s="176"/>
      <c r="GTP2" s="176"/>
      <c r="GTQ2" s="176"/>
      <c r="GTR2" s="176"/>
      <c r="GTS2" s="176"/>
      <c r="GTT2" s="176"/>
      <c r="GTU2" s="176"/>
      <c r="GTV2" s="176"/>
      <c r="GTW2" s="176"/>
      <c r="GTX2" s="176"/>
      <c r="GTY2" s="176"/>
      <c r="GTZ2" s="176"/>
      <c r="GUA2" s="176"/>
      <c r="GUB2" s="184"/>
      <c r="GUC2" s="176"/>
      <c r="GUD2" s="176"/>
      <c r="GUE2" s="176"/>
      <c r="GUF2" s="176"/>
      <c r="GUG2" s="176"/>
      <c r="GUH2" s="176"/>
      <c r="GUI2" s="176"/>
      <c r="GUJ2" s="176"/>
      <c r="GUK2" s="176"/>
      <c r="GUL2" s="176"/>
      <c r="GUM2" s="176"/>
      <c r="GUN2" s="176"/>
      <c r="GUO2" s="176"/>
      <c r="GUP2" s="176"/>
      <c r="GUQ2" s="176"/>
      <c r="GUR2" s="184"/>
      <c r="GUS2" s="176"/>
      <c r="GUT2" s="176"/>
      <c r="GUU2" s="176"/>
      <c r="GUV2" s="176"/>
      <c r="GUW2" s="176"/>
      <c r="GUX2" s="176"/>
      <c r="GUY2" s="176"/>
      <c r="GUZ2" s="176"/>
      <c r="GVA2" s="176"/>
      <c r="GVB2" s="176"/>
      <c r="GVC2" s="176"/>
      <c r="GVD2" s="176"/>
      <c r="GVE2" s="176"/>
      <c r="GVF2" s="176"/>
      <c r="GVG2" s="176"/>
      <c r="GVH2" s="184"/>
      <c r="GVI2" s="176"/>
      <c r="GVJ2" s="176"/>
      <c r="GVK2" s="176"/>
      <c r="GVL2" s="176"/>
      <c r="GVM2" s="176"/>
      <c r="GVN2" s="176"/>
      <c r="GVO2" s="176"/>
      <c r="GVP2" s="176"/>
      <c r="GVQ2" s="176"/>
      <c r="GVR2" s="176"/>
      <c r="GVS2" s="176"/>
      <c r="GVT2" s="176"/>
      <c r="GVU2" s="176"/>
      <c r="GVV2" s="176"/>
      <c r="GVW2" s="176"/>
      <c r="GVX2" s="184"/>
      <c r="GVY2" s="176"/>
      <c r="GVZ2" s="176"/>
      <c r="GWA2" s="176"/>
      <c r="GWB2" s="176"/>
      <c r="GWC2" s="176"/>
      <c r="GWD2" s="176"/>
      <c r="GWE2" s="176"/>
      <c r="GWF2" s="176"/>
      <c r="GWG2" s="176"/>
      <c r="GWH2" s="176"/>
      <c r="GWI2" s="176"/>
      <c r="GWJ2" s="176"/>
      <c r="GWK2" s="176"/>
      <c r="GWL2" s="176"/>
      <c r="GWM2" s="176"/>
      <c r="GWN2" s="184"/>
      <c r="GWO2" s="176"/>
      <c r="GWP2" s="176"/>
      <c r="GWQ2" s="176"/>
      <c r="GWR2" s="176"/>
      <c r="GWS2" s="176"/>
      <c r="GWT2" s="176"/>
      <c r="GWU2" s="176"/>
      <c r="GWV2" s="176"/>
      <c r="GWW2" s="176"/>
      <c r="GWX2" s="176"/>
      <c r="GWY2" s="176"/>
      <c r="GWZ2" s="176"/>
      <c r="GXA2" s="176"/>
      <c r="GXB2" s="176"/>
      <c r="GXC2" s="176"/>
      <c r="GXD2" s="184"/>
      <c r="GXE2" s="176"/>
      <c r="GXF2" s="176"/>
      <c r="GXG2" s="176"/>
      <c r="GXH2" s="176"/>
      <c r="GXI2" s="176"/>
      <c r="GXJ2" s="176"/>
      <c r="GXK2" s="176"/>
      <c r="GXL2" s="176"/>
      <c r="GXM2" s="176"/>
      <c r="GXN2" s="176"/>
      <c r="GXO2" s="176"/>
      <c r="GXP2" s="176"/>
      <c r="GXQ2" s="176"/>
      <c r="GXR2" s="176"/>
      <c r="GXS2" s="176"/>
      <c r="GXT2" s="184"/>
      <c r="GXU2" s="176"/>
      <c r="GXV2" s="176"/>
      <c r="GXW2" s="176"/>
      <c r="GXX2" s="176"/>
      <c r="GXY2" s="176"/>
      <c r="GXZ2" s="176"/>
      <c r="GYA2" s="176"/>
      <c r="GYB2" s="176"/>
      <c r="GYC2" s="176"/>
      <c r="GYD2" s="176"/>
      <c r="GYE2" s="176"/>
      <c r="GYF2" s="176"/>
      <c r="GYG2" s="176"/>
      <c r="GYH2" s="176"/>
      <c r="GYI2" s="176"/>
      <c r="GYJ2" s="184"/>
      <c r="GYK2" s="176"/>
      <c r="GYL2" s="176"/>
      <c r="GYM2" s="176"/>
      <c r="GYN2" s="176"/>
      <c r="GYO2" s="176"/>
      <c r="GYP2" s="176"/>
      <c r="GYQ2" s="176"/>
      <c r="GYR2" s="176"/>
      <c r="GYS2" s="176"/>
      <c r="GYT2" s="176"/>
      <c r="GYU2" s="176"/>
      <c r="GYV2" s="176"/>
      <c r="GYW2" s="176"/>
      <c r="GYX2" s="176"/>
      <c r="GYY2" s="176"/>
      <c r="GYZ2" s="184"/>
      <c r="GZA2" s="176"/>
      <c r="GZB2" s="176"/>
      <c r="GZC2" s="176"/>
      <c r="GZD2" s="176"/>
      <c r="GZE2" s="176"/>
      <c r="GZF2" s="176"/>
      <c r="GZG2" s="176"/>
      <c r="GZH2" s="176"/>
      <c r="GZI2" s="176"/>
      <c r="GZJ2" s="176"/>
      <c r="GZK2" s="176"/>
      <c r="GZL2" s="176"/>
      <c r="GZM2" s="176"/>
      <c r="GZN2" s="176"/>
      <c r="GZO2" s="176"/>
      <c r="GZP2" s="184"/>
      <c r="GZQ2" s="176"/>
      <c r="GZR2" s="176"/>
      <c r="GZS2" s="176"/>
      <c r="GZT2" s="176"/>
      <c r="GZU2" s="176"/>
      <c r="GZV2" s="176"/>
      <c r="GZW2" s="176"/>
      <c r="GZX2" s="176"/>
      <c r="GZY2" s="176"/>
      <c r="GZZ2" s="176"/>
      <c r="HAA2" s="176"/>
      <c r="HAB2" s="176"/>
      <c r="HAC2" s="176"/>
      <c r="HAD2" s="176"/>
      <c r="HAE2" s="176"/>
      <c r="HAF2" s="184"/>
      <c r="HAG2" s="176"/>
      <c r="HAH2" s="176"/>
      <c r="HAI2" s="176"/>
      <c r="HAJ2" s="176"/>
      <c r="HAK2" s="176"/>
      <c r="HAL2" s="176"/>
      <c r="HAM2" s="176"/>
      <c r="HAN2" s="176"/>
      <c r="HAO2" s="176"/>
      <c r="HAP2" s="176"/>
      <c r="HAQ2" s="176"/>
      <c r="HAR2" s="176"/>
      <c r="HAS2" s="176"/>
      <c r="HAT2" s="176"/>
      <c r="HAU2" s="176"/>
      <c r="HAV2" s="184"/>
      <c r="HAW2" s="176"/>
      <c r="HAX2" s="176"/>
      <c r="HAY2" s="176"/>
      <c r="HAZ2" s="176"/>
      <c r="HBA2" s="176"/>
      <c r="HBB2" s="176"/>
      <c r="HBC2" s="176"/>
      <c r="HBD2" s="176"/>
      <c r="HBE2" s="176"/>
      <c r="HBF2" s="176"/>
      <c r="HBG2" s="176"/>
      <c r="HBH2" s="176"/>
      <c r="HBI2" s="176"/>
      <c r="HBJ2" s="176"/>
      <c r="HBK2" s="176"/>
      <c r="HBL2" s="184"/>
      <c r="HBM2" s="176"/>
      <c r="HBN2" s="176"/>
      <c r="HBO2" s="176"/>
      <c r="HBP2" s="176"/>
      <c r="HBQ2" s="176"/>
      <c r="HBR2" s="176"/>
      <c r="HBS2" s="176"/>
      <c r="HBT2" s="176"/>
      <c r="HBU2" s="176"/>
      <c r="HBV2" s="176"/>
      <c r="HBW2" s="176"/>
      <c r="HBX2" s="176"/>
      <c r="HBY2" s="176"/>
      <c r="HBZ2" s="176"/>
      <c r="HCA2" s="176"/>
      <c r="HCB2" s="184"/>
      <c r="HCC2" s="176"/>
      <c r="HCD2" s="176"/>
      <c r="HCE2" s="176"/>
      <c r="HCF2" s="176"/>
      <c r="HCG2" s="176"/>
      <c r="HCH2" s="176"/>
      <c r="HCI2" s="176"/>
      <c r="HCJ2" s="176"/>
      <c r="HCK2" s="176"/>
      <c r="HCL2" s="176"/>
      <c r="HCM2" s="176"/>
      <c r="HCN2" s="176"/>
      <c r="HCO2" s="176"/>
      <c r="HCP2" s="176"/>
      <c r="HCQ2" s="176"/>
      <c r="HCR2" s="184"/>
      <c r="HCS2" s="176"/>
      <c r="HCT2" s="176"/>
      <c r="HCU2" s="176"/>
      <c r="HCV2" s="176"/>
      <c r="HCW2" s="176"/>
      <c r="HCX2" s="176"/>
      <c r="HCY2" s="176"/>
      <c r="HCZ2" s="176"/>
      <c r="HDA2" s="176"/>
      <c r="HDB2" s="176"/>
      <c r="HDC2" s="176"/>
      <c r="HDD2" s="176"/>
      <c r="HDE2" s="176"/>
      <c r="HDF2" s="176"/>
      <c r="HDG2" s="176"/>
      <c r="HDH2" s="184"/>
      <c r="HDI2" s="176"/>
      <c r="HDJ2" s="176"/>
      <c r="HDK2" s="176"/>
      <c r="HDL2" s="176"/>
      <c r="HDM2" s="176"/>
      <c r="HDN2" s="176"/>
      <c r="HDO2" s="176"/>
      <c r="HDP2" s="176"/>
      <c r="HDQ2" s="176"/>
      <c r="HDR2" s="176"/>
      <c r="HDS2" s="176"/>
      <c r="HDT2" s="176"/>
      <c r="HDU2" s="176"/>
      <c r="HDV2" s="176"/>
      <c r="HDW2" s="176"/>
      <c r="HDX2" s="184"/>
      <c r="HDY2" s="176"/>
      <c r="HDZ2" s="176"/>
      <c r="HEA2" s="176"/>
      <c r="HEB2" s="176"/>
      <c r="HEC2" s="176"/>
      <c r="HED2" s="176"/>
      <c r="HEE2" s="176"/>
      <c r="HEF2" s="176"/>
      <c r="HEG2" s="176"/>
      <c r="HEH2" s="176"/>
      <c r="HEI2" s="176"/>
      <c r="HEJ2" s="176"/>
      <c r="HEK2" s="176"/>
      <c r="HEL2" s="176"/>
      <c r="HEM2" s="176"/>
      <c r="HEN2" s="184"/>
      <c r="HEO2" s="176"/>
      <c r="HEP2" s="176"/>
      <c r="HEQ2" s="176"/>
      <c r="HER2" s="176"/>
      <c r="HES2" s="176"/>
      <c r="HET2" s="176"/>
      <c r="HEU2" s="176"/>
      <c r="HEV2" s="176"/>
      <c r="HEW2" s="176"/>
      <c r="HEX2" s="176"/>
      <c r="HEY2" s="176"/>
      <c r="HEZ2" s="176"/>
      <c r="HFA2" s="176"/>
      <c r="HFB2" s="176"/>
      <c r="HFC2" s="176"/>
      <c r="HFD2" s="184"/>
      <c r="HFE2" s="176"/>
      <c r="HFF2" s="176"/>
      <c r="HFG2" s="176"/>
      <c r="HFH2" s="176"/>
      <c r="HFI2" s="176"/>
      <c r="HFJ2" s="176"/>
      <c r="HFK2" s="176"/>
      <c r="HFL2" s="176"/>
      <c r="HFM2" s="176"/>
      <c r="HFN2" s="176"/>
      <c r="HFO2" s="176"/>
      <c r="HFP2" s="176"/>
      <c r="HFQ2" s="176"/>
      <c r="HFR2" s="176"/>
      <c r="HFS2" s="176"/>
      <c r="HFT2" s="184"/>
      <c r="HFU2" s="176"/>
      <c r="HFV2" s="176"/>
      <c r="HFW2" s="176"/>
      <c r="HFX2" s="176"/>
      <c r="HFY2" s="176"/>
      <c r="HFZ2" s="176"/>
      <c r="HGA2" s="176"/>
      <c r="HGB2" s="176"/>
      <c r="HGC2" s="176"/>
      <c r="HGD2" s="176"/>
      <c r="HGE2" s="176"/>
      <c r="HGF2" s="176"/>
      <c r="HGG2" s="176"/>
      <c r="HGH2" s="176"/>
      <c r="HGI2" s="176"/>
      <c r="HGJ2" s="184"/>
      <c r="HGK2" s="176"/>
      <c r="HGL2" s="176"/>
      <c r="HGM2" s="176"/>
      <c r="HGN2" s="176"/>
      <c r="HGO2" s="176"/>
      <c r="HGP2" s="176"/>
      <c r="HGQ2" s="176"/>
      <c r="HGR2" s="176"/>
      <c r="HGS2" s="176"/>
      <c r="HGT2" s="176"/>
      <c r="HGU2" s="176"/>
      <c r="HGV2" s="176"/>
      <c r="HGW2" s="176"/>
      <c r="HGX2" s="176"/>
      <c r="HGY2" s="176"/>
      <c r="HGZ2" s="184"/>
      <c r="HHA2" s="176"/>
      <c r="HHB2" s="176"/>
      <c r="HHC2" s="176"/>
      <c r="HHD2" s="176"/>
      <c r="HHE2" s="176"/>
      <c r="HHF2" s="176"/>
      <c r="HHG2" s="176"/>
      <c r="HHH2" s="176"/>
      <c r="HHI2" s="176"/>
      <c r="HHJ2" s="176"/>
      <c r="HHK2" s="176"/>
      <c r="HHL2" s="176"/>
      <c r="HHM2" s="176"/>
      <c r="HHN2" s="176"/>
      <c r="HHO2" s="176"/>
      <c r="HHP2" s="184"/>
      <c r="HHQ2" s="176"/>
      <c r="HHR2" s="176"/>
      <c r="HHS2" s="176"/>
      <c r="HHT2" s="176"/>
      <c r="HHU2" s="176"/>
      <c r="HHV2" s="176"/>
      <c r="HHW2" s="176"/>
      <c r="HHX2" s="176"/>
      <c r="HHY2" s="176"/>
      <c r="HHZ2" s="176"/>
      <c r="HIA2" s="176"/>
      <c r="HIB2" s="176"/>
      <c r="HIC2" s="176"/>
      <c r="HID2" s="176"/>
      <c r="HIE2" s="176"/>
      <c r="HIF2" s="184"/>
      <c r="HIG2" s="176"/>
      <c r="HIH2" s="176"/>
      <c r="HII2" s="176"/>
      <c r="HIJ2" s="176"/>
      <c r="HIK2" s="176"/>
      <c r="HIL2" s="176"/>
      <c r="HIM2" s="176"/>
      <c r="HIN2" s="176"/>
      <c r="HIO2" s="176"/>
      <c r="HIP2" s="176"/>
      <c r="HIQ2" s="176"/>
      <c r="HIR2" s="176"/>
      <c r="HIS2" s="176"/>
      <c r="HIT2" s="176"/>
      <c r="HIU2" s="176"/>
      <c r="HIV2" s="184"/>
      <c r="HIW2" s="176"/>
      <c r="HIX2" s="176"/>
      <c r="HIY2" s="176"/>
      <c r="HIZ2" s="176"/>
      <c r="HJA2" s="176"/>
      <c r="HJB2" s="176"/>
      <c r="HJC2" s="176"/>
      <c r="HJD2" s="176"/>
      <c r="HJE2" s="176"/>
      <c r="HJF2" s="176"/>
      <c r="HJG2" s="176"/>
      <c r="HJH2" s="176"/>
      <c r="HJI2" s="176"/>
      <c r="HJJ2" s="176"/>
      <c r="HJK2" s="176"/>
      <c r="HJL2" s="184"/>
      <c r="HJM2" s="176"/>
      <c r="HJN2" s="176"/>
      <c r="HJO2" s="176"/>
      <c r="HJP2" s="176"/>
      <c r="HJQ2" s="176"/>
      <c r="HJR2" s="176"/>
      <c r="HJS2" s="176"/>
      <c r="HJT2" s="176"/>
      <c r="HJU2" s="176"/>
      <c r="HJV2" s="176"/>
      <c r="HJW2" s="176"/>
      <c r="HJX2" s="176"/>
      <c r="HJY2" s="176"/>
      <c r="HJZ2" s="176"/>
      <c r="HKA2" s="176"/>
      <c r="HKB2" s="184"/>
      <c r="HKC2" s="176"/>
      <c r="HKD2" s="176"/>
      <c r="HKE2" s="176"/>
      <c r="HKF2" s="176"/>
      <c r="HKG2" s="176"/>
      <c r="HKH2" s="176"/>
      <c r="HKI2" s="176"/>
      <c r="HKJ2" s="176"/>
      <c r="HKK2" s="176"/>
      <c r="HKL2" s="176"/>
      <c r="HKM2" s="176"/>
      <c r="HKN2" s="176"/>
      <c r="HKO2" s="176"/>
      <c r="HKP2" s="176"/>
      <c r="HKQ2" s="176"/>
      <c r="HKR2" s="184"/>
      <c r="HKS2" s="176"/>
      <c r="HKT2" s="176"/>
      <c r="HKU2" s="176"/>
      <c r="HKV2" s="176"/>
      <c r="HKW2" s="176"/>
      <c r="HKX2" s="176"/>
      <c r="HKY2" s="176"/>
      <c r="HKZ2" s="176"/>
      <c r="HLA2" s="176"/>
      <c r="HLB2" s="176"/>
      <c r="HLC2" s="176"/>
      <c r="HLD2" s="176"/>
      <c r="HLE2" s="176"/>
      <c r="HLF2" s="176"/>
      <c r="HLG2" s="176"/>
      <c r="HLH2" s="184"/>
      <c r="HLI2" s="176"/>
      <c r="HLJ2" s="176"/>
      <c r="HLK2" s="176"/>
      <c r="HLL2" s="176"/>
      <c r="HLM2" s="176"/>
      <c r="HLN2" s="176"/>
      <c r="HLO2" s="176"/>
      <c r="HLP2" s="176"/>
      <c r="HLQ2" s="176"/>
      <c r="HLR2" s="176"/>
      <c r="HLS2" s="176"/>
      <c r="HLT2" s="176"/>
      <c r="HLU2" s="176"/>
      <c r="HLV2" s="176"/>
      <c r="HLW2" s="176"/>
      <c r="HLX2" s="184"/>
      <c r="HLY2" s="176"/>
      <c r="HLZ2" s="176"/>
      <c r="HMA2" s="176"/>
      <c r="HMB2" s="176"/>
      <c r="HMC2" s="176"/>
      <c r="HMD2" s="176"/>
      <c r="HME2" s="176"/>
      <c r="HMF2" s="176"/>
      <c r="HMG2" s="176"/>
      <c r="HMH2" s="176"/>
      <c r="HMI2" s="176"/>
      <c r="HMJ2" s="176"/>
      <c r="HMK2" s="176"/>
      <c r="HML2" s="176"/>
      <c r="HMM2" s="176"/>
      <c r="HMN2" s="184"/>
      <c r="HMO2" s="176"/>
      <c r="HMP2" s="176"/>
      <c r="HMQ2" s="176"/>
      <c r="HMR2" s="176"/>
      <c r="HMS2" s="176"/>
      <c r="HMT2" s="176"/>
      <c r="HMU2" s="176"/>
      <c r="HMV2" s="176"/>
      <c r="HMW2" s="176"/>
      <c r="HMX2" s="176"/>
      <c r="HMY2" s="176"/>
      <c r="HMZ2" s="176"/>
      <c r="HNA2" s="176"/>
      <c r="HNB2" s="176"/>
      <c r="HNC2" s="176"/>
      <c r="HND2" s="184"/>
      <c r="HNE2" s="176"/>
      <c r="HNF2" s="176"/>
      <c r="HNG2" s="176"/>
      <c r="HNH2" s="176"/>
      <c r="HNI2" s="176"/>
      <c r="HNJ2" s="176"/>
      <c r="HNK2" s="176"/>
      <c r="HNL2" s="176"/>
      <c r="HNM2" s="176"/>
      <c r="HNN2" s="176"/>
      <c r="HNO2" s="176"/>
      <c r="HNP2" s="176"/>
      <c r="HNQ2" s="176"/>
      <c r="HNR2" s="176"/>
      <c r="HNS2" s="176"/>
      <c r="HNT2" s="184"/>
      <c r="HNU2" s="176"/>
      <c r="HNV2" s="176"/>
      <c r="HNW2" s="176"/>
      <c r="HNX2" s="176"/>
      <c r="HNY2" s="176"/>
      <c r="HNZ2" s="176"/>
      <c r="HOA2" s="176"/>
      <c r="HOB2" s="176"/>
      <c r="HOC2" s="176"/>
      <c r="HOD2" s="176"/>
      <c r="HOE2" s="176"/>
      <c r="HOF2" s="176"/>
      <c r="HOG2" s="176"/>
      <c r="HOH2" s="176"/>
      <c r="HOI2" s="176"/>
      <c r="HOJ2" s="184"/>
      <c r="HOK2" s="176"/>
      <c r="HOL2" s="176"/>
      <c r="HOM2" s="176"/>
      <c r="HON2" s="176"/>
      <c r="HOO2" s="176"/>
      <c r="HOP2" s="176"/>
      <c r="HOQ2" s="176"/>
      <c r="HOR2" s="176"/>
      <c r="HOS2" s="176"/>
      <c r="HOT2" s="176"/>
      <c r="HOU2" s="176"/>
      <c r="HOV2" s="176"/>
      <c r="HOW2" s="176"/>
      <c r="HOX2" s="176"/>
      <c r="HOY2" s="176"/>
      <c r="HOZ2" s="184"/>
      <c r="HPA2" s="176"/>
      <c r="HPB2" s="176"/>
      <c r="HPC2" s="176"/>
      <c r="HPD2" s="176"/>
      <c r="HPE2" s="176"/>
      <c r="HPF2" s="176"/>
      <c r="HPG2" s="176"/>
      <c r="HPH2" s="176"/>
      <c r="HPI2" s="176"/>
      <c r="HPJ2" s="176"/>
      <c r="HPK2" s="176"/>
      <c r="HPL2" s="176"/>
      <c r="HPM2" s="176"/>
      <c r="HPN2" s="176"/>
      <c r="HPO2" s="176"/>
      <c r="HPP2" s="184"/>
      <c r="HPQ2" s="176"/>
      <c r="HPR2" s="176"/>
      <c r="HPS2" s="176"/>
      <c r="HPT2" s="176"/>
      <c r="HPU2" s="176"/>
      <c r="HPV2" s="176"/>
      <c r="HPW2" s="176"/>
      <c r="HPX2" s="176"/>
      <c r="HPY2" s="176"/>
      <c r="HPZ2" s="176"/>
      <c r="HQA2" s="176"/>
      <c r="HQB2" s="176"/>
      <c r="HQC2" s="176"/>
      <c r="HQD2" s="176"/>
      <c r="HQE2" s="176"/>
      <c r="HQF2" s="184"/>
      <c r="HQG2" s="176"/>
      <c r="HQH2" s="176"/>
      <c r="HQI2" s="176"/>
      <c r="HQJ2" s="176"/>
      <c r="HQK2" s="176"/>
      <c r="HQL2" s="176"/>
      <c r="HQM2" s="176"/>
      <c r="HQN2" s="176"/>
      <c r="HQO2" s="176"/>
      <c r="HQP2" s="176"/>
      <c r="HQQ2" s="176"/>
      <c r="HQR2" s="176"/>
      <c r="HQS2" s="176"/>
      <c r="HQT2" s="176"/>
      <c r="HQU2" s="176"/>
      <c r="HQV2" s="184"/>
      <c r="HQW2" s="176"/>
      <c r="HQX2" s="176"/>
      <c r="HQY2" s="176"/>
      <c r="HQZ2" s="176"/>
      <c r="HRA2" s="176"/>
      <c r="HRB2" s="176"/>
      <c r="HRC2" s="176"/>
      <c r="HRD2" s="176"/>
      <c r="HRE2" s="176"/>
      <c r="HRF2" s="176"/>
      <c r="HRG2" s="176"/>
      <c r="HRH2" s="176"/>
      <c r="HRI2" s="176"/>
      <c r="HRJ2" s="176"/>
      <c r="HRK2" s="176"/>
      <c r="HRL2" s="184"/>
      <c r="HRM2" s="176"/>
      <c r="HRN2" s="176"/>
      <c r="HRO2" s="176"/>
      <c r="HRP2" s="176"/>
      <c r="HRQ2" s="176"/>
      <c r="HRR2" s="176"/>
      <c r="HRS2" s="176"/>
      <c r="HRT2" s="176"/>
      <c r="HRU2" s="176"/>
      <c r="HRV2" s="176"/>
      <c r="HRW2" s="176"/>
      <c r="HRX2" s="176"/>
      <c r="HRY2" s="176"/>
      <c r="HRZ2" s="176"/>
      <c r="HSA2" s="176"/>
      <c r="HSB2" s="184"/>
      <c r="HSC2" s="176"/>
      <c r="HSD2" s="176"/>
      <c r="HSE2" s="176"/>
      <c r="HSF2" s="176"/>
      <c r="HSG2" s="176"/>
      <c r="HSH2" s="176"/>
      <c r="HSI2" s="176"/>
      <c r="HSJ2" s="176"/>
      <c r="HSK2" s="176"/>
      <c r="HSL2" s="176"/>
      <c r="HSM2" s="176"/>
      <c r="HSN2" s="176"/>
      <c r="HSO2" s="176"/>
      <c r="HSP2" s="176"/>
      <c r="HSQ2" s="176"/>
      <c r="HSR2" s="184"/>
      <c r="HSS2" s="176"/>
      <c r="HST2" s="176"/>
      <c r="HSU2" s="176"/>
      <c r="HSV2" s="176"/>
      <c r="HSW2" s="176"/>
      <c r="HSX2" s="176"/>
      <c r="HSY2" s="176"/>
      <c r="HSZ2" s="176"/>
      <c r="HTA2" s="176"/>
      <c r="HTB2" s="176"/>
      <c r="HTC2" s="176"/>
      <c r="HTD2" s="176"/>
      <c r="HTE2" s="176"/>
      <c r="HTF2" s="176"/>
      <c r="HTG2" s="176"/>
      <c r="HTH2" s="184"/>
      <c r="HTI2" s="176"/>
      <c r="HTJ2" s="176"/>
      <c r="HTK2" s="176"/>
      <c r="HTL2" s="176"/>
      <c r="HTM2" s="176"/>
      <c r="HTN2" s="176"/>
      <c r="HTO2" s="176"/>
      <c r="HTP2" s="176"/>
      <c r="HTQ2" s="176"/>
      <c r="HTR2" s="176"/>
      <c r="HTS2" s="176"/>
      <c r="HTT2" s="176"/>
      <c r="HTU2" s="176"/>
      <c r="HTV2" s="176"/>
      <c r="HTW2" s="176"/>
      <c r="HTX2" s="184"/>
      <c r="HTY2" s="176"/>
      <c r="HTZ2" s="176"/>
      <c r="HUA2" s="176"/>
      <c r="HUB2" s="176"/>
      <c r="HUC2" s="176"/>
      <c r="HUD2" s="176"/>
      <c r="HUE2" s="176"/>
      <c r="HUF2" s="176"/>
      <c r="HUG2" s="176"/>
      <c r="HUH2" s="176"/>
      <c r="HUI2" s="176"/>
      <c r="HUJ2" s="176"/>
      <c r="HUK2" s="176"/>
      <c r="HUL2" s="176"/>
      <c r="HUM2" s="176"/>
      <c r="HUN2" s="184"/>
      <c r="HUO2" s="176"/>
      <c r="HUP2" s="176"/>
      <c r="HUQ2" s="176"/>
      <c r="HUR2" s="176"/>
      <c r="HUS2" s="176"/>
      <c r="HUT2" s="176"/>
      <c r="HUU2" s="176"/>
      <c r="HUV2" s="176"/>
      <c r="HUW2" s="176"/>
      <c r="HUX2" s="176"/>
      <c r="HUY2" s="176"/>
      <c r="HUZ2" s="176"/>
      <c r="HVA2" s="176"/>
      <c r="HVB2" s="176"/>
      <c r="HVC2" s="176"/>
      <c r="HVD2" s="184"/>
      <c r="HVE2" s="176"/>
      <c r="HVF2" s="176"/>
      <c r="HVG2" s="176"/>
      <c r="HVH2" s="176"/>
      <c r="HVI2" s="176"/>
      <c r="HVJ2" s="176"/>
      <c r="HVK2" s="176"/>
      <c r="HVL2" s="176"/>
      <c r="HVM2" s="176"/>
      <c r="HVN2" s="176"/>
      <c r="HVO2" s="176"/>
      <c r="HVP2" s="176"/>
      <c r="HVQ2" s="176"/>
      <c r="HVR2" s="176"/>
      <c r="HVS2" s="176"/>
      <c r="HVT2" s="184"/>
      <c r="HVU2" s="176"/>
      <c r="HVV2" s="176"/>
      <c r="HVW2" s="176"/>
      <c r="HVX2" s="176"/>
      <c r="HVY2" s="176"/>
      <c r="HVZ2" s="176"/>
      <c r="HWA2" s="176"/>
      <c r="HWB2" s="176"/>
      <c r="HWC2" s="176"/>
      <c r="HWD2" s="176"/>
      <c r="HWE2" s="176"/>
      <c r="HWF2" s="176"/>
      <c r="HWG2" s="176"/>
      <c r="HWH2" s="176"/>
      <c r="HWI2" s="176"/>
      <c r="HWJ2" s="184"/>
      <c r="HWK2" s="176"/>
      <c r="HWL2" s="176"/>
      <c r="HWM2" s="176"/>
      <c r="HWN2" s="176"/>
      <c r="HWO2" s="176"/>
      <c r="HWP2" s="176"/>
      <c r="HWQ2" s="176"/>
      <c r="HWR2" s="176"/>
      <c r="HWS2" s="176"/>
      <c r="HWT2" s="176"/>
      <c r="HWU2" s="176"/>
      <c r="HWV2" s="176"/>
      <c r="HWW2" s="176"/>
      <c r="HWX2" s="176"/>
      <c r="HWY2" s="176"/>
      <c r="HWZ2" s="184"/>
      <c r="HXA2" s="176"/>
      <c r="HXB2" s="176"/>
      <c r="HXC2" s="176"/>
      <c r="HXD2" s="176"/>
      <c r="HXE2" s="176"/>
      <c r="HXF2" s="176"/>
      <c r="HXG2" s="176"/>
      <c r="HXH2" s="176"/>
      <c r="HXI2" s="176"/>
      <c r="HXJ2" s="176"/>
      <c r="HXK2" s="176"/>
      <c r="HXL2" s="176"/>
      <c r="HXM2" s="176"/>
      <c r="HXN2" s="176"/>
      <c r="HXO2" s="176"/>
      <c r="HXP2" s="184"/>
      <c r="HXQ2" s="176"/>
      <c r="HXR2" s="176"/>
      <c r="HXS2" s="176"/>
      <c r="HXT2" s="176"/>
      <c r="HXU2" s="176"/>
      <c r="HXV2" s="176"/>
      <c r="HXW2" s="176"/>
      <c r="HXX2" s="176"/>
      <c r="HXY2" s="176"/>
      <c r="HXZ2" s="176"/>
      <c r="HYA2" s="176"/>
      <c r="HYB2" s="176"/>
      <c r="HYC2" s="176"/>
      <c r="HYD2" s="176"/>
      <c r="HYE2" s="176"/>
      <c r="HYF2" s="184"/>
      <c r="HYG2" s="176"/>
      <c r="HYH2" s="176"/>
      <c r="HYI2" s="176"/>
      <c r="HYJ2" s="176"/>
      <c r="HYK2" s="176"/>
      <c r="HYL2" s="176"/>
      <c r="HYM2" s="176"/>
      <c r="HYN2" s="176"/>
      <c r="HYO2" s="176"/>
      <c r="HYP2" s="176"/>
      <c r="HYQ2" s="176"/>
      <c r="HYR2" s="176"/>
      <c r="HYS2" s="176"/>
      <c r="HYT2" s="176"/>
      <c r="HYU2" s="176"/>
      <c r="HYV2" s="184"/>
      <c r="HYW2" s="176"/>
      <c r="HYX2" s="176"/>
      <c r="HYY2" s="176"/>
      <c r="HYZ2" s="176"/>
      <c r="HZA2" s="176"/>
      <c r="HZB2" s="176"/>
      <c r="HZC2" s="176"/>
      <c r="HZD2" s="176"/>
      <c r="HZE2" s="176"/>
      <c r="HZF2" s="176"/>
      <c r="HZG2" s="176"/>
      <c r="HZH2" s="176"/>
      <c r="HZI2" s="176"/>
      <c r="HZJ2" s="176"/>
      <c r="HZK2" s="176"/>
      <c r="HZL2" s="184"/>
      <c r="HZM2" s="176"/>
      <c r="HZN2" s="176"/>
      <c r="HZO2" s="176"/>
      <c r="HZP2" s="176"/>
      <c r="HZQ2" s="176"/>
      <c r="HZR2" s="176"/>
      <c r="HZS2" s="176"/>
      <c r="HZT2" s="176"/>
      <c r="HZU2" s="176"/>
      <c r="HZV2" s="176"/>
      <c r="HZW2" s="176"/>
      <c r="HZX2" s="176"/>
      <c r="HZY2" s="176"/>
      <c r="HZZ2" s="176"/>
      <c r="IAA2" s="176"/>
      <c r="IAB2" s="184"/>
      <c r="IAC2" s="176"/>
      <c r="IAD2" s="176"/>
      <c r="IAE2" s="176"/>
      <c r="IAF2" s="176"/>
      <c r="IAG2" s="176"/>
      <c r="IAH2" s="176"/>
      <c r="IAI2" s="176"/>
      <c r="IAJ2" s="176"/>
      <c r="IAK2" s="176"/>
      <c r="IAL2" s="176"/>
      <c r="IAM2" s="176"/>
      <c r="IAN2" s="176"/>
      <c r="IAO2" s="176"/>
      <c r="IAP2" s="176"/>
      <c r="IAQ2" s="176"/>
      <c r="IAR2" s="184"/>
      <c r="IAS2" s="176"/>
      <c r="IAT2" s="176"/>
      <c r="IAU2" s="176"/>
      <c r="IAV2" s="176"/>
      <c r="IAW2" s="176"/>
      <c r="IAX2" s="176"/>
      <c r="IAY2" s="176"/>
      <c r="IAZ2" s="176"/>
      <c r="IBA2" s="176"/>
      <c r="IBB2" s="176"/>
      <c r="IBC2" s="176"/>
      <c r="IBD2" s="176"/>
      <c r="IBE2" s="176"/>
      <c r="IBF2" s="176"/>
      <c r="IBG2" s="176"/>
      <c r="IBH2" s="184"/>
      <c r="IBI2" s="176"/>
      <c r="IBJ2" s="176"/>
      <c r="IBK2" s="176"/>
      <c r="IBL2" s="176"/>
      <c r="IBM2" s="176"/>
      <c r="IBN2" s="176"/>
      <c r="IBO2" s="176"/>
      <c r="IBP2" s="176"/>
      <c r="IBQ2" s="176"/>
      <c r="IBR2" s="176"/>
      <c r="IBS2" s="176"/>
      <c r="IBT2" s="176"/>
      <c r="IBU2" s="176"/>
      <c r="IBV2" s="176"/>
      <c r="IBW2" s="176"/>
      <c r="IBX2" s="184"/>
      <c r="IBY2" s="176"/>
      <c r="IBZ2" s="176"/>
      <c r="ICA2" s="176"/>
      <c r="ICB2" s="176"/>
      <c r="ICC2" s="176"/>
      <c r="ICD2" s="176"/>
      <c r="ICE2" s="176"/>
      <c r="ICF2" s="176"/>
      <c r="ICG2" s="176"/>
      <c r="ICH2" s="176"/>
      <c r="ICI2" s="176"/>
      <c r="ICJ2" s="176"/>
      <c r="ICK2" s="176"/>
      <c r="ICL2" s="176"/>
      <c r="ICM2" s="176"/>
      <c r="ICN2" s="184"/>
      <c r="ICO2" s="176"/>
      <c r="ICP2" s="176"/>
      <c r="ICQ2" s="176"/>
      <c r="ICR2" s="176"/>
      <c r="ICS2" s="176"/>
      <c r="ICT2" s="176"/>
      <c r="ICU2" s="176"/>
      <c r="ICV2" s="176"/>
      <c r="ICW2" s="176"/>
      <c r="ICX2" s="176"/>
      <c r="ICY2" s="176"/>
      <c r="ICZ2" s="176"/>
      <c r="IDA2" s="176"/>
      <c r="IDB2" s="176"/>
      <c r="IDC2" s="176"/>
      <c r="IDD2" s="184"/>
      <c r="IDE2" s="176"/>
      <c r="IDF2" s="176"/>
      <c r="IDG2" s="176"/>
      <c r="IDH2" s="176"/>
      <c r="IDI2" s="176"/>
      <c r="IDJ2" s="176"/>
      <c r="IDK2" s="176"/>
      <c r="IDL2" s="176"/>
      <c r="IDM2" s="176"/>
      <c r="IDN2" s="176"/>
      <c r="IDO2" s="176"/>
      <c r="IDP2" s="176"/>
      <c r="IDQ2" s="176"/>
      <c r="IDR2" s="176"/>
      <c r="IDS2" s="176"/>
      <c r="IDT2" s="184"/>
      <c r="IDU2" s="176"/>
      <c r="IDV2" s="176"/>
      <c r="IDW2" s="176"/>
      <c r="IDX2" s="176"/>
      <c r="IDY2" s="176"/>
      <c r="IDZ2" s="176"/>
      <c r="IEA2" s="176"/>
      <c r="IEB2" s="176"/>
      <c r="IEC2" s="176"/>
      <c r="IED2" s="176"/>
      <c r="IEE2" s="176"/>
      <c r="IEF2" s="176"/>
      <c r="IEG2" s="176"/>
      <c r="IEH2" s="176"/>
      <c r="IEI2" s="176"/>
      <c r="IEJ2" s="184"/>
      <c r="IEK2" s="176"/>
      <c r="IEL2" s="176"/>
      <c r="IEM2" s="176"/>
      <c r="IEN2" s="176"/>
      <c r="IEO2" s="176"/>
      <c r="IEP2" s="176"/>
      <c r="IEQ2" s="176"/>
      <c r="IER2" s="176"/>
      <c r="IES2" s="176"/>
      <c r="IET2" s="176"/>
      <c r="IEU2" s="176"/>
      <c r="IEV2" s="176"/>
      <c r="IEW2" s="176"/>
      <c r="IEX2" s="176"/>
      <c r="IEY2" s="176"/>
      <c r="IEZ2" s="184"/>
      <c r="IFA2" s="176"/>
      <c r="IFB2" s="176"/>
      <c r="IFC2" s="176"/>
      <c r="IFD2" s="176"/>
      <c r="IFE2" s="176"/>
      <c r="IFF2" s="176"/>
      <c r="IFG2" s="176"/>
      <c r="IFH2" s="176"/>
      <c r="IFI2" s="176"/>
      <c r="IFJ2" s="176"/>
      <c r="IFK2" s="176"/>
      <c r="IFL2" s="176"/>
      <c r="IFM2" s="176"/>
      <c r="IFN2" s="176"/>
      <c r="IFO2" s="176"/>
      <c r="IFP2" s="184"/>
      <c r="IFQ2" s="176"/>
      <c r="IFR2" s="176"/>
      <c r="IFS2" s="176"/>
      <c r="IFT2" s="176"/>
      <c r="IFU2" s="176"/>
      <c r="IFV2" s="176"/>
      <c r="IFW2" s="176"/>
      <c r="IFX2" s="176"/>
      <c r="IFY2" s="176"/>
      <c r="IFZ2" s="176"/>
      <c r="IGA2" s="176"/>
      <c r="IGB2" s="176"/>
      <c r="IGC2" s="176"/>
      <c r="IGD2" s="176"/>
      <c r="IGE2" s="176"/>
      <c r="IGF2" s="184"/>
      <c r="IGG2" s="176"/>
      <c r="IGH2" s="176"/>
      <c r="IGI2" s="176"/>
      <c r="IGJ2" s="176"/>
      <c r="IGK2" s="176"/>
      <c r="IGL2" s="176"/>
      <c r="IGM2" s="176"/>
      <c r="IGN2" s="176"/>
      <c r="IGO2" s="176"/>
      <c r="IGP2" s="176"/>
      <c r="IGQ2" s="176"/>
      <c r="IGR2" s="176"/>
      <c r="IGS2" s="176"/>
      <c r="IGT2" s="176"/>
      <c r="IGU2" s="176"/>
      <c r="IGV2" s="184"/>
      <c r="IGW2" s="176"/>
      <c r="IGX2" s="176"/>
      <c r="IGY2" s="176"/>
      <c r="IGZ2" s="176"/>
      <c r="IHA2" s="176"/>
      <c r="IHB2" s="176"/>
      <c r="IHC2" s="176"/>
      <c r="IHD2" s="176"/>
      <c r="IHE2" s="176"/>
      <c r="IHF2" s="176"/>
      <c r="IHG2" s="176"/>
      <c r="IHH2" s="176"/>
      <c r="IHI2" s="176"/>
      <c r="IHJ2" s="176"/>
      <c r="IHK2" s="176"/>
      <c r="IHL2" s="184"/>
      <c r="IHM2" s="176"/>
      <c r="IHN2" s="176"/>
      <c r="IHO2" s="176"/>
      <c r="IHP2" s="176"/>
      <c r="IHQ2" s="176"/>
      <c r="IHR2" s="176"/>
      <c r="IHS2" s="176"/>
      <c r="IHT2" s="176"/>
      <c r="IHU2" s="176"/>
      <c r="IHV2" s="176"/>
      <c r="IHW2" s="176"/>
      <c r="IHX2" s="176"/>
      <c r="IHY2" s="176"/>
      <c r="IHZ2" s="176"/>
      <c r="IIA2" s="176"/>
      <c r="IIB2" s="184"/>
      <c r="IIC2" s="176"/>
      <c r="IID2" s="176"/>
      <c r="IIE2" s="176"/>
      <c r="IIF2" s="176"/>
      <c r="IIG2" s="176"/>
      <c r="IIH2" s="176"/>
      <c r="III2" s="176"/>
      <c r="IIJ2" s="176"/>
      <c r="IIK2" s="176"/>
      <c r="IIL2" s="176"/>
      <c r="IIM2" s="176"/>
      <c r="IIN2" s="176"/>
      <c r="IIO2" s="176"/>
      <c r="IIP2" s="176"/>
      <c r="IIQ2" s="176"/>
      <c r="IIR2" s="184"/>
      <c r="IIS2" s="176"/>
      <c r="IIT2" s="176"/>
      <c r="IIU2" s="176"/>
      <c r="IIV2" s="176"/>
      <c r="IIW2" s="176"/>
      <c r="IIX2" s="176"/>
      <c r="IIY2" s="176"/>
      <c r="IIZ2" s="176"/>
      <c r="IJA2" s="176"/>
      <c r="IJB2" s="176"/>
      <c r="IJC2" s="176"/>
      <c r="IJD2" s="176"/>
      <c r="IJE2" s="176"/>
      <c r="IJF2" s="176"/>
      <c r="IJG2" s="176"/>
      <c r="IJH2" s="184"/>
      <c r="IJI2" s="176"/>
      <c r="IJJ2" s="176"/>
      <c r="IJK2" s="176"/>
      <c r="IJL2" s="176"/>
      <c r="IJM2" s="176"/>
      <c r="IJN2" s="176"/>
      <c r="IJO2" s="176"/>
      <c r="IJP2" s="176"/>
      <c r="IJQ2" s="176"/>
      <c r="IJR2" s="176"/>
      <c r="IJS2" s="176"/>
      <c r="IJT2" s="176"/>
      <c r="IJU2" s="176"/>
      <c r="IJV2" s="176"/>
      <c r="IJW2" s="176"/>
      <c r="IJX2" s="184"/>
      <c r="IJY2" s="176"/>
      <c r="IJZ2" s="176"/>
      <c r="IKA2" s="176"/>
      <c r="IKB2" s="176"/>
      <c r="IKC2" s="176"/>
      <c r="IKD2" s="176"/>
      <c r="IKE2" s="176"/>
      <c r="IKF2" s="176"/>
      <c r="IKG2" s="176"/>
      <c r="IKH2" s="176"/>
      <c r="IKI2" s="176"/>
      <c r="IKJ2" s="176"/>
      <c r="IKK2" s="176"/>
      <c r="IKL2" s="176"/>
      <c r="IKM2" s="176"/>
      <c r="IKN2" s="184"/>
      <c r="IKO2" s="176"/>
      <c r="IKP2" s="176"/>
      <c r="IKQ2" s="176"/>
      <c r="IKR2" s="176"/>
      <c r="IKS2" s="176"/>
      <c r="IKT2" s="176"/>
      <c r="IKU2" s="176"/>
      <c r="IKV2" s="176"/>
      <c r="IKW2" s="176"/>
      <c r="IKX2" s="176"/>
      <c r="IKY2" s="176"/>
      <c r="IKZ2" s="176"/>
      <c r="ILA2" s="176"/>
      <c r="ILB2" s="176"/>
      <c r="ILC2" s="176"/>
      <c r="ILD2" s="184"/>
      <c r="ILE2" s="176"/>
      <c r="ILF2" s="176"/>
      <c r="ILG2" s="176"/>
      <c r="ILH2" s="176"/>
      <c r="ILI2" s="176"/>
      <c r="ILJ2" s="176"/>
      <c r="ILK2" s="176"/>
      <c r="ILL2" s="176"/>
      <c r="ILM2" s="176"/>
      <c r="ILN2" s="176"/>
      <c r="ILO2" s="176"/>
      <c r="ILP2" s="176"/>
      <c r="ILQ2" s="176"/>
      <c r="ILR2" s="176"/>
      <c r="ILS2" s="176"/>
      <c r="ILT2" s="184"/>
      <c r="ILU2" s="176"/>
      <c r="ILV2" s="176"/>
      <c r="ILW2" s="176"/>
      <c r="ILX2" s="176"/>
      <c r="ILY2" s="176"/>
      <c r="ILZ2" s="176"/>
      <c r="IMA2" s="176"/>
      <c r="IMB2" s="176"/>
      <c r="IMC2" s="176"/>
      <c r="IMD2" s="176"/>
      <c r="IME2" s="176"/>
      <c r="IMF2" s="176"/>
      <c r="IMG2" s="176"/>
      <c r="IMH2" s="176"/>
      <c r="IMI2" s="176"/>
      <c r="IMJ2" s="184"/>
      <c r="IMK2" s="176"/>
      <c r="IML2" s="176"/>
      <c r="IMM2" s="176"/>
      <c r="IMN2" s="176"/>
      <c r="IMO2" s="176"/>
      <c r="IMP2" s="176"/>
      <c r="IMQ2" s="176"/>
      <c r="IMR2" s="176"/>
      <c r="IMS2" s="176"/>
      <c r="IMT2" s="176"/>
      <c r="IMU2" s="176"/>
      <c r="IMV2" s="176"/>
      <c r="IMW2" s="176"/>
      <c r="IMX2" s="176"/>
      <c r="IMY2" s="176"/>
      <c r="IMZ2" s="184"/>
      <c r="INA2" s="176"/>
      <c r="INB2" s="176"/>
      <c r="INC2" s="176"/>
      <c r="IND2" s="176"/>
      <c r="INE2" s="176"/>
      <c r="INF2" s="176"/>
      <c r="ING2" s="176"/>
      <c r="INH2" s="176"/>
      <c r="INI2" s="176"/>
      <c r="INJ2" s="176"/>
      <c r="INK2" s="176"/>
      <c r="INL2" s="176"/>
      <c r="INM2" s="176"/>
      <c r="INN2" s="176"/>
      <c r="INO2" s="176"/>
      <c r="INP2" s="184"/>
      <c r="INQ2" s="176"/>
      <c r="INR2" s="176"/>
      <c r="INS2" s="176"/>
      <c r="INT2" s="176"/>
      <c r="INU2" s="176"/>
      <c r="INV2" s="176"/>
      <c r="INW2" s="176"/>
      <c r="INX2" s="176"/>
      <c r="INY2" s="176"/>
      <c r="INZ2" s="176"/>
      <c r="IOA2" s="176"/>
      <c r="IOB2" s="176"/>
      <c r="IOC2" s="176"/>
      <c r="IOD2" s="176"/>
      <c r="IOE2" s="176"/>
      <c r="IOF2" s="184"/>
      <c r="IOG2" s="176"/>
      <c r="IOH2" s="176"/>
      <c r="IOI2" s="176"/>
      <c r="IOJ2" s="176"/>
      <c r="IOK2" s="176"/>
      <c r="IOL2" s="176"/>
      <c r="IOM2" s="176"/>
      <c r="ION2" s="176"/>
      <c r="IOO2" s="176"/>
      <c r="IOP2" s="176"/>
      <c r="IOQ2" s="176"/>
      <c r="IOR2" s="176"/>
      <c r="IOS2" s="176"/>
      <c r="IOT2" s="176"/>
      <c r="IOU2" s="176"/>
      <c r="IOV2" s="184"/>
      <c r="IOW2" s="176"/>
      <c r="IOX2" s="176"/>
      <c r="IOY2" s="176"/>
      <c r="IOZ2" s="176"/>
      <c r="IPA2" s="176"/>
      <c r="IPB2" s="176"/>
      <c r="IPC2" s="176"/>
      <c r="IPD2" s="176"/>
      <c r="IPE2" s="176"/>
      <c r="IPF2" s="176"/>
      <c r="IPG2" s="176"/>
      <c r="IPH2" s="176"/>
      <c r="IPI2" s="176"/>
      <c r="IPJ2" s="176"/>
      <c r="IPK2" s="176"/>
      <c r="IPL2" s="184"/>
      <c r="IPM2" s="176"/>
      <c r="IPN2" s="176"/>
      <c r="IPO2" s="176"/>
      <c r="IPP2" s="176"/>
      <c r="IPQ2" s="176"/>
      <c r="IPR2" s="176"/>
      <c r="IPS2" s="176"/>
      <c r="IPT2" s="176"/>
      <c r="IPU2" s="176"/>
      <c r="IPV2" s="176"/>
      <c r="IPW2" s="176"/>
      <c r="IPX2" s="176"/>
      <c r="IPY2" s="176"/>
      <c r="IPZ2" s="176"/>
      <c r="IQA2" s="176"/>
      <c r="IQB2" s="184"/>
      <c r="IQC2" s="176"/>
      <c r="IQD2" s="176"/>
      <c r="IQE2" s="176"/>
      <c r="IQF2" s="176"/>
      <c r="IQG2" s="176"/>
      <c r="IQH2" s="176"/>
      <c r="IQI2" s="176"/>
      <c r="IQJ2" s="176"/>
      <c r="IQK2" s="176"/>
      <c r="IQL2" s="176"/>
      <c r="IQM2" s="176"/>
      <c r="IQN2" s="176"/>
      <c r="IQO2" s="176"/>
      <c r="IQP2" s="176"/>
      <c r="IQQ2" s="176"/>
      <c r="IQR2" s="184"/>
      <c r="IQS2" s="176"/>
      <c r="IQT2" s="176"/>
      <c r="IQU2" s="176"/>
      <c r="IQV2" s="176"/>
      <c r="IQW2" s="176"/>
      <c r="IQX2" s="176"/>
      <c r="IQY2" s="176"/>
      <c r="IQZ2" s="176"/>
      <c r="IRA2" s="176"/>
      <c r="IRB2" s="176"/>
      <c r="IRC2" s="176"/>
      <c r="IRD2" s="176"/>
      <c r="IRE2" s="176"/>
      <c r="IRF2" s="176"/>
      <c r="IRG2" s="176"/>
      <c r="IRH2" s="184"/>
      <c r="IRI2" s="176"/>
      <c r="IRJ2" s="176"/>
      <c r="IRK2" s="176"/>
      <c r="IRL2" s="176"/>
      <c r="IRM2" s="176"/>
      <c r="IRN2" s="176"/>
      <c r="IRO2" s="176"/>
      <c r="IRP2" s="176"/>
      <c r="IRQ2" s="176"/>
      <c r="IRR2" s="176"/>
      <c r="IRS2" s="176"/>
      <c r="IRT2" s="176"/>
      <c r="IRU2" s="176"/>
      <c r="IRV2" s="176"/>
      <c r="IRW2" s="176"/>
      <c r="IRX2" s="184"/>
      <c r="IRY2" s="176"/>
      <c r="IRZ2" s="176"/>
      <c r="ISA2" s="176"/>
      <c r="ISB2" s="176"/>
      <c r="ISC2" s="176"/>
      <c r="ISD2" s="176"/>
      <c r="ISE2" s="176"/>
      <c r="ISF2" s="176"/>
      <c r="ISG2" s="176"/>
      <c r="ISH2" s="176"/>
      <c r="ISI2" s="176"/>
      <c r="ISJ2" s="176"/>
      <c r="ISK2" s="176"/>
      <c r="ISL2" s="176"/>
      <c r="ISM2" s="176"/>
      <c r="ISN2" s="184"/>
      <c r="ISO2" s="176"/>
      <c r="ISP2" s="176"/>
      <c r="ISQ2" s="176"/>
      <c r="ISR2" s="176"/>
      <c r="ISS2" s="176"/>
      <c r="IST2" s="176"/>
      <c r="ISU2" s="176"/>
      <c r="ISV2" s="176"/>
      <c r="ISW2" s="176"/>
      <c r="ISX2" s="176"/>
      <c r="ISY2" s="176"/>
      <c r="ISZ2" s="176"/>
      <c r="ITA2" s="176"/>
      <c r="ITB2" s="176"/>
      <c r="ITC2" s="176"/>
      <c r="ITD2" s="184"/>
      <c r="ITE2" s="176"/>
      <c r="ITF2" s="176"/>
      <c r="ITG2" s="176"/>
      <c r="ITH2" s="176"/>
      <c r="ITI2" s="176"/>
      <c r="ITJ2" s="176"/>
      <c r="ITK2" s="176"/>
      <c r="ITL2" s="176"/>
      <c r="ITM2" s="176"/>
      <c r="ITN2" s="176"/>
      <c r="ITO2" s="176"/>
      <c r="ITP2" s="176"/>
      <c r="ITQ2" s="176"/>
      <c r="ITR2" s="176"/>
      <c r="ITS2" s="176"/>
      <c r="ITT2" s="184"/>
      <c r="ITU2" s="176"/>
      <c r="ITV2" s="176"/>
      <c r="ITW2" s="176"/>
      <c r="ITX2" s="176"/>
      <c r="ITY2" s="176"/>
      <c r="ITZ2" s="176"/>
      <c r="IUA2" s="176"/>
      <c r="IUB2" s="176"/>
      <c r="IUC2" s="176"/>
      <c r="IUD2" s="176"/>
      <c r="IUE2" s="176"/>
      <c r="IUF2" s="176"/>
      <c r="IUG2" s="176"/>
      <c r="IUH2" s="176"/>
      <c r="IUI2" s="176"/>
      <c r="IUJ2" s="184"/>
      <c r="IUK2" s="176"/>
      <c r="IUL2" s="176"/>
      <c r="IUM2" s="176"/>
      <c r="IUN2" s="176"/>
      <c r="IUO2" s="176"/>
      <c r="IUP2" s="176"/>
      <c r="IUQ2" s="176"/>
      <c r="IUR2" s="176"/>
      <c r="IUS2" s="176"/>
      <c r="IUT2" s="176"/>
      <c r="IUU2" s="176"/>
      <c r="IUV2" s="176"/>
      <c r="IUW2" s="176"/>
      <c r="IUX2" s="176"/>
      <c r="IUY2" s="176"/>
      <c r="IUZ2" s="184"/>
      <c r="IVA2" s="176"/>
      <c r="IVB2" s="176"/>
      <c r="IVC2" s="176"/>
      <c r="IVD2" s="176"/>
      <c r="IVE2" s="176"/>
      <c r="IVF2" s="176"/>
      <c r="IVG2" s="176"/>
      <c r="IVH2" s="176"/>
      <c r="IVI2" s="176"/>
      <c r="IVJ2" s="176"/>
      <c r="IVK2" s="176"/>
      <c r="IVL2" s="176"/>
      <c r="IVM2" s="176"/>
      <c r="IVN2" s="176"/>
      <c r="IVO2" s="176"/>
      <c r="IVP2" s="184"/>
      <c r="IVQ2" s="176"/>
      <c r="IVR2" s="176"/>
      <c r="IVS2" s="176"/>
      <c r="IVT2" s="176"/>
      <c r="IVU2" s="176"/>
      <c r="IVV2" s="176"/>
      <c r="IVW2" s="176"/>
      <c r="IVX2" s="176"/>
      <c r="IVY2" s="176"/>
      <c r="IVZ2" s="176"/>
      <c r="IWA2" s="176"/>
      <c r="IWB2" s="176"/>
      <c r="IWC2" s="176"/>
      <c r="IWD2" s="176"/>
      <c r="IWE2" s="176"/>
      <c r="IWF2" s="184"/>
      <c r="IWG2" s="176"/>
      <c r="IWH2" s="176"/>
      <c r="IWI2" s="176"/>
      <c r="IWJ2" s="176"/>
      <c r="IWK2" s="176"/>
      <c r="IWL2" s="176"/>
      <c r="IWM2" s="176"/>
      <c r="IWN2" s="176"/>
      <c r="IWO2" s="176"/>
      <c r="IWP2" s="176"/>
      <c r="IWQ2" s="176"/>
      <c r="IWR2" s="176"/>
      <c r="IWS2" s="176"/>
      <c r="IWT2" s="176"/>
      <c r="IWU2" s="176"/>
      <c r="IWV2" s="184"/>
      <c r="IWW2" s="176"/>
      <c r="IWX2" s="176"/>
      <c r="IWY2" s="176"/>
      <c r="IWZ2" s="176"/>
      <c r="IXA2" s="176"/>
      <c r="IXB2" s="176"/>
      <c r="IXC2" s="176"/>
      <c r="IXD2" s="176"/>
      <c r="IXE2" s="176"/>
      <c r="IXF2" s="176"/>
      <c r="IXG2" s="176"/>
      <c r="IXH2" s="176"/>
      <c r="IXI2" s="176"/>
      <c r="IXJ2" s="176"/>
      <c r="IXK2" s="176"/>
      <c r="IXL2" s="184"/>
      <c r="IXM2" s="176"/>
      <c r="IXN2" s="176"/>
      <c r="IXO2" s="176"/>
      <c r="IXP2" s="176"/>
      <c r="IXQ2" s="176"/>
      <c r="IXR2" s="176"/>
      <c r="IXS2" s="176"/>
      <c r="IXT2" s="176"/>
      <c r="IXU2" s="176"/>
      <c r="IXV2" s="176"/>
      <c r="IXW2" s="176"/>
      <c r="IXX2" s="176"/>
      <c r="IXY2" s="176"/>
      <c r="IXZ2" s="176"/>
      <c r="IYA2" s="176"/>
      <c r="IYB2" s="184"/>
      <c r="IYC2" s="176"/>
      <c r="IYD2" s="176"/>
      <c r="IYE2" s="176"/>
      <c r="IYF2" s="176"/>
      <c r="IYG2" s="176"/>
      <c r="IYH2" s="176"/>
      <c r="IYI2" s="176"/>
      <c r="IYJ2" s="176"/>
      <c r="IYK2" s="176"/>
      <c r="IYL2" s="176"/>
      <c r="IYM2" s="176"/>
      <c r="IYN2" s="176"/>
      <c r="IYO2" s="176"/>
      <c r="IYP2" s="176"/>
      <c r="IYQ2" s="176"/>
      <c r="IYR2" s="184"/>
      <c r="IYS2" s="176"/>
      <c r="IYT2" s="176"/>
      <c r="IYU2" s="176"/>
      <c r="IYV2" s="176"/>
      <c r="IYW2" s="176"/>
      <c r="IYX2" s="176"/>
      <c r="IYY2" s="176"/>
      <c r="IYZ2" s="176"/>
      <c r="IZA2" s="176"/>
      <c r="IZB2" s="176"/>
      <c r="IZC2" s="176"/>
      <c r="IZD2" s="176"/>
      <c r="IZE2" s="176"/>
      <c r="IZF2" s="176"/>
      <c r="IZG2" s="176"/>
      <c r="IZH2" s="184"/>
      <c r="IZI2" s="176"/>
      <c r="IZJ2" s="176"/>
      <c r="IZK2" s="176"/>
      <c r="IZL2" s="176"/>
      <c r="IZM2" s="176"/>
      <c r="IZN2" s="176"/>
      <c r="IZO2" s="176"/>
      <c r="IZP2" s="176"/>
      <c r="IZQ2" s="176"/>
      <c r="IZR2" s="176"/>
      <c r="IZS2" s="176"/>
      <c r="IZT2" s="176"/>
      <c r="IZU2" s="176"/>
      <c r="IZV2" s="176"/>
      <c r="IZW2" s="176"/>
      <c r="IZX2" s="184"/>
      <c r="IZY2" s="176"/>
      <c r="IZZ2" s="176"/>
      <c r="JAA2" s="176"/>
      <c r="JAB2" s="176"/>
      <c r="JAC2" s="176"/>
      <c r="JAD2" s="176"/>
      <c r="JAE2" s="176"/>
      <c r="JAF2" s="176"/>
      <c r="JAG2" s="176"/>
      <c r="JAH2" s="176"/>
      <c r="JAI2" s="176"/>
      <c r="JAJ2" s="176"/>
      <c r="JAK2" s="176"/>
      <c r="JAL2" s="176"/>
      <c r="JAM2" s="176"/>
      <c r="JAN2" s="184"/>
      <c r="JAO2" s="176"/>
      <c r="JAP2" s="176"/>
      <c r="JAQ2" s="176"/>
      <c r="JAR2" s="176"/>
      <c r="JAS2" s="176"/>
      <c r="JAT2" s="176"/>
      <c r="JAU2" s="176"/>
      <c r="JAV2" s="176"/>
      <c r="JAW2" s="176"/>
      <c r="JAX2" s="176"/>
      <c r="JAY2" s="176"/>
      <c r="JAZ2" s="176"/>
      <c r="JBA2" s="176"/>
      <c r="JBB2" s="176"/>
      <c r="JBC2" s="176"/>
      <c r="JBD2" s="184"/>
      <c r="JBE2" s="176"/>
      <c r="JBF2" s="176"/>
      <c r="JBG2" s="176"/>
      <c r="JBH2" s="176"/>
      <c r="JBI2" s="176"/>
      <c r="JBJ2" s="176"/>
      <c r="JBK2" s="176"/>
      <c r="JBL2" s="176"/>
      <c r="JBM2" s="176"/>
      <c r="JBN2" s="176"/>
      <c r="JBO2" s="176"/>
      <c r="JBP2" s="176"/>
      <c r="JBQ2" s="176"/>
      <c r="JBR2" s="176"/>
      <c r="JBS2" s="176"/>
      <c r="JBT2" s="184"/>
      <c r="JBU2" s="176"/>
      <c r="JBV2" s="176"/>
      <c r="JBW2" s="176"/>
      <c r="JBX2" s="176"/>
      <c r="JBY2" s="176"/>
      <c r="JBZ2" s="176"/>
      <c r="JCA2" s="176"/>
      <c r="JCB2" s="176"/>
      <c r="JCC2" s="176"/>
      <c r="JCD2" s="176"/>
      <c r="JCE2" s="176"/>
      <c r="JCF2" s="176"/>
      <c r="JCG2" s="176"/>
      <c r="JCH2" s="176"/>
      <c r="JCI2" s="176"/>
      <c r="JCJ2" s="184"/>
      <c r="JCK2" s="176"/>
      <c r="JCL2" s="176"/>
      <c r="JCM2" s="176"/>
      <c r="JCN2" s="176"/>
      <c r="JCO2" s="176"/>
      <c r="JCP2" s="176"/>
      <c r="JCQ2" s="176"/>
      <c r="JCR2" s="176"/>
      <c r="JCS2" s="176"/>
      <c r="JCT2" s="176"/>
      <c r="JCU2" s="176"/>
      <c r="JCV2" s="176"/>
      <c r="JCW2" s="176"/>
      <c r="JCX2" s="176"/>
      <c r="JCY2" s="176"/>
      <c r="JCZ2" s="184"/>
      <c r="JDA2" s="176"/>
      <c r="JDB2" s="176"/>
      <c r="JDC2" s="176"/>
      <c r="JDD2" s="176"/>
      <c r="JDE2" s="176"/>
      <c r="JDF2" s="176"/>
      <c r="JDG2" s="176"/>
      <c r="JDH2" s="176"/>
      <c r="JDI2" s="176"/>
      <c r="JDJ2" s="176"/>
      <c r="JDK2" s="176"/>
      <c r="JDL2" s="176"/>
      <c r="JDM2" s="176"/>
      <c r="JDN2" s="176"/>
      <c r="JDO2" s="176"/>
      <c r="JDP2" s="184"/>
      <c r="JDQ2" s="176"/>
      <c r="JDR2" s="176"/>
      <c r="JDS2" s="176"/>
      <c r="JDT2" s="176"/>
      <c r="JDU2" s="176"/>
      <c r="JDV2" s="176"/>
      <c r="JDW2" s="176"/>
      <c r="JDX2" s="176"/>
      <c r="JDY2" s="176"/>
      <c r="JDZ2" s="176"/>
      <c r="JEA2" s="176"/>
      <c r="JEB2" s="176"/>
      <c r="JEC2" s="176"/>
      <c r="JED2" s="176"/>
      <c r="JEE2" s="176"/>
      <c r="JEF2" s="184"/>
      <c r="JEG2" s="176"/>
      <c r="JEH2" s="176"/>
      <c r="JEI2" s="176"/>
      <c r="JEJ2" s="176"/>
      <c r="JEK2" s="176"/>
      <c r="JEL2" s="176"/>
      <c r="JEM2" s="176"/>
      <c r="JEN2" s="176"/>
      <c r="JEO2" s="176"/>
      <c r="JEP2" s="176"/>
      <c r="JEQ2" s="176"/>
      <c r="JER2" s="176"/>
      <c r="JES2" s="176"/>
      <c r="JET2" s="176"/>
      <c r="JEU2" s="176"/>
      <c r="JEV2" s="184"/>
      <c r="JEW2" s="176"/>
      <c r="JEX2" s="176"/>
      <c r="JEY2" s="176"/>
      <c r="JEZ2" s="176"/>
      <c r="JFA2" s="176"/>
      <c r="JFB2" s="176"/>
      <c r="JFC2" s="176"/>
      <c r="JFD2" s="176"/>
      <c r="JFE2" s="176"/>
      <c r="JFF2" s="176"/>
      <c r="JFG2" s="176"/>
      <c r="JFH2" s="176"/>
      <c r="JFI2" s="176"/>
      <c r="JFJ2" s="176"/>
      <c r="JFK2" s="176"/>
      <c r="JFL2" s="184"/>
      <c r="JFM2" s="176"/>
      <c r="JFN2" s="176"/>
      <c r="JFO2" s="176"/>
      <c r="JFP2" s="176"/>
      <c r="JFQ2" s="176"/>
      <c r="JFR2" s="176"/>
      <c r="JFS2" s="176"/>
      <c r="JFT2" s="176"/>
      <c r="JFU2" s="176"/>
      <c r="JFV2" s="176"/>
      <c r="JFW2" s="176"/>
      <c r="JFX2" s="176"/>
      <c r="JFY2" s="176"/>
      <c r="JFZ2" s="176"/>
      <c r="JGA2" s="176"/>
      <c r="JGB2" s="184"/>
      <c r="JGC2" s="176"/>
      <c r="JGD2" s="176"/>
      <c r="JGE2" s="176"/>
      <c r="JGF2" s="176"/>
      <c r="JGG2" s="176"/>
      <c r="JGH2" s="176"/>
      <c r="JGI2" s="176"/>
      <c r="JGJ2" s="176"/>
      <c r="JGK2" s="176"/>
      <c r="JGL2" s="176"/>
      <c r="JGM2" s="176"/>
      <c r="JGN2" s="176"/>
      <c r="JGO2" s="176"/>
      <c r="JGP2" s="176"/>
      <c r="JGQ2" s="176"/>
      <c r="JGR2" s="184"/>
      <c r="JGS2" s="176"/>
      <c r="JGT2" s="176"/>
      <c r="JGU2" s="176"/>
      <c r="JGV2" s="176"/>
      <c r="JGW2" s="176"/>
      <c r="JGX2" s="176"/>
      <c r="JGY2" s="176"/>
      <c r="JGZ2" s="176"/>
      <c r="JHA2" s="176"/>
      <c r="JHB2" s="176"/>
      <c r="JHC2" s="176"/>
      <c r="JHD2" s="176"/>
      <c r="JHE2" s="176"/>
      <c r="JHF2" s="176"/>
      <c r="JHG2" s="176"/>
      <c r="JHH2" s="184"/>
      <c r="JHI2" s="176"/>
      <c r="JHJ2" s="176"/>
      <c r="JHK2" s="176"/>
      <c r="JHL2" s="176"/>
      <c r="JHM2" s="176"/>
      <c r="JHN2" s="176"/>
      <c r="JHO2" s="176"/>
      <c r="JHP2" s="176"/>
      <c r="JHQ2" s="176"/>
      <c r="JHR2" s="176"/>
      <c r="JHS2" s="176"/>
      <c r="JHT2" s="176"/>
      <c r="JHU2" s="176"/>
      <c r="JHV2" s="176"/>
      <c r="JHW2" s="176"/>
      <c r="JHX2" s="184"/>
      <c r="JHY2" s="176"/>
      <c r="JHZ2" s="176"/>
      <c r="JIA2" s="176"/>
      <c r="JIB2" s="176"/>
      <c r="JIC2" s="176"/>
      <c r="JID2" s="176"/>
      <c r="JIE2" s="176"/>
      <c r="JIF2" s="176"/>
      <c r="JIG2" s="176"/>
      <c r="JIH2" s="176"/>
      <c r="JII2" s="176"/>
      <c r="JIJ2" s="176"/>
      <c r="JIK2" s="176"/>
      <c r="JIL2" s="176"/>
      <c r="JIM2" s="176"/>
      <c r="JIN2" s="184"/>
      <c r="JIO2" s="176"/>
      <c r="JIP2" s="176"/>
      <c r="JIQ2" s="176"/>
      <c r="JIR2" s="176"/>
      <c r="JIS2" s="176"/>
      <c r="JIT2" s="176"/>
      <c r="JIU2" s="176"/>
      <c r="JIV2" s="176"/>
      <c r="JIW2" s="176"/>
      <c r="JIX2" s="176"/>
      <c r="JIY2" s="176"/>
      <c r="JIZ2" s="176"/>
      <c r="JJA2" s="176"/>
      <c r="JJB2" s="176"/>
      <c r="JJC2" s="176"/>
      <c r="JJD2" s="184"/>
      <c r="JJE2" s="176"/>
      <c r="JJF2" s="176"/>
      <c r="JJG2" s="176"/>
      <c r="JJH2" s="176"/>
      <c r="JJI2" s="176"/>
      <c r="JJJ2" s="176"/>
      <c r="JJK2" s="176"/>
      <c r="JJL2" s="176"/>
      <c r="JJM2" s="176"/>
      <c r="JJN2" s="176"/>
      <c r="JJO2" s="176"/>
      <c r="JJP2" s="176"/>
      <c r="JJQ2" s="176"/>
      <c r="JJR2" s="176"/>
      <c r="JJS2" s="176"/>
      <c r="JJT2" s="184"/>
      <c r="JJU2" s="176"/>
      <c r="JJV2" s="176"/>
      <c r="JJW2" s="176"/>
      <c r="JJX2" s="176"/>
      <c r="JJY2" s="176"/>
      <c r="JJZ2" s="176"/>
      <c r="JKA2" s="176"/>
      <c r="JKB2" s="176"/>
      <c r="JKC2" s="176"/>
      <c r="JKD2" s="176"/>
      <c r="JKE2" s="176"/>
      <c r="JKF2" s="176"/>
      <c r="JKG2" s="176"/>
      <c r="JKH2" s="176"/>
      <c r="JKI2" s="176"/>
      <c r="JKJ2" s="184"/>
      <c r="JKK2" s="176"/>
      <c r="JKL2" s="176"/>
      <c r="JKM2" s="176"/>
      <c r="JKN2" s="176"/>
      <c r="JKO2" s="176"/>
      <c r="JKP2" s="176"/>
      <c r="JKQ2" s="176"/>
      <c r="JKR2" s="176"/>
      <c r="JKS2" s="176"/>
      <c r="JKT2" s="176"/>
      <c r="JKU2" s="176"/>
      <c r="JKV2" s="176"/>
      <c r="JKW2" s="176"/>
      <c r="JKX2" s="176"/>
      <c r="JKY2" s="176"/>
      <c r="JKZ2" s="184"/>
      <c r="JLA2" s="176"/>
      <c r="JLB2" s="176"/>
      <c r="JLC2" s="176"/>
      <c r="JLD2" s="176"/>
      <c r="JLE2" s="176"/>
      <c r="JLF2" s="176"/>
      <c r="JLG2" s="176"/>
      <c r="JLH2" s="176"/>
      <c r="JLI2" s="176"/>
      <c r="JLJ2" s="176"/>
      <c r="JLK2" s="176"/>
      <c r="JLL2" s="176"/>
      <c r="JLM2" s="176"/>
      <c r="JLN2" s="176"/>
      <c r="JLO2" s="176"/>
      <c r="JLP2" s="184"/>
      <c r="JLQ2" s="176"/>
      <c r="JLR2" s="176"/>
      <c r="JLS2" s="176"/>
      <c r="JLT2" s="176"/>
      <c r="JLU2" s="176"/>
      <c r="JLV2" s="176"/>
      <c r="JLW2" s="176"/>
      <c r="JLX2" s="176"/>
      <c r="JLY2" s="176"/>
      <c r="JLZ2" s="176"/>
      <c r="JMA2" s="176"/>
      <c r="JMB2" s="176"/>
      <c r="JMC2" s="176"/>
      <c r="JMD2" s="176"/>
      <c r="JME2" s="176"/>
      <c r="JMF2" s="184"/>
      <c r="JMG2" s="176"/>
      <c r="JMH2" s="176"/>
      <c r="JMI2" s="176"/>
      <c r="JMJ2" s="176"/>
      <c r="JMK2" s="176"/>
      <c r="JML2" s="176"/>
      <c r="JMM2" s="176"/>
      <c r="JMN2" s="176"/>
      <c r="JMO2" s="176"/>
      <c r="JMP2" s="176"/>
      <c r="JMQ2" s="176"/>
      <c r="JMR2" s="176"/>
      <c r="JMS2" s="176"/>
      <c r="JMT2" s="176"/>
      <c r="JMU2" s="176"/>
      <c r="JMV2" s="184"/>
      <c r="JMW2" s="176"/>
      <c r="JMX2" s="176"/>
      <c r="JMY2" s="176"/>
      <c r="JMZ2" s="176"/>
      <c r="JNA2" s="176"/>
      <c r="JNB2" s="176"/>
      <c r="JNC2" s="176"/>
      <c r="JND2" s="176"/>
      <c r="JNE2" s="176"/>
      <c r="JNF2" s="176"/>
      <c r="JNG2" s="176"/>
      <c r="JNH2" s="176"/>
      <c r="JNI2" s="176"/>
      <c r="JNJ2" s="176"/>
      <c r="JNK2" s="176"/>
      <c r="JNL2" s="184"/>
      <c r="JNM2" s="176"/>
      <c r="JNN2" s="176"/>
      <c r="JNO2" s="176"/>
      <c r="JNP2" s="176"/>
      <c r="JNQ2" s="176"/>
      <c r="JNR2" s="176"/>
      <c r="JNS2" s="176"/>
      <c r="JNT2" s="176"/>
      <c r="JNU2" s="176"/>
      <c r="JNV2" s="176"/>
      <c r="JNW2" s="176"/>
      <c r="JNX2" s="176"/>
      <c r="JNY2" s="176"/>
      <c r="JNZ2" s="176"/>
      <c r="JOA2" s="176"/>
      <c r="JOB2" s="184"/>
      <c r="JOC2" s="176"/>
      <c r="JOD2" s="176"/>
      <c r="JOE2" s="176"/>
      <c r="JOF2" s="176"/>
      <c r="JOG2" s="176"/>
      <c r="JOH2" s="176"/>
      <c r="JOI2" s="176"/>
      <c r="JOJ2" s="176"/>
      <c r="JOK2" s="176"/>
      <c r="JOL2" s="176"/>
      <c r="JOM2" s="176"/>
      <c r="JON2" s="176"/>
      <c r="JOO2" s="176"/>
      <c r="JOP2" s="176"/>
      <c r="JOQ2" s="176"/>
      <c r="JOR2" s="184"/>
      <c r="JOS2" s="176"/>
      <c r="JOT2" s="176"/>
      <c r="JOU2" s="176"/>
      <c r="JOV2" s="176"/>
      <c r="JOW2" s="176"/>
      <c r="JOX2" s="176"/>
      <c r="JOY2" s="176"/>
      <c r="JOZ2" s="176"/>
      <c r="JPA2" s="176"/>
      <c r="JPB2" s="176"/>
      <c r="JPC2" s="176"/>
      <c r="JPD2" s="176"/>
      <c r="JPE2" s="176"/>
      <c r="JPF2" s="176"/>
      <c r="JPG2" s="176"/>
      <c r="JPH2" s="184"/>
      <c r="JPI2" s="176"/>
      <c r="JPJ2" s="176"/>
      <c r="JPK2" s="176"/>
      <c r="JPL2" s="176"/>
      <c r="JPM2" s="176"/>
      <c r="JPN2" s="176"/>
      <c r="JPO2" s="176"/>
      <c r="JPP2" s="176"/>
      <c r="JPQ2" s="176"/>
      <c r="JPR2" s="176"/>
      <c r="JPS2" s="176"/>
      <c r="JPT2" s="176"/>
      <c r="JPU2" s="176"/>
      <c r="JPV2" s="176"/>
      <c r="JPW2" s="176"/>
      <c r="JPX2" s="184"/>
      <c r="JPY2" s="176"/>
      <c r="JPZ2" s="176"/>
      <c r="JQA2" s="176"/>
      <c r="JQB2" s="176"/>
      <c r="JQC2" s="176"/>
      <c r="JQD2" s="176"/>
      <c r="JQE2" s="176"/>
      <c r="JQF2" s="176"/>
      <c r="JQG2" s="176"/>
      <c r="JQH2" s="176"/>
      <c r="JQI2" s="176"/>
      <c r="JQJ2" s="176"/>
      <c r="JQK2" s="176"/>
      <c r="JQL2" s="176"/>
      <c r="JQM2" s="176"/>
      <c r="JQN2" s="184"/>
      <c r="JQO2" s="176"/>
      <c r="JQP2" s="176"/>
      <c r="JQQ2" s="176"/>
      <c r="JQR2" s="176"/>
      <c r="JQS2" s="176"/>
      <c r="JQT2" s="176"/>
      <c r="JQU2" s="176"/>
      <c r="JQV2" s="176"/>
      <c r="JQW2" s="176"/>
      <c r="JQX2" s="176"/>
      <c r="JQY2" s="176"/>
      <c r="JQZ2" s="176"/>
      <c r="JRA2" s="176"/>
      <c r="JRB2" s="176"/>
      <c r="JRC2" s="176"/>
      <c r="JRD2" s="184"/>
      <c r="JRE2" s="176"/>
      <c r="JRF2" s="176"/>
      <c r="JRG2" s="176"/>
      <c r="JRH2" s="176"/>
      <c r="JRI2" s="176"/>
      <c r="JRJ2" s="176"/>
      <c r="JRK2" s="176"/>
      <c r="JRL2" s="176"/>
      <c r="JRM2" s="176"/>
      <c r="JRN2" s="176"/>
      <c r="JRO2" s="176"/>
      <c r="JRP2" s="176"/>
      <c r="JRQ2" s="176"/>
      <c r="JRR2" s="176"/>
      <c r="JRS2" s="176"/>
      <c r="JRT2" s="184"/>
      <c r="JRU2" s="176"/>
      <c r="JRV2" s="176"/>
      <c r="JRW2" s="176"/>
      <c r="JRX2" s="176"/>
      <c r="JRY2" s="176"/>
      <c r="JRZ2" s="176"/>
      <c r="JSA2" s="176"/>
      <c r="JSB2" s="176"/>
      <c r="JSC2" s="176"/>
      <c r="JSD2" s="176"/>
      <c r="JSE2" s="176"/>
      <c r="JSF2" s="176"/>
      <c r="JSG2" s="176"/>
      <c r="JSH2" s="176"/>
      <c r="JSI2" s="176"/>
      <c r="JSJ2" s="184"/>
      <c r="JSK2" s="176"/>
      <c r="JSL2" s="176"/>
      <c r="JSM2" s="176"/>
      <c r="JSN2" s="176"/>
      <c r="JSO2" s="176"/>
      <c r="JSP2" s="176"/>
      <c r="JSQ2" s="176"/>
      <c r="JSR2" s="176"/>
      <c r="JSS2" s="176"/>
      <c r="JST2" s="176"/>
      <c r="JSU2" s="176"/>
      <c r="JSV2" s="176"/>
      <c r="JSW2" s="176"/>
      <c r="JSX2" s="176"/>
      <c r="JSY2" s="176"/>
      <c r="JSZ2" s="184"/>
      <c r="JTA2" s="176"/>
      <c r="JTB2" s="176"/>
      <c r="JTC2" s="176"/>
      <c r="JTD2" s="176"/>
      <c r="JTE2" s="176"/>
      <c r="JTF2" s="176"/>
      <c r="JTG2" s="176"/>
      <c r="JTH2" s="176"/>
      <c r="JTI2" s="176"/>
      <c r="JTJ2" s="176"/>
      <c r="JTK2" s="176"/>
      <c r="JTL2" s="176"/>
      <c r="JTM2" s="176"/>
      <c r="JTN2" s="176"/>
      <c r="JTO2" s="176"/>
      <c r="JTP2" s="184"/>
      <c r="JTQ2" s="176"/>
      <c r="JTR2" s="176"/>
      <c r="JTS2" s="176"/>
      <c r="JTT2" s="176"/>
      <c r="JTU2" s="176"/>
      <c r="JTV2" s="176"/>
      <c r="JTW2" s="176"/>
      <c r="JTX2" s="176"/>
      <c r="JTY2" s="176"/>
      <c r="JTZ2" s="176"/>
      <c r="JUA2" s="176"/>
      <c r="JUB2" s="176"/>
      <c r="JUC2" s="176"/>
      <c r="JUD2" s="176"/>
      <c r="JUE2" s="176"/>
      <c r="JUF2" s="184"/>
      <c r="JUG2" s="176"/>
      <c r="JUH2" s="176"/>
      <c r="JUI2" s="176"/>
      <c r="JUJ2" s="176"/>
      <c r="JUK2" s="176"/>
      <c r="JUL2" s="176"/>
      <c r="JUM2" s="176"/>
      <c r="JUN2" s="176"/>
      <c r="JUO2" s="176"/>
      <c r="JUP2" s="176"/>
      <c r="JUQ2" s="176"/>
      <c r="JUR2" s="176"/>
      <c r="JUS2" s="176"/>
      <c r="JUT2" s="176"/>
      <c r="JUU2" s="176"/>
      <c r="JUV2" s="184"/>
      <c r="JUW2" s="176"/>
      <c r="JUX2" s="176"/>
      <c r="JUY2" s="176"/>
      <c r="JUZ2" s="176"/>
      <c r="JVA2" s="176"/>
      <c r="JVB2" s="176"/>
      <c r="JVC2" s="176"/>
      <c r="JVD2" s="176"/>
      <c r="JVE2" s="176"/>
      <c r="JVF2" s="176"/>
      <c r="JVG2" s="176"/>
      <c r="JVH2" s="176"/>
      <c r="JVI2" s="176"/>
      <c r="JVJ2" s="176"/>
      <c r="JVK2" s="176"/>
      <c r="JVL2" s="184"/>
      <c r="JVM2" s="176"/>
      <c r="JVN2" s="176"/>
      <c r="JVO2" s="176"/>
      <c r="JVP2" s="176"/>
      <c r="JVQ2" s="176"/>
      <c r="JVR2" s="176"/>
      <c r="JVS2" s="176"/>
      <c r="JVT2" s="176"/>
      <c r="JVU2" s="176"/>
      <c r="JVV2" s="176"/>
      <c r="JVW2" s="176"/>
      <c r="JVX2" s="176"/>
      <c r="JVY2" s="176"/>
      <c r="JVZ2" s="176"/>
      <c r="JWA2" s="176"/>
      <c r="JWB2" s="184"/>
      <c r="JWC2" s="176"/>
      <c r="JWD2" s="176"/>
      <c r="JWE2" s="176"/>
      <c r="JWF2" s="176"/>
      <c r="JWG2" s="176"/>
      <c r="JWH2" s="176"/>
      <c r="JWI2" s="176"/>
      <c r="JWJ2" s="176"/>
      <c r="JWK2" s="176"/>
      <c r="JWL2" s="176"/>
      <c r="JWM2" s="176"/>
      <c r="JWN2" s="176"/>
      <c r="JWO2" s="176"/>
      <c r="JWP2" s="176"/>
      <c r="JWQ2" s="176"/>
      <c r="JWR2" s="184"/>
      <c r="JWS2" s="176"/>
      <c r="JWT2" s="176"/>
      <c r="JWU2" s="176"/>
      <c r="JWV2" s="176"/>
      <c r="JWW2" s="176"/>
      <c r="JWX2" s="176"/>
      <c r="JWY2" s="176"/>
      <c r="JWZ2" s="176"/>
      <c r="JXA2" s="176"/>
      <c r="JXB2" s="176"/>
      <c r="JXC2" s="176"/>
      <c r="JXD2" s="176"/>
      <c r="JXE2" s="176"/>
      <c r="JXF2" s="176"/>
      <c r="JXG2" s="176"/>
      <c r="JXH2" s="184"/>
      <c r="JXI2" s="176"/>
      <c r="JXJ2" s="176"/>
      <c r="JXK2" s="176"/>
      <c r="JXL2" s="176"/>
      <c r="JXM2" s="176"/>
      <c r="JXN2" s="176"/>
      <c r="JXO2" s="176"/>
      <c r="JXP2" s="176"/>
      <c r="JXQ2" s="176"/>
      <c r="JXR2" s="176"/>
      <c r="JXS2" s="176"/>
      <c r="JXT2" s="176"/>
      <c r="JXU2" s="176"/>
      <c r="JXV2" s="176"/>
      <c r="JXW2" s="176"/>
      <c r="JXX2" s="184"/>
      <c r="JXY2" s="176"/>
      <c r="JXZ2" s="176"/>
      <c r="JYA2" s="176"/>
      <c r="JYB2" s="176"/>
      <c r="JYC2" s="176"/>
      <c r="JYD2" s="176"/>
      <c r="JYE2" s="176"/>
      <c r="JYF2" s="176"/>
      <c r="JYG2" s="176"/>
      <c r="JYH2" s="176"/>
      <c r="JYI2" s="176"/>
      <c r="JYJ2" s="176"/>
      <c r="JYK2" s="176"/>
      <c r="JYL2" s="176"/>
      <c r="JYM2" s="176"/>
      <c r="JYN2" s="184"/>
      <c r="JYO2" s="176"/>
      <c r="JYP2" s="176"/>
      <c r="JYQ2" s="176"/>
      <c r="JYR2" s="176"/>
      <c r="JYS2" s="176"/>
      <c r="JYT2" s="176"/>
      <c r="JYU2" s="176"/>
      <c r="JYV2" s="176"/>
      <c r="JYW2" s="176"/>
      <c r="JYX2" s="176"/>
      <c r="JYY2" s="176"/>
      <c r="JYZ2" s="176"/>
      <c r="JZA2" s="176"/>
      <c r="JZB2" s="176"/>
      <c r="JZC2" s="176"/>
      <c r="JZD2" s="184"/>
      <c r="JZE2" s="176"/>
      <c r="JZF2" s="176"/>
      <c r="JZG2" s="176"/>
      <c r="JZH2" s="176"/>
      <c r="JZI2" s="176"/>
      <c r="JZJ2" s="176"/>
      <c r="JZK2" s="176"/>
      <c r="JZL2" s="176"/>
      <c r="JZM2" s="176"/>
      <c r="JZN2" s="176"/>
      <c r="JZO2" s="176"/>
      <c r="JZP2" s="176"/>
      <c r="JZQ2" s="176"/>
      <c r="JZR2" s="176"/>
      <c r="JZS2" s="176"/>
      <c r="JZT2" s="184"/>
      <c r="JZU2" s="176"/>
      <c r="JZV2" s="176"/>
      <c r="JZW2" s="176"/>
      <c r="JZX2" s="176"/>
      <c r="JZY2" s="176"/>
      <c r="JZZ2" s="176"/>
      <c r="KAA2" s="176"/>
      <c r="KAB2" s="176"/>
      <c r="KAC2" s="176"/>
      <c r="KAD2" s="176"/>
      <c r="KAE2" s="176"/>
      <c r="KAF2" s="176"/>
      <c r="KAG2" s="176"/>
      <c r="KAH2" s="176"/>
      <c r="KAI2" s="176"/>
      <c r="KAJ2" s="184"/>
      <c r="KAK2" s="176"/>
      <c r="KAL2" s="176"/>
      <c r="KAM2" s="176"/>
      <c r="KAN2" s="176"/>
      <c r="KAO2" s="176"/>
      <c r="KAP2" s="176"/>
      <c r="KAQ2" s="176"/>
      <c r="KAR2" s="176"/>
      <c r="KAS2" s="176"/>
      <c r="KAT2" s="176"/>
      <c r="KAU2" s="176"/>
      <c r="KAV2" s="176"/>
      <c r="KAW2" s="176"/>
      <c r="KAX2" s="176"/>
      <c r="KAY2" s="176"/>
      <c r="KAZ2" s="184"/>
      <c r="KBA2" s="176"/>
      <c r="KBB2" s="176"/>
      <c r="KBC2" s="176"/>
      <c r="KBD2" s="176"/>
      <c r="KBE2" s="176"/>
      <c r="KBF2" s="176"/>
      <c r="KBG2" s="176"/>
      <c r="KBH2" s="176"/>
      <c r="KBI2" s="176"/>
      <c r="KBJ2" s="176"/>
      <c r="KBK2" s="176"/>
      <c r="KBL2" s="176"/>
      <c r="KBM2" s="176"/>
      <c r="KBN2" s="176"/>
      <c r="KBO2" s="176"/>
      <c r="KBP2" s="184"/>
      <c r="KBQ2" s="176"/>
      <c r="KBR2" s="176"/>
      <c r="KBS2" s="176"/>
      <c r="KBT2" s="176"/>
      <c r="KBU2" s="176"/>
      <c r="KBV2" s="176"/>
      <c r="KBW2" s="176"/>
      <c r="KBX2" s="176"/>
      <c r="KBY2" s="176"/>
      <c r="KBZ2" s="176"/>
      <c r="KCA2" s="176"/>
      <c r="KCB2" s="176"/>
      <c r="KCC2" s="176"/>
      <c r="KCD2" s="176"/>
      <c r="KCE2" s="176"/>
      <c r="KCF2" s="184"/>
      <c r="KCG2" s="176"/>
      <c r="KCH2" s="176"/>
      <c r="KCI2" s="176"/>
      <c r="KCJ2" s="176"/>
      <c r="KCK2" s="176"/>
      <c r="KCL2" s="176"/>
      <c r="KCM2" s="176"/>
      <c r="KCN2" s="176"/>
      <c r="KCO2" s="176"/>
      <c r="KCP2" s="176"/>
      <c r="KCQ2" s="176"/>
      <c r="KCR2" s="176"/>
      <c r="KCS2" s="176"/>
      <c r="KCT2" s="176"/>
      <c r="KCU2" s="176"/>
      <c r="KCV2" s="184"/>
      <c r="KCW2" s="176"/>
      <c r="KCX2" s="176"/>
      <c r="KCY2" s="176"/>
      <c r="KCZ2" s="176"/>
      <c r="KDA2" s="176"/>
      <c r="KDB2" s="176"/>
      <c r="KDC2" s="176"/>
      <c r="KDD2" s="176"/>
      <c r="KDE2" s="176"/>
      <c r="KDF2" s="176"/>
      <c r="KDG2" s="176"/>
      <c r="KDH2" s="176"/>
      <c r="KDI2" s="176"/>
      <c r="KDJ2" s="176"/>
      <c r="KDK2" s="176"/>
      <c r="KDL2" s="184"/>
      <c r="KDM2" s="176"/>
      <c r="KDN2" s="176"/>
      <c r="KDO2" s="176"/>
      <c r="KDP2" s="176"/>
      <c r="KDQ2" s="176"/>
      <c r="KDR2" s="176"/>
      <c r="KDS2" s="176"/>
      <c r="KDT2" s="176"/>
      <c r="KDU2" s="176"/>
      <c r="KDV2" s="176"/>
      <c r="KDW2" s="176"/>
      <c r="KDX2" s="176"/>
      <c r="KDY2" s="176"/>
      <c r="KDZ2" s="176"/>
      <c r="KEA2" s="176"/>
      <c r="KEB2" s="184"/>
      <c r="KEC2" s="176"/>
      <c r="KED2" s="176"/>
      <c r="KEE2" s="176"/>
      <c r="KEF2" s="176"/>
      <c r="KEG2" s="176"/>
      <c r="KEH2" s="176"/>
      <c r="KEI2" s="176"/>
      <c r="KEJ2" s="176"/>
      <c r="KEK2" s="176"/>
      <c r="KEL2" s="176"/>
      <c r="KEM2" s="176"/>
      <c r="KEN2" s="176"/>
      <c r="KEO2" s="176"/>
      <c r="KEP2" s="176"/>
      <c r="KEQ2" s="176"/>
      <c r="KER2" s="184"/>
      <c r="KES2" s="176"/>
      <c r="KET2" s="176"/>
      <c r="KEU2" s="176"/>
      <c r="KEV2" s="176"/>
      <c r="KEW2" s="176"/>
      <c r="KEX2" s="176"/>
      <c r="KEY2" s="176"/>
      <c r="KEZ2" s="176"/>
      <c r="KFA2" s="176"/>
      <c r="KFB2" s="176"/>
      <c r="KFC2" s="176"/>
      <c r="KFD2" s="176"/>
      <c r="KFE2" s="176"/>
      <c r="KFF2" s="176"/>
      <c r="KFG2" s="176"/>
      <c r="KFH2" s="184"/>
      <c r="KFI2" s="176"/>
      <c r="KFJ2" s="176"/>
      <c r="KFK2" s="176"/>
      <c r="KFL2" s="176"/>
      <c r="KFM2" s="176"/>
      <c r="KFN2" s="176"/>
      <c r="KFO2" s="176"/>
      <c r="KFP2" s="176"/>
      <c r="KFQ2" s="176"/>
      <c r="KFR2" s="176"/>
      <c r="KFS2" s="176"/>
      <c r="KFT2" s="176"/>
      <c r="KFU2" s="176"/>
      <c r="KFV2" s="176"/>
      <c r="KFW2" s="176"/>
      <c r="KFX2" s="184"/>
      <c r="KFY2" s="176"/>
      <c r="KFZ2" s="176"/>
      <c r="KGA2" s="176"/>
      <c r="KGB2" s="176"/>
      <c r="KGC2" s="176"/>
      <c r="KGD2" s="176"/>
      <c r="KGE2" s="176"/>
      <c r="KGF2" s="176"/>
      <c r="KGG2" s="176"/>
      <c r="KGH2" s="176"/>
      <c r="KGI2" s="176"/>
      <c r="KGJ2" s="176"/>
      <c r="KGK2" s="176"/>
      <c r="KGL2" s="176"/>
      <c r="KGM2" s="176"/>
      <c r="KGN2" s="184"/>
      <c r="KGO2" s="176"/>
      <c r="KGP2" s="176"/>
      <c r="KGQ2" s="176"/>
      <c r="KGR2" s="176"/>
      <c r="KGS2" s="176"/>
      <c r="KGT2" s="176"/>
      <c r="KGU2" s="176"/>
      <c r="KGV2" s="176"/>
      <c r="KGW2" s="176"/>
      <c r="KGX2" s="176"/>
      <c r="KGY2" s="176"/>
      <c r="KGZ2" s="176"/>
      <c r="KHA2" s="176"/>
      <c r="KHB2" s="176"/>
      <c r="KHC2" s="176"/>
      <c r="KHD2" s="184"/>
      <c r="KHE2" s="176"/>
      <c r="KHF2" s="176"/>
      <c r="KHG2" s="176"/>
      <c r="KHH2" s="176"/>
      <c r="KHI2" s="176"/>
      <c r="KHJ2" s="176"/>
      <c r="KHK2" s="176"/>
      <c r="KHL2" s="176"/>
      <c r="KHM2" s="176"/>
      <c r="KHN2" s="176"/>
      <c r="KHO2" s="176"/>
      <c r="KHP2" s="176"/>
      <c r="KHQ2" s="176"/>
      <c r="KHR2" s="176"/>
      <c r="KHS2" s="176"/>
      <c r="KHT2" s="184"/>
      <c r="KHU2" s="176"/>
      <c r="KHV2" s="176"/>
      <c r="KHW2" s="176"/>
      <c r="KHX2" s="176"/>
      <c r="KHY2" s="176"/>
      <c r="KHZ2" s="176"/>
      <c r="KIA2" s="176"/>
      <c r="KIB2" s="176"/>
      <c r="KIC2" s="176"/>
      <c r="KID2" s="176"/>
      <c r="KIE2" s="176"/>
      <c r="KIF2" s="176"/>
      <c r="KIG2" s="176"/>
      <c r="KIH2" s="176"/>
      <c r="KII2" s="176"/>
      <c r="KIJ2" s="184"/>
      <c r="KIK2" s="176"/>
      <c r="KIL2" s="176"/>
      <c r="KIM2" s="176"/>
      <c r="KIN2" s="176"/>
      <c r="KIO2" s="176"/>
      <c r="KIP2" s="176"/>
      <c r="KIQ2" s="176"/>
      <c r="KIR2" s="176"/>
      <c r="KIS2" s="176"/>
      <c r="KIT2" s="176"/>
      <c r="KIU2" s="176"/>
      <c r="KIV2" s="176"/>
      <c r="KIW2" s="176"/>
      <c r="KIX2" s="176"/>
      <c r="KIY2" s="176"/>
      <c r="KIZ2" s="184"/>
      <c r="KJA2" s="176"/>
      <c r="KJB2" s="176"/>
      <c r="KJC2" s="176"/>
      <c r="KJD2" s="176"/>
      <c r="KJE2" s="176"/>
      <c r="KJF2" s="176"/>
      <c r="KJG2" s="176"/>
      <c r="KJH2" s="176"/>
      <c r="KJI2" s="176"/>
      <c r="KJJ2" s="176"/>
      <c r="KJK2" s="176"/>
      <c r="KJL2" s="176"/>
      <c r="KJM2" s="176"/>
      <c r="KJN2" s="176"/>
      <c r="KJO2" s="176"/>
      <c r="KJP2" s="184"/>
      <c r="KJQ2" s="176"/>
      <c r="KJR2" s="176"/>
      <c r="KJS2" s="176"/>
      <c r="KJT2" s="176"/>
      <c r="KJU2" s="176"/>
      <c r="KJV2" s="176"/>
      <c r="KJW2" s="176"/>
      <c r="KJX2" s="176"/>
      <c r="KJY2" s="176"/>
      <c r="KJZ2" s="176"/>
      <c r="KKA2" s="176"/>
      <c r="KKB2" s="176"/>
      <c r="KKC2" s="176"/>
      <c r="KKD2" s="176"/>
      <c r="KKE2" s="176"/>
      <c r="KKF2" s="184"/>
      <c r="KKG2" s="176"/>
      <c r="KKH2" s="176"/>
      <c r="KKI2" s="176"/>
      <c r="KKJ2" s="176"/>
      <c r="KKK2" s="176"/>
      <c r="KKL2" s="176"/>
      <c r="KKM2" s="176"/>
      <c r="KKN2" s="176"/>
      <c r="KKO2" s="176"/>
      <c r="KKP2" s="176"/>
      <c r="KKQ2" s="176"/>
      <c r="KKR2" s="176"/>
      <c r="KKS2" s="176"/>
      <c r="KKT2" s="176"/>
      <c r="KKU2" s="176"/>
      <c r="KKV2" s="184"/>
      <c r="KKW2" s="176"/>
      <c r="KKX2" s="176"/>
      <c r="KKY2" s="176"/>
      <c r="KKZ2" s="176"/>
      <c r="KLA2" s="176"/>
      <c r="KLB2" s="176"/>
      <c r="KLC2" s="176"/>
      <c r="KLD2" s="176"/>
      <c r="KLE2" s="176"/>
      <c r="KLF2" s="176"/>
      <c r="KLG2" s="176"/>
      <c r="KLH2" s="176"/>
      <c r="KLI2" s="176"/>
      <c r="KLJ2" s="176"/>
      <c r="KLK2" s="176"/>
      <c r="KLL2" s="184"/>
      <c r="KLM2" s="176"/>
      <c r="KLN2" s="176"/>
      <c r="KLO2" s="176"/>
      <c r="KLP2" s="176"/>
      <c r="KLQ2" s="176"/>
      <c r="KLR2" s="176"/>
      <c r="KLS2" s="176"/>
      <c r="KLT2" s="176"/>
      <c r="KLU2" s="176"/>
      <c r="KLV2" s="176"/>
      <c r="KLW2" s="176"/>
      <c r="KLX2" s="176"/>
      <c r="KLY2" s="176"/>
      <c r="KLZ2" s="176"/>
      <c r="KMA2" s="176"/>
      <c r="KMB2" s="184"/>
      <c r="KMC2" s="176"/>
      <c r="KMD2" s="176"/>
      <c r="KME2" s="176"/>
      <c r="KMF2" s="176"/>
      <c r="KMG2" s="176"/>
      <c r="KMH2" s="176"/>
      <c r="KMI2" s="176"/>
      <c r="KMJ2" s="176"/>
      <c r="KMK2" s="176"/>
      <c r="KML2" s="176"/>
      <c r="KMM2" s="176"/>
      <c r="KMN2" s="176"/>
      <c r="KMO2" s="176"/>
      <c r="KMP2" s="176"/>
      <c r="KMQ2" s="176"/>
      <c r="KMR2" s="184"/>
      <c r="KMS2" s="176"/>
      <c r="KMT2" s="176"/>
      <c r="KMU2" s="176"/>
      <c r="KMV2" s="176"/>
      <c r="KMW2" s="176"/>
      <c r="KMX2" s="176"/>
      <c r="KMY2" s="176"/>
      <c r="KMZ2" s="176"/>
      <c r="KNA2" s="176"/>
      <c r="KNB2" s="176"/>
      <c r="KNC2" s="176"/>
      <c r="KND2" s="176"/>
      <c r="KNE2" s="176"/>
      <c r="KNF2" s="176"/>
      <c r="KNG2" s="176"/>
      <c r="KNH2" s="184"/>
      <c r="KNI2" s="176"/>
      <c r="KNJ2" s="176"/>
      <c r="KNK2" s="176"/>
      <c r="KNL2" s="176"/>
      <c r="KNM2" s="176"/>
      <c r="KNN2" s="176"/>
      <c r="KNO2" s="176"/>
      <c r="KNP2" s="176"/>
      <c r="KNQ2" s="176"/>
      <c r="KNR2" s="176"/>
      <c r="KNS2" s="176"/>
      <c r="KNT2" s="176"/>
      <c r="KNU2" s="176"/>
      <c r="KNV2" s="176"/>
      <c r="KNW2" s="176"/>
      <c r="KNX2" s="184"/>
      <c r="KNY2" s="176"/>
      <c r="KNZ2" s="176"/>
      <c r="KOA2" s="176"/>
      <c r="KOB2" s="176"/>
      <c r="KOC2" s="176"/>
      <c r="KOD2" s="176"/>
      <c r="KOE2" s="176"/>
      <c r="KOF2" s="176"/>
      <c r="KOG2" s="176"/>
      <c r="KOH2" s="176"/>
      <c r="KOI2" s="176"/>
      <c r="KOJ2" s="176"/>
      <c r="KOK2" s="176"/>
      <c r="KOL2" s="176"/>
      <c r="KOM2" s="176"/>
      <c r="KON2" s="184"/>
      <c r="KOO2" s="176"/>
      <c r="KOP2" s="176"/>
      <c r="KOQ2" s="176"/>
      <c r="KOR2" s="176"/>
      <c r="KOS2" s="176"/>
      <c r="KOT2" s="176"/>
      <c r="KOU2" s="176"/>
      <c r="KOV2" s="176"/>
      <c r="KOW2" s="176"/>
      <c r="KOX2" s="176"/>
      <c r="KOY2" s="176"/>
      <c r="KOZ2" s="176"/>
      <c r="KPA2" s="176"/>
      <c r="KPB2" s="176"/>
      <c r="KPC2" s="176"/>
      <c r="KPD2" s="184"/>
      <c r="KPE2" s="176"/>
      <c r="KPF2" s="176"/>
      <c r="KPG2" s="176"/>
      <c r="KPH2" s="176"/>
      <c r="KPI2" s="176"/>
      <c r="KPJ2" s="176"/>
      <c r="KPK2" s="176"/>
      <c r="KPL2" s="176"/>
      <c r="KPM2" s="176"/>
      <c r="KPN2" s="176"/>
      <c r="KPO2" s="176"/>
      <c r="KPP2" s="176"/>
      <c r="KPQ2" s="176"/>
      <c r="KPR2" s="176"/>
      <c r="KPS2" s="176"/>
      <c r="KPT2" s="184"/>
      <c r="KPU2" s="176"/>
      <c r="KPV2" s="176"/>
      <c r="KPW2" s="176"/>
      <c r="KPX2" s="176"/>
      <c r="KPY2" s="176"/>
      <c r="KPZ2" s="176"/>
      <c r="KQA2" s="176"/>
      <c r="KQB2" s="176"/>
      <c r="KQC2" s="176"/>
      <c r="KQD2" s="176"/>
      <c r="KQE2" s="176"/>
      <c r="KQF2" s="176"/>
      <c r="KQG2" s="176"/>
      <c r="KQH2" s="176"/>
      <c r="KQI2" s="176"/>
      <c r="KQJ2" s="184"/>
      <c r="KQK2" s="176"/>
      <c r="KQL2" s="176"/>
      <c r="KQM2" s="176"/>
      <c r="KQN2" s="176"/>
      <c r="KQO2" s="176"/>
      <c r="KQP2" s="176"/>
      <c r="KQQ2" s="176"/>
      <c r="KQR2" s="176"/>
      <c r="KQS2" s="176"/>
      <c r="KQT2" s="176"/>
      <c r="KQU2" s="176"/>
      <c r="KQV2" s="176"/>
      <c r="KQW2" s="176"/>
      <c r="KQX2" s="176"/>
      <c r="KQY2" s="176"/>
      <c r="KQZ2" s="184"/>
      <c r="KRA2" s="176"/>
      <c r="KRB2" s="176"/>
      <c r="KRC2" s="176"/>
      <c r="KRD2" s="176"/>
      <c r="KRE2" s="176"/>
      <c r="KRF2" s="176"/>
      <c r="KRG2" s="176"/>
      <c r="KRH2" s="176"/>
      <c r="KRI2" s="176"/>
      <c r="KRJ2" s="176"/>
      <c r="KRK2" s="176"/>
      <c r="KRL2" s="176"/>
      <c r="KRM2" s="176"/>
      <c r="KRN2" s="176"/>
      <c r="KRO2" s="176"/>
      <c r="KRP2" s="184"/>
      <c r="KRQ2" s="176"/>
      <c r="KRR2" s="176"/>
      <c r="KRS2" s="176"/>
      <c r="KRT2" s="176"/>
      <c r="KRU2" s="176"/>
      <c r="KRV2" s="176"/>
      <c r="KRW2" s="176"/>
      <c r="KRX2" s="176"/>
      <c r="KRY2" s="176"/>
      <c r="KRZ2" s="176"/>
      <c r="KSA2" s="176"/>
      <c r="KSB2" s="176"/>
      <c r="KSC2" s="176"/>
      <c r="KSD2" s="176"/>
      <c r="KSE2" s="176"/>
      <c r="KSF2" s="184"/>
      <c r="KSG2" s="176"/>
      <c r="KSH2" s="176"/>
      <c r="KSI2" s="176"/>
      <c r="KSJ2" s="176"/>
      <c r="KSK2" s="176"/>
      <c r="KSL2" s="176"/>
      <c r="KSM2" s="176"/>
      <c r="KSN2" s="176"/>
      <c r="KSO2" s="176"/>
      <c r="KSP2" s="176"/>
      <c r="KSQ2" s="176"/>
      <c r="KSR2" s="176"/>
      <c r="KSS2" s="176"/>
      <c r="KST2" s="176"/>
      <c r="KSU2" s="176"/>
      <c r="KSV2" s="184"/>
      <c r="KSW2" s="176"/>
      <c r="KSX2" s="176"/>
      <c r="KSY2" s="176"/>
      <c r="KSZ2" s="176"/>
      <c r="KTA2" s="176"/>
      <c r="KTB2" s="176"/>
      <c r="KTC2" s="176"/>
      <c r="KTD2" s="176"/>
      <c r="KTE2" s="176"/>
      <c r="KTF2" s="176"/>
      <c r="KTG2" s="176"/>
      <c r="KTH2" s="176"/>
      <c r="KTI2" s="176"/>
      <c r="KTJ2" s="176"/>
      <c r="KTK2" s="176"/>
      <c r="KTL2" s="184"/>
      <c r="KTM2" s="176"/>
      <c r="KTN2" s="176"/>
      <c r="KTO2" s="176"/>
      <c r="KTP2" s="176"/>
      <c r="KTQ2" s="176"/>
      <c r="KTR2" s="176"/>
      <c r="KTS2" s="176"/>
      <c r="KTT2" s="176"/>
      <c r="KTU2" s="176"/>
      <c r="KTV2" s="176"/>
      <c r="KTW2" s="176"/>
      <c r="KTX2" s="176"/>
      <c r="KTY2" s="176"/>
      <c r="KTZ2" s="176"/>
      <c r="KUA2" s="176"/>
      <c r="KUB2" s="184"/>
      <c r="KUC2" s="176"/>
      <c r="KUD2" s="176"/>
      <c r="KUE2" s="176"/>
      <c r="KUF2" s="176"/>
      <c r="KUG2" s="176"/>
      <c r="KUH2" s="176"/>
      <c r="KUI2" s="176"/>
      <c r="KUJ2" s="176"/>
      <c r="KUK2" s="176"/>
      <c r="KUL2" s="176"/>
      <c r="KUM2" s="176"/>
      <c r="KUN2" s="176"/>
      <c r="KUO2" s="176"/>
      <c r="KUP2" s="176"/>
      <c r="KUQ2" s="176"/>
      <c r="KUR2" s="184"/>
      <c r="KUS2" s="176"/>
      <c r="KUT2" s="176"/>
      <c r="KUU2" s="176"/>
      <c r="KUV2" s="176"/>
      <c r="KUW2" s="176"/>
      <c r="KUX2" s="176"/>
      <c r="KUY2" s="176"/>
      <c r="KUZ2" s="176"/>
      <c r="KVA2" s="176"/>
      <c r="KVB2" s="176"/>
      <c r="KVC2" s="176"/>
      <c r="KVD2" s="176"/>
      <c r="KVE2" s="176"/>
      <c r="KVF2" s="176"/>
      <c r="KVG2" s="176"/>
      <c r="KVH2" s="184"/>
      <c r="KVI2" s="176"/>
      <c r="KVJ2" s="176"/>
      <c r="KVK2" s="176"/>
      <c r="KVL2" s="176"/>
      <c r="KVM2" s="176"/>
      <c r="KVN2" s="176"/>
      <c r="KVO2" s="176"/>
      <c r="KVP2" s="176"/>
      <c r="KVQ2" s="176"/>
      <c r="KVR2" s="176"/>
      <c r="KVS2" s="176"/>
      <c r="KVT2" s="176"/>
      <c r="KVU2" s="176"/>
      <c r="KVV2" s="176"/>
      <c r="KVW2" s="176"/>
      <c r="KVX2" s="184"/>
      <c r="KVY2" s="176"/>
      <c r="KVZ2" s="176"/>
      <c r="KWA2" s="176"/>
      <c r="KWB2" s="176"/>
      <c r="KWC2" s="176"/>
      <c r="KWD2" s="176"/>
      <c r="KWE2" s="176"/>
      <c r="KWF2" s="176"/>
      <c r="KWG2" s="176"/>
      <c r="KWH2" s="176"/>
      <c r="KWI2" s="176"/>
      <c r="KWJ2" s="176"/>
      <c r="KWK2" s="176"/>
      <c r="KWL2" s="176"/>
      <c r="KWM2" s="176"/>
      <c r="KWN2" s="184"/>
      <c r="KWO2" s="176"/>
      <c r="KWP2" s="176"/>
      <c r="KWQ2" s="176"/>
      <c r="KWR2" s="176"/>
      <c r="KWS2" s="176"/>
      <c r="KWT2" s="176"/>
      <c r="KWU2" s="176"/>
      <c r="KWV2" s="176"/>
      <c r="KWW2" s="176"/>
      <c r="KWX2" s="176"/>
      <c r="KWY2" s="176"/>
      <c r="KWZ2" s="176"/>
      <c r="KXA2" s="176"/>
      <c r="KXB2" s="176"/>
      <c r="KXC2" s="176"/>
      <c r="KXD2" s="184"/>
      <c r="KXE2" s="176"/>
      <c r="KXF2" s="176"/>
      <c r="KXG2" s="176"/>
      <c r="KXH2" s="176"/>
      <c r="KXI2" s="176"/>
      <c r="KXJ2" s="176"/>
      <c r="KXK2" s="176"/>
      <c r="KXL2" s="176"/>
      <c r="KXM2" s="176"/>
      <c r="KXN2" s="176"/>
      <c r="KXO2" s="176"/>
      <c r="KXP2" s="176"/>
      <c r="KXQ2" s="176"/>
      <c r="KXR2" s="176"/>
      <c r="KXS2" s="176"/>
      <c r="KXT2" s="184"/>
      <c r="KXU2" s="176"/>
      <c r="KXV2" s="176"/>
      <c r="KXW2" s="176"/>
      <c r="KXX2" s="176"/>
      <c r="KXY2" s="176"/>
      <c r="KXZ2" s="176"/>
      <c r="KYA2" s="176"/>
      <c r="KYB2" s="176"/>
      <c r="KYC2" s="176"/>
      <c r="KYD2" s="176"/>
      <c r="KYE2" s="176"/>
      <c r="KYF2" s="176"/>
      <c r="KYG2" s="176"/>
      <c r="KYH2" s="176"/>
      <c r="KYI2" s="176"/>
      <c r="KYJ2" s="184"/>
      <c r="KYK2" s="176"/>
      <c r="KYL2" s="176"/>
      <c r="KYM2" s="176"/>
      <c r="KYN2" s="176"/>
      <c r="KYO2" s="176"/>
      <c r="KYP2" s="176"/>
      <c r="KYQ2" s="176"/>
      <c r="KYR2" s="176"/>
      <c r="KYS2" s="176"/>
      <c r="KYT2" s="176"/>
      <c r="KYU2" s="176"/>
      <c r="KYV2" s="176"/>
      <c r="KYW2" s="176"/>
      <c r="KYX2" s="176"/>
      <c r="KYY2" s="176"/>
      <c r="KYZ2" s="184"/>
      <c r="KZA2" s="176"/>
      <c r="KZB2" s="176"/>
      <c r="KZC2" s="176"/>
      <c r="KZD2" s="176"/>
      <c r="KZE2" s="176"/>
      <c r="KZF2" s="176"/>
      <c r="KZG2" s="176"/>
      <c r="KZH2" s="176"/>
      <c r="KZI2" s="176"/>
      <c r="KZJ2" s="176"/>
      <c r="KZK2" s="176"/>
      <c r="KZL2" s="176"/>
      <c r="KZM2" s="176"/>
      <c r="KZN2" s="176"/>
      <c r="KZO2" s="176"/>
      <c r="KZP2" s="184"/>
      <c r="KZQ2" s="176"/>
      <c r="KZR2" s="176"/>
      <c r="KZS2" s="176"/>
      <c r="KZT2" s="176"/>
      <c r="KZU2" s="176"/>
      <c r="KZV2" s="176"/>
      <c r="KZW2" s="176"/>
      <c r="KZX2" s="176"/>
      <c r="KZY2" s="176"/>
      <c r="KZZ2" s="176"/>
      <c r="LAA2" s="176"/>
      <c r="LAB2" s="176"/>
      <c r="LAC2" s="176"/>
      <c r="LAD2" s="176"/>
      <c r="LAE2" s="176"/>
      <c r="LAF2" s="184"/>
      <c r="LAG2" s="176"/>
      <c r="LAH2" s="176"/>
      <c r="LAI2" s="176"/>
      <c r="LAJ2" s="176"/>
      <c r="LAK2" s="176"/>
      <c r="LAL2" s="176"/>
      <c r="LAM2" s="176"/>
      <c r="LAN2" s="176"/>
      <c r="LAO2" s="176"/>
      <c r="LAP2" s="176"/>
      <c r="LAQ2" s="176"/>
      <c r="LAR2" s="176"/>
      <c r="LAS2" s="176"/>
      <c r="LAT2" s="176"/>
      <c r="LAU2" s="176"/>
      <c r="LAV2" s="184"/>
      <c r="LAW2" s="176"/>
      <c r="LAX2" s="176"/>
      <c r="LAY2" s="176"/>
      <c r="LAZ2" s="176"/>
      <c r="LBA2" s="176"/>
      <c r="LBB2" s="176"/>
      <c r="LBC2" s="176"/>
      <c r="LBD2" s="176"/>
      <c r="LBE2" s="176"/>
      <c r="LBF2" s="176"/>
      <c r="LBG2" s="176"/>
      <c r="LBH2" s="176"/>
      <c r="LBI2" s="176"/>
      <c r="LBJ2" s="176"/>
      <c r="LBK2" s="176"/>
      <c r="LBL2" s="184"/>
      <c r="LBM2" s="176"/>
      <c r="LBN2" s="176"/>
      <c r="LBO2" s="176"/>
      <c r="LBP2" s="176"/>
      <c r="LBQ2" s="176"/>
      <c r="LBR2" s="176"/>
      <c r="LBS2" s="176"/>
      <c r="LBT2" s="176"/>
      <c r="LBU2" s="176"/>
      <c r="LBV2" s="176"/>
      <c r="LBW2" s="176"/>
      <c r="LBX2" s="176"/>
      <c r="LBY2" s="176"/>
      <c r="LBZ2" s="176"/>
      <c r="LCA2" s="176"/>
      <c r="LCB2" s="184"/>
      <c r="LCC2" s="176"/>
      <c r="LCD2" s="176"/>
      <c r="LCE2" s="176"/>
      <c r="LCF2" s="176"/>
      <c r="LCG2" s="176"/>
      <c r="LCH2" s="176"/>
      <c r="LCI2" s="176"/>
      <c r="LCJ2" s="176"/>
      <c r="LCK2" s="176"/>
      <c r="LCL2" s="176"/>
      <c r="LCM2" s="176"/>
      <c r="LCN2" s="176"/>
      <c r="LCO2" s="176"/>
      <c r="LCP2" s="176"/>
      <c r="LCQ2" s="176"/>
      <c r="LCR2" s="184"/>
      <c r="LCS2" s="176"/>
      <c r="LCT2" s="176"/>
      <c r="LCU2" s="176"/>
      <c r="LCV2" s="176"/>
      <c r="LCW2" s="176"/>
      <c r="LCX2" s="176"/>
      <c r="LCY2" s="176"/>
      <c r="LCZ2" s="176"/>
      <c r="LDA2" s="176"/>
      <c r="LDB2" s="176"/>
      <c r="LDC2" s="176"/>
      <c r="LDD2" s="176"/>
      <c r="LDE2" s="176"/>
      <c r="LDF2" s="176"/>
      <c r="LDG2" s="176"/>
      <c r="LDH2" s="184"/>
      <c r="LDI2" s="176"/>
      <c r="LDJ2" s="176"/>
      <c r="LDK2" s="176"/>
      <c r="LDL2" s="176"/>
      <c r="LDM2" s="176"/>
      <c r="LDN2" s="176"/>
      <c r="LDO2" s="176"/>
      <c r="LDP2" s="176"/>
      <c r="LDQ2" s="176"/>
      <c r="LDR2" s="176"/>
      <c r="LDS2" s="176"/>
      <c r="LDT2" s="176"/>
      <c r="LDU2" s="176"/>
      <c r="LDV2" s="176"/>
      <c r="LDW2" s="176"/>
      <c r="LDX2" s="184"/>
      <c r="LDY2" s="176"/>
      <c r="LDZ2" s="176"/>
      <c r="LEA2" s="176"/>
      <c r="LEB2" s="176"/>
      <c r="LEC2" s="176"/>
      <c r="LED2" s="176"/>
      <c r="LEE2" s="176"/>
      <c r="LEF2" s="176"/>
      <c r="LEG2" s="176"/>
      <c r="LEH2" s="176"/>
      <c r="LEI2" s="176"/>
      <c r="LEJ2" s="176"/>
      <c r="LEK2" s="176"/>
      <c r="LEL2" s="176"/>
      <c r="LEM2" s="176"/>
      <c r="LEN2" s="184"/>
      <c r="LEO2" s="176"/>
      <c r="LEP2" s="176"/>
      <c r="LEQ2" s="176"/>
      <c r="LER2" s="176"/>
      <c r="LES2" s="176"/>
      <c r="LET2" s="176"/>
      <c r="LEU2" s="176"/>
      <c r="LEV2" s="176"/>
      <c r="LEW2" s="176"/>
      <c r="LEX2" s="176"/>
      <c r="LEY2" s="176"/>
      <c r="LEZ2" s="176"/>
      <c r="LFA2" s="176"/>
      <c r="LFB2" s="176"/>
      <c r="LFC2" s="176"/>
      <c r="LFD2" s="184"/>
      <c r="LFE2" s="176"/>
      <c r="LFF2" s="176"/>
      <c r="LFG2" s="176"/>
      <c r="LFH2" s="176"/>
      <c r="LFI2" s="176"/>
      <c r="LFJ2" s="176"/>
      <c r="LFK2" s="176"/>
      <c r="LFL2" s="176"/>
      <c r="LFM2" s="176"/>
      <c r="LFN2" s="176"/>
      <c r="LFO2" s="176"/>
      <c r="LFP2" s="176"/>
      <c r="LFQ2" s="176"/>
      <c r="LFR2" s="176"/>
      <c r="LFS2" s="176"/>
      <c r="LFT2" s="184"/>
      <c r="LFU2" s="176"/>
      <c r="LFV2" s="176"/>
      <c r="LFW2" s="176"/>
      <c r="LFX2" s="176"/>
      <c r="LFY2" s="176"/>
      <c r="LFZ2" s="176"/>
      <c r="LGA2" s="176"/>
      <c r="LGB2" s="176"/>
      <c r="LGC2" s="176"/>
      <c r="LGD2" s="176"/>
      <c r="LGE2" s="176"/>
      <c r="LGF2" s="176"/>
      <c r="LGG2" s="176"/>
      <c r="LGH2" s="176"/>
      <c r="LGI2" s="176"/>
      <c r="LGJ2" s="184"/>
      <c r="LGK2" s="176"/>
      <c r="LGL2" s="176"/>
      <c r="LGM2" s="176"/>
      <c r="LGN2" s="176"/>
      <c r="LGO2" s="176"/>
      <c r="LGP2" s="176"/>
      <c r="LGQ2" s="176"/>
      <c r="LGR2" s="176"/>
      <c r="LGS2" s="176"/>
      <c r="LGT2" s="176"/>
      <c r="LGU2" s="176"/>
      <c r="LGV2" s="176"/>
      <c r="LGW2" s="176"/>
      <c r="LGX2" s="176"/>
      <c r="LGY2" s="176"/>
      <c r="LGZ2" s="184"/>
      <c r="LHA2" s="176"/>
      <c r="LHB2" s="176"/>
      <c r="LHC2" s="176"/>
      <c r="LHD2" s="176"/>
      <c r="LHE2" s="176"/>
      <c r="LHF2" s="176"/>
      <c r="LHG2" s="176"/>
      <c r="LHH2" s="176"/>
      <c r="LHI2" s="176"/>
      <c r="LHJ2" s="176"/>
      <c r="LHK2" s="176"/>
      <c r="LHL2" s="176"/>
      <c r="LHM2" s="176"/>
      <c r="LHN2" s="176"/>
      <c r="LHO2" s="176"/>
      <c r="LHP2" s="184"/>
      <c r="LHQ2" s="176"/>
      <c r="LHR2" s="176"/>
      <c r="LHS2" s="176"/>
      <c r="LHT2" s="176"/>
      <c r="LHU2" s="176"/>
      <c r="LHV2" s="176"/>
      <c r="LHW2" s="176"/>
      <c r="LHX2" s="176"/>
      <c r="LHY2" s="176"/>
      <c r="LHZ2" s="176"/>
      <c r="LIA2" s="176"/>
      <c r="LIB2" s="176"/>
      <c r="LIC2" s="176"/>
      <c r="LID2" s="176"/>
      <c r="LIE2" s="176"/>
      <c r="LIF2" s="184"/>
      <c r="LIG2" s="176"/>
      <c r="LIH2" s="176"/>
      <c r="LII2" s="176"/>
      <c r="LIJ2" s="176"/>
      <c r="LIK2" s="176"/>
      <c r="LIL2" s="176"/>
      <c r="LIM2" s="176"/>
      <c r="LIN2" s="176"/>
      <c r="LIO2" s="176"/>
      <c r="LIP2" s="176"/>
      <c r="LIQ2" s="176"/>
      <c r="LIR2" s="176"/>
      <c r="LIS2" s="176"/>
      <c r="LIT2" s="176"/>
      <c r="LIU2" s="176"/>
      <c r="LIV2" s="184"/>
      <c r="LIW2" s="176"/>
      <c r="LIX2" s="176"/>
      <c r="LIY2" s="176"/>
      <c r="LIZ2" s="176"/>
      <c r="LJA2" s="176"/>
      <c r="LJB2" s="176"/>
      <c r="LJC2" s="176"/>
      <c r="LJD2" s="176"/>
      <c r="LJE2" s="176"/>
      <c r="LJF2" s="176"/>
      <c r="LJG2" s="176"/>
      <c r="LJH2" s="176"/>
      <c r="LJI2" s="176"/>
      <c r="LJJ2" s="176"/>
      <c r="LJK2" s="176"/>
      <c r="LJL2" s="184"/>
      <c r="LJM2" s="176"/>
      <c r="LJN2" s="176"/>
      <c r="LJO2" s="176"/>
      <c r="LJP2" s="176"/>
      <c r="LJQ2" s="176"/>
      <c r="LJR2" s="176"/>
      <c r="LJS2" s="176"/>
      <c r="LJT2" s="176"/>
      <c r="LJU2" s="176"/>
      <c r="LJV2" s="176"/>
      <c r="LJW2" s="176"/>
      <c r="LJX2" s="176"/>
      <c r="LJY2" s="176"/>
      <c r="LJZ2" s="176"/>
      <c r="LKA2" s="176"/>
      <c r="LKB2" s="184"/>
      <c r="LKC2" s="176"/>
      <c r="LKD2" s="176"/>
      <c r="LKE2" s="176"/>
      <c r="LKF2" s="176"/>
      <c r="LKG2" s="176"/>
      <c r="LKH2" s="176"/>
      <c r="LKI2" s="176"/>
      <c r="LKJ2" s="176"/>
      <c r="LKK2" s="176"/>
      <c r="LKL2" s="176"/>
      <c r="LKM2" s="176"/>
      <c r="LKN2" s="176"/>
      <c r="LKO2" s="176"/>
      <c r="LKP2" s="176"/>
      <c r="LKQ2" s="176"/>
      <c r="LKR2" s="184"/>
      <c r="LKS2" s="176"/>
      <c r="LKT2" s="176"/>
      <c r="LKU2" s="176"/>
      <c r="LKV2" s="176"/>
      <c r="LKW2" s="176"/>
      <c r="LKX2" s="176"/>
      <c r="LKY2" s="176"/>
      <c r="LKZ2" s="176"/>
      <c r="LLA2" s="176"/>
      <c r="LLB2" s="176"/>
      <c r="LLC2" s="176"/>
      <c r="LLD2" s="176"/>
      <c r="LLE2" s="176"/>
      <c r="LLF2" s="176"/>
      <c r="LLG2" s="176"/>
      <c r="LLH2" s="184"/>
      <c r="LLI2" s="176"/>
      <c r="LLJ2" s="176"/>
      <c r="LLK2" s="176"/>
      <c r="LLL2" s="176"/>
      <c r="LLM2" s="176"/>
      <c r="LLN2" s="176"/>
      <c r="LLO2" s="176"/>
      <c r="LLP2" s="176"/>
      <c r="LLQ2" s="176"/>
      <c r="LLR2" s="176"/>
      <c r="LLS2" s="176"/>
      <c r="LLT2" s="176"/>
      <c r="LLU2" s="176"/>
      <c r="LLV2" s="176"/>
      <c r="LLW2" s="176"/>
      <c r="LLX2" s="184"/>
      <c r="LLY2" s="176"/>
      <c r="LLZ2" s="176"/>
      <c r="LMA2" s="176"/>
      <c r="LMB2" s="176"/>
      <c r="LMC2" s="176"/>
      <c r="LMD2" s="176"/>
      <c r="LME2" s="176"/>
      <c r="LMF2" s="176"/>
      <c r="LMG2" s="176"/>
      <c r="LMH2" s="176"/>
      <c r="LMI2" s="176"/>
      <c r="LMJ2" s="176"/>
      <c r="LMK2" s="176"/>
      <c r="LML2" s="176"/>
      <c r="LMM2" s="176"/>
      <c r="LMN2" s="184"/>
      <c r="LMO2" s="176"/>
      <c r="LMP2" s="176"/>
      <c r="LMQ2" s="176"/>
      <c r="LMR2" s="176"/>
      <c r="LMS2" s="176"/>
      <c r="LMT2" s="176"/>
      <c r="LMU2" s="176"/>
      <c r="LMV2" s="176"/>
      <c r="LMW2" s="176"/>
      <c r="LMX2" s="176"/>
      <c r="LMY2" s="176"/>
      <c r="LMZ2" s="176"/>
      <c r="LNA2" s="176"/>
      <c r="LNB2" s="176"/>
      <c r="LNC2" s="176"/>
      <c r="LND2" s="184"/>
      <c r="LNE2" s="176"/>
      <c r="LNF2" s="176"/>
      <c r="LNG2" s="176"/>
      <c r="LNH2" s="176"/>
      <c r="LNI2" s="176"/>
      <c r="LNJ2" s="176"/>
      <c r="LNK2" s="176"/>
      <c r="LNL2" s="176"/>
      <c r="LNM2" s="176"/>
      <c r="LNN2" s="176"/>
      <c r="LNO2" s="176"/>
      <c r="LNP2" s="176"/>
      <c r="LNQ2" s="176"/>
      <c r="LNR2" s="176"/>
      <c r="LNS2" s="176"/>
      <c r="LNT2" s="184"/>
      <c r="LNU2" s="176"/>
      <c r="LNV2" s="176"/>
      <c r="LNW2" s="176"/>
      <c r="LNX2" s="176"/>
      <c r="LNY2" s="176"/>
      <c r="LNZ2" s="176"/>
      <c r="LOA2" s="176"/>
      <c r="LOB2" s="176"/>
      <c r="LOC2" s="176"/>
      <c r="LOD2" s="176"/>
      <c r="LOE2" s="176"/>
      <c r="LOF2" s="176"/>
      <c r="LOG2" s="176"/>
      <c r="LOH2" s="176"/>
      <c r="LOI2" s="176"/>
      <c r="LOJ2" s="184"/>
      <c r="LOK2" s="176"/>
      <c r="LOL2" s="176"/>
      <c r="LOM2" s="176"/>
      <c r="LON2" s="176"/>
      <c r="LOO2" s="176"/>
      <c r="LOP2" s="176"/>
      <c r="LOQ2" s="176"/>
      <c r="LOR2" s="176"/>
      <c r="LOS2" s="176"/>
      <c r="LOT2" s="176"/>
      <c r="LOU2" s="176"/>
      <c r="LOV2" s="176"/>
      <c r="LOW2" s="176"/>
      <c r="LOX2" s="176"/>
      <c r="LOY2" s="176"/>
      <c r="LOZ2" s="184"/>
      <c r="LPA2" s="176"/>
      <c r="LPB2" s="176"/>
      <c r="LPC2" s="176"/>
      <c r="LPD2" s="176"/>
      <c r="LPE2" s="176"/>
      <c r="LPF2" s="176"/>
      <c r="LPG2" s="176"/>
      <c r="LPH2" s="176"/>
      <c r="LPI2" s="176"/>
      <c r="LPJ2" s="176"/>
      <c r="LPK2" s="176"/>
      <c r="LPL2" s="176"/>
      <c r="LPM2" s="176"/>
      <c r="LPN2" s="176"/>
      <c r="LPO2" s="176"/>
      <c r="LPP2" s="184"/>
      <c r="LPQ2" s="176"/>
      <c r="LPR2" s="176"/>
      <c r="LPS2" s="176"/>
      <c r="LPT2" s="176"/>
      <c r="LPU2" s="176"/>
      <c r="LPV2" s="176"/>
      <c r="LPW2" s="176"/>
      <c r="LPX2" s="176"/>
      <c r="LPY2" s="176"/>
      <c r="LPZ2" s="176"/>
      <c r="LQA2" s="176"/>
      <c r="LQB2" s="176"/>
      <c r="LQC2" s="176"/>
      <c r="LQD2" s="176"/>
      <c r="LQE2" s="176"/>
      <c r="LQF2" s="184"/>
      <c r="LQG2" s="176"/>
      <c r="LQH2" s="176"/>
      <c r="LQI2" s="176"/>
      <c r="LQJ2" s="176"/>
      <c r="LQK2" s="176"/>
      <c r="LQL2" s="176"/>
      <c r="LQM2" s="176"/>
      <c r="LQN2" s="176"/>
      <c r="LQO2" s="176"/>
      <c r="LQP2" s="176"/>
      <c r="LQQ2" s="176"/>
      <c r="LQR2" s="176"/>
      <c r="LQS2" s="176"/>
      <c r="LQT2" s="176"/>
      <c r="LQU2" s="176"/>
      <c r="LQV2" s="184"/>
      <c r="LQW2" s="176"/>
      <c r="LQX2" s="176"/>
      <c r="LQY2" s="176"/>
      <c r="LQZ2" s="176"/>
      <c r="LRA2" s="176"/>
      <c r="LRB2" s="176"/>
      <c r="LRC2" s="176"/>
      <c r="LRD2" s="176"/>
      <c r="LRE2" s="176"/>
      <c r="LRF2" s="176"/>
      <c r="LRG2" s="176"/>
      <c r="LRH2" s="176"/>
      <c r="LRI2" s="176"/>
      <c r="LRJ2" s="176"/>
      <c r="LRK2" s="176"/>
      <c r="LRL2" s="184"/>
      <c r="LRM2" s="176"/>
      <c r="LRN2" s="176"/>
      <c r="LRO2" s="176"/>
      <c r="LRP2" s="176"/>
      <c r="LRQ2" s="176"/>
      <c r="LRR2" s="176"/>
      <c r="LRS2" s="176"/>
      <c r="LRT2" s="176"/>
      <c r="LRU2" s="176"/>
      <c r="LRV2" s="176"/>
      <c r="LRW2" s="176"/>
      <c r="LRX2" s="176"/>
      <c r="LRY2" s="176"/>
      <c r="LRZ2" s="176"/>
      <c r="LSA2" s="176"/>
      <c r="LSB2" s="184"/>
      <c r="LSC2" s="176"/>
      <c r="LSD2" s="176"/>
      <c r="LSE2" s="176"/>
      <c r="LSF2" s="176"/>
      <c r="LSG2" s="176"/>
      <c r="LSH2" s="176"/>
      <c r="LSI2" s="176"/>
      <c r="LSJ2" s="176"/>
      <c r="LSK2" s="176"/>
      <c r="LSL2" s="176"/>
      <c r="LSM2" s="176"/>
      <c r="LSN2" s="176"/>
      <c r="LSO2" s="176"/>
      <c r="LSP2" s="176"/>
      <c r="LSQ2" s="176"/>
      <c r="LSR2" s="184"/>
      <c r="LSS2" s="176"/>
      <c r="LST2" s="176"/>
      <c r="LSU2" s="176"/>
      <c r="LSV2" s="176"/>
      <c r="LSW2" s="176"/>
      <c r="LSX2" s="176"/>
      <c r="LSY2" s="176"/>
      <c r="LSZ2" s="176"/>
      <c r="LTA2" s="176"/>
      <c r="LTB2" s="176"/>
      <c r="LTC2" s="176"/>
      <c r="LTD2" s="176"/>
      <c r="LTE2" s="176"/>
      <c r="LTF2" s="176"/>
      <c r="LTG2" s="176"/>
      <c r="LTH2" s="184"/>
      <c r="LTI2" s="176"/>
      <c r="LTJ2" s="176"/>
      <c r="LTK2" s="176"/>
      <c r="LTL2" s="176"/>
      <c r="LTM2" s="176"/>
      <c r="LTN2" s="176"/>
      <c r="LTO2" s="176"/>
      <c r="LTP2" s="176"/>
      <c r="LTQ2" s="176"/>
      <c r="LTR2" s="176"/>
      <c r="LTS2" s="176"/>
      <c r="LTT2" s="176"/>
      <c r="LTU2" s="176"/>
      <c r="LTV2" s="176"/>
      <c r="LTW2" s="176"/>
      <c r="LTX2" s="184"/>
      <c r="LTY2" s="176"/>
      <c r="LTZ2" s="176"/>
      <c r="LUA2" s="176"/>
      <c r="LUB2" s="176"/>
      <c r="LUC2" s="176"/>
      <c r="LUD2" s="176"/>
      <c r="LUE2" s="176"/>
      <c r="LUF2" s="176"/>
      <c r="LUG2" s="176"/>
      <c r="LUH2" s="176"/>
      <c r="LUI2" s="176"/>
      <c r="LUJ2" s="176"/>
      <c r="LUK2" s="176"/>
      <c r="LUL2" s="176"/>
      <c r="LUM2" s="176"/>
      <c r="LUN2" s="184"/>
      <c r="LUO2" s="176"/>
      <c r="LUP2" s="176"/>
      <c r="LUQ2" s="176"/>
      <c r="LUR2" s="176"/>
      <c r="LUS2" s="176"/>
      <c r="LUT2" s="176"/>
      <c r="LUU2" s="176"/>
      <c r="LUV2" s="176"/>
      <c r="LUW2" s="176"/>
      <c r="LUX2" s="176"/>
      <c r="LUY2" s="176"/>
      <c r="LUZ2" s="176"/>
      <c r="LVA2" s="176"/>
      <c r="LVB2" s="176"/>
      <c r="LVC2" s="176"/>
      <c r="LVD2" s="184"/>
      <c r="LVE2" s="176"/>
      <c r="LVF2" s="176"/>
      <c r="LVG2" s="176"/>
      <c r="LVH2" s="176"/>
      <c r="LVI2" s="176"/>
      <c r="LVJ2" s="176"/>
      <c r="LVK2" s="176"/>
      <c r="LVL2" s="176"/>
      <c r="LVM2" s="176"/>
      <c r="LVN2" s="176"/>
      <c r="LVO2" s="176"/>
      <c r="LVP2" s="176"/>
      <c r="LVQ2" s="176"/>
      <c r="LVR2" s="176"/>
      <c r="LVS2" s="176"/>
      <c r="LVT2" s="184"/>
      <c r="LVU2" s="176"/>
      <c r="LVV2" s="176"/>
      <c r="LVW2" s="176"/>
      <c r="LVX2" s="176"/>
      <c r="LVY2" s="176"/>
      <c r="LVZ2" s="176"/>
      <c r="LWA2" s="176"/>
      <c r="LWB2" s="176"/>
      <c r="LWC2" s="176"/>
      <c r="LWD2" s="176"/>
      <c r="LWE2" s="176"/>
      <c r="LWF2" s="176"/>
      <c r="LWG2" s="176"/>
      <c r="LWH2" s="176"/>
      <c r="LWI2" s="176"/>
      <c r="LWJ2" s="184"/>
      <c r="LWK2" s="176"/>
      <c r="LWL2" s="176"/>
      <c r="LWM2" s="176"/>
      <c r="LWN2" s="176"/>
      <c r="LWO2" s="176"/>
      <c r="LWP2" s="176"/>
      <c r="LWQ2" s="176"/>
      <c r="LWR2" s="176"/>
      <c r="LWS2" s="176"/>
      <c r="LWT2" s="176"/>
      <c r="LWU2" s="176"/>
      <c r="LWV2" s="176"/>
      <c r="LWW2" s="176"/>
      <c r="LWX2" s="176"/>
      <c r="LWY2" s="176"/>
      <c r="LWZ2" s="184"/>
      <c r="LXA2" s="176"/>
      <c r="LXB2" s="176"/>
      <c r="LXC2" s="176"/>
      <c r="LXD2" s="176"/>
      <c r="LXE2" s="176"/>
      <c r="LXF2" s="176"/>
      <c r="LXG2" s="176"/>
      <c r="LXH2" s="176"/>
      <c r="LXI2" s="176"/>
      <c r="LXJ2" s="176"/>
      <c r="LXK2" s="176"/>
      <c r="LXL2" s="176"/>
      <c r="LXM2" s="176"/>
      <c r="LXN2" s="176"/>
      <c r="LXO2" s="176"/>
      <c r="LXP2" s="184"/>
      <c r="LXQ2" s="176"/>
      <c r="LXR2" s="176"/>
      <c r="LXS2" s="176"/>
      <c r="LXT2" s="176"/>
      <c r="LXU2" s="176"/>
      <c r="LXV2" s="176"/>
      <c r="LXW2" s="176"/>
      <c r="LXX2" s="176"/>
      <c r="LXY2" s="176"/>
      <c r="LXZ2" s="176"/>
      <c r="LYA2" s="176"/>
      <c r="LYB2" s="176"/>
      <c r="LYC2" s="176"/>
      <c r="LYD2" s="176"/>
      <c r="LYE2" s="176"/>
      <c r="LYF2" s="184"/>
      <c r="LYG2" s="176"/>
      <c r="LYH2" s="176"/>
      <c r="LYI2" s="176"/>
      <c r="LYJ2" s="176"/>
      <c r="LYK2" s="176"/>
      <c r="LYL2" s="176"/>
      <c r="LYM2" s="176"/>
      <c r="LYN2" s="176"/>
      <c r="LYO2" s="176"/>
      <c r="LYP2" s="176"/>
      <c r="LYQ2" s="176"/>
      <c r="LYR2" s="176"/>
      <c r="LYS2" s="176"/>
      <c r="LYT2" s="176"/>
      <c r="LYU2" s="176"/>
      <c r="LYV2" s="184"/>
      <c r="LYW2" s="176"/>
      <c r="LYX2" s="176"/>
      <c r="LYY2" s="176"/>
      <c r="LYZ2" s="176"/>
      <c r="LZA2" s="176"/>
      <c r="LZB2" s="176"/>
      <c r="LZC2" s="176"/>
      <c r="LZD2" s="176"/>
      <c r="LZE2" s="176"/>
      <c r="LZF2" s="176"/>
      <c r="LZG2" s="176"/>
      <c r="LZH2" s="176"/>
      <c r="LZI2" s="176"/>
      <c r="LZJ2" s="176"/>
      <c r="LZK2" s="176"/>
      <c r="LZL2" s="184"/>
      <c r="LZM2" s="176"/>
      <c r="LZN2" s="176"/>
      <c r="LZO2" s="176"/>
      <c r="LZP2" s="176"/>
      <c r="LZQ2" s="176"/>
      <c r="LZR2" s="176"/>
      <c r="LZS2" s="176"/>
      <c r="LZT2" s="176"/>
      <c r="LZU2" s="176"/>
      <c r="LZV2" s="176"/>
      <c r="LZW2" s="176"/>
      <c r="LZX2" s="176"/>
      <c r="LZY2" s="176"/>
      <c r="LZZ2" s="176"/>
      <c r="MAA2" s="176"/>
      <c r="MAB2" s="184"/>
      <c r="MAC2" s="176"/>
      <c r="MAD2" s="176"/>
      <c r="MAE2" s="176"/>
      <c r="MAF2" s="176"/>
      <c r="MAG2" s="176"/>
      <c r="MAH2" s="176"/>
      <c r="MAI2" s="176"/>
      <c r="MAJ2" s="176"/>
      <c r="MAK2" s="176"/>
      <c r="MAL2" s="176"/>
      <c r="MAM2" s="176"/>
      <c r="MAN2" s="176"/>
      <c r="MAO2" s="176"/>
      <c r="MAP2" s="176"/>
      <c r="MAQ2" s="176"/>
      <c r="MAR2" s="184"/>
      <c r="MAS2" s="176"/>
      <c r="MAT2" s="176"/>
      <c r="MAU2" s="176"/>
      <c r="MAV2" s="176"/>
      <c r="MAW2" s="176"/>
      <c r="MAX2" s="176"/>
      <c r="MAY2" s="176"/>
      <c r="MAZ2" s="176"/>
      <c r="MBA2" s="176"/>
      <c r="MBB2" s="176"/>
      <c r="MBC2" s="176"/>
      <c r="MBD2" s="176"/>
      <c r="MBE2" s="176"/>
      <c r="MBF2" s="176"/>
      <c r="MBG2" s="176"/>
      <c r="MBH2" s="184"/>
      <c r="MBI2" s="176"/>
      <c r="MBJ2" s="176"/>
      <c r="MBK2" s="176"/>
      <c r="MBL2" s="176"/>
      <c r="MBM2" s="176"/>
      <c r="MBN2" s="176"/>
      <c r="MBO2" s="176"/>
      <c r="MBP2" s="176"/>
      <c r="MBQ2" s="176"/>
      <c r="MBR2" s="176"/>
      <c r="MBS2" s="176"/>
      <c r="MBT2" s="176"/>
      <c r="MBU2" s="176"/>
      <c r="MBV2" s="176"/>
      <c r="MBW2" s="176"/>
      <c r="MBX2" s="184"/>
      <c r="MBY2" s="176"/>
      <c r="MBZ2" s="176"/>
      <c r="MCA2" s="176"/>
      <c r="MCB2" s="176"/>
      <c r="MCC2" s="176"/>
      <c r="MCD2" s="176"/>
      <c r="MCE2" s="176"/>
      <c r="MCF2" s="176"/>
      <c r="MCG2" s="176"/>
      <c r="MCH2" s="176"/>
      <c r="MCI2" s="176"/>
      <c r="MCJ2" s="176"/>
      <c r="MCK2" s="176"/>
      <c r="MCL2" s="176"/>
      <c r="MCM2" s="176"/>
      <c r="MCN2" s="184"/>
      <c r="MCO2" s="176"/>
      <c r="MCP2" s="176"/>
      <c r="MCQ2" s="176"/>
      <c r="MCR2" s="176"/>
      <c r="MCS2" s="176"/>
      <c r="MCT2" s="176"/>
      <c r="MCU2" s="176"/>
      <c r="MCV2" s="176"/>
      <c r="MCW2" s="176"/>
      <c r="MCX2" s="176"/>
      <c r="MCY2" s="176"/>
      <c r="MCZ2" s="176"/>
      <c r="MDA2" s="176"/>
      <c r="MDB2" s="176"/>
      <c r="MDC2" s="176"/>
      <c r="MDD2" s="184"/>
      <c r="MDE2" s="176"/>
      <c r="MDF2" s="176"/>
      <c r="MDG2" s="176"/>
      <c r="MDH2" s="176"/>
      <c r="MDI2" s="176"/>
      <c r="MDJ2" s="176"/>
      <c r="MDK2" s="176"/>
      <c r="MDL2" s="176"/>
      <c r="MDM2" s="176"/>
      <c r="MDN2" s="176"/>
      <c r="MDO2" s="176"/>
      <c r="MDP2" s="176"/>
      <c r="MDQ2" s="176"/>
      <c r="MDR2" s="176"/>
      <c r="MDS2" s="176"/>
      <c r="MDT2" s="184"/>
      <c r="MDU2" s="176"/>
      <c r="MDV2" s="176"/>
      <c r="MDW2" s="176"/>
      <c r="MDX2" s="176"/>
      <c r="MDY2" s="176"/>
      <c r="MDZ2" s="176"/>
      <c r="MEA2" s="176"/>
      <c r="MEB2" s="176"/>
      <c r="MEC2" s="176"/>
      <c r="MED2" s="176"/>
      <c r="MEE2" s="176"/>
      <c r="MEF2" s="176"/>
      <c r="MEG2" s="176"/>
      <c r="MEH2" s="176"/>
      <c r="MEI2" s="176"/>
      <c r="MEJ2" s="184"/>
      <c r="MEK2" s="176"/>
      <c r="MEL2" s="176"/>
      <c r="MEM2" s="176"/>
      <c r="MEN2" s="176"/>
      <c r="MEO2" s="176"/>
      <c r="MEP2" s="176"/>
      <c r="MEQ2" s="176"/>
      <c r="MER2" s="176"/>
      <c r="MES2" s="176"/>
      <c r="MET2" s="176"/>
      <c r="MEU2" s="176"/>
      <c r="MEV2" s="176"/>
      <c r="MEW2" s="176"/>
      <c r="MEX2" s="176"/>
      <c r="MEY2" s="176"/>
      <c r="MEZ2" s="184"/>
      <c r="MFA2" s="176"/>
      <c r="MFB2" s="176"/>
      <c r="MFC2" s="176"/>
      <c r="MFD2" s="176"/>
      <c r="MFE2" s="176"/>
      <c r="MFF2" s="176"/>
      <c r="MFG2" s="176"/>
      <c r="MFH2" s="176"/>
      <c r="MFI2" s="176"/>
      <c r="MFJ2" s="176"/>
      <c r="MFK2" s="176"/>
      <c r="MFL2" s="176"/>
      <c r="MFM2" s="176"/>
      <c r="MFN2" s="176"/>
      <c r="MFO2" s="176"/>
      <c r="MFP2" s="184"/>
      <c r="MFQ2" s="176"/>
      <c r="MFR2" s="176"/>
      <c r="MFS2" s="176"/>
      <c r="MFT2" s="176"/>
      <c r="MFU2" s="176"/>
      <c r="MFV2" s="176"/>
      <c r="MFW2" s="176"/>
      <c r="MFX2" s="176"/>
      <c r="MFY2" s="176"/>
      <c r="MFZ2" s="176"/>
      <c r="MGA2" s="176"/>
      <c r="MGB2" s="176"/>
      <c r="MGC2" s="176"/>
      <c r="MGD2" s="176"/>
      <c r="MGE2" s="176"/>
      <c r="MGF2" s="184"/>
      <c r="MGG2" s="176"/>
      <c r="MGH2" s="176"/>
      <c r="MGI2" s="176"/>
      <c r="MGJ2" s="176"/>
      <c r="MGK2" s="176"/>
      <c r="MGL2" s="176"/>
      <c r="MGM2" s="176"/>
      <c r="MGN2" s="176"/>
      <c r="MGO2" s="176"/>
      <c r="MGP2" s="176"/>
      <c r="MGQ2" s="176"/>
      <c r="MGR2" s="176"/>
      <c r="MGS2" s="176"/>
      <c r="MGT2" s="176"/>
      <c r="MGU2" s="176"/>
      <c r="MGV2" s="184"/>
      <c r="MGW2" s="176"/>
      <c r="MGX2" s="176"/>
      <c r="MGY2" s="176"/>
      <c r="MGZ2" s="176"/>
      <c r="MHA2" s="176"/>
      <c r="MHB2" s="176"/>
      <c r="MHC2" s="176"/>
      <c r="MHD2" s="176"/>
      <c r="MHE2" s="176"/>
      <c r="MHF2" s="176"/>
      <c r="MHG2" s="176"/>
      <c r="MHH2" s="176"/>
      <c r="MHI2" s="176"/>
      <c r="MHJ2" s="176"/>
      <c r="MHK2" s="176"/>
      <c r="MHL2" s="184"/>
      <c r="MHM2" s="176"/>
      <c r="MHN2" s="176"/>
      <c r="MHO2" s="176"/>
      <c r="MHP2" s="176"/>
      <c r="MHQ2" s="176"/>
      <c r="MHR2" s="176"/>
      <c r="MHS2" s="176"/>
      <c r="MHT2" s="176"/>
      <c r="MHU2" s="176"/>
      <c r="MHV2" s="176"/>
      <c r="MHW2" s="176"/>
      <c r="MHX2" s="176"/>
      <c r="MHY2" s="176"/>
      <c r="MHZ2" s="176"/>
      <c r="MIA2" s="176"/>
      <c r="MIB2" s="184"/>
      <c r="MIC2" s="176"/>
      <c r="MID2" s="176"/>
      <c r="MIE2" s="176"/>
      <c r="MIF2" s="176"/>
      <c r="MIG2" s="176"/>
      <c r="MIH2" s="176"/>
      <c r="MII2" s="176"/>
      <c r="MIJ2" s="176"/>
      <c r="MIK2" s="176"/>
      <c r="MIL2" s="176"/>
      <c r="MIM2" s="176"/>
      <c r="MIN2" s="176"/>
      <c r="MIO2" s="176"/>
      <c r="MIP2" s="176"/>
      <c r="MIQ2" s="176"/>
      <c r="MIR2" s="184"/>
      <c r="MIS2" s="176"/>
      <c r="MIT2" s="176"/>
      <c r="MIU2" s="176"/>
      <c r="MIV2" s="176"/>
      <c r="MIW2" s="176"/>
      <c r="MIX2" s="176"/>
      <c r="MIY2" s="176"/>
      <c r="MIZ2" s="176"/>
      <c r="MJA2" s="176"/>
      <c r="MJB2" s="176"/>
      <c r="MJC2" s="176"/>
      <c r="MJD2" s="176"/>
      <c r="MJE2" s="176"/>
      <c r="MJF2" s="176"/>
      <c r="MJG2" s="176"/>
      <c r="MJH2" s="184"/>
      <c r="MJI2" s="176"/>
      <c r="MJJ2" s="176"/>
      <c r="MJK2" s="176"/>
      <c r="MJL2" s="176"/>
      <c r="MJM2" s="176"/>
      <c r="MJN2" s="176"/>
      <c r="MJO2" s="176"/>
      <c r="MJP2" s="176"/>
      <c r="MJQ2" s="176"/>
      <c r="MJR2" s="176"/>
      <c r="MJS2" s="176"/>
      <c r="MJT2" s="176"/>
      <c r="MJU2" s="176"/>
      <c r="MJV2" s="176"/>
      <c r="MJW2" s="176"/>
      <c r="MJX2" s="184"/>
      <c r="MJY2" s="176"/>
      <c r="MJZ2" s="176"/>
      <c r="MKA2" s="176"/>
      <c r="MKB2" s="176"/>
      <c r="MKC2" s="176"/>
      <c r="MKD2" s="176"/>
      <c r="MKE2" s="176"/>
      <c r="MKF2" s="176"/>
      <c r="MKG2" s="176"/>
      <c r="MKH2" s="176"/>
      <c r="MKI2" s="176"/>
      <c r="MKJ2" s="176"/>
      <c r="MKK2" s="176"/>
      <c r="MKL2" s="176"/>
      <c r="MKM2" s="176"/>
      <c r="MKN2" s="184"/>
      <c r="MKO2" s="176"/>
      <c r="MKP2" s="176"/>
      <c r="MKQ2" s="176"/>
      <c r="MKR2" s="176"/>
      <c r="MKS2" s="176"/>
      <c r="MKT2" s="176"/>
      <c r="MKU2" s="176"/>
      <c r="MKV2" s="176"/>
      <c r="MKW2" s="176"/>
      <c r="MKX2" s="176"/>
      <c r="MKY2" s="176"/>
      <c r="MKZ2" s="176"/>
      <c r="MLA2" s="176"/>
      <c r="MLB2" s="176"/>
      <c r="MLC2" s="176"/>
      <c r="MLD2" s="184"/>
      <c r="MLE2" s="176"/>
      <c r="MLF2" s="176"/>
      <c r="MLG2" s="176"/>
      <c r="MLH2" s="176"/>
      <c r="MLI2" s="176"/>
      <c r="MLJ2" s="176"/>
      <c r="MLK2" s="176"/>
      <c r="MLL2" s="176"/>
      <c r="MLM2" s="176"/>
      <c r="MLN2" s="176"/>
      <c r="MLO2" s="176"/>
      <c r="MLP2" s="176"/>
      <c r="MLQ2" s="176"/>
      <c r="MLR2" s="176"/>
      <c r="MLS2" s="176"/>
      <c r="MLT2" s="184"/>
      <c r="MLU2" s="176"/>
      <c r="MLV2" s="176"/>
      <c r="MLW2" s="176"/>
      <c r="MLX2" s="176"/>
      <c r="MLY2" s="176"/>
      <c r="MLZ2" s="176"/>
      <c r="MMA2" s="176"/>
      <c r="MMB2" s="176"/>
      <c r="MMC2" s="176"/>
      <c r="MMD2" s="176"/>
      <c r="MME2" s="176"/>
      <c r="MMF2" s="176"/>
      <c r="MMG2" s="176"/>
      <c r="MMH2" s="176"/>
      <c r="MMI2" s="176"/>
      <c r="MMJ2" s="184"/>
      <c r="MMK2" s="176"/>
      <c r="MML2" s="176"/>
      <c r="MMM2" s="176"/>
      <c r="MMN2" s="176"/>
      <c r="MMO2" s="176"/>
      <c r="MMP2" s="176"/>
      <c r="MMQ2" s="176"/>
      <c r="MMR2" s="176"/>
      <c r="MMS2" s="176"/>
      <c r="MMT2" s="176"/>
      <c r="MMU2" s="176"/>
      <c r="MMV2" s="176"/>
      <c r="MMW2" s="176"/>
      <c r="MMX2" s="176"/>
      <c r="MMY2" s="176"/>
      <c r="MMZ2" s="184"/>
      <c r="MNA2" s="176"/>
      <c r="MNB2" s="176"/>
      <c r="MNC2" s="176"/>
      <c r="MND2" s="176"/>
      <c r="MNE2" s="176"/>
      <c r="MNF2" s="176"/>
      <c r="MNG2" s="176"/>
      <c r="MNH2" s="176"/>
      <c r="MNI2" s="176"/>
      <c r="MNJ2" s="176"/>
      <c r="MNK2" s="176"/>
      <c r="MNL2" s="176"/>
      <c r="MNM2" s="176"/>
      <c r="MNN2" s="176"/>
      <c r="MNO2" s="176"/>
      <c r="MNP2" s="184"/>
      <c r="MNQ2" s="176"/>
      <c r="MNR2" s="176"/>
      <c r="MNS2" s="176"/>
      <c r="MNT2" s="176"/>
      <c r="MNU2" s="176"/>
      <c r="MNV2" s="176"/>
      <c r="MNW2" s="176"/>
      <c r="MNX2" s="176"/>
      <c r="MNY2" s="176"/>
      <c r="MNZ2" s="176"/>
      <c r="MOA2" s="176"/>
      <c r="MOB2" s="176"/>
      <c r="MOC2" s="176"/>
      <c r="MOD2" s="176"/>
      <c r="MOE2" s="176"/>
      <c r="MOF2" s="184"/>
      <c r="MOG2" s="176"/>
      <c r="MOH2" s="176"/>
      <c r="MOI2" s="176"/>
      <c r="MOJ2" s="176"/>
      <c r="MOK2" s="176"/>
      <c r="MOL2" s="176"/>
      <c r="MOM2" s="176"/>
      <c r="MON2" s="176"/>
      <c r="MOO2" s="176"/>
      <c r="MOP2" s="176"/>
      <c r="MOQ2" s="176"/>
      <c r="MOR2" s="176"/>
      <c r="MOS2" s="176"/>
      <c r="MOT2" s="176"/>
      <c r="MOU2" s="176"/>
      <c r="MOV2" s="184"/>
      <c r="MOW2" s="176"/>
      <c r="MOX2" s="176"/>
      <c r="MOY2" s="176"/>
      <c r="MOZ2" s="176"/>
      <c r="MPA2" s="176"/>
      <c r="MPB2" s="176"/>
      <c r="MPC2" s="176"/>
      <c r="MPD2" s="176"/>
      <c r="MPE2" s="176"/>
      <c r="MPF2" s="176"/>
      <c r="MPG2" s="176"/>
      <c r="MPH2" s="176"/>
      <c r="MPI2" s="176"/>
      <c r="MPJ2" s="176"/>
      <c r="MPK2" s="176"/>
      <c r="MPL2" s="184"/>
      <c r="MPM2" s="176"/>
      <c r="MPN2" s="176"/>
      <c r="MPO2" s="176"/>
      <c r="MPP2" s="176"/>
      <c r="MPQ2" s="176"/>
      <c r="MPR2" s="176"/>
      <c r="MPS2" s="176"/>
      <c r="MPT2" s="176"/>
      <c r="MPU2" s="176"/>
      <c r="MPV2" s="176"/>
      <c r="MPW2" s="176"/>
      <c r="MPX2" s="176"/>
      <c r="MPY2" s="176"/>
      <c r="MPZ2" s="176"/>
      <c r="MQA2" s="176"/>
      <c r="MQB2" s="184"/>
      <c r="MQC2" s="176"/>
      <c r="MQD2" s="176"/>
      <c r="MQE2" s="176"/>
      <c r="MQF2" s="176"/>
      <c r="MQG2" s="176"/>
      <c r="MQH2" s="176"/>
      <c r="MQI2" s="176"/>
      <c r="MQJ2" s="176"/>
      <c r="MQK2" s="176"/>
      <c r="MQL2" s="176"/>
      <c r="MQM2" s="176"/>
      <c r="MQN2" s="176"/>
      <c r="MQO2" s="176"/>
      <c r="MQP2" s="176"/>
      <c r="MQQ2" s="176"/>
      <c r="MQR2" s="184"/>
      <c r="MQS2" s="176"/>
      <c r="MQT2" s="176"/>
      <c r="MQU2" s="176"/>
      <c r="MQV2" s="176"/>
      <c r="MQW2" s="176"/>
      <c r="MQX2" s="176"/>
      <c r="MQY2" s="176"/>
      <c r="MQZ2" s="176"/>
      <c r="MRA2" s="176"/>
      <c r="MRB2" s="176"/>
      <c r="MRC2" s="176"/>
      <c r="MRD2" s="176"/>
      <c r="MRE2" s="176"/>
      <c r="MRF2" s="176"/>
      <c r="MRG2" s="176"/>
      <c r="MRH2" s="184"/>
      <c r="MRI2" s="176"/>
      <c r="MRJ2" s="176"/>
      <c r="MRK2" s="176"/>
      <c r="MRL2" s="176"/>
      <c r="MRM2" s="176"/>
      <c r="MRN2" s="176"/>
      <c r="MRO2" s="176"/>
      <c r="MRP2" s="176"/>
      <c r="MRQ2" s="176"/>
      <c r="MRR2" s="176"/>
      <c r="MRS2" s="176"/>
      <c r="MRT2" s="176"/>
      <c r="MRU2" s="176"/>
      <c r="MRV2" s="176"/>
      <c r="MRW2" s="176"/>
      <c r="MRX2" s="184"/>
      <c r="MRY2" s="176"/>
      <c r="MRZ2" s="176"/>
      <c r="MSA2" s="176"/>
      <c r="MSB2" s="176"/>
      <c r="MSC2" s="176"/>
      <c r="MSD2" s="176"/>
      <c r="MSE2" s="176"/>
      <c r="MSF2" s="176"/>
      <c r="MSG2" s="176"/>
      <c r="MSH2" s="176"/>
      <c r="MSI2" s="176"/>
      <c r="MSJ2" s="176"/>
      <c r="MSK2" s="176"/>
      <c r="MSL2" s="176"/>
      <c r="MSM2" s="176"/>
      <c r="MSN2" s="184"/>
      <c r="MSO2" s="176"/>
      <c r="MSP2" s="176"/>
      <c r="MSQ2" s="176"/>
      <c r="MSR2" s="176"/>
      <c r="MSS2" s="176"/>
      <c r="MST2" s="176"/>
      <c r="MSU2" s="176"/>
      <c r="MSV2" s="176"/>
      <c r="MSW2" s="176"/>
      <c r="MSX2" s="176"/>
      <c r="MSY2" s="176"/>
      <c r="MSZ2" s="176"/>
      <c r="MTA2" s="176"/>
      <c r="MTB2" s="176"/>
      <c r="MTC2" s="176"/>
      <c r="MTD2" s="184"/>
      <c r="MTE2" s="176"/>
      <c r="MTF2" s="176"/>
      <c r="MTG2" s="176"/>
      <c r="MTH2" s="176"/>
      <c r="MTI2" s="176"/>
      <c r="MTJ2" s="176"/>
      <c r="MTK2" s="176"/>
      <c r="MTL2" s="176"/>
      <c r="MTM2" s="176"/>
      <c r="MTN2" s="176"/>
      <c r="MTO2" s="176"/>
      <c r="MTP2" s="176"/>
      <c r="MTQ2" s="176"/>
      <c r="MTR2" s="176"/>
      <c r="MTS2" s="176"/>
      <c r="MTT2" s="184"/>
      <c r="MTU2" s="176"/>
      <c r="MTV2" s="176"/>
      <c r="MTW2" s="176"/>
      <c r="MTX2" s="176"/>
      <c r="MTY2" s="176"/>
      <c r="MTZ2" s="176"/>
      <c r="MUA2" s="176"/>
      <c r="MUB2" s="176"/>
      <c r="MUC2" s="176"/>
      <c r="MUD2" s="176"/>
      <c r="MUE2" s="176"/>
      <c r="MUF2" s="176"/>
      <c r="MUG2" s="176"/>
      <c r="MUH2" s="176"/>
      <c r="MUI2" s="176"/>
      <c r="MUJ2" s="184"/>
      <c r="MUK2" s="176"/>
      <c r="MUL2" s="176"/>
      <c r="MUM2" s="176"/>
      <c r="MUN2" s="176"/>
      <c r="MUO2" s="176"/>
      <c r="MUP2" s="176"/>
      <c r="MUQ2" s="176"/>
      <c r="MUR2" s="176"/>
      <c r="MUS2" s="176"/>
      <c r="MUT2" s="176"/>
      <c r="MUU2" s="176"/>
      <c r="MUV2" s="176"/>
      <c r="MUW2" s="176"/>
      <c r="MUX2" s="176"/>
      <c r="MUY2" s="176"/>
      <c r="MUZ2" s="184"/>
      <c r="MVA2" s="176"/>
      <c r="MVB2" s="176"/>
      <c r="MVC2" s="176"/>
      <c r="MVD2" s="176"/>
      <c r="MVE2" s="176"/>
      <c r="MVF2" s="176"/>
      <c r="MVG2" s="176"/>
      <c r="MVH2" s="176"/>
      <c r="MVI2" s="176"/>
      <c r="MVJ2" s="176"/>
      <c r="MVK2" s="176"/>
      <c r="MVL2" s="176"/>
      <c r="MVM2" s="176"/>
      <c r="MVN2" s="176"/>
      <c r="MVO2" s="176"/>
      <c r="MVP2" s="184"/>
      <c r="MVQ2" s="176"/>
      <c r="MVR2" s="176"/>
      <c r="MVS2" s="176"/>
      <c r="MVT2" s="176"/>
      <c r="MVU2" s="176"/>
      <c r="MVV2" s="176"/>
      <c r="MVW2" s="176"/>
      <c r="MVX2" s="176"/>
      <c r="MVY2" s="176"/>
      <c r="MVZ2" s="176"/>
      <c r="MWA2" s="176"/>
      <c r="MWB2" s="176"/>
      <c r="MWC2" s="176"/>
      <c r="MWD2" s="176"/>
      <c r="MWE2" s="176"/>
      <c r="MWF2" s="184"/>
      <c r="MWG2" s="176"/>
      <c r="MWH2" s="176"/>
      <c r="MWI2" s="176"/>
      <c r="MWJ2" s="176"/>
      <c r="MWK2" s="176"/>
      <c r="MWL2" s="176"/>
      <c r="MWM2" s="176"/>
      <c r="MWN2" s="176"/>
      <c r="MWO2" s="176"/>
      <c r="MWP2" s="176"/>
      <c r="MWQ2" s="176"/>
      <c r="MWR2" s="176"/>
      <c r="MWS2" s="176"/>
      <c r="MWT2" s="176"/>
      <c r="MWU2" s="176"/>
      <c r="MWV2" s="184"/>
      <c r="MWW2" s="176"/>
      <c r="MWX2" s="176"/>
      <c r="MWY2" s="176"/>
      <c r="MWZ2" s="176"/>
      <c r="MXA2" s="176"/>
      <c r="MXB2" s="176"/>
      <c r="MXC2" s="176"/>
      <c r="MXD2" s="176"/>
      <c r="MXE2" s="176"/>
      <c r="MXF2" s="176"/>
      <c r="MXG2" s="176"/>
      <c r="MXH2" s="176"/>
      <c r="MXI2" s="176"/>
      <c r="MXJ2" s="176"/>
      <c r="MXK2" s="176"/>
      <c r="MXL2" s="184"/>
      <c r="MXM2" s="176"/>
      <c r="MXN2" s="176"/>
      <c r="MXO2" s="176"/>
      <c r="MXP2" s="176"/>
      <c r="MXQ2" s="176"/>
      <c r="MXR2" s="176"/>
      <c r="MXS2" s="176"/>
      <c r="MXT2" s="176"/>
      <c r="MXU2" s="176"/>
      <c r="MXV2" s="176"/>
      <c r="MXW2" s="176"/>
      <c r="MXX2" s="176"/>
      <c r="MXY2" s="176"/>
      <c r="MXZ2" s="176"/>
      <c r="MYA2" s="176"/>
      <c r="MYB2" s="184"/>
      <c r="MYC2" s="176"/>
      <c r="MYD2" s="176"/>
      <c r="MYE2" s="176"/>
      <c r="MYF2" s="176"/>
      <c r="MYG2" s="176"/>
      <c r="MYH2" s="176"/>
      <c r="MYI2" s="176"/>
      <c r="MYJ2" s="176"/>
      <c r="MYK2" s="176"/>
      <c r="MYL2" s="176"/>
      <c r="MYM2" s="176"/>
      <c r="MYN2" s="176"/>
      <c r="MYO2" s="176"/>
      <c r="MYP2" s="176"/>
      <c r="MYQ2" s="176"/>
      <c r="MYR2" s="184"/>
      <c r="MYS2" s="176"/>
      <c r="MYT2" s="176"/>
      <c r="MYU2" s="176"/>
      <c r="MYV2" s="176"/>
      <c r="MYW2" s="176"/>
      <c r="MYX2" s="176"/>
      <c r="MYY2" s="176"/>
      <c r="MYZ2" s="176"/>
      <c r="MZA2" s="176"/>
      <c r="MZB2" s="176"/>
      <c r="MZC2" s="176"/>
      <c r="MZD2" s="176"/>
      <c r="MZE2" s="176"/>
      <c r="MZF2" s="176"/>
      <c r="MZG2" s="176"/>
      <c r="MZH2" s="184"/>
      <c r="MZI2" s="176"/>
      <c r="MZJ2" s="176"/>
      <c r="MZK2" s="176"/>
      <c r="MZL2" s="176"/>
      <c r="MZM2" s="176"/>
      <c r="MZN2" s="176"/>
      <c r="MZO2" s="176"/>
      <c r="MZP2" s="176"/>
      <c r="MZQ2" s="176"/>
      <c r="MZR2" s="176"/>
      <c r="MZS2" s="176"/>
      <c r="MZT2" s="176"/>
      <c r="MZU2" s="176"/>
      <c r="MZV2" s="176"/>
      <c r="MZW2" s="176"/>
      <c r="MZX2" s="184"/>
      <c r="MZY2" s="176"/>
      <c r="MZZ2" s="176"/>
      <c r="NAA2" s="176"/>
      <c r="NAB2" s="176"/>
      <c r="NAC2" s="176"/>
      <c r="NAD2" s="176"/>
      <c r="NAE2" s="176"/>
      <c r="NAF2" s="176"/>
      <c r="NAG2" s="176"/>
      <c r="NAH2" s="176"/>
      <c r="NAI2" s="176"/>
      <c r="NAJ2" s="176"/>
      <c r="NAK2" s="176"/>
      <c r="NAL2" s="176"/>
      <c r="NAM2" s="176"/>
      <c r="NAN2" s="184"/>
      <c r="NAO2" s="176"/>
      <c r="NAP2" s="176"/>
      <c r="NAQ2" s="176"/>
      <c r="NAR2" s="176"/>
      <c r="NAS2" s="176"/>
      <c r="NAT2" s="176"/>
      <c r="NAU2" s="176"/>
      <c r="NAV2" s="176"/>
      <c r="NAW2" s="176"/>
      <c r="NAX2" s="176"/>
      <c r="NAY2" s="176"/>
      <c r="NAZ2" s="176"/>
      <c r="NBA2" s="176"/>
      <c r="NBB2" s="176"/>
      <c r="NBC2" s="176"/>
      <c r="NBD2" s="184"/>
      <c r="NBE2" s="176"/>
      <c r="NBF2" s="176"/>
      <c r="NBG2" s="176"/>
      <c r="NBH2" s="176"/>
      <c r="NBI2" s="176"/>
      <c r="NBJ2" s="176"/>
      <c r="NBK2" s="176"/>
      <c r="NBL2" s="176"/>
      <c r="NBM2" s="176"/>
      <c r="NBN2" s="176"/>
      <c r="NBO2" s="176"/>
      <c r="NBP2" s="176"/>
      <c r="NBQ2" s="176"/>
      <c r="NBR2" s="176"/>
      <c r="NBS2" s="176"/>
      <c r="NBT2" s="184"/>
      <c r="NBU2" s="176"/>
      <c r="NBV2" s="176"/>
      <c r="NBW2" s="176"/>
      <c r="NBX2" s="176"/>
      <c r="NBY2" s="176"/>
      <c r="NBZ2" s="176"/>
      <c r="NCA2" s="176"/>
      <c r="NCB2" s="176"/>
      <c r="NCC2" s="176"/>
      <c r="NCD2" s="176"/>
      <c r="NCE2" s="176"/>
      <c r="NCF2" s="176"/>
      <c r="NCG2" s="176"/>
      <c r="NCH2" s="176"/>
      <c r="NCI2" s="176"/>
      <c r="NCJ2" s="184"/>
      <c r="NCK2" s="176"/>
      <c r="NCL2" s="176"/>
      <c r="NCM2" s="176"/>
      <c r="NCN2" s="176"/>
      <c r="NCO2" s="176"/>
      <c r="NCP2" s="176"/>
      <c r="NCQ2" s="176"/>
      <c r="NCR2" s="176"/>
      <c r="NCS2" s="176"/>
      <c r="NCT2" s="176"/>
      <c r="NCU2" s="176"/>
      <c r="NCV2" s="176"/>
      <c r="NCW2" s="176"/>
      <c r="NCX2" s="176"/>
      <c r="NCY2" s="176"/>
      <c r="NCZ2" s="184"/>
      <c r="NDA2" s="176"/>
      <c r="NDB2" s="176"/>
      <c r="NDC2" s="176"/>
      <c r="NDD2" s="176"/>
      <c r="NDE2" s="176"/>
      <c r="NDF2" s="176"/>
      <c r="NDG2" s="176"/>
      <c r="NDH2" s="176"/>
      <c r="NDI2" s="176"/>
      <c r="NDJ2" s="176"/>
      <c r="NDK2" s="176"/>
      <c r="NDL2" s="176"/>
      <c r="NDM2" s="176"/>
      <c r="NDN2" s="176"/>
      <c r="NDO2" s="176"/>
      <c r="NDP2" s="184"/>
      <c r="NDQ2" s="176"/>
      <c r="NDR2" s="176"/>
      <c r="NDS2" s="176"/>
      <c r="NDT2" s="176"/>
      <c r="NDU2" s="176"/>
      <c r="NDV2" s="176"/>
      <c r="NDW2" s="176"/>
      <c r="NDX2" s="176"/>
      <c r="NDY2" s="176"/>
      <c r="NDZ2" s="176"/>
      <c r="NEA2" s="176"/>
      <c r="NEB2" s="176"/>
      <c r="NEC2" s="176"/>
      <c r="NED2" s="176"/>
      <c r="NEE2" s="176"/>
      <c r="NEF2" s="184"/>
      <c r="NEG2" s="176"/>
      <c r="NEH2" s="176"/>
      <c r="NEI2" s="176"/>
      <c r="NEJ2" s="176"/>
      <c r="NEK2" s="176"/>
      <c r="NEL2" s="176"/>
      <c r="NEM2" s="176"/>
      <c r="NEN2" s="176"/>
      <c r="NEO2" s="176"/>
      <c r="NEP2" s="176"/>
      <c r="NEQ2" s="176"/>
      <c r="NER2" s="176"/>
      <c r="NES2" s="176"/>
      <c r="NET2" s="176"/>
      <c r="NEU2" s="176"/>
      <c r="NEV2" s="184"/>
      <c r="NEW2" s="176"/>
      <c r="NEX2" s="176"/>
      <c r="NEY2" s="176"/>
      <c r="NEZ2" s="176"/>
      <c r="NFA2" s="176"/>
      <c r="NFB2" s="176"/>
      <c r="NFC2" s="176"/>
      <c r="NFD2" s="176"/>
      <c r="NFE2" s="176"/>
      <c r="NFF2" s="176"/>
      <c r="NFG2" s="176"/>
      <c r="NFH2" s="176"/>
      <c r="NFI2" s="176"/>
      <c r="NFJ2" s="176"/>
      <c r="NFK2" s="176"/>
      <c r="NFL2" s="184"/>
      <c r="NFM2" s="176"/>
      <c r="NFN2" s="176"/>
      <c r="NFO2" s="176"/>
      <c r="NFP2" s="176"/>
      <c r="NFQ2" s="176"/>
      <c r="NFR2" s="176"/>
      <c r="NFS2" s="176"/>
      <c r="NFT2" s="176"/>
      <c r="NFU2" s="176"/>
      <c r="NFV2" s="176"/>
      <c r="NFW2" s="176"/>
      <c r="NFX2" s="176"/>
      <c r="NFY2" s="176"/>
      <c r="NFZ2" s="176"/>
      <c r="NGA2" s="176"/>
      <c r="NGB2" s="184"/>
      <c r="NGC2" s="176"/>
      <c r="NGD2" s="176"/>
      <c r="NGE2" s="176"/>
      <c r="NGF2" s="176"/>
      <c r="NGG2" s="176"/>
      <c r="NGH2" s="176"/>
      <c r="NGI2" s="176"/>
      <c r="NGJ2" s="176"/>
      <c r="NGK2" s="176"/>
      <c r="NGL2" s="176"/>
      <c r="NGM2" s="176"/>
      <c r="NGN2" s="176"/>
      <c r="NGO2" s="176"/>
      <c r="NGP2" s="176"/>
      <c r="NGQ2" s="176"/>
      <c r="NGR2" s="184"/>
      <c r="NGS2" s="176"/>
      <c r="NGT2" s="176"/>
      <c r="NGU2" s="176"/>
      <c r="NGV2" s="176"/>
      <c r="NGW2" s="176"/>
      <c r="NGX2" s="176"/>
      <c r="NGY2" s="176"/>
      <c r="NGZ2" s="176"/>
      <c r="NHA2" s="176"/>
      <c r="NHB2" s="176"/>
      <c r="NHC2" s="176"/>
      <c r="NHD2" s="176"/>
      <c r="NHE2" s="176"/>
      <c r="NHF2" s="176"/>
      <c r="NHG2" s="176"/>
      <c r="NHH2" s="184"/>
      <c r="NHI2" s="176"/>
      <c r="NHJ2" s="176"/>
      <c r="NHK2" s="176"/>
      <c r="NHL2" s="176"/>
      <c r="NHM2" s="176"/>
      <c r="NHN2" s="176"/>
      <c r="NHO2" s="176"/>
      <c r="NHP2" s="176"/>
      <c r="NHQ2" s="176"/>
      <c r="NHR2" s="176"/>
      <c r="NHS2" s="176"/>
      <c r="NHT2" s="176"/>
      <c r="NHU2" s="176"/>
      <c r="NHV2" s="176"/>
      <c r="NHW2" s="176"/>
      <c r="NHX2" s="184"/>
      <c r="NHY2" s="176"/>
      <c r="NHZ2" s="176"/>
      <c r="NIA2" s="176"/>
      <c r="NIB2" s="176"/>
      <c r="NIC2" s="176"/>
      <c r="NID2" s="176"/>
      <c r="NIE2" s="176"/>
      <c r="NIF2" s="176"/>
      <c r="NIG2" s="176"/>
      <c r="NIH2" s="176"/>
      <c r="NII2" s="176"/>
      <c r="NIJ2" s="176"/>
      <c r="NIK2" s="176"/>
      <c r="NIL2" s="176"/>
      <c r="NIM2" s="176"/>
      <c r="NIN2" s="184"/>
      <c r="NIO2" s="176"/>
      <c r="NIP2" s="176"/>
      <c r="NIQ2" s="176"/>
      <c r="NIR2" s="176"/>
      <c r="NIS2" s="176"/>
      <c r="NIT2" s="176"/>
      <c r="NIU2" s="176"/>
      <c r="NIV2" s="176"/>
      <c r="NIW2" s="176"/>
      <c r="NIX2" s="176"/>
      <c r="NIY2" s="176"/>
      <c r="NIZ2" s="176"/>
      <c r="NJA2" s="176"/>
      <c r="NJB2" s="176"/>
      <c r="NJC2" s="176"/>
      <c r="NJD2" s="184"/>
      <c r="NJE2" s="176"/>
      <c r="NJF2" s="176"/>
      <c r="NJG2" s="176"/>
      <c r="NJH2" s="176"/>
      <c r="NJI2" s="176"/>
      <c r="NJJ2" s="176"/>
      <c r="NJK2" s="176"/>
      <c r="NJL2" s="176"/>
      <c r="NJM2" s="176"/>
      <c r="NJN2" s="176"/>
      <c r="NJO2" s="176"/>
      <c r="NJP2" s="176"/>
      <c r="NJQ2" s="176"/>
      <c r="NJR2" s="176"/>
      <c r="NJS2" s="176"/>
      <c r="NJT2" s="184"/>
      <c r="NJU2" s="176"/>
      <c r="NJV2" s="176"/>
      <c r="NJW2" s="176"/>
      <c r="NJX2" s="176"/>
      <c r="NJY2" s="176"/>
      <c r="NJZ2" s="176"/>
      <c r="NKA2" s="176"/>
      <c r="NKB2" s="176"/>
      <c r="NKC2" s="176"/>
      <c r="NKD2" s="176"/>
      <c r="NKE2" s="176"/>
      <c r="NKF2" s="176"/>
      <c r="NKG2" s="176"/>
      <c r="NKH2" s="176"/>
      <c r="NKI2" s="176"/>
      <c r="NKJ2" s="184"/>
      <c r="NKK2" s="176"/>
      <c r="NKL2" s="176"/>
      <c r="NKM2" s="176"/>
      <c r="NKN2" s="176"/>
      <c r="NKO2" s="176"/>
      <c r="NKP2" s="176"/>
      <c r="NKQ2" s="176"/>
      <c r="NKR2" s="176"/>
      <c r="NKS2" s="176"/>
      <c r="NKT2" s="176"/>
      <c r="NKU2" s="176"/>
      <c r="NKV2" s="176"/>
      <c r="NKW2" s="176"/>
      <c r="NKX2" s="176"/>
      <c r="NKY2" s="176"/>
      <c r="NKZ2" s="184"/>
      <c r="NLA2" s="176"/>
      <c r="NLB2" s="176"/>
      <c r="NLC2" s="176"/>
      <c r="NLD2" s="176"/>
      <c r="NLE2" s="176"/>
      <c r="NLF2" s="176"/>
      <c r="NLG2" s="176"/>
      <c r="NLH2" s="176"/>
      <c r="NLI2" s="176"/>
      <c r="NLJ2" s="176"/>
      <c r="NLK2" s="176"/>
      <c r="NLL2" s="176"/>
      <c r="NLM2" s="176"/>
      <c r="NLN2" s="176"/>
      <c r="NLO2" s="176"/>
      <c r="NLP2" s="184"/>
      <c r="NLQ2" s="176"/>
      <c r="NLR2" s="176"/>
      <c r="NLS2" s="176"/>
      <c r="NLT2" s="176"/>
      <c r="NLU2" s="176"/>
      <c r="NLV2" s="176"/>
      <c r="NLW2" s="176"/>
      <c r="NLX2" s="176"/>
      <c r="NLY2" s="176"/>
      <c r="NLZ2" s="176"/>
      <c r="NMA2" s="176"/>
      <c r="NMB2" s="176"/>
      <c r="NMC2" s="176"/>
      <c r="NMD2" s="176"/>
      <c r="NME2" s="176"/>
      <c r="NMF2" s="184"/>
      <c r="NMG2" s="176"/>
      <c r="NMH2" s="176"/>
      <c r="NMI2" s="176"/>
      <c r="NMJ2" s="176"/>
      <c r="NMK2" s="176"/>
      <c r="NML2" s="176"/>
      <c r="NMM2" s="176"/>
      <c r="NMN2" s="176"/>
      <c r="NMO2" s="176"/>
      <c r="NMP2" s="176"/>
      <c r="NMQ2" s="176"/>
      <c r="NMR2" s="176"/>
      <c r="NMS2" s="176"/>
      <c r="NMT2" s="176"/>
      <c r="NMU2" s="176"/>
      <c r="NMV2" s="184"/>
      <c r="NMW2" s="176"/>
      <c r="NMX2" s="176"/>
      <c r="NMY2" s="176"/>
      <c r="NMZ2" s="176"/>
      <c r="NNA2" s="176"/>
      <c r="NNB2" s="176"/>
      <c r="NNC2" s="176"/>
      <c r="NND2" s="176"/>
      <c r="NNE2" s="176"/>
      <c r="NNF2" s="176"/>
      <c r="NNG2" s="176"/>
      <c r="NNH2" s="176"/>
      <c r="NNI2" s="176"/>
      <c r="NNJ2" s="176"/>
      <c r="NNK2" s="176"/>
      <c r="NNL2" s="184"/>
      <c r="NNM2" s="176"/>
      <c r="NNN2" s="176"/>
      <c r="NNO2" s="176"/>
      <c r="NNP2" s="176"/>
      <c r="NNQ2" s="176"/>
      <c r="NNR2" s="176"/>
      <c r="NNS2" s="176"/>
      <c r="NNT2" s="176"/>
      <c r="NNU2" s="176"/>
      <c r="NNV2" s="176"/>
      <c r="NNW2" s="176"/>
      <c r="NNX2" s="176"/>
      <c r="NNY2" s="176"/>
      <c r="NNZ2" s="176"/>
      <c r="NOA2" s="176"/>
      <c r="NOB2" s="184"/>
      <c r="NOC2" s="176"/>
      <c r="NOD2" s="176"/>
      <c r="NOE2" s="176"/>
      <c r="NOF2" s="176"/>
      <c r="NOG2" s="176"/>
      <c r="NOH2" s="176"/>
      <c r="NOI2" s="176"/>
      <c r="NOJ2" s="176"/>
      <c r="NOK2" s="176"/>
      <c r="NOL2" s="176"/>
      <c r="NOM2" s="176"/>
      <c r="NON2" s="176"/>
      <c r="NOO2" s="176"/>
      <c r="NOP2" s="176"/>
      <c r="NOQ2" s="176"/>
      <c r="NOR2" s="184"/>
      <c r="NOS2" s="176"/>
      <c r="NOT2" s="176"/>
      <c r="NOU2" s="176"/>
      <c r="NOV2" s="176"/>
      <c r="NOW2" s="176"/>
      <c r="NOX2" s="176"/>
      <c r="NOY2" s="176"/>
      <c r="NOZ2" s="176"/>
      <c r="NPA2" s="176"/>
      <c r="NPB2" s="176"/>
      <c r="NPC2" s="176"/>
      <c r="NPD2" s="176"/>
      <c r="NPE2" s="176"/>
      <c r="NPF2" s="176"/>
      <c r="NPG2" s="176"/>
      <c r="NPH2" s="184"/>
      <c r="NPI2" s="176"/>
      <c r="NPJ2" s="176"/>
      <c r="NPK2" s="176"/>
      <c r="NPL2" s="176"/>
      <c r="NPM2" s="176"/>
      <c r="NPN2" s="176"/>
      <c r="NPO2" s="176"/>
      <c r="NPP2" s="176"/>
      <c r="NPQ2" s="176"/>
      <c r="NPR2" s="176"/>
      <c r="NPS2" s="176"/>
      <c r="NPT2" s="176"/>
      <c r="NPU2" s="176"/>
      <c r="NPV2" s="176"/>
      <c r="NPW2" s="176"/>
      <c r="NPX2" s="184"/>
      <c r="NPY2" s="176"/>
      <c r="NPZ2" s="176"/>
      <c r="NQA2" s="176"/>
      <c r="NQB2" s="176"/>
      <c r="NQC2" s="176"/>
      <c r="NQD2" s="176"/>
      <c r="NQE2" s="176"/>
      <c r="NQF2" s="176"/>
      <c r="NQG2" s="176"/>
      <c r="NQH2" s="176"/>
      <c r="NQI2" s="176"/>
      <c r="NQJ2" s="176"/>
      <c r="NQK2" s="176"/>
      <c r="NQL2" s="176"/>
      <c r="NQM2" s="176"/>
      <c r="NQN2" s="184"/>
      <c r="NQO2" s="176"/>
      <c r="NQP2" s="176"/>
      <c r="NQQ2" s="176"/>
      <c r="NQR2" s="176"/>
      <c r="NQS2" s="176"/>
      <c r="NQT2" s="176"/>
      <c r="NQU2" s="176"/>
      <c r="NQV2" s="176"/>
      <c r="NQW2" s="176"/>
      <c r="NQX2" s="176"/>
      <c r="NQY2" s="176"/>
      <c r="NQZ2" s="176"/>
      <c r="NRA2" s="176"/>
      <c r="NRB2" s="176"/>
      <c r="NRC2" s="176"/>
      <c r="NRD2" s="184"/>
      <c r="NRE2" s="176"/>
      <c r="NRF2" s="176"/>
      <c r="NRG2" s="176"/>
      <c r="NRH2" s="176"/>
      <c r="NRI2" s="176"/>
      <c r="NRJ2" s="176"/>
      <c r="NRK2" s="176"/>
      <c r="NRL2" s="176"/>
      <c r="NRM2" s="176"/>
      <c r="NRN2" s="176"/>
      <c r="NRO2" s="176"/>
      <c r="NRP2" s="176"/>
      <c r="NRQ2" s="176"/>
      <c r="NRR2" s="176"/>
      <c r="NRS2" s="176"/>
      <c r="NRT2" s="184"/>
      <c r="NRU2" s="176"/>
      <c r="NRV2" s="176"/>
      <c r="NRW2" s="176"/>
      <c r="NRX2" s="176"/>
      <c r="NRY2" s="176"/>
      <c r="NRZ2" s="176"/>
      <c r="NSA2" s="176"/>
      <c r="NSB2" s="176"/>
      <c r="NSC2" s="176"/>
      <c r="NSD2" s="176"/>
      <c r="NSE2" s="176"/>
      <c r="NSF2" s="176"/>
      <c r="NSG2" s="176"/>
      <c r="NSH2" s="176"/>
      <c r="NSI2" s="176"/>
      <c r="NSJ2" s="184"/>
      <c r="NSK2" s="176"/>
      <c r="NSL2" s="176"/>
      <c r="NSM2" s="176"/>
      <c r="NSN2" s="176"/>
      <c r="NSO2" s="176"/>
      <c r="NSP2" s="176"/>
      <c r="NSQ2" s="176"/>
      <c r="NSR2" s="176"/>
      <c r="NSS2" s="176"/>
      <c r="NST2" s="176"/>
      <c r="NSU2" s="176"/>
      <c r="NSV2" s="176"/>
      <c r="NSW2" s="176"/>
      <c r="NSX2" s="176"/>
      <c r="NSY2" s="176"/>
      <c r="NSZ2" s="184"/>
      <c r="NTA2" s="176"/>
      <c r="NTB2" s="176"/>
      <c r="NTC2" s="176"/>
      <c r="NTD2" s="176"/>
      <c r="NTE2" s="176"/>
      <c r="NTF2" s="176"/>
      <c r="NTG2" s="176"/>
      <c r="NTH2" s="176"/>
      <c r="NTI2" s="176"/>
      <c r="NTJ2" s="176"/>
      <c r="NTK2" s="176"/>
      <c r="NTL2" s="176"/>
      <c r="NTM2" s="176"/>
      <c r="NTN2" s="176"/>
      <c r="NTO2" s="176"/>
      <c r="NTP2" s="184"/>
      <c r="NTQ2" s="176"/>
      <c r="NTR2" s="176"/>
      <c r="NTS2" s="176"/>
      <c r="NTT2" s="176"/>
      <c r="NTU2" s="176"/>
      <c r="NTV2" s="176"/>
      <c r="NTW2" s="176"/>
      <c r="NTX2" s="176"/>
      <c r="NTY2" s="176"/>
      <c r="NTZ2" s="176"/>
      <c r="NUA2" s="176"/>
      <c r="NUB2" s="176"/>
      <c r="NUC2" s="176"/>
      <c r="NUD2" s="176"/>
      <c r="NUE2" s="176"/>
      <c r="NUF2" s="184"/>
      <c r="NUG2" s="176"/>
      <c r="NUH2" s="176"/>
      <c r="NUI2" s="176"/>
      <c r="NUJ2" s="176"/>
      <c r="NUK2" s="176"/>
      <c r="NUL2" s="176"/>
      <c r="NUM2" s="176"/>
      <c r="NUN2" s="176"/>
      <c r="NUO2" s="176"/>
      <c r="NUP2" s="176"/>
      <c r="NUQ2" s="176"/>
      <c r="NUR2" s="176"/>
      <c r="NUS2" s="176"/>
      <c r="NUT2" s="176"/>
      <c r="NUU2" s="176"/>
      <c r="NUV2" s="184"/>
      <c r="NUW2" s="176"/>
      <c r="NUX2" s="176"/>
      <c r="NUY2" s="176"/>
      <c r="NUZ2" s="176"/>
      <c r="NVA2" s="176"/>
      <c r="NVB2" s="176"/>
      <c r="NVC2" s="176"/>
      <c r="NVD2" s="176"/>
      <c r="NVE2" s="176"/>
      <c r="NVF2" s="176"/>
      <c r="NVG2" s="176"/>
      <c r="NVH2" s="176"/>
      <c r="NVI2" s="176"/>
      <c r="NVJ2" s="176"/>
      <c r="NVK2" s="176"/>
      <c r="NVL2" s="184"/>
      <c r="NVM2" s="176"/>
      <c r="NVN2" s="176"/>
      <c r="NVO2" s="176"/>
      <c r="NVP2" s="176"/>
      <c r="NVQ2" s="176"/>
      <c r="NVR2" s="176"/>
      <c r="NVS2" s="176"/>
      <c r="NVT2" s="176"/>
      <c r="NVU2" s="176"/>
      <c r="NVV2" s="176"/>
      <c r="NVW2" s="176"/>
      <c r="NVX2" s="176"/>
      <c r="NVY2" s="176"/>
      <c r="NVZ2" s="176"/>
      <c r="NWA2" s="176"/>
      <c r="NWB2" s="184"/>
      <c r="NWC2" s="176"/>
      <c r="NWD2" s="176"/>
      <c r="NWE2" s="176"/>
      <c r="NWF2" s="176"/>
      <c r="NWG2" s="176"/>
      <c r="NWH2" s="176"/>
      <c r="NWI2" s="176"/>
      <c r="NWJ2" s="176"/>
      <c r="NWK2" s="176"/>
      <c r="NWL2" s="176"/>
      <c r="NWM2" s="176"/>
      <c r="NWN2" s="176"/>
      <c r="NWO2" s="176"/>
      <c r="NWP2" s="176"/>
      <c r="NWQ2" s="176"/>
      <c r="NWR2" s="184"/>
      <c r="NWS2" s="176"/>
      <c r="NWT2" s="176"/>
      <c r="NWU2" s="176"/>
      <c r="NWV2" s="176"/>
      <c r="NWW2" s="176"/>
      <c r="NWX2" s="176"/>
      <c r="NWY2" s="176"/>
      <c r="NWZ2" s="176"/>
      <c r="NXA2" s="176"/>
      <c r="NXB2" s="176"/>
      <c r="NXC2" s="176"/>
      <c r="NXD2" s="176"/>
      <c r="NXE2" s="176"/>
      <c r="NXF2" s="176"/>
      <c r="NXG2" s="176"/>
      <c r="NXH2" s="184"/>
      <c r="NXI2" s="176"/>
      <c r="NXJ2" s="176"/>
      <c r="NXK2" s="176"/>
      <c r="NXL2" s="176"/>
      <c r="NXM2" s="176"/>
      <c r="NXN2" s="176"/>
      <c r="NXO2" s="176"/>
      <c r="NXP2" s="176"/>
      <c r="NXQ2" s="176"/>
      <c r="NXR2" s="176"/>
      <c r="NXS2" s="176"/>
      <c r="NXT2" s="176"/>
      <c r="NXU2" s="176"/>
      <c r="NXV2" s="176"/>
      <c r="NXW2" s="176"/>
      <c r="NXX2" s="184"/>
      <c r="NXY2" s="176"/>
      <c r="NXZ2" s="176"/>
      <c r="NYA2" s="176"/>
      <c r="NYB2" s="176"/>
      <c r="NYC2" s="176"/>
      <c r="NYD2" s="176"/>
      <c r="NYE2" s="176"/>
      <c r="NYF2" s="176"/>
      <c r="NYG2" s="176"/>
      <c r="NYH2" s="176"/>
      <c r="NYI2" s="176"/>
      <c r="NYJ2" s="176"/>
      <c r="NYK2" s="176"/>
      <c r="NYL2" s="176"/>
      <c r="NYM2" s="176"/>
      <c r="NYN2" s="184"/>
      <c r="NYO2" s="176"/>
      <c r="NYP2" s="176"/>
      <c r="NYQ2" s="176"/>
      <c r="NYR2" s="176"/>
      <c r="NYS2" s="176"/>
      <c r="NYT2" s="176"/>
      <c r="NYU2" s="176"/>
      <c r="NYV2" s="176"/>
      <c r="NYW2" s="176"/>
      <c r="NYX2" s="176"/>
      <c r="NYY2" s="176"/>
      <c r="NYZ2" s="176"/>
      <c r="NZA2" s="176"/>
      <c r="NZB2" s="176"/>
      <c r="NZC2" s="176"/>
      <c r="NZD2" s="184"/>
      <c r="NZE2" s="176"/>
      <c r="NZF2" s="176"/>
      <c r="NZG2" s="176"/>
      <c r="NZH2" s="176"/>
      <c r="NZI2" s="176"/>
      <c r="NZJ2" s="176"/>
      <c r="NZK2" s="176"/>
      <c r="NZL2" s="176"/>
      <c r="NZM2" s="176"/>
      <c r="NZN2" s="176"/>
      <c r="NZO2" s="176"/>
      <c r="NZP2" s="176"/>
      <c r="NZQ2" s="176"/>
      <c r="NZR2" s="176"/>
      <c r="NZS2" s="176"/>
      <c r="NZT2" s="184"/>
      <c r="NZU2" s="176"/>
      <c r="NZV2" s="176"/>
      <c r="NZW2" s="176"/>
      <c r="NZX2" s="176"/>
      <c r="NZY2" s="176"/>
      <c r="NZZ2" s="176"/>
      <c r="OAA2" s="176"/>
      <c r="OAB2" s="176"/>
      <c r="OAC2" s="176"/>
      <c r="OAD2" s="176"/>
      <c r="OAE2" s="176"/>
      <c r="OAF2" s="176"/>
      <c r="OAG2" s="176"/>
      <c r="OAH2" s="176"/>
      <c r="OAI2" s="176"/>
      <c r="OAJ2" s="184"/>
      <c r="OAK2" s="176"/>
      <c r="OAL2" s="176"/>
      <c r="OAM2" s="176"/>
      <c r="OAN2" s="176"/>
      <c r="OAO2" s="176"/>
      <c r="OAP2" s="176"/>
      <c r="OAQ2" s="176"/>
      <c r="OAR2" s="176"/>
      <c r="OAS2" s="176"/>
      <c r="OAT2" s="176"/>
      <c r="OAU2" s="176"/>
      <c r="OAV2" s="176"/>
      <c r="OAW2" s="176"/>
      <c r="OAX2" s="176"/>
      <c r="OAY2" s="176"/>
      <c r="OAZ2" s="184"/>
      <c r="OBA2" s="176"/>
      <c r="OBB2" s="176"/>
      <c r="OBC2" s="176"/>
      <c r="OBD2" s="176"/>
      <c r="OBE2" s="176"/>
      <c r="OBF2" s="176"/>
      <c r="OBG2" s="176"/>
      <c r="OBH2" s="176"/>
      <c r="OBI2" s="176"/>
      <c r="OBJ2" s="176"/>
      <c r="OBK2" s="176"/>
      <c r="OBL2" s="176"/>
      <c r="OBM2" s="176"/>
      <c r="OBN2" s="176"/>
      <c r="OBO2" s="176"/>
      <c r="OBP2" s="184"/>
      <c r="OBQ2" s="176"/>
      <c r="OBR2" s="176"/>
      <c r="OBS2" s="176"/>
      <c r="OBT2" s="176"/>
      <c r="OBU2" s="176"/>
      <c r="OBV2" s="176"/>
      <c r="OBW2" s="176"/>
      <c r="OBX2" s="176"/>
      <c r="OBY2" s="176"/>
      <c r="OBZ2" s="176"/>
      <c r="OCA2" s="176"/>
      <c r="OCB2" s="176"/>
      <c r="OCC2" s="176"/>
      <c r="OCD2" s="176"/>
      <c r="OCE2" s="176"/>
      <c r="OCF2" s="184"/>
      <c r="OCG2" s="176"/>
      <c r="OCH2" s="176"/>
      <c r="OCI2" s="176"/>
      <c r="OCJ2" s="176"/>
      <c r="OCK2" s="176"/>
      <c r="OCL2" s="176"/>
      <c r="OCM2" s="176"/>
      <c r="OCN2" s="176"/>
      <c r="OCO2" s="176"/>
      <c r="OCP2" s="176"/>
      <c r="OCQ2" s="176"/>
      <c r="OCR2" s="176"/>
      <c r="OCS2" s="176"/>
      <c r="OCT2" s="176"/>
      <c r="OCU2" s="176"/>
      <c r="OCV2" s="184"/>
      <c r="OCW2" s="176"/>
      <c r="OCX2" s="176"/>
      <c r="OCY2" s="176"/>
      <c r="OCZ2" s="176"/>
      <c r="ODA2" s="176"/>
      <c r="ODB2" s="176"/>
      <c r="ODC2" s="176"/>
      <c r="ODD2" s="176"/>
      <c r="ODE2" s="176"/>
      <c r="ODF2" s="176"/>
      <c r="ODG2" s="176"/>
      <c r="ODH2" s="176"/>
      <c r="ODI2" s="176"/>
      <c r="ODJ2" s="176"/>
      <c r="ODK2" s="176"/>
      <c r="ODL2" s="184"/>
      <c r="ODM2" s="176"/>
      <c r="ODN2" s="176"/>
      <c r="ODO2" s="176"/>
      <c r="ODP2" s="176"/>
      <c r="ODQ2" s="176"/>
      <c r="ODR2" s="176"/>
      <c r="ODS2" s="176"/>
      <c r="ODT2" s="176"/>
      <c r="ODU2" s="176"/>
      <c r="ODV2" s="176"/>
      <c r="ODW2" s="176"/>
      <c r="ODX2" s="176"/>
      <c r="ODY2" s="176"/>
      <c r="ODZ2" s="176"/>
      <c r="OEA2" s="176"/>
      <c r="OEB2" s="184"/>
      <c r="OEC2" s="176"/>
      <c r="OED2" s="176"/>
      <c r="OEE2" s="176"/>
      <c r="OEF2" s="176"/>
      <c r="OEG2" s="176"/>
      <c r="OEH2" s="176"/>
      <c r="OEI2" s="176"/>
      <c r="OEJ2" s="176"/>
      <c r="OEK2" s="176"/>
      <c r="OEL2" s="176"/>
      <c r="OEM2" s="176"/>
      <c r="OEN2" s="176"/>
      <c r="OEO2" s="176"/>
      <c r="OEP2" s="176"/>
      <c r="OEQ2" s="176"/>
      <c r="OER2" s="184"/>
      <c r="OES2" s="176"/>
      <c r="OET2" s="176"/>
      <c r="OEU2" s="176"/>
      <c r="OEV2" s="176"/>
      <c r="OEW2" s="176"/>
      <c r="OEX2" s="176"/>
      <c r="OEY2" s="176"/>
      <c r="OEZ2" s="176"/>
      <c r="OFA2" s="176"/>
      <c r="OFB2" s="176"/>
      <c r="OFC2" s="176"/>
      <c r="OFD2" s="176"/>
      <c r="OFE2" s="176"/>
      <c r="OFF2" s="176"/>
      <c r="OFG2" s="176"/>
      <c r="OFH2" s="184"/>
      <c r="OFI2" s="176"/>
      <c r="OFJ2" s="176"/>
      <c r="OFK2" s="176"/>
      <c r="OFL2" s="176"/>
      <c r="OFM2" s="176"/>
      <c r="OFN2" s="176"/>
      <c r="OFO2" s="176"/>
      <c r="OFP2" s="176"/>
      <c r="OFQ2" s="176"/>
      <c r="OFR2" s="176"/>
      <c r="OFS2" s="176"/>
      <c r="OFT2" s="176"/>
      <c r="OFU2" s="176"/>
      <c r="OFV2" s="176"/>
      <c r="OFW2" s="176"/>
      <c r="OFX2" s="184"/>
      <c r="OFY2" s="176"/>
      <c r="OFZ2" s="176"/>
      <c r="OGA2" s="176"/>
      <c r="OGB2" s="176"/>
      <c r="OGC2" s="176"/>
      <c r="OGD2" s="176"/>
      <c r="OGE2" s="176"/>
      <c r="OGF2" s="176"/>
      <c r="OGG2" s="176"/>
      <c r="OGH2" s="176"/>
      <c r="OGI2" s="176"/>
      <c r="OGJ2" s="176"/>
      <c r="OGK2" s="176"/>
      <c r="OGL2" s="176"/>
      <c r="OGM2" s="176"/>
      <c r="OGN2" s="184"/>
      <c r="OGO2" s="176"/>
      <c r="OGP2" s="176"/>
      <c r="OGQ2" s="176"/>
      <c r="OGR2" s="176"/>
      <c r="OGS2" s="176"/>
      <c r="OGT2" s="176"/>
      <c r="OGU2" s="176"/>
      <c r="OGV2" s="176"/>
      <c r="OGW2" s="176"/>
      <c r="OGX2" s="176"/>
      <c r="OGY2" s="176"/>
      <c r="OGZ2" s="176"/>
      <c r="OHA2" s="176"/>
      <c r="OHB2" s="176"/>
      <c r="OHC2" s="176"/>
      <c r="OHD2" s="184"/>
      <c r="OHE2" s="176"/>
      <c r="OHF2" s="176"/>
      <c r="OHG2" s="176"/>
      <c r="OHH2" s="176"/>
      <c r="OHI2" s="176"/>
      <c r="OHJ2" s="176"/>
      <c r="OHK2" s="176"/>
      <c r="OHL2" s="176"/>
      <c r="OHM2" s="176"/>
      <c r="OHN2" s="176"/>
      <c r="OHO2" s="176"/>
      <c r="OHP2" s="176"/>
      <c r="OHQ2" s="176"/>
      <c r="OHR2" s="176"/>
      <c r="OHS2" s="176"/>
      <c r="OHT2" s="184"/>
      <c r="OHU2" s="176"/>
      <c r="OHV2" s="176"/>
      <c r="OHW2" s="176"/>
      <c r="OHX2" s="176"/>
      <c r="OHY2" s="176"/>
      <c r="OHZ2" s="176"/>
      <c r="OIA2" s="176"/>
      <c r="OIB2" s="176"/>
      <c r="OIC2" s="176"/>
      <c r="OID2" s="176"/>
      <c r="OIE2" s="176"/>
      <c r="OIF2" s="176"/>
      <c r="OIG2" s="176"/>
      <c r="OIH2" s="176"/>
      <c r="OII2" s="176"/>
      <c r="OIJ2" s="184"/>
      <c r="OIK2" s="176"/>
      <c r="OIL2" s="176"/>
      <c r="OIM2" s="176"/>
      <c r="OIN2" s="176"/>
      <c r="OIO2" s="176"/>
      <c r="OIP2" s="176"/>
      <c r="OIQ2" s="176"/>
      <c r="OIR2" s="176"/>
      <c r="OIS2" s="176"/>
      <c r="OIT2" s="176"/>
      <c r="OIU2" s="176"/>
      <c r="OIV2" s="176"/>
      <c r="OIW2" s="176"/>
      <c r="OIX2" s="176"/>
      <c r="OIY2" s="176"/>
      <c r="OIZ2" s="184"/>
      <c r="OJA2" s="176"/>
      <c r="OJB2" s="176"/>
      <c r="OJC2" s="176"/>
      <c r="OJD2" s="176"/>
      <c r="OJE2" s="176"/>
      <c r="OJF2" s="176"/>
      <c r="OJG2" s="176"/>
      <c r="OJH2" s="176"/>
      <c r="OJI2" s="176"/>
      <c r="OJJ2" s="176"/>
      <c r="OJK2" s="176"/>
      <c r="OJL2" s="176"/>
      <c r="OJM2" s="176"/>
      <c r="OJN2" s="176"/>
      <c r="OJO2" s="176"/>
      <c r="OJP2" s="184"/>
      <c r="OJQ2" s="176"/>
      <c r="OJR2" s="176"/>
      <c r="OJS2" s="176"/>
      <c r="OJT2" s="176"/>
      <c r="OJU2" s="176"/>
      <c r="OJV2" s="176"/>
      <c r="OJW2" s="176"/>
      <c r="OJX2" s="176"/>
      <c r="OJY2" s="176"/>
      <c r="OJZ2" s="176"/>
      <c r="OKA2" s="176"/>
      <c r="OKB2" s="176"/>
      <c r="OKC2" s="176"/>
      <c r="OKD2" s="176"/>
      <c r="OKE2" s="176"/>
      <c r="OKF2" s="184"/>
      <c r="OKG2" s="176"/>
      <c r="OKH2" s="176"/>
      <c r="OKI2" s="176"/>
      <c r="OKJ2" s="176"/>
      <c r="OKK2" s="176"/>
      <c r="OKL2" s="176"/>
      <c r="OKM2" s="176"/>
      <c r="OKN2" s="176"/>
      <c r="OKO2" s="176"/>
      <c r="OKP2" s="176"/>
      <c r="OKQ2" s="176"/>
      <c r="OKR2" s="176"/>
      <c r="OKS2" s="176"/>
      <c r="OKT2" s="176"/>
      <c r="OKU2" s="176"/>
      <c r="OKV2" s="184"/>
      <c r="OKW2" s="176"/>
      <c r="OKX2" s="176"/>
      <c r="OKY2" s="176"/>
      <c r="OKZ2" s="176"/>
      <c r="OLA2" s="176"/>
      <c r="OLB2" s="176"/>
      <c r="OLC2" s="176"/>
      <c r="OLD2" s="176"/>
      <c r="OLE2" s="176"/>
      <c r="OLF2" s="176"/>
      <c r="OLG2" s="176"/>
      <c r="OLH2" s="176"/>
      <c r="OLI2" s="176"/>
      <c r="OLJ2" s="176"/>
      <c r="OLK2" s="176"/>
      <c r="OLL2" s="184"/>
      <c r="OLM2" s="176"/>
      <c r="OLN2" s="176"/>
      <c r="OLO2" s="176"/>
      <c r="OLP2" s="176"/>
      <c r="OLQ2" s="176"/>
      <c r="OLR2" s="176"/>
      <c r="OLS2" s="176"/>
      <c r="OLT2" s="176"/>
      <c r="OLU2" s="176"/>
      <c r="OLV2" s="176"/>
      <c r="OLW2" s="176"/>
      <c r="OLX2" s="176"/>
      <c r="OLY2" s="176"/>
      <c r="OLZ2" s="176"/>
      <c r="OMA2" s="176"/>
      <c r="OMB2" s="184"/>
      <c r="OMC2" s="176"/>
      <c r="OMD2" s="176"/>
      <c r="OME2" s="176"/>
      <c r="OMF2" s="176"/>
      <c r="OMG2" s="176"/>
      <c r="OMH2" s="176"/>
      <c r="OMI2" s="176"/>
      <c r="OMJ2" s="176"/>
      <c r="OMK2" s="176"/>
      <c r="OML2" s="176"/>
      <c r="OMM2" s="176"/>
      <c r="OMN2" s="176"/>
      <c r="OMO2" s="176"/>
      <c r="OMP2" s="176"/>
      <c r="OMQ2" s="176"/>
      <c r="OMR2" s="184"/>
      <c r="OMS2" s="176"/>
      <c r="OMT2" s="176"/>
      <c r="OMU2" s="176"/>
      <c r="OMV2" s="176"/>
      <c r="OMW2" s="176"/>
      <c r="OMX2" s="176"/>
      <c r="OMY2" s="176"/>
      <c r="OMZ2" s="176"/>
      <c r="ONA2" s="176"/>
      <c r="ONB2" s="176"/>
      <c r="ONC2" s="176"/>
      <c r="OND2" s="176"/>
      <c r="ONE2" s="176"/>
      <c r="ONF2" s="176"/>
      <c r="ONG2" s="176"/>
      <c r="ONH2" s="184"/>
      <c r="ONI2" s="176"/>
      <c r="ONJ2" s="176"/>
      <c r="ONK2" s="176"/>
      <c r="ONL2" s="176"/>
      <c r="ONM2" s="176"/>
      <c r="ONN2" s="176"/>
      <c r="ONO2" s="176"/>
      <c r="ONP2" s="176"/>
      <c r="ONQ2" s="176"/>
      <c r="ONR2" s="176"/>
      <c r="ONS2" s="176"/>
      <c r="ONT2" s="176"/>
      <c r="ONU2" s="176"/>
      <c r="ONV2" s="176"/>
      <c r="ONW2" s="176"/>
      <c r="ONX2" s="184"/>
      <c r="ONY2" s="176"/>
      <c r="ONZ2" s="176"/>
      <c r="OOA2" s="176"/>
      <c r="OOB2" s="176"/>
      <c r="OOC2" s="176"/>
      <c r="OOD2" s="176"/>
      <c r="OOE2" s="176"/>
      <c r="OOF2" s="176"/>
      <c r="OOG2" s="176"/>
      <c r="OOH2" s="176"/>
      <c r="OOI2" s="176"/>
      <c r="OOJ2" s="176"/>
      <c r="OOK2" s="176"/>
      <c r="OOL2" s="176"/>
      <c r="OOM2" s="176"/>
      <c r="OON2" s="184"/>
      <c r="OOO2" s="176"/>
      <c r="OOP2" s="176"/>
      <c r="OOQ2" s="176"/>
      <c r="OOR2" s="176"/>
      <c r="OOS2" s="176"/>
      <c r="OOT2" s="176"/>
      <c r="OOU2" s="176"/>
      <c r="OOV2" s="176"/>
      <c r="OOW2" s="176"/>
      <c r="OOX2" s="176"/>
      <c r="OOY2" s="176"/>
      <c r="OOZ2" s="176"/>
      <c r="OPA2" s="176"/>
      <c r="OPB2" s="176"/>
      <c r="OPC2" s="176"/>
      <c r="OPD2" s="184"/>
      <c r="OPE2" s="176"/>
      <c r="OPF2" s="176"/>
      <c r="OPG2" s="176"/>
      <c r="OPH2" s="176"/>
      <c r="OPI2" s="176"/>
      <c r="OPJ2" s="176"/>
      <c r="OPK2" s="176"/>
      <c r="OPL2" s="176"/>
      <c r="OPM2" s="176"/>
      <c r="OPN2" s="176"/>
      <c r="OPO2" s="176"/>
      <c r="OPP2" s="176"/>
      <c r="OPQ2" s="176"/>
      <c r="OPR2" s="176"/>
      <c r="OPS2" s="176"/>
      <c r="OPT2" s="184"/>
      <c r="OPU2" s="176"/>
      <c r="OPV2" s="176"/>
      <c r="OPW2" s="176"/>
      <c r="OPX2" s="176"/>
      <c r="OPY2" s="176"/>
      <c r="OPZ2" s="176"/>
      <c r="OQA2" s="176"/>
      <c r="OQB2" s="176"/>
      <c r="OQC2" s="176"/>
      <c r="OQD2" s="176"/>
      <c r="OQE2" s="176"/>
      <c r="OQF2" s="176"/>
      <c r="OQG2" s="176"/>
      <c r="OQH2" s="176"/>
      <c r="OQI2" s="176"/>
      <c r="OQJ2" s="184"/>
      <c r="OQK2" s="176"/>
      <c r="OQL2" s="176"/>
      <c r="OQM2" s="176"/>
      <c r="OQN2" s="176"/>
      <c r="OQO2" s="176"/>
      <c r="OQP2" s="176"/>
      <c r="OQQ2" s="176"/>
      <c r="OQR2" s="176"/>
      <c r="OQS2" s="176"/>
      <c r="OQT2" s="176"/>
      <c r="OQU2" s="176"/>
      <c r="OQV2" s="176"/>
      <c r="OQW2" s="176"/>
      <c r="OQX2" s="176"/>
      <c r="OQY2" s="176"/>
      <c r="OQZ2" s="184"/>
      <c r="ORA2" s="176"/>
      <c r="ORB2" s="176"/>
      <c r="ORC2" s="176"/>
      <c r="ORD2" s="176"/>
      <c r="ORE2" s="176"/>
      <c r="ORF2" s="176"/>
      <c r="ORG2" s="176"/>
      <c r="ORH2" s="176"/>
      <c r="ORI2" s="176"/>
      <c r="ORJ2" s="176"/>
      <c r="ORK2" s="176"/>
      <c r="ORL2" s="176"/>
      <c r="ORM2" s="176"/>
      <c r="ORN2" s="176"/>
      <c r="ORO2" s="176"/>
      <c r="ORP2" s="184"/>
      <c r="ORQ2" s="176"/>
      <c r="ORR2" s="176"/>
      <c r="ORS2" s="176"/>
      <c r="ORT2" s="176"/>
      <c r="ORU2" s="176"/>
      <c r="ORV2" s="176"/>
      <c r="ORW2" s="176"/>
      <c r="ORX2" s="176"/>
      <c r="ORY2" s="176"/>
      <c r="ORZ2" s="176"/>
      <c r="OSA2" s="176"/>
      <c r="OSB2" s="176"/>
      <c r="OSC2" s="176"/>
      <c r="OSD2" s="176"/>
      <c r="OSE2" s="176"/>
      <c r="OSF2" s="184"/>
      <c r="OSG2" s="176"/>
      <c r="OSH2" s="176"/>
      <c r="OSI2" s="176"/>
      <c r="OSJ2" s="176"/>
      <c r="OSK2" s="176"/>
      <c r="OSL2" s="176"/>
      <c r="OSM2" s="176"/>
      <c r="OSN2" s="176"/>
      <c r="OSO2" s="176"/>
      <c r="OSP2" s="176"/>
      <c r="OSQ2" s="176"/>
      <c r="OSR2" s="176"/>
      <c r="OSS2" s="176"/>
      <c r="OST2" s="176"/>
      <c r="OSU2" s="176"/>
      <c r="OSV2" s="184"/>
      <c r="OSW2" s="176"/>
      <c r="OSX2" s="176"/>
      <c r="OSY2" s="176"/>
      <c r="OSZ2" s="176"/>
      <c r="OTA2" s="176"/>
      <c r="OTB2" s="176"/>
      <c r="OTC2" s="176"/>
      <c r="OTD2" s="176"/>
      <c r="OTE2" s="176"/>
      <c r="OTF2" s="176"/>
      <c r="OTG2" s="176"/>
      <c r="OTH2" s="176"/>
      <c r="OTI2" s="176"/>
      <c r="OTJ2" s="176"/>
      <c r="OTK2" s="176"/>
      <c r="OTL2" s="184"/>
      <c r="OTM2" s="176"/>
      <c r="OTN2" s="176"/>
      <c r="OTO2" s="176"/>
      <c r="OTP2" s="176"/>
      <c r="OTQ2" s="176"/>
      <c r="OTR2" s="176"/>
      <c r="OTS2" s="176"/>
      <c r="OTT2" s="176"/>
      <c r="OTU2" s="176"/>
      <c r="OTV2" s="176"/>
      <c r="OTW2" s="176"/>
      <c r="OTX2" s="176"/>
      <c r="OTY2" s="176"/>
      <c r="OTZ2" s="176"/>
      <c r="OUA2" s="176"/>
      <c r="OUB2" s="184"/>
      <c r="OUC2" s="176"/>
      <c r="OUD2" s="176"/>
      <c r="OUE2" s="176"/>
      <c r="OUF2" s="176"/>
      <c r="OUG2" s="176"/>
      <c r="OUH2" s="176"/>
      <c r="OUI2" s="176"/>
      <c r="OUJ2" s="176"/>
      <c r="OUK2" s="176"/>
      <c r="OUL2" s="176"/>
      <c r="OUM2" s="176"/>
      <c r="OUN2" s="176"/>
      <c r="OUO2" s="176"/>
      <c r="OUP2" s="176"/>
      <c r="OUQ2" s="176"/>
      <c r="OUR2" s="184"/>
      <c r="OUS2" s="176"/>
      <c r="OUT2" s="176"/>
      <c r="OUU2" s="176"/>
      <c r="OUV2" s="176"/>
      <c r="OUW2" s="176"/>
      <c r="OUX2" s="176"/>
      <c r="OUY2" s="176"/>
      <c r="OUZ2" s="176"/>
      <c r="OVA2" s="176"/>
      <c r="OVB2" s="176"/>
      <c r="OVC2" s="176"/>
      <c r="OVD2" s="176"/>
      <c r="OVE2" s="176"/>
      <c r="OVF2" s="176"/>
      <c r="OVG2" s="176"/>
      <c r="OVH2" s="184"/>
      <c r="OVI2" s="176"/>
      <c r="OVJ2" s="176"/>
      <c r="OVK2" s="176"/>
      <c r="OVL2" s="176"/>
      <c r="OVM2" s="176"/>
      <c r="OVN2" s="176"/>
      <c r="OVO2" s="176"/>
      <c r="OVP2" s="176"/>
      <c r="OVQ2" s="176"/>
      <c r="OVR2" s="176"/>
      <c r="OVS2" s="176"/>
      <c r="OVT2" s="176"/>
      <c r="OVU2" s="176"/>
      <c r="OVV2" s="176"/>
      <c r="OVW2" s="176"/>
      <c r="OVX2" s="184"/>
      <c r="OVY2" s="176"/>
      <c r="OVZ2" s="176"/>
      <c r="OWA2" s="176"/>
      <c r="OWB2" s="176"/>
      <c r="OWC2" s="176"/>
      <c r="OWD2" s="176"/>
      <c r="OWE2" s="176"/>
      <c r="OWF2" s="176"/>
      <c r="OWG2" s="176"/>
      <c r="OWH2" s="176"/>
      <c r="OWI2" s="176"/>
      <c r="OWJ2" s="176"/>
      <c r="OWK2" s="176"/>
      <c r="OWL2" s="176"/>
      <c r="OWM2" s="176"/>
      <c r="OWN2" s="184"/>
      <c r="OWO2" s="176"/>
      <c r="OWP2" s="176"/>
      <c r="OWQ2" s="176"/>
      <c r="OWR2" s="176"/>
      <c r="OWS2" s="176"/>
      <c r="OWT2" s="176"/>
      <c r="OWU2" s="176"/>
      <c r="OWV2" s="176"/>
      <c r="OWW2" s="176"/>
      <c r="OWX2" s="176"/>
      <c r="OWY2" s="176"/>
      <c r="OWZ2" s="176"/>
      <c r="OXA2" s="176"/>
      <c r="OXB2" s="176"/>
      <c r="OXC2" s="176"/>
      <c r="OXD2" s="184"/>
      <c r="OXE2" s="176"/>
      <c r="OXF2" s="176"/>
      <c r="OXG2" s="176"/>
      <c r="OXH2" s="176"/>
      <c r="OXI2" s="176"/>
      <c r="OXJ2" s="176"/>
      <c r="OXK2" s="176"/>
      <c r="OXL2" s="176"/>
      <c r="OXM2" s="176"/>
      <c r="OXN2" s="176"/>
      <c r="OXO2" s="176"/>
      <c r="OXP2" s="176"/>
      <c r="OXQ2" s="176"/>
      <c r="OXR2" s="176"/>
      <c r="OXS2" s="176"/>
      <c r="OXT2" s="184"/>
      <c r="OXU2" s="176"/>
      <c r="OXV2" s="176"/>
      <c r="OXW2" s="176"/>
      <c r="OXX2" s="176"/>
      <c r="OXY2" s="176"/>
      <c r="OXZ2" s="176"/>
      <c r="OYA2" s="176"/>
      <c r="OYB2" s="176"/>
      <c r="OYC2" s="176"/>
      <c r="OYD2" s="176"/>
      <c r="OYE2" s="176"/>
      <c r="OYF2" s="176"/>
      <c r="OYG2" s="176"/>
      <c r="OYH2" s="176"/>
      <c r="OYI2" s="176"/>
      <c r="OYJ2" s="184"/>
      <c r="OYK2" s="176"/>
      <c r="OYL2" s="176"/>
      <c r="OYM2" s="176"/>
      <c r="OYN2" s="176"/>
      <c r="OYO2" s="176"/>
      <c r="OYP2" s="176"/>
      <c r="OYQ2" s="176"/>
      <c r="OYR2" s="176"/>
      <c r="OYS2" s="176"/>
      <c r="OYT2" s="176"/>
      <c r="OYU2" s="176"/>
      <c r="OYV2" s="176"/>
      <c r="OYW2" s="176"/>
      <c r="OYX2" s="176"/>
      <c r="OYY2" s="176"/>
      <c r="OYZ2" s="184"/>
      <c r="OZA2" s="176"/>
      <c r="OZB2" s="176"/>
      <c r="OZC2" s="176"/>
      <c r="OZD2" s="176"/>
      <c r="OZE2" s="176"/>
      <c r="OZF2" s="176"/>
      <c r="OZG2" s="176"/>
      <c r="OZH2" s="176"/>
      <c r="OZI2" s="176"/>
      <c r="OZJ2" s="176"/>
      <c r="OZK2" s="176"/>
      <c r="OZL2" s="176"/>
      <c r="OZM2" s="176"/>
      <c r="OZN2" s="176"/>
      <c r="OZO2" s="176"/>
      <c r="OZP2" s="184"/>
      <c r="OZQ2" s="176"/>
      <c r="OZR2" s="176"/>
      <c r="OZS2" s="176"/>
      <c r="OZT2" s="176"/>
      <c r="OZU2" s="176"/>
      <c r="OZV2" s="176"/>
      <c r="OZW2" s="176"/>
      <c r="OZX2" s="176"/>
      <c r="OZY2" s="176"/>
      <c r="OZZ2" s="176"/>
      <c r="PAA2" s="176"/>
      <c r="PAB2" s="176"/>
      <c r="PAC2" s="176"/>
      <c r="PAD2" s="176"/>
      <c r="PAE2" s="176"/>
      <c r="PAF2" s="184"/>
      <c r="PAG2" s="176"/>
      <c r="PAH2" s="176"/>
      <c r="PAI2" s="176"/>
      <c r="PAJ2" s="176"/>
      <c r="PAK2" s="176"/>
      <c r="PAL2" s="176"/>
      <c r="PAM2" s="176"/>
      <c r="PAN2" s="176"/>
      <c r="PAO2" s="176"/>
      <c r="PAP2" s="176"/>
      <c r="PAQ2" s="176"/>
      <c r="PAR2" s="176"/>
      <c r="PAS2" s="176"/>
      <c r="PAT2" s="176"/>
      <c r="PAU2" s="176"/>
      <c r="PAV2" s="184"/>
      <c r="PAW2" s="176"/>
      <c r="PAX2" s="176"/>
      <c r="PAY2" s="176"/>
      <c r="PAZ2" s="176"/>
      <c r="PBA2" s="176"/>
      <c r="PBB2" s="176"/>
      <c r="PBC2" s="176"/>
      <c r="PBD2" s="176"/>
      <c r="PBE2" s="176"/>
      <c r="PBF2" s="176"/>
      <c r="PBG2" s="176"/>
      <c r="PBH2" s="176"/>
      <c r="PBI2" s="176"/>
      <c r="PBJ2" s="176"/>
      <c r="PBK2" s="176"/>
      <c r="PBL2" s="184"/>
      <c r="PBM2" s="176"/>
      <c r="PBN2" s="176"/>
      <c r="PBO2" s="176"/>
      <c r="PBP2" s="176"/>
      <c r="PBQ2" s="176"/>
      <c r="PBR2" s="176"/>
      <c r="PBS2" s="176"/>
      <c r="PBT2" s="176"/>
      <c r="PBU2" s="176"/>
      <c r="PBV2" s="176"/>
      <c r="PBW2" s="176"/>
      <c r="PBX2" s="176"/>
      <c r="PBY2" s="176"/>
      <c r="PBZ2" s="176"/>
      <c r="PCA2" s="176"/>
      <c r="PCB2" s="184"/>
      <c r="PCC2" s="176"/>
      <c r="PCD2" s="176"/>
      <c r="PCE2" s="176"/>
      <c r="PCF2" s="176"/>
      <c r="PCG2" s="176"/>
      <c r="PCH2" s="176"/>
      <c r="PCI2" s="176"/>
      <c r="PCJ2" s="176"/>
      <c r="PCK2" s="176"/>
      <c r="PCL2" s="176"/>
      <c r="PCM2" s="176"/>
      <c r="PCN2" s="176"/>
      <c r="PCO2" s="176"/>
      <c r="PCP2" s="176"/>
      <c r="PCQ2" s="176"/>
      <c r="PCR2" s="184"/>
      <c r="PCS2" s="176"/>
      <c r="PCT2" s="176"/>
      <c r="PCU2" s="176"/>
      <c r="PCV2" s="176"/>
      <c r="PCW2" s="176"/>
      <c r="PCX2" s="176"/>
      <c r="PCY2" s="176"/>
      <c r="PCZ2" s="176"/>
      <c r="PDA2" s="176"/>
      <c r="PDB2" s="176"/>
      <c r="PDC2" s="176"/>
      <c r="PDD2" s="176"/>
      <c r="PDE2" s="176"/>
      <c r="PDF2" s="176"/>
      <c r="PDG2" s="176"/>
      <c r="PDH2" s="184"/>
      <c r="PDI2" s="176"/>
      <c r="PDJ2" s="176"/>
      <c r="PDK2" s="176"/>
      <c r="PDL2" s="176"/>
      <c r="PDM2" s="176"/>
      <c r="PDN2" s="176"/>
      <c r="PDO2" s="176"/>
      <c r="PDP2" s="176"/>
      <c r="PDQ2" s="176"/>
      <c r="PDR2" s="176"/>
      <c r="PDS2" s="176"/>
      <c r="PDT2" s="176"/>
      <c r="PDU2" s="176"/>
      <c r="PDV2" s="176"/>
      <c r="PDW2" s="176"/>
      <c r="PDX2" s="184"/>
      <c r="PDY2" s="176"/>
      <c r="PDZ2" s="176"/>
      <c r="PEA2" s="176"/>
      <c r="PEB2" s="176"/>
      <c r="PEC2" s="176"/>
      <c r="PED2" s="176"/>
      <c r="PEE2" s="176"/>
      <c r="PEF2" s="176"/>
      <c r="PEG2" s="176"/>
      <c r="PEH2" s="176"/>
      <c r="PEI2" s="176"/>
      <c r="PEJ2" s="176"/>
      <c r="PEK2" s="176"/>
      <c r="PEL2" s="176"/>
      <c r="PEM2" s="176"/>
      <c r="PEN2" s="184"/>
      <c r="PEO2" s="176"/>
      <c r="PEP2" s="176"/>
      <c r="PEQ2" s="176"/>
      <c r="PER2" s="176"/>
      <c r="PES2" s="176"/>
      <c r="PET2" s="176"/>
      <c r="PEU2" s="176"/>
      <c r="PEV2" s="176"/>
      <c r="PEW2" s="176"/>
      <c r="PEX2" s="176"/>
      <c r="PEY2" s="176"/>
      <c r="PEZ2" s="176"/>
      <c r="PFA2" s="176"/>
      <c r="PFB2" s="176"/>
      <c r="PFC2" s="176"/>
      <c r="PFD2" s="184"/>
      <c r="PFE2" s="176"/>
      <c r="PFF2" s="176"/>
      <c r="PFG2" s="176"/>
      <c r="PFH2" s="176"/>
      <c r="PFI2" s="176"/>
      <c r="PFJ2" s="176"/>
      <c r="PFK2" s="176"/>
      <c r="PFL2" s="176"/>
      <c r="PFM2" s="176"/>
      <c r="PFN2" s="176"/>
      <c r="PFO2" s="176"/>
      <c r="PFP2" s="176"/>
      <c r="PFQ2" s="176"/>
      <c r="PFR2" s="176"/>
      <c r="PFS2" s="176"/>
      <c r="PFT2" s="184"/>
      <c r="PFU2" s="176"/>
      <c r="PFV2" s="176"/>
      <c r="PFW2" s="176"/>
      <c r="PFX2" s="176"/>
      <c r="PFY2" s="176"/>
      <c r="PFZ2" s="176"/>
      <c r="PGA2" s="176"/>
      <c r="PGB2" s="176"/>
      <c r="PGC2" s="176"/>
      <c r="PGD2" s="176"/>
      <c r="PGE2" s="176"/>
      <c r="PGF2" s="176"/>
      <c r="PGG2" s="176"/>
      <c r="PGH2" s="176"/>
      <c r="PGI2" s="176"/>
      <c r="PGJ2" s="184"/>
      <c r="PGK2" s="176"/>
      <c r="PGL2" s="176"/>
      <c r="PGM2" s="176"/>
      <c r="PGN2" s="176"/>
      <c r="PGO2" s="176"/>
      <c r="PGP2" s="176"/>
      <c r="PGQ2" s="176"/>
      <c r="PGR2" s="176"/>
      <c r="PGS2" s="176"/>
      <c r="PGT2" s="176"/>
      <c r="PGU2" s="176"/>
      <c r="PGV2" s="176"/>
      <c r="PGW2" s="176"/>
      <c r="PGX2" s="176"/>
      <c r="PGY2" s="176"/>
      <c r="PGZ2" s="184"/>
      <c r="PHA2" s="176"/>
      <c r="PHB2" s="176"/>
      <c r="PHC2" s="176"/>
      <c r="PHD2" s="176"/>
      <c r="PHE2" s="176"/>
      <c r="PHF2" s="176"/>
      <c r="PHG2" s="176"/>
      <c r="PHH2" s="176"/>
      <c r="PHI2" s="176"/>
      <c r="PHJ2" s="176"/>
      <c r="PHK2" s="176"/>
      <c r="PHL2" s="176"/>
      <c r="PHM2" s="176"/>
      <c r="PHN2" s="176"/>
      <c r="PHO2" s="176"/>
      <c r="PHP2" s="184"/>
      <c r="PHQ2" s="176"/>
      <c r="PHR2" s="176"/>
      <c r="PHS2" s="176"/>
      <c r="PHT2" s="176"/>
      <c r="PHU2" s="176"/>
      <c r="PHV2" s="176"/>
      <c r="PHW2" s="176"/>
      <c r="PHX2" s="176"/>
      <c r="PHY2" s="176"/>
      <c r="PHZ2" s="176"/>
      <c r="PIA2" s="176"/>
      <c r="PIB2" s="176"/>
      <c r="PIC2" s="176"/>
      <c r="PID2" s="176"/>
      <c r="PIE2" s="176"/>
      <c r="PIF2" s="184"/>
      <c r="PIG2" s="176"/>
      <c r="PIH2" s="176"/>
      <c r="PII2" s="176"/>
      <c r="PIJ2" s="176"/>
      <c r="PIK2" s="176"/>
      <c r="PIL2" s="176"/>
      <c r="PIM2" s="176"/>
      <c r="PIN2" s="176"/>
      <c r="PIO2" s="176"/>
      <c r="PIP2" s="176"/>
      <c r="PIQ2" s="176"/>
      <c r="PIR2" s="176"/>
      <c r="PIS2" s="176"/>
      <c r="PIT2" s="176"/>
      <c r="PIU2" s="176"/>
      <c r="PIV2" s="184"/>
      <c r="PIW2" s="176"/>
      <c r="PIX2" s="176"/>
      <c r="PIY2" s="176"/>
      <c r="PIZ2" s="176"/>
      <c r="PJA2" s="176"/>
      <c r="PJB2" s="176"/>
      <c r="PJC2" s="176"/>
      <c r="PJD2" s="176"/>
      <c r="PJE2" s="176"/>
      <c r="PJF2" s="176"/>
      <c r="PJG2" s="176"/>
      <c r="PJH2" s="176"/>
      <c r="PJI2" s="176"/>
      <c r="PJJ2" s="176"/>
      <c r="PJK2" s="176"/>
      <c r="PJL2" s="184"/>
      <c r="PJM2" s="176"/>
      <c r="PJN2" s="176"/>
      <c r="PJO2" s="176"/>
      <c r="PJP2" s="176"/>
      <c r="PJQ2" s="176"/>
      <c r="PJR2" s="176"/>
      <c r="PJS2" s="176"/>
      <c r="PJT2" s="176"/>
      <c r="PJU2" s="176"/>
      <c r="PJV2" s="176"/>
      <c r="PJW2" s="176"/>
      <c r="PJX2" s="176"/>
      <c r="PJY2" s="176"/>
      <c r="PJZ2" s="176"/>
      <c r="PKA2" s="176"/>
      <c r="PKB2" s="184"/>
      <c r="PKC2" s="176"/>
      <c r="PKD2" s="176"/>
      <c r="PKE2" s="176"/>
      <c r="PKF2" s="176"/>
      <c r="PKG2" s="176"/>
      <c r="PKH2" s="176"/>
      <c r="PKI2" s="176"/>
      <c r="PKJ2" s="176"/>
      <c r="PKK2" s="176"/>
      <c r="PKL2" s="176"/>
      <c r="PKM2" s="176"/>
      <c r="PKN2" s="176"/>
      <c r="PKO2" s="176"/>
      <c r="PKP2" s="176"/>
      <c r="PKQ2" s="176"/>
      <c r="PKR2" s="184"/>
      <c r="PKS2" s="176"/>
      <c r="PKT2" s="176"/>
      <c r="PKU2" s="176"/>
      <c r="PKV2" s="176"/>
      <c r="PKW2" s="176"/>
      <c r="PKX2" s="176"/>
      <c r="PKY2" s="176"/>
      <c r="PKZ2" s="176"/>
      <c r="PLA2" s="176"/>
      <c r="PLB2" s="176"/>
      <c r="PLC2" s="176"/>
      <c r="PLD2" s="176"/>
      <c r="PLE2" s="176"/>
      <c r="PLF2" s="176"/>
      <c r="PLG2" s="176"/>
      <c r="PLH2" s="184"/>
      <c r="PLI2" s="176"/>
      <c r="PLJ2" s="176"/>
      <c r="PLK2" s="176"/>
      <c r="PLL2" s="176"/>
      <c r="PLM2" s="176"/>
      <c r="PLN2" s="176"/>
      <c r="PLO2" s="176"/>
      <c r="PLP2" s="176"/>
      <c r="PLQ2" s="176"/>
      <c r="PLR2" s="176"/>
      <c r="PLS2" s="176"/>
      <c r="PLT2" s="176"/>
      <c r="PLU2" s="176"/>
      <c r="PLV2" s="176"/>
      <c r="PLW2" s="176"/>
      <c r="PLX2" s="184"/>
      <c r="PLY2" s="176"/>
      <c r="PLZ2" s="176"/>
      <c r="PMA2" s="176"/>
      <c r="PMB2" s="176"/>
      <c r="PMC2" s="176"/>
      <c r="PMD2" s="176"/>
      <c r="PME2" s="176"/>
      <c r="PMF2" s="176"/>
      <c r="PMG2" s="176"/>
      <c r="PMH2" s="176"/>
      <c r="PMI2" s="176"/>
      <c r="PMJ2" s="176"/>
      <c r="PMK2" s="176"/>
      <c r="PML2" s="176"/>
      <c r="PMM2" s="176"/>
      <c r="PMN2" s="184"/>
      <c r="PMO2" s="176"/>
      <c r="PMP2" s="176"/>
      <c r="PMQ2" s="176"/>
      <c r="PMR2" s="176"/>
      <c r="PMS2" s="176"/>
      <c r="PMT2" s="176"/>
      <c r="PMU2" s="176"/>
      <c r="PMV2" s="176"/>
      <c r="PMW2" s="176"/>
      <c r="PMX2" s="176"/>
      <c r="PMY2" s="176"/>
      <c r="PMZ2" s="176"/>
      <c r="PNA2" s="176"/>
      <c r="PNB2" s="176"/>
      <c r="PNC2" s="176"/>
      <c r="PND2" s="184"/>
      <c r="PNE2" s="176"/>
      <c r="PNF2" s="176"/>
      <c r="PNG2" s="176"/>
      <c r="PNH2" s="176"/>
      <c r="PNI2" s="176"/>
      <c r="PNJ2" s="176"/>
      <c r="PNK2" s="176"/>
      <c r="PNL2" s="176"/>
      <c r="PNM2" s="176"/>
      <c r="PNN2" s="176"/>
      <c r="PNO2" s="176"/>
      <c r="PNP2" s="176"/>
      <c r="PNQ2" s="176"/>
      <c r="PNR2" s="176"/>
      <c r="PNS2" s="176"/>
      <c r="PNT2" s="184"/>
      <c r="PNU2" s="176"/>
      <c r="PNV2" s="176"/>
      <c r="PNW2" s="176"/>
      <c r="PNX2" s="176"/>
      <c r="PNY2" s="176"/>
      <c r="PNZ2" s="176"/>
      <c r="POA2" s="176"/>
      <c r="POB2" s="176"/>
      <c r="POC2" s="176"/>
      <c r="POD2" s="176"/>
      <c r="POE2" s="176"/>
      <c r="POF2" s="176"/>
      <c r="POG2" s="176"/>
      <c r="POH2" s="176"/>
      <c r="POI2" s="176"/>
      <c r="POJ2" s="184"/>
      <c r="POK2" s="176"/>
      <c r="POL2" s="176"/>
      <c r="POM2" s="176"/>
      <c r="PON2" s="176"/>
      <c r="POO2" s="176"/>
      <c r="POP2" s="176"/>
      <c r="POQ2" s="176"/>
      <c r="POR2" s="176"/>
      <c r="POS2" s="176"/>
      <c r="POT2" s="176"/>
      <c r="POU2" s="176"/>
      <c r="POV2" s="176"/>
      <c r="POW2" s="176"/>
      <c r="POX2" s="176"/>
      <c r="POY2" s="176"/>
      <c r="POZ2" s="184"/>
      <c r="PPA2" s="176"/>
      <c r="PPB2" s="176"/>
      <c r="PPC2" s="176"/>
      <c r="PPD2" s="176"/>
      <c r="PPE2" s="176"/>
      <c r="PPF2" s="176"/>
      <c r="PPG2" s="176"/>
      <c r="PPH2" s="176"/>
      <c r="PPI2" s="176"/>
      <c r="PPJ2" s="176"/>
      <c r="PPK2" s="176"/>
      <c r="PPL2" s="176"/>
      <c r="PPM2" s="176"/>
      <c r="PPN2" s="176"/>
      <c r="PPO2" s="176"/>
      <c r="PPP2" s="184"/>
      <c r="PPQ2" s="176"/>
      <c r="PPR2" s="176"/>
      <c r="PPS2" s="176"/>
      <c r="PPT2" s="176"/>
      <c r="PPU2" s="176"/>
      <c r="PPV2" s="176"/>
      <c r="PPW2" s="176"/>
      <c r="PPX2" s="176"/>
      <c r="PPY2" s="176"/>
      <c r="PPZ2" s="176"/>
      <c r="PQA2" s="176"/>
      <c r="PQB2" s="176"/>
      <c r="PQC2" s="176"/>
      <c r="PQD2" s="176"/>
      <c r="PQE2" s="176"/>
      <c r="PQF2" s="184"/>
      <c r="PQG2" s="176"/>
      <c r="PQH2" s="176"/>
      <c r="PQI2" s="176"/>
      <c r="PQJ2" s="176"/>
      <c r="PQK2" s="176"/>
      <c r="PQL2" s="176"/>
      <c r="PQM2" s="176"/>
      <c r="PQN2" s="176"/>
      <c r="PQO2" s="176"/>
      <c r="PQP2" s="176"/>
      <c r="PQQ2" s="176"/>
      <c r="PQR2" s="176"/>
      <c r="PQS2" s="176"/>
      <c r="PQT2" s="176"/>
      <c r="PQU2" s="176"/>
      <c r="PQV2" s="184"/>
      <c r="PQW2" s="176"/>
      <c r="PQX2" s="176"/>
      <c r="PQY2" s="176"/>
      <c r="PQZ2" s="176"/>
      <c r="PRA2" s="176"/>
      <c r="PRB2" s="176"/>
      <c r="PRC2" s="176"/>
      <c r="PRD2" s="176"/>
      <c r="PRE2" s="176"/>
      <c r="PRF2" s="176"/>
      <c r="PRG2" s="176"/>
      <c r="PRH2" s="176"/>
      <c r="PRI2" s="176"/>
      <c r="PRJ2" s="176"/>
      <c r="PRK2" s="176"/>
      <c r="PRL2" s="184"/>
      <c r="PRM2" s="176"/>
      <c r="PRN2" s="176"/>
      <c r="PRO2" s="176"/>
      <c r="PRP2" s="176"/>
      <c r="PRQ2" s="176"/>
      <c r="PRR2" s="176"/>
      <c r="PRS2" s="176"/>
      <c r="PRT2" s="176"/>
      <c r="PRU2" s="176"/>
      <c r="PRV2" s="176"/>
      <c r="PRW2" s="176"/>
      <c r="PRX2" s="176"/>
      <c r="PRY2" s="176"/>
      <c r="PRZ2" s="176"/>
      <c r="PSA2" s="176"/>
      <c r="PSB2" s="184"/>
      <c r="PSC2" s="176"/>
      <c r="PSD2" s="176"/>
      <c r="PSE2" s="176"/>
      <c r="PSF2" s="176"/>
      <c r="PSG2" s="176"/>
      <c r="PSH2" s="176"/>
      <c r="PSI2" s="176"/>
      <c r="PSJ2" s="176"/>
      <c r="PSK2" s="176"/>
      <c r="PSL2" s="176"/>
      <c r="PSM2" s="176"/>
      <c r="PSN2" s="176"/>
      <c r="PSO2" s="176"/>
      <c r="PSP2" s="176"/>
      <c r="PSQ2" s="176"/>
      <c r="PSR2" s="184"/>
      <c r="PSS2" s="176"/>
      <c r="PST2" s="176"/>
      <c r="PSU2" s="176"/>
      <c r="PSV2" s="176"/>
      <c r="PSW2" s="176"/>
      <c r="PSX2" s="176"/>
      <c r="PSY2" s="176"/>
      <c r="PSZ2" s="176"/>
      <c r="PTA2" s="176"/>
      <c r="PTB2" s="176"/>
      <c r="PTC2" s="176"/>
      <c r="PTD2" s="176"/>
      <c r="PTE2" s="176"/>
      <c r="PTF2" s="176"/>
      <c r="PTG2" s="176"/>
      <c r="PTH2" s="184"/>
      <c r="PTI2" s="176"/>
      <c r="PTJ2" s="176"/>
      <c r="PTK2" s="176"/>
      <c r="PTL2" s="176"/>
      <c r="PTM2" s="176"/>
      <c r="PTN2" s="176"/>
      <c r="PTO2" s="176"/>
      <c r="PTP2" s="176"/>
      <c r="PTQ2" s="176"/>
      <c r="PTR2" s="176"/>
      <c r="PTS2" s="176"/>
      <c r="PTT2" s="176"/>
      <c r="PTU2" s="176"/>
      <c r="PTV2" s="176"/>
      <c r="PTW2" s="176"/>
      <c r="PTX2" s="184"/>
      <c r="PTY2" s="176"/>
      <c r="PTZ2" s="176"/>
      <c r="PUA2" s="176"/>
      <c r="PUB2" s="176"/>
      <c r="PUC2" s="176"/>
      <c r="PUD2" s="176"/>
      <c r="PUE2" s="176"/>
      <c r="PUF2" s="176"/>
      <c r="PUG2" s="176"/>
      <c r="PUH2" s="176"/>
      <c r="PUI2" s="176"/>
      <c r="PUJ2" s="176"/>
      <c r="PUK2" s="176"/>
      <c r="PUL2" s="176"/>
      <c r="PUM2" s="176"/>
      <c r="PUN2" s="184"/>
      <c r="PUO2" s="176"/>
      <c r="PUP2" s="176"/>
      <c r="PUQ2" s="176"/>
      <c r="PUR2" s="176"/>
      <c r="PUS2" s="176"/>
      <c r="PUT2" s="176"/>
      <c r="PUU2" s="176"/>
      <c r="PUV2" s="176"/>
      <c r="PUW2" s="176"/>
      <c r="PUX2" s="176"/>
      <c r="PUY2" s="176"/>
      <c r="PUZ2" s="176"/>
      <c r="PVA2" s="176"/>
      <c r="PVB2" s="176"/>
      <c r="PVC2" s="176"/>
      <c r="PVD2" s="184"/>
      <c r="PVE2" s="176"/>
      <c r="PVF2" s="176"/>
      <c r="PVG2" s="176"/>
      <c r="PVH2" s="176"/>
      <c r="PVI2" s="176"/>
      <c r="PVJ2" s="176"/>
      <c r="PVK2" s="176"/>
      <c r="PVL2" s="176"/>
      <c r="PVM2" s="176"/>
      <c r="PVN2" s="176"/>
      <c r="PVO2" s="176"/>
      <c r="PVP2" s="176"/>
      <c r="PVQ2" s="176"/>
      <c r="PVR2" s="176"/>
      <c r="PVS2" s="176"/>
      <c r="PVT2" s="184"/>
      <c r="PVU2" s="176"/>
      <c r="PVV2" s="176"/>
      <c r="PVW2" s="176"/>
      <c r="PVX2" s="176"/>
      <c r="PVY2" s="176"/>
      <c r="PVZ2" s="176"/>
      <c r="PWA2" s="176"/>
      <c r="PWB2" s="176"/>
      <c r="PWC2" s="176"/>
      <c r="PWD2" s="176"/>
      <c r="PWE2" s="176"/>
      <c r="PWF2" s="176"/>
      <c r="PWG2" s="176"/>
      <c r="PWH2" s="176"/>
      <c r="PWI2" s="176"/>
      <c r="PWJ2" s="184"/>
      <c r="PWK2" s="176"/>
      <c r="PWL2" s="176"/>
      <c r="PWM2" s="176"/>
      <c r="PWN2" s="176"/>
      <c r="PWO2" s="176"/>
      <c r="PWP2" s="176"/>
      <c r="PWQ2" s="176"/>
      <c r="PWR2" s="176"/>
      <c r="PWS2" s="176"/>
      <c r="PWT2" s="176"/>
      <c r="PWU2" s="176"/>
      <c r="PWV2" s="176"/>
      <c r="PWW2" s="176"/>
      <c r="PWX2" s="176"/>
      <c r="PWY2" s="176"/>
      <c r="PWZ2" s="184"/>
      <c r="PXA2" s="176"/>
      <c r="PXB2" s="176"/>
      <c r="PXC2" s="176"/>
      <c r="PXD2" s="176"/>
      <c r="PXE2" s="176"/>
      <c r="PXF2" s="176"/>
      <c r="PXG2" s="176"/>
      <c r="PXH2" s="176"/>
      <c r="PXI2" s="176"/>
      <c r="PXJ2" s="176"/>
      <c r="PXK2" s="176"/>
      <c r="PXL2" s="176"/>
      <c r="PXM2" s="176"/>
      <c r="PXN2" s="176"/>
      <c r="PXO2" s="176"/>
      <c r="PXP2" s="184"/>
      <c r="PXQ2" s="176"/>
      <c r="PXR2" s="176"/>
      <c r="PXS2" s="176"/>
      <c r="PXT2" s="176"/>
      <c r="PXU2" s="176"/>
      <c r="PXV2" s="176"/>
      <c r="PXW2" s="176"/>
      <c r="PXX2" s="176"/>
      <c r="PXY2" s="176"/>
      <c r="PXZ2" s="176"/>
      <c r="PYA2" s="176"/>
      <c r="PYB2" s="176"/>
      <c r="PYC2" s="176"/>
      <c r="PYD2" s="176"/>
      <c r="PYE2" s="176"/>
      <c r="PYF2" s="184"/>
      <c r="PYG2" s="176"/>
      <c r="PYH2" s="176"/>
      <c r="PYI2" s="176"/>
      <c r="PYJ2" s="176"/>
      <c r="PYK2" s="176"/>
      <c r="PYL2" s="176"/>
      <c r="PYM2" s="176"/>
      <c r="PYN2" s="176"/>
      <c r="PYO2" s="176"/>
      <c r="PYP2" s="176"/>
      <c r="PYQ2" s="176"/>
      <c r="PYR2" s="176"/>
      <c r="PYS2" s="176"/>
      <c r="PYT2" s="176"/>
      <c r="PYU2" s="176"/>
      <c r="PYV2" s="184"/>
      <c r="PYW2" s="176"/>
      <c r="PYX2" s="176"/>
      <c r="PYY2" s="176"/>
      <c r="PYZ2" s="176"/>
      <c r="PZA2" s="176"/>
      <c r="PZB2" s="176"/>
      <c r="PZC2" s="176"/>
      <c r="PZD2" s="176"/>
      <c r="PZE2" s="176"/>
      <c r="PZF2" s="176"/>
      <c r="PZG2" s="176"/>
      <c r="PZH2" s="176"/>
      <c r="PZI2" s="176"/>
      <c r="PZJ2" s="176"/>
      <c r="PZK2" s="176"/>
      <c r="PZL2" s="184"/>
      <c r="PZM2" s="176"/>
      <c r="PZN2" s="176"/>
      <c r="PZO2" s="176"/>
      <c r="PZP2" s="176"/>
      <c r="PZQ2" s="176"/>
      <c r="PZR2" s="176"/>
      <c r="PZS2" s="176"/>
      <c r="PZT2" s="176"/>
      <c r="PZU2" s="176"/>
      <c r="PZV2" s="176"/>
      <c r="PZW2" s="176"/>
      <c r="PZX2" s="176"/>
      <c r="PZY2" s="176"/>
      <c r="PZZ2" s="176"/>
      <c r="QAA2" s="176"/>
      <c r="QAB2" s="184"/>
      <c r="QAC2" s="176"/>
      <c r="QAD2" s="176"/>
      <c r="QAE2" s="176"/>
      <c r="QAF2" s="176"/>
      <c r="QAG2" s="176"/>
      <c r="QAH2" s="176"/>
      <c r="QAI2" s="176"/>
      <c r="QAJ2" s="176"/>
      <c r="QAK2" s="176"/>
      <c r="QAL2" s="176"/>
      <c r="QAM2" s="176"/>
      <c r="QAN2" s="176"/>
      <c r="QAO2" s="176"/>
      <c r="QAP2" s="176"/>
      <c r="QAQ2" s="176"/>
      <c r="QAR2" s="184"/>
      <c r="QAS2" s="176"/>
      <c r="QAT2" s="176"/>
      <c r="QAU2" s="176"/>
      <c r="QAV2" s="176"/>
      <c r="QAW2" s="176"/>
      <c r="QAX2" s="176"/>
      <c r="QAY2" s="176"/>
      <c r="QAZ2" s="176"/>
      <c r="QBA2" s="176"/>
      <c r="QBB2" s="176"/>
      <c r="QBC2" s="176"/>
      <c r="QBD2" s="176"/>
      <c r="QBE2" s="176"/>
      <c r="QBF2" s="176"/>
      <c r="QBG2" s="176"/>
      <c r="QBH2" s="184"/>
      <c r="QBI2" s="176"/>
      <c r="QBJ2" s="176"/>
      <c r="QBK2" s="176"/>
      <c r="QBL2" s="176"/>
      <c r="QBM2" s="176"/>
      <c r="QBN2" s="176"/>
      <c r="QBO2" s="176"/>
      <c r="QBP2" s="176"/>
      <c r="QBQ2" s="176"/>
      <c r="QBR2" s="176"/>
      <c r="QBS2" s="176"/>
      <c r="QBT2" s="176"/>
      <c r="QBU2" s="176"/>
      <c r="QBV2" s="176"/>
      <c r="QBW2" s="176"/>
      <c r="QBX2" s="184"/>
      <c r="QBY2" s="176"/>
      <c r="QBZ2" s="176"/>
      <c r="QCA2" s="176"/>
      <c r="QCB2" s="176"/>
      <c r="QCC2" s="176"/>
      <c r="QCD2" s="176"/>
      <c r="QCE2" s="176"/>
      <c r="QCF2" s="176"/>
      <c r="QCG2" s="176"/>
      <c r="QCH2" s="176"/>
      <c r="QCI2" s="176"/>
      <c r="QCJ2" s="176"/>
      <c r="QCK2" s="176"/>
      <c r="QCL2" s="176"/>
      <c r="QCM2" s="176"/>
      <c r="QCN2" s="184"/>
      <c r="QCO2" s="176"/>
      <c r="QCP2" s="176"/>
      <c r="QCQ2" s="176"/>
      <c r="QCR2" s="176"/>
      <c r="QCS2" s="176"/>
      <c r="QCT2" s="176"/>
      <c r="QCU2" s="176"/>
      <c r="QCV2" s="176"/>
      <c r="QCW2" s="176"/>
      <c r="QCX2" s="176"/>
      <c r="QCY2" s="176"/>
      <c r="QCZ2" s="176"/>
      <c r="QDA2" s="176"/>
      <c r="QDB2" s="176"/>
      <c r="QDC2" s="176"/>
      <c r="QDD2" s="184"/>
      <c r="QDE2" s="176"/>
      <c r="QDF2" s="176"/>
      <c r="QDG2" s="176"/>
      <c r="QDH2" s="176"/>
      <c r="QDI2" s="176"/>
      <c r="QDJ2" s="176"/>
      <c r="QDK2" s="176"/>
      <c r="QDL2" s="176"/>
      <c r="QDM2" s="176"/>
      <c r="QDN2" s="176"/>
      <c r="QDO2" s="176"/>
      <c r="QDP2" s="176"/>
      <c r="QDQ2" s="176"/>
      <c r="QDR2" s="176"/>
      <c r="QDS2" s="176"/>
      <c r="QDT2" s="184"/>
      <c r="QDU2" s="176"/>
      <c r="QDV2" s="176"/>
      <c r="QDW2" s="176"/>
      <c r="QDX2" s="176"/>
      <c r="QDY2" s="176"/>
      <c r="QDZ2" s="176"/>
      <c r="QEA2" s="176"/>
      <c r="QEB2" s="176"/>
      <c r="QEC2" s="176"/>
      <c r="QED2" s="176"/>
      <c r="QEE2" s="176"/>
      <c r="QEF2" s="176"/>
      <c r="QEG2" s="176"/>
      <c r="QEH2" s="176"/>
      <c r="QEI2" s="176"/>
      <c r="QEJ2" s="184"/>
      <c r="QEK2" s="176"/>
      <c r="QEL2" s="176"/>
      <c r="QEM2" s="176"/>
      <c r="QEN2" s="176"/>
      <c r="QEO2" s="176"/>
      <c r="QEP2" s="176"/>
      <c r="QEQ2" s="176"/>
      <c r="QER2" s="176"/>
      <c r="QES2" s="176"/>
      <c r="QET2" s="176"/>
      <c r="QEU2" s="176"/>
      <c r="QEV2" s="176"/>
      <c r="QEW2" s="176"/>
      <c r="QEX2" s="176"/>
      <c r="QEY2" s="176"/>
      <c r="QEZ2" s="184"/>
      <c r="QFA2" s="176"/>
      <c r="QFB2" s="176"/>
      <c r="QFC2" s="176"/>
      <c r="QFD2" s="176"/>
      <c r="QFE2" s="176"/>
      <c r="QFF2" s="176"/>
      <c r="QFG2" s="176"/>
      <c r="QFH2" s="176"/>
      <c r="QFI2" s="176"/>
      <c r="QFJ2" s="176"/>
      <c r="QFK2" s="176"/>
      <c r="QFL2" s="176"/>
      <c r="QFM2" s="176"/>
      <c r="QFN2" s="176"/>
      <c r="QFO2" s="176"/>
      <c r="QFP2" s="184"/>
      <c r="QFQ2" s="176"/>
      <c r="QFR2" s="176"/>
      <c r="QFS2" s="176"/>
      <c r="QFT2" s="176"/>
      <c r="QFU2" s="176"/>
      <c r="QFV2" s="176"/>
      <c r="QFW2" s="176"/>
      <c r="QFX2" s="176"/>
      <c r="QFY2" s="176"/>
      <c r="QFZ2" s="176"/>
      <c r="QGA2" s="176"/>
      <c r="QGB2" s="176"/>
      <c r="QGC2" s="176"/>
      <c r="QGD2" s="176"/>
      <c r="QGE2" s="176"/>
      <c r="QGF2" s="184"/>
      <c r="QGG2" s="176"/>
      <c r="QGH2" s="176"/>
      <c r="QGI2" s="176"/>
      <c r="QGJ2" s="176"/>
      <c r="QGK2" s="176"/>
      <c r="QGL2" s="176"/>
      <c r="QGM2" s="176"/>
      <c r="QGN2" s="176"/>
      <c r="QGO2" s="176"/>
      <c r="QGP2" s="176"/>
      <c r="QGQ2" s="176"/>
      <c r="QGR2" s="176"/>
      <c r="QGS2" s="176"/>
      <c r="QGT2" s="176"/>
      <c r="QGU2" s="176"/>
      <c r="QGV2" s="184"/>
      <c r="QGW2" s="176"/>
      <c r="QGX2" s="176"/>
      <c r="QGY2" s="176"/>
      <c r="QGZ2" s="176"/>
      <c r="QHA2" s="176"/>
      <c r="QHB2" s="176"/>
      <c r="QHC2" s="176"/>
      <c r="QHD2" s="176"/>
      <c r="QHE2" s="176"/>
      <c r="QHF2" s="176"/>
      <c r="QHG2" s="176"/>
      <c r="QHH2" s="176"/>
      <c r="QHI2" s="176"/>
      <c r="QHJ2" s="176"/>
      <c r="QHK2" s="176"/>
      <c r="QHL2" s="184"/>
      <c r="QHM2" s="176"/>
      <c r="QHN2" s="176"/>
      <c r="QHO2" s="176"/>
      <c r="QHP2" s="176"/>
      <c r="QHQ2" s="176"/>
      <c r="QHR2" s="176"/>
      <c r="QHS2" s="176"/>
      <c r="QHT2" s="176"/>
      <c r="QHU2" s="176"/>
      <c r="QHV2" s="176"/>
      <c r="QHW2" s="176"/>
      <c r="QHX2" s="176"/>
      <c r="QHY2" s="176"/>
      <c r="QHZ2" s="176"/>
      <c r="QIA2" s="176"/>
      <c r="QIB2" s="184"/>
      <c r="QIC2" s="176"/>
      <c r="QID2" s="176"/>
      <c r="QIE2" s="176"/>
      <c r="QIF2" s="176"/>
      <c r="QIG2" s="176"/>
      <c r="QIH2" s="176"/>
      <c r="QII2" s="176"/>
      <c r="QIJ2" s="176"/>
      <c r="QIK2" s="176"/>
      <c r="QIL2" s="176"/>
      <c r="QIM2" s="176"/>
      <c r="QIN2" s="176"/>
      <c r="QIO2" s="176"/>
      <c r="QIP2" s="176"/>
      <c r="QIQ2" s="176"/>
      <c r="QIR2" s="184"/>
      <c r="QIS2" s="176"/>
      <c r="QIT2" s="176"/>
      <c r="QIU2" s="176"/>
      <c r="QIV2" s="176"/>
      <c r="QIW2" s="176"/>
      <c r="QIX2" s="176"/>
      <c r="QIY2" s="176"/>
      <c r="QIZ2" s="176"/>
      <c r="QJA2" s="176"/>
      <c r="QJB2" s="176"/>
      <c r="QJC2" s="176"/>
      <c r="QJD2" s="176"/>
      <c r="QJE2" s="176"/>
      <c r="QJF2" s="176"/>
      <c r="QJG2" s="176"/>
      <c r="QJH2" s="184"/>
      <c r="QJI2" s="176"/>
      <c r="QJJ2" s="176"/>
      <c r="QJK2" s="176"/>
      <c r="QJL2" s="176"/>
      <c r="QJM2" s="176"/>
      <c r="QJN2" s="176"/>
      <c r="QJO2" s="176"/>
      <c r="QJP2" s="176"/>
      <c r="QJQ2" s="176"/>
      <c r="QJR2" s="176"/>
      <c r="QJS2" s="176"/>
      <c r="QJT2" s="176"/>
      <c r="QJU2" s="176"/>
      <c r="QJV2" s="176"/>
      <c r="QJW2" s="176"/>
      <c r="QJX2" s="184"/>
      <c r="QJY2" s="176"/>
      <c r="QJZ2" s="176"/>
      <c r="QKA2" s="176"/>
      <c r="QKB2" s="176"/>
      <c r="QKC2" s="176"/>
      <c r="QKD2" s="176"/>
      <c r="QKE2" s="176"/>
      <c r="QKF2" s="176"/>
      <c r="QKG2" s="176"/>
      <c r="QKH2" s="176"/>
      <c r="QKI2" s="176"/>
      <c r="QKJ2" s="176"/>
      <c r="QKK2" s="176"/>
      <c r="QKL2" s="176"/>
      <c r="QKM2" s="176"/>
      <c r="QKN2" s="184"/>
      <c r="QKO2" s="176"/>
      <c r="QKP2" s="176"/>
      <c r="QKQ2" s="176"/>
      <c r="QKR2" s="176"/>
      <c r="QKS2" s="176"/>
      <c r="QKT2" s="176"/>
      <c r="QKU2" s="176"/>
      <c r="QKV2" s="176"/>
      <c r="QKW2" s="176"/>
      <c r="QKX2" s="176"/>
      <c r="QKY2" s="176"/>
      <c r="QKZ2" s="176"/>
      <c r="QLA2" s="176"/>
      <c r="QLB2" s="176"/>
      <c r="QLC2" s="176"/>
      <c r="QLD2" s="184"/>
      <c r="QLE2" s="176"/>
      <c r="QLF2" s="176"/>
      <c r="QLG2" s="176"/>
      <c r="QLH2" s="176"/>
      <c r="QLI2" s="176"/>
      <c r="QLJ2" s="176"/>
      <c r="QLK2" s="176"/>
      <c r="QLL2" s="176"/>
      <c r="QLM2" s="176"/>
      <c r="QLN2" s="176"/>
      <c r="QLO2" s="176"/>
      <c r="QLP2" s="176"/>
      <c r="QLQ2" s="176"/>
      <c r="QLR2" s="176"/>
      <c r="QLS2" s="176"/>
      <c r="QLT2" s="184"/>
      <c r="QLU2" s="176"/>
      <c r="QLV2" s="176"/>
      <c r="QLW2" s="176"/>
      <c r="QLX2" s="176"/>
      <c r="QLY2" s="176"/>
      <c r="QLZ2" s="176"/>
      <c r="QMA2" s="176"/>
      <c r="QMB2" s="176"/>
      <c r="QMC2" s="176"/>
      <c r="QMD2" s="176"/>
      <c r="QME2" s="176"/>
      <c r="QMF2" s="176"/>
      <c r="QMG2" s="176"/>
      <c r="QMH2" s="176"/>
      <c r="QMI2" s="176"/>
      <c r="QMJ2" s="184"/>
      <c r="QMK2" s="176"/>
      <c r="QML2" s="176"/>
      <c r="QMM2" s="176"/>
      <c r="QMN2" s="176"/>
      <c r="QMO2" s="176"/>
      <c r="QMP2" s="176"/>
      <c r="QMQ2" s="176"/>
      <c r="QMR2" s="176"/>
      <c r="QMS2" s="176"/>
      <c r="QMT2" s="176"/>
      <c r="QMU2" s="176"/>
      <c r="QMV2" s="176"/>
      <c r="QMW2" s="176"/>
      <c r="QMX2" s="176"/>
      <c r="QMY2" s="176"/>
      <c r="QMZ2" s="184"/>
      <c r="QNA2" s="176"/>
      <c r="QNB2" s="176"/>
      <c r="QNC2" s="176"/>
      <c r="QND2" s="176"/>
      <c r="QNE2" s="176"/>
      <c r="QNF2" s="176"/>
      <c r="QNG2" s="176"/>
      <c r="QNH2" s="176"/>
      <c r="QNI2" s="176"/>
      <c r="QNJ2" s="176"/>
      <c r="QNK2" s="176"/>
      <c r="QNL2" s="176"/>
      <c r="QNM2" s="176"/>
      <c r="QNN2" s="176"/>
      <c r="QNO2" s="176"/>
      <c r="QNP2" s="184"/>
      <c r="QNQ2" s="176"/>
      <c r="QNR2" s="176"/>
      <c r="QNS2" s="176"/>
      <c r="QNT2" s="176"/>
      <c r="QNU2" s="176"/>
      <c r="QNV2" s="176"/>
      <c r="QNW2" s="176"/>
      <c r="QNX2" s="176"/>
      <c r="QNY2" s="176"/>
      <c r="QNZ2" s="176"/>
      <c r="QOA2" s="176"/>
      <c r="QOB2" s="176"/>
      <c r="QOC2" s="176"/>
      <c r="QOD2" s="176"/>
      <c r="QOE2" s="176"/>
      <c r="QOF2" s="184"/>
      <c r="QOG2" s="176"/>
      <c r="QOH2" s="176"/>
      <c r="QOI2" s="176"/>
      <c r="QOJ2" s="176"/>
      <c r="QOK2" s="176"/>
      <c r="QOL2" s="176"/>
      <c r="QOM2" s="176"/>
      <c r="QON2" s="176"/>
      <c r="QOO2" s="176"/>
      <c r="QOP2" s="176"/>
      <c r="QOQ2" s="176"/>
      <c r="QOR2" s="176"/>
      <c r="QOS2" s="176"/>
      <c r="QOT2" s="176"/>
      <c r="QOU2" s="176"/>
      <c r="QOV2" s="184"/>
      <c r="QOW2" s="176"/>
      <c r="QOX2" s="176"/>
      <c r="QOY2" s="176"/>
      <c r="QOZ2" s="176"/>
      <c r="QPA2" s="176"/>
      <c r="QPB2" s="176"/>
      <c r="QPC2" s="176"/>
      <c r="QPD2" s="176"/>
      <c r="QPE2" s="176"/>
      <c r="QPF2" s="176"/>
      <c r="QPG2" s="176"/>
      <c r="QPH2" s="176"/>
      <c r="QPI2" s="176"/>
      <c r="QPJ2" s="176"/>
      <c r="QPK2" s="176"/>
      <c r="QPL2" s="184"/>
      <c r="QPM2" s="176"/>
      <c r="QPN2" s="176"/>
      <c r="QPO2" s="176"/>
      <c r="QPP2" s="176"/>
      <c r="QPQ2" s="176"/>
      <c r="QPR2" s="176"/>
      <c r="QPS2" s="176"/>
      <c r="QPT2" s="176"/>
      <c r="QPU2" s="176"/>
      <c r="QPV2" s="176"/>
      <c r="QPW2" s="176"/>
      <c r="QPX2" s="176"/>
      <c r="QPY2" s="176"/>
      <c r="QPZ2" s="176"/>
      <c r="QQA2" s="176"/>
      <c r="QQB2" s="184"/>
      <c r="QQC2" s="176"/>
      <c r="QQD2" s="176"/>
      <c r="QQE2" s="176"/>
      <c r="QQF2" s="176"/>
      <c r="QQG2" s="176"/>
      <c r="QQH2" s="176"/>
      <c r="QQI2" s="176"/>
      <c r="QQJ2" s="176"/>
      <c r="QQK2" s="176"/>
      <c r="QQL2" s="176"/>
      <c r="QQM2" s="176"/>
      <c r="QQN2" s="176"/>
      <c r="QQO2" s="176"/>
      <c r="QQP2" s="176"/>
      <c r="QQQ2" s="176"/>
      <c r="QQR2" s="184"/>
      <c r="QQS2" s="176"/>
      <c r="QQT2" s="176"/>
      <c r="QQU2" s="176"/>
      <c r="QQV2" s="176"/>
      <c r="QQW2" s="176"/>
    </row>
    <row r="3" spans="1:11957" s="194" customFormat="1" ht="25.15" customHeight="1">
      <c r="A3" s="211">
        <v>1</v>
      </c>
      <c r="B3" s="199">
        <v>1</v>
      </c>
      <c r="C3" s="710" t="s">
        <v>189</v>
      </c>
      <c r="D3" s="200" t="s">
        <v>787</v>
      </c>
      <c r="E3" s="203" t="str">
        <f>IFERROR(VLOOKUP(C3,'BANK INF DECEMBER 2022'!C3:F519,4,FALSE),)</f>
        <v>0152583660900</v>
      </c>
      <c r="F3" s="201" t="s">
        <v>63</v>
      </c>
      <c r="G3" s="204">
        <f>IFERROR(VLOOKUP(C3,'BANK INF DECEMBER 2022'!C3:H519,6,FALSE),)</f>
        <v>26</v>
      </c>
      <c r="H3" s="204">
        <f>IFERROR(VLOOKUP(C3,'BANK INF DECEMBER 2022'!C3:I519,7,FALSE),)</f>
        <v>15000</v>
      </c>
      <c r="I3" s="204">
        <f>IFERROR(VLOOKUP(C3,'BANK INF DECEMBER 2022'!C3:J519,8,FALSE),)</f>
        <v>390000</v>
      </c>
      <c r="J3" s="204">
        <f>IFERROR(VLOOKUP(C3,'BANK INF DECEMBER 2022'!C3:L519,10,FALSE),)</f>
        <v>803031.77</v>
      </c>
      <c r="K3" s="204">
        <f>IFERROR(VLOOKUP(C3,'BANK INF DECEMBER 2022'!C3:M519,11,FALSE),)</f>
        <v>722728.59000000008</v>
      </c>
      <c r="L3" s="204">
        <f>IFERROR(VLOOKUP(C3,'BANK INF DECEMBER 2022'!C3:N519,12,FALSE),)</f>
        <v>60545.718000000023</v>
      </c>
      <c r="M3" s="204">
        <f>IFERROR(VLOOKUP(C3,'BANK INF DECEMBER 2022'!C3:O519,13,FALSE),)</f>
        <v>80303.179999999993</v>
      </c>
      <c r="N3" s="204">
        <f>IFERROR(VLOOKUP(C3,'BANK INF DECEMBER 2022'!C3:P519,14,FALSE),)</f>
        <v>100000</v>
      </c>
      <c r="O3" s="204">
        <f>L3+M3+N3</f>
        <v>240848.89800000002</v>
      </c>
      <c r="P3" s="204">
        <f>IFERROR(VLOOKUP(C3,'BANK INF DECEMBER 2022'!C3:R519,16,FALSE),)</f>
        <v>0</v>
      </c>
      <c r="Q3" s="204">
        <f t="shared" ref="Q3:Q66" si="0">J3-O3+P3</f>
        <v>562182.87199999997</v>
      </c>
      <c r="R3" s="204">
        <f>IFERROR(VLOOKUP(C3,'BANK INF DECEMBER 2022'!C3:T519,18,FALSE),)</f>
        <v>32121.27</v>
      </c>
      <c r="S3" s="204">
        <f>IFERROR(VLOOKUP(C3,'BANK INF DECEMBER 2022'!C3:U519,19,FALSE),)</f>
        <v>80303.179999999993</v>
      </c>
      <c r="T3" s="204">
        <f>IFERROR(VLOOKUP(C3,'BANK INF DECEMBER 2022'!C3:V519,20,FALSE),)</f>
        <v>4015.16</v>
      </c>
      <c r="U3" s="210">
        <f>SUM(R3:T3)</f>
        <v>116439.61</v>
      </c>
      <c r="V3" s="210">
        <f>J3+U3</f>
        <v>919471.38</v>
      </c>
    </row>
    <row r="4" spans="1:11957" s="194" customFormat="1" ht="25.15" customHeight="1">
      <c r="A4" s="211">
        <v>2</v>
      </c>
      <c r="B4" s="202">
        <v>1</v>
      </c>
      <c r="C4" s="710" t="s">
        <v>191</v>
      </c>
      <c r="D4" s="203" t="s">
        <v>787</v>
      </c>
      <c r="E4" s="203" t="str">
        <f>IFERROR(VLOOKUP(C4,'BANK INF DECEMBER 2022'!C4:F520,4,FALSE),)</f>
        <v>0152583996900</v>
      </c>
      <c r="F4" s="204" t="s">
        <v>192</v>
      </c>
      <c r="G4" s="204">
        <f>IFERROR(VLOOKUP(C4,'BANK INF DECEMBER 2022'!C4:H520,6,FALSE),)</f>
        <v>24</v>
      </c>
      <c r="H4" s="204">
        <f>IFERROR(VLOOKUP(C4,'BANK INF DECEMBER 2022'!C4:I520,7,FALSE),)</f>
        <v>12500</v>
      </c>
      <c r="I4" s="204">
        <f>IFERROR(VLOOKUP(C4,'BANK INF DECEMBER 2022'!C4:J520,8,FALSE),)</f>
        <v>325000</v>
      </c>
      <c r="J4" s="204">
        <f>IFERROR(VLOOKUP(C4,'BANK INF DECEMBER 2022'!C4:L520,10,FALSE),)</f>
        <v>639192.76</v>
      </c>
      <c r="K4" s="204">
        <f>IFERROR(VLOOKUP(C4,'BANK INF DECEMBER 2022'!C4:M520,11,FALSE),)</f>
        <v>575273.48</v>
      </c>
      <c r="L4" s="204">
        <f>IFERROR(VLOOKUP(C4,'BANK INF DECEMBER 2022'!C4:N520,12,FALSE),)</f>
        <v>31054.695999999996</v>
      </c>
      <c r="M4" s="204">
        <f>IFERROR(VLOOKUP(C4,'BANK INF DECEMBER 2022'!C4:O520,13,FALSE),)</f>
        <v>63919.28</v>
      </c>
      <c r="N4" s="204">
        <f>IFERROR(VLOOKUP(C4,'BANK INF DECEMBER 2022'!C4:P520,14,FALSE),)</f>
        <v>100000</v>
      </c>
      <c r="O4" s="204">
        <f t="shared" ref="O4:O67" si="1">L4+M4+N4</f>
        <v>194973.976</v>
      </c>
      <c r="P4" s="204">
        <f>IFERROR(VLOOKUP(C4,'BANK INF DECEMBER 2022'!C4:R520,16,FALSE),)</f>
        <v>0</v>
      </c>
      <c r="Q4" s="204">
        <f t="shared" si="0"/>
        <v>444218.78399999999</v>
      </c>
      <c r="R4" s="204">
        <f>IFERROR(VLOOKUP(C4,'BANK INF DECEMBER 2022'!C4:T520,18,FALSE),)</f>
        <v>25567.71</v>
      </c>
      <c r="S4" s="204">
        <f>IFERROR(VLOOKUP(C4,'BANK INF DECEMBER 2022'!C4:U520,19,FALSE),)</f>
        <v>63919.28</v>
      </c>
      <c r="T4" s="204">
        <f>IFERROR(VLOOKUP(C4,'BANK INF DECEMBER 2022'!C4:V520,20,FALSE),)</f>
        <v>3195.96</v>
      </c>
      <c r="U4" s="210">
        <f t="shared" ref="U4:U67" si="2">SUM(R4:T4)</f>
        <v>92682.95</v>
      </c>
      <c r="V4" s="210">
        <f t="shared" ref="V4:V67" si="3">J4+U4</f>
        <v>731875.71</v>
      </c>
    </row>
    <row r="5" spans="1:11957" s="194" customFormat="1" ht="25.15" customHeight="1">
      <c r="A5" s="211">
        <v>3</v>
      </c>
      <c r="B5" s="202">
        <v>1</v>
      </c>
      <c r="C5" s="710" t="s">
        <v>193</v>
      </c>
      <c r="D5" s="203" t="s">
        <v>787</v>
      </c>
      <c r="E5" s="203" t="str">
        <f>IFERROR(VLOOKUP(C5,'BANK INF DECEMBER 2022'!C5:F521,4,FALSE),)</f>
        <v>0152578563400</v>
      </c>
      <c r="F5" s="204" t="s">
        <v>194</v>
      </c>
      <c r="G5" s="204">
        <f>IFERROR(VLOOKUP(C5,'BANK INF DECEMBER 2022'!C5:H521,6,FALSE),)</f>
        <v>20</v>
      </c>
      <c r="H5" s="204">
        <f>IFERROR(VLOOKUP(C5,'BANK INF DECEMBER 2022'!C5:I521,7,FALSE),)</f>
        <v>13500</v>
      </c>
      <c r="I5" s="204">
        <f>IFERROR(VLOOKUP(C5,'BANK INF DECEMBER 2022'!C5:J521,8,FALSE),)</f>
        <v>351000</v>
      </c>
      <c r="J5" s="204">
        <f>IFERROR(VLOOKUP(C5,'BANK INF DECEMBER 2022'!C5:L521,10,FALSE),)</f>
        <v>496817.45</v>
      </c>
      <c r="K5" s="204">
        <f>IFERROR(VLOOKUP(C5,'BANK INF DECEMBER 2022'!C5:M521,11,FALSE),)</f>
        <v>447135.7</v>
      </c>
      <c r="L5" s="204">
        <f>IFERROR(VLOOKUP(C5,'BANK INF DECEMBER 2022'!C5:N521,12,FALSE),)</f>
        <v>14170.856000000002</v>
      </c>
      <c r="M5" s="204">
        <f>IFERROR(VLOOKUP(C5,'BANK INF DECEMBER 2022'!C5:O521,13,FALSE),)</f>
        <v>49681.75</v>
      </c>
      <c r="N5" s="204">
        <f>IFERROR(VLOOKUP(C5,'BANK INF DECEMBER 2022'!C5:P521,14,FALSE),)</f>
        <v>100000</v>
      </c>
      <c r="O5" s="204">
        <f t="shared" si="1"/>
        <v>163852.606</v>
      </c>
      <c r="P5" s="204">
        <f>IFERROR(VLOOKUP(C5,'BANK INF DECEMBER 2022'!C5:R521,16,FALSE),)</f>
        <v>0</v>
      </c>
      <c r="Q5" s="204">
        <f t="shared" si="0"/>
        <v>332964.84400000004</v>
      </c>
      <c r="R5" s="204">
        <f>IFERROR(VLOOKUP(C5,'BANK INF DECEMBER 2022'!C5:T521,18,FALSE),)</f>
        <v>19872.7</v>
      </c>
      <c r="S5" s="204">
        <f>IFERROR(VLOOKUP(C5,'BANK INF DECEMBER 2022'!C5:U521,19,FALSE),)</f>
        <v>49681.75</v>
      </c>
      <c r="T5" s="204">
        <f>IFERROR(VLOOKUP(C5,'BANK INF DECEMBER 2022'!C5:V521,20,FALSE),)</f>
        <v>2484.09</v>
      </c>
      <c r="U5" s="210">
        <f t="shared" si="2"/>
        <v>72038.539999999994</v>
      </c>
      <c r="V5" s="210">
        <f t="shared" si="3"/>
        <v>568855.99</v>
      </c>
    </row>
    <row r="6" spans="1:11957" s="194" customFormat="1" ht="25.15" customHeight="1">
      <c r="A6" s="211">
        <v>4</v>
      </c>
      <c r="B6" s="202">
        <v>1</v>
      </c>
      <c r="C6" s="710" t="s">
        <v>195</v>
      </c>
      <c r="D6" s="203" t="s">
        <v>787</v>
      </c>
      <c r="E6" s="203" t="str">
        <f>IFERROR(VLOOKUP(C6,'BANK INF DECEMBER 2022'!C6:F522,4,FALSE),)</f>
        <v>0152576381500</v>
      </c>
      <c r="F6" s="204" t="s">
        <v>196</v>
      </c>
      <c r="G6" s="204">
        <f>IFERROR(VLOOKUP(C6,'BANK INF DECEMBER 2022'!C6:H522,6,FALSE),)</f>
        <v>26</v>
      </c>
      <c r="H6" s="204">
        <f>IFERROR(VLOOKUP(C6,'BANK INF DECEMBER 2022'!C6:I522,7,FALSE),)</f>
        <v>18000</v>
      </c>
      <c r="I6" s="204">
        <f>IFERROR(VLOOKUP(C6,'BANK INF DECEMBER 2022'!C6:J522,8,FALSE),)</f>
        <v>468000</v>
      </c>
      <c r="J6" s="204">
        <f>IFERROR(VLOOKUP(C6,'BANK INF DECEMBER 2022'!C6:L522,10,FALSE),)</f>
        <v>904833.6</v>
      </c>
      <c r="K6" s="204">
        <f>IFERROR(VLOOKUP(C6,'BANK INF DECEMBER 2022'!C6:M522,11,FALSE),)</f>
        <v>814350.24</v>
      </c>
      <c r="L6" s="204">
        <f>IFERROR(VLOOKUP(C6,'BANK INF DECEMBER 2022'!C6:N522,12,FALSE),)</f>
        <v>81587.56</v>
      </c>
      <c r="M6" s="204">
        <f>IFERROR(VLOOKUP(C6,'BANK INF DECEMBER 2022'!C6:O522,13,FALSE),)</f>
        <v>90483.36</v>
      </c>
      <c r="N6" s="204">
        <f>IFERROR(VLOOKUP(C6,'BANK INF DECEMBER 2022'!C6:P522,14,FALSE),)</f>
        <v>100000</v>
      </c>
      <c r="O6" s="204">
        <f t="shared" si="1"/>
        <v>272070.92</v>
      </c>
      <c r="P6" s="204">
        <f>IFERROR(VLOOKUP(C6,'BANK INF DECEMBER 2022'!C6:R522,16,FALSE),)</f>
        <v>0</v>
      </c>
      <c r="Q6" s="204">
        <f t="shared" si="0"/>
        <v>632762.67999999993</v>
      </c>
      <c r="R6" s="204">
        <f>IFERROR(VLOOKUP(C6,'BANK INF DECEMBER 2022'!C6:T522,18,FALSE),)</f>
        <v>36193.339999999997</v>
      </c>
      <c r="S6" s="204">
        <f>IFERROR(VLOOKUP(C6,'BANK INF DECEMBER 2022'!C6:U522,19,FALSE),)</f>
        <v>90483.36</v>
      </c>
      <c r="T6" s="204">
        <f>IFERROR(VLOOKUP(C6,'BANK INF DECEMBER 2022'!C6:V522,20,FALSE),)</f>
        <v>4524.17</v>
      </c>
      <c r="U6" s="210">
        <f t="shared" si="2"/>
        <v>131200.87</v>
      </c>
      <c r="V6" s="210">
        <f t="shared" si="3"/>
        <v>1036034.47</v>
      </c>
    </row>
    <row r="7" spans="1:11957" s="194" customFormat="1" ht="25.15" customHeight="1">
      <c r="A7" s="211">
        <v>5</v>
      </c>
      <c r="B7" s="202">
        <v>1</v>
      </c>
      <c r="C7" s="710" t="s">
        <v>197</v>
      </c>
      <c r="D7" s="203" t="s">
        <v>787</v>
      </c>
      <c r="E7" s="203" t="str">
        <f>IFERROR(VLOOKUP(C7,'BANK INF DECEMBER 2022'!C7:F523,4,FALSE),)</f>
        <v>0152576388100</v>
      </c>
      <c r="F7" s="204" t="s">
        <v>194</v>
      </c>
      <c r="G7" s="204">
        <f>IFERROR(VLOOKUP(C7,'BANK INF DECEMBER 2022'!C7:H523,6,FALSE),)</f>
        <v>26</v>
      </c>
      <c r="H7" s="204">
        <f>IFERROR(VLOOKUP(C7,'BANK INF DECEMBER 2022'!C7:I523,7,FALSE),)</f>
        <v>12500</v>
      </c>
      <c r="I7" s="204">
        <f>IFERROR(VLOOKUP(C7,'BANK INF DECEMBER 2022'!C7:J523,8,FALSE),)</f>
        <v>325000</v>
      </c>
      <c r="J7" s="204">
        <f>IFERROR(VLOOKUP(C7,'BANK INF DECEMBER 2022'!C7:L523,10,FALSE),)</f>
        <v>730864.55</v>
      </c>
      <c r="K7" s="204">
        <f>IFERROR(VLOOKUP(C7,'BANK INF DECEMBER 2022'!C7:M523,11,FALSE),)</f>
        <v>657778.09000000008</v>
      </c>
      <c r="L7" s="204">
        <f>IFERROR(VLOOKUP(C7,'BANK INF DECEMBER 2022'!C7:N523,12,FALSE),)</f>
        <v>47555.618000000017</v>
      </c>
      <c r="M7" s="204">
        <f>IFERROR(VLOOKUP(C7,'BANK INF DECEMBER 2022'!C7:O523,13,FALSE),)</f>
        <v>73086.460000000006</v>
      </c>
      <c r="N7" s="204">
        <f>IFERROR(VLOOKUP(C7,'BANK INF DECEMBER 2022'!C7:P523,14,FALSE),)</f>
        <v>100000</v>
      </c>
      <c r="O7" s="204">
        <f t="shared" si="1"/>
        <v>220642.07800000004</v>
      </c>
      <c r="P7" s="204">
        <f>IFERROR(VLOOKUP(C7,'BANK INF DECEMBER 2022'!C7:R523,16,FALSE),)</f>
        <v>0</v>
      </c>
      <c r="Q7" s="204">
        <f t="shared" si="0"/>
        <v>510222.47200000001</v>
      </c>
      <c r="R7" s="204">
        <f>IFERROR(VLOOKUP(C7,'BANK INF DECEMBER 2022'!C7:T523,18,FALSE),)</f>
        <v>29234.58</v>
      </c>
      <c r="S7" s="204">
        <f>IFERROR(VLOOKUP(C7,'BANK INF DECEMBER 2022'!C7:U523,19,FALSE),)</f>
        <v>73086.460000000006</v>
      </c>
      <c r="T7" s="204">
        <f>IFERROR(VLOOKUP(C7,'BANK INF DECEMBER 2022'!C7:V523,20,FALSE),)</f>
        <v>3654.32</v>
      </c>
      <c r="U7" s="210">
        <f t="shared" si="2"/>
        <v>105975.36000000002</v>
      </c>
      <c r="V7" s="210">
        <f t="shared" si="3"/>
        <v>836839.91</v>
      </c>
    </row>
    <row r="8" spans="1:11957" s="194" customFormat="1" ht="25.15" customHeight="1">
      <c r="A8" s="211">
        <v>6</v>
      </c>
      <c r="B8" s="202">
        <v>1</v>
      </c>
      <c r="C8" s="710" t="s">
        <v>198</v>
      </c>
      <c r="D8" s="203" t="s">
        <v>787</v>
      </c>
      <c r="E8" s="203" t="str">
        <f>IFERROR(VLOOKUP(C8,'BANK INF DECEMBER 2022'!C8:F524,4,FALSE),)</f>
        <v>0152576385400</v>
      </c>
      <c r="F8" s="204" t="s">
        <v>194</v>
      </c>
      <c r="G8" s="204">
        <f>IFERROR(VLOOKUP(C8,'BANK INF DECEMBER 2022'!C8:H524,6,FALSE),)</f>
        <v>24</v>
      </c>
      <c r="H8" s="204">
        <f>IFERROR(VLOOKUP(C8,'BANK INF DECEMBER 2022'!C8:I524,7,FALSE),)</f>
        <v>12500</v>
      </c>
      <c r="I8" s="204">
        <f>IFERROR(VLOOKUP(C8,'BANK INF DECEMBER 2022'!C8:J524,8,FALSE),)</f>
        <v>325000</v>
      </c>
      <c r="J8" s="204">
        <f>IFERROR(VLOOKUP(C8,'BANK INF DECEMBER 2022'!C8:L524,10,FALSE),)</f>
        <v>603356.67000000004</v>
      </c>
      <c r="K8" s="204">
        <f>IFERROR(VLOOKUP(C8,'BANK INF DECEMBER 2022'!C8:M524,11,FALSE),)</f>
        <v>543021</v>
      </c>
      <c r="L8" s="204">
        <f>IFERROR(VLOOKUP(C8,'BANK INF DECEMBER 2022'!C8:N524,12,FALSE),)</f>
        <v>24604.2</v>
      </c>
      <c r="M8" s="204">
        <f>IFERROR(VLOOKUP(C8,'BANK INF DECEMBER 2022'!C8:O524,13,FALSE),)</f>
        <v>60335.67</v>
      </c>
      <c r="N8" s="204">
        <f>IFERROR(VLOOKUP(C8,'BANK INF DECEMBER 2022'!C8:P524,14,FALSE),)</f>
        <v>100000</v>
      </c>
      <c r="O8" s="204">
        <f t="shared" si="1"/>
        <v>184939.87</v>
      </c>
      <c r="P8" s="204">
        <f>IFERROR(VLOOKUP(C8,'BANK INF DECEMBER 2022'!C8:R524,16,FALSE),)</f>
        <v>0</v>
      </c>
      <c r="Q8" s="204">
        <f t="shared" si="0"/>
        <v>418416.80000000005</v>
      </c>
      <c r="R8" s="204">
        <f>IFERROR(VLOOKUP(C8,'BANK INF DECEMBER 2022'!C8:T524,18,FALSE),)</f>
        <v>24134.27</v>
      </c>
      <c r="S8" s="204">
        <f>IFERROR(VLOOKUP(C8,'BANK INF DECEMBER 2022'!C8:U524,19,FALSE),)</f>
        <v>60335.67</v>
      </c>
      <c r="T8" s="204">
        <f>IFERROR(VLOOKUP(C8,'BANK INF DECEMBER 2022'!C8:V524,20,FALSE),)</f>
        <v>3016.78</v>
      </c>
      <c r="U8" s="210">
        <f t="shared" si="2"/>
        <v>87486.720000000001</v>
      </c>
      <c r="V8" s="210">
        <f t="shared" si="3"/>
        <v>690843.39</v>
      </c>
    </row>
    <row r="9" spans="1:11957" s="194" customFormat="1" ht="25.15" customHeight="1">
      <c r="A9" s="211">
        <v>7</v>
      </c>
      <c r="B9" s="202">
        <v>1</v>
      </c>
      <c r="C9" s="710" t="s">
        <v>199</v>
      </c>
      <c r="D9" s="203" t="s">
        <v>787</v>
      </c>
      <c r="E9" s="203" t="str">
        <f>IFERROR(VLOOKUP(C9,'BANK INF DECEMBER 2022'!C9:F525,4,FALSE),)</f>
        <v>0152576387600</v>
      </c>
      <c r="F9" s="204" t="s">
        <v>200</v>
      </c>
      <c r="G9" s="204">
        <f>IFERROR(VLOOKUP(C9,'BANK INF DECEMBER 2022'!C9:H525,6,FALSE),)</f>
        <v>26</v>
      </c>
      <c r="H9" s="204">
        <f>IFERROR(VLOOKUP(C9,'BANK INF DECEMBER 2022'!C9:I525,7,FALSE),)</f>
        <v>12500</v>
      </c>
      <c r="I9" s="204">
        <f>IFERROR(VLOOKUP(C9,'BANK INF DECEMBER 2022'!C9:J525,8,FALSE),)</f>
        <v>325000</v>
      </c>
      <c r="J9" s="204">
        <f>IFERROR(VLOOKUP(C9,'BANK INF DECEMBER 2022'!C9:L525,10,FALSE),)</f>
        <v>757533.27</v>
      </c>
      <c r="K9" s="204">
        <f>IFERROR(VLOOKUP(C9,'BANK INF DECEMBER 2022'!C9:M525,11,FALSE),)</f>
        <v>681779.94000000006</v>
      </c>
      <c r="L9" s="204">
        <f>IFERROR(VLOOKUP(C9,'BANK INF DECEMBER 2022'!C9:N525,12,FALSE),)</f>
        <v>52355.988000000012</v>
      </c>
      <c r="M9" s="204">
        <f>IFERROR(VLOOKUP(C9,'BANK INF DECEMBER 2022'!C9:O525,13,FALSE),)</f>
        <v>75753.33</v>
      </c>
      <c r="N9" s="204">
        <f>IFERROR(VLOOKUP(C9,'BANK INF DECEMBER 2022'!C9:P525,14,FALSE),)</f>
        <v>100000</v>
      </c>
      <c r="O9" s="204">
        <f t="shared" si="1"/>
        <v>228109.31800000003</v>
      </c>
      <c r="P9" s="204">
        <f>IFERROR(VLOOKUP(C9,'BANK INF DECEMBER 2022'!C9:R525,16,FALSE),)</f>
        <v>0</v>
      </c>
      <c r="Q9" s="204">
        <f t="shared" si="0"/>
        <v>529423.95200000005</v>
      </c>
      <c r="R9" s="204">
        <f>IFERROR(VLOOKUP(C9,'BANK INF DECEMBER 2022'!C9:T525,18,FALSE),)</f>
        <v>30301.33</v>
      </c>
      <c r="S9" s="204">
        <f>IFERROR(VLOOKUP(C9,'BANK INF DECEMBER 2022'!C9:U525,19,FALSE),)</f>
        <v>75753.33</v>
      </c>
      <c r="T9" s="204">
        <f>IFERROR(VLOOKUP(C9,'BANK INF DECEMBER 2022'!C9:V525,20,FALSE),)</f>
        <v>3787.67</v>
      </c>
      <c r="U9" s="210">
        <f t="shared" si="2"/>
        <v>109842.33</v>
      </c>
      <c r="V9" s="210">
        <f t="shared" si="3"/>
        <v>867375.6</v>
      </c>
    </row>
    <row r="10" spans="1:11957" s="194" customFormat="1" ht="25.15" customHeight="1">
      <c r="A10" s="211">
        <v>8</v>
      </c>
      <c r="B10" s="202">
        <v>1</v>
      </c>
      <c r="C10" s="710" t="s">
        <v>201</v>
      </c>
      <c r="D10" s="203" t="s">
        <v>787</v>
      </c>
      <c r="E10" s="203" t="str">
        <f>IFERROR(VLOOKUP(C10,'BANK INF DECEMBER 2022'!C10:F526,4,FALSE),)</f>
        <v>0152576751800</v>
      </c>
      <c r="F10" s="204" t="s">
        <v>194</v>
      </c>
      <c r="G10" s="204">
        <f>IFERROR(VLOOKUP(C10,'BANK INF DECEMBER 2022'!C10:H526,6,FALSE),)</f>
        <v>26</v>
      </c>
      <c r="H10" s="204">
        <f>IFERROR(VLOOKUP(C10,'BANK INF DECEMBER 2022'!C10:I526,7,FALSE),)</f>
        <v>12500</v>
      </c>
      <c r="I10" s="204">
        <f>IFERROR(VLOOKUP(C10,'BANK INF DECEMBER 2022'!C10:J526,8,FALSE),)</f>
        <v>325000</v>
      </c>
      <c r="J10" s="204">
        <f>IFERROR(VLOOKUP(C10,'BANK INF DECEMBER 2022'!C10:L526,10,FALSE),)</f>
        <v>567518.66</v>
      </c>
      <c r="K10" s="204">
        <f>IFERROR(VLOOKUP(C10,'BANK INF DECEMBER 2022'!C10:M526,11,FALSE),)</f>
        <v>510766.79000000004</v>
      </c>
      <c r="L10" s="204">
        <f>IFERROR(VLOOKUP(C10,'BANK INF DECEMBER 2022'!C10:N526,12,FALSE),)</f>
        <v>19261.343200000003</v>
      </c>
      <c r="M10" s="204">
        <f>IFERROR(VLOOKUP(C10,'BANK INF DECEMBER 2022'!C10:O526,13,FALSE),)</f>
        <v>56751.87</v>
      </c>
      <c r="N10" s="204">
        <f>IFERROR(VLOOKUP(C10,'BANK INF DECEMBER 2022'!C10:P526,14,FALSE),)</f>
        <v>100000</v>
      </c>
      <c r="O10" s="204">
        <f t="shared" si="1"/>
        <v>176013.2132</v>
      </c>
      <c r="P10" s="204">
        <f>IFERROR(VLOOKUP(C10,'BANK INF DECEMBER 2022'!C10:R526,16,FALSE),)</f>
        <v>0</v>
      </c>
      <c r="Q10" s="204">
        <f t="shared" si="0"/>
        <v>391505.44680000003</v>
      </c>
      <c r="R10" s="204">
        <f>IFERROR(VLOOKUP(C10,'BANK INF DECEMBER 2022'!C10:T526,18,FALSE),)</f>
        <v>22700.75</v>
      </c>
      <c r="S10" s="204">
        <f>IFERROR(VLOOKUP(C10,'BANK INF DECEMBER 2022'!C10:U526,19,FALSE),)</f>
        <v>56751.87</v>
      </c>
      <c r="T10" s="204">
        <f>IFERROR(VLOOKUP(C10,'BANK INF DECEMBER 2022'!C10:V526,20,FALSE),)</f>
        <v>2837.59</v>
      </c>
      <c r="U10" s="210">
        <f t="shared" si="2"/>
        <v>82290.209999999992</v>
      </c>
      <c r="V10" s="210">
        <f t="shared" si="3"/>
        <v>649808.87</v>
      </c>
    </row>
    <row r="11" spans="1:11957" s="194" customFormat="1" ht="25.15" customHeight="1">
      <c r="A11" s="211">
        <v>9</v>
      </c>
      <c r="B11" s="202">
        <v>1</v>
      </c>
      <c r="C11" s="710" t="s">
        <v>202</v>
      </c>
      <c r="D11" s="203" t="s">
        <v>787</v>
      </c>
      <c r="E11" s="203" t="str">
        <f>IFERROR(VLOOKUP(C11,'BANK INF DECEMBER 2022'!C11:F527,4,FALSE),)</f>
        <v>0152576396900</v>
      </c>
      <c r="F11" s="204" t="s">
        <v>194</v>
      </c>
      <c r="G11" s="204">
        <f>IFERROR(VLOOKUP(C11,'BANK INF DECEMBER 2022'!C11:H527,6,FALSE),)</f>
        <v>25</v>
      </c>
      <c r="H11" s="204">
        <f>IFERROR(VLOOKUP(C11,'BANK INF DECEMBER 2022'!C11:I527,7,FALSE),)</f>
        <v>12500</v>
      </c>
      <c r="I11" s="204">
        <f>IFERROR(VLOOKUP(C11,'BANK INF DECEMBER 2022'!C11:J527,8,FALSE),)</f>
        <v>325000</v>
      </c>
      <c r="J11" s="204">
        <f>IFERROR(VLOOKUP(C11,'BANK INF DECEMBER 2022'!C11:L527,10,FALSE),)</f>
        <v>702530</v>
      </c>
      <c r="K11" s="204">
        <f>IFERROR(VLOOKUP(C11,'BANK INF DECEMBER 2022'!C11:M527,11,FALSE),)</f>
        <v>632277</v>
      </c>
      <c r="L11" s="204">
        <f>IFERROR(VLOOKUP(C11,'BANK INF DECEMBER 2022'!C11:N527,12,FALSE),)</f>
        <v>42455.4</v>
      </c>
      <c r="M11" s="204">
        <f>IFERROR(VLOOKUP(C11,'BANK INF DECEMBER 2022'!C11:O527,13,FALSE),)</f>
        <v>70253</v>
      </c>
      <c r="N11" s="204">
        <f>IFERROR(VLOOKUP(C11,'BANK INF DECEMBER 2022'!C11:P527,14,FALSE),)</f>
        <v>100000</v>
      </c>
      <c r="O11" s="204">
        <f t="shared" si="1"/>
        <v>212708.4</v>
      </c>
      <c r="P11" s="204">
        <f>IFERROR(VLOOKUP(C11,'BANK INF DECEMBER 2022'!C11:R527,16,FALSE),)</f>
        <v>0</v>
      </c>
      <c r="Q11" s="204">
        <f t="shared" si="0"/>
        <v>489821.6</v>
      </c>
      <c r="R11" s="204">
        <f>IFERROR(VLOOKUP(C11,'BANK INF DECEMBER 2022'!C11:T527,18,FALSE),)</f>
        <v>28101.200000000001</v>
      </c>
      <c r="S11" s="204">
        <f>IFERROR(VLOOKUP(C11,'BANK INF DECEMBER 2022'!C11:U527,19,FALSE),)</f>
        <v>70253</v>
      </c>
      <c r="T11" s="204">
        <f>IFERROR(VLOOKUP(C11,'BANK INF DECEMBER 2022'!C11:V527,20,FALSE),)</f>
        <v>3512.65</v>
      </c>
      <c r="U11" s="210">
        <f t="shared" si="2"/>
        <v>101866.84999999999</v>
      </c>
      <c r="V11" s="210">
        <f t="shared" si="3"/>
        <v>804396.85</v>
      </c>
    </row>
    <row r="12" spans="1:11957" s="194" customFormat="1" ht="25.15" customHeight="1">
      <c r="A12" s="211">
        <v>10</v>
      </c>
      <c r="B12" s="202">
        <v>1</v>
      </c>
      <c r="C12" s="710" t="s">
        <v>203</v>
      </c>
      <c r="D12" s="203" t="s">
        <v>787</v>
      </c>
      <c r="E12" s="203" t="str">
        <f>IFERROR(VLOOKUP(C12,'BANK INF DECEMBER 2022'!C12:F528,4,FALSE),)</f>
        <v>0152576378400</v>
      </c>
      <c r="F12" s="204" t="s">
        <v>204</v>
      </c>
      <c r="G12" s="204">
        <f>IFERROR(VLOOKUP(C12,'BANK INF DECEMBER 2022'!C12:H528,6,FALSE),)</f>
        <v>25</v>
      </c>
      <c r="H12" s="204">
        <f>IFERROR(VLOOKUP(C12,'BANK INF DECEMBER 2022'!C12:I528,7,FALSE),)</f>
        <v>15000</v>
      </c>
      <c r="I12" s="204">
        <f>IFERROR(VLOOKUP(C12,'BANK INF DECEMBER 2022'!C12:J528,8,FALSE),)</f>
        <v>390000</v>
      </c>
      <c r="J12" s="204">
        <f>IFERROR(VLOOKUP(C12,'BANK INF DECEMBER 2022'!C12:L528,10,FALSE),)</f>
        <v>624019.16</v>
      </c>
      <c r="K12" s="204">
        <f>IFERROR(VLOOKUP(C12,'BANK INF DECEMBER 2022'!C12:M528,11,FALSE),)</f>
        <v>561617.24</v>
      </c>
      <c r="L12" s="204">
        <f>IFERROR(VLOOKUP(C12,'BANK INF DECEMBER 2022'!C12:N528,12,FALSE),)</f>
        <v>28323.447999999997</v>
      </c>
      <c r="M12" s="204">
        <f>IFERROR(VLOOKUP(C12,'BANK INF DECEMBER 2022'!C12:O528,13,FALSE),)</f>
        <v>62401.919999999998</v>
      </c>
      <c r="N12" s="204">
        <f>IFERROR(VLOOKUP(C12,'BANK INF DECEMBER 2022'!C12:P528,14,FALSE),)</f>
        <v>100000</v>
      </c>
      <c r="O12" s="204">
        <f t="shared" si="1"/>
        <v>190725.36799999999</v>
      </c>
      <c r="P12" s="204">
        <f>IFERROR(VLOOKUP(C12,'BANK INF DECEMBER 2022'!C12:R528,16,FALSE),)</f>
        <v>0</v>
      </c>
      <c r="Q12" s="204">
        <f t="shared" si="0"/>
        <v>433293.79200000002</v>
      </c>
      <c r="R12" s="204">
        <f>IFERROR(VLOOKUP(C12,'BANK INF DECEMBER 2022'!C12:T528,18,FALSE),)</f>
        <v>24960.77</v>
      </c>
      <c r="S12" s="204">
        <f>IFERROR(VLOOKUP(C12,'BANK INF DECEMBER 2022'!C12:U528,19,FALSE),)</f>
        <v>62401.919999999998</v>
      </c>
      <c r="T12" s="204">
        <f>IFERROR(VLOOKUP(C12,'BANK INF DECEMBER 2022'!C12:V528,20,FALSE),)</f>
        <v>3120.1</v>
      </c>
      <c r="U12" s="210">
        <f t="shared" si="2"/>
        <v>90482.790000000008</v>
      </c>
      <c r="V12" s="210">
        <f t="shared" si="3"/>
        <v>714501.95000000007</v>
      </c>
    </row>
    <row r="13" spans="1:11957" s="194" customFormat="1" ht="25.15" customHeight="1">
      <c r="A13" s="211">
        <v>11</v>
      </c>
      <c r="B13" s="202">
        <v>1</v>
      </c>
      <c r="C13" s="710" t="s">
        <v>205</v>
      </c>
      <c r="D13" s="203" t="s">
        <v>787</v>
      </c>
      <c r="E13" s="203" t="str">
        <f>IFERROR(VLOOKUP(C13,'BANK INF DECEMBER 2022'!C13:F529,4,FALSE),)</f>
        <v>0152514894700</v>
      </c>
      <c r="F13" s="204" t="s">
        <v>194</v>
      </c>
      <c r="G13" s="204">
        <f>IFERROR(VLOOKUP(C13,'BANK INF DECEMBER 2022'!C13:H529,6,FALSE),)</f>
        <v>24</v>
      </c>
      <c r="H13" s="204">
        <f>IFERROR(VLOOKUP(C13,'BANK INF DECEMBER 2022'!C13:I529,7,FALSE),)</f>
        <v>14000</v>
      </c>
      <c r="I13" s="204">
        <f>IFERROR(VLOOKUP(C13,'BANK INF DECEMBER 2022'!C13:J529,8,FALSE),)</f>
        <v>364000</v>
      </c>
      <c r="J13" s="204">
        <f>IFERROR(VLOOKUP(C13,'BANK INF DECEMBER 2022'!C13:L529,10,FALSE),)</f>
        <v>682293.3</v>
      </c>
      <c r="K13" s="204">
        <f>IFERROR(VLOOKUP(C13,'BANK INF DECEMBER 2022'!C13:M529,11,FALSE),)</f>
        <v>614063.97000000009</v>
      </c>
      <c r="L13" s="204">
        <f>IFERROR(VLOOKUP(C13,'BANK INF DECEMBER 2022'!C13:N529,12,FALSE),)</f>
        <v>38812.794000000024</v>
      </c>
      <c r="M13" s="204">
        <f>IFERROR(VLOOKUP(C13,'BANK INF DECEMBER 2022'!C13:O529,13,FALSE),)</f>
        <v>68229.33</v>
      </c>
      <c r="N13" s="204">
        <f>IFERROR(VLOOKUP(C13,'BANK INF DECEMBER 2022'!C13:P529,14,FALSE),)</f>
        <v>100000</v>
      </c>
      <c r="O13" s="204">
        <f t="shared" si="1"/>
        <v>207042.12400000001</v>
      </c>
      <c r="P13" s="204">
        <f>IFERROR(VLOOKUP(C13,'BANK INF DECEMBER 2022'!C13:R529,16,FALSE),)</f>
        <v>0</v>
      </c>
      <c r="Q13" s="204">
        <f t="shared" si="0"/>
        <v>475251.17600000004</v>
      </c>
      <c r="R13" s="204">
        <f>IFERROR(VLOOKUP(C13,'BANK INF DECEMBER 2022'!C13:T529,18,FALSE),)</f>
        <v>27291.73</v>
      </c>
      <c r="S13" s="204">
        <f>IFERROR(VLOOKUP(C13,'BANK INF DECEMBER 2022'!C13:U529,19,FALSE),)</f>
        <v>68229.33</v>
      </c>
      <c r="T13" s="204">
        <f>IFERROR(VLOOKUP(C13,'BANK INF DECEMBER 2022'!C13:V529,20,FALSE),)</f>
        <v>3411.47</v>
      </c>
      <c r="U13" s="210">
        <f t="shared" si="2"/>
        <v>98932.53</v>
      </c>
      <c r="V13" s="210">
        <f t="shared" si="3"/>
        <v>781225.83000000007</v>
      </c>
    </row>
    <row r="14" spans="1:11957" s="194" customFormat="1" ht="25.15" customHeight="1">
      <c r="A14" s="211">
        <v>12</v>
      </c>
      <c r="B14" s="202">
        <v>1</v>
      </c>
      <c r="C14" s="710" t="s">
        <v>206</v>
      </c>
      <c r="D14" s="203" t="s">
        <v>787</v>
      </c>
      <c r="E14" s="203" t="str">
        <f>IFERROR(VLOOKUP(C14,'BANK INF DECEMBER 2022'!C14:F530,4,FALSE),)</f>
        <v>0152583673200</v>
      </c>
      <c r="F14" s="204" t="s">
        <v>194</v>
      </c>
      <c r="G14" s="204">
        <f>IFERROR(VLOOKUP(C14,'BANK INF DECEMBER 2022'!C14:H530,6,FALSE),)</f>
        <v>25</v>
      </c>
      <c r="H14" s="204">
        <f>IFERROR(VLOOKUP(C14,'BANK INF DECEMBER 2022'!C14:I530,7,FALSE),)</f>
        <v>12500</v>
      </c>
      <c r="I14" s="204">
        <f>IFERROR(VLOOKUP(C14,'BANK INF DECEMBER 2022'!C14:J530,8,FALSE),)</f>
        <v>325000</v>
      </c>
      <c r="J14" s="204">
        <f>IFERROR(VLOOKUP(C14,'BANK INF DECEMBER 2022'!C14:L530,10,FALSE),)</f>
        <v>535017.12</v>
      </c>
      <c r="K14" s="204">
        <f>IFERROR(VLOOKUP(C14,'BANK INF DECEMBER 2022'!C14:M530,11,FALSE),)</f>
        <v>481515.41</v>
      </c>
      <c r="L14" s="204">
        <f>IFERROR(VLOOKUP(C14,'BANK INF DECEMBER 2022'!C14:N530,12,FALSE),)</f>
        <v>16921.232799999998</v>
      </c>
      <c r="M14" s="204">
        <f>IFERROR(VLOOKUP(C14,'BANK INF DECEMBER 2022'!C14:O530,13,FALSE),)</f>
        <v>53501.71</v>
      </c>
      <c r="N14" s="204">
        <f>IFERROR(VLOOKUP(C14,'BANK INF DECEMBER 2022'!C14:P530,14,FALSE),)</f>
        <v>100000</v>
      </c>
      <c r="O14" s="204">
        <f t="shared" si="1"/>
        <v>170422.94279999999</v>
      </c>
      <c r="P14" s="204">
        <f>IFERROR(VLOOKUP(C14,'BANK INF DECEMBER 2022'!C14:R530,16,FALSE),)</f>
        <v>0</v>
      </c>
      <c r="Q14" s="204">
        <f t="shared" si="0"/>
        <v>364594.17720000003</v>
      </c>
      <c r="R14" s="204">
        <f>IFERROR(VLOOKUP(C14,'BANK INF DECEMBER 2022'!C14:T530,18,FALSE),)</f>
        <v>21400.68</v>
      </c>
      <c r="S14" s="204">
        <f>IFERROR(VLOOKUP(C14,'BANK INF DECEMBER 2022'!C14:U530,19,FALSE),)</f>
        <v>53501.71</v>
      </c>
      <c r="T14" s="204">
        <f>IFERROR(VLOOKUP(C14,'BANK INF DECEMBER 2022'!C14:V530,20,FALSE),)</f>
        <v>2675.09</v>
      </c>
      <c r="U14" s="210">
        <f t="shared" si="2"/>
        <v>77577.48</v>
      </c>
      <c r="V14" s="210">
        <f t="shared" si="3"/>
        <v>612594.6</v>
      </c>
    </row>
    <row r="15" spans="1:11957" s="194" customFormat="1" ht="25.15" customHeight="1">
      <c r="A15" s="211">
        <v>13</v>
      </c>
      <c r="B15" s="202">
        <v>1</v>
      </c>
      <c r="C15" s="710" t="s">
        <v>207</v>
      </c>
      <c r="D15" s="203" t="s">
        <v>787</v>
      </c>
      <c r="E15" s="203" t="str">
        <f>IFERROR(VLOOKUP(C15,'BANK INF DECEMBER 2022'!C15:F531,4,FALSE),)</f>
        <v>0152583670600</v>
      </c>
      <c r="F15" s="203" t="s">
        <v>194</v>
      </c>
      <c r="G15" s="204">
        <f>IFERROR(VLOOKUP(C15,'BANK INF DECEMBER 2022'!C15:H531,6,FALSE),)</f>
        <v>26</v>
      </c>
      <c r="H15" s="204">
        <f>IFERROR(VLOOKUP(C15,'BANK INF DECEMBER 2022'!C15:I531,7,FALSE),)</f>
        <v>12500</v>
      </c>
      <c r="I15" s="204">
        <f>IFERROR(VLOOKUP(C15,'BANK INF DECEMBER 2022'!C15:J531,8,FALSE),)</f>
        <v>325000</v>
      </c>
      <c r="J15" s="204">
        <f>IFERROR(VLOOKUP(C15,'BANK INF DECEMBER 2022'!C15:L531,10,FALSE),)</f>
        <v>520015</v>
      </c>
      <c r="K15" s="204">
        <f>IFERROR(VLOOKUP(C15,'BANK INF DECEMBER 2022'!C15:M531,11,FALSE),)</f>
        <v>468013.5</v>
      </c>
      <c r="L15" s="204">
        <f>IFERROR(VLOOKUP(C15,'BANK INF DECEMBER 2022'!C15:N531,12,FALSE),)</f>
        <v>15841.08</v>
      </c>
      <c r="M15" s="204">
        <f>IFERROR(VLOOKUP(C15,'BANK INF DECEMBER 2022'!C15:O531,13,FALSE),)</f>
        <v>52001.5</v>
      </c>
      <c r="N15" s="204">
        <f>IFERROR(VLOOKUP(C15,'BANK INF DECEMBER 2022'!C15:P531,14,FALSE),)</f>
        <v>100000</v>
      </c>
      <c r="O15" s="204">
        <f t="shared" si="1"/>
        <v>167842.58000000002</v>
      </c>
      <c r="P15" s="204">
        <f>IFERROR(VLOOKUP(C15,'BANK INF DECEMBER 2022'!C15:R531,16,FALSE),)</f>
        <v>0</v>
      </c>
      <c r="Q15" s="204">
        <f t="shared" si="0"/>
        <v>352172.42</v>
      </c>
      <c r="R15" s="204">
        <f>IFERROR(VLOOKUP(C15,'BANK INF DECEMBER 2022'!C15:T531,18,FALSE),)</f>
        <v>20800.599999999999</v>
      </c>
      <c r="S15" s="204">
        <f>IFERROR(VLOOKUP(C15,'BANK INF DECEMBER 2022'!C15:U531,19,FALSE),)</f>
        <v>52001.5</v>
      </c>
      <c r="T15" s="204">
        <f>IFERROR(VLOOKUP(C15,'BANK INF DECEMBER 2022'!C15:V531,20,FALSE),)</f>
        <v>2600.08</v>
      </c>
      <c r="U15" s="210">
        <f t="shared" si="2"/>
        <v>75402.180000000008</v>
      </c>
      <c r="V15" s="210">
        <f t="shared" si="3"/>
        <v>595417.18000000005</v>
      </c>
    </row>
    <row r="16" spans="1:11957" s="194" customFormat="1" ht="25.15" customHeight="1">
      <c r="A16" s="211">
        <v>14</v>
      </c>
      <c r="B16" s="202">
        <v>1</v>
      </c>
      <c r="C16" s="710" t="s">
        <v>208</v>
      </c>
      <c r="D16" s="203" t="s">
        <v>787</v>
      </c>
      <c r="E16" s="203" t="str">
        <f>IFERROR(VLOOKUP(C16,'BANK INF DECEMBER 2022'!C16:F532,4,FALSE),)</f>
        <v>0152587267800</v>
      </c>
      <c r="F16" s="204" t="s">
        <v>209</v>
      </c>
      <c r="G16" s="204">
        <f>IFERROR(VLOOKUP(C16,'BANK INF DECEMBER 2022'!C16:H532,6,FALSE),)</f>
        <v>26</v>
      </c>
      <c r="H16" s="204">
        <f>IFERROR(VLOOKUP(C16,'BANK INF DECEMBER 2022'!C16:I532,7,FALSE),)</f>
        <v>14000</v>
      </c>
      <c r="I16" s="204">
        <f>IFERROR(VLOOKUP(C16,'BANK INF DECEMBER 2022'!C16:J532,8,FALSE),)</f>
        <v>364000</v>
      </c>
      <c r="J16" s="204">
        <f>IFERROR(VLOOKUP(C16,'BANK INF DECEMBER 2022'!C16:L532,10,FALSE),)</f>
        <v>684157.96</v>
      </c>
      <c r="K16" s="204">
        <f>IFERROR(VLOOKUP(C16,'BANK INF DECEMBER 2022'!C16:M532,11,FALSE),)</f>
        <v>615742.15999999992</v>
      </c>
      <c r="L16" s="204">
        <f>IFERROR(VLOOKUP(C16,'BANK INF DECEMBER 2022'!C16:N532,12,FALSE),)</f>
        <v>39148.431999999986</v>
      </c>
      <c r="M16" s="204">
        <f>IFERROR(VLOOKUP(C16,'BANK INF DECEMBER 2022'!C16:O532,13,FALSE),)</f>
        <v>68415.8</v>
      </c>
      <c r="N16" s="204">
        <f>IFERROR(VLOOKUP(C16,'BANK INF DECEMBER 2022'!C16:P532,14,FALSE),)</f>
        <v>100000</v>
      </c>
      <c r="O16" s="204">
        <f t="shared" si="1"/>
        <v>207564.23199999999</v>
      </c>
      <c r="P16" s="204">
        <f>IFERROR(VLOOKUP(C16,'BANK INF DECEMBER 2022'!C16:R532,16,FALSE),)</f>
        <v>0</v>
      </c>
      <c r="Q16" s="204">
        <f t="shared" si="0"/>
        <v>476593.728</v>
      </c>
      <c r="R16" s="204">
        <f>IFERROR(VLOOKUP(C16,'BANK INF DECEMBER 2022'!C16:T532,18,FALSE),)</f>
        <v>27366.32</v>
      </c>
      <c r="S16" s="204">
        <f>IFERROR(VLOOKUP(C16,'BANK INF DECEMBER 2022'!C16:U532,19,FALSE),)</f>
        <v>68415.8</v>
      </c>
      <c r="T16" s="204">
        <f>IFERROR(VLOOKUP(C16,'BANK INF DECEMBER 2022'!C16:V532,20,FALSE),)</f>
        <v>3420.79</v>
      </c>
      <c r="U16" s="210">
        <f t="shared" si="2"/>
        <v>99202.909999999989</v>
      </c>
      <c r="V16" s="210">
        <f t="shared" si="3"/>
        <v>783360.87</v>
      </c>
    </row>
    <row r="17" spans="1:22" s="194" customFormat="1" ht="25.15" customHeight="1">
      <c r="A17" s="211">
        <v>15</v>
      </c>
      <c r="B17" s="202">
        <v>1</v>
      </c>
      <c r="C17" s="710" t="s">
        <v>210</v>
      </c>
      <c r="D17" s="203" t="s">
        <v>787</v>
      </c>
      <c r="E17" s="203" t="str">
        <f>IFERROR(VLOOKUP(C17,'BANK INF DECEMBER 2022'!C17:F533,4,FALSE),)</f>
        <v>0152588448600</v>
      </c>
      <c r="F17" s="204" t="s">
        <v>194</v>
      </c>
      <c r="G17" s="204">
        <f>IFERROR(VLOOKUP(C17,'BANK INF DECEMBER 2022'!C17:H533,6,FALSE),)</f>
        <v>26</v>
      </c>
      <c r="H17" s="204">
        <f>IFERROR(VLOOKUP(C17,'BANK INF DECEMBER 2022'!C17:I533,7,FALSE),)</f>
        <v>12500</v>
      </c>
      <c r="I17" s="204">
        <f>IFERROR(VLOOKUP(C17,'BANK INF DECEMBER 2022'!C17:J533,8,FALSE),)</f>
        <v>325000</v>
      </c>
      <c r="J17" s="204">
        <f>IFERROR(VLOOKUP(C17,'BANK INF DECEMBER 2022'!C17:L533,10,FALSE),)</f>
        <v>710863.02</v>
      </c>
      <c r="K17" s="204">
        <f>IFERROR(VLOOKUP(C17,'BANK INF DECEMBER 2022'!C17:M533,11,FALSE),)</f>
        <v>639776.72</v>
      </c>
      <c r="L17" s="204">
        <f>IFERROR(VLOOKUP(C17,'BANK INF DECEMBER 2022'!C17:N533,12,FALSE),)</f>
        <v>43955.343999999997</v>
      </c>
      <c r="M17" s="204">
        <f>IFERROR(VLOOKUP(C17,'BANK INF DECEMBER 2022'!C17:O533,13,FALSE),)</f>
        <v>71086.3</v>
      </c>
      <c r="N17" s="204">
        <f>IFERROR(VLOOKUP(C17,'BANK INF DECEMBER 2022'!C17:P533,14,FALSE),)</f>
        <v>100000</v>
      </c>
      <c r="O17" s="204">
        <f t="shared" si="1"/>
        <v>215041.644</v>
      </c>
      <c r="P17" s="204">
        <f>IFERROR(VLOOKUP(C17,'BANK INF DECEMBER 2022'!C17:R533,16,FALSE),)</f>
        <v>0</v>
      </c>
      <c r="Q17" s="204">
        <f t="shared" si="0"/>
        <v>495821.37600000005</v>
      </c>
      <c r="R17" s="204">
        <f>IFERROR(VLOOKUP(C17,'BANK INF DECEMBER 2022'!C17:T533,18,FALSE),)</f>
        <v>28434.52</v>
      </c>
      <c r="S17" s="204">
        <f>IFERROR(VLOOKUP(C17,'BANK INF DECEMBER 2022'!C17:U533,19,FALSE),)</f>
        <v>71086.3</v>
      </c>
      <c r="T17" s="204">
        <f>IFERROR(VLOOKUP(C17,'BANK INF DECEMBER 2022'!C17:V533,20,FALSE),)</f>
        <v>3554.32</v>
      </c>
      <c r="U17" s="210">
        <f t="shared" si="2"/>
        <v>103075.14000000001</v>
      </c>
      <c r="V17" s="210">
        <f t="shared" si="3"/>
        <v>813938.16</v>
      </c>
    </row>
    <row r="18" spans="1:22" s="194" customFormat="1" ht="25.15" customHeight="1">
      <c r="A18" s="211">
        <v>16</v>
      </c>
      <c r="B18" s="202">
        <v>1</v>
      </c>
      <c r="C18" s="710" t="s">
        <v>211</v>
      </c>
      <c r="D18" s="203" t="s">
        <v>787</v>
      </c>
      <c r="E18" s="203" t="str">
        <f>IFERROR(VLOOKUP(C18,'BANK INF DECEMBER 2022'!C18:F534,4,FALSE),)</f>
        <v>0152583941200</v>
      </c>
      <c r="F18" s="204" t="s">
        <v>194</v>
      </c>
      <c r="G18" s="204">
        <f>IFERROR(VLOOKUP(C18,'BANK INF DECEMBER 2022'!C18:H534,6,FALSE),)</f>
        <v>26</v>
      </c>
      <c r="H18" s="204">
        <f>IFERROR(VLOOKUP(C18,'BANK INF DECEMBER 2022'!C18:I534,7,FALSE),)</f>
        <v>12500</v>
      </c>
      <c r="I18" s="204">
        <f>IFERROR(VLOOKUP(C18,'BANK INF DECEMBER 2022'!C18:J534,8,FALSE),)</f>
        <v>325000</v>
      </c>
      <c r="J18" s="204">
        <f>IFERROR(VLOOKUP(C18,'BANK INF DECEMBER 2022'!C18:L534,10,FALSE),)</f>
        <v>537516.35</v>
      </c>
      <c r="K18" s="204">
        <f>IFERROR(VLOOKUP(C18,'BANK INF DECEMBER 2022'!C18:M534,11,FALSE),)</f>
        <v>483764.70999999996</v>
      </c>
      <c r="L18" s="204">
        <f>IFERROR(VLOOKUP(C18,'BANK INF DECEMBER 2022'!C18:N534,12,FALSE),)</f>
        <v>17101.176799999997</v>
      </c>
      <c r="M18" s="204">
        <f>IFERROR(VLOOKUP(C18,'BANK INF DECEMBER 2022'!C18:O534,13,FALSE),)</f>
        <v>53751.64</v>
      </c>
      <c r="N18" s="204">
        <f>IFERROR(VLOOKUP(C18,'BANK INF DECEMBER 2022'!C18:P534,14,FALSE),)</f>
        <v>100000</v>
      </c>
      <c r="O18" s="204">
        <f t="shared" si="1"/>
        <v>170852.8168</v>
      </c>
      <c r="P18" s="204">
        <f>IFERROR(VLOOKUP(C18,'BANK INF DECEMBER 2022'!C18:R534,16,FALSE),)</f>
        <v>0</v>
      </c>
      <c r="Q18" s="204">
        <f t="shared" si="0"/>
        <v>366663.53319999995</v>
      </c>
      <c r="R18" s="204">
        <f>IFERROR(VLOOKUP(C18,'BANK INF DECEMBER 2022'!C18:T534,18,FALSE),)</f>
        <v>21500.65</v>
      </c>
      <c r="S18" s="204">
        <f>IFERROR(VLOOKUP(C18,'BANK INF DECEMBER 2022'!C18:U534,19,FALSE),)</f>
        <v>53751.64</v>
      </c>
      <c r="T18" s="204">
        <f>IFERROR(VLOOKUP(C18,'BANK INF DECEMBER 2022'!C18:V534,20,FALSE),)</f>
        <v>2687.58</v>
      </c>
      <c r="U18" s="210">
        <f t="shared" si="2"/>
        <v>77939.87000000001</v>
      </c>
      <c r="V18" s="210">
        <f t="shared" si="3"/>
        <v>615456.22</v>
      </c>
    </row>
    <row r="19" spans="1:22" s="194" customFormat="1" ht="25.15" customHeight="1">
      <c r="A19" s="211">
        <v>17</v>
      </c>
      <c r="B19" s="202">
        <v>1</v>
      </c>
      <c r="C19" s="710" t="s">
        <v>212</v>
      </c>
      <c r="D19" s="203" t="s">
        <v>787</v>
      </c>
      <c r="E19" s="203" t="str">
        <f>IFERROR(VLOOKUP(C19,'BANK INF DECEMBER 2022'!C19:F535,4,FALSE),)</f>
        <v>0152583940200</v>
      </c>
      <c r="F19" s="204" t="s">
        <v>194</v>
      </c>
      <c r="G19" s="204">
        <f>IFERROR(VLOOKUP(C19,'BANK INF DECEMBER 2022'!C19:H535,6,FALSE),)</f>
        <v>25</v>
      </c>
      <c r="H19" s="204">
        <f>IFERROR(VLOOKUP(C19,'BANK INF DECEMBER 2022'!C19:I535,7,FALSE),)</f>
        <v>12500</v>
      </c>
      <c r="I19" s="204">
        <f>IFERROR(VLOOKUP(C19,'BANK INF DECEMBER 2022'!C19:J535,8,FALSE),)</f>
        <v>325000</v>
      </c>
      <c r="J19" s="204">
        <f>IFERROR(VLOOKUP(C19,'BANK INF DECEMBER 2022'!C19:L535,10,FALSE),)</f>
        <v>746700.07</v>
      </c>
      <c r="K19" s="204">
        <f>IFERROR(VLOOKUP(C19,'BANK INF DECEMBER 2022'!C19:M535,11,FALSE),)</f>
        <v>672030.05999999994</v>
      </c>
      <c r="L19" s="204">
        <f>IFERROR(VLOOKUP(C19,'BANK INF DECEMBER 2022'!C19:N535,12,FALSE),)</f>
        <v>50406.011999999988</v>
      </c>
      <c r="M19" s="204">
        <f>IFERROR(VLOOKUP(C19,'BANK INF DECEMBER 2022'!C19:O535,13,FALSE),)</f>
        <v>74670.009999999995</v>
      </c>
      <c r="N19" s="204">
        <f>IFERROR(VLOOKUP(C19,'BANK INF DECEMBER 2022'!C19:P535,14,FALSE),)</f>
        <v>100000</v>
      </c>
      <c r="O19" s="204">
        <f t="shared" si="1"/>
        <v>225076.022</v>
      </c>
      <c r="P19" s="204">
        <f>IFERROR(VLOOKUP(C19,'BANK INF DECEMBER 2022'!C19:R535,16,FALSE),)</f>
        <v>0</v>
      </c>
      <c r="Q19" s="204">
        <f t="shared" si="0"/>
        <v>521624.04799999995</v>
      </c>
      <c r="R19" s="204">
        <f>IFERROR(VLOOKUP(C19,'BANK INF DECEMBER 2022'!C19:T535,18,FALSE),)</f>
        <v>29868</v>
      </c>
      <c r="S19" s="204">
        <f>IFERROR(VLOOKUP(C19,'BANK INF DECEMBER 2022'!C19:U535,19,FALSE),)</f>
        <v>74670.009999999995</v>
      </c>
      <c r="T19" s="204">
        <f>IFERROR(VLOOKUP(C19,'BANK INF DECEMBER 2022'!C19:V535,20,FALSE),)</f>
        <v>3733.5</v>
      </c>
      <c r="U19" s="210">
        <f t="shared" si="2"/>
        <v>108271.51</v>
      </c>
      <c r="V19" s="210">
        <f t="shared" si="3"/>
        <v>854971.58</v>
      </c>
    </row>
    <row r="20" spans="1:22" s="194" customFormat="1" ht="25.15" customHeight="1">
      <c r="A20" s="211">
        <v>18</v>
      </c>
      <c r="B20" s="202">
        <v>1</v>
      </c>
      <c r="C20" s="710" t="s">
        <v>213</v>
      </c>
      <c r="D20" s="203" t="s">
        <v>787</v>
      </c>
      <c r="E20" s="203" t="str">
        <f>IFERROR(VLOOKUP(C20,'BANK INF DECEMBER 2022'!C20:F536,4,FALSE),)</f>
        <v>0152583839000</v>
      </c>
      <c r="F20" s="204" t="s">
        <v>194</v>
      </c>
      <c r="G20" s="204">
        <f>IFERROR(VLOOKUP(C20,'BANK INF DECEMBER 2022'!C20:H536,6,FALSE),)</f>
        <v>24</v>
      </c>
      <c r="H20" s="204">
        <f>IFERROR(VLOOKUP(C20,'BANK INF DECEMBER 2022'!C20:I536,7,FALSE),)</f>
        <v>12500</v>
      </c>
      <c r="I20" s="204">
        <f>IFERROR(VLOOKUP(C20,'BANK INF DECEMBER 2022'!C20:J536,8,FALSE),)</f>
        <v>325000</v>
      </c>
      <c r="J20" s="204">
        <f>IFERROR(VLOOKUP(C20,'BANK INF DECEMBER 2022'!C20:L536,10,FALSE),)</f>
        <v>625858.4</v>
      </c>
      <c r="K20" s="204">
        <f>IFERROR(VLOOKUP(C20,'BANK INF DECEMBER 2022'!C20:M536,11,FALSE),)</f>
        <v>563272.56000000006</v>
      </c>
      <c r="L20" s="204">
        <f>IFERROR(VLOOKUP(C20,'BANK INF DECEMBER 2022'!C20:N536,12,FALSE),)</f>
        <v>28654.51200000001</v>
      </c>
      <c r="M20" s="204">
        <f>IFERROR(VLOOKUP(C20,'BANK INF DECEMBER 2022'!C20:O536,13,FALSE),)</f>
        <v>62585.84</v>
      </c>
      <c r="N20" s="204">
        <f>IFERROR(VLOOKUP(C20,'BANK INF DECEMBER 2022'!C20:P536,14,FALSE),)</f>
        <v>100000</v>
      </c>
      <c r="O20" s="204">
        <f t="shared" si="1"/>
        <v>191240.35200000001</v>
      </c>
      <c r="P20" s="204">
        <f>IFERROR(VLOOKUP(C20,'BANK INF DECEMBER 2022'!C20:R536,16,FALSE),)</f>
        <v>0</v>
      </c>
      <c r="Q20" s="204">
        <f t="shared" si="0"/>
        <v>434618.04800000001</v>
      </c>
      <c r="R20" s="204">
        <f>IFERROR(VLOOKUP(C20,'BANK INF DECEMBER 2022'!C20:T536,18,FALSE),)</f>
        <v>25034.34</v>
      </c>
      <c r="S20" s="204">
        <f>IFERROR(VLOOKUP(C20,'BANK INF DECEMBER 2022'!C20:U536,19,FALSE),)</f>
        <v>62585.84</v>
      </c>
      <c r="T20" s="204">
        <f>IFERROR(VLOOKUP(C20,'BANK INF DECEMBER 2022'!C20:V536,20,FALSE),)</f>
        <v>3129.29</v>
      </c>
      <c r="U20" s="210">
        <f t="shared" si="2"/>
        <v>90749.469999999987</v>
      </c>
      <c r="V20" s="210">
        <f t="shared" si="3"/>
        <v>716607.87</v>
      </c>
    </row>
    <row r="21" spans="1:22" s="194" customFormat="1" ht="25.15" customHeight="1">
      <c r="A21" s="211">
        <v>19</v>
      </c>
      <c r="B21" s="202">
        <v>1</v>
      </c>
      <c r="C21" s="710" t="s">
        <v>214</v>
      </c>
      <c r="D21" s="203" t="s">
        <v>787</v>
      </c>
      <c r="E21" s="203" t="str">
        <f>IFERROR(VLOOKUP(C21,'BANK INF DECEMBER 2022'!C21:F537,4,FALSE),)</f>
        <v>0152583939000</v>
      </c>
      <c r="F21" s="203" t="s">
        <v>194</v>
      </c>
      <c r="G21" s="204">
        <f>IFERROR(VLOOKUP(C21,'BANK INF DECEMBER 2022'!C21:H537,6,FALSE),)</f>
        <v>26</v>
      </c>
      <c r="H21" s="204">
        <f>IFERROR(VLOOKUP(C21,'BANK INF DECEMBER 2022'!C21:I537,7,FALSE),)</f>
        <v>12500</v>
      </c>
      <c r="I21" s="204">
        <f>IFERROR(VLOOKUP(C21,'BANK INF DECEMBER 2022'!C21:J537,8,FALSE),)</f>
        <v>325000</v>
      </c>
      <c r="J21" s="204">
        <f>IFERROR(VLOOKUP(C21,'BANK INF DECEMBER 2022'!C21:L537,10,FALSE),)</f>
        <v>725030.77</v>
      </c>
      <c r="K21" s="204">
        <f>IFERROR(VLOOKUP(C21,'BANK INF DECEMBER 2022'!C21:M537,11,FALSE),)</f>
        <v>652527.69000000006</v>
      </c>
      <c r="L21" s="204">
        <f>IFERROR(VLOOKUP(C21,'BANK INF DECEMBER 2022'!C21:N537,12,FALSE),)</f>
        <v>46505.538000000015</v>
      </c>
      <c r="M21" s="204">
        <f>IFERROR(VLOOKUP(C21,'BANK INF DECEMBER 2022'!C21:O537,13,FALSE),)</f>
        <v>72503.08</v>
      </c>
      <c r="N21" s="204">
        <f>IFERROR(VLOOKUP(C21,'BANK INF DECEMBER 2022'!C21:P537,14,FALSE),)</f>
        <v>100000</v>
      </c>
      <c r="O21" s="204">
        <f t="shared" si="1"/>
        <v>219008.61800000002</v>
      </c>
      <c r="P21" s="204">
        <f>IFERROR(VLOOKUP(C21,'BANK INF DECEMBER 2022'!C21:R537,16,FALSE),)</f>
        <v>0</v>
      </c>
      <c r="Q21" s="204">
        <f t="shared" si="0"/>
        <v>506022.152</v>
      </c>
      <c r="R21" s="204">
        <f>IFERROR(VLOOKUP(C21,'BANK INF DECEMBER 2022'!C21:T537,18,FALSE),)</f>
        <v>29001.23</v>
      </c>
      <c r="S21" s="204">
        <f>IFERROR(VLOOKUP(C21,'BANK INF DECEMBER 2022'!C21:U537,19,FALSE),)</f>
        <v>72503.08</v>
      </c>
      <c r="T21" s="204">
        <f>IFERROR(VLOOKUP(C21,'BANK INF DECEMBER 2022'!C21:V537,20,FALSE),)</f>
        <v>3625.15</v>
      </c>
      <c r="U21" s="210">
        <f t="shared" si="2"/>
        <v>105129.45999999999</v>
      </c>
      <c r="V21" s="210">
        <f t="shared" si="3"/>
        <v>830160.23</v>
      </c>
    </row>
    <row r="22" spans="1:22" s="194" customFormat="1" ht="25.15" customHeight="1">
      <c r="A22" s="211">
        <v>20</v>
      </c>
      <c r="B22" s="202">
        <v>1</v>
      </c>
      <c r="C22" s="710" t="s">
        <v>215</v>
      </c>
      <c r="D22" s="203" t="s">
        <v>787</v>
      </c>
      <c r="E22" s="203" t="str">
        <f>IFERROR(VLOOKUP(C22,'BANK INF DECEMBER 2022'!C22:F538,4,FALSE),)</f>
        <v>0152398349300</v>
      </c>
      <c r="F22" s="204" t="s">
        <v>216</v>
      </c>
      <c r="G22" s="204">
        <f>IFERROR(VLOOKUP(C22,'BANK INF DECEMBER 2022'!C22:H538,6,FALSE),)</f>
        <v>26</v>
      </c>
      <c r="H22" s="204">
        <f>IFERROR(VLOOKUP(C22,'BANK INF DECEMBER 2022'!C22:I538,7,FALSE),)</f>
        <v>26923.08</v>
      </c>
      <c r="I22" s="204">
        <f>IFERROR(VLOOKUP(C22,'BANK INF DECEMBER 2022'!C22:J538,8,FALSE),)</f>
        <v>700000</v>
      </c>
      <c r="J22" s="204">
        <f>IFERROR(VLOOKUP(C22,'BANK INF DECEMBER 2022'!C22:L538,10,FALSE),)</f>
        <v>1470059.32</v>
      </c>
      <c r="K22" s="204">
        <f>IFERROR(VLOOKUP(C22,'BANK INF DECEMBER 2022'!C22:M538,11,FALSE),)</f>
        <v>1323053.3900000001</v>
      </c>
      <c r="L22" s="204">
        <f>IFERROR(VLOOKUP(C22,'BANK INF DECEMBER 2022'!C22:N538,12,FALSE),)</f>
        <v>224916.01700000005</v>
      </c>
      <c r="M22" s="204">
        <f>IFERROR(VLOOKUP(C22,'BANK INF DECEMBER 2022'!C22:O538,13,FALSE),)</f>
        <v>147005.93</v>
      </c>
      <c r="N22" s="204">
        <f>IFERROR(VLOOKUP(C22,'BANK INF DECEMBER 2022'!C22:P538,14,FALSE),)</f>
        <v>100000</v>
      </c>
      <c r="O22" s="204">
        <f t="shared" si="1"/>
        <v>471921.94700000004</v>
      </c>
      <c r="P22" s="204">
        <f>IFERROR(VLOOKUP(C22,'BANK INF DECEMBER 2022'!C22:R538,16,FALSE),)</f>
        <v>0</v>
      </c>
      <c r="Q22" s="204">
        <f t="shared" si="0"/>
        <v>998137.37300000002</v>
      </c>
      <c r="R22" s="204">
        <f>IFERROR(VLOOKUP(C22,'BANK INF DECEMBER 2022'!C22:T538,18,FALSE),)</f>
        <v>58802.37</v>
      </c>
      <c r="S22" s="204">
        <f>IFERROR(VLOOKUP(C22,'BANK INF DECEMBER 2022'!C22:U538,19,FALSE),)</f>
        <v>147005.93</v>
      </c>
      <c r="T22" s="204">
        <f>IFERROR(VLOOKUP(C22,'BANK INF DECEMBER 2022'!C22:V538,20,FALSE),)</f>
        <v>7350.3</v>
      </c>
      <c r="U22" s="210">
        <f t="shared" si="2"/>
        <v>213158.59999999998</v>
      </c>
      <c r="V22" s="210">
        <f t="shared" si="3"/>
        <v>1683217.92</v>
      </c>
    </row>
    <row r="23" spans="1:22" s="194" customFormat="1" ht="25.15" customHeight="1">
      <c r="A23" s="211">
        <v>21</v>
      </c>
      <c r="B23" s="202">
        <v>1</v>
      </c>
      <c r="C23" s="710" t="s">
        <v>217</v>
      </c>
      <c r="D23" s="203" t="s">
        <v>787</v>
      </c>
      <c r="E23" s="203" t="str">
        <f>IFERROR(VLOOKUP(C23,'BANK INF DECEMBER 2022'!C23:F539,4,FALSE),)</f>
        <v>0152441449000</v>
      </c>
      <c r="F23" s="204" t="s">
        <v>216</v>
      </c>
      <c r="G23" s="204">
        <f>IFERROR(VLOOKUP(C23,'BANK INF DECEMBER 2022'!C23:H539,6,FALSE),)</f>
        <v>26</v>
      </c>
      <c r="H23" s="204">
        <f>IFERROR(VLOOKUP(C23,'BANK INF DECEMBER 2022'!C23:I539,7,FALSE),)</f>
        <v>26923.08</v>
      </c>
      <c r="I23" s="204">
        <f>IFERROR(VLOOKUP(C23,'BANK INF DECEMBER 2022'!C23:J539,8,FALSE),)</f>
        <v>700000</v>
      </c>
      <c r="J23" s="204">
        <f>IFERROR(VLOOKUP(C23,'BANK INF DECEMBER 2022'!C23:L539,10,FALSE),)</f>
        <v>1466469.3</v>
      </c>
      <c r="K23" s="204">
        <f>IFERROR(VLOOKUP(C23,'BANK INF DECEMBER 2022'!C23:M539,11,FALSE),)</f>
        <v>1319822.3700000001</v>
      </c>
      <c r="L23" s="204">
        <f>IFERROR(VLOOKUP(C23,'BANK INF DECEMBER 2022'!C23:N539,12,FALSE),)</f>
        <v>223946.71100000001</v>
      </c>
      <c r="M23" s="204">
        <f>IFERROR(VLOOKUP(C23,'BANK INF DECEMBER 2022'!C23:O539,13,FALSE),)</f>
        <v>146646.93</v>
      </c>
      <c r="N23" s="204">
        <f>IFERROR(VLOOKUP(C23,'BANK INF DECEMBER 2022'!C23:P539,14,FALSE),)</f>
        <v>100000</v>
      </c>
      <c r="O23" s="204">
        <f t="shared" si="1"/>
        <v>470593.641</v>
      </c>
      <c r="P23" s="204">
        <f>IFERROR(VLOOKUP(C23,'BANK INF DECEMBER 2022'!C23:R539,16,FALSE),)</f>
        <v>0</v>
      </c>
      <c r="Q23" s="204">
        <f t="shared" si="0"/>
        <v>995875.65899999999</v>
      </c>
      <c r="R23" s="204">
        <f>IFERROR(VLOOKUP(C23,'BANK INF DECEMBER 2022'!C23:T539,18,FALSE),)</f>
        <v>58658.77</v>
      </c>
      <c r="S23" s="204">
        <f>IFERROR(VLOOKUP(C23,'BANK INF DECEMBER 2022'!C23:U539,19,FALSE),)</f>
        <v>146646.93</v>
      </c>
      <c r="T23" s="204">
        <f>IFERROR(VLOOKUP(C23,'BANK INF DECEMBER 2022'!C23:V539,20,FALSE),)</f>
        <v>7332.35</v>
      </c>
      <c r="U23" s="210">
        <f t="shared" si="2"/>
        <v>212638.05</v>
      </c>
      <c r="V23" s="210">
        <f t="shared" si="3"/>
        <v>1679107.35</v>
      </c>
    </row>
    <row r="24" spans="1:22" s="194" customFormat="1" ht="25.15" customHeight="1">
      <c r="A24" s="211">
        <v>22</v>
      </c>
      <c r="B24" s="202">
        <v>1</v>
      </c>
      <c r="C24" s="710" t="s">
        <v>218</v>
      </c>
      <c r="D24" s="203" t="s">
        <v>787</v>
      </c>
      <c r="E24" s="203" t="str">
        <f>IFERROR(VLOOKUP(C24,'BANK INF DECEMBER 2022'!C24:F540,4,FALSE),)</f>
        <v>0152459391900</v>
      </c>
      <c r="F24" s="204" t="s">
        <v>219</v>
      </c>
      <c r="G24" s="204">
        <f>IFERROR(VLOOKUP(C24,'BANK INF DECEMBER 2022'!C24:H540,6,FALSE),)</f>
        <v>26</v>
      </c>
      <c r="H24" s="204">
        <f>IFERROR(VLOOKUP(C24,'BANK INF DECEMBER 2022'!C24:I540,7,FALSE),)</f>
        <v>15000</v>
      </c>
      <c r="I24" s="204">
        <f>IFERROR(VLOOKUP(C24,'BANK INF DECEMBER 2022'!C24:J540,8,FALSE),)</f>
        <v>390000</v>
      </c>
      <c r="J24" s="204">
        <f>IFERROR(VLOOKUP(C24,'BANK INF DECEMBER 2022'!C24:L540,10,FALSE),)</f>
        <v>979145.32</v>
      </c>
      <c r="K24" s="204">
        <f>IFERROR(VLOOKUP(C24,'BANK INF DECEMBER 2022'!C24:M540,11,FALSE),)</f>
        <v>881230.78999999992</v>
      </c>
      <c r="L24" s="204">
        <f>IFERROR(VLOOKUP(C24,'BANK INF DECEMBER 2022'!C24:N540,12,FALSE),)</f>
        <v>98307.69749999998</v>
      </c>
      <c r="M24" s="204">
        <f>IFERROR(VLOOKUP(C24,'BANK INF DECEMBER 2022'!C24:O540,13,FALSE),)</f>
        <v>97914.53</v>
      </c>
      <c r="N24" s="204">
        <f>IFERROR(VLOOKUP(C24,'BANK INF DECEMBER 2022'!C24:P540,14,FALSE),)</f>
        <v>100000</v>
      </c>
      <c r="O24" s="204">
        <f t="shared" si="1"/>
        <v>296222.22749999998</v>
      </c>
      <c r="P24" s="204">
        <f>IFERROR(VLOOKUP(C24,'BANK INF DECEMBER 2022'!C24:R540,16,FALSE),)</f>
        <v>0</v>
      </c>
      <c r="Q24" s="204">
        <f t="shared" si="0"/>
        <v>682923.09250000003</v>
      </c>
      <c r="R24" s="204">
        <f>IFERROR(VLOOKUP(C24,'BANK INF DECEMBER 2022'!C24:T540,18,FALSE),)</f>
        <v>39165.81</v>
      </c>
      <c r="S24" s="204">
        <f>IFERROR(VLOOKUP(C24,'BANK INF DECEMBER 2022'!C24:U540,19,FALSE),)</f>
        <v>97914.53</v>
      </c>
      <c r="T24" s="204">
        <f>IFERROR(VLOOKUP(C24,'BANK INF DECEMBER 2022'!C24:V540,20,FALSE),)</f>
        <v>4895.7299999999996</v>
      </c>
      <c r="U24" s="210">
        <f t="shared" si="2"/>
        <v>141976.07</v>
      </c>
      <c r="V24" s="210">
        <f t="shared" si="3"/>
        <v>1121121.3899999999</v>
      </c>
    </row>
    <row r="25" spans="1:22" s="194" customFormat="1" ht="25.15" customHeight="1">
      <c r="A25" s="211">
        <v>23</v>
      </c>
      <c r="B25" s="202">
        <v>1</v>
      </c>
      <c r="C25" s="710" t="s">
        <v>220</v>
      </c>
      <c r="D25" s="203" t="s">
        <v>787</v>
      </c>
      <c r="E25" s="203" t="str">
        <f>IFERROR(VLOOKUP(C25,'BANK INF DECEMBER 2022'!C25:F541,4,FALSE),)</f>
        <v>0152459404500</v>
      </c>
      <c r="F25" s="204" t="s">
        <v>219</v>
      </c>
      <c r="G25" s="204">
        <f>IFERROR(VLOOKUP(C25,'BANK INF DECEMBER 2022'!C25:H541,6,FALSE),)</f>
        <v>26</v>
      </c>
      <c r="H25" s="204">
        <f>IFERROR(VLOOKUP(C25,'BANK INF DECEMBER 2022'!C25:I541,7,FALSE),)</f>
        <v>15000</v>
      </c>
      <c r="I25" s="204">
        <f>IFERROR(VLOOKUP(C25,'BANK INF DECEMBER 2022'!C25:J541,8,FALSE),)</f>
        <v>390000</v>
      </c>
      <c r="J25" s="204">
        <f>IFERROR(VLOOKUP(C25,'BANK INF DECEMBER 2022'!C25:L541,10,FALSE),)</f>
        <v>979145.32</v>
      </c>
      <c r="K25" s="204">
        <f>IFERROR(VLOOKUP(C25,'BANK INF DECEMBER 2022'!C25:M541,11,FALSE),)</f>
        <v>881230.78999999992</v>
      </c>
      <c r="L25" s="204">
        <f>IFERROR(VLOOKUP(C25,'BANK INF DECEMBER 2022'!C25:N541,12,FALSE),)</f>
        <v>98307.69749999998</v>
      </c>
      <c r="M25" s="204">
        <f>IFERROR(VLOOKUP(C25,'BANK INF DECEMBER 2022'!C25:O541,13,FALSE),)</f>
        <v>97914.53</v>
      </c>
      <c r="N25" s="204">
        <f>IFERROR(VLOOKUP(C25,'BANK INF DECEMBER 2022'!C25:P541,14,FALSE),)</f>
        <v>100000</v>
      </c>
      <c r="O25" s="204">
        <f t="shared" si="1"/>
        <v>296222.22749999998</v>
      </c>
      <c r="P25" s="204">
        <f>IFERROR(VLOOKUP(C25,'BANK INF DECEMBER 2022'!C25:R541,16,FALSE),)</f>
        <v>0</v>
      </c>
      <c r="Q25" s="204">
        <f t="shared" si="0"/>
        <v>682923.09250000003</v>
      </c>
      <c r="R25" s="204">
        <f>IFERROR(VLOOKUP(C25,'BANK INF DECEMBER 2022'!C25:T541,18,FALSE),)</f>
        <v>39165.81</v>
      </c>
      <c r="S25" s="204">
        <f>IFERROR(VLOOKUP(C25,'BANK INF DECEMBER 2022'!C25:U541,19,FALSE),)</f>
        <v>97914.53</v>
      </c>
      <c r="T25" s="204">
        <f>IFERROR(VLOOKUP(C25,'BANK INF DECEMBER 2022'!C25:V541,20,FALSE),)</f>
        <v>4895.7299999999996</v>
      </c>
      <c r="U25" s="210">
        <f t="shared" si="2"/>
        <v>141976.07</v>
      </c>
      <c r="V25" s="210">
        <f t="shared" si="3"/>
        <v>1121121.3899999999</v>
      </c>
    </row>
    <row r="26" spans="1:22" s="194" customFormat="1" ht="25.15" customHeight="1">
      <c r="A26" s="211">
        <v>24</v>
      </c>
      <c r="B26" s="202">
        <v>1</v>
      </c>
      <c r="C26" s="710" t="s">
        <v>221</v>
      </c>
      <c r="D26" s="203" t="s">
        <v>787</v>
      </c>
      <c r="E26" s="203" t="str">
        <f>IFERROR(VLOOKUP(C26,'BANK INF DECEMBER 2022'!C26:F542,4,FALSE),)</f>
        <v>0152398354700</v>
      </c>
      <c r="F26" s="204" t="s">
        <v>219</v>
      </c>
      <c r="G26" s="204">
        <f>IFERROR(VLOOKUP(C26,'BANK INF DECEMBER 2022'!C26:H542,6,FALSE),)</f>
        <v>25</v>
      </c>
      <c r="H26" s="204">
        <f>IFERROR(VLOOKUP(C26,'BANK INF DECEMBER 2022'!C26:I542,7,FALSE),)</f>
        <v>15000</v>
      </c>
      <c r="I26" s="204">
        <f>IFERROR(VLOOKUP(C26,'BANK INF DECEMBER 2022'!C26:J542,8,FALSE),)</f>
        <v>390000</v>
      </c>
      <c r="J26" s="204">
        <f>IFERROR(VLOOKUP(C26,'BANK INF DECEMBER 2022'!C26:L542,10,FALSE),)</f>
        <v>660021.92000000004</v>
      </c>
      <c r="K26" s="204">
        <f>IFERROR(VLOOKUP(C26,'BANK INF DECEMBER 2022'!C26:M542,11,FALSE),)</f>
        <v>594019.73</v>
      </c>
      <c r="L26" s="204">
        <f>IFERROR(VLOOKUP(C26,'BANK INF DECEMBER 2022'!C26:N542,12,FALSE),)</f>
        <v>34803.945999999996</v>
      </c>
      <c r="M26" s="204">
        <f>IFERROR(VLOOKUP(C26,'BANK INF DECEMBER 2022'!C26:O542,13,FALSE),)</f>
        <v>66002.19</v>
      </c>
      <c r="N26" s="204">
        <f>IFERROR(VLOOKUP(C26,'BANK INF DECEMBER 2022'!C26:P542,14,FALSE),)</f>
        <v>100000</v>
      </c>
      <c r="O26" s="204">
        <f t="shared" si="1"/>
        <v>200806.136</v>
      </c>
      <c r="P26" s="204">
        <f>IFERROR(VLOOKUP(C26,'BANK INF DECEMBER 2022'!C26:R542,16,FALSE),)</f>
        <v>0</v>
      </c>
      <c r="Q26" s="204">
        <f t="shared" si="0"/>
        <v>459215.78400000004</v>
      </c>
      <c r="R26" s="204">
        <f>IFERROR(VLOOKUP(C26,'BANK INF DECEMBER 2022'!C26:T542,18,FALSE),)</f>
        <v>26400.880000000001</v>
      </c>
      <c r="S26" s="204">
        <f>IFERROR(VLOOKUP(C26,'BANK INF DECEMBER 2022'!C26:U542,19,FALSE),)</f>
        <v>66002.19</v>
      </c>
      <c r="T26" s="204">
        <f>IFERROR(VLOOKUP(C26,'BANK INF DECEMBER 2022'!C26:V542,20,FALSE),)</f>
        <v>3300.11</v>
      </c>
      <c r="U26" s="210">
        <f t="shared" si="2"/>
        <v>95703.180000000008</v>
      </c>
      <c r="V26" s="210">
        <f t="shared" si="3"/>
        <v>755725.10000000009</v>
      </c>
    </row>
    <row r="27" spans="1:22" s="194" customFormat="1" ht="25.15" customHeight="1">
      <c r="A27" s="211">
        <v>25</v>
      </c>
      <c r="B27" s="202">
        <v>1</v>
      </c>
      <c r="C27" s="710" t="s">
        <v>222</v>
      </c>
      <c r="D27" s="203" t="s">
        <v>787</v>
      </c>
      <c r="E27" s="203" t="str">
        <f>IFERROR(VLOOKUP(C27,'BANK INF DECEMBER 2022'!C27:F543,4,FALSE),)</f>
        <v>0152587852300</v>
      </c>
      <c r="F27" s="204" t="s">
        <v>223</v>
      </c>
      <c r="G27" s="204">
        <f>IFERROR(VLOOKUP(C27,'BANK INF DECEMBER 2022'!C27:H543,6,FALSE),)</f>
        <v>23</v>
      </c>
      <c r="H27" s="204">
        <f>IFERROR(VLOOKUP(C27,'BANK INF DECEMBER 2022'!C27:I543,7,FALSE),)</f>
        <v>18000</v>
      </c>
      <c r="I27" s="204">
        <f>IFERROR(VLOOKUP(C27,'BANK INF DECEMBER 2022'!C27:J543,8,FALSE),)</f>
        <v>468000</v>
      </c>
      <c r="J27" s="204">
        <f>IFERROR(VLOOKUP(C27,'BANK INF DECEMBER 2022'!C27:L543,10,FALSE),)</f>
        <v>702022.16</v>
      </c>
      <c r="K27" s="204">
        <f>IFERROR(VLOOKUP(C27,'BANK INF DECEMBER 2022'!C27:M543,11,FALSE),)</f>
        <v>631819.94000000006</v>
      </c>
      <c r="L27" s="204">
        <f>IFERROR(VLOOKUP(C27,'BANK INF DECEMBER 2022'!C27:N543,12,FALSE),)</f>
        <v>42363.988000000012</v>
      </c>
      <c r="M27" s="204">
        <f>IFERROR(VLOOKUP(C27,'BANK INF DECEMBER 2022'!C27:O543,13,FALSE),)</f>
        <v>70202.22</v>
      </c>
      <c r="N27" s="204">
        <f>IFERROR(VLOOKUP(C27,'BANK INF DECEMBER 2022'!C27:P543,14,FALSE),)</f>
        <v>100000</v>
      </c>
      <c r="O27" s="204">
        <f t="shared" si="1"/>
        <v>212566.20800000001</v>
      </c>
      <c r="P27" s="204">
        <f>IFERROR(VLOOKUP(C27,'BANK INF DECEMBER 2022'!C27:R543,16,FALSE),)</f>
        <v>0</v>
      </c>
      <c r="Q27" s="204">
        <f t="shared" si="0"/>
        <v>489455.95200000005</v>
      </c>
      <c r="R27" s="204">
        <f>IFERROR(VLOOKUP(C27,'BANK INF DECEMBER 2022'!C27:T543,18,FALSE),)</f>
        <v>28080.89</v>
      </c>
      <c r="S27" s="204">
        <f>IFERROR(VLOOKUP(C27,'BANK INF DECEMBER 2022'!C27:U543,19,FALSE),)</f>
        <v>70202.22</v>
      </c>
      <c r="T27" s="204">
        <f>IFERROR(VLOOKUP(C27,'BANK INF DECEMBER 2022'!C27:V543,20,FALSE),)</f>
        <v>3510.11</v>
      </c>
      <c r="U27" s="210">
        <f t="shared" si="2"/>
        <v>101793.22</v>
      </c>
      <c r="V27" s="210">
        <f t="shared" si="3"/>
        <v>803815.38</v>
      </c>
    </row>
    <row r="28" spans="1:22" s="194" customFormat="1" ht="25.15" customHeight="1">
      <c r="A28" s="211">
        <v>26</v>
      </c>
      <c r="B28" s="202">
        <v>1</v>
      </c>
      <c r="C28" s="710" t="s">
        <v>224</v>
      </c>
      <c r="D28" s="203" t="s">
        <v>787</v>
      </c>
      <c r="E28" s="203" t="str">
        <f>IFERROR(VLOOKUP(C28,'BANK INF DECEMBER 2022'!C28:F544,4,FALSE),)</f>
        <v>0152587986800</v>
      </c>
      <c r="F28" s="204" t="s">
        <v>204</v>
      </c>
      <c r="G28" s="204">
        <f>IFERROR(VLOOKUP(C28,'BANK INF DECEMBER 2022'!C28:H544,6,FALSE),)</f>
        <v>23</v>
      </c>
      <c r="H28" s="204">
        <f>IFERROR(VLOOKUP(C28,'BANK INF DECEMBER 2022'!C28:I544,7,FALSE),)</f>
        <v>15000</v>
      </c>
      <c r="I28" s="204">
        <f>IFERROR(VLOOKUP(C28,'BANK INF DECEMBER 2022'!C28:J544,8,FALSE),)</f>
        <v>390000</v>
      </c>
      <c r="J28" s="204">
        <f>IFERROR(VLOOKUP(C28,'BANK INF DECEMBER 2022'!C28:L544,10,FALSE),)</f>
        <v>635022.31000000006</v>
      </c>
      <c r="K28" s="204">
        <f>IFERROR(VLOOKUP(C28,'BANK INF DECEMBER 2022'!C28:M544,11,FALSE),)</f>
        <v>571520.08000000007</v>
      </c>
      <c r="L28" s="204">
        <f>IFERROR(VLOOKUP(C28,'BANK INF DECEMBER 2022'!C28:N544,12,FALSE),)</f>
        <v>30304.016000000018</v>
      </c>
      <c r="M28" s="204">
        <f>IFERROR(VLOOKUP(C28,'BANK INF DECEMBER 2022'!C28:O544,13,FALSE),)</f>
        <v>63502.23</v>
      </c>
      <c r="N28" s="204">
        <f>IFERROR(VLOOKUP(C28,'BANK INF DECEMBER 2022'!C28:P544,14,FALSE),)</f>
        <v>100000</v>
      </c>
      <c r="O28" s="204">
        <f t="shared" si="1"/>
        <v>193806.24600000001</v>
      </c>
      <c r="P28" s="204">
        <f>IFERROR(VLOOKUP(C28,'BANK INF DECEMBER 2022'!C28:R544,16,FALSE),)</f>
        <v>0</v>
      </c>
      <c r="Q28" s="204">
        <f t="shared" si="0"/>
        <v>441216.06400000001</v>
      </c>
      <c r="R28" s="204">
        <f>IFERROR(VLOOKUP(C28,'BANK INF DECEMBER 2022'!C28:T544,18,FALSE),)</f>
        <v>25400.89</v>
      </c>
      <c r="S28" s="204">
        <f>IFERROR(VLOOKUP(C28,'BANK INF DECEMBER 2022'!C28:U544,19,FALSE),)</f>
        <v>63502.23</v>
      </c>
      <c r="T28" s="204">
        <f>IFERROR(VLOOKUP(C28,'BANK INF DECEMBER 2022'!C28:V544,20,FALSE),)</f>
        <v>3175.11</v>
      </c>
      <c r="U28" s="210">
        <f t="shared" si="2"/>
        <v>92078.23</v>
      </c>
      <c r="V28" s="210">
        <f t="shared" si="3"/>
        <v>727100.54</v>
      </c>
    </row>
    <row r="29" spans="1:22" s="194" customFormat="1" ht="25.15" customHeight="1">
      <c r="A29" s="211">
        <v>27</v>
      </c>
      <c r="B29" s="202">
        <v>1</v>
      </c>
      <c r="C29" s="710" t="s">
        <v>228</v>
      </c>
      <c r="D29" s="203" t="s">
        <v>787</v>
      </c>
      <c r="E29" s="203" t="str">
        <f>IFERROR(VLOOKUP(C29,'BANK INF DECEMBER 2022'!C29:F545,4,FALSE),)</f>
        <v>0152519445200</v>
      </c>
      <c r="F29" s="204" t="s">
        <v>204</v>
      </c>
      <c r="G29" s="204">
        <f>IFERROR(VLOOKUP(C29,'BANK INF DECEMBER 2022'!C29:H545,6,FALSE),)</f>
        <v>22</v>
      </c>
      <c r="H29" s="204">
        <f>IFERROR(VLOOKUP(C29,'BANK INF DECEMBER 2022'!C29:I545,7,FALSE),)</f>
        <v>15000</v>
      </c>
      <c r="I29" s="204">
        <f>IFERROR(VLOOKUP(C29,'BANK INF DECEMBER 2022'!C29:J545,8,FALSE),)</f>
        <v>390000</v>
      </c>
      <c r="J29" s="204">
        <f>IFERROR(VLOOKUP(C29,'BANK INF DECEMBER 2022'!C29:L545,10,FALSE),)</f>
        <v>601020.85</v>
      </c>
      <c r="K29" s="204">
        <f>IFERROR(VLOOKUP(C29,'BANK INF DECEMBER 2022'!C29:M545,11,FALSE),)</f>
        <v>540918.76</v>
      </c>
      <c r="L29" s="204">
        <f>IFERROR(VLOOKUP(C29,'BANK INF DECEMBER 2022'!C29:N545,12,FALSE),)</f>
        <v>24183.752</v>
      </c>
      <c r="M29" s="204">
        <f>IFERROR(VLOOKUP(C29,'BANK INF DECEMBER 2022'!C29:O545,13,FALSE),)</f>
        <v>60102.09</v>
      </c>
      <c r="N29" s="204">
        <f>IFERROR(VLOOKUP(C29,'BANK INF DECEMBER 2022'!C29:P545,14,FALSE),)</f>
        <v>100000</v>
      </c>
      <c r="O29" s="204">
        <f t="shared" si="1"/>
        <v>184285.842</v>
      </c>
      <c r="P29" s="204">
        <f>IFERROR(VLOOKUP(C29,'BANK INF DECEMBER 2022'!C29:R545,16,FALSE),)</f>
        <v>0</v>
      </c>
      <c r="Q29" s="204">
        <f t="shared" si="0"/>
        <v>416735.00799999997</v>
      </c>
      <c r="R29" s="204">
        <f>IFERROR(VLOOKUP(C29,'BANK INF DECEMBER 2022'!C29:T545,18,FALSE),)</f>
        <v>24040.83</v>
      </c>
      <c r="S29" s="204">
        <f>IFERROR(VLOOKUP(C29,'BANK INF DECEMBER 2022'!C29:U545,19,FALSE),)</f>
        <v>60102.09</v>
      </c>
      <c r="T29" s="204">
        <f>IFERROR(VLOOKUP(C29,'BANK INF DECEMBER 2022'!C29:V545,20,FALSE),)</f>
        <v>3005.1</v>
      </c>
      <c r="U29" s="210">
        <f t="shared" si="2"/>
        <v>87148.02</v>
      </c>
      <c r="V29" s="210">
        <f t="shared" si="3"/>
        <v>688168.87</v>
      </c>
    </row>
    <row r="30" spans="1:22" s="194" customFormat="1" ht="25.15" customHeight="1">
      <c r="A30" s="211">
        <v>28</v>
      </c>
      <c r="B30" s="202">
        <v>1</v>
      </c>
      <c r="C30" s="710" t="s">
        <v>229</v>
      </c>
      <c r="D30" s="203" t="s">
        <v>787</v>
      </c>
      <c r="E30" s="203" t="str">
        <f>IFERROR(VLOOKUP(C30,'BANK INF DECEMBER 2022'!C30:F546,4,FALSE),)</f>
        <v>0152589416100</v>
      </c>
      <c r="F30" s="204" t="s">
        <v>204</v>
      </c>
      <c r="G30" s="204">
        <f>IFERROR(VLOOKUP(C30,'BANK INF DECEMBER 2022'!C30:H546,6,FALSE),)</f>
        <v>22</v>
      </c>
      <c r="H30" s="204">
        <f>IFERROR(VLOOKUP(C30,'BANK INF DECEMBER 2022'!C30:I546,7,FALSE),)</f>
        <v>15000</v>
      </c>
      <c r="I30" s="204">
        <f>IFERROR(VLOOKUP(C30,'BANK INF DECEMBER 2022'!C30:J546,8,FALSE),)</f>
        <v>390000</v>
      </c>
      <c r="J30" s="204">
        <f>IFERROR(VLOOKUP(C30,'BANK INF DECEMBER 2022'!C30:L546,10,FALSE),)</f>
        <v>578019.07999999996</v>
      </c>
      <c r="K30" s="204">
        <f>IFERROR(VLOOKUP(C30,'BANK INF DECEMBER 2022'!C30:M546,11,FALSE),)</f>
        <v>520217.16999999993</v>
      </c>
      <c r="L30" s="204">
        <f>IFERROR(VLOOKUP(C30,'BANK INF DECEMBER 2022'!C30:N546,12,FALSE),)</f>
        <v>20043.433999999987</v>
      </c>
      <c r="M30" s="204">
        <f>IFERROR(VLOOKUP(C30,'BANK INF DECEMBER 2022'!C30:O546,13,FALSE),)</f>
        <v>57801.91</v>
      </c>
      <c r="N30" s="204">
        <f>IFERROR(VLOOKUP(C30,'BANK INF DECEMBER 2022'!C30:P546,14,FALSE),)</f>
        <v>100000</v>
      </c>
      <c r="O30" s="204">
        <f t="shared" si="1"/>
        <v>177845.34399999998</v>
      </c>
      <c r="P30" s="204">
        <f>IFERROR(VLOOKUP(C30,'BANK INF DECEMBER 2022'!C30:R546,16,FALSE),)</f>
        <v>0</v>
      </c>
      <c r="Q30" s="204">
        <f t="shared" si="0"/>
        <v>400173.73599999998</v>
      </c>
      <c r="R30" s="204">
        <f>IFERROR(VLOOKUP(C30,'BANK INF DECEMBER 2022'!C30:T546,18,FALSE),)</f>
        <v>23120.76</v>
      </c>
      <c r="S30" s="204">
        <f>IFERROR(VLOOKUP(C30,'BANK INF DECEMBER 2022'!C30:U546,19,FALSE),)</f>
        <v>57801.91</v>
      </c>
      <c r="T30" s="204">
        <f>IFERROR(VLOOKUP(C30,'BANK INF DECEMBER 2022'!C30:V546,20,FALSE),)</f>
        <v>2890.1</v>
      </c>
      <c r="U30" s="210">
        <f t="shared" si="2"/>
        <v>83812.77</v>
      </c>
      <c r="V30" s="210">
        <f t="shared" si="3"/>
        <v>661831.85</v>
      </c>
    </row>
    <row r="31" spans="1:22" s="194" customFormat="1" ht="25.15" customHeight="1">
      <c r="A31" s="211">
        <v>29</v>
      </c>
      <c r="B31" s="202">
        <v>1</v>
      </c>
      <c r="C31" s="710" t="s">
        <v>230</v>
      </c>
      <c r="D31" s="203" t="s">
        <v>787</v>
      </c>
      <c r="E31" s="203" t="str">
        <f>IFERROR(VLOOKUP(C31,'BANK INF DECEMBER 2022'!C31:F547,4,FALSE),)</f>
        <v>0152587863000</v>
      </c>
      <c r="F31" s="204" t="s">
        <v>231</v>
      </c>
      <c r="G31" s="204">
        <f>IFERROR(VLOOKUP(C31,'BANK INF DECEMBER 2022'!C31:H547,6,FALSE),)</f>
        <v>25</v>
      </c>
      <c r="H31" s="204">
        <f>IFERROR(VLOOKUP(C31,'BANK INF DECEMBER 2022'!C31:I547,7,FALSE),)</f>
        <v>15000</v>
      </c>
      <c r="I31" s="204">
        <f>IFERROR(VLOOKUP(C31,'BANK INF DECEMBER 2022'!C31:J547,8,FALSE),)</f>
        <v>390000</v>
      </c>
      <c r="J31" s="204">
        <f>IFERROR(VLOOKUP(C31,'BANK INF DECEMBER 2022'!C31:L547,10,FALSE),)</f>
        <v>719026.46</v>
      </c>
      <c r="K31" s="204">
        <f>IFERROR(VLOOKUP(C31,'BANK INF DECEMBER 2022'!C31:M547,11,FALSE),)</f>
        <v>647123.80999999994</v>
      </c>
      <c r="L31" s="204">
        <f>IFERROR(VLOOKUP(C31,'BANK INF DECEMBER 2022'!C31:N547,12,FALSE),)</f>
        <v>45424.761999999988</v>
      </c>
      <c r="M31" s="204">
        <f>IFERROR(VLOOKUP(C31,'BANK INF DECEMBER 2022'!C31:O547,13,FALSE),)</f>
        <v>71902.649999999994</v>
      </c>
      <c r="N31" s="204">
        <f>IFERROR(VLOOKUP(C31,'BANK INF DECEMBER 2022'!C31:P547,14,FALSE),)</f>
        <v>100000</v>
      </c>
      <c r="O31" s="204">
        <f t="shared" si="1"/>
        <v>217327.41199999998</v>
      </c>
      <c r="P31" s="204">
        <f>IFERROR(VLOOKUP(C31,'BANK INF DECEMBER 2022'!C31:R547,16,FALSE),)</f>
        <v>0</v>
      </c>
      <c r="Q31" s="204">
        <f t="shared" si="0"/>
        <v>501699.04799999995</v>
      </c>
      <c r="R31" s="204">
        <f>IFERROR(VLOOKUP(C31,'BANK INF DECEMBER 2022'!C31:T547,18,FALSE),)</f>
        <v>28761.06</v>
      </c>
      <c r="S31" s="204">
        <f>IFERROR(VLOOKUP(C31,'BANK INF DECEMBER 2022'!C31:U547,19,FALSE),)</f>
        <v>71902.649999999994</v>
      </c>
      <c r="T31" s="204">
        <f>IFERROR(VLOOKUP(C31,'BANK INF DECEMBER 2022'!C31:V547,20,FALSE),)</f>
        <v>3595.13</v>
      </c>
      <c r="U31" s="210">
        <f t="shared" si="2"/>
        <v>104258.84</v>
      </c>
      <c r="V31" s="210">
        <f t="shared" si="3"/>
        <v>823285.29999999993</v>
      </c>
    </row>
    <row r="32" spans="1:22" s="194" customFormat="1" ht="25.15" customHeight="1">
      <c r="A32" s="211">
        <v>30</v>
      </c>
      <c r="B32" s="202">
        <v>1</v>
      </c>
      <c r="C32" s="710" t="s">
        <v>232</v>
      </c>
      <c r="D32" s="203" t="s">
        <v>787</v>
      </c>
      <c r="E32" s="203" t="str">
        <f>IFERROR(VLOOKUP(C32,'BANK INF DECEMBER 2022'!C32:F548,4,FALSE),)</f>
        <v>0152590074300</v>
      </c>
      <c r="F32" s="204" t="s">
        <v>204</v>
      </c>
      <c r="G32" s="204">
        <f>IFERROR(VLOOKUP(C32,'BANK INF DECEMBER 2022'!C32:H548,6,FALSE),)</f>
        <v>22</v>
      </c>
      <c r="H32" s="204">
        <f>IFERROR(VLOOKUP(C32,'BANK INF DECEMBER 2022'!C32:I548,7,FALSE),)</f>
        <v>15000</v>
      </c>
      <c r="I32" s="204">
        <f>IFERROR(VLOOKUP(C32,'BANK INF DECEMBER 2022'!C32:J548,8,FALSE),)</f>
        <v>390000</v>
      </c>
      <c r="J32" s="204">
        <f>IFERROR(VLOOKUP(C32,'BANK INF DECEMBER 2022'!C32:L548,10,FALSE),)</f>
        <v>604021.07999999996</v>
      </c>
      <c r="K32" s="204">
        <f>IFERROR(VLOOKUP(C32,'BANK INF DECEMBER 2022'!C32:M548,11,FALSE),)</f>
        <v>543618.97</v>
      </c>
      <c r="L32" s="204">
        <f>IFERROR(VLOOKUP(C32,'BANK INF DECEMBER 2022'!C32:N548,12,FALSE),)</f>
        <v>24723.793999999994</v>
      </c>
      <c r="M32" s="204">
        <f>IFERROR(VLOOKUP(C32,'BANK INF DECEMBER 2022'!C32:O548,13,FALSE),)</f>
        <v>60402.11</v>
      </c>
      <c r="N32" s="204">
        <f>IFERROR(VLOOKUP(C32,'BANK INF DECEMBER 2022'!C32:P548,14,FALSE),)</f>
        <v>100000</v>
      </c>
      <c r="O32" s="204">
        <f t="shared" si="1"/>
        <v>185125.90399999998</v>
      </c>
      <c r="P32" s="204">
        <f>IFERROR(VLOOKUP(C32,'BANK INF DECEMBER 2022'!C32:R548,16,FALSE),)</f>
        <v>0</v>
      </c>
      <c r="Q32" s="204">
        <f t="shared" si="0"/>
        <v>418895.17599999998</v>
      </c>
      <c r="R32" s="204">
        <f>IFERROR(VLOOKUP(C32,'BANK INF DECEMBER 2022'!C32:T548,18,FALSE),)</f>
        <v>24160.84</v>
      </c>
      <c r="S32" s="204">
        <f>IFERROR(VLOOKUP(C32,'BANK INF DECEMBER 2022'!C32:U548,19,FALSE),)</f>
        <v>60402.11</v>
      </c>
      <c r="T32" s="204">
        <f>IFERROR(VLOOKUP(C32,'BANK INF DECEMBER 2022'!C32:V548,20,FALSE),)</f>
        <v>3020.11</v>
      </c>
      <c r="U32" s="210">
        <f t="shared" si="2"/>
        <v>87583.06</v>
      </c>
      <c r="V32" s="210">
        <f t="shared" si="3"/>
        <v>691604.1399999999</v>
      </c>
    </row>
    <row r="33" spans="1:22" s="194" customFormat="1" ht="25.15" customHeight="1">
      <c r="A33" s="211">
        <v>31</v>
      </c>
      <c r="B33" s="202">
        <v>1</v>
      </c>
      <c r="C33" s="710" t="s">
        <v>233</v>
      </c>
      <c r="D33" s="203" t="s">
        <v>787</v>
      </c>
      <c r="E33" s="203" t="str">
        <f>IFERROR(VLOOKUP(C33,'BANK INF DECEMBER 2022'!C33:F549,4,FALSE),)</f>
        <v>0152549589600</v>
      </c>
      <c r="F33" s="204" t="s">
        <v>204</v>
      </c>
      <c r="G33" s="204">
        <f>IFERROR(VLOOKUP(C33,'BANK INF DECEMBER 2022'!C33:H549,6,FALSE),)</f>
        <v>21</v>
      </c>
      <c r="H33" s="204">
        <f>IFERROR(VLOOKUP(C33,'BANK INF DECEMBER 2022'!C33:I549,7,FALSE),)</f>
        <v>15000</v>
      </c>
      <c r="I33" s="204">
        <f>IFERROR(VLOOKUP(C33,'BANK INF DECEMBER 2022'!C33:J549,8,FALSE),)</f>
        <v>390000</v>
      </c>
      <c r="J33" s="204">
        <f>IFERROR(VLOOKUP(C33,'BANK INF DECEMBER 2022'!C33:L549,10,FALSE),)</f>
        <v>630024.23</v>
      </c>
      <c r="K33" s="204">
        <f>IFERROR(VLOOKUP(C33,'BANK INF DECEMBER 2022'!C33:M549,11,FALSE),)</f>
        <v>567021.80999999994</v>
      </c>
      <c r="L33" s="204">
        <f>IFERROR(VLOOKUP(C33,'BANK INF DECEMBER 2022'!C33:N549,12,FALSE),)</f>
        <v>29404.361999999986</v>
      </c>
      <c r="M33" s="204">
        <f>IFERROR(VLOOKUP(C33,'BANK INF DECEMBER 2022'!C33:O549,13,FALSE),)</f>
        <v>63002.42</v>
      </c>
      <c r="N33" s="204">
        <f>IFERROR(VLOOKUP(C33,'BANK INF DECEMBER 2022'!C33:P549,14,FALSE),)</f>
        <v>100000</v>
      </c>
      <c r="O33" s="204">
        <f t="shared" si="1"/>
        <v>192406.78199999998</v>
      </c>
      <c r="P33" s="204">
        <f>IFERROR(VLOOKUP(C33,'BANK INF DECEMBER 2022'!C33:R549,16,FALSE),)</f>
        <v>0</v>
      </c>
      <c r="Q33" s="204">
        <f t="shared" si="0"/>
        <v>437617.44799999997</v>
      </c>
      <c r="R33" s="204">
        <f>IFERROR(VLOOKUP(C33,'BANK INF DECEMBER 2022'!C33:T549,18,FALSE),)</f>
        <v>25200.97</v>
      </c>
      <c r="S33" s="204">
        <f>IFERROR(VLOOKUP(C33,'BANK INF DECEMBER 2022'!C33:U549,19,FALSE),)</f>
        <v>63002.42</v>
      </c>
      <c r="T33" s="204">
        <f>IFERROR(VLOOKUP(C33,'BANK INF DECEMBER 2022'!C33:V549,20,FALSE),)</f>
        <v>3150.12</v>
      </c>
      <c r="U33" s="210">
        <f t="shared" si="2"/>
        <v>91353.51</v>
      </c>
      <c r="V33" s="210">
        <f t="shared" si="3"/>
        <v>721377.74</v>
      </c>
    </row>
    <row r="34" spans="1:22" s="194" customFormat="1" ht="25.15" customHeight="1">
      <c r="A34" s="211">
        <v>32</v>
      </c>
      <c r="B34" s="202">
        <v>1</v>
      </c>
      <c r="C34" s="710" t="s">
        <v>234</v>
      </c>
      <c r="D34" s="203" t="s">
        <v>787</v>
      </c>
      <c r="E34" s="203" t="str">
        <f>IFERROR(VLOOKUP(C34,'BANK INF DECEMBER 2022'!C34:F550,4,FALSE),)</f>
        <v>0152233685300</v>
      </c>
      <c r="F34" s="204" t="s">
        <v>235</v>
      </c>
      <c r="G34" s="204">
        <f>IFERROR(VLOOKUP(C34,'BANK INF DECEMBER 2022'!C34:H550,6,FALSE),)</f>
        <v>26</v>
      </c>
      <c r="H34" s="204">
        <f>IFERROR(VLOOKUP(C34,'BANK INF DECEMBER 2022'!C34:I550,7,FALSE),)</f>
        <v>38461.54</v>
      </c>
      <c r="I34" s="204">
        <f>IFERROR(VLOOKUP(C34,'BANK INF DECEMBER 2022'!C34:J550,8,FALSE),)</f>
        <v>1000000</v>
      </c>
      <c r="J34" s="204">
        <f>IFERROR(VLOOKUP(C34,'BANK INF DECEMBER 2022'!C34:L550,10,FALSE),)</f>
        <v>1956483.87</v>
      </c>
      <c r="K34" s="204">
        <f>IFERROR(VLOOKUP(C34,'BANK INF DECEMBER 2022'!C34:M550,11,FALSE),)</f>
        <v>1760835.48</v>
      </c>
      <c r="L34" s="204">
        <f>IFERROR(VLOOKUP(C34,'BANK INF DECEMBER 2022'!C34:N550,12,FALSE),)</f>
        <v>356250.64399999997</v>
      </c>
      <c r="M34" s="204">
        <f>IFERROR(VLOOKUP(C34,'BANK INF DECEMBER 2022'!C34:O550,13,FALSE),)</f>
        <v>195648.39</v>
      </c>
      <c r="N34" s="204">
        <f>IFERROR(VLOOKUP(C34,'BANK INF DECEMBER 2022'!C34:P550,14,FALSE),)</f>
        <v>100000</v>
      </c>
      <c r="O34" s="204">
        <f t="shared" si="1"/>
        <v>651899.03399999999</v>
      </c>
      <c r="P34" s="204">
        <f>IFERROR(VLOOKUP(C34,'BANK INF DECEMBER 2022'!C34:R550,16,FALSE),)</f>
        <v>0</v>
      </c>
      <c r="Q34" s="204">
        <f t="shared" si="0"/>
        <v>1304584.8360000001</v>
      </c>
      <c r="R34" s="204">
        <f>IFERROR(VLOOKUP(C34,'BANK INF DECEMBER 2022'!C34:T550,18,FALSE),)</f>
        <v>78259.350000000006</v>
      </c>
      <c r="S34" s="204">
        <f>IFERROR(VLOOKUP(C34,'BANK INF DECEMBER 2022'!C34:U550,19,FALSE),)</f>
        <v>195648.39</v>
      </c>
      <c r="T34" s="204">
        <f>IFERROR(VLOOKUP(C34,'BANK INF DECEMBER 2022'!C34:V550,20,FALSE),)</f>
        <v>9782.42</v>
      </c>
      <c r="U34" s="210">
        <f t="shared" si="2"/>
        <v>283690.15999999997</v>
      </c>
      <c r="V34" s="210">
        <f t="shared" si="3"/>
        <v>2240174.0300000003</v>
      </c>
    </row>
    <row r="35" spans="1:22" s="194" customFormat="1" ht="25.15" customHeight="1">
      <c r="A35" s="211">
        <v>33</v>
      </c>
      <c r="B35" s="202">
        <v>1</v>
      </c>
      <c r="C35" s="710" t="s">
        <v>238</v>
      </c>
      <c r="D35" s="203" t="s">
        <v>787</v>
      </c>
      <c r="E35" s="203" t="str">
        <f>IFERROR(VLOOKUP(C35,'BANK INF DECEMBER 2022'!C35:F551,4,FALSE),)</f>
        <v>0152388707400</v>
      </c>
      <c r="F35" s="204" t="s">
        <v>239</v>
      </c>
      <c r="G35" s="204">
        <f>IFERROR(VLOOKUP(C35,'BANK INF DECEMBER 2022'!C35:H551,6,FALSE),)</f>
        <v>25</v>
      </c>
      <c r="H35" s="204">
        <f>IFERROR(VLOOKUP(C35,'BANK INF DECEMBER 2022'!C35:I551,7,FALSE),)</f>
        <v>15000</v>
      </c>
      <c r="I35" s="204">
        <f>IFERROR(VLOOKUP(C35,'BANK INF DECEMBER 2022'!C35:J551,8,FALSE),)</f>
        <v>390000</v>
      </c>
      <c r="J35" s="204">
        <f>IFERROR(VLOOKUP(C35,'BANK INF DECEMBER 2022'!C35:L551,10,FALSE),)</f>
        <v>735027.69</v>
      </c>
      <c r="K35" s="204">
        <f>IFERROR(VLOOKUP(C35,'BANK INF DECEMBER 2022'!C35:M551,11,FALSE),)</f>
        <v>661524.91999999993</v>
      </c>
      <c r="L35" s="204">
        <f>IFERROR(VLOOKUP(C35,'BANK INF DECEMBER 2022'!C35:N551,12,FALSE),)</f>
        <v>48304.983999999982</v>
      </c>
      <c r="M35" s="204">
        <f>IFERROR(VLOOKUP(C35,'BANK INF DECEMBER 2022'!C35:O551,13,FALSE),)</f>
        <v>73502.77</v>
      </c>
      <c r="N35" s="204">
        <f>IFERROR(VLOOKUP(C35,'BANK INF DECEMBER 2022'!C35:P551,14,FALSE),)</f>
        <v>100000</v>
      </c>
      <c r="O35" s="204">
        <f t="shared" si="1"/>
        <v>221807.75399999999</v>
      </c>
      <c r="P35" s="204">
        <f>IFERROR(VLOOKUP(C35,'BANK INF DECEMBER 2022'!C35:R551,16,FALSE),)</f>
        <v>0</v>
      </c>
      <c r="Q35" s="204">
        <f t="shared" si="0"/>
        <v>513219.93599999999</v>
      </c>
      <c r="R35" s="204">
        <f>IFERROR(VLOOKUP(C35,'BANK INF DECEMBER 2022'!C35:T551,18,FALSE),)</f>
        <v>29401.11</v>
      </c>
      <c r="S35" s="204">
        <f>IFERROR(VLOOKUP(C35,'BANK INF DECEMBER 2022'!C35:U551,19,FALSE),)</f>
        <v>73502.77</v>
      </c>
      <c r="T35" s="204">
        <f>IFERROR(VLOOKUP(C35,'BANK INF DECEMBER 2022'!C35:V551,20,FALSE),)</f>
        <v>3675.14</v>
      </c>
      <c r="U35" s="210">
        <f t="shared" si="2"/>
        <v>106579.02</v>
      </c>
      <c r="V35" s="210">
        <f t="shared" si="3"/>
        <v>841606.71</v>
      </c>
    </row>
    <row r="36" spans="1:22" s="194" customFormat="1" ht="25.15" customHeight="1">
      <c r="A36" s="211">
        <v>34</v>
      </c>
      <c r="B36" s="202">
        <v>1</v>
      </c>
      <c r="C36" s="710" t="s">
        <v>240</v>
      </c>
      <c r="D36" s="203" t="s">
        <v>787</v>
      </c>
      <c r="E36" s="203" t="str">
        <f>IFERROR(VLOOKUP(C36,'BANK INF DECEMBER 2022'!C36:F552,4,FALSE),)</f>
        <v>0152398351000</v>
      </c>
      <c r="F36" s="204" t="s">
        <v>204</v>
      </c>
      <c r="G36" s="204">
        <f>IFERROR(VLOOKUP(C36,'BANK INF DECEMBER 2022'!C36:H552,6,FALSE),)</f>
        <v>25</v>
      </c>
      <c r="H36" s="204">
        <f>IFERROR(VLOOKUP(C36,'BANK INF DECEMBER 2022'!C36:I552,7,FALSE),)</f>
        <v>15384.62</v>
      </c>
      <c r="I36" s="204">
        <f>IFERROR(VLOOKUP(C36,'BANK INF DECEMBER 2022'!C36:J552,8,FALSE),)</f>
        <v>400000</v>
      </c>
      <c r="J36" s="204">
        <f>IFERROR(VLOOKUP(C36,'BANK INF DECEMBER 2022'!C36:L552,10,FALSE),)</f>
        <v>655405.56000000006</v>
      </c>
      <c r="K36" s="204">
        <f>IFERROR(VLOOKUP(C36,'BANK INF DECEMBER 2022'!C36:M552,11,FALSE),)</f>
        <v>589865</v>
      </c>
      <c r="L36" s="204">
        <f>IFERROR(VLOOKUP(C36,'BANK INF DECEMBER 2022'!C36:N552,12,FALSE),)</f>
        <v>33973</v>
      </c>
      <c r="M36" s="204">
        <f>IFERROR(VLOOKUP(C36,'BANK INF DECEMBER 2022'!C36:O552,13,FALSE),)</f>
        <v>65540.56</v>
      </c>
      <c r="N36" s="204">
        <f>IFERROR(VLOOKUP(C36,'BANK INF DECEMBER 2022'!C36:P552,14,FALSE),)</f>
        <v>100000</v>
      </c>
      <c r="O36" s="204">
        <f t="shared" si="1"/>
        <v>199513.56</v>
      </c>
      <c r="P36" s="204">
        <f>IFERROR(VLOOKUP(C36,'BANK INF DECEMBER 2022'!C36:R552,16,FALSE),)</f>
        <v>0</v>
      </c>
      <c r="Q36" s="204">
        <f t="shared" si="0"/>
        <v>455892.00000000006</v>
      </c>
      <c r="R36" s="204">
        <f>IFERROR(VLOOKUP(C36,'BANK INF DECEMBER 2022'!C36:T552,18,FALSE),)</f>
        <v>26216.22</v>
      </c>
      <c r="S36" s="204">
        <f>IFERROR(VLOOKUP(C36,'BANK INF DECEMBER 2022'!C36:U552,19,FALSE),)</f>
        <v>65540.56</v>
      </c>
      <c r="T36" s="204">
        <f>IFERROR(VLOOKUP(C36,'BANK INF DECEMBER 2022'!C36:V552,20,FALSE),)</f>
        <v>3277.03</v>
      </c>
      <c r="U36" s="210">
        <f t="shared" si="2"/>
        <v>95033.81</v>
      </c>
      <c r="V36" s="210">
        <f t="shared" si="3"/>
        <v>750439.37000000011</v>
      </c>
    </row>
    <row r="37" spans="1:22" s="194" customFormat="1" ht="25.15" customHeight="1">
      <c r="A37" s="211">
        <v>35</v>
      </c>
      <c r="B37" s="202">
        <v>1</v>
      </c>
      <c r="C37" s="710" t="s">
        <v>241</v>
      </c>
      <c r="D37" s="203" t="s">
        <v>787</v>
      </c>
      <c r="E37" s="203" t="str">
        <f>IFERROR(VLOOKUP(C37,'BANK INF DECEMBER 2022'!C37:F553,4,FALSE),)</f>
        <v>0152592560200</v>
      </c>
      <c r="F37" s="204" t="s">
        <v>194</v>
      </c>
      <c r="G37" s="204">
        <f>IFERROR(VLOOKUP(C37,'BANK INF DECEMBER 2022'!C37:H553,6,FALSE),)</f>
        <v>26</v>
      </c>
      <c r="H37" s="204">
        <f>IFERROR(VLOOKUP(C37,'BANK INF DECEMBER 2022'!C37:I553,7,FALSE),)</f>
        <v>12500</v>
      </c>
      <c r="I37" s="204">
        <f>IFERROR(VLOOKUP(C37,'BANK INF DECEMBER 2022'!C37:J553,8,FALSE),)</f>
        <v>325000</v>
      </c>
      <c r="J37" s="204">
        <f>IFERROR(VLOOKUP(C37,'BANK INF DECEMBER 2022'!C37:L553,10,FALSE),)</f>
        <v>704195.84</v>
      </c>
      <c r="K37" s="204">
        <f>IFERROR(VLOOKUP(C37,'BANK INF DECEMBER 2022'!C37:M553,11,FALSE),)</f>
        <v>633776.26</v>
      </c>
      <c r="L37" s="204">
        <f>IFERROR(VLOOKUP(C37,'BANK INF DECEMBER 2022'!C37:N553,12,FALSE),)</f>
        <v>42755.252000000008</v>
      </c>
      <c r="M37" s="204">
        <f>IFERROR(VLOOKUP(C37,'BANK INF DECEMBER 2022'!C37:O553,13,FALSE),)</f>
        <v>70419.58</v>
      </c>
      <c r="N37" s="204">
        <f>IFERROR(VLOOKUP(C37,'BANK INF DECEMBER 2022'!C37:P553,14,FALSE),)</f>
        <v>100000</v>
      </c>
      <c r="O37" s="204">
        <f t="shared" si="1"/>
        <v>213174.83199999999</v>
      </c>
      <c r="P37" s="204">
        <f>IFERROR(VLOOKUP(C37,'BANK INF DECEMBER 2022'!C37:R553,16,FALSE),)</f>
        <v>0</v>
      </c>
      <c r="Q37" s="204">
        <f t="shared" si="0"/>
        <v>491021.00799999997</v>
      </c>
      <c r="R37" s="204">
        <f>IFERROR(VLOOKUP(C37,'BANK INF DECEMBER 2022'!C37:T553,18,FALSE),)</f>
        <v>28167.83</v>
      </c>
      <c r="S37" s="204">
        <f>IFERROR(VLOOKUP(C37,'BANK INF DECEMBER 2022'!C37:U553,19,FALSE),)</f>
        <v>70419.58</v>
      </c>
      <c r="T37" s="204">
        <f>IFERROR(VLOOKUP(C37,'BANK INF DECEMBER 2022'!C37:V553,20,FALSE),)</f>
        <v>3520.98</v>
      </c>
      <c r="U37" s="210">
        <f t="shared" si="2"/>
        <v>102108.39</v>
      </c>
      <c r="V37" s="210">
        <f t="shared" si="3"/>
        <v>806304.23</v>
      </c>
    </row>
    <row r="38" spans="1:22" s="194" customFormat="1" ht="25.15" customHeight="1">
      <c r="A38" s="211">
        <v>36</v>
      </c>
      <c r="B38" s="202">
        <v>1</v>
      </c>
      <c r="C38" s="710" t="s">
        <v>242</v>
      </c>
      <c r="D38" s="203" t="s">
        <v>787</v>
      </c>
      <c r="E38" s="203" t="str">
        <f>IFERROR(VLOOKUP(C38,'BANK INF DECEMBER 2022'!C38:F554,4,FALSE),)</f>
        <v>0152441447500</v>
      </c>
      <c r="F38" s="204" t="s">
        <v>194</v>
      </c>
      <c r="G38" s="204">
        <f>IFERROR(VLOOKUP(C38,'BANK INF DECEMBER 2022'!C38:H554,6,FALSE),)</f>
        <v>20</v>
      </c>
      <c r="H38" s="204">
        <f>IFERROR(VLOOKUP(C38,'BANK INF DECEMBER 2022'!C38:I554,7,FALSE),)</f>
        <v>13500</v>
      </c>
      <c r="I38" s="204">
        <f>IFERROR(VLOOKUP(C38,'BANK INF DECEMBER 2022'!C38:J554,8,FALSE),)</f>
        <v>351000</v>
      </c>
      <c r="J38" s="204">
        <f>IFERROR(VLOOKUP(C38,'BANK INF DECEMBER 2022'!C38:L554,10,FALSE),)</f>
        <v>539120.69999999995</v>
      </c>
      <c r="K38" s="204">
        <f>IFERROR(VLOOKUP(C38,'BANK INF DECEMBER 2022'!C38:M554,11,FALSE),)</f>
        <v>485208.62999999995</v>
      </c>
      <c r="L38" s="204">
        <f>IFERROR(VLOOKUP(C38,'BANK INF DECEMBER 2022'!C38:N554,12,FALSE),)</f>
        <v>17216.690399999996</v>
      </c>
      <c r="M38" s="204">
        <f>IFERROR(VLOOKUP(C38,'BANK INF DECEMBER 2022'!C38:O554,13,FALSE),)</f>
        <v>53912.07</v>
      </c>
      <c r="N38" s="204">
        <f>IFERROR(VLOOKUP(C38,'BANK INF DECEMBER 2022'!C38:P554,14,FALSE),)</f>
        <v>100000</v>
      </c>
      <c r="O38" s="204">
        <f t="shared" si="1"/>
        <v>171128.7604</v>
      </c>
      <c r="P38" s="204">
        <f>IFERROR(VLOOKUP(C38,'BANK INF DECEMBER 2022'!C38:R554,16,FALSE),)</f>
        <v>0</v>
      </c>
      <c r="Q38" s="204">
        <f t="shared" si="0"/>
        <v>367991.93959999993</v>
      </c>
      <c r="R38" s="204">
        <f>IFERROR(VLOOKUP(C38,'BANK INF DECEMBER 2022'!C38:T554,18,FALSE),)</f>
        <v>21564.83</v>
      </c>
      <c r="S38" s="204">
        <f>IFERROR(VLOOKUP(C38,'BANK INF DECEMBER 2022'!C38:U554,19,FALSE),)</f>
        <v>53912.07</v>
      </c>
      <c r="T38" s="204">
        <f>IFERROR(VLOOKUP(C38,'BANK INF DECEMBER 2022'!C38:V554,20,FALSE),)</f>
        <v>2695.6</v>
      </c>
      <c r="U38" s="210">
        <f t="shared" si="2"/>
        <v>78172.5</v>
      </c>
      <c r="V38" s="210">
        <f t="shared" si="3"/>
        <v>617293.19999999995</v>
      </c>
    </row>
    <row r="39" spans="1:22" s="194" customFormat="1" ht="25.15" customHeight="1">
      <c r="A39" s="211">
        <v>37</v>
      </c>
      <c r="B39" s="202">
        <v>1</v>
      </c>
      <c r="C39" s="710" t="s">
        <v>243</v>
      </c>
      <c r="D39" s="203" t="s">
        <v>787</v>
      </c>
      <c r="E39" s="203" t="str">
        <f>IFERROR(VLOOKUP(C39,'BANK INF DECEMBER 2022'!C39:F555,4,FALSE),)</f>
        <v>0152459394100</v>
      </c>
      <c r="F39" s="204" t="s">
        <v>194</v>
      </c>
      <c r="G39" s="204">
        <f>IFERROR(VLOOKUP(C39,'BANK INF DECEMBER 2022'!C39:H555,6,FALSE),)</f>
        <v>26</v>
      </c>
      <c r="H39" s="204">
        <f>IFERROR(VLOOKUP(C39,'BANK INF DECEMBER 2022'!C39:I555,7,FALSE),)</f>
        <v>13500</v>
      </c>
      <c r="I39" s="204">
        <f>IFERROR(VLOOKUP(C39,'BANK INF DECEMBER 2022'!C39:J555,8,FALSE),)</f>
        <v>351000</v>
      </c>
      <c r="J39" s="204">
        <f>IFERROR(VLOOKUP(C39,'BANK INF DECEMBER 2022'!C39:L555,10,FALSE),)</f>
        <v>725428.8</v>
      </c>
      <c r="K39" s="204">
        <f>IFERROR(VLOOKUP(C39,'BANK INF DECEMBER 2022'!C39:M555,11,FALSE),)</f>
        <v>652885.92000000004</v>
      </c>
      <c r="L39" s="204">
        <f>IFERROR(VLOOKUP(C39,'BANK INF DECEMBER 2022'!C39:N555,12,FALSE),)</f>
        <v>46577.184000000008</v>
      </c>
      <c r="M39" s="204">
        <f>IFERROR(VLOOKUP(C39,'BANK INF DECEMBER 2022'!C39:O555,13,FALSE),)</f>
        <v>72542.880000000005</v>
      </c>
      <c r="N39" s="204">
        <f>IFERROR(VLOOKUP(C39,'BANK INF DECEMBER 2022'!C39:P555,14,FALSE),)</f>
        <v>100000</v>
      </c>
      <c r="O39" s="204">
        <f t="shared" si="1"/>
        <v>219120.06400000001</v>
      </c>
      <c r="P39" s="204">
        <f>IFERROR(VLOOKUP(C39,'BANK INF DECEMBER 2022'!C39:R555,16,FALSE),)</f>
        <v>0</v>
      </c>
      <c r="Q39" s="204">
        <f t="shared" si="0"/>
        <v>506308.73600000003</v>
      </c>
      <c r="R39" s="204">
        <f>IFERROR(VLOOKUP(C39,'BANK INF DECEMBER 2022'!C39:T555,18,FALSE),)</f>
        <v>29017.15</v>
      </c>
      <c r="S39" s="204">
        <f>IFERROR(VLOOKUP(C39,'BANK INF DECEMBER 2022'!C39:U555,19,FALSE),)</f>
        <v>72542.880000000005</v>
      </c>
      <c r="T39" s="204">
        <f>IFERROR(VLOOKUP(C39,'BANK INF DECEMBER 2022'!C39:V555,20,FALSE),)</f>
        <v>3627.14</v>
      </c>
      <c r="U39" s="210">
        <f t="shared" si="2"/>
        <v>105187.17</v>
      </c>
      <c r="V39" s="210">
        <f t="shared" si="3"/>
        <v>830615.97000000009</v>
      </c>
    </row>
    <row r="40" spans="1:22" s="194" customFormat="1" ht="25.15" customHeight="1">
      <c r="A40" s="211">
        <v>38</v>
      </c>
      <c r="B40" s="202">
        <v>1</v>
      </c>
      <c r="C40" s="710" t="s">
        <v>244</v>
      </c>
      <c r="D40" s="203" t="s">
        <v>787</v>
      </c>
      <c r="E40" s="203" t="str">
        <f>IFERROR(VLOOKUP(C40,'BANK INF DECEMBER 2022'!C40:F556,4,FALSE),)</f>
        <v>0152398351500</v>
      </c>
      <c r="F40" s="204" t="s">
        <v>245</v>
      </c>
      <c r="G40" s="204">
        <f>IFERROR(VLOOKUP(C40,'BANK INF DECEMBER 2022'!C40:H556,6,FALSE),)</f>
        <v>26</v>
      </c>
      <c r="H40" s="204">
        <f>IFERROR(VLOOKUP(C40,'BANK INF DECEMBER 2022'!C40:I556,7,FALSE),)</f>
        <v>20000</v>
      </c>
      <c r="I40" s="204">
        <f>IFERROR(VLOOKUP(C40,'BANK INF DECEMBER 2022'!C40:J556,8,FALSE),)</f>
        <v>520000</v>
      </c>
      <c r="J40" s="204">
        <f>IFERROR(VLOOKUP(C40,'BANK INF DECEMBER 2022'!C40:L556,10,FALSE),)</f>
        <v>1098711.18</v>
      </c>
      <c r="K40" s="204">
        <f>IFERROR(VLOOKUP(C40,'BANK INF DECEMBER 2022'!C40:M556,11,FALSE),)</f>
        <v>988840.05999999994</v>
      </c>
      <c r="L40" s="204">
        <f>IFERROR(VLOOKUP(C40,'BANK INF DECEMBER 2022'!C40:N556,12,FALSE),)</f>
        <v>125210.01499999998</v>
      </c>
      <c r="M40" s="204">
        <f>IFERROR(VLOOKUP(C40,'BANK INF DECEMBER 2022'!C40:O556,13,FALSE),)</f>
        <v>109871.12</v>
      </c>
      <c r="N40" s="204">
        <f>IFERROR(VLOOKUP(C40,'BANK INF DECEMBER 2022'!C40:P556,14,FALSE),)</f>
        <v>100000</v>
      </c>
      <c r="O40" s="204">
        <f t="shared" si="1"/>
        <v>335081.13500000001</v>
      </c>
      <c r="P40" s="204">
        <f>IFERROR(VLOOKUP(C40,'BANK INF DECEMBER 2022'!C40:R556,16,FALSE),)</f>
        <v>0</v>
      </c>
      <c r="Q40" s="204">
        <f t="shared" si="0"/>
        <v>763630.04499999993</v>
      </c>
      <c r="R40" s="204">
        <f>IFERROR(VLOOKUP(C40,'BANK INF DECEMBER 2022'!C40:T556,18,FALSE),)</f>
        <v>43948.45</v>
      </c>
      <c r="S40" s="204">
        <f>IFERROR(VLOOKUP(C40,'BANK INF DECEMBER 2022'!C40:U556,19,FALSE),)</f>
        <v>109871.12</v>
      </c>
      <c r="T40" s="204">
        <f>IFERROR(VLOOKUP(C40,'BANK INF DECEMBER 2022'!C40:V556,20,FALSE),)</f>
        <v>5493.56</v>
      </c>
      <c r="U40" s="210">
        <f t="shared" si="2"/>
        <v>159313.13</v>
      </c>
      <c r="V40" s="210">
        <f t="shared" si="3"/>
        <v>1258024.31</v>
      </c>
    </row>
    <row r="41" spans="1:22" s="194" customFormat="1" ht="25.15" customHeight="1">
      <c r="A41" s="211">
        <v>39</v>
      </c>
      <c r="B41" s="202">
        <v>1</v>
      </c>
      <c r="C41" s="710" t="s">
        <v>246</v>
      </c>
      <c r="D41" s="203" t="s">
        <v>787</v>
      </c>
      <c r="E41" s="203" t="str">
        <f>IFERROR(VLOOKUP(C41,'BANK INF DECEMBER 2022'!C41:F557,4,FALSE),)</f>
        <v>0152347526900</v>
      </c>
      <c r="F41" s="204" t="s">
        <v>194</v>
      </c>
      <c r="G41" s="204">
        <f>IFERROR(VLOOKUP(C41,'BANK INF DECEMBER 2022'!C41:H557,6,FALSE),)</f>
        <v>26</v>
      </c>
      <c r="H41" s="204">
        <f>IFERROR(VLOOKUP(C41,'BANK INF DECEMBER 2022'!C41:I557,7,FALSE),)</f>
        <v>15000</v>
      </c>
      <c r="I41" s="204">
        <f>IFERROR(VLOOKUP(C41,'BANK INF DECEMBER 2022'!C41:J557,8,FALSE),)</f>
        <v>390000</v>
      </c>
      <c r="J41" s="204">
        <f>IFERROR(VLOOKUP(C41,'BANK INF DECEMBER 2022'!C41:L557,10,FALSE),)</f>
        <v>678022.16</v>
      </c>
      <c r="K41" s="204">
        <f>IFERROR(VLOOKUP(C41,'BANK INF DECEMBER 2022'!C41:M557,11,FALSE),)</f>
        <v>610219.94000000006</v>
      </c>
      <c r="L41" s="204">
        <f>IFERROR(VLOOKUP(C41,'BANK INF DECEMBER 2022'!C41:N557,12,FALSE),)</f>
        <v>38043.988000000012</v>
      </c>
      <c r="M41" s="204">
        <f>IFERROR(VLOOKUP(C41,'BANK INF DECEMBER 2022'!C41:O557,13,FALSE),)</f>
        <v>67802.22</v>
      </c>
      <c r="N41" s="204">
        <f>IFERROR(VLOOKUP(C41,'BANK INF DECEMBER 2022'!C41:P557,14,FALSE),)</f>
        <v>100000</v>
      </c>
      <c r="O41" s="204">
        <f t="shared" si="1"/>
        <v>205846.20800000001</v>
      </c>
      <c r="P41" s="204">
        <f>IFERROR(VLOOKUP(C41,'BANK INF DECEMBER 2022'!C41:R557,16,FALSE),)</f>
        <v>0</v>
      </c>
      <c r="Q41" s="204">
        <f t="shared" si="0"/>
        <v>472175.95200000005</v>
      </c>
      <c r="R41" s="204">
        <f>IFERROR(VLOOKUP(C41,'BANK INF DECEMBER 2022'!C41:T557,18,FALSE),)</f>
        <v>27120.89</v>
      </c>
      <c r="S41" s="204">
        <f>IFERROR(VLOOKUP(C41,'BANK INF DECEMBER 2022'!C41:U557,19,FALSE),)</f>
        <v>67802.22</v>
      </c>
      <c r="T41" s="204">
        <f>IFERROR(VLOOKUP(C41,'BANK INF DECEMBER 2022'!C41:V557,20,FALSE),)</f>
        <v>3390.11</v>
      </c>
      <c r="U41" s="210">
        <f t="shared" si="2"/>
        <v>98313.22</v>
      </c>
      <c r="V41" s="210">
        <f t="shared" si="3"/>
        <v>776335.38</v>
      </c>
    </row>
    <row r="42" spans="1:22" s="194" customFormat="1" ht="25.15" customHeight="1">
      <c r="A42" s="211">
        <v>40</v>
      </c>
      <c r="B42" s="202">
        <v>1</v>
      </c>
      <c r="C42" s="710" t="s">
        <v>247</v>
      </c>
      <c r="D42" s="203" t="s">
        <v>787</v>
      </c>
      <c r="E42" s="203" t="str">
        <f>IFERROR(VLOOKUP(C42,'BANK INF DECEMBER 2022'!C42:F558,4,FALSE),)</f>
        <v>0152584158500</v>
      </c>
      <c r="F42" s="204" t="s">
        <v>194</v>
      </c>
      <c r="G42" s="204">
        <f>IFERROR(VLOOKUP(C42,'BANK INF DECEMBER 2022'!C42:H558,6,FALSE),)</f>
        <v>26</v>
      </c>
      <c r="H42" s="204">
        <f>IFERROR(VLOOKUP(C42,'BANK INF DECEMBER 2022'!C42:I558,7,FALSE),)</f>
        <v>15000</v>
      </c>
      <c r="I42" s="204">
        <f>IFERROR(VLOOKUP(C42,'BANK INF DECEMBER 2022'!C42:J558,8,FALSE),)</f>
        <v>390000</v>
      </c>
      <c r="J42" s="204">
        <f>IFERROR(VLOOKUP(C42,'BANK INF DECEMBER 2022'!C42:L558,10,FALSE),)</f>
        <v>801031.62</v>
      </c>
      <c r="K42" s="204">
        <f>IFERROR(VLOOKUP(C42,'BANK INF DECEMBER 2022'!C42:M558,11,FALSE),)</f>
        <v>720928.46</v>
      </c>
      <c r="L42" s="204">
        <f>IFERROR(VLOOKUP(C42,'BANK INF DECEMBER 2022'!C42:N558,12,FALSE),)</f>
        <v>60185.691999999995</v>
      </c>
      <c r="M42" s="204">
        <f>IFERROR(VLOOKUP(C42,'BANK INF DECEMBER 2022'!C42:O558,13,FALSE),)</f>
        <v>80103.16</v>
      </c>
      <c r="N42" s="204">
        <f>IFERROR(VLOOKUP(C42,'BANK INF DECEMBER 2022'!C42:P558,14,FALSE),)</f>
        <v>100000</v>
      </c>
      <c r="O42" s="204">
        <f t="shared" si="1"/>
        <v>240288.85200000001</v>
      </c>
      <c r="P42" s="204">
        <f>IFERROR(VLOOKUP(C42,'BANK INF DECEMBER 2022'!C42:R558,16,FALSE),)</f>
        <v>0</v>
      </c>
      <c r="Q42" s="204">
        <f t="shared" si="0"/>
        <v>560742.76799999992</v>
      </c>
      <c r="R42" s="204">
        <f>IFERROR(VLOOKUP(C42,'BANK INF DECEMBER 2022'!C42:T558,18,FALSE),)</f>
        <v>32041.26</v>
      </c>
      <c r="S42" s="204">
        <f>IFERROR(VLOOKUP(C42,'BANK INF DECEMBER 2022'!C42:U558,19,FALSE),)</f>
        <v>80103.16</v>
      </c>
      <c r="T42" s="204">
        <f>IFERROR(VLOOKUP(C42,'BANK INF DECEMBER 2022'!C42:V558,20,FALSE),)</f>
        <v>4005.16</v>
      </c>
      <c r="U42" s="210">
        <f t="shared" si="2"/>
        <v>116149.58</v>
      </c>
      <c r="V42" s="210">
        <f t="shared" si="3"/>
        <v>917181.2</v>
      </c>
    </row>
    <row r="43" spans="1:22" s="194" customFormat="1" ht="25.15" customHeight="1">
      <c r="A43" s="211">
        <v>41</v>
      </c>
      <c r="B43" s="202">
        <v>1</v>
      </c>
      <c r="C43" s="710" t="s">
        <v>248</v>
      </c>
      <c r="D43" s="203" t="s">
        <v>787</v>
      </c>
      <c r="E43" s="203" t="str">
        <f>IFERROR(VLOOKUP(C43,'BANK INF DECEMBER 2022'!C43:F559,4,FALSE),)</f>
        <v>0152590722400</v>
      </c>
      <c r="F43" s="204" t="s">
        <v>249</v>
      </c>
      <c r="G43" s="204">
        <f>IFERROR(VLOOKUP(C43,'BANK INF DECEMBER 2022'!C43:H559,6,FALSE),)</f>
        <v>20</v>
      </c>
      <c r="H43" s="204">
        <f>IFERROR(VLOOKUP(C43,'BANK INF DECEMBER 2022'!C43:I559,7,FALSE),)</f>
        <v>15000</v>
      </c>
      <c r="I43" s="204">
        <f>IFERROR(VLOOKUP(C43,'BANK INF DECEMBER 2022'!C43:J559,8,FALSE),)</f>
        <v>390000</v>
      </c>
      <c r="J43" s="204">
        <f>IFERROR(VLOOKUP(C43,'BANK INF DECEMBER 2022'!C43:L559,10,FALSE),)</f>
        <v>514016.46</v>
      </c>
      <c r="K43" s="204">
        <f>IFERROR(VLOOKUP(C43,'BANK INF DECEMBER 2022'!C43:M559,11,FALSE),)</f>
        <v>462614.81</v>
      </c>
      <c r="L43" s="204">
        <f>IFERROR(VLOOKUP(C43,'BANK INF DECEMBER 2022'!C43:N559,12,FALSE),)</f>
        <v>15409.184800000001</v>
      </c>
      <c r="M43" s="204">
        <f>IFERROR(VLOOKUP(C43,'BANK INF DECEMBER 2022'!C43:O559,13,FALSE),)</f>
        <v>51401.65</v>
      </c>
      <c r="N43" s="204">
        <f>IFERROR(VLOOKUP(C43,'BANK INF DECEMBER 2022'!C43:P559,14,FALSE),)</f>
        <v>100000</v>
      </c>
      <c r="O43" s="204">
        <f t="shared" si="1"/>
        <v>166810.83480000001</v>
      </c>
      <c r="P43" s="204">
        <f>IFERROR(VLOOKUP(C43,'BANK INF DECEMBER 2022'!C43:R559,16,FALSE),)</f>
        <v>0</v>
      </c>
      <c r="Q43" s="204">
        <f t="shared" si="0"/>
        <v>347205.62520000001</v>
      </c>
      <c r="R43" s="204">
        <f>IFERROR(VLOOKUP(C43,'BANK INF DECEMBER 2022'!C43:T559,18,FALSE),)</f>
        <v>20560.66</v>
      </c>
      <c r="S43" s="204">
        <f>IFERROR(VLOOKUP(C43,'BANK INF DECEMBER 2022'!C43:U559,19,FALSE),)</f>
        <v>51401.65</v>
      </c>
      <c r="T43" s="204">
        <f>IFERROR(VLOOKUP(C43,'BANK INF DECEMBER 2022'!C43:V559,20,FALSE),)</f>
        <v>2570.08</v>
      </c>
      <c r="U43" s="210">
        <f t="shared" si="2"/>
        <v>74532.39</v>
      </c>
      <c r="V43" s="210">
        <f t="shared" si="3"/>
        <v>588548.85</v>
      </c>
    </row>
    <row r="44" spans="1:22" s="194" customFormat="1" ht="25.15" customHeight="1">
      <c r="A44" s="211">
        <v>42</v>
      </c>
      <c r="B44" s="202">
        <v>1</v>
      </c>
      <c r="C44" s="710" t="s">
        <v>250</v>
      </c>
      <c r="D44" s="203" t="s">
        <v>787</v>
      </c>
      <c r="E44" s="203" t="str">
        <f>IFERROR(VLOOKUP(C44,'BANK INF DECEMBER 2022'!C44:F560,4,FALSE),)</f>
        <v>0152439284100</v>
      </c>
      <c r="F44" s="204" t="s">
        <v>194</v>
      </c>
      <c r="G44" s="204">
        <f>IFERROR(VLOOKUP(C44,'BANK INF DECEMBER 2022'!C44:H560,6,FALSE),)</f>
        <v>26</v>
      </c>
      <c r="H44" s="204">
        <f>IFERROR(VLOOKUP(C44,'BANK INF DECEMBER 2022'!C44:I560,7,FALSE),)</f>
        <v>12500</v>
      </c>
      <c r="I44" s="204">
        <f>IFERROR(VLOOKUP(C44,'BANK INF DECEMBER 2022'!C44:J560,8,FALSE),)</f>
        <v>325000</v>
      </c>
      <c r="J44" s="204">
        <f>IFERROR(VLOOKUP(C44,'BANK INF DECEMBER 2022'!C44:L560,10,FALSE),)</f>
        <v>488345.9</v>
      </c>
      <c r="K44" s="204">
        <f>IFERROR(VLOOKUP(C44,'BANK INF DECEMBER 2022'!C44:M560,11,FALSE),)</f>
        <v>439511.31000000006</v>
      </c>
      <c r="L44" s="204">
        <f>IFERROR(VLOOKUP(C44,'BANK INF DECEMBER 2022'!C44:N560,12,FALSE),)</f>
        <v>13560.904800000004</v>
      </c>
      <c r="M44" s="204">
        <f>IFERROR(VLOOKUP(C44,'BANK INF DECEMBER 2022'!C44:O560,13,FALSE),)</f>
        <v>48834.59</v>
      </c>
      <c r="N44" s="204">
        <f>IFERROR(VLOOKUP(C44,'BANK INF DECEMBER 2022'!C44:P560,14,FALSE),)</f>
        <v>100000</v>
      </c>
      <c r="O44" s="204">
        <f t="shared" si="1"/>
        <v>162395.49479999999</v>
      </c>
      <c r="P44" s="204">
        <f>IFERROR(VLOOKUP(C44,'BANK INF DECEMBER 2022'!C44:R560,16,FALSE),)</f>
        <v>0</v>
      </c>
      <c r="Q44" s="204">
        <f t="shared" si="0"/>
        <v>325950.40520000004</v>
      </c>
      <c r="R44" s="204">
        <f>IFERROR(VLOOKUP(C44,'BANK INF DECEMBER 2022'!C44:T560,18,FALSE),)</f>
        <v>19533.84</v>
      </c>
      <c r="S44" s="204">
        <f>IFERROR(VLOOKUP(C44,'BANK INF DECEMBER 2022'!C44:U560,19,FALSE),)</f>
        <v>48834.59</v>
      </c>
      <c r="T44" s="204">
        <f>IFERROR(VLOOKUP(C44,'BANK INF DECEMBER 2022'!C44:V560,20,FALSE),)</f>
        <v>2441.73</v>
      </c>
      <c r="U44" s="210">
        <f t="shared" si="2"/>
        <v>70810.159999999989</v>
      </c>
      <c r="V44" s="210">
        <f t="shared" si="3"/>
        <v>559156.06000000006</v>
      </c>
    </row>
    <row r="45" spans="1:22" s="194" customFormat="1" ht="25.15" customHeight="1">
      <c r="A45" s="211">
        <v>43</v>
      </c>
      <c r="B45" s="202">
        <v>1</v>
      </c>
      <c r="C45" s="710" t="s">
        <v>251</v>
      </c>
      <c r="D45" s="203" t="s">
        <v>787</v>
      </c>
      <c r="E45" s="203" t="str">
        <f>IFERROR(VLOOKUP(C45,'BANK INF DECEMBER 2022'!C45:F561,4,FALSE),)</f>
        <v>0152595205000</v>
      </c>
      <c r="F45" s="204" t="s">
        <v>194</v>
      </c>
      <c r="G45" s="204">
        <f>IFERROR(VLOOKUP(C45,'BANK INF DECEMBER 2022'!C45:H561,6,FALSE),)</f>
        <v>25</v>
      </c>
      <c r="H45" s="204">
        <f>IFERROR(VLOOKUP(C45,'BANK INF DECEMBER 2022'!C45:I561,7,FALSE),)</f>
        <v>13500</v>
      </c>
      <c r="I45" s="204">
        <f>IFERROR(VLOOKUP(C45,'BANK INF DECEMBER 2022'!C45:J561,8,FALSE),)</f>
        <v>351000</v>
      </c>
      <c r="J45" s="204">
        <f>IFERROR(VLOOKUP(C45,'BANK INF DECEMBER 2022'!C45:L561,10,FALSE),)</f>
        <v>488711.63</v>
      </c>
      <c r="K45" s="204">
        <f>IFERROR(VLOOKUP(C45,'BANK INF DECEMBER 2022'!C45:M561,11,FALSE),)</f>
        <v>439840.47</v>
      </c>
      <c r="L45" s="204">
        <f>IFERROR(VLOOKUP(C45,'BANK INF DECEMBER 2022'!C45:N561,12,FALSE),)</f>
        <v>13587.237599999999</v>
      </c>
      <c r="M45" s="204">
        <f>IFERROR(VLOOKUP(C45,'BANK INF DECEMBER 2022'!C45:O561,13,FALSE),)</f>
        <v>48871.16</v>
      </c>
      <c r="N45" s="204">
        <f>IFERROR(VLOOKUP(C45,'BANK INF DECEMBER 2022'!C45:P561,14,FALSE),)</f>
        <v>100000</v>
      </c>
      <c r="O45" s="204">
        <f t="shared" si="1"/>
        <v>162458.3976</v>
      </c>
      <c r="P45" s="204">
        <f>IFERROR(VLOOKUP(C45,'BANK INF DECEMBER 2022'!C45:R561,16,FALSE),)</f>
        <v>0</v>
      </c>
      <c r="Q45" s="204">
        <f t="shared" si="0"/>
        <v>326253.23239999998</v>
      </c>
      <c r="R45" s="204">
        <f>IFERROR(VLOOKUP(C45,'BANK INF DECEMBER 2022'!C45:T561,18,FALSE),)</f>
        <v>19548.47</v>
      </c>
      <c r="S45" s="204">
        <f>IFERROR(VLOOKUP(C45,'BANK INF DECEMBER 2022'!C45:U561,19,FALSE),)</f>
        <v>48871.16</v>
      </c>
      <c r="T45" s="204">
        <f>IFERROR(VLOOKUP(C45,'BANK INF DECEMBER 2022'!C45:V561,20,FALSE),)</f>
        <v>2443.56</v>
      </c>
      <c r="U45" s="210">
        <f t="shared" si="2"/>
        <v>70863.19</v>
      </c>
      <c r="V45" s="210">
        <f t="shared" si="3"/>
        <v>559574.82000000007</v>
      </c>
    </row>
    <row r="46" spans="1:22" s="194" customFormat="1" ht="25.15" customHeight="1">
      <c r="A46" s="211">
        <v>44</v>
      </c>
      <c r="B46" s="202">
        <v>1</v>
      </c>
      <c r="C46" s="710" t="s">
        <v>252</v>
      </c>
      <c r="D46" s="203" t="s">
        <v>787</v>
      </c>
      <c r="E46" s="203" t="str">
        <f>IFERROR(VLOOKUP(C46,'BANK INF DECEMBER 2022'!C46:F562,4,FALSE),)</f>
        <v>0152387933600</v>
      </c>
      <c r="F46" s="204" t="s">
        <v>253</v>
      </c>
      <c r="G46" s="204">
        <f>IFERROR(VLOOKUP(C46,'BANK INF DECEMBER 2022'!C46:H562,6,FALSE),)</f>
        <v>26</v>
      </c>
      <c r="H46" s="204">
        <f>IFERROR(VLOOKUP(C46,'BANK INF DECEMBER 2022'!C46:I562,7,FALSE),)</f>
        <v>20000</v>
      </c>
      <c r="I46" s="204">
        <f>IFERROR(VLOOKUP(C46,'BANK INF DECEMBER 2022'!C46:J562,8,FALSE),)</f>
        <v>520000</v>
      </c>
      <c r="J46" s="204">
        <f>IFERROR(VLOOKUP(C46,'BANK INF DECEMBER 2022'!C46:L562,10,FALSE),)</f>
        <v>991902.97</v>
      </c>
      <c r="K46" s="204">
        <f>IFERROR(VLOOKUP(C46,'BANK INF DECEMBER 2022'!C46:M562,11,FALSE),)</f>
        <v>892712.66999999993</v>
      </c>
      <c r="L46" s="204">
        <f>IFERROR(VLOOKUP(C46,'BANK INF DECEMBER 2022'!C46:N562,12,FALSE),)</f>
        <v>101178.16749999998</v>
      </c>
      <c r="M46" s="204">
        <f>IFERROR(VLOOKUP(C46,'BANK INF DECEMBER 2022'!C46:O562,13,FALSE),)</f>
        <v>99190.3</v>
      </c>
      <c r="N46" s="204">
        <f>IFERROR(VLOOKUP(C46,'BANK INF DECEMBER 2022'!C46:P562,14,FALSE),)</f>
        <v>100000</v>
      </c>
      <c r="O46" s="204">
        <f t="shared" si="1"/>
        <v>300368.46749999997</v>
      </c>
      <c r="P46" s="204">
        <f>IFERROR(VLOOKUP(C46,'BANK INF DECEMBER 2022'!C46:R562,16,FALSE),)</f>
        <v>0</v>
      </c>
      <c r="Q46" s="204">
        <f t="shared" si="0"/>
        <v>691534.50249999994</v>
      </c>
      <c r="R46" s="204">
        <f>IFERROR(VLOOKUP(C46,'BANK INF DECEMBER 2022'!C46:T562,18,FALSE),)</f>
        <v>39676.120000000003</v>
      </c>
      <c r="S46" s="204">
        <f>IFERROR(VLOOKUP(C46,'BANK INF DECEMBER 2022'!C46:U562,19,FALSE),)</f>
        <v>99190.3</v>
      </c>
      <c r="T46" s="204">
        <f>IFERROR(VLOOKUP(C46,'BANK INF DECEMBER 2022'!C46:V562,20,FALSE),)</f>
        <v>4959.51</v>
      </c>
      <c r="U46" s="210">
        <f t="shared" si="2"/>
        <v>143825.93000000002</v>
      </c>
      <c r="V46" s="210">
        <f t="shared" si="3"/>
        <v>1135728.8999999999</v>
      </c>
    </row>
    <row r="47" spans="1:22" s="194" customFormat="1" ht="25.15" customHeight="1">
      <c r="A47" s="211">
        <v>45</v>
      </c>
      <c r="B47" s="202">
        <v>1</v>
      </c>
      <c r="C47" s="710" t="s">
        <v>254</v>
      </c>
      <c r="D47" s="203" t="s">
        <v>787</v>
      </c>
      <c r="E47" s="203" t="str">
        <f>IFERROR(VLOOKUP(C47,'BANK INF DECEMBER 2022'!C47:F563,4,FALSE),)</f>
        <v>0152459376500</v>
      </c>
      <c r="F47" s="204" t="s">
        <v>204</v>
      </c>
      <c r="G47" s="204">
        <f>IFERROR(VLOOKUP(C47,'BANK INF DECEMBER 2022'!C47:H563,6,FALSE),)</f>
        <v>25</v>
      </c>
      <c r="H47" s="204">
        <f>IFERROR(VLOOKUP(C47,'BANK INF DECEMBER 2022'!C47:I563,7,FALSE),)</f>
        <v>14000</v>
      </c>
      <c r="I47" s="204">
        <f>IFERROR(VLOOKUP(C47,'BANK INF DECEMBER 2022'!C47:J563,8,FALSE),)</f>
        <v>364000</v>
      </c>
      <c r="J47" s="204">
        <f>IFERROR(VLOOKUP(C47,'BANK INF DECEMBER 2022'!C47:L563,10,FALSE),)</f>
        <v>618820.68000000005</v>
      </c>
      <c r="K47" s="204">
        <f>IFERROR(VLOOKUP(C47,'BANK INF DECEMBER 2022'!C47:M563,11,FALSE),)</f>
        <v>556938.6100000001</v>
      </c>
      <c r="L47" s="204">
        <f>IFERROR(VLOOKUP(C47,'BANK INF DECEMBER 2022'!C47:N563,12,FALSE),)</f>
        <v>27387.72200000002</v>
      </c>
      <c r="M47" s="204">
        <f>IFERROR(VLOOKUP(C47,'BANK INF DECEMBER 2022'!C47:O563,13,FALSE),)</f>
        <v>61882.07</v>
      </c>
      <c r="N47" s="204">
        <f>IFERROR(VLOOKUP(C47,'BANK INF DECEMBER 2022'!C47:P563,14,FALSE),)</f>
        <v>100000</v>
      </c>
      <c r="O47" s="204">
        <f t="shared" si="1"/>
        <v>189269.79200000002</v>
      </c>
      <c r="P47" s="204">
        <f>IFERROR(VLOOKUP(C47,'BANK INF DECEMBER 2022'!C47:R563,16,FALSE),)</f>
        <v>0</v>
      </c>
      <c r="Q47" s="204">
        <f t="shared" si="0"/>
        <v>429550.88800000004</v>
      </c>
      <c r="R47" s="204">
        <f>IFERROR(VLOOKUP(C47,'BANK INF DECEMBER 2022'!C47:T563,18,FALSE),)</f>
        <v>24752.83</v>
      </c>
      <c r="S47" s="204">
        <f>IFERROR(VLOOKUP(C47,'BANK INF DECEMBER 2022'!C47:U563,19,FALSE),)</f>
        <v>61882.07</v>
      </c>
      <c r="T47" s="204">
        <f>IFERROR(VLOOKUP(C47,'BANK INF DECEMBER 2022'!C47:V563,20,FALSE),)</f>
        <v>3094.1</v>
      </c>
      <c r="U47" s="210">
        <f t="shared" si="2"/>
        <v>89729</v>
      </c>
      <c r="V47" s="210">
        <f t="shared" si="3"/>
        <v>708549.68</v>
      </c>
    </row>
    <row r="48" spans="1:22" s="194" customFormat="1" ht="25.15" customHeight="1">
      <c r="A48" s="211">
        <v>46</v>
      </c>
      <c r="B48" s="202">
        <v>1</v>
      </c>
      <c r="C48" s="710" t="s">
        <v>255</v>
      </c>
      <c r="D48" s="203" t="s">
        <v>787</v>
      </c>
      <c r="E48" s="203" t="str">
        <f>IFERROR(VLOOKUP(C48,'BANK INF DECEMBER 2022'!C48:F564,4,FALSE),)</f>
        <v>0152330110400</v>
      </c>
      <c r="F48" s="204" t="s">
        <v>256</v>
      </c>
      <c r="G48" s="204">
        <f>IFERROR(VLOOKUP(C48,'BANK INF DECEMBER 2022'!C48:H564,6,FALSE),)</f>
        <v>26</v>
      </c>
      <c r="H48" s="204">
        <f>IFERROR(VLOOKUP(C48,'BANK INF DECEMBER 2022'!C48:I564,7,FALSE),)</f>
        <v>25000</v>
      </c>
      <c r="I48" s="204">
        <f>IFERROR(VLOOKUP(C48,'BANK INF DECEMBER 2022'!C48:J564,8,FALSE),)</f>
        <v>650000</v>
      </c>
      <c r="J48" s="204">
        <f>IFERROR(VLOOKUP(C48,'BANK INF DECEMBER 2022'!C48:L564,10,FALSE),)</f>
        <v>1135037.31</v>
      </c>
      <c r="K48" s="204">
        <f>IFERROR(VLOOKUP(C48,'BANK INF DECEMBER 2022'!C48:M564,11,FALSE),)</f>
        <v>1021533.5800000001</v>
      </c>
      <c r="L48" s="204">
        <f>IFERROR(VLOOKUP(C48,'BANK INF DECEMBER 2022'!C48:N564,12,FALSE),)</f>
        <v>134460.07400000002</v>
      </c>
      <c r="M48" s="204">
        <f>IFERROR(VLOOKUP(C48,'BANK INF DECEMBER 2022'!C48:O564,13,FALSE),)</f>
        <v>113503.73</v>
      </c>
      <c r="N48" s="204">
        <f>IFERROR(VLOOKUP(C48,'BANK INF DECEMBER 2022'!C48:P564,14,FALSE),)</f>
        <v>100000</v>
      </c>
      <c r="O48" s="204">
        <f t="shared" si="1"/>
        <v>347963.804</v>
      </c>
      <c r="P48" s="204">
        <f>IFERROR(VLOOKUP(C48,'BANK INF DECEMBER 2022'!C48:R564,16,FALSE),)</f>
        <v>0</v>
      </c>
      <c r="Q48" s="204">
        <f t="shared" si="0"/>
        <v>787073.50600000005</v>
      </c>
      <c r="R48" s="204">
        <f>IFERROR(VLOOKUP(C48,'BANK INF DECEMBER 2022'!C48:T564,18,FALSE),)</f>
        <v>45401.49</v>
      </c>
      <c r="S48" s="204">
        <f>IFERROR(VLOOKUP(C48,'BANK INF DECEMBER 2022'!C48:U564,19,FALSE),)</f>
        <v>113503.73</v>
      </c>
      <c r="T48" s="204">
        <f>IFERROR(VLOOKUP(C48,'BANK INF DECEMBER 2022'!C48:V564,20,FALSE),)</f>
        <v>5675.19</v>
      </c>
      <c r="U48" s="210">
        <f t="shared" si="2"/>
        <v>164580.41</v>
      </c>
      <c r="V48" s="210">
        <f t="shared" si="3"/>
        <v>1299617.72</v>
      </c>
    </row>
    <row r="49" spans="1:22" s="194" customFormat="1" ht="25.15" customHeight="1">
      <c r="A49" s="211">
        <v>47</v>
      </c>
      <c r="B49" s="202">
        <v>1</v>
      </c>
      <c r="C49" s="710" t="s">
        <v>257</v>
      </c>
      <c r="D49" s="203" t="s">
        <v>787</v>
      </c>
      <c r="E49" s="203" t="str">
        <f>IFERROR(VLOOKUP(C49,'BANK INF DECEMBER 2022'!C49:F565,4,FALSE),)</f>
        <v>0152228481800</v>
      </c>
      <c r="F49" s="204" t="s">
        <v>249</v>
      </c>
      <c r="G49" s="204">
        <f>IFERROR(VLOOKUP(C49,'BANK INF DECEMBER 2022'!C49:H565,6,FALSE),)</f>
        <v>25</v>
      </c>
      <c r="H49" s="204">
        <f>IFERROR(VLOOKUP(C49,'BANK INF DECEMBER 2022'!C49:I565,7,FALSE),)</f>
        <v>15000</v>
      </c>
      <c r="I49" s="204">
        <f>IFERROR(VLOOKUP(C49,'BANK INF DECEMBER 2022'!C49:J565,8,FALSE),)</f>
        <v>390000</v>
      </c>
      <c r="J49" s="204">
        <f>IFERROR(VLOOKUP(C49,'BANK INF DECEMBER 2022'!C49:L565,10,FALSE),)</f>
        <v>780031.16</v>
      </c>
      <c r="K49" s="204">
        <f>IFERROR(VLOOKUP(C49,'BANK INF DECEMBER 2022'!C49:M565,11,FALSE),)</f>
        <v>702028.04</v>
      </c>
      <c r="L49" s="204">
        <f>IFERROR(VLOOKUP(C49,'BANK INF DECEMBER 2022'!C49:N565,12,FALSE),)</f>
        <v>56405.608000000007</v>
      </c>
      <c r="M49" s="204">
        <f>IFERROR(VLOOKUP(C49,'BANK INF DECEMBER 2022'!C49:O565,13,FALSE),)</f>
        <v>78003.12</v>
      </c>
      <c r="N49" s="204">
        <f>IFERROR(VLOOKUP(C49,'BANK INF DECEMBER 2022'!C49:P565,14,FALSE),)</f>
        <v>100000</v>
      </c>
      <c r="O49" s="204">
        <f t="shared" si="1"/>
        <v>234408.728</v>
      </c>
      <c r="P49" s="204">
        <f>IFERROR(VLOOKUP(C49,'BANK INF DECEMBER 2022'!C49:R565,16,FALSE),)</f>
        <v>0</v>
      </c>
      <c r="Q49" s="204">
        <f t="shared" si="0"/>
        <v>545622.43200000003</v>
      </c>
      <c r="R49" s="204">
        <f>IFERROR(VLOOKUP(C49,'BANK INF DECEMBER 2022'!C49:T565,18,FALSE),)</f>
        <v>31201.25</v>
      </c>
      <c r="S49" s="204">
        <f>IFERROR(VLOOKUP(C49,'BANK INF DECEMBER 2022'!C49:U565,19,FALSE),)</f>
        <v>78003.12</v>
      </c>
      <c r="T49" s="204">
        <f>IFERROR(VLOOKUP(C49,'BANK INF DECEMBER 2022'!C49:V565,20,FALSE),)</f>
        <v>3900.16</v>
      </c>
      <c r="U49" s="210">
        <f t="shared" si="2"/>
        <v>113104.53</v>
      </c>
      <c r="V49" s="210">
        <f t="shared" si="3"/>
        <v>893135.69000000006</v>
      </c>
    </row>
    <row r="50" spans="1:22" s="194" customFormat="1" ht="25.15" customHeight="1">
      <c r="A50" s="211">
        <v>48</v>
      </c>
      <c r="B50" s="202">
        <v>2</v>
      </c>
      <c r="C50" s="710" t="s">
        <v>258</v>
      </c>
      <c r="D50" s="203" t="s">
        <v>787</v>
      </c>
      <c r="E50" s="203" t="str">
        <f>IFERROR(VLOOKUP(C50,'BANK INF DECEMBER 2022'!C50:F566,4,FALSE),)</f>
        <v>0152474587500</v>
      </c>
      <c r="F50" s="203" t="s">
        <v>223</v>
      </c>
      <c r="G50" s="204">
        <f>IFERROR(VLOOKUP(C50,'BANK INF DECEMBER 2022'!C50:H566,6,FALSE),)</f>
        <v>25</v>
      </c>
      <c r="H50" s="204">
        <f>IFERROR(VLOOKUP(C50,'BANK INF DECEMBER 2022'!C50:I566,7,FALSE),)</f>
        <v>14000</v>
      </c>
      <c r="I50" s="204">
        <f>IFERROR(VLOOKUP(C50,'BANK INF DECEMBER 2022'!C50:J566,8,FALSE),)</f>
        <v>364000</v>
      </c>
      <c r="J50" s="204">
        <f>IFERROR(VLOOKUP(C50,'BANK INF DECEMBER 2022'!C50:L566,10,FALSE),)</f>
        <v>658023.68999999994</v>
      </c>
      <c r="K50" s="204">
        <f>IFERROR(VLOOKUP(C50,'BANK INF DECEMBER 2022'!C50:M566,11,FALSE),)</f>
        <v>592221.31999999995</v>
      </c>
      <c r="L50" s="204">
        <f>IFERROR(VLOOKUP(C50,'BANK INF DECEMBER 2022'!C50:N566,12,FALSE),)</f>
        <v>34444.263999999988</v>
      </c>
      <c r="M50" s="204">
        <f>IFERROR(VLOOKUP(C50,'BANK INF DECEMBER 2022'!C50:O566,13,FALSE),)</f>
        <v>65802.37</v>
      </c>
      <c r="N50" s="204">
        <f>IFERROR(VLOOKUP(C50,'BANK INF DECEMBER 2022'!C50:P566,14,FALSE),)</f>
        <v>100000</v>
      </c>
      <c r="O50" s="204">
        <f t="shared" si="1"/>
        <v>200246.63399999999</v>
      </c>
      <c r="P50" s="204">
        <f>IFERROR(VLOOKUP(C50,'BANK INF DECEMBER 2022'!C50:R566,16,FALSE),)</f>
        <v>0</v>
      </c>
      <c r="Q50" s="204">
        <f t="shared" si="0"/>
        <v>457777.05599999998</v>
      </c>
      <c r="R50" s="204">
        <f>IFERROR(VLOOKUP(C50,'BANK INF DECEMBER 2022'!C50:T566,18,FALSE),)</f>
        <v>26320.95</v>
      </c>
      <c r="S50" s="204">
        <f>IFERROR(VLOOKUP(C50,'BANK INF DECEMBER 2022'!C50:U566,19,FALSE),)</f>
        <v>65802.37</v>
      </c>
      <c r="T50" s="204">
        <f>IFERROR(VLOOKUP(C50,'BANK INF DECEMBER 2022'!C50:V566,20,FALSE),)</f>
        <v>3290.12</v>
      </c>
      <c r="U50" s="210">
        <f t="shared" si="2"/>
        <v>95413.439999999988</v>
      </c>
      <c r="V50" s="210">
        <f t="shared" si="3"/>
        <v>753437.12999999989</v>
      </c>
    </row>
    <row r="51" spans="1:22" s="194" customFormat="1" ht="25.15" customHeight="1">
      <c r="A51" s="211">
        <v>49</v>
      </c>
      <c r="B51" s="202">
        <v>2</v>
      </c>
      <c r="C51" s="710" t="s">
        <v>259</v>
      </c>
      <c r="D51" s="203" t="s">
        <v>787</v>
      </c>
      <c r="E51" s="203" t="str">
        <f>IFERROR(VLOOKUP(C51,'BANK INF DECEMBER 2022'!C51:F567,4,FALSE),)</f>
        <v>0152228477500</v>
      </c>
      <c r="F51" s="204" t="s">
        <v>223</v>
      </c>
      <c r="G51" s="204">
        <f>IFERROR(VLOOKUP(C51,'BANK INF DECEMBER 2022'!C51:H567,6,FALSE),)</f>
        <v>26</v>
      </c>
      <c r="H51" s="204">
        <f>IFERROR(VLOOKUP(C51,'BANK INF DECEMBER 2022'!C51:I567,7,FALSE),)</f>
        <v>14000</v>
      </c>
      <c r="I51" s="204">
        <f>IFERROR(VLOOKUP(C51,'BANK INF DECEMBER 2022'!C51:J567,8,FALSE),)</f>
        <v>364000</v>
      </c>
      <c r="J51" s="204">
        <f>IFERROR(VLOOKUP(C51,'BANK INF DECEMBER 2022'!C51:L567,10,FALSE),)</f>
        <v>805500.63</v>
      </c>
      <c r="K51" s="204">
        <f>IFERROR(VLOOKUP(C51,'BANK INF DECEMBER 2022'!C51:M567,11,FALSE),)</f>
        <v>724950.57000000007</v>
      </c>
      <c r="L51" s="204">
        <f>IFERROR(VLOOKUP(C51,'BANK INF DECEMBER 2022'!C51:N567,12,FALSE),)</f>
        <v>60990.114000000016</v>
      </c>
      <c r="M51" s="204">
        <f>IFERROR(VLOOKUP(C51,'BANK INF DECEMBER 2022'!C51:O567,13,FALSE),)</f>
        <v>80550.06</v>
      </c>
      <c r="N51" s="204">
        <f>IFERROR(VLOOKUP(C51,'BANK INF DECEMBER 2022'!C51:P567,14,FALSE),)</f>
        <v>100000</v>
      </c>
      <c r="O51" s="204">
        <f t="shared" si="1"/>
        <v>241540.174</v>
      </c>
      <c r="P51" s="204">
        <f>IFERROR(VLOOKUP(C51,'BANK INF DECEMBER 2022'!C51:R567,16,FALSE),)</f>
        <v>0</v>
      </c>
      <c r="Q51" s="204">
        <f t="shared" si="0"/>
        <v>563960.45600000001</v>
      </c>
      <c r="R51" s="204">
        <f>IFERROR(VLOOKUP(C51,'BANK INF DECEMBER 2022'!C51:T567,18,FALSE),)</f>
        <v>32220.03</v>
      </c>
      <c r="S51" s="204">
        <f>IFERROR(VLOOKUP(C51,'BANK INF DECEMBER 2022'!C51:U567,19,FALSE),)</f>
        <v>80550.06</v>
      </c>
      <c r="T51" s="204">
        <f>IFERROR(VLOOKUP(C51,'BANK INF DECEMBER 2022'!C51:V567,20,FALSE),)</f>
        <v>4027.5</v>
      </c>
      <c r="U51" s="210">
        <f t="shared" si="2"/>
        <v>116797.59</v>
      </c>
      <c r="V51" s="210">
        <f t="shared" si="3"/>
        <v>922298.22</v>
      </c>
    </row>
    <row r="52" spans="1:22" s="194" customFormat="1" ht="25.15" customHeight="1">
      <c r="A52" s="211">
        <v>50</v>
      </c>
      <c r="B52" s="206">
        <v>2</v>
      </c>
      <c r="C52" s="710" t="s">
        <v>260</v>
      </c>
      <c r="D52" s="203" t="s">
        <v>787</v>
      </c>
      <c r="E52" s="203" t="str">
        <f>IFERROR(VLOOKUP(C52,'BANK INF DECEMBER 2022'!C52:F568,4,FALSE),)</f>
        <v>0152459390500</v>
      </c>
      <c r="F52" s="204" t="s">
        <v>223</v>
      </c>
      <c r="G52" s="204">
        <f>IFERROR(VLOOKUP(C52,'BANK INF DECEMBER 2022'!C52:H568,6,FALSE),)</f>
        <v>22</v>
      </c>
      <c r="H52" s="204">
        <f>IFERROR(VLOOKUP(C52,'BANK INF DECEMBER 2022'!C52:I568,7,FALSE),)</f>
        <v>15000</v>
      </c>
      <c r="I52" s="204">
        <f>IFERROR(VLOOKUP(C52,'BANK INF DECEMBER 2022'!C52:J568,8,FALSE),)</f>
        <v>390000</v>
      </c>
      <c r="J52" s="204">
        <f>IFERROR(VLOOKUP(C52,'BANK INF DECEMBER 2022'!C52:L568,10,FALSE),)</f>
        <v>637023.62</v>
      </c>
      <c r="K52" s="204">
        <f>IFERROR(VLOOKUP(C52,'BANK INF DECEMBER 2022'!C52:M568,11,FALSE),)</f>
        <v>573321.26</v>
      </c>
      <c r="L52" s="204">
        <f>IFERROR(VLOOKUP(C52,'BANK INF DECEMBER 2022'!C52:N568,12,FALSE),)</f>
        <v>30664.252</v>
      </c>
      <c r="M52" s="204">
        <f>IFERROR(VLOOKUP(C52,'BANK INF DECEMBER 2022'!C52:O568,13,FALSE),)</f>
        <v>63702.36</v>
      </c>
      <c r="N52" s="204">
        <f>IFERROR(VLOOKUP(C52,'BANK INF DECEMBER 2022'!C52:P568,14,FALSE),)</f>
        <v>100000</v>
      </c>
      <c r="O52" s="204">
        <f t="shared" si="1"/>
        <v>194366.61199999999</v>
      </c>
      <c r="P52" s="204">
        <f>IFERROR(VLOOKUP(C52,'BANK INF DECEMBER 2022'!C52:R568,16,FALSE),)</f>
        <v>0</v>
      </c>
      <c r="Q52" s="204">
        <f t="shared" si="0"/>
        <v>442657.00800000003</v>
      </c>
      <c r="R52" s="204">
        <f>IFERROR(VLOOKUP(C52,'BANK INF DECEMBER 2022'!C52:T568,18,FALSE),)</f>
        <v>25480.94</v>
      </c>
      <c r="S52" s="204">
        <f>IFERROR(VLOOKUP(C52,'BANK INF DECEMBER 2022'!C52:U568,19,FALSE),)</f>
        <v>63702.36</v>
      </c>
      <c r="T52" s="204">
        <f>IFERROR(VLOOKUP(C52,'BANK INF DECEMBER 2022'!C52:V568,20,FALSE),)</f>
        <v>3185.12</v>
      </c>
      <c r="U52" s="210">
        <f t="shared" si="2"/>
        <v>92368.42</v>
      </c>
      <c r="V52" s="210">
        <f t="shared" si="3"/>
        <v>729392.04</v>
      </c>
    </row>
    <row r="53" spans="1:22" s="194" customFormat="1" ht="25.15" customHeight="1">
      <c r="A53" s="211">
        <v>51</v>
      </c>
      <c r="B53" s="202">
        <v>2</v>
      </c>
      <c r="C53" s="710" t="s">
        <v>261</v>
      </c>
      <c r="D53" s="203" t="s">
        <v>787</v>
      </c>
      <c r="E53" s="203" t="str">
        <f>IFERROR(VLOOKUP(C53,'BANK INF DECEMBER 2022'!C53:F569,4,FALSE),)</f>
        <v>0152505787900</v>
      </c>
      <c r="F53" s="204" t="s">
        <v>223</v>
      </c>
      <c r="G53" s="204">
        <f>IFERROR(VLOOKUP(C53,'BANK INF DECEMBER 2022'!C53:H569,6,FALSE),)</f>
        <v>26</v>
      </c>
      <c r="H53" s="204">
        <f>IFERROR(VLOOKUP(C53,'BANK INF DECEMBER 2022'!C53:I569,7,FALSE),)</f>
        <v>14000</v>
      </c>
      <c r="I53" s="204">
        <f>IFERROR(VLOOKUP(C53,'BANK INF DECEMBER 2022'!C53:J569,8,FALSE),)</f>
        <v>364000</v>
      </c>
      <c r="J53" s="204">
        <f>IFERROR(VLOOKUP(C53,'BANK INF DECEMBER 2022'!C53:L569,10,FALSE),)</f>
        <v>805500.63</v>
      </c>
      <c r="K53" s="204">
        <f>IFERROR(VLOOKUP(C53,'BANK INF DECEMBER 2022'!C53:M569,11,FALSE),)</f>
        <v>724950.57000000007</v>
      </c>
      <c r="L53" s="204">
        <f>IFERROR(VLOOKUP(C53,'BANK INF DECEMBER 2022'!C53:N569,12,FALSE),)</f>
        <v>60990.114000000016</v>
      </c>
      <c r="M53" s="204">
        <f>IFERROR(VLOOKUP(C53,'BANK INF DECEMBER 2022'!C53:O569,13,FALSE),)</f>
        <v>80550.06</v>
      </c>
      <c r="N53" s="204">
        <f>IFERROR(VLOOKUP(C53,'BANK INF DECEMBER 2022'!C53:P569,14,FALSE),)</f>
        <v>100000</v>
      </c>
      <c r="O53" s="204">
        <f t="shared" si="1"/>
        <v>241540.174</v>
      </c>
      <c r="P53" s="204">
        <f>IFERROR(VLOOKUP(C53,'BANK INF DECEMBER 2022'!C53:R569,16,FALSE),)</f>
        <v>0</v>
      </c>
      <c r="Q53" s="204">
        <f t="shared" si="0"/>
        <v>563960.45600000001</v>
      </c>
      <c r="R53" s="204">
        <f>IFERROR(VLOOKUP(C53,'BANK INF DECEMBER 2022'!C53:T569,18,FALSE),)</f>
        <v>32220.03</v>
      </c>
      <c r="S53" s="204">
        <f>IFERROR(VLOOKUP(C53,'BANK INF DECEMBER 2022'!C53:U569,19,FALSE),)</f>
        <v>80550.06</v>
      </c>
      <c r="T53" s="204">
        <f>IFERROR(VLOOKUP(C53,'BANK INF DECEMBER 2022'!C53:V569,20,FALSE),)</f>
        <v>4027.5</v>
      </c>
      <c r="U53" s="210">
        <f t="shared" si="2"/>
        <v>116797.59</v>
      </c>
      <c r="V53" s="210">
        <f t="shared" si="3"/>
        <v>922298.22</v>
      </c>
    </row>
    <row r="54" spans="1:22" s="194" customFormat="1" ht="25.15" customHeight="1">
      <c r="A54" s="211">
        <v>52</v>
      </c>
      <c r="B54" s="202">
        <v>2</v>
      </c>
      <c r="C54" s="710" t="s">
        <v>262</v>
      </c>
      <c r="D54" s="203" t="s">
        <v>787</v>
      </c>
      <c r="E54" s="203" t="str">
        <f>IFERROR(VLOOKUP(C54,'BANK INF DECEMBER 2022'!C54:F570,4,FALSE),)</f>
        <v>0152459405000</v>
      </c>
      <c r="F54" s="204" t="s">
        <v>223</v>
      </c>
      <c r="G54" s="204">
        <f>IFERROR(VLOOKUP(C54,'BANK INF DECEMBER 2022'!C54:H570,6,FALSE),)</f>
        <v>23</v>
      </c>
      <c r="H54" s="204">
        <f>IFERROR(VLOOKUP(C54,'BANK INF DECEMBER 2022'!C54:I570,7,FALSE),)</f>
        <v>12500</v>
      </c>
      <c r="I54" s="204">
        <f>IFERROR(VLOOKUP(C54,'BANK INF DECEMBER 2022'!C54:J570,8,FALSE),)</f>
        <v>325000</v>
      </c>
      <c r="J54" s="204">
        <f>IFERROR(VLOOKUP(C54,'BANK INF DECEMBER 2022'!C54:L570,10,FALSE),)</f>
        <v>590023.27</v>
      </c>
      <c r="K54" s="204">
        <f>IFERROR(VLOOKUP(C54,'BANK INF DECEMBER 2022'!C54:M570,11,FALSE),)</f>
        <v>531020.94000000006</v>
      </c>
      <c r="L54" s="204">
        <f>IFERROR(VLOOKUP(C54,'BANK INF DECEMBER 2022'!C54:N570,12,FALSE),)</f>
        <v>22204.188000000013</v>
      </c>
      <c r="M54" s="204">
        <f>IFERROR(VLOOKUP(C54,'BANK INF DECEMBER 2022'!C54:O570,13,FALSE),)</f>
        <v>59002.33</v>
      </c>
      <c r="N54" s="204">
        <f>IFERROR(VLOOKUP(C54,'BANK INF DECEMBER 2022'!C54:P570,14,FALSE),)</f>
        <v>100000</v>
      </c>
      <c r="O54" s="204">
        <f t="shared" si="1"/>
        <v>181206.51800000001</v>
      </c>
      <c r="P54" s="204">
        <f>IFERROR(VLOOKUP(C54,'BANK INF DECEMBER 2022'!C54:R570,16,FALSE),)</f>
        <v>0</v>
      </c>
      <c r="Q54" s="204">
        <f t="shared" si="0"/>
        <v>408816.75199999998</v>
      </c>
      <c r="R54" s="204">
        <f>IFERROR(VLOOKUP(C54,'BANK INF DECEMBER 2022'!C54:T570,18,FALSE),)</f>
        <v>23600.93</v>
      </c>
      <c r="S54" s="204">
        <f>IFERROR(VLOOKUP(C54,'BANK INF DECEMBER 2022'!C54:U570,19,FALSE),)</f>
        <v>59002.33</v>
      </c>
      <c r="T54" s="204">
        <f>IFERROR(VLOOKUP(C54,'BANK INF DECEMBER 2022'!C54:V570,20,FALSE),)</f>
        <v>2950.12</v>
      </c>
      <c r="U54" s="210">
        <f t="shared" si="2"/>
        <v>85553.38</v>
      </c>
      <c r="V54" s="210">
        <f t="shared" si="3"/>
        <v>675576.65</v>
      </c>
    </row>
    <row r="55" spans="1:22" s="194" customFormat="1" ht="25.15" customHeight="1">
      <c r="A55" s="211">
        <v>53</v>
      </c>
      <c r="B55" s="202">
        <v>2</v>
      </c>
      <c r="C55" s="710" t="s">
        <v>263</v>
      </c>
      <c r="D55" s="203" t="s">
        <v>787</v>
      </c>
      <c r="E55" s="203" t="str">
        <f>IFERROR(VLOOKUP(C55,'BANK INF DECEMBER 2022'!C55:F571,4,FALSE),)</f>
        <v>0152330242200</v>
      </c>
      <c r="F55" s="204" t="s">
        <v>223</v>
      </c>
      <c r="G55" s="204">
        <f>IFERROR(VLOOKUP(C55,'BANK INF DECEMBER 2022'!C55:H571,6,FALSE),)</f>
        <v>26</v>
      </c>
      <c r="H55" s="204">
        <f>IFERROR(VLOOKUP(C55,'BANK INF DECEMBER 2022'!C55:I571,7,FALSE),)</f>
        <v>13500</v>
      </c>
      <c r="I55" s="204">
        <f>IFERROR(VLOOKUP(C55,'BANK INF DECEMBER 2022'!C55:J571,8,FALSE),)</f>
        <v>351000</v>
      </c>
      <c r="J55" s="204">
        <f>IFERROR(VLOOKUP(C55,'BANK INF DECEMBER 2022'!C55:L571,10,FALSE),)</f>
        <v>784833.37</v>
      </c>
      <c r="K55" s="204">
        <f>IFERROR(VLOOKUP(C55,'BANK INF DECEMBER 2022'!C55:M571,11,FALSE),)</f>
        <v>706350.03</v>
      </c>
      <c r="L55" s="204">
        <f>IFERROR(VLOOKUP(C55,'BANK INF DECEMBER 2022'!C55:N571,12,FALSE),)</f>
        <v>57270.006000000008</v>
      </c>
      <c r="M55" s="204">
        <f>IFERROR(VLOOKUP(C55,'BANK INF DECEMBER 2022'!C55:O571,13,FALSE),)</f>
        <v>78483.34</v>
      </c>
      <c r="N55" s="204">
        <f>IFERROR(VLOOKUP(C55,'BANK INF DECEMBER 2022'!C55:P571,14,FALSE),)</f>
        <v>100000</v>
      </c>
      <c r="O55" s="204">
        <f t="shared" si="1"/>
        <v>235753.34600000002</v>
      </c>
      <c r="P55" s="204">
        <f>IFERROR(VLOOKUP(C55,'BANK INF DECEMBER 2022'!C55:R571,16,FALSE),)</f>
        <v>0</v>
      </c>
      <c r="Q55" s="204">
        <f t="shared" si="0"/>
        <v>549080.02399999998</v>
      </c>
      <c r="R55" s="204">
        <f>IFERROR(VLOOKUP(C55,'BANK INF DECEMBER 2022'!C55:T571,18,FALSE),)</f>
        <v>31393.33</v>
      </c>
      <c r="S55" s="204">
        <f>IFERROR(VLOOKUP(C55,'BANK INF DECEMBER 2022'!C55:U571,19,FALSE),)</f>
        <v>78483.34</v>
      </c>
      <c r="T55" s="204">
        <f>IFERROR(VLOOKUP(C55,'BANK INF DECEMBER 2022'!C55:V571,20,FALSE),)</f>
        <v>3924.17</v>
      </c>
      <c r="U55" s="210">
        <f t="shared" si="2"/>
        <v>113800.84</v>
      </c>
      <c r="V55" s="210">
        <f t="shared" si="3"/>
        <v>898634.21</v>
      </c>
    </row>
    <row r="56" spans="1:22" s="194" customFormat="1" ht="25.15" customHeight="1">
      <c r="A56" s="211">
        <v>54</v>
      </c>
      <c r="B56" s="202">
        <v>2</v>
      </c>
      <c r="C56" s="710" t="s">
        <v>264</v>
      </c>
      <c r="D56" s="203" t="s">
        <v>787</v>
      </c>
      <c r="E56" s="203" t="str">
        <f>IFERROR(VLOOKUP(C56,'BANK INF DECEMBER 2022'!C56:F572,4,FALSE),)</f>
        <v>0152593002900</v>
      </c>
      <c r="F56" s="204" t="s">
        <v>194</v>
      </c>
      <c r="G56" s="204">
        <f>IFERROR(VLOOKUP(C56,'BANK INF DECEMBER 2022'!C56:H572,6,FALSE),)</f>
        <v>26</v>
      </c>
      <c r="H56" s="204">
        <f>IFERROR(VLOOKUP(C56,'BANK INF DECEMBER 2022'!C56:I572,7,FALSE),)</f>
        <v>12500</v>
      </c>
      <c r="I56" s="204">
        <f>IFERROR(VLOOKUP(C56,'BANK INF DECEMBER 2022'!C56:J572,8,FALSE),)</f>
        <v>325000</v>
      </c>
      <c r="J56" s="204">
        <f>IFERROR(VLOOKUP(C56,'BANK INF DECEMBER 2022'!C56:L572,10,FALSE),)</f>
        <v>617522.5</v>
      </c>
      <c r="K56" s="204">
        <f>IFERROR(VLOOKUP(C56,'BANK INF DECEMBER 2022'!C56:M572,11,FALSE),)</f>
        <v>555770.25</v>
      </c>
      <c r="L56" s="204">
        <f>IFERROR(VLOOKUP(C56,'BANK INF DECEMBER 2022'!C56:N572,12,FALSE),)</f>
        <v>27154.05</v>
      </c>
      <c r="M56" s="204">
        <f>IFERROR(VLOOKUP(C56,'BANK INF DECEMBER 2022'!C56:O572,13,FALSE),)</f>
        <v>61752.25</v>
      </c>
      <c r="N56" s="204">
        <f>IFERROR(VLOOKUP(C56,'BANK INF DECEMBER 2022'!C56:P572,14,FALSE),)</f>
        <v>100000</v>
      </c>
      <c r="O56" s="204">
        <f t="shared" si="1"/>
        <v>188906.3</v>
      </c>
      <c r="P56" s="204">
        <f>IFERROR(VLOOKUP(C56,'BANK INF DECEMBER 2022'!C56:R572,16,FALSE),)</f>
        <v>0</v>
      </c>
      <c r="Q56" s="204">
        <f t="shared" si="0"/>
        <v>428616.2</v>
      </c>
      <c r="R56" s="204">
        <f>IFERROR(VLOOKUP(C56,'BANK INF DECEMBER 2022'!C56:T572,18,FALSE),)</f>
        <v>24700.9</v>
      </c>
      <c r="S56" s="204">
        <f>IFERROR(VLOOKUP(C56,'BANK INF DECEMBER 2022'!C56:U572,19,FALSE),)</f>
        <v>61752.25</v>
      </c>
      <c r="T56" s="204">
        <f>IFERROR(VLOOKUP(C56,'BANK INF DECEMBER 2022'!C56:V572,20,FALSE),)</f>
        <v>3087.61</v>
      </c>
      <c r="U56" s="210">
        <f t="shared" si="2"/>
        <v>89540.76</v>
      </c>
      <c r="V56" s="210">
        <f t="shared" si="3"/>
        <v>707063.26</v>
      </c>
    </row>
    <row r="57" spans="1:22" s="194" customFormat="1" ht="25.15" customHeight="1">
      <c r="A57" s="211">
        <v>55</v>
      </c>
      <c r="B57" s="202">
        <v>2</v>
      </c>
      <c r="C57" s="710" t="s">
        <v>265</v>
      </c>
      <c r="D57" s="203" t="s">
        <v>787</v>
      </c>
      <c r="E57" s="203" t="str">
        <f>IFERROR(VLOOKUP(C57,'BANK INF DECEMBER 2022'!C57:F573,4,FALSE),)</f>
        <v>0152595629900</v>
      </c>
      <c r="F57" s="204" t="s">
        <v>204</v>
      </c>
      <c r="G57" s="204">
        <f>IFERROR(VLOOKUP(C57,'BANK INF DECEMBER 2022'!C57:H573,6,FALSE),)</f>
        <v>26</v>
      </c>
      <c r="H57" s="204">
        <f>IFERROR(VLOOKUP(C57,'BANK INF DECEMBER 2022'!C57:I573,7,FALSE),)</f>
        <v>14000</v>
      </c>
      <c r="I57" s="204">
        <f>IFERROR(VLOOKUP(C57,'BANK INF DECEMBER 2022'!C57:J573,8,FALSE),)</f>
        <v>364000</v>
      </c>
      <c r="J57" s="204">
        <f>IFERROR(VLOOKUP(C57,'BANK INF DECEMBER 2022'!C57:L573,10,FALSE),)</f>
        <v>808300.84</v>
      </c>
      <c r="K57" s="204">
        <f>IFERROR(VLOOKUP(C57,'BANK INF DECEMBER 2022'!C57:M573,11,FALSE),)</f>
        <v>727470.76</v>
      </c>
      <c r="L57" s="204">
        <f>IFERROR(VLOOKUP(C57,'BANK INF DECEMBER 2022'!C57:N573,12,FALSE),)</f>
        <v>61494.152000000002</v>
      </c>
      <c r="M57" s="204">
        <f>IFERROR(VLOOKUP(C57,'BANK INF DECEMBER 2022'!C57:O573,13,FALSE),)</f>
        <v>80830.080000000002</v>
      </c>
      <c r="N57" s="204">
        <f>IFERROR(VLOOKUP(C57,'BANK INF DECEMBER 2022'!C57:P573,14,FALSE),)</f>
        <v>100000</v>
      </c>
      <c r="O57" s="204">
        <f t="shared" si="1"/>
        <v>242324.23200000002</v>
      </c>
      <c r="P57" s="204">
        <f>IFERROR(VLOOKUP(C57,'BANK INF DECEMBER 2022'!C57:R573,16,FALSE),)</f>
        <v>0</v>
      </c>
      <c r="Q57" s="204">
        <f t="shared" si="0"/>
        <v>565976.60800000001</v>
      </c>
      <c r="R57" s="204">
        <f>IFERROR(VLOOKUP(C57,'BANK INF DECEMBER 2022'!C57:T573,18,FALSE),)</f>
        <v>32332.03</v>
      </c>
      <c r="S57" s="204">
        <f>IFERROR(VLOOKUP(C57,'BANK INF DECEMBER 2022'!C57:U573,19,FALSE),)</f>
        <v>80830.080000000002</v>
      </c>
      <c r="T57" s="204">
        <f>IFERROR(VLOOKUP(C57,'BANK INF DECEMBER 2022'!C57:V573,20,FALSE),)</f>
        <v>4041.5</v>
      </c>
      <c r="U57" s="210">
        <f t="shared" si="2"/>
        <v>117203.61</v>
      </c>
      <c r="V57" s="210">
        <f t="shared" si="3"/>
        <v>925504.45</v>
      </c>
    </row>
    <row r="58" spans="1:22" s="194" customFormat="1" ht="25.15" customHeight="1">
      <c r="A58" s="211">
        <v>56</v>
      </c>
      <c r="B58" s="202">
        <v>3</v>
      </c>
      <c r="C58" s="710" t="s">
        <v>266</v>
      </c>
      <c r="D58" s="203" t="s">
        <v>787</v>
      </c>
      <c r="E58" s="203" t="str">
        <f>IFERROR(VLOOKUP(C58,'BANK INF DECEMBER 2022'!C58:F574,4,FALSE),)</f>
        <v>0152398304600</v>
      </c>
      <c r="F58" s="204" t="s">
        <v>249</v>
      </c>
      <c r="G58" s="204">
        <f>IFERROR(VLOOKUP(C58,'BANK INF DECEMBER 2022'!C58:H574,6,FALSE),)</f>
        <v>26</v>
      </c>
      <c r="H58" s="204">
        <f>IFERROR(VLOOKUP(C58,'BANK INF DECEMBER 2022'!C58:I574,7,FALSE),)</f>
        <v>15000</v>
      </c>
      <c r="I58" s="204">
        <f>IFERROR(VLOOKUP(C58,'BANK INF DECEMBER 2022'!C58:J574,8,FALSE),)</f>
        <v>390000</v>
      </c>
      <c r="J58" s="204">
        <f>IFERROR(VLOOKUP(C58,'BANK INF DECEMBER 2022'!C58:L574,10,FALSE),)</f>
        <v>642019.39</v>
      </c>
      <c r="K58" s="204">
        <f>IFERROR(VLOOKUP(C58,'BANK INF DECEMBER 2022'!C58:M574,11,FALSE),)</f>
        <v>577817.44999999995</v>
      </c>
      <c r="L58" s="204">
        <f>IFERROR(VLOOKUP(C58,'BANK INF DECEMBER 2022'!C58:N574,12,FALSE),)</f>
        <v>31563.489999999991</v>
      </c>
      <c r="M58" s="204">
        <f>IFERROR(VLOOKUP(C58,'BANK INF DECEMBER 2022'!C58:O574,13,FALSE),)</f>
        <v>64201.94</v>
      </c>
      <c r="N58" s="204">
        <f>IFERROR(VLOOKUP(C58,'BANK INF DECEMBER 2022'!C58:P574,14,FALSE),)</f>
        <v>100000</v>
      </c>
      <c r="O58" s="204">
        <f t="shared" si="1"/>
        <v>195765.43</v>
      </c>
      <c r="P58" s="204">
        <f>IFERROR(VLOOKUP(C58,'BANK INF DECEMBER 2022'!C58:R574,16,FALSE),)</f>
        <v>0</v>
      </c>
      <c r="Q58" s="204">
        <f t="shared" si="0"/>
        <v>446253.96</v>
      </c>
      <c r="R58" s="204">
        <f>IFERROR(VLOOKUP(C58,'BANK INF DECEMBER 2022'!C58:T574,18,FALSE),)</f>
        <v>25680.78</v>
      </c>
      <c r="S58" s="204">
        <f>IFERROR(VLOOKUP(C58,'BANK INF DECEMBER 2022'!C58:U574,19,FALSE),)</f>
        <v>64201.94</v>
      </c>
      <c r="T58" s="204">
        <f>IFERROR(VLOOKUP(C58,'BANK INF DECEMBER 2022'!C58:V574,20,FALSE),)</f>
        <v>3210.1</v>
      </c>
      <c r="U58" s="210">
        <f t="shared" si="2"/>
        <v>93092.82</v>
      </c>
      <c r="V58" s="210">
        <f t="shared" si="3"/>
        <v>735112.21</v>
      </c>
    </row>
    <row r="59" spans="1:22" s="194" customFormat="1" ht="25.15" customHeight="1">
      <c r="A59" s="211">
        <v>57</v>
      </c>
      <c r="B59" s="202">
        <v>3</v>
      </c>
      <c r="C59" s="710" t="s">
        <v>267</v>
      </c>
      <c r="D59" s="203" t="s">
        <v>787</v>
      </c>
      <c r="E59" s="203" t="str">
        <f>IFERROR(VLOOKUP(C59,'BANK INF DECEMBER 2022'!C59:F575,4,FALSE),)</f>
        <v>0152559038300</v>
      </c>
      <c r="F59" s="203" t="s">
        <v>253</v>
      </c>
      <c r="G59" s="204">
        <f>IFERROR(VLOOKUP(C59,'BANK INF DECEMBER 2022'!C59:H575,6,FALSE),)</f>
        <v>24</v>
      </c>
      <c r="H59" s="204">
        <f>IFERROR(VLOOKUP(C59,'BANK INF DECEMBER 2022'!C59:I575,7,FALSE),)</f>
        <v>20000</v>
      </c>
      <c r="I59" s="204">
        <f>IFERROR(VLOOKUP(C59,'BANK INF DECEMBER 2022'!C59:J575,8,FALSE),)</f>
        <v>520000</v>
      </c>
      <c r="J59" s="204">
        <f>IFERROR(VLOOKUP(C59,'BANK INF DECEMBER 2022'!C59:L575,10,FALSE),)</f>
        <v>873363.59</v>
      </c>
      <c r="K59" s="204">
        <f>IFERROR(VLOOKUP(C59,'BANK INF DECEMBER 2022'!C59:M575,11,FALSE),)</f>
        <v>786027.23</v>
      </c>
      <c r="L59" s="204">
        <f>IFERROR(VLOOKUP(C59,'BANK INF DECEMBER 2022'!C59:N575,12,FALSE),)</f>
        <v>74506.807499999995</v>
      </c>
      <c r="M59" s="204">
        <f>IFERROR(VLOOKUP(C59,'BANK INF DECEMBER 2022'!C59:O575,13,FALSE),)</f>
        <v>87336.36</v>
      </c>
      <c r="N59" s="204">
        <f>IFERROR(VLOOKUP(C59,'BANK INF DECEMBER 2022'!C59:P575,14,FALSE),)</f>
        <v>100000</v>
      </c>
      <c r="O59" s="204">
        <f t="shared" si="1"/>
        <v>261843.16749999998</v>
      </c>
      <c r="P59" s="204">
        <f>IFERROR(VLOOKUP(C59,'BANK INF DECEMBER 2022'!C59:R575,16,FALSE),)</f>
        <v>0</v>
      </c>
      <c r="Q59" s="204">
        <f t="shared" si="0"/>
        <v>611520.42249999999</v>
      </c>
      <c r="R59" s="204">
        <f>IFERROR(VLOOKUP(C59,'BANK INF DECEMBER 2022'!C59:T575,18,FALSE),)</f>
        <v>34934.54</v>
      </c>
      <c r="S59" s="204">
        <f>IFERROR(VLOOKUP(C59,'BANK INF DECEMBER 2022'!C59:U575,19,FALSE),)</f>
        <v>87336.36</v>
      </c>
      <c r="T59" s="204">
        <f>IFERROR(VLOOKUP(C59,'BANK INF DECEMBER 2022'!C59:V575,20,FALSE),)</f>
        <v>4366.82</v>
      </c>
      <c r="U59" s="210">
        <f t="shared" si="2"/>
        <v>126637.72</v>
      </c>
      <c r="V59" s="210">
        <f t="shared" si="3"/>
        <v>1000001.3099999999</v>
      </c>
    </row>
    <row r="60" spans="1:22" s="194" customFormat="1" ht="25.15" customHeight="1">
      <c r="A60" s="211">
        <v>58</v>
      </c>
      <c r="B60" s="202">
        <v>3</v>
      </c>
      <c r="C60" s="710" t="s">
        <v>268</v>
      </c>
      <c r="D60" s="203" t="s">
        <v>787</v>
      </c>
      <c r="E60" s="203" t="str">
        <f>IFERROR(VLOOKUP(C60,'BANK INF DECEMBER 2022'!C60:F576,4,FALSE),)</f>
        <v>0152593546800</v>
      </c>
      <c r="F60" s="204" t="s">
        <v>194</v>
      </c>
      <c r="G60" s="204">
        <f>IFERROR(VLOOKUP(C60,'BANK INF DECEMBER 2022'!C60:H576,6,FALSE),)</f>
        <v>26</v>
      </c>
      <c r="H60" s="204">
        <f>IFERROR(VLOOKUP(C60,'BANK INF DECEMBER 2022'!C60:I576,7,FALSE),)</f>
        <v>12500</v>
      </c>
      <c r="I60" s="204">
        <f>IFERROR(VLOOKUP(C60,'BANK INF DECEMBER 2022'!C60:J576,8,FALSE),)</f>
        <v>325000</v>
      </c>
      <c r="J60" s="204">
        <f>IFERROR(VLOOKUP(C60,'BANK INF DECEMBER 2022'!C60:L576,10,FALSE),)</f>
        <v>616689.1</v>
      </c>
      <c r="K60" s="204">
        <f>IFERROR(VLOOKUP(C60,'BANK INF DECEMBER 2022'!C60:M576,11,FALSE),)</f>
        <v>555020.18999999994</v>
      </c>
      <c r="L60" s="204">
        <f>IFERROR(VLOOKUP(C60,'BANK INF DECEMBER 2022'!C60:N576,12,FALSE),)</f>
        <v>27004.03799999999</v>
      </c>
      <c r="M60" s="204">
        <f>IFERROR(VLOOKUP(C60,'BANK INF DECEMBER 2022'!C60:O576,13,FALSE),)</f>
        <v>61668.91</v>
      </c>
      <c r="N60" s="204">
        <f>IFERROR(VLOOKUP(C60,'BANK INF DECEMBER 2022'!C60:P576,14,FALSE),)</f>
        <v>100000</v>
      </c>
      <c r="O60" s="204">
        <f t="shared" si="1"/>
        <v>188672.94799999997</v>
      </c>
      <c r="P60" s="204">
        <f>IFERROR(VLOOKUP(C60,'BANK INF DECEMBER 2022'!C60:R576,16,FALSE),)</f>
        <v>0</v>
      </c>
      <c r="Q60" s="204">
        <f t="shared" si="0"/>
        <v>428016.152</v>
      </c>
      <c r="R60" s="204">
        <f>IFERROR(VLOOKUP(C60,'BANK INF DECEMBER 2022'!C60:T576,18,FALSE),)</f>
        <v>24667.56</v>
      </c>
      <c r="S60" s="204">
        <f>IFERROR(VLOOKUP(C60,'BANK INF DECEMBER 2022'!C60:U576,19,FALSE),)</f>
        <v>61668.91</v>
      </c>
      <c r="T60" s="204">
        <f>IFERROR(VLOOKUP(C60,'BANK INF DECEMBER 2022'!C60:V576,20,FALSE),)</f>
        <v>3083.45</v>
      </c>
      <c r="U60" s="210">
        <f t="shared" si="2"/>
        <v>89419.92</v>
      </c>
      <c r="V60" s="210">
        <f t="shared" si="3"/>
        <v>706109.02</v>
      </c>
    </row>
    <row r="61" spans="1:22" s="194" customFormat="1" ht="25.15" customHeight="1">
      <c r="A61" s="211">
        <v>59</v>
      </c>
      <c r="B61" s="202">
        <v>3</v>
      </c>
      <c r="C61" s="710" t="s">
        <v>269</v>
      </c>
      <c r="D61" s="203" t="s">
        <v>787</v>
      </c>
      <c r="E61" s="203" t="str">
        <f>IFERROR(VLOOKUP(C61,'BANK INF DECEMBER 2022'!C61:F577,4,FALSE),)</f>
        <v>0152212606800</v>
      </c>
      <c r="F61" s="203" t="s">
        <v>270</v>
      </c>
      <c r="G61" s="204">
        <f>IFERROR(VLOOKUP(C61,'BANK INF DECEMBER 2022'!C61:H577,6,FALSE),)</f>
        <v>26</v>
      </c>
      <c r="H61" s="204">
        <f>IFERROR(VLOOKUP(C61,'BANK INF DECEMBER 2022'!C61:I577,7,FALSE),)</f>
        <v>20000</v>
      </c>
      <c r="I61" s="204">
        <f>IFERROR(VLOOKUP(C61,'BANK INF DECEMBER 2022'!C61:J577,8,FALSE),)</f>
        <v>520000</v>
      </c>
      <c r="J61" s="204">
        <f>IFERROR(VLOOKUP(C61,'BANK INF DECEMBER 2022'!C61:L577,10,FALSE),)</f>
        <v>1116045.8500000001</v>
      </c>
      <c r="K61" s="204">
        <f>IFERROR(VLOOKUP(C61,'BANK INF DECEMBER 2022'!C61:M577,11,FALSE),)</f>
        <v>1004441.2600000001</v>
      </c>
      <c r="L61" s="204">
        <f>IFERROR(VLOOKUP(C61,'BANK INF DECEMBER 2022'!C61:N577,12,FALSE),)</f>
        <v>129332.37800000004</v>
      </c>
      <c r="M61" s="204">
        <f>IFERROR(VLOOKUP(C61,'BANK INF DECEMBER 2022'!C61:O577,13,FALSE),)</f>
        <v>111604.59</v>
      </c>
      <c r="N61" s="204">
        <f>IFERROR(VLOOKUP(C61,'BANK INF DECEMBER 2022'!C61:P577,14,FALSE),)</f>
        <v>100000</v>
      </c>
      <c r="O61" s="204">
        <f t="shared" si="1"/>
        <v>340936.96800000005</v>
      </c>
      <c r="P61" s="204">
        <f>IFERROR(VLOOKUP(C61,'BANK INF DECEMBER 2022'!C61:R577,16,FALSE),)</f>
        <v>0</v>
      </c>
      <c r="Q61" s="204">
        <f t="shared" si="0"/>
        <v>775108.88199999998</v>
      </c>
      <c r="R61" s="204">
        <f>IFERROR(VLOOKUP(C61,'BANK INF DECEMBER 2022'!C61:T577,18,FALSE),)</f>
        <v>44641.83</v>
      </c>
      <c r="S61" s="204">
        <f>IFERROR(VLOOKUP(C61,'BANK INF DECEMBER 2022'!C61:U577,19,FALSE),)</f>
        <v>111604.59</v>
      </c>
      <c r="T61" s="204">
        <f>IFERROR(VLOOKUP(C61,'BANK INF DECEMBER 2022'!C61:V577,20,FALSE),)</f>
        <v>5580.23</v>
      </c>
      <c r="U61" s="210">
        <f t="shared" si="2"/>
        <v>161826.65</v>
      </c>
      <c r="V61" s="210">
        <f t="shared" si="3"/>
        <v>1277872.5</v>
      </c>
    </row>
    <row r="62" spans="1:22" s="194" customFormat="1" ht="25.15" customHeight="1">
      <c r="A62" s="211">
        <v>60</v>
      </c>
      <c r="B62" s="202">
        <v>3</v>
      </c>
      <c r="C62" s="710" t="s">
        <v>271</v>
      </c>
      <c r="D62" s="203" t="s">
        <v>787</v>
      </c>
      <c r="E62" s="203" t="str">
        <f>IFERROR(VLOOKUP(C62,'BANK INF DECEMBER 2022'!C62:F578,4,FALSE),)</f>
        <v>0152593328000</v>
      </c>
      <c r="F62" s="204" t="s">
        <v>272</v>
      </c>
      <c r="G62" s="204">
        <f>IFERROR(VLOOKUP(C62,'BANK INF DECEMBER 2022'!C62:H578,6,FALSE),)</f>
        <v>26</v>
      </c>
      <c r="H62" s="204">
        <f>IFERROR(VLOOKUP(C62,'BANK INF DECEMBER 2022'!C62:I578,7,FALSE),)</f>
        <v>23076.92</v>
      </c>
      <c r="I62" s="204">
        <f>IFERROR(VLOOKUP(C62,'BANK INF DECEMBER 2022'!C62:J578,8,FALSE),)</f>
        <v>600000</v>
      </c>
      <c r="J62" s="204">
        <f>IFERROR(VLOOKUP(C62,'BANK INF DECEMBER 2022'!C62:L578,10,FALSE),)</f>
        <v>947718.98</v>
      </c>
      <c r="K62" s="204">
        <f>IFERROR(VLOOKUP(C62,'BANK INF DECEMBER 2022'!C62:M578,11,FALSE),)</f>
        <v>852947.08</v>
      </c>
      <c r="L62" s="204">
        <f>IFERROR(VLOOKUP(C62,'BANK INF DECEMBER 2022'!C62:N578,12,FALSE),)</f>
        <v>91236.76999999999</v>
      </c>
      <c r="M62" s="204">
        <f>IFERROR(VLOOKUP(C62,'BANK INF DECEMBER 2022'!C62:O578,13,FALSE),)</f>
        <v>94771.9</v>
      </c>
      <c r="N62" s="204">
        <f>IFERROR(VLOOKUP(C62,'BANK INF DECEMBER 2022'!C62:P578,14,FALSE),)</f>
        <v>100000</v>
      </c>
      <c r="O62" s="204">
        <f t="shared" si="1"/>
        <v>286008.67</v>
      </c>
      <c r="P62" s="204">
        <f>IFERROR(VLOOKUP(C62,'BANK INF DECEMBER 2022'!C62:R578,16,FALSE),)</f>
        <v>0</v>
      </c>
      <c r="Q62" s="204">
        <f t="shared" si="0"/>
        <v>661710.31000000006</v>
      </c>
      <c r="R62" s="204">
        <f>IFERROR(VLOOKUP(C62,'BANK INF DECEMBER 2022'!C62:T578,18,FALSE),)</f>
        <v>37908.76</v>
      </c>
      <c r="S62" s="204">
        <f>IFERROR(VLOOKUP(C62,'BANK INF DECEMBER 2022'!C62:U578,19,FALSE),)</f>
        <v>94771.9</v>
      </c>
      <c r="T62" s="204">
        <f>IFERROR(VLOOKUP(C62,'BANK INF DECEMBER 2022'!C62:V578,20,FALSE),)</f>
        <v>4738.59</v>
      </c>
      <c r="U62" s="210">
        <f t="shared" si="2"/>
        <v>137419.25</v>
      </c>
      <c r="V62" s="210">
        <f t="shared" si="3"/>
        <v>1085138.23</v>
      </c>
    </row>
    <row r="63" spans="1:22" s="194" customFormat="1" ht="25.15" customHeight="1">
      <c r="A63" s="211">
        <v>61</v>
      </c>
      <c r="B63" s="202">
        <v>3</v>
      </c>
      <c r="C63" s="710" t="s">
        <v>275</v>
      </c>
      <c r="D63" s="203" t="s">
        <v>787</v>
      </c>
      <c r="E63" s="203" t="str">
        <f>IFERROR(VLOOKUP(C63,'BANK INF DECEMBER 2022'!C63:F579,4,FALSE),)</f>
        <v>0152595100200</v>
      </c>
      <c r="F63" s="204" t="s">
        <v>65</v>
      </c>
      <c r="G63" s="204">
        <f>IFERROR(VLOOKUP(C63,'BANK INF DECEMBER 2022'!C63:H579,6,FALSE),)</f>
        <v>26</v>
      </c>
      <c r="H63" s="204">
        <f>IFERROR(VLOOKUP(C63,'BANK INF DECEMBER 2022'!C63:I579,7,FALSE),)</f>
        <v>12500</v>
      </c>
      <c r="I63" s="204">
        <f>IFERROR(VLOOKUP(C63,'BANK INF DECEMBER 2022'!C63:J579,8,FALSE),)</f>
        <v>325000</v>
      </c>
      <c r="J63" s="204">
        <f>IFERROR(VLOOKUP(C63,'BANK INF DECEMBER 2022'!C63:L579,10,FALSE),)</f>
        <v>755033.08</v>
      </c>
      <c r="K63" s="204">
        <f>IFERROR(VLOOKUP(C63,'BANK INF DECEMBER 2022'!C63:M579,11,FALSE),)</f>
        <v>679529.77</v>
      </c>
      <c r="L63" s="204">
        <f>IFERROR(VLOOKUP(C63,'BANK INF DECEMBER 2022'!C63:N579,12,FALSE),)</f>
        <v>51905.954000000005</v>
      </c>
      <c r="M63" s="204">
        <f>IFERROR(VLOOKUP(C63,'BANK INF DECEMBER 2022'!C63:O579,13,FALSE),)</f>
        <v>75503.31</v>
      </c>
      <c r="N63" s="204">
        <f>IFERROR(VLOOKUP(C63,'BANK INF DECEMBER 2022'!C63:P579,14,FALSE),)</f>
        <v>100000</v>
      </c>
      <c r="O63" s="204">
        <f t="shared" si="1"/>
        <v>227409.264</v>
      </c>
      <c r="P63" s="204">
        <f>IFERROR(VLOOKUP(C63,'BANK INF DECEMBER 2022'!C63:R579,16,FALSE),)</f>
        <v>0</v>
      </c>
      <c r="Q63" s="204">
        <f t="shared" si="0"/>
        <v>527623.81599999999</v>
      </c>
      <c r="R63" s="204">
        <f>IFERROR(VLOOKUP(C63,'BANK INF DECEMBER 2022'!C63:T579,18,FALSE),)</f>
        <v>30201.32</v>
      </c>
      <c r="S63" s="204">
        <f>IFERROR(VLOOKUP(C63,'BANK INF DECEMBER 2022'!C63:U579,19,FALSE),)</f>
        <v>75503.31</v>
      </c>
      <c r="T63" s="204">
        <f>IFERROR(VLOOKUP(C63,'BANK INF DECEMBER 2022'!C63:V579,20,FALSE),)</f>
        <v>3775.17</v>
      </c>
      <c r="U63" s="210">
        <f t="shared" si="2"/>
        <v>109479.8</v>
      </c>
      <c r="V63" s="210">
        <f t="shared" si="3"/>
        <v>864512.88</v>
      </c>
    </row>
    <row r="64" spans="1:22" s="194" customFormat="1" ht="25.15" customHeight="1">
      <c r="A64" s="211">
        <v>62</v>
      </c>
      <c r="B64" s="202">
        <v>3</v>
      </c>
      <c r="C64" s="710" t="s">
        <v>276</v>
      </c>
      <c r="D64" s="203" t="s">
        <v>787</v>
      </c>
      <c r="E64" s="203" t="str">
        <f>IFERROR(VLOOKUP(C64,'BANK INF DECEMBER 2022'!C64:F580,4,FALSE),)</f>
        <v>0152535968800</v>
      </c>
      <c r="F64" s="204" t="s">
        <v>235</v>
      </c>
      <c r="G64" s="204">
        <f>IFERROR(VLOOKUP(C64,'BANK INF DECEMBER 2022'!C64:H580,6,FALSE),)</f>
        <v>26</v>
      </c>
      <c r="H64" s="204">
        <f>IFERROR(VLOOKUP(C64,'BANK INF DECEMBER 2022'!C64:I580,7,FALSE),)</f>
        <v>28846.15</v>
      </c>
      <c r="I64" s="204">
        <f>IFERROR(VLOOKUP(C64,'BANK INF DECEMBER 2022'!C64:J580,8,FALSE),)</f>
        <v>750000</v>
      </c>
      <c r="J64" s="204">
        <f>IFERROR(VLOOKUP(C64,'BANK INF DECEMBER 2022'!C64:L580,10,FALSE),)</f>
        <v>1607758.19</v>
      </c>
      <c r="K64" s="204">
        <f>IFERROR(VLOOKUP(C64,'BANK INF DECEMBER 2022'!C64:M580,11,FALSE),)</f>
        <v>1446982.3699999999</v>
      </c>
      <c r="L64" s="204">
        <f>IFERROR(VLOOKUP(C64,'BANK INF DECEMBER 2022'!C64:N580,12,FALSE),)</f>
        <v>262094.71099999995</v>
      </c>
      <c r="M64" s="204">
        <f>IFERROR(VLOOKUP(C64,'BANK INF DECEMBER 2022'!C64:O580,13,FALSE),)</f>
        <v>160775.82</v>
      </c>
      <c r="N64" s="204">
        <f>IFERROR(VLOOKUP(C64,'BANK INF DECEMBER 2022'!C64:P580,14,FALSE),)</f>
        <v>100000</v>
      </c>
      <c r="O64" s="204">
        <f t="shared" si="1"/>
        <v>522870.53099999996</v>
      </c>
      <c r="P64" s="204">
        <f>IFERROR(VLOOKUP(C64,'BANK INF DECEMBER 2022'!C64:R580,16,FALSE),)</f>
        <v>0</v>
      </c>
      <c r="Q64" s="204">
        <f t="shared" si="0"/>
        <v>1084887.659</v>
      </c>
      <c r="R64" s="204">
        <f>IFERROR(VLOOKUP(C64,'BANK INF DECEMBER 2022'!C64:T580,18,FALSE),)</f>
        <v>64310.33</v>
      </c>
      <c r="S64" s="204">
        <f>IFERROR(VLOOKUP(C64,'BANK INF DECEMBER 2022'!C64:U580,19,FALSE),)</f>
        <v>160775.82</v>
      </c>
      <c r="T64" s="204">
        <f>IFERROR(VLOOKUP(C64,'BANK INF DECEMBER 2022'!C64:V580,20,FALSE),)</f>
        <v>8038.79</v>
      </c>
      <c r="U64" s="210">
        <f t="shared" si="2"/>
        <v>233124.94000000003</v>
      </c>
      <c r="V64" s="210">
        <f t="shared" si="3"/>
        <v>1840883.13</v>
      </c>
    </row>
    <row r="65" spans="1:22" s="194" customFormat="1" ht="25.15" customHeight="1">
      <c r="A65" s="211">
        <v>63</v>
      </c>
      <c r="B65" s="202">
        <v>3</v>
      </c>
      <c r="C65" s="710" t="s">
        <v>277</v>
      </c>
      <c r="D65" s="203" t="s">
        <v>787</v>
      </c>
      <c r="E65" s="203" t="str">
        <f>IFERROR(VLOOKUP(C65,'BANK INF DECEMBER 2022'!C65:F581,4,FALSE),)</f>
        <v>0152597575600</v>
      </c>
      <c r="F65" s="204" t="s">
        <v>278</v>
      </c>
      <c r="G65" s="204">
        <f>IFERROR(VLOOKUP(C65,'BANK INF DECEMBER 2022'!C65:H581,6,FALSE),)</f>
        <v>26</v>
      </c>
      <c r="H65" s="204">
        <f>IFERROR(VLOOKUP(C65,'BANK INF DECEMBER 2022'!C65:I581,7,FALSE),)</f>
        <v>15000</v>
      </c>
      <c r="I65" s="204">
        <f>IFERROR(VLOOKUP(C65,'BANK INF DECEMBER 2022'!C65:J581,8,FALSE),)</f>
        <v>390000</v>
      </c>
      <c r="J65" s="204">
        <f>IFERROR(VLOOKUP(C65,'BANK INF DECEMBER 2022'!C65:L581,10,FALSE),)</f>
        <v>913040.23</v>
      </c>
      <c r="K65" s="204">
        <f>IFERROR(VLOOKUP(C65,'BANK INF DECEMBER 2022'!C65:M581,11,FALSE),)</f>
        <v>821736.21</v>
      </c>
      <c r="L65" s="204">
        <f>IFERROR(VLOOKUP(C65,'BANK INF DECEMBER 2022'!C65:N581,12,FALSE),)</f>
        <v>83434.052499999991</v>
      </c>
      <c r="M65" s="204">
        <f>IFERROR(VLOOKUP(C65,'BANK INF DECEMBER 2022'!C65:O581,13,FALSE),)</f>
        <v>91304.02</v>
      </c>
      <c r="N65" s="204">
        <f>IFERROR(VLOOKUP(C65,'BANK INF DECEMBER 2022'!C65:P581,14,FALSE),)</f>
        <v>100000</v>
      </c>
      <c r="O65" s="204">
        <f t="shared" si="1"/>
        <v>274738.07250000001</v>
      </c>
      <c r="P65" s="204">
        <f>IFERROR(VLOOKUP(C65,'BANK INF DECEMBER 2022'!C65:R581,16,FALSE),)</f>
        <v>0</v>
      </c>
      <c r="Q65" s="204">
        <f t="shared" si="0"/>
        <v>638302.15749999997</v>
      </c>
      <c r="R65" s="204">
        <f>IFERROR(VLOOKUP(C65,'BANK INF DECEMBER 2022'!C65:T581,18,FALSE),)</f>
        <v>36521.61</v>
      </c>
      <c r="S65" s="204">
        <f>IFERROR(VLOOKUP(C65,'BANK INF DECEMBER 2022'!C65:U581,19,FALSE),)</f>
        <v>91304.02</v>
      </c>
      <c r="T65" s="204">
        <f>IFERROR(VLOOKUP(C65,'BANK INF DECEMBER 2022'!C65:V581,20,FALSE),)</f>
        <v>4565.2</v>
      </c>
      <c r="U65" s="210">
        <f t="shared" si="2"/>
        <v>132390.83000000002</v>
      </c>
      <c r="V65" s="210">
        <f t="shared" si="3"/>
        <v>1045431.06</v>
      </c>
    </row>
    <row r="66" spans="1:22" s="194" customFormat="1" ht="25.15" customHeight="1">
      <c r="A66" s="211">
        <v>64</v>
      </c>
      <c r="B66" s="202">
        <v>3</v>
      </c>
      <c r="C66" s="710" t="s">
        <v>281</v>
      </c>
      <c r="D66" s="203" t="s">
        <v>787</v>
      </c>
      <c r="E66" s="203" t="str">
        <f>IFERROR(VLOOKUP(C66,'BANK INF DECEMBER 2022'!C66:F582,4,FALSE),)</f>
        <v>0152510788300</v>
      </c>
      <c r="F66" s="204" t="s">
        <v>253</v>
      </c>
      <c r="G66" s="204">
        <f>IFERROR(VLOOKUP(C66,'BANK INF DECEMBER 2022'!C66:H582,6,FALSE),)</f>
        <v>25</v>
      </c>
      <c r="H66" s="204">
        <f>IFERROR(VLOOKUP(C66,'BANK INF DECEMBER 2022'!C66:I582,7,FALSE),)</f>
        <v>20000</v>
      </c>
      <c r="I66" s="204">
        <f>IFERROR(VLOOKUP(C66,'BANK INF DECEMBER 2022'!C66:J582,8,FALSE),)</f>
        <v>520000</v>
      </c>
      <c r="J66" s="204">
        <f>IFERROR(VLOOKUP(C66,'BANK INF DECEMBER 2022'!C66:L582,10,FALSE),)</f>
        <v>945367.59</v>
      </c>
      <c r="K66" s="204">
        <f>IFERROR(VLOOKUP(C66,'BANK INF DECEMBER 2022'!C66:M582,11,FALSE),)</f>
        <v>850830.83</v>
      </c>
      <c r="L66" s="204">
        <f>IFERROR(VLOOKUP(C66,'BANK INF DECEMBER 2022'!C66:N582,12,FALSE),)</f>
        <v>90707.70749999999</v>
      </c>
      <c r="M66" s="204">
        <f>IFERROR(VLOOKUP(C66,'BANK INF DECEMBER 2022'!C66:O582,13,FALSE),)</f>
        <v>94536.76</v>
      </c>
      <c r="N66" s="204">
        <f>IFERROR(VLOOKUP(C66,'BANK INF DECEMBER 2022'!C66:P582,14,FALSE),)</f>
        <v>0</v>
      </c>
      <c r="O66" s="204">
        <f t="shared" si="1"/>
        <v>185244.46749999997</v>
      </c>
      <c r="P66" s="204">
        <f>IFERROR(VLOOKUP(C66,'BANK INF DECEMBER 2022'!C66:R582,16,FALSE),)</f>
        <v>0</v>
      </c>
      <c r="Q66" s="204">
        <f t="shared" si="0"/>
        <v>760123.12250000006</v>
      </c>
      <c r="R66" s="204">
        <f>IFERROR(VLOOKUP(C66,'BANK INF DECEMBER 2022'!C66:T582,18,FALSE),)</f>
        <v>37814.699999999997</v>
      </c>
      <c r="S66" s="204">
        <f>IFERROR(VLOOKUP(C66,'BANK INF DECEMBER 2022'!C66:U582,19,FALSE),)</f>
        <v>94536.76</v>
      </c>
      <c r="T66" s="204">
        <f>IFERROR(VLOOKUP(C66,'BANK INF DECEMBER 2022'!C66:V582,20,FALSE),)</f>
        <v>4726.84</v>
      </c>
      <c r="U66" s="210">
        <f t="shared" si="2"/>
        <v>137078.29999999999</v>
      </c>
      <c r="V66" s="210">
        <f t="shared" si="3"/>
        <v>1082445.8899999999</v>
      </c>
    </row>
    <row r="67" spans="1:22" s="194" customFormat="1" ht="25.15" customHeight="1">
      <c r="A67" s="211">
        <v>65</v>
      </c>
      <c r="B67" s="202">
        <v>3</v>
      </c>
      <c r="C67" s="710" t="s">
        <v>282</v>
      </c>
      <c r="D67" s="203" t="s">
        <v>787</v>
      </c>
      <c r="E67" s="203" t="str">
        <f>IFERROR(VLOOKUP(C67,'BANK INF DECEMBER 2022'!C67:F583,4,FALSE),)</f>
        <v>0152361796400</v>
      </c>
      <c r="F67" s="204" t="s">
        <v>283</v>
      </c>
      <c r="G67" s="204">
        <f>IFERROR(VLOOKUP(C67,'BANK INF DECEMBER 2022'!C67:H583,6,FALSE),)</f>
        <v>26</v>
      </c>
      <c r="H67" s="204">
        <f>IFERROR(VLOOKUP(C67,'BANK INF DECEMBER 2022'!C67:I583,7,FALSE),)</f>
        <v>20000</v>
      </c>
      <c r="I67" s="204">
        <f>IFERROR(VLOOKUP(C67,'BANK INF DECEMBER 2022'!C67:J583,8,FALSE),)</f>
        <v>520000</v>
      </c>
      <c r="J67" s="204">
        <f>IFERROR(VLOOKUP(C67,'BANK INF DECEMBER 2022'!C67:L583,10,FALSE),)</f>
        <v>877760.85</v>
      </c>
      <c r="K67" s="204">
        <f>IFERROR(VLOOKUP(C67,'BANK INF DECEMBER 2022'!C67:M583,11,FALSE),)</f>
        <v>789984.76</v>
      </c>
      <c r="L67" s="204">
        <f>IFERROR(VLOOKUP(C67,'BANK INF DECEMBER 2022'!C67:N583,12,FALSE),)</f>
        <v>75496.19</v>
      </c>
      <c r="M67" s="204">
        <f>IFERROR(VLOOKUP(C67,'BANK INF DECEMBER 2022'!C67:O583,13,FALSE),)</f>
        <v>87776.09</v>
      </c>
      <c r="N67" s="204">
        <f>IFERROR(VLOOKUP(C67,'BANK INF DECEMBER 2022'!C67:P583,14,FALSE),)</f>
        <v>100000</v>
      </c>
      <c r="O67" s="204">
        <f t="shared" si="1"/>
        <v>263272.28000000003</v>
      </c>
      <c r="P67" s="204">
        <f>IFERROR(VLOOKUP(C67,'BANK INF DECEMBER 2022'!C67:R583,16,FALSE),)</f>
        <v>0</v>
      </c>
      <c r="Q67" s="204">
        <f t="shared" ref="Q67:Q130" si="4">J67-O67+P67</f>
        <v>614488.56999999995</v>
      </c>
      <c r="R67" s="204">
        <f>IFERROR(VLOOKUP(C67,'BANK INF DECEMBER 2022'!C67:T583,18,FALSE),)</f>
        <v>35110.43</v>
      </c>
      <c r="S67" s="204">
        <f>IFERROR(VLOOKUP(C67,'BANK INF DECEMBER 2022'!C67:U583,19,FALSE),)</f>
        <v>87776.09</v>
      </c>
      <c r="T67" s="204">
        <f>IFERROR(VLOOKUP(C67,'BANK INF DECEMBER 2022'!C67:V583,20,FALSE),)</f>
        <v>4388.8</v>
      </c>
      <c r="U67" s="210">
        <f t="shared" si="2"/>
        <v>127275.31999999999</v>
      </c>
      <c r="V67" s="210">
        <f t="shared" si="3"/>
        <v>1005036.1699999999</v>
      </c>
    </row>
    <row r="68" spans="1:22" s="194" customFormat="1" ht="25.15" customHeight="1">
      <c r="A68" s="211">
        <v>66</v>
      </c>
      <c r="B68" s="202">
        <v>3</v>
      </c>
      <c r="C68" s="710" t="s">
        <v>284</v>
      </c>
      <c r="D68" s="203" t="s">
        <v>787</v>
      </c>
      <c r="E68" s="203" t="str">
        <f>IFERROR(VLOOKUP(C68,'BANK INF DECEMBER 2022'!C68:F584,4,FALSE),)</f>
        <v>0152604839600</v>
      </c>
      <c r="F68" s="204" t="s">
        <v>278</v>
      </c>
      <c r="G68" s="204">
        <f>IFERROR(VLOOKUP(C68,'BANK INF DECEMBER 2022'!C68:H584,6,FALSE),)</f>
        <v>26</v>
      </c>
      <c r="H68" s="204">
        <f>IFERROR(VLOOKUP(C68,'BANK INF DECEMBER 2022'!C68:I584,7,FALSE),)</f>
        <v>15000</v>
      </c>
      <c r="I68" s="204">
        <f>IFERROR(VLOOKUP(C68,'BANK INF DECEMBER 2022'!C68:J584,8,FALSE),)</f>
        <v>390000</v>
      </c>
      <c r="J68" s="204">
        <f>IFERROR(VLOOKUP(C68,'BANK INF DECEMBER 2022'!C68:L584,10,FALSE),)</f>
        <v>910040</v>
      </c>
      <c r="K68" s="204">
        <f>IFERROR(VLOOKUP(C68,'BANK INF DECEMBER 2022'!C68:M584,11,FALSE),)</f>
        <v>819036</v>
      </c>
      <c r="L68" s="204">
        <f>IFERROR(VLOOKUP(C68,'BANK INF DECEMBER 2022'!C68:N584,12,FALSE),)</f>
        <v>82759</v>
      </c>
      <c r="M68" s="204">
        <f>IFERROR(VLOOKUP(C68,'BANK INF DECEMBER 2022'!C68:O584,13,FALSE),)</f>
        <v>91004</v>
      </c>
      <c r="N68" s="204">
        <f>IFERROR(VLOOKUP(C68,'BANK INF DECEMBER 2022'!C68:P584,14,FALSE),)</f>
        <v>100000</v>
      </c>
      <c r="O68" s="204">
        <f t="shared" ref="O68:O131" si="5">L68+M68+N68</f>
        <v>273763</v>
      </c>
      <c r="P68" s="204">
        <f>IFERROR(VLOOKUP(C68,'BANK INF DECEMBER 2022'!C68:R584,16,FALSE),)</f>
        <v>0</v>
      </c>
      <c r="Q68" s="204">
        <f t="shared" si="4"/>
        <v>636277</v>
      </c>
      <c r="R68" s="204">
        <f>IFERROR(VLOOKUP(C68,'BANK INF DECEMBER 2022'!C68:T584,18,FALSE),)</f>
        <v>36401.599999999999</v>
      </c>
      <c r="S68" s="204">
        <f>IFERROR(VLOOKUP(C68,'BANK INF DECEMBER 2022'!C68:U584,19,FALSE),)</f>
        <v>91004</v>
      </c>
      <c r="T68" s="204">
        <f>IFERROR(VLOOKUP(C68,'BANK INF DECEMBER 2022'!C68:V584,20,FALSE),)</f>
        <v>4550.2</v>
      </c>
      <c r="U68" s="210">
        <f t="shared" ref="U68:U131" si="6">SUM(R68:T68)</f>
        <v>131955.80000000002</v>
      </c>
      <c r="V68" s="210">
        <f t="shared" ref="V68:V131" si="7">J68+U68</f>
        <v>1041995.8</v>
      </c>
    </row>
    <row r="69" spans="1:22" s="194" customFormat="1" ht="25.15" customHeight="1">
      <c r="A69" s="211">
        <v>67</v>
      </c>
      <c r="B69" s="202">
        <v>3</v>
      </c>
      <c r="C69" s="710" t="s">
        <v>285</v>
      </c>
      <c r="D69" s="203" t="s">
        <v>787</v>
      </c>
      <c r="E69" s="203" t="str">
        <f>IFERROR(VLOOKUP(C69,'BANK INF DECEMBER 2022'!C69:F585,4,FALSE),)</f>
        <v>0152604036500</v>
      </c>
      <c r="F69" s="204" t="s">
        <v>204</v>
      </c>
      <c r="G69" s="204">
        <f>IFERROR(VLOOKUP(C69,'BANK INF DECEMBER 2022'!C69:H585,6,FALSE),)</f>
        <v>19</v>
      </c>
      <c r="H69" s="204">
        <f>IFERROR(VLOOKUP(C69,'BANK INF DECEMBER 2022'!C69:I585,7,FALSE),)</f>
        <v>15000</v>
      </c>
      <c r="I69" s="204">
        <f>IFERROR(VLOOKUP(C69,'BANK INF DECEMBER 2022'!C69:J585,8,FALSE),)</f>
        <v>390000</v>
      </c>
      <c r="J69" s="204">
        <f>IFERROR(VLOOKUP(C69,'BANK INF DECEMBER 2022'!C69:L585,10,FALSE),)</f>
        <v>695731.59</v>
      </c>
      <c r="K69" s="204">
        <f>IFERROR(VLOOKUP(C69,'BANK INF DECEMBER 2022'!C69:M585,11,FALSE),)</f>
        <v>626158.42999999993</v>
      </c>
      <c r="L69" s="204">
        <f>IFERROR(VLOOKUP(C69,'BANK INF DECEMBER 2022'!C69:N585,12,FALSE),)</f>
        <v>41231.685999999987</v>
      </c>
      <c r="M69" s="204">
        <f>IFERROR(VLOOKUP(C69,'BANK INF DECEMBER 2022'!C69:O585,13,FALSE),)</f>
        <v>69573.16</v>
      </c>
      <c r="N69" s="204">
        <f>IFERROR(VLOOKUP(C69,'BANK INF DECEMBER 2022'!C69:P585,14,FALSE),)</f>
        <v>100000</v>
      </c>
      <c r="O69" s="204">
        <f t="shared" si="5"/>
        <v>210804.84599999999</v>
      </c>
      <c r="P69" s="204">
        <f>IFERROR(VLOOKUP(C69,'BANK INF DECEMBER 2022'!C69:R585,16,FALSE),)</f>
        <v>0</v>
      </c>
      <c r="Q69" s="204">
        <f t="shared" si="4"/>
        <v>484926.74399999995</v>
      </c>
      <c r="R69" s="204">
        <f>IFERROR(VLOOKUP(C69,'BANK INF DECEMBER 2022'!C69:T585,18,FALSE),)</f>
        <v>27829.26</v>
      </c>
      <c r="S69" s="204">
        <f>IFERROR(VLOOKUP(C69,'BANK INF DECEMBER 2022'!C69:U585,19,FALSE),)</f>
        <v>69573.16</v>
      </c>
      <c r="T69" s="204">
        <f>IFERROR(VLOOKUP(C69,'BANK INF DECEMBER 2022'!C69:V585,20,FALSE),)</f>
        <v>3478.66</v>
      </c>
      <c r="U69" s="210">
        <f t="shared" si="6"/>
        <v>100881.08</v>
      </c>
      <c r="V69" s="210">
        <f t="shared" si="7"/>
        <v>796612.66999999993</v>
      </c>
    </row>
    <row r="70" spans="1:22" s="194" customFormat="1" ht="25.15" customHeight="1">
      <c r="A70" s="211">
        <v>68</v>
      </c>
      <c r="B70" s="202">
        <v>3</v>
      </c>
      <c r="C70" s="710" t="s">
        <v>286</v>
      </c>
      <c r="D70" s="203" t="s">
        <v>787</v>
      </c>
      <c r="E70" s="203" t="str">
        <f>IFERROR(VLOOKUP(C70,'BANK INF DECEMBER 2022'!C70:F586,4,FALSE),)</f>
        <v>0152594067800</v>
      </c>
      <c r="F70" s="204" t="s">
        <v>194</v>
      </c>
      <c r="G70" s="204">
        <f>IFERROR(VLOOKUP(C70,'BANK INF DECEMBER 2022'!C70:H586,6,FALSE),)</f>
        <v>26</v>
      </c>
      <c r="H70" s="204">
        <f>IFERROR(VLOOKUP(C70,'BANK INF DECEMBER 2022'!C70:I586,7,FALSE),)</f>
        <v>15000</v>
      </c>
      <c r="I70" s="204">
        <f>IFERROR(VLOOKUP(C70,'BANK INF DECEMBER 2022'!C70:J586,8,FALSE),)</f>
        <v>390000</v>
      </c>
      <c r="J70" s="204">
        <f>IFERROR(VLOOKUP(C70,'BANK INF DECEMBER 2022'!C70:L586,10,FALSE),)</f>
        <v>692023.23</v>
      </c>
      <c r="K70" s="204">
        <f>IFERROR(VLOOKUP(C70,'BANK INF DECEMBER 2022'!C70:M586,11,FALSE),)</f>
        <v>622820.90999999992</v>
      </c>
      <c r="L70" s="204">
        <f>IFERROR(VLOOKUP(C70,'BANK INF DECEMBER 2022'!C70:N586,12,FALSE),)</f>
        <v>40564.181999999986</v>
      </c>
      <c r="M70" s="204">
        <f>IFERROR(VLOOKUP(C70,'BANK INF DECEMBER 2022'!C70:O586,13,FALSE),)</f>
        <v>69202.320000000007</v>
      </c>
      <c r="N70" s="204">
        <f>IFERROR(VLOOKUP(C70,'BANK INF DECEMBER 2022'!C70:P586,14,FALSE),)</f>
        <v>100000</v>
      </c>
      <c r="O70" s="204">
        <f t="shared" si="5"/>
        <v>209766.50199999998</v>
      </c>
      <c r="P70" s="204">
        <f>IFERROR(VLOOKUP(C70,'BANK INF DECEMBER 2022'!C70:R586,16,FALSE),)</f>
        <v>0</v>
      </c>
      <c r="Q70" s="204">
        <f t="shared" si="4"/>
        <v>482256.728</v>
      </c>
      <c r="R70" s="204">
        <f>IFERROR(VLOOKUP(C70,'BANK INF DECEMBER 2022'!C70:T586,18,FALSE),)</f>
        <v>27680.93</v>
      </c>
      <c r="S70" s="204">
        <f>IFERROR(VLOOKUP(C70,'BANK INF DECEMBER 2022'!C70:U586,19,FALSE),)</f>
        <v>69202.320000000007</v>
      </c>
      <c r="T70" s="204">
        <f>IFERROR(VLOOKUP(C70,'BANK INF DECEMBER 2022'!C70:V586,20,FALSE),)</f>
        <v>3460.12</v>
      </c>
      <c r="U70" s="210">
        <f t="shared" si="6"/>
        <v>100343.37</v>
      </c>
      <c r="V70" s="210">
        <f t="shared" si="7"/>
        <v>792366.6</v>
      </c>
    </row>
    <row r="71" spans="1:22" s="194" customFormat="1" ht="25.15" customHeight="1">
      <c r="A71" s="211">
        <v>69</v>
      </c>
      <c r="B71" s="202">
        <v>3</v>
      </c>
      <c r="C71" s="710" t="s">
        <v>287</v>
      </c>
      <c r="D71" s="203" t="s">
        <v>787</v>
      </c>
      <c r="E71" s="203" t="str">
        <f>IFERROR(VLOOKUP(C71,'BANK INF DECEMBER 2022'!C71:F587,4,FALSE),)</f>
        <v>0152605704700</v>
      </c>
      <c r="F71" s="204" t="s">
        <v>194</v>
      </c>
      <c r="G71" s="204">
        <f>IFERROR(VLOOKUP(C71,'BANK INF DECEMBER 2022'!C71:H587,6,FALSE),)</f>
        <v>18</v>
      </c>
      <c r="H71" s="204">
        <f>IFERROR(VLOOKUP(C71,'BANK INF DECEMBER 2022'!C71:I587,7,FALSE),)</f>
        <v>12500</v>
      </c>
      <c r="I71" s="204">
        <f>IFERROR(VLOOKUP(C71,'BANK INF DECEMBER 2022'!C71:J587,8,FALSE),)</f>
        <v>325000</v>
      </c>
      <c r="J71" s="204">
        <f>IFERROR(VLOOKUP(C71,'BANK INF DECEMBER 2022'!C71:L587,10,FALSE),)</f>
        <v>469185.45</v>
      </c>
      <c r="K71" s="204">
        <f>IFERROR(VLOOKUP(C71,'BANK INF DECEMBER 2022'!C71:M587,11,FALSE),)</f>
        <v>422266.9</v>
      </c>
      <c r="L71" s="204">
        <f>IFERROR(VLOOKUP(C71,'BANK INF DECEMBER 2022'!C71:N587,12,FALSE),)</f>
        <v>12181.352000000003</v>
      </c>
      <c r="M71" s="204">
        <f>IFERROR(VLOOKUP(C71,'BANK INF DECEMBER 2022'!C71:O587,13,FALSE),)</f>
        <v>46918.55</v>
      </c>
      <c r="N71" s="204">
        <f>IFERROR(VLOOKUP(C71,'BANK INF DECEMBER 2022'!C71:P587,14,FALSE),)</f>
        <v>100000</v>
      </c>
      <c r="O71" s="204">
        <f t="shared" si="5"/>
        <v>159099.902</v>
      </c>
      <c r="P71" s="204">
        <f>IFERROR(VLOOKUP(C71,'BANK INF DECEMBER 2022'!C71:R587,16,FALSE),)</f>
        <v>0</v>
      </c>
      <c r="Q71" s="204">
        <f t="shared" si="4"/>
        <v>310085.54800000001</v>
      </c>
      <c r="R71" s="204">
        <f>IFERROR(VLOOKUP(C71,'BANK INF DECEMBER 2022'!C71:T587,18,FALSE),)</f>
        <v>18767.419999999998</v>
      </c>
      <c r="S71" s="204">
        <f>IFERROR(VLOOKUP(C71,'BANK INF DECEMBER 2022'!C71:U587,19,FALSE),)</f>
        <v>46918.55</v>
      </c>
      <c r="T71" s="204">
        <f>IFERROR(VLOOKUP(C71,'BANK INF DECEMBER 2022'!C71:V587,20,FALSE),)</f>
        <v>2345.9299999999998</v>
      </c>
      <c r="U71" s="210">
        <f t="shared" si="6"/>
        <v>68031.899999999994</v>
      </c>
      <c r="V71" s="210">
        <f t="shared" si="7"/>
        <v>537217.35</v>
      </c>
    </row>
    <row r="72" spans="1:22" s="194" customFormat="1" ht="25.15" customHeight="1">
      <c r="A72" s="211">
        <v>70</v>
      </c>
      <c r="B72" s="202">
        <v>3</v>
      </c>
      <c r="C72" s="710" t="s">
        <v>288</v>
      </c>
      <c r="D72" s="203" t="s">
        <v>787</v>
      </c>
      <c r="E72" s="203" t="str">
        <f>IFERROR(VLOOKUP(C72,'BANK INF DECEMBER 2022'!C72:F588,4,FALSE),)</f>
        <v>0152601811000</v>
      </c>
      <c r="F72" s="204" t="s">
        <v>194</v>
      </c>
      <c r="G72" s="204">
        <f>IFERROR(VLOOKUP(C72,'BANK INF DECEMBER 2022'!C72:H588,6,FALSE),)</f>
        <v>20</v>
      </c>
      <c r="H72" s="204">
        <f>IFERROR(VLOOKUP(C72,'BANK INF DECEMBER 2022'!C72:I588,7,FALSE),)</f>
        <v>12500</v>
      </c>
      <c r="I72" s="204">
        <f>IFERROR(VLOOKUP(C72,'BANK INF DECEMBER 2022'!C72:J588,8,FALSE),)</f>
        <v>325000</v>
      </c>
      <c r="J72" s="204">
        <f>IFERROR(VLOOKUP(C72,'BANK INF DECEMBER 2022'!C72:L588,10,FALSE),)</f>
        <v>423346.67</v>
      </c>
      <c r="K72" s="204">
        <f>IFERROR(VLOOKUP(C72,'BANK INF DECEMBER 2022'!C72:M588,11,FALSE),)</f>
        <v>381012</v>
      </c>
      <c r="L72" s="204">
        <f>IFERROR(VLOOKUP(C72,'BANK INF DECEMBER 2022'!C72:N588,12,FALSE),)</f>
        <v>8880.9600000000009</v>
      </c>
      <c r="M72" s="204">
        <f>IFERROR(VLOOKUP(C72,'BANK INF DECEMBER 2022'!C72:O588,13,FALSE),)</f>
        <v>42334.67</v>
      </c>
      <c r="N72" s="204">
        <f>IFERROR(VLOOKUP(C72,'BANK INF DECEMBER 2022'!C72:P588,14,FALSE),)</f>
        <v>100000</v>
      </c>
      <c r="O72" s="204">
        <f t="shared" si="5"/>
        <v>151215.63</v>
      </c>
      <c r="P72" s="204">
        <f>IFERROR(VLOOKUP(C72,'BANK INF DECEMBER 2022'!C72:R588,16,FALSE),)</f>
        <v>0</v>
      </c>
      <c r="Q72" s="204">
        <f t="shared" si="4"/>
        <v>272131.03999999998</v>
      </c>
      <c r="R72" s="204">
        <f>IFERROR(VLOOKUP(C72,'BANK INF DECEMBER 2022'!C72:T588,18,FALSE),)</f>
        <v>16933.87</v>
      </c>
      <c r="S72" s="204">
        <f>IFERROR(VLOOKUP(C72,'BANK INF DECEMBER 2022'!C72:U588,19,FALSE),)</f>
        <v>42334.67</v>
      </c>
      <c r="T72" s="204">
        <f>IFERROR(VLOOKUP(C72,'BANK INF DECEMBER 2022'!C72:V588,20,FALSE),)</f>
        <v>2116.73</v>
      </c>
      <c r="U72" s="210">
        <f t="shared" si="6"/>
        <v>61385.27</v>
      </c>
      <c r="V72" s="210">
        <f t="shared" si="7"/>
        <v>484731.94</v>
      </c>
    </row>
    <row r="73" spans="1:22" s="194" customFormat="1" ht="25.15" customHeight="1">
      <c r="A73" s="211">
        <v>71</v>
      </c>
      <c r="B73" s="202">
        <v>3</v>
      </c>
      <c r="C73" s="710" t="s">
        <v>289</v>
      </c>
      <c r="D73" s="203" t="s">
        <v>787</v>
      </c>
      <c r="E73" s="203" t="str">
        <f>IFERROR(VLOOKUP(C73,'BANK INF DECEMBER 2022'!C73:F589,4,FALSE),)</f>
        <v>0152398354500</v>
      </c>
      <c r="F73" s="203" t="s">
        <v>194</v>
      </c>
      <c r="G73" s="204">
        <f>IFERROR(VLOOKUP(C73,'BANK INF DECEMBER 2022'!C73:H589,6,FALSE),)</f>
        <v>26</v>
      </c>
      <c r="H73" s="204">
        <f>IFERROR(VLOOKUP(C73,'BANK INF DECEMBER 2022'!C73:I589,7,FALSE),)</f>
        <v>12500</v>
      </c>
      <c r="I73" s="204">
        <f>IFERROR(VLOOKUP(C73,'BANK INF DECEMBER 2022'!C73:J589,8,FALSE),)</f>
        <v>325000</v>
      </c>
      <c r="J73" s="204">
        <f>IFERROR(VLOOKUP(C73,'BANK INF DECEMBER 2022'!C73:L589,10,FALSE),)</f>
        <v>572519.04</v>
      </c>
      <c r="K73" s="204">
        <f>IFERROR(VLOOKUP(C73,'BANK INF DECEMBER 2022'!C73:M589,11,FALSE),)</f>
        <v>515267.14</v>
      </c>
      <c r="L73" s="204">
        <f>IFERROR(VLOOKUP(C73,'BANK INF DECEMBER 2022'!C73:N589,12,FALSE),)</f>
        <v>19621.371200000001</v>
      </c>
      <c r="M73" s="204">
        <f>IFERROR(VLOOKUP(C73,'BANK INF DECEMBER 2022'!C73:O589,13,FALSE),)</f>
        <v>57251.9</v>
      </c>
      <c r="N73" s="204">
        <f>IFERROR(VLOOKUP(C73,'BANK INF DECEMBER 2022'!C73:P589,14,FALSE),)</f>
        <v>100000</v>
      </c>
      <c r="O73" s="204">
        <f t="shared" si="5"/>
        <v>176873.27120000002</v>
      </c>
      <c r="P73" s="204">
        <f>IFERROR(VLOOKUP(C73,'BANK INF DECEMBER 2022'!C73:R589,16,FALSE),)</f>
        <v>0</v>
      </c>
      <c r="Q73" s="204">
        <f t="shared" si="4"/>
        <v>395645.76880000002</v>
      </c>
      <c r="R73" s="204">
        <f>IFERROR(VLOOKUP(C73,'BANK INF DECEMBER 2022'!C73:T589,18,FALSE),)</f>
        <v>22900.76</v>
      </c>
      <c r="S73" s="204">
        <f>IFERROR(VLOOKUP(C73,'BANK INF DECEMBER 2022'!C73:U589,19,FALSE),)</f>
        <v>57251.9</v>
      </c>
      <c r="T73" s="204">
        <f>IFERROR(VLOOKUP(C73,'BANK INF DECEMBER 2022'!C73:V589,20,FALSE),)</f>
        <v>2862.6</v>
      </c>
      <c r="U73" s="210">
        <f t="shared" si="6"/>
        <v>83015.260000000009</v>
      </c>
      <c r="V73" s="210">
        <f t="shared" si="7"/>
        <v>655534.30000000005</v>
      </c>
    </row>
    <row r="74" spans="1:22" s="194" customFormat="1" ht="25.15" customHeight="1">
      <c r="A74" s="211">
        <v>72</v>
      </c>
      <c r="B74" s="202">
        <v>3</v>
      </c>
      <c r="C74" s="710" t="s">
        <v>290</v>
      </c>
      <c r="D74" s="203" t="s">
        <v>787</v>
      </c>
      <c r="E74" s="203" t="str">
        <f>IFERROR(VLOOKUP(C74,'BANK INF DECEMBER 2022'!C74:F590,4,FALSE),)</f>
        <v>0152605551500</v>
      </c>
      <c r="F74" s="204" t="s">
        <v>194</v>
      </c>
      <c r="G74" s="204">
        <f>IFERROR(VLOOKUP(C74,'BANK INF DECEMBER 2022'!C74:H590,6,FALSE),)</f>
        <v>26</v>
      </c>
      <c r="H74" s="204">
        <f>IFERROR(VLOOKUP(C74,'BANK INF DECEMBER 2022'!C74:I590,7,FALSE),)</f>
        <v>12500</v>
      </c>
      <c r="I74" s="204">
        <f>IFERROR(VLOOKUP(C74,'BANK INF DECEMBER 2022'!C74:J590,8,FALSE),)</f>
        <v>325000</v>
      </c>
      <c r="J74" s="204">
        <f>IFERROR(VLOOKUP(C74,'BANK INF DECEMBER 2022'!C74:L590,10,FALSE),)</f>
        <v>682527.5</v>
      </c>
      <c r="K74" s="204">
        <f>IFERROR(VLOOKUP(C74,'BANK INF DECEMBER 2022'!C74:M590,11,FALSE),)</f>
        <v>614274.75</v>
      </c>
      <c r="L74" s="204">
        <f>IFERROR(VLOOKUP(C74,'BANK INF DECEMBER 2022'!C74:N590,12,FALSE),)</f>
        <v>38854.949999999997</v>
      </c>
      <c r="M74" s="204">
        <f>IFERROR(VLOOKUP(C74,'BANK INF DECEMBER 2022'!C74:O590,13,FALSE),)</f>
        <v>68252.75</v>
      </c>
      <c r="N74" s="204">
        <f>IFERROR(VLOOKUP(C74,'BANK INF DECEMBER 2022'!C74:P590,14,FALSE),)</f>
        <v>100000</v>
      </c>
      <c r="O74" s="204">
        <f t="shared" si="5"/>
        <v>207107.7</v>
      </c>
      <c r="P74" s="204">
        <f>IFERROR(VLOOKUP(C74,'BANK INF DECEMBER 2022'!C74:R590,16,FALSE),)</f>
        <v>0</v>
      </c>
      <c r="Q74" s="204">
        <f t="shared" si="4"/>
        <v>475419.8</v>
      </c>
      <c r="R74" s="204">
        <f>IFERROR(VLOOKUP(C74,'BANK INF DECEMBER 2022'!C74:T590,18,FALSE),)</f>
        <v>27301.1</v>
      </c>
      <c r="S74" s="204">
        <f>IFERROR(VLOOKUP(C74,'BANK INF DECEMBER 2022'!C74:U590,19,FALSE),)</f>
        <v>68252.75</v>
      </c>
      <c r="T74" s="204">
        <f>IFERROR(VLOOKUP(C74,'BANK INF DECEMBER 2022'!C74:V590,20,FALSE),)</f>
        <v>3412.64</v>
      </c>
      <c r="U74" s="210">
        <f t="shared" si="6"/>
        <v>98966.49</v>
      </c>
      <c r="V74" s="210">
        <f t="shared" si="7"/>
        <v>781493.99</v>
      </c>
    </row>
    <row r="75" spans="1:22" s="194" customFormat="1" ht="25.15" customHeight="1">
      <c r="A75" s="211">
        <v>73</v>
      </c>
      <c r="B75" s="202">
        <v>3</v>
      </c>
      <c r="C75" s="710" t="s">
        <v>291</v>
      </c>
      <c r="D75" s="203" t="s">
        <v>787</v>
      </c>
      <c r="E75" s="203" t="str">
        <f>IFERROR(VLOOKUP(C75,'BANK INF DECEMBER 2022'!C75:F591,4,FALSE),)</f>
        <v>0152510775400</v>
      </c>
      <c r="F75" s="204" t="s">
        <v>194</v>
      </c>
      <c r="G75" s="204">
        <f>IFERROR(VLOOKUP(C75,'BANK INF DECEMBER 2022'!C75:H591,6,FALSE),)</f>
        <v>25</v>
      </c>
      <c r="H75" s="204">
        <f>IFERROR(VLOOKUP(C75,'BANK INF DECEMBER 2022'!C75:I591,7,FALSE),)</f>
        <v>15000</v>
      </c>
      <c r="I75" s="204">
        <f>IFERROR(VLOOKUP(C75,'BANK INF DECEMBER 2022'!C75:J591,8,FALSE),)</f>
        <v>390000</v>
      </c>
      <c r="J75" s="204">
        <f>IFERROR(VLOOKUP(C75,'BANK INF DECEMBER 2022'!C75:L591,10,FALSE),)</f>
        <v>699024.92</v>
      </c>
      <c r="K75" s="204">
        <f>IFERROR(VLOOKUP(C75,'BANK INF DECEMBER 2022'!C75:M591,11,FALSE),)</f>
        <v>629122.43000000005</v>
      </c>
      <c r="L75" s="204">
        <f>IFERROR(VLOOKUP(C75,'BANK INF DECEMBER 2022'!C75:N591,12,FALSE),)</f>
        <v>41824.486000000012</v>
      </c>
      <c r="M75" s="204">
        <f>IFERROR(VLOOKUP(C75,'BANK INF DECEMBER 2022'!C75:O591,13,FALSE),)</f>
        <v>69902.490000000005</v>
      </c>
      <c r="N75" s="204">
        <f>IFERROR(VLOOKUP(C75,'BANK INF DECEMBER 2022'!C75:P591,14,FALSE),)</f>
        <v>100000</v>
      </c>
      <c r="O75" s="204">
        <f t="shared" si="5"/>
        <v>211726.97600000002</v>
      </c>
      <c r="P75" s="204">
        <f>IFERROR(VLOOKUP(C75,'BANK INF DECEMBER 2022'!C75:R591,16,FALSE),)</f>
        <v>0</v>
      </c>
      <c r="Q75" s="204">
        <f t="shared" si="4"/>
        <v>487297.94400000002</v>
      </c>
      <c r="R75" s="204">
        <f>IFERROR(VLOOKUP(C75,'BANK INF DECEMBER 2022'!C75:T591,18,FALSE),)</f>
        <v>27961</v>
      </c>
      <c r="S75" s="204">
        <f>IFERROR(VLOOKUP(C75,'BANK INF DECEMBER 2022'!C75:U591,19,FALSE),)</f>
        <v>69902.490000000005</v>
      </c>
      <c r="T75" s="204">
        <f>IFERROR(VLOOKUP(C75,'BANK INF DECEMBER 2022'!C75:V591,20,FALSE),)</f>
        <v>3495.12</v>
      </c>
      <c r="U75" s="210">
        <f t="shared" si="6"/>
        <v>101358.61</v>
      </c>
      <c r="V75" s="210">
        <f t="shared" si="7"/>
        <v>800383.53</v>
      </c>
    </row>
    <row r="76" spans="1:22" s="194" customFormat="1" ht="25.15" customHeight="1">
      <c r="A76" s="211">
        <v>74</v>
      </c>
      <c r="B76" s="202">
        <v>3</v>
      </c>
      <c r="C76" s="710" t="s">
        <v>292</v>
      </c>
      <c r="D76" s="203" t="s">
        <v>787</v>
      </c>
      <c r="E76" s="203" t="str">
        <f>IFERROR(VLOOKUP(C76,'BANK INF DECEMBER 2022'!C76:F592,4,FALSE),)</f>
        <v>0152228470100</v>
      </c>
      <c r="F76" s="204" t="s">
        <v>194</v>
      </c>
      <c r="G76" s="204">
        <f>IFERROR(VLOOKUP(C76,'BANK INF DECEMBER 2022'!C76:H592,6,FALSE),)</f>
        <v>21</v>
      </c>
      <c r="H76" s="204">
        <f>IFERROR(VLOOKUP(C76,'BANK INF DECEMBER 2022'!C76:I592,7,FALSE),)</f>
        <v>15000</v>
      </c>
      <c r="I76" s="204">
        <f>IFERROR(VLOOKUP(C76,'BANK INF DECEMBER 2022'!C76:J592,8,FALSE),)</f>
        <v>390000</v>
      </c>
      <c r="J76" s="204">
        <f>IFERROR(VLOOKUP(C76,'BANK INF DECEMBER 2022'!C76:L592,10,FALSE),)</f>
        <v>600021.92000000004</v>
      </c>
      <c r="K76" s="204">
        <f>IFERROR(VLOOKUP(C76,'BANK INF DECEMBER 2022'!C76:M592,11,FALSE),)</f>
        <v>540019.73</v>
      </c>
      <c r="L76" s="204">
        <f>IFERROR(VLOOKUP(C76,'BANK INF DECEMBER 2022'!C76:N592,12,FALSE),)</f>
        <v>24003.945999999996</v>
      </c>
      <c r="M76" s="204">
        <f>IFERROR(VLOOKUP(C76,'BANK INF DECEMBER 2022'!C76:O592,13,FALSE),)</f>
        <v>60002.19</v>
      </c>
      <c r="N76" s="204">
        <f>IFERROR(VLOOKUP(C76,'BANK INF DECEMBER 2022'!C76:P592,14,FALSE),)</f>
        <v>100000</v>
      </c>
      <c r="O76" s="204">
        <f t="shared" si="5"/>
        <v>184006.136</v>
      </c>
      <c r="P76" s="204">
        <f>IFERROR(VLOOKUP(C76,'BANK INF DECEMBER 2022'!C76:R592,16,FALSE),)</f>
        <v>0</v>
      </c>
      <c r="Q76" s="204">
        <f t="shared" si="4"/>
        <v>416015.78400000004</v>
      </c>
      <c r="R76" s="204">
        <f>IFERROR(VLOOKUP(C76,'BANK INF DECEMBER 2022'!C76:T592,18,FALSE),)</f>
        <v>24000.880000000001</v>
      </c>
      <c r="S76" s="204">
        <f>IFERROR(VLOOKUP(C76,'BANK INF DECEMBER 2022'!C76:U592,19,FALSE),)</f>
        <v>60002.19</v>
      </c>
      <c r="T76" s="204">
        <f>IFERROR(VLOOKUP(C76,'BANK INF DECEMBER 2022'!C76:V592,20,FALSE),)</f>
        <v>3000.11</v>
      </c>
      <c r="U76" s="210">
        <f t="shared" si="6"/>
        <v>87003.180000000008</v>
      </c>
      <c r="V76" s="210">
        <f t="shared" si="7"/>
        <v>687025.10000000009</v>
      </c>
    </row>
    <row r="77" spans="1:22" s="194" customFormat="1" ht="25.15" customHeight="1">
      <c r="A77" s="211">
        <v>75</v>
      </c>
      <c r="B77" s="202">
        <v>3</v>
      </c>
      <c r="C77" s="710" t="s">
        <v>293</v>
      </c>
      <c r="D77" s="203" t="s">
        <v>787</v>
      </c>
      <c r="E77" s="203" t="str">
        <f>IFERROR(VLOOKUP(C77,'BANK INF DECEMBER 2022'!C77:F593,4,FALSE),)</f>
        <v>0152606954700</v>
      </c>
      <c r="F77" s="204" t="s">
        <v>204</v>
      </c>
      <c r="G77" s="204">
        <f>IFERROR(VLOOKUP(C77,'BANK INF DECEMBER 2022'!C77:H593,6,FALSE),)</f>
        <v>25</v>
      </c>
      <c r="H77" s="204">
        <f>IFERROR(VLOOKUP(C77,'BANK INF DECEMBER 2022'!C77:I593,7,FALSE),)</f>
        <v>15000</v>
      </c>
      <c r="I77" s="204">
        <f>IFERROR(VLOOKUP(C77,'BANK INF DECEMBER 2022'!C77:J593,8,FALSE),)</f>
        <v>390000</v>
      </c>
      <c r="J77" s="204">
        <f>IFERROR(VLOOKUP(C77,'BANK INF DECEMBER 2022'!C77:L593,10,FALSE),)</f>
        <v>688024.08</v>
      </c>
      <c r="K77" s="204">
        <f>IFERROR(VLOOKUP(C77,'BANK INF DECEMBER 2022'!C77:M593,11,FALSE),)</f>
        <v>619221.66999999993</v>
      </c>
      <c r="L77" s="204">
        <f>IFERROR(VLOOKUP(C77,'BANK INF DECEMBER 2022'!C77:N593,12,FALSE),)</f>
        <v>39844.333999999988</v>
      </c>
      <c r="M77" s="204">
        <f>IFERROR(VLOOKUP(C77,'BANK INF DECEMBER 2022'!C77:O593,13,FALSE),)</f>
        <v>68802.41</v>
      </c>
      <c r="N77" s="204">
        <f>IFERROR(VLOOKUP(C77,'BANK INF DECEMBER 2022'!C77:P593,14,FALSE),)</f>
        <v>100000</v>
      </c>
      <c r="O77" s="204">
        <f t="shared" si="5"/>
        <v>208646.74400000001</v>
      </c>
      <c r="P77" s="204">
        <f>IFERROR(VLOOKUP(C77,'BANK INF DECEMBER 2022'!C77:R593,16,FALSE),)</f>
        <v>0</v>
      </c>
      <c r="Q77" s="204">
        <f t="shared" si="4"/>
        <v>479377.33599999995</v>
      </c>
      <c r="R77" s="204">
        <f>IFERROR(VLOOKUP(C77,'BANK INF DECEMBER 2022'!C77:T593,18,FALSE),)</f>
        <v>27520.959999999999</v>
      </c>
      <c r="S77" s="204">
        <f>IFERROR(VLOOKUP(C77,'BANK INF DECEMBER 2022'!C77:U593,19,FALSE),)</f>
        <v>68802.41</v>
      </c>
      <c r="T77" s="204">
        <f>IFERROR(VLOOKUP(C77,'BANK INF DECEMBER 2022'!C77:V593,20,FALSE),)</f>
        <v>3440.12</v>
      </c>
      <c r="U77" s="210">
        <f t="shared" si="6"/>
        <v>99763.489999999991</v>
      </c>
      <c r="V77" s="210">
        <f t="shared" si="7"/>
        <v>787787.57</v>
      </c>
    </row>
    <row r="78" spans="1:22" s="194" customFormat="1" ht="25.15" customHeight="1">
      <c r="A78" s="211">
        <v>76</v>
      </c>
      <c r="B78" s="202">
        <v>3</v>
      </c>
      <c r="C78" s="710" t="s">
        <v>294</v>
      </c>
      <c r="D78" s="203" t="s">
        <v>787</v>
      </c>
      <c r="E78" s="203" t="str">
        <f>IFERROR(VLOOKUP(C78,'BANK INF DECEMBER 2022'!C78:F594,4,FALSE),)</f>
        <v>0152607179200</v>
      </c>
      <c r="F78" s="204" t="s">
        <v>204</v>
      </c>
      <c r="G78" s="204">
        <f>IFERROR(VLOOKUP(C78,'BANK INF DECEMBER 2022'!C78:H594,6,FALSE),)</f>
        <v>23</v>
      </c>
      <c r="H78" s="204">
        <f>IFERROR(VLOOKUP(C78,'BANK INF DECEMBER 2022'!C78:I594,7,FALSE),)</f>
        <v>15000</v>
      </c>
      <c r="I78" s="204">
        <f>IFERROR(VLOOKUP(C78,'BANK INF DECEMBER 2022'!C78:J594,8,FALSE),)</f>
        <v>390000</v>
      </c>
      <c r="J78" s="204">
        <f>IFERROR(VLOOKUP(C78,'BANK INF DECEMBER 2022'!C78:L594,10,FALSE),)</f>
        <v>701027.39</v>
      </c>
      <c r="K78" s="204">
        <f>IFERROR(VLOOKUP(C78,'BANK INF DECEMBER 2022'!C78:M594,11,FALSE),)</f>
        <v>630924.65</v>
      </c>
      <c r="L78" s="204">
        <f>IFERROR(VLOOKUP(C78,'BANK INF DECEMBER 2022'!C78:N594,12,FALSE),)</f>
        <v>42184.930000000008</v>
      </c>
      <c r="M78" s="204">
        <f>IFERROR(VLOOKUP(C78,'BANK INF DECEMBER 2022'!C78:O594,13,FALSE),)</f>
        <v>70102.740000000005</v>
      </c>
      <c r="N78" s="204">
        <f>IFERROR(VLOOKUP(C78,'BANK INF DECEMBER 2022'!C78:P594,14,FALSE),)</f>
        <v>100000</v>
      </c>
      <c r="O78" s="204">
        <f t="shared" si="5"/>
        <v>212287.67</v>
      </c>
      <c r="P78" s="204">
        <f>IFERROR(VLOOKUP(C78,'BANK INF DECEMBER 2022'!C78:R594,16,FALSE),)</f>
        <v>0</v>
      </c>
      <c r="Q78" s="204">
        <f t="shared" si="4"/>
        <v>488739.72</v>
      </c>
      <c r="R78" s="204">
        <f>IFERROR(VLOOKUP(C78,'BANK INF DECEMBER 2022'!C78:T594,18,FALSE),)</f>
        <v>28041.1</v>
      </c>
      <c r="S78" s="204">
        <f>IFERROR(VLOOKUP(C78,'BANK INF DECEMBER 2022'!C78:U594,19,FALSE),)</f>
        <v>70102.740000000005</v>
      </c>
      <c r="T78" s="204">
        <f>IFERROR(VLOOKUP(C78,'BANK INF DECEMBER 2022'!C78:V594,20,FALSE),)</f>
        <v>3505.14</v>
      </c>
      <c r="U78" s="210">
        <f t="shared" si="6"/>
        <v>101648.98</v>
      </c>
      <c r="V78" s="210">
        <f t="shared" si="7"/>
        <v>802676.37</v>
      </c>
    </row>
    <row r="79" spans="1:22" s="194" customFormat="1" ht="25.15" customHeight="1">
      <c r="A79" s="211">
        <v>77</v>
      </c>
      <c r="B79" s="202">
        <v>3</v>
      </c>
      <c r="C79" s="710" t="s">
        <v>295</v>
      </c>
      <c r="D79" s="203" t="s">
        <v>787</v>
      </c>
      <c r="E79" s="203" t="str">
        <f>IFERROR(VLOOKUP(C79,'BANK INF DECEMBER 2022'!C79:F595,4,FALSE),)</f>
        <v>0152606818600</v>
      </c>
      <c r="F79" s="204" t="s">
        <v>204</v>
      </c>
      <c r="G79" s="204">
        <f>IFERROR(VLOOKUP(C79,'BANK INF DECEMBER 2022'!C79:H595,6,FALSE),)</f>
        <v>25</v>
      </c>
      <c r="H79" s="204">
        <f>IFERROR(VLOOKUP(C79,'BANK INF DECEMBER 2022'!C79:I595,7,FALSE),)</f>
        <v>15000</v>
      </c>
      <c r="I79" s="204">
        <f>IFERROR(VLOOKUP(C79,'BANK INF DECEMBER 2022'!C79:J595,8,FALSE),)</f>
        <v>390000</v>
      </c>
      <c r="J79" s="204">
        <f>IFERROR(VLOOKUP(C79,'BANK INF DECEMBER 2022'!C79:L595,10,FALSE),)</f>
        <v>760029.62</v>
      </c>
      <c r="K79" s="204">
        <f>IFERROR(VLOOKUP(C79,'BANK INF DECEMBER 2022'!C79:M595,11,FALSE),)</f>
        <v>684026.66</v>
      </c>
      <c r="L79" s="204">
        <f>IFERROR(VLOOKUP(C79,'BANK INF DECEMBER 2022'!C79:N595,12,FALSE),)</f>
        <v>52805.332000000009</v>
      </c>
      <c r="M79" s="204">
        <f>IFERROR(VLOOKUP(C79,'BANK INF DECEMBER 2022'!C79:O595,13,FALSE),)</f>
        <v>76002.960000000006</v>
      </c>
      <c r="N79" s="204">
        <f>IFERROR(VLOOKUP(C79,'BANK INF DECEMBER 2022'!C79:P595,14,FALSE),)</f>
        <v>100000</v>
      </c>
      <c r="O79" s="204">
        <f t="shared" si="5"/>
        <v>228808.29200000002</v>
      </c>
      <c r="P79" s="204">
        <f>IFERROR(VLOOKUP(C79,'BANK INF DECEMBER 2022'!C79:R595,16,FALSE),)</f>
        <v>0</v>
      </c>
      <c r="Q79" s="204">
        <f t="shared" si="4"/>
        <v>531221.32799999998</v>
      </c>
      <c r="R79" s="204">
        <f>IFERROR(VLOOKUP(C79,'BANK INF DECEMBER 2022'!C79:T595,18,FALSE),)</f>
        <v>30401.18</v>
      </c>
      <c r="S79" s="204">
        <f>IFERROR(VLOOKUP(C79,'BANK INF DECEMBER 2022'!C79:U595,19,FALSE),)</f>
        <v>76002.960000000006</v>
      </c>
      <c r="T79" s="204">
        <f>IFERROR(VLOOKUP(C79,'BANK INF DECEMBER 2022'!C79:V595,20,FALSE),)</f>
        <v>3800.15</v>
      </c>
      <c r="U79" s="210">
        <f t="shared" si="6"/>
        <v>110204.29000000001</v>
      </c>
      <c r="V79" s="210">
        <f t="shared" si="7"/>
        <v>870233.91</v>
      </c>
    </row>
    <row r="80" spans="1:22" s="194" customFormat="1" ht="25.15" customHeight="1">
      <c r="A80" s="211">
        <v>78</v>
      </c>
      <c r="B80" s="202">
        <v>3</v>
      </c>
      <c r="C80" s="710" t="s">
        <v>296</v>
      </c>
      <c r="D80" s="203" t="s">
        <v>787</v>
      </c>
      <c r="E80" s="203" t="str">
        <f>IFERROR(VLOOKUP(C80,'BANK INF DECEMBER 2022'!C80:F596,4,FALSE),)</f>
        <v>0152612034500</v>
      </c>
      <c r="F80" s="204" t="s">
        <v>204</v>
      </c>
      <c r="G80" s="204">
        <f>IFERROR(VLOOKUP(C80,'BANK INF DECEMBER 2022'!C80:H596,6,FALSE),)</f>
        <v>24</v>
      </c>
      <c r="H80" s="204">
        <f>IFERROR(VLOOKUP(C80,'BANK INF DECEMBER 2022'!C80:I596,7,FALSE),)</f>
        <v>15000</v>
      </c>
      <c r="I80" s="204">
        <f>IFERROR(VLOOKUP(C80,'BANK INF DECEMBER 2022'!C80:J596,8,FALSE),)</f>
        <v>390000</v>
      </c>
      <c r="J80" s="204">
        <f>IFERROR(VLOOKUP(C80,'BANK INF DECEMBER 2022'!C80:L596,10,FALSE),)</f>
        <v>762030.93</v>
      </c>
      <c r="K80" s="204">
        <f>IFERROR(VLOOKUP(C80,'BANK INF DECEMBER 2022'!C80:M596,11,FALSE),)</f>
        <v>685827.84000000008</v>
      </c>
      <c r="L80" s="204">
        <f>IFERROR(VLOOKUP(C80,'BANK INF DECEMBER 2022'!C80:N596,12,FALSE),)</f>
        <v>53165.568000000021</v>
      </c>
      <c r="M80" s="204">
        <f>IFERROR(VLOOKUP(C80,'BANK INF DECEMBER 2022'!C80:O596,13,FALSE),)</f>
        <v>76203.09</v>
      </c>
      <c r="N80" s="204">
        <f>IFERROR(VLOOKUP(C80,'BANK INF DECEMBER 2022'!C80:P596,14,FALSE),)</f>
        <v>100000</v>
      </c>
      <c r="O80" s="204">
        <f t="shared" si="5"/>
        <v>229368.65800000002</v>
      </c>
      <c r="P80" s="204">
        <f>IFERROR(VLOOKUP(C80,'BANK INF DECEMBER 2022'!C80:R596,16,FALSE),)</f>
        <v>0</v>
      </c>
      <c r="Q80" s="204">
        <f t="shared" si="4"/>
        <v>532662.272</v>
      </c>
      <c r="R80" s="204">
        <f>IFERROR(VLOOKUP(C80,'BANK INF DECEMBER 2022'!C80:T596,18,FALSE),)</f>
        <v>30481.24</v>
      </c>
      <c r="S80" s="204">
        <f>IFERROR(VLOOKUP(C80,'BANK INF DECEMBER 2022'!C80:U596,19,FALSE),)</f>
        <v>76203.09</v>
      </c>
      <c r="T80" s="204">
        <f>IFERROR(VLOOKUP(C80,'BANK INF DECEMBER 2022'!C80:V596,20,FALSE),)</f>
        <v>3810.15</v>
      </c>
      <c r="U80" s="210">
        <f t="shared" si="6"/>
        <v>110494.48</v>
      </c>
      <c r="V80" s="210">
        <f t="shared" si="7"/>
        <v>872525.41</v>
      </c>
    </row>
    <row r="81" spans="1:22" s="194" customFormat="1" ht="25.15" customHeight="1">
      <c r="A81" s="211">
        <v>79</v>
      </c>
      <c r="B81" s="202">
        <v>3</v>
      </c>
      <c r="C81" s="710" t="s">
        <v>297</v>
      </c>
      <c r="D81" s="203" t="s">
        <v>787</v>
      </c>
      <c r="E81" s="203" t="str">
        <f>IFERROR(VLOOKUP(C81,'BANK INF DECEMBER 2022'!C81:F597,4,FALSE),)</f>
        <v>0152606556500</v>
      </c>
      <c r="F81" s="204" t="s">
        <v>204</v>
      </c>
      <c r="G81" s="204">
        <f>IFERROR(VLOOKUP(C81,'BANK INF DECEMBER 2022'!C81:H597,6,FALSE),)</f>
        <v>26</v>
      </c>
      <c r="H81" s="204">
        <f>IFERROR(VLOOKUP(C81,'BANK INF DECEMBER 2022'!C81:I597,7,FALSE),)</f>
        <v>15000</v>
      </c>
      <c r="I81" s="204">
        <f>IFERROR(VLOOKUP(C81,'BANK INF DECEMBER 2022'!C81:J597,8,FALSE),)</f>
        <v>390000</v>
      </c>
      <c r="J81" s="204">
        <f>IFERROR(VLOOKUP(C81,'BANK INF DECEMBER 2022'!C81:L597,10,FALSE),)</f>
        <v>690023.08</v>
      </c>
      <c r="K81" s="204">
        <f>IFERROR(VLOOKUP(C81,'BANK INF DECEMBER 2022'!C81:M597,11,FALSE),)</f>
        <v>621020.77</v>
      </c>
      <c r="L81" s="204">
        <f>IFERROR(VLOOKUP(C81,'BANK INF DECEMBER 2022'!C81:N597,12,FALSE),)</f>
        <v>40204.15400000001</v>
      </c>
      <c r="M81" s="204">
        <f>IFERROR(VLOOKUP(C81,'BANK INF DECEMBER 2022'!C81:O597,13,FALSE),)</f>
        <v>69002.31</v>
      </c>
      <c r="N81" s="204">
        <f>IFERROR(VLOOKUP(C81,'BANK INF DECEMBER 2022'!C81:P597,14,FALSE),)</f>
        <v>100000</v>
      </c>
      <c r="O81" s="204">
        <f t="shared" si="5"/>
        <v>209206.46400000001</v>
      </c>
      <c r="P81" s="204">
        <f>IFERROR(VLOOKUP(C81,'BANK INF DECEMBER 2022'!C81:R597,16,FALSE),)</f>
        <v>0</v>
      </c>
      <c r="Q81" s="204">
        <f t="shared" si="4"/>
        <v>480816.61599999992</v>
      </c>
      <c r="R81" s="204">
        <f>IFERROR(VLOOKUP(C81,'BANK INF DECEMBER 2022'!C81:T597,18,FALSE),)</f>
        <v>27600.92</v>
      </c>
      <c r="S81" s="204">
        <f>IFERROR(VLOOKUP(C81,'BANK INF DECEMBER 2022'!C81:U597,19,FALSE),)</f>
        <v>69002.31</v>
      </c>
      <c r="T81" s="204">
        <f>IFERROR(VLOOKUP(C81,'BANK INF DECEMBER 2022'!C81:V597,20,FALSE),)</f>
        <v>3450.12</v>
      </c>
      <c r="U81" s="210">
        <f t="shared" si="6"/>
        <v>100053.34999999999</v>
      </c>
      <c r="V81" s="210">
        <f t="shared" si="7"/>
        <v>790076.42999999993</v>
      </c>
    </row>
    <row r="82" spans="1:22" s="194" customFormat="1" ht="25.15" customHeight="1">
      <c r="A82" s="211">
        <v>80</v>
      </c>
      <c r="B82" s="202">
        <v>3</v>
      </c>
      <c r="C82" s="710" t="s">
        <v>298</v>
      </c>
      <c r="D82" s="203" t="s">
        <v>787</v>
      </c>
      <c r="E82" s="203" t="str">
        <f>IFERROR(VLOOKUP(C82,'BANK INF DECEMBER 2022'!C82:F598,4,FALSE),)</f>
        <v>0152592742300</v>
      </c>
      <c r="F82" s="204" t="s">
        <v>204</v>
      </c>
      <c r="G82" s="204">
        <f>IFERROR(VLOOKUP(C82,'BANK INF DECEMBER 2022'!C82:H598,6,FALSE),)</f>
        <v>26</v>
      </c>
      <c r="H82" s="204">
        <f>IFERROR(VLOOKUP(C82,'BANK INF DECEMBER 2022'!C82:I598,7,FALSE),)</f>
        <v>16846.150000000001</v>
      </c>
      <c r="I82" s="204">
        <f>IFERROR(VLOOKUP(C82,'BANK INF DECEMBER 2022'!C82:J598,8,FALSE),)</f>
        <v>438000</v>
      </c>
      <c r="J82" s="204">
        <f>IFERROR(VLOOKUP(C82,'BANK INF DECEMBER 2022'!C82:L598,10,FALSE),)</f>
        <v>865925.13</v>
      </c>
      <c r="K82" s="204">
        <f>IFERROR(VLOOKUP(C82,'BANK INF DECEMBER 2022'!C82:M598,11,FALSE),)</f>
        <v>779332.62</v>
      </c>
      <c r="L82" s="204">
        <f>IFERROR(VLOOKUP(C82,'BANK INF DECEMBER 2022'!C82:N598,12,FALSE),)</f>
        <v>72833.154999999999</v>
      </c>
      <c r="M82" s="204">
        <f>IFERROR(VLOOKUP(C82,'BANK INF DECEMBER 2022'!C82:O598,13,FALSE),)</f>
        <v>86592.51</v>
      </c>
      <c r="N82" s="204">
        <f>IFERROR(VLOOKUP(C82,'BANK INF DECEMBER 2022'!C82:P598,14,FALSE),)</f>
        <v>100000</v>
      </c>
      <c r="O82" s="204">
        <f t="shared" si="5"/>
        <v>259425.66499999998</v>
      </c>
      <c r="P82" s="204">
        <f>IFERROR(VLOOKUP(C82,'BANK INF DECEMBER 2022'!C82:R598,16,FALSE),)</f>
        <v>0</v>
      </c>
      <c r="Q82" s="204">
        <f t="shared" si="4"/>
        <v>606499.46500000008</v>
      </c>
      <c r="R82" s="204">
        <f>IFERROR(VLOOKUP(C82,'BANK INF DECEMBER 2022'!C82:T598,18,FALSE),)</f>
        <v>34637.01</v>
      </c>
      <c r="S82" s="204">
        <f>IFERROR(VLOOKUP(C82,'BANK INF DECEMBER 2022'!C82:U598,19,FALSE),)</f>
        <v>86592.51</v>
      </c>
      <c r="T82" s="204">
        <f>IFERROR(VLOOKUP(C82,'BANK INF DECEMBER 2022'!C82:V598,20,FALSE),)</f>
        <v>4329.63</v>
      </c>
      <c r="U82" s="210">
        <f t="shared" si="6"/>
        <v>125559.15</v>
      </c>
      <c r="V82" s="210">
        <f t="shared" si="7"/>
        <v>991484.28</v>
      </c>
    </row>
    <row r="83" spans="1:22" s="194" customFormat="1" ht="25.15" customHeight="1">
      <c r="A83" s="211">
        <v>81</v>
      </c>
      <c r="B83" s="202">
        <v>3</v>
      </c>
      <c r="C83" s="710" t="s">
        <v>299</v>
      </c>
      <c r="D83" s="203" t="s">
        <v>787</v>
      </c>
      <c r="E83" s="203" t="str">
        <f>IFERROR(VLOOKUP(C83,'BANK INF DECEMBER 2022'!C83:F599,4,FALSE),)</f>
        <v>0152347501200</v>
      </c>
      <c r="F83" s="204" t="s">
        <v>300</v>
      </c>
      <c r="G83" s="204">
        <f>IFERROR(VLOOKUP(C83,'BANK INF DECEMBER 2022'!C83:H599,6,FALSE),)</f>
        <v>25</v>
      </c>
      <c r="H83" s="204">
        <f>IFERROR(VLOOKUP(C83,'BANK INF DECEMBER 2022'!C83:I599,7,FALSE),)</f>
        <v>20000</v>
      </c>
      <c r="I83" s="204">
        <f>IFERROR(VLOOKUP(C83,'BANK INF DECEMBER 2022'!C83:J599,8,FALSE),)</f>
        <v>520000</v>
      </c>
      <c r="J83" s="204">
        <f>IFERROR(VLOOKUP(C83,'BANK INF DECEMBER 2022'!C83:L599,10,FALSE),)</f>
        <v>1054709.3400000001</v>
      </c>
      <c r="K83" s="204">
        <f>IFERROR(VLOOKUP(C83,'BANK INF DECEMBER 2022'!C83:M599,11,FALSE),)</f>
        <v>949238.41000000015</v>
      </c>
      <c r="L83" s="204">
        <f>IFERROR(VLOOKUP(C83,'BANK INF DECEMBER 2022'!C83:N599,12,FALSE),)</f>
        <v>115309.60250000004</v>
      </c>
      <c r="M83" s="204">
        <f>IFERROR(VLOOKUP(C83,'BANK INF DECEMBER 2022'!C83:O599,13,FALSE),)</f>
        <v>105470.93</v>
      </c>
      <c r="N83" s="204">
        <f>IFERROR(VLOOKUP(C83,'BANK INF DECEMBER 2022'!C83:P599,14,FALSE),)</f>
        <v>100000</v>
      </c>
      <c r="O83" s="204">
        <f t="shared" si="5"/>
        <v>320780.53250000003</v>
      </c>
      <c r="P83" s="204">
        <f>IFERROR(VLOOKUP(C83,'BANK INF DECEMBER 2022'!C83:R599,16,FALSE),)</f>
        <v>0</v>
      </c>
      <c r="Q83" s="204">
        <f t="shared" si="4"/>
        <v>733928.80750000011</v>
      </c>
      <c r="R83" s="204">
        <f>IFERROR(VLOOKUP(C83,'BANK INF DECEMBER 2022'!C83:T599,18,FALSE),)</f>
        <v>42188.37</v>
      </c>
      <c r="S83" s="204">
        <f>IFERROR(VLOOKUP(C83,'BANK INF DECEMBER 2022'!C83:U599,19,FALSE),)</f>
        <v>105470.93</v>
      </c>
      <c r="T83" s="204">
        <f>IFERROR(VLOOKUP(C83,'BANK INF DECEMBER 2022'!C83:V599,20,FALSE),)</f>
        <v>5273.55</v>
      </c>
      <c r="U83" s="210">
        <f t="shared" si="6"/>
        <v>152932.84999999998</v>
      </c>
      <c r="V83" s="210">
        <f t="shared" si="7"/>
        <v>1207642.19</v>
      </c>
    </row>
    <row r="84" spans="1:22" s="194" customFormat="1" ht="25.15" customHeight="1">
      <c r="A84" s="211">
        <v>82</v>
      </c>
      <c r="B84" s="202">
        <v>3</v>
      </c>
      <c r="C84" s="710" t="s">
        <v>301</v>
      </c>
      <c r="D84" s="203" t="s">
        <v>787</v>
      </c>
      <c r="E84" s="203" t="str">
        <f>IFERROR(VLOOKUP(C84,'BANK INF DECEMBER 2022'!C84:F600,4,FALSE),)</f>
        <v>0152518731700</v>
      </c>
      <c r="F84" s="204" t="s">
        <v>204</v>
      </c>
      <c r="G84" s="204">
        <f>IFERROR(VLOOKUP(C84,'BANK INF DECEMBER 2022'!C84:H600,6,FALSE),)</f>
        <v>24</v>
      </c>
      <c r="H84" s="204">
        <f>IFERROR(VLOOKUP(C84,'BANK INF DECEMBER 2022'!C84:I600,7,FALSE),)</f>
        <v>15000</v>
      </c>
      <c r="I84" s="204">
        <f>IFERROR(VLOOKUP(C84,'BANK INF DECEMBER 2022'!C84:J600,8,FALSE),)</f>
        <v>390000</v>
      </c>
      <c r="J84" s="204">
        <f>IFERROR(VLOOKUP(C84,'BANK INF DECEMBER 2022'!C84:L600,10,FALSE),)</f>
        <v>673024.08</v>
      </c>
      <c r="K84" s="204">
        <f>IFERROR(VLOOKUP(C84,'BANK INF DECEMBER 2022'!C84:M600,11,FALSE),)</f>
        <v>605721.66999999993</v>
      </c>
      <c r="L84" s="204">
        <f>IFERROR(VLOOKUP(C84,'BANK INF DECEMBER 2022'!C84:N600,12,FALSE),)</f>
        <v>37144.333999999988</v>
      </c>
      <c r="M84" s="204">
        <f>IFERROR(VLOOKUP(C84,'BANK INF DECEMBER 2022'!C84:O600,13,FALSE),)</f>
        <v>67302.41</v>
      </c>
      <c r="N84" s="204">
        <f>IFERROR(VLOOKUP(C84,'BANK INF DECEMBER 2022'!C84:P600,14,FALSE),)</f>
        <v>100000</v>
      </c>
      <c r="O84" s="204">
        <f t="shared" si="5"/>
        <v>204446.74400000001</v>
      </c>
      <c r="P84" s="204">
        <f>IFERROR(VLOOKUP(C84,'BANK INF DECEMBER 2022'!C84:R600,16,FALSE),)</f>
        <v>0</v>
      </c>
      <c r="Q84" s="204">
        <f t="shared" si="4"/>
        <v>468577.33599999995</v>
      </c>
      <c r="R84" s="204">
        <f>IFERROR(VLOOKUP(C84,'BANK INF DECEMBER 2022'!C84:T600,18,FALSE),)</f>
        <v>26920.959999999999</v>
      </c>
      <c r="S84" s="204">
        <f>IFERROR(VLOOKUP(C84,'BANK INF DECEMBER 2022'!C84:U600,19,FALSE),)</f>
        <v>67302.41</v>
      </c>
      <c r="T84" s="204">
        <f>IFERROR(VLOOKUP(C84,'BANK INF DECEMBER 2022'!C84:V600,20,FALSE),)</f>
        <v>3365.12</v>
      </c>
      <c r="U84" s="210">
        <f t="shared" si="6"/>
        <v>97588.489999999991</v>
      </c>
      <c r="V84" s="210">
        <f t="shared" si="7"/>
        <v>770612.57</v>
      </c>
    </row>
    <row r="85" spans="1:22" s="194" customFormat="1" ht="25.15" customHeight="1">
      <c r="A85" s="211">
        <v>83</v>
      </c>
      <c r="B85" s="202">
        <v>3</v>
      </c>
      <c r="C85" s="710" t="s">
        <v>302</v>
      </c>
      <c r="D85" s="203" t="s">
        <v>787</v>
      </c>
      <c r="E85" s="203" t="str">
        <f>IFERROR(VLOOKUP(C85,'BANK INF DECEMBER 2022'!C85:F601,4,FALSE),)</f>
        <v>0152613256400</v>
      </c>
      <c r="F85" s="204" t="s">
        <v>216</v>
      </c>
      <c r="G85" s="204">
        <f>IFERROR(VLOOKUP(C85,'BANK INF DECEMBER 2022'!C85:H601,6,FALSE),)</f>
        <v>19</v>
      </c>
      <c r="H85" s="204">
        <f>IFERROR(VLOOKUP(C85,'BANK INF DECEMBER 2022'!C85:I601,7,FALSE),)</f>
        <v>15000</v>
      </c>
      <c r="I85" s="204">
        <f>IFERROR(VLOOKUP(C85,'BANK INF DECEMBER 2022'!C85:J601,8,FALSE),)</f>
        <v>390000</v>
      </c>
      <c r="J85" s="204">
        <f>IFERROR(VLOOKUP(C85,'BANK INF DECEMBER 2022'!C85:L601,10,FALSE),)</f>
        <v>564521.5</v>
      </c>
      <c r="K85" s="204">
        <f>IFERROR(VLOOKUP(C85,'BANK INF DECEMBER 2022'!C85:M601,11,FALSE),)</f>
        <v>508069.35</v>
      </c>
      <c r="L85" s="204">
        <f>IFERROR(VLOOKUP(C85,'BANK INF DECEMBER 2022'!C85:N601,12,FALSE),)</f>
        <v>19045.547999999999</v>
      </c>
      <c r="M85" s="204">
        <f>IFERROR(VLOOKUP(C85,'BANK INF DECEMBER 2022'!C85:O601,13,FALSE),)</f>
        <v>56452.15</v>
      </c>
      <c r="N85" s="204">
        <f>IFERROR(VLOOKUP(C85,'BANK INF DECEMBER 2022'!C85:P601,14,FALSE),)</f>
        <v>100000</v>
      </c>
      <c r="O85" s="204">
        <f t="shared" si="5"/>
        <v>175497.698</v>
      </c>
      <c r="P85" s="204">
        <f>IFERROR(VLOOKUP(C85,'BANK INF DECEMBER 2022'!C85:R601,16,FALSE),)</f>
        <v>0</v>
      </c>
      <c r="Q85" s="204">
        <f t="shared" si="4"/>
        <v>389023.80200000003</v>
      </c>
      <c r="R85" s="204">
        <f>IFERROR(VLOOKUP(C85,'BANK INF DECEMBER 2022'!C85:T601,18,FALSE),)</f>
        <v>22580.86</v>
      </c>
      <c r="S85" s="204">
        <f>IFERROR(VLOOKUP(C85,'BANK INF DECEMBER 2022'!C85:U601,19,FALSE),)</f>
        <v>56452.15</v>
      </c>
      <c r="T85" s="204">
        <f>IFERROR(VLOOKUP(C85,'BANK INF DECEMBER 2022'!C85:V601,20,FALSE),)</f>
        <v>2822.61</v>
      </c>
      <c r="U85" s="210">
        <f t="shared" si="6"/>
        <v>81855.62000000001</v>
      </c>
      <c r="V85" s="210">
        <f t="shared" si="7"/>
        <v>646377.12</v>
      </c>
    </row>
    <row r="86" spans="1:22" s="194" customFormat="1" ht="25.15" customHeight="1">
      <c r="A86" s="211">
        <v>84</v>
      </c>
      <c r="B86" s="202">
        <v>3</v>
      </c>
      <c r="C86" s="710" t="s">
        <v>303</v>
      </c>
      <c r="D86" s="203" t="s">
        <v>787</v>
      </c>
      <c r="E86" s="203" t="str">
        <f>IFERROR(VLOOKUP(C86,'BANK INF DECEMBER 2022'!C86:F602,4,FALSE),)</f>
        <v>0152559776100</v>
      </c>
      <c r="F86" s="204" t="s">
        <v>304</v>
      </c>
      <c r="G86" s="204">
        <f>IFERROR(VLOOKUP(C86,'BANK INF DECEMBER 2022'!C86:H602,6,FALSE),)</f>
        <v>21</v>
      </c>
      <c r="H86" s="204">
        <f>IFERROR(VLOOKUP(C86,'BANK INF DECEMBER 2022'!C86:I602,7,FALSE),)</f>
        <v>12500</v>
      </c>
      <c r="I86" s="204">
        <f>IFERROR(VLOOKUP(C86,'BANK INF DECEMBER 2022'!C86:J602,8,FALSE),)</f>
        <v>325000</v>
      </c>
      <c r="J86" s="204">
        <f>IFERROR(VLOOKUP(C86,'BANK INF DECEMBER 2022'!C86:L602,10,FALSE),)</f>
        <v>530853.98</v>
      </c>
      <c r="K86" s="204">
        <f>IFERROR(VLOOKUP(C86,'BANK INF DECEMBER 2022'!C86:M602,11,FALSE),)</f>
        <v>477768.57999999996</v>
      </c>
      <c r="L86" s="204">
        <f>IFERROR(VLOOKUP(C86,'BANK INF DECEMBER 2022'!C86:N602,12,FALSE),)</f>
        <v>16621.486399999998</v>
      </c>
      <c r="M86" s="204">
        <f>IFERROR(VLOOKUP(C86,'BANK INF DECEMBER 2022'!C86:O602,13,FALSE),)</f>
        <v>53085.4</v>
      </c>
      <c r="N86" s="204">
        <f>IFERROR(VLOOKUP(C86,'BANK INF DECEMBER 2022'!C86:P602,14,FALSE),)</f>
        <v>100000</v>
      </c>
      <c r="O86" s="204">
        <f t="shared" si="5"/>
        <v>169706.88640000002</v>
      </c>
      <c r="P86" s="204">
        <f>IFERROR(VLOOKUP(C86,'BANK INF DECEMBER 2022'!C86:R602,16,FALSE),)</f>
        <v>0</v>
      </c>
      <c r="Q86" s="204">
        <f t="shared" si="4"/>
        <v>361147.09359999996</v>
      </c>
      <c r="R86" s="204">
        <f>IFERROR(VLOOKUP(C86,'BANK INF DECEMBER 2022'!C86:T602,18,FALSE),)</f>
        <v>21234.16</v>
      </c>
      <c r="S86" s="204">
        <f>IFERROR(VLOOKUP(C86,'BANK INF DECEMBER 2022'!C86:U602,19,FALSE),)</f>
        <v>53085.4</v>
      </c>
      <c r="T86" s="204">
        <f>IFERROR(VLOOKUP(C86,'BANK INF DECEMBER 2022'!C86:V602,20,FALSE),)</f>
        <v>2654.27</v>
      </c>
      <c r="U86" s="210">
        <f t="shared" si="6"/>
        <v>76973.83</v>
      </c>
      <c r="V86" s="210">
        <f t="shared" si="7"/>
        <v>607827.80999999994</v>
      </c>
    </row>
    <row r="87" spans="1:22" s="194" customFormat="1" ht="25.15" customHeight="1">
      <c r="A87" s="211">
        <v>85</v>
      </c>
      <c r="B87" s="202">
        <v>3</v>
      </c>
      <c r="C87" s="710" t="s">
        <v>305</v>
      </c>
      <c r="D87" s="203" t="s">
        <v>787</v>
      </c>
      <c r="E87" s="203" t="str">
        <f>IFERROR(VLOOKUP(C87,'BANK INF DECEMBER 2022'!C87:F603,4,FALSE),)</f>
        <v>0152526478500</v>
      </c>
      <c r="F87" s="204" t="s">
        <v>304</v>
      </c>
      <c r="G87" s="204">
        <f>IFERROR(VLOOKUP(C87,'BANK INF DECEMBER 2022'!C87:H603,6,FALSE),)</f>
        <v>25</v>
      </c>
      <c r="H87" s="204">
        <f>IFERROR(VLOOKUP(C87,'BANK INF DECEMBER 2022'!C87:I603,7,FALSE),)</f>
        <v>14500</v>
      </c>
      <c r="I87" s="204">
        <f>IFERROR(VLOOKUP(C87,'BANK INF DECEMBER 2022'!C87:J603,8,FALSE),)</f>
        <v>377000</v>
      </c>
      <c r="J87" s="204">
        <f>IFERROR(VLOOKUP(C87,'BANK INF DECEMBER 2022'!C87:L603,10,FALSE),)</f>
        <v>730828.33</v>
      </c>
      <c r="K87" s="204">
        <f>IFERROR(VLOOKUP(C87,'BANK INF DECEMBER 2022'!C87:M603,11,FALSE),)</f>
        <v>657745.5</v>
      </c>
      <c r="L87" s="204">
        <f>IFERROR(VLOOKUP(C87,'BANK INF DECEMBER 2022'!C87:N603,12,FALSE),)</f>
        <v>47549.100000000006</v>
      </c>
      <c r="M87" s="204">
        <f>IFERROR(VLOOKUP(C87,'BANK INF DECEMBER 2022'!C87:O603,13,FALSE),)</f>
        <v>73082.83</v>
      </c>
      <c r="N87" s="204">
        <f>IFERROR(VLOOKUP(C87,'BANK INF DECEMBER 2022'!C87:P603,14,FALSE),)</f>
        <v>100000</v>
      </c>
      <c r="O87" s="204">
        <f t="shared" si="5"/>
        <v>220631.93</v>
      </c>
      <c r="P87" s="204">
        <f>IFERROR(VLOOKUP(C87,'BANK INF DECEMBER 2022'!C87:R603,16,FALSE),)</f>
        <v>0</v>
      </c>
      <c r="Q87" s="204">
        <f t="shared" si="4"/>
        <v>510196.39999999997</v>
      </c>
      <c r="R87" s="204">
        <f>IFERROR(VLOOKUP(C87,'BANK INF DECEMBER 2022'!C87:T603,18,FALSE),)</f>
        <v>29233.13</v>
      </c>
      <c r="S87" s="204">
        <f>IFERROR(VLOOKUP(C87,'BANK INF DECEMBER 2022'!C87:U603,19,FALSE),)</f>
        <v>73082.83</v>
      </c>
      <c r="T87" s="204">
        <f>IFERROR(VLOOKUP(C87,'BANK INF DECEMBER 2022'!C87:V603,20,FALSE),)</f>
        <v>3654.14</v>
      </c>
      <c r="U87" s="210">
        <f t="shared" si="6"/>
        <v>105970.1</v>
      </c>
      <c r="V87" s="210">
        <f t="shared" si="7"/>
        <v>836798.42999999993</v>
      </c>
    </row>
    <row r="88" spans="1:22" s="194" customFormat="1" ht="25.15" customHeight="1">
      <c r="A88" s="211">
        <v>86</v>
      </c>
      <c r="B88" s="202">
        <v>3</v>
      </c>
      <c r="C88" s="710" t="s">
        <v>306</v>
      </c>
      <c r="D88" s="203" t="s">
        <v>787</v>
      </c>
      <c r="E88" s="203" t="str">
        <f>IFERROR(VLOOKUP(C88,'BANK INF DECEMBER 2022'!C88:F604,4,FALSE),)</f>
        <v>0152459351100</v>
      </c>
      <c r="F88" s="204" t="s">
        <v>304</v>
      </c>
      <c r="G88" s="204">
        <f>IFERROR(VLOOKUP(C88,'BANK INF DECEMBER 2022'!C88:H604,6,FALSE),)</f>
        <v>25</v>
      </c>
      <c r="H88" s="204">
        <f>IFERROR(VLOOKUP(C88,'BANK INF DECEMBER 2022'!C88:I604,7,FALSE),)</f>
        <v>13500</v>
      </c>
      <c r="I88" s="204">
        <f>IFERROR(VLOOKUP(C88,'BANK INF DECEMBER 2022'!C88:J604,8,FALSE),)</f>
        <v>351000</v>
      </c>
      <c r="J88" s="204">
        <f>IFERROR(VLOOKUP(C88,'BANK INF DECEMBER 2022'!C88:L604,10,FALSE),)</f>
        <v>585019.04</v>
      </c>
      <c r="K88" s="204">
        <f>IFERROR(VLOOKUP(C88,'BANK INF DECEMBER 2022'!C88:M604,11,FALSE),)</f>
        <v>526517.14</v>
      </c>
      <c r="L88" s="204">
        <f>IFERROR(VLOOKUP(C88,'BANK INF DECEMBER 2022'!C88:N604,12,FALSE),)</f>
        <v>21303.428000000004</v>
      </c>
      <c r="M88" s="204">
        <f>IFERROR(VLOOKUP(C88,'BANK INF DECEMBER 2022'!C88:O604,13,FALSE),)</f>
        <v>58501.9</v>
      </c>
      <c r="N88" s="204">
        <f>IFERROR(VLOOKUP(C88,'BANK INF DECEMBER 2022'!C88:P604,14,FALSE),)</f>
        <v>100000</v>
      </c>
      <c r="O88" s="204">
        <f t="shared" si="5"/>
        <v>179805.32800000001</v>
      </c>
      <c r="P88" s="204">
        <f>IFERROR(VLOOKUP(C88,'BANK INF DECEMBER 2022'!C88:R604,16,FALSE),)</f>
        <v>0</v>
      </c>
      <c r="Q88" s="204">
        <f t="shared" si="4"/>
        <v>405213.71200000006</v>
      </c>
      <c r="R88" s="204">
        <f>IFERROR(VLOOKUP(C88,'BANK INF DECEMBER 2022'!C88:T604,18,FALSE),)</f>
        <v>23400.76</v>
      </c>
      <c r="S88" s="204">
        <f>IFERROR(VLOOKUP(C88,'BANK INF DECEMBER 2022'!C88:U604,19,FALSE),)</f>
        <v>58501.9</v>
      </c>
      <c r="T88" s="204">
        <f>IFERROR(VLOOKUP(C88,'BANK INF DECEMBER 2022'!C88:V604,20,FALSE),)</f>
        <v>2925.1</v>
      </c>
      <c r="U88" s="210">
        <f t="shared" si="6"/>
        <v>84827.760000000009</v>
      </c>
      <c r="V88" s="210">
        <f t="shared" si="7"/>
        <v>669846.80000000005</v>
      </c>
    </row>
    <row r="89" spans="1:22" s="194" customFormat="1" ht="25.15" customHeight="1">
      <c r="A89" s="211">
        <v>87</v>
      </c>
      <c r="B89" s="202">
        <v>3</v>
      </c>
      <c r="C89" s="710" t="s">
        <v>307</v>
      </c>
      <c r="D89" s="203" t="s">
        <v>787</v>
      </c>
      <c r="E89" s="203" t="str">
        <f>IFERROR(VLOOKUP(C89,'BANK INF DECEMBER 2022'!C89:F605,4,FALSE),)</f>
        <v>0152607773600</v>
      </c>
      <c r="F89" s="204" t="s">
        <v>204</v>
      </c>
      <c r="G89" s="204">
        <f>IFERROR(VLOOKUP(C89,'BANK INF DECEMBER 2022'!C89:H605,6,FALSE),)</f>
        <v>22</v>
      </c>
      <c r="H89" s="204">
        <f>IFERROR(VLOOKUP(C89,'BANK INF DECEMBER 2022'!C89:I605,7,FALSE),)</f>
        <v>15000</v>
      </c>
      <c r="I89" s="204">
        <f>IFERROR(VLOOKUP(C89,'BANK INF DECEMBER 2022'!C89:J605,8,FALSE),)</f>
        <v>390000</v>
      </c>
      <c r="J89" s="204">
        <f>IFERROR(VLOOKUP(C89,'BANK INF DECEMBER 2022'!C89:L605,10,FALSE),)</f>
        <v>710029.23</v>
      </c>
      <c r="K89" s="204">
        <f>IFERROR(VLOOKUP(C89,'BANK INF DECEMBER 2022'!C89:M605,11,FALSE),)</f>
        <v>639026.30999999994</v>
      </c>
      <c r="L89" s="204">
        <f>IFERROR(VLOOKUP(C89,'BANK INF DECEMBER 2022'!C89:N605,12,FALSE),)</f>
        <v>43805.261999999988</v>
      </c>
      <c r="M89" s="204">
        <f>IFERROR(VLOOKUP(C89,'BANK INF DECEMBER 2022'!C89:O605,13,FALSE),)</f>
        <v>71002.92</v>
      </c>
      <c r="N89" s="204">
        <f>IFERROR(VLOOKUP(C89,'BANK INF DECEMBER 2022'!C89:P605,14,FALSE),)</f>
        <v>0</v>
      </c>
      <c r="O89" s="204">
        <f t="shared" si="5"/>
        <v>114808.18199999999</v>
      </c>
      <c r="P89" s="204">
        <f>IFERROR(VLOOKUP(C89,'BANK INF DECEMBER 2022'!C89:R605,16,FALSE),)</f>
        <v>0</v>
      </c>
      <c r="Q89" s="204">
        <f t="shared" si="4"/>
        <v>595221.04799999995</v>
      </c>
      <c r="R89" s="204">
        <f>IFERROR(VLOOKUP(C89,'BANK INF DECEMBER 2022'!C89:T605,18,FALSE),)</f>
        <v>28401.17</v>
      </c>
      <c r="S89" s="204">
        <f>IFERROR(VLOOKUP(C89,'BANK INF DECEMBER 2022'!C89:U605,19,FALSE),)</f>
        <v>71002.92</v>
      </c>
      <c r="T89" s="204">
        <f>IFERROR(VLOOKUP(C89,'BANK INF DECEMBER 2022'!C89:V605,20,FALSE),)</f>
        <v>3550.15</v>
      </c>
      <c r="U89" s="210">
        <f t="shared" si="6"/>
        <v>102954.23999999999</v>
      </c>
      <c r="V89" s="210">
        <f t="shared" si="7"/>
        <v>812983.47</v>
      </c>
    </row>
    <row r="90" spans="1:22" s="194" customFormat="1" ht="25.15" customHeight="1">
      <c r="A90" s="211">
        <v>88</v>
      </c>
      <c r="B90" s="202">
        <v>3</v>
      </c>
      <c r="C90" s="710" t="s">
        <v>308</v>
      </c>
      <c r="D90" s="203" t="s">
        <v>787</v>
      </c>
      <c r="E90" s="203" t="str">
        <f>IFERROR(VLOOKUP(C90,'BANK INF DECEMBER 2022'!C90:F606,4,FALSE),)</f>
        <v>0152607286100</v>
      </c>
      <c r="F90" s="204" t="s">
        <v>235</v>
      </c>
      <c r="G90" s="204">
        <f>IFERROR(VLOOKUP(C90,'BANK INF DECEMBER 2022'!C90:H606,6,FALSE),)</f>
        <v>26</v>
      </c>
      <c r="H90" s="204">
        <f>IFERROR(VLOOKUP(C90,'BANK INF DECEMBER 2022'!C90:I606,7,FALSE),)</f>
        <v>23076.92</v>
      </c>
      <c r="I90" s="204">
        <f>IFERROR(VLOOKUP(C90,'BANK INF DECEMBER 2022'!C90:J606,8,FALSE),)</f>
        <v>600000</v>
      </c>
      <c r="J90" s="204">
        <f>IFERROR(VLOOKUP(C90,'BANK INF DECEMBER 2022'!C90:L606,10,FALSE),)</f>
        <v>1512685.51</v>
      </c>
      <c r="K90" s="204">
        <f>IFERROR(VLOOKUP(C90,'BANK INF DECEMBER 2022'!C90:M606,11,FALSE),)</f>
        <v>1361416.96</v>
      </c>
      <c r="L90" s="204">
        <f>IFERROR(VLOOKUP(C90,'BANK INF DECEMBER 2022'!C90:N606,12,FALSE),)</f>
        <v>236425.08799999999</v>
      </c>
      <c r="M90" s="204">
        <f>IFERROR(VLOOKUP(C90,'BANK INF DECEMBER 2022'!C90:O606,13,FALSE),)</f>
        <v>151268.54999999999</v>
      </c>
      <c r="N90" s="204">
        <f>IFERROR(VLOOKUP(C90,'BANK INF DECEMBER 2022'!C90:P606,14,FALSE),)</f>
        <v>100000</v>
      </c>
      <c r="O90" s="204">
        <f t="shared" si="5"/>
        <v>487693.63799999998</v>
      </c>
      <c r="P90" s="204">
        <f>IFERROR(VLOOKUP(C90,'BANK INF DECEMBER 2022'!C90:R606,16,FALSE),)</f>
        <v>0</v>
      </c>
      <c r="Q90" s="204">
        <f t="shared" si="4"/>
        <v>1024991.872</v>
      </c>
      <c r="R90" s="204">
        <f>IFERROR(VLOOKUP(C90,'BANK INF DECEMBER 2022'!C90:T606,18,FALSE),)</f>
        <v>60507.42</v>
      </c>
      <c r="S90" s="204">
        <f>IFERROR(VLOOKUP(C90,'BANK INF DECEMBER 2022'!C90:U606,19,FALSE),)</f>
        <v>151268.54999999999</v>
      </c>
      <c r="T90" s="204">
        <f>IFERROR(VLOOKUP(C90,'BANK INF DECEMBER 2022'!C90:V606,20,FALSE),)</f>
        <v>7563.43</v>
      </c>
      <c r="U90" s="210">
        <f t="shared" si="6"/>
        <v>219339.39999999997</v>
      </c>
      <c r="V90" s="210">
        <f t="shared" si="7"/>
        <v>1732024.91</v>
      </c>
    </row>
    <row r="91" spans="1:22" s="194" customFormat="1" ht="25.15" customHeight="1">
      <c r="A91" s="211">
        <v>89</v>
      </c>
      <c r="B91" s="202">
        <v>3</v>
      </c>
      <c r="C91" s="710" t="s">
        <v>309</v>
      </c>
      <c r="D91" s="203" t="s">
        <v>787</v>
      </c>
      <c r="E91" s="203" t="str">
        <f>IFERROR(VLOOKUP(C91,'BANK INF DECEMBER 2022'!C91:F607,4,FALSE),)</f>
        <v>0152556063100</v>
      </c>
      <c r="F91" s="204" t="s">
        <v>249</v>
      </c>
      <c r="G91" s="204">
        <f>IFERROR(VLOOKUP(C91,'BANK INF DECEMBER 2022'!C91:H607,6,FALSE),)</f>
        <v>26</v>
      </c>
      <c r="H91" s="204">
        <f>IFERROR(VLOOKUP(C91,'BANK INF DECEMBER 2022'!C91:I607,7,FALSE),)</f>
        <v>15000</v>
      </c>
      <c r="I91" s="204">
        <f>IFERROR(VLOOKUP(C91,'BANK INF DECEMBER 2022'!C91:J607,8,FALSE),)</f>
        <v>390000</v>
      </c>
      <c r="J91" s="204">
        <f>IFERROR(VLOOKUP(C91,'BANK INF DECEMBER 2022'!C91:L607,10,FALSE),)</f>
        <v>830033.85</v>
      </c>
      <c r="K91" s="204">
        <f>IFERROR(VLOOKUP(C91,'BANK INF DECEMBER 2022'!C91:M607,11,FALSE),)</f>
        <v>747030.46</v>
      </c>
      <c r="L91" s="204">
        <f>IFERROR(VLOOKUP(C91,'BANK INF DECEMBER 2022'!C91:N607,12,FALSE),)</f>
        <v>65406.091999999997</v>
      </c>
      <c r="M91" s="204">
        <f>IFERROR(VLOOKUP(C91,'BANK INF DECEMBER 2022'!C91:O607,13,FALSE),)</f>
        <v>83003.39</v>
      </c>
      <c r="N91" s="204">
        <f>IFERROR(VLOOKUP(C91,'BANK INF DECEMBER 2022'!C91:P607,14,FALSE),)</f>
        <v>100000</v>
      </c>
      <c r="O91" s="204">
        <f t="shared" si="5"/>
        <v>248409.48199999999</v>
      </c>
      <c r="P91" s="204">
        <f>IFERROR(VLOOKUP(C91,'BANK INF DECEMBER 2022'!C91:R607,16,FALSE),)</f>
        <v>0</v>
      </c>
      <c r="Q91" s="204">
        <f t="shared" si="4"/>
        <v>581624.36800000002</v>
      </c>
      <c r="R91" s="204">
        <f>IFERROR(VLOOKUP(C91,'BANK INF DECEMBER 2022'!C91:T607,18,FALSE),)</f>
        <v>33201.35</v>
      </c>
      <c r="S91" s="204">
        <f>IFERROR(VLOOKUP(C91,'BANK INF DECEMBER 2022'!C91:U607,19,FALSE),)</f>
        <v>83003.39</v>
      </c>
      <c r="T91" s="204">
        <f>IFERROR(VLOOKUP(C91,'BANK INF DECEMBER 2022'!C91:V607,20,FALSE),)</f>
        <v>4150.17</v>
      </c>
      <c r="U91" s="210">
        <f t="shared" si="6"/>
        <v>120354.90999999999</v>
      </c>
      <c r="V91" s="210">
        <f t="shared" si="7"/>
        <v>950388.76</v>
      </c>
    </row>
    <row r="92" spans="1:22" s="194" customFormat="1" ht="25.15" customHeight="1">
      <c r="A92" s="211">
        <v>90</v>
      </c>
      <c r="B92" s="202">
        <v>3</v>
      </c>
      <c r="C92" s="710" t="s">
        <v>310</v>
      </c>
      <c r="D92" s="203" t="s">
        <v>787</v>
      </c>
      <c r="E92" s="203" t="str">
        <f>IFERROR(VLOOKUP(C92,'BANK INF DECEMBER 2022'!C92:F608,4,FALSE),)</f>
        <v>0152387732600</v>
      </c>
      <c r="F92" s="204" t="s">
        <v>249</v>
      </c>
      <c r="G92" s="204">
        <f>IFERROR(VLOOKUP(C92,'BANK INF DECEMBER 2022'!C92:H608,6,FALSE),)</f>
        <v>26</v>
      </c>
      <c r="H92" s="204">
        <f>IFERROR(VLOOKUP(C92,'BANK INF DECEMBER 2022'!C92:I608,7,FALSE),)</f>
        <v>15000</v>
      </c>
      <c r="I92" s="204">
        <f>IFERROR(VLOOKUP(C92,'BANK INF DECEMBER 2022'!C92:J608,8,FALSE),)</f>
        <v>390000</v>
      </c>
      <c r="J92" s="204">
        <f>IFERROR(VLOOKUP(C92,'BANK INF DECEMBER 2022'!C92:L608,10,FALSE),)</f>
        <v>834034.16</v>
      </c>
      <c r="K92" s="204">
        <f>IFERROR(VLOOKUP(C92,'BANK INF DECEMBER 2022'!C92:M608,11,FALSE),)</f>
        <v>750630.74</v>
      </c>
      <c r="L92" s="204">
        <f>IFERROR(VLOOKUP(C92,'BANK INF DECEMBER 2022'!C92:N608,12,FALSE),)</f>
        <v>66126.148000000001</v>
      </c>
      <c r="M92" s="204">
        <f>IFERROR(VLOOKUP(C92,'BANK INF DECEMBER 2022'!C92:O608,13,FALSE),)</f>
        <v>83403.42</v>
      </c>
      <c r="N92" s="204">
        <f>IFERROR(VLOOKUP(C92,'BANK INF DECEMBER 2022'!C92:P608,14,FALSE),)</f>
        <v>100000</v>
      </c>
      <c r="O92" s="204">
        <f t="shared" si="5"/>
        <v>249529.568</v>
      </c>
      <c r="P92" s="204">
        <f>IFERROR(VLOOKUP(C92,'BANK INF DECEMBER 2022'!C92:R608,16,FALSE),)</f>
        <v>0</v>
      </c>
      <c r="Q92" s="204">
        <f t="shared" si="4"/>
        <v>584504.59200000006</v>
      </c>
      <c r="R92" s="204">
        <f>IFERROR(VLOOKUP(C92,'BANK INF DECEMBER 2022'!C92:T608,18,FALSE),)</f>
        <v>33361.370000000003</v>
      </c>
      <c r="S92" s="204">
        <f>IFERROR(VLOOKUP(C92,'BANK INF DECEMBER 2022'!C92:U608,19,FALSE),)</f>
        <v>83403.42</v>
      </c>
      <c r="T92" s="204">
        <f>IFERROR(VLOOKUP(C92,'BANK INF DECEMBER 2022'!C92:V608,20,FALSE),)</f>
        <v>4170.17</v>
      </c>
      <c r="U92" s="210">
        <f t="shared" si="6"/>
        <v>120934.96</v>
      </c>
      <c r="V92" s="210">
        <f t="shared" si="7"/>
        <v>954969.12</v>
      </c>
    </row>
    <row r="93" spans="1:22" s="194" customFormat="1" ht="25.15" customHeight="1">
      <c r="A93" s="211">
        <v>91</v>
      </c>
      <c r="B93" s="202">
        <v>3</v>
      </c>
      <c r="C93" s="710" t="s">
        <v>311</v>
      </c>
      <c r="D93" s="203" t="s">
        <v>787</v>
      </c>
      <c r="E93" s="203" t="str">
        <f>IFERROR(VLOOKUP(C93,'BANK INF DECEMBER 2022'!C93:F609,4,FALSE),)</f>
        <v>0152504708500</v>
      </c>
      <c r="F93" s="204" t="s">
        <v>312</v>
      </c>
      <c r="G93" s="204">
        <f>IFERROR(VLOOKUP(C93,'BANK INF DECEMBER 2022'!C93:H609,6,FALSE),)</f>
        <v>22</v>
      </c>
      <c r="H93" s="204">
        <f>IFERROR(VLOOKUP(C93,'BANK INF DECEMBER 2022'!C93:I609,7,FALSE),)</f>
        <v>20000</v>
      </c>
      <c r="I93" s="204">
        <f>IFERROR(VLOOKUP(C93,'BANK INF DECEMBER 2022'!C93:J609,8,FALSE),)</f>
        <v>520000</v>
      </c>
      <c r="J93" s="204">
        <f>IFERROR(VLOOKUP(C93,'BANK INF DECEMBER 2022'!C93:L609,10,FALSE),)</f>
        <v>821362.67</v>
      </c>
      <c r="K93" s="204">
        <f>IFERROR(VLOOKUP(C93,'BANK INF DECEMBER 2022'!C93:M609,11,FALSE),)</f>
        <v>739226.4</v>
      </c>
      <c r="L93" s="204">
        <f>IFERROR(VLOOKUP(C93,'BANK INF DECEMBER 2022'!C93:N609,12,FALSE),)</f>
        <v>63845.280000000006</v>
      </c>
      <c r="M93" s="204">
        <f>IFERROR(VLOOKUP(C93,'BANK INF DECEMBER 2022'!C93:O609,13,FALSE),)</f>
        <v>82136.27</v>
      </c>
      <c r="N93" s="204">
        <f>IFERROR(VLOOKUP(C93,'BANK INF DECEMBER 2022'!C93:P609,14,FALSE),)</f>
        <v>100000</v>
      </c>
      <c r="O93" s="204">
        <f t="shared" si="5"/>
        <v>245981.55000000002</v>
      </c>
      <c r="P93" s="204">
        <f>IFERROR(VLOOKUP(C93,'BANK INF DECEMBER 2022'!C93:R609,16,FALSE),)</f>
        <v>0</v>
      </c>
      <c r="Q93" s="204">
        <f t="shared" si="4"/>
        <v>575381.12</v>
      </c>
      <c r="R93" s="204">
        <f>IFERROR(VLOOKUP(C93,'BANK INF DECEMBER 2022'!C93:T609,18,FALSE),)</f>
        <v>32854.51</v>
      </c>
      <c r="S93" s="204">
        <f>IFERROR(VLOOKUP(C93,'BANK INF DECEMBER 2022'!C93:U609,19,FALSE),)</f>
        <v>82136.27</v>
      </c>
      <c r="T93" s="204">
        <f>IFERROR(VLOOKUP(C93,'BANK INF DECEMBER 2022'!C93:V609,20,FALSE),)</f>
        <v>4106.8100000000004</v>
      </c>
      <c r="U93" s="210">
        <f t="shared" si="6"/>
        <v>119097.59</v>
      </c>
      <c r="V93" s="210">
        <f t="shared" si="7"/>
        <v>940460.26</v>
      </c>
    </row>
    <row r="94" spans="1:22" s="194" customFormat="1" ht="25.15" customHeight="1">
      <c r="A94" s="211">
        <v>92</v>
      </c>
      <c r="B94" s="202">
        <v>3</v>
      </c>
      <c r="C94" s="710" t="s">
        <v>313</v>
      </c>
      <c r="D94" s="203" t="s">
        <v>787</v>
      </c>
      <c r="E94" s="203" t="str">
        <f>IFERROR(VLOOKUP(C94,'BANK INF DECEMBER 2022'!C94:F610,4,FALSE),)</f>
        <v>0152614040700</v>
      </c>
      <c r="F94" s="204" t="s">
        <v>223</v>
      </c>
      <c r="G94" s="204">
        <f>IFERROR(VLOOKUP(C94,'BANK INF DECEMBER 2022'!C94:H610,6,FALSE),)</f>
        <v>25</v>
      </c>
      <c r="H94" s="204">
        <f>IFERROR(VLOOKUP(C94,'BANK INF DECEMBER 2022'!C94:I610,7,FALSE),)</f>
        <v>15000</v>
      </c>
      <c r="I94" s="204">
        <f>IFERROR(VLOOKUP(C94,'BANK INF DECEMBER 2022'!C94:J610,8,FALSE),)</f>
        <v>390000</v>
      </c>
      <c r="J94" s="204">
        <f>IFERROR(VLOOKUP(C94,'BANK INF DECEMBER 2022'!C94:L610,10,FALSE),)</f>
        <v>696024.69</v>
      </c>
      <c r="K94" s="204">
        <f>IFERROR(VLOOKUP(C94,'BANK INF DECEMBER 2022'!C94:M610,11,FALSE),)</f>
        <v>626422.22</v>
      </c>
      <c r="L94" s="204">
        <f>IFERROR(VLOOKUP(C94,'BANK INF DECEMBER 2022'!C94:N610,12,FALSE),)</f>
        <v>41284.443999999996</v>
      </c>
      <c r="M94" s="204">
        <f>IFERROR(VLOOKUP(C94,'BANK INF DECEMBER 2022'!C94:O610,13,FALSE),)</f>
        <v>69602.47</v>
      </c>
      <c r="N94" s="204">
        <f>IFERROR(VLOOKUP(C94,'BANK INF DECEMBER 2022'!C94:P610,14,FALSE),)</f>
        <v>100000</v>
      </c>
      <c r="O94" s="204">
        <f t="shared" si="5"/>
        <v>210886.91399999999</v>
      </c>
      <c r="P94" s="204">
        <f>IFERROR(VLOOKUP(C94,'BANK INF DECEMBER 2022'!C94:R610,16,FALSE),)</f>
        <v>0</v>
      </c>
      <c r="Q94" s="204">
        <f t="shared" si="4"/>
        <v>485137.77599999995</v>
      </c>
      <c r="R94" s="204">
        <f>IFERROR(VLOOKUP(C94,'BANK INF DECEMBER 2022'!C94:T610,18,FALSE),)</f>
        <v>27840.99</v>
      </c>
      <c r="S94" s="204">
        <f>IFERROR(VLOOKUP(C94,'BANK INF DECEMBER 2022'!C94:U610,19,FALSE),)</f>
        <v>69602.47</v>
      </c>
      <c r="T94" s="204">
        <f>IFERROR(VLOOKUP(C94,'BANK INF DECEMBER 2022'!C94:V610,20,FALSE),)</f>
        <v>3480.12</v>
      </c>
      <c r="U94" s="210">
        <f t="shared" si="6"/>
        <v>100923.58</v>
      </c>
      <c r="V94" s="210">
        <f t="shared" si="7"/>
        <v>796948.2699999999</v>
      </c>
    </row>
    <row r="95" spans="1:22" s="194" customFormat="1" ht="25.15" customHeight="1">
      <c r="A95" s="211">
        <v>93</v>
      </c>
      <c r="B95" s="202">
        <v>3</v>
      </c>
      <c r="C95" s="710" t="s">
        <v>314</v>
      </c>
      <c r="D95" s="203" t="s">
        <v>787</v>
      </c>
      <c r="E95" s="203" t="str">
        <f>IFERROR(VLOOKUP(C95,'BANK INF DECEMBER 2022'!C95:F611,4,FALSE),)</f>
        <v>0152607740600</v>
      </c>
      <c r="F95" s="204" t="s">
        <v>223</v>
      </c>
      <c r="G95" s="204">
        <f>IFERROR(VLOOKUP(C95,'BANK INF DECEMBER 2022'!C95:H611,6,FALSE),)</f>
        <v>23</v>
      </c>
      <c r="H95" s="204">
        <f>IFERROR(VLOOKUP(C95,'BANK INF DECEMBER 2022'!C95:I611,7,FALSE),)</f>
        <v>15000</v>
      </c>
      <c r="I95" s="204">
        <f>IFERROR(VLOOKUP(C95,'BANK INF DECEMBER 2022'!C95:J611,8,FALSE),)</f>
        <v>390000</v>
      </c>
      <c r="J95" s="204">
        <f>IFERROR(VLOOKUP(C95,'BANK INF DECEMBER 2022'!C95:L611,10,FALSE),)</f>
        <v>664024.54</v>
      </c>
      <c r="K95" s="204">
        <f>IFERROR(VLOOKUP(C95,'BANK INF DECEMBER 2022'!C95:M611,11,FALSE),)</f>
        <v>597622.09000000008</v>
      </c>
      <c r="L95" s="204">
        <f>IFERROR(VLOOKUP(C95,'BANK INF DECEMBER 2022'!C95:N611,12,FALSE),)</f>
        <v>35524.41800000002</v>
      </c>
      <c r="M95" s="204">
        <f>IFERROR(VLOOKUP(C95,'BANK INF DECEMBER 2022'!C95:O611,13,FALSE),)</f>
        <v>66402.45</v>
      </c>
      <c r="N95" s="204">
        <f>IFERROR(VLOOKUP(C95,'BANK INF DECEMBER 2022'!C95:P611,14,FALSE),)</f>
        <v>100000</v>
      </c>
      <c r="O95" s="204">
        <f t="shared" si="5"/>
        <v>201926.86800000002</v>
      </c>
      <c r="P95" s="204">
        <f>IFERROR(VLOOKUP(C95,'BANK INF DECEMBER 2022'!C95:R611,16,FALSE),)</f>
        <v>0</v>
      </c>
      <c r="Q95" s="204">
        <f t="shared" si="4"/>
        <v>462097.67200000002</v>
      </c>
      <c r="R95" s="204">
        <f>IFERROR(VLOOKUP(C95,'BANK INF DECEMBER 2022'!C95:T611,18,FALSE),)</f>
        <v>26560.98</v>
      </c>
      <c r="S95" s="204">
        <f>IFERROR(VLOOKUP(C95,'BANK INF DECEMBER 2022'!C95:U611,19,FALSE),)</f>
        <v>66402.45</v>
      </c>
      <c r="T95" s="204">
        <f>IFERROR(VLOOKUP(C95,'BANK INF DECEMBER 2022'!C95:V611,20,FALSE),)</f>
        <v>3320.12</v>
      </c>
      <c r="U95" s="210">
        <f t="shared" si="6"/>
        <v>96283.549999999988</v>
      </c>
      <c r="V95" s="210">
        <f t="shared" si="7"/>
        <v>760308.09000000008</v>
      </c>
    </row>
    <row r="96" spans="1:22" s="194" customFormat="1" ht="25.15" customHeight="1">
      <c r="A96" s="211">
        <v>94</v>
      </c>
      <c r="B96" s="202">
        <v>3</v>
      </c>
      <c r="C96" s="710" t="s">
        <v>315</v>
      </c>
      <c r="D96" s="203" t="s">
        <v>787</v>
      </c>
      <c r="E96" s="203" t="str">
        <f>IFERROR(VLOOKUP(C96,'BANK INF DECEMBER 2022'!C96:F612,4,FALSE),)</f>
        <v>0152505777000</v>
      </c>
      <c r="F96" s="204" t="s">
        <v>204</v>
      </c>
      <c r="G96" s="204">
        <f>IFERROR(VLOOKUP(C96,'BANK INF DECEMBER 2022'!C96:H612,6,FALSE),)</f>
        <v>13</v>
      </c>
      <c r="H96" s="204">
        <f>IFERROR(VLOOKUP(C96,'BANK INF DECEMBER 2022'!C96:I612,7,FALSE),)</f>
        <v>12500</v>
      </c>
      <c r="I96" s="204">
        <f>IFERROR(VLOOKUP(C96,'BANK INF DECEMBER 2022'!C96:J612,8,FALSE),)</f>
        <v>325000</v>
      </c>
      <c r="J96" s="204">
        <f>IFERROR(VLOOKUP(C96,'BANK INF DECEMBER 2022'!C96:L612,10,FALSE),)</f>
        <v>275008.65000000002</v>
      </c>
      <c r="K96" s="204">
        <f>IFERROR(VLOOKUP(C96,'BANK INF DECEMBER 2022'!C96:M612,11,FALSE),)</f>
        <v>247507.78000000003</v>
      </c>
      <c r="L96" s="204">
        <f>IFERROR(VLOOKUP(C96,'BANK INF DECEMBER 2022'!C96:N612,12,FALSE),)</f>
        <v>0</v>
      </c>
      <c r="M96" s="204">
        <f>IFERROR(VLOOKUP(C96,'BANK INF DECEMBER 2022'!C96:O612,13,FALSE),)</f>
        <v>27500.87</v>
      </c>
      <c r="N96" s="204">
        <f>IFERROR(VLOOKUP(C96,'BANK INF DECEMBER 2022'!C96:P612,14,FALSE),)</f>
        <v>100000</v>
      </c>
      <c r="O96" s="204">
        <f t="shared" si="5"/>
        <v>127500.87</v>
      </c>
      <c r="P96" s="204">
        <f>IFERROR(VLOOKUP(C96,'BANK INF DECEMBER 2022'!C96:R612,16,FALSE),)</f>
        <v>0</v>
      </c>
      <c r="Q96" s="204">
        <f t="shared" si="4"/>
        <v>147507.78000000003</v>
      </c>
      <c r="R96" s="204">
        <f>IFERROR(VLOOKUP(C96,'BANK INF DECEMBER 2022'!C96:T612,18,FALSE),)</f>
        <v>11000.35</v>
      </c>
      <c r="S96" s="204">
        <f>IFERROR(VLOOKUP(C96,'BANK INF DECEMBER 2022'!C96:U612,19,FALSE),)</f>
        <v>27500.87</v>
      </c>
      <c r="T96" s="204">
        <f>IFERROR(VLOOKUP(C96,'BANK INF DECEMBER 2022'!C96:V612,20,FALSE),)</f>
        <v>1375.04</v>
      </c>
      <c r="U96" s="210">
        <f t="shared" si="6"/>
        <v>39876.26</v>
      </c>
      <c r="V96" s="210">
        <f t="shared" si="7"/>
        <v>314884.91000000003</v>
      </c>
    </row>
    <row r="97" spans="1:22" s="194" customFormat="1" ht="25.15" customHeight="1">
      <c r="A97" s="211">
        <v>95</v>
      </c>
      <c r="B97" s="202">
        <v>3</v>
      </c>
      <c r="C97" s="710" t="s">
        <v>316</v>
      </c>
      <c r="D97" s="203" t="s">
        <v>787</v>
      </c>
      <c r="E97" s="203" t="str">
        <f>IFERROR(VLOOKUP(C97,'BANK INF DECEMBER 2022'!C97:F613,4,FALSE),)</f>
        <v>0152594111200</v>
      </c>
      <c r="F97" s="204" t="s">
        <v>223</v>
      </c>
      <c r="G97" s="204">
        <f>IFERROR(VLOOKUP(C97,'BANK INF DECEMBER 2022'!C97:H613,6,FALSE),)</f>
        <v>26</v>
      </c>
      <c r="H97" s="204">
        <f>IFERROR(VLOOKUP(C97,'BANK INF DECEMBER 2022'!C97:I613,7,FALSE),)</f>
        <v>17000</v>
      </c>
      <c r="I97" s="204">
        <f>IFERROR(VLOOKUP(C97,'BANK INF DECEMBER 2022'!C97:J613,8,FALSE),)</f>
        <v>442000</v>
      </c>
      <c r="J97" s="204">
        <f>IFERROR(VLOOKUP(C97,'BANK INF DECEMBER 2022'!C97:L613,10,FALSE),)</f>
        <v>820562.45</v>
      </c>
      <c r="K97" s="204">
        <f>IFERROR(VLOOKUP(C97,'BANK INF DECEMBER 2022'!C97:M613,11,FALSE),)</f>
        <v>738506.2</v>
      </c>
      <c r="L97" s="204">
        <f>IFERROR(VLOOKUP(C97,'BANK INF DECEMBER 2022'!C97:N613,12,FALSE),)</f>
        <v>63701.239999999991</v>
      </c>
      <c r="M97" s="204">
        <f>IFERROR(VLOOKUP(C97,'BANK INF DECEMBER 2022'!C97:O613,13,FALSE),)</f>
        <v>82056.25</v>
      </c>
      <c r="N97" s="204">
        <f>IFERROR(VLOOKUP(C97,'BANK INF DECEMBER 2022'!C97:P613,14,FALSE),)</f>
        <v>100000</v>
      </c>
      <c r="O97" s="204">
        <f t="shared" si="5"/>
        <v>245757.49</v>
      </c>
      <c r="P97" s="204">
        <f>IFERROR(VLOOKUP(C97,'BANK INF DECEMBER 2022'!C97:R613,16,FALSE),)</f>
        <v>0</v>
      </c>
      <c r="Q97" s="204">
        <f t="shared" si="4"/>
        <v>574804.96</v>
      </c>
      <c r="R97" s="204">
        <f>IFERROR(VLOOKUP(C97,'BANK INF DECEMBER 2022'!C97:T613,18,FALSE),)</f>
        <v>32822.5</v>
      </c>
      <c r="S97" s="204">
        <f>IFERROR(VLOOKUP(C97,'BANK INF DECEMBER 2022'!C97:U613,19,FALSE),)</f>
        <v>82056.25</v>
      </c>
      <c r="T97" s="204">
        <f>IFERROR(VLOOKUP(C97,'BANK INF DECEMBER 2022'!C97:V613,20,FALSE),)</f>
        <v>4102.8100000000004</v>
      </c>
      <c r="U97" s="210">
        <f t="shared" si="6"/>
        <v>118981.56</v>
      </c>
      <c r="V97" s="210">
        <f t="shared" si="7"/>
        <v>939544.01</v>
      </c>
    </row>
    <row r="98" spans="1:22" s="194" customFormat="1" ht="25.15" customHeight="1">
      <c r="A98" s="211">
        <v>96</v>
      </c>
      <c r="B98" s="202">
        <v>3</v>
      </c>
      <c r="C98" s="710" t="s">
        <v>317</v>
      </c>
      <c r="D98" s="203" t="s">
        <v>787</v>
      </c>
      <c r="E98" s="203" t="str">
        <f>IFERROR(VLOOKUP(C98,'BANK INF DECEMBER 2022'!C98:F614,4,FALSE),)</f>
        <v>0152526396900</v>
      </c>
      <c r="F98" s="204" t="s">
        <v>204</v>
      </c>
      <c r="G98" s="204">
        <f>IFERROR(VLOOKUP(C98,'BANK INF DECEMBER 2022'!C98:H614,6,FALSE),)</f>
        <v>18</v>
      </c>
      <c r="H98" s="204">
        <f>IFERROR(VLOOKUP(C98,'BANK INF DECEMBER 2022'!C98:I614,7,FALSE),)</f>
        <v>15000</v>
      </c>
      <c r="I98" s="204">
        <f>IFERROR(VLOOKUP(C98,'BANK INF DECEMBER 2022'!C98:J614,8,FALSE),)</f>
        <v>390000</v>
      </c>
      <c r="J98" s="204">
        <f>IFERROR(VLOOKUP(C98,'BANK INF DECEMBER 2022'!C98:L614,10,FALSE),)</f>
        <v>493017.16</v>
      </c>
      <c r="K98" s="204">
        <f>IFERROR(VLOOKUP(C98,'BANK INF DECEMBER 2022'!C98:M614,11,FALSE),)</f>
        <v>443715.43999999994</v>
      </c>
      <c r="L98" s="204">
        <f>IFERROR(VLOOKUP(C98,'BANK INF DECEMBER 2022'!C98:N614,12,FALSE),)</f>
        <v>13897.235199999996</v>
      </c>
      <c r="M98" s="204">
        <f>IFERROR(VLOOKUP(C98,'BANK INF DECEMBER 2022'!C98:O614,13,FALSE),)</f>
        <v>49301.72</v>
      </c>
      <c r="N98" s="204">
        <f>IFERROR(VLOOKUP(C98,'BANK INF DECEMBER 2022'!C98:P614,14,FALSE),)</f>
        <v>100000</v>
      </c>
      <c r="O98" s="204">
        <f t="shared" si="5"/>
        <v>163198.9552</v>
      </c>
      <c r="P98" s="204">
        <f>IFERROR(VLOOKUP(C98,'BANK INF DECEMBER 2022'!C98:R614,16,FALSE),)</f>
        <v>0</v>
      </c>
      <c r="Q98" s="204">
        <f t="shared" si="4"/>
        <v>329818.20479999995</v>
      </c>
      <c r="R98" s="204">
        <f>IFERROR(VLOOKUP(C98,'BANK INF DECEMBER 2022'!C98:T614,18,FALSE),)</f>
        <v>19720.689999999999</v>
      </c>
      <c r="S98" s="204">
        <f>IFERROR(VLOOKUP(C98,'BANK INF DECEMBER 2022'!C98:U614,19,FALSE),)</f>
        <v>49301.72</v>
      </c>
      <c r="T98" s="204">
        <f>IFERROR(VLOOKUP(C98,'BANK INF DECEMBER 2022'!C98:V614,20,FALSE),)</f>
        <v>2465.09</v>
      </c>
      <c r="U98" s="210">
        <f t="shared" si="6"/>
        <v>71487.5</v>
      </c>
      <c r="V98" s="210">
        <f t="shared" si="7"/>
        <v>564504.65999999992</v>
      </c>
    </row>
    <row r="99" spans="1:22" s="194" customFormat="1" ht="25.15" customHeight="1">
      <c r="A99" s="211">
        <v>97</v>
      </c>
      <c r="B99" s="202">
        <v>3</v>
      </c>
      <c r="C99" s="710" t="s">
        <v>318</v>
      </c>
      <c r="D99" s="203" t="s">
        <v>787</v>
      </c>
      <c r="E99" s="203" t="str">
        <f>IFERROR(VLOOKUP(C99,'BANK INF DECEMBER 2022'!C99:F615,4,FALSE),)</f>
        <v>0152274784300</v>
      </c>
      <c r="F99" s="204" t="s">
        <v>231</v>
      </c>
      <c r="G99" s="204">
        <f>IFERROR(VLOOKUP(C99,'BANK INF DECEMBER 2022'!C99:H615,6,FALSE),)</f>
        <v>22</v>
      </c>
      <c r="H99" s="204">
        <f>IFERROR(VLOOKUP(C99,'BANK INF DECEMBER 2022'!C99:I615,7,FALSE),)</f>
        <v>15000</v>
      </c>
      <c r="I99" s="204">
        <f>IFERROR(VLOOKUP(C99,'BANK INF DECEMBER 2022'!C99:J615,8,FALSE),)</f>
        <v>390000</v>
      </c>
      <c r="J99" s="204">
        <f>IFERROR(VLOOKUP(C99,'BANK INF DECEMBER 2022'!C99:L615,10,FALSE),)</f>
        <v>580019.23</v>
      </c>
      <c r="K99" s="204">
        <f>IFERROR(VLOOKUP(C99,'BANK INF DECEMBER 2022'!C99:M615,11,FALSE),)</f>
        <v>522017.31</v>
      </c>
      <c r="L99" s="204">
        <f>IFERROR(VLOOKUP(C99,'BANK INF DECEMBER 2022'!C99:N615,12,FALSE),)</f>
        <v>20403.462</v>
      </c>
      <c r="M99" s="204">
        <f>IFERROR(VLOOKUP(C99,'BANK INF DECEMBER 2022'!C99:O615,13,FALSE),)</f>
        <v>58001.919999999998</v>
      </c>
      <c r="N99" s="204">
        <f>IFERROR(VLOOKUP(C99,'BANK INF DECEMBER 2022'!C99:P615,14,FALSE),)</f>
        <v>0</v>
      </c>
      <c r="O99" s="204">
        <f t="shared" si="5"/>
        <v>78405.381999999998</v>
      </c>
      <c r="P99" s="204">
        <f>IFERROR(VLOOKUP(C99,'BANK INF DECEMBER 2022'!C99:R615,16,FALSE),)</f>
        <v>0</v>
      </c>
      <c r="Q99" s="204">
        <f t="shared" si="4"/>
        <v>501613.848</v>
      </c>
      <c r="R99" s="204">
        <f>IFERROR(VLOOKUP(C99,'BANK INF DECEMBER 2022'!C99:T615,18,FALSE),)</f>
        <v>23200.77</v>
      </c>
      <c r="S99" s="204">
        <f>IFERROR(VLOOKUP(C99,'BANK INF DECEMBER 2022'!C99:U615,19,FALSE),)</f>
        <v>58001.919999999998</v>
      </c>
      <c r="T99" s="204">
        <f>IFERROR(VLOOKUP(C99,'BANK INF DECEMBER 2022'!C99:V615,20,FALSE),)</f>
        <v>2900.1</v>
      </c>
      <c r="U99" s="210">
        <f t="shared" si="6"/>
        <v>84102.790000000008</v>
      </c>
      <c r="V99" s="210">
        <f t="shared" si="7"/>
        <v>664122.02</v>
      </c>
    </row>
    <row r="100" spans="1:22" s="194" customFormat="1" ht="25.15" customHeight="1">
      <c r="A100" s="211">
        <v>98</v>
      </c>
      <c r="B100" s="202">
        <v>3</v>
      </c>
      <c r="C100" s="710" t="s">
        <v>319</v>
      </c>
      <c r="D100" s="203" t="s">
        <v>787</v>
      </c>
      <c r="E100" s="203" t="str">
        <f>IFERROR(VLOOKUP(C100,'BANK INF DECEMBER 2022'!C100:F616,4,FALSE),)</f>
        <v>0152610792100</v>
      </c>
      <c r="F100" s="204" t="s">
        <v>231</v>
      </c>
      <c r="G100" s="204">
        <f>IFERROR(VLOOKUP(C100,'BANK INF DECEMBER 2022'!C100:H616,6,FALSE),)</f>
        <v>22</v>
      </c>
      <c r="H100" s="204">
        <f>IFERROR(VLOOKUP(C100,'BANK INF DECEMBER 2022'!C100:I616,7,FALSE),)</f>
        <v>12500</v>
      </c>
      <c r="I100" s="204">
        <f>IFERROR(VLOOKUP(C100,'BANK INF DECEMBER 2022'!C100:J616,8,FALSE),)</f>
        <v>325000</v>
      </c>
      <c r="J100" s="204">
        <f>IFERROR(VLOOKUP(C100,'BANK INF DECEMBER 2022'!C100:L616,10,FALSE),)</f>
        <v>715033.85</v>
      </c>
      <c r="K100" s="204">
        <f>IFERROR(VLOOKUP(C100,'BANK INF DECEMBER 2022'!C100:M616,11,FALSE),)</f>
        <v>643530.46</v>
      </c>
      <c r="L100" s="204">
        <f>IFERROR(VLOOKUP(C100,'BANK INF DECEMBER 2022'!C100:N616,12,FALSE),)</f>
        <v>44706.09199999999</v>
      </c>
      <c r="M100" s="204">
        <f>IFERROR(VLOOKUP(C100,'BANK INF DECEMBER 2022'!C100:O616,13,FALSE),)</f>
        <v>71503.39</v>
      </c>
      <c r="N100" s="204">
        <f>IFERROR(VLOOKUP(C100,'BANK INF DECEMBER 2022'!C100:P616,14,FALSE),)</f>
        <v>100000</v>
      </c>
      <c r="O100" s="204">
        <f t="shared" si="5"/>
        <v>216209.48199999999</v>
      </c>
      <c r="P100" s="204">
        <f>IFERROR(VLOOKUP(C100,'BANK INF DECEMBER 2022'!C100:R616,16,FALSE),)</f>
        <v>0</v>
      </c>
      <c r="Q100" s="204">
        <f t="shared" si="4"/>
        <v>498824.36800000002</v>
      </c>
      <c r="R100" s="204">
        <f>IFERROR(VLOOKUP(C100,'BANK INF DECEMBER 2022'!C100:T616,18,FALSE),)</f>
        <v>28601.35</v>
      </c>
      <c r="S100" s="204">
        <f>IFERROR(VLOOKUP(C100,'BANK INF DECEMBER 2022'!C100:U616,19,FALSE),)</f>
        <v>71503.39</v>
      </c>
      <c r="T100" s="204">
        <f>IFERROR(VLOOKUP(C100,'BANK INF DECEMBER 2022'!C100:V616,20,FALSE),)</f>
        <v>3575.17</v>
      </c>
      <c r="U100" s="210">
        <f t="shared" si="6"/>
        <v>103679.90999999999</v>
      </c>
      <c r="V100" s="210">
        <f t="shared" si="7"/>
        <v>818713.76</v>
      </c>
    </row>
    <row r="101" spans="1:22" s="194" customFormat="1" ht="25.15" customHeight="1">
      <c r="A101" s="211">
        <v>99</v>
      </c>
      <c r="B101" s="202">
        <v>3</v>
      </c>
      <c r="C101" s="710" t="s">
        <v>320</v>
      </c>
      <c r="D101" s="203" t="s">
        <v>787</v>
      </c>
      <c r="E101" s="203" t="str">
        <f>IFERROR(VLOOKUP(C101,'BANK INF DECEMBER 2022'!C101:F617,4,FALSE),)</f>
        <v>0152613801000</v>
      </c>
      <c r="F101" s="204" t="s">
        <v>194</v>
      </c>
      <c r="G101" s="204">
        <f>IFERROR(VLOOKUP(C101,'BANK INF DECEMBER 2022'!C101:H617,6,FALSE),)</f>
        <v>25</v>
      </c>
      <c r="H101" s="204">
        <f>IFERROR(VLOOKUP(C101,'BANK INF DECEMBER 2022'!C101:I617,7,FALSE),)</f>
        <v>12500</v>
      </c>
      <c r="I101" s="204">
        <f>IFERROR(VLOOKUP(C101,'BANK INF DECEMBER 2022'!C101:J617,8,FALSE),)</f>
        <v>325000</v>
      </c>
      <c r="J101" s="204">
        <f>IFERROR(VLOOKUP(C101,'BANK INF DECEMBER 2022'!C101:L617,10,FALSE),)</f>
        <v>766701.61</v>
      </c>
      <c r="K101" s="204">
        <f>IFERROR(VLOOKUP(C101,'BANK INF DECEMBER 2022'!C101:M617,11,FALSE),)</f>
        <v>690031.45</v>
      </c>
      <c r="L101" s="204">
        <f>IFERROR(VLOOKUP(C101,'BANK INF DECEMBER 2022'!C101:N617,12,FALSE),)</f>
        <v>54006.289999999994</v>
      </c>
      <c r="M101" s="204">
        <f>IFERROR(VLOOKUP(C101,'BANK INF DECEMBER 2022'!C101:O617,13,FALSE),)</f>
        <v>76670.16</v>
      </c>
      <c r="N101" s="204">
        <f>IFERROR(VLOOKUP(C101,'BANK INF DECEMBER 2022'!C101:P617,14,FALSE),)</f>
        <v>100000</v>
      </c>
      <c r="O101" s="204">
        <f t="shared" si="5"/>
        <v>230676.45</v>
      </c>
      <c r="P101" s="204">
        <f>IFERROR(VLOOKUP(C101,'BANK INF DECEMBER 2022'!C101:R617,16,FALSE),)</f>
        <v>0</v>
      </c>
      <c r="Q101" s="204">
        <f t="shared" si="4"/>
        <v>536025.15999999992</v>
      </c>
      <c r="R101" s="204">
        <f>IFERROR(VLOOKUP(C101,'BANK INF DECEMBER 2022'!C101:T617,18,FALSE),)</f>
        <v>30668.06</v>
      </c>
      <c r="S101" s="204">
        <f>IFERROR(VLOOKUP(C101,'BANK INF DECEMBER 2022'!C101:U617,19,FALSE),)</f>
        <v>76670.16</v>
      </c>
      <c r="T101" s="204">
        <f>IFERROR(VLOOKUP(C101,'BANK INF DECEMBER 2022'!C101:V617,20,FALSE),)</f>
        <v>3833.51</v>
      </c>
      <c r="U101" s="210">
        <f t="shared" si="6"/>
        <v>111171.73</v>
      </c>
      <c r="V101" s="210">
        <f t="shared" si="7"/>
        <v>877873.34</v>
      </c>
    </row>
    <row r="102" spans="1:22" s="194" customFormat="1" ht="25.15" customHeight="1">
      <c r="A102" s="211">
        <v>100</v>
      </c>
      <c r="B102" s="202">
        <v>3</v>
      </c>
      <c r="C102" s="710" t="s">
        <v>321</v>
      </c>
      <c r="D102" s="203" t="s">
        <v>787</v>
      </c>
      <c r="E102" s="203" t="str">
        <f>IFERROR(VLOOKUP(C102,'BANK INF DECEMBER 2022'!C102:F618,4,FALSE),)</f>
        <v>0152241173700</v>
      </c>
      <c r="F102" s="204" t="s">
        <v>304</v>
      </c>
      <c r="G102" s="204">
        <f>IFERROR(VLOOKUP(C102,'BANK INF DECEMBER 2022'!C102:H618,6,FALSE),)</f>
        <v>25</v>
      </c>
      <c r="H102" s="204">
        <f>IFERROR(VLOOKUP(C102,'BANK INF DECEMBER 2022'!C102:I618,7,FALSE),)</f>
        <v>15000</v>
      </c>
      <c r="I102" s="204">
        <f>IFERROR(VLOOKUP(C102,'BANK INF DECEMBER 2022'!C102:J618,8,FALSE),)</f>
        <v>390000</v>
      </c>
      <c r="J102" s="204">
        <f>IFERROR(VLOOKUP(C102,'BANK INF DECEMBER 2022'!C102:L618,10,FALSE),)</f>
        <v>777030.93</v>
      </c>
      <c r="K102" s="204">
        <f>IFERROR(VLOOKUP(C102,'BANK INF DECEMBER 2022'!C102:M618,11,FALSE),)</f>
        <v>699327.84000000008</v>
      </c>
      <c r="L102" s="204">
        <f>IFERROR(VLOOKUP(C102,'BANK INF DECEMBER 2022'!C102:N618,12,FALSE),)</f>
        <v>55865.568000000021</v>
      </c>
      <c r="M102" s="204">
        <f>IFERROR(VLOOKUP(C102,'BANK INF DECEMBER 2022'!C102:O618,13,FALSE),)</f>
        <v>77703.09</v>
      </c>
      <c r="N102" s="204">
        <f>IFERROR(VLOOKUP(C102,'BANK INF DECEMBER 2022'!C102:P618,14,FALSE),)</f>
        <v>100000</v>
      </c>
      <c r="O102" s="204">
        <f t="shared" si="5"/>
        <v>233568.65800000002</v>
      </c>
      <c r="P102" s="204">
        <f>IFERROR(VLOOKUP(C102,'BANK INF DECEMBER 2022'!C102:R618,16,FALSE),)</f>
        <v>0</v>
      </c>
      <c r="Q102" s="204">
        <f t="shared" si="4"/>
        <v>543462.272</v>
      </c>
      <c r="R102" s="204">
        <f>IFERROR(VLOOKUP(C102,'BANK INF DECEMBER 2022'!C102:T618,18,FALSE),)</f>
        <v>31081.24</v>
      </c>
      <c r="S102" s="204">
        <f>IFERROR(VLOOKUP(C102,'BANK INF DECEMBER 2022'!C102:U618,19,FALSE),)</f>
        <v>77703.09</v>
      </c>
      <c r="T102" s="204">
        <f>IFERROR(VLOOKUP(C102,'BANK INF DECEMBER 2022'!C102:V618,20,FALSE),)</f>
        <v>3885.15</v>
      </c>
      <c r="U102" s="210">
        <f t="shared" si="6"/>
        <v>112669.48</v>
      </c>
      <c r="V102" s="210">
        <f t="shared" si="7"/>
        <v>889700.41</v>
      </c>
    </row>
    <row r="103" spans="1:22" s="194" customFormat="1" ht="25.15" customHeight="1">
      <c r="A103" s="211">
        <v>101</v>
      </c>
      <c r="B103" s="202">
        <v>3</v>
      </c>
      <c r="C103" s="710" t="s">
        <v>322</v>
      </c>
      <c r="D103" s="203" t="s">
        <v>787</v>
      </c>
      <c r="E103" s="203" t="str">
        <f>IFERROR(VLOOKUP(C103,'BANK INF DECEMBER 2022'!C103:F619,4,FALSE),)</f>
        <v>0152400640200</v>
      </c>
      <c r="F103" s="204" t="s">
        <v>194</v>
      </c>
      <c r="G103" s="204">
        <f>IFERROR(VLOOKUP(C103,'BANK INF DECEMBER 2022'!C103:H619,6,FALSE),)</f>
        <v>25</v>
      </c>
      <c r="H103" s="204">
        <f>IFERROR(VLOOKUP(C103,'BANK INF DECEMBER 2022'!C103:I619,7,FALSE),)</f>
        <v>12500</v>
      </c>
      <c r="I103" s="204">
        <f>IFERROR(VLOOKUP(C103,'BANK INF DECEMBER 2022'!C103:J619,8,FALSE),)</f>
        <v>325000</v>
      </c>
      <c r="J103" s="204">
        <f>IFERROR(VLOOKUP(C103,'BANK INF DECEMBER 2022'!C103:L619,10,FALSE),)</f>
        <v>752533.85</v>
      </c>
      <c r="K103" s="204">
        <f>IFERROR(VLOOKUP(C103,'BANK INF DECEMBER 2022'!C103:M619,11,FALSE),)</f>
        <v>677280.46</v>
      </c>
      <c r="L103" s="204">
        <f>IFERROR(VLOOKUP(C103,'BANK INF DECEMBER 2022'!C103:N619,12,FALSE),)</f>
        <v>51456.09199999999</v>
      </c>
      <c r="M103" s="204">
        <f>IFERROR(VLOOKUP(C103,'BANK INF DECEMBER 2022'!C103:O619,13,FALSE),)</f>
        <v>75253.39</v>
      </c>
      <c r="N103" s="204">
        <f>IFERROR(VLOOKUP(C103,'BANK INF DECEMBER 2022'!C103:P619,14,FALSE),)</f>
        <v>100000</v>
      </c>
      <c r="O103" s="204">
        <f t="shared" si="5"/>
        <v>226709.48199999999</v>
      </c>
      <c r="P103" s="204">
        <f>IFERROR(VLOOKUP(C103,'BANK INF DECEMBER 2022'!C103:R619,16,FALSE),)</f>
        <v>0</v>
      </c>
      <c r="Q103" s="204">
        <f t="shared" si="4"/>
        <v>525824.36800000002</v>
      </c>
      <c r="R103" s="204">
        <f>IFERROR(VLOOKUP(C103,'BANK INF DECEMBER 2022'!C103:T619,18,FALSE),)</f>
        <v>30101.35</v>
      </c>
      <c r="S103" s="204">
        <f>IFERROR(VLOOKUP(C103,'BANK INF DECEMBER 2022'!C103:U619,19,FALSE),)</f>
        <v>75253.39</v>
      </c>
      <c r="T103" s="204">
        <f>IFERROR(VLOOKUP(C103,'BANK INF DECEMBER 2022'!C103:V619,20,FALSE),)</f>
        <v>3762.67</v>
      </c>
      <c r="U103" s="210">
        <f t="shared" si="6"/>
        <v>109117.40999999999</v>
      </c>
      <c r="V103" s="210">
        <f t="shared" si="7"/>
        <v>861651.26</v>
      </c>
    </row>
    <row r="104" spans="1:22" s="194" customFormat="1" ht="25.15" customHeight="1">
      <c r="A104" s="211">
        <v>102</v>
      </c>
      <c r="B104" s="202">
        <v>3</v>
      </c>
      <c r="C104" s="710" t="s">
        <v>323</v>
      </c>
      <c r="D104" s="203" t="s">
        <v>787</v>
      </c>
      <c r="E104" s="203" t="str">
        <f>IFERROR(VLOOKUP(C104,'BANK INF DECEMBER 2022'!C104:F620,4,FALSE),)</f>
        <v>0152607290400</v>
      </c>
      <c r="F104" s="204" t="s">
        <v>235</v>
      </c>
      <c r="G104" s="204">
        <f>IFERROR(VLOOKUP(C104,'BANK INF DECEMBER 2022'!C104:H620,6,FALSE),)</f>
        <v>25</v>
      </c>
      <c r="H104" s="204">
        <f>IFERROR(VLOOKUP(C104,'BANK INF DECEMBER 2022'!C104:I620,7,FALSE),)</f>
        <v>23076.92</v>
      </c>
      <c r="I104" s="204">
        <f>IFERROR(VLOOKUP(C104,'BANK INF DECEMBER 2022'!C104:J620,8,FALSE),)</f>
        <v>600000</v>
      </c>
      <c r="J104" s="204">
        <f>IFERROR(VLOOKUP(C104,'BANK INF DECEMBER 2022'!C104:L620,10,FALSE),)</f>
        <v>1313902.77</v>
      </c>
      <c r="K104" s="204">
        <f>IFERROR(VLOOKUP(C104,'BANK INF DECEMBER 2022'!C104:M620,11,FALSE),)</f>
        <v>1182512.49</v>
      </c>
      <c r="L104" s="204">
        <f>IFERROR(VLOOKUP(C104,'BANK INF DECEMBER 2022'!C104:N620,12,FALSE),)</f>
        <v>182753.747</v>
      </c>
      <c r="M104" s="204">
        <f>IFERROR(VLOOKUP(C104,'BANK INF DECEMBER 2022'!C104:O620,13,FALSE),)</f>
        <v>131390.28</v>
      </c>
      <c r="N104" s="204">
        <f>IFERROR(VLOOKUP(C104,'BANK INF DECEMBER 2022'!C104:P620,14,FALSE),)</f>
        <v>100000</v>
      </c>
      <c r="O104" s="204">
        <f t="shared" si="5"/>
        <v>414144.027</v>
      </c>
      <c r="P104" s="204">
        <f>IFERROR(VLOOKUP(C104,'BANK INF DECEMBER 2022'!C104:R620,16,FALSE),)</f>
        <v>0</v>
      </c>
      <c r="Q104" s="204">
        <f t="shared" si="4"/>
        <v>899758.74300000002</v>
      </c>
      <c r="R104" s="204">
        <f>IFERROR(VLOOKUP(C104,'BANK INF DECEMBER 2022'!C104:T620,18,FALSE),)</f>
        <v>52556.11</v>
      </c>
      <c r="S104" s="204">
        <f>IFERROR(VLOOKUP(C104,'BANK INF DECEMBER 2022'!C104:U620,19,FALSE),)</f>
        <v>131390.28</v>
      </c>
      <c r="T104" s="204">
        <f>IFERROR(VLOOKUP(C104,'BANK INF DECEMBER 2022'!C104:V620,20,FALSE),)</f>
        <v>6569.51</v>
      </c>
      <c r="U104" s="210">
        <f t="shared" si="6"/>
        <v>190515.90000000002</v>
      </c>
      <c r="V104" s="210">
        <f t="shared" si="7"/>
        <v>1504418.67</v>
      </c>
    </row>
    <row r="105" spans="1:22" s="194" customFormat="1" ht="25.15" customHeight="1">
      <c r="A105" s="211">
        <v>103</v>
      </c>
      <c r="B105" s="202">
        <v>3</v>
      </c>
      <c r="C105" s="710" t="s">
        <v>324</v>
      </c>
      <c r="D105" s="203" t="s">
        <v>787</v>
      </c>
      <c r="E105" s="203" t="str">
        <f>IFERROR(VLOOKUP(C105,'BANK INF DECEMBER 2022'!C105:F621,4,FALSE),)</f>
        <v>0152606559500</v>
      </c>
      <c r="F105" s="203" t="s">
        <v>194</v>
      </c>
      <c r="G105" s="204">
        <f>IFERROR(VLOOKUP(C105,'BANK INF DECEMBER 2022'!C105:H621,6,FALSE),)</f>
        <v>25</v>
      </c>
      <c r="H105" s="204">
        <f>IFERROR(VLOOKUP(C105,'BANK INF DECEMBER 2022'!C105:I621,7,FALSE),)</f>
        <v>15000</v>
      </c>
      <c r="I105" s="204">
        <f>IFERROR(VLOOKUP(C105,'BANK INF DECEMBER 2022'!C105:J621,8,FALSE),)</f>
        <v>390000</v>
      </c>
      <c r="J105" s="204">
        <f>IFERROR(VLOOKUP(C105,'BANK INF DECEMBER 2022'!C105:L621,10,FALSE),)</f>
        <v>651021.23</v>
      </c>
      <c r="K105" s="204">
        <f>IFERROR(VLOOKUP(C105,'BANK INF DECEMBER 2022'!C105:M621,11,FALSE),)</f>
        <v>585919.11</v>
      </c>
      <c r="L105" s="204">
        <f>IFERROR(VLOOKUP(C105,'BANK INF DECEMBER 2022'!C105:N621,12,FALSE),)</f>
        <v>33183.822</v>
      </c>
      <c r="M105" s="204">
        <f>IFERROR(VLOOKUP(C105,'BANK INF DECEMBER 2022'!C105:O621,13,FALSE),)</f>
        <v>65102.12</v>
      </c>
      <c r="N105" s="204">
        <f>IFERROR(VLOOKUP(C105,'BANK INF DECEMBER 2022'!C105:P621,14,FALSE),)</f>
        <v>100000</v>
      </c>
      <c r="O105" s="204">
        <f t="shared" si="5"/>
        <v>198285.94200000001</v>
      </c>
      <c r="P105" s="204">
        <f>IFERROR(VLOOKUP(C105,'BANK INF DECEMBER 2022'!C105:R621,16,FALSE),)</f>
        <v>0</v>
      </c>
      <c r="Q105" s="204">
        <f t="shared" si="4"/>
        <v>452735.28799999994</v>
      </c>
      <c r="R105" s="204">
        <f>IFERROR(VLOOKUP(C105,'BANK INF DECEMBER 2022'!C105:T621,18,FALSE),)</f>
        <v>26040.85</v>
      </c>
      <c r="S105" s="204">
        <f>IFERROR(VLOOKUP(C105,'BANK INF DECEMBER 2022'!C105:U621,19,FALSE),)</f>
        <v>65102.12</v>
      </c>
      <c r="T105" s="204">
        <f>IFERROR(VLOOKUP(C105,'BANK INF DECEMBER 2022'!C105:V621,20,FALSE),)</f>
        <v>3255.11</v>
      </c>
      <c r="U105" s="210">
        <f t="shared" si="6"/>
        <v>94398.080000000002</v>
      </c>
      <c r="V105" s="210">
        <f t="shared" si="7"/>
        <v>745419.30999999994</v>
      </c>
    </row>
    <row r="106" spans="1:22" s="194" customFormat="1" ht="25.15" customHeight="1">
      <c r="A106" s="211">
        <v>104</v>
      </c>
      <c r="B106" s="202">
        <v>3</v>
      </c>
      <c r="C106" s="710" t="s">
        <v>325</v>
      </c>
      <c r="D106" s="203" t="s">
        <v>787</v>
      </c>
      <c r="E106" s="203" t="str">
        <f>IFERROR(VLOOKUP(C106,'BANK INF DECEMBER 2022'!C106:F622,4,FALSE),)</f>
        <v>0152613587500</v>
      </c>
      <c r="F106" s="204" t="s">
        <v>204</v>
      </c>
      <c r="G106" s="204">
        <f>IFERROR(VLOOKUP(C106,'BANK INF DECEMBER 2022'!C106:H622,6,FALSE),)</f>
        <v>25</v>
      </c>
      <c r="H106" s="204">
        <f>IFERROR(VLOOKUP(C106,'BANK INF DECEMBER 2022'!C106:I622,7,FALSE),)</f>
        <v>12500</v>
      </c>
      <c r="I106" s="204">
        <f>IFERROR(VLOOKUP(C106,'BANK INF DECEMBER 2022'!C106:J622,8,FALSE),)</f>
        <v>325000</v>
      </c>
      <c r="J106" s="204">
        <f>IFERROR(VLOOKUP(C106,'BANK INF DECEMBER 2022'!C106:L622,10,FALSE),)</f>
        <v>609189.49</v>
      </c>
      <c r="K106" s="204">
        <f>IFERROR(VLOOKUP(C106,'BANK INF DECEMBER 2022'!C106:M622,11,FALSE),)</f>
        <v>548270.54</v>
      </c>
      <c r="L106" s="204">
        <f>IFERROR(VLOOKUP(C106,'BANK INF DECEMBER 2022'!C106:N622,12,FALSE),)</f>
        <v>25654.108000000007</v>
      </c>
      <c r="M106" s="204">
        <f>IFERROR(VLOOKUP(C106,'BANK INF DECEMBER 2022'!C106:O622,13,FALSE),)</f>
        <v>60918.95</v>
      </c>
      <c r="N106" s="204">
        <f>IFERROR(VLOOKUP(C106,'BANK INF DECEMBER 2022'!C106:P622,14,FALSE),)</f>
        <v>100000</v>
      </c>
      <c r="O106" s="204">
        <f t="shared" si="5"/>
        <v>186573.05800000002</v>
      </c>
      <c r="P106" s="204">
        <f>IFERROR(VLOOKUP(C106,'BANK INF DECEMBER 2022'!C106:R622,16,FALSE),)</f>
        <v>0</v>
      </c>
      <c r="Q106" s="204">
        <f t="shared" si="4"/>
        <v>422616.43199999997</v>
      </c>
      <c r="R106" s="204">
        <f>IFERROR(VLOOKUP(C106,'BANK INF DECEMBER 2022'!C106:T622,18,FALSE),)</f>
        <v>24367.58</v>
      </c>
      <c r="S106" s="204">
        <f>IFERROR(VLOOKUP(C106,'BANK INF DECEMBER 2022'!C106:U622,19,FALSE),)</f>
        <v>60918.95</v>
      </c>
      <c r="T106" s="204">
        <f>IFERROR(VLOOKUP(C106,'BANK INF DECEMBER 2022'!C106:V622,20,FALSE),)</f>
        <v>3045.95</v>
      </c>
      <c r="U106" s="210">
        <f t="shared" si="6"/>
        <v>88332.479999999996</v>
      </c>
      <c r="V106" s="210">
        <f t="shared" si="7"/>
        <v>697521.97</v>
      </c>
    </row>
    <row r="107" spans="1:22" s="194" customFormat="1" ht="25.15" customHeight="1">
      <c r="A107" s="211">
        <v>105</v>
      </c>
      <c r="B107" s="202">
        <v>3</v>
      </c>
      <c r="C107" s="710" t="s">
        <v>326</v>
      </c>
      <c r="D107" s="203" t="s">
        <v>787</v>
      </c>
      <c r="E107" s="203" t="str">
        <f>IFERROR(VLOOKUP(C107,'BANK INF DECEMBER 2022'!C107:F623,4,FALSE),)</f>
        <v>0152526461000</v>
      </c>
      <c r="F107" s="204" t="s">
        <v>223</v>
      </c>
      <c r="G107" s="204">
        <f>IFERROR(VLOOKUP(C107,'BANK INF DECEMBER 2022'!C107:H623,6,FALSE),)</f>
        <v>24</v>
      </c>
      <c r="H107" s="204">
        <f>IFERROR(VLOOKUP(C107,'BANK INF DECEMBER 2022'!C107:I623,7,FALSE),)</f>
        <v>12500</v>
      </c>
      <c r="I107" s="204">
        <f>IFERROR(VLOOKUP(C107,'BANK INF DECEMBER 2022'!C107:J623,8,FALSE),)</f>
        <v>325000</v>
      </c>
      <c r="J107" s="204">
        <f>IFERROR(VLOOKUP(C107,'BANK INF DECEMBER 2022'!C107:L623,10,FALSE),)</f>
        <v>653360.51</v>
      </c>
      <c r="K107" s="204">
        <f>IFERROR(VLOOKUP(C107,'BANK INF DECEMBER 2022'!C107:M623,11,FALSE),)</f>
        <v>588024.46</v>
      </c>
      <c r="L107" s="204">
        <f>IFERROR(VLOOKUP(C107,'BANK INF DECEMBER 2022'!C107:N623,12,FALSE),)</f>
        <v>33604.891999999993</v>
      </c>
      <c r="M107" s="204">
        <f>IFERROR(VLOOKUP(C107,'BANK INF DECEMBER 2022'!C107:O623,13,FALSE),)</f>
        <v>65336.05</v>
      </c>
      <c r="N107" s="204">
        <f>IFERROR(VLOOKUP(C107,'BANK INF DECEMBER 2022'!C107:P623,14,FALSE),)</f>
        <v>100000</v>
      </c>
      <c r="O107" s="204">
        <f t="shared" si="5"/>
        <v>198940.94199999998</v>
      </c>
      <c r="P107" s="204">
        <f>IFERROR(VLOOKUP(C107,'BANK INF DECEMBER 2022'!C107:R623,16,FALSE),)</f>
        <v>0</v>
      </c>
      <c r="Q107" s="204">
        <f t="shared" si="4"/>
        <v>454419.56800000003</v>
      </c>
      <c r="R107" s="204">
        <f>IFERROR(VLOOKUP(C107,'BANK INF DECEMBER 2022'!C107:T623,18,FALSE),)</f>
        <v>26134.42</v>
      </c>
      <c r="S107" s="204">
        <f>IFERROR(VLOOKUP(C107,'BANK INF DECEMBER 2022'!C107:U623,19,FALSE),)</f>
        <v>65336.05</v>
      </c>
      <c r="T107" s="204">
        <f>IFERROR(VLOOKUP(C107,'BANK INF DECEMBER 2022'!C107:V623,20,FALSE),)</f>
        <v>3266.8</v>
      </c>
      <c r="U107" s="210">
        <f t="shared" si="6"/>
        <v>94737.27</v>
      </c>
      <c r="V107" s="210">
        <f t="shared" si="7"/>
        <v>748097.78</v>
      </c>
    </row>
    <row r="108" spans="1:22" s="194" customFormat="1" ht="25.15" customHeight="1">
      <c r="A108" s="211">
        <v>106</v>
      </c>
      <c r="B108" s="202">
        <v>3</v>
      </c>
      <c r="C108" s="710" t="s">
        <v>327</v>
      </c>
      <c r="D108" s="203" t="s">
        <v>787</v>
      </c>
      <c r="E108" s="203" t="str">
        <f>IFERROR(VLOOKUP(C108,'BANK INF DECEMBER 2022'!C108:F624,4,FALSE),)</f>
        <v>0152474578100</v>
      </c>
      <c r="F108" s="204" t="s">
        <v>223</v>
      </c>
      <c r="G108" s="204">
        <f>IFERROR(VLOOKUP(C108,'BANK INF DECEMBER 2022'!C108:H624,6,FALSE),)</f>
        <v>26</v>
      </c>
      <c r="H108" s="204">
        <f>IFERROR(VLOOKUP(C108,'BANK INF DECEMBER 2022'!C108:I624,7,FALSE),)</f>
        <v>12500</v>
      </c>
      <c r="I108" s="204">
        <f>IFERROR(VLOOKUP(C108,'BANK INF DECEMBER 2022'!C108:J624,8,FALSE),)</f>
        <v>325000</v>
      </c>
      <c r="J108" s="204">
        <f>IFERROR(VLOOKUP(C108,'BANK INF DECEMBER 2022'!C108:L624,10,FALSE),)</f>
        <v>645858.01</v>
      </c>
      <c r="K108" s="204">
        <f>IFERROR(VLOOKUP(C108,'BANK INF DECEMBER 2022'!C108:M624,11,FALSE),)</f>
        <v>581272.21</v>
      </c>
      <c r="L108" s="204">
        <f>IFERROR(VLOOKUP(C108,'BANK INF DECEMBER 2022'!C108:N624,12,FALSE),)</f>
        <v>32254.441999999995</v>
      </c>
      <c r="M108" s="204">
        <f>IFERROR(VLOOKUP(C108,'BANK INF DECEMBER 2022'!C108:O624,13,FALSE),)</f>
        <v>64585.8</v>
      </c>
      <c r="N108" s="204">
        <f>IFERROR(VLOOKUP(C108,'BANK INF DECEMBER 2022'!C108:P624,14,FALSE),)</f>
        <v>0</v>
      </c>
      <c r="O108" s="204">
        <f t="shared" si="5"/>
        <v>96840.241999999998</v>
      </c>
      <c r="P108" s="204">
        <f>IFERROR(VLOOKUP(C108,'BANK INF DECEMBER 2022'!C108:R624,16,FALSE),)</f>
        <v>0</v>
      </c>
      <c r="Q108" s="204">
        <f t="shared" si="4"/>
        <v>549017.76800000004</v>
      </c>
      <c r="R108" s="204">
        <f>IFERROR(VLOOKUP(C108,'BANK INF DECEMBER 2022'!C108:T624,18,FALSE),)</f>
        <v>25834.32</v>
      </c>
      <c r="S108" s="204">
        <f>IFERROR(VLOOKUP(C108,'BANK INF DECEMBER 2022'!C108:U624,19,FALSE),)</f>
        <v>64585.8</v>
      </c>
      <c r="T108" s="204">
        <f>IFERROR(VLOOKUP(C108,'BANK INF DECEMBER 2022'!C108:V624,20,FALSE),)</f>
        <v>3229.29</v>
      </c>
      <c r="U108" s="210">
        <f t="shared" si="6"/>
        <v>93649.409999999989</v>
      </c>
      <c r="V108" s="210">
        <f t="shared" si="7"/>
        <v>739507.42</v>
      </c>
    </row>
    <row r="109" spans="1:22" s="194" customFormat="1" ht="25.15" customHeight="1">
      <c r="A109" s="211">
        <v>107</v>
      </c>
      <c r="B109" s="202">
        <v>3</v>
      </c>
      <c r="C109" s="710" t="s">
        <v>328</v>
      </c>
      <c r="D109" s="203" t="s">
        <v>787</v>
      </c>
      <c r="E109" s="203" t="str">
        <f>IFERROR(VLOOKUP(C109,'BANK INF DECEMBER 2022'!C109:F625,4,FALSE),)</f>
        <v>0152606944500</v>
      </c>
      <c r="F109" s="204" t="s">
        <v>204</v>
      </c>
      <c r="G109" s="204">
        <f>IFERROR(VLOOKUP(C109,'BANK INF DECEMBER 2022'!C109:H625,6,FALSE),)</f>
        <v>26</v>
      </c>
      <c r="H109" s="204">
        <f>IFERROR(VLOOKUP(C109,'BANK INF DECEMBER 2022'!C109:I625,7,FALSE),)</f>
        <v>15000</v>
      </c>
      <c r="I109" s="204">
        <f>IFERROR(VLOOKUP(C109,'BANK INF DECEMBER 2022'!C109:J625,8,FALSE),)</f>
        <v>390000</v>
      </c>
      <c r="J109" s="204">
        <f>IFERROR(VLOOKUP(C109,'BANK INF DECEMBER 2022'!C109:L625,10,FALSE),)</f>
        <v>705024.23</v>
      </c>
      <c r="K109" s="204">
        <f>IFERROR(VLOOKUP(C109,'BANK INF DECEMBER 2022'!C109:M625,11,FALSE),)</f>
        <v>634521.80999999994</v>
      </c>
      <c r="L109" s="204">
        <f>IFERROR(VLOOKUP(C109,'BANK INF DECEMBER 2022'!C109:N625,12,FALSE),)</f>
        <v>42904.361999999994</v>
      </c>
      <c r="M109" s="204">
        <f>IFERROR(VLOOKUP(C109,'BANK INF DECEMBER 2022'!C109:O625,13,FALSE),)</f>
        <v>70502.42</v>
      </c>
      <c r="N109" s="204">
        <f>IFERROR(VLOOKUP(C109,'BANK INF DECEMBER 2022'!C109:P625,14,FALSE),)</f>
        <v>100000</v>
      </c>
      <c r="O109" s="204">
        <f t="shared" si="5"/>
        <v>213406.78200000001</v>
      </c>
      <c r="P109" s="204">
        <f>IFERROR(VLOOKUP(C109,'BANK INF DECEMBER 2022'!C109:R625,16,FALSE),)</f>
        <v>0</v>
      </c>
      <c r="Q109" s="204">
        <f t="shared" si="4"/>
        <v>491617.44799999997</v>
      </c>
      <c r="R109" s="204">
        <f>IFERROR(VLOOKUP(C109,'BANK INF DECEMBER 2022'!C109:T625,18,FALSE),)</f>
        <v>28200.97</v>
      </c>
      <c r="S109" s="204">
        <f>IFERROR(VLOOKUP(C109,'BANK INF DECEMBER 2022'!C109:U625,19,FALSE),)</f>
        <v>70502.42</v>
      </c>
      <c r="T109" s="204">
        <f>IFERROR(VLOOKUP(C109,'BANK INF DECEMBER 2022'!C109:V625,20,FALSE),)</f>
        <v>3525.12</v>
      </c>
      <c r="U109" s="210">
        <f t="shared" si="6"/>
        <v>102228.51</v>
      </c>
      <c r="V109" s="210">
        <f t="shared" si="7"/>
        <v>807252.74</v>
      </c>
    </row>
    <row r="110" spans="1:22" s="194" customFormat="1" ht="25.15" customHeight="1">
      <c r="A110" s="211">
        <v>108</v>
      </c>
      <c r="B110" s="202">
        <v>3</v>
      </c>
      <c r="C110" s="710" t="s">
        <v>329</v>
      </c>
      <c r="D110" s="203" t="s">
        <v>787</v>
      </c>
      <c r="E110" s="203" t="str">
        <f>IFERROR(VLOOKUP(C110,'BANK INF DECEMBER 2022'!C110:F626,4,FALSE),)</f>
        <v>0152600811800</v>
      </c>
      <c r="F110" s="204" t="s">
        <v>204</v>
      </c>
      <c r="G110" s="204">
        <f>IFERROR(VLOOKUP(C110,'BANK INF DECEMBER 2022'!C110:H626,6,FALSE),)</f>
        <v>21</v>
      </c>
      <c r="H110" s="204">
        <f>IFERROR(VLOOKUP(C110,'BANK INF DECEMBER 2022'!C110:I626,7,FALSE),)</f>
        <v>15000</v>
      </c>
      <c r="I110" s="204">
        <f>IFERROR(VLOOKUP(C110,'BANK INF DECEMBER 2022'!C110:J626,8,FALSE),)</f>
        <v>390000</v>
      </c>
      <c r="J110" s="204">
        <f>IFERROR(VLOOKUP(C110,'BANK INF DECEMBER 2022'!C110:L626,10,FALSE),)</f>
        <v>540017.31000000006</v>
      </c>
      <c r="K110" s="204">
        <f>IFERROR(VLOOKUP(C110,'BANK INF DECEMBER 2022'!C110:M626,11,FALSE),)</f>
        <v>486015.58000000007</v>
      </c>
      <c r="L110" s="204">
        <f>IFERROR(VLOOKUP(C110,'BANK INF DECEMBER 2022'!C110:N626,12,FALSE),)</f>
        <v>17281.246400000007</v>
      </c>
      <c r="M110" s="204">
        <f>IFERROR(VLOOKUP(C110,'BANK INF DECEMBER 2022'!C110:O626,13,FALSE),)</f>
        <v>54001.73</v>
      </c>
      <c r="N110" s="204">
        <f>IFERROR(VLOOKUP(C110,'BANK INF DECEMBER 2022'!C110:P626,14,FALSE),)</f>
        <v>100000</v>
      </c>
      <c r="O110" s="204">
        <f t="shared" si="5"/>
        <v>171282.97640000001</v>
      </c>
      <c r="P110" s="204">
        <f>IFERROR(VLOOKUP(C110,'BANK INF DECEMBER 2022'!C110:R626,16,FALSE),)</f>
        <v>0</v>
      </c>
      <c r="Q110" s="204">
        <f t="shared" si="4"/>
        <v>368734.33360000001</v>
      </c>
      <c r="R110" s="204">
        <f>IFERROR(VLOOKUP(C110,'BANK INF DECEMBER 2022'!C110:T626,18,FALSE),)</f>
        <v>21600.69</v>
      </c>
      <c r="S110" s="204">
        <f>IFERROR(VLOOKUP(C110,'BANK INF DECEMBER 2022'!C110:U626,19,FALSE),)</f>
        <v>54001.73</v>
      </c>
      <c r="T110" s="204">
        <f>IFERROR(VLOOKUP(C110,'BANK INF DECEMBER 2022'!C110:V626,20,FALSE),)</f>
        <v>2700.09</v>
      </c>
      <c r="U110" s="210">
        <f t="shared" si="6"/>
        <v>78302.509999999995</v>
      </c>
      <c r="V110" s="210">
        <f t="shared" si="7"/>
        <v>618319.82000000007</v>
      </c>
    </row>
    <row r="111" spans="1:22" s="194" customFormat="1" ht="25.15" customHeight="1">
      <c r="A111" s="211">
        <v>109</v>
      </c>
      <c r="B111" s="202">
        <v>3</v>
      </c>
      <c r="C111" s="710" t="s">
        <v>330</v>
      </c>
      <c r="D111" s="203" t="s">
        <v>787</v>
      </c>
      <c r="E111" s="203" t="str">
        <f>IFERROR(VLOOKUP(C111,'BANK INF DECEMBER 2022'!C111:F627,4,FALSE),)</f>
        <v>0152626437600</v>
      </c>
      <c r="F111" s="204" t="s">
        <v>204</v>
      </c>
      <c r="G111" s="204">
        <f>IFERROR(VLOOKUP(C111,'BANK INF DECEMBER 2022'!C111:H627,6,FALSE),)</f>
        <v>23</v>
      </c>
      <c r="H111" s="204">
        <f>IFERROR(VLOOKUP(C111,'BANK INF DECEMBER 2022'!C111:I627,7,FALSE),)</f>
        <v>12500</v>
      </c>
      <c r="I111" s="204">
        <f>IFERROR(VLOOKUP(C111,'BANK INF DECEMBER 2022'!C111:J627,8,FALSE),)</f>
        <v>325000</v>
      </c>
      <c r="J111" s="204">
        <f>IFERROR(VLOOKUP(C111,'BANK INF DECEMBER 2022'!C111:L627,10,FALSE),)</f>
        <v>514184.1</v>
      </c>
      <c r="K111" s="204">
        <f>IFERROR(VLOOKUP(C111,'BANK INF DECEMBER 2022'!C111:M627,11,FALSE),)</f>
        <v>462765.68999999994</v>
      </c>
      <c r="L111" s="204">
        <f>IFERROR(VLOOKUP(C111,'BANK INF DECEMBER 2022'!C111:N627,12,FALSE),)</f>
        <v>15421.255199999996</v>
      </c>
      <c r="M111" s="204">
        <f>IFERROR(VLOOKUP(C111,'BANK INF DECEMBER 2022'!C111:O627,13,FALSE),)</f>
        <v>51418.41</v>
      </c>
      <c r="N111" s="204">
        <f>IFERROR(VLOOKUP(C111,'BANK INF DECEMBER 2022'!C111:P627,14,FALSE),)</f>
        <v>0</v>
      </c>
      <c r="O111" s="204">
        <f t="shared" si="5"/>
        <v>66839.665200000003</v>
      </c>
      <c r="P111" s="204">
        <f>IFERROR(VLOOKUP(C111,'BANK INF DECEMBER 2022'!C111:R627,16,FALSE),)</f>
        <v>0</v>
      </c>
      <c r="Q111" s="204">
        <f t="shared" si="4"/>
        <v>447344.43479999999</v>
      </c>
      <c r="R111" s="204">
        <f>IFERROR(VLOOKUP(C111,'BANK INF DECEMBER 2022'!C111:T627,18,FALSE),)</f>
        <v>20567.36</v>
      </c>
      <c r="S111" s="204">
        <f>IFERROR(VLOOKUP(C111,'BANK INF DECEMBER 2022'!C111:U627,19,FALSE),)</f>
        <v>51418.41</v>
      </c>
      <c r="T111" s="204">
        <f>IFERROR(VLOOKUP(C111,'BANK INF DECEMBER 2022'!C111:V627,20,FALSE),)</f>
        <v>2570.92</v>
      </c>
      <c r="U111" s="210">
        <f t="shared" si="6"/>
        <v>74556.69</v>
      </c>
      <c r="V111" s="210">
        <f t="shared" si="7"/>
        <v>588740.79</v>
      </c>
    </row>
    <row r="112" spans="1:22" s="194" customFormat="1" ht="25.15" customHeight="1">
      <c r="A112" s="211">
        <v>110</v>
      </c>
      <c r="B112" s="202">
        <v>3</v>
      </c>
      <c r="C112" s="710" t="s">
        <v>332</v>
      </c>
      <c r="D112" s="203" t="s">
        <v>787</v>
      </c>
      <c r="E112" s="203" t="str">
        <f>IFERROR(VLOOKUP(C112,'BANK INF DECEMBER 2022'!C112:F628,4,FALSE),)</f>
        <v>0152274062600</v>
      </c>
      <c r="F112" s="204" t="s">
        <v>223</v>
      </c>
      <c r="G112" s="204">
        <f>IFERROR(VLOOKUP(C112,'BANK INF DECEMBER 2022'!C112:H628,6,FALSE),)</f>
        <v>20</v>
      </c>
      <c r="H112" s="204">
        <f>IFERROR(VLOOKUP(C112,'BANK INF DECEMBER 2022'!C112:I628,7,FALSE),)</f>
        <v>14000</v>
      </c>
      <c r="I112" s="204">
        <f>IFERROR(VLOOKUP(C112,'BANK INF DECEMBER 2022'!C112:J628,8,FALSE),)</f>
        <v>364000</v>
      </c>
      <c r="J112" s="204">
        <f>IFERROR(VLOOKUP(C112,'BANK INF DECEMBER 2022'!C112:L628,10,FALSE),)</f>
        <v>549754.07999999996</v>
      </c>
      <c r="K112" s="204">
        <f>IFERROR(VLOOKUP(C112,'BANK INF DECEMBER 2022'!C112:M628,11,FALSE),)</f>
        <v>494778.66999999993</v>
      </c>
      <c r="L112" s="204">
        <f>IFERROR(VLOOKUP(C112,'BANK INF DECEMBER 2022'!C112:N628,12,FALSE),)</f>
        <v>17982.293599999994</v>
      </c>
      <c r="M112" s="204">
        <f>IFERROR(VLOOKUP(C112,'BANK INF DECEMBER 2022'!C112:O628,13,FALSE),)</f>
        <v>54975.41</v>
      </c>
      <c r="N112" s="204">
        <f>IFERROR(VLOOKUP(C112,'BANK INF DECEMBER 2022'!C112:P628,14,FALSE),)</f>
        <v>100000</v>
      </c>
      <c r="O112" s="204">
        <f t="shared" si="5"/>
        <v>172957.70360000001</v>
      </c>
      <c r="P112" s="204">
        <f>IFERROR(VLOOKUP(C112,'BANK INF DECEMBER 2022'!C112:R628,16,FALSE),)</f>
        <v>0</v>
      </c>
      <c r="Q112" s="204">
        <f t="shared" si="4"/>
        <v>376796.37639999995</v>
      </c>
      <c r="R112" s="204">
        <f>IFERROR(VLOOKUP(C112,'BANK INF DECEMBER 2022'!C112:T628,18,FALSE),)</f>
        <v>21990.16</v>
      </c>
      <c r="S112" s="204">
        <f>IFERROR(VLOOKUP(C112,'BANK INF DECEMBER 2022'!C112:U628,19,FALSE),)</f>
        <v>54975.41</v>
      </c>
      <c r="T112" s="204">
        <f>IFERROR(VLOOKUP(C112,'BANK INF DECEMBER 2022'!C112:V628,20,FALSE),)</f>
        <v>2748.77</v>
      </c>
      <c r="U112" s="210">
        <f t="shared" si="6"/>
        <v>79714.340000000011</v>
      </c>
      <c r="V112" s="210">
        <f t="shared" si="7"/>
        <v>629468.41999999993</v>
      </c>
    </row>
    <row r="113" spans="1:22" s="194" customFormat="1" ht="25.15" customHeight="1">
      <c r="A113" s="211">
        <v>111</v>
      </c>
      <c r="B113" s="202">
        <v>3</v>
      </c>
      <c r="C113" s="710" t="s">
        <v>333</v>
      </c>
      <c r="D113" s="203" t="s">
        <v>787</v>
      </c>
      <c r="E113" s="203" t="str">
        <f>IFERROR(VLOOKUP(C113,'BANK INF DECEMBER 2022'!C113:F629,4,FALSE),)</f>
        <v>0152541027800</v>
      </c>
      <c r="F113" s="204" t="s">
        <v>223</v>
      </c>
      <c r="G113" s="204">
        <f>IFERROR(VLOOKUP(C113,'BANK INF DECEMBER 2022'!C113:H629,6,FALSE),)</f>
        <v>22</v>
      </c>
      <c r="H113" s="204">
        <f>IFERROR(VLOOKUP(C113,'BANK INF DECEMBER 2022'!C113:I629,7,FALSE),)</f>
        <v>15000</v>
      </c>
      <c r="I113" s="204">
        <f>IFERROR(VLOOKUP(C113,'BANK INF DECEMBER 2022'!C113:J629,8,FALSE),)</f>
        <v>390000</v>
      </c>
      <c r="J113" s="204">
        <f>IFERROR(VLOOKUP(C113,'BANK INF DECEMBER 2022'!C113:L629,10,FALSE),)</f>
        <v>608021.39</v>
      </c>
      <c r="K113" s="204">
        <f>IFERROR(VLOOKUP(C113,'BANK INF DECEMBER 2022'!C113:M629,11,FALSE),)</f>
        <v>547219.25</v>
      </c>
      <c r="L113" s="204">
        <f>IFERROR(VLOOKUP(C113,'BANK INF DECEMBER 2022'!C113:N629,12,FALSE),)</f>
        <v>25443.85</v>
      </c>
      <c r="M113" s="204">
        <f>IFERROR(VLOOKUP(C113,'BANK INF DECEMBER 2022'!C113:O629,13,FALSE),)</f>
        <v>60802.14</v>
      </c>
      <c r="N113" s="204">
        <f>IFERROR(VLOOKUP(C113,'BANK INF DECEMBER 2022'!C113:P629,14,FALSE),)</f>
        <v>100000</v>
      </c>
      <c r="O113" s="204">
        <f t="shared" si="5"/>
        <v>186245.99</v>
      </c>
      <c r="P113" s="204">
        <f>IFERROR(VLOOKUP(C113,'BANK INF DECEMBER 2022'!C113:R629,16,FALSE),)</f>
        <v>0</v>
      </c>
      <c r="Q113" s="204">
        <f t="shared" si="4"/>
        <v>421775.4</v>
      </c>
      <c r="R113" s="204">
        <f>IFERROR(VLOOKUP(C113,'BANK INF DECEMBER 2022'!C113:T629,18,FALSE),)</f>
        <v>24320.86</v>
      </c>
      <c r="S113" s="204">
        <f>IFERROR(VLOOKUP(C113,'BANK INF DECEMBER 2022'!C113:U629,19,FALSE),)</f>
        <v>60802.14</v>
      </c>
      <c r="T113" s="204">
        <f>IFERROR(VLOOKUP(C113,'BANK INF DECEMBER 2022'!C113:V629,20,FALSE),)</f>
        <v>3040.11</v>
      </c>
      <c r="U113" s="210">
        <f t="shared" si="6"/>
        <v>88163.11</v>
      </c>
      <c r="V113" s="210">
        <f t="shared" si="7"/>
        <v>696184.5</v>
      </c>
    </row>
    <row r="114" spans="1:22" s="194" customFormat="1" ht="25.15" customHeight="1">
      <c r="A114" s="211">
        <v>112</v>
      </c>
      <c r="B114" s="202">
        <v>3</v>
      </c>
      <c r="C114" s="710" t="s">
        <v>334</v>
      </c>
      <c r="D114" s="203" t="s">
        <v>787</v>
      </c>
      <c r="E114" s="203" t="str">
        <f>IFERROR(VLOOKUP(C114,'BANK INF DECEMBER 2022'!C114:F630,4,FALSE),)</f>
        <v>0152602298100</v>
      </c>
      <c r="F114" s="204" t="s">
        <v>223</v>
      </c>
      <c r="G114" s="204">
        <f>IFERROR(VLOOKUP(C114,'BANK INF DECEMBER 2022'!C114:H630,6,FALSE),)</f>
        <v>22</v>
      </c>
      <c r="H114" s="204">
        <f>IFERROR(VLOOKUP(C114,'BANK INF DECEMBER 2022'!C114:I630,7,FALSE),)</f>
        <v>13500</v>
      </c>
      <c r="I114" s="204">
        <f>IFERROR(VLOOKUP(C114,'BANK INF DECEMBER 2022'!C114:J630,8,FALSE),)</f>
        <v>351000</v>
      </c>
      <c r="J114" s="204">
        <f>IFERROR(VLOOKUP(C114,'BANK INF DECEMBER 2022'!C114:L630,10,FALSE),)</f>
        <v>522917.38</v>
      </c>
      <c r="K114" s="204">
        <f>IFERROR(VLOOKUP(C114,'BANK INF DECEMBER 2022'!C114:M630,11,FALSE),)</f>
        <v>470625.64</v>
      </c>
      <c r="L114" s="204">
        <f>IFERROR(VLOOKUP(C114,'BANK INF DECEMBER 2022'!C114:N630,12,FALSE),)</f>
        <v>16050.051200000002</v>
      </c>
      <c r="M114" s="204">
        <f>IFERROR(VLOOKUP(C114,'BANK INF DECEMBER 2022'!C114:O630,13,FALSE),)</f>
        <v>52291.74</v>
      </c>
      <c r="N114" s="204">
        <f>IFERROR(VLOOKUP(C114,'BANK INF DECEMBER 2022'!C114:P630,14,FALSE),)</f>
        <v>100000</v>
      </c>
      <c r="O114" s="204">
        <f t="shared" si="5"/>
        <v>168341.79120000001</v>
      </c>
      <c r="P114" s="204">
        <f>IFERROR(VLOOKUP(C114,'BANK INF DECEMBER 2022'!C114:R630,16,FALSE),)</f>
        <v>0</v>
      </c>
      <c r="Q114" s="204">
        <f t="shared" si="4"/>
        <v>354575.58880000003</v>
      </c>
      <c r="R114" s="204">
        <f>IFERROR(VLOOKUP(C114,'BANK INF DECEMBER 2022'!C114:T630,18,FALSE),)</f>
        <v>20916.7</v>
      </c>
      <c r="S114" s="204">
        <f>IFERROR(VLOOKUP(C114,'BANK INF DECEMBER 2022'!C114:U630,19,FALSE),)</f>
        <v>52291.74</v>
      </c>
      <c r="T114" s="204">
        <f>IFERROR(VLOOKUP(C114,'BANK INF DECEMBER 2022'!C114:V630,20,FALSE),)</f>
        <v>2614.59</v>
      </c>
      <c r="U114" s="210">
        <f t="shared" si="6"/>
        <v>75823.03</v>
      </c>
      <c r="V114" s="210">
        <f t="shared" si="7"/>
        <v>598740.41</v>
      </c>
    </row>
    <row r="115" spans="1:22" s="194" customFormat="1" ht="25.15" customHeight="1">
      <c r="A115" s="211">
        <v>113</v>
      </c>
      <c r="B115" s="202">
        <v>3</v>
      </c>
      <c r="C115" s="710" t="s">
        <v>335</v>
      </c>
      <c r="D115" s="203" t="s">
        <v>787</v>
      </c>
      <c r="E115" s="203" t="str">
        <f>IFERROR(VLOOKUP(C115,'BANK INF DECEMBER 2022'!C115:F631,4,FALSE),)</f>
        <v>0152610786000</v>
      </c>
      <c r="F115" s="204" t="s">
        <v>204</v>
      </c>
      <c r="G115" s="204">
        <f>IFERROR(VLOOKUP(C115,'BANK INF DECEMBER 2022'!C115:H631,6,FALSE),)</f>
        <v>11</v>
      </c>
      <c r="H115" s="204">
        <f>IFERROR(VLOOKUP(C115,'BANK INF DECEMBER 2022'!C115:I631,7,FALSE),)</f>
        <v>15000</v>
      </c>
      <c r="I115" s="204">
        <f>IFERROR(VLOOKUP(C115,'BANK INF DECEMBER 2022'!C115:J631,8,FALSE),)</f>
        <v>390000</v>
      </c>
      <c r="J115" s="204">
        <f>IFERROR(VLOOKUP(C115,'BANK INF DECEMBER 2022'!C115:L631,10,FALSE),)</f>
        <v>198002.54</v>
      </c>
      <c r="K115" s="204">
        <f>IFERROR(VLOOKUP(C115,'BANK INF DECEMBER 2022'!C115:M631,11,FALSE),)</f>
        <v>178202.29</v>
      </c>
      <c r="L115" s="204">
        <f>IFERROR(VLOOKUP(C115,'BANK INF DECEMBER 2022'!C115:N631,12,FALSE),)</f>
        <v>0</v>
      </c>
      <c r="M115" s="204">
        <f>IFERROR(VLOOKUP(C115,'BANK INF DECEMBER 2022'!C115:O631,13,FALSE),)</f>
        <v>19800.25</v>
      </c>
      <c r="N115" s="204">
        <f>IFERROR(VLOOKUP(C115,'BANK INF DECEMBER 2022'!C115:P631,14,FALSE),)</f>
        <v>100000</v>
      </c>
      <c r="O115" s="204">
        <f t="shared" si="5"/>
        <v>119800.25</v>
      </c>
      <c r="P115" s="204">
        <f>IFERROR(VLOOKUP(C115,'BANK INF DECEMBER 2022'!C115:R631,16,FALSE),)</f>
        <v>0</v>
      </c>
      <c r="Q115" s="204">
        <f t="shared" si="4"/>
        <v>78202.290000000008</v>
      </c>
      <c r="R115" s="204">
        <f>IFERROR(VLOOKUP(C115,'BANK INF DECEMBER 2022'!C115:T631,18,FALSE),)</f>
        <v>7920.1</v>
      </c>
      <c r="S115" s="204">
        <f>IFERROR(VLOOKUP(C115,'BANK INF DECEMBER 2022'!C115:U631,19,FALSE),)</f>
        <v>19800.25</v>
      </c>
      <c r="T115" s="204">
        <f>IFERROR(VLOOKUP(C115,'BANK INF DECEMBER 2022'!C115:V631,20,FALSE),)</f>
        <v>990.01</v>
      </c>
      <c r="U115" s="210">
        <f t="shared" si="6"/>
        <v>28710.359999999997</v>
      </c>
      <c r="V115" s="210">
        <f t="shared" si="7"/>
        <v>226712.9</v>
      </c>
    </row>
    <row r="116" spans="1:22" s="194" customFormat="1" ht="25.15" customHeight="1">
      <c r="A116" s="211">
        <v>114</v>
      </c>
      <c r="B116" s="202">
        <v>3</v>
      </c>
      <c r="C116" s="710" t="s">
        <v>336</v>
      </c>
      <c r="D116" s="203" t="s">
        <v>787</v>
      </c>
      <c r="E116" s="203" t="str">
        <f>IFERROR(VLOOKUP(C116,'BANK INF DECEMBER 2022'!C116:F632,4,FALSE),)</f>
        <v>0152602808000</v>
      </c>
      <c r="F116" s="204" t="s">
        <v>204</v>
      </c>
      <c r="G116" s="204">
        <f>IFERROR(VLOOKUP(C116,'BANK INF DECEMBER 2022'!C116:H632,6,FALSE),)</f>
        <v>20</v>
      </c>
      <c r="H116" s="204">
        <f>IFERROR(VLOOKUP(C116,'BANK INF DECEMBER 2022'!C116:I632,7,FALSE),)</f>
        <v>15000</v>
      </c>
      <c r="I116" s="204">
        <f>IFERROR(VLOOKUP(C116,'BANK INF DECEMBER 2022'!C116:J632,8,FALSE),)</f>
        <v>390000</v>
      </c>
      <c r="J116" s="204">
        <f>IFERROR(VLOOKUP(C116,'BANK INF DECEMBER 2022'!C116:L632,10,FALSE),)</f>
        <v>591022.39</v>
      </c>
      <c r="K116" s="204">
        <f>IFERROR(VLOOKUP(C116,'BANK INF DECEMBER 2022'!C116:M632,11,FALSE),)</f>
        <v>531920.15</v>
      </c>
      <c r="L116" s="204">
        <f>IFERROR(VLOOKUP(C116,'BANK INF DECEMBER 2022'!C116:N632,12,FALSE),)</f>
        <v>22384.030000000006</v>
      </c>
      <c r="M116" s="204">
        <f>IFERROR(VLOOKUP(C116,'BANK INF DECEMBER 2022'!C116:O632,13,FALSE),)</f>
        <v>59102.239999999998</v>
      </c>
      <c r="N116" s="204">
        <f>IFERROR(VLOOKUP(C116,'BANK INF DECEMBER 2022'!C116:P632,14,FALSE),)</f>
        <v>100000</v>
      </c>
      <c r="O116" s="204">
        <f t="shared" si="5"/>
        <v>181486.27000000002</v>
      </c>
      <c r="P116" s="204">
        <f>IFERROR(VLOOKUP(C116,'BANK INF DECEMBER 2022'!C116:R632,16,FALSE),)</f>
        <v>0</v>
      </c>
      <c r="Q116" s="204">
        <f t="shared" si="4"/>
        <v>409536.12</v>
      </c>
      <c r="R116" s="204">
        <f>IFERROR(VLOOKUP(C116,'BANK INF DECEMBER 2022'!C116:T632,18,FALSE),)</f>
        <v>23640.9</v>
      </c>
      <c r="S116" s="204">
        <f>IFERROR(VLOOKUP(C116,'BANK INF DECEMBER 2022'!C116:U632,19,FALSE),)</f>
        <v>59102.239999999998</v>
      </c>
      <c r="T116" s="204">
        <f>IFERROR(VLOOKUP(C116,'BANK INF DECEMBER 2022'!C116:V632,20,FALSE),)</f>
        <v>2955.11</v>
      </c>
      <c r="U116" s="210">
        <f t="shared" si="6"/>
        <v>85698.25</v>
      </c>
      <c r="V116" s="210">
        <f t="shared" si="7"/>
        <v>676720.64000000001</v>
      </c>
    </row>
    <row r="117" spans="1:22" s="194" customFormat="1" ht="25.15" customHeight="1">
      <c r="A117" s="211">
        <v>115</v>
      </c>
      <c r="B117" s="202">
        <v>3</v>
      </c>
      <c r="C117" s="710" t="s">
        <v>337</v>
      </c>
      <c r="D117" s="203" t="s">
        <v>787</v>
      </c>
      <c r="E117" s="203" t="str">
        <f>IFERROR(VLOOKUP(C117,'BANK INF DECEMBER 2022'!C117:F633,4,FALSE),)</f>
        <v>0152398507300</v>
      </c>
      <c r="F117" s="204" t="s">
        <v>338</v>
      </c>
      <c r="G117" s="204">
        <f>IFERROR(VLOOKUP(C117,'BANK INF DECEMBER 2022'!C117:H633,6,FALSE),)</f>
        <v>26</v>
      </c>
      <c r="H117" s="204">
        <f>IFERROR(VLOOKUP(C117,'BANK INF DECEMBER 2022'!C117:I633,7,FALSE),)</f>
        <v>15000</v>
      </c>
      <c r="I117" s="204">
        <f>IFERROR(VLOOKUP(C117,'BANK INF DECEMBER 2022'!C117:J633,8,FALSE),)</f>
        <v>390000</v>
      </c>
      <c r="J117" s="204">
        <f>IFERROR(VLOOKUP(C117,'BANK INF DECEMBER 2022'!C117:L633,10,FALSE),)</f>
        <v>687022.85</v>
      </c>
      <c r="K117" s="204">
        <f>IFERROR(VLOOKUP(C117,'BANK INF DECEMBER 2022'!C117:M633,11,FALSE),)</f>
        <v>618320.55999999994</v>
      </c>
      <c r="L117" s="204">
        <f>IFERROR(VLOOKUP(C117,'BANK INF DECEMBER 2022'!C117:N633,12,FALSE),)</f>
        <v>39664.111999999994</v>
      </c>
      <c r="M117" s="204">
        <f>IFERROR(VLOOKUP(C117,'BANK INF DECEMBER 2022'!C117:O633,13,FALSE),)</f>
        <v>68702.289999999994</v>
      </c>
      <c r="N117" s="204">
        <f>IFERROR(VLOOKUP(C117,'BANK INF DECEMBER 2022'!C117:P633,14,FALSE),)</f>
        <v>100000</v>
      </c>
      <c r="O117" s="204">
        <f t="shared" si="5"/>
        <v>208366.402</v>
      </c>
      <c r="P117" s="204">
        <f>IFERROR(VLOOKUP(C117,'BANK INF DECEMBER 2022'!C117:R633,16,FALSE),)</f>
        <v>0</v>
      </c>
      <c r="Q117" s="204">
        <f t="shared" si="4"/>
        <v>478656.44799999997</v>
      </c>
      <c r="R117" s="204">
        <f>IFERROR(VLOOKUP(C117,'BANK INF DECEMBER 2022'!C117:T633,18,FALSE),)</f>
        <v>27480.91</v>
      </c>
      <c r="S117" s="204">
        <f>IFERROR(VLOOKUP(C117,'BANK INF DECEMBER 2022'!C117:U633,19,FALSE),)</f>
        <v>68702.289999999994</v>
      </c>
      <c r="T117" s="204">
        <f>IFERROR(VLOOKUP(C117,'BANK INF DECEMBER 2022'!C117:V633,20,FALSE),)</f>
        <v>3435.11</v>
      </c>
      <c r="U117" s="210">
        <f t="shared" si="6"/>
        <v>99618.31</v>
      </c>
      <c r="V117" s="210">
        <f t="shared" si="7"/>
        <v>786641.15999999992</v>
      </c>
    </row>
    <row r="118" spans="1:22" s="194" customFormat="1" ht="25.15" customHeight="1">
      <c r="A118" s="211">
        <v>116</v>
      </c>
      <c r="B118" s="202">
        <v>3</v>
      </c>
      <c r="C118" s="710" t="s">
        <v>339</v>
      </c>
      <c r="D118" s="203" t="s">
        <v>787</v>
      </c>
      <c r="E118" s="203" t="str">
        <f>IFERROR(VLOOKUP(C118,'BANK INF DECEMBER 2022'!C118:F634,4,FALSE),)</f>
        <v>0152459375700</v>
      </c>
      <c r="F118" s="204" t="s">
        <v>223</v>
      </c>
      <c r="G118" s="204">
        <f>IFERROR(VLOOKUP(C118,'BANK INF DECEMBER 2022'!C118:H634,6,FALSE),)</f>
        <v>24</v>
      </c>
      <c r="H118" s="204">
        <f>IFERROR(VLOOKUP(C118,'BANK INF DECEMBER 2022'!C118:I634,7,FALSE),)</f>
        <v>12500</v>
      </c>
      <c r="I118" s="204">
        <f>IFERROR(VLOOKUP(C118,'BANK INF DECEMBER 2022'!C118:J634,8,FALSE),)</f>
        <v>325000</v>
      </c>
      <c r="J118" s="204">
        <f>IFERROR(VLOOKUP(C118,'BANK INF DECEMBER 2022'!C118:L634,10,FALSE),)</f>
        <v>585855.31999999995</v>
      </c>
      <c r="K118" s="204">
        <f>IFERROR(VLOOKUP(C118,'BANK INF DECEMBER 2022'!C118:M634,11,FALSE),)</f>
        <v>527269.78999999992</v>
      </c>
      <c r="L118" s="204">
        <f>IFERROR(VLOOKUP(C118,'BANK INF DECEMBER 2022'!C118:N634,12,FALSE),)</f>
        <v>21453.957999999984</v>
      </c>
      <c r="M118" s="204">
        <f>IFERROR(VLOOKUP(C118,'BANK INF DECEMBER 2022'!C118:O634,13,FALSE),)</f>
        <v>58585.53</v>
      </c>
      <c r="N118" s="204">
        <f>IFERROR(VLOOKUP(C118,'BANK INF DECEMBER 2022'!C118:P634,14,FALSE),)</f>
        <v>100000</v>
      </c>
      <c r="O118" s="204">
        <f t="shared" si="5"/>
        <v>180039.48799999998</v>
      </c>
      <c r="P118" s="204">
        <f>IFERROR(VLOOKUP(C118,'BANK INF DECEMBER 2022'!C118:R634,16,FALSE),)</f>
        <v>0</v>
      </c>
      <c r="Q118" s="204">
        <f t="shared" si="4"/>
        <v>405815.83199999994</v>
      </c>
      <c r="R118" s="204">
        <f>IFERROR(VLOOKUP(C118,'BANK INF DECEMBER 2022'!C118:T634,18,FALSE),)</f>
        <v>23434.21</v>
      </c>
      <c r="S118" s="204">
        <f>IFERROR(VLOOKUP(C118,'BANK INF DECEMBER 2022'!C118:U634,19,FALSE),)</f>
        <v>58585.53</v>
      </c>
      <c r="T118" s="204">
        <f>IFERROR(VLOOKUP(C118,'BANK INF DECEMBER 2022'!C118:V634,20,FALSE),)</f>
        <v>2929.28</v>
      </c>
      <c r="U118" s="210">
        <f t="shared" si="6"/>
        <v>84949.01999999999</v>
      </c>
      <c r="V118" s="210">
        <f t="shared" si="7"/>
        <v>670804.34</v>
      </c>
    </row>
    <row r="119" spans="1:22" s="194" customFormat="1" ht="25.15" customHeight="1">
      <c r="A119" s="211">
        <v>117</v>
      </c>
      <c r="B119" s="202">
        <v>3</v>
      </c>
      <c r="C119" s="710" t="s">
        <v>340</v>
      </c>
      <c r="D119" s="203" t="s">
        <v>787</v>
      </c>
      <c r="E119" s="203" t="str">
        <f>IFERROR(VLOOKUP(C119,'BANK INF DECEMBER 2022'!C119:F635,4,FALSE),)</f>
        <v>0152381767000</v>
      </c>
      <c r="F119" s="204" t="s">
        <v>194</v>
      </c>
      <c r="G119" s="204">
        <f>IFERROR(VLOOKUP(C119,'BANK INF DECEMBER 2022'!C119:H635,6,FALSE),)</f>
        <v>26</v>
      </c>
      <c r="H119" s="204">
        <f>IFERROR(VLOOKUP(C119,'BANK INF DECEMBER 2022'!C119:I635,7,FALSE),)</f>
        <v>12500</v>
      </c>
      <c r="I119" s="204">
        <f>IFERROR(VLOOKUP(C119,'BANK INF DECEMBER 2022'!C119:J635,8,FALSE),)</f>
        <v>325000</v>
      </c>
      <c r="J119" s="204">
        <f>IFERROR(VLOOKUP(C119,'BANK INF DECEMBER 2022'!C119:L635,10,FALSE),)</f>
        <v>580019.62</v>
      </c>
      <c r="K119" s="204">
        <f>IFERROR(VLOOKUP(C119,'BANK INF DECEMBER 2022'!C119:M635,11,FALSE),)</f>
        <v>522017.66</v>
      </c>
      <c r="L119" s="204">
        <f>IFERROR(VLOOKUP(C119,'BANK INF DECEMBER 2022'!C119:N635,12,FALSE),)</f>
        <v>20403.531999999996</v>
      </c>
      <c r="M119" s="204">
        <f>IFERROR(VLOOKUP(C119,'BANK INF DECEMBER 2022'!C119:O635,13,FALSE),)</f>
        <v>58001.96</v>
      </c>
      <c r="N119" s="204">
        <f>IFERROR(VLOOKUP(C119,'BANK INF DECEMBER 2022'!C119:P635,14,FALSE),)</f>
        <v>100000</v>
      </c>
      <c r="O119" s="204">
        <f t="shared" si="5"/>
        <v>178405.492</v>
      </c>
      <c r="P119" s="204">
        <f>IFERROR(VLOOKUP(C119,'BANK INF DECEMBER 2022'!C119:R635,16,FALSE),)</f>
        <v>0</v>
      </c>
      <c r="Q119" s="204">
        <f t="shared" si="4"/>
        <v>401614.12800000003</v>
      </c>
      <c r="R119" s="204">
        <f>IFERROR(VLOOKUP(C119,'BANK INF DECEMBER 2022'!C119:T635,18,FALSE),)</f>
        <v>23200.78</v>
      </c>
      <c r="S119" s="204">
        <f>IFERROR(VLOOKUP(C119,'BANK INF DECEMBER 2022'!C119:U635,19,FALSE),)</f>
        <v>58001.96</v>
      </c>
      <c r="T119" s="204">
        <f>IFERROR(VLOOKUP(C119,'BANK INF DECEMBER 2022'!C119:V635,20,FALSE),)</f>
        <v>2900.1</v>
      </c>
      <c r="U119" s="210">
        <f t="shared" si="6"/>
        <v>84102.84</v>
      </c>
      <c r="V119" s="210">
        <f t="shared" si="7"/>
        <v>664122.46</v>
      </c>
    </row>
    <row r="120" spans="1:22" s="194" customFormat="1" ht="25.15" customHeight="1">
      <c r="A120" s="211">
        <v>118</v>
      </c>
      <c r="B120" s="202">
        <v>3</v>
      </c>
      <c r="C120" s="710" t="s">
        <v>341</v>
      </c>
      <c r="D120" s="203" t="s">
        <v>787</v>
      </c>
      <c r="E120" s="203" t="str">
        <f>IFERROR(VLOOKUP(C120,'BANK INF DECEMBER 2022'!C120:F636,4,FALSE),)</f>
        <v>0152614213100</v>
      </c>
      <c r="F120" s="204" t="s">
        <v>223</v>
      </c>
      <c r="G120" s="204">
        <f>IFERROR(VLOOKUP(C120,'BANK INF DECEMBER 2022'!C120:H636,6,FALSE),)</f>
        <v>14</v>
      </c>
      <c r="H120" s="204">
        <f>IFERROR(VLOOKUP(C120,'BANK INF DECEMBER 2022'!C120:I636,7,FALSE),)</f>
        <v>14000</v>
      </c>
      <c r="I120" s="204">
        <f>IFERROR(VLOOKUP(C120,'BANK INF DECEMBER 2022'!C120:J636,8,FALSE),)</f>
        <v>364000</v>
      </c>
      <c r="J120" s="204">
        <f>IFERROR(VLOOKUP(C120,'BANK INF DECEMBER 2022'!C120:L636,10,FALSE),)</f>
        <v>421884.04</v>
      </c>
      <c r="K120" s="204">
        <f>IFERROR(VLOOKUP(C120,'BANK INF DECEMBER 2022'!C120:M636,11,FALSE),)</f>
        <v>379695.63999999996</v>
      </c>
      <c r="L120" s="204">
        <f>IFERROR(VLOOKUP(C120,'BANK INF DECEMBER 2022'!C120:N636,12,FALSE),)</f>
        <v>8775.6511999999966</v>
      </c>
      <c r="M120" s="204">
        <f>IFERROR(VLOOKUP(C120,'BANK INF DECEMBER 2022'!C120:O636,13,FALSE),)</f>
        <v>42188.4</v>
      </c>
      <c r="N120" s="204">
        <f>IFERROR(VLOOKUP(C120,'BANK INF DECEMBER 2022'!C120:P636,14,FALSE),)</f>
        <v>100000</v>
      </c>
      <c r="O120" s="204">
        <f t="shared" si="5"/>
        <v>150964.05119999999</v>
      </c>
      <c r="P120" s="204">
        <f>IFERROR(VLOOKUP(C120,'BANK INF DECEMBER 2022'!C120:R636,16,FALSE),)</f>
        <v>0</v>
      </c>
      <c r="Q120" s="204">
        <f t="shared" si="4"/>
        <v>270919.98879999999</v>
      </c>
      <c r="R120" s="204">
        <f>IFERROR(VLOOKUP(C120,'BANK INF DECEMBER 2022'!C120:T636,18,FALSE),)</f>
        <v>16875.36</v>
      </c>
      <c r="S120" s="204">
        <f>IFERROR(VLOOKUP(C120,'BANK INF DECEMBER 2022'!C120:U636,19,FALSE),)</f>
        <v>42188.4</v>
      </c>
      <c r="T120" s="204">
        <f>IFERROR(VLOOKUP(C120,'BANK INF DECEMBER 2022'!C120:V636,20,FALSE),)</f>
        <v>2109.42</v>
      </c>
      <c r="U120" s="210">
        <f t="shared" si="6"/>
        <v>61173.18</v>
      </c>
      <c r="V120" s="210">
        <f t="shared" si="7"/>
        <v>483057.22</v>
      </c>
    </row>
    <row r="121" spans="1:22" s="194" customFormat="1" ht="25.15" customHeight="1">
      <c r="A121" s="211">
        <v>119</v>
      </c>
      <c r="B121" s="202">
        <v>3</v>
      </c>
      <c r="C121" s="710" t="s">
        <v>342</v>
      </c>
      <c r="D121" s="203" t="s">
        <v>787</v>
      </c>
      <c r="E121" s="203" t="str">
        <f>IFERROR(VLOOKUP(C121,'BANK INF DECEMBER 2022'!C121:F637,4,FALSE),)</f>
        <v>0152613566200</v>
      </c>
      <c r="F121" s="204" t="s">
        <v>204</v>
      </c>
      <c r="G121" s="204">
        <f>IFERROR(VLOOKUP(C121,'BANK INF DECEMBER 2022'!C121:H637,6,FALSE),)</f>
        <v>25</v>
      </c>
      <c r="H121" s="204">
        <f>IFERROR(VLOOKUP(C121,'BANK INF DECEMBER 2022'!C121:I637,7,FALSE),)</f>
        <v>15000</v>
      </c>
      <c r="I121" s="204">
        <f>IFERROR(VLOOKUP(C121,'BANK INF DECEMBER 2022'!C121:J637,8,FALSE),)</f>
        <v>390000</v>
      </c>
      <c r="J121" s="204">
        <f>IFERROR(VLOOKUP(C121,'BANK INF DECEMBER 2022'!C121:L637,10,FALSE),)</f>
        <v>665022.31000000006</v>
      </c>
      <c r="K121" s="204">
        <f>IFERROR(VLOOKUP(C121,'BANK INF DECEMBER 2022'!C121:M637,11,FALSE),)</f>
        <v>598520.08000000007</v>
      </c>
      <c r="L121" s="204">
        <f>IFERROR(VLOOKUP(C121,'BANK INF DECEMBER 2022'!C121:N637,12,FALSE),)</f>
        <v>35704.016000000018</v>
      </c>
      <c r="M121" s="204">
        <f>IFERROR(VLOOKUP(C121,'BANK INF DECEMBER 2022'!C121:O637,13,FALSE),)</f>
        <v>66502.23</v>
      </c>
      <c r="N121" s="204">
        <f>IFERROR(VLOOKUP(C121,'BANK INF DECEMBER 2022'!C121:P637,14,FALSE),)</f>
        <v>100000</v>
      </c>
      <c r="O121" s="204">
        <f t="shared" si="5"/>
        <v>202206.24600000001</v>
      </c>
      <c r="P121" s="204">
        <f>IFERROR(VLOOKUP(C121,'BANK INF DECEMBER 2022'!C121:R637,16,FALSE),)</f>
        <v>0</v>
      </c>
      <c r="Q121" s="204">
        <f t="shared" si="4"/>
        <v>462816.06400000001</v>
      </c>
      <c r="R121" s="204">
        <f>IFERROR(VLOOKUP(C121,'BANK INF DECEMBER 2022'!C121:T637,18,FALSE),)</f>
        <v>26600.89</v>
      </c>
      <c r="S121" s="204">
        <f>IFERROR(VLOOKUP(C121,'BANK INF DECEMBER 2022'!C121:U637,19,FALSE),)</f>
        <v>66502.23</v>
      </c>
      <c r="T121" s="204">
        <f>IFERROR(VLOOKUP(C121,'BANK INF DECEMBER 2022'!C121:V637,20,FALSE),)</f>
        <v>3325.11</v>
      </c>
      <c r="U121" s="210">
        <f t="shared" si="6"/>
        <v>96428.23</v>
      </c>
      <c r="V121" s="210">
        <f t="shared" si="7"/>
        <v>761450.54</v>
      </c>
    </row>
    <row r="122" spans="1:22" s="194" customFormat="1" ht="25.15" customHeight="1">
      <c r="A122" s="211">
        <v>120</v>
      </c>
      <c r="B122" s="202">
        <v>3</v>
      </c>
      <c r="C122" s="710" t="s">
        <v>343</v>
      </c>
      <c r="D122" s="203" t="s">
        <v>787</v>
      </c>
      <c r="E122" s="203" t="str">
        <f>IFERROR(VLOOKUP(C122,'BANK INF DECEMBER 2022'!C122:F638,4,FALSE),)</f>
        <v>0152274706300</v>
      </c>
      <c r="F122" s="204" t="s">
        <v>231</v>
      </c>
      <c r="G122" s="204">
        <f>IFERROR(VLOOKUP(C122,'BANK INF DECEMBER 2022'!C122:H638,6,FALSE),)</f>
        <v>20</v>
      </c>
      <c r="H122" s="204">
        <f>IFERROR(VLOOKUP(C122,'BANK INF DECEMBER 2022'!C122:I638,7,FALSE),)</f>
        <v>15000</v>
      </c>
      <c r="I122" s="204">
        <f>IFERROR(VLOOKUP(C122,'BANK INF DECEMBER 2022'!C122:J638,8,FALSE),)</f>
        <v>390000</v>
      </c>
      <c r="J122" s="204">
        <f>IFERROR(VLOOKUP(C122,'BANK INF DECEMBER 2022'!C122:L638,10,FALSE),)</f>
        <v>618024.46</v>
      </c>
      <c r="K122" s="204">
        <f>IFERROR(VLOOKUP(C122,'BANK INF DECEMBER 2022'!C122:M638,11,FALSE),)</f>
        <v>556222.01</v>
      </c>
      <c r="L122" s="204">
        <f>IFERROR(VLOOKUP(C122,'BANK INF DECEMBER 2022'!C122:N638,12,FALSE),)</f>
        <v>27244.402000000002</v>
      </c>
      <c r="M122" s="204">
        <f>IFERROR(VLOOKUP(C122,'BANK INF DECEMBER 2022'!C122:O638,13,FALSE),)</f>
        <v>61802.45</v>
      </c>
      <c r="N122" s="204">
        <f>IFERROR(VLOOKUP(C122,'BANK INF DECEMBER 2022'!C122:P638,14,FALSE),)</f>
        <v>100000</v>
      </c>
      <c r="O122" s="204">
        <f t="shared" si="5"/>
        <v>189046.85200000001</v>
      </c>
      <c r="P122" s="204">
        <f>IFERROR(VLOOKUP(C122,'BANK INF DECEMBER 2022'!C122:R638,16,FALSE),)</f>
        <v>0</v>
      </c>
      <c r="Q122" s="204">
        <f t="shared" si="4"/>
        <v>428977.60799999995</v>
      </c>
      <c r="R122" s="204">
        <f>IFERROR(VLOOKUP(C122,'BANK INF DECEMBER 2022'!C122:T638,18,FALSE),)</f>
        <v>24720.98</v>
      </c>
      <c r="S122" s="204">
        <f>IFERROR(VLOOKUP(C122,'BANK INF DECEMBER 2022'!C122:U638,19,FALSE),)</f>
        <v>61802.45</v>
      </c>
      <c r="T122" s="204">
        <f>IFERROR(VLOOKUP(C122,'BANK INF DECEMBER 2022'!C122:V638,20,FALSE),)</f>
        <v>3090.12</v>
      </c>
      <c r="U122" s="210">
        <f t="shared" si="6"/>
        <v>89613.549999999988</v>
      </c>
      <c r="V122" s="210">
        <f t="shared" si="7"/>
        <v>707638.01</v>
      </c>
    </row>
    <row r="123" spans="1:22" s="194" customFormat="1" ht="25.15" customHeight="1">
      <c r="A123" s="211">
        <v>121</v>
      </c>
      <c r="B123" s="202">
        <v>3</v>
      </c>
      <c r="C123" s="710" t="s">
        <v>344</v>
      </c>
      <c r="D123" s="203" t="s">
        <v>787</v>
      </c>
      <c r="E123" s="203" t="str">
        <f>IFERROR(VLOOKUP(C123,'BANK INF DECEMBER 2022'!C123:F639,4,FALSE),)</f>
        <v>0152610825100</v>
      </c>
      <c r="F123" s="204" t="s">
        <v>194</v>
      </c>
      <c r="G123" s="204">
        <f>IFERROR(VLOOKUP(C123,'BANK INF DECEMBER 2022'!C123:H639,6,FALSE),)</f>
        <v>25</v>
      </c>
      <c r="H123" s="204">
        <f>IFERROR(VLOOKUP(C123,'BANK INF DECEMBER 2022'!C123:I639,7,FALSE),)</f>
        <v>12500</v>
      </c>
      <c r="I123" s="204">
        <f>IFERROR(VLOOKUP(C123,'BANK INF DECEMBER 2022'!C123:J639,8,FALSE),)</f>
        <v>325000</v>
      </c>
      <c r="J123" s="204">
        <f>IFERROR(VLOOKUP(C123,'BANK INF DECEMBER 2022'!C123:L639,10,FALSE),)</f>
        <v>765034.81</v>
      </c>
      <c r="K123" s="204">
        <f>IFERROR(VLOOKUP(C123,'BANK INF DECEMBER 2022'!C123:M639,11,FALSE),)</f>
        <v>688531.33000000007</v>
      </c>
      <c r="L123" s="204">
        <f>IFERROR(VLOOKUP(C123,'BANK INF DECEMBER 2022'!C123:N639,12,FALSE),)</f>
        <v>53706.266000000018</v>
      </c>
      <c r="M123" s="204">
        <f>IFERROR(VLOOKUP(C123,'BANK INF DECEMBER 2022'!C123:O639,13,FALSE),)</f>
        <v>76503.48</v>
      </c>
      <c r="N123" s="204">
        <f>IFERROR(VLOOKUP(C123,'BANK INF DECEMBER 2022'!C123:P639,14,FALSE),)</f>
        <v>100000</v>
      </c>
      <c r="O123" s="204">
        <f t="shared" si="5"/>
        <v>230209.74600000001</v>
      </c>
      <c r="P123" s="204">
        <f>IFERROR(VLOOKUP(C123,'BANK INF DECEMBER 2022'!C123:R639,16,FALSE),)</f>
        <v>0</v>
      </c>
      <c r="Q123" s="204">
        <f t="shared" si="4"/>
        <v>534825.06400000001</v>
      </c>
      <c r="R123" s="204">
        <f>IFERROR(VLOOKUP(C123,'BANK INF DECEMBER 2022'!C123:T639,18,FALSE),)</f>
        <v>30601.39</v>
      </c>
      <c r="S123" s="204">
        <f>IFERROR(VLOOKUP(C123,'BANK INF DECEMBER 2022'!C123:U639,19,FALSE),)</f>
        <v>76503.48</v>
      </c>
      <c r="T123" s="204">
        <f>IFERROR(VLOOKUP(C123,'BANK INF DECEMBER 2022'!C123:V639,20,FALSE),)</f>
        <v>3825.17</v>
      </c>
      <c r="U123" s="210">
        <f t="shared" si="6"/>
        <v>110930.04</v>
      </c>
      <c r="V123" s="210">
        <f t="shared" si="7"/>
        <v>875964.85000000009</v>
      </c>
    </row>
    <row r="124" spans="1:22" s="194" customFormat="1" ht="25.15" customHeight="1">
      <c r="A124" s="211">
        <v>122</v>
      </c>
      <c r="B124" s="202">
        <v>3</v>
      </c>
      <c r="C124" s="710" t="s">
        <v>345</v>
      </c>
      <c r="D124" s="203" t="s">
        <v>787</v>
      </c>
      <c r="E124" s="203" t="str">
        <f>IFERROR(VLOOKUP(C124,'BANK INF DECEMBER 2022'!C124:F640,4,FALSE),)</f>
        <v>0152612193200</v>
      </c>
      <c r="F124" s="204" t="s">
        <v>223</v>
      </c>
      <c r="G124" s="204">
        <f>IFERROR(VLOOKUP(C124,'BANK INF DECEMBER 2022'!C124:H640,6,FALSE),)</f>
        <v>25</v>
      </c>
      <c r="H124" s="204">
        <f>IFERROR(VLOOKUP(C124,'BANK INF DECEMBER 2022'!C124:I640,7,FALSE),)</f>
        <v>12500</v>
      </c>
      <c r="I124" s="204">
        <f>IFERROR(VLOOKUP(C124,'BANK INF DECEMBER 2022'!C124:J640,8,FALSE),)</f>
        <v>325000</v>
      </c>
      <c r="J124" s="204">
        <f>IFERROR(VLOOKUP(C124,'BANK INF DECEMBER 2022'!C124:L640,10,FALSE),)</f>
        <v>751783.79</v>
      </c>
      <c r="K124" s="204">
        <f>IFERROR(VLOOKUP(C124,'BANK INF DECEMBER 2022'!C124:M640,11,FALSE),)</f>
        <v>676605.41</v>
      </c>
      <c r="L124" s="204">
        <f>IFERROR(VLOOKUP(C124,'BANK INF DECEMBER 2022'!C124:N640,12,FALSE),)</f>
        <v>51321.082000000009</v>
      </c>
      <c r="M124" s="204">
        <f>IFERROR(VLOOKUP(C124,'BANK INF DECEMBER 2022'!C124:O640,13,FALSE),)</f>
        <v>75178.38</v>
      </c>
      <c r="N124" s="204">
        <f>IFERROR(VLOOKUP(C124,'BANK INF DECEMBER 2022'!C124:P640,14,FALSE),)</f>
        <v>0</v>
      </c>
      <c r="O124" s="204">
        <f t="shared" si="5"/>
        <v>126499.46200000001</v>
      </c>
      <c r="P124" s="204">
        <f>IFERROR(VLOOKUP(C124,'BANK INF DECEMBER 2022'!C124:R640,16,FALSE),)</f>
        <v>0</v>
      </c>
      <c r="Q124" s="204">
        <f t="shared" si="4"/>
        <v>625284.32799999998</v>
      </c>
      <c r="R124" s="204">
        <f>IFERROR(VLOOKUP(C124,'BANK INF DECEMBER 2022'!C124:T640,18,FALSE),)</f>
        <v>30071.35</v>
      </c>
      <c r="S124" s="204">
        <f>IFERROR(VLOOKUP(C124,'BANK INF DECEMBER 2022'!C124:U640,19,FALSE),)</f>
        <v>75178.38</v>
      </c>
      <c r="T124" s="204">
        <f>IFERROR(VLOOKUP(C124,'BANK INF DECEMBER 2022'!C124:V640,20,FALSE),)</f>
        <v>3758.92</v>
      </c>
      <c r="U124" s="210">
        <f t="shared" si="6"/>
        <v>109008.65000000001</v>
      </c>
      <c r="V124" s="210">
        <f t="shared" si="7"/>
        <v>860792.44000000006</v>
      </c>
    </row>
    <row r="125" spans="1:22" s="194" customFormat="1" ht="25.15" customHeight="1">
      <c r="A125" s="211">
        <v>123</v>
      </c>
      <c r="B125" s="202">
        <v>4</v>
      </c>
      <c r="C125" s="710" t="s">
        <v>346</v>
      </c>
      <c r="D125" s="203" t="s">
        <v>787</v>
      </c>
      <c r="E125" s="203" t="str">
        <f>IFERROR(VLOOKUP(C125,'BANK INF DECEMBER 2022'!C125:F641,4,FALSE),)</f>
        <v>0152614195200</v>
      </c>
      <c r="F125" s="204" t="s">
        <v>223</v>
      </c>
      <c r="G125" s="204">
        <f>IFERROR(VLOOKUP(C125,'BANK INF DECEMBER 2022'!C125:H641,6,FALSE),)</f>
        <v>25</v>
      </c>
      <c r="H125" s="204">
        <f>IFERROR(VLOOKUP(C125,'BANK INF DECEMBER 2022'!C125:I641,7,FALSE),)</f>
        <v>12500</v>
      </c>
      <c r="I125" s="204">
        <f>IFERROR(VLOOKUP(C125,'BANK INF DECEMBER 2022'!C125:J641,8,FALSE),)</f>
        <v>325000</v>
      </c>
      <c r="J125" s="204">
        <f>IFERROR(VLOOKUP(C125,'BANK INF DECEMBER 2022'!C125:L641,10,FALSE),)</f>
        <v>565019.42000000004</v>
      </c>
      <c r="K125" s="204">
        <f>IFERROR(VLOOKUP(C125,'BANK INF DECEMBER 2022'!C125:M641,11,FALSE),)</f>
        <v>508517.48000000004</v>
      </c>
      <c r="L125" s="204">
        <f>IFERROR(VLOOKUP(C125,'BANK INF DECEMBER 2022'!C125:N641,12,FALSE),)</f>
        <v>19081.398400000002</v>
      </c>
      <c r="M125" s="204">
        <f>IFERROR(VLOOKUP(C125,'BANK INF DECEMBER 2022'!C125:O641,13,FALSE),)</f>
        <v>56501.94</v>
      </c>
      <c r="N125" s="204">
        <f>IFERROR(VLOOKUP(C125,'BANK INF DECEMBER 2022'!C125:P641,14,FALSE),)</f>
        <v>100000</v>
      </c>
      <c r="O125" s="204">
        <f t="shared" si="5"/>
        <v>175583.33840000001</v>
      </c>
      <c r="P125" s="204">
        <f>IFERROR(VLOOKUP(C125,'BANK INF DECEMBER 2022'!C125:R641,16,FALSE),)</f>
        <v>0</v>
      </c>
      <c r="Q125" s="204">
        <f t="shared" si="4"/>
        <v>389436.08160000003</v>
      </c>
      <c r="R125" s="204">
        <f>IFERROR(VLOOKUP(C125,'BANK INF DECEMBER 2022'!C125:T641,18,FALSE),)</f>
        <v>22600.78</v>
      </c>
      <c r="S125" s="204">
        <f>IFERROR(VLOOKUP(C125,'BANK INF DECEMBER 2022'!C125:U641,19,FALSE),)</f>
        <v>56501.94</v>
      </c>
      <c r="T125" s="204">
        <f>IFERROR(VLOOKUP(C125,'BANK INF DECEMBER 2022'!C125:V641,20,FALSE),)</f>
        <v>2825.1</v>
      </c>
      <c r="U125" s="210">
        <f t="shared" si="6"/>
        <v>81927.820000000007</v>
      </c>
      <c r="V125" s="210">
        <f t="shared" si="7"/>
        <v>646947.24</v>
      </c>
    </row>
    <row r="126" spans="1:22" s="194" customFormat="1" ht="25.15" customHeight="1">
      <c r="A126" s="211">
        <v>124</v>
      </c>
      <c r="B126" s="202">
        <v>4</v>
      </c>
      <c r="C126" s="710" t="s">
        <v>347</v>
      </c>
      <c r="D126" s="203" t="s">
        <v>787</v>
      </c>
      <c r="E126" s="203" t="str">
        <f>IFERROR(VLOOKUP(C126,'BANK INF DECEMBER 2022'!C126:F642,4,FALSE),)</f>
        <v>0152612192400</v>
      </c>
      <c r="F126" s="204" t="s">
        <v>223</v>
      </c>
      <c r="G126" s="204">
        <f>IFERROR(VLOOKUP(C126,'BANK INF DECEMBER 2022'!C126:H642,6,FALSE),)</f>
        <v>19</v>
      </c>
      <c r="H126" s="204">
        <f>IFERROR(VLOOKUP(C126,'BANK INF DECEMBER 2022'!C126:I642,7,FALSE),)</f>
        <v>12500</v>
      </c>
      <c r="I126" s="204">
        <f>IFERROR(VLOOKUP(C126,'BANK INF DECEMBER 2022'!C126:J642,8,FALSE),)</f>
        <v>325000</v>
      </c>
      <c r="J126" s="204">
        <f>IFERROR(VLOOKUP(C126,'BANK INF DECEMBER 2022'!C126:L642,10,FALSE),)</f>
        <v>446682.76</v>
      </c>
      <c r="K126" s="204">
        <f>IFERROR(VLOOKUP(C126,'BANK INF DECEMBER 2022'!C126:M642,11,FALSE),)</f>
        <v>402014.48</v>
      </c>
      <c r="L126" s="204">
        <f>IFERROR(VLOOKUP(C126,'BANK INF DECEMBER 2022'!C126:N642,12,FALSE),)</f>
        <v>10561.158399999998</v>
      </c>
      <c r="M126" s="204">
        <f>IFERROR(VLOOKUP(C126,'BANK INF DECEMBER 2022'!C126:O642,13,FALSE),)</f>
        <v>44668.28</v>
      </c>
      <c r="N126" s="204">
        <f>IFERROR(VLOOKUP(C126,'BANK INF DECEMBER 2022'!C126:P642,14,FALSE),)</f>
        <v>100000</v>
      </c>
      <c r="O126" s="204">
        <f t="shared" si="5"/>
        <v>155229.43839999998</v>
      </c>
      <c r="P126" s="204">
        <f>IFERROR(VLOOKUP(C126,'BANK INF DECEMBER 2022'!C126:R642,16,FALSE),)</f>
        <v>0</v>
      </c>
      <c r="Q126" s="204">
        <f t="shared" si="4"/>
        <v>291453.32160000002</v>
      </c>
      <c r="R126" s="204">
        <f>IFERROR(VLOOKUP(C126,'BANK INF DECEMBER 2022'!C126:T642,18,FALSE),)</f>
        <v>17867.310000000001</v>
      </c>
      <c r="S126" s="204">
        <f>IFERROR(VLOOKUP(C126,'BANK INF DECEMBER 2022'!C126:U642,19,FALSE),)</f>
        <v>44668.28</v>
      </c>
      <c r="T126" s="204">
        <f>IFERROR(VLOOKUP(C126,'BANK INF DECEMBER 2022'!C126:V642,20,FALSE),)</f>
        <v>2233.41</v>
      </c>
      <c r="U126" s="210">
        <f t="shared" si="6"/>
        <v>64769</v>
      </c>
      <c r="V126" s="210">
        <f t="shared" si="7"/>
        <v>511451.76</v>
      </c>
    </row>
    <row r="127" spans="1:22" s="194" customFormat="1" ht="25.15" customHeight="1">
      <c r="A127" s="211">
        <v>125</v>
      </c>
      <c r="B127" s="202">
        <v>4</v>
      </c>
      <c r="C127" s="710" t="s">
        <v>348</v>
      </c>
      <c r="D127" s="203" t="s">
        <v>787</v>
      </c>
      <c r="E127" s="203" t="str">
        <f>IFERROR(VLOOKUP(C127,'BANK INF DECEMBER 2022'!C127:F643,4,FALSE),)</f>
        <v>0152611849800</v>
      </c>
      <c r="F127" s="204" t="s">
        <v>194</v>
      </c>
      <c r="G127" s="204">
        <f>IFERROR(VLOOKUP(C127,'BANK INF DECEMBER 2022'!C127:H643,6,FALSE),)</f>
        <v>24</v>
      </c>
      <c r="H127" s="204">
        <f>IFERROR(VLOOKUP(C127,'BANK INF DECEMBER 2022'!C127:I643,7,FALSE),)</f>
        <v>12500</v>
      </c>
      <c r="I127" s="204">
        <f>IFERROR(VLOOKUP(C127,'BANK INF DECEMBER 2022'!C127:J643,8,FALSE),)</f>
        <v>325000</v>
      </c>
      <c r="J127" s="204">
        <f>IFERROR(VLOOKUP(C127,'BANK INF DECEMBER 2022'!C127:L643,10,FALSE),)</f>
        <v>490014.62</v>
      </c>
      <c r="K127" s="204">
        <f>IFERROR(VLOOKUP(C127,'BANK INF DECEMBER 2022'!C127:M643,11,FALSE),)</f>
        <v>441013.16</v>
      </c>
      <c r="L127" s="204">
        <f>IFERROR(VLOOKUP(C127,'BANK INF DECEMBER 2022'!C127:N643,12,FALSE),)</f>
        <v>13681.052799999998</v>
      </c>
      <c r="M127" s="204">
        <f>IFERROR(VLOOKUP(C127,'BANK INF DECEMBER 2022'!C127:O643,13,FALSE),)</f>
        <v>49001.46</v>
      </c>
      <c r="N127" s="204">
        <f>IFERROR(VLOOKUP(C127,'BANK INF DECEMBER 2022'!C127:P643,14,FALSE),)</f>
        <v>100000</v>
      </c>
      <c r="O127" s="204">
        <f t="shared" si="5"/>
        <v>162682.5128</v>
      </c>
      <c r="P127" s="204">
        <f>IFERROR(VLOOKUP(C127,'BANK INF DECEMBER 2022'!C127:R643,16,FALSE),)</f>
        <v>0</v>
      </c>
      <c r="Q127" s="204">
        <f t="shared" si="4"/>
        <v>327332.10719999997</v>
      </c>
      <c r="R127" s="204">
        <f>IFERROR(VLOOKUP(C127,'BANK INF DECEMBER 2022'!C127:T643,18,FALSE),)</f>
        <v>19600.580000000002</v>
      </c>
      <c r="S127" s="204">
        <f>IFERROR(VLOOKUP(C127,'BANK INF DECEMBER 2022'!C127:U643,19,FALSE),)</f>
        <v>49001.46</v>
      </c>
      <c r="T127" s="204">
        <f>IFERROR(VLOOKUP(C127,'BANK INF DECEMBER 2022'!C127:V643,20,FALSE),)</f>
        <v>2450.0700000000002</v>
      </c>
      <c r="U127" s="210">
        <f t="shared" si="6"/>
        <v>71052.110000000015</v>
      </c>
      <c r="V127" s="210">
        <f t="shared" si="7"/>
        <v>561066.73</v>
      </c>
    </row>
    <row r="128" spans="1:22" s="194" customFormat="1" ht="25.15" customHeight="1">
      <c r="A128" s="211">
        <v>126</v>
      </c>
      <c r="B128" s="202">
        <v>4</v>
      </c>
      <c r="C128" s="710" t="s">
        <v>349</v>
      </c>
      <c r="D128" s="203" t="s">
        <v>787</v>
      </c>
      <c r="E128" s="203" t="str">
        <f>IFERROR(VLOOKUP(C128,'BANK INF DECEMBER 2022'!C128:F644,4,FALSE),)</f>
        <v>0152613583000</v>
      </c>
      <c r="F128" s="204" t="s">
        <v>235</v>
      </c>
      <c r="G128" s="204">
        <f>IFERROR(VLOOKUP(C128,'BANK INF DECEMBER 2022'!C128:H644,6,FALSE),)</f>
        <v>26</v>
      </c>
      <c r="H128" s="204">
        <f>IFERROR(VLOOKUP(C128,'BANK INF DECEMBER 2022'!C128:I644,7,FALSE),)</f>
        <v>23076.92</v>
      </c>
      <c r="I128" s="204">
        <f>IFERROR(VLOOKUP(C128,'BANK INF DECEMBER 2022'!C128:J644,8,FALSE),)</f>
        <v>600000</v>
      </c>
      <c r="J128" s="204">
        <f>IFERROR(VLOOKUP(C128,'BANK INF DECEMBER 2022'!C128:L644,10,FALSE),)</f>
        <v>1258512.1100000001</v>
      </c>
      <c r="K128" s="204">
        <f>IFERROR(VLOOKUP(C128,'BANK INF DECEMBER 2022'!C128:M644,11,FALSE),)</f>
        <v>1132660.9000000001</v>
      </c>
      <c r="L128" s="204">
        <f>IFERROR(VLOOKUP(C128,'BANK INF DECEMBER 2022'!C128:N644,12,FALSE),)</f>
        <v>167798.27000000005</v>
      </c>
      <c r="M128" s="204">
        <f>IFERROR(VLOOKUP(C128,'BANK INF DECEMBER 2022'!C128:O644,13,FALSE),)</f>
        <v>125851.21</v>
      </c>
      <c r="N128" s="204">
        <f>IFERROR(VLOOKUP(C128,'BANK INF DECEMBER 2022'!C128:P644,14,FALSE),)</f>
        <v>100000</v>
      </c>
      <c r="O128" s="204">
        <f t="shared" si="5"/>
        <v>393649.48000000004</v>
      </c>
      <c r="P128" s="204">
        <f>IFERROR(VLOOKUP(C128,'BANK INF DECEMBER 2022'!C128:R644,16,FALSE),)</f>
        <v>0</v>
      </c>
      <c r="Q128" s="204">
        <f t="shared" si="4"/>
        <v>864862.63000000012</v>
      </c>
      <c r="R128" s="204">
        <f>IFERROR(VLOOKUP(C128,'BANK INF DECEMBER 2022'!C128:T644,18,FALSE),)</f>
        <v>50340.480000000003</v>
      </c>
      <c r="S128" s="204">
        <f>IFERROR(VLOOKUP(C128,'BANK INF DECEMBER 2022'!C128:U644,19,FALSE),)</f>
        <v>125851.21</v>
      </c>
      <c r="T128" s="204">
        <f>IFERROR(VLOOKUP(C128,'BANK INF DECEMBER 2022'!C128:V644,20,FALSE),)</f>
        <v>6292.56</v>
      </c>
      <c r="U128" s="210">
        <f t="shared" si="6"/>
        <v>182484.25</v>
      </c>
      <c r="V128" s="210">
        <f t="shared" si="7"/>
        <v>1440996.36</v>
      </c>
    </row>
    <row r="129" spans="1:22" s="194" customFormat="1" ht="25.15" customHeight="1">
      <c r="A129" s="211">
        <v>127</v>
      </c>
      <c r="B129" s="202">
        <v>4</v>
      </c>
      <c r="C129" s="710" t="s">
        <v>350</v>
      </c>
      <c r="D129" s="203" t="s">
        <v>787</v>
      </c>
      <c r="E129" s="203" t="str">
        <f>IFERROR(VLOOKUP(C129,'BANK INF DECEMBER 2022'!C129:F645,4,FALSE),)</f>
        <v>0152230806800</v>
      </c>
      <c r="F129" s="204" t="s">
        <v>235</v>
      </c>
      <c r="G129" s="204">
        <f>IFERROR(VLOOKUP(C129,'BANK INF DECEMBER 2022'!C129:H645,6,FALSE),)</f>
        <v>19</v>
      </c>
      <c r="H129" s="204">
        <f>IFERROR(VLOOKUP(C129,'BANK INF DECEMBER 2022'!C129:I645,7,FALSE),)</f>
        <v>23076.92</v>
      </c>
      <c r="I129" s="204">
        <f>IFERROR(VLOOKUP(C129,'BANK INF DECEMBER 2022'!C129:J645,8,FALSE),)</f>
        <v>600000</v>
      </c>
      <c r="J129" s="204">
        <f>IFERROR(VLOOKUP(C129,'BANK INF DECEMBER 2022'!C129:L645,10,FALSE),)</f>
        <v>866186.69</v>
      </c>
      <c r="K129" s="204">
        <f>IFERROR(VLOOKUP(C129,'BANK INF DECEMBER 2022'!C129:M645,11,FALSE),)</f>
        <v>779568.0199999999</v>
      </c>
      <c r="L129" s="204">
        <f>IFERROR(VLOOKUP(C129,'BANK INF DECEMBER 2022'!C129:N645,12,FALSE),)</f>
        <v>72892.004999999976</v>
      </c>
      <c r="M129" s="204">
        <f>IFERROR(VLOOKUP(C129,'BANK INF DECEMBER 2022'!C129:O645,13,FALSE),)</f>
        <v>86618.67</v>
      </c>
      <c r="N129" s="204">
        <f>IFERROR(VLOOKUP(C129,'BANK INF DECEMBER 2022'!C129:P645,14,FALSE),)</f>
        <v>100000</v>
      </c>
      <c r="O129" s="204">
        <f t="shared" si="5"/>
        <v>259510.67499999999</v>
      </c>
      <c r="P129" s="204">
        <f>IFERROR(VLOOKUP(C129,'BANK INF DECEMBER 2022'!C129:R645,16,FALSE),)</f>
        <v>0</v>
      </c>
      <c r="Q129" s="204">
        <f t="shared" si="4"/>
        <v>606676.0149999999</v>
      </c>
      <c r="R129" s="204">
        <f>IFERROR(VLOOKUP(C129,'BANK INF DECEMBER 2022'!C129:T645,18,FALSE),)</f>
        <v>34647.47</v>
      </c>
      <c r="S129" s="204">
        <f>IFERROR(VLOOKUP(C129,'BANK INF DECEMBER 2022'!C129:U645,19,FALSE),)</f>
        <v>86618.67</v>
      </c>
      <c r="T129" s="204">
        <f>IFERROR(VLOOKUP(C129,'BANK INF DECEMBER 2022'!C129:V645,20,FALSE),)</f>
        <v>4330.93</v>
      </c>
      <c r="U129" s="210">
        <f t="shared" si="6"/>
        <v>125597.07</v>
      </c>
      <c r="V129" s="210">
        <f t="shared" si="7"/>
        <v>991783.76</v>
      </c>
    </row>
    <row r="130" spans="1:22" s="194" customFormat="1" ht="25.15" customHeight="1">
      <c r="A130" s="211">
        <v>128</v>
      </c>
      <c r="B130" s="202">
        <v>4</v>
      </c>
      <c r="C130" s="710" t="s">
        <v>351</v>
      </c>
      <c r="D130" s="203" t="s">
        <v>787</v>
      </c>
      <c r="E130" s="203" t="str">
        <f>IFERROR(VLOOKUP(C130,'BANK INF DECEMBER 2022'!C130:F646,4,FALSE),)</f>
        <v>0152611825200</v>
      </c>
      <c r="F130" s="204" t="s">
        <v>223</v>
      </c>
      <c r="G130" s="204">
        <f>IFERROR(VLOOKUP(C130,'BANK INF DECEMBER 2022'!C130:H646,6,FALSE),)</f>
        <v>26</v>
      </c>
      <c r="H130" s="204">
        <f>IFERROR(VLOOKUP(C130,'BANK INF DECEMBER 2022'!C130:I646,7,FALSE),)</f>
        <v>15000</v>
      </c>
      <c r="I130" s="204">
        <f>IFERROR(VLOOKUP(C130,'BANK INF DECEMBER 2022'!C130:J646,8,FALSE),)</f>
        <v>390000</v>
      </c>
      <c r="J130" s="204">
        <f>IFERROR(VLOOKUP(C130,'BANK INF DECEMBER 2022'!C130:L646,10,FALSE),)</f>
        <v>665021.16</v>
      </c>
      <c r="K130" s="204">
        <f>IFERROR(VLOOKUP(C130,'BANK INF DECEMBER 2022'!C130:M646,11,FALSE),)</f>
        <v>598519.04000000004</v>
      </c>
      <c r="L130" s="204">
        <f>IFERROR(VLOOKUP(C130,'BANK INF DECEMBER 2022'!C130:N646,12,FALSE),)</f>
        <v>35703.808000000005</v>
      </c>
      <c r="M130" s="204">
        <f>IFERROR(VLOOKUP(C130,'BANK INF DECEMBER 2022'!C130:O646,13,FALSE),)</f>
        <v>66502.12</v>
      </c>
      <c r="N130" s="204">
        <f>IFERROR(VLOOKUP(C130,'BANK INF DECEMBER 2022'!C130:P646,14,FALSE),)</f>
        <v>100000</v>
      </c>
      <c r="O130" s="204">
        <f t="shared" si="5"/>
        <v>202205.92800000001</v>
      </c>
      <c r="P130" s="204">
        <f>IFERROR(VLOOKUP(C130,'BANK INF DECEMBER 2022'!C130:R646,16,FALSE),)</f>
        <v>0</v>
      </c>
      <c r="Q130" s="204">
        <f t="shared" si="4"/>
        <v>462815.23200000002</v>
      </c>
      <c r="R130" s="204">
        <f>IFERROR(VLOOKUP(C130,'BANK INF DECEMBER 2022'!C130:T646,18,FALSE),)</f>
        <v>26600.85</v>
      </c>
      <c r="S130" s="204">
        <f>IFERROR(VLOOKUP(C130,'BANK INF DECEMBER 2022'!C130:U646,19,FALSE),)</f>
        <v>66502.12</v>
      </c>
      <c r="T130" s="204">
        <f>IFERROR(VLOOKUP(C130,'BANK INF DECEMBER 2022'!C130:V646,20,FALSE),)</f>
        <v>3325.11</v>
      </c>
      <c r="U130" s="210">
        <f t="shared" si="6"/>
        <v>96428.08</v>
      </c>
      <c r="V130" s="210">
        <f t="shared" si="7"/>
        <v>761449.24</v>
      </c>
    </row>
    <row r="131" spans="1:22" s="194" customFormat="1" ht="25.15" customHeight="1">
      <c r="A131" s="211">
        <v>129</v>
      </c>
      <c r="B131" s="202">
        <v>4</v>
      </c>
      <c r="C131" s="710" t="s">
        <v>352</v>
      </c>
      <c r="D131" s="203" t="s">
        <v>787</v>
      </c>
      <c r="E131" s="203" t="str">
        <f>IFERROR(VLOOKUP(C131,'BANK INF DECEMBER 2022'!C131:F647,4,FALSE),)</f>
        <v>0152611958200</v>
      </c>
      <c r="F131" s="204" t="s">
        <v>223</v>
      </c>
      <c r="G131" s="204">
        <f>IFERROR(VLOOKUP(C131,'BANK INF DECEMBER 2022'!C131:H647,6,FALSE),)</f>
        <v>21</v>
      </c>
      <c r="H131" s="204">
        <f>IFERROR(VLOOKUP(C131,'BANK INF DECEMBER 2022'!C131:I647,7,FALSE),)</f>
        <v>12500</v>
      </c>
      <c r="I131" s="204">
        <f>IFERROR(VLOOKUP(C131,'BANK INF DECEMBER 2022'!C131:J647,8,FALSE),)</f>
        <v>325000</v>
      </c>
      <c r="J131" s="204">
        <f>IFERROR(VLOOKUP(C131,'BANK INF DECEMBER 2022'!C131:L647,10,FALSE),)</f>
        <v>466682.37</v>
      </c>
      <c r="K131" s="204">
        <f>IFERROR(VLOOKUP(C131,'BANK INF DECEMBER 2022'!C131:M647,11,FALSE),)</f>
        <v>420014.13</v>
      </c>
      <c r="L131" s="204">
        <f>IFERROR(VLOOKUP(C131,'BANK INF DECEMBER 2022'!C131:N647,12,FALSE),)</f>
        <v>12001.1304</v>
      </c>
      <c r="M131" s="204">
        <f>IFERROR(VLOOKUP(C131,'BANK INF DECEMBER 2022'!C131:O647,13,FALSE),)</f>
        <v>46668.24</v>
      </c>
      <c r="N131" s="204">
        <f>IFERROR(VLOOKUP(C131,'BANK INF DECEMBER 2022'!C131:P647,14,FALSE),)</f>
        <v>100000</v>
      </c>
      <c r="O131" s="204">
        <f t="shared" si="5"/>
        <v>158669.37040000001</v>
      </c>
      <c r="P131" s="204">
        <f>IFERROR(VLOOKUP(C131,'BANK INF DECEMBER 2022'!C131:R647,16,FALSE),)</f>
        <v>0</v>
      </c>
      <c r="Q131" s="204">
        <f t="shared" ref="Q131:Q194" si="8">J131-O131+P131</f>
        <v>308012.99959999998</v>
      </c>
      <c r="R131" s="204">
        <f>IFERROR(VLOOKUP(C131,'BANK INF DECEMBER 2022'!C131:T647,18,FALSE),)</f>
        <v>18667.29</v>
      </c>
      <c r="S131" s="204">
        <f>IFERROR(VLOOKUP(C131,'BANK INF DECEMBER 2022'!C131:U647,19,FALSE),)</f>
        <v>46668.24</v>
      </c>
      <c r="T131" s="204">
        <f>IFERROR(VLOOKUP(C131,'BANK INF DECEMBER 2022'!C131:V647,20,FALSE),)</f>
        <v>2333.41</v>
      </c>
      <c r="U131" s="210">
        <f t="shared" si="6"/>
        <v>67668.94</v>
      </c>
      <c r="V131" s="210">
        <f t="shared" si="7"/>
        <v>534351.31000000006</v>
      </c>
    </row>
    <row r="132" spans="1:22" s="194" customFormat="1" ht="25.15" customHeight="1">
      <c r="A132" s="211">
        <v>130</v>
      </c>
      <c r="B132" s="202">
        <v>4</v>
      </c>
      <c r="C132" s="710" t="s">
        <v>353</v>
      </c>
      <c r="D132" s="203" t="s">
        <v>787</v>
      </c>
      <c r="E132" s="203" t="str">
        <f>IFERROR(VLOOKUP(C132,'BANK INF DECEMBER 2022'!C132:F648,4,FALSE),)</f>
        <v>0152611600500</v>
      </c>
      <c r="F132" s="204" t="s">
        <v>223</v>
      </c>
      <c r="G132" s="204">
        <f>IFERROR(VLOOKUP(C132,'BANK INF DECEMBER 2022'!C132:H648,6,FALSE),)</f>
        <v>18</v>
      </c>
      <c r="H132" s="204">
        <f>IFERROR(VLOOKUP(C132,'BANK INF DECEMBER 2022'!C132:I648,7,FALSE),)</f>
        <v>12500</v>
      </c>
      <c r="I132" s="204">
        <f>IFERROR(VLOOKUP(C132,'BANK INF DECEMBER 2022'!C132:J648,8,FALSE),)</f>
        <v>325000</v>
      </c>
      <c r="J132" s="204">
        <f>IFERROR(VLOOKUP(C132,'BANK INF DECEMBER 2022'!C132:L648,10,FALSE),)</f>
        <v>463351.67</v>
      </c>
      <c r="K132" s="204">
        <f>IFERROR(VLOOKUP(C132,'BANK INF DECEMBER 2022'!C132:M648,11,FALSE),)</f>
        <v>417016.5</v>
      </c>
      <c r="L132" s="204">
        <f>IFERROR(VLOOKUP(C132,'BANK INF DECEMBER 2022'!C132:N648,12,FALSE),)</f>
        <v>11761.32</v>
      </c>
      <c r="M132" s="204">
        <f>IFERROR(VLOOKUP(C132,'BANK INF DECEMBER 2022'!C132:O648,13,FALSE),)</f>
        <v>46335.17</v>
      </c>
      <c r="N132" s="204">
        <f>IFERROR(VLOOKUP(C132,'BANK INF DECEMBER 2022'!C132:P648,14,FALSE),)</f>
        <v>0</v>
      </c>
      <c r="O132" s="204">
        <f t="shared" ref="O132:O195" si="9">L132+M132+N132</f>
        <v>58096.49</v>
      </c>
      <c r="P132" s="204">
        <f>IFERROR(VLOOKUP(C132,'BANK INF DECEMBER 2022'!C132:R648,16,FALSE),)</f>
        <v>0</v>
      </c>
      <c r="Q132" s="204">
        <f t="shared" si="8"/>
        <v>405255.18</v>
      </c>
      <c r="R132" s="204">
        <f>IFERROR(VLOOKUP(C132,'BANK INF DECEMBER 2022'!C132:T648,18,FALSE),)</f>
        <v>18534.07</v>
      </c>
      <c r="S132" s="204">
        <f>IFERROR(VLOOKUP(C132,'BANK INF DECEMBER 2022'!C132:U648,19,FALSE),)</f>
        <v>46335.17</v>
      </c>
      <c r="T132" s="204">
        <f>IFERROR(VLOOKUP(C132,'BANK INF DECEMBER 2022'!C132:V648,20,FALSE),)</f>
        <v>2316.7600000000002</v>
      </c>
      <c r="U132" s="210">
        <f t="shared" ref="U132:U195" si="10">SUM(R132:T132)</f>
        <v>67186</v>
      </c>
      <c r="V132" s="210">
        <f t="shared" ref="V132:V195" si="11">J132+U132</f>
        <v>530537.66999999993</v>
      </c>
    </row>
    <row r="133" spans="1:22" s="194" customFormat="1" ht="25.15" customHeight="1">
      <c r="A133" s="211">
        <v>131</v>
      </c>
      <c r="B133" s="202">
        <v>4</v>
      </c>
      <c r="C133" s="710" t="s">
        <v>354</v>
      </c>
      <c r="D133" s="203" t="s">
        <v>787</v>
      </c>
      <c r="E133" s="203" t="str">
        <f>IFERROR(VLOOKUP(C133,'BANK INF DECEMBER 2022'!C133:F649,4,FALSE),)</f>
        <v>0152614495900</v>
      </c>
      <c r="F133" s="204" t="s">
        <v>235</v>
      </c>
      <c r="G133" s="204">
        <f>IFERROR(VLOOKUP(C133,'BANK INF DECEMBER 2022'!C133:H649,6,FALSE),)</f>
        <v>26</v>
      </c>
      <c r="H133" s="204">
        <f>IFERROR(VLOOKUP(C133,'BANK INF DECEMBER 2022'!C133:I649,7,FALSE),)</f>
        <v>23076.92</v>
      </c>
      <c r="I133" s="204">
        <f>IFERROR(VLOOKUP(C133,'BANK INF DECEMBER 2022'!C133:J649,8,FALSE),)</f>
        <v>600000</v>
      </c>
      <c r="J133" s="204">
        <f>IFERROR(VLOOKUP(C133,'BANK INF DECEMBER 2022'!C133:L649,10,FALSE),)</f>
        <v>1313900.99</v>
      </c>
      <c r="K133" s="204">
        <f>IFERROR(VLOOKUP(C133,'BANK INF DECEMBER 2022'!C133:M649,11,FALSE),)</f>
        <v>1182510.8899999999</v>
      </c>
      <c r="L133" s="204">
        <f>IFERROR(VLOOKUP(C133,'BANK INF DECEMBER 2022'!C133:N649,12,FALSE),)</f>
        <v>182753.26699999996</v>
      </c>
      <c r="M133" s="204">
        <f>IFERROR(VLOOKUP(C133,'BANK INF DECEMBER 2022'!C133:O649,13,FALSE),)</f>
        <v>131390.1</v>
      </c>
      <c r="N133" s="204">
        <f>IFERROR(VLOOKUP(C133,'BANK INF DECEMBER 2022'!C133:P649,14,FALSE),)</f>
        <v>100000</v>
      </c>
      <c r="O133" s="204">
        <f t="shared" si="9"/>
        <v>414143.36699999997</v>
      </c>
      <c r="P133" s="204">
        <f>IFERROR(VLOOKUP(C133,'BANK INF DECEMBER 2022'!C133:R649,16,FALSE),)</f>
        <v>0</v>
      </c>
      <c r="Q133" s="204">
        <f t="shared" si="8"/>
        <v>899757.62300000002</v>
      </c>
      <c r="R133" s="204">
        <f>IFERROR(VLOOKUP(C133,'BANK INF DECEMBER 2022'!C133:T649,18,FALSE),)</f>
        <v>52556.04</v>
      </c>
      <c r="S133" s="204">
        <f>IFERROR(VLOOKUP(C133,'BANK INF DECEMBER 2022'!C133:U649,19,FALSE),)</f>
        <v>131390.1</v>
      </c>
      <c r="T133" s="204">
        <f>IFERROR(VLOOKUP(C133,'BANK INF DECEMBER 2022'!C133:V649,20,FALSE),)</f>
        <v>6569.5</v>
      </c>
      <c r="U133" s="210">
        <f t="shared" si="10"/>
        <v>190515.64</v>
      </c>
      <c r="V133" s="210">
        <f t="shared" si="11"/>
        <v>1504416.63</v>
      </c>
    </row>
    <row r="134" spans="1:22" s="194" customFormat="1" ht="25.15" customHeight="1">
      <c r="A134" s="211">
        <v>132</v>
      </c>
      <c r="B134" s="202">
        <v>4</v>
      </c>
      <c r="C134" s="710" t="s">
        <v>356</v>
      </c>
      <c r="D134" s="203" t="s">
        <v>787</v>
      </c>
      <c r="E134" s="203" t="str">
        <f>IFERROR(VLOOKUP(C134,'BANK INF DECEMBER 2022'!C134:F650,4,FALSE),)</f>
        <v>0152612193400</v>
      </c>
      <c r="F134" s="204" t="s">
        <v>357</v>
      </c>
      <c r="G134" s="204">
        <f>IFERROR(VLOOKUP(C134,'BANK INF DECEMBER 2022'!C134:H650,6,FALSE),)</f>
        <v>22</v>
      </c>
      <c r="H134" s="204">
        <f>IFERROR(VLOOKUP(C134,'BANK INF DECEMBER 2022'!C134:I650,7,FALSE),)</f>
        <v>15000</v>
      </c>
      <c r="I134" s="204">
        <f>IFERROR(VLOOKUP(C134,'BANK INF DECEMBER 2022'!C134:J650,8,FALSE),)</f>
        <v>390000</v>
      </c>
      <c r="J134" s="204">
        <f>IFERROR(VLOOKUP(C134,'BANK INF DECEMBER 2022'!C134:L650,10,FALSE),)</f>
        <v>750032.31</v>
      </c>
      <c r="K134" s="204">
        <f>IFERROR(VLOOKUP(C134,'BANK INF DECEMBER 2022'!C134:M650,11,FALSE),)</f>
        <v>675029.08000000007</v>
      </c>
      <c r="L134" s="204">
        <f>IFERROR(VLOOKUP(C134,'BANK INF DECEMBER 2022'!C134:N650,12,FALSE),)</f>
        <v>51005.816000000021</v>
      </c>
      <c r="M134" s="204">
        <f>IFERROR(VLOOKUP(C134,'BANK INF DECEMBER 2022'!C134:O650,13,FALSE),)</f>
        <v>75003.23</v>
      </c>
      <c r="N134" s="204">
        <f>IFERROR(VLOOKUP(C134,'BANK INF DECEMBER 2022'!C134:P650,14,FALSE),)</f>
        <v>0</v>
      </c>
      <c r="O134" s="204">
        <f t="shared" si="9"/>
        <v>126009.04600000002</v>
      </c>
      <c r="P134" s="204">
        <f>IFERROR(VLOOKUP(C134,'BANK INF DECEMBER 2022'!C134:R650,16,FALSE),)</f>
        <v>0</v>
      </c>
      <c r="Q134" s="204">
        <f t="shared" si="8"/>
        <v>624023.26400000008</v>
      </c>
      <c r="R134" s="204">
        <f>IFERROR(VLOOKUP(C134,'BANK INF DECEMBER 2022'!C134:T650,18,FALSE),)</f>
        <v>30001.29</v>
      </c>
      <c r="S134" s="204">
        <f>IFERROR(VLOOKUP(C134,'BANK INF DECEMBER 2022'!C134:U650,19,FALSE),)</f>
        <v>75003.23</v>
      </c>
      <c r="T134" s="204">
        <f>IFERROR(VLOOKUP(C134,'BANK INF DECEMBER 2022'!C134:V650,20,FALSE),)</f>
        <v>3750.16</v>
      </c>
      <c r="U134" s="210">
        <f t="shared" si="10"/>
        <v>108754.68</v>
      </c>
      <c r="V134" s="210">
        <f t="shared" si="11"/>
        <v>858786.99</v>
      </c>
    </row>
    <row r="135" spans="1:22" s="194" customFormat="1" ht="25.15" customHeight="1">
      <c r="A135" s="211">
        <v>133</v>
      </c>
      <c r="B135" s="202">
        <v>4</v>
      </c>
      <c r="C135" s="710" t="s">
        <v>358</v>
      </c>
      <c r="D135" s="203" t="s">
        <v>787</v>
      </c>
      <c r="E135" s="203" t="str">
        <f>IFERROR(VLOOKUP(C135,'BANK INF DECEMBER 2022'!C135:F651,4,FALSE),)</f>
        <v>0152614422000</v>
      </c>
      <c r="F135" s="204" t="s">
        <v>231</v>
      </c>
      <c r="G135" s="204">
        <f>IFERROR(VLOOKUP(C135,'BANK INF DECEMBER 2022'!C135:H651,6,FALSE),)</f>
        <v>25</v>
      </c>
      <c r="H135" s="204">
        <f>IFERROR(VLOOKUP(C135,'BANK INF DECEMBER 2022'!C135:I651,7,FALSE),)</f>
        <v>15000</v>
      </c>
      <c r="I135" s="204">
        <f>IFERROR(VLOOKUP(C135,'BANK INF DECEMBER 2022'!C135:J651,8,FALSE),)</f>
        <v>390000</v>
      </c>
      <c r="J135" s="204">
        <f>IFERROR(VLOOKUP(C135,'BANK INF DECEMBER 2022'!C135:L651,10,FALSE),)</f>
        <v>845036.16</v>
      </c>
      <c r="K135" s="204">
        <f>IFERROR(VLOOKUP(C135,'BANK INF DECEMBER 2022'!C135:M651,11,FALSE),)</f>
        <v>760532.54</v>
      </c>
      <c r="L135" s="204">
        <f>IFERROR(VLOOKUP(C135,'BANK INF DECEMBER 2022'!C135:N651,12,FALSE),)</f>
        <v>68133.135000000009</v>
      </c>
      <c r="M135" s="204">
        <f>IFERROR(VLOOKUP(C135,'BANK INF DECEMBER 2022'!C135:O651,13,FALSE),)</f>
        <v>84503.62</v>
      </c>
      <c r="N135" s="204">
        <f>IFERROR(VLOOKUP(C135,'BANK INF DECEMBER 2022'!C135:P651,14,FALSE),)</f>
        <v>100000</v>
      </c>
      <c r="O135" s="204">
        <f t="shared" si="9"/>
        <v>252636.755</v>
      </c>
      <c r="P135" s="204">
        <f>IFERROR(VLOOKUP(C135,'BANK INF DECEMBER 2022'!C135:R651,16,FALSE),)</f>
        <v>0</v>
      </c>
      <c r="Q135" s="204">
        <f t="shared" si="8"/>
        <v>592399.40500000003</v>
      </c>
      <c r="R135" s="204">
        <f>IFERROR(VLOOKUP(C135,'BANK INF DECEMBER 2022'!C135:T651,18,FALSE),)</f>
        <v>33801.449999999997</v>
      </c>
      <c r="S135" s="204">
        <f>IFERROR(VLOOKUP(C135,'BANK INF DECEMBER 2022'!C135:U651,19,FALSE),)</f>
        <v>84503.62</v>
      </c>
      <c r="T135" s="204">
        <f>IFERROR(VLOOKUP(C135,'BANK INF DECEMBER 2022'!C135:V651,20,FALSE),)</f>
        <v>4225.18</v>
      </c>
      <c r="U135" s="210">
        <f t="shared" si="10"/>
        <v>122530.25</v>
      </c>
      <c r="V135" s="210">
        <f t="shared" si="11"/>
        <v>967566.41</v>
      </c>
    </row>
    <row r="136" spans="1:22" s="194" customFormat="1" ht="25.15" customHeight="1">
      <c r="A136" s="211">
        <v>134</v>
      </c>
      <c r="B136" s="202">
        <v>4</v>
      </c>
      <c r="C136" s="710" t="s">
        <v>359</v>
      </c>
      <c r="D136" s="203" t="s">
        <v>787</v>
      </c>
      <c r="E136" s="203" t="str">
        <f>IFERROR(VLOOKUP(C136,'BANK INF DECEMBER 2022'!C136:F652,4,FALSE),)</f>
        <v>0152330770300</v>
      </c>
      <c r="F136" s="204" t="s">
        <v>231</v>
      </c>
      <c r="G136" s="204">
        <f>IFERROR(VLOOKUP(C136,'BANK INF DECEMBER 2022'!C136:H652,6,FALSE),)</f>
        <v>24</v>
      </c>
      <c r="H136" s="204">
        <f>IFERROR(VLOOKUP(C136,'BANK INF DECEMBER 2022'!C136:I652,7,FALSE),)</f>
        <v>15000</v>
      </c>
      <c r="I136" s="204">
        <f>IFERROR(VLOOKUP(C136,'BANK INF DECEMBER 2022'!C136:J652,8,FALSE),)</f>
        <v>390000</v>
      </c>
      <c r="J136" s="204">
        <f>IFERROR(VLOOKUP(C136,'BANK INF DECEMBER 2022'!C136:L652,10,FALSE),)</f>
        <v>684024.92</v>
      </c>
      <c r="K136" s="204">
        <f>IFERROR(VLOOKUP(C136,'BANK INF DECEMBER 2022'!C136:M652,11,FALSE),)</f>
        <v>615622.43000000005</v>
      </c>
      <c r="L136" s="204">
        <f>IFERROR(VLOOKUP(C136,'BANK INF DECEMBER 2022'!C136:N652,12,FALSE),)</f>
        <v>39124.486000000012</v>
      </c>
      <c r="M136" s="204">
        <f>IFERROR(VLOOKUP(C136,'BANK INF DECEMBER 2022'!C136:O652,13,FALSE),)</f>
        <v>68402.490000000005</v>
      </c>
      <c r="N136" s="204">
        <f>IFERROR(VLOOKUP(C136,'BANK INF DECEMBER 2022'!C136:P652,14,FALSE),)</f>
        <v>100000</v>
      </c>
      <c r="O136" s="204">
        <f t="shared" si="9"/>
        <v>207526.97600000002</v>
      </c>
      <c r="P136" s="204">
        <f>IFERROR(VLOOKUP(C136,'BANK INF DECEMBER 2022'!C136:R652,16,FALSE),)</f>
        <v>0</v>
      </c>
      <c r="Q136" s="204">
        <f t="shared" si="8"/>
        <v>476497.94400000002</v>
      </c>
      <c r="R136" s="204">
        <f>IFERROR(VLOOKUP(C136,'BANK INF DECEMBER 2022'!C136:T652,18,FALSE),)</f>
        <v>27361</v>
      </c>
      <c r="S136" s="204">
        <f>IFERROR(VLOOKUP(C136,'BANK INF DECEMBER 2022'!C136:U652,19,FALSE),)</f>
        <v>68402.490000000005</v>
      </c>
      <c r="T136" s="204">
        <f>IFERROR(VLOOKUP(C136,'BANK INF DECEMBER 2022'!C136:V652,20,FALSE),)</f>
        <v>3420.12</v>
      </c>
      <c r="U136" s="210">
        <f t="shared" si="10"/>
        <v>99183.61</v>
      </c>
      <c r="V136" s="210">
        <f t="shared" si="11"/>
        <v>783208.53</v>
      </c>
    </row>
    <row r="137" spans="1:22" s="194" customFormat="1" ht="25.15" customHeight="1">
      <c r="A137" s="211">
        <v>135</v>
      </c>
      <c r="B137" s="202">
        <v>4</v>
      </c>
      <c r="C137" s="710" t="s">
        <v>360</v>
      </c>
      <c r="D137" s="203" t="s">
        <v>787</v>
      </c>
      <c r="E137" s="203" t="str">
        <f>IFERROR(VLOOKUP(C137,'BANK INF DECEMBER 2022'!C137:F653,4,FALSE),)</f>
        <v>0152614340400</v>
      </c>
      <c r="F137" s="204" t="s">
        <v>204</v>
      </c>
      <c r="G137" s="204">
        <f>IFERROR(VLOOKUP(C137,'BANK INF DECEMBER 2022'!C137:H653,6,FALSE),)</f>
        <v>26</v>
      </c>
      <c r="H137" s="204">
        <f>IFERROR(VLOOKUP(C137,'BANK INF DECEMBER 2022'!C137:I653,7,FALSE),)</f>
        <v>15000</v>
      </c>
      <c r="I137" s="204">
        <f>IFERROR(VLOOKUP(C137,'BANK INF DECEMBER 2022'!C137:J653,8,FALSE),)</f>
        <v>390000</v>
      </c>
      <c r="J137" s="204">
        <f>IFERROR(VLOOKUP(C137,'BANK INF DECEMBER 2022'!C137:L653,10,FALSE),)</f>
        <v>693023.31</v>
      </c>
      <c r="K137" s="204">
        <f>IFERROR(VLOOKUP(C137,'BANK INF DECEMBER 2022'!C137:M653,11,FALSE),)</f>
        <v>623720.9800000001</v>
      </c>
      <c r="L137" s="204">
        <f>IFERROR(VLOOKUP(C137,'BANK INF DECEMBER 2022'!C137:N653,12,FALSE),)</f>
        <v>40744.196000000025</v>
      </c>
      <c r="M137" s="204">
        <f>IFERROR(VLOOKUP(C137,'BANK INF DECEMBER 2022'!C137:O653,13,FALSE),)</f>
        <v>69302.33</v>
      </c>
      <c r="N137" s="204">
        <f>IFERROR(VLOOKUP(C137,'BANK INF DECEMBER 2022'!C137:P653,14,FALSE),)</f>
        <v>100000</v>
      </c>
      <c r="O137" s="204">
        <f t="shared" si="9"/>
        <v>210046.52600000001</v>
      </c>
      <c r="P137" s="204">
        <f>IFERROR(VLOOKUP(C137,'BANK INF DECEMBER 2022'!C137:R653,16,FALSE),)</f>
        <v>0</v>
      </c>
      <c r="Q137" s="204">
        <f t="shared" si="8"/>
        <v>482976.78400000004</v>
      </c>
      <c r="R137" s="204">
        <f>IFERROR(VLOOKUP(C137,'BANK INF DECEMBER 2022'!C137:T653,18,FALSE),)</f>
        <v>27720.93</v>
      </c>
      <c r="S137" s="204">
        <f>IFERROR(VLOOKUP(C137,'BANK INF DECEMBER 2022'!C137:U653,19,FALSE),)</f>
        <v>69302.33</v>
      </c>
      <c r="T137" s="204">
        <f>IFERROR(VLOOKUP(C137,'BANK INF DECEMBER 2022'!C137:V653,20,FALSE),)</f>
        <v>3465.12</v>
      </c>
      <c r="U137" s="210">
        <f t="shared" si="10"/>
        <v>100488.38</v>
      </c>
      <c r="V137" s="210">
        <f t="shared" si="11"/>
        <v>793511.69000000006</v>
      </c>
    </row>
    <row r="138" spans="1:22" s="194" customFormat="1" ht="25.15" customHeight="1">
      <c r="A138" s="211">
        <v>136</v>
      </c>
      <c r="B138" s="202">
        <v>4</v>
      </c>
      <c r="C138" s="710" t="s">
        <v>361</v>
      </c>
      <c r="D138" s="203" t="s">
        <v>787</v>
      </c>
      <c r="E138" s="203" t="str">
        <f>IFERROR(VLOOKUP(C138,'BANK INF DECEMBER 2022'!C138:F654,4,FALSE),)</f>
        <v>0152473314900</v>
      </c>
      <c r="F138" s="203" t="s">
        <v>223</v>
      </c>
      <c r="G138" s="204">
        <f>IFERROR(VLOOKUP(C138,'BANK INF DECEMBER 2022'!C138:H654,6,FALSE),)</f>
        <v>26</v>
      </c>
      <c r="H138" s="204">
        <f>IFERROR(VLOOKUP(C138,'BANK INF DECEMBER 2022'!C138:I654,7,FALSE),)</f>
        <v>13000</v>
      </c>
      <c r="I138" s="204">
        <f>IFERROR(VLOOKUP(C138,'BANK INF DECEMBER 2022'!C138:J654,8,FALSE),)</f>
        <v>338000</v>
      </c>
      <c r="J138" s="204">
        <f>IFERROR(VLOOKUP(C138,'BANK INF DECEMBER 2022'!C138:L654,10,FALSE),)</f>
        <v>671692.34</v>
      </c>
      <c r="K138" s="204">
        <f>IFERROR(VLOOKUP(C138,'BANK INF DECEMBER 2022'!C138:M654,11,FALSE),)</f>
        <v>604523.11</v>
      </c>
      <c r="L138" s="204">
        <f>IFERROR(VLOOKUP(C138,'BANK INF DECEMBER 2022'!C138:N654,12,FALSE),)</f>
        <v>36904.622000000003</v>
      </c>
      <c r="M138" s="204">
        <f>IFERROR(VLOOKUP(C138,'BANK INF DECEMBER 2022'!C138:O654,13,FALSE),)</f>
        <v>67169.23</v>
      </c>
      <c r="N138" s="204">
        <f>IFERROR(VLOOKUP(C138,'BANK INF DECEMBER 2022'!C138:P654,14,FALSE),)</f>
        <v>100000</v>
      </c>
      <c r="O138" s="204">
        <f t="shared" si="9"/>
        <v>204073.85200000001</v>
      </c>
      <c r="P138" s="204">
        <f>IFERROR(VLOOKUP(C138,'BANK INF DECEMBER 2022'!C138:R654,16,FALSE),)</f>
        <v>0</v>
      </c>
      <c r="Q138" s="204">
        <f t="shared" si="8"/>
        <v>467618.48799999995</v>
      </c>
      <c r="R138" s="204">
        <f>IFERROR(VLOOKUP(C138,'BANK INF DECEMBER 2022'!C138:T654,18,FALSE),)</f>
        <v>26867.69</v>
      </c>
      <c r="S138" s="204">
        <f>IFERROR(VLOOKUP(C138,'BANK INF DECEMBER 2022'!C138:U654,19,FALSE),)</f>
        <v>67169.23</v>
      </c>
      <c r="T138" s="204">
        <f>IFERROR(VLOOKUP(C138,'BANK INF DECEMBER 2022'!C138:V654,20,FALSE),)</f>
        <v>3358.46</v>
      </c>
      <c r="U138" s="210">
        <f t="shared" si="10"/>
        <v>97395.38</v>
      </c>
      <c r="V138" s="210">
        <f t="shared" si="11"/>
        <v>769087.72</v>
      </c>
    </row>
    <row r="139" spans="1:22" s="194" customFormat="1" ht="25.15" customHeight="1">
      <c r="A139" s="211">
        <v>137</v>
      </c>
      <c r="B139" s="202">
        <v>4</v>
      </c>
      <c r="C139" s="710" t="s">
        <v>362</v>
      </c>
      <c r="D139" s="203" t="s">
        <v>787</v>
      </c>
      <c r="E139" s="203" t="str">
        <f>IFERROR(VLOOKUP(C139,'BANK INF DECEMBER 2022'!C139:F655,4,FALSE),)</f>
        <v>0152609593700</v>
      </c>
      <c r="F139" s="204" t="s">
        <v>357</v>
      </c>
      <c r="G139" s="204">
        <f>IFERROR(VLOOKUP(C139,'BANK INF DECEMBER 2022'!C139:H655,6,FALSE),)</f>
        <v>21</v>
      </c>
      <c r="H139" s="204">
        <f>IFERROR(VLOOKUP(C139,'BANK INF DECEMBER 2022'!C139:I655,7,FALSE),)</f>
        <v>17000</v>
      </c>
      <c r="I139" s="204">
        <f>IFERROR(VLOOKUP(C139,'BANK INF DECEMBER 2022'!C139:J655,8,FALSE),)</f>
        <v>442000</v>
      </c>
      <c r="J139" s="204">
        <f>IFERROR(VLOOKUP(C139,'BANK INF DECEMBER 2022'!C139:L655,10,FALSE),)</f>
        <v>669824.06000000006</v>
      </c>
      <c r="K139" s="204">
        <f>IFERROR(VLOOKUP(C139,'BANK INF DECEMBER 2022'!C139:M655,11,FALSE),)</f>
        <v>602841.65</v>
      </c>
      <c r="L139" s="204">
        <f>IFERROR(VLOOKUP(C139,'BANK INF DECEMBER 2022'!C139:N655,12,FALSE),)</f>
        <v>36568.33</v>
      </c>
      <c r="M139" s="204">
        <f>IFERROR(VLOOKUP(C139,'BANK INF DECEMBER 2022'!C139:O655,13,FALSE),)</f>
        <v>66982.41</v>
      </c>
      <c r="N139" s="204">
        <f>IFERROR(VLOOKUP(C139,'BANK INF DECEMBER 2022'!C139:P655,14,FALSE),)</f>
        <v>100000</v>
      </c>
      <c r="O139" s="204">
        <f t="shared" si="9"/>
        <v>203550.74</v>
      </c>
      <c r="P139" s="204">
        <f>IFERROR(VLOOKUP(C139,'BANK INF DECEMBER 2022'!C139:R655,16,FALSE),)</f>
        <v>0</v>
      </c>
      <c r="Q139" s="204">
        <f t="shared" si="8"/>
        <v>466273.32000000007</v>
      </c>
      <c r="R139" s="204">
        <f>IFERROR(VLOOKUP(C139,'BANK INF DECEMBER 2022'!C139:T655,18,FALSE),)</f>
        <v>26792.959999999999</v>
      </c>
      <c r="S139" s="204">
        <f>IFERROR(VLOOKUP(C139,'BANK INF DECEMBER 2022'!C139:U655,19,FALSE),)</f>
        <v>66982.41</v>
      </c>
      <c r="T139" s="204">
        <f>IFERROR(VLOOKUP(C139,'BANK INF DECEMBER 2022'!C139:V655,20,FALSE),)</f>
        <v>3349.12</v>
      </c>
      <c r="U139" s="210">
        <f t="shared" si="10"/>
        <v>97124.489999999991</v>
      </c>
      <c r="V139" s="210">
        <f t="shared" si="11"/>
        <v>766948.55</v>
      </c>
    </row>
    <row r="140" spans="1:22" s="194" customFormat="1" ht="25.15" customHeight="1">
      <c r="A140" s="211">
        <v>138</v>
      </c>
      <c r="B140" s="202">
        <v>4</v>
      </c>
      <c r="C140" s="710" t="s">
        <v>363</v>
      </c>
      <c r="D140" s="203" t="s">
        <v>787</v>
      </c>
      <c r="E140" s="203" t="str">
        <f>IFERROR(VLOOKUP(C140,'BANK INF DECEMBER 2022'!C140:F656,4,FALSE),)</f>
        <v>0152612180500</v>
      </c>
      <c r="F140" s="204" t="s">
        <v>194</v>
      </c>
      <c r="G140" s="204">
        <f>IFERROR(VLOOKUP(C140,'BANK INF DECEMBER 2022'!C140:H656,6,FALSE),)</f>
        <v>19</v>
      </c>
      <c r="H140" s="204">
        <f>IFERROR(VLOOKUP(C140,'BANK INF DECEMBER 2022'!C140:I656,7,FALSE),)</f>
        <v>12500</v>
      </c>
      <c r="I140" s="204">
        <f>IFERROR(VLOOKUP(C140,'BANK INF DECEMBER 2022'!C140:J656,8,FALSE),)</f>
        <v>325000</v>
      </c>
      <c r="J140" s="204">
        <f>IFERROR(VLOOKUP(C140,'BANK INF DECEMBER 2022'!C140:L656,10,FALSE),)</f>
        <v>366676.6</v>
      </c>
      <c r="K140" s="204">
        <f>IFERROR(VLOOKUP(C140,'BANK INF DECEMBER 2022'!C140:M656,11,FALSE),)</f>
        <v>330008.93999999994</v>
      </c>
      <c r="L140" s="204">
        <f>IFERROR(VLOOKUP(C140,'BANK INF DECEMBER 2022'!C140:N656,12,FALSE),)</f>
        <v>4800.715199999996</v>
      </c>
      <c r="M140" s="204">
        <f>IFERROR(VLOOKUP(C140,'BANK INF DECEMBER 2022'!C140:O656,13,FALSE),)</f>
        <v>36667.660000000003</v>
      </c>
      <c r="N140" s="204">
        <f>IFERROR(VLOOKUP(C140,'BANK INF DECEMBER 2022'!C140:P656,14,FALSE),)</f>
        <v>100000</v>
      </c>
      <c r="O140" s="204">
        <f t="shared" si="9"/>
        <v>141468.37520000001</v>
      </c>
      <c r="P140" s="204">
        <f>IFERROR(VLOOKUP(C140,'BANK INF DECEMBER 2022'!C140:R656,16,FALSE),)</f>
        <v>0</v>
      </c>
      <c r="Q140" s="204">
        <f t="shared" si="8"/>
        <v>225208.22479999997</v>
      </c>
      <c r="R140" s="204">
        <f>IFERROR(VLOOKUP(C140,'BANK INF DECEMBER 2022'!C140:T656,18,FALSE),)</f>
        <v>14667.06</v>
      </c>
      <c r="S140" s="204">
        <f>IFERROR(VLOOKUP(C140,'BANK INF DECEMBER 2022'!C140:U656,19,FALSE),)</f>
        <v>36667.660000000003</v>
      </c>
      <c r="T140" s="204">
        <f>IFERROR(VLOOKUP(C140,'BANK INF DECEMBER 2022'!C140:V656,20,FALSE),)</f>
        <v>1833.38</v>
      </c>
      <c r="U140" s="210">
        <f t="shared" si="10"/>
        <v>53168.1</v>
      </c>
      <c r="V140" s="210">
        <f t="shared" si="11"/>
        <v>419844.69999999995</v>
      </c>
    </row>
    <row r="141" spans="1:22" s="194" customFormat="1" ht="25.15" customHeight="1">
      <c r="A141" s="211">
        <v>139</v>
      </c>
      <c r="B141" s="202">
        <v>4</v>
      </c>
      <c r="C141" s="710" t="s">
        <v>365</v>
      </c>
      <c r="D141" s="203" t="s">
        <v>787</v>
      </c>
      <c r="E141" s="203" t="str">
        <f>IFERROR(VLOOKUP(C141,'BANK INF DECEMBER 2022'!C141:F657,4,FALSE),)</f>
        <v>0152533094500</v>
      </c>
      <c r="F141" s="204" t="s">
        <v>253</v>
      </c>
      <c r="G141" s="204">
        <f>IFERROR(VLOOKUP(C141,'BANK INF DECEMBER 2022'!C141:H657,6,FALSE),)</f>
        <v>23</v>
      </c>
      <c r="H141" s="204">
        <f>IFERROR(VLOOKUP(C141,'BANK INF DECEMBER 2022'!C141:I657,7,FALSE),)</f>
        <v>20000</v>
      </c>
      <c r="I141" s="204">
        <f>IFERROR(VLOOKUP(C141,'BANK INF DECEMBER 2022'!C141:J657,8,FALSE),)</f>
        <v>520000</v>
      </c>
      <c r="J141" s="204">
        <f>IFERROR(VLOOKUP(C141,'BANK INF DECEMBER 2022'!C141:L657,10,FALSE),)</f>
        <v>938703.49</v>
      </c>
      <c r="K141" s="204">
        <f>IFERROR(VLOOKUP(C141,'BANK INF DECEMBER 2022'!C141:M657,11,FALSE),)</f>
        <v>844833.14</v>
      </c>
      <c r="L141" s="204">
        <f>IFERROR(VLOOKUP(C141,'BANK INF DECEMBER 2022'!C141:N657,12,FALSE),)</f>
        <v>89208.285000000003</v>
      </c>
      <c r="M141" s="204">
        <f>IFERROR(VLOOKUP(C141,'BANK INF DECEMBER 2022'!C141:O657,13,FALSE),)</f>
        <v>93870.35</v>
      </c>
      <c r="N141" s="204">
        <f>IFERROR(VLOOKUP(C141,'BANK INF DECEMBER 2022'!C141:P657,14,FALSE),)</f>
        <v>100000</v>
      </c>
      <c r="O141" s="204">
        <f t="shared" si="9"/>
        <v>283078.63500000001</v>
      </c>
      <c r="P141" s="204">
        <f>IFERROR(VLOOKUP(C141,'BANK INF DECEMBER 2022'!C141:R657,16,FALSE),)</f>
        <v>0</v>
      </c>
      <c r="Q141" s="204">
        <f t="shared" si="8"/>
        <v>655624.85499999998</v>
      </c>
      <c r="R141" s="204">
        <f>IFERROR(VLOOKUP(C141,'BANK INF DECEMBER 2022'!C141:T657,18,FALSE),)</f>
        <v>37548.14</v>
      </c>
      <c r="S141" s="204">
        <f>IFERROR(VLOOKUP(C141,'BANK INF DECEMBER 2022'!C141:U657,19,FALSE),)</f>
        <v>93870.35</v>
      </c>
      <c r="T141" s="204">
        <f>IFERROR(VLOOKUP(C141,'BANK INF DECEMBER 2022'!C141:V657,20,FALSE),)</f>
        <v>4693.5200000000004</v>
      </c>
      <c r="U141" s="210">
        <f t="shared" si="10"/>
        <v>136112.00999999998</v>
      </c>
      <c r="V141" s="210">
        <f t="shared" si="11"/>
        <v>1074815.5</v>
      </c>
    </row>
    <row r="142" spans="1:22" s="194" customFormat="1" ht="25.15" customHeight="1">
      <c r="A142" s="211">
        <v>140</v>
      </c>
      <c r="B142" s="202">
        <v>4</v>
      </c>
      <c r="C142" s="710" t="s">
        <v>366</v>
      </c>
      <c r="D142" s="203" t="s">
        <v>787</v>
      </c>
      <c r="E142" s="203" t="str">
        <f>IFERROR(VLOOKUP(C142,'BANK INF DECEMBER 2022'!C142:F658,4,FALSE),)</f>
        <v>0152619774200</v>
      </c>
      <c r="F142" s="204" t="s">
        <v>194</v>
      </c>
      <c r="G142" s="204">
        <f>IFERROR(VLOOKUP(C142,'BANK INF DECEMBER 2022'!C142:H658,6,FALSE),)</f>
        <v>26</v>
      </c>
      <c r="H142" s="204">
        <f>IFERROR(VLOOKUP(C142,'BANK INF DECEMBER 2022'!C142:I658,7,FALSE),)</f>
        <v>12500</v>
      </c>
      <c r="I142" s="204">
        <f>IFERROR(VLOOKUP(C142,'BANK INF DECEMBER 2022'!C142:J658,8,FALSE),)</f>
        <v>325000</v>
      </c>
      <c r="J142" s="204">
        <f>IFERROR(VLOOKUP(C142,'BANK INF DECEMBER 2022'!C142:L658,10,FALSE),)</f>
        <v>648358.21</v>
      </c>
      <c r="K142" s="204">
        <f>IFERROR(VLOOKUP(C142,'BANK INF DECEMBER 2022'!C142:M658,11,FALSE),)</f>
        <v>583522.39</v>
      </c>
      <c r="L142" s="204">
        <f>IFERROR(VLOOKUP(C142,'BANK INF DECEMBER 2022'!C142:N658,12,FALSE),)</f>
        <v>32704.478000000003</v>
      </c>
      <c r="M142" s="204">
        <f>IFERROR(VLOOKUP(C142,'BANK INF DECEMBER 2022'!C142:O658,13,FALSE),)</f>
        <v>64835.82</v>
      </c>
      <c r="N142" s="204">
        <f>IFERROR(VLOOKUP(C142,'BANK INF DECEMBER 2022'!C142:P658,14,FALSE),)</f>
        <v>100000</v>
      </c>
      <c r="O142" s="204">
        <f t="shared" si="9"/>
        <v>197540.29800000001</v>
      </c>
      <c r="P142" s="204">
        <f>IFERROR(VLOOKUP(C142,'BANK INF DECEMBER 2022'!C142:R658,16,FALSE),)</f>
        <v>0</v>
      </c>
      <c r="Q142" s="204">
        <f t="shared" si="8"/>
        <v>450817.91199999995</v>
      </c>
      <c r="R142" s="204">
        <f>IFERROR(VLOOKUP(C142,'BANK INF DECEMBER 2022'!C142:T658,18,FALSE),)</f>
        <v>25934.33</v>
      </c>
      <c r="S142" s="204">
        <f>IFERROR(VLOOKUP(C142,'BANK INF DECEMBER 2022'!C142:U658,19,FALSE),)</f>
        <v>64835.82</v>
      </c>
      <c r="T142" s="204">
        <f>IFERROR(VLOOKUP(C142,'BANK INF DECEMBER 2022'!C142:V658,20,FALSE),)</f>
        <v>3241.79</v>
      </c>
      <c r="U142" s="210">
        <f t="shared" si="10"/>
        <v>94011.939999999988</v>
      </c>
      <c r="V142" s="210">
        <f t="shared" si="11"/>
        <v>742370.14999999991</v>
      </c>
    </row>
    <row r="143" spans="1:22" s="194" customFormat="1" ht="25.15" customHeight="1">
      <c r="A143" s="211">
        <v>141</v>
      </c>
      <c r="B143" s="202">
        <v>4</v>
      </c>
      <c r="C143" s="710" t="s">
        <v>367</v>
      </c>
      <c r="D143" s="203" t="s">
        <v>787</v>
      </c>
      <c r="E143" s="203" t="str">
        <f>IFERROR(VLOOKUP(C143,'BANK INF DECEMBER 2022'!C143:F659,4,FALSE),)</f>
        <v>0152398335900</v>
      </c>
      <c r="F143" s="204" t="s">
        <v>245</v>
      </c>
      <c r="G143" s="204">
        <f>IFERROR(VLOOKUP(C143,'BANK INF DECEMBER 2022'!C143:H659,6,FALSE),)</f>
        <v>26</v>
      </c>
      <c r="H143" s="204">
        <f>IFERROR(VLOOKUP(C143,'BANK INF DECEMBER 2022'!C143:I659,7,FALSE),)</f>
        <v>20000</v>
      </c>
      <c r="I143" s="204">
        <f>IFERROR(VLOOKUP(C143,'BANK INF DECEMBER 2022'!C143:J659,8,FALSE),)</f>
        <v>520000</v>
      </c>
      <c r="J143" s="204">
        <f>IFERROR(VLOOKUP(C143,'BANK INF DECEMBER 2022'!C143:L659,10,FALSE),)</f>
        <v>1122713.03</v>
      </c>
      <c r="K143" s="204">
        <f>IFERROR(VLOOKUP(C143,'BANK INF DECEMBER 2022'!C143:M659,11,FALSE),)</f>
        <v>1010441.73</v>
      </c>
      <c r="L143" s="204">
        <f>IFERROR(VLOOKUP(C143,'BANK INF DECEMBER 2022'!C143:N659,12,FALSE),)</f>
        <v>131132.519</v>
      </c>
      <c r="M143" s="204">
        <f>IFERROR(VLOOKUP(C143,'BANK INF DECEMBER 2022'!C143:O659,13,FALSE),)</f>
        <v>112271.3</v>
      </c>
      <c r="N143" s="204">
        <f>IFERROR(VLOOKUP(C143,'BANK INF DECEMBER 2022'!C143:P659,14,FALSE),)</f>
        <v>100000</v>
      </c>
      <c r="O143" s="204">
        <f t="shared" si="9"/>
        <v>343403.81900000002</v>
      </c>
      <c r="P143" s="204">
        <f>IFERROR(VLOOKUP(C143,'BANK INF DECEMBER 2022'!C143:R659,16,FALSE),)</f>
        <v>0</v>
      </c>
      <c r="Q143" s="204">
        <f t="shared" si="8"/>
        <v>779309.21100000001</v>
      </c>
      <c r="R143" s="204">
        <f>IFERROR(VLOOKUP(C143,'BANK INF DECEMBER 2022'!C143:T659,18,FALSE),)</f>
        <v>44908.52</v>
      </c>
      <c r="S143" s="204">
        <f>IFERROR(VLOOKUP(C143,'BANK INF DECEMBER 2022'!C143:U659,19,FALSE),)</f>
        <v>112271.3</v>
      </c>
      <c r="T143" s="204">
        <f>IFERROR(VLOOKUP(C143,'BANK INF DECEMBER 2022'!C143:V659,20,FALSE),)</f>
        <v>5613.57</v>
      </c>
      <c r="U143" s="210">
        <f t="shared" si="10"/>
        <v>162793.39000000001</v>
      </c>
      <c r="V143" s="210">
        <f t="shared" si="11"/>
        <v>1285506.42</v>
      </c>
    </row>
    <row r="144" spans="1:22" s="194" customFormat="1" ht="25.15" customHeight="1">
      <c r="A144" s="211">
        <v>142</v>
      </c>
      <c r="B144" s="202">
        <v>4</v>
      </c>
      <c r="C144" s="710" t="s">
        <v>368</v>
      </c>
      <c r="D144" s="203" t="s">
        <v>787</v>
      </c>
      <c r="E144" s="203" t="str">
        <f>IFERROR(VLOOKUP(C144,'BANK INF DECEMBER 2022'!C144:F660,4,FALSE),)</f>
        <v>0152593474300</v>
      </c>
      <c r="F144" s="203" t="s">
        <v>369</v>
      </c>
      <c r="G144" s="204">
        <f>IFERROR(VLOOKUP(C144,'BANK INF DECEMBER 2022'!C144:H660,6,FALSE),)</f>
        <v>26</v>
      </c>
      <c r="H144" s="204">
        <f>IFERROR(VLOOKUP(C144,'BANK INF DECEMBER 2022'!C144:I660,7,FALSE),)</f>
        <v>20000</v>
      </c>
      <c r="I144" s="204">
        <f>IFERROR(VLOOKUP(C144,'BANK INF DECEMBER 2022'!C144:J660,8,FALSE),)</f>
        <v>520000</v>
      </c>
      <c r="J144" s="204">
        <f>IFERROR(VLOOKUP(C144,'BANK INF DECEMBER 2022'!C144:L660,10,FALSE),)</f>
        <v>1033372.82</v>
      </c>
      <c r="K144" s="204">
        <f>IFERROR(VLOOKUP(C144,'BANK INF DECEMBER 2022'!C144:M660,11,FALSE),)</f>
        <v>930035.53999999992</v>
      </c>
      <c r="L144" s="204">
        <f>IFERROR(VLOOKUP(C144,'BANK INF DECEMBER 2022'!C144:N660,12,FALSE),)</f>
        <v>110508.88499999998</v>
      </c>
      <c r="M144" s="204">
        <f>IFERROR(VLOOKUP(C144,'BANK INF DECEMBER 2022'!C144:O660,13,FALSE),)</f>
        <v>103337.28</v>
      </c>
      <c r="N144" s="204">
        <f>IFERROR(VLOOKUP(C144,'BANK INF DECEMBER 2022'!C144:P660,14,FALSE),)</f>
        <v>100000</v>
      </c>
      <c r="O144" s="204">
        <f t="shared" si="9"/>
        <v>313846.16499999998</v>
      </c>
      <c r="P144" s="204">
        <f>IFERROR(VLOOKUP(C144,'BANK INF DECEMBER 2022'!C144:R660,16,FALSE),)</f>
        <v>0</v>
      </c>
      <c r="Q144" s="204">
        <f t="shared" si="8"/>
        <v>719526.65500000003</v>
      </c>
      <c r="R144" s="204">
        <f>IFERROR(VLOOKUP(C144,'BANK INF DECEMBER 2022'!C144:T660,18,FALSE),)</f>
        <v>41334.910000000003</v>
      </c>
      <c r="S144" s="204">
        <f>IFERROR(VLOOKUP(C144,'BANK INF DECEMBER 2022'!C144:U660,19,FALSE),)</f>
        <v>103337.28</v>
      </c>
      <c r="T144" s="204">
        <f>IFERROR(VLOOKUP(C144,'BANK INF DECEMBER 2022'!C144:V660,20,FALSE),)</f>
        <v>5166.8599999999997</v>
      </c>
      <c r="U144" s="210">
        <f t="shared" si="10"/>
        <v>149839.04999999999</v>
      </c>
      <c r="V144" s="210">
        <f t="shared" si="11"/>
        <v>1183211.8699999999</v>
      </c>
    </row>
    <row r="145" spans="1:22" s="194" customFormat="1" ht="25.15" customHeight="1">
      <c r="A145" s="211">
        <v>143</v>
      </c>
      <c r="B145" s="202">
        <v>4</v>
      </c>
      <c r="C145" s="710" t="s">
        <v>370</v>
      </c>
      <c r="D145" s="203" t="s">
        <v>787</v>
      </c>
      <c r="E145" s="203" t="str">
        <f>IFERROR(VLOOKUP(C145,'BANK INF DECEMBER 2022'!C145:F661,4,FALSE),)</f>
        <v>0152452166100</v>
      </c>
      <c r="F145" s="204" t="s">
        <v>371</v>
      </c>
      <c r="G145" s="204">
        <f>IFERROR(VLOOKUP(C145,'BANK INF DECEMBER 2022'!C145:H661,6,FALSE),)</f>
        <v>24</v>
      </c>
      <c r="H145" s="204">
        <f>IFERROR(VLOOKUP(C145,'BANK INF DECEMBER 2022'!C145:I661,7,FALSE),)</f>
        <v>35000</v>
      </c>
      <c r="I145" s="204">
        <f>IFERROR(VLOOKUP(C145,'BANK INF DECEMBER 2022'!C145:J661,8,FALSE),)</f>
        <v>910000</v>
      </c>
      <c r="J145" s="204">
        <f>IFERROR(VLOOKUP(C145,'BANK INF DECEMBER 2022'!C145:L661,10,FALSE),)</f>
        <v>1556388.44</v>
      </c>
      <c r="K145" s="204">
        <f>IFERROR(VLOOKUP(C145,'BANK INF DECEMBER 2022'!C145:M661,11,FALSE),)</f>
        <v>1400749.5999999999</v>
      </c>
      <c r="L145" s="204">
        <f>IFERROR(VLOOKUP(C145,'BANK INF DECEMBER 2022'!C145:N661,12,FALSE),)</f>
        <v>248224.87999999995</v>
      </c>
      <c r="M145" s="204">
        <f>IFERROR(VLOOKUP(C145,'BANK INF DECEMBER 2022'!C145:O661,13,FALSE),)</f>
        <v>155638.84</v>
      </c>
      <c r="N145" s="204">
        <f>IFERROR(VLOOKUP(C145,'BANK INF DECEMBER 2022'!C145:P661,14,FALSE),)</f>
        <v>100000</v>
      </c>
      <c r="O145" s="204">
        <f t="shared" si="9"/>
        <v>503863.72</v>
      </c>
      <c r="P145" s="204">
        <f>IFERROR(VLOOKUP(C145,'BANK INF DECEMBER 2022'!C145:R661,16,FALSE),)</f>
        <v>0</v>
      </c>
      <c r="Q145" s="204">
        <f t="shared" si="8"/>
        <v>1052524.72</v>
      </c>
      <c r="R145" s="204">
        <f>IFERROR(VLOOKUP(C145,'BANK INF DECEMBER 2022'!C145:T661,18,FALSE),)</f>
        <v>62255.54</v>
      </c>
      <c r="S145" s="204">
        <f>IFERROR(VLOOKUP(C145,'BANK INF DECEMBER 2022'!C145:U661,19,FALSE),)</f>
        <v>155638.84</v>
      </c>
      <c r="T145" s="204">
        <f>IFERROR(VLOOKUP(C145,'BANK INF DECEMBER 2022'!C145:V661,20,FALSE),)</f>
        <v>7781.94</v>
      </c>
      <c r="U145" s="210">
        <f t="shared" si="10"/>
        <v>225676.32</v>
      </c>
      <c r="V145" s="210">
        <f t="shared" si="11"/>
        <v>1782064.76</v>
      </c>
    </row>
    <row r="146" spans="1:22" s="194" customFormat="1" ht="25.15" customHeight="1">
      <c r="A146" s="211">
        <v>144</v>
      </c>
      <c r="B146" s="202">
        <v>4</v>
      </c>
      <c r="C146" s="710" t="s">
        <v>372</v>
      </c>
      <c r="D146" s="203" t="s">
        <v>787</v>
      </c>
      <c r="E146" s="203" t="str">
        <f>IFERROR(VLOOKUP(C146,'BANK INF DECEMBER 2022'!C146:F662,4,FALSE),)</f>
        <v>0152619786000</v>
      </c>
      <c r="F146" s="203" t="s">
        <v>373</v>
      </c>
      <c r="G146" s="204">
        <f>IFERROR(VLOOKUP(C146,'BANK INF DECEMBER 2022'!C146:H662,6,FALSE),)</f>
        <v>24</v>
      </c>
      <c r="H146" s="204">
        <f>IFERROR(VLOOKUP(C146,'BANK INF DECEMBER 2022'!C146:I662,7,FALSE),)</f>
        <v>30769.23</v>
      </c>
      <c r="I146" s="204">
        <f>IFERROR(VLOOKUP(C146,'BANK INF DECEMBER 2022'!C146:J662,8,FALSE),)</f>
        <v>800000</v>
      </c>
      <c r="J146" s="204">
        <f>IFERROR(VLOOKUP(C146,'BANK INF DECEMBER 2022'!C146:L662,10,FALSE),)</f>
        <v>1712895.45</v>
      </c>
      <c r="K146" s="204">
        <f>IFERROR(VLOOKUP(C146,'BANK INF DECEMBER 2022'!C146:M662,11,FALSE),)</f>
        <v>1541605.9</v>
      </c>
      <c r="L146" s="204">
        <f>IFERROR(VLOOKUP(C146,'BANK INF DECEMBER 2022'!C146:N662,12,FALSE),)</f>
        <v>290481.76999999996</v>
      </c>
      <c r="M146" s="204">
        <f>IFERROR(VLOOKUP(C146,'BANK INF DECEMBER 2022'!C146:O662,13,FALSE),)</f>
        <v>171289.55</v>
      </c>
      <c r="N146" s="204">
        <f>IFERROR(VLOOKUP(C146,'BANK INF DECEMBER 2022'!C146:P662,14,FALSE),)</f>
        <v>100000</v>
      </c>
      <c r="O146" s="204">
        <f t="shared" si="9"/>
        <v>561771.31999999995</v>
      </c>
      <c r="P146" s="204">
        <f>IFERROR(VLOOKUP(C146,'BANK INF DECEMBER 2022'!C146:R662,16,FALSE),)</f>
        <v>0</v>
      </c>
      <c r="Q146" s="204">
        <f t="shared" si="8"/>
        <v>1151124.1299999999</v>
      </c>
      <c r="R146" s="204">
        <f>IFERROR(VLOOKUP(C146,'BANK INF DECEMBER 2022'!C146:T662,18,FALSE),)</f>
        <v>68515.820000000007</v>
      </c>
      <c r="S146" s="204">
        <f>IFERROR(VLOOKUP(C146,'BANK INF DECEMBER 2022'!C146:U662,19,FALSE),)</f>
        <v>171289.55</v>
      </c>
      <c r="T146" s="204">
        <f>IFERROR(VLOOKUP(C146,'BANK INF DECEMBER 2022'!C146:V662,20,FALSE),)</f>
        <v>8564.48</v>
      </c>
      <c r="U146" s="210">
        <f t="shared" si="10"/>
        <v>248369.85</v>
      </c>
      <c r="V146" s="210">
        <f t="shared" si="11"/>
        <v>1961265.3</v>
      </c>
    </row>
    <row r="147" spans="1:22" s="194" customFormat="1" ht="25.15" customHeight="1">
      <c r="A147" s="211">
        <v>145</v>
      </c>
      <c r="B147" s="202">
        <v>4</v>
      </c>
      <c r="C147" s="710" t="s">
        <v>374</v>
      </c>
      <c r="D147" s="203" t="s">
        <v>787</v>
      </c>
      <c r="E147" s="203" t="str">
        <f>IFERROR(VLOOKUP(C147,'BANK INF DECEMBER 2022'!C147:F663,4,FALSE),)</f>
        <v>0152371486700</v>
      </c>
      <c r="F147" s="204" t="s">
        <v>223</v>
      </c>
      <c r="G147" s="204">
        <f>IFERROR(VLOOKUP(C147,'BANK INF DECEMBER 2022'!C147:H663,6,FALSE),)</f>
        <v>25</v>
      </c>
      <c r="H147" s="204">
        <f>IFERROR(VLOOKUP(C147,'BANK INF DECEMBER 2022'!C147:I663,7,FALSE),)</f>
        <v>12500</v>
      </c>
      <c r="I147" s="204">
        <f>IFERROR(VLOOKUP(C147,'BANK INF DECEMBER 2022'!C147:J663,8,FALSE),)</f>
        <v>325000</v>
      </c>
      <c r="J147" s="204">
        <f>IFERROR(VLOOKUP(C147,'BANK INF DECEMBER 2022'!C147:L663,10,FALSE),)</f>
        <v>757534.23</v>
      </c>
      <c r="K147" s="204">
        <f>IFERROR(VLOOKUP(C147,'BANK INF DECEMBER 2022'!C147:M663,11,FALSE),)</f>
        <v>681780.80999999994</v>
      </c>
      <c r="L147" s="204">
        <f>IFERROR(VLOOKUP(C147,'BANK INF DECEMBER 2022'!C147:N663,12,FALSE),)</f>
        <v>52356.161999999989</v>
      </c>
      <c r="M147" s="204">
        <f>IFERROR(VLOOKUP(C147,'BANK INF DECEMBER 2022'!C147:O663,13,FALSE),)</f>
        <v>75753.42</v>
      </c>
      <c r="N147" s="204">
        <f>IFERROR(VLOOKUP(C147,'BANK INF DECEMBER 2022'!C147:P663,14,FALSE),)</f>
        <v>100000</v>
      </c>
      <c r="O147" s="204">
        <f t="shared" si="9"/>
        <v>228109.58199999999</v>
      </c>
      <c r="P147" s="204">
        <f>IFERROR(VLOOKUP(C147,'BANK INF DECEMBER 2022'!C147:R663,16,FALSE),)</f>
        <v>0</v>
      </c>
      <c r="Q147" s="204">
        <f t="shared" si="8"/>
        <v>529424.64800000004</v>
      </c>
      <c r="R147" s="204">
        <f>IFERROR(VLOOKUP(C147,'BANK INF DECEMBER 2022'!C147:T663,18,FALSE),)</f>
        <v>30301.37</v>
      </c>
      <c r="S147" s="204">
        <f>IFERROR(VLOOKUP(C147,'BANK INF DECEMBER 2022'!C147:U663,19,FALSE),)</f>
        <v>75753.42</v>
      </c>
      <c r="T147" s="204">
        <f>IFERROR(VLOOKUP(C147,'BANK INF DECEMBER 2022'!C147:V663,20,FALSE),)</f>
        <v>3787.67</v>
      </c>
      <c r="U147" s="210">
        <f t="shared" si="10"/>
        <v>109842.45999999999</v>
      </c>
      <c r="V147" s="210">
        <f t="shared" si="11"/>
        <v>867376.69</v>
      </c>
    </row>
    <row r="148" spans="1:22" s="194" customFormat="1" ht="25.15" customHeight="1">
      <c r="A148" s="211">
        <v>146</v>
      </c>
      <c r="B148" s="202">
        <v>4</v>
      </c>
      <c r="C148" s="710" t="s">
        <v>375</v>
      </c>
      <c r="D148" s="203" t="s">
        <v>787</v>
      </c>
      <c r="E148" s="203" t="str">
        <f>IFERROR(VLOOKUP(C148,'BANK INF DECEMBER 2022'!C148:F664,4,FALSE),)</f>
        <v>0152459391500</v>
      </c>
      <c r="F148" s="204" t="s">
        <v>204</v>
      </c>
      <c r="G148" s="204">
        <f>IFERROR(VLOOKUP(C148,'BANK INF DECEMBER 2022'!C148:H664,6,FALSE),)</f>
        <v>21</v>
      </c>
      <c r="H148" s="204">
        <f>IFERROR(VLOOKUP(C148,'BANK INF DECEMBER 2022'!C148:I664,7,FALSE),)</f>
        <v>15000</v>
      </c>
      <c r="I148" s="204">
        <f>IFERROR(VLOOKUP(C148,'BANK INF DECEMBER 2022'!C148:J664,8,FALSE),)</f>
        <v>390000</v>
      </c>
      <c r="J148" s="204">
        <f>IFERROR(VLOOKUP(C148,'BANK INF DECEMBER 2022'!C148:L664,10,FALSE),)</f>
        <v>558018.68999999994</v>
      </c>
      <c r="K148" s="204">
        <f>IFERROR(VLOOKUP(C148,'BANK INF DECEMBER 2022'!C148:M664,11,FALSE),)</f>
        <v>502216.81999999995</v>
      </c>
      <c r="L148" s="204">
        <f>IFERROR(VLOOKUP(C148,'BANK INF DECEMBER 2022'!C148:N664,12,FALSE),)</f>
        <v>18577.345599999997</v>
      </c>
      <c r="M148" s="204">
        <f>IFERROR(VLOOKUP(C148,'BANK INF DECEMBER 2022'!C148:O664,13,FALSE),)</f>
        <v>55801.87</v>
      </c>
      <c r="N148" s="204">
        <f>IFERROR(VLOOKUP(C148,'BANK INF DECEMBER 2022'!C148:P664,14,FALSE),)</f>
        <v>0</v>
      </c>
      <c r="O148" s="204">
        <f t="shared" si="9"/>
        <v>74379.215599999996</v>
      </c>
      <c r="P148" s="204">
        <f>IFERROR(VLOOKUP(C148,'BANK INF DECEMBER 2022'!C148:R664,16,FALSE),)</f>
        <v>0</v>
      </c>
      <c r="Q148" s="204">
        <f t="shared" si="8"/>
        <v>483639.47439999995</v>
      </c>
      <c r="R148" s="204">
        <f>IFERROR(VLOOKUP(C148,'BANK INF DECEMBER 2022'!C148:T664,18,FALSE),)</f>
        <v>22320.75</v>
      </c>
      <c r="S148" s="204">
        <f>IFERROR(VLOOKUP(C148,'BANK INF DECEMBER 2022'!C148:U664,19,FALSE),)</f>
        <v>55801.87</v>
      </c>
      <c r="T148" s="204">
        <f>IFERROR(VLOOKUP(C148,'BANK INF DECEMBER 2022'!C148:V664,20,FALSE),)</f>
        <v>2790.09</v>
      </c>
      <c r="U148" s="210">
        <f t="shared" si="10"/>
        <v>80912.709999999992</v>
      </c>
      <c r="V148" s="210">
        <f t="shared" si="11"/>
        <v>638931.39999999991</v>
      </c>
    </row>
    <row r="149" spans="1:22" s="194" customFormat="1" ht="25.15" customHeight="1">
      <c r="A149" s="211">
        <v>147</v>
      </c>
      <c r="B149" s="202">
        <v>4</v>
      </c>
      <c r="C149" s="710" t="s">
        <v>376</v>
      </c>
      <c r="D149" s="203" t="s">
        <v>787</v>
      </c>
      <c r="E149" s="203" t="str">
        <f>IFERROR(VLOOKUP(C149,'BANK INF DECEMBER 2022'!C149:F665,4,FALSE),)</f>
        <v>0152505770800</v>
      </c>
      <c r="F149" s="204" t="s">
        <v>204</v>
      </c>
      <c r="G149" s="204">
        <f>IFERROR(VLOOKUP(C149,'BANK INF DECEMBER 2022'!C149:H665,6,FALSE),)</f>
        <v>25</v>
      </c>
      <c r="H149" s="204">
        <f>IFERROR(VLOOKUP(C149,'BANK INF DECEMBER 2022'!C149:I665,7,FALSE),)</f>
        <v>15000</v>
      </c>
      <c r="I149" s="204">
        <f>IFERROR(VLOOKUP(C149,'BANK INF DECEMBER 2022'!C149:J665,8,FALSE),)</f>
        <v>390000</v>
      </c>
      <c r="J149" s="204">
        <f>IFERROR(VLOOKUP(C149,'BANK INF DECEMBER 2022'!C149:L665,10,FALSE),)</f>
        <v>620018.85</v>
      </c>
      <c r="K149" s="204">
        <f>IFERROR(VLOOKUP(C149,'BANK INF DECEMBER 2022'!C149:M665,11,FALSE),)</f>
        <v>558016.96</v>
      </c>
      <c r="L149" s="204">
        <f>IFERROR(VLOOKUP(C149,'BANK INF DECEMBER 2022'!C149:N665,12,FALSE),)</f>
        <v>27603.391999999993</v>
      </c>
      <c r="M149" s="204">
        <f>IFERROR(VLOOKUP(C149,'BANK INF DECEMBER 2022'!C149:O665,13,FALSE),)</f>
        <v>62001.89</v>
      </c>
      <c r="N149" s="204">
        <f>IFERROR(VLOOKUP(C149,'BANK INF DECEMBER 2022'!C149:P665,14,FALSE),)</f>
        <v>100000</v>
      </c>
      <c r="O149" s="204">
        <f t="shared" si="9"/>
        <v>189605.28200000001</v>
      </c>
      <c r="P149" s="204">
        <f>IFERROR(VLOOKUP(C149,'BANK INF DECEMBER 2022'!C149:R665,16,FALSE),)</f>
        <v>0</v>
      </c>
      <c r="Q149" s="204">
        <f t="shared" si="8"/>
        <v>430413.56799999997</v>
      </c>
      <c r="R149" s="204">
        <f>IFERROR(VLOOKUP(C149,'BANK INF DECEMBER 2022'!C149:T665,18,FALSE),)</f>
        <v>24800.75</v>
      </c>
      <c r="S149" s="204">
        <f>IFERROR(VLOOKUP(C149,'BANK INF DECEMBER 2022'!C149:U665,19,FALSE),)</f>
        <v>62001.89</v>
      </c>
      <c r="T149" s="204">
        <f>IFERROR(VLOOKUP(C149,'BANK INF DECEMBER 2022'!C149:V665,20,FALSE),)</f>
        <v>3100.09</v>
      </c>
      <c r="U149" s="210">
        <f t="shared" si="10"/>
        <v>89902.73</v>
      </c>
      <c r="V149" s="210">
        <f t="shared" si="11"/>
        <v>709921.58</v>
      </c>
    </row>
    <row r="150" spans="1:22" s="194" customFormat="1" ht="25.15" customHeight="1">
      <c r="A150" s="211">
        <v>148</v>
      </c>
      <c r="B150" s="202">
        <v>4</v>
      </c>
      <c r="C150" s="710" t="s">
        <v>377</v>
      </c>
      <c r="D150" s="203" t="s">
        <v>787</v>
      </c>
      <c r="E150" s="203" t="str">
        <f>IFERROR(VLOOKUP(C150,'BANK INF DECEMBER 2022'!C150:F666,4,FALSE),)</f>
        <v>0152656500600</v>
      </c>
      <c r="F150" s="204" t="s">
        <v>194</v>
      </c>
      <c r="G150" s="204">
        <f>IFERROR(VLOOKUP(C150,'BANK INF DECEMBER 2022'!C150:H666,6,FALSE),)</f>
        <v>24</v>
      </c>
      <c r="H150" s="204">
        <f>IFERROR(VLOOKUP(C150,'BANK INF DECEMBER 2022'!C150:I666,7,FALSE),)</f>
        <v>12500</v>
      </c>
      <c r="I150" s="204">
        <f>IFERROR(VLOOKUP(C150,'BANK INF DECEMBER 2022'!C150:J666,8,FALSE),)</f>
        <v>325000</v>
      </c>
      <c r="J150" s="204">
        <f>IFERROR(VLOOKUP(C150,'BANK INF DECEMBER 2022'!C150:L666,10,FALSE),)</f>
        <v>575854.55000000005</v>
      </c>
      <c r="K150" s="204">
        <f>IFERROR(VLOOKUP(C150,'BANK INF DECEMBER 2022'!C150:M666,11,FALSE),)</f>
        <v>518269.09</v>
      </c>
      <c r="L150" s="204">
        <f>IFERROR(VLOOKUP(C150,'BANK INF DECEMBER 2022'!C150:N666,12,FALSE),)</f>
        <v>19861.527200000004</v>
      </c>
      <c r="M150" s="204">
        <f>IFERROR(VLOOKUP(C150,'BANK INF DECEMBER 2022'!C150:O666,13,FALSE),)</f>
        <v>57585.46</v>
      </c>
      <c r="N150" s="204">
        <f>IFERROR(VLOOKUP(C150,'BANK INF DECEMBER 2022'!C150:P666,14,FALSE),)</f>
        <v>100000</v>
      </c>
      <c r="O150" s="204">
        <f t="shared" si="9"/>
        <v>177446.9872</v>
      </c>
      <c r="P150" s="204">
        <f>IFERROR(VLOOKUP(C150,'BANK INF DECEMBER 2022'!C150:R666,16,FALSE),)</f>
        <v>0</v>
      </c>
      <c r="Q150" s="204">
        <f t="shared" si="8"/>
        <v>398407.56280000007</v>
      </c>
      <c r="R150" s="204">
        <f>IFERROR(VLOOKUP(C150,'BANK INF DECEMBER 2022'!C150:T666,18,FALSE),)</f>
        <v>23034.18</v>
      </c>
      <c r="S150" s="204">
        <f>IFERROR(VLOOKUP(C150,'BANK INF DECEMBER 2022'!C150:U666,19,FALSE),)</f>
        <v>57585.46</v>
      </c>
      <c r="T150" s="204">
        <f>IFERROR(VLOOKUP(C150,'BANK INF DECEMBER 2022'!C150:V666,20,FALSE),)</f>
        <v>2879.27</v>
      </c>
      <c r="U150" s="210">
        <f t="shared" si="10"/>
        <v>83498.91</v>
      </c>
      <c r="V150" s="210">
        <f t="shared" si="11"/>
        <v>659353.46000000008</v>
      </c>
    </row>
    <row r="151" spans="1:22" s="194" customFormat="1" ht="25.15" customHeight="1">
      <c r="A151" s="211">
        <v>149</v>
      </c>
      <c r="B151" s="202">
        <v>4</v>
      </c>
      <c r="C151" s="710" t="s">
        <v>378</v>
      </c>
      <c r="D151" s="203" t="s">
        <v>787</v>
      </c>
      <c r="E151" s="203" t="str">
        <f>IFERROR(VLOOKUP(C151,'BANK INF DECEMBER 2022'!C151:F667,4,FALSE),)</f>
        <v>0152620187600</v>
      </c>
      <c r="F151" s="204" t="s">
        <v>379</v>
      </c>
      <c r="G151" s="204">
        <f>IFERROR(VLOOKUP(C151,'BANK INF DECEMBER 2022'!C151:H667,6,FALSE),)</f>
        <v>26</v>
      </c>
      <c r="H151" s="204">
        <f>IFERROR(VLOOKUP(C151,'BANK INF DECEMBER 2022'!C151:I667,7,FALSE),)</f>
        <v>20230</v>
      </c>
      <c r="I151" s="204">
        <f>IFERROR(VLOOKUP(C151,'BANK INF DECEMBER 2022'!C151:J667,8,FALSE),)</f>
        <v>525980</v>
      </c>
      <c r="J151" s="204">
        <f>IFERROR(VLOOKUP(C151,'BANK INF DECEMBER 2022'!C151:L667,10,FALSE),)</f>
        <v>942750.06</v>
      </c>
      <c r="K151" s="204">
        <f>IFERROR(VLOOKUP(C151,'BANK INF DECEMBER 2022'!C151:M667,11,FALSE),)</f>
        <v>848475.05</v>
      </c>
      <c r="L151" s="204">
        <f>IFERROR(VLOOKUP(C151,'BANK INF DECEMBER 2022'!C151:N667,12,FALSE),)</f>
        <v>90118.762500000012</v>
      </c>
      <c r="M151" s="204">
        <f>IFERROR(VLOOKUP(C151,'BANK INF DECEMBER 2022'!C151:O667,13,FALSE),)</f>
        <v>94275.01</v>
      </c>
      <c r="N151" s="204">
        <f>IFERROR(VLOOKUP(C151,'BANK INF DECEMBER 2022'!C151:P667,14,FALSE),)</f>
        <v>100000</v>
      </c>
      <c r="O151" s="204">
        <f t="shared" si="9"/>
        <v>284393.77250000002</v>
      </c>
      <c r="P151" s="204">
        <f>IFERROR(VLOOKUP(C151,'BANK INF DECEMBER 2022'!C151:R667,16,FALSE),)</f>
        <v>0</v>
      </c>
      <c r="Q151" s="204">
        <f t="shared" si="8"/>
        <v>658356.28750000009</v>
      </c>
      <c r="R151" s="204">
        <f>IFERROR(VLOOKUP(C151,'BANK INF DECEMBER 2022'!C151:T667,18,FALSE),)</f>
        <v>37710</v>
      </c>
      <c r="S151" s="204">
        <f>IFERROR(VLOOKUP(C151,'BANK INF DECEMBER 2022'!C151:U667,19,FALSE),)</f>
        <v>94275.01</v>
      </c>
      <c r="T151" s="204">
        <f>IFERROR(VLOOKUP(C151,'BANK INF DECEMBER 2022'!C151:V667,20,FALSE),)</f>
        <v>4713.75</v>
      </c>
      <c r="U151" s="210">
        <f t="shared" si="10"/>
        <v>136698.76</v>
      </c>
      <c r="V151" s="210">
        <f t="shared" si="11"/>
        <v>1079448.82</v>
      </c>
    </row>
    <row r="152" spans="1:22" s="194" customFormat="1" ht="25.15" customHeight="1">
      <c r="A152" s="211">
        <v>150</v>
      </c>
      <c r="B152" s="202">
        <v>4</v>
      </c>
      <c r="C152" s="710" t="s">
        <v>380</v>
      </c>
      <c r="D152" s="203" t="s">
        <v>787</v>
      </c>
      <c r="E152" s="203" t="str">
        <f>IFERROR(VLOOKUP(C152,'BANK INF DECEMBER 2022'!C152:F668,4,FALSE),)</f>
        <v>0152527181900</v>
      </c>
      <c r="F152" s="204" t="s">
        <v>204</v>
      </c>
      <c r="G152" s="204">
        <f>IFERROR(VLOOKUP(C152,'BANK INF DECEMBER 2022'!C152:H668,6,FALSE),)</f>
        <v>26</v>
      </c>
      <c r="H152" s="204">
        <f>IFERROR(VLOOKUP(C152,'BANK INF DECEMBER 2022'!C152:I668,7,FALSE),)</f>
        <v>15000</v>
      </c>
      <c r="I152" s="204">
        <f>IFERROR(VLOOKUP(C152,'BANK INF DECEMBER 2022'!C152:J668,8,FALSE),)</f>
        <v>390000</v>
      </c>
      <c r="J152" s="204">
        <f>IFERROR(VLOOKUP(C152,'BANK INF DECEMBER 2022'!C152:L668,10,FALSE),)</f>
        <v>918040.62</v>
      </c>
      <c r="K152" s="204">
        <f>IFERROR(VLOOKUP(C152,'BANK INF DECEMBER 2022'!C152:M668,11,FALSE),)</f>
        <v>826236.56</v>
      </c>
      <c r="L152" s="204">
        <f>IFERROR(VLOOKUP(C152,'BANK INF DECEMBER 2022'!C152:N668,12,FALSE),)</f>
        <v>84559.140000000014</v>
      </c>
      <c r="M152" s="204">
        <f>IFERROR(VLOOKUP(C152,'BANK INF DECEMBER 2022'!C152:O668,13,FALSE),)</f>
        <v>91804.06</v>
      </c>
      <c r="N152" s="204">
        <f>IFERROR(VLOOKUP(C152,'BANK INF DECEMBER 2022'!C152:P668,14,FALSE),)</f>
        <v>100000</v>
      </c>
      <c r="O152" s="204">
        <f t="shared" si="9"/>
        <v>276363.2</v>
      </c>
      <c r="P152" s="204">
        <f>IFERROR(VLOOKUP(C152,'BANK INF DECEMBER 2022'!C152:R668,16,FALSE),)</f>
        <v>0</v>
      </c>
      <c r="Q152" s="204">
        <f t="shared" si="8"/>
        <v>641677.41999999993</v>
      </c>
      <c r="R152" s="204">
        <f>IFERROR(VLOOKUP(C152,'BANK INF DECEMBER 2022'!C152:T668,18,FALSE),)</f>
        <v>36721.620000000003</v>
      </c>
      <c r="S152" s="204">
        <f>IFERROR(VLOOKUP(C152,'BANK INF DECEMBER 2022'!C152:U668,19,FALSE),)</f>
        <v>91804.06</v>
      </c>
      <c r="T152" s="204">
        <f>IFERROR(VLOOKUP(C152,'BANK INF DECEMBER 2022'!C152:V668,20,FALSE),)</f>
        <v>4590.2</v>
      </c>
      <c r="U152" s="210">
        <f t="shared" si="10"/>
        <v>133115.88</v>
      </c>
      <c r="V152" s="210">
        <f t="shared" si="11"/>
        <v>1051156.5</v>
      </c>
    </row>
    <row r="153" spans="1:22" s="194" customFormat="1" ht="25.15" customHeight="1">
      <c r="A153" s="211">
        <v>151</v>
      </c>
      <c r="B153" s="202">
        <v>4</v>
      </c>
      <c r="C153" s="710" t="s">
        <v>381</v>
      </c>
      <c r="D153" s="203" t="s">
        <v>787</v>
      </c>
      <c r="E153" s="203" t="str">
        <f>IFERROR(VLOOKUP(C153,'BANK INF DECEMBER 2022'!C153:F669,4,FALSE),)</f>
        <v>0152605062700</v>
      </c>
      <c r="F153" s="204" t="s">
        <v>223</v>
      </c>
      <c r="G153" s="204">
        <f>IFERROR(VLOOKUP(C153,'BANK INF DECEMBER 2022'!C153:H669,6,FALSE),)</f>
        <v>17</v>
      </c>
      <c r="H153" s="204">
        <f>IFERROR(VLOOKUP(C153,'BANK INF DECEMBER 2022'!C153:I669,7,FALSE),)</f>
        <v>18000</v>
      </c>
      <c r="I153" s="204">
        <f>IFERROR(VLOOKUP(C153,'BANK INF DECEMBER 2022'!C153:J669,8,FALSE),)</f>
        <v>468000</v>
      </c>
      <c r="J153" s="204">
        <f>IFERROR(VLOOKUP(C153,'BANK INF DECEMBER 2022'!C153:L669,10,FALSE),)</f>
        <v>705630.74</v>
      </c>
      <c r="K153" s="204">
        <f>IFERROR(VLOOKUP(C153,'BANK INF DECEMBER 2022'!C153:M669,11,FALSE),)</f>
        <v>635067.66999999993</v>
      </c>
      <c r="L153" s="204">
        <f>IFERROR(VLOOKUP(C153,'BANK INF DECEMBER 2022'!C153:N669,12,FALSE),)</f>
        <v>43013.533999999985</v>
      </c>
      <c r="M153" s="204">
        <f>IFERROR(VLOOKUP(C153,'BANK INF DECEMBER 2022'!C153:O669,13,FALSE),)</f>
        <v>70563.070000000007</v>
      </c>
      <c r="N153" s="204">
        <f>IFERROR(VLOOKUP(C153,'BANK INF DECEMBER 2022'!C153:P669,14,FALSE),)</f>
        <v>0</v>
      </c>
      <c r="O153" s="204">
        <f t="shared" si="9"/>
        <v>113576.60399999999</v>
      </c>
      <c r="P153" s="204">
        <f>IFERROR(VLOOKUP(C153,'BANK INF DECEMBER 2022'!C153:R669,16,FALSE),)</f>
        <v>0</v>
      </c>
      <c r="Q153" s="204">
        <f t="shared" si="8"/>
        <v>592054.13599999994</v>
      </c>
      <c r="R153" s="204">
        <f>IFERROR(VLOOKUP(C153,'BANK INF DECEMBER 2022'!C153:T669,18,FALSE),)</f>
        <v>28225.23</v>
      </c>
      <c r="S153" s="204">
        <f>IFERROR(VLOOKUP(C153,'BANK INF DECEMBER 2022'!C153:U669,19,FALSE),)</f>
        <v>70563.070000000007</v>
      </c>
      <c r="T153" s="204">
        <f>IFERROR(VLOOKUP(C153,'BANK INF DECEMBER 2022'!C153:V669,20,FALSE),)</f>
        <v>3528.15</v>
      </c>
      <c r="U153" s="210">
        <f t="shared" si="10"/>
        <v>102316.45</v>
      </c>
      <c r="V153" s="210">
        <f t="shared" si="11"/>
        <v>807947.19</v>
      </c>
    </row>
    <row r="154" spans="1:22" s="194" customFormat="1" ht="25.15" customHeight="1">
      <c r="A154" s="211">
        <v>152</v>
      </c>
      <c r="B154" s="202">
        <v>4</v>
      </c>
      <c r="C154" s="710" t="s">
        <v>382</v>
      </c>
      <c r="D154" s="203" t="s">
        <v>787</v>
      </c>
      <c r="E154" s="203" t="str">
        <f>IFERROR(VLOOKUP(C154,'BANK INF DECEMBER 2022'!C154:F670,4,FALSE),)</f>
        <v>0152459377100</v>
      </c>
      <c r="F154" s="204" t="s">
        <v>194</v>
      </c>
      <c r="G154" s="204">
        <f>IFERROR(VLOOKUP(C154,'BANK INF DECEMBER 2022'!C154:H670,6,FALSE),)</f>
        <v>26</v>
      </c>
      <c r="H154" s="204">
        <f>IFERROR(VLOOKUP(C154,'BANK INF DECEMBER 2022'!C154:I670,7,FALSE),)</f>
        <v>15000</v>
      </c>
      <c r="I154" s="204">
        <f>IFERROR(VLOOKUP(C154,'BANK INF DECEMBER 2022'!C154:J670,8,FALSE),)</f>
        <v>390000</v>
      </c>
      <c r="J154" s="204">
        <f>IFERROR(VLOOKUP(C154,'BANK INF DECEMBER 2022'!C154:L670,10,FALSE),)</f>
        <v>830033.85</v>
      </c>
      <c r="K154" s="204">
        <f>IFERROR(VLOOKUP(C154,'BANK INF DECEMBER 2022'!C154:M670,11,FALSE),)</f>
        <v>747030.46</v>
      </c>
      <c r="L154" s="204">
        <f>IFERROR(VLOOKUP(C154,'BANK INF DECEMBER 2022'!C154:N670,12,FALSE),)</f>
        <v>65406.091999999997</v>
      </c>
      <c r="M154" s="204">
        <f>IFERROR(VLOOKUP(C154,'BANK INF DECEMBER 2022'!C154:O670,13,FALSE),)</f>
        <v>83003.39</v>
      </c>
      <c r="N154" s="204">
        <f>IFERROR(VLOOKUP(C154,'BANK INF DECEMBER 2022'!C154:P670,14,FALSE),)</f>
        <v>100000</v>
      </c>
      <c r="O154" s="204">
        <f t="shared" si="9"/>
        <v>248409.48199999999</v>
      </c>
      <c r="P154" s="204">
        <f>IFERROR(VLOOKUP(C154,'BANK INF DECEMBER 2022'!C154:R670,16,FALSE),)</f>
        <v>0</v>
      </c>
      <c r="Q154" s="204">
        <f t="shared" si="8"/>
        <v>581624.36800000002</v>
      </c>
      <c r="R154" s="204">
        <f>IFERROR(VLOOKUP(C154,'BANK INF DECEMBER 2022'!C154:T670,18,FALSE),)</f>
        <v>33201.35</v>
      </c>
      <c r="S154" s="204">
        <f>IFERROR(VLOOKUP(C154,'BANK INF DECEMBER 2022'!C154:U670,19,FALSE),)</f>
        <v>83003.39</v>
      </c>
      <c r="T154" s="204">
        <f>IFERROR(VLOOKUP(C154,'BANK INF DECEMBER 2022'!C154:V670,20,FALSE),)</f>
        <v>4150.17</v>
      </c>
      <c r="U154" s="210">
        <f t="shared" si="10"/>
        <v>120354.90999999999</v>
      </c>
      <c r="V154" s="210">
        <f t="shared" si="11"/>
        <v>950388.76</v>
      </c>
    </row>
    <row r="155" spans="1:22" s="194" customFormat="1" ht="25.15" customHeight="1">
      <c r="A155" s="211">
        <v>153</v>
      </c>
      <c r="B155" s="202">
        <v>4</v>
      </c>
      <c r="C155" s="710" t="s">
        <v>383</v>
      </c>
      <c r="D155" s="203" t="s">
        <v>787</v>
      </c>
      <c r="E155" s="203" t="str">
        <f>IFERROR(VLOOKUP(C155,'BANK INF DECEMBER 2022'!C155:F671,4,FALSE),)</f>
        <v>0152519449100</v>
      </c>
      <c r="F155" s="204" t="s">
        <v>194</v>
      </c>
      <c r="G155" s="204">
        <f>IFERROR(VLOOKUP(C155,'BANK INF DECEMBER 2022'!C155:H671,6,FALSE),)</f>
        <v>26</v>
      </c>
      <c r="H155" s="204">
        <f>IFERROR(VLOOKUP(C155,'BANK INF DECEMBER 2022'!C155:I671,7,FALSE),)</f>
        <v>12500</v>
      </c>
      <c r="I155" s="204">
        <f>IFERROR(VLOOKUP(C155,'BANK INF DECEMBER 2022'!C155:J671,8,FALSE),)</f>
        <v>325000</v>
      </c>
      <c r="J155" s="204">
        <f>IFERROR(VLOOKUP(C155,'BANK INF DECEMBER 2022'!C155:L671,10,FALSE),)</f>
        <v>700862.25</v>
      </c>
      <c r="K155" s="204">
        <f>IFERROR(VLOOKUP(C155,'BANK INF DECEMBER 2022'!C155:M671,11,FALSE),)</f>
        <v>630776.02</v>
      </c>
      <c r="L155" s="204">
        <f>IFERROR(VLOOKUP(C155,'BANK INF DECEMBER 2022'!C155:N671,12,FALSE),)</f>
        <v>42155.204000000005</v>
      </c>
      <c r="M155" s="204">
        <f>IFERROR(VLOOKUP(C155,'BANK INF DECEMBER 2022'!C155:O671,13,FALSE),)</f>
        <v>70086.23</v>
      </c>
      <c r="N155" s="204">
        <f>IFERROR(VLOOKUP(C155,'BANK INF DECEMBER 2022'!C155:P671,14,FALSE),)</f>
        <v>100000</v>
      </c>
      <c r="O155" s="204">
        <f t="shared" si="9"/>
        <v>212241.43400000001</v>
      </c>
      <c r="P155" s="204">
        <f>IFERROR(VLOOKUP(C155,'BANK INF DECEMBER 2022'!C155:R671,16,FALSE),)</f>
        <v>0</v>
      </c>
      <c r="Q155" s="204">
        <f t="shared" si="8"/>
        <v>488620.81599999999</v>
      </c>
      <c r="R155" s="204">
        <f>IFERROR(VLOOKUP(C155,'BANK INF DECEMBER 2022'!C155:T671,18,FALSE),)</f>
        <v>28034.49</v>
      </c>
      <c r="S155" s="204">
        <f>IFERROR(VLOOKUP(C155,'BANK INF DECEMBER 2022'!C155:U671,19,FALSE),)</f>
        <v>70086.23</v>
      </c>
      <c r="T155" s="204">
        <f>IFERROR(VLOOKUP(C155,'BANK INF DECEMBER 2022'!C155:V671,20,FALSE),)</f>
        <v>3504.31</v>
      </c>
      <c r="U155" s="210">
        <f t="shared" si="10"/>
        <v>101625.03</v>
      </c>
      <c r="V155" s="210">
        <f t="shared" si="11"/>
        <v>802487.28</v>
      </c>
    </row>
    <row r="156" spans="1:22" s="194" customFormat="1" ht="25.15" customHeight="1">
      <c r="A156" s="211">
        <v>154</v>
      </c>
      <c r="B156" s="202">
        <v>4</v>
      </c>
      <c r="C156" s="710" t="s">
        <v>384</v>
      </c>
      <c r="D156" s="203" t="s">
        <v>787</v>
      </c>
      <c r="E156" s="203" t="str">
        <f>IFERROR(VLOOKUP(C156,'BANK INF DECEMBER 2022'!C156:F672,4,FALSE),)</f>
        <v>0152620385900</v>
      </c>
      <c r="F156" s="204" t="s">
        <v>385</v>
      </c>
      <c r="G156" s="204">
        <f>IFERROR(VLOOKUP(C156,'BANK INF DECEMBER 2022'!C156:H672,6,FALSE),)</f>
        <v>26</v>
      </c>
      <c r="H156" s="204">
        <f>IFERROR(VLOOKUP(C156,'BANK INF DECEMBER 2022'!C156:I672,7,FALSE),)</f>
        <v>20000</v>
      </c>
      <c r="I156" s="204">
        <f>IFERROR(VLOOKUP(C156,'BANK INF DECEMBER 2022'!C156:J672,8,FALSE),)</f>
        <v>520000</v>
      </c>
      <c r="J156" s="204">
        <f>IFERROR(VLOOKUP(C156,'BANK INF DECEMBER 2022'!C156:L672,10,FALSE),)</f>
        <v>1012037.85</v>
      </c>
      <c r="K156" s="204">
        <f>IFERROR(VLOOKUP(C156,'BANK INF DECEMBER 2022'!C156:M672,11,FALSE),)</f>
        <v>910834.05999999994</v>
      </c>
      <c r="L156" s="204">
        <f>IFERROR(VLOOKUP(C156,'BANK INF DECEMBER 2022'!C156:N672,12,FALSE),)</f>
        <v>105708.51499999998</v>
      </c>
      <c r="M156" s="204">
        <f>IFERROR(VLOOKUP(C156,'BANK INF DECEMBER 2022'!C156:O672,13,FALSE),)</f>
        <v>101203.79</v>
      </c>
      <c r="N156" s="204">
        <f>IFERROR(VLOOKUP(C156,'BANK INF DECEMBER 2022'!C156:P672,14,FALSE),)</f>
        <v>100000</v>
      </c>
      <c r="O156" s="204">
        <f t="shared" si="9"/>
        <v>306912.30499999999</v>
      </c>
      <c r="P156" s="204">
        <f>IFERROR(VLOOKUP(C156,'BANK INF DECEMBER 2022'!C156:R672,16,FALSE),)</f>
        <v>0</v>
      </c>
      <c r="Q156" s="204">
        <f t="shared" si="8"/>
        <v>705125.54499999993</v>
      </c>
      <c r="R156" s="204">
        <f>IFERROR(VLOOKUP(C156,'BANK INF DECEMBER 2022'!C156:T672,18,FALSE),)</f>
        <v>40481.51</v>
      </c>
      <c r="S156" s="204">
        <f>IFERROR(VLOOKUP(C156,'BANK INF DECEMBER 2022'!C156:U672,19,FALSE),)</f>
        <v>101203.79</v>
      </c>
      <c r="T156" s="204">
        <f>IFERROR(VLOOKUP(C156,'BANK INF DECEMBER 2022'!C156:V672,20,FALSE),)</f>
        <v>5060.1899999999996</v>
      </c>
      <c r="U156" s="210">
        <f t="shared" si="10"/>
        <v>146745.49</v>
      </c>
      <c r="V156" s="210">
        <f t="shared" si="11"/>
        <v>1158783.3399999999</v>
      </c>
    </row>
    <row r="157" spans="1:22" s="194" customFormat="1" ht="25.15" customHeight="1">
      <c r="A157" s="211">
        <v>155</v>
      </c>
      <c r="B157" s="202">
        <v>4</v>
      </c>
      <c r="C157" s="710" t="s">
        <v>386</v>
      </c>
      <c r="D157" s="203" t="s">
        <v>787</v>
      </c>
      <c r="E157" s="203" t="str">
        <f>IFERROR(VLOOKUP(C157,'BANK INF DECEMBER 2022'!C157:F673,4,FALSE),)</f>
        <v>0152518152500</v>
      </c>
      <c r="F157" s="204" t="s">
        <v>387</v>
      </c>
      <c r="G157" s="204">
        <f>IFERROR(VLOOKUP(C157,'BANK INF DECEMBER 2022'!C157:H673,6,FALSE),)</f>
        <v>26</v>
      </c>
      <c r="H157" s="204">
        <f>IFERROR(VLOOKUP(C157,'BANK INF DECEMBER 2022'!C157:I673,7,FALSE),)</f>
        <v>20000</v>
      </c>
      <c r="I157" s="204">
        <f>IFERROR(VLOOKUP(C157,'BANK INF DECEMBER 2022'!C157:J673,8,FALSE),)</f>
        <v>520000</v>
      </c>
      <c r="J157" s="204">
        <f>IFERROR(VLOOKUP(C157,'BANK INF DECEMBER 2022'!C157:L673,10,FALSE),)</f>
        <v>1162716.1100000001</v>
      </c>
      <c r="K157" s="204">
        <f>IFERROR(VLOOKUP(C157,'BANK INF DECEMBER 2022'!C157:M673,11,FALSE),)</f>
        <v>1046444.5000000001</v>
      </c>
      <c r="L157" s="204">
        <f>IFERROR(VLOOKUP(C157,'BANK INF DECEMBER 2022'!C157:N673,12,FALSE),)</f>
        <v>141933.35000000003</v>
      </c>
      <c r="M157" s="204">
        <f>IFERROR(VLOOKUP(C157,'BANK INF DECEMBER 2022'!C157:O673,13,FALSE),)</f>
        <v>116271.61</v>
      </c>
      <c r="N157" s="204">
        <f>IFERROR(VLOOKUP(C157,'BANK INF DECEMBER 2022'!C157:P673,14,FALSE),)</f>
        <v>0</v>
      </c>
      <c r="O157" s="204">
        <f t="shared" si="9"/>
        <v>258204.96000000002</v>
      </c>
      <c r="P157" s="204">
        <f>IFERROR(VLOOKUP(C157,'BANK INF DECEMBER 2022'!C157:R673,16,FALSE),)</f>
        <v>0</v>
      </c>
      <c r="Q157" s="204">
        <f t="shared" si="8"/>
        <v>904511.15000000014</v>
      </c>
      <c r="R157" s="204">
        <f>IFERROR(VLOOKUP(C157,'BANK INF DECEMBER 2022'!C157:T673,18,FALSE),)</f>
        <v>46508.639999999999</v>
      </c>
      <c r="S157" s="204">
        <f>IFERROR(VLOOKUP(C157,'BANK INF DECEMBER 2022'!C157:U673,19,FALSE),)</f>
        <v>116271.61</v>
      </c>
      <c r="T157" s="204">
        <f>IFERROR(VLOOKUP(C157,'BANK INF DECEMBER 2022'!C157:V673,20,FALSE),)</f>
        <v>5813.58</v>
      </c>
      <c r="U157" s="210">
        <f t="shared" si="10"/>
        <v>168593.83</v>
      </c>
      <c r="V157" s="210">
        <f t="shared" si="11"/>
        <v>1331309.9400000002</v>
      </c>
    </row>
    <row r="158" spans="1:22" s="194" customFormat="1" ht="25.15" customHeight="1">
      <c r="A158" s="211">
        <v>156</v>
      </c>
      <c r="B158" s="202">
        <v>4</v>
      </c>
      <c r="C158" s="710" t="s">
        <v>388</v>
      </c>
      <c r="D158" s="203" t="s">
        <v>787</v>
      </c>
      <c r="E158" s="203" t="str">
        <f>IFERROR(VLOOKUP(C158,'BANK INF DECEMBER 2022'!C158:F674,4,FALSE),)</f>
        <v>0152620711900</v>
      </c>
      <c r="F158" s="204" t="s">
        <v>204</v>
      </c>
      <c r="G158" s="204">
        <f>IFERROR(VLOOKUP(C158,'BANK INF DECEMBER 2022'!C158:H674,6,FALSE),)</f>
        <v>21</v>
      </c>
      <c r="H158" s="204">
        <f>IFERROR(VLOOKUP(C158,'BANK INF DECEMBER 2022'!C158:I674,7,FALSE),)</f>
        <v>12500</v>
      </c>
      <c r="I158" s="204">
        <f>IFERROR(VLOOKUP(C158,'BANK INF DECEMBER 2022'!C158:J674,8,FALSE),)</f>
        <v>325000</v>
      </c>
      <c r="J158" s="204">
        <f>IFERROR(VLOOKUP(C158,'BANK INF DECEMBER 2022'!C158:L674,10,FALSE),)</f>
        <v>457515</v>
      </c>
      <c r="K158" s="204">
        <f>IFERROR(VLOOKUP(C158,'BANK INF DECEMBER 2022'!C158:M674,11,FALSE),)</f>
        <v>411763.5</v>
      </c>
      <c r="L158" s="204">
        <f>IFERROR(VLOOKUP(C158,'BANK INF DECEMBER 2022'!C158:N674,12,FALSE),)</f>
        <v>11341.08</v>
      </c>
      <c r="M158" s="204">
        <f>IFERROR(VLOOKUP(C158,'BANK INF DECEMBER 2022'!C158:O674,13,FALSE),)</f>
        <v>45751.5</v>
      </c>
      <c r="N158" s="204">
        <f>IFERROR(VLOOKUP(C158,'BANK INF DECEMBER 2022'!C158:P674,14,FALSE),)</f>
        <v>0</v>
      </c>
      <c r="O158" s="204">
        <f t="shared" si="9"/>
        <v>57092.58</v>
      </c>
      <c r="P158" s="204">
        <f>IFERROR(VLOOKUP(C158,'BANK INF DECEMBER 2022'!C158:R674,16,FALSE),)</f>
        <v>0</v>
      </c>
      <c r="Q158" s="204">
        <f t="shared" si="8"/>
        <v>400422.42</v>
      </c>
      <c r="R158" s="204">
        <f>IFERROR(VLOOKUP(C158,'BANK INF DECEMBER 2022'!C158:T674,18,FALSE),)</f>
        <v>18300.599999999999</v>
      </c>
      <c r="S158" s="204">
        <f>IFERROR(VLOOKUP(C158,'BANK INF DECEMBER 2022'!C158:U674,19,FALSE),)</f>
        <v>45751.5</v>
      </c>
      <c r="T158" s="204">
        <f>IFERROR(VLOOKUP(C158,'BANK INF DECEMBER 2022'!C158:V674,20,FALSE),)</f>
        <v>2287.58</v>
      </c>
      <c r="U158" s="210">
        <f t="shared" si="10"/>
        <v>66339.679999999993</v>
      </c>
      <c r="V158" s="210">
        <f t="shared" si="11"/>
        <v>523854.68</v>
      </c>
    </row>
    <row r="159" spans="1:22" s="194" customFormat="1" ht="25.15" customHeight="1">
      <c r="A159" s="211">
        <v>157</v>
      </c>
      <c r="B159" s="202">
        <v>4</v>
      </c>
      <c r="C159" s="710" t="s">
        <v>389</v>
      </c>
      <c r="D159" s="203" t="s">
        <v>787</v>
      </c>
      <c r="E159" s="203" t="str">
        <f>IFERROR(VLOOKUP(C159,'BANK INF DECEMBER 2022'!C159:F675,4,FALSE),)</f>
        <v>0152505774800</v>
      </c>
      <c r="F159" s="204" t="s">
        <v>204</v>
      </c>
      <c r="G159" s="204">
        <f>IFERROR(VLOOKUP(C159,'BANK INF DECEMBER 2022'!C159:H675,6,FALSE),)</f>
        <v>16</v>
      </c>
      <c r="H159" s="204">
        <f>IFERROR(VLOOKUP(C159,'BANK INF DECEMBER 2022'!C159:I675,7,FALSE),)</f>
        <v>15000</v>
      </c>
      <c r="I159" s="204">
        <f>IFERROR(VLOOKUP(C159,'BANK INF DECEMBER 2022'!C159:J675,8,FALSE),)</f>
        <v>390000</v>
      </c>
      <c r="J159" s="204">
        <f>IFERROR(VLOOKUP(C159,'BANK INF DECEMBER 2022'!C159:L675,10,FALSE),)</f>
        <v>628029.85</v>
      </c>
      <c r="K159" s="204">
        <f>IFERROR(VLOOKUP(C159,'BANK INF DECEMBER 2022'!C159:M675,11,FALSE),)</f>
        <v>565226.86</v>
      </c>
      <c r="L159" s="204">
        <f>IFERROR(VLOOKUP(C159,'BANK INF DECEMBER 2022'!C159:N675,12,FALSE),)</f>
        <v>29045.371999999996</v>
      </c>
      <c r="M159" s="204">
        <f>IFERROR(VLOOKUP(C159,'BANK INF DECEMBER 2022'!C159:O675,13,FALSE),)</f>
        <v>62802.99</v>
      </c>
      <c r="N159" s="204">
        <f>IFERROR(VLOOKUP(C159,'BANK INF DECEMBER 2022'!C159:P675,14,FALSE),)</f>
        <v>100000</v>
      </c>
      <c r="O159" s="204">
        <f t="shared" si="9"/>
        <v>191848.36199999999</v>
      </c>
      <c r="P159" s="204">
        <f>IFERROR(VLOOKUP(C159,'BANK INF DECEMBER 2022'!C159:R675,16,FALSE),)</f>
        <v>0</v>
      </c>
      <c r="Q159" s="204">
        <f t="shared" si="8"/>
        <v>436181.48800000001</v>
      </c>
      <c r="R159" s="204">
        <f>IFERROR(VLOOKUP(C159,'BANK INF DECEMBER 2022'!C159:T675,18,FALSE),)</f>
        <v>25121.19</v>
      </c>
      <c r="S159" s="204">
        <f>IFERROR(VLOOKUP(C159,'BANK INF DECEMBER 2022'!C159:U675,19,FALSE),)</f>
        <v>62802.99</v>
      </c>
      <c r="T159" s="204">
        <f>IFERROR(VLOOKUP(C159,'BANK INF DECEMBER 2022'!C159:V675,20,FALSE),)</f>
        <v>3140.15</v>
      </c>
      <c r="U159" s="210">
        <f t="shared" si="10"/>
        <v>91064.329999999987</v>
      </c>
      <c r="V159" s="210">
        <f t="shared" si="11"/>
        <v>719094.17999999993</v>
      </c>
    </row>
    <row r="160" spans="1:22" s="194" customFormat="1" ht="25.15" customHeight="1">
      <c r="A160" s="211">
        <v>158</v>
      </c>
      <c r="B160" s="202">
        <v>4</v>
      </c>
      <c r="C160" s="710" t="s">
        <v>390</v>
      </c>
      <c r="D160" s="203" t="s">
        <v>787</v>
      </c>
      <c r="E160" s="203" t="str">
        <f>IFERROR(VLOOKUP(C160,'BANK INF DECEMBER 2022'!C160:F676,4,FALSE),)</f>
        <v>0152620573300</v>
      </c>
      <c r="F160" s="204" t="s">
        <v>204</v>
      </c>
      <c r="G160" s="204">
        <f>IFERROR(VLOOKUP(C160,'BANK INF DECEMBER 2022'!C160:H676,6,FALSE),)</f>
        <v>20</v>
      </c>
      <c r="H160" s="204">
        <f>IFERROR(VLOOKUP(C160,'BANK INF DECEMBER 2022'!C160:I676,7,FALSE),)</f>
        <v>15000</v>
      </c>
      <c r="I160" s="204">
        <f>IFERROR(VLOOKUP(C160,'BANK INF DECEMBER 2022'!C160:J676,8,FALSE),)</f>
        <v>390000</v>
      </c>
      <c r="J160" s="204">
        <f>IFERROR(VLOOKUP(C160,'BANK INF DECEMBER 2022'!C160:L676,10,FALSE),)</f>
        <v>579021.46</v>
      </c>
      <c r="K160" s="204">
        <f>IFERROR(VLOOKUP(C160,'BANK INF DECEMBER 2022'!C160:M676,11,FALSE),)</f>
        <v>521119.30999999994</v>
      </c>
      <c r="L160" s="204">
        <f>IFERROR(VLOOKUP(C160,'BANK INF DECEMBER 2022'!C160:N676,12,FALSE),)</f>
        <v>20223.861999999986</v>
      </c>
      <c r="M160" s="204">
        <f>IFERROR(VLOOKUP(C160,'BANK INF DECEMBER 2022'!C160:O676,13,FALSE),)</f>
        <v>57902.15</v>
      </c>
      <c r="N160" s="204">
        <f>IFERROR(VLOOKUP(C160,'BANK INF DECEMBER 2022'!C160:P676,14,FALSE),)</f>
        <v>100000</v>
      </c>
      <c r="O160" s="204">
        <f t="shared" si="9"/>
        <v>178126.01199999999</v>
      </c>
      <c r="P160" s="204">
        <f>IFERROR(VLOOKUP(C160,'BANK INF DECEMBER 2022'!C160:R676,16,FALSE),)</f>
        <v>0</v>
      </c>
      <c r="Q160" s="204">
        <f t="shared" si="8"/>
        <v>400895.44799999997</v>
      </c>
      <c r="R160" s="204">
        <f>IFERROR(VLOOKUP(C160,'BANK INF DECEMBER 2022'!C160:T676,18,FALSE),)</f>
        <v>23160.86</v>
      </c>
      <c r="S160" s="204">
        <f>IFERROR(VLOOKUP(C160,'BANK INF DECEMBER 2022'!C160:U676,19,FALSE),)</f>
        <v>57902.15</v>
      </c>
      <c r="T160" s="204">
        <f>IFERROR(VLOOKUP(C160,'BANK INF DECEMBER 2022'!C160:V676,20,FALSE),)</f>
        <v>2895.11</v>
      </c>
      <c r="U160" s="210">
        <f t="shared" si="10"/>
        <v>83958.12000000001</v>
      </c>
      <c r="V160" s="210">
        <f t="shared" si="11"/>
        <v>662979.57999999996</v>
      </c>
    </row>
    <row r="161" spans="1:22" s="194" customFormat="1" ht="25.15" customHeight="1">
      <c r="A161" s="211">
        <v>159</v>
      </c>
      <c r="B161" s="202">
        <v>4</v>
      </c>
      <c r="C161" s="710" t="s">
        <v>391</v>
      </c>
      <c r="D161" s="203" t="s">
        <v>787</v>
      </c>
      <c r="E161" s="203" t="str">
        <f>IFERROR(VLOOKUP(C161,'BANK INF DECEMBER 2022'!C161:F677,4,FALSE),)</f>
        <v>0152621387500</v>
      </c>
      <c r="F161" s="204" t="s">
        <v>204</v>
      </c>
      <c r="G161" s="204">
        <f>IFERROR(VLOOKUP(C161,'BANK INF DECEMBER 2022'!C161:H677,6,FALSE),)</f>
        <v>24</v>
      </c>
      <c r="H161" s="204">
        <f>IFERROR(VLOOKUP(C161,'BANK INF DECEMBER 2022'!C161:I677,7,FALSE),)</f>
        <v>15000</v>
      </c>
      <c r="I161" s="204">
        <f>IFERROR(VLOOKUP(C161,'BANK INF DECEMBER 2022'!C161:J677,8,FALSE),)</f>
        <v>390000</v>
      </c>
      <c r="J161" s="204">
        <f>IFERROR(VLOOKUP(C161,'BANK INF DECEMBER 2022'!C161:L677,10,FALSE),)</f>
        <v>645021.92000000004</v>
      </c>
      <c r="K161" s="204">
        <f>IFERROR(VLOOKUP(C161,'BANK INF DECEMBER 2022'!C161:M677,11,FALSE),)</f>
        <v>580519.73</v>
      </c>
      <c r="L161" s="204">
        <f>IFERROR(VLOOKUP(C161,'BANK INF DECEMBER 2022'!C161:N677,12,FALSE),)</f>
        <v>32103.945999999996</v>
      </c>
      <c r="M161" s="204">
        <f>IFERROR(VLOOKUP(C161,'BANK INF DECEMBER 2022'!C161:O677,13,FALSE),)</f>
        <v>64502.19</v>
      </c>
      <c r="N161" s="204">
        <f>IFERROR(VLOOKUP(C161,'BANK INF DECEMBER 2022'!C161:P677,14,FALSE),)</f>
        <v>0</v>
      </c>
      <c r="O161" s="204">
        <f t="shared" si="9"/>
        <v>96606.135999999999</v>
      </c>
      <c r="P161" s="204">
        <f>IFERROR(VLOOKUP(C161,'BANK INF DECEMBER 2022'!C161:R677,16,FALSE),)</f>
        <v>0</v>
      </c>
      <c r="Q161" s="204">
        <f t="shared" si="8"/>
        <v>548415.78399999999</v>
      </c>
      <c r="R161" s="204">
        <f>IFERROR(VLOOKUP(C161,'BANK INF DECEMBER 2022'!C161:T677,18,FALSE),)</f>
        <v>25800.880000000001</v>
      </c>
      <c r="S161" s="204">
        <f>IFERROR(VLOOKUP(C161,'BANK INF DECEMBER 2022'!C161:U677,19,FALSE),)</f>
        <v>64502.19</v>
      </c>
      <c r="T161" s="204">
        <f>IFERROR(VLOOKUP(C161,'BANK INF DECEMBER 2022'!C161:V677,20,FALSE),)</f>
        <v>3225.11</v>
      </c>
      <c r="U161" s="210">
        <f t="shared" si="10"/>
        <v>93528.180000000008</v>
      </c>
      <c r="V161" s="210">
        <f t="shared" si="11"/>
        <v>738550.10000000009</v>
      </c>
    </row>
    <row r="162" spans="1:22" s="194" customFormat="1" ht="25.15" customHeight="1">
      <c r="A162" s="211">
        <v>160</v>
      </c>
      <c r="B162" s="202">
        <v>4</v>
      </c>
      <c r="C162" s="710" t="s">
        <v>392</v>
      </c>
      <c r="D162" s="203" t="s">
        <v>787</v>
      </c>
      <c r="E162" s="203" t="str">
        <f>IFERROR(VLOOKUP(C162,'BANK INF DECEMBER 2022'!C162:F678,4,FALSE),)</f>
        <v>0152403408800</v>
      </c>
      <c r="F162" s="204" t="s">
        <v>204</v>
      </c>
      <c r="G162" s="204">
        <f>IFERROR(VLOOKUP(C162,'BANK INF DECEMBER 2022'!C162:H678,6,FALSE),)</f>
        <v>22</v>
      </c>
      <c r="H162" s="204">
        <f>IFERROR(VLOOKUP(C162,'BANK INF DECEMBER 2022'!C162:I678,7,FALSE),)</f>
        <v>15000</v>
      </c>
      <c r="I162" s="204">
        <f>IFERROR(VLOOKUP(C162,'BANK INF DECEMBER 2022'!C162:J678,8,FALSE),)</f>
        <v>390000</v>
      </c>
      <c r="J162" s="204">
        <f>IFERROR(VLOOKUP(C162,'BANK INF DECEMBER 2022'!C162:L678,10,FALSE),)</f>
        <v>607021.31000000006</v>
      </c>
      <c r="K162" s="204">
        <f>IFERROR(VLOOKUP(C162,'BANK INF DECEMBER 2022'!C162:M678,11,FALSE),)</f>
        <v>546319.18000000005</v>
      </c>
      <c r="L162" s="204">
        <f>IFERROR(VLOOKUP(C162,'BANK INF DECEMBER 2022'!C162:N678,12,FALSE),)</f>
        <v>25263.83600000001</v>
      </c>
      <c r="M162" s="204">
        <f>IFERROR(VLOOKUP(C162,'BANK INF DECEMBER 2022'!C162:O678,13,FALSE),)</f>
        <v>60702.13</v>
      </c>
      <c r="N162" s="204">
        <f>IFERROR(VLOOKUP(C162,'BANK INF DECEMBER 2022'!C162:P678,14,FALSE),)</f>
        <v>100000</v>
      </c>
      <c r="O162" s="204">
        <f t="shared" si="9"/>
        <v>185965.96600000001</v>
      </c>
      <c r="P162" s="204">
        <f>IFERROR(VLOOKUP(C162,'BANK INF DECEMBER 2022'!C162:R678,16,FALSE),)</f>
        <v>0</v>
      </c>
      <c r="Q162" s="204">
        <f t="shared" si="8"/>
        <v>421055.34400000004</v>
      </c>
      <c r="R162" s="204">
        <f>IFERROR(VLOOKUP(C162,'BANK INF DECEMBER 2022'!C162:T678,18,FALSE),)</f>
        <v>24280.85</v>
      </c>
      <c r="S162" s="204">
        <f>IFERROR(VLOOKUP(C162,'BANK INF DECEMBER 2022'!C162:U678,19,FALSE),)</f>
        <v>60702.13</v>
      </c>
      <c r="T162" s="204">
        <f>IFERROR(VLOOKUP(C162,'BANK INF DECEMBER 2022'!C162:V678,20,FALSE),)</f>
        <v>3035.11</v>
      </c>
      <c r="U162" s="210">
        <f t="shared" si="10"/>
        <v>88018.09</v>
      </c>
      <c r="V162" s="210">
        <f t="shared" si="11"/>
        <v>695039.4</v>
      </c>
    </row>
    <row r="163" spans="1:22" s="194" customFormat="1" ht="25.15" customHeight="1">
      <c r="A163" s="211">
        <v>161</v>
      </c>
      <c r="B163" s="202">
        <v>4</v>
      </c>
      <c r="C163" s="710" t="s">
        <v>393</v>
      </c>
      <c r="D163" s="203" t="s">
        <v>787</v>
      </c>
      <c r="E163" s="203" t="str">
        <f>IFERROR(VLOOKUP(C163,'BANK INF DECEMBER 2022'!C163:F679,4,FALSE),)</f>
        <v>0152549754500</v>
      </c>
      <c r="F163" s="204" t="s">
        <v>231</v>
      </c>
      <c r="G163" s="204">
        <f>IFERROR(VLOOKUP(C163,'BANK INF DECEMBER 2022'!C163:H679,6,FALSE),)</f>
        <v>23</v>
      </c>
      <c r="H163" s="204">
        <f>IFERROR(VLOOKUP(C163,'BANK INF DECEMBER 2022'!C163:I679,7,FALSE),)</f>
        <v>15000</v>
      </c>
      <c r="I163" s="204">
        <f>IFERROR(VLOOKUP(C163,'BANK INF DECEMBER 2022'!C163:J679,8,FALSE),)</f>
        <v>390000</v>
      </c>
      <c r="J163" s="204">
        <f>IFERROR(VLOOKUP(C163,'BANK INF DECEMBER 2022'!C163:L679,10,FALSE),)</f>
        <v>767032.46</v>
      </c>
      <c r="K163" s="204">
        <f>IFERROR(VLOOKUP(C163,'BANK INF DECEMBER 2022'!C163:M679,11,FALSE),)</f>
        <v>690329.21</v>
      </c>
      <c r="L163" s="204">
        <f>IFERROR(VLOOKUP(C163,'BANK INF DECEMBER 2022'!C163:N679,12,FALSE),)</f>
        <v>54065.841999999997</v>
      </c>
      <c r="M163" s="204">
        <f>IFERROR(VLOOKUP(C163,'BANK INF DECEMBER 2022'!C163:O679,13,FALSE),)</f>
        <v>76703.25</v>
      </c>
      <c r="N163" s="204">
        <f>IFERROR(VLOOKUP(C163,'BANK INF DECEMBER 2022'!C163:P679,14,FALSE),)</f>
        <v>100000</v>
      </c>
      <c r="O163" s="204">
        <f t="shared" si="9"/>
        <v>230769.092</v>
      </c>
      <c r="P163" s="204">
        <f>IFERROR(VLOOKUP(C163,'BANK INF DECEMBER 2022'!C163:R679,16,FALSE),)</f>
        <v>0</v>
      </c>
      <c r="Q163" s="204">
        <f t="shared" si="8"/>
        <v>536263.36800000002</v>
      </c>
      <c r="R163" s="204">
        <f>IFERROR(VLOOKUP(C163,'BANK INF DECEMBER 2022'!C163:T679,18,FALSE),)</f>
        <v>30681.3</v>
      </c>
      <c r="S163" s="204">
        <f>IFERROR(VLOOKUP(C163,'BANK INF DECEMBER 2022'!C163:U679,19,FALSE),)</f>
        <v>76703.25</v>
      </c>
      <c r="T163" s="204">
        <f>IFERROR(VLOOKUP(C163,'BANK INF DECEMBER 2022'!C163:V679,20,FALSE),)</f>
        <v>3835.16</v>
      </c>
      <c r="U163" s="210">
        <f t="shared" si="10"/>
        <v>111219.71</v>
      </c>
      <c r="V163" s="210">
        <f t="shared" si="11"/>
        <v>878252.16999999993</v>
      </c>
    </row>
    <row r="164" spans="1:22" s="194" customFormat="1" ht="25.15" customHeight="1">
      <c r="A164" s="211">
        <v>162</v>
      </c>
      <c r="B164" s="202">
        <v>4</v>
      </c>
      <c r="C164" s="710" t="s">
        <v>394</v>
      </c>
      <c r="D164" s="203" t="s">
        <v>787</v>
      </c>
      <c r="E164" s="203" t="str">
        <f>IFERROR(VLOOKUP(C164,'BANK INF DECEMBER 2022'!C164:F680,4,FALSE),)</f>
        <v>0152398305300</v>
      </c>
      <c r="F164" s="204" t="s">
        <v>194</v>
      </c>
      <c r="G164" s="204">
        <f>IFERROR(VLOOKUP(C164,'BANK INF DECEMBER 2022'!C164:H680,6,FALSE),)</f>
        <v>26</v>
      </c>
      <c r="H164" s="204">
        <f>IFERROR(VLOOKUP(C164,'BANK INF DECEMBER 2022'!C164:I680,7,FALSE),)</f>
        <v>12500</v>
      </c>
      <c r="I164" s="204">
        <f>IFERROR(VLOOKUP(C164,'BANK INF DECEMBER 2022'!C164:J680,8,FALSE),)</f>
        <v>325000</v>
      </c>
      <c r="J164" s="204">
        <f>IFERROR(VLOOKUP(C164,'BANK INF DECEMBER 2022'!C164:L680,10,FALSE),)</f>
        <v>542516.73</v>
      </c>
      <c r="K164" s="204">
        <f>IFERROR(VLOOKUP(C164,'BANK INF DECEMBER 2022'!C164:M680,11,FALSE),)</f>
        <v>488265.06</v>
      </c>
      <c r="L164" s="204">
        <f>IFERROR(VLOOKUP(C164,'BANK INF DECEMBER 2022'!C164:N680,12,FALSE),)</f>
        <v>17461.2048</v>
      </c>
      <c r="M164" s="204">
        <f>IFERROR(VLOOKUP(C164,'BANK INF DECEMBER 2022'!C164:O680,13,FALSE),)</f>
        <v>54251.67</v>
      </c>
      <c r="N164" s="204">
        <f>IFERROR(VLOOKUP(C164,'BANK INF DECEMBER 2022'!C164:P680,14,FALSE),)</f>
        <v>100000</v>
      </c>
      <c r="O164" s="204">
        <f t="shared" si="9"/>
        <v>171712.87479999999</v>
      </c>
      <c r="P164" s="204">
        <f>IFERROR(VLOOKUP(C164,'BANK INF DECEMBER 2022'!C164:R680,16,FALSE),)</f>
        <v>0</v>
      </c>
      <c r="Q164" s="204">
        <f t="shared" si="8"/>
        <v>370803.85519999999</v>
      </c>
      <c r="R164" s="204">
        <f>IFERROR(VLOOKUP(C164,'BANK INF DECEMBER 2022'!C164:T680,18,FALSE),)</f>
        <v>21700.67</v>
      </c>
      <c r="S164" s="204">
        <f>IFERROR(VLOOKUP(C164,'BANK INF DECEMBER 2022'!C164:U680,19,FALSE),)</f>
        <v>54251.67</v>
      </c>
      <c r="T164" s="204">
        <f>IFERROR(VLOOKUP(C164,'BANK INF DECEMBER 2022'!C164:V680,20,FALSE),)</f>
        <v>2712.58</v>
      </c>
      <c r="U164" s="210">
        <f t="shared" si="10"/>
        <v>78664.92</v>
      </c>
      <c r="V164" s="210">
        <f t="shared" si="11"/>
        <v>621181.65</v>
      </c>
    </row>
    <row r="165" spans="1:22" s="194" customFormat="1" ht="25.15" customHeight="1">
      <c r="A165" s="211">
        <v>163</v>
      </c>
      <c r="B165" s="202">
        <v>4</v>
      </c>
      <c r="C165" s="710" t="s">
        <v>395</v>
      </c>
      <c r="D165" s="203" t="s">
        <v>787</v>
      </c>
      <c r="E165" s="203" t="str">
        <f>IFERROR(VLOOKUP(C165,'BANK INF DECEMBER 2022'!C165:F681,4,FALSE),)</f>
        <v>0152438899600</v>
      </c>
      <c r="F165" s="204" t="s">
        <v>204</v>
      </c>
      <c r="G165" s="204">
        <f>IFERROR(VLOOKUP(C165,'BANK INF DECEMBER 2022'!C165:H681,6,FALSE),)</f>
        <v>23</v>
      </c>
      <c r="H165" s="204">
        <f>IFERROR(VLOOKUP(C165,'BANK INF DECEMBER 2022'!C165:I681,7,FALSE),)</f>
        <v>15000</v>
      </c>
      <c r="I165" s="204">
        <f>IFERROR(VLOOKUP(C165,'BANK INF DECEMBER 2022'!C165:J681,8,FALSE),)</f>
        <v>390000</v>
      </c>
      <c r="J165" s="204">
        <f>IFERROR(VLOOKUP(C165,'BANK INF DECEMBER 2022'!C165:L681,10,FALSE),)</f>
        <v>549015.68999999994</v>
      </c>
      <c r="K165" s="204">
        <f>IFERROR(VLOOKUP(C165,'BANK INF DECEMBER 2022'!C165:M681,11,FALSE),)</f>
        <v>494114.11999999994</v>
      </c>
      <c r="L165" s="204">
        <f>IFERROR(VLOOKUP(C165,'BANK INF DECEMBER 2022'!C165:N681,12,FALSE),)</f>
        <v>17929.129599999997</v>
      </c>
      <c r="M165" s="204">
        <f>IFERROR(VLOOKUP(C165,'BANK INF DECEMBER 2022'!C165:O681,13,FALSE),)</f>
        <v>54901.57</v>
      </c>
      <c r="N165" s="204">
        <f>IFERROR(VLOOKUP(C165,'BANK INF DECEMBER 2022'!C165:P681,14,FALSE),)</f>
        <v>100000</v>
      </c>
      <c r="O165" s="204">
        <f t="shared" si="9"/>
        <v>172830.69959999999</v>
      </c>
      <c r="P165" s="204">
        <f>IFERROR(VLOOKUP(C165,'BANK INF DECEMBER 2022'!C165:R681,16,FALSE),)</f>
        <v>0</v>
      </c>
      <c r="Q165" s="204">
        <f t="shared" si="8"/>
        <v>376184.99039999995</v>
      </c>
      <c r="R165" s="204">
        <f>IFERROR(VLOOKUP(C165,'BANK INF DECEMBER 2022'!C165:T681,18,FALSE),)</f>
        <v>21960.63</v>
      </c>
      <c r="S165" s="204">
        <f>IFERROR(VLOOKUP(C165,'BANK INF DECEMBER 2022'!C165:U681,19,FALSE),)</f>
        <v>54901.57</v>
      </c>
      <c r="T165" s="204">
        <f>IFERROR(VLOOKUP(C165,'BANK INF DECEMBER 2022'!C165:V681,20,FALSE),)</f>
        <v>2745.08</v>
      </c>
      <c r="U165" s="210">
        <f t="shared" si="10"/>
        <v>79607.28</v>
      </c>
      <c r="V165" s="210">
        <f t="shared" si="11"/>
        <v>628622.97</v>
      </c>
    </row>
    <row r="166" spans="1:22" s="194" customFormat="1" ht="25.15" customHeight="1">
      <c r="A166" s="211">
        <v>164</v>
      </c>
      <c r="B166" s="202">
        <v>4</v>
      </c>
      <c r="C166" s="710" t="s">
        <v>396</v>
      </c>
      <c r="D166" s="203" t="s">
        <v>787</v>
      </c>
      <c r="E166" s="203" t="str">
        <f>IFERROR(VLOOKUP(C166,'BANK INF DECEMBER 2022'!C166:F682,4,FALSE),)</f>
        <v>0152622234900</v>
      </c>
      <c r="F166" s="204" t="s">
        <v>204</v>
      </c>
      <c r="G166" s="204">
        <f>IFERROR(VLOOKUP(C166,'BANK INF DECEMBER 2022'!C166:H682,6,FALSE),)</f>
        <v>23</v>
      </c>
      <c r="H166" s="204">
        <f>IFERROR(VLOOKUP(C166,'BANK INF DECEMBER 2022'!C166:I682,7,FALSE),)</f>
        <v>15000</v>
      </c>
      <c r="I166" s="204">
        <f>IFERROR(VLOOKUP(C166,'BANK INF DECEMBER 2022'!C166:J682,8,FALSE),)</f>
        <v>390000</v>
      </c>
      <c r="J166" s="204">
        <f>IFERROR(VLOOKUP(C166,'BANK INF DECEMBER 2022'!C166:L682,10,FALSE),)</f>
        <v>616020.85</v>
      </c>
      <c r="K166" s="204">
        <f>IFERROR(VLOOKUP(C166,'BANK INF DECEMBER 2022'!C166:M682,11,FALSE),)</f>
        <v>554418.76</v>
      </c>
      <c r="L166" s="204">
        <f>IFERROR(VLOOKUP(C166,'BANK INF DECEMBER 2022'!C166:N682,12,FALSE),)</f>
        <v>26883.752</v>
      </c>
      <c r="M166" s="204">
        <f>IFERROR(VLOOKUP(C166,'BANK INF DECEMBER 2022'!C166:O682,13,FALSE),)</f>
        <v>61602.09</v>
      </c>
      <c r="N166" s="204">
        <f>IFERROR(VLOOKUP(C166,'BANK INF DECEMBER 2022'!C166:P682,14,FALSE),)</f>
        <v>100000</v>
      </c>
      <c r="O166" s="204">
        <f t="shared" si="9"/>
        <v>188485.842</v>
      </c>
      <c r="P166" s="204">
        <f>IFERROR(VLOOKUP(C166,'BANK INF DECEMBER 2022'!C166:R682,16,FALSE),)</f>
        <v>0</v>
      </c>
      <c r="Q166" s="204">
        <f t="shared" si="8"/>
        <v>427535.00799999997</v>
      </c>
      <c r="R166" s="204">
        <f>IFERROR(VLOOKUP(C166,'BANK INF DECEMBER 2022'!C166:T682,18,FALSE),)</f>
        <v>24640.83</v>
      </c>
      <c r="S166" s="204">
        <f>IFERROR(VLOOKUP(C166,'BANK INF DECEMBER 2022'!C166:U682,19,FALSE),)</f>
        <v>61602.09</v>
      </c>
      <c r="T166" s="204">
        <f>IFERROR(VLOOKUP(C166,'BANK INF DECEMBER 2022'!C166:V682,20,FALSE),)</f>
        <v>3080.1</v>
      </c>
      <c r="U166" s="210">
        <f t="shared" si="10"/>
        <v>89323.02</v>
      </c>
      <c r="V166" s="210">
        <f t="shared" si="11"/>
        <v>705343.87</v>
      </c>
    </row>
    <row r="167" spans="1:22" s="194" customFormat="1" ht="25.15" customHeight="1">
      <c r="A167" s="211">
        <v>165</v>
      </c>
      <c r="B167" s="202">
        <v>4</v>
      </c>
      <c r="C167" s="710" t="s">
        <v>397</v>
      </c>
      <c r="D167" s="203" t="s">
        <v>787</v>
      </c>
      <c r="E167" s="203" t="str">
        <f>IFERROR(VLOOKUP(C167,'BANK INF DECEMBER 2022'!C167:F683,4,FALSE),)</f>
        <v>0152519422300</v>
      </c>
      <c r="F167" s="204" t="s">
        <v>204</v>
      </c>
      <c r="G167" s="204">
        <f>IFERROR(VLOOKUP(C167,'BANK INF DECEMBER 2022'!C167:H683,6,FALSE),)</f>
        <v>21</v>
      </c>
      <c r="H167" s="204">
        <f>IFERROR(VLOOKUP(C167,'BANK INF DECEMBER 2022'!C167:I683,7,FALSE),)</f>
        <v>15000</v>
      </c>
      <c r="I167" s="204">
        <f>IFERROR(VLOOKUP(C167,'BANK INF DECEMBER 2022'!C167:J683,8,FALSE),)</f>
        <v>390000</v>
      </c>
      <c r="J167" s="204">
        <f>IFERROR(VLOOKUP(C167,'BANK INF DECEMBER 2022'!C167:L683,10,FALSE),)</f>
        <v>519015.69</v>
      </c>
      <c r="K167" s="204">
        <f>IFERROR(VLOOKUP(C167,'BANK INF DECEMBER 2022'!C167:M683,11,FALSE),)</f>
        <v>467114.12</v>
      </c>
      <c r="L167" s="204">
        <f>IFERROR(VLOOKUP(C167,'BANK INF DECEMBER 2022'!C167:N683,12,FALSE),)</f>
        <v>15769.1296</v>
      </c>
      <c r="M167" s="204">
        <f>IFERROR(VLOOKUP(C167,'BANK INF DECEMBER 2022'!C167:O683,13,FALSE),)</f>
        <v>51901.57</v>
      </c>
      <c r="N167" s="204">
        <f>IFERROR(VLOOKUP(C167,'BANK INF DECEMBER 2022'!C167:P683,14,FALSE),)</f>
        <v>100000</v>
      </c>
      <c r="O167" s="204">
        <f t="shared" si="9"/>
        <v>167670.69959999999</v>
      </c>
      <c r="P167" s="204">
        <f>IFERROR(VLOOKUP(C167,'BANK INF DECEMBER 2022'!C167:R683,16,FALSE),)</f>
        <v>0</v>
      </c>
      <c r="Q167" s="204">
        <f t="shared" si="8"/>
        <v>351344.99040000001</v>
      </c>
      <c r="R167" s="204">
        <f>IFERROR(VLOOKUP(C167,'BANK INF DECEMBER 2022'!C167:T683,18,FALSE),)</f>
        <v>20760.63</v>
      </c>
      <c r="S167" s="204">
        <f>IFERROR(VLOOKUP(C167,'BANK INF DECEMBER 2022'!C167:U683,19,FALSE),)</f>
        <v>51901.57</v>
      </c>
      <c r="T167" s="204">
        <f>IFERROR(VLOOKUP(C167,'BANK INF DECEMBER 2022'!C167:V683,20,FALSE),)</f>
        <v>2595.08</v>
      </c>
      <c r="U167" s="210">
        <f t="shared" si="10"/>
        <v>75257.279999999999</v>
      </c>
      <c r="V167" s="210">
        <f t="shared" si="11"/>
        <v>594272.97</v>
      </c>
    </row>
    <row r="168" spans="1:22" s="194" customFormat="1" ht="25.15" customHeight="1">
      <c r="A168" s="211">
        <v>166</v>
      </c>
      <c r="B168" s="202">
        <v>4</v>
      </c>
      <c r="C168" s="710" t="s">
        <v>398</v>
      </c>
      <c r="D168" s="203" t="s">
        <v>787</v>
      </c>
      <c r="E168" s="203" t="str">
        <f>IFERROR(VLOOKUP(C168,'BANK INF DECEMBER 2022'!C168:F684,4,FALSE),)</f>
        <v>0152621249200</v>
      </c>
      <c r="F168" s="204" t="s">
        <v>204</v>
      </c>
      <c r="G168" s="204">
        <f>IFERROR(VLOOKUP(C168,'BANK INF DECEMBER 2022'!C168:H684,6,FALSE),)</f>
        <v>18</v>
      </c>
      <c r="H168" s="204">
        <f>IFERROR(VLOOKUP(C168,'BANK INF DECEMBER 2022'!C168:I684,7,FALSE),)</f>
        <v>15000</v>
      </c>
      <c r="I168" s="204">
        <f>IFERROR(VLOOKUP(C168,'BANK INF DECEMBER 2022'!C168:J684,8,FALSE),)</f>
        <v>390000</v>
      </c>
      <c r="J168" s="204">
        <f>IFERROR(VLOOKUP(C168,'BANK INF DECEMBER 2022'!C168:L684,10,FALSE),)</f>
        <v>428012.15</v>
      </c>
      <c r="K168" s="204">
        <f>IFERROR(VLOOKUP(C168,'BANK INF DECEMBER 2022'!C168:M684,11,FALSE),)</f>
        <v>385210.93000000005</v>
      </c>
      <c r="L168" s="204">
        <f>IFERROR(VLOOKUP(C168,'BANK INF DECEMBER 2022'!C168:N684,12,FALSE),)</f>
        <v>9216.8744000000042</v>
      </c>
      <c r="M168" s="204">
        <f>IFERROR(VLOOKUP(C168,'BANK INF DECEMBER 2022'!C168:O684,13,FALSE),)</f>
        <v>42801.22</v>
      </c>
      <c r="N168" s="204">
        <f>IFERROR(VLOOKUP(C168,'BANK INF DECEMBER 2022'!C168:P684,14,FALSE),)</f>
        <v>100000</v>
      </c>
      <c r="O168" s="204">
        <f t="shared" si="9"/>
        <v>152018.0944</v>
      </c>
      <c r="P168" s="204">
        <f>IFERROR(VLOOKUP(C168,'BANK INF DECEMBER 2022'!C168:R684,16,FALSE),)</f>
        <v>0</v>
      </c>
      <c r="Q168" s="204">
        <f t="shared" si="8"/>
        <v>275994.05560000002</v>
      </c>
      <c r="R168" s="204">
        <f>IFERROR(VLOOKUP(C168,'BANK INF DECEMBER 2022'!C168:T684,18,FALSE),)</f>
        <v>17120.490000000002</v>
      </c>
      <c r="S168" s="204">
        <f>IFERROR(VLOOKUP(C168,'BANK INF DECEMBER 2022'!C168:U684,19,FALSE),)</f>
        <v>42801.22</v>
      </c>
      <c r="T168" s="204">
        <f>IFERROR(VLOOKUP(C168,'BANK INF DECEMBER 2022'!C168:V684,20,FALSE),)</f>
        <v>2140.06</v>
      </c>
      <c r="U168" s="210">
        <f t="shared" si="10"/>
        <v>62061.770000000004</v>
      </c>
      <c r="V168" s="210">
        <f t="shared" si="11"/>
        <v>490073.92000000004</v>
      </c>
    </row>
    <row r="169" spans="1:22" s="194" customFormat="1" ht="25.15" customHeight="1">
      <c r="A169" s="211">
        <v>167</v>
      </c>
      <c r="B169" s="202">
        <v>4</v>
      </c>
      <c r="C169" s="710" t="s">
        <v>399</v>
      </c>
      <c r="D169" s="203" t="s">
        <v>787</v>
      </c>
      <c r="E169" s="203" t="str">
        <f>IFERROR(VLOOKUP(C169,'BANK INF DECEMBER 2022'!C169:F685,4,FALSE),)</f>
        <v>0152459390300</v>
      </c>
      <c r="F169" s="204" t="s">
        <v>194</v>
      </c>
      <c r="G169" s="204">
        <f>IFERROR(VLOOKUP(C169,'BANK INF DECEMBER 2022'!C169:H685,6,FALSE),)</f>
        <v>12</v>
      </c>
      <c r="H169" s="204">
        <f>IFERROR(VLOOKUP(C169,'BANK INF DECEMBER 2022'!C169:I685,7,FALSE),)</f>
        <v>12500</v>
      </c>
      <c r="I169" s="204">
        <f>IFERROR(VLOOKUP(C169,'BANK INF DECEMBER 2022'!C169:J685,8,FALSE),)</f>
        <v>325000</v>
      </c>
      <c r="J169" s="204">
        <f>IFERROR(VLOOKUP(C169,'BANK INF DECEMBER 2022'!C169:L685,10,FALSE),)</f>
        <v>247507.5</v>
      </c>
      <c r="K169" s="204">
        <f>IFERROR(VLOOKUP(C169,'BANK INF DECEMBER 2022'!C169:M685,11,FALSE),)</f>
        <v>222756.75</v>
      </c>
      <c r="L169" s="204">
        <f>IFERROR(VLOOKUP(C169,'BANK INF DECEMBER 2022'!C169:N685,12,FALSE),)</f>
        <v>0</v>
      </c>
      <c r="M169" s="204">
        <f>IFERROR(VLOOKUP(C169,'BANK INF DECEMBER 2022'!C169:O685,13,FALSE),)</f>
        <v>24750.75</v>
      </c>
      <c r="N169" s="204">
        <f>IFERROR(VLOOKUP(C169,'BANK INF DECEMBER 2022'!C169:P685,14,FALSE),)</f>
        <v>100000</v>
      </c>
      <c r="O169" s="204">
        <f t="shared" si="9"/>
        <v>124750.75</v>
      </c>
      <c r="P169" s="204">
        <f>IFERROR(VLOOKUP(C169,'BANK INF DECEMBER 2022'!C169:R685,16,FALSE),)</f>
        <v>0</v>
      </c>
      <c r="Q169" s="204">
        <f t="shared" si="8"/>
        <v>122756.75</v>
      </c>
      <c r="R169" s="204">
        <f>IFERROR(VLOOKUP(C169,'BANK INF DECEMBER 2022'!C169:T685,18,FALSE),)</f>
        <v>9900.2999999999993</v>
      </c>
      <c r="S169" s="204">
        <f>IFERROR(VLOOKUP(C169,'BANK INF DECEMBER 2022'!C169:U685,19,FALSE),)</f>
        <v>24750.75</v>
      </c>
      <c r="T169" s="204">
        <f>IFERROR(VLOOKUP(C169,'BANK INF DECEMBER 2022'!C169:V685,20,FALSE),)</f>
        <v>1237.54</v>
      </c>
      <c r="U169" s="210">
        <f t="shared" si="10"/>
        <v>35888.590000000004</v>
      </c>
      <c r="V169" s="210">
        <f t="shared" si="11"/>
        <v>283396.09000000003</v>
      </c>
    </row>
    <row r="170" spans="1:22" s="194" customFormat="1" ht="25.15" customHeight="1">
      <c r="A170" s="211">
        <v>168</v>
      </c>
      <c r="B170" s="202">
        <v>4</v>
      </c>
      <c r="C170" s="710" t="s">
        <v>400</v>
      </c>
      <c r="D170" s="203" t="s">
        <v>787</v>
      </c>
      <c r="E170" s="203" t="str">
        <f>IFERROR(VLOOKUP(C170,'BANK INF DECEMBER 2022'!C170:F686,4,FALSE),)</f>
        <v>0152624290900</v>
      </c>
      <c r="F170" s="204" t="s">
        <v>194</v>
      </c>
      <c r="G170" s="204">
        <f>IFERROR(VLOOKUP(C170,'BANK INF DECEMBER 2022'!C170:H686,6,FALSE),)</f>
        <v>26</v>
      </c>
      <c r="H170" s="204">
        <f>IFERROR(VLOOKUP(C170,'BANK INF DECEMBER 2022'!C170:I686,7,FALSE),)</f>
        <v>12500</v>
      </c>
      <c r="I170" s="204">
        <f>IFERROR(VLOOKUP(C170,'BANK INF DECEMBER 2022'!C170:J686,8,FALSE),)</f>
        <v>325000</v>
      </c>
      <c r="J170" s="204">
        <f>IFERROR(VLOOKUP(C170,'BANK INF DECEMBER 2022'!C170:L686,10,FALSE),)</f>
        <v>627523.27</v>
      </c>
      <c r="K170" s="204">
        <f>IFERROR(VLOOKUP(C170,'BANK INF DECEMBER 2022'!C170:M686,11,FALSE),)</f>
        <v>564770.94000000006</v>
      </c>
      <c r="L170" s="204">
        <f>IFERROR(VLOOKUP(C170,'BANK INF DECEMBER 2022'!C170:N686,12,FALSE),)</f>
        <v>28954.188000000013</v>
      </c>
      <c r="M170" s="204">
        <f>IFERROR(VLOOKUP(C170,'BANK INF DECEMBER 2022'!C170:O686,13,FALSE),)</f>
        <v>62752.33</v>
      </c>
      <c r="N170" s="204">
        <f>IFERROR(VLOOKUP(C170,'BANK INF DECEMBER 2022'!C170:P686,14,FALSE),)</f>
        <v>100000</v>
      </c>
      <c r="O170" s="204">
        <f t="shared" si="9"/>
        <v>191706.51800000001</v>
      </c>
      <c r="P170" s="204">
        <f>IFERROR(VLOOKUP(C170,'BANK INF DECEMBER 2022'!C170:R686,16,FALSE),)</f>
        <v>0</v>
      </c>
      <c r="Q170" s="204">
        <f t="shared" si="8"/>
        <v>435816.75199999998</v>
      </c>
      <c r="R170" s="204">
        <f>IFERROR(VLOOKUP(C170,'BANK INF DECEMBER 2022'!C170:T686,18,FALSE),)</f>
        <v>25100.93</v>
      </c>
      <c r="S170" s="204">
        <f>IFERROR(VLOOKUP(C170,'BANK INF DECEMBER 2022'!C170:U686,19,FALSE),)</f>
        <v>62752.33</v>
      </c>
      <c r="T170" s="204">
        <f>IFERROR(VLOOKUP(C170,'BANK INF DECEMBER 2022'!C170:V686,20,FALSE),)</f>
        <v>3137.62</v>
      </c>
      <c r="U170" s="210">
        <f t="shared" si="10"/>
        <v>90990.88</v>
      </c>
      <c r="V170" s="210">
        <f t="shared" si="11"/>
        <v>718514.15</v>
      </c>
    </row>
    <row r="171" spans="1:22" s="194" customFormat="1" ht="25.15" customHeight="1">
      <c r="A171" s="211">
        <v>169</v>
      </c>
      <c r="B171" s="202">
        <v>4</v>
      </c>
      <c r="C171" s="710" t="s">
        <v>401</v>
      </c>
      <c r="D171" s="203" t="s">
        <v>787</v>
      </c>
      <c r="E171" s="203" t="str">
        <f>IFERROR(VLOOKUP(C171,'BANK INF DECEMBER 2022'!C171:F687,4,FALSE),)</f>
        <v>0152622899700</v>
      </c>
      <c r="F171" s="204" t="s">
        <v>194</v>
      </c>
      <c r="G171" s="204">
        <f>IFERROR(VLOOKUP(C171,'BANK INF DECEMBER 2022'!C171:H687,6,FALSE),)</f>
        <v>25</v>
      </c>
      <c r="H171" s="204">
        <f>IFERROR(VLOOKUP(C171,'BANK INF DECEMBER 2022'!C171:I687,7,FALSE),)</f>
        <v>13500</v>
      </c>
      <c r="I171" s="204">
        <f>IFERROR(VLOOKUP(C171,'BANK INF DECEMBER 2022'!C171:J687,8,FALSE),)</f>
        <v>351000</v>
      </c>
      <c r="J171" s="204">
        <f>IFERROR(VLOOKUP(C171,'BANK INF DECEMBER 2022'!C171:L687,10,FALSE),)</f>
        <v>605720.63</v>
      </c>
      <c r="K171" s="204">
        <f>IFERROR(VLOOKUP(C171,'BANK INF DECEMBER 2022'!C171:M687,11,FALSE),)</f>
        <v>545148.57000000007</v>
      </c>
      <c r="L171" s="204">
        <f>IFERROR(VLOOKUP(C171,'BANK INF DECEMBER 2022'!C171:N687,12,FALSE),)</f>
        <v>25029.714000000014</v>
      </c>
      <c r="M171" s="204">
        <f>IFERROR(VLOOKUP(C171,'BANK INF DECEMBER 2022'!C171:O687,13,FALSE),)</f>
        <v>60572.06</v>
      </c>
      <c r="N171" s="204">
        <f>IFERROR(VLOOKUP(C171,'BANK INF DECEMBER 2022'!C171:P687,14,FALSE),)</f>
        <v>100000</v>
      </c>
      <c r="O171" s="204">
        <f t="shared" si="9"/>
        <v>185601.774</v>
      </c>
      <c r="P171" s="204">
        <f>IFERROR(VLOOKUP(C171,'BANK INF DECEMBER 2022'!C171:R687,16,FALSE),)</f>
        <v>0</v>
      </c>
      <c r="Q171" s="204">
        <f t="shared" si="8"/>
        <v>420118.85600000003</v>
      </c>
      <c r="R171" s="204">
        <f>IFERROR(VLOOKUP(C171,'BANK INF DECEMBER 2022'!C171:T687,18,FALSE),)</f>
        <v>24228.83</v>
      </c>
      <c r="S171" s="204">
        <f>IFERROR(VLOOKUP(C171,'BANK INF DECEMBER 2022'!C171:U687,19,FALSE),)</f>
        <v>60572.06</v>
      </c>
      <c r="T171" s="204">
        <f>IFERROR(VLOOKUP(C171,'BANK INF DECEMBER 2022'!C171:V687,20,FALSE),)</f>
        <v>3028.6</v>
      </c>
      <c r="U171" s="210">
        <f t="shared" si="10"/>
        <v>87829.49</v>
      </c>
      <c r="V171" s="210">
        <f t="shared" si="11"/>
        <v>693550.12</v>
      </c>
    </row>
    <row r="172" spans="1:22" s="194" customFormat="1" ht="25.15" customHeight="1">
      <c r="A172" s="211">
        <v>170</v>
      </c>
      <c r="B172" s="202">
        <v>4</v>
      </c>
      <c r="C172" s="710" t="s">
        <v>402</v>
      </c>
      <c r="D172" s="203" t="s">
        <v>787</v>
      </c>
      <c r="E172" s="203" t="str">
        <f>IFERROR(VLOOKUP(C172,'BANK INF DECEMBER 2022'!C172:F688,4,FALSE),)</f>
        <v>0152505795700</v>
      </c>
      <c r="F172" s="204" t="s">
        <v>194</v>
      </c>
      <c r="G172" s="204">
        <f>IFERROR(VLOOKUP(C172,'BANK INF DECEMBER 2022'!C172:H688,6,FALSE),)</f>
        <v>23</v>
      </c>
      <c r="H172" s="204">
        <f>IFERROR(VLOOKUP(C172,'BANK INF DECEMBER 2022'!C172:I688,7,FALSE),)</f>
        <v>12500</v>
      </c>
      <c r="I172" s="204">
        <f>IFERROR(VLOOKUP(C172,'BANK INF DECEMBER 2022'!C172:J688,8,FALSE),)</f>
        <v>325000</v>
      </c>
      <c r="J172" s="204">
        <f>IFERROR(VLOOKUP(C172,'BANK INF DECEMBER 2022'!C172:L688,10,FALSE),)</f>
        <v>645027.5</v>
      </c>
      <c r="K172" s="204">
        <f>IFERROR(VLOOKUP(C172,'BANK INF DECEMBER 2022'!C172:M688,11,FALSE),)</f>
        <v>580524.75</v>
      </c>
      <c r="L172" s="204">
        <f>IFERROR(VLOOKUP(C172,'BANK INF DECEMBER 2022'!C172:N688,12,FALSE),)</f>
        <v>32104.95</v>
      </c>
      <c r="M172" s="204">
        <f>IFERROR(VLOOKUP(C172,'BANK INF DECEMBER 2022'!C172:O688,13,FALSE),)</f>
        <v>64502.75</v>
      </c>
      <c r="N172" s="204">
        <f>IFERROR(VLOOKUP(C172,'BANK INF DECEMBER 2022'!C172:P688,14,FALSE),)</f>
        <v>100000</v>
      </c>
      <c r="O172" s="204">
        <f t="shared" si="9"/>
        <v>196607.7</v>
      </c>
      <c r="P172" s="204">
        <f>IFERROR(VLOOKUP(C172,'BANK INF DECEMBER 2022'!C172:R688,16,FALSE),)</f>
        <v>0</v>
      </c>
      <c r="Q172" s="204">
        <f t="shared" si="8"/>
        <v>448419.8</v>
      </c>
      <c r="R172" s="204">
        <f>IFERROR(VLOOKUP(C172,'BANK INF DECEMBER 2022'!C172:T688,18,FALSE),)</f>
        <v>25801.1</v>
      </c>
      <c r="S172" s="204">
        <f>IFERROR(VLOOKUP(C172,'BANK INF DECEMBER 2022'!C172:U688,19,FALSE),)</f>
        <v>64502.75</v>
      </c>
      <c r="T172" s="204">
        <f>IFERROR(VLOOKUP(C172,'BANK INF DECEMBER 2022'!C172:V688,20,FALSE),)</f>
        <v>3225.14</v>
      </c>
      <c r="U172" s="210">
        <f t="shared" si="10"/>
        <v>93528.99</v>
      </c>
      <c r="V172" s="210">
        <f t="shared" si="11"/>
        <v>738556.49</v>
      </c>
    </row>
    <row r="173" spans="1:22" s="194" customFormat="1" ht="25.15" customHeight="1">
      <c r="A173" s="211">
        <v>171</v>
      </c>
      <c r="B173" s="202">
        <v>4</v>
      </c>
      <c r="C173" s="710" t="s">
        <v>403</v>
      </c>
      <c r="D173" s="203" t="s">
        <v>787</v>
      </c>
      <c r="E173" s="203" t="str">
        <f>IFERROR(VLOOKUP(C173,'BANK INF DECEMBER 2022'!C173:F689,4,FALSE),)</f>
        <v>0152459378200</v>
      </c>
      <c r="F173" s="204" t="s">
        <v>194</v>
      </c>
      <c r="G173" s="204">
        <f>IFERROR(VLOOKUP(C173,'BANK INF DECEMBER 2022'!C173:H689,6,FALSE),)</f>
        <v>22</v>
      </c>
      <c r="H173" s="204">
        <f>IFERROR(VLOOKUP(C173,'BANK INF DECEMBER 2022'!C173:I689,7,FALSE),)</f>
        <v>12500</v>
      </c>
      <c r="I173" s="204">
        <f>IFERROR(VLOOKUP(C173,'BANK INF DECEMBER 2022'!C173:J689,8,FALSE),)</f>
        <v>325000</v>
      </c>
      <c r="J173" s="204">
        <f>IFERROR(VLOOKUP(C173,'BANK INF DECEMBER 2022'!C173:L689,10,FALSE),)</f>
        <v>521685.64</v>
      </c>
      <c r="K173" s="204">
        <f>IFERROR(VLOOKUP(C173,'BANK INF DECEMBER 2022'!C173:M689,11,FALSE),)</f>
        <v>469517.08</v>
      </c>
      <c r="L173" s="204">
        <f>IFERROR(VLOOKUP(C173,'BANK INF DECEMBER 2022'!C173:N689,12,FALSE),)</f>
        <v>15961.366400000001</v>
      </c>
      <c r="M173" s="204">
        <f>IFERROR(VLOOKUP(C173,'BANK INF DECEMBER 2022'!C173:O689,13,FALSE),)</f>
        <v>52168.56</v>
      </c>
      <c r="N173" s="204">
        <f>IFERROR(VLOOKUP(C173,'BANK INF DECEMBER 2022'!C173:P689,14,FALSE),)</f>
        <v>100000</v>
      </c>
      <c r="O173" s="204">
        <f t="shared" si="9"/>
        <v>168129.9264</v>
      </c>
      <c r="P173" s="204">
        <f>IFERROR(VLOOKUP(C173,'BANK INF DECEMBER 2022'!C173:R689,16,FALSE),)</f>
        <v>0</v>
      </c>
      <c r="Q173" s="204">
        <f t="shared" si="8"/>
        <v>353555.71360000002</v>
      </c>
      <c r="R173" s="204">
        <f>IFERROR(VLOOKUP(C173,'BANK INF DECEMBER 2022'!C173:T689,18,FALSE),)</f>
        <v>20867.43</v>
      </c>
      <c r="S173" s="204">
        <f>IFERROR(VLOOKUP(C173,'BANK INF DECEMBER 2022'!C173:U689,19,FALSE),)</f>
        <v>52168.56</v>
      </c>
      <c r="T173" s="204">
        <f>IFERROR(VLOOKUP(C173,'BANK INF DECEMBER 2022'!C173:V689,20,FALSE),)</f>
        <v>2608.4299999999998</v>
      </c>
      <c r="U173" s="210">
        <f t="shared" si="10"/>
        <v>75644.419999999984</v>
      </c>
      <c r="V173" s="210">
        <f t="shared" si="11"/>
        <v>597330.06000000006</v>
      </c>
    </row>
    <row r="174" spans="1:22" s="194" customFormat="1" ht="25.15" customHeight="1">
      <c r="A174" s="211">
        <v>172</v>
      </c>
      <c r="B174" s="202">
        <v>4</v>
      </c>
      <c r="C174" s="710" t="s">
        <v>404</v>
      </c>
      <c r="D174" s="203" t="s">
        <v>787</v>
      </c>
      <c r="E174" s="203" t="str">
        <f>IFERROR(VLOOKUP(C174,'BANK INF DECEMBER 2022'!C174:F690,4,FALSE),)</f>
        <v>0152622895000</v>
      </c>
      <c r="F174" s="204" t="s">
        <v>194</v>
      </c>
      <c r="G174" s="204">
        <f>IFERROR(VLOOKUP(C174,'BANK INF DECEMBER 2022'!C174:H690,6,FALSE),)</f>
        <v>24</v>
      </c>
      <c r="H174" s="204">
        <f>IFERROR(VLOOKUP(C174,'BANK INF DECEMBER 2022'!C174:I690,7,FALSE),)</f>
        <v>12500</v>
      </c>
      <c r="I174" s="204">
        <f>IFERROR(VLOOKUP(C174,'BANK INF DECEMBER 2022'!C174:J690,8,FALSE),)</f>
        <v>325000</v>
      </c>
      <c r="J174" s="204">
        <f>IFERROR(VLOOKUP(C174,'BANK INF DECEMBER 2022'!C174:L690,10,FALSE),)</f>
        <v>647526.73</v>
      </c>
      <c r="K174" s="204">
        <f>IFERROR(VLOOKUP(C174,'BANK INF DECEMBER 2022'!C174:M690,11,FALSE),)</f>
        <v>582774.05999999994</v>
      </c>
      <c r="L174" s="204">
        <f>IFERROR(VLOOKUP(C174,'BANK INF DECEMBER 2022'!C174:N690,12,FALSE),)</f>
        <v>32554.811999999991</v>
      </c>
      <c r="M174" s="204">
        <f>IFERROR(VLOOKUP(C174,'BANK INF DECEMBER 2022'!C174:O690,13,FALSE),)</f>
        <v>64752.67</v>
      </c>
      <c r="N174" s="204">
        <f>IFERROR(VLOOKUP(C174,'BANK INF DECEMBER 2022'!C174:P690,14,FALSE),)</f>
        <v>100000</v>
      </c>
      <c r="O174" s="204">
        <f t="shared" si="9"/>
        <v>197307.48199999999</v>
      </c>
      <c r="P174" s="204">
        <f>IFERROR(VLOOKUP(C174,'BANK INF DECEMBER 2022'!C174:R690,16,FALSE),)</f>
        <v>0</v>
      </c>
      <c r="Q174" s="204">
        <f t="shared" si="8"/>
        <v>450219.24800000002</v>
      </c>
      <c r="R174" s="204">
        <f>IFERROR(VLOOKUP(C174,'BANK INF DECEMBER 2022'!C174:T690,18,FALSE),)</f>
        <v>25901.07</v>
      </c>
      <c r="S174" s="204">
        <f>IFERROR(VLOOKUP(C174,'BANK INF DECEMBER 2022'!C174:U690,19,FALSE),)</f>
        <v>64752.67</v>
      </c>
      <c r="T174" s="204">
        <f>IFERROR(VLOOKUP(C174,'BANK INF DECEMBER 2022'!C174:V690,20,FALSE),)</f>
        <v>3237.63</v>
      </c>
      <c r="U174" s="210">
        <f t="shared" si="10"/>
        <v>93891.37</v>
      </c>
      <c r="V174" s="210">
        <f t="shared" si="11"/>
        <v>741418.1</v>
      </c>
    </row>
    <row r="175" spans="1:22" s="194" customFormat="1" ht="25.15" customHeight="1">
      <c r="A175" s="211">
        <v>173</v>
      </c>
      <c r="B175" s="202">
        <v>4</v>
      </c>
      <c r="C175" s="710" t="s">
        <v>405</v>
      </c>
      <c r="D175" s="203" t="s">
        <v>787</v>
      </c>
      <c r="E175" s="203" t="str">
        <f>IFERROR(VLOOKUP(C175,'BANK INF DECEMBER 2022'!C175:F691,4,FALSE),)</f>
        <v>0152624995300</v>
      </c>
      <c r="F175" s="204" t="s">
        <v>194</v>
      </c>
      <c r="G175" s="204">
        <f>IFERROR(VLOOKUP(C175,'BANK INF DECEMBER 2022'!C175:H691,6,FALSE),)</f>
        <v>23</v>
      </c>
      <c r="H175" s="204">
        <f>IFERROR(VLOOKUP(C175,'BANK INF DECEMBER 2022'!C175:I691,7,FALSE),)</f>
        <v>12500</v>
      </c>
      <c r="I175" s="204">
        <f>IFERROR(VLOOKUP(C175,'BANK INF DECEMBER 2022'!C175:J691,8,FALSE),)</f>
        <v>325000</v>
      </c>
      <c r="J175" s="204">
        <f>IFERROR(VLOOKUP(C175,'BANK INF DECEMBER 2022'!C175:L691,10,FALSE),)</f>
        <v>520017.89</v>
      </c>
      <c r="K175" s="204">
        <f>IFERROR(VLOOKUP(C175,'BANK INF DECEMBER 2022'!C175:M691,11,FALSE),)</f>
        <v>468016.10000000003</v>
      </c>
      <c r="L175" s="204">
        <f>IFERROR(VLOOKUP(C175,'BANK INF DECEMBER 2022'!C175:N691,12,FALSE),)</f>
        <v>15841.288000000002</v>
      </c>
      <c r="M175" s="204">
        <f>IFERROR(VLOOKUP(C175,'BANK INF DECEMBER 2022'!C175:O691,13,FALSE),)</f>
        <v>52001.79</v>
      </c>
      <c r="N175" s="204">
        <f>IFERROR(VLOOKUP(C175,'BANK INF DECEMBER 2022'!C175:P691,14,FALSE),)</f>
        <v>0</v>
      </c>
      <c r="O175" s="204">
        <f t="shared" si="9"/>
        <v>67843.078000000009</v>
      </c>
      <c r="P175" s="204">
        <f>IFERROR(VLOOKUP(C175,'BANK INF DECEMBER 2022'!C175:R691,16,FALSE),)</f>
        <v>0</v>
      </c>
      <c r="Q175" s="204">
        <f t="shared" si="8"/>
        <v>452174.81200000003</v>
      </c>
      <c r="R175" s="204">
        <f>IFERROR(VLOOKUP(C175,'BANK INF DECEMBER 2022'!C175:T691,18,FALSE),)</f>
        <v>20800.72</v>
      </c>
      <c r="S175" s="204">
        <f>IFERROR(VLOOKUP(C175,'BANK INF DECEMBER 2022'!C175:U691,19,FALSE),)</f>
        <v>52001.79</v>
      </c>
      <c r="T175" s="204">
        <f>IFERROR(VLOOKUP(C175,'BANK INF DECEMBER 2022'!C175:V691,20,FALSE),)</f>
        <v>2600.09</v>
      </c>
      <c r="U175" s="210">
        <f t="shared" si="10"/>
        <v>75402.600000000006</v>
      </c>
      <c r="V175" s="210">
        <f t="shared" si="11"/>
        <v>595420.49</v>
      </c>
    </row>
    <row r="176" spans="1:22" s="194" customFormat="1" ht="25.15" customHeight="1">
      <c r="A176" s="211">
        <v>174</v>
      </c>
      <c r="B176" s="202">
        <v>4</v>
      </c>
      <c r="C176" s="710" t="s">
        <v>406</v>
      </c>
      <c r="D176" s="203" t="s">
        <v>787</v>
      </c>
      <c r="E176" s="203" t="str">
        <f>IFERROR(VLOOKUP(C176,'BANK INF DECEMBER 2022'!C176:F692,4,FALSE),)</f>
        <v>0152608382900</v>
      </c>
      <c r="F176" s="204" t="s">
        <v>194</v>
      </c>
      <c r="G176" s="204">
        <f>IFERROR(VLOOKUP(C176,'BANK INF DECEMBER 2022'!C176:H692,6,FALSE),)</f>
        <v>25</v>
      </c>
      <c r="H176" s="204">
        <f>IFERROR(VLOOKUP(C176,'BANK INF DECEMBER 2022'!C176:I692,7,FALSE),)</f>
        <v>12500</v>
      </c>
      <c r="I176" s="204">
        <f>IFERROR(VLOOKUP(C176,'BANK INF DECEMBER 2022'!C176:J692,8,FALSE),)</f>
        <v>325000</v>
      </c>
      <c r="J176" s="204">
        <f>IFERROR(VLOOKUP(C176,'BANK INF DECEMBER 2022'!C176:L692,10,FALSE),)</f>
        <v>483346.48</v>
      </c>
      <c r="K176" s="204">
        <f>IFERROR(VLOOKUP(C176,'BANK INF DECEMBER 2022'!C176:M692,11,FALSE),)</f>
        <v>435011.82999999996</v>
      </c>
      <c r="L176" s="204">
        <f>IFERROR(VLOOKUP(C176,'BANK INF DECEMBER 2022'!C176:N692,12,FALSE),)</f>
        <v>13200.946399999997</v>
      </c>
      <c r="M176" s="204">
        <f>IFERROR(VLOOKUP(C176,'BANK INF DECEMBER 2022'!C176:O692,13,FALSE),)</f>
        <v>48334.65</v>
      </c>
      <c r="N176" s="204">
        <f>IFERROR(VLOOKUP(C176,'BANK INF DECEMBER 2022'!C176:P692,14,FALSE),)</f>
        <v>100000</v>
      </c>
      <c r="O176" s="204">
        <f t="shared" si="9"/>
        <v>161535.59639999998</v>
      </c>
      <c r="P176" s="204">
        <f>IFERROR(VLOOKUP(C176,'BANK INF DECEMBER 2022'!C176:R692,16,FALSE),)</f>
        <v>0</v>
      </c>
      <c r="Q176" s="204">
        <f t="shared" si="8"/>
        <v>321810.8836</v>
      </c>
      <c r="R176" s="204">
        <f>IFERROR(VLOOKUP(C176,'BANK INF DECEMBER 2022'!C176:T692,18,FALSE),)</f>
        <v>19333.86</v>
      </c>
      <c r="S176" s="204">
        <f>IFERROR(VLOOKUP(C176,'BANK INF DECEMBER 2022'!C176:U692,19,FALSE),)</f>
        <v>48334.65</v>
      </c>
      <c r="T176" s="204">
        <f>IFERROR(VLOOKUP(C176,'BANK INF DECEMBER 2022'!C176:V692,20,FALSE),)</f>
        <v>2416.73</v>
      </c>
      <c r="U176" s="210">
        <f t="shared" si="10"/>
        <v>70085.240000000005</v>
      </c>
      <c r="V176" s="210">
        <f t="shared" si="11"/>
        <v>553431.72</v>
      </c>
    </row>
    <row r="177" spans="1:22" s="194" customFormat="1" ht="25.15" customHeight="1">
      <c r="A177" s="211">
        <v>175</v>
      </c>
      <c r="B177" s="202">
        <v>4</v>
      </c>
      <c r="C177" s="710" t="s">
        <v>407</v>
      </c>
      <c r="D177" s="203" t="s">
        <v>787</v>
      </c>
      <c r="E177" s="203" t="str">
        <f>IFERROR(VLOOKUP(C177,'BANK INF DECEMBER 2022'!C177:F693,4,FALSE),)</f>
        <v>0152606870200</v>
      </c>
      <c r="F177" s="204" t="s">
        <v>194</v>
      </c>
      <c r="G177" s="204">
        <f>IFERROR(VLOOKUP(C177,'BANK INF DECEMBER 2022'!C177:H693,6,FALSE),)</f>
        <v>22</v>
      </c>
      <c r="H177" s="204">
        <f>IFERROR(VLOOKUP(C177,'BANK INF DECEMBER 2022'!C177:I693,7,FALSE),)</f>
        <v>12500</v>
      </c>
      <c r="I177" s="204">
        <f>IFERROR(VLOOKUP(C177,'BANK INF DECEMBER 2022'!C177:J693,8,FALSE),)</f>
        <v>325000</v>
      </c>
      <c r="J177" s="204">
        <f>IFERROR(VLOOKUP(C177,'BANK INF DECEMBER 2022'!C177:L693,10,FALSE),)</f>
        <v>557521.73</v>
      </c>
      <c r="K177" s="204">
        <f>IFERROR(VLOOKUP(C177,'BANK INF DECEMBER 2022'!C177:M693,11,FALSE),)</f>
        <v>501769.56</v>
      </c>
      <c r="L177" s="204">
        <f>IFERROR(VLOOKUP(C177,'BANK INF DECEMBER 2022'!C177:N693,12,FALSE),)</f>
        <v>18541.5648</v>
      </c>
      <c r="M177" s="204">
        <f>IFERROR(VLOOKUP(C177,'BANK INF DECEMBER 2022'!C177:O693,13,FALSE),)</f>
        <v>55752.17</v>
      </c>
      <c r="N177" s="204">
        <f>IFERROR(VLOOKUP(C177,'BANK INF DECEMBER 2022'!C177:P693,14,FALSE),)</f>
        <v>100000</v>
      </c>
      <c r="O177" s="204">
        <f t="shared" si="9"/>
        <v>174293.73480000001</v>
      </c>
      <c r="P177" s="204">
        <f>IFERROR(VLOOKUP(C177,'BANK INF DECEMBER 2022'!C177:R693,16,FALSE),)</f>
        <v>0</v>
      </c>
      <c r="Q177" s="204">
        <f t="shared" si="8"/>
        <v>383227.9952</v>
      </c>
      <c r="R177" s="204">
        <f>IFERROR(VLOOKUP(C177,'BANK INF DECEMBER 2022'!C177:T693,18,FALSE),)</f>
        <v>22300.87</v>
      </c>
      <c r="S177" s="204">
        <f>IFERROR(VLOOKUP(C177,'BANK INF DECEMBER 2022'!C177:U693,19,FALSE),)</f>
        <v>55752.17</v>
      </c>
      <c r="T177" s="204">
        <f>IFERROR(VLOOKUP(C177,'BANK INF DECEMBER 2022'!C177:V693,20,FALSE),)</f>
        <v>2787.61</v>
      </c>
      <c r="U177" s="210">
        <f t="shared" si="10"/>
        <v>80840.649999999994</v>
      </c>
      <c r="V177" s="210">
        <f t="shared" si="11"/>
        <v>638362.38</v>
      </c>
    </row>
    <row r="178" spans="1:22" s="194" customFormat="1" ht="25.15" customHeight="1">
      <c r="A178" s="211">
        <v>176</v>
      </c>
      <c r="B178" s="202">
        <v>4</v>
      </c>
      <c r="C178" s="710" t="s">
        <v>408</v>
      </c>
      <c r="D178" s="203" t="s">
        <v>787</v>
      </c>
      <c r="E178" s="203" t="str">
        <f>IFERROR(VLOOKUP(C178,'BANK INF DECEMBER 2022'!C178:F694,4,FALSE),)</f>
        <v>0152622896900</v>
      </c>
      <c r="F178" s="204" t="s">
        <v>194</v>
      </c>
      <c r="G178" s="204">
        <f>IFERROR(VLOOKUP(C178,'BANK INF DECEMBER 2022'!C178:H694,6,FALSE),)</f>
        <v>23</v>
      </c>
      <c r="H178" s="204">
        <f>IFERROR(VLOOKUP(C178,'BANK INF DECEMBER 2022'!C178:I694,7,FALSE),)</f>
        <v>12500</v>
      </c>
      <c r="I178" s="204">
        <f>IFERROR(VLOOKUP(C178,'BANK INF DECEMBER 2022'!C178:J694,8,FALSE),)</f>
        <v>325000</v>
      </c>
      <c r="J178" s="204">
        <f>IFERROR(VLOOKUP(C178,'BANK INF DECEMBER 2022'!C178:L694,10,FALSE),)</f>
        <v>627526.16</v>
      </c>
      <c r="K178" s="204">
        <f>IFERROR(VLOOKUP(C178,'BANK INF DECEMBER 2022'!C178:M694,11,FALSE),)</f>
        <v>564773.54</v>
      </c>
      <c r="L178" s="204">
        <f>IFERROR(VLOOKUP(C178,'BANK INF DECEMBER 2022'!C178:N694,12,FALSE),)</f>
        <v>28954.708000000006</v>
      </c>
      <c r="M178" s="204">
        <f>IFERROR(VLOOKUP(C178,'BANK INF DECEMBER 2022'!C178:O694,13,FALSE),)</f>
        <v>62752.62</v>
      </c>
      <c r="N178" s="204">
        <f>IFERROR(VLOOKUP(C178,'BANK INF DECEMBER 2022'!C178:P694,14,FALSE),)</f>
        <v>100000</v>
      </c>
      <c r="O178" s="204">
        <f t="shared" si="9"/>
        <v>191707.32800000001</v>
      </c>
      <c r="P178" s="204">
        <f>IFERROR(VLOOKUP(C178,'BANK INF DECEMBER 2022'!C178:R694,16,FALSE),)</f>
        <v>0</v>
      </c>
      <c r="Q178" s="204">
        <f t="shared" si="8"/>
        <v>435818.83200000005</v>
      </c>
      <c r="R178" s="204">
        <f>IFERROR(VLOOKUP(C178,'BANK INF DECEMBER 2022'!C178:T694,18,FALSE),)</f>
        <v>25101.05</v>
      </c>
      <c r="S178" s="204">
        <f>IFERROR(VLOOKUP(C178,'BANK INF DECEMBER 2022'!C178:U694,19,FALSE),)</f>
        <v>62752.62</v>
      </c>
      <c r="T178" s="204">
        <f>IFERROR(VLOOKUP(C178,'BANK INF DECEMBER 2022'!C178:V694,20,FALSE),)</f>
        <v>3137.63</v>
      </c>
      <c r="U178" s="210">
        <f t="shared" si="10"/>
        <v>90991.3</v>
      </c>
      <c r="V178" s="210">
        <f t="shared" si="11"/>
        <v>718517.46000000008</v>
      </c>
    </row>
    <row r="179" spans="1:22" s="194" customFormat="1" ht="25.15" customHeight="1">
      <c r="A179" s="211">
        <v>177</v>
      </c>
      <c r="B179" s="202">
        <v>4</v>
      </c>
      <c r="C179" s="710" t="s">
        <v>410</v>
      </c>
      <c r="D179" s="203" t="s">
        <v>787</v>
      </c>
      <c r="E179" s="203" t="str">
        <f>IFERROR(VLOOKUP(C179,'BANK INF DECEMBER 2022'!C179:F695,4,FALSE),)</f>
        <v>0152398355300</v>
      </c>
      <c r="F179" s="204" t="s">
        <v>194</v>
      </c>
      <c r="G179" s="204">
        <f>IFERROR(VLOOKUP(C179,'BANK INF DECEMBER 2022'!C179:H695,6,FALSE),)</f>
        <v>24</v>
      </c>
      <c r="H179" s="204">
        <f>IFERROR(VLOOKUP(C179,'BANK INF DECEMBER 2022'!C179:I695,7,FALSE),)</f>
        <v>12500</v>
      </c>
      <c r="I179" s="204">
        <f>IFERROR(VLOOKUP(C179,'BANK INF DECEMBER 2022'!C179:J695,8,FALSE),)</f>
        <v>325000</v>
      </c>
      <c r="J179" s="204">
        <f>IFERROR(VLOOKUP(C179,'BANK INF DECEMBER 2022'!C179:L695,10,FALSE),)</f>
        <v>671695.26</v>
      </c>
      <c r="K179" s="204">
        <f>IFERROR(VLOOKUP(C179,'BANK INF DECEMBER 2022'!C179:M695,11,FALSE),)</f>
        <v>604525.73</v>
      </c>
      <c r="L179" s="204">
        <f>IFERROR(VLOOKUP(C179,'BANK INF DECEMBER 2022'!C179:N695,12,FALSE),)</f>
        <v>36905.145999999993</v>
      </c>
      <c r="M179" s="204">
        <f>IFERROR(VLOOKUP(C179,'BANK INF DECEMBER 2022'!C179:O695,13,FALSE),)</f>
        <v>67169.53</v>
      </c>
      <c r="N179" s="204">
        <f>IFERROR(VLOOKUP(C179,'BANK INF DECEMBER 2022'!C179:P695,14,FALSE),)</f>
        <v>100000</v>
      </c>
      <c r="O179" s="204">
        <f t="shared" si="9"/>
        <v>204074.67599999998</v>
      </c>
      <c r="P179" s="204">
        <f>IFERROR(VLOOKUP(C179,'BANK INF DECEMBER 2022'!C179:R695,16,FALSE),)</f>
        <v>0</v>
      </c>
      <c r="Q179" s="204">
        <f t="shared" si="8"/>
        <v>467620.58400000003</v>
      </c>
      <c r="R179" s="204">
        <f>IFERROR(VLOOKUP(C179,'BANK INF DECEMBER 2022'!C179:T695,18,FALSE),)</f>
        <v>26867.81</v>
      </c>
      <c r="S179" s="204">
        <f>IFERROR(VLOOKUP(C179,'BANK INF DECEMBER 2022'!C179:U695,19,FALSE),)</f>
        <v>67169.53</v>
      </c>
      <c r="T179" s="204">
        <f>IFERROR(VLOOKUP(C179,'BANK INF DECEMBER 2022'!C179:V695,20,FALSE),)</f>
        <v>3358.48</v>
      </c>
      <c r="U179" s="210">
        <f t="shared" si="10"/>
        <v>97395.819999999992</v>
      </c>
      <c r="V179" s="210">
        <f t="shared" si="11"/>
        <v>769091.08</v>
      </c>
    </row>
    <row r="180" spans="1:22" s="194" customFormat="1" ht="25.15" customHeight="1">
      <c r="A180" s="211">
        <v>178</v>
      </c>
      <c r="B180" s="202">
        <v>4</v>
      </c>
      <c r="C180" s="710" t="s">
        <v>411</v>
      </c>
      <c r="D180" s="203" t="s">
        <v>787</v>
      </c>
      <c r="E180" s="203" t="str">
        <f>IFERROR(VLOOKUP(C180,'BANK INF DECEMBER 2022'!C180:F696,4,FALSE),)</f>
        <v>0152624435300</v>
      </c>
      <c r="F180" s="204" t="s">
        <v>194</v>
      </c>
      <c r="G180" s="204">
        <f>IFERROR(VLOOKUP(C180,'BANK INF DECEMBER 2022'!C180:H696,6,FALSE),)</f>
        <v>23</v>
      </c>
      <c r="H180" s="204">
        <f>IFERROR(VLOOKUP(C180,'BANK INF DECEMBER 2022'!C180:I696,7,FALSE),)</f>
        <v>12500</v>
      </c>
      <c r="I180" s="204">
        <f>IFERROR(VLOOKUP(C180,'BANK INF DECEMBER 2022'!C180:J696,8,FALSE),)</f>
        <v>325000</v>
      </c>
      <c r="J180" s="204">
        <f>IFERROR(VLOOKUP(C180,'BANK INF DECEMBER 2022'!C180:L696,10,FALSE),)</f>
        <v>493349.17</v>
      </c>
      <c r="K180" s="204">
        <f>IFERROR(VLOOKUP(C180,'BANK INF DECEMBER 2022'!C180:M696,11,FALSE),)</f>
        <v>444014.25</v>
      </c>
      <c r="L180" s="204">
        <f>IFERROR(VLOOKUP(C180,'BANK INF DECEMBER 2022'!C180:N696,12,FALSE),)</f>
        <v>13921.14</v>
      </c>
      <c r="M180" s="204">
        <f>IFERROR(VLOOKUP(C180,'BANK INF DECEMBER 2022'!C180:O696,13,FALSE),)</f>
        <v>49334.92</v>
      </c>
      <c r="N180" s="204">
        <f>IFERROR(VLOOKUP(C180,'BANK INF DECEMBER 2022'!C180:P696,14,FALSE),)</f>
        <v>100000</v>
      </c>
      <c r="O180" s="204">
        <f t="shared" si="9"/>
        <v>163256.06</v>
      </c>
      <c r="P180" s="204">
        <f>IFERROR(VLOOKUP(C180,'BANK INF DECEMBER 2022'!C180:R696,16,FALSE),)</f>
        <v>0</v>
      </c>
      <c r="Q180" s="204">
        <f t="shared" si="8"/>
        <v>330093.11</v>
      </c>
      <c r="R180" s="204">
        <f>IFERROR(VLOOKUP(C180,'BANK INF DECEMBER 2022'!C180:T696,18,FALSE),)</f>
        <v>19733.97</v>
      </c>
      <c r="S180" s="204">
        <f>IFERROR(VLOOKUP(C180,'BANK INF DECEMBER 2022'!C180:U696,19,FALSE),)</f>
        <v>49334.92</v>
      </c>
      <c r="T180" s="204">
        <f>IFERROR(VLOOKUP(C180,'BANK INF DECEMBER 2022'!C180:V696,20,FALSE),)</f>
        <v>2466.75</v>
      </c>
      <c r="U180" s="210">
        <f t="shared" si="10"/>
        <v>71535.64</v>
      </c>
      <c r="V180" s="210">
        <f t="shared" si="11"/>
        <v>564884.80999999994</v>
      </c>
    </row>
    <row r="181" spans="1:22" s="194" customFormat="1" ht="25.15" customHeight="1">
      <c r="A181" s="211">
        <v>179</v>
      </c>
      <c r="B181" s="202">
        <v>4</v>
      </c>
      <c r="C181" s="710" t="s">
        <v>412</v>
      </c>
      <c r="D181" s="203" t="s">
        <v>787</v>
      </c>
      <c r="E181" s="203" t="str">
        <f>IFERROR(VLOOKUP(C181,'BANK INF DECEMBER 2022'!C181:F697,4,FALSE),)</f>
        <v>0152514969400</v>
      </c>
      <c r="F181" s="204" t="s">
        <v>194</v>
      </c>
      <c r="G181" s="204">
        <f>IFERROR(VLOOKUP(C181,'BANK INF DECEMBER 2022'!C181:H697,6,FALSE),)</f>
        <v>26</v>
      </c>
      <c r="H181" s="204">
        <f>IFERROR(VLOOKUP(C181,'BANK INF DECEMBER 2022'!C181:I697,7,FALSE),)</f>
        <v>12500</v>
      </c>
      <c r="I181" s="204">
        <f>IFERROR(VLOOKUP(C181,'BANK INF DECEMBER 2022'!C181:J697,8,FALSE),)</f>
        <v>325000</v>
      </c>
      <c r="J181" s="204">
        <f>IFERROR(VLOOKUP(C181,'BANK INF DECEMBER 2022'!C181:L697,10,FALSE),)</f>
        <v>750866.09</v>
      </c>
      <c r="K181" s="204">
        <f>IFERROR(VLOOKUP(C181,'BANK INF DECEMBER 2022'!C181:M697,11,FALSE),)</f>
        <v>675779.48</v>
      </c>
      <c r="L181" s="204">
        <f>IFERROR(VLOOKUP(C181,'BANK INF DECEMBER 2022'!C181:N697,12,FALSE),)</f>
        <v>51155.895999999993</v>
      </c>
      <c r="M181" s="204">
        <f>IFERROR(VLOOKUP(C181,'BANK INF DECEMBER 2022'!C181:O697,13,FALSE),)</f>
        <v>75086.61</v>
      </c>
      <c r="N181" s="204">
        <f>IFERROR(VLOOKUP(C181,'BANK INF DECEMBER 2022'!C181:P697,14,FALSE),)</f>
        <v>100000</v>
      </c>
      <c r="O181" s="204">
        <f t="shared" si="9"/>
        <v>226242.50599999999</v>
      </c>
      <c r="P181" s="204">
        <f>IFERROR(VLOOKUP(C181,'BANK INF DECEMBER 2022'!C181:R697,16,FALSE),)</f>
        <v>0</v>
      </c>
      <c r="Q181" s="204">
        <f t="shared" si="8"/>
        <v>524623.58400000003</v>
      </c>
      <c r="R181" s="204">
        <f>IFERROR(VLOOKUP(C181,'BANK INF DECEMBER 2022'!C181:T697,18,FALSE),)</f>
        <v>30034.639999999999</v>
      </c>
      <c r="S181" s="204">
        <f>IFERROR(VLOOKUP(C181,'BANK INF DECEMBER 2022'!C181:U697,19,FALSE),)</f>
        <v>75086.61</v>
      </c>
      <c r="T181" s="204">
        <f>IFERROR(VLOOKUP(C181,'BANK INF DECEMBER 2022'!C181:V697,20,FALSE),)</f>
        <v>3754.33</v>
      </c>
      <c r="U181" s="210">
        <f t="shared" si="10"/>
        <v>108875.58</v>
      </c>
      <c r="V181" s="210">
        <f t="shared" si="11"/>
        <v>859741.66999999993</v>
      </c>
    </row>
    <row r="182" spans="1:22" s="194" customFormat="1" ht="25.15" customHeight="1">
      <c r="A182" s="211">
        <v>180</v>
      </c>
      <c r="B182" s="202">
        <v>4</v>
      </c>
      <c r="C182" s="710" t="s">
        <v>413</v>
      </c>
      <c r="D182" s="203" t="s">
        <v>787</v>
      </c>
      <c r="E182" s="203" t="str">
        <f>IFERROR(VLOOKUP(C182,'BANK INF DECEMBER 2022'!C182:F698,4,FALSE),)</f>
        <v>0152459400900</v>
      </c>
      <c r="F182" s="204" t="s">
        <v>194</v>
      </c>
      <c r="G182" s="204">
        <f>IFERROR(VLOOKUP(C182,'BANK INF DECEMBER 2022'!C182:H698,6,FALSE),)</f>
        <v>26</v>
      </c>
      <c r="H182" s="204">
        <f>IFERROR(VLOOKUP(C182,'BANK INF DECEMBER 2022'!C182:I698,7,FALSE),)</f>
        <v>12500</v>
      </c>
      <c r="I182" s="204">
        <f>IFERROR(VLOOKUP(C182,'BANK INF DECEMBER 2022'!C182:J698,8,FALSE),)</f>
        <v>325000</v>
      </c>
      <c r="J182" s="204">
        <f>IFERROR(VLOOKUP(C182,'BANK INF DECEMBER 2022'!C182:L698,10,FALSE),)</f>
        <v>606688.34</v>
      </c>
      <c r="K182" s="204">
        <f>IFERROR(VLOOKUP(C182,'BANK INF DECEMBER 2022'!C182:M698,11,FALSE),)</f>
        <v>546019.51</v>
      </c>
      <c r="L182" s="204">
        <f>IFERROR(VLOOKUP(C182,'BANK INF DECEMBER 2022'!C182:N698,12,FALSE),)</f>
        <v>25203.902000000002</v>
      </c>
      <c r="M182" s="204">
        <f>IFERROR(VLOOKUP(C182,'BANK INF DECEMBER 2022'!C182:O698,13,FALSE),)</f>
        <v>60668.83</v>
      </c>
      <c r="N182" s="204">
        <f>IFERROR(VLOOKUP(C182,'BANK INF DECEMBER 2022'!C182:P698,14,FALSE),)</f>
        <v>100000</v>
      </c>
      <c r="O182" s="204">
        <f t="shared" si="9"/>
        <v>185872.73200000002</v>
      </c>
      <c r="P182" s="204">
        <f>IFERROR(VLOOKUP(C182,'BANK INF DECEMBER 2022'!C182:R698,16,FALSE),)</f>
        <v>0</v>
      </c>
      <c r="Q182" s="204">
        <f t="shared" si="8"/>
        <v>420815.60799999995</v>
      </c>
      <c r="R182" s="204">
        <f>IFERROR(VLOOKUP(C182,'BANK INF DECEMBER 2022'!C182:T698,18,FALSE),)</f>
        <v>24267.53</v>
      </c>
      <c r="S182" s="204">
        <f>IFERROR(VLOOKUP(C182,'BANK INF DECEMBER 2022'!C182:U698,19,FALSE),)</f>
        <v>60668.83</v>
      </c>
      <c r="T182" s="204">
        <f>IFERROR(VLOOKUP(C182,'BANK INF DECEMBER 2022'!C182:V698,20,FALSE),)</f>
        <v>3033.44</v>
      </c>
      <c r="U182" s="210">
        <f t="shared" si="10"/>
        <v>87969.8</v>
      </c>
      <c r="V182" s="210">
        <f t="shared" si="11"/>
        <v>694658.14</v>
      </c>
    </row>
    <row r="183" spans="1:22" s="194" customFormat="1" ht="25.15" customHeight="1">
      <c r="A183" s="211">
        <v>181</v>
      </c>
      <c r="B183" s="202">
        <v>4</v>
      </c>
      <c r="C183" s="710" t="s">
        <v>414</v>
      </c>
      <c r="D183" s="203" t="s">
        <v>787</v>
      </c>
      <c r="E183" s="203" t="str">
        <f>IFERROR(VLOOKUP(C183,'BANK INF DECEMBER 2022'!C183:F699,4,FALSE),)</f>
        <v>0152474541700</v>
      </c>
      <c r="F183" s="204" t="s">
        <v>194</v>
      </c>
      <c r="G183" s="204">
        <f>IFERROR(VLOOKUP(C183,'BANK INF DECEMBER 2022'!C183:H699,6,FALSE),)</f>
        <v>26</v>
      </c>
      <c r="H183" s="204">
        <f>IFERROR(VLOOKUP(C183,'BANK INF DECEMBER 2022'!C183:I699,7,FALSE),)</f>
        <v>12500</v>
      </c>
      <c r="I183" s="204">
        <f>IFERROR(VLOOKUP(C183,'BANK INF DECEMBER 2022'!C183:J699,8,FALSE),)</f>
        <v>325000</v>
      </c>
      <c r="J183" s="204">
        <f>IFERROR(VLOOKUP(C183,'BANK INF DECEMBER 2022'!C183:L699,10,FALSE),)</f>
        <v>607521.73</v>
      </c>
      <c r="K183" s="204">
        <f>IFERROR(VLOOKUP(C183,'BANK INF DECEMBER 2022'!C183:M699,11,FALSE),)</f>
        <v>546769.55999999994</v>
      </c>
      <c r="L183" s="204">
        <f>IFERROR(VLOOKUP(C183,'BANK INF DECEMBER 2022'!C183:N699,12,FALSE),)</f>
        <v>25353.911999999989</v>
      </c>
      <c r="M183" s="204">
        <f>IFERROR(VLOOKUP(C183,'BANK INF DECEMBER 2022'!C183:O699,13,FALSE),)</f>
        <v>60752.17</v>
      </c>
      <c r="N183" s="204">
        <f>IFERROR(VLOOKUP(C183,'BANK INF DECEMBER 2022'!C183:P699,14,FALSE),)</f>
        <v>100000</v>
      </c>
      <c r="O183" s="204">
        <f t="shared" si="9"/>
        <v>186106.08199999999</v>
      </c>
      <c r="P183" s="204">
        <f>IFERROR(VLOOKUP(C183,'BANK INF DECEMBER 2022'!C183:R699,16,FALSE),)</f>
        <v>0</v>
      </c>
      <c r="Q183" s="204">
        <f t="shared" si="8"/>
        <v>421415.64799999999</v>
      </c>
      <c r="R183" s="204">
        <f>IFERROR(VLOOKUP(C183,'BANK INF DECEMBER 2022'!C183:T699,18,FALSE),)</f>
        <v>24300.87</v>
      </c>
      <c r="S183" s="204">
        <f>IFERROR(VLOOKUP(C183,'BANK INF DECEMBER 2022'!C183:U699,19,FALSE),)</f>
        <v>60752.17</v>
      </c>
      <c r="T183" s="204">
        <f>IFERROR(VLOOKUP(C183,'BANK INF DECEMBER 2022'!C183:V699,20,FALSE),)</f>
        <v>3037.61</v>
      </c>
      <c r="U183" s="210">
        <f t="shared" si="10"/>
        <v>88090.65</v>
      </c>
      <c r="V183" s="210">
        <f t="shared" si="11"/>
        <v>695612.38</v>
      </c>
    </row>
    <row r="184" spans="1:22" s="194" customFormat="1" ht="25.15" customHeight="1">
      <c r="A184" s="211">
        <v>182</v>
      </c>
      <c r="B184" s="202">
        <v>4</v>
      </c>
      <c r="C184" s="710" t="s">
        <v>415</v>
      </c>
      <c r="D184" s="203" t="s">
        <v>787</v>
      </c>
      <c r="E184" s="203" t="str">
        <f>IFERROR(VLOOKUP(C184,'BANK INF DECEMBER 2022'!C184:F700,4,FALSE),)</f>
        <v>0152514968700</v>
      </c>
      <c r="F184" s="204" t="s">
        <v>194</v>
      </c>
      <c r="G184" s="204">
        <f>IFERROR(VLOOKUP(C184,'BANK INF DECEMBER 2022'!C184:H700,6,FALSE),)</f>
        <v>24</v>
      </c>
      <c r="H184" s="204">
        <f>IFERROR(VLOOKUP(C184,'BANK INF DECEMBER 2022'!C184:I700,7,FALSE),)</f>
        <v>12500</v>
      </c>
      <c r="I184" s="204">
        <f>IFERROR(VLOOKUP(C184,'BANK INF DECEMBER 2022'!C184:J700,8,FALSE),)</f>
        <v>325000</v>
      </c>
      <c r="J184" s="204">
        <f>IFERROR(VLOOKUP(C184,'BANK INF DECEMBER 2022'!C184:L700,10,FALSE),)</f>
        <v>530017.68999999994</v>
      </c>
      <c r="K184" s="204">
        <f>IFERROR(VLOOKUP(C184,'BANK INF DECEMBER 2022'!C184:M700,11,FALSE),)</f>
        <v>477015.91999999993</v>
      </c>
      <c r="L184" s="204">
        <f>IFERROR(VLOOKUP(C184,'BANK INF DECEMBER 2022'!C184:N700,12,FALSE),)</f>
        <v>16561.273599999993</v>
      </c>
      <c r="M184" s="204">
        <f>IFERROR(VLOOKUP(C184,'BANK INF DECEMBER 2022'!C184:O700,13,FALSE),)</f>
        <v>53001.77</v>
      </c>
      <c r="N184" s="204">
        <f>IFERROR(VLOOKUP(C184,'BANK INF DECEMBER 2022'!C184:P700,14,FALSE),)</f>
        <v>100000</v>
      </c>
      <c r="O184" s="204">
        <f t="shared" si="9"/>
        <v>169563.04359999998</v>
      </c>
      <c r="P184" s="204">
        <f>IFERROR(VLOOKUP(C184,'BANK INF DECEMBER 2022'!C184:R700,16,FALSE),)</f>
        <v>0</v>
      </c>
      <c r="Q184" s="204">
        <f t="shared" si="8"/>
        <v>360454.64639999997</v>
      </c>
      <c r="R184" s="204">
        <f>IFERROR(VLOOKUP(C184,'BANK INF DECEMBER 2022'!C184:T700,18,FALSE),)</f>
        <v>21200.71</v>
      </c>
      <c r="S184" s="204">
        <f>IFERROR(VLOOKUP(C184,'BANK INF DECEMBER 2022'!C184:U700,19,FALSE),)</f>
        <v>53001.77</v>
      </c>
      <c r="T184" s="204">
        <f>IFERROR(VLOOKUP(C184,'BANK INF DECEMBER 2022'!C184:V700,20,FALSE),)</f>
        <v>2650.09</v>
      </c>
      <c r="U184" s="210">
        <f t="shared" si="10"/>
        <v>76852.569999999992</v>
      </c>
      <c r="V184" s="210">
        <f t="shared" si="11"/>
        <v>606870.25999999989</v>
      </c>
    </row>
    <row r="185" spans="1:22" s="194" customFormat="1" ht="25.15" customHeight="1">
      <c r="A185" s="211">
        <v>183</v>
      </c>
      <c r="B185" s="202">
        <v>4</v>
      </c>
      <c r="C185" s="710" t="s">
        <v>416</v>
      </c>
      <c r="D185" s="203" t="s">
        <v>787</v>
      </c>
      <c r="E185" s="203" t="str">
        <f>IFERROR(VLOOKUP(C185,'BANK INF DECEMBER 2022'!C185:F701,4,FALSE),)</f>
        <v>0152624305600</v>
      </c>
      <c r="F185" s="204" t="s">
        <v>194</v>
      </c>
      <c r="G185" s="204">
        <f>IFERROR(VLOOKUP(C185,'BANK INF DECEMBER 2022'!C185:H701,6,FALSE),)</f>
        <v>24</v>
      </c>
      <c r="H185" s="204">
        <f>IFERROR(VLOOKUP(C185,'BANK INF DECEMBER 2022'!C185:I701,7,FALSE),)</f>
        <v>12500</v>
      </c>
      <c r="I185" s="204">
        <f>IFERROR(VLOOKUP(C185,'BANK INF DECEMBER 2022'!C185:J701,8,FALSE),)</f>
        <v>325000</v>
      </c>
      <c r="J185" s="204">
        <f>IFERROR(VLOOKUP(C185,'BANK INF DECEMBER 2022'!C185:L701,10,FALSE),)</f>
        <v>560020</v>
      </c>
      <c r="K185" s="204">
        <f>IFERROR(VLOOKUP(C185,'BANK INF DECEMBER 2022'!C185:M701,11,FALSE),)</f>
        <v>504018</v>
      </c>
      <c r="L185" s="204">
        <f>IFERROR(VLOOKUP(C185,'BANK INF DECEMBER 2022'!C185:N701,12,FALSE),)</f>
        <v>18721.439999999999</v>
      </c>
      <c r="M185" s="204">
        <f>IFERROR(VLOOKUP(C185,'BANK INF DECEMBER 2022'!C185:O701,13,FALSE),)</f>
        <v>56002</v>
      </c>
      <c r="N185" s="204">
        <f>IFERROR(VLOOKUP(C185,'BANK INF DECEMBER 2022'!C185:P701,14,FALSE),)</f>
        <v>100000</v>
      </c>
      <c r="O185" s="204">
        <f t="shared" si="9"/>
        <v>174723.44</v>
      </c>
      <c r="P185" s="204">
        <f>IFERROR(VLOOKUP(C185,'BANK INF DECEMBER 2022'!C185:R701,16,FALSE),)</f>
        <v>0</v>
      </c>
      <c r="Q185" s="204">
        <f t="shared" si="8"/>
        <v>385296.56</v>
      </c>
      <c r="R185" s="204">
        <f>IFERROR(VLOOKUP(C185,'BANK INF DECEMBER 2022'!C185:T701,18,FALSE),)</f>
        <v>22400.799999999999</v>
      </c>
      <c r="S185" s="204">
        <f>IFERROR(VLOOKUP(C185,'BANK INF DECEMBER 2022'!C185:U701,19,FALSE),)</f>
        <v>56002</v>
      </c>
      <c r="T185" s="204">
        <f>IFERROR(VLOOKUP(C185,'BANK INF DECEMBER 2022'!C185:V701,20,FALSE),)</f>
        <v>2800.1</v>
      </c>
      <c r="U185" s="210">
        <f t="shared" si="10"/>
        <v>81202.900000000009</v>
      </c>
      <c r="V185" s="210">
        <f t="shared" si="11"/>
        <v>641222.9</v>
      </c>
    </row>
    <row r="186" spans="1:22" s="194" customFormat="1" ht="25.15" customHeight="1">
      <c r="A186" s="211">
        <v>184</v>
      </c>
      <c r="B186" s="202">
        <v>4</v>
      </c>
      <c r="C186" s="710" t="s">
        <v>417</v>
      </c>
      <c r="D186" s="203" t="s">
        <v>787</v>
      </c>
      <c r="E186" s="203" t="str">
        <f>IFERROR(VLOOKUP(C186,'BANK INF DECEMBER 2022'!C186:F702,4,FALSE),)</f>
        <v>0152624319700</v>
      </c>
      <c r="F186" s="204" t="s">
        <v>194</v>
      </c>
      <c r="G186" s="204">
        <f>IFERROR(VLOOKUP(C186,'BANK INF DECEMBER 2022'!C186:H702,6,FALSE),)</f>
        <v>25</v>
      </c>
      <c r="H186" s="204">
        <f>IFERROR(VLOOKUP(C186,'BANK INF DECEMBER 2022'!C186:I702,7,FALSE),)</f>
        <v>12500</v>
      </c>
      <c r="I186" s="204">
        <f>IFERROR(VLOOKUP(C186,'BANK INF DECEMBER 2022'!C186:J702,8,FALSE),)</f>
        <v>325000</v>
      </c>
      <c r="J186" s="204">
        <f>IFERROR(VLOOKUP(C186,'BANK INF DECEMBER 2022'!C186:L702,10,FALSE),)</f>
        <v>565019.42000000004</v>
      </c>
      <c r="K186" s="204">
        <f>IFERROR(VLOOKUP(C186,'BANK INF DECEMBER 2022'!C186:M702,11,FALSE),)</f>
        <v>508517.48000000004</v>
      </c>
      <c r="L186" s="204">
        <f>IFERROR(VLOOKUP(C186,'BANK INF DECEMBER 2022'!C186:N702,12,FALSE),)</f>
        <v>19081.398400000002</v>
      </c>
      <c r="M186" s="204">
        <f>IFERROR(VLOOKUP(C186,'BANK INF DECEMBER 2022'!C186:O702,13,FALSE),)</f>
        <v>56501.94</v>
      </c>
      <c r="N186" s="204">
        <f>IFERROR(VLOOKUP(C186,'BANK INF DECEMBER 2022'!C186:P702,14,FALSE),)</f>
        <v>100000</v>
      </c>
      <c r="O186" s="204">
        <f t="shared" si="9"/>
        <v>175583.33840000001</v>
      </c>
      <c r="P186" s="204">
        <f>IFERROR(VLOOKUP(C186,'BANK INF DECEMBER 2022'!C186:R702,16,FALSE),)</f>
        <v>0</v>
      </c>
      <c r="Q186" s="204">
        <f t="shared" si="8"/>
        <v>389436.08160000003</v>
      </c>
      <c r="R186" s="204">
        <f>IFERROR(VLOOKUP(C186,'BANK INF DECEMBER 2022'!C186:T702,18,FALSE),)</f>
        <v>22600.78</v>
      </c>
      <c r="S186" s="204">
        <f>IFERROR(VLOOKUP(C186,'BANK INF DECEMBER 2022'!C186:U702,19,FALSE),)</f>
        <v>56501.94</v>
      </c>
      <c r="T186" s="204">
        <f>IFERROR(VLOOKUP(C186,'BANK INF DECEMBER 2022'!C186:V702,20,FALSE),)</f>
        <v>2825.1</v>
      </c>
      <c r="U186" s="210">
        <f t="shared" si="10"/>
        <v>81927.820000000007</v>
      </c>
      <c r="V186" s="210">
        <f t="shared" si="11"/>
        <v>646947.24</v>
      </c>
    </row>
    <row r="187" spans="1:22" s="194" customFormat="1" ht="25.15" customHeight="1">
      <c r="A187" s="211">
        <v>185</v>
      </c>
      <c r="B187" s="202">
        <v>4</v>
      </c>
      <c r="C187" s="710" t="s">
        <v>418</v>
      </c>
      <c r="D187" s="203" t="s">
        <v>787</v>
      </c>
      <c r="E187" s="203" t="str">
        <f>IFERROR(VLOOKUP(C187,'BANK INF DECEMBER 2022'!C187:F703,4,FALSE),)</f>
        <v>0152541670100</v>
      </c>
      <c r="F187" s="204" t="s">
        <v>194</v>
      </c>
      <c r="G187" s="204">
        <f>IFERROR(VLOOKUP(C187,'BANK INF DECEMBER 2022'!C187:H703,6,FALSE),)</f>
        <v>23</v>
      </c>
      <c r="H187" s="204">
        <f>IFERROR(VLOOKUP(C187,'BANK INF DECEMBER 2022'!C187:I703,7,FALSE),)</f>
        <v>15000</v>
      </c>
      <c r="I187" s="204">
        <f>IFERROR(VLOOKUP(C187,'BANK INF DECEMBER 2022'!C187:J703,8,FALSE),)</f>
        <v>390000</v>
      </c>
      <c r="J187" s="204">
        <f>IFERROR(VLOOKUP(C187,'BANK INF DECEMBER 2022'!C187:L703,10,FALSE),)</f>
        <v>645023.07999999996</v>
      </c>
      <c r="K187" s="204">
        <f>IFERROR(VLOOKUP(C187,'BANK INF DECEMBER 2022'!C187:M703,11,FALSE),)</f>
        <v>580520.77</v>
      </c>
      <c r="L187" s="204">
        <f>IFERROR(VLOOKUP(C187,'BANK INF DECEMBER 2022'!C187:N703,12,FALSE),)</f>
        <v>32104.154000000002</v>
      </c>
      <c r="M187" s="204">
        <f>IFERROR(VLOOKUP(C187,'BANK INF DECEMBER 2022'!C187:O703,13,FALSE),)</f>
        <v>64502.31</v>
      </c>
      <c r="N187" s="204">
        <f>IFERROR(VLOOKUP(C187,'BANK INF DECEMBER 2022'!C187:P703,14,FALSE),)</f>
        <v>100000</v>
      </c>
      <c r="O187" s="204">
        <f t="shared" si="9"/>
        <v>196606.46400000001</v>
      </c>
      <c r="P187" s="204">
        <f>IFERROR(VLOOKUP(C187,'BANK INF DECEMBER 2022'!C187:R703,16,FALSE),)</f>
        <v>0</v>
      </c>
      <c r="Q187" s="204">
        <f t="shared" si="8"/>
        <v>448416.61599999992</v>
      </c>
      <c r="R187" s="204">
        <f>IFERROR(VLOOKUP(C187,'BANK INF DECEMBER 2022'!C187:T703,18,FALSE),)</f>
        <v>25800.92</v>
      </c>
      <c r="S187" s="204">
        <f>IFERROR(VLOOKUP(C187,'BANK INF DECEMBER 2022'!C187:U703,19,FALSE),)</f>
        <v>64502.31</v>
      </c>
      <c r="T187" s="204">
        <f>IFERROR(VLOOKUP(C187,'BANK INF DECEMBER 2022'!C187:V703,20,FALSE),)</f>
        <v>3225.12</v>
      </c>
      <c r="U187" s="210">
        <f t="shared" si="10"/>
        <v>93528.349999999991</v>
      </c>
      <c r="V187" s="210">
        <f t="shared" si="11"/>
        <v>738551.42999999993</v>
      </c>
    </row>
    <row r="188" spans="1:22" s="194" customFormat="1" ht="25.15" customHeight="1">
      <c r="A188" s="211">
        <v>186</v>
      </c>
      <c r="B188" s="202">
        <v>4</v>
      </c>
      <c r="C188" s="710" t="s">
        <v>419</v>
      </c>
      <c r="D188" s="203" t="s">
        <v>787</v>
      </c>
      <c r="E188" s="203" t="str">
        <f>IFERROR(VLOOKUP(C188,'BANK INF DECEMBER 2022'!C188:F704,4,FALSE),)</f>
        <v>0152514968400</v>
      </c>
      <c r="F188" s="204" t="s">
        <v>194</v>
      </c>
      <c r="G188" s="204">
        <f>IFERROR(VLOOKUP(C188,'BANK INF DECEMBER 2022'!C188:H704,6,FALSE),)</f>
        <v>21</v>
      </c>
      <c r="H188" s="204">
        <f>IFERROR(VLOOKUP(C188,'BANK INF DECEMBER 2022'!C188:I704,7,FALSE),)</f>
        <v>12500</v>
      </c>
      <c r="I188" s="204">
        <f>IFERROR(VLOOKUP(C188,'BANK INF DECEMBER 2022'!C188:J704,8,FALSE),)</f>
        <v>325000</v>
      </c>
      <c r="J188" s="204">
        <f>IFERROR(VLOOKUP(C188,'BANK INF DECEMBER 2022'!C188:L704,10,FALSE),)</f>
        <v>495017.89</v>
      </c>
      <c r="K188" s="204">
        <f>IFERROR(VLOOKUP(C188,'BANK INF DECEMBER 2022'!C188:M704,11,FALSE),)</f>
        <v>445516.10000000003</v>
      </c>
      <c r="L188" s="204">
        <f>IFERROR(VLOOKUP(C188,'BANK INF DECEMBER 2022'!C188:N704,12,FALSE),)</f>
        <v>14041.288000000002</v>
      </c>
      <c r="M188" s="204">
        <f>IFERROR(VLOOKUP(C188,'BANK INF DECEMBER 2022'!C188:O704,13,FALSE),)</f>
        <v>49501.79</v>
      </c>
      <c r="N188" s="204">
        <f>IFERROR(VLOOKUP(C188,'BANK INF DECEMBER 2022'!C188:P704,14,FALSE),)</f>
        <v>100000</v>
      </c>
      <c r="O188" s="204">
        <f t="shared" si="9"/>
        <v>163543.07800000001</v>
      </c>
      <c r="P188" s="204">
        <f>IFERROR(VLOOKUP(C188,'BANK INF DECEMBER 2022'!C188:R704,16,FALSE),)</f>
        <v>0</v>
      </c>
      <c r="Q188" s="204">
        <f t="shared" si="8"/>
        <v>331474.81200000003</v>
      </c>
      <c r="R188" s="204">
        <f>IFERROR(VLOOKUP(C188,'BANK INF DECEMBER 2022'!C188:T704,18,FALSE),)</f>
        <v>19800.72</v>
      </c>
      <c r="S188" s="204">
        <f>IFERROR(VLOOKUP(C188,'BANK INF DECEMBER 2022'!C188:U704,19,FALSE),)</f>
        <v>49501.79</v>
      </c>
      <c r="T188" s="204">
        <f>IFERROR(VLOOKUP(C188,'BANK INF DECEMBER 2022'!C188:V704,20,FALSE),)</f>
        <v>2475.09</v>
      </c>
      <c r="U188" s="210">
        <f t="shared" si="10"/>
        <v>71777.600000000006</v>
      </c>
      <c r="V188" s="210">
        <f t="shared" si="11"/>
        <v>566795.49</v>
      </c>
    </row>
    <row r="189" spans="1:22" s="194" customFormat="1" ht="25.15" customHeight="1">
      <c r="A189" s="211">
        <v>187</v>
      </c>
      <c r="B189" s="202">
        <v>4</v>
      </c>
      <c r="C189" s="710" t="s">
        <v>420</v>
      </c>
      <c r="D189" s="203" t="s">
        <v>787</v>
      </c>
      <c r="E189" s="203" t="str">
        <f>IFERROR(VLOOKUP(C189,'BANK INF DECEMBER 2022'!C189:F705,4,FALSE),)</f>
        <v>0152514968800</v>
      </c>
      <c r="F189" s="204" t="s">
        <v>194</v>
      </c>
      <c r="G189" s="204">
        <f>IFERROR(VLOOKUP(C189,'BANK INF DECEMBER 2022'!C189:H705,6,FALSE),)</f>
        <v>25</v>
      </c>
      <c r="H189" s="204">
        <f>IFERROR(VLOOKUP(C189,'BANK INF DECEMBER 2022'!C189:I705,7,FALSE),)</f>
        <v>12500</v>
      </c>
      <c r="I189" s="204">
        <f>IFERROR(VLOOKUP(C189,'BANK INF DECEMBER 2022'!C189:J705,8,FALSE),)</f>
        <v>325000</v>
      </c>
      <c r="J189" s="204">
        <f>IFERROR(VLOOKUP(C189,'BANK INF DECEMBER 2022'!C189:L705,10,FALSE),)</f>
        <v>565019.42000000004</v>
      </c>
      <c r="K189" s="204">
        <f>IFERROR(VLOOKUP(C189,'BANK INF DECEMBER 2022'!C189:M705,11,FALSE),)</f>
        <v>508517.48000000004</v>
      </c>
      <c r="L189" s="204">
        <f>IFERROR(VLOOKUP(C189,'BANK INF DECEMBER 2022'!C189:N705,12,FALSE),)</f>
        <v>19081.398400000002</v>
      </c>
      <c r="M189" s="204">
        <f>IFERROR(VLOOKUP(C189,'BANK INF DECEMBER 2022'!C189:O705,13,FALSE),)</f>
        <v>56501.94</v>
      </c>
      <c r="N189" s="204">
        <f>IFERROR(VLOOKUP(C189,'BANK INF DECEMBER 2022'!C189:P705,14,FALSE),)</f>
        <v>100000</v>
      </c>
      <c r="O189" s="204">
        <f t="shared" si="9"/>
        <v>175583.33840000001</v>
      </c>
      <c r="P189" s="204">
        <f>IFERROR(VLOOKUP(C189,'BANK INF DECEMBER 2022'!C189:R705,16,FALSE),)</f>
        <v>0</v>
      </c>
      <c r="Q189" s="204">
        <f t="shared" si="8"/>
        <v>389436.08160000003</v>
      </c>
      <c r="R189" s="204">
        <f>IFERROR(VLOOKUP(C189,'BANK INF DECEMBER 2022'!C189:T705,18,FALSE),)</f>
        <v>22600.78</v>
      </c>
      <c r="S189" s="204">
        <f>IFERROR(VLOOKUP(C189,'BANK INF DECEMBER 2022'!C189:U705,19,FALSE),)</f>
        <v>56501.94</v>
      </c>
      <c r="T189" s="204">
        <f>IFERROR(VLOOKUP(C189,'BANK INF DECEMBER 2022'!C189:V705,20,FALSE),)</f>
        <v>2825.1</v>
      </c>
      <c r="U189" s="210">
        <f t="shared" si="10"/>
        <v>81927.820000000007</v>
      </c>
      <c r="V189" s="210">
        <f t="shared" si="11"/>
        <v>646947.24</v>
      </c>
    </row>
    <row r="190" spans="1:22" s="194" customFormat="1" ht="25.15" customHeight="1">
      <c r="A190" s="211">
        <v>188</v>
      </c>
      <c r="B190" s="202">
        <v>4</v>
      </c>
      <c r="C190" s="710" t="s">
        <v>421</v>
      </c>
      <c r="D190" s="203" t="s">
        <v>787</v>
      </c>
      <c r="E190" s="203" t="str">
        <f>IFERROR(VLOOKUP(C190,'BANK INF DECEMBER 2022'!C190:F706,4,FALSE),)</f>
        <v>0152514969000</v>
      </c>
      <c r="F190" s="204" t="s">
        <v>194</v>
      </c>
      <c r="G190" s="204">
        <f>IFERROR(VLOOKUP(C190,'BANK INF DECEMBER 2022'!C190:H706,6,FALSE),)</f>
        <v>26</v>
      </c>
      <c r="H190" s="204">
        <f>IFERROR(VLOOKUP(C190,'BANK INF DECEMBER 2022'!C190:I706,7,FALSE),)</f>
        <v>15000</v>
      </c>
      <c r="I190" s="204">
        <f>IFERROR(VLOOKUP(C190,'BANK INF DECEMBER 2022'!C190:J706,8,FALSE),)</f>
        <v>390000</v>
      </c>
      <c r="J190" s="204">
        <f>IFERROR(VLOOKUP(C190,'BANK INF DECEMBER 2022'!C190:L706,10,FALSE),)</f>
        <v>803031.77</v>
      </c>
      <c r="K190" s="204">
        <f>IFERROR(VLOOKUP(C190,'BANK INF DECEMBER 2022'!C190:M706,11,FALSE),)</f>
        <v>722728.59000000008</v>
      </c>
      <c r="L190" s="204">
        <f>IFERROR(VLOOKUP(C190,'BANK INF DECEMBER 2022'!C190:N706,12,FALSE),)</f>
        <v>60545.718000000023</v>
      </c>
      <c r="M190" s="204">
        <f>IFERROR(VLOOKUP(C190,'BANK INF DECEMBER 2022'!C190:O706,13,FALSE),)</f>
        <v>80303.179999999993</v>
      </c>
      <c r="N190" s="204">
        <f>IFERROR(VLOOKUP(C190,'BANK INF DECEMBER 2022'!C190:P706,14,FALSE),)</f>
        <v>100000</v>
      </c>
      <c r="O190" s="204">
        <f t="shared" si="9"/>
        <v>240848.89800000002</v>
      </c>
      <c r="P190" s="204">
        <f>IFERROR(VLOOKUP(C190,'BANK INF DECEMBER 2022'!C190:R706,16,FALSE),)</f>
        <v>0</v>
      </c>
      <c r="Q190" s="204">
        <f t="shared" si="8"/>
        <v>562182.87199999997</v>
      </c>
      <c r="R190" s="204">
        <f>IFERROR(VLOOKUP(C190,'BANK INF DECEMBER 2022'!C190:T706,18,FALSE),)</f>
        <v>32121.27</v>
      </c>
      <c r="S190" s="204">
        <f>IFERROR(VLOOKUP(C190,'BANK INF DECEMBER 2022'!C190:U706,19,FALSE),)</f>
        <v>80303.179999999993</v>
      </c>
      <c r="T190" s="204">
        <f>IFERROR(VLOOKUP(C190,'BANK INF DECEMBER 2022'!C190:V706,20,FALSE),)</f>
        <v>4015.16</v>
      </c>
      <c r="U190" s="210">
        <f t="shared" si="10"/>
        <v>116439.61</v>
      </c>
      <c r="V190" s="210">
        <f t="shared" si="11"/>
        <v>919471.38</v>
      </c>
    </row>
    <row r="191" spans="1:22" s="194" customFormat="1" ht="25.15" customHeight="1">
      <c r="A191" s="211">
        <v>189</v>
      </c>
      <c r="B191" s="202">
        <v>4</v>
      </c>
      <c r="C191" s="710" t="s">
        <v>422</v>
      </c>
      <c r="D191" s="203" t="s">
        <v>787</v>
      </c>
      <c r="E191" s="203" t="str">
        <f>IFERROR(VLOOKUP(C191,'BANK INF DECEMBER 2022'!C191:F707,4,FALSE),)</f>
        <v>0152573203700</v>
      </c>
      <c r="F191" s="204" t="s">
        <v>194</v>
      </c>
      <c r="G191" s="204">
        <f>IFERROR(VLOOKUP(C191,'BANK INF DECEMBER 2022'!C191:H707,6,FALSE),)</f>
        <v>26</v>
      </c>
      <c r="H191" s="204">
        <f>IFERROR(VLOOKUP(C191,'BANK INF DECEMBER 2022'!C191:I707,7,FALSE),)</f>
        <v>12500</v>
      </c>
      <c r="I191" s="204">
        <f>IFERROR(VLOOKUP(C191,'BANK INF DECEMBER 2022'!C191:J707,8,FALSE),)</f>
        <v>325000</v>
      </c>
      <c r="J191" s="204">
        <f>IFERROR(VLOOKUP(C191,'BANK INF DECEMBER 2022'!C191:L707,10,FALSE),)</f>
        <v>580019.62</v>
      </c>
      <c r="K191" s="204">
        <f>IFERROR(VLOOKUP(C191,'BANK INF DECEMBER 2022'!C191:M707,11,FALSE),)</f>
        <v>522017.66</v>
      </c>
      <c r="L191" s="204">
        <f>IFERROR(VLOOKUP(C191,'BANK INF DECEMBER 2022'!C191:N707,12,FALSE),)</f>
        <v>20403.531999999996</v>
      </c>
      <c r="M191" s="204">
        <f>IFERROR(VLOOKUP(C191,'BANK INF DECEMBER 2022'!C191:O707,13,FALSE),)</f>
        <v>58001.96</v>
      </c>
      <c r="N191" s="204">
        <f>IFERROR(VLOOKUP(C191,'BANK INF DECEMBER 2022'!C191:P707,14,FALSE),)</f>
        <v>100000</v>
      </c>
      <c r="O191" s="204">
        <f t="shared" si="9"/>
        <v>178405.492</v>
      </c>
      <c r="P191" s="204">
        <f>IFERROR(VLOOKUP(C191,'BANK INF DECEMBER 2022'!C191:R707,16,FALSE),)</f>
        <v>0</v>
      </c>
      <c r="Q191" s="204">
        <f t="shared" si="8"/>
        <v>401614.12800000003</v>
      </c>
      <c r="R191" s="204">
        <f>IFERROR(VLOOKUP(C191,'BANK INF DECEMBER 2022'!C191:T707,18,FALSE),)</f>
        <v>23200.78</v>
      </c>
      <c r="S191" s="204">
        <f>IFERROR(VLOOKUP(C191,'BANK INF DECEMBER 2022'!C191:U707,19,FALSE),)</f>
        <v>58001.96</v>
      </c>
      <c r="T191" s="204">
        <f>IFERROR(VLOOKUP(C191,'BANK INF DECEMBER 2022'!C191:V707,20,FALSE),)</f>
        <v>2900.1</v>
      </c>
      <c r="U191" s="210">
        <f t="shared" si="10"/>
        <v>84102.84</v>
      </c>
      <c r="V191" s="210">
        <f t="shared" si="11"/>
        <v>664122.46</v>
      </c>
    </row>
    <row r="192" spans="1:22" s="194" customFormat="1" ht="25.15" customHeight="1">
      <c r="A192" s="211">
        <v>190</v>
      </c>
      <c r="B192" s="202">
        <v>4</v>
      </c>
      <c r="C192" s="710" t="s">
        <v>423</v>
      </c>
      <c r="D192" s="203" t="s">
        <v>787</v>
      </c>
      <c r="E192" s="203" t="str">
        <f>IFERROR(VLOOKUP(C192,'BANK INF DECEMBER 2022'!C192:F708,4,FALSE),)</f>
        <v>0152474493500</v>
      </c>
      <c r="F192" s="203" t="s">
        <v>194</v>
      </c>
      <c r="G192" s="204">
        <f>IFERROR(VLOOKUP(C192,'BANK INF DECEMBER 2022'!C192:H708,6,FALSE),)</f>
        <v>24</v>
      </c>
      <c r="H192" s="204">
        <f>IFERROR(VLOOKUP(C192,'BANK INF DECEMBER 2022'!C192:I708,7,FALSE),)</f>
        <v>12500</v>
      </c>
      <c r="I192" s="204">
        <f>IFERROR(VLOOKUP(C192,'BANK INF DECEMBER 2022'!C192:J708,8,FALSE),)</f>
        <v>325000</v>
      </c>
      <c r="J192" s="204">
        <f>IFERROR(VLOOKUP(C192,'BANK INF DECEMBER 2022'!C192:L708,10,FALSE),)</f>
        <v>550019.23</v>
      </c>
      <c r="K192" s="204">
        <f>IFERROR(VLOOKUP(C192,'BANK INF DECEMBER 2022'!C192:M708,11,FALSE),)</f>
        <v>495017.31</v>
      </c>
      <c r="L192" s="204">
        <f>IFERROR(VLOOKUP(C192,'BANK INF DECEMBER 2022'!C192:N708,12,FALSE),)</f>
        <v>18001.3848</v>
      </c>
      <c r="M192" s="204">
        <f>IFERROR(VLOOKUP(C192,'BANK INF DECEMBER 2022'!C192:O708,13,FALSE),)</f>
        <v>55001.919999999998</v>
      </c>
      <c r="N192" s="204">
        <f>IFERROR(VLOOKUP(C192,'BANK INF DECEMBER 2022'!C192:P708,14,FALSE),)</f>
        <v>100000</v>
      </c>
      <c r="O192" s="204">
        <f t="shared" si="9"/>
        <v>173003.30479999998</v>
      </c>
      <c r="P192" s="204">
        <f>IFERROR(VLOOKUP(C192,'BANK INF DECEMBER 2022'!C192:R708,16,FALSE),)</f>
        <v>0</v>
      </c>
      <c r="Q192" s="204">
        <f t="shared" si="8"/>
        <v>377015.9252</v>
      </c>
      <c r="R192" s="204">
        <f>IFERROR(VLOOKUP(C192,'BANK INF DECEMBER 2022'!C192:T708,18,FALSE),)</f>
        <v>22000.77</v>
      </c>
      <c r="S192" s="204">
        <f>IFERROR(VLOOKUP(C192,'BANK INF DECEMBER 2022'!C192:U708,19,FALSE),)</f>
        <v>55001.919999999998</v>
      </c>
      <c r="T192" s="204">
        <f>IFERROR(VLOOKUP(C192,'BANK INF DECEMBER 2022'!C192:V708,20,FALSE),)</f>
        <v>2750.1</v>
      </c>
      <c r="U192" s="210">
        <f t="shared" si="10"/>
        <v>79752.790000000008</v>
      </c>
      <c r="V192" s="210">
        <f t="shared" si="11"/>
        <v>629772.02</v>
      </c>
    </row>
    <row r="193" spans="1:22" s="194" customFormat="1" ht="25.15" customHeight="1">
      <c r="A193" s="211">
        <v>191</v>
      </c>
      <c r="B193" s="202">
        <v>4</v>
      </c>
      <c r="C193" s="710" t="s">
        <v>424</v>
      </c>
      <c r="D193" s="203" t="s">
        <v>787</v>
      </c>
      <c r="E193" s="203" t="str">
        <f>IFERROR(VLOOKUP(C193,'BANK INF DECEMBER 2022'!C193:F709,4,FALSE),)</f>
        <v>0152412125900</v>
      </c>
      <c r="F193" s="204" t="s">
        <v>425</v>
      </c>
      <c r="G193" s="204">
        <f>IFERROR(VLOOKUP(C193,'BANK INF DECEMBER 2022'!C193:H709,6,FALSE),)</f>
        <v>25</v>
      </c>
      <c r="H193" s="204">
        <f>IFERROR(VLOOKUP(C193,'BANK INF DECEMBER 2022'!C193:I709,7,FALSE),)</f>
        <v>12500</v>
      </c>
      <c r="I193" s="204">
        <f>IFERROR(VLOOKUP(C193,'BANK INF DECEMBER 2022'!C193:J709,8,FALSE),)</f>
        <v>325000</v>
      </c>
      <c r="J193" s="204">
        <f>IFERROR(VLOOKUP(C193,'BANK INF DECEMBER 2022'!C193:L709,10,FALSE),)</f>
        <v>595855.13</v>
      </c>
      <c r="K193" s="204">
        <f>IFERROR(VLOOKUP(C193,'BANK INF DECEMBER 2022'!C193:M709,11,FALSE),)</f>
        <v>536269.62</v>
      </c>
      <c r="L193" s="204">
        <f>IFERROR(VLOOKUP(C193,'BANK INF DECEMBER 2022'!C193:N709,12,FALSE),)</f>
        <v>23253.923999999999</v>
      </c>
      <c r="M193" s="204">
        <f>IFERROR(VLOOKUP(C193,'BANK INF DECEMBER 2022'!C193:O709,13,FALSE),)</f>
        <v>59585.51</v>
      </c>
      <c r="N193" s="204">
        <f>IFERROR(VLOOKUP(C193,'BANK INF DECEMBER 2022'!C193:P709,14,FALSE),)</f>
        <v>100000</v>
      </c>
      <c r="O193" s="204">
        <f t="shared" si="9"/>
        <v>182839.43400000001</v>
      </c>
      <c r="P193" s="204">
        <f>IFERROR(VLOOKUP(C193,'BANK INF DECEMBER 2022'!C193:R709,16,FALSE),)</f>
        <v>0</v>
      </c>
      <c r="Q193" s="204">
        <f t="shared" si="8"/>
        <v>413015.696</v>
      </c>
      <c r="R193" s="204">
        <f>IFERROR(VLOOKUP(C193,'BANK INF DECEMBER 2022'!C193:T709,18,FALSE),)</f>
        <v>23834.21</v>
      </c>
      <c r="S193" s="204">
        <f>IFERROR(VLOOKUP(C193,'BANK INF DECEMBER 2022'!C193:U709,19,FALSE),)</f>
        <v>59585.51</v>
      </c>
      <c r="T193" s="204">
        <f>IFERROR(VLOOKUP(C193,'BANK INF DECEMBER 2022'!C193:V709,20,FALSE),)</f>
        <v>2979.28</v>
      </c>
      <c r="U193" s="210">
        <f t="shared" si="10"/>
        <v>86399</v>
      </c>
      <c r="V193" s="210">
        <f t="shared" si="11"/>
        <v>682254.13</v>
      </c>
    </row>
    <row r="194" spans="1:22" s="194" customFormat="1" ht="25.15" customHeight="1">
      <c r="A194" s="211">
        <v>192</v>
      </c>
      <c r="B194" s="202">
        <v>4</v>
      </c>
      <c r="C194" s="710" t="s">
        <v>426</v>
      </c>
      <c r="D194" s="203" t="s">
        <v>787</v>
      </c>
      <c r="E194" s="203" t="str">
        <f>IFERROR(VLOOKUP(C194,'BANK INF DECEMBER 2022'!C194:F710,4,FALSE),)</f>
        <v>0152505773300</v>
      </c>
      <c r="F194" s="204" t="s">
        <v>425</v>
      </c>
      <c r="G194" s="204">
        <f>IFERROR(VLOOKUP(C194,'BANK INF DECEMBER 2022'!C194:H710,6,FALSE),)</f>
        <v>22</v>
      </c>
      <c r="H194" s="204">
        <f>IFERROR(VLOOKUP(C194,'BANK INF DECEMBER 2022'!C194:I710,7,FALSE),)</f>
        <v>12500</v>
      </c>
      <c r="I194" s="204">
        <f>IFERROR(VLOOKUP(C194,'BANK INF DECEMBER 2022'!C194:J710,8,FALSE),)</f>
        <v>325000</v>
      </c>
      <c r="J194" s="204">
        <f>IFERROR(VLOOKUP(C194,'BANK INF DECEMBER 2022'!C194:L710,10,FALSE),)</f>
        <v>517518.66</v>
      </c>
      <c r="K194" s="204">
        <f>IFERROR(VLOOKUP(C194,'BANK INF DECEMBER 2022'!C194:M710,11,FALSE),)</f>
        <v>465766.79</v>
      </c>
      <c r="L194" s="204">
        <f>IFERROR(VLOOKUP(C194,'BANK INF DECEMBER 2022'!C194:N710,12,FALSE),)</f>
        <v>15661.343199999999</v>
      </c>
      <c r="M194" s="204">
        <f>IFERROR(VLOOKUP(C194,'BANK INF DECEMBER 2022'!C194:O710,13,FALSE),)</f>
        <v>51751.87</v>
      </c>
      <c r="N194" s="204">
        <f>IFERROR(VLOOKUP(C194,'BANK INF DECEMBER 2022'!C194:P710,14,FALSE),)</f>
        <v>100000</v>
      </c>
      <c r="O194" s="204">
        <f t="shared" si="9"/>
        <v>167413.2132</v>
      </c>
      <c r="P194" s="204">
        <f>IFERROR(VLOOKUP(C194,'BANK INF DECEMBER 2022'!C194:R710,16,FALSE),)</f>
        <v>0</v>
      </c>
      <c r="Q194" s="204">
        <f t="shared" si="8"/>
        <v>350105.44679999998</v>
      </c>
      <c r="R194" s="204">
        <f>IFERROR(VLOOKUP(C194,'BANK INF DECEMBER 2022'!C194:T710,18,FALSE),)</f>
        <v>20700.75</v>
      </c>
      <c r="S194" s="204">
        <f>IFERROR(VLOOKUP(C194,'BANK INF DECEMBER 2022'!C194:U710,19,FALSE),)</f>
        <v>51751.87</v>
      </c>
      <c r="T194" s="204">
        <f>IFERROR(VLOOKUP(C194,'BANK INF DECEMBER 2022'!C194:V710,20,FALSE),)</f>
        <v>2587.59</v>
      </c>
      <c r="U194" s="210">
        <f t="shared" si="10"/>
        <v>75040.209999999992</v>
      </c>
      <c r="V194" s="210">
        <f t="shared" si="11"/>
        <v>592558.87</v>
      </c>
    </row>
    <row r="195" spans="1:22" s="194" customFormat="1" ht="25.15" customHeight="1">
      <c r="A195" s="211">
        <v>193</v>
      </c>
      <c r="B195" s="202">
        <v>4</v>
      </c>
      <c r="C195" s="710" t="s">
        <v>427</v>
      </c>
      <c r="D195" s="203" t="s">
        <v>787</v>
      </c>
      <c r="E195" s="203" t="str">
        <f>IFERROR(VLOOKUP(C195,'BANK INF DECEMBER 2022'!C195:F711,4,FALSE),)</f>
        <v>0152627819500</v>
      </c>
      <c r="F195" s="204" t="s">
        <v>204</v>
      </c>
      <c r="G195" s="204">
        <f>IFERROR(VLOOKUP(C195,'BANK INF DECEMBER 2022'!C195:H711,6,FALSE),)</f>
        <v>26</v>
      </c>
      <c r="H195" s="204">
        <f>IFERROR(VLOOKUP(C195,'BANK INF DECEMBER 2022'!C195:I711,7,FALSE),)</f>
        <v>15000</v>
      </c>
      <c r="I195" s="204">
        <f>IFERROR(VLOOKUP(C195,'BANK INF DECEMBER 2022'!C195:J711,8,FALSE),)</f>
        <v>390000</v>
      </c>
      <c r="J195" s="204">
        <f>IFERROR(VLOOKUP(C195,'BANK INF DECEMBER 2022'!C195:L711,10,FALSE),)</f>
        <v>706024.31</v>
      </c>
      <c r="K195" s="204">
        <f>IFERROR(VLOOKUP(C195,'BANK INF DECEMBER 2022'!C195:M711,11,FALSE),)</f>
        <v>635421.88000000012</v>
      </c>
      <c r="L195" s="204">
        <f>IFERROR(VLOOKUP(C195,'BANK INF DECEMBER 2022'!C195:N711,12,FALSE),)</f>
        <v>43084.376000000026</v>
      </c>
      <c r="M195" s="204">
        <f>IFERROR(VLOOKUP(C195,'BANK INF DECEMBER 2022'!C195:O711,13,FALSE),)</f>
        <v>70602.429999999993</v>
      </c>
      <c r="N195" s="204">
        <f>IFERROR(VLOOKUP(C195,'BANK INF DECEMBER 2022'!C195:P711,14,FALSE),)</f>
        <v>100000</v>
      </c>
      <c r="O195" s="204">
        <f t="shared" si="9"/>
        <v>213686.80600000001</v>
      </c>
      <c r="P195" s="204">
        <f>IFERROR(VLOOKUP(C195,'BANK INF DECEMBER 2022'!C195:R711,16,FALSE),)</f>
        <v>0</v>
      </c>
      <c r="Q195" s="204">
        <f t="shared" ref="Q195:Q258" si="12">J195-O195+P195</f>
        <v>492337.50400000007</v>
      </c>
      <c r="R195" s="204">
        <f>IFERROR(VLOOKUP(C195,'BANK INF DECEMBER 2022'!C195:T711,18,FALSE),)</f>
        <v>28240.97</v>
      </c>
      <c r="S195" s="204">
        <f>IFERROR(VLOOKUP(C195,'BANK INF DECEMBER 2022'!C195:U711,19,FALSE),)</f>
        <v>70602.429999999993</v>
      </c>
      <c r="T195" s="204">
        <f>IFERROR(VLOOKUP(C195,'BANK INF DECEMBER 2022'!C195:V711,20,FALSE),)</f>
        <v>3530.12</v>
      </c>
      <c r="U195" s="210">
        <f t="shared" si="10"/>
        <v>102373.51999999999</v>
      </c>
      <c r="V195" s="210">
        <f t="shared" si="11"/>
        <v>808397.83000000007</v>
      </c>
    </row>
    <row r="196" spans="1:22" s="194" customFormat="1" ht="25.15" customHeight="1">
      <c r="A196" s="211">
        <v>194</v>
      </c>
      <c r="B196" s="202">
        <v>4</v>
      </c>
      <c r="C196" s="710" t="s">
        <v>428</v>
      </c>
      <c r="D196" s="203" t="s">
        <v>787</v>
      </c>
      <c r="E196" s="203" t="str">
        <f>IFERROR(VLOOKUP(C196,'BANK INF DECEMBER 2022'!C196:F712,4,FALSE),)</f>
        <v>0152468297500</v>
      </c>
      <c r="F196" s="204" t="s">
        <v>194</v>
      </c>
      <c r="G196" s="204">
        <f>IFERROR(VLOOKUP(C196,'BANK INF DECEMBER 2022'!C196:H712,6,FALSE),)</f>
        <v>26</v>
      </c>
      <c r="H196" s="204">
        <f>IFERROR(VLOOKUP(C196,'BANK INF DECEMBER 2022'!C196:I712,7,FALSE),)</f>
        <v>12500</v>
      </c>
      <c r="I196" s="204">
        <f>IFERROR(VLOOKUP(C196,'BANK INF DECEMBER 2022'!C196:J712,8,FALSE),)</f>
        <v>325000</v>
      </c>
      <c r="J196" s="204">
        <f>IFERROR(VLOOKUP(C196,'BANK INF DECEMBER 2022'!C196:L712,10,FALSE),)</f>
        <v>635857.25</v>
      </c>
      <c r="K196" s="204">
        <f>IFERROR(VLOOKUP(C196,'BANK INF DECEMBER 2022'!C196:M712,11,FALSE),)</f>
        <v>572271.52</v>
      </c>
      <c r="L196" s="204">
        <f>IFERROR(VLOOKUP(C196,'BANK INF DECEMBER 2022'!C196:N712,12,FALSE),)</f>
        <v>30454.304000000004</v>
      </c>
      <c r="M196" s="204">
        <f>IFERROR(VLOOKUP(C196,'BANK INF DECEMBER 2022'!C196:O712,13,FALSE),)</f>
        <v>63585.73</v>
      </c>
      <c r="N196" s="204">
        <f>IFERROR(VLOOKUP(C196,'BANK INF DECEMBER 2022'!C196:P712,14,FALSE),)</f>
        <v>0</v>
      </c>
      <c r="O196" s="204">
        <f t="shared" ref="O196:O259" si="13">L196+M196+N196</f>
        <v>94040.034000000014</v>
      </c>
      <c r="P196" s="204">
        <f>IFERROR(VLOOKUP(C196,'BANK INF DECEMBER 2022'!C196:R712,16,FALSE),)</f>
        <v>0</v>
      </c>
      <c r="Q196" s="204">
        <f t="shared" si="12"/>
        <v>541817.21600000001</v>
      </c>
      <c r="R196" s="204">
        <f>IFERROR(VLOOKUP(C196,'BANK INF DECEMBER 2022'!C196:T712,18,FALSE),)</f>
        <v>25434.29</v>
      </c>
      <c r="S196" s="204">
        <f>IFERROR(VLOOKUP(C196,'BANK INF DECEMBER 2022'!C196:U712,19,FALSE),)</f>
        <v>63585.73</v>
      </c>
      <c r="T196" s="204">
        <f>IFERROR(VLOOKUP(C196,'BANK INF DECEMBER 2022'!C196:V712,20,FALSE),)</f>
        <v>3179.29</v>
      </c>
      <c r="U196" s="210">
        <f t="shared" ref="U196:U259" si="14">SUM(R196:T196)</f>
        <v>92199.31</v>
      </c>
      <c r="V196" s="210">
        <f t="shared" ref="V196:V259" si="15">J196+U196</f>
        <v>728056.56</v>
      </c>
    </row>
    <row r="197" spans="1:22" s="194" customFormat="1" ht="25.15" customHeight="1">
      <c r="A197" s="211">
        <v>195</v>
      </c>
      <c r="B197" s="202">
        <v>4</v>
      </c>
      <c r="C197" s="710" t="s">
        <v>429</v>
      </c>
      <c r="D197" s="203" t="s">
        <v>787</v>
      </c>
      <c r="E197" s="203" t="str">
        <f>IFERROR(VLOOKUP(C197,'BANK INF DECEMBER 2022'!C197:F713,4,FALSE),)</f>
        <v>0152624499200</v>
      </c>
      <c r="F197" s="204" t="s">
        <v>194</v>
      </c>
      <c r="G197" s="204">
        <f>IFERROR(VLOOKUP(C197,'BANK INF DECEMBER 2022'!C197:H713,6,FALSE),)</f>
        <v>26</v>
      </c>
      <c r="H197" s="204">
        <f>IFERROR(VLOOKUP(C197,'BANK INF DECEMBER 2022'!C197:I713,7,FALSE),)</f>
        <v>12500</v>
      </c>
      <c r="I197" s="204">
        <f>IFERROR(VLOOKUP(C197,'BANK INF DECEMBER 2022'!C197:J713,8,FALSE),)</f>
        <v>325000</v>
      </c>
      <c r="J197" s="204">
        <f>IFERROR(VLOOKUP(C197,'BANK INF DECEMBER 2022'!C197:L713,10,FALSE),)</f>
        <v>580019.62</v>
      </c>
      <c r="K197" s="204">
        <f>IFERROR(VLOOKUP(C197,'BANK INF DECEMBER 2022'!C197:M713,11,FALSE),)</f>
        <v>522017.66</v>
      </c>
      <c r="L197" s="204">
        <f>IFERROR(VLOOKUP(C197,'BANK INF DECEMBER 2022'!C197:N713,12,FALSE),)</f>
        <v>20403.531999999996</v>
      </c>
      <c r="M197" s="204">
        <f>IFERROR(VLOOKUP(C197,'BANK INF DECEMBER 2022'!C197:O713,13,FALSE),)</f>
        <v>58001.96</v>
      </c>
      <c r="N197" s="204">
        <f>IFERROR(VLOOKUP(C197,'BANK INF DECEMBER 2022'!C197:P713,14,FALSE),)</f>
        <v>100000</v>
      </c>
      <c r="O197" s="204">
        <f t="shared" si="13"/>
        <v>178405.492</v>
      </c>
      <c r="P197" s="204">
        <f>IFERROR(VLOOKUP(C197,'BANK INF DECEMBER 2022'!C197:R713,16,FALSE),)</f>
        <v>0</v>
      </c>
      <c r="Q197" s="204">
        <f t="shared" si="12"/>
        <v>401614.12800000003</v>
      </c>
      <c r="R197" s="204">
        <f>IFERROR(VLOOKUP(C197,'BANK INF DECEMBER 2022'!C197:T713,18,FALSE),)</f>
        <v>23200.78</v>
      </c>
      <c r="S197" s="204">
        <f>IFERROR(VLOOKUP(C197,'BANK INF DECEMBER 2022'!C197:U713,19,FALSE),)</f>
        <v>58001.96</v>
      </c>
      <c r="T197" s="204">
        <f>IFERROR(VLOOKUP(C197,'BANK INF DECEMBER 2022'!C197:V713,20,FALSE),)</f>
        <v>2900.1</v>
      </c>
      <c r="U197" s="210">
        <f t="shared" si="14"/>
        <v>84102.84</v>
      </c>
      <c r="V197" s="210">
        <f t="shared" si="15"/>
        <v>664122.46</v>
      </c>
    </row>
    <row r="198" spans="1:22" s="194" customFormat="1" ht="25.15" customHeight="1">
      <c r="A198" s="211">
        <v>196</v>
      </c>
      <c r="B198" s="202">
        <v>4</v>
      </c>
      <c r="C198" s="710" t="s">
        <v>430</v>
      </c>
      <c r="D198" s="203" t="s">
        <v>787</v>
      </c>
      <c r="E198" s="203" t="str">
        <f>IFERROR(VLOOKUP(C198,'BANK INF DECEMBER 2022'!C198:F714,4,FALSE),)</f>
        <v>0152474586300</v>
      </c>
      <c r="F198" s="204" t="s">
        <v>223</v>
      </c>
      <c r="G198" s="204">
        <f>IFERROR(VLOOKUP(C198,'BANK INF DECEMBER 2022'!C198:H714,6,FALSE),)</f>
        <v>23</v>
      </c>
      <c r="H198" s="204">
        <f>IFERROR(VLOOKUP(C198,'BANK INF DECEMBER 2022'!C198:I714,7,FALSE),)</f>
        <v>15000</v>
      </c>
      <c r="I198" s="204">
        <f>IFERROR(VLOOKUP(C198,'BANK INF DECEMBER 2022'!C198:J714,8,FALSE),)</f>
        <v>390000</v>
      </c>
      <c r="J198" s="204">
        <f>IFERROR(VLOOKUP(C198,'BANK INF DECEMBER 2022'!C198:L714,10,FALSE),)</f>
        <v>684026.08</v>
      </c>
      <c r="K198" s="204">
        <f>IFERROR(VLOOKUP(C198,'BANK INF DECEMBER 2022'!C198:M714,11,FALSE),)</f>
        <v>615623.47</v>
      </c>
      <c r="L198" s="204">
        <f>IFERROR(VLOOKUP(C198,'BANK INF DECEMBER 2022'!C198:N714,12,FALSE),)</f>
        <v>39124.693999999996</v>
      </c>
      <c r="M198" s="204">
        <f>IFERROR(VLOOKUP(C198,'BANK INF DECEMBER 2022'!C198:O714,13,FALSE),)</f>
        <v>68402.61</v>
      </c>
      <c r="N198" s="204">
        <f>IFERROR(VLOOKUP(C198,'BANK INF DECEMBER 2022'!C198:P714,14,FALSE),)</f>
        <v>100000</v>
      </c>
      <c r="O198" s="204">
        <f t="shared" si="13"/>
        <v>207527.304</v>
      </c>
      <c r="P198" s="204">
        <f>IFERROR(VLOOKUP(C198,'BANK INF DECEMBER 2022'!C198:R714,16,FALSE),)</f>
        <v>0</v>
      </c>
      <c r="Q198" s="204">
        <f t="shared" si="12"/>
        <v>476498.77599999995</v>
      </c>
      <c r="R198" s="204">
        <f>IFERROR(VLOOKUP(C198,'BANK INF DECEMBER 2022'!C198:T714,18,FALSE),)</f>
        <v>27361.040000000001</v>
      </c>
      <c r="S198" s="204">
        <f>IFERROR(VLOOKUP(C198,'BANK INF DECEMBER 2022'!C198:U714,19,FALSE),)</f>
        <v>68402.61</v>
      </c>
      <c r="T198" s="204">
        <f>IFERROR(VLOOKUP(C198,'BANK INF DECEMBER 2022'!C198:V714,20,FALSE),)</f>
        <v>3420.13</v>
      </c>
      <c r="U198" s="210">
        <f t="shared" si="14"/>
        <v>99183.78</v>
      </c>
      <c r="V198" s="210">
        <f t="shared" si="15"/>
        <v>783209.86</v>
      </c>
    </row>
    <row r="199" spans="1:22" s="194" customFormat="1" ht="25.15" customHeight="1">
      <c r="A199" s="211">
        <v>197</v>
      </c>
      <c r="B199" s="202">
        <v>4</v>
      </c>
      <c r="C199" s="710" t="s">
        <v>431</v>
      </c>
      <c r="D199" s="203" t="s">
        <v>787</v>
      </c>
      <c r="E199" s="203" t="str">
        <f>IFERROR(VLOOKUP(C199,'BANK INF DECEMBER 2022'!C199:F715,4,FALSE),)</f>
        <v>0152570438700</v>
      </c>
      <c r="F199" s="204" t="s">
        <v>223</v>
      </c>
      <c r="G199" s="204">
        <f>IFERROR(VLOOKUP(C199,'BANK INF DECEMBER 2022'!C199:H715,6,FALSE),)</f>
        <v>23</v>
      </c>
      <c r="H199" s="204">
        <f>IFERROR(VLOOKUP(C199,'BANK INF DECEMBER 2022'!C199:I715,7,FALSE),)</f>
        <v>15000</v>
      </c>
      <c r="I199" s="204">
        <f>IFERROR(VLOOKUP(C199,'BANK INF DECEMBER 2022'!C199:J715,8,FALSE),)</f>
        <v>390000</v>
      </c>
      <c r="J199" s="204">
        <f>IFERROR(VLOOKUP(C199,'BANK INF DECEMBER 2022'!C199:L715,10,FALSE),)</f>
        <v>697027.08</v>
      </c>
      <c r="K199" s="204">
        <f>IFERROR(VLOOKUP(C199,'BANK INF DECEMBER 2022'!C199:M715,11,FALSE),)</f>
        <v>627324.37</v>
      </c>
      <c r="L199" s="204">
        <f>IFERROR(VLOOKUP(C199,'BANK INF DECEMBER 2022'!C199:N715,12,FALSE),)</f>
        <v>41464.873999999996</v>
      </c>
      <c r="M199" s="204">
        <f>IFERROR(VLOOKUP(C199,'BANK INF DECEMBER 2022'!C199:O715,13,FALSE),)</f>
        <v>69702.710000000006</v>
      </c>
      <c r="N199" s="204">
        <f>IFERROR(VLOOKUP(C199,'BANK INF DECEMBER 2022'!C199:P715,14,FALSE),)</f>
        <v>100000</v>
      </c>
      <c r="O199" s="204">
        <f t="shared" si="13"/>
        <v>211167.584</v>
      </c>
      <c r="P199" s="204">
        <f>IFERROR(VLOOKUP(C199,'BANK INF DECEMBER 2022'!C199:R715,16,FALSE),)</f>
        <v>0</v>
      </c>
      <c r="Q199" s="204">
        <f t="shared" si="12"/>
        <v>485859.49599999993</v>
      </c>
      <c r="R199" s="204">
        <f>IFERROR(VLOOKUP(C199,'BANK INF DECEMBER 2022'!C199:T715,18,FALSE),)</f>
        <v>27881.08</v>
      </c>
      <c r="S199" s="204">
        <f>IFERROR(VLOOKUP(C199,'BANK INF DECEMBER 2022'!C199:U715,19,FALSE),)</f>
        <v>69702.710000000006</v>
      </c>
      <c r="T199" s="204">
        <f>IFERROR(VLOOKUP(C199,'BANK INF DECEMBER 2022'!C199:V715,20,FALSE),)</f>
        <v>3485.14</v>
      </c>
      <c r="U199" s="210">
        <f t="shared" si="14"/>
        <v>101068.93000000001</v>
      </c>
      <c r="V199" s="210">
        <f t="shared" si="15"/>
        <v>798096.01</v>
      </c>
    </row>
    <row r="200" spans="1:22" s="194" customFormat="1" ht="25.15" customHeight="1">
      <c r="A200" s="211">
        <v>198</v>
      </c>
      <c r="B200" s="202">
        <v>4</v>
      </c>
      <c r="C200" s="710" t="s">
        <v>432</v>
      </c>
      <c r="D200" s="203" t="s">
        <v>787</v>
      </c>
      <c r="E200" s="203" t="str">
        <f>IFERROR(VLOOKUP(C200,'BANK INF DECEMBER 2022'!C200:F716,4,FALSE),)</f>
        <v>0152558289500</v>
      </c>
      <c r="F200" s="204" t="s">
        <v>194</v>
      </c>
      <c r="G200" s="204">
        <f>IFERROR(VLOOKUP(C200,'BANK INF DECEMBER 2022'!C200:H716,6,FALSE),)</f>
        <v>21</v>
      </c>
      <c r="H200" s="204">
        <f>IFERROR(VLOOKUP(C200,'BANK INF DECEMBER 2022'!C200:I716,7,FALSE),)</f>
        <v>12500</v>
      </c>
      <c r="I200" s="204">
        <f>IFERROR(VLOOKUP(C200,'BANK INF DECEMBER 2022'!C200:J716,8,FALSE),)</f>
        <v>325000</v>
      </c>
      <c r="J200" s="204">
        <f>IFERROR(VLOOKUP(C200,'BANK INF DECEMBER 2022'!C200:L716,10,FALSE),)</f>
        <v>665614.34</v>
      </c>
      <c r="K200" s="204">
        <f>IFERROR(VLOOKUP(C200,'BANK INF DECEMBER 2022'!C200:M716,11,FALSE),)</f>
        <v>599052.90999999992</v>
      </c>
      <c r="L200" s="204">
        <f>IFERROR(VLOOKUP(C200,'BANK INF DECEMBER 2022'!C200:N716,12,FALSE),)</f>
        <v>35810.58199999998</v>
      </c>
      <c r="M200" s="204">
        <f>IFERROR(VLOOKUP(C200,'BANK INF DECEMBER 2022'!C200:O716,13,FALSE),)</f>
        <v>66561.429999999993</v>
      </c>
      <c r="N200" s="204">
        <f>IFERROR(VLOOKUP(C200,'BANK INF DECEMBER 2022'!C200:P716,14,FALSE),)</f>
        <v>0</v>
      </c>
      <c r="O200" s="204">
        <f t="shared" si="13"/>
        <v>102372.01199999997</v>
      </c>
      <c r="P200" s="204">
        <f>IFERROR(VLOOKUP(C200,'BANK INF DECEMBER 2022'!C200:R716,16,FALSE),)</f>
        <v>0</v>
      </c>
      <c r="Q200" s="204">
        <f t="shared" si="12"/>
        <v>563242.32799999998</v>
      </c>
      <c r="R200" s="204">
        <f>IFERROR(VLOOKUP(C200,'BANK INF DECEMBER 2022'!C200:T716,18,FALSE),)</f>
        <v>26624.57</v>
      </c>
      <c r="S200" s="204">
        <f>IFERROR(VLOOKUP(C200,'BANK INF DECEMBER 2022'!C200:U716,19,FALSE),)</f>
        <v>66561.429999999993</v>
      </c>
      <c r="T200" s="204">
        <f>IFERROR(VLOOKUP(C200,'BANK INF DECEMBER 2022'!C200:V716,20,FALSE),)</f>
        <v>3328.07</v>
      </c>
      <c r="U200" s="210">
        <f t="shared" si="14"/>
        <v>96514.07</v>
      </c>
      <c r="V200" s="210">
        <f t="shared" si="15"/>
        <v>762128.40999999992</v>
      </c>
    </row>
    <row r="201" spans="1:22" s="194" customFormat="1" ht="25.15" customHeight="1">
      <c r="A201" s="211">
        <v>199</v>
      </c>
      <c r="B201" s="202">
        <v>4</v>
      </c>
      <c r="C201" s="710" t="s">
        <v>433</v>
      </c>
      <c r="D201" s="203" t="s">
        <v>787</v>
      </c>
      <c r="E201" s="203" t="str">
        <f>IFERROR(VLOOKUP(C201,'BANK INF DECEMBER 2022'!C201:F717,4,FALSE),)</f>
        <v>0152471134500</v>
      </c>
      <c r="F201" s="204" t="s">
        <v>304</v>
      </c>
      <c r="G201" s="204">
        <f>IFERROR(VLOOKUP(C201,'BANK INF DECEMBER 2022'!C201:H717,6,FALSE),)</f>
        <v>26</v>
      </c>
      <c r="H201" s="204">
        <f>IFERROR(VLOOKUP(C201,'BANK INF DECEMBER 2022'!C201:I717,7,FALSE),)</f>
        <v>15000</v>
      </c>
      <c r="I201" s="204">
        <f>IFERROR(VLOOKUP(C201,'BANK INF DECEMBER 2022'!C201:J717,8,FALSE),)</f>
        <v>390000</v>
      </c>
      <c r="J201" s="204">
        <f>IFERROR(VLOOKUP(C201,'BANK INF DECEMBER 2022'!C201:L717,10,FALSE),)</f>
        <v>791030.85</v>
      </c>
      <c r="K201" s="204">
        <f>IFERROR(VLOOKUP(C201,'BANK INF DECEMBER 2022'!C201:M717,11,FALSE),)</f>
        <v>711927.76</v>
      </c>
      <c r="L201" s="204">
        <f>IFERROR(VLOOKUP(C201,'BANK INF DECEMBER 2022'!C201:N717,12,FALSE),)</f>
        <v>58385.552000000003</v>
      </c>
      <c r="M201" s="204">
        <f>IFERROR(VLOOKUP(C201,'BANK INF DECEMBER 2022'!C201:O717,13,FALSE),)</f>
        <v>79103.09</v>
      </c>
      <c r="N201" s="204">
        <f>IFERROR(VLOOKUP(C201,'BANK INF DECEMBER 2022'!C201:P717,14,FALSE),)</f>
        <v>100000</v>
      </c>
      <c r="O201" s="204">
        <f t="shared" si="13"/>
        <v>237488.64199999999</v>
      </c>
      <c r="P201" s="204">
        <f>IFERROR(VLOOKUP(C201,'BANK INF DECEMBER 2022'!C201:R717,16,FALSE),)</f>
        <v>0</v>
      </c>
      <c r="Q201" s="204">
        <f t="shared" si="12"/>
        <v>553542.20799999998</v>
      </c>
      <c r="R201" s="204">
        <f>IFERROR(VLOOKUP(C201,'BANK INF DECEMBER 2022'!C201:T717,18,FALSE),)</f>
        <v>31641.23</v>
      </c>
      <c r="S201" s="204">
        <f>IFERROR(VLOOKUP(C201,'BANK INF DECEMBER 2022'!C201:U717,19,FALSE),)</f>
        <v>79103.09</v>
      </c>
      <c r="T201" s="204">
        <f>IFERROR(VLOOKUP(C201,'BANK INF DECEMBER 2022'!C201:V717,20,FALSE),)</f>
        <v>3955.15</v>
      </c>
      <c r="U201" s="210">
        <f t="shared" si="14"/>
        <v>114699.46999999999</v>
      </c>
      <c r="V201" s="210">
        <f t="shared" si="15"/>
        <v>905730.32</v>
      </c>
    </row>
    <row r="202" spans="1:22" s="194" customFormat="1" ht="25.15" customHeight="1">
      <c r="A202" s="211">
        <v>200</v>
      </c>
      <c r="B202" s="202">
        <v>4</v>
      </c>
      <c r="C202" s="710" t="s">
        <v>434</v>
      </c>
      <c r="D202" s="203" t="s">
        <v>787</v>
      </c>
      <c r="E202" s="203" t="str">
        <f>IFERROR(VLOOKUP(C202,'BANK INF DECEMBER 2022'!C202:F718,4,FALSE),)</f>
        <v>0152471135600</v>
      </c>
      <c r="F202" s="204" t="s">
        <v>231</v>
      </c>
      <c r="G202" s="204">
        <f>IFERROR(VLOOKUP(C202,'BANK INF DECEMBER 2022'!C202:H718,6,FALSE),)</f>
        <v>26</v>
      </c>
      <c r="H202" s="204">
        <f>IFERROR(VLOOKUP(C202,'BANK INF DECEMBER 2022'!C202:I718,7,FALSE),)</f>
        <v>12500</v>
      </c>
      <c r="I202" s="204">
        <f>IFERROR(VLOOKUP(C202,'BANK INF DECEMBER 2022'!C202:J718,8,FALSE),)</f>
        <v>325000</v>
      </c>
      <c r="J202" s="204">
        <f>IFERROR(VLOOKUP(C202,'BANK INF DECEMBER 2022'!C202:L718,10,FALSE),)</f>
        <v>604188.14</v>
      </c>
      <c r="K202" s="204">
        <f>IFERROR(VLOOKUP(C202,'BANK INF DECEMBER 2022'!C202:M718,11,FALSE),)</f>
        <v>543769.33000000007</v>
      </c>
      <c r="L202" s="204">
        <f>IFERROR(VLOOKUP(C202,'BANK INF DECEMBER 2022'!C202:N718,12,FALSE),)</f>
        <v>24753.866000000016</v>
      </c>
      <c r="M202" s="204">
        <f>IFERROR(VLOOKUP(C202,'BANK INF DECEMBER 2022'!C202:O718,13,FALSE),)</f>
        <v>60418.81</v>
      </c>
      <c r="N202" s="204">
        <f>IFERROR(VLOOKUP(C202,'BANK INF DECEMBER 2022'!C202:P718,14,FALSE),)</f>
        <v>100000</v>
      </c>
      <c r="O202" s="204">
        <f t="shared" si="13"/>
        <v>185172.67600000001</v>
      </c>
      <c r="P202" s="204">
        <f>IFERROR(VLOOKUP(C202,'BANK INF DECEMBER 2022'!C202:R718,16,FALSE),)</f>
        <v>0</v>
      </c>
      <c r="Q202" s="204">
        <f t="shared" si="12"/>
        <v>419015.46400000004</v>
      </c>
      <c r="R202" s="204">
        <f>IFERROR(VLOOKUP(C202,'BANK INF DECEMBER 2022'!C202:T718,18,FALSE),)</f>
        <v>24167.53</v>
      </c>
      <c r="S202" s="204">
        <f>IFERROR(VLOOKUP(C202,'BANK INF DECEMBER 2022'!C202:U718,19,FALSE),)</f>
        <v>60418.81</v>
      </c>
      <c r="T202" s="204">
        <f>IFERROR(VLOOKUP(C202,'BANK INF DECEMBER 2022'!C202:V718,20,FALSE),)</f>
        <v>3020.94</v>
      </c>
      <c r="U202" s="210">
        <f t="shared" si="14"/>
        <v>87607.28</v>
      </c>
      <c r="V202" s="210">
        <f t="shared" si="15"/>
        <v>691795.42</v>
      </c>
    </row>
    <row r="203" spans="1:22" s="194" customFormat="1" ht="25.15" customHeight="1">
      <c r="A203" s="211">
        <v>201</v>
      </c>
      <c r="B203" s="202">
        <v>4</v>
      </c>
      <c r="C203" s="710" t="s">
        <v>435</v>
      </c>
      <c r="D203" s="203" t="s">
        <v>787</v>
      </c>
      <c r="E203" s="203" t="str">
        <f>IFERROR(VLOOKUP(C203,'BANK INF DECEMBER 2022'!C203:F719,4,FALSE),)</f>
        <v>0152410650100</v>
      </c>
      <c r="F203" s="204" t="s">
        <v>387</v>
      </c>
      <c r="G203" s="204">
        <f>IFERROR(VLOOKUP(C203,'BANK INF DECEMBER 2022'!C203:H719,6,FALSE),)</f>
        <v>26</v>
      </c>
      <c r="H203" s="204">
        <f>IFERROR(VLOOKUP(C203,'BANK INF DECEMBER 2022'!C203:I719,7,FALSE),)</f>
        <v>20000</v>
      </c>
      <c r="I203" s="204">
        <f>IFERROR(VLOOKUP(C203,'BANK INF DECEMBER 2022'!C203:J719,8,FALSE),)</f>
        <v>520000</v>
      </c>
      <c r="J203" s="204">
        <f>IFERROR(VLOOKUP(C203,'BANK INF DECEMBER 2022'!C203:L719,10,FALSE),)</f>
        <v>982702.26</v>
      </c>
      <c r="K203" s="204">
        <f>IFERROR(VLOOKUP(C203,'BANK INF DECEMBER 2022'!C203:M719,11,FALSE),)</f>
        <v>884432.03</v>
      </c>
      <c r="L203" s="204">
        <f>IFERROR(VLOOKUP(C203,'BANK INF DECEMBER 2022'!C203:N719,12,FALSE),)</f>
        <v>99108.007500000007</v>
      </c>
      <c r="M203" s="204">
        <f>IFERROR(VLOOKUP(C203,'BANK INF DECEMBER 2022'!C203:O719,13,FALSE),)</f>
        <v>98270.23</v>
      </c>
      <c r="N203" s="204">
        <f>IFERROR(VLOOKUP(C203,'BANK INF DECEMBER 2022'!C203:P719,14,FALSE),)</f>
        <v>100000</v>
      </c>
      <c r="O203" s="204">
        <f t="shared" si="13"/>
        <v>297378.23749999999</v>
      </c>
      <c r="P203" s="204">
        <f>IFERROR(VLOOKUP(C203,'BANK INF DECEMBER 2022'!C203:R719,16,FALSE),)</f>
        <v>0</v>
      </c>
      <c r="Q203" s="204">
        <f t="shared" si="12"/>
        <v>685324.02249999996</v>
      </c>
      <c r="R203" s="204">
        <f>IFERROR(VLOOKUP(C203,'BANK INF DECEMBER 2022'!C203:T719,18,FALSE),)</f>
        <v>39308.089999999997</v>
      </c>
      <c r="S203" s="204">
        <f>IFERROR(VLOOKUP(C203,'BANK INF DECEMBER 2022'!C203:U719,19,FALSE),)</f>
        <v>98270.23</v>
      </c>
      <c r="T203" s="204">
        <f>IFERROR(VLOOKUP(C203,'BANK INF DECEMBER 2022'!C203:V719,20,FALSE),)</f>
        <v>4913.51</v>
      </c>
      <c r="U203" s="210">
        <f t="shared" si="14"/>
        <v>142491.83000000002</v>
      </c>
      <c r="V203" s="210">
        <f t="shared" si="15"/>
        <v>1125194.0900000001</v>
      </c>
    </row>
    <row r="204" spans="1:22" s="194" customFormat="1" ht="25.15" customHeight="1">
      <c r="A204" s="211">
        <v>202</v>
      </c>
      <c r="B204" s="202">
        <v>4</v>
      </c>
      <c r="C204" s="710" t="s">
        <v>436</v>
      </c>
      <c r="D204" s="203" t="s">
        <v>787</v>
      </c>
      <c r="E204" s="203" t="str">
        <f>IFERROR(VLOOKUP(C204,'BANK INF DECEMBER 2022'!C204:F720,4,FALSE),)</f>
        <v>0152571501100</v>
      </c>
      <c r="F204" s="204" t="s">
        <v>357</v>
      </c>
      <c r="G204" s="204">
        <f>IFERROR(VLOOKUP(C204,'BANK INF DECEMBER 2022'!C204:H720,6,FALSE),)</f>
        <v>25</v>
      </c>
      <c r="H204" s="204">
        <f>IFERROR(VLOOKUP(C204,'BANK INF DECEMBER 2022'!C204:I720,7,FALSE),)</f>
        <v>15000</v>
      </c>
      <c r="I204" s="204">
        <f>IFERROR(VLOOKUP(C204,'BANK INF DECEMBER 2022'!C204:J720,8,FALSE),)</f>
        <v>390000</v>
      </c>
      <c r="J204" s="204">
        <f>IFERROR(VLOOKUP(C204,'BANK INF DECEMBER 2022'!C204:L720,10,FALSE),)</f>
        <v>771530.5</v>
      </c>
      <c r="K204" s="204">
        <f>IFERROR(VLOOKUP(C204,'BANK INF DECEMBER 2022'!C204:M720,11,FALSE),)</f>
        <v>694377.45</v>
      </c>
      <c r="L204" s="204">
        <f>IFERROR(VLOOKUP(C204,'BANK INF DECEMBER 2022'!C204:N720,12,FALSE),)</f>
        <v>54875.489999999991</v>
      </c>
      <c r="M204" s="204">
        <f>IFERROR(VLOOKUP(C204,'BANK INF DECEMBER 2022'!C204:O720,13,FALSE),)</f>
        <v>77153.05</v>
      </c>
      <c r="N204" s="204">
        <f>IFERROR(VLOOKUP(C204,'BANK INF DECEMBER 2022'!C204:P720,14,FALSE),)</f>
        <v>100000</v>
      </c>
      <c r="O204" s="204">
        <f t="shared" si="13"/>
        <v>232028.53999999998</v>
      </c>
      <c r="P204" s="204">
        <f>IFERROR(VLOOKUP(C204,'BANK INF DECEMBER 2022'!C204:R720,16,FALSE),)</f>
        <v>0</v>
      </c>
      <c r="Q204" s="204">
        <f t="shared" si="12"/>
        <v>539501.96</v>
      </c>
      <c r="R204" s="204">
        <f>IFERROR(VLOOKUP(C204,'BANK INF DECEMBER 2022'!C204:T720,18,FALSE),)</f>
        <v>30861.22</v>
      </c>
      <c r="S204" s="204">
        <f>IFERROR(VLOOKUP(C204,'BANK INF DECEMBER 2022'!C204:U720,19,FALSE),)</f>
        <v>77153.05</v>
      </c>
      <c r="T204" s="204">
        <f>IFERROR(VLOOKUP(C204,'BANK INF DECEMBER 2022'!C204:V720,20,FALSE),)</f>
        <v>3857.65</v>
      </c>
      <c r="U204" s="210">
        <f t="shared" si="14"/>
        <v>111871.92</v>
      </c>
      <c r="V204" s="210">
        <f t="shared" si="15"/>
        <v>883402.42</v>
      </c>
    </row>
    <row r="205" spans="1:22" s="194" customFormat="1" ht="25.15" customHeight="1">
      <c r="A205" s="211">
        <v>203</v>
      </c>
      <c r="B205" s="202">
        <v>4</v>
      </c>
      <c r="C205" s="710" t="s">
        <v>437</v>
      </c>
      <c r="D205" s="203" t="s">
        <v>787</v>
      </c>
      <c r="E205" s="203" t="str">
        <f>IFERROR(VLOOKUP(C205,'BANK INF DECEMBER 2022'!C205:F721,4,FALSE),)</f>
        <v>0152630067200</v>
      </c>
      <c r="F205" s="204" t="s">
        <v>438</v>
      </c>
      <c r="G205" s="204">
        <f>IFERROR(VLOOKUP(C205,'BANK INF DECEMBER 2022'!C205:H721,6,FALSE),)</f>
        <v>26</v>
      </c>
      <c r="H205" s="204">
        <f>IFERROR(VLOOKUP(C205,'BANK INF DECEMBER 2022'!C205:I721,7,FALSE),)</f>
        <v>15000</v>
      </c>
      <c r="I205" s="204">
        <f>IFERROR(VLOOKUP(C205,'BANK INF DECEMBER 2022'!C205:J721,8,FALSE),)</f>
        <v>390000</v>
      </c>
      <c r="J205" s="204">
        <f>IFERROR(VLOOKUP(C205,'BANK INF DECEMBER 2022'!C205:L721,10,FALSE),)</f>
        <v>729526.12</v>
      </c>
      <c r="K205" s="204">
        <f>IFERROR(VLOOKUP(C205,'BANK INF DECEMBER 2022'!C205:M721,11,FALSE),)</f>
        <v>656573.51</v>
      </c>
      <c r="L205" s="204">
        <f>IFERROR(VLOOKUP(C205,'BANK INF DECEMBER 2022'!C205:N721,12,FALSE),)</f>
        <v>47314.702000000005</v>
      </c>
      <c r="M205" s="204">
        <f>IFERROR(VLOOKUP(C205,'BANK INF DECEMBER 2022'!C205:O721,13,FALSE),)</f>
        <v>72952.61</v>
      </c>
      <c r="N205" s="204">
        <f>IFERROR(VLOOKUP(C205,'BANK INF DECEMBER 2022'!C205:P721,14,FALSE),)</f>
        <v>100000</v>
      </c>
      <c r="O205" s="204">
        <f t="shared" si="13"/>
        <v>220267.31200000001</v>
      </c>
      <c r="P205" s="204">
        <f>IFERROR(VLOOKUP(C205,'BANK INF DECEMBER 2022'!C205:R721,16,FALSE),)</f>
        <v>0</v>
      </c>
      <c r="Q205" s="204">
        <f t="shared" si="12"/>
        <v>509258.80799999996</v>
      </c>
      <c r="R205" s="204">
        <f>IFERROR(VLOOKUP(C205,'BANK INF DECEMBER 2022'!C205:T721,18,FALSE),)</f>
        <v>29181.040000000001</v>
      </c>
      <c r="S205" s="204">
        <f>IFERROR(VLOOKUP(C205,'BANK INF DECEMBER 2022'!C205:U721,19,FALSE),)</f>
        <v>72952.61</v>
      </c>
      <c r="T205" s="204">
        <f>IFERROR(VLOOKUP(C205,'BANK INF DECEMBER 2022'!C205:V721,20,FALSE),)</f>
        <v>3647.63</v>
      </c>
      <c r="U205" s="210">
        <f t="shared" si="14"/>
        <v>105781.28</v>
      </c>
      <c r="V205" s="210">
        <f t="shared" si="15"/>
        <v>835307.4</v>
      </c>
    </row>
    <row r="206" spans="1:22" s="194" customFormat="1" ht="25.15" customHeight="1">
      <c r="A206" s="211">
        <v>204</v>
      </c>
      <c r="B206" s="202">
        <v>4</v>
      </c>
      <c r="C206" s="710" t="s">
        <v>439</v>
      </c>
      <c r="D206" s="203" t="s">
        <v>787</v>
      </c>
      <c r="E206" s="203" t="str">
        <f>IFERROR(VLOOKUP(C206,'BANK INF DECEMBER 2022'!C206:F722,4,FALSE),)</f>
        <v>0152627853000</v>
      </c>
      <c r="F206" s="204" t="s">
        <v>357</v>
      </c>
      <c r="G206" s="204">
        <f>IFERROR(VLOOKUP(C206,'BANK INF DECEMBER 2022'!C206:H722,6,FALSE),)</f>
        <v>26</v>
      </c>
      <c r="H206" s="204">
        <f>IFERROR(VLOOKUP(C206,'BANK INF DECEMBER 2022'!C206:I722,7,FALSE),)</f>
        <v>15000</v>
      </c>
      <c r="I206" s="204">
        <f>IFERROR(VLOOKUP(C206,'BANK INF DECEMBER 2022'!C206:J722,8,FALSE),)</f>
        <v>390000</v>
      </c>
      <c r="J206" s="204">
        <f>IFERROR(VLOOKUP(C206,'BANK INF DECEMBER 2022'!C206:L722,10,FALSE),)</f>
        <v>779529.96</v>
      </c>
      <c r="K206" s="204">
        <f>IFERROR(VLOOKUP(C206,'BANK INF DECEMBER 2022'!C206:M722,11,FALSE),)</f>
        <v>701576.96</v>
      </c>
      <c r="L206" s="204">
        <f>IFERROR(VLOOKUP(C206,'BANK INF DECEMBER 2022'!C206:N722,12,FALSE),)</f>
        <v>56315.391999999993</v>
      </c>
      <c r="M206" s="204">
        <f>IFERROR(VLOOKUP(C206,'BANK INF DECEMBER 2022'!C206:O722,13,FALSE),)</f>
        <v>77953</v>
      </c>
      <c r="N206" s="204">
        <f>IFERROR(VLOOKUP(C206,'BANK INF DECEMBER 2022'!C206:P722,14,FALSE),)</f>
        <v>100000</v>
      </c>
      <c r="O206" s="204">
        <f t="shared" si="13"/>
        <v>234268.39199999999</v>
      </c>
      <c r="P206" s="204">
        <f>IFERROR(VLOOKUP(C206,'BANK INF DECEMBER 2022'!C206:R722,16,FALSE),)</f>
        <v>0</v>
      </c>
      <c r="Q206" s="204">
        <f t="shared" si="12"/>
        <v>545261.56799999997</v>
      </c>
      <c r="R206" s="204">
        <f>IFERROR(VLOOKUP(C206,'BANK INF DECEMBER 2022'!C206:T722,18,FALSE),)</f>
        <v>31181.200000000001</v>
      </c>
      <c r="S206" s="204">
        <f>IFERROR(VLOOKUP(C206,'BANK INF DECEMBER 2022'!C206:U722,19,FALSE),)</f>
        <v>77953</v>
      </c>
      <c r="T206" s="204">
        <f>IFERROR(VLOOKUP(C206,'BANK INF DECEMBER 2022'!C206:V722,20,FALSE),)</f>
        <v>3897.65</v>
      </c>
      <c r="U206" s="210">
        <f t="shared" si="14"/>
        <v>113031.84999999999</v>
      </c>
      <c r="V206" s="210">
        <f t="shared" si="15"/>
        <v>892561.80999999994</v>
      </c>
    </row>
    <row r="207" spans="1:22" s="194" customFormat="1" ht="25.15" customHeight="1">
      <c r="A207" s="211">
        <v>205</v>
      </c>
      <c r="B207" s="202">
        <v>4</v>
      </c>
      <c r="C207" s="710" t="s">
        <v>440</v>
      </c>
      <c r="D207" s="203" t="s">
        <v>787</v>
      </c>
      <c r="E207" s="203" t="str">
        <f>IFERROR(VLOOKUP(C207,'BANK INF DECEMBER 2022'!C207:F723,4,FALSE),)</f>
        <v>0152487574400</v>
      </c>
      <c r="F207" s="204" t="s">
        <v>441</v>
      </c>
      <c r="G207" s="204">
        <f>IFERROR(VLOOKUP(C207,'BANK INF DECEMBER 2022'!C207:H723,6,FALSE),)</f>
        <v>22</v>
      </c>
      <c r="H207" s="204">
        <f>IFERROR(VLOOKUP(C207,'BANK INF DECEMBER 2022'!C207:I723,7,FALSE),)</f>
        <v>15000</v>
      </c>
      <c r="I207" s="204">
        <f>IFERROR(VLOOKUP(C207,'BANK INF DECEMBER 2022'!C207:J723,8,FALSE),)</f>
        <v>390000</v>
      </c>
      <c r="J207" s="204">
        <f>IFERROR(VLOOKUP(C207,'BANK INF DECEMBER 2022'!C207:L723,10,FALSE),)</f>
        <v>615021.92000000004</v>
      </c>
      <c r="K207" s="204">
        <f>IFERROR(VLOOKUP(C207,'BANK INF DECEMBER 2022'!C207:M723,11,FALSE),)</f>
        <v>553519.73</v>
      </c>
      <c r="L207" s="204">
        <f>IFERROR(VLOOKUP(C207,'BANK INF DECEMBER 2022'!C207:N723,12,FALSE),)</f>
        <v>26703.945999999996</v>
      </c>
      <c r="M207" s="204">
        <f>IFERROR(VLOOKUP(C207,'BANK INF DECEMBER 2022'!C207:O723,13,FALSE),)</f>
        <v>61502.19</v>
      </c>
      <c r="N207" s="204">
        <f>IFERROR(VLOOKUP(C207,'BANK INF DECEMBER 2022'!C207:P723,14,FALSE),)</f>
        <v>100000</v>
      </c>
      <c r="O207" s="204">
        <f t="shared" si="13"/>
        <v>188206.136</v>
      </c>
      <c r="P207" s="204">
        <f>IFERROR(VLOOKUP(C207,'BANK INF DECEMBER 2022'!C207:R723,16,FALSE),)</f>
        <v>0</v>
      </c>
      <c r="Q207" s="204">
        <f t="shared" si="12"/>
        <v>426815.78400000004</v>
      </c>
      <c r="R207" s="204">
        <f>IFERROR(VLOOKUP(C207,'BANK INF DECEMBER 2022'!C207:T723,18,FALSE),)</f>
        <v>24600.880000000001</v>
      </c>
      <c r="S207" s="204">
        <f>IFERROR(VLOOKUP(C207,'BANK INF DECEMBER 2022'!C207:U723,19,FALSE),)</f>
        <v>61502.19</v>
      </c>
      <c r="T207" s="204">
        <f>IFERROR(VLOOKUP(C207,'BANK INF DECEMBER 2022'!C207:V723,20,FALSE),)</f>
        <v>3075.11</v>
      </c>
      <c r="U207" s="210">
        <f t="shared" si="14"/>
        <v>89178.180000000008</v>
      </c>
      <c r="V207" s="210">
        <f t="shared" si="15"/>
        <v>704200.10000000009</v>
      </c>
    </row>
    <row r="208" spans="1:22" s="194" customFormat="1" ht="25.15" customHeight="1">
      <c r="A208" s="211">
        <v>206</v>
      </c>
      <c r="B208" s="202">
        <v>4</v>
      </c>
      <c r="C208" s="710" t="s">
        <v>442</v>
      </c>
      <c r="D208" s="203" t="s">
        <v>787</v>
      </c>
      <c r="E208" s="203" t="str">
        <f>IFERROR(VLOOKUP(C208,'BANK INF DECEMBER 2022'!C208:F724,4,FALSE),)</f>
        <v>0152630456000</v>
      </c>
      <c r="F208" s="204" t="s">
        <v>274</v>
      </c>
      <c r="G208" s="204">
        <f>IFERROR(VLOOKUP(C208,'BANK INF DECEMBER 2022'!C208:H724,6,FALSE),)</f>
        <v>26</v>
      </c>
      <c r="H208" s="204">
        <f>IFERROR(VLOOKUP(C208,'BANK INF DECEMBER 2022'!C208:I724,7,FALSE),)</f>
        <v>12500</v>
      </c>
      <c r="I208" s="204">
        <f>IFERROR(VLOOKUP(C208,'BANK INF DECEMBER 2022'!C208:J724,8,FALSE),)</f>
        <v>325000</v>
      </c>
      <c r="J208" s="204">
        <f>IFERROR(VLOOKUP(C208,'BANK INF DECEMBER 2022'!C208:L724,10,FALSE),)</f>
        <v>737698.41</v>
      </c>
      <c r="K208" s="204">
        <f>IFERROR(VLOOKUP(C208,'BANK INF DECEMBER 2022'!C208:M724,11,FALSE),)</f>
        <v>663928.57000000007</v>
      </c>
      <c r="L208" s="204">
        <f>IFERROR(VLOOKUP(C208,'BANK INF DECEMBER 2022'!C208:N724,12,FALSE),)</f>
        <v>48785.714000000014</v>
      </c>
      <c r="M208" s="204">
        <f>IFERROR(VLOOKUP(C208,'BANK INF DECEMBER 2022'!C208:O724,13,FALSE),)</f>
        <v>73769.84</v>
      </c>
      <c r="N208" s="204">
        <f>IFERROR(VLOOKUP(C208,'BANK INF DECEMBER 2022'!C208:P724,14,FALSE),)</f>
        <v>100000</v>
      </c>
      <c r="O208" s="204">
        <f t="shared" si="13"/>
        <v>222555.554</v>
      </c>
      <c r="P208" s="204">
        <f>IFERROR(VLOOKUP(C208,'BANK INF DECEMBER 2022'!C208:R724,16,FALSE),)</f>
        <v>0</v>
      </c>
      <c r="Q208" s="204">
        <f t="shared" si="12"/>
        <v>515142.85600000003</v>
      </c>
      <c r="R208" s="204">
        <f>IFERROR(VLOOKUP(C208,'BANK INF DECEMBER 2022'!C208:T724,18,FALSE),)</f>
        <v>29507.94</v>
      </c>
      <c r="S208" s="204">
        <f>IFERROR(VLOOKUP(C208,'BANK INF DECEMBER 2022'!C208:U724,19,FALSE),)</f>
        <v>73769.84</v>
      </c>
      <c r="T208" s="204">
        <f>IFERROR(VLOOKUP(C208,'BANK INF DECEMBER 2022'!C208:V724,20,FALSE),)</f>
        <v>3688.49</v>
      </c>
      <c r="U208" s="210">
        <f t="shared" si="14"/>
        <v>106966.27</v>
      </c>
      <c r="V208" s="210">
        <f t="shared" si="15"/>
        <v>844664.68</v>
      </c>
    </row>
    <row r="209" spans="1:22" s="194" customFormat="1" ht="25.15" customHeight="1">
      <c r="A209" s="211">
        <v>207</v>
      </c>
      <c r="B209" s="202">
        <v>4</v>
      </c>
      <c r="C209" s="710" t="s">
        <v>443</v>
      </c>
      <c r="D209" s="203" t="s">
        <v>787</v>
      </c>
      <c r="E209" s="203" t="str">
        <f>IFERROR(VLOOKUP(C209,'BANK INF DECEMBER 2022'!C209:F725,4,FALSE),)</f>
        <v>0152649346600</v>
      </c>
      <c r="F209" s="204" t="s">
        <v>204</v>
      </c>
      <c r="G209" s="204">
        <f>IFERROR(VLOOKUP(C209,'BANK INF DECEMBER 2022'!C209:H725,6,FALSE),)</f>
        <v>22</v>
      </c>
      <c r="H209" s="204">
        <f>IFERROR(VLOOKUP(C209,'BANK INF DECEMBER 2022'!C209:I725,7,FALSE),)</f>
        <v>15000</v>
      </c>
      <c r="I209" s="204">
        <f>IFERROR(VLOOKUP(C209,'BANK INF DECEMBER 2022'!C209:J725,8,FALSE),)</f>
        <v>390000</v>
      </c>
      <c r="J209" s="204">
        <f>IFERROR(VLOOKUP(C209,'BANK INF DECEMBER 2022'!C209:L725,10,FALSE),)</f>
        <v>657025.16</v>
      </c>
      <c r="K209" s="204">
        <f>IFERROR(VLOOKUP(C209,'BANK INF DECEMBER 2022'!C209:M725,11,FALSE),)</f>
        <v>591322.64</v>
      </c>
      <c r="L209" s="204">
        <f>IFERROR(VLOOKUP(C209,'BANK INF DECEMBER 2022'!C209:N725,12,FALSE),)</f>
        <v>34264.528000000006</v>
      </c>
      <c r="M209" s="204">
        <f>IFERROR(VLOOKUP(C209,'BANK INF DECEMBER 2022'!C209:O725,13,FALSE),)</f>
        <v>65702.52</v>
      </c>
      <c r="N209" s="204">
        <f>IFERROR(VLOOKUP(C209,'BANK INF DECEMBER 2022'!C209:P725,14,FALSE),)</f>
        <v>100000</v>
      </c>
      <c r="O209" s="204">
        <f t="shared" si="13"/>
        <v>199967.04800000001</v>
      </c>
      <c r="P209" s="204">
        <f>IFERROR(VLOOKUP(C209,'BANK INF DECEMBER 2022'!C209:R725,16,FALSE),)</f>
        <v>0</v>
      </c>
      <c r="Q209" s="204">
        <f t="shared" si="12"/>
        <v>457058.11200000002</v>
      </c>
      <c r="R209" s="204">
        <f>IFERROR(VLOOKUP(C209,'BANK INF DECEMBER 2022'!C209:T725,18,FALSE),)</f>
        <v>26281.01</v>
      </c>
      <c r="S209" s="204">
        <f>IFERROR(VLOOKUP(C209,'BANK INF DECEMBER 2022'!C209:U725,19,FALSE),)</f>
        <v>65702.52</v>
      </c>
      <c r="T209" s="204">
        <f>IFERROR(VLOOKUP(C209,'BANK INF DECEMBER 2022'!C209:V725,20,FALSE),)</f>
        <v>3285.13</v>
      </c>
      <c r="U209" s="210">
        <f t="shared" si="14"/>
        <v>95268.66</v>
      </c>
      <c r="V209" s="210">
        <f t="shared" si="15"/>
        <v>752293.82000000007</v>
      </c>
    </row>
    <row r="210" spans="1:22" s="194" customFormat="1" ht="25.15" customHeight="1">
      <c r="A210" s="211">
        <v>208</v>
      </c>
      <c r="B210" s="202">
        <v>5</v>
      </c>
      <c r="C210" s="710" t="s">
        <v>445</v>
      </c>
      <c r="D210" s="203" t="s">
        <v>787</v>
      </c>
      <c r="E210" s="203" t="str">
        <f>IFERROR(VLOOKUP(C210,'BANK INF DECEMBER 2022'!C210:F726,4,FALSE),)</f>
        <v>0152573384700</v>
      </c>
      <c r="F210" s="204" t="s">
        <v>204</v>
      </c>
      <c r="G210" s="204">
        <f>IFERROR(VLOOKUP(C210,'BANK INF DECEMBER 2022'!C210:H726,6,FALSE),)</f>
        <v>25</v>
      </c>
      <c r="H210" s="204">
        <f>IFERROR(VLOOKUP(C210,'BANK INF DECEMBER 2022'!C210:I726,7,FALSE),)</f>
        <v>15384.62</v>
      </c>
      <c r="I210" s="204">
        <f>IFERROR(VLOOKUP(C210,'BANK INF DECEMBER 2022'!C210:J726,8,FALSE),)</f>
        <v>400000</v>
      </c>
      <c r="J210" s="204">
        <f>IFERROR(VLOOKUP(C210,'BANK INF DECEMBER 2022'!C210:L726,10,FALSE),)</f>
        <v>856446.67</v>
      </c>
      <c r="K210" s="204">
        <f>IFERROR(VLOOKUP(C210,'BANK INF DECEMBER 2022'!C210:M726,11,FALSE),)</f>
        <v>770802</v>
      </c>
      <c r="L210" s="204">
        <f>IFERROR(VLOOKUP(C210,'BANK INF DECEMBER 2022'!C210:N726,12,FALSE),)</f>
        <v>70700.5</v>
      </c>
      <c r="M210" s="204">
        <f>IFERROR(VLOOKUP(C210,'BANK INF DECEMBER 2022'!C210:O726,13,FALSE),)</f>
        <v>85644.67</v>
      </c>
      <c r="N210" s="204">
        <f>IFERROR(VLOOKUP(C210,'BANK INF DECEMBER 2022'!C210:P726,14,FALSE),)</f>
        <v>100000</v>
      </c>
      <c r="O210" s="204">
        <f t="shared" si="13"/>
        <v>256345.16999999998</v>
      </c>
      <c r="P210" s="204">
        <f>IFERROR(VLOOKUP(C210,'BANK INF DECEMBER 2022'!C210:R726,16,FALSE),)</f>
        <v>0</v>
      </c>
      <c r="Q210" s="204">
        <f t="shared" si="12"/>
        <v>600101.5</v>
      </c>
      <c r="R210" s="204">
        <f>IFERROR(VLOOKUP(C210,'BANK INF DECEMBER 2022'!C210:T726,18,FALSE),)</f>
        <v>34257.870000000003</v>
      </c>
      <c r="S210" s="204">
        <f>IFERROR(VLOOKUP(C210,'BANK INF DECEMBER 2022'!C210:U726,19,FALSE),)</f>
        <v>85644.67</v>
      </c>
      <c r="T210" s="204">
        <f>IFERROR(VLOOKUP(C210,'BANK INF DECEMBER 2022'!C210:V726,20,FALSE),)</f>
        <v>4282.2299999999996</v>
      </c>
      <c r="U210" s="210">
        <f t="shared" si="14"/>
        <v>124184.77</v>
      </c>
      <c r="V210" s="210">
        <f t="shared" si="15"/>
        <v>980631.44000000006</v>
      </c>
    </row>
    <row r="211" spans="1:22" s="194" customFormat="1" ht="25.15" customHeight="1">
      <c r="A211" s="211">
        <v>209</v>
      </c>
      <c r="B211" s="202">
        <v>5</v>
      </c>
      <c r="C211" s="710" t="s">
        <v>446</v>
      </c>
      <c r="D211" s="203" t="s">
        <v>787</v>
      </c>
      <c r="E211" s="203" t="str">
        <f>IFERROR(VLOOKUP(C211,'BANK INF DECEMBER 2022'!C211:F727,4,FALSE),)</f>
        <v>0152621541700</v>
      </c>
      <c r="F211" s="204" t="s">
        <v>204</v>
      </c>
      <c r="G211" s="204">
        <f>IFERROR(VLOOKUP(C211,'BANK INF DECEMBER 2022'!C211:H727,6,FALSE),)</f>
        <v>26</v>
      </c>
      <c r="H211" s="204">
        <f>IFERROR(VLOOKUP(C211,'BANK INF DECEMBER 2022'!C211:I727,7,FALSE),)</f>
        <v>15000</v>
      </c>
      <c r="I211" s="204">
        <f>IFERROR(VLOOKUP(C211,'BANK INF DECEMBER 2022'!C211:J727,8,FALSE),)</f>
        <v>390000</v>
      </c>
      <c r="J211" s="204">
        <f>IFERROR(VLOOKUP(C211,'BANK INF DECEMBER 2022'!C211:L727,10,FALSE),)</f>
        <v>724025.69</v>
      </c>
      <c r="K211" s="204">
        <f>IFERROR(VLOOKUP(C211,'BANK INF DECEMBER 2022'!C211:M727,11,FALSE),)</f>
        <v>651623.11999999988</v>
      </c>
      <c r="L211" s="204">
        <f>IFERROR(VLOOKUP(C211,'BANK INF DECEMBER 2022'!C211:N727,12,FALSE),)</f>
        <v>46324.623999999982</v>
      </c>
      <c r="M211" s="204">
        <f>IFERROR(VLOOKUP(C211,'BANK INF DECEMBER 2022'!C211:O727,13,FALSE),)</f>
        <v>72402.570000000007</v>
      </c>
      <c r="N211" s="204">
        <f>IFERROR(VLOOKUP(C211,'BANK INF DECEMBER 2022'!C211:P727,14,FALSE),)</f>
        <v>100000</v>
      </c>
      <c r="O211" s="204">
        <f t="shared" si="13"/>
        <v>218727.19399999999</v>
      </c>
      <c r="P211" s="204">
        <f>IFERROR(VLOOKUP(C211,'BANK INF DECEMBER 2022'!C211:R727,16,FALSE),)</f>
        <v>0</v>
      </c>
      <c r="Q211" s="204">
        <f t="shared" si="12"/>
        <v>505298.49599999993</v>
      </c>
      <c r="R211" s="204">
        <f>IFERROR(VLOOKUP(C211,'BANK INF DECEMBER 2022'!C211:T727,18,FALSE),)</f>
        <v>28961.03</v>
      </c>
      <c r="S211" s="204">
        <f>IFERROR(VLOOKUP(C211,'BANK INF DECEMBER 2022'!C211:U727,19,FALSE),)</f>
        <v>72402.570000000007</v>
      </c>
      <c r="T211" s="204">
        <f>IFERROR(VLOOKUP(C211,'BANK INF DECEMBER 2022'!C211:V727,20,FALSE),)</f>
        <v>3620.13</v>
      </c>
      <c r="U211" s="210">
        <f t="shared" si="14"/>
        <v>104983.73000000001</v>
      </c>
      <c r="V211" s="210">
        <f t="shared" si="15"/>
        <v>829009.41999999993</v>
      </c>
    </row>
    <row r="212" spans="1:22" s="194" customFormat="1" ht="25.15" customHeight="1">
      <c r="A212" s="211">
        <v>210</v>
      </c>
      <c r="B212" s="202">
        <v>5</v>
      </c>
      <c r="C212" s="710" t="s">
        <v>447</v>
      </c>
      <c r="D212" s="203" t="s">
        <v>787</v>
      </c>
      <c r="E212" s="203" t="str">
        <f>IFERROR(VLOOKUP(C212,'BANK INF DECEMBER 2022'!C212:F728,4,FALSE),)</f>
        <v>0152398344800</v>
      </c>
      <c r="F212" s="204" t="s">
        <v>448</v>
      </c>
      <c r="G212" s="204">
        <f>IFERROR(VLOOKUP(C212,'BANK INF DECEMBER 2022'!C212:H728,6,FALSE),)</f>
        <v>25</v>
      </c>
      <c r="H212" s="204">
        <f>IFERROR(VLOOKUP(C212,'BANK INF DECEMBER 2022'!C212:I728,7,FALSE),)</f>
        <v>15000</v>
      </c>
      <c r="I212" s="204">
        <f>IFERROR(VLOOKUP(C212,'BANK INF DECEMBER 2022'!C212:J728,8,FALSE),)</f>
        <v>390000</v>
      </c>
      <c r="J212" s="204">
        <f>IFERROR(VLOOKUP(C212,'BANK INF DECEMBER 2022'!C212:L728,10,FALSE),)</f>
        <v>672022.85</v>
      </c>
      <c r="K212" s="204">
        <f>IFERROR(VLOOKUP(C212,'BANK INF DECEMBER 2022'!C212:M728,11,FALSE),)</f>
        <v>604820.55999999994</v>
      </c>
      <c r="L212" s="204">
        <f>IFERROR(VLOOKUP(C212,'BANK INF DECEMBER 2022'!C212:N728,12,FALSE),)</f>
        <v>36964.111999999994</v>
      </c>
      <c r="M212" s="204">
        <f>IFERROR(VLOOKUP(C212,'BANK INF DECEMBER 2022'!C212:O728,13,FALSE),)</f>
        <v>67202.289999999994</v>
      </c>
      <c r="N212" s="204">
        <f>IFERROR(VLOOKUP(C212,'BANK INF DECEMBER 2022'!C212:P728,14,FALSE),)</f>
        <v>100000</v>
      </c>
      <c r="O212" s="204">
        <f t="shared" si="13"/>
        <v>204166.402</v>
      </c>
      <c r="P212" s="204">
        <f>IFERROR(VLOOKUP(C212,'BANK INF DECEMBER 2022'!C212:R728,16,FALSE),)</f>
        <v>0</v>
      </c>
      <c r="Q212" s="204">
        <f t="shared" si="12"/>
        <v>467856.44799999997</v>
      </c>
      <c r="R212" s="204">
        <f>IFERROR(VLOOKUP(C212,'BANK INF DECEMBER 2022'!C212:T728,18,FALSE),)</f>
        <v>26880.91</v>
      </c>
      <c r="S212" s="204">
        <f>IFERROR(VLOOKUP(C212,'BANK INF DECEMBER 2022'!C212:U728,19,FALSE),)</f>
        <v>67202.289999999994</v>
      </c>
      <c r="T212" s="204">
        <f>IFERROR(VLOOKUP(C212,'BANK INF DECEMBER 2022'!C212:V728,20,FALSE),)</f>
        <v>3360.11</v>
      </c>
      <c r="U212" s="210">
        <f t="shared" si="14"/>
        <v>97443.31</v>
      </c>
      <c r="V212" s="210">
        <f t="shared" si="15"/>
        <v>769466.15999999992</v>
      </c>
    </row>
    <row r="213" spans="1:22" s="194" customFormat="1" ht="25.15" customHeight="1">
      <c r="A213" s="211">
        <v>211</v>
      </c>
      <c r="B213" s="202">
        <v>5</v>
      </c>
      <c r="C213" s="710" t="s">
        <v>449</v>
      </c>
      <c r="D213" s="203" t="s">
        <v>787</v>
      </c>
      <c r="E213" s="203" t="str">
        <f>IFERROR(VLOOKUP(C213,'BANK INF DECEMBER 2022'!C213:F729,4,FALSE),)</f>
        <v>0152474497400</v>
      </c>
      <c r="F213" s="204" t="s">
        <v>231</v>
      </c>
      <c r="G213" s="204">
        <f>IFERROR(VLOOKUP(C213,'BANK INF DECEMBER 2022'!C213:H729,6,FALSE),)</f>
        <v>23</v>
      </c>
      <c r="H213" s="204">
        <f>IFERROR(VLOOKUP(C213,'BANK INF DECEMBER 2022'!C213:I729,7,FALSE),)</f>
        <v>15000</v>
      </c>
      <c r="I213" s="204">
        <f>IFERROR(VLOOKUP(C213,'BANK INF DECEMBER 2022'!C213:J729,8,FALSE),)</f>
        <v>390000</v>
      </c>
      <c r="J213" s="204">
        <f>IFERROR(VLOOKUP(C213,'BANK INF DECEMBER 2022'!C213:L729,10,FALSE),)</f>
        <v>687026.31</v>
      </c>
      <c r="K213" s="204">
        <f>IFERROR(VLOOKUP(C213,'BANK INF DECEMBER 2022'!C213:M729,11,FALSE),)</f>
        <v>618323.68000000005</v>
      </c>
      <c r="L213" s="204">
        <f>IFERROR(VLOOKUP(C213,'BANK INF DECEMBER 2022'!C213:N729,12,FALSE),)</f>
        <v>39664.736000000012</v>
      </c>
      <c r="M213" s="204">
        <f>IFERROR(VLOOKUP(C213,'BANK INF DECEMBER 2022'!C213:O729,13,FALSE),)</f>
        <v>68702.63</v>
      </c>
      <c r="N213" s="204">
        <f>IFERROR(VLOOKUP(C213,'BANK INF DECEMBER 2022'!C213:P729,14,FALSE),)</f>
        <v>0</v>
      </c>
      <c r="O213" s="204">
        <f t="shared" si="13"/>
        <v>108367.36600000001</v>
      </c>
      <c r="P213" s="204">
        <f>IFERROR(VLOOKUP(C213,'BANK INF DECEMBER 2022'!C213:R729,16,FALSE),)</f>
        <v>0</v>
      </c>
      <c r="Q213" s="204">
        <f t="shared" si="12"/>
        <v>578658.94400000002</v>
      </c>
      <c r="R213" s="204">
        <f>IFERROR(VLOOKUP(C213,'BANK INF DECEMBER 2022'!C213:T729,18,FALSE),)</f>
        <v>27481.05</v>
      </c>
      <c r="S213" s="204">
        <f>IFERROR(VLOOKUP(C213,'BANK INF DECEMBER 2022'!C213:U729,19,FALSE),)</f>
        <v>68702.63</v>
      </c>
      <c r="T213" s="204">
        <f>IFERROR(VLOOKUP(C213,'BANK INF DECEMBER 2022'!C213:V729,20,FALSE),)</f>
        <v>3435.13</v>
      </c>
      <c r="U213" s="210">
        <f t="shared" si="14"/>
        <v>99618.810000000012</v>
      </c>
      <c r="V213" s="210">
        <f t="shared" si="15"/>
        <v>786645.12000000011</v>
      </c>
    </row>
    <row r="214" spans="1:22" s="194" customFormat="1" ht="25.15" customHeight="1">
      <c r="A214" s="211">
        <v>212</v>
      </c>
      <c r="B214" s="202">
        <v>5</v>
      </c>
      <c r="C214" s="710" t="s">
        <v>450</v>
      </c>
      <c r="D214" s="203" t="s">
        <v>787</v>
      </c>
      <c r="E214" s="203" t="str">
        <f>IFERROR(VLOOKUP(C214,'BANK INF DECEMBER 2022'!C214:F730,4,FALSE),)</f>
        <v>0152637007100</v>
      </c>
      <c r="F214" s="204" t="s">
        <v>441</v>
      </c>
      <c r="G214" s="204">
        <f>IFERROR(VLOOKUP(C214,'BANK INF DECEMBER 2022'!C214:H730,6,FALSE),)</f>
        <v>24</v>
      </c>
      <c r="H214" s="204">
        <f>IFERROR(VLOOKUP(C214,'BANK INF DECEMBER 2022'!C214:I730,7,FALSE),)</f>
        <v>15000</v>
      </c>
      <c r="I214" s="204">
        <f>IFERROR(VLOOKUP(C214,'BANK INF DECEMBER 2022'!C214:J730,8,FALSE),)</f>
        <v>390000</v>
      </c>
      <c r="J214" s="204">
        <f>IFERROR(VLOOKUP(C214,'BANK INF DECEMBER 2022'!C214:L730,10,FALSE),)</f>
        <v>659023</v>
      </c>
      <c r="K214" s="204">
        <f>IFERROR(VLOOKUP(C214,'BANK INF DECEMBER 2022'!C214:M730,11,FALSE),)</f>
        <v>593120.69999999995</v>
      </c>
      <c r="L214" s="204">
        <f>IFERROR(VLOOKUP(C214,'BANK INF DECEMBER 2022'!C214:N730,12,FALSE),)</f>
        <v>34624.139999999992</v>
      </c>
      <c r="M214" s="204">
        <f>IFERROR(VLOOKUP(C214,'BANK INF DECEMBER 2022'!C214:O730,13,FALSE),)</f>
        <v>65902.3</v>
      </c>
      <c r="N214" s="204">
        <f>IFERROR(VLOOKUP(C214,'BANK INF DECEMBER 2022'!C214:P730,14,FALSE),)</f>
        <v>100000</v>
      </c>
      <c r="O214" s="204">
        <f t="shared" si="13"/>
        <v>200526.44</v>
      </c>
      <c r="P214" s="204">
        <f>IFERROR(VLOOKUP(C214,'BANK INF DECEMBER 2022'!C214:R730,16,FALSE),)</f>
        <v>0</v>
      </c>
      <c r="Q214" s="204">
        <f t="shared" si="12"/>
        <v>458496.56</v>
      </c>
      <c r="R214" s="204">
        <f>IFERROR(VLOOKUP(C214,'BANK INF DECEMBER 2022'!C214:T730,18,FALSE),)</f>
        <v>26360.92</v>
      </c>
      <c r="S214" s="204">
        <f>IFERROR(VLOOKUP(C214,'BANK INF DECEMBER 2022'!C214:U730,19,FALSE),)</f>
        <v>65902.3</v>
      </c>
      <c r="T214" s="204">
        <f>IFERROR(VLOOKUP(C214,'BANK INF DECEMBER 2022'!C214:V730,20,FALSE),)</f>
        <v>3295.12</v>
      </c>
      <c r="U214" s="210">
        <f t="shared" si="14"/>
        <v>95558.34</v>
      </c>
      <c r="V214" s="210">
        <f t="shared" si="15"/>
        <v>754581.34</v>
      </c>
    </row>
    <row r="215" spans="1:22" s="194" customFormat="1" ht="25.15" customHeight="1">
      <c r="A215" s="211">
        <v>213</v>
      </c>
      <c r="B215" s="202">
        <v>5</v>
      </c>
      <c r="C215" s="710" t="s">
        <v>451</v>
      </c>
      <c r="D215" s="203" t="s">
        <v>787</v>
      </c>
      <c r="E215" s="203" t="str">
        <f>IFERROR(VLOOKUP(C215,'BANK INF DECEMBER 2022'!C215:F731,4,FALSE),)</f>
        <v>0152633535600</v>
      </c>
      <c r="F215" s="204" t="s">
        <v>194</v>
      </c>
      <c r="G215" s="204">
        <f>IFERROR(VLOOKUP(C215,'BANK INF DECEMBER 2022'!C215:H731,6,FALSE),)</f>
        <v>23</v>
      </c>
      <c r="H215" s="204">
        <f>IFERROR(VLOOKUP(C215,'BANK INF DECEMBER 2022'!C215:I731,7,FALSE),)</f>
        <v>12500</v>
      </c>
      <c r="I215" s="204">
        <f>IFERROR(VLOOKUP(C215,'BANK INF DECEMBER 2022'!C215:J731,8,FALSE),)</f>
        <v>325000</v>
      </c>
      <c r="J215" s="204">
        <f>IFERROR(VLOOKUP(C215,'BANK INF DECEMBER 2022'!C215:L731,10,FALSE),)</f>
        <v>516684.3</v>
      </c>
      <c r="K215" s="204">
        <f>IFERROR(VLOOKUP(C215,'BANK INF DECEMBER 2022'!C215:M731,11,FALSE),)</f>
        <v>465015.87</v>
      </c>
      <c r="L215" s="204">
        <f>IFERROR(VLOOKUP(C215,'BANK INF DECEMBER 2022'!C215:N731,12,FALSE),)</f>
        <v>15601.2696</v>
      </c>
      <c r="M215" s="204">
        <f>IFERROR(VLOOKUP(C215,'BANK INF DECEMBER 2022'!C215:O731,13,FALSE),)</f>
        <v>51668.43</v>
      </c>
      <c r="N215" s="204">
        <f>IFERROR(VLOOKUP(C215,'BANK INF DECEMBER 2022'!C215:P731,14,FALSE),)</f>
        <v>100000</v>
      </c>
      <c r="O215" s="204">
        <f t="shared" si="13"/>
        <v>167269.69959999999</v>
      </c>
      <c r="P215" s="204">
        <f>IFERROR(VLOOKUP(C215,'BANK INF DECEMBER 2022'!C215:R731,16,FALSE),)</f>
        <v>0</v>
      </c>
      <c r="Q215" s="204">
        <f t="shared" si="12"/>
        <v>349414.6004</v>
      </c>
      <c r="R215" s="204">
        <f>IFERROR(VLOOKUP(C215,'BANK INF DECEMBER 2022'!C215:T731,18,FALSE),)</f>
        <v>20667.37</v>
      </c>
      <c r="S215" s="204">
        <f>IFERROR(VLOOKUP(C215,'BANK INF DECEMBER 2022'!C215:U731,19,FALSE),)</f>
        <v>51668.43</v>
      </c>
      <c r="T215" s="204">
        <f>IFERROR(VLOOKUP(C215,'BANK INF DECEMBER 2022'!C215:V731,20,FALSE),)</f>
        <v>2583.42</v>
      </c>
      <c r="U215" s="210">
        <f t="shared" si="14"/>
        <v>74919.22</v>
      </c>
      <c r="V215" s="210">
        <f t="shared" si="15"/>
        <v>591603.52</v>
      </c>
    </row>
    <row r="216" spans="1:22" s="194" customFormat="1" ht="25.15" customHeight="1">
      <c r="A216" s="211">
        <v>214</v>
      </c>
      <c r="B216" s="202">
        <v>5</v>
      </c>
      <c r="C216" s="710" t="s">
        <v>452</v>
      </c>
      <c r="D216" s="203" t="s">
        <v>787</v>
      </c>
      <c r="E216" s="203" t="str">
        <f>IFERROR(VLOOKUP(C216,'BANK INF DECEMBER 2022'!C216:F732,4,FALSE),)</f>
        <v>0152540063700</v>
      </c>
      <c r="F216" s="204" t="s">
        <v>300</v>
      </c>
      <c r="G216" s="204">
        <f>IFERROR(VLOOKUP(C216,'BANK INF DECEMBER 2022'!C216:H732,6,FALSE),)</f>
        <v>25</v>
      </c>
      <c r="H216" s="204">
        <f>IFERROR(VLOOKUP(C216,'BANK INF DECEMBER 2022'!C216:I732,7,FALSE),)</f>
        <v>20000</v>
      </c>
      <c r="I216" s="204">
        <f>IFERROR(VLOOKUP(C216,'BANK INF DECEMBER 2022'!C216:J732,8,FALSE),)</f>
        <v>520000</v>
      </c>
      <c r="J216" s="204">
        <f>IFERROR(VLOOKUP(C216,'BANK INF DECEMBER 2022'!C216:L732,10,FALSE),)</f>
        <v>970702.87</v>
      </c>
      <c r="K216" s="204">
        <f>IFERROR(VLOOKUP(C216,'BANK INF DECEMBER 2022'!C216:M732,11,FALSE),)</f>
        <v>873632.58</v>
      </c>
      <c r="L216" s="204">
        <f>IFERROR(VLOOKUP(C216,'BANK INF DECEMBER 2022'!C216:N732,12,FALSE),)</f>
        <v>96408.14499999999</v>
      </c>
      <c r="M216" s="204">
        <f>IFERROR(VLOOKUP(C216,'BANK INF DECEMBER 2022'!C216:O732,13,FALSE),)</f>
        <v>97070.29</v>
      </c>
      <c r="N216" s="204">
        <f>IFERROR(VLOOKUP(C216,'BANK INF DECEMBER 2022'!C216:P732,14,FALSE),)</f>
        <v>100000</v>
      </c>
      <c r="O216" s="204">
        <f t="shared" si="13"/>
        <v>293478.435</v>
      </c>
      <c r="P216" s="204">
        <f>IFERROR(VLOOKUP(C216,'BANK INF DECEMBER 2022'!C216:R732,16,FALSE),)</f>
        <v>0</v>
      </c>
      <c r="Q216" s="204">
        <f t="shared" si="12"/>
        <v>677224.43500000006</v>
      </c>
      <c r="R216" s="204">
        <f>IFERROR(VLOOKUP(C216,'BANK INF DECEMBER 2022'!C216:T732,18,FALSE),)</f>
        <v>38828.11</v>
      </c>
      <c r="S216" s="204">
        <f>IFERROR(VLOOKUP(C216,'BANK INF DECEMBER 2022'!C216:U732,19,FALSE),)</f>
        <v>97070.29</v>
      </c>
      <c r="T216" s="204">
        <f>IFERROR(VLOOKUP(C216,'BANK INF DECEMBER 2022'!C216:V732,20,FALSE),)</f>
        <v>4853.51</v>
      </c>
      <c r="U216" s="210">
        <f t="shared" si="14"/>
        <v>140751.91</v>
      </c>
      <c r="V216" s="210">
        <f t="shared" si="15"/>
        <v>1111454.78</v>
      </c>
    </row>
    <row r="217" spans="1:22" s="194" customFormat="1" ht="25.15" customHeight="1">
      <c r="A217" s="211">
        <v>215</v>
      </c>
      <c r="B217" s="202">
        <v>5</v>
      </c>
      <c r="C217" s="710" t="s">
        <v>453</v>
      </c>
      <c r="D217" s="203" t="s">
        <v>787</v>
      </c>
      <c r="E217" s="203" t="str">
        <f>IFERROR(VLOOKUP(C217,'BANK INF DECEMBER 2022'!C217:F733,4,FALSE),)</f>
        <v>0152642193900</v>
      </c>
      <c r="F217" s="204" t="s">
        <v>369</v>
      </c>
      <c r="G217" s="204">
        <f>IFERROR(VLOOKUP(C217,'BANK INF DECEMBER 2022'!C217:H733,6,FALSE),)</f>
        <v>26</v>
      </c>
      <c r="H217" s="204">
        <f>IFERROR(VLOOKUP(C217,'BANK INF DECEMBER 2022'!C217:I733,7,FALSE),)</f>
        <v>15000</v>
      </c>
      <c r="I217" s="204">
        <f>IFERROR(VLOOKUP(C217,'BANK INF DECEMBER 2022'!C217:J733,8,FALSE),)</f>
        <v>390000</v>
      </c>
      <c r="J217" s="204">
        <f>IFERROR(VLOOKUP(C217,'BANK INF DECEMBER 2022'!C217:L733,10,FALSE),)</f>
        <v>701023.92</v>
      </c>
      <c r="K217" s="204">
        <f>IFERROR(VLOOKUP(C217,'BANK INF DECEMBER 2022'!C217:M733,11,FALSE),)</f>
        <v>630921.53</v>
      </c>
      <c r="L217" s="204">
        <f>IFERROR(VLOOKUP(C217,'BANK INF DECEMBER 2022'!C217:N733,12,FALSE),)</f>
        <v>42184.306000000011</v>
      </c>
      <c r="M217" s="204">
        <f>IFERROR(VLOOKUP(C217,'BANK INF DECEMBER 2022'!C217:O733,13,FALSE),)</f>
        <v>70102.39</v>
      </c>
      <c r="N217" s="204">
        <f>IFERROR(VLOOKUP(C217,'BANK INF DECEMBER 2022'!C217:P733,14,FALSE),)</f>
        <v>0</v>
      </c>
      <c r="O217" s="204">
        <f t="shared" si="13"/>
        <v>112286.69600000001</v>
      </c>
      <c r="P217" s="204">
        <f>IFERROR(VLOOKUP(C217,'BANK INF DECEMBER 2022'!C217:R733,16,FALSE),)</f>
        <v>0</v>
      </c>
      <c r="Q217" s="204">
        <f t="shared" si="12"/>
        <v>588737.22400000005</v>
      </c>
      <c r="R217" s="204">
        <f>IFERROR(VLOOKUP(C217,'BANK INF DECEMBER 2022'!C217:T733,18,FALSE),)</f>
        <v>28040.959999999999</v>
      </c>
      <c r="S217" s="204">
        <f>IFERROR(VLOOKUP(C217,'BANK INF DECEMBER 2022'!C217:U733,19,FALSE),)</f>
        <v>70102.39</v>
      </c>
      <c r="T217" s="204">
        <f>IFERROR(VLOOKUP(C217,'BANK INF DECEMBER 2022'!C217:V733,20,FALSE),)</f>
        <v>3505.12</v>
      </c>
      <c r="U217" s="210">
        <f t="shared" si="14"/>
        <v>101648.47</v>
      </c>
      <c r="V217" s="210">
        <f t="shared" si="15"/>
        <v>802672.39</v>
      </c>
    </row>
    <row r="218" spans="1:22" s="194" customFormat="1" ht="25.15" customHeight="1">
      <c r="A218" s="211">
        <v>216</v>
      </c>
      <c r="B218" s="202">
        <v>5</v>
      </c>
      <c r="C218" s="710" t="s">
        <v>454</v>
      </c>
      <c r="D218" s="203" t="s">
        <v>787</v>
      </c>
      <c r="E218" s="203" t="str">
        <f>IFERROR(VLOOKUP(C218,'BANK INF DECEMBER 2022'!C218:F734,4,FALSE),)</f>
        <v>0152643363700</v>
      </c>
      <c r="F218" s="204" t="s">
        <v>235</v>
      </c>
      <c r="G218" s="204">
        <f>IFERROR(VLOOKUP(C218,'BANK INF DECEMBER 2022'!C218:H734,6,FALSE),)</f>
        <v>25</v>
      </c>
      <c r="H218" s="204">
        <f>IFERROR(VLOOKUP(C218,'BANK INF DECEMBER 2022'!C218:I734,7,FALSE),)</f>
        <v>23076.92</v>
      </c>
      <c r="I218" s="204">
        <f>IFERROR(VLOOKUP(C218,'BANK INF DECEMBER 2022'!C218:J734,8,FALSE),)</f>
        <v>600000</v>
      </c>
      <c r="J218" s="204">
        <f>IFERROR(VLOOKUP(C218,'BANK INF DECEMBER 2022'!C218:L734,10,FALSE),)</f>
        <v>1141581.82</v>
      </c>
      <c r="K218" s="204">
        <f>IFERROR(VLOOKUP(C218,'BANK INF DECEMBER 2022'!C218:M734,11,FALSE),)</f>
        <v>1027423.6400000001</v>
      </c>
      <c r="L218" s="204">
        <f>IFERROR(VLOOKUP(C218,'BANK INF DECEMBER 2022'!C218:N734,12,FALSE),)</f>
        <v>136227.09200000003</v>
      </c>
      <c r="M218" s="204">
        <f>IFERROR(VLOOKUP(C218,'BANK INF DECEMBER 2022'!C218:O734,13,FALSE),)</f>
        <v>114158.18</v>
      </c>
      <c r="N218" s="204">
        <f>IFERROR(VLOOKUP(C218,'BANK INF DECEMBER 2022'!C218:P734,14,FALSE),)</f>
        <v>100000</v>
      </c>
      <c r="O218" s="204">
        <f t="shared" si="13"/>
        <v>350385.272</v>
      </c>
      <c r="P218" s="204">
        <f>IFERROR(VLOOKUP(C218,'BANK INF DECEMBER 2022'!C218:R734,16,FALSE),)</f>
        <v>0</v>
      </c>
      <c r="Q218" s="204">
        <f t="shared" si="12"/>
        <v>791196.54800000007</v>
      </c>
      <c r="R218" s="204">
        <f>IFERROR(VLOOKUP(C218,'BANK INF DECEMBER 2022'!C218:T734,18,FALSE),)</f>
        <v>45663.27</v>
      </c>
      <c r="S218" s="204">
        <f>IFERROR(VLOOKUP(C218,'BANK INF DECEMBER 2022'!C218:U734,19,FALSE),)</f>
        <v>114158.18</v>
      </c>
      <c r="T218" s="204">
        <f>IFERROR(VLOOKUP(C218,'BANK INF DECEMBER 2022'!C218:V734,20,FALSE),)</f>
        <v>5707.91</v>
      </c>
      <c r="U218" s="210">
        <f t="shared" si="14"/>
        <v>165529.35999999999</v>
      </c>
      <c r="V218" s="210">
        <f t="shared" si="15"/>
        <v>1307111.1800000002</v>
      </c>
    </row>
    <row r="219" spans="1:22" s="194" customFormat="1" ht="25.15" customHeight="1">
      <c r="A219" s="211">
        <v>217</v>
      </c>
      <c r="B219" s="202">
        <v>5</v>
      </c>
      <c r="C219" s="710" t="s">
        <v>455</v>
      </c>
      <c r="D219" s="203" t="s">
        <v>787</v>
      </c>
      <c r="E219" s="203" t="str">
        <f>IFERROR(VLOOKUP(C219,'BANK INF DECEMBER 2022'!C219:F735,4,FALSE),)</f>
        <v>0152459429800</v>
      </c>
      <c r="F219" s="204" t="s">
        <v>194</v>
      </c>
      <c r="G219" s="204">
        <f>IFERROR(VLOOKUP(C219,'BANK INF DECEMBER 2022'!C219:H735,6,FALSE),)</f>
        <v>23</v>
      </c>
      <c r="H219" s="204">
        <f>IFERROR(VLOOKUP(C219,'BANK INF DECEMBER 2022'!C219:I735,7,FALSE),)</f>
        <v>12500</v>
      </c>
      <c r="I219" s="204">
        <f>IFERROR(VLOOKUP(C219,'BANK INF DECEMBER 2022'!C219:J735,8,FALSE),)</f>
        <v>325000</v>
      </c>
      <c r="J219" s="204">
        <f>IFERROR(VLOOKUP(C219,'BANK INF DECEMBER 2022'!C219:L735,10,FALSE),)</f>
        <v>595857.05000000005</v>
      </c>
      <c r="K219" s="204">
        <f>IFERROR(VLOOKUP(C219,'BANK INF DECEMBER 2022'!C219:M735,11,FALSE),)</f>
        <v>536271.34000000008</v>
      </c>
      <c r="L219" s="204">
        <f>IFERROR(VLOOKUP(C219,'BANK INF DECEMBER 2022'!C219:N735,12,FALSE),)</f>
        <v>23254.268000000018</v>
      </c>
      <c r="M219" s="204">
        <f>IFERROR(VLOOKUP(C219,'BANK INF DECEMBER 2022'!C219:O735,13,FALSE),)</f>
        <v>59585.71</v>
      </c>
      <c r="N219" s="204">
        <f>IFERROR(VLOOKUP(C219,'BANK INF DECEMBER 2022'!C219:P735,14,FALSE),)</f>
        <v>0</v>
      </c>
      <c r="O219" s="204">
        <f t="shared" si="13"/>
        <v>82839.978000000017</v>
      </c>
      <c r="P219" s="204">
        <f>IFERROR(VLOOKUP(C219,'BANK INF DECEMBER 2022'!C219:R735,16,FALSE),)</f>
        <v>0</v>
      </c>
      <c r="Q219" s="204">
        <f t="shared" si="12"/>
        <v>513017.07200000004</v>
      </c>
      <c r="R219" s="204">
        <f>IFERROR(VLOOKUP(C219,'BANK INF DECEMBER 2022'!C219:T735,18,FALSE),)</f>
        <v>23834.28</v>
      </c>
      <c r="S219" s="204">
        <f>IFERROR(VLOOKUP(C219,'BANK INF DECEMBER 2022'!C219:U735,19,FALSE),)</f>
        <v>59585.71</v>
      </c>
      <c r="T219" s="204">
        <f>IFERROR(VLOOKUP(C219,'BANK INF DECEMBER 2022'!C219:V735,20,FALSE),)</f>
        <v>2979.29</v>
      </c>
      <c r="U219" s="210">
        <f t="shared" si="14"/>
        <v>86399.279999999984</v>
      </c>
      <c r="V219" s="210">
        <f t="shared" si="15"/>
        <v>682256.33000000007</v>
      </c>
    </row>
    <row r="220" spans="1:22" s="194" customFormat="1" ht="25.15" customHeight="1">
      <c r="A220" s="211">
        <v>218</v>
      </c>
      <c r="B220" s="202">
        <v>5</v>
      </c>
      <c r="C220" s="710" t="s">
        <v>456</v>
      </c>
      <c r="D220" s="203" t="s">
        <v>787</v>
      </c>
      <c r="E220" s="203" t="str">
        <f>IFERROR(VLOOKUP(C220,'BANK INF DECEMBER 2022'!C220:F736,4,FALSE),)</f>
        <v>0152526424500</v>
      </c>
      <c r="F220" s="204" t="s">
        <v>194</v>
      </c>
      <c r="G220" s="204">
        <f>IFERROR(VLOOKUP(C220,'BANK INF DECEMBER 2022'!C220:H736,6,FALSE),)</f>
        <v>26</v>
      </c>
      <c r="H220" s="204">
        <f>IFERROR(VLOOKUP(C220,'BANK INF DECEMBER 2022'!C220:I736,7,FALSE),)</f>
        <v>12500</v>
      </c>
      <c r="I220" s="204">
        <f>IFERROR(VLOOKUP(C220,'BANK INF DECEMBER 2022'!C220:J736,8,FALSE),)</f>
        <v>325000</v>
      </c>
      <c r="J220" s="204">
        <f>IFERROR(VLOOKUP(C220,'BANK INF DECEMBER 2022'!C220:L736,10,FALSE),)</f>
        <v>774201.22</v>
      </c>
      <c r="K220" s="204">
        <f>IFERROR(VLOOKUP(C220,'BANK INF DECEMBER 2022'!C220:M736,11,FALSE),)</f>
        <v>696781.1</v>
      </c>
      <c r="L220" s="204">
        <f>IFERROR(VLOOKUP(C220,'BANK INF DECEMBER 2022'!C220:N736,12,FALSE),)</f>
        <v>55356.219999999994</v>
      </c>
      <c r="M220" s="204">
        <f>IFERROR(VLOOKUP(C220,'BANK INF DECEMBER 2022'!C220:O736,13,FALSE),)</f>
        <v>77420.12</v>
      </c>
      <c r="N220" s="204">
        <f>IFERROR(VLOOKUP(C220,'BANK INF DECEMBER 2022'!C220:P736,14,FALSE),)</f>
        <v>100000</v>
      </c>
      <c r="O220" s="204">
        <f t="shared" si="13"/>
        <v>232776.34</v>
      </c>
      <c r="P220" s="204">
        <f>IFERROR(VLOOKUP(C220,'BANK INF DECEMBER 2022'!C220:R736,16,FALSE),)</f>
        <v>0</v>
      </c>
      <c r="Q220" s="204">
        <f t="shared" si="12"/>
        <v>541424.88</v>
      </c>
      <c r="R220" s="204">
        <f>IFERROR(VLOOKUP(C220,'BANK INF DECEMBER 2022'!C220:T736,18,FALSE),)</f>
        <v>30968.05</v>
      </c>
      <c r="S220" s="204">
        <f>IFERROR(VLOOKUP(C220,'BANK INF DECEMBER 2022'!C220:U736,19,FALSE),)</f>
        <v>77420.12</v>
      </c>
      <c r="T220" s="204">
        <f>IFERROR(VLOOKUP(C220,'BANK INF DECEMBER 2022'!C220:V736,20,FALSE),)</f>
        <v>3871.01</v>
      </c>
      <c r="U220" s="210">
        <f t="shared" si="14"/>
        <v>112259.18</v>
      </c>
      <c r="V220" s="210">
        <f t="shared" si="15"/>
        <v>886460.39999999991</v>
      </c>
    </row>
    <row r="221" spans="1:22" s="194" customFormat="1" ht="25.15" customHeight="1">
      <c r="A221" s="211">
        <v>219</v>
      </c>
      <c r="B221" s="202">
        <v>5</v>
      </c>
      <c r="C221" s="710" t="s">
        <v>457</v>
      </c>
      <c r="D221" s="203" t="s">
        <v>787</v>
      </c>
      <c r="E221" s="203" t="str">
        <f>IFERROR(VLOOKUP(C221,'BANK INF DECEMBER 2022'!C221:F737,4,FALSE),)</f>
        <v>0152656994100</v>
      </c>
      <c r="F221" s="203" t="s">
        <v>194</v>
      </c>
      <c r="G221" s="204">
        <f>IFERROR(VLOOKUP(C221,'BANK INF DECEMBER 2022'!C221:H737,6,FALSE),)</f>
        <v>25</v>
      </c>
      <c r="H221" s="204">
        <f>IFERROR(VLOOKUP(C221,'BANK INF DECEMBER 2022'!C221:I737,7,FALSE),)</f>
        <v>12500</v>
      </c>
      <c r="I221" s="204">
        <f>IFERROR(VLOOKUP(C221,'BANK INF DECEMBER 2022'!C221:J737,8,FALSE),)</f>
        <v>325000</v>
      </c>
      <c r="J221" s="204">
        <f>IFERROR(VLOOKUP(C221,'BANK INF DECEMBER 2022'!C221:L737,10,FALSE),)</f>
        <v>732532.31</v>
      </c>
      <c r="K221" s="204">
        <f>IFERROR(VLOOKUP(C221,'BANK INF DECEMBER 2022'!C221:M737,11,FALSE),)</f>
        <v>659279.08000000007</v>
      </c>
      <c r="L221" s="204">
        <f>IFERROR(VLOOKUP(C221,'BANK INF DECEMBER 2022'!C221:N737,12,FALSE),)</f>
        <v>47855.816000000021</v>
      </c>
      <c r="M221" s="204">
        <f>IFERROR(VLOOKUP(C221,'BANK INF DECEMBER 2022'!C221:O737,13,FALSE),)</f>
        <v>73253.23</v>
      </c>
      <c r="N221" s="204">
        <f>IFERROR(VLOOKUP(C221,'BANK INF DECEMBER 2022'!C221:P737,14,FALSE),)</f>
        <v>0</v>
      </c>
      <c r="O221" s="204">
        <f t="shared" si="13"/>
        <v>121109.04600000002</v>
      </c>
      <c r="P221" s="204">
        <f>IFERROR(VLOOKUP(C221,'BANK INF DECEMBER 2022'!C221:R737,16,FALSE),)</f>
        <v>0</v>
      </c>
      <c r="Q221" s="204">
        <f t="shared" si="12"/>
        <v>611423.26400000008</v>
      </c>
      <c r="R221" s="204">
        <f>IFERROR(VLOOKUP(C221,'BANK INF DECEMBER 2022'!C221:T737,18,FALSE),)</f>
        <v>29301.29</v>
      </c>
      <c r="S221" s="204">
        <f>IFERROR(VLOOKUP(C221,'BANK INF DECEMBER 2022'!C221:U737,19,FALSE),)</f>
        <v>73253.23</v>
      </c>
      <c r="T221" s="204">
        <f>IFERROR(VLOOKUP(C221,'BANK INF DECEMBER 2022'!C221:V737,20,FALSE),)</f>
        <v>3662.66</v>
      </c>
      <c r="U221" s="210">
        <f t="shared" si="14"/>
        <v>106217.18</v>
      </c>
      <c r="V221" s="210">
        <f t="shared" si="15"/>
        <v>838749.49</v>
      </c>
    </row>
    <row r="222" spans="1:22" s="194" customFormat="1" ht="25.15" customHeight="1">
      <c r="A222" s="211">
        <v>220</v>
      </c>
      <c r="B222" s="202">
        <v>5</v>
      </c>
      <c r="C222" s="710" t="s">
        <v>458</v>
      </c>
      <c r="D222" s="203" t="s">
        <v>787</v>
      </c>
      <c r="E222" s="203" t="str">
        <f>IFERROR(VLOOKUP(C222,'BANK INF DECEMBER 2022'!C222:F738,4,FALSE),)</f>
        <v>0152459367800</v>
      </c>
      <c r="F222" s="204" t="s">
        <v>194</v>
      </c>
      <c r="G222" s="204">
        <f>IFERROR(VLOOKUP(C222,'BANK INF DECEMBER 2022'!C222:H738,6,FALSE),)</f>
        <v>21</v>
      </c>
      <c r="H222" s="204">
        <f>IFERROR(VLOOKUP(C222,'BANK INF DECEMBER 2022'!C222:I738,7,FALSE),)</f>
        <v>12500</v>
      </c>
      <c r="I222" s="204">
        <f>IFERROR(VLOOKUP(C222,'BANK INF DECEMBER 2022'!C222:J738,8,FALSE),)</f>
        <v>325000</v>
      </c>
      <c r="J222" s="204">
        <f>IFERROR(VLOOKUP(C222,'BANK INF DECEMBER 2022'!C222:L738,10,FALSE),)</f>
        <v>672531.54</v>
      </c>
      <c r="K222" s="204">
        <f>IFERROR(VLOOKUP(C222,'BANK INF DECEMBER 2022'!C222:M738,11,FALSE),)</f>
        <v>605278.39</v>
      </c>
      <c r="L222" s="204">
        <f>IFERROR(VLOOKUP(C222,'BANK INF DECEMBER 2022'!C222:N738,12,FALSE),)</f>
        <v>37055.678</v>
      </c>
      <c r="M222" s="204">
        <f>IFERROR(VLOOKUP(C222,'BANK INF DECEMBER 2022'!C222:O738,13,FALSE),)</f>
        <v>67253.149999999994</v>
      </c>
      <c r="N222" s="204">
        <f>IFERROR(VLOOKUP(C222,'BANK INF DECEMBER 2022'!C222:P738,14,FALSE),)</f>
        <v>100000</v>
      </c>
      <c r="O222" s="204">
        <f t="shared" si="13"/>
        <v>204308.82799999998</v>
      </c>
      <c r="P222" s="204">
        <f>IFERROR(VLOOKUP(C222,'BANK INF DECEMBER 2022'!C222:R738,16,FALSE),)</f>
        <v>0</v>
      </c>
      <c r="Q222" s="204">
        <f t="shared" si="12"/>
        <v>468222.71200000006</v>
      </c>
      <c r="R222" s="204">
        <f>IFERROR(VLOOKUP(C222,'BANK INF DECEMBER 2022'!C222:T738,18,FALSE),)</f>
        <v>26901.26</v>
      </c>
      <c r="S222" s="204">
        <f>IFERROR(VLOOKUP(C222,'BANK INF DECEMBER 2022'!C222:U738,19,FALSE),)</f>
        <v>67253.149999999994</v>
      </c>
      <c r="T222" s="204">
        <f>IFERROR(VLOOKUP(C222,'BANK INF DECEMBER 2022'!C222:V738,20,FALSE),)</f>
        <v>3362.66</v>
      </c>
      <c r="U222" s="210">
        <f t="shared" si="14"/>
        <v>97517.069999999992</v>
      </c>
      <c r="V222" s="210">
        <f t="shared" si="15"/>
        <v>770048.61</v>
      </c>
    </row>
    <row r="223" spans="1:22" s="194" customFormat="1" ht="25.15" customHeight="1">
      <c r="A223" s="211">
        <v>221</v>
      </c>
      <c r="B223" s="202">
        <v>5</v>
      </c>
      <c r="C223" s="710" t="s">
        <v>459</v>
      </c>
      <c r="D223" s="203" t="s">
        <v>787</v>
      </c>
      <c r="E223" s="203" t="str">
        <f>IFERROR(VLOOKUP(C223,'BANK INF DECEMBER 2022'!C223:F739,4,FALSE),)</f>
        <v>0152648827000</v>
      </c>
      <c r="F223" s="204" t="s">
        <v>204</v>
      </c>
      <c r="G223" s="204">
        <f>IFERROR(VLOOKUP(C223,'BANK INF DECEMBER 2022'!C223:H739,6,FALSE),)</f>
        <v>26</v>
      </c>
      <c r="H223" s="204">
        <f>IFERROR(VLOOKUP(C223,'BANK INF DECEMBER 2022'!C223:I739,7,FALSE),)</f>
        <v>15000</v>
      </c>
      <c r="I223" s="204">
        <f>IFERROR(VLOOKUP(C223,'BANK INF DECEMBER 2022'!C223:J739,8,FALSE),)</f>
        <v>390000</v>
      </c>
      <c r="J223" s="204">
        <f>IFERROR(VLOOKUP(C223,'BANK INF DECEMBER 2022'!C223:L739,10,FALSE),)</f>
        <v>874037.23</v>
      </c>
      <c r="K223" s="204">
        <f>IFERROR(VLOOKUP(C223,'BANK INF DECEMBER 2022'!C223:M739,11,FALSE),)</f>
        <v>786633.51</v>
      </c>
      <c r="L223" s="204">
        <f>IFERROR(VLOOKUP(C223,'BANK INF DECEMBER 2022'!C223:N739,12,FALSE),)</f>
        <v>74658.377500000002</v>
      </c>
      <c r="M223" s="204">
        <f>IFERROR(VLOOKUP(C223,'BANK INF DECEMBER 2022'!C223:O739,13,FALSE),)</f>
        <v>87403.72</v>
      </c>
      <c r="N223" s="204">
        <f>IFERROR(VLOOKUP(C223,'BANK INF DECEMBER 2022'!C223:P739,14,FALSE),)</f>
        <v>100000</v>
      </c>
      <c r="O223" s="204">
        <f t="shared" si="13"/>
        <v>262062.0975</v>
      </c>
      <c r="P223" s="204">
        <f>IFERROR(VLOOKUP(C223,'BANK INF DECEMBER 2022'!C223:R739,16,FALSE),)</f>
        <v>0</v>
      </c>
      <c r="Q223" s="204">
        <f t="shared" si="12"/>
        <v>611975.13249999995</v>
      </c>
      <c r="R223" s="204">
        <f>IFERROR(VLOOKUP(C223,'BANK INF DECEMBER 2022'!C223:T739,18,FALSE),)</f>
        <v>34961.49</v>
      </c>
      <c r="S223" s="204">
        <f>IFERROR(VLOOKUP(C223,'BANK INF DECEMBER 2022'!C223:U739,19,FALSE),)</f>
        <v>87403.72</v>
      </c>
      <c r="T223" s="204">
        <f>IFERROR(VLOOKUP(C223,'BANK INF DECEMBER 2022'!C223:V739,20,FALSE),)</f>
        <v>4370.1899999999996</v>
      </c>
      <c r="U223" s="210">
        <f t="shared" si="14"/>
        <v>126735.4</v>
      </c>
      <c r="V223" s="210">
        <f t="shared" si="15"/>
        <v>1000772.63</v>
      </c>
    </row>
    <row r="224" spans="1:22" s="194" customFormat="1" ht="25.15" customHeight="1">
      <c r="A224" s="211">
        <v>222</v>
      </c>
      <c r="B224" s="202">
        <v>5</v>
      </c>
      <c r="C224" s="710" t="s">
        <v>460</v>
      </c>
      <c r="D224" s="203" t="s">
        <v>787</v>
      </c>
      <c r="E224" s="203" t="str">
        <f>IFERROR(VLOOKUP(C224,'BANK INF DECEMBER 2022'!C224:F740,4,FALSE),)</f>
        <v>0152649336200</v>
      </c>
      <c r="F224" s="204" t="s">
        <v>357</v>
      </c>
      <c r="G224" s="204">
        <f>IFERROR(VLOOKUP(C224,'BANK INF DECEMBER 2022'!C224:H740,6,FALSE),)</f>
        <v>26</v>
      </c>
      <c r="H224" s="204">
        <f>IFERROR(VLOOKUP(C224,'BANK INF DECEMBER 2022'!C224:I740,7,FALSE),)</f>
        <v>15000</v>
      </c>
      <c r="I224" s="204">
        <f>IFERROR(VLOOKUP(C224,'BANK INF DECEMBER 2022'!C224:J740,8,FALSE),)</f>
        <v>390000</v>
      </c>
      <c r="J224" s="204">
        <f>IFERROR(VLOOKUP(C224,'BANK INF DECEMBER 2022'!C224:L740,10,FALSE),)</f>
        <v>811032.39</v>
      </c>
      <c r="K224" s="204">
        <f>IFERROR(VLOOKUP(C224,'BANK INF DECEMBER 2022'!C224:M740,11,FALSE),)</f>
        <v>729929.15</v>
      </c>
      <c r="L224" s="204">
        <f>IFERROR(VLOOKUP(C224,'BANK INF DECEMBER 2022'!C224:N740,12,FALSE),)</f>
        <v>61985.830000000009</v>
      </c>
      <c r="M224" s="204">
        <f>IFERROR(VLOOKUP(C224,'BANK INF DECEMBER 2022'!C224:O740,13,FALSE),)</f>
        <v>81103.240000000005</v>
      </c>
      <c r="N224" s="204">
        <f>IFERROR(VLOOKUP(C224,'BANK INF DECEMBER 2022'!C224:P740,14,FALSE),)</f>
        <v>100000</v>
      </c>
      <c r="O224" s="204">
        <f t="shared" si="13"/>
        <v>243089.07</v>
      </c>
      <c r="P224" s="204">
        <f>IFERROR(VLOOKUP(C224,'BANK INF DECEMBER 2022'!C224:R740,16,FALSE),)</f>
        <v>0</v>
      </c>
      <c r="Q224" s="204">
        <f t="shared" si="12"/>
        <v>567943.32000000007</v>
      </c>
      <c r="R224" s="204">
        <f>IFERROR(VLOOKUP(C224,'BANK INF DECEMBER 2022'!C224:T740,18,FALSE),)</f>
        <v>32441.3</v>
      </c>
      <c r="S224" s="204">
        <f>IFERROR(VLOOKUP(C224,'BANK INF DECEMBER 2022'!C224:U740,19,FALSE),)</f>
        <v>81103.240000000005</v>
      </c>
      <c r="T224" s="204">
        <f>IFERROR(VLOOKUP(C224,'BANK INF DECEMBER 2022'!C224:V740,20,FALSE),)</f>
        <v>4055.16</v>
      </c>
      <c r="U224" s="210">
        <f t="shared" si="14"/>
        <v>117599.70000000001</v>
      </c>
      <c r="V224" s="210">
        <f t="shared" si="15"/>
        <v>928632.09000000008</v>
      </c>
    </row>
    <row r="225" spans="1:22" s="194" customFormat="1" ht="25.15" customHeight="1">
      <c r="A225" s="211">
        <v>223</v>
      </c>
      <c r="B225" s="202">
        <v>5</v>
      </c>
      <c r="C225" s="710" t="s">
        <v>461</v>
      </c>
      <c r="D225" s="203" t="s">
        <v>787</v>
      </c>
      <c r="E225" s="203" t="str">
        <f>IFERROR(VLOOKUP(C225,'BANK INF DECEMBER 2022'!C225:F741,4,FALSE),)</f>
        <v>0152648718900</v>
      </c>
      <c r="F225" s="204" t="s">
        <v>223</v>
      </c>
      <c r="G225" s="204">
        <f>IFERROR(VLOOKUP(C225,'BANK INF DECEMBER 2022'!C225:H741,6,FALSE),)</f>
        <v>25</v>
      </c>
      <c r="H225" s="204">
        <f>IFERROR(VLOOKUP(C225,'BANK INF DECEMBER 2022'!C225:I741,7,FALSE),)</f>
        <v>12500</v>
      </c>
      <c r="I225" s="204">
        <f>IFERROR(VLOOKUP(C225,'BANK INF DECEMBER 2022'!C225:J741,8,FALSE),)</f>
        <v>325000</v>
      </c>
      <c r="J225" s="204">
        <f>IFERROR(VLOOKUP(C225,'BANK INF DECEMBER 2022'!C225:L741,10,FALSE),)</f>
        <v>605855.9</v>
      </c>
      <c r="K225" s="204">
        <f>IFERROR(VLOOKUP(C225,'BANK INF DECEMBER 2022'!C225:M741,11,FALSE),)</f>
        <v>545270.31000000006</v>
      </c>
      <c r="L225" s="204">
        <f>IFERROR(VLOOKUP(C225,'BANK INF DECEMBER 2022'!C225:N741,12,FALSE),)</f>
        <v>25054.062000000013</v>
      </c>
      <c r="M225" s="204">
        <f>IFERROR(VLOOKUP(C225,'BANK INF DECEMBER 2022'!C225:O741,13,FALSE),)</f>
        <v>60585.59</v>
      </c>
      <c r="N225" s="204">
        <f>IFERROR(VLOOKUP(C225,'BANK INF DECEMBER 2022'!C225:P741,14,FALSE),)</f>
        <v>0</v>
      </c>
      <c r="O225" s="204">
        <f t="shared" si="13"/>
        <v>85639.652000000002</v>
      </c>
      <c r="P225" s="204">
        <f>IFERROR(VLOOKUP(C225,'BANK INF DECEMBER 2022'!C225:R741,16,FALSE),)</f>
        <v>0</v>
      </c>
      <c r="Q225" s="204">
        <f t="shared" si="12"/>
        <v>520216.24800000002</v>
      </c>
      <c r="R225" s="204">
        <f>IFERROR(VLOOKUP(C225,'BANK INF DECEMBER 2022'!C225:T741,18,FALSE),)</f>
        <v>24234.240000000002</v>
      </c>
      <c r="S225" s="204">
        <f>IFERROR(VLOOKUP(C225,'BANK INF DECEMBER 2022'!C225:U741,19,FALSE),)</f>
        <v>60585.59</v>
      </c>
      <c r="T225" s="204">
        <f>IFERROR(VLOOKUP(C225,'BANK INF DECEMBER 2022'!C225:V741,20,FALSE),)</f>
        <v>3029.28</v>
      </c>
      <c r="U225" s="210">
        <f t="shared" si="14"/>
        <v>87849.11</v>
      </c>
      <c r="V225" s="210">
        <f t="shared" si="15"/>
        <v>693705.01</v>
      </c>
    </row>
    <row r="226" spans="1:22" s="194" customFormat="1" ht="25.15" customHeight="1">
      <c r="A226" s="211">
        <v>224</v>
      </c>
      <c r="B226" s="202">
        <v>5</v>
      </c>
      <c r="C226" s="710" t="s">
        <v>462</v>
      </c>
      <c r="D226" s="203" t="s">
        <v>787</v>
      </c>
      <c r="E226" s="203" t="str">
        <f>IFERROR(VLOOKUP(C226,'BANK INF DECEMBER 2022'!C226:F742,4,FALSE),)</f>
        <v>0152514926200</v>
      </c>
      <c r="F226" s="204" t="s">
        <v>223</v>
      </c>
      <c r="G226" s="204">
        <f>IFERROR(VLOOKUP(C226,'BANK INF DECEMBER 2022'!C226:H742,6,FALSE),)</f>
        <v>26</v>
      </c>
      <c r="H226" s="204">
        <f>IFERROR(VLOOKUP(C226,'BANK INF DECEMBER 2022'!C226:I742,7,FALSE),)</f>
        <v>12500</v>
      </c>
      <c r="I226" s="204">
        <f>IFERROR(VLOOKUP(C226,'BANK INF DECEMBER 2022'!C226:J742,8,FALSE),)</f>
        <v>325000</v>
      </c>
      <c r="J226" s="204">
        <f>IFERROR(VLOOKUP(C226,'BANK INF DECEMBER 2022'!C226:L742,10,FALSE),)</f>
        <v>628356.67000000004</v>
      </c>
      <c r="K226" s="204">
        <f>IFERROR(VLOOKUP(C226,'BANK INF DECEMBER 2022'!C226:M742,11,FALSE),)</f>
        <v>565521</v>
      </c>
      <c r="L226" s="204">
        <f>IFERROR(VLOOKUP(C226,'BANK INF DECEMBER 2022'!C226:N742,12,FALSE),)</f>
        <v>29104.2</v>
      </c>
      <c r="M226" s="204">
        <f>IFERROR(VLOOKUP(C226,'BANK INF DECEMBER 2022'!C226:O742,13,FALSE),)</f>
        <v>62835.67</v>
      </c>
      <c r="N226" s="204">
        <f>IFERROR(VLOOKUP(C226,'BANK INF DECEMBER 2022'!C226:P742,14,FALSE),)</f>
        <v>100000</v>
      </c>
      <c r="O226" s="204">
        <f t="shared" si="13"/>
        <v>191939.87</v>
      </c>
      <c r="P226" s="204">
        <f>IFERROR(VLOOKUP(C226,'BANK INF DECEMBER 2022'!C226:R742,16,FALSE),)</f>
        <v>0</v>
      </c>
      <c r="Q226" s="204">
        <f t="shared" si="12"/>
        <v>436416.80000000005</v>
      </c>
      <c r="R226" s="204">
        <f>IFERROR(VLOOKUP(C226,'BANK INF DECEMBER 2022'!C226:T742,18,FALSE),)</f>
        <v>25134.27</v>
      </c>
      <c r="S226" s="204">
        <f>IFERROR(VLOOKUP(C226,'BANK INF DECEMBER 2022'!C226:U742,19,FALSE),)</f>
        <v>62835.67</v>
      </c>
      <c r="T226" s="204">
        <f>IFERROR(VLOOKUP(C226,'BANK INF DECEMBER 2022'!C226:V742,20,FALSE),)</f>
        <v>3141.78</v>
      </c>
      <c r="U226" s="210">
        <f t="shared" si="14"/>
        <v>91111.72</v>
      </c>
      <c r="V226" s="210">
        <f t="shared" si="15"/>
        <v>719468.39</v>
      </c>
    </row>
    <row r="227" spans="1:22" s="194" customFormat="1" ht="25.15" customHeight="1">
      <c r="A227" s="211">
        <v>225</v>
      </c>
      <c r="B227" s="202">
        <v>5</v>
      </c>
      <c r="C227" s="710" t="s">
        <v>463</v>
      </c>
      <c r="D227" s="203" t="s">
        <v>787</v>
      </c>
      <c r="E227" s="203" t="str">
        <f>IFERROR(VLOOKUP(C227,'BANK INF DECEMBER 2022'!C227:F743,4,FALSE),)</f>
        <v>0152648886900</v>
      </c>
      <c r="F227" s="204" t="s">
        <v>223</v>
      </c>
      <c r="G227" s="204">
        <f>IFERROR(VLOOKUP(C227,'BANK INF DECEMBER 2022'!C227:H743,6,FALSE),)</f>
        <v>19</v>
      </c>
      <c r="H227" s="204">
        <f>IFERROR(VLOOKUP(C227,'BANK INF DECEMBER 2022'!C227:I743,7,FALSE),)</f>
        <v>12500</v>
      </c>
      <c r="I227" s="204">
        <f>IFERROR(VLOOKUP(C227,'BANK INF DECEMBER 2022'!C227:J743,8,FALSE),)</f>
        <v>325000</v>
      </c>
      <c r="J227" s="204">
        <f>IFERROR(VLOOKUP(C227,'BANK INF DECEMBER 2022'!C227:L743,10,FALSE),)</f>
        <v>461683.91</v>
      </c>
      <c r="K227" s="204">
        <f>IFERROR(VLOOKUP(C227,'BANK INF DECEMBER 2022'!C227:M743,11,FALSE),)</f>
        <v>415515.51999999996</v>
      </c>
      <c r="L227" s="204">
        <f>IFERROR(VLOOKUP(C227,'BANK INF DECEMBER 2022'!C227:N743,12,FALSE),)</f>
        <v>11641.241599999998</v>
      </c>
      <c r="M227" s="204">
        <f>IFERROR(VLOOKUP(C227,'BANK INF DECEMBER 2022'!C227:O743,13,FALSE),)</f>
        <v>46168.39</v>
      </c>
      <c r="N227" s="204">
        <f>IFERROR(VLOOKUP(C227,'BANK INF DECEMBER 2022'!C227:P743,14,FALSE),)</f>
        <v>100000</v>
      </c>
      <c r="O227" s="204">
        <f t="shared" si="13"/>
        <v>157809.63159999999</v>
      </c>
      <c r="P227" s="204">
        <f>IFERROR(VLOOKUP(C227,'BANK INF DECEMBER 2022'!C227:R743,16,FALSE),)</f>
        <v>0</v>
      </c>
      <c r="Q227" s="204">
        <f t="shared" si="12"/>
        <v>303874.27839999995</v>
      </c>
      <c r="R227" s="204">
        <f>IFERROR(VLOOKUP(C227,'BANK INF DECEMBER 2022'!C227:T743,18,FALSE),)</f>
        <v>18467.36</v>
      </c>
      <c r="S227" s="204">
        <f>IFERROR(VLOOKUP(C227,'BANK INF DECEMBER 2022'!C227:U743,19,FALSE),)</f>
        <v>46168.39</v>
      </c>
      <c r="T227" s="204">
        <f>IFERROR(VLOOKUP(C227,'BANK INF DECEMBER 2022'!C227:V743,20,FALSE),)</f>
        <v>2308.42</v>
      </c>
      <c r="U227" s="210">
        <f t="shared" si="14"/>
        <v>66944.17</v>
      </c>
      <c r="V227" s="210">
        <f t="shared" si="15"/>
        <v>528628.07999999996</v>
      </c>
    </row>
    <row r="228" spans="1:22" s="194" customFormat="1" ht="25.15" customHeight="1">
      <c r="A228" s="211">
        <v>226</v>
      </c>
      <c r="B228" s="202">
        <v>5</v>
      </c>
      <c r="C228" s="710" t="s">
        <v>464</v>
      </c>
      <c r="D228" s="203" t="s">
        <v>787</v>
      </c>
      <c r="E228" s="203" t="str">
        <f>IFERROR(VLOOKUP(C228,'BANK INF DECEMBER 2022'!C228:F744,4,FALSE),)</f>
        <v>0152648835700</v>
      </c>
      <c r="F228" s="204" t="s">
        <v>204</v>
      </c>
      <c r="G228" s="204">
        <f>IFERROR(VLOOKUP(C228,'BANK INF DECEMBER 2022'!C228:H744,6,FALSE),)</f>
        <v>26</v>
      </c>
      <c r="H228" s="204">
        <f>IFERROR(VLOOKUP(C228,'BANK INF DECEMBER 2022'!C228:I744,7,FALSE),)</f>
        <v>15000</v>
      </c>
      <c r="I228" s="204">
        <f>IFERROR(VLOOKUP(C228,'BANK INF DECEMBER 2022'!C228:J744,8,FALSE),)</f>
        <v>390000</v>
      </c>
      <c r="J228" s="204">
        <f>IFERROR(VLOOKUP(C228,'BANK INF DECEMBER 2022'!C228:L744,10,FALSE),)</f>
        <v>914540.35</v>
      </c>
      <c r="K228" s="204">
        <f>IFERROR(VLOOKUP(C228,'BANK INF DECEMBER 2022'!C228:M744,11,FALSE),)</f>
        <v>823086.30999999994</v>
      </c>
      <c r="L228" s="204">
        <f>IFERROR(VLOOKUP(C228,'BANK INF DECEMBER 2022'!C228:N744,12,FALSE),)</f>
        <v>83771.577499999985</v>
      </c>
      <c r="M228" s="204">
        <f>IFERROR(VLOOKUP(C228,'BANK INF DECEMBER 2022'!C228:O744,13,FALSE),)</f>
        <v>91454.04</v>
      </c>
      <c r="N228" s="204">
        <f>IFERROR(VLOOKUP(C228,'BANK INF DECEMBER 2022'!C228:P744,14,FALSE),)</f>
        <v>100000</v>
      </c>
      <c r="O228" s="204">
        <f t="shared" si="13"/>
        <v>275225.61749999999</v>
      </c>
      <c r="P228" s="204">
        <f>IFERROR(VLOOKUP(C228,'BANK INF DECEMBER 2022'!C228:R744,16,FALSE),)</f>
        <v>0</v>
      </c>
      <c r="Q228" s="204">
        <f t="shared" si="12"/>
        <v>639314.73249999993</v>
      </c>
      <c r="R228" s="204">
        <f>IFERROR(VLOOKUP(C228,'BANK INF DECEMBER 2022'!C228:T744,18,FALSE),)</f>
        <v>36581.61</v>
      </c>
      <c r="S228" s="204">
        <f>IFERROR(VLOOKUP(C228,'BANK INF DECEMBER 2022'!C228:U744,19,FALSE),)</f>
        <v>91454.04</v>
      </c>
      <c r="T228" s="204">
        <f>IFERROR(VLOOKUP(C228,'BANK INF DECEMBER 2022'!C228:V744,20,FALSE),)</f>
        <v>4572.7</v>
      </c>
      <c r="U228" s="210">
        <f t="shared" si="14"/>
        <v>132608.35</v>
      </c>
      <c r="V228" s="210">
        <f t="shared" si="15"/>
        <v>1047148.7</v>
      </c>
    </row>
    <row r="229" spans="1:22" s="194" customFormat="1" ht="25.15" customHeight="1">
      <c r="A229" s="211">
        <v>227</v>
      </c>
      <c r="B229" s="202">
        <v>5</v>
      </c>
      <c r="C229" s="710" t="s">
        <v>465</v>
      </c>
      <c r="D229" s="203" t="s">
        <v>787</v>
      </c>
      <c r="E229" s="203" t="str">
        <f>IFERROR(VLOOKUP(C229,'BANK INF DECEMBER 2022'!C229:F745,4,FALSE),)</f>
        <v>0152648831800</v>
      </c>
      <c r="F229" s="204" t="s">
        <v>204</v>
      </c>
      <c r="G229" s="204">
        <f>IFERROR(VLOOKUP(C229,'BANK INF DECEMBER 2022'!C229:H745,6,FALSE),)</f>
        <v>26</v>
      </c>
      <c r="H229" s="204">
        <f>IFERROR(VLOOKUP(C229,'BANK INF DECEMBER 2022'!C229:I745,7,FALSE),)</f>
        <v>15000</v>
      </c>
      <c r="I229" s="204">
        <f>IFERROR(VLOOKUP(C229,'BANK INF DECEMBER 2022'!C229:J745,8,FALSE),)</f>
        <v>390000</v>
      </c>
      <c r="J229" s="204">
        <f>IFERROR(VLOOKUP(C229,'BANK INF DECEMBER 2022'!C229:L745,10,FALSE),)</f>
        <v>908539.89</v>
      </c>
      <c r="K229" s="204">
        <f>IFERROR(VLOOKUP(C229,'BANK INF DECEMBER 2022'!C229:M745,11,FALSE),)</f>
        <v>817685.9</v>
      </c>
      <c r="L229" s="204">
        <f>IFERROR(VLOOKUP(C229,'BANK INF DECEMBER 2022'!C229:N745,12,FALSE),)</f>
        <v>82421.475000000006</v>
      </c>
      <c r="M229" s="204">
        <f>IFERROR(VLOOKUP(C229,'BANK INF DECEMBER 2022'!C229:O745,13,FALSE),)</f>
        <v>90853.99</v>
      </c>
      <c r="N229" s="204">
        <f>IFERROR(VLOOKUP(C229,'BANK INF DECEMBER 2022'!C229:P745,14,FALSE),)</f>
        <v>100000</v>
      </c>
      <c r="O229" s="204">
        <f t="shared" si="13"/>
        <v>273275.46500000003</v>
      </c>
      <c r="P229" s="204">
        <f>IFERROR(VLOOKUP(C229,'BANK INF DECEMBER 2022'!C229:R745,16,FALSE),)</f>
        <v>0</v>
      </c>
      <c r="Q229" s="204">
        <f t="shared" si="12"/>
        <v>635264.42500000005</v>
      </c>
      <c r="R229" s="204">
        <f>IFERROR(VLOOKUP(C229,'BANK INF DECEMBER 2022'!C229:T745,18,FALSE),)</f>
        <v>36341.599999999999</v>
      </c>
      <c r="S229" s="204">
        <f>IFERROR(VLOOKUP(C229,'BANK INF DECEMBER 2022'!C229:U745,19,FALSE),)</f>
        <v>90853.99</v>
      </c>
      <c r="T229" s="204">
        <f>IFERROR(VLOOKUP(C229,'BANK INF DECEMBER 2022'!C229:V745,20,FALSE),)</f>
        <v>4542.7</v>
      </c>
      <c r="U229" s="210">
        <f t="shared" si="14"/>
        <v>131738.29</v>
      </c>
      <c r="V229" s="210">
        <f t="shared" si="15"/>
        <v>1040278.18</v>
      </c>
    </row>
    <row r="230" spans="1:22" s="194" customFormat="1" ht="25.15" customHeight="1">
      <c r="A230" s="211">
        <v>228</v>
      </c>
      <c r="B230" s="202">
        <v>5</v>
      </c>
      <c r="C230" s="710" t="s">
        <v>466</v>
      </c>
      <c r="D230" s="203" t="s">
        <v>787</v>
      </c>
      <c r="E230" s="203" t="str">
        <f>IFERROR(VLOOKUP(C230,'BANK INF DECEMBER 2022'!C230:F746,4,FALSE),)</f>
        <v>0152514969300</v>
      </c>
      <c r="F230" s="203" t="s">
        <v>425</v>
      </c>
      <c r="G230" s="204">
        <f>IFERROR(VLOOKUP(C230,'BANK INF DECEMBER 2022'!C230:H746,6,FALSE),)</f>
        <v>24</v>
      </c>
      <c r="H230" s="204">
        <f>IFERROR(VLOOKUP(C230,'BANK INF DECEMBER 2022'!C230:I746,7,FALSE),)</f>
        <v>12500</v>
      </c>
      <c r="I230" s="204">
        <f>IFERROR(VLOOKUP(C230,'BANK INF DECEMBER 2022'!C230:J746,8,FALSE),)</f>
        <v>325000</v>
      </c>
      <c r="J230" s="204">
        <f>IFERROR(VLOOKUP(C230,'BANK INF DECEMBER 2022'!C230:L746,10,FALSE),)</f>
        <v>517516.73</v>
      </c>
      <c r="K230" s="204">
        <f>IFERROR(VLOOKUP(C230,'BANK INF DECEMBER 2022'!C230:M746,11,FALSE),)</f>
        <v>465765.06</v>
      </c>
      <c r="L230" s="204">
        <f>IFERROR(VLOOKUP(C230,'BANK INF DECEMBER 2022'!C230:N746,12,FALSE),)</f>
        <v>15661.2048</v>
      </c>
      <c r="M230" s="204">
        <f>IFERROR(VLOOKUP(C230,'BANK INF DECEMBER 2022'!C230:O746,13,FALSE),)</f>
        <v>51751.67</v>
      </c>
      <c r="N230" s="204">
        <f>IFERROR(VLOOKUP(C230,'BANK INF DECEMBER 2022'!C230:P746,14,FALSE),)</f>
        <v>100000</v>
      </c>
      <c r="O230" s="204">
        <f t="shared" si="13"/>
        <v>167412.87479999999</v>
      </c>
      <c r="P230" s="204">
        <f>IFERROR(VLOOKUP(C230,'BANK INF DECEMBER 2022'!C230:R746,16,FALSE),)</f>
        <v>0</v>
      </c>
      <c r="Q230" s="204">
        <f t="shared" si="12"/>
        <v>350103.85519999999</v>
      </c>
      <c r="R230" s="204">
        <f>IFERROR(VLOOKUP(C230,'BANK INF DECEMBER 2022'!C230:T746,18,FALSE),)</f>
        <v>20700.669999999998</v>
      </c>
      <c r="S230" s="204">
        <f>IFERROR(VLOOKUP(C230,'BANK INF DECEMBER 2022'!C230:U746,19,FALSE),)</f>
        <v>51751.67</v>
      </c>
      <c r="T230" s="204">
        <f>IFERROR(VLOOKUP(C230,'BANK INF DECEMBER 2022'!C230:V746,20,FALSE),)</f>
        <v>2587.58</v>
      </c>
      <c r="U230" s="210">
        <f t="shared" si="14"/>
        <v>75039.92</v>
      </c>
      <c r="V230" s="210">
        <f t="shared" si="15"/>
        <v>592556.65</v>
      </c>
    </row>
    <row r="231" spans="1:22" s="194" customFormat="1" ht="25.15" customHeight="1">
      <c r="A231" s="211">
        <v>229</v>
      </c>
      <c r="B231" s="202">
        <v>5</v>
      </c>
      <c r="C231" s="710" t="s">
        <v>467</v>
      </c>
      <c r="D231" s="203" t="s">
        <v>787</v>
      </c>
      <c r="E231" s="203" t="str">
        <f>IFERROR(VLOOKUP(C231,'BANK INF DECEMBER 2022'!C231:F747,4,FALSE),)</f>
        <v>0152474581600</v>
      </c>
      <c r="F231" s="204" t="s">
        <v>425</v>
      </c>
      <c r="G231" s="204">
        <f>IFERROR(VLOOKUP(C231,'BANK INF DECEMBER 2022'!C231:H747,6,FALSE),)</f>
        <v>23</v>
      </c>
      <c r="H231" s="204">
        <f>IFERROR(VLOOKUP(C231,'BANK INF DECEMBER 2022'!C231:I747,7,FALSE),)</f>
        <v>12500</v>
      </c>
      <c r="I231" s="204">
        <f>IFERROR(VLOOKUP(C231,'BANK INF DECEMBER 2022'!C231:J747,8,FALSE),)</f>
        <v>325000</v>
      </c>
      <c r="J231" s="204">
        <f>IFERROR(VLOOKUP(C231,'BANK INF DECEMBER 2022'!C231:L747,10,FALSE),)</f>
        <v>545853.21</v>
      </c>
      <c r="K231" s="204">
        <f>IFERROR(VLOOKUP(C231,'BANK INF DECEMBER 2022'!C231:M747,11,FALSE),)</f>
        <v>491267.88999999996</v>
      </c>
      <c r="L231" s="204">
        <f>IFERROR(VLOOKUP(C231,'BANK INF DECEMBER 2022'!C231:N747,12,FALSE),)</f>
        <v>17701.431199999995</v>
      </c>
      <c r="M231" s="204">
        <f>IFERROR(VLOOKUP(C231,'BANK INF DECEMBER 2022'!C231:O747,13,FALSE),)</f>
        <v>54585.32</v>
      </c>
      <c r="N231" s="204">
        <f>IFERROR(VLOOKUP(C231,'BANK INF DECEMBER 2022'!C231:P747,14,FALSE),)</f>
        <v>100000</v>
      </c>
      <c r="O231" s="204">
        <f t="shared" si="13"/>
        <v>172286.7512</v>
      </c>
      <c r="P231" s="204">
        <f>IFERROR(VLOOKUP(C231,'BANK INF DECEMBER 2022'!C231:R747,16,FALSE),)</f>
        <v>0</v>
      </c>
      <c r="Q231" s="204">
        <f t="shared" si="12"/>
        <v>373566.45879999996</v>
      </c>
      <c r="R231" s="204">
        <f>IFERROR(VLOOKUP(C231,'BANK INF DECEMBER 2022'!C231:T747,18,FALSE),)</f>
        <v>21834.13</v>
      </c>
      <c r="S231" s="204">
        <f>IFERROR(VLOOKUP(C231,'BANK INF DECEMBER 2022'!C231:U747,19,FALSE),)</f>
        <v>54585.32</v>
      </c>
      <c r="T231" s="204">
        <f>IFERROR(VLOOKUP(C231,'BANK INF DECEMBER 2022'!C231:V747,20,FALSE),)</f>
        <v>2729.27</v>
      </c>
      <c r="U231" s="210">
        <f t="shared" si="14"/>
        <v>79148.72</v>
      </c>
      <c r="V231" s="210">
        <f t="shared" si="15"/>
        <v>625001.92999999993</v>
      </c>
    </row>
    <row r="232" spans="1:22" s="194" customFormat="1" ht="25.15" customHeight="1">
      <c r="A232" s="211">
        <v>230</v>
      </c>
      <c r="B232" s="202">
        <v>5</v>
      </c>
      <c r="C232" s="710" t="s">
        <v>468</v>
      </c>
      <c r="D232" s="203" t="s">
        <v>787</v>
      </c>
      <c r="E232" s="203" t="str">
        <f>IFERROR(VLOOKUP(C232,'BANK INF DECEMBER 2022'!C232:F748,4,FALSE),)</f>
        <v>0152649641300</v>
      </c>
      <c r="F232" s="204" t="s">
        <v>194</v>
      </c>
      <c r="G232" s="204">
        <f>IFERROR(VLOOKUP(C232,'BANK INF DECEMBER 2022'!C232:H748,6,FALSE),)</f>
        <v>24</v>
      </c>
      <c r="H232" s="204">
        <f>IFERROR(VLOOKUP(C232,'BANK INF DECEMBER 2022'!C232:I748,7,FALSE),)</f>
        <v>12500</v>
      </c>
      <c r="I232" s="204">
        <f>IFERROR(VLOOKUP(C232,'BANK INF DECEMBER 2022'!C232:J748,8,FALSE),)</f>
        <v>325000</v>
      </c>
      <c r="J232" s="204">
        <f>IFERROR(VLOOKUP(C232,'BANK INF DECEMBER 2022'!C232:L748,10,FALSE),)</f>
        <v>582521.73</v>
      </c>
      <c r="K232" s="204">
        <f>IFERROR(VLOOKUP(C232,'BANK INF DECEMBER 2022'!C232:M748,11,FALSE),)</f>
        <v>524269.56</v>
      </c>
      <c r="L232" s="204">
        <f>IFERROR(VLOOKUP(C232,'BANK INF DECEMBER 2022'!C232:N748,12,FALSE),)</f>
        <v>20853.912</v>
      </c>
      <c r="M232" s="204">
        <f>IFERROR(VLOOKUP(C232,'BANK INF DECEMBER 2022'!C232:O748,13,FALSE),)</f>
        <v>58252.17</v>
      </c>
      <c r="N232" s="204">
        <f>IFERROR(VLOOKUP(C232,'BANK INF DECEMBER 2022'!C232:P748,14,FALSE),)</f>
        <v>100000</v>
      </c>
      <c r="O232" s="204">
        <f t="shared" si="13"/>
        <v>179106.08199999999</v>
      </c>
      <c r="P232" s="204">
        <f>IFERROR(VLOOKUP(C232,'BANK INF DECEMBER 2022'!C232:R748,16,FALSE),)</f>
        <v>0</v>
      </c>
      <c r="Q232" s="204">
        <f t="shared" si="12"/>
        <v>403415.64799999999</v>
      </c>
      <c r="R232" s="204">
        <f>IFERROR(VLOOKUP(C232,'BANK INF DECEMBER 2022'!C232:T748,18,FALSE),)</f>
        <v>23300.87</v>
      </c>
      <c r="S232" s="204">
        <f>IFERROR(VLOOKUP(C232,'BANK INF DECEMBER 2022'!C232:U748,19,FALSE),)</f>
        <v>58252.17</v>
      </c>
      <c r="T232" s="204">
        <f>IFERROR(VLOOKUP(C232,'BANK INF DECEMBER 2022'!C232:V748,20,FALSE),)</f>
        <v>2912.61</v>
      </c>
      <c r="U232" s="210">
        <f t="shared" si="14"/>
        <v>84465.65</v>
      </c>
      <c r="V232" s="210">
        <f t="shared" si="15"/>
        <v>666987.38</v>
      </c>
    </row>
    <row r="233" spans="1:22" s="194" customFormat="1" ht="25.15" customHeight="1">
      <c r="A233" s="211">
        <v>231</v>
      </c>
      <c r="B233" s="202">
        <v>5</v>
      </c>
      <c r="C233" s="710" t="s">
        <v>469</v>
      </c>
      <c r="D233" s="203" t="s">
        <v>787</v>
      </c>
      <c r="E233" s="203" t="str">
        <f>IFERROR(VLOOKUP(C233,'BANK INF DECEMBER 2022'!C233:F749,4,FALSE),)</f>
        <v>0152649165700</v>
      </c>
      <c r="F233" s="203" t="s">
        <v>223</v>
      </c>
      <c r="G233" s="204">
        <f>IFERROR(VLOOKUP(C233,'BANK INF DECEMBER 2022'!C233:H749,6,FALSE),)</f>
        <v>18</v>
      </c>
      <c r="H233" s="204">
        <f>IFERROR(VLOOKUP(C233,'BANK INF DECEMBER 2022'!C233:I749,7,FALSE),)</f>
        <v>12500</v>
      </c>
      <c r="I233" s="204">
        <f>IFERROR(VLOOKUP(C233,'BANK INF DECEMBER 2022'!C233:J749,8,FALSE),)</f>
        <v>325000</v>
      </c>
      <c r="J233" s="204">
        <f>IFERROR(VLOOKUP(C233,'BANK INF DECEMBER 2022'!C233:L749,10,FALSE),)</f>
        <v>418348.21</v>
      </c>
      <c r="K233" s="204">
        <f>IFERROR(VLOOKUP(C233,'BANK INF DECEMBER 2022'!C233:M749,11,FALSE),)</f>
        <v>376513.39</v>
      </c>
      <c r="L233" s="204">
        <f>IFERROR(VLOOKUP(C233,'BANK INF DECEMBER 2022'!C233:N749,12,FALSE),)</f>
        <v>8521.0712000000021</v>
      </c>
      <c r="M233" s="204">
        <f>IFERROR(VLOOKUP(C233,'BANK INF DECEMBER 2022'!C233:O749,13,FALSE),)</f>
        <v>41834.82</v>
      </c>
      <c r="N233" s="204">
        <f>IFERROR(VLOOKUP(C233,'BANK INF DECEMBER 2022'!C233:P749,14,FALSE),)</f>
        <v>100000</v>
      </c>
      <c r="O233" s="204">
        <f t="shared" si="13"/>
        <v>150355.89120000001</v>
      </c>
      <c r="P233" s="204">
        <f>IFERROR(VLOOKUP(C233,'BANK INF DECEMBER 2022'!C233:R749,16,FALSE),)</f>
        <v>0</v>
      </c>
      <c r="Q233" s="204">
        <f t="shared" si="12"/>
        <v>267992.31880000001</v>
      </c>
      <c r="R233" s="204">
        <f>IFERROR(VLOOKUP(C233,'BANK INF DECEMBER 2022'!C233:T749,18,FALSE),)</f>
        <v>16733.93</v>
      </c>
      <c r="S233" s="204">
        <f>IFERROR(VLOOKUP(C233,'BANK INF DECEMBER 2022'!C233:U749,19,FALSE),)</f>
        <v>41834.82</v>
      </c>
      <c r="T233" s="204">
        <f>IFERROR(VLOOKUP(C233,'BANK INF DECEMBER 2022'!C233:V749,20,FALSE),)</f>
        <v>2091.7399999999998</v>
      </c>
      <c r="U233" s="210">
        <f t="shared" si="14"/>
        <v>60660.49</v>
      </c>
      <c r="V233" s="210">
        <f t="shared" si="15"/>
        <v>479008.7</v>
      </c>
    </row>
    <row r="234" spans="1:22" s="194" customFormat="1" ht="25.15" customHeight="1">
      <c r="A234" s="211">
        <v>232</v>
      </c>
      <c r="B234" s="202">
        <v>5</v>
      </c>
      <c r="C234" s="710" t="s">
        <v>470</v>
      </c>
      <c r="D234" s="203" t="s">
        <v>787</v>
      </c>
      <c r="E234" s="203" t="str">
        <f>IFERROR(VLOOKUP(C234,'BANK INF DECEMBER 2022'!C234:F750,4,FALSE),)</f>
        <v>0152514908100</v>
      </c>
      <c r="F234" s="204" t="s">
        <v>194</v>
      </c>
      <c r="G234" s="204">
        <f>IFERROR(VLOOKUP(C234,'BANK INF DECEMBER 2022'!C234:H750,6,FALSE),)</f>
        <v>24</v>
      </c>
      <c r="H234" s="204">
        <f>IFERROR(VLOOKUP(C234,'BANK INF DECEMBER 2022'!C234:I750,7,FALSE),)</f>
        <v>12500</v>
      </c>
      <c r="I234" s="204">
        <f>IFERROR(VLOOKUP(C234,'BANK INF DECEMBER 2022'!C234:J750,8,FALSE),)</f>
        <v>325000</v>
      </c>
      <c r="J234" s="204">
        <f>IFERROR(VLOOKUP(C234,'BANK INF DECEMBER 2022'!C234:L750,10,FALSE),)</f>
        <v>678362.44</v>
      </c>
      <c r="K234" s="204">
        <f>IFERROR(VLOOKUP(C234,'BANK INF DECEMBER 2022'!C234:M750,11,FALSE),)</f>
        <v>610526.19999999995</v>
      </c>
      <c r="L234" s="204">
        <f>IFERROR(VLOOKUP(C234,'BANK INF DECEMBER 2022'!C234:N750,12,FALSE),)</f>
        <v>38105.239999999991</v>
      </c>
      <c r="M234" s="204">
        <f>IFERROR(VLOOKUP(C234,'BANK INF DECEMBER 2022'!C234:O750,13,FALSE),)</f>
        <v>67836.240000000005</v>
      </c>
      <c r="N234" s="204">
        <f>IFERROR(VLOOKUP(C234,'BANK INF DECEMBER 2022'!C234:P750,14,FALSE),)</f>
        <v>0</v>
      </c>
      <c r="O234" s="204">
        <f t="shared" si="13"/>
        <v>105941.48</v>
      </c>
      <c r="P234" s="204">
        <f>IFERROR(VLOOKUP(C234,'BANK INF DECEMBER 2022'!C234:R750,16,FALSE),)</f>
        <v>0</v>
      </c>
      <c r="Q234" s="204">
        <f t="shared" si="12"/>
        <v>572420.96</v>
      </c>
      <c r="R234" s="204">
        <f>IFERROR(VLOOKUP(C234,'BANK INF DECEMBER 2022'!C234:T750,18,FALSE),)</f>
        <v>27134.5</v>
      </c>
      <c r="S234" s="204">
        <f>IFERROR(VLOOKUP(C234,'BANK INF DECEMBER 2022'!C234:U750,19,FALSE),)</f>
        <v>67836.240000000005</v>
      </c>
      <c r="T234" s="204">
        <f>IFERROR(VLOOKUP(C234,'BANK INF DECEMBER 2022'!C234:V750,20,FALSE),)</f>
        <v>3391.81</v>
      </c>
      <c r="U234" s="210">
        <f t="shared" si="14"/>
        <v>98362.55</v>
      </c>
      <c r="V234" s="210">
        <f t="shared" si="15"/>
        <v>776724.99</v>
      </c>
    </row>
    <row r="235" spans="1:22" s="194" customFormat="1" ht="25.15" customHeight="1">
      <c r="A235" s="211">
        <v>233</v>
      </c>
      <c r="B235" s="202">
        <v>5</v>
      </c>
      <c r="C235" s="710" t="s">
        <v>471</v>
      </c>
      <c r="D235" s="203" t="s">
        <v>787</v>
      </c>
      <c r="E235" s="203" t="str">
        <f>IFERROR(VLOOKUP(C235,'BANK INF DECEMBER 2022'!C235:F751,4,FALSE),)</f>
        <v>0152647591900</v>
      </c>
      <c r="F235" s="204" t="s">
        <v>472</v>
      </c>
      <c r="G235" s="204">
        <f>IFERROR(VLOOKUP(C235,'BANK INF DECEMBER 2022'!C235:H751,6,FALSE),)</f>
        <v>25</v>
      </c>
      <c r="H235" s="204">
        <f>IFERROR(VLOOKUP(C235,'BANK INF DECEMBER 2022'!C235:I751,7,FALSE),)</f>
        <v>12500</v>
      </c>
      <c r="I235" s="204">
        <f>IFERROR(VLOOKUP(C235,'BANK INF DECEMBER 2022'!C235:J751,8,FALSE),)</f>
        <v>325000</v>
      </c>
      <c r="J235" s="204">
        <f>IFERROR(VLOOKUP(C235,'BANK INF DECEMBER 2022'!C235:L751,10,FALSE),)</f>
        <v>600438.81999999995</v>
      </c>
      <c r="K235" s="204">
        <f>IFERROR(VLOOKUP(C235,'BANK INF DECEMBER 2022'!C235:M751,11,FALSE),)</f>
        <v>540394.93999999994</v>
      </c>
      <c r="L235" s="204">
        <f>IFERROR(VLOOKUP(C235,'BANK INF DECEMBER 2022'!C235:N751,12,FALSE),)</f>
        <v>24078.98799999999</v>
      </c>
      <c r="M235" s="204">
        <f>IFERROR(VLOOKUP(C235,'BANK INF DECEMBER 2022'!C235:O751,13,FALSE),)</f>
        <v>60043.88</v>
      </c>
      <c r="N235" s="204">
        <f>IFERROR(VLOOKUP(C235,'BANK INF DECEMBER 2022'!C235:P751,14,FALSE),)</f>
        <v>100000</v>
      </c>
      <c r="O235" s="204">
        <f t="shared" si="13"/>
        <v>184122.86799999999</v>
      </c>
      <c r="P235" s="204">
        <f>IFERROR(VLOOKUP(C235,'BANK INF DECEMBER 2022'!C235:R751,16,FALSE),)</f>
        <v>0</v>
      </c>
      <c r="Q235" s="204">
        <f t="shared" si="12"/>
        <v>416315.95199999993</v>
      </c>
      <c r="R235" s="204">
        <f>IFERROR(VLOOKUP(C235,'BANK INF DECEMBER 2022'!C235:T751,18,FALSE),)</f>
        <v>24017.55</v>
      </c>
      <c r="S235" s="204">
        <f>IFERROR(VLOOKUP(C235,'BANK INF DECEMBER 2022'!C235:U751,19,FALSE),)</f>
        <v>60043.88</v>
      </c>
      <c r="T235" s="204">
        <f>IFERROR(VLOOKUP(C235,'BANK INF DECEMBER 2022'!C235:V751,20,FALSE),)</f>
        <v>3002.19</v>
      </c>
      <c r="U235" s="210">
        <f t="shared" si="14"/>
        <v>87063.62</v>
      </c>
      <c r="V235" s="210">
        <f t="shared" si="15"/>
        <v>687502.44</v>
      </c>
    </row>
    <row r="236" spans="1:22" s="194" customFormat="1" ht="25.15" customHeight="1">
      <c r="A236" s="211">
        <v>234</v>
      </c>
      <c r="B236" s="202">
        <v>5</v>
      </c>
      <c r="C236" s="710" t="s">
        <v>473</v>
      </c>
      <c r="D236" s="203" t="s">
        <v>787</v>
      </c>
      <c r="E236" s="203" t="str">
        <f>IFERROR(VLOOKUP(C236,'BANK INF DECEMBER 2022'!C236:F752,4,FALSE),)</f>
        <v>0152514927900</v>
      </c>
      <c r="F236" s="204" t="s">
        <v>204</v>
      </c>
      <c r="G236" s="204">
        <f>IFERROR(VLOOKUP(C236,'BANK INF DECEMBER 2022'!C236:H752,6,FALSE),)</f>
        <v>22</v>
      </c>
      <c r="H236" s="204">
        <f>IFERROR(VLOOKUP(C236,'BANK INF DECEMBER 2022'!C236:I752,7,FALSE),)</f>
        <v>15000</v>
      </c>
      <c r="I236" s="204">
        <f>IFERROR(VLOOKUP(C236,'BANK INF DECEMBER 2022'!C236:J752,8,FALSE),)</f>
        <v>390000</v>
      </c>
      <c r="J236" s="204">
        <f>IFERROR(VLOOKUP(C236,'BANK INF DECEMBER 2022'!C236:L752,10,FALSE),)</f>
        <v>722030.16</v>
      </c>
      <c r="K236" s="204">
        <f>IFERROR(VLOOKUP(C236,'BANK INF DECEMBER 2022'!C236:M752,11,FALSE),)</f>
        <v>649827.14</v>
      </c>
      <c r="L236" s="204">
        <f>IFERROR(VLOOKUP(C236,'BANK INF DECEMBER 2022'!C236:N752,12,FALSE),)</f>
        <v>45965.428</v>
      </c>
      <c r="M236" s="204">
        <f>IFERROR(VLOOKUP(C236,'BANK INF DECEMBER 2022'!C236:O752,13,FALSE),)</f>
        <v>72203.02</v>
      </c>
      <c r="N236" s="204">
        <f>IFERROR(VLOOKUP(C236,'BANK INF DECEMBER 2022'!C236:P752,14,FALSE),)</f>
        <v>100000</v>
      </c>
      <c r="O236" s="204">
        <f t="shared" si="13"/>
        <v>218168.448</v>
      </c>
      <c r="P236" s="204">
        <f>IFERROR(VLOOKUP(C236,'BANK INF DECEMBER 2022'!C236:R752,16,FALSE),)</f>
        <v>0</v>
      </c>
      <c r="Q236" s="204">
        <f t="shared" si="12"/>
        <v>503861.71200000006</v>
      </c>
      <c r="R236" s="204">
        <f>IFERROR(VLOOKUP(C236,'BANK INF DECEMBER 2022'!C236:T752,18,FALSE),)</f>
        <v>28881.21</v>
      </c>
      <c r="S236" s="204">
        <f>IFERROR(VLOOKUP(C236,'BANK INF DECEMBER 2022'!C236:U752,19,FALSE),)</f>
        <v>72203.02</v>
      </c>
      <c r="T236" s="204">
        <f>IFERROR(VLOOKUP(C236,'BANK INF DECEMBER 2022'!C236:V752,20,FALSE),)</f>
        <v>3610.15</v>
      </c>
      <c r="U236" s="210">
        <f t="shared" si="14"/>
        <v>104694.38</v>
      </c>
      <c r="V236" s="210">
        <f t="shared" si="15"/>
        <v>826724.54</v>
      </c>
    </row>
    <row r="237" spans="1:22" s="194" customFormat="1" ht="25.15" customHeight="1">
      <c r="A237" s="211">
        <v>235</v>
      </c>
      <c r="B237" s="202">
        <v>5</v>
      </c>
      <c r="C237" s="710" t="s">
        <v>474</v>
      </c>
      <c r="D237" s="203" t="s">
        <v>787</v>
      </c>
      <c r="E237" s="203" t="str">
        <f>IFERROR(VLOOKUP(C237,'BANK INF DECEMBER 2022'!C237:F753,4,FALSE),)</f>
        <v>0152356327000</v>
      </c>
      <c r="F237" s="204" t="s">
        <v>204</v>
      </c>
      <c r="G237" s="204">
        <f>IFERROR(VLOOKUP(C237,'BANK INF DECEMBER 2022'!C237:H753,6,FALSE),)</f>
        <v>21</v>
      </c>
      <c r="H237" s="204">
        <f>IFERROR(VLOOKUP(C237,'BANK INF DECEMBER 2022'!C237:I753,7,FALSE),)</f>
        <v>15000</v>
      </c>
      <c r="I237" s="204">
        <f>IFERROR(VLOOKUP(C237,'BANK INF DECEMBER 2022'!C237:J753,8,FALSE),)</f>
        <v>390000</v>
      </c>
      <c r="J237" s="204">
        <f>IFERROR(VLOOKUP(C237,'BANK INF DECEMBER 2022'!C237:L753,10,FALSE),)</f>
        <v>831039.7</v>
      </c>
      <c r="K237" s="204">
        <f>IFERROR(VLOOKUP(C237,'BANK INF DECEMBER 2022'!C237:M753,11,FALSE),)</f>
        <v>747935.73</v>
      </c>
      <c r="L237" s="204">
        <f>IFERROR(VLOOKUP(C237,'BANK INF DECEMBER 2022'!C237:N753,12,FALSE),)</f>
        <v>65587.146000000008</v>
      </c>
      <c r="M237" s="204">
        <f>IFERROR(VLOOKUP(C237,'BANK INF DECEMBER 2022'!C237:O753,13,FALSE),)</f>
        <v>83103.97</v>
      </c>
      <c r="N237" s="204">
        <f>IFERROR(VLOOKUP(C237,'BANK INF DECEMBER 2022'!C237:P753,14,FALSE),)</f>
        <v>100000</v>
      </c>
      <c r="O237" s="204">
        <f t="shared" si="13"/>
        <v>248691.11600000001</v>
      </c>
      <c r="P237" s="204">
        <f>IFERROR(VLOOKUP(C237,'BANK INF DECEMBER 2022'!C237:R753,16,FALSE),)</f>
        <v>0</v>
      </c>
      <c r="Q237" s="204">
        <f t="shared" si="12"/>
        <v>582348.58399999992</v>
      </c>
      <c r="R237" s="204">
        <f>IFERROR(VLOOKUP(C237,'BANK INF DECEMBER 2022'!C237:T753,18,FALSE),)</f>
        <v>33241.589999999997</v>
      </c>
      <c r="S237" s="204">
        <f>IFERROR(VLOOKUP(C237,'BANK INF DECEMBER 2022'!C237:U753,19,FALSE),)</f>
        <v>83103.97</v>
      </c>
      <c r="T237" s="204">
        <f>IFERROR(VLOOKUP(C237,'BANK INF DECEMBER 2022'!C237:V753,20,FALSE),)</f>
        <v>4155.2</v>
      </c>
      <c r="U237" s="210">
        <f t="shared" si="14"/>
        <v>120500.76</v>
      </c>
      <c r="V237" s="210">
        <f t="shared" si="15"/>
        <v>951540.46</v>
      </c>
    </row>
    <row r="238" spans="1:22" s="194" customFormat="1" ht="25.15" customHeight="1">
      <c r="A238" s="211">
        <v>236</v>
      </c>
      <c r="B238" s="202">
        <v>5</v>
      </c>
      <c r="C238" s="710" t="s">
        <v>475</v>
      </c>
      <c r="D238" s="203" t="s">
        <v>787</v>
      </c>
      <c r="E238" s="203" t="str">
        <f>IFERROR(VLOOKUP(C238,'BANK INF DECEMBER 2022'!C238:F754,4,FALSE),)</f>
        <v>0152347526200</v>
      </c>
      <c r="F238" s="204" t="s">
        <v>231</v>
      </c>
      <c r="G238" s="204">
        <f>IFERROR(VLOOKUP(C238,'BANK INF DECEMBER 2022'!C238:H754,6,FALSE),)</f>
        <v>19</v>
      </c>
      <c r="H238" s="204">
        <f>IFERROR(VLOOKUP(C238,'BANK INF DECEMBER 2022'!C238:I754,7,FALSE),)</f>
        <v>15000</v>
      </c>
      <c r="I238" s="204">
        <f>IFERROR(VLOOKUP(C238,'BANK INF DECEMBER 2022'!C238:J754,8,FALSE),)</f>
        <v>390000</v>
      </c>
      <c r="J238" s="204">
        <f>IFERROR(VLOOKUP(C238,'BANK INF DECEMBER 2022'!C238:L754,10,FALSE),)</f>
        <v>525018.46</v>
      </c>
      <c r="K238" s="204">
        <f>IFERROR(VLOOKUP(C238,'BANK INF DECEMBER 2022'!C238:M754,11,FALSE),)</f>
        <v>472516.61</v>
      </c>
      <c r="L238" s="204">
        <f>IFERROR(VLOOKUP(C238,'BANK INF DECEMBER 2022'!C238:N754,12,FALSE),)</f>
        <v>16201.328799999999</v>
      </c>
      <c r="M238" s="204">
        <f>IFERROR(VLOOKUP(C238,'BANK INF DECEMBER 2022'!C238:O754,13,FALSE),)</f>
        <v>52501.85</v>
      </c>
      <c r="N238" s="204">
        <f>IFERROR(VLOOKUP(C238,'BANK INF DECEMBER 2022'!C238:P754,14,FALSE),)</f>
        <v>100000</v>
      </c>
      <c r="O238" s="204">
        <f t="shared" si="13"/>
        <v>168703.17879999999</v>
      </c>
      <c r="P238" s="204">
        <f>IFERROR(VLOOKUP(C238,'BANK INF DECEMBER 2022'!C238:R754,16,FALSE),)</f>
        <v>0</v>
      </c>
      <c r="Q238" s="204">
        <f t="shared" si="12"/>
        <v>356315.28119999997</v>
      </c>
      <c r="R238" s="204">
        <f>IFERROR(VLOOKUP(C238,'BANK INF DECEMBER 2022'!C238:T754,18,FALSE),)</f>
        <v>21000.74</v>
      </c>
      <c r="S238" s="204">
        <f>IFERROR(VLOOKUP(C238,'BANK INF DECEMBER 2022'!C238:U754,19,FALSE),)</f>
        <v>52501.85</v>
      </c>
      <c r="T238" s="204">
        <f>IFERROR(VLOOKUP(C238,'BANK INF DECEMBER 2022'!C238:V754,20,FALSE),)</f>
        <v>2625.09</v>
      </c>
      <c r="U238" s="210">
        <f t="shared" si="14"/>
        <v>76127.679999999993</v>
      </c>
      <c r="V238" s="210">
        <f t="shared" si="15"/>
        <v>601146.1399999999</v>
      </c>
    </row>
    <row r="239" spans="1:22" s="194" customFormat="1" ht="25.15" customHeight="1">
      <c r="A239" s="211">
        <v>237</v>
      </c>
      <c r="B239" s="202">
        <v>5</v>
      </c>
      <c r="C239" s="710" t="s">
        <v>476</v>
      </c>
      <c r="D239" s="203" t="s">
        <v>787</v>
      </c>
      <c r="E239" s="203" t="str">
        <f>IFERROR(VLOOKUP(C239,'BANK INF DECEMBER 2022'!C239:F755,4,FALSE),)</f>
        <v>0152631296900</v>
      </c>
      <c r="F239" s="204" t="s">
        <v>194</v>
      </c>
      <c r="G239" s="204">
        <f>IFERROR(VLOOKUP(C239,'BANK INF DECEMBER 2022'!C239:H755,6,FALSE),)</f>
        <v>14</v>
      </c>
      <c r="H239" s="204">
        <f>IFERROR(VLOOKUP(C239,'BANK INF DECEMBER 2022'!C239:I755,7,FALSE),)</f>
        <v>12500</v>
      </c>
      <c r="I239" s="204">
        <f>IFERROR(VLOOKUP(C239,'BANK INF DECEMBER 2022'!C239:J755,8,FALSE),)</f>
        <v>325000</v>
      </c>
      <c r="J239" s="204">
        <f>IFERROR(VLOOKUP(C239,'BANK INF DECEMBER 2022'!C239:L755,10,FALSE),)</f>
        <v>297509.42</v>
      </c>
      <c r="K239" s="204">
        <f>IFERROR(VLOOKUP(C239,'BANK INF DECEMBER 2022'!C239:M755,11,FALSE),)</f>
        <v>267758.48</v>
      </c>
      <c r="L239" s="204">
        <f>IFERROR(VLOOKUP(C239,'BANK INF DECEMBER 2022'!C239:N755,12,FALSE),)</f>
        <v>0</v>
      </c>
      <c r="M239" s="204">
        <f>IFERROR(VLOOKUP(C239,'BANK INF DECEMBER 2022'!C239:O755,13,FALSE),)</f>
        <v>29750.94</v>
      </c>
      <c r="N239" s="204">
        <f>IFERROR(VLOOKUP(C239,'BANK INF DECEMBER 2022'!C239:P755,14,FALSE),)</f>
        <v>100000</v>
      </c>
      <c r="O239" s="204">
        <f t="shared" si="13"/>
        <v>129750.94</v>
      </c>
      <c r="P239" s="204">
        <f>IFERROR(VLOOKUP(C239,'BANK INF DECEMBER 2022'!C239:R755,16,FALSE),)</f>
        <v>0</v>
      </c>
      <c r="Q239" s="204">
        <f t="shared" si="12"/>
        <v>167758.47999999998</v>
      </c>
      <c r="R239" s="204">
        <f>IFERROR(VLOOKUP(C239,'BANK INF DECEMBER 2022'!C239:T755,18,FALSE),)</f>
        <v>11900.38</v>
      </c>
      <c r="S239" s="204">
        <f>IFERROR(VLOOKUP(C239,'BANK INF DECEMBER 2022'!C239:U755,19,FALSE),)</f>
        <v>29750.94</v>
      </c>
      <c r="T239" s="204">
        <f>IFERROR(VLOOKUP(C239,'BANK INF DECEMBER 2022'!C239:V755,20,FALSE),)</f>
        <v>1487.55</v>
      </c>
      <c r="U239" s="210">
        <f t="shared" si="14"/>
        <v>43138.87</v>
      </c>
      <c r="V239" s="210">
        <f t="shared" si="15"/>
        <v>340648.29</v>
      </c>
    </row>
    <row r="240" spans="1:22" s="194" customFormat="1" ht="25.15" customHeight="1">
      <c r="A240" s="211">
        <v>238</v>
      </c>
      <c r="B240" s="202">
        <v>5</v>
      </c>
      <c r="C240" s="710" t="s">
        <v>477</v>
      </c>
      <c r="D240" s="203" t="s">
        <v>787</v>
      </c>
      <c r="E240" s="203" t="str">
        <f>IFERROR(VLOOKUP(C240,'BANK INF DECEMBER 2022'!C240:F756,4,FALSE),)</f>
        <v>0152505775800</v>
      </c>
      <c r="F240" s="204" t="s">
        <v>204</v>
      </c>
      <c r="G240" s="204">
        <f>IFERROR(VLOOKUP(C240,'BANK INF DECEMBER 2022'!C240:H756,6,FALSE),)</f>
        <v>22</v>
      </c>
      <c r="H240" s="204">
        <f>IFERROR(VLOOKUP(C240,'BANK INF DECEMBER 2022'!C240:I756,7,FALSE),)</f>
        <v>15000</v>
      </c>
      <c r="I240" s="204">
        <f>IFERROR(VLOOKUP(C240,'BANK INF DECEMBER 2022'!C240:J756,8,FALSE),)</f>
        <v>390000</v>
      </c>
      <c r="J240" s="204">
        <f>IFERROR(VLOOKUP(C240,'BANK INF DECEMBER 2022'!C240:L756,10,FALSE),)</f>
        <v>599020.68999999994</v>
      </c>
      <c r="K240" s="204">
        <f>IFERROR(VLOOKUP(C240,'BANK INF DECEMBER 2022'!C240:M756,11,FALSE),)</f>
        <v>539118.62</v>
      </c>
      <c r="L240" s="204">
        <f>IFERROR(VLOOKUP(C240,'BANK INF DECEMBER 2022'!C240:N756,12,FALSE),)</f>
        <v>23823.723999999998</v>
      </c>
      <c r="M240" s="204">
        <f>IFERROR(VLOOKUP(C240,'BANK INF DECEMBER 2022'!C240:O756,13,FALSE),)</f>
        <v>59902.07</v>
      </c>
      <c r="N240" s="204">
        <f>IFERROR(VLOOKUP(C240,'BANK INF DECEMBER 2022'!C240:P756,14,FALSE),)</f>
        <v>0</v>
      </c>
      <c r="O240" s="204">
        <f t="shared" si="13"/>
        <v>83725.793999999994</v>
      </c>
      <c r="P240" s="204">
        <f>IFERROR(VLOOKUP(C240,'BANK INF DECEMBER 2022'!C240:R756,16,FALSE),)</f>
        <v>0</v>
      </c>
      <c r="Q240" s="204">
        <f t="shared" si="12"/>
        <v>515294.89599999995</v>
      </c>
      <c r="R240" s="204">
        <f>IFERROR(VLOOKUP(C240,'BANK INF DECEMBER 2022'!C240:T756,18,FALSE),)</f>
        <v>23960.83</v>
      </c>
      <c r="S240" s="204">
        <f>IFERROR(VLOOKUP(C240,'BANK INF DECEMBER 2022'!C240:U756,19,FALSE),)</f>
        <v>59902.07</v>
      </c>
      <c r="T240" s="204">
        <f>IFERROR(VLOOKUP(C240,'BANK INF DECEMBER 2022'!C240:V756,20,FALSE),)</f>
        <v>2995.1</v>
      </c>
      <c r="U240" s="210">
        <f t="shared" si="14"/>
        <v>86858</v>
      </c>
      <c r="V240" s="210">
        <f t="shared" si="15"/>
        <v>685878.69</v>
      </c>
    </row>
    <row r="241" spans="1:22" s="194" customFormat="1" ht="25.15" customHeight="1">
      <c r="A241" s="211">
        <v>239</v>
      </c>
      <c r="B241" s="202">
        <v>5</v>
      </c>
      <c r="C241" s="710" t="s">
        <v>479</v>
      </c>
      <c r="D241" s="203" t="s">
        <v>787</v>
      </c>
      <c r="E241" s="203" t="str">
        <f>IFERROR(VLOOKUP(C241,'BANK INF DECEMBER 2022'!C241:F757,4,FALSE),)</f>
        <v>0152649337000</v>
      </c>
      <c r="F241" s="204" t="s">
        <v>223</v>
      </c>
      <c r="G241" s="204">
        <f>IFERROR(VLOOKUP(C241,'BANK INF DECEMBER 2022'!C241:H757,6,FALSE),)</f>
        <v>24</v>
      </c>
      <c r="H241" s="204">
        <f>IFERROR(VLOOKUP(C241,'BANK INF DECEMBER 2022'!C241:I757,7,FALSE),)</f>
        <v>12500</v>
      </c>
      <c r="I241" s="204">
        <f>IFERROR(VLOOKUP(C241,'BANK INF DECEMBER 2022'!C241:J757,8,FALSE),)</f>
        <v>325000</v>
      </c>
      <c r="J241" s="204">
        <f>IFERROR(VLOOKUP(C241,'BANK INF DECEMBER 2022'!C241:L757,10,FALSE),)</f>
        <v>605023.46</v>
      </c>
      <c r="K241" s="204">
        <f>IFERROR(VLOOKUP(C241,'BANK INF DECEMBER 2022'!C241:M757,11,FALSE),)</f>
        <v>544521.11</v>
      </c>
      <c r="L241" s="204">
        <f>IFERROR(VLOOKUP(C241,'BANK INF DECEMBER 2022'!C241:N757,12,FALSE),)</f>
        <v>24904.221999999998</v>
      </c>
      <c r="M241" s="204">
        <f>IFERROR(VLOOKUP(C241,'BANK INF DECEMBER 2022'!C241:O757,13,FALSE),)</f>
        <v>60502.35</v>
      </c>
      <c r="N241" s="204">
        <f>IFERROR(VLOOKUP(C241,'BANK INF DECEMBER 2022'!C241:P757,14,FALSE),)</f>
        <v>100000</v>
      </c>
      <c r="O241" s="204">
        <f t="shared" si="13"/>
        <v>185406.57199999999</v>
      </c>
      <c r="P241" s="204">
        <f>IFERROR(VLOOKUP(C241,'BANK INF DECEMBER 2022'!C241:R757,16,FALSE),)</f>
        <v>0</v>
      </c>
      <c r="Q241" s="204">
        <f t="shared" si="12"/>
        <v>419616.88799999998</v>
      </c>
      <c r="R241" s="204">
        <f>IFERROR(VLOOKUP(C241,'BANK INF DECEMBER 2022'!C241:T757,18,FALSE),)</f>
        <v>24200.94</v>
      </c>
      <c r="S241" s="204">
        <f>IFERROR(VLOOKUP(C241,'BANK INF DECEMBER 2022'!C241:U757,19,FALSE),)</f>
        <v>60502.35</v>
      </c>
      <c r="T241" s="204">
        <f>IFERROR(VLOOKUP(C241,'BANK INF DECEMBER 2022'!C241:V757,20,FALSE),)</f>
        <v>3025.12</v>
      </c>
      <c r="U241" s="210">
        <f t="shared" si="14"/>
        <v>87728.409999999989</v>
      </c>
      <c r="V241" s="210">
        <f t="shared" si="15"/>
        <v>692751.87</v>
      </c>
    </row>
    <row r="242" spans="1:22" s="194" customFormat="1" ht="25.15" customHeight="1">
      <c r="A242" s="211">
        <v>240</v>
      </c>
      <c r="B242" s="202">
        <v>5</v>
      </c>
      <c r="C242" s="710" t="s">
        <v>480</v>
      </c>
      <c r="D242" s="203" t="s">
        <v>787</v>
      </c>
      <c r="E242" s="203" t="str">
        <f>IFERROR(VLOOKUP(C242,'BANK INF DECEMBER 2022'!C242:F758,4,FALSE),)</f>
        <v>0152650377400</v>
      </c>
      <c r="F242" s="204" t="s">
        <v>425</v>
      </c>
      <c r="G242" s="204">
        <f>IFERROR(VLOOKUP(C242,'BANK INF DECEMBER 2022'!C242:H758,6,FALSE),)</f>
        <v>17</v>
      </c>
      <c r="H242" s="204">
        <f>IFERROR(VLOOKUP(C242,'BANK INF DECEMBER 2022'!C242:I758,7,FALSE),)</f>
        <v>12500</v>
      </c>
      <c r="I242" s="204">
        <f>IFERROR(VLOOKUP(C242,'BANK INF DECEMBER 2022'!C242:J758,8,FALSE),)</f>
        <v>325000</v>
      </c>
      <c r="J242" s="204">
        <f>IFERROR(VLOOKUP(C242,'BANK INF DECEMBER 2022'!C242:L758,10,FALSE),)</f>
        <v>451685.07</v>
      </c>
      <c r="K242" s="204">
        <f>IFERROR(VLOOKUP(C242,'BANK INF DECEMBER 2022'!C242:M758,11,FALSE),)</f>
        <v>406516.56</v>
      </c>
      <c r="L242" s="204">
        <f>IFERROR(VLOOKUP(C242,'BANK INF DECEMBER 2022'!C242:N758,12,FALSE),)</f>
        <v>10921.3248</v>
      </c>
      <c r="M242" s="204">
        <f>IFERROR(VLOOKUP(C242,'BANK INF DECEMBER 2022'!C242:O758,13,FALSE),)</f>
        <v>45168.51</v>
      </c>
      <c r="N242" s="204">
        <f>IFERROR(VLOOKUP(C242,'BANK INF DECEMBER 2022'!C242:P758,14,FALSE),)</f>
        <v>100000</v>
      </c>
      <c r="O242" s="204">
        <f t="shared" si="13"/>
        <v>156089.83480000001</v>
      </c>
      <c r="P242" s="204">
        <f>IFERROR(VLOOKUP(C242,'BANK INF DECEMBER 2022'!C242:R758,16,FALSE),)</f>
        <v>0</v>
      </c>
      <c r="Q242" s="204">
        <f t="shared" si="12"/>
        <v>295595.2352</v>
      </c>
      <c r="R242" s="204">
        <f>IFERROR(VLOOKUP(C242,'BANK INF DECEMBER 2022'!C242:T758,18,FALSE),)</f>
        <v>18067.400000000001</v>
      </c>
      <c r="S242" s="204">
        <f>IFERROR(VLOOKUP(C242,'BANK INF DECEMBER 2022'!C242:U758,19,FALSE),)</f>
        <v>45168.51</v>
      </c>
      <c r="T242" s="204">
        <f>IFERROR(VLOOKUP(C242,'BANK INF DECEMBER 2022'!C242:V758,20,FALSE),)</f>
        <v>2258.4299999999998</v>
      </c>
      <c r="U242" s="210">
        <f t="shared" si="14"/>
        <v>65494.340000000004</v>
      </c>
      <c r="V242" s="210">
        <f t="shared" si="15"/>
        <v>517179.41000000003</v>
      </c>
    </row>
    <row r="243" spans="1:22" s="194" customFormat="1" ht="25.15" customHeight="1">
      <c r="A243" s="211">
        <v>241</v>
      </c>
      <c r="B243" s="202">
        <v>5</v>
      </c>
      <c r="C243" s="710" t="s">
        <v>481</v>
      </c>
      <c r="D243" s="203" t="s">
        <v>787</v>
      </c>
      <c r="E243" s="203" t="str">
        <f>IFERROR(VLOOKUP(C243,'BANK INF DECEMBER 2022'!C243:F759,4,FALSE),)</f>
        <v>0152649646800</v>
      </c>
      <c r="F243" s="204" t="s">
        <v>223</v>
      </c>
      <c r="G243" s="204">
        <f>IFERROR(VLOOKUP(C243,'BANK INF DECEMBER 2022'!C243:H759,6,FALSE),)</f>
        <v>26</v>
      </c>
      <c r="H243" s="204">
        <f>IFERROR(VLOOKUP(C243,'BANK INF DECEMBER 2022'!C243:I759,7,FALSE),)</f>
        <v>12500</v>
      </c>
      <c r="I243" s="204">
        <f>IFERROR(VLOOKUP(C243,'BANK INF DECEMBER 2022'!C243:J759,8,FALSE),)</f>
        <v>325000</v>
      </c>
      <c r="J243" s="204">
        <f>IFERROR(VLOOKUP(C243,'BANK INF DECEMBER 2022'!C243:L759,10,FALSE),)</f>
        <v>580019.62</v>
      </c>
      <c r="K243" s="204">
        <f>IFERROR(VLOOKUP(C243,'BANK INF DECEMBER 2022'!C243:M759,11,FALSE),)</f>
        <v>522017.66</v>
      </c>
      <c r="L243" s="204">
        <f>IFERROR(VLOOKUP(C243,'BANK INF DECEMBER 2022'!C243:N759,12,FALSE),)</f>
        <v>20403.531999999996</v>
      </c>
      <c r="M243" s="204">
        <f>IFERROR(VLOOKUP(C243,'BANK INF DECEMBER 2022'!C243:O759,13,FALSE),)</f>
        <v>58001.96</v>
      </c>
      <c r="N243" s="204">
        <f>IFERROR(VLOOKUP(C243,'BANK INF DECEMBER 2022'!C243:P759,14,FALSE),)</f>
        <v>100000</v>
      </c>
      <c r="O243" s="204">
        <f t="shared" si="13"/>
        <v>178405.492</v>
      </c>
      <c r="P243" s="204">
        <f>IFERROR(VLOOKUP(C243,'BANK INF DECEMBER 2022'!C243:R759,16,FALSE),)</f>
        <v>0</v>
      </c>
      <c r="Q243" s="204">
        <f t="shared" si="12"/>
        <v>401614.12800000003</v>
      </c>
      <c r="R243" s="204">
        <f>IFERROR(VLOOKUP(C243,'BANK INF DECEMBER 2022'!C243:T759,18,FALSE),)</f>
        <v>23200.78</v>
      </c>
      <c r="S243" s="204">
        <f>IFERROR(VLOOKUP(C243,'BANK INF DECEMBER 2022'!C243:U759,19,FALSE),)</f>
        <v>58001.96</v>
      </c>
      <c r="T243" s="204">
        <f>IFERROR(VLOOKUP(C243,'BANK INF DECEMBER 2022'!C243:V759,20,FALSE),)</f>
        <v>2900.1</v>
      </c>
      <c r="U243" s="210">
        <f t="shared" si="14"/>
        <v>84102.84</v>
      </c>
      <c r="V243" s="210">
        <f t="shared" si="15"/>
        <v>664122.46</v>
      </c>
    </row>
    <row r="244" spans="1:22" s="194" customFormat="1" ht="25.15" customHeight="1">
      <c r="A244" s="211">
        <v>242</v>
      </c>
      <c r="B244" s="202">
        <v>5</v>
      </c>
      <c r="C244" s="710" t="s">
        <v>482</v>
      </c>
      <c r="D244" s="203" t="s">
        <v>787</v>
      </c>
      <c r="E244" s="203" t="str">
        <f>IFERROR(VLOOKUP(C244,'BANK INF DECEMBER 2022'!C244:F760,4,FALSE),)</f>
        <v>0152450862800</v>
      </c>
      <c r="F244" s="204" t="s">
        <v>204</v>
      </c>
      <c r="G244" s="204">
        <f>IFERROR(VLOOKUP(C244,'BANK INF DECEMBER 2022'!C244:H760,6,FALSE),)</f>
        <v>25</v>
      </c>
      <c r="H244" s="204">
        <f>IFERROR(VLOOKUP(C244,'BANK INF DECEMBER 2022'!C244:I760,7,FALSE),)</f>
        <v>15000</v>
      </c>
      <c r="I244" s="204">
        <f>IFERROR(VLOOKUP(C244,'BANK INF DECEMBER 2022'!C244:J760,8,FALSE),)</f>
        <v>390000</v>
      </c>
      <c r="J244" s="204">
        <f>IFERROR(VLOOKUP(C244,'BANK INF DECEMBER 2022'!C244:L760,10,FALSE),)</f>
        <v>711525.89</v>
      </c>
      <c r="K244" s="204">
        <f>IFERROR(VLOOKUP(C244,'BANK INF DECEMBER 2022'!C244:M760,11,FALSE),)</f>
        <v>640373.30000000005</v>
      </c>
      <c r="L244" s="204">
        <f>IFERROR(VLOOKUP(C244,'BANK INF DECEMBER 2022'!C244:N760,12,FALSE),)</f>
        <v>44074.660000000011</v>
      </c>
      <c r="M244" s="204">
        <f>IFERROR(VLOOKUP(C244,'BANK INF DECEMBER 2022'!C244:O760,13,FALSE),)</f>
        <v>71152.59</v>
      </c>
      <c r="N244" s="204">
        <f>IFERROR(VLOOKUP(C244,'BANK INF DECEMBER 2022'!C244:P760,14,FALSE),)</f>
        <v>100000</v>
      </c>
      <c r="O244" s="204">
        <f t="shared" si="13"/>
        <v>215227.25</v>
      </c>
      <c r="P244" s="204">
        <f>IFERROR(VLOOKUP(C244,'BANK INF DECEMBER 2022'!C244:R760,16,FALSE),)</f>
        <v>0</v>
      </c>
      <c r="Q244" s="204">
        <f t="shared" si="12"/>
        <v>496298.64</v>
      </c>
      <c r="R244" s="204">
        <f>IFERROR(VLOOKUP(C244,'BANK INF DECEMBER 2022'!C244:T760,18,FALSE),)</f>
        <v>28461.040000000001</v>
      </c>
      <c r="S244" s="204">
        <f>IFERROR(VLOOKUP(C244,'BANK INF DECEMBER 2022'!C244:U760,19,FALSE),)</f>
        <v>71152.59</v>
      </c>
      <c r="T244" s="204">
        <f>IFERROR(VLOOKUP(C244,'BANK INF DECEMBER 2022'!C244:V760,20,FALSE),)</f>
        <v>3557.63</v>
      </c>
      <c r="U244" s="210">
        <f t="shared" si="14"/>
        <v>103171.26000000001</v>
      </c>
      <c r="V244" s="210">
        <f t="shared" si="15"/>
        <v>814697.15</v>
      </c>
    </row>
    <row r="245" spans="1:22" s="194" customFormat="1" ht="25.15" customHeight="1">
      <c r="A245" s="211">
        <v>243</v>
      </c>
      <c r="B245" s="202">
        <v>5</v>
      </c>
      <c r="C245" s="710" t="s">
        <v>483</v>
      </c>
      <c r="D245" s="203" t="s">
        <v>787</v>
      </c>
      <c r="E245" s="203" t="str">
        <f>IFERROR(VLOOKUP(C245,'BANK INF DECEMBER 2022'!C245:F761,4,FALSE),)</f>
        <v>0152314585900</v>
      </c>
      <c r="F245" s="204" t="s">
        <v>204</v>
      </c>
      <c r="G245" s="204">
        <f>IFERROR(VLOOKUP(C245,'BANK INF DECEMBER 2022'!C245:H761,6,FALSE),)</f>
        <v>25</v>
      </c>
      <c r="H245" s="204">
        <f>IFERROR(VLOOKUP(C245,'BANK INF DECEMBER 2022'!C245:I761,7,FALSE),)</f>
        <v>15000</v>
      </c>
      <c r="I245" s="204">
        <f>IFERROR(VLOOKUP(C245,'BANK INF DECEMBER 2022'!C245:J761,8,FALSE),)</f>
        <v>390000</v>
      </c>
      <c r="J245" s="204">
        <f>IFERROR(VLOOKUP(C245,'BANK INF DECEMBER 2022'!C245:L761,10,FALSE),)</f>
        <v>707025.54</v>
      </c>
      <c r="K245" s="204">
        <f>IFERROR(VLOOKUP(C245,'BANK INF DECEMBER 2022'!C245:M761,11,FALSE),)</f>
        <v>636322.99</v>
      </c>
      <c r="L245" s="204">
        <f>IFERROR(VLOOKUP(C245,'BANK INF DECEMBER 2022'!C245:N761,12,FALSE),)</f>
        <v>43264.597999999998</v>
      </c>
      <c r="M245" s="204">
        <f>IFERROR(VLOOKUP(C245,'BANK INF DECEMBER 2022'!C245:O761,13,FALSE),)</f>
        <v>70702.55</v>
      </c>
      <c r="N245" s="204">
        <f>IFERROR(VLOOKUP(C245,'BANK INF DECEMBER 2022'!C245:P761,14,FALSE),)</f>
        <v>100000</v>
      </c>
      <c r="O245" s="204">
        <f t="shared" si="13"/>
        <v>213967.14799999999</v>
      </c>
      <c r="P245" s="204">
        <f>IFERROR(VLOOKUP(C245,'BANK INF DECEMBER 2022'!C245:R761,16,FALSE),)</f>
        <v>0</v>
      </c>
      <c r="Q245" s="204">
        <f t="shared" si="12"/>
        <v>493058.39200000005</v>
      </c>
      <c r="R245" s="204">
        <f>IFERROR(VLOOKUP(C245,'BANK INF DECEMBER 2022'!C245:T761,18,FALSE),)</f>
        <v>28281.02</v>
      </c>
      <c r="S245" s="204">
        <f>IFERROR(VLOOKUP(C245,'BANK INF DECEMBER 2022'!C245:U761,19,FALSE),)</f>
        <v>70702.55</v>
      </c>
      <c r="T245" s="204">
        <f>IFERROR(VLOOKUP(C245,'BANK INF DECEMBER 2022'!C245:V761,20,FALSE),)</f>
        <v>3535.13</v>
      </c>
      <c r="U245" s="210">
        <f t="shared" si="14"/>
        <v>102518.70000000001</v>
      </c>
      <c r="V245" s="210">
        <f t="shared" si="15"/>
        <v>809544.24</v>
      </c>
    </row>
    <row r="246" spans="1:22" s="194" customFormat="1" ht="25.15" customHeight="1">
      <c r="A246" s="211">
        <v>244</v>
      </c>
      <c r="B246" s="202">
        <v>5</v>
      </c>
      <c r="C246" s="710" t="s">
        <v>484</v>
      </c>
      <c r="D246" s="203" t="s">
        <v>787</v>
      </c>
      <c r="E246" s="203" t="str">
        <f>IFERROR(VLOOKUP(C246,'BANK INF DECEMBER 2022'!C246:F762,4,FALSE),)</f>
        <v>0152651488800</v>
      </c>
      <c r="F246" s="204" t="s">
        <v>204</v>
      </c>
      <c r="G246" s="204">
        <f>IFERROR(VLOOKUP(C246,'BANK INF DECEMBER 2022'!C246:H762,6,FALSE),)</f>
        <v>13</v>
      </c>
      <c r="H246" s="204">
        <f>IFERROR(VLOOKUP(C246,'BANK INF DECEMBER 2022'!C246:I762,7,FALSE),)</f>
        <v>15000</v>
      </c>
      <c r="I246" s="204">
        <f>IFERROR(VLOOKUP(C246,'BANK INF DECEMBER 2022'!C246:J762,8,FALSE),)</f>
        <v>390000</v>
      </c>
      <c r="J246" s="204">
        <f>IFERROR(VLOOKUP(C246,'BANK INF DECEMBER 2022'!C246:L762,10,FALSE),)</f>
        <v>447019.39</v>
      </c>
      <c r="K246" s="204">
        <f>IFERROR(VLOOKUP(C246,'BANK INF DECEMBER 2022'!C246:M762,11,FALSE),)</f>
        <v>402317.45</v>
      </c>
      <c r="L246" s="204">
        <f>IFERROR(VLOOKUP(C246,'BANK INF DECEMBER 2022'!C246:N762,12,FALSE),)</f>
        <v>10585.396000000001</v>
      </c>
      <c r="M246" s="204">
        <f>IFERROR(VLOOKUP(C246,'BANK INF DECEMBER 2022'!C246:O762,13,FALSE),)</f>
        <v>44701.94</v>
      </c>
      <c r="N246" s="204">
        <f>IFERROR(VLOOKUP(C246,'BANK INF DECEMBER 2022'!C246:P762,14,FALSE),)</f>
        <v>0</v>
      </c>
      <c r="O246" s="204">
        <f t="shared" si="13"/>
        <v>55287.336000000003</v>
      </c>
      <c r="P246" s="204">
        <f>IFERROR(VLOOKUP(C246,'BANK INF DECEMBER 2022'!C246:R762,16,FALSE),)</f>
        <v>0</v>
      </c>
      <c r="Q246" s="204">
        <f t="shared" si="12"/>
        <v>391732.054</v>
      </c>
      <c r="R246" s="204">
        <f>IFERROR(VLOOKUP(C246,'BANK INF DECEMBER 2022'!C246:T762,18,FALSE),)</f>
        <v>17880.78</v>
      </c>
      <c r="S246" s="204">
        <f>IFERROR(VLOOKUP(C246,'BANK INF DECEMBER 2022'!C246:U762,19,FALSE),)</f>
        <v>44701.94</v>
      </c>
      <c r="T246" s="204">
        <f>IFERROR(VLOOKUP(C246,'BANK INF DECEMBER 2022'!C246:V762,20,FALSE),)</f>
        <v>2235.1</v>
      </c>
      <c r="U246" s="210">
        <f t="shared" si="14"/>
        <v>64817.82</v>
      </c>
      <c r="V246" s="210">
        <f t="shared" si="15"/>
        <v>511837.21</v>
      </c>
    </row>
    <row r="247" spans="1:22" s="194" customFormat="1" ht="25.15" customHeight="1">
      <c r="A247" s="211">
        <v>245</v>
      </c>
      <c r="B247" s="202">
        <v>5</v>
      </c>
      <c r="C247" s="710" t="s">
        <v>485</v>
      </c>
      <c r="D247" s="203" t="s">
        <v>787</v>
      </c>
      <c r="E247" s="203" t="str">
        <f>IFERROR(VLOOKUP(C247,'BANK INF DECEMBER 2022'!C247:F763,4,FALSE),)</f>
        <v>0152651709900</v>
      </c>
      <c r="F247" s="204" t="s">
        <v>204</v>
      </c>
      <c r="G247" s="204">
        <f>IFERROR(VLOOKUP(C247,'BANK INF DECEMBER 2022'!C247:H763,6,FALSE),)</f>
        <v>22</v>
      </c>
      <c r="H247" s="204">
        <f>IFERROR(VLOOKUP(C247,'BANK INF DECEMBER 2022'!C247:I763,7,FALSE),)</f>
        <v>15000</v>
      </c>
      <c r="I247" s="204">
        <f>IFERROR(VLOOKUP(C247,'BANK INF DECEMBER 2022'!C247:J763,8,FALSE),)</f>
        <v>390000</v>
      </c>
      <c r="J247" s="204">
        <f>IFERROR(VLOOKUP(C247,'BANK INF DECEMBER 2022'!C247:L763,10,FALSE),)</f>
        <v>662025.54</v>
      </c>
      <c r="K247" s="204">
        <f>IFERROR(VLOOKUP(C247,'BANK INF DECEMBER 2022'!C247:M763,11,FALSE),)</f>
        <v>595822.99</v>
      </c>
      <c r="L247" s="204">
        <f>IFERROR(VLOOKUP(C247,'BANK INF DECEMBER 2022'!C247:N763,12,FALSE),)</f>
        <v>35164.597999999998</v>
      </c>
      <c r="M247" s="204">
        <f>IFERROR(VLOOKUP(C247,'BANK INF DECEMBER 2022'!C247:O763,13,FALSE),)</f>
        <v>66202.55</v>
      </c>
      <c r="N247" s="204">
        <f>IFERROR(VLOOKUP(C247,'BANK INF DECEMBER 2022'!C247:P763,14,FALSE),)</f>
        <v>100000</v>
      </c>
      <c r="O247" s="204">
        <f t="shared" si="13"/>
        <v>201367.14799999999</v>
      </c>
      <c r="P247" s="204">
        <f>IFERROR(VLOOKUP(C247,'BANK INF DECEMBER 2022'!C247:R763,16,FALSE),)</f>
        <v>0</v>
      </c>
      <c r="Q247" s="204">
        <f t="shared" si="12"/>
        <v>460658.39200000005</v>
      </c>
      <c r="R247" s="204">
        <f>IFERROR(VLOOKUP(C247,'BANK INF DECEMBER 2022'!C247:T763,18,FALSE),)</f>
        <v>26481.02</v>
      </c>
      <c r="S247" s="204">
        <f>IFERROR(VLOOKUP(C247,'BANK INF DECEMBER 2022'!C247:U763,19,FALSE),)</f>
        <v>66202.55</v>
      </c>
      <c r="T247" s="204">
        <f>IFERROR(VLOOKUP(C247,'BANK INF DECEMBER 2022'!C247:V763,20,FALSE),)</f>
        <v>3310.13</v>
      </c>
      <c r="U247" s="210">
        <f t="shared" si="14"/>
        <v>95993.700000000012</v>
      </c>
      <c r="V247" s="210">
        <f t="shared" si="15"/>
        <v>758019.24</v>
      </c>
    </row>
    <row r="248" spans="1:22" s="194" customFormat="1" ht="25.15" customHeight="1">
      <c r="A248" s="211">
        <v>246</v>
      </c>
      <c r="B248" s="202">
        <v>5</v>
      </c>
      <c r="C248" s="710" t="s">
        <v>486</v>
      </c>
      <c r="D248" s="203" t="s">
        <v>787</v>
      </c>
      <c r="E248" s="203" t="str">
        <f>IFERROR(VLOOKUP(C248,'BANK INF DECEMBER 2022'!C248:F764,4,FALSE),)</f>
        <v>0152511572200</v>
      </c>
      <c r="F248" s="204" t="s">
        <v>204</v>
      </c>
      <c r="G248" s="204">
        <f>IFERROR(VLOOKUP(C248,'BANK INF DECEMBER 2022'!C248:H764,6,FALSE),)</f>
        <v>25</v>
      </c>
      <c r="H248" s="204">
        <f>IFERROR(VLOOKUP(C248,'BANK INF DECEMBER 2022'!C248:I764,7,FALSE),)</f>
        <v>15000</v>
      </c>
      <c r="I248" s="204">
        <f>IFERROR(VLOOKUP(C248,'BANK INF DECEMBER 2022'!C248:J764,8,FALSE),)</f>
        <v>390000</v>
      </c>
      <c r="J248" s="204">
        <f>IFERROR(VLOOKUP(C248,'BANK INF DECEMBER 2022'!C248:L764,10,FALSE),)</f>
        <v>677023.23</v>
      </c>
      <c r="K248" s="204">
        <f>IFERROR(VLOOKUP(C248,'BANK INF DECEMBER 2022'!C248:M764,11,FALSE),)</f>
        <v>609320.90999999992</v>
      </c>
      <c r="L248" s="204">
        <f>IFERROR(VLOOKUP(C248,'BANK INF DECEMBER 2022'!C248:N764,12,FALSE),)</f>
        <v>37864.181999999986</v>
      </c>
      <c r="M248" s="204">
        <f>IFERROR(VLOOKUP(C248,'BANK INF DECEMBER 2022'!C248:O764,13,FALSE),)</f>
        <v>67702.320000000007</v>
      </c>
      <c r="N248" s="204">
        <f>IFERROR(VLOOKUP(C248,'BANK INF DECEMBER 2022'!C248:P764,14,FALSE),)</f>
        <v>0</v>
      </c>
      <c r="O248" s="204">
        <f t="shared" si="13"/>
        <v>105566.50199999999</v>
      </c>
      <c r="P248" s="204">
        <f>IFERROR(VLOOKUP(C248,'BANK INF DECEMBER 2022'!C248:R764,16,FALSE),)</f>
        <v>0</v>
      </c>
      <c r="Q248" s="204">
        <f t="shared" si="12"/>
        <v>571456.728</v>
      </c>
      <c r="R248" s="204">
        <f>IFERROR(VLOOKUP(C248,'BANK INF DECEMBER 2022'!C248:T764,18,FALSE),)</f>
        <v>27080.93</v>
      </c>
      <c r="S248" s="204">
        <f>IFERROR(VLOOKUP(C248,'BANK INF DECEMBER 2022'!C248:U764,19,FALSE),)</f>
        <v>67702.320000000007</v>
      </c>
      <c r="T248" s="204">
        <f>IFERROR(VLOOKUP(C248,'BANK INF DECEMBER 2022'!C248:V764,20,FALSE),)</f>
        <v>3385.12</v>
      </c>
      <c r="U248" s="210">
        <f t="shared" si="14"/>
        <v>98168.37</v>
      </c>
      <c r="V248" s="210">
        <f t="shared" si="15"/>
        <v>775191.6</v>
      </c>
    </row>
    <row r="249" spans="1:22" s="194" customFormat="1" ht="25.15" customHeight="1">
      <c r="A249" s="211">
        <v>247</v>
      </c>
      <c r="B249" s="202">
        <v>5</v>
      </c>
      <c r="C249" s="710" t="s">
        <v>487</v>
      </c>
      <c r="D249" s="203" t="s">
        <v>787</v>
      </c>
      <c r="E249" s="203" t="str">
        <f>IFERROR(VLOOKUP(C249,'BANK INF DECEMBER 2022'!C249:F765,4,FALSE),)</f>
        <v>0152651000600</v>
      </c>
      <c r="F249" s="204" t="s">
        <v>194</v>
      </c>
      <c r="G249" s="204">
        <f>IFERROR(VLOOKUP(C249,'BANK INF DECEMBER 2022'!C249:H765,6,FALSE),)</f>
        <v>22</v>
      </c>
      <c r="H249" s="204">
        <f>IFERROR(VLOOKUP(C249,'BANK INF DECEMBER 2022'!C249:I765,7,FALSE),)</f>
        <v>12500</v>
      </c>
      <c r="I249" s="204">
        <f>IFERROR(VLOOKUP(C249,'BANK INF DECEMBER 2022'!C249:J765,8,FALSE),)</f>
        <v>325000</v>
      </c>
      <c r="J249" s="204">
        <f>IFERROR(VLOOKUP(C249,'BANK INF DECEMBER 2022'!C249:L765,10,FALSE),)</f>
        <v>655862.63</v>
      </c>
      <c r="K249" s="204">
        <f>IFERROR(VLOOKUP(C249,'BANK INF DECEMBER 2022'!C249:M765,11,FALSE),)</f>
        <v>590276.37</v>
      </c>
      <c r="L249" s="204">
        <f>IFERROR(VLOOKUP(C249,'BANK INF DECEMBER 2022'!C249:N765,12,FALSE),)</f>
        <v>34055.273999999998</v>
      </c>
      <c r="M249" s="204">
        <f>IFERROR(VLOOKUP(C249,'BANK INF DECEMBER 2022'!C249:O765,13,FALSE),)</f>
        <v>65586.259999999995</v>
      </c>
      <c r="N249" s="204">
        <f>IFERROR(VLOOKUP(C249,'BANK INF DECEMBER 2022'!C249:P765,14,FALSE),)</f>
        <v>100000</v>
      </c>
      <c r="O249" s="204">
        <f t="shared" si="13"/>
        <v>199641.53399999999</v>
      </c>
      <c r="P249" s="204">
        <f>IFERROR(VLOOKUP(C249,'BANK INF DECEMBER 2022'!C249:R765,16,FALSE),)</f>
        <v>0</v>
      </c>
      <c r="Q249" s="204">
        <f t="shared" si="12"/>
        <v>456221.09600000002</v>
      </c>
      <c r="R249" s="204">
        <f>IFERROR(VLOOKUP(C249,'BANK INF DECEMBER 2022'!C249:T765,18,FALSE),)</f>
        <v>26234.51</v>
      </c>
      <c r="S249" s="204">
        <f>IFERROR(VLOOKUP(C249,'BANK INF DECEMBER 2022'!C249:U765,19,FALSE),)</f>
        <v>65586.259999999995</v>
      </c>
      <c r="T249" s="204">
        <f>IFERROR(VLOOKUP(C249,'BANK INF DECEMBER 2022'!C249:V765,20,FALSE),)</f>
        <v>3279.31</v>
      </c>
      <c r="U249" s="210">
        <f t="shared" si="14"/>
        <v>95100.079999999987</v>
      </c>
      <c r="V249" s="210">
        <f t="shared" si="15"/>
        <v>750962.71</v>
      </c>
    </row>
    <row r="250" spans="1:22" s="194" customFormat="1" ht="25.15" customHeight="1">
      <c r="A250" s="211">
        <v>248</v>
      </c>
      <c r="B250" s="202">
        <v>5</v>
      </c>
      <c r="C250" s="710" t="s">
        <v>488</v>
      </c>
      <c r="D250" s="203" t="s">
        <v>787</v>
      </c>
      <c r="E250" s="203" t="str">
        <f>IFERROR(VLOOKUP(C250,'BANK INF DECEMBER 2022'!C250:F766,4,FALSE),)</f>
        <v>0152651348700</v>
      </c>
      <c r="F250" s="204" t="s">
        <v>204</v>
      </c>
      <c r="G250" s="204">
        <f>IFERROR(VLOOKUP(C250,'BANK INF DECEMBER 2022'!C250:H766,6,FALSE),)</f>
        <v>24</v>
      </c>
      <c r="H250" s="204">
        <f>IFERROR(VLOOKUP(C250,'BANK INF DECEMBER 2022'!C250:I766,7,FALSE),)</f>
        <v>15000</v>
      </c>
      <c r="I250" s="204">
        <f>IFERROR(VLOOKUP(C250,'BANK INF DECEMBER 2022'!C250:J766,8,FALSE),)</f>
        <v>390000</v>
      </c>
      <c r="J250" s="204">
        <f>IFERROR(VLOOKUP(C250,'BANK INF DECEMBER 2022'!C250:L766,10,FALSE),)</f>
        <v>611019.31000000006</v>
      </c>
      <c r="K250" s="204">
        <f>IFERROR(VLOOKUP(C250,'BANK INF DECEMBER 2022'!C250:M766,11,FALSE),)</f>
        <v>549917.38</v>
      </c>
      <c r="L250" s="204">
        <f>IFERROR(VLOOKUP(C250,'BANK INF DECEMBER 2022'!C250:N766,12,FALSE),)</f>
        <v>25983.476000000002</v>
      </c>
      <c r="M250" s="204">
        <f>IFERROR(VLOOKUP(C250,'BANK INF DECEMBER 2022'!C250:O766,13,FALSE),)</f>
        <v>61101.93</v>
      </c>
      <c r="N250" s="204">
        <f>IFERROR(VLOOKUP(C250,'BANK INF DECEMBER 2022'!C250:P766,14,FALSE),)</f>
        <v>100000</v>
      </c>
      <c r="O250" s="204">
        <f t="shared" si="13"/>
        <v>187085.40600000002</v>
      </c>
      <c r="P250" s="204">
        <f>IFERROR(VLOOKUP(C250,'BANK INF DECEMBER 2022'!C250:R766,16,FALSE),)</f>
        <v>0</v>
      </c>
      <c r="Q250" s="204">
        <f t="shared" si="12"/>
        <v>423933.90400000004</v>
      </c>
      <c r="R250" s="204">
        <f>IFERROR(VLOOKUP(C250,'BANK INF DECEMBER 2022'!C250:T766,18,FALSE),)</f>
        <v>24440.77</v>
      </c>
      <c r="S250" s="204">
        <f>IFERROR(VLOOKUP(C250,'BANK INF DECEMBER 2022'!C250:U766,19,FALSE),)</f>
        <v>61101.93</v>
      </c>
      <c r="T250" s="204">
        <f>IFERROR(VLOOKUP(C250,'BANK INF DECEMBER 2022'!C250:V766,20,FALSE),)</f>
        <v>3055.1</v>
      </c>
      <c r="U250" s="210">
        <f t="shared" si="14"/>
        <v>88597.8</v>
      </c>
      <c r="V250" s="210">
        <f t="shared" si="15"/>
        <v>699617.1100000001</v>
      </c>
    </row>
    <row r="251" spans="1:22" s="194" customFormat="1" ht="25.15" customHeight="1">
      <c r="A251" s="211">
        <v>249</v>
      </c>
      <c r="B251" s="202">
        <v>5</v>
      </c>
      <c r="C251" s="710" t="s">
        <v>489</v>
      </c>
      <c r="D251" s="203" t="s">
        <v>787</v>
      </c>
      <c r="E251" s="203" t="str">
        <f>IFERROR(VLOOKUP(C251,'BANK INF DECEMBER 2022'!C251:F767,4,FALSE),)</f>
        <v>0152651657300</v>
      </c>
      <c r="F251" s="204" t="s">
        <v>204</v>
      </c>
      <c r="G251" s="204">
        <f>IFERROR(VLOOKUP(C251,'BANK INF DECEMBER 2022'!C251:H767,6,FALSE),)</f>
        <v>23</v>
      </c>
      <c r="H251" s="204">
        <f>IFERROR(VLOOKUP(C251,'BANK INF DECEMBER 2022'!C251:I767,7,FALSE),)</f>
        <v>15000</v>
      </c>
      <c r="I251" s="204">
        <f>IFERROR(VLOOKUP(C251,'BANK INF DECEMBER 2022'!C251:J767,8,FALSE),)</f>
        <v>390000</v>
      </c>
      <c r="J251" s="204">
        <f>IFERROR(VLOOKUP(C251,'BANK INF DECEMBER 2022'!C251:L767,10,FALSE),)</f>
        <v>756031.62</v>
      </c>
      <c r="K251" s="204">
        <f>IFERROR(VLOOKUP(C251,'BANK INF DECEMBER 2022'!C251:M767,11,FALSE),)</f>
        <v>680428.46</v>
      </c>
      <c r="L251" s="204">
        <f>IFERROR(VLOOKUP(C251,'BANK INF DECEMBER 2022'!C251:N767,12,FALSE),)</f>
        <v>52085.691999999995</v>
      </c>
      <c r="M251" s="204">
        <f>IFERROR(VLOOKUP(C251,'BANK INF DECEMBER 2022'!C251:O767,13,FALSE),)</f>
        <v>75603.16</v>
      </c>
      <c r="N251" s="204">
        <f>IFERROR(VLOOKUP(C251,'BANK INF DECEMBER 2022'!C251:P767,14,FALSE),)</f>
        <v>100000</v>
      </c>
      <c r="O251" s="204">
        <f t="shared" si="13"/>
        <v>227688.85200000001</v>
      </c>
      <c r="P251" s="204">
        <f>IFERROR(VLOOKUP(C251,'BANK INF DECEMBER 2022'!C251:R767,16,FALSE),)</f>
        <v>0</v>
      </c>
      <c r="Q251" s="204">
        <f t="shared" si="12"/>
        <v>528342.76799999992</v>
      </c>
      <c r="R251" s="204">
        <f>IFERROR(VLOOKUP(C251,'BANK INF DECEMBER 2022'!C251:T767,18,FALSE),)</f>
        <v>30241.26</v>
      </c>
      <c r="S251" s="204">
        <f>IFERROR(VLOOKUP(C251,'BANK INF DECEMBER 2022'!C251:U767,19,FALSE),)</f>
        <v>75603.16</v>
      </c>
      <c r="T251" s="204">
        <f>IFERROR(VLOOKUP(C251,'BANK INF DECEMBER 2022'!C251:V767,20,FALSE),)</f>
        <v>3780.16</v>
      </c>
      <c r="U251" s="210">
        <f t="shared" si="14"/>
        <v>109624.58</v>
      </c>
      <c r="V251" s="210">
        <f t="shared" si="15"/>
        <v>865656.2</v>
      </c>
    </row>
    <row r="252" spans="1:22" s="194" customFormat="1" ht="25.15" customHeight="1">
      <c r="A252" s="211">
        <v>250</v>
      </c>
      <c r="B252" s="202">
        <v>5</v>
      </c>
      <c r="C252" s="710" t="s">
        <v>490</v>
      </c>
      <c r="D252" s="203" t="s">
        <v>787</v>
      </c>
      <c r="E252" s="203" t="str">
        <f>IFERROR(VLOOKUP(C252,'BANK INF DECEMBER 2022'!C252:F768,4,FALSE),)</f>
        <v>0152638348200</v>
      </c>
      <c r="F252" s="204" t="s">
        <v>204</v>
      </c>
      <c r="G252" s="204">
        <f>IFERROR(VLOOKUP(C252,'BANK INF DECEMBER 2022'!C252:H768,6,FALSE),)</f>
        <v>25</v>
      </c>
      <c r="H252" s="204">
        <f>IFERROR(VLOOKUP(C252,'BANK INF DECEMBER 2022'!C252:I768,7,FALSE),)</f>
        <v>15000</v>
      </c>
      <c r="I252" s="204">
        <f>IFERROR(VLOOKUP(C252,'BANK INF DECEMBER 2022'!C252:J768,8,FALSE),)</f>
        <v>390000</v>
      </c>
      <c r="J252" s="204">
        <f>IFERROR(VLOOKUP(C252,'BANK INF DECEMBER 2022'!C252:L768,10,FALSE),)</f>
        <v>697024.77</v>
      </c>
      <c r="K252" s="204">
        <f>IFERROR(VLOOKUP(C252,'BANK INF DECEMBER 2022'!C252:M768,11,FALSE),)</f>
        <v>627322.29</v>
      </c>
      <c r="L252" s="204">
        <f>IFERROR(VLOOKUP(C252,'BANK INF DECEMBER 2022'!C252:N768,12,FALSE),)</f>
        <v>41464.458000000013</v>
      </c>
      <c r="M252" s="204">
        <f>IFERROR(VLOOKUP(C252,'BANK INF DECEMBER 2022'!C252:O768,13,FALSE),)</f>
        <v>69702.48</v>
      </c>
      <c r="N252" s="204">
        <f>IFERROR(VLOOKUP(C252,'BANK INF DECEMBER 2022'!C252:P768,14,FALSE),)</f>
        <v>100000</v>
      </c>
      <c r="O252" s="204">
        <f t="shared" si="13"/>
        <v>211166.93800000002</v>
      </c>
      <c r="P252" s="204">
        <f>IFERROR(VLOOKUP(C252,'BANK INF DECEMBER 2022'!C252:R768,16,FALSE),)</f>
        <v>0</v>
      </c>
      <c r="Q252" s="204">
        <f t="shared" si="12"/>
        <v>485857.83199999999</v>
      </c>
      <c r="R252" s="204">
        <f>IFERROR(VLOOKUP(C252,'BANK INF DECEMBER 2022'!C252:T768,18,FALSE),)</f>
        <v>27880.99</v>
      </c>
      <c r="S252" s="204">
        <f>IFERROR(VLOOKUP(C252,'BANK INF DECEMBER 2022'!C252:U768,19,FALSE),)</f>
        <v>69702.48</v>
      </c>
      <c r="T252" s="204">
        <f>IFERROR(VLOOKUP(C252,'BANK INF DECEMBER 2022'!C252:V768,20,FALSE),)</f>
        <v>3485.12</v>
      </c>
      <c r="U252" s="210">
        <f t="shared" si="14"/>
        <v>101068.59</v>
      </c>
      <c r="V252" s="210">
        <f t="shared" si="15"/>
        <v>798093.36</v>
      </c>
    </row>
    <row r="253" spans="1:22" s="194" customFormat="1" ht="25.15" customHeight="1">
      <c r="A253" s="211">
        <v>251</v>
      </c>
      <c r="B253" s="202">
        <v>5</v>
      </c>
      <c r="C253" s="710" t="s">
        <v>491</v>
      </c>
      <c r="D253" s="203" t="s">
        <v>787</v>
      </c>
      <c r="E253" s="203" t="str">
        <f>IFERROR(VLOOKUP(C253,'BANK INF DECEMBER 2022'!C253:F769,4,FALSE),)</f>
        <v>0152230631000</v>
      </c>
      <c r="F253" s="204" t="s">
        <v>235</v>
      </c>
      <c r="G253" s="204">
        <f>IFERROR(VLOOKUP(C253,'BANK INF DECEMBER 2022'!C253:H769,6,FALSE),)</f>
        <v>24</v>
      </c>
      <c r="H253" s="204">
        <f>IFERROR(VLOOKUP(C253,'BANK INF DECEMBER 2022'!C253:I769,7,FALSE),)</f>
        <v>23076.92</v>
      </c>
      <c r="I253" s="204">
        <f>IFERROR(VLOOKUP(C253,'BANK INF DECEMBER 2022'!C253:J769,8,FALSE),)</f>
        <v>600000</v>
      </c>
      <c r="J253" s="204">
        <f>IFERROR(VLOOKUP(C253,'BANK INF DECEMBER 2022'!C253:L769,10,FALSE),)</f>
        <v>923105.25</v>
      </c>
      <c r="K253" s="204">
        <f>IFERROR(VLOOKUP(C253,'BANK INF DECEMBER 2022'!C253:M769,11,FALSE),)</f>
        <v>830794.72</v>
      </c>
      <c r="L253" s="204">
        <f>IFERROR(VLOOKUP(C253,'BANK INF DECEMBER 2022'!C253:N769,12,FALSE),)</f>
        <v>85698.68</v>
      </c>
      <c r="M253" s="204">
        <f>IFERROR(VLOOKUP(C253,'BANK INF DECEMBER 2022'!C253:O769,13,FALSE),)</f>
        <v>92310.53</v>
      </c>
      <c r="N253" s="204">
        <f>IFERROR(VLOOKUP(C253,'BANK INF DECEMBER 2022'!C253:P769,14,FALSE),)</f>
        <v>100000</v>
      </c>
      <c r="O253" s="204">
        <f t="shared" si="13"/>
        <v>278009.20999999996</v>
      </c>
      <c r="P253" s="204">
        <f>IFERROR(VLOOKUP(C253,'BANK INF DECEMBER 2022'!C253:R769,16,FALSE),)</f>
        <v>0</v>
      </c>
      <c r="Q253" s="204">
        <f t="shared" si="12"/>
        <v>645096.04</v>
      </c>
      <c r="R253" s="204">
        <f>IFERROR(VLOOKUP(C253,'BANK INF DECEMBER 2022'!C253:T769,18,FALSE),)</f>
        <v>36924.21</v>
      </c>
      <c r="S253" s="204">
        <f>IFERROR(VLOOKUP(C253,'BANK INF DECEMBER 2022'!C253:U769,19,FALSE),)</f>
        <v>92310.53</v>
      </c>
      <c r="T253" s="204">
        <f>IFERROR(VLOOKUP(C253,'BANK INF DECEMBER 2022'!C253:V769,20,FALSE),)</f>
        <v>4615.53</v>
      </c>
      <c r="U253" s="210">
        <f t="shared" si="14"/>
        <v>133850.26999999999</v>
      </c>
      <c r="V253" s="210">
        <f t="shared" si="15"/>
        <v>1056955.52</v>
      </c>
    </row>
    <row r="254" spans="1:22" s="194" customFormat="1" ht="25.15" customHeight="1">
      <c r="A254" s="211">
        <v>252</v>
      </c>
      <c r="B254" s="202">
        <v>5</v>
      </c>
      <c r="C254" s="710" t="s">
        <v>492</v>
      </c>
      <c r="D254" s="203" t="s">
        <v>787</v>
      </c>
      <c r="E254" s="203" t="str">
        <f>IFERROR(VLOOKUP(C254,'BANK INF DECEMBER 2022'!C254:F770,4,FALSE),)</f>
        <v>0152652311500</v>
      </c>
      <c r="F254" s="204" t="s">
        <v>231</v>
      </c>
      <c r="G254" s="204">
        <f>IFERROR(VLOOKUP(C254,'BANK INF DECEMBER 2022'!C254:H770,6,FALSE),)</f>
        <v>26</v>
      </c>
      <c r="H254" s="204">
        <f>IFERROR(VLOOKUP(C254,'BANK INF DECEMBER 2022'!C254:I770,7,FALSE),)</f>
        <v>15000</v>
      </c>
      <c r="I254" s="204">
        <f>IFERROR(VLOOKUP(C254,'BANK INF DECEMBER 2022'!C254:J770,8,FALSE),)</f>
        <v>390000</v>
      </c>
      <c r="J254" s="204">
        <f>IFERROR(VLOOKUP(C254,'BANK INF DECEMBER 2022'!C254:L770,10,FALSE),)</f>
        <v>829033.77</v>
      </c>
      <c r="K254" s="204">
        <f>IFERROR(VLOOKUP(C254,'BANK INF DECEMBER 2022'!C254:M770,11,FALSE),)</f>
        <v>746130.39</v>
      </c>
      <c r="L254" s="204">
        <f>IFERROR(VLOOKUP(C254,'BANK INF DECEMBER 2022'!C254:N770,12,FALSE),)</f>
        <v>65226.078000000009</v>
      </c>
      <c r="M254" s="204">
        <f>IFERROR(VLOOKUP(C254,'BANK INF DECEMBER 2022'!C254:O770,13,FALSE),)</f>
        <v>82903.38</v>
      </c>
      <c r="N254" s="204">
        <f>IFERROR(VLOOKUP(C254,'BANK INF DECEMBER 2022'!C254:P770,14,FALSE),)</f>
        <v>100000</v>
      </c>
      <c r="O254" s="204">
        <f t="shared" si="13"/>
        <v>248129.45800000001</v>
      </c>
      <c r="P254" s="204">
        <f>IFERROR(VLOOKUP(C254,'BANK INF DECEMBER 2022'!C254:R770,16,FALSE),)</f>
        <v>0</v>
      </c>
      <c r="Q254" s="204">
        <f t="shared" si="12"/>
        <v>580904.31200000003</v>
      </c>
      <c r="R254" s="204">
        <f>IFERROR(VLOOKUP(C254,'BANK INF DECEMBER 2022'!C254:T770,18,FALSE),)</f>
        <v>33161.35</v>
      </c>
      <c r="S254" s="204">
        <f>IFERROR(VLOOKUP(C254,'BANK INF DECEMBER 2022'!C254:U770,19,FALSE),)</f>
        <v>82903.38</v>
      </c>
      <c r="T254" s="204">
        <f>IFERROR(VLOOKUP(C254,'BANK INF DECEMBER 2022'!C254:V770,20,FALSE),)</f>
        <v>4145.17</v>
      </c>
      <c r="U254" s="210">
        <f t="shared" si="14"/>
        <v>120209.90000000001</v>
      </c>
      <c r="V254" s="210">
        <f t="shared" si="15"/>
        <v>949243.67</v>
      </c>
    </row>
    <row r="255" spans="1:22" s="194" customFormat="1" ht="25.15" customHeight="1">
      <c r="A255" s="211">
        <v>253</v>
      </c>
      <c r="B255" s="202">
        <v>5</v>
      </c>
      <c r="C255" s="710" t="s">
        <v>493</v>
      </c>
      <c r="D255" s="203" t="s">
        <v>787</v>
      </c>
      <c r="E255" s="203" t="str">
        <f>IFERROR(VLOOKUP(C255,'BANK INF DECEMBER 2022'!C255:F771,4,FALSE),)</f>
        <v>0152645413800</v>
      </c>
      <c r="F255" s="204" t="s">
        <v>204</v>
      </c>
      <c r="G255" s="204">
        <f>IFERROR(VLOOKUP(C255,'BANK INF DECEMBER 2022'!C255:H771,6,FALSE),)</f>
        <v>21</v>
      </c>
      <c r="H255" s="204">
        <f>IFERROR(VLOOKUP(C255,'BANK INF DECEMBER 2022'!C255:I771,7,FALSE),)</f>
        <v>15000</v>
      </c>
      <c r="I255" s="204">
        <f>IFERROR(VLOOKUP(C255,'BANK INF DECEMBER 2022'!C255:J771,8,FALSE),)</f>
        <v>390000</v>
      </c>
      <c r="J255" s="204">
        <f>IFERROR(VLOOKUP(C255,'BANK INF DECEMBER 2022'!C255:L771,10,FALSE),)</f>
        <v>546017.77</v>
      </c>
      <c r="K255" s="204">
        <f>IFERROR(VLOOKUP(C255,'BANK INF DECEMBER 2022'!C255:M771,11,FALSE),)</f>
        <v>491415.99</v>
      </c>
      <c r="L255" s="204">
        <f>IFERROR(VLOOKUP(C255,'BANK INF DECEMBER 2022'!C255:N771,12,FALSE),)</f>
        <v>17713.279200000001</v>
      </c>
      <c r="M255" s="204">
        <f>IFERROR(VLOOKUP(C255,'BANK INF DECEMBER 2022'!C255:O771,13,FALSE),)</f>
        <v>54601.78</v>
      </c>
      <c r="N255" s="204">
        <f>IFERROR(VLOOKUP(C255,'BANK INF DECEMBER 2022'!C255:P771,14,FALSE),)</f>
        <v>100000</v>
      </c>
      <c r="O255" s="204">
        <f t="shared" si="13"/>
        <v>172315.05920000002</v>
      </c>
      <c r="P255" s="204">
        <f>IFERROR(VLOOKUP(C255,'BANK INF DECEMBER 2022'!C255:R771,16,FALSE),)</f>
        <v>0</v>
      </c>
      <c r="Q255" s="204">
        <f t="shared" si="12"/>
        <v>373702.7108</v>
      </c>
      <c r="R255" s="204">
        <f>IFERROR(VLOOKUP(C255,'BANK INF DECEMBER 2022'!C255:T771,18,FALSE),)</f>
        <v>21840.71</v>
      </c>
      <c r="S255" s="204">
        <f>IFERROR(VLOOKUP(C255,'BANK INF DECEMBER 2022'!C255:U771,19,FALSE),)</f>
        <v>54601.78</v>
      </c>
      <c r="T255" s="204">
        <f>IFERROR(VLOOKUP(C255,'BANK INF DECEMBER 2022'!C255:V771,20,FALSE),)</f>
        <v>2730.09</v>
      </c>
      <c r="U255" s="210">
        <f t="shared" si="14"/>
        <v>79172.579999999987</v>
      </c>
      <c r="V255" s="210">
        <f t="shared" si="15"/>
        <v>625190.35</v>
      </c>
    </row>
    <row r="256" spans="1:22" s="194" customFormat="1" ht="25.15" customHeight="1">
      <c r="A256" s="211">
        <v>254</v>
      </c>
      <c r="B256" s="202">
        <v>5</v>
      </c>
      <c r="C256" s="710" t="s">
        <v>494</v>
      </c>
      <c r="D256" s="203" t="s">
        <v>787</v>
      </c>
      <c r="E256" s="203" t="str">
        <f>IFERROR(VLOOKUP(C256,'BANK INF DECEMBER 2022'!C256:F772,4,FALSE),)</f>
        <v>0152652695200</v>
      </c>
      <c r="F256" s="204" t="s">
        <v>194</v>
      </c>
      <c r="G256" s="204">
        <f>IFERROR(VLOOKUP(C256,'BANK INF DECEMBER 2022'!C256:H772,6,FALSE),)</f>
        <v>24</v>
      </c>
      <c r="H256" s="204">
        <f>IFERROR(VLOOKUP(C256,'BANK INF DECEMBER 2022'!C256:I772,7,FALSE),)</f>
        <v>12500</v>
      </c>
      <c r="I256" s="204">
        <f>IFERROR(VLOOKUP(C256,'BANK INF DECEMBER 2022'!C256:J772,8,FALSE),)</f>
        <v>325000</v>
      </c>
      <c r="J256" s="204">
        <f>IFERROR(VLOOKUP(C256,'BANK INF DECEMBER 2022'!C256:L772,10,FALSE),)</f>
        <v>513349.74</v>
      </c>
      <c r="K256" s="204">
        <f>IFERROR(VLOOKUP(C256,'BANK INF DECEMBER 2022'!C256:M772,11,FALSE),)</f>
        <v>462014.77</v>
      </c>
      <c r="L256" s="204">
        <f>IFERROR(VLOOKUP(C256,'BANK INF DECEMBER 2022'!C256:N772,12,FALSE),)</f>
        <v>15361.181600000002</v>
      </c>
      <c r="M256" s="204">
        <f>IFERROR(VLOOKUP(C256,'BANK INF DECEMBER 2022'!C256:O772,13,FALSE),)</f>
        <v>51334.97</v>
      </c>
      <c r="N256" s="204">
        <f>IFERROR(VLOOKUP(C256,'BANK INF DECEMBER 2022'!C256:P772,14,FALSE),)</f>
        <v>100000</v>
      </c>
      <c r="O256" s="204">
        <f t="shared" si="13"/>
        <v>166696.15159999998</v>
      </c>
      <c r="P256" s="204">
        <f>IFERROR(VLOOKUP(C256,'BANK INF DECEMBER 2022'!C256:R772,16,FALSE),)</f>
        <v>0</v>
      </c>
      <c r="Q256" s="204">
        <f t="shared" si="12"/>
        <v>346653.58840000001</v>
      </c>
      <c r="R256" s="204">
        <f>IFERROR(VLOOKUP(C256,'BANK INF DECEMBER 2022'!C256:T772,18,FALSE),)</f>
        <v>20533.990000000002</v>
      </c>
      <c r="S256" s="204">
        <f>IFERROR(VLOOKUP(C256,'BANK INF DECEMBER 2022'!C256:U772,19,FALSE),)</f>
        <v>51334.97</v>
      </c>
      <c r="T256" s="204">
        <f>IFERROR(VLOOKUP(C256,'BANK INF DECEMBER 2022'!C256:V772,20,FALSE),)</f>
        <v>2566.75</v>
      </c>
      <c r="U256" s="210">
        <f t="shared" si="14"/>
        <v>74435.710000000006</v>
      </c>
      <c r="V256" s="210">
        <f t="shared" si="15"/>
        <v>587785.44999999995</v>
      </c>
    </row>
    <row r="257" spans="1:22" s="194" customFormat="1" ht="25.15" customHeight="1">
      <c r="A257" s="211">
        <v>255</v>
      </c>
      <c r="B257" s="202">
        <v>5</v>
      </c>
      <c r="C257" s="710" t="s">
        <v>495</v>
      </c>
      <c r="D257" s="203" t="s">
        <v>787</v>
      </c>
      <c r="E257" s="203" t="str">
        <f>IFERROR(VLOOKUP(C257,'BANK INF DECEMBER 2022'!C257:F773,4,FALSE),)</f>
        <v>0152459426500</v>
      </c>
      <c r="F257" s="204" t="s">
        <v>304</v>
      </c>
      <c r="G257" s="204">
        <f>IFERROR(VLOOKUP(C257,'BANK INF DECEMBER 2022'!C257:H773,6,FALSE),)</f>
        <v>20</v>
      </c>
      <c r="H257" s="204">
        <f>IFERROR(VLOOKUP(C257,'BANK INF DECEMBER 2022'!C257:I773,7,FALSE),)</f>
        <v>12500</v>
      </c>
      <c r="I257" s="204">
        <f>IFERROR(VLOOKUP(C257,'BANK INF DECEMBER 2022'!C257:J773,8,FALSE),)</f>
        <v>325000</v>
      </c>
      <c r="J257" s="204">
        <f>IFERROR(VLOOKUP(C257,'BANK INF DECEMBER 2022'!C257:L773,10,FALSE),)</f>
        <v>469183.53</v>
      </c>
      <c r="K257" s="204">
        <f>IFERROR(VLOOKUP(C257,'BANK INF DECEMBER 2022'!C257:M773,11,FALSE),)</f>
        <v>422265.18000000005</v>
      </c>
      <c r="L257" s="204">
        <f>IFERROR(VLOOKUP(C257,'BANK INF DECEMBER 2022'!C257:N773,12,FALSE),)</f>
        <v>12181.214400000004</v>
      </c>
      <c r="M257" s="204">
        <f>IFERROR(VLOOKUP(C257,'BANK INF DECEMBER 2022'!C257:O773,13,FALSE),)</f>
        <v>46918.35</v>
      </c>
      <c r="N257" s="204">
        <f>IFERROR(VLOOKUP(C257,'BANK INF DECEMBER 2022'!C257:P773,14,FALSE),)</f>
        <v>100000</v>
      </c>
      <c r="O257" s="204">
        <f t="shared" si="13"/>
        <v>159099.5644</v>
      </c>
      <c r="P257" s="204">
        <f>IFERROR(VLOOKUP(C257,'BANK INF DECEMBER 2022'!C257:R773,16,FALSE),)</f>
        <v>0</v>
      </c>
      <c r="Q257" s="204">
        <f t="shared" si="12"/>
        <v>310083.9656</v>
      </c>
      <c r="R257" s="204">
        <f>IFERROR(VLOOKUP(C257,'BANK INF DECEMBER 2022'!C257:T773,18,FALSE),)</f>
        <v>18767.34</v>
      </c>
      <c r="S257" s="204">
        <f>IFERROR(VLOOKUP(C257,'BANK INF DECEMBER 2022'!C257:U773,19,FALSE),)</f>
        <v>46918.35</v>
      </c>
      <c r="T257" s="204">
        <f>IFERROR(VLOOKUP(C257,'BANK INF DECEMBER 2022'!C257:V773,20,FALSE),)</f>
        <v>2345.92</v>
      </c>
      <c r="U257" s="210">
        <f t="shared" si="14"/>
        <v>68031.61</v>
      </c>
      <c r="V257" s="210">
        <f t="shared" si="15"/>
        <v>537215.14</v>
      </c>
    </row>
    <row r="258" spans="1:22" s="194" customFormat="1" ht="25.15" customHeight="1">
      <c r="A258" s="211">
        <v>256</v>
      </c>
      <c r="B258" s="202">
        <v>5</v>
      </c>
      <c r="C258" s="710" t="s">
        <v>496</v>
      </c>
      <c r="D258" s="203" t="s">
        <v>787</v>
      </c>
      <c r="E258" s="203" t="str">
        <f>IFERROR(VLOOKUP(C258,'BANK INF DECEMBER 2022'!C258:F774,4,FALSE),)</f>
        <v>0152653932600</v>
      </c>
      <c r="F258" s="204" t="s">
        <v>304</v>
      </c>
      <c r="G258" s="204">
        <f>IFERROR(VLOOKUP(C258,'BANK INF DECEMBER 2022'!C258:H774,6,FALSE),)</f>
        <v>22</v>
      </c>
      <c r="H258" s="204">
        <f>IFERROR(VLOOKUP(C258,'BANK INF DECEMBER 2022'!C258:I774,7,FALSE),)</f>
        <v>20000</v>
      </c>
      <c r="I258" s="204">
        <f>IFERROR(VLOOKUP(C258,'BANK INF DECEMBER 2022'!C258:J774,8,FALSE),)</f>
        <v>520000</v>
      </c>
      <c r="J258" s="204">
        <f>IFERROR(VLOOKUP(C258,'BANK INF DECEMBER 2022'!C258:L774,10,FALSE),)</f>
        <v>752024</v>
      </c>
      <c r="K258" s="204">
        <f>IFERROR(VLOOKUP(C258,'BANK INF DECEMBER 2022'!C258:M774,11,FALSE),)</f>
        <v>676821.6</v>
      </c>
      <c r="L258" s="204">
        <f>IFERROR(VLOOKUP(C258,'BANK INF DECEMBER 2022'!C258:N774,12,FALSE),)</f>
        <v>51364.319999999992</v>
      </c>
      <c r="M258" s="204">
        <f>IFERROR(VLOOKUP(C258,'BANK INF DECEMBER 2022'!C258:O774,13,FALSE),)</f>
        <v>75202.399999999994</v>
      </c>
      <c r="N258" s="204">
        <f>IFERROR(VLOOKUP(C258,'BANK INF DECEMBER 2022'!C258:P774,14,FALSE),)</f>
        <v>100000</v>
      </c>
      <c r="O258" s="204">
        <f t="shared" si="13"/>
        <v>226566.71999999997</v>
      </c>
      <c r="P258" s="204">
        <f>IFERROR(VLOOKUP(C258,'BANK INF DECEMBER 2022'!C258:R774,16,FALSE),)</f>
        <v>0</v>
      </c>
      <c r="Q258" s="204">
        <f t="shared" si="12"/>
        <v>525457.28</v>
      </c>
      <c r="R258" s="204">
        <f>IFERROR(VLOOKUP(C258,'BANK INF DECEMBER 2022'!C258:T774,18,FALSE),)</f>
        <v>30080.959999999999</v>
      </c>
      <c r="S258" s="204">
        <f>IFERROR(VLOOKUP(C258,'BANK INF DECEMBER 2022'!C258:U774,19,FALSE),)</f>
        <v>75202.399999999994</v>
      </c>
      <c r="T258" s="204">
        <f>IFERROR(VLOOKUP(C258,'BANK INF DECEMBER 2022'!C258:V774,20,FALSE),)</f>
        <v>3760.12</v>
      </c>
      <c r="U258" s="210">
        <f t="shared" si="14"/>
        <v>109043.47999999998</v>
      </c>
      <c r="V258" s="210">
        <f t="shared" si="15"/>
        <v>861067.48</v>
      </c>
    </row>
    <row r="259" spans="1:22" s="194" customFormat="1" ht="25.15" customHeight="1">
      <c r="A259" s="211">
        <v>257</v>
      </c>
      <c r="B259" s="202">
        <v>5</v>
      </c>
      <c r="C259" s="710" t="s">
        <v>497</v>
      </c>
      <c r="D259" s="203" t="s">
        <v>787</v>
      </c>
      <c r="E259" s="203" t="str">
        <f>IFERROR(VLOOKUP(C259,'BANK INF DECEMBER 2022'!C259:F775,4,FALSE),)</f>
        <v>0152653913500</v>
      </c>
      <c r="F259" s="204" t="s">
        <v>304</v>
      </c>
      <c r="G259" s="204">
        <f>IFERROR(VLOOKUP(C259,'BANK INF DECEMBER 2022'!C259:H775,6,FALSE),)</f>
        <v>23</v>
      </c>
      <c r="H259" s="204">
        <f>IFERROR(VLOOKUP(C259,'BANK INF DECEMBER 2022'!C259:I775,7,FALSE),)</f>
        <v>12500</v>
      </c>
      <c r="I259" s="204">
        <f>IFERROR(VLOOKUP(C259,'BANK INF DECEMBER 2022'!C259:J775,8,FALSE),)</f>
        <v>325000</v>
      </c>
      <c r="J259" s="204">
        <f>IFERROR(VLOOKUP(C259,'BANK INF DECEMBER 2022'!C259:L775,10,FALSE),)</f>
        <v>645027.5</v>
      </c>
      <c r="K259" s="204">
        <f>IFERROR(VLOOKUP(C259,'BANK INF DECEMBER 2022'!C259:M775,11,FALSE),)</f>
        <v>580524.75</v>
      </c>
      <c r="L259" s="204">
        <f>IFERROR(VLOOKUP(C259,'BANK INF DECEMBER 2022'!C259:N775,12,FALSE),)</f>
        <v>32104.95</v>
      </c>
      <c r="M259" s="204">
        <f>IFERROR(VLOOKUP(C259,'BANK INF DECEMBER 2022'!C259:O775,13,FALSE),)</f>
        <v>64502.75</v>
      </c>
      <c r="N259" s="204">
        <f>IFERROR(VLOOKUP(C259,'BANK INF DECEMBER 2022'!C259:P775,14,FALSE),)</f>
        <v>100000</v>
      </c>
      <c r="O259" s="204">
        <f t="shared" si="13"/>
        <v>196607.7</v>
      </c>
      <c r="P259" s="204">
        <f>IFERROR(VLOOKUP(C259,'BANK INF DECEMBER 2022'!C259:R775,16,FALSE),)</f>
        <v>0</v>
      </c>
      <c r="Q259" s="204">
        <f t="shared" ref="Q259:Q322" si="16">J259-O259+P259</f>
        <v>448419.8</v>
      </c>
      <c r="R259" s="204">
        <f>IFERROR(VLOOKUP(C259,'BANK INF DECEMBER 2022'!C259:T775,18,FALSE),)</f>
        <v>25801.1</v>
      </c>
      <c r="S259" s="204">
        <f>IFERROR(VLOOKUP(C259,'BANK INF DECEMBER 2022'!C259:U775,19,FALSE),)</f>
        <v>64502.75</v>
      </c>
      <c r="T259" s="204">
        <f>IFERROR(VLOOKUP(C259,'BANK INF DECEMBER 2022'!C259:V775,20,FALSE),)</f>
        <v>3225.14</v>
      </c>
      <c r="U259" s="210">
        <f t="shared" si="14"/>
        <v>93528.99</v>
      </c>
      <c r="V259" s="210">
        <f t="shared" si="15"/>
        <v>738556.49</v>
      </c>
    </row>
    <row r="260" spans="1:22" s="194" customFormat="1" ht="25.15" customHeight="1">
      <c r="A260" s="211">
        <v>258</v>
      </c>
      <c r="B260" s="202">
        <v>5</v>
      </c>
      <c r="C260" s="710" t="s">
        <v>498</v>
      </c>
      <c r="D260" s="203" t="s">
        <v>787</v>
      </c>
      <c r="E260" s="203" t="str">
        <f>IFERROR(VLOOKUP(C260,'BANK INF DECEMBER 2022'!C260:F776,4,FALSE),)</f>
        <v>0152655931200</v>
      </c>
      <c r="F260" s="204" t="s">
        <v>204</v>
      </c>
      <c r="G260" s="204">
        <f>IFERROR(VLOOKUP(C260,'BANK INF DECEMBER 2022'!C260:H776,6,FALSE),)</f>
        <v>21</v>
      </c>
      <c r="H260" s="204">
        <f>IFERROR(VLOOKUP(C260,'BANK INF DECEMBER 2022'!C260:I776,7,FALSE),)</f>
        <v>15000</v>
      </c>
      <c r="I260" s="204">
        <f>IFERROR(VLOOKUP(C260,'BANK INF DECEMBER 2022'!C260:J776,8,FALSE),)</f>
        <v>390000</v>
      </c>
      <c r="J260" s="204">
        <f>IFERROR(VLOOKUP(C260,'BANK INF DECEMBER 2022'!C260:L776,10,FALSE),)</f>
        <v>559018.77</v>
      </c>
      <c r="K260" s="204">
        <f>IFERROR(VLOOKUP(C260,'BANK INF DECEMBER 2022'!C260:M776,11,FALSE),)</f>
        <v>503116.89</v>
      </c>
      <c r="L260" s="204">
        <f>IFERROR(VLOOKUP(C260,'BANK INF DECEMBER 2022'!C260:N776,12,FALSE),)</f>
        <v>18649.351200000001</v>
      </c>
      <c r="M260" s="204">
        <f>IFERROR(VLOOKUP(C260,'BANK INF DECEMBER 2022'!C260:O776,13,FALSE),)</f>
        <v>55901.88</v>
      </c>
      <c r="N260" s="204">
        <f>IFERROR(VLOOKUP(C260,'BANK INF DECEMBER 2022'!C260:P776,14,FALSE),)</f>
        <v>100000</v>
      </c>
      <c r="O260" s="204">
        <f t="shared" ref="O260:O323" si="17">L260+M260+N260</f>
        <v>174551.23119999998</v>
      </c>
      <c r="P260" s="204">
        <f>IFERROR(VLOOKUP(C260,'BANK INF DECEMBER 2022'!C260:R776,16,FALSE),)</f>
        <v>0</v>
      </c>
      <c r="Q260" s="204">
        <f t="shared" si="16"/>
        <v>384467.53880000004</v>
      </c>
      <c r="R260" s="204">
        <f>IFERROR(VLOOKUP(C260,'BANK INF DECEMBER 2022'!C260:T776,18,FALSE),)</f>
        <v>22360.75</v>
      </c>
      <c r="S260" s="204">
        <f>IFERROR(VLOOKUP(C260,'BANK INF DECEMBER 2022'!C260:U776,19,FALSE),)</f>
        <v>55901.88</v>
      </c>
      <c r="T260" s="204">
        <f>IFERROR(VLOOKUP(C260,'BANK INF DECEMBER 2022'!C260:V776,20,FALSE),)</f>
        <v>2795.09</v>
      </c>
      <c r="U260" s="210">
        <f t="shared" ref="U260:U323" si="18">SUM(R260:T260)</f>
        <v>81057.72</v>
      </c>
      <c r="V260" s="210">
        <f t="shared" ref="V260:V323" si="19">J260+U260</f>
        <v>640076.49</v>
      </c>
    </row>
    <row r="261" spans="1:22" s="194" customFormat="1" ht="25.15" customHeight="1">
      <c r="A261" s="211">
        <v>259</v>
      </c>
      <c r="B261" s="202">
        <v>5</v>
      </c>
      <c r="C261" s="710" t="s">
        <v>499</v>
      </c>
      <c r="D261" s="203" t="s">
        <v>787</v>
      </c>
      <c r="E261" s="203" t="str">
        <f>IFERROR(VLOOKUP(C261,'BANK INF DECEMBER 2022'!C261:F777,4,FALSE),)</f>
        <v>0152654188400</v>
      </c>
      <c r="F261" s="204" t="s">
        <v>204</v>
      </c>
      <c r="G261" s="204">
        <f>IFERROR(VLOOKUP(C261,'BANK INF DECEMBER 2022'!C261:H777,6,FALSE),)</f>
        <v>23</v>
      </c>
      <c r="H261" s="204">
        <f>IFERROR(VLOOKUP(C261,'BANK INF DECEMBER 2022'!C261:I777,7,FALSE),)</f>
        <v>15000</v>
      </c>
      <c r="I261" s="204">
        <f>IFERROR(VLOOKUP(C261,'BANK INF DECEMBER 2022'!C261:J777,8,FALSE),)</f>
        <v>390000</v>
      </c>
      <c r="J261" s="204">
        <f>IFERROR(VLOOKUP(C261,'BANK INF DECEMBER 2022'!C261:L777,10,FALSE),)</f>
        <v>784033.77</v>
      </c>
      <c r="K261" s="204">
        <f>IFERROR(VLOOKUP(C261,'BANK INF DECEMBER 2022'!C261:M777,11,FALSE),)</f>
        <v>705630.39</v>
      </c>
      <c r="L261" s="204">
        <f>IFERROR(VLOOKUP(C261,'BANK INF DECEMBER 2022'!C261:N777,12,FALSE),)</f>
        <v>57126.078000000001</v>
      </c>
      <c r="M261" s="204">
        <f>IFERROR(VLOOKUP(C261,'BANK INF DECEMBER 2022'!C261:O777,13,FALSE),)</f>
        <v>78403.38</v>
      </c>
      <c r="N261" s="204">
        <f>IFERROR(VLOOKUP(C261,'BANK INF DECEMBER 2022'!C261:P777,14,FALSE),)</f>
        <v>100000</v>
      </c>
      <c r="O261" s="204">
        <f t="shared" si="17"/>
        <v>235529.45800000001</v>
      </c>
      <c r="P261" s="204">
        <f>IFERROR(VLOOKUP(C261,'BANK INF DECEMBER 2022'!C261:R777,16,FALSE),)</f>
        <v>0</v>
      </c>
      <c r="Q261" s="204">
        <f t="shared" si="16"/>
        <v>548504.31200000003</v>
      </c>
      <c r="R261" s="204">
        <f>IFERROR(VLOOKUP(C261,'BANK INF DECEMBER 2022'!C261:T777,18,FALSE),)</f>
        <v>31361.35</v>
      </c>
      <c r="S261" s="204">
        <f>IFERROR(VLOOKUP(C261,'BANK INF DECEMBER 2022'!C261:U777,19,FALSE),)</f>
        <v>78403.38</v>
      </c>
      <c r="T261" s="204">
        <f>IFERROR(VLOOKUP(C261,'BANK INF DECEMBER 2022'!C261:V777,20,FALSE),)</f>
        <v>3920.17</v>
      </c>
      <c r="U261" s="210">
        <f t="shared" si="18"/>
        <v>113684.90000000001</v>
      </c>
      <c r="V261" s="210">
        <f t="shared" si="19"/>
        <v>897718.67</v>
      </c>
    </row>
    <row r="262" spans="1:22" s="194" customFormat="1" ht="25.15" customHeight="1">
      <c r="A262" s="211">
        <v>260</v>
      </c>
      <c r="B262" s="202">
        <v>5</v>
      </c>
      <c r="C262" s="710" t="s">
        <v>500</v>
      </c>
      <c r="D262" s="203" t="s">
        <v>787</v>
      </c>
      <c r="E262" s="203" t="str">
        <f>IFERROR(VLOOKUP(C262,'BANK INF DECEMBER 2022'!C262:F778,4,FALSE),)</f>
        <v>0152474615000</v>
      </c>
      <c r="F262" s="204" t="s">
        <v>204</v>
      </c>
      <c r="G262" s="204">
        <f>IFERROR(VLOOKUP(C262,'BANK INF DECEMBER 2022'!C262:H778,6,FALSE),)</f>
        <v>25</v>
      </c>
      <c r="H262" s="204">
        <f>IFERROR(VLOOKUP(C262,'BANK INF DECEMBER 2022'!C262:I778,7,FALSE),)</f>
        <v>15000</v>
      </c>
      <c r="I262" s="204">
        <f>IFERROR(VLOOKUP(C262,'BANK INF DECEMBER 2022'!C262:J778,8,FALSE),)</f>
        <v>390000</v>
      </c>
      <c r="J262" s="204">
        <f>IFERROR(VLOOKUP(C262,'BANK INF DECEMBER 2022'!C262:L778,10,FALSE),)</f>
        <v>848036.39</v>
      </c>
      <c r="K262" s="204">
        <f>IFERROR(VLOOKUP(C262,'BANK INF DECEMBER 2022'!C262:M778,11,FALSE),)</f>
        <v>763232.75</v>
      </c>
      <c r="L262" s="204">
        <f>IFERROR(VLOOKUP(C262,'BANK INF DECEMBER 2022'!C262:N778,12,FALSE),)</f>
        <v>68808.1875</v>
      </c>
      <c r="M262" s="204">
        <f>IFERROR(VLOOKUP(C262,'BANK INF DECEMBER 2022'!C262:O778,13,FALSE),)</f>
        <v>84803.64</v>
      </c>
      <c r="N262" s="204">
        <f>IFERROR(VLOOKUP(C262,'BANK INF DECEMBER 2022'!C262:P778,14,FALSE),)</f>
        <v>100000</v>
      </c>
      <c r="O262" s="204">
        <f t="shared" si="17"/>
        <v>253611.82750000001</v>
      </c>
      <c r="P262" s="204">
        <f>IFERROR(VLOOKUP(C262,'BANK INF DECEMBER 2022'!C262:R778,16,FALSE),)</f>
        <v>0</v>
      </c>
      <c r="Q262" s="204">
        <f t="shared" si="16"/>
        <v>594424.5625</v>
      </c>
      <c r="R262" s="204">
        <f>IFERROR(VLOOKUP(C262,'BANK INF DECEMBER 2022'!C262:T778,18,FALSE),)</f>
        <v>33921.46</v>
      </c>
      <c r="S262" s="204">
        <f>IFERROR(VLOOKUP(C262,'BANK INF DECEMBER 2022'!C262:U778,19,FALSE),)</f>
        <v>84803.64</v>
      </c>
      <c r="T262" s="204">
        <f>IFERROR(VLOOKUP(C262,'BANK INF DECEMBER 2022'!C262:V778,20,FALSE),)</f>
        <v>4240.18</v>
      </c>
      <c r="U262" s="210">
        <f t="shared" si="18"/>
        <v>122965.28</v>
      </c>
      <c r="V262" s="210">
        <f t="shared" si="19"/>
        <v>971001.67</v>
      </c>
    </row>
    <row r="263" spans="1:22" s="194" customFormat="1" ht="25.15" customHeight="1">
      <c r="A263" s="211">
        <v>261</v>
      </c>
      <c r="B263" s="202">
        <v>5</v>
      </c>
      <c r="C263" s="710" t="s">
        <v>501</v>
      </c>
      <c r="D263" s="203" t="s">
        <v>787</v>
      </c>
      <c r="E263" s="203" t="str">
        <f>IFERROR(VLOOKUP(C263,'BANK INF DECEMBER 2022'!C263:F779,4,FALSE),)</f>
        <v>0152657244000</v>
      </c>
      <c r="F263" s="204" t="s">
        <v>204</v>
      </c>
      <c r="G263" s="204">
        <f>IFERROR(VLOOKUP(C263,'BANK INF DECEMBER 2022'!C263:H779,6,FALSE),)</f>
        <v>25</v>
      </c>
      <c r="H263" s="204">
        <f>IFERROR(VLOOKUP(C263,'BANK INF DECEMBER 2022'!C263:I779,7,FALSE),)</f>
        <v>15000</v>
      </c>
      <c r="I263" s="204">
        <f>IFERROR(VLOOKUP(C263,'BANK INF DECEMBER 2022'!C263:J779,8,FALSE),)</f>
        <v>390000</v>
      </c>
      <c r="J263" s="204">
        <f>IFERROR(VLOOKUP(C263,'BANK INF DECEMBER 2022'!C263:L779,10,FALSE),)</f>
        <v>709025.69</v>
      </c>
      <c r="K263" s="204">
        <f>IFERROR(VLOOKUP(C263,'BANK INF DECEMBER 2022'!C263:M779,11,FALSE),)</f>
        <v>638123.11999999988</v>
      </c>
      <c r="L263" s="204">
        <f>IFERROR(VLOOKUP(C263,'BANK INF DECEMBER 2022'!C263:N779,12,FALSE),)</f>
        <v>43624.623999999982</v>
      </c>
      <c r="M263" s="204">
        <f>IFERROR(VLOOKUP(C263,'BANK INF DECEMBER 2022'!C263:O779,13,FALSE),)</f>
        <v>70902.570000000007</v>
      </c>
      <c r="N263" s="204">
        <f>IFERROR(VLOOKUP(C263,'BANK INF DECEMBER 2022'!C263:P779,14,FALSE),)</f>
        <v>100000</v>
      </c>
      <c r="O263" s="204">
        <f t="shared" si="17"/>
        <v>214527.19399999999</v>
      </c>
      <c r="P263" s="204">
        <f>IFERROR(VLOOKUP(C263,'BANK INF DECEMBER 2022'!C263:R779,16,FALSE),)</f>
        <v>0</v>
      </c>
      <c r="Q263" s="204">
        <f t="shared" si="16"/>
        <v>494498.49599999993</v>
      </c>
      <c r="R263" s="204">
        <f>IFERROR(VLOOKUP(C263,'BANK INF DECEMBER 2022'!C263:T779,18,FALSE),)</f>
        <v>28361.03</v>
      </c>
      <c r="S263" s="204">
        <f>IFERROR(VLOOKUP(C263,'BANK INF DECEMBER 2022'!C263:U779,19,FALSE),)</f>
        <v>70902.570000000007</v>
      </c>
      <c r="T263" s="204">
        <f>IFERROR(VLOOKUP(C263,'BANK INF DECEMBER 2022'!C263:V779,20,FALSE),)</f>
        <v>3545.13</v>
      </c>
      <c r="U263" s="210">
        <f t="shared" si="18"/>
        <v>102808.73000000001</v>
      </c>
      <c r="V263" s="210">
        <f t="shared" si="19"/>
        <v>811834.41999999993</v>
      </c>
    </row>
    <row r="264" spans="1:22" s="194" customFormat="1" ht="25.15" customHeight="1">
      <c r="A264" s="211">
        <v>262</v>
      </c>
      <c r="B264" s="202">
        <v>5</v>
      </c>
      <c r="C264" s="710" t="s">
        <v>502</v>
      </c>
      <c r="D264" s="203" t="s">
        <v>787</v>
      </c>
      <c r="E264" s="203" t="str">
        <f>IFERROR(VLOOKUP(C264,'BANK INF DECEMBER 2022'!C264:F780,4,FALSE),)</f>
        <v>0152657445800</v>
      </c>
      <c r="F264" s="204" t="s">
        <v>194</v>
      </c>
      <c r="G264" s="204">
        <f>IFERROR(VLOOKUP(C264,'BANK INF DECEMBER 2022'!C264:H780,6,FALSE),)</f>
        <v>26</v>
      </c>
      <c r="H264" s="204">
        <f>IFERROR(VLOOKUP(C264,'BANK INF DECEMBER 2022'!C264:I780,7,FALSE),)</f>
        <v>12500</v>
      </c>
      <c r="I264" s="204">
        <f>IFERROR(VLOOKUP(C264,'BANK INF DECEMBER 2022'!C264:J780,8,FALSE),)</f>
        <v>325000</v>
      </c>
      <c r="J264" s="204">
        <f>IFERROR(VLOOKUP(C264,'BANK INF DECEMBER 2022'!C264:L780,10,FALSE),)</f>
        <v>700862.25</v>
      </c>
      <c r="K264" s="204">
        <f>IFERROR(VLOOKUP(C264,'BANK INF DECEMBER 2022'!C264:M780,11,FALSE),)</f>
        <v>630776.02</v>
      </c>
      <c r="L264" s="204">
        <f>IFERROR(VLOOKUP(C264,'BANK INF DECEMBER 2022'!C264:N780,12,FALSE),)</f>
        <v>42155.204000000005</v>
      </c>
      <c r="M264" s="204">
        <f>IFERROR(VLOOKUP(C264,'BANK INF DECEMBER 2022'!C264:O780,13,FALSE),)</f>
        <v>70086.23</v>
      </c>
      <c r="N264" s="204">
        <f>IFERROR(VLOOKUP(C264,'BANK INF DECEMBER 2022'!C264:P780,14,FALSE),)</f>
        <v>0</v>
      </c>
      <c r="O264" s="204">
        <f t="shared" si="17"/>
        <v>112241.43400000001</v>
      </c>
      <c r="P264" s="204">
        <f>IFERROR(VLOOKUP(C264,'BANK INF DECEMBER 2022'!C264:R780,16,FALSE),)</f>
        <v>0</v>
      </c>
      <c r="Q264" s="204">
        <f t="shared" si="16"/>
        <v>588620.81599999999</v>
      </c>
      <c r="R264" s="204">
        <f>IFERROR(VLOOKUP(C264,'BANK INF DECEMBER 2022'!C264:T780,18,FALSE),)</f>
        <v>28034.49</v>
      </c>
      <c r="S264" s="204">
        <f>IFERROR(VLOOKUP(C264,'BANK INF DECEMBER 2022'!C264:U780,19,FALSE),)</f>
        <v>70086.23</v>
      </c>
      <c r="T264" s="204">
        <f>IFERROR(VLOOKUP(C264,'BANK INF DECEMBER 2022'!C264:V780,20,FALSE),)</f>
        <v>3504.31</v>
      </c>
      <c r="U264" s="210">
        <f t="shared" si="18"/>
        <v>101625.03</v>
      </c>
      <c r="V264" s="210">
        <f t="shared" si="19"/>
        <v>802487.28</v>
      </c>
    </row>
    <row r="265" spans="1:22" s="194" customFormat="1" ht="25.15" customHeight="1">
      <c r="A265" s="211">
        <v>263</v>
      </c>
      <c r="B265" s="202">
        <v>5</v>
      </c>
      <c r="C265" s="710" t="s">
        <v>503</v>
      </c>
      <c r="D265" s="203" t="s">
        <v>787</v>
      </c>
      <c r="E265" s="203" t="str">
        <f>IFERROR(VLOOKUP(C265,'BANK INF DECEMBER 2022'!C265:F781,4,FALSE),)</f>
        <v>0152505774700</v>
      </c>
      <c r="F265" s="204" t="s">
        <v>204</v>
      </c>
      <c r="G265" s="204">
        <f>IFERROR(VLOOKUP(C265,'BANK INF DECEMBER 2022'!C265:H781,6,FALSE),)</f>
        <v>20</v>
      </c>
      <c r="H265" s="204">
        <f>IFERROR(VLOOKUP(C265,'BANK INF DECEMBER 2022'!C265:I781,7,FALSE),)</f>
        <v>15000</v>
      </c>
      <c r="I265" s="204">
        <f>IFERROR(VLOOKUP(C265,'BANK INF DECEMBER 2022'!C265:J781,8,FALSE),)</f>
        <v>390000</v>
      </c>
      <c r="J265" s="204">
        <f>IFERROR(VLOOKUP(C265,'BANK INF DECEMBER 2022'!C265:L781,10,FALSE),)</f>
        <v>488014.46</v>
      </c>
      <c r="K265" s="204">
        <f>IFERROR(VLOOKUP(C265,'BANK INF DECEMBER 2022'!C265:M781,11,FALSE),)</f>
        <v>439213.01</v>
      </c>
      <c r="L265" s="204">
        <f>IFERROR(VLOOKUP(C265,'BANK INF DECEMBER 2022'!C265:N781,12,FALSE),)</f>
        <v>13537.040800000001</v>
      </c>
      <c r="M265" s="204">
        <f>IFERROR(VLOOKUP(C265,'BANK INF DECEMBER 2022'!C265:O781,13,FALSE),)</f>
        <v>48801.45</v>
      </c>
      <c r="N265" s="204">
        <f>IFERROR(VLOOKUP(C265,'BANK INF DECEMBER 2022'!C265:P781,14,FALSE),)</f>
        <v>0</v>
      </c>
      <c r="O265" s="204">
        <f t="shared" si="17"/>
        <v>62338.4908</v>
      </c>
      <c r="P265" s="204">
        <f>IFERROR(VLOOKUP(C265,'BANK INF DECEMBER 2022'!C265:R781,16,FALSE),)</f>
        <v>0</v>
      </c>
      <c r="Q265" s="204">
        <f t="shared" si="16"/>
        <v>425675.96920000005</v>
      </c>
      <c r="R265" s="204">
        <f>IFERROR(VLOOKUP(C265,'BANK INF DECEMBER 2022'!C265:T781,18,FALSE),)</f>
        <v>19520.580000000002</v>
      </c>
      <c r="S265" s="204">
        <f>IFERROR(VLOOKUP(C265,'BANK INF DECEMBER 2022'!C265:U781,19,FALSE),)</f>
        <v>48801.45</v>
      </c>
      <c r="T265" s="204">
        <f>IFERROR(VLOOKUP(C265,'BANK INF DECEMBER 2022'!C265:V781,20,FALSE),)</f>
        <v>2440.0700000000002</v>
      </c>
      <c r="U265" s="210">
        <f t="shared" si="18"/>
        <v>70762.100000000006</v>
      </c>
      <c r="V265" s="210">
        <f t="shared" si="19"/>
        <v>558776.56000000006</v>
      </c>
    </row>
    <row r="266" spans="1:22" s="194" customFormat="1" ht="25.15" customHeight="1">
      <c r="A266" s="211">
        <v>264</v>
      </c>
      <c r="B266" s="202">
        <v>5</v>
      </c>
      <c r="C266" s="710" t="s">
        <v>504</v>
      </c>
      <c r="D266" s="203" t="s">
        <v>787</v>
      </c>
      <c r="E266" s="203" t="str">
        <f>IFERROR(VLOOKUP(C266,'BANK INF DECEMBER 2022'!C266:F782,4,FALSE),)</f>
        <v>0152656034800</v>
      </c>
      <c r="F266" s="204" t="s">
        <v>194</v>
      </c>
      <c r="G266" s="204">
        <f>IFERROR(VLOOKUP(C266,'BANK INF DECEMBER 2022'!C266:H782,6,FALSE),)</f>
        <v>26</v>
      </c>
      <c r="H266" s="204">
        <f>IFERROR(VLOOKUP(C266,'BANK INF DECEMBER 2022'!C266:I782,7,FALSE),)</f>
        <v>12500</v>
      </c>
      <c r="I266" s="204">
        <f>IFERROR(VLOOKUP(C266,'BANK INF DECEMBER 2022'!C266:J782,8,FALSE),)</f>
        <v>325000</v>
      </c>
      <c r="J266" s="204">
        <f>IFERROR(VLOOKUP(C266,'BANK INF DECEMBER 2022'!C266:L782,10,FALSE),)</f>
        <v>480845.32</v>
      </c>
      <c r="K266" s="204">
        <f>IFERROR(VLOOKUP(C266,'BANK INF DECEMBER 2022'!C266:M782,11,FALSE),)</f>
        <v>432760.79000000004</v>
      </c>
      <c r="L266" s="204">
        <f>IFERROR(VLOOKUP(C266,'BANK INF DECEMBER 2022'!C266:N782,12,FALSE),)</f>
        <v>13020.863200000003</v>
      </c>
      <c r="M266" s="204">
        <f>IFERROR(VLOOKUP(C266,'BANK INF DECEMBER 2022'!C266:O782,13,FALSE),)</f>
        <v>48084.53</v>
      </c>
      <c r="N266" s="204">
        <f>IFERROR(VLOOKUP(C266,'BANK INF DECEMBER 2022'!C266:P782,14,FALSE),)</f>
        <v>100000</v>
      </c>
      <c r="O266" s="204">
        <f t="shared" si="17"/>
        <v>161105.39319999999</v>
      </c>
      <c r="P266" s="204">
        <f>IFERROR(VLOOKUP(C266,'BANK INF DECEMBER 2022'!C266:R782,16,FALSE),)</f>
        <v>0</v>
      </c>
      <c r="Q266" s="204">
        <f t="shared" si="16"/>
        <v>319739.92680000002</v>
      </c>
      <c r="R266" s="204">
        <f>IFERROR(VLOOKUP(C266,'BANK INF DECEMBER 2022'!C266:T782,18,FALSE),)</f>
        <v>19233.810000000001</v>
      </c>
      <c r="S266" s="204">
        <f>IFERROR(VLOOKUP(C266,'BANK INF DECEMBER 2022'!C266:U782,19,FALSE),)</f>
        <v>48084.53</v>
      </c>
      <c r="T266" s="204">
        <f>IFERROR(VLOOKUP(C266,'BANK INF DECEMBER 2022'!C266:V782,20,FALSE),)</f>
        <v>2404.23</v>
      </c>
      <c r="U266" s="210">
        <f t="shared" si="18"/>
        <v>69722.569999999992</v>
      </c>
      <c r="V266" s="210">
        <f t="shared" si="19"/>
        <v>550567.89</v>
      </c>
    </row>
    <row r="267" spans="1:22" s="194" customFormat="1" ht="25.15" customHeight="1">
      <c r="A267" s="211">
        <v>265</v>
      </c>
      <c r="B267" s="202">
        <v>5</v>
      </c>
      <c r="C267" s="710" t="s">
        <v>505</v>
      </c>
      <c r="D267" s="203" t="s">
        <v>787</v>
      </c>
      <c r="E267" s="203" t="str">
        <f>IFERROR(VLOOKUP(C267,'BANK INF DECEMBER 2022'!C267:F783,4,FALSE),)</f>
        <v>0152291575900</v>
      </c>
      <c r="F267" s="204" t="s">
        <v>235</v>
      </c>
      <c r="G267" s="204">
        <f>IFERROR(VLOOKUP(C267,'BANK INF DECEMBER 2022'!C267:H783,6,FALSE),)</f>
        <v>26</v>
      </c>
      <c r="H267" s="204">
        <f>IFERROR(VLOOKUP(C267,'BANK INF DECEMBER 2022'!C267:I783,7,FALSE),)</f>
        <v>25000</v>
      </c>
      <c r="I267" s="204">
        <f>IFERROR(VLOOKUP(C267,'BANK INF DECEMBER 2022'!C267:J783,8,FALSE),)</f>
        <v>650000</v>
      </c>
      <c r="J267" s="204">
        <f>IFERROR(VLOOKUP(C267,'BANK INF DECEMBER 2022'!C267:L783,10,FALSE),)</f>
        <v>1155038.8500000001</v>
      </c>
      <c r="K267" s="204">
        <f>IFERROR(VLOOKUP(C267,'BANK INF DECEMBER 2022'!C267:M783,11,FALSE),)</f>
        <v>1039534.9600000001</v>
      </c>
      <c r="L267" s="204">
        <f>IFERROR(VLOOKUP(C267,'BANK INF DECEMBER 2022'!C267:N783,12,FALSE),)</f>
        <v>139860.48800000001</v>
      </c>
      <c r="M267" s="204">
        <f>IFERROR(VLOOKUP(C267,'BANK INF DECEMBER 2022'!C267:O783,13,FALSE),)</f>
        <v>115503.89</v>
      </c>
      <c r="N267" s="204">
        <f>IFERROR(VLOOKUP(C267,'BANK INF DECEMBER 2022'!C267:P783,14,FALSE),)</f>
        <v>100000</v>
      </c>
      <c r="O267" s="204">
        <f t="shared" si="17"/>
        <v>355364.37800000003</v>
      </c>
      <c r="P267" s="204">
        <f>IFERROR(VLOOKUP(C267,'BANK INF DECEMBER 2022'!C267:R783,16,FALSE),)</f>
        <v>0</v>
      </c>
      <c r="Q267" s="204">
        <f t="shared" si="16"/>
        <v>799674.47200000007</v>
      </c>
      <c r="R267" s="204">
        <f>IFERROR(VLOOKUP(C267,'BANK INF DECEMBER 2022'!C267:T783,18,FALSE),)</f>
        <v>46201.55</v>
      </c>
      <c r="S267" s="204">
        <f>IFERROR(VLOOKUP(C267,'BANK INF DECEMBER 2022'!C267:U783,19,FALSE),)</f>
        <v>115503.89</v>
      </c>
      <c r="T267" s="204">
        <f>IFERROR(VLOOKUP(C267,'BANK INF DECEMBER 2022'!C267:V783,20,FALSE),)</f>
        <v>5775.19</v>
      </c>
      <c r="U267" s="210">
        <f t="shared" si="18"/>
        <v>167480.63</v>
      </c>
      <c r="V267" s="210">
        <f t="shared" si="19"/>
        <v>1322519.48</v>
      </c>
    </row>
    <row r="268" spans="1:22" s="194" customFormat="1" ht="25.15" customHeight="1">
      <c r="A268" s="211">
        <v>266</v>
      </c>
      <c r="B268" s="202">
        <v>5</v>
      </c>
      <c r="C268" s="710" t="s">
        <v>506</v>
      </c>
      <c r="D268" s="203" t="s">
        <v>787</v>
      </c>
      <c r="E268" s="203" t="str">
        <f>IFERROR(VLOOKUP(C268,'BANK INF DECEMBER 2022'!C268:F784,4,FALSE),)</f>
        <v>0152657061300</v>
      </c>
      <c r="F268" s="204" t="s">
        <v>204</v>
      </c>
      <c r="G268" s="204">
        <f>IFERROR(VLOOKUP(C268,'BANK INF DECEMBER 2022'!C268:H784,6,FALSE),)</f>
        <v>25</v>
      </c>
      <c r="H268" s="204">
        <f>IFERROR(VLOOKUP(C268,'BANK INF DECEMBER 2022'!C268:I784,7,FALSE),)</f>
        <v>15000</v>
      </c>
      <c r="I268" s="204">
        <f>IFERROR(VLOOKUP(C268,'BANK INF DECEMBER 2022'!C268:J784,8,FALSE),)</f>
        <v>390000</v>
      </c>
      <c r="J268" s="204">
        <f>IFERROR(VLOOKUP(C268,'BANK INF DECEMBER 2022'!C268:L784,10,FALSE),)</f>
        <v>688024.08</v>
      </c>
      <c r="K268" s="204">
        <f>IFERROR(VLOOKUP(C268,'BANK INF DECEMBER 2022'!C268:M784,11,FALSE),)</f>
        <v>619221.66999999993</v>
      </c>
      <c r="L268" s="204">
        <f>IFERROR(VLOOKUP(C268,'BANK INF DECEMBER 2022'!C268:N784,12,FALSE),)</f>
        <v>39844.333999999988</v>
      </c>
      <c r="M268" s="204">
        <f>IFERROR(VLOOKUP(C268,'BANK INF DECEMBER 2022'!C268:O784,13,FALSE),)</f>
        <v>68802.41</v>
      </c>
      <c r="N268" s="204">
        <f>IFERROR(VLOOKUP(C268,'BANK INF DECEMBER 2022'!C268:P784,14,FALSE),)</f>
        <v>0</v>
      </c>
      <c r="O268" s="204">
        <f t="shared" si="17"/>
        <v>108646.74399999999</v>
      </c>
      <c r="P268" s="204">
        <f>IFERROR(VLOOKUP(C268,'BANK INF DECEMBER 2022'!C268:R784,16,FALSE),)</f>
        <v>0</v>
      </c>
      <c r="Q268" s="204">
        <f t="shared" si="16"/>
        <v>579377.33600000001</v>
      </c>
      <c r="R268" s="204">
        <f>IFERROR(VLOOKUP(C268,'BANK INF DECEMBER 2022'!C268:T784,18,FALSE),)</f>
        <v>27520.959999999999</v>
      </c>
      <c r="S268" s="204">
        <f>IFERROR(VLOOKUP(C268,'BANK INF DECEMBER 2022'!C268:U784,19,FALSE),)</f>
        <v>68802.41</v>
      </c>
      <c r="T268" s="204">
        <f>IFERROR(VLOOKUP(C268,'BANK INF DECEMBER 2022'!C268:V784,20,FALSE),)</f>
        <v>3440.12</v>
      </c>
      <c r="U268" s="210">
        <f t="shared" si="18"/>
        <v>99763.489999999991</v>
      </c>
      <c r="V268" s="210">
        <f t="shared" si="19"/>
        <v>787787.57</v>
      </c>
    </row>
    <row r="269" spans="1:22" s="194" customFormat="1" ht="25.15" customHeight="1">
      <c r="A269" s="211">
        <v>267</v>
      </c>
      <c r="B269" s="202">
        <v>5</v>
      </c>
      <c r="C269" s="710" t="s">
        <v>507</v>
      </c>
      <c r="D269" s="203" t="s">
        <v>787</v>
      </c>
      <c r="E269" s="203" t="str">
        <f>IFERROR(VLOOKUP(C269,'BANK INF DECEMBER 2022'!C269:F785,4,FALSE),)</f>
        <v>0152523578200</v>
      </c>
      <c r="F269" s="204" t="s">
        <v>204</v>
      </c>
      <c r="G269" s="204">
        <f>IFERROR(VLOOKUP(C269,'BANK INF DECEMBER 2022'!C269:H785,6,FALSE),)</f>
        <v>22</v>
      </c>
      <c r="H269" s="204">
        <f>IFERROR(VLOOKUP(C269,'BANK INF DECEMBER 2022'!C269:I785,7,FALSE),)</f>
        <v>15000</v>
      </c>
      <c r="I269" s="204">
        <f>IFERROR(VLOOKUP(C269,'BANK INF DECEMBER 2022'!C269:J785,8,FALSE),)</f>
        <v>390000</v>
      </c>
      <c r="J269" s="204">
        <f>IFERROR(VLOOKUP(C269,'BANK INF DECEMBER 2022'!C269:L785,10,FALSE),)</f>
        <v>790035.39</v>
      </c>
      <c r="K269" s="204">
        <f>IFERROR(VLOOKUP(C269,'BANK INF DECEMBER 2022'!C269:M785,11,FALSE),)</f>
        <v>711031.85</v>
      </c>
      <c r="L269" s="204">
        <f>IFERROR(VLOOKUP(C269,'BANK INF DECEMBER 2022'!C269:N785,12,FALSE),)</f>
        <v>58206.369999999995</v>
      </c>
      <c r="M269" s="204">
        <f>IFERROR(VLOOKUP(C269,'BANK INF DECEMBER 2022'!C269:O785,13,FALSE),)</f>
        <v>79003.539999999994</v>
      </c>
      <c r="N269" s="204">
        <f>IFERROR(VLOOKUP(C269,'BANK INF DECEMBER 2022'!C269:P785,14,FALSE),)</f>
        <v>100000</v>
      </c>
      <c r="O269" s="204">
        <f t="shared" si="17"/>
        <v>237209.90999999997</v>
      </c>
      <c r="P269" s="204">
        <f>IFERROR(VLOOKUP(C269,'BANK INF DECEMBER 2022'!C269:R785,16,FALSE),)</f>
        <v>0</v>
      </c>
      <c r="Q269" s="204">
        <f t="shared" si="16"/>
        <v>552825.48</v>
      </c>
      <c r="R269" s="204">
        <f>IFERROR(VLOOKUP(C269,'BANK INF DECEMBER 2022'!C269:T785,18,FALSE),)</f>
        <v>31601.42</v>
      </c>
      <c r="S269" s="204">
        <f>IFERROR(VLOOKUP(C269,'BANK INF DECEMBER 2022'!C269:U785,19,FALSE),)</f>
        <v>79003.539999999994</v>
      </c>
      <c r="T269" s="204">
        <f>IFERROR(VLOOKUP(C269,'BANK INF DECEMBER 2022'!C269:V785,20,FALSE),)</f>
        <v>3950.18</v>
      </c>
      <c r="U269" s="210">
        <f t="shared" si="18"/>
        <v>114555.13999999998</v>
      </c>
      <c r="V269" s="210">
        <f t="shared" si="19"/>
        <v>904590.53</v>
      </c>
    </row>
    <row r="270" spans="1:22" s="194" customFormat="1" ht="25.15" customHeight="1">
      <c r="A270" s="211">
        <v>268</v>
      </c>
      <c r="B270" s="202">
        <v>5</v>
      </c>
      <c r="C270" s="710" t="s">
        <v>508</v>
      </c>
      <c r="D270" s="203" t="s">
        <v>787</v>
      </c>
      <c r="E270" s="203" t="str">
        <f>IFERROR(VLOOKUP(C270,'BANK INF DECEMBER 2022'!C270:F786,4,FALSE),)</f>
        <v>0152656846400</v>
      </c>
      <c r="F270" s="204" t="s">
        <v>204</v>
      </c>
      <c r="G270" s="204">
        <f>IFERROR(VLOOKUP(C270,'BANK INF DECEMBER 2022'!C270:H786,6,FALSE),)</f>
        <v>22</v>
      </c>
      <c r="H270" s="204">
        <f>IFERROR(VLOOKUP(C270,'BANK INF DECEMBER 2022'!C270:I786,7,FALSE),)</f>
        <v>15000</v>
      </c>
      <c r="I270" s="204">
        <f>IFERROR(VLOOKUP(C270,'BANK INF DECEMBER 2022'!C270:J786,8,FALSE),)</f>
        <v>390000</v>
      </c>
      <c r="J270" s="204">
        <f>IFERROR(VLOOKUP(C270,'BANK INF DECEMBER 2022'!C270:L786,10,FALSE),)</f>
        <v>609021.46</v>
      </c>
      <c r="K270" s="204">
        <f>IFERROR(VLOOKUP(C270,'BANK INF DECEMBER 2022'!C270:M786,11,FALSE),)</f>
        <v>548119.30999999994</v>
      </c>
      <c r="L270" s="204">
        <f>IFERROR(VLOOKUP(C270,'BANK INF DECEMBER 2022'!C270:N786,12,FALSE),)</f>
        <v>25623.861999999986</v>
      </c>
      <c r="M270" s="204">
        <f>IFERROR(VLOOKUP(C270,'BANK INF DECEMBER 2022'!C270:O786,13,FALSE),)</f>
        <v>60902.15</v>
      </c>
      <c r="N270" s="204">
        <f>IFERROR(VLOOKUP(C270,'BANK INF DECEMBER 2022'!C270:P786,14,FALSE),)</f>
        <v>100000</v>
      </c>
      <c r="O270" s="204">
        <f t="shared" si="17"/>
        <v>186526.01199999999</v>
      </c>
      <c r="P270" s="204">
        <f>IFERROR(VLOOKUP(C270,'BANK INF DECEMBER 2022'!C270:R786,16,FALSE),)</f>
        <v>0</v>
      </c>
      <c r="Q270" s="204">
        <f t="shared" si="16"/>
        <v>422495.44799999997</v>
      </c>
      <c r="R270" s="204">
        <f>IFERROR(VLOOKUP(C270,'BANK INF DECEMBER 2022'!C270:T786,18,FALSE),)</f>
        <v>24360.86</v>
      </c>
      <c r="S270" s="204">
        <f>IFERROR(VLOOKUP(C270,'BANK INF DECEMBER 2022'!C270:U786,19,FALSE),)</f>
        <v>60902.15</v>
      </c>
      <c r="T270" s="204">
        <f>IFERROR(VLOOKUP(C270,'BANK INF DECEMBER 2022'!C270:V786,20,FALSE),)</f>
        <v>3045.11</v>
      </c>
      <c r="U270" s="210">
        <f t="shared" si="18"/>
        <v>88308.12000000001</v>
      </c>
      <c r="V270" s="210">
        <f t="shared" si="19"/>
        <v>697329.58</v>
      </c>
    </row>
    <row r="271" spans="1:22" s="194" customFormat="1" ht="25.15" customHeight="1">
      <c r="A271" s="211">
        <v>269</v>
      </c>
      <c r="B271" s="202">
        <v>5</v>
      </c>
      <c r="C271" s="710" t="s">
        <v>509</v>
      </c>
      <c r="D271" s="203" t="s">
        <v>787</v>
      </c>
      <c r="E271" s="203" t="str">
        <f>IFERROR(VLOOKUP(C271,'BANK INF DECEMBER 2022'!C271:F787,4,FALSE),)</f>
        <v>0152228477800</v>
      </c>
      <c r="F271" s="203" t="s">
        <v>204</v>
      </c>
      <c r="G271" s="204">
        <f>IFERROR(VLOOKUP(C271,'BANK INF DECEMBER 2022'!C271:H787,6,FALSE),)</f>
        <v>24</v>
      </c>
      <c r="H271" s="204">
        <f>IFERROR(VLOOKUP(C271,'BANK INF DECEMBER 2022'!C271:I787,7,FALSE),)</f>
        <v>15000</v>
      </c>
      <c r="I271" s="204">
        <f>IFERROR(VLOOKUP(C271,'BANK INF DECEMBER 2022'!C271:J787,8,FALSE),)</f>
        <v>390000</v>
      </c>
      <c r="J271" s="204">
        <f>IFERROR(VLOOKUP(C271,'BANK INF DECEMBER 2022'!C271:L787,10,FALSE),)</f>
        <v>802034</v>
      </c>
      <c r="K271" s="204">
        <f>IFERROR(VLOOKUP(C271,'BANK INF DECEMBER 2022'!C271:M787,11,FALSE),)</f>
        <v>721830.6</v>
      </c>
      <c r="L271" s="204">
        <f>IFERROR(VLOOKUP(C271,'BANK INF DECEMBER 2022'!C271:N787,12,FALSE),)</f>
        <v>60366.119999999995</v>
      </c>
      <c r="M271" s="204">
        <f>IFERROR(VLOOKUP(C271,'BANK INF DECEMBER 2022'!C271:O787,13,FALSE),)</f>
        <v>80203.399999999994</v>
      </c>
      <c r="N271" s="204">
        <f>IFERROR(VLOOKUP(C271,'BANK INF DECEMBER 2022'!C271:P787,14,FALSE),)</f>
        <v>100000</v>
      </c>
      <c r="O271" s="204">
        <f t="shared" si="17"/>
        <v>240569.52</v>
      </c>
      <c r="P271" s="204">
        <f>IFERROR(VLOOKUP(C271,'BANK INF DECEMBER 2022'!C271:R787,16,FALSE),)</f>
        <v>0</v>
      </c>
      <c r="Q271" s="204">
        <f t="shared" si="16"/>
        <v>561464.48</v>
      </c>
      <c r="R271" s="204">
        <f>IFERROR(VLOOKUP(C271,'BANK INF DECEMBER 2022'!C271:T787,18,FALSE),)</f>
        <v>32081.360000000001</v>
      </c>
      <c r="S271" s="204">
        <f>IFERROR(VLOOKUP(C271,'BANK INF DECEMBER 2022'!C271:U787,19,FALSE),)</f>
        <v>80203.399999999994</v>
      </c>
      <c r="T271" s="204">
        <f>IFERROR(VLOOKUP(C271,'BANK INF DECEMBER 2022'!C271:V787,20,FALSE),)</f>
        <v>4010.17</v>
      </c>
      <c r="U271" s="210">
        <f t="shared" si="18"/>
        <v>116294.93</v>
      </c>
      <c r="V271" s="210">
        <f t="shared" si="19"/>
        <v>918328.92999999993</v>
      </c>
    </row>
    <row r="272" spans="1:22" s="194" customFormat="1" ht="25.15" customHeight="1">
      <c r="A272" s="211">
        <v>270</v>
      </c>
      <c r="B272" s="202">
        <v>5</v>
      </c>
      <c r="C272" s="710" t="s">
        <v>510</v>
      </c>
      <c r="D272" s="203" t="s">
        <v>787</v>
      </c>
      <c r="E272" s="203" t="str">
        <f>IFERROR(VLOOKUP(C272,'BANK INF DECEMBER 2022'!C272:F788,4,FALSE),)</f>
        <v>0152655144400</v>
      </c>
      <c r="F272" s="204" t="s">
        <v>511</v>
      </c>
      <c r="G272" s="204">
        <f>IFERROR(VLOOKUP(C272,'BANK INF DECEMBER 2022'!C272:H788,6,FALSE),)</f>
        <v>21</v>
      </c>
      <c r="H272" s="204">
        <f>IFERROR(VLOOKUP(C272,'BANK INF DECEMBER 2022'!C272:I788,7,FALSE),)</f>
        <v>15000</v>
      </c>
      <c r="I272" s="204">
        <f>IFERROR(VLOOKUP(C272,'BANK INF DECEMBER 2022'!C272:J788,8,FALSE),)</f>
        <v>390000</v>
      </c>
      <c r="J272" s="204">
        <f>IFERROR(VLOOKUP(C272,'BANK INF DECEMBER 2022'!C272:L788,10,FALSE),)</f>
        <v>606022.39</v>
      </c>
      <c r="K272" s="204">
        <f>IFERROR(VLOOKUP(C272,'BANK INF DECEMBER 2022'!C272:M788,11,FALSE),)</f>
        <v>545420.15</v>
      </c>
      <c r="L272" s="204">
        <f>IFERROR(VLOOKUP(C272,'BANK INF DECEMBER 2022'!C272:N788,12,FALSE),)</f>
        <v>25084.030000000006</v>
      </c>
      <c r="M272" s="204">
        <f>IFERROR(VLOOKUP(C272,'BANK INF DECEMBER 2022'!C272:O788,13,FALSE),)</f>
        <v>60602.239999999998</v>
      </c>
      <c r="N272" s="204">
        <f>IFERROR(VLOOKUP(C272,'BANK INF DECEMBER 2022'!C272:P788,14,FALSE),)</f>
        <v>100000</v>
      </c>
      <c r="O272" s="204">
        <f t="shared" si="17"/>
        <v>185686.27000000002</v>
      </c>
      <c r="P272" s="204">
        <f>IFERROR(VLOOKUP(C272,'BANK INF DECEMBER 2022'!C272:R788,16,FALSE),)</f>
        <v>0</v>
      </c>
      <c r="Q272" s="204">
        <f t="shared" si="16"/>
        <v>420336.12</v>
      </c>
      <c r="R272" s="204">
        <f>IFERROR(VLOOKUP(C272,'BANK INF DECEMBER 2022'!C272:T788,18,FALSE),)</f>
        <v>24240.9</v>
      </c>
      <c r="S272" s="204">
        <f>IFERROR(VLOOKUP(C272,'BANK INF DECEMBER 2022'!C272:U788,19,FALSE),)</f>
        <v>60602.239999999998</v>
      </c>
      <c r="T272" s="204">
        <f>IFERROR(VLOOKUP(C272,'BANK INF DECEMBER 2022'!C272:V788,20,FALSE),)</f>
        <v>3030.11</v>
      </c>
      <c r="U272" s="210">
        <f t="shared" si="18"/>
        <v>87873.25</v>
      </c>
      <c r="V272" s="210">
        <f t="shared" si="19"/>
        <v>693895.64</v>
      </c>
    </row>
    <row r="273" spans="1:22" s="194" customFormat="1" ht="25.15" customHeight="1">
      <c r="A273" s="211">
        <v>271</v>
      </c>
      <c r="B273" s="202">
        <v>5</v>
      </c>
      <c r="C273" s="710" t="s">
        <v>512</v>
      </c>
      <c r="D273" s="203" t="s">
        <v>787</v>
      </c>
      <c r="E273" s="203" t="str">
        <f>IFERROR(VLOOKUP(C273,'BANK INF DECEMBER 2022'!C273:F789,4,FALSE),)</f>
        <v>0152657247700</v>
      </c>
      <c r="F273" s="204" t="s">
        <v>223</v>
      </c>
      <c r="G273" s="204">
        <f>IFERROR(VLOOKUP(C273,'BANK INF DECEMBER 2022'!C273:H789,6,FALSE),)</f>
        <v>26</v>
      </c>
      <c r="H273" s="204">
        <f>IFERROR(VLOOKUP(C273,'BANK INF DECEMBER 2022'!C273:I789,7,FALSE),)</f>
        <v>15000</v>
      </c>
      <c r="I273" s="204">
        <f>IFERROR(VLOOKUP(C273,'BANK INF DECEMBER 2022'!C273:J789,8,FALSE),)</f>
        <v>390000</v>
      </c>
      <c r="J273" s="204">
        <f>IFERROR(VLOOKUP(C273,'BANK INF DECEMBER 2022'!C273:L789,10,FALSE),)</f>
        <v>586015.07999999996</v>
      </c>
      <c r="K273" s="204">
        <f>IFERROR(VLOOKUP(C273,'BANK INF DECEMBER 2022'!C273:M789,11,FALSE),)</f>
        <v>527413.56999999995</v>
      </c>
      <c r="L273" s="204">
        <f>IFERROR(VLOOKUP(C273,'BANK INF DECEMBER 2022'!C273:N789,12,FALSE),)</f>
        <v>21482.713999999989</v>
      </c>
      <c r="M273" s="204">
        <f>IFERROR(VLOOKUP(C273,'BANK INF DECEMBER 2022'!C273:O789,13,FALSE),)</f>
        <v>58601.51</v>
      </c>
      <c r="N273" s="204">
        <f>IFERROR(VLOOKUP(C273,'BANK INF DECEMBER 2022'!C273:P789,14,FALSE),)</f>
        <v>100000</v>
      </c>
      <c r="O273" s="204">
        <f t="shared" si="17"/>
        <v>180084.22399999999</v>
      </c>
      <c r="P273" s="204">
        <f>IFERROR(VLOOKUP(C273,'BANK INF DECEMBER 2022'!C273:R789,16,FALSE),)</f>
        <v>0</v>
      </c>
      <c r="Q273" s="204">
        <f t="shared" si="16"/>
        <v>405930.85599999997</v>
      </c>
      <c r="R273" s="204">
        <f>IFERROR(VLOOKUP(C273,'BANK INF DECEMBER 2022'!C273:T789,18,FALSE),)</f>
        <v>23440.6</v>
      </c>
      <c r="S273" s="204">
        <f>IFERROR(VLOOKUP(C273,'BANK INF DECEMBER 2022'!C273:U789,19,FALSE),)</f>
        <v>58601.51</v>
      </c>
      <c r="T273" s="204">
        <f>IFERROR(VLOOKUP(C273,'BANK INF DECEMBER 2022'!C273:V789,20,FALSE),)</f>
        <v>2930.08</v>
      </c>
      <c r="U273" s="210">
        <f t="shared" si="18"/>
        <v>84972.19</v>
      </c>
      <c r="V273" s="210">
        <f t="shared" si="19"/>
        <v>670987.27</v>
      </c>
    </row>
    <row r="274" spans="1:22" s="194" customFormat="1" ht="25.15" customHeight="1">
      <c r="A274" s="211">
        <v>272</v>
      </c>
      <c r="B274" s="202">
        <v>5</v>
      </c>
      <c r="C274" s="710" t="s">
        <v>513</v>
      </c>
      <c r="D274" s="203" t="s">
        <v>787</v>
      </c>
      <c r="E274" s="203" t="str">
        <f>IFERROR(VLOOKUP(C274,'BANK INF DECEMBER 2022'!C274:F790,4,FALSE),)</f>
        <v>0152657051000</v>
      </c>
      <c r="F274" s="204" t="s">
        <v>304</v>
      </c>
      <c r="G274" s="204">
        <f>IFERROR(VLOOKUP(C274,'BANK INF DECEMBER 2022'!C274:H790,6,FALSE),)</f>
        <v>23</v>
      </c>
      <c r="H274" s="204">
        <f>IFERROR(VLOOKUP(C274,'BANK INF DECEMBER 2022'!C274:I790,7,FALSE),)</f>
        <v>12500</v>
      </c>
      <c r="I274" s="204">
        <f>IFERROR(VLOOKUP(C274,'BANK INF DECEMBER 2022'!C274:J790,8,FALSE),)</f>
        <v>325000</v>
      </c>
      <c r="J274" s="204">
        <f>IFERROR(VLOOKUP(C274,'BANK INF DECEMBER 2022'!C274:L790,10,FALSE),)</f>
        <v>576688.91</v>
      </c>
      <c r="K274" s="204">
        <f>IFERROR(VLOOKUP(C274,'BANK INF DECEMBER 2022'!C274:M790,11,FALSE),)</f>
        <v>519020.02</v>
      </c>
      <c r="L274" s="204">
        <f>IFERROR(VLOOKUP(C274,'BANK INF DECEMBER 2022'!C274:N790,12,FALSE),)</f>
        <v>19921.601600000002</v>
      </c>
      <c r="M274" s="204">
        <f>IFERROR(VLOOKUP(C274,'BANK INF DECEMBER 2022'!C274:O790,13,FALSE),)</f>
        <v>57668.89</v>
      </c>
      <c r="N274" s="204">
        <f>IFERROR(VLOOKUP(C274,'BANK INF DECEMBER 2022'!C274:P790,14,FALSE),)</f>
        <v>100000</v>
      </c>
      <c r="O274" s="204">
        <f t="shared" si="17"/>
        <v>177590.49160000001</v>
      </c>
      <c r="P274" s="204">
        <f>IFERROR(VLOOKUP(C274,'BANK INF DECEMBER 2022'!C274:R790,16,FALSE),)</f>
        <v>0</v>
      </c>
      <c r="Q274" s="204">
        <f t="shared" si="16"/>
        <v>399098.41840000002</v>
      </c>
      <c r="R274" s="204">
        <f>IFERROR(VLOOKUP(C274,'BANK INF DECEMBER 2022'!C274:T790,18,FALSE),)</f>
        <v>23067.56</v>
      </c>
      <c r="S274" s="204">
        <f>IFERROR(VLOOKUP(C274,'BANK INF DECEMBER 2022'!C274:U790,19,FALSE),)</f>
        <v>57668.89</v>
      </c>
      <c r="T274" s="204">
        <f>IFERROR(VLOOKUP(C274,'BANK INF DECEMBER 2022'!C274:V790,20,FALSE),)</f>
        <v>2883.44</v>
      </c>
      <c r="U274" s="210">
        <f t="shared" si="18"/>
        <v>83619.89</v>
      </c>
      <c r="V274" s="210">
        <f t="shared" si="19"/>
        <v>660308.80000000005</v>
      </c>
    </row>
    <row r="275" spans="1:22" s="194" customFormat="1" ht="25.15" customHeight="1">
      <c r="A275" s="211">
        <v>273</v>
      </c>
      <c r="B275" s="202">
        <v>5</v>
      </c>
      <c r="C275" s="710" t="s">
        <v>516</v>
      </c>
      <c r="D275" s="203" t="s">
        <v>787</v>
      </c>
      <c r="E275" s="203" t="str">
        <f>IFERROR(VLOOKUP(C275,'BANK INF DECEMBER 2022'!C275:F791,4,FALSE),)</f>
        <v>0152657066000</v>
      </c>
      <c r="F275" s="204" t="s">
        <v>204</v>
      </c>
      <c r="G275" s="204">
        <f>IFERROR(VLOOKUP(C275,'BANK INF DECEMBER 2022'!C275:H791,6,FALSE),)</f>
        <v>24</v>
      </c>
      <c r="H275" s="204">
        <f>IFERROR(VLOOKUP(C275,'BANK INF DECEMBER 2022'!C275:I791,7,FALSE),)</f>
        <v>15000</v>
      </c>
      <c r="I275" s="204">
        <f>IFERROR(VLOOKUP(C275,'BANK INF DECEMBER 2022'!C275:J791,8,FALSE),)</f>
        <v>390000</v>
      </c>
      <c r="J275" s="204">
        <f>IFERROR(VLOOKUP(C275,'BANK INF DECEMBER 2022'!C275:L791,10,FALSE),)</f>
        <v>613019.46</v>
      </c>
      <c r="K275" s="204">
        <f>IFERROR(VLOOKUP(C275,'BANK INF DECEMBER 2022'!C275:M791,11,FALSE),)</f>
        <v>551717.51</v>
      </c>
      <c r="L275" s="204">
        <f>IFERROR(VLOOKUP(C275,'BANK INF DECEMBER 2022'!C275:N791,12,FALSE),)</f>
        <v>26343.502</v>
      </c>
      <c r="M275" s="204">
        <f>IFERROR(VLOOKUP(C275,'BANK INF DECEMBER 2022'!C275:O791,13,FALSE),)</f>
        <v>61301.95</v>
      </c>
      <c r="N275" s="204">
        <f>IFERROR(VLOOKUP(C275,'BANK INF DECEMBER 2022'!C275:P791,14,FALSE),)</f>
        <v>100000</v>
      </c>
      <c r="O275" s="204">
        <f t="shared" si="17"/>
        <v>187645.45199999999</v>
      </c>
      <c r="P275" s="204">
        <f>IFERROR(VLOOKUP(C275,'BANK INF DECEMBER 2022'!C275:R791,16,FALSE),)</f>
        <v>0</v>
      </c>
      <c r="Q275" s="204">
        <f t="shared" si="16"/>
        <v>425374.00799999997</v>
      </c>
      <c r="R275" s="204">
        <f>IFERROR(VLOOKUP(C275,'BANK INF DECEMBER 2022'!C275:T791,18,FALSE),)</f>
        <v>24520.78</v>
      </c>
      <c r="S275" s="204">
        <f>IFERROR(VLOOKUP(C275,'BANK INF DECEMBER 2022'!C275:U791,19,FALSE),)</f>
        <v>61301.95</v>
      </c>
      <c r="T275" s="204">
        <f>IFERROR(VLOOKUP(C275,'BANK INF DECEMBER 2022'!C275:V791,20,FALSE),)</f>
        <v>3065.1</v>
      </c>
      <c r="U275" s="210">
        <f t="shared" si="18"/>
        <v>88887.83</v>
      </c>
      <c r="V275" s="210">
        <f t="shared" si="19"/>
        <v>701907.28999999992</v>
      </c>
    </row>
    <row r="276" spans="1:22" s="194" customFormat="1" ht="25.15" customHeight="1">
      <c r="A276" s="211">
        <v>274</v>
      </c>
      <c r="B276" s="202">
        <v>5</v>
      </c>
      <c r="C276" s="710" t="s">
        <v>517</v>
      </c>
      <c r="D276" s="203" t="s">
        <v>787</v>
      </c>
      <c r="E276" s="203" t="str">
        <f>IFERROR(VLOOKUP(C276,'BANK INF DECEMBER 2022'!C276:F792,4,FALSE),)</f>
        <v>0152657120900</v>
      </c>
      <c r="F276" s="204" t="s">
        <v>204</v>
      </c>
      <c r="G276" s="204">
        <f>IFERROR(VLOOKUP(C276,'BANK INF DECEMBER 2022'!C276:H792,6,FALSE),)</f>
        <v>22</v>
      </c>
      <c r="H276" s="204">
        <f>IFERROR(VLOOKUP(C276,'BANK INF DECEMBER 2022'!C276:I792,7,FALSE),)</f>
        <v>15000</v>
      </c>
      <c r="I276" s="204">
        <f>IFERROR(VLOOKUP(C276,'BANK INF DECEMBER 2022'!C276:J792,8,FALSE),)</f>
        <v>390000</v>
      </c>
      <c r="J276" s="204">
        <f>IFERROR(VLOOKUP(C276,'BANK INF DECEMBER 2022'!C276:L792,10,FALSE),)</f>
        <v>693027.93</v>
      </c>
      <c r="K276" s="204">
        <f>IFERROR(VLOOKUP(C276,'BANK INF DECEMBER 2022'!C276:M792,11,FALSE),)</f>
        <v>623725.14</v>
      </c>
      <c r="L276" s="204">
        <f>IFERROR(VLOOKUP(C276,'BANK INF DECEMBER 2022'!C276:N792,12,FALSE),)</f>
        <v>40745.028000000006</v>
      </c>
      <c r="M276" s="204">
        <f>IFERROR(VLOOKUP(C276,'BANK INF DECEMBER 2022'!C276:O792,13,FALSE),)</f>
        <v>69302.789999999994</v>
      </c>
      <c r="N276" s="204">
        <f>IFERROR(VLOOKUP(C276,'BANK INF DECEMBER 2022'!C276:P792,14,FALSE),)</f>
        <v>100000</v>
      </c>
      <c r="O276" s="204">
        <f t="shared" si="17"/>
        <v>210047.818</v>
      </c>
      <c r="P276" s="204">
        <f>IFERROR(VLOOKUP(C276,'BANK INF DECEMBER 2022'!C276:R792,16,FALSE),)</f>
        <v>0</v>
      </c>
      <c r="Q276" s="204">
        <f t="shared" si="16"/>
        <v>482980.11200000008</v>
      </c>
      <c r="R276" s="204">
        <f>IFERROR(VLOOKUP(C276,'BANK INF DECEMBER 2022'!C276:T792,18,FALSE),)</f>
        <v>27721.119999999999</v>
      </c>
      <c r="S276" s="204">
        <f>IFERROR(VLOOKUP(C276,'BANK INF DECEMBER 2022'!C276:U792,19,FALSE),)</f>
        <v>69302.789999999994</v>
      </c>
      <c r="T276" s="204">
        <f>IFERROR(VLOOKUP(C276,'BANK INF DECEMBER 2022'!C276:V792,20,FALSE),)</f>
        <v>3465.14</v>
      </c>
      <c r="U276" s="210">
        <f t="shared" si="18"/>
        <v>100489.04999999999</v>
      </c>
      <c r="V276" s="210">
        <f t="shared" si="19"/>
        <v>793516.98</v>
      </c>
    </row>
    <row r="277" spans="1:22" s="194" customFormat="1" ht="25.15" customHeight="1">
      <c r="A277" s="211">
        <v>275</v>
      </c>
      <c r="B277" s="202">
        <v>5</v>
      </c>
      <c r="C277" s="710" t="s">
        <v>518</v>
      </c>
      <c r="D277" s="203" t="s">
        <v>787</v>
      </c>
      <c r="E277" s="203" t="str">
        <f>IFERROR(VLOOKUP(C277,'BANK INF DECEMBER 2022'!C277:F793,4,FALSE),)</f>
        <v>0152657249100</v>
      </c>
      <c r="F277" s="204" t="s">
        <v>223</v>
      </c>
      <c r="G277" s="204">
        <f>IFERROR(VLOOKUP(C277,'BANK INF DECEMBER 2022'!C277:H793,6,FALSE),)</f>
        <v>26</v>
      </c>
      <c r="H277" s="204">
        <f>IFERROR(VLOOKUP(C277,'BANK INF DECEMBER 2022'!C277:I793,7,FALSE),)</f>
        <v>12500</v>
      </c>
      <c r="I277" s="204">
        <f>IFERROR(VLOOKUP(C277,'BANK INF DECEMBER 2022'!C277:J793,8,FALSE),)</f>
        <v>325000</v>
      </c>
      <c r="J277" s="204">
        <f>IFERROR(VLOOKUP(C277,'BANK INF DECEMBER 2022'!C277:L793,10,FALSE),)</f>
        <v>577519.42000000004</v>
      </c>
      <c r="K277" s="204">
        <f>IFERROR(VLOOKUP(C277,'BANK INF DECEMBER 2022'!C277:M793,11,FALSE),)</f>
        <v>519767.48000000004</v>
      </c>
      <c r="L277" s="204">
        <f>IFERROR(VLOOKUP(C277,'BANK INF DECEMBER 2022'!C277:N793,12,FALSE),)</f>
        <v>19981.398400000002</v>
      </c>
      <c r="M277" s="204">
        <f>IFERROR(VLOOKUP(C277,'BANK INF DECEMBER 2022'!C277:O793,13,FALSE),)</f>
        <v>57751.94</v>
      </c>
      <c r="N277" s="204">
        <f>IFERROR(VLOOKUP(C277,'BANK INF DECEMBER 2022'!C277:P793,14,FALSE),)</f>
        <v>100000</v>
      </c>
      <c r="O277" s="204">
        <f t="shared" si="17"/>
        <v>177733.33840000001</v>
      </c>
      <c r="P277" s="204">
        <f>IFERROR(VLOOKUP(C277,'BANK INF DECEMBER 2022'!C277:R793,16,FALSE),)</f>
        <v>0</v>
      </c>
      <c r="Q277" s="204">
        <f t="shared" si="16"/>
        <v>399786.08160000003</v>
      </c>
      <c r="R277" s="204">
        <f>IFERROR(VLOOKUP(C277,'BANK INF DECEMBER 2022'!C277:T793,18,FALSE),)</f>
        <v>23100.78</v>
      </c>
      <c r="S277" s="204">
        <f>IFERROR(VLOOKUP(C277,'BANK INF DECEMBER 2022'!C277:U793,19,FALSE),)</f>
        <v>57751.94</v>
      </c>
      <c r="T277" s="204">
        <f>IFERROR(VLOOKUP(C277,'BANK INF DECEMBER 2022'!C277:V793,20,FALSE),)</f>
        <v>2887.6</v>
      </c>
      <c r="U277" s="210">
        <f t="shared" si="18"/>
        <v>83740.320000000007</v>
      </c>
      <c r="V277" s="210">
        <f t="shared" si="19"/>
        <v>661259.74</v>
      </c>
    </row>
    <row r="278" spans="1:22" s="194" customFormat="1" ht="25" customHeight="1">
      <c r="A278" s="211">
        <v>276</v>
      </c>
      <c r="B278" s="202">
        <v>5</v>
      </c>
      <c r="C278" s="710" t="s">
        <v>519</v>
      </c>
      <c r="D278" s="203" t="s">
        <v>787</v>
      </c>
      <c r="E278" s="203" t="str">
        <f>IFERROR(VLOOKUP(C278,'BANK INF DECEMBER 2022'!C278:F794,4,FALSE),)</f>
        <v>0152610837100</v>
      </c>
      <c r="F278" s="203" t="s">
        <v>204</v>
      </c>
      <c r="G278" s="204">
        <f>IFERROR(VLOOKUP(C278,'BANK INF DECEMBER 2022'!C278:H794,6,FALSE),)</f>
        <v>17</v>
      </c>
      <c r="H278" s="204">
        <f>IFERROR(VLOOKUP(C278,'BANK INF DECEMBER 2022'!C278:I794,7,FALSE),)</f>
        <v>15000</v>
      </c>
      <c r="I278" s="204">
        <f>IFERROR(VLOOKUP(C278,'BANK INF DECEMBER 2022'!C278:J794,8,FALSE),)</f>
        <v>390000</v>
      </c>
      <c r="J278" s="204">
        <f>IFERROR(VLOOKUP(C278,'BANK INF DECEMBER 2022'!C278:L794,10,FALSE),)</f>
        <v>481017.39</v>
      </c>
      <c r="K278" s="204">
        <f>IFERROR(VLOOKUP(C278,'BANK INF DECEMBER 2022'!C278:M794,11,FALSE),)</f>
        <v>432915.65</v>
      </c>
      <c r="L278" s="204">
        <f>IFERROR(VLOOKUP(C278,'BANK INF DECEMBER 2022'!C278:N794,12,FALSE),)</f>
        <v>13033.252000000002</v>
      </c>
      <c r="M278" s="204">
        <f>IFERROR(VLOOKUP(C278,'BANK INF DECEMBER 2022'!C278:O794,13,FALSE),)</f>
        <v>48101.74</v>
      </c>
      <c r="N278" s="204">
        <f>IFERROR(VLOOKUP(C278,'BANK INF DECEMBER 2022'!C278:P794,14,FALSE),)</f>
        <v>0</v>
      </c>
      <c r="O278" s="204">
        <f t="shared" si="17"/>
        <v>61134.991999999998</v>
      </c>
      <c r="P278" s="204">
        <f>IFERROR(VLOOKUP(C278,'BANK INF DECEMBER 2022'!C278:R794,16,FALSE),)</f>
        <v>0</v>
      </c>
      <c r="Q278" s="204">
        <f t="shared" si="16"/>
        <v>419882.39800000004</v>
      </c>
      <c r="R278" s="204">
        <f>IFERROR(VLOOKUP(C278,'BANK INF DECEMBER 2022'!C278:T794,18,FALSE),)</f>
        <v>19240.7</v>
      </c>
      <c r="S278" s="204">
        <f>IFERROR(VLOOKUP(C278,'BANK INF DECEMBER 2022'!C278:U794,19,FALSE),)</f>
        <v>48101.74</v>
      </c>
      <c r="T278" s="204">
        <f>IFERROR(VLOOKUP(C278,'BANK INF DECEMBER 2022'!C278:V794,20,FALSE),)</f>
        <v>2405.09</v>
      </c>
      <c r="U278" s="210">
        <f t="shared" si="18"/>
        <v>69747.53</v>
      </c>
      <c r="V278" s="210">
        <f t="shared" si="19"/>
        <v>550764.92000000004</v>
      </c>
    </row>
    <row r="279" spans="1:22" s="194" customFormat="1" ht="25.15" customHeight="1">
      <c r="A279" s="211">
        <v>277</v>
      </c>
      <c r="B279" s="202">
        <v>5</v>
      </c>
      <c r="C279" s="710" t="s">
        <v>520</v>
      </c>
      <c r="D279" s="203" t="s">
        <v>787</v>
      </c>
      <c r="E279" s="203" t="str">
        <f>IFERROR(VLOOKUP(C279,'BANK INF DECEMBER 2022'!C279:F795,4,FALSE),)</f>
        <v>0152657607500</v>
      </c>
      <c r="F279" s="204" t="s">
        <v>204</v>
      </c>
      <c r="G279" s="204">
        <f>IFERROR(VLOOKUP(C279,'BANK INF DECEMBER 2022'!C279:H795,6,FALSE),)</f>
        <v>23</v>
      </c>
      <c r="H279" s="204">
        <f>IFERROR(VLOOKUP(C279,'BANK INF DECEMBER 2022'!C279:I795,7,FALSE),)</f>
        <v>15000</v>
      </c>
      <c r="I279" s="204">
        <f>IFERROR(VLOOKUP(C279,'BANK INF DECEMBER 2022'!C279:J795,8,FALSE),)</f>
        <v>390000</v>
      </c>
      <c r="J279" s="204">
        <f>IFERROR(VLOOKUP(C279,'BANK INF DECEMBER 2022'!C279:L795,10,FALSE),)</f>
        <v>681025.85</v>
      </c>
      <c r="K279" s="204">
        <f>IFERROR(VLOOKUP(C279,'BANK INF DECEMBER 2022'!C279:M795,11,FALSE),)</f>
        <v>612923.26</v>
      </c>
      <c r="L279" s="204">
        <f>IFERROR(VLOOKUP(C279,'BANK INF DECEMBER 2022'!C279:N795,12,FALSE),)</f>
        <v>38584.652000000002</v>
      </c>
      <c r="M279" s="204">
        <f>IFERROR(VLOOKUP(C279,'BANK INF DECEMBER 2022'!C279:O795,13,FALSE),)</f>
        <v>68102.59</v>
      </c>
      <c r="N279" s="204">
        <f>IFERROR(VLOOKUP(C279,'BANK INF DECEMBER 2022'!C279:P795,14,FALSE),)</f>
        <v>100000</v>
      </c>
      <c r="O279" s="204">
        <f t="shared" si="17"/>
        <v>206687.242</v>
      </c>
      <c r="P279" s="204">
        <f>IFERROR(VLOOKUP(C279,'BANK INF DECEMBER 2022'!C279:R795,16,FALSE),)</f>
        <v>0</v>
      </c>
      <c r="Q279" s="204">
        <f t="shared" si="16"/>
        <v>474338.60800000001</v>
      </c>
      <c r="R279" s="204">
        <f>IFERROR(VLOOKUP(C279,'BANK INF DECEMBER 2022'!C279:T795,18,FALSE),)</f>
        <v>27241.03</v>
      </c>
      <c r="S279" s="204">
        <f>IFERROR(VLOOKUP(C279,'BANK INF DECEMBER 2022'!C279:U795,19,FALSE),)</f>
        <v>68102.59</v>
      </c>
      <c r="T279" s="204">
        <f>IFERROR(VLOOKUP(C279,'BANK INF DECEMBER 2022'!C279:V795,20,FALSE),)</f>
        <v>3405.13</v>
      </c>
      <c r="U279" s="210">
        <f t="shared" si="18"/>
        <v>98748.75</v>
      </c>
      <c r="V279" s="210">
        <f t="shared" si="19"/>
        <v>779774.6</v>
      </c>
    </row>
    <row r="280" spans="1:22" s="194" customFormat="1" ht="25.15" customHeight="1">
      <c r="A280" s="211">
        <v>278</v>
      </c>
      <c r="B280" s="202">
        <v>5</v>
      </c>
      <c r="C280" s="710" t="s">
        <v>521</v>
      </c>
      <c r="D280" s="203" t="s">
        <v>787</v>
      </c>
      <c r="E280" s="203" t="str">
        <f>IFERROR(VLOOKUP(C280,'BANK INF DECEMBER 2022'!C280:F796,4,FALSE),)</f>
        <v>0152656417400</v>
      </c>
      <c r="F280" s="204" t="s">
        <v>204</v>
      </c>
      <c r="G280" s="204">
        <f>IFERROR(VLOOKUP(C280,'BANK INF DECEMBER 2022'!C280:H796,6,FALSE),)</f>
        <v>6</v>
      </c>
      <c r="H280" s="204">
        <f>IFERROR(VLOOKUP(C280,'BANK INF DECEMBER 2022'!C280:I796,7,FALSE),)</f>
        <v>15000</v>
      </c>
      <c r="I280" s="204">
        <f>IFERROR(VLOOKUP(C280,'BANK INF DECEMBER 2022'!C280:J796,8,FALSE),)</f>
        <v>390000</v>
      </c>
      <c r="J280" s="204">
        <f>IFERROR(VLOOKUP(C280,'BANK INF DECEMBER 2022'!C280:L796,10,FALSE),)</f>
        <v>126002.77</v>
      </c>
      <c r="K280" s="204">
        <f>IFERROR(VLOOKUP(C280,'BANK INF DECEMBER 2022'!C280:M796,11,FALSE),)</f>
        <v>113402.49</v>
      </c>
      <c r="L280" s="204">
        <f>IFERROR(VLOOKUP(C280,'BANK INF DECEMBER 2022'!C280:N796,12,FALSE),)</f>
        <v>0</v>
      </c>
      <c r="M280" s="204">
        <f>IFERROR(VLOOKUP(C280,'BANK INF DECEMBER 2022'!C280:O796,13,FALSE),)</f>
        <v>12600.28</v>
      </c>
      <c r="N280" s="204">
        <f>IFERROR(VLOOKUP(C280,'BANK INF DECEMBER 2022'!C280:P796,14,FALSE),)</f>
        <v>0</v>
      </c>
      <c r="O280" s="204">
        <f t="shared" si="17"/>
        <v>12600.28</v>
      </c>
      <c r="P280" s="204">
        <f>IFERROR(VLOOKUP(C280,'BANK INF DECEMBER 2022'!C280:R796,16,FALSE),)</f>
        <v>0</v>
      </c>
      <c r="Q280" s="204">
        <f t="shared" si="16"/>
        <v>113402.49</v>
      </c>
      <c r="R280" s="204">
        <f>IFERROR(VLOOKUP(C280,'BANK INF DECEMBER 2022'!C280:T796,18,FALSE),)</f>
        <v>5040.1099999999997</v>
      </c>
      <c r="S280" s="204">
        <f>IFERROR(VLOOKUP(C280,'BANK INF DECEMBER 2022'!C280:U796,19,FALSE),)</f>
        <v>12600.28</v>
      </c>
      <c r="T280" s="204">
        <f>IFERROR(VLOOKUP(C280,'BANK INF DECEMBER 2022'!C280:V796,20,FALSE),)</f>
        <v>630.01</v>
      </c>
      <c r="U280" s="210">
        <f t="shared" si="18"/>
        <v>18270.399999999998</v>
      </c>
      <c r="V280" s="210">
        <f t="shared" si="19"/>
        <v>144273.17000000001</v>
      </c>
    </row>
    <row r="281" spans="1:22" s="194" customFormat="1" ht="25.15" customHeight="1">
      <c r="A281" s="211">
        <v>279</v>
      </c>
      <c r="B281" s="202">
        <v>5</v>
      </c>
      <c r="C281" s="710" t="s">
        <v>522</v>
      </c>
      <c r="D281" s="203" t="s">
        <v>787</v>
      </c>
      <c r="E281" s="203" t="str">
        <f>IFERROR(VLOOKUP(C281,'BANK INF DECEMBER 2022'!C281:F797,4,FALSE),)</f>
        <v>0152656912200</v>
      </c>
      <c r="F281" s="204" t="s">
        <v>223</v>
      </c>
      <c r="G281" s="204">
        <f>IFERROR(VLOOKUP(C281,'BANK INF DECEMBER 2022'!C281:H797,6,FALSE),)</f>
        <v>23</v>
      </c>
      <c r="H281" s="204">
        <f>IFERROR(VLOOKUP(C281,'BANK INF DECEMBER 2022'!C281:I797,7,FALSE),)</f>
        <v>12500</v>
      </c>
      <c r="I281" s="204">
        <f>IFERROR(VLOOKUP(C281,'BANK INF DECEMBER 2022'!C281:J797,8,FALSE),)</f>
        <v>325000</v>
      </c>
      <c r="J281" s="204">
        <f>IFERROR(VLOOKUP(C281,'BANK INF DECEMBER 2022'!C281:L797,10,FALSE),)</f>
        <v>575855.51</v>
      </c>
      <c r="K281" s="204">
        <f>IFERROR(VLOOKUP(C281,'BANK INF DECEMBER 2022'!C281:M797,11,FALSE),)</f>
        <v>518269.96</v>
      </c>
      <c r="L281" s="204">
        <f>IFERROR(VLOOKUP(C281,'BANK INF DECEMBER 2022'!C281:N797,12,FALSE),)</f>
        <v>19861.596800000003</v>
      </c>
      <c r="M281" s="204">
        <f>IFERROR(VLOOKUP(C281,'BANK INF DECEMBER 2022'!C281:O797,13,FALSE),)</f>
        <v>57585.55</v>
      </c>
      <c r="N281" s="204">
        <f>IFERROR(VLOOKUP(C281,'BANK INF DECEMBER 2022'!C281:P797,14,FALSE),)</f>
        <v>0</v>
      </c>
      <c r="O281" s="204">
        <f t="shared" si="17"/>
        <v>77447.146800000002</v>
      </c>
      <c r="P281" s="204">
        <f>IFERROR(VLOOKUP(C281,'BANK INF DECEMBER 2022'!C281:R797,16,FALSE),)</f>
        <v>0</v>
      </c>
      <c r="Q281" s="204">
        <f t="shared" si="16"/>
        <v>498408.36320000002</v>
      </c>
      <c r="R281" s="204">
        <f>IFERROR(VLOOKUP(C281,'BANK INF DECEMBER 2022'!C281:T797,18,FALSE),)</f>
        <v>23034.22</v>
      </c>
      <c r="S281" s="204">
        <f>IFERROR(VLOOKUP(C281,'BANK INF DECEMBER 2022'!C281:U797,19,FALSE),)</f>
        <v>57585.55</v>
      </c>
      <c r="T281" s="204">
        <f>IFERROR(VLOOKUP(C281,'BANK INF DECEMBER 2022'!C281:V797,20,FALSE),)</f>
        <v>2879.28</v>
      </c>
      <c r="U281" s="210">
        <f t="shared" si="18"/>
        <v>83499.05</v>
      </c>
      <c r="V281" s="210">
        <f t="shared" si="19"/>
        <v>659354.56000000006</v>
      </c>
    </row>
    <row r="282" spans="1:22" s="194" customFormat="1" ht="25.15" customHeight="1">
      <c r="A282" s="211">
        <v>280</v>
      </c>
      <c r="B282" s="202">
        <v>5</v>
      </c>
      <c r="C282" s="710" t="s">
        <v>523</v>
      </c>
      <c r="D282" s="203" t="s">
        <v>787</v>
      </c>
      <c r="E282" s="203" t="str">
        <f>IFERROR(VLOOKUP(C282,'BANK INF DECEMBER 2022'!C282:F798,4,FALSE),)</f>
        <v>0152657735600</v>
      </c>
      <c r="F282" s="204" t="s">
        <v>223</v>
      </c>
      <c r="G282" s="204">
        <f>IFERROR(VLOOKUP(C282,'BANK INF DECEMBER 2022'!C282:H798,6,FALSE),)</f>
        <v>26</v>
      </c>
      <c r="H282" s="204">
        <f>IFERROR(VLOOKUP(C282,'BANK INF DECEMBER 2022'!C282:I798,7,FALSE),)</f>
        <v>12500</v>
      </c>
      <c r="I282" s="204">
        <f>IFERROR(VLOOKUP(C282,'BANK INF DECEMBER 2022'!C282:J798,8,FALSE),)</f>
        <v>325000</v>
      </c>
      <c r="J282" s="204">
        <f>IFERROR(VLOOKUP(C282,'BANK INF DECEMBER 2022'!C282:L798,10,FALSE),)</f>
        <v>650858.4</v>
      </c>
      <c r="K282" s="204">
        <f>IFERROR(VLOOKUP(C282,'BANK INF DECEMBER 2022'!C282:M798,11,FALSE),)</f>
        <v>585772.56000000006</v>
      </c>
      <c r="L282" s="204">
        <f>IFERROR(VLOOKUP(C282,'BANK INF DECEMBER 2022'!C282:N798,12,FALSE),)</f>
        <v>33154.51200000001</v>
      </c>
      <c r="M282" s="204">
        <f>IFERROR(VLOOKUP(C282,'BANK INF DECEMBER 2022'!C282:O798,13,FALSE),)</f>
        <v>65085.84</v>
      </c>
      <c r="N282" s="204">
        <f>IFERROR(VLOOKUP(C282,'BANK INF DECEMBER 2022'!C282:P798,14,FALSE),)</f>
        <v>100000</v>
      </c>
      <c r="O282" s="204">
        <f t="shared" si="17"/>
        <v>198240.35200000001</v>
      </c>
      <c r="P282" s="204">
        <f>IFERROR(VLOOKUP(C282,'BANK INF DECEMBER 2022'!C282:R798,16,FALSE),)</f>
        <v>0</v>
      </c>
      <c r="Q282" s="204">
        <f t="shared" si="16"/>
        <v>452618.04800000001</v>
      </c>
      <c r="R282" s="204">
        <f>IFERROR(VLOOKUP(C282,'BANK INF DECEMBER 2022'!C282:T798,18,FALSE),)</f>
        <v>26034.34</v>
      </c>
      <c r="S282" s="204">
        <f>IFERROR(VLOOKUP(C282,'BANK INF DECEMBER 2022'!C282:U798,19,FALSE),)</f>
        <v>65085.84</v>
      </c>
      <c r="T282" s="204">
        <f>IFERROR(VLOOKUP(C282,'BANK INF DECEMBER 2022'!C282:V798,20,FALSE),)</f>
        <v>3254.29</v>
      </c>
      <c r="U282" s="210">
        <f t="shared" si="18"/>
        <v>94374.469999999987</v>
      </c>
      <c r="V282" s="210">
        <f t="shared" si="19"/>
        <v>745232.87</v>
      </c>
    </row>
    <row r="283" spans="1:22" s="194" customFormat="1" ht="25.15" customHeight="1">
      <c r="A283" s="211">
        <v>281</v>
      </c>
      <c r="B283" s="202">
        <v>5</v>
      </c>
      <c r="C283" s="710" t="s">
        <v>526</v>
      </c>
      <c r="D283" s="203" t="s">
        <v>787</v>
      </c>
      <c r="E283" s="203" t="str">
        <f>IFERROR(VLOOKUP(C283,'BANK INF DECEMBER 2022'!C283:F799,4,FALSE),)</f>
        <v>0152657934400</v>
      </c>
      <c r="F283" s="204" t="s">
        <v>204</v>
      </c>
      <c r="G283" s="204">
        <f>IFERROR(VLOOKUP(C283,'BANK INF DECEMBER 2022'!C283:H799,6,FALSE),)</f>
        <v>25</v>
      </c>
      <c r="H283" s="204">
        <f>IFERROR(VLOOKUP(C283,'BANK INF DECEMBER 2022'!C283:I799,7,FALSE),)</f>
        <v>15000</v>
      </c>
      <c r="I283" s="204">
        <f>IFERROR(VLOOKUP(C283,'BANK INF DECEMBER 2022'!C283:J799,8,FALSE),)</f>
        <v>390000</v>
      </c>
      <c r="J283" s="204">
        <f>IFERROR(VLOOKUP(C283,'BANK INF DECEMBER 2022'!C283:L799,10,FALSE),)</f>
        <v>677023.23</v>
      </c>
      <c r="K283" s="204">
        <f>IFERROR(VLOOKUP(C283,'BANK INF DECEMBER 2022'!C283:M799,11,FALSE),)</f>
        <v>609320.90999999992</v>
      </c>
      <c r="L283" s="204">
        <f>IFERROR(VLOOKUP(C283,'BANK INF DECEMBER 2022'!C283:N799,12,FALSE),)</f>
        <v>37864.181999999986</v>
      </c>
      <c r="M283" s="204">
        <f>IFERROR(VLOOKUP(C283,'BANK INF DECEMBER 2022'!C283:O799,13,FALSE),)</f>
        <v>67702.320000000007</v>
      </c>
      <c r="N283" s="204">
        <f>IFERROR(VLOOKUP(C283,'BANK INF DECEMBER 2022'!C283:P799,14,FALSE),)</f>
        <v>100000</v>
      </c>
      <c r="O283" s="204">
        <f t="shared" si="17"/>
        <v>205566.50199999998</v>
      </c>
      <c r="P283" s="204">
        <f>IFERROR(VLOOKUP(C283,'BANK INF DECEMBER 2022'!C283:R799,16,FALSE),)</f>
        <v>0</v>
      </c>
      <c r="Q283" s="204">
        <f t="shared" si="16"/>
        <v>471456.728</v>
      </c>
      <c r="R283" s="204">
        <f>IFERROR(VLOOKUP(C283,'BANK INF DECEMBER 2022'!C283:T799,18,FALSE),)</f>
        <v>27080.93</v>
      </c>
      <c r="S283" s="204">
        <f>IFERROR(VLOOKUP(C283,'BANK INF DECEMBER 2022'!C283:U799,19,FALSE),)</f>
        <v>67702.320000000007</v>
      </c>
      <c r="T283" s="204">
        <f>IFERROR(VLOOKUP(C283,'BANK INF DECEMBER 2022'!C283:V799,20,FALSE),)</f>
        <v>3385.12</v>
      </c>
      <c r="U283" s="210">
        <f t="shared" si="18"/>
        <v>98168.37</v>
      </c>
      <c r="V283" s="210">
        <f t="shared" si="19"/>
        <v>775191.6</v>
      </c>
    </row>
    <row r="284" spans="1:22" s="194" customFormat="1" ht="25.15" customHeight="1">
      <c r="A284" s="211">
        <v>282</v>
      </c>
      <c r="B284" s="202">
        <v>5</v>
      </c>
      <c r="C284" s="710" t="s">
        <v>527</v>
      </c>
      <c r="D284" s="203" t="s">
        <v>787</v>
      </c>
      <c r="E284" s="203" t="str">
        <f>IFERROR(VLOOKUP(C284,'BANK INF DECEMBER 2022'!C284:F800,4,FALSE),)</f>
        <v>0152474587200</v>
      </c>
      <c r="F284" s="204" t="s">
        <v>194</v>
      </c>
      <c r="G284" s="204">
        <f>IFERROR(VLOOKUP(C284,'BANK INF DECEMBER 2022'!C284:H800,6,FALSE),)</f>
        <v>21</v>
      </c>
      <c r="H284" s="204">
        <f>IFERROR(VLOOKUP(C284,'BANK INF DECEMBER 2022'!C284:I800,7,FALSE),)</f>
        <v>12500</v>
      </c>
      <c r="I284" s="204">
        <f>IFERROR(VLOOKUP(C284,'BANK INF DECEMBER 2022'!C284:J800,8,FALSE),)</f>
        <v>325000</v>
      </c>
      <c r="J284" s="204">
        <f>IFERROR(VLOOKUP(C284,'BANK INF DECEMBER 2022'!C284:L800,10,FALSE),)</f>
        <v>485850.51</v>
      </c>
      <c r="K284" s="204">
        <f>IFERROR(VLOOKUP(C284,'BANK INF DECEMBER 2022'!C284:M800,11,FALSE),)</f>
        <v>437265.46</v>
      </c>
      <c r="L284" s="204">
        <f>IFERROR(VLOOKUP(C284,'BANK INF DECEMBER 2022'!C284:N800,12,FALSE),)</f>
        <v>13381.236800000002</v>
      </c>
      <c r="M284" s="204">
        <f>IFERROR(VLOOKUP(C284,'BANK INF DECEMBER 2022'!C284:O800,13,FALSE),)</f>
        <v>48585.05</v>
      </c>
      <c r="N284" s="204">
        <f>IFERROR(VLOOKUP(C284,'BANK INF DECEMBER 2022'!C284:P800,14,FALSE),)</f>
        <v>100000</v>
      </c>
      <c r="O284" s="204">
        <f t="shared" si="17"/>
        <v>161966.2868</v>
      </c>
      <c r="P284" s="204">
        <f>IFERROR(VLOOKUP(C284,'BANK INF DECEMBER 2022'!C284:R800,16,FALSE),)</f>
        <v>0</v>
      </c>
      <c r="Q284" s="204">
        <f t="shared" si="16"/>
        <v>323884.22320000001</v>
      </c>
      <c r="R284" s="204">
        <f>IFERROR(VLOOKUP(C284,'BANK INF DECEMBER 2022'!C284:T800,18,FALSE),)</f>
        <v>19434.02</v>
      </c>
      <c r="S284" s="204">
        <f>IFERROR(VLOOKUP(C284,'BANK INF DECEMBER 2022'!C284:U800,19,FALSE),)</f>
        <v>48585.05</v>
      </c>
      <c r="T284" s="204">
        <f>IFERROR(VLOOKUP(C284,'BANK INF DECEMBER 2022'!C284:V800,20,FALSE),)</f>
        <v>2429.25</v>
      </c>
      <c r="U284" s="210">
        <f t="shared" si="18"/>
        <v>70448.320000000007</v>
      </c>
      <c r="V284" s="210">
        <f t="shared" si="19"/>
        <v>556298.83000000007</v>
      </c>
    </row>
    <row r="285" spans="1:22" s="194" customFormat="1" ht="25.15" customHeight="1">
      <c r="A285" s="211">
        <v>283</v>
      </c>
      <c r="B285" s="202">
        <v>5</v>
      </c>
      <c r="C285" s="710" t="s">
        <v>528</v>
      </c>
      <c r="D285" s="203" t="s">
        <v>787</v>
      </c>
      <c r="E285" s="203" t="str">
        <f>IFERROR(VLOOKUP(C285,'BANK INF DECEMBER 2022'!C285:F801,4,FALSE),)</f>
        <v>0152592699900</v>
      </c>
      <c r="F285" s="204" t="s">
        <v>223</v>
      </c>
      <c r="G285" s="204">
        <f>IFERROR(VLOOKUP(C285,'BANK INF DECEMBER 2022'!C285:H801,6,FALSE),)</f>
        <v>26</v>
      </c>
      <c r="H285" s="204">
        <f>IFERROR(VLOOKUP(C285,'BANK INF DECEMBER 2022'!C285:I801,7,FALSE),)</f>
        <v>12500</v>
      </c>
      <c r="I285" s="204">
        <f>IFERROR(VLOOKUP(C285,'BANK INF DECEMBER 2022'!C285:J801,8,FALSE),)</f>
        <v>325000</v>
      </c>
      <c r="J285" s="204">
        <f>IFERROR(VLOOKUP(C285,'BANK INF DECEMBER 2022'!C285:L801,10,FALSE),)</f>
        <v>567518.66</v>
      </c>
      <c r="K285" s="204">
        <f>IFERROR(VLOOKUP(C285,'BANK INF DECEMBER 2022'!C285:M801,11,FALSE),)</f>
        <v>510766.79000000004</v>
      </c>
      <c r="L285" s="204">
        <f>IFERROR(VLOOKUP(C285,'BANK INF DECEMBER 2022'!C285:N801,12,FALSE),)</f>
        <v>19261.343200000003</v>
      </c>
      <c r="M285" s="204">
        <f>IFERROR(VLOOKUP(C285,'BANK INF DECEMBER 2022'!C285:O801,13,FALSE),)</f>
        <v>56751.87</v>
      </c>
      <c r="N285" s="204">
        <f>IFERROR(VLOOKUP(C285,'BANK INF DECEMBER 2022'!C285:P801,14,FALSE),)</f>
        <v>0</v>
      </c>
      <c r="O285" s="204">
        <f t="shared" si="17"/>
        <v>76013.213199999998</v>
      </c>
      <c r="P285" s="204">
        <f>IFERROR(VLOOKUP(C285,'BANK INF DECEMBER 2022'!C285:R801,16,FALSE),)</f>
        <v>0</v>
      </c>
      <c r="Q285" s="204">
        <f t="shared" si="16"/>
        <v>491505.44680000003</v>
      </c>
      <c r="R285" s="204">
        <f>IFERROR(VLOOKUP(C285,'BANK INF DECEMBER 2022'!C285:T801,18,FALSE),)</f>
        <v>22700.75</v>
      </c>
      <c r="S285" s="204">
        <f>IFERROR(VLOOKUP(C285,'BANK INF DECEMBER 2022'!C285:U801,19,FALSE),)</f>
        <v>56751.87</v>
      </c>
      <c r="T285" s="204">
        <f>IFERROR(VLOOKUP(C285,'BANK INF DECEMBER 2022'!C285:V801,20,FALSE),)</f>
        <v>2837.59</v>
      </c>
      <c r="U285" s="210">
        <f t="shared" si="18"/>
        <v>82290.209999999992</v>
      </c>
      <c r="V285" s="210">
        <f t="shared" si="19"/>
        <v>649808.87</v>
      </c>
    </row>
    <row r="286" spans="1:22" s="194" customFormat="1" ht="25.15" customHeight="1">
      <c r="A286" s="211">
        <v>284</v>
      </c>
      <c r="B286" s="202">
        <v>6</v>
      </c>
      <c r="C286" s="710" t="s">
        <v>529</v>
      </c>
      <c r="D286" s="203" t="s">
        <v>787</v>
      </c>
      <c r="E286" s="203" t="str">
        <f>IFERROR(VLOOKUP(C286,'BANK INF DECEMBER 2022'!C286:F802,4,FALSE),)</f>
        <v>0152424695700</v>
      </c>
      <c r="F286" s="204" t="s">
        <v>231</v>
      </c>
      <c r="G286" s="204">
        <f>IFERROR(VLOOKUP(C286,'BANK INF DECEMBER 2022'!C286:H802,6,FALSE),)</f>
        <v>24</v>
      </c>
      <c r="H286" s="204">
        <f>IFERROR(VLOOKUP(C286,'BANK INF DECEMBER 2022'!C286:I802,7,FALSE),)</f>
        <v>15000</v>
      </c>
      <c r="I286" s="204">
        <f>IFERROR(VLOOKUP(C286,'BANK INF DECEMBER 2022'!C286:J802,8,FALSE),)</f>
        <v>390000</v>
      </c>
      <c r="J286" s="204">
        <f>IFERROR(VLOOKUP(C286,'BANK INF DECEMBER 2022'!C286:L802,10,FALSE),)</f>
        <v>799033.77</v>
      </c>
      <c r="K286" s="204">
        <f>IFERROR(VLOOKUP(C286,'BANK INF DECEMBER 2022'!C286:M802,11,FALSE),)</f>
        <v>719130.39</v>
      </c>
      <c r="L286" s="204">
        <f>IFERROR(VLOOKUP(C286,'BANK INF DECEMBER 2022'!C286:N802,12,FALSE),)</f>
        <v>59826.078000000009</v>
      </c>
      <c r="M286" s="204">
        <f>IFERROR(VLOOKUP(C286,'BANK INF DECEMBER 2022'!C286:O802,13,FALSE),)</f>
        <v>79903.38</v>
      </c>
      <c r="N286" s="204">
        <f>IFERROR(VLOOKUP(C286,'BANK INF DECEMBER 2022'!C286:P802,14,FALSE),)</f>
        <v>100000</v>
      </c>
      <c r="O286" s="204">
        <f t="shared" si="17"/>
        <v>239729.45800000001</v>
      </c>
      <c r="P286" s="204">
        <f>IFERROR(VLOOKUP(C286,'BANK INF DECEMBER 2022'!C286:R802,16,FALSE),)</f>
        <v>0</v>
      </c>
      <c r="Q286" s="204">
        <f t="shared" si="16"/>
        <v>559304.31200000003</v>
      </c>
      <c r="R286" s="204">
        <f>IFERROR(VLOOKUP(C286,'BANK INF DECEMBER 2022'!C286:T802,18,FALSE),)</f>
        <v>31961.35</v>
      </c>
      <c r="S286" s="204">
        <f>IFERROR(VLOOKUP(C286,'BANK INF DECEMBER 2022'!C286:U802,19,FALSE),)</f>
        <v>79903.38</v>
      </c>
      <c r="T286" s="204">
        <f>IFERROR(VLOOKUP(C286,'BANK INF DECEMBER 2022'!C286:V802,20,FALSE),)</f>
        <v>3995.17</v>
      </c>
      <c r="U286" s="210">
        <f t="shared" si="18"/>
        <v>115859.90000000001</v>
      </c>
      <c r="V286" s="210">
        <f t="shared" si="19"/>
        <v>914893.67</v>
      </c>
    </row>
    <row r="287" spans="1:22" s="194" customFormat="1" ht="25.15" customHeight="1">
      <c r="A287" s="211">
        <v>285</v>
      </c>
      <c r="B287" s="202">
        <v>6</v>
      </c>
      <c r="C287" s="710" t="s">
        <v>530</v>
      </c>
      <c r="D287" s="203" t="s">
        <v>787</v>
      </c>
      <c r="E287" s="203" t="str">
        <f>IFERROR(VLOOKUP(C287,'BANK INF DECEMBER 2022'!C287:F803,4,FALSE),)</f>
        <v>0152525924900</v>
      </c>
      <c r="F287" s="204" t="s">
        <v>204</v>
      </c>
      <c r="G287" s="204">
        <f>IFERROR(VLOOKUP(C287,'BANK INF DECEMBER 2022'!C287:H803,6,FALSE),)</f>
        <v>25</v>
      </c>
      <c r="H287" s="204">
        <f>IFERROR(VLOOKUP(C287,'BANK INF DECEMBER 2022'!C287:I803,7,FALSE),)</f>
        <v>15000</v>
      </c>
      <c r="I287" s="204">
        <f>IFERROR(VLOOKUP(C287,'BANK INF DECEMBER 2022'!C287:J803,8,FALSE),)</f>
        <v>390000</v>
      </c>
      <c r="J287" s="204">
        <f>IFERROR(VLOOKUP(C287,'BANK INF DECEMBER 2022'!C287:L803,10,FALSE),)</f>
        <v>710025.77</v>
      </c>
      <c r="K287" s="204">
        <f>IFERROR(VLOOKUP(C287,'BANK INF DECEMBER 2022'!C287:M803,11,FALSE),)</f>
        <v>639023.19000000006</v>
      </c>
      <c r="L287" s="204">
        <f>IFERROR(VLOOKUP(C287,'BANK INF DECEMBER 2022'!C287:N803,12,FALSE),)</f>
        <v>43804.638000000014</v>
      </c>
      <c r="M287" s="204">
        <f>IFERROR(VLOOKUP(C287,'BANK INF DECEMBER 2022'!C287:O803,13,FALSE),)</f>
        <v>71002.58</v>
      </c>
      <c r="N287" s="204">
        <f>IFERROR(VLOOKUP(C287,'BANK INF DECEMBER 2022'!C287:P803,14,FALSE),)</f>
        <v>100000</v>
      </c>
      <c r="O287" s="204">
        <f t="shared" si="17"/>
        <v>214807.21800000002</v>
      </c>
      <c r="P287" s="204">
        <f>IFERROR(VLOOKUP(C287,'BANK INF DECEMBER 2022'!C287:R803,16,FALSE),)</f>
        <v>0</v>
      </c>
      <c r="Q287" s="204">
        <f t="shared" si="16"/>
        <v>495218.55200000003</v>
      </c>
      <c r="R287" s="204">
        <f>IFERROR(VLOOKUP(C287,'BANK INF DECEMBER 2022'!C287:T803,18,FALSE),)</f>
        <v>28401.03</v>
      </c>
      <c r="S287" s="204">
        <f>IFERROR(VLOOKUP(C287,'BANK INF DECEMBER 2022'!C287:U803,19,FALSE),)</f>
        <v>71002.58</v>
      </c>
      <c r="T287" s="204">
        <f>IFERROR(VLOOKUP(C287,'BANK INF DECEMBER 2022'!C287:V803,20,FALSE),)</f>
        <v>3550.13</v>
      </c>
      <c r="U287" s="210">
        <f t="shared" si="18"/>
        <v>102953.74</v>
      </c>
      <c r="V287" s="210">
        <f t="shared" si="19"/>
        <v>812979.51</v>
      </c>
    </row>
    <row r="288" spans="1:22" s="194" customFormat="1" ht="25.15" customHeight="1">
      <c r="A288" s="211">
        <v>286</v>
      </c>
      <c r="B288" s="202">
        <v>6</v>
      </c>
      <c r="C288" s="710" t="s">
        <v>531</v>
      </c>
      <c r="D288" s="203" t="s">
        <v>787</v>
      </c>
      <c r="E288" s="203" t="str">
        <f>IFERROR(VLOOKUP(C288,'BANK INF DECEMBER 2022'!C288:F804,4,FALSE),)</f>
        <v>0152438229100</v>
      </c>
      <c r="F288" s="204" t="s">
        <v>204</v>
      </c>
      <c r="G288" s="204">
        <f>IFERROR(VLOOKUP(C288,'BANK INF DECEMBER 2022'!C288:H804,6,FALSE),)</f>
        <v>23</v>
      </c>
      <c r="H288" s="204">
        <f>IFERROR(VLOOKUP(C288,'BANK INF DECEMBER 2022'!C288:I804,7,FALSE),)</f>
        <v>15000</v>
      </c>
      <c r="I288" s="204">
        <f>IFERROR(VLOOKUP(C288,'BANK INF DECEMBER 2022'!C288:J804,8,FALSE),)</f>
        <v>390000</v>
      </c>
      <c r="J288" s="204">
        <f>IFERROR(VLOOKUP(C288,'BANK INF DECEMBER 2022'!C288:L804,10,FALSE),)</f>
        <v>810035.77</v>
      </c>
      <c r="K288" s="204">
        <f>IFERROR(VLOOKUP(C288,'BANK INF DECEMBER 2022'!C288:M804,11,FALSE),)</f>
        <v>729032.19000000006</v>
      </c>
      <c r="L288" s="204">
        <f>IFERROR(VLOOKUP(C288,'BANK INF DECEMBER 2022'!C288:N804,12,FALSE),)</f>
        <v>61806.438000000016</v>
      </c>
      <c r="M288" s="204">
        <f>IFERROR(VLOOKUP(C288,'BANK INF DECEMBER 2022'!C288:O804,13,FALSE),)</f>
        <v>81003.58</v>
      </c>
      <c r="N288" s="204">
        <f>IFERROR(VLOOKUP(C288,'BANK INF DECEMBER 2022'!C288:P804,14,FALSE),)</f>
        <v>100000</v>
      </c>
      <c r="O288" s="204">
        <f t="shared" si="17"/>
        <v>242810.01800000001</v>
      </c>
      <c r="P288" s="204">
        <f>IFERROR(VLOOKUP(C288,'BANK INF DECEMBER 2022'!C288:R804,16,FALSE),)</f>
        <v>0</v>
      </c>
      <c r="Q288" s="204">
        <f t="shared" si="16"/>
        <v>567225.75199999998</v>
      </c>
      <c r="R288" s="204">
        <f>IFERROR(VLOOKUP(C288,'BANK INF DECEMBER 2022'!C288:T804,18,FALSE),)</f>
        <v>32401.43</v>
      </c>
      <c r="S288" s="204">
        <f>IFERROR(VLOOKUP(C288,'BANK INF DECEMBER 2022'!C288:U804,19,FALSE),)</f>
        <v>81003.58</v>
      </c>
      <c r="T288" s="204">
        <f>IFERROR(VLOOKUP(C288,'BANK INF DECEMBER 2022'!C288:V804,20,FALSE),)</f>
        <v>4050.18</v>
      </c>
      <c r="U288" s="210">
        <f t="shared" si="18"/>
        <v>117455.19</v>
      </c>
      <c r="V288" s="210">
        <f t="shared" si="19"/>
        <v>927490.96</v>
      </c>
    </row>
    <row r="289" spans="1:22" s="194" customFormat="1" ht="25.15" customHeight="1">
      <c r="A289" s="211">
        <v>287</v>
      </c>
      <c r="B289" s="202">
        <v>6</v>
      </c>
      <c r="C289" s="710" t="s">
        <v>532</v>
      </c>
      <c r="D289" s="203" t="s">
        <v>787</v>
      </c>
      <c r="E289" s="203" t="str">
        <f>IFERROR(VLOOKUP(C289,'BANK INF DECEMBER 2022'!C289:F805,4,FALSE),)</f>
        <v>0152657721200</v>
      </c>
      <c r="F289" s="204" t="s">
        <v>194</v>
      </c>
      <c r="G289" s="204">
        <f>IFERROR(VLOOKUP(C289,'BANK INF DECEMBER 2022'!C289:H805,6,FALSE),)</f>
        <v>25</v>
      </c>
      <c r="H289" s="204">
        <f>IFERROR(VLOOKUP(C289,'BANK INF DECEMBER 2022'!C289:I805,7,FALSE),)</f>
        <v>15000</v>
      </c>
      <c r="I289" s="204">
        <f>IFERROR(VLOOKUP(C289,'BANK INF DECEMBER 2022'!C289:J805,8,FALSE),)</f>
        <v>390000</v>
      </c>
      <c r="J289" s="204">
        <f>IFERROR(VLOOKUP(C289,'BANK INF DECEMBER 2022'!C289:L805,10,FALSE),)</f>
        <v>771030.46</v>
      </c>
      <c r="K289" s="204">
        <f>IFERROR(VLOOKUP(C289,'BANK INF DECEMBER 2022'!C289:M805,11,FALSE),)</f>
        <v>693927.40999999992</v>
      </c>
      <c r="L289" s="204">
        <f>IFERROR(VLOOKUP(C289,'BANK INF DECEMBER 2022'!C289:N805,12,FALSE),)</f>
        <v>54785.481999999982</v>
      </c>
      <c r="M289" s="204">
        <f>IFERROR(VLOOKUP(C289,'BANK INF DECEMBER 2022'!C289:O805,13,FALSE),)</f>
        <v>77103.05</v>
      </c>
      <c r="N289" s="204">
        <f>IFERROR(VLOOKUP(C289,'BANK INF DECEMBER 2022'!C289:P805,14,FALSE),)</f>
        <v>100000</v>
      </c>
      <c r="O289" s="204">
        <f t="shared" si="17"/>
        <v>231888.53199999998</v>
      </c>
      <c r="P289" s="204">
        <f>IFERROR(VLOOKUP(C289,'BANK INF DECEMBER 2022'!C289:R805,16,FALSE),)</f>
        <v>0</v>
      </c>
      <c r="Q289" s="204">
        <f t="shared" si="16"/>
        <v>539141.92799999996</v>
      </c>
      <c r="R289" s="204">
        <f>IFERROR(VLOOKUP(C289,'BANK INF DECEMBER 2022'!C289:T805,18,FALSE),)</f>
        <v>30841.22</v>
      </c>
      <c r="S289" s="204">
        <f>IFERROR(VLOOKUP(C289,'BANK INF DECEMBER 2022'!C289:U805,19,FALSE),)</f>
        <v>77103.05</v>
      </c>
      <c r="T289" s="204">
        <f>IFERROR(VLOOKUP(C289,'BANK INF DECEMBER 2022'!C289:V805,20,FALSE),)</f>
        <v>3855.15</v>
      </c>
      <c r="U289" s="210">
        <f t="shared" si="18"/>
        <v>111799.42</v>
      </c>
      <c r="V289" s="210">
        <f t="shared" si="19"/>
        <v>882829.88</v>
      </c>
    </row>
    <row r="290" spans="1:22" s="194" customFormat="1" ht="25.15" customHeight="1">
      <c r="A290" s="211">
        <v>288</v>
      </c>
      <c r="B290" s="202">
        <v>6</v>
      </c>
      <c r="C290" s="710" t="s">
        <v>533</v>
      </c>
      <c r="D290" s="203" t="s">
        <v>787</v>
      </c>
      <c r="E290" s="203" t="str">
        <f>IFERROR(VLOOKUP(C290,'BANK INF DECEMBER 2022'!C290:F806,4,FALSE),)</f>
        <v>0152541670300</v>
      </c>
      <c r="F290" s="204" t="s">
        <v>223</v>
      </c>
      <c r="G290" s="204">
        <f>IFERROR(VLOOKUP(C290,'BANK INF DECEMBER 2022'!C290:H806,6,FALSE),)</f>
        <v>23</v>
      </c>
      <c r="H290" s="204">
        <f>IFERROR(VLOOKUP(C290,'BANK INF DECEMBER 2022'!C290:I806,7,FALSE),)</f>
        <v>12500</v>
      </c>
      <c r="I290" s="204">
        <f>IFERROR(VLOOKUP(C290,'BANK INF DECEMBER 2022'!C290:J806,8,FALSE),)</f>
        <v>325000</v>
      </c>
      <c r="J290" s="204">
        <f>IFERROR(VLOOKUP(C290,'BANK INF DECEMBER 2022'!C290:L806,10,FALSE),)</f>
        <v>610858.21</v>
      </c>
      <c r="K290" s="204">
        <f>IFERROR(VLOOKUP(C290,'BANK INF DECEMBER 2022'!C290:M806,11,FALSE),)</f>
        <v>549772.39</v>
      </c>
      <c r="L290" s="204">
        <f>IFERROR(VLOOKUP(C290,'BANK INF DECEMBER 2022'!C290:N806,12,FALSE),)</f>
        <v>25954.478000000003</v>
      </c>
      <c r="M290" s="204">
        <f>IFERROR(VLOOKUP(C290,'BANK INF DECEMBER 2022'!C290:O806,13,FALSE),)</f>
        <v>61085.82</v>
      </c>
      <c r="N290" s="204">
        <f>IFERROR(VLOOKUP(C290,'BANK INF DECEMBER 2022'!C290:P806,14,FALSE),)</f>
        <v>100000</v>
      </c>
      <c r="O290" s="204">
        <f t="shared" si="17"/>
        <v>187040.29800000001</v>
      </c>
      <c r="P290" s="204">
        <f>IFERROR(VLOOKUP(C290,'BANK INF DECEMBER 2022'!C290:R806,16,FALSE),)</f>
        <v>0</v>
      </c>
      <c r="Q290" s="204">
        <f t="shared" si="16"/>
        <v>423817.91199999995</v>
      </c>
      <c r="R290" s="204">
        <f>IFERROR(VLOOKUP(C290,'BANK INF DECEMBER 2022'!C290:T806,18,FALSE),)</f>
        <v>24434.33</v>
      </c>
      <c r="S290" s="204">
        <f>IFERROR(VLOOKUP(C290,'BANK INF DECEMBER 2022'!C290:U806,19,FALSE),)</f>
        <v>61085.82</v>
      </c>
      <c r="T290" s="204">
        <f>IFERROR(VLOOKUP(C290,'BANK INF DECEMBER 2022'!C290:V806,20,FALSE),)</f>
        <v>3054.29</v>
      </c>
      <c r="U290" s="210">
        <f t="shared" si="18"/>
        <v>88574.439999999988</v>
      </c>
      <c r="V290" s="210">
        <f t="shared" si="19"/>
        <v>699432.64999999991</v>
      </c>
    </row>
    <row r="291" spans="1:22" s="194" customFormat="1" ht="25.15" customHeight="1">
      <c r="A291" s="211">
        <v>289</v>
      </c>
      <c r="B291" s="202">
        <v>6</v>
      </c>
      <c r="C291" s="710" t="s">
        <v>534</v>
      </c>
      <c r="D291" s="203" t="s">
        <v>787</v>
      </c>
      <c r="E291" s="203" t="str">
        <f>IFERROR(VLOOKUP(C291,'BANK INF DECEMBER 2022'!C291:F807,4,FALSE),)</f>
        <v>0152459335300</v>
      </c>
      <c r="F291" s="204" t="s">
        <v>223</v>
      </c>
      <c r="G291" s="204">
        <f>IFERROR(VLOOKUP(C291,'BANK INF DECEMBER 2022'!C291:H807,6,FALSE),)</f>
        <v>26</v>
      </c>
      <c r="H291" s="204">
        <f>IFERROR(VLOOKUP(C291,'BANK INF DECEMBER 2022'!C291:I807,7,FALSE),)</f>
        <v>12500</v>
      </c>
      <c r="I291" s="204">
        <f>IFERROR(VLOOKUP(C291,'BANK INF DECEMBER 2022'!C291:J807,8,FALSE),)</f>
        <v>325000</v>
      </c>
      <c r="J291" s="204">
        <f>IFERROR(VLOOKUP(C291,'BANK INF DECEMBER 2022'!C291:L807,10,FALSE),)</f>
        <v>694195.07</v>
      </c>
      <c r="K291" s="204">
        <f>IFERROR(VLOOKUP(C291,'BANK INF DECEMBER 2022'!C291:M807,11,FALSE),)</f>
        <v>624775.55999999994</v>
      </c>
      <c r="L291" s="204">
        <f>IFERROR(VLOOKUP(C291,'BANK INF DECEMBER 2022'!C291:N807,12,FALSE),)</f>
        <v>40955.111999999994</v>
      </c>
      <c r="M291" s="204">
        <f>IFERROR(VLOOKUP(C291,'BANK INF DECEMBER 2022'!C291:O807,13,FALSE),)</f>
        <v>69419.509999999995</v>
      </c>
      <c r="N291" s="204">
        <f>IFERROR(VLOOKUP(C291,'BANK INF DECEMBER 2022'!C291:P807,14,FALSE),)</f>
        <v>100000</v>
      </c>
      <c r="O291" s="204">
        <f t="shared" si="17"/>
        <v>210374.62199999997</v>
      </c>
      <c r="P291" s="204">
        <f>IFERROR(VLOOKUP(C291,'BANK INF DECEMBER 2022'!C291:R807,16,FALSE),)</f>
        <v>0</v>
      </c>
      <c r="Q291" s="204">
        <f t="shared" si="16"/>
        <v>483820.44799999997</v>
      </c>
      <c r="R291" s="204">
        <f>IFERROR(VLOOKUP(C291,'BANK INF DECEMBER 2022'!C291:T807,18,FALSE),)</f>
        <v>27767.8</v>
      </c>
      <c r="S291" s="204">
        <f>IFERROR(VLOOKUP(C291,'BANK INF DECEMBER 2022'!C291:U807,19,FALSE),)</f>
        <v>69419.509999999995</v>
      </c>
      <c r="T291" s="204">
        <f>IFERROR(VLOOKUP(C291,'BANK INF DECEMBER 2022'!C291:V807,20,FALSE),)</f>
        <v>3470.98</v>
      </c>
      <c r="U291" s="210">
        <f t="shared" si="18"/>
        <v>100658.29</v>
      </c>
      <c r="V291" s="210">
        <f t="shared" si="19"/>
        <v>794853.36</v>
      </c>
    </row>
    <row r="292" spans="1:22" s="194" customFormat="1" ht="25.15" customHeight="1">
      <c r="A292" s="211">
        <v>290</v>
      </c>
      <c r="B292" s="202">
        <v>6</v>
      </c>
      <c r="C292" s="710" t="s">
        <v>535</v>
      </c>
      <c r="D292" s="203" t="s">
        <v>787</v>
      </c>
      <c r="E292" s="203" t="str">
        <f>IFERROR(VLOOKUP(C292,'BANK INF DECEMBER 2022'!C292:F808,4,FALSE),)</f>
        <v>0152425414900</v>
      </c>
      <c r="F292" s="204" t="s">
        <v>223</v>
      </c>
      <c r="G292" s="204">
        <f>IFERROR(VLOOKUP(C292,'BANK INF DECEMBER 2022'!C292:H808,6,FALSE),)</f>
        <v>25</v>
      </c>
      <c r="H292" s="204">
        <f>IFERROR(VLOOKUP(C292,'BANK INF DECEMBER 2022'!C292:I808,7,FALSE),)</f>
        <v>15000</v>
      </c>
      <c r="I292" s="204">
        <f>IFERROR(VLOOKUP(C292,'BANK INF DECEMBER 2022'!C292:J808,8,FALSE),)</f>
        <v>390000</v>
      </c>
      <c r="J292" s="204">
        <f>IFERROR(VLOOKUP(C292,'BANK INF DECEMBER 2022'!C292:L808,10,FALSE),)</f>
        <v>810033.46</v>
      </c>
      <c r="K292" s="204">
        <f>IFERROR(VLOOKUP(C292,'BANK INF DECEMBER 2022'!C292:M808,11,FALSE),)</f>
        <v>729030.11</v>
      </c>
      <c r="L292" s="204">
        <f>IFERROR(VLOOKUP(C292,'BANK INF DECEMBER 2022'!C292:N808,12,FALSE),)</f>
        <v>61806.021999999997</v>
      </c>
      <c r="M292" s="204">
        <f>IFERROR(VLOOKUP(C292,'BANK INF DECEMBER 2022'!C292:O808,13,FALSE),)</f>
        <v>81003.350000000006</v>
      </c>
      <c r="N292" s="204">
        <f>IFERROR(VLOOKUP(C292,'BANK INF DECEMBER 2022'!C292:P808,14,FALSE),)</f>
        <v>100000</v>
      </c>
      <c r="O292" s="204">
        <f t="shared" si="17"/>
        <v>242809.372</v>
      </c>
      <c r="P292" s="204">
        <f>IFERROR(VLOOKUP(C292,'BANK INF DECEMBER 2022'!C292:R808,16,FALSE),)</f>
        <v>0</v>
      </c>
      <c r="Q292" s="204">
        <f t="shared" si="16"/>
        <v>567224.08799999999</v>
      </c>
      <c r="R292" s="204">
        <f>IFERROR(VLOOKUP(C292,'BANK INF DECEMBER 2022'!C292:T808,18,FALSE),)</f>
        <v>32401.34</v>
      </c>
      <c r="S292" s="204">
        <f>IFERROR(VLOOKUP(C292,'BANK INF DECEMBER 2022'!C292:U808,19,FALSE),)</f>
        <v>81003.350000000006</v>
      </c>
      <c r="T292" s="204">
        <f>IFERROR(VLOOKUP(C292,'BANK INF DECEMBER 2022'!C292:V808,20,FALSE),)</f>
        <v>4050.17</v>
      </c>
      <c r="U292" s="210">
        <f t="shared" si="18"/>
        <v>117454.86</v>
      </c>
      <c r="V292" s="210">
        <f t="shared" si="19"/>
        <v>927488.32</v>
      </c>
    </row>
    <row r="293" spans="1:22" s="194" customFormat="1" ht="25.15" customHeight="1">
      <c r="A293" s="211">
        <v>291</v>
      </c>
      <c r="B293" s="202">
        <v>6</v>
      </c>
      <c r="C293" s="710" t="s">
        <v>536</v>
      </c>
      <c r="D293" s="203" t="s">
        <v>787</v>
      </c>
      <c r="E293" s="203" t="str">
        <f>IFERROR(VLOOKUP(C293,'BANK INF DECEMBER 2022'!C293:F809,4,FALSE),)</f>
        <v>0152626435500</v>
      </c>
      <c r="F293" s="204" t="s">
        <v>223</v>
      </c>
      <c r="G293" s="204">
        <f>IFERROR(VLOOKUP(C293,'BANK INF DECEMBER 2022'!C293:H809,6,FALSE),)</f>
        <v>21</v>
      </c>
      <c r="H293" s="204">
        <f>IFERROR(VLOOKUP(C293,'BANK INF DECEMBER 2022'!C293:I809,7,FALSE),)</f>
        <v>15000</v>
      </c>
      <c r="I293" s="204">
        <f>IFERROR(VLOOKUP(C293,'BANK INF DECEMBER 2022'!C293:J809,8,FALSE),)</f>
        <v>390000</v>
      </c>
      <c r="J293" s="204">
        <f>IFERROR(VLOOKUP(C293,'BANK INF DECEMBER 2022'!C293:L809,10,FALSE),)</f>
        <v>671027.39</v>
      </c>
      <c r="K293" s="204">
        <f>IFERROR(VLOOKUP(C293,'BANK INF DECEMBER 2022'!C293:M809,11,FALSE),)</f>
        <v>603924.65</v>
      </c>
      <c r="L293" s="204">
        <f>IFERROR(VLOOKUP(C293,'BANK INF DECEMBER 2022'!C293:N809,12,FALSE),)</f>
        <v>36784.930000000008</v>
      </c>
      <c r="M293" s="204">
        <f>IFERROR(VLOOKUP(C293,'BANK INF DECEMBER 2022'!C293:O809,13,FALSE),)</f>
        <v>67102.740000000005</v>
      </c>
      <c r="N293" s="204">
        <f>IFERROR(VLOOKUP(C293,'BANK INF DECEMBER 2022'!C293:P809,14,FALSE),)</f>
        <v>100000</v>
      </c>
      <c r="O293" s="204">
        <f t="shared" si="17"/>
        <v>203887.67</v>
      </c>
      <c r="P293" s="204">
        <f>IFERROR(VLOOKUP(C293,'BANK INF DECEMBER 2022'!C293:R809,16,FALSE),)</f>
        <v>0</v>
      </c>
      <c r="Q293" s="204">
        <f t="shared" si="16"/>
        <v>467139.72</v>
      </c>
      <c r="R293" s="204">
        <f>IFERROR(VLOOKUP(C293,'BANK INF DECEMBER 2022'!C293:T809,18,FALSE),)</f>
        <v>26841.1</v>
      </c>
      <c r="S293" s="204">
        <f>IFERROR(VLOOKUP(C293,'BANK INF DECEMBER 2022'!C293:U809,19,FALSE),)</f>
        <v>67102.740000000005</v>
      </c>
      <c r="T293" s="204">
        <f>IFERROR(VLOOKUP(C293,'BANK INF DECEMBER 2022'!C293:V809,20,FALSE),)</f>
        <v>3355.14</v>
      </c>
      <c r="U293" s="210">
        <f t="shared" si="18"/>
        <v>97298.98</v>
      </c>
      <c r="V293" s="210">
        <f t="shared" si="19"/>
        <v>768326.37</v>
      </c>
    </row>
    <row r="294" spans="1:22" s="194" customFormat="1" ht="25.15" customHeight="1">
      <c r="A294" s="211">
        <v>292</v>
      </c>
      <c r="B294" s="202">
        <v>6</v>
      </c>
      <c r="C294" s="710" t="s">
        <v>537</v>
      </c>
      <c r="D294" s="203" t="s">
        <v>787</v>
      </c>
      <c r="E294" s="203" t="str">
        <f>IFERROR(VLOOKUP(C294,'BANK INF DECEMBER 2022'!C294:F810,4,FALSE),)</f>
        <v>0152584185000</v>
      </c>
      <c r="F294" s="204" t="s">
        <v>223</v>
      </c>
      <c r="G294" s="204">
        <f>IFERROR(VLOOKUP(C294,'BANK INF DECEMBER 2022'!C294:H810,6,FALSE),)</f>
        <v>18</v>
      </c>
      <c r="H294" s="204">
        <f>IFERROR(VLOOKUP(C294,'BANK INF DECEMBER 2022'!C294:I810,7,FALSE),)</f>
        <v>12500</v>
      </c>
      <c r="I294" s="204">
        <f>IFERROR(VLOOKUP(C294,'BANK INF DECEMBER 2022'!C294:J810,8,FALSE),)</f>
        <v>325000</v>
      </c>
      <c r="J294" s="204">
        <f>IFERROR(VLOOKUP(C294,'BANK INF DECEMBER 2022'!C294:L810,10,FALSE),)</f>
        <v>432099.26</v>
      </c>
      <c r="K294" s="204">
        <f>IFERROR(VLOOKUP(C294,'BANK INF DECEMBER 2022'!C294:M810,11,FALSE),)</f>
        <v>388889.33</v>
      </c>
      <c r="L294" s="204">
        <f>IFERROR(VLOOKUP(C294,'BANK INF DECEMBER 2022'!C294:N810,12,FALSE),)</f>
        <v>9511.1464000000014</v>
      </c>
      <c r="M294" s="204">
        <f>IFERROR(VLOOKUP(C294,'BANK INF DECEMBER 2022'!C294:O810,13,FALSE),)</f>
        <v>43209.93</v>
      </c>
      <c r="N294" s="204">
        <f>IFERROR(VLOOKUP(C294,'BANK INF DECEMBER 2022'!C294:P810,14,FALSE),)</f>
        <v>100000</v>
      </c>
      <c r="O294" s="204">
        <f t="shared" si="17"/>
        <v>152721.07640000002</v>
      </c>
      <c r="P294" s="204">
        <f>IFERROR(VLOOKUP(C294,'BANK INF DECEMBER 2022'!C294:R810,16,FALSE),)</f>
        <v>0</v>
      </c>
      <c r="Q294" s="204">
        <f t="shared" si="16"/>
        <v>279378.18359999999</v>
      </c>
      <c r="R294" s="204">
        <f>IFERROR(VLOOKUP(C294,'BANK INF DECEMBER 2022'!C294:T810,18,FALSE),)</f>
        <v>17283.97</v>
      </c>
      <c r="S294" s="204">
        <f>IFERROR(VLOOKUP(C294,'BANK INF DECEMBER 2022'!C294:U810,19,FALSE),)</f>
        <v>43209.93</v>
      </c>
      <c r="T294" s="204">
        <f>IFERROR(VLOOKUP(C294,'BANK INF DECEMBER 2022'!C294:V810,20,FALSE),)</f>
        <v>2160.5</v>
      </c>
      <c r="U294" s="210">
        <f t="shared" si="18"/>
        <v>62654.400000000001</v>
      </c>
      <c r="V294" s="210">
        <f t="shared" si="19"/>
        <v>494753.66000000003</v>
      </c>
    </row>
    <row r="295" spans="1:22" s="194" customFormat="1" ht="25.15" customHeight="1">
      <c r="A295" s="211">
        <v>293</v>
      </c>
      <c r="B295" s="202">
        <v>6</v>
      </c>
      <c r="C295" s="710" t="s">
        <v>538</v>
      </c>
      <c r="D295" s="203" t="s">
        <v>787</v>
      </c>
      <c r="E295" s="203" t="str">
        <f>IFERROR(VLOOKUP(C295,'BANK INF DECEMBER 2022'!C295:F811,4,FALSE),)</f>
        <v>0152657908500</v>
      </c>
      <c r="F295" s="204" t="s">
        <v>304</v>
      </c>
      <c r="G295" s="204">
        <f>IFERROR(VLOOKUP(C295,'BANK INF DECEMBER 2022'!C295:H811,6,FALSE),)</f>
        <v>24</v>
      </c>
      <c r="H295" s="204">
        <f>IFERROR(VLOOKUP(C295,'BANK INF DECEMBER 2022'!C295:I811,7,FALSE),)</f>
        <v>12500</v>
      </c>
      <c r="I295" s="204">
        <f>IFERROR(VLOOKUP(C295,'BANK INF DECEMBER 2022'!C295:J811,8,FALSE),)</f>
        <v>325000</v>
      </c>
      <c r="J295" s="204">
        <f>IFERROR(VLOOKUP(C295,'BANK INF DECEMBER 2022'!C295:L811,10,FALSE),)</f>
        <v>584188.53</v>
      </c>
      <c r="K295" s="204">
        <f>IFERROR(VLOOKUP(C295,'BANK INF DECEMBER 2022'!C295:M811,11,FALSE),)</f>
        <v>525769.68000000005</v>
      </c>
      <c r="L295" s="204">
        <f>IFERROR(VLOOKUP(C295,'BANK INF DECEMBER 2022'!C295:N811,12,FALSE),)</f>
        <v>21153.936000000009</v>
      </c>
      <c r="M295" s="204">
        <f>IFERROR(VLOOKUP(C295,'BANK INF DECEMBER 2022'!C295:O811,13,FALSE),)</f>
        <v>58418.85</v>
      </c>
      <c r="N295" s="204">
        <f>IFERROR(VLOOKUP(C295,'BANK INF DECEMBER 2022'!C295:P811,14,FALSE),)</f>
        <v>100000</v>
      </c>
      <c r="O295" s="204">
        <f t="shared" si="17"/>
        <v>179572.78600000002</v>
      </c>
      <c r="P295" s="204">
        <f>IFERROR(VLOOKUP(C295,'BANK INF DECEMBER 2022'!C295:R811,16,FALSE),)</f>
        <v>0</v>
      </c>
      <c r="Q295" s="204">
        <f t="shared" si="16"/>
        <v>404615.74400000001</v>
      </c>
      <c r="R295" s="204">
        <f>IFERROR(VLOOKUP(C295,'BANK INF DECEMBER 2022'!C295:T811,18,FALSE),)</f>
        <v>23367.54</v>
      </c>
      <c r="S295" s="204">
        <f>IFERROR(VLOOKUP(C295,'BANK INF DECEMBER 2022'!C295:U811,19,FALSE),)</f>
        <v>58418.85</v>
      </c>
      <c r="T295" s="204">
        <f>IFERROR(VLOOKUP(C295,'BANK INF DECEMBER 2022'!C295:V811,20,FALSE),)</f>
        <v>2920.94</v>
      </c>
      <c r="U295" s="210">
        <f t="shared" si="18"/>
        <v>84707.33</v>
      </c>
      <c r="V295" s="210">
        <f t="shared" si="19"/>
        <v>668895.86</v>
      </c>
    </row>
    <row r="296" spans="1:22" s="194" customFormat="1" ht="25.15" customHeight="1">
      <c r="A296" s="211">
        <v>294</v>
      </c>
      <c r="B296" s="202">
        <v>6</v>
      </c>
      <c r="C296" s="710" t="s">
        <v>539</v>
      </c>
      <c r="D296" s="203" t="s">
        <v>787</v>
      </c>
      <c r="E296" s="203" t="str">
        <f>IFERROR(VLOOKUP(C296,'BANK INF DECEMBER 2022'!C296:F812,4,FALSE),)</f>
        <v>0152551884900</v>
      </c>
      <c r="F296" s="204" t="s">
        <v>304</v>
      </c>
      <c r="G296" s="204">
        <f>IFERROR(VLOOKUP(C296,'BANK INF DECEMBER 2022'!C296:H812,6,FALSE),)</f>
        <v>23</v>
      </c>
      <c r="H296" s="204">
        <f>IFERROR(VLOOKUP(C296,'BANK INF DECEMBER 2022'!C296:I812,7,FALSE),)</f>
        <v>12500</v>
      </c>
      <c r="I296" s="204">
        <f>IFERROR(VLOOKUP(C296,'BANK INF DECEMBER 2022'!C296:J812,8,FALSE),)</f>
        <v>325000</v>
      </c>
      <c r="J296" s="204">
        <f>IFERROR(VLOOKUP(C296,'BANK INF DECEMBER 2022'!C296:L812,10,FALSE),)</f>
        <v>539186.03</v>
      </c>
      <c r="K296" s="204">
        <f>IFERROR(VLOOKUP(C296,'BANK INF DECEMBER 2022'!C296:M812,11,FALSE),)</f>
        <v>485267.43000000005</v>
      </c>
      <c r="L296" s="204">
        <f>IFERROR(VLOOKUP(C296,'BANK INF DECEMBER 2022'!C296:N812,12,FALSE),)</f>
        <v>17221.394400000005</v>
      </c>
      <c r="M296" s="204">
        <f>IFERROR(VLOOKUP(C296,'BANK INF DECEMBER 2022'!C296:O812,13,FALSE),)</f>
        <v>53918.6</v>
      </c>
      <c r="N296" s="204">
        <f>IFERROR(VLOOKUP(C296,'BANK INF DECEMBER 2022'!C296:P812,14,FALSE),)</f>
        <v>100000</v>
      </c>
      <c r="O296" s="204">
        <f t="shared" si="17"/>
        <v>171139.9944</v>
      </c>
      <c r="P296" s="204">
        <f>IFERROR(VLOOKUP(C296,'BANK INF DECEMBER 2022'!C296:R812,16,FALSE),)</f>
        <v>0</v>
      </c>
      <c r="Q296" s="204">
        <f t="shared" si="16"/>
        <v>368046.03560000006</v>
      </c>
      <c r="R296" s="204">
        <f>IFERROR(VLOOKUP(C296,'BANK INF DECEMBER 2022'!C296:T812,18,FALSE),)</f>
        <v>21567.439999999999</v>
      </c>
      <c r="S296" s="204">
        <f>IFERROR(VLOOKUP(C296,'BANK INF DECEMBER 2022'!C296:U812,19,FALSE),)</f>
        <v>53918.6</v>
      </c>
      <c r="T296" s="204">
        <f>IFERROR(VLOOKUP(C296,'BANK INF DECEMBER 2022'!C296:V812,20,FALSE),)</f>
        <v>2695.93</v>
      </c>
      <c r="U296" s="210">
        <f t="shared" si="18"/>
        <v>78181.969999999987</v>
      </c>
      <c r="V296" s="210">
        <f t="shared" si="19"/>
        <v>617368</v>
      </c>
    </row>
    <row r="297" spans="1:22" s="194" customFormat="1" ht="25.15" customHeight="1">
      <c r="A297" s="211">
        <v>295</v>
      </c>
      <c r="B297" s="202">
        <v>6</v>
      </c>
      <c r="C297" s="710" t="s">
        <v>540</v>
      </c>
      <c r="D297" s="203" t="s">
        <v>787</v>
      </c>
      <c r="E297" s="203" t="str">
        <f>IFERROR(VLOOKUP(C297,'BANK INF DECEMBER 2022'!C297:F813,4,FALSE),)</f>
        <v>0152398339300</v>
      </c>
      <c r="F297" s="204" t="s">
        <v>204</v>
      </c>
      <c r="G297" s="204">
        <f>IFERROR(VLOOKUP(C297,'BANK INF DECEMBER 2022'!C297:H813,6,FALSE),)</f>
        <v>25</v>
      </c>
      <c r="H297" s="204">
        <f>IFERROR(VLOOKUP(C297,'BANK INF DECEMBER 2022'!C297:I813,7,FALSE),)</f>
        <v>15000</v>
      </c>
      <c r="I297" s="204">
        <f>IFERROR(VLOOKUP(C297,'BANK INF DECEMBER 2022'!C297:J813,8,FALSE),)</f>
        <v>390000</v>
      </c>
      <c r="J297" s="204">
        <f>IFERROR(VLOOKUP(C297,'BANK INF DECEMBER 2022'!C297:L813,10,FALSE),)</f>
        <v>752029</v>
      </c>
      <c r="K297" s="204">
        <f>IFERROR(VLOOKUP(C297,'BANK INF DECEMBER 2022'!C297:M813,11,FALSE),)</f>
        <v>676826.1</v>
      </c>
      <c r="L297" s="204">
        <f>IFERROR(VLOOKUP(C297,'BANK INF DECEMBER 2022'!C297:N813,12,FALSE),)</f>
        <v>51365.22</v>
      </c>
      <c r="M297" s="204">
        <f>IFERROR(VLOOKUP(C297,'BANK INF DECEMBER 2022'!C297:O813,13,FALSE),)</f>
        <v>75202.899999999994</v>
      </c>
      <c r="N297" s="204">
        <f>IFERROR(VLOOKUP(C297,'BANK INF DECEMBER 2022'!C297:P813,14,FALSE),)</f>
        <v>100000</v>
      </c>
      <c r="O297" s="204">
        <f t="shared" si="17"/>
        <v>226568.12</v>
      </c>
      <c r="P297" s="204">
        <f>IFERROR(VLOOKUP(C297,'BANK INF DECEMBER 2022'!C297:R813,16,FALSE),)</f>
        <v>0</v>
      </c>
      <c r="Q297" s="204">
        <f t="shared" si="16"/>
        <v>525460.88</v>
      </c>
      <c r="R297" s="204">
        <f>IFERROR(VLOOKUP(C297,'BANK INF DECEMBER 2022'!C297:T813,18,FALSE),)</f>
        <v>30081.16</v>
      </c>
      <c r="S297" s="204">
        <f>IFERROR(VLOOKUP(C297,'BANK INF DECEMBER 2022'!C297:U813,19,FALSE),)</f>
        <v>75202.899999999994</v>
      </c>
      <c r="T297" s="204">
        <f>IFERROR(VLOOKUP(C297,'BANK INF DECEMBER 2022'!C297:V813,20,FALSE),)</f>
        <v>3760.15</v>
      </c>
      <c r="U297" s="210">
        <f t="shared" si="18"/>
        <v>109044.20999999999</v>
      </c>
      <c r="V297" s="210">
        <f t="shared" si="19"/>
        <v>861073.21</v>
      </c>
    </row>
    <row r="298" spans="1:22" s="194" customFormat="1" ht="25.15" customHeight="1">
      <c r="A298" s="211">
        <v>296</v>
      </c>
      <c r="B298" s="202">
        <v>6</v>
      </c>
      <c r="C298" s="710" t="s">
        <v>541</v>
      </c>
      <c r="D298" s="203" t="s">
        <v>787</v>
      </c>
      <c r="E298" s="203" t="str">
        <f>IFERROR(VLOOKUP(C298,'BANK INF DECEMBER 2022'!C298:F814,4,FALSE),)</f>
        <v>0152589295400</v>
      </c>
      <c r="F298" s="204" t="s">
        <v>68</v>
      </c>
      <c r="G298" s="204">
        <f>IFERROR(VLOOKUP(C298,'BANK INF DECEMBER 2022'!C298:H814,6,FALSE),)</f>
        <v>26</v>
      </c>
      <c r="H298" s="204">
        <f>IFERROR(VLOOKUP(C298,'BANK INF DECEMBER 2022'!C298:I814,7,FALSE),)</f>
        <v>12500</v>
      </c>
      <c r="I298" s="204">
        <f>IFERROR(VLOOKUP(C298,'BANK INF DECEMBER 2022'!C298:J814,8,FALSE),)</f>
        <v>325000</v>
      </c>
      <c r="J298" s="204">
        <f>IFERROR(VLOOKUP(C298,'BANK INF DECEMBER 2022'!C298:L814,10,FALSE),)</f>
        <v>488345.9</v>
      </c>
      <c r="K298" s="204">
        <f>IFERROR(VLOOKUP(C298,'BANK INF DECEMBER 2022'!C298:M814,11,FALSE),)</f>
        <v>439511.31000000006</v>
      </c>
      <c r="L298" s="204">
        <f>IFERROR(VLOOKUP(C298,'BANK INF DECEMBER 2022'!C298:N814,12,FALSE),)</f>
        <v>13560.904800000004</v>
      </c>
      <c r="M298" s="204">
        <f>IFERROR(VLOOKUP(C298,'BANK INF DECEMBER 2022'!C298:O814,13,FALSE),)</f>
        <v>48834.59</v>
      </c>
      <c r="N298" s="204">
        <f>IFERROR(VLOOKUP(C298,'BANK INF DECEMBER 2022'!C298:P814,14,FALSE),)</f>
        <v>100000</v>
      </c>
      <c r="O298" s="204">
        <f t="shared" si="17"/>
        <v>162395.49479999999</v>
      </c>
      <c r="P298" s="204">
        <f>IFERROR(VLOOKUP(C298,'BANK INF DECEMBER 2022'!C298:R814,16,FALSE),)</f>
        <v>0</v>
      </c>
      <c r="Q298" s="204">
        <f t="shared" si="16"/>
        <v>325950.40520000004</v>
      </c>
      <c r="R298" s="204">
        <f>IFERROR(VLOOKUP(C298,'BANK INF DECEMBER 2022'!C298:T814,18,FALSE),)</f>
        <v>19533.84</v>
      </c>
      <c r="S298" s="204">
        <f>IFERROR(VLOOKUP(C298,'BANK INF DECEMBER 2022'!C298:U814,19,FALSE),)</f>
        <v>48834.59</v>
      </c>
      <c r="T298" s="204">
        <f>IFERROR(VLOOKUP(C298,'BANK INF DECEMBER 2022'!C298:V814,20,FALSE),)</f>
        <v>2441.73</v>
      </c>
      <c r="U298" s="210">
        <f t="shared" si="18"/>
        <v>70810.159999999989</v>
      </c>
      <c r="V298" s="210">
        <f t="shared" si="19"/>
        <v>559156.06000000006</v>
      </c>
    </row>
    <row r="299" spans="1:22" s="194" customFormat="1" ht="25.15" customHeight="1">
      <c r="A299" s="211">
        <v>297</v>
      </c>
      <c r="B299" s="202">
        <v>6</v>
      </c>
      <c r="C299" s="710" t="s">
        <v>542</v>
      </c>
      <c r="D299" s="203" t="s">
        <v>787</v>
      </c>
      <c r="E299" s="203" t="str">
        <f>IFERROR(VLOOKUP(C299,'BANK INF DECEMBER 2022'!C299:F815,4,FALSE),)</f>
        <v>0152623802800</v>
      </c>
      <c r="F299" s="204" t="s">
        <v>204</v>
      </c>
      <c r="G299" s="204">
        <f>IFERROR(VLOOKUP(C299,'BANK INF DECEMBER 2022'!C299:H815,6,FALSE),)</f>
        <v>25</v>
      </c>
      <c r="H299" s="204">
        <f>IFERROR(VLOOKUP(C299,'BANK INF DECEMBER 2022'!C299:I815,7,FALSE),)</f>
        <v>15000</v>
      </c>
      <c r="I299" s="204">
        <f>IFERROR(VLOOKUP(C299,'BANK INF DECEMBER 2022'!C299:J815,8,FALSE),)</f>
        <v>390000</v>
      </c>
      <c r="J299" s="204">
        <f>IFERROR(VLOOKUP(C299,'BANK INF DECEMBER 2022'!C299:L815,10,FALSE),)</f>
        <v>650021.16</v>
      </c>
      <c r="K299" s="204">
        <f>IFERROR(VLOOKUP(C299,'BANK INF DECEMBER 2022'!C299:M815,11,FALSE),)</f>
        <v>585019.04</v>
      </c>
      <c r="L299" s="204">
        <f>IFERROR(VLOOKUP(C299,'BANK INF DECEMBER 2022'!C299:N815,12,FALSE),)</f>
        <v>33003.808000000005</v>
      </c>
      <c r="M299" s="204">
        <f>IFERROR(VLOOKUP(C299,'BANK INF DECEMBER 2022'!C299:O815,13,FALSE),)</f>
        <v>65002.12</v>
      </c>
      <c r="N299" s="204">
        <f>IFERROR(VLOOKUP(C299,'BANK INF DECEMBER 2022'!C299:P815,14,FALSE),)</f>
        <v>100000</v>
      </c>
      <c r="O299" s="204">
        <f t="shared" si="17"/>
        <v>198005.92800000001</v>
      </c>
      <c r="P299" s="204">
        <f>IFERROR(VLOOKUP(C299,'BANK INF DECEMBER 2022'!C299:R815,16,FALSE),)</f>
        <v>0</v>
      </c>
      <c r="Q299" s="204">
        <f t="shared" si="16"/>
        <v>452015.23200000002</v>
      </c>
      <c r="R299" s="204">
        <f>IFERROR(VLOOKUP(C299,'BANK INF DECEMBER 2022'!C299:T815,18,FALSE),)</f>
        <v>26000.85</v>
      </c>
      <c r="S299" s="204">
        <f>IFERROR(VLOOKUP(C299,'BANK INF DECEMBER 2022'!C299:U815,19,FALSE),)</f>
        <v>65002.12</v>
      </c>
      <c r="T299" s="204">
        <f>IFERROR(VLOOKUP(C299,'BANK INF DECEMBER 2022'!C299:V815,20,FALSE),)</f>
        <v>3250.11</v>
      </c>
      <c r="U299" s="210">
        <f t="shared" si="18"/>
        <v>94253.08</v>
      </c>
      <c r="V299" s="210">
        <f t="shared" si="19"/>
        <v>744274.24</v>
      </c>
    </row>
    <row r="300" spans="1:22" s="194" customFormat="1" ht="25.15" customHeight="1">
      <c r="A300" s="211">
        <v>298</v>
      </c>
      <c r="B300" s="202">
        <v>6</v>
      </c>
      <c r="C300" s="710" t="s">
        <v>543</v>
      </c>
      <c r="D300" s="203" t="s">
        <v>787</v>
      </c>
      <c r="E300" s="203" t="str">
        <f>IFERROR(VLOOKUP(C300,'BANK INF DECEMBER 2022'!C300:F816,4,FALSE),)</f>
        <v>0152660698100</v>
      </c>
      <c r="F300" s="204" t="s">
        <v>204</v>
      </c>
      <c r="G300" s="204">
        <f>IFERROR(VLOOKUP(C300,'BANK INF DECEMBER 2022'!C300:H816,6,FALSE),)</f>
        <v>21</v>
      </c>
      <c r="H300" s="204">
        <f>IFERROR(VLOOKUP(C300,'BANK INF DECEMBER 2022'!C300:I816,7,FALSE),)</f>
        <v>15000</v>
      </c>
      <c r="I300" s="204">
        <f>IFERROR(VLOOKUP(C300,'BANK INF DECEMBER 2022'!C300:J816,8,FALSE),)</f>
        <v>390000</v>
      </c>
      <c r="J300" s="204">
        <f>IFERROR(VLOOKUP(C300,'BANK INF DECEMBER 2022'!C300:L816,10,FALSE),)</f>
        <v>559018.77</v>
      </c>
      <c r="K300" s="204">
        <f>IFERROR(VLOOKUP(C300,'BANK INF DECEMBER 2022'!C300:M816,11,FALSE),)</f>
        <v>503116.89</v>
      </c>
      <c r="L300" s="204">
        <f>IFERROR(VLOOKUP(C300,'BANK INF DECEMBER 2022'!C300:N816,12,FALSE),)</f>
        <v>18649.351200000001</v>
      </c>
      <c r="M300" s="204">
        <f>IFERROR(VLOOKUP(C300,'BANK INF DECEMBER 2022'!C300:O816,13,FALSE),)</f>
        <v>55901.88</v>
      </c>
      <c r="N300" s="204">
        <f>IFERROR(VLOOKUP(C300,'BANK INF DECEMBER 2022'!C300:P816,14,FALSE),)</f>
        <v>100000</v>
      </c>
      <c r="O300" s="204">
        <f t="shared" si="17"/>
        <v>174551.23119999998</v>
      </c>
      <c r="P300" s="204">
        <f>IFERROR(VLOOKUP(C300,'BANK INF DECEMBER 2022'!C300:R816,16,FALSE),)</f>
        <v>0</v>
      </c>
      <c r="Q300" s="204">
        <f t="shared" si="16"/>
        <v>384467.53880000004</v>
      </c>
      <c r="R300" s="204">
        <f>IFERROR(VLOOKUP(C300,'BANK INF DECEMBER 2022'!C300:T816,18,FALSE),)</f>
        <v>22360.75</v>
      </c>
      <c r="S300" s="204">
        <f>IFERROR(VLOOKUP(C300,'BANK INF DECEMBER 2022'!C300:U816,19,FALSE),)</f>
        <v>55901.88</v>
      </c>
      <c r="T300" s="204">
        <f>IFERROR(VLOOKUP(C300,'BANK INF DECEMBER 2022'!C300:V816,20,FALSE),)</f>
        <v>2795.09</v>
      </c>
      <c r="U300" s="210">
        <f t="shared" si="18"/>
        <v>81057.72</v>
      </c>
      <c r="V300" s="210">
        <f t="shared" si="19"/>
        <v>640076.49</v>
      </c>
    </row>
    <row r="301" spans="1:22" s="194" customFormat="1" ht="25.15" customHeight="1">
      <c r="A301" s="211">
        <v>299</v>
      </c>
      <c r="B301" s="202">
        <v>6</v>
      </c>
      <c r="C301" s="710" t="s">
        <v>544</v>
      </c>
      <c r="D301" s="203" t="s">
        <v>787</v>
      </c>
      <c r="E301" s="203" t="str">
        <f>IFERROR(VLOOKUP(C301,'BANK INF DECEMBER 2022'!C301:F817,4,FALSE),)</f>
        <v>0152371599000</v>
      </c>
      <c r="F301" s="204" t="s">
        <v>68</v>
      </c>
      <c r="G301" s="204">
        <f>IFERROR(VLOOKUP(C301,'BANK INF DECEMBER 2022'!C301:H817,6,FALSE),)</f>
        <v>26</v>
      </c>
      <c r="H301" s="204">
        <f>IFERROR(VLOOKUP(C301,'BANK INF DECEMBER 2022'!C301:I817,7,FALSE),)</f>
        <v>12500</v>
      </c>
      <c r="I301" s="204">
        <f>IFERROR(VLOOKUP(C301,'BANK INF DECEMBER 2022'!C301:J817,8,FALSE),)</f>
        <v>325000</v>
      </c>
      <c r="J301" s="204">
        <f>IFERROR(VLOOKUP(C301,'BANK INF DECEMBER 2022'!C301:L817,10,FALSE),)</f>
        <v>488345.9</v>
      </c>
      <c r="K301" s="204">
        <f>IFERROR(VLOOKUP(C301,'BANK INF DECEMBER 2022'!C301:M817,11,FALSE),)</f>
        <v>439511.31000000006</v>
      </c>
      <c r="L301" s="204">
        <f>IFERROR(VLOOKUP(C301,'BANK INF DECEMBER 2022'!C301:N817,12,FALSE),)</f>
        <v>13560.904800000004</v>
      </c>
      <c r="M301" s="204">
        <f>IFERROR(VLOOKUP(C301,'BANK INF DECEMBER 2022'!C301:O817,13,FALSE),)</f>
        <v>48834.59</v>
      </c>
      <c r="N301" s="204">
        <f>IFERROR(VLOOKUP(C301,'BANK INF DECEMBER 2022'!C301:P817,14,FALSE),)</f>
        <v>100000</v>
      </c>
      <c r="O301" s="204">
        <f t="shared" si="17"/>
        <v>162395.49479999999</v>
      </c>
      <c r="P301" s="204">
        <f>IFERROR(VLOOKUP(C301,'BANK INF DECEMBER 2022'!C301:R817,16,FALSE),)</f>
        <v>0</v>
      </c>
      <c r="Q301" s="204">
        <f t="shared" si="16"/>
        <v>325950.40520000004</v>
      </c>
      <c r="R301" s="204">
        <f>IFERROR(VLOOKUP(C301,'BANK INF DECEMBER 2022'!C301:T817,18,FALSE),)</f>
        <v>19533.84</v>
      </c>
      <c r="S301" s="204">
        <f>IFERROR(VLOOKUP(C301,'BANK INF DECEMBER 2022'!C301:U817,19,FALSE),)</f>
        <v>48834.59</v>
      </c>
      <c r="T301" s="204">
        <f>IFERROR(VLOOKUP(C301,'BANK INF DECEMBER 2022'!C301:V817,20,FALSE),)</f>
        <v>2441.73</v>
      </c>
      <c r="U301" s="210">
        <f t="shared" si="18"/>
        <v>70810.159999999989</v>
      </c>
      <c r="V301" s="210">
        <f t="shared" si="19"/>
        <v>559156.06000000006</v>
      </c>
    </row>
    <row r="302" spans="1:22" s="194" customFormat="1" ht="25.15" customHeight="1">
      <c r="A302" s="211">
        <v>300</v>
      </c>
      <c r="B302" s="202">
        <v>6</v>
      </c>
      <c r="C302" s="710" t="s">
        <v>545</v>
      </c>
      <c r="D302" s="203" t="s">
        <v>787</v>
      </c>
      <c r="E302" s="203" t="str">
        <f>IFERROR(VLOOKUP(C302,'BANK INF DECEMBER 2022'!C302:F818,4,FALSE),)</f>
        <v>0152657180100</v>
      </c>
      <c r="F302" s="204" t="s">
        <v>194</v>
      </c>
      <c r="G302" s="204">
        <f>IFERROR(VLOOKUP(C302,'BANK INF DECEMBER 2022'!C302:H818,6,FALSE),)</f>
        <v>23</v>
      </c>
      <c r="H302" s="204">
        <f>IFERROR(VLOOKUP(C302,'BANK INF DECEMBER 2022'!C302:I818,7,FALSE),)</f>
        <v>12500</v>
      </c>
      <c r="I302" s="204">
        <f>IFERROR(VLOOKUP(C302,'BANK INF DECEMBER 2022'!C302:J818,8,FALSE),)</f>
        <v>325000</v>
      </c>
      <c r="J302" s="204">
        <f>IFERROR(VLOOKUP(C302,'BANK INF DECEMBER 2022'!C302:L818,10,FALSE),)</f>
        <v>636693.53</v>
      </c>
      <c r="K302" s="204">
        <f>IFERROR(VLOOKUP(C302,'BANK INF DECEMBER 2022'!C302:M818,11,FALSE),)</f>
        <v>573024.18000000005</v>
      </c>
      <c r="L302" s="204">
        <f>IFERROR(VLOOKUP(C302,'BANK INF DECEMBER 2022'!C302:N818,12,FALSE),)</f>
        <v>30604.83600000001</v>
      </c>
      <c r="M302" s="204">
        <f>IFERROR(VLOOKUP(C302,'BANK INF DECEMBER 2022'!C302:O818,13,FALSE),)</f>
        <v>63669.35</v>
      </c>
      <c r="N302" s="204">
        <f>IFERROR(VLOOKUP(C302,'BANK INF DECEMBER 2022'!C302:P818,14,FALSE),)</f>
        <v>100000</v>
      </c>
      <c r="O302" s="204">
        <f t="shared" si="17"/>
        <v>194274.18600000002</v>
      </c>
      <c r="P302" s="204">
        <f>IFERROR(VLOOKUP(C302,'BANK INF DECEMBER 2022'!C302:R818,16,FALSE),)</f>
        <v>0</v>
      </c>
      <c r="Q302" s="204">
        <f t="shared" si="16"/>
        <v>442419.34400000004</v>
      </c>
      <c r="R302" s="204">
        <f>IFERROR(VLOOKUP(C302,'BANK INF DECEMBER 2022'!C302:T818,18,FALSE),)</f>
        <v>25467.74</v>
      </c>
      <c r="S302" s="204">
        <f>IFERROR(VLOOKUP(C302,'BANK INF DECEMBER 2022'!C302:U818,19,FALSE),)</f>
        <v>63669.35</v>
      </c>
      <c r="T302" s="204">
        <f>IFERROR(VLOOKUP(C302,'BANK INF DECEMBER 2022'!C302:V818,20,FALSE),)</f>
        <v>3183.47</v>
      </c>
      <c r="U302" s="210">
        <f t="shared" si="18"/>
        <v>92320.56</v>
      </c>
      <c r="V302" s="210">
        <f t="shared" si="19"/>
        <v>729014.09000000008</v>
      </c>
    </row>
    <row r="303" spans="1:22" s="194" customFormat="1" ht="25.15" customHeight="1">
      <c r="A303" s="211">
        <v>301</v>
      </c>
      <c r="B303" s="202">
        <v>6</v>
      </c>
      <c r="C303" s="710" t="s">
        <v>546</v>
      </c>
      <c r="D303" s="203" t="s">
        <v>787</v>
      </c>
      <c r="E303" s="203" t="str">
        <f>IFERROR(VLOOKUP(C303,'BANK INF DECEMBER 2022'!C303:F819,4,FALSE),)</f>
        <v>0152662350100</v>
      </c>
      <c r="F303" s="204" t="s">
        <v>194</v>
      </c>
      <c r="G303" s="204">
        <f>IFERROR(VLOOKUP(C303,'BANK INF DECEMBER 2022'!C303:H819,6,FALSE),)</f>
        <v>25</v>
      </c>
      <c r="H303" s="204">
        <f>IFERROR(VLOOKUP(C303,'BANK INF DECEMBER 2022'!C303:I819,7,FALSE),)</f>
        <v>12500</v>
      </c>
      <c r="I303" s="204">
        <f>IFERROR(VLOOKUP(C303,'BANK INF DECEMBER 2022'!C303:J819,8,FALSE),)</f>
        <v>325000</v>
      </c>
      <c r="J303" s="204">
        <f>IFERROR(VLOOKUP(C303,'BANK INF DECEMBER 2022'!C303:L819,10,FALSE),)</f>
        <v>772535.39</v>
      </c>
      <c r="K303" s="204">
        <f>IFERROR(VLOOKUP(C303,'BANK INF DECEMBER 2022'!C303:M819,11,FALSE),)</f>
        <v>695281.85</v>
      </c>
      <c r="L303" s="204">
        <f>IFERROR(VLOOKUP(C303,'BANK INF DECEMBER 2022'!C303:N819,12,FALSE),)</f>
        <v>55056.369999999995</v>
      </c>
      <c r="M303" s="204">
        <f>IFERROR(VLOOKUP(C303,'BANK INF DECEMBER 2022'!C303:O819,13,FALSE),)</f>
        <v>77253.539999999994</v>
      </c>
      <c r="N303" s="204">
        <f>IFERROR(VLOOKUP(C303,'BANK INF DECEMBER 2022'!C303:P819,14,FALSE),)</f>
        <v>0</v>
      </c>
      <c r="O303" s="204">
        <f t="shared" si="17"/>
        <v>132309.90999999997</v>
      </c>
      <c r="P303" s="204">
        <f>IFERROR(VLOOKUP(C303,'BANK INF DECEMBER 2022'!C303:R819,16,FALSE),)</f>
        <v>0</v>
      </c>
      <c r="Q303" s="204">
        <f t="shared" si="16"/>
        <v>640225.48</v>
      </c>
      <c r="R303" s="204">
        <f>IFERROR(VLOOKUP(C303,'BANK INF DECEMBER 2022'!C303:T819,18,FALSE),)</f>
        <v>30901.42</v>
      </c>
      <c r="S303" s="204">
        <f>IFERROR(VLOOKUP(C303,'BANK INF DECEMBER 2022'!C303:U819,19,FALSE),)</f>
        <v>77253.539999999994</v>
      </c>
      <c r="T303" s="204">
        <f>IFERROR(VLOOKUP(C303,'BANK INF DECEMBER 2022'!C303:V819,20,FALSE),)</f>
        <v>3862.68</v>
      </c>
      <c r="U303" s="210">
        <f t="shared" si="18"/>
        <v>112017.63999999998</v>
      </c>
      <c r="V303" s="210">
        <f t="shared" si="19"/>
        <v>884553.03</v>
      </c>
    </row>
    <row r="304" spans="1:22" s="194" customFormat="1" ht="25.15" customHeight="1">
      <c r="A304" s="211">
        <v>302</v>
      </c>
      <c r="B304" s="202">
        <v>6</v>
      </c>
      <c r="C304" s="710" t="s">
        <v>547</v>
      </c>
      <c r="D304" s="203" t="s">
        <v>787</v>
      </c>
      <c r="E304" s="203" t="str">
        <f>IFERROR(VLOOKUP(C304,'BANK INF DECEMBER 2022'!C304:F820,4,FALSE),)</f>
        <v>0152662157200</v>
      </c>
      <c r="F304" s="204" t="s">
        <v>194</v>
      </c>
      <c r="G304" s="204">
        <f>IFERROR(VLOOKUP(C304,'BANK INF DECEMBER 2022'!C304:H820,6,FALSE),)</f>
        <v>26</v>
      </c>
      <c r="H304" s="204">
        <f>IFERROR(VLOOKUP(C304,'BANK INF DECEMBER 2022'!C304:I820,7,FALSE),)</f>
        <v>12500</v>
      </c>
      <c r="I304" s="204">
        <f>IFERROR(VLOOKUP(C304,'BANK INF DECEMBER 2022'!C304:J820,8,FALSE),)</f>
        <v>325000</v>
      </c>
      <c r="J304" s="204">
        <f>IFERROR(VLOOKUP(C304,'BANK INF DECEMBER 2022'!C304:L820,10,FALSE),)</f>
        <v>789202.37</v>
      </c>
      <c r="K304" s="204">
        <f>IFERROR(VLOOKUP(C304,'BANK INF DECEMBER 2022'!C304:M820,11,FALSE),)</f>
        <v>710282.13</v>
      </c>
      <c r="L304" s="204">
        <f>IFERROR(VLOOKUP(C304,'BANK INF DECEMBER 2022'!C304:N820,12,FALSE),)</f>
        <v>58056.425999999999</v>
      </c>
      <c r="M304" s="204">
        <f>IFERROR(VLOOKUP(C304,'BANK INF DECEMBER 2022'!C304:O820,13,FALSE),)</f>
        <v>78920.240000000005</v>
      </c>
      <c r="N304" s="204">
        <f>IFERROR(VLOOKUP(C304,'BANK INF DECEMBER 2022'!C304:P820,14,FALSE),)</f>
        <v>0</v>
      </c>
      <c r="O304" s="204">
        <f t="shared" si="17"/>
        <v>136976.666</v>
      </c>
      <c r="P304" s="204">
        <f>IFERROR(VLOOKUP(C304,'BANK INF DECEMBER 2022'!C304:R820,16,FALSE),)</f>
        <v>0</v>
      </c>
      <c r="Q304" s="204">
        <f t="shared" si="16"/>
        <v>652225.70400000003</v>
      </c>
      <c r="R304" s="204">
        <f>IFERROR(VLOOKUP(C304,'BANK INF DECEMBER 2022'!C304:T820,18,FALSE),)</f>
        <v>31568.09</v>
      </c>
      <c r="S304" s="204">
        <f>IFERROR(VLOOKUP(C304,'BANK INF DECEMBER 2022'!C304:U820,19,FALSE),)</f>
        <v>78920.240000000005</v>
      </c>
      <c r="T304" s="204">
        <f>IFERROR(VLOOKUP(C304,'BANK INF DECEMBER 2022'!C304:V820,20,FALSE),)</f>
        <v>3946.01</v>
      </c>
      <c r="U304" s="210">
        <f t="shared" si="18"/>
        <v>114434.34</v>
      </c>
      <c r="V304" s="210">
        <f t="shared" si="19"/>
        <v>903636.71</v>
      </c>
    </row>
    <row r="305" spans="1:22" s="194" customFormat="1" ht="25.15" customHeight="1">
      <c r="A305" s="211">
        <v>303</v>
      </c>
      <c r="B305" s="202">
        <v>6</v>
      </c>
      <c r="C305" s="710" t="s">
        <v>548</v>
      </c>
      <c r="D305" s="203" t="s">
        <v>787</v>
      </c>
      <c r="E305" s="203" t="str">
        <f>IFERROR(VLOOKUP(C305,'BANK INF DECEMBER 2022'!C305:F821,4,FALSE),)</f>
        <v>0152662612900</v>
      </c>
      <c r="F305" s="204" t="s">
        <v>194</v>
      </c>
      <c r="G305" s="204">
        <f>IFERROR(VLOOKUP(C305,'BANK INF DECEMBER 2022'!C305:H821,6,FALSE),)</f>
        <v>24</v>
      </c>
      <c r="H305" s="204">
        <f>IFERROR(VLOOKUP(C305,'BANK INF DECEMBER 2022'!C305:I821,7,FALSE),)</f>
        <v>12500</v>
      </c>
      <c r="I305" s="204">
        <f>IFERROR(VLOOKUP(C305,'BANK INF DECEMBER 2022'!C305:J821,8,FALSE),)</f>
        <v>325000</v>
      </c>
      <c r="J305" s="204">
        <f>IFERROR(VLOOKUP(C305,'BANK INF DECEMBER 2022'!C305:L821,10,FALSE),)</f>
        <v>727949.59</v>
      </c>
      <c r="K305" s="204">
        <f>IFERROR(VLOOKUP(C305,'BANK INF DECEMBER 2022'!C305:M821,11,FALSE),)</f>
        <v>655154.63</v>
      </c>
      <c r="L305" s="204">
        <f>IFERROR(VLOOKUP(C305,'BANK INF DECEMBER 2022'!C305:N821,12,FALSE),)</f>
        <v>47030.926000000007</v>
      </c>
      <c r="M305" s="204">
        <f>IFERROR(VLOOKUP(C305,'BANK INF DECEMBER 2022'!C305:O821,13,FALSE),)</f>
        <v>72794.960000000006</v>
      </c>
      <c r="N305" s="204">
        <f>IFERROR(VLOOKUP(C305,'BANK INF DECEMBER 2022'!C305:P821,14,FALSE),)</f>
        <v>0</v>
      </c>
      <c r="O305" s="204">
        <f t="shared" si="17"/>
        <v>119825.88600000001</v>
      </c>
      <c r="P305" s="204">
        <f>IFERROR(VLOOKUP(C305,'BANK INF DECEMBER 2022'!C305:R821,16,FALSE),)</f>
        <v>0</v>
      </c>
      <c r="Q305" s="204">
        <f t="shared" si="16"/>
        <v>608123.70399999991</v>
      </c>
      <c r="R305" s="204">
        <f>IFERROR(VLOOKUP(C305,'BANK INF DECEMBER 2022'!C305:T821,18,FALSE),)</f>
        <v>29117.98</v>
      </c>
      <c r="S305" s="204">
        <f>IFERROR(VLOOKUP(C305,'BANK INF DECEMBER 2022'!C305:U821,19,FALSE),)</f>
        <v>72794.960000000006</v>
      </c>
      <c r="T305" s="204">
        <f>IFERROR(VLOOKUP(C305,'BANK INF DECEMBER 2022'!C305:V821,20,FALSE),)</f>
        <v>3639.75</v>
      </c>
      <c r="U305" s="210">
        <f t="shared" si="18"/>
        <v>105552.69</v>
      </c>
      <c r="V305" s="210">
        <f t="shared" si="19"/>
        <v>833502.28</v>
      </c>
    </row>
    <row r="306" spans="1:22" s="194" customFormat="1" ht="25.15" customHeight="1">
      <c r="A306" s="211">
        <v>304</v>
      </c>
      <c r="B306" s="202">
        <v>6</v>
      </c>
      <c r="C306" s="710" t="s">
        <v>549</v>
      </c>
      <c r="D306" s="203" t="s">
        <v>787</v>
      </c>
      <c r="E306" s="203" t="str">
        <f>IFERROR(VLOOKUP(C306,'BANK INF DECEMBER 2022'!C306:F822,4,FALSE),)</f>
        <v>0152518838600</v>
      </c>
      <c r="F306" s="204" t="s">
        <v>231</v>
      </c>
      <c r="G306" s="204">
        <f>IFERROR(VLOOKUP(C306,'BANK INF DECEMBER 2022'!C306:H822,6,FALSE),)</f>
        <v>23</v>
      </c>
      <c r="H306" s="204">
        <f>IFERROR(VLOOKUP(C306,'BANK INF DECEMBER 2022'!C306:I822,7,FALSE),)</f>
        <v>15000</v>
      </c>
      <c r="I306" s="204">
        <f>IFERROR(VLOOKUP(C306,'BANK INF DECEMBER 2022'!C306:J822,8,FALSE),)</f>
        <v>390000</v>
      </c>
      <c r="J306" s="204">
        <f>IFERROR(VLOOKUP(C306,'BANK INF DECEMBER 2022'!C306:L822,10,FALSE),)</f>
        <v>745030.77</v>
      </c>
      <c r="K306" s="204">
        <f>IFERROR(VLOOKUP(C306,'BANK INF DECEMBER 2022'!C306:M822,11,FALSE),)</f>
        <v>670527.69000000006</v>
      </c>
      <c r="L306" s="204">
        <f>IFERROR(VLOOKUP(C306,'BANK INF DECEMBER 2022'!C306:N822,12,FALSE),)</f>
        <v>50105.538000000015</v>
      </c>
      <c r="M306" s="204">
        <f>IFERROR(VLOOKUP(C306,'BANK INF DECEMBER 2022'!C306:O822,13,FALSE),)</f>
        <v>74503.08</v>
      </c>
      <c r="N306" s="204">
        <f>IFERROR(VLOOKUP(C306,'BANK INF DECEMBER 2022'!C306:P822,14,FALSE),)</f>
        <v>100000</v>
      </c>
      <c r="O306" s="204">
        <f t="shared" si="17"/>
        <v>224608.61800000002</v>
      </c>
      <c r="P306" s="204">
        <f>IFERROR(VLOOKUP(C306,'BANK INF DECEMBER 2022'!C306:R822,16,FALSE),)</f>
        <v>0</v>
      </c>
      <c r="Q306" s="204">
        <f t="shared" si="16"/>
        <v>520422.152</v>
      </c>
      <c r="R306" s="204">
        <f>IFERROR(VLOOKUP(C306,'BANK INF DECEMBER 2022'!C306:T822,18,FALSE),)</f>
        <v>29801.23</v>
      </c>
      <c r="S306" s="204">
        <f>IFERROR(VLOOKUP(C306,'BANK INF DECEMBER 2022'!C306:U822,19,FALSE),)</f>
        <v>74503.08</v>
      </c>
      <c r="T306" s="204">
        <f>IFERROR(VLOOKUP(C306,'BANK INF DECEMBER 2022'!C306:V822,20,FALSE),)</f>
        <v>3725.15</v>
      </c>
      <c r="U306" s="210">
        <f t="shared" si="18"/>
        <v>108029.45999999999</v>
      </c>
      <c r="V306" s="210">
        <f t="shared" si="19"/>
        <v>853060.23</v>
      </c>
    </row>
    <row r="307" spans="1:22" s="194" customFormat="1" ht="25.15" customHeight="1">
      <c r="A307" s="211">
        <v>305</v>
      </c>
      <c r="B307" s="202">
        <v>6</v>
      </c>
      <c r="C307" s="710" t="s">
        <v>550</v>
      </c>
      <c r="D307" s="203" t="s">
        <v>787</v>
      </c>
      <c r="E307" s="203" t="str">
        <f>IFERROR(VLOOKUP(C307,'BANK INF DECEMBER 2022'!C307:F823,4,FALSE),)</f>
        <v>0152332579600</v>
      </c>
      <c r="F307" s="204" t="s">
        <v>204</v>
      </c>
      <c r="G307" s="204">
        <f>IFERROR(VLOOKUP(C307,'BANK INF DECEMBER 2022'!C307:H823,6,FALSE),)</f>
        <v>23</v>
      </c>
      <c r="H307" s="204">
        <f>IFERROR(VLOOKUP(C307,'BANK INF DECEMBER 2022'!C307:I823,7,FALSE),)</f>
        <v>15000</v>
      </c>
      <c r="I307" s="204">
        <f>IFERROR(VLOOKUP(C307,'BANK INF DECEMBER 2022'!C307:J823,8,FALSE),)</f>
        <v>390000</v>
      </c>
      <c r="J307" s="204">
        <f>IFERROR(VLOOKUP(C307,'BANK INF DECEMBER 2022'!C307:L823,10,FALSE),)</f>
        <v>785033.85</v>
      </c>
      <c r="K307" s="204">
        <f>IFERROR(VLOOKUP(C307,'BANK INF DECEMBER 2022'!C307:M823,11,FALSE),)</f>
        <v>706530.46</v>
      </c>
      <c r="L307" s="204">
        <f>IFERROR(VLOOKUP(C307,'BANK INF DECEMBER 2022'!C307:N823,12,FALSE),)</f>
        <v>57306.091999999997</v>
      </c>
      <c r="M307" s="204">
        <f>IFERROR(VLOOKUP(C307,'BANK INF DECEMBER 2022'!C307:O823,13,FALSE),)</f>
        <v>78503.39</v>
      </c>
      <c r="N307" s="204">
        <f>IFERROR(VLOOKUP(C307,'BANK INF DECEMBER 2022'!C307:P823,14,FALSE),)</f>
        <v>100000</v>
      </c>
      <c r="O307" s="204">
        <f t="shared" si="17"/>
        <v>235809.48199999999</v>
      </c>
      <c r="P307" s="204">
        <f>IFERROR(VLOOKUP(C307,'BANK INF DECEMBER 2022'!C307:R823,16,FALSE),)</f>
        <v>0</v>
      </c>
      <c r="Q307" s="204">
        <f t="shared" si="16"/>
        <v>549224.36800000002</v>
      </c>
      <c r="R307" s="204">
        <f>IFERROR(VLOOKUP(C307,'BANK INF DECEMBER 2022'!C307:T823,18,FALSE),)</f>
        <v>31401.35</v>
      </c>
      <c r="S307" s="204">
        <f>IFERROR(VLOOKUP(C307,'BANK INF DECEMBER 2022'!C307:U823,19,FALSE),)</f>
        <v>78503.39</v>
      </c>
      <c r="T307" s="204">
        <f>IFERROR(VLOOKUP(C307,'BANK INF DECEMBER 2022'!C307:V823,20,FALSE),)</f>
        <v>3925.17</v>
      </c>
      <c r="U307" s="210">
        <f t="shared" si="18"/>
        <v>113829.90999999999</v>
      </c>
      <c r="V307" s="210">
        <f t="shared" si="19"/>
        <v>898863.76</v>
      </c>
    </row>
    <row r="308" spans="1:22" s="194" customFormat="1" ht="25.15" customHeight="1">
      <c r="A308" s="211">
        <v>306</v>
      </c>
      <c r="B308" s="202">
        <v>6</v>
      </c>
      <c r="C308" s="710" t="s">
        <v>551</v>
      </c>
      <c r="D308" s="203" t="s">
        <v>787</v>
      </c>
      <c r="E308" s="203" t="str">
        <f>IFERROR(VLOOKUP(C308,'BANK INF DECEMBER 2022'!C308:F824,4,FALSE),)</f>
        <v>0152341913200</v>
      </c>
      <c r="F308" s="204" t="s">
        <v>235</v>
      </c>
      <c r="G308" s="204">
        <f>IFERROR(VLOOKUP(C308,'BANK INF DECEMBER 2022'!C308:H824,6,FALSE),)</f>
        <v>26</v>
      </c>
      <c r="H308" s="204">
        <f>IFERROR(VLOOKUP(C308,'BANK INF DECEMBER 2022'!C308:I824,7,FALSE),)</f>
        <v>23076.92</v>
      </c>
      <c r="I308" s="204">
        <f>IFERROR(VLOOKUP(C308,'BANK INF DECEMBER 2022'!C308:J824,8,FALSE),)</f>
        <v>600000</v>
      </c>
      <c r="J308" s="204">
        <f>IFERROR(VLOOKUP(C308,'BANK INF DECEMBER 2022'!C308:L824,10,FALSE),)</f>
        <v>599999.92000000004</v>
      </c>
      <c r="K308" s="204">
        <f>IFERROR(VLOOKUP(C308,'BANK INF DECEMBER 2022'!C308:M824,11,FALSE),)</f>
        <v>539999.93000000005</v>
      </c>
      <c r="L308" s="204">
        <f>IFERROR(VLOOKUP(C308,'BANK INF DECEMBER 2022'!C308:N824,12,FALSE),)</f>
        <v>23999.986000000012</v>
      </c>
      <c r="M308" s="204">
        <f>IFERROR(VLOOKUP(C308,'BANK INF DECEMBER 2022'!C308:O824,13,FALSE),)</f>
        <v>59999.99</v>
      </c>
      <c r="N308" s="204">
        <f>IFERROR(VLOOKUP(C308,'BANK INF DECEMBER 2022'!C308:P824,14,FALSE),)</f>
        <v>100000</v>
      </c>
      <c r="O308" s="204">
        <f t="shared" si="17"/>
        <v>183999.97600000002</v>
      </c>
      <c r="P308" s="204">
        <f>IFERROR(VLOOKUP(C308,'BANK INF DECEMBER 2022'!C308:R824,16,FALSE),)</f>
        <v>0</v>
      </c>
      <c r="Q308" s="204">
        <f t="shared" si="16"/>
        <v>415999.94400000002</v>
      </c>
      <c r="R308" s="204">
        <f>IFERROR(VLOOKUP(C308,'BANK INF DECEMBER 2022'!C308:T824,18,FALSE),)</f>
        <v>24000</v>
      </c>
      <c r="S308" s="204">
        <f>IFERROR(VLOOKUP(C308,'BANK INF DECEMBER 2022'!C308:U824,19,FALSE),)</f>
        <v>59999.99</v>
      </c>
      <c r="T308" s="204">
        <f>IFERROR(VLOOKUP(C308,'BANK INF DECEMBER 2022'!C308:V824,20,FALSE),)</f>
        <v>3000</v>
      </c>
      <c r="U308" s="210">
        <f t="shared" si="18"/>
        <v>86999.989999999991</v>
      </c>
      <c r="V308" s="210">
        <f t="shared" si="19"/>
        <v>686999.91</v>
      </c>
    </row>
    <row r="309" spans="1:22" s="194" customFormat="1" ht="25.15" customHeight="1">
      <c r="A309" s="211">
        <v>307</v>
      </c>
      <c r="B309" s="202">
        <v>6</v>
      </c>
      <c r="C309" s="710" t="s">
        <v>552</v>
      </c>
      <c r="D309" s="203" t="s">
        <v>787</v>
      </c>
      <c r="E309" s="203" t="str">
        <f>IFERROR(VLOOKUP(C309,'BANK INF DECEMBER 2022'!C309:F825,4,FALSE),)</f>
        <v>0152453950000</v>
      </c>
      <c r="F309" s="204" t="s">
        <v>194</v>
      </c>
      <c r="G309" s="204">
        <f>IFERROR(VLOOKUP(C309,'BANK INF DECEMBER 2022'!C309:H825,6,FALSE),)</f>
        <v>26</v>
      </c>
      <c r="H309" s="204">
        <f>IFERROR(VLOOKUP(C309,'BANK INF DECEMBER 2022'!C309:I825,7,FALSE),)</f>
        <v>12500</v>
      </c>
      <c r="I309" s="204">
        <f>IFERROR(VLOOKUP(C309,'BANK INF DECEMBER 2022'!C309:J825,8,FALSE),)</f>
        <v>325000</v>
      </c>
      <c r="J309" s="204">
        <f>IFERROR(VLOOKUP(C309,'BANK INF DECEMBER 2022'!C309:L825,10,FALSE),)</f>
        <v>585853.4</v>
      </c>
      <c r="K309" s="204">
        <f>IFERROR(VLOOKUP(C309,'BANK INF DECEMBER 2022'!C309:M825,11,FALSE),)</f>
        <v>527268.06000000006</v>
      </c>
      <c r="L309" s="204">
        <f>IFERROR(VLOOKUP(C309,'BANK INF DECEMBER 2022'!C309:N825,12,FALSE),)</f>
        <v>21453.612000000012</v>
      </c>
      <c r="M309" s="204">
        <f>IFERROR(VLOOKUP(C309,'BANK INF DECEMBER 2022'!C309:O825,13,FALSE),)</f>
        <v>58585.34</v>
      </c>
      <c r="N309" s="204">
        <f>IFERROR(VLOOKUP(C309,'BANK INF DECEMBER 2022'!C309:P825,14,FALSE),)</f>
        <v>100000</v>
      </c>
      <c r="O309" s="204">
        <f t="shared" si="17"/>
        <v>180038.95199999999</v>
      </c>
      <c r="P309" s="204">
        <f>IFERROR(VLOOKUP(C309,'BANK INF DECEMBER 2022'!C309:R825,16,FALSE),)</f>
        <v>0</v>
      </c>
      <c r="Q309" s="204">
        <f t="shared" si="16"/>
        <v>405814.44800000003</v>
      </c>
      <c r="R309" s="204">
        <f>IFERROR(VLOOKUP(C309,'BANK INF DECEMBER 2022'!C309:T825,18,FALSE),)</f>
        <v>23434.14</v>
      </c>
      <c r="S309" s="204">
        <f>IFERROR(VLOOKUP(C309,'BANK INF DECEMBER 2022'!C309:U825,19,FALSE),)</f>
        <v>58585.34</v>
      </c>
      <c r="T309" s="204">
        <f>IFERROR(VLOOKUP(C309,'BANK INF DECEMBER 2022'!C309:V825,20,FALSE),)</f>
        <v>2929.27</v>
      </c>
      <c r="U309" s="210">
        <f t="shared" si="18"/>
        <v>84948.75</v>
      </c>
      <c r="V309" s="210">
        <f t="shared" si="19"/>
        <v>670802.15</v>
      </c>
    </row>
    <row r="310" spans="1:22" s="194" customFormat="1" ht="25.15" customHeight="1">
      <c r="A310" s="211">
        <v>308</v>
      </c>
      <c r="B310" s="202">
        <v>6</v>
      </c>
      <c r="C310" s="710" t="s">
        <v>553</v>
      </c>
      <c r="D310" s="203" t="s">
        <v>787</v>
      </c>
      <c r="E310" s="203" t="str">
        <f>IFERROR(VLOOKUP(C310,'BANK INF DECEMBER 2022'!C310:F826,4,FALSE),)</f>
        <v>0152650955800</v>
      </c>
      <c r="F310" s="204" t="s">
        <v>194</v>
      </c>
      <c r="G310" s="204">
        <f>IFERROR(VLOOKUP(C310,'BANK INF DECEMBER 2022'!C310:H826,6,FALSE),)</f>
        <v>26</v>
      </c>
      <c r="H310" s="204">
        <f>IFERROR(VLOOKUP(C310,'BANK INF DECEMBER 2022'!C310:I826,7,FALSE),)</f>
        <v>12500</v>
      </c>
      <c r="I310" s="204">
        <f>IFERROR(VLOOKUP(C310,'BANK INF DECEMBER 2022'!C310:J826,8,FALSE),)</f>
        <v>325000</v>
      </c>
      <c r="J310" s="204">
        <f>IFERROR(VLOOKUP(C310,'BANK INF DECEMBER 2022'!C310:L826,10,FALSE),)</f>
        <v>700028.85</v>
      </c>
      <c r="K310" s="204">
        <f>IFERROR(VLOOKUP(C310,'BANK INF DECEMBER 2022'!C310:M826,11,FALSE),)</f>
        <v>630025.96</v>
      </c>
      <c r="L310" s="204">
        <f>IFERROR(VLOOKUP(C310,'BANK INF DECEMBER 2022'!C310:N826,12,FALSE),)</f>
        <v>42005.191999999995</v>
      </c>
      <c r="M310" s="204">
        <f>IFERROR(VLOOKUP(C310,'BANK INF DECEMBER 2022'!C310:O826,13,FALSE),)</f>
        <v>70002.89</v>
      </c>
      <c r="N310" s="204">
        <f>IFERROR(VLOOKUP(C310,'BANK INF DECEMBER 2022'!C310:P826,14,FALSE),)</f>
        <v>100000</v>
      </c>
      <c r="O310" s="204">
        <f t="shared" si="17"/>
        <v>212008.08199999999</v>
      </c>
      <c r="P310" s="204">
        <f>IFERROR(VLOOKUP(C310,'BANK INF DECEMBER 2022'!C310:R826,16,FALSE),)</f>
        <v>0</v>
      </c>
      <c r="Q310" s="204">
        <f t="shared" si="16"/>
        <v>488020.76799999998</v>
      </c>
      <c r="R310" s="204">
        <f>IFERROR(VLOOKUP(C310,'BANK INF DECEMBER 2022'!C310:T826,18,FALSE),)</f>
        <v>28001.15</v>
      </c>
      <c r="S310" s="204">
        <f>IFERROR(VLOOKUP(C310,'BANK INF DECEMBER 2022'!C310:U826,19,FALSE),)</f>
        <v>70002.89</v>
      </c>
      <c r="T310" s="204">
        <f>IFERROR(VLOOKUP(C310,'BANK INF DECEMBER 2022'!C310:V826,20,FALSE),)</f>
        <v>3500.14</v>
      </c>
      <c r="U310" s="210">
        <f t="shared" si="18"/>
        <v>101504.18000000001</v>
      </c>
      <c r="V310" s="210">
        <f t="shared" si="19"/>
        <v>801533.03</v>
      </c>
    </row>
    <row r="311" spans="1:22" s="194" customFormat="1" ht="25.15" customHeight="1">
      <c r="A311" s="211">
        <v>309</v>
      </c>
      <c r="B311" s="202">
        <v>6</v>
      </c>
      <c r="C311" s="710" t="s">
        <v>554</v>
      </c>
      <c r="D311" s="203" t="s">
        <v>787</v>
      </c>
      <c r="E311" s="203" t="str">
        <f>IFERROR(VLOOKUP(C311,'BANK INF DECEMBER 2022'!C311:F827,4,FALSE),)</f>
        <v>0152668257100</v>
      </c>
      <c r="F311" s="204" t="s">
        <v>204</v>
      </c>
      <c r="G311" s="204">
        <f>IFERROR(VLOOKUP(C311,'BANK INF DECEMBER 2022'!C311:H827,6,FALSE),)</f>
        <v>24</v>
      </c>
      <c r="H311" s="204">
        <f>IFERROR(VLOOKUP(C311,'BANK INF DECEMBER 2022'!C311:I827,7,FALSE),)</f>
        <v>15000</v>
      </c>
      <c r="I311" s="204">
        <f>IFERROR(VLOOKUP(C311,'BANK INF DECEMBER 2022'!C311:J827,8,FALSE),)</f>
        <v>390000</v>
      </c>
      <c r="J311" s="204">
        <f>IFERROR(VLOOKUP(C311,'BANK INF DECEMBER 2022'!C311:L827,10,FALSE),)</f>
        <v>867539.04</v>
      </c>
      <c r="K311" s="204">
        <f>IFERROR(VLOOKUP(C311,'BANK INF DECEMBER 2022'!C311:M827,11,FALSE),)</f>
        <v>780785.14</v>
      </c>
      <c r="L311" s="204">
        <f>IFERROR(VLOOKUP(C311,'BANK INF DECEMBER 2022'!C311:N827,12,FALSE),)</f>
        <v>73196.285000000003</v>
      </c>
      <c r="M311" s="204">
        <f>IFERROR(VLOOKUP(C311,'BANK INF DECEMBER 2022'!C311:O827,13,FALSE),)</f>
        <v>86753.9</v>
      </c>
      <c r="N311" s="204">
        <f>IFERROR(VLOOKUP(C311,'BANK INF DECEMBER 2022'!C311:P827,14,FALSE),)</f>
        <v>100000</v>
      </c>
      <c r="O311" s="204">
        <f t="shared" si="17"/>
        <v>259950.185</v>
      </c>
      <c r="P311" s="204">
        <f>IFERROR(VLOOKUP(C311,'BANK INF DECEMBER 2022'!C311:R827,16,FALSE),)</f>
        <v>0</v>
      </c>
      <c r="Q311" s="204">
        <f t="shared" si="16"/>
        <v>607588.85499999998</v>
      </c>
      <c r="R311" s="204">
        <f>IFERROR(VLOOKUP(C311,'BANK INF DECEMBER 2022'!C311:T827,18,FALSE),)</f>
        <v>34701.56</v>
      </c>
      <c r="S311" s="204">
        <f>IFERROR(VLOOKUP(C311,'BANK INF DECEMBER 2022'!C311:U827,19,FALSE),)</f>
        <v>86753.9</v>
      </c>
      <c r="T311" s="204">
        <f>IFERROR(VLOOKUP(C311,'BANK INF DECEMBER 2022'!C311:V827,20,FALSE),)</f>
        <v>4337.7</v>
      </c>
      <c r="U311" s="210">
        <f t="shared" si="18"/>
        <v>125793.15999999999</v>
      </c>
      <c r="V311" s="210">
        <f t="shared" si="19"/>
        <v>993332.20000000007</v>
      </c>
    </row>
    <row r="312" spans="1:22" s="194" customFormat="1" ht="25.15" customHeight="1">
      <c r="A312" s="211">
        <v>310</v>
      </c>
      <c r="B312" s="202">
        <v>6</v>
      </c>
      <c r="C312" s="710" t="s">
        <v>555</v>
      </c>
      <c r="D312" s="203" t="s">
        <v>787</v>
      </c>
      <c r="E312" s="203" t="str">
        <f>IFERROR(VLOOKUP(C312,'BANK INF DECEMBER 2022'!C312:F828,4,FALSE),)</f>
        <v>0152692762700</v>
      </c>
      <c r="F312" s="204" t="s">
        <v>194</v>
      </c>
      <c r="G312" s="204">
        <f>IFERROR(VLOOKUP(C312,'BANK INF DECEMBER 2022'!C312:H828,6,FALSE),)</f>
        <v>26</v>
      </c>
      <c r="H312" s="204">
        <f>IFERROR(VLOOKUP(C312,'BANK INF DECEMBER 2022'!C312:I828,7,FALSE),)</f>
        <v>12500</v>
      </c>
      <c r="I312" s="204">
        <f>IFERROR(VLOOKUP(C312,'BANK INF DECEMBER 2022'!C312:J828,8,FALSE),)</f>
        <v>325000</v>
      </c>
      <c r="J312" s="204">
        <f>IFERROR(VLOOKUP(C312,'BANK INF DECEMBER 2022'!C312:L828,10,FALSE),)</f>
        <v>593353.98</v>
      </c>
      <c r="K312" s="204">
        <f>IFERROR(VLOOKUP(C312,'BANK INF DECEMBER 2022'!C312:M828,11,FALSE),)</f>
        <v>534018.57999999996</v>
      </c>
      <c r="L312" s="204">
        <f>IFERROR(VLOOKUP(C312,'BANK INF DECEMBER 2022'!C312:N828,12,FALSE),)</f>
        <v>22803.715999999993</v>
      </c>
      <c r="M312" s="204">
        <f>IFERROR(VLOOKUP(C312,'BANK INF DECEMBER 2022'!C312:O828,13,FALSE),)</f>
        <v>59335.4</v>
      </c>
      <c r="N312" s="204">
        <f>IFERROR(VLOOKUP(C312,'BANK INF DECEMBER 2022'!C312:P828,14,FALSE),)</f>
        <v>100000</v>
      </c>
      <c r="O312" s="204">
        <f t="shared" si="17"/>
        <v>182139.11599999998</v>
      </c>
      <c r="P312" s="204">
        <f>IFERROR(VLOOKUP(C312,'BANK INF DECEMBER 2022'!C312:R828,16,FALSE),)</f>
        <v>0</v>
      </c>
      <c r="Q312" s="204">
        <f t="shared" si="16"/>
        <v>411214.864</v>
      </c>
      <c r="R312" s="204">
        <f>IFERROR(VLOOKUP(C312,'BANK INF DECEMBER 2022'!C312:T828,18,FALSE),)</f>
        <v>23734.16</v>
      </c>
      <c r="S312" s="204">
        <f>IFERROR(VLOOKUP(C312,'BANK INF DECEMBER 2022'!C312:U828,19,FALSE),)</f>
        <v>59335.4</v>
      </c>
      <c r="T312" s="204">
        <f>IFERROR(VLOOKUP(C312,'BANK INF DECEMBER 2022'!C312:V828,20,FALSE),)</f>
        <v>2966.77</v>
      </c>
      <c r="U312" s="210">
        <f t="shared" si="18"/>
        <v>86036.33</v>
      </c>
      <c r="V312" s="210">
        <f t="shared" si="19"/>
        <v>679390.30999999994</v>
      </c>
    </row>
    <row r="313" spans="1:22" s="194" customFormat="1" ht="25.15" customHeight="1">
      <c r="A313" s="211">
        <v>311</v>
      </c>
      <c r="B313" s="202">
        <v>6</v>
      </c>
      <c r="C313" s="710" t="s">
        <v>556</v>
      </c>
      <c r="D313" s="203" t="s">
        <v>787</v>
      </c>
      <c r="E313" s="203" t="str">
        <f>IFERROR(VLOOKUP(C313,'BANK INF DECEMBER 2022'!C313:F829,4,FALSE),)</f>
        <v>0152664648400</v>
      </c>
      <c r="F313" s="204" t="s">
        <v>194</v>
      </c>
      <c r="G313" s="204">
        <f>IFERROR(VLOOKUP(C313,'BANK INF DECEMBER 2022'!C313:H829,6,FALSE),)</f>
        <v>26</v>
      </c>
      <c r="H313" s="204">
        <f>IFERROR(VLOOKUP(C313,'BANK INF DECEMBER 2022'!C313:I829,7,FALSE),)</f>
        <v>12500</v>
      </c>
      <c r="I313" s="204">
        <f>IFERROR(VLOOKUP(C313,'BANK INF DECEMBER 2022'!C313:J829,8,FALSE),)</f>
        <v>325000</v>
      </c>
      <c r="J313" s="204">
        <f>IFERROR(VLOOKUP(C313,'BANK INF DECEMBER 2022'!C313:L829,10,FALSE),)</f>
        <v>579186.22</v>
      </c>
      <c r="K313" s="204">
        <f>IFERROR(VLOOKUP(C313,'BANK INF DECEMBER 2022'!C313:M829,11,FALSE),)</f>
        <v>521267.6</v>
      </c>
      <c r="L313" s="204">
        <f>IFERROR(VLOOKUP(C313,'BANK INF DECEMBER 2022'!C313:N829,12,FALSE),)</f>
        <v>20253.519999999997</v>
      </c>
      <c r="M313" s="204">
        <f>IFERROR(VLOOKUP(C313,'BANK INF DECEMBER 2022'!C313:O829,13,FALSE),)</f>
        <v>57918.62</v>
      </c>
      <c r="N313" s="204">
        <f>IFERROR(VLOOKUP(C313,'BANK INF DECEMBER 2022'!C313:P829,14,FALSE),)</f>
        <v>100000</v>
      </c>
      <c r="O313" s="204">
        <f t="shared" si="17"/>
        <v>178172.14</v>
      </c>
      <c r="P313" s="204">
        <f>IFERROR(VLOOKUP(C313,'BANK INF DECEMBER 2022'!C313:R829,16,FALSE),)</f>
        <v>0</v>
      </c>
      <c r="Q313" s="204">
        <f t="shared" si="16"/>
        <v>401014.07999999996</v>
      </c>
      <c r="R313" s="204">
        <f>IFERROR(VLOOKUP(C313,'BANK INF DECEMBER 2022'!C313:T829,18,FALSE),)</f>
        <v>23167.45</v>
      </c>
      <c r="S313" s="204">
        <f>IFERROR(VLOOKUP(C313,'BANK INF DECEMBER 2022'!C313:U829,19,FALSE),)</f>
        <v>57918.62</v>
      </c>
      <c r="T313" s="204">
        <f>IFERROR(VLOOKUP(C313,'BANK INF DECEMBER 2022'!C313:V829,20,FALSE),)</f>
        <v>2895.93</v>
      </c>
      <c r="U313" s="210">
        <f t="shared" si="18"/>
        <v>83982</v>
      </c>
      <c r="V313" s="210">
        <f t="shared" si="19"/>
        <v>663168.22</v>
      </c>
    </row>
    <row r="314" spans="1:22" s="194" customFormat="1" ht="25.15" customHeight="1">
      <c r="A314" s="211">
        <v>312</v>
      </c>
      <c r="B314" s="202">
        <v>6</v>
      </c>
      <c r="C314" s="710" t="s">
        <v>557</v>
      </c>
      <c r="D314" s="203" t="s">
        <v>787</v>
      </c>
      <c r="E314" s="203" t="str">
        <f>IFERROR(VLOOKUP(C314,'BANK INF DECEMBER 2022'!C314:F830,4,FALSE),)</f>
        <v>0152613800100</v>
      </c>
      <c r="F314" s="204" t="s">
        <v>194</v>
      </c>
      <c r="G314" s="204">
        <f>IFERROR(VLOOKUP(C314,'BANK INF DECEMBER 2022'!C314:H830,6,FALSE),)</f>
        <v>26</v>
      </c>
      <c r="H314" s="204">
        <f>IFERROR(VLOOKUP(C314,'BANK INF DECEMBER 2022'!C314:I830,7,FALSE),)</f>
        <v>12500</v>
      </c>
      <c r="I314" s="204">
        <f>IFERROR(VLOOKUP(C314,'BANK INF DECEMBER 2022'!C314:J830,8,FALSE),)</f>
        <v>325000</v>
      </c>
      <c r="J314" s="204">
        <f>IFERROR(VLOOKUP(C314,'BANK INF DECEMBER 2022'!C314:L830,10,FALSE),)</f>
        <v>583353.21</v>
      </c>
      <c r="K314" s="204">
        <f>IFERROR(VLOOKUP(C314,'BANK INF DECEMBER 2022'!C314:M830,11,FALSE),)</f>
        <v>525017.89</v>
      </c>
      <c r="L314" s="204">
        <f>IFERROR(VLOOKUP(C314,'BANK INF DECEMBER 2022'!C314:N830,12,FALSE),)</f>
        <v>21003.578000000001</v>
      </c>
      <c r="M314" s="204">
        <f>IFERROR(VLOOKUP(C314,'BANK INF DECEMBER 2022'!C314:O830,13,FALSE),)</f>
        <v>58335.32</v>
      </c>
      <c r="N314" s="204">
        <f>IFERROR(VLOOKUP(C314,'BANK INF DECEMBER 2022'!C314:P830,14,FALSE),)</f>
        <v>100000</v>
      </c>
      <c r="O314" s="204">
        <f t="shared" si="17"/>
        <v>179338.89799999999</v>
      </c>
      <c r="P314" s="204">
        <f>IFERROR(VLOOKUP(C314,'BANK INF DECEMBER 2022'!C314:R830,16,FALSE),)</f>
        <v>0</v>
      </c>
      <c r="Q314" s="204">
        <f t="shared" si="16"/>
        <v>404014.31199999998</v>
      </c>
      <c r="R314" s="204">
        <f>IFERROR(VLOOKUP(C314,'BANK INF DECEMBER 2022'!C314:T830,18,FALSE),)</f>
        <v>23334.13</v>
      </c>
      <c r="S314" s="204">
        <f>IFERROR(VLOOKUP(C314,'BANK INF DECEMBER 2022'!C314:U830,19,FALSE),)</f>
        <v>58335.32</v>
      </c>
      <c r="T314" s="204">
        <f>IFERROR(VLOOKUP(C314,'BANK INF DECEMBER 2022'!C314:V830,20,FALSE),)</f>
        <v>2916.77</v>
      </c>
      <c r="U314" s="210">
        <f t="shared" si="18"/>
        <v>84586.22</v>
      </c>
      <c r="V314" s="210">
        <f t="shared" si="19"/>
        <v>667939.42999999993</v>
      </c>
    </row>
    <row r="315" spans="1:22" s="194" customFormat="1" ht="25.15" customHeight="1">
      <c r="A315" s="211">
        <v>313</v>
      </c>
      <c r="B315" s="202">
        <v>6</v>
      </c>
      <c r="C315" s="710" t="s">
        <v>558</v>
      </c>
      <c r="D315" s="203" t="s">
        <v>787</v>
      </c>
      <c r="E315" s="203" t="str">
        <f>IFERROR(VLOOKUP(C315,'BANK INF DECEMBER 2022'!C315:F831,4,FALSE),)</f>
        <v>0152666280300</v>
      </c>
      <c r="F315" s="204" t="s">
        <v>194</v>
      </c>
      <c r="G315" s="204">
        <f>IFERROR(VLOOKUP(C315,'BANK INF DECEMBER 2022'!C315:H831,6,FALSE),)</f>
        <v>26</v>
      </c>
      <c r="H315" s="204">
        <f>IFERROR(VLOOKUP(C315,'BANK INF DECEMBER 2022'!C315:I831,7,FALSE),)</f>
        <v>12500</v>
      </c>
      <c r="I315" s="204">
        <f>IFERROR(VLOOKUP(C315,'BANK INF DECEMBER 2022'!C315:J831,8,FALSE),)</f>
        <v>325000</v>
      </c>
      <c r="J315" s="204">
        <f>IFERROR(VLOOKUP(C315,'BANK INF DECEMBER 2022'!C315:L831,10,FALSE),)</f>
        <v>695028.46</v>
      </c>
      <c r="K315" s="204">
        <f>IFERROR(VLOOKUP(C315,'BANK INF DECEMBER 2022'!C315:M831,11,FALSE),)</f>
        <v>625525.61</v>
      </c>
      <c r="L315" s="204">
        <f>IFERROR(VLOOKUP(C315,'BANK INF DECEMBER 2022'!C315:N831,12,FALSE),)</f>
        <v>41105.122000000003</v>
      </c>
      <c r="M315" s="204">
        <f>IFERROR(VLOOKUP(C315,'BANK INF DECEMBER 2022'!C315:O831,13,FALSE),)</f>
        <v>69502.850000000006</v>
      </c>
      <c r="N315" s="204">
        <f>IFERROR(VLOOKUP(C315,'BANK INF DECEMBER 2022'!C315:P831,14,FALSE),)</f>
        <v>100000</v>
      </c>
      <c r="O315" s="204">
        <f t="shared" si="17"/>
        <v>210607.97200000001</v>
      </c>
      <c r="P315" s="204">
        <f>IFERROR(VLOOKUP(C315,'BANK INF DECEMBER 2022'!C315:R831,16,FALSE),)</f>
        <v>0</v>
      </c>
      <c r="Q315" s="204">
        <f t="shared" si="16"/>
        <v>484420.48799999995</v>
      </c>
      <c r="R315" s="204">
        <f>IFERROR(VLOOKUP(C315,'BANK INF DECEMBER 2022'!C315:T831,18,FALSE),)</f>
        <v>27801.14</v>
      </c>
      <c r="S315" s="204">
        <f>IFERROR(VLOOKUP(C315,'BANK INF DECEMBER 2022'!C315:U831,19,FALSE),)</f>
        <v>69502.850000000006</v>
      </c>
      <c r="T315" s="204">
        <f>IFERROR(VLOOKUP(C315,'BANK INF DECEMBER 2022'!C315:V831,20,FALSE),)</f>
        <v>3475.14</v>
      </c>
      <c r="U315" s="210">
        <f t="shared" si="18"/>
        <v>100779.13</v>
      </c>
      <c r="V315" s="210">
        <f t="shared" si="19"/>
        <v>795807.59</v>
      </c>
    </row>
    <row r="316" spans="1:22" s="194" customFormat="1" ht="25.15" customHeight="1">
      <c r="A316" s="211">
        <v>314</v>
      </c>
      <c r="B316" s="202">
        <v>6</v>
      </c>
      <c r="C316" s="710" t="s">
        <v>559</v>
      </c>
      <c r="D316" s="203" t="s">
        <v>787</v>
      </c>
      <c r="E316" s="203" t="str">
        <f>IFERROR(VLOOKUP(C316,'BANK INF DECEMBER 2022'!C316:F832,4,FALSE),)</f>
        <v>0152656123600</v>
      </c>
      <c r="F316" s="204" t="s">
        <v>194</v>
      </c>
      <c r="G316" s="204">
        <f>IFERROR(VLOOKUP(C316,'BANK INF DECEMBER 2022'!C316:H832,6,FALSE),)</f>
        <v>26</v>
      </c>
      <c r="H316" s="204">
        <f>IFERROR(VLOOKUP(C316,'BANK INF DECEMBER 2022'!C316:I832,7,FALSE),)</f>
        <v>12500</v>
      </c>
      <c r="I316" s="204">
        <f>IFERROR(VLOOKUP(C316,'BANK INF DECEMBER 2022'!C316:J832,8,FALSE),)</f>
        <v>325000</v>
      </c>
      <c r="J316" s="204">
        <f>IFERROR(VLOOKUP(C316,'BANK INF DECEMBER 2022'!C316:L832,10,FALSE),)</f>
        <v>708362.82</v>
      </c>
      <c r="K316" s="204">
        <f>IFERROR(VLOOKUP(C316,'BANK INF DECEMBER 2022'!C316:M832,11,FALSE),)</f>
        <v>637526.53999999992</v>
      </c>
      <c r="L316" s="204">
        <f>IFERROR(VLOOKUP(C316,'BANK INF DECEMBER 2022'!C316:N832,12,FALSE),)</f>
        <v>43505.30799999999</v>
      </c>
      <c r="M316" s="204">
        <f>IFERROR(VLOOKUP(C316,'BANK INF DECEMBER 2022'!C316:O832,13,FALSE),)</f>
        <v>70836.28</v>
      </c>
      <c r="N316" s="204">
        <f>IFERROR(VLOOKUP(C316,'BANK INF DECEMBER 2022'!C316:P832,14,FALSE),)</f>
        <v>0</v>
      </c>
      <c r="O316" s="204">
        <f t="shared" si="17"/>
        <v>114341.58799999999</v>
      </c>
      <c r="P316" s="204">
        <f>IFERROR(VLOOKUP(C316,'BANK INF DECEMBER 2022'!C316:R832,16,FALSE),)</f>
        <v>0</v>
      </c>
      <c r="Q316" s="204">
        <f t="shared" si="16"/>
        <v>594021.23199999996</v>
      </c>
      <c r="R316" s="204">
        <f>IFERROR(VLOOKUP(C316,'BANK INF DECEMBER 2022'!C316:T832,18,FALSE),)</f>
        <v>28334.51</v>
      </c>
      <c r="S316" s="204">
        <f>IFERROR(VLOOKUP(C316,'BANK INF DECEMBER 2022'!C316:U832,19,FALSE),)</f>
        <v>70836.28</v>
      </c>
      <c r="T316" s="204">
        <f>IFERROR(VLOOKUP(C316,'BANK INF DECEMBER 2022'!C316:V832,20,FALSE),)</f>
        <v>3541.81</v>
      </c>
      <c r="U316" s="210">
        <f t="shared" si="18"/>
        <v>102712.59999999999</v>
      </c>
      <c r="V316" s="210">
        <f t="shared" si="19"/>
        <v>811075.41999999993</v>
      </c>
    </row>
    <row r="317" spans="1:22" s="194" customFormat="1" ht="25.15" customHeight="1">
      <c r="A317" s="211">
        <v>315</v>
      </c>
      <c r="B317" s="202">
        <v>6</v>
      </c>
      <c r="C317" s="710" t="s">
        <v>560</v>
      </c>
      <c r="D317" s="203" t="s">
        <v>787</v>
      </c>
      <c r="E317" s="203" t="str">
        <f>IFERROR(VLOOKUP(C317,'BANK INF DECEMBER 2022'!C317:F833,4,FALSE),)</f>
        <v>0152667209900</v>
      </c>
      <c r="F317" s="204" t="s">
        <v>194</v>
      </c>
      <c r="G317" s="204">
        <f>IFERROR(VLOOKUP(C317,'BANK INF DECEMBER 2022'!C317:H833,6,FALSE),)</f>
        <v>17</v>
      </c>
      <c r="H317" s="204">
        <f>IFERROR(VLOOKUP(C317,'BANK INF DECEMBER 2022'!C317:I833,7,FALSE),)</f>
        <v>12500</v>
      </c>
      <c r="I317" s="204">
        <f>IFERROR(VLOOKUP(C317,'BANK INF DECEMBER 2022'!C317:J833,8,FALSE),)</f>
        <v>325000</v>
      </c>
      <c r="J317" s="204">
        <f>IFERROR(VLOOKUP(C317,'BANK INF DECEMBER 2022'!C317:L833,10,FALSE),)</f>
        <v>396680.83</v>
      </c>
      <c r="K317" s="204">
        <f>IFERROR(VLOOKUP(C317,'BANK INF DECEMBER 2022'!C317:M833,11,FALSE),)</f>
        <v>357012.75</v>
      </c>
      <c r="L317" s="204">
        <f>IFERROR(VLOOKUP(C317,'BANK INF DECEMBER 2022'!C317:N833,12,FALSE),)</f>
        <v>6961.02</v>
      </c>
      <c r="M317" s="204">
        <f>IFERROR(VLOOKUP(C317,'BANK INF DECEMBER 2022'!C317:O833,13,FALSE),)</f>
        <v>39668.080000000002</v>
      </c>
      <c r="N317" s="204">
        <f>IFERROR(VLOOKUP(C317,'BANK INF DECEMBER 2022'!C317:P833,14,FALSE),)</f>
        <v>0</v>
      </c>
      <c r="O317" s="204">
        <f t="shared" si="17"/>
        <v>46629.100000000006</v>
      </c>
      <c r="P317" s="204">
        <f>IFERROR(VLOOKUP(C317,'BANK INF DECEMBER 2022'!C317:R833,16,FALSE),)</f>
        <v>0</v>
      </c>
      <c r="Q317" s="204">
        <f t="shared" si="16"/>
        <v>350051.73</v>
      </c>
      <c r="R317" s="204">
        <f>IFERROR(VLOOKUP(C317,'BANK INF DECEMBER 2022'!C317:T833,18,FALSE),)</f>
        <v>15867.23</v>
      </c>
      <c r="S317" s="204">
        <f>IFERROR(VLOOKUP(C317,'BANK INF DECEMBER 2022'!C317:U833,19,FALSE),)</f>
        <v>39668.080000000002</v>
      </c>
      <c r="T317" s="204">
        <f>IFERROR(VLOOKUP(C317,'BANK INF DECEMBER 2022'!C317:V833,20,FALSE),)</f>
        <v>1983.4</v>
      </c>
      <c r="U317" s="210">
        <f t="shared" si="18"/>
        <v>57518.71</v>
      </c>
      <c r="V317" s="210">
        <f t="shared" si="19"/>
        <v>454199.54000000004</v>
      </c>
    </row>
    <row r="318" spans="1:22" s="194" customFormat="1" ht="25.15" customHeight="1">
      <c r="A318" s="211">
        <v>316</v>
      </c>
      <c r="B318" s="202">
        <v>6</v>
      </c>
      <c r="C318" s="710" t="s">
        <v>561</v>
      </c>
      <c r="D318" s="203" t="s">
        <v>787</v>
      </c>
      <c r="E318" s="203" t="str">
        <f>IFERROR(VLOOKUP(C318,'BANK INF DECEMBER 2022'!C318:F834,4,FALSE),)</f>
        <v>0152667146900</v>
      </c>
      <c r="F318" s="204" t="s">
        <v>194</v>
      </c>
      <c r="G318" s="204">
        <f>IFERROR(VLOOKUP(C318,'BANK INF DECEMBER 2022'!C318:H834,6,FALSE),)</f>
        <v>24</v>
      </c>
      <c r="H318" s="204">
        <f>IFERROR(VLOOKUP(C318,'BANK INF DECEMBER 2022'!C318:I834,7,FALSE),)</f>
        <v>12500</v>
      </c>
      <c r="I318" s="204">
        <f>IFERROR(VLOOKUP(C318,'BANK INF DECEMBER 2022'!C318:J834,8,FALSE),)</f>
        <v>325000</v>
      </c>
      <c r="J318" s="204">
        <f>IFERROR(VLOOKUP(C318,'BANK INF DECEMBER 2022'!C318:L834,10,FALSE),)</f>
        <v>717532.12</v>
      </c>
      <c r="K318" s="204">
        <f>IFERROR(VLOOKUP(C318,'BANK INF DECEMBER 2022'!C318:M834,11,FALSE),)</f>
        <v>645778.91</v>
      </c>
      <c r="L318" s="204">
        <f>IFERROR(VLOOKUP(C318,'BANK INF DECEMBER 2022'!C318:N834,12,FALSE),)</f>
        <v>45155.782000000007</v>
      </c>
      <c r="M318" s="204">
        <f>IFERROR(VLOOKUP(C318,'BANK INF DECEMBER 2022'!C318:O834,13,FALSE),)</f>
        <v>71753.210000000006</v>
      </c>
      <c r="N318" s="204">
        <f>IFERROR(VLOOKUP(C318,'BANK INF DECEMBER 2022'!C318:P834,14,FALSE),)</f>
        <v>100000</v>
      </c>
      <c r="O318" s="204">
        <f t="shared" si="17"/>
        <v>216908.99200000003</v>
      </c>
      <c r="P318" s="204">
        <f>IFERROR(VLOOKUP(C318,'BANK INF DECEMBER 2022'!C318:R834,16,FALSE),)</f>
        <v>0</v>
      </c>
      <c r="Q318" s="204">
        <f t="shared" si="16"/>
        <v>500623.12799999997</v>
      </c>
      <c r="R318" s="204">
        <f>IFERROR(VLOOKUP(C318,'BANK INF DECEMBER 2022'!C318:T834,18,FALSE),)</f>
        <v>28701.279999999999</v>
      </c>
      <c r="S318" s="204">
        <f>IFERROR(VLOOKUP(C318,'BANK INF DECEMBER 2022'!C318:U834,19,FALSE),)</f>
        <v>71753.210000000006</v>
      </c>
      <c r="T318" s="204">
        <f>IFERROR(VLOOKUP(C318,'BANK INF DECEMBER 2022'!C318:V834,20,FALSE),)</f>
        <v>3587.66</v>
      </c>
      <c r="U318" s="210">
        <f t="shared" si="18"/>
        <v>104042.15000000001</v>
      </c>
      <c r="V318" s="210">
        <f t="shared" si="19"/>
        <v>821574.27</v>
      </c>
    </row>
    <row r="319" spans="1:22" s="194" customFormat="1" ht="25.15" customHeight="1">
      <c r="A319" s="211">
        <v>317</v>
      </c>
      <c r="B319" s="202">
        <v>6</v>
      </c>
      <c r="C319" s="710" t="s">
        <v>562</v>
      </c>
      <c r="D319" s="203" t="s">
        <v>787</v>
      </c>
      <c r="E319" s="203" t="str">
        <f>IFERROR(VLOOKUP(C319,'BANK INF DECEMBER 2022'!C319:F835,4,FALSE),)</f>
        <v>0152661422900</v>
      </c>
      <c r="F319" s="203" t="s">
        <v>194</v>
      </c>
      <c r="G319" s="204">
        <f>IFERROR(VLOOKUP(C319,'BANK INF DECEMBER 2022'!C319:H835,6,FALSE),)</f>
        <v>26</v>
      </c>
      <c r="H319" s="204">
        <f>IFERROR(VLOOKUP(C319,'BANK INF DECEMBER 2022'!C319:I835,7,FALSE),)</f>
        <v>12500</v>
      </c>
      <c r="I319" s="204">
        <f>IFERROR(VLOOKUP(C319,'BANK INF DECEMBER 2022'!C319:J835,8,FALSE),)</f>
        <v>325000</v>
      </c>
      <c r="J319" s="204">
        <f>IFERROR(VLOOKUP(C319,'BANK INF DECEMBER 2022'!C319:L835,10,FALSE),)</f>
        <v>789202.37</v>
      </c>
      <c r="K319" s="204">
        <f>IFERROR(VLOOKUP(C319,'BANK INF DECEMBER 2022'!C319:M835,11,FALSE),)</f>
        <v>710282.13</v>
      </c>
      <c r="L319" s="204">
        <f>IFERROR(VLOOKUP(C319,'BANK INF DECEMBER 2022'!C319:N835,12,FALSE),)</f>
        <v>58056.425999999999</v>
      </c>
      <c r="M319" s="204">
        <f>IFERROR(VLOOKUP(C319,'BANK INF DECEMBER 2022'!C319:O835,13,FALSE),)</f>
        <v>78920.240000000005</v>
      </c>
      <c r="N319" s="204">
        <f>IFERROR(VLOOKUP(C319,'BANK INF DECEMBER 2022'!C319:P835,14,FALSE),)</f>
        <v>100000</v>
      </c>
      <c r="O319" s="204">
        <f t="shared" si="17"/>
        <v>236976.666</v>
      </c>
      <c r="P319" s="204">
        <f>IFERROR(VLOOKUP(C319,'BANK INF DECEMBER 2022'!C319:R835,16,FALSE),)</f>
        <v>0</v>
      </c>
      <c r="Q319" s="204">
        <f t="shared" si="16"/>
        <v>552225.70400000003</v>
      </c>
      <c r="R319" s="204">
        <f>IFERROR(VLOOKUP(C319,'BANK INF DECEMBER 2022'!C319:T835,18,FALSE),)</f>
        <v>31568.09</v>
      </c>
      <c r="S319" s="204">
        <f>IFERROR(VLOOKUP(C319,'BANK INF DECEMBER 2022'!C319:U835,19,FALSE),)</f>
        <v>78920.240000000005</v>
      </c>
      <c r="T319" s="204">
        <f>IFERROR(VLOOKUP(C319,'BANK INF DECEMBER 2022'!C319:V835,20,FALSE),)</f>
        <v>3946.01</v>
      </c>
      <c r="U319" s="210">
        <f t="shared" si="18"/>
        <v>114434.34</v>
      </c>
      <c r="V319" s="210">
        <f t="shared" si="19"/>
        <v>903636.71</v>
      </c>
    </row>
    <row r="320" spans="1:22" s="194" customFormat="1" ht="25.15" customHeight="1">
      <c r="A320" s="211">
        <v>318</v>
      </c>
      <c r="B320" s="202">
        <v>6</v>
      </c>
      <c r="C320" s="710" t="s">
        <v>563</v>
      </c>
      <c r="D320" s="203" t="s">
        <v>787</v>
      </c>
      <c r="E320" s="203" t="str">
        <f>IFERROR(VLOOKUP(C320,'BANK INF DECEMBER 2022'!C320:F836,4,FALSE),)</f>
        <v>0152668121100</v>
      </c>
      <c r="F320" s="204" t="s">
        <v>231</v>
      </c>
      <c r="G320" s="204">
        <f>IFERROR(VLOOKUP(C320,'BANK INF DECEMBER 2022'!C320:H836,6,FALSE),)</f>
        <v>25</v>
      </c>
      <c r="H320" s="204">
        <f>IFERROR(VLOOKUP(C320,'BANK INF DECEMBER 2022'!C320:I836,7,FALSE),)</f>
        <v>15000</v>
      </c>
      <c r="I320" s="204">
        <f>IFERROR(VLOOKUP(C320,'BANK INF DECEMBER 2022'!C320:J836,8,FALSE),)</f>
        <v>390000</v>
      </c>
      <c r="J320" s="204">
        <f>IFERROR(VLOOKUP(C320,'BANK INF DECEMBER 2022'!C320:L836,10,FALSE),)</f>
        <v>725026.93</v>
      </c>
      <c r="K320" s="204">
        <f>IFERROR(VLOOKUP(C320,'BANK INF DECEMBER 2022'!C320:M836,11,FALSE),)</f>
        <v>652524.24</v>
      </c>
      <c r="L320" s="204">
        <f>IFERROR(VLOOKUP(C320,'BANK INF DECEMBER 2022'!C320:N836,12,FALSE),)</f>
        <v>46504.847999999998</v>
      </c>
      <c r="M320" s="204">
        <f>IFERROR(VLOOKUP(C320,'BANK INF DECEMBER 2022'!C320:O836,13,FALSE),)</f>
        <v>72502.69</v>
      </c>
      <c r="N320" s="204">
        <f>IFERROR(VLOOKUP(C320,'BANK INF DECEMBER 2022'!C320:P836,14,FALSE),)</f>
        <v>100000</v>
      </c>
      <c r="O320" s="204">
        <f t="shared" si="17"/>
        <v>219007.538</v>
      </c>
      <c r="P320" s="204">
        <f>IFERROR(VLOOKUP(C320,'BANK INF DECEMBER 2022'!C320:R836,16,FALSE),)</f>
        <v>0</v>
      </c>
      <c r="Q320" s="204">
        <f t="shared" si="16"/>
        <v>506019.39200000005</v>
      </c>
      <c r="R320" s="204">
        <f>IFERROR(VLOOKUP(C320,'BANK INF DECEMBER 2022'!C320:T836,18,FALSE),)</f>
        <v>29001.08</v>
      </c>
      <c r="S320" s="204">
        <f>IFERROR(VLOOKUP(C320,'BANK INF DECEMBER 2022'!C320:U836,19,FALSE),)</f>
        <v>72502.69</v>
      </c>
      <c r="T320" s="204">
        <f>IFERROR(VLOOKUP(C320,'BANK INF DECEMBER 2022'!C320:V836,20,FALSE),)</f>
        <v>3625.13</v>
      </c>
      <c r="U320" s="210">
        <f t="shared" si="18"/>
        <v>105128.90000000001</v>
      </c>
      <c r="V320" s="210">
        <f t="shared" si="19"/>
        <v>830155.83000000007</v>
      </c>
    </row>
    <row r="321" spans="1:22" s="194" customFormat="1" ht="29.15" customHeight="1">
      <c r="A321" s="211">
        <v>319</v>
      </c>
      <c r="B321" s="202">
        <v>6</v>
      </c>
      <c r="C321" s="710" t="s">
        <v>564</v>
      </c>
      <c r="D321" s="203" t="s">
        <v>787</v>
      </c>
      <c r="E321" s="203" t="str">
        <f>IFERROR(VLOOKUP(C321,'BANK INF DECEMBER 2022'!C321:F837,4,FALSE),)</f>
        <v>0152667330200</v>
      </c>
      <c r="F321" s="204" t="s">
        <v>194</v>
      </c>
      <c r="G321" s="204">
        <f>IFERROR(VLOOKUP(C321,'BANK INF DECEMBER 2022'!C321:H837,6,FALSE),)</f>
        <v>25</v>
      </c>
      <c r="H321" s="204">
        <f>IFERROR(VLOOKUP(C321,'BANK INF DECEMBER 2022'!C321:I837,7,FALSE),)</f>
        <v>12500</v>
      </c>
      <c r="I321" s="204">
        <f>IFERROR(VLOOKUP(C321,'BANK INF DECEMBER 2022'!C321:J837,8,FALSE),)</f>
        <v>325000</v>
      </c>
      <c r="J321" s="204">
        <f>IFERROR(VLOOKUP(C321,'BANK INF DECEMBER 2022'!C321:L837,10,FALSE),)</f>
        <v>782536.16</v>
      </c>
      <c r="K321" s="204">
        <f>IFERROR(VLOOKUP(C321,'BANK INF DECEMBER 2022'!C321:M837,11,FALSE),)</f>
        <v>704282.54</v>
      </c>
      <c r="L321" s="204">
        <f>IFERROR(VLOOKUP(C321,'BANK INF DECEMBER 2022'!C321:N837,12,FALSE),)</f>
        <v>56856.508000000009</v>
      </c>
      <c r="M321" s="204">
        <f>IFERROR(VLOOKUP(C321,'BANK INF DECEMBER 2022'!C321:O837,13,FALSE),)</f>
        <v>78253.62</v>
      </c>
      <c r="N321" s="204">
        <f>IFERROR(VLOOKUP(C321,'BANK INF DECEMBER 2022'!C321:P837,14,FALSE),)</f>
        <v>100000</v>
      </c>
      <c r="O321" s="204">
        <f t="shared" si="17"/>
        <v>235110.128</v>
      </c>
      <c r="P321" s="204">
        <f>IFERROR(VLOOKUP(C321,'BANK INF DECEMBER 2022'!C321:R837,16,FALSE),)</f>
        <v>0</v>
      </c>
      <c r="Q321" s="204">
        <f t="shared" si="16"/>
        <v>547426.03200000001</v>
      </c>
      <c r="R321" s="204">
        <f>IFERROR(VLOOKUP(C321,'BANK INF DECEMBER 2022'!C321:T837,18,FALSE),)</f>
        <v>31301.45</v>
      </c>
      <c r="S321" s="204">
        <f>IFERROR(VLOOKUP(C321,'BANK INF DECEMBER 2022'!C321:U837,19,FALSE),)</f>
        <v>78253.62</v>
      </c>
      <c r="T321" s="204">
        <f>IFERROR(VLOOKUP(C321,'BANK INF DECEMBER 2022'!C321:V837,20,FALSE),)</f>
        <v>3912.68</v>
      </c>
      <c r="U321" s="210">
        <f t="shared" si="18"/>
        <v>113467.74999999999</v>
      </c>
      <c r="V321" s="210">
        <f t="shared" si="19"/>
        <v>896003.91</v>
      </c>
    </row>
    <row r="322" spans="1:22" s="194" customFormat="1" ht="29.15" customHeight="1">
      <c r="A322" s="211">
        <v>320</v>
      </c>
      <c r="B322" s="202">
        <v>6</v>
      </c>
      <c r="C322" s="710" t="s">
        <v>565</v>
      </c>
      <c r="D322" s="203" t="s">
        <v>787</v>
      </c>
      <c r="E322" s="203" t="str">
        <f>IFERROR(VLOOKUP(C322,'BANK INF DECEMBER 2022'!C322:F838,4,FALSE),)</f>
        <v>0152667705800</v>
      </c>
      <c r="F322" s="204" t="s">
        <v>304</v>
      </c>
      <c r="G322" s="204">
        <f>IFERROR(VLOOKUP(C322,'BANK INF DECEMBER 2022'!C322:H838,6,FALSE),)</f>
        <v>25</v>
      </c>
      <c r="H322" s="204">
        <f>IFERROR(VLOOKUP(C322,'BANK INF DECEMBER 2022'!C322:I838,7,FALSE),)</f>
        <v>12500</v>
      </c>
      <c r="I322" s="204">
        <f>IFERROR(VLOOKUP(C322,'BANK INF DECEMBER 2022'!C322:J838,8,FALSE),)</f>
        <v>325000</v>
      </c>
      <c r="J322" s="204">
        <f>IFERROR(VLOOKUP(C322,'BANK INF DECEMBER 2022'!C322:L838,10,FALSE),)</f>
        <v>495847.44</v>
      </c>
      <c r="K322" s="204">
        <f>IFERROR(VLOOKUP(C322,'BANK INF DECEMBER 2022'!C322:M838,11,FALSE),)</f>
        <v>446262.7</v>
      </c>
      <c r="L322" s="204">
        <f>IFERROR(VLOOKUP(C322,'BANK INF DECEMBER 2022'!C322:N838,12,FALSE),)</f>
        <v>14101.016000000001</v>
      </c>
      <c r="M322" s="204">
        <f>IFERROR(VLOOKUP(C322,'BANK INF DECEMBER 2022'!C322:O838,13,FALSE),)</f>
        <v>49584.74</v>
      </c>
      <c r="N322" s="204">
        <f>IFERROR(VLOOKUP(C322,'BANK INF DECEMBER 2022'!C322:P838,14,FALSE),)</f>
        <v>100000</v>
      </c>
      <c r="O322" s="204">
        <f t="shared" si="17"/>
        <v>163685.75599999999</v>
      </c>
      <c r="P322" s="204">
        <f>IFERROR(VLOOKUP(C322,'BANK INF DECEMBER 2022'!C322:R838,16,FALSE),)</f>
        <v>0</v>
      </c>
      <c r="Q322" s="204">
        <f t="shared" si="16"/>
        <v>332161.68400000001</v>
      </c>
      <c r="R322" s="204">
        <f>IFERROR(VLOOKUP(C322,'BANK INF DECEMBER 2022'!C322:T838,18,FALSE),)</f>
        <v>19833.900000000001</v>
      </c>
      <c r="S322" s="204">
        <f>IFERROR(VLOOKUP(C322,'BANK INF DECEMBER 2022'!C322:U838,19,FALSE),)</f>
        <v>49584.74</v>
      </c>
      <c r="T322" s="204">
        <f>IFERROR(VLOOKUP(C322,'BANK INF DECEMBER 2022'!C322:V838,20,FALSE),)</f>
        <v>2479.2399999999998</v>
      </c>
      <c r="U322" s="210">
        <f t="shared" si="18"/>
        <v>71897.88</v>
      </c>
      <c r="V322" s="210">
        <f t="shared" si="19"/>
        <v>567745.32000000007</v>
      </c>
    </row>
    <row r="323" spans="1:22" s="194" customFormat="1" ht="29.15" customHeight="1">
      <c r="A323" s="211">
        <v>321</v>
      </c>
      <c r="B323" s="202">
        <v>6</v>
      </c>
      <c r="C323" s="710" t="s">
        <v>566</v>
      </c>
      <c r="D323" s="203" t="s">
        <v>787</v>
      </c>
      <c r="E323" s="203" t="str">
        <f>IFERROR(VLOOKUP(C323,'BANK INF DECEMBER 2022'!C323:F839,4,FALSE),)</f>
        <v>0152666391700</v>
      </c>
      <c r="F323" s="204" t="s">
        <v>194</v>
      </c>
      <c r="G323" s="204">
        <f>IFERROR(VLOOKUP(C323,'BANK INF DECEMBER 2022'!C323:H839,6,FALSE),)</f>
        <v>22</v>
      </c>
      <c r="H323" s="204">
        <f>IFERROR(VLOOKUP(C323,'BANK INF DECEMBER 2022'!C323:I839,7,FALSE),)</f>
        <v>12500</v>
      </c>
      <c r="I323" s="204">
        <f>IFERROR(VLOOKUP(C323,'BANK INF DECEMBER 2022'!C323:J839,8,FALSE),)</f>
        <v>325000</v>
      </c>
      <c r="J323" s="204">
        <f>IFERROR(VLOOKUP(C323,'BANK INF DECEMBER 2022'!C323:L839,10,FALSE),)</f>
        <v>430845.32</v>
      </c>
      <c r="K323" s="204">
        <f>IFERROR(VLOOKUP(C323,'BANK INF DECEMBER 2022'!C323:M839,11,FALSE),)</f>
        <v>387760.79000000004</v>
      </c>
      <c r="L323" s="204">
        <f>IFERROR(VLOOKUP(C323,'BANK INF DECEMBER 2022'!C323:N839,12,FALSE),)</f>
        <v>9420.8632000000034</v>
      </c>
      <c r="M323" s="204">
        <f>IFERROR(VLOOKUP(C323,'BANK INF DECEMBER 2022'!C323:O839,13,FALSE),)</f>
        <v>43084.53</v>
      </c>
      <c r="N323" s="204">
        <f>IFERROR(VLOOKUP(C323,'BANK INF DECEMBER 2022'!C323:P839,14,FALSE),)</f>
        <v>100000</v>
      </c>
      <c r="O323" s="204">
        <f t="shared" si="17"/>
        <v>152505.39319999999</v>
      </c>
      <c r="P323" s="204">
        <f>IFERROR(VLOOKUP(C323,'BANK INF DECEMBER 2022'!C323:R839,16,FALSE),)</f>
        <v>0</v>
      </c>
      <c r="Q323" s="204">
        <f t="shared" ref="Q323:Q386" si="20">J323-O323+P323</f>
        <v>278339.92680000002</v>
      </c>
      <c r="R323" s="204">
        <f>IFERROR(VLOOKUP(C323,'BANK INF DECEMBER 2022'!C323:T839,18,FALSE),)</f>
        <v>17233.810000000001</v>
      </c>
      <c r="S323" s="204">
        <f>IFERROR(VLOOKUP(C323,'BANK INF DECEMBER 2022'!C323:U839,19,FALSE),)</f>
        <v>43084.53</v>
      </c>
      <c r="T323" s="204">
        <f>IFERROR(VLOOKUP(C323,'BANK INF DECEMBER 2022'!C323:V839,20,FALSE),)</f>
        <v>2154.23</v>
      </c>
      <c r="U323" s="210">
        <f t="shared" si="18"/>
        <v>62472.57</v>
      </c>
      <c r="V323" s="210">
        <f t="shared" si="19"/>
        <v>493317.89</v>
      </c>
    </row>
    <row r="324" spans="1:22" s="194" customFormat="1" ht="29.15" customHeight="1">
      <c r="A324" s="211">
        <v>322</v>
      </c>
      <c r="B324" s="202">
        <v>6</v>
      </c>
      <c r="C324" s="710" t="s">
        <v>567</v>
      </c>
      <c r="D324" s="203" t="s">
        <v>787</v>
      </c>
      <c r="E324" s="203" t="str">
        <f>IFERROR(VLOOKUP(C324,'BANK INF DECEMBER 2022'!C324:F840,4,FALSE),)</f>
        <v>0152314582200</v>
      </c>
      <c r="F324" s="204" t="s">
        <v>204</v>
      </c>
      <c r="G324" s="204">
        <f>IFERROR(VLOOKUP(C324,'BANK INF DECEMBER 2022'!C324:H840,6,FALSE),)</f>
        <v>22</v>
      </c>
      <c r="H324" s="204">
        <f>IFERROR(VLOOKUP(C324,'BANK INF DECEMBER 2022'!C324:I840,7,FALSE),)</f>
        <v>15000</v>
      </c>
      <c r="I324" s="204">
        <f>IFERROR(VLOOKUP(C324,'BANK INF DECEMBER 2022'!C324:J840,8,FALSE),)</f>
        <v>390000</v>
      </c>
      <c r="J324" s="204">
        <f>IFERROR(VLOOKUP(C324,'BANK INF DECEMBER 2022'!C324:L840,10,FALSE),)</f>
        <v>619022.23</v>
      </c>
      <c r="K324" s="204">
        <f>IFERROR(VLOOKUP(C324,'BANK INF DECEMBER 2022'!C324:M840,11,FALSE),)</f>
        <v>557120.01</v>
      </c>
      <c r="L324" s="204">
        <f>IFERROR(VLOOKUP(C324,'BANK INF DECEMBER 2022'!C324:N840,12,FALSE),)</f>
        <v>27424.002</v>
      </c>
      <c r="M324" s="204">
        <f>IFERROR(VLOOKUP(C324,'BANK INF DECEMBER 2022'!C324:O840,13,FALSE),)</f>
        <v>61902.22</v>
      </c>
      <c r="N324" s="204">
        <f>IFERROR(VLOOKUP(C324,'BANK INF DECEMBER 2022'!C324:P840,14,FALSE),)</f>
        <v>100000</v>
      </c>
      <c r="O324" s="204">
        <f t="shared" ref="O324:O387" si="21">L324+M324+N324</f>
        <v>189326.22200000001</v>
      </c>
      <c r="P324" s="204">
        <f>IFERROR(VLOOKUP(C324,'BANK INF DECEMBER 2022'!C324:R840,16,FALSE),)</f>
        <v>0</v>
      </c>
      <c r="Q324" s="204">
        <f t="shared" si="20"/>
        <v>429696.00799999997</v>
      </c>
      <c r="R324" s="204">
        <f>IFERROR(VLOOKUP(C324,'BANK INF DECEMBER 2022'!C324:T840,18,FALSE),)</f>
        <v>24760.89</v>
      </c>
      <c r="S324" s="204">
        <f>IFERROR(VLOOKUP(C324,'BANK INF DECEMBER 2022'!C324:U840,19,FALSE),)</f>
        <v>61902.22</v>
      </c>
      <c r="T324" s="204">
        <f>IFERROR(VLOOKUP(C324,'BANK INF DECEMBER 2022'!C324:V840,20,FALSE),)</f>
        <v>3095.11</v>
      </c>
      <c r="U324" s="210">
        <f t="shared" ref="U324:U387" si="22">SUM(R324:T324)</f>
        <v>89758.22</v>
      </c>
      <c r="V324" s="210">
        <f t="shared" ref="V324:V387" si="23">J324+U324</f>
        <v>708780.45</v>
      </c>
    </row>
    <row r="325" spans="1:22" s="194" customFormat="1" ht="29.15" customHeight="1">
      <c r="A325" s="211">
        <v>323</v>
      </c>
      <c r="B325" s="202">
        <v>6</v>
      </c>
      <c r="C325" s="710" t="s">
        <v>568</v>
      </c>
      <c r="D325" s="203" t="s">
        <v>787</v>
      </c>
      <c r="E325" s="203" t="str">
        <f>IFERROR(VLOOKUP(C325,'BANK INF DECEMBER 2022'!C325:F841,4,FALSE),)</f>
        <v>0152474540100</v>
      </c>
      <c r="F325" s="204" t="s">
        <v>304</v>
      </c>
      <c r="G325" s="204">
        <f>IFERROR(VLOOKUP(C325,'BANK INF DECEMBER 2022'!C325:H841,6,FALSE),)</f>
        <v>24</v>
      </c>
      <c r="H325" s="204">
        <f>IFERROR(VLOOKUP(C325,'BANK INF DECEMBER 2022'!C325:I841,7,FALSE),)</f>
        <v>12500</v>
      </c>
      <c r="I325" s="204">
        <f>IFERROR(VLOOKUP(C325,'BANK INF DECEMBER 2022'!C325:J841,8,FALSE),)</f>
        <v>325000</v>
      </c>
      <c r="J325" s="204">
        <f>IFERROR(VLOOKUP(C325,'BANK INF DECEMBER 2022'!C325:L841,10,FALSE),)</f>
        <v>703364.36</v>
      </c>
      <c r="K325" s="204">
        <f>IFERROR(VLOOKUP(C325,'BANK INF DECEMBER 2022'!C325:M841,11,FALSE),)</f>
        <v>633027.91999999993</v>
      </c>
      <c r="L325" s="204">
        <f>IFERROR(VLOOKUP(C325,'BANK INF DECEMBER 2022'!C325:N841,12,FALSE),)</f>
        <v>42605.583999999988</v>
      </c>
      <c r="M325" s="204">
        <f>IFERROR(VLOOKUP(C325,'BANK INF DECEMBER 2022'!C325:O841,13,FALSE),)</f>
        <v>70336.44</v>
      </c>
      <c r="N325" s="204">
        <f>IFERROR(VLOOKUP(C325,'BANK INF DECEMBER 2022'!C325:P841,14,FALSE),)</f>
        <v>100000</v>
      </c>
      <c r="O325" s="204">
        <f t="shared" si="21"/>
        <v>212942.02399999998</v>
      </c>
      <c r="P325" s="204">
        <f>IFERROR(VLOOKUP(C325,'BANK INF DECEMBER 2022'!C325:R841,16,FALSE),)</f>
        <v>0</v>
      </c>
      <c r="Q325" s="204">
        <f t="shared" si="20"/>
        <v>490422.33600000001</v>
      </c>
      <c r="R325" s="204">
        <f>IFERROR(VLOOKUP(C325,'BANK INF DECEMBER 2022'!C325:T841,18,FALSE),)</f>
        <v>28134.57</v>
      </c>
      <c r="S325" s="204">
        <f>IFERROR(VLOOKUP(C325,'BANK INF DECEMBER 2022'!C325:U841,19,FALSE),)</f>
        <v>70336.44</v>
      </c>
      <c r="T325" s="204">
        <f>IFERROR(VLOOKUP(C325,'BANK INF DECEMBER 2022'!C325:V841,20,FALSE),)</f>
        <v>3516.82</v>
      </c>
      <c r="U325" s="210">
        <f t="shared" si="22"/>
        <v>101987.83000000002</v>
      </c>
      <c r="V325" s="210">
        <f t="shared" si="23"/>
        <v>805352.19</v>
      </c>
    </row>
    <row r="326" spans="1:22" s="194" customFormat="1" ht="29.15" customHeight="1">
      <c r="A326" s="211">
        <v>324</v>
      </c>
      <c r="B326" s="202">
        <v>6</v>
      </c>
      <c r="C326" s="710" t="s">
        <v>569</v>
      </c>
      <c r="D326" s="203" t="s">
        <v>787</v>
      </c>
      <c r="E326" s="203" t="str">
        <f>IFERROR(VLOOKUP(C326,'BANK INF DECEMBER 2022'!C326:F842,4,FALSE),)</f>
        <v>0152668153100</v>
      </c>
      <c r="F326" s="204" t="s">
        <v>304</v>
      </c>
      <c r="G326" s="204">
        <f>IFERROR(VLOOKUP(C326,'BANK INF DECEMBER 2022'!C326:H842,6,FALSE),)</f>
        <v>26</v>
      </c>
      <c r="H326" s="204">
        <f>IFERROR(VLOOKUP(C326,'BANK INF DECEMBER 2022'!C326:I842,7,FALSE),)</f>
        <v>12500</v>
      </c>
      <c r="I326" s="204">
        <f>IFERROR(VLOOKUP(C326,'BANK INF DECEMBER 2022'!C326:J842,8,FALSE),)</f>
        <v>325000</v>
      </c>
      <c r="J326" s="204">
        <f>IFERROR(VLOOKUP(C326,'BANK INF DECEMBER 2022'!C326:L842,10,FALSE),)</f>
        <v>535849.55000000005</v>
      </c>
      <c r="K326" s="204">
        <f>IFERROR(VLOOKUP(C326,'BANK INF DECEMBER 2022'!C326:M842,11,FALSE),)</f>
        <v>482264.59</v>
      </c>
      <c r="L326" s="204">
        <f>IFERROR(VLOOKUP(C326,'BANK INF DECEMBER 2022'!C326:N842,12,FALSE),)</f>
        <v>16981.167200000004</v>
      </c>
      <c r="M326" s="204">
        <f>IFERROR(VLOOKUP(C326,'BANK INF DECEMBER 2022'!C326:O842,13,FALSE),)</f>
        <v>53584.959999999999</v>
      </c>
      <c r="N326" s="204">
        <f>IFERROR(VLOOKUP(C326,'BANK INF DECEMBER 2022'!C326:P842,14,FALSE),)</f>
        <v>100000</v>
      </c>
      <c r="O326" s="204">
        <f t="shared" si="21"/>
        <v>170566.12719999999</v>
      </c>
      <c r="P326" s="204">
        <f>IFERROR(VLOOKUP(C326,'BANK INF DECEMBER 2022'!C326:R842,16,FALSE),)</f>
        <v>0</v>
      </c>
      <c r="Q326" s="204">
        <f t="shared" si="20"/>
        <v>365283.42280000006</v>
      </c>
      <c r="R326" s="204">
        <f>IFERROR(VLOOKUP(C326,'BANK INF DECEMBER 2022'!C326:T842,18,FALSE),)</f>
        <v>21433.98</v>
      </c>
      <c r="S326" s="204">
        <f>IFERROR(VLOOKUP(C326,'BANK INF DECEMBER 2022'!C326:U842,19,FALSE),)</f>
        <v>53584.959999999999</v>
      </c>
      <c r="T326" s="204">
        <f>IFERROR(VLOOKUP(C326,'BANK INF DECEMBER 2022'!C326:V842,20,FALSE),)</f>
        <v>2679.25</v>
      </c>
      <c r="U326" s="210">
        <f t="shared" si="22"/>
        <v>77698.19</v>
      </c>
      <c r="V326" s="210">
        <f t="shared" si="23"/>
        <v>613547.74</v>
      </c>
    </row>
    <row r="327" spans="1:22" s="194" customFormat="1" ht="29.15" customHeight="1">
      <c r="A327" s="211">
        <v>325</v>
      </c>
      <c r="B327" s="202">
        <v>6</v>
      </c>
      <c r="C327" s="710" t="s">
        <v>570</v>
      </c>
      <c r="D327" s="203" t="s">
        <v>787</v>
      </c>
      <c r="E327" s="203" t="str">
        <f>IFERROR(VLOOKUP(C327,'BANK INF DECEMBER 2022'!C327:F843,4,FALSE),)</f>
        <v>0152669403100</v>
      </c>
      <c r="F327" s="204" t="s">
        <v>204</v>
      </c>
      <c r="G327" s="204">
        <f>IFERROR(VLOOKUP(C327,'BANK INF DECEMBER 2022'!C327:H843,6,FALSE),)</f>
        <v>23</v>
      </c>
      <c r="H327" s="204">
        <f>IFERROR(VLOOKUP(C327,'BANK INF DECEMBER 2022'!C327:I843,7,FALSE),)</f>
        <v>15000</v>
      </c>
      <c r="I327" s="204">
        <f>IFERROR(VLOOKUP(C327,'BANK INF DECEMBER 2022'!C327:J843,8,FALSE),)</f>
        <v>390000</v>
      </c>
      <c r="J327" s="204">
        <f>IFERROR(VLOOKUP(C327,'BANK INF DECEMBER 2022'!C327:L843,10,FALSE),)</f>
        <v>665024.62</v>
      </c>
      <c r="K327" s="204">
        <f>IFERROR(VLOOKUP(C327,'BANK INF DECEMBER 2022'!C327:M843,11,FALSE),)</f>
        <v>598522.16</v>
      </c>
      <c r="L327" s="204">
        <f>IFERROR(VLOOKUP(C327,'BANK INF DECEMBER 2022'!C327:N843,12,FALSE),)</f>
        <v>35704.432000000008</v>
      </c>
      <c r="M327" s="204">
        <f>IFERROR(VLOOKUP(C327,'BANK INF DECEMBER 2022'!C327:O843,13,FALSE),)</f>
        <v>66502.460000000006</v>
      </c>
      <c r="N327" s="204">
        <f>IFERROR(VLOOKUP(C327,'BANK INF DECEMBER 2022'!C327:P843,14,FALSE),)</f>
        <v>100000</v>
      </c>
      <c r="O327" s="204">
        <f t="shared" si="21"/>
        <v>202206.89200000002</v>
      </c>
      <c r="P327" s="204">
        <f>IFERROR(VLOOKUP(C327,'BANK INF DECEMBER 2022'!C327:R843,16,FALSE),)</f>
        <v>0</v>
      </c>
      <c r="Q327" s="204">
        <f t="shared" si="20"/>
        <v>462817.728</v>
      </c>
      <c r="R327" s="204">
        <f>IFERROR(VLOOKUP(C327,'BANK INF DECEMBER 2022'!C327:T843,18,FALSE),)</f>
        <v>26600.98</v>
      </c>
      <c r="S327" s="204">
        <f>IFERROR(VLOOKUP(C327,'BANK INF DECEMBER 2022'!C327:U843,19,FALSE),)</f>
        <v>66502.460000000006</v>
      </c>
      <c r="T327" s="204">
        <f>IFERROR(VLOOKUP(C327,'BANK INF DECEMBER 2022'!C327:V843,20,FALSE),)</f>
        <v>3325.12</v>
      </c>
      <c r="U327" s="210">
        <f t="shared" si="22"/>
        <v>96428.56</v>
      </c>
      <c r="V327" s="210">
        <f t="shared" si="23"/>
        <v>761453.17999999993</v>
      </c>
    </row>
    <row r="328" spans="1:22" s="194" customFormat="1" ht="29.15" customHeight="1">
      <c r="A328" s="211">
        <v>326</v>
      </c>
      <c r="B328" s="202">
        <v>6</v>
      </c>
      <c r="C328" s="710" t="s">
        <v>571</v>
      </c>
      <c r="D328" s="203" t="s">
        <v>787</v>
      </c>
      <c r="E328" s="203" t="str">
        <f>IFERROR(VLOOKUP(C328,'BANK INF DECEMBER 2022'!C328:F844,4,FALSE),)</f>
        <v>0152669726600</v>
      </c>
      <c r="F328" s="204" t="s">
        <v>231</v>
      </c>
      <c r="G328" s="204">
        <f>IFERROR(VLOOKUP(C328,'BANK INF DECEMBER 2022'!C328:H844,6,FALSE),)</f>
        <v>23</v>
      </c>
      <c r="H328" s="204">
        <f>IFERROR(VLOOKUP(C328,'BANK INF DECEMBER 2022'!C328:I844,7,FALSE),)</f>
        <v>15000</v>
      </c>
      <c r="I328" s="204">
        <f>IFERROR(VLOOKUP(C328,'BANK INF DECEMBER 2022'!C328:J844,8,FALSE),)</f>
        <v>390000</v>
      </c>
      <c r="J328" s="204">
        <f>IFERROR(VLOOKUP(C328,'BANK INF DECEMBER 2022'!C328:L844,10,FALSE),)</f>
        <v>682025.93</v>
      </c>
      <c r="K328" s="204">
        <f>IFERROR(VLOOKUP(C328,'BANK INF DECEMBER 2022'!C328:M844,11,FALSE),)</f>
        <v>613823.34000000008</v>
      </c>
      <c r="L328" s="204">
        <f>IFERROR(VLOOKUP(C328,'BANK INF DECEMBER 2022'!C328:N844,12,FALSE),)</f>
        <v>38764.66800000002</v>
      </c>
      <c r="M328" s="204">
        <f>IFERROR(VLOOKUP(C328,'BANK INF DECEMBER 2022'!C328:O844,13,FALSE),)</f>
        <v>68202.59</v>
      </c>
      <c r="N328" s="204">
        <f>IFERROR(VLOOKUP(C328,'BANK INF DECEMBER 2022'!C328:P844,14,FALSE),)</f>
        <v>100000</v>
      </c>
      <c r="O328" s="204">
        <f t="shared" si="21"/>
        <v>206967.25800000003</v>
      </c>
      <c r="P328" s="204">
        <f>IFERROR(VLOOKUP(C328,'BANK INF DECEMBER 2022'!C328:R844,16,FALSE),)</f>
        <v>0</v>
      </c>
      <c r="Q328" s="204">
        <f t="shared" si="20"/>
        <v>475058.67200000002</v>
      </c>
      <c r="R328" s="204">
        <f>IFERROR(VLOOKUP(C328,'BANK INF DECEMBER 2022'!C328:T844,18,FALSE),)</f>
        <v>27281.040000000001</v>
      </c>
      <c r="S328" s="204">
        <f>IFERROR(VLOOKUP(C328,'BANK INF DECEMBER 2022'!C328:U844,19,FALSE),)</f>
        <v>68202.59</v>
      </c>
      <c r="T328" s="204">
        <f>IFERROR(VLOOKUP(C328,'BANK INF DECEMBER 2022'!C328:V844,20,FALSE),)</f>
        <v>3410.13</v>
      </c>
      <c r="U328" s="210">
        <f t="shared" si="22"/>
        <v>98893.760000000009</v>
      </c>
      <c r="V328" s="210">
        <f t="shared" si="23"/>
        <v>780919.69000000006</v>
      </c>
    </row>
    <row r="329" spans="1:22" s="194" customFormat="1" ht="29.15" customHeight="1">
      <c r="A329" s="211">
        <v>327</v>
      </c>
      <c r="B329" s="202">
        <v>6</v>
      </c>
      <c r="C329" s="710" t="s">
        <v>572</v>
      </c>
      <c r="D329" s="203" t="s">
        <v>787</v>
      </c>
      <c r="E329" s="203" t="str">
        <f>IFERROR(VLOOKUP(C329,'BANK INF DECEMBER 2022'!C329:F845,4,FALSE),)</f>
        <v>0152669676900</v>
      </c>
      <c r="F329" s="204" t="s">
        <v>68</v>
      </c>
      <c r="G329" s="204">
        <f>IFERROR(VLOOKUP(C329,'BANK INF DECEMBER 2022'!C329:H845,6,FALSE),)</f>
        <v>26</v>
      </c>
      <c r="H329" s="204">
        <f>IFERROR(VLOOKUP(C329,'BANK INF DECEMBER 2022'!C329:I845,7,FALSE),)</f>
        <v>12500</v>
      </c>
      <c r="I329" s="204">
        <f>IFERROR(VLOOKUP(C329,'BANK INF DECEMBER 2022'!C329:J845,8,FALSE),)</f>
        <v>325000</v>
      </c>
      <c r="J329" s="204">
        <f>IFERROR(VLOOKUP(C329,'BANK INF DECEMBER 2022'!C329:L845,10,FALSE),)</f>
        <v>488345.9</v>
      </c>
      <c r="K329" s="204">
        <f>IFERROR(VLOOKUP(C329,'BANK INF DECEMBER 2022'!C329:M845,11,FALSE),)</f>
        <v>439511.31000000006</v>
      </c>
      <c r="L329" s="204">
        <f>IFERROR(VLOOKUP(C329,'BANK INF DECEMBER 2022'!C329:N845,12,FALSE),)</f>
        <v>13560.904800000004</v>
      </c>
      <c r="M329" s="204">
        <f>IFERROR(VLOOKUP(C329,'BANK INF DECEMBER 2022'!C329:O845,13,FALSE),)</f>
        <v>48834.59</v>
      </c>
      <c r="N329" s="204">
        <f>IFERROR(VLOOKUP(C329,'BANK INF DECEMBER 2022'!C329:P845,14,FALSE),)</f>
        <v>100000</v>
      </c>
      <c r="O329" s="204">
        <f t="shared" si="21"/>
        <v>162395.49479999999</v>
      </c>
      <c r="P329" s="204">
        <f>IFERROR(VLOOKUP(C329,'BANK INF DECEMBER 2022'!C329:R845,16,FALSE),)</f>
        <v>0</v>
      </c>
      <c r="Q329" s="204">
        <f t="shared" si="20"/>
        <v>325950.40520000004</v>
      </c>
      <c r="R329" s="204">
        <f>IFERROR(VLOOKUP(C329,'BANK INF DECEMBER 2022'!C329:T845,18,FALSE),)</f>
        <v>19533.84</v>
      </c>
      <c r="S329" s="204">
        <f>IFERROR(VLOOKUP(C329,'BANK INF DECEMBER 2022'!C329:U845,19,FALSE),)</f>
        <v>48834.59</v>
      </c>
      <c r="T329" s="204">
        <f>IFERROR(VLOOKUP(C329,'BANK INF DECEMBER 2022'!C329:V845,20,FALSE),)</f>
        <v>2441.73</v>
      </c>
      <c r="U329" s="210">
        <f t="shared" si="22"/>
        <v>70810.159999999989</v>
      </c>
      <c r="V329" s="210">
        <f t="shared" si="23"/>
        <v>559156.06000000006</v>
      </c>
    </row>
    <row r="330" spans="1:22" s="194" customFormat="1" ht="29.15" customHeight="1">
      <c r="A330" s="211">
        <v>328</v>
      </c>
      <c r="B330" s="202">
        <v>6</v>
      </c>
      <c r="C330" s="710" t="s">
        <v>573</v>
      </c>
      <c r="D330" s="203" t="s">
        <v>787</v>
      </c>
      <c r="E330" s="203" t="str">
        <f>IFERROR(VLOOKUP(C330,'BANK INF DECEMBER 2022'!C330:F846,4,FALSE),)</f>
        <v>0152466923800</v>
      </c>
      <c r="F330" s="204" t="s">
        <v>204</v>
      </c>
      <c r="G330" s="204">
        <f>IFERROR(VLOOKUP(C330,'BANK INF DECEMBER 2022'!C330:H846,6,FALSE),)</f>
        <v>25</v>
      </c>
      <c r="H330" s="204">
        <f>IFERROR(VLOOKUP(C330,'BANK INF DECEMBER 2022'!C330:I846,7,FALSE),)</f>
        <v>15000</v>
      </c>
      <c r="I330" s="204">
        <f>IFERROR(VLOOKUP(C330,'BANK INF DECEMBER 2022'!C330:J846,8,FALSE),)</f>
        <v>390000</v>
      </c>
      <c r="J330" s="204">
        <f>IFERROR(VLOOKUP(C330,'BANK INF DECEMBER 2022'!C330:L846,10,FALSE),)</f>
        <v>701025.08</v>
      </c>
      <c r="K330" s="204">
        <f>IFERROR(VLOOKUP(C330,'BANK INF DECEMBER 2022'!C330:M846,11,FALSE),)</f>
        <v>630922.56999999995</v>
      </c>
      <c r="L330" s="204">
        <f>IFERROR(VLOOKUP(C330,'BANK INF DECEMBER 2022'!C330:N846,12,FALSE),)</f>
        <v>42184.513999999996</v>
      </c>
      <c r="M330" s="204">
        <f>IFERROR(VLOOKUP(C330,'BANK INF DECEMBER 2022'!C330:O846,13,FALSE),)</f>
        <v>70102.509999999995</v>
      </c>
      <c r="N330" s="204">
        <f>IFERROR(VLOOKUP(C330,'BANK INF DECEMBER 2022'!C330:P846,14,FALSE),)</f>
        <v>100000</v>
      </c>
      <c r="O330" s="204">
        <f t="shared" si="21"/>
        <v>212287.02399999998</v>
      </c>
      <c r="P330" s="204">
        <f>IFERROR(VLOOKUP(C330,'BANK INF DECEMBER 2022'!C330:R846,16,FALSE),)</f>
        <v>0</v>
      </c>
      <c r="Q330" s="204">
        <f t="shared" si="20"/>
        <v>488738.05599999998</v>
      </c>
      <c r="R330" s="204">
        <f>IFERROR(VLOOKUP(C330,'BANK INF DECEMBER 2022'!C330:T846,18,FALSE),)</f>
        <v>28041</v>
      </c>
      <c r="S330" s="204">
        <f>IFERROR(VLOOKUP(C330,'BANK INF DECEMBER 2022'!C330:U846,19,FALSE),)</f>
        <v>70102.509999999995</v>
      </c>
      <c r="T330" s="204">
        <f>IFERROR(VLOOKUP(C330,'BANK INF DECEMBER 2022'!C330:V846,20,FALSE),)</f>
        <v>3505.13</v>
      </c>
      <c r="U330" s="210">
        <f t="shared" si="22"/>
        <v>101648.64</v>
      </c>
      <c r="V330" s="210">
        <f t="shared" si="23"/>
        <v>802673.72</v>
      </c>
    </row>
    <row r="331" spans="1:22" s="194" customFormat="1" ht="29.15" customHeight="1">
      <c r="A331" s="211">
        <v>329</v>
      </c>
      <c r="B331" s="202">
        <v>6</v>
      </c>
      <c r="C331" s="710" t="s">
        <v>574</v>
      </c>
      <c r="D331" s="203" t="s">
        <v>787</v>
      </c>
      <c r="E331" s="203" t="str">
        <f>IFERROR(VLOOKUP(C331,'BANK INF DECEMBER 2022'!C331:F847,4,FALSE),)</f>
        <v>0152655974900</v>
      </c>
      <c r="F331" s="204" t="s">
        <v>194</v>
      </c>
      <c r="G331" s="204">
        <f>IFERROR(VLOOKUP(C331,'BANK INF DECEMBER 2022'!C331:H847,6,FALSE),)</f>
        <v>26</v>
      </c>
      <c r="H331" s="204">
        <f>IFERROR(VLOOKUP(C331,'BANK INF DECEMBER 2022'!C331:I847,7,FALSE),)</f>
        <v>12500</v>
      </c>
      <c r="I331" s="204">
        <f>IFERROR(VLOOKUP(C331,'BANK INF DECEMBER 2022'!C331:J847,8,FALSE),)</f>
        <v>325000</v>
      </c>
      <c r="J331" s="204">
        <f>IFERROR(VLOOKUP(C331,'BANK INF DECEMBER 2022'!C331:L847,10,FALSE),)</f>
        <v>510764.29</v>
      </c>
      <c r="K331" s="204">
        <f>IFERROR(VLOOKUP(C331,'BANK INF DECEMBER 2022'!C331:M847,11,FALSE),)</f>
        <v>459687.86</v>
      </c>
      <c r="L331" s="204">
        <f>IFERROR(VLOOKUP(C331,'BANK INF DECEMBER 2022'!C331:N847,12,FALSE),)</f>
        <v>15175.0288</v>
      </c>
      <c r="M331" s="204">
        <f>IFERROR(VLOOKUP(C331,'BANK INF DECEMBER 2022'!C331:O847,13,FALSE),)</f>
        <v>51076.43</v>
      </c>
      <c r="N331" s="204">
        <f>IFERROR(VLOOKUP(C331,'BANK INF DECEMBER 2022'!C331:P847,14,FALSE),)</f>
        <v>0</v>
      </c>
      <c r="O331" s="204">
        <f t="shared" si="21"/>
        <v>66251.458799999993</v>
      </c>
      <c r="P331" s="204">
        <f>IFERROR(VLOOKUP(C331,'BANK INF DECEMBER 2022'!C331:R847,16,FALSE),)</f>
        <v>0</v>
      </c>
      <c r="Q331" s="204">
        <f t="shared" si="20"/>
        <v>444512.83120000002</v>
      </c>
      <c r="R331" s="204">
        <f>IFERROR(VLOOKUP(C331,'BANK INF DECEMBER 2022'!C331:T847,18,FALSE),)</f>
        <v>20430.57</v>
      </c>
      <c r="S331" s="204">
        <f>IFERROR(VLOOKUP(C331,'BANK INF DECEMBER 2022'!C331:U847,19,FALSE),)</f>
        <v>51076.43</v>
      </c>
      <c r="T331" s="204">
        <f>IFERROR(VLOOKUP(C331,'BANK INF DECEMBER 2022'!C331:V847,20,FALSE),)</f>
        <v>2553.8200000000002</v>
      </c>
      <c r="U331" s="210">
        <f t="shared" si="22"/>
        <v>74060.820000000007</v>
      </c>
      <c r="V331" s="210">
        <f t="shared" si="23"/>
        <v>584825.11</v>
      </c>
    </row>
    <row r="332" spans="1:22" s="194" customFormat="1" ht="29.15" customHeight="1">
      <c r="A332" s="211">
        <v>330</v>
      </c>
      <c r="B332" s="202">
        <v>6</v>
      </c>
      <c r="C332" s="710" t="s">
        <v>575</v>
      </c>
      <c r="D332" s="203" t="s">
        <v>787</v>
      </c>
      <c r="E332" s="203" t="str">
        <f>IFERROR(VLOOKUP(C332,'BANK INF DECEMBER 2022'!C332:F848,4,FALSE),)</f>
        <v>0152669998900</v>
      </c>
      <c r="F332" s="204" t="s">
        <v>194</v>
      </c>
      <c r="G332" s="204">
        <f>IFERROR(VLOOKUP(C332,'BANK INF DECEMBER 2022'!C332:H848,6,FALSE),)</f>
        <v>25</v>
      </c>
      <c r="H332" s="204">
        <f>IFERROR(VLOOKUP(C332,'BANK INF DECEMBER 2022'!C332:I848,7,FALSE),)</f>
        <v>12500</v>
      </c>
      <c r="I332" s="204">
        <f>IFERROR(VLOOKUP(C332,'BANK INF DECEMBER 2022'!C332:J848,8,FALSE),)</f>
        <v>325000</v>
      </c>
      <c r="J332" s="204">
        <f>IFERROR(VLOOKUP(C332,'BANK INF DECEMBER 2022'!C332:L848,10,FALSE),)</f>
        <v>578353.78</v>
      </c>
      <c r="K332" s="204">
        <f>IFERROR(VLOOKUP(C332,'BANK INF DECEMBER 2022'!C332:M848,11,FALSE),)</f>
        <v>520518.40000000002</v>
      </c>
      <c r="L332" s="204">
        <f>IFERROR(VLOOKUP(C332,'BANK INF DECEMBER 2022'!C332:N848,12,FALSE),)</f>
        <v>20103.680000000004</v>
      </c>
      <c r="M332" s="204">
        <f>IFERROR(VLOOKUP(C332,'BANK INF DECEMBER 2022'!C332:O848,13,FALSE),)</f>
        <v>57835.38</v>
      </c>
      <c r="N332" s="204">
        <f>IFERROR(VLOOKUP(C332,'BANK INF DECEMBER 2022'!C332:P848,14,FALSE),)</f>
        <v>100000</v>
      </c>
      <c r="O332" s="204">
        <f t="shared" si="21"/>
        <v>177939.06</v>
      </c>
      <c r="P332" s="204">
        <f>IFERROR(VLOOKUP(C332,'BANK INF DECEMBER 2022'!C332:R848,16,FALSE),)</f>
        <v>0</v>
      </c>
      <c r="Q332" s="204">
        <f t="shared" si="20"/>
        <v>400414.72000000003</v>
      </c>
      <c r="R332" s="204">
        <f>IFERROR(VLOOKUP(C332,'BANK INF DECEMBER 2022'!C332:T848,18,FALSE),)</f>
        <v>23134.15</v>
      </c>
      <c r="S332" s="204">
        <f>IFERROR(VLOOKUP(C332,'BANK INF DECEMBER 2022'!C332:U848,19,FALSE),)</f>
        <v>57835.38</v>
      </c>
      <c r="T332" s="204">
        <f>IFERROR(VLOOKUP(C332,'BANK INF DECEMBER 2022'!C332:V848,20,FALSE),)</f>
        <v>2891.77</v>
      </c>
      <c r="U332" s="210">
        <f t="shared" si="22"/>
        <v>83861.3</v>
      </c>
      <c r="V332" s="210">
        <f t="shared" si="23"/>
        <v>662215.08000000007</v>
      </c>
    </row>
    <row r="333" spans="1:22" s="194" customFormat="1" ht="29.15" customHeight="1">
      <c r="A333" s="211">
        <v>331</v>
      </c>
      <c r="B333" s="202">
        <v>6</v>
      </c>
      <c r="C333" s="710" t="s">
        <v>576</v>
      </c>
      <c r="D333" s="203" t="s">
        <v>787</v>
      </c>
      <c r="E333" s="203" t="str">
        <f>IFERROR(VLOOKUP(C333,'BANK INF DECEMBER 2022'!C333:F849,4,FALSE),)</f>
        <v>0152669187700</v>
      </c>
      <c r="F333" s="204" t="s">
        <v>304</v>
      </c>
      <c r="G333" s="204">
        <f>IFERROR(VLOOKUP(C333,'BANK INF DECEMBER 2022'!C333:H849,6,FALSE),)</f>
        <v>26</v>
      </c>
      <c r="H333" s="204">
        <f>IFERROR(VLOOKUP(C333,'BANK INF DECEMBER 2022'!C333:I849,7,FALSE),)</f>
        <v>12500</v>
      </c>
      <c r="I333" s="204">
        <f>IFERROR(VLOOKUP(C333,'BANK INF DECEMBER 2022'!C333:J849,8,FALSE),)</f>
        <v>325000</v>
      </c>
      <c r="J333" s="204">
        <f>IFERROR(VLOOKUP(C333,'BANK INF DECEMBER 2022'!C333:L849,10,FALSE),)</f>
        <v>613355.51</v>
      </c>
      <c r="K333" s="204">
        <f>IFERROR(VLOOKUP(C333,'BANK INF DECEMBER 2022'!C333:M849,11,FALSE),)</f>
        <v>552019.96</v>
      </c>
      <c r="L333" s="204">
        <f>IFERROR(VLOOKUP(C333,'BANK INF DECEMBER 2022'!C333:N849,12,FALSE),)</f>
        <v>26403.991999999991</v>
      </c>
      <c r="M333" s="204">
        <f>IFERROR(VLOOKUP(C333,'BANK INF DECEMBER 2022'!C333:O849,13,FALSE),)</f>
        <v>61335.55</v>
      </c>
      <c r="N333" s="204">
        <f>IFERROR(VLOOKUP(C333,'BANK INF DECEMBER 2022'!C333:P849,14,FALSE),)</f>
        <v>100000</v>
      </c>
      <c r="O333" s="204">
        <f t="shared" si="21"/>
        <v>187739.54199999999</v>
      </c>
      <c r="P333" s="204">
        <f>IFERROR(VLOOKUP(C333,'BANK INF DECEMBER 2022'!C333:R849,16,FALSE),)</f>
        <v>0</v>
      </c>
      <c r="Q333" s="204">
        <f t="shared" si="20"/>
        <v>425615.96799999999</v>
      </c>
      <c r="R333" s="204">
        <f>IFERROR(VLOOKUP(C333,'BANK INF DECEMBER 2022'!C333:T849,18,FALSE),)</f>
        <v>24534.22</v>
      </c>
      <c r="S333" s="204">
        <f>IFERROR(VLOOKUP(C333,'BANK INF DECEMBER 2022'!C333:U849,19,FALSE),)</f>
        <v>61335.55</v>
      </c>
      <c r="T333" s="204">
        <f>IFERROR(VLOOKUP(C333,'BANK INF DECEMBER 2022'!C333:V849,20,FALSE),)</f>
        <v>3066.78</v>
      </c>
      <c r="U333" s="210">
        <f t="shared" si="22"/>
        <v>88936.55</v>
      </c>
      <c r="V333" s="210">
        <f t="shared" si="23"/>
        <v>702292.06</v>
      </c>
    </row>
    <row r="334" spans="1:22" s="194" customFormat="1" ht="29.15" customHeight="1">
      <c r="A334" s="211">
        <v>332</v>
      </c>
      <c r="B334" s="202">
        <v>6</v>
      </c>
      <c r="C334" s="710" t="s">
        <v>577</v>
      </c>
      <c r="D334" s="203" t="s">
        <v>787</v>
      </c>
      <c r="E334" s="203" t="str">
        <f>IFERROR(VLOOKUP(C334,'BANK INF DECEMBER 2022'!C334:F850,4,FALSE),)</f>
        <v>0152609789800</v>
      </c>
      <c r="F334" s="204" t="s">
        <v>204</v>
      </c>
      <c r="G334" s="204">
        <f>IFERROR(VLOOKUP(C334,'BANK INF DECEMBER 2022'!C334:H850,6,FALSE),)</f>
        <v>21</v>
      </c>
      <c r="H334" s="204">
        <f>IFERROR(VLOOKUP(C334,'BANK INF DECEMBER 2022'!C334:I850,7,FALSE),)</f>
        <v>15000</v>
      </c>
      <c r="I334" s="204">
        <f>IFERROR(VLOOKUP(C334,'BANK INF DECEMBER 2022'!C334:J850,8,FALSE),)</f>
        <v>390000</v>
      </c>
      <c r="J334" s="204">
        <f>IFERROR(VLOOKUP(C334,'BANK INF DECEMBER 2022'!C334:L850,10,FALSE),)</f>
        <v>705030</v>
      </c>
      <c r="K334" s="204">
        <f>IFERROR(VLOOKUP(C334,'BANK INF DECEMBER 2022'!C334:M850,11,FALSE),)</f>
        <v>634527</v>
      </c>
      <c r="L334" s="204">
        <f>IFERROR(VLOOKUP(C334,'BANK INF DECEMBER 2022'!C334:N850,12,FALSE),)</f>
        <v>42905.4</v>
      </c>
      <c r="M334" s="204">
        <f>IFERROR(VLOOKUP(C334,'BANK INF DECEMBER 2022'!C334:O850,13,FALSE),)</f>
        <v>70503</v>
      </c>
      <c r="N334" s="204">
        <f>IFERROR(VLOOKUP(C334,'BANK INF DECEMBER 2022'!C334:P850,14,FALSE),)</f>
        <v>100000</v>
      </c>
      <c r="O334" s="204">
        <f t="shared" si="21"/>
        <v>213408.4</v>
      </c>
      <c r="P334" s="204">
        <f>IFERROR(VLOOKUP(C334,'BANK INF DECEMBER 2022'!C334:R850,16,FALSE),)</f>
        <v>0</v>
      </c>
      <c r="Q334" s="204">
        <f t="shared" si="20"/>
        <v>491621.6</v>
      </c>
      <c r="R334" s="204">
        <f>IFERROR(VLOOKUP(C334,'BANK INF DECEMBER 2022'!C334:T850,18,FALSE),)</f>
        <v>28201.200000000001</v>
      </c>
      <c r="S334" s="204">
        <f>IFERROR(VLOOKUP(C334,'BANK INF DECEMBER 2022'!C334:U850,19,FALSE),)</f>
        <v>70503</v>
      </c>
      <c r="T334" s="204">
        <f>IFERROR(VLOOKUP(C334,'BANK INF DECEMBER 2022'!C334:V850,20,FALSE),)</f>
        <v>3525.15</v>
      </c>
      <c r="U334" s="210">
        <f t="shared" si="22"/>
        <v>102229.34999999999</v>
      </c>
      <c r="V334" s="210">
        <f t="shared" si="23"/>
        <v>807259.35</v>
      </c>
    </row>
    <row r="335" spans="1:22" s="194" customFormat="1" ht="29.15" customHeight="1">
      <c r="A335" s="211">
        <v>333</v>
      </c>
      <c r="B335" s="202">
        <v>6</v>
      </c>
      <c r="C335" s="710" t="s">
        <v>578</v>
      </c>
      <c r="D335" s="203" t="s">
        <v>787</v>
      </c>
      <c r="E335" s="203" t="str">
        <f>IFERROR(VLOOKUP(C335,'BANK INF DECEMBER 2022'!C335:F851,4,FALSE),)</f>
        <v>0152667296600</v>
      </c>
      <c r="F335" s="204" t="s">
        <v>194</v>
      </c>
      <c r="G335" s="204">
        <f>IFERROR(VLOOKUP(C335,'BANK INF DECEMBER 2022'!C335:H851,6,FALSE),)</f>
        <v>26</v>
      </c>
      <c r="H335" s="204">
        <f>IFERROR(VLOOKUP(C335,'BANK INF DECEMBER 2022'!C335:I851,7,FALSE),)</f>
        <v>12500</v>
      </c>
      <c r="I335" s="204">
        <f>IFERROR(VLOOKUP(C335,'BANK INF DECEMBER 2022'!C335:J851,8,FALSE),)</f>
        <v>325000</v>
      </c>
      <c r="J335" s="204">
        <f>IFERROR(VLOOKUP(C335,'BANK INF DECEMBER 2022'!C335:L851,10,FALSE),)</f>
        <v>567518.66</v>
      </c>
      <c r="K335" s="204">
        <f>IFERROR(VLOOKUP(C335,'BANK INF DECEMBER 2022'!C335:M851,11,FALSE),)</f>
        <v>510766.79000000004</v>
      </c>
      <c r="L335" s="204">
        <f>IFERROR(VLOOKUP(C335,'BANK INF DECEMBER 2022'!C335:N851,12,FALSE),)</f>
        <v>19261.343200000003</v>
      </c>
      <c r="M335" s="204">
        <f>IFERROR(VLOOKUP(C335,'BANK INF DECEMBER 2022'!C335:O851,13,FALSE),)</f>
        <v>56751.87</v>
      </c>
      <c r="N335" s="204">
        <f>IFERROR(VLOOKUP(C335,'BANK INF DECEMBER 2022'!C335:P851,14,FALSE),)</f>
        <v>100000</v>
      </c>
      <c r="O335" s="204">
        <f t="shared" si="21"/>
        <v>176013.2132</v>
      </c>
      <c r="P335" s="204">
        <f>IFERROR(VLOOKUP(C335,'BANK INF DECEMBER 2022'!C335:R851,16,FALSE),)</f>
        <v>0</v>
      </c>
      <c r="Q335" s="204">
        <f t="shared" si="20"/>
        <v>391505.44680000003</v>
      </c>
      <c r="R335" s="204">
        <f>IFERROR(VLOOKUP(C335,'BANK INF DECEMBER 2022'!C335:T851,18,FALSE),)</f>
        <v>22700.75</v>
      </c>
      <c r="S335" s="204">
        <f>IFERROR(VLOOKUP(C335,'BANK INF DECEMBER 2022'!C335:U851,19,FALSE),)</f>
        <v>56751.87</v>
      </c>
      <c r="T335" s="204">
        <f>IFERROR(VLOOKUP(C335,'BANK INF DECEMBER 2022'!C335:V851,20,FALSE),)</f>
        <v>2837.59</v>
      </c>
      <c r="U335" s="210">
        <f t="shared" si="22"/>
        <v>82290.209999999992</v>
      </c>
      <c r="V335" s="210">
        <f t="shared" si="23"/>
        <v>649808.87</v>
      </c>
    </row>
    <row r="336" spans="1:22" s="194" customFormat="1" ht="29.15" customHeight="1">
      <c r="A336" s="211">
        <v>334</v>
      </c>
      <c r="B336" s="202">
        <v>6</v>
      </c>
      <c r="C336" s="710" t="s">
        <v>579</v>
      </c>
      <c r="D336" s="203" t="s">
        <v>787</v>
      </c>
      <c r="E336" s="203" t="str">
        <f>IFERROR(VLOOKUP(C336,'BANK INF DECEMBER 2022'!C336:F852,4,FALSE),)</f>
        <v>0152667783300</v>
      </c>
      <c r="F336" s="204" t="s">
        <v>580</v>
      </c>
      <c r="G336" s="204">
        <f>IFERROR(VLOOKUP(C336,'BANK INF DECEMBER 2022'!C336:H852,6,FALSE),)</f>
        <v>26</v>
      </c>
      <c r="H336" s="204">
        <f>IFERROR(VLOOKUP(C336,'BANK INF DECEMBER 2022'!C336:I852,7,FALSE),)</f>
        <v>15000</v>
      </c>
      <c r="I336" s="204">
        <f>IFERROR(VLOOKUP(C336,'BANK INF DECEMBER 2022'!C336:J852,8,FALSE),)</f>
        <v>390000</v>
      </c>
      <c r="J336" s="204">
        <f>IFERROR(VLOOKUP(C336,'BANK INF DECEMBER 2022'!C336:L852,10,FALSE),)</f>
        <v>681022.39</v>
      </c>
      <c r="K336" s="204">
        <f>IFERROR(VLOOKUP(C336,'BANK INF DECEMBER 2022'!C336:M852,11,FALSE),)</f>
        <v>612920.15</v>
      </c>
      <c r="L336" s="204">
        <f>IFERROR(VLOOKUP(C336,'BANK INF DECEMBER 2022'!C336:N852,12,FALSE),)</f>
        <v>38584.030000000006</v>
      </c>
      <c r="M336" s="204">
        <f>IFERROR(VLOOKUP(C336,'BANK INF DECEMBER 2022'!C336:O852,13,FALSE),)</f>
        <v>68102.240000000005</v>
      </c>
      <c r="N336" s="204">
        <f>IFERROR(VLOOKUP(C336,'BANK INF DECEMBER 2022'!C336:P852,14,FALSE),)</f>
        <v>100000</v>
      </c>
      <c r="O336" s="204">
        <f t="shared" si="21"/>
        <v>206686.27000000002</v>
      </c>
      <c r="P336" s="204">
        <f>IFERROR(VLOOKUP(C336,'BANK INF DECEMBER 2022'!C336:R852,16,FALSE),)</f>
        <v>0</v>
      </c>
      <c r="Q336" s="204">
        <f t="shared" si="20"/>
        <v>474336.12</v>
      </c>
      <c r="R336" s="204">
        <f>IFERROR(VLOOKUP(C336,'BANK INF DECEMBER 2022'!C336:T852,18,FALSE),)</f>
        <v>27240.9</v>
      </c>
      <c r="S336" s="204">
        <f>IFERROR(VLOOKUP(C336,'BANK INF DECEMBER 2022'!C336:U852,19,FALSE),)</f>
        <v>68102.240000000005</v>
      </c>
      <c r="T336" s="204">
        <f>IFERROR(VLOOKUP(C336,'BANK INF DECEMBER 2022'!C336:V852,20,FALSE),)</f>
        <v>3405.11</v>
      </c>
      <c r="U336" s="210">
        <f t="shared" si="22"/>
        <v>98748.250000000015</v>
      </c>
      <c r="V336" s="210">
        <f t="shared" si="23"/>
        <v>779770.64</v>
      </c>
    </row>
    <row r="337" spans="1:22" s="194" customFormat="1" ht="29.15" customHeight="1">
      <c r="A337" s="211">
        <v>335</v>
      </c>
      <c r="B337" s="202">
        <v>6</v>
      </c>
      <c r="C337" s="710" t="s">
        <v>581</v>
      </c>
      <c r="D337" s="203" t="s">
        <v>787</v>
      </c>
      <c r="E337" s="203" t="str">
        <f>IFERROR(VLOOKUP(C337,'BANK INF DECEMBER 2022'!C337:F853,4,FALSE),)</f>
        <v>0152584186500</v>
      </c>
      <c r="F337" s="204" t="s">
        <v>194</v>
      </c>
      <c r="G337" s="204">
        <f>IFERROR(VLOOKUP(C337,'BANK INF DECEMBER 2022'!C337:H853,6,FALSE),)</f>
        <v>26</v>
      </c>
      <c r="H337" s="204">
        <f>IFERROR(VLOOKUP(C337,'BANK INF DECEMBER 2022'!C337:I853,7,FALSE),)</f>
        <v>12500</v>
      </c>
      <c r="I337" s="204">
        <f>IFERROR(VLOOKUP(C337,'BANK INF DECEMBER 2022'!C337:J853,8,FALSE),)</f>
        <v>325000</v>
      </c>
      <c r="J337" s="204">
        <f>IFERROR(VLOOKUP(C337,'BANK INF DECEMBER 2022'!C337:L853,10,FALSE),)</f>
        <v>567518.66</v>
      </c>
      <c r="K337" s="204">
        <f>IFERROR(VLOOKUP(C337,'BANK INF DECEMBER 2022'!C337:M853,11,FALSE),)</f>
        <v>510766.79000000004</v>
      </c>
      <c r="L337" s="204">
        <f>IFERROR(VLOOKUP(C337,'BANK INF DECEMBER 2022'!C337:N853,12,FALSE),)</f>
        <v>19261.343200000003</v>
      </c>
      <c r="M337" s="204">
        <f>IFERROR(VLOOKUP(C337,'BANK INF DECEMBER 2022'!C337:O853,13,FALSE),)</f>
        <v>56751.87</v>
      </c>
      <c r="N337" s="204">
        <f>IFERROR(VLOOKUP(C337,'BANK INF DECEMBER 2022'!C337:P853,14,FALSE),)</f>
        <v>100000</v>
      </c>
      <c r="O337" s="204">
        <f t="shared" si="21"/>
        <v>176013.2132</v>
      </c>
      <c r="P337" s="204">
        <f>IFERROR(VLOOKUP(C337,'BANK INF DECEMBER 2022'!C337:R853,16,FALSE),)</f>
        <v>0</v>
      </c>
      <c r="Q337" s="204">
        <f t="shared" si="20"/>
        <v>391505.44680000003</v>
      </c>
      <c r="R337" s="204">
        <f>IFERROR(VLOOKUP(C337,'BANK INF DECEMBER 2022'!C337:T853,18,FALSE),)</f>
        <v>22700.75</v>
      </c>
      <c r="S337" s="204">
        <f>IFERROR(VLOOKUP(C337,'BANK INF DECEMBER 2022'!C337:U853,19,FALSE),)</f>
        <v>56751.87</v>
      </c>
      <c r="T337" s="204">
        <f>IFERROR(VLOOKUP(C337,'BANK INF DECEMBER 2022'!C337:V853,20,FALSE),)</f>
        <v>2837.59</v>
      </c>
      <c r="U337" s="210">
        <f t="shared" si="22"/>
        <v>82290.209999999992</v>
      </c>
      <c r="V337" s="210">
        <f t="shared" si="23"/>
        <v>649808.87</v>
      </c>
    </row>
    <row r="338" spans="1:22" s="194" customFormat="1" ht="29.15" customHeight="1">
      <c r="A338" s="211">
        <v>336</v>
      </c>
      <c r="B338" s="202">
        <v>6</v>
      </c>
      <c r="C338" s="710" t="s">
        <v>582</v>
      </c>
      <c r="D338" s="203" t="s">
        <v>787</v>
      </c>
      <c r="E338" s="203" t="str">
        <f>IFERROR(VLOOKUP(C338,'BANK INF DECEMBER 2022'!C338:F854,4,FALSE),)</f>
        <v>0152667480700</v>
      </c>
      <c r="F338" s="204" t="s">
        <v>194</v>
      </c>
      <c r="G338" s="204">
        <f>IFERROR(VLOOKUP(C338,'BANK INF DECEMBER 2022'!C338:H854,6,FALSE),)</f>
        <v>25</v>
      </c>
      <c r="H338" s="204">
        <f>IFERROR(VLOOKUP(C338,'BANK INF DECEMBER 2022'!C338:I854,7,FALSE),)</f>
        <v>12500</v>
      </c>
      <c r="I338" s="204">
        <f>IFERROR(VLOOKUP(C338,'BANK INF DECEMBER 2022'!C338:J854,8,FALSE),)</f>
        <v>325000</v>
      </c>
      <c r="J338" s="204">
        <f>IFERROR(VLOOKUP(C338,'BANK INF DECEMBER 2022'!C338:L854,10,FALSE),)</f>
        <v>761701.22</v>
      </c>
      <c r="K338" s="204">
        <f>IFERROR(VLOOKUP(C338,'BANK INF DECEMBER 2022'!C338:M854,11,FALSE),)</f>
        <v>685531.1</v>
      </c>
      <c r="L338" s="204">
        <f>IFERROR(VLOOKUP(C338,'BANK INF DECEMBER 2022'!C338:N854,12,FALSE),)</f>
        <v>53106.219999999994</v>
      </c>
      <c r="M338" s="204">
        <f>IFERROR(VLOOKUP(C338,'BANK INF DECEMBER 2022'!C338:O854,13,FALSE),)</f>
        <v>76170.12</v>
      </c>
      <c r="N338" s="204">
        <f>IFERROR(VLOOKUP(C338,'BANK INF DECEMBER 2022'!C338:P854,14,FALSE),)</f>
        <v>100000</v>
      </c>
      <c r="O338" s="204">
        <f t="shared" si="21"/>
        <v>229276.34</v>
      </c>
      <c r="P338" s="204">
        <f>IFERROR(VLOOKUP(C338,'BANK INF DECEMBER 2022'!C338:R854,16,FALSE),)</f>
        <v>0</v>
      </c>
      <c r="Q338" s="204">
        <f t="shared" si="20"/>
        <v>532424.88</v>
      </c>
      <c r="R338" s="204">
        <f>IFERROR(VLOOKUP(C338,'BANK INF DECEMBER 2022'!C338:T854,18,FALSE),)</f>
        <v>30468.05</v>
      </c>
      <c r="S338" s="204">
        <f>IFERROR(VLOOKUP(C338,'BANK INF DECEMBER 2022'!C338:U854,19,FALSE),)</f>
        <v>76170.12</v>
      </c>
      <c r="T338" s="204">
        <f>IFERROR(VLOOKUP(C338,'BANK INF DECEMBER 2022'!C338:V854,20,FALSE),)</f>
        <v>3808.51</v>
      </c>
      <c r="U338" s="210">
        <f t="shared" si="22"/>
        <v>110446.68</v>
      </c>
      <c r="V338" s="210">
        <f t="shared" si="23"/>
        <v>872147.89999999991</v>
      </c>
    </row>
    <row r="339" spans="1:22" s="194" customFormat="1" ht="29.15" customHeight="1">
      <c r="A339" s="211">
        <v>337</v>
      </c>
      <c r="B339" s="202">
        <v>6</v>
      </c>
      <c r="C339" s="710" t="s">
        <v>583</v>
      </c>
      <c r="D339" s="203" t="s">
        <v>787</v>
      </c>
      <c r="E339" s="203" t="str">
        <f>IFERROR(VLOOKUP(C339,'BANK INF DECEMBER 2022'!C339:F855,4,FALSE),)</f>
        <v>0152669314800</v>
      </c>
      <c r="F339" s="204" t="s">
        <v>194</v>
      </c>
      <c r="G339" s="204">
        <f>IFERROR(VLOOKUP(C339,'BANK INF DECEMBER 2022'!C339:H855,6,FALSE),)</f>
        <v>18</v>
      </c>
      <c r="H339" s="204">
        <f>IFERROR(VLOOKUP(C339,'BANK INF DECEMBER 2022'!C339:I855,7,FALSE),)</f>
        <v>12500</v>
      </c>
      <c r="I339" s="204">
        <f>IFERROR(VLOOKUP(C339,'BANK INF DECEMBER 2022'!C339:J855,8,FALSE),)</f>
        <v>325000</v>
      </c>
      <c r="J339" s="204">
        <f>IFERROR(VLOOKUP(C339,'BANK INF DECEMBER 2022'!C339:L855,10,FALSE),)</f>
        <v>587527.89</v>
      </c>
      <c r="K339" s="204">
        <f>IFERROR(VLOOKUP(C339,'BANK INF DECEMBER 2022'!C339:M855,11,FALSE),)</f>
        <v>528775.1</v>
      </c>
      <c r="L339" s="204">
        <f>IFERROR(VLOOKUP(C339,'BANK INF DECEMBER 2022'!C339:N855,12,FALSE),)</f>
        <v>21755.019999999997</v>
      </c>
      <c r="M339" s="204">
        <f>IFERROR(VLOOKUP(C339,'BANK INF DECEMBER 2022'!C339:O855,13,FALSE),)</f>
        <v>58752.79</v>
      </c>
      <c r="N339" s="204">
        <f>IFERROR(VLOOKUP(C339,'BANK INF DECEMBER 2022'!C339:P855,14,FALSE),)</f>
        <v>0</v>
      </c>
      <c r="O339" s="204">
        <f t="shared" si="21"/>
        <v>80507.81</v>
      </c>
      <c r="P339" s="204">
        <f>IFERROR(VLOOKUP(C339,'BANK INF DECEMBER 2022'!C339:R855,16,FALSE),)</f>
        <v>0</v>
      </c>
      <c r="Q339" s="204">
        <f t="shared" si="20"/>
        <v>507020.08</v>
      </c>
      <c r="R339" s="204">
        <f>IFERROR(VLOOKUP(C339,'BANK INF DECEMBER 2022'!C339:T855,18,FALSE),)</f>
        <v>23501.119999999999</v>
      </c>
      <c r="S339" s="204">
        <f>IFERROR(VLOOKUP(C339,'BANK INF DECEMBER 2022'!C339:U855,19,FALSE),)</f>
        <v>58752.79</v>
      </c>
      <c r="T339" s="204">
        <f>IFERROR(VLOOKUP(C339,'BANK INF DECEMBER 2022'!C339:V855,20,FALSE),)</f>
        <v>2937.64</v>
      </c>
      <c r="U339" s="210">
        <f t="shared" si="22"/>
        <v>85191.55</v>
      </c>
      <c r="V339" s="210">
        <f t="shared" si="23"/>
        <v>672719.44000000006</v>
      </c>
    </row>
    <row r="340" spans="1:22" s="194" customFormat="1" ht="29.15" customHeight="1">
      <c r="A340" s="211">
        <v>338</v>
      </c>
      <c r="B340" s="202">
        <v>6</v>
      </c>
      <c r="C340" s="710" t="s">
        <v>584</v>
      </c>
      <c r="D340" s="203" t="s">
        <v>787</v>
      </c>
      <c r="E340" s="203" t="str">
        <f>IFERROR(VLOOKUP(C340,'BANK INF DECEMBER 2022'!C340:F856,4,FALSE),)</f>
        <v>0152673720300</v>
      </c>
      <c r="F340" s="204" t="s">
        <v>68</v>
      </c>
      <c r="G340" s="204">
        <f>IFERROR(VLOOKUP(C340,'BANK INF DECEMBER 2022'!C340:H856,6,FALSE),)</f>
        <v>26</v>
      </c>
      <c r="H340" s="204">
        <f>IFERROR(VLOOKUP(C340,'BANK INF DECEMBER 2022'!C340:I856,7,FALSE),)</f>
        <v>15000</v>
      </c>
      <c r="I340" s="204">
        <f>IFERROR(VLOOKUP(C340,'BANK INF DECEMBER 2022'!C340:J856,8,FALSE),)</f>
        <v>390000</v>
      </c>
      <c r="J340" s="204">
        <f>IFERROR(VLOOKUP(C340,'BANK INF DECEMBER 2022'!C340:L856,10,FALSE),)</f>
        <v>666021.23</v>
      </c>
      <c r="K340" s="204">
        <f>IFERROR(VLOOKUP(C340,'BANK INF DECEMBER 2022'!C340:M856,11,FALSE),)</f>
        <v>599419.11</v>
      </c>
      <c r="L340" s="204">
        <f>IFERROR(VLOOKUP(C340,'BANK INF DECEMBER 2022'!C340:N856,12,FALSE),)</f>
        <v>35883.822</v>
      </c>
      <c r="M340" s="204">
        <f>IFERROR(VLOOKUP(C340,'BANK INF DECEMBER 2022'!C340:O856,13,FALSE),)</f>
        <v>66602.12</v>
      </c>
      <c r="N340" s="204">
        <f>IFERROR(VLOOKUP(C340,'BANK INF DECEMBER 2022'!C340:P856,14,FALSE),)</f>
        <v>100000</v>
      </c>
      <c r="O340" s="204">
        <f t="shared" si="21"/>
        <v>202485.94199999998</v>
      </c>
      <c r="P340" s="204">
        <f>IFERROR(VLOOKUP(C340,'BANK INF DECEMBER 2022'!C340:R856,16,FALSE),)</f>
        <v>0</v>
      </c>
      <c r="Q340" s="204">
        <f t="shared" si="20"/>
        <v>463535.288</v>
      </c>
      <c r="R340" s="204">
        <f>IFERROR(VLOOKUP(C340,'BANK INF DECEMBER 2022'!C340:T856,18,FALSE),)</f>
        <v>26640.85</v>
      </c>
      <c r="S340" s="204">
        <f>IFERROR(VLOOKUP(C340,'BANK INF DECEMBER 2022'!C340:U856,19,FALSE),)</f>
        <v>66602.12</v>
      </c>
      <c r="T340" s="204">
        <f>IFERROR(VLOOKUP(C340,'BANK INF DECEMBER 2022'!C340:V856,20,FALSE),)</f>
        <v>3330.11</v>
      </c>
      <c r="U340" s="210">
        <f t="shared" si="22"/>
        <v>96573.08</v>
      </c>
      <c r="V340" s="210">
        <f t="shared" si="23"/>
        <v>762594.30999999994</v>
      </c>
    </row>
    <row r="341" spans="1:22" s="194" customFormat="1" ht="29.15" customHeight="1">
      <c r="A341" s="211">
        <v>339</v>
      </c>
      <c r="B341" s="202">
        <v>6</v>
      </c>
      <c r="C341" s="710" t="s">
        <v>585</v>
      </c>
      <c r="D341" s="203" t="s">
        <v>787</v>
      </c>
      <c r="E341" s="203" t="str">
        <f>IFERROR(VLOOKUP(C341,'BANK INF DECEMBER 2022'!C341:F857,4,FALSE),)</f>
        <v>0152425419300</v>
      </c>
      <c r="F341" s="204" t="s">
        <v>194</v>
      </c>
      <c r="G341" s="204">
        <f>IFERROR(VLOOKUP(C341,'BANK INF DECEMBER 2022'!C341:H857,6,FALSE),)</f>
        <v>26</v>
      </c>
      <c r="H341" s="204">
        <f>IFERROR(VLOOKUP(C341,'BANK INF DECEMBER 2022'!C341:I857,7,FALSE),)</f>
        <v>12500</v>
      </c>
      <c r="I341" s="204">
        <f>IFERROR(VLOOKUP(C341,'BANK INF DECEMBER 2022'!C341:J857,8,FALSE),)</f>
        <v>325000</v>
      </c>
      <c r="J341" s="204">
        <f>IFERROR(VLOOKUP(C341,'BANK INF DECEMBER 2022'!C341:L857,10,FALSE),)</f>
        <v>554184.30000000005</v>
      </c>
      <c r="K341" s="204">
        <f>IFERROR(VLOOKUP(C341,'BANK INF DECEMBER 2022'!C341:M857,11,FALSE),)</f>
        <v>498765.87000000005</v>
      </c>
      <c r="L341" s="204">
        <f>IFERROR(VLOOKUP(C341,'BANK INF DECEMBER 2022'!C341:N857,12,FALSE),)</f>
        <v>18301.269600000003</v>
      </c>
      <c r="M341" s="204">
        <f>IFERROR(VLOOKUP(C341,'BANK INF DECEMBER 2022'!C341:O857,13,FALSE),)</f>
        <v>55418.43</v>
      </c>
      <c r="N341" s="204">
        <f>IFERROR(VLOOKUP(C341,'BANK INF DECEMBER 2022'!C341:P857,14,FALSE),)</f>
        <v>100000</v>
      </c>
      <c r="O341" s="204">
        <f t="shared" si="21"/>
        <v>173719.69959999999</v>
      </c>
      <c r="P341" s="204">
        <f>IFERROR(VLOOKUP(C341,'BANK INF DECEMBER 2022'!C341:R857,16,FALSE),)</f>
        <v>0</v>
      </c>
      <c r="Q341" s="204">
        <f t="shared" si="20"/>
        <v>380464.60040000005</v>
      </c>
      <c r="R341" s="204">
        <f>IFERROR(VLOOKUP(C341,'BANK INF DECEMBER 2022'!C341:T857,18,FALSE),)</f>
        <v>22167.37</v>
      </c>
      <c r="S341" s="204">
        <f>IFERROR(VLOOKUP(C341,'BANK INF DECEMBER 2022'!C341:U857,19,FALSE),)</f>
        <v>55418.43</v>
      </c>
      <c r="T341" s="204">
        <f>IFERROR(VLOOKUP(C341,'BANK INF DECEMBER 2022'!C341:V857,20,FALSE),)</f>
        <v>2770.92</v>
      </c>
      <c r="U341" s="210">
        <f t="shared" si="22"/>
        <v>80356.72</v>
      </c>
      <c r="V341" s="210">
        <f t="shared" si="23"/>
        <v>634541.02</v>
      </c>
    </row>
    <row r="342" spans="1:22" s="194" customFormat="1" ht="29.15" customHeight="1">
      <c r="A342" s="211">
        <v>340</v>
      </c>
      <c r="B342" s="202">
        <v>6</v>
      </c>
      <c r="C342" s="710" t="s">
        <v>586</v>
      </c>
      <c r="D342" s="203" t="s">
        <v>787</v>
      </c>
      <c r="E342" s="203" t="str">
        <f>IFERROR(VLOOKUP(C342,'BANK INF DECEMBER 2022'!C342:F858,4,FALSE),)</f>
        <v>0152677203000</v>
      </c>
      <c r="F342" s="204" t="s">
        <v>194</v>
      </c>
      <c r="G342" s="204">
        <f>IFERROR(VLOOKUP(C342,'BANK INF DECEMBER 2022'!C342:H858,6,FALSE),)</f>
        <v>25</v>
      </c>
      <c r="H342" s="204">
        <f>IFERROR(VLOOKUP(C342,'BANK INF DECEMBER 2022'!C342:I858,7,FALSE),)</f>
        <v>12500</v>
      </c>
      <c r="I342" s="204">
        <f>IFERROR(VLOOKUP(C342,'BANK INF DECEMBER 2022'!C342:J858,8,FALSE),)</f>
        <v>325000</v>
      </c>
      <c r="J342" s="204">
        <f>IFERROR(VLOOKUP(C342,'BANK INF DECEMBER 2022'!C342:L858,10,FALSE),)</f>
        <v>523349.55</v>
      </c>
      <c r="K342" s="204">
        <f>IFERROR(VLOOKUP(C342,'BANK INF DECEMBER 2022'!C342:M858,11,FALSE),)</f>
        <v>471014.58999999997</v>
      </c>
      <c r="L342" s="204">
        <f>IFERROR(VLOOKUP(C342,'BANK INF DECEMBER 2022'!C342:N858,12,FALSE),)</f>
        <v>16081.167199999998</v>
      </c>
      <c r="M342" s="204">
        <f>IFERROR(VLOOKUP(C342,'BANK INF DECEMBER 2022'!C342:O858,13,FALSE),)</f>
        <v>52334.96</v>
      </c>
      <c r="N342" s="204">
        <f>IFERROR(VLOOKUP(C342,'BANK INF DECEMBER 2022'!C342:P858,14,FALSE),)</f>
        <v>100000</v>
      </c>
      <c r="O342" s="204">
        <f t="shared" si="21"/>
        <v>168416.12719999999</v>
      </c>
      <c r="P342" s="204">
        <f>IFERROR(VLOOKUP(C342,'BANK INF DECEMBER 2022'!C342:R858,16,FALSE),)</f>
        <v>0</v>
      </c>
      <c r="Q342" s="204">
        <f t="shared" si="20"/>
        <v>354933.4228</v>
      </c>
      <c r="R342" s="204">
        <f>IFERROR(VLOOKUP(C342,'BANK INF DECEMBER 2022'!C342:T858,18,FALSE),)</f>
        <v>20933.98</v>
      </c>
      <c r="S342" s="204">
        <f>IFERROR(VLOOKUP(C342,'BANK INF DECEMBER 2022'!C342:U858,19,FALSE),)</f>
        <v>52334.96</v>
      </c>
      <c r="T342" s="204">
        <f>IFERROR(VLOOKUP(C342,'BANK INF DECEMBER 2022'!C342:V858,20,FALSE),)</f>
        <v>2616.75</v>
      </c>
      <c r="U342" s="210">
        <f t="shared" si="22"/>
        <v>75885.69</v>
      </c>
      <c r="V342" s="210">
        <f t="shared" si="23"/>
        <v>599235.24</v>
      </c>
    </row>
    <row r="343" spans="1:22" s="194" customFormat="1" ht="29.15" customHeight="1">
      <c r="A343" s="211">
        <v>341</v>
      </c>
      <c r="B343" s="202">
        <v>6</v>
      </c>
      <c r="C343" s="710" t="s">
        <v>587</v>
      </c>
      <c r="D343" s="203" t="s">
        <v>787</v>
      </c>
      <c r="E343" s="203" t="str">
        <f>IFERROR(VLOOKUP(C343,'BANK INF DECEMBER 2022'!C343:F859,4,FALSE),)</f>
        <v>0152451786700</v>
      </c>
      <c r="F343" s="204" t="s">
        <v>194</v>
      </c>
      <c r="G343" s="204">
        <f>IFERROR(VLOOKUP(C343,'BANK INF DECEMBER 2022'!C343:H859,6,FALSE),)</f>
        <v>22</v>
      </c>
      <c r="H343" s="204">
        <f>IFERROR(VLOOKUP(C343,'BANK INF DECEMBER 2022'!C343:I859,7,FALSE),)</f>
        <v>12500</v>
      </c>
      <c r="I343" s="204">
        <f>IFERROR(VLOOKUP(C343,'BANK INF DECEMBER 2022'!C343:J859,8,FALSE),)</f>
        <v>325000</v>
      </c>
      <c r="J343" s="204">
        <f>IFERROR(VLOOKUP(C343,'BANK INF DECEMBER 2022'!C343:L859,10,FALSE),)</f>
        <v>442512.89</v>
      </c>
      <c r="K343" s="204">
        <f>IFERROR(VLOOKUP(C343,'BANK INF DECEMBER 2022'!C343:M859,11,FALSE),)</f>
        <v>398261.60000000003</v>
      </c>
      <c r="L343" s="204">
        <f>IFERROR(VLOOKUP(C343,'BANK INF DECEMBER 2022'!C343:N859,12,FALSE),)</f>
        <v>10260.928000000004</v>
      </c>
      <c r="M343" s="204">
        <f>IFERROR(VLOOKUP(C343,'BANK INF DECEMBER 2022'!C343:O859,13,FALSE),)</f>
        <v>44251.29</v>
      </c>
      <c r="N343" s="204">
        <f>IFERROR(VLOOKUP(C343,'BANK INF DECEMBER 2022'!C343:P859,14,FALSE),)</f>
        <v>100000</v>
      </c>
      <c r="O343" s="204">
        <f t="shared" si="21"/>
        <v>154512.21799999999</v>
      </c>
      <c r="P343" s="204">
        <f>IFERROR(VLOOKUP(C343,'BANK INF DECEMBER 2022'!C343:R859,16,FALSE),)</f>
        <v>0</v>
      </c>
      <c r="Q343" s="204">
        <f t="shared" si="20"/>
        <v>288000.67200000002</v>
      </c>
      <c r="R343" s="204">
        <f>IFERROR(VLOOKUP(C343,'BANK INF DECEMBER 2022'!C343:T859,18,FALSE),)</f>
        <v>17700.52</v>
      </c>
      <c r="S343" s="204">
        <f>IFERROR(VLOOKUP(C343,'BANK INF DECEMBER 2022'!C343:U859,19,FALSE),)</f>
        <v>44251.29</v>
      </c>
      <c r="T343" s="204">
        <f>IFERROR(VLOOKUP(C343,'BANK INF DECEMBER 2022'!C343:V859,20,FALSE),)</f>
        <v>2212.56</v>
      </c>
      <c r="U343" s="210">
        <f t="shared" si="22"/>
        <v>64164.369999999995</v>
      </c>
      <c r="V343" s="210">
        <f t="shared" si="23"/>
        <v>506677.26</v>
      </c>
    </row>
    <row r="344" spans="1:22" s="194" customFormat="1" ht="29.15" customHeight="1">
      <c r="A344" s="211">
        <v>342</v>
      </c>
      <c r="B344" s="202">
        <v>6</v>
      </c>
      <c r="C344" s="710" t="s">
        <v>588</v>
      </c>
      <c r="D344" s="203" t="s">
        <v>787</v>
      </c>
      <c r="E344" s="203" t="str">
        <f>IFERROR(VLOOKUP(C344,'BANK INF DECEMBER 2022'!C344:F860,4,FALSE),)</f>
        <v>0152677240300</v>
      </c>
      <c r="F344" s="204" t="s">
        <v>194</v>
      </c>
      <c r="G344" s="204">
        <f>IFERROR(VLOOKUP(C344,'BANK INF DECEMBER 2022'!C344:H860,6,FALSE),)</f>
        <v>24</v>
      </c>
      <c r="H344" s="204">
        <f>IFERROR(VLOOKUP(C344,'BANK INF DECEMBER 2022'!C344:I860,7,FALSE),)</f>
        <v>12500</v>
      </c>
      <c r="I344" s="204">
        <f>IFERROR(VLOOKUP(C344,'BANK INF DECEMBER 2022'!C344:J860,8,FALSE),)</f>
        <v>325000</v>
      </c>
      <c r="J344" s="204">
        <f>IFERROR(VLOOKUP(C344,'BANK INF DECEMBER 2022'!C344:L860,10,FALSE),)</f>
        <v>520850.32</v>
      </c>
      <c r="K344" s="204">
        <f>IFERROR(VLOOKUP(C344,'BANK INF DECEMBER 2022'!C344:M860,11,FALSE),)</f>
        <v>468765.29000000004</v>
      </c>
      <c r="L344" s="204">
        <f>IFERROR(VLOOKUP(C344,'BANK INF DECEMBER 2022'!C344:N860,12,FALSE),)</f>
        <v>15901.223200000004</v>
      </c>
      <c r="M344" s="204">
        <f>IFERROR(VLOOKUP(C344,'BANK INF DECEMBER 2022'!C344:O860,13,FALSE),)</f>
        <v>52085.03</v>
      </c>
      <c r="N344" s="204">
        <f>IFERROR(VLOOKUP(C344,'BANK INF DECEMBER 2022'!C344:P860,14,FALSE),)</f>
        <v>100000</v>
      </c>
      <c r="O344" s="204">
        <f t="shared" si="21"/>
        <v>167986.25320000001</v>
      </c>
      <c r="P344" s="204">
        <f>IFERROR(VLOOKUP(C344,'BANK INF DECEMBER 2022'!C344:R860,16,FALSE),)</f>
        <v>0</v>
      </c>
      <c r="Q344" s="204">
        <f t="shared" si="20"/>
        <v>352864.06680000003</v>
      </c>
      <c r="R344" s="204">
        <f>IFERROR(VLOOKUP(C344,'BANK INF DECEMBER 2022'!C344:T860,18,FALSE),)</f>
        <v>20834.009999999998</v>
      </c>
      <c r="S344" s="204">
        <f>IFERROR(VLOOKUP(C344,'BANK INF DECEMBER 2022'!C344:U860,19,FALSE),)</f>
        <v>52085.03</v>
      </c>
      <c r="T344" s="204">
        <f>IFERROR(VLOOKUP(C344,'BANK INF DECEMBER 2022'!C344:V860,20,FALSE),)</f>
        <v>2604.25</v>
      </c>
      <c r="U344" s="210">
        <f t="shared" si="22"/>
        <v>75523.289999999994</v>
      </c>
      <c r="V344" s="210">
        <f t="shared" si="23"/>
        <v>596373.61</v>
      </c>
    </row>
    <row r="345" spans="1:22" s="194" customFormat="1" ht="29.15" customHeight="1">
      <c r="A345" s="211">
        <v>343</v>
      </c>
      <c r="B345" s="202">
        <v>6</v>
      </c>
      <c r="C345" s="710" t="s">
        <v>589</v>
      </c>
      <c r="D345" s="203" t="s">
        <v>787</v>
      </c>
      <c r="E345" s="203" t="str">
        <f>IFERROR(VLOOKUP(C345,'BANK INF DECEMBER 2022'!C345:F861,4,FALSE),)</f>
        <v>0152677496500</v>
      </c>
      <c r="F345" s="204" t="s">
        <v>204</v>
      </c>
      <c r="G345" s="204">
        <f>IFERROR(VLOOKUP(C345,'BANK INF DECEMBER 2022'!C345:H861,6,FALSE),)</f>
        <v>26</v>
      </c>
      <c r="H345" s="204">
        <f>IFERROR(VLOOKUP(C345,'BANK INF DECEMBER 2022'!C345:I861,7,FALSE),)</f>
        <v>15000</v>
      </c>
      <c r="I345" s="204">
        <f>IFERROR(VLOOKUP(C345,'BANK INF DECEMBER 2022'!C345:J861,8,FALSE),)</f>
        <v>390000</v>
      </c>
      <c r="J345" s="204">
        <f>IFERROR(VLOOKUP(C345,'BANK INF DECEMBER 2022'!C345:L861,10,FALSE),)</f>
        <v>911540.12</v>
      </c>
      <c r="K345" s="204">
        <f>IFERROR(VLOOKUP(C345,'BANK INF DECEMBER 2022'!C345:M861,11,FALSE),)</f>
        <v>820386.11</v>
      </c>
      <c r="L345" s="204">
        <f>IFERROR(VLOOKUP(C345,'BANK INF DECEMBER 2022'!C345:N861,12,FALSE),)</f>
        <v>83096.527499999997</v>
      </c>
      <c r="M345" s="204">
        <f>IFERROR(VLOOKUP(C345,'BANK INF DECEMBER 2022'!C345:O861,13,FALSE),)</f>
        <v>91154.01</v>
      </c>
      <c r="N345" s="204">
        <f>IFERROR(VLOOKUP(C345,'BANK INF DECEMBER 2022'!C345:P861,14,FALSE),)</f>
        <v>100000</v>
      </c>
      <c r="O345" s="204">
        <f t="shared" si="21"/>
        <v>274250.53749999998</v>
      </c>
      <c r="P345" s="204">
        <f>IFERROR(VLOOKUP(C345,'BANK INF DECEMBER 2022'!C345:R861,16,FALSE),)</f>
        <v>0</v>
      </c>
      <c r="Q345" s="204">
        <f t="shared" si="20"/>
        <v>637289.58250000002</v>
      </c>
      <c r="R345" s="204">
        <f>IFERROR(VLOOKUP(C345,'BANK INF DECEMBER 2022'!C345:T861,18,FALSE),)</f>
        <v>36461.599999999999</v>
      </c>
      <c r="S345" s="204">
        <f>IFERROR(VLOOKUP(C345,'BANK INF DECEMBER 2022'!C345:U861,19,FALSE),)</f>
        <v>91154.01</v>
      </c>
      <c r="T345" s="204">
        <f>IFERROR(VLOOKUP(C345,'BANK INF DECEMBER 2022'!C345:V861,20,FALSE),)</f>
        <v>4557.7</v>
      </c>
      <c r="U345" s="210">
        <f t="shared" si="22"/>
        <v>132173.31</v>
      </c>
      <c r="V345" s="210">
        <f t="shared" si="23"/>
        <v>1043713.4299999999</v>
      </c>
    </row>
    <row r="346" spans="1:22" s="194" customFormat="1" ht="29.15" customHeight="1">
      <c r="A346" s="211">
        <v>344</v>
      </c>
      <c r="B346" s="202">
        <v>6</v>
      </c>
      <c r="C346" s="710" t="s">
        <v>590</v>
      </c>
      <c r="D346" s="203" t="s">
        <v>787</v>
      </c>
      <c r="E346" s="203" t="str">
        <f>IFERROR(VLOOKUP(C346,'BANK INF DECEMBER 2022'!C346:F862,4,FALSE),)</f>
        <v>0152326412300</v>
      </c>
      <c r="F346" s="204" t="s">
        <v>204</v>
      </c>
      <c r="G346" s="204">
        <f>IFERROR(VLOOKUP(C346,'BANK INF DECEMBER 2022'!C346:H862,6,FALSE),)</f>
        <v>26</v>
      </c>
      <c r="H346" s="204">
        <f>IFERROR(VLOOKUP(C346,'BANK INF DECEMBER 2022'!C346:I862,7,FALSE),)</f>
        <v>15000</v>
      </c>
      <c r="I346" s="204">
        <f>IFERROR(VLOOKUP(C346,'BANK INF DECEMBER 2022'!C346:J862,8,FALSE),)</f>
        <v>390000</v>
      </c>
      <c r="J346" s="204">
        <f>IFERROR(VLOOKUP(C346,'BANK INF DECEMBER 2022'!C346:L862,10,FALSE),)</f>
        <v>911540.12</v>
      </c>
      <c r="K346" s="204">
        <f>IFERROR(VLOOKUP(C346,'BANK INF DECEMBER 2022'!C346:M862,11,FALSE),)</f>
        <v>820386.11</v>
      </c>
      <c r="L346" s="204">
        <f>IFERROR(VLOOKUP(C346,'BANK INF DECEMBER 2022'!C346:N862,12,FALSE),)</f>
        <v>83096.527499999997</v>
      </c>
      <c r="M346" s="204">
        <f>IFERROR(VLOOKUP(C346,'BANK INF DECEMBER 2022'!C346:O862,13,FALSE),)</f>
        <v>91154.01</v>
      </c>
      <c r="N346" s="204">
        <f>IFERROR(VLOOKUP(C346,'BANK INF DECEMBER 2022'!C346:P862,14,FALSE),)</f>
        <v>100000</v>
      </c>
      <c r="O346" s="204">
        <f t="shared" si="21"/>
        <v>274250.53749999998</v>
      </c>
      <c r="P346" s="204">
        <f>IFERROR(VLOOKUP(C346,'BANK INF DECEMBER 2022'!C346:R862,16,FALSE),)</f>
        <v>0</v>
      </c>
      <c r="Q346" s="204">
        <f t="shared" si="20"/>
        <v>637289.58250000002</v>
      </c>
      <c r="R346" s="204">
        <f>IFERROR(VLOOKUP(C346,'BANK INF DECEMBER 2022'!C346:T862,18,FALSE),)</f>
        <v>36461.599999999999</v>
      </c>
      <c r="S346" s="204">
        <f>IFERROR(VLOOKUP(C346,'BANK INF DECEMBER 2022'!C346:U862,19,FALSE),)</f>
        <v>91154.01</v>
      </c>
      <c r="T346" s="204">
        <f>IFERROR(VLOOKUP(C346,'BANK INF DECEMBER 2022'!C346:V862,20,FALSE),)</f>
        <v>4557.7</v>
      </c>
      <c r="U346" s="210">
        <f t="shared" si="22"/>
        <v>132173.31</v>
      </c>
      <c r="V346" s="210">
        <f t="shared" si="23"/>
        <v>1043713.4299999999</v>
      </c>
    </row>
    <row r="347" spans="1:22" s="194" customFormat="1" ht="29.15" customHeight="1">
      <c r="A347" s="211">
        <v>345</v>
      </c>
      <c r="B347" s="202">
        <v>6</v>
      </c>
      <c r="C347" s="710" t="s">
        <v>591</v>
      </c>
      <c r="D347" s="203" t="s">
        <v>787</v>
      </c>
      <c r="E347" s="203" t="str">
        <f>IFERROR(VLOOKUP(C347,'BANK INF DECEMBER 2022'!C347:F863,4,FALSE),)</f>
        <v>0152396594400</v>
      </c>
      <c r="F347" s="204" t="s">
        <v>256</v>
      </c>
      <c r="G347" s="204">
        <f>IFERROR(VLOOKUP(C347,'BANK INF DECEMBER 2022'!C347:H863,6,FALSE),)</f>
        <v>25</v>
      </c>
      <c r="H347" s="204">
        <f>IFERROR(VLOOKUP(C347,'BANK INF DECEMBER 2022'!C347:I863,7,FALSE),)</f>
        <v>19230.77</v>
      </c>
      <c r="I347" s="204">
        <f>IFERROR(VLOOKUP(C347,'BANK INF DECEMBER 2022'!C347:J863,8,FALSE),)</f>
        <v>500000</v>
      </c>
      <c r="J347" s="204">
        <f>IFERROR(VLOOKUP(C347,'BANK INF DECEMBER 2022'!C347:L863,10,FALSE),)</f>
        <v>943753.58</v>
      </c>
      <c r="K347" s="204">
        <f>IFERROR(VLOOKUP(C347,'BANK INF DECEMBER 2022'!C347:M863,11,FALSE),)</f>
        <v>849378.22</v>
      </c>
      <c r="L347" s="204">
        <f>IFERROR(VLOOKUP(C347,'BANK INF DECEMBER 2022'!C347:N863,12,FALSE),)</f>
        <v>90344.554999999993</v>
      </c>
      <c r="M347" s="204">
        <f>IFERROR(VLOOKUP(C347,'BANK INF DECEMBER 2022'!C347:O863,13,FALSE),)</f>
        <v>94375.360000000001</v>
      </c>
      <c r="N347" s="204">
        <f>IFERROR(VLOOKUP(C347,'BANK INF DECEMBER 2022'!C347:P863,14,FALSE),)</f>
        <v>100000</v>
      </c>
      <c r="O347" s="204">
        <f t="shared" si="21"/>
        <v>284719.91499999998</v>
      </c>
      <c r="P347" s="204">
        <f>IFERROR(VLOOKUP(C347,'BANK INF DECEMBER 2022'!C347:R863,16,FALSE),)</f>
        <v>0</v>
      </c>
      <c r="Q347" s="204">
        <f t="shared" si="20"/>
        <v>659033.66500000004</v>
      </c>
      <c r="R347" s="204">
        <f>IFERROR(VLOOKUP(C347,'BANK INF DECEMBER 2022'!C347:T863,18,FALSE),)</f>
        <v>37750.14</v>
      </c>
      <c r="S347" s="204">
        <f>IFERROR(VLOOKUP(C347,'BANK INF DECEMBER 2022'!C347:U863,19,FALSE),)</f>
        <v>94375.360000000001</v>
      </c>
      <c r="T347" s="204">
        <f>IFERROR(VLOOKUP(C347,'BANK INF DECEMBER 2022'!C347:V863,20,FALSE),)</f>
        <v>4718.7700000000004</v>
      </c>
      <c r="U347" s="210">
        <f t="shared" si="22"/>
        <v>136844.26999999999</v>
      </c>
      <c r="V347" s="210">
        <f t="shared" si="23"/>
        <v>1080597.8499999999</v>
      </c>
    </row>
    <row r="348" spans="1:22" s="194" customFormat="1" ht="29.15" customHeight="1">
      <c r="A348" s="211">
        <v>346</v>
      </c>
      <c r="B348" s="202">
        <v>6</v>
      </c>
      <c r="C348" s="710" t="s">
        <v>592</v>
      </c>
      <c r="D348" s="203" t="s">
        <v>787</v>
      </c>
      <c r="E348" s="203" t="str">
        <f>IFERROR(VLOOKUP(C348,'BANK INF DECEMBER 2022'!C348:F864,4,FALSE),)</f>
        <v>0152675969700</v>
      </c>
      <c r="F348" s="204" t="s">
        <v>68</v>
      </c>
      <c r="G348" s="204">
        <f>IFERROR(VLOOKUP(C348,'BANK INF DECEMBER 2022'!C348:H864,6,FALSE),)</f>
        <v>26</v>
      </c>
      <c r="H348" s="204">
        <f>IFERROR(VLOOKUP(C348,'BANK INF DECEMBER 2022'!C348:I864,7,FALSE),)</f>
        <v>12500</v>
      </c>
      <c r="I348" s="204">
        <f>IFERROR(VLOOKUP(C348,'BANK INF DECEMBER 2022'!C348:J864,8,FALSE),)</f>
        <v>325000</v>
      </c>
      <c r="J348" s="204">
        <f>IFERROR(VLOOKUP(C348,'BANK INF DECEMBER 2022'!C348:L864,10,FALSE),)</f>
        <v>503013.69</v>
      </c>
      <c r="K348" s="204">
        <f>IFERROR(VLOOKUP(C348,'BANK INF DECEMBER 2022'!C348:M864,11,FALSE),)</f>
        <v>452712.32</v>
      </c>
      <c r="L348" s="204">
        <f>IFERROR(VLOOKUP(C348,'BANK INF DECEMBER 2022'!C348:N864,12,FALSE),)</f>
        <v>14616.9856</v>
      </c>
      <c r="M348" s="204">
        <f>IFERROR(VLOOKUP(C348,'BANK INF DECEMBER 2022'!C348:O864,13,FALSE),)</f>
        <v>50301.37</v>
      </c>
      <c r="N348" s="204">
        <f>IFERROR(VLOOKUP(C348,'BANK INF DECEMBER 2022'!C348:P864,14,FALSE),)</f>
        <v>100000</v>
      </c>
      <c r="O348" s="204">
        <f t="shared" si="21"/>
        <v>164918.35560000001</v>
      </c>
      <c r="P348" s="204">
        <f>IFERROR(VLOOKUP(C348,'BANK INF DECEMBER 2022'!C348:R864,16,FALSE),)</f>
        <v>0</v>
      </c>
      <c r="Q348" s="204">
        <f t="shared" si="20"/>
        <v>338095.33439999999</v>
      </c>
      <c r="R348" s="204">
        <f>IFERROR(VLOOKUP(C348,'BANK INF DECEMBER 2022'!C348:T864,18,FALSE),)</f>
        <v>20120.55</v>
      </c>
      <c r="S348" s="204">
        <f>IFERROR(VLOOKUP(C348,'BANK INF DECEMBER 2022'!C348:U864,19,FALSE),)</f>
        <v>50301.37</v>
      </c>
      <c r="T348" s="204">
        <f>IFERROR(VLOOKUP(C348,'BANK INF DECEMBER 2022'!C348:V864,20,FALSE),)</f>
        <v>2515.0700000000002</v>
      </c>
      <c r="U348" s="210">
        <f t="shared" si="22"/>
        <v>72936.990000000005</v>
      </c>
      <c r="V348" s="210">
        <f t="shared" si="23"/>
        <v>575950.68000000005</v>
      </c>
    </row>
    <row r="349" spans="1:22" s="194" customFormat="1" ht="29.15" customHeight="1">
      <c r="A349" s="211">
        <v>347</v>
      </c>
      <c r="B349" s="202">
        <v>6</v>
      </c>
      <c r="C349" s="710" t="s">
        <v>593</v>
      </c>
      <c r="D349" s="203" t="s">
        <v>787</v>
      </c>
      <c r="E349" s="203" t="str">
        <f>IFERROR(VLOOKUP(C349,'BANK INF DECEMBER 2022'!C349:F865,4,FALSE),)</f>
        <v>0152676519900</v>
      </c>
      <c r="F349" s="204" t="s">
        <v>194</v>
      </c>
      <c r="G349" s="204">
        <f>IFERROR(VLOOKUP(C349,'BANK INF DECEMBER 2022'!C349:H865,6,FALSE),)</f>
        <v>25</v>
      </c>
      <c r="H349" s="204">
        <f>IFERROR(VLOOKUP(C349,'BANK INF DECEMBER 2022'!C349:I865,7,FALSE),)</f>
        <v>12500</v>
      </c>
      <c r="I349" s="204">
        <f>IFERROR(VLOOKUP(C349,'BANK INF DECEMBER 2022'!C349:J865,8,FALSE),)</f>
        <v>325000</v>
      </c>
      <c r="J349" s="204">
        <f>IFERROR(VLOOKUP(C349,'BANK INF DECEMBER 2022'!C349:L865,10,FALSE),)</f>
        <v>532516.92000000004</v>
      </c>
      <c r="K349" s="204">
        <f>IFERROR(VLOOKUP(C349,'BANK INF DECEMBER 2022'!C349:M865,11,FALSE),)</f>
        <v>479265.23000000004</v>
      </c>
      <c r="L349" s="204">
        <f>IFERROR(VLOOKUP(C349,'BANK INF DECEMBER 2022'!C349:N865,12,FALSE),)</f>
        <v>16741.218400000005</v>
      </c>
      <c r="M349" s="204">
        <f>IFERROR(VLOOKUP(C349,'BANK INF DECEMBER 2022'!C349:O865,13,FALSE),)</f>
        <v>53251.69</v>
      </c>
      <c r="N349" s="204">
        <f>IFERROR(VLOOKUP(C349,'BANK INF DECEMBER 2022'!C349:P865,14,FALSE),)</f>
        <v>100000</v>
      </c>
      <c r="O349" s="204">
        <f t="shared" si="21"/>
        <v>169992.90840000001</v>
      </c>
      <c r="P349" s="204">
        <f>IFERROR(VLOOKUP(C349,'BANK INF DECEMBER 2022'!C349:R865,16,FALSE),)</f>
        <v>0</v>
      </c>
      <c r="Q349" s="204">
        <f t="shared" si="20"/>
        <v>362524.01160000003</v>
      </c>
      <c r="R349" s="204">
        <f>IFERROR(VLOOKUP(C349,'BANK INF DECEMBER 2022'!C349:T865,18,FALSE),)</f>
        <v>21300.68</v>
      </c>
      <c r="S349" s="204">
        <f>IFERROR(VLOOKUP(C349,'BANK INF DECEMBER 2022'!C349:U865,19,FALSE),)</f>
        <v>53251.69</v>
      </c>
      <c r="T349" s="204">
        <f>IFERROR(VLOOKUP(C349,'BANK INF DECEMBER 2022'!C349:V865,20,FALSE),)</f>
        <v>2662.58</v>
      </c>
      <c r="U349" s="210">
        <f t="shared" si="22"/>
        <v>77214.95</v>
      </c>
      <c r="V349" s="210">
        <f t="shared" si="23"/>
        <v>609731.87</v>
      </c>
    </row>
    <row r="350" spans="1:22" s="194" customFormat="1" ht="29.15" customHeight="1">
      <c r="A350" s="211">
        <v>348</v>
      </c>
      <c r="B350" s="202">
        <v>6</v>
      </c>
      <c r="C350" s="710" t="s">
        <v>594</v>
      </c>
      <c r="D350" s="203" t="s">
        <v>787</v>
      </c>
      <c r="E350" s="203" t="str">
        <f>IFERROR(VLOOKUP(C350,'BANK INF DECEMBER 2022'!C350:F866,4,FALSE),)</f>
        <v>0152657068600</v>
      </c>
      <c r="F350" s="204" t="s">
        <v>204</v>
      </c>
      <c r="G350" s="204">
        <f>IFERROR(VLOOKUP(C350,'BANK INF DECEMBER 2022'!C350:H866,6,FALSE),)</f>
        <v>24</v>
      </c>
      <c r="H350" s="204">
        <f>IFERROR(VLOOKUP(C350,'BANK INF DECEMBER 2022'!C350:I866,7,FALSE),)</f>
        <v>15000</v>
      </c>
      <c r="I350" s="204">
        <f>IFERROR(VLOOKUP(C350,'BANK INF DECEMBER 2022'!C350:J866,8,FALSE),)</f>
        <v>390000</v>
      </c>
      <c r="J350" s="204">
        <f>IFERROR(VLOOKUP(C350,'BANK INF DECEMBER 2022'!C350:L866,10,FALSE),)</f>
        <v>717027.46</v>
      </c>
      <c r="K350" s="204">
        <f>IFERROR(VLOOKUP(C350,'BANK INF DECEMBER 2022'!C350:M866,11,FALSE),)</f>
        <v>645324.71</v>
      </c>
      <c r="L350" s="204">
        <f>IFERROR(VLOOKUP(C350,'BANK INF DECEMBER 2022'!C350:N866,12,FALSE),)</f>
        <v>45064.941999999995</v>
      </c>
      <c r="M350" s="204">
        <f>IFERROR(VLOOKUP(C350,'BANK INF DECEMBER 2022'!C350:O866,13,FALSE),)</f>
        <v>71702.75</v>
      </c>
      <c r="N350" s="204">
        <f>IFERROR(VLOOKUP(C350,'BANK INF DECEMBER 2022'!C350:P866,14,FALSE),)</f>
        <v>100000</v>
      </c>
      <c r="O350" s="204">
        <f t="shared" si="21"/>
        <v>216767.69199999998</v>
      </c>
      <c r="P350" s="204">
        <f>IFERROR(VLOOKUP(C350,'BANK INF DECEMBER 2022'!C350:R866,16,FALSE),)</f>
        <v>0</v>
      </c>
      <c r="Q350" s="204">
        <f t="shared" si="20"/>
        <v>500259.76799999998</v>
      </c>
      <c r="R350" s="204">
        <f>IFERROR(VLOOKUP(C350,'BANK INF DECEMBER 2022'!C350:T866,18,FALSE),)</f>
        <v>28681.1</v>
      </c>
      <c r="S350" s="204">
        <f>IFERROR(VLOOKUP(C350,'BANK INF DECEMBER 2022'!C350:U866,19,FALSE),)</f>
        <v>71702.75</v>
      </c>
      <c r="T350" s="204">
        <f>IFERROR(VLOOKUP(C350,'BANK INF DECEMBER 2022'!C350:V866,20,FALSE),)</f>
        <v>3585.14</v>
      </c>
      <c r="U350" s="210">
        <f t="shared" si="22"/>
        <v>103968.99</v>
      </c>
      <c r="V350" s="210">
        <f t="shared" si="23"/>
        <v>820996.45</v>
      </c>
    </row>
    <row r="351" spans="1:22" s="194" customFormat="1" ht="29.15" customHeight="1">
      <c r="A351" s="211">
        <v>349</v>
      </c>
      <c r="B351" s="202">
        <v>6</v>
      </c>
      <c r="C351" s="710" t="s">
        <v>595</v>
      </c>
      <c r="D351" s="203" t="s">
        <v>787</v>
      </c>
      <c r="E351" s="203" t="str">
        <f>IFERROR(VLOOKUP(C351,'BANK INF DECEMBER 2022'!C351:F867,4,FALSE),)</f>
        <v>0152623817000</v>
      </c>
      <c r="F351" s="204" t="s">
        <v>194</v>
      </c>
      <c r="G351" s="204">
        <f>IFERROR(VLOOKUP(C351,'BANK INF DECEMBER 2022'!C351:H867,6,FALSE),)</f>
        <v>26</v>
      </c>
      <c r="H351" s="204">
        <f>IFERROR(VLOOKUP(C351,'BANK INF DECEMBER 2022'!C351:I867,7,FALSE),)</f>
        <v>12500</v>
      </c>
      <c r="I351" s="204">
        <f>IFERROR(VLOOKUP(C351,'BANK INF DECEMBER 2022'!C351:J867,8,FALSE),)</f>
        <v>325000</v>
      </c>
      <c r="J351" s="204">
        <f>IFERROR(VLOOKUP(C351,'BANK INF DECEMBER 2022'!C351:L867,10,FALSE),)</f>
        <v>570018.85</v>
      </c>
      <c r="K351" s="204">
        <f>IFERROR(VLOOKUP(C351,'BANK INF DECEMBER 2022'!C351:M867,11,FALSE),)</f>
        <v>513016.95999999996</v>
      </c>
      <c r="L351" s="204">
        <f>IFERROR(VLOOKUP(C351,'BANK INF DECEMBER 2022'!C351:N867,12,FALSE),)</f>
        <v>19441.356799999998</v>
      </c>
      <c r="M351" s="204">
        <f>IFERROR(VLOOKUP(C351,'BANK INF DECEMBER 2022'!C351:O867,13,FALSE),)</f>
        <v>57001.89</v>
      </c>
      <c r="N351" s="204">
        <f>IFERROR(VLOOKUP(C351,'BANK INF DECEMBER 2022'!C351:P867,14,FALSE),)</f>
        <v>100000</v>
      </c>
      <c r="O351" s="204">
        <f t="shared" si="21"/>
        <v>176443.24679999999</v>
      </c>
      <c r="P351" s="204">
        <f>IFERROR(VLOOKUP(C351,'BANK INF DECEMBER 2022'!C351:R867,16,FALSE),)</f>
        <v>0</v>
      </c>
      <c r="Q351" s="204">
        <f t="shared" si="20"/>
        <v>393575.60320000001</v>
      </c>
      <c r="R351" s="204">
        <f>IFERROR(VLOOKUP(C351,'BANK INF DECEMBER 2022'!C351:T867,18,FALSE),)</f>
        <v>22800.75</v>
      </c>
      <c r="S351" s="204">
        <f>IFERROR(VLOOKUP(C351,'BANK INF DECEMBER 2022'!C351:U867,19,FALSE),)</f>
        <v>57001.89</v>
      </c>
      <c r="T351" s="204">
        <f>IFERROR(VLOOKUP(C351,'BANK INF DECEMBER 2022'!C351:V867,20,FALSE),)</f>
        <v>2850.09</v>
      </c>
      <c r="U351" s="210">
        <f t="shared" si="22"/>
        <v>82652.73</v>
      </c>
      <c r="V351" s="210">
        <f t="shared" si="23"/>
        <v>652671.57999999996</v>
      </c>
    </row>
    <row r="352" spans="1:22" s="194" customFormat="1" ht="29.15" customHeight="1">
      <c r="A352" s="211">
        <v>350</v>
      </c>
      <c r="B352" s="202">
        <v>6</v>
      </c>
      <c r="C352" s="710" t="s">
        <v>596</v>
      </c>
      <c r="D352" s="203" t="s">
        <v>787</v>
      </c>
      <c r="E352" s="203" t="str">
        <f>IFERROR(VLOOKUP(C352,'BANK INF DECEMBER 2022'!C352:F868,4,FALSE),)</f>
        <v>0152676472800</v>
      </c>
      <c r="F352" s="204" t="s">
        <v>194</v>
      </c>
      <c r="G352" s="204">
        <f>IFERROR(VLOOKUP(C352,'BANK INF DECEMBER 2022'!C352:H868,6,FALSE),)</f>
        <v>26</v>
      </c>
      <c r="H352" s="204">
        <f>IFERROR(VLOOKUP(C352,'BANK INF DECEMBER 2022'!C352:I868,7,FALSE),)</f>
        <v>12500</v>
      </c>
      <c r="I352" s="204">
        <f>IFERROR(VLOOKUP(C352,'BANK INF DECEMBER 2022'!C352:J868,8,FALSE),)</f>
        <v>325000</v>
      </c>
      <c r="J352" s="204">
        <f>IFERROR(VLOOKUP(C352,'BANK INF DECEMBER 2022'!C352:L868,10,FALSE),)</f>
        <v>567518.66</v>
      </c>
      <c r="K352" s="204">
        <f>IFERROR(VLOOKUP(C352,'BANK INF DECEMBER 2022'!C352:M868,11,FALSE),)</f>
        <v>510766.79000000004</v>
      </c>
      <c r="L352" s="204">
        <f>IFERROR(VLOOKUP(C352,'BANK INF DECEMBER 2022'!C352:N868,12,FALSE),)</f>
        <v>19261.343200000003</v>
      </c>
      <c r="M352" s="204">
        <f>IFERROR(VLOOKUP(C352,'BANK INF DECEMBER 2022'!C352:O868,13,FALSE),)</f>
        <v>56751.87</v>
      </c>
      <c r="N352" s="204">
        <f>IFERROR(VLOOKUP(C352,'BANK INF DECEMBER 2022'!C352:P868,14,FALSE),)</f>
        <v>100000</v>
      </c>
      <c r="O352" s="204">
        <f t="shared" si="21"/>
        <v>176013.2132</v>
      </c>
      <c r="P352" s="204">
        <f>IFERROR(VLOOKUP(C352,'BANK INF DECEMBER 2022'!C352:R868,16,FALSE),)</f>
        <v>0</v>
      </c>
      <c r="Q352" s="204">
        <f t="shared" si="20"/>
        <v>391505.44680000003</v>
      </c>
      <c r="R352" s="204">
        <f>IFERROR(VLOOKUP(C352,'BANK INF DECEMBER 2022'!C352:T868,18,FALSE),)</f>
        <v>22700.75</v>
      </c>
      <c r="S352" s="204">
        <f>IFERROR(VLOOKUP(C352,'BANK INF DECEMBER 2022'!C352:U868,19,FALSE),)</f>
        <v>56751.87</v>
      </c>
      <c r="T352" s="204">
        <f>IFERROR(VLOOKUP(C352,'BANK INF DECEMBER 2022'!C352:V868,20,FALSE),)</f>
        <v>2837.59</v>
      </c>
      <c r="U352" s="210">
        <f t="shared" si="22"/>
        <v>82290.209999999992</v>
      </c>
      <c r="V352" s="210">
        <f t="shared" si="23"/>
        <v>649808.87</v>
      </c>
    </row>
    <row r="353" spans="1:22" s="194" customFormat="1" ht="29.15" customHeight="1">
      <c r="A353" s="211">
        <v>351</v>
      </c>
      <c r="B353" s="202">
        <v>6</v>
      </c>
      <c r="C353" s="710" t="s">
        <v>597</v>
      </c>
      <c r="D353" s="203" t="s">
        <v>787</v>
      </c>
      <c r="E353" s="203" t="str">
        <f>IFERROR(VLOOKUP(C353,'BANK INF DECEMBER 2022'!C353:F869,4,FALSE),)</f>
        <v>0152672725500</v>
      </c>
      <c r="F353" s="204" t="s">
        <v>194</v>
      </c>
      <c r="G353" s="204">
        <f>IFERROR(VLOOKUP(C353,'BANK INF DECEMBER 2022'!C353:H869,6,FALSE),)</f>
        <v>26</v>
      </c>
      <c r="H353" s="204">
        <f>IFERROR(VLOOKUP(C353,'BANK INF DECEMBER 2022'!C353:I869,7,FALSE),)</f>
        <v>15000</v>
      </c>
      <c r="I353" s="204">
        <f>IFERROR(VLOOKUP(C353,'BANK INF DECEMBER 2022'!C353:J869,8,FALSE),)</f>
        <v>390000</v>
      </c>
      <c r="J353" s="204">
        <f>IFERROR(VLOOKUP(C353,'BANK INF DECEMBER 2022'!C353:L869,10,FALSE),)</f>
        <v>775029.62</v>
      </c>
      <c r="K353" s="204">
        <f>IFERROR(VLOOKUP(C353,'BANK INF DECEMBER 2022'!C353:M869,11,FALSE),)</f>
        <v>697526.66</v>
      </c>
      <c r="L353" s="204">
        <f>IFERROR(VLOOKUP(C353,'BANK INF DECEMBER 2022'!C353:N869,12,FALSE),)</f>
        <v>55505.332000000009</v>
      </c>
      <c r="M353" s="204">
        <f>IFERROR(VLOOKUP(C353,'BANK INF DECEMBER 2022'!C353:O869,13,FALSE),)</f>
        <v>77502.960000000006</v>
      </c>
      <c r="N353" s="204">
        <f>IFERROR(VLOOKUP(C353,'BANK INF DECEMBER 2022'!C353:P869,14,FALSE),)</f>
        <v>0</v>
      </c>
      <c r="O353" s="204">
        <f t="shared" si="21"/>
        <v>133008.29200000002</v>
      </c>
      <c r="P353" s="204">
        <f>IFERROR(VLOOKUP(C353,'BANK INF DECEMBER 2022'!C353:R869,16,FALSE),)</f>
        <v>0</v>
      </c>
      <c r="Q353" s="204">
        <f t="shared" si="20"/>
        <v>642021.32799999998</v>
      </c>
      <c r="R353" s="204">
        <f>IFERROR(VLOOKUP(C353,'BANK INF DECEMBER 2022'!C353:T869,18,FALSE),)</f>
        <v>31001.18</v>
      </c>
      <c r="S353" s="204">
        <f>IFERROR(VLOOKUP(C353,'BANK INF DECEMBER 2022'!C353:U869,19,FALSE),)</f>
        <v>77502.960000000006</v>
      </c>
      <c r="T353" s="204">
        <f>IFERROR(VLOOKUP(C353,'BANK INF DECEMBER 2022'!C353:V869,20,FALSE),)</f>
        <v>3875.15</v>
      </c>
      <c r="U353" s="210">
        <f t="shared" si="22"/>
        <v>112379.29000000001</v>
      </c>
      <c r="V353" s="210">
        <f t="shared" si="23"/>
        <v>887408.91</v>
      </c>
    </row>
    <row r="354" spans="1:22" s="194" customFormat="1" ht="29.15" customHeight="1">
      <c r="A354" s="211">
        <v>352</v>
      </c>
      <c r="B354" s="202">
        <v>6</v>
      </c>
      <c r="C354" s="710" t="s">
        <v>598</v>
      </c>
      <c r="D354" s="203" t="s">
        <v>787</v>
      </c>
      <c r="E354" s="203" t="str">
        <f>IFERROR(VLOOKUP(C354,'BANK INF DECEMBER 2022'!C354:F870,4,FALSE),)</f>
        <v>0152678971500</v>
      </c>
      <c r="F354" s="204" t="s">
        <v>194</v>
      </c>
      <c r="G354" s="204">
        <f>IFERROR(VLOOKUP(C354,'BANK INF DECEMBER 2022'!C354:H870,6,FALSE),)</f>
        <v>26</v>
      </c>
      <c r="H354" s="204">
        <f>IFERROR(VLOOKUP(C354,'BANK INF DECEMBER 2022'!C354:I870,7,FALSE),)</f>
        <v>12500</v>
      </c>
      <c r="I354" s="204">
        <f>IFERROR(VLOOKUP(C354,'BANK INF DECEMBER 2022'!C354:J870,8,FALSE),)</f>
        <v>325000</v>
      </c>
      <c r="J354" s="204">
        <f>IFERROR(VLOOKUP(C354,'BANK INF DECEMBER 2022'!C354:L870,10,FALSE),)</f>
        <v>554184.30000000005</v>
      </c>
      <c r="K354" s="204">
        <f>IFERROR(VLOOKUP(C354,'BANK INF DECEMBER 2022'!C354:M870,11,FALSE),)</f>
        <v>498765.87000000005</v>
      </c>
      <c r="L354" s="204">
        <f>IFERROR(VLOOKUP(C354,'BANK INF DECEMBER 2022'!C354:N870,12,FALSE),)</f>
        <v>18301.269600000003</v>
      </c>
      <c r="M354" s="204">
        <f>IFERROR(VLOOKUP(C354,'BANK INF DECEMBER 2022'!C354:O870,13,FALSE),)</f>
        <v>55418.43</v>
      </c>
      <c r="N354" s="204">
        <f>IFERROR(VLOOKUP(C354,'BANK INF DECEMBER 2022'!C354:P870,14,FALSE),)</f>
        <v>100000</v>
      </c>
      <c r="O354" s="204">
        <f t="shared" si="21"/>
        <v>173719.69959999999</v>
      </c>
      <c r="P354" s="204">
        <f>IFERROR(VLOOKUP(C354,'BANK INF DECEMBER 2022'!C354:R870,16,FALSE),)</f>
        <v>0</v>
      </c>
      <c r="Q354" s="204">
        <f t="shared" si="20"/>
        <v>380464.60040000005</v>
      </c>
      <c r="R354" s="204">
        <f>IFERROR(VLOOKUP(C354,'BANK INF DECEMBER 2022'!C354:T870,18,FALSE),)</f>
        <v>22167.37</v>
      </c>
      <c r="S354" s="204">
        <f>IFERROR(VLOOKUP(C354,'BANK INF DECEMBER 2022'!C354:U870,19,FALSE),)</f>
        <v>55418.43</v>
      </c>
      <c r="T354" s="204">
        <f>IFERROR(VLOOKUP(C354,'BANK INF DECEMBER 2022'!C354:V870,20,FALSE),)</f>
        <v>2770.92</v>
      </c>
      <c r="U354" s="210">
        <f t="shared" si="22"/>
        <v>80356.72</v>
      </c>
      <c r="V354" s="210">
        <f t="shared" si="23"/>
        <v>634541.02</v>
      </c>
    </row>
    <row r="355" spans="1:22" s="194" customFormat="1" ht="29.15" customHeight="1">
      <c r="A355" s="211">
        <v>353</v>
      </c>
      <c r="B355" s="202">
        <v>6</v>
      </c>
      <c r="C355" s="710" t="s">
        <v>599</v>
      </c>
      <c r="D355" s="203" t="s">
        <v>787</v>
      </c>
      <c r="E355" s="203" t="str">
        <f>IFERROR(VLOOKUP(C355,'BANK INF DECEMBER 2022'!C355:F871,4,FALSE),)</f>
        <v>0152456244700</v>
      </c>
      <c r="F355" s="204" t="s">
        <v>235</v>
      </c>
      <c r="G355" s="204">
        <f>IFERROR(VLOOKUP(C355,'BANK INF DECEMBER 2022'!C355:H871,6,FALSE),)</f>
        <v>23</v>
      </c>
      <c r="H355" s="204">
        <f>IFERROR(VLOOKUP(C355,'BANK INF DECEMBER 2022'!C355:I871,7,FALSE),)</f>
        <v>25000</v>
      </c>
      <c r="I355" s="204">
        <f>IFERROR(VLOOKUP(C355,'BANK INF DECEMBER 2022'!C355:J871,8,FALSE),)</f>
        <v>650000</v>
      </c>
      <c r="J355" s="204">
        <f>IFERROR(VLOOKUP(C355,'BANK INF DECEMBER 2022'!C355:L871,10,FALSE),)</f>
        <v>1245051.54</v>
      </c>
      <c r="K355" s="204">
        <f>IFERROR(VLOOKUP(C355,'BANK INF DECEMBER 2022'!C355:M871,11,FALSE),)</f>
        <v>1120546.3900000001</v>
      </c>
      <c r="L355" s="204">
        <f>IFERROR(VLOOKUP(C355,'BANK INF DECEMBER 2022'!C355:N871,12,FALSE),)</f>
        <v>164163.91700000004</v>
      </c>
      <c r="M355" s="204">
        <f>IFERROR(VLOOKUP(C355,'BANK INF DECEMBER 2022'!C355:O871,13,FALSE),)</f>
        <v>124505.15</v>
      </c>
      <c r="N355" s="204">
        <f>IFERROR(VLOOKUP(C355,'BANK INF DECEMBER 2022'!C355:P871,14,FALSE),)</f>
        <v>100000</v>
      </c>
      <c r="O355" s="204">
        <f t="shared" si="21"/>
        <v>388669.06700000004</v>
      </c>
      <c r="P355" s="204">
        <f>IFERROR(VLOOKUP(C355,'BANK INF DECEMBER 2022'!C355:R871,16,FALSE),)</f>
        <v>0</v>
      </c>
      <c r="Q355" s="204">
        <f t="shared" si="20"/>
        <v>856382.473</v>
      </c>
      <c r="R355" s="204">
        <f>IFERROR(VLOOKUP(C355,'BANK INF DECEMBER 2022'!C355:T871,18,FALSE),)</f>
        <v>49802.06</v>
      </c>
      <c r="S355" s="204">
        <f>IFERROR(VLOOKUP(C355,'BANK INF DECEMBER 2022'!C355:U871,19,FALSE),)</f>
        <v>124505.15</v>
      </c>
      <c r="T355" s="204">
        <f>IFERROR(VLOOKUP(C355,'BANK INF DECEMBER 2022'!C355:V871,20,FALSE),)</f>
        <v>6225.26</v>
      </c>
      <c r="U355" s="210">
        <f t="shared" si="22"/>
        <v>180532.47</v>
      </c>
      <c r="V355" s="210">
        <f t="shared" si="23"/>
        <v>1425584.01</v>
      </c>
    </row>
    <row r="356" spans="1:22" s="194" customFormat="1" ht="29.15" customHeight="1">
      <c r="A356" s="211">
        <v>354</v>
      </c>
      <c r="B356" s="202">
        <v>6</v>
      </c>
      <c r="C356" s="710" t="s">
        <v>600</v>
      </c>
      <c r="D356" s="203" t="s">
        <v>787</v>
      </c>
      <c r="E356" s="203" t="str">
        <f>IFERROR(VLOOKUP(C356,'BANK INF DECEMBER 2022'!C356:F872,4,FALSE),)</f>
        <v>0152456356900</v>
      </c>
      <c r="F356" s="204" t="s">
        <v>235</v>
      </c>
      <c r="G356" s="204">
        <f>IFERROR(VLOOKUP(C356,'BANK INF DECEMBER 2022'!C356:H872,6,FALSE),)</f>
        <v>16</v>
      </c>
      <c r="H356" s="204">
        <f>IFERROR(VLOOKUP(C356,'BANK INF DECEMBER 2022'!C356:I872,7,FALSE),)</f>
        <v>23076.92</v>
      </c>
      <c r="I356" s="204">
        <f>IFERROR(VLOOKUP(C356,'BANK INF DECEMBER 2022'!C356:J872,8,FALSE),)</f>
        <v>600000</v>
      </c>
      <c r="J356" s="204">
        <f>IFERROR(VLOOKUP(C356,'BANK INF DECEMBER 2022'!C356:L872,10,FALSE),)</f>
        <v>640020.78</v>
      </c>
      <c r="K356" s="204">
        <f>IFERROR(VLOOKUP(C356,'BANK INF DECEMBER 2022'!C356:M872,11,FALSE),)</f>
        <v>576018.70000000007</v>
      </c>
      <c r="L356" s="204">
        <f>IFERROR(VLOOKUP(C356,'BANK INF DECEMBER 2022'!C356:N872,12,FALSE),)</f>
        <v>31203.740000000013</v>
      </c>
      <c r="M356" s="204">
        <f>IFERROR(VLOOKUP(C356,'BANK INF DECEMBER 2022'!C356:O872,13,FALSE),)</f>
        <v>64002.080000000002</v>
      </c>
      <c r="N356" s="204">
        <f>IFERROR(VLOOKUP(C356,'BANK INF DECEMBER 2022'!C356:P872,14,FALSE),)</f>
        <v>100000</v>
      </c>
      <c r="O356" s="204">
        <f t="shared" si="21"/>
        <v>195205.82</v>
      </c>
      <c r="P356" s="204">
        <f>IFERROR(VLOOKUP(C356,'BANK INF DECEMBER 2022'!C356:R872,16,FALSE),)</f>
        <v>0</v>
      </c>
      <c r="Q356" s="204">
        <f t="shared" si="20"/>
        <v>444814.96</v>
      </c>
      <c r="R356" s="204">
        <f>IFERROR(VLOOKUP(C356,'BANK INF DECEMBER 2022'!C356:T872,18,FALSE),)</f>
        <v>25600.83</v>
      </c>
      <c r="S356" s="204">
        <f>IFERROR(VLOOKUP(C356,'BANK INF DECEMBER 2022'!C356:U872,19,FALSE),)</f>
        <v>64002.080000000002</v>
      </c>
      <c r="T356" s="204">
        <f>IFERROR(VLOOKUP(C356,'BANK INF DECEMBER 2022'!C356:V872,20,FALSE),)</f>
        <v>3200.1</v>
      </c>
      <c r="U356" s="210">
        <f t="shared" si="22"/>
        <v>92803.010000000009</v>
      </c>
      <c r="V356" s="210">
        <f t="shared" si="23"/>
        <v>732823.79</v>
      </c>
    </row>
    <row r="357" spans="1:22" s="194" customFormat="1" ht="29.15" customHeight="1">
      <c r="A357" s="211">
        <v>355</v>
      </c>
      <c r="B357" s="202">
        <v>6</v>
      </c>
      <c r="C357" s="710" t="s">
        <v>601</v>
      </c>
      <c r="D357" s="203" t="s">
        <v>787</v>
      </c>
      <c r="E357" s="203" t="str">
        <f>IFERROR(VLOOKUP(C357,'BANK INF DECEMBER 2022'!C357:F873,4,FALSE),)</f>
        <v>0152680865400</v>
      </c>
      <c r="F357" s="204" t="s">
        <v>194</v>
      </c>
      <c r="G357" s="204">
        <f>IFERROR(VLOOKUP(C357,'BANK INF DECEMBER 2022'!C357:H873,6,FALSE),)</f>
        <v>25</v>
      </c>
      <c r="H357" s="204">
        <f>IFERROR(VLOOKUP(C357,'BANK INF DECEMBER 2022'!C357:I873,7,FALSE),)</f>
        <v>12500</v>
      </c>
      <c r="I357" s="204">
        <f>IFERROR(VLOOKUP(C357,'BANK INF DECEMBER 2022'!C357:J873,8,FALSE),)</f>
        <v>325000</v>
      </c>
      <c r="J357" s="204">
        <f>IFERROR(VLOOKUP(C357,'BANK INF DECEMBER 2022'!C357:L873,10,FALSE),)</f>
        <v>560852.43999999994</v>
      </c>
      <c r="K357" s="204">
        <f>IFERROR(VLOOKUP(C357,'BANK INF DECEMBER 2022'!C357:M873,11,FALSE),)</f>
        <v>504767.19999999995</v>
      </c>
      <c r="L357" s="204">
        <f>IFERROR(VLOOKUP(C357,'BANK INF DECEMBER 2022'!C357:N873,12,FALSE),)</f>
        <v>18781.375999999997</v>
      </c>
      <c r="M357" s="204">
        <f>IFERROR(VLOOKUP(C357,'BANK INF DECEMBER 2022'!C357:O873,13,FALSE),)</f>
        <v>56085.24</v>
      </c>
      <c r="N357" s="204">
        <f>IFERROR(VLOOKUP(C357,'BANK INF DECEMBER 2022'!C357:P873,14,FALSE),)</f>
        <v>100000</v>
      </c>
      <c r="O357" s="204">
        <f t="shared" si="21"/>
        <v>174866.61599999998</v>
      </c>
      <c r="P357" s="204">
        <f>IFERROR(VLOOKUP(C357,'BANK INF DECEMBER 2022'!C357:R873,16,FALSE),)</f>
        <v>0</v>
      </c>
      <c r="Q357" s="204">
        <f t="shared" si="20"/>
        <v>385985.82399999996</v>
      </c>
      <c r="R357" s="204">
        <f>IFERROR(VLOOKUP(C357,'BANK INF DECEMBER 2022'!C357:T873,18,FALSE),)</f>
        <v>22434.1</v>
      </c>
      <c r="S357" s="204">
        <f>IFERROR(VLOOKUP(C357,'BANK INF DECEMBER 2022'!C357:U873,19,FALSE),)</f>
        <v>56085.24</v>
      </c>
      <c r="T357" s="204">
        <f>IFERROR(VLOOKUP(C357,'BANK INF DECEMBER 2022'!C357:V873,20,FALSE),)</f>
        <v>2804.26</v>
      </c>
      <c r="U357" s="210">
        <f t="shared" si="22"/>
        <v>81323.599999999991</v>
      </c>
      <c r="V357" s="210">
        <f t="shared" si="23"/>
        <v>642176.03999999992</v>
      </c>
    </row>
    <row r="358" spans="1:22" s="194" customFormat="1" ht="29.15" customHeight="1">
      <c r="A358" s="211">
        <v>356</v>
      </c>
      <c r="B358" s="202">
        <v>6</v>
      </c>
      <c r="C358" s="710" t="s">
        <v>602</v>
      </c>
      <c r="D358" s="203" t="s">
        <v>787</v>
      </c>
      <c r="E358" s="203" t="str">
        <f>IFERROR(VLOOKUP(C358,'BANK INF DECEMBER 2022'!C358:F874,4,FALSE),)</f>
        <v>0152680832000</v>
      </c>
      <c r="F358" s="204" t="s">
        <v>194</v>
      </c>
      <c r="G358" s="204">
        <f>IFERROR(VLOOKUP(C358,'BANK INF DECEMBER 2022'!C358:H874,6,FALSE),)</f>
        <v>25</v>
      </c>
      <c r="H358" s="204">
        <f>IFERROR(VLOOKUP(C358,'BANK INF DECEMBER 2022'!C358:I874,7,FALSE),)</f>
        <v>12500</v>
      </c>
      <c r="I358" s="204">
        <f>IFERROR(VLOOKUP(C358,'BANK INF DECEMBER 2022'!C358:J874,8,FALSE),)</f>
        <v>325000</v>
      </c>
      <c r="J358" s="204">
        <f>IFERROR(VLOOKUP(C358,'BANK INF DECEMBER 2022'!C358:L874,10,FALSE),)</f>
        <v>547518.07999999996</v>
      </c>
      <c r="K358" s="204">
        <f>IFERROR(VLOOKUP(C358,'BANK INF DECEMBER 2022'!C358:M874,11,FALSE),)</f>
        <v>492766.26999999996</v>
      </c>
      <c r="L358" s="204">
        <f>IFERROR(VLOOKUP(C358,'BANK INF DECEMBER 2022'!C358:N874,12,FALSE),)</f>
        <v>17821.301599999999</v>
      </c>
      <c r="M358" s="204">
        <f>IFERROR(VLOOKUP(C358,'BANK INF DECEMBER 2022'!C358:O874,13,FALSE),)</f>
        <v>54751.81</v>
      </c>
      <c r="N358" s="204">
        <f>IFERROR(VLOOKUP(C358,'BANK INF DECEMBER 2022'!C358:P874,14,FALSE),)</f>
        <v>100000</v>
      </c>
      <c r="O358" s="204">
        <f t="shared" si="21"/>
        <v>172573.1116</v>
      </c>
      <c r="P358" s="204">
        <f>IFERROR(VLOOKUP(C358,'BANK INF DECEMBER 2022'!C358:R874,16,FALSE),)</f>
        <v>0</v>
      </c>
      <c r="Q358" s="204">
        <f t="shared" si="20"/>
        <v>374944.96839999995</v>
      </c>
      <c r="R358" s="204">
        <f>IFERROR(VLOOKUP(C358,'BANK INF DECEMBER 2022'!C358:T874,18,FALSE),)</f>
        <v>21900.720000000001</v>
      </c>
      <c r="S358" s="204">
        <f>IFERROR(VLOOKUP(C358,'BANK INF DECEMBER 2022'!C358:U874,19,FALSE),)</f>
        <v>54751.81</v>
      </c>
      <c r="T358" s="204">
        <f>IFERROR(VLOOKUP(C358,'BANK INF DECEMBER 2022'!C358:V874,20,FALSE),)</f>
        <v>2737.59</v>
      </c>
      <c r="U358" s="210">
        <f t="shared" si="22"/>
        <v>79390.12</v>
      </c>
      <c r="V358" s="210">
        <f t="shared" si="23"/>
        <v>626908.19999999995</v>
      </c>
    </row>
    <row r="359" spans="1:22" s="194" customFormat="1" ht="29.15" customHeight="1">
      <c r="A359" s="211">
        <v>357</v>
      </c>
      <c r="B359" s="202">
        <v>6</v>
      </c>
      <c r="C359" s="710" t="s">
        <v>603</v>
      </c>
      <c r="D359" s="203" t="s">
        <v>787</v>
      </c>
      <c r="E359" s="203" t="str">
        <f>IFERROR(VLOOKUP(C359,'BANK INF DECEMBER 2022'!C359:F875,4,FALSE),)</f>
        <v>0152683148300</v>
      </c>
      <c r="F359" s="204" t="s">
        <v>194</v>
      </c>
      <c r="G359" s="204">
        <f>IFERROR(VLOOKUP(C359,'BANK INF DECEMBER 2022'!C359:H875,6,FALSE),)</f>
        <v>25</v>
      </c>
      <c r="H359" s="204">
        <f>IFERROR(VLOOKUP(C359,'BANK INF DECEMBER 2022'!C359:I875,7,FALSE),)</f>
        <v>12500</v>
      </c>
      <c r="I359" s="204">
        <f>IFERROR(VLOOKUP(C359,'BANK INF DECEMBER 2022'!C359:J875,8,FALSE),)</f>
        <v>325000</v>
      </c>
      <c r="J359" s="204">
        <f>IFERROR(VLOOKUP(C359,'BANK INF DECEMBER 2022'!C359:L875,10,FALSE),)</f>
        <v>572520</v>
      </c>
      <c r="K359" s="204">
        <f>IFERROR(VLOOKUP(C359,'BANK INF DECEMBER 2022'!C359:M875,11,FALSE),)</f>
        <v>515268</v>
      </c>
      <c r="L359" s="204">
        <f>IFERROR(VLOOKUP(C359,'BANK INF DECEMBER 2022'!C359:N875,12,FALSE),)</f>
        <v>19621.439999999999</v>
      </c>
      <c r="M359" s="204">
        <f>IFERROR(VLOOKUP(C359,'BANK INF DECEMBER 2022'!C359:O875,13,FALSE),)</f>
        <v>57252</v>
      </c>
      <c r="N359" s="204">
        <f>IFERROR(VLOOKUP(C359,'BANK INF DECEMBER 2022'!C359:P875,14,FALSE),)</f>
        <v>100000</v>
      </c>
      <c r="O359" s="204">
        <f t="shared" si="21"/>
        <v>176873.44</v>
      </c>
      <c r="P359" s="204">
        <f>IFERROR(VLOOKUP(C359,'BANK INF DECEMBER 2022'!C359:R875,16,FALSE),)</f>
        <v>0</v>
      </c>
      <c r="Q359" s="204">
        <f t="shared" si="20"/>
        <v>395646.56</v>
      </c>
      <c r="R359" s="204">
        <f>IFERROR(VLOOKUP(C359,'BANK INF DECEMBER 2022'!C359:T875,18,FALSE),)</f>
        <v>22900.799999999999</v>
      </c>
      <c r="S359" s="204">
        <f>IFERROR(VLOOKUP(C359,'BANK INF DECEMBER 2022'!C359:U875,19,FALSE),)</f>
        <v>57252</v>
      </c>
      <c r="T359" s="204">
        <f>IFERROR(VLOOKUP(C359,'BANK INF DECEMBER 2022'!C359:V875,20,FALSE),)</f>
        <v>2862.6</v>
      </c>
      <c r="U359" s="210">
        <f t="shared" si="22"/>
        <v>83015.400000000009</v>
      </c>
      <c r="V359" s="210">
        <f t="shared" si="23"/>
        <v>655535.4</v>
      </c>
    </row>
    <row r="360" spans="1:22" s="194" customFormat="1" ht="29.15" customHeight="1">
      <c r="A360" s="211">
        <v>358</v>
      </c>
      <c r="B360" s="202">
        <v>6</v>
      </c>
      <c r="C360" s="710" t="s">
        <v>604</v>
      </c>
      <c r="D360" s="203" t="s">
        <v>787</v>
      </c>
      <c r="E360" s="203" t="str">
        <f>IFERROR(VLOOKUP(C360,'BANK INF DECEMBER 2022'!C360:F876,4,FALSE),)</f>
        <v>0152593082600</v>
      </c>
      <c r="F360" s="204" t="s">
        <v>194</v>
      </c>
      <c r="G360" s="204">
        <f>IFERROR(VLOOKUP(C360,'BANK INF DECEMBER 2022'!C360:H876,6,FALSE),)</f>
        <v>25</v>
      </c>
      <c r="H360" s="204">
        <f>IFERROR(VLOOKUP(C360,'BANK INF DECEMBER 2022'!C360:I876,7,FALSE),)</f>
        <v>12500</v>
      </c>
      <c r="I360" s="204">
        <f>IFERROR(VLOOKUP(C360,'BANK INF DECEMBER 2022'!C360:J876,8,FALSE),)</f>
        <v>325000</v>
      </c>
      <c r="J360" s="204">
        <f>IFERROR(VLOOKUP(C360,'BANK INF DECEMBER 2022'!C360:L876,10,FALSE),)</f>
        <v>691612.5</v>
      </c>
      <c r="K360" s="204">
        <f>IFERROR(VLOOKUP(C360,'BANK INF DECEMBER 2022'!C360:M876,11,FALSE),)</f>
        <v>622451.25</v>
      </c>
      <c r="L360" s="204">
        <f>IFERROR(VLOOKUP(C360,'BANK INF DECEMBER 2022'!C360:N876,12,FALSE),)</f>
        <v>40490.25</v>
      </c>
      <c r="M360" s="204">
        <f>IFERROR(VLOOKUP(C360,'BANK INF DECEMBER 2022'!C360:O876,13,FALSE),)</f>
        <v>69161.25</v>
      </c>
      <c r="N360" s="204">
        <f>IFERROR(VLOOKUP(C360,'BANK INF DECEMBER 2022'!C360:P876,14,FALSE),)</f>
        <v>100000</v>
      </c>
      <c r="O360" s="204">
        <f t="shared" si="21"/>
        <v>209651.5</v>
      </c>
      <c r="P360" s="204">
        <f>IFERROR(VLOOKUP(C360,'BANK INF DECEMBER 2022'!C360:R876,16,FALSE),)</f>
        <v>0</v>
      </c>
      <c r="Q360" s="204">
        <f t="shared" si="20"/>
        <v>481961</v>
      </c>
      <c r="R360" s="204">
        <f>IFERROR(VLOOKUP(C360,'BANK INF DECEMBER 2022'!C360:T876,18,FALSE),)</f>
        <v>27664.5</v>
      </c>
      <c r="S360" s="204">
        <f>IFERROR(VLOOKUP(C360,'BANK INF DECEMBER 2022'!C360:U876,19,FALSE),)</f>
        <v>69161.25</v>
      </c>
      <c r="T360" s="204">
        <f>IFERROR(VLOOKUP(C360,'BANK INF DECEMBER 2022'!C360:V876,20,FALSE),)</f>
        <v>3458.06</v>
      </c>
      <c r="U360" s="210">
        <f t="shared" si="22"/>
        <v>100283.81</v>
      </c>
      <c r="V360" s="210">
        <f t="shared" si="23"/>
        <v>791896.31</v>
      </c>
    </row>
    <row r="361" spans="1:22" s="194" customFormat="1" ht="29.15" customHeight="1">
      <c r="A361" s="211">
        <v>359</v>
      </c>
      <c r="B361" s="202">
        <v>6</v>
      </c>
      <c r="C361" s="710" t="s">
        <v>605</v>
      </c>
      <c r="D361" s="203" t="s">
        <v>787</v>
      </c>
      <c r="E361" s="203" t="str">
        <f>IFERROR(VLOOKUP(C361,'BANK INF DECEMBER 2022'!C361:F877,4,FALSE),)</f>
        <v>0152682618500</v>
      </c>
      <c r="F361" s="204" t="s">
        <v>194</v>
      </c>
      <c r="G361" s="204">
        <f>IFERROR(VLOOKUP(C361,'BANK INF DECEMBER 2022'!C361:H877,6,FALSE),)</f>
        <v>26</v>
      </c>
      <c r="H361" s="204">
        <f>IFERROR(VLOOKUP(C361,'BANK INF DECEMBER 2022'!C361:I877,7,FALSE),)</f>
        <v>12500</v>
      </c>
      <c r="I361" s="204">
        <f>IFERROR(VLOOKUP(C361,'BANK INF DECEMBER 2022'!C361:J877,8,FALSE),)</f>
        <v>325000</v>
      </c>
      <c r="J361" s="204">
        <f>IFERROR(VLOOKUP(C361,'BANK INF DECEMBER 2022'!C361:L877,10,FALSE),)</f>
        <v>501680.26</v>
      </c>
      <c r="K361" s="204">
        <f>IFERROR(VLOOKUP(C361,'BANK INF DECEMBER 2022'!C361:M877,11,FALSE),)</f>
        <v>451512.23</v>
      </c>
      <c r="L361" s="204">
        <f>IFERROR(VLOOKUP(C361,'BANK INF DECEMBER 2022'!C361:N877,12,FALSE),)</f>
        <v>14520.978399999998</v>
      </c>
      <c r="M361" s="204">
        <f>IFERROR(VLOOKUP(C361,'BANK INF DECEMBER 2022'!C361:O877,13,FALSE),)</f>
        <v>50168.03</v>
      </c>
      <c r="N361" s="204">
        <f>IFERROR(VLOOKUP(C361,'BANK INF DECEMBER 2022'!C361:P877,14,FALSE),)</f>
        <v>100000</v>
      </c>
      <c r="O361" s="204">
        <f t="shared" si="21"/>
        <v>164689.00839999999</v>
      </c>
      <c r="P361" s="204">
        <f>IFERROR(VLOOKUP(C361,'BANK INF DECEMBER 2022'!C361:R877,16,FALSE),)</f>
        <v>0</v>
      </c>
      <c r="Q361" s="204">
        <f t="shared" si="20"/>
        <v>336991.25160000002</v>
      </c>
      <c r="R361" s="204">
        <f>IFERROR(VLOOKUP(C361,'BANK INF DECEMBER 2022'!C361:T877,18,FALSE),)</f>
        <v>20067.21</v>
      </c>
      <c r="S361" s="204">
        <f>IFERROR(VLOOKUP(C361,'BANK INF DECEMBER 2022'!C361:U877,19,FALSE),)</f>
        <v>50168.03</v>
      </c>
      <c r="T361" s="204">
        <f>IFERROR(VLOOKUP(C361,'BANK INF DECEMBER 2022'!C361:V877,20,FALSE),)</f>
        <v>2508.4</v>
      </c>
      <c r="U361" s="210">
        <f t="shared" si="22"/>
        <v>72743.639999999985</v>
      </c>
      <c r="V361" s="210">
        <f t="shared" si="23"/>
        <v>574423.9</v>
      </c>
    </row>
    <row r="362" spans="1:22" s="194" customFormat="1" ht="29.15" customHeight="1">
      <c r="A362" s="211">
        <v>360</v>
      </c>
      <c r="B362" s="202">
        <v>6</v>
      </c>
      <c r="C362" s="710" t="s">
        <v>606</v>
      </c>
      <c r="D362" s="203" t="s">
        <v>787</v>
      </c>
      <c r="E362" s="203" t="str">
        <f>IFERROR(VLOOKUP(C362,'BANK INF DECEMBER 2022'!C362:F878,4,FALSE),)</f>
        <v>0152681399800</v>
      </c>
      <c r="F362" s="204" t="s">
        <v>194</v>
      </c>
      <c r="G362" s="204">
        <f>IFERROR(VLOOKUP(C362,'BANK INF DECEMBER 2022'!C362:H878,6,FALSE),)</f>
        <v>26</v>
      </c>
      <c r="H362" s="204">
        <f>IFERROR(VLOOKUP(C362,'BANK INF DECEMBER 2022'!C362:I878,7,FALSE),)</f>
        <v>12500</v>
      </c>
      <c r="I362" s="204">
        <f>IFERROR(VLOOKUP(C362,'BANK INF DECEMBER 2022'!C362:J878,8,FALSE),)</f>
        <v>325000</v>
      </c>
      <c r="J362" s="204">
        <f>IFERROR(VLOOKUP(C362,'BANK INF DECEMBER 2022'!C362:L878,10,FALSE),)</f>
        <v>650858.4</v>
      </c>
      <c r="K362" s="204">
        <f>IFERROR(VLOOKUP(C362,'BANK INF DECEMBER 2022'!C362:M878,11,FALSE),)</f>
        <v>585772.56000000006</v>
      </c>
      <c r="L362" s="204">
        <f>IFERROR(VLOOKUP(C362,'BANK INF DECEMBER 2022'!C362:N878,12,FALSE),)</f>
        <v>33154.51200000001</v>
      </c>
      <c r="M362" s="204">
        <f>IFERROR(VLOOKUP(C362,'BANK INF DECEMBER 2022'!C362:O878,13,FALSE),)</f>
        <v>65085.84</v>
      </c>
      <c r="N362" s="204">
        <f>IFERROR(VLOOKUP(C362,'BANK INF DECEMBER 2022'!C362:P878,14,FALSE),)</f>
        <v>100000</v>
      </c>
      <c r="O362" s="204">
        <f t="shared" si="21"/>
        <v>198240.35200000001</v>
      </c>
      <c r="P362" s="204">
        <f>IFERROR(VLOOKUP(C362,'BANK INF DECEMBER 2022'!C362:R878,16,FALSE),)</f>
        <v>0</v>
      </c>
      <c r="Q362" s="204">
        <f t="shared" si="20"/>
        <v>452618.04800000001</v>
      </c>
      <c r="R362" s="204">
        <f>IFERROR(VLOOKUP(C362,'BANK INF DECEMBER 2022'!C362:T878,18,FALSE),)</f>
        <v>26034.34</v>
      </c>
      <c r="S362" s="204">
        <f>IFERROR(VLOOKUP(C362,'BANK INF DECEMBER 2022'!C362:U878,19,FALSE),)</f>
        <v>65085.84</v>
      </c>
      <c r="T362" s="204">
        <f>IFERROR(VLOOKUP(C362,'BANK INF DECEMBER 2022'!C362:V878,20,FALSE),)</f>
        <v>3254.29</v>
      </c>
      <c r="U362" s="210">
        <f t="shared" si="22"/>
        <v>94374.469999999987</v>
      </c>
      <c r="V362" s="210">
        <f t="shared" si="23"/>
        <v>745232.87</v>
      </c>
    </row>
    <row r="363" spans="1:22" s="194" customFormat="1" ht="29.15" customHeight="1">
      <c r="A363" s="211">
        <v>361</v>
      </c>
      <c r="B363" s="202">
        <v>6</v>
      </c>
      <c r="C363" s="710" t="s">
        <v>607</v>
      </c>
      <c r="D363" s="203" t="s">
        <v>787</v>
      </c>
      <c r="E363" s="203" t="str">
        <f>IFERROR(VLOOKUP(C363,'BANK INF DECEMBER 2022'!C363:F879,4,FALSE),)</f>
        <v>0152683219600</v>
      </c>
      <c r="F363" s="204" t="s">
        <v>68</v>
      </c>
      <c r="G363" s="204">
        <f>IFERROR(VLOOKUP(C363,'BANK INF DECEMBER 2022'!C363:H879,6,FALSE),)</f>
        <v>26</v>
      </c>
      <c r="H363" s="204">
        <f>IFERROR(VLOOKUP(C363,'BANK INF DECEMBER 2022'!C363:I879,7,FALSE),)</f>
        <v>15000</v>
      </c>
      <c r="I363" s="204">
        <f>IFERROR(VLOOKUP(C363,'BANK INF DECEMBER 2022'!C363:J879,8,FALSE),)</f>
        <v>390000</v>
      </c>
      <c r="J363" s="204">
        <f>IFERROR(VLOOKUP(C363,'BANK INF DECEMBER 2022'!C363:L879,10,FALSE),)</f>
        <v>699023.77</v>
      </c>
      <c r="K363" s="204">
        <f>IFERROR(VLOOKUP(C363,'BANK INF DECEMBER 2022'!C363:M879,11,FALSE),)</f>
        <v>629121.39</v>
      </c>
      <c r="L363" s="204">
        <f>IFERROR(VLOOKUP(C363,'BANK INF DECEMBER 2022'!C363:N879,12,FALSE),)</f>
        <v>41824.278000000006</v>
      </c>
      <c r="M363" s="204">
        <f>IFERROR(VLOOKUP(C363,'BANK INF DECEMBER 2022'!C363:O879,13,FALSE),)</f>
        <v>69902.38</v>
      </c>
      <c r="N363" s="204">
        <f>IFERROR(VLOOKUP(C363,'BANK INF DECEMBER 2022'!C363:P879,14,FALSE),)</f>
        <v>100000</v>
      </c>
      <c r="O363" s="204">
        <f t="shared" si="21"/>
        <v>211726.658</v>
      </c>
      <c r="P363" s="204">
        <f>IFERROR(VLOOKUP(C363,'BANK INF DECEMBER 2022'!C363:R879,16,FALSE),)</f>
        <v>0</v>
      </c>
      <c r="Q363" s="204">
        <f t="shared" si="20"/>
        <v>487297.11200000002</v>
      </c>
      <c r="R363" s="204">
        <f>IFERROR(VLOOKUP(C363,'BANK INF DECEMBER 2022'!C363:T879,18,FALSE),)</f>
        <v>27960.95</v>
      </c>
      <c r="S363" s="204">
        <f>IFERROR(VLOOKUP(C363,'BANK INF DECEMBER 2022'!C363:U879,19,FALSE),)</f>
        <v>69902.38</v>
      </c>
      <c r="T363" s="204">
        <f>IFERROR(VLOOKUP(C363,'BANK INF DECEMBER 2022'!C363:V879,20,FALSE),)</f>
        <v>3495.12</v>
      </c>
      <c r="U363" s="210">
        <f t="shared" si="22"/>
        <v>101358.45</v>
      </c>
      <c r="V363" s="210">
        <f t="shared" si="23"/>
        <v>800382.22</v>
      </c>
    </row>
    <row r="364" spans="1:22" s="194" customFormat="1" ht="29.15" customHeight="1">
      <c r="A364" s="211">
        <v>362</v>
      </c>
      <c r="B364" s="202">
        <v>6</v>
      </c>
      <c r="C364" s="710" t="s">
        <v>608</v>
      </c>
      <c r="D364" s="203" t="s">
        <v>787</v>
      </c>
      <c r="E364" s="203" t="str">
        <f>IFERROR(VLOOKUP(C364,'BANK INF DECEMBER 2022'!C364:F880,4,FALSE),)</f>
        <v>0152682338500</v>
      </c>
      <c r="F364" s="204" t="s">
        <v>194</v>
      </c>
      <c r="G364" s="204">
        <f>IFERROR(VLOOKUP(C364,'BANK INF DECEMBER 2022'!C364:H880,6,FALSE),)</f>
        <v>23</v>
      </c>
      <c r="H364" s="204">
        <f>IFERROR(VLOOKUP(C364,'BANK INF DECEMBER 2022'!C364:I880,7,FALSE),)</f>
        <v>12500</v>
      </c>
      <c r="I364" s="204">
        <f>IFERROR(VLOOKUP(C364,'BANK INF DECEMBER 2022'!C364:J880,8,FALSE),)</f>
        <v>325000</v>
      </c>
      <c r="J364" s="204">
        <f>IFERROR(VLOOKUP(C364,'BANK INF DECEMBER 2022'!C364:L880,10,FALSE),)</f>
        <v>505850.13</v>
      </c>
      <c r="K364" s="204">
        <f>IFERROR(VLOOKUP(C364,'BANK INF DECEMBER 2022'!C364:M880,11,FALSE),)</f>
        <v>455265.12</v>
      </c>
      <c r="L364" s="204">
        <f>IFERROR(VLOOKUP(C364,'BANK INF DECEMBER 2022'!C364:N880,12,FALSE),)</f>
        <v>14821.2096</v>
      </c>
      <c r="M364" s="204">
        <f>IFERROR(VLOOKUP(C364,'BANK INF DECEMBER 2022'!C364:O880,13,FALSE),)</f>
        <v>50585.01</v>
      </c>
      <c r="N364" s="204">
        <f>IFERROR(VLOOKUP(C364,'BANK INF DECEMBER 2022'!C364:P880,14,FALSE),)</f>
        <v>100000</v>
      </c>
      <c r="O364" s="204">
        <f t="shared" si="21"/>
        <v>165406.21960000001</v>
      </c>
      <c r="P364" s="204">
        <f>IFERROR(VLOOKUP(C364,'BANK INF DECEMBER 2022'!C364:R880,16,FALSE),)</f>
        <v>0</v>
      </c>
      <c r="Q364" s="204">
        <f t="shared" si="20"/>
        <v>340443.91039999999</v>
      </c>
      <c r="R364" s="204">
        <f>IFERROR(VLOOKUP(C364,'BANK INF DECEMBER 2022'!C364:T880,18,FALSE),)</f>
        <v>20234.009999999998</v>
      </c>
      <c r="S364" s="204">
        <f>IFERROR(VLOOKUP(C364,'BANK INF DECEMBER 2022'!C364:U880,19,FALSE),)</f>
        <v>50585.01</v>
      </c>
      <c r="T364" s="204">
        <f>IFERROR(VLOOKUP(C364,'BANK INF DECEMBER 2022'!C364:V880,20,FALSE),)</f>
        <v>2529.25</v>
      </c>
      <c r="U364" s="210">
        <f t="shared" si="22"/>
        <v>73348.27</v>
      </c>
      <c r="V364" s="210">
        <f t="shared" si="23"/>
        <v>579198.4</v>
      </c>
    </row>
    <row r="365" spans="1:22" s="194" customFormat="1" ht="29.15" customHeight="1">
      <c r="A365" s="211">
        <v>363</v>
      </c>
      <c r="B365" s="202">
        <v>6</v>
      </c>
      <c r="C365" s="710" t="s">
        <v>609</v>
      </c>
      <c r="D365" s="203" t="s">
        <v>787</v>
      </c>
      <c r="E365" s="203" t="str">
        <f>IFERROR(VLOOKUP(C365,'BANK INF DECEMBER 2022'!C365:F881,4,FALSE),)</f>
        <v>0152682930800</v>
      </c>
      <c r="F365" s="204" t="s">
        <v>194</v>
      </c>
      <c r="G365" s="204">
        <f>IFERROR(VLOOKUP(C365,'BANK INF DECEMBER 2022'!C365:H881,6,FALSE),)</f>
        <v>10</v>
      </c>
      <c r="H365" s="204">
        <f>IFERROR(VLOOKUP(C365,'BANK INF DECEMBER 2022'!C365:I881,7,FALSE),)</f>
        <v>12500</v>
      </c>
      <c r="I365" s="204">
        <f>IFERROR(VLOOKUP(C365,'BANK INF DECEMBER 2022'!C365:J881,8,FALSE),)</f>
        <v>325000</v>
      </c>
      <c r="J365" s="204">
        <f>IFERROR(VLOOKUP(C365,'BANK INF DECEMBER 2022'!C365:L881,10,FALSE),)</f>
        <v>301680.26</v>
      </c>
      <c r="K365" s="204">
        <f>IFERROR(VLOOKUP(C365,'BANK INF DECEMBER 2022'!C365:M881,11,FALSE),)</f>
        <v>271512.23</v>
      </c>
      <c r="L365" s="204">
        <f>IFERROR(VLOOKUP(C365,'BANK INF DECEMBER 2022'!C365:N881,12,FALSE),)</f>
        <v>120.97839999999852</v>
      </c>
      <c r="M365" s="204">
        <f>IFERROR(VLOOKUP(C365,'BANK INF DECEMBER 2022'!C365:O881,13,FALSE),)</f>
        <v>30168.03</v>
      </c>
      <c r="N365" s="204">
        <f>IFERROR(VLOOKUP(C365,'BANK INF DECEMBER 2022'!C365:P881,14,FALSE),)</f>
        <v>0</v>
      </c>
      <c r="O365" s="204">
        <f t="shared" si="21"/>
        <v>30289.008399999999</v>
      </c>
      <c r="P365" s="204">
        <f>IFERROR(VLOOKUP(C365,'BANK INF DECEMBER 2022'!C365:R881,16,FALSE),)</f>
        <v>0</v>
      </c>
      <c r="Q365" s="204">
        <f t="shared" si="20"/>
        <v>271391.25160000002</v>
      </c>
      <c r="R365" s="204">
        <f>IFERROR(VLOOKUP(C365,'BANK INF DECEMBER 2022'!C365:T881,18,FALSE),)</f>
        <v>12067.21</v>
      </c>
      <c r="S365" s="204">
        <f>IFERROR(VLOOKUP(C365,'BANK INF DECEMBER 2022'!C365:U881,19,FALSE),)</f>
        <v>30168.03</v>
      </c>
      <c r="T365" s="204">
        <f>IFERROR(VLOOKUP(C365,'BANK INF DECEMBER 2022'!C365:V881,20,FALSE),)</f>
        <v>1508.4</v>
      </c>
      <c r="U365" s="210">
        <f t="shared" si="22"/>
        <v>43743.64</v>
      </c>
      <c r="V365" s="210">
        <f t="shared" si="23"/>
        <v>345423.9</v>
      </c>
    </row>
    <row r="366" spans="1:22" s="194" customFormat="1" ht="29.15" customHeight="1">
      <c r="A366" s="211">
        <v>364</v>
      </c>
      <c r="B366" s="202">
        <v>6</v>
      </c>
      <c r="C366" s="710" t="s">
        <v>610</v>
      </c>
      <c r="D366" s="203" t="s">
        <v>787</v>
      </c>
      <c r="E366" s="203" t="str">
        <f>IFERROR(VLOOKUP(C366,'BANK INF DECEMBER 2022'!C366:F882,4,FALSE),)</f>
        <v>0152683174300</v>
      </c>
      <c r="F366" s="204" t="s">
        <v>231</v>
      </c>
      <c r="G366" s="204">
        <f>IFERROR(VLOOKUP(C366,'BANK INF DECEMBER 2022'!C366:H882,6,FALSE),)</f>
        <v>25</v>
      </c>
      <c r="H366" s="204">
        <f>IFERROR(VLOOKUP(C366,'BANK INF DECEMBER 2022'!C366:I882,7,FALSE),)</f>
        <v>15000</v>
      </c>
      <c r="I366" s="204">
        <f>IFERROR(VLOOKUP(C366,'BANK INF DECEMBER 2022'!C366:J882,8,FALSE),)</f>
        <v>390000</v>
      </c>
      <c r="J366" s="204">
        <f>IFERROR(VLOOKUP(C366,'BANK INF DECEMBER 2022'!C366:L882,10,FALSE),)</f>
        <v>703025.23</v>
      </c>
      <c r="K366" s="204">
        <f>IFERROR(VLOOKUP(C366,'BANK INF DECEMBER 2022'!C366:M882,11,FALSE),)</f>
        <v>632722.71</v>
      </c>
      <c r="L366" s="204">
        <f>IFERROR(VLOOKUP(C366,'BANK INF DECEMBER 2022'!C366:N882,12,FALSE),)</f>
        <v>42544.541999999994</v>
      </c>
      <c r="M366" s="204">
        <f>IFERROR(VLOOKUP(C366,'BANK INF DECEMBER 2022'!C366:O882,13,FALSE),)</f>
        <v>70302.52</v>
      </c>
      <c r="N366" s="204">
        <f>IFERROR(VLOOKUP(C366,'BANK INF DECEMBER 2022'!C366:P882,14,FALSE),)</f>
        <v>100000</v>
      </c>
      <c r="O366" s="204">
        <f t="shared" si="21"/>
        <v>212847.06200000001</v>
      </c>
      <c r="P366" s="204">
        <f>IFERROR(VLOOKUP(C366,'BANK INF DECEMBER 2022'!C366:R882,16,FALSE),)</f>
        <v>0</v>
      </c>
      <c r="Q366" s="204">
        <f t="shared" si="20"/>
        <v>490178.16799999995</v>
      </c>
      <c r="R366" s="204">
        <f>IFERROR(VLOOKUP(C366,'BANK INF DECEMBER 2022'!C366:T882,18,FALSE),)</f>
        <v>28121.01</v>
      </c>
      <c r="S366" s="204">
        <f>IFERROR(VLOOKUP(C366,'BANK INF DECEMBER 2022'!C366:U882,19,FALSE),)</f>
        <v>70302.52</v>
      </c>
      <c r="T366" s="204">
        <f>IFERROR(VLOOKUP(C366,'BANK INF DECEMBER 2022'!C366:V882,20,FALSE),)</f>
        <v>3515.13</v>
      </c>
      <c r="U366" s="210">
        <f t="shared" si="22"/>
        <v>101938.66</v>
      </c>
      <c r="V366" s="210">
        <f t="shared" si="23"/>
        <v>804963.89</v>
      </c>
    </row>
    <row r="367" spans="1:22" s="194" customFormat="1" ht="29.15" customHeight="1">
      <c r="A367" s="211">
        <v>365</v>
      </c>
      <c r="B367" s="202">
        <v>6</v>
      </c>
      <c r="C367" s="710" t="s">
        <v>611</v>
      </c>
      <c r="D367" s="203" t="s">
        <v>787</v>
      </c>
      <c r="E367" s="203" t="str">
        <f>IFERROR(VLOOKUP(C367,'BANK INF DECEMBER 2022'!C367:F883,4,FALSE),)</f>
        <v>0152680468800</v>
      </c>
      <c r="F367" s="204" t="s">
        <v>194</v>
      </c>
      <c r="G367" s="204">
        <f>IFERROR(VLOOKUP(C367,'BANK INF DECEMBER 2022'!C367:H883,6,FALSE),)</f>
        <v>26</v>
      </c>
      <c r="H367" s="204">
        <f>IFERROR(VLOOKUP(C367,'BANK INF DECEMBER 2022'!C367:I883,7,FALSE),)</f>
        <v>12500</v>
      </c>
      <c r="I367" s="204">
        <f>IFERROR(VLOOKUP(C367,'BANK INF DECEMBER 2022'!C367:J883,8,FALSE),)</f>
        <v>325000</v>
      </c>
      <c r="J367" s="204">
        <f>IFERROR(VLOOKUP(C367,'BANK INF DECEMBER 2022'!C367:L883,10,FALSE),)</f>
        <v>629190.06999999995</v>
      </c>
      <c r="K367" s="204">
        <f>IFERROR(VLOOKUP(C367,'BANK INF DECEMBER 2022'!C367:M883,11,FALSE),)</f>
        <v>566271.05999999994</v>
      </c>
      <c r="L367" s="204">
        <f>IFERROR(VLOOKUP(C367,'BANK INF DECEMBER 2022'!C367:N883,12,FALSE),)</f>
        <v>29254.211999999989</v>
      </c>
      <c r="M367" s="204">
        <f>IFERROR(VLOOKUP(C367,'BANK INF DECEMBER 2022'!C367:O883,13,FALSE),)</f>
        <v>62919.01</v>
      </c>
      <c r="N367" s="204">
        <f>IFERROR(VLOOKUP(C367,'BANK INF DECEMBER 2022'!C367:P883,14,FALSE),)</f>
        <v>100000</v>
      </c>
      <c r="O367" s="204">
        <f t="shared" si="21"/>
        <v>192173.22200000001</v>
      </c>
      <c r="P367" s="204">
        <f>IFERROR(VLOOKUP(C367,'BANK INF DECEMBER 2022'!C367:R883,16,FALSE),)</f>
        <v>0</v>
      </c>
      <c r="Q367" s="204">
        <f t="shared" si="20"/>
        <v>437016.84799999994</v>
      </c>
      <c r="R367" s="204">
        <f>IFERROR(VLOOKUP(C367,'BANK INF DECEMBER 2022'!C367:T883,18,FALSE),)</f>
        <v>25167.599999999999</v>
      </c>
      <c r="S367" s="204">
        <f>IFERROR(VLOOKUP(C367,'BANK INF DECEMBER 2022'!C367:U883,19,FALSE),)</f>
        <v>62919.01</v>
      </c>
      <c r="T367" s="204">
        <f>IFERROR(VLOOKUP(C367,'BANK INF DECEMBER 2022'!C367:V883,20,FALSE),)</f>
        <v>3145.95</v>
      </c>
      <c r="U367" s="210">
        <f t="shared" si="22"/>
        <v>91232.56</v>
      </c>
      <c r="V367" s="210">
        <f t="shared" si="23"/>
        <v>720422.62999999989</v>
      </c>
    </row>
    <row r="368" spans="1:22" s="194" customFormat="1" ht="29.15" customHeight="1">
      <c r="A368" s="211">
        <v>366</v>
      </c>
      <c r="B368" s="202">
        <v>6</v>
      </c>
      <c r="C368" s="710" t="s">
        <v>612</v>
      </c>
      <c r="D368" s="203" t="s">
        <v>787</v>
      </c>
      <c r="E368" s="203" t="str">
        <f>IFERROR(VLOOKUP(C368,'BANK INF DECEMBER 2022'!C368:F884,4,FALSE),)</f>
        <v>0152683634300</v>
      </c>
      <c r="F368" s="204" t="s">
        <v>194</v>
      </c>
      <c r="G368" s="204">
        <f>IFERROR(VLOOKUP(C368,'BANK INF DECEMBER 2022'!C368:H884,6,FALSE),)</f>
        <v>26</v>
      </c>
      <c r="H368" s="204">
        <f>IFERROR(VLOOKUP(C368,'BANK INF DECEMBER 2022'!C368:I884,7,FALSE),)</f>
        <v>12500</v>
      </c>
      <c r="I368" s="204">
        <f>IFERROR(VLOOKUP(C368,'BANK INF DECEMBER 2022'!C368:J884,8,FALSE),)</f>
        <v>325000</v>
      </c>
      <c r="J368" s="204">
        <f>IFERROR(VLOOKUP(C368,'BANK INF DECEMBER 2022'!C368:L884,10,FALSE),)</f>
        <v>657525.57999999996</v>
      </c>
      <c r="K368" s="204">
        <f>IFERROR(VLOOKUP(C368,'BANK INF DECEMBER 2022'!C368:M884,11,FALSE),)</f>
        <v>591773.02</v>
      </c>
      <c r="L368" s="204">
        <f>IFERROR(VLOOKUP(C368,'BANK INF DECEMBER 2022'!C368:N884,12,FALSE),)</f>
        <v>34354.604000000007</v>
      </c>
      <c r="M368" s="204">
        <f>IFERROR(VLOOKUP(C368,'BANK INF DECEMBER 2022'!C368:O884,13,FALSE),)</f>
        <v>65752.56</v>
      </c>
      <c r="N368" s="204">
        <f>IFERROR(VLOOKUP(C368,'BANK INF DECEMBER 2022'!C368:P884,14,FALSE),)</f>
        <v>100000</v>
      </c>
      <c r="O368" s="204">
        <f t="shared" si="21"/>
        <v>200107.16399999999</v>
      </c>
      <c r="P368" s="204">
        <f>IFERROR(VLOOKUP(C368,'BANK INF DECEMBER 2022'!C368:R884,16,FALSE),)</f>
        <v>0</v>
      </c>
      <c r="Q368" s="204">
        <f t="shared" si="20"/>
        <v>457418.41599999997</v>
      </c>
      <c r="R368" s="204">
        <f>IFERROR(VLOOKUP(C368,'BANK INF DECEMBER 2022'!C368:T884,18,FALSE),)</f>
        <v>26301.02</v>
      </c>
      <c r="S368" s="204">
        <f>IFERROR(VLOOKUP(C368,'BANK INF DECEMBER 2022'!C368:U884,19,FALSE),)</f>
        <v>65752.56</v>
      </c>
      <c r="T368" s="204">
        <f>IFERROR(VLOOKUP(C368,'BANK INF DECEMBER 2022'!C368:V884,20,FALSE),)</f>
        <v>3287.63</v>
      </c>
      <c r="U368" s="210">
        <f t="shared" si="22"/>
        <v>95341.21</v>
      </c>
      <c r="V368" s="210">
        <f t="shared" si="23"/>
        <v>752866.78999999992</v>
      </c>
    </row>
    <row r="369" spans="1:22" s="194" customFormat="1" ht="29.15" customHeight="1">
      <c r="A369" s="211">
        <v>367</v>
      </c>
      <c r="B369" s="202">
        <v>6</v>
      </c>
      <c r="C369" s="710" t="s">
        <v>613</v>
      </c>
      <c r="D369" s="203" t="s">
        <v>787</v>
      </c>
      <c r="E369" s="203" t="str">
        <f>IFERROR(VLOOKUP(C369,'BANK INF DECEMBER 2022'!C369:F885,4,FALSE),)</f>
        <v>0152666143400</v>
      </c>
      <c r="F369" s="204" t="s">
        <v>194</v>
      </c>
      <c r="G369" s="204">
        <f>IFERROR(VLOOKUP(C369,'BANK INF DECEMBER 2022'!C369:H885,6,FALSE),)</f>
        <v>26</v>
      </c>
      <c r="H369" s="204">
        <f>IFERROR(VLOOKUP(C369,'BANK INF DECEMBER 2022'!C369:I885,7,FALSE),)</f>
        <v>12500</v>
      </c>
      <c r="I369" s="204">
        <f>IFERROR(VLOOKUP(C369,'BANK INF DECEMBER 2022'!C369:J885,8,FALSE),)</f>
        <v>325000</v>
      </c>
      <c r="J369" s="204">
        <f>IFERROR(VLOOKUP(C369,'BANK INF DECEMBER 2022'!C369:L885,10,FALSE),)</f>
        <v>649191.6</v>
      </c>
      <c r="K369" s="204">
        <f>IFERROR(VLOOKUP(C369,'BANK INF DECEMBER 2022'!C369:M885,11,FALSE),)</f>
        <v>584272.43999999994</v>
      </c>
      <c r="L369" s="204">
        <f>IFERROR(VLOOKUP(C369,'BANK INF DECEMBER 2022'!C369:N885,12,FALSE),)</f>
        <v>32854.48799999999</v>
      </c>
      <c r="M369" s="204">
        <f>IFERROR(VLOOKUP(C369,'BANK INF DECEMBER 2022'!C369:O885,13,FALSE),)</f>
        <v>64919.16</v>
      </c>
      <c r="N369" s="204">
        <f>IFERROR(VLOOKUP(C369,'BANK INF DECEMBER 2022'!C369:P885,14,FALSE),)</f>
        <v>100000</v>
      </c>
      <c r="O369" s="204">
        <f t="shared" si="21"/>
        <v>197773.64799999999</v>
      </c>
      <c r="P369" s="204">
        <f>IFERROR(VLOOKUP(C369,'BANK INF DECEMBER 2022'!C369:R885,16,FALSE),)</f>
        <v>0</v>
      </c>
      <c r="Q369" s="204">
        <f t="shared" si="20"/>
        <v>451417.95199999999</v>
      </c>
      <c r="R369" s="204">
        <f>IFERROR(VLOOKUP(C369,'BANK INF DECEMBER 2022'!C369:T885,18,FALSE),)</f>
        <v>25967.66</v>
      </c>
      <c r="S369" s="204">
        <f>IFERROR(VLOOKUP(C369,'BANK INF DECEMBER 2022'!C369:U885,19,FALSE),)</f>
        <v>64919.16</v>
      </c>
      <c r="T369" s="204">
        <f>IFERROR(VLOOKUP(C369,'BANK INF DECEMBER 2022'!C369:V885,20,FALSE),)</f>
        <v>3245.96</v>
      </c>
      <c r="U369" s="210">
        <f t="shared" si="22"/>
        <v>94132.780000000013</v>
      </c>
      <c r="V369" s="210">
        <f t="shared" si="23"/>
        <v>743324.38</v>
      </c>
    </row>
    <row r="370" spans="1:22" s="194" customFormat="1" ht="29.15" customHeight="1">
      <c r="A370" s="211">
        <v>368</v>
      </c>
      <c r="B370" s="202">
        <v>6</v>
      </c>
      <c r="C370" s="710" t="s">
        <v>614</v>
      </c>
      <c r="D370" s="203" t="s">
        <v>787</v>
      </c>
      <c r="E370" s="203" t="str">
        <f>IFERROR(VLOOKUP(C370,'BANK INF DECEMBER 2022'!C370:F886,4,FALSE),)</f>
        <v>0152683134000</v>
      </c>
      <c r="F370" s="204" t="s">
        <v>194</v>
      </c>
      <c r="G370" s="204">
        <f>IFERROR(VLOOKUP(C370,'BANK INF DECEMBER 2022'!C370:H886,6,FALSE),)</f>
        <v>24</v>
      </c>
      <c r="H370" s="204">
        <f>IFERROR(VLOOKUP(C370,'BANK INF DECEMBER 2022'!C370:I886,7,FALSE),)</f>
        <v>12500</v>
      </c>
      <c r="I370" s="204">
        <f>IFERROR(VLOOKUP(C370,'BANK INF DECEMBER 2022'!C370:J886,8,FALSE),)</f>
        <v>325000</v>
      </c>
      <c r="J370" s="204">
        <f>IFERROR(VLOOKUP(C370,'BANK INF DECEMBER 2022'!C370:L886,10,FALSE),)</f>
        <v>555019.62</v>
      </c>
      <c r="K370" s="204">
        <f>IFERROR(VLOOKUP(C370,'BANK INF DECEMBER 2022'!C370:M886,11,FALSE),)</f>
        <v>499517.66</v>
      </c>
      <c r="L370" s="204">
        <f>IFERROR(VLOOKUP(C370,'BANK INF DECEMBER 2022'!C370:N886,12,FALSE),)</f>
        <v>18361.412799999998</v>
      </c>
      <c r="M370" s="204">
        <f>IFERROR(VLOOKUP(C370,'BANK INF DECEMBER 2022'!C370:O886,13,FALSE),)</f>
        <v>55501.96</v>
      </c>
      <c r="N370" s="204">
        <f>IFERROR(VLOOKUP(C370,'BANK INF DECEMBER 2022'!C370:P886,14,FALSE),)</f>
        <v>100000</v>
      </c>
      <c r="O370" s="204">
        <f t="shared" si="21"/>
        <v>173863.37280000001</v>
      </c>
      <c r="P370" s="204">
        <f>IFERROR(VLOOKUP(C370,'BANK INF DECEMBER 2022'!C370:R886,16,FALSE),)</f>
        <v>0</v>
      </c>
      <c r="Q370" s="204">
        <f t="shared" si="20"/>
        <v>381156.24719999998</v>
      </c>
      <c r="R370" s="204">
        <f>IFERROR(VLOOKUP(C370,'BANK INF DECEMBER 2022'!C370:T886,18,FALSE),)</f>
        <v>22200.78</v>
      </c>
      <c r="S370" s="204">
        <f>IFERROR(VLOOKUP(C370,'BANK INF DECEMBER 2022'!C370:U886,19,FALSE),)</f>
        <v>55501.96</v>
      </c>
      <c r="T370" s="204">
        <f>IFERROR(VLOOKUP(C370,'BANK INF DECEMBER 2022'!C370:V886,20,FALSE),)</f>
        <v>2775.1</v>
      </c>
      <c r="U370" s="210">
        <f t="shared" si="22"/>
        <v>80477.84</v>
      </c>
      <c r="V370" s="210">
        <f t="shared" si="23"/>
        <v>635497.46</v>
      </c>
    </row>
    <row r="371" spans="1:22" s="194" customFormat="1" ht="29.15" customHeight="1">
      <c r="A371" s="211">
        <v>369</v>
      </c>
      <c r="B371" s="202">
        <v>6</v>
      </c>
      <c r="C371" s="710" t="s">
        <v>615</v>
      </c>
      <c r="D371" s="203" t="s">
        <v>787</v>
      </c>
      <c r="E371" s="203" t="str">
        <f>IFERROR(VLOOKUP(C371,'BANK INF DECEMBER 2022'!C371:F887,4,FALSE),)</f>
        <v>0152679042700</v>
      </c>
      <c r="F371" s="204" t="s">
        <v>194</v>
      </c>
      <c r="G371" s="204">
        <f>IFERROR(VLOOKUP(C371,'BANK INF DECEMBER 2022'!C371:H887,6,FALSE),)</f>
        <v>26</v>
      </c>
      <c r="H371" s="204">
        <f>IFERROR(VLOOKUP(C371,'BANK INF DECEMBER 2022'!C371:I887,7,FALSE),)</f>
        <v>12500</v>
      </c>
      <c r="I371" s="204">
        <f>IFERROR(VLOOKUP(C371,'BANK INF DECEMBER 2022'!C371:J887,8,FALSE),)</f>
        <v>325000</v>
      </c>
      <c r="J371" s="204">
        <f>IFERROR(VLOOKUP(C371,'BANK INF DECEMBER 2022'!C371:L887,10,FALSE),)</f>
        <v>764617.15</v>
      </c>
      <c r="K371" s="204">
        <f>IFERROR(VLOOKUP(C371,'BANK INF DECEMBER 2022'!C371:M887,11,FALSE),)</f>
        <v>688155.43</v>
      </c>
      <c r="L371" s="204">
        <f>IFERROR(VLOOKUP(C371,'BANK INF DECEMBER 2022'!C371:N887,12,FALSE),)</f>
        <v>53631.08600000001</v>
      </c>
      <c r="M371" s="204">
        <f>IFERROR(VLOOKUP(C371,'BANK INF DECEMBER 2022'!C371:O887,13,FALSE),)</f>
        <v>76461.72</v>
      </c>
      <c r="N371" s="204">
        <f>IFERROR(VLOOKUP(C371,'BANK INF DECEMBER 2022'!C371:P887,14,FALSE),)</f>
        <v>100000</v>
      </c>
      <c r="O371" s="204">
        <f t="shared" si="21"/>
        <v>230092.80600000001</v>
      </c>
      <c r="P371" s="204">
        <f>IFERROR(VLOOKUP(C371,'BANK INF DECEMBER 2022'!C371:R887,16,FALSE),)</f>
        <v>0</v>
      </c>
      <c r="Q371" s="204">
        <f t="shared" si="20"/>
        <v>534524.34400000004</v>
      </c>
      <c r="R371" s="204">
        <f>IFERROR(VLOOKUP(C371,'BANK INF DECEMBER 2022'!C371:T887,18,FALSE),)</f>
        <v>30584.69</v>
      </c>
      <c r="S371" s="204">
        <f>IFERROR(VLOOKUP(C371,'BANK INF DECEMBER 2022'!C371:U887,19,FALSE),)</f>
        <v>76461.72</v>
      </c>
      <c r="T371" s="204">
        <f>IFERROR(VLOOKUP(C371,'BANK INF DECEMBER 2022'!C371:V887,20,FALSE),)</f>
        <v>3823.09</v>
      </c>
      <c r="U371" s="210">
        <f t="shared" si="22"/>
        <v>110869.5</v>
      </c>
      <c r="V371" s="210">
        <f t="shared" si="23"/>
        <v>875486.65</v>
      </c>
    </row>
    <row r="372" spans="1:22" s="194" customFormat="1" ht="29.15" customHeight="1">
      <c r="A372" s="211">
        <v>370</v>
      </c>
      <c r="B372" s="202">
        <v>6</v>
      </c>
      <c r="C372" s="710" t="s">
        <v>616</v>
      </c>
      <c r="D372" s="203" t="s">
        <v>787</v>
      </c>
      <c r="E372" s="203" t="str">
        <f>IFERROR(VLOOKUP(C372,'BANK INF DECEMBER 2022'!C372:F888,4,FALSE),)</f>
        <v>0152682506000</v>
      </c>
      <c r="F372" s="204" t="s">
        <v>194</v>
      </c>
      <c r="G372" s="204">
        <f>IFERROR(VLOOKUP(C372,'BANK INF DECEMBER 2022'!C372:H888,6,FALSE),)</f>
        <v>20</v>
      </c>
      <c r="H372" s="204">
        <f>IFERROR(VLOOKUP(C372,'BANK INF DECEMBER 2022'!C372:I888,7,FALSE),)</f>
        <v>12500</v>
      </c>
      <c r="I372" s="204">
        <f>IFERROR(VLOOKUP(C372,'BANK INF DECEMBER 2022'!C372:J888,8,FALSE),)</f>
        <v>325000</v>
      </c>
      <c r="J372" s="204">
        <f>IFERROR(VLOOKUP(C372,'BANK INF DECEMBER 2022'!C372:L888,10,FALSE),)</f>
        <v>376676.41</v>
      </c>
      <c r="K372" s="204">
        <f>IFERROR(VLOOKUP(C372,'BANK INF DECEMBER 2022'!C372:M888,11,FALSE),)</f>
        <v>339008.76999999996</v>
      </c>
      <c r="L372" s="204">
        <f>IFERROR(VLOOKUP(C372,'BANK INF DECEMBER 2022'!C372:N888,12,FALSE),)</f>
        <v>5520.7015999999967</v>
      </c>
      <c r="M372" s="204">
        <f>IFERROR(VLOOKUP(C372,'BANK INF DECEMBER 2022'!C372:O888,13,FALSE),)</f>
        <v>37667.64</v>
      </c>
      <c r="N372" s="204">
        <f>IFERROR(VLOOKUP(C372,'BANK INF DECEMBER 2022'!C372:P888,14,FALSE),)</f>
        <v>100000</v>
      </c>
      <c r="O372" s="204">
        <f t="shared" si="21"/>
        <v>143188.34159999999</v>
      </c>
      <c r="P372" s="204">
        <f>IFERROR(VLOOKUP(C372,'BANK INF DECEMBER 2022'!C372:R888,16,FALSE),)</f>
        <v>0</v>
      </c>
      <c r="Q372" s="204">
        <f t="shared" si="20"/>
        <v>233488.06839999999</v>
      </c>
      <c r="R372" s="204">
        <f>IFERROR(VLOOKUP(C372,'BANK INF DECEMBER 2022'!C372:T888,18,FALSE),)</f>
        <v>15067.06</v>
      </c>
      <c r="S372" s="204">
        <f>IFERROR(VLOOKUP(C372,'BANK INF DECEMBER 2022'!C372:U888,19,FALSE),)</f>
        <v>37667.64</v>
      </c>
      <c r="T372" s="204">
        <f>IFERROR(VLOOKUP(C372,'BANK INF DECEMBER 2022'!C372:V888,20,FALSE),)</f>
        <v>1883.38</v>
      </c>
      <c r="U372" s="210">
        <f t="shared" si="22"/>
        <v>54618.079999999994</v>
      </c>
      <c r="V372" s="210">
        <f t="shared" si="23"/>
        <v>431294.49</v>
      </c>
    </row>
    <row r="373" spans="1:22" s="194" customFormat="1" ht="29.15" customHeight="1">
      <c r="A373" s="211">
        <v>371</v>
      </c>
      <c r="B373" s="202">
        <v>6</v>
      </c>
      <c r="C373" s="710" t="s">
        <v>617</v>
      </c>
      <c r="D373" s="203" t="s">
        <v>787</v>
      </c>
      <c r="E373" s="203" t="str">
        <f>IFERROR(VLOOKUP(C373,'BANK INF DECEMBER 2022'!C373:F889,4,FALSE),)</f>
        <v>0152683845300</v>
      </c>
      <c r="F373" s="204" t="s">
        <v>194</v>
      </c>
      <c r="G373" s="204">
        <f>IFERROR(VLOOKUP(C373,'BANK INF DECEMBER 2022'!C373:H889,6,FALSE),)</f>
        <v>26</v>
      </c>
      <c r="H373" s="204">
        <f>IFERROR(VLOOKUP(C373,'BANK INF DECEMBER 2022'!C373:I889,7,FALSE),)</f>
        <v>12500</v>
      </c>
      <c r="I373" s="204">
        <f>IFERROR(VLOOKUP(C373,'BANK INF DECEMBER 2022'!C373:J889,8,FALSE),)</f>
        <v>325000</v>
      </c>
      <c r="J373" s="204">
        <f>IFERROR(VLOOKUP(C373,'BANK INF DECEMBER 2022'!C373:L889,10,FALSE),)</f>
        <v>733781.44</v>
      </c>
      <c r="K373" s="204">
        <f>IFERROR(VLOOKUP(C373,'BANK INF DECEMBER 2022'!C373:M889,11,FALSE),)</f>
        <v>660403.29999999993</v>
      </c>
      <c r="L373" s="204">
        <f>IFERROR(VLOOKUP(C373,'BANK INF DECEMBER 2022'!C373:N889,12,FALSE),)</f>
        <v>48080.659999999989</v>
      </c>
      <c r="M373" s="204">
        <f>IFERROR(VLOOKUP(C373,'BANK INF DECEMBER 2022'!C373:O889,13,FALSE),)</f>
        <v>73378.14</v>
      </c>
      <c r="N373" s="204">
        <f>IFERROR(VLOOKUP(C373,'BANK INF DECEMBER 2022'!C373:P889,14,FALSE),)</f>
        <v>100000</v>
      </c>
      <c r="O373" s="204">
        <f t="shared" si="21"/>
        <v>221458.8</v>
      </c>
      <c r="P373" s="204">
        <f>IFERROR(VLOOKUP(C373,'BANK INF DECEMBER 2022'!C373:R889,16,FALSE),)</f>
        <v>0</v>
      </c>
      <c r="Q373" s="204">
        <f t="shared" si="20"/>
        <v>512322.63999999996</v>
      </c>
      <c r="R373" s="204">
        <f>IFERROR(VLOOKUP(C373,'BANK INF DECEMBER 2022'!C373:T889,18,FALSE),)</f>
        <v>29351.26</v>
      </c>
      <c r="S373" s="204">
        <f>IFERROR(VLOOKUP(C373,'BANK INF DECEMBER 2022'!C373:U889,19,FALSE),)</f>
        <v>73378.14</v>
      </c>
      <c r="T373" s="204">
        <f>IFERROR(VLOOKUP(C373,'BANK INF DECEMBER 2022'!C373:V889,20,FALSE),)</f>
        <v>3668.91</v>
      </c>
      <c r="U373" s="210">
        <f t="shared" si="22"/>
        <v>106398.31</v>
      </c>
      <c r="V373" s="210">
        <f t="shared" si="23"/>
        <v>840179.75</v>
      </c>
    </row>
    <row r="374" spans="1:22" s="194" customFormat="1" ht="29.15" customHeight="1">
      <c r="A374" s="211">
        <v>372</v>
      </c>
      <c r="B374" s="202">
        <v>6</v>
      </c>
      <c r="C374" s="710" t="s">
        <v>618</v>
      </c>
      <c r="D374" s="203" t="s">
        <v>787</v>
      </c>
      <c r="E374" s="203" t="str">
        <f>IFERROR(VLOOKUP(C374,'BANK INF DECEMBER 2022'!C374:F890,4,FALSE),)</f>
        <v>0152683879000</v>
      </c>
      <c r="F374" s="204" t="s">
        <v>194</v>
      </c>
      <c r="G374" s="204">
        <f>IFERROR(VLOOKUP(C374,'BANK INF DECEMBER 2022'!C374:H890,6,FALSE),)</f>
        <v>26</v>
      </c>
      <c r="H374" s="204">
        <f>IFERROR(VLOOKUP(C374,'BANK INF DECEMBER 2022'!C374:I890,7,FALSE),)</f>
        <v>12500</v>
      </c>
      <c r="I374" s="204">
        <f>IFERROR(VLOOKUP(C374,'BANK INF DECEMBER 2022'!C374:J890,8,FALSE),)</f>
        <v>325000</v>
      </c>
      <c r="J374" s="204">
        <f>IFERROR(VLOOKUP(C374,'BANK INF DECEMBER 2022'!C374:L890,10,FALSE),)</f>
        <v>508347.44</v>
      </c>
      <c r="K374" s="204">
        <f>IFERROR(VLOOKUP(C374,'BANK INF DECEMBER 2022'!C374:M890,11,FALSE),)</f>
        <v>457512.7</v>
      </c>
      <c r="L374" s="204">
        <f>IFERROR(VLOOKUP(C374,'BANK INF DECEMBER 2022'!C374:N890,12,FALSE),)</f>
        <v>15001.016000000001</v>
      </c>
      <c r="M374" s="204">
        <f>IFERROR(VLOOKUP(C374,'BANK INF DECEMBER 2022'!C374:O890,13,FALSE),)</f>
        <v>50834.74</v>
      </c>
      <c r="N374" s="204">
        <f>IFERROR(VLOOKUP(C374,'BANK INF DECEMBER 2022'!C374:P890,14,FALSE),)</f>
        <v>100000</v>
      </c>
      <c r="O374" s="204">
        <f t="shared" si="21"/>
        <v>165835.75599999999</v>
      </c>
      <c r="P374" s="204">
        <f>IFERROR(VLOOKUP(C374,'BANK INF DECEMBER 2022'!C374:R890,16,FALSE),)</f>
        <v>0</v>
      </c>
      <c r="Q374" s="204">
        <f t="shared" si="20"/>
        <v>342511.68400000001</v>
      </c>
      <c r="R374" s="204">
        <f>IFERROR(VLOOKUP(C374,'BANK INF DECEMBER 2022'!C374:T890,18,FALSE),)</f>
        <v>20333.900000000001</v>
      </c>
      <c r="S374" s="204">
        <f>IFERROR(VLOOKUP(C374,'BANK INF DECEMBER 2022'!C374:U890,19,FALSE),)</f>
        <v>50834.74</v>
      </c>
      <c r="T374" s="204">
        <f>IFERROR(VLOOKUP(C374,'BANK INF DECEMBER 2022'!C374:V890,20,FALSE),)</f>
        <v>2541.7399999999998</v>
      </c>
      <c r="U374" s="210">
        <f t="shared" si="22"/>
        <v>73710.38</v>
      </c>
      <c r="V374" s="210">
        <f t="shared" si="23"/>
        <v>582057.82000000007</v>
      </c>
    </row>
    <row r="375" spans="1:22" s="194" customFormat="1" ht="29.15" customHeight="1">
      <c r="A375" s="211">
        <v>373</v>
      </c>
      <c r="B375" s="202">
        <v>6</v>
      </c>
      <c r="C375" s="710" t="s">
        <v>619</v>
      </c>
      <c r="D375" s="203" t="s">
        <v>787</v>
      </c>
      <c r="E375" s="203" t="str">
        <f>IFERROR(VLOOKUP(C375,'BANK INF DECEMBER 2022'!C375:F891,4,FALSE),)</f>
        <v>0152684075700</v>
      </c>
      <c r="F375" s="204" t="s">
        <v>204</v>
      </c>
      <c r="G375" s="204">
        <f>IFERROR(VLOOKUP(C375,'BANK INF DECEMBER 2022'!C375:H891,6,FALSE),)</f>
        <v>26</v>
      </c>
      <c r="H375" s="204">
        <f>IFERROR(VLOOKUP(C375,'BANK INF DECEMBER 2022'!C375:I891,7,FALSE),)</f>
        <v>15000</v>
      </c>
      <c r="I375" s="204">
        <f>IFERROR(VLOOKUP(C375,'BANK INF DECEMBER 2022'!C375:J891,8,FALSE),)</f>
        <v>390000</v>
      </c>
      <c r="J375" s="204">
        <f>IFERROR(VLOOKUP(C375,'BANK INF DECEMBER 2022'!C375:L891,10,FALSE),)</f>
        <v>904539.58</v>
      </c>
      <c r="K375" s="204">
        <f>IFERROR(VLOOKUP(C375,'BANK INF DECEMBER 2022'!C375:M891,11,FALSE),)</f>
        <v>814085.62</v>
      </c>
      <c r="L375" s="204">
        <f>IFERROR(VLOOKUP(C375,'BANK INF DECEMBER 2022'!C375:N891,12,FALSE),)</f>
        <v>81521.404999999999</v>
      </c>
      <c r="M375" s="204">
        <f>IFERROR(VLOOKUP(C375,'BANK INF DECEMBER 2022'!C375:O891,13,FALSE),)</f>
        <v>90453.96</v>
      </c>
      <c r="N375" s="204">
        <f>IFERROR(VLOOKUP(C375,'BANK INF DECEMBER 2022'!C375:P891,14,FALSE),)</f>
        <v>0</v>
      </c>
      <c r="O375" s="204">
        <f t="shared" si="21"/>
        <v>171975.36499999999</v>
      </c>
      <c r="P375" s="204">
        <f>IFERROR(VLOOKUP(C375,'BANK INF DECEMBER 2022'!C375:R891,16,FALSE),)</f>
        <v>0</v>
      </c>
      <c r="Q375" s="204">
        <f t="shared" si="20"/>
        <v>732564.21499999997</v>
      </c>
      <c r="R375" s="204">
        <f>IFERROR(VLOOKUP(C375,'BANK INF DECEMBER 2022'!C375:T891,18,FALSE),)</f>
        <v>36181.58</v>
      </c>
      <c r="S375" s="204">
        <f>IFERROR(VLOOKUP(C375,'BANK INF DECEMBER 2022'!C375:U891,19,FALSE),)</f>
        <v>90453.96</v>
      </c>
      <c r="T375" s="204">
        <f>IFERROR(VLOOKUP(C375,'BANK INF DECEMBER 2022'!C375:V891,20,FALSE),)</f>
        <v>4522.7</v>
      </c>
      <c r="U375" s="210">
        <f t="shared" si="22"/>
        <v>131158.24000000002</v>
      </c>
      <c r="V375" s="210">
        <f t="shared" si="23"/>
        <v>1035697.82</v>
      </c>
    </row>
    <row r="376" spans="1:22" s="194" customFormat="1" ht="29.15" customHeight="1">
      <c r="A376" s="211">
        <v>374</v>
      </c>
      <c r="B376" s="202">
        <v>6</v>
      </c>
      <c r="C376" s="710" t="s">
        <v>620</v>
      </c>
      <c r="D376" s="203" t="s">
        <v>787</v>
      </c>
      <c r="E376" s="203" t="str">
        <f>IFERROR(VLOOKUP(C376,'BANK INF DECEMBER 2022'!C376:F892,4,FALSE),)</f>
        <v>0152680150900</v>
      </c>
      <c r="F376" s="204" t="s">
        <v>204</v>
      </c>
      <c r="G376" s="204">
        <f>IFERROR(VLOOKUP(C376,'BANK INF DECEMBER 2022'!C376:H892,6,FALSE),)</f>
        <v>26</v>
      </c>
      <c r="H376" s="204">
        <f>IFERROR(VLOOKUP(C376,'BANK INF DECEMBER 2022'!C376:I892,7,FALSE),)</f>
        <v>15000</v>
      </c>
      <c r="I376" s="204">
        <f>IFERROR(VLOOKUP(C376,'BANK INF DECEMBER 2022'!C376:J892,8,FALSE),)</f>
        <v>390000</v>
      </c>
      <c r="J376" s="204">
        <f>IFERROR(VLOOKUP(C376,'BANK INF DECEMBER 2022'!C376:L892,10,FALSE),)</f>
        <v>768029.08</v>
      </c>
      <c r="K376" s="204">
        <f>IFERROR(VLOOKUP(C376,'BANK INF DECEMBER 2022'!C376:M892,11,FALSE),)</f>
        <v>691226.16999999993</v>
      </c>
      <c r="L376" s="204">
        <f>IFERROR(VLOOKUP(C376,'BANK INF DECEMBER 2022'!C376:N892,12,FALSE),)</f>
        <v>54245.233999999989</v>
      </c>
      <c r="M376" s="204">
        <f>IFERROR(VLOOKUP(C376,'BANK INF DECEMBER 2022'!C376:O892,13,FALSE),)</f>
        <v>76802.91</v>
      </c>
      <c r="N376" s="204">
        <f>IFERROR(VLOOKUP(C376,'BANK INF DECEMBER 2022'!C376:P892,14,FALSE),)</f>
        <v>0</v>
      </c>
      <c r="O376" s="204">
        <f t="shared" si="21"/>
        <v>131048.144</v>
      </c>
      <c r="P376" s="204">
        <f>IFERROR(VLOOKUP(C376,'BANK INF DECEMBER 2022'!C376:R892,16,FALSE),)</f>
        <v>0</v>
      </c>
      <c r="Q376" s="204">
        <f t="shared" si="20"/>
        <v>636980.93599999999</v>
      </c>
      <c r="R376" s="204">
        <f>IFERROR(VLOOKUP(C376,'BANK INF DECEMBER 2022'!C376:T892,18,FALSE),)</f>
        <v>30721.16</v>
      </c>
      <c r="S376" s="204">
        <f>IFERROR(VLOOKUP(C376,'BANK INF DECEMBER 2022'!C376:U892,19,FALSE),)</f>
        <v>76802.91</v>
      </c>
      <c r="T376" s="204">
        <f>IFERROR(VLOOKUP(C376,'BANK INF DECEMBER 2022'!C376:V892,20,FALSE),)</f>
        <v>3840.15</v>
      </c>
      <c r="U376" s="210">
        <f t="shared" si="22"/>
        <v>111364.22</v>
      </c>
      <c r="V376" s="210">
        <f t="shared" si="23"/>
        <v>879393.29999999993</v>
      </c>
    </row>
    <row r="377" spans="1:22" s="194" customFormat="1" ht="29.15" customHeight="1">
      <c r="A377" s="211">
        <v>375</v>
      </c>
      <c r="B377" s="202">
        <v>6</v>
      </c>
      <c r="C377" s="710" t="s">
        <v>621</v>
      </c>
      <c r="D377" s="203" t="s">
        <v>787</v>
      </c>
      <c r="E377" s="203" t="str">
        <f>IFERROR(VLOOKUP(C377,'BANK INF DECEMBER 2022'!C377:F893,4,FALSE),)</f>
        <v>0152395367500</v>
      </c>
      <c r="F377" s="204" t="s">
        <v>194</v>
      </c>
      <c r="G377" s="204">
        <f>IFERROR(VLOOKUP(C377,'BANK INF DECEMBER 2022'!C377:H893,6,FALSE),)</f>
        <v>23</v>
      </c>
      <c r="H377" s="204">
        <f>IFERROR(VLOOKUP(C377,'BANK INF DECEMBER 2022'!C377:I893,7,FALSE),)</f>
        <v>12500</v>
      </c>
      <c r="I377" s="204">
        <f>IFERROR(VLOOKUP(C377,'BANK INF DECEMBER 2022'!C377:J893,8,FALSE),)</f>
        <v>325000</v>
      </c>
      <c r="J377" s="204">
        <f>IFERROR(VLOOKUP(C377,'BANK INF DECEMBER 2022'!C377:L893,10,FALSE),)</f>
        <v>628776.25</v>
      </c>
      <c r="K377" s="204">
        <f>IFERROR(VLOOKUP(C377,'BANK INF DECEMBER 2022'!C377:M893,11,FALSE),)</f>
        <v>565898.62</v>
      </c>
      <c r="L377" s="204">
        <f>IFERROR(VLOOKUP(C377,'BANK INF DECEMBER 2022'!C377:N893,12,FALSE),)</f>
        <v>29179.724000000002</v>
      </c>
      <c r="M377" s="204">
        <f>IFERROR(VLOOKUP(C377,'BANK INF DECEMBER 2022'!C377:O893,13,FALSE),)</f>
        <v>62877.63</v>
      </c>
      <c r="N377" s="204">
        <f>IFERROR(VLOOKUP(C377,'BANK INF DECEMBER 2022'!C377:P893,14,FALSE),)</f>
        <v>100000</v>
      </c>
      <c r="O377" s="204">
        <f t="shared" si="21"/>
        <v>192057.35399999999</v>
      </c>
      <c r="P377" s="204">
        <f>IFERROR(VLOOKUP(C377,'BANK INF DECEMBER 2022'!C377:R893,16,FALSE),)</f>
        <v>0</v>
      </c>
      <c r="Q377" s="204">
        <f t="shared" si="20"/>
        <v>436718.89600000001</v>
      </c>
      <c r="R377" s="204">
        <f>IFERROR(VLOOKUP(C377,'BANK INF DECEMBER 2022'!C377:T893,18,FALSE),)</f>
        <v>25151.05</v>
      </c>
      <c r="S377" s="204">
        <f>IFERROR(VLOOKUP(C377,'BANK INF DECEMBER 2022'!C377:U893,19,FALSE),)</f>
        <v>62877.63</v>
      </c>
      <c r="T377" s="204">
        <f>IFERROR(VLOOKUP(C377,'BANK INF DECEMBER 2022'!C377:V893,20,FALSE),)</f>
        <v>3143.88</v>
      </c>
      <c r="U377" s="210">
        <f t="shared" si="22"/>
        <v>91172.56</v>
      </c>
      <c r="V377" s="210">
        <f t="shared" si="23"/>
        <v>719948.81</v>
      </c>
    </row>
    <row r="378" spans="1:22" s="194" customFormat="1" ht="29.15" customHeight="1">
      <c r="A378" s="211">
        <v>376</v>
      </c>
      <c r="B378" s="202">
        <v>6</v>
      </c>
      <c r="C378" s="710" t="s">
        <v>622</v>
      </c>
      <c r="D378" s="203" t="s">
        <v>787</v>
      </c>
      <c r="E378" s="203" t="str">
        <f>IFERROR(VLOOKUP(C378,'BANK INF DECEMBER 2022'!C378:F894,4,FALSE),)</f>
        <v>0152684043200</v>
      </c>
      <c r="F378" s="204" t="s">
        <v>194</v>
      </c>
      <c r="G378" s="204">
        <f>IFERROR(VLOOKUP(C378,'BANK INF DECEMBER 2022'!C378:H894,6,FALSE),)</f>
        <v>24</v>
      </c>
      <c r="H378" s="204">
        <f>IFERROR(VLOOKUP(C378,'BANK INF DECEMBER 2022'!C378:I894,7,FALSE),)</f>
        <v>12500</v>
      </c>
      <c r="I378" s="204">
        <f>IFERROR(VLOOKUP(C378,'BANK INF DECEMBER 2022'!C378:J894,8,FALSE),)</f>
        <v>325000</v>
      </c>
      <c r="J378" s="204">
        <f>IFERROR(VLOOKUP(C378,'BANK INF DECEMBER 2022'!C378:L894,10,FALSE),)</f>
        <v>625025</v>
      </c>
      <c r="K378" s="204">
        <f>IFERROR(VLOOKUP(C378,'BANK INF DECEMBER 2022'!C378:M894,11,FALSE),)</f>
        <v>562522.5</v>
      </c>
      <c r="L378" s="204">
        <f>IFERROR(VLOOKUP(C378,'BANK INF DECEMBER 2022'!C378:N894,12,FALSE),)</f>
        <v>28504.5</v>
      </c>
      <c r="M378" s="204">
        <f>IFERROR(VLOOKUP(C378,'BANK INF DECEMBER 2022'!C378:O894,13,FALSE),)</f>
        <v>62502.5</v>
      </c>
      <c r="N378" s="204">
        <f>IFERROR(VLOOKUP(C378,'BANK INF DECEMBER 2022'!C378:P894,14,FALSE),)</f>
        <v>100000</v>
      </c>
      <c r="O378" s="204">
        <f t="shared" si="21"/>
        <v>191007</v>
      </c>
      <c r="P378" s="204">
        <f>IFERROR(VLOOKUP(C378,'BANK INF DECEMBER 2022'!C378:R894,16,FALSE),)</f>
        <v>0</v>
      </c>
      <c r="Q378" s="204">
        <f t="shared" si="20"/>
        <v>434018</v>
      </c>
      <c r="R378" s="204">
        <f>IFERROR(VLOOKUP(C378,'BANK INF DECEMBER 2022'!C378:T894,18,FALSE),)</f>
        <v>25001</v>
      </c>
      <c r="S378" s="204">
        <f>IFERROR(VLOOKUP(C378,'BANK INF DECEMBER 2022'!C378:U894,19,FALSE),)</f>
        <v>62502.5</v>
      </c>
      <c r="T378" s="204">
        <f>IFERROR(VLOOKUP(C378,'BANK INF DECEMBER 2022'!C378:V894,20,FALSE),)</f>
        <v>3125.13</v>
      </c>
      <c r="U378" s="210">
        <f t="shared" si="22"/>
        <v>90628.63</v>
      </c>
      <c r="V378" s="210">
        <f t="shared" si="23"/>
        <v>715653.63</v>
      </c>
    </row>
    <row r="379" spans="1:22" s="194" customFormat="1" ht="29.15" customHeight="1">
      <c r="A379" s="211">
        <v>377</v>
      </c>
      <c r="B379" s="202">
        <v>6</v>
      </c>
      <c r="C379" s="710" t="s">
        <v>623</v>
      </c>
      <c r="D379" s="203" t="s">
        <v>787</v>
      </c>
      <c r="E379" s="203" t="str">
        <f>IFERROR(VLOOKUP(C379,'BANK INF DECEMBER 2022'!C379:F895,4,FALSE),)</f>
        <v>0152584124900</v>
      </c>
      <c r="F379" s="204" t="s">
        <v>194</v>
      </c>
      <c r="G379" s="204">
        <f>IFERROR(VLOOKUP(C379,'BANK INF DECEMBER 2022'!C379:H895,6,FALSE),)</f>
        <v>23</v>
      </c>
      <c r="H379" s="204">
        <f>IFERROR(VLOOKUP(C379,'BANK INF DECEMBER 2022'!C379:I895,7,FALSE),)</f>
        <v>12500</v>
      </c>
      <c r="I379" s="204">
        <f>IFERROR(VLOOKUP(C379,'BANK INF DECEMBER 2022'!C379:J895,8,FALSE),)</f>
        <v>325000</v>
      </c>
      <c r="J379" s="204">
        <f>IFERROR(VLOOKUP(C379,'BANK INF DECEMBER 2022'!C379:L895,10,FALSE),)</f>
        <v>450845.9</v>
      </c>
      <c r="K379" s="204">
        <f>IFERROR(VLOOKUP(C379,'BANK INF DECEMBER 2022'!C379:M895,11,FALSE),)</f>
        <v>405761.31000000006</v>
      </c>
      <c r="L379" s="204">
        <f>IFERROR(VLOOKUP(C379,'BANK INF DECEMBER 2022'!C379:N895,12,FALSE),)</f>
        <v>10860.904800000004</v>
      </c>
      <c r="M379" s="204">
        <f>IFERROR(VLOOKUP(C379,'BANK INF DECEMBER 2022'!C379:O895,13,FALSE),)</f>
        <v>45084.59</v>
      </c>
      <c r="N379" s="204">
        <f>IFERROR(VLOOKUP(C379,'BANK INF DECEMBER 2022'!C379:P895,14,FALSE),)</f>
        <v>100000</v>
      </c>
      <c r="O379" s="204">
        <f t="shared" si="21"/>
        <v>155945.49479999999</v>
      </c>
      <c r="P379" s="204">
        <f>IFERROR(VLOOKUP(C379,'BANK INF DECEMBER 2022'!C379:R895,16,FALSE),)</f>
        <v>0</v>
      </c>
      <c r="Q379" s="204">
        <f t="shared" si="20"/>
        <v>294900.40520000004</v>
      </c>
      <c r="R379" s="204">
        <f>IFERROR(VLOOKUP(C379,'BANK INF DECEMBER 2022'!C379:T895,18,FALSE),)</f>
        <v>18033.84</v>
      </c>
      <c r="S379" s="204">
        <f>IFERROR(VLOOKUP(C379,'BANK INF DECEMBER 2022'!C379:U895,19,FALSE),)</f>
        <v>45084.59</v>
      </c>
      <c r="T379" s="204">
        <f>IFERROR(VLOOKUP(C379,'BANK INF DECEMBER 2022'!C379:V895,20,FALSE),)</f>
        <v>2254.23</v>
      </c>
      <c r="U379" s="210">
        <f t="shared" si="22"/>
        <v>65372.659999999996</v>
      </c>
      <c r="V379" s="210">
        <f t="shared" si="23"/>
        <v>516218.56</v>
      </c>
    </row>
    <row r="380" spans="1:22" s="194" customFormat="1" ht="29.15" customHeight="1">
      <c r="A380" s="211">
        <v>378</v>
      </c>
      <c r="B380" s="202">
        <v>6</v>
      </c>
      <c r="C380" s="710" t="s">
        <v>624</v>
      </c>
      <c r="D380" s="203" t="s">
        <v>787</v>
      </c>
      <c r="E380" s="203" t="str">
        <f>IFERROR(VLOOKUP(C380,'BANK INF DECEMBER 2022'!C380:F896,4,FALSE),)</f>
        <v>0152505773200</v>
      </c>
      <c r="F380" s="204" t="s">
        <v>204</v>
      </c>
      <c r="G380" s="204">
        <f>IFERROR(VLOOKUP(C380,'BANK INF DECEMBER 2022'!C380:H896,6,FALSE),)</f>
        <v>21</v>
      </c>
      <c r="H380" s="204">
        <f>IFERROR(VLOOKUP(C380,'BANK INF DECEMBER 2022'!C380:I896,7,FALSE),)</f>
        <v>15000</v>
      </c>
      <c r="I380" s="204">
        <f>IFERROR(VLOOKUP(C380,'BANK INF DECEMBER 2022'!C380:J896,8,FALSE),)</f>
        <v>390000</v>
      </c>
      <c r="J380" s="204">
        <f>IFERROR(VLOOKUP(C380,'BANK INF DECEMBER 2022'!C380:L896,10,FALSE),)</f>
        <v>504014.54</v>
      </c>
      <c r="K380" s="204">
        <f>IFERROR(VLOOKUP(C380,'BANK INF DECEMBER 2022'!C380:M896,11,FALSE),)</f>
        <v>453613.08999999997</v>
      </c>
      <c r="L380" s="204">
        <f>IFERROR(VLOOKUP(C380,'BANK INF DECEMBER 2022'!C380:N896,12,FALSE),)</f>
        <v>14689.047199999997</v>
      </c>
      <c r="M380" s="204">
        <f>IFERROR(VLOOKUP(C380,'BANK INF DECEMBER 2022'!C380:O896,13,FALSE),)</f>
        <v>50401.45</v>
      </c>
      <c r="N380" s="204">
        <f>IFERROR(VLOOKUP(C380,'BANK INF DECEMBER 2022'!C380:P896,14,FALSE),)</f>
        <v>100000</v>
      </c>
      <c r="O380" s="204">
        <f t="shared" si="21"/>
        <v>165090.49719999998</v>
      </c>
      <c r="P380" s="204">
        <f>IFERROR(VLOOKUP(C380,'BANK INF DECEMBER 2022'!C380:R896,16,FALSE),)</f>
        <v>0</v>
      </c>
      <c r="Q380" s="204">
        <f t="shared" si="20"/>
        <v>338924.0428</v>
      </c>
      <c r="R380" s="204">
        <f>IFERROR(VLOOKUP(C380,'BANK INF DECEMBER 2022'!C380:T896,18,FALSE),)</f>
        <v>20160.580000000002</v>
      </c>
      <c r="S380" s="204">
        <f>IFERROR(VLOOKUP(C380,'BANK INF DECEMBER 2022'!C380:U896,19,FALSE),)</f>
        <v>50401.45</v>
      </c>
      <c r="T380" s="204">
        <f>IFERROR(VLOOKUP(C380,'BANK INF DECEMBER 2022'!C380:V896,20,FALSE),)</f>
        <v>2520.0700000000002</v>
      </c>
      <c r="U380" s="210">
        <f t="shared" si="22"/>
        <v>73082.100000000006</v>
      </c>
      <c r="V380" s="210">
        <f t="shared" si="23"/>
        <v>577096.64</v>
      </c>
    </row>
    <row r="381" spans="1:22" s="194" customFormat="1" ht="29.15" customHeight="1">
      <c r="A381" s="211">
        <v>379</v>
      </c>
      <c r="B381" s="202">
        <v>6</v>
      </c>
      <c r="C381" s="710" t="s">
        <v>625</v>
      </c>
      <c r="D381" s="203" t="s">
        <v>787</v>
      </c>
      <c r="E381" s="203" t="str">
        <f>IFERROR(VLOOKUP(C381,'BANK INF DECEMBER 2022'!C381:F897,4,FALSE),)</f>
        <v>0152679510700</v>
      </c>
      <c r="F381" s="204" t="s">
        <v>194</v>
      </c>
      <c r="G381" s="204">
        <f>IFERROR(VLOOKUP(C381,'BANK INF DECEMBER 2022'!C381:H897,6,FALSE),)</f>
        <v>22</v>
      </c>
      <c r="H381" s="204">
        <f>IFERROR(VLOOKUP(C381,'BANK INF DECEMBER 2022'!C381:I897,7,FALSE),)</f>
        <v>12500</v>
      </c>
      <c r="I381" s="204">
        <f>IFERROR(VLOOKUP(C381,'BANK INF DECEMBER 2022'!C381:J897,8,FALSE),)</f>
        <v>325000</v>
      </c>
      <c r="J381" s="204">
        <f>IFERROR(VLOOKUP(C381,'BANK INF DECEMBER 2022'!C381:L897,10,FALSE),)</f>
        <v>486682.95</v>
      </c>
      <c r="K381" s="204">
        <f>IFERROR(VLOOKUP(C381,'BANK INF DECEMBER 2022'!C381:M897,11,FALSE),)</f>
        <v>438014.65</v>
      </c>
      <c r="L381" s="204">
        <f>IFERROR(VLOOKUP(C381,'BANK INF DECEMBER 2022'!C381:N897,12,FALSE),)</f>
        <v>13441.172000000002</v>
      </c>
      <c r="M381" s="204">
        <f>IFERROR(VLOOKUP(C381,'BANK INF DECEMBER 2022'!C381:O897,13,FALSE),)</f>
        <v>48668.3</v>
      </c>
      <c r="N381" s="204">
        <f>IFERROR(VLOOKUP(C381,'BANK INF DECEMBER 2022'!C381:P897,14,FALSE),)</f>
        <v>0</v>
      </c>
      <c r="O381" s="204">
        <f t="shared" si="21"/>
        <v>62109.472000000009</v>
      </c>
      <c r="P381" s="204">
        <f>IFERROR(VLOOKUP(C381,'BANK INF DECEMBER 2022'!C381:R897,16,FALSE),)</f>
        <v>0</v>
      </c>
      <c r="Q381" s="204">
        <f t="shared" si="20"/>
        <v>424573.478</v>
      </c>
      <c r="R381" s="204">
        <f>IFERROR(VLOOKUP(C381,'BANK INF DECEMBER 2022'!C381:T897,18,FALSE),)</f>
        <v>19467.32</v>
      </c>
      <c r="S381" s="204">
        <f>IFERROR(VLOOKUP(C381,'BANK INF DECEMBER 2022'!C381:U897,19,FALSE),)</f>
        <v>48668.3</v>
      </c>
      <c r="T381" s="204">
        <f>IFERROR(VLOOKUP(C381,'BANK INF DECEMBER 2022'!C381:V897,20,FALSE),)</f>
        <v>2433.41</v>
      </c>
      <c r="U381" s="210">
        <f t="shared" si="22"/>
        <v>70569.03</v>
      </c>
      <c r="V381" s="210">
        <f t="shared" si="23"/>
        <v>557251.98</v>
      </c>
    </row>
    <row r="382" spans="1:22" s="194" customFormat="1" ht="29.15" customHeight="1">
      <c r="A382" s="211">
        <v>380</v>
      </c>
      <c r="B382" s="202">
        <v>6</v>
      </c>
      <c r="C382" s="710" t="s">
        <v>626</v>
      </c>
      <c r="D382" s="203" t="s">
        <v>787</v>
      </c>
      <c r="E382" s="203" t="str">
        <f>IFERROR(VLOOKUP(C382,'BANK INF DECEMBER 2022'!C382:F898,4,FALSE),)</f>
        <v>0152685101700</v>
      </c>
      <c r="F382" s="204" t="s">
        <v>194</v>
      </c>
      <c r="G382" s="204">
        <f>IFERROR(VLOOKUP(C382,'BANK INF DECEMBER 2022'!C382:H898,6,FALSE),)</f>
        <v>26</v>
      </c>
      <c r="H382" s="204">
        <f>IFERROR(VLOOKUP(C382,'BANK INF DECEMBER 2022'!C382:I898,7,FALSE),)</f>
        <v>12500</v>
      </c>
      <c r="I382" s="204">
        <f>IFERROR(VLOOKUP(C382,'BANK INF DECEMBER 2022'!C382:J898,8,FALSE),)</f>
        <v>325000</v>
      </c>
      <c r="J382" s="204">
        <f>IFERROR(VLOOKUP(C382,'BANK INF DECEMBER 2022'!C382:L898,10,FALSE),)</f>
        <v>622522.89</v>
      </c>
      <c r="K382" s="204">
        <f>IFERROR(VLOOKUP(C382,'BANK INF DECEMBER 2022'!C382:M898,11,FALSE),)</f>
        <v>560270.6</v>
      </c>
      <c r="L382" s="204">
        <f>IFERROR(VLOOKUP(C382,'BANK INF DECEMBER 2022'!C382:N898,12,FALSE),)</f>
        <v>28054.119999999995</v>
      </c>
      <c r="M382" s="204">
        <f>IFERROR(VLOOKUP(C382,'BANK INF DECEMBER 2022'!C382:O898,13,FALSE),)</f>
        <v>62252.29</v>
      </c>
      <c r="N382" s="204">
        <f>IFERROR(VLOOKUP(C382,'BANK INF DECEMBER 2022'!C382:P898,14,FALSE),)</f>
        <v>100000</v>
      </c>
      <c r="O382" s="204">
        <f t="shared" si="21"/>
        <v>190306.41</v>
      </c>
      <c r="P382" s="204">
        <f>IFERROR(VLOOKUP(C382,'BANK INF DECEMBER 2022'!C382:R898,16,FALSE),)</f>
        <v>0</v>
      </c>
      <c r="Q382" s="204">
        <f t="shared" si="20"/>
        <v>432216.48</v>
      </c>
      <c r="R382" s="204">
        <f>IFERROR(VLOOKUP(C382,'BANK INF DECEMBER 2022'!C382:T898,18,FALSE),)</f>
        <v>24900.92</v>
      </c>
      <c r="S382" s="204">
        <f>IFERROR(VLOOKUP(C382,'BANK INF DECEMBER 2022'!C382:U898,19,FALSE),)</f>
        <v>62252.29</v>
      </c>
      <c r="T382" s="204">
        <f>IFERROR(VLOOKUP(C382,'BANK INF DECEMBER 2022'!C382:V898,20,FALSE),)</f>
        <v>3112.61</v>
      </c>
      <c r="U382" s="210">
        <f t="shared" si="22"/>
        <v>90265.819999999992</v>
      </c>
      <c r="V382" s="210">
        <f t="shared" si="23"/>
        <v>712788.71</v>
      </c>
    </row>
    <row r="383" spans="1:22" s="194" customFormat="1" ht="29.15" customHeight="1">
      <c r="A383" s="211">
        <v>381</v>
      </c>
      <c r="B383" s="211">
        <v>7</v>
      </c>
      <c r="C383" s="710" t="s">
        <v>627</v>
      </c>
      <c r="D383" s="203" t="s">
        <v>787</v>
      </c>
      <c r="E383" s="203" t="str">
        <f>IFERROR(VLOOKUP(C383,'BANK INF DECEMBER 2022'!C383:F899,4,FALSE),)</f>
        <v>0152686159000</v>
      </c>
      <c r="F383" s="204" t="s">
        <v>194</v>
      </c>
      <c r="G383" s="204">
        <f>IFERROR(VLOOKUP(C383,'BANK INF DECEMBER 2022'!C383:H899,6,FALSE),)</f>
        <v>23</v>
      </c>
      <c r="H383" s="204">
        <f>IFERROR(VLOOKUP(C383,'BANK INF DECEMBER 2022'!C383:I899,7,FALSE),)</f>
        <v>12500</v>
      </c>
      <c r="I383" s="204">
        <f>IFERROR(VLOOKUP(C383,'BANK INF DECEMBER 2022'!C383:J899,8,FALSE),)</f>
        <v>325000</v>
      </c>
      <c r="J383" s="204">
        <f>IFERROR(VLOOKUP(C383,'BANK INF DECEMBER 2022'!C383:L899,10,FALSE),)</f>
        <v>540852.81999999995</v>
      </c>
      <c r="K383" s="204">
        <f>IFERROR(VLOOKUP(C383,'BANK INF DECEMBER 2022'!C383:M899,11,FALSE),)</f>
        <v>486767.53999999992</v>
      </c>
      <c r="L383" s="204">
        <f>IFERROR(VLOOKUP(C383,'BANK INF DECEMBER 2022'!C383:N899,12,FALSE),)</f>
        <v>17341.403199999993</v>
      </c>
      <c r="M383" s="204">
        <f>IFERROR(VLOOKUP(C383,'BANK INF DECEMBER 2022'!C383:O899,13,FALSE),)</f>
        <v>54085.279999999999</v>
      </c>
      <c r="N383" s="204">
        <f>IFERROR(VLOOKUP(C383,'BANK INF DECEMBER 2022'!C383:P899,14,FALSE),)</f>
        <v>100000</v>
      </c>
      <c r="O383" s="204">
        <f t="shared" si="21"/>
        <v>171426.6832</v>
      </c>
      <c r="P383" s="204">
        <f>IFERROR(VLOOKUP(C383,'BANK INF DECEMBER 2022'!C383:R899,16,FALSE),)</f>
        <v>0</v>
      </c>
      <c r="Q383" s="204">
        <f t="shared" si="20"/>
        <v>369426.13679999998</v>
      </c>
      <c r="R383" s="204">
        <f>IFERROR(VLOOKUP(C383,'BANK INF DECEMBER 2022'!C383:T899,18,FALSE),)</f>
        <v>21634.11</v>
      </c>
      <c r="S383" s="204">
        <f>IFERROR(VLOOKUP(C383,'BANK INF DECEMBER 2022'!C383:U899,19,FALSE),)</f>
        <v>54085.279999999999</v>
      </c>
      <c r="T383" s="204">
        <f>IFERROR(VLOOKUP(C383,'BANK INF DECEMBER 2022'!C383:V899,20,FALSE),)</f>
        <v>2704.26</v>
      </c>
      <c r="U383" s="210">
        <f t="shared" si="22"/>
        <v>78423.649999999994</v>
      </c>
      <c r="V383" s="210">
        <f t="shared" si="23"/>
        <v>619276.47</v>
      </c>
    </row>
    <row r="384" spans="1:22" s="194" customFormat="1" ht="29.15" customHeight="1">
      <c r="A384" s="211">
        <v>382</v>
      </c>
      <c r="B384" s="202">
        <v>7</v>
      </c>
      <c r="C384" s="710" t="s">
        <v>628</v>
      </c>
      <c r="D384" s="203" t="s">
        <v>787</v>
      </c>
      <c r="E384" s="203" t="str">
        <f>IFERROR(VLOOKUP(C384,'BANK INF DECEMBER 2022'!C384:F900,4,FALSE),)</f>
        <v>0152623827400</v>
      </c>
      <c r="F384" s="204" t="s">
        <v>194</v>
      </c>
      <c r="G384" s="204">
        <f>IFERROR(VLOOKUP(C384,'BANK INF DECEMBER 2022'!C384:H900,6,FALSE),)</f>
        <v>26</v>
      </c>
      <c r="H384" s="204">
        <f>IFERROR(VLOOKUP(C384,'BANK INF DECEMBER 2022'!C384:I900,7,FALSE),)</f>
        <v>12500</v>
      </c>
      <c r="I384" s="204">
        <f>IFERROR(VLOOKUP(C384,'BANK INF DECEMBER 2022'!C384:J900,8,FALSE),)</f>
        <v>325000</v>
      </c>
      <c r="J384" s="204">
        <f>IFERROR(VLOOKUP(C384,'BANK INF DECEMBER 2022'!C384:L900,10,FALSE),)</f>
        <v>588353.59</v>
      </c>
      <c r="K384" s="204">
        <f>IFERROR(VLOOKUP(C384,'BANK INF DECEMBER 2022'!C384:M900,11,FALSE),)</f>
        <v>529518.23</v>
      </c>
      <c r="L384" s="204">
        <f>IFERROR(VLOOKUP(C384,'BANK INF DECEMBER 2022'!C384:N900,12,FALSE),)</f>
        <v>21903.645999999997</v>
      </c>
      <c r="M384" s="204">
        <f>IFERROR(VLOOKUP(C384,'BANK INF DECEMBER 2022'!C384:O900,13,FALSE),)</f>
        <v>58835.360000000001</v>
      </c>
      <c r="N384" s="204">
        <f>IFERROR(VLOOKUP(C384,'BANK INF DECEMBER 2022'!C384:P900,14,FALSE),)</f>
        <v>100000</v>
      </c>
      <c r="O384" s="204">
        <f t="shared" si="21"/>
        <v>180739.00599999999</v>
      </c>
      <c r="P384" s="204">
        <f>IFERROR(VLOOKUP(C384,'BANK INF DECEMBER 2022'!C384:R900,16,FALSE),)</f>
        <v>0</v>
      </c>
      <c r="Q384" s="204">
        <f t="shared" si="20"/>
        <v>407614.58399999997</v>
      </c>
      <c r="R384" s="204">
        <f>IFERROR(VLOOKUP(C384,'BANK INF DECEMBER 2022'!C384:T900,18,FALSE),)</f>
        <v>23534.14</v>
      </c>
      <c r="S384" s="204">
        <f>IFERROR(VLOOKUP(C384,'BANK INF DECEMBER 2022'!C384:U900,19,FALSE),)</f>
        <v>58835.360000000001</v>
      </c>
      <c r="T384" s="204">
        <f>IFERROR(VLOOKUP(C384,'BANK INF DECEMBER 2022'!C384:V900,20,FALSE),)</f>
        <v>2941.77</v>
      </c>
      <c r="U384" s="210">
        <f t="shared" si="22"/>
        <v>85311.27</v>
      </c>
      <c r="V384" s="210">
        <f t="shared" si="23"/>
        <v>673664.86</v>
      </c>
    </row>
    <row r="385" spans="1:22" s="194" customFormat="1" ht="29.15" customHeight="1">
      <c r="A385" s="211">
        <v>383</v>
      </c>
      <c r="B385" s="202">
        <v>7</v>
      </c>
      <c r="C385" s="710" t="s">
        <v>629</v>
      </c>
      <c r="D385" s="203" t="s">
        <v>787</v>
      </c>
      <c r="E385" s="203" t="str">
        <f>IFERROR(VLOOKUP(C385,'BANK INF DECEMBER 2022'!C385:F901,4,FALSE),)</f>
        <v>0152586438800</v>
      </c>
      <c r="F385" s="204" t="s">
        <v>194</v>
      </c>
      <c r="G385" s="204">
        <f>IFERROR(VLOOKUP(C385,'BANK INF DECEMBER 2022'!C385:H901,6,FALSE),)</f>
        <v>19</v>
      </c>
      <c r="H385" s="204">
        <f>IFERROR(VLOOKUP(C385,'BANK INF DECEMBER 2022'!C385:I901,7,FALSE),)</f>
        <v>12500</v>
      </c>
      <c r="I385" s="204">
        <f>IFERROR(VLOOKUP(C385,'BANK INF DECEMBER 2022'!C385:J901,8,FALSE),)</f>
        <v>325000</v>
      </c>
      <c r="J385" s="204">
        <f>IFERROR(VLOOKUP(C385,'BANK INF DECEMBER 2022'!C385:L901,10,FALSE),)</f>
        <v>488352.63</v>
      </c>
      <c r="K385" s="204">
        <f>IFERROR(VLOOKUP(C385,'BANK INF DECEMBER 2022'!C385:M901,11,FALSE),)</f>
        <v>439517.37</v>
      </c>
      <c r="L385" s="204">
        <f>IFERROR(VLOOKUP(C385,'BANK INF DECEMBER 2022'!C385:N901,12,FALSE),)</f>
        <v>13561.3896</v>
      </c>
      <c r="M385" s="204">
        <f>IFERROR(VLOOKUP(C385,'BANK INF DECEMBER 2022'!C385:O901,13,FALSE),)</f>
        <v>48835.26</v>
      </c>
      <c r="N385" s="204">
        <f>IFERROR(VLOOKUP(C385,'BANK INF DECEMBER 2022'!C385:P901,14,FALSE),)</f>
        <v>100000</v>
      </c>
      <c r="O385" s="204">
        <f t="shared" si="21"/>
        <v>162396.6496</v>
      </c>
      <c r="P385" s="204">
        <f>IFERROR(VLOOKUP(C385,'BANK INF DECEMBER 2022'!C385:R901,16,FALSE),)</f>
        <v>0</v>
      </c>
      <c r="Q385" s="204">
        <f t="shared" si="20"/>
        <v>325955.9804</v>
      </c>
      <c r="R385" s="204">
        <f>IFERROR(VLOOKUP(C385,'BANK INF DECEMBER 2022'!C385:T901,18,FALSE),)</f>
        <v>19534.11</v>
      </c>
      <c r="S385" s="204">
        <f>IFERROR(VLOOKUP(C385,'BANK INF DECEMBER 2022'!C385:U901,19,FALSE),)</f>
        <v>48835.26</v>
      </c>
      <c r="T385" s="204">
        <f>IFERROR(VLOOKUP(C385,'BANK INF DECEMBER 2022'!C385:V901,20,FALSE),)</f>
        <v>2441.7600000000002</v>
      </c>
      <c r="U385" s="210">
        <f t="shared" si="22"/>
        <v>70811.12999999999</v>
      </c>
      <c r="V385" s="210">
        <f t="shared" si="23"/>
        <v>559163.76</v>
      </c>
    </row>
    <row r="386" spans="1:22" s="194" customFormat="1" ht="29.15" customHeight="1">
      <c r="A386" s="211">
        <v>384</v>
      </c>
      <c r="B386" s="202">
        <v>7</v>
      </c>
      <c r="C386" s="710" t="s">
        <v>630</v>
      </c>
      <c r="D386" s="203" t="s">
        <v>787</v>
      </c>
      <c r="E386" s="203" t="str">
        <f>IFERROR(VLOOKUP(C386,'BANK INF DECEMBER 2022'!C386:F902,4,FALSE),)</f>
        <v>0152684837500</v>
      </c>
      <c r="F386" s="204" t="s">
        <v>231</v>
      </c>
      <c r="G386" s="204">
        <f>IFERROR(VLOOKUP(C386,'BANK INF DECEMBER 2022'!C386:H902,6,FALSE),)</f>
        <v>25</v>
      </c>
      <c r="H386" s="204">
        <f>IFERROR(VLOOKUP(C386,'BANK INF DECEMBER 2022'!C386:I902,7,FALSE),)</f>
        <v>15000</v>
      </c>
      <c r="I386" s="204">
        <f>IFERROR(VLOOKUP(C386,'BANK INF DECEMBER 2022'!C386:J902,8,FALSE),)</f>
        <v>390000</v>
      </c>
      <c r="J386" s="204">
        <f>IFERROR(VLOOKUP(C386,'BANK INF DECEMBER 2022'!C386:L902,10,FALSE),)</f>
        <v>797032.46</v>
      </c>
      <c r="K386" s="204">
        <f>IFERROR(VLOOKUP(C386,'BANK INF DECEMBER 2022'!C386:M902,11,FALSE),)</f>
        <v>717329.21</v>
      </c>
      <c r="L386" s="204">
        <f>IFERROR(VLOOKUP(C386,'BANK INF DECEMBER 2022'!C386:N902,12,FALSE),)</f>
        <v>59465.841999999997</v>
      </c>
      <c r="M386" s="204">
        <f>IFERROR(VLOOKUP(C386,'BANK INF DECEMBER 2022'!C386:O902,13,FALSE),)</f>
        <v>79703.25</v>
      </c>
      <c r="N386" s="204">
        <f>IFERROR(VLOOKUP(C386,'BANK INF DECEMBER 2022'!C386:P902,14,FALSE),)</f>
        <v>100000</v>
      </c>
      <c r="O386" s="204">
        <f t="shared" si="21"/>
        <v>239169.092</v>
      </c>
      <c r="P386" s="204">
        <f>IFERROR(VLOOKUP(C386,'BANK INF DECEMBER 2022'!C386:R902,16,FALSE),)</f>
        <v>0</v>
      </c>
      <c r="Q386" s="204">
        <f t="shared" si="20"/>
        <v>557863.36800000002</v>
      </c>
      <c r="R386" s="204">
        <f>IFERROR(VLOOKUP(C386,'BANK INF DECEMBER 2022'!C386:T902,18,FALSE),)</f>
        <v>31881.3</v>
      </c>
      <c r="S386" s="204">
        <f>IFERROR(VLOOKUP(C386,'BANK INF DECEMBER 2022'!C386:U902,19,FALSE),)</f>
        <v>79703.25</v>
      </c>
      <c r="T386" s="204">
        <f>IFERROR(VLOOKUP(C386,'BANK INF DECEMBER 2022'!C386:V902,20,FALSE),)</f>
        <v>3985.16</v>
      </c>
      <c r="U386" s="210">
        <f t="shared" si="22"/>
        <v>115569.71</v>
      </c>
      <c r="V386" s="210">
        <f t="shared" si="23"/>
        <v>912602.16999999993</v>
      </c>
    </row>
    <row r="387" spans="1:22" s="194" customFormat="1" ht="29.15" customHeight="1">
      <c r="A387" s="211">
        <v>385</v>
      </c>
      <c r="B387" s="202">
        <v>7</v>
      </c>
      <c r="C387" s="710" t="s">
        <v>631</v>
      </c>
      <c r="D387" s="203" t="s">
        <v>787</v>
      </c>
      <c r="E387" s="203" t="str">
        <f>IFERROR(VLOOKUP(C387,'BANK INF DECEMBER 2022'!C387:F903,4,FALSE),)</f>
        <v>0152689425000</v>
      </c>
      <c r="F387" s="204" t="s">
        <v>68</v>
      </c>
      <c r="G387" s="204">
        <f>IFERROR(VLOOKUP(C387,'BANK INF DECEMBER 2022'!C387:H903,6,FALSE),)</f>
        <v>26</v>
      </c>
      <c r="H387" s="204">
        <f>IFERROR(VLOOKUP(C387,'BANK INF DECEMBER 2022'!C387:I903,7,FALSE),)</f>
        <v>12500</v>
      </c>
      <c r="I387" s="204">
        <f>IFERROR(VLOOKUP(C387,'BANK INF DECEMBER 2022'!C387:J903,8,FALSE),)</f>
        <v>325000</v>
      </c>
      <c r="J387" s="204">
        <f>IFERROR(VLOOKUP(C387,'BANK INF DECEMBER 2022'!C387:L903,10,FALSE),)</f>
        <v>488345.9</v>
      </c>
      <c r="K387" s="204">
        <f>IFERROR(VLOOKUP(C387,'BANK INF DECEMBER 2022'!C387:M903,11,FALSE),)</f>
        <v>439511.31000000006</v>
      </c>
      <c r="L387" s="204">
        <f>IFERROR(VLOOKUP(C387,'BANK INF DECEMBER 2022'!C387:N903,12,FALSE),)</f>
        <v>13560.904800000004</v>
      </c>
      <c r="M387" s="204">
        <f>IFERROR(VLOOKUP(C387,'BANK INF DECEMBER 2022'!C387:O903,13,FALSE),)</f>
        <v>48834.59</v>
      </c>
      <c r="N387" s="204">
        <f>IFERROR(VLOOKUP(C387,'BANK INF DECEMBER 2022'!C387:P903,14,FALSE),)</f>
        <v>100000</v>
      </c>
      <c r="O387" s="204">
        <f t="shared" si="21"/>
        <v>162395.49479999999</v>
      </c>
      <c r="P387" s="204">
        <f>IFERROR(VLOOKUP(C387,'BANK INF DECEMBER 2022'!C387:R903,16,FALSE),)</f>
        <v>0</v>
      </c>
      <c r="Q387" s="204">
        <f t="shared" ref="Q387:Q450" si="24">J387-O387+P387</f>
        <v>325950.40520000004</v>
      </c>
      <c r="R387" s="204">
        <f>IFERROR(VLOOKUP(C387,'BANK INF DECEMBER 2022'!C387:T903,18,FALSE),)</f>
        <v>19533.84</v>
      </c>
      <c r="S387" s="204">
        <f>IFERROR(VLOOKUP(C387,'BANK INF DECEMBER 2022'!C387:U903,19,FALSE),)</f>
        <v>48834.59</v>
      </c>
      <c r="T387" s="204">
        <f>IFERROR(VLOOKUP(C387,'BANK INF DECEMBER 2022'!C387:V903,20,FALSE),)</f>
        <v>2441.73</v>
      </c>
      <c r="U387" s="210">
        <f t="shared" si="22"/>
        <v>70810.159999999989</v>
      </c>
      <c r="V387" s="210">
        <f t="shared" si="23"/>
        <v>559156.06000000006</v>
      </c>
    </row>
    <row r="388" spans="1:22" s="194" customFormat="1" ht="29.15" customHeight="1">
      <c r="A388" s="211">
        <v>386</v>
      </c>
      <c r="B388" s="202">
        <v>7</v>
      </c>
      <c r="C388" s="710" t="s">
        <v>632</v>
      </c>
      <c r="D388" s="203" t="s">
        <v>787</v>
      </c>
      <c r="E388" s="203" t="str">
        <f>IFERROR(VLOOKUP(C388,'BANK INF DECEMBER 2022'!C388:F904,4,FALSE),)</f>
        <v>0152684838600</v>
      </c>
      <c r="F388" s="204" t="s">
        <v>68</v>
      </c>
      <c r="G388" s="204">
        <f>IFERROR(VLOOKUP(C388,'BANK INF DECEMBER 2022'!C388:H904,6,FALSE),)</f>
        <v>25</v>
      </c>
      <c r="H388" s="204">
        <f>IFERROR(VLOOKUP(C388,'BANK INF DECEMBER 2022'!C388:I904,7,FALSE),)</f>
        <v>12500</v>
      </c>
      <c r="I388" s="204">
        <f>IFERROR(VLOOKUP(C388,'BANK INF DECEMBER 2022'!C388:J904,8,FALSE),)</f>
        <v>325000</v>
      </c>
      <c r="J388" s="204">
        <f>IFERROR(VLOOKUP(C388,'BANK INF DECEMBER 2022'!C388:L904,10,FALSE),)</f>
        <v>619190.26</v>
      </c>
      <c r="K388" s="204">
        <f>IFERROR(VLOOKUP(C388,'BANK INF DECEMBER 2022'!C388:M904,11,FALSE),)</f>
        <v>557271.23</v>
      </c>
      <c r="L388" s="204">
        <f>IFERROR(VLOOKUP(C388,'BANK INF DECEMBER 2022'!C388:N904,12,FALSE),)</f>
        <v>27454.245999999996</v>
      </c>
      <c r="M388" s="204">
        <f>IFERROR(VLOOKUP(C388,'BANK INF DECEMBER 2022'!C388:O904,13,FALSE),)</f>
        <v>61919.03</v>
      </c>
      <c r="N388" s="204">
        <f>IFERROR(VLOOKUP(C388,'BANK INF DECEMBER 2022'!C388:P904,14,FALSE),)</f>
        <v>100000</v>
      </c>
      <c r="O388" s="204">
        <f t="shared" ref="O388:O451" si="25">L388+M388+N388</f>
        <v>189373.27600000001</v>
      </c>
      <c r="P388" s="204">
        <f>IFERROR(VLOOKUP(C388,'BANK INF DECEMBER 2022'!C388:R904,16,FALSE),)</f>
        <v>0</v>
      </c>
      <c r="Q388" s="204">
        <f t="shared" si="24"/>
        <v>429816.984</v>
      </c>
      <c r="R388" s="204">
        <f>IFERROR(VLOOKUP(C388,'BANK INF DECEMBER 2022'!C388:T904,18,FALSE),)</f>
        <v>24767.61</v>
      </c>
      <c r="S388" s="204">
        <f>IFERROR(VLOOKUP(C388,'BANK INF DECEMBER 2022'!C388:U904,19,FALSE),)</f>
        <v>61919.03</v>
      </c>
      <c r="T388" s="204">
        <f>IFERROR(VLOOKUP(C388,'BANK INF DECEMBER 2022'!C388:V904,20,FALSE),)</f>
        <v>3095.95</v>
      </c>
      <c r="U388" s="210">
        <f t="shared" ref="U388:U451" si="26">SUM(R388:T388)</f>
        <v>89782.59</v>
      </c>
      <c r="V388" s="210">
        <f t="shared" ref="V388:V451" si="27">J388+U388</f>
        <v>708972.85</v>
      </c>
    </row>
    <row r="389" spans="1:22" s="194" customFormat="1" ht="29.15" customHeight="1">
      <c r="A389" s="211">
        <v>387</v>
      </c>
      <c r="B389" s="202">
        <v>7</v>
      </c>
      <c r="C389" s="710" t="s">
        <v>633</v>
      </c>
      <c r="D389" s="203" t="s">
        <v>787</v>
      </c>
      <c r="E389" s="203" t="str">
        <f>IFERROR(VLOOKUP(C389,'BANK INF DECEMBER 2022'!C389:F905,4,FALSE),)</f>
        <v>0152684304500</v>
      </c>
      <c r="F389" s="204" t="s">
        <v>194</v>
      </c>
      <c r="G389" s="204">
        <f>IFERROR(VLOOKUP(C389,'BANK INF DECEMBER 2022'!C389:H905,6,FALSE),)</f>
        <v>21</v>
      </c>
      <c r="H389" s="204">
        <f>IFERROR(VLOOKUP(C389,'BANK INF DECEMBER 2022'!C389:I905,7,FALSE),)</f>
        <v>12500</v>
      </c>
      <c r="I389" s="204">
        <f>IFERROR(VLOOKUP(C389,'BANK INF DECEMBER 2022'!C389:J905,8,FALSE),)</f>
        <v>325000</v>
      </c>
      <c r="J389" s="204">
        <f>IFERROR(VLOOKUP(C389,'BANK INF DECEMBER 2022'!C389:L905,10,FALSE),)</f>
        <v>550022.12</v>
      </c>
      <c r="K389" s="204">
        <f>IFERROR(VLOOKUP(C389,'BANK INF DECEMBER 2022'!C389:M905,11,FALSE),)</f>
        <v>495019.91</v>
      </c>
      <c r="L389" s="204">
        <f>IFERROR(VLOOKUP(C389,'BANK INF DECEMBER 2022'!C389:N905,12,FALSE),)</f>
        <v>18001.592799999999</v>
      </c>
      <c r="M389" s="204">
        <f>IFERROR(VLOOKUP(C389,'BANK INF DECEMBER 2022'!C389:O905,13,FALSE),)</f>
        <v>55002.21</v>
      </c>
      <c r="N389" s="204">
        <f>IFERROR(VLOOKUP(C389,'BANK INF DECEMBER 2022'!C389:P905,14,FALSE),)</f>
        <v>100000</v>
      </c>
      <c r="O389" s="204">
        <f t="shared" si="25"/>
        <v>173003.8028</v>
      </c>
      <c r="P389" s="204">
        <f>IFERROR(VLOOKUP(C389,'BANK INF DECEMBER 2022'!C389:R905,16,FALSE),)</f>
        <v>0</v>
      </c>
      <c r="Q389" s="204">
        <f t="shared" si="24"/>
        <v>377018.31719999999</v>
      </c>
      <c r="R389" s="204">
        <f>IFERROR(VLOOKUP(C389,'BANK INF DECEMBER 2022'!C389:T905,18,FALSE),)</f>
        <v>22000.880000000001</v>
      </c>
      <c r="S389" s="204">
        <f>IFERROR(VLOOKUP(C389,'BANK INF DECEMBER 2022'!C389:U905,19,FALSE),)</f>
        <v>55002.21</v>
      </c>
      <c r="T389" s="204">
        <f>IFERROR(VLOOKUP(C389,'BANK INF DECEMBER 2022'!C389:V905,20,FALSE),)</f>
        <v>2750.11</v>
      </c>
      <c r="U389" s="210">
        <f t="shared" si="26"/>
        <v>79753.2</v>
      </c>
      <c r="V389" s="210">
        <f t="shared" si="27"/>
        <v>629775.31999999995</v>
      </c>
    </row>
    <row r="390" spans="1:22" s="194" customFormat="1" ht="29.15" customHeight="1">
      <c r="A390" s="211">
        <v>388</v>
      </c>
      <c r="B390" s="202">
        <v>7</v>
      </c>
      <c r="C390" s="710" t="s">
        <v>634</v>
      </c>
      <c r="D390" s="203" t="s">
        <v>787</v>
      </c>
      <c r="E390" s="203" t="str">
        <f>IFERROR(VLOOKUP(C390,'BANK INF DECEMBER 2022'!C390:F906,4,FALSE),)</f>
        <v>0152684388700</v>
      </c>
      <c r="F390" s="204" t="s">
        <v>194</v>
      </c>
      <c r="G390" s="204">
        <f>IFERROR(VLOOKUP(C390,'BANK INF DECEMBER 2022'!C390:H906,6,FALSE),)</f>
        <v>26</v>
      </c>
      <c r="H390" s="204">
        <f>IFERROR(VLOOKUP(C390,'BANK INF DECEMBER 2022'!C390:I906,7,FALSE),)</f>
        <v>12500</v>
      </c>
      <c r="I390" s="204">
        <f>IFERROR(VLOOKUP(C390,'BANK INF DECEMBER 2022'!C390:J906,8,FALSE),)</f>
        <v>325000</v>
      </c>
      <c r="J390" s="204">
        <f>IFERROR(VLOOKUP(C390,'BANK INF DECEMBER 2022'!C390:L906,10,FALSE),)</f>
        <v>646691.41</v>
      </c>
      <c r="K390" s="204">
        <f>IFERROR(VLOOKUP(C390,'BANK INF DECEMBER 2022'!C390:M906,11,FALSE),)</f>
        <v>582022.27</v>
      </c>
      <c r="L390" s="204">
        <f>IFERROR(VLOOKUP(C390,'BANK INF DECEMBER 2022'!C390:N906,12,FALSE),)</f>
        <v>32404.454000000005</v>
      </c>
      <c r="M390" s="204">
        <f>IFERROR(VLOOKUP(C390,'BANK INF DECEMBER 2022'!C390:O906,13,FALSE),)</f>
        <v>64669.14</v>
      </c>
      <c r="N390" s="204">
        <f>IFERROR(VLOOKUP(C390,'BANK INF DECEMBER 2022'!C390:P906,14,FALSE),)</f>
        <v>100000</v>
      </c>
      <c r="O390" s="204">
        <f t="shared" si="25"/>
        <v>197073.59400000001</v>
      </c>
      <c r="P390" s="204">
        <f>IFERROR(VLOOKUP(C390,'BANK INF DECEMBER 2022'!C390:R906,16,FALSE),)</f>
        <v>0</v>
      </c>
      <c r="Q390" s="204">
        <f t="shared" si="24"/>
        <v>449617.81599999999</v>
      </c>
      <c r="R390" s="204">
        <f>IFERROR(VLOOKUP(C390,'BANK INF DECEMBER 2022'!C390:T906,18,FALSE),)</f>
        <v>25867.66</v>
      </c>
      <c r="S390" s="204">
        <f>IFERROR(VLOOKUP(C390,'BANK INF DECEMBER 2022'!C390:U906,19,FALSE),)</f>
        <v>64669.14</v>
      </c>
      <c r="T390" s="204">
        <f>IFERROR(VLOOKUP(C390,'BANK INF DECEMBER 2022'!C390:V906,20,FALSE),)</f>
        <v>3233.46</v>
      </c>
      <c r="U390" s="210">
        <f t="shared" si="26"/>
        <v>93770.260000000009</v>
      </c>
      <c r="V390" s="210">
        <f t="shared" si="27"/>
        <v>740461.67</v>
      </c>
    </row>
    <row r="391" spans="1:22" s="194" customFormat="1" ht="29.15" customHeight="1">
      <c r="A391" s="211">
        <v>389</v>
      </c>
      <c r="B391" s="202">
        <v>7</v>
      </c>
      <c r="C391" s="710" t="s">
        <v>635</v>
      </c>
      <c r="D391" s="203" t="s">
        <v>787</v>
      </c>
      <c r="E391" s="203" t="str">
        <f>IFERROR(VLOOKUP(C391,'BANK INF DECEMBER 2022'!C391:F907,4,FALSE),)</f>
        <v>0152589643300</v>
      </c>
      <c r="F391" s="204" t="s">
        <v>194</v>
      </c>
      <c r="G391" s="204">
        <f>IFERROR(VLOOKUP(C391,'BANK INF DECEMBER 2022'!C391:H907,6,FALSE),)</f>
        <v>26</v>
      </c>
      <c r="H391" s="204">
        <f>IFERROR(VLOOKUP(C391,'BANK INF DECEMBER 2022'!C391:I907,7,FALSE),)</f>
        <v>12500</v>
      </c>
      <c r="I391" s="204">
        <f>IFERROR(VLOOKUP(C391,'BANK INF DECEMBER 2022'!C391:J907,8,FALSE),)</f>
        <v>325000</v>
      </c>
      <c r="J391" s="204">
        <f>IFERROR(VLOOKUP(C391,'BANK INF DECEMBER 2022'!C391:L907,10,FALSE),)</f>
        <v>635857.25</v>
      </c>
      <c r="K391" s="204">
        <f>IFERROR(VLOOKUP(C391,'BANK INF DECEMBER 2022'!C391:M907,11,FALSE),)</f>
        <v>572271.52</v>
      </c>
      <c r="L391" s="204">
        <f>IFERROR(VLOOKUP(C391,'BANK INF DECEMBER 2022'!C391:N907,12,FALSE),)</f>
        <v>30454.304000000004</v>
      </c>
      <c r="M391" s="204">
        <f>IFERROR(VLOOKUP(C391,'BANK INF DECEMBER 2022'!C391:O907,13,FALSE),)</f>
        <v>63585.73</v>
      </c>
      <c r="N391" s="204">
        <f>IFERROR(VLOOKUP(C391,'BANK INF DECEMBER 2022'!C391:P907,14,FALSE),)</f>
        <v>100000</v>
      </c>
      <c r="O391" s="204">
        <f t="shared" si="25"/>
        <v>194040.03400000001</v>
      </c>
      <c r="P391" s="204">
        <f>IFERROR(VLOOKUP(C391,'BANK INF DECEMBER 2022'!C391:R907,16,FALSE),)</f>
        <v>0</v>
      </c>
      <c r="Q391" s="204">
        <f t="shared" si="24"/>
        <v>441817.21600000001</v>
      </c>
      <c r="R391" s="204">
        <f>IFERROR(VLOOKUP(C391,'BANK INF DECEMBER 2022'!C391:T907,18,FALSE),)</f>
        <v>25434.29</v>
      </c>
      <c r="S391" s="204">
        <f>IFERROR(VLOOKUP(C391,'BANK INF DECEMBER 2022'!C391:U907,19,FALSE),)</f>
        <v>63585.73</v>
      </c>
      <c r="T391" s="204">
        <f>IFERROR(VLOOKUP(C391,'BANK INF DECEMBER 2022'!C391:V907,20,FALSE),)</f>
        <v>3179.29</v>
      </c>
      <c r="U391" s="210">
        <f t="shared" si="26"/>
        <v>92199.31</v>
      </c>
      <c r="V391" s="210">
        <f t="shared" si="27"/>
        <v>728056.56</v>
      </c>
    </row>
    <row r="392" spans="1:22" s="194" customFormat="1" ht="29.15" customHeight="1">
      <c r="A392" s="211">
        <v>390</v>
      </c>
      <c r="B392" s="202">
        <v>7</v>
      </c>
      <c r="C392" s="710" t="s">
        <v>636</v>
      </c>
      <c r="D392" s="203" t="s">
        <v>787</v>
      </c>
      <c r="E392" s="203" t="str">
        <f>IFERROR(VLOOKUP(C392,'BANK INF DECEMBER 2022'!C392:F908,4,FALSE),)</f>
        <v>0152695300300</v>
      </c>
      <c r="F392" s="204" t="s">
        <v>194</v>
      </c>
      <c r="G392" s="204">
        <f>IFERROR(VLOOKUP(C392,'BANK INF DECEMBER 2022'!C392:H908,6,FALSE),)</f>
        <v>26</v>
      </c>
      <c r="H392" s="204">
        <f>IFERROR(VLOOKUP(C392,'BANK INF DECEMBER 2022'!C392:I908,7,FALSE),)</f>
        <v>12500</v>
      </c>
      <c r="I392" s="204">
        <f>IFERROR(VLOOKUP(C392,'BANK INF DECEMBER 2022'!C392:J908,8,FALSE),)</f>
        <v>325000</v>
      </c>
      <c r="J392" s="204">
        <f>IFERROR(VLOOKUP(C392,'BANK INF DECEMBER 2022'!C392:L908,10,FALSE),)</f>
        <v>555017.68999999994</v>
      </c>
      <c r="K392" s="204">
        <f>IFERROR(VLOOKUP(C392,'BANK INF DECEMBER 2022'!C392:M908,11,FALSE),)</f>
        <v>499515.91999999993</v>
      </c>
      <c r="L392" s="204">
        <f>IFERROR(VLOOKUP(C392,'BANK INF DECEMBER 2022'!C392:N908,12,FALSE),)</f>
        <v>18361.273599999993</v>
      </c>
      <c r="M392" s="204">
        <f>IFERROR(VLOOKUP(C392,'BANK INF DECEMBER 2022'!C392:O908,13,FALSE),)</f>
        <v>55501.77</v>
      </c>
      <c r="N392" s="204">
        <f>IFERROR(VLOOKUP(C392,'BANK INF DECEMBER 2022'!C392:P908,14,FALSE),)</f>
        <v>100000</v>
      </c>
      <c r="O392" s="204">
        <f t="shared" si="25"/>
        <v>173863.04359999998</v>
      </c>
      <c r="P392" s="204">
        <f>IFERROR(VLOOKUP(C392,'BANK INF DECEMBER 2022'!C392:R908,16,FALSE),)</f>
        <v>0</v>
      </c>
      <c r="Q392" s="204">
        <f t="shared" si="24"/>
        <v>381154.64639999997</v>
      </c>
      <c r="R392" s="204">
        <f>IFERROR(VLOOKUP(C392,'BANK INF DECEMBER 2022'!C392:T908,18,FALSE),)</f>
        <v>22200.71</v>
      </c>
      <c r="S392" s="204">
        <f>IFERROR(VLOOKUP(C392,'BANK INF DECEMBER 2022'!C392:U908,19,FALSE),)</f>
        <v>55501.77</v>
      </c>
      <c r="T392" s="204">
        <f>IFERROR(VLOOKUP(C392,'BANK INF DECEMBER 2022'!C392:V908,20,FALSE),)</f>
        <v>2775.09</v>
      </c>
      <c r="U392" s="210">
        <f t="shared" si="26"/>
        <v>80477.569999999992</v>
      </c>
      <c r="V392" s="210">
        <f t="shared" si="27"/>
        <v>635495.25999999989</v>
      </c>
    </row>
    <row r="393" spans="1:22" s="194" customFormat="1" ht="29.15" customHeight="1">
      <c r="A393" s="211">
        <v>391</v>
      </c>
      <c r="B393" s="202">
        <v>7</v>
      </c>
      <c r="C393" s="710" t="s">
        <v>637</v>
      </c>
      <c r="D393" s="203" t="s">
        <v>787</v>
      </c>
      <c r="E393" s="203" t="str">
        <f>IFERROR(VLOOKUP(C393,'BANK INF DECEMBER 2022'!C393:F909,4,FALSE),)</f>
        <v>0152686496800</v>
      </c>
      <c r="F393" s="204" t="s">
        <v>194</v>
      </c>
      <c r="G393" s="204">
        <f>IFERROR(VLOOKUP(C393,'BANK INF DECEMBER 2022'!C393:H909,6,FALSE),)</f>
        <v>24</v>
      </c>
      <c r="H393" s="204">
        <f>IFERROR(VLOOKUP(C393,'BANK INF DECEMBER 2022'!C393:I909,7,FALSE),)</f>
        <v>12500</v>
      </c>
      <c r="I393" s="204">
        <f>IFERROR(VLOOKUP(C393,'BANK INF DECEMBER 2022'!C393:J909,8,FALSE),)</f>
        <v>325000</v>
      </c>
      <c r="J393" s="204">
        <f>IFERROR(VLOOKUP(C393,'BANK INF DECEMBER 2022'!C393:L909,10,FALSE),)</f>
        <v>583355.13</v>
      </c>
      <c r="K393" s="204">
        <f>IFERROR(VLOOKUP(C393,'BANK INF DECEMBER 2022'!C393:M909,11,FALSE),)</f>
        <v>525019.62</v>
      </c>
      <c r="L393" s="204">
        <f>IFERROR(VLOOKUP(C393,'BANK INF DECEMBER 2022'!C393:N909,12,FALSE),)</f>
        <v>21003.923999999999</v>
      </c>
      <c r="M393" s="204">
        <f>IFERROR(VLOOKUP(C393,'BANK INF DECEMBER 2022'!C393:O909,13,FALSE),)</f>
        <v>58335.51</v>
      </c>
      <c r="N393" s="204">
        <f>IFERROR(VLOOKUP(C393,'BANK INF DECEMBER 2022'!C393:P909,14,FALSE),)</f>
        <v>100000</v>
      </c>
      <c r="O393" s="204">
        <f t="shared" si="25"/>
        <v>179339.43400000001</v>
      </c>
      <c r="P393" s="204">
        <f>IFERROR(VLOOKUP(C393,'BANK INF DECEMBER 2022'!C393:R909,16,FALSE),)</f>
        <v>0</v>
      </c>
      <c r="Q393" s="204">
        <f t="shared" si="24"/>
        <v>404015.696</v>
      </c>
      <c r="R393" s="204">
        <f>IFERROR(VLOOKUP(C393,'BANK INF DECEMBER 2022'!C393:T909,18,FALSE),)</f>
        <v>23334.21</v>
      </c>
      <c r="S393" s="204">
        <f>IFERROR(VLOOKUP(C393,'BANK INF DECEMBER 2022'!C393:U909,19,FALSE),)</f>
        <v>58335.51</v>
      </c>
      <c r="T393" s="204">
        <f>IFERROR(VLOOKUP(C393,'BANK INF DECEMBER 2022'!C393:V909,20,FALSE),)</f>
        <v>2916.78</v>
      </c>
      <c r="U393" s="210">
        <f t="shared" si="26"/>
        <v>84586.5</v>
      </c>
      <c r="V393" s="210">
        <f t="shared" si="27"/>
        <v>667941.63</v>
      </c>
    </row>
    <row r="394" spans="1:22" s="194" customFormat="1" ht="29.15" customHeight="1">
      <c r="A394" s="211">
        <v>392</v>
      </c>
      <c r="B394" s="202">
        <v>7</v>
      </c>
      <c r="C394" s="710" t="s">
        <v>638</v>
      </c>
      <c r="D394" s="203" t="s">
        <v>787</v>
      </c>
      <c r="E394" s="203" t="str">
        <f>IFERROR(VLOOKUP(C394,'BANK INF DECEMBER 2022'!C394:F910,4,FALSE),)</f>
        <v>0152465900300</v>
      </c>
      <c r="F394" s="204" t="s">
        <v>194</v>
      </c>
      <c r="G394" s="204">
        <f>IFERROR(VLOOKUP(C394,'BANK INF DECEMBER 2022'!C394:H910,6,FALSE),)</f>
        <v>26</v>
      </c>
      <c r="H394" s="204">
        <f>IFERROR(VLOOKUP(C394,'BANK INF DECEMBER 2022'!C394:I910,7,FALSE),)</f>
        <v>12500</v>
      </c>
      <c r="I394" s="204">
        <f>IFERROR(VLOOKUP(C394,'BANK INF DECEMBER 2022'!C394:J910,8,FALSE),)</f>
        <v>325000</v>
      </c>
      <c r="J394" s="204">
        <f>IFERROR(VLOOKUP(C394,'BANK INF DECEMBER 2022'!C394:L910,10,FALSE),)</f>
        <v>649191.6</v>
      </c>
      <c r="K394" s="204">
        <f>IFERROR(VLOOKUP(C394,'BANK INF DECEMBER 2022'!C394:M910,11,FALSE),)</f>
        <v>584272.43999999994</v>
      </c>
      <c r="L394" s="204">
        <f>IFERROR(VLOOKUP(C394,'BANK INF DECEMBER 2022'!C394:N910,12,FALSE),)</f>
        <v>32854.48799999999</v>
      </c>
      <c r="M394" s="204">
        <f>IFERROR(VLOOKUP(C394,'BANK INF DECEMBER 2022'!C394:O910,13,FALSE),)</f>
        <v>64919.16</v>
      </c>
      <c r="N394" s="204">
        <f>IFERROR(VLOOKUP(C394,'BANK INF DECEMBER 2022'!C394:P910,14,FALSE),)</f>
        <v>100000</v>
      </c>
      <c r="O394" s="204">
        <f t="shared" si="25"/>
        <v>197773.64799999999</v>
      </c>
      <c r="P394" s="204">
        <f>IFERROR(VLOOKUP(C394,'BANK INF DECEMBER 2022'!C394:R910,16,FALSE),)</f>
        <v>0</v>
      </c>
      <c r="Q394" s="204">
        <f t="shared" si="24"/>
        <v>451417.95199999999</v>
      </c>
      <c r="R394" s="204">
        <f>IFERROR(VLOOKUP(C394,'BANK INF DECEMBER 2022'!C394:T910,18,FALSE),)</f>
        <v>25967.66</v>
      </c>
      <c r="S394" s="204">
        <f>IFERROR(VLOOKUP(C394,'BANK INF DECEMBER 2022'!C394:U910,19,FALSE),)</f>
        <v>64919.16</v>
      </c>
      <c r="T394" s="204">
        <f>IFERROR(VLOOKUP(C394,'BANK INF DECEMBER 2022'!C394:V910,20,FALSE),)</f>
        <v>3245.96</v>
      </c>
      <c r="U394" s="210">
        <f t="shared" si="26"/>
        <v>94132.780000000013</v>
      </c>
      <c r="V394" s="210">
        <f t="shared" si="27"/>
        <v>743324.38</v>
      </c>
    </row>
    <row r="395" spans="1:22" s="194" customFormat="1" ht="29.15" customHeight="1">
      <c r="A395" s="211">
        <v>393</v>
      </c>
      <c r="B395" s="202">
        <v>7</v>
      </c>
      <c r="C395" s="710" t="s">
        <v>639</v>
      </c>
      <c r="D395" s="203" t="s">
        <v>787</v>
      </c>
      <c r="E395" s="203" t="str">
        <f>IFERROR(VLOOKUP(C395,'BANK INF DECEMBER 2022'!C395:F911,4,FALSE),)</f>
        <v>0152425413700</v>
      </c>
      <c r="F395" s="204" t="s">
        <v>194</v>
      </c>
      <c r="G395" s="204">
        <f>IFERROR(VLOOKUP(C395,'BANK INF DECEMBER 2022'!C395:H911,6,FALSE),)</f>
        <v>26</v>
      </c>
      <c r="H395" s="204">
        <f>IFERROR(VLOOKUP(C395,'BANK INF DECEMBER 2022'!C395:I911,7,FALSE),)</f>
        <v>12500</v>
      </c>
      <c r="I395" s="204">
        <f>IFERROR(VLOOKUP(C395,'BANK INF DECEMBER 2022'!C395:J911,8,FALSE),)</f>
        <v>325000</v>
      </c>
      <c r="J395" s="204">
        <f>IFERROR(VLOOKUP(C395,'BANK INF DECEMBER 2022'!C395:L911,10,FALSE),)</f>
        <v>650858.4</v>
      </c>
      <c r="K395" s="204">
        <f>IFERROR(VLOOKUP(C395,'BANK INF DECEMBER 2022'!C395:M911,11,FALSE),)</f>
        <v>585772.56000000006</v>
      </c>
      <c r="L395" s="204">
        <f>IFERROR(VLOOKUP(C395,'BANK INF DECEMBER 2022'!C395:N911,12,FALSE),)</f>
        <v>33154.51200000001</v>
      </c>
      <c r="M395" s="204">
        <f>IFERROR(VLOOKUP(C395,'BANK INF DECEMBER 2022'!C395:O911,13,FALSE),)</f>
        <v>65085.84</v>
      </c>
      <c r="N395" s="204">
        <f>IFERROR(VLOOKUP(C395,'BANK INF DECEMBER 2022'!C395:P911,14,FALSE),)</f>
        <v>100000</v>
      </c>
      <c r="O395" s="204">
        <f t="shared" si="25"/>
        <v>198240.35200000001</v>
      </c>
      <c r="P395" s="204">
        <f>IFERROR(VLOOKUP(C395,'BANK INF DECEMBER 2022'!C395:R911,16,FALSE),)</f>
        <v>0</v>
      </c>
      <c r="Q395" s="204">
        <f t="shared" si="24"/>
        <v>452618.04800000001</v>
      </c>
      <c r="R395" s="204">
        <f>IFERROR(VLOOKUP(C395,'BANK INF DECEMBER 2022'!C395:T911,18,FALSE),)</f>
        <v>26034.34</v>
      </c>
      <c r="S395" s="204">
        <f>IFERROR(VLOOKUP(C395,'BANK INF DECEMBER 2022'!C395:U911,19,FALSE),)</f>
        <v>65085.84</v>
      </c>
      <c r="T395" s="204">
        <f>IFERROR(VLOOKUP(C395,'BANK INF DECEMBER 2022'!C395:V911,20,FALSE),)</f>
        <v>3254.29</v>
      </c>
      <c r="U395" s="210">
        <f t="shared" si="26"/>
        <v>94374.469999999987</v>
      </c>
      <c r="V395" s="210">
        <f t="shared" si="27"/>
        <v>745232.87</v>
      </c>
    </row>
    <row r="396" spans="1:22" s="194" customFormat="1" ht="29.15" customHeight="1">
      <c r="A396" s="211">
        <v>394</v>
      </c>
      <c r="B396" s="202">
        <v>7</v>
      </c>
      <c r="C396" s="710" t="s">
        <v>640</v>
      </c>
      <c r="D396" s="203" t="s">
        <v>787</v>
      </c>
      <c r="E396" s="203" t="str">
        <f>IFERROR(VLOOKUP(C396,'BANK INF DECEMBER 2022'!C396:F912,4,FALSE),)</f>
        <v>0152687101300</v>
      </c>
      <c r="F396" s="204" t="s">
        <v>194</v>
      </c>
      <c r="G396" s="204">
        <f>IFERROR(VLOOKUP(C396,'BANK INF DECEMBER 2022'!C396:H912,6,FALSE),)</f>
        <v>25</v>
      </c>
      <c r="H396" s="204">
        <f>IFERROR(VLOOKUP(C396,'BANK INF DECEMBER 2022'!C396:I912,7,FALSE),)</f>
        <v>12500</v>
      </c>
      <c r="I396" s="204">
        <f>IFERROR(VLOOKUP(C396,'BANK INF DECEMBER 2022'!C396:J912,8,FALSE),)</f>
        <v>325000</v>
      </c>
      <c r="J396" s="204">
        <f>IFERROR(VLOOKUP(C396,'BANK INF DECEMBER 2022'!C396:L912,10,FALSE),)</f>
        <v>644192.18000000005</v>
      </c>
      <c r="K396" s="204">
        <f>IFERROR(VLOOKUP(C396,'BANK INF DECEMBER 2022'!C396:M912,11,FALSE),)</f>
        <v>579772.96000000008</v>
      </c>
      <c r="L396" s="204">
        <f>IFERROR(VLOOKUP(C396,'BANK INF DECEMBER 2022'!C396:N912,12,FALSE),)</f>
        <v>31954.592000000019</v>
      </c>
      <c r="M396" s="204">
        <f>IFERROR(VLOOKUP(C396,'BANK INF DECEMBER 2022'!C396:O912,13,FALSE),)</f>
        <v>64419.22</v>
      </c>
      <c r="N396" s="204">
        <f>IFERROR(VLOOKUP(C396,'BANK INF DECEMBER 2022'!C396:P912,14,FALSE),)</f>
        <v>100000</v>
      </c>
      <c r="O396" s="204">
        <f t="shared" si="25"/>
        <v>196373.81200000003</v>
      </c>
      <c r="P396" s="204">
        <f>IFERROR(VLOOKUP(C396,'BANK INF DECEMBER 2022'!C396:R912,16,FALSE),)</f>
        <v>0</v>
      </c>
      <c r="Q396" s="204">
        <f t="shared" si="24"/>
        <v>447818.36800000002</v>
      </c>
      <c r="R396" s="204">
        <f>IFERROR(VLOOKUP(C396,'BANK INF DECEMBER 2022'!C396:T912,18,FALSE),)</f>
        <v>25767.69</v>
      </c>
      <c r="S396" s="204">
        <f>IFERROR(VLOOKUP(C396,'BANK INF DECEMBER 2022'!C396:U912,19,FALSE),)</f>
        <v>64419.22</v>
      </c>
      <c r="T396" s="204">
        <f>IFERROR(VLOOKUP(C396,'BANK INF DECEMBER 2022'!C396:V912,20,FALSE),)</f>
        <v>3220.96</v>
      </c>
      <c r="U396" s="210">
        <f t="shared" si="26"/>
        <v>93407.87000000001</v>
      </c>
      <c r="V396" s="210">
        <f t="shared" si="27"/>
        <v>737600.05</v>
      </c>
    </row>
    <row r="397" spans="1:22" s="194" customFormat="1" ht="29.15" customHeight="1">
      <c r="A397" s="211">
        <v>395</v>
      </c>
      <c r="B397" s="202">
        <v>7</v>
      </c>
      <c r="C397" s="710" t="s">
        <v>641</v>
      </c>
      <c r="D397" s="203" t="s">
        <v>787</v>
      </c>
      <c r="E397" s="203" t="str">
        <f>IFERROR(VLOOKUP(C397,'BANK INF DECEMBER 2022'!C397:F913,4,FALSE),)</f>
        <v>0152384868600</v>
      </c>
      <c r="F397" s="204" t="s">
        <v>369</v>
      </c>
      <c r="G397" s="204">
        <f>IFERROR(VLOOKUP(C397,'BANK INF DECEMBER 2022'!C397:H913,6,FALSE),)</f>
        <v>26</v>
      </c>
      <c r="H397" s="204">
        <f>IFERROR(VLOOKUP(C397,'BANK INF DECEMBER 2022'!C397:I913,7,FALSE),)</f>
        <v>20000</v>
      </c>
      <c r="I397" s="204">
        <f>IFERROR(VLOOKUP(C397,'BANK INF DECEMBER 2022'!C397:J913,8,FALSE),)</f>
        <v>520000</v>
      </c>
      <c r="J397" s="204">
        <f>IFERROR(VLOOKUP(C397,'BANK INF DECEMBER 2022'!C397:L913,10,FALSE),)</f>
        <v>908029.85</v>
      </c>
      <c r="K397" s="204">
        <f>IFERROR(VLOOKUP(C397,'BANK INF DECEMBER 2022'!C397:M913,11,FALSE),)</f>
        <v>817226.86</v>
      </c>
      <c r="L397" s="204">
        <f>IFERROR(VLOOKUP(C397,'BANK INF DECEMBER 2022'!C397:N913,12,FALSE),)</f>
        <v>82306.714999999997</v>
      </c>
      <c r="M397" s="204">
        <f>IFERROR(VLOOKUP(C397,'BANK INF DECEMBER 2022'!C397:O913,13,FALSE),)</f>
        <v>90802.99</v>
      </c>
      <c r="N397" s="204">
        <f>IFERROR(VLOOKUP(C397,'BANK INF DECEMBER 2022'!C397:P913,14,FALSE),)</f>
        <v>0</v>
      </c>
      <c r="O397" s="204">
        <f t="shared" si="25"/>
        <v>173109.70500000002</v>
      </c>
      <c r="P397" s="204">
        <f>IFERROR(VLOOKUP(C397,'BANK INF DECEMBER 2022'!C397:R913,16,FALSE),)</f>
        <v>0</v>
      </c>
      <c r="Q397" s="204">
        <f t="shared" si="24"/>
        <v>734920.14500000002</v>
      </c>
      <c r="R397" s="204">
        <f>IFERROR(VLOOKUP(C397,'BANK INF DECEMBER 2022'!C397:T913,18,FALSE),)</f>
        <v>36321.19</v>
      </c>
      <c r="S397" s="204">
        <f>IFERROR(VLOOKUP(C397,'BANK INF DECEMBER 2022'!C397:U913,19,FALSE),)</f>
        <v>90802.99</v>
      </c>
      <c r="T397" s="204">
        <f>IFERROR(VLOOKUP(C397,'BANK INF DECEMBER 2022'!C397:V913,20,FALSE),)</f>
        <v>4540.1499999999996</v>
      </c>
      <c r="U397" s="210">
        <f t="shared" si="26"/>
        <v>131664.33000000002</v>
      </c>
      <c r="V397" s="210">
        <f t="shared" si="27"/>
        <v>1039694.1799999999</v>
      </c>
    </row>
    <row r="398" spans="1:22" s="194" customFormat="1" ht="29.15" customHeight="1">
      <c r="A398" s="211">
        <v>396</v>
      </c>
      <c r="B398" s="202">
        <v>7</v>
      </c>
      <c r="C398" s="710" t="s">
        <v>642</v>
      </c>
      <c r="D398" s="203" t="s">
        <v>787</v>
      </c>
      <c r="E398" s="203" t="str">
        <f>IFERROR(VLOOKUP(C398,'BANK INF DECEMBER 2022'!C398:F914,4,FALSE),)</f>
        <v>0152687940600</v>
      </c>
      <c r="F398" s="204" t="s">
        <v>194</v>
      </c>
      <c r="G398" s="204">
        <f>IFERROR(VLOOKUP(C398,'BANK INF DECEMBER 2022'!C398:H914,6,FALSE),)</f>
        <v>21</v>
      </c>
      <c r="H398" s="204">
        <f>IFERROR(VLOOKUP(C398,'BANK INF DECEMBER 2022'!C398:I914,7,FALSE),)</f>
        <v>12500</v>
      </c>
      <c r="I398" s="204">
        <f>IFERROR(VLOOKUP(C398,'BANK INF DECEMBER 2022'!C398:J914,8,FALSE),)</f>
        <v>325000</v>
      </c>
      <c r="J398" s="204">
        <f>IFERROR(VLOOKUP(C398,'BANK INF DECEMBER 2022'!C398:L914,10,FALSE),)</f>
        <v>625027.89</v>
      </c>
      <c r="K398" s="204">
        <f>IFERROR(VLOOKUP(C398,'BANK INF DECEMBER 2022'!C398:M914,11,FALSE),)</f>
        <v>562525.1</v>
      </c>
      <c r="L398" s="204">
        <f>IFERROR(VLOOKUP(C398,'BANK INF DECEMBER 2022'!C398:N914,12,FALSE),)</f>
        <v>28505.019999999997</v>
      </c>
      <c r="M398" s="204">
        <f>IFERROR(VLOOKUP(C398,'BANK INF DECEMBER 2022'!C398:O914,13,FALSE),)</f>
        <v>62502.79</v>
      </c>
      <c r="N398" s="204">
        <f>IFERROR(VLOOKUP(C398,'BANK INF DECEMBER 2022'!C398:P914,14,FALSE),)</f>
        <v>100000</v>
      </c>
      <c r="O398" s="204">
        <f t="shared" si="25"/>
        <v>191007.81</v>
      </c>
      <c r="P398" s="204">
        <f>IFERROR(VLOOKUP(C398,'BANK INF DECEMBER 2022'!C398:R914,16,FALSE),)</f>
        <v>0</v>
      </c>
      <c r="Q398" s="204">
        <f t="shared" si="24"/>
        <v>434020.08</v>
      </c>
      <c r="R398" s="204">
        <f>IFERROR(VLOOKUP(C398,'BANK INF DECEMBER 2022'!C398:T914,18,FALSE),)</f>
        <v>25001.119999999999</v>
      </c>
      <c r="S398" s="204">
        <f>IFERROR(VLOOKUP(C398,'BANK INF DECEMBER 2022'!C398:U914,19,FALSE),)</f>
        <v>62502.79</v>
      </c>
      <c r="T398" s="204">
        <f>IFERROR(VLOOKUP(C398,'BANK INF DECEMBER 2022'!C398:V914,20,FALSE),)</f>
        <v>3125.14</v>
      </c>
      <c r="U398" s="210">
        <f t="shared" si="26"/>
        <v>90629.05</v>
      </c>
      <c r="V398" s="210">
        <f t="shared" si="27"/>
        <v>715656.94000000006</v>
      </c>
    </row>
    <row r="399" spans="1:22" s="194" customFormat="1" ht="29.15" customHeight="1">
      <c r="A399" s="211">
        <v>397</v>
      </c>
      <c r="B399" s="202">
        <v>7</v>
      </c>
      <c r="C399" s="710" t="s">
        <v>643</v>
      </c>
      <c r="D399" s="203" t="s">
        <v>787</v>
      </c>
      <c r="E399" s="203" t="str">
        <f>IFERROR(VLOOKUP(C399,'BANK INF DECEMBER 2022'!C399:F915,4,FALSE),)</f>
        <v>0152685631400</v>
      </c>
      <c r="F399" s="204" t="s">
        <v>194</v>
      </c>
      <c r="G399" s="204">
        <f>IFERROR(VLOOKUP(C399,'BANK INF DECEMBER 2022'!C399:H915,6,FALSE),)</f>
        <v>24</v>
      </c>
      <c r="H399" s="204">
        <f>IFERROR(VLOOKUP(C399,'BANK INF DECEMBER 2022'!C399:I915,7,FALSE),)</f>
        <v>12500</v>
      </c>
      <c r="I399" s="204">
        <f>IFERROR(VLOOKUP(C399,'BANK INF DECEMBER 2022'!C399:J915,8,FALSE),)</f>
        <v>325000</v>
      </c>
      <c r="J399" s="204">
        <f>IFERROR(VLOOKUP(C399,'BANK INF DECEMBER 2022'!C399:L915,10,FALSE),)</f>
        <v>739200.45</v>
      </c>
      <c r="K399" s="204">
        <f>IFERROR(VLOOKUP(C399,'BANK INF DECEMBER 2022'!C399:M915,11,FALSE),)</f>
        <v>665280.39999999991</v>
      </c>
      <c r="L399" s="204">
        <f>IFERROR(VLOOKUP(C399,'BANK INF DECEMBER 2022'!C399:N915,12,FALSE),)</f>
        <v>49056.079999999987</v>
      </c>
      <c r="M399" s="204">
        <f>IFERROR(VLOOKUP(C399,'BANK INF DECEMBER 2022'!C399:O915,13,FALSE),)</f>
        <v>73920.05</v>
      </c>
      <c r="N399" s="204">
        <f>IFERROR(VLOOKUP(C399,'BANK INF DECEMBER 2022'!C399:P915,14,FALSE),)</f>
        <v>100000</v>
      </c>
      <c r="O399" s="204">
        <f t="shared" si="25"/>
        <v>222976.13</v>
      </c>
      <c r="P399" s="204">
        <f>IFERROR(VLOOKUP(C399,'BANK INF DECEMBER 2022'!C399:R915,16,FALSE),)</f>
        <v>0</v>
      </c>
      <c r="Q399" s="204">
        <f t="shared" si="24"/>
        <v>516224.31999999995</v>
      </c>
      <c r="R399" s="204">
        <f>IFERROR(VLOOKUP(C399,'BANK INF DECEMBER 2022'!C399:T915,18,FALSE),)</f>
        <v>29568.02</v>
      </c>
      <c r="S399" s="204">
        <f>IFERROR(VLOOKUP(C399,'BANK INF DECEMBER 2022'!C399:U915,19,FALSE),)</f>
        <v>73920.05</v>
      </c>
      <c r="T399" s="204">
        <f>IFERROR(VLOOKUP(C399,'BANK INF DECEMBER 2022'!C399:V915,20,FALSE),)</f>
        <v>3696</v>
      </c>
      <c r="U399" s="210">
        <f t="shared" si="26"/>
        <v>107184.07</v>
      </c>
      <c r="V399" s="210">
        <f t="shared" si="27"/>
        <v>846384.52</v>
      </c>
    </row>
    <row r="400" spans="1:22" s="194" customFormat="1" ht="29.15" customHeight="1">
      <c r="A400" s="211">
        <v>398</v>
      </c>
      <c r="B400" s="202">
        <v>7</v>
      </c>
      <c r="C400" s="710" t="s">
        <v>644</v>
      </c>
      <c r="D400" s="203" t="s">
        <v>787</v>
      </c>
      <c r="E400" s="203" t="str">
        <f>IFERROR(VLOOKUP(C400,'BANK INF DECEMBER 2022'!C400:F916,4,FALSE),)</f>
        <v>0152688169400</v>
      </c>
      <c r="F400" s="204" t="s">
        <v>194</v>
      </c>
      <c r="G400" s="204">
        <f>IFERROR(VLOOKUP(C400,'BANK INF DECEMBER 2022'!C400:H916,6,FALSE),)</f>
        <v>26</v>
      </c>
      <c r="H400" s="204">
        <f>IFERROR(VLOOKUP(C400,'BANK INF DECEMBER 2022'!C400:I916,7,FALSE),)</f>
        <v>12500</v>
      </c>
      <c r="I400" s="204">
        <f>IFERROR(VLOOKUP(C400,'BANK INF DECEMBER 2022'!C400:J916,8,FALSE),)</f>
        <v>325000</v>
      </c>
      <c r="J400" s="204">
        <f>IFERROR(VLOOKUP(C400,'BANK INF DECEMBER 2022'!C400:L916,10,FALSE),)</f>
        <v>787535.58</v>
      </c>
      <c r="K400" s="204">
        <f>IFERROR(VLOOKUP(C400,'BANK INF DECEMBER 2022'!C400:M916,11,FALSE),)</f>
        <v>708782.02</v>
      </c>
      <c r="L400" s="204">
        <f>IFERROR(VLOOKUP(C400,'BANK INF DECEMBER 2022'!C400:N916,12,FALSE),)</f>
        <v>57756.404000000002</v>
      </c>
      <c r="M400" s="204">
        <f>IFERROR(VLOOKUP(C400,'BANK INF DECEMBER 2022'!C400:O916,13,FALSE),)</f>
        <v>78753.56</v>
      </c>
      <c r="N400" s="204">
        <f>IFERROR(VLOOKUP(C400,'BANK INF DECEMBER 2022'!C400:P916,14,FALSE),)</f>
        <v>100000</v>
      </c>
      <c r="O400" s="204">
        <f t="shared" si="25"/>
        <v>236509.96400000001</v>
      </c>
      <c r="P400" s="204">
        <f>IFERROR(VLOOKUP(C400,'BANK INF DECEMBER 2022'!C400:R916,16,FALSE),)</f>
        <v>0</v>
      </c>
      <c r="Q400" s="204">
        <f t="shared" si="24"/>
        <v>551025.61599999992</v>
      </c>
      <c r="R400" s="204">
        <f>IFERROR(VLOOKUP(C400,'BANK INF DECEMBER 2022'!C400:T916,18,FALSE),)</f>
        <v>31501.42</v>
      </c>
      <c r="S400" s="204">
        <f>IFERROR(VLOOKUP(C400,'BANK INF DECEMBER 2022'!C400:U916,19,FALSE),)</f>
        <v>78753.56</v>
      </c>
      <c r="T400" s="204">
        <f>IFERROR(VLOOKUP(C400,'BANK INF DECEMBER 2022'!C400:V916,20,FALSE),)</f>
        <v>3937.68</v>
      </c>
      <c r="U400" s="210">
        <f t="shared" si="26"/>
        <v>114192.65999999999</v>
      </c>
      <c r="V400" s="210">
        <f t="shared" si="27"/>
        <v>901728.24</v>
      </c>
    </row>
    <row r="401" spans="1:22" s="194" customFormat="1" ht="29.15" customHeight="1">
      <c r="A401" s="211">
        <v>399</v>
      </c>
      <c r="B401" s="202">
        <v>7</v>
      </c>
      <c r="C401" s="710" t="s">
        <v>645</v>
      </c>
      <c r="D401" s="203" t="s">
        <v>787</v>
      </c>
      <c r="E401" s="203" t="str">
        <f>IFERROR(VLOOKUP(C401,'BANK INF DECEMBER 2022'!C401:F917,4,FALSE),)</f>
        <v>0152686955900</v>
      </c>
      <c r="F401" s="204" t="s">
        <v>646</v>
      </c>
      <c r="G401" s="204">
        <f>IFERROR(VLOOKUP(C401,'BANK INF DECEMBER 2022'!C401:H917,6,FALSE),)</f>
        <v>26</v>
      </c>
      <c r="H401" s="204">
        <f>IFERROR(VLOOKUP(C401,'BANK INF DECEMBER 2022'!C401:I917,7,FALSE),)</f>
        <v>15000</v>
      </c>
      <c r="I401" s="204">
        <f>IFERROR(VLOOKUP(C401,'BANK INF DECEMBER 2022'!C401:J917,8,FALSE),)</f>
        <v>390000</v>
      </c>
      <c r="J401" s="204">
        <f>IFERROR(VLOOKUP(C401,'BANK INF DECEMBER 2022'!C401:L917,10,FALSE),)</f>
        <v>695023.46</v>
      </c>
      <c r="K401" s="204">
        <f>IFERROR(VLOOKUP(C401,'BANK INF DECEMBER 2022'!C401:M917,11,FALSE),)</f>
        <v>625521.11</v>
      </c>
      <c r="L401" s="204">
        <f>IFERROR(VLOOKUP(C401,'BANK INF DECEMBER 2022'!C401:N917,12,FALSE),)</f>
        <v>41104.221999999994</v>
      </c>
      <c r="M401" s="204">
        <f>IFERROR(VLOOKUP(C401,'BANK INF DECEMBER 2022'!C401:O917,13,FALSE),)</f>
        <v>69502.350000000006</v>
      </c>
      <c r="N401" s="204">
        <f>IFERROR(VLOOKUP(C401,'BANK INF DECEMBER 2022'!C401:P917,14,FALSE),)</f>
        <v>100000</v>
      </c>
      <c r="O401" s="204">
        <f t="shared" si="25"/>
        <v>210606.57199999999</v>
      </c>
      <c r="P401" s="204">
        <f>IFERROR(VLOOKUP(C401,'BANK INF DECEMBER 2022'!C401:R917,16,FALSE),)</f>
        <v>0</v>
      </c>
      <c r="Q401" s="204">
        <f t="shared" si="24"/>
        <v>484416.88799999998</v>
      </c>
      <c r="R401" s="204">
        <f>IFERROR(VLOOKUP(C401,'BANK INF DECEMBER 2022'!C401:T917,18,FALSE),)</f>
        <v>27800.94</v>
      </c>
      <c r="S401" s="204">
        <f>IFERROR(VLOOKUP(C401,'BANK INF DECEMBER 2022'!C401:U917,19,FALSE),)</f>
        <v>69502.350000000006</v>
      </c>
      <c r="T401" s="204">
        <f>IFERROR(VLOOKUP(C401,'BANK INF DECEMBER 2022'!C401:V917,20,FALSE),)</f>
        <v>3475.12</v>
      </c>
      <c r="U401" s="210">
        <f t="shared" si="26"/>
        <v>100778.41</v>
      </c>
      <c r="V401" s="210">
        <f t="shared" si="27"/>
        <v>795801.87</v>
      </c>
    </row>
    <row r="402" spans="1:22" s="194" customFormat="1" ht="29.15" customHeight="1">
      <c r="A402" s="211">
        <v>400</v>
      </c>
      <c r="B402" s="202">
        <v>7</v>
      </c>
      <c r="C402" s="710" t="s">
        <v>647</v>
      </c>
      <c r="D402" s="203" t="s">
        <v>787</v>
      </c>
      <c r="E402" s="203" t="str">
        <f>IFERROR(VLOOKUP(C402,'BANK INF DECEMBER 2022'!C402:F918,4,FALSE),)</f>
        <v>0152688055400</v>
      </c>
      <c r="F402" s="204" t="s">
        <v>194</v>
      </c>
      <c r="G402" s="204">
        <f>IFERROR(VLOOKUP(C402,'BANK INF DECEMBER 2022'!C402:H918,6,FALSE),)</f>
        <v>25</v>
      </c>
      <c r="H402" s="204">
        <f>IFERROR(VLOOKUP(C402,'BANK INF DECEMBER 2022'!C402:I918,7,FALSE),)</f>
        <v>12500</v>
      </c>
      <c r="I402" s="204">
        <f>IFERROR(VLOOKUP(C402,'BANK INF DECEMBER 2022'!C402:J918,8,FALSE),)</f>
        <v>325000</v>
      </c>
      <c r="J402" s="204">
        <f>IFERROR(VLOOKUP(C402,'BANK INF DECEMBER 2022'!C402:L918,10,FALSE),)</f>
        <v>761701.22</v>
      </c>
      <c r="K402" s="204">
        <f>IFERROR(VLOOKUP(C402,'BANK INF DECEMBER 2022'!C402:M918,11,FALSE),)</f>
        <v>685531.1</v>
      </c>
      <c r="L402" s="204">
        <f>IFERROR(VLOOKUP(C402,'BANK INF DECEMBER 2022'!C402:N918,12,FALSE),)</f>
        <v>53106.219999999994</v>
      </c>
      <c r="M402" s="204">
        <f>IFERROR(VLOOKUP(C402,'BANK INF DECEMBER 2022'!C402:O918,13,FALSE),)</f>
        <v>76170.12</v>
      </c>
      <c r="N402" s="204">
        <f>IFERROR(VLOOKUP(C402,'BANK INF DECEMBER 2022'!C402:P918,14,FALSE),)</f>
        <v>100000</v>
      </c>
      <c r="O402" s="204">
        <f t="shared" si="25"/>
        <v>229276.34</v>
      </c>
      <c r="P402" s="204">
        <f>IFERROR(VLOOKUP(C402,'BANK INF DECEMBER 2022'!C402:R918,16,FALSE),)</f>
        <v>0</v>
      </c>
      <c r="Q402" s="204">
        <f t="shared" si="24"/>
        <v>532424.88</v>
      </c>
      <c r="R402" s="204">
        <f>IFERROR(VLOOKUP(C402,'BANK INF DECEMBER 2022'!C402:T918,18,FALSE),)</f>
        <v>30468.05</v>
      </c>
      <c r="S402" s="204">
        <f>IFERROR(VLOOKUP(C402,'BANK INF DECEMBER 2022'!C402:U918,19,FALSE),)</f>
        <v>76170.12</v>
      </c>
      <c r="T402" s="204">
        <f>IFERROR(VLOOKUP(C402,'BANK INF DECEMBER 2022'!C402:V918,20,FALSE),)</f>
        <v>3808.51</v>
      </c>
      <c r="U402" s="210">
        <f t="shared" si="26"/>
        <v>110446.68</v>
      </c>
      <c r="V402" s="210">
        <f t="shared" si="27"/>
        <v>872147.89999999991</v>
      </c>
    </row>
    <row r="403" spans="1:22" s="194" customFormat="1" ht="29.15" customHeight="1">
      <c r="A403" s="211">
        <v>401</v>
      </c>
      <c r="B403" s="202">
        <v>7</v>
      </c>
      <c r="C403" s="710" t="s">
        <v>648</v>
      </c>
      <c r="D403" s="203" t="s">
        <v>787</v>
      </c>
      <c r="E403" s="203" t="str">
        <f>IFERROR(VLOOKUP(C403,'BANK INF DECEMBER 2022'!C403:F919,4,FALSE),)</f>
        <v>0152596342900</v>
      </c>
      <c r="F403" s="204" t="s">
        <v>646</v>
      </c>
      <c r="G403" s="204">
        <f>IFERROR(VLOOKUP(C403,'BANK INF DECEMBER 2022'!C403:H919,6,FALSE),)</f>
        <v>26</v>
      </c>
      <c r="H403" s="204">
        <f>IFERROR(VLOOKUP(C403,'BANK INF DECEMBER 2022'!C403:I919,7,FALSE),)</f>
        <v>15000</v>
      </c>
      <c r="I403" s="204">
        <f>IFERROR(VLOOKUP(C403,'BANK INF DECEMBER 2022'!C403:J919,8,FALSE),)</f>
        <v>390000</v>
      </c>
      <c r="J403" s="204">
        <f>IFERROR(VLOOKUP(C403,'BANK INF DECEMBER 2022'!C403:L919,10,FALSE),)</f>
        <v>687022.85</v>
      </c>
      <c r="K403" s="204">
        <f>IFERROR(VLOOKUP(C403,'BANK INF DECEMBER 2022'!C403:M919,11,FALSE),)</f>
        <v>618320.55999999994</v>
      </c>
      <c r="L403" s="204">
        <f>IFERROR(VLOOKUP(C403,'BANK INF DECEMBER 2022'!C403:N919,12,FALSE),)</f>
        <v>39664.111999999994</v>
      </c>
      <c r="M403" s="204">
        <f>IFERROR(VLOOKUP(C403,'BANK INF DECEMBER 2022'!C403:O919,13,FALSE),)</f>
        <v>68702.289999999994</v>
      </c>
      <c r="N403" s="204">
        <f>IFERROR(VLOOKUP(C403,'BANK INF DECEMBER 2022'!C403:P919,14,FALSE),)</f>
        <v>100000</v>
      </c>
      <c r="O403" s="204">
        <f t="shared" si="25"/>
        <v>208366.402</v>
      </c>
      <c r="P403" s="204">
        <f>IFERROR(VLOOKUP(C403,'BANK INF DECEMBER 2022'!C403:R919,16,FALSE),)</f>
        <v>0</v>
      </c>
      <c r="Q403" s="204">
        <f t="shared" si="24"/>
        <v>478656.44799999997</v>
      </c>
      <c r="R403" s="204">
        <f>IFERROR(VLOOKUP(C403,'BANK INF DECEMBER 2022'!C403:T919,18,FALSE),)</f>
        <v>27480.91</v>
      </c>
      <c r="S403" s="204">
        <f>IFERROR(VLOOKUP(C403,'BANK INF DECEMBER 2022'!C403:U919,19,FALSE),)</f>
        <v>68702.289999999994</v>
      </c>
      <c r="T403" s="204">
        <f>IFERROR(VLOOKUP(C403,'BANK INF DECEMBER 2022'!C403:V919,20,FALSE),)</f>
        <v>3435.11</v>
      </c>
      <c r="U403" s="210">
        <f t="shared" si="26"/>
        <v>99618.31</v>
      </c>
      <c r="V403" s="210">
        <f t="shared" si="27"/>
        <v>786641.15999999992</v>
      </c>
    </row>
    <row r="404" spans="1:22" s="194" customFormat="1" ht="29.15" customHeight="1">
      <c r="A404" s="211">
        <v>402</v>
      </c>
      <c r="B404" s="202">
        <v>7</v>
      </c>
      <c r="C404" s="710" t="s">
        <v>649</v>
      </c>
      <c r="D404" s="203" t="s">
        <v>787</v>
      </c>
      <c r="E404" s="203" t="str">
        <f>IFERROR(VLOOKUP(C404,'BANK INF DECEMBER 2022'!C404:F920,4,FALSE),)</f>
        <v>0152687951900</v>
      </c>
      <c r="F404" s="204" t="s">
        <v>194</v>
      </c>
      <c r="G404" s="204">
        <f>IFERROR(VLOOKUP(C404,'BANK INF DECEMBER 2022'!C404:H920,6,FALSE),)</f>
        <v>24</v>
      </c>
      <c r="H404" s="204">
        <f>IFERROR(VLOOKUP(C404,'BANK INF DECEMBER 2022'!C404:I920,7,FALSE),)</f>
        <v>12500</v>
      </c>
      <c r="I404" s="204">
        <f>IFERROR(VLOOKUP(C404,'BANK INF DECEMBER 2022'!C404:J920,8,FALSE),)</f>
        <v>325000</v>
      </c>
      <c r="J404" s="204">
        <f>IFERROR(VLOOKUP(C404,'BANK INF DECEMBER 2022'!C404:L920,10,FALSE),)</f>
        <v>733366.67</v>
      </c>
      <c r="K404" s="204">
        <f>IFERROR(VLOOKUP(C404,'BANK INF DECEMBER 2022'!C404:M920,11,FALSE),)</f>
        <v>660030</v>
      </c>
      <c r="L404" s="204">
        <f>IFERROR(VLOOKUP(C404,'BANK INF DECEMBER 2022'!C404:N920,12,FALSE),)</f>
        <v>48006</v>
      </c>
      <c r="M404" s="204">
        <f>IFERROR(VLOOKUP(C404,'BANK INF DECEMBER 2022'!C404:O920,13,FALSE),)</f>
        <v>73336.67</v>
      </c>
      <c r="N404" s="204">
        <f>IFERROR(VLOOKUP(C404,'BANK INF DECEMBER 2022'!C404:P920,14,FALSE),)</f>
        <v>0</v>
      </c>
      <c r="O404" s="204">
        <f t="shared" si="25"/>
        <v>121342.67</v>
      </c>
      <c r="P404" s="204">
        <f>IFERROR(VLOOKUP(C404,'BANK INF DECEMBER 2022'!C404:R920,16,FALSE),)</f>
        <v>0</v>
      </c>
      <c r="Q404" s="204">
        <f t="shared" si="24"/>
        <v>612024</v>
      </c>
      <c r="R404" s="204">
        <f>IFERROR(VLOOKUP(C404,'BANK INF DECEMBER 2022'!C404:T920,18,FALSE),)</f>
        <v>29334.67</v>
      </c>
      <c r="S404" s="204">
        <f>IFERROR(VLOOKUP(C404,'BANK INF DECEMBER 2022'!C404:U920,19,FALSE),)</f>
        <v>73336.67</v>
      </c>
      <c r="T404" s="204">
        <f>IFERROR(VLOOKUP(C404,'BANK INF DECEMBER 2022'!C404:V920,20,FALSE),)</f>
        <v>3666.83</v>
      </c>
      <c r="U404" s="210">
        <f t="shared" si="26"/>
        <v>106338.17</v>
      </c>
      <c r="V404" s="210">
        <f t="shared" si="27"/>
        <v>839704.84000000008</v>
      </c>
    </row>
    <row r="405" spans="1:22" s="194" customFormat="1" ht="29.15" customHeight="1">
      <c r="A405" s="211">
        <v>403</v>
      </c>
      <c r="B405" s="202">
        <v>7</v>
      </c>
      <c r="C405" s="710" t="s">
        <v>650</v>
      </c>
      <c r="D405" s="203" t="s">
        <v>787</v>
      </c>
      <c r="E405" s="203" t="str">
        <f>IFERROR(VLOOKUP(C405,'BANK INF DECEMBER 2022'!C405:F921,4,FALSE),)</f>
        <v>0152474578200</v>
      </c>
      <c r="F405" s="204" t="s">
        <v>194</v>
      </c>
      <c r="G405" s="204">
        <f>IFERROR(VLOOKUP(C405,'BANK INF DECEMBER 2022'!C405:H921,6,FALSE),)</f>
        <v>26</v>
      </c>
      <c r="H405" s="204">
        <f>IFERROR(VLOOKUP(C405,'BANK INF DECEMBER 2022'!C405:I921,7,FALSE),)</f>
        <v>12500</v>
      </c>
      <c r="I405" s="204">
        <f>IFERROR(VLOOKUP(C405,'BANK INF DECEMBER 2022'!C405:J921,8,FALSE),)</f>
        <v>325000</v>
      </c>
      <c r="J405" s="204">
        <f>IFERROR(VLOOKUP(C405,'BANK INF DECEMBER 2022'!C405:L921,10,FALSE),)</f>
        <v>782535.2</v>
      </c>
      <c r="K405" s="204">
        <f>IFERROR(VLOOKUP(C405,'BANK INF DECEMBER 2022'!C405:M921,11,FALSE),)</f>
        <v>704281.67999999993</v>
      </c>
      <c r="L405" s="204">
        <f>IFERROR(VLOOKUP(C405,'BANK INF DECEMBER 2022'!C405:N921,12,FALSE),)</f>
        <v>56856.335999999988</v>
      </c>
      <c r="M405" s="204">
        <f>IFERROR(VLOOKUP(C405,'BANK INF DECEMBER 2022'!C405:O921,13,FALSE),)</f>
        <v>78253.52</v>
      </c>
      <c r="N405" s="204">
        <f>IFERROR(VLOOKUP(C405,'BANK INF DECEMBER 2022'!C405:P921,14,FALSE),)</f>
        <v>100000</v>
      </c>
      <c r="O405" s="204">
        <f t="shared" si="25"/>
        <v>235109.856</v>
      </c>
      <c r="P405" s="204">
        <f>IFERROR(VLOOKUP(C405,'BANK INF DECEMBER 2022'!C405:R921,16,FALSE),)</f>
        <v>0</v>
      </c>
      <c r="Q405" s="204">
        <f t="shared" si="24"/>
        <v>547425.34399999992</v>
      </c>
      <c r="R405" s="204">
        <f>IFERROR(VLOOKUP(C405,'BANK INF DECEMBER 2022'!C405:T921,18,FALSE),)</f>
        <v>31301.41</v>
      </c>
      <c r="S405" s="204">
        <f>IFERROR(VLOOKUP(C405,'BANK INF DECEMBER 2022'!C405:U921,19,FALSE),)</f>
        <v>78253.52</v>
      </c>
      <c r="T405" s="204">
        <f>IFERROR(VLOOKUP(C405,'BANK INF DECEMBER 2022'!C405:V921,20,FALSE),)</f>
        <v>3912.68</v>
      </c>
      <c r="U405" s="210">
        <f t="shared" si="26"/>
        <v>113467.61</v>
      </c>
      <c r="V405" s="210">
        <f t="shared" si="27"/>
        <v>896002.80999999994</v>
      </c>
    </row>
    <row r="406" spans="1:22" s="194" customFormat="1" ht="29.15" customHeight="1">
      <c r="A406" s="211">
        <v>404</v>
      </c>
      <c r="B406" s="202">
        <v>7</v>
      </c>
      <c r="C406" s="710" t="s">
        <v>651</v>
      </c>
      <c r="D406" s="203" t="s">
        <v>787</v>
      </c>
      <c r="E406" s="203" t="str">
        <f>IFERROR(VLOOKUP(C406,'BANK INF DECEMBER 2022'!C406:F922,4,FALSE),)</f>
        <v>0152688142800</v>
      </c>
      <c r="F406" s="204" t="s">
        <v>223</v>
      </c>
      <c r="G406" s="204">
        <f>IFERROR(VLOOKUP(C406,'BANK INF DECEMBER 2022'!C406:H922,6,FALSE),)</f>
        <v>20</v>
      </c>
      <c r="H406" s="204">
        <f>IFERROR(VLOOKUP(C406,'BANK INF DECEMBER 2022'!C406:I922,7,FALSE),)</f>
        <v>12500</v>
      </c>
      <c r="I406" s="204">
        <f>IFERROR(VLOOKUP(C406,'BANK INF DECEMBER 2022'!C406:J922,8,FALSE),)</f>
        <v>325000</v>
      </c>
      <c r="J406" s="204">
        <f>IFERROR(VLOOKUP(C406,'BANK INF DECEMBER 2022'!C406:L922,10,FALSE),)</f>
        <v>552523.27</v>
      </c>
      <c r="K406" s="204">
        <f>IFERROR(VLOOKUP(C406,'BANK INF DECEMBER 2022'!C406:M922,11,FALSE),)</f>
        <v>497270.94</v>
      </c>
      <c r="L406" s="204">
        <f>IFERROR(VLOOKUP(C406,'BANK INF DECEMBER 2022'!C406:N922,12,FALSE),)</f>
        <v>18181.675200000001</v>
      </c>
      <c r="M406" s="204">
        <f>IFERROR(VLOOKUP(C406,'BANK INF DECEMBER 2022'!C406:O922,13,FALSE),)</f>
        <v>55252.33</v>
      </c>
      <c r="N406" s="204">
        <f>IFERROR(VLOOKUP(C406,'BANK INF DECEMBER 2022'!C406:P922,14,FALSE),)</f>
        <v>100000</v>
      </c>
      <c r="O406" s="204">
        <f t="shared" si="25"/>
        <v>173434.00520000001</v>
      </c>
      <c r="P406" s="204">
        <f>IFERROR(VLOOKUP(C406,'BANK INF DECEMBER 2022'!C406:R922,16,FALSE),)</f>
        <v>0</v>
      </c>
      <c r="Q406" s="204">
        <f t="shared" si="24"/>
        <v>379089.2648</v>
      </c>
      <c r="R406" s="204">
        <f>IFERROR(VLOOKUP(C406,'BANK INF DECEMBER 2022'!C406:T922,18,FALSE),)</f>
        <v>22100.93</v>
      </c>
      <c r="S406" s="204">
        <f>IFERROR(VLOOKUP(C406,'BANK INF DECEMBER 2022'!C406:U922,19,FALSE),)</f>
        <v>55252.33</v>
      </c>
      <c r="T406" s="204">
        <f>IFERROR(VLOOKUP(C406,'BANK INF DECEMBER 2022'!C406:V922,20,FALSE),)</f>
        <v>2762.62</v>
      </c>
      <c r="U406" s="210">
        <f t="shared" si="26"/>
        <v>80115.88</v>
      </c>
      <c r="V406" s="210">
        <f t="shared" si="27"/>
        <v>632639.15</v>
      </c>
    </row>
    <row r="407" spans="1:22" s="194" customFormat="1" ht="29.15" customHeight="1">
      <c r="A407" s="211">
        <v>405</v>
      </c>
      <c r="B407" s="202">
        <v>7</v>
      </c>
      <c r="C407" s="710" t="s">
        <v>652</v>
      </c>
      <c r="D407" s="203" t="s">
        <v>787</v>
      </c>
      <c r="E407" s="203" t="str">
        <f>IFERROR(VLOOKUP(C407,'BANK INF DECEMBER 2022'!C407:F923,4,FALSE),)</f>
        <v>0152684966200</v>
      </c>
      <c r="F407" s="204" t="s">
        <v>194</v>
      </c>
      <c r="G407" s="204">
        <f>IFERROR(VLOOKUP(C407,'BANK INF DECEMBER 2022'!C407:H923,6,FALSE),)</f>
        <v>26</v>
      </c>
      <c r="H407" s="204">
        <f>IFERROR(VLOOKUP(C407,'BANK INF DECEMBER 2022'!C407:I923,7,FALSE),)</f>
        <v>12500</v>
      </c>
      <c r="I407" s="204">
        <f>IFERROR(VLOOKUP(C407,'BANK INF DECEMBER 2022'!C407:J923,8,FALSE),)</f>
        <v>325000</v>
      </c>
      <c r="J407" s="204">
        <f>IFERROR(VLOOKUP(C407,'BANK INF DECEMBER 2022'!C407:L923,10,FALSE),)</f>
        <v>718363.59</v>
      </c>
      <c r="K407" s="204">
        <f>IFERROR(VLOOKUP(C407,'BANK INF DECEMBER 2022'!C407:M923,11,FALSE),)</f>
        <v>646527.23</v>
      </c>
      <c r="L407" s="204">
        <f>IFERROR(VLOOKUP(C407,'BANK INF DECEMBER 2022'!C407:N923,12,FALSE),)</f>
        <v>45305.445999999996</v>
      </c>
      <c r="M407" s="204">
        <f>IFERROR(VLOOKUP(C407,'BANK INF DECEMBER 2022'!C407:O923,13,FALSE),)</f>
        <v>71836.36</v>
      </c>
      <c r="N407" s="204">
        <f>IFERROR(VLOOKUP(C407,'BANK INF DECEMBER 2022'!C407:P923,14,FALSE),)</f>
        <v>100000</v>
      </c>
      <c r="O407" s="204">
        <f t="shared" si="25"/>
        <v>217141.80599999998</v>
      </c>
      <c r="P407" s="204">
        <f>IFERROR(VLOOKUP(C407,'BANK INF DECEMBER 2022'!C407:R923,16,FALSE),)</f>
        <v>0</v>
      </c>
      <c r="Q407" s="204">
        <f t="shared" si="24"/>
        <v>501221.78399999999</v>
      </c>
      <c r="R407" s="204">
        <f>IFERROR(VLOOKUP(C407,'BANK INF DECEMBER 2022'!C407:T923,18,FALSE),)</f>
        <v>28734.54</v>
      </c>
      <c r="S407" s="204">
        <f>IFERROR(VLOOKUP(C407,'BANK INF DECEMBER 2022'!C407:U923,19,FALSE),)</f>
        <v>71836.36</v>
      </c>
      <c r="T407" s="204">
        <f>IFERROR(VLOOKUP(C407,'BANK INF DECEMBER 2022'!C407:V923,20,FALSE),)</f>
        <v>3591.82</v>
      </c>
      <c r="U407" s="210">
        <f t="shared" si="26"/>
        <v>104162.72</v>
      </c>
      <c r="V407" s="210">
        <f t="shared" si="27"/>
        <v>822526.30999999994</v>
      </c>
    </row>
    <row r="408" spans="1:22" s="194" customFormat="1" ht="29.15" customHeight="1">
      <c r="A408" s="211">
        <v>406</v>
      </c>
      <c r="B408" s="202">
        <v>7</v>
      </c>
      <c r="C408" s="710" t="s">
        <v>653</v>
      </c>
      <c r="D408" s="203" t="s">
        <v>787</v>
      </c>
      <c r="E408" s="203" t="str">
        <f>IFERROR(VLOOKUP(C408,'BANK INF DECEMBER 2022'!C408:F924,4,FALSE),)</f>
        <v>0152689444200</v>
      </c>
      <c r="F408" s="204" t="s">
        <v>194</v>
      </c>
      <c r="G408" s="204">
        <f>IFERROR(VLOOKUP(C408,'BANK INF DECEMBER 2022'!C408:H924,6,FALSE),)</f>
        <v>20</v>
      </c>
      <c r="H408" s="204">
        <f>IFERROR(VLOOKUP(C408,'BANK INF DECEMBER 2022'!C408:I924,7,FALSE),)</f>
        <v>12500</v>
      </c>
      <c r="I408" s="204">
        <f>IFERROR(VLOOKUP(C408,'BANK INF DECEMBER 2022'!C408:J924,8,FALSE),)</f>
        <v>325000</v>
      </c>
      <c r="J408" s="204">
        <f>IFERROR(VLOOKUP(C408,'BANK INF DECEMBER 2022'!C408:L924,10,FALSE),)</f>
        <v>599193.53</v>
      </c>
      <c r="K408" s="204">
        <f>IFERROR(VLOOKUP(C408,'BANK INF DECEMBER 2022'!C408:M924,11,FALSE),)</f>
        <v>539274.18000000005</v>
      </c>
      <c r="L408" s="204">
        <f>IFERROR(VLOOKUP(C408,'BANK INF DECEMBER 2022'!C408:N924,12,FALSE),)</f>
        <v>23854.83600000001</v>
      </c>
      <c r="M408" s="204">
        <f>IFERROR(VLOOKUP(C408,'BANK INF DECEMBER 2022'!C408:O924,13,FALSE),)</f>
        <v>59919.35</v>
      </c>
      <c r="N408" s="204">
        <f>IFERROR(VLOOKUP(C408,'BANK INF DECEMBER 2022'!C408:P924,14,FALSE),)</f>
        <v>100000</v>
      </c>
      <c r="O408" s="204">
        <f t="shared" si="25"/>
        <v>183774.18600000002</v>
      </c>
      <c r="P408" s="204">
        <f>IFERROR(VLOOKUP(C408,'BANK INF DECEMBER 2022'!C408:R924,16,FALSE),)</f>
        <v>0</v>
      </c>
      <c r="Q408" s="204">
        <f t="shared" si="24"/>
        <v>415419.34400000004</v>
      </c>
      <c r="R408" s="204">
        <f>IFERROR(VLOOKUP(C408,'BANK INF DECEMBER 2022'!C408:T924,18,FALSE),)</f>
        <v>23967.74</v>
      </c>
      <c r="S408" s="204">
        <f>IFERROR(VLOOKUP(C408,'BANK INF DECEMBER 2022'!C408:U924,19,FALSE),)</f>
        <v>59919.35</v>
      </c>
      <c r="T408" s="204">
        <f>IFERROR(VLOOKUP(C408,'BANK INF DECEMBER 2022'!C408:V924,20,FALSE),)</f>
        <v>2995.97</v>
      </c>
      <c r="U408" s="210">
        <f t="shared" si="26"/>
        <v>86883.06</v>
      </c>
      <c r="V408" s="210">
        <f t="shared" si="27"/>
        <v>686076.59000000008</v>
      </c>
    </row>
    <row r="409" spans="1:22" s="194" customFormat="1" ht="29.15" customHeight="1">
      <c r="A409" s="211">
        <v>407</v>
      </c>
      <c r="B409" s="202">
        <v>7</v>
      </c>
      <c r="C409" s="710" t="s">
        <v>654</v>
      </c>
      <c r="D409" s="203" t="s">
        <v>787</v>
      </c>
      <c r="E409" s="203" t="str">
        <f>IFERROR(VLOOKUP(C409,'BANK INF DECEMBER 2022'!C409:F925,4,FALSE),)</f>
        <v>0152686204900</v>
      </c>
      <c r="F409" s="204" t="s">
        <v>235</v>
      </c>
      <c r="G409" s="204">
        <f>IFERROR(VLOOKUP(C409,'BANK INF DECEMBER 2022'!C409:H925,6,FALSE),)</f>
        <v>26</v>
      </c>
      <c r="H409" s="204">
        <f>IFERROR(VLOOKUP(C409,'BANK INF DECEMBER 2022'!C409:I925,7,FALSE),)</f>
        <v>23076.92</v>
      </c>
      <c r="I409" s="204">
        <f>IFERROR(VLOOKUP(C409,'BANK INF DECEMBER 2022'!C409:J925,8,FALSE),)</f>
        <v>600000</v>
      </c>
      <c r="J409" s="204">
        <f>IFERROR(VLOOKUP(C409,'BANK INF DECEMBER 2022'!C409:L925,10,FALSE),)</f>
        <v>673851.75</v>
      </c>
      <c r="K409" s="204">
        <f>IFERROR(VLOOKUP(C409,'BANK INF DECEMBER 2022'!C409:M925,11,FALSE),)</f>
        <v>606466.57000000007</v>
      </c>
      <c r="L409" s="204">
        <f>IFERROR(VLOOKUP(C409,'BANK INF DECEMBER 2022'!C409:N925,12,FALSE),)</f>
        <v>37293.314000000013</v>
      </c>
      <c r="M409" s="204">
        <f>IFERROR(VLOOKUP(C409,'BANK INF DECEMBER 2022'!C409:O925,13,FALSE),)</f>
        <v>67385.179999999993</v>
      </c>
      <c r="N409" s="204">
        <f>IFERROR(VLOOKUP(C409,'BANK INF DECEMBER 2022'!C409:P925,14,FALSE),)</f>
        <v>100000</v>
      </c>
      <c r="O409" s="204">
        <f t="shared" si="25"/>
        <v>204678.49400000001</v>
      </c>
      <c r="P409" s="204">
        <f>IFERROR(VLOOKUP(C409,'BANK INF DECEMBER 2022'!C409:R925,16,FALSE),)</f>
        <v>0</v>
      </c>
      <c r="Q409" s="204">
        <f t="shared" si="24"/>
        <v>469173.25599999999</v>
      </c>
      <c r="R409" s="204">
        <f>IFERROR(VLOOKUP(C409,'BANK INF DECEMBER 2022'!C409:T925,18,FALSE),)</f>
        <v>26954.07</v>
      </c>
      <c r="S409" s="204">
        <f>IFERROR(VLOOKUP(C409,'BANK INF DECEMBER 2022'!C409:U925,19,FALSE),)</f>
        <v>67385.179999999993</v>
      </c>
      <c r="T409" s="204">
        <f>IFERROR(VLOOKUP(C409,'BANK INF DECEMBER 2022'!C409:V925,20,FALSE),)</f>
        <v>3369.26</v>
      </c>
      <c r="U409" s="210">
        <f t="shared" si="26"/>
        <v>97708.51</v>
      </c>
      <c r="V409" s="210">
        <f t="shared" si="27"/>
        <v>771560.26</v>
      </c>
    </row>
    <row r="410" spans="1:22" s="194" customFormat="1" ht="29.15" customHeight="1">
      <c r="A410" s="211">
        <v>408</v>
      </c>
      <c r="B410" s="202">
        <v>7</v>
      </c>
      <c r="C410" s="710" t="s">
        <v>655</v>
      </c>
      <c r="D410" s="203" t="s">
        <v>787</v>
      </c>
      <c r="E410" s="203" t="str">
        <f>IFERROR(VLOOKUP(C410,'BANK INF DECEMBER 2022'!C410:F926,4,FALSE),)</f>
        <v>0152690108200</v>
      </c>
      <c r="F410" s="204" t="s">
        <v>194</v>
      </c>
      <c r="G410" s="204">
        <f>IFERROR(VLOOKUP(C410,'BANK INF DECEMBER 2022'!C410:H926,6,FALSE),)</f>
        <v>22</v>
      </c>
      <c r="H410" s="204">
        <f>IFERROR(VLOOKUP(C410,'BANK INF DECEMBER 2022'!C410:I926,7,FALSE),)</f>
        <v>12500</v>
      </c>
      <c r="I410" s="204">
        <f>IFERROR(VLOOKUP(C410,'BANK INF DECEMBER 2022'!C410:J926,8,FALSE),)</f>
        <v>325000</v>
      </c>
      <c r="J410" s="204">
        <f>IFERROR(VLOOKUP(C410,'BANK INF DECEMBER 2022'!C410:L926,10,FALSE),)</f>
        <v>697532.5</v>
      </c>
      <c r="K410" s="204">
        <f>IFERROR(VLOOKUP(C410,'BANK INF DECEMBER 2022'!C410:M926,11,FALSE),)</f>
        <v>627779.25</v>
      </c>
      <c r="L410" s="204">
        <f>IFERROR(VLOOKUP(C410,'BANK INF DECEMBER 2022'!C410:N926,12,FALSE),)</f>
        <v>41555.850000000006</v>
      </c>
      <c r="M410" s="204">
        <f>IFERROR(VLOOKUP(C410,'BANK INF DECEMBER 2022'!C410:O926,13,FALSE),)</f>
        <v>69753.25</v>
      </c>
      <c r="N410" s="204">
        <f>IFERROR(VLOOKUP(C410,'BANK INF DECEMBER 2022'!C410:P926,14,FALSE),)</f>
        <v>100000</v>
      </c>
      <c r="O410" s="204">
        <f t="shared" si="25"/>
        <v>211309.1</v>
      </c>
      <c r="P410" s="204">
        <f>IFERROR(VLOOKUP(C410,'BANK INF DECEMBER 2022'!C410:R926,16,FALSE),)</f>
        <v>0</v>
      </c>
      <c r="Q410" s="204">
        <f t="shared" si="24"/>
        <v>486223.4</v>
      </c>
      <c r="R410" s="204">
        <f>IFERROR(VLOOKUP(C410,'BANK INF DECEMBER 2022'!C410:T926,18,FALSE),)</f>
        <v>27901.3</v>
      </c>
      <c r="S410" s="204">
        <f>IFERROR(VLOOKUP(C410,'BANK INF DECEMBER 2022'!C410:U926,19,FALSE),)</f>
        <v>69753.25</v>
      </c>
      <c r="T410" s="204">
        <f>IFERROR(VLOOKUP(C410,'BANK INF DECEMBER 2022'!C410:V926,20,FALSE),)</f>
        <v>3487.66</v>
      </c>
      <c r="U410" s="210">
        <f t="shared" si="26"/>
        <v>101142.21</v>
      </c>
      <c r="V410" s="210">
        <f t="shared" si="27"/>
        <v>798674.71</v>
      </c>
    </row>
    <row r="411" spans="1:22" s="194" customFormat="1" ht="29.15" customHeight="1">
      <c r="A411" s="211">
        <v>409</v>
      </c>
      <c r="B411" s="202">
        <v>7</v>
      </c>
      <c r="C411" s="710" t="s">
        <v>656</v>
      </c>
      <c r="D411" s="203" t="s">
        <v>787</v>
      </c>
      <c r="E411" s="203" t="str">
        <f>IFERROR(VLOOKUP(C411,'BANK INF DECEMBER 2022'!C411:F927,4,FALSE),)</f>
        <v>0152689715400</v>
      </c>
      <c r="F411" s="204" t="s">
        <v>223</v>
      </c>
      <c r="G411" s="204">
        <f>IFERROR(VLOOKUP(C411,'BANK INF DECEMBER 2022'!C411:H927,6,FALSE),)</f>
        <v>20</v>
      </c>
      <c r="H411" s="204">
        <f>IFERROR(VLOOKUP(C411,'BANK INF DECEMBER 2022'!C411:I927,7,FALSE),)</f>
        <v>12500</v>
      </c>
      <c r="I411" s="204">
        <f>IFERROR(VLOOKUP(C411,'BANK INF DECEMBER 2022'!C411:J927,8,FALSE),)</f>
        <v>325000</v>
      </c>
      <c r="J411" s="204">
        <f>IFERROR(VLOOKUP(C411,'BANK INF DECEMBER 2022'!C411:L927,10,FALSE),)</f>
        <v>507519.81</v>
      </c>
      <c r="K411" s="204">
        <f>IFERROR(VLOOKUP(C411,'BANK INF DECEMBER 2022'!C411:M927,11,FALSE),)</f>
        <v>456767.83</v>
      </c>
      <c r="L411" s="204">
        <f>IFERROR(VLOOKUP(C411,'BANK INF DECEMBER 2022'!C411:N927,12,FALSE),)</f>
        <v>14941.426400000002</v>
      </c>
      <c r="M411" s="204">
        <f>IFERROR(VLOOKUP(C411,'BANK INF DECEMBER 2022'!C411:O927,13,FALSE),)</f>
        <v>50751.98</v>
      </c>
      <c r="N411" s="204">
        <f>IFERROR(VLOOKUP(C411,'BANK INF DECEMBER 2022'!C411:P927,14,FALSE),)</f>
        <v>100000</v>
      </c>
      <c r="O411" s="204">
        <f t="shared" si="25"/>
        <v>165693.40640000001</v>
      </c>
      <c r="P411" s="204">
        <f>IFERROR(VLOOKUP(C411,'BANK INF DECEMBER 2022'!C411:R927,16,FALSE),)</f>
        <v>0</v>
      </c>
      <c r="Q411" s="204">
        <f t="shared" si="24"/>
        <v>341826.40359999996</v>
      </c>
      <c r="R411" s="204">
        <f>IFERROR(VLOOKUP(C411,'BANK INF DECEMBER 2022'!C411:T927,18,FALSE),)</f>
        <v>20300.79</v>
      </c>
      <c r="S411" s="204">
        <f>IFERROR(VLOOKUP(C411,'BANK INF DECEMBER 2022'!C411:U927,19,FALSE),)</f>
        <v>50751.98</v>
      </c>
      <c r="T411" s="204">
        <f>IFERROR(VLOOKUP(C411,'BANK INF DECEMBER 2022'!C411:V927,20,FALSE),)</f>
        <v>2537.6</v>
      </c>
      <c r="U411" s="210">
        <f t="shared" si="26"/>
        <v>73590.37000000001</v>
      </c>
      <c r="V411" s="210">
        <f t="shared" si="27"/>
        <v>581110.18000000005</v>
      </c>
    </row>
    <row r="412" spans="1:22" s="194" customFormat="1" ht="29.15" customHeight="1">
      <c r="A412" s="211">
        <v>410</v>
      </c>
      <c r="B412" s="202">
        <v>7</v>
      </c>
      <c r="C412" s="710" t="s">
        <v>657</v>
      </c>
      <c r="D412" s="203" t="s">
        <v>787</v>
      </c>
      <c r="E412" s="203" t="str">
        <f>IFERROR(VLOOKUP(C412,'BANK INF DECEMBER 2022'!C412:F928,4,FALSE),)</f>
        <v>0152690197600</v>
      </c>
      <c r="F412" s="204" t="s">
        <v>194</v>
      </c>
      <c r="G412" s="204">
        <f>IFERROR(VLOOKUP(C412,'BANK INF DECEMBER 2022'!C412:H928,6,FALSE),)</f>
        <v>22</v>
      </c>
      <c r="H412" s="204">
        <f>IFERROR(VLOOKUP(C412,'BANK INF DECEMBER 2022'!C412:I928,7,FALSE),)</f>
        <v>12500</v>
      </c>
      <c r="I412" s="204">
        <f>IFERROR(VLOOKUP(C412,'BANK INF DECEMBER 2022'!C412:J928,8,FALSE),)</f>
        <v>325000</v>
      </c>
      <c r="J412" s="204">
        <f>IFERROR(VLOOKUP(C412,'BANK INF DECEMBER 2022'!C412:L928,10,FALSE),)</f>
        <v>469181.6</v>
      </c>
      <c r="K412" s="204">
        <f>IFERROR(VLOOKUP(C412,'BANK INF DECEMBER 2022'!C412:M928,11,FALSE),)</f>
        <v>422263.43999999994</v>
      </c>
      <c r="L412" s="204">
        <f>IFERROR(VLOOKUP(C412,'BANK INF DECEMBER 2022'!C412:N928,12,FALSE),)</f>
        <v>12181.075199999996</v>
      </c>
      <c r="M412" s="204">
        <f>IFERROR(VLOOKUP(C412,'BANK INF DECEMBER 2022'!C412:O928,13,FALSE),)</f>
        <v>46918.16</v>
      </c>
      <c r="N412" s="204">
        <f>IFERROR(VLOOKUP(C412,'BANK INF DECEMBER 2022'!C412:P928,14,FALSE),)</f>
        <v>0</v>
      </c>
      <c r="O412" s="204">
        <f t="shared" si="25"/>
        <v>59099.235199999996</v>
      </c>
      <c r="P412" s="204">
        <f>IFERROR(VLOOKUP(C412,'BANK INF DECEMBER 2022'!C412:R928,16,FALSE),)</f>
        <v>0</v>
      </c>
      <c r="Q412" s="204">
        <f t="shared" si="24"/>
        <v>410082.36479999998</v>
      </c>
      <c r="R412" s="204">
        <f>IFERROR(VLOOKUP(C412,'BANK INF DECEMBER 2022'!C412:T928,18,FALSE),)</f>
        <v>18767.259999999998</v>
      </c>
      <c r="S412" s="204">
        <f>IFERROR(VLOOKUP(C412,'BANK INF DECEMBER 2022'!C412:U928,19,FALSE),)</f>
        <v>46918.16</v>
      </c>
      <c r="T412" s="204">
        <f>IFERROR(VLOOKUP(C412,'BANK INF DECEMBER 2022'!C412:V928,20,FALSE),)</f>
        <v>2345.91</v>
      </c>
      <c r="U412" s="210">
        <f t="shared" si="26"/>
        <v>68031.33</v>
      </c>
      <c r="V412" s="210">
        <f t="shared" si="27"/>
        <v>537212.92999999993</v>
      </c>
    </row>
    <row r="413" spans="1:22" s="194" customFormat="1" ht="29.15" customHeight="1">
      <c r="A413" s="211">
        <v>411</v>
      </c>
      <c r="B413" s="202">
        <v>7</v>
      </c>
      <c r="C413" s="710" t="s">
        <v>658</v>
      </c>
      <c r="D413" s="203" t="s">
        <v>787</v>
      </c>
      <c r="E413" s="203" t="str">
        <f>IFERROR(VLOOKUP(C413,'BANK INF DECEMBER 2022'!C413:F929,4,FALSE),)</f>
        <v>0152689948600</v>
      </c>
      <c r="F413" s="204" t="s">
        <v>194</v>
      </c>
      <c r="G413" s="204">
        <f>IFERROR(VLOOKUP(C413,'BANK INF DECEMBER 2022'!C413:H929,6,FALSE),)</f>
        <v>24</v>
      </c>
      <c r="H413" s="204">
        <f>IFERROR(VLOOKUP(C413,'BANK INF DECEMBER 2022'!C413:I929,7,FALSE),)</f>
        <v>12500</v>
      </c>
      <c r="I413" s="204">
        <f>IFERROR(VLOOKUP(C413,'BANK INF DECEMBER 2022'!C413:J929,8,FALSE),)</f>
        <v>325000</v>
      </c>
      <c r="J413" s="204">
        <f>IFERROR(VLOOKUP(C413,'BANK INF DECEMBER 2022'!C413:L929,10,FALSE),)</f>
        <v>500848.78</v>
      </c>
      <c r="K413" s="204">
        <f>IFERROR(VLOOKUP(C413,'BANK INF DECEMBER 2022'!C413:M929,11,FALSE),)</f>
        <v>450763.9</v>
      </c>
      <c r="L413" s="204">
        <f>IFERROR(VLOOKUP(C413,'BANK INF DECEMBER 2022'!C413:N929,12,FALSE),)</f>
        <v>14461.112000000003</v>
      </c>
      <c r="M413" s="204">
        <f>IFERROR(VLOOKUP(C413,'BANK INF DECEMBER 2022'!C413:O929,13,FALSE),)</f>
        <v>50084.88</v>
      </c>
      <c r="N413" s="204">
        <f>IFERROR(VLOOKUP(C413,'BANK INF DECEMBER 2022'!C413:P929,14,FALSE),)</f>
        <v>100000</v>
      </c>
      <c r="O413" s="204">
        <f t="shared" si="25"/>
        <v>164545.992</v>
      </c>
      <c r="P413" s="204">
        <f>IFERROR(VLOOKUP(C413,'BANK INF DECEMBER 2022'!C413:R929,16,FALSE),)</f>
        <v>0</v>
      </c>
      <c r="Q413" s="204">
        <f t="shared" si="24"/>
        <v>336302.78800000006</v>
      </c>
      <c r="R413" s="204">
        <f>IFERROR(VLOOKUP(C413,'BANK INF DECEMBER 2022'!C413:T929,18,FALSE),)</f>
        <v>20033.95</v>
      </c>
      <c r="S413" s="204">
        <f>IFERROR(VLOOKUP(C413,'BANK INF DECEMBER 2022'!C413:U929,19,FALSE),)</f>
        <v>50084.88</v>
      </c>
      <c r="T413" s="204">
        <f>IFERROR(VLOOKUP(C413,'BANK INF DECEMBER 2022'!C413:V929,20,FALSE),)</f>
        <v>2504.2399999999998</v>
      </c>
      <c r="U413" s="210">
        <f t="shared" si="26"/>
        <v>72623.070000000007</v>
      </c>
      <c r="V413" s="210">
        <f t="shared" si="27"/>
        <v>573471.85000000009</v>
      </c>
    </row>
    <row r="414" spans="1:22" s="194" customFormat="1" ht="29.15" customHeight="1">
      <c r="A414" s="211">
        <v>412</v>
      </c>
      <c r="B414" s="202">
        <v>7</v>
      </c>
      <c r="C414" s="710" t="s">
        <v>659</v>
      </c>
      <c r="D414" s="203" t="s">
        <v>787</v>
      </c>
      <c r="E414" s="203" t="str">
        <f>IFERROR(VLOOKUP(C414,'BANK INF DECEMBER 2022'!C414:F930,4,FALSE),)</f>
        <v>0152690605300</v>
      </c>
      <c r="F414" s="204" t="s">
        <v>194</v>
      </c>
      <c r="G414" s="204">
        <f>IFERROR(VLOOKUP(C414,'BANK INF DECEMBER 2022'!C414:H930,6,FALSE),)</f>
        <v>21</v>
      </c>
      <c r="H414" s="204">
        <f>IFERROR(VLOOKUP(C414,'BANK INF DECEMBER 2022'!C414:I930,7,FALSE),)</f>
        <v>12500</v>
      </c>
      <c r="I414" s="204">
        <f>IFERROR(VLOOKUP(C414,'BANK INF DECEMBER 2022'!C414:J930,8,FALSE),)</f>
        <v>325000</v>
      </c>
      <c r="J414" s="204">
        <f>IFERROR(VLOOKUP(C414,'BANK INF DECEMBER 2022'!C414:L930,10,FALSE),)</f>
        <v>660280.6</v>
      </c>
      <c r="K414" s="204">
        <f>IFERROR(VLOOKUP(C414,'BANK INF DECEMBER 2022'!C414:M930,11,FALSE),)</f>
        <v>594252.54</v>
      </c>
      <c r="L414" s="204">
        <f>IFERROR(VLOOKUP(C414,'BANK INF DECEMBER 2022'!C414:N930,12,FALSE),)</f>
        <v>34850.508000000009</v>
      </c>
      <c r="M414" s="204">
        <f>IFERROR(VLOOKUP(C414,'BANK INF DECEMBER 2022'!C414:O930,13,FALSE),)</f>
        <v>66028.06</v>
      </c>
      <c r="N414" s="204">
        <f>IFERROR(VLOOKUP(C414,'BANK INF DECEMBER 2022'!C414:P930,14,FALSE),)</f>
        <v>100000</v>
      </c>
      <c r="O414" s="204">
        <f t="shared" si="25"/>
        <v>200878.568</v>
      </c>
      <c r="P414" s="204">
        <f>IFERROR(VLOOKUP(C414,'BANK INF DECEMBER 2022'!C414:R930,16,FALSE),)</f>
        <v>0</v>
      </c>
      <c r="Q414" s="204">
        <f t="shared" si="24"/>
        <v>459402.03200000001</v>
      </c>
      <c r="R414" s="204">
        <f>IFERROR(VLOOKUP(C414,'BANK INF DECEMBER 2022'!C414:T930,18,FALSE),)</f>
        <v>26411.22</v>
      </c>
      <c r="S414" s="204">
        <f>IFERROR(VLOOKUP(C414,'BANK INF DECEMBER 2022'!C414:U930,19,FALSE),)</f>
        <v>66028.06</v>
      </c>
      <c r="T414" s="204">
        <f>IFERROR(VLOOKUP(C414,'BANK INF DECEMBER 2022'!C414:V930,20,FALSE),)</f>
        <v>3301.4</v>
      </c>
      <c r="U414" s="210">
        <f t="shared" si="26"/>
        <v>95740.68</v>
      </c>
      <c r="V414" s="210">
        <f t="shared" si="27"/>
        <v>756021.28</v>
      </c>
    </row>
    <row r="415" spans="1:22" s="194" customFormat="1" ht="29.15" customHeight="1">
      <c r="A415" s="211">
        <v>413</v>
      </c>
      <c r="B415" s="202">
        <v>7</v>
      </c>
      <c r="C415" s="710" t="s">
        <v>660</v>
      </c>
      <c r="D415" s="203" t="s">
        <v>787</v>
      </c>
      <c r="E415" s="203" t="str">
        <f>IFERROR(VLOOKUP(C415,'BANK INF DECEMBER 2022'!C415:F931,4,FALSE),)</f>
        <v>0152690598800</v>
      </c>
      <c r="F415" s="204" t="s">
        <v>194</v>
      </c>
      <c r="G415" s="204">
        <f>IFERROR(VLOOKUP(C415,'BANK INF DECEMBER 2022'!C415:H931,6,FALSE),)</f>
        <v>23</v>
      </c>
      <c r="H415" s="204">
        <f>IFERROR(VLOOKUP(C415,'BANK INF DECEMBER 2022'!C415:I931,7,FALSE),)</f>
        <v>12500</v>
      </c>
      <c r="I415" s="204">
        <f>IFERROR(VLOOKUP(C415,'BANK INF DECEMBER 2022'!C415:J931,8,FALSE),)</f>
        <v>325000</v>
      </c>
      <c r="J415" s="204">
        <f>IFERROR(VLOOKUP(C415,'BANK INF DECEMBER 2022'!C415:L931,10,FALSE),)</f>
        <v>512517.31</v>
      </c>
      <c r="K415" s="204">
        <f>IFERROR(VLOOKUP(C415,'BANK INF DECEMBER 2022'!C415:M931,11,FALSE),)</f>
        <v>461265.58</v>
      </c>
      <c r="L415" s="204">
        <f>IFERROR(VLOOKUP(C415,'BANK INF DECEMBER 2022'!C415:N931,12,FALSE),)</f>
        <v>15301.246400000002</v>
      </c>
      <c r="M415" s="204">
        <f>IFERROR(VLOOKUP(C415,'BANK INF DECEMBER 2022'!C415:O931,13,FALSE),)</f>
        <v>51251.73</v>
      </c>
      <c r="N415" s="204">
        <f>IFERROR(VLOOKUP(C415,'BANK INF DECEMBER 2022'!C415:P931,14,FALSE),)</f>
        <v>100000</v>
      </c>
      <c r="O415" s="204">
        <f t="shared" si="25"/>
        <v>166552.97639999999</v>
      </c>
      <c r="P415" s="204">
        <f>IFERROR(VLOOKUP(C415,'BANK INF DECEMBER 2022'!C415:R931,16,FALSE),)</f>
        <v>0</v>
      </c>
      <c r="Q415" s="204">
        <f t="shared" si="24"/>
        <v>345964.33360000001</v>
      </c>
      <c r="R415" s="204">
        <f>IFERROR(VLOOKUP(C415,'BANK INF DECEMBER 2022'!C415:T931,18,FALSE),)</f>
        <v>20500.689999999999</v>
      </c>
      <c r="S415" s="204">
        <f>IFERROR(VLOOKUP(C415,'BANK INF DECEMBER 2022'!C415:U931,19,FALSE),)</f>
        <v>51251.73</v>
      </c>
      <c r="T415" s="204">
        <f>IFERROR(VLOOKUP(C415,'BANK INF DECEMBER 2022'!C415:V931,20,FALSE),)</f>
        <v>2562.59</v>
      </c>
      <c r="U415" s="210">
        <f t="shared" si="26"/>
        <v>74315.009999999995</v>
      </c>
      <c r="V415" s="210">
        <f t="shared" si="27"/>
        <v>586832.31999999995</v>
      </c>
    </row>
    <row r="416" spans="1:22" s="194" customFormat="1" ht="29.15" customHeight="1">
      <c r="A416" s="211">
        <v>414</v>
      </c>
      <c r="B416" s="202">
        <v>7</v>
      </c>
      <c r="C416" s="710" t="s">
        <v>661</v>
      </c>
      <c r="D416" s="203" t="s">
        <v>787</v>
      </c>
      <c r="E416" s="203" t="str">
        <f>IFERROR(VLOOKUP(C416,'BANK INF DECEMBER 2022'!C416:F932,4,FALSE),)</f>
        <v>0152650541200</v>
      </c>
      <c r="F416" s="204" t="s">
        <v>204</v>
      </c>
      <c r="G416" s="204">
        <f>IFERROR(VLOOKUP(C416,'BANK INF DECEMBER 2022'!C416:H932,6,FALSE),)</f>
        <v>26</v>
      </c>
      <c r="H416" s="204">
        <f>IFERROR(VLOOKUP(C416,'BANK INF DECEMBER 2022'!C416:I932,7,FALSE),)</f>
        <v>15000</v>
      </c>
      <c r="I416" s="204">
        <f>IFERROR(VLOOKUP(C416,'BANK INF DECEMBER 2022'!C416:J932,8,FALSE),)</f>
        <v>390000</v>
      </c>
      <c r="J416" s="204">
        <f>IFERROR(VLOOKUP(C416,'BANK INF DECEMBER 2022'!C416:L932,10,FALSE),)</f>
        <v>882037.85</v>
      </c>
      <c r="K416" s="204">
        <f>IFERROR(VLOOKUP(C416,'BANK INF DECEMBER 2022'!C416:M932,11,FALSE),)</f>
        <v>793834.05999999994</v>
      </c>
      <c r="L416" s="204">
        <f>IFERROR(VLOOKUP(C416,'BANK INF DECEMBER 2022'!C416:N932,12,FALSE),)</f>
        <v>76458.514999999985</v>
      </c>
      <c r="M416" s="204">
        <f>IFERROR(VLOOKUP(C416,'BANK INF DECEMBER 2022'!C416:O932,13,FALSE),)</f>
        <v>88203.79</v>
      </c>
      <c r="N416" s="204">
        <f>IFERROR(VLOOKUP(C416,'BANK INF DECEMBER 2022'!C416:P932,14,FALSE),)</f>
        <v>100000</v>
      </c>
      <c r="O416" s="204">
        <f t="shared" si="25"/>
        <v>264662.30499999999</v>
      </c>
      <c r="P416" s="204">
        <f>IFERROR(VLOOKUP(C416,'BANK INF DECEMBER 2022'!C416:R932,16,FALSE),)</f>
        <v>0</v>
      </c>
      <c r="Q416" s="204">
        <f t="shared" si="24"/>
        <v>617375.54499999993</v>
      </c>
      <c r="R416" s="204">
        <f>IFERROR(VLOOKUP(C416,'BANK INF DECEMBER 2022'!C416:T932,18,FALSE),)</f>
        <v>35281.51</v>
      </c>
      <c r="S416" s="204">
        <f>IFERROR(VLOOKUP(C416,'BANK INF DECEMBER 2022'!C416:U932,19,FALSE),)</f>
        <v>88203.79</v>
      </c>
      <c r="T416" s="204">
        <f>IFERROR(VLOOKUP(C416,'BANK INF DECEMBER 2022'!C416:V932,20,FALSE),)</f>
        <v>4410.1899999999996</v>
      </c>
      <c r="U416" s="210">
        <f t="shared" si="26"/>
        <v>127895.48999999999</v>
      </c>
      <c r="V416" s="210">
        <f t="shared" si="27"/>
        <v>1009933.34</v>
      </c>
    </row>
    <row r="417" spans="1:22" s="194" customFormat="1" ht="29.15" customHeight="1">
      <c r="A417" s="211">
        <v>415</v>
      </c>
      <c r="B417" s="202">
        <v>7</v>
      </c>
      <c r="C417" s="710" t="s">
        <v>662</v>
      </c>
      <c r="D417" s="203" t="s">
        <v>787</v>
      </c>
      <c r="E417" s="203" t="str">
        <f>IFERROR(VLOOKUP(C417,'BANK INF DECEMBER 2022'!C417:F933,4,FALSE),)</f>
        <v>0152592158200</v>
      </c>
      <c r="F417" s="204" t="s">
        <v>204</v>
      </c>
      <c r="G417" s="204">
        <f>IFERROR(VLOOKUP(C417,'BANK INF DECEMBER 2022'!C417:H933,6,FALSE),)</f>
        <v>20</v>
      </c>
      <c r="H417" s="204">
        <f>IFERROR(VLOOKUP(C417,'BANK INF DECEMBER 2022'!C417:I933,7,FALSE),)</f>
        <v>15000</v>
      </c>
      <c r="I417" s="204">
        <f>IFERROR(VLOOKUP(C417,'BANK INF DECEMBER 2022'!C417:J933,8,FALSE),)</f>
        <v>390000</v>
      </c>
      <c r="J417" s="204">
        <f>IFERROR(VLOOKUP(C417,'BANK INF DECEMBER 2022'!C417:L933,10,FALSE),)</f>
        <v>539018.39</v>
      </c>
      <c r="K417" s="204">
        <f>IFERROR(VLOOKUP(C417,'BANK INF DECEMBER 2022'!C417:M933,11,FALSE),)</f>
        <v>485116.55000000005</v>
      </c>
      <c r="L417" s="204">
        <f>IFERROR(VLOOKUP(C417,'BANK INF DECEMBER 2022'!C417:N933,12,FALSE),)</f>
        <v>17209.324000000004</v>
      </c>
      <c r="M417" s="204">
        <f>IFERROR(VLOOKUP(C417,'BANK INF DECEMBER 2022'!C417:O933,13,FALSE),)</f>
        <v>53901.84</v>
      </c>
      <c r="N417" s="204">
        <f>IFERROR(VLOOKUP(C417,'BANK INF DECEMBER 2022'!C417:P933,14,FALSE),)</f>
        <v>100000</v>
      </c>
      <c r="O417" s="204">
        <f t="shared" si="25"/>
        <v>171111.16399999999</v>
      </c>
      <c r="P417" s="204">
        <f>IFERROR(VLOOKUP(C417,'BANK INF DECEMBER 2022'!C417:R933,16,FALSE),)</f>
        <v>0</v>
      </c>
      <c r="Q417" s="204">
        <f t="shared" si="24"/>
        <v>367907.22600000002</v>
      </c>
      <c r="R417" s="204">
        <f>IFERROR(VLOOKUP(C417,'BANK INF DECEMBER 2022'!C417:T933,18,FALSE),)</f>
        <v>21560.74</v>
      </c>
      <c r="S417" s="204">
        <f>IFERROR(VLOOKUP(C417,'BANK INF DECEMBER 2022'!C417:U933,19,FALSE),)</f>
        <v>53901.84</v>
      </c>
      <c r="T417" s="204">
        <f>IFERROR(VLOOKUP(C417,'BANK INF DECEMBER 2022'!C417:V933,20,FALSE),)</f>
        <v>2695.09</v>
      </c>
      <c r="U417" s="210">
        <f t="shared" si="26"/>
        <v>78157.67</v>
      </c>
      <c r="V417" s="210">
        <f t="shared" si="27"/>
        <v>617176.06000000006</v>
      </c>
    </row>
    <row r="418" spans="1:22" s="194" customFormat="1" ht="29.15" customHeight="1">
      <c r="A418" s="211">
        <v>416</v>
      </c>
      <c r="B418" s="202">
        <v>7</v>
      </c>
      <c r="C418" s="710" t="s">
        <v>663</v>
      </c>
      <c r="D418" s="203" t="s">
        <v>787</v>
      </c>
      <c r="E418" s="203" t="str">
        <f>IFERROR(VLOOKUP(C418,'BANK INF DECEMBER 2022'!C418:F934,4,FALSE),)</f>
        <v>0152592978000</v>
      </c>
      <c r="F418" s="204" t="s">
        <v>68</v>
      </c>
      <c r="G418" s="204">
        <f>IFERROR(VLOOKUP(C418,'BANK INF DECEMBER 2022'!C418:H934,6,FALSE),)</f>
        <v>26</v>
      </c>
      <c r="H418" s="204">
        <f>IFERROR(VLOOKUP(C418,'BANK INF DECEMBER 2022'!C418:I934,7,FALSE),)</f>
        <v>15000</v>
      </c>
      <c r="I418" s="204">
        <f>IFERROR(VLOOKUP(C418,'BANK INF DECEMBER 2022'!C418:J934,8,FALSE),)</f>
        <v>390000</v>
      </c>
      <c r="J418" s="204">
        <f>IFERROR(VLOOKUP(C418,'BANK INF DECEMBER 2022'!C418:L934,10,FALSE),)</f>
        <v>586015.07999999996</v>
      </c>
      <c r="K418" s="204">
        <f>IFERROR(VLOOKUP(C418,'BANK INF DECEMBER 2022'!C418:M934,11,FALSE),)</f>
        <v>527413.56999999995</v>
      </c>
      <c r="L418" s="204">
        <f>IFERROR(VLOOKUP(C418,'BANK INF DECEMBER 2022'!C418:N934,12,FALSE),)</f>
        <v>21482.713999999989</v>
      </c>
      <c r="M418" s="204">
        <f>IFERROR(VLOOKUP(C418,'BANK INF DECEMBER 2022'!C418:O934,13,FALSE),)</f>
        <v>58601.51</v>
      </c>
      <c r="N418" s="204">
        <f>IFERROR(VLOOKUP(C418,'BANK INF DECEMBER 2022'!C418:P934,14,FALSE),)</f>
        <v>100000</v>
      </c>
      <c r="O418" s="204">
        <f t="shared" si="25"/>
        <v>180084.22399999999</v>
      </c>
      <c r="P418" s="204">
        <f>IFERROR(VLOOKUP(C418,'BANK INF DECEMBER 2022'!C418:R934,16,FALSE),)</f>
        <v>0</v>
      </c>
      <c r="Q418" s="204">
        <f t="shared" si="24"/>
        <v>405930.85599999997</v>
      </c>
      <c r="R418" s="204">
        <f>IFERROR(VLOOKUP(C418,'BANK INF DECEMBER 2022'!C418:T934,18,FALSE),)</f>
        <v>23440.6</v>
      </c>
      <c r="S418" s="204">
        <f>IFERROR(VLOOKUP(C418,'BANK INF DECEMBER 2022'!C418:U934,19,FALSE),)</f>
        <v>58601.51</v>
      </c>
      <c r="T418" s="204">
        <f>IFERROR(VLOOKUP(C418,'BANK INF DECEMBER 2022'!C418:V934,20,FALSE),)</f>
        <v>2930.08</v>
      </c>
      <c r="U418" s="210">
        <f t="shared" si="26"/>
        <v>84972.19</v>
      </c>
      <c r="V418" s="210">
        <f t="shared" si="27"/>
        <v>670987.27</v>
      </c>
    </row>
    <row r="419" spans="1:22" s="194" customFormat="1" ht="29.15" customHeight="1">
      <c r="A419" s="211">
        <v>417</v>
      </c>
      <c r="B419" s="202">
        <v>7</v>
      </c>
      <c r="C419" s="710" t="s">
        <v>664</v>
      </c>
      <c r="D419" s="203" t="s">
        <v>787</v>
      </c>
      <c r="E419" s="203" t="str">
        <f>IFERROR(VLOOKUP(C419,'BANK INF DECEMBER 2022'!C419:F935,4,FALSE),)</f>
        <v>0152690621500</v>
      </c>
      <c r="F419" s="204" t="s">
        <v>194</v>
      </c>
      <c r="G419" s="204">
        <f>IFERROR(VLOOKUP(C419,'BANK INF DECEMBER 2022'!C419:H935,6,FALSE),)</f>
        <v>15</v>
      </c>
      <c r="H419" s="204">
        <f>IFERROR(VLOOKUP(C419,'BANK INF DECEMBER 2022'!C419:I935,7,FALSE),)</f>
        <v>12500</v>
      </c>
      <c r="I419" s="204">
        <f>IFERROR(VLOOKUP(C419,'BANK INF DECEMBER 2022'!C419:J935,8,FALSE),)</f>
        <v>325000</v>
      </c>
      <c r="J419" s="204">
        <f>IFERROR(VLOOKUP(C419,'BANK INF DECEMBER 2022'!C419:L935,10,FALSE),)</f>
        <v>310842.82</v>
      </c>
      <c r="K419" s="204">
        <f>IFERROR(VLOOKUP(C419,'BANK INF DECEMBER 2022'!C419:M935,11,FALSE),)</f>
        <v>279758.54000000004</v>
      </c>
      <c r="L419" s="204">
        <f>IFERROR(VLOOKUP(C419,'BANK INF DECEMBER 2022'!C419:N935,12,FALSE),)</f>
        <v>780.68320000000301</v>
      </c>
      <c r="M419" s="204">
        <f>IFERROR(VLOOKUP(C419,'BANK INF DECEMBER 2022'!C419:O935,13,FALSE),)</f>
        <v>31084.28</v>
      </c>
      <c r="N419" s="204">
        <f>IFERROR(VLOOKUP(C419,'BANK INF DECEMBER 2022'!C419:P935,14,FALSE),)</f>
        <v>100000</v>
      </c>
      <c r="O419" s="204">
        <f t="shared" si="25"/>
        <v>131864.9632</v>
      </c>
      <c r="P419" s="204">
        <f>IFERROR(VLOOKUP(C419,'BANK INF DECEMBER 2022'!C419:R935,16,FALSE),)</f>
        <v>0</v>
      </c>
      <c r="Q419" s="204">
        <f t="shared" si="24"/>
        <v>178977.85680000001</v>
      </c>
      <c r="R419" s="204">
        <f>IFERROR(VLOOKUP(C419,'BANK INF DECEMBER 2022'!C419:T935,18,FALSE),)</f>
        <v>12433.71</v>
      </c>
      <c r="S419" s="204">
        <f>IFERROR(VLOOKUP(C419,'BANK INF DECEMBER 2022'!C419:U935,19,FALSE),)</f>
        <v>31084.28</v>
      </c>
      <c r="T419" s="204">
        <f>IFERROR(VLOOKUP(C419,'BANK INF DECEMBER 2022'!C419:V935,20,FALSE),)</f>
        <v>1554.21</v>
      </c>
      <c r="U419" s="210">
        <f t="shared" si="26"/>
        <v>45072.2</v>
      </c>
      <c r="V419" s="210">
        <f t="shared" si="27"/>
        <v>355915.02</v>
      </c>
    </row>
    <row r="420" spans="1:22" s="194" customFormat="1" ht="29.15" customHeight="1">
      <c r="A420" s="211">
        <v>418</v>
      </c>
      <c r="B420" s="202">
        <v>7</v>
      </c>
      <c r="C420" s="710" t="s">
        <v>665</v>
      </c>
      <c r="D420" s="203" t="s">
        <v>787</v>
      </c>
      <c r="E420" s="203" t="str">
        <f>IFERROR(VLOOKUP(C420,'BANK INF DECEMBER 2022'!C420:F936,4,FALSE),)</f>
        <v>0152690182500</v>
      </c>
      <c r="F420" s="204" t="s">
        <v>194</v>
      </c>
      <c r="G420" s="204">
        <f>IFERROR(VLOOKUP(C420,'BANK INF DECEMBER 2022'!C420:H936,6,FALSE),)</f>
        <v>25</v>
      </c>
      <c r="H420" s="204">
        <f>IFERROR(VLOOKUP(C420,'BANK INF DECEMBER 2022'!C420:I936,7,FALSE),)</f>
        <v>12500</v>
      </c>
      <c r="I420" s="204">
        <f>IFERROR(VLOOKUP(C420,'BANK INF DECEMBER 2022'!C420:J936,8,FALSE),)</f>
        <v>325000</v>
      </c>
      <c r="J420" s="204">
        <f>IFERROR(VLOOKUP(C420,'BANK INF DECEMBER 2022'!C420:L936,10,FALSE),)</f>
        <v>618356.86</v>
      </c>
      <c r="K420" s="204">
        <f>IFERROR(VLOOKUP(C420,'BANK INF DECEMBER 2022'!C420:M936,11,FALSE),)</f>
        <v>556521.16999999993</v>
      </c>
      <c r="L420" s="204">
        <f>IFERROR(VLOOKUP(C420,'BANK INF DECEMBER 2022'!C420:N936,12,FALSE),)</f>
        <v>27304.233999999986</v>
      </c>
      <c r="M420" s="204">
        <f>IFERROR(VLOOKUP(C420,'BANK INF DECEMBER 2022'!C420:O936,13,FALSE),)</f>
        <v>61835.69</v>
      </c>
      <c r="N420" s="204">
        <f>IFERROR(VLOOKUP(C420,'BANK INF DECEMBER 2022'!C420:P936,14,FALSE),)</f>
        <v>100000</v>
      </c>
      <c r="O420" s="204">
        <f t="shared" si="25"/>
        <v>189139.924</v>
      </c>
      <c r="P420" s="204">
        <f>IFERROR(VLOOKUP(C420,'BANK INF DECEMBER 2022'!C420:R936,16,FALSE),)</f>
        <v>0</v>
      </c>
      <c r="Q420" s="204">
        <f t="shared" si="24"/>
        <v>429216.93599999999</v>
      </c>
      <c r="R420" s="204">
        <f>IFERROR(VLOOKUP(C420,'BANK INF DECEMBER 2022'!C420:T936,18,FALSE),)</f>
        <v>24734.27</v>
      </c>
      <c r="S420" s="204">
        <f>IFERROR(VLOOKUP(C420,'BANK INF DECEMBER 2022'!C420:U936,19,FALSE),)</f>
        <v>61835.69</v>
      </c>
      <c r="T420" s="204">
        <f>IFERROR(VLOOKUP(C420,'BANK INF DECEMBER 2022'!C420:V936,20,FALSE),)</f>
        <v>3091.78</v>
      </c>
      <c r="U420" s="210">
        <f t="shared" si="26"/>
        <v>89661.74</v>
      </c>
      <c r="V420" s="210">
        <f t="shared" si="27"/>
        <v>708018.6</v>
      </c>
    </row>
    <row r="421" spans="1:22" s="194" customFormat="1" ht="29.15" customHeight="1">
      <c r="A421" s="211">
        <v>419</v>
      </c>
      <c r="B421" s="202">
        <v>7</v>
      </c>
      <c r="C421" s="710" t="s">
        <v>666</v>
      </c>
      <c r="D421" s="203" t="s">
        <v>787</v>
      </c>
      <c r="E421" s="203" t="str">
        <f>IFERROR(VLOOKUP(C421,'BANK INF DECEMBER 2022'!C421:F937,4,FALSE),)</f>
        <v>0152690541700</v>
      </c>
      <c r="F421" s="204" t="s">
        <v>194</v>
      </c>
      <c r="G421" s="204">
        <f>IFERROR(VLOOKUP(C421,'BANK INF DECEMBER 2022'!C421:H937,6,FALSE),)</f>
        <v>23</v>
      </c>
      <c r="H421" s="204">
        <f>IFERROR(VLOOKUP(C421,'BANK INF DECEMBER 2022'!C421:I937,7,FALSE),)</f>
        <v>12500</v>
      </c>
      <c r="I421" s="204">
        <f>IFERROR(VLOOKUP(C421,'BANK INF DECEMBER 2022'!C421:J937,8,FALSE),)</f>
        <v>325000</v>
      </c>
      <c r="J421" s="204">
        <f>IFERROR(VLOOKUP(C421,'BANK INF DECEMBER 2022'!C421:L937,10,FALSE),)</f>
        <v>539186.03</v>
      </c>
      <c r="K421" s="204">
        <f>IFERROR(VLOOKUP(C421,'BANK INF DECEMBER 2022'!C421:M937,11,FALSE),)</f>
        <v>485267.43000000005</v>
      </c>
      <c r="L421" s="204">
        <f>IFERROR(VLOOKUP(C421,'BANK INF DECEMBER 2022'!C421:N937,12,FALSE),)</f>
        <v>17221.394400000005</v>
      </c>
      <c r="M421" s="204">
        <f>IFERROR(VLOOKUP(C421,'BANK INF DECEMBER 2022'!C421:O937,13,FALSE),)</f>
        <v>53918.6</v>
      </c>
      <c r="N421" s="204">
        <f>IFERROR(VLOOKUP(C421,'BANK INF DECEMBER 2022'!C421:P937,14,FALSE),)</f>
        <v>100000</v>
      </c>
      <c r="O421" s="204">
        <f t="shared" si="25"/>
        <v>171139.9944</v>
      </c>
      <c r="P421" s="204">
        <f>IFERROR(VLOOKUP(C421,'BANK INF DECEMBER 2022'!C421:R937,16,FALSE),)</f>
        <v>0</v>
      </c>
      <c r="Q421" s="204">
        <f t="shared" si="24"/>
        <v>368046.03560000006</v>
      </c>
      <c r="R421" s="204">
        <f>IFERROR(VLOOKUP(C421,'BANK INF DECEMBER 2022'!C421:T937,18,FALSE),)</f>
        <v>21567.439999999999</v>
      </c>
      <c r="S421" s="204">
        <f>IFERROR(VLOOKUP(C421,'BANK INF DECEMBER 2022'!C421:U937,19,FALSE),)</f>
        <v>53918.6</v>
      </c>
      <c r="T421" s="204">
        <f>IFERROR(VLOOKUP(C421,'BANK INF DECEMBER 2022'!C421:V937,20,FALSE),)</f>
        <v>2695.93</v>
      </c>
      <c r="U421" s="210">
        <f t="shared" si="26"/>
        <v>78181.969999999987</v>
      </c>
      <c r="V421" s="210">
        <f t="shared" si="27"/>
        <v>617368</v>
      </c>
    </row>
    <row r="422" spans="1:22" s="194" customFormat="1" ht="29.15" customHeight="1">
      <c r="A422" s="211">
        <v>420</v>
      </c>
      <c r="B422" s="202">
        <v>7</v>
      </c>
      <c r="C422" s="710" t="s">
        <v>668</v>
      </c>
      <c r="D422" s="203" t="s">
        <v>787</v>
      </c>
      <c r="E422" s="203" t="str">
        <f>IFERROR(VLOOKUP(C422,'BANK INF DECEMBER 2022'!C422:F938,4,FALSE),)</f>
        <v>0152687771700</v>
      </c>
      <c r="F422" s="204" t="s">
        <v>194</v>
      </c>
      <c r="G422" s="204">
        <f>IFERROR(VLOOKUP(C422,'BANK INF DECEMBER 2022'!C422:H938,6,FALSE),)</f>
        <v>26</v>
      </c>
      <c r="H422" s="204">
        <f>IFERROR(VLOOKUP(C422,'BANK INF DECEMBER 2022'!C422:I938,7,FALSE),)</f>
        <v>12500</v>
      </c>
      <c r="I422" s="204">
        <f>IFERROR(VLOOKUP(C422,'BANK INF DECEMBER 2022'!C422:J938,8,FALSE),)</f>
        <v>325000</v>
      </c>
      <c r="J422" s="204">
        <f>IFERROR(VLOOKUP(C422,'BANK INF DECEMBER 2022'!C422:L938,10,FALSE),)</f>
        <v>567518.66</v>
      </c>
      <c r="K422" s="204">
        <f>IFERROR(VLOOKUP(C422,'BANK INF DECEMBER 2022'!C422:M938,11,FALSE),)</f>
        <v>510766.79000000004</v>
      </c>
      <c r="L422" s="204">
        <f>IFERROR(VLOOKUP(C422,'BANK INF DECEMBER 2022'!C422:N938,12,FALSE),)</f>
        <v>19261.343200000003</v>
      </c>
      <c r="M422" s="204">
        <f>IFERROR(VLOOKUP(C422,'BANK INF DECEMBER 2022'!C422:O938,13,FALSE),)</f>
        <v>56751.87</v>
      </c>
      <c r="N422" s="204">
        <f>IFERROR(VLOOKUP(C422,'BANK INF DECEMBER 2022'!C422:P938,14,FALSE),)</f>
        <v>100000</v>
      </c>
      <c r="O422" s="204">
        <f t="shared" si="25"/>
        <v>176013.2132</v>
      </c>
      <c r="P422" s="204">
        <f>IFERROR(VLOOKUP(C422,'BANK INF DECEMBER 2022'!C422:R938,16,FALSE),)</f>
        <v>0</v>
      </c>
      <c r="Q422" s="204">
        <f t="shared" si="24"/>
        <v>391505.44680000003</v>
      </c>
      <c r="R422" s="204">
        <f>IFERROR(VLOOKUP(C422,'BANK INF DECEMBER 2022'!C422:T938,18,FALSE),)</f>
        <v>22700.75</v>
      </c>
      <c r="S422" s="204">
        <f>IFERROR(VLOOKUP(C422,'BANK INF DECEMBER 2022'!C422:U938,19,FALSE),)</f>
        <v>56751.87</v>
      </c>
      <c r="T422" s="204">
        <f>IFERROR(VLOOKUP(C422,'BANK INF DECEMBER 2022'!C422:V938,20,FALSE),)</f>
        <v>2837.59</v>
      </c>
      <c r="U422" s="210">
        <f t="shared" si="26"/>
        <v>82290.209999999992</v>
      </c>
      <c r="V422" s="210">
        <f t="shared" si="27"/>
        <v>649808.87</v>
      </c>
    </row>
    <row r="423" spans="1:22" s="194" customFormat="1" ht="29.15" customHeight="1">
      <c r="A423" s="211">
        <v>421</v>
      </c>
      <c r="B423" s="202">
        <v>7</v>
      </c>
      <c r="C423" s="710" t="s">
        <v>669</v>
      </c>
      <c r="D423" s="203" t="s">
        <v>787</v>
      </c>
      <c r="E423" s="203" t="str">
        <f>IFERROR(VLOOKUP(C423,'BANK INF DECEMBER 2022'!C423:F939,4,FALSE),)</f>
        <v>0152527729300</v>
      </c>
      <c r="F423" s="203" t="s">
        <v>194</v>
      </c>
      <c r="G423" s="204">
        <f>IFERROR(VLOOKUP(C423,'BANK INF DECEMBER 2022'!C423:H939,6,FALSE),)</f>
        <v>26</v>
      </c>
      <c r="H423" s="204">
        <f>IFERROR(VLOOKUP(C423,'BANK INF DECEMBER 2022'!C423:I939,7,FALSE),)</f>
        <v>12500</v>
      </c>
      <c r="I423" s="204">
        <f>IFERROR(VLOOKUP(C423,'BANK INF DECEMBER 2022'!C423:J939,8,FALSE),)</f>
        <v>325000</v>
      </c>
      <c r="J423" s="204">
        <f>IFERROR(VLOOKUP(C423,'BANK INF DECEMBER 2022'!C423:L939,10,FALSE),)</f>
        <v>699195.45</v>
      </c>
      <c r="K423" s="204">
        <f>IFERROR(VLOOKUP(C423,'BANK INF DECEMBER 2022'!C423:M939,11,FALSE),)</f>
        <v>629275.89999999991</v>
      </c>
      <c r="L423" s="204">
        <f>IFERROR(VLOOKUP(C423,'BANK INF DECEMBER 2022'!C423:N939,12,FALSE),)</f>
        <v>41855.179999999978</v>
      </c>
      <c r="M423" s="204">
        <f>IFERROR(VLOOKUP(C423,'BANK INF DECEMBER 2022'!C423:O939,13,FALSE),)</f>
        <v>69919.55</v>
      </c>
      <c r="N423" s="204">
        <f>IFERROR(VLOOKUP(C423,'BANK INF DECEMBER 2022'!C423:P939,14,FALSE),)</f>
        <v>100000</v>
      </c>
      <c r="O423" s="204">
        <f t="shared" si="25"/>
        <v>211774.72999999998</v>
      </c>
      <c r="P423" s="204">
        <f>IFERROR(VLOOKUP(C423,'BANK INF DECEMBER 2022'!C423:R939,16,FALSE),)</f>
        <v>0</v>
      </c>
      <c r="Q423" s="204">
        <f t="shared" si="24"/>
        <v>487420.72</v>
      </c>
      <c r="R423" s="204">
        <f>IFERROR(VLOOKUP(C423,'BANK INF DECEMBER 2022'!C423:T939,18,FALSE),)</f>
        <v>27967.82</v>
      </c>
      <c r="S423" s="204">
        <f>IFERROR(VLOOKUP(C423,'BANK INF DECEMBER 2022'!C423:U939,19,FALSE),)</f>
        <v>69919.55</v>
      </c>
      <c r="T423" s="204">
        <f>IFERROR(VLOOKUP(C423,'BANK INF DECEMBER 2022'!C423:V939,20,FALSE),)</f>
        <v>3495.98</v>
      </c>
      <c r="U423" s="210">
        <f t="shared" si="26"/>
        <v>101383.34999999999</v>
      </c>
      <c r="V423" s="210">
        <f t="shared" si="27"/>
        <v>800578.79999999993</v>
      </c>
    </row>
    <row r="424" spans="1:22" s="194" customFormat="1" ht="29.15" customHeight="1">
      <c r="A424" s="211">
        <v>422</v>
      </c>
      <c r="B424" s="202">
        <v>7</v>
      </c>
      <c r="C424" s="710" t="s">
        <v>670</v>
      </c>
      <c r="D424" s="203" t="s">
        <v>787</v>
      </c>
      <c r="E424" s="203" t="str">
        <f>IFERROR(VLOOKUP(C424,'BANK INF DECEMBER 2022'!C424:F940,4,FALSE),)</f>
        <v>0152692111000</v>
      </c>
      <c r="F424" s="204" t="s">
        <v>438</v>
      </c>
      <c r="G424" s="204">
        <f>IFERROR(VLOOKUP(C424,'BANK INF DECEMBER 2022'!C424:H940,6,FALSE),)</f>
        <v>25</v>
      </c>
      <c r="H424" s="204">
        <f>IFERROR(VLOOKUP(C424,'BANK INF DECEMBER 2022'!C424:I940,7,FALSE),)</f>
        <v>15000</v>
      </c>
      <c r="I424" s="204">
        <f>IFERROR(VLOOKUP(C424,'BANK INF DECEMBER 2022'!C424:J940,8,FALSE),)</f>
        <v>390000</v>
      </c>
      <c r="J424" s="204">
        <f>IFERROR(VLOOKUP(C424,'BANK INF DECEMBER 2022'!C424:L940,10,FALSE),)</f>
        <v>701525.12</v>
      </c>
      <c r="K424" s="204">
        <f>IFERROR(VLOOKUP(C424,'BANK INF DECEMBER 2022'!C424:M940,11,FALSE),)</f>
        <v>631372.61</v>
      </c>
      <c r="L424" s="204">
        <f>IFERROR(VLOOKUP(C424,'BANK INF DECEMBER 2022'!C424:N940,12,FALSE),)</f>
        <v>42274.521999999997</v>
      </c>
      <c r="M424" s="204">
        <f>IFERROR(VLOOKUP(C424,'BANK INF DECEMBER 2022'!C424:O940,13,FALSE),)</f>
        <v>70152.509999999995</v>
      </c>
      <c r="N424" s="204">
        <f>IFERROR(VLOOKUP(C424,'BANK INF DECEMBER 2022'!C424:P940,14,FALSE),)</f>
        <v>100000</v>
      </c>
      <c r="O424" s="204">
        <f t="shared" si="25"/>
        <v>212427.03200000001</v>
      </c>
      <c r="P424" s="204">
        <f>IFERROR(VLOOKUP(C424,'BANK INF DECEMBER 2022'!C424:R940,16,FALSE),)</f>
        <v>0</v>
      </c>
      <c r="Q424" s="204">
        <f t="shared" si="24"/>
        <v>489098.08799999999</v>
      </c>
      <c r="R424" s="204">
        <f>IFERROR(VLOOKUP(C424,'BANK INF DECEMBER 2022'!C424:T940,18,FALSE),)</f>
        <v>28061</v>
      </c>
      <c r="S424" s="204">
        <f>IFERROR(VLOOKUP(C424,'BANK INF DECEMBER 2022'!C424:U940,19,FALSE),)</f>
        <v>70152.509999999995</v>
      </c>
      <c r="T424" s="204">
        <f>IFERROR(VLOOKUP(C424,'BANK INF DECEMBER 2022'!C424:V940,20,FALSE),)</f>
        <v>3507.63</v>
      </c>
      <c r="U424" s="210">
        <f t="shared" si="26"/>
        <v>101721.14</v>
      </c>
      <c r="V424" s="210">
        <f t="shared" si="27"/>
        <v>803246.26</v>
      </c>
    </row>
    <row r="425" spans="1:22" s="194" customFormat="1" ht="29.15" customHeight="1">
      <c r="A425" s="211">
        <v>423</v>
      </c>
      <c r="B425" s="202">
        <v>7</v>
      </c>
      <c r="C425" s="710" t="s">
        <v>672</v>
      </c>
      <c r="D425" s="203" t="s">
        <v>787</v>
      </c>
      <c r="E425" s="203" t="str">
        <f>IFERROR(VLOOKUP(C425,'BANK INF DECEMBER 2022'!C425:F941,4,FALSE),)</f>
        <v>0152380724500</v>
      </c>
      <c r="F425" s="203" t="s">
        <v>357</v>
      </c>
      <c r="G425" s="204">
        <f>IFERROR(VLOOKUP(C425,'BANK INF DECEMBER 2022'!C425:H941,6,FALSE),)</f>
        <v>24</v>
      </c>
      <c r="H425" s="204">
        <f>IFERROR(VLOOKUP(C425,'BANK INF DECEMBER 2022'!C425:I941,7,FALSE),)</f>
        <v>15000</v>
      </c>
      <c r="I425" s="204">
        <f>IFERROR(VLOOKUP(C425,'BANK INF DECEMBER 2022'!C425:J941,8,FALSE),)</f>
        <v>390000</v>
      </c>
      <c r="J425" s="204">
        <f>IFERROR(VLOOKUP(C425,'BANK INF DECEMBER 2022'!C425:L941,10,FALSE),)</f>
        <v>748529.89</v>
      </c>
      <c r="K425" s="204">
        <f>IFERROR(VLOOKUP(C425,'BANK INF DECEMBER 2022'!C425:M941,11,FALSE),)</f>
        <v>673676.9</v>
      </c>
      <c r="L425" s="204">
        <f>IFERROR(VLOOKUP(C425,'BANK INF DECEMBER 2022'!C425:N941,12,FALSE),)</f>
        <v>50735.380000000005</v>
      </c>
      <c r="M425" s="204">
        <f>IFERROR(VLOOKUP(C425,'BANK INF DECEMBER 2022'!C425:O941,13,FALSE),)</f>
        <v>74852.990000000005</v>
      </c>
      <c r="N425" s="204">
        <f>IFERROR(VLOOKUP(C425,'BANK INF DECEMBER 2022'!C425:P941,14,FALSE),)</f>
        <v>0</v>
      </c>
      <c r="O425" s="204">
        <f t="shared" si="25"/>
        <v>125588.37000000001</v>
      </c>
      <c r="P425" s="204">
        <f>IFERROR(VLOOKUP(C425,'BANK INF DECEMBER 2022'!C425:R941,16,FALSE),)</f>
        <v>0</v>
      </c>
      <c r="Q425" s="204">
        <f t="shared" si="24"/>
        <v>622941.52</v>
      </c>
      <c r="R425" s="204">
        <f>IFERROR(VLOOKUP(C425,'BANK INF DECEMBER 2022'!C425:T941,18,FALSE),)</f>
        <v>29941.200000000001</v>
      </c>
      <c r="S425" s="204">
        <f>IFERROR(VLOOKUP(C425,'BANK INF DECEMBER 2022'!C425:U941,19,FALSE),)</f>
        <v>74852.990000000005</v>
      </c>
      <c r="T425" s="204">
        <f>IFERROR(VLOOKUP(C425,'BANK INF DECEMBER 2022'!C425:V941,20,FALSE),)</f>
        <v>3742.65</v>
      </c>
      <c r="U425" s="210">
        <f t="shared" si="26"/>
        <v>108536.84</v>
      </c>
      <c r="V425" s="210">
        <f t="shared" si="27"/>
        <v>857066.73</v>
      </c>
    </row>
    <row r="426" spans="1:22" s="194" customFormat="1" ht="29.15" customHeight="1">
      <c r="A426" s="211">
        <v>424</v>
      </c>
      <c r="B426" s="202">
        <v>7</v>
      </c>
      <c r="C426" s="710" t="s">
        <v>673</v>
      </c>
      <c r="D426" s="203" t="s">
        <v>787</v>
      </c>
      <c r="E426" s="203" t="str">
        <f>IFERROR(VLOOKUP(C426,'BANK INF DECEMBER 2022'!C426:F942,4,FALSE),)</f>
        <v>0152703581200</v>
      </c>
      <c r="F426" s="204" t="s">
        <v>194</v>
      </c>
      <c r="G426" s="204">
        <f>IFERROR(VLOOKUP(C426,'BANK INF DECEMBER 2022'!C426:H942,6,FALSE),)</f>
        <v>22</v>
      </c>
      <c r="H426" s="204">
        <f>IFERROR(VLOOKUP(C426,'BANK INF DECEMBER 2022'!C426:I942,7,FALSE),)</f>
        <v>12500</v>
      </c>
      <c r="I426" s="204">
        <f>IFERROR(VLOOKUP(C426,'BANK INF DECEMBER 2022'!C426:J942,8,FALSE),)</f>
        <v>325000</v>
      </c>
      <c r="J426" s="204">
        <f>IFERROR(VLOOKUP(C426,'BANK INF DECEMBER 2022'!C426:L942,10,FALSE),)</f>
        <v>645861.86</v>
      </c>
      <c r="K426" s="204">
        <f>IFERROR(VLOOKUP(C426,'BANK INF DECEMBER 2022'!C426:M942,11,FALSE),)</f>
        <v>581275.66999999993</v>
      </c>
      <c r="L426" s="204">
        <f>IFERROR(VLOOKUP(C426,'BANK INF DECEMBER 2022'!C426:N942,12,FALSE),)</f>
        <v>32255.133999999984</v>
      </c>
      <c r="M426" s="204">
        <f>IFERROR(VLOOKUP(C426,'BANK INF DECEMBER 2022'!C426:O942,13,FALSE),)</f>
        <v>64586.19</v>
      </c>
      <c r="N426" s="204">
        <f>IFERROR(VLOOKUP(C426,'BANK INF DECEMBER 2022'!C426:P942,14,FALSE),)</f>
        <v>100000</v>
      </c>
      <c r="O426" s="204">
        <f t="shared" si="25"/>
        <v>196841.32399999999</v>
      </c>
      <c r="P426" s="204">
        <f>IFERROR(VLOOKUP(C426,'BANK INF DECEMBER 2022'!C426:R942,16,FALSE),)</f>
        <v>0</v>
      </c>
      <c r="Q426" s="204">
        <f t="shared" si="24"/>
        <v>449020.53599999996</v>
      </c>
      <c r="R426" s="204">
        <f>IFERROR(VLOOKUP(C426,'BANK INF DECEMBER 2022'!C426:T942,18,FALSE),)</f>
        <v>25834.47</v>
      </c>
      <c r="S426" s="204">
        <f>IFERROR(VLOOKUP(C426,'BANK INF DECEMBER 2022'!C426:U942,19,FALSE),)</f>
        <v>64586.19</v>
      </c>
      <c r="T426" s="204">
        <f>IFERROR(VLOOKUP(C426,'BANK INF DECEMBER 2022'!C426:V942,20,FALSE),)</f>
        <v>3229.31</v>
      </c>
      <c r="U426" s="210">
        <f t="shared" si="26"/>
        <v>93649.97</v>
      </c>
      <c r="V426" s="210">
        <f t="shared" si="27"/>
        <v>739511.83</v>
      </c>
    </row>
    <row r="427" spans="1:22" s="194" customFormat="1" ht="29.15" customHeight="1">
      <c r="A427" s="211">
        <v>425</v>
      </c>
      <c r="B427" s="202">
        <v>7</v>
      </c>
      <c r="C427" s="710" t="s">
        <v>674</v>
      </c>
      <c r="D427" s="203" t="s">
        <v>787</v>
      </c>
      <c r="E427" s="203" t="str">
        <f>IFERROR(VLOOKUP(C427,'BANK INF DECEMBER 2022'!C427:F943,4,FALSE),)</f>
        <v>0152545019400</v>
      </c>
      <c r="F427" s="203" t="s">
        <v>194</v>
      </c>
      <c r="G427" s="204">
        <f>IFERROR(VLOOKUP(C427,'BANK INF DECEMBER 2022'!C427:H943,6,FALSE),)</f>
        <v>26</v>
      </c>
      <c r="H427" s="204">
        <f>IFERROR(VLOOKUP(C427,'BANK INF DECEMBER 2022'!C427:I943,7,FALSE),)</f>
        <v>12500</v>
      </c>
      <c r="I427" s="204">
        <f>IFERROR(VLOOKUP(C427,'BANK INF DECEMBER 2022'!C427:J943,8,FALSE),)</f>
        <v>325000</v>
      </c>
      <c r="J427" s="204">
        <f>IFERROR(VLOOKUP(C427,'BANK INF DECEMBER 2022'!C427:L943,10,FALSE),)</f>
        <v>730031.16</v>
      </c>
      <c r="K427" s="204">
        <f>IFERROR(VLOOKUP(C427,'BANK INF DECEMBER 2022'!C427:M943,11,FALSE),)</f>
        <v>657028.04</v>
      </c>
      <c r="L427" s="204">
        <f>IFERROR(VLOOKUP(C427,'BANK INF DECEMBER 2022'!C427:N943,12,FALSE),)</f>
        <v>47405.608000000007</v>
      </c>
      <c r="M427" s="204">
        <f>IFERROR(VLOOKUP(C427,'BANK INF DECEMBER 2022'!C427:O943,13,FALSE),)</f>
        <v>73003.12</v>
      </c>
      <c r="N427" s="204">
        <f>IFERROR(VLOOKUP(C427,'BANK INF DECEMBER 2022'!C427:P943,14,FALSE),)</f>
        <v>100000</v>
      </c>
      <c r="O427" s="204">
        <f t="shared" si="25"/>
        <v>220408.728</v>
      </c>
      <c r="P427" s="204">
        <f>IFERROR(VLOOKUP(C427,'BANK INF DECEMBER 2022'!C427:R943,16,FALSE),)</f>
        <v>0</v>
      </c>
      <c r="Q427" s="204">
        <f t="shared" si="24"/>
        <v>509622.43200000003</v>
      </c>
      <c r="R427" s="204">
        <f>IFERROR(VLOOKUP(C427,'BANK INF DECEMBER 2022'!C427:T943,18,FALSE),)</f>
        <v>29201.25</v>
      </c>
      <c r="S427" s="204">
        <f>IFERROR(VLOOKUP(C427,'BANK INF DECEMBER 2022'!C427:U943,19,FALSE),)</f>
        <v>73003.12</v>
      </c>
      <c r="T427" s="204">
        <f>IFERROR(VLOOKUP(C427,'BANK INF DECEMBER 2022'!C427:V943,20,FALSE),)</f>
        <v>3650.16</v>
      </c>
      <c r="U427" s="210">
        <f t="shared" si="26"/>
        <v>105854.53</v>
      </c>
      <c r="V427" s="210">
        <f t="shared" si="27"/>
        <v>835885.69000000006</v>
      </c>
    </row>
    <row r="428" spans="1:22" s="194" customFormat="1" ht="29.15" customHeight="1">
      <c r="A428" s="211">
        <v>426</v>
      </c>
      <c r="B428" s="202">
        <v>7</v>
      </c>
      <c r="C428" s="710" t="s">
        <v>675</v>
      </c>
      <c r="D428" s="203" t="s">
        <v>787</v>
      </c>
      <c r="E428" s="203" t="str">
        <f>IFERROR(VLOOKUP(C428,'BANK INF DECEMBER 2022'!C428:F944,4,FALSE),)</f>
        <v>0152703734200</v>
      </c>
      <c r="F428" s="204" t="s">
        <v>194</v>
      </c>
      <c r="G428" s="204">
        <f>IFERROR(VLOOKUP(C428,'BANK INF DECEMBER 2022'!C428:H944,6,FALSE),)</f>
        <v>21</v>
      </c>
      <c r="H428" s="204">
        <f>IFERROR(VLOOKUP(C428,'BANK INF DECEMBER 2022'!C428:I944,7,FALSE),)</f>
        <v>12500</v>
      </c>
      <c r="I428" s="204">
        <f>IFERROR(VLOOKUP(C428,'BANK INF DECEMBER 2022'!C428:J944,8,FALSE),)</f>
        <v>325000</v>
      </c>
      <c r="J428" s="204">
        <f>IFERROR(VLOOKUP(C428,'BANK INF DECEMBER 2022'!C428:L944,10,FALSE),)</f>
        <v>610860.13</v>
      </c>
      <c r="K428" s="204">
        <f>IFERROR(VLOOKUP(C428,'BANK INF DECEMBER 2022'!C428:M944,11,FALSE),)</f>
        <v>549774.12</v>
      </c>
      <c r="L428" s="204">
        <f>IFERROR(VLOOKUP(C428,'BANK INF DECEMBER 2022'!C428:N944,12,FALSE),)</f>
        <v>25954.824000000001</v>
      </c>
      <c r="M428" s="204">
        <f>IFERROR(VLOOKUP(C428,'BANK INF DECEMBER 2022'!C428:O944,13,FALSE),)</f>
        <v>61086.01</v>
      </c>
      <c r="N428" s="204">
        <f>IFERROR(VLOOKUP(C428,'BANK INF DECEMBER 2022'!C428:P944,14,FALSE),)</f>
        <v>100000</v>
      </c>
      <c r="O428" s="204">
        <f t="shared" si="25"/>
        <v>187040.834</v>
      </c>
      <c r="P428" s="204">
        <f>IFERROR(VLOOKUP(C428,'BANK INF DECEMBER 2022'!C428:R944,16,FALSE),)</f>
        <v>0</v>
      </c>
      <c r="Q428" s="204">
        <f t="shared" si="24"/>
        <v>423819.29599999997</v>
      </c>
      <c r="R428" s="204">
        <f>IFERROR(VLOOKUP(C428,'BANK INF DECEMBER 2022'!C428:T944,18,FALSE),)</f>
        <v>24434.41</v>
      </c>
      <c r="S428" s="204">
        <f>IFERROR(VLOOKUP(C428,'BANK INF DECEMBER 2022'!C428:U944,19,FALSE),)</f>
        <v>61086.01</v>
      </c>
      <c r="T428" s="204">
        <f>IFERROR(VLOOKUP(C428,'BANK INF DECEMBER 2022'!C428:V944,20,FALSE),)</f>
        <v>3054.3</v>
      </c>
      <c r="U428" s="210">
        <f t="shared" si="26"/>
        <v>88574.720000000001</v>
      </c>
      <c r="V428" s="210">
        <f t="shared" si="27"/>
        <v>699434.85</v>
      </c>
    </row>
    <row r="429" spans="1:22" s="194" customFormat="1" ht="29.15" customHeight="1">
      <c r="A429" s="211">
        <v>427</v>
      </c>
      <c r="B429" s="202">
        <v>7</v>
      </c>
      <c r="C429" s="710" t="s">
        <v>676</v>
      </c>
      <c r="D429" s="203" t="s">
        <v>787</v>
      </c>
      <c r="E429" s="203" t="str">
        <f>IFERROR(VLOOKUP(C429,'BANK INF DECEMBER 2022'!C429:F945,4,FALSE),)</f>
        <v>0152280586000</v>
      </c>
      <c r="F429" s="204" t="s">
        <v>194</v>
      </c>
      <c r="G429" s="204">
        <f>IFERROR(VLOOKUP(C429,'BANK INF DECEMBER 2022'!C429:H945,6,FALSE),)</f>
        <v>26</v>
      </c>
      <c r="H429" s="204">
        <f>IFERROR(VLOOKUP(C429,'BANK INF DECEMBER 2022'!C429:I945,7,FALSE),)</f>
        <v>12500</v>
      </c>
      <c r="I429" s="204">
        <f>IFERROR(VLOOKUP(C429,'BANK INF DECEMBER 2022'!C429:J945,8,FALSE),)</f>
        <v>325000</v>
      </c>
      <c r="J429" s="204">
        <f>IFERROR(VLOOKUP(C429,'BANK INF DECEMBER 2022'!C429:L945,10,FALSE),)</f>
        <v>580019.62</v>
      </c>
      <c r="K429" s="204">
        <f>IFERROR(VLOOKUP(C429,'BANK INF DECEMBER 2022'!C429:M945,11,FALSE),)</f>
        <v>522017.66</v>
      </c>
      <c r="L429" s="204">
        <f>IFERROR(VLOOKUP(C429,'BANK INF DECEMBER 2022'!C429:N945,12,FALSE),)</f>
        <v>20403.531999999996</v>
      </c>
      <c r="M429" s="204">
        <f>IFERROR(VLOOKUP(C429,'BANK INF DECEMBER 2022'!C429:O945,13,FALSE),)</f>
        <v>58001.96</v>
      </c>
      <c r="N429" s="204">
        <f>IFERROR(VLOOKUP(C429,'BANK INF DECEMBER 2022'!C429:P945,14,FALSE),)</f>
        <v>100000</v>
      </c>
      <c r="O429" s="204">
        <f t="shared" si="25"/>
        <v>178405.492</v>
      </c>
      <c r="P429" s="204">
        <f>IFERROR(VLOOKUP(C429,'BANK INF DECEMBER 2022'!C429:R945,16,FALSE),)</f>
        <v>0</v>
      </c>
      <c r="Q429" s="204">
        <f t="shared" si="24"/>
        <v>401614.12800000003</v>
      </c>
      <c r="R429" s="204">
        <f>IFERROR(VLOOKUP(C429,'BANK INF DECEMBER 2022'!C429:T945,18,FALSE),)</f>
        <v>23200.78</v>
      </c>
      <c r="S429" s="204">
        <f>IFERROR(VLOOKUP(C429,'BANK INF DECEMBER 2022'!C429:U945,19,FALSE),)</f>
        <v>58001.96</v>
      </c>
      <c r="T429" s="204">
        <f>IFERROR(VLOOKUP(C429,'BANK INF DECEMBER 2022'!C429:V945,20,FALSE),)</f>
        <v>2900.1</v>
      </c>
      <c r="U429" s="210">
        <f t="shared" si="26"/>
        <v>84102.84</v>
      </c>
      <c r="V429" s="210">
        <f t="shared" si="27"/>
        <v>664122.46</v>
      </c>
    </row>
    <row r="430" spans="1:22" s="194" customFormat="1" ht="29.15" customHeight="1">
      <c r="A430" s="211">
        <v>428</v>
      </c>
      <c r="B430" s="202">
        <v>7</v>
      </c>
      <c r="C430" s="710" t="s">
        <v>677</v>
      </c>
      <c r="D430" s="203" t="s">
        <v>787</v>
      </c>
      <c r="E430" s="203" t="str">
        <f>IFERROR(VLOOKUP(C430,'BANK INF DECEMBER 2022'!C430:F946,4,FALSE),)</f>
        <v>0152699170600</v>
      </c>
      <c r="F430" s="204" t="s">
        <v>204</v>
      </c>
      <c r="G430" s="204">
        <f>IFERROR(VLOOKUP(C430,'BANK INF DECEMBER 2022'!C430:H946,6,FALSE),)</f>
        <v>25</v>
      </c>
      <c r="H430" s="204">
        <f>IFERROR(VLOOKUP(C430,'BANK INF DECEMBER 2022'!C430:I946,7,FALSE),)</f>
        <v>15000</v>
      </c>
      <c r="I430" s="204">
        <f>IFERROR(VLOOKUP(C430,'BANK INF DECEMBER 2022'!C430:J946,8,FALSE),)</f>
        <v>390000</v>
      </c>
      <c r="J430" s="204">
        <f>IFERROR(VLOOKUP(C430,'BANK INF DECEMBER 2022'!C430:L946,10,FALSE),)</f>
        <v>697024.77</v>
      </c>
      <c r="K430" s="204">
        <f>IFERROR(VLOOKUP(C430,'BANK INF DECEMBER 2022'!C430:M946,11,FALSE),)</f>
        <v>627322.29</v>
      </c>
      <c r="L430" s="204">
        <f>IFERROR(VLOOKUP(C430,'BANK INF DECEMBER 2022'!C430:N946,12,FALSE),)</f>
        <v>41464.458000000013</v>
      </c>
      <c r="M430" s="204">
        <f>IFERROR(VLOOKUP(C430,'BANK INF DECEMBER 2022'!C430:O946,13,FALSE),)</f>
        <v>69702.48</v>
      </c>
      <c r="N430" s="204">
        <f>IFERROR(VLOOKUP(C430,'BANK INF DECEMBER 2022'!C430:P946,14,FALSE),)</f>
        <v>100000</v>
      </c>
      <c r="O430" s="204">
        <f t="shared" si="25"/>
        <v>211166.93800000002</v>
      </c>
      <c r="P430" s="204">
        <f>IFERROR(VLOOKUP(C430,'BANK INF DECEMBER 2022'!C430:R946,16,FALSE),)</f>
        <v>0</v>
      </c>
      <c r="Q430" s="204">
        <f t="shared" si="24"/>
        <v>485857.83199999999</v>
      </c>
      <c r="R430" s="204">
        <f>IFERROR(VLOOKUP(C430,'BANK INF DECEMBER 2022'!C430:T946,18,FALSE),)</f>
        <v>27880.99</v>
      </c>
      <c r="S430" s="204">
        <f>IFERROR(VLOOKUP(C430,'BANK INF DECEMBER 2022'!C430:U946,19,FALSE),)</f>
        <v>69702.48</v>
      </c>
      <c r="T430" s="204">
        <f>IFERROR(VLOOKUP(C430,'BANK INF DECEMBER 2022'!C430:V946,20,FALSE),)</f>
        <v>3485.12</v>
      </c>
      <c r="U430" s="210">
        <f t="shared" si="26"/>
        <v>101068.59</v>
      </c>
      <c r="V430" s="210">
        <f t="shared" si="27"/>
        <v>798093.36</v>
      </c>
    </row>
    <row r="431" spans="1:22" s="194" customFormat="1" ht="29.15" customHeight="1">
      <c r="A431" s="211">
        <v>429</v>
      </c>
      <c r="B431" s="202">
        <v>7</v>
      </c>
      <c r="C431" s="710" t="s">
        <v>678</v>
      </c>
      <c r="D431" s="203" t="s">
        <v>787</v>
      </c>
      <c r="E431" s="203" t="str">
        <f>IFERROR(VLOOKUP(C431,'BANK INF DECEMBER 2022'!C431:F947,4,FALSE),)</f>
        <v>0152708016000</v>
      </c>
      <c r="F431" s="204" t="s">
        <v>194</v>
      </c>
      <c r="G431" s="204">
        <f>IFERROR(VLOOKUP(C431,'BANK INF DECEMBER 2022'!C431:H947,6,FALSE),)</f>
        <v>26</v>
      </c>
      <c r="H431" s="204">
        <f>IFERROR(VLOOKUP(C431,'BANK INF DECEMBER 2022'!C431:I947,7,FALSE),)</f>
        <v>12500</v>
      </c>
      <c r="I431" s="204">
        <f>IFERROR(VLOOKUP(C431,'BANK INF DECEMBER 2022'!C431:J947,8,FALSE),)</f>
        <v>325000</v>
      </c>
      <c r="J431" s="204">
        <f>IFERROR(VLOOKUP(C431,'BANK INF DECEMBER 2022'!C431:L947,10,FALSE),)</f>
        <v>593353.98</v>
      </c>
      <c r="K431" s="204">
        <f>IFERROR(VLOOKUP(C431,'BANK INF DECEMBER 2022'!C431:M947,11,FALSE),)</f>
        <v>534018.57999999996</v>
      </c>
      <c r="L431" s="204">
        <f>IFERROR(VLOOKUP(C431,'BANK INF DECEMBER 2022'!C431:N947,12,FALSE),)</f>
        <v>22803.715999999993</v>
      </c>
      <c r="M431" s="204">
        <f>IFERROR(VLOOKUP(C431,'BANK INF DECEMBER 2022'!C431:O947,13,FALSE),)</f>
        <v>59335.4</v>
      </c>
      <c r="N431" s="204">
        <f>IFERROR(VLOOKUP(C431,'BANK INF DECEMBER 2022'!C431:P947,14,FALSE),)</f>
        <v>100000</v>
      </c>
      <c r="O431" s="204">
        <f t="shared" si="25"/>
        <v>182139.11599999998</v>
      </c>
      <c r="P431" s="204">
        <f>IFERROR(VLOOKUP(C431,'BANK INF DECEMBER 2022'!C431:R947,16,FALSE),)</f>
        <v>0</v>
      </c>
      <c r="Q431" s="204">
        <f t="shared" si="24"/>
        <v>411214.864</v>
      </c>
      <c r="R431" s="204">
        <f>IFERROR(VLOOKUP(C431,'BANK INF DECEMBER 2022'!C431:T947,18,FALSE),)</f>
        <v>23734.16</v>
      </c>
      <c r="S431" s="204">
        <f>IFERROR(VLOOKUP(C431,'BANK INF DECEMBER 2022'!C431:U947,19,FALSE),)</f>
        <v>59335.4</v>
      </c>
      <c r="T431" s="204">
        <f>IFERROR(VLOOKUP(C431,'BANK INF DECEMBER 2022'!C431:V947,20,FALSE),)</f>
        <v>2966.77</v>
      </c>
      <c r="U431" s="210">
        <f t="shared" si="26"/>
        <v>86036.33</v>
      </c>
      <c r="V431" s="210">
        <f t="shared" si="27"/>
        <v>679390.30999999994</v>
      </c>
    </row>
    <row r="432" spans="1:22" s="194" customFormat="1" ht="29.15" customHeight="1">
      <c r="A432" s="211">
        <v>430</v>
      </c>
      <c r="B432" s="202">
        <v>7</v>
      </c>
      <c r="C432" s="710" t="s">
        <v>679</v>
      </c>
      <c r="D432" s="203" t="s">
        <v>787</v>
      </c>
      <c r="E432" s="203" t="str">
        <f>IFERROR(VLOOKUP(C432,'BANK INF DECEMBER 2022'!C432:F948,4,FALSE),)</f>
        <v>0152702742700</v>
      </c>
      <c r="F432" s="204" t="s">
        <v>204</v>
      </c>
      <c r="G432" s="204">
        <f>IFERROR(VLOOKUP(C432,'BANK INF DECEMBER 2022'!C432:H948,6,FALSE),)</f>
        <v>26</v>
      </c>
      <c r="H432" s="204">
        <f>IFERROR(VLOOKUP(C432,'BANK INF DECEMBER 2022'!C432:I948,7,FALSE),)</f>
        <v>15000</v>
      </c>
      <c r="I432" s="204">
        <f>IFERROR(VLOOKUP(C432,'BANK INF DECEMBER 2022'!C432:J948,8,FALSE),)</f>
        <v>390000</v>
      </c>
      <c r="J432" s="204">
        <f>IFERROR(VLOOKUP(C432,'BANK INF DECEMBER 2022'!C432:L948,10,FALSE),)</f>
        <v>747027.46</v>
      </c>
      <c r="K432" s="204">
        <f>IFERROR(VLOOKUP(C432,'BANK INF DECEMBER 2022'!C432:M948,11,FALSE),)</f>
        <v>672324.71</v>
      </c>
      <c r="L432" s="204">
        <f>IFERROR(VLOOKUP(C432,'BANK INF DECEMBER 2022'!C432:N948,12,FALSE),)</f>
        <v>50464.941999999995</v>
      </c>
      <c r="M432" s="204">
        <f>IFERROR(VLOOKUP(C432,'BANK INF DECEMBER 2022'!C432:O948,13,FALSE),)</f>
        <v>74702.75</v>
      </c>
      <c r="N432" s="204">
        <f>IFERROR(VLOOKUP(C432,'BANK INF DECEMBER 2022'!C432:P948,14,FALSE),)</f>
        <v>0</v>
      </c>
      <c r="O432" s="204">
        <f t="shared" si="25"/>
        <v>125167.692</v>
      </c>
      <c r="P432" s="204">
        <f>IFERROR(VLOOKUP(C432,'BANK INF DECEMBER 2022'!C432:R948,16,FALSE),)</f>
        <v>0</v>
      </c>
      <c r="Q432" s="204">
        <f t="shared" si="24"/>
        <v>621859.76799999992</v>
      </c>
      <c r="R432" s="204">
        <f>IFERROR(VLOOKUP(C432,'BANK INF DECEMBER 2022'!C432:T948,18,FALSE),)</f>
        <v>29881.1</v>
      </c>
      <c r="S432" s="204">
        <f>IFERROR(VLOOKUP(C432,'BANK INF DECEMBER 2022'!C432:U948,19,FALSE),)</f>
        <v>74702.75</v>
      </c>
      <c r="T432" s="204">
        <f>IFERROR(VLOOKUP(C432,'BANK INF DECEMBER 2022'!C432:V948,20,FALSE),)</f>
        <v>3735.14</v>
      </c>
      <c r="U432" s="210">
        <f t="shared" si="26"/>
        <v>108318.99</v>
      </c>
      <c r="V432" s="210">
        <f t="shared" si="27"/>
        <v>855346.45</v>
      </c>
    </row>
    <row r="433" spans="1:22" s="194" customFormat="1" ht="29.15" customHeight="1">
      <c r="A433" s="211">
        <v>431</v>
      </c>
      <c r="B433" s="202">
        <v>7</v>
      </c>
      <c r="C433" s="710" t="s">
        <v>680</v>
      </c>
      <c r="D433" s="203" t="s">
        <v>787</v>
      </c>
      <c r="E433" s="203" t="str">
        <f>IFERROR(VLOOKUP(C433,'BANK INF DECEMBER 2022'!C433:F949,4,FALSE),)</f>
        <v>0152684461700</v>
      </c>
      <c r="F433" s="204" t="s">
        <v>194</v>
      </c>
      <c r="G433" s="204">
        <f>IFERROR(VLOOKUP(C433,'BANK INF DECEMBER 2022'!C433:H949,6,FALSE),)</f>
        <v>25</v>
      </c>
      <c r="H433" s="204">
        <f>IFERROR(VLOOKUP(C433,'BANK INF DECEMBER 2022'!C433:I949,7,FALSE),)</f>
        <v>12500</v>
      </c>
      <c r="I433" s="204">
        <f>IFERROR(VLOOKUP(C433,'BANK INF DECEMBER 2022'!C433:J949,8,FALSE),)</f>
        <v>325000</v>
      </c>
      <c r="J433" s="204">
        <f>IFERROR(VLOOKUP(C433,'BANK INF DECEMBER 2022'!C433:L949,10,FALSE),)</f>
        <v>580853.98</v>
      </c>
      <c r="K433" s="204">
        <f>IFERROR(VLOOKUP(C433,'BANK INF DECEMBER 2022'!C433:M949,11,FALSE),)</f>
        <v>522768.57999999996</v>
      </c>
      <c r="L433" s="204">
        <f>IFERROR(VLOOKUP(C433,'BANK INF DECEMBER 2022'!C433:N949,12,FALSE),)</f>
        <v>20553.715999999993</v>
      </c>
      <c r="M433" s="204">
        <f>IFERROR(VLOOKUP(C433,'BANK INF DECEMBER 2022'!C433:O949,13,FALSE),)</f>
        <v>58085.4</v>
      </c>
      <c r="N433" s="204">
        <f>IFERROR(VLOOKUP(C433,'BANK INF DECEMBER 2022'!C433:P949,14,FALSE),)</f>
        <v>100000</v>
      </c>
      <c r="O433" s="204">
        <f t="shared" si="25"/>
        <v>178639.11599999998</v>
      </c>
      <c r="P433" s="204">
        <f>IFERROR(VLOOKUP(C433,'BANK INF DECEMBER 2022'!C433:R949,16,FALSE),)</f>
        <v>0</v>
      </c>
      <c r="Q433" s="204">
        <f t="shared" si="24"/>
        <v>402214.864</v>
      </c>
      <c r="R433" s="204">
        <f>IFERROR(VLOOKUP(C433,'BANK INF DECEMBER 2022'!C433:T949,18,FALSE),)</f>
        <v>23234.16</v>
      </c>
      <c r="S433" s="204">
        <f>IFERROR(VLOOKUP(C433,'BANK INF DECEMBER 2022'!C433:U949,19,FALSE),)</f>
        <v>58085.4</v>
      </c>
      <c r="T433" s="204">
        <f>IFERROR(VLOOKUP(C433,'BANK INF DECEMBER 2022'!C433:V949,20,FALSE),)</f>
        <v>2904.27</v>
      </c>
      <c r="U433" s="210">
        <f t="shared" si="26"/>
        <v>84223.83</v>
      </c>
      <c r="V433" s="210">
        <f t="shared" si="27"/>
        <v>665077.80999999994</v>
      </c>
    </row>
    <row r="434" spans="1:22" s="194" customFormat="1" ht="29.15" customHeight="1">
      <c r="A434" s="211">
        <v>432</v>
      </c>
      <c r="B434" s="202">
        <v>7</v>
      </c>
      <c r="C434" s="710" t="s">
        <v>681</v>
      </c>
      <c r="D434" s="203" t="s">
        <v>787</v>
      </c>
      <c r="E434" s="203" t="str">
        <f>IFERROR(VLOOKUP(C434,'BANK INF DECEMBER 2022'!C434:F950,4,FALSE),)</f>
        <v>0152703696600</v>
      </c>
      <c r="F434" s="204" t="s">
        <v>194</v>
      </c>
      <c r="G434" s="204">
        <f>IFERROR(VLOOKUP(C434,'BANK INF DECEMBER 2022'!C434:H950,6,FALSE),)</f>
        <v>25</v>
      </c>
      <c r="H434" s="204">
        <f>IFERROR(VLOOKUP(C434,'BANK INF DECEMBER 2022'!C434:I950,7,FALSE),)</f>
        <v>12500</v>
      </c>
      <c r="I434" s="204">
        <f>IFERROR(VLOOKUP(C434,'BANK INF DECEMBER 2022'!C434:J950,8,FALSE),)</f>
        <v>325000</v>
      </c>
      <c r="J434" s="204">
        <f>IFERROR(VLOOKUP(C434,'BANK INF DECEMBER 2022'!C434:L950,10,FALSE),)</f>
        <v>540850.9</v>
      </c>
      <c r="K434" s="204">
        <f>IFERROR(VLOOKUP(C434,'BANK INF DECEMBER 2022'!C434:M950,11,FALSE),)</f>
        <v>486765.81000000006</v>
      </c>
      <c r="L434" s="204">
        <f>IFERROR(VLOOKUP(C434,'BANK INF DECEMBER 2022'!C434:N950,12,FALSE),)</f>
        <v>17341.264800000004</v>
      </c>
      <c r="M434" s="204">
        <f>IFERROR(VLOOKUP(C434,'BANK INF DECEMBER 2022'!C434:O950,13,FALSE),)</f>
        <v>54085.09</v>
      </c>
      <c r="N434" s="204">
        <f>IFERROR(VLOOKUP(C434,'BANK INF DECEMBER 2022'!C434:P950,14,FALSE),)</f>
        <v>100000</v>
      </c>
      <c r="O434" s="204">
        <f t="shared" si="25"/>
        <v>171426.3548</v>
      </c>
      <c r="P434" s="204">
        <f>IFERROR(VLOOKUP(C434,'BANK INF DECEMBER 2022'!C434:R950,16,FALSE),)</f>
        <v>0</v>
      </c>
      <c r="Q434" s="204">
        <f t="shared" si="24"/>
        <v>369424.54520000005</v>
      </c>
      <c r="R434" s="204">
        <f>IFERROR(VLOOKUP(C434,'BANK INF DECEMBER 2022'!C434:T950,18,FALSE),)</f>
        <v>21634.04</v>
      </c>
      <c r="S434" s="204">
        <f>IFERROR(VLOOKUP(C434,'BANK INF DECEMBER 2022'!C434:U950,19,FALSE),)</f>
        <v>54085.09</v>
      </c>
      <c r="T434" s="204">
        <f>IFERROR(VLOOKUP(C434,'BANK INF DECEMBER 2022'!C434:V950,20,FALSE),)</f>
        <v>2704.25</v>
      </c>
      <c r="U434" s="210">
        <f t="shared" si="26"/>
        <v>78423.38</v>
      </c>
      <c r="V434" s="210">
        <f t="shared" si="27"/>
        <v>619274.28</v>
      </c>
    </row>
    <row r="435" spans="1:22" s="194" customFormat="1" ht="29.15" customHeight="1">
      <c r="A435" s="211">
        <v>433</v>
      </c>
      <c r="B435" s="202">
        <v>7</v>
      </c>
      <c r="C435" s="710" t="s">
        <v>682</v>
      </c>
      <c r="D435" s="203" t="s">
        <v>787</v>
      </c>
      <c r="E435" s="203" t="str">
        <f>IFERROR(VLOOKUP(C435,'BANK INF DECEMBER 2022'!C435:F951,4,FALSE),)</f>
        <v>0152703375500</v>
      </c>
      <c r="F435" s="204" t="s">
        <v>194</v>
      </c>
      <c r="G435" s="204">
        <f>IFERROR(VLOOKUP(C435,'BANK INF DECEMBER 2022'!C435:H951,6,FALSE),)</f>
        <v>26</v>
      </c>
      <c r="H435" s="204">
        <f>IFERROR(VLOOKUP(C435,'BANK INF DECEMBER 2022'!C435:I951,7,FALSE),)</f>
        <v>12500</v>
      </c>
      <c r="I435" s="204">
        <f>IFERROR(VLOOKUP(C435,'BANK INF DECEMBER 2022'!C435:J951,8,FALSE),)</f>
        <v>325000</v>
      </c>
      <c r="J435" s="204">
        <f>IFERROR(VLOOKUP(C435,'BANK INF DECEMBER 2022'!C435:L951,10,FALSE),)</f>
        <v>595854.17000000004</v>
      </c>
      <c r="K435" s="204">
        <f>IFERROR(VLOOKUP(C435,'BANK INF DECEMBER 2022'!C435:M951,11,FALSE),)</f>
        <v>536268.75</v>
      </c>
      <c r="L435" s="204">
        <f>IFERROR(VLOOKUP(C435,'BANK INF DECEMBER 2022'!C435:N951,12,FALSE),)</f>
        <v>23253.75</v>
      </c>
      <c r="M435" s="204">
        <f>IFERROR(VLOOKUP(C435,'BANK INF DECEMBER 2022'!C435:O951,13,FALSE),)</f>
        <v>59585.42</v>
      </c>
      <c r="N435" s="204">
        <f>IFERROR(VLOOKUP(C435,'BANK INF DECEMBER 2022'!C435:P951,14,FALSE),)</f>
        <v>100000</v>
      </c>
      <c r="O435" s="204">
        <f t="shared" si="25"/>
        <v>182839.16999999998</v>
      </c>
      <c r="P435" s="204">
        <f>IFERROR(VLOOKUP(C435,'BANK INF DECEMBER 2022'!C435:R951,16,FALSE),)</f>
        <v>0</v>
      </c>
      <c r="Q435" s="204">
        <f t="shared" si="24"/>
        <v>413015.00000000006</v>
      </c>
      <c r="R435" s="204">
        <f>IFERROR(VLOOKUP(C435,'BANK INF DECEMBER 2022'!C435:T951,18,FALSE),)</f>
        <v>23834.17</v>
      </c>
      <c r="S435" s="204">
        <f>IFERROR(VLOOKUP(C435,'BANK INF DECEMBER 2022'!C435:U951,19,FALSE),)</f>
        <v>59585.42</v>
      </c>
      <c r="T435" s="204">
        <f>IFERROR(VLOOKUP(C435,'BANK INF DECEMBER 2022'!C435:V951,20,FALSE),)</f>
        <v>2979.27</v>
      </c>
      <c r="U435" s="210">
        <f t="shared" si="26"/>
        <v>86398.86</v>
      </c>
      <c r="V435" s="210">
        <f t="shared" si="27"/>
        <v>682253.03</v>
      </c>
    </row>
    <row r="436" spans="1:22" s="194" customFormat="1" ht="29.15" customHeight="1">
      <c r="A436" s="211">
        <v>434</v>
      </c>
      <c r="B436" s="202">
        <v>7</v>
      </c>
      <c r="C436" s="710" t="s">
        <v>683</v>
      </c>
      <c r="D436" s="203" t="s">
        <v>787</v>
      </c>
      <c r="E436" s="203" t="str">
        <f>IFERROR(VLOOKUP(C436,'BANK INF DECEMBER 2022'!C436:F952,4,FALSE),)</f>
        <v>0152701945800</v>
      </c>
      <c r="F436" s="204" t="s">
        <v>194</v>
      </c>
      <c r="G436" s="204">
        <f>IFERROR(VLOOKUP(C436,'BANK INF DECEMBER 2022'!C436:H952,6,FALSE),)</f>
        <v>24</v>
      </c>
      <c r="H436" s="204">
        <f>IFERROR(VLOOKUP(C436,'BANK INF DECEMBER 2022'!C436:I952,7,FALSE),)</f>
        <v>12500</v>
      </c>
      <c r="I436" s="204">
        <f>IFERROR(VLOOKUP(C436,'BANK INF DECEMBER 2022'!C436:J952,8,FALSE),)</f>
        <v>325000</v>
      </c>
      <c r="J436" s="204">
        <f>IFERROR(VLOOKUP(C436,'BANK INF DECEMBER 2022'!C436:L952,10,FALSE),)</f>
        <v>609190.44999999995</v>
      </c>
      <c r="K436" s="204">
        <f>IFERROR(VLOOKUP(C436,'BANK INF DECEMBER 2022'!C436:M952,11,FALSE),)</f>
        <v>548271.39999999991</v>
      </c>
      <c r="L436" s="204">
        <f>IFERROR(VLOOKUP(C436,'BANK INF DECEMBER 2022'!C436:N952,12,FALSE),)</f>
        <v>25654.279999999981</v>
      </c>
      <c r="M436" s="204">
        <f>IFERROR(VLOOKUP(C436,'BANK INF DECEMBER 2022'!C436:O952,13,FALSE),)</f>
        <v>60919.05</v>
      </c>
      <c r="N436" s="204">
        <f>IFERROR(VLOOKUP(C436,'BANK INF DECEMBER 2022'!C436:P952,14,FALSE),)</f>
        <v>100000</v>
      </c>
      <c r="O436" s="204">
        <f t="shared" si="25"/>
        <v>186573.33</v>
      </c>
      <c r="P436" s="204">
        <f>IFERROR(VLOOKUP(C436,'BANK INF DECEMBER 2022'!C436:R952,16,FALSE),)</f>
        <v>0</v>
      </c>
      <c r="Q436" s="204">
        <f t="shared" si="24"/>
        <v>422617.12</v>
      </c>
      <c r="R436" s="204">
        <f>IFERROR(VLOOKUP(C436,'BANK INF DECEMBER 2022'!C436:T952,18,FALSE),)</f>
        <v>24367.62</v>
      </c>
      <c r="S436" s="204">
        <f>IFERROR(VLOOKUP(C436,'BANK INF DECEMBER 2022'!C436:U952,19,FALSE),)</f>
        <v>60919.05</v>
      </c>
      <c r="T436" s="204">
        <f>IFERROR(VLOOKUP(C436,'BANK INF DECEMBER 2022'!C436:V952,20,FALSE),)</f>
        <v>3045.95</v>
      </c>
      <c r="U436" s="210">
        <f t="shared" si="26"/>
        <v>88332.62</v>
      </c>
      <c r="V436" s="210">
        <f t="shared" si="27"/>
        <v>697523.07</v>
      </c>
    </row>
    <row r="437" spans="1:22" s="194" customFormat="1" ht="29.15" customHeight="1">
      <c r="A437" s="211">
        <v>435</v>
      </c>
      <c r="B437" s="202">
        <v>7</v>
      </c>
      <c r="C437" s="710" t="s">
        <v>684</v>
      </c>
      <c r="D437" s="203" t="s">
        <v>787</v>
      </c>
      <c r="E437" s="203" t="str">
        <f>IFERROR(VLOOKUP(C437,'BANK INF DECEMBER 2022'!C437:F953,4,FALSE),)</f>
        <v>0152701256200</v>
      </c>
      <c r="F437" s="203" t="s">
        <v>194</v>
      </c>
      <c r="G437" s="204">
        <f>IFERROR(VLOOKUP(C437,'BANK INF DECEMBER 2022'!C437:H953,6,FALSE),)</f>
        <v>25</v>
      </c>
      <c r="H437" s="204">
        <f>IFERROR(VLOOKUP(C437,'BANK INF DECEMBER 2022'!C437:I953,7,FALSE),)</f>
        <v>12500</v>
      </c>
      <c r="I437" s="204">
        <f>IFERROR(VLOOKUP(C437,'BANK INF DECEMBER 2022'!C437:J953,8,FALSE),)</f>
        <v>325000</v>
      </c>
      <c r="J437" s="204">
        <f>IFERROR(VLOOKUP(C437,'BANK INF DECEMBER 2022'!C437:L953,10,FALSE),)</f>
        <v>565019.42000000004</v>
      </c>
      <c r="K437" s="204">
        <f>IFERROR(VLOOKUP(C437,'BANK INF DECEMBER 2022'!C437:M953,11,FALSE),)</f>
        <v>508517.48000000004</v>
      </c>
      <c r="L437" s="204">
        <f>IFERROR(VLOOKUP(C437,'BANK INF DECEMBER 2022'!C437:N953,12,FALSE),)</f>
        <v>19081.398400000002</v>
      </c>
      <c r="M437" s="204">
        <f>IFERROR(VLOOKUP(C437,'BANK INF DECEMBER 2022'!C437:O953,13,FALSE),)</f>
        <v>56501.94</v>
      </c>
      <c r="N437" s="204">
        <f>IFERROR(VLOOKUP(C437,'BANK INF DECEMBER 2022'!C437:P953,14,FALSE),)</f>
        <v>100000</v>
      </c>
      <c r="O437" s="204">
        <f t="shared" si="25"/>
        <v>175583.33840000001</v>
      </c>
      <c r="P437" s="204">
        <f>IFERROR(VLOOKUP(C437,'BANK INF DECEMBER 2022'!C437:R953,16,FALSE),)</f>
        <v>0</v>
      </c>
      <c r="Q437" s="204">
        <f t="shared" si="24"/>
        <v>389436.08160000003</v>
      </c>
      <c r="R437" s="204">
        <f>IFERROR(VLOOKUP(C437,'BANK INF DECEMBER 2022'!C437:T953,18,FALSE),)</f>
        <v>22600.78</v>
      </c>
      <c r="S437" s="204">
        <f>IFERROR(VLOOKUP(C437,'BANK INF DECEMBER 2022'!C437:U953,19,FALSE),)</f>
        <v>56501.94</v>
      </c>
      <c r="T437" s="204">
        <f>IFERROR(VLOOKUP(C437,'BANK INF DECEMBER 2022'!C437:V953,20,FALSE),)</f>
        <v>2825.1</v>
      </c>
      <c r="U437" s="210">
        <f t="shared" si="26"/>
        <v>81927.820000000007</v>
      </c>
      <c r="V437" s="210">
        <f t="shared" si="27"/>
        <v>646947.24</v>
      </c>
    </row>
    <row r="438" spans="1:22" s="194" customFormat="1" ht="29.15" customHeight="1">
      <c r="A438" s="211">
        <v>436</v>
      </c>
      <c r="B438" s="202">
        <v>7</v>
      </c>
      <c r="C438" s="710" t="s">
        <v>685</v>
      </c>
      <c r="D438" s="203" t="s">
        <v>787</v>
      </c>
      <c r="E438" s="203" t="str">
        <f>IFERROR(VLOOKUP(C438,'BANK INF DECEMBER 2022'!C438:F954,4,FALSE),)</f>
        <v>0152703423400</v>
      </c>
      <c r="F438" s="204" t="s">
        <v>194</v>
      </c>
      <c r="G438" s="204">
        <f>IFERROR(VLOOKUP(C438,'BANK INF DECEMBER 2022'!C438:H954,6,FALSE),)</f>
        <v>26</v>
      </c>
      <c r="H438" s="204">
        <f>IFERROR(VLOOKUP(C438,'BANK INF DECEMBER 2022'!C438:I954,7,FALSE),)</f>
        <v>12500</v>
      </c>
      <c r="I438" s="204">
        <f>IFERROR(VLOOKUP(C438,'BANK INF DECEMBER 2022'!C438:J954,8,FALSE),)</f>
        <v>325000</v>
      </c>
      <c r="J438" s="204">
        <f>IFERROR(VLOOKUP(C438,'BANK INF DECEMBER 2022'!C438:L954,10,FALSE),)</f>
        <v>606688.34</v>
      </c>
      <c r="K438" s="204">
        <f>IFERROR(VLOOKUP(C438,'BANK INF DECEMBER 2022'!C438:M954,11,FALSE),)</f>
        <v>546019.51</v>
      </c>
      <c r="L438" s="204">
        <f>IFERROR(VLOOKUP(C438,'BANK INF DECEMBER 2022'!C438:N954,12,FALSE),)</f>
        <v>25203.902000000002</v>
      </c>
      <c r="M438" s="204">
        <f>IFERROR(VLOOKUP(C438,'BANK INF DECEMBER 2022'!C438:O954,13,FALSE),)</f>
        <v>60668.83</v>
      </c>
      <c r="N438" s="204">
        <f>IFERROR(VLOOKUP(C438,'BANK INF DECEMBER 2022'!C438:P954,14,FALSE),)</f>
        <v>100000</v>
      </c>
      <c r="O438" s="204">
        <f t="shared" si="25"/>
        <v>185872.73200000002</v>
      </c>
      <c r="P438" s="204">
        <f>IFERROR(VLOOKUP(C438,'BANK INF DECEMBER 2022'!C438:R954,16,FALSE),)</f>
        <v>0</v>
      </c>
      <c r="Q438" s="204">
        <f t="shared" si="24"/>
        <v>420815.60799999995</v>
      </c>
      <c r="R438" s="204">
        <f>IFERROR(VLOOKUP(C438,'BANK INF DECEMBER 2022'!C438:T954,18,FALSE),)</f>
        <v>24267.53</v>
      </c>
      <c r="S438" s="204">
        <f>IFERROR(VLOOKUP(C438,'BANK INF DECEMBER 2022'!C438:U954,19,FALSE),)</f>
        <v>60668.83</v>
      </c>
      <c r="T438" s="204">
        <f>IFERROR(VLOOKUP(C438,'BANK INF DECEMBER 2022'!C438:V954,20,FALSE),)</f>
        <v>3033.44</v>
      </c>
      <c r="U438" s="210">
        <f t="shared" si="26"/>
        <v>87969.8</v>
      </c>
      <c r="V438" s="210">
        <f t="shared" si="27"/>
        <v>694658.14</v>
      </c>
    </row>
    <row r="439" spans="1:22" s="194" customFormat="1" ht="29.15" customHeight="1">
      <c r="A439" s="211">
        <v>437</v>
      </c>
      <c r="B439" s="202">
        <v>7</v>
      </c>
      <c r="C439" s="710" t="s">
        <v>686</v>
      </c>
      <c r="D439" s="203" t="s">
        <v>787</v>
      </c>
      <c r="E439" s="203" t="str">
        <f>IFERROR(VLOOKUP(C439,'BANK INF DECEMBER 2022'!C439:F955,4,FALSE),)</f>
        <v>0152703383600</v>
      </c>
      <c r="F439" s="204" t="s">
        <v>194</v>
      </c>
      <c r="G439" s="204">
        <f>IFERROR(VLOOKUP(C439,'BANK INF DECEMBER 2022'!C439:H955,6,FALSE),)</f>
        <v>26</v>
      </c>
      <c r="H439" s="204">
        <f>IFERROR(VLOOKUP(C439,'BANK INF DECEMBER 2022'!C439:I955,7,FALSE),)</f>
        <v>12500</v>
      </c>
      <c r="I439" s="204">
        <f>IFERROR(VLOOKUP(C439,'BANK INF DECEMBER 2022'!C439:J955,8,FALSE),)</f>
        <v>325000</v>
      </c>
      <c r="J439" s="204">
        <f>IFERROR(VLOOKUP(C439,'BANK INF DECEMBER 2022'!C439:L955,10,FALSE),)</f>
        <v>550017.31000000006</v>
      </c>
      <c r="K439" s="204">
        <f>IFERROR(VLOOKUP(C439,'BANK INF DECEMBER 2022'!C439:M955,11,FALSE),)</f>
        <v>495015.58000000007</v>
      </c>
      <c r="L439" s="204">
        <f>IFERROR(VLOOKUP(C439,'BANK INF DECEMBER 2022'!C439:N955,12,FALSE),)</f>
        <v>18001.246400000007</v>
      </c>
      <c r="M439" s="204">
        <f>IFERROR(VLOOKUP(C439,'BANK INF DECEMBER 2022'!C439:O955,13,FALSE),)</f>
        <v>55001.73</v>
      </c>
      <c r="N439" s="204">
        <f>IFERROR(VLOOKUP(C439,'BANK INF DECEMBER 2022'!C439:P955,14,FALSE),)</f>
        <v>100000</v>
      </c>
      <c r="O439" s="204">
        <f t="shared" si="25"/>
        <v>173002.97640000001</v>
      </c>
      <c r="P439" s="204">
        <f>IFERROR(VLOOKUP(C439,'BANK INF DECEMBER 2022'!C439:R955,16,FALSE),)</f>
        <v>0</v>
      </c>
      <c r="Q439" s="204">
        <f t="shared" si="24"/>
        <v>377014.33360000001</v>
      </c>
      <c r="R439" s="204">
        <f>IFERROR(VLOOKUP(C439,'BANK INF DECEMBER 2022'!C439:T955,18,FALSE),)</f>
        <v>22000.69</v>
      </c>
      <c r="S439" s="204">
        <f>IFERROR(VLOOKUP(C439,'BANK INF DECEMBER 2022'!C439:U955,19,FALSE),)</f>
        <v>55001.73</v>
      </c>
      <c r="T439" s="204">
        <f>IFERROR(VLOOKUP(C439,'BANK INF DECEMBER 2022'!C439:V955,20,FALSE),)</f>
        <v>2750.09</v>
      </c>
      <c r="U439" s="210">
        <f t="shared" si="26"/>
        <v>79752.509999999995</v>
      </c>
      <c r="V439" s="210">
        <f t="shared" si="27"/>
        <v>629769.82000000007</v>
      </c>
    </row>
    <row r="440" spans="1:22" s="194" customFormat="1" ht="29.15" customHeight="1">
      <c r="A440" s="211">
        <v>438</v>
      </c>
      <c r="B440" s="202">
        <v>7</v>
      </c>
      <c r="C440" s="710" t="s">
        <v>687</v>
      </c>
      <c r="D440" s="203" t="s">
        <v>787</v>
      </c>
      <c r="E440" s="203" t="str">
        <f>IFERROR(VLOOKUP(C440,'BANK INF DECEMBER 2022'!C440:F956,4,FALSE),)</f>
        <v>0152703388700</v>
      </c>
      <c r="F440" s="204" t="s">
        <v>194</v>
      </c>
      <c r="G440" s="204">
        <f>IFERROR(VLOOKUP(C440,'BANK INF DECEMBER 2022'!C440:H956,6,FALSE),)</f>
        <v>26</v>
      </c>
      <c r="H440" s="204">
        <f>IFERROR(VLOOKUP(C440,'BANK INF DECEMBER 2022'!C440:I956,7,FALSE),)</f>
        <v>12500</v>
      </c>
      <c r="I440" s="204">
        <f>IFERROR(VLOOKUP(C440,'BANK INF DECEMBER 2022'!C440:J956,8,FALSE),)</f>
        <v>325000</v>
      </c>
      <c r="J440" s="204">
        <f>IFERROR(VLOOKUP(C440,'BANK INF DECEMBER 2022'!C440:L956,10,FALSE),)</f>
        <v>632523.66</v>
      </c>
      <c r="K440" s="204">
        <f>IFERROR(VLOOKUP(C440,'BANK INF DECEMBER 2022'!C440:M956,11,FALSE),)</f>
        <v>569271.29</v>
      </c>
      <c r="L440" s="204">
        <f>IFERROR(VLOOKUP(C440,'BANK INF DECEMBER 2022'!C440:N956,12,FALSE),)</f>
        <v>29854.258000000009</v>
      </c>
      <c r="M440" s="204">
        <f>IFERROR(VLOOKUP(C440,'BANK INF DECEMBER 2022'!C440:O956,13,FALSE),)</f>
        <v>63252.37</v>
      </c>
      <c r="N440" s="204">
        <f>IFERROR(VLOOKUP(C440,'BANK INF DECEMBER 2022'!C440:P956,14,FALSE),)</f>
        <v>100000</v>
      </c>
      <c r="O440" s="204">
        <f t="shared" si="25"/>
        <v>193106.62800000003</v>
      </c>
      <c r="P440" s="204">
        <f>IFERROR(VLOOKUP(C440,'BANK INF DECEMBER 2022'!C440:R956,16,FALSE),)</f>
        <v>0</v>
      </c>
      <c r="Q440" s="204">
        <f t="shared" si="24"/>
        <v>439417.03200000001</v>
      </c>
      <c r="R440" s="204">
        <f>IFERROR(VLOOKUP(C440,'BANK INF DECEMBER 2022'!C440:T956,18,FALSE),)</f>
        <v>25300.95</v>
      </c>
      <c r="S440" s="204">
        <f>IFERROR(VLOOKUP(C440,'BANK INF DECEMBER 2022'!C440:U956,19,FALSE),)</f>
        <v>63252.37</v>
      </c>
      <c r="T440" s="204">
        <f>IFERROR(VLOOKUP(C440,'BANK INF DECEMBER 2022'!C440:V956,20,FALSE),)</f>
        <v>3162.62</v>
      </c>
      <c r="U440" s="210">
        <f t="shared" si="26"/>
        <v>91715.94</v>
      </c>
      <c r="V440" s="210">
        <f t="shared" si="27"/>
        <v>724239.60000000009</v>
      </c>
    </row>
    <row r="441" spans="1:22" s="194" customFormat="1" ht="29.15" customHeight="1">
      <c r="A441" s="211">
        <v>439</v>
      </c>
      <c r="B441" s="202">
        <v>7</v>
      </c>
      <c r="C441" s="710" t="s">
        <v>688</v>
      </c>
      <c r="D441" s="203" t="s">
        <v>787</v>
      </c>
      <c r="E441" s="203" t="str">
        <f>IFERROR(VLOOKUP(C441,'BANK INF DECEMBER 2022'!C441:F957,4,FALSE),)</f>
        <v>0152667822900</v>
      </c>
      <c r="F441" s="204" t="s">
        <v>689</v>
      </c>
      <c r="G441" s="204">
        <f>IFERROR(VLOOKUP(C441,'BANK INF DECEMBER 2022'!C441:H957,6,FALSE),)</f>
        <v>26</v>
      </c>
      <c r="H441" s="204">
        <f>IFERROR(VLOOKUP(C441,'BANK INF DECEMBER 2022'!C441:I957,7,FALSE),)</f>
        <v>15384.62</v>
      </c>
      <c r="I441" s="204">
        <f>IFERROR(VLOOKUP(C441,'BANK INF DECEMBER 2022'!C441:J957,8,FALSE),)</f>
        <v>400000</v>
      </c>
      <c r="J441" s="204">
        <f>IFERROR(VLOOKUP(C441,'BANK INF DECEMBER 2022'!C441:L957,10,FALSE),)</f>
        <v>698484.62</v>
      </c>
      <c r="K441" s="204">
        <f>IFERROR(VLOOKUP(C441,'BANK INF DECEMBER 2022'!C441:M957,11,FALSE),)</f>
        <v>628636.16000000003</v>
      </c>
      <c r="L441" s="204">
        <f>IFERROR(VLOOKUP(C441,'BANK INF DECEMBER 2022'!C441:N957,12,FALSE),)</f>
        <v>41727.232000000004</v>
      </c>
      <c r="M441" s="204">
        <f>IFERROR(VLOOKUP(C441,'BANK INF DECEMBER 2022'!C441:O957,13,FALSE),)</f>
        <v>69848.460000000006</v>
      </c>
      <c r="N441" s="204">
        <f>IFERROR(VLOOKUP(C441,'BANK INF DECEMBER 2022'!C441:P957,14,FALSE),)</f>
        <v>100000</v>
      </c>
      <c r="O441" s="204">
        <f t="shared" si="25"/>
        <v>211575.69200000001</v>
      </c>
      <c r="P441" s="204">
        <f>IFERROR(VLOOKUP(C441,'BANK INF DECEMBER 2022'!C441:R957,16,FALSE),)</f>
        <v>0</v>
      </c>
      <c r="Q441" s="204">
        <f t="shared" si="24"/>
        <v>486908.92799999996</v>
      </c>
      <c r="R441" s="204">
        <f>IFERROR(VLOOKUP(C441,'BANK INF DECEMBER 2022'!C441:T957,18,FALSE),)</f>
        <v>27939.38</v>
      </c>
      <c r="S441" s="204">
        <f>IFERROR(VLOOKUP(C441,'BANK INF DECEMBER 2022'!C441:U957,19,FALSE),)</f>
        <v>69848.460000000006</v>
      </c>
      <c r="T441" s="204">
        <f>IFERROR(VLOOKUP(C441,'BANK INF DECEMBER 2022'!C441:V957,20,FALSE),)</f>
        <v>3492.42</v>
      </c>
      <c r="U441" s="210">
        <f t="shared" si="26"/>
        <v>101280.26000000001</v>
      </c>
      <c r="V441" s="210">
        <f t="shared" si="27"/>
        <v>799764.88</v>
      </c>
    </row>
    <row r="442" spans="1:22" s="194" customFormat="1" ht="29.15" customHeight="1">
      <c r="A442" s="211">
        <v>440</v>
      </c>
      <c r="B442" s="202">
        <v>7</v>
      </c>
      <c r="C442" s="710" t="s">
        <v>690</v>
      </c>
      <c r="D442" s="203" t="s">
        <v>787</v>
      </c>
      <c r="E442" s="203" t="str">
        <f>IFERROR(VLOOKUP(C442,'BANK INF DECEMBER 2022'!C442:F958,4,FALSE),)</f>
        <v>0152584623600</v>
      </c>
      <c r="F442" s="204" t="s">
        <v>68</v>
      </c>
      <c r="G442" s="204">
        <f>IFERROR(VLOOKUP(C442,'BANK INF DECEMBER 2022'!C442:H958,6,FALSE),)</f>
        <v>26</v>
      </c>
      <c r="H442" s="204">
        <f>IFERROR(VLOOKUP(C442,'BANK INF DECEMBER 2022'!C442:I958,7,FALSE),)</f>
        <v>15000</v>
      </c>
      <c r="I442" s="204">
        <f>IFERROR(VLOOKUP(C442,'BANK INF DECEMBER 2022'!C442:J958,8,FALSE),)</f>
        <v>390000</v>
      </c>
      <c r="J442" s="204">
        <f>IFERROR(VLOOKUP(C442,'BANK INF DECEMBER 2022'!C442:L958,10,FALSE),)</f>
        <v>681022.39</v>
      </c>
      <c r="K442" s="204">
        <f>IFERROR(VLOOKUP(C442,'BANK INF DECEMBER 2022'!C442:M958,11,FALSE),)</f>
        <v>612920.15</v>
      </c>
      <c r="L442" s="204">
        <f>IFERROR(VLOOKUP(C442,'BANK INF DECEMBER 2022'!C442:N958,12,FALSE),)</f>
        <v>38584.030000000006</v>
      </c>
      <c r="M442" s="204">
        <f>IFERROR(VLOOKUP(C442,'BANK INF DECEMBER 2022'!C442:O958,13,FALSE),)</f>
        <v>68102.240000000005</v>
      </c>
      <c r="N442" s="204">
        <f>IFERROR(VLOOKUP(C442,'BANK INF DECEMBER 2022'!C442:P958,14,FALSE),)</f>
        <v>100000</v>
      </c>
      <c r="O442" s="204">
        <f t="shared" si="25"/>
        <v>206686.27000000002</v>
      </c>
      <c r="P442" s="204">
        <f>IFERROR(VLOOKUP(C442,'BANK INF DECEMBER 2022'!C442:R958,16,FALSE),)</f>
        <v>0</v>
      </c>
      <c r="Q442" s="204">
        <f t="shared" si="24"/>
        <v>474336.12</v>
      </c>
      <c r="R442" s="204">
        <f>IFERROR(VLOOKUP(C442,'BANK INF DECEMBER 2022'!C442:T958,18,FALSE),)</f>
        <v>27240.9</v>
      </c>
      <c r="S442" s="204">
        <f>IFERROR(VLOOKUP(C442,'BANK INF DECEMBER 2022'!C442:U958,19,FALSE),)</f>
        <v>68102.240000000005</v>
      </c>
      <c r="T442" s="204">
        <f>IFERROR(VLOOKUP(C442,'BANK INF DECEMBER 2022'!C442:V958,20,FALSE),)</f>
        <v>3405.11</v>
      </c>
      <c r="U442" s="210">
        <f t="shared" si="26"/>
        <v>98748.250000000015</v>
      </c>
      <c r="V442" s="210">
        <f t="shared" si="27"/>
        <v>779770.64</v>
      </c>
    </row>
    <row r="443" spans="1:22" s="194" customFormat="1" ht="29.15" customHeight="1">
      <c r="A443" s="211">
        <v>441</v>
      </c>
      <c r="B443" s="202">
        <v>7</v>
      </c>
      <c r="C443" s="710" t="s">
        <v>691</v>
      </c>
      <c r="D443" s="203" t="s">
        <v>787</v>
      </c>
      <c r="E443" s="203" t="str">
        <f>IFERROR(VLOOKUP(C443,'BANK INF DECEMBER 2022'!C443:F959,4,FALSE),)</f>
        <v>0152703370300</v>
      </c>
      <c r="F443" s="204" t="s">
        <v>194</v>
      </c>
      <c r="G443" s="204">
        <f>IFERROR(VLOOKUP(C443,'BANK INF DECEMBER 2022'!C443:H959,6,FALSE),)</f>
        <v>24</v>
      </c>
      <c r="H443" s="204">
        <f>IFERROR(VLOOKUP(C443,'BANK INF DECEMBER 2022'!C443:I959,7,FALSE),)</f>
        <v>12500</v>
      </c>
      <c r="I443" s="204">
        <f>IFERROR(VLOOKUP(C443,'BANK INF DECEMBER 2022'!C443:J959,8,FALSE),)</f>
        <v>325000</v>
      </c>
      <c r="J443" s="204">
        <f>IFERROR(VLOOKUP(C443,'BANK INF DECEMBER 2022'!C443:L959,10,FALSE),)</f>
        <v>558353.21</v>
      </c>
      <c r="K443" s="204">
        <f>IFERROR(VLOOKUP(C443,'BANK INF DECEMBER 2022'!C443:M959,11,FALSE),)</f>
        <v>502517.88999999996</v>
      </c>
      <c r="L443" s="204">
        <f>IFERROR(VLOOKUP(C443,'BANK INF DECEMBER 2022'!C443:N959,12,FALSE),)</f>
        <v>18601.431199999995</v>
      </c>
      <c r="M443" s="204">
        <f>IFERROR(VLOOKUP(C443,'BANK INF DECEMBER 2022'!C443:O959,13,FALSE),)</f>
        <v>55835.32</v>
      </c>
      <c r="N443" s="204">
        <f>IFERROR(VLOOKUP(C443,'BANK INF DECEMBER 2022'!C443:P959,14,FALSE),)</f>
        <v>100000</v>
      </c>
      <c r="O443" s="204">
        <f t="shared" si="25"/>
        <v>174436.7512</v>
      </c>
      <c r="P443" s="204">
        <f>IFERROR(VLOOKUP(C443,'BANK INF DECEMBER 2022'!C443:R959,16,FALSE),)</f>
        <v>0</v>
      </c>
      <c r="Q443" s="204">
        <f t="shared" si="24"/>
        <v>383916.45879999996</v>
      </c>
      <c r="R443" s="204">
        <f>IFERROR(VLOOKUP(C443,'BANK INF DECEMBER 2022'!C443:T959,18,FALSE),)</f>
        <v>22334.13</v>
      </c>
      <c r="S443" s="204">
        <f>IFERROR(VLOOKUP(C443,'BANK INF DECEMBER 2022'!C443:U959,19,FALSE),)</f>
        <v>55835.32</v>
      </c>
      <c r="T443" s="204">
        <f>IFERROR(VLOOKUP(C443,'BANK INF DECEMBER 2022'!C443:V959,20,FALSE),)</f>
        <v>2791.77</v>
      </c>
      <c r="U443" s="210">
        <f t="shared" si="26"/>
        <v>80961.22</v>
      </c>
      <c r="V443" s="210">
        <f t="shared" si="27"/>
        <v>639314.42999999993</v>
      </c>
    </row>
    <row r="444" spans="1:22" s="194" customFormat="1" ht="29.15" customHeight="1">
      <c r="A444" s="211">
        <v>442</v>
      </c>
      <c r="B444" s="202">
        <v>7</v>
      </c>
      <c r="C444" s="710" t="s">
        <v>692</v>
      </c>
      <c r="D444" s="203" t="s">
        <v>787</v>
      </c>
      <c r="E444" s="203" t="str">
        <f>IFERROR(VLOOKUP(C444,'BANK INF DECEMBER 2022'!C444:F960,4,FALSE),)</f>
        <v>0152703557400</v>
      </c>
      <c r="F444" s="204" t="s">
        <v>194</v>
      </c>
      <c r="G444" s="204">
        <f>IFERROR(VLOOKUP(C444,'BANK INF DECEMBER 2022'!C444:H960,6,FALSE),)</f>
        <v>26</v>
      </c>
      <c r="H444" s="204">
        <f>IFERROR(VLOOKUP(C444,'BANK INF DECEMBER 2022'!C444:I960,7,FALSE),)</f>
        <v>12500</v>
      </c>
      <c r="I444" s="204">
        <f>IFERROR(VLOOKUP(C444,'BANK INF DECEMBER 2022'!C444:J960,8,FALSE),)</f>
        <v>325000</v>
      </c>
      <c r="J444" s="204">
        <f>IFERROR(VLOOKUP(C444,'BANK INF DECEMBER 2022'!C444:L960,10,FALSE),)</f>
        <v>611688.72</v>
      </c>
      <c r="K444" s="204">
        <f>IFERROR(VLOOKUP(C444,'BANK INF DECEMBER 2022'!C444:M960,11,FALSE),)</f>
        <v>550519.85</v>
      </c>
      <c r="L444" s="204">
        <f>IFERROR(VLOOKUP(C444,'BANK INF DECEMBER 2022'!C444:N960,12,FALSE),)</f>
        <v>26103.969999999994</v>
      </c>
      <c r="M444" s="204">
        <f>IFERROR(VLOOKUP(C444,'BANK INF DECEMBER 2022'!C444:O960,13,FALSE),)</f>
        <v>61168.87</v>
      </c>
      <c r="N444" s="204">
        <f>IFERROR(VLOOKUP(C444,'BANK INF DECEMBER 2022'!C444:P960,14,FALSE),)</f>
        <v>100000</v>
      </c>
      <c r="O444" s="204">
        <f t="shared" si="25"/>
        <v>187272.84</v>
      </c>
      <c r="P444" s="204">
        <f>IFERROR(VLOOKUP(C444,'BANK INF DECEMBER 2022'!C444:R960,16,FALSE),)</f>
        <v>0</v>
      </c>
      <c r="Q444" s="204">
        <f t="shared" si="24"/>
        <v>424415.88</v>
      </c>
      <c r="R444" s="204">
        <f>IFERROR(VLOOKUP(C444,'BANK INF DECEMBER 2022'!C444:T960,18,FALSE),)</f>
        <v>24467.55</v>
      </c>
      <c r="S444" s="204">
        <f>IFERROR(VLOOKUP(C444,'BANK INF DECEMBER 2022'!C444:U960,19,FALSE),)</f>
        <v>61168.87</v>
      </c>
      <c r="T444" s="204">
        <f>IFERROR(VLOOKUP(C444,'BANK INF DECEMBER 2022'!C444:V960,20,FALSE),)</f>
        <v>3058.44</v>
      </c>
      <c r="U444" s="210">
        <f t="shared" si="26"/>
        <v>88694.86</v>
      </c>
      <c r="V444" s="210">
        <f t="shared" si="27"/>
        <v>700383.58</v>
      </c>
    </row>
    <row r="445" spans="1:22" s="194" customFormat="1" ht="29.15" customHeight="1">
      <c r="A445" s="211">
        <v>443</v>
      </c>
      <c r="B445" s="202">
        <v>7</v>
      </c>
      <c r="C445" s="710" t="s">
        <v>693</v>
      </c>
      <c r="D445" s="203" t="s">
        <v>787</v>
      </c>
      <c r="E445" s="203" t="str">
        <f>IFERROR(VLOOKUP(C445,'BANK INF DECEMBER 2022'!C445:F961,4,FALSE),)</f>
        <v>0152698698700</v>
      </c>
      <c r="F445" s="204" t="s">
        <v>194</v>
      </c>
      <c r="G445" s="204">
        <f>IFERROR(VLOOKUP(C445,'BANK INF DECEMBER 2022'!C445:H961,6,FALSE),)</f>
        <v>26</v>
      </c>
      <c r="H445" s="204">
        <f>IFERROR(VLOOKUP(C445,'BANK INF DECEMBER 2022'!C445:I961,7,FALSE),)</f>
        <v>12500</v>
      </c>
      <c r="I445" s="204">
        <f>IFERROR(VLOOKUP(C445,'BANK INF DECEMBER 2022'!C445:J961,8,FALSE),)</f>
        <v>325000</v>
      </c>
      <c r="J445" s="204">
        <f>IFERROR(VLOOKUP(C445,'BANK INF DECEMBER 2022'!C445:L961,10,FALSE),)</f>
        <v>501680.26</v>
      </c>
      <c r="K445" s="204">
        <f>IFERROR(VLOOKUP(C445,'BANK INF DECEMBER 2022'!C445:M961,11,FALSE),)</f>
        <v>451512.23</v>
      </c>
      <c r="L445" s="204">
        <f>IFERROR(VLOOKUP(C445,'BANK INF DECEMBER 2022'!C445:N961,12,FALSE),)</f>
        <v>14520.978399999998</v>
      </c>
      <c r="M445" s="204">
        <f>IFERROR(VLOOKUP(C445,'BANK INF DECEMBER 2022'!C445:O961,13,FALSE),)</f>
        <v>50168.03</v>
      </c>
      <c r="N445" s="204">
        <f>IFERROR(VLOOKUP(C445,'BANK INF DECEMBER 2022'!C445:P961,14,FALSE),)</f>
        <v>100000</v>
      </c>
      <c r="O445" s="204">
        <f t="shared" si="25"/>
        <v>164689.00839999999</v>
      </c>
      <c r="P445" s="204">
        <f>IFERROR(VLOOKUP(C445,'BANK INF DECEMBER 2022'!C445:R961,16,FALSE),)</f>
        <v>0</v>
      </c>
      <c r="Q445" s="204">
        <f t="shared" si="24"/>
        <v>336991.25160000002</v>
      </c>
      <c r="R445" s="204">
        <f>IFERROR(VLOOKUP(C445,'BANK INF DECEMBER 2022'!C445:T961,18,FALSE),)</f>
        <v>20067.21</v>
      </c>
      <c r="S445" s="204">
        <f>IFERROR(VLOOKUP(C445,'BANK INF DECEMBER 2022'!C445:U961,19,FALSE),)</f>
        <v>50168.03</v>
      </c>
      <c r="T445" s="204">
        <f>IFERROR(VLOOKUP(C445,'BANK INF DECEMBER 2022'!C445:V961,20,FALSE),)</f>
        <v>2508.4</v>
      </c>
      <c r="U445" s="210">
        <f t="shared" si="26"/>
        <v>72743.639999999985</v>
      </c>
      <c r="V445" s="210">
        <f t="shared" si="27"/>
        <v>574423.9</v>
      </c>
    </row>
    <row r="446" spans="1:22" s="194" customFormat="1" ht="29.15" customHeight="1">
      <c r="A446" s="211">
        <v>444</v>
      </c>
      <c r="B446" s="202">
        <v>7</v>
      </c>
      <c r="C446" s="710" t="s">
        <v>694</v>
      </c>
      <c r="D446" s="203" t="s">
        <v>787</v>
      </c>
      <c r="E446" s="203" t="str">
        <f>IFERROR(VLOOKUP(C446,'BANK INF DECEMBER 2022'!C446:F962,4,FALSE),)</f>
        <v>0152704473800</v>
      </c>
      <c r="F446" s="204" t="s">
        <v>194</v>
      </c>
      <c r="G446" s="204">
        <f>IFERROR(VLOOKUP(C446,'BANK INF DECEMBER 2022'!C446:H962,6,FALSE),)</f>
        <v>23</v>
      </c>
      <c r="H446" s="204">
        <f>IFERROR(VLOOKUP(C446,'BANK INF DECEMBER 2022'!C446:I962,7,FALSE),)</f>
        <v>12500</v>
      </c>
      <c r="I446" s="204">
        <f>IFERROR(VLOOKUP(C446,'BANK INF DECEMBER 2022'!C446:J962,8,FALSE),)</f>
        <v>325000</v>
      </c>
      <c r="J446" s="204">
        <f>IFERROR(VLOOKUP(C446,'BANK INF DECEMBER 2022'!C446:L962,10,FALSE),)</f>
        <v>582522.68999999994</v>
      </c>
      <c r="K446" s="204">
        <f>IFERROR(VLOOKUP(C446,'BANK INF DECEMBER 2022'!C446:M962,11,FALSE),)</f>
        <v>524270.41999999993</v>
      </c>
      <c r="L446" s="204">
        <f>IFERROR(VLOOKUP(C446,'BANK INF DECEMBER 2022'!C446:N962,12,FALSE),)</f>
        <v>20854.083999999984</v>
      </c>
      <c r="M446" s="204">
        <f>IFERROR(VLOOKUP(C446,'BANK INF DECEMBER 2022'!C446:O962,13,FALSE),)</f>
        <v>58252.27</v>
      </c>
      <c r="N446" s="204">
        <f>IFERROR(VLOOKUP(C446,'BANK INF DECEMBER 2022'!C446:P962,14,FALSE),)</f>
        <v>100000</v>
      </c>
      <c r="O446" s="204">
        <f t="shared" si="25"/>
        <v>179106.35399999999</v>
      </c>
      <c r="P446" s="204">
        <f>IFERROR(VLOOKUP(C446,'BANK INF DECEMBER 2022'!C446:R962,16,FALSE),)</f>
        <v>0</v>
      </c>
      <c r="Q446" s="204">
        <f t="shared" si="24"/>
        <v>403416.33599999995</v>
      </c>
      <c r="R446" s="204">
        <f>IFERROR(VLOOKUP(C446,'BANK INF DECEMBER 2022'!C446:T962,18,FALSE),)</f>
        <v>23300.91</v>
      </c>
      <c r="S446" s="204">
        <f>IFERROR(VLOOKUP(C446,'BANK INF DECEMBER 2022'!C446:U962,19,FALSE),)</f>
        <v>58252.27</v>
      </c>
      <c r="T446" s="204">
        <f>IFERROR(VLOOKUP(C446,'BANK INF DECEMBER 2022'!C446:V962,20,FALSE),)</f>
        <v>2912.61</v>
      </c>
      <c r="U446" s="210">
        <f t="shared" si="26"/>
        <v>84465.79</v>
      </c>
      <c r="V446" s="210">
        <f t="shared" si="27"/>
        <v>666988.48</v>
      </c>
    </row>
    <row r="447" spans="1:22" s="194" customFormat="1" ht="29.15" customHeight="1">
      <c r="A447" s="211">
        <v>445</v>
      </c>
      <c r="B447" s="202">
        <v>7</v>
      </c>
      <c r="C447" s="710" t="s">
        <v>695</v>
      </c>
      <c r="D447" s="203" t="s">
        <v>787</v>
      </c>
      <c r="E447" s="203" t="str">
        <f>IFERROR(VLOOKUP(C447,'BANK INF DECEMBER 2022'!C447:F963,4,FALSE),)</f>
        <v>0152704542100</v>
      </c>
      <c r="F447" s="204" t="s">
        <v>194</v>
      </c>
      <c r="G447" s="204">
        <f>IFERROR(VLOOKUP(C447,'BANK INF DECEMBER 2022'!C447:H963,6,FALSE),)</f>
        <v>25</v>
      </c>
      <c r="H447" s="204">
        <f>IFERROR(VLOOKUP(C447,'BANK INF DECEMBER 2022'!C447:I963,7,FALSE),)</f>
        <v>12500</v>
      </c>
      <c r="I447" s="204">
        <f>IFERROR(VLOOKUP(C447,'BANK INF DECEMBER 2022'!C447:J963,8,FALSE),)</f>
        <v>325000</v>
      </c>
      <c r="J447" s="204">
        <f>IFERROR(VLOOKUP(C447,'BANK INF DECEMBER 2022'!C447:L963,10,FALSE),)</f>
        <v>605022.5</v>
      </c>
      <c r="K447" s="204">
        <f>IFERROR(VLOOKUP(C447,'BANK INF DECEMBER 2022'!C447:M963,11,FALSE),)</f>
        <v>544520.25</v>
      </c>
      <c r="L447" s="204">
        <f>IFERROR(VLOOKUP(C447,'BANK INF DECEMBER 2022'!C447:N963,12,FALSE),)</f>
        <v>24904.05</v>
      </c>
      <c r="M447" s="204">
        <f>IFERROR(VLOOKUP(C447,'BANK INF DECEMBER 2022'!C447:O963,13,FALSE),)</f>
        <v>60502.25</v>
      </c>
      <c r="N447" s="204">
        <f>IFERROR(VLOOKUP(C447,'BANK INF DECEMBER 2022'!C447:P963,14,FALSE),)</f>
        <v>100000</v>
      </c>
      <c r="O447" s="204">
        <f t="shared" si="25"/>
        <v>185406.3</v>
      </c>
      <c r="P447" s="204">
        <f>IFERROR(VLOOKUP(C447,'BANK INF DECEMBER 2022'!C447:R963,16,FALSE),)</f>
        <v>0</v>
      </c>
      <c r="Q447" s="204">
        <f t="shared" si="24"/>
        <v>419616.2</v>
      </c>
      <c r="R447" s="204">
        <f>IFERROR(VLOOKUP(C447,'BANK INF DECEMBER 2022'!C447:T963,18,FALSE),)</f>
        <v>24200.9</v>
      </c>
      <c r="S447" s="204">
        <f>IFERROR(VLOOKUP(C447,'BANK INF DECEMBER 2022'!C447:U963,19,FALSE),)</f>
        <v>60502.25</v>
      </c>
      <c r="T447" s="204">
        <f>IFERROR(VLOOKUP(C447,'BANK INF DECEMBER 2022'!C447:V963,20,FALSE),)</f>
        <v>3025.11</v>
      </c>
      <c r="U447" s="210">
        <f t="shared" si="26"/>
        <v>87728.26</v>
      </c>
      <c r="V447" s="210">
        <f t="shared" si="27"/>
        <v>692750.76</v>
      </c>
    </row>
    <row r="448" spans="1:22" s="194" customFormat="1" ht="29.15" customHeight="1">
      <c r="A448" s="211">
        <v>446</v>
      </c>
      <c r="B448" s="202">
        <v>7</v>
      </c>
      <c r="C448" s="710" t="s">
        <v>696</v>
      </c>
      <c r="D448" s="203" t="s">
        <v>787</v>
      </c>
      <c r="E448" s="203" t="str">
        <f>IFERROR(VLOOKUP(C448,'BANK INF DECEMBER 2022'!C448:F964,4,FALSE),)</f>
        <v>0152704472200</v>
      </c>
      <c r="F448" s="204" t="s">
        <v>194</v>
      </c>
      <c r="G448" s="204">
        <f>IFERROR(VLOOKUP(C448,'BANK INF DECEMBER 2022'!C448:H964,6,FALSE),)</f>
        <v>25</v>
      </c>
      <c r="H448" s="204">
        <f>IFERROR(VLOOKUP(C448,'BANK INF DECEMBER 2022'!C448:I964,7,FALSE),)</f>
        <v>12500</v>
      </c>
      <c r="I448" s="204">
        <f>IFERROR(VLOOKUP(C448,'BANK INF DECEMBER 2022'!C448:J964,8,FALSE),)</f>
        <v>325000</v>
      </c>
      <c r="J448" s="204">
        <f>IFERROR(VLOOKUP(C448,'BANK INF DECEMBER 2022'!C448:L964,10,FALSE),)</f>
        <v>605855.9</v>
      </c>
      <c r="K448" s="204">
        <f>IFERROR(VLOOKUP(C448,'BANK INF DECEMBER 2022'!C448:M964,11,FALSE),)</f>
        <v>545270.31000000006</v>
      </c>
      <c r="L448" s="204">
        <f>IFERROR(VLOOKUP(C448,'BANK INF DECEMBER 2022'!C448:N964,12,FALSE),)</f>
        <v>25054.062000000013</v>
      </c>
      <c r="M448" s="204">
        <f>IFERROR(VLOOKUP(C448,'BANK INF DECEMBER 2022'!C448:O964,13,FALSE),)</f>
        <v>60585.59</v>
      </c>
      <c r="N448" s="204">
        <f>IFERROR(VLOOKUP(C448,'BANK INF DECEMBER 2022'!C448:P964,14,FALSE),)</f>
        <v>100000</v>
      </c>
      <c r="O448" s="204">
        <f t="shared" si="25"/>
        <v>185639.652</v>
      </c>
      <c r="P448" s="204">
        <f>IFERROR(VLOOKUP(C448,'BANK INF DECEMBER 2022'!C448:R964,16,FALSE),)</f>
        <v>0</v>
      </c>
      <c r="Q448" s="204">
        <f t="shared" si="24"/>
        <v>420216.24800000002</v>
      </c>
      <c r="R448" s="204">
        <f>IFERROR(VLOOKUP(C448,'BANK INF DECEMBER 2022'!C448:T964,18,FALSE),)</f>
        <v>24234.240000000002</v>
      </c>
      <c r="S448" s="204">
        <f>IFERROR(VLOOKUP(C448,'BANK INF DECEMBER 2022'!C448:U964,19,FALSE),)</f>
        <v>60585.59</v>
      </c>
      <c r="T448" s="204">
        <f>IFERROR(VLOOKUP(C448,'BANK INF DECEMBER 2022'!C448:V964,20,FALSE),)</f>
        <v>3029.28</v>
      </c>
      <c r="U448" s="210">
        <f t="shared" si="26"/>
        <v>87849.11</v>
      </c>
      <c r="V448" s="210">
        <f t="shared" si="27"/>
        <v>693705.01</v>
      </c>
    </row>
    <row r="449" spans="1:22" s="194" customFormat="1" ht="29.15" customHeight="1">
      <c r="A449" s="211">
        <v>447</v>
      </c>
      <c r="B449" s="202">
        <v>7</v>
      </c>
      <c r="C449" s="710" t="s">
        <v>697</v>
      </c>
      <c r="D449" s="203" t="s">
        <v>787</v>
      </c>
      <c r="E449" s="203" t="str">
        <f>IFERROR(VLOOKUP(C449,'BANK INF DECEMBER 2022'!C449:F965,4,FALSE),)</f>
        <v>0152704474900</v>
      </c>
      <c r="F449" s="204" t="s">
        <v>194</v>
      </c>
      <c r="G449" s="204">
        <f>IFERROR(VLOOKUP(C449,'BANK INF DECEMBER 2022'!C449:H965,6,FALSE),)</f>
        <v>24</v>
      </c>
      <c r="H449" s="204">
        <f>IFERROR(VLOOKUP(C449,'BANK INF DECEMBER 2022'!C449:I965,7,FALSE),)</f>
        <v>12500</v>
      </c>
      <c r="I449" s="204">
        <f>IFERROR(VLOOKUP(C449,'BANK INF DECEMBER 2022'!C449:J965,8,FALSE),)</f>
        <v>325000</v>
      </c>
      <c r="J449" s="204">
        <f>IFERROR(VLOOKUP(C449,'BANK INF DECEMBER 2022'!C449:L965,10,FALSE),)</f>
        <v>550019.23</v>
      </c>
      <c r="K449" s="204">
        <f>IFERROR(VLOOKUP(C449,'BANK INF DECEMBER 2022'!C449:M965,11,FALSE),)</f>
        <v>495017.31</v>
      </c>
      <c r="L449" s="204">
        <f>IFERROR(VLOOKUP(C449,'BANK INF DECEMBER 2022'!C449:N965,12,FALSE),)</f>
        <v>18001.3848</v>
      </c>
      <c r="M449" s="204">
        <f>IFERROR(VLOOKUP(C449,'BANK INF DECEMBER 2022'!C449:O965,13,FALSE),)</f>
        <v>55001.919999999998</v>
      </c>
      <c r="N449" s="204">
        <f>IFERROR(VLOOKUP(C449,'BANK INF DECEMBER 2022'!C449:P965,14,FALSE),)</f>
        <v>100000</v>
      </c>
      <c r="O449" s="204">
        <f t="shared" si="25"/>
        <v>173003.30479999998</v>
      </c>
      <c r="P449" s="204">
        <f>IFERROR(VLOOKUP(C449,'BANK INF DECEMBER 2022'!C449:R965,16,FALSE),)</f>
        <v>0</v>
      </c>
      <c r="Q449" s="204">
        <f t="shared" si="24"/>
        <v>377015.9252</v>
      </c>
      <c r="R449" s="204">
        <f>IFERROR(VLOOKUP(C449,'BANK INF DECEMBER 2022'!C449:T965,18,FALSE),)</f>
        <v>22000.77</v>
      </c>
      <c r="S449" s="204">
        <f>IFERROR(VLOOKUP(C449,'BANK INF DECEMBER 2022'!C449:U965,19,FALSE),)</f>
        <v>55001.919999999998</v>
      </c>
      <c r="T449" s="204">
        <f>IFERROR(VLOOKUP(C449,'BANK INF DECEMBER 2022'!C449:V965,20,FALSE),)</f>
        <v>2750.1</v>
      </c>
      <c r="U449" s="210">
        <f t="shared" si="26"/>
        <v>79752.790000000008</v>
      </c>
      <c r="V449" s="210">
        <f t="shared" si="27"/>
        <v>629772.02</v>
      </c>
    </row>
    <row r="450" spans="1:22" s="194" customFormat="1" ht="29.15" customHeight="1">
      <c r="A450" s="211">
        <v>448</v>
      </c>
      <c r="B450" s="202">
        <v>7</v>
      </c>
      <c r="C450" s="710" t="s">
        <v>698</v>
      </c>
      <c r="D450" s="203" t="s">
        <v>787</v>
      </c>
      <c r="E450" s="203" t="str">
        <f>IFERROR(VLOOKUP(C450,'BANK INF DECEMBER 2022'!C450:F966,4,FALSE),)</f>
        <v>0152704316900</v>
      </c>
      <c r="F450" s="204" t="s">
        <v>68</v>
      </c>
      <c r="G450" s="204">
        <f>IFERROR(VLOOKUP(C450,'BANK INF DECEMBER 2022'!C450:H966,6,FALSE),)</f>
        <v>26</v>
      </c>
      <c r="H450" s="204">
        <f>IFERROR(VLOOKUP(C450,'BANK INF DECEMBER 2022'!C450:I966,7,FALSE),)</f>
        <v>15000</v>
      </c>
      <c r="I450" s="204">
        <f>IFERROR(VLOOKUP(C450,'BANK INF DECEMBER 2022'!C450:J966,8,FALSE),)</f>
        <v>390000</v>
      </c>
      <c r="J450" s="204">
        <f>IFERROR(VLOOKUP(C450,'BANK INF DECEMBER 2022'!C450:L966,10,FALSE),)</f>
        <v>694023.39</v>
      </c>
      <c r="K450" s="204">
        <f>IFERROR(VLOOKUP(C450,'BANK INF DECEMBER 2022'!C450:M966,11,FALSE),)</f>
        <v>624621.05000000005</v>
      </c>
      <c r="L450" s="204">
        <f>IFERROR(VLOOKUP(C450,'BANK INF DECEMBER 2022'!C450:N966,12,FALSE),)</f>
        <v>40924.210000000006</v>
      </c>
      <c r="M450" s="204">
        <f>IFERROR(VLOOKUP(C450,'BANK INF DECEMBER 2022'!C450:O966,13,FALSE),)</f>
        <v>69402.34</v>
      </c>
      <c r="N450" s="204">
        <f>IFERROR(VLOOKUP(C450,'BANK INF DECEMBER 2022'!C450:P966,14,FALSE),)</f>
        <v>0</v>
      </c>
      <c r="O450" s="204">
        <f t="shared" si="25"/>
        <v>110326.55</v>
      </c>
      <c r="P450" s="204">
        <f>IFERROR(VLOOKUP(C450,'BANK INF DECEMBER 2022'!C450:R966,16,FALSE),)</f>
        <v>0</v>
      </c>
      <c r="Q450" s="204">
        <f t="shared" si="24"/>
        <v>583696.84</v>
      </c>
      <c r="R450" s="204">
        <f>IFERROR(VLOOKUP(C450,'BANK INF DECEMBER 2022'!C450:T966,18,FALSE),)</f>
        <v>27760.94</v>
      </c>
      <c r="S450" s="204">
        <f>IFERROR(VLOOKUP(C450,'BANK INF DECEMBER 2022'!C450:U966,19,FALSE),)</f>
        <v>69402.34</v>
      </c>
      <c r="T450" s="204">
        <f>IFERROR(VLOOKUP(C450,'BANK INF DECEMBER 2022'!C450:V966,20,FALSE),)</f>
        <v>3470.12</v>
      </c>
      <c r="U450" s="210">
        <f t="shared" si="26"/>
        <v>100633.4</v>
      </c>
      <c r="V450" s="210">
        <f t="shared" si="27"/>
        <v>794656.79</v>
      </c>
    </row>
    <row r="451" spans="1:22" s="194" customFormat="1" ht="29.15" customHeight="1">
      <c r="A451" s="211">
        <v>449</v>
      </c>
      <c r="B451" s="202">
        <v>7</v>
      </c>
      <c r="C451" s="710" t="s">
        <v>699</v>
      </c>
      <c r="D451" s="203" t="s">
        <v>787</v>
      </c>
      <c r="E451" s="203" t="str">
        <f>IFERROR(VLOOKUP(C451,'BANK INF DECEMBER 2022'!C451:F967,4,FALSE),)</f>
        <v>0152703781700</v>
      </c>
      <c r="F451" s="204" t="s">
        <v>194</v>
      </c>
      <c r="G451" s="204">
        <f>IFERROR(VLOOKUP(C451,'BANK INF DECEMBER 2022'!C451:H967,6,FALSE),)</f>
        <v>26</v>
      </c>
      <c r="H451" s="204">
        <f>IFERROR(VLOOKUP(C451,'BANK INF DECEMBER 2022'!C451:I967,7,FALSE),)</f>
        <v>12500</v>
      </c>
      <c r="I451" s="204">
        <f>IFERROR(VLOOKUP(C451,'BANK INF DECEMBER 2022'!C451:J967,8,FALSE),)</f>
        <v>325000</v>
      </c>
      <c r="J451" s="204">
        <f>IFERROR(VLOOKUP(C451,'BANK INF DECEMBER 2022'!C451:L967,10,FALSE),)</f>
        <v>488345.9</v>
      </c>
      <c r="K451" s="204">
        <f>IFERROR(VLOOKUP(C451,'BANK INF DECEMBER 2022'!C451:M967,11,FALSE),)</f>
        <v>439511.31000000006</v>
      </c>
      <c r="L451" s="204">
        <f>IFERROR(VLOOKUP(C451,'BANK INF DECEMBER 2022'!C451:N967,12,FALSE),)</f>
        <v>13560.904800000004</v>
      </c>
      <c r="M451" s="204">
        <f>IFERROR(VLOOKUP(C451,'BANK INF DECEMBER 2022'!C451:O967,13,FALSE),)</f>
        <v>48834.59</v>
      </c>
      <c r="N451" s="204">
        <f>IFERROR(VLOOKUP(C451,'BANK INF DECEMBER 2022'!C451:P967,14,FALSE),)</f>
        <v>0</v>
      </c>
      <c r="O451" s="204">
        <f t="shared" si="25"/>
        <v>62395.4948</v>
      </c>
      <c r="P451" s="204">
        <f>IFERROR(VLOOKUP(C451,'BANK INF DECEMBER 2022'!C451:R967,16,FALSE),)</f>
        <v>0</v>
      </c>
      <c r="Q451" s="204">
        <f t="shared" ref="Q451:Q499" si="28">J451-O451+P451</f>
        <v>425950.40520000004</v>
      </c>
      <c r="R451" s="204">
        <f>IFERROR(VLOOKUP(C451,'BANK INF DECEMBER 2022'!C451:T967,18,FALSE),)</f>
        <v>19533.84</v>
      </c>
      <c r="S451" s="204">
        <f>IFERROR(VLOOKUP(C451,'BANK INF DECEMBER 2022'!C451:U967,19,FALSE),)</f>
        <v>48834.59</v>
      </c>
      <c r="T451" s="204">
        <f>IFERROR(VLOOKUP(C451,'BANK INF DECEMBER 2022'!C451:V967,20,FALSE),)</f>
        <v>2441.73</v>
      </c>
      <c r="U451" s="210">
        <f t="shared" si="26"/>
        <v>70810.159999999989</v>
      </c>
      <c r="V451" s="210">
        <f t="shared" si="27"/>
        <v>559156.06000000006</v>
      </c>
    </row>
    <row r="452" spans="1:22" s="194" customFormat="1" ht="29.15" customHeight="1">
      <c r="A452" s="211">
        <v>450</v>
      </c>
      <c r="B452" s="202">
        <v>7</v>
      </c>
      <c r="C452" s="710" t="s">
        <v>700</v>
      </c>
      <c r="D452" s="203" t="s">
        <v>787</v>
      </c>
      <c r="E452" s="203" t="str">
        <f>IFERROR(VLOOKUP(C452,'BANK INF DECEMBER 2022'!C452:F968,4,FALSE),)</f>
        <v>0152703730100</v>
      </c>
      <c r="F452" s="204" t="s">
        <v>194</v>
      </c>
      <c r="G452" s="204">
        <f>IFERROR(VLOOKUP(C452,'BANK INF DECEMBER 2022'!C452:H968,6,FALSE),)</f>
        <v>25</v>
      </c>
      <c r="H452" s="204">
        <f>IFERROR(VLOOKUP(C452,'BANK INF DECEMBER 2022'!C452:I968,7,FALSE),)</f>
        <v>12500</v>
      </c>
      <c r="I452" s="204">
        <f>IFERROR(VLOOKUP(C452,'BANK INF DECEMBER 2022'!C452:J968,8,FALSE),)</f>
        <v>325000</v>
      </c>
      <c r="J452" s="204">
        <f>IFERROR(VLOOKUP(C452,'BANK INF DECEMBER 2022'!C452:L968,10,FALSE),)</f>
        <v>680028.27</v>
      </c>
      <c r="K452" s="204">
        <f>IFERROR(VLOOKUP(C452,'BANK INF DECEMBER 2022'!C452:M968,11,FALSE),)</f>
        <v>612025.44000000006</v>
      </c>
      <c r="L452" s="204">
        <f>IFERROR(VLOOKUP(C452,'BANK INF DECEMBER 2022'!C452:N968,12,FALSE),)</f>
        <v>38405.088000000018</v>
      </c>
      <c r="M452" s="204">
        <f>IFERROR(VLOOKUP(C452,'BANK INF DECEMBER 2022'!C452:O968,13,FALSE),)</f>
        <v>68002.83</v>
      </c>
      <c r="N452" s="204">
        <f>IFERROR(VLOOKUP(C452,'BANK INF DECEMBER 2022'!C452:P968,14,FALSE),)</f>
        <v>100000</v>
      </c>
      <c r="O452" s="204">
        <f t="shared" ref="O452:O499" si="29">L452+M452+N452</f>
        <v>206407.91800000001</v>
      </c>
      <c r="P452" s="204">
        <f>IFERROR(VLOOKUP(C452,'BANK INF DECEMBER 2022'!C452:R968,16,FALSE),)</f>
        <v>0</v>
      </c>
      <c r="Q452" s="204">
        <f t="shared" si="28"/>
        <v>473620.35200000001</v>
      </c>
      <c r="R452" s="204">
        <f>IFERROR(VLOOKUP(C452,'BANK INF DECEMBER 2022'!C452:T968,18,FALSE),)</f>
        <v>27201.13</v>
      </c>
      <c r="S452" s="204">
        <f>IFERROR(VLOOKUP(C452,'BANK INF DECEMBER 2022'!C452:U968,19,FALSE),)</f>
        <v>68002.83</v>
      </c>
      <c r="T452" s="204">
        <f>IFERROR(VLOOKUP(C452,'BANK INF DECEMBER 2022'!C452:V968,20,FALSE),)</f>
        <v>3400.14</v>
      </c>
      <c r="U452" s="210">
        <f t="shared" ref="U452:U499" si="30">SUM(R452:T452)</f>
        <v>98604.1</v>
      </c>
      <c r="V452" s="210">
        <f t="shared" ref="V452:V499" si="31">J452+U452</f>
        <v>778632.37</v>
      </c>
    </row>
    <row r="453" spans="1:22" s="194" customFormat="1" ht="29.15" customHeight="1">
      <c r="A453" s="211">
        <v>451</v>
      </c>
      <c r="B453" s="202">
        <v>7</v>
      </c>
      <c r="C453" s="710" t="s">
        <v>701</v>
      </c>
      <c r="D453" s="203" t="s">
        <v>787</v>
      </c>
      <c r="E453" s="203" t="str">
        <f>IFERROR(VLOOKUP(C453,'BANK INF DECEMBER 2022'!C453:F969,4,FALSE),)</f>
        <v>0152207330800</v>
      </c>
      <c r="F453" s="204" t="s">
        <v>194</v>
      </c>
      <c r="G453" s="204">
        <f>IFERROR(VLOOKUP(C453,'BANK INF DECEMBER 2022'!C453:H969,6,FALSE),)</f>
        <v>23</v>
      </c>
      <c r="H453" s="204">
        <f>IFERROR(VLOOKUP(C453,'BANK INF DECEMBER 2022'!C453:I969,7,FALSE),)</f>
        <v>12500</v>
      </c>
      <c r="I453" s="204">
        <f>IFERROR(VLOOKUP(C453,'BANK INF DECEMBER 2022'!C453:J969,8,FALSE),)</f>
        <v>325000</v>
      </c>
      <c r="J453" s="204">
        <f>IFERROR(VLOOKUP(C453,'BANK INF DECEMBER 2022'!C453:L969,10,FALSE),)</f>
        <v>737534.62</v>
      </c>
      <c r="K453" s="204">
        <f>IFERROR(VLOOKUP(C453,'BANK INF DECEMBER 2022'!C453:M969,11,FALSE),)</f>
        <v>663781.16</v>
      </c>
      <c r="L453" s="204">
        <f>IFERROR(VLOOKUP(C453,'BANK INF DECEMBER 2022'!C453:N969,12,FALSE),)</f>
        <v>48756.232000000004</v>
      </c>
      <c r="M453" s="204">
        <f>IFERROR(VLOOKUP(C453,'BANK INF DECEMBER 2022'!C453:O969,13,FALSE),)</f>
        <v>73753.460000000006</v>
      </c>
      <c r="N453" s="204">
        <f>IFERROR(VLOOKUP(C453,'BANK INF DECEMBER 2022'!C453:P969,14,FALSE),)</f>
        <v>0</v>
      </c>
      <c r="O453" s="204">
        <f t="shared" si="29"/>
        <v>122509.69200000001</v>
      </c>
      <c r="P453" s="204">
        <f>IFERROR(VLOOKUP(C453,'BANK INF DECEMBER 2022'!C453:R969,16,FALSE),)</f>
        <v>0</v>
      </c>
      <c r="Q453" s="204">
        <f t="shared" si="28"/>
        <v>615024.92799999996</v>
      </c>
      <c r="R453" s="204">
        <f>IFERROR(VLOOKUP(C453,'BANK INF DECEMBER 2022'!C453:T969,18,FALSE),)</f>
        <v>29501.38</v>
      </c>
      <c r="S453" s="204">
        <f>IFERROR(VLOOKUP(C453,'BANK INF DECEMBER 2022'!C453:U969,19,FALSE),)</f>
        <v>73753.460000000006</v>
      </c>
      <c r="T453" s="204">
        <f>IFERROR(VLOOKUP(C453,'BANK INF DECEMBER 2022'!C453:V969,20,FALSE),)</f>
        <v>3687.67</v>
      </c>
      <c r="U453" s="210">
        <f t="shared" si="30"/>
        <v>106942.51000000001</v>
      </c>
      <c r="V453" s="210">
        <f t="shared" si="31"/>
        <v>844477.13</v>
      </c>
    </row>
    <row r="454" spans="1:22" s="194" customFormat="1" ht="29.15" customHeight="1">
      <c r="A454" s="211">
        <v>452</v>
      </c>
      <c r="B454" s="202">
        <v>7</v>
      </c>
      <c r="C454" s="710" t="s">
        <v>702</v>
      </c>
      <c r="D454" s="203" t="s">
        <v>787</v>
      </c>
      <c r="E454" s="203" t="str">
        <f>IFERROR(VLOOKUP(C454,'BANK INF DECEMBER 2022'!C454:F970,4,FALSE),)</f>
        <v>0152704769600</v>
      </c>
      <c r="F454" s="204" t="s">
        <v>194</v>
      </c>
      <c r="G454" s="204">
        <f>IFERROR(VLOOKUP(C454,'BANK INF DECEMBER 2022'!C454:H970,6,FALSE),)</f>
        <v>26</v>
      </c>
      <c r="H454" s="204">
        <f>IFERROR(VLOOKUP(C454,'BANK INF DECEMBER 2022'!C454:I970,7,FALSE),)</f>
        <v>12500</v>
      </c>
      <c r="I454" s="204">
        <f>IFERROR(VLOOKUP(C454,'BANK INF DECEMBER 2022'!C454:J970,8,FALSE),)</f>
        <v>325000</v>
      </c>
      <c r="J454" s="204">
        <f>IFERROR(VLOOKUP(C454,'BANK INF DECEMBER 2022'!C454:L970,10,FALSE),)</f>
        <v>589186.99</v>
      </c>
      <c r="K454" s="204">
        <f>IFERROR(VLOOKUP(C454,'BANK INF DECEMBER 2022'!C454:M970,11,FALSE),)</f>
        <v>530268.29</v>
      </c>
      <c r="L454" s="204">
        <f>IFERROR(VLOOKUP(C454,'BANK INF DECEMBER 2022'!C454:N970,12,FALSE),)</f>
        <v>22053.658000000007</v>
      </c>
      <c r="M454" s="204">
        <f>IFERROR(VLOOKUP(C454,'BANK INF DECEMBER 2022'!C454:O970,13,FALSE),)</f>
        <v>58918.7</v>
      </c>
      <c r="N454" s="204">
        <f>IFERROR(VLOOKUP(C454,'BANK INF DECEMBER 2022'!C454:P970,14,FALSE),)</f>
        <v>100000</v>
      </c>
      <c r="O454" s="204">
        <f t="shared" si="29"/>
        <v>180972.35800000001</v>
      </c>
      <c r="P454" s="204">
        <f>IFERROR(VLOOKUP(C454,'BANK INF DECEMBER 2022'!C454:R970,16,FALSE),)</f>
        <v>0</v>
      </c>
      <c r="Q454" s="204">
        <f t="shared" si="28"/>
        <v>408214.63199999998</v>
      </c>
      <c r="R454" s="204">
        <f>IFERROR(VLOOKUP(C454,'BANK INF DECEMBER 2022'!C454:T970,18,FALSE),)</f>
        <v>23567.48</v>
      </c>
      <c r="S454" s="204">
        <f>IFERROR(VLOOKUP(C454,'BANK INF DECEMBER 2022'!C454:U970,19,FALSE),)</f>
        <v>58918.7</v>
      </c>
      <c r="T454" s="204">
        <f>IFERROR(VLOOKUP(C454,'BANK INF DECEMBER 2022'!C454:V970,20,FALSE),)</f>
        <v>2945.93</v>
      </c>
      <c r="U454" s="210">
        <f t="shared" si="30"/>
        <v>85432.109999999986</v>
      </c>
      <c r="V454" s="210">
        <f t="shared" si="31"/>
        <v>674619.1</v>
      </c>
    </row>
    <row r="455" spans="1:22" s="194" customFormat="1" ht="29.15" customHeight="1">
      <c r="A455" s="211">
        <v>453</v>
      </c>
      <c r="B455" s="202">
        <v>7</v>
      </c>
      <c r="C455" s="710" t="s">
        <v>703</v>
      </c>
      <c r="D455" s="203" t="s">
        <v>787</v>
      </c>
      <c r="E455" s="203" t="str">
        <f>IFERROR(VLOOKUP(C455,'BANK INF DECEMBER 2022'!C455:F971,4,FALSE),)</f>
        <v>0152704402900</v>
      </c>
      <c r="F455" s="204" t="s">
        <v>194</v>
      </c>
      <c r="G455" s="204">
        <f>IFERROR(VLOOKUP(C455,'BANK INF DECEMBER 2022'!C455:H971,6,FALSE),)</f>
        <v>25</v>
      </c>
      <c r="H455" s="204">
        <f>IFERROR(VLOOKUP(C455,'BANK INF DECEMBER 2022'!C455:I971,7,FALSE),)</f>
        <v>12500</v>
      </c>
      <c r="I455" s="204">
        <f>IFERROR(VLOOKUP(C455,'BANK INF DECEMBER 2022'!C455:J971,8,FALSE),)</f>
        <v>325000</v>
      </c>
      <c r="J455" s="204">
        <f>IFERROR(VLOOKUP(C455,'BANK INF DECEMBER 2022'!C455:L971,10,FALSE),)</f>
        <v>509181.8</v>
      </c>
      <c r="K455" s="204">
        <f>IFERROR(VLOOKUP(C455,'BANK INF DECEMBER 2022'!C455:M971,11,FALSE),)</f>
        <v>458263.62</v>
      </c>
      <c r="L455" s="204">
        <f>IFERROR(VLOOKUP(C455,'BANK INF DECEMBER 2022'!C455:N971,12,FALSE),)</f>
        <v>15061.089599999999</v>
      </c>
      <c r="M455" s="204">
        <f>IFERROR(VLOOKUP(C455,'BANK INF DECEMBER 2022'!C455:O971,13,FALSE),)</f>
        <v>50918.18</v>
      </c>
      <c r="N455" s="204">
        <f>IFERROR(VLOOKUP(C455,'BANK INF DECEMBER 2022'!C455:P971,14,FALSE),)</f>
        <v>100000</v>
      </c>
      <c r="O455" s="204">
        <f t="shared" si="29"/>
        <v>165979.2696</v>
      </c>
      <c r="P455" s="204">
        <f>IFERROR(VLOOKUP(C455,'BANK INF DECEMBER 2022'!C455:R971,16,FALSE),)</f>
        <v>0</v>
      </c>
      <c r="Q455" s="204">
        <f t="shared" si="28"/>
        <v>343202.53039999999</v>
      </c>
      <c r="R455" s="204">
        <f>IFERROR(VLOOKUP(C455,'BANK INF DECEMBER 2022'!C455:T971,18,FALSE),)</f>
        <v>20367.27</v>
      </c>
      <c r="S455" s="204">
        <f>IFERROR(VLOOKUP(C455,'BANK INF DECEMBER 2022'!C455:U971,19,FALSE),)</f>
        <v>50918.18</v>
      </c>
      <c r="T455" s="204">
        <f>IFERROR(VLOOKUP(C455,'BANK INF DECEMBER 2022'!C455:V971,20,FALSE),)</f>
        <v>2545.91</v>
      </c>
      <c r="U455" s="210">
        <f t="shared" si="30"/>
        <v>73831.360000000001</v>
      </c>
      <c r="V455" s="210">
        <f t="shared" si="31"/>
        <v>583013.16</v>
      </c>
    </row>
    <row r="456" spans="1:22" s="194" customFormat="1" ht="29.15" customHeight="1">
      <c r="A456" s="211">
        <v>454</v>
      </c>
      <c r="B456" s="202">
        <v>7</v>
      </c>
      <c r="C456" s="710" t="s">
        <v>704</v>
      </c>
      <c r="D456" s="203" t="s">
        <v>787</v>
      </c>
      <c r="E456" s="203" t="str">
        <f>IFERROR(VLOOKUP(C456,'BANK INF DECEMBER 2022'!C456:F972,4,FALSE),)</f>
        <v>0152704978900</v>
      </c>
      <c r="F456" s="204" t="s">
        <v>194</v>
      </c>
      <c r="G456" s="204">
        <f>IFERROR(VLOOKUP(C456,'BANK INF DECEMBER 2022'!C456:H972,6,FALSE),)</f>
        <v>23</v>
      </c>
      <c r="H456" s="204">
        <f>IFERROR(VLOOKUP(C456,'BANK INF DECEMBER 2022'!C456:I972,7,FALSE),)</f>
        <v>12500</v>
      </c>
      <c r="I456" s="204">
        <f>IFERROR(VLOOKUP(C456,'BANK INF DECEMBER 2022'!C456:J972,8,FALSE),)</f>
        <v>325000</v>
      </c>
      <c r="J456" s="204">
        <f>IFERROR(VLOOKUP(C456,'BANK INF DECEMBER 2022'!C456:L972,10,FALSE),)</f>
        <v>488348.78</v>
      </c>
      <c r="K456" s="204">
        <f>IFERROR(VLOOKUP(C456,'BANK INF DECEMBER 2022'!C456:M972,11,FALSE),)</f>
        <v>439513.9</v>
      </c>
      <c r="L456" s="204">
        <f>IFERROR(VLOOKUP(C456,'BANK INF DECEMBER 2022'!C456:N972,12,FALSE),)</f>
        <v>13561.112000000003</v>
      </c>
      <c r="M456" s="204">
        <f>IFERROR(VLOOKUP(C456,'BANK INF DECEMBER 2022'!C456:O972,13,FALSE),)</f>
        <v>48834.879999999997</v>
      </c>
      <c r="N456" s="204">
        <f>IFERROR(VLOOKUP(C456,'BANK INF DECEMBER 2022'!C456:P972,14,FALSE),)</f>
        <v>100000</v>
      </c>
      <c r="O456" s="204">
        <f t="shared" si="29"/>
        <v>162395.992</v>
      </c>
      <c r="P456" s="204">
        <f>IFERROR(VLOOKUP(C456,'BANK INF DECEMBER 2022'!C456:R972,16,FALSE),)</f>
        <v>0</v>
      </c>
      <c r="Q456" s="204">
        <f t="shared" si="28"/>
        <v>325952.78800000006</v>
      </c>
      <c r="R456" s="204">
        <f>IFERROR(VLOOKUP(C456,'BANK INF DECEMBER 2022'!C456:T972,18,FALSE),)</f>
        <v>19533.95</v>
      </c>
      <c r="S456" s="204">
        <f>IFERROR(VLOOKUP(C456,'BANK INF DECEMBER 2022'!C456:U972,19,FALSE),)</f>
        <v>48834.879999999997</v>
      </c>
      <c r="T456" s="204">
        <f>IFERROR(VLOOKUP(C456,'BANK INF DECEMBER 2022'!C456:V972,20,FALSE),)</f>
        <v>2441.7399999999998</v>
      </c>
      <c r="U456" s="210">
        <f t="shared" si="30"/>
        <v>70810.570000000007</v>
      </c>
      <c r="V456" s="210">
        <f t="shared" si="31"/>
        <v>559159.35000000009</v>
      </c>
    </row>
    <row r="457" spans="1:22" s="194" customFormat="1" ht="29.15" customHeight="1">
      <c r="A457" s="211">
        <v>455</v>
      </c>
      <c r="B457" s="202">
        <v>7</v>
      </c>
      <c r="C457" s="710" t="s">
        <v>705</v>
      </c>
      <c r="D457" s="203" t="s">
        <v>787</v>
      </c>
      <c r="E457" s="203" t="str">
        <f>IFERROR(VLOOKUP(C457,'BANK INF DECEMBER 2022'!C457:F973,4,FALSE),)</f>
        <v>0152468293900</v>
      </c>
      <c r="F457" s="204" t="s">
        <v>194</v>
      </c>
      <c r="G457" s="204">
        <f>IFERROR(VLOOKUP(C457,'BANK INF DECEMBER 2022'!C457:H973,6,FALSE),)</f>
        <v>24</v>
      </c>
      <c r="H457" s="204">
        <f>IFERROR(VLOOKUP(C457,'BANK INF DECEMBER 2022'!C457:I973,7,FALSE),)</f>
        <v>12500</v>
      </c>
      <c r="I457" s="204">
        <f>IFERROR(VLOOKUP(C457,'BANK INF DECEMBER 2022'!C457:J973,8,FALSE),)</f>
        <v>325000</v>
      </c>
      <c r="J457" s="204">
        <f>IFERROR(VLOOKUP(C457,'BANK INF DECEMBER 2022'!C457:L973,10,FALSE),)</f>
        <v>495848.4</v>
      </c>
      <c r="K457" s="204">
        <f>IFERROR(VLOOKUP(C457,'BANK INF DECEMBER 2022'!C457:M973,11,FALSE),)</f>
        <v>446263.56000000006</v>
      </c>
      <c r="L457" s="204">
        <f>IFERROR(VLOOKUP(C457,'BANK INF DECEMBER 2022'!C457:N973,12,FALSE),)</f>
        <v>14101.084800000004</v>
      </c>
      <c r="M457" s="204">
        <f>IFERROR(VLOOKUP(C457,'BANK INF DECEMBER 2022'!C457:O973,13,FALSE),)</f>
        <v>49584.84</v>
      </c>
      <c r="N457" s="204">
        <f>IFERROR(VLOOKUP(C457,'BANK INF DECEMBER 2022'!C457:P973,14,FALSE),)</f>
        <v>100000</v>
      </c>
      <c r="O457" s="204">
        <f t="shared" si="29"/>
        <v>163685.92480000001</v>
      </c>
      <c r="P457" s="204">
        <f>IFERROR(VLOOKUP(C457,'BANK INF DECEMBER 2022'!C457:R973,16,FALSE),)</f>
        <v>0</v>
      </c>
      <c r="Q457" s="204">
        <f t="shared" si="28"/>
        <v>332162.47519999999</v>
      </c>
      <c r="R457" s="204">
        <f>IFERROR(VLOOKUP(C457,'BANK INF DECEMBER 2022'!C457:T973,18,FALSE),)</f>
        <v>19833.939999999999</v>
      </c>
      <c r="S457" s="204">
        <f>IFERROR(VLOOKUP(C457,'BANK INF DECEMBER 2022'!C457:U973,19,FALSE),)</f>
        <v>49584.84</v>
      </c>
      <c r="T457" s="204">
        <f>IFERROR(VLOOKUP(C457,'BANK INF DECEMBER 2022'!C457:V973,20,FALSE),)</f>
        <v>2479.2399999999998</v>
      </c>
      <c r="U457" s="210">
        <f t="shared" si="30"/>
        <v>71898.02</v>
      </c>
      <c r="V457" s="210">
        <f t="shared" si="31"/>
        <v>567746.42000000004</v>
      </c>
    </row>
    <row r="458" spans="1:22" s="194" customFormat="1" ht="29.15" customHeight="1">
      <c r="A458" s="211">
        <v>456</v>
      </c>
      <c r="B458" s="202">
        <v>7</v>
      </c>
      <c r="C458" s="710" t="s">
        <v>706</v>
      </c>
      <c r="D458" s="203" t="s">
        <v>787</v>
      </c>
      <c r="E458" s="203" t="str">
        <f>IFERROR(VLOOKUP(C458,'BANK INF DECEMBER 2022'!C458:F974,4,FALSE),)</f>
        <v>0152494671400</v>
      </c>
      <c r="F458" s="204" t="s">
        <v>194</v>
      </c>
      <c r="G458" s="204">
        <f>IFERROR(VLOOKUP(C458,'BANK INF DECEMBER 2022'!C458:H974,6,FALSE),)</f>
        <v>25</v>
      </c>
      <c r="H458" s="204">
        <f>IFERROR(VLOOKUP(C458,'BANK INF DECEMBER 2022'!C458:I974,7,FALSE),)</f>
        <v>12500</v>
      </c>
      <c r="I458" s="204">
        <f>IFERROR(VLOOKUP(C458,'BANK INF DECEMBER 2022'!C458:J974,8,FALSE),)</f>
        <v>325000</v>
      </c>
      <c r="J458" s="204">
        <f>IFERROR(VLOOKUP(C458,'BANK INF DECEMBER 2022'!C458:L974,10,FALSE),)</f>
        <v>568353.01</v>
      </c>
      <c r="K458" s="204">
        <f>IFERROR(VLOOKUP(C458,'BANK INF DECEMBER 2022'!C458:M974,11,FALSE),)</f>
        <v>511517.71</v>
      </c>
      <c r="L458" s="204">
        <f>IFERROR(VLOOKUP(C458,'BANK INF DECEMBER 2022'!C458:N974,12,FALSE),)</f>
        <v>19321.416800000003</v>
      </c>
      <c r="M458" s="204">
        <f>IFERROR(VLOOKUP(C458,'BANK INF DECEMBER 2022'!C458:O974,13,FALSE),)</f>
        <v>56835.3</v>
      </c>
      <c r="N458" s="204">
        <f>IFERROR(VLOOKUP(C458,'BANK INF DECEMBER 2022'!C458:P974,14,FALSE),)</f>
        <v>100000</v>
      </c>
      <c r="O458" s="204">
        <f t="shared" si="29"/>
        <v>176156.71679999999</v>
      </c>
      <c r="P458" s="204">
        <f>IFERROR(VLOOKUP(C458,'BANK INF DECEMBER 2022'!C458:R974,16,FALSE),)</f>
        <v>0</v>
      </c>
      <c r="Q458" s="204">
        <f t="shared" si="28"/>
        <v>392196.29320000001</v>
      </c>
      <c r="R458" s="204">
        <f>IFERROR(VLOOKUP(C458,'BANK INF DECEMBER 2022'!C458:T974,18,FALSE),)</f>
        <v>22734.12</v>
      </c>
      <c r="S458" s="204">
        <f>IFERROR(VLOOKUP(C458,'BANK INF DECEMBER 2022'!C458:U974,19,FALSE),)</f>
        <v>56835.3</v>
      </c>
      <c r="T458" s="204">
        <f>IFERROR(VLOOKUP(C458,'BANK INF DECEMBER 2022'!C458:V974,20,FALSE),)</f>
        <v>2841.77</v>
      </c>
      <c r="U458" s="210">
        <f t="shared" si="30"/>
        <v>82411.19</v>
      </c>
      <c r="V458" s="210">
        <f t="shared" si="31"/>
        <v>650764.19999999995</v>
      </c>
    </row>
    <row r="459" spans="1:22" s="194" customFormat="1" ht="29.15" customHeight="1">
      <c r="A459" s="211">
        <v>457</v>
      </c>
      <c r="B459" s="202">
        <v>7</v>
      </c>
      <c r="C459" s="710" t="s">
        <v>707</v>
      </c>
      <c r="D459" s="203" t="s">
        <v>787</v>
      </c>
      <c r="E459" s="203" t="str">
        <f>IFERROR(VLOOKUP(C459,'BANK INF DECEMBER 2022'!C459:F975,4,FALSE),)</f>
        <v>0152419479300</v>
      </c>
      <c r="F459" s="203" t="s">
        <v>194</v>
      </c>
      <c r="G459" s="204">
        <f>IFERROR(VLOOKUP(C459,'BANK INF DECEMBER 2022'!C459:H975,6,FALSE),)</f>
        <v>24</v>
      </c>
      <c r="H459" s="204">
        <f>IFERROR(VLOOKUP(C459,'BANK INF DECEMBER 2022'!C459:I975,7,FALSE),)</f>
        <v>12500</v>
      </c>
      <c r="I459" s="204">
        <f>IFERROR(VLOOKUP(C459,'BANK INF DECEMBER 2022'!C459:J975,8,FALSE),)</f>
        <v>325000</v>
      </c>
      <c r="J459" s="204">
        <f>IFERROR(VLOOKUP(C459,'BANK INF DECEMBER 2022'!C459:L975,10,FALSE),)</f>
        <v>495848.4</v>
      </c>
      <c r="K459" s="204">
        <f>IFERROR(VLOOKUP(C459,'BANK INF DECEMBER 2022'!C459:M975,11,FALSE),)</f>
        <v>446263.56000000006</v>
      </c>
      <c r="L459" s="204">
        <f>IFERROR(VLOOKUP(C459,'BANK INF DECEMBER 2022'!C459:N975,12,FALSE),)</f>
        <v>14101.084800000004</v>
      </c>
      <c r="M459" s="204">
        <f>IFERROR(VLOOKUP(C459,'BANK INF DECEMBER 2022'!C459:O975,13,FALSE),)</f>
        <v>49584.84</v>
      </c>
      <c r="N459" s="204">
        <f>IFERROR(VLOOKUP(C459,'BANK INF DECEMBER 2022'!C459:P975,14,FALSE),)</f>
        <v>100000</v>
      </c>
      <c r="O459" s="204">
        <f t="shared" si="29"/>
        <v>163685.92480000001</v>
      </c>
      <c r="P459" s="204">
        <f>IFERROR(VLOOKUP(C459,'BANK INF DECEMBER 2022'!C459:R975,16,FALSE),)</f>
        <v>0</v>
      </c>
      <c r="Q459" s="204">
        <f t="shared" si="28"/>
        <v>332162.47519999999</v>
      </c>
      <c r="R459" s="204">
        <f>IFERROR(VLOOKUP(C459,'BANK INF DECEMBER 2022'!C459:T975,18,FALSE),)</f>
        <v>19833.939999999999</v>
      </c>
      <c r="S459" s="204">
        <f>IFERROR(VLOOKUP(C459,'BANK INF DECEMBER 2022'!C459:U975,19,FALSE),)</f>
        <v>49584.84</v>
      </c>
      <c r="T459" s="204">
        <f>IFERROR(VLOOKUP(C459,'BANK INF DECEMBER 2022'!C459:V975,20,FALSE),)</f>
        <v>2479.2399999999998</v>
      </c>
      <c r="U459" s="210">
        <f t="shared" si="30"/>
        <v>71898.02</v>
      </c>
      <c r="V459" s="210">
        <f t="shared" si="31"/>
        <v>567746.42000000004</v>
      </c>
    </row>
    <row r="460" spans="1:22" s="194" customFormat="1" ht="29.15" customHeight="1">
      <c r="A460" s="211">
        <v>458</v>
      </c>
      <c r="B460" s="202">
        <v>7</v>
      </c>
      <c r="C460" s="710" t="s">
        <v>708</v>
      </c>
      <c r="D460" s="203" t="s">
        <v>787</v>
      </c>
      <c r="E460" s="203" t="str">
        <f>IFERROR(VLOOKUP(C460,'BANK INF DECEMBER 2022'!C460:F976,4,FALSE),)</f>
        <v>0152640222500</v>
      </c>
      <c r="F460" s="203" t="s">
        <v>194</v>
      </c>
      <c r="G460" s="204">
        <f>IFERROR(VLOOKUP(C460,'BANK INF DECEMBER 2022'!C460:H976,6,FALSE),)</f>
        <v>25</v>
      </c>
      <c r="H460" s="204">
        <f>IFERROR(VLOOKUP(C460,'BANK INF DECEMBER 2022'!C460:I976,7,FALSE),)</f>
        <v>12500</v>
      </c>
      <c r="I460" s="204">
        <f>IFERROR(VLOOKUP(C460,'BANK INF DECEMBER 2022'!C460:J976,8,FALSE),)</f>
        <v>325000</v>
      </c>
      <c r="J460" s="204">
        <f>IFERROR(VLOOKUP(C460,'BANK INF DECEMBER 2022'!C460:L976,10,FALSE),)</f>
        <v>529183.32999999996</v>
      </c>
      <c r="K460" s="204">
        <f>IFERROR(VLOOKUP(C460,'BANK INF DECEMBER 2022'!C460:M976,11,FALSE),)</f>
        <v>476264.99999999994</v>
      </c>
      <c r="L460" s="204">
        <f>IFERROR(VLOOKUP(C460,'BANK INF DECEMBER 2022'!C460:N976,12,FALSE),)</f>
        <v>16501.199999999997</v>
      </c>
      <c r="M460" s="204">
        <f>IFERROR(VLOOKUP(C460,'BANK INF DECEMBER 2022'!C460:O976,13,FALSE),)</f>
        <v>52918.33</v>
      </c>
      <c r="N460" s="204">
        <f>IFERROR(VLOOKUP(C460,'BANK INF DECEMBER 2022'!C460:P976,14,FALSE),)</f>
        <v>100000</v>
      </c>
      <c r="O460" s="204">
        <f t="shared" si="29"/>
        <v>169419.53</v>
      </c>
      <c r="P460" s="204">
        <f>IFERROR(VLOOKUP(C460,'BANK INF DECEMBER 2022'!C460:R976,16,FALSE),)</f>
        <v>0</v>
      </c>
      <c r="Q460" s="204">
        <f t="shared" si="28"/>
        <v>359763.79999999993</v>
      </c>
      <c r="R460" s="204">
        <f>IFERROR(VLOOKUP(C460,'BANK INF DECEMBER 2022'!C460:T976,18,FALSE),)</f>
        <v>21167.33</v>
      </c>
      <c r="S460" s="204">
        <f>IFERROR(VLOOKUP(C460,'BANK INF DECEMBER 2022'!C460:U976,19,FALSE),)</f>
        <v>52918.33</v>
      </c>
      <c r="T460" s="204">
        <f>IFERROR(VLOOKUP(C460,'BANK INF DECEMBER 2022'!C460:V976,20,FALSE),)</f>
        <v>2645.92</v>
      </c>
      <c r="U460" s="210">
        <f t="shared" si="30"/>
        <v>76731.58</v>
      </c>
      <c r="V460" s="210">
        <f t="shared" si="31"/>
        <v>605914.90999999992</v>
      </c>
    </row>
    <row r="461" spans="1:22" s="194" customFormat="1" ht="29.15" customHeight="1">
      <c r="A461" s="211">
        <v>459</v>
      </c>
      <c r="B461" s="202">
        <v>7</v>
      </c>
      <c r="C461" s="710" t="s">
        <v>709</v>
      </c>
      <c r="D461" s="203" t="s">
        <v>787</v>
      </c>
      <c r="E461" s="203" t="str">
        <f>IFERROR(VLOOKUP(C461,'BANK INF DECEMBER 2022'!C461:F977,4,FALSE),)</f>
        <v>0152707864200</v>
      </c>
      <c r="F461" s="204" t="s">
        <v>194</v>
      </c>
      <c r="G461" s="204">
        <f>IFERROR(VLOOKUP(C461,'BANK INF DECEMBER 2022'!C461:H977,6,FALSE),)</f>
        <v>22</v>
      </c>
      <c r="H461" s="204">
        <f>IFERROR(VLOOKUP(C461,'BANK INF DECEMBER 2022'!C461:I977,7,FALSE),)</f>
        <v>12500</v>
      </c>
      <c r="I461" s="204">
        <f>IFERROR(VLOOKUP(C461,'BANK INF DECEMBER 2022'!C461:J977,8,FALSE),)</f>
        <v>325000</v>
      </c>
      <c r="J461" s="204">
        <f>IFERROR(VLOOKUP(C461,'BANK INF DECEMBER 2022'!C461:L977,10,FALSE),)</f>
        <v>535853.4</v>
      </c>
      <c r="K461" s="204">
        <f>IFERROR(VLOOKUP(C461,'BANK INF DECEMBER 2022'!C461:M977,11,FALSE),)</f>
        <v>482268.06000000006</v>
      </c>
      <c r="L461" s="204">
        <f>IFERROR(VLOOKUP(C461,'BANK INF DECEMBER 2022'!C461:N977,12,FALSE),)</f>
        <v>16981.444800000005</v>
      </c>
      <c r="M461" s="204">
        <f>IFERROR(VLOOKUP(C461,'BANK INF DECEMBER 2022'!C461:O977,13,FALSE),)</f>
        <v>53585.34</v>
      </c>
      <c r="N461" s="204">
        <f>IFERROR(VLOOKUP(C461,'BANK INF DECEMBER 2022'!C461:P977,14,FALSE),)</f>
        <v>100000</v>
      </c>
      <c r="O461" s="204">
        <f t="shared" si="29"/>
        <v>170566.78479999999</v>
      </c>
      <c r="P461" s="204">
        <f>IFERROR(VLOOKUP(C461,'BANK INF DECEMBER 2022'!C461:R977,16,FALSE),)</f>
        <v>0</v>
      </c>
      <c r="Q461" s="204">
        <f t="shared" si="28"/>
        <v>365286.6152</v>
      </c>
      <c r="R461" s="204">
        <f>IFERROR(VLOOKUP(C461,'BANK INF DECEMBER 2022'!C461:T977,18,FALSE),)</f>
        <v>21434.14</v>
      </c>
      <c r="S461" s="204">
        <f>IFERROR(VLOOKUP(C461,'BANK INF DECEMBER 2022'!C461:U977,19,FALSE),)</f>
        <v>53585.34</v>
      </c>
      <c r="T461" s="204">
        <f>IFERROR(VLOOKUP(C461,'BANK INF DECEMBER 2022'!C461:V977,20,FALSE),)</f>
        <v>2679.27</v>
      </c>
      <c r="U461" s="210">
        <f t="shared" si="30"/>
        <v>77698.75</v>
      </c>
      <c r="V461" s="210">
        <f t="shared" si="31"/>
        <v>613552.15</v>
      </c>
    </row>
    <row r="462" spans="1:22" s="194" customFormat="1" ht="29.15" customHeight="1">
      <c r="A462" s="211">
        <v>460</v>
      </c>
      <c r="B462" s="202">
        <v>7</v>
      </c>
      <c r="C462" s="710" t="s">
        <v>710</v>
      </c>
      <c r="D462" s="203" t="s">
        <v>787</v>
      </c>
      <c r="E462" s="203" t="str">
        <f>IFERROR(VLOOKUP(C462,'BANK INF DECEMBER 2022'!C462:F978,4,FALSE),)</f>
        <v>0152658986000</v>
      </c>
      <c r="F462" s="204" t="s">
        <v>194</v>
      </c>
      <c r="G462" s="204">
        <f>IFERROR(VLOOKUP(C462,'BANK INF DECEMBER 2022'!C462:H978,6,FALSE),)</f>
        <v>25</v>
      </c>
      <c r="H462" s="204">
        <f>IFERROR(VLOOKUP(C462,'BANK INF DECEMBER 2022'!C462:I978,7,FALSE),)</f>
        <v>12500</v>
      </c>
      <c r="I462" s="204">
        <f>IFERROR(VLOOKUP(C462,'BANK INF DECEMBER 2022'!C462:J978,8,FALSE),)</f>
        <v>325000</v>
      </c>
      <c r="J462" s="204">
        <f>IFERROR(VLOOKUP(C462,'BANK INF DECEMBER 2022'!C462:L978,10,FALSE),)</f>
        <v>630024.42000000004</v>
      </c>
      <c r="K462" s="204">
        <f>IFERROR(VLOOKUP(C462,'BANK INF DECEMBER 2022'!C462:M978,11,FALSE),)</f>
        <v>567021.98</v>
      </c>
      <c r="L462" s="204">
        <f>IFERROR(VLOOKUP(C462,'BANK INF DECEMBER 2022'!C462:N978,12,FALSE),)</f>
        <v>29404.395999999997</v>
      </c>
      <c r="M462" s="204">
        <f>IFERROR(VLOOKUP(C462,'BANK INF DECEMBER 2022'!C462:O978,13,FALSE),)</f>
        <v>63002.44</v>
      </c>
      <c r="N462" s="204">
        <f>IFERROR(VLOOKUP(C462,'BANK INF DECEMBER 2022'!C462:P978,14,FALSE),)</f>
        <v>100000</v>
      </c>
      <c r="O462" s="204">
        <f t="shared" si="29"/>
        <v>192406.83600000001</v>
      </c>
      <c r="P462" s="204">
        <f>IFERROR(VLOOKUP(C462,'BANK INF DECEMBER 2022'!C462:R978,16,FALSE),)</f>
        <v>0</v>
      </c>
      <c r="Q462" s="204">
        <f t="shared" si="28"/>
        <v>437617.58400000003</v>
      </c>
      <c r="R462" s="204">
        <f>IFERROR(VLOOKUP(C462,'BANK INF DECEMBER 2022'!C462:T978,18,FALSE),)</f>
        <v>25200.98</v>
      </c>
      <c r="S462" s="204">
        <f>IFERROR(VLOOKUP(C462,'BANK INF DECEMBER 2022'!C462:U978,19,FALSE),)</f>
        <v>63002.44</v>
      </c>
      <c r="T462" s="204">
        <f>IFERROR(VLOOKUP(C462,'BANK INF DECEMBER 2022'!C462:V978,20,FALSE),)</f>
        <v>3150.12</v>
      </c>
      <c r="U462" s="210">
        <f t="shared" si="30"/>
        <v>91353.54</v>
      </c>
      <c r="V462" s="210">
        <f t="shared" si="31"/>
        <v>721377.96000000008</v>
      </c>
    </row>
    <row r="463" spans="1:22" s="194" customFormat="1" ht="29.15" customHeight="1">
      <c r="A463" s="211">
        <v>461</v>
      </c>
      <c r="B463" s="202">
        <v>7</v>
      </c>
      <c r="C463" s="710" t="s">
        <v>711</v>
      </c>
      <c r="D463" s="203" t="s">
        <v>787</v>
      </c>
      <c r="E463" s="203" t="str">
        <f>IFERROR(VLOOKUP(C463,'BANK INF DECEMBER 2022'!C463:F979,4,FALSE),)</f>
        <v>0152466798500</v>
      </c>
      <c r="F463" s="203" t="s">
        <v>68</v>
      </c>
      <c r="G463" s="204">
        <f>IFERROR(VLOOKUP(C463,'BANK INF DECEMBER 2022'!C463:H979,6,FALSE),)</f>
        <v>23</v>
      </c>
      <c r="H463" s="204">
        <f>IFERROR(VLOOKUP(C463,'BANK INF DECEMBER 2022'!C463:I979,7,FALSE),)</f>
        <v>15000</v>
      </c>
      <c r="I463" s="204">
        <f>IFERROR(VLOOKUP(C463,'BANK INF DECEMBER 2022'!C463:J979,8,FALSE),)</f>
        <v>390000</v>
      </c>
      <c r="J463" s="204">
        <f>IFERROR(VLOOKUP(C463,'BANK INF DECEMBER 2022'!C463:L979,10,FALSE),)</f>
        <v>664024.54</v>
      </c>
      <c r="K463" s="204">
        <f>IFERROR(VLOOKUP(C463,'BANK INF DECEMBER 2022'!C463:M979,11,FALSE),)</f>
        <v>597622.09000000008</v>
      </c>
      <c r="L463" s="204">
        <f>IFERROR(VLOOKUP(C463,'BANK INF DECEMBER 2022'!C463:N979,12,FALSE),)</f>
        <v>35524.41800000002</v>
      </c>
      <c r="M463" s="204">
        <f>IFERROR(VLOOKUP(C463,'BANK INF DECEMBER 2022'!C463:O979,13,FALSE),)</f>
        <v>66402.45</v>
      </c>
      <c r="N463" s="204">
        <f>IFERROR(VLOOKUP(C463,'BANK INF DECEMBER 2022'!C463:P979,14,FALSE),)</f>
        <v>100000</v>
      </c>
      <c r="O463" s="204">
        <f t="shared" si="29"/>
        <v>201926.86800000002</v>
      </c>
      <c r="P463" s="204">
        <f>IFERROR(VLOOKUP(C463,'BANK INF DECEMBER 2022'!C463:R979,16,FALSE),)</f>
        <v>0</v>
      </c>
      <c r="Q463" s="204">
        <f t="shared" si="28"/>
        <v>462097.67200000002</v>
      </c>
      <c r="R463" s="204">
        <f>IFERROR(VLOOKUP(C463,'BANK INF DECEMBER 2022'!C463:T979,18,FALSE),)</f>
        <v>26560.98</v>
      </c>
      <c r="S463" s="204">
        <f>IFERROR(VLOOKUP(C463,'BANK INF DECEMBER 2022'!C463:U979,19,FALSE),)</f>
        <v>66402.45</v>
      </c>
      <c r="T463" s="204">
        <f>IFERROR(VLOOKUP(C463,'BANK INF DECEMBER 2022'!C463:V979,20,FALSE),)</f>
        <v>3320.12</v>
      </c>
      <c r="U463" s="210">
        <f t="shared" si="30"/>
        <v>96283.549999999988</v>
      </c>
      <c r="V463" s="210">
        <f t="shared" si="31"/>
        <v>760308.09000000008</v>
      </c>
    </row>
    <row r="464" spans="1:22" s="194" customFormat="1" ht="29.15" customHeight="1">
      <c r="A464" s="211">
        <v>462</v>
      </c>
      <c r="B464" s="202">
        <v>7</v>
      </c>
      <c r="C464" s="710" t="s">
        <v>712</v>
      </c>
      <c r="D464" s="203" t="s">
        <v>787</v>
      </c>
      <c r="E464" s="203" t="str">
        <f>IFERROR(VLOOKUP(C464,'BANK INF DECEMBER 2022'!C464:F980,4,FALSE),)</f>
        <v>0152657177300</v>
      </c>
      <c r="F464" s="204" t="s">
        <v>194</v>
      </c>
      <c r="G464" s="204">
        <f>IFERROR(VLOOKUP(C464,'BANK INF DECEMBER 2022'!C464:H980,6,FALSE),)</f>
        <v>24</v>
      </c>
      <c r="H464" s="204">
        <f>IFERROR(VLOOKUP(C464,'BANK INF DECEMBER 2022'!C464:I980,7,FALSE),)</f>
        <v>12500</v>
      </c>
      <c r="I464" s="204">
        <f>IFERROR(VLOOKUP(C464,'BANK INF DECEMBER 2022'!C464:J980,8,FALSE),)</f>
        <v>325000</v>
      </c>
      <c r="J464" s="204">
        <f>IFERROR(VLOOKUP(C464,'BANK INF DECEMBER 2022'!C464:L980,10,FALSE),)</f>
        <v>548352.43999999994</v>
      </c>
      <c r="K464" s="204">
        <f>IFERROR(VLOOKUP(C464,'BANK INF DECEMBER 2022'!C464:M980,11,FALSE),)</f>
        <v>493517.19999999995</v>
      </c>
      <c r="L464" s="204">
        <f>IFERROR(VLOOKUP(C464,'BANK INF DECEMBER 2022'!C464:N980,12,FALSE),)</f>
        <v>17881.375999999997</v>
      </c>
      <c r="M464" s="204">
        <f>IFERROR(VLOOKUP(C464,'BANK INF DECEMBER 2022'!C464:O980,13,FALSE),)</f>
        <v>54835.24</v>
      </c>
      <c r="N464" s="204">
        <f>IFERROR(VLOOKUP(C464,'BANK INF DECEMBER 2022'!C464:P980,14,FALSE),)</f>
        <v>100000</v>
      </c>
      <c r="O464" s="204">
        <f t="shared" si="29"/>
        <v>172716.61599999998</v>
      </c>
      <c r="P464" s="204">
        <f>IFERROR(VLOOKUP(C464,'BANK INF DECEMBER 2022'!C464:R980,16,FALSE),)</f>
        <v>0</v>
      </c>
      <c r="Q464" s="204">
        <f t="shared" si="28"/>
        <v>375635.82399999996</v>
      </c>
      <c r="R464" s="204">
        <f>IFERROR(VLOOKUP(C464,'BANK INF DECEMBER 2022'!C464:T980,18,FALSE),)</f>
        <v>21934.1</v>
      </c>
      <c r="S464" s="204">
        <f>IFERROR(VLOOKUP(C464,'BANK INF DECEMBER 2022'!C464:U980,19,FALSE),)</f>
        <v>54835.24</v>
      </c>
      <c r="T464" s="204">
        <f>IFERROR(VLOOKUP(C464,'BANK INF DECEMBER 2022'!C464:V980,20,FALSE),)</f>
        <v>2741.76</v>
      </c>
      <c r="U464" s="210">
        <f t="shared" si="30"/>
        <v>79511.099999999991</v>
      </c>
      <c r="V464" s="210">
        <f t="shared" si="31"/>
        <v>627863.53999999992</v>
      </c>
    </row>
    <row r="465" spans="1:22" s="194" customFormat="1" ht="29.15" customHeight="1">
      <c r="A465" s="211">
        <v>463</v>
      </c>
      <c r="B465" s="202">
        <v>7</v>
      </c>
      <c r="C465" s="710" t="s">
        <v>713</v>
      </c>
      <c r="D465" s="203" t="s">
        <v>787</v>
      </c>
      <c r="E465" s="203" t="str">
        <f>IFERROR(VLOOKUP(C465,'BANK INF DECEMBER 2022'!C465:F981,4,FALSE),)</f>
        <v>0152705523300</v>
      </c>
      <c r="F465" s="204" t="s">
        <v>245</v>
      </c>
      <c r="G465" s="204">
        <f>IFERROR(VLOOKUP(C465,'BANK INF DECEMBER 2022'!C465:H981,6,FALSE),)</f>
        <v>24</v>
      </c>
      <c r="H465" s="204">
        <f>IFERROR(VLOOKUP(C465,'BANK INF DECEMBER 2022'!C465:I981,7,FALSE),)</f>
        <v>15000</v>
      </c>
      <c r="I465" s="204">
        <f>IFERROR(VLOOKUP(C465,'BANK INF DECEMBER 2022'!C465:J981,8,FALSE),)</f>
        <v>390000</v>
      </c>
      <c r="J465" s="204">
        <f>IFERROR(VLOOKUP(C465,'BANK INF DECEMBER 2022'!C465:L981,10,FALSE),)</f>
        <v>654022.62</v>
      </c>
      <c r="K465" s="204">
        <f>IFERROR(VLOOKUP(C465,'BANK INF DECEMBER 2022'!C465:M981,11,FALSE),)</f>
        <v>588620.36</v>
      </c>
      <c r="L465" s="204">
        <f>IFERROR(VLOOKUP(C465,'BANK INF DECEMBER 2022'!C465:N981,12,FALSE),)</f>
        <v>33724.072</v>
      </c>
      <c r="M465" s="204">
        <f>IFERROR(VLOOKUP(C465,'BANK INF DECEMBER 2022'!C465:O981,13,FALSE),)</f>
        <v>65402.26</v>
      </c>
      <c r="N465" s="204">
        <f>IFERROR(VLOOKUP(C465,'BANK INF DECEMBER 2022'!C465:P981,14,FALSE),)</f>
        <v>0</v>
      </c>
      <c r="O465" s="204">
        <f t="shared" si="29"/>
        <v>99126.331999999995</v>
      </c>
      <c r="P465" s="204">
        <f>IFERROR(VLOOKUP(C465,'BANK INF DECEMBER 2022'!C465:R981,16,FALSE),)</f>
        <v>0</v>
      </c>
      <c r="Q465" s="204">
        <f t="shared" si="28"/>
        <v>554896.28799999994</v>
      </c>
      <c r="R465" s="204">
        <f>IFERROR(VLOOKUP(C465,'BANK INF DECEMBER 2022'!C465:T981,18,FALSE),)</f>
        <v>26160.9</v>
      </c>
      <c r="S465" s="204">
        <f>IFERROR(VLOOKUP(C465,'BANK INF DECEMBER 2022'!C465:U981,19,FALSE),)</f>
        <v>65402.26</v>
      </c>
      <c r="T465" s="204">
        <f>IFERROR(VLOOKUP(C465,'BANK INF DECEMBER 2022'!C465:V981,20,FALSE),)</f>
        <v>3270.11</v>
      </c>
      <c r="U465" s="210">
        <f t="shared" si="30"/>
        <v>94833.27</v>
      </c>
      <c r="V465" s="210">
        <f t="shared" si="31"/>
        <v>748855.89</v>
      </c>
    </row>
    <row r="466" spans="1:22" s="194" customFormat="1" ht="29.15" customHeight="1">
      <c r="A466" s="211">
        <v>464</v>
      </c>
      <c r="B466" s="202">
        <v>7</v>
      </c>
      <c r="C466" s="710" t="s">
        <v>714</v>
      </c>
      <c r="D466" s="203" t="s">
        <v>787</v>
      </c>
      <c r="E466" s="203" t="str">
        <f>IFERROR(VLOOKUP(C466,'BANK INF DECEMBER 2022'!C466:F982,4,FALSE),)</f>
        <v>0152708371500</v>
      </c>
      <c r="F466" s="204" t="s">
        <v>194</v>
      </c>
      <c r="G466" s="204">
        <f>IFERROR(VLOOKUP(C466,'BANK INF DECEMBER 2022'!C466:H982,6,FALSE),)</f>
        <v>14</v>
      </c>
      <c r="H466" s="204">
        <f>IFERROR(VLOOKUP(C466,'BANK INF DECEMBER 2022'!C466:I982,7,FALSE),)</f>
        <v>12500</v>
      </c>
      <c r="I466" s="204">
        <f>IFERROR(VLOOKUP(C466,'BANK INF DECEMBER 2022'!C466:J982,8,FALSE),)</f>
        <v>325000</v>
      </c>
      <c r="J466" s="204">
        <f>IFERROR(VLOOKUP(C466,'BANK INF DECEMBER 2022'!C466:L982,10,FALSE),)</f>
        <v>480023.46</v>
      </c>
      <c r="K466" s="204">
        <f>IFERROR(VLOOKUP(C466,'BANK INF DECEMBER 2022'!C466:M982,11,FALSE),)</f>
        <v>432021.11000000004</v>
      </c>
      <c r="L466" s="204">
        <f>IFERROR(VLOOKUP(C466,'BANK INF DECEMBER 2022'!C466:N982,12,FALSE),)</f>
        <v>12961.688800000004</v>
      </c>
      <c r="M466" s="204">
        <f>IFERROR(VLOOKUP(C466,'BANK INF DECEMBER 2022'!C466:O982,13,FALSE),)</f>
        <v>48002.35</v>
      </c>
      <c r="N466" s="204">
        <f>IFERROR(VLOOKUP(C466,'BANK INF DECEMBER 2022'!C466:P982,14,FALSE),)</f>
        <v>0</v>
      </c>
      <c r="O466" s="204">
        <f t="shared" si="29"/>
        <v>60964.038800000002</v>
      </c>
      <c r="P466" s="204">
        <f>IFERROR(VLOOKUP(C466,'BANK INF DECEMBER 2022'!C466:R982,16,FALSE),)</f>
        <v>0</v>
      </c>
      <c r="Q466" s="204">
        <f t="shared" si="28"/>
        <v>419059.42120000004</v>
      </c>
      <c r="R466" s="204">
        <f>IFERROR(VLOOKUP(C466,'BANK INF DECEMBER 2022'!C466:T982,18,FALSE),)</f>
        <v>19200.939999999999</v>
      </c>
      <c r="S466" s="204">
        <f>IFERROR(VLOOKUP(C466,'BANK INF DECEMBER 2022'!C466:U982,19,FALSE),)</f>
        <v>48002.35</v>
      </c>
      <c r="T466" s="204">
        <f>IFERROR(VLOOKUP(C466,'BANK INF DECEMBER 2022'!C466:V982,20,FALSE),)</f>
        <v>2400.12</v>
      </c>
      <c r="U466" s="210">
        <f t="shared" si="30"/>
        <v>69603.409999999989</v>
      </c>
      <c r="V466" s="210">
        <f t="shared" si="31"/>
        <v>549626.87</v>
      </c>
    </row>
    <row r="467" spans="1:22" s="194" customFormat="1" ht="29.15" customHeight="1">
      <c r="A467" s="211">
        <v>465</v>
      </c>
      <c r="B467" s="202">
        <v>7</v>
      </c>
      <c r="C467" s="710" t="s">
        <v>715</v>
      </c>
      <c r="D467" s="203" t="s">
        <v>787</v>
      </c>
      <c r="E467" s="203" t="str">
        <f>IFERROR(VLOOKUP(C467,'BANK INF DECEMBER 2022'!C467:F983,4,FALSE),)</f>
        <v>0152632689000</v>
      </c>
      <c r="F467" s="204" t="s">
        <v>194</v>
      </c>
      <c r="G467" s="204">
        <f>IFERROR(VLOOKUP(C467,'BANK INF DECEMBER 2022'!C467:H983,6,FALSE),)</f>
        <v>23</v>
      </c>
      <c r="H467" s="204">
        <f>IFERROR(VLOOKUP(C467,'BANK INF DECEMBER 2022'!C467:I983,7,FALSE),)</f>
        <v>12500</v>
      </c>
      <c r="I467" s="204">
        <f>IFERROR(VLOOKUP(C467,'BANK INF DECEMBER 2022'!C467:J983,8,FALSE),)</f>
        <v>325000</v>
      </c>
      <c r="J467" s="204">
        <f>IFERROR(VLOOKUP(C467,'BANK INF DECEMBER 2022'!C467:L983,10,FALSE),)</f>
        <v>628359.55000000005</v>
      </c>
      <c r="K467" s="204">
        <f>IFERROR(VLOOKUP(C467,'BANK INF DECEMBER 2022'!C467:M983,11,FALSE),)</f>
        <v>565523.59000000008</v>
      </c>
      <c r="L467" s="204">
        <f>IFERROR(VLOOKUP(C467,'BANK INF DECEMBER 2022'!C467:N983,12,FALSE),)</f>
        <v>29104.718000000015</v>
      </c>
      <c r="M467" s="204">
        <f>IFERROR(VLOOKUP(C467,'BANK INF DECEMBER 2022'!C467:O983,13,FALSE),)</f>
        <v>62835.96</v>
      </c>
      <c r="N467" s="204">
        <f>IFERROR(VLOOKUP(C467,'BANK INF DECEMBER 2022'!C467:P983,14,FALSE),)</f>
        <v>0</v>
      </c>
      <c r="O467" s="204">
        <f t="shared" si="29"/>
        <v>91940.678000000014</v>
      </c>
      <c r="P467" s="204">
        <f>IFERROR(VLOOKUP(C467,'BANK INF DECEMBER 2022'!C467:R983,16,FALSE),)</f>
        <v>0</v>
      </c>
      <c r="Q467" s="204">
        <f t="shared" si="28"/>
        <v>536418.87199999997</v>
      </c>
      <c r="R467" s="204">
        <f>IFERROR(VLOOKUP(C467,'BANK INF DECEMBER 2022'!C467:T983,18,FALSE),)</f>
        <v>25134.38</v>
      </c>
      <c r="S467" s="204">
        <f>IFERROR(VLOOKUP(C467,'BANK INF DECEMBER 2022'!C467:U983,19,FALSE),)</f>
        <v>62835.96</v>
      </c>
      <c r="T467" s="204">
        <f>IFERROR(VLOOKUP(C467,'BANK INF DECEMBER 2022'!C467:V983,20,FALSE),)</f>
        <v>3141.8</v>
      </c>
      <c r="U467" s="210">
        <f t="shared" si="30"/>
        <v>91112.14</v>
      </c>
      <c r="V467" s="210">
        <f t="shared" si="31"/>
        <v>719471.69000000006</v>
      </c>
    </row>
    <row r="468" spans="1:22" s="194" customFormat="1" ht="29.15" customHeight="1">
      <c r="A468" s="211">
        <v>466</v>
      </c>
      <c r="B468" s="202">
        <v>7</v>
      </c>
      <c r="C468" s="710" t="s">
        <v>716</v>
      </c>
      <c r="D468" s="203" t="s">
        <v>787</v>
      </c>
      <c r="E468" s="203" t="str">
        <f>IFERROR(VLOOKUP(C468,'BANK INF DECEMBER 2022'!C468:F984,4,FALSE),)</f>
        <v>0152704774800</v>
      </c>
      <c r="F468" s="204" t="s">
        <v>68</v>
      </c>
      <c r="G468" s="204">
        <f>IFERROR(VLOOKUP(C468,'BANK INF DECEMBER 2022'!C468:H984,6,FALSE),)</f>
        <v>26</v>
      </c>
      <c r="H468" s="204">
        <f>IFERROR(VLOOKUP(C468,'BANK INF DECEMBER 2022'!C468:I984,7,FALSE),)</f>
        <v>15000</v>
      </c>
      <c r="I468" s="204">
        <f>IFERROR(VLOOKUP(C468,'BANK INF DECEMBER 2022'!C468:J984,8,FALSE),)</f>
        <v>390000</v>
      </c>
      <c r="J468" s="204">
        <f>IFERROR(VLOOKUP(C468,'BANK INF DECEMBER 2022'!C468:L984,10,FALSE),)</f>
        <v>687022.85</v>
      </c>
      <c r="K468" s="204">
        <f>IFERROR(VLOOKUP(C468,'BANK INF DECEMBER 2022'!C468:M984,11,FALSE),)</f>
        <v>618320.55999999994</v>
      </c>
      <c r="L468" s="204">
        <f>IFERROR(VLOOKUP(C468,'BANK INF DECEMBER 2022'!C468:N984,12,FALSE),)</f>
        <v>39664.111999999994</v>
      </c>
      <c r="M468" s="204">
        <f>IFERROR(VLOOKUP(C468,'BANK INF DECEMBER 2022'!C468:O984,13,FALSE),)</f>
        <v>68702.289999999994</v>
      </c>
      <c r="N468" s="204">
        <f>IFERROR(VLOOKUP(C468,'BANK INF DECEMBER 2022'!C468:P984,14,FALSE),)</f>
        <v>0</v>
      </c>
      <c r="O468" s="204">
        <f t="shared" si="29"/>
        <v>108366.40199999999</v>
      </c>
      <c r="P468" s="204">
        <f>IFERROR(VLOOKUP(C468,'BANK INF DECEMBER 2022'!C468:R984,16,FALSE),)</f>
        <v>0</v>
      </c>
      <c r="Q468" s="204">
        <f t="shared" si="28"/>
        <v>578656.44799999997</v>
      </c>
      <c r="R468" s="204">
        <f>IFERROR(VLOOKUP(C468,'BANK INF DECEMBER 2022'!C468:T984,18,FALSE),)</f>
        <v>27480.91</v>
      </c>
      <c r="S468" s="204">
        <f>IFERROR(VLOOKUP(C468,'BANK INF DECEMBER 2022'!C468:U984,19,FALSE),)</f>
        <v>68702.289999999994</v>
      </c>
      <c r="T468" s="204">
        <f>IFERROR(VLOOKUP(C468,'BANK INF DECEMBER 2022'!C468:V984,20,FALSE),)</f>
        <v>3435.11</v>
      </c>
      <c r="U468" s="210">
        <f t="shared" si="30"/>
        <v>99618.31</v>
      </c>
      <c r="V468" s="210">
        <f t="shared" si="31"/>
        <v>786641.15999999992</v>
      </c>
    </row>
    <row r="469" spans="1:22" s="194" customFormat="1" ht="29.15" customHeight="1">
      <c r="A469" s="211">
        <v>467</v>
      </c>
      <c r="B469" s="202">
        <v>7</v>
      </c>
      <c r="C469" s="710" t="s">
        <v>717</v>
      </c>
      <c r="D469" s="203" t="s">
        <v>787</v>
      </c>
      <c r="E469" s="203" t="str">
        <f>IFERROR(VLOOKUP(C469,'BANK INF DECEMBER 2022'!C469:F985,4,FALSE),)</f>
        <v>0152705060500</v>
      </c>
      <c r="F469" s="204" t="s">
        <v>194</v>
      </c>
      <c r="G469" s="204">
        <f>IFERROR(VLOOKUP(C469,'BANK INF DECEMBER 2022'!C469:H985,6,FALSE),)</f>
        <v>26</v>
      </c>
      <c r="H469" s="204">
        <f>IFERROR(VLOOKUP(C469,'BANK INF DECEMBER 2022'!C469:I985,7,FALSE),)</f>
        <v>12500</v>
      </c>
      <c r="I469" s="204">
        <f>IFERROR(VLOOKUP(C469,'BANK INF DECEMBER 2022'!C469:J985,8,FALSE),)</f>
        <v>325000</v>
      </c>
      <c r="J469" s="204">
        <f>IFERROR(VLOOKUP(C469,'BANK INF DECEMBER 2022'!C469:L985,10,FALSE),)</f>
        <v>629190.06999999995</v>
      </c>
      <c r="K469" s="204">
        <f>IFERROR(VLOOKUP(C469,'BANK INF DECEMBER 2022'!C469:M985,11,FALSE),)</f>
        <v>566271.05999999994</v>
      </c>
      <c r="L469" s="204">
        <f>IFERROR(VLOOKUP(C469,'BANK INF DECEMBER 2022'!C469:N985,12,FALSE),)</f>
        <v>29254.211999999989</v>
      </c>
      <c r="M469" s="204">
        <f>IFERROR(VLOOKUP(C469,'BANK INF DECEMBER 2022'!C469:O985,13,FALSE),)</f>
        <v>62919.01</v>
      </c>
      <c r="N469" s="204">
        <f>IFERROR(VLOOKUP(C469,'BANK INF DECEMBER 2022'!C469:P985,14,FALSE),)</f>
        <v>0</v>
      </c>
      <c r="O469" s="204">
        <f t="shared" si="29"/>
        <v>92173.221999999994</v>
      </c>
      <c r="P469" s="204">
        <f>IFERROR(VLOOKUP(C469,'BANK INF DECEMBER 2022'!C469:R985,16,FALSE),)</f>
        <v>0</v>
      </c>
      <c r="Q469" s="204">
        <f t="shared" si="28"/>
        <v>537016.848</v>
      </c>
      <c r="R469" s="204">
        <f>IFERROR(VLOOKUP(C469,'BANK INF DECEMBER 2022'!C469:T985,18,FALSE),)</f>
        <v>25167.599999999999</v>
      </c>
      <c r="S469" s="204">
        <f>IFERROR(VLOOKUP(C469,'BANK INF DECEMBER 2022'!C469:U985,19,FALSE),)</f>
        <v>62919.01</v>
      </c>
      <c r="T469" s="204">
        <f>IFERROR(VLOOKUP(C469,'BANK INF DECEMBER 2022'!C469:V985,20,FALSE),)</f>
        <v>3145.95</v>
      </c>
      <c r="U469" s="210">
        <f t="shared" si="30"/>
        <v>91232.56</v>
      </c>
      <c r="V469" s="210">
        <f t="shared" si="31"/>
        <v>720422.62999999989</v>
      </c>
    </row>
    <row r="470" spans="1:22" s="194" customFormat="1" ht="29.15" customHeight="1">
      <c r="A470" s="211">
        <v>468</v>
      </c>
      <c r="B470" s="202">
        <v>7</v>
      </c>
      <c r="C470" s="710" t="s">
        <v>718</v>
      </c>
      <c r="D470" s="203" t="s">
        <v>787</v>
      </c>
      <c r="E470" s="203" t="str">
        <f>IFERROR(VLOOKUP(C470,'BANK INF DECEMBER 2022'!C470:F986,4,FALSE),)</f>
        <v>0152705794000</v>
      </c>
      <c r="F470" s="204" t="s">
        <v>194</v>
      </c>
      <c r="G470" s="204">
        <f>IFERROR(VLOOKUP(C470,'BANK INF DECEMBER 2022'!C470:H986,6,FALSE),)</f>
        <v>25</v>
      </c>
      <c r="H470" s="204">
        <f>IFERROR(VLOOKUP(C470,'BANK INF DECEMBER 2022'!C470:I986,7,FALSE),)</f>
        <v>12500</v>
      </c>
      <c r="I470" s="204">
        <f>IFERROR(VLOOKUP(C470,'BANK INF DECEMBER 2022'!C470:J986,8,FALSE),)</f>
        <v>325000</v>
      </c>
      <c r="J470" s="204">
        <f>IFERROR(VLOOKUP(C470,'BANK INF DECEMBER 2022'!C470:L986,10,FALSE),)</f>
        <v>613356.48</v>
      </c>
      <c r="K470" s="204">
        <f>IFERROR(VLOOKUP(C470,'BANK INF DECEMBER 2022'!C470:M986,11,FALSE),)</f>
        <v>552020.82999999996</v>
      </c>
      <c r="L470" s="204">
        <f>IFERROR(VLOOKUP(C470,'BANK INF DECEMBER 2022'!C470:N986,12,FALSE),)</f>
        <v>26404.16599999999</v>
      </c>
      <c r="M470" s="204">
        <f>IFERROR(VLOOKUP(C470,'BANK INF DECEMBER 2022'!C470:O986,13,FALSE),)</f>
        <v>61335.65</v>
      </c>
      <c r="N470" s="204">
        <f>IFERROR(VLOOKUP(C470,'BANK INF DECEMBER 2022'!C470:P986,14,FALSE),)</f>
        <v>0</v>
      </c>
      <c r="O470" s="204">
        <f t="shared" si="29"/>
        <v>87739.815999999992</v>
      </c>
      <c r="P470" s="204">
        <f>IFERROR(VLOOKUP(C470,'BANK INF DECEMBER 2022'!C470:R986,16,FALSE),)</f>
        <v>0</v>
      </c>
      <c r="Q470" s="204">
        <f t="shared" si="28"/>
        <v>525616.66399999999</v>
      </c>
      <c r="R470" s="204">
        <f>IFERROR(VLOOKUP(C470,'BANK INF DECEMBER 2022'!C470:T986,18,FALSE),)</f>
        <v>24534.26</v>
      </c>
      <c r="S470" s="204">
        <f>IFERROR(VLOOKUP(C470,'BANK INF DECEMBER 2022'!C470:U986,19,FALSE),)</f>
        <v>61335.65</v>
      </c>
      <c r="T470" s="204">
        <f>IFERROR(VLOOKUP(C470,'BANK INF DECEMBER 2022'!C470:V986,20,FALSE),)</f>
        <v>3066.78</v>
      </c>
      <c r="U470" s="210">
        <f t="shared" si="30"/>
        <v>88936.69</v>
      </c>
      <c r="V470" s="210">
        <f t="shared" si="31"/>
        <v>702293.16999999993</v>
      </c>
    </row>
    <row r="471" spans="1:22" s="194" customFormat="1" ht="29.15" customHeight="1">
      <c r="A471" s="211">
        <v>469</v>
      </c>
      <c r="B471" s="202">
        <v>7</v>
      </c>
      <c r="C471" s="710" t="s">
        <v>719</v>
      </c>
      <c r="D471" s="203" t="s">
        <v>787</v>
      </c>
      <c r="E471" s="203" t="str">
        <f>IFERROR(VLOOKUP(C471,'BANK INF DECEMBER 2022'!C471:F987,4,FALSE),)</f>
        <v>0152593960200</v>
      </c>
      <c r="F471" s="204" t="s">
        <v>194</v>
      </c>
      <c r="G471" s="204">
        <f>IFERROR(VLOOKUP(C471,'BANK INF DECEMBER 2022'!C471:H987,6,FALSE),)</f>
        <v>17</v>
      </c>
      <c r="H471" s="204">
        <f>IFERROR(VLOOKUP(C471,'BANK INF DECEMBER 2022'!C471:I987,7,FALSE),)</f>
        <v>12500</v>
      </c>
      <c r="I471" s="204">
        <f>IFERROR(VLOOKUP(C471,'BANK INF DECEMBER 2022'!C471:J987,8,FALSE),)</f>
        <v>325000</v>
      </c>
      <c r="J471" s="204">
        <f>IFERROR(VLOOKUP(C471,'BANK INF DECEMBER 2022'!C471:L987,10,FALSE),)</f>
        <v>551692.76</v>
      </c>
      <c r="K471" s="204">
        <f>IFERROR(VLOOKUP(C471,'BANK INF DECEMBER 2022'!C471:M987,11,FALSE),)</f>
        <v>496523.48</v>
      </c>
      <c r="L471" s="204">
        <f>IFERROR(VLOOKUP(C471,'BANK INF DECEMBER 2022'!C471:N987,12,FALSE),)</f>
        <v>18121.878399999998</v>
      </c>
      <c r="M471" s="204">
        <f>IFERROR(VLOOKUP(C471,'BANK INF DECEMBER 2022'!C471:O987,13,FALSE),)</f>
        <v>55169.279999999999</v>
      </c>
      <c r="N471" s="204">
        <f>IFERROR(VLOOKUP(C471,'BANK INF DECEMBER 2022'!C471:P987,14,FALSE),)</f>
        <v>0</v>
      </c>
      <c r="O471" s="204">
        <f t="shared" si="29"/>
        <v>73291.1584</v>
      </c>
      <c r="P471" s="204">
        <f>IFERROR(VLOOKUP(C471,'BANK INF DECEMBER 2022'!C471:R987,16,FALSE),)</f>
        <v>0</v>
      </c>
      <c r="Q471" s="204">
        <f t="shared" si="28"/>
        <v>478401.60159999999</v>
      </c>
      <c r="R471" s="204">
        <f>IFERROR(VLOOKUP(C471,'BANK INF DECEMBER 2022'!C471:T987,18,FALSE),)</f>
        <v>22067.71</v>
      </c>
      <c r="S471" s="204">
        <f>IFERROR(VLOOKUP(C471,'BANK INF DECEMBER 2022'!C471:U987,19,FALSE),)</f>
        <v>55169.279999999999</v>
      </c>
      <c r="T471" s="204">
        <f>IFERROR(VLOOKUP(C471,'BANK INF DECEMBER 2022'!C471:V987,20,FALSE),)</f>
        <v>2758.46</v>
      </c>
      <c r="U471" s="210">
        <f t="shared" si="30"/>
        <v>79995.45</v>
      </c>
      <c r="V471" s="210">
        <f t="shared" si="31"/>
        <v>631688.21</v>
      </c>
    </row>
    <row r="472" spans="1:22" s="194" customFormat="1" ht="29.15" customHeight="1">
      <c r="A472" s="211">
        <v>470</v>
      </c>
      <c r="B472" s="202">
        <v>7</v>
      </c>
      <c r="C472" s="710" t="s">
        <v>720</v>
      </c>
      <c r="D472" s="203" t="s">
        <v>787</v>
      </c>
      <c r="E472" s="203" t="str">
        <f>IFERROR(VLOOKUP(C472,'BANK INF DECEMBER 2022'!C472:F988,4,FALSE),)</f>
        <v>0152707052400</v>
      </c>
      <c r="F472" s="204" t="s">
        <v>194</v>
      </c>
      <c r="G472" s="204">
        <f>IFERROR(VLOOKUP(C472,'BANK INF DECEMBER 2022'!C472:H988,6,FALSE),)</f>
        <v>22</v>
      </c>
      <c r="H472" s="204">
        <f>IFERROR(VLOOKUP(C472,'BANK INF DECEMBER 2022'!C472:I988,7,FALSE),)</f>
        <v>12500</v>
      </c>
      <c r="I472" s="204">
        <f>IFERROR(VLOOKUP(C472,'BANK INF DECEMBER 2022'!C472:J988,8,FALSE),)</f>
        <v>325000</v>
      </c>
      <c r="J472" s="204">
        <f>IFERROR(VLOOKUP(C472,'BANK INF DECEMBER 2022'!C472:L988,10,FALSE),)</f>
        <v>554188.14</v>
      </c>
      <c r="K472" s="204">
        <f>IFERROR(VLOOKUP(C472,'BANK INF DECEMBER 2022'!C472:M988,11,FALSE),)</f>
        <v>498769.33</v>
      </c>
      <c r="L472" s="204">
        <f>IFERROR(VLOOKUP(C472,'BANK INF DECEMBER 2022'!C472:N988,12,FALSE),)</f>
        <v>18301.546400000003</v>
      </c>
      <c r="M472" s="204">
        <f>IFERROR(VLOOKUP(C472,'BANK INF DECEMBER 2022'!C472:O988,13,FALSE),)</f>
        <v>55418.81</v>
      </c>
      <c r="N472" s="204">
        <f>IFERROR(VLOOKUP(C472,'BANK INF DECEMBER 2022'!C472:P988,14,FALSE),)</f>
        <v>0</v>
      </c>
      <c r="O472" s="204">
        <f t="shared" si="29"/>
        <v>73720.356400000004</v>
      </c>
      <c r="P472" s="204">
        <f>IFERROR(VLOOKUP(C472,'BANK INF DECEMBER 2022'!C472:R988,16,FALSE),)</f>
        <v>0</v>
      </c>
      <c r="Q472" s="204">
        <f t="shared" si="28"/>
        <v>480467.78360000002</v>
      </c>
      <c r="R472" s="204">
        <f>IFERROR(VLOOKUP(C472,'BANK INF DECEMBER 2022'!C472:T988,18,FALSE),)</f>
        <v>22167.53</v>
      </c>
      <c r="S472" s="204">
        <f>IFERROR(VLOOKUP(C472,'BANK INF DECEMBER 2022'!C472:U988,19,FALSE),)</f>
        <v>55418.81</v>
      </c>
      <c r="T472" s="204">
        <f>IFERROR(VLOOKUP(C472,'BANK INF DECEMBER 2022'!C472:V988,20,FALSE),)</f>
        <v>2770.94</v>
      </c>
      <c r="U472" s="210">
        <f t="shared" si="30"/>
        <v>80357.279999999999</v>
      </c>
      <c r="V472" s="210">
        <f t="shared" si="31"/>
        <v>634545.42000000004</v>
      </c>
    </row>
    <row r="473" spans="1:22" s="194" customFormat="1" ht="29.15" customHeight="1">
      <c r="A473" s="211">
        <v>471</v>
      </c>
      <c r="B473" s="202">
        <v>7</v>
      </c>
      <c r="C473" s="710" t="s">
        <v>721</v>
      </c>
      <c r="D473" s="203" t="s">
        <v>787</v>
      </c>
      <c r="E473" s="203" t="str">
        <f>IFERROR(VLOOKUP(C473,'BANK INF DECEMBER 2022'!C473:F989,4,FALSE),)</f>
        <v>0152541950900</v>
      </c>
      <c r="F473" s="204" t="s">
        <v>194</v>
      </c>
      <c r="G473" s="204">
        <f>IFERROR(VLOOKUP(C473,'BANK INF DECEMBER 2022'!C473:H989,6,FALSE),)</f>
        <v>10</v>
      </c>
      <c r="H473" s="204">
        <f>IFERROR(VLOOKUP(C473,'BANK INF DECEMBER 2022'!C473:I989,7,FALSE),)</f>
        <v>12500</v>
      </c>
      <c r="I473" s="204">
        <f>IFERROR(VLOOKUP(C473,'BANK INF DECEMBER 2022'!C473:J989,8,FALSE),)</f>
        <v>325000</v>
      </c>
      <c r="J473" s="204">
        <f>IFERROR(VLOOKUP(C473,'BANK INF DECEMBER 2022'!C473:L989,10,FALSE),)</f>
        <v>203339.36</v>
      </c>
      <c r="K473" s="204">
        <f>IFERROR(VLOOKUP(C473,'BANK INF DECEMBER 2022'!C473:M989,11,FALSE),)</f>
        <v>183005.41999999998</v>
      </c>
      <c r="L473" s="204">
        <f>IFERROR(VLOOKUP(C473,'BANK INF DECEMBER 2022'!C473:N989,12,FALSE),)</f>
        <v>0</v>
      </c>
      <c r="M473" s="204">
        <f>IFERROR(VLOOKUP(C473,'BANK INF DECEMBER 2022'!C473:O989,13,FALSE),)</f>
        <v>20333.939999999999</v>
      </c>
      <c r="N473" s="204">
        <f>IFERROR(VLOOKUP(C473,'BANK INF DECEMBER 2022'!C473:P989,14,FALSE),)</f>
        <v>0</v>
      </c>
      <c r="O473" s="204">
        <f t="shared" si="29"/>
        <v>20333.939999999999</v>
      </c>
      <c r="P473" s="204">
        <f>IFERROR(VLOOKUP(C473,'BANK INF DECEMBER 2022'!C473:R989,16,FALSE),)</f>
        <v>0</v>
      </c>
      <c r="Q473" s="204">
        <f t="shared" si="28"/>
        <v>183005.41999999998</v>
      </c>
      <c r="R473" s="204">
        <f>IFERROR(VLOOKUP(C473,'BANK INF DECEMBER 2022'!C473:T989,18,FALSE),)</f>
        <v>8133.57</v>
      </c>
      <c r="S473" s="204">
        <f>IFERROR(VLOOKUP(C473,'BANK INF DECEMBER 2022'!C473:U989,19,FALSE),)</f>
        <v>20333.939999999999</v>
      </c>
      <c r="T473" s="204">
        <f>IFERROR(VLOOKUP(C473,'BANK INF DECEMBER 2022'!C473:V989,20,FALSE),)</f>
        <v>1016.7</v>
      </c>
      <c r="U473" s="210">
        <f t="shared" si="30"/>
        <v>29484.21</v>
      </c>
      <c r="V473" s="210">
        <f t="shared" si="31"/>
        <v>232823.56999999998</v>
      </c>
    </row>
    <row r="474" spans="1:22" s="194" customFormat="1" ht="29.15" customHeight="1">
      <c r="A474" s="211">
        <v>472</v>
      </c>
      <c r="B474" s="202">
        <v>7</v>
      </c>
      <c r="C474" s="710" t="s">
        <v>722</v>
      </c>
      <c r="D474" s="203" t="s">
        <v>787</v>
      </c>
      <c r="E474" s="203" t="str">
        <f>IFERROR(VLOOKUP(C474,'BANK INF DECEMBER 2022'!C474:F990,4,FALSE),)</f>
        <v>0152707892500</v>
      </c>
      <c r="F474" s="204" t="s">
        <v>194</v>
      </c>
      <c r="G474" s="204">
        <f>IFERROR(VLOOKUP(C474,'BANK INF DECEMBER 2022'!C474:H990,6,FALSE),)</f>
        <v>16</v>
      </c>
      <c r="H474" s="204">
        <f>IFERROR(VLOOKUP(C474,'BANK INF DECEMBER 2022'!C474:I990,7,FALSE),)</f>
        <v>12500</v>
      </c>
      <c r="I474" s="204">
        <f>IFERROR(VLOOKUP(C474,'BANK INF DECEMBER 2022'!C474:J990,8,FALSE),)</f>
        <v>325000</v>
      </c>
      <c r="J474" s="204">
        <f>IFERROR(VLOOKUP(C474,'BANK INF DECEMBER 2022'!C474:L990,10,FALSE),)</f>
        <v>450852.63</v>
      </c>
      <c r="K474" s="204">
        <f>IFERROR(VLOOKUP(C474,'BANK INF DECEMBER 2022'!C474:M990,11,FALSE),)</f>
        <v>405767.37</v>
      </c>
      <c r="L474" s="204">
        <f>IFERROR(VLOOKUP(C474,'BANK INF DECEMBER 2022'!C474:N990,12,FALSE),)</f>
        <v>10861.3896</v>
      </c>
      <c r="M474" s="204">
        <f>IFERROR(VLOOKUP(C474,'BANK INF DECEMBER 2022'!C474:O990,13,FALSE),)</f>
        <v>45085.26</v>
      </c>
      <c r="N474" s="204">
        <f>IFERROR(VLOOKUP(C474,'BANK INF DECEMBER 2022'!C474:P990,14,FALSE),)</f>
        <v>0</v>
      </c>
      <c r="O474" s="204">
        <f t="shared" si="29"/>
        <v>55946.649600000004</v>
      </c>
      <c r="P474" s="204">
        <f>IFERROR(VLOOKUP(C474,'BANK INF DECEMBER 2022'!C474:R990,16,FALSE),)</f>
        <v>0</v>
      </c>
      <c r="Q474" s="204">
        <f t="shared" si="28"/>
        <v>394905.9804</v>
      </c>
      <c r="R474" s="204">
        <f>IFERROR(VLOOKUP(C474,'BANK INF DECEMBER 2022'!C474:T990,18,FALSE),)</f>
        <v>18034.11</v>
      </c>
      <c r="S474" s="204">
        <f>IFERROR(VLOOKUP(C474,'BANK INF DECEMBER 2022'!C474:U990,19,FALSE),)</f>
        <v>45085.26</v>
      </c>
      <c r="T474" s="204">
        <f>IFERROR(VLOOKUP(C474,'BANK INF DECEMBER 2022'!C474:V990,20,FALSE),)</f>
        <v>2254.2600000000002</v>
      </c>
      <c r="U474" s="210">
        <f t="shared" si="30"/>
        <v>65373.630000000005</v>
      </c>
      <c r="V474" s="210">
        <f t="shared" si="31"/>
        <v>516226.26</v>
      </c>
    </row>
    <row r="475" spans="1:22" s="194" customFormat="1" ht="29.15" customHeight="1">
      <c r="A475" s="211">
        <v>473</v>
      </c>
      <c r="B475" s="202">
        <v>7</v>
      </c>
      <c r="C475" s="710" t="s">
        <v>723</v>
      </c>
      <c r="D475" s="203" t="s">
        <v>787</v>
      </c>
      <c r="E475" s="203" t="str">
        <f>IFERROR(VLOOKUP(C475,'BANK INF DECEMBER 2022'!C475:F991,4,FALSE),)</f>
        <v>0152707892100</v>
      </c>
      <c r="F475" s="204" t="s">
        <v>194</v>
      </c>
      <c r="G475" s="204">
        <f>IFERROR(VLOOKUP(C475,'BANK INF DECEMBER 2022'!C475:H991,6,FALSE),)</f>
        <v>22</v>
      </c>
      <c r="H475" s="204">
        <f>IFERROR(VLOOKUP(C475,'BANK INF DECEMBER 2022'!C475:I991,7,FALSE),)</f>
        <v>12500</v>
      </c>
      <c r="I475" s="204">
        <f>IFERROR(VLOOKUP(C475,'BANK INF DECEMBER 2022'!C475:J991,8,FALSE),)</f>
        <v>325000</v>
      </c>
      <c r="J475" s="204">
        <f>IFERROR(VLOOKUP(C475,'BANK INF DECEMBER 2022'!C475:L991,10,FALSE),)</f>
        <v>590857.63</v>
      </c>
      <c r="K475" s="204">
        <f>IFERROR(VLOOKUP(C475,'BANK INF DECEMBER 2022'!C475:M991,11,FALSE),)</f>
        <v>531771.87</v>
      </c>
      <c r="L475" s="204">
        <f>IFERROR(VLOOKUP(C475,'BANK INF DECEMBER 2022'!C475:N991,12,FALSE),)</f>
        <v>22354.374</v>
      </c>
      <c r="M475" s="204">
        <f>IFERROR(VLOOKUP(C475,'BANK INF DECEMBER 2022'!C475:O991,13,FALSE),)</f>
        <v>59085.760000000002</v>
      </c>
      <c r="N475" s="204">
        <f>IFERROR(VLOOKUP(C475,'BANK INF DECEMBER 2022'!C475:P991,14,FALSE),)</f>
        <v>0</v>
      </c>
      <c r="O475" s="204">
        <f t="shared" si="29"/>
        <v>81440.134000000005</v>
      </c>
      <c r="P475" s="204">
        <f>IFERROR(VLOOKUP(C475,'BANK INF DECEMBER 2022'!C475:R991,16,FALSE),)</f>
        <v>0</v>
      </c>
      <c r="Q475" s="204">
        <f t="shared" si="28"/>
        <v>509417.49599999998</v>
      </c>
      <c r="R475" s="204">
        <f>IFERROR(VLOOKUP(C475,'BANK INF DECEMBER 2022'!C475:T991,18,FALSE),)</f>
        <v>23634.31</v>
      </c>
      <c r="S475" s="204">
        <f>IFERROR(VLOOKUP(C475,'BANK INF DECEMBER 2022'!C475:U991,19,FALSE),)</f>
        <v>59085.760000000002</v>
      </c>
      <c r="T475" s="204">
        <f>IFERROR(VLOOKUP(C475,'BANK INF DECEMBER 2022'!C475:V991,20,FALSE),)</f>
        <v>2954.29</v>
      </c>
      <c r="U475" s="210">
        <f t="shared" si="30"/>
        <v>85674.36</v>
      </c>
      <c r="V475" s="210">
        <f t="shared" si="31"/>
        <v>676531.99</v>
      </c>
    </row>
    <row r="476" spans="1:22" s="194" customFormat="1" ht="29.15" customHeight="1">
      <c r="A476" s="211">
        <v>474</v>
      </c>
      <c r="B476" s="202">
        <v>7</v>
      </c>
      <c r="C476" s="710" t="s">
        <v>724</v>
      </c>
      <c r="D476" s="203" t="s">
        <v>787</v>
      </c>
      <c r="E476" s="203" t="str">
        <f>IFERROR(VLOOKUP(C476,'BANK INF DECEMBER 2022'!C476:F992,4,FALSE),)</f>
        <v>0152707278800</v>
      </c>
      <c r="F476" s="204" t="s">
        <v>194</v>
      </c>
      <c r="G476" s="204">
        <f>IFERROR(VLOOKUP(C476,'BANK INF DECEMBER 2022'!C476:H992,6,FALSE),)</f>
        <v>15</v>
      </c>
      <c r="H476" s="204">
        <f>IFERROR(VLOOKUP(C476,'BANK INF DECEMBER 2022'!C476:I992,7,FALSE),)</f>
        <v>12500</v>
      </c>
      <c r="I476" s="204">
        <f>IFERROR(VLOOKUP(C476,'BANK INF DECEMBER 2022'!C476:J992,8,FALSE),)</f>
        <v>325000</v>
      </c>
      <c r="J476" s="204">
        <f>IFERROR(VLOOKUP(C476,'BANK INF DECEMBER 2022'!C476:L992,10,FALSE),)</f>
        <v>482522.69</v>
      </c>
      <c r="K476" s="204">
        <f>IFERROR(VLOOKUP(C476,'BANK INF DECEMBER 2022'!C476:M992,11,FALSE),)</f>
        <v>434270.42</v>
      </c>
      <c r="L476" s="204">
        <f>IFERROR(VLOOKUP(C476,'BANK INF DECEMBER 2022'!C476:N992,12,FALSE),)</f>
        <v>13141.633599999999</v>
      </c>
      <c r="M476" s="204">
        <f>IFERROR(VLOOKUP(C476,'BANK INF DECEMBER 2022'!C476:O992,13,FALSE),)</f>
        <v>48252.27</v>
      </c>
      <c r="N476" s="204">
        <f>IFERROR(VLOOKUP(C476,'BANK INF DECEMBER 2022'!C476:P992,14,FALSE),)</f>
        <v>0</v>
      </c>
      <c r="O476" s="204">
        <f t="shared" si="29"/>
        <v>61393.903599999998</v>
      </c>
      <c r="P476" s="204">
        <f>IFERROR(VLOOKUP(C476,'BANK INF DECEMBER 2022'!C476:R992,16,FALSE),)</f>
        <v>0</v>
      </c>
      <c r="Q476" s="204">
        <f t="shared" si="28"/>
        <v>421128.78639999998</v>
      </c>
      <c r="R476" s="204">
        <f>IFERROR(VLOOKUP(C476,'BANK INF DECEMBER 2022'!C476:T992,18,FALSE),)</f>
        <v>19300.91</v>
      </c>
      <c r="S476" s="204">
        <f>IFERROR(VLOOKUP(C476,'BANK INF DECEMBER 2022'!C476:U992,19,FALSE),)</f>
        <v>48252.27</v>
      </c>
      <c r="T476" s="204">
        <f>IFERROR(VLOOKUP(C476,'BANK INF DECEMBER 2022'!C476:V992,20,FALSE),)</f>
        <v>2412.61</v>
      </c>
      <c r="U476" s="210">
        <f t="shared" si="30"/>
        <v>69965.789999999994</v>
      </c>
      <c r="V476" s="210">
        <f t="shared" si="31"/>
        <v>552488.48</v>
      </c>
    </row>
    <row r="477" spans="1:22" s="194" customFormat="1" ht="29.15" customHeight="1">
      <c r="A477" s="211">
        <v>475</v>
      </c>
      <c r="B477" s="202">
        <v>7</v>
      </c>
      <c r="C477" s="710" t="s">
        <v>725</v>
      </c>
      <c r="D477" s="203" t="s">
        <v>787</v>
      </c>
      <c r="E477" s="203" t="str">
        <f>IFERROR(VLOOKUP(C477,'BANK INF DECEMBER 2022'!C477:F993,4,FALSE),)</f>
        <v>0152709640500</v>
      </c>
      <c r="F477" s="204" t="s">
        <v>194</v>
      </c>
      <c r="G477" s="204">
        <f>IFERROR(VLOOKUP(C477,'BANK INF DECEMBER 2022'!C477:H993,6,FALSE),)</f>
        <v>8</v>
      </c>
      <c r="H477" s="204">
        <f>IFERROR(VLOOKUP(C477,'BANK INF DECEMBER 2022'!C477:I993,7,FALSE),)</f>
        <v>12500</v>
      </c>
      <c r="I477" s="204">
        <f>IFERROR(VLOOKUP(C477,'BANK INF DECEMBER 2022'!C477:J993,8,FALSE),)</f>
        <v>325000</v>
      </c>
      <c r="J477" s="204">
        <f>IFERROR(VLOOKUP(C477,'BANK INF DECEMBER 2022'!C477:L993,10,FALSE),)</f>
        <v>160004.62</v>
      </c>
      <c r="K477" s="204">
        <f>IFERROR(VLOOKUP(C477,'BANK INF DECEMBER 2022'!C477:M993,11,FALSE),)</f>
        <v>144004.16</v>
      </c>
      <c r="L477" s="204">
        <f>IFERROR(VLOOKUP(C477,'BANK INF DECEMBER 2022'!C477:N993,12,FALSE),)</f>
        <v>0</v>
      </c>
      <c r="M477" s="204">
        <f>IFERROR(VLOOKUP(C477,'BANK INF DECEMBER 2022'!C477:O993,13,FALSE),)</f>
        <v>16000.46</v>
      </c>
      <c r="N477" s="204">
        <f>IFERROR(VLOOKUP(C477,'BANK INF DECEMBER 2022'!C477:P993,14,FALSE),)</f>
        <v>0</v>
      </c>
      <c r="O477" s="204">
        <f t="shared" si="29"/>
        <v>16000.46</v>
      </c>
      <c r="P477" s="204">
        <f>IFERROR(VLOOKUP(C477,'BANK INF DECEMBER 2022'!C477:R993,16,FALSE),)</f>
        <v>0</v>
      </c>
      <c r="Q477" s="204">
        <f t="shared" si="28"/>
        <v>144004.16</v>
      </c>
      <c r="R477" s="204">
        <f>IFERROR(VLOOKUP(C477,'BANK INF DECEMBER 2022'!C477:T993,18,FALSE),)</f>
        <v>6400.18</v>
      </c>
      <c r="S477" s="204">
        <f>IFERROR(VLOOKUP(C477,'BANK INF DECEMBER 2022'!C477:U993,19,FALSE),)</f>
        <v>16000.46</v>
      </c>
      <c r="T477" s="204">
        <f>IFERROR(VLOOKUP(C477,'BANK INF DECEMBER 2022'!C477:V993,20,FALSE),)</f>
        <v>800.02</v>
      </c>
      <c r="U477" s="210">
        <f t="shared" si="30"/>
        <v>23200.66</v>
      </c>
      <c r="V477" s="210">
        <f t="shared" si="31"/>
        <v>183205.28</v>
      </c>
    </row>
    <row r="478" spans="1:22" s="194" customFormat="1" ht="29.15" customHeight="1">
      <c r="A478" s="211">
        <v>476</v>
      </c>
      <c r="B478" s="202">
        <v>7</v>
      </c>
      <c r="C478" s="710" t="s">
        <v>726</v>
      </c>
      <c r="D478" s="203" t="s">
        <v>787</v>
      </c>
      <c r="E478" s="203" t="str">
        <f>IFERROR(VLOOKUP(C478,'BANK INF DECEMBER 2022'!C478:F994,4,FALSE),)</f>
        <v>0152709634100</v>
      </c>
      <c r="F478" s="204" t="s">
        <v>194</v>
      </c>
      <c r="G478" s="204">
        <f>IFERROR(VLOOKUP(C478,'BANK INF DECEMBER 2022'!C478:H994,6,FALSE),)</f>
        <v>8</v>
      </c>
      <c r="H478" s="204">
        <f>IFERROR(VLOOKUP(C478,'BANK INF DECEMBER 2022'!C478:I994,7,FALSE),)</f>
        <v>12500</v>
      </c>
      <c r="I478" s="204">
        <f>IFERROR(VLOOKUP(C478,'BANK INF DECEMBER 2022'!C478:J994,8,FALSE),)</f>
        <v>325000</v>
      </c>
      <c r="J478" s="204">
        <f>IFERROR(VLOOKUP(C478,'BANK INF DECEMBER 2022'!C478:L994,10,FALSE),)</f>
        <v>160004.62</v>
      </c>
      <c r="K478" s="204">
        <f>IFERROR(VLOOKUP(C478,'BANK INF DECEMBER 2022'!C478:M994,11,FALSE),)</f>
        <v>144004.16</v>
      </c>
      <c r="L478" s="204">
        <f>IFERROR(VLOOKUP(C478,'BANK INF DECEMBER 2022'!C478:N994,12,FALSE),)</f>
        <v>0</v>
      </c>
      <c r="M478" s="204">
        <f>IFERROR(VLOOKUP(C478,'BANK INF DECEMBER 2022'!C478:O994,13,FALSE),)</f>
        <v>16000.46</v>
      </c>
      <c r="N478" s="204">
        <f>IFERROR(VLOOKUP(C478,'BANK INF DECEMBER 2022'!C478:P994,14,FALSE),)</f>
        <v>0</v>
      </c>
      <c r="O478" s="204">
        <f t="shared" si="29"/>
        <v>16000.46</v>
      </c>
      <c r="P478" s="204">
        <f>IFERROR(VLOOKUP(C478,'BANK INF DECEMBER 2022'!C478:R994,16,FALSE),)</f>
        <v>0</v>
      </c>
      <c r="Q478" s="204">
        <f t="shared" si="28"/>
        <v>144004.16</v>
      </c>
      <c r="R478" s="204">
        <f>IFERROR(VLOOKUP(C478,'BANK INF DECEMBER 2022'!C478:T994,18,FALSE),)</f>
        <v>6400.18</v>
      </c>
      <c r="S478" s="204">
        <f>IFERROR(VLOOKUP(C478,'BANK INF DECEMBER 2022'!C478:U994,19,FALSE),)</f>
        <v>16000.46</v>
      </c>
      <c r="T478" s="204">
        <f>IFERROR(VLOOKUP(C478,'BANK INF DECEMBER 2022'!C478:V994,20,FALSE),)</f>
        <v>800.02</v>
      </c>
      <c r="U478" s="210">
        <f t="shared" si="30"/>
        <v>23200.66</v>
      </c>
      <c r="V478" s="210">
        <f t="shared" si="31"/>
        <v>183205.28</v>
      </c>
    </row>
    <row r="479" spans="1:22" s="194" customFormat="1" ht="29.15" customHeight="1">
      <c r="A479" s="211">
        <v>477</v>
      </c>
      <c r="B479" s="202">
        <v>7</v>
      </c>
      <c r="C479" s="710" t="s">
        <v>727</v>
      </c>
      <c r="D479" s="203" t="s">
        <v>787</v>
      </c>
      <c r="E479" s="203" t="str">
        <f>IFERROR(VLOOKUP(C479,'BANK INF DECEMBER 2022'!C479:F995,4,FALSE),)</f>
        <v>0152709622200</v>
      </c>
      <c r="F479" s="204" t="s">
        <v>194</v>
      </c>
      <c r="G479" s="204">
        <f>IFERROR(VLOOKUP(C479,'BANK INF DECEMBER 2022'!C479:H995,6,FALSE),)</f>
        <v>6</v>
      </c>
      <c r="H479" s="204">
        <f>IFERROR(VLOOKUP(C479,'BANK INF DECEMBER 2022'!C479:I995,7,FALSE),)</f>
        <v>12500</v>
      </c>
      <c r="I479" s="204">
        <f>IFERROR(VLOOKUP(C479,'BANK INF DECEMBER 2022'!C479:J995,8,FALSE),)</f>
        <v>325000</v>
      </c>
      <c r="J479" s="204">
        <f>IFERROR(VLOOKUP(C479,'BANK INF DECEMBER 2022'!C479:L995,10,FALSE),)</f>
        <v>125003.85</v>
      </c>
      <c r="K479" s="204">
        <f>IFERROR(VLOOKUP(C479,'BANK INF DECEMBER 2022'!C479:M995,11,FALSE),)</f>
        <v>112503.46</v>
      </c>
      <c r="L479" s="204">
        <f>IFERROR(VLOOKUP(C479,'BANK INF DECEMBER 2022'!C479:N995,12,FALSE),)</f>
        <v>0</v>
      </c>
      <c r="M479" s="204">
        <f>IFERROR(VLOOKUP(C479,'BANK INF DECEMBER 2022'!C479:O995,13,FALSE),)</f>
        <v>12500.39</v>
      </c>
      <c r="N479" s="204">
        <f>IFERROR(VLOOKUP(C479,'BANK INF DECEMBER 2022'!C479:P995,14,FALSE),)</f>
        <v>0</v>
      </c>
      <c r="O479" s="204">
        <f t="shared" si="29"/>
        <v>12500.39</v>
      </c>
      <c r="P479" s="204">
        <f>IFERROR(VLOOKUP(C479,'BANK INF DECEMBER 2022'!C479:R995,16,FALSE),)</f>
        <v>0</v>
      </c>
      <c r="Q479" s="204">
        <f t="shared" si="28"/>
        <v>112503.46</v>
      </c>
      <c r="R479" s="204">
        <f>IFERROR(VLOOKUP(C479,'BANK INF DECEMBER 2022'!C479:T995,18,FALSE),)</f>
        <v>5000.1499999999996</v>
      </c>
      <c r="S479" s="204">
        <f>IFERROR(VLOOKUP(C479,'BANK INF DECEMBER 2022'!C479:U995,19,FALSE),)</f>
        <v>12500.39</v>
      </c>
      <c r="T479" s="204">
        <f>IFERROR(VLOOKUP(C479,'BANK INF DECEMBER 2022'!C479:V995,20,FALSE),)</f>
        <v>625.02</v>
      </c>
      <c r="U479" s="210">
        <f t="shared" si="30"/>
        <v>18125.560000000001</v>
      </c>
      <c r="V479" s="210">
        <f t="shared" si="31"/>
        <v>143129.41</v>
      </c>
    </row>
    <row r="480" spans="1:22" s="194" customFormat="1" ht="29.15" customHeight="1">
      <c r="A480" s="211">
        <v>478</v>
      </c>
      <c r="B480" s="202">
        <v>7</v>
      </c>
      <c r="C480" s="710" t="s">
        <v>728</v>
      </c>
      <c r="D480" s="203" t="s">
        <v>787</v>
      </c>
      <c r="E480" s="203" t="str">
        <f>IFERROR(VLOOKUP(C480,'BANK INF DECEMBER 2022'!C480:F996,4,FALSE),)</f>
        <v>0152320039800</v>
      </c>
      <c r="F480" s="204" t="s">
        <v>194</v>
      </c>
      <c r="G480" s="204">
        <f>IFERROR(VLOOKUP(C480,'BANK INF DECEMBER 2022'!C480:H996,6,FALSE),)</f>
        <v>16</v>
      </c>
      <c r="H480" s="204">
        <f>IFERROR(VLOOKUP(C480,'BANK INF DECEMBER 2022'!C480:I996,7,FALSE),)</f>
        <v>12500</v>
      </c>
      <c r="I480" s="204">
        <f>IFERROR(VLOOKUP(C480,'BANK INF DECEMBER 2022'!C480:J996,8,FALSE),)</f>
        <v>325000</v>
      </c>
      <c r="J480" s="204">
        <f>IFERROR(VLOOKUP(C480,'BANK INF DECEMBER 2022'!C480:L996,10,FALSE),)</f>
        <v>301674.49</v>
      </c>
      <c r="K480" s="204">
        <f>IFERROR(VLOOKUP(C480,'BANK INF DECEMBER 2022'!C480:M996,11,FALSE),)</f>
        <v>271507.03999999998</v>
      </c>
      <c r="L480" s="204">
        <f>IFERROR(VLOOKUP(C480,'BANK INF DECEMBER 2022'!C480:N996,12,FALSE),)</f>
        <v>120.56319999999833</v>
      </c>
      <c r="M480" s="204">
        <f>IFERROR(VLOOKUP(C480,'BANK INF DECEMBER 2022'!C480:O996,13,FALSE),)</f>
        <v>30167.45</v>
      </c>
      <c r="N480" s="204">
        <f>IFERROR(VLOOKUP(C480,'BANK INF DECEMBER 2022'!C480:P996,14,FALSE),)</f>
        <v>0</v>
      </c>
      <c r="O480" s="204">
        <f t="shared" si="29"/>
        <v>30288.013199999998</v>
      </c>
      <c r="P480" s="204">
        <f>IFERROR(VLOOKUP(C480,'BANK INF DECEMBER 2022'!C480:R996,16,FALSE),)</f>
        <v>0</v>
      </c>
      <c r="Q480" s="204">
        <f t="shared" si="28"/>
        <v>271386.4768</v>
      </c>
      <c r="R480" s="204">
        <f>IFERROR(VLOOKUP(C480,'BANK INF DECEMBER 2022'!C480:T996,18,FALSE),)</f>
        <v>12066.98</v>
      </c>
      <c r="S480" s="204">
        <f>IFERROR(VLOOKUP(C480,'BANK INF DECEMBER 2022'!C480:U996,19,FALSE),)</f>
        <v>30167.45</v>
      </c>
      <c r="T480" s="204">
        <f>IFERROR(VLOOKUP(C480,'BANK INF DECEMBER 2022'!C480:V996,20,FALSE),)</f>
        <v>1508.37</v>
      </c>
      <c r="U480" s="210">
        <f t="shared" si="30"/>
        <v>43742.8</v>
      </c>
      <c r="V480" s="210">
        <f t="shared" si="31"/>
        <v>345417.29</v>
      </c>
    </row>
    <row r="481" spans="1:22" s="194" customFormat="1" ht="29.15" customHeight="1">
      <c r="A481" s="211">
        <v>479</v>
      </c>
      <c r="B481" s="202">
        <v>7</v>
      </c>
      <c r="C481" s="710" t="s">
        <v>729</v>
      </c>
      <c r="D481" s="203" t="s">
        <v>787</v>
      </c>
      <c r="E481" s="203" t="str">
        <f>IFERROR(VLOOKUP(C481,'BANK INF DECEMBER 2022'!C481:F997,4,FALSE),)</f>
        <v>0152707447500</v>
      </c>
      <c r="F481" s="204" t="s">
        <v>245</v>
      </c>
      <c r="G481" s="204">
        <f>IFERROR(VLOOKUP(C481,'BANK INF DECEMBER 2022'!C481:H997,6,FALSE),)</f>
        <v>13</v>
      </c>
      <c r="H481" s="204">
        <f>IFERROR(VLOOKUP(C481,'BANK INF DECEMBER 2022'!C481:I997,7,FALSE),)</f>
        <v>15000</v>
      </c>
      <c r="I481" s="204">
        <f>IFERROR(VLOOKUP(C481,'BANK INF DECEMBER 2022'!C481:J997,8,FALSE),)</f>
        <v>390000</v>
      </c>
      <c r="J481" s="204">
        <f>IFERROR(VLOOKUP(C481,'BANK INF DECEMBER 2022'!C481:L997,10,FALSE),)</f>
        <v>363012.92</v>
      </c>
      <c r="K481" s="204">
        <f>IFERROR(VLOOKUP(C481,'BANK INF DECEMBER 2022'!C481:M997,11,FALSE),)</f>
        <v>326711.63</v>
      </c>
      <c r="L481" s="204">
        <f>IFERROR(VLOOKUP(C481,'BANK INF DECEMBER 2022'!C481:N997,12,FALSE),)</f>
        <v>4536.9304000000002</v>
      </c>
      <c r="M481" s="204">
        <f>IFERROR(VLOOKUP(C481,'BANK INF DECEMBER 2022'!C481:O997,13,FALSE),)</f>
        <v>36301.29</v>
      </c>
      <c r="N481" s="204">
        <f>IFERROR(VLOOKUP(C481,'BANK INF DECEMBER 2022'!C481:P997,14,FALSE),)</f>
        <v>0</v>
      </c>
      <c r="O481" s="204">
        <f t="shared" si="29"/>
        <v>40838.220399999998</v>
      </c>
      <c r="P481" s="204">
        <f>IFERROR(VLOOKUP(C481,'BANK INF DECEMBER 2022'!C481:R997,16,FALSE),)</f>
        <v>0</v>
      </c>
      <c r="Q481" s="204">
        <f t="shared" si="28"/>
        <v>322174.69959999999</v>
      </c>
      <c r="R481" s="204">
        <f>IFERROR(VLOOKUP(C481,'BANK INF DECEMBER 2022'!C481:T997,18,FALSE),)</f>
        <v>14520.52</v>
      </c>
      <c r="S481" s="204">
        <f>IFERROR(VLOOKUP(C481,'BANK INF DECEMBER 2022'!C481:U997,19,FALSE),)</f>
        <v>36301.29</v>
      </c>
      <c r="T481" s="204">
        <f>IFERROR(VLOOKUP(C481,'BANK INF DECEMBER 2022'!C481:V997,20,FALSE),)</f>
        <v>1815.06</v>
      </c>
      <c r="U481" s="210">
        <f t="shared" si="30"/>
        <v>52636.869999999995</v>
      </c>
      <c r="V481" s="210">
        <f t="shared" si="31"/>
        <v>415649.79</v>
      </c>
    </row>
    <row r="482" spans="1:22" s="194" customFormat="1" ht="29.15" customHeight="1">
      <c r="A482" s="211">
        <v>480</v>
      </c>
      <c r="B482" s="202">
        <v>7</v>
      </c>
      <c r="C482" s="710" t="s">
        <v>730</v>
      </c>
      <c r="D482" s="203" t="s">
        <v>787</v>
      </c>
      <c r="E482" s="203" t="str">
        <f>IFERROR(VLOOKUP(C482,'BANK INF DECEMBER 2022'!C482:F998,4,FALSE),)</f>
        <v>0152603153000</v>
      </c>
      <c r="F482" s="204" t="s">
        <v>245</v>
      </c>
      <c r="G482" s="204">
        <f>IFERROR(VLOOKUP(C482,'BANK INF DECEMBER 2022'!C482:H998,6,FALSE),)</f>
        <v>5</v>
      </c>
      <c r="H482" s="204">
        <f>IFERROR(VLOOKUP(C482,'BANK INF DECEMBER 2022'!C482:I998,7,FALSE),)</f>
        <v>15000</v>
      </c>
      <c r="I482" s="204">
        <f>IFERROR(VLOOKUP(C482,'BANK INF DECEMBER 2022'!C482:J998,8,FALSE),)</f>
        <v>390000</v>
      </c>
      <c r="J482" s="204">
        <f>IFERROR(VLOOKUP(C482,'BANK INF DECEMBER 2022'!C482:L998,10,FALSE),)</f>
        <v>132004.38</v>
      </c>
      <c r="K482" s="204">
        <f>IFERROR(VLOOKUP(C482,'BANK INF DECEMBER 2022'!C482:M998,11,FALSE),)</f>
        <v>118803.94</v>
      </c>
      <c r="L482" s="204">
        <f>IFERROR(VLOOKUP(C482,'BANK INF DECEMBER 2022'!C482:N998,12,FALSE),)</f>
        <v>0</v>
      </c>
      <c r="M482" s="204">
        <f>IFERROR(VLOOKUP(C482,'BANK INF DECEMBER 2022'!C482:O998,13,FALSE),)</f>
        <v>13200.44</v>
      </c>
      <c r="N482" s="204">
        <f>IFERROR(VLOOKUP(C482,'BANK INF DECEMBER 2022'!C482:P998,14,FALSE),)</f>
        <v>0</v>
      </c>
      <c r="O482" s="204">
        <f t="shared" si="29"/>
        <v>13200.44</v>
      </c>
      <c r="P482" s="204">
        <f>IFERROR(VLOOKUP(C482,'BANK INF DECEMBER 2022'!C482:R998,16,FALSE),)</f>
        <v>0</v>
      </c>
      <c r="Q482" s="204">
        <f t="shared" si="28"/>
        <v>118803.94</v>
      </c>
      <c r="R482" s="204">
        <f>IFERROR(VLOOKUP(C482,'BANK INF DECEMBER 2022'!C482:T998,18,FALSE),)</f>
        <v>5280.18</v>
      </c>
      <c r="S482" s="204">
        <f>IFERROR(VLOOKUP(C482,'BANK INF DECEMBER 2022'!C482:U998,19,FALSE),)</f>
        <v>13200.44</v>
      </c>
      <c r="T482" s="204">
        <f>IFERROR(VLOOKUP(C482,'BANK INF DECEMBER 2022'!C482:V998,20,FALSE),)</f>
        <v>660.02</v>
      </c>
      <c r="U482" s="210">
        <f t="shared" si="30"/>
        <v>19140.640000000003</v>
      </c>
      <c r="V482" s="210">
        <f t="shared" si="31"/>
        <v>151145.02000000002</v>
      </c>
    </row>
    <row r="483" spans="1:22" s="194" customFormat="1" ht="29.15" customHeight="1">
      <c r="A483" s="211">
        <v>481</v>
      </c>
      <c r="B483" s="202">
        <v>7</v>
      </c>
      <c r="C483" s="710" t="s">
        <v>731</v>
      </c>
      <c r="D483" s="203" t="s">
        <v>787</v>
      </c>
      <c r="E483" s="203" t="str">
        <f>IFERROR(VLOOKUP(C483,'BANK INF DECEMBER 2022'!C483:F999,4,FALSE),)</f>
        <v>0152705543600</v>
      </c>
      <c r="F483" s="204" t="s">
        <v>194</v>
      </c>
      <c r="G483" s="204">
        <f>IFERROR(VLOOKUP(C483,'BANK INF DECEMBER 2022'!C483:H999,6,FALSE),)</f>
        <v>24</v>
      </c>
      <c r="H483" s="204">
        <f>IFERROR(VLOOKUP(C483,'BANK INF DECEMBER 2022'!C483:I999,7,FALSE),)</f>
        <v>12500</v>
      </c>
      <c r="I483" s="204">
        <f>IFERROR(VLOOKUP(C483,'BANK INF DECEMBER 2022'!C483:J999,8,FALSE),)</f>
        <v>325000</v>
      </c>
      <c r="J483" s="204">
        <f>IFERROR(VLOOKUP(C483,'BANK INF DECEMBER 2022'!C483:L999,10,FALSE),)</f>
        <v>544185.44999999995</v>
      </c>
      <c r="K483" s="204">
        <f>IFERROR(VLOOKUP(C483,'BANK INF DECEMBER 2022'!C483:M999,11,FALSE),)</f>
        <v>489766.89999999997</v>
      </c>
      <c r="L483" s="204">
        <f>IFERROR(VLOOKUP(C483,'BANK INF DECEMBER 2022'!C483:N999,12,FALSE),)</f>
        <v>17581.351999999999</v>
      </c>
      <c r="M483" s="204">
        <f>IFERROR(VLOOKUP(C483,'BANK INF DECEMBER 2022'!C483:O999,13,FALSE),)</f>
        <v>54418.55</v>
      </c>
      <c r="N483" s="204">
        <f>IFERROR(VLOOKUP(C483,'BANK INF DECEMBER 2022'!C483:P999,14,FALSE),)</f>
        <v>0</v>
      </c>
      <c r="O483" s="204">
        <f t="shared" si="29"/>
        <v>71999.902000000002</v>
      </c>
      <c r="P483" s="204">
        <f>IFERROR(VLOOKUP(C483,'BANK INF DECEMBER 2022'!C483:R999,16,FALSE),)</f>
        <v>0</v>
      </c>
      <c r="Q483" s="204">
        <f t="shared" si="28"/>
        <v>472185.54799999995</v>
      </c>
      <c r="R483" s="204">
        <f>IFERROR(VLOOKUP(C483,'BANK INF DECEMBER 2022'!C483:T999,18,FALSE),)</f>
        <v>21767.42</v>
      </c>
      <c r="S483" s="204">
        <f>IFERROR(VLOOKUP(C483,'BANK INF DECEMBER 2022'!C483:U999,19,FALSE),)</f>
        <v>54418.55</v>
      </c>
      <c r="T483" s="204">
        <f>IFERROR(VLOOKUP(C483,'BANK INF DECEMBER 2022'!C483:V999,20,FALSE),)</f>
        <v>2720.93</v>
      </c>
      <c r="U483" s="210">
        <f t="shared" si="30"/>
        <v>78906.899999999994</v>
      </c>
      <c r="V483" s="210">
        <f t="shared" si="31"/>
        <v>623092.35</v>
      </c>
    </row>
    <row r="484" spans="1:22" s="194" customFormat="1" ht="29.15" customHeight="1">
      <c r="A484" s="211">
        <v>482</v>
      </c>
      <c r="B484" s="202">
        <v>7</v>
      </c>
      <c r="C484" s="710" t="s">
        <v>732</v>
      </c>
      <c r="D484" s="203" t="s">
        <v>787</v>
      </c>
      <c r="E484" s="203">
        <f>IFERROR(VLOOKUP(C484,'BANK INF DECEMBER 2022'!C484:F1000,4,FALSE),)</f>
        <v>0</v>
      </c>
      <c r="F484" s="204" t="s">
        <v>194</v>
      </c>
      <c r="G484" s="204">
        <f>IFERROR(VLOOKUP(C484,'BANK INF DECEMBER 2022'!C484:H1000,6,FALSE),)</f>
        <v>22</v>
      </c>
      <c r="H484" s="204">
        <f>IFERROR(VLOOKUP(C484,'BANK INF DECEMBER 2022'!C484:I1000,7,FALSE),)</f>
        <v>12500</v>
      </c>
      <c r="I484" s="204">
        <f>IFERROR(VLOOKUP(C484,'BANK INF DECEMBER 2022'!C484:J1000,8,FALSE),)</f>
        <v>325000</v>
      </c>
      <c r="J484" s="204">
        <f>IFERROR(VLOOKUP(C484,'BANK INF DECEMBER 2022'!C484:L1000,10,FALSE),)</f>
        <v>500017.31</v>
      </c>
      <c r="K484" s="204">
        <f>IFERROR(VLOOKUP(C484,'BANK INF DECEMBER 2022'!C484:M1000,11,FALSE),)</f>
        <v>450015.58</v>
      </c>
      <c r="L484" s="204">
        <f>IFERROR(VLOOKUP(C484,'BANK INF DECEMBER 2022'!C484:N1000,12,FALSE),)</f>
        <v>14401.246400000002</v>
      </c>
      <c r="M484" s="204">
        <f>IFERROR(VLOOKUP(C484,'BANK INF DECEMBER 2022'!C484:O1000,13,FALSE),)</f>
        <v>50001.73</v>
      </c>
      <c r="N484" s="204">
        <f>IFERROR(VLOOKUP(C484,'BANK INF DECEMBER 2022'!C484:P1000,14,FALSE),)</f>
        <v>0</v>
      </c>
      <c r="O484" s="204">
        <f t="shared" si="29"/>
        <v>64402.976400000007</v>
      </c>
      <c r="P484" s="204">
        <f>IFERROR(VLOOKUP(C484,'BANK INF DECEMBER 2022'!C484:R1000,16,FALSE),)</f>
        <v>0</v>
      </c>
      <c r="Q484" s="204">
        <f t="shared" si="28"/>
        <v>435614.33360000001</v>
      </c>
      <c r="R484" s="204">
        <f>IFERROR(VLOOKUP(C484,'BANK INF DECEMBER 2022'!C484:T1000,18,FALSE),)</f>
        <v>20000.689999999999</v>
      </c>
      <c r="S484" s="204">
        <f>IFERROR(VLOOKUP(C484,'BANK INF DECEMBER 2022'!C484:U1000,19,FALSE),)</f>
        <v>50001.73</v>
      </c>
      <c r="T484" s="204">
        <f>IFERROR(VLOOKUP(C484,'BANK INF DECEMBER 2022'!C484:V1000,20,FALSE),)</f>
        <v>2500.09</v>
      </c>
      <c r="U484" s="210">
        <f t="shared" si="30"/>
        <v>72502.509999999995</v>
      </c>
      <c r="V484" s="210">
        <f t="shared" si="31"/>
        <v>572519.81999999995</v>
      </c>
    </row>
    <row r="485" spans="1:22" s="194" customFormat="1" ht="29.15" customHeight="1">
      <c r="A485" s="211">
        <v>483</v>
      </c>
      <c r="B485" s="202">
        <v>7</v>
      </c>
      <c r="C485" s="710" t="s">
        <v>733</v>
      </c>
      <c r="D485" s="203" t="s">
        <v>787</v>
      </c>
      <c r="E485" s="203">
        <f>IFERROR(VLOOKUP(C485,'BANK INF DECEMBER 2022'!C485:F1001,4,FALSE),)</f>
        <v>0</v>
      </c>
      <c r="F485" s="204" t="s">
        <v>194</v>
      </c>
      <c r="G485" s="204">
        <f>IFERROR(VLOOKUP(C485,'BANK INF DECEMBER 2022'!C485:H1001,6,FALSE),)</f>
        <v>12</v>
      </c>
      <c r="H485" s="204">
        <f>IFERROR(VLOOKUP(C485,'BANK INF DECEMBER 2022'!C485:I1001,7,FALSE),)</f>
        <v>12500</v>
      </c>
      <c r="I485" s="204">
        <f>IFERROR(VLOOKUP(C485,'BANK INF DECEMBER 2022'!C485:J1001,8,FALSE),)</f>
        <v>325000</v>
      </c>
      <c r="J485" s="204">
        <f>IFERROR(VLOOKUP(C485,'BANK INF DECEMBER 2022'!C485:L1001,10,FALSE),)</f>
        <v>282510.19</v>
      </c>
      <c r="K485" s="204">
        <f>IFERROR(VLOOKUP(C485,'BANK INF DECEMBER 2022'!C485:M1001,11,FALSE),)</f>
        <v>254259.17</v>
      </c>
      <c r="L485" s="204">
        <f>IFERROR(VLOOKUP(C485,'BANK INF DECEMBER 2022'!C485:N1001,12,FALSE),)</f>
        <v>0</v>
      </c>
      <c r="M485" s="204">
        <f>IFERROR(VLOOKUP(C485,'BANK INF DECEMBER 2022'!C485:O1001,13,FALSE),)</f>
        <v>28251.02</v>
      </c>
      <c r="N485" s="204">
        <f>IFERROR(VLOOKUP(C485,'BANK INF DECEMBER 2022'!C485:P1001,14,FALSE),)</f>
        <v>0</v>
      </c>
      <c r="O485" s="204">
        <f t="shared" si="29"/>
        <v>28251.02</v>
      </c>
      <c r="P485" s="204">
        <f>IFERROR(VLOOKUP(C485,'BANK INF DECEMBER 2022'!C485:R1001,16,FALSE),)</f>
        <v>0</v>
      </c>
      <c r="Q485" s="204">
        <f t="shared" si="28"/>
        <v>254259.17</v>
      </c>
      <c r="R485" s="204">
        <f>IFERROR(VLOOKUP(C485,'BANK INF DECEMBER 2022'!C485:T1001,18,FALSE),)</f>
        <v>11300.41</v>
      </c>
      <c r="S485" s="204">
        <f>IFERROR(VLOOKUP(C485,'BANK INF DECEMBER 2022'!C485:U1001,19,FALSE),)</f>
        <v>28251.02</v>
      </c>
      <c r="T485" s="204">
        <f>IFERROR(VLOOKUP(C485,'BANK INF DECEMBER 2022'!C485:V1001,20,FALSE),)</f>
        <v>1412.55</v>
      </c>
      <c r="U485" s="210">
        <f t="shared" si="30"/>
        <v>40963.980000000003</v>
      </c>
      <c r="V485" s="210">
        <f t="shared" si="31"/>
        <v>323474.17</v>
      </c>
    </row>
    <row r="486" spans="1:22" s="194" customFormat="1" ht="29.15" customHeight="1">
      <c r="A486" s="211">
        <v>484</v>
      </c>
      <c r="B486" s="202">
        <v>7</v>
      </c>
      <c r="C486" s="710" t="s">
        <v>734</v>
      </c>
      <c r="D486" s="203" t="s">
        <v>787</v>
      </c>
      <c r="E486" s="203" t="str">
        <f>IFERROR(VLOOKUP(C486,'BANK INF DECEMBER 2022'!C486:F1002,4,FALSE),)</f>
        <v>0152324348200</v>
      </c>
      <c r="F486" s="204" t="s">
        <v>194</v>
      </c>
      <c r="G486" s="204">
        <f>IFERROR(VLOOKUP(C486,'BANK INF DECEMBER 2022'!C486:H1002,6,FALSE),)</f>
        <v>19</v>
      </c>
      <c r="H486" s="204">
        <f>IFERROR(VLOOKUP(C486,'BANK INF DECEMBER 2022'!C486:I1002,7,FALSE),)</f>
        <v>12500</v>
      </c>
      <c r="I486" s="204">
        <f>IFERROR(VLOOKUP(C486,'BANK INF DECEMBER 2022'!C486:J1002,8,FALSE),)</f>
        <v>325000</v>
      </c>
      <c r="J486" s="204">
        <f>IFERROR(VLOOKUP(C486,'BANK INF DECEMBER 2022'!C486:L1002,10,FALSE),)</f>
        <v>614195.64</v>
      </c>
      <c r="K486" s="204">
        <f>IFERROR(VLOOKUP(C486,'BANK INF DECEMBER 2022'!C486:M1002,11,FALSE),)</f>
        <v>552776.08000000007</v>
      </c>
      <c r="L486" s="204">
        <f>IFERROR(VLOOKUP(C486,'BANK INF DECEMBER 2022'!C486:N1002,12,FALSE),)</f>
        <v>26555.216000000015</v>
      </c>
      <c r="M486" s="204">
        <f>IFERROR(VLOOKUP(C486,'BANK INF DECEMBER 2022'!C486:O1002,13,FALSE),)</f>
        <v>61419.56</v>
      </c>
      <c r="N486" s="204">
        <f>IFERROR(VLOOKUP(C486,'BANK INF DECEMBER 2022'!C486:P1002,14,FALSE),)</f>
        <v>0</v>
      </c>
      <c r="O486" s="204">
        <f t="shared" si="29"/>
        <v>87974.776000000013</v>
      </c>
      <c r="P486" s="204">
        <f>IFERROR(VLOOKUP(C486,'BANK INF DECEMBER 2022'!C486:R1002,16,FALSE),)</f>
        <v>0</v>
      </c>
      <c r="Q486" s="204">
        <f t="shared" si="28"/>
        <v>526220.86400000006</v>
      </c>
      <c r="R486" s="204">
        <f>IFERROR(VLOOKUP(C486,'BANK INF DECEMBER 2022'!C486:T1002,18,FALSE),)</f>
        <v>24567.83</v>
      </c>
      <c r="S486" s="204">
        <f>IFERROR(VLOOKUP(C486,'BANK INF DECEMBER 2022'!C486:U1002,19,FALSE),)</f>
        <v>61419.56</v>
      </c>
      <c r="T486" s="204">
        <f>IFERROR(VLOOKUP(C486,'BANK INF DECEMBER 2022'!C486:V1002,20,FALSE),)</f>
        <v>3070.98</v>
      </c>
      <c r="U486" s="210">
        <f t="shared" si="30"/>
        <v>89058.37</v>
      </c>
      <c r="V486" s="210">
        <f t="shared" si="31"/>
        <v>703254.01</v>
      </c>
    </row>
    <row r="487" spans="1:22" s="194" customFormat="1" ht="29.15" customHeight="1">
      <c r="A487" s="211">
        <v>485</v>
      </c>
      <c r="B487" s="202">
        <v>7</v>
      </c>
      <c r="C487" s="710" t="s">
        <v>735</v>
      </c>
      <c r="D487" s="203" t="s">
        <v>787</v>
      </c>
      <c r="E487" s="203">
        <f>IFERROR(VLOOKUP(C487,'BANK INF DECEMBER 2022'!C487:F1003,4,FALSE),)</f>
        <v>0</v>
      </c>
      <c r="F487" s="204" t="s">
        <v>194</v>
      </c>
      <c r="G487" s="204">
        <f>IFERROR(VLOOKUP(C487,'BANK INF DECEMBER 2022'!C487:H1003,6,FALSE),)</f>
        <v>21</v>
      </c>
      <c r="H487" s="204">
        <f>IFERROR(VLOOKUP(C487,'BANK INF DECEMBER 2022'!C487:I1003,7,FALSE),)</f>
        <v>12500</v>
      </c>
      <c r="I487" s="204">
        <f>IFERROR(VLOOKUP(C487,'BANK INF DECEMBER 2022'!C487:J1003,8,FALSE),)</f>
        <v>325000</v>
      </c>
      <c r="J487" s="204">
        <f>IFERROR(VLOOKUP(C487,'BANK INF DECEMBER 2022'!C487:L1003,10,FALSE),)</f>
        <v>632528.46</v>
      </c>
      <c r="K487" s="204">
        <f>IFERROR(VLOOKUP(C487,'BANK INF DECEMBER 2022'!C487:M1003,11,FALSE),)</f>
        <v>569275.61</v>
      </c>
      <c r="L487" s="204">
        <f>IFERROR(VLOOKUP(C487,'BANK INF DECEMBER 2022'!C487:N1003,12,FALSE),)</f>
        <v>29855.121999999996</v>
      </c>
      <c r="M487" s="204">
        <f>IFERROR(VLOOKUP(C487,'BANK INF DECEMBER 2022'!C487:O1003,13,FALSE),)</f>
        <v>63252.85</v>
      </c>
      <c r="N487" s="204">
        <f>IFERROR(VLOOKUP(C487,'BANK INF DECEMBER 2022'!C487:P1003,14,FALSE),)</f>
        <v>0</v>
      </c>
      <c r="O487" s="204">
        <f t="shared" si="29"/>
        <v>93107.971999999994</v>
      </c>
      <c r="P487" s="204">
        <f>IFERROR(VLOOKUP(C487,'BANK INF DECEMBER 2022'!C487:R1003,16,FALSE),)</f>
        <v>0</v>
      </c>
      <c r="Q487" s="204">
        <f t="shared" si="28"/>
        <v>539420.48800000001</v>
      </c>
      <c r="R487" s="204">
        <f>IFERROR(VLOOKUP(C487,'BANK INF DECEMBER 2022'!C487:T1003,18,FALSE),)</f>
        <v>25301.14</v>
      </c>
      <c r="S487" s="204">
        <f>IFERROR(VLOOKUP(C487,'BANK INF DECEMBER 2022'!C487:U1003,19,FALSE),)</f>
        <v>63252.85</v>
      </c>
      <c r="T487" s="204">
        <f>IFERROR(VLOOKUP(C487,'BANK INF DECEMBER 2022'!C487:V1003,20,FALSE),)</f>
        <v>3162.64</v>
      </c>
      <c r="U487" s="210">
        <f t="shared" si="30"/>
        <v>91716.62999999999</v>
      </c>
      <c r="V487" s="210">
        <f t="shared" si="31"/>
        <v>724245.09</v>
      </c>
    </row>
    <row r="488" spans="1:22" s="194" customFormat="1" ht="29.15" customHeight="1">
      <c r="A488" s="211">
        <v>486</v>
      </c>
      <c r="B488" s="202">
        <v>7</v>
      </c>
      <c r="C488" s="710" t="s">
        <v>736</v>
      </c>
      <c r="D488" s="203" t="s">
        <v>787</v>
      </c>
      <c r="E488" s="203">
        <f>IFERROR(VLOOKUP(C488,'BANK INF DECEMBER 2022'!C488:F1004,4,FALSE),)</f>
        <v>0</v>
      </c>
      <c r="F488" s="204" t="s">
        <v>194</v>
      </c>
      <c r="G488" s="204">
        <f>IFERROR(VLOOKUP(C488,'BANK INF DECEMBER 2022'!C488:H1004,6,FALSE),)</f>
        <v>13</v>
      </c>
      <c r="H488" s="204">
        <f>IFERROR(VLOOKUP(C488,'BANK INF DECEMBER 2022'!C488:I1004,7,FALSE),)</f>
        <v>12500</v>
      </c>
      <c r="I488" s="204">
        <f>IFERROR(VLOOKUP(C488,'BANK INF DECEMBER 2022'!C488:J1004,8,FALSE),)</f>
        <v>325000</v>
      </c>
      <c r="J488" s="204">
        <f>IFERROR(VLOOKUP(C488,'BANK INF DECEMBER 2022'!C488:L1004,10,FALSE),)</f>
        <v>410019.04</v>
      </c>
      <c r="K488" s="204">
        <f>IFERROR(VLOOKUP(C488,'BANK INF DECEMBER 2022'!C488:M1004,11,FALSE),)</f>
        <v>369017.13999999996</v>
      </c>
      <c r="L488" s="204">
        <f>IFERROR(VLOOKUP(C488,'BANK INF DECEMBER 2022'!C488:N1004,12,FALSE),)</f>
        <v>7921.3711999999969</v>
      </c>
      <c r="M488" s="204">
        <f>IFERROR(VLOOKUP(C488,'BANK INF DECEMBER 2022'!C488:O1004,13,FALSE),)</f>
        <v>41001.9</v>
      </c>
      <c r="N488" s="204">
        <f>IFERROR(VLOOKUP(C488,'BANK INF DECEMBER 2022'!C488:P1004,14,FALSE),)</f>
        <v>0</v>
      </c>
      <c r="O488" s="204">
        <f t="shared" si="29"/>
        <v>48923.271199999996</v>
      </c>
      <c r="P488" s="204">
        <f>IFERROR(VLOOKUP(C488,'BANK INF DECEMBER 2022'!C488:R1004,16,FALSE),)</f>
        <v>0</v>
      </c>
      <c r="Q488" s="204">
        <f t="shared" si="28"/>
        <v>361095.76879999996</v>
      </c>
      <c r="R488" s="204">
        <f>IFERROR(VLOOKUP(C488,'BANK INF DECEMBER 2022'!C488:T1004,18,FALSE),)</f>
        <v>16400.759999999998</v>
      </c>
      <c r="S488" s="204">
        <f>IFERROR(VLOOKUP(C488,'BANK INF DECEMBER 2022'!C488:U1004,19,FALSE),)</f>
        <v>41001.9</v>
      </c>
      <c r="T488" s="204">
        <f>IFERROR(VLOOKUP(C488,'BANK INF DECEMBER 2022'!C488:V1004,20,FALSE),)</f>
        <v>2050.1</v>
      </c>
      <c r="U488" s="210">
        <f t="shared" si="30"/>
        <v>59452.76</v>
      </c>
      <c r="V488" s="210">
        <f t="shared" si="31"/>
        <v>469471.8</v>
      </c>
    </row>
    <row r="489" spans="1:22" s="194" customFormat="1" ht="29.15" customHeight="1">
      <c r="A489" s="211">
        <v>487</v>
      </c>
      <c r="B489" s="202">
        <v>7</v>
      </c>
      <c r="C489" s="710" t="s">
        <v>737</v>
      </c>
      <c r="D489" s="203" t="s">
        <v>787</v>
      </c>
      <c r="E489" s="203">
        <f>IFERROR(VLOOKUP(C489,'BANK INF DECEMBER 2022'!C489:F1005,4,FALSE),)</f>
        <v>0</v>
      </c>
      <c r="F489" s="204" t="s">
        <v>194</v>
      </c>
      <c r="G489" s="204">
        <f>IFERROR(VLOOKUP(C489,'BANK INF DECEMBER 2022'!C489:H1005,6,FALSE),)</f>
        <v>14</v>
      </c>
      <c r="H489" s="204">
        <f>IFERROR(VLOOKUP(C489,'BANK INF DECEMBER 2022'!C489:I1005,7,FALSE),)</f>
        <v>12500</v>
      </c>
      <c r="I489" s="204">
        <f>IFERROR(VLOOKUP(C489,'BANK INF DECEMBER 2022'!C489:J1005,8,FALSE),)</f>
        <v>325000</v>
      </c>
      <c r="J489" s="204">
        <f>IFERROR(VLOOKUP(C489,'BANK INF DECEMBER 2022'!C489:L1005,10,FALSE),)</f>
        <v>432519.81</v>
      </c>
      <c r="K489" s="204">
        <f>IFERROR(VLOOKUP(C489,'BANK INF DECEMBER 2022'!C489:M1005,11,FALSE),)</f>
        <v>389267.83</v>
      </c>
      <c r="L489" s="204">
        <f>IFERROR(VLOOKUP(C489,'BANK INF DECEMBER 2022'!C489:N1005,12,FALSE),)</f>
        <v>9541.4264000000021</v>
      </c>
      <c r="M489" s="204">
        <f>IFERROR(VLOOKUP(C489,'BANK INF DECEMBER 2022'!C489:O1005,13,FALSE),)</f>
        <v>43251.98</v>
      </c>
      <c r="N489" s="204">
        <f>IFERROR(VLOOKUP(C489,'BANK INF DECEMBER 2022'!C489:P1005,14,FALSE),)</f>
        <v>0</v>
      </c>
      <c r="O489" s="204">
        <f t="shared" si="29"/>
        <v>52793.406400000007</v>
      </c>
      <c r="P489" s="204">
        <f>IFERROR(VLOOKUP(C489,'BANK INF DECEMBER 2022'!C489:R1005,16,FALSE),)</f>
        <v>0</v>
      </c>
      <c r="Q489" s="204">
        <f t="shared" si="28"/>
        <v>379726.40359999996</v>
      </c>
      <c r="R489" s="204">
        <f>IFERROR(VLOOKUP(C489,'BANK INF DECEMBER 2022'!C489:T1005,18,FALSE),)</f>
        <v>17300.79</v>
      </c>
      <c r="S489" s="204">
        <f>IFERROR(VLOOKUP(C489,'BANK INF DECEMBER 2022'!C489:U1005,19,FALSE),)</f>
        <v>43251.98</v>
      </c>
      <c r="T489" s="204">
        <f>IFERROR(VLOOKUP(C489,'BANK INF DECEMBER 2022'!C489:V1005,20,FALSE),)</f>
        <v>2162.6</v>
      </c>
      <c r="U489" s="210">
        <f t="shared" si="30"/>
        <v>62715.37</v>
      </c>
      <c r="V489" s="210">
        <f t="shared" si="31"/>
        <v>495235.18</v>
      </c>
    </row>
    <row r="490" spans="1:22" s="194" customFormat="1" ht="29.15" customHeight="1">
      <c r="A490" s="211">
        <v>488</v>
      </c>
      <c r="B490" s="202">
        <v>7</v>
      </c>
      <c r="C490" s="710" t="s">
        <v>738</v>
      </c>
      <c r="D490" s="203" t="s">
        <v>787</v>
      </c>
      <c r="E490" s="203" t="str">
        <f>IFERROR(VLOOKUP(C490,'BANK INF DECEMBER 2022'!C490:F1006,4,FALSE),)</f>
        <v>0152710059200</v>
      </c>
      <c r="F490" s="204" t="s">
        <v>194</v>
      </c>
      <c r="G490" s="204">
        <f>IFERROR(VLOOKUP(C490,'BANK INF DECEMBER 2022'!C490:H1006,6,FALSE),)</f>
        <v>16</v>
      </c>
      <c r="H490" s="204">
        <f>IFERROR(VLOOKUP(C490,'BANK INF DECEMBER 2022'!C490:I1006,7,FALSE),)</f>
        <v>12500</v>
      </c>
      <c r="I490" s="204">
        <f>IFERROR(VLOOKUP(C490,'BANK INF DECEMBER 2022'!C490:J1006,8,FALSE),)</f>
        <v>325000</v>
      </c>
      <c r="J490" s="204">
        <f>IFERROR(VLOOKUP(C490,'BANK INF DECEMBER 2022'!C490:L1006,10,FALSE),)</f>
        <v>467520.58</v>
      </c>
      <c r="K490" s="204">
        <f>IFERROR(VLOOKUP(C490,'BANK INF DECEMBER 2022'!C490:M1006,11,FALSE),)</f>
        <v>420768.52</v>
      </c>
      <c r="L490" s="204">
        <f>IFERROR(VLOOKUP(C490,'BANK INF DECEMBER 2022'!C490:N1006,12,FALSE),)</f>
        <v>12061.481600000001</v>
      </c>
      <c r="M490" s="204">
        <f>IFERROR(VLOOKUP(C490,'BANK INF DECEMBER 2022'!C490:O1006,13,FALSE),)</f>
        <v>46752.06</v>
      </c>
      <c r="N490" s="204">
        <f>IFERROR(VLOOKUP(C490,'BANK INF DECEMBER 2022'!C490:P1006,14,FALSE),)</f>
        <v>0</v>
      </c>
      <c r="O490" s="204">
        <f t="shared" si="29"/>
        <v>58813.541599999997</v>
      </c>
      <c r="P490" s="204">
        <f>IFERROR(VLOOKUP(C490,'BANK INF DECEMBER 2022'!C490:R1006,16,FALSE),)</f>
        <v>0</v>
      </c>
      <c r="Q490" s="204">
        <f t="shared" si="28"/>
        <v>408707.03840000002</v>
      </c>
      <c r="R490" s="204">
        <f>IFERROR(VLOOKUP(C490,'BANK INF DECEMBER 2022'!C490:T1006,18,FALSE),)</f>
        <v>18700.82</v>
      </c>
      <c r="S490" s="204">
        <f>IFERROR(VLOOKUP(C490,'BANK INF DECEMBER 2022'!C490:U1006,19,FALSE),)</f>
        <v>46752.06</v>
      </c>
      <c r="T490" s="204">
        <f>IFERROR(VLOOKUP(C490,'BANK INF DECEMBER 2022'!C490:V1006,20,FALSE),)</f>
        <v>2337.6</v>
      </c>
      <c r="U490" s="210">
        <f t="shared" si="30"/>
        <v>67790.48</v>
      </c>
      <c r="V490" s="210">
        <f t="shared" si="31"/>
        <v>535311.06000000006</v>
      </c>
    </row>
    <row r="491" spans="1:22" s="194" customFormat="1" ht="29.15" customHeight="1">
      <c r="A491" s="211">
        <v>489</v>
      </c>
      <c r="B491" s="202">
        <v>8</v>
      </c>
      <c r="C491" s="710" t="s">
        <v>739</v>
      </c>
      <c r="D491" s="203" t="s">
        <v>787</v>
      </c>
      <c r="E491" s="203">
        <f>IFERROR(VLOOKUP(C491,'BANK INF DECEMBER 2022'!C491:F1007,4,FALSE),)</f>
        <v>0</v>
      </c>
      <c r="F491" s="204" t="s">
        <v>194</v>
      </c>
      <c r="G491" s="204">
        <f>IFERROR(VLOOKUP(C491,'BANK INF DECEMBER 2022'!C491:H1007,6,FALSE),)</f>
        <v>18</v>
      </c>
      <c r="H491" s="204">
        <f>IFERROR(VLOOKUP(C491,'BANK INF DECEMBER 2022'!C491:I1007,7,FALSE),)</f>
        <v>12500</v>
      </c>
      <c r="I491" s="204">
        <f>IFERROR(VLOOKUP(C491,'BANK INF DECEMBER 2022'!C491:J1007,8,FALSE),)</f>
        <v>325000</v>
      </c>
      <c r="J491" s="204">
        <f>IFERROR(VLOOKUP(C491,'BANK INF DECEMBER 2022'!C491:L1007,10,FALSE),)</f>
        <v>530023.46</v>
      </c>
      <c r="K491" s="204">
        <f>IFERROR(VLOOKUP(C491,'BANK INF DECEMBER 2022'!C491:M1007,11,FALSE),)</f>
        <v>477021.11</v>
      </c>
      <c r="L491" s="204">
        <f>IFERROR(VLOOKUP(C491,'BANK INF DECEMBER 2022'!C491:N1007,12,FALSE),)</f>
        <v>16561.6888</v>
      </c>
      <c r="M491" s="204">
        <f>IFERROR(VLOOKUP(C491,'BANK INF DECEMBER 2022'!C491:O1007,13,FALSE),)</f>
        <v>53002.35</v>
      </c>
      <c r="N491" s="204">
        <f>IFERROR(VLOOKUP(C491,'BANK INF DECEMBER 2022'!C491:P1007,14,FALSE),)</f>
        <v>0</v>
      </c>
      <c r="O491" s="204">
        <f t="shared" si="29"/>
        <v>69564.038799999995</v>
      </c>
      <c r="P491" s="204">
        <f>IFERROR(VLOOKUP(C491,'BANK INF DECEMBER 2022'!C491:R1007,16,FALSE),)</f>
        <v>0</v>
      </c>
      <c r="Q491" s="204">
        <f t="shared" si="28"/>
        <v>460459.42119999998</v>
      </c>
      <c r="R491" s="204">
        <f>IFERROR(VLOOKUP(C491,'BANK INF DECEMBER 2022'!C491:T1007,18,FALSE),)</f>
        <v>21200.94</v>
      </c>
      <c r="S491" s="204">
        <f>IFERROR(VLOOKUP(C491,'BANK INF DECEMBER 2022'!C491:U1007,19,FALSE),)</f>
        <v>53002.35</v>
      </c>
      <c r="T491" s="204">
        <f>IFERROR(VLOOKUP(C491,'BANK INF DECEMBER 2022'!C491:V1007,20,FALSE),)</f>
        <v>2650.12</v>
      </c>
      <c r="U491" s="210">
        <f t="shared" si="30"/>
        <v>76853.409999999989</v>
      </c>
      <c r="V491" s="210">
        <f t="shared" si="31"/>
        <v>606876.87</v>
      </c>
    </row>
    <row r="492" spans="1:22" s="194" customFormat="1" ht="29.15" customHeight="1">
      <c r="A492" s="211">
        <v>490</v>
      </c>
      <c r="B492" s="202">
        <v>8</v>
      </c>
      <c r="C492" s="710" t="s">
        <v>740</v>
      </c>
      <c r="D492" s="203" t="s">
        <v>787</v>
      </c>
      <c r="E492" s="203" t="str">
        <f>IFERROR(VLOOKUP(C492,'BANK INF DECEMBER 2022'!C492:F1008,4,FALSE),)</f>
        <v>0152704644500</v>
      </c>
      <c r="F492" s="204" t="s">
        <v>194</v>
      </c>
      <c r="G492" s="204">
        <f>IFERROR(VLOOKUP(C492,'BANK INF DECEMBER 2022'!C492:H1008,6,FALSE),)</f>
        <v>24</v>
      </c>
      <c r="H492" s="204">
        <f>IFERROR(VLOOKUP(C492,'BANK INF DECEMBER 2022'!C492:I1008,7,FALSE),)</f>
        <v>12500</v>
      </c>
      <c r="I492" s="204">
        <f>IFERROR(VLOOKUP(C492,'BANK INF DECEMBER 2022'!C492:J1008,8,FALSE),)</f>
        <v>325000</v>
      </c>
      <c r="J492" s="204">
        <f>IFERROR(VLOOKUP(C492,'BANK INF DECEMBER 2022'!C492:L1008,10,FALSE),)</f>
        <v>750034.62</v>
      </c>
      <c r="K492" s="204">
        <f>IFERROR(VLOOKUP(C492,'BANK INF DECEMBER 2022'!C492:M1008,11,FALSE),)</f>
        <v>675031.16</v>
      </c>
      <c r="L492" s="204">
        <f>IFERROR(VLOOKUP(C492,'BANK INF DECEMBER 2022'!C492:N1008,12,FALSE),)</f>
        <v>51006.232000000004</v>
      </c>
      <c r="M492" s="204">
        <f>IFERROR(VLOOKUP(C492,'BANK INF DECEMBER 2022'!C492:O1008,13,FALSE),)</f>
        <v>75003.460000000006</v>
      </c>
      <c r="N492" s="204">
        <f>IFERROR(VLOOKUP(C492,'BANK INF DECEMBER 2022'!C492:P1008,14,FALSE),)</f>
        <v>100000</v>
      </c>
      <c r="O492" s="204">
        <f t="shared" si="29"/>
        <v>226009.69200000001</v>
      </c>
      <c r="P492" s="204">
        <f>IFERROR(VLOOKUP(C492,'BANK INF DECEMBER 2022'!C492:R1008,16,FALSE),)</f>
        <v>0</v>
      </c>
      <c r="Q492" s="204">
        <f t="shared" si="28"/>
        <v>524024.92799999996</v>
      </c>
      <c r="R492" s="204">
        <f>IFERROR(VLOOKUP(C492,'BANK INF DECEMBER 2022'!C492:T1008,18,FALSE),)</f>
        <v>30001.38</v>
      </c>
      <c r="S492" s="204">
        <f>IFERROR(VLOOKUP(C492,'BANK INF DECEMBER 2022'!C492:U1008,19,FALSE),)</f>
        <v>75003.460000000006</v>
      </c>
      <c r="T492" s="204">
        <f>IFERROR(VLOOKUP(C492,'BANK INF DECEMBER 2022'!C492:V1008,20,FALSE),)</f>
        <v>3750.17</v>
      </c>
      <c r="U492" s="210">
        <f t="shared" si="30"/>
        <v>108755.01000000001</v>
      </c>
      <c r="V492" s="210">
        <f t="shared" si="31"/>
        <v>858789.63</v>
      </c>
    </row>
    <row r="493" spans="1:22" s="194" customFormat="1" ht="29.15" customHeight="1">
      <c r="A493" s="211">
        <v>491</v>
      </c>
      <c r="B493" s="202">
        <v>8</v>
      </c>
      <c r="C493" s="710" t="s">
        <v>741</v>
      </c>
      <c r="D493" s="203" t="s">
        <v>787</v>
      </c>
      <c r="E493" s="203" t="str">
        <f>IFERROR(VLOOKUP(C493,'BANK INF DECEMBER 2022'!C493:F1009,4,FALSE),)</f>
        <v>0152709627100</v>
      </c>
      <c r="F493" s="204" t="s">
        <v>194</v>
      </c>
      <c r="G493" s="204">
        <f>IFERROR(VLOOKUP(C493,'BANK INF DECEMBER 2022'!C493:H1009,6,FALSE),)</f>
        <v>3</v>
      </c>
      <c r="H493" s="204">
        <f>IFERROR(VLOOKUP(C493,'BANK INF DECEMBER 2022'!C493:I1009,7,FALSE),)</f>
        <v>12500</v>
      </c>
      <c r="I493" s="204">
        <f>IFERROR(VLOOKUP(C493,'BANK INF DECEMBER 2022'!C493:J1009,8,FALSE),)</f>
        <v>325000</v>
      </c>
      <c r="J493" s="204">
        <f>IFERROR(VLOOKUP(C493,'BANK INF DECEMBER 2022'!C493:L1009,10,FALSE),)</f>
        <v>50000.959999999999</v>
      </c>
      <c r="K493" s="204">
        <f>IFERROR(VLOOKUP(C493,'BANK INF DECEMBER 2022'!C493:M1009,11,FALSE),)</f>
        <v>45000.86</v>
      </c>
      <c r="L493" s="204">
        <f>IFERROR(VLOOKUP(C493,'BANK INF DECEMBER 2022'!C493:N1009,12,FALSE),)</f>
        <v>0</v>
      </c>
      <c r="M493" s="204">
        <f>IFERROR(VLOOKUP(C493,'BANK INF DECEMBER 2022'!C493:O1009,13,FALSE),)</f>
        <v>5000.1000000000004</v>
      </c>
      <c r="N493" s="204">
        <f>IFERROR(VLOOKUP(C493,'BANK INF DECEMBER 2022'!C493:P1009,14,FALSE),)</f>
        <v>0</v>
      </c>
      <c r="O493" s="204">
        <f t="shared" si="29"/>
        <v>5000.1000000000004</v>
      </c>
      <c r="P493" s="204">
        <f>IFERROR(VLOOKUP(C493,'BANK INF DECEMBER 2022'!C493:R1009,16,FALSE),)</f>
        <v>0</v>
      </c>
      <c r="Q493" s="204">
        <f t="shared" si="28"/>
        <v>45000.86</v>
      </c>
      <c r="R493" s="204">
        <f>IFERROR(VLOOKUP(C493,'BANK INF DECEMBER 2022'!C493:T1009,18,FALSE),)</f>
        <v>2000.04</v>
      </c>
      <c r="S493" s="204">
        <f>IFERROR(VLOOKUP(C493,'BANK INF DECEMBER 2022'!C493:U1009,19,FALSE),)</f>
        <v>5000.1000000000004</v>
      </c>
      <c r="T493" s="204">
        <f>IFERROR(VLOOKUP(C493,'BANK INF DECEMBER 2022'!C493:V1009,20,FALSE),)</f>
        <v>250</v>
      </c>
      <c r="U493" s="210">
        <f t="shared" si="30"/>
        <v>7250.14</v>
      </c>
      <c r="V493" s="210">
        <f t="shared" si="31"/>
        <v>57251.1</v>
      </c>
    </row>
    <row r="494" spans="1:22" s="194" customFormat="1" ht="29.15" customHeight="1">
      <c r="A494" s="211">
        <v>492</v>
      </c>
      <c r="B494" s="202">
        <v>8</v>
      </c>
      <c r="C494" s="710" t="s">
        <v>742</v>
      </c>
      <c r="D494" s="203" t="s">
        <v>787</v>
      </c>
      <c r="E494" s="203" t="str">
        <f>IFERROR(VLOOKUP(C494,'BANK INF DECEMBER 2022'!C494:F1010,4,FALSE),)</f>
        <v>0152710292700</v>
      </c>
      <c r="F494" s="204" t="s">
        <v>194</v>
      </c>
      <c r="G494" s="204">
        <f>IFERROR(VLOOKUP(C494,'BANK INF DECEMBER 2022'!C494:H1010,6,FALSE),)</f>
        <v>3</v>
      </c>
      <c r="H494" s="204">
        <f>IFERROR(VLOOKUP(C494,'BANK INF DECEMBER 2022'!C494:I1010,7,FALSE),)</f>
        <v>12500</v>
      </c>
      <c r="I494" s="204">
        <f>IFERROR(VLOOKUP(C494,'BANK INF DECEMBER 2022'!C494:J1010,8,FALSE),)</f>
        <v>325000</v>
      </c>
      <c r="J494" s="204">
        <f>IFERROR(VLOOKUP(C494,'BANK INF DECEMBER 2022'!C494:L1010,10,FALSE),)</f>
        <v>50000.959999999999</v>
      </c>
      <c r="K494" s="204">
        <f>IFERROR(VLOOKUP(C494,'BANK INF DECEMBER 2022'!C494:M1010,11,FALSE),)</f>
        <v>45000.86</v>
      </c>
      <c r="L494" s="204">
        <f>IFERROR(VLOOKUP(C494,'BANK INF DECEMBER 2022'!C494:N1010,12,FALSE),)</f>
        <v>0</v>
      </c>
      <c r="M494" s="204">
        <f>IFERROR(VLOOKUP(C494,'BANK INF DECEMBER 2022'!C494:O1010,13,FALSE),)</f>
        <v>5000.1000000000004</v>
      </c>
      <c r="N494" s="204">
        <f>IFERROR(VLOOKUP(C494,'BANK INF DECEMBER 2022'!C494:P1010,14,FALSE),)</f>
        <v>0</v>
      </c>
      <c r="O494" s="204">
        <f t="shared" si="29"/>
        <v>5000.1000000000004</v>
      </c>
      <c r="P494" s="204">
        <f>IFERROR(VLOOKUP(C494,'BANK INF DECEMBER 2022'!C494:R1010,16,FALSE),)</f>
        <v>0</v>
      </c>
      <c r="Q494" s="204">
        <f t="shared" si="28"/>
        <v>45000.86</v>
      </c>
      <c r="R494" s="204">
        <f>IFERROR(VLOOKUP(C494,'BANK INF DECEMBER 2022'!C494:T1010,18,FALSE),)</f>
        <v>2000.04</v>
      </c>
      <c r="S494" s="204">
        <f>IFERROR(VLOOKUP(C494,'BANK INF DECEMBER 2022'!C494:U1010,19,FALSE),)</f>
        <v>5000.1000000000004</v>
      </c>
      <c r="T494" s="204">
        <f>IFERROR(VLOOKUP(C494,'BANK INF DECEMBER 2022'!C494:V1010,20,FALSE),)</f>
        <v>250</v>
      </c>
      <c r="U494" s="210">
        <f t="shared" si="30"/>
        <v>7250.14</v>
      </c>
      <c r="V494" s="210">
        <f t="shared" si="31"/>
        <v>57251.1</v>
      </c>
    </row>
    <row r="495" spans="1:22" s="194" customFormat="1" ht="29.15" customHeight="1">
      <c r="A495" s="211">
        <v>493</v>
      </c>
      <c r="B495" s="202">
        <v>8</v>
      </c>
      <c r="C495" s="710" t="s">
        <v>743</v>
      </c>
      <c r="D495" s="203" t="s">
        <v>787</v>
      </c>
      <c r="E495" s="203" t="str">
        <f>IFERROR(VLOOKUP(C495,'BANK INF DECEMBER 2022'!C495:F1011,4,FALSE),)</f>
        <v>0152710280000</v>
      </c>
      <c r="F495" s="204" t="s">
        <v>194</v>
      </c>
      <c r="G495" s="204">
        <f>IFERROR(VLOOKUP(C495,'BANK INF DECEMBER 2022'!C495:H1011,6,FALSE),)</f>
        <v>3</v>
      </c>
      <c r="H495" s="204">
        <f>IFERROR(VLOOKUP(C495,'BANK INF DECEMBER 2022'!C495:I1011,7,FALSE),)</f>
        <v>12500</v>
      </c>
      <c r="I495" s="204">
        <f>IFERROR(VLOOKUP(C495,'BANK INF DECEMBER 2022'!C495:J1011,8,FALSE),)</f>
        <v>325000</v>
      </c>
      <c r="J495" s="204">
        <f>IFERROR(VLOOKUP(C495,'BANK INF DECEMBER 2022'!C495:L1011,10,FALSE),)</f>
        <v>50000.959999999999</v>
      </c>
      <c r="K495" s="204">
        <f>IFERROR(VLOOKUP(C495,'BANK INF DECEMBER 2022'!C495:M1011,11,FALSE),)</f>
        <v>45000.86</v>
      </c>
      <c r="L495" s="204">
        <f>IFERROR(VLOOKUP(C495,'BANK INF DECEMBER 2022'!C495:N1011,12,FALSE),)</f>
        <v>0</v>
      </c>
      <c r="M495" s="204">
        <f>IFERROR(VLOOKUP(C495,'BANK INF DECEMBER 2022'!C495:O1011,13,FALSE),)</f>
        <v>5000.1000000000004</v>
      </c>
      <c r="N495" s="204">
        <f>IFERROR(VLOOKUP(C495,'BANK INF DECEMBER 2022'!C495:P1011,14,FALSE),)</f>
        <v>0</v>
      </c>
      <c r="O495" s="204">
        <f t="shared" si="29"/>
        <v>5000.1000000000004</v>
      </c>
      <c r="P495" s="204">
        <f>IFERROR(VLOOKUP(C495,'BANK INF DECEMBER 2022'!C495:R1011,16,FALSE),)</f>
        <v>0</v>
      </c>
      <c r="Q495" s="204">
        <f t="shared" si="28"/>
        <v>45000.86</v>
      </c>
      <c r="R495" s="204">
        <f>IFERROR(VLOOKUP(C495,'BANK INF DECEMBER 2022'!C495:T1011,18,FALSE),)</f>
        <v>2000.04</v>
      </c>
      <c r="S495" s="204">
        <f>IFERROR(VLOOKUP(C495,'BANK INF DECEMBER 2022'!C495:U1011,19,FALSE),)</f>
        <v>5000.1000000000004</v>
      </c>
      <c r="T495" s="204">
        <f>IFERROR(VLOOKUP(C495,'BANK INF DECEMBER 2022'!C495:V1011,20,FALSE),)</f>
        <v>250</v>
      </c>
      <c r="U495" s="210">
        <f t="shared" si="30"/>
        <v>7250.14</v>
      </c>
      <c r="V495" s="210">
        <f t="shared" si="31"/>
        <v>57251.1</v>
      </c>
    </row>
    <row r="496" spans="1:22" s="194" customFormat="1" ht="29.15" customHeight="1">
      <c r="A496" s="211">
        <v>494</v>
      </c>
      <c r="B496" s="202">
        <v>8</v>
      </c>
      <c r="C496" s="710" t="s">
        <v>744</v>
      </c>
      <c r="D496" s="203" t="s">
        <v>787</v>
      </c>
      <c r="E496" s="203" t="str">
        <f>IFERROR(VLOOKUP(C496,'BANK INF DECEMBER 2022'!C496:F1012,4,FALSE),)</f>
        <v>0152710289900</v>
      </c>
      <c r="F496" s="204" t="s">
        <v>194</v>
      </c>
      <c r="G496" s="204">
        <f>IFERROR(VLOOKUP(C496,'BANK INF DECEMBER 2022'!C496:H1012,6,FALSE),)</f>
        <v>3</v>
      </c>
      <c r="H496" s="204">
        <f>IFERROR(VLOOKUP(C496,'BANK INF DECEMBER 2022'!C496:I1012,7,FALSE),)</f>
        <v>12500</v>
      </c>
      <c r="I496" s="204">
        <f>IFERROR(VLOOKUP(C496,'BANK INF DECEMBER 2022'!C496:J1012,8,FALSE),)</f>
        <v>325000</v>
      </c>
      <c r="J496" s="204">
        <f>IFERROR(VLOOKUP(C496,'BANK INF DECEMBER 2022'!C496:L1012,10,FALSE),)</f>
        <v>50000.959999999999</v>
      </c>
      <c r="K496" s="204">
        <f>IFERROR(VLOOKUP(C496,'BANK INF DECEMBER 2022'!C496:M1012,11,FALSE),)</f>
        <v>45000.86</v>
      </c>
      <c r="L496" s="204">
        <f>IFERROR(VLOOKUP(C496,'BANK INF DECEMBER 2022'!C496:N1012,12,FALSE),)</f>
        <v>0</v>
      </c>
      <c r="M496" s="204">
        <f>IFERROR(VLOOKUP(C496,'BANK INF DECEMBER 2022'!C496:O1012,13,FALSE),)</f>
        <v>5000.1000000000004</v>
      </c>
      <c r="N496" s="204">
        <f>IFERROR(VLOOKUP(C496,'BANK INF DECEMBER 2022'!C496:P1012,14,FALSE),)</f>
        <v>0</v>
      </c>
      <c r="O496" s="204">
        <f t="shared" si="29"/>
        <v>5000.1000000000004</v>
      </c>
      <c r="P496" s="204">
        <f>IFERROR(VLOOKUP(C496,'BANK INF DECEMBER 2022'!C496:R1012,16,FALSE),)</f>
        <v>0</v>
      </c>
      <c r="Q496" s="204">
        <f t="shared" si="28"/>
        <v>45000.86</v>
      </c>
      <c r="R496" s="204">
        <f>IFERROR(VLOOKUP(C496,'BANK INF DECEMBER 2022'!C496:T1012,18,FALSE),)</f>
        <v>2000.04</v>
      </c>
      <c r="S496" s="204">
        <f>IFERROR(VLOOKUP(C496,'BANK INF DECEMBER 2022'!C496:U1012,19,FALSE),)</f>
        <v>5000.1000000000004</v>
      </c>
      <c r="T496" s="204">
        <f>IFERROR(VLOOKUP(C496,'BANK INF DECEMBER 2022'!C496:V1012,20,FALSE),)</f>
        <v>250</v>
      </c>
      <c r="U496" s="210">
        <f t="shared" si="30"/>
        <v>7250.14</v>
      </c>
      <c r="V496" s="210">
        <f t="shared" si="31"/>
        <v>57251.1</v>
      </c>
    </row>
    <row r="497" spans="1:22" s="194" customFormat="1" ht="29.15" customHeight="1">
      <c r="A497" s="211">
        <v>495</v>
      </c>
      <c r="B497" s="202">
        <v>8</v>
      </c>
      <c r="C497" s="710" t="s">
        <v>745</v>
      </c>
      <c r="D497" s="203" t="s">
        <v>787</v>
      </c>
      <c r="E497" s="203">
        <f>IFERROR(VLOOKUP(C497,'BANK INF DECEMBER 2022'!C497:F1013,4,FALSE),)</f>
        <v>0</v>
      </c>
      <c r="F497" s="204" t="s">
        <v>194</v>
      </c>
      <c r="G497" s="204">
        <f>IFERROR(VLOOKUP(C497,'BANK INF DECEMBER 2022'!C497:H1013,6,FALSE),)</f>
        <v>3</v>
      </c>
      <c r="H497" s="204">
        <f>IFERROR(VLOOKUP(C497,'BANK INF DECEMBER 2022'!C497:I1013,7,FALSE),)</f>
        <v>12500</v>
      </c>
      <c r="I497" s="204">
        <f>IFERROR(VLOOKUP(C497,'BANK INF DECEMBER 2022'!C497:J1013,8,FALSE),)</f>
        <v>325000</v>
      </c>
      <c r="J497" s="204">
        <f>IFERROR(VLOOKUP(C497,'BANK INF DECEMBER 2022'!C497:L1013,10,FALSE),)</f>
        <v>50000.959999999999</v>
      </c>
      <c r="K497" s="204">
        <f>IFERROR(VLOOKUP(C497,'BANK INF DECEMBER 2022'!C497:M1013,11,FALSE),)</f>
        <v>45000.86</v>
      </c>
      <c r="L497" s="204">
        <f>IFERROR(VLOOKUP(C497,'BANK INF DECEMBER 2022'!C497:N1013,12,FALSE),)</f>
        <v>0</v>
      </c>
      <c r="M497" s="204">
        <f>IFERROR(VLOOKUP(C497,'BANK INF DECEMBER 2022'!C497:O1013,13,FALSE),)</f>
        <v>5000.1000000000004</v>
      </c>
      <c r="N497" s="204">
        <f>IFERROR(VLOOKUP(C497,'BANK INF DECEMBER 2022'!C497:P1013,14,FALSE),)</f>
        <v>0</v>
      </c>
      <c r="O497" s="204">
        <f t="shared" si="29"/>
        <v>5000.1000000000004</v>
      </c>
      <c r="P497" s="204">
        <f>IFERROR(VLOOKUP(C497,'BANK INF DECEMBER 2022'!C497:R1013,16,FALSE),)</f>
        <v>0</v>
      </c>
      <c r="Q497" s="204">
        <f t="shared" si="28"/>
        <v>45000.86</v>
      </c>
      <c r="R497" s="204">
        <f>IFERROR(VLOOKUP(C497,'BANK INF DECEMBER 2022'!C497:T1013,18,FALSE),)</f>
        <v>2000.04</v>
      </c>
      <c r="S497" s="204">
        <f>IFERROR(VLOOKUP(C497,'BANK INF DECEMBER 2022'!C497:U1013,19,FALSE),)</f>
        <v>5000.1000000000004</v>
      </c>
      <c r="T497" s="204">
        <f>IFERROR(VLOOKUP(C497,'BANK INF DECEMBER 2022'!C497:V1013,20,FALSE),)</f>
        <v>250</v>
      </c>
      <c r="U497" s="210">
        <f t="shared" si="30"/>
        <v>7250.14</v>
      </c>
      <c r="V497" s="210">
        <f t="shared" si="31"/>
        <v>57251.1</v>
      </c>
    </row>
    <row r="498" spans="1:22" s="194" customFormat="1" ht="29.15" customHeight="1">
      <c r="A498" s="211">
        <v>496</v>
      </c>
      <c r="B498" s="202">
        <v>8</v>
      </c>
      <c r="C498" s="710" t="s">
        <v>746</v>
      </c>
      <c r="D498" s="203" t="s">
        <v>787</v>
      </c>
      <c r="E498" s="203">
        <f>IFERROR(VLOOKUP(C498,'BANK INF DECEMBER 2022'!C498:F1014,4,FALSE),)</f>
        <v>0</v>
      </c>
      <c r="F498" s="204" t="s">
        <v>194</v>
      </c>
      <c r="G498" s="204">
        <f>IFERROR(VLOOKUP(C498,'BANK INF DECEMBER 2022'!C498:H1014,6,FALSE),)</f>
        <v>3</v>
      </c>
      <c r="H498" s="204">
        <f>IFERROR(VLOOKUP(C498,'BANK INF DECEMBER 2022'!C498:I1014,7,FALSE),)</f>
        <v>12500</v>
      </c>
      <c r="I498" s="204">
        <f>IFERROR(VLOOKUP(C498,'BANK INF DECEMBER 2022'!C498:J1014,8,FALSE),)</f>
        <v>325000</v>
      </c>
      <c r="J498" s="204">
        <f>IFERROR(VLOOKUP(C498,'BANK INF DECEMBER 2022'!C498:L1014,10,FALSE),)</f>
        <v>50000.959999999999</v>
      </c>
      <c r="K498" s="204">
        <f>IFERROR(VLOOKUP(C498,'BANK INF DECEMBER 2022'!C498:M1014,11,FALSE),)</f>
        <v>45000.86</v>
      </c>
      <c r="L498" s="204">
        <f>IFERROR(VLOOKUP(C498,'BANK INF DECEMBER 2022'!C498:N1014,12,FALSE),)</f>
        <v>0</v>
      </c>
      <c r="M498" s="204">
        <f>IFERROR(VLOOKUP(C498,'BANK INF DECEMBER 2022'!C498:O1014,13,FALSE),)</f>
        <v>5000.1000000000004</v>
      </c>
      <c r="N498" s="204">
        <f>IFERROR(VLOOKUP(C498,'BANK INF DECEMBER 2022'!C498:P1014,14,FALSE),)</f>
        <v>0</v>
      </c>
      <c r="O498" s="204">
        <f t="shared" si="29"/>
        <v>5000.1000000000004</v>
      </c>
      <c r="P498" s="204">
        <f>IFERROR(VLOOKUP(C498,'BANK INF DECEMBER 2022'!C498:R1014,16,FALSE),)</f>
        <v>0</v>
      </c>
      <c r="Q498" s="204">
        <f t="shared" si="28"/>
        <v>45000.86</v>
      </c>
      <c r="R498" s="204">
        <f>IFERROR(VLOOKUP(C498,'BANK INF DECEMBER 2022'!C498:T1014,18,FALSE),)</f>
        <v>2000.04</v>
      </c>
      <c r="S498" s="204">
        <f>IFERROR(VLOOKUP(C498,'BANK INF DECEMBER 2022'!C498:U1014,19,FALSE),)</f>
        <v>5000.1000000000004</v>
      </c>
      <c r="T498" s="204">
        <f>IFERROR(VLOOKUP(C498,'BANK INF DECEMBER 2022'!C498:V1014,20,FALSE),)</f>
        <v>250</v>
      </c>
      <c r="U498" s="210">
        <f t="shared" si="30"/>
        <v>7250.14</v>
      </c>
      <c r="V498" s="210">
        <f t="shared" si="31"/>
        <v>57251.1</v>
      </c>
    </row>
    <row r="499" spans="1:22" s="194" customFormat="1" ht="29.15" customHeight="1">
      <c r="A499" s="211">
        <v>497</v>
      </c>
      <c r="B499" s="202">
        <v>8</v>
      </c>
      <c r="C499" s="710" t="s">
        <v>747</v>
      </c>
      <c r="D499" s="203" t="s">
        <v>787</v>
      </c>
      <c r="E499" s="203">
        <f>IFERROR(VLOOKUP(C499,'BANK INF DECEMBER 2022'!C499:F1015,4,FALSE),)</f>
        <v>0</v>
      </c>
      <c r="F499" s="204" t="s">
        <v>194</v>
      </c>
      <c r="G499" s="204">
        <f>IFERROR(VLOOKUP(C499,'BANK INF DECEMBER 2022'!C499:H1015,6,FALSE),)</f>
        <v>3</v>
      </c>
      <c r="H499" s="204">
        <f>IFERROR(VLOOKUP(C499,'BANK INF DECEMBER 2022'!C499:I1015,7,FALSE),)</f>
        <v>12500</v>
      </c>
      <c r="I499" s="204">
        <f>IFERROR(VLOOKUP(C499,'BANK INF DECEMBER 2022'!C499:J1015,8,FALSE),)</f>
        <v>325000</v>
      </c>
      <c r="J499" s="204">
        <f>IFERROR(VLOOKUP(C499,'BANK INF DECEMBER 2022'!C499:L1015,10,FALSE),)</f>
        <v>50000.959999999999</v>
      </c>
      <c r="K499" s="204">
        <f>IFERROR(VLOOKUP(C499,'BANK INF DECEMBER 2022'!C499:M1015,11,FALSE),)</f>
        <v>45000.86</v>
      </c>
      <c r="L499" s="204">
        <f>IFERROR(VLOOKUP(C499,'BANK INF DECEMBER 2022'!C499:N1015,12,FALSE),)</f>
        <v>0</v>
      </c>
      <c r="M499" s="204">
        <f>IFERROR(VLOOKUP(C499,'BANK INF DECEMBER 2022'!C499:O1015,13,FALSE),)</f>
        <v>5000.1000000000004</v>
      </c>
      <c r="N499" s="204">
        <f>IFERROR(VLOOKUP(C499,'BANK INF DECEMBER 2022'!C499:P1015,14,FALSE),)</f>
        <v>0</v>
      </c>
      <c r="O499" s="204">
        <f t="shared" si="29"/>
        <v>5000.1000000000004</v>
      </c>
      <c r="P499" s="204">
        <f>IFERROR(VLOOKUP(C499,'BANK INF DECEMBER 2022'!C499:R1015,16,FALSE),)</f>
        <v>0</v>
      </c>
      <c r="Q499" s="204">
        <f t="shared" si="28"/>
        <v>45000.86</v>
      </c>
      <c r="R499" s="204">
        <f>IFERROR(VLOOKUP(C499,'BANK INF DECEMBER 2022'!C499:T1015,18,FALSE),)</f>
        <v>2000.04</v>
      </c>
      <c r="S499" s="204">
        <f>IFERROR(VLOOKUP(C499,'BANK INF DECEMBER 2022'!C499:U1015,19,FALSE),)</f>
        <v>5000.1000000000004</v>
      </c>
      <c r="T499" s="204">
        <f>IFERROR(VLOOKUP(C499,'BANK INF DECEMBER 2022'!C499:V1015,20,FALSE),)</f>
        <v>250</v>
      </c>
      <c r="U499" s="210">
        <f t="shared" si="30"/>
        <v>7250.14</v>
      </c>
      <c r="V499" s="210">
        <f t="shared" si="31"/>
        <v>57251.1</v>
      </c>
    </row>
    <row r="500" spans="1:22" s="195" customFormat="1" ht="25.15" customHeight="1" thickBot="1">
      <c r="A500" s="879" t="s">
        <v>75</v>
      </c>
      <c r="B500" s="880"/>
      <c r="C500" s="881"/>
      <c r="D500" s="212"/>
      <c r="E500" s="213"/>
      <c r="F500" s="214"/>
      <c r="G500" s="215">
        <f>SUM(G3:G499)</f>
        <v>11540</v>
      </c>
      <c r="H500" s="215">
        <f>SUM(H3:H499)</f>
        <v>7090229.9799999995</v>
      </c>
      <c r="I500" s="215">
        <f>SUM(I3:I499)</f>
        <v>184345980</v>
      </c>
      <c r="J500" s="215">
        <f>SUM(J3:J499)</f>
        <v>324367740.79999954</v>
      </c>
      <c r="K500" s="215">
        <f t="shared" ref="K500:V500" si="32">SUM(K3:K499)</f>
        <v>291930966.38000023</v>
      </c>
      <c r="L500" s="215">
        <f t="shared" si="32"/>
        <v>19491395.07579999</v>
      </c>
      <c r="M500" s="215">
        <f t="shared" si="32"/>
        <v>32436774.42000005</v>
      </c>
      <c r="N500" s="215">
        <f>SUM(N3:N499)</f>
        <v>41100000</v>
      </c>
      <c r="O500" s="215">
        <f t="shared" si="32"/>
        <v>93028169.495799929</v>
      </c>
      <c r="P500" s="215">
        <f t="shared" si="32"/>
        <v>0</v>
      </c>
      <c r="Q500" s="215">
        <f t="shared" si="32"/>
        <v>231339571.30420017</v>
      </c>
      <c r="R500" s="215">
        <f t="shared" si="32"/>
        <v>12974709.649999991</v>
      </c>
      <c r="S500" s="215">
        <f t="shared" si="32"/>
        <v>32436774.42000005</v>
      </c>
      <c r="T500" s="215">
        <f t="shared" si="32"/>
        <v>1621838.7400000002</v>
      </c>
      <c r="U500" s="215">
        <f t="shared" si="32"/>
        <v>47033322.809999973</v>
      </c>
      <c r="V500" s="215">
        <f t="shared" si="32"/>
        <v>371401063.61000025</v>
      </c>
    </row>
    <row r="501" spans="1:22" ht="25.15" customHeight="1">
      <c r="A501" s="216"/>
      <c r="B501" s="217"/>
      <c r="C501" s="218"/>
      <c r="D501" s="227"/>
      <c r="E501" s="220"/>
      <c r="F501" s="218"/>
      <c r="G501" s="221"/>
      <c r="H501" s="221"/>
      <c r="I501" s="221"/>
      <c r="J501" s="217"/>
      <c r="K501" s="217"/>
      <c r="L501" s="217"/>
      <c r="M501" s="222"/>
      <c r="N501" s="217"/>
      <c r="O501" s="217"/>
      <c r="P501" s="217"/>
      <c r="Q501" s="222"/>
      <c r="R501" s="217"/>
      <c r="S501" s="222"/>
      <c r="T501" s="217"/>
      <c r="U501" s="217"/>
      <c r="V501" s="223"/>
    </row>
    <row r="502" spans="1:22" ht="25.15" customHeight="1">
      <c r="A502" s="216"/>
      <c r="B502" s="217"/>
      <c r="C502" s="224"/>
      <c r="D502" s="227"/>
      <c r="E502" s="226" t="s">
        <v>2159</v>
      </c>
      <c r="F502" s="227"/>
      <c r="G502" s="222"/>
      <c r="H502" s="222"/>
      <c r="I502" s="235" t="s">
        <v>2160</v>
      </c>
      <c r="J502" s="222"/>
      <c r="K502" s="217"/>
      <c r="L502" s="217"/>
      <c r="M502" s="217"/>
      <c r="N502" s="217"/>
      <c r="O502" s="217"/>
      <c r="P502" s="217"/>
      <c r="Q502" s="222"/>
      <c r="R502" s="222"/>
      <c r="S502" s="217"/>
      <c r="T502" s="217"/>
      <c r="U502" s="217"/>
      <c r="V502" s="223"/>
    </row>
    <row r="503" spans="1:22" ht="25.15" customHeight="1" thickBot="1">
      <c r="A503" s="228"/>
      <c r="B503" s="229"/>
      <c r="C503" s="230"/>
      <c r="D503" s="230"/>
      <c r="E503" s="231" t="s">
        <v>2161</v>
      </c>
      <c r="F503" s="232"/>
      <c r="G503" s="229"/>
      <c r="H503" s="229"/>
      <c r="I503" s="236" t="s">
        <v>2162</v>
      </c>
      <c r="J503" s="229"/>
      <c r="K503" s="229"/>
      <c r="L503" s="229"/>
      <c r="M503" s="229"/>
      <c r="N503" s="229"/>
      <c r="O503" s="229"/>
      <c r="P503" s="229"/>
      <c r="Q503" s="237"/>
      <c r="R503" s="238"/>
      <c r="S503" s="237">
        <f>R503-R502</f>
        <v>0</v>
      </c>
      <c r="T503" s="229"/>
      <c r="U503" s="229"/>
      <c r="V503" s="239"/>
    </row>
    <row r="504" spans="1:22" s="83" customFormat="1">
      <c r="A504" s="66"/>
      <c r="B504" s="66"/>
      <c r="C504" s="233"/>
      <c r="D504" s="66"/>
      <c r="E504" s="197"/>
      <c r="F504" s="198"/>
      <c r="G504" s="234"/>
      <c r="H504" s="66"/>
      <c r="I504" s="66"/>
      <c r="J504" s="66"/>
      <c r="K504" s="66"/>
      <c r="L504" s="66"/>
      <c r="M504" s="66"/>
      <c r="N504" s="66"/>
      <c r="O504" s="66"/>
      <c r="P504" s="66"/>
      <c r="Q504" s="711"/>
      <c r="R504" s="66"/>
      <c r="S504" s="66"/>
      <c r="T504" s="66"/>
      <c r="U504" s="66"/>
      <c r="V504" s="66"/>
    </row>
    <row r="505" spans="1:22" s="83" customFormat="1">
      <c r="A505" s="66"/>
      <c r="B505" s="66"/>
      <c r="C505" s="233"/>
      <c r="D505" s="66"/>
      <c r="E505" s="197"/>
      <c r="F505" s="198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234"/>
      <c r="R505" s="66"/>
      <c r="S505" s="66"/>
      <c r="T505" s="66"/>
      <c r="U505" s="66"/>
      <c r="V505" s="66"/>
    </row>
    <row r="506" spans="1:22" s="83" customFormat="1">
      <c r="A506" s="66"/>
      <c r="B506" s="66"/>
      <c r="C506" s="196"/>
      <c r="D506" s="66"/>
      <c r="E506" s="197"/>
      <c r="F506" s="198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</row>
    <row r="507" spans="1:22" s="83" customFormat="1">
      <c r="A507" s="66"/>
      <c r="B507" s="66"/>
      <c r="C507" s="196"/>
      <c r="D507" s="66"/>
      <c r="E507" s="197"/>
      <c r="F507" s="198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</row>
    <row r="508" spans="1:22" s="83" customFormat="1">
      <c r="A508" s="66"/>
      <c r="B508" s="66"/>
      <c r="C508" s="196"/>
      <c r="D508" s="66"/>
      <c r="E508" s="197"/>
      <c r="F508" s="198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</row>
    <row r="509" spans="1:22" s="83" customFormat="1">
      <c r="A509" s="66"/>
      <c r="B509" s="66"/>
      <c r="C509" s="196"/>
      <c r="D509" s="66"/>
      <c r="E509" s="197"/>
      <c r="F509" s="198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</row>
    <row r="510" spans="1:22" s="83" customFormat="1">
      <c r="A510" s="66"/>
      <c r="B510" s="66"/>
      <c r="C510" s="196"/>
      <c r="D510" s="66"/>
      <c r="E510" s="197"/>
      <c r="F510" s="198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</row>
    <row r="511" spans="1:22" s="83" customFormat="1">
      <c r="A511" s="66"/>
      <c r="B511" s="66"/>
      <c r="C511" s="196"/>
      <c r="D511" s="66"/>
      <c r="E511" s="197"/>
      <c r="F511" s="198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</row>
    <row r="512" spans="1:22" s="83" customFormat="1">
      <c r="A512" s="66"/>
      <c r="B512" s="66"/>
      <c r="C512" s="196"/>
      <c r="D512" s="66"/>
      <c r="E512" s="197"/>
      <c r="F512" s="198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</row>
    <row r="513" spans="1:22" s="83" customFormat="1">
      <c r="A513" s="66"/>
      <c r="B513" s="66"/>
      <c r="C513" s="196"/>
      <c r="D513" s="66"/>
      <c r="E513" s="197"/>
      <c r="F513" s="198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</row>
    <row r="514" spans="1:22" s="83" customFormat="1">
      <c r="A514" s="66"/>
      <c r="B514" s="66"/>
      <c r="C514" s="196"/>
      <c r="D514" s="66"/>
      <c r="E514" s="197"/>
      <c r="F514" s="198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</row>
    <row r="515" spans="1:22" s="83" customFormat="1">
      <c r="A515" s="66"/>
      <c r="B515" s="66"/>
      <c r="C515" s="196"/>
      <c r="D515" s="66"/>
      <c r="E515" s="197"/>
      <c r="F515" s="198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</row>
    <row r="516" spans="1:22" s="83" customFormat="1">
      <c r="A516" s="66"/>
      <c r="B516" s="66"/>
      <c r="C516" s="196"/>
      <c r="D516" s="66"/>
      <c r="E516" s="197"/>
      <c r="F516" s="198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</row>
    <row r="517" spans="1:22" s="83" customFormat="1">
      <c r="A517" s="66"/>
      <c r="B517" s="66"/>
      <c r="C517" s="196"/>
      <c r="D517" s="66"/>
      <c r="E517" s="197"/>
      <c r="F517" s="198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</row>
    <row r="518" spans="1:22" s="83" customFormat="1">
      <c r="A518" s="66"/>
      <c r="B518" s="66"/>
      <c r="C518" s="196"/>
      <c r="D518" s="66"/>
      <c r="E518" s="197"/>
      <c r="F518" s="198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</row>
    <row r="519" spans="1:22" s="83" customFormat="1">
      <c r="A519" s="66"/>
      <c r="B519" s="66"/>
      <c r="C519" s="196"/>
      <c r="D519" s="66"/>
      <c r="E519" s="197"/>
      <c r="F519" s="198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</row>
    <row r="520" spans="1:22" s="83" customFormat="1">
      <c r="A520" s="66"/>
      <c r="B520" s="66"/>
      <c r="C520" s="196"/>
      <c r="D520" s="66"/>
      <c r="E520" s="197"/>
      <c r="F520" s="198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</row>
    <row r="521" spans="1:22" s="83" customFormat="1">
      <c r="A521" s="66"/>
      <c r="B521" s="66"/>
      <c r="C521" s="196"/>
      <c r="D521" s="66"/>
      <c r="E521" s="197"/>
      <c r="F521" s="198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</row>
    <row r="522" spans="1:22" s="83" customFormat="1">
      <c r="A522" s="66"/>
      <c r="B522" s="66"/>
      <c r="C522" s="196"/>
      <c r="D522" s="66"/>
      <c r="E522" s="197"/>
      <c r="F522" s="198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</row>
    <row r="523" spans="1:22" s="83" customFormat="1">
      <c r="A523" s="66"/>
      <c r="B523" s="66"/>
      <c r="C523" s="196"/>
      <c r="D523" s="66"/>
      <c r="E523" s="197"/>
      <c r="F523" s="198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</row>
    <row r="524" spans="1:22" s="83" customFormat="1">
      <c r="A524" s="66"/>
      <c r="B524" s="66"/>
      <c r="C524" s="196"/>
      <c r="D524" s="66"/>
      <c r="E524" s="197"/>
      <c r="F524" s="198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</row>
    <row r="525" spans="1:22" s="83" customFormat="1">
      <c r="A525" s="66"/>
      <c r="B525" s="66"/>
      <c r="C525" s="196"/>
      <c r="D525" s="66"/>
      <c r="E525" s="197"/>
      <c r="F525" s="198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</row>
    <row r="526" spans="1:22" s="83" customFormat="1">
      <c r="A526" s="66"/>
      <c r="B526" s="66"/>
      <c r="C526" s="196"/>
      <c r="D526" s="66"/>
      <c r="E526" s="197"/>
      <c r="F526" s="198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</row>
    <row r="527" spans="1:22" s="83" customFormat="1">
      <c r="A527" s="66"/>
      <c r="B527" s="66"/>
      <c r="C527" s="196"/>
      <c r="D527" s="66"/>
      <c r="E527" s="197"/>
      <c r="F527" s="198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</row>
    <row r="528" spans="1:22" s="83" customFormat="1">
      <c r="A528" s="66"/>
      <c r="B528" s="66"/>
      <c r="C528" s="196"/>
      <c r="D528" s="66"/>
      <c r="E528" s="197"/>
      <c r="F528" s="198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</row>
    <row r="529" spans="1:22" s="83" customFormat="1">
      <c r="A529" s="66"/>
      <c r="B529" s="66"/>
      <c r="C529" s="196"/>
      <c r="D529" s="66"/>
      <c r="E529" s="197"/>
      <c r="F529" s="198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</row>
    <row r="530" spans="1:22" s="83" customFormat="1">
      <c r="A530" s="66"/>
      <c r="B530" s="66"/>
      <c r="C530" s="196"/>
      <c r="D530" s="66"/>
      <c r="E530" s="197"/>
      <c r="F530" s="198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</row>
    <row r="531" spans="1:22" s="83" customFormat="1">
      <c r="A531" s="66"/>
      <c r="B531" s="66"/>
      <c r="C531" s="196"/>
      <c r="D531" s="66"/>
      <c r="E531" s="197"/>
      <c r="F531" s="198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</row>
    <row r="532" spans="1:22" s="83" customFormat="1">
      <c r="A532" s="66"/>
      <c r="B532" s="66"/>
      <c r="C532" s="196"/>
      <c r="D532" s="66"/>
      <c r="E532" s="197"/>
      <c r="F532" s="198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</row>
    <row r="533" spans="1:22" s="83" customFormat="1">
      <c r="A533" s="66"/>
      <c r="B533" s="66"/>
      <c r="C533" s="196"/>
      <c r="D533" s="66"/>
      <c r="E533" s="197"/>
      <c r="F533" s="198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</row>
    <row r="534" spans="1:22" s="83" customFormat="1">
      <c r="A534" s="66"/>
      <c r="B534" s="66"/>
      <c r="C534" s="196"/>
      <c r="D534" s="66"/>
      <c r="E534" s="197"/>
      <c r="F534" s="198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</row>
    <row r="535" spans="1:22" s="83" customFormat="1">
      <c r="A535" s="66"/>
      <c r="B535" s="66"/>
      <c r="C535" s="196"/>
      <c r="D535" s="66"/>
      <c r="E535" s="197"/>
      <c r="F535" s="198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</row>
    <row r="536" spans="1:22" s="83" customFormat="1">
      <c r="A536" s="66"/>
      <c r="B536" s="66"/>
      <c r="C536" s="196"/>
      <c r="D536" s="66"/>
      <c r="E536" s="197"/>
      <c r="F536" s="198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</row>
    <row r="537" spans="1:22" s="83" customFormat="1">
      <c r="A537" s="66"/>
      <c r="B537" s="66"/>
      <c r="C537" s="196"/>
      <c r="D537" s="66"/>
      <c r="E537" s="197"/>
      <c r="F537" s="198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</row>
    <row r="538" spans="1:22" s="83" customFormat="1">
      <c r="A538" s="66"/>
      <c r="B538" s="66"/>
      <c r="C538" s="196"/>
      <c r="D538" s="66"/>
      <c r="E538" s="197"/>
      <c r="F538" s="198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</row>
    <row r="539" spans="1:22" s="83" customFormat="1">
      <c r="A539" s="66"/>
      <c r="B539" s="66"/>
      <c r="C539" s="196"/>
      <c r="D539" s="66"/>
      <c r="E539" s="197"/>
      <c r="F539" s="198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</row>
    <row r="540" spans="1:22" s="83" customFormat="1">
      <c r="A540" s="66"/>
      <c r="B540" s="66"/>
      <c r="C540" s="196"/>
      <c r="D540" s="66"/>
      <c r="E540" s="197"/>
      <c r="F540" s="198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</row>
    <row r="541" spans="1:22" s="83" customFormat="1">
      <c r="A541" s="66"/>
      <c r="B541" s="66"/>
      <c r="C541" s="196"/>
      <c r="D541" s="66"/>
      <c r="E541" s="197"/>
      <c r="F541" s="198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</row>
    <row r="542" spans="1:22" s="83" customFormat="1">
      <c r="A542" s="66"/>
      <c r="B542" s="66"/>
      <c r="C542" s="196"/>
      <c r="D542" s="66"/>
      <c r="E542" s="197"/>
      <c r="F542" s="198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</row>
    <row r="543" spans="1:22" s="83" customFormat="1">
      <c r="A543" s="66"/>
      <c r="B543" s="66"/>
      <c r="C543" s="196"/>
      <c r="D543" s="66"/>
      <c r="E543" s="197"/>
      <c r="F543" s="198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</row>
    <row r="544" spans="1:22" s="83" customFormat="1">
      <c r="A544" s="66"/>
      <c r="B544" s="66"/>
      <c r="C544" s="196"/>
      <c r="D544" s="66"/>
      <c r="E544" s="197"/>
      <c r="F544" s="198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</row>
    <row r="545" spans="1:22" s="83" customFormat="1">
      <c r="A545" s="66"/>
      <c r="B545" s="66"/>
      <c r="C545" s="196"/>
      <c r="D545" s="66"/>
      <c r="E545" s="197"/>
      <c r="F545" s="198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</row>
    <row r="546" spans="1:22" s="83" customFormat="1">
      <c r="A546" s="66"/>
      <c r="B546" s="66"/>
      <c r="C546" s="196"/>
      <c r="D546" s="66"/>
      <c r="E546" s="197"/>
      <c r="F546" s="198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</row>
    <row r="547" spans="1:22" s="83" customFormat="1">
      <c r="A547" s="66"/>
      <c r="B547" s="66"/>
      <c r="C547" s="196"/>
      <c r="D547" s="66"/>
      <c r="E547" s="197"/>
      <c r="F547" s="198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</row>
    <row r="548" spans="1:22" s="83" customFormat="1">
      <c r="A548" s="66"/>
      <c r="B548" s="66"/>
      <c r="C548" s="196"/>
      <c r="D548" s="66"/>
      <c r="E548" s="197"/>
      <c r="F548" s="198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</row>
    <row r="549" spans="1:22" s="83" customFormat="1">
      <c r="A549" s="66"/>
      <c r="B549" s="66"/>
      <c r="C549" s="196"/>
      <c r="D549" s="66"/>
      <c r="E549" s="197"/>
      <c r="F549" s="198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</row>
    <row r="550" spans="1:22" s="83" customFormat="1">
      <c r="A550" s="66"/>
      <c r="B550" s="66"/>
      <c r="C550" s="196"/>
      <c r="D550" s="66"/>
      <c r="E550" s="197"/>
      <c r="F550" s="198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</row>
    <row r="551" spans="1:22" s="83" customFormat="1">
      <c r="A551" s="66"/>
      <c r="B551" s="66"/>
      <c r="C551" s="196"/>
      <c r="D551" s="66"/>
      <c r="E551" s="197"/>
      <c r="F551" s="198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</row>
    <row r="552" spans="1:22" s="83" customFormat="1">
      <c r="A552" s="66"/>
      <c r="B552" s="66"/>
      <c r="C552" s="196"/>
      <c r="D552" s="66"/>
      <c r="E552" s="197"/>
      <c r="F552" s="198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</row>
    <row r="553" spans="1:22" s="83" customFormat="1">
      <c r="A553" s="66"/>
      <c r="B553" s="66"/>
      <c r="C553" s="196"/>
      <c r="D553" s="66"/>
      <c r="E553" s="197"/>
      <c r="F553" s="198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</row>
    <row r="554" spans="1:22" s="83" customFormat="1">
      <c r="A554" s="66"/>
      <c r="B554" s="66"/>
      <c r="C554" s="196"/>
      <c r="D554" s="66"/>
      <c r="E554" s="197"/>
      <c r="F554" s="198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</row>
    <row r="555" spans="1:22" s="83" customFormat="1">
      <c r="A555" s="66"/>
      <c r="B555" s="66"/>
      <c r="C555" s="196"/>
      <c r="D555" s="66"/>
      <c r="E555" s="197"/>
      <c r="F555" s="198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</row>
    <row r="556" spans="1:22" s="83" customFormat="1">
      <c r="A556" s="66"/>
      <c r="B556" s="66"/>
      <c r="C556" s="196"/>
      <c r="D556" s="66"/>
      <c r="E556" s="197"/>
      <c r="F556" s="198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</row>
    <row r="557" spans="1:22" s="83" customFormat="1">
      <c r="A557" s="66"/>
      <c r="B557" s="66"/>
      <c r="C557" s="196"/>
      <c r="D557" s="66"/>
      <c r="E557" s="197"/>
      <c r="F557" s="198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</row>
    <row r="558" spans="1:22" s="83" customFormat="1">
      <c r="A558" s="66"/>
      <c r="B558" s="66"/>
      <c r="C558" s="196"/>
      <c r="D558" s="66"/>
      <c r="E558" s="197"/>
      <c r="F558" s="198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</row>
    <row r="559" spans="1:22" s="83" customFormat="1">
      <c r="A559" s="66"/>
      <c r="B559" s="66"/>
      <c r="C559" s="196"/>
      <c r="D559" s="66"/>
      <c r="E559" s="197"/>
      <c r="F559" s="198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</row>
    <row r="560" spans="1:22" s="83" customFormat="1">
      <c r="A560" s="66"/>
      <c r="B560" s="66"/>
      <c r="C560" s="196"/>
      <c r="D560" s="66"/>
      <c r="E560" s="197"/>
      <c r="F560" s="198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</row>
    <row r="561" spans="1:22" s="83" customFormat="1">
      <c r="A561" s="66"/>
      <c r="B561" s="66"/>
      <c r="C561" s="196"/>
      <c r="D561" s="66"/>
      <c r="E561" s="197"/>
      <c r="F561" s="198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</row>
    <row r="562" spans="1:22" s="83" customFormat="1">
      <c r="A562" s="66"/>
      <c r="B562" s="66"/>
      <c r="C562" s="196"/>
      <c r="D562" s="66"/>
      <c r="E562" s="197"/>
      <c r="F562" s="198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</row>
    <row r="563" spans="1:22" s="83" customFormat="1">
      <c r="A563" s="66"/>
      <c r="B563" s="66"/>
      <c r="C563" s="196"/>
      <c r="D563" s="66"/>
      <c r="E563" s="197"/>
      <c r="F563" s="198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</row>
    <row r="564" spans="1:22" s="83" customFormat="1">
      <c r="A564" s="66"/>
      <c r="B564" s="66"/>
      <c r="C564" s="196"/>
      <c r="D564" s="66"/>
      <c r="E564" s="197"/>
      <c r="F564" s="198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</row>
    <row r="565" spans="1:22" s="83" customFormat="1">
      <c r="A565" s="66"/>
      <c r="B565" s="66"/>
      <c r="C565" s="196"/>
      <c r="D565" s="66"/>
      <c r="E565" s="197"/>
      <c r="F565" s="198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</row>
    <row r="566" spans="1:22" s="83" customFormat="1">
      <c r="A566" s="66"/>
      <c r="B566" s="66"/>
      <c r="C566" s="196"/>
      <c r="D566" s="66"/>
      <c r="E566" s="197"/>
      <c r="F566" s="198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</row>
    <row r="567" spans="1:22" s="83" customFormat="1">
      <c r="A567" s="66"/>
      <c r="B567" s="66"/>
      <c r="C567" s="196"/>
      <c r="D567" s="66"/>
      <c r="E567" s="197"/>
      <c r="F567" s="198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</row>
    <row r="568" spans="1:22" s="83" customFormat="1">
      <c r="A568" s="66"/>
      <c r="B568" s="66"/>
      <c r="C568" s="196"/>
      <c r="D568" s="66"/>
      <c r="E568" s="197"/>
      <c r="F568" s="198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</row>
    <row r="569" spans="1:22" s="83" customFormat="1">
      <c r="A569" s="66"/>
      <c r="B569" s="66"/>
      <c r="C569" s="196"/>
      <c r="D569" s="66"/>
      <c r="E569" s="197"/>
      <c r="F569" s="198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</row>
    <row r="570" spans="1:22" s="83" customFormat="1">
      <c r="A570" s="66"/>
      <c r="B570" s="66"/>
      <c r="C570" s="196"/>
      <c r="D570" s="66"/>
      <c r="E570" s="197"/>
      <c r="F570" s="198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</row>
    <row r="571" spans="1:22" s="83" customFormat="1">
      <c r="A571" s="66"/>
      <c r="B571" s="66"/>
      <c r="C571" s="196"/>
      <c r="D571" s="66"/>
      <c r="E571" s="197"/>
      <c r="F571" s="198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</row>
    <row r="572" spans="1:22" s="83" customFormat="1">
      <c r="A572" s="66"/>
      <c r="B572" s="66"/>
      <c r="C572" s="196"/>
      <c r="D572" s="66"/>
      <c r="E572" s="197"/>
      <c r="F572" s="198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</row>
    <row r="573" spans="1:22" s="83" customFormat="1">
      <c r="A573" s="66"/>
      <c r="B573" s="66"/>
      <c r="C573" s="196"/>
      <c r="D573" s="66"/>
      <c r="E573" s="197"/>
      <c r="F573" s="198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</row>
    <row r="574" spans="1:22" s="83" customFormat="1">
      <c r="A574" s="66"/>
      <c r="B574" s="66"/>
      <c r="C574" s="196"/>
      <c r="D574" s="66"/>
      <c r="E574" s="197"/>
      <c r="F574" s="198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</row>
    <row r="575" spans="1:22" s="83" customFormat="1">
      <c r="A575" s="66"/>
      <c r="B575" s="66"/>
      <c r="C575" s="196"/>
      <c r="D575" s="66"/>
      <c r="E575" s="197"/>
      <c r="F575" s="198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</row>
    <row r="576" spans="1:22" s="83" customFormat="1">
      <c r="A576" s="66"/>
      <c r="B576" s="66"/>
      <c r="C576" s="196"/>
      <c r="D576" s="66"/>
      <c r="E576" s="197"/>
      <c r="F576" s="198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</row>
    <row r="577" spans="1:22" s="83" customFormat="1">
      <c r="A577" s="66"/>
      <c r="B577" s="66"/>
      <c r="C577" s="196"/>
      <c r="D577" s="66"/>
      <c r="E577" s="197"/>
      <c r="F577" s="198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</row>
    <row r="578" spans="1:22" s="83" customFormat="1">
      <c r="A578" s="66"/>
      <c r="B578" s="66"/>
      <c r="C578" s="196"/>
      <c r="D578" s="66"/>
      <c r="E578" s="197"/>
      <c r="F578" s="198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</row>
    <row r="579" spans="1:22" s="83" customFormat="1">
      <c r="A579" s="66"/>
      <c r="B579" s="66"/>
      <c r="C579" s="196"/>
      <c r="D579" s="66"/>
      <c r="E579" s="197"/>
      <c r="F579" s="198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</row>
    <row r="580" spans="1:22" s="83" customFormat="1">
      <c r="A580" s="66"/>
      <c r="B580" s="66"/>
      <c r="C580" s="196"/>
      <c r="D580" s="66"/>
      <c r="E580" s="197"/>
      <c r="F580" s="198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</row>
    <row r="581" spans="1:22" s="83" customFormat="1">
      <c r="A581" s="66"/>
      <c r="B581" s="66"/>
      <c r="C581" s="196"/>
      <c r="D581" s="66"/>
      <c r="E581" s="197"/>
      <c r="F581" s="198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</row>
    <row r="582" spans="1:22" s="83" customFormat="1">
      <c r="A582" s="66"/>
      <c r="B582" s="66"/>
      <c r="C582" s="196"/>
      <c r="D582" s="66"/>
      <c r="E582" s="197"/>
      <c r="F582" s="198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</row>
    <row r="583" spans="1:22" s="83" customFormat="1">
      <c r="A583" s="66"/>
      <c r="B583" s="66"/>
      <c r="C583" s="196"/>
      <c r="D583" s="66"/>
      <c r="E583" s="197"/>
      <c r="F583" s="198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</row>
    <row r="584" spans="1:22" s="83" customFormat="1">
      <c r="A584" s="66"/>
      <c r="B584" s="66"/>
      <c r="C584" s="196"/>
      <c r="D584" s="66"/>
      <c r="E584" s="197"/>
      <c r="F584" s="198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</row>
    <row r="585" spans="1:22" s="83" customFormat="1">
      <c r="A585" s="66"/>
      <c r="B585" s="66"/>
      <c r="C585" s="196"/>
      <c r="D585" s="66"/>
      <c r="E585" s="197"/>
      <c r="F585" s="198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</row>
    <row r="586" spans="1:22" s="83" customFormat="1">
      <c r="A586" s="66"/>
      <c r="B586" s="66"/>
      <c r="C586" s="196"/>
      <c r="D586" s="66"/>
      <c r="E586" s="197"/>
      <c r="F586" s="198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</row>
    <row r="587" spans="1:22" s="83" customFormat="1">
      <c r="A587" s="66"/>
      <c r="B587" s="66"/>
      <c r="C587" s="196"/>
      <c r="D587" s="66"/>
      <c r="E587" s="197"/>
      <c r="F587" s="198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</row>
    <row r="588" spans="1:22" s="83" customFormat="1">
      <c r="A588" s="66"/>
      <c r="B588" s="66"/>
      <c r="C588" s="196"/>
      <c r="D588" s="66"/>
      <c r="E588" s="197"/>
      <c r="F588" s="198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</row>
    <row r="589" spans="1:22" s="83" customFormat="1">
      <c r="A589" s="66"/>
      <c r="B589" s="66"/>
      <c r="C589" s="196"/>
      <c r="D589" s="66"/>
      <c r="E589" s="197"/>
      <c r="F589" s="198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</row>
    <row r="590" spans="1:22" s="83" customFormat="1">
      <c r="A590" s="66"/>
      <c r="B590" s="66"/>
      <c r="C590" s="196"/>
      <c r="D590" s="66"/>
      <c r="E590" s="197"/>
      <c r="F590" s="198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</row>
    <row r="591" spans="1:22" s="83" customFormat="1">
      <c r="A591" s="66"/>
      <c r="B591" s="66"/>
      <c r="C591" s="196"/>
      <c r="D591" s="66"/>
      <c r="E591" s="197"/>
      <c r="F591" s="198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</row>
    <row r="592" spans="1:22" s="83" customFormat="1">
      <c r="A592" s="66"/>
      <c r="B592" s="66"/>
      <c r="C592" s="196"/>
      <c r="D592" s="66"/>
      <c r="E592" s="197"/>
      <c r="F592" s="198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</row>
    <row r="593" spans="1:22" s="83" customFormat="1">
      <c r="A593" s="66"/>
      <c r="B593" s="66"/>
      <c r="C593" s="196"/>
      <c r="D593" s="66"/>
      <c r="E593" s="197"/>
      <c r="F593" s="198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</row>
    <row r="594" spans="1:22" s="83" customFormat="1">
      <c r="A594" s="66"/>
      <c r="B594" s="66"/>
      <c r="C594" s="196"/>
      <c r="D594" s="66"/>
      <c r="E594" s="197"/>
      <c r="F594" s="198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</row>
    <row r="595" spans="1:22" s="83" customFormat="1">
      <c r="A595" s="66"/>
      <c r="B595" s="66"/>
      <c r="C595" s="196"/>
      <c r="D595" s="66"/>
      <c r="E595" s="197"/>
      <c r="F595" s="198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</row>
    <row r="596" spans="1:22" s="83" customFormat="1">
      <c r="A596" s="66"/>
      <c r="B596" s="66"/>
      <c r="C596" s="196"/>
      <c r="D596" s="66"/>
      <c r="E596" s="197"/>
      <c r="F596" s="198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</row>
    <row r="597" spans="1:22" s="83" customFormat="1">
      <c r="A597" s="66"/>
      <c r="B597" s="66"/>
      <c r="C597" s="196"/>
      <c r="D597" s="66"/>
      <c r="E597" s="197"/>
      <c r="F597" s="198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</row>
    <row r="598" spans="1:22" s="83" customFormat="1">
      <c r="A598" s="66"/>
      <c r="B598" s="66"/>
      <c r="C598" s="196"/>
      <c r="D598" s="66"/>
      <c r="E598" s="197"/>
      <c r="F598" s="198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</row>
    <row r="599" spans="1:22" s="83" customFormat="1">
      <c r="A599" s="66"/>
      <c r="B599" s="66"/>
      <c r="C599" s="196"/>
      <c r="D599" s="66"/>
      <c r="E599" s="197"/>
      <c r="F599" s="198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</row>
    <row r="600" spans="1:22" s="83" customFormat="1">
      <c r="A600" s="66"/>
      <c r="B600" s="66"/>
      <c r="C600" s="196"/>
      <c r="D600" s="66"/>
      <c r="E600" s="197"/>
      <c r="F600" s="198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</row>
    <row r="601" spans="1:22" s="83" customFormat="1">
      <c r="A601" s="66"/>
      <c r="B601" s="66"/>
      <c r="C601" s="196"/>
      <c r="D601" s="66"/>
      <c r="E601" s="197"/>
      <c r="F601" s="198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</row>
    <row r="602" spans="1:22" s="83" customFormat="1">
      <c r="A602" s="66"/>
      <c r="B602" s="66"/>
      <c r="C602" s="196"/>
      <c r="D602" s="66"/>
      <c r="E602" s="197"/>
      <c r="F602" s="198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</row>
    <row r="603" spans="1:22" s="83" customFormat="1">
      <c r="A603" s="66"/>
      <c r="B603" s="66"/>
      <c r="C603" s="196"/>
      <c r="D603" s="66"/>
      <c r="E603" s="197"/>
      <c r="F603" s="198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</row>
    <row r="604" spans="1:22" s="83" customFormat="1">
      <c r="A604" s="66"/>
      <c r="B604" s="66"/>
      <c r="C604" s="196"/>
      <c r="D604" s="66"/>
      <c r="E604" s="197"/>
      <c r="F604" s="198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</row>
    <row r="605" spans="1:22" s="83" customFormat="1">
      <c r="A605" s="66"/>
      <c r="B605" s="66"/>
      <c r="C605" s="196"/>
      <c r="D605" s="66"/>
      <c r="E605" s="197"/>
      <c r="F605" s="198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</row>
    <row r="606" spans="1:22" s="83" customFormat="1">
      <c r="A606" s="66"/>
      <c r="B606" s="66"/>
      <c r="C606" s="196"/>
      <c r="D606" s="66"/>
      <c r="E606" s="197"/>
      <c r="F606" s="198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</row>
    <row r="607" spans="1:22" s="83" customFormat="1">
      <c r="A607" s="66"/>
      <c r="B607" s="66"/>
      <c r="C607" s="196"/>
      <c r="D607" s="66"/>
      <c r="E607" s="197"/>
      <c r="F607" s="198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</row>
    <row r="608" spans="1:22" s="83" customFormat="1">
      <c r="A608" s="66"/>
      <c r="B608" s="66"/>
      <c r="C608" s="196"/>
      <c r="D608" s="66"/>
      <c r="E608" s="197"/>
      <c r="F608" s="198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</row>
    <row r="609" spans="1:22" s="83" customFormat="1">
      <c r="A609" s="66"/>
      <c r="B609" s="66"/>
      <c r="C609" s="196"/>
      <c r="D609" s="66"/>
      <c r="E609" s="197"/>
      <c r="F609" s="198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</row>
    <row r="610" spans="1:22" s="83" customFormat="1">
      <c r="A610" s="66"/>
      <c r="B610" s="66"/>
      <c r="C610" s="196"/>
      <c r="D610" s="66"/>
      <c r="E610" s="197"/>
      <c r="F610" s="198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</row>
    <row r="611" spans="1:22" s="83" customFormat="1">
      <c r="A611" s="66"/>
      <c r="B611" s="66"/>
      <c r="C611" s="196"/>
      <c r="D611" s="66"/>
      <c r="E611" s="197"/>
      <c r="F611" s="198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</row>
    <row r="612" spans="1:22" s="83" customFormat="1">
      <c r="A612" s="66"/>
      <c r="B612" s="66"/>
      <c r="C612" s="196"/>
      <c r="D612" s="66"/>
      <c r="E612" s="197"/>
      <c r="F612" s="198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</row>
    <row r="613" spans="1:22" s="83" customFormat="1">
      <c r="A613" s="66"/>
      <c r="B613" s="66"/>
      <c r="C613" s="196"/>
      <c r="D613" s="66"/>
      <c r="E613" s="197"/>
      <c r="F613" s="198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</row>
    <row r="614" spans="1:22" s="83" customFormat="1">
      <c r="A614" s="66"/>
      <c r="B614" s="66"/>
      <c r="C614" s="196"/>
      <c r="D614" s="66"/>
      <c r="E614" s="197"/>
      <c r="F614" s="198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</row>
    <row r="615" spans="1:22" s="83" customFormat="1">
      <c r="A615" s="66"/>
      <c r="B615" s="66"/>
      <c r="C615" s="196"/>
      <c r="D615" s="66"/>
      <c r="E615" s="197"/>
      <c r="F615" s="198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</row>
    <row r="616" spans="1:22" s="83" customFormat="1">
      <c r="A616" s="66"/>
      <c r="B616" s="66"/>
      <c r="C616" s="196"/>
      <c r="D616" s="66"/>
      <c r="E616" s="197"/>
      <c r="F616" s="198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</row>
    <row r="617" spans="1:22" s="83" customFormat="1">
      <c r="A617" s="66"/>
      <c r="B617" s="66"/>
      <c r="C617" s="196"/>
      <c r="D617" s="66"/>
      <c r="E617" s="197"/>
      <c r="F617" s="198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</row>
    <row r="618" spans="1:22" s="83" customFormat="1">
      <c r="A618" s="66"/>
      <c r="B618" s="66"/>
      <c r="C618" s="196"/>
      <c r="D618" s="66"/>
      <c r="E618" s="197"/>
      <c r="F618" s="198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</row>
    <row r="619" spans="1:22" s="83" customFormat="1">
      <c r="A619" s="66"/>
      <c r="B619" s="66"/>
      <c r="C619" s="196"/>
      <c r="D619" s="66"/>
      <c r="E619" s="197"/>
      <c r="F619" s="198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</row>
    <row r="620" spans="1:22" s="83" customFormat="1">
      <c r="A620" s="66"/>
      <c r="B620" s="66"/>
      <c r="C620" s="196"/>
      <c r="D620" s="66"/>
      <c r="E620" s="197"/>
      <c r="F620" s="198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</row>
    <row r="621" spans="1:22" s="83" customFormat="1">
      <c r="A621" s="66"/>
      <c r="B621" s="66"/>
      <c r="C621" s="196"/>
      <c r="D621" s="66"/>
      <c r="E621" s="197"/>
      <c r="F621" s="198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</row>
    <row r="622" spans="1:22" s="83" customFormat="1">
      <c r="A622" s="66"/>
      <c r="B622" s="66"/>
      <c r="C622" s="196"/>
      <c r="D622" s="66"/>
      <c r="E622" s="197"/>
      <c r="F622" s="198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</row>
    <row r="623" spans="1:22" s="83" customFormat="1">
      <c r="A623" s="66"/>
      <c r="B623" s="66"/>
      <c r="C623" s="196"/>
      <c r="D623" s="66"/>
      <c r="E623" s="197"/>
      <c r="F623" s="198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</row>
    <row r="624" spans="1:22" s="83" customFormat="1">
      <c r="A624" s="66"/>
      <c r="B624" s="66"/>
      <c r="C624" s="196"/>
      <c r="D624" s="66"/>
      <c r="E624" s="197"/>
      <c r="F624" s="198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</row>
    <row r="625" spans="1:22" s="83" customFormat="1">
      <c r="A625" s="66"/>
      <c r="B625" s="66"/>
      <c r="C625" s="196"/>
      <c r="D625" s="66"/>
      <c r="E625" s="197"/>
      <c r="F625" s="198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</row>
    <row r="626" spans="1:22" s="83" customFormat="1">
      <c r="A626" s="66"/>
      <c r="B626" s="66"/>
      <c r="C626" s="196"/>
      <c r="D626" s="66"/>
      <c r="E626" s="197"/>
      <c r="F626" s="198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</row>
    <row r="627" spans="1:22" s="83" customFormat="1">
      <c r="A627" s="66"/>
      <c r="B627" s="66"/>
      <c r="C627" s="196"/>
      <c r="D627" s="66"/>
      <c r="E627" s="197"/>
      <c r="F627" s="198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</row>
    <row r="628" spans="1:22" s="83" customFormat="1">
      <c r="A628" s="66"/>
      <c r="B628" s="66"/>
      <c r="C628" s="196"/>
      <c r="D628" s="66"/>
      <c r="E628" s="197"/>
      <c r="F628" s="198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</row>
    <row r="629" spans="1:22" s="83" customFormat="1">
      <c r="A629" s="66"/>
      <c r="B629" s="66"/>
      <c r="C629" s="196"/>
      <c r="D629" s="66"/>
      <c r="E629" s="197"/>
      <c r="F629" s="198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</row>
    <row r="630" spans="1:22" s="83" customFormat="1">
      <c r="A630" s="66"/>
      <c r="B630" s="66"/>
      <c r="C630" s="196"/>
      <c r="D630" s="66"/>
      <c r="E630" s="197"/>
      <c r="F630" s="198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</row>
    <row r="631" spans="1:22" s="83" customFormat="1">
      <c r="A631" s="66"/>
      <c r="B631" s="66"/>
      <c r="C631" s="196"/>
      <c r="D631" s="66"/>
      <c r="E631" s="197"/>
      <c r="F631" s="198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</row>
    <row r="632" spans="1:22" s="83" customFormat="1">
      <c r="A632" s="66"/>
      <c r="B632" s="66"/>
      <c r="C632" s="196"/>
      <c r="D632" s="66"/>
      <c r="E632" s="197"/>
      <c r="F632" s="198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</row>
    <row r="633" spans="1:22" s="83" customFormat="1">
      <c r="A633" s="66"/>
      <c r="B633" s="66"/>
      <c r="C633" s="196"/>
      <c r="D633" s="66"/>
      <c r="E633" s="197"/>
      <c r="F633" s="198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</row>
    <row r="634" spans="1:22" s="83" customFormat="1">
      <c r="A634" s="66"/>
      <c r="B634" s="66"/>
      <c r="C634" s="196"/>
      <c r="D634" s="66"/>
      <c r="E634" s="197"/>
      <c r="F634" s="198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</row>
    <row r="635" spans="1:22" s="83" customFormat="1">
      <c r="A635" s="66"/>
      <c r="B635" s="66"/>
      <c r="C635" s="196"/>
      <c r="D635" s="66"/>
      <c r="E635" s="197"/>
      <c r="F635" s="198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</row>
    <row r="636" spans="1:22" s="83" customFormat="1">
      <c r="A636" s="66"/>
      <c r="B636" s="66"/>
      <c r="C636" s="196"/>
      <c r="D636" s="66"/>
      <c r="E636" s="197"/>
      <c r="F636" s="198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</row>
    <row r="637" spans="1:22" s="83" customFormat="1">
      <c r="A637" s="66"/>
      <c r="B637" s="66"/>
      <c r="C637" s="196"/>
      <c r="D637" s="66"/>
      <c r="E637" s="197"/>
      <c r="F637" s="198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</row>
    <row r="638" spans="1:22" s="83" customFormat="1">
      <c r="A638" s="66"/>
      <c r="B638" s="66"/>
      <c r="C638" s="196"/>
      <c r="D638" s="66"/>
      <c r="E638" s="197"/>
      <c r="F638" s="198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</row>
    <row r="639" spans="1:22" s="83" customFormat="1">
      <c r="A639" s="66"/>
      <c r="B639" s="66"/>
      <c r="C639" s="196"/>
      <c r="D639" s="66"/>
      <c r="E639" s="197"/>
      <c r="F639" s="198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</row>
    <row r="640" spans="1:22" s="83" customFormat="1">
      <c r="A640" s="66"/>
      <c r="B640" s="66"/>
      <c r="C640" s="196"/>
      <c r="D640" s="66"/>
      <c r="E640" s="197"/>
      <c r="F640" s="198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</row>
    <row r="641" spans="1:22" s="83" customFormat="1">
      <c r="A641" s="66"/>
      <c r="B641" s="66"/>
      <c r="C641" s="196"/>
      <c r="D641" s="66"/>
      <c r="E641" s="197"/>
      <c r="F641" s="198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</row>
    <row r="642" spans="1:22" s="83" customFormat="1">
      <c r="A642" s="66"/>
      <c r="B642" s="66"/>
      <c r="C642" s="196"/>
      <c r="D642" s="66"/>
      <c r="E642" s="197"/>
      <c r="F642" s="198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</row>
    <row r="643" spans="1:22" s="83" customFormat="1">
      <c r="A643" s="66"/>
      <c r="B643" s="66"/>
      <c r="C643" s="196"/>
      <c r="D643" s="66"/>
      <c r="E643" s="197"/>
      <c r="F643" s="198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</row>
    <row r="644" spans="1:22" s="83" customFormat="1">
      <c r="A644" s="66"/>
      <c r="B644" s="66"/>
      <c r="C644" s="196"/>
      <c r="D644" s="66"/>
      <c r="E644" s="197"/>
      <c r="F644" s="198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</row>
    <row r="645" spans="1:22" s="83" customFormat="1">
      <c r="A645" s="66"/>
      <c r="B645" s="66"/>
      <c r="C645" s="196"/>
      <c r="D645" s="66"/>
      <c r="E645" s="197"/>
      <c r="F645" s="198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</row>
    <row r="646" spans="1:22" s="83" customFormat="1">
      <c r="A646" s="66"/>
      <c r="B646" s="66"/>
      <c r="C646" s="196"/>
      <c r="D646" s="66"/>
      <c r="E646" s="197"/>
      <c r="F646" s="198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</row>
    <row r="647" spans="1:22" s="83" customFormat="1">
      <c r="A647" s="66"/>
      <c r="B647" s="66"/>
      <c r="C647" s="196"/>
      <c r="D647" s="66"/>
      <c r="E647" s="197"/>
      <c r="F647" s="198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</row>
    <row r="648" spans="1:22" s="83" customFormat="1">
      <c r="A648" s="66"/>
      <c r="B648" s="66"/>
      <c r="C648" s="196"/>
      <c r="D648" s="66"/>
      <c r="E648" s="197"/>
      <c r="F648" s="198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</row>
    <row r="649" spans="1:22" s="83" customFormat="1">
      <c r="A649" s="66"/>
      <c r="B649" s="66"/>
      <c r="C649" s="196"/>
      <c r="D649" s="66"/>
      <c r="E649" s="197"/>
      <c r="F649" s="198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</row>
    <row r="650" spans="1:22" s="83" customFormat="1">
      <c r="A650" s="66"/>
      <c r="B650" s="66"/>
      <c r="C650" s="196"/>
      <c r="D650" s="66"/>
      <c r="E650" s="197"/>
      <c r="F650" s="198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</row>
    <row r="651" spans="1:22" s="83" customFormat="1">
      <c r="A651" s="66"/>
      <c r="B651" s="66"/>
      <c r="C651" s="196"/>
      <c r="D651" s="66"/>
      <c r="E651" s="197"/>
      <c r="F651" s="198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</row>
    <row r="652" spans="1:22" s="83" customFormat="1">
      <c r="A652" s="66"/>
      <c r="B652" s="66"/>
      <c r="C652" s="196"/>
      <c r="D652" s="66"/>
      <c r="E652" s="197"/>
      <c r="F652" s="198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</row>
    <row r="653" spans="1:22" s="83" customFormat="1">
      <c r="A653" s="66"/>
      <c r="B653" s="66"/>
      <c r="C653" s="196"/>
      <c r="D653" s="66"/>
      <c r="E653" s="197"/>
      <c r="F653" s="198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</row>
    <row r="654" spans="1:22" s="83" customFormat="1">
      <c r="A654" s="66"/>
      <c r="B654" s="66"/>
      <c r="C654" s="196"/>
      <c r="D654" s="66"/>
      <c r="E654" s="197"/>
      <c r="F654" s="198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</row>
    <row r="655" spans="1:22" s="83" customFormat="1">
      <c r="A655" s="66"/>
      <c r="B655" s="66"/>
      <c r="C655" s="196"/>
      <c r="D655" s="66"/>
      <c r="E655" s="197"/>
      <c r="F655" s="198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</row>
    <row r="656" spans="1:22" s="83" customFormat="1">
      <c r="A656" s="66"/>
      <c r="B656" s="66"/>
      <c r="C656" s="196"/>
      <c r="D656" s="66"/>
      <c r="E656" s="197"/>
      <c r="F656" s="198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</row>
    <row r="657" spans="1:22" s="83" customFormat="1">
      <c r="A657" s="66"/>
      <c r="B657" s="66"/>
      <c r="C657" s="196"/>
      <c r="D657" s="66"/>
      <c r="E657" s="197"/>
      <c r="F657" s="198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</row>
    <row r="658" spans="1:22" s="83" customFormat="1">
      <c r="A658" s="66"/>
      <c r="B658" s="66"/>
      <c r="C658" s="196"/>
      <c r="D658" s="66"/>
      <c r="E658" s="197"/>
      <c r="F658" s="198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</row>
    <row r="659" spans="1:22" s="83" customFormat="1">
      <c r="A659" s="66"/>
      <c r="B659" s="66"/>
      <c r="C659" s="196"/>
      <c r="D659" s="66"/>
      <c r="E659" s="197"/>
      <c r="F659" s="198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</row>
    <row r="660" spans="1:22" s="83" customFormat="1">
      <c r="A660" s="66"/>
      <c r="B660" s="66"/>
      <c r="C660" s="196"/>
      <c r="D660" s="66"/>
      <c r="E660" s="197"/>
      <c r="F660" s="198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</row>
    <row r="661" spans="1:22" s="83" customFormat="1">
      <c r="A661" s="66"/>
      <c r="B661" s="66"/>
      <c r="C661" s="196"/>
      <c r="D661" s="66"/>
      <c r="E661" s="197"/>
      <c r="F661" s="198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</row>
    <row r="662" spans="1:22" s="83" customFormat="1">
      <c r="A662" s="66"/>
      <c r="B662" s="66"/>
      <c r="C662" s="196"/>
      <c r="D662" s="66"/>
      <c r="E662" s="197"/>
      <c r="F662" s="198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</row>
    <row r="663" spans="1:22" s="83" customFormat="1">
      <c r="A663" s="66"/>
      <c r="B663" s="66"/>
      <c r="C663" s="196"/>
      <c r="D663" s="66"/>
      <c r="E663" s="197"/>
      <c r="F663" s="198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</row>
    <row r="664" spans="1:22" s="83" customFormat="1">
      <c r="A664" s="66"/>
      <c r="B664" s="66"/>
      <c r="C664" s="196"/>
      <c r="D664" s="66"/>
      <c r="E664" s="197"/>
      <c r="F664" s="198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</row>
    <row r="665" spans="1:22" s="83" customFormat="1">
      <c r="A665" s="66"/>
      <c r="B665" s="66"/>
      <c r="C665" s="196"/>
      <c r="D665" s="66"/>
      <c r="E665" s="197"/>
      <c r="F665" s="198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</row>
    <row r="666" spans="1:22" s="83" customFormat="1">
      <c r="A666" s="66"/>
      <c r="B666" s="66"/>
      <c r="C666" s="196"/>
      <c r="D666" s="66"/>
      <c r="E666" s="197"/>
      <c r="F666" s="198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</row>
    <row r="667" spans="1:22" s="83" customFormat="1">
      <c r="A667" s="66"/>
      <c r="B667" s="66"/>
      <c r="C667" s="196"/>
      <c r="D667" s="66"/>
      <c r="E667" s="197"/>
      <c r="F667" s="198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</row>
    <row r="668" spans="1:22" s="83" customFormat="1">
      <c r="A668" s="66"/>
      <c r="B668" s="66"/>
      <c r="C668" s="196"/>
      <c r="D668" s="66"/>
      <c r="E668" s="197"/>
      <c r="F668" s="198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</row>
    <row r="669" spans="1:22" s="83" customFormat="1">
      <c r="A669" s="66"/>
      <c r="B669" s="66"/>
      <c r="C669" s="196"/>
      <c r="D669" s="66"/>
      <c r="E669" s="197"/>
      <c r="F669" s="198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</row>
    <row r="670" spans="1:22" s="83" customFormat="1">
      <c r="A670" s="66"/>
      <c r="B670" s="66"/>
      <c r="C670" s="196"/>
      <c r="D670" s="66"/>
      <c r="E670" s="197"/>
      <c r="F670" s="198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</row>
    <row r="671" spans="1:22" s="83" customFormat="1">
      <c r="A671" s="66"/>
      <c r="B671" s="66"/>
      <c r="C671" s="196"/>
      <c r="D671" s="66"/>
      <c r="E671" s="197"/>
      <c r="F671" s="198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</row>
    <row r="672" spans="1:22" s="83" customFormat="1">
      <c r="A672" s="66"/>
      <c r="B672" s="66"/>
      <c r="C672" s="196"/>
      <c r="D672" s="66"/>
      <c r="E672" s="197"/>
      <c r="F672" s="198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</row>
    <row r="673" spans="1:22" s="83" customFormat="1">
      <c r="A673" s="66"/>
      <c r="B673" s="66"/>
      <c r="C673" s="196"/>
      <c r="D673" s="66"/>
      <c r="E673" s="197"/>
      <c r="F673" s="198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</row>
    <row r="674" spans="1:22" s="83" customFormat="1">
      <c r="A674" s="66"/>
      <c r="B674" s="66"/>
      <c r="C674" s="196"/>
      <c r="D674" s="66"/>
      <c r="E674" s="197"/>
      <c r="F674" s="198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</row>
    <row r="675" spans="1:22" s="83" customFormat="1">
      <c r="A675" s="66"/>
      <c r="B675" s="66"/>
      <c r="C675" s="196"/>
      <c r="D675" s="66"/>
      <c r="E675" s="197"/>
      <c r="F675" s="198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</row>
    <row r="676" spans="1:22" s="83" customFormat="1">
      <c r="A676" s="66"/>
      <c r="B676" s="66"/>
      <c r="C676" s="196"/>
      <c r="D676" s="66"/>
      <c r="E676" s="197"/>
      <c r="F676" s="198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</row>
    <row r="677" spans="1:22" s="83" customFormat="1">
      <c r="A677" s="66"/>
      <c r="B677" s="66"/>
      <c r="C677" s="196"/>
      <c r="D677" s="66"/>
      <c r="E677" s="197"/>
      <c r="F677" s="198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</row>
    <row r="678" spans="1:22" s="83" customFormat="1">
      <c r="A678" s="66"/>
      <c r="B678" s="66"/>
      <c r="C678" s="196"/>
      <c r="D678" s="66"/>
      <c r="E678" s="197"/>
      <c r="F678" s="198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</row>
    <row r="679" spans="1:22" s="83" customFormat="1">
      <c r="A679" s="66"/>
      <c r="B679" s="66"/>
      <c r="C679" s="196"/>
      <c r="D679" s="66"/>
      <c r="E679" s="197"/>
      <c r="F679" s="198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</row>
    <row r="680" spans="1:22" s="83" customFormat="1">
      <c r="A680" s="66"/>
      <c r="B680" s="66"/>
      <c r="C680" s="196"/>
      <c r="D680" s="66"/>
      <c r="E680" s="197"/>
      <c r="F680" s="198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</row>
    <row r="681" spans="1:22" s="83" customFormat="1">
      <c r="A681" s="66"/>
      <c r="B681" s="66"/>
      <c r="C681" s="196"/>
      <c r="D681" s="66"/>
      <c r="E681" s="197"/>
      <c r="F681" s="198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</row>
    <row r="682" spans="1:22" s="83" customFormat="1">
      <c r="A682" s="66"/>
      <c r="B682" s="66"/>
      <c r="C682" s="196"/>
      <c r="D682" s="66"/>
      <c r="E682" s="197"/>
      <c r="F682" s="198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</row>
    <row r="683" spans="1:22" s="83" customFormat="1">
      <c r="A683" s="66"/>
      <c r="B683" s="66"/>
      <c r="C683" s="196"/>
      <c r="D683" s="66"/>
      <c r="E683" s="197"/>
      <c r="F683" s="198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</row>
    <row r="684" spans="1:22" s="83" customFormat="1">
      <c r="A684" s="66"/>
      <c r="B684" s="66"/>
      <c r="C684" s="196"/>
      <c r="D684" s="66"/>
      <c r="E684" s="197"/>
      <c r="F684" s="198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</row>
    <row r="685" spans="1:22" s="83" customFormat="1">
      <c r="A685" s="66"/>
      <c r="B685" s="66"/>
      <c r="C685" s="196"/>
      <c r="D685" s="66"/>
      <c r="E685" s="197"/>
      <c r="F685" s="198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</row>
    <row r="686" spans="1:22" s="83" customFormat="1">
      <c r="A686" s="66"/>
      <c r="B686" s="66"/>
      <c r="C686" s="196"/>
      <c r="D686" s="66"/>
      <c r="E686" s="197"/>
      <c r="F686" s="198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</row>
    <row r="687" spans="1:22" s="83" customFormat="1">
      <c r="A687" s="66"/>
      <c r="B687" s="66"/>
      <c r="C687" s="196"/>
      <c r="D687" s="66"/>
      <c r="E687" s="197"/>
      <c r="F687" s="198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</row>
    <row r="688" spans="1:22" s="83" customFormat="1">
      <c r="A688" s="66"/>
      <c r="B688" s="66"/>
      <c r="C688" s="196"/>
      <c r="D688" s="66"/>
      <c r="E688" s="197"/>
      <c r="F688" s="198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</row>
    <row r="689" spans="1:22" s="83" customFormat="1">
      <c r="A689" s="66"/>
      <c r="B689" s="66"/>
      <c r="C689" s="196"/>
      <c r="D689" s="66"/>
      <c r="E689" s="197"/>
      <c r="F689" s="198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</row>
    <row r="690" spans="1:22" s="83" customFormat="1">
      <c r="A690" s="66"/>
      <c r="B690" s="66"/>
      <c r="C690" s="196"/>
      <c r="D690" s="66"/>
      <c r="E690" s="197"/>
      <c r="F690" s="198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</row>
    <row r="691" spans="1:22" s="83" customFormat="1">
      <c r="A691" s="66"/>
      <c r="B691" s="66"/>
      <c r="C691" s="196"/>
      <c r="D691" s="66"/>
      <c r="E691" s="197"/>
      <c r="F691" s="198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</row>
    <row r="692" spans="1:22" s="83" customFormat="1">
      <c r="A692" s="66"/>
      <c r="B692" s="66"/>
      <c r="C692" s="196"/>
      <c r="D692" s="66"/>
      <c r="E692" s="197"/>
      <c r="F692" s="198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</row>
    <row r="693" spans="1:22" s="83" customFormat="1">
      <c r="A693" s="66"/>
      <c r="B693" s="66"/>
      <c r="C693" s="196"/>
      <c r="D693" s="66"/>
      <c r="E693" s="197"/>
      <c r="F693" s="198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</row>
    <row r="694" spans="1:22" s="83" customFormat="1">
      <c r="A694" s="66"/>
      <c r="B694" s="66"/>
      <c r="C694" s="196"/>
      <c r="D694" s="66"/>
      <c r="E694" s="197"/>
      <c r="F694" s="198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</row>
    <row r="695" spans="1:22" s="83" customFormat="1">
      <c r="A695" s="66"/>
      <c r="B695" s="66"/>
      <c r="C695" s="196"/>
      <c r="D695" s="66"/>
      <c r="E695" s="197"/>
      <c r="F695" s="198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</row>
    <row r="696" spans="1:22" s="83" customFormat="1">
      <c r="A696" s="66"/>
      <c r="B696" s="66"/>
      <c r="C696" s="196"/>
      <c r="D696" s="66"/>
      <c r="E696" s="197"/>
      <c r="F696" s="198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</row>
    <row r="697" spans="1:22" s="83" customFormat="1">
      <c r="A697" s="66"/>
      <c r="B697" s="66"/>
      <c r="C697" s="196"/>
      <c r="D697" s="66"/>
      <c r="E697" s="197"/>
      <c r="F697" s="198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</row>
    <row r="698" spans="1:22" s="83" customFormat="1">
      <c r="A698" s="66"/>
      <c r="B698" s="66"/>
      <c r="C698" s="196"/>
      <c r="D698" s="66"/>
      <c r="E698" s="197"/>
      <c r="F698" s="198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</row>
    <row r="699" spans="1:22" s="83" customFormat="1">
      <c r="A699" s="66"/>
      <c r="B699" s="66"/>
      <c r="C699" s="196"/>
      <c r="D699" s="66"/>
      <c r="E699" s="197"/>
      <c r="F699" s="198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</row>
  </sheetData>
  <sortState ref="B5:V501">
    <sortCondition ref="B5"/>
  </sortState>
  <mergeCells count="4">
    <mergeCell ref="A1:K1"/>
    <mergeCell ref="L1:N1"/>
    <mergeCell ref="R1:U1"/>
    <mergeCell ref="A500:C500"/>
  </mergeCells>
  <pageMargins left="0.23611111111111099" right="0.118055555555556" top="0.43263888888888902" bottom="0.39305555555555599" header="0.27500000000000002" footer="0.156944444444444"/>
  <pageSetup paperSize="8" scale="75" orientation="landscape"/>
  <headerFooter>
    <oddFooter>&amp;C第 &amp;P 页，共 &amp;N 页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QW20"/>
  <sheetViews>
    <sheetView workbookViewId="0">
      <pane xSplit="1" ySplit="2" topLeftCell="H3" activePane="bottomRight" state="frozen"/>
      <selection pane="topRight"/>
      <selection pane="bottomLeft"/>
      <selection pane="bottomRight" activeCell="A2" sqref="A2:XFD2"/>
    </sheetView>
  </sheetViews>
  <sheetFormatPr defaultColWidth="7" defaultRowHeight="15"/>
  <cols>
    <col min="1" max="1" width="3.5" customWidth="1"/>
    <col min="2" max="2" width="8.75" customWidth="1"/>
    <col min="3" max="3" width="30.75" customWidth="1"/>
    <col min="4" max="4" width="10.58203125" customWidth="1"/>
    <col min="5" max="5" width="22.08203125" customWidth="1"/>
    <col min="6" max="6" width="16" customWidth="1"/>
    <col min="7" max="7" width="8.5" customWidth="1"/>
    <col min="8" max="8" width="11.75" customWidth="1"/>
    <col min="9" max="13" width="15" customWidth="1"/>
    <col min="14" max="14" width="16.08203125" customWidth="1"/>
    <col min="15" max="16" width="15.75" customWidth="1"/>
    <col min="17" max="21" width="16.58203125" customWidth="1"/>
    <col min="22" max="22" width="25.75" customWidth="1"/>
    <col min="23" max="23" width="8.5" customWidth="1"/>
    <col min="24" max="24" width="24.08203125" customWidth="1"/>
    <col min="25" max="27" width="17.5" customWidth="1"/>
    <col min="28" max="28" width="10.58203125" customWidth="1"/>
    <col min="29" max="29" width="15.75" customWidth="1"/>
    <col min="30" max="30" width="30.08203125" customWidth="1"/>
    <col min="31" max="31" width="27.58203125" customWidth="1"/>
    <col min="32" max="32" width="21.08203125" customWidth="1"/>
    <col min="33" max="33" width="22.25" customWidth="1"/>
    <col min="34" max="34" width="18.75" customWidth="1"/>
    <col min="35" max="36" width="19" customWidth="1"/>
    <col min="37" max="37" width="19.08203125" customWidth="1"/>
    <col min="38" max="38" width="17.08203125" customWidth="1"/>
    <col min="39" max="40" width="7.75" hidden="1" customWidth="1"/>
    <col min="41" max="43" width="17.5" customWidth="1"/>
    <col min="44" max="44" width="10.58203125" customWidth="1"/>
    <col min="45" max="45" width="15.75" customWidth="1"/>
    <col min="46" max="46" width="30.08203125" customWidth="1"/>
    <col min="47" max="47" width="27.58203125" customWidth="1"/>
    <col min="48" max="48" width="21.08203125" customWidth="1"/>
    <col min="49" max="49" width="22.25" customWidth="1"/>
    <col min="50" max="50" width="18.75" customWidth="1"/>
    <col min="51" max="52" width="19" customWidth="1"/>
    <col min="53" max="53" width="19.08203125" customWidth="1"/>
    <col min="54" max="54" width="17.08203125" customWidth="1"/>
    <col min="55" max="56" width="7.75" hidden="1" customWidth="1"/>
    <col min="57" max="59" width="17.5" customWidth="1"/>
    <col min="60" max="60" width="10.58203125" customWidth="1"/>
    <col min="61" max="61" width="15.75" customWidth="1"/>
    <col min="62" max="62" width="30.08203125" customWidth="1"/>
    <col min="63" max="63" width="27.58203125" customWidth="1"/>
    <col min="64" max="64" width="21.08203125" customWidth="1"/>
    <col min="65" max="65" width="22.25" customWidth="1"/>
    <col min="66" max="66" width="18.75" customWidth="1"/>
    <col min="67" max="68" width="19" customWidth="1"/>
    <col min="69" max="69" width="19.08203125" customWidth="1"/>
    <col min="70" max="70" width="17.08203125" customWidth="1"/>
    <col min="71" max="72" width="7.75" hidden="1" customWidth="1"/>
    <col min="73" max="75" width="17.5" customWidth="1"/>
    <col min="76" max="76" width="10.58203125" customWidth="1"/>
    <col min="77" max="77" width="15.75" customWidth="1"/>
    <col min="78" max="78" width="30.08203125" customWidth="1"/>
    <col min="79" max="79" width="27.58203125" customWidth="1"/>
    <col min="80" max="80" width="21.08203125" customWidth="1"/>
    <col min="81" max="81" width="22.25" customWidth="1"/>
    <col min="82" max="82" width="18.75" customWidth="1"/>
    <col min="83" max="84" width="19" customWidth="1"/>
    <col min="85" max="85" width="19.08203125" customWidth="1"/>
    <col min="86" max="86" width="17.08203125" customWidth="1"/>
    <col min="87" max="88" width="7.75" hidden="1" customWidth="1"/>
    <col min="89" max="91" width="17.5" customWidth="1"/>
    <col min="92" max="92" width="10.58203125" customWidth="1"/>
    <col min="93" max="93" width="15.75" customWidth="1"/>
    <col min="94" max="94" width="30.08203125" customWidth="1"/>
    <col min="95" max="95" width="27.58203125" customWidth="1"/>
    <col min="96" max="96" width="21.08203125" customWidth="1"/>
    <col min="97" max="97" width="22.25" customWidth="1"/>
    <col min="98" max="98" width="18.75" customWidth="1"/>
    <col min="99" max="100" width="19" customWidth="1"/>
    <col min="101" max="101" width="19.08203125" customWidth="1"/>
    <col min="102" max="102" width="17.08203125" customWidth="1"/>
    <col min="103" max="104" width="7.75" hidden="1" customWidth="1"/>
    <col min="105" max="107" width="17.5" customWidth="1"/>
    <col min="108" max="108" width="10.58203125" customWidth="1"/>
    <col min="109" max="109" width="15.75" customWidth="1"/>
    <col min="110" max="110" width="30.08203125" customWidth="1"/>
    <col min="111" max="111" width="27.58203125" customWidth="1"/>
    <col min="112" max="112" width="21.08203125" customWidth="1"/>
    <col min="113" max="113" width="22.25" customWidth="1"/>
    <col min="114" max="114" width="18.75" customWidth="1"/>
    <col min="115" max="116" width="19" customWidth="1"/>
    <col min="117" max="117" width="19.08203125" customWidth="1"/>
    <col min="118" max="118" width="17.08203125" customWidth="1"/>
    <col min="119" max="120" width="7.75" hidden="1" customWidth="1"/>
    <col min="121" max="123" width="17.5" customWidth="1"/>
    <col min="124" max="124" width="10.58203125" customWidth="1"/>
    <col min="125" max="125" width="15.75" customWidth="1"/>
    <col min="126" max="126" width="30.08203125" customWidth="1"/>
    <col min="127" max="127" width="27.58203125" customWidth="1"/>
    <col min="128" max="128" width="21.08203125" customWidth="1"/>
    <col min="129" max="129" width="22.25" customWidth="1"/>
    <col min="130" max="130" width="18.75" customWidth="1"/>
    <col min="131" max="132" width="19" customWidth="1"/>
    <col min="133" max="133" width="19.08203125" customWidth="1"/>
    <col min="134" max="134" width="17.08203125" customWidth="1"/>
    <col min="135" max="136" width="7.75" hidden="1" customWidth="1"/>
    <col min="137" max="139" width="17.5" customWidth="1"/>
    <col min="140" max="140" width="10.58203125" customWidth="1"/>
    <col min="141" max="141" width="15.75" customWidth="1"/>
    <col min="142" max="142" width="30.08203125" customWidth="1"/>
    <col min="143" max="143" width="27.58203125" customWidth="1"/>
    <col min="144" max="144" width="21.08203125" customWidth="1"/>
    <col min="145" max="145" width="22.25" customWidth="1"/>
    <col min="146" max="146" width="18.75" customWidth="1"/>
    <col min="147" max="148" width="19" customWidth="1"/>
    <col min="149" max="149" width="19.08203125" customWidth="1"/>
    <col min="150" max="150" width="17.08203125" customWidth="1"/>
    <col min="151" max="152" width="7.75" hidden="1" customWidth="1"/>
    <col min="153" max="155" width="17.5" customWidth="1"/>
    <col min="156" max="156" width="10.58203125" customWidth="1"/>
    <col min="157" max="157" width="15.75" customWidth="1"/>
    <col min="158" max="158" width="30.08203125" customWidth="1"/>
    <col min="159" max="159" width="27.58203125" customWidth="1"/>
    <col min="160" max="160" width="21.08203125" customWidth="1"/>
    <col min="161" max="161" width="22.25" customWidth="1"/>
    <col min="162" max="162" width="18.75" customWidth="1"/>
    <col min="163" max="164" width="19" customWidth="1"/>
    <col min="165" max="165" width="19.08203125" customWidth="1"/>
    <col min="166" max="166" width="17.08203125" customWidth="1"/>
    <col min="167" max="168" width="7.75" hidden="1" customWidth="1"/>
    <col min="169" max="171" width="17.5" customWidth="1"/>
    <col min="172" max="172" width="10.58203125" customWidth="1"/>
    <col min="173" max="173" width="15.75" customWidth="1"/>
    <col min="174" max="174" width="30.08203125" customWidth="1"/>
    <col min="175" max="175" width="27.58203125" customWidth="1"/>
    <col min="176" max="176" width="21.08203125" customWidth="1"/>
    <col min="177" max="177" width="22.25" customWidth="1"/>
    <col min="178" max="178" width="18.75" customWidth="1"/>
    <col min="179" max="180" width="19" customWidth="1"/>
    <col min="181" max="181" width="19.08203125" customWidth="1"/>
    <col min="182" max="182" width="17.08203125" customWidth="1"/>
    <col min="183" max="184" width="7.75" hidden="1" customWidth="1"/>
    <col min="185" max="187" width="17.5" customWidth="1"/>
    <col min="188" max="188" width="10.58203125" customWidth="1"/>
    <col min="189" max="189" width="15.75" customWidth="1"/>
    <col min="190" max="190" width="30.08203125" customWidth="1"/>
    <col min="191" max="191" width="27.58203125" customWidth="1"/>
    <col min="192" max="192" width="21.08203125" customWidth="1"/>
    <col min="193" max="193" width="22.25" customWidth="1"/>
    <col min="194" max="194" width="18.75" customWidth="1"/>
    <col min="195" max="196" width="19" customWidth="1"/>
    <col min="197" max="197" width="19.08203125" customWidth="1"/>
    <col min="198" max="198" width="17.08203125" customWidth="1"/>
    <col min="199" max="200" width="7.75" hidden="1" customWidth="1"/>
    <col min="201" max="203" width="17.5" customWidth="1"/>
    <col min="204" max="204" width="10.58203125" customWidth="1"/>
    <col min="205" max="205" width="15.75" customWidth="1"/>
    <col min="206" max="206" width="30.08203125" customWidth="1"/>
    <col min="207" max="207" width="27.58203125" customWidth="1"/>
    <col min="208" max="208" width="21.08203125" customWidth="1"/>
    <col min="209" max="209" width="22.25" customWidth="1"/>
    <col min="210" max="210" width="18.75" customWidth="1"/>
    <col min="211" max="212" width="19" customWidth="1"/>
    <col min="213" max="213" width="19.08203125" customWidth="1"/>
    <col min="214" max="214" width="17.08203125" customWidth="1"/>
    <col min="215" max="216" width="7.75" hidden="1" customWidth="1"/>
    <col min="217" max="219" width="17.5" customWidth="1"/>
    <col min="220" max="220" width="10.58203125" customWidth="1"/>
    <col min="221" max="221" width="15.75" customWidth="1"/>
    <col min="222" max="222" width="30.08203125" customWidth="1"/>
    <col min="223" max="223" width="27.58203125" customWidth="1"/>
    <col min="224" max="224" width="21.08203125" customWidth="1"/>
    <col min="225" max="225" width="22.25" customWidth="1"/>
    <col min="226" max="226" width="18.75" customWidth="1"/>
    <col min="227" max="228" width="19" customWidth="1"/>
    <col min="229" max="229" width="19.08203125" customWidth="1"/>
    <col min="230" max="230" width="17.08203125" customWidth="1"/>
    <col min="231" max="232" width="7.75" hidden="1" customWidth="1"/>
    <col min="233" max="235" width="17.5" customWidth="1"/>
    <col min="236" max="236" width="10.58203125" customWidth="1"/>
    <col min="237" max="237" width="15.75" customWidth="1"/>
    <col min="238" max="238" width="30.08203125" customWidth="1"/>
    <col min="239" max="239" width="27.58203125" customWidth="1"/>
    <col min="240" max="240" width="21.08203125" customWidth="1"/>
    <col min="241" max="241" width="22.25" customWidth="1"/>
    <col min="242" max="242" width="18.75" customWidth="1"/>
    <col min="243" max="244" width="19" customWidth="1"/>
    <col min="245" max="245" width="19.08203125" customWidth="1"/>
    <col min="246" max="246" width="17.08203125" customWidth="1"/>
    <col min="247" max="248" width="7.75" hidden="1" customWidth="1"/>
    <col min="249" max="251" width="17.5" customWidth="1"/>
    <col min="252" max="252" width="10.58203125" customWidth="1"/>
    <col min="253" max="253" width="15.75" customWidth="1"/>
    <col min="254" max="254" width="30.08203125" customWidth="1"/>
    <col min="255" max="255" width="27.58203125" customWidth="1"/>
    <col min="256" max="256" width="21.08203125" customWidth="1"/>
    <col min="257" max="257" width="22.25" customWidth="1"/>
    <col min="258" max="258" width="18.75" customWidth="1"/>
    <col min="259" max="260" width="19" customWidth="1"/>
    <col min="261" max="261" width="19.08203125" customWidth="1"/>
    <col min="262" max="262" width="17.08203125" customWidth="1"/>
    <col min="263" max="264" width="7.75" hidden="1" customWidth="1"/>
    <col min="265" max="267" width="17.5" customWidth="1"/>
    <col min="268" max="268" width="10.58203125" customWidth="1"/>
    <col min="269" max="269" width="15.75" customWidth="1"/>
    <col min="270" max="270" width="30.08203125" customWidth="1"/>
    <col min="271" max="271" width="27.58203125" customWidth="1"/>
    <col min="272" max="272" width="21.08203125" customWidth="1"/>
    <col min="273" max="273" width="22.25" customWidth="1"/>
    <col min="274" max="274" width="18.75" customWidth="1"/>
    <col min="275" max="276" width="19" customWidth="1"/>
    <col min="277" max="277" width="19.08203125" customWidth="1"/>
    <col min="278" max="278" width="17.08203125" customWidth="1"/>
    <col min="279" max="280" width="7.75" hidden="1" customWidth="1"/>
    <col min="281" max="283" width="17.5" customWidth="1"/>
    <col min="284" max="284" width="10.58203125" customWidth="1"/>
    <col min="285" max="285" width="15.75" customWidth="1"/>
    <col min="286" max="286" width="30.08203125" customWidth="1"/>
    <col min="287" max="287" width="27.58203125" customWidth="1"/>
    <col min="288" max="288" width="21.08203125" customWidth="1"/>
    <col min="289" max="289" width="22.25" customWidth="1"/>
    <col min="290" max="290" width="18.75" customWidth="1"/>
    <col min="291" max="292" width="19" customWidth="1"/>
    <col min="293" max="293" width="19.08203125" customWidth="1"/>
    <col min="294" max="294" width="17.08203125" customWidth="1"/>
    <col min="295" max="296" width="7.75" hidden="1" customWidth="1"/>
    <col min="297" max="299" width="17.5" customWidth="1"/>
    <col min="300" max="300" width="10.58203125" customWidth="1"/>
    <col min="301" max="301" width="15.75" customWidth="1"/>
    <col min="302" max="302" width="30.08203125" customWidth="1"/>
    <col min="303" max="303" width="27.58203125" customWidth="1"/>
    <col min="304" max="304" width="21.08203125" customWidth="1"/>
    <col min="305" max="305" width="22.25" customWidth="1"/>
    <col min="306" max="306" width="18.75" customWidth="1"/>
    <col min="307" max="308" width="19" customWidth="1"/>
    <col min="309" max="309" width="19.08203125" customWidth="1"/>
    <col min="310" max="310" width="17.08203125" customWidth="1"/>
    <col min="311" max="312" width="7.75" hidden="1" customWidth="1"/>
    <col min="313" max="315" width="17.5" customWidth="1"/>
    <col min="316" max="316" width="10.58203125" customWidth="1"/>
    <col min="317" max="317" width="15.75" customWidth="1"/>
    <col min="318" max="318" width="30.08203125" customWidth="1"/>
    <col min="319" max="319" width="27.58203125" customWidth="1"/>
    <col min="320" max="320" width="21.08203125" customWidth="1"/>
    <col min="321" max="321" width="22.25" customWidth="1"/>
    <col min="322" max="322" width="18.75" customWidth="1"/>
    <col min="323" max="324" width="19" customWidth="1"/>
    <col min="325" max="325" width="19.08203125" customWidth="1"/>
    <col min="326" max="326" width="17.08203125" customWidth="1"/>
    <col min="327" max="328" width="7.75" hidden="1" customWidth="1"/>
    <col min="329" max="331" width="17.5" customWidth="1"/>
    <col min="332" max="332" width="10.58203125" customWidth="1"/>
    <col min="333" max="333" width="15.75" customWidth="1"/>
    <col min="334" max="334" width="30.08203125" customWidth="1"/>
    <col min="335" max="335" width="27.58203125" customWidth="1"/>
    <col min="336" max="336" width="21.08203125" customWidth="1"/>
    <col min="337" max="337" width="22.25" customWidth="1"/>
    <col min="338" max="338" width="18.75" customWidth="1"/>
    <col min="339" max="340" width="19" customWidth="1"/>
    <col min="341" max="341" width="19.08203125" customWidth="1"/>
    <col min="342" max="342" width="17.08203125" customWidth="1"/>
    <col min="343" max="344" width="7.75" hidden="1" customWidth="1"/>
    <col min="345" max="347" width="17.5" customWidth="1"/>
    <col min="348" max="348" width="10.58203125" customWidth="1"/>
    <col min="349" max="349" width="15.75" customWidth="1"/>
    <col min="350" max="350" width="30.08203125" customWidth="1"/>
    <col min="351" max="351" width="27.58203125" customWidth="1"/>
    <col min="352" max="352" width="21.08203125" customWidth="1"/>
    <col min="353" max="353" width="22.25" customWidth="1"/>
    <col min="354" max="354" width="18.75" customWidth="1"/>
    <col min="355" max="356" width="19" customWidth="1"/>
    <col min="357" max="357" width="19.08203125" customWidth="1"/>
    <col min="358" max="358" width="17.08203125" customWidth="1"/>
    <col min="359" max="360" width="7.75" hidden="1" customWidth="1"/>
    <col min="361" max="363" width="17.5" customWidth="1"/>
    <col min="364" max="364" width="10.58203125" customWidth="1"/>
    <col min="365" max="365" width="15.75" customWidth="1"/>
    <col min="366" max="366" width="30.08203125" customWidth="1"/>
    <col min="367" max="367" width="27.58203125" customWidth="1"/>
    <col min="368" max="368" width="21.08203125" customWidth="1"/>
    <col min="369" max="369" width="22.25" customWidth="1"/>
    <col min="370" max="370" width="18.75" customWidth="1"/>
    <col min="371" max="372" width="19" customWidth="1"/>
    <col min="373" max="373" width="19.08203125" customWidth="1"/>
    <col min="374" max="374" width="17.08203125" customWidth="1"/>
    <col min="375" max="376" width="7.75" hidden="1" customWidth="1"/>
    <col min="377" max="379" width="17.5" customWidth="1"/>
    <col min="380" max="380" width="10.58203125" customWidth="1"/>
    <col min="381" max="381" width="15.75" customWidth="1"/>
    <col min="382" max="382" width="30.08203125" customWidth="1"/>
    <col min="383" max="383" width="27.58203125" customWidth="1"/>
    <col min="384" max="384" width="21.08203125" customWidth="1"/>
    <col min="385" max="385" width="22.25" customWidth="1"/>
    <col min="386" max="386" width="18.75" customWidth="1"/>
    <col min="387" max="388" width="19" customWidth="1"/>
    <col min="389" max="389" width="19.08203125" customWidth="1"/>
    <col min="390" max="390" width="17.08203125" customWidth="1"/>
    <col min="391" max="392" width="7.75" hidden="1" customWidth="1"/>
    <col min="393" max="395" width="17.5" customWidth="1"/>
    <col min="396" max="396" width="10.58203125" customWidth="1"/>
    <col min="397" max="397" width="15.75" customWidth="1"/>
    <col min="398" max="398" width="30.08203125" customWidth="1"/>
    <col min="399" max="399" width="27.58203125" customWidth="1"/>
    <col min="400" max="400" width="21.08203125" customWidth="1"/>
    <col min="401" max="401" width="22.25" customWidth="1"/>
    <col min="402" max="402" width="18.75" customWidth="1"/>
    <col min="403" max="404" width="19" customWidth="1"/>
    <col min="405" max="405" width="19.08203125" customWidth="1"/>
    <col min="406" max="406" width="17.08203125" customWidth="1"/>
    <col min="407" max="408" width="7.75" hidden="1" customWidth="1"/>
    <col min="409" max="411" width="17.5" customWidth="1"/>
    <col min="412" max="412" width="10.58203125" customWidth="1"/>
    <col min="413" max="413" width="15.75" customWidth="1"/>
    <col min="414" max="414" width="30.08203125" customWidth="1"/>
    <col min="415" max="415" width="27.58203125" customWidth="1"/>
    <col min="416" max="416" width="21.08203125" customWidth="1"/>
    <col min="417" max="417" width="22.25" customWidth="1"/>
    <col min="418" max="418" width="18.75" customWidth="1"/>
    <col min="419" max="420" width="19" customWidth="1"/>
    <col min="421" max="421" width="19.08203125" customWidth="1"/>
    <col min="422" max="422" width="17.08203125" customWidth="1"/>
    <col min="423" max="424" width="7.75" hidden="1" customWidth="1"/>
    <col min="425" max="427" width="17.5" customWidth="1"/>
    <col min="428" max="428" width="10.58203125" customWidth="1"/>
    <col min="429" max="429" width="15.75" customWidth="1"/>
    <col min="430" max="430" width="30.08203125" customWidth="1"/>
    <col min="431" max="431" width="27.58203125" customWidth="1"/>
    <col min="432" max="432" width="21.08203125" customWidth="1"/>
    <col min="433" max="433" width="22.25" customWidth="1"/>
    <col min="434" max="434" width="18.75" customWidth="1"/>
    <col min="435" max="436" width="19" customWidth="1"/>
    <col min="437" max="437" width="19.08203125" customWidth="1"/>
    <col min="438" max="438" width="17.08203125" customWidth="1"/>
    <col min="439" max="440" width="7.75" hidden="1" customWidth="1"/>
    <col min="441" max="443" width="17.5" customWidth="1"/>
    <col min="444" max="444" width="10.58203125" customWidth="1"/>
    <col min="445" max="445" width="15.75" customWidth="1"/>
    <col min="446" max="446" width="30.08203125" customWidth="1"/>
    <col min="447" max="447" width="27.58203125" customWidth="1"/>
    <col min="448" max="448" width="21.08203125" customWidth="1"/>
    <col min="449" max="449" width="22.25" customWidth="1"/>
    <col min="450" max="450" width="18.75" customWidth="1"/>
    <col min="451" max="452" width="19" customWidth="1"/>
    <col min="453" max="453" width="19.08203125" customWidth="1"/>
    <col min="454" max="454" width="17.08203125" customWidth="1"/>
    <col min="455" max="456" width="7.75" hidden="1" customWidth="1"/>
    <col min="457" max="459" width="17.5" customWidth="1"/>
    <col min="460" max="460" width="10.58203125" customWidth="1"/>
    <col min="461" max="461" width="15.75" customWidth="1"/>
    <col min="462" max="462" width="30.08203125" customWidth="1"/>
    <col min="463" max="463" width="27.58203125" customWidth="1"/>
    <col min="464" max="464" width="21.08203125" customWidth="1"/>
    <col min="465" max="465" width="22.25" customWidth="1"/>
    <col min="466" max="466" width="18.75" customWidth="1"/>
    <col min="467" max="468" width="19" customWidth="1"/>
    <col min="469" max="469" width="19.08203125" customWidth="1"/>
    <col min="470" max="470" width="17.08203125" customWidth="1"/>
    <col min="471" max="472" width="7.75" hidden="1" customWidth="1"/>
    <col min="473" max="475" width="17.5" customWidth="1"/>
    <col min="476" max="476" width="10.58203125" customWidth="1"/>
    <col min="477" max="477" width="15.75" customWidth="1"/>
    <col min="478" max="478" width="30.08203125" customWidth="1"/>
    <col min="479" max="479" width="27.58203125" customWidth="1"/>
    <col min="480" max="480" width="21.08203125" customWidth="1"/>
    <col min="481" max="481" width="22.25" customWidth="1"/>
    <col min="482" max="482" width="18.75" customWidth="1"/>
    <col min="483" max="484" width="19" customWidth="1"/>
    <col min="485" max="485" width="19.08203125" customWidth="1"/>
    <col min="486" max="486" width="17.08203125" customWidth="1"/>
    <col min="487" max="488" width="7.75" hidden="1" customWidth="1"/>
    <col min="489" max="491" width="17.5" customWidth="1"/>
    <col min="492" max="492" width="10.58203125" customWidth="1"/>
    <col min="493" max="493" width="15.75" customWidth="1"/>
    <col min="494" max="494" width="30.08203125" customWidth="1"/>
    <col min="495" max="495" width="27.58203125" customWidth="1"/>
    <col min="496" max="496" width="21.08203125" customWidth="1"/>
    <col min="497" max="497" width="22.25" customWidth="1"/>
    <col min="498" max="498" width="18.75" customWidth="1"/>
    <col min="499" max="500" width="19" customWidth="1"/>
    <col min="501" max="501" width="19.08203125" customWidth="1"/>
    <col min="502" max="502" width="17.08203125" customWidth="1"/>
    <col min="503" max="504" width="7.75" hidden="1" customWidth="1"/>
    <col min="505" max="507" width="17.5" customWidth="1"/>
    <col min="508" max="508" width="10.58203125" customWidth="1"/>
    <col min="509" max="509" width="15.75" customWidth="1"/>
    <col min="510" max="510" width="30.08203125" customWidth="1"/>
    <col min="511" max="511" width="27.58203125" customWidth="1"/>
    <col min="512" max="512" width="21.08203125" customWidth="1"/>
    <col min="513" max="513" width="22.25" customWidth="1"/>
    <col min="514" max="514" width="18.75" customWidth="1"/>
    <col min="515" max="516" width="19" customWidth="1"/>
    <col min="517" max="517" width="19.08203125" customWidth="1"/>
    <col min="518" max="518" width="17.08203125" customWidth="1"/>
    <col min="519" max="520" width="7.75" hidden="1" customWidth="1"/>
    <col min="521" max="523" width="17.5" customWidth="1"/>
    <col min="524" max="524" width="10.58203125" customWidth="1"/>
    <col min="525" max="525" width="15.75" customWidth="1"/>
    <col min="526" max="526" width="30.08203125" customWidth="1"/>
    <col min="527" max="527" width="27.58203125" customWidth="1"/>
    <col min="528" max="528" width="21.08203125" customWidth="1"/>
    <col min="529" max="529" width="22.25" customWidth="1"/>
    <col min="530" max="530" width="18.75" customWidth="1"/>
    <col min="531" max="532" width="19" customWidth="1"/>
    <col min="533" max="533" width="19.08203125" customWidth="1"/>
    <col min="534" max="534" width="17.08203125" customWidth="1"/>
    <col min="535" max="536" width="7.75" hidden="1" customWidth="1"/>
    <col min="537" max="539" width="17.5" customWidth="1"/>
    <col min="540" max="540" width="10.58203125" customWidth="1"/>
    <col min="541" max="541" width="15.75" customWidth="1"/>
    <col min="542" max="542" width="30.08203125" customWidth="1"/>
    <col min="543" max="543" width="27.58203125" customWidth="1"/>
    <col min="544" max="544" width="21.08203125" customWidth="1"/>
    <col min="545" max="545" width="22.25" customWidth="1"/>
    <col min="546" max="546" width="18.75" customWidth="1"/>
    <col min="547" max="548" width="19" customWidth="1"/>
    <col min="549" max="549" width="19.08203125" customWidth="1"/>
    <col min="550" max="550" width="17.08203125" customWidth="1"/>
    <col min="551" max="552" width="7.75" hidden="1" customWidth="1"/>
    <col min="553" max="555" width="17.5" customWidth="1"/>
    <col min="556" max="556" width="10.58203125" customWidth="1"/>
    <col min="557" max="557" width="15.75" customWidth="1"/>
    <col min="558" max="558" width="30.08203125" customWidth="1"/>
    <col min="559" max="559" width="27.58203125" customWidth="1"/>
    <col min="560" max="560" width="21.08203125" customWidth="1"/>
    <col min="561" max="561" width="22.25" customWidth="1"/>
    <col min="562" max="562" width="18.75" customWidth="1"/>
    <col min="563" max="564" width="19" customWidth="1"/>
    <col min="565" max="565" width="19.08203125" customWidth="1"/>
    <col min="566" max="566" width="17.08203125" customWidth="1"/>
    <col min="567" max="568" width="7.75" hidden="1" customWidth="1"/>
    <col min="569" max="571" width="17.5" customWidth="1"/>
    <col min="572" max="572" width="10.58203125" customWidth="1"/>
    <col min="573" max="573" width="15.75" customWidth="1"/>
    <col min="574" max="574" width="30.08203125" customWidth="1"/>
    <col min="575" max="575" width="27.58203125" customWidth="1"/>
    <col min="576" max="576" width="21.08203125" customWidth="1"/>
    <col min="577" max="577" width="22.25" customWidth="1"/>
    <col min="578" max="578" width="18.75" customWidth="1"/>
    <col min="579" max="580" width="19" customWidth="1"/>
    <col min="581" max="581" width="19.08203125" customWidth="1"/>
    <col min="582" max="582" width="17.08203125" customWidth="1"/>
    <col min="583" max="584" width="7.75" hidden="1" customWidth="1"/>
    <col min="585" max="587" width="17.5" customWidth="1"/>
    <col min="588" max="588" width="10.58203125" customWidth="1"/>
    <col min="589" max="589" width="15.75" customWidth="1"/>
    <col min="590" max="590" width="30.08203125" customWidth="1"/>
    <col min="591" max="591" width="27.58203125" customWidth="1"/>
    <col min="592" max="592" width="21.08203125" customWidth="1"/>
    <col min="593" max="593" width="22.25" customWidth="1"/>
    <col min="594" max="594" width="18.75" customWidth="1"/>
    <col min="595" max="596" width="19" customWidth="1"/>
    <col min="597" max="597" width="19.08203125" customWidth="1"/>
    <col min="598" max="598" width="17.08203125" customWidth="1"/>
    <col min="599" max="600" width="7.75" hidden="1" customWidth="1"/>
    <col min="601" max="603" width="17.5" customWidth="1"/>
    <col min="604" max="604" width="10.58203125" customWidth="1"/>
    <col min="605" max="605" width="15.75" customWidth="1"/>
    <col min="606" max="606" width="30.08203125" customWidth="1"/>
    <col min="607" max="607" width="27.58203125" customWidth="1"/>
    <col min="608" max="608" width="21.08203125" customWidth="1"/>
    <col min="609" max="609" width="22.25" customWidth="1"/>
    <col min="610" max="610" width="18.75" customWidth="1"/>
    <col min="611" max="612" width="19" customWidth="1"/>
    <col min="613" max="613" width="19.08203125" customWidth="1"/>
    <col min="614" max="614" width="17.08203125" customWidth="1"/>
    <col min="615" max="616" width="7.75" hidden="1" customWidth="1"/>
    <col min="617" max="619" width="17.5" customWidth="1"/>
    <col min="620" max="620" width="10.58203125" customWidth="1"/>
    <col min="621" max="621" width="15.75" customWidth="1"/>
    <col min="622" max="622" width="30.08203125" customWidth="1"/>
    <col min="623" max="623" width="27.58203125" customWidth="1"/>
    <col min="624" max="624" width="21.08203125" customWidth="1"/>
    <col min="625" max="625" width="22.25" customWidth="1"/>
    <col min="626" max="626" width="18.75" customWidth="1"/>
    <col min="627" max="628" width="19" customWidth="1"/>
    <col min="629" max="629" width="19.08203125" customWidth="1"/>
    <col min="630" max="630" width="17.08203125" customWidth="1"/>
    <col min="631" max="632" width="7.75" hidden="1" customWidth="1"/>
    <col min="633" max="635" width="17.5" customWidth="1"/>
    <col min="636" max="636" width="10.58203125" customWidth="1"/>
    <col min="637" max="637" width="15.75" customWidth="1"/>
    <col min="638" max="638" width="30.08203125" customWidth="1"/>
    <col min="639" max="639" width="27.58203125" customWidth="1"/>
    <col min="640" max="640" width="21.08203125" customWidth="1"/>
    <col min="641" max="641" width="22.25" customWidth="1"/>
    <col min="642" max="642" width="18.75" customWidth="1"/>
    <col min="643" max="644" width="19" customWidth="1"/>
    <col min="645" max="645" width="19.08203125" customWidth="1"/>
    <col min="646" max="646" width="17.08203125" customWidth="1"/>
    <col min="647" max="648" width="7.75" hidden="1" customWidth="1"/>
    <col min="649" max="651" width="17.5" customWidth="1"/>
    <col min="652" max="652" width="10.58203125" customWidth="1"/>
    <col min="653" max="653" width="15.75" customWidth="1"/>
    <col min="654" max="654" width="30.08203125" customWidth="1"/>
    <col min="655" max="655" width="27.58203125" customWidth="1"/>
    <col min="656" max="656" width="21.08203125" customWidth="1"/>
    <col min="657" max="657" width="22.25" customWidth="1"/>
    <col min="658" max="658" width="18.75" customWidth="1"/>
    <col min="659" max="660" width="19" customWidth="1"/>
    <col min="661" max="661" width="19.08203125" customWidth="1"/>
    <col min="662" max="662" width="17.08203125" customWidth="1"/>
    <col min="663" max="664" width="7.75" hidden="1" customWidth="1"/>
    <col min="665" max="667" width="17.5" customWidth="1"/>
    <col min="668" max="668" width="10.58203125" customWidth="1"/>
    <col min="669" max="669" width="15.75" customWidth="1"/>
    <col min="670" max="670" width="30.08203125" customWidth="1"/>
    <col min="671" max="671" width="27.58203125" customWidth="1"/>
    <col min="672" max="672" width="21.08203125" customWidth="1"/>
    <col min="673" max="673" width="22.25" customWidth="1"/>
    <col min="674" max="674" width="18.75" customWidth="1"/>
    <col min="675" max="676" width="19" customWidth="1"/>
    <col min="677" max="677" width="19.08203125" customWidth="1"/>
    <col min="678" max="678" width="17.08203125" customWidth="1"/>
    <col min="679" max="680" width="7.75" hidden="1" customWidth="1"/>
    <col min="681" max="683" width="17.5" customWidth="1"/>
    <col min="684" max="684" width="10.58203125" customWidth="1"/>
    <col min="685" max="685" width="15.75" customWidth="1"/>
    <col min="686" max="686" width="30.08203125" customWidth="1"/>
    <col min="687" max="687" width="27.58203125" customWidth="1"/>
    <col min="688" max="688" width="21.08203125" customWidth="1"/>
    <col min="689" max="689" width="22.25" customWidth="1"/>
    <col min="690" max="690" width="18.75" customWidth="1"/>
    <col min="691" max="692" width="19" customWidth="1"/>
    <col min="693" max="693" width="19.08203125" customWidth="1"/>
    <col min="694" max="694" width="17.08203125" customWidth="1"/>
    <col min="695" max="696" width="7.75" hidden="1" customWidth="1"/>
    <col min="697" max="699" width="17.5" customWidth="1"/>
    <col min="700" max="700" width="10.58203125" customWidth="1"/>
    <col min="701" max="701" width="15.75" customWidth="1"/>
    <col min="702" max="702" width="30.08203125" customWidth="1"/>
    <col min="703" max="703" width="27.58203125" customWidth="1"/>
    <col min="704" max="704" width="21.08203125" customWidth="1"/>
    <col min="705" max="705" width="22.25" customWidth="1"/>
    <col min="706" max="706" width="18.75" customWidth="1"/>
    <col min="707" max="708" width="19" customWidth="1"/>
    <col min="709" max="709" width="19.08203125" customWidth="1"/>
    <col min="710" max="710" width="17.08203125" customWidth="1"/>
    <col min="711" max="712" width="7.75" hidden="1" customWidth="1"/>
    <col min="713" max="715" width="17.5" customWidth="1"/>
    <col min="716" max="716" width="10.58203125" customWidth="1"/>
    <col min="717" max="717" width="15.75" customWidth="1"/>
    <col min="718" max="718" width="30.08203125" customWidth="1"/>
    <col min="719" max="719" width="27.58203125" customWidth="1"/>
    <col min="720" max="720" width="21.08203125" customWidth="1"/>
    <col min="721" max="721" width="22.25" customWidth="1"/>
    <col min="722" max="722" width="18.75" customWidth="1"/>
    <col min="723" max="724" width="19" customWidth="1"/>
    <col min="725" max="725" width="19.08203125" customWidth="1"/>
    <col min="726" max="726" width="17.08203125" customWidth="1"/>
    <col min="727" max="728" width="7.75" hidden="1" customWidth="1"/>
    <col min="729" max="731" width="17.5" customWidth="1"/>
    <col min="732" max="732" width="10.58203125" customWidth="1"/>
    <col min="733" max="733" width="15.75" customWidth="1"/>
    <col min="734" max="734" width="30.08203125" customWidth="1"/>
    <col min="735" max="735" width="27.58203125" customWidth="1"/>
    <col min="736" max="736" width="21.08203125" customWidth="1"/>
    <col min="737" max="737" width="22.25" customWidth="1"/>
    <col min="738" max="738" width="18.75" customWidth="1"/>
    <col min="739" max="740" width="19" customWidth="1"/>
    <col min="741" max="741" width="19.08203125" customWidth="1"/>
    <col min="742" max="742" width="17.08203125" customWidth="1"/>
    <col min="743" max="744" width="7.75" hidden="1" customWidth="1"/>
    <col min="745" max="747" width="17.5" customWidth="1"/>
    <col min="748" max="748" width="10.58203125" customWidth="1"/>
    <col min="749" max="749" width="15.75" customWidth="1"/>
    <col min="750" max="750" width="30.08203125" customWidth="1"/>
    <col min="751" max="751" width="27.58203125" customWidth="1"/>
    <col min="752" max="752" width="21.08203125" customWidth="1"/>
    <col min="753" max="753" width="22.25" customWidth="1"/>
    <col min="754" max="754" width="18.75" customWidth="1"/>
    <col min="755" max="756" width="19" customWidth="1"/>
    <col min="757" max="757" width="19.08203125" customWidth="1"/>
    <col min="758" max="758" width="17.08203125" customWidth="1"/>
    <col min="759" max="760" width="7.75" hidden="1" customWidth="1"/>
    <col min="761" max="763" width="17.5" customWidth="1"/>
    <col min="764" max="764" width="10.58203125" customWidth="1"/>
    <col min="765" max="765" width="15.75" customWidth="1"/>
    <col min="766" max="766" width="30.08203125" customWidth="1"/>
    <col min="767" max="767" width="27.58203125" customWidth="1"/>
    <col min="768" max="768" width="21.08203125" customWidth="1"/>
    <col min="769" max="769" width="22.25" customWidth="1"/>
    <col min="770" max="770" width="18.75" customWidth="1"/>
    <col min="771" max="772" width="19" customWidth="1"/>
    <col min="773" max="773" width="19.08203125" customWidth="1"/>
    <col min="774" max="774" width="17.08203125" customWidth="1"/>
    <col min="775" max="776" width="7.75" hidden="1" customWidth="1"/>
    <col min="777" max="779" width="17.5" customWidth="1"/>
    <col min="780" max="780" width="10.58203125" customWidth="1"/>
    <col min="781" max="781" width="15.75" customWidth="1"/>
    <col min="782" max="782" width="30.08203125" customWidth="1"/>
    <col min="783" max="783" width="27.58203125" customWidth="1"/>
    <col min="784" max="784" width="21.08203125" customWidth="1"/>
    <col min="785" max="785" width="22.25" customWidth="1"/>
    <col min="786" max="786" width="18.75" customWidth="1"/>
    <col min="787" max="788" width="19" customWidth="1"/>
    <col min="789" max="789" width="19.08203125" customWidth="1"/>
    <col min="790" max="790" width="17.08203125" customWidth="1"/>
    <col min="791" max="792" width="7.75" hidden="1" customWidth="1"/>
    <col min="793" max="795" width="17.5" customWidth="1"/>
    <col min="796" max="796" width="10.58203125" customWidth="1"/>
    <col min="797" max="797" width="15.75" customWidth="1"/>
    <col min="798" max="798" width="30.08203125" customWidth="1"/>
    <col min="799" max="799" width="27.58203125" customWidth="1"/>
    <col min="800" max="800" width="21.08203125" customWidth="1"/>
    <col min="801" max="801" width="22.25" customWidth="1"/>
    <col min="802" max="802" width="18.75" customWidth="1"/>
    <col min="803" max="804" width="19" customWidth="1"/>
    <col min="805" max="805" width="19.08203125" customWidth="1"/>
    <col min="806" max="806" width="17.08203125" customWidth="1"/>
    <col min="807" max="808" width="7.75" hidden="1" customWidth="1"/>
    <col min="809" max="811" width="17.5" customWidth="1"/>
    <col min="812" max="812" width="10.58203125" customWidth="1"/>
    <col min="813" max="813" width="15.75" customWidth="1"/>
    <col min="814" max="814" width="30.08203125" customWidth="1"/>
    <col min="815" max="815" width="27.58203125" customWidth="1"/>
    <col min="816" max="816" width="21.08203125" customWidth="1"/>
    <col min="817" max="817" width="22.25" customWidth="1"/>
    <col min="818" max="818" width="18.75" customWidth="1"/>
    <col min="819" max="820" width="19" customWidth="1"/>
    <col min="821" max="821" width="19.08203125" customWidth="1"/>
    <col min="822" max="822" width="17.08203125" customWidth="1"/>
    <col min="823" max="824" width="7.75" hidden="1" customWidth="1"/>
    <col min="825" max="827" width="17.5" customWidth="1"/>
    <col min="828" max="828" width="10.58203125" customWidth="1"/>
    <col min="829" max="829" width="15.75" customWidth="1"/>
    <col min="830" max="830" width="30.08203125" customWidth="1"/>
    <col min="831" max="831" width="27.58203125" customWidth="1"/>
    <col min="832" max="832" width="21.08203125" customWidth="1"/>
    <col min="833" max="833" width="22.25" customWidth="1"/>
    <col min="834" max="834" width="18.75" customWidth="1"/>
    <col min="835" max="836" width="19" customWidth="1"/>
    <col min="837" max="837" width="19.08203125" customWidth="1"/>
    <col min="838" max="838" width="17.08203125" customWidth="1"/>
    <col min="839" max="840" width="7.75" hidden="1" customWidth="1"/>
    <col min="841" max="843" width="17.5" customWidth="1"/>
    <col min="844" max="844" width="10.58203125" customWidth="1"/>
    <col min="845" max="845" width="15.75" customWidth="1"/>
    <col min="846" max="846" width="30.08203125" customWidth="1"/>
    <col min="847" max="847" width="27.58203125" customWidth="1"/>
    <col min="848" max="848" width="21.08203125" customWidth="1"/>
    <col min="849" max="849" width="22.25" customWidth="1"/>
    <col min="850" max="850" width="18.75" customWidth="1"/>
    <col min="851" max="852" width="19" customWidth="1"/>
    <col min="853" max="853" width="19.08203125" customWidth="1"/>
    <col min="854" max="854" width="17.08203125" customWidth="1"/>
    <col min="855" max="856" width="7.75" hidden="1" customWidth="1"/>
    <col min="857" max="859" width="17.5" customWidth="1"/>
    <col min="860" max="860" width="10.58203125" customWidth="1"/>
    <col min="861" max="861" width="15.75" customWidth="1"/>
    <col min="862" max="862" width="30.08203125" customWidth="1"/>
    <col min="863" max="863" width="27.58203125" customWidth="1"/>
    <col min="864" max="864" width="21.08203125" customWidth="1"/>
    <col min="865" max="865" width="22.25" customWidth="1"/>
    <col min="866" max="866" width="18.75" customWidth="1"/>
    <col min="867" max="868" width="19" customWidth="1"/>
    <col min="869" max="869" width="19.08203125" customWidth="1"/>
    <col min="870" max="870" width="17.08203125" customWidth="1"/>
    <col min="871" max="872" width="7.75" hidden="1" customWidth="1"/>
    <col min="873" max="875" width="17.5" customWidth="1"/>
    <col min="876" max="876" width="10.58203125" customWidth="1"/>
    <col min="877" max="877" width="15.75" customWidth="1"/>
    <col min="878" max="878" width="30.08203125" customWidth="1"/>
    <col min="879" max="879" width="27.58203125" customWidth="1"/>
    <col min="880" max="880" width="21.08203125" customWidth="1"/>
    <col min="881" max="881" width="22.25" customWidth="1"/>
    <col min="882" max="882" width="18.75" customWidth="1"/>
    <col min="883" max="884" width="19" customWidth="1"/>
    <col min="885" max="885" width="19.08203125" customWidth="1"/>
    <col min="886" max="886" width="17.08203125" customWidth="1"/>
    <col min="887" max="888" width="7.75" hidden="1" customWidth="1"/>
    <col min="889" max="891" width="17.5" customWidth="1"/>
    <col min="892" max="892" width="10.58203125" customWidth="1"/>
    <col min="893" max="893" width="15.75" customWidth="1"/>
    <col min="894" max="894" width="30.08203125" customWidth="1"/>
    <col min="895" max="895" width="27.58203125" customWidth="1"/>
    <col min="896" max="896" width="21.08203125" customWidth="1"/>
    <col min="897" max="897" width="22.25" customWidth="1"/>
    <col min="898" max="898" width="18.75" customWidth="1"/>
    <col min="899" max="900" width="19" customWidth="1"/>
    <col min="901" max="901" width="19.08203125" customWidth="1"/>
    <col min="902" max="902" width="17.08203125" customWidth="1"/>
    <col min="903" max="904" width="7.75" hidden="1" customWidth="1"/>
    <col min="905" max="907" width="17.5" customWidth="1"/>
    <col min="908" max="908" width="10.58203125" customWidth="1"/>
    <col min="909" max="909" width="15.75" customWidth="1"/>
    <col min="910" max="910" width="30.08203125" customWidth="1"/>
    <col min="911" max="911" width="27.58203125" customWidth="1"/>
    <col min="912" max="912" width="21.08203125" customWidth="1"/>
    <col min="913" max="913" width="22.25" customWidth="1"/>
    <col min="914" max="914" width="18.75" customWidth="1"/>
    <col min="915" max="916" width="19" customWidth="1"/>
    <col min="917" max="917" width="19.08203125" customWidth="1"/>
    <col min="918" max="918" width="17.08203125" customWidth="1"/>
    <col min="919" max="920" width="7.75" hidden="1" customWidth="1"/>
    <col min="921" max="923" width="17.5" customWidth="1"/>
    <col min="924" max="924" width="10.58203125" customWidth="1"/>
    <col min="925" max="925" width="15.75" customWidth="1"/>
    <col min="926" max="926" width="30.08203125" customWidth="1"/>
    <col min="927" max="927" width="27.58203125" customWidth="1"/>
    <col min="928" max="928" width="21.08203125" customWidth="1"/>
    <col min="929" max="929" width="22.25" customWidth="1"/>
    <col min="930" max="930" width="18.75" customWidth="1"/>
    <col min="931" max="932" width="19" customWidth="1"/>
    <col min="933" max="933" width="19.08203125" customWidth="1"/>
    <col min="934" max="934" width="17.08203125" customWidth="1"/>
    <col min="935" max="936" width="7.75" hidden="1" customWidth="1"/>
    <col min="937" max="939" width="17.5" customWidth="1"/>
    <col min="940" max="940" width="10.58203125" customWidth="1"/>
    <col min="941" max="941" width="15.75" customWidth="1"/>
    <col min="942" max="942" width="30.08203125" customWidth="1"/>
    <col min="943" max="943" width="27.58203125" customWidth="1"/>
    <col min="944" max="944" width="21.08203125" customWidth="1"/>
    <col min="945" max="945" width="22.25" customWidth="1"/>
    <col min="946" max="946" width="18.75" customWidth="1"/>
    <col min="947" max="948" width="19" customWidth="1"/>
    <col min="949" max="949" width="19.08203125" customWidth="1"/>
    <col min="950" max="950" width="17.08203125" customWidth="1"/>
    <col min="951" max="952" width="7.75" hidden="1" customWidth="1"/>
    <col min="953" max="955" width="17.5" customWidth="1"/>
    <col min="956" max="956" width="10.58203125" customWidth="1"/>
    <col min="957" max="957" width="15.75" customWidth="1"/>
    <col min="958" max="958" width="30.08203125" customWidth="1"/>
    <col min="959" max="959" width="27.58203125" customWidth="1"/>
    <col min="960" max="960" width="21.08203125" customWidth="1"/>
    <col min="961" max="961" width="22.25" customWidth="1"/>
    <col min="962" max="962" width="18.75" customWidth="1"/>
    <col min="963" max="964" width="19" customWidth="1"/>
    <col min="965" max="965" width="19.08203125" customWidth="1"/>
    <col min="966" max="966" width="17.08203125" customWidth="1"/>
    <col min="967" max="968" width="7.75" hidden="1" customWidth="1"/>
    <col min="969" max="971" width="17.5" customWidth="1"/>
    <col min="972" max="972" width="10.58203125" customWidth="1"/>
    <col min="973" max="973" width="15.75" customWidth="1"/>
    <col min="974" max="974" width="30.08203125" customWidth="1"/>
    <col min="975" max="975" width="27.58203125" customWidth="1"/>
    <col min="976" max="976" width="21.08203125" customWidth="1"/>
    <col min="977" max="977" width="22.25" customWidth="1"/>
    <col min="978" max="978" width="18.75" customWidth="1"/>
    <col min="979" max="980" width="19" customWidth="1"/>
    <col min="981" max="981" width="19.08203125" customWidth="1"/>
    <col min="982" max="982" width="17.08203125" customWidth="1"/>
    <col min="983" max="984" width="7.75" hidden="1" customWidth="1"/>
    <col min="985" max="987" width="17.5" customWidth="1"/>
    <col min="988" max="988" width="10.58203125" customWidth="1"/>
    <col min="989" max="989" width="15.75" customWidth="1"/>
    <col min="990" max="990" width="30.08203125" customWidth="1"/>
    <col min="991" max="991" width="27.58203125" customWidth="1"/>
    <col min="992" max="992" width="21.08203125" customWidth="1"/>
    <col min="993" max="993" width="22.25" customWidth="1"/>
    <col min="994" max="994" width="18.75" customWidth="1"/>
    <col min="995" max="996" width="19" customWidth="1"/>
    <col min="997" max="997" width="19.08203125" customWidth="1"/>
    <col min="998" max="998" width="17.08203125" customWidth="1"/>
    <col min="999" max="1000" width="7.75" hidden="1" customWidth="1"/>
    <col min="1001" max="1003" width="17.5" customWidth="1"/>
    <col min="1004" max="1004" width="10.58203125" customWidth="1"/>
    <col min="1005" max="1005" width="15.75" customWidth="1"/>
    <col min="1006" max="1006" width="30.08203125" customWidth="1"/>
    <col min="1007" max="1007" width="27.58203125" customWidth="1"/>
    <col min="1008" max="1008" width="21.08203125" customWidth="1"/>
    <col min="1009" max="1009" width="22.25" customWidth="1"/>
    <col min="1010" max="1010" width="18.75" customWidth="1"/>
    <col min="1011" max="1012" width="19" customWidth="1"/>
    <col min="1013" max="1013" width="19.08203125" customWidth="1"/>
    <col min="1014" max="1014" width="17.08203125" customWidth="1"/>
    <col min="1015" max="1016" width="7.75" hidden="1" customWidth="1"/>
    <col min="1017" max="1019" width="17.5" customWidth="1"/>
    <col min="1020" max="1020" width="10.58203125" customWidth="1"/>
    <col min="1021" max="1021" width="15.75" customWidth="1"/>
    <col min="1022" max="1022" width="30.08203125" customWidth="1"/>
    <col min="1023" max="1023" width="27.58203125" customWidth="1"/>
    <col min="1024" max="1024" width="21.08203125" customWidth="1"/>
    <col min="1025" max="1025" width="22.25" customWidth="1"/>
    <col min="1026" max="1026" width="18.75" customWidth="1"/>
    <col min="1027" max="1028" width="19" customWidth="1"/>
    <col min="1029" max="1029" width="19.08203125" customWidth="1"/>
    <col min="1030" max="1030" width="17.08203125" customWidth="1"/>
    <col min="1031" max="1032" width="7.75" hidden="1" customWidth="1"/>
    <col min="1033" max="1035" width="17.5" customWidth="1"/>
    <col min="1036" max="1036" width="10.58203125" customWidth="1"/>
    <col min="1037" max="1037" width="15.75" customWidth="1"/>
    <col min="1038" max="1038" width="30.08203125" customWidth="1"/>
    <col min="1039" max="1039" width="27.58203125" customWidth="1"/>
    <col min="1040" max="1040" width="21.08203125" customWidth="1"/>
    <col min="1041" max="1041" width="22.25" customWidth="1"/>
    <col min="1042" max="1042" width="18.75" customWidth="1"/>
    <col min="1043" max="1044" width="19" customWidth="1"/>
    <col min="1045" max="1045" width="19.08203125" customWidth="1"/>
    <col min="1046" max="1046" width="17.08203125" customWidth="1"/>
    <col min="1047" max="1048" width="7.75" hidden="1" customWidth="1"/>
    <col min="1049" max="1051" width="17.5" customWidth="1"/>
    <col min="1052" max="1052" width="10.58203125" customWidth="1"/>
    <col min="1053" max="1053" width="15.75" customWidth="1"/>
    <col min="1054" max="1054" width="30.08203125" customWidth="1"/>
    <col min="1055" max="1055" width="27.58203125" customWidth="1"/>
    <col min="1056" max="1056" width="21.08203125" customWidth="1"/>
    <col min="1057" max="1057" width="22.25" customWidth="1"/>
    <col min="1058" max="1058" width="18.75" customWidth="1"/>
    <col min="1059" max="1060" width="19" customWidth="1"/>
    <col min="1061" max="1061" width="19.08203125" customWidth="1"/>
    <col min="1062" max="1062" width="17.08203125" customWidth="1"/>
    <col min="1063" max="1064" width="7.75" hidden="1" customWidth="1"/>
    <col min="1065" max="1067" width="17.5" customWidth="1"/>
    <col min="1068" max="1068" width="10.58203125" customWidth="1"/>
    <col min="1069" max="1069" width="15.75" customWidth="1"/>
    <col min="1070" max="1070" width="30.08203125" customWidth="1"/>
    <col min="1071" max="1071" width="27.58203125" customWidth="1"/>
    <col min="1072" max="1072" width="21.08203125" customWidth="1"/>
    <col min="1073" max="1073" width="22.25" customWidth="1"/>
    <col min="1074" max="1074" width="18.75" customWidth="1"/>
    <col min="1075" max="1076" width="19" customWidth="1"/>
    <col min="1077" max="1077" width="19.08203125" customWidth="1"/>
    <col min="1078" max="1078" width="17.08203125" customWidth="1"/>
    <col min="1079" max="1080" width="7.75" hidden="1" customWidth="1"/>
    <col min="1081" max="1083" width="17.5" customWidth="1"/>
    <col min="1084" max="1084" width="10.58203125" customWidth="1"/>
    <col min="1085" max="1085" width="15.75" customWidth="1"/>
    <col min="1086" max="1086" width="30.08203125" customWidth="1"/>
    <col min="1087" max="1087" width="27.58203125" customWidth="1"/>
    <col min="1088" max="1088" width="21.08203125" customWidth="1"/>
    <col min="1089" max="1089" width="22.25" customWidth="1"/>
    <col min="1090" max="1090" width="18.75" customWidth="1"/>
    <col min="1091" max="1092" width="19" customWidth="1"/>
    <col min="1093" max="1093" width="19.08203125" customWidth="1"/>
    <col min="1094" max="1094" width="17.08203125" customWidth="1"/>
    <col min="1095" max="1096" width="7.75" hidden="1" customWidth="1"/>
    <col min="1097" max="1099" width="17.5" customWidth="1"/>
    <col min="1100" max="1100" width="10.58203125" customWidth="1"/>
    <col min="1101" max="1101" width="15.75" customWidth="1"/>
    <col min="1102" max="1102" width="30.08203125" customWidth="1"/>
    <col min="1103" max="1103" width="27.58203125" customWidth="1"/>
    <col min="1104" max="1104" width="21.08203125" customWidth="1"/>
    <col min="1105" max="1105" width="22.25" customWidth="1"/>
    <col min="1106" max="1106" width="18.75" customWidth="1"/>
    <col min="1107" max="1108" width="19" customWidth="1"/>
    <col min="1109" max="1109" width="19.08203125" customWidth="1"/>
    <col min="1110" max="1110" width="17.08203125" customWidth="1"/>
    <col min="1111" max="1112" width="7.75" hidden="1" customWidth="1"/>
    <col min="1113" max="1115" width="17.5" customWidth="1"/>
    <col min="1116" max="1116" width="10.58203125" customWidth="1"/>
    <col min="1117" max="1117" width="15.75" customWidth="1"/>
    <col min="1118" max="1118" width="30.08203125" customWidth="1"/>
    <col min="1119" max="1119" width="27.58203125" customWidth="1"/>
    <col min="1120" max="1120" width="21.08203125" customWidth="1"/>
    <col min="1121" max="1121" width="22.25" customWidth="1"/>
    <col min="1122" max="1122" width="18.75" customWidth="1"/>
    <col min="1123" max="1124" width="19" customWidth="1"/>
    <col min="1125" max="1125" width="19.08203125" customWidth="1"/>
    <col min="1126" max="1126" width="17.08203125" customWidth="1"/>
    <col min="1127" max="1128" width="7.75" hidden="1" customWidth="1"/>
    <col min="1129" max="1131" width="17.5" customWidth="1"/>
    <col min="1132" max="1132" width="10.58203125" customWidth="1"/>
    <col min="1133" max="1133" width="15.75" customWidth="1"/>
    <col min="1134" max="1134" width="30.08203125" customWidth="1"/>
    <col min="1135" max="1135" width="27.58203125" customWidth="1"/>
    <col min="1136" max="1136" width="21.08203125" customWidth="1"/>
    <col min="1137" max="1137" width="22.25" customWidth="1"/>
    <col min="1138" max="1138" width="18.75" customWidth="1"/>
    <col min="1139" max="1140" width="19" customWidth="1"/>
    <col min="1141" max="1141" width="19.08203125" customWidth="1"/>
    <col min="1142" max="1142" width="17.08203125" customWidth="1"/>
    <col min="1143" max="1144" width="7.75" hidden="1" customWidth="1"/>
    <col min="1145" max="1147" width="17.5" customWidth="1"/>
    <col min="1148" max="1148" width="10.58203125" customWidth="1"/>
    <col min="1149" max="1149" width="15.75" customWidth="1"/>
    <col min="1150" max="1150" width="30.08203125" customWidth="1"/>
    <col min="1151" max="1151" width="27.58203125" customWidth="1"/>
    <col min="1152" max="1152" width="21.08203125" customWidth="1"/>
    <col min="1153" max="1153" width="22.25" customWidth="1"/>
    <col min="1154" max="1154" width="18.75" customWidth="1"/>
    <col min="1155" max="1156" width="19" customWidth="1"/>
    <col min="1157" max="1157" width="19.08203125" customWidth="1"/>
    <col min="1158" max="1158" width="17.08203125" customWidth="1"/>
    <col min="1159" max="1160" width="7.75" hidden="1" customWidth="1"/>
    <col min="1161" max="1163" width="17.5" customWidth="1"/>
    <col min="1164" max="1164" width="10.58203125" customWidth="1"/>
    <col min="1165" max="1165" width="15.75" customWidth="1"/>
    <col min="1166" max="1166" width="30.08203125" customWidth="1"/>
    <col min="1167" max="1167" width="27.58203125" customWidth="1"/>
    <col min="1168" max="1168" width="21.08203125" customWidth="1"/>
    <col min="1169" max="1169" width="22.25" customWidth="1"/>
    <col min="1170" max="1170" width="18.75" customWidth="1"/>
    <col min="1171" max="1172" width="19" customWidth="1"/>
    <col min="1173" max="1173" width="19.08203125" customWidth="1"/>
    <col min="1174" max="1174" width="17.08203125" customWidth="1"/>
    <col min="1175" max="1176" width="7.75" hidden="1" customWidth="1"/>
    <col min="1177" max="1179" width="17.5" customWidth="1"/>
    <col min="1180" max="1180" width="10.58203125" customWidth="1"/>
    <col min="1181" max="1181" width="15.75" customWidth="1"/>
    <col min="1182" max="1182" width="30.08203125" customWidth="1"/>
    <col min="1183" max="1183" width="27.58203125" customWidth="1"/>
    <col min="1184" max="1184" width="21.08203125" customWidth="1"/>
    <col min="1185" max="1185" width="22.25" customWidth="1"/>
    <col min="1186" max="1186" width="18.75" customWidth="1"/>
    <col min="1187" max="1188" width="19" customWidth="1"/>
    <col min="1189" max="1189" width="19.08203125" customWidth="1"/>
    <col min="1190" max="1190" width="17.08203125" customWidth="1"/>
    <col min="1191" max="1192" width="7.75" hidden="1" customWidth="1"/>
    <col min="1193" max="1195" width="17.5" customWidth="1"/>
    <col min="1196" max="1196" width="10.58203125" customWidth="1"/>
    <col min="1197" max="1197" width="15.75" customWidth="1"/>
    <col min="1198" max="1198" width="30.08203125" customWidth="1"/>
    <col min="1199" max="1199" width="27.58203125" customWidth="1"/>
    <col min="1200" max="1200" width="21.08203125" customWidth="1"/>
    <col min="1201" max="1201" width="22.25" customWidth="1"/>
    <col min="1202" max="1202" width="18.75" customWidth="1"/>
    <col min="1203" max="1204" width="19" customWidth="1"/>
    <col min="1205" max="1205" width="19.08203125" customWidth="1"/>
    <col min="1206" max="1206" width="17.08203125" customWidth="1"/>
    <col min="1207" max="1208" width="7.75" hidden="1" customWidth="1"/>
    <col min="1209" max="1211" width="17.5" customWidth="1"/>
    <col min="1212" max="1212" width="10.58203125" customWidth="1"/>
    <col min="1213" max="1213" width="15.75" customWidth="1"/>
    <col min="1214" max="1214" width="30.08203125" customWidth="1"/>
    <col min="1215" max="1215" width="27.58203125" customWidth="1"/>
    <col min="1216" max="1216" width="21.08203125" customWidth="1"/>
    <col min="1217" max="1217" width="22.25" customWidth="1"/>
    <col min="1218" max="1218" width="18.75" customWidth="1"/>
    <col min="1219" max="1220" width="19" customWidth="1"/>
    <col min="1221" max="1221" width="19.08203125" customWidth="1"/>
    <col min="1222" max="1222" width="17.08203125" customWidth="1"/>
    <col min="1223" max="1224" width="7.75" hidden="1" customWidth="1"/>
    <col min="1225" max="1227" width="17.5" customWidth="1"/>
    <col min="1228" max="1228" width="10.58203125" customWidth="1"/>
    <col min="1229" max="1229" width="15.75" customWidth="1"/>
    <col min="1230" max="1230" width="30.08203125" customWidth="1"/>
    <col min="1231" max="1231" width="27.58203125" customWidth="1"/>
    <col min="1232" max="1232" width="21.08203125" customWidth="1"/>
    <col min="1233" max="1233" width="22.25" customWidth="1"/>
    <col min="1234" max="1234" width="18.75" customWidth="1"/>
    <col min="1235" max="1236" width="19" customWidth="1"/>
    <col min="1237" max="1237" width="19.08203125" customWidth="1"/>
    <col min="1238" max="1238" width="17.08203125" customWidth="1"/>
    <col min="1239" max="1240" width="7.75" hidden="1" customWidth="1"/>
    <col min="1241" max="1243" width="17.5" customWidth="1"/>
    <col min="1244" max="1244" width="10.58203125" customWidth="1"/>
    <col min="1245" max="1245" width="15.75" customWidth="1"/>
    <col min="1246" max="1246" width="30.08203125" customWidth="1"/>
    <col min="1247" max="1247" width="27.58203125" customWidth="1"/>
    <col min="1248" max="1248" width="21.08203125" customWidth="1"/>
    <col min="1249" max="1249" width="22.25" customWidth="1"/>
    <col min="1250" max="1250" width="18.75" customWidth="1"/>
    <col min="1251" max="1252" width="19" customWidth="1"/>
    <col min="1253" max="1253" width="19.08203125" customWidth="1"/>
    <col min="1254" max="1254" width="17.08203125" customWidth="1"/>
    <col min="1255" max="1256" width="7.75" hidden="1" customWidth="1"/>
    <col min="1257" max="1259" width="17.5" customWidth="1"/>
    <col min="1260" max="1260" width="10.58203125" customWidth="1"/>
    <col min="1261" max="1261" width="15.75" customWidth="1"/>
    <col min="1262" max="1262" width="30.08203125" customWidth="1"/>
    <col min="1263" max="1263" width="27.58203125" customWidth="1"/>
    <col min="1264" max="1264" width="21.08203125" customWidth="1"/>
    <col min="1265" max="1265" width="22.25" customWidth="1"/>
    <col min="1266" max="1266" width="18.75" customWidth="1"/>
    <col min="1267" max="1268" width="19" customWidth="1"/>
    <col min="1269" max="1269" width="19.08203125" customWidth="1"/>
    <col min="1270" max="1270" width="17.08203125" customWidth="1"/>
    <col min="1271" max="1272" width="7.75" hidden="1" customWidth="1"/>
    <col min="1273" max="1275" width="17.5" customWidth="1"/>
    <col min="1276" max="1276" width="10.58203125" customWidth="1"/>
    <col min="1277" max="1277" width="15.75" customWidth="1"/>
    <col min="1278" max="1278" width="30.08203125" customWidth="1"/>
    <col min="1279" max="1279" width="27.58203125" customWidth="1"/>
    <col min="1280" max="1280" width="21.08203125" customWidth="1"/>
    <col min="1281" max="1281" width="22.25" customWidth="1"/>
    <col min="1282" max="1282" width="18.75" customWidth="1"/>
    <col min="1283" max="1284" width="19" customWidth="1"/>
    <col min="1285" max="1285" width="19.08203125" customWidth="1"/>
    <col min="1286" max="1286" width="17.08203125" customWidth="1"/>
    <col min="1287" max="1288" width="7.75" hidden="1" customWidth="1"/>
    <col min="1289" max="1291" width="17.5" customWidth="1"/>
    <col min="1292" max="1292" width="10.58203125" customWidth="1"/>
    <col min="1293" max="1293" width="15.75" customWidth="1"/>
    <col min="1294" max="1294" width="30.08203125" customWidth="1"/>
    <col min="1295" max="1295" width="27.58203125" customWidth="1"/>
    <col min="1296" max="1296" width="21.08203125" customWidth="1"/>
    <col min="1297" max="1297" width="22.25" customWidth="1"/>
    <col min="1298" max="1298" width="18.75" customWidth="1"/>
    <col min="1299" max="1300" width="19" customWidth="1"/>
    <col min="1301" max="1301" width="19.08203125" customWidth="1"/>
    <col min="1302" max="1302" width="17.08203125" customWidth="1"/>
    <col min="1303" max="1304" width="7.75" hidden="1" customWidth="1"/>
    <col min="1305" max="1307" width="17.5" customWidth="1"/>
    <col min="1308" max="1308" width="10.58203125" customWidth="1"/>
    <col min="1309" max="1309" width="15.75" customWidth="1"/>
    <col min="1310" max="1310" width="30.08203125" customWidth="1"/>
    <col min="1311" max="1311" width="27.58203125" customWidth="1"/>
    <col min="1312" max="1312" width="21.08203125" customWidth="1"/>
    <col min="1313" max="1313" width="22.25" customWidth="1"/>
    <col min="1314" max="1314" width="18.75" customWidth="1"/>
    <col min="1315" max="1316" width="19" customWidth="1"/>
    <col min="1317" max="1317" width="19.08203125" customWidth="1"/>
    <col min="1318" max="1318" width="17.08203125" customWidth="1"/>
    <col min="1319" max="1320" width="7.75" hidden="1" customWidth="1"/>
    <col min="1321" max="1323" width="17.5" customWidth="1"/>
    <col min="1324" max="1324" width="10.58203125" customWidth="1"/>
    <col min="1325" max="1325" width="15.75" customWidth="1"/>
    <col min="1326" max="1326" width="30.08203125" customWidth="1"/>
    <col min="1327" max="1327" width="27.58203125" customWidth="1"/>
    <col min="1328" max="1328" width="21.08203125" customWidth="1"/>
    <col min="1329" max="1329" width="22.25" customWidth="1"/>
    <col min="1330" max="1330" width="18.75" customWidth="1"/>
    <col min="1331" max="1332" width="19" customWidth="1"/>
    <col min="1333" max="1333" width="19.08203125" customWidth="1"/>
    <col min="1334" max="1334" width="17.08203125" customWidth="1"/>
    <col min="1335" max="1336" width="7.75" hidden="1" customWidth="1"/>
    <col min="1337" max="1339" width="17.5" customWidth="1"/>
    <col min="1340" max="1340" width="10.58203125" customWidth="1"/>
    <col min="1341" max="1341" width="15.75" customWidth="1"/>
    <col min="1342" max="1342" width="30.08203125" customWidth="1"/>
    <col min="1343" max="1343" width="27.58203125" customWidth="1"/>
    <col min="1344" max="1344" width="21.08203125" customWidth="1"/>
    <col min="1345" max="1345" width="22.25" customWidth="1"/>
    <col min="1346" max="1346" width="18.75" customWidth="1"/>
    <col min="1347" max="1348" width="19" customWidth="1"/>
    <col min="1349" max="1349" width="19.08203125" customWidth="1"/>
    <col min="1350" max="1350" width="17.08203125" customWidth="1"/>
    <col min="1351" max="1352" width="7.75" hidden="1" customWidth="1"/>
    <col min="1353" max="1355" width="17.5" customWidth="1"/>
    <col min="1356" max="1356" width="10.58203125" customWidth="1"/>
    <col min="1357" max="1357" width="15.75" customWidth="1"/>
    <col min="1358" max="1358" width="30.08203125" customWidth="1"/>
    <col min="1359" max="1359" width="27.58203125" customWidth="1"/>
    <col min="1360" max="1360" width="21.08203125" customWidth="1"/>
    <col min="1361" max="1361" width="22.25" customWidth="1"/>
    <col min="1362" max="1362" width="18.75" customWidth="1"/>
    <col min="1363" max="1364" width="19" customWidth="1"/>
    <col min="1365" max="1365" width="19.08203125" customWidth="1"/>
    <col min="1366" max="1366" width="17.08203125" customWidth="1"/>
    <col min="1367" max="1368" width="7.75" hidden="1" customWidth="1"/>
    <col min="1369" max="1371" width="17.5" customWidth="1"/>
    <col min="1372" max="1372" width="10.58203125" customWidth="1"/>
    <col min="1373" max="1373" width="15.75" customWidth="1"/>
    <col min="1374" max="1374" width="30.08203125" customWidth="1"/>
    <col min="1375" max="1375" width="27.58203125" customWidth="1"/>
    <col min="1376" max="1376" width="21.08203125" customWidth="1"/>
    <col min="1377" max="1377" width="22.25" customWidth="1"/>
    <col min="1378" max="1378" width="18.75" customWidth="1"/>
    <col min="1379" max="1380" width="19" customWidth="1"/>
    <col min="1381" max="1381" width="19.08203125" customWidth="1"/>
    <col min="1382" max="1382" width="17.08203125" customWidth="1"/>
    <col min="1383" max="1384" width="7.75" hidden="1" customWidth="1"/>
    <col min="1385" max="1387" width="17.5" customWidth="1"/>
    <col min="1388" max="1388" width="10.58203125" customWidth="1"/>
    <col min="1389" max="1389" width="15.75" customWidth="1"/>
    <col min="1390" max="1390" width="30.08203125" customWidth="1"/>
    <col min="1391" max="1391" width="27.58203125" customWidth="1"/>
    <col min="1392" max="1392" width="21.08203125" customWidth="1"/>
    <col min="1393" max="1393" width="22.25" customWidth="1"/>
    <col min="1394" max="1394" width="18.75" customWidth="1"/>
    <col min="1395" max="1396" width="19" customWidth="1"/>
    <col min="1397" max="1397" width="19.08203125" customWidth="1"/>
    <col min="1398" max="1398" width="17.08203125" customWidth="1"/>
    <col min="1399" max="1400" width="7.75" hidden="1" customWidth="1"/>
    <col min="1401" max="1403" width="17.5" customWidth="1"/>
    <col min="1404" max="1404" width="10.58203125" customWidth="1"/>
    <col min="1405" max="1405" width="15.75" customWidth="1"/>
    <col min="1406" max="1406" width="30.08203125" customWidth="1"/>
    <col min="1407" max="1407" width="27.58203125" customWidth="1"/>
    <col min="1408" max="1408" width="21.08203125" customWidth="1"/>
    <col min="1409" max="1409" width="22.25" customWidth="1"/>
    <col min="1410" max="1410" width="18.75" customWidth="1"/>
    <col min="1411" max="1412" width="19" customWidth="1"/>
    <col min="1413" max="1413" width="19.08203125" customWidth="1"/>
    <col min="1414" max="1414" width="17.08203125" customWidth="1"/>
    <col min="1415" max="1416" width="7.75" hidden="1" customWidth="1"/>
    <col min="1417" max="1419" width="17.5" customWidth="1"/>
    <col min="1420" max="1420" width="10.58203125" customWidth="1"/>
    <col min="1421" max="1421" width="15.75" customWidth="1"/>
    <col min="1422" max="1422" width="30.08203125" customWidth="1"/>
    <col min="1423" max="1423" width="27.58203125" customWidth="1"/>
    <col min="1424" max="1424" width="21.08203125" customWidth="1"/>
    <col min="1425" max="1425" width="22.25" customWidth="1"/>
    <col min="1426" max="1426" width="18.75" customWidth="1"/>
    <col min="1427" max="1428" width="19" customWidth="1"/>
    <col min="1429" max="1429" width="19.08203125" customWidth="1"/>
    <col min="1430" max="1430" width="17.08203125" customWidth="1"/>
    <col min="1431" max="1432" width="7.75" hidden="1" customWidth="1"/>
    <col min="1433" max="1435" width="17.5" customWidth="1"/>
    <col min="1436" max="1436" width="10.58203125" customWidth="1"/>
    <col min="1437" max="1437" width="15.75" customWidth="1"/>
    <col min="1438" max="1438" width="30.08203125" customWidth="1"/>
    <col min="1439" max="1439" width="27.58203125" customWidth="1"/>
    <col min="1440" max="1440" width="21.08203125" customWidth="1"/>
    <col min="1441" max="1441" width="22.25" customWidth="1"/>
    <col min="1442" max="1442" width="18.75" customWidth="1"/>
    <col min="1443" max="1444" width="19" customWidth="1"/>
    <col min="1445" max="1445" width="19.08203125" customWidth="1"/>
    <col min="1446" max="1446" width="17.08203125" customWidth="1"/>
    <col min="1447" max="1448" width="7.75" hidden="1" customWidth="1"/>
    <col min="1449" max="1451" width="17.5" customWidth="1"/>
    <col min="1452" max="1452" width="10.58203125" customWidth="1"/>
    <col min="1453" max="1453" width="15.75" customWidth="1"/>
    <col min="1454" max="1454" width="30.08203125" customWidth="1"/>
    <col min="1455" max="1455" width="27.58203125" customWidth="1"/>
    <col min="1456" max="1456" width="21.08203125" customWidth="1"/>
    <col min="1457" max="1457" width="22.25" customWidth="1"/>
    <col min="1458" max="1458" width="18.75" customWidth="1"/>
    <col min="1459" max="1460" width="19" customWidth="1"/>
    <col min="1461" max="1461" width="19.08203125" customWidth="1"/>
    <col min="1462" max="1462" width="17.08203125" customWidth="1"/>
    <col min="1463" max="1464" width="7.75" hidden="1" customWidth="1"/>
    <col min="1465" max="1467" width="17.5" customWidth="1"/>
    <col min="1468" max="1468" width="10.58203125" customWidth="1"/>
    <col min="1469" max="1469" width="15.75" customWidth="1"/>
    <col min="1470" max="1470" width="30.08203125" customWidth="1"/>
    <col min="1471" max="1471" width="27.58203125" customWidth="1"/>
    <col min="1472" max="1472" width="21.08203125" customWidth="1"/>
    <col min="1473" max="1473" width="22.25" customWidth="1"/>
    <col min="1474" max="1474" width="18.75" customWidth="1"/>
    <col min="1475" max="1476" width="19" customWidth="1"/>
    <col min="1477" max="1477" width="19.08203125" customWidth="1"/>
    <col min="1478" max="1478" width="17.08203125" customWidth="1"/>
    <col min="1479" max="1480" width="7.75" hidden="1" customWidth="1"/>
    <col min="1481" max="1483" width="17.5" customWidth="1"/>
    <col min="1484" max="1484" width="10.58203125" customWidth="1"/>
    <col min="1485" max="1485" width="15.75" customWidth="1"/>
    <col min="1486" max="1486" width="30.08203125" customWidth="1"/>
    <col min="1487" max="1487" width="27.58203125" customWidth="1"/>
    <col min="1488" max="1488" width="21.08203125" customWidth="1"/>
    <col min="1489" max="1489" width="22.25" customWidth="1"/>
    <col min="1490" max="1490" width="18.75" customWidth="1"/>
    <col min="1491" max="1492" width="19" customWidth="1"/>
    <col min="1493" max="1493" width="19.08203125" customWidth="1"/>
    <col min="1494" max="1494" width="17.08203125" customWidth="1"/>
    <col min="1495" max="1496" width="7.75" hidden="1" customWidth="1"/>
    <col min="1497" max="1499" width="17.5" customWidth="1"/>
    <col min="1500" max="1500" width="10.58203125" customWidth="1"/>
    <col min="1501" max="1501" width="15.75" customWidth="1"/>
    <col min="1502" max="1502" width="30.08203125" customWidth="1"/>
    <col min="1503" max="1503" width="27.58203125" customWidth="1"/>
    <col min="1504" max="1504" width="21.08203125" customWidth="1"/>
    <col min="1505" max="1505" width="22.25" customWidth="1"/>
    <col min="1506" max="1506" width="18.75" customWidth="1"/>
    <col min="1507" max="1508" width="19" customWidth="1"/>
    <col min="1509" max="1509" width="19.08203125" customWidth="1"/>
    <col min="1510" max="1510" width="17.08203125" customWidth="1"/>
    <col min="1511" max="1512" width="7.75" hidden="1" customWidth="1"/>
    <col min="1513" max="1515" width="17.5" customWidth="1"/>
    <col min="1516" max="1516" width="10.58203125" customWidth="1"/>
    <col min="1517" max="1517" width="15.75" customWidth="1"/>
    <col min="1518" max="1518" width="30.08203125" customWidth="1"/>
    <col min="1519" max="1519" width="27.58203125" customWidth="1"/>
    <col min="1520" max="1520" width="21.08203125" customWidth="1"/>
    <col min="1521" max="1521" width="22.25" customWidth="1"/>
    <col min="1522" max="1522" width="18.75" customWidth="1"/>
    <col min="1523" max="1524" width="19" customWidth="1"/>
    <col min="1525" max="1525" width="19.08203125" customWidth="1"/>
    <col min="1526" max="1526" width="17.08203125" customWidth="1"/>
    <col min="1527" max="1528" width="7.75" hidden="1" customWidth="1"/>
    <col min="1529" max="1531" width="17.5" customWidth="1"/>
    <col min="1532" max="1532" width="10.58203125" customWidth="1"/>
    <col min="1533" max="1533" width="15.75" customWidth="1"/>
    <col min="1534" max="1534" width="30.08203125" customWidth="1"/>
    <col min="1535" max="1535" width="27.58203125" customWidth="1"/>
    <col min="1536" max="1536" width="21.08203125" customWidth="1"/>
    <col min="1537" max="1537" width="22.25" customWidth="1"/>
    <col min="1538" max="1538" width="18.75" customWidth="1"/>
    <col min="1539" max="1540" width="19" customWidth="1"/>
    <col min="1541" max="1541" width="19.08203125" customWidth="1"/>
    <col min="1542" max="1542" width="17.08203125" customWidth="1"/>
    <col min="1543" max="1544" width="7.75" hidden="1" customWidth="1"/>
    <col min="1545" max="1547" width="17.5" customWidth="1"/>
    <col min="1548" max="1548" width="10.58203125" customWidth="1"/>
    <col min="1549" max="1549" width="15.75" customWidth="1"/>
    <col min="1550" max="1550" width="30.08203125" customWidth="1"/>
    <col min="1551" max="1551" width="27.58203125" customWidth="1"/>
    <col min="1552" max="1552" width="21.08203125" customWidth="1"/>
    <col min="1553" max="1553" width="22.25" customWidth="1"/>
    <col min="1554" max="1554" width="18.75" customWidth="1"/>
    <col min="1555" max="1556" width="19" customWidth="1"/>
    <col min="1557" max="1557" width="19.08203125" customWidth="1"/>
    <col min="1558" max="1558" width="17.08203125" customWidth="1"/>
    <col min="1559" max="1560" width="7.75" hidden="1" customWidth="1"/>
    <col min="1561" max="1563" width="17.5" customWidth="1"/>
    <col min="1564" max="1564" width="10.58203125" customWidth="1"/>
    <col min="1565" max="1565" width="15.75" customWidth="1"/>
    <col min="1566" max="1566" width="30.08203125" customWidth="1"/>
    <col min="1567" max="1567" width="27.58203125" customWidth="1"/>
    <col min="1568" max="1568" width="21.08203125" customWidth="1"/>
    <col min="1569" max="1569" width="22.25" customWidth="1"/>
    <col min="1570" max="1570" width="18.75" customWidth="1"/>
    <col min="1571" max="1572" width="19" customWidth="1"/>
    <col min="1573" max="1573" width="19.08203125" customWidth="1"/>
    <col min="1574" max="1574" width="17.08203125" customWidth="1"/>
    <col min="1575" max="1576" width="7.75" hidden="1" customWidth="1"/>
    <col min="1577" max="1579" width="17.5" customWidth="1"/>
    <col min="1580" max="1580" width="10.58203125" customWidth="1"/>
    <col min="1581" max="1581" width="15.75" customWidth="1"/>
    <col min="1582" max="1582" width="30.08203125" customWidth="1"/>
    <col min="1583" max="1583" width="27.58203125" customWidth="1"/>
    <col min="1584" max="1584" width="21.08203125" customWidth="1"/>
    <col min="1585" max="1585" width="22.25" customWidth="1"/>
    <col min="1586" max="1586" width="18.75" customWidth="1"/>
    <col min="1587" max="1588" width="19" customWidth="1"/>
    <col min="1589" max="1589" width="19.08203125" customWidth="1"/>
    <col min="1590" max="1590" width="17.08203125" customWidth="1"/>
    <col min="1591" max="1592" width="7.75" hidden="1" customWidth="1"/>
    <col min="1593" max="1595" width="17.5" customWidth="1"/>
    <col min="1596" max="1596" width="10.58203125" customWidth="1"/>
    <col min="1597" max="1597" width="15.75" customWidth="1"/>
    <col min="1598" max="1598" width="30.08203125" customWidth="1"/>
    <col min="1599" max="1599" width="27.58203125" customWidth="1"/>
    <col min="1600" max="1600" width="21.08203125" customWidth="1"/>
    <col min="1601" max="1601" width="22.25" customWidth="1"/>
    <col min="1602" max="1602" width="18.75" customWidth="1"/>
    <col min="1603" max="1604" width="19" customWidth="1"/>
    <col min="1605" max="1605" width="19.08203125" customWidth="1"/>
    <col min="1606" max="1606" width="17.08203125" customWidth="1"/>
    <col min="1607" max="1608" width="7.75" hidden="1" customWidth="1"/>
    <col min="1609" max="1611" width="17.5" customWidth="1"/>
    <col min="1612" max="1612" width="10.58203125" customWidth="1"/>
    <col min="1613" max="1613" width="15.75" customWidth="1"/>
    <col min="1614" max="1614" width="30.08203125" customWidth="1"/>
    <col min="1615" max="1615" width="27.58203125" customWidth="1"/>
    <col min="1616" max="1616" width="21.08203125" customWidth="1"/>
    <col min="1617" max="1617" width="22.25" customWidth="1"/>
    <col min="1618" max="1618" width="18.75" customWidth="1"/>
    <col min="1619" max="1620" width="19" customWidth="1"/>
    <col min="1621" max="1621" width="19.08203125" customWidth="1"/>
    <col min="1622" max="1622" width="17.08203125" customWidth="1"/>
    <col min="1623" max="1624" width="7.75" hidden="1" customWidth="1"/>
    <col min="1625" max="1627" width="17.5" customWidth="1"/>
    <col min="1628" max="1628" width="10.58203125" customWidth="1"/>
    <col min="1629" max="1629" width="15.75" customWidth="1"/>
    <col min="1630" max="1630" width="30.08203125" customWidth="1"/>
    <col min="1631" max="1631" width="27.58203125" customWidth="1"/>
    <col min="1632" max="1632" width="21.08203125" customWidth="1"/>
    <col min="1633" max="1633" width="22.25" customWidth="1"/>
    <col min="1634" max="1634" width="18.75" customWidth="1"/>
    <col min="1635" max="1636" width="19" customWidth="1"/>
    <col min="1637" max="1637" width="19.08203125" customWidth="1"/>
    <col min="1638" max="1638" width="17.08203125" customWidth="1"/>
    <col min="1639" max="1640" width="7.75" hidden="1" customWidth="1"/>
    <col min="1641" max="1643" width="17.5" customWidth="1"/>
    <col min="1644" max="1644" width="10.58203125" customWidth="1"/>
    <col min="1645" max="1645" width="15.75" customWidth="1"/>
    <col min="1646" max="1646" width="30.08203125" customWidth="1"/>
    <col min="1647" max="1647" width="27.58203125" customWidth="1"/>
    <col min="1648" max="1648" width="21.08203125" customWidth="1"/>
    <col min="1649" max="1649" width="22.25" customWidth="1"/>
    <col min="1650" max="1650" width="18.75" customWidth="1"/>
    <col min="1651" max="1652" width="19" customWidth="1"/>
    <col min="1653" max="1653" width="19.08203125" customWidth="1"/>
    <col min="1654" max="1654" width="17.08203125" customWidth="1"/>
    <col min="1655" max="1656" width="7.75" hidden="1" customWidth="1"/>
    <col min="1657" max="1659" width="17.5" customWidth="1"/>
    <col min="1660" max="1660" width="10.58203125" customWidth="1"/>
    <col min="1661" max="1661" width="15.75" customWidth="1"/>
    <col min="1662" max="1662" width="30.08203125" customWidth="1"/>
    <col min="1663" max="1663" width="27.58203125" customWidth="1"/>
    <col min="1664" max="1664" width="21.08203125" customWidth="1"/>
    <col min="1665" max="1665" width="22.25" customWidth="1"/>
    <col min="1666" max="1666" width="18.75" customWidth="1"/>
    <col min="1667" max="1668" width="19" customWidth="1"/>
    <col min="1669" max="1669" width="19.08203125" customWidth="1"/>
    <col min="1670" max="1670" width="17.08203125" customWidth="1"/>
    <col min="1671" max="1672" width="7.75" hidden="1" customWidth="1"/>
    <col min="1673" max="1675" width="17.5" customWidth="1"/>
    <col min="1676" max="1676" width="10.58203125" customWidth="1"/>
    <col min="1677" max="1677" width="15.75" customWidth="1"/>
    <col min="1678" max="1678" width="30.08203125" customWidth="1"/>
    <col min="1679" max="1679" width="27.58203125" customWidth="1"/>
    <col min="1680" max="1680" width="21.08203125" customWidth="1"/>
    <col min="1681" max="1681" width="22.25" customWidth="1"/>
    <col min="1682" max="1682" width="18.75" customWidth="1"/>
    <col min="1683" max="1684" width="19" customWidth="1"/>
    <col min="1685" max="1685" width="19.08203125" customWidth="1"/>
    <col min="1686" max="1686" width="17.08203125" customWidth="1"/>
    <col min="1687" max="1688" width="7.75" hidden="1" customWidth="1"/>
    <col min="1689" max="1691" width="17.5" customWidth="1"/>
    <col min="1692" max="1692" width="10.58203125" customWidth="1"/>
    <col min="1693" max="1693" width="15.75" customWidth="1"/>
    <col min="1694" max="1694" width="30.08203125" customWidth="1"/>
    <col min="1695" max="1695" width="27.58203125" customWidth="1"/>
    <col min="1696" max="1696" width="21.08203125" customWidth="1"/>
    <col min="1697" max="1697" width="22.25" customWidth="1"/>
    <col min="1698" max="1698" width="18.75" customWidth="1"/>
    <col min="1699" max="1700" width="19" customWidth="1"/>
    <col min="1701" max="1701" width="19.08203125" customWidth="1"/>
    <col min="1702" max="1702" width="17.08203125" customWidth="1"/>
    <col min="1703" max="1704" width="7.75" hidden="1" customWidth="1"/>
    <col min="1705" max="1707" width="17.5" customWidth="1"/>
    <col min="1708" max="1708" width="10.58203125" customWidth="1"/>
    <col min="1709" max="1709" width="15.75" customWidth="1"/>
    <col min="1710" max="1710" width="30.08203125" customWidth="1"/>
    <col min="1711" max="1711" width="27.58203125" customWidth="1"/>
    <col min="1712" max="1712" width="21.08203125" customWidth="1"/>
    <col min="1713" max="1713" width="22.25" customWidth="1"/>
    <col min="1714" max="1714" width="18.75" customWidth="1"/>
    <col min="1715" max="1716" width="19" customWidth="1"/>
    <col min="1717" max="1717" width="19.08203125" customWidth="1"/>
    <col min="1718" max="1718" width="17.08203125" customWidth="1"/>
    <col min="1719" max="1720" width="7.75" hidden="1" customWidth="1"/>
    <col min="1721" max="1723" width="17.5" customWidth="1"/>
    <col min="1724" max="1724" width="10.58203125" customWidth="1"/>
    <col min="1725" max="1725" width="15.75" customWidth="1"/>
    <col min="1726" max="1726" width="30.08203125" customWidth="1"/>
    <col min="1727" max="1727" width="27.58203125" customWidth="1"/>
    <col min="1728" max="1728" width="21.08203125" customWidth="1"/>
    <col min="1729" max="1729" width="22.25" customWidth="1"/>
    <col min="1730" max="1730" width="18.75" customWidth="1"/>
    <col min="1731" max="1732" width="19" customWidth="1"/>
    <col min="1733" max="1733" width="19.08203125" customWidth="1"/>
    <col min="1734" max="1734" width="17.08203125" customWidth="1"/>
    <col min="1735" max="1736" width="7.75" hidden="1" customWidth="1"/>
    <col min="1737" max="1739" width="17.5" customWidth="1"/>
    <col min="1740" max="1740" width="10.58203125" customWidth="1"/>
    <col min="1741" max="1741" width="15.75" customWidth="1"/>
    <col min="1742" max="1742" width="30.08203125" customWidth="1"/>
    <col min="1743" max="1743" width="27.58203125" customWidth="1"/>
    <col min="1744" max="1744" width="21.08203125" customWidth="1"/>
    <col min="1745" max="1745" width="22.25" customWidth="1"/>
    <col min="1746" max="1746" width="18.75" customWidth="1"/>
    <col min="1747" max="1748" width="19" customWidth="1"/>
    <col min="1749" max="1749" width="19.08203125" customWidth="1"/>
    <col min="1750" max="1750" width="17.08203125" customWidth="1"/>
    <col min="1751" max="1752" width="7.75" hidden="1" customWidth="1"/>
    <col min="1753" max="1755" width="17.5" customWidth="1"/>
    <col min="1756" max="1756" width="10.58203125" customWidth="1"/>
    <col min="1757" max="1757" width="15.75" customWidth="1"/>
    <col min="1758" max="1758" width="30.08203125" customWidth="1"/>
    <col min="1759" max="1759" width="27.58203125" customWidth="1"/>
    <col min="1760" max="1760" width="21.08203125" customWidth="1"/>
    <col min="1761" max="1761" width="22.25" customWidth="1"/>
    <col min="1762" max="1762" width="18.75" customWidth="1"/>
    <col min="1763" max="1764" width="19" customWidth="1"/>
    <col min="1765" max="1765" width="19.08203125" customWidth="1"/>
    <col min="1766" max="1766" width="17.08203125" customWidth="1"/>
    <col min="1767" max="1768" width="7.75" hidden="1" customWidth="1"/>
    <col min="1769" max="1771" width="17.5" customWidth="1"/>
    <col min="1772" max="1772" width="10.58203125" customWidth="1"/>
    <col min="1773" max="1773" width="15.75" customWidth="1"/>
    <col min="1774" max="1774" width="30.08203125" customWidth="1"/>
    <col min="1775" max="1775" width="27.58203125" customWidth="1"/>
    <col min="1776" max="1776" width="21.08203125" customWidth="1"/>
    <col min="1777" max="1777" width="22.25" customWidth="1"/>
    <col min="1778" max="1778" width="18.75" customWidth="1"/>
    <col min="1779" max="1780" width="19" customWidth="1"/>
    <col min="1781" max="1781" width="19.08203125" customWidth="1"/>
    <col min="1782" max="1782" width="17.08203125" customWidth="1"/>
    <col min="1783" max="1784" width="7.75" hidden="1" customWidth="1"/>
    <col min="1785" max="1787" width="17.5" customWidth="1"/>
    <col min="1788" max="1788" width="10.58203125" customWidth="1"/>
    <col min="1789" max="1789" width="15.75" customWidth="1"/>
    <col min="1790" max="1790" width="30.08203125" customWidth="1"/>
    <col min="1791" max="1791" width="27.58203125" customWidth="1"/>
    <col min="1792" max="1792" width="21.08203125" customWidth="1"/>
    <col min="1793" max="1793" width="22.25" customWidth="1"/>
    <col min="1794" max="1794" width="18.75" customWidth="1"/>
    <col min="1795" max="1796" width="19" customWidth="1"/>
    <col min="1797" max="1797" width="19.08203125" customWidth="1"/>
    <col min="1798" max="1798" width="17.08203125" customWidth="1"/>
    <col min="1799" max="1800" width="7.75" hidden="1" customWidth="1"/>
    <col min="1801" max="1803" width="17.5" customWidth="1"/>
    <col min="1804" max="1804" width="10.58203125" customWidth="1"/>
    <col min="1805" max="1805" width="15.75" customWidth="1"/>
    <col min="1806" max="1806" width="30.08203125" customWidth="1"/>
    <col min="1807" max="1807" width="27.58203125" customWidth="1"/>
    <col min="1808" max="1808" width="21.08203125" customWidth="1"/>
    <col min="1809" max="1809" width="22.25" customWidth="1"/>
    <col min="1810" max="1810" width="18.75" customWidth="1"/>
    <col min="1811" max="1812" width="19" customWidth="1"/>
    <col min="1813" max="1813" width="19.08203125" customWidth="1"/>
    <col min="1814" max="1814" width="17.08203125" customWidth="1"/>
    <col min="1815" max="1816" width="7.75" hidden="1" customWidth="1"/>
    <col min="1817" max="1819" width="17.5" customWidth="1"/>
    <col min="1820" max="1820" width="10.58203125" customWidth="1"/>
    <col min="1821" max="1821" width="15.75" customWidth="1"/>
    <col min="1822" max="1822" width="30.08203125" customWidth="1"/>
    <col min="1823" max="1823" width="27.58203125" customWidth="1"/>
    <col min="1824" max="1824" width="21.08203125" customWidth="1"/>
    <col min="1825" max="1825" width="22.25" customWidth="1"/>
    <col min="1826" max="1826" width="18.75" customWidth="1"/>
    <col min="1827" max="1828" width="19" customWidth="1"/>
    <col min="1829" max="1829" width="19.08203125" customWidth="1"/>
    <col min="1830" max="1830" width="17.08203125" customWidth="1"/>
    <col min="1831" max="1832" width="7.75" hidden="1" customWidth="1"/>
    <col min="1833" max="1835" width="17.5" customWidth="1"/>
    <col min="1836" max="1836" width="10.58203125" customWidth="1"/>
    <col min="1837" max="1837" width="15.75" customWidth="1"/>
    <col min="1838" max="1838" width="30.08203125" customWidth="1"/>
    <col min="1839" max="1839" width="27.58203125" customWidth="1"/>
    <col min="1840" max="1840" width="21.08203125" customWidth="1"/>
    <col min="1841" max="1841" width="22.25" customWidth="1"/>
    <col min="1842" max="1842" width="18.75" customWidth="1"/>
    <col min="1843" max="1844" width="19" customWidth="1"/>
    <col min="1845" max="1845" width="19.08203125" customWidth="1"/>
    <col min="1846" max="1846" width="17.08203125" customWidth="1"/>
    <col min="1847" max="1848" width="7.75" hidden="1" customWidth="1"/>
    <col min="1849" max="1851" width="17.5" customWidth="1"/>
    <col min="1852" max="1852" width="10.58203125" customWidth="1"/>
    <col min="1853" max="1853" width="15.75" customWidth="1"/>
    <col min="1854" max="1854" width="30.08203125" customWidth="1"/>
    <col min="1855" max="1855" width="27.58203125" customWidth="1"/>
    <col min="1856" max="1856" width="21.08203125" customWidth="1"/>
    <col min="1857" max="1857" width="22.25" customWidth="1"/>
    <col min="1858" max="1858" width="18.75" customWidth="1"/>
    <col min="1859" max="1860" width="19" customWidth="1"/>
    <col min="1861" max="1861" width="19.08203125" customWidth="1"/>
    <col min="1862" max="1862" width="17.08203125" customWidth="1"/>
    <col min="1863" max="1864" width="7.75" hidden="1" customWidth="1"/>
    <col min="1865" max="1867" width="17.5" customWidth="1"/>
    <col min="1868" max="1868" width="10.58203125" customWidth="1"/>
    <col min="1869" max="1869" width="15.75" customWidth="1"/>
    <col min="1870" max="1870" width="30.08203125" customWidth="1"/>
    <col min="1871" max="1871" width="27.58203125" customWidth="1"/>
    <col min="1872" max="1872" width="21.08203125" customWidth="1"/>
    <col min="1873" max="1873" width="22.25" customWidth="1"/>
    <col min="1874" max="1874" width="18.75" customWidth="1"/>
    <col min="1875" max="1876" width="19" customWidth="1"/>
    <col min="1877" max="1877" width="19.08203125" customWidth="1"/>
    <col min="1878" max="1878" width="17.08203125" customWidth="1"/>
    <col min="1879" max="1880" width="7.75" hidden="1" customWidth="1"/>
    <col min="1881" max="1883" width="17.5" customWidth="1"/>
    <col min="1884" max="1884" width="10.58203125" customWidth="1"/>
    <col min="1885" max="1885" width="15.75" customWidth="1"/>
    <col min="1886" max="1886" width="30.08203125" customWidth="1"/>
    <col min="1887" max="1887" width="27.58203125" customWidth="1"/>
    <col min="1888" max="1888" width="21.08203125" customWidth="1"/>
    <col min="1889" max="1889" width="22.25" customWidth="1"/>
    <col min="1890" max="1890" width="18.75" customWidth="1"/>
    <col min="1891" max="1892" width="19" customWidth="1"/>
    <col min="1893" max="1893" width="19.08203125" customWidth="1"/>
    <col min="1894" max="1894" width="17.08203125" customWidth="1"/>
    <col min="1895" max="1896" width="7.75" hidden="1" customWidth="1"/>
    <col min="1897" max="1899" width="17.5" customWidth="1"/>
    <col min="1900" max="1900" width="10.58203125" customWidth="1"/>
    <col min="1901" max="1901" width="15.75" customWidth="1"/>
    <col min="1902" max="1902" width="30.08203125" customWidth="1"/>
    <col min="1903" max="1903" width="27.58203125" customWidth="1"/>
    <col min="1904" max="1904" width="21.08203125" customWidth="1"/>
    <col min="1905" max="1905" width="22.25" customWidth="1"/>
    <col min="1906" max="1906" width="18.75" customWidth="1"/>
    <col min="1907" max="1908" width="19" customWidth="1"/>
    <col min="1909" max="1909" width="19.08203125" customWidth="1"/>
    <col min="1910" max="1910" width="17.08203125" customWidth="1"/>
    <col min="1911" max="1912" width="7.75" hidden="1" customWidth="1"/>
    <col min="1913" max="1915" width="17.5" customWidth="1"/>
    <col min="1916" max="1916" width="10.58203125" customWidth="1"/>
    <col min="1917" max="1917" width="15.75" customWidth="1"/>
    <col min="1918" max="1918" width="30.08203125" customWidth="1"/>
    <col min="1919" max="1919" width="27.58203125" customWidth="1"/>
    <col min="1920" max="1920" width="21.08203125" customWidth="1"/>
    <col min="1921" max="1921" width="22.25" customWidth="1"/>
    <col min="1922" max="1922" width="18.75" customWidth="1"/>
    <col min="1923" max="1924" width="19" customWidth="1"/>
    <col min="1925" max="1925" width="19.08203125" customWidth="1"/>
    <col min="1926" max="1926" width="17.08203125" customWidth="1"/>
    <col min="1927" max="1928" width="7.75" hidden="1" customWidth="1"/>
    <col min="1929" max="1931" width="17.5" customWidth="1"/>
    <col min="1932" max="1932" width="10.58203125" customWidth="1"/>
    <col min="1933" max="1933" width="15.75" customWidth="1"/>
    <col min="1934" max="1934" width="30.08203125" customWidth="1"/>
    <col min="1935" max="1935" width="27.58203125" customWidth="1"/>
    <col min="1936" max="1936" width="21.08203125" customWidth="1"/>
    <col min="1937" max="1937" width="22.25" customWidth="1"/>
    <col min="1938" max="1938" width="18.75" customWidth="1"/>
    <col min="1939" max="1940" width="19" customWidth="1"/>
    <col min="1941" max="1941" width="19.08203125" customWidth="1"/>
    <col min="1942" max="1942" width="17.08203125" customWidth="1"/>
    <col min="1943" max="1944" width="7.75" hidden="1" customWidth="1"/>
    <col min="1945" max="1947" width="17.5" customWidth="1"/>
    <col min="1948" max="1948" width="10.58203125" customWidth="1"/>
    <col min="1949" max="1949" width="15.75" customWidth="1"/>
    <col min="1950" max="1950" width="30.08203125" customWidth="1"/>
    <col min="1951" max="1951" width="27.58203125" customWidth="1"/>
    <col min="1952" max="1952" width="21.08203125" customWidth="1"/>
    <col min="1953" max="1953" width="22.25" customWidth="1"/>
    <col min="1954" max="1954" width="18.75" customWidth="1"/>
    <col min="1955" max="1956" width="19" customWidth="1"/>
    <col min="1957" max="1957" width="19.08203125" customWidth="1"/>
    <col min="1958" max="1958" width="17.08203125" customWidth="1"/>
    <col min="1959" max="1960" width="7.75" hidden="1" customWidth="1"/>
    <col min="1961" max="1963" width="17.5" customWidth="1"/>
    <col min="1964" max="1964" width="10.58203125" customWidth="1"/>
    <col min="1965" max="1965" width="15.75" customWidth="1"/>
    <col min="1966" max="1966" width="30.08203125" customWidth="1"/>
    <col min="1967" max="1967" width="27.58203125" customWidth="1"/>
    <col min="1968" max="1968" width="21.08203125" customWidth="1"/>
    <col min="1969" max="1969" width="22.25" customWidth="1"/>
    <col min="1970" max="1970" width="18.75" customWidth="1"/>
    <col min="1971" max="1972" width="19" customWidth="1"/>
    <col min="1973" max="1973" width="19.08203125" customWidth="1"/>
    <col min="1974" max="1974" width="17.08203125" customWidth="1"/>
    <col min="1975" max="1976" width="7.75" hidden="1" customWidth="1"/>
    <col min="1977" max="1979" width="17.5" customWidth="1"/>
    <col min="1980" max="1980" width="10.58203125" customWidth="1"/>
    <col min="1981" max="1981" width="15.75" customWidth="1"/>
    <col min="1982" max="1982" width="30.08203125" customWidth="1"/>
    <col min="1983" max="1983" width="27.58203125" customWidth="1"/>
    <col min="1984" max="1984" width="21.08203125" customWidth="1"/>
    <col min="1985" max="1985" width="22.25" customWidth="1"/>
    <col min="1986" max="1986" width="18.75" customWidth="1"/>
    <col min="1987" max="1988" width="19" customWidth="1"/>
    <col min="1989" max="1989" width="19.08203125" customWidth="1"/>
    <col min="1990" max="1990" width="17.08203125" customWidth="1"/>
    <col min="1991" max="1992" width="7.75" hidden="1" customWidth="1"/>
    <col min="1993" max="1995" width="17.5" customWidth="1"/>
    <col min="1996" max="1996" width="10.58203125" customWidth="1"/>
    <col min="1997" max="1997" width="15.75" customWidth="1"/>
    <col min="1998" max="1998" width="30.08203125" customWidth="1"/>
    <col min="1999" max="1999" width="27.58203125" customWidth="1"/>
    <col min="2000" max="2000" width="21.08203125" customWidth="1"/>
    <col min="2001" max="2001" width="22.25" customWidth="1"/>
    <col min="2002" max="2002" width="18.75" customWidth="1"/>
    <col min="2003" max="2004" width="19" customWidth="1"/>
    <col min="2005" max="2005" width="19.08203125" customWidth="1"/>
    <col min="2006" max="2006" width="17.08203125" customWidth="1"/>
    <col min="2007" max="2008" width="7.75" hidden="1" customWidth="1"/>
    <col min="2009" max="2011" width="17.5" customWidth="1"/>
    <col min="2012" max="2012" width="10.58203125" customWidth="1"/>
    <col min="2013" max="2013" width="15.75" customWidth="1"/>
    <col min="2014" max="2014" width="30.08203125" customWidth="1"/>
    <col min="2015" max="2015" width="27.58203125" customWidth="1"/>
    <col min="2016" max="2016" width="21.08203125" customWidth="1"/>
    <col min="2017" max="2017" width="22.25" customWidth="1"/>
    <col min="2018" max="2018" width="18.75" customWidth="1"/>
    <col min="2019" max="2020" width="19" customWidth="1"/>
    <col min="2021" max="2021" width="19.08203125" customWidth="1"/>
    <col min="2022" max="2022" width="17.08203125" customWidth="1"/>
    <col min="2023" max="2024" width="7.75" hidden="1" customWidth="1"/>
    <col min="2025" max="2027" width="17.5" customWidth="1"/>
    <col min="2028" max="2028" width="10.58203125" customWidth="1"/>
    <col min="2029" max="2029" width="15.75" customWidth="1"/>
    <col min="2030" max="2030" width="30.08203125" customWidth="1"/>
    <col min="2031" max="2031" width="27.58203125" customWidth="1"/>
    <col min="2032" max="2032" width="21.08203125" customWidth="1"/>
    <col min="2033" max="2033" width="22.25" customWidth="1"/>
    <col min="2034" max="2034" width="18.75" customWidth="1"/>
    <col min="2035" max="2036" width="19" customWidth="1"/>
    <col min="2037" max="2037" width="19.08203125" customWidth="1"/>
    <col min="2038" max="2038" width="17.08203125" customWidth="1"/>
    <col min="2039" max="2040" width="7.75" hidden="1" customWidth="1"/>
    <col min="2041" max="2043" width="17.5" customWidth="1"/>
    <col min="2044" max="2044" width="10.58203125" customWidth="1"/>
    <col min="2045" max="2045" width="15.75" customWidth="1"/>
    <col min="2046" max="2046" width="30.08203125" customWidth="1"/>
    <col min="2047" max="2047" width="27.58203125" customWidth="1"/>
    <col min="2048" max="2048" width="21.08203125" customWidth="1"/>
    <col min="2049" max="2049" width="22.25" customWidth="1"/>
    <col min="2050" max="2050" width="18.75" customWidth="1"/>
    <col min="2051" max="2052" width="19" customWidth="1"/>
    <col min="2053" max="2053" width="19.08203125" customWidth="1"/>
    <col min="2054" max="2054" width="17.08203125" customWidth="1"/>
    <col min="2055" max="2056" width="7.75" hidden="1" customWidth="1"/>
    <col min="2057" max="2059" width="17.5" customWidth="1"/>
    <col min="2060" max="2060" width="10.58203125" customWidth="1"/>
    <col min="2061" max="2061" width="15.75" customWidth="1"/>
    <col min="2062" max="2062" width="30.08203125" customWidth="1"/>
    <col min="2063" max="2063" width="27.58203125" customWidth="1"/>
    <col min="2064" max="2064" width="21.08203125" customWidth="1"/>
    <col min="2065" max="2065" width="22.25" customWidth="1"/>
    <col min="2066" max="2066" width="18.75" customWidth="1"/>
    <col min="2067" max="2068" width="19" customWidth="1"/>
    <col min="2069" max="2069" width="19.08203125" customWidth="1"/>
    <col min="2070" max="2070" width="17.08203125" customWidth="1"/>
    <col min="2071" max="2072" width="7.75" hidden="1" customWidth="1"/>
    <col min="2073" max="2075" width="17.5" customWidth="1"/>
    <col min="2076" max="2076" width="10.58203125" customWidth="1"/>
    <col min="2077" max="2077" width="15.75" customWidth="1"/>
    <col min="2078" max="2078" width="30.08203125" customWidth="1"/>
    <col min="2079" max="2079" width="27.58203125" customWidth="1"/>
    <col min="2080" max="2080" width="21.08203125" customWidth="1"/>
    <col min="2081" max="2081" width="22.25" customWidth="1"/>
    <col min="2082" max="2082" width="18.75" customWidth="1"/>
    <col min="2083" max="2084" width="19" customWidth="1"/>
    <col min="2085" max="2085" width="19.08203125" customWidth="1"/>
    <col min="2086" max="2086" width="17.08203125" customWidth="1"/>
    <col min="2087" max="2088" width="7.75" hidden="1" customWidth="1"/>
    <col min="2089" max="2091" width="17.5" customWidth="1"/>
    <col min="2092" max="2092" width="10.58203125" customWidth="1"/>
    <col min="2093" max="2093" width="15.75" customWidth="1"/>
    <col min="2094" max="2094" width="30.08203125" customWidth="1"/>
    <col min="2095" max="2095" width="27.58203125" customWidth="1"/>
    <col min="2096" max="2096" width="21.08203125" customWidth="1"/>
    <col min="2097" max="2097" width="22.25" customWidth="1"/>
    <col min="2098" max="2098" width="18.75" customWidth="1"/>
    <col min="2099" max="2100" width="19" customWidth="1"/>
    <col min="2101" max="2101" width="19.08203125" customWidth="1"/>
    <col min="2102" max="2102" width="17.08203125" customWidth="1"/>
    <col min="2103" max="2104" width="7.75" hidden="1" customWidth="1"/>
    <col min="2105" max="2107" width="17.5" customWidth="1"/>
    <col min="2108" max="2108" width="10.58203125" customWidth="1"/>
    <col min="2109" max="2109" width="15.75" customWidth="1"/>
    <col min="2110" max="2110" width="30.08203125" customWidth="1"/>
    <col min="2111" max="2111" width="27.58203125" customWidth="1"/>
    <col min="2112" max="2112" width="21.08203125" customWidth="1"/>
    <col min="2113" max="2113" width="22.25" customWidth="1"/>
    <col min="2114" max="2114" width="18.75" customWidth="1"/>
    <col min="2115" max="2116" width="19" customWidth="1"/>
    <col min="2117" max="2117" width="19.08203125" customWidth="1"/>
    <col min="2118" max="2118" width="17.08203125" customWidth="1"/>
    <col min="2119" max="2120" width="7.75" hidden="1" customWidth="1"/>
    <col min="2121" max="2123" width="17.5" customWidth="1"/>
    <col min="2124" max="2124" width="10.58203125" customWidth="1"/>
    <col min="2125" max="2125" width="15.75" customWidth="1"/>
    <col min="2126" max="2126" width="30.08203125" customWidth="1"/>
    <col min="2127" max="2127" width="27.58203125" customWidth="1"/>
    <col min="2128" max="2128" width="21.08203125" customWidth="1"/>
    <col min="2129" max="2129" width="22.25" customWidth="1"/>
    <col min="2130" max="2130" width="18.75" customWidth="1"/>
    <col min="2131" max="2132" width="19" customWidth="1"/>
    <col min="2133" max="2133" width="19.08203125" customWidth="1"/>
    <col min="2134" max="2134" width="17.08203125" customWidth="1"/>
    <col min="2135" max="2136" width="7.75" hidden="1" customWidth="1"/>
    <col min="2137" max="2139" width="17.5" customWidth="1"/>
    <col min="2140" max="2140" width="10.58203125" customWidth="1"/>
    <col min="2141" max="2141" width="15.75" customWidth="1"/>
    <col min="2142" max="2142" width="30.08203125" customWidth="1"/>
    <col min="2143" max="2143" width="27.58203125" customWidth="1"/>
    <col min="2144" max="2144" width="21.08203125" customWidth="1"/>
    <col min="2145" max="2145" width="22.25" customWidth="1"/>
    <col min="2146" max="2146" width="18.75" customWidth="1"/>
    <col min="2147" max="2148" width="19" customWidth="1"/>
    <col min="2149" max="2149" width="19.08203125" customWidth="1"/>
    <col min="2150" max="2150" width="17.08203125" customWidth="1"/>
    <col min="2151" max="2152" width="7.75" hidden="1" customWidth="1"/>
    <col min="2153" max="2155" width="17.5" customWidth="1"/>
    <col min="2156" max="2156" width="10.58203125" customWidth="1"/>
    <col min="2157" max="2157" width="15.75" customWidth="1"/>
    <col min="2158" max="2158" width="30.08203125" customWidth="1"/>
    <col min="2159" max="2159" width="27.58203125" customWidth="1"/>
    <col min="2160" max="2160" width="21.08203125" customWidth="1"/>
    <col min="2161" max="2161" width="22.25" customWidth="1"/>
    <col min="2162" max="2162" width="18.75" customWidth="1"/>
    <col min="2163" max="2164" width="19" customWidth="1"/>
    <col min="2165" max="2165" width="19.08203125" customWidth="1"/>
    <col min="2166" max="2166" width="17.08203125" customWidth="1"/>
    <col min="2167" max="2168" width="7.75" hidden="1" customWidth="1"/>
    <col min="2169" max="2171" width="17.5" customWidth="1"/>
    <col min="2172" max="2172" width="10.58203125" customWidth="1"/>
    <col min="2173" max="2173" width="15.75" customWidth="1"/>
    <col min="2174" max="2174" width="30.08203125" customWidth="1"/>
    <col min="2175" max="2175" width="27.58203125" customWidth="1"/>
    <col min="2176" max="2176" width="21.08203125" customWidth="1"/>
    <col min="2177" max="2177" width="22.25" customWidth="1"/>
    <col min="2178" max="2178" width="18.75" customWidth="1"/>
    <col min="2179" max="2180" width="19" customWidth="1"/>
    <col min="2181" max="2181" width="19.08203125" customWidth="1"/>
    <col min="2182" max="2182" width="17.08203125" customWidth="1"/>
    <col min="2183" max="2184" width="7.75" hidden="1" customWidth="1"/>
    <col min="2185" max="2187" width="17.5" customWidth="1"/>
    <col min="2188" max="2188" width="10.58203125" customWidth="1"/>
    <col min="2189" max="2189" width="15.75" customWidth="1"/>
    <col min="2190" max="2190" width="30.08203125" customWidth="1"/>
    <col min="2191" max="2191" width="27.58203125" customWidth="1"/>
    <col min="2192" max="2192" width="21.08203125" customWidth="1"/>
    <col min="2193" max="2193" width="22.25" customWidth="1"/>
    <col min="2194" max="2194" width="18.75" customWidth="1"/>
    <col min="2195" max="2196" width="19" customWidth="1"/>
    <col min="2197" max="2197" width="19.08203125" customWidth="1"/>
    <col min="2198" max="2198" width="17.08203125" customWidth="1"/>
    <col min="2199" max="2200" width="7.75" hidden="1" customWidth="1"/>
    <col min="2201" max="2203" width="17.5" customWidth="1"/>
    <col min="2204" max="2204" width="10.58203125" customWidth="1"/>
    <col min="2205" max="2205" width="15.75" customWidth="1"/>
    <col min="2206" max="2206" width="30.08203125" customWidth="1"/>
    <col min="2207" max="2207" width="27.58203125" customWidth="1"/>
    <col min="2208" max="2208" width="21.08203125" customWidth="1"/>
    <col min="2209" max="2209" width="22.25" customWidth="1"/>
    <col min="2210" max="2210" width="18.75" customWidth="1"/>
    <col min="2211" max="2212" width="19" customWidth="1"/>
    <col min="2213" max="2213" width="19.08203125" customWidth="1"/>
    <col min="2214" max="2214" width="17.08203125" customWidth="1"/>
    <col min="2215" max="2216" width="7.75" hidden="1" customWidth="1"/>
    <col min="2217" max="2219" width="17.5" customWidth="1"/>
    <col min="2220" max="2220" width="10.58203125" customWidth="1"/>
    <col min="2221" max="2221" width="15.75" customWidth="1"/>
    <col min="2222" max="2222" width="30.08203125" customWidth="1"/>
    <col min="2223" max="2223" width="27.58203125" customWidth="1"/>
    <col min="2224" max="2224" width="21.08203125" customWidth="1"/>
    <col min="2225" max="2225" width="22.25" customWidth="1"/>
    <col min="2226" max="2226" width="18.75" customWidth="1"/>
    <col min="2227" max="2228" width="19" customWidth="1"/>
    <col min="2229" max="2229" width="19.08203125" customWidth="1"/>
    <col min="2230" max="2230" width="17.08203125" customWidth="1"/>
    <col min="2231" max="2232" width="7.75" hidden="1" customWidth="1"/>
    <col min="2233" max="2235" width="17.5" customWidth="1"/>
    <col min="2236" max="2236" width="10.58203125" customWidth="1"/>
    <col min="2237" max="2237" width="15.75" customWidth="1"/>
    <col min="2238" max="2238" width="30.08203125" customWidth="1"/>
    <col min="2239" max="2239" width="27.58203125" customWidth="1"/>
    <col min="2240" max="2240" width="21.08203125" customWidth="1"/>
    <col min="2241" max="2241" width="22.25" customWidth="1"/>
    <col min="2242" max="2242" width="18.75" customWidth="1"/>
    <col min="2243" max="2244" width="19" customWidth="1"/>
    <col min="2245" max="2245" width="19.08203125" customWidth="1"/>
    <col min="2246" max="2246" width="17.08203125" customWidth="1"/>
    <col min="2247" max="2248" width="7.75" hidden="1" customWidth="1"/>
    <col min="2249" max="2251" width="17.5" customWidth="1"/>
    <col min="2252" max="2252" width="10.58203125" customWidth="1"/>
    <col min="2253" max="2253" width="15.75" customWidth="1"/>
    <col min="2254" max="2254" width="30.08203125" customWidth="1"/>
    <col min="2255" max="2255" width="27.58203125" customWidth="1"/>
    <col min="2256" max="2256" width="21.08203125" customWidth="1"/>
    <col min="2257" max="2257" width="22.25" customWidth="1"/>
    <col min="2258" max="2258" width="18.75" customWidth="1"/>
    <col min="2259" max="2260" width="19" customWidth="1"/>
    <col min="2261" max="2261" width="19.08203125" customWidth="1"/>
    <col min="2262" max="2262" width="17.08203125" customWidth="1"/>
    <col min="2263" max="2264" width="7.75" hidden="1" customWidth="1"/>
    <col min="2265" max="2267" width="17.5" customWidth="1"/>
    <col min="2268" max="2268" width="10.58203125" customWidth="1"/>
    <col min="2269" max="2269" width="15.75" customWidth="1"/>
    <col min="2270" max="2270" width="30.08203125" customWidth="1"/>
    <col min="2271" max="2271" width="27.58203125" customWidth="1"/>
    <col min="2272" max="2272" width="21.08203125" customWidth="1"/>
    <col min="2273" max="2273" width="22.25" customWidth="1"/>
    <col min="2274" max="2274" width="18.75" customWidth="1"/>
    <col min="2275" max="2276" width="19" customWidth="1"/>
    <col min="2277" max="2277" width="19.08203125" customWidth="1"/>
    <col min="2278" max="2278" width="17.08203125" customWidth="1"/>
    <col min="2279" max="2280" width="7.75" hidden="1" customWidth="1"/>
    <col min="2281" max="2283" width="17.5" customWidth="1"/>
    <col min="2284" max="2284" width="10.58203125" customWidth="1"/>
    <col min="2285" max="2285" width="15.75" customWidth="1"/>
    <col min="2286" max="2286" width="30.08203125" customWidth="1"/>
    <col min="2287" max="2287" width="27.58203125" customWidth="1"/>
    <col min="2288" max="2288" width="21.08203125" customWidth="1"/>
    <col min="2289" max="2289" width="22.25" customWidth="1"/>
    <col min="2290" max="2290" width="18.75" customWidth="1"/>
    <col min="2291" max="2292" width="19" customWidth="1"/>
    <col min="2293" max="2293" width="19.08203125" customWidth="1"/>
    <col min="2294" max="2294" width="17.08203125" customWidth="1"/>
    <col min="2295" max="2296" width="7.75" hidden="1" customWidth="1"/>
    <col min="2297" max="2299" width="17.5" customWidth="1"/>
    <col min="2300" max="2300" width="10.58203125" customWidth="1"/>
    <col min="2301" max="2301" width="15.75" customWidth="1"/>
    <col min="2302" max="2302" width="30.08203125" customWidth="1"/>
    <col min="2303" max="2303" width="27.58203125" customWidth="1"/>
    <col min="2304" max="2304" width="21.08203125" customWidth="1"/>
    <col min="2305" max="2305" width="22.25" customWidth="1"/>
    <col min="2306" max="2306" width="18.75" customWidth="1"/>
    <col min="2307" max="2308" width="19" customWidth="1"/>
    <col min="2309" max="2309" width="19.08203125" customWidth="1"/>
    <col min="2310" max="2310" width="17.08203125" customWidth="1"/>
    <col min="2311" max="2312" width="7.75" hidden="1" customWidth="1"/>
    <col min="2313" max="2315" width="17.5" customWidth="1"/>
    <col min="2316" max="2316" width="10.58203125" customWidth="1"/>
    <col min="2317" max="2317" width="15.75" customWidth="1"/>
    <col min="2318" max="2318" width="30.08203125" customWidth="1"/>
    <col min="2319" max="2319" width="27.58203125" customWidth="1"/>
    <col min="2320" max="2320" width="21.08203125" customWidth="1"/>
    <col min="2321" max="2321" width="22.25" customWidth="1"/>
    <col min="2322" max="2322" width="18.75" customWidth="1"/>
    <col min="2323" max="2324" width="19" customWidth="1"/>
    <col min="2325" max="2325" width="19.08203125" customWidth="1"/>
    <col min="2326" max="2326" width="17.08203125" customWidth="1"/>
    <col min="2327" max="2328" width="7.75" hidden="1" customWidth="1"/>
    <col min="2329" max="2331" width="17.5" customWidth="1"/>
    <col min="2332" max="2332" width="10.58203125" customWidth="1"/>
    <col min="2333" max="2333" width="15.75" customWidth="1"/>
    <col min="2334" max="2334" width="30.08203125" customWidth="1"/>
    <col min="2335" max="2335" width="27.58203125" customWidth="1"/>
    <col min="2336" max="2336" width="21.08203125" customWidth="1"/>
    <col min="2337" max="2337" width="22.25" customWidth="1"/>
    <col min="2338" max="2338" width="18.75" customWidth="1"/>
    <col min="2339" max="2340" width="19" customWidth="1"/>
    <col min="2341" max="2341" width="19.08203125" customWidth="1"/>
    <col min="2342" max="2342" width="17.08203125" customWidth="1"/>
    <col min="2343" max="2344" width="7.75" hidden="1" customWidth="1"/>
    <col min="2345" max="2347" width="17.5" customWidth="1"/>
    <col min="2348" max="2348" width="10.58203125" customWidth="1"/>
    <col min="2349" max="2349" width="15.75" customWidth="1"/>
    <col min="2350" max="2350" width="30.08203125" customWidth="1"/>
    <col min="2351" max="2351" width="27.58203125" customWidth="1"/>
    <col min="2352" max="2352" width="21.08203125" customWidth="1"/>
    <col min="2353" max="2353" width="22.25" customWidth="1"/>
    <col min="2354" max="2354" width="18.75" customWidth="1"/>
    <col min="2355" max="2356" width="19" customWidth="1"/>
    <col min="2357" max="2357" width="19.08203125" customWidth="1"/>
    <col min="2358" max="2358" width="17.08203125" customWidth="1"/>
    <col min="2359" max="2360" width="7.75" hidden="1" customWidth="1"/>
    <col min="2361" max="2363" width="17.5" customWidth="1"/>
    <col min="2364" max="2364" width="10.58203125" customWidth="1"/>
    <col min="2365" max="2365" width="15.75" customWidth="1"/>
    <col min="2366" max="2366" width="30.08203125" customWidth="1"/>
    <col min="2367" max="2367" width="27.58203125" customWidth="1"/>
    <col min="2368" max="2368" width="21.08203125" customWidth="1"/>
    <col min="2369" max="2369" width="22.25" customWidth="1"/>
    <col min="2370" max="2370" width="18.75" customWidth="1"/>
    <col min="2371" max="2372" width="19" customWidth="1"/>
    <col min="2373" max="2373" width="19.08203125" customWidth="1"/>
    <col min="2374" max="2374" width="17.08203125" customWidth="1"/>
    <col min="2375" max="2376" width="7.75" hidden="1" customWidth="1"/>
    <col min="2377" max="2379" width="17.5" customWidth="1"/>
    <col min="2380" max="2380" width="10.58203125" customWidth="1"/>
    <col min="2381" max="2381" width="15.75" customWidth="1"/>
    <col min="2382" max="2382" width="30.08203125" customWidth="1"/>
    <col min="2383" max="2383" width="27.58203125" customWidth="1"/>
    <col min="2384" max="2384" width="21.08203125" customWidth="1"/>
    <col min="2385" max="2385" width="22.25" customWidth="1"/>
    <col min="2386" max="2386" width="18.75" customWidth="1"/>
    <col min="2387" max="2388" width="19" customWidth="1"/>
    <col min="2389" max="2389" width="19.08203125" customWidth="1"/>
    <col min="2390" max="2390" width="17.08203125" customWidth="1"/>
    <col min="2391" max="2392" width="7.75" hidden="1" customWidth="1"/>
    <col min="2393" max="2395" width="17.5" customWidth="1"/>
    <col min="2396" max="2396" width="10.58203125" customWidth="1"/>
    <col min="2397" max="2397" width="15.75" customWidth="1"/>
    <col min="2398" max="2398" width="30.08203125" customWidth="1"/>
    <col min="2399" max="2399" width="27.58203125" customWidth="1"/>
    <col min="2400" max="2400" width="21.08203125" customWidth="1"/>
    <col min="2401" max="2401" width="22.25" customWidth="1"/>
    <col min="2402" max="2402" width="18.75" customWidth="1"/>
    <col min="2403" max="2404" width="19" customWidth="1"/>
    <col min="2405" max="2405" width="19.08203125" customWidth="1"/>
    <col min="2406" max="2406" width="17.08203125" customWidth="1"/>
    <col min="2407" max="2408" width="7.75" hidden="1" customWidth="1"/>
    <col min="2409" max="2411" width="17.5" customWidth="1"/>
    <col min="2412" max="2412" width="10.58203125" customWidth="1"/>
    <col min="2413" max="2413" width="15.75" customWidth="1"/>
    <col min="2414" max="2414" width="30.08203125" customWidth="1"/>
    <col min="2415" max="2415" width="27.58203125" customWidth="1"/>
    <col min="2416" max="2416" width="21.08203125" customWidth="1"/>
    <col min="2417" max="2417" width="22.25" customWidth="1"/>
    <col min="2418" max="2418" width="18.75" customWidth="1"/>
    <col min="2419" max="2420" width="19" customWidth="1"/>
    <col min="2421" max="2421" width="19.08203125" customWidth="1"/>
    <col min="2422" max="2422" width="17.08203125" customWidth="1"/>
    <col min="2423" max="2424" width="7.75" hidden="1" customWidth="1"/>
    <col min="2425" max="2427" width="17.5" customWidth="1"/>
    <col min="2428" max="2428" width="10.58203125" customWidth="1"/>
    <col min="2429" max="2429" width="15.75" customWidth="1"/>
    <col min="2430" max="2430" width="30.08203125" customWidth="1"/>
    <col min="2431" max="2431" width="27.58203125" customWidth="1"/>
    <col min="2432" max="2432" width="21.08203125" customWidth="1"/>
    <col min="2433" max="2433" width="22.25" customWidth="1"/>
    <col min="2434" max="2434" width="18.75" customWidth="1"/>
    <col min="2435" max="2436" width="19" customWidth="1"/>
    <col min="2437" max="2437" width="19.08203125" customWidth="1"/>
    <col min="2438" max="2438" width="17.08203125" customWidth="1"/>
    <col min="2439" max="2440" width="7.75" hidden="1" customWidth="1"/>
    <col min="2441" max="2443" width="17.5" customWidth="1"/>
    <col min="2444" max="2444" width="10.58203125" customWidth="1"/>
    <col min="2445" max="2445" width="15.75" customWidth="1"/>
    <col min="2446" max="2446" width="30.08203125" customWidth="1"/>
    <col min="2447" max="2447" width="27.58203125" customWidth="1"/>
    <col min="2448" max="2448" width="21.08203125" customWidth="1"/>
    <col min="2449" max="2449" width="22.25" customWidth="1"/>
    <col min="2450" max="2450" width="18.75" customWidth="1"/>
    <col min="2451" max="2452" width="19" customWidth="1"/>
    <col min="2453" max="2453" width="19.08203125" customWidth="1"/>
    <col min="2454" max="2454" width="17.08203125" customWidth="1"/>
    <col min="2455" max="2456" width="7.75" hidden="1" customWidth="1"/>
    <col min="2457" max="2459" width="17.5" customWidth="1"/>
    <col min="2460" max="2460" width="10.58203125" customWidth="1"/>
    <col min="2461" max="2461" width="15.75" customWidth="1"/>
    <col min="2462" max="2462" width="30.08203125" customWidth="1"/>
    <col min="2463" max="2463" width="27.58203125" customWidth="1"/>
    <col min="2464" max="2464" width="21.08203125" customWidth="1"/>
    <col min="2465" max="2465" width="22.25" customWidth="1"/>
    <col min="2466" max="2466" width="18.75" customWidth="1"/>
    <col min="2467" max="2468" width="19" customWidth="1"/>
    <col min="2469" max="2469" width="19.08203125" customWidth="1"/>
    <col min="2470" max="2470" width="17.08203125" customWidth="1"/>
    <col min="2471" max="2472" width="7.75" hidden="1" customWidth="1"/>
    <col min="2473" max="2475" width="17.5" customWidth="1"/>
    <col min="2476" max="2476" width="10.58203125" customWidth="1"/>
    <col min="2477" max="2477" width="15.75" customWidth="1"/>
    <col min="2478" max="2478" width="30.08203125" customWidth="1"/>
    <col min="2479" max="2479" width="27.58203125" customWidth="1"/>
    <col min="2480" max="2480" width="21.08203125" customWidth="1"/>
    <col min="2481" max="2481" width="22.25" customWidth="1"/>
    <col min="2482" max="2482" width="18.75" customWidth="1"/>
    <col min="2483" max="2484" width="19" customWidth="1"/>
    <col min="2485" max="2485" width="19.08203125" customWidth="1"/>
    <col min="2486" max="2486" width="17.08203125" customWidth="1"/>
    <col min="2487" max="2488" width="7.75" hidden="1" customWidth="1"/>
    <col min="2489" max="2491" width="17.5" customWidth="1"/>
    <col min="2492" max="2492" width="10.58203125" customWidth="1"/>
    <col min="2493" max="2493" width="15.75" customWidth="1"/>
    <col min="2494" max="2494" width="30.08203125" customWidth="1"/>
    <col min="2495" max="2495" width="27.58203125" customWidth="1"/>
    <col min="2496" max="2496" width="21.08203125" customWidth="1"/>
    <col min="2497" max="2497" width="22.25" customWidth="1"/>
    <col min="2498" max="2498" width="18.75" customWidth="1"/>
    <col min="2499" max="2500" width="19" customWidth="1"/>
    <col min="2501" max="2501" width="19.08203125" customWidth="1"/>
    <col min="2502" max="2502" width="17.08203125" customWidth="1"/>
    <col min="2503" max="2504" width="7.75" hidden="1" customWidth="1"/>
    <col min="2505" max="2507" width="17.5" customWidth="1"/>
    <col min="2508" max="2508" width="10.58203125" customWidth="1"/>
    <col min="2509" max="2509" width="15.75" customWidth="1"/>
    <col min="2510" max="2510" width="30.08203125" customWidth="1"/>
    <col min="2511" max="2511" width="27.58203125" customWidth="1"/>
    <col min="2512" max="2512" width="21.08203125" customWidth="1"/>
    <col min="2513" max="2513" width="22.25" customWidth="1"/>
    <col min="2514" max="2514" width="18.75" customWidth="1"/>
    <col min="2515" max="2516" width="19" customWidth="1"/>
    <col min="2517" max="2517" width="19.08203125" customWidth="1"/>
    <col min="2518" max="2518" width="17.08203125" customWidth="1"/>
    <col min="2519" max="2520" width="7.75" hidden="1" customWidth="1"/>
    <col min="2521" max="2523" width="17.5" customWidth="1"/>
    <col min="2524" max="2524" width="10.58203125" customWidth="1"/>
    <col min="2525" max="2525" width="15.75" customWidth="1"/>
    <col min="2526" max="2526" width="30.08203125" customWidth="1"/>
    <col min="2527" max="2527" width="27.58203125" customWidth="1"/>
    <col min="2528" max="2528" width="21.08203125" customWidth="1"/>
    <col min="2529" max="2529" width="22.25" customWidth="1"/>
    <col min="2530" max="2530" width="18.75" customWidth="1"/>
    <col min="2531" max="2532" width="19" customWidth="1"/>
    <col min="2533" max="2533" width="19.08203125" customWidth="1"/>
    <col min="2534" max="2534" width="17.08203125" customWidth="1"/>
    <col min="2535" max="2536" width="7.75" hidden="1" customWidth="1"/>
    <col min="2537" max="2539" width="17.5" customWidth="1"/>
    <col min="2540" max="2540" width="10.58203125" customWidth="1"/>
    <col min="2541" max="2541" width="15.75" customWidth="1"/>
    <col min="2542" max="2542" width="30.08203125" customWidth="1"/>
    <col min="2543" max="2543" width="27.58203125" customWidth="1"/>
    <col min="2544" max="2544" width="21.08203125" customWidth="1"/>
    <col min="2545" max="2545" width="22.25" customWidth="1"/>
    <col min="2546" max="2546" width="18.75" customWidth="1"/>
    <col min="2547" max="2548" width="19" customWidth="1"/>
    <col min="2549" max="2549" width="19.08203125" customWidth="1"/>
    <col min="2550" max="2550" width="17.08203125" customWidth="1"/>
    <col min="2551" max="2552" width="7.75" hidden="1" customWidth="1"/>
    <col min="2553" max="2555" width="17.5" customWidth="1"/>
    <col min="2556" max="2556" width="10.58203125" customWidth="1"/>
    <col min="2557" max="2557" width="15.75" customWidth="1"/>
    <col min="2558" max="2558" width="30.08203125" customWidth="1"/>
    <col min="2559" max="2559" width="27.58203125" customWidth="1"/>
    <col min="2560" max="2560" width="21.08203125" customWidth="1"/>
    <col min="2561" max="2561" width="22.25" customWidth="1"/>
    <col min="2562" max="2562" width="18.75" customWidth="1"/>
    <col min="2563" max="2564" width="19" customWidth="1"/>
    <col min="2565" max="2565" width="19.08203125" customWidth="1"/>
    <col min="2566" max="2566" width="17.08203125" customWidth="1"/>
    <col min="2567" max="2568" width="7.75" hidden="1" customWidth="1"/>
    <col min="2569" max="2571" width="17.5" customWidth="1"/>
    <col min="2572" max="2572" width="10.58203125" customWidth="1"/>
    <col min="2573" max="2573" width="15.75" customWidth="1"/>
    <col min="2574" max="2574" width="30.08203125" customWidth="1"/>
    <col min="2575" max="2575" width="27.58203125" customWidth="1"/>
    <col min="2576" max="2576" width="21.08203125" customWidth="1"/>
    <col min="2577" max="2577" width="22.25" customWidth="1"/>
    <col min="2578" max="2578" width="18.75" customWidth="1"/>
    <col min="2579" max="2580" width="19" customWidth="1"/>
    <col min="2581" max="2581" width="19.08203125" customWidth="1"/>
    <col min="2582" max="2582" width="17.08203125" customWidth="1"/>
    <col min="2583" max="2584" width="7.75" hidden="1" customWidth="1"/>
    <col min="2585" max="2587" width="17.5" customWidth="1"/>
    <col min="2588" max="2588" width="10.58203125" customWidth="1"/>
    <col min="2589" max="2589" width="15.75" customWidth="1"/>
    <col min="2590" max="2590" width="30.08203125" customWidth="1"/>
    <col min="2591" max="2591" width="27.58203125" customWidth="1"/>
    <col min="2592" max="2592" width="21.08203125" customWidth="1"/>
    <col min="2593" max="2593" width="22.25" customWidth="1"/>
    <col min="2594" max="2594" width="18.75" customWidth="1"/>
    <col min="2595" max="2596" width="19" customWidth="1"/>
    <col min="2597" max="2597" width="19.08203125" customWidth="1"/>
    <col min="2598" max="2598" width="17.08203125" customWidth="1"/>
    <col min="2599" max="2600" width="7.75" hidden="1" customWidth="1"/>
    <col min="2601" max="2603" width="17.5" customWidth="1"/>
    <col min="2604" max="2604" width="10.58203125" customWidth="1"/>
    <col min="2605" max="2605" width="15.75" customWidth="1"/>
    <col min="2606" max="2606" width="30.08203125" customWidth="1"/>
    <col min="2607" max="2607" width="27.58203125" customWidth="1"/>
    <col min="2608" max="2608" width="21.08203125" customWidth="1"/>
    <col min="2609" max="2609" width="22.25" customWidth="1"/>
    <col min="2610" max="2610" width="18.75" customWidth="1"/>
    <col min="2611" max="2612" width="19" customWidth="1"/>
    <col min="2613" max="2613" width="19.08203125" customWidth="1"/>
    <col min="2614" max="2614" width="17.08203125" customWidth="1"/>
    <col min="2615" max="2616" width="7.75" hidden="1" customWidth="1"/>
    <col min="2617" max="2619" width="17.5" customWidth="1"/>
    <col min="2620" max="2620" width="10.58203125" customWidth="1"/>
    <col min="2621" max="2621" width="15.75" customWidth="1"/>
    <col min="2622" max="2622" width="30.08203125" customWidth="1"/>
    <col min="2623" max="2623" width="27.58203125" customWidth="1"/>
    <col min="2624" max="2624" width="21.08203125" customWidth="1"/>
    <col min="2625" max="2625" width="22.25" customWidth="1"/>
    <col min="2626" max="2626" width="18.75" customWidth="1"/>
    <col min="2627" max="2628" width="19" customWidth="1"/>
    <col min="2629" max="2629" width="19.08203125" customWidth="1"/>
    <col min="2630" max="2630" width="17.08203125" customWidth="1"/>
    <col min="2631" max="2632" width="7.75" hidden="1" customWidth="1"/>
    <col min="2633" max="2635" width="17.5" customWidth="1"/>
    <col min="2636" max="2636" width="10.58203125" customWidth="1"/>
    <col min="2637" max="2637" width="15.75" customWidth="1"/>
    <col min="2638" max="2638" width="30.08203125" customWidth="1"/>
    <col min="2639" max="2639" width="27.58203125" customWidth="1"/>
    <col min="2640" max="2640" width="21.08203125" customWidth="1"/>
    <col min="2641" max="2641" width="22.25" customWidth="1"/>
    <col min="2642" max="2642" width="18.75" customWidth="1"/>
    <col min="2643" max="2644" width="19" customWidth="1"/>
    <col min="2645" max="2645" width="19.08203125" customWidth="1"/>
    <col min="2646" max="2646" width="17.08203125" customWidth="1"/>
    <col min="2647" max="2648" width="7.75" hidden="1" customWidth="1"/>
    <col min="2649" max="2651" width="17.5" customWidth="1"/>
    <col min="2652" max="2652" width="10.58203125" customWidth="1"/>
    <col min="2653" max="2653" width="15.75" customWidth="1"/>
    <col min="2654" max="2654" width="30.08203125" customWidth="1"/>
    <col min="2655" max="2655" width="27.58203125" customWidth="1"/>
    <col min="2656" max="2656" width="21.08203125" customWidth="1"/>
    <col min="2657" max="2657" width="22.25" customWidth="1"/>
    <col min="2658" max="2658" width="18.75" customWidth="1"/>
    <col min="2659" max="2660" width="19" customWidth="1"/>
    <col min="2661" max="2661" width="19.08203125" customWidth="1"/>
    <col min="2662" max="2662" width="17.08203125" customWidth="1"/>
    <col min="2663" max="2664" width="7.75" hidden="1" customWidth="1"/>
    <col min="2665" max="2667" width="17.5" customWidth="1"/>
    <col min="2668" max="2668" width="10.58203125" customWidth="1"/>
    <col min="2669" max="2669" width="15.75" customWidth="1"/>
    <col min="2670" max="2670" width="30.08203125" customWidth="1"/>
    <col min="2671" max="2671" width="27.58203125" customWidth="1"/>
    <col min="2672" max="2672" width="21.08203125" customWidth="1"/>
    <col min="2673" max="2673" width="22.25" customWidth="1"/>
    <col min="2674" max="2674" width="18.75" customWidth="1"/>
    <col min="2675" max="2676" width="19" customWidth="1"/>
    <col min="2677" max="2677" width="19.08203125" customWidth="1"/>
    <col min="2678" max="2678" width="17.08203125" customWidth="1"/>
    <col min="2679" max="2680" width="7.75" hidden="1" customWidth="1"/>
    <col min="2681" max="2683" width="17.5" customWidth="1"/>
    <col min="2684" max="2684" width="10.58203125" customWidth="1"/>
    <col min="2685" max="2685" width="15.75" customWidth="1"/>
    <col min="2686" max="2686" width="30.08203125" customWidth="1"/>
    <col min="2687" max="2687" width="27.58203125" customWidth="1"/>
    <col min="2688" max="2688" width="21.08203125" customWidth="1"/>
    <col min="2689" max="2689" width="22.25" customWidth="1"/>
    <col min="2690" max="2690" width="18.75" customWidth="1"/>
    <col min="2691" max="2692" width="19" customWidth="1"/>
    <col min="2693" max="2693" width="19.08203125" customWidth="1"/>
    <col min="2694" max="2694" width="17.08203125" customWidth="1"/>
    <col min="2695" max="2696" width="7.75" hidden="1" customWidth="1"/>
    <col min="2697" max="2699" width="17.5" customWidth="1"/>
    <col min="2700" max="2700" width="10.58203125" customWidth="1"/>
    <col min="2701" max="2701" width="15.75" customWidth="1"/>
    <col min="2702" max="2702" width="30.08203125" customWidth="1"/>
    <col min="2703" max="2703" width="27.58203125" customWidth="1"/>
    <col min="2704" max="2704" width="21.08203125" customWidth="1"/>
    <col min="2705" max="2705" width="22.25" customWidth="1"/>
    <col min="2706" max="2706" width="18.75" customWidth="1"/>
    <col min="2707" max="2708" width="19" customWidth="1"/>
    <col min="2709" max="2709" width="19.08203125" customWidth="1"/>
    <col min="2710" max="2710" width="17.08203125" customWidth="1"/>
    <col min="2711" max="2712" width="7.75" hidden="1" customWidth="1"/>
    <col min="2713" max="2715" width="17.5" customWidth="1"/>
    <col min="2716" max="2716" width="10.58203125" customWidth="1"/>
    <col min="2717" max="2717" width="15.75" customWidth="1"/>
    <col min="2718" max="2718" width="30.08203125" customWidth="1"/>
    <col min="2719" max="2719" width="27.58203125" customWidth="1"/>
    <col min="2720" max="2720" width="21.08203125" customWidth="1"/>
    <col min="2721" max="2721" width="22.25" customWidth="1"/>
    <col min="2722" max="2722" width="18.75" customWidth="1"/>
    <col min="2723" max="2724" width="19" customWidth="1"/>
    <col min="2725" max="2725" width="19.08203125" customWidth="1"/>
    <col min="2726" max="2726" width="17.08203125" customWidth="1"/>
    <col min="2727" max="2728" width="7.75" hidden="1" customWidth="1"/>
    <col min="2729" max="2731" width="17.5" customWidth="1"/>
    <col min="2732" max="2732" width="10.58203125" customWidth="1"/>
    <col min="2733" max="2733" width="15.75" customWidth="1"/>
    <col min="2734" max="2734" width="30.08203125" customWidth="1"/>
    <col min="2735" max="2735" width="27.58203125" customWidth="1"/>
    <col min="2736" max="2736" width="21.08203125" customWidth="1"/>
    <col min="2737" max="2737" width="22.25" customWidth="1"/>
    <col min="2738" max="2738" width="18.75" customWidth="1"/>
    <col min="2739" max="2740" width="19" customWidth="1"/>
    <col min="2741" max="2741" width="19.08203125" customWidth="1"/>
    <col min="2742" max="2742" width="17.08203125" customWidth="1"/>
    <col min="2743" max="2744" width="7.75" hidden="1" customWidth="1"/>
    <col min="2745" max="2747" width="17.5" customWidth="1"/>
    <col min="2748" max="2748" width="10.58203125" customWidth="1"/>
    <col min="2749" max="2749" width="15.75" customWidth="1"/>
    <col min="2750" max="2750" width="30.08203125" customWidth="1"/>
    <col min="2751" max="2751" width="27.58203125" customWidth="1"/>
    <col min="2752" max="2752" width="21.08203125" customWidth="1"/>
    <col min="2753" max="2753" width="22.25" customWidth="1"/>
    <col min="2754" max="2754" width="18.75" customWidth="1"/>
    <col min="2755" max="2756" width="19" customWidth="1"/>
    <col min="2757" max="2757" width="19.08203125" customWidth="1"/>
    <col min="2758" max="2758" width="17.08203125" customWidth="1"/>
    <col min="2759" max="2760" width="7.75" hidden="1" customWidth="1"/>
    <col min="2761" max="2763" width="17.5" customWidth="1"/>
    <col min="2764" max="2764" width="10.58203125" customWidth="1"/>
    <col min="2765" max="2765" width="15.75" customWidth="1"/>
    <col min="2766" max="2766" width="30.08203125" customWidth="1"/>
    <col min="2767" max="2767" width="27.58203125" customWidth="1"/>
    <col min="2768" max="2768" width="21.08203125" customWidth="1"/>
    <col min="2769" max="2769" width="22.25" customWidth="1"/>
    <col min="2770" max="2770" width="18.75" customWidth="1"/>
    <col min="2771" max="2772" width="19" customWidth="1"/>
    <col min="2773" max="2773" width="19.08203125" customWidth="1"/>
    <col min="2774" max="2774" width="17.08203125" customWidth="1"/>
    <col min="2775" max="2776" width="7.75" hidden="1" customWidth="1"/>
    <col min="2777" max="2779" width="17.5" customWidth="1"/>
    <col min="2780" max="2780" width="10.58203125" customWidth="1"/>
    <col min="2781" max="2781" width="15.75" customWidth="1"/>
    <col min="2782" max="2782" width="30.08203125" customWidth="1"/>
    <col min="2783" max="2783" width="27.58203125" customWidth="1"/>
    <col min="2784" max="2784" width="21.08203125" customWidth="1"/>
    <col min="2785" max="2785" width="22.25" customWidth="1"/>
    <col min="2786" max="2786" width="18.75" customWidth="1"/>
    <col min="2787" max="2788" width="19" customWidth="1"/>
    <col min="2789" max="2789" width="19.08203125" customWidth="1"/>
    <col min="2790" max="2790" width="17.08203125" customWidth="1"/>
    <col min="2791" max="2792" width="7.75" hidden="1" customWidth="1"/>
    <col min="2793" max="2795" width="17.5" customWidth="1"/>
    <col min="2796" max="2796" width="10.58203125" customWidth="1"/>
    <col min="2797" max="2797" width="15.75" customWidth="1"/>
    <col min="2798" max="2798" width="30.08203125" customWidth="1"/>
    <col min="2799" max="2799" width="27.58203125" customWidth="1"/>
    <col min="2800" max="2800" width="21.08203125" customWidth="1"/>
    <col min="2801" max="2801" width="22.25" customWidth="1"/>
    <col min="2802" max="2802" width="18.75" customWidth="1"/>
    <col min="2803" max="2804" width="19" customWidth="1"/>
    <col min="2805" max="2805" width="19.08203125" customWidth="1"/>
    <col min="2806" max="2806" width="17.08203125" customWidth="1"/>
    <col min="2807" max="2808" width="7.75" hidden="1" customWidth="1"/>
    <col min="2809" max="2811" width="17.5" customWidth="1"/>
    <col min="2812" max="2812" width="10.58203125" customWidth="1"/>
    <col min="2813" max="2813" width="15.75" customWidth="1"/>
    <col min="2814" max="2814" width="30.08203125" customWidth="1"/>
    <col min="2815" max="2815" width="27.58203125" customWidth="1"/>
    <col min="2816" max="2816" width="21.08203125" customWidth="1"/>
    <col min="2817" max="2817" width="22.25" customWidth="1"/>
    <col min="2818" max="2818" width="18.75" customWidth="1"/>
    <col min="2819" max="2820" width="19" customWidth="1"/>
    <col min="2821" max="2821" width="19.08203125" customWidth="1"/>
    <col min="2822" max="2822" width="17.08203125" customWidth="1"/>
    <col min="2823" max="2824" width="7.75" hidden="1" customWidth="1"/>
    <col min="2825" max="2827" width="17.5" customWidth="1"/>
    <col min="2828" max="2828" width="10.58203125" customWidth="1"/>
    <col min="2829" max="2829" width="15.75" customWidth="1"/>
    <col min="2830" max="2830" width="30.08203125" customWidth="1"/>
    <col min="2831" max="2831" width="27.58203125" customWidth="1"/>
    <col min="2832" max="2832" width="21.08203125" customWidth="1"/>
    <col min="2833" max="2833" width="22.25" customWidth="1"/>
    <col min="2834" max="2834" width="18.75" customWidth="1"/>
    <col min="2835" max="2836" width="19" customWidth="1"/>
    <col min="2837" max="2837" width="19.08203125" customWidth="1"/>
    <col min="2838" max="2838" width="17.08203125" customWidth="1"/>
    <col min="2839" max="2840" width="7.75" hidden="1" customWidth="1"/>
    <col min="2841" max="2843" width="17.5" customWidth="1"/>
    <col min="2844" max="2844" width="10.58203125" customWidth="1"/>
    <col min="2845" max="2845" width="15.75" customWidth="1"/>
    <col min="2846" max="2846" width="30.08203125" customWidth="1"/>
    <col min="2847" max="2847" width="27.58203125" customWidth="1"/>
    <col min="2848" max="2848" width="21.08203125" customWidth="1"/>
    <col min="2849" max="2849" width="22.25" customWidth="1"/>
    <col min="2850" max="2850" width="18.75" customWidth="1"/>
    <col min="2851" max="2852" width="19" customWidth="1"/>
    <col min="2853" max="2853" width="19.08203125" customWidth="1"/>
    <col min="2854" max="2854" width="17.08203125" customWidth="1"/>
    <col min="2855" max="2856" width="7.75" hidden="1" customWidth="1"/>
    <col min="2857" max="2859" width="17.5" customWidth="1"/>
    <col min="2860" max="2860" width="10.58203125" customWidth="1"/>
    <col min="2861" max="2861" width="15.75" customWidth="1"/>
    <col min="2862" max="2862" width="30.08203125" customWidth="1"/>
    <col min="2863" max="2863" width="27.58203125" customWidth="1"/>
    <col min="2864" max="2864" width="21.08203125" customWidth="1"/>
    <col min="2865" max="2865" width="22.25" customWidth="1"/>
    <col min="2866" max="2866" width="18.75" customWidth="1"/>
    <col min="2867" max="2868" width="19" customWidth="1"/>
    <col min="2869" max="2869" width="19.08203125" customWidth="1"/>
    <col min="2870" max="2870" width="17.08203125" customWidth="1"/>
    <col min="2871" max="2872" width="7.75" hidden="1" customWidth="1"/>
    <col min="2873" max="2875" width="17.5" customWidth="1"/>
    <col min="2876" max="2876" width="10.58203125" customWidth="1"/>
    <col min="2877" max="2877" width="15.75" customWidth="1"/>
    <col min="2878" max="2878" width="30.08203125" customWidth="1"/>
    <col min="2879" max="2879" width="27.58203125" customWidth="1"/>
    <col min="2880" max="2880" width="21.08203125" customWidth="1"/>
    <col min="2881" max="2881" width="22.25" customWidth="1"/>
    <col min="2882" max="2882" width="18.75" customWidth="1"/>
    <col min="2883" max="2884" width="19" customWidth="1"/>
    <col min="2885" max="2885" width="19.08203125" customWidth="1"/>
    <col min="2886" max="2886" width="17.08203125" customWidth="1"/>
    <col min="2887" max="2888" width="7.75" hidden="1" customWidth="1"/>
    <col min="2889" max="2891" width="17.5" customWidth="1"/>
    <col min="2892" max="2892" width="10.58203125" customWidth="1"/>
    <col min="2893" max="2893" width="15.75" customWidth="1"/>
    <col min="2894" max="2894" width="30.08203125" customWidth="1"/>
    <col min="2895" max="2895" width="27.58203125" customWidth="1"/>
    <col min="2896" max="2896" width="21.08203125" customWidth="1"/>
    <col min="2897" max="2897" width="22.25" customWidth="1"/>
    <col min="2898" max="2898" width="18.75" customWidth="1"/>
    <col min="2899" max="2900" width="19" customWidth="1"/>
    <col min="2901" max="2901" width="19.08203125" customWidth="1"/>
    <col min="2902" max="2902" width="17.08203125" customWidth="1"/>
    <col min="2903" max="2904" width="7.75" hidden="1" customWidth="1"/>
    <col min="2905" max="2907" width="17.5" customWidth="1"/>
    <col min="2908" max="2908" width="10.58203125" customWidth="1"/>
    <col min="2909" max="2909" width="15.75" customWidth="1"/>
    <col min="2910" max="2910" width="30.08203125" customWidth="1"/>
    <col min="2911" max="2911" width="27.58203125" customWidth="1"/>
    <col min="2912" max="2912" width="21.08203125" customWidth="1"/>
    <col min="2913" max="2913" width="22.25" customWidth="1"/>
    <col min="2914" max="2914" width="18.75" customWidth="1"/>
    <col min="2915" max="2916" width="19" customWidth="1"/>
    <col min="2917" max="2917" width="19.08203125" customWidth="1"/>
    <col min="2918" max="2918" width="17.08203125" customWidth="1"/>
    <col min="2919" max="2920" width="7.75" hidden="1" customWidth="1"/>
    <col min="2921" max="2923" width="17.5" customWidth="1"/>
    <col min="2924" max="2924" width="10.58203125" customWidth="1"/>
    <col min="2925" max="2925" width="15.75" customWidth="1"/>
    <col min="2926" max="2926" width="30.08203125" customWidth="1"/>
    <col min="2927" max="2927" width="27.58203125" customWidth="1"/>
    <col min="2928" max="2928" width="21.08203125" customWidth="1"/>
    <col min="2929" max="2929" width="22.25" customWidth="1"/>
    <col min="2930" max="2930" width="18.75" customWidth="1"/>
    <col min="2931" max="2932" width="19" customWidth="1"/>
    <col min="2933" max="2933" width="19.08203125" customWidth="1"/>
    <col min="2934" max="2934" width="17.08203125" customWidth="1"/>
    <col min="2935" max="2936" width="7.75" hidden="1" customWidth="1"/>
    <col min="2937" max="2939" width="17.5" customWidth="1"/>
    <col min="2940" max="2940" width="10.58203125" customWidth="1"/>
    <col min="2941" max="2941" width="15.75" customWidth="1"/>
    <col min="2942" max="2942" width="30.08203125" customWidth="1"/>
    <col min="2943" max="2943" width="27.58203125" customWidth="1"/>
    <col min="2944" max="2944" width="21.08203125" customWidth="1"/>
    <col min="2945" max="2945" width="22.25" customWidth="1"/>
    <col min="2946" max="2946" width="18.75" customWidth="1"/>
    <col min="2947" max="2948" width="19" customWidth="1"/>
    <col min="2949" max="2949" width="19.08203125" customWidth="1"/>
    <col min="2950" max="2950" width="17.08203125" customWidth="1"/>
    <col min="2951" max="2952" width="7.75" hidden="1" customWidth="1"/>
    <col min="2953" max="2955" width="17.5" customWidth="1"/>
    <col min="2956" max="2956" width="10.58203125" customWidth="1"/>
    <col min="2957" max="2957" width="15.75" customWidth="1"/>
    <col min="2958" max="2958" width="30.08203125" customWidth="1"/>
    <col min="2959" max="2959" width="27.58203125" customWidth="1"/>
    <col min="2960" max="2960" width="21.08203125" customWidth="1"/>
    <col min="2961" max="2961" width="22.25" customWidth="1"/>
    <col min="2962" max="2962" width="18.75" customWidth="1"/>
    <col min="2963" max="2964" width="19" customWidth="1"/>
    <col min="2965" max="2965" width="19.08203125" customWidth="1"/>
    <col min="2966" max="2966" width="17.08203125" customWidth="1"/>
    <col min="2967" max="2968" width="7.75" hidden="1" customWidth="1"/>
    <col min="2969" max="2971" width="17.5" customWidth="1"/>
    <col min="2972" max="2972" width="10.58203125" customWidth="1"/>
    <col min="2973" max="2973" width="15.75" customWidth="1"/>
    <col min="2974" max="2974" width="30.08203125" customWidth="1"/>
    <col min="2975" max="2975" width="27.58203125" customWidth="1"/>
    <col min="2976" max="2976" width="21.08203125" customWidth="1"/>
    <col min="2977" max="2977" width="22.25" customWidth="1"/>
    <col min="2978" max="2978" width="18.75" customWidth="1"/>
    <col min="2979" max="2980" width="19" customWidth="1"/>
    <col min="2981" max="2981" width="19.08203125" customWidth="1"/>
    <col min="2982" max="2982" width="17.08203125" customWidth="1"/>
    <col min="2983" max="2984" width="7.75" hidden="1" customWidth="1"/>
    <col min="2985" max="2987" width="17.5" customWidth="1"/>
    <col min="2988" max="2988" width="10.58203125" customWidth="1"/>
    <col min="2989" max="2989" width="15.75" customWidth="1"/>
    <col min="2990" max="2990" width="30.08203125" customWidth="1"/>
    <col min="2991" max="2991" width="27.58203125" customWidth="1"/>
    <col min="2992" max="2992" width="21.08203125" customWidth="1"/>
    <col min="2993" max="2993" width="22.25" customWidth="1"/>
    <col min="2994" max="2994" width="18.75" customWidth="1"/>
    <col min="2995" max="2996" width="19" customWidth="1"/>
    <col min="2997" max="2997" width="19.08203125" customWidth="1"/>
    <col min="2998" max="2998" width="17.08203125" customWidth="1"/>
    <col min="2999" max="3000" width="7.75" hidden="1" customWidth="1"/>
    <col min="3001" max="3003" width="17.5" customWidth="1"/>
    <col min="3004" max="3004" width="10.58203125" customWidth="1"/>
    <col min="3005" max="3005" width="15.75" customWidth="1"/>
    <col min="3006" max="3006" width="30.08203125" customWidth="1"/>
    <col min="3007" max="3007" width="27.58203125" customWidth="1"/>
    <col min="3008" max="3008" width="21.08203125" customWidth="1"/>
    <col min="3009" max="3009" width="22.25" customWidth="1"/>
    <col min="3010" max="3010" width="18.75" customWidth="1"/>
    <col min="3011" max="3012" width="19" customWidth="1"/>
    <col min="3013" max="3013" width="19.08203125" customWidth="1"/>
    <col min="3014" max="3014" width="17.08203125" customWidth="1"/>
    <col min="3015" max="3016" width="7.75" hidden="1" customWidth="1"/>
    <col min="3017" max="3019" width="17.5" customWidth="1"/>
    <col min="3020" max="3020" width="10.58203125" customWidth="1"/>
    <col min="3021" max="3021" width="15.75" customWidth="1"/>
    <col min="3022" max="3022" width="30.08203125" customWidth="1"/>
    <col min="3023" max="3023" width="27.58203125" customWidth="1"/>
    <col min="3024" max="3024" width="21.08203125" customWidth="1"/>
    <col min="3025" max="3025" width="22.25" customWidth="1"/>
    <col min="3026" max="3026" width="18.75" customWidth="1"/>
    <col min="3027" max="3028" width="19" customWidth="1"/>
    <col min="3029" max="3029" width="19.08203125" customWidth="1"/>
    <col min="3030" max="3030" width="17.08203125" customWidth="1"/>
    <col min="3031" max="3032" width="7.75" hidden="1" customWidth="1"/>
    <col min="3033" max="3035" width="17.5" customWidth="1"/>
    <col min="3036" max="3036" width="10.58203125" customWidth="1"/>
    <col min="3037" max="3037" width="15.75" customWidth="1"/>
    <col min="3038" max="3038" width="30.08203125" customWidth="1"/>
    <col min="3039" max="3039" width="27.58203125" customWidth="1"/>
    <col min="3040" max="3040" width="21.08203125" customWidth="1"/>
    <col min="3041" max="3041" width="22.25" customWidth="1"/>
    <col min="3042" max="3042" width="18.75" customWidth="1"/>
    <col min="3043" max="3044" width="19" customWidth="1"/>
    <col min="3045" max="3045" width="19.08203125" customWidth="1"/>
    <col min="3046" max="3046" width="17.08203125" customWidth="1"/>
    <col min="3047" max="3048" width="7.75" hidden="1" customWidth="1"/>
    <col min="3049" max="3051" width="17.5" customWidth="1"/>
    <col min="3052" max="3052" width="10.58203125" customWidth="1"/>
    <col min="3053" max="3053" width="15.75" customWidth="1"/>
    <col min="3054" max="3054" width="30.08203125" customWidth="1"/>
    <col min="3055" max="3055" width="27.58203125" customWidth="1"/>
    <col min="3056" max="3056" width="21.08203125" customWidth="1"/>
    <col min="3057" max="3057" width="22.25" customWidth="1"/>
    <col min="3058" max="3058" width="18.75" customWidth="1"/>
    <col min="3059" max="3060" width="19" customWidth="1"/>
    <col min="3061" max="3061" width="19.08203125" customWidth="1"/>
    <col min="3062" max="3062" width="17.08203125" customWidth="1"/>
    <col min="3063" max="3064" width="7.75" hidden="1" customWidth="1"/>
    <col min="3065" max="3067" width="17.5" customWidth="1"/>
    <col min="3068" max="3068" width="10.58203125" customWidth="1"/>
    <col min="3069" max="3069" width="15.75" customWidth="1"/>
    <col min="3070" max="3070" width="30.08203125" customWidth="1"/>
    <col min="3071" max="3071" width="27.58203125" customWidth="1"/>
    <col min="3072" max="3072" width="21.08203125" customWidth="1"/>
    <col min="3073" max="3073" width="22.25" customWidth="1"/>
    <col min="3074" max="3074" width="18.75" customWidth="1"/>
    <col min="3075" max="3076" width="19" customWidth="1"/>
    <col min="3077" max="3077" width="19.08203125" customWidth="1"/>
    <col min="3078" max="3078" width="17.08203125" customWidth="1"/>
    <col min="3079" max="3080" width="7.75" hidden="1" customWidth="1"/>
    <col min="3081" max="3083" width="17.5" customWidth="1"/>
    <col min="3084" max="3084" width="10.58203125" customWidth="1"/>
    <col min="3085" max="3085" width="15.75" customWidth="1"/>
    <col min="3086" max="3086" width="30.08203125" customWidth="1"/>
    <col min="3087" max="3087" width="27.58203125" customWidth="1"/>
    <col min="3088" max="3088" width="21.08203125" customWidth="1"/>
    <col min="3089" max="3089" width="22.25" customWidth="1"/>
    <col min="3090" max="3090" width="18.75" customWidth="1"/>
    <col min="3091" max="3092" width="19" customWidth="1"/>
    <col min="3093" max="3093" width="19.08203125" customWidth="1"/>
    <col min="3094" max="3094" width="17.08203125" customWidth="1"/>
    <col min="3095" max="3096" width="7.75" hidden="1" customWidth="1"/>
    <col min="3097" max="3099" width="17.5" customWidth="1"/>
    <col min="3100" max="3100" width="10.58203125" customWidth="1"/>
    <col min="3101" max="3101" width="15.75" customWidth="1"/>
    <col min="3102" max="3102" width="30.08203125" customWidth="1"/>
    <col min="3103" max="3103" width="27.58203125" customWidth="1"/>
    <col min="3104" max="3104" width="21.08203125" customWidth="1"/>
    <col min="3105" max="3105" width="22.25" customWidth="1"/>
    <col min="3106" max="3106" width="18.75" customWidth="1"/>
    <col min="3107" max="3108" width="19" customWidth="1"/>
    <col min="3109" max="3109" width="19.08203125" customWidth="1"/>
    <col min="3110" max="3110" width="17.08203125" customWidth="1"/>
    <col min="3111" max="3112" width="7.75" hidden="1" customWidth="1"/>
    <col min="3113" max="3115" width="17.5" customWidth="1"/>
    <col min="3116" max="3116" width="10.58203125" customWidth="1"/>
    <col min="3117" max="3117" width="15.75" customWidth="1"/>
    <col min="3118" max="3118" width="30.08203125" customWidth="1"/>
    <col min="3119" max="3119" width="27.58203125" customWidth="1"/>
    <col min="3120" max="3120" width="21.08203125" customWidth="1"/>
    <col min="3121" max="3121" width="22.25" customWidth="1"/>
    <col min="3122" max="3122" width="18.75" customWidth="1"/>
    <col min="3123" max="3124" width="19" customWidth="1"/>
    <col min="3125" max="3125" width="19.08203125" customWidth="1"/>
    <col min="3126" max="3126" width="17.08203125" customWidth="1"/>
    <col min="3127" max="3128" width="7.75" hidden="1" customWidth="1"/>
    <col min="3129" max="3131" width="17.5" customWidth="1"/>
    <col min="3132" max="3132" width="10.58203125" customWidth="1"/>
    <col min="3133" max="3133" width="15.75" customWidth="1"/>
    <col min="3134" max="3134" width="30.08203125" customWidth="1"/>
    <col min="3135" max="3135" width="27.58203125" customWidth="1"/>
    <col min="3136" max="3136" width="21.08203125" customWidth="1"/>
    <col min="3137" max="3137" width="22.25" customWidth="1"/>
    <col min="3138" max="3138" width="18.75" customWidth="1"/>
    <col min="3139" max="3140" width="19" customWidth="1"/>
    <col min="3141" max="3141" width="19.08203125" customWidth="1"/>
    <col min="3142" max="3142" width="17.08203125" customWidth="1"/>
    <col min="3143" max="3144" width="7.75" hidden="1" customWidth="1"/>
    <col min="3145" max="3147" width="17.5" customWidth="1"/>
    <col min="3148" max="3148" width="10.58203125" customWidth="1"/>
    <col min="3149" max="3149" width="15.75" customWidth="1"/>
    <col min="3150" max="3150" width="30.08203125" customWidth="1"/>
    <col min="3151" max="3151" width="27.58203125" customWidth="1"/>
    <col min="3152" max="3152" width="21.08203125" customWidth="1"/>
    <col min="3153" max="3153" width="22.25" customWidth="1"/>
    <col min="3154" max="3154" width="18.75" customWidth="1"/>
    <col min="3155" max="3156" width="19" customWidth="1"/>
    <col min="3157" max="3157" width="19.08203125" customWidth="1"/>
    <col min="3158" max="3158" width="17.08203125" customWidth="1"/>
    <col min="3159" max="3160" width="7.75" hidden="1" customWidth="1"/>
    <col min="3161" max="3163" width="17.5" customWidth="1"/>
    <col min="3164" max="3164" width="10.58203125" customWidth="1"/>
    <col min="3165" max="3165" width="15.75" customWidth="1"/>
    <col min="3166" max="3166" width="30.08203125" customWidth="1"/>
    <col min="3167" max="3167" width="27.58203125" customWidth="1"/>
    <col min="3168" max="3168" width="21.08203125" customWidth="1"/>
    <col min="3169" max="3169" width="22.25" customWidth="1"/>
    <col min="3170" max="3170" width="18.75" customWidth="1"/>
    <col min="3171" max="3172" width="19" customWidth="1"/>
    <col min="3173" max="3173" width="19.08203125" customWidth="1"/>
    <col min="3174" max="3174" width="17.08203125" customWidth="1"/>
    <col min="3175" max="3176" width="7.75" hidden="1" customWidth="1"/>
    <col min="3177" max="3179" width="17.5" customWidth="1"/>
    <col min="3180" max="3180" width="10.58203125" customWidth="1"/>
    <col min="3181" max="3181" width="15.75" customWidth="1"/>
    <col min="3182" max="3182" width="30.08203125" customWidth="1"/>
    <col min="3183" max="3183" width="27.58203125" customWidth="1"/>
    <col min="3184" max="3184" width="21.08203125" customWidth="1"/>
    <col min="3185" max="3185" width="22.25" customWidth="1"/>
    <col min="3186" max="3186" width="18.75" customWidth="1"/>
    <col min="3187" max="3188" width="19" customWidth="1"/>
    <col min="3189" max="3189" width="19.08203125" customWidth="1"/>
    <col min="3190" max="3190" width="17.08203125" customWidth="1"/>
    <col min="3191" max="3192" width="7.75" hidden="1" customWidth="1"/>
    <col min="3193" max="3195" width="17.5" customWidth="1"/>
    <col min="3196" max="3196" width="10.58203125" customWidth="1"/>
    <col min="3197" max="3197" width="15.75" customWidth="1"/>
    <col min="3198" max="3198" width="30.08203125" customWidth="1"/>
    <col min="3199" max="3199" width="27.58203125" customWidth="1"/>
    <col min="3200" max="3200" width="21.08203125" customWidth="1"/>
    <col min="3201" max="3201" width="22.25" customWidth="1"/>
    <col min="3202" max="3202" width="18.75" customWidth="1"/>
    <col min="3203" max="3204" width="19" customWidth="1"/>
    <col min="3205" max="3205" width="19.08203125" customWidth="1"/>
    <col min="3206" max="3206" width="17.08203125" customWidth="1"/>
    <col min="3207" max="3208" width="7.75" hidden="1" customWidth="1"/>
    <col min="3209" max="3211" width="17.5" customWidth="1"/>
    <col min="3212" max="3212" width="10.58203125" customWidth="1"/>
    <col min="3213" max="3213" width="15.75" customWidth="1"/>
    <col min="3214" max="3214" width="30.08203125" customWidth="1"/>
    <col min="3215" max="3215" width="27.58203125" customWidth="1"/>
    <col min="3216" max="3216" width="21.08203125" customWidth="1"/>
    <col min="3217" max="3217" width="22.25" customWidth="1"/>
    <col min="3218" max="3218" width="18.75" customWidth="1"/>
    <col min="3219" max="3220" width="19" customWidth="1"/>
    <col min="3221" max="3221" width="19.08203125" customWidth="1"/>
    <col min="3222" max="3222" width="17.08203125" customWidth="1"/>
    <col min="3223" max="3224" width="7.75" hidden="1" customWidth="1"/>
    <col min="3225" max="3227" width="17.5" customWidth="1"/>
    <col min="3228" max="3228" width="10.58203125" customWidth="1"/>
    <col min="3229" max="3229" width="15.75" customWidth="1"/>
    <col min="3230" max="3230" width="30.08203125" customWidth="1"/>
    <col min="3231" max="3231" width="27.58203125" customWidth="1"/>
    <col min="3232" max="3232" width="21.08203125" customWidth="1"/>
    <col min="3233" max="3233" width="22.25" customWidth="1"/>
    <col min="3234" max="3234" width="18.75" customWidth="1"/>
    <col min="3235" max="3236" width="19" customWidth="1"/>
    <col min="3237" max="3237" width="19.08203125" customWidth="1"/>
    <col min="3238" max="3238" width="17.08203125" customWidth="1"/>
    <col min="3239" max="3240" width="7.75" hidden="1" customWidth="1"/>
    <col min="3241" max="3243" width="17.5" customWidth="1"/>
    <col min="3244" max="3244" width="10.58203125" customWidth="1"/>
    <col min="3245" max="3245" width="15.75" customWidth="1"/>
    <col min="3246" max="3246" width="30.08203125" customWidth="1"/>
    <col min="3247" max="3247" width="27.58203125" customWidth="1"/>
    <col min="3248" max="3248" width="21.08203125" customWidth="1"/>
    <col min="3249" max="3249" width="22.25" customWidth="1"/>
    <col min="3250" max="3250" width="18.75" customWidth="1"/>
    <col min="3251" max="3252" width="19" customWidth="1"/>
    <col min="3253" max="3253" width="19.08203125" customWidth="1"/>
    <col min="3254" max="3254" width="17.08203125" customWidth="1"/>
    <col min="3255" max="3256" width="7.75" hidden="1" customWidth="1"/>
    <col min="3257" max="3259" width="17.5" customWidth="1"/>
    <col min="3260" max="3260" width="10.58203125" customWidth="1"/>
    <col min="3261" max="3261" width="15.75" customWidth="1"/>
    <col min="3262" max="3262" width="30.08203125" customWidth="1"/>
    <col min="3263" max="3263" width="27.58203125" customWidth="1"/>
    <col min="3264" max="3264" width="21.08203125" customWidth="1"/>
    <col min="3265" max="3265" width="22.25" customWidth="1"/>
    <col min="3266" max="3266" width="18.75" customWidth="1"/>
    <col min="3267" max="3268" width="19" customWidth="1"/>
    <col min="3269" max="3269" width="19.08203125" customWidth="1"/>
    <col min="3270" max="3270" width="17.08203125" customWidth="1"/>
    <col min="3271" max="3272" width="7.75" hidden="1" customWidth="1"/>
    <col min="3273" max="3275" width="17.5" customWidth="1"/>
    <col min="3276" max="3276" width="10.58203125" customWidth="1"/>
    <col min="3277" max="3277" width="15.75" customWidth="1"/>
    <col min="3278" max="3278" width="30.08203125" customWidth="1"/>
    <col min="3279" max="3279" width="27.58203125" customWidth="1"/>
    <col min="3280" max="3280" width="21.08203125" customWidth="1"/>
    <col min="3281" max="3281" width="22.25" customWidth="1"/>
    <col min="3282" max="3282" width="18.75" customWidth="1"/>
    <col min="3283" max="3284" width="19" customWidth="1"/>
    <col min="3285" max="3285" width="19.08203125" customWidth="1"/>
    <col min="3286" max="3286" width="17.08203125" customWidth="1"/>
    <col min="3287" max="3288" width="7.75" hidden="1" customWidth="1"/>
    <col min="3289" max="3291" width="17.5" customWidth="1"/>
    <col min="3292" max="3292" width="10.58203125" customWidth="1"/>
    <col min="3293" max="3293" width="15.75" customWidth="1"/>
    <col min="3294" max="3294" width="30.08203125" customWidth="1"/>
    <col min="3295" max="3295" width="27.58203125" customWidth="1"/>
    <col min="3296" max="3296" width="21.08203125" customWidth="1"/>
    <col min="3297" max="3297" width="22.25" customWidth="1"/>
    <col min="3298" max="3298" width="18.75" customWidth="1"/>
    <col min="3299" max="3300" width="19" customWidth="1"/>
    <col min="3301" max="3301" width="19.08203125" customWidth="1"/>
    <col min="3302" max="3302" width="17.08203125" customWidth="1"/>
    <col min="3303" max="3304" width="7.75" hidden="1" customWidth="1"/>
    <col min="3305" max="3307" width="17.5" customWidth="1"/>
    <col min="3308" max="3308" width="10.58203125" customWidth="1"/>
    <col min="3309" max="3309" width="15.75" customWidth="1"/>
    <col min="3310" max="3310" width="30.08203125" customWidth="1"/>
    <col min="3311" max="3311" width="27.58203125" customWidth="1"/>
    <col min="3312" max="3312" width="21.08203125" customWidth="1"/>
    <col min="3313" max="3313" width="22.25" customWidth="1"/>
    <col min="3314" max="3314" width="18.75" customWidth="1"/>
    <col min="3315" max="3316" width="19" customWidth="1"/>
    <col min="3317" max="3317" width="19.08203125" customWidth="1"/>
    <col min="3318" max="3318" width="17.08203125" customWidth="1"/>
    <col min="3319" max="3320" width="7.75" hidden="1" customWidth="1"/>
    <col min="3321" max="3323" width="17.5" customWidth="1"/>
    <col min="3324" max="3324" width="10.58203125" customWidth="1"/>
    <col min="3325" max="3325" width="15.75" customWidth="1"/>
    <col min="3326" max="3326" width="30.08203125" customWidth="1"/>
    <col min="3327" max="3327" width="27.58203125" customWidth="1"/>
    <col min="3328" max="3328" width="21.08203125" customWidth="1"/>
    <col min="3329" max="3329" width="22.25" customWidth="1"/>
    <col min="3330" max="3330" width="18.75" customWidth="1"/>
    <col min="3331" max="3332" width="19" customWidth="1"/>
    <col min="3333" max="3333" width="19.08203125" customWidth="1"/>
    <col min="3334" max="3334" width="17.08203125" customWidth="1"/>
    <col min="3335" max="3336" width="7.75" hidden="1" customWidth="1"/>
    <col min="3337" max="3339" width="17.5" customWidth="1"/>
    <col min="3340" max="3340" width="10.58203125" customWidth="1"/>
    <col min="3341" max="3341" width="15.75" customWidth="1"/>
    <col min="3342" max="3342" width="30.08203125" customWidth="1"/>
    <col min="3343" max="3343" width="27.58203125" customWidth="1"/>
    <col min="3344" max="3344" width="21.08203125" customWidth="1"/>
    <col min="3345" max="3345" width="22.25" customWidth="1"/>
    <col min="3346" max="3346" width="18.75" customWidth="1"/>
    <col min="3347" max="3348" width="19" customWidth="1"/>
    <col min="3349" max="3349" width="19.08203125" customWidth="1"/>
    <col min="3350" max="3350" width="17.08203125" customWidth="1"/>
    <col min="3351" max="3352" width="7.75" hidden="1" customWidth="1"/>
    <col min="3353" max="3355" width="17.5" customWidth="1"/>
    <col min="3356" max="3356" width="10.58203125" customWidth="1"/>
    <col min="3357" max="3357" width="15.75" customWidth="1"/>
    <col min="3358" max="3358" width="30.08203125" customWidth="1"/>
    <col min="3359" max="3359" width="27.58203125" customWidth="1"/>
    <col min="3360" max="3360" width="21.08203125" customWidth="1"/>
    <col min="3361" max="3361" width="22.25" customWidth="1"/>
    <col min="3362" max="3362" width="18.75" customWidth="1"/>
    <col min="3363" max="3364" width="19" customWidth="1"/>
    <col min="3365" max="3365" width="19.08203125" customWidth="1"/>
    <col min="3366" max="3366" width="17.08203125" customWidth="1"/>
    <col min="3367" max="3368" width="7.75" hidden="1" customWidth="1"/>
    <col min="3369" max="3371" width="17.5" customWidth="1"/>
    <col min="3372" max="3372" width="10.58203125" customWidth="1"/>
    <col min="3373" max="3373" width="15.75" customWidth="1"/>
    <col min="3374" max="3374" width="30.08203125" customWidth="1"/>
    <col min="3375" max="3375" width="27.58203125" customWidth="1"/>
    <col min="3376" max="3376" width="21.08203125" customWidth="1"/>
    <col min="3377" max="3377" width="22.25" customWidth="1"/>
    <col min="3378" max="3378" width="18.75" customWidth="1"/>
    <col min="3379" max="3380" width="19" customWidth="1"/>
    <col min="3381" max="3381" width="19.08203125" customWidth="1"/>
    <col min="3382" max="3382" width="17.08203125" customWidth="1"/>
    <col min="3383" max="3384" width="7.75" hidden="1" customWidth="1"/>
    <col min="3385" max="3387" width="17.5" customWidth="1"/>
    <col min="3388" max="3388" width="10.58203125" customWidth="1"/>
    <col min="3389" max="3389" width="15.75" customWidth="1"/>
    <col min="3390" max="3390" width="30.08203125" customWidth="1"/>
    <col min="3391" max="3391" width="27.58203125" customWidth="1"/>
    <col min="3392" max="3392" width="21.08203125" customWidth="1"/>
    <col min="3393" max="3393" width="22.25" customWidth="1"/>
    <col min="3394" max="3394" width="18.75" customWidth="1"/>
    <col min="3395" max="3396" width="19" customWidth="1"/>
    <col min="3397" max="3397" width="19.08203125" customWidth="1"/>
    <col min="3398" max="3398" width="17.08203125" customWidth="1"/>
    <col min="3399" max="3400" width="7.75" hidden="1" customWidth="1"/>
    <col min="3401" max="3403" width="17.5" customWidth="1"/>
    <col min="3404" max="3404" width="10.58203125" customWidth="1"/>
    <col min="3405" max="3405" width="15.75" customWidth="1"/>
    <col min="3406" max="3406" width="30.08203125" customWidth="1"/>
    <col min="3407" max="3407" width="27.58203125" customWidth="1"/>
    <col min="3408" max="3408" width="21.08203125" customWidth="1"/>
    <col min="3409" max="3409" width="22.25" customWidth="1"/>
    <col min="3410" max="3410" width="18.75" customWidth="1"/>
    <col min="3411" max="3412" width="19" customWidth="1"/>
    <col min="3413" max="3413" width="19.08203125" customWidth="1"/>
    <col min="3414" max="3414" width="17.08203125" customWidth="1"/>
    <col min="3415" max="3416" width="7.75" hidden="1" customWidth="1"/>
    <col min="3417" max="3419" width="17.5" customWidth="1"/>
    <col min="3420" max="3420" width="10.58203125" customWidth="1"/>
    <col min="3421" max="3421" width="15.75" customWidth="1"/>
    <col min="3422" max="3422" width="30.08203125" customWidth="1"/>
    <col min="3423" max="3423" width="27.58203125" customWidth="1"/>
    <col min="3424" max="3424" width="21.08203125" customWidth="1"/>
    <col min="3425" max="3425" width="22.25" customWidth="1"/>
    <col min="3426" max="3426" width="18.75" customWidth="1"/>
    <col min="3427" max="3428" width="19" customWidth="1"/>
    <col min="3429" max="3429" width="19.08203125" customWidth="1"/>
    <col min="3430" max="3430" width="17.08203125" customWidth="1"/>
    <col min="3431" max="3432" width="7.75" hidden="1" customWidth="1"/>
    <col min="3433" max="3435" width="17.5" customWidth="1"/>
    <col min="3436" max="3436" width="10.58203125" customWidth="1"/>
    <col min="3437" max="3437" width="15.75" customWidth="1"/>
    <col min="3438" max="3438" width="30.08203125" customWidth="1"/>
    <col min="3439" max="3439" width="27.58203125" customWidth="1"/>
    <col min="3440" max="3440" width="21.08203125" customWidth="1"/>
    <col min="3441" max="3441" width="22.25" customWidth="1"/>
    <col min="3442" max="3442" width="18.75" customWidth="1"/>
    <col min="3443" max="3444" width="19" customWidth="1"/>
    <col min="3445" max="3445" width="19.08203125" customWidth="1"/>
    <col min="3446" max="3446" width="17.08203125" customWidth="1"/>
    <col min="3447" max="3448" width="7.75" hidden="1" customWidth="1"/>
    <col min="3449" max="3451" width="17.5" customWidth="1"/>
    <col min="3452" max="3452" width="10.58203125" customWidth="1"/>
    <col min="3453" max="3453" width="15.75" customWidth="1"/>
    <col min="3454" max="3454" width="30.08203125" customWidth="1"/>
    <col min="3455" max="3455" width="27.58203125" customWidth="1"/>
    <col min="3456" max="3456" width="21.08203125" customWidth="1"/>
    <col min="3457" max="3457" width="22.25" customWidth="1"/>
    <col min="3458" max="3458" width="18.75" customWidth="1"/>
    <col min="3459" max="3460" width="19" customWidth="1"/>
    <col min="3461" max="3461" width="19.08203125" customWidth="1"/>
    <col min="3462" max="3462" width="17.08203125" customWidth="1"/>
    <col min="3463" max="3464" width="7.75" hidden="1" customWidth="1"/>
    <col min="3465" max="3467" width="17.5" customWidth="1"/>
    <col min="3468" max="3468" width="10.58203125" customWidth="1"/>
    <col min="3469" max="3469" width="15.75" customWidth="1"/>
    <col min="3470" max="3470" width="30.08203125" customWidth="1"/>
    <col min="3471" max="3471" width="27.58203125" customWidth="1"/>
    <col min="3472" max="3472" width="21.08203125" customWidth="1"/>
    <col min="3473" max="3473" width="22.25" customWidth="1"/>
    <col min="3474" max="3474" width="18.75" customWidth="1"/>
    <col min="3475" max="3476" width="19" customWidth="1"/>
    <col min="3477" max="3477" width="19.08203125" customWidth="1"/>
    <col min="3478" max="3478" width="17.08203125" customWidth="1"/>
    <col min="3479" max="3480" width="7.75" hidden="1" customWidth="1"/>
    <col min="3481" max="3483" width="17.5" customWidth="1"/>
    <col min="3484" max="3484" width="10.58203125" customWidth="1"/>
    <col min="3485" max="3485" width="15.75" customWidth="1"/>
    <col min="3486" max="3486" width="30.08203125" customWidth="1"/>
    <col min="3487" max="3487" width="27.58203125" customWidth="1"/>
    <col min="3488" max="3488" width="21.08203125" customWidth="1"/>
    <col min="3489" max="3489" width="22.25" customWidth="1"/>
    <col min="3490" max="3490" width="18.75" customWidth="1"/>
    <col min="3491" max="3492" width="19" customWidth="1"/>
    <col min="3493" max="3493" width="19.08203125" customWidth="1"/>
    <col min="3494" max="3494" width="17.08203125" customWidth="1"/>
    <col min="3495" max="3496" width="7.75" hidden="1" customWidth="1"/>
    <col min="3497" max="3499" width="17.5" customWidth="1"/>
    <col min="3500" max="3500" width="10.58203125" customWidth="1"/>
    <col min="3501" max="3501" width="15.75" customWidth="1"/>
    <col min="3502" max="3502" width="30.08203125" customWidth="1"/>
    <col min="3503" max="3503" width="27.58203125" customWidth="1"/>
    <col min="3504" max="3504" width="21.08203125" customWidth="1"/>
    <col min="3505" max="3505" width="22.25" customWidth="1"/>
    <col min="3506" max="3506" width="18.75" customWidth="1"/>
    <col min="3507" max="3508" width="19" customWidth="1"/>
    <col min="3509" max="3509" width="19.08203125" customWidth="1"/>
    <col min="3510" max="3510" width="17.08203125" customWidth="1"/>
    <col min="3511" max="3512" width="7.75" hidden="1" customWidth="1"/>
    <col min="3513" max="3515" width="17.5" customWidth="1"/>
    <col min="3516" max="3516" width="10.58203125" customWidth="1"/>
    <col min="3517" max="3517" width="15.75" customWidth="1"/>
    <col min="3518" max="3518" width="30.08203125" customWidth="1"/>
    <col min="3519" max="3519" width="27.58203125" customWidth="1"/>
    <col min="3520" max="3520" width="21.08203125" customWidth="1"/>
    <col min="3521" max="3521" width="22.25" customWidth="1"/>
    <col min="3522" max="3522" width="18.75" customWidth="1"/>
    <col min="3523" max="3524" width="19" customWidth="1"/>
    <col min="3525" max="3525" width="19.08203125" customWidth="1"/>
    <col min="3526" max="3526" width="17.08203125" customWidth="1"/>
    <col min="3527" max="3528" width="7.75" hidden="1" customWidth="1"/>
    <col min="3529" max="3531" width="17.5" customWidth="1"/>
    <col min="3532" max="3532" width="10.58203125" customWidth="1"/>
    <col min="3533" max="3533" width="15.75" customWidth="1"/>
    <col min="3534" max="3534" width="30.08203125" customWidth="1"/>
    <col min="3535" max="3535" width="27.58203125" customWidth="1"/>
    <col min="3536" max="3536" width="21.08203125" customWidth="1"/>
    <col min="3537" max="3537" width="22.25" customWidth="1"/>
    <col min="3538" max="3538" width="18.75" customWidth="1"/>
    <col min="3539" max="3540" width="19" customWidth="1"/>
    <col min="3541" max="3541" width="19.08203125" customWidth="1"/>
    <col min="3542" max="3542" width="17.08203125" customWidth="1"/>
    <col min="3543" max="3544" width="7.75" hidden="1" customWidth="1"/>
    <col min="3545" max="3547" width="17.5" customWidth="1"/>
    <col min="3548" max="3548" width="10.58203125" customWidth="1"/>
    <col min="3549" max="3549" width="15.75" customWidth="1"/>
    <col min="3550" max="3550" width="30.08203125" customWidth="1"/>
    <col min="3551" max="3551" width="27.58203125" customWidth="1"/>
    <col min="3552" max="3552" width="21.08203125" customWidth="1"/>
    <col min="3553" max="3553" width="22.25" customWidth="1"/>
    <col min="3554" max="3554" width="18.75" customWidth="1"/>
    <col min="3555" max="3556" width="19" customWidth="1"/>
    <col min="3557" max="3557" width="19.08203125" customWidth="1"/>
    <col min="3558" max="3558" width="17.08203125" customWidth="1"/>
    <col min="3559" max="3560" width="7.75" hidden="1" customWidth="1"/>
    <col min="3561" max="3563" width="17.5" customWidth="1"/>
    <col min="3564" max="3564" width="10.58203125" customWidth="1"/>
    <col min="3565" max="3565" width="15.75" customWidth="1"/>
    <col min="3566" max="3566" width="30.08203125" customWidth="1"/>
    <col min="3567" max="3567" width="27.58203125" customWidth="1"/>
    <col min="3568" max="3568" width="21.08203125" customWidth="1"/>
    <col min="3569" max="3569" width="22.25" customWidth="1"/>
    <col min="3570" max="3570" width="18.75" customWidth="1"/>
    <col min="3571" max="3572" width="19" customWidth="1"/>
    <col min="3573" max="3573" width="19.08203125" customWidth="1"/>
    <col min="3574" max="3574" width="17.08203125" customWidth="1"/>
    <col min="3575" max="3576" width="7.75" hidden="1" customWidth="1"/>
    <col min="3577" max="3579" width="17.5" customWidth="1"/>
    <col min="3580" max="3580" width="10.58203125" customWidth="1"/>
    <col min="3581" max="3581" width="15.75" customWidth="1"/>
    <col min="3582" max="3582" width="30.08203125" customWidth="1"/>
    <col min="3583" max="3583" width="27.58203125" customWidth="1"/>
    <col min="3584" max="3584" width="21.08203125" customWidth="1"/>
    <col min="3585" max="3585" width="22.25" customWidth="1"/>
    <col min="3586" max="3586" width="18.75" customWidth="1"/>
    <col min="3587" max="3588" width="19" customWidth="1"/>
    <col min="3589" max="3589" width="19.08203125" customWidth="1"/>
    <col min="3590" max="3590" width="17.08203125" customWidth="1"/>
    <col min="3591" max="3592" width="7.75" hidden="1" customWidth="1"/>
    <col min="3593" max="3595" width="17.5" customWidth="1"/>
    <col min="3596" max="3596" width="10.58203125" customWidth="1"/>
    <col min="3597" max="3597" width="15.75" customWidth="1"/>
    <col min="3598" max="3598" width="30.08203125" customWidth="1"/>
    <col min="3599" max="3599" width="27.58203125" customWidth="1"/>
    <col min="3600" max="3600" width="21.08203125" customWidth="1"/>
    <col min="3601" max="3601" width="22.25" customWidth="1"/>
    <col min="3602" max="3602" width="18.75" customWidth="1"/>
    <col min="3603" max="3604" width="19" customWidth="1"/>
    <col min="3605" max="3605" width="19.08203125" customWidth="1"/>
    <col min="3606" max="3606" width="17.08203125" customWidth="1"/>
    <col min="3607" max="3608" width="7.75" hidden="1" customWidth="1"/>
    <col min="3609" max="3611" width="17.5" customWidth="1"/>
    <col min="3612" max="3612" width="10.58203125" customWidth="1"/>
    <col min="3613" max="3613" width="15.75" customWidth="1"/>
    <col min="3614" max="3614" width="30.08203125" customWidth="1"/>
    <col min="3615" max="3615" width="27.58203125" customWidth="1"/>
    <col min="3616" max="3616" width="21.08203125" customWidth="1"/>
    <col min="3617" max="3617" width="22.25" customWidth="1"/>
    <col min="3618" max="3618" width="18.75" customWidth="1"/>
    <col min="3619" max="3620" width="19" customWidth="1"/>
    <col min="3621" max="3621" width="19.08203125" customWidth="1"/>
    <col min="3622" max="3622" width="17.08203125" customWidth="1"/>
    <col min="3623" max="3624" width="7.75" hidden="1" customWidth="1"/>
    <col min="3625" max="3627" width="17.5" customWidth="1"/>
    <col min="3628" max="3628" width="10.58203125" customWidth="1"/>
    <col min="3629" max="3629" width="15.75" customWidth="1"/>
    <col min="3630" max="3630" width="30.08203125" customWidth="1"/>
    <col min="3631" max="3631" width="27.58203125" customWidth="1"/>
    <col min="3632" max="3632" width="21.08203125" customWidth="1"/>
    <col min="3633" max="3633" width="22.25" customWidth="1"/>
    <col min="3634" max="3634" width="18.75" customWidth="1"/>
    <col min="3635" max="3636" width="19" customWidth="1"/>
    <col min="3637" max="3637" width="19.08203125" customWidth="1"/>
    <col min="3638" max="3638" width="17.08203125" customWidth="1"/>
    <col min="3639" max="3640" width="7.75" hidden="1" customWidth="1"/>
    <col min="3641" max="3643" width="17.5" customWidth="1"/>
    <col min="3644" max="3644" width="10.58203125" customWidth="1"/>
    <col min="3645" max="3645" width="15.75" customWidth="1"/>
    <col min="3646" max="3646" width="30.08203125" customWidth="1"/>
    <col min="3647" max="3647" width="27.58203125" customWidth="1"/>
    <col min="3648" max="3648" width="21.08203125" customWidth="1"/>
    <col min="3649" max="3649" width="22.25" customWidth="1"/>
    <col min="3650" max="3650" width="18.75" customWidth="1"/>
    <col min="3651" max="3652" width="19" customWidth="1"/>
    <col min="3653" max="3653" width="19.08203125" customWidth="1"/>
    <col min="3654" max="3654" width="17.08203125" customWidth="1"/>
    <col min="3655" max="3656" width="7.75" hidden="1" customWidth="1"/>
    <col min="3657" max="3659" width="17.5" customWidth="1"/>
    <col min="3660" max="3660" width="10.58203125" customWidth="1"/>
    <col min="3661" max="3661" width="15.75" customWidth="1"/>
    <col min="3662" max="3662" width="30.08203125" customWidth="1"/>
    <col min="3663" max="3663" width="27.58203125" customWidth="1"/>
    <col min="3664" max="3664" width="21.08203125" customWidth="1"/>
    <col min="3665" max="3665" width="22.25" customWidth="1"/>
    <col min="3666" max="3666" width="18.75" customWidth="1"/>
    <col min="3667" max="3668" width="19" customWidth="1"/>
    <col min="3669" max="3669" width="19.08203125" customWidth="1"/>
    <col min="3670" max="3670" width="17.08203125" customWidth="1"/>
    <col min="3671" max="3672" width="7.75" hidden="1" customWidth="1"/>
    <col min="3673" max="3675" width="17.5" customWidth="1"/>
    <col min="3676" max="3676" width="10.58203125" customWidth="1"/>
    <col min="3677" max="3677" width="15.75" customWidth="1"/>
    <col min="3678" max="3678" width="30.08203125" customWidth="1"/>
    <col min="3679" max="3679" width="27.58203125" customWidth="1"/>
    <col min="3680" max="3680" width="21.08203125" customWidth="1"/>
    <col min="3681" max="3681" width="22.25" customWidth="1"/>
    <col min="3682" max="3682" width="18.75" customWidth="1"/>
    <col min="3683" max="3684" width="19" customWidth="1"/>
    <col min="3685" max="3685" width="19.08203125" customWidth="1"/>
    <col min="3686" max="3686" width="17.08203125" customWidth="1"/>
    <col min="3687" max="3688" width="7.75" hidden="1" customWidth="1"/>
    <col min="3689" max="3691" width="17.5" customWidth="1"/>
    <col min="3692" max="3692" width="10.58203125" customWidth="1"/>
    <col min="3693" max="3693" width="15.75" customWidth="1"/>
    <col min="3694" max="3694" width="30.08203125" customWidth="1"/>
    <col min="3695" max="3695" width="27.58203125" customWidth="1"/>
    <col min="3696" max="3696" width="21.08203125" customWidth="1"/>
    <col min="3697" max="3697" width="22.25" customWidth="1"/>
    <col min="3698" max="3698" width="18.75" customWidth="1"/>
    <col min="3699" max="3700" width="19" customWidth="1"/>
    <col min="3701" max="3701" width="19.08203125" customWidth="1"/>
    <col min="3702" max="3702" width="17.08203125" customWidth="1"/>
    <col min="3703" max="3704" width="7.75" hidden="1" customWidth="1"/>
    <col min="3705" max="3707" width="17.5" customWidth="1"/>
    <col min="3708" max="3708" width="10.58203125" customWidth="1"/>
    <col min="3709" max="3709" width="15.75" customWidth="1"/>
    <col min="3710" max="3710" width="30.08203125" customWidth="1"/>
    <col min="3711" max="3711" width="27.58203125" customWidth="1"/>
    <col min="3712" max="3712" width="21.08203125" customWidth="1"/>
    <col min="3713" max="3713" width="22.25" customWidth="1"/>
    <col min="3714" max="3714" width="18.75" customWidth="1"/>
    <col min="3715" max="3716" width="19" customWidth="1"/>
    <col min="3717" max="3717" width="19.08203125" customWidth="1"/>
    <col min="3718" max="3718" width="17.08203125" customWidth="1"/>
    <col min="3719" max="3720" width="7.75" hidden="1" customWidth="1"/>
    <col min="3721" max="3723" width="17.5" customWidth="1"/>
    <col min="3724" max="3724" width="10.58203125" customWidth="1"/>
    <col min="3725" max="3725" width="15.75" customWidth="1"/>
    <col min="3726" max="3726" width="30.08203125" customWidth="1"/>
    <col min="3727" max="3727" width="27.58203125" customWidth="1"/>
    <col min="3728" max="3728" width="21.08203125" customWidth="1"/>
    <col min="3729" max="3729" width="22.25" customWidth="1"/>
    <col min="3730" max="3730" width="18.75" customWidth="1"/>
    <col min="3731" max="3732" width="19" customWidth="1"/>
    <col min="3733" max="3733" width="19.08203125" customWidth="1"/>
    <col min="3734" max="3734" width="17.08203125" customWidth="1"/>
    <col min="3735" max="3736" width="7.75" hidden="1" customWidth="1"/>
    <col min="3737" max="3739" width="17.5" customWidth="1"/>
    <col min="3740" max="3740" width="10.58203125" customWidth="1"/>
    <col min="3741" max="3741" width="15.75" customWidth="1"/>
    <col min="3742" max="3742" width="30.08203125" customWidth="1"/>
    <col min="3743" max="3743" width="27.58203125" customWidth="1"/>
    <col min="3744" max="3744" width="21.08203125" customWidth="1"/>
    <col min="3745" max="3745" width="22.25" customWidth="1"/>
    <col min="3746" max="3746" width="18.75" customWidth="1"/>
    <col min="3747" max="3748" width="19" customWidth="1"/>
    <col min="3749" max="3749" width="19.08203125" customWidth="1"/>
    <col min="3750" max="3750" width="17.08203125" customWidth="1"/>
    <col min="3751" max="3752" width="7.75" hidden="1" customWidth="1"/>
    <col min="3753" max="3755" width="17.5" customWidth="1"/>
    <col min="3756" max="3756" width="10.58203125" customWidth="1"/>
    <col min="3757" max="3757" width="15.75" customWidth="1"/>
    <col min="3758" max="3758" width="30.08203125" customWidth="1"/>
    <col min="3759" max="3759" width="27.58203125" customWidth="1"/>
    <col min="3760" max="3760" width="21.08203125" customWidth="1"/>
    <col min="3761" max="3761" width="22.25" customWidth="1"/>
    <col min="3762" max="3762" width="18.75" customWidth="1"/>
    <col min="3763" max="3764" width="19" customWidth="1"/>
    <col min="3765" max="3765" width="19.08203125" customWidth="1"/>
    <col min="3766" max="3766" width="17.08203125" customWidth="1"/>
    <col min="3767" max="3768" width="7.75" hidden="1" customWidth="1"/>
    <col min="3769" max="3771" width="17.5" customWidth="1"/>
    <col min="3772" max="3772" width="10.58203125" customWidth="1"/>
    <col min="3773" max="3773" width="15.75" customWidth="1"/>
    <col min="3774" max="3774" width="30.08203125" customWidth="1"/>
    <col min="3775" max="3775" width="27.58203125" customWidth="1"/>
    <col min="3776" max="3776" width="21.08203125" customWidth="1"/>
    <col min="3777" max="3777" width="22.25" customWidth="1"/>
    <col min="3778" max="3778" width="18.75" customWidth="1"/>
    <col min="3779" max="3780" width="19" customWidth="1"/>
    <col min="3781" max="3781" width="19.08203125" customWidth="1"/>
    <col min="3782" max="3782" width="17.08203125" customWidth="1"/>
    <col min="3783" max="3784" width="7.75" hidden="1" customWidth="1"/>
    <col min="3785" max="3787" width="17.5" customWidth="1"/>
    <col min="3788" max="3788" width="10.58203125" customWidth="1"/>
    <col min="3789" max="3789" width="15.75" customWidth="1"/>
    <col min="3790" max="3790" width="30.08203125" customWidth="1"/>
    <col min="3791" max="3791" width="27.58203125" customWidth="1"/>
    <col min="3792" max="3792" width="21.08203125" customWidth="1"/>
    <col min="3793" max="3793" width="22.25" customWidth="1"/>
    <col min="3794" max="3794" width="18.75" customWidth="1"/>
    <col min="3795" max="3796" width="19" customWidth="1"/>
    <col min="3797" max="3797" width="19.08203125" customWidth="1"/>
    <col min="3798" max="3798" width="17.08203125" customWidth="1"/>
    <col min="3799" max="3800" width="7.75" hidden="1" customWidth="1"/>
    <col min="3801" max="3803" width="17.5" customWidth="1"/>
    <col min="3804" max="3804" width="10.58203125" customWidth="1"/>
    <col min="3805" max="3805" width="15.75" customWidth="1"/>
    <col min="3806" max="3806" width="30.08203125" customWidth="1"/>
    <col min="3807" max="3807" width="27.58203125" customWidth="1"/>
    <col min="3808" max="3808" width="21.08203125" customWidth="1"/>
    <col min="3809" max="3809" width="22.25" customWidth="1"/>
    <col min="3810" max="3810" width="18.75" customWidth="1"/>
    <col min="3811" max="3812" width="19" customWidth="1"/>
    <col min="3813" max="3813" width="19.08203125" customWidth="1"/>
    <col min="3814" max="3814" width="17.08203125" customWidth="1"/>
    <col min="3815" max="3816" width="7.75" hidden="1" customWidth="1"/>
    <col min="3817" max="3819" width="17.5" customWidth="1"/>
    <col min="3820" max="3820" width="10.58203125" customWidth="1"/>
    <col min="3821" max="3821" width="15.75" customWidth="1"/>
    <col min="3822" max="3822" width="30.08203125" customWidth="1"/>
    <col min="3823" max="3823" width="27.58203125" customWidth="1"/>
    <col min="3824" max="3824" width="21.08203125" customWidth="1"/>
    <col min="3825" max="3825" width="22.25" customWidth="1"/>
    <col min="3826" max="3826" width="18.75" customWidth="1"/>
    <col min="3827" max="3828" width="19" customWidth="1"/>
    <col min="3829" max="3829" width="19.08203125" customWidth="1"/>
    <col min="3830" max="3830" width="17.08203125" customWidth="1"/>
    <col min="3831" max="3832" width="7.75" hidden="1" customWidth="1"/>
    <col min="3833" max="3835" width="17.5" customWidth="1"/>
    <col min="3836" max="3836" width="10.58203125" customWidth="1"/>
    <col min="3837" max="3837" width="15.75" customWidth="1"/>
    <col min="3838" max="3838" width="30.08203125" customWidth="1"/>
    <col min="3839" max="3839" width="27.58203125" customWidth="1"/>
    <col min="3840" max="3840" width="21.08203125" customWidth="1"/>
    <col min="3841" max="3841" width="22.25" customWidth="1"/>
    <col min="3842" max="3842" width="18.75" customWidth="1"/>
    <col min="3843" max="3844" width="19" customWidth="1"/>
    <col min="3845" max="3845" width="19.08203125" customWidth="1"/>
    <col min="3846" max="3846" width="17.08203125" customWidth="1"/>
    <col min="3847" max="3848" width="7.75" hidden="1" customWidth="1"/>
    <col min="3849" max="3851" width="17.5" customWidth="1"/>
    <col min="3852" max="3852" width="10.58203125" customWidth="1"/>
    <col min="3853" max="3853" width="15.75" customWidth="1"/>
    <col min="3854" max="3854" width="30.08203125" customWidth="1"/>
    <col min="3855" max="3855" width="27.58203125" customWidth="1"/>
    <col min="3856" max="3856" width="21.08203125" customWidth="1"/>
    <col min="3857" max="3857" width="22.25" customWidth="1"/>
    <col min="3858" max="3858" width="18.75" customWidth="1"/>
    <col min="3859" max="3860" width="19" customWidth="1"/>
    <col min="3861" max="3861" width="19.08203125" customWidth="1"/>
    <col min="3862" max="3862" width="17.08203125" customWidth="1"/>
    <col min="3863" max="3864" width="7.75" hidden="1" customWidth="1"/>
    <col min="3865" max="3867" width="17.5" customWidth="1"/>
    <col min="3868" max="3868" width="10.58203125" customWidth="1"/>
    <col min="3869" max="3869" width="15.75" customWidth="1"/>
    <col min="3870" max="3870" width="30.08203125" customWidth="1"/>
    <col min="3871" max="3871" width="27.58203125" customWidth="1"/>
    <col min="3872" max="3872" width="21.08203125" customWidth="1"/>
    <col min="3873" max="3873" width="22.25" customWidth="1"/>
    <col min="3874" max="3874" width="18.75" customWidth="1"/>
    <col min="3875" max="3876" width="19" customWidth="1"/>
    <col min="3877" max="3877" width="19.08203125" customWidth="1"/>
    <col min="3878" max="3878" width="17.08203125" customWidth="1"/>
    <col min="3879" max="3880" width="7.75" hidden="1" customWidth="1"/>
    <col min="3881" max="3883" width="17.5" customWidth="1"/>
    <col min="3884" max="3884" width="10.58203125" customWidth="1"/>
    <col min="3885" max="3885" width="15.75" customWidth="1"/>
    <col min="3886" max="3886" width="30.08203125" customWidth="1"/>
    <col min="3887" max="3887" width="27.58203125" customWidth="1"/>
    <col min="3888" max="3888" width="21.08203125" customWidth="1"/>
    <col min="3889" max="3889" width="22.25" customWidth="1"/>
    <col min="3890" max="3890" width="18.75" customWidth="1"/>
    <col min="3891" max="3892" width="19" customWidth="1"/>
    <col min="3893" max="3893" width="19.08203125" customWidth="1"/>
    <col min="3894" max="3894" width="17.08203125" customWidth="1"/>
    <col min="3895" max="3896" width="7.75" hidden="1" customWidth="1"/>
    <col min="3897" max="3899" width="17.5" customWidth="1"/>
    <col min="3900" max="3900" width="10.58203125" customWidth="1"/>
    <col min="3901" max="3901" width="15.75" customWidth="1"/>
    <col min="3902" max="3902" width="30.08203125" customWidth="1"/>
    <col min="3903" max="3903" width="27.58203125" customWidth="1"/>
    <col min="3904" max="3904" width="21.08203125" customWidth="1"/>
    <col min="3905" max="3905" width="22.25" customWidth="1"/>
    <col min="3906" max="3906" width="18.75" customWidth="1"/>
    <col min="3907" max="3908" width="19" customWidth="1"/>
    <col min="3909" max="3909" width="19.08203125" customWidth="1"/>
    <col min="3910" max="3910" width="17.08203125" customWidth="1"/>
    <col min="3911" max="3912" width="7.75" hidden="1" customWidth="1"/>
    <col min="3913" max="3915" width="17.5" customWidth="1"/>
    <col min="3916" max="3916" width="10.58203125" customWidth="1"/>
    <col min="3917" max="3917" width="15.75" customWidth="1"/>
    <col min="3918" max="3918" width="30.08203125" customWidth="1"/>
    <col min="3919" max="3919" width="27.58203125" customWidth="1"/>
    <col min="3920" max="3920" width="21.08203125" customWidth="1"/>
    <col min="3921" max="3921" width="22.25" customWidth="1"/>
    <col min="3922" max="3922" width="18.75" customWidth="1"/>
    <col min="3923" max="3924" width="19" customWidth="1"/>
    <col min="3925" max="3925" width="19.08203125" customWidth="1"/>
    <col min="3926" max="3926" width="17.08203125" customWidth="1"/>
    <col min="3927" max="3928" width="7.75" hidden="1" customWidth="1"/>
    <col min="3929" max="3931" width="17.5" customWidth="1"/>
    <col min="3932" max="3932" width="10.58203125" customWidth="1"/>
    <col min="3933" max="3933" width="15.75" customWidth="1"/>
    <col min="3934" max="3934" width="30.08203125" customWidth="1"/>
    <col min="3935" max="3935" width="27.58203125" customWidth="1"/>
    <col min="3936" max="3936" width="21.08203125" customWidth="1"/>
    <col min="3937" max="3937" width="22.25" customWidth="1"/>
    <col min="3938" max="3938" width="18.75" customWidth="1"/>
    <col min="3939" max="3940" width="19" customWidth="1"/>
    <col min="3941" max="3941" width="19.08203125" customWidth="1"/>
    <col min="3942" max="3942" width="17.08203125" customWidth="1"/>
    <col min="3943" max="3944" width="7.75" hidden="1" customWidth="1"/>
    <col min="3945" max="3947" width="17.5" customWidth="1"/>
    <col min="3948" max="3948" width="10.58203125" customWidth="1"/>
    <col min="3949" max="3949" width="15.75" customWidth="1"/>
    <col min="3950" max="3950" width="30.08203125" customWidth="1"/>
    <col min="3951" max="3951" width="27.58203125" customWidth="1"/>
    <col min="3952" max="3952" width="21.08203125" customWidth="1"/>
    <col min="3953" max="3953" width="22.25" customWidth="1"/>
    <col min="3954" max="3954" width="18.75" customWidth="1"/>
    <col min="3955" max="3956" width="19" customWidth="1"/>
    <col min="3957" max="3957" width="19.08203125" customWidth="1"/>
    <col min="3958" max="3958" width="17.08203125" customWidth="1"/>
    <col min="3959" max="3960" width="7.75" hidden="1" customWidth="1"/>
    <col min="3961" max="3963" width="17.5" customWidth="1"/>
    <col min="3964" max="3964" width="10.58203125" customWidth="1"/>
    <col min="3965" max="3965" width="15.75" customWidth="1"/>
    <col min="3966" max="3966" width="30.08203125" customWidth="1"/>
    <col min="3967" max="3967" width="27.58203125" customWidth="1"/>
    <col min="3968" max="3968" width="21.08203125" customWidth="1"/>
    <col min="3969" max="3969" width="22.25" customWidth="1"/>
    <col min="3970" max="3970" width="18.75" customWidth="1"/>
    <col min="3971" max="3972" width="19" customWidth="1"/>
    <col min="3973" max="3973" width="19.08203125" customWidth="1"/>
    <col min="3974" max="3974" width="17.08203125" customWidth="1"/>
    <col min="3975" max="3976" width="7.75" hidden="1" customWidth="1"/>
    <col min="3977" max="3979" width="17.5" customWidth="1"/>
    <col min="3980" max="3980" width="10.58203125" customWidth="1"/>
    <col min="3981" max="3981" width="15.75" customWidth="1"/>
    <col min="3982" max="3982" width="30.08203125" customWidth="1"/>
    <col min="3983" max="3983" width="27.58203125" customWidth="1"/>
    <col min="3984" max="3984" width="21.08203125" customWidth="1"/>
    <col min="3985" max="3985" width="22.25" customWidth="1"/>
    <col min="3986" max="3986" width="18.75" customWidth="1"/>
    <col min="3987" max="3988" width="19" customWidth="1"/>
    <col min="3989" max="3989" width="19.08203125" customWidth="1"/>
    <col min="3990" max="3990" width="17.08203125" customWidth="1"/>
    <col min="3991" max="3992" width="7.75" hidden="1" customWidth="1"/>
    <col min="3993" max="3995" width="17.5" customWidth="1"/>
    <col min="3996" max="3996" width="10.58203125" customWidth="1"/>
    <col min="3997" max="3997" width="15.75" customWidth="1"/>
    <col min="3998" max="3998" width="30.08203125" customWidth="1"/>
    <col min="3999" max="3999" width="27.58203125" customWidth="1"/>
    <col min="4000" max="4000" width="21.08203125" customWidth="1"/>
    <col min="4001" max="4001" width="22.25" customWidth="1"/>
    <col min="4002" max="4002" width="18.75" customWidth="1"/>
    <col min="4003" max="4004" width="19" customWidth="1"/>
    <col min="4005" max="4005" width="19.08203125" customWidth="1"/>
    <col min="4006" max="4006" width="17.08203125" customWidth="1"/>
    <col min="4007" max="4008" width="7.75" hidden="1" customWidth="1"/>
    <col min="4009" max="4011" width="17.5" customWidth="1"/>
    <col min="4012" max="4012" width="10.58203125" customWidth="1"/>
    <col min="4013" max="4013" width="15.75" customWidth="1"/>
    <col min="4014" max="4014" width="30.08203125" customWidth="1"/>
    <col min="4015" max="4015" width="27.58203125" customWidth="1"/>
    <col min="4016" max="4016" width="21.08203125" customWidth="1"/>
    <col min="4017" max="4017" width="22.25" customWidth="1"/>
    <col min="4018" max="4018" width="18.75" customWidth="1"/>
    <col min="4019" max="4020" width="19" customWidth="1"/>
    <col min="4021" max="4021" width="19.08203125" customWidth="1"/>
    <col min="4022" max="4022" width="17.08203125" customWidth="1"/>
    <col min="4023" max="4024" width="7.75" hidden="1" customWidth="1"/>
    <col min="4025" max="4027" width="17.5" customWidth="1"/>
    <col min="4028" max="4028" width="10.58203125" customWidth="1"/>
    <col min="4029" max="4029" width="15.75" customWidth="1"/>
    <col min="4030" max="4030" width="30.08203125" customWidth="1"/>
    <col min="4031" max="4031" width="27.58203125" customWidth="1"/>
    <col min="4032" max="4032" width="21.08203125" customWidth="1"/>
    <col min="4033" max="4033" width="22.25" customWidth="1"/>
    <col min="4034" max="4034" width="18.75" customWidth="1"/>
    <col min="4035" max="4036" width="19" customWidth="1"/>
    <col min="4037" max="4037" width="19.08203125" customWidth="1"/>
    <col min="4038" max="4038" width="17.08203125" customWidth="1"/>
    <col min="4039" max="4040" width="7.75" hidden="1" customWidth="1"/>
    <col min="4041" max="4043" width="17.5" customWidth="1"/>
    <col min="4044" max="4044" width="10.58203125" customWidth="1"/>
    <col min="4045" max="4045" width="15.75" customWidth="1"/>
    <col min="4046" max="4046" width="30.08203125" customWidth="1"/>
    <col min="4047" max="4047" width="27.58203125" customWidth="1"/>
    <col min="4048" max="4048" width="21.08203125" customWidth="1"/>
    <col min="4049" max="4049" width="22.25" customWidth="1"/>
    <col min="4050" max="4050" width="18.75" customWidth="1"/>
    <col min="4051" max="4052" width="19" customWidth="1"/>
    <col min="4053" max="4053" width="19.08203125" customWidth="1"/>
    <col min="4054" max="4054" width="17.08203125" customWidth="1"/>
    <col min="4055" max="4056" width="7.75" hidden="1" customWidth="1"/>
    <col min="4057" max="4059" width="17.5" customWidth="1"/>
    <col min="4060" max="4060" width="10.58203125" customWidth="1"/>
    <col min="4061" max="4061" width="15.75" customWidth="1"/>
    <col min="4062" max="4062" width="30.08203125" customWidth="1"/>
    <col min="4063" max="4063" width="27.58203125" customWidth="1"/>
    <col min="4064" max="4064" width="21.08203125" customWidth="1"/>
    <col min="4065" max="4065" width="22.25" customWidth="1"/>
    <col min="4066" max="4066" width="18.75" customWidth="1"/>
    <col min="4067" max="4068" width="19" customWidth="1"/>
    <col min="4069" max="4069" width="19.08203125" customWidth="1"/>
    <col min="4070" max="4070" width="17.08203125" customWidth="1"/>
    <col min="4071" max="4072" width="7.75" hidden="1" customWidth="1"/>
    <col min="4073" max="4075" width="17.5" customWidth="1"/>
    <col min="4076" max="4076" width="10.58203125" customWidth="1"/>
    <col min="4077" max="4077" width="15.75" customWidth="1"/>
    <col min="4078" max="4078" width="30.08203125" customWidth="1"/>
    <col min="4079" max="4079" width="27.58203125" customWidth="1"/>
    <col min="4080" max="4080" width="21.08203125" customWidth="1"/>
    <col min="4081" max="4081" width="22.25" customWidth="1"/>
    <col min="4082" max="4082" width="18.75" customWidth="1"/>
    <col min="4083" max="4084" width="19" customWidth="1"/>
    <col min="4085" max="4085" width="19.08203125" customWidth="1"/>
    <col min="4086" max="4086" width="17.08203125" customWidth="1"/>
    <col min="4087" max="4088" width="7.75" hidden="1" customWidth="1"/>
    <col min="4089" max="4091" width="17.5" customWidth="1"/>
    <col min="4092" max="4092" width="10.58203125" customWidth="1"/>
    <col min="4093" max="4093" width="15.75" customWidth="1"/>
    <col min="4094" max="4094" width="30.08203125" customWidth="1"/>
    <col min="4095" max="4095" width="27.58203125" customWidth="1"/>
    <col min="4096" max="4096" width="21.08203125" customWidth="1"/>
    <col min="4097" max="4097" width="22.25" customWidth="1"/>
    <col min="4098" max="4098" width="18.75" customWidth="1"/>
    <col min="4099" max="4100" width="19" customWidth="1"/>
    <col min="4101" max="4101" width="19.08203125" customWidth="1"/>
    <col min="4102" max="4102" width="17.08203125" customWidth="1"/>
    <col min="4103" max="4104" width="7.75" hidden="1" customWidth="1"/>
    <col min="4105" max="4107" width="17.5" customWidth="1"/>
    <col min="4108" max="4108" width="10.58203125" customWidth="1"/>
    <col min="4109" max="4109" width="15.75" customWidth="1"/>
    <col min="4110" max="4110" width="30.08203125" customWidth="1"/>
    <col min="4111" max="4111" width="27.58203125" customWidth="1"/>
    <col min="4112" max="4112" width="21.08203125" customWidth="1"/>
    <col min="4113" max="4113" width="22.25" customWidth="1"/>
    <col min="4114" max="4114" width="18.75" customWidth="1"/>
    <col min="4115" max="4116" width="19" customWidth="1"/>
    <col min="4117" max="4117" width="19.08203125" customWidth="1"/>
    <col min="4118" max="4118" width="17.08203125" customWidth="1"/>
    <col min="4119" max="4120" width="7.75" hidden="1" customWidth="1"/>
    <col min="4121" max="4123" width="17.5" customWidth="1"/>
    <col min="4124" max="4124" width="10.58203125" customWidth="1"/>
    <col min="4125" max="4125" width="15.75" customWidth="1"/>
    <col min="4126" max="4126" width="30.08203125" customWidth="1"/>
    <col min="4127" max="4127" width="27.58203125" customWidth="1"/>
    <col min="4128" max="4128" width="21.08203125" customWidth="1"/>
    <col min="4129" max="4129" width="22.25" customWidth="1"/>
    <col min="4130" max="4130" width="18.75" customWidth="1"/>
    <col min="4131" max="4132" width="19" customWidth="1"/>
    <col min="4133" max="4133" width="19.08203125" customWidth="1"/>
    <col min="4134" max="4134" width="17.08203125" customWidth="1"/>
    <col min="4135" max="4136" width="7.75" hidden="1" customWidth="1"/>
    <col min="4137" max="4139" width="17.5" customWidth="1"/>
    <col min="4140" max="4140" width="10.58203125" customWidth="1"/>
    <col min="4141" max="4141" width="15.75" customWidth="1"/>
    <col min="4142" max="4142" width="30.08203125" customWidth="1"/>
    <col min="4143" max="4143" width="27.58203125" customWidth="1"/>
    <col min="4144" max="4144" width="21.08203125" customWidth="1"/>
    <col min="4145" max="4145" width="22.25" customWidth="1"/>
    <col min="4146" max="4146" width="18.75" customWidth="1"/>
    <col min="4147" max="4148" width="19" customWidth="1"/>
    <col min="4149" max="4149" width="19.08203125" customWidth="1"/>
    <col min="4150" max="4150" width="17.08203125" customWidth="1"/>
    <col min="4151" max="4152" width="7.75" hidden="1" customWidth="1"/>
    <col min="4153" max="4155" width="17.5" customWidth="1"/>
    <col min="4156" max="4156" width="10.58203125" customWidth="1"/>
    <col min="4157" max="4157" width="15.75" customWidth="1"/>
    <col min="4158" max="4158" width="30.08203125" customWidth="1"/>
    <col min="4159" max="4159" width="27.58203125" customWidth="1"/>
    <col min="4160" max="4160" width="21.08203125" customWidth="1"/>
    <col min="4161" max="4161" width="22.25" customWidth="1"/>
    <col min="4162" max="4162" width="18.75" customWidth="1"/>
    <col min="4163" max="4164" width="19" customWidth="1"/>
    <col min="4165" max="4165" width="19.08203125" customWidth="1"/>
    <col min="4166" max="4166" width="17.08203125" customWidth="1"/>
    <col min="4167" max="4168" width="7.75" hidden="1" customWidth="1"/>
    <col min="4169" max="4171" width="17.5" customWidth="1"/>
    <col min="4172" max="4172" width="10.58203125" customWidth="1"/>
    <col min="4173" max="4173" width="15.75" customWidth="1"/>
    <col min="4174" max="4174" width="30.08203125" customWidth="1"/>
    <col min="4175" max="4175" width="27.58203125" customWidth="1"/>
    <col min="4176" max="4176" width="21.08203125" customWidth="1"/>
    <col min="4177" max="4177" width="22.25" customWidth="1"/>
    <col min="4178" max="4178" width="18.75" customWidth="1"/>
    <col min="4179" max="4180" width="19" customWidth="1"/>
    <col min="4181" max="4181" width="19.08203125" customWidth="1"/>
    <col min="4182" max="4182" width="17.08203125" customWidth="1"/>
    <col min="4183" max="4184" width="7.75" hidden="1" customWidth="1"/>
    <col min="4185" max="4187" width="17.5" customWidth="1"/>
    <col min="4188" max="4188" width="10.58203125" customWidth="1"/>
    <col min="4189" max="4189" width="15.75" customWidth="1"/>
    <col min="4190" max="4190" width="30.08203125" customWidth="1"/>
    <col min="4191" max="4191" width="27.58203125" customWidth="1"/>
    <col min="4192" max="4192" width="21.08203125" customWidth="1"/>
    <col min="4193" max="4193" width="22.25" customWidth="1"/>
    <col min="4194" max="4194" width="18.75" customWidth="1"/>
    <col min="4195" max="4196" width="19" customWidth="1"/>
    <col min="4197" max="4197" width="19.08203125" customWidth="1"/>
    <col min="4198" max="4198" width="17.08203125" customWidth="1"/>
    <col min="4199" max="4200" width="7.75" hidden="1" customWidth="1"/>
    <col min="4201" max="4203" width="17.5" customWidth="1"/>
    <col min="4204" max="4204" width="10.58203125" customWidth="1"/>
    <col min="4205" max="4205" width="15.75" customWidth="1"/>
    <col min="4206" max="4206" width="30.08203125" customWidth="1"/>
    <col min="4207" max="4207" width="27.58203125" customWidth="1"/>
    <col min="4208" max="4208" width="21.08203125" customWidth="1"/>
    <col min="4209" max="4209" width="22.25" customWidth="1"/>
    <col min="4210" max="4210" width="18.75" customWidth="1"/>
    <col min="4211" max="4212" width="19" customWidth="1"/>
    <col min="4213" max="4213" width="19.08203125" customWidth="1"/>
    <col min="4214" max="4214" width="17.08203125" customWidth="1"/>
    <col min="4215" max="4216" width="7.75" hidden="1" customWidth="1"/>
    <col min="4217" max="4219" width="17.5" customWidth="1"/>
    <col min="4220" max="4220" width="10.58203125" customWidth="1"/>
    <col min="4221" max="4221" width="15.75" customWidth="1"/>
    <col min="4222" max="4222" width="30.08203125" customWidth="1"/>
    <col min="4223" max="4223" width="27.58203125" customWidth="1"/>
    <col min="4224" max="4224" width="21.08203125" customWidth="1"/>
    <col min="4225" max="4225" width="22.25" customWidth="1"/>
    <col min="4226" max="4226" width="18.75" customWidth="1"/>
    <col min="4227" max="4228" width="19" customWidth="1"/>
    <col min="4229" max="4229" width="19.08203125" customWidth="1"/>
    <col min="4230" max="4230" width="17.08203125" customWidth="1"/>
    <col min="4231" max="4232" width="7.75" hidden="1" customWidth="1"/>
    <col min="4233" max="4235" width="17.5" customWidth="1"/>
    <col min="4236" max="4236" width="10.58203125" customWidth="1"/>
    <col min="4237" max="4237" width="15.75" customWidth="1"/>
    <col min="4238" max="4238" width="30.08203125" customWidth="1"/>
    <col min="4239" max="4239" width="27.58203125" customWidth="1"/>
    <col min="4240" max="4240" width="21.08203125" customWidth="1"/>
    <col min="4241" max="4241" width="22.25" customWidth="1"/>
    <col min="4242" max="4242" width="18.75" customWidth="1"/>
    <col min="4243" max="4244" width="19" customWidth="1"/>
    <col min="4245" max="4245" width="19.08203125" customWidth="1"/>
    <col min="4246" max="4246" width="17.08203125" customWidth="1"/>
    <col min="4247" max="4248" width="7.75" hidden="1" customWidth="1"/>
    <col min="4249" max="4251" width="17.5" customWidth="1"/>
    <col min="4252" max="4252" width="10.58203125" customWidth="1"/>
    <col min="4253" max="4253" width="15.75" customWidth="1"/>
    <col min="4254" max="4254" width="30.08203125" customWidth="1"/>
    <col min="4255" max="4255" width="27.58203125" customWidth="1"/>
    <col min="4256" max="4256" width="21.08203125" customWidth="1"/>
    <col min="4257" max="4257" width="22.25" customWidth="1"/>
    <col min="4258" max="4258" width="18.75" customWidth="1"/>
    <col min="4259" max="4260" width="19" customWidth="1"/>
    <col min="4261" max="4261" width="19.08203125" customWidth="1"/>
    <col min="4262" max="4262" width="17.08203125" customWidth="1"/>
    <col min="4263" max="4264" width="7.75" hidden="1" customWidth="1"/>
    <col min="4265" max="4267" width="17.5" customWidth="1"/>
    <col min="4268" max="4268" width="10.58203125" customWidth="1"/>
    <col min="4269" max="4269" width="15.75" customWidth="1"/>
    <col min="4270" max="4270" width="30.08203125" customWidth="1"/>
    <col min="4271" max="4271" width="27.58203125" customWidth="1"/>
    <col min="4272" max="4272" width="21.08203125" customWidth="1"/>
    <col min="4273" max="4273" width="22.25" customWidth="1"/>
    <col min="4274" max="4274" width="18.75" customWidth="1"/>
    <col min="4275" max="4276" width="19" customWidth="1"/>
    <col min="4277" max="4277" width="19.08203125" customWidth="1"/>
    <col min="4278" max="4278" width="17.08203125" customWidth="1"/>
    <col min="4279" max="4280" width="7.75" hidden="1" customWidth="1"/>
    <col min="4281" max="4283" width="17.5" customWidth="1"/>
    <col min="4284" max="4284" width="10.58203125" customWidth="1"/>
    <col min="4285" max="4285" width="15.75" customWidth="1"/>
    <col min="4286" max="4286" width="30.08203125" customWidth="1"/>
    <col min="4287" max="4287" width="27.58203125" customWidth="1"/>
    <col min="4288" max="4288" width="21.08203125" customWidth="1"/>
    <col min="4289" max="4289" width="22.25" customWidth="1"/>
    <col min="4290" max="4290" width="18.75" customWidth="1"/>
    <col min="4291" max="4292" width="19" customWidth="1"/>
    <col min="4293" max="4293" width="19.08203125" customWidth="1"/>
    <col min="4294" max="4294" width="17.08203125" customWidth="1"/>
    <col min="4295" max="4296" width="7.75" hidden="1" customWidth="1"/>
    <col min="4297" max="4299" width="17.5" customWidth="1"/>
    <col min="4300" max="4300" width="10.58203125" customWidth="1"/>
    <col min="4301" max="4301" width="15.75" customWidth="1"/>
    <col min="4302" max="4302" width="30.08203125" customWidth="1"/>
    <col min="4303" max="4303" width="27.58203125" customWidth="1"/>
    <col min="4304" max="4304" width="21.08203125" customWidth="1"/>
    <col min="4305" max="4305" width="22.25" customWidth="1"/>
    <col min="4306" max="4306" width="18.75" customWidth="1"/>
    <col min="4307" max="4308" width="19" customWidth="1"/>
    <col min="4309" max="4309" width="19.08203125" customWidth="1"/>
    <col min="4310" max="4310" width="17.08203125" customWidth="1"/>
    <col min="4311" max="4312" width="7.75" hidden="1" customWidth="1"/>
    <col min="4313" max="4315" width="17.5" customWidth="1"/>
    <col min="4316" max="4316" width="10.58203125" customWidth="1"/>
    <col min="4317" max="4317" width="15.75" customWidth="1"/>
    <col min="4318" max="4318" width="30.08203125" customWidth="1"/>
    <col min="4319" max="4319" width="27.58203125" customWidth="1"/>
    <col min="4320" max="4320" width="21.08203125" customWidth="1"/>
    <col min="4321" max="4321" width="22.25" customWidth="1"/>
    <col min="4322" max="4322" width="18.75" customWidth="1"/>
    <col min="4323" max="4324" width="19" customWidth="1"/>
    <col min="4325" max="4325" width="19.08203125" customWidth="1"/>
    <col min="4326" max="4326" width="17.08203125" customWidth="1"/>
    <col min="4327" max="4328" width="7.75" hidden="1" customWidth="1"/>
    <col min="4329" max="4331" width="17.5" customWidth="1"/>
    <col min="4332" max="4332" width="10.58203125" customWidth="1"/>
    <col min="4333" max="4333" width="15.75" customWidth="1"/>
    <col min="4334" max="4334" width="30.08203125" customWidth="1"/>
    <col min="4335" max="4335" width="27.58203125" customWidth="1"/>
    <col min="4336" max="4336" width="21.08203125" customWidth="1"/>
    <col min="4337" max="4337" width="22.25" customWidth="1"/>
    <col min="4338" max="4338" width="18.75" customWidth="1"/>
    <col min="4339" max="4340" width="19" customWidth="1"/>
    <col min="4341" max="4341" width="19.08203125" customWidth="1"/>
    <col min="4342" max="4342" width="17.08203125" customWidth="1"/>
    <col min="4343" max="4344" width="7.75" hidden="1" customWidth="1"/>
    <col min="4345" max="4347" width="17.5" customWidth="1"/>
    <col min="4348" max="4348" width="10.58203125" customWidth="1"/>
    <col min="4349" max="4349" width="15.75" customWidth="1"/>
    <col min="4350" max="4350" width="30.08203125" customWidth="1"/>
    <col min="4351" max="4351" width="27.58203125" customWidth="1"/>
    <col min="4352" max="4352" width="21.08203125" customWidth="1"/>
    <col min="4353" max="4353" width="22.25" customWidth="1"/>
    <col min="4354" max="4354" width="18.75" customWidth="1"/>
    <col min="4355" max="4356" width="19" customWidth="1"/>
    <col min="4357" max="4357" width="19.08203125" customWidth="1"/>
    <col min="4358" max="4358" width="17.08203125" customWidth="1"/>
    <col min="4359" max="4360" width="7.75" hidden="1" customWidth="1"/>
    <col min="4361" max="4363" width="17.5" customWidth="1"/>
    <col min="4364" max="4364" width="10.58203125" customWidth="1"/>
    <col min="4365" max="4365" width="15.75" customWidth="1"/>
    <col min="4366" max="4366" width="30.08203125" customWidth="1"/>
    <col min="4367" max="4367" width="27.58203125" customWidth="1"/>
    <col min="4368" max="4368" width="21.08203125" customWidth="1"/>
    <col min="4369" max="4369" width="22.25" customWidth="1"/>
    <col min="4370" max="4370" width="18.75" customWidth="1"/>
    <col min="4371" max="4372" width="19" customWidth="1"/>
    <col min="4373" max="4373" width="19.08203125" customWidth="1"/>
    <col min="4374" max="4374" width="17.08203125" customWidth="1"/>
    <col min="4375" max="4376" width="7.75" hidden="1" customWidth="1"/>
    <col min="4377" max="4379" width="17.5" customWidth="1"/>
    <col min="4380" max="4380" width="10.58203125" customWidth="1"/>
    <col min="4381" max="4381" width="15.75" customWidth="1"/>
    <col min="4382" max="4382" width="30.08203125" customWidth="1"/>
    <col min="4383" max="4383" width="27.58203125" customWidth="1"/>
    <col min="4384" max="4384" width="21.08203125" customWidth="1"/>
    <col min="4385" max="4385" width="22.25" customWidth="1"/>
    <col min="4386" max="4386" width="18.75" customWidth="1"/>
    <col min="4387" max="4388" width="19" customWidth="1"/>
    <col min="4389" max="4389" width="19.08203125" customWidth="1"/>
    <col min="4390" max="4390" width="17.08203125" customWidth="1"/>
    <col min="4391" max="4392" width="7.75" hidden="1" customWidth="1"/>
    <col min="4393" max="4395" width="17.5" customWidth="1"/>
    <col min="4396" max="4396" width="10.58203125" customWidth="1"/>
    <col min="4397" max="4397" width="15.75" customWidth="1"/>
    <col min="4398" max="4398" width="30.08203125" customWidth="1"/>
    <col min="4399" max="4399" width="27.58203125" customWidth="1"/>
    <col min="4400" max="4400" width="21.08203125" customWidth="1"/>
    <col min="4401" max="4401" width="22.25" customWidth="1"/>
    <col min="4402" max="4402" width="18.75" customWidth="1"/>
    <col min="4403" max="4404" width="19" customWidth="1"/>
    <col min="4405" max="4405" width="19.08203125" customWidth="1"/>
    <col min="4406" max="4406" width="17.08203125" customWidth="1"/>
    <col min="4407" max="4408" width="7.75" hidden="1" customWidth="1"/>
    <col min="4409" max="4411" width="17.5" customWidth="1"/>
    <col min="4412" max="4412" width="10.58203125" customWidth="1"/>
    <col min="4413" max="4413" width="15.75" customWidth="1"/>
    <col min="4414" max="4414" width="30.08203125" customWidth="1"/>
    <col min="4415" max="4415" width="27.58203125" customWidth="1"/>
    <col min="4416" max="4416" width="21.08203125" customWidth="1"/>
    <col min="4417" max="4417" width="22.25" customWidth="1"/>
    <col min="4418" max="4418" width="18.75" customWidth="1"/>
    <col min="4419" max="4420" width="19" customWidth="1"/>
    <col min="4421" max="4421" width="19.08203125" customWidth="1"/>
    <col min="4422" max="4422" width="17.08203125" customWidth="1"/>
    <col min="4423" max="4424" width="7.75" hidden="1" customWidth="1"/>
    <col min="4425" max="4427" width="17.5" customWidth="1"/>
    <col min="4428" max="4428" width="10.58203125" customWidth="1"/>
    <col min="4429" max="4429" width="15.75" customWidth="1"/>
    <col min="4430" max="4430" width="30.08203125" customWidth="1"/>
    <col min="4431" max="4431" width="27.58203125" customWidth="1"/>
    <col min="4432" max="4432" width="21.08203125" customWidth="1"/>
    <col min="4433" max="4433" width="22.25" customWidth="1"/>
    <col min="4434" max="4434" width="18.75" customWidth="1"/>
    <col min="4435" max="4436" width="19" customWidth="1"/>
    <col min="4437" max="4437" width="19.08203125" customWidth="1"/>
    <col min="4438" max="4438" width="17.08203125" customWidth="1"/>
    <col min="4439" max="4440" width="7.75" hidden="1" customWidth="1"/>
    <col min="4441" max="4443" width="17.5" customWidth="1"/>
    <col min="4444" max="4444" width="10.58203125" customWidth="1"/>
    <col min="4445" max="4445" width="15.75" customWidth="1"/>
    <col min="4446" max="4446" width="30.08203125" customWidth="1"/>
    <col min="4447" max="4447" width="27.58203125" customWidth="1"/>
    <col min="4448" max="4448" width="21.08203125" customWidth="1"/>
    <col min="4449" max="4449" width="22.25" customWidth="1"/>
    <col min="4450" max="4450" width="18.75" customWidth="1"/>
    <col min="4451" max="4452" width="19" customWidth="1"/>
    <col min="4453" max="4453" width="19.08203125" customWidth="1"/>
    <col min="4454" max="4454" width="17.08203125" customWidth="1"/>
    <col min="4455" max="4456" width="7.75" hidden="1" customWidth="1"/>
    <col min="4457" max="4459" width="17.5" customWidth="1"/>
    <col min="4460" max="4460" width="10.58203125" customWidth="1"/>
    <col min="4461" max="4461" width="15.75" customWidth="1"/>
    <col min="4462" max="4462" width="30.08203125" customWidth="1"/>
    <col min="4463" max="4463" width="27.58203125" customWidth="1"/>
    <col min="4464" max="4464" width="21.08203125" customWidth="1"/>
    <col min="4465" max="4465" width="22.25" customWidth="1"/>
    <col min="4466" max="4466" width="18.75" customWidth="1"/>
    <col min="4467" max="4468" width="19" customWidth="1"/>
    <col min="4469" max="4469" width="19.08203125" customWidth="1"/>
    <col min="4470" max="4470" width="17.08203125" customWidth="1"/>
    <col min="4471" max="4472" width="7.75" hidden="1" customWidth="1"/>
    <col min="4473" max="4475" width="17.5" customWidth="1"/>
    <col min="4476" max="4476" width="10.58203125" customWidth="1"/>
    <col min="4477" max="4477" width="15.75" customWidth="1"/>
    <col min="4478" max="4478" width="30.08203125" customWidth="1"/>
    <col min="4479" max="4479" width="27.58203125" customWidth="1"/>
    <col min="4480" max="4480" width="21.08203125" customWidth="1"/>
    <col min="4481" max="4481" width="22.25" customWidth="1"/>
    <col min="4482" max="4482" width="18.75" customWidth="1"/>
    <col min="4483" max="4484" width="19" customWidth="1"/>
    <col min="4485" max="4485" width="19.08203125" customWidth="1"/>
    <col min="4486" max="4486" width="17.08203125" customWidth="1"/>
    <col min="4487" max="4488" width="7.75" hidden="1" customWidth="1"/>
    <col min="4489" max="4491" width="17.5" customWidth="1"/>
    <col min="4492" max="4492" width="10.58203125" customWidth="1"/>
    <col min="4493" max="4493" width="15.75" customWidth="1"/>
    <col min="4494" max="4494" width="30.08203125" customWidth="1"/>
    <col min="4495" max="4495" width="27.58203125" customWidth="1"/>
    <col min="4496" max="4496" width="21.08203125" customWidth="1"/>
    <col min="4497" max="4497" width="22.25" customWidth="1"/>
    <col min="4498" max="4498" width="18.75" customWidth="1"/>
    <col min="4499" max="4500" width="19" customWidth="1"/>
    <col min="4501" max="4501" width="19.08203125" customWidth="1"/>
    <col min="4502" max="4502" width="17.08203125" customWidth="1"/>
    <col min="4503" max="4504" width="7.75" hidden="1" customWidth="1"/>
    <col min="4505" max="4507" width="17.5" customWidth="1"/>
    <col min="4508" max="4508" width="10.58203125" customWidth="1"/>
    <col min="4509" max="4509" width="15.75" customWidth="1"/>
    <col min="4510" max="4510" width="30.08203125" customWidth="1"/>
    <col min="4511" max="4511" width="27.58203125" customWidth="1"/>
    <col min="4512" max="4512" width="21.08203125" customWidth="1"/>
    <col min="4513" max="4513" width="22.25" customWidth="1"/>
    <col min="4514" max="4514" width="18.75" customWidth="1"/>
    <col min="4515" max="4516" width="19" customWidth="1"/>
    <col min="4517" max="4517" width="19.08203125" customWidth="1"/>
    <col min="4518" max="4518" width="17.08203125" customWidth="1"/>
    <col min="4519" max="4520" width="7.75" hidden="1" customWidth="1"/>
    <col min="4521" max="4523" width="17.5" customWidth="1"/>
    <col min="4524" max="4524" width="10.58203125" customWidth="1"/>
    <col min="4525" max="4525" width="15.75" customWidth="1"/>
    <col min="4526" max="4526" width="30.08203125" customWidth="1"/>
    <col min="4527" max="4527" width="27.58203125" customWidth="1"/>
    <col min="4528" max="4528" width="21.08203125" customWidth="1"/>
    <col min="4529" max="4529" width="22.25" customWidth="1"/>
    <col min="4530" max="4530" width="18.75" customWidth="1"/>
    <col min="4531" max="4532" width="19" customWidth="1"/>
    <col min="4533" max="4533" width="19.08203125" customWidth="1"/>
    <col min="4534" max="4534" width="17.08203125" customWidth="1"/>
    <col min="4535" max="4536" width="7.75" hidden="1" customWidth="1"/>
    <col min="4537" max="4539" width="17.5" customWidth="1"/>
    <col min="4540" max="4540" width="10.58203125" customWidth="1"/>
    <col min="4541" max="4541" width="15.75" customWidth="1"/>
    <col min="4542" max="4542" width="30.08203125" customWidth="1"/>
    <col min="4543" max="4543" width="27.58203125" customWidth="1"/>
    <col min="4544" max="4544" width="21.08203125" customWidth="1"/>
    <col min="4545" max="4545" width="22.25" customWidth="1"/>
    <col min="4546" max="4546" width="18.75" customWidth="1"/>
    <col min="4547" max="4548" width="19" customWidth="1"/>
    <col min="4549" max="4549" width="19.08203125" customWidth="1"/>
    <col min="4550" max="4550" width="17.08203125" customWidth="1"/>
    <col min="4551" max="4552" width="7.75" hidden="1" customWidth="1"/>
    <col min="4553" max="4555" width="17.5" customWidth="1"/>
    <col min="4556" max="4556" width="10.58203125" customWidth="1"/>
    <col min="4557" max="4557" width="15.75" customWidth="1"/>
    <col min="4558" max="4558" width="30.08203125" customWidth="1"/>
    <col min="4559" max="4559" width="27.58203125" customWidth="1"/>
    <col min="4560" max="4560" width="21.08203125" customWidth="1"/>
    <col min="4561" max="4561" width="22.25" customWidth="1"/>
    <col min="4562" max="4562" width="18.75" customWidth="1"/>
    <col min="4563" max="4564" width="19" customWidth="1"/>
    <col min="4565" max="4565" width="19.08203125" customWidth="1"/>
    <col min="4566" max="4566" width="17.08203125" customWidth="1"/>
    <col min="4567" max="4568" width="7.75" hidden="1" customWidth="1"/>
    <col min="4569" max="4571" width="17.5" customWidth="1"/>
    <col min="4572" max="4572" width="10.58203125" customWidth="1"/>
    <col min="4573" max="4573" width="15.75" customWidth="1"/>
    <col min="4574" max="4574" width="30.08203125" customWidth="1"/>
    <col min="4575" max="4575" width="27.58203125" customWidth="1"/>
    <col min="4576" max="4576" width="21.08203125" customWidth="1"/>
    <col min="4577" max="4577" width="22.25" customWidth="1"/>
    <col min="4578" max="4578" width="18.75" customWidth="1"/>
    <col min="4579" max="4580" width="19" customWidth="1"/>
    <col min="4581" max="4581" width="19.08203125" customWidth="1"/>
    <col min="4582" max="4582" width="17.08203125" customWidth="1"/>
    <col min="4583" max="4584" width="7.75" hidden="1" customWidth="1"/>
    <col min="4585" max="4587" width="17.5" customWidth="1"/>
    <col min="4588" max="4588" width="10.58203125" customWidth="1"/>
    <col min="4589" max="4589" width="15.75" customWidth="1"/>
    <col min="4590" max="4590" width="30.08203125" customWidth="1"/>
    <col min="4591" max="4591" width="27.58203125" customWidth="1"/>
    <col min="4592" max="4592" width="21.08203125" customWidth="1"/>
    <col min="4593" max="4593" width="22.25" customWidth="1"/>
    <col min="4594" max="4594" width="18.75" customWidth="1"/>
    <col min="4595" max="4596" width="19" customWidth="1"/>
    <col min="4597" max="4597" width="19.08203125" customWidth="1"/>
    <col min="4598" max="4598" width="17.08203125" customWidth="1"/>
    <col min="4599" max="4600" width="7.75" hidden="1" customWidth="1"/>
    <col min="4601" max="4603" width="17.5" customWidth="1"/>
    <col min="4604" max="4604" width="10.58203125" customWidth="1"/>
    <col min="4605" max="4605" width="15.75" customWidth="1"/>
    <col min="4606" max="4606" width="30.08203125" customWidth="1"/>
    <col min="4607" max="4607" width="27.58203125" customWidth="1"/>
    <col min="4608" max="4608" width="21.08203125" customWidth="1"/>
    <col min="4609" max="4609" width="22.25" customWidth="1"/>
    <col min="4610" max="4610" width="18.75" customWidth="1"/>
    <col min="4611" max="4612" width="19" customWidth="1"/>
    <col min="4613" max="4613" width="19.08203125" customWidth="1"/>
    <col min="4614" max="4614" width="17.08203125" customWidth="1"/>
    <col min="4615" max="4616" width="7.75" hidden="1" customWidth="1"/>
    <col min="4617" max="4619" width="17.5" customWidth="1"/>
    <col min="4620" max="4620" width="10.58203125" customWidth="1"/>
    <col min="4621" max="4621" width="15.75" customWidth="1"/>
    <col min="4622" max="4622" width="30.08203125" customWidth="1"/>
    <col min="4623" max="4623" width="27.58203125" customWidth="1"/>
    <col min="4624" max="4624" width="21.08203125" customWidth="1"/>
    <col min="4625" max="4625" width="22.25" customWidth="1"/>
    <col min="4626" max="4626" width="18.75" customWidth="1"/>
    <col min="4627" max="4628" width="19" customWidth="1"/>
    <col min="4629" max="4629" width="19.08203125" customWidth="1"/>
    <col min="4630" max="4630" width="17.08203125" customWidth="1"/>
    <col min="4631" max="4632" width="7.75" hidden="1" customWidth="1"/>
    <col min="4633" max="4635" width="17.5" customWidth="1"/>
    <col min="4636" max="4636" width="10.58203125" customWidth="1"/>
    <col min="4637" max="4637" width="15.75" customWidth="1"/>
    <col min="4638" max="4638" width="30.08203125" customWidth="1"/>
    <col min="4639" max="4639" width="27.58203125" customWidth="1"/>
    <col min="4640" max="4640" width="21.08203125" customWidth="1"/>
    <col min="4641" max="4641" width="22.25" customWidth="1"/>
    <col min="4642" max="4642" width="18.75" customWidth="1"/>
    <col min="4643" max="4644" width="19" customWidth="1"/>
    <col min="4645" max="4645" width="19.08203125" customWidth="1"/>
    <col min="4646" max="4646" width="17.08203125" customWidth="1"/>
    <col min="4647" max="4648" width="7.75" hidden="1" customWidth="1"/>
    <col min="4649" max="4651" width="17.5" customWidth="1"/>
    <col min="4652" max="4652" width="10.58203125" customWidth="1"/>
    <col min="4653" max="4653" width="15.75" customWidth="1"/>
    <col min="4654" max="4654" width="30.08203125" customWidth="1"/>
    <col min="4655" max="4655" width="27.58203125" customWidth="1"/>
    <col min="4656" max="4656" width="21.08203125" customWidth="1"/>
    <col min="4657" max="4657" width="22.25" customWidth="1"/>
    <col min="4658" max="4658" width="18.75" customWidth="1"/>
    <col min="4659" max="4660" width="19" customWidth="1"/>
    <col min="4661" max="4661" width="19.08203125" customWidth="1"/>
    <col min="4662" max="4662" width="17.08203125" customWidth="1"/>
    <col min="4663" max="4664" width="7.75" hidden="1" customWidth="1"/>
    <col min="4665" max="4667" width="17.5" customWidth="1"/>
    <col min="4668" max="4668" width="10.58203125" customWidth="1"/>
    <col min="4669" max="4669" width="15.75" customWidth="1"/>
    <col min="4670" max="4670" width="30.08203125" customWidth="1"/>
    <col min="4671" max="4671" width="27.58203125" customWidth="1"/>
    <col min="4672" max="4672" width="21.08203125" customWidth="1"/>
    <col min="4673" max="4673" width="22.25" customWidth="1"/>
    <col min="4674" max="4674" width="18.75" customWidth="1"/>
    <col min="4675" max="4676" width="19" customWidth="1"/>
    <col min="4677" max="4677" width="19.08203125" customWidth="1"/>
    <col min="4678" max="4678" width="17.08203125" customWidth="1"/>
    <col min="4679" max="4680" width="7.75" hidden="1" customWidth="1"/>
    <col min="4681" max="4683" width="17.5" customWidth="1"/>
    <col min="4684" max="4684" width="10.58203125" customWidth="1"/>
    <col min="4685" max="4685" width="15.75" customWidth="1"/>
    <col min="4686" max="4686" width="30.08203125" customWidth="1"/>
    <col min="4687" max="4687" width="27.58203125" customWidth="1"/>
    <col min="4688" max="4688" width="21.08203125" customWidth="1"/>
    <col min="4689" max="4689" width="22.25" customWidth="1"/>
    <col min="4690" max="4690" width="18.75" customWidth="1"/>
    <col min="4691" max="4692" width="19" customWidth="1"/>
    <col min="4693" max="4693" width="19.08203125" customWidth="1"/>
    <col min="4694" max="4694" width="17.08203125" customWidth="1"/>
    <col min="4695" max="4696" width="7.75" hidden="1" customWidth="1"/>
    <col min="4697" max="4699" width="17.5" customWidth="1"/>
    <col min="4700" max="4700" width="10.58203125" customWidth="1"/>
    <col min="4701" max="4701" width="15.75" customWidth="1"/>
    <col min="4702" max="4702" width="30.08203125" customWidth="1"/>
    <col min="4703" max="4703" width="27.58203125" customWidth="1"/>
    <col min="4704" max="4704" width="21.08203125" customWidth="1"/>
    <col min="4705" max="4705" width="22.25" customWidth="1"/>
    <col min="4706" max="4706" width="18.75" customWidth="1"/>
    <col min="4707" max="4708" width="19" customWidth="1"/>
    <col min="4709" max="4709" width="19.08203125" customWidth="1"/>
    <col min="4710" max="4710" width="17.08203125" customWidth="1"/>
    <col min="4711" max="4712" width="7.75" hidden="1" customWidth="1"/>
    <col min="4713" max="4715" width="17.5" customWidth="1"/>
    <col min="4716" max="4716" width="10.58203125" customWidth="1"/>
    <col min="4717" max="4717" width="15.75" customWidth="1"/>
    <col min="4718" max="4718" width="30.08203125" customWidth="1"/>
    <col min="4719" max="4719" width="27.58203125" customWidth="1"/>
    <col min="4720" max="4720" width="21.08203125" customWidth="1"/>
    <col min="4721" max="4721" width="22.25" customWidth="1"/>
    <col min="4722" max="4722" width="18.75" customWidth="1"/>
    <col min="4723" max="4724" width="19" customWidth="1"/>
    <col min="4725" max="4725" width="19.08203125" customWidth="1"/>
    <col min="4726" max="4726" width="17.08203125" customWidth="1"/>
    <col min="4727" max="4728" width="7.75" hidden="1" customWidth="1"/>
    <col min="4729" max="4731" width="17.5" customWidth="1"/>
    <col min="4732" max="4732" width="10.58203125" customWidth="1"/>
    <col min="4733" max="4733" width="15.75" customWidth="1"/>
    <col min="4734" max="4734" width="30.08203125" customWidth="1"/>
    <col min="4735" max="4735" width="27.58203125" customWidth="1"/>
    <col min="4736" max="4736" width="21.08203125" customWidth="1"/>
    <col min="4737" max="4737" width="22.25" customWidth="1"/>
    <col min="4738" max="4738" width="18.75" customWidth="1"/>
    <col min="4739" max="4740" width="19" customWidth="1"/>
    <col min="4741" max="4741" width="19.08203125" customWidth="1"/>
    <col min="4742" max="4742" width="17.08203125" customWidth="1"/>
    <col min="4743" max="4744" width="7.75" hidden="1" customWidth="1"/>
    <col min="4745" max="4747" width="17.5" customWidth="1"/>
    <col min="4748" max="4748" width="10.58203125" customWidth="1"/>
    <col min="4749" max="4749" width="15.75" customWidth="1"/>
    <col min="4750" max="4750" width="30.08203125" customWidth="1"/>
    <col min="4751" max="4751" width="27.58203125" customWidth="1"/>
    <col min="4752" max="4752" width="21.08203125" customWidth="1"/>
    <col min="4753" max="4753" width="22.25" customWidth="1"/>
    <col min="4754" max="4754" width="18.75" customWidth="1"/>
    <col min="4755" max="4756" width="19" customWidth="1"/>
    <col min="4757" max="4757" width="19.08203125" customWidth="1"/>
    <col min="4758" max="4758" width="17.08203125" customWidth="1"/>
    <col min="4759" max="4760" width="7.75" hidden="1" customWidth="1"/>
    <col min="4761" max="4763" width="17.5" customWidth="1"/>
    <col min="4764" max="4764" width="10.58203125" customWidth="1"/>
    <col min="4765" max="4765" width="15.75" customWidth="1"/>
    <col min="4766" max="4766" width="30.08203125" customWidth="1"/>
    <col min="4767" max="4767" width="27.58203125" customWidth="1"/>
    <col min="4768" max="4768" width="21.08203125" customWidth="1"/>
    <col min="4769" max="4769" width="22.25" customWidth="1"/>
    <col min="4770" max="4770" width="18.75" customWidth="1"/>
    <col min="4771" max="4772" width="19" customWidth="1"/>
    <col min="4773" max="4773" width="19.08203125" customWidth="1"/>
    <col min="4774" max="4774" width="17.08203125" customWidth="1"/>
    <col min="4775" max="4776" width="7.75" hidden="1" customWidth="1"/>
    <col min="4777" max="4779" width="17.5" customWidth="1"/>
    <col min="4780" max="4780" width="10.58203125" customWidth="1"/>
    <col min="4781" max="4781" width="15.75" customWidth="1"/>
    <col min="4782" max="4782" width="30.08203125" customWidth="1"/>
    <col min="4783" max="4783" width="27.58203125" customWidth="1"/>
    <col min="4784" max="4784" width="21.08203125" customWidth="1"/>
    <col min="4785" max="4785" width="22.25" customWidth="1"/>
    <col min="4786" max="4786" width="18.75" customWidth="1"/>
    <col min="4787" max="4788" width="19" customWidth="1"/>
    <col min="4789" max="4789" width="19.08203125" customWidth="1"/>
    <col min="4790" max="4790" width="17.08203125" customWidth="1"/>
    <col min="4791" max="4792" width="7.75" hidden="1" customWidth="1"/>
    <col min="4793" max="4795" width="17.5" customWidth="1"/>
    <col min="4796" max="4796" width="10.58203125" customWidth="1"/>
    <col min="4797" max="4797" width="15.75" customWidth="1"/>
    <col min="4798" max="4798" width="30.08203125" customWidth="1"/>
    <col min="4799" max="4799" width="27.58203125" customWidth="1"/>
    <col min="4800" max="4800" width="21.08203125" customWidth="1"/>
    <col min="4801" max="4801" width="22.25" customWidth="1"/>
    <col min="4802" max="4802" width="18.75" customWidth="1"/>
    <col min="4803" max="4804" width="19" customWidth="1"/>
    <col min="4805" max="4805" width="19.08203125" customWidth="1"/>
    <col min="4806" max="4806" width="17.08203125" customWidth="1"/>
    <col min="4807" max="4808" width="7.75" hidden="1" customWidth="1"/>
    <col min="4809" max="4811" width="17.5" customWidth="1"/>
    <col min="4812" max="4812" width="10.58203125" customWidth="1"/>
    <col min="4813" max="4813" width="15.75" customWidth="1"/>
    <col min="4814" max="4814" width="30.08203125" customWidth="1"/>
    <col min="4815" max="4815" width="27.58203125" customWidth="1"/>
    <col min="4816" max="4816" width="21.08203125" customWidth="1"/>
    <col min="4817" max="4817" width="22.25" customWidth="1"/>
    <col min="4818" max="4818" width="18.75" customWidth="1"/>
    <col min="4819" max="4820" width="19" customWidth="1"/>
    <col min="4821" max="4821" width="19.08203125" customWidth="1"/>
    <col min="4822" max="4822" width="17.08203125" customWidth="1"/>
    <col min="4823" max="4824" width="7.75" hidden="1" customWidth="1"/>
    <col min="4825" max="4827" width="17.5" customWidth="1"/>
    <col min="4828" max="4828" width="10.58203125" customWidth="1"/>
    <col min="4829" max="4829" width="15.75" customWidth="1"/>
    <col min="4830" max="4830" width="30.08203125" customWidth="1"/>
    <col min="4831" max="4831" width="27.58203125" customWidth="1"/>
    <col min="4832" max="4832" width="21.08203125" customWidth="1"/>
    <col min="4833" max="4833" width="22.25" customWidth="1"/>
    <col min="4834" max="4834" width="18.75" customWidth="1"/>
    <col min="4835" max="4836" width="19" customWidth="1"/>
    <col min="4837" max="4837" width="19.08203125" customWidth="1"/>
    <col min="4838" max="4838" width="17.08203125" customWidth="1"/>
    <col min="4839" max="4840" width="7.75" hidden="1" customWidth="1"/>
    <col min="4841" max="4843" width="17.5" customWidth="1"/>
    <col min="4844" max="4844" width="10.58203125" customWidth="1"/>
    <col min="4845" max="4845" width="15.75" customWidth="1"/>
    <col min="4846" max="4846" width="30.08203125" customWidth="1"/>
    <col min="4847" max="4847" width="27.58203125" customWidth="1"/>
    <col min="4848" max="4848" width="21.08203125" customWidth="1"/>
    <col min="4849" max="4849" width="22.25" customWidth="1"/>
    <col min="4850" max="4850" width="18.75" customWidth="1"/>
    <col min="4851" max="4852" width="19" customWidth="1"/>
    <col min="4853" max="4853" width="19.08203125" customWidth="1"/>
    <col min="4854" max="4854" width="17.08203125" customWidth="1"/>
    <col min="4855" max="4856" width="7.75" hidden="1" customWidth="1"/>
    <col min="4857" max="4859" width="17.5" customWidth="1"/>
    <col min="4860" max="4860" width="10.58203125" customWidth="1"/>
    <col min="4861" max="4861" width="15.75" customWidth="1"/>
    <col min="4862" max="4862" width="30.08203125" customWidth="1"/>
    <col min="4863" max="4863" width="27.58203125" customWidth="1"/>
    <col min="4864" max="4864" width="21.08203125" customWidth="1"/>
    <col min="4865" max="4865" width="22.25" customWidth="1"/>
    <col min="4866" max="4866" width="18.75" customWidth="1"/>
    <col min="4867" max="4868" width="19" customWidth="1"/>
    <col min="4869" max="4869" width="19.08203125" customWidth="1"/>
    <col min="4870" max="4870" width="17.08203125" customWidth="1"/>
    <col min="4871" max="4872" width="7.75" hidden="1" customWidth="1"/>
    <col min="4873" max="4875" width="17.5" customWidth="1"/>
    <col min="4876" max="4876" width="10.58203125" customWidth="1"/>
    <col min="4877" max="4877" width="15.75" customWidth="1"/>
    <col min="4878" max="4878" width="30.08203125" customWidth="1"/>
    <col min="4879" max="4879" width="27.58203125" customWidth="1"/>
    <col min="4880" max="4880" width="21.08203125" customWidth="1"/>
    <col min="4881" max="4881" width="22.25" customWidth="1"/>
    <col min="4882" max="4882" width="18.75" customWidth="1"/>
    <col min="4883" max="4884" width="19" customWidth="1"/>
    <col min="4885" max="4885" width="19.08203125" customWidth="1"/>
    <col min="4886" max="4886" width="17.08203125" customWidth="1"/>
    <col min="4887" max="4888" width="7.75" hidden="1" customWidth="1"/>
    <col min="4889" max="4891" width="17.5" customWidth="1"/>
    <col min="4892" max="4892" width="10.58203125" customWidth="1"/>
    <col min="4893" max="4893" width="15.75" customWidth="1"/>
    <col min="4894" max="4894" width="30.08203125" customWidth="1"/>
    <col min="4895" max="4895" width="27.58203125" customWidth="1"/>
    <col min="4896" max="4896" width="21.08203125" customWidth="1"/>
    <col min="4897" max="4897" width="22.25" customWidth="1"/>
    <col min="4898" max="4898" width="18.75" customWidth="1"/>
    <col min="4899" max="4900" width="19" customWidth="1"/>
    <col min="4901" max="4901" width="19.08203125" customWidth="1"/>
    <col min="4902" max="4902" width="17.08203125" customWidth="1"/>
    <col min="4903" max="4904" width="7.75" hidden="1" customWidth="1"/>
    <col min="4905" max="4907" width="17.5" customWidth="1"/>
    <col min="4908" max="4908" width="10.58203125" customWidth="1"/>
    <col min="4909" max="4909" width="15.75" customWidth="1"/>
    <col min="4910" max="4910" width="30.08203125" customWidth="1"/>
    <col min="4911" max="4911" width="27.58203125" customWidth="1"/>
    <col min="4912" max="4912" width="21.08203125" customWidth="1"/>
    <col min="4913" max="4913" width="22.25" customWidth="1"/>
    <col min="4914" max="4914" width="18.75" customWidth="1"/>
    <col min="4915" max="4916" width="19" customWidth="1"/>
    <col min="4917" max="4917" width="19.08203125" customWidth="1"/>
    <col min="4918" max="4918" width="17.08203125" customWidth="1"/>
    <col min="4919" max="4920" width="7.75" hidden="1" customWidth="1"/>
    <col min="4921" max="4923" width="17.5" customWidth="1"/>
    <col min="4924" max="4924" width="10.58203125" customWidth="1"/>
    <col min="4925" max="4925" width="15.75" customWidth="1"/>
    <col min="4926" max="4926" width="30.08203125" customWidth="1"/>
    <col min="4927" max="4927" width="27.58203125" customWidth="1"/>
    <col min="4928" max="4928" width="21.08203125" customWidth="1"/>
    <col min="4929" max="4929" width="22.25" customWidth="1"/>
    <col min="4930" max="4930" width="18.75" customWidth="1"/>
    <col min="4931" max="4932" width="19" customWidth="1"/>
    <col min="4933" max="4933" width="19.08203125" customWidth="1"/>
    <col min="4934" max="4934" width="17.08203125" customWidth="1"/>
    <col min="4935" max="4936" width="7.75" hidden="1" customWidth="1"/>
    <col min="4937" max="4939" width="17.5" customWidth="1"/>
    <col min="4940" max="4940" width="10.58203125" customWidth="1"/>
    <col min="4941" max="4941" width="15.75" customWidth="1"/>
    <col min="4942" max="4942" width="30.08203125" customWidth="1"/>
    <col min="4943" max="4943" width="27.58203125" customWidth="1"/>
    <col min="4944" max="4944" width="21.08203125" customWidth="1"/>
    <col min="4945" max="4945" width="22.25" customWidth="1"/>
    <col min="4946" max="4946" width="18.75" customWidth="1"/>
    <col min="4947" max="4948" width="19" customWidth="1"/>
    <col min="4949" max="4949" width="19.08203125" customWidth="1"/>
    <col min="4950" max="4950" width="17.08203125" customWidth="1"/>
    <col min="4951" max="4952" width="7.75" hidden="1" customWidth="1"/>
    <col min="4953" max="4955" width="17.5" customWidth="1"/>
    <col min="4956" max="4956" width="10.58203125" customWidth="1"/>
    <col min="4957" max="4957" width="15.75" customWidth="1"/>
    <col min="4958" max="4958" width="30.08203125" customWidth="1"/>
    <col min="4959" max="4959" width="27.58203125" customWidth="1"/>
    <col min="4960" max="4960" width="21.08203125" customWidth="1"/>
    <col min="4961" max="4961" width="22.25" customWidth="1"/>
    <col min="4962" max="4962" width="18.75" customWidth="1"/>
    <col min="4963" max="4964" width="19" customWidth="1"/>
    <col min="4965" max="4965" width="19.08203125" customWidth="1"/>
    <col min="4966" max="4966" width="17.08203125" customWidth="1"/>
    <col min="4967" max="4968" width="7.75" hidden="1" customWidth="1"/>
    <col min="4969" max="4971" width="17.5" customWidth="1"/>
    <col min="4972" max="4972" width="10.58203125" customWidth="1"/>
    <col min="4973" max="4973" width="15.75" customWidth="1"/>
    <col min="4974" max="4974" width="30.08203125" customWidth="1"/>
    <col min="4975" max="4975" width="27.58203125" customWidth="1"/>
    <col min="4976" max="4976" width="21.08203125" customWidth="1"/>
    <col min="4977" max="4977" width="22.25" customWidth="1"/>
    <col min="4978" max="4978" width="18.75" customWidth="1"/>
    <col min="4979" max="4980" width="19" customWidth="1"/>
    <col min="4981" max="4981" width="19.08203125" customWidth="1"/>
    <col min="4982" max="4982" width="17.08203125" customWidth="1"/>
    <col min="4983" max="4984" width="7.75" hidden="1" customWidth="1"/>
    <col min="4985" max="4987" width="17.5" customWidth="1"/>
    <col min="4988" max="4988" width="10.58203125" customWidth="1"/>
    <col min="4989" max="4989" width="15.75" customWidth="1"/>
    <col min="4990" max="4990" width="30.08203125" customWidth="1"/>
    <col min="4991" max="4991" width="27.58203125" customWidth="1"/>
    <col min="4992" max="4992" width="21.08203125" customWidth="1"/>
    <col min="4993" max="4993" width="22.25" customWidth="1"/>
    <col min="4994" max="4994" width="18.75" customWidth="1"/>
    <col min="4995" max="4996" width="19" customWidth="1"/>
    <col min="4997" max="4997" width="19.08203125" customWidth="1"/>
    <col min="4998" max="4998" width="17.08203125" customWidth="1"/>
    <col min="4999" max="5000" width="7.75" hidden="1" customWidth="1"/>
    <col min="5001" max="5003" width="17.5" customWidth="1"/>
    <col min="5004" max="5004" width="10.58203125" customWidth="1"/>
    <col min="5005" max="5005" width="15.75" customWidth="1"/>
    <col min="5006" max="5006" width="30.08203125" customWidth="1"/>
    <col min="5007" max="5007" width="27.58203125" customWidth="1"/>
    <col min="5008" max="5008" width="21.08203125" customWidth="1"/>
    <col min="5009" max="5009" width="22.25" customWidth="1"/>
    <col min="5010" max="5010" width="18.75" customWidth="1"/>
    <col min="5011" max="5012" width="19" customWidth="1"/>
    <col min="5013" max="5013" width="19.08203125" customWidth="1"/>
    <col min="5014" max="5014" width="17.08203125" customWidth="1"/>
    <col min="5015" max="5016" width="7.75" hidden="1" customWidth="1"/>
    <col min="5017" max="5019" width="17.5" customWidth="1"/>
    <col min="5020" max="5020" width="10.58203125" customWidth="1"/>
    <col min="5021" max="5021" width="15.75" customWidth="1"/>
    <col min="5022" max="5022" width="30.08203125" customWidth="1"/>
    <col min="5023" max="5023" width="27.58203125" customWidth="1"/>
    <col min="5024" max="5024" width="21.08203125" customWidth="1"/>
    <col min="5025" max="5025" width="22.25" customWidth="1"/>
    <col min="5026" max="5026" width="18.75" customWidth="1"/>
    <col min="5027" max="5028" width="19" customWidth="1"/>
    <col min="5029" max="5029" width="19.08203125" customWidth="1"/>
    <col min="5030" max="5030" width="17.08203125" customWidth="1"/>
    <col min="5031" max="5032" width="7.75" hidden="1" customWidth="1"/>
    <col min="5033" max="5035" width="17.5" customWidth="1"/>
    <col min="5036" max="5036" width="10.58203125" customWidth="1"/>
    <col min="5037" max="5037" width="15.75" customWidth="1"/>
    <col min="5038" max="5038" width="30.08203125" customWidth="1"/>
    <col min="5039" max="5039" width="27.58203125" customWidth="1"/>
    <col min="5040" max="5040" width="21.08203125" customWidth="1"/>
    <col min="5041" max="5041" width="22.25" customWidth="1"/>
    <col min="5042" max="5042" width="18.75" customWidth="1"/>
    <col min="5043" max="5044" width="19" customWidth="1"/>
    <col min="5045" max="5045" width="19.08203125" customWidth="1"/>
    <col min="5046" max="5046" width="17.08203125" customWidth="1"/>
    <col min="5047" max="5048" width="7.75" hidden="1" customWidth="1"/>
    <col min="5049" max="5051" width="17.5" customWidth="1"/>
    <col min="5052" max="5052" width="10.58203125" customWidth="1"/>
    <col min="5053" max="5053" width="15.75" customWidth="1"/>
    <col min="5054" max="5054" width="30.08203125" customWidth="1"/>
    <col min="5055" max="5055" width="27.58203125" customWidth="1"/>
    <col min="5056" max="5056" width="21.08203125" customWidth="1"/>
    <col min="5057" max="5057" width="22.25" customWidth="1"/>
    <col min="5058" max="5058" width="18.75" customWidth="1"/>
    <col min="5059" max="5060" width="19" customWidth="1"/>
    <col min="5061" max="5061" width="19.08203125" customWidth="1"/>
    <col min="5062" max="5062" width="17.08203125" customWidth="1"/>
    <col min="5063" max="5064" width="7.75" hidden="1" customWidth="1"/>
    <col min="5065" max="5067" width="17.5" customWidth="1"/>
    <col min="5068" max="5068" width="10.58203125" customWidth="1"/>
    <col min="5069" max="5069" width="15.75" customWidth="1"/>
    <col min="5070" max="5070" width="30.08203125" customWidth="1"/>
    <col min="5071" max="5071" width="27.58203125" customWidth="1"/>
    <col min="5072" max="5072" width="21.08203125" customWidth="1"/>
    <col min="5073" max="5073" width="22.25" customWidth="1"/>
    <col min="5074" max="5074" width="18.75" customWidth="1"/>
    <col min="5075" max="5076" width="19" customWidth="1"/>
    <col min="5077" max="5077" width="19.08203125" customWidth="1"/>
    <col min="5078" max="5078" width="17.08203125" customWidth="1"/>
    <col min="5079" max="5080" width="7.75" hidden="1" customWidth="1"/>
    <col min="5081" max="5083" width="17.5" customWidth="1"/>
    <col min="5084" max="5084" width="10.58203125" customWidth="1"/>
    <col min="5085" max="5085" width="15.75" customWidth="1"/>
    <col min="5086" max="5086" width="30.08203125" customWidth="1"/>
    <col min="5087" max="5087" width="27.58203125" customWidth="1"/>
    <col min="5088" max="5088" width="21.08203125" customWidth="1"/>
    <col min="5089" max="5089" width="22.25" customWidth="1"/>
    <col min="5090" max="5090" width="18.75" customWidth="1"/>
    <col min="5091" max="5092" width="19" customWidth="1"/>
    <col min="5093" max="5093" width="19.08203125" customWidth="1"/>
    <col min="5094" max="5094" width="17.08203125" customWidth="1"/>
    <col min="5095" max="5096" width="7.75" hidden="1" customWidth="1"/>
    <col min="5097" max="5099" width="17.5" customWidth="1"/>
    <col min="5100" max="5100" width="10.58203125" customWidth="1"/>
    <col min="5101" max="5101" width="15.75" customWidth="1"/>
    <col min="5102" max="5102" width="30.08203125" customWidth="1"/>
    <col min="5103" max="5103" width="27.58203125" customWidth="1"/>
    <col min="5104" max="5104" width="21.08203125" customWidth="1"/>
    <col min="5105" max="5105" width="22.25" customWidth="1"/>
    <col min="5106" max="5106" width="18.75" customWidth="1"/>
    <col min="5107" max="5108" width="19" customWidth="1"/>
    <col min="5109" max="5109" width="19.08203125" customWidth="1"/>
    <col min="5110" max="5110" width="17.08203125" customWidth="1"/>
    <col min="5111" max="5112" width="7.75" hidden="1" customWidth="1"/>
    <col min="5113" max="5115" width="17.5" customWidth="1"/>
    <col min="5116" max="5116" width="10.58203125" customWidth="1"/>
    <col min="5117" max="5117" width="15.75" customWidth="1"/>
    <col min="5118" max="5118" width="30.08203125" customWidth="1"/>
    <col min="5119" max="5119" width="27.58203125" customWidth="1"/>
    <col min="5120" max="5120" width="21.08203125" customWidth="1"/>
    <col min="5121" max="5121" width="22.25" customWidth="1"/>
    <col min="5122" max="5122" width="18.75" customWidth="1"/>
    <col min="5123" max="5124" width="19" customWidth="1"/>
    <col min="5125" max="5125" width="19.08203125" customWidth="1"/>
    <col min="5126" max="5126" width="17.08203125" customWidth="1"/>
    <col min="5127" max="5128" width="7.75" hidden="1" customWidth="1"/>
    <col min="5129" max="5131" width="17.5" customWidth="1"/>
    <col min="5132" max="5132" width="10.58203125" customWidth="1"/>
    <col min="5133" max="5133" width="15.75" customWidth="1"/>
    <col min="5134" max="5134" width="30.08203125" customWidth="1"/>
    <col min="5135" max="5135" width="27.58203125" customWidth="1"/>
    <col min="5136" max="5136" width="21.08203125" customWidth="1"/>
    <col min="5137" max="5137" width="22.25" customWidth="1"/>
    <col min="5138" max="5138" width="18.75" customWidth="1"/>
    <col min="5139" max="5140" width="19" customWidth="1"/>
    <col min="5141" max="5141" width="19.08203125" customWidth="1"/>
    <col min="5142" max="5142" width="17.08203125" customWidth="1"/>
    <col min="5143" max="5144" width="7.75" hidden="1" customWidth="1"/>
    <col min="5145" max="5147" width="17.5" customWidth="1"/>
    <col min="5148" max="5148" width="10.58203125" customWidth="1"/>
    <col min="5149" max="5149" width="15.75" customWidth="1"/>
    <col min="5150" max="5150" width="30.08203125" customWidth="1"/>
    <col min="5151" max="5151" width="27.58203125" customWidth="1"/>
    <col min="5152" max="5152" width="21.08203125" customWidth="1"/>
    <col min="5153" max="5153" width="22.25" customWidth="1"/>
    <col min="5154" max="5154" width="18.75" customWidth="1"/>
    <col min="5155" max="5156" width="19" customWidth="1"/>
    <col min="5157" max="5157" width="19.08203125" customWidth="1"/>
    <col min="5158" max="5158" width="17.08203125" customWidth="1"/>
    <col min="5159" max="5160" width="7.75" hidden="1" customWidth="1"/>
    <col min="5161" max="5163" width="17.5" customWidth="1"/>
    <col min="5164" max="5164" width="10.58203125" customWidth="1"/>
    <col min="5165" max="5165" width="15.75" customWidth="1"/>
    <col min="5166" max="5166" width="30.08203125" customWidth="1"/>
    <col min="5167" max="5167" width="27.58203125" customWidth="1"/>
    <col min="5168" max="5168" width="21.08203125" customWidth="1"/>
    <col min="5169" max="5169" width="22.25" customWidth="1"/>
    <col min="5170" max="5170" width="18.75" customWidth="1"/>
    <col min="5171" max="5172" width="19" customWidth="1"/>
    <col min="5173" max="5173" width="19.08203125" customWidth="1"/>
    <col min="5174" max="5174" width="17.08203125" customWidth="1"/>
    <col min="5175" max="5176" width="7.75" hidden="1" customWidth="1"/>
    <col min="5177" max="5179" width="17.5" customWidth="1"/>
    <col min="5180" max="5180" width="10.58203125" customWidth="1"/>
    <col min="5181" max="5181" width="15.75" customWidth="1"/>
    <col min="5182" max="5182" width="30.08203125" customWidth="1"/>
    <col min="5183" max="5183" width="27.58203125" customWidth="1"/>
    <col min="5184" max="5184" width="21.08203125" customWidth="1"/>
    <col min="5185" max="5185" width="22.25" customWidth="1"/>
    <col min="5186" max="5186" width="18.75" customWidth="1"/>
    <col min="5187" max="5188" width="19" customWidth="1"/>
    <col min="5189" max="5189" width="19.08203125" customWidth="1"/>
    <col min="5190" max="5190" width="17.08203125" customWidth="1"/>
    <col min="5191" max="5192" width="7.75" hidden="1" customWidth="1"/>
    <col min="5193" max="5195" width="17.5" customWidth="1"/>
    <col min="5196" max="5196" width="10.58203125" customWidth="1"/>
    <col min="5197" max="5197" width="15.75" customWidth="1"/>
    <col min="5198" max="5198" width="30.08203125" customWidth="1"/>
    <col min="5199" max="5199" width="27.58203125" customWidth="1"/>
    <col min="5200" max="5200" width="21.08203125" customWidth="1"/>
    <col min="5201" max="5201" width="22.25" customWidth="1"/>
    <col min="5202" max="5202" width="18.75" customWidth="1"/>
    <col min="5203" max="5204" width="19" customWidth="1"/>
    <col min="5205" max="5205" width="19.08203125" customWidth="1"/>
    <col min="5206" max="5206" width="17.08203125" customWidth="1"/>
    <col min="5207" max="5208" width="7.75" hidden="1" customWidth="1"/>
    <col min="5209" max="5211" width="17.5" customWidth="1"/>
    <col min="5212" max="5212" width="10.58203125" customWidth="1"/>
    <col min="5213" max="5213" width="15.75" customWidth="1"/>
    <col min="5214" max="5214" width="30.08203125" customWidth="1"/>
    <col min="5215" max="5215" width="27.58203125" customWidth="1"/>
    <col min="5216" max="5216" width="21.08203125" customWidth="1"/>
    <col min="5217" max="5217" width="22.25" customWidth="1"/>
    <col min="5218" max="5218" width="18.75" customWidth="1"/>
    <col min="5219" max="5220" width="19" customWidth="1"/>
    <col min="5221" max="5221" width="19.08203125" customWidth="1"/>
    <col min="5222" max="5222" width="17.08203125" customWidth="1"/>
    <col min="5223" max="5224" width="7.75" hidden="1" customWidth="1"/>
    <col min="5225" max="5227" width="17.5" customWidth="1"/>
    <col min="5228" max="5228" width="10.58203125" customWidth="1"/>
    <col min="5229" max="5229" width="15.75" customWidth="1"/>
    <col min="5230" max="5230" width="30.08203125" customWidth="1"/>
    <col min="5231" max="5231" width="27.58203125" customWidth="1"/>
    <col min="5232" max="5232" width="21.08203125" customWidth="1"/>
    <col min="5233" max="5233" width="22.25" customWidth="1"/>
    <col min="5234" max="5234" width="18.75" customWidth="1"/>
    <col min="5235" max="5236" width="19" customWidth="1"/>
    <col min="5237" max="5237" width="19.08203125" customWidth="1"/>
    <col min="5238" max="5238" width="17.08203125" customWidth="1"/>
    <col min="5239" max="5240" width="7.75" hidden="1" customWidth="1"/>
    <col min="5241" max="5243" width="17.5" customWidth="1"/>
    <col min="5244" max="5244" width="10.58203125" customWidth="1"/>
    <col min="5245" max="5245" width="15.75" customWidth="1"/>
    <col min="5246" max="5246" width="30.08203125" customWidth="1"/>
    <col min="5247" max="5247" width="27.58203125" customWidth="1"/>
    <col min="5248" max="5248" width="21.08203125" customWidth="1"/>
    <col min="5249" max="5249" width="22.25" customWidth="1"/>
    <col min="5250" max="5250" width="18.75" customWidth="1"/>
    <col min="5251" max="5252" width="19" customWidth="1"/>
    <col min="5253" max="5253" width="19.08203125" customWidth="1"/>
    <col min="5254" max="5254" width="17.08203125" customWidth="1"/>
    <col min="5255" max="5256" width="7.75" hidden="1" customWidth="1"/>
    <col min="5257" max="5259" width="17.5" customWidth="1"/>
    <col min="5260" max="5260" width="10.58203125" customWidth="1"/>
    <col min="5261" max="5261" width="15.75" customWidth="1"/>
    <col min="5262" max="5262" width="30.08203125" customWidth="1"/>
    <col min="5263" max="5263" width="27.58203125" customWidth="1"/>
    <col min="5264" max="5264" width="21.08203125" customWidth="1"/>
    <col min="5265" max="5265" width="22.25" customWidth="1"/>
    <col min="5266" max="5266" width="18.75" customWidth="1"/>
    <col min="5267" max="5268" width="19" customWidth="1"/>
    <col min="5269" max="5269" width="19.08203125" customWidth="1"/>
    <col min="5270" max="5270" width="17.08203125" customWidth="1"/>
    <col min="5271" max="5272" width="7.75" hidden="1" customWidth="1"/>
    <col min="5273" max="5275" width="17.5" customWidth="1"/>
    <col min="5276" max="5276" width="10.58203125" customWidth="1"/>
    <col min="5277" max="5277" width="15.75" customWidth="1"/>
    <col min="5278" max="5278" width="30.08203125" customWidth="1"/>
    <col min="5279" max="5279" width="27.58203125" customWidth="1"/>
    <col min="5280" max="5280" width="21.08203125" customWidth="1"/>
    <col min="5281" max="5281" width="22.25" customWidth="1"/>
    <col min="5282" max="5282" width="18.75" customWidth="1"/>
    <col min="5283" max="5284" width="19" customWidth="1"/>
    <col min="5285" max="5285" width="19.08203125" customWidth="1"/>
    <col min="5286" max="5286" width="17.08203125" customWidth="1"/>
    <col min="5287" max="5288" width="7.75" hidden="1" customWidth="1"/>
    <col min="5289" max="5291" width="17.5" customWidth="1"/>
    <col min="5292" max="5292" width="10.58203125" customWidth="1"/>
    <col min="5293" max="5293" width="15.75" customWidth="1"/>
    <col min="5294" max="5294" width="30.08203125" customWidth="1"/>
    <col min="5295" max="5295" width="27.58203125" customWidth="1"/>
    <col min="5296" max="5296" width="21.08203125" customWidth="1"/>
    <col min="5297" max="5297" width="22.25" customWidth="1"/>
    <col min="5298" max="5298" width="18.75" customWidth="1"/>
    <col min="5299" max="5300" width="19" customWidth="1"/>
    <col min="5301" max="5301" width="19.08203125" customWidth="1"/>
    <col min="5302" max="5302" width="17.08203125" customWidth="1"/>
    <col min="5303" max="5304" width="7.75" hidden="1" customWidth="1"/>
    <col min="5305" max="5307" width="17.5" customWidth="1"/>
    <col min="5308" max="5308" width="10.58203125" customWidth="1"/>
    <col min="5309" max="5309" width="15.75" customWidth="1"/>
    <col min="5310" max="5310" width="30.08203125" customWidth="1"/>
    <col min="5311" max="5311" width="27.58203125" customWidth="1"/>
    <col min="5312" max="5312" width="21.08203125" customWidth="1"/>
    <col min="5313" max="5313" width="22.25" customWidth="1"/>
    <col min="5314" max="5314" width="18.75" customWidth="1"/>
    <col min="5315" max="5316" width="19" customWidth="1"/>
    <col min="5317" max="5317" width="19.08203125" customWidth="1"/>
    <col min="5318" max="5318" width="17.08203125" customWidth="1"/>
    <col min="5319" max="5320" width="7.75" hidden="1" customWidth="1"/>
    <col min="5321" max="5323" width="17.5" customWidth="1"/>
    <col min="5324" max="5324" width="10.58203125" customWidth="1"/>
    <col min="5325" max="5325" width="15.75" customWidth="1"/>
    <col min="5326" max="5326" width="30.08203125" customWidth="1"/>
    <col min="5327" max="5327" width="27.58203125" customWidth="1"/>
    <col min="5328" max="5328" width="21.08203125" customWidth="1"/>
    <col min="5329" max="5329" width="22.25" customWidth="1"/>
    <col min="5330" max="5330" width="18.75" customWidth="1"/>
    <col min="5331" max="5332" width="19" customWidth="1"/>
    <col min="5333" max="5333" width="19.08203125" customWidth="1"/>
    <col min="5334" max="5334" width="17.08203125" customWidth="1"/>
    <col min="5335" max="5336" width="7.75" hidden="1" customWidth="1"/>
    <col min="5337" max="5339" width="17.5" customWidth="1"/>
    <col min="5340" max="5340" width="10.58203125" customWidth="1"/>
    <col min="5341" max="5341" width="15.75" customWidth="1"/>
    <col min="5342" max="5342" width="30.08203125" customWidth="1"/>
    <col min="5343" max="5343" width="27.58203125" customWidth="1"/>
    <col min="5344" max="5344" width="21.08203125" customWidth="1"/>
    <col min="5345" max="5345" width="22.25" customWidth="1"/>
    <col min="5346" max="5346" width="18.75" customWidth="1"/>
    <col min="5347" max="5348" width="19" customWidth="1"/>
    <col min="5349" max="5349" width="19.08203125" customWidth="1"/>
    <col min="5350" max="5350" width="17.08203125" customWidth="1"/>
    <col min="5351" max="5352" width="7.75" hidden="1" customWidth="1"/>
    <col min="5353" max="5355" width="17.5" customWidth="1"/>
    <col min="5356" max="5356" width="10.58203125" customWidth="1"/>
    <col min="5357" max="5357" width="15.75" customWidth="1"/>
    <col min="5358" max="5358" width="30.08203125" customWidth="1"/>
    <col min="5359" max="5359" width="27.58203125" customWidth="1"/>
    <col min="5360" max="5360" width="21.08203125" customWidth="1"/>
    <col min="5361" max="5361" width="22.25" customWidth="1"/>
    <col min="5362" max="5362" width="18.75" customWidth="1"/>
    <col min="5363" max="5364" width="19" customWidth="1"/>
    <col min="5365" max="5365" width="19.08203125" customWidth="1"/>
    <col min="5366" max="5366" width="17.08203125" customWidth="1"/>
    <col min="5367" max="5368" width="7.75" hidden="1" customWidth="1"/>
    <col min="5369" max="5371" width="17.5" customWidth="1"/>
    <col min="5372" max="5372" width="10.58203125" customWidth="1"/>
    <col min="5373" max="5373" width="15.75" customWidth="1"/>
    <col min="5374" max="5374" width="30.08203125" customWidth="1"/>
    <col min="5375" max="5375" width="27.58203125" customWidth="1"/>
    <col min="5376" max="5376" width="21.08203125" customWidth="1"/>
    <col min="5377" max="5377" width="22.25" customWidth="1"/>
    <col min="5378" max="5378" width="18.75" customWidth="1"/>
    <col min="5379" max="5380" width="19" customWidth="1"/>
    <col min="5381" max="5381" width="19.08203125" customWidth="1"/>
    <col min="5382" max="5382" width="17.08203125" customWidth="1"/>
    <col min="5383" max="5384" width="7.75" hidden="1" customWidth="1"/>
    <col min="5385" max="5387" width="17.5" customWidth="1"/>
    <col min="5388" max="5388" width="10.58203125" customWidth="1"/>
    <col min="5389" max="5389" width="15.75" customWidth="1"/>
    <col min="5390" max="5390" width="30.08203125" customWidth="1"/>
    <col min="5391" max="5391" width="27.58203125" customWidth="1"/>
    <col min="5392" max="5392" width="21.08203125" customWidth="1"/>
    <col min="5393" max="5393" width="22.25" customWidth="1"/>
    <col min="5394" max="5394" width="18.75" customWidth="1"/>
    <col min="5395" max="5396" width="19" customWidth="1"/>
    <col min="5397" max="5397" width="19.08203125" customWidth="1"/>
    <col min="5398" max="5398" width="17.08203125" customWidth="1"/>
    <col min="5399" max="5400" width="7.75" hidden="1" customWidth="1"/>
    <col min="5401" max="5403" width="17.5" customWidth="1"/>
    <col min="5404" max="5404" width="10.58203125" customWidth="1"/>
    <col min="5405" max="5405" width="15.75" customWidth="1"/>
    <col min="5406" max="5406" width="30.08203125" customWidth="1"/>
    <col min="5407" max="5407" width="27.58203125" customWidth="1"/>
    <col min="5408" max="5408" width="21.08203125" customWidth="1"/>
    <col min="5409" max="5409" width="22.25" customWidth="1"/>
    <col min="5410" max="5410" width="18.75" customWidth="1"/>
    <col min="5411" max="5412" width="19" customWidth="1"/>
    <col min="5413" max="5413" width="19.08203125" customWidth="1"/>
    <col min="5414" max="5414" width="17.08203125" customWidth="1"/>
    <col min="5415" max="5416" width="7.75" hidden="1" customWidth="1"/>
    <col min="5417" max="5419" width="17.5" customWidth="1"/>
    <col min="5420" max="5420" width="10.58203125" customWidth="1"/>
    <col min="5421" max="5421" width="15.75" customWidth="1"/>
    <col min="5422" max="5422" width="30.08203125" customWidth="1"/>
    <col min="5423" max="5423" width="27.58203125" customWidth="1"/>
    <col min="5424" max="5424" width="21.08203125" customWidth="1"/>
    <col min="5425" max="5425" width="22.25" customWidth="1"/>
    <col min="5426" max="5426" width="18.75" customWidth="1"/>
    <col min="5427" max="5428" width="19" customWidth="1"/>
    <col min="5429" max="5429" width="19.08203125" customWidth="1"/>
    <col min="5430" max="5430" width="17.08203125" customWidth="1"/>
    <col min="5431" max="5432" width="7.75" hidden="1" customWidth="1"/>
    <col min="5433" max="5435" width="17.5" customWidth="1"/>
    <col min="5436" max="5436" width="10.58203125" customWidth="1"/>
    <col min="5437" max="5437" width="15.75" customWidth="1"/>
    <col min="5438" max="5438" width="30.08203125" customWidth="1"/>
    <col min="5439" max="5439" width="27.58203125" customWidth="1"/>
    <col min="5440" max="5440" width="21.08203125" customWidth="1"/>
    <col min="5441" max="5441" width="22.25" customWidth="1"/>
    <col min="5442" max="5442" width="18.75" customWidth="1"/>
    <col min="5443" max="5444" width="19" customWidth="1"/>
    <col min="5445" max="5445" width="19.08203125" customWidth="1"/>
    <col min="5446" max="5446" width="17.08203125" customWidth="1"/>
    <col min="5447" max="5448" width="7.75" hidden="1" customWidth="1"/>
    <col min="5449" max="5451" width="17.5" customWidth="1"/>
    <col min="5452" max="5452" width="10.58203125" customWidth="1"/>
    <col min="5453" max="5453" width="15.75" customWidth="1"/>
    <col min="5454" max="5454" width="30.08203125" customWidth="1"/>
    <col min="5455" max="5455" width="27.58203125" customWidth="1"/>
    <col min="5456" max="5456" width="21.08203125" customWidth="1"/>
    <col min="5457" max="5457" width="22.25" customWidth="1"/>
    <col min="5458" max="5458" width="18.75" customWidth="1"/>
    <col min="5459" max="5460" width="19" customWidth="1"/>
    <col min="5461" max="5461" width="19.08203125" customWidth="1"/>
    <col min="5462" max="5462" width="17.08203125" customWidth="1"/>
    <col min="5463" max="5464" width="7.75" hidden="1" customWidth="1"/>
    <col min="5465" max="5467" width="17.5" customWidth="1"/>
    <col min="5468" max="5468" width="10.58203125" customWidth="1"/>
    <col min="5469" max="5469" width="15.75" customWidth="1"/>
    <col min="5470" max="5470" width="30.08203125" customWidth="1"/>
    <col min="5471" max="5471" width="27.58203125" customWidth="1"/>
    <col min="5472" max="5472" width="21.08203125" customWidth="1"/>
    <col min="5473" max="5473" width="22.25" customWidth="1"/>
    <col min="5474" max="5474" width="18.75" customWidth="1"/>
    <col min="5475" max="5476" width="19" customWidth="1"/>
    <col min="5477" max="5477" width="19.08203125" customWidth="1"/>
    <col min="5478" max="5478" width="17.08203125" customWidth="1"/>
    <col min="5479" max="5480" width="7.75" hidden="1" customWidth="1"/>
    <col min="5481" max="5483" width="17.5" customWidth="1"/>
    <col min="5484" max="5484" width="10.58203125" customWidth="1"/>
    <col min="5485" max="5485" width="15.75" customWidth="1"/>
    <col min="5486" max="5486" width="30.08203125" customWidth="1"/>
    <col min="5487" max="5487" width="27.58203125" customWidth="1"/>
    <col min="5488" max="5488" width="21.08203125" customWidth="1"/>
    <col min="5489" max="5489" width="22.25" customWidth="1"/>
    <col min="5490" max="5490" width="18.75" customWidth="1"/>
    <col min="5491" max="5492" width="19" customWidth="1"/>
    <col min="5493" max="5493" width="19.08203125" customWidth="1"/>
    <col min="5494" max="5494" width="17.08203125" customWidth="1"/>
    <col min="5495" max="5496" width="7.75" hidden="1" customWidth="1"/>
    <col min="5497" max="5499" width="17.5" customWidth="1"/>
    <col min="5500" max="5500" width="10.58203125" customWidth="1"/>
    <col min="5501" max="5501" width="15.75" customWidth="1"/>
    <col min="5502" max="5502" width="30.08203125" customWidth="1"/>
    <col min="5503" max="5503" width="27.58203125" customWidth="1"/>
    <col min="5504" max="5504" width="21.08203125" customWidth="1"/>
    <col min="5505" max="5505" width="22.25" customWidth="1"/>
    <col min="5506" max="5506" width="18.75" customWidth="1"/>
    <col min="5507" max="5508" width="19" customWidth="1"/>
    <col min="5509" max="5509" width="19.08203125" customWidth="1"/>
    <col min="5510" max="5510" width="17.08203125" customWidth="1"/>
    <col min="5511" max="5512" width="7.75" hidden="1" customWidth="1"/>
    <col min="5513" max="5515" width="17.5" customWidth="1"/>
    <col min="5516" max="5516" width="10.58203125" customWidth="1"/>
    <col min="5517" max="5517" width="15.75" customWidth="1"/>
    <col min="5518" max="5518" width="30.08203125" customWidth="1"/>
    <col min="5519" max="5519" width="27.58203125" customWidth="1"/>
    <col min="5520" max="5520" width="21.08203125" customWidth="1"/>
    <col min="5521" max="5521" width="22.25" customWidth="1"/>
    <col min="5522" max="5522" width="18.75" customWidth="1"/>
    <col min="5523" max="5524" width="19" customWidth="1"/>
    <col min="5525" max="5525" width="19.08203125" customWidth="1"/>
    <col min="5526" max="5526" width="17.08203125" customWidth="1"/>
    <col min="5527" max="5528" width="7.75" hidden="1" customWidth="1"/>
    <col min="5529" max="5531" width="17.5" customWidth="1"/>
    <col min="5532" max="5532" width="10.58203125" customWidth="1"/>
    <col min="5533" max="5533" width="15.75" customWidth="1"/>
    <col min="5534" max="5534" width="30.08203125" customWidth="1"/>
    <col min="5535" max="5535" width="27.58203125" customWidth="1"/>
    <col min="5536" max="5536" width="21.08203125" customWidth="1"/>
    <col min="5537" max="5537" width="22.25" customWidth="1"/>
    <col min="5538" max="5538" width="18.75" customWidth="1"/>
    <col min="5539" max="5540" width="19" customWidth="1"/>
    <col min="5541" max="5541" width="19.08203125" customWidth="1"/>
    <col min="5542" max="5542" width="17.08203125" customWidth="1"/>
    <col min="5543" max="5544" width="7.75" hidden="1" customWidth="1"/>
    <col min="5545" max="5547" width="17.5" customWidth="1"/>
    <col min="5548" max="5548" width="10.58203125" customWidth="1"/>
    <col min="5549" max="5549" width="15.75" customWidth="1"/>
    <col min="5550" max="5550" width="30.08203125" customWidth="1"/>
    <col min="5551" max="5551" width="27.58203125" customWidth="1"/>
    <col min="5552" max="5552" width="21.08203125" customWidth="1"/>
    <col min="5553" max="5553" width="22.25" customWidth="1"/>
    <col min="5554" max="5554" width="18.75" customWidth="1"/>
    <col min="5555" max="5556" width="19" customWidth="1"/>
    <col min="5557" max="5557" width="19.08203125" customWidth="1"/>
    <col min="5558" max="5558" width="17.08203125" customWidth="1"/>
    <col min="5559" max="5560" width="7.75" hidden="1" customWidth="1"/>
    <col min="5561" max="5563" width="17.5" customWidth="1"/>
    <col min="5564" max="5564" width="10.58203125" customWidth="1"/>
    <col min="5565" max="5565" width="15.75" customWidth="1"/>
    <col min="5566" max="5566" width="30.08203125" customWidth="1"/>
    <col min="5567" max="5567" width="27.58203125" customWidth="1"/>
    <col min="5568" max="5568" width="21.08203125" customWidth="1"/>
    <col min="5569" max="5569" width="22.25" customWidth="1"/>
    <col min="5570" max="5570" width="18.75" customWidth="1"/>
    <col min="5571" max="5572" width="19" customWidth="1"/>
    <col min="5573" max="5573" width="19.08203125" customWidth="1"/>
    <col min="5574" max="5574" width="17.08203125" customWidth="1"/>
    <col min="5575" max="5576" width="7.75" hidden="1" customWidth="1"/>
    <col min="5577" max="5579" width="17.5" customWidth="1"/>
    <col min="5580" max="5580" width="10.58203125" customWidth="1"/>
    <col min="5581" max="5581" width="15.75" customWidth="1"/>
    <col min="5582" max="5582" width="30.08203125" customWidth="1"/>
    <col min="5583" max="5583" width="27.58203125" customWidth="1"/>
    <col min="5584" max="5584" width="21.08203125" customWidth="1"/>
    <col min="5585" max="5585" width="22.25" customWidth="1"/>
    <col min="5586" max="5586" width="18.75" customWidth="1"/>
    <col min="5587" max="5588" width="19" customWidth="1"/>
    <col min="5589" max="5589" width="19.08203125" customWidth="1"/>
    <col min="5590" max="5590" width="17.08203125" customWidth="1"/>
    <col min="5591" max="5592" width="7.75" hidden="1" customWidth="1"/>
    <col min="5593" max="5595" width="17.5" customWidth="1"/>
    <col min="5596" max="5596" width="10.58203125" customWidth="1"/>
    <col min="5597" max="5597" width="15.75" customWidth="1"/>
    <col min="5598" max="5598" width="30.08203125" customWidth="1"/>
    <col min="5599" max="5599" width="27.58203125" customWidth="1"/>
    <col min="5600" max="5600" width="21.08203125" customWidth="1"/>
    <col min="5601" max="5601" width="22.25" customWidth="1"/>
    <col min="5602" max="5602" width="18.75" customWidth="1"/>
    <col min="5603" max="5604" width="19" customWidth="1"/>
    <col min="5605" max="5605" width="19.08203125" customWidth="1"/>
    <col min="5606" max="5606" width="17.08203125" customWidth="1"/>
    <col min="5607" max="5608" width="7.75" hidden="1" customWidth="1"/>
    <col min="5609" max="5611" width="17.5" customWidth="1"/>
    <col min="5612" max="5612" width="10.58203125" customWidth="1"/>
    <col min="5613" max="5613" width="15.75" customWidth="1"/>
    <col min="5614" max="5614" width="30.08203125" customWidth="1"/>
    <col min="5615" max="5615" width="27.58203125" customWidth="1"/>
    <col min="5616" max="5616" width="21.08203125" customWidth="1"/>
    <col min="5617" max="5617" width="22.25" customWidth="1"/>
    <col min="5618" max="5618" width="18.75" customWidth="1"/>
    <col min="5619" max="5620" width="19" customWidth="1"/>
    <col min="5621" max="5621" width="19.08203125" customWidth="1"/>
    <col min="5622" max="5622" width="17.08203125" customWidth="1"/>
    <col min="5623" max="5624" width="7.75" hidden="1" customWidth="1"/>
    <col min="5625" max="5627" width="17.5" customWidth="1"/>
    <col min="5628" max="5628" width="10.58203125" customWidth="1"/>
    <col min="5629" max="5629" width="15.75" customWidth="1"/>
    <col min="5630" max="5630" width="30.08203125" customWidth="1"/>
    <col min="5631" max="5631" width="27.58203125" customWidth="1"/>
    <col min="5632" max="5632" width="21.08203125" customWidth="1"/>
    <col min="5633" max="5633" width="22.25" customWidth="1"/>
    <col min="5634" max="5634" width="18.75" customWidth="1"/>
    <col min="5635" max="5636" width="19" customWidth="1"/>
    <col min="5637" max="5637" width="19.08203125" customWidth="1"/>
    <col min="5638" max="5638" width="17.08203125" customWidth="1"/>
    <col min="5639" max="5640" width="7.75" hidden="1" customWidth="1"/>
    <col min="5641" max="5643" width="17.5" customWidth="1"/>
    <col min="5644" max="5644" width="10.58203125" customWidth="1"/>
    <col min="5645" max="5645" width="15.75" customWidth="1"/>
    <col min="5646" max="5646" width="30.08203125" customWidth="1"/>
    <col min="5647" max="5647" width="27.58203125" customWidth="1"/>
    <col min="5648" max="5648" width="21.08203125" customWidth="1"/>
    <col min="5649" max="5649" width="22.25" customWidth="1"/>
    <col min="5650" max="5650" width="18.75" customWidth="1"/>
    <col min="5651" max="5652" width="19" customWidth="1"/>
    <col min="5653" max="5653" width="19.08203125" customWidth="1"/>
    <col min="5654" max="5654" width="17.08203125" customWidth="1"/>
    <col min="5655" max="5656" width="7.75" hidden="1" customWidth="1"/>
    <col min="5657" max="5659" width="17.5" customWidth="1"/>
    <col min="5660" max="5660" width="10.58203125" customWidth="1"/>
    <col min="5661" max="5661" width="15.75" customWidth="1"/>
    <col min="5662" max="5662" width="30.08203125" customWidth="1"/>
    <col min="5663" max="5663" width="27.58203125" customWidth="1"/>
    <col min="5664" max="5664" width="21.08203125" customWidth="1"/>
    <col min="5665" max="5665" width="22.25" customWidth="1"/>
    <col min="5666" max="5666" width="18.75" customWidth="1"/>
    <col min="5667" max="5668" width="19" customWidth="1"/>
    <col min="5669" max="5669" width="19.08203125" customWidth="1"/>
    <col min="5670" max="5670" width="17.08203125" customWidth="1"/>
    <col min="5671" max="5672" width="7.75" hidden="1" customWidth="1"/>
    <col min="5673" max="5675" width="17.5" customWidth="1"/>
    <col min="5676" max="5676" width="10.58203125" customWidth="1"/>
    <col min="5677" max="5677" width="15.75" customWidth="1"/>
    <col min="5678" max="5678" width="30.08203125" customWidth="1"/>
    <col min="5679" max="5679" width="27.58203125" customWidth="1"/>
    <col min="5680" max="5680" width="21.08203125" customWidth="1"/>
    <col min="5681" max="5681" width="22.25" customWidth="1"/>
    <col min="5682" max="5682" width="18.75" customWidth="1"/>
    <col min="5683" max="5684" width="19" customWidth="1"/>
    <col min="5685" max="5685" width="19.08203125" customWidth="1"/>
    <col min="5686" max="5686" width="17.08203125" customWidth="1"/>
    <col min="5687" max="5688" width="7.75" hidden="1" customWidth="1"/>
    <col min="5689" max="5691" width="17.5" customWidth="1"/>
    <col min="5692" max="5692" width="10.58203125" customWidth="1"/>
    <col min="5693" max="5693" width="15.75" customWidth="1"/>
    <col min="5694" max="5694" width="30.08203125" customWidth="1"/>
    <col min="5695" max="5695" width="27.58203125" customWidth="1"/>
    <col min="5696" max="5696" width="21.08203125" customWidth="1"/>
    <col min="5697" max="5697" width="22.25" customWidth="1"/>
    <col min="5698" max="5698" width="18.75" customWidth="1"/>
    <col min="5699" max="5700" width="19" customWidth="1"/>
    <col min="5701" max="5701" width="19.08203125" customWidth="1"/>
    <col min="5702" max="5702" width="17.08203125" customWidth="1"/>
    <col min="5703" max="5704" width="7.75" hidden="1" customWidth="1"/>
    <col min="5705" max="5707" width="17.5" customWidth="1"/>
    <col min="5708" max="5708" width="10.58203125" customWidth="1"/>
    <col min="5709" max="5709" width="15.75" customWidth="1"/>
    <col min="5710" max="5710" width="30.08203125" customWidth="1"/>
    <col min="5711" max="5711" width="27.58203125" customWidth="1"/>
    <col min="5712" max="5712" width="21.08203125" customWidth="1"/>
    <col min="5713" max="5713" width="22.25" customWidth="1"/>
    <col min="5714" max="5714" width="18.75" customWidth="1"/>
    <col min="5715" max="5716" width="19" customWidth="1"/>
    <col min="5717" max="5717" width="19.08203125" customWidth="1"/>
    <col min="5718" max="5718" width="17.08203125" customWidth="1"/>
    <col min="5719" max="5720" width="7.75" hidden="1" customWidth="1"/>
    <col min="5721" max="5723" width="17.5" customWidth="1"/>
    <col min="5724" max="5724" width="10.58203125" customWidth="1"/>
    <col min="5725" max="5725" width="15.75" customWidth="1"/>
    <col min="5726" max="5726" width="30.08203125" customWidth="1"/>
    <col min="5727" max="5727" width="27.58203125" customWidth="1"/>
    <col min="5728" max="5728" width="21.08203125" customWidth="1"/>
    <col min="5729" max="5729" width="22.25" customWidth="1"/>
    <col min="5730" max="5730" width="18.75" customWidth="1"/>
    <col min="5731" max="5732" width="19" customWidth="1"/>
    <col min="5733" max="5733" width="19.08203125" customWidth="1"/>
    <col min="5734" max="5734" width="17.08203125" customWidth="1"/>
    <col min="5735" max="5736" width="7.75" hidden="1" customWidth="1"/>
    <col min="5737" max="5739" width="17.5" customWidth="1"/>
    <col min="5740" max="5740" width="10.58203125" customWidth="1"/>
    <col min="5741" max="5741" width="15.75" customWidth="1"/>
    <col min="5742" max="5742" width="30.08203125" customWidth="1"/>
    <col min="5743" max="5743" width="27.58203125" customWidth="1"/>
    <col min="5744" max="5744" width="21.08203125" customWidth="1"/>
    <col min="5745" max="5745" width="22.25" customWidth="1"/>
    <col min="5746" max="5746" width="18.75" customWidth="1"/>
    <col min="5747" max="5748" width="19" customWidth="1"/>
    <col min="5749" max="5749" width="19.08203125" customWidth="1"/>
    <col min="5750" max="5750" width="17.08203125" customWidth="1"/>
    <col min="5751" max="5752" width="7.75" hidden="1" customWidth="1"/>
    <col min="5753" max="5755" width="17.5" customWidth="1"/>
    <col min="5756" max="5756" width="10.58203125" customWidth="1"/>
    <col min="5757" max="5757" width="15.75" customWidth="1"/>
    <col min="5758" max="5758" width="30.08203125" customWidth="1"/>
    <col min="5759" max="5759" width="27.58203125" customWidth="1"/>
    <col min="5760" max="5760" width="21.08203125" customWidth="1"/>
    <col min="5761" max="5761" width="22.25" customWidth="1"/>
    <col min="5762" max="5762" width="18.75" customWidth="1"/>
    <col min="5763" max="5764" width="19" customWidth="1"/>
    <col min="5765" max="5765" width="19.08203125" customWidth="1"/>
    <col min="5766" max="5766" width="17.08203125" customWidth="1"/>
    <col min="5767" max="5768" width="7.75" hidden="1" customWidth="1"/>
    <col min="5769" max="5771" width="17.5" customWidth="1"/>
    <col min="5772" max="5772" width="10.58203125" customWidth="1"/>
    <col min="5773" max="5773" width="15.75" customWidth="1"/>
    <col min="5774" max="5774" width="30.08203125" customWidth="1"/>
    <col min="5775" max="5775" width="27.58203125" customWidth="1"/>
    <col min="5776" max="5776" width="21.08203125" customWidth="1"/>
    <col min="5777" max="5777" width="22.25" customWidth="1"/>
    <col min="5778" max="5778" width="18.75" customWidth="1"/>
    <col min="5779" max="5780" width="19" customWidth="1"/>
    <col min="5781" max="5781" width="19.08203125" customWidth="1"/>
    <col min="5782" max="5782" width="17.08203125" customWidth="1"/>
    <col min="5783" max="5784" width="7.75" hidden="1" customWidth="1"/>
    <col min="5785" max="5787" width="17.5" customWidth="1"/>
    <col min="5788" max="5788" width="10.58203125" customWidth="1"/>
    <col min="5789" max="5789" width="15.75" customWidth="1"/>
    <col min="5790" max="5790" width="30.08203125" customWidth="1"/>
    <col min="5791" max="5791" width="27.58203125" customWidth="1"/>
    <col min="5792" max="5792" width="21.08203125" customWidth="1"/>
    <col min="5793" max="5793" width="22.25" customWidth="1"/>
    <col min="5794" max="5794" width="18.75" customWidth="1"/>
    <col min="5795" max="5796" width="19" customWidth="1"/>
    <col min="5797" max="5797" width="19.08203125" customWidth="1"/>
    <col min="5798" max="5798" width="17.08203125" customWidth="1"/>
    <col min="5799" max="5800" width="7.75" hidden="1" customWidth="1"/>
    <col min="5801" max="5803" width="17.5" customWidth="1"/>
    <col min="5804" max="5804" width="10.58203125" customWidth="1"/>
    <col min="5805" max="5805" width="15.75" customWidth="1"/>
    <col min="5806" max="5806" width="30.08203125" customWidth="1"/>
    <col min="5807" max="5807" width="27.58203125" customWidth="1"/>
    <col min="5808" max="5808" width="21.08203125" customWidth="1"/>
    <col min="5809" max="5809" width="22.25" customWidth="1"/>
    <col min="5810" max="5810" width="18.75" customWidth="1"/>
    <col min="5811" max="5812" width="19" customWidth="1"/>
    <col min="5813" max="5813" width="19.08203125" customWidth="1"/>
    <col min="5814" max="5814" width="17.08203125" customWidth="1"/>
    <col min="5815" max="5816" width="7.75" hidden="1" customWidth="1"/>
    <col min="5817" max="5819" width="17.5" customWidth="1"/>
    <col min="5820" max="5820" width="10.58203125" customWidth="1"/>
    <col min="5821" max="5821" width="15.75" customWidth="1"/>
    <col min="5822" max="5822" width="30.08203125" customWidth="1"/>
    <col min="5823" max="5823" width="27.58203125" customWidth="1"/>
    <col min="5824" max="5824" width="21.08203125" customWidth="1"/>
    <col min="5825" max="5825" width="22.25" customWidth="1"/>
    <col min="5826" max="5826" width="18.75" customWidth="1"/>
    <col min="5827" max="5828" width="19" customWidth="1"/>
    <col min="5829" max="5829" width="19.08203125" customWidth="1"/>
    <col min="5830" max="5830" width="17.08203125" customWidth="1"/>
    <col min="5831" max="5832" width="7.75" hidden="1" customWidth="1"/>
    <col min="5833" max="5835" width="17.5" customWidth="1"/>
    <col min="5836" max="5836" width="10.58203125" customWidth="1"/>
    <col min="5837" max="5837" width="15.75" customWidth="1"/>
    <col min="5838" max="5838" width="30.08203125" customWidth="1"/>
    <col min="5839" max="5839" width="27.58203125" customWidth="1"/>
    <col min="5840" max="5840" width="21.08203125" customWidth="1"/>
    <col min="5841" max="5841" width="22.25" customWidth="1"/>
    <col min="5842" max="5842" width="18.75" customWidth="1"/>
    <col min="5843" max="5844" width="19" customWidth="1"/>
    <col min="5845" max="5845" width="19.08203125" customWidth="1"/>
    <col min="5846" max="5846" width="17.08203125" customWidth="1"/>
    <col min="5847" max="5848" width="7.75" hidden="1" customWidth="1"/>
    <col min="5849" max="5851" width="17.5" customWidth="1"/>
    <col min="5852" max="5852" width="10.58203125" customWidth="1"/>
    <col min="5853" max="5853" width="15.75" customWidth="1"/>
    <col min="5854" max="5854" width="30.08203125" customWidth="1"/>
    <col min="5855" max="5855" width="27.58203125" customWidth="1"/>
    <col min="5856" max="5856" width="21.08203125" customWidth="1"/>
    <col min="5857" max="5857" width="22.25" customWidth="1"/>
    <col min="5858" max="5858" width="18.75" customWidth="1"/>
    <col min="5859" max="5860" width="19" customWidth="1"/>
    <col min="5861" max="5861" width="19.08203125" customWidth="1"/>
    <col min="5862" max="5862" width="17.08203125" customWidth="1"/>
    <col min="5863" max="5864" width="7.75" hidden="1" customWidth="1"/>
    <col min="5865" max="5867" width="17.5" customWidth="1"/>
    <col min="5868" max="5868" width="10.58203125" customWidth="1"/>
    <col min="5869" max="5869" width="15.75" customWidth="1"/>
    <col min="5870" max="5870" width="30.08203125" customWidth="1"/>
    <col min="5871" max="5871" width="27.58203125" customWidth="1"/>
    <col min="5872" max="5872" width="21.08203125" customWidth="1"/>
    <col min="5873" max="5873" width="22.25" customWidth="1"/>
    <col min="5874" max="5874" width="18.75" customWidth="1"/>
    <col min="5875" max="5876" width="19" customWidth="1"/>
    <col min="5877" max="5877" width="19.08203125" customWidth="1"/>
    <col min="5878" max="5878" width="17.08203125" customWidth="1"/>
    <col min="5879" max="5880" width="7.75" hidden="1" customWidth="1"/>
    <col min="5881" max="5883" width="17.5" customWidth="1"/>
    <col min="5884" max="5884" width="10.58203125" customWidth="1"/>
    <col min="5885" max="5885" width="15.75" customWidth="1"/>
    <col min="5886" max="5886" width="30.08203125" customWidth="1"/>
    <col min="5887" max="5887" width="27.58203125" customWidth="1"/>
    <col min="5888" max="5888" width="21.08203125" customWidth="1"/>
    <col min="5889" max="5889" width="22.25" customWidth="1"/>
    <col min="5890" max="5890" width="18.75" customWidth="1"/>
    <col min="5891" max="5892" width="19" customWidth="1"/>
    <col min="5893" max="5893" width="19.08203125" customWidth="1"/>
    <col min="5894" max="5894" width="17.08203125" customWidth="1"/>
    <col min="5895" max="5896" width="7.75" hidden="1" customWidth="1"/>
    <col min="5897" max="5899" width="17.5" customWidth="1"/>
    <col min="5900" max="5900" width="10.58203125" customWidth="1"/>
    <col min="5901" max="5901" width="15.75" customWidth="1"/>
    <col min="5902" max="5902" width="30.08203125" customWidth="1"/>
    <col min="5903" max="5903" width="27.58203125" customWidth="1"/>
    <col min="5904" max="5904" width="21.08203125" customWidth="1"/>
    <col min="5905" max="5905" width="22.25" customWidth="1"/>
    <col min="5906" max="5906" width="18.75" customWidth="1"/>
    <col min="5907" max="5908" width="19" customWidth="1"/>
    <col min="5909" max="5909" width="19.08203125" customWidth="1"/>
    <col min="5910" max="5910" width="17.08203125" customWidth="1"/>
    <col min="5911" max="5912" width="7.75" hidden="1" customWidth="1"/>
    <col min="5913" max="5915" width="17.5" customWidth="1"/>
    <col min="5916" max="5916" width="10.58203125" customWidth="1"/>
    <col min="5917" max="5917" width="15.75" customWidth="1"/>
    <col min="5918" max="5918" width="30.08203125" customWidth="1"/>
    <col min="5919" max="5919" width="27.58203125" customWidth="1"/>
    <col min="5920" max="5920" width="21.08203125" customWidth="1"/>
    <col min="5921" max="5921" width="22.25" customWidth="1"/>
    <col min="5922" max="5922" width="18.75" customWidth="1"/>
    <col min="5923" max="5924" width="19" customWidth="1"/>
    <col min="5925" max="5925" width="19.08203125" customWidth="1"/>
    <col min="5926" max="5926" width="17.08203125" customWidth="1"/>
    <col min="5927" max="5928" width="7.75" hidden="1" customWidth="1"/>
    <col min="5929" max="5931" width="17.5" customWidth="1"/>
    <col min="5932" max="5932" width="10.58203125" customWidth="1"/>
    <col min="5933" max="5933" width="15.75" customWidth="1"/>
    <col min="5934" max="5934" width="30.08203125" customWidth="1"/>
    <col min="5935" max="5935" width="27.58203125" customWidth="1"/>
    <col min="5936" max="5936" width="21.08203125" customWidth="1"/>
    <col min="5937" max="5937" width="22.25" customWidth="1"/>
    <col min="5938" max="5938" width="18.75" customWidth="1"/>
    <col min="5939" max="5940" width="19" customWidth="1"/>
    <col min="5941" max="5941" width="19.08203125" customWidth="1"/>
    <col min="5942" max="5942" width="17.08203125" customWidth="1"/>
    <col min="5943" max="5944" width="7.75" hidden="1" customWidth="1"/>
    <col min="5945" max="5947" width="17.5" customWidth="1"/>
    <col min="5948" max="5948" width="10.58203125" customWidth="1"/>
    <col min="5949" max="5949" width="15.75" customWidth="1"/>
    <col min="5950" max="5950" width="30.08203125" customWidth="1"/>
    <col min="5951" max="5951" width="27.58203125" customWidth="1"/>
    <col min="5952" max="5952" width="21.08203125" customWidth="1"/>
    <col min="5953" max="5953" width="22.25" customWidth="1"/>
    <col min="5954" max="5954" width="18.75" customWidth="1"/>
    <col min="5955" max="5956" width="19" customWidth="1"/>
    <col min="5957" max="5957" width="19.08203125" customWidth="1"/>
    <col min="5958" max="5958" width="17.08203125" customWidth="1"/>
    <col min="5959" max="5960" width="7.75" hidden="1" customWidth="1"/>
    <col min="5961" max="5963" width="17.5" customWidth="1"/>
    <col min="5964" max="5964" width="10.58203125" customWidth="1"/>
    <col min="5965" max="5965" width="15.75" customWidth="1"/>
    <col min="5966" max="5966" width="30.08203125" customWidth="1"/>
    <col min="5967" max="5967" width="27.58203125" customWidth="1"/>
    <col min="5968" max="5968" width="21.08203125" customWidth="1"/>
    <col min="5969" max="5969" width="22.25" customWidth="1"/>
    <col min="5970" max="5970" width="18.75" customWidth="1"/>
    <col min="5971" max="5972" width="19" customWidth="1"/>
    <col min="5973" max="5973" width="19.08203125" customWidth="1"/>
    <col min="5974" max="5974" width="17.08203125" customWidth="1"/>
    <col min="5975" max="5976" width="7.75" hidden="1" customWidth="1"/>
    <col min="5977" max="5979" width="17.5" customWidth="1"/>
    <col min="5980" max="5980" width="10.58203125" customWidth="1"/>
    <col min="5981" max="5981" width="15.75" customWidth="1"/>
    <col min="5982" max="5982" width="30.08203125" customWidth="1"/>
    <col min="5983" max="5983" width="27.58203125" customWidth="1"/>
    <col min="5984" max="5984" width="21.08203125" customWidth="1"/>
    <col min="5985" max="5985" width="22.25" customWidth="1"/>
    <col min="5986" max="5986" width="18.75" customWidth="1"/>
    <col min="5987" max="5988" width="19" customWidth="1"/>
    <col min="5989" max="5989" width="19.08203125" customWidth="1"/>
    <col min="5990" max="5990" width="17.08203125" customWidth="1"/>
    <col min="5991" max="5992" width="7.75" hidden="1" customWidth="1"/>
    <col min="5993" max="5995" width="17.5" customWidth="1"/>
    <col min="5996" max="5996" width="10.58203125" customWidth="1"/>
    <col min="5997" max="5997" width="15.75" customWidth="1"/>
    <col min="5998" max="5998" width="30.08203125" customWidth="1"/>
    <col min="5999" max="5999" width="27.58203125" customWidth="1"/>
    <col min="6000" max="6000" width="21.08203125" customWidth="1"/>
    <col min="6001" max="6001" width="22.25" customWidth="1"/>
    <col min="6002" max="6002" width="18.75" customWidth="1"/>
    <col min="6003" max="6004" width="19" customWidth="1"/>
    <col min="6005" max="6005" width="19.08203125" customWidth="1"/>
    <col min="6006" max="6006" width="17.08203125" customWidth="1"/>
    <col min="6007" max="6008" width="7.75" hidden="1" customWidth="1"/>
    <col min="6009" max="6011" width="17.5" customWidth="1"/>
    <col min="6012" max="6012" width="10.58203125" customWidth="1"/>
    <col min="6013" max="6013" width="15.75" customWidth="1"/>
    <col min="6014" max="6014" width="30.08203125" customWidth="1"/>
    <col min="6015" max="6015" width="27.58203125" customWidth="1"/>
    <col min="6016" max="6016" width="21.08203125" customWidth="1"/>
    <col min="6017" max="6017" width="22.25" customWidth="1"/>
    <col min="6018" max="6018" width="18.75" customWidth="1"/>
    <col min="6019" max="6020" width="19" customWidth="1"/>
    <col min="6021" max="6021" width="19.08203125" customWidth="1"/>
    <col min="6022" max="6022" width="17.08203125" customWidth="1"/>
    <col min="6023" max="6024" width="7.75" hidden="1" customWidth="1"/>
    <col min="6025" max="6027" width="17.5" customWidth="1"/>
    <col min="6028" max="6028" width="10.58203125" customWidth="1"/>
    <col min="6029" max="6029" width="15.75" customWidth="1"/>
    <col min="6030" max="6030" width="30.08203125" customWidth="1"/>
    <col min="6031" max="6031" width="27.58203125" customWidth="1"/>
    <col min="6032" max="6032" width="21.08203125" customWidth="1"/>
    <col min="6033" max="6033" width="22.25" customWidth="1"/>
    <col min="6034" max="6034" width="18.75" customWidth="1"/>
    <col min="6035" max="6036" width="19" customWidth="1"/>
    <col min="6037" max="6037" width="19.08203125" customWidth="1"/>
    <col min="6038" max="6038" width="17.08203125" customWidth="1"/>
    <col min="6039" max="6040" width="7.75" hidden="1" customWidth="1"/>
    <col min="6041" max="6043" width="17.5" customWidth="1"/>
    <col min="6044" max="6044" width="10.58203125" customWidth="1"/>
    <col min="6045" max="6045" width="15.75" customWidth="1"/>
    <col min="6046" max="6046" width="30.08203125" customWidth="1"/>
    <col min="6047" max="6047" width="27.58203125" customWidth="1"/>
    <col min="6048" max="6048" width="21.08203125" customWidth="1"/>
    <col min="6049" max="6049" width="22.25" customWidth="1"/>
    <col min="6050" max="6050" width="18.75" customWidth="1"/>
    <col min="6051" max="6052" width="19" customWidth="1"/>
    <col min="6053" max="6053" width="19.08203125" customWidth="1"/>
    <col min="6054" max="6054" width="17.08203125" customWidth="1"/>
    <col min="6055" max="6056" width="7.75" hidden="1" customWidth="1"/>
    <col min="6057" max="6059" width="17.5" customWidth="1"/>
    <col min="6060" max="6060" width="10.58203125" customWidth="1"/>
    <col min="6061" max="6061" width="15.75" customWidth="1"/>
    <col min="6062" max="6062" width="30.08203125" customWidth="1"/>
    <col min="6063" max="6063" width="27.58203125" customWidth="1"/>
    <col min="6064" max="6064" width="21.08203125" customWidth="1"/>
    <col min="6065" max="6065" width="22.25" customWidth="1"/>
    <col min="6066" max="6066" width="18.75" customWidth="1"/>
    <col min="6067" max="6068" width="19" customWidth="1"/>
    <col min="6069" max="6069" width="19.08203125" customWidth="1"/>
    <col min="6070" max="6070" width="17.08203125" customWidth="1"/>
    <col min="6071" max="6072" width="7.75" hidden="1" customWidth="1"/>
    <col min="6073" max="6075" width="17.5" customWidth="1"/>
    <col min="6076" max="6076" width="10.58203125" customWidth="1"/>
    <col min="6077" max="6077" width="15.75" customWidth="1"/>
    <col min="6078" max="6078" width="30.08203125" customWidth="1"/>
    <col min="6079" max="6079" width="27.58203125" customWidth="1"/>
    <col min="6080" max="6080" width="21.08203125" customWidth="1"/>
    <col min="6081" max="6081" width="22.25" customWidth="1"/>
    <col min="6082" max="6082" width="18.75" customWidth="1"/>
    <col min="6083" max="6084" width="19" customWidth="1"/>
    <col min="6085" max="6085" width="19.08203125" customWidth="1"/>
    <col min="6086" max="6086" width="17.08203125" customWidth="1"/>
    <col min="6087" max="6088" width="7.75" hidden="1" customWidth="1"/>
    <col min="6089" max="6091" width="17.5" customWidth="1"/>
    <col min="6092" max="6092" width="10.58203125" customWidth="1"/>
    <col min="6093" max="6093" width="15.75" customWidth="1"/>
    <col min="6094" max="6094" width="30.08203125" customWidth="1"/>
    <col min="6095" max="6095" width="27.58203125" customWidth="1"/>
    <col min="6096" max="6096" width="21.08203125" customWidth="1"/>
    <col min="6097" max="6097" width="22.25" customWidth="1"/>
    <col min="6098" max="6098" width="18.75" customWidth="1"/>
    <col min="6099" max="6100" width="19" customWidth="1"/>
    <col min="6101" max="6101" width="19.08203125" customWidth="1"/>
    <col min="6102" max="6102" width="17.08203125" customWidth="1"/>
    <col min="6103" max="6104" width="7.75" hidden="1" customWidth="1"/>
    <col min="6105" max="6107" width="17.5" customWidth="1"/>
    <col min="6108" max="6108" width="10.58203125" customWidth="1"/>
    <col min="6109" max="6109" width="15.75" customWidth="1"/>
    <col min="6110" max="6110" width="30.08203125" customWidth="1"/>
    <col min="6111" max="6111" width="27.58203125" customWidth="1"/>
    <col min="6112" max="6112" width="21.08203125" customWidth="1"/>
    <col min="6113" max="6113" width="22.25" customWidth="1"/>
    <col min="6114" max="6114" width="18.75" customWidth="1"/>
    <col min="6115" max="6116" width="19" customWidth="1"/>
    <col min="6117" max="6117" width="19.08203125" customWidth="1"/>
    <col min="6118" max="6118" width="17.08203125" customWidth="1"/>
    <col min="6119" max="6120" width="7.75" hidden="1" customWidth="1"/>
    <col min="6121" max="6123" width="17.5" customWidth="1"/>
    <col min="6124" max="6124" width="10.58203125" customWidth="1"/>
    <col min="6125" max="6125" width="15.75" customWidth="1"/>
    <col min="6126" max="6126" width="30.08203125" customWidth="1"/>
    <col min="6127" max="6127" width="27.58203125" customWidth="1"/>
    <col min="6128" max="6128" width="21.08203125" customWidth="1"/>
    <col min="6129" max="6129" width="22.25" customWidth="1"/>
    <col min="6130" max="6130" width="18.75" customWidth="1"/>
    <col min="6131" max="6132" width="19" customWidth="1"/>
    <col min="6133" max="6133" width="19.08203125" customWidth="1"/>
    <col min="6134" max="6134" width="17.08203125" customWidth="1"/>
    <col min="6135" max="6136" width="7.75" hidden="1" customWidth="1"/>
    <col min="6137" max="6139" width="17.5" customWidth="1"/>
    <col min="6140" max="6140" width="10.58203125" customWidth="1"/>
    <col min="6141" max="6141" width="15.75" customWidth="1"/>
    <col min="6142" max="6142" width="30.08203125" customWidth="1"/>
    <col min="6143" max="6143" width="27.58203125" customWidth="1"/>
    <col min="6144" max="6144" width="21.08203125" customWidth="1"/>
    <col min="6145" max="6145" width="22.25" customWidth="1"/>
    <col min="6146" max="6146" width="18.75" customWidth="1"/>
    <col min="6147" max="6148" width="19" customWidth="1"/>
    <col min="6149" max="6149" width="19.08203125" customWidth="1"/>
    <col min="6150" max="6150" width="17.08203125" customWidth="1"/>
    <col min="6151" max="6152" width="7.75" hidden="1" customWidth="1"/>
    <col min="6153" max="6155" width="17.5" customWidth="1"/>
    <col min="6156" max="6156" width="10.58203125" customWidth="1"/>
    <col min="6157" max="6157" width="15.75" customWidth="1"/>
    <col min="6158" max="6158" width="30.08203125" customWidth="1"/>
    <col min="6159" max="6159" width="27.58203125" customWidth="1"/>
    <col min="6160" max="6160" width="21.08203125" customWidth="1"/>
    <col min="6161" max="6161" width="22.25" customWidth="1"/>
    <col min="6162" max="6162" width="18.75" customWidth="1"/>
    <col min="6163" max="6164" width="19" customWidth="1"/>
    <col min="6165" max="6165" width="19.08203125" customWidth="1"/>
    <col min="6166" max="6166" width="17.08203125" customWidth="1"/>
    <col min="6167" max="6168" width="7.75" hidden="1" customWidth="1"/>
    <col min="6169" max="6171" width="17.5" customWidth="1"/>
    <col min="6172" max="6172" width="10.58203125" customWidth="1"/>
    <col min="6173" max="6173" width="15.75" customWidth="1"/>
    <col min="6174" max="6174" width="30.08203125" customWidth="1"/>
    <col min="6175" max="6175" width="27.58203125" customWidth="1"/>
    <col min="6176" max="6176" width="21.08203125" customWidth="1"/>
    <col min="6177" max="6177" width="22.25" customWidth="1"/>
    <col min="6178" max="6178" width="18.75" customWidth="1"/>
    <col min="6179" max="6180" width="19" customWidth="1"/>
    <col min="6181" max="6181" width="19.08203125" customWidth="1"/>
    <col min="6182" max="6182" width="17.08203125" customWidth="1"/>
    <col min="6183" max="6184" width="7.75" hidden="1" customWidth="1"/>
    <col min="6185" max="6187" width="17.5" customWidth="1"/>
    <col min="6188" max="6188" width="10.58203125" customWidth="1"/>
    <col min="6189" max="6189" width="15.75" customWidth="1"/>
    <col min="6190" max="6190" width="30.08203125" customWidth="1"/>
    <col min="6191" max="6191" width="27.58203125" customWidth="1"/>
    <col min="6192" max="6192" width="21.08203125" customWidth="1"/>
    <col min="6193" max="6193" width="22.25" customWidth="1"/>
    <col min="6194" max="6194" width="18.75" customWidth="1"/>
    <col min="6195" max="6196" width="19" customWidth="1"/>
    <col min="6197" max="6197" width="19.08203125" customWidth="1"/>
    <col min="6198" max="6198" width="17.08203125" customWidth="1"/>
    <col min="6199" max="6200" width="7.75" hidden="1" customWidth="1"/>
    <col min="6201" max="6203" width="17.5" customWidth="1"/>
    <col min="6204" max="6204" width="10.58203125" customWidth="1"/>
    <col min="6205" max="6205" width="15.75" customWidth="1"/>
    <col min="6206" max="6206" width="30.08203125" customWidth="1"/>
    <col min="6207" max="6207" width="27.58203125" customWidth="1"/>
    <col min="6208" max="6208" width="21.08203125" customWidth="1"/>
    <col min="6209" max="6209" width="22.25" customWidth="1"/>
    <col min="6210" max="6210" width="18.75" customWidth="1"/>
    <col min="6211" max="6212" width="19" customWidth="1"/>
    <col min="6213" max="6213" width="19.08203125" customWidth="1"/>
    <col min="6214" max="6214" width="17.08203125" customWidth="1"/>
    <col min="6215" max="6216" width="7.75" hidden="1" customWidth="1"/>
    <col min="6217" max="6219" width="17.5" customWidth="1"/>
    <col min="6220" max="6220" width="10.58203125" customWidth="1"/>
    <col min="6221" max="6221" width="15.75" customWidth="1"/>
    <col min="6222" max="6222" width="30.08203125" customWidth="1"/>
    <col min="6223" max="6223" width="27.58203125" customWidth="1"/>
    <col min="6224" max="6224" width="21.08203125" customWidth="1"/>
    <col min="6225" max="6225" width="22.25" customWidth="1"/>
    <col min="6226" max="6226" width="18.75" customWidth="1"/>
    <col min="6227" max="6228" width="19" customWidth="1"/>
    <col min="6229" max="6229" width="19.08203125" customWidth="1"/>
    <col min="6230" max="6230" width="17.08203125" customWidth="1"/>
    <col min="6231" max="6232" width="7.75" hidden="1" customWidth="1"/>
    <col min="6233" max="6235" width="17.5" customWidth="1"/>
    <col min="6236" max="6236" width="10.58203125" customWidth="1"/>
    <col min="6237" max="6237" width="15.75" customWidth="1"/>
    <col min="6238" max="6238" width="30.08203125" customWidth="1"/>
    <col min="6239" max="6239" width="27.58203125" customWidth="1"/>
    <col min="6240" max="6240" width="21.08203125" customWidth="1"/>
    <col min="6241" max="6241" width="22.25" customWidth="1"/>
    <col min="6242" max="6242" width="18.75" customWidth="1"/>
    <col min="6243" max="6244" width="19" customWidth="1"/>
    <col min="6245" max="6245" width="19.08203125" customWidth="1"/>
    <col min="6246" max="6246" width="17.08203125" customWidth="1"/>
    <col min="6247" max="6248" width="7.75" hidden="1" customWidth="1"/>
    <col min="6249" max="6251" width="17.5" customWidth="1"/>
    <col min="6252" max="6252" width="10.58203125" customWidth="1"/>
    <col min="6253" max="6253" width="15.75" customWidth="1"/>
    <col min="6254" max="6254" width="30.08203125" customWidth="1"/>
    <col min="6255" max="6255" width="27.58203125" customWidth="1"/>
    <col min="6256" max="6256" width="21.08203125" customWidth="1"/>
    <col min="6257" max="6257" width="22.25" customWidth="1"/>
    <col min="6258" max="6258" width="18.75" customWidth="1"/>
    <col min="6259" max="6260" width="19" customWidth="1"/>
    <col min="6261" max="6261" width="19.08203125" customWidth="1"/>
    <col min="6262" max="6262" width="17.08203125" customWidth="1"/>
    <col min="6263" max="6264" width="7.75" hidden="1" customWidth="1"/>
    <col min="6265" max="6267" width="17.5" customWidth="1"/>
    <col min="6268" max="6268" width="10.58203125" customWidth="1"/>
    <col min="6269" max="6269" width="15.75" customWidth="1"/>
    <col min="6270" max="6270" width="30.08203125" customWidth="1"/>
    <col min="6271" max="6271" width="27.58203125" customWidth="1"/>
    <col min="6272" max="6272" width="21.08203125" customWidth="1"/>
    <col min="6273" max="6273" width="22.25" customWidth="1"/>
    <col min="6274" max="6274" width="18.75" customWidth="1"/>
    <col min="6275" max="6276" width="19" customWidth="1"/>
    <col min="6277" max="6277" width="19.08203125" customWidth="1"/>
    <col min="6278" max="6278" width="17.08203125" customWidth="1"/>
    <col min="6279" max="6280" width="7.75" hidden="1" customWidth="1"/>
    <col min="6281" max="6283" width="17.5" customWidth="1"/>
    <col min="6284" max="6284" width="10.58203125" customWidth="1"/>
    <col min="6285" max="6285" width="15.75" customWidth="1"/>
    <col min="6286" max="6286" width="30.08203125" customWidth="1"/>
    <col min="6287" max="6287" width="27.58203125" customWidth="1"/>
    <col min="6288" max="6288" width="21.08203125" customWidth="1"/>
    <col min="6289" max="6289" width="22.25" customWidth="1"/>
    <col min="6290" max="6290" width="18.75" customWidth="1"/>
    <col min="6291" max="6292" width="19" customWidth="1"/>
    <col min="6293" max="6293" width="19.08203125" customWidth="1"/>
    <col min="6294" max="6294" width="17.08203125" customWidth="1"/>
    <col min="6295" max="6296" width="7.75" hidden="1" customWidth="1"/>
    <col min="6297" max="6299" width="17.5" customWidth="1"/>
    <col min="6300" max="6300" width="10.58203125" customWidth="1"/>
    <col min="6301" max="6301" width="15.75" customWidth="1"/>
    <col min="6302" max="6302" width="30.08203125" customWidth="1"/>
    <col min="6303" max="6303" width="27.58203125" customWidth="1"/>
    <col min="6304" max="6304" width="21.08203125" customWidth="1"/>
    <col min="6305" max="6305" width="22.25" customWidth="1"/>
    <col min="6306" max="6306" width="18.75" customWidth="1"/>
    <col min="6307" max="6308" width="19" customWidth="1"/>
    <col min="6309" max="6309" width="19.08203125" customWidth="1"/>
    <col min="6310" max="6310" width="17.08203125" customWidth="1"/>
    <col min="6311" max="6312" width="7.75" hidden="1" customWidth="1"/>
    <col min="6313" max="6315" width="17.5" customWidth="1"/>
    <col min="6316" max="6316" width="10.58203125" customWidth="1"/>
    <col min="6317" max="6317" width="15.75" customWidth="1"/>
    <col min="6318" max="6318" width="30.08203125" customWidth="1"/>
    <col min="6319" max="6319" width="27.58203125" customWidth="1"/>
    <col min="6320" max="6320" width="21.08203125" customWidth="1"/>
    <col min="6321" max="6321" width="22.25" customWidth="1"/>
    <col min="6322" max="6322" width="18.75" customWidth="1"/>
    <col min="6323" max="6324" width="19" customWidth="1"/>
    <col min="6325" max="6325" width="19.08203125" customWidth="1"/>
    <col min="6326" max="6326" width="17.08203125" customWidth="1"/>
    <col min="6327" max="6328" width="7.75" hidden="1" customWidth="1"/>
    <col min="6329" max="6331" width="17.5" customWidth="1"/>
    <col min="6332" max="6332" width="10.58203125" customWidth="1"/>
    <col min="6333" max="6333" width="15.75" customWidth="1"/>
    <col min="6334" max="6334" width="30.08203125" customWidth="1"/>
    <col min="6335" max="6335" width="27.58203125" customWidth="1"/>
    <col min="6336" max="6336" width="21.08203125" customWidth="1"/>
    <col min="6337" max="6337" width="22.25" customWidth="1"/>
    <col min="6338" max="6338" width="18.75" customWidth="1"/>
    <col min="6339" max="6340" width="19" customWidth="1"/>
    <col min="6341" max="6341" width="19.08203125" customWidth="1"/>
    <col min="6342" max="6342" width="17.08203125" customWidth="1"/>
    <col min="6343" max="6344" width="7.75" hidden="1" customWidth="1"/>
    <col min="6345" max="6347" width="17.5" customWidth="1"/>
    <col min="6348" max="6348" width="10.58203125" customWidth="1"/>
    <col min="6349" max="6349" width="15.75" customWidth="1"/>
    <col min="6350" max="6350" width="30.08203125" customWidth="1"/>
    <col min="6351" max="6351" width="27.58203125" customWidth="1"/>
    <col min="6352" max="6352" width="21.08203125" customWidth="1"/>
    <col min="6353" max="6353" width="22.25" customWidth="1"/>
    <col min="6354" max="6354" width="18.75" customWidth="1"/>
    <col min="6355" max="6356" width="19" customWidth="1"/>
    <col min="6357" max="6357" width="19.08203125" customWidth="1"/>
    <col min="6358" max="6358" width="17.08203125" customWidth="1"/>
    <col min="6359" max="6360" width="7.75" hidden="1" customWidth="1"/>
    <col min="6361" max="6363" width="17.5" customWidth="1"/>
    <col min="6364" max="6364" width="10.58203125" customWidth="1"/>
    <col min="6365" max="6365" width="15.75" customWidth="1"/>
    <col min="6366" max="6366" width="30.08203125" customWidth="1"/>
    <col min="6367" max="6367" width="27.58203125" customWidth="1"/>
    <col min="6368" max="6368" width="21.08203125" customWidth="1"/>
    <col min="6369" max="6369" width="22.25" customWidth="1"/>
    <col min="6370" max="6370" width="18.75" customWidth="1"/>
    <col min="6371" max="6372" width="19" customWidth="1"/>
    <col min="6373" max="6373" width="19.08203125" customWidth="1"/>
    <col min="6374" max="6374" width="17.08203125" customWidth="1"/>
    <col min="6375" max="6376" width="7.75" hidden="1" customWidth="1"/>
    <col min="6377" max="6379" width="17.5" customWidth="1"/>
    <col min="6380" max="6380" width="10.58203125" customWidth="1"/>
    <col min="6381" max="6381" width="15.75" customWidth="1"/>
    <col min="6382" max="6382" width="30.08203125" customWidth="1"/>
    <col min="6383" max="6383" width="27.58203125" customWidth="1"/>
    <col min="6384" max="6384" width="21.08203125" customWidth="1"/>
    <col min="6385" max="6385" width="22.25" customWidth="1"/>
    <col min="6386" max="6386" width="18.75" customWidth="1"/>
    <col min="6387" max="6388" width="19" customWidth="1"/>
    <col min="6389" max="6389" width="19.08203125" customWidth="1"/>
    <col min="6390" max="6390" width="17.08203125" customWidth="1"/>
    <col min="6391" max="6392" width="7.75" hidden="1" customWidth="1"/>
    <col min="6393" max="6395" width="17.5" customWidth="1"/>
    <col min="6396" max="6396" width="10.58203125" customWidth="1"/>
    <col min="6397" max="6397" width="15.75" customWidth="1"/>
    <col min="6398" max="6398" width="30.08203125" customWidth="1"/>
    <col min="6399" max="6399" width="27.58203125" customWidth="1"/>
    <col min="6400" max="6400" width="21.08203125" customWidth="1"/>
    <col min="6401" max="6401" width="22.25" customWidth="1"/>
    <col min="6402" max="6402" width="18.75" customWidth="1"/>
    <col min="6403" max="6404" width="19" customWidth="1"/>
    <col min="6405" max="6405" width="19.08203125" customWidth="1"/>
    <col min="6406" max="6406" width="17.08203125" customWidth="1"/>
    <col min="6407" max="6408" width="7.75" hidden="1" customWidth="1"/>
    <col min="6409" max="6411" width="17.5" customWidth="1"/>
    <col min="6412" max="6412" width="10.58203125" customWidth="1"/>
    <col min="6413" max="6413" width="15.75" customWidth="1"/>
    <col min="6414" max="6414" width="30.08203125" customWidth="1"/>
    <col min="6415" max="6415" width="27.58203125" customWidth="1"/>
    <col min="6416" max="6416" width="21.08203125" customWidth="1"/>
    <col min="6417" max="6417" width="22.25" customWidth="1"/>
    <col min="6418" max="6418" width="18.75" customWidth="1"/>
    <col min="6419" max="6420" width="19" customWidth="1"/>
    <col min="6421" max="6421" width="19.08203125" customWidth="1"/>
    <col min="6422" max="6422" width="17.08203125" customWidth="1"/>
    <col min="6423" max="6424" width="7.75" hidden="1" customWidth="1"/>
    <col min="6425" max="6427" width="17.5" customWidth="1"/>
    <col min="6428" max="6428" width="10.58203125" customWidth="1"/>
    <col min="6429" max="6429" width="15.75" customWidth="1"/>
    <col min="6430" max="6430" width="30.08203125" customWidth="1"/>
    <col min="6431" max="6431" width="27.58203125" customWidth="1"/>
    <col min="6432" max="6432" width="21.08203125" customWidth="1"/>
    <col min="6433" max="6433" width="22.25" customWidth="1"/>
    <col min="6434" max="6434" width="18.75" customWidth="1"/>
    <col min="6435" max="6436" width="19" customWidth="1"/>
    <col min="6437" max="6437" width="19.08203125" customWidth="1"/>
    <col min="6438" max="6438" width="17.08203125" customWidth="1"/>
    <col min="6439" max="6440" width="7.75" hidden="1" customWidth="1"/>
    <col min="6441" max="6443" width="17.5" customWidth="1"/>
    <col min="6444" max="6444" width="10.58203125" customWidth="1"/>
    <col min="6445" max="6445" width="15.75" customWidth="1"/>
    <col min="6446" max="6446" width="30.08203125" customWidth="1"/>
    <col min="6447" max="6447" width="27.58203125" customWidth="1"/>
    <col min="6448" max="6448" width="21.08203125" customWidth="1"/>
    <col min="6449" max="6449" width="22.25" customWidth="1"/>
    <col min="6450" max="6450" width="18.75" customWidth="1"/>
    <col min="6451" max="6452" width="19" customWidth="1"/>
    <col min="6453" max="6453" width="19.08203125" customWidth="1"/>
    <col min="6454" max="6454" width="17.08203125" customWidth="1"/>
    <col min="6455" max="6456" width="7.75" hidden="1" customWidth="1"/>
    <col min="6457" max="6459" width="17.5" customWidth="1"/>
    <col min="6460" max="6460" width="10.58203125" customWidth="1"/>
    <col min="6461" max="6461" width="15.75" customWidth="1"/>
    <col min="6462" max="6462" width="30.08203125" customWidth="1"/>
    <col min="6463" max="6463" width="27.58203125" customWidth="1"/>
    <col min="6464" max="6464" width="21.08203125" customWidth="1"/>
    <col min="6465" max="6465" width="22.25" customWidth="1"/>
    <col min="6466" max="6466" width="18.75" customWidth="1"/>
    <col min="6467" max="6468" width="19" customWidth="1"/>
    <col min="6469" max="6469" width="19.08203125" customWidth="1"/>
    <col min="6470" max="6470" width="17.08203125" customWidth="1"/>
    <col min="6471" max="6472" width="7.75" hidden="1" customWidth="1"/>
    <col min="6473" max="6475" width="17.5" customWidth="1"/>
    <col min="6476" max="6476" width="10.58203125" customWidth="1"/>
    <col min="6477" max="6477" width="15.75" customWidth="1"/>
    <col min="6478" max="6478" width="30.08203125" customWidth="1"/>
    <col min="6479" max="6479" width="27.58203125" customWidth="1"/>
    <col min="6480" max="6480" width="21.08203125" customWidth="1"/>
    <col min="6481" max="6481" width="22.25" customWidth="1"/>
    <col min="6482" max="6482" width="18.75" customWidth="1"/>
    <col min="6483" max="6484" width="19" customWidth="1"/>
    <col min="6485" max="6485" width="19.08203125" customWidth="1"/>
    <col min="6486" max="6486" width="17.08203125" customWidth="1"/>
    <col min="6487" max="6488" width="7.75" hidden="1" customWidth="1"/>
    <col min="6489" max="6491" width="17.5" customWidth="1"/>
    <col min="6492" max="6492" width="10.58203125" customWidth="1"/>
    <col min="6493" max="6493" width="15.75" customWidth="1"/>
    <col min="6494" max="6494" width="30.08203125" customWidth="1"/>
    <col min="6495" max="6495" width="27.58203125" customWidth="1"/>
    <col min="6496" max="6496" width="21.08203125" customWidth="1"/>
    <col min="6497" max="6497" width="22.25" customWidth="1"/>
    <col min="6498" max="6498" width="18.75" customWidth="1"/>
    <col min="6499" max="6500" width="19" customWidth="1"/>
    <col min="6501" max="6501" width="19.08203125" customWidth="1"/>
    <col min="6502" max="6502" width="17.08203125" customWidth="1"/>
    <col min="6503" max="6504" width="7.75" hidden="1" customWidth="1"/>
    <col min="6505" max="6507" width="17.5" customWidth="1"/>
    <col min="6508" max="6508" width="10.58203125" customWidth="1"/>
    <col min="6509" max="6509" width="15.75" customWidth="1"/>
    <col min="6510" max="6510" width="30.08203125" customWidth="1"/>
    <col min="6511" max="6511" width="27.58203125" customWidth="1"/>
    <col min="6512" max="6512" width="21.08203125" customWidth="1"/>
    <col min="6513" max="6513" width="22.25" customWidth="1"/>
    <col min="6514" max="6514" width="18.75" customWidth="1"/>
    <col min="6515" max="6516" width="19" customWidth="1"/>
    <col min="6517" max="6517" width="19.08203125" customWidth="1"/>
    <col min="6518" max="6518" width="17.08203125" customWidth="1"/>
    <col min="6519" max="6520" width="7.75" hidden="1" customWidth="1"/>
    <col min="6521" max="6523" width="17.5" customWidth="1"/>
    <col min="6524" max="6524" width="10.58203125" customWidth="1"/>
    <col min="6525" max="6525" width="15.75" customWidth="1"/>
    <col min="6526" max="6526" width="30.08203125" customWidth="1"/>
    <col min="6527" max="6527" width="27.58203125" customWidth="1"/>
    <col min="6528" max="6528" width="21.08203125" customWidth="1"/>
    <col min="6529" max="6529" width="22.25" customWidth="1"/>
    <col min="6530" max="6530" width="18.75" customWidth="1"/>
    <col min="6531" max="6532" width="19" customWidth="1"/>
    <col min="6533" max="6533" width="19.08203125" customWidth="1"/>
    <col min="6534" max="6534" width="17.08203125" customWidth="1"/>
    <col min="6535" max="6536" width="7.75" hidden="1" customWidth="1"/>
    <col min="6537" max="6539" width="17.5" customWidth="1"/>
    <col min="6540" max="6540" width="10.58203125" customWidth="1"/>
    <col min="6541" max="6541" width="15.75" customWidth="1"/>
    <col min="6542" max="6542" width="30.08203125" customWidth="1"/>
    <col min="6543" max="6543" width="27.58203125" customWidth="1"/>
    <col min="6544" max="6544" width="21.08203125" customWidth="1"/>
    <col min="6545" max="6545" width="22.25" customWidth="1"/>
    <col min="6546" max="6546" width="18.75" customWidth="1"/>
    <col min="6547" max="6548" width="19" customWidth="1"/>
    <col min="6549" max="6549" width="19.08203125" customWidth="1"/>
    <col min="6550" max="6550" width="17.08203125" customWidth="1"/>
    <col min="6551" max="6552" width="7.75" hidden="1" customWidth="1"/>
    <col min="6553" max="6555" width="17.5" customWidth="1"/>
    <col min="6556" max="6556" width="10.58203125" customWidth="1"/>
    <col min="6557" max="6557" width="15.75" customWidth="1"/>
    <col min="6558" max="6558" width="30.08203125" customWidth="1"/>
    <col min="6559" max="6559" width="27.58203125" customWidth="1"/>
    <col min="6560" max="6560" width="21.08203125" customWidth="1"/>
    <col min="6561" max="6561" width="22.25" customWidth="1"/>
    <col min="6562" max="6562" width="18.75" customWidth="1"/>
    <col min="6563" max="6564" width="19" customWidth="1"/>
    <col min="6565" max="6565" width="19.08203125" customWidth="1"/>
    <col min="6566" max="6566" width="17.08203125" customWidth="1"/>
    <col min="6567" max="6568" width="7.75" hidden="1" customWidth="1"/>
    <col min="6569" max="6571" width="17.5" customWidth="1"/>
    <col min="6572" max="6572" width="10.58203125" customWidth="1"/>
    <col min="6573" max="6573" width="15.75" customWidth="1"/>
    <col min="6574" max="6574" width="30.08203125" customWidth="1"/>
    <col min="6575" max="6575" width="27.58203125" customWidth="1"/>
    <col min="6576" max="6576" width="21.08203125" customWidth="1"/>
    <col min="6577" max="6577" width="22.25" customWidth="1"/>
    <col min="6578" max="6578" width="18.75" customWidth="1"/>
    <col min="6579" max="6580" width="19" customWidth="1"/>
    <col min="6581" max="6581" width="19.08203125" customWidth="1"/>
    <col min="6582" max="6582" width="17.08203125" customWidth="1"/>
    <col min="6583" max="6584" width="7.75" hidden="1" customWidth="1"/>
    <col min="6585" max="6587" width="17.5" customWidth="1"/>
    <col min="6588" max="6588" width="10.58203125" customWidth="1"/>
    <col min="6589" max="6589" width="15.75" customWidth="1"/>
    <col min="6590" max="6590" width="30.08203125" customWidth="1"/>
    <col min="6591" max="6591" width="27.58203125" customWidth="1"/>
    <col min="6592" max="6592" width="21.08203125" customWidth="1"/>
    <col min="6593" max="6593" width="22.25" customWidth="1"/>
    <col min="6594" max="6594" width="18.75" customWidth="1"/>
    <col min="6595" max="6596" width="19" customWidth="1"/>
    <col min="6597" max="6597" width="19.08203125" customWidth="1"/>
    <col min="6598" max="6598" width="17.08203125" customWidth="1"/>
    <col min="6599" max="6600" width="7.75" hidden="1" customWidth="1"/>
    <col min="6601" max="6603" width="17.5" customWidth="1"/>
    <col min="6604" max="6604" width="10.58203125" customWidth="1"/>
    <col min="6605" max="6605" width="15.75" customWidth="1"/>
    <col min="6606" max="6606" width="30.08203125" customWidth="1"/>
    <col min="6607" max="6607" width="27.58203125" customWidth="1"/>
    <col min="6608" max="6608" width="21.08203125" customWidth="1"/>
    <col min="6609" max="6609" width="22.25" customWidth="1"/>
    <col min="6610" max="6610" width="18.75" customWidth="1"/>
    <col min="6611" max="6612" width="19" customWidth="1"/>
    <col min="6613" max="6613" width="19.08203125" customWidth="1"/>
    <col min="6614" max="6614" width="17.08203125" customWidth="1"/>
    <col min="6615" max="6616" width="7.75" hidden="1" customWidth="1"/>
    <col min="6617" max="6619" width="17.5" customWidth="1"/>
    <col min="6620" max="6620" width="10.58203125" customWidth="1"/>
    <col min="6621" max="6621" width="15.75" customWidth="1"/>
    <col min="6622" max="6622" width="30.08203125" customWidth="1"/>
    <col min="6623" max="6623" width="27.58203125" customWidth="1"/>
    <col min="6624" max="6624" width="21.08203125" customWidth="1"/>
    <col min="6625" max="6625" width="22.25" customWidth="1"/>
    <col min="6626" max="6626" width="18.75" customWidth="1"/>
    <col min="6627" max="6628" width="19" customWidth="1"/>
    <col min="6629" max="6629" width="19.08203125" customWidth="1"/>
    <col min="6630" max="6630" width="17.08203125" customWidth="1"/>
    <col min="6631" max="6632" width="7.75" hidden="1" customWidth="1"/>
    <col min="6633" max="6635" width="17.5" customWidth="1"/>
    <col min="6636" max="6636" width="10.58203125" customWidth="1"/>
    <col min="6637" max="6637" width="15.75" customWidth="1"/>
    <col min="6638" max="6638" width="30.08203125" customWidth="1"/>
    <col min="6639" max="6639" width="27.58203125" customWidth="1"/>
    <col min="6640" max="6640" width="21.08203125" customWidth="1"/>
    <col min="6641" max="6641" width="22.25" customWidth="1"/>
    <col min="6642" max="6642" width="18.75" customWidth="1"/>
    <col min="6643" max="6644" width="19" customWidth="1"/>
    <col min="6645" max="6645" width="19.08203125" customWidth="1"/>
    <col min="6646" max="6646" width="17.08203125" customWidth="1"/>
    <col min="6647" max="6648" width="7.75" hidden="1" customWidth="1"/>
    <col min="6649" max="6651" width="17.5" customWidth="1"/>
    <col min="6652" max="6652" width="10.58203125" customWidth="1"/>
    <col min="6653" max="6653" width="15.75" customWidth="1"/>
    <col min="6654" max="6654" width="30.08203125" customWidth="1"/>
    <col min="6655" max="6655" width="27.58203125" customWidth="1"/>
    <col min="6656" max="6656" width="21.08203125" customWidth="1"/>
    <col min="6657" max="6657" width="22.25" customWidth="1"/>
    <col min="6658" max="6658" width="18.75" customWidth="1"/>
    <col min="6659" max="6660" width="19" customWidth="1"/>
    <col min="6661" max="6661" width="19.08203125" customWidth="1"/>
    <col min="6662" max="6662" width="17.08203125" customWidth="1"/>
    <col min="6663" max="6664" width="7.75" hidden="1" customWidth="1"/>
    <col min="6665" max="6667" width="17.5" customWidth="1"/>
    <col min="6668" max="6668" width="10.58203125" customWidth="1"/>
    <col min="6669" max="6669" width="15.75" customWidth="1"/>
    <col min="6670" max="6670" width="30.08203125" customWidth="1"/>
    <col min="6671" max="6671" width="27.58203125" customWidth="1"/>
    <col min="6672" max="6672" width="21.08203125" customWidth="1"/>
    <col min="6673" max="6673" width="22.25" customWidth="1"/>
    <col min="6674" max="6674" width="18.75" customWidth="1"/>
    <col min="6675" max="6676" width="19" customWidth="1"/>
    <col min="6677" max="6677" width="19.08203125" customWidth="1"/>
    <col min="6678" max="6678" width="17.08203125" customWidth="1"/>
    <col min="6679" max="6680" width="7.75" hidden="1" customWidth="1"/>
    <col min="6681" max="6683" width="17.5" customWidth="1"/>
    <col min="6684" max="6684" width="10.58203125" customWidth="1"/>
    <col min="6685" max="6685" width="15.75" customWidth="1"/>
    <col min="6686" max="6686" width="30.08203125" customWidth="1"/>
    <col min="6687" max="6687" width="27.58203125" customWidth="1"/>
    <col min="6688" max="6688" width="21.08203125" customWidth="1"/>
    <col min="6689" max="6689" width="22.25" customWidth="1"/>
    <col min="6690" max="6690" width="18.75" customWidth="1"/>
    <col min="6691" max="6692" width="19" customWidth="1"/>
    <col min="6693" max="6693" width="19.08203125" customWidth="1"/>
    <col min="6694" max="6694" width="17.08203125" customWidth="1"/>
    <col min="6695" max="6696" width="7.75" hidden="1" customWidth="1"/>
    <col min="6697" max="6699" width="17.5" customWidth="1"/>
    <col min="6700" max="6700" width="10.58203125" customWidth="1"/>
    <col min="6701" max="6701" width="15.75" customWidth="1"/>
    <col min="6702" max="6702" width="30.08203125" customWidth="1"/>
    <col min="6703" max="6703" width="27.58203125" customWidth="1"/>
    <col min="6704" max="6704" width="21.08203125" customWidth="1"/>
    <col min="6705" max="6705" width="22.25" customWidth="1"/>
    <col min="6706" max="6706" width="18.75" customWidth="1"/>
    <col min="6707" max="6708" width="19" customWidth="1"/>
    <col min="6709" max="6709" width="19.08203125" customWidth="1"/>
    <col min="6710" max="6710" width="17.08203125" customWidth="1"/>
    <col min="6711" max="6712" width="7.75" hidden="1" customWidth="1"/>
    <col min="6713" max="6715" width="17.5" customWidth="1"/>
    <col min="6716" max="6716" width="10.58203125" customWidth="1"/>
    <col min="6717" max="6717" width="15.75" customWidth="1"/>
    <col min="6718" max="6718" width="30.08203125" customWidth="1"/>
    <col min="6719" max="6719" width="27.58203125" customWidth="1"/>
    <col min="6720" max="6720" width="21.08203125" customWidth="1"/>
    <col min="6721" max="6721" width="22.25" customWidth="1"/>
    <col min="6722" max="6722" width="18.75" customWidth="1"/>
    <col min="6723" max="6724" width="19" customWidth="1"/>
    <col min="6725" max="6725" width="19.08203125" customWidth="1"/>
    <col min="6726" max="6726" width="17.08203125" customWidth="1"/>
    <col min="6727" max="6728" width="7.75" hidden="1" customWidth="1"/>
    <col min="6729" max="6731" width="17.5" customWidth="1"/>
    <col min="6732" max="6732" width="10.58203125" customWidth="1"/>
    <col min="6733" max="6733" width="15.75" customWidth="1"/>
    <col min="6734" max="6734" width="30.08203125" customWidth="1"/>
    <col min="6735" max="6735" width="27.58203125" customWidth="1"/>
    <col min="6736" max="6736" width="21.08203125" customWidth="1"/>
    <col min="6737" max="6737" width="22.25" customWidth="1"/>
    <col min="6738" max="6738" width="18.75" customWidth="1"/>
    <col min="6739" max="6740" width="19" customWidth="1"/>
    <col min="6741" max="6741" width="19.08203125" customWidth="1"/>
    <col min="6742" max="6742" width="17.08203125" customWidth="1"/>
    <col min="6743" max="6744" width="7.75" hidden="1" customWidth="1"/>
    <col min="6745" max="6747" width="17.5" customWidth="1"/>
    <col min="6748" max="6748" width="10.58203125" customWidth="1"/>
    <col min="6749" max="6749" width="15.75" customWidth="1"/>
    <col min="6750" max="6750" width="30.08203125" customWidth="1"/>
    <col min="6751" max="6751" width="27.58203125" customWidth="1"/>
    <col min="6752" max="6752" width="21.08203125" customWidth="1"/>
    <col min="6753" max="6753" width="22.25" customWidth="1"/>
    <col min="6754" max="6754" width="18.75" customWidth="1"/>
    <col min="6755" max="6756" width="19" customWidth="1"/>
    <col min="6757" max="6757" width="19.08203125" customWidth="1"/>
    <col min="6758" max="6758" width="17.08203125" customWidth="1"/>
    <col min="6759" max="6760" width="7.75" hidden="1" customWidth="1"/>
    <col min="6761" max="6763" width="17.5" customWidth="1"/>
    <col min="6764" max="6764" width="10.58203125" customWidth="1"/>
    <col min="6765" max="6765" width="15.75" customWidth="1"/>
    <col min="6766" max="6766" width="30.08203125" customWidth="1"/>
    <col min="6767" max="6767" width="27.58203125" customWidth="1"/>
    <col min="6768" max="6768" width="21.08203125" customWidth="1"/>
    <col min="6769" max="6769" width="22.25" customWidth="1"/>
    <col min="6770" max="6770" width="18.75" customWidth="1"/>
    <col min="6771" max="6772" width="19" customWidth="1"/>
    <col min="6773" max="6773" width="19.08203125" customWidth="1"/>
    <col min="6774" max="6774" width="17.08203125" customWidth="1"/>
    <col min="6775" max="6776" width="7.75" hidden="1" customWidth="1"/>
    <col min="6777" max="6779" width="17.5" customWidth="1"/>
    <col min="6780" max="6780" width="10.58203125" customWidth="1"/>
    <col min="6781" max="6781" width="15.75" customWidth="1"/>
    <col min="6782" max="6782" width="30.08203125" customWidth="1"/>
    <col min="6783" max="6783" width="27.58203125" customWidth="1"/>
    <col min="6784" max="6784" width="21.08203125" customWidth="1"/>
    <col min="6785" max="6785" width="22.25" customWidth="1"/>
    <col min="6786" max="6786" width="18.75" customWidth="1"/>
    <col min="6787" max="6788" width="19" customWidth="1"/>
    <col min="6789" max="6789" width="19.08203125" customWidth="1"/>
    <col min="6790" max="6790" width="17.08203125" customWidth="1"/>
    <col min="6791" max="6792" width="7.75" hidden="1" customWidth="1"/>
    <col min="6793" max="6795" width="17.5" customWidth="1"/>
    <col min="6796" max="6796" width="10.58203125" customWidth="1"/>
    <col min="6797" max="6797" width="15.75" customWidth="1"/>
    <col min="6798" max="6798" width="30.08203125" customWidth="1"/>
    <col min="6799" max="6799" width="27.58203125" customWidth="1"/>
    <col min="6800" max="6800" width="21.08203125" customWidth="1"/>
    <col min="6801" max="6801" width="22.25" customWidth="1"/>
    <col min="6802" max="6802" width="18.75" customWidth="1"/>
    <col min="6803" max="6804" width="19" customWidth="1"/>
    <col min="6805" max="6805" width="19.08203125" customWidth="1"/>
    <col min="6806" max="6806" width="17.08203125" customWidth="1"/>
    <col min="6807" max="6808" width="7.75" hidden="1" customWidth="1"/>
    <col min="6809" max="6811" width="17.5" customWidth="1"/>
    <col min="6812" max="6812" width="10.58203125" customWidth="1"/>
    <col min="6813" max="6813" width="15.75" customWidth="1"/>
    <col min="6814" max="6814" width="30.08203125" customWidth="1"/>
    <col min="6815" max="6815" width="27.58203125" customWidth="1"/>
    <col min="6816" max="6816" width="21.08203125" customWidth="1"/>
    <col min="6817" max="6817" width="22.25" customWidth="1"/>
    <col min="6818" max="6818" width="18.75" customWidth="1"/>
    <col min="6819" max="6820" width="19" customWidth="1"/>
    <col min="6821" max="6821" width="19.08203125" customWidth="1"/>
    <col min="6822" max="6822" width="17.08203125" customWidth="1"/>
    <col min="6823" max="6824" width="7.75" hidden="1" customWidth="1"/>
    <col min="6825" max="6827" width="17.5" customWidth="1"/>
    <col min="6828" max="6828" width="10.58203125" customWidth="1"/>
    <col min="6829" max="6829" width="15.75" customWidth="1"/>
    <col min="6830" max="6830" width="30.08203125" customWidth="1"/>
    <col min="6831" max="6831" width="27.58203125" customWidth="1"/>
    <col min="6832" max="6832" width="21.08203125" customWidth="1"/>
    <col min="6833" max="6833" width="22.25" customWidth="1"/>
    <col min="6834" max="6834" width="18.75" customWidth="1"/>
    <col min="6835" max="6836" width="19" customWidth="1"/>
    <col min="6837" max="6837" width="19.08203125" customWidth="1"/>
    <col min="6838" max="6838" width="17.08203125" customWidth="1"/>
    <col min="6839" max="6840" width="7.75" hidden="1" customWidth="1"/>
    <col min="6841" max="6843" width="17.5" customWidth="1"/>
    <col min="6844" max="6844" width="10.58203125" customWidth="1"/>
    <col min="6845" max="6845" width="15.75" customWidth="1"/>
    <col min="6846" max="6846" width="30.08203125" customWidth="1"/>
    <col min="6847" max="6847" width="27.58203125" customWidth="1"/>
    <col min="6848" max="6848" width="21.08203125" customWidth="1"/>
    <col min="6849" max="6849" width="22.25" customWidth="1"/>
    <col min="6850" max="6850" width="18.75" customWidth="1"/>
    <col min="6851" max="6852" width="19" customWidth="1"/>
    <col min="6853" max="6853" width="19.08203125" customWidth="1"/>
    <col min="6854" max="6854" width="17.08203125" customWidth="1"/>
    <col min="6855" max="6856" width="7.75" hidden="1" customWidth="1"/>
    <col min="6857" max="6859" width="17.5" customWidth="1"/>
    <col min="6860" max="6860" width="10.58203125" customWidth="1"/>
    <col min="6861" max="6861" width="15.75" customWidth="1"/>
    <col min="6862" max="6862" width="30.08203125" customWidth="1"/>
    <col min="6863" max="6863" width="27.58203125" customWidth="1"/>
    <col min="6864" max="6864" width="21.08203125" customWidth="1"/>
    <col min="6865" max="6865" width="22.25" customWidth="1"/>
    <col min="6866" max="6866" width="18.75" customWidth="1"/>
    <col min="6867" max="6868" width="19" customWidth="1"/>
    <col min="6869" max="6869" width="19.08203125" customWidth="1"/>
    <col min="6870" max="6870" width="17.08203125" customWidth="1"/>
    <col min="6871" max="6872" width="7.75" hidden="1" customWidth="1"/>
    <col min="6873" max="6875" width="17.5" customWidth="1"/>
    <col min="6876" max="6876" width="10.58203125" customWidth="1"/>
    <col min="6877" max="6877" width="15.75" customWidth="1"/>
    <col min="6878" max="6878" width="30.08203125" customWidth="1"/>
    <col min="6879" max="6879" width="27.58203125" customWidth="1"/>
    <col min="6880" max="6880" width="21.08203125" customWidth="1"/>
    <col min="6881" max="6881" width="22.25" customWidth="1"/>
    <col min="6882" max="6882" width="18.75" customWidth="1"/>
    <col min="6883" max="6884" width="19" customWidth="1"/>
    <col min="6885" max="6885" width="19.08203125" customWidth="1"/>
    <col min="6886" max="6886" width="17.08203125" customWidth="1"/>
    <col min="6887" max="6888" width="7.75" hidden="1" customWidth="1"/>
    <col min="6889" max="6891" width="17.5" customWidth="1"/>
    <col min="6892" max="6892" width="10.58203125" customWidth="1"/>
    <col min="6893" max="6893" width="15.75" customWidth="1"/>
    <col min="6894" max="6894" width="30.08203125" customWidth="1"/>
    <col min="6895" max="6895" width="27.58203125" customWidth="1"/>
    <col min="6896" max="6896" width="21.08203125" customWidth="1"/>
    <col min="6897" max="6897" width="22.25" customWidth="1"/>
    <col min="6898" max="6898" width="18.75" customWidth="1"/>
    <col min="6899" max="6900" width="19" customWidth="1"/>
    <col min="6901" max="6901" width="19.08203125" customWidth="1"/>
    <col min="6902" max="6902" width="17.08203125" customWidth="1"/>
    <col min="6903" max="6904" width="7.75" hidden="1" customWidth="1"/>
    <col min="6905" max="6907" width="17.5" customWidth="1"/>
    <col min="6908" max="6908" width="10.58203125" customWidth="1"/>
    <col min="6909" max="6909" width="15.75" customWidth="1"/>
    <col min="6910" max="6910" width="30.08203125" customWidth="1"/>
    <col min="6911" max="6911" width="27.58203125" customWidth="1"/>
    <col min="6912" max="6912" width="21.08203125" customWidth="1"/>
    <col min="6913" max="6913" width="22.25" customWidth="1"/>
    <col min="6914" max="6914" width="18.75" customWidth="1"/>
    <col min="6915" max="6916" width="19" customWidth="1"/>
    <col min="6917" max="6917" width="19.08203125" customWidth="1"/>
    <col min="6918" max="6918" width="17.08203125" customWidth="1"/>
    <col min="6919" max="6920" width="7.75" hidden="1" customWidth="1"/>
    <col min="6921" max="6923" width="17.5" customWidth="1"/>
    <col min="6924" max="6924" width="10.58203125" customWidth="1"/>
    <col min="6925" max="6925" width="15.75" customWidth="1"/>
    <col min="6926" max="6926" width="30.08203125" customWidth="1"/>
    <col min="6927" max="6927" width="27.58203125" customWidth="1"/>
    <col min="6928" max="6928" width="21.08203125" customWidth="1"/>
    <col min="6929" max="6929" width="22.25" customWidth="1"/>
    <col min="6930" max="6930" width="18.75" customWidth="1"/>
    <col min="6931" max="6932" width="19" customWidth="1"/>
    <col min="6933" max="6933" width="19.08203125" customWidth="1"/>
    <col min="6934" max="6934" width="17.08203125" customWidth="1"/>
    <col min="6935" max="6936" width="7.75" hidden="1" customWidth="1"/>
    <col min="6937" max="6939" width="17.5" customWidth="1"/>
    <col min="6940" max="6940" width="10.58203125" customWidth="1"/>
    <col min="6941" max="6941" width="15.75" customWidth="1"/>
    <col min="6942" max="6942" width="30.08203125" customWidth="1"/>
    <col min="6943" max="6943" width="27.58203125" customWidth="1"/>
    <col min="6944" max="6944" width="21.08203125" customWidth="1"/>
    <col min="6945" max="6945" width="22.25" customWidth="1"/>
    <col min="6946" max="6946" width="18.75" customWidth="1"/>
    <col min="6947" max="6948" width="19" customWidth="1"/>
    <col min="6949" max="6949" width="19.08203125" customWidth="1"/>
    <col min="6950" max="6950" width="17.08203125" customWidth="1"/>
    <col min="6951" max="6952" width="7.75" hidden="1" customWidth="1"/>
    <col min="6953" max="6955" width="17.5" customWidth="1"/>
    <col min="6956" max="6956" width="10.58203125" customWidth="1"/>
    <col min="6957" max="6957" width="15.75" customWidth="1"/>
    <col min="6958" max="6958" width="30.08203125" customWidth="1"/>
    <col min="6959" max="6959" width="27.58203125" customWidth="1"/>
    <col min="6960" max="6960" width="21.08203125" customWidth="1"/>
    <col min="6961" max="6961" width="22.25" customWidth="1"/>
    <col min="6962" max="6962" width="18.75" customWidth="1"/>
    <col min="6963" max="6964" width="19" customWidth="1"/>
    <col min="6965" max="6965" width="19.08203125" customWidth="1"/>
    <col min="6966" max="6966" width="17.08203125" customWidth="1"/>
    <col min="6967" max="6968" width="7.75" hidden="1" customWidth="1"/>
    <col min="6969" max="6971" width="17.5" customWidth="1"/>
    <col min="6972" max="6972" width="10.58203125" customWidth="1"/>
    <col min="6973" max="6973" width="15.75" customWidth="1"/>
    <col min="6974" max="6974" width="30.08203125" customWidth="1"/>
    <col min="6975" max="6975" width="27.58203125" customWidth="1"/>
    <col min="6976" max="6976" width="21.08203125" customWidth="1"/>
    <col min="6977" max="6977" width="22.25" customWidth="1"/>
    <col min="6978" max="6978" width="18.75" customWidth="1"/>
    <col min="6979" max="6980" width="19" customWidth="1"/>
    <col min="6981" max="6981" width="19.08203125" customWidth="1"/>
    <col min="6982" max="6982" width="17.08203125" customWidth="1"/>
    <col min="6983" max="6984" width="7.75" hidden="1" customWidth="1"/>
    <col min="6985" max="6987" width="17.5" customWidth="1"/>
    <col min="6988" max="6988" width="10.58203125" customWidth="1"/>
    <col min="6989" max="6989" width="15.75" customWidth="1"/>
    <col min="6990" max="6990" width="30.08203125" customWidth="1"/>
    <col min="6991" max="6991" width="27.58203125" customWidth="1"/>
    <col min="6992" max="6992" width="21.08203125" customWidth="1"/>
    <col min="6993" max="6993" width="22.25" customWidth="1"/>
    <col min="6994" max="6994" width="18.75" customWidth="1"/>
    <col min="6995" max="6996" width="19" customWidth="1"/>
    <col min="6997" max="6997" width="19.08203125" customWidth="1"/>
    <col min="6998" max="6998" width="17.08203125" customWidth="1"/>
    <col min="6999" max="7000" width="7.75" hidden="1" customWidth="1"/>
    <col min="7001" max="7003" width="17.5" customWidth="1"/>
    <col min="7004" max="7004" width="10.58203125" customWidth="1"/>
    <col min="7005" max="7005" width="15.75" customWidth="1"/>
    <col min="7006" max="7006" width="30.08203125" customWidth="1"/>
    <col min="7007" max="7007" width="27.58203125" customWidth="1"/>
    <col min="7008" max="7008" width="21.08203125" customWidth="1"/>
    <col min="7009" max="7009" width="22.25" customWidth="1"/>
    <col min="7010" max="7010" width="18.75" customWidth="1"/>
    <col min="7011" max="7012" width="19" customWidth="1"/>
    <col min="7013" max="7013" width="19.08203125" customWidth="1"/>
    <col min="7014" max="7014" width="17.08203125" customWidth="1"/>
    <col min="7015" max="7016" width="7.75" hidden="1" customWidth="1"/>
    <col min="7017" max="7019" width="17.5" customWidth="1"/>
    <col min="7020" max="7020" width="10.58203125" customWidth="1"/>
    <col min="7021" max="7021" width="15.75" customWidth="1"/>
    <col min="7022" max="7022" width="30.08203125" customWidth="1"/>
    <col min="7023" max="7023" width="27.58203125" customWidth="1"/>
    <col min="7024" max="7024" width="21.08203125" customWidth="1"/>
    <col min="7025" max="7025" width="22.25" customWidth="1"/>
    <col min="7026" max="7026" width="18.75" customWidth="1"/>
    <col min="7027" max="7028" width="19" customWidth="1"/>
    <col min="7029" max="7029" width="19.08203125" customWidth="1"/>
    <col min="7030" max="7030" width="17.08203125" customWidth="1"/>
    <col min="7031" max="7032" width="7.75" hidden="1" customWidth="1"/>
    <col min="7033" max="7035" width="17.5" customWidth="1"/>
    <col min="7036" max="7036" width="10.58203125" customWidth="1"/>
    <col min="7037" max="7037" width="15.75" customWidth="1"/>
    <col min="7038" max="7038" width="30.08203125" customWidth="1"/>
    <col min="7039" max="7039" width="27.58203125" customWidth="1"/>
    <col min="7040" max="7040" width="21.08203125" customWidth="1"/>
    <col min="7041" max="7041" width="22.25" customWidth="1"/>
    <col min="7042" max="7042" width="18.75" customWidth="1"/>
    <col min="7043" max="7044" width="19" customWidth="1"/>
    <col min="7045" max="7045" width="19.08203125" customWidth="1"/>
    <col min="7046" max="7046" width="17.08203125" customWidth="1"/>
    <col min="7047" max="7048" width="7.75" hidden="1" customWidth="1"/>
    <col min="7049" max="7051" width="17.5" customWidth="1"/>
    <col min="7052" max="7052" width="10.58203125" customWidth="1"/>
    <col min="7053" max="7053" width="15.75" customWidth="1"/>
    <col min="7054" max="7054" width="30.08203125" customWidth="1"/>
    <col min="7055" max="7055" width="27.58203125" customWidth="1"/>
    <col min="7056" max="7056" width="21.08203125" customWidth="1"/>
    <col min="7057" max="7057" width="22.25" customWidth="1"/>
    <col min="7058" max="7058" width="18.75" customWidth="1"/>
    <col min="7059" max="7060" width="19" customWidth="1"/>
    <col min="7061" max="7061" width="19.08203125" customWidth="1"/>
    <col min="7062" max="7062" width="17.08203125" customWidth="1"/>
    <col min="7063" max="7064" width="7.75" hidden="1" customWidth="1"/>
    <col min="7065" max="7067" width="17.5" customWidth="1"/>
    <col min="7068" max="7068" width="10.58203125" customWidth="1"/>
    <col min="7069" max="7069" width="15.75" customWidth="1"/>
    <col min="7070" max="7070" width="30.08203125" customWidth="1"/>
    <col min="7071" max="7071" width="27.58203125" customWidth="1"/>
    <col min="7072" max="7072" width="21.08203125" customWidth="1"/>
    <col min="7073" max="7073" width="22.25" customWidth="1"/>
    <col min="7074" max="7074" width="18.75" customWidth="1"/>
    <col min="7075" max="7076" width="19" customWidth="1"/>
    <col min="7077" max="7077" width="19.08203125" customWidth="1"/>
    <col min="7078" max="7078" width="17.08203125" customWidth="1"/>
    <col min="7079" max="7080" width="7.75" hidden="1" customWidth="1"/>
    <col min="7081" max="7083" width="17.5" customWidth="1"/>
    <col min="7084" max="7084" width="10.58203125" customWidth="1"/>
    <col min="7085" max="7085" width="15.75" customWidth="1"/>
    <col min="7086" max="7086" width="30.08203125" customWidth="1"/>
    <col min="7087" max="7087" width="27.58203125" customWidth="1"/>
    <col min="7088" max="7088" width="21.08203125" customWidth="1"/>
    <col min="7089" max="7089" width="22.25" customWidth="1"/>
    <col min="7090" max="7090" width="18.75" customWidth="1"/>
    <col min="7091" max="7092" width="19" customWidth="1"/>
    <col min="7093" max="7093" width="19.08203125" customWidth="1"/>
    <col min="7094" max="7094" width="17.08203125" customWidth="1"/>
    <col min="7095" max="7096" width="7.75" hidden="1" customWidth="1"/>
    <col min="7097" max="7099" width="17.5" customWidth="1"/>
    <col min="7100" max="7100" width="10.58203125" customWidth="1"/>
    <col min="7101" max="7101" width="15.75" customWidth="1"/>
    <col min="7102" max="7102" width="30.08203125" customWidth="1"/>
    <col min="7103" max="7103" width="27.58203125" customWidth="1"/>
    <col min="7104" max="7104" width="21.08203125" customWidth="1"/>
    <col min="7105" max="7105" width="22.25" customWidth="1"/>
    <col min="7106" max="7106" width="18.75" customWidth="1"/>
    <col min="7107" max="7108" width="19" customWidth="1"/>
    <col min="7109" max="7109" width="19.08203125" customWidth="1"/>
    <col min="7110" max="7110" width="17.08203125" customWidth="1"/>
    <col min="7111" max="7112" width="7.75" hidden="1" customWidth="1"/>
    <col min="7113" max="7115" width="17.5" customWidth="1"/>
    <col min="7116" max="7116" width="10.58203125" customWidth="1"/>
    <col min="7117" max="7117" width="15.75" customWidth="1"/>
    <col min="7118" max="7118" width="30.08203125" customWidth="1"/>
    <col min="7119" max="7119" width="27.58203125" customWidth="1"/>
    <col min="7120" max="7120" width="21.08203125" customWidth="1"/>
    <col min="7121" max="7121" width="22.25" customWidth="1"/>
    <col min="7122" max="7122" width="18.75" customWidth="1"/>
    <col min="7123" max="7124" width="19" customWidth="1"/>
    <col min="7125" max="7125" width="19.08203125" customWidth="1"/>
    <col min="7126" max="7126" width="17.08203125" customWidth="1"/>
    <col min="7127" max="7128" width="7.75" hidden="1" customWidth="1"/>
    <col min="7129" max="7131" width="17.5" customWidth="1"/>
    <col min="7132" max="7132" width="10.58203125" customWidth="1"/>
    <col min="7133" max="7133" width="15.75" customWidth="1"/>
    <col min="7134" max="7134" width="30.08203125" customWidth="1"/>
    <col min="7135" max="7135" width="27.58203125" customWidth="1"/>
    <col min="7136" max="7136" width="21.08203125" customWidth="1"/>
    <col min="7137" max="7137" width="22.25" customWidth="1"/>
    <col min="7138" max="7138" width="18.75" customWidth="1"/>
    <col min="7139" max="7140" width="19" customWidth="1"/>
    <col min="7141" max="7141" width="19.08203125" customWidth="1"/>
    <col min="7142" max="7142" width="17.08203125" customWidth="1"/>
    <col min="7143" max="7144" width="7.75" hidden="1" customWidth="1"/>
    <col min="7145" max="7147" width="17.5" customWidth="1"/>
    <col min="7148" max="7148" width="10.58203125" customWidth="1"/>
    <col min="7149" max="7149" width="15.75" customWidth="1"/>
    <col min="7150" max="7150" width="30.08203125" customWidth="1"/>
    <col min="7151" max="7151" width="27.58203125" customWidth="1"/>
    <col min="7152" max="7152" width="21.08203125" customWidth="1"/>
    <col min="7153" max="7153" width="22.25" customWidth="1"/>
    <col min="7154" max="7154" width="18.75" customWidth="1"/>
    <col min="7155" max="7156" width="19" customWidth="1"/>
    <col min="7157" max="7157" width="19.08203125" customWidth="1"/>
    <col min="7158" max="7158" width="17.08203125" customWidth="1"/>
    <col min="7159" max="7160" width="7.75" hidden="1" customWidth="1"/>
    <col min="7161" max="7163" width="17.5" customWidth="1"/>
    <col min="7164" max="7164" width="10.58203125" customWidth="1"/>
    <col min="7165" max="7165" width="15.75" customWidth="1"/>
    <col min="7166" max="7166" width="30.08203125" customWidth="1"/>
    <col min="7167" max="7167" width="27.58203125" customWidth="1"/>
    <col min="7168" max="7168" width="21.08203125" customWidth="1"/>
    <col min="7169" max="7169" width="22.25" customWidth="1"/>
    <col min="7170" max="7170" width="18.75" customWidth="1"/>
    <col min="7171" max="7172" width="19" customWidth="1"/>
    <col min="7173" max="7173" width="19.08203125" customWidth="1"/>
    <col min="7174" max="7174" width="17.08203125" customWidth="1"/>
    <col min="7175" max="7176" width="7.75" hidden="1" customWidth="1"/>
    <col min="7177" max="7179" width="17.5" customWidth="1"/>
    <col min="7180" max="7180" width="10.58203125" customWidth="1"/>
    <col min="7181" max="7181" width="15.75" customWidth="1"/>
    <col min="7182" max="7182" width="30.08203125" customWidth="1"/>
    <col min="7183" max="7183" width="27.58203125" customWidth="1"/>
    <col min="7184" max="7184" width="21.08203125" customWidth="1"/>
    <col min="7185" max="7185" width="22.25" customWidth="1"/>
    <col min="7186" max="7186" width="18.75" customWidth="1"/>
    <col min="7187" max="7188" width="19" customWidth="1"/>
    <col min="7189" max="7189" width="19.08203125" customWidth="1"/>
    <col min="7190" max="7190" width="17.08203125" customWidth="1"/>
    <col min="7191" max="7192" width="7.75" hidden="1" customWidth="1"/>
    <col min="7193" max="7195" width="17.5" customWidth="1"/>
    <col min="7196" max="7196" width="10.58203125" customWidth="1"/>
    <col min="7197" max="7197" width="15.75" customWidth="1"/>
    <col min="7198" max="7198" width="30.08203125" customWidth="1"/>
    <col min="7199" max="7199" width="27.58203125" customWidth="1"/>
    <col min="7200" max="7200" width="21.08203125" customWidth="1"/>
    <col min="7201" max="7201" width="22.25" customWidth="1"/>
    <col min="7202" max="7202" width="18.75" customWidth="1"/>
    <col min="7203" max="7204" width="19" customWidth="1"/>
    <col min="7205" max="7205" width="19.08203125" customWidth="1"/>
    <col min="7206" max="7206" width="17.08203125" customWidth="1"/>
    <col min="7207" max="7208" width="7.75" hidden="1" customWidth="1"/>
    <col min="7209" max="7211" width="17.5" customWidth="1"/>
    <col min="7212" max="7212" width="10.58203125" customWidth="1"/>
    <col min="7213" max="7213" width="15.75" customWidth="1"/>
    <col min="7214" max="7214" width="30.08203125" customWidth="1"/>
    <col min="7215" max="7215" width="27.58203125" customWidth="1"/>
    <col min="7216" max="7216" width="21.08203125" customWidth="1"/>
    <col min="7217" max="7217" width="22.25" customWidth="1"/>
    <col min="7218" max="7218" width="18.75" customWidth="1"/>
    <col min="7219" max="7220" width="19" customWidth="1"/>
    <col min="7221" max="7221" width="19.08203125" customWidth="1"/>
    <col min="7222" max="7222" width="17.08203125" customWidth="1"/>
    <col min="7223" max="7224" width="7.75" hidden="1" customWidth="1"/>
    <col min="7225" max="7227" width="17.5" customWidth="1"/>
    <col min="7228" max="7228" width="10.58203125" customWidth="1"/>
    <col min="7229" max="7229" width="15.75" customWidth="1"/>
    <col min="7230" max="7230" width="30.08203125" customWidth="1"/>
    <col min="7231" max="7231" width="27.58203125" customWidth="1"/>
    <col min="7232" max="7232" width="21.08203125" customWidth="1"/>
    <col min="7233" max="7233" width="22.25" customWidth="1"/>
    <col min="7234" max="7234" width="18.75" customWidth="1"/>
    <col min="7235" max="7236" width="19" customWidth="1"/>
    <col min="7237" max="7237" width="19.08203125" customWidth="1"/>
    <col min="7238" max="7238" width="17.08203125" customWidth="1"/>
    <col min="7239" max="7240" width="7.75" hidden="1" customWidth="1"/>
    <col min="7241" max="7243" width="17.5" customWidth="1"/>
    <col min="7244" max="7244" width="10.58203125" customWidth="1"/>
    <col min="7245" max="7245" width="15.75" customWidth="1"/>
    <col min="7246" max="7246" width="30.08203125" customWidth="1"/>
    <col min="7247" max="7247" width="27.58203125" customWidth="1"/>
    <col min="7248" max="7248" width="21.08203125" customWidth="1"/>
    <col min="7249" max="7249" width="22.25" customWidth="1"/>
    <col min="7250" max="7250" width="18.75" customWidth="1"/>
    <col min="7251" max="7252" width="19" customWidth="1"/>
    <col min="7253" max="7253" width="19.08203125" customWidth="1"/>
    <col min="7254" max="7254" width="17.08203125" customWidth="1"/>
    <col min="7255" max="7256" width="7.75" hidden="1" customWidth="1"/>
    <col min="7257" max="7259" width="17.5" customWidth="1"/>
    <col min="7260" max="7260" width="10.58203125" customWidth="1"/>
    <col min="7261" max="7261" width="15.75" customWidth="1"/>
    <col min="7262" max="7262" width="30.08203125" customWidth="1"/>
    <col min="7263" max="7263" width="27.58203125" customWidth="1"/>
    <col min="7264" max="7264" width="21.08203125" customWidth="1"/>
    <col min="7265" max="7265" width="22.25" customWidth="1"/>
    <col min="7266" max="7266" width="18.75" customWidth="1"/>
    <col min="7267" max="7268" width="19" customWidth="1"/>
    <col min="7269" max="7269" width="19.08203125" customWidth="1"/>
    <col min="7270" max="7270" width="17.08203125" customWidth="1"/>
    <col min="7271" max="7272" width="7.75" hidden="1" customWidth="1"/>
    <col min="7273" max="7275" width="17.5" customWidth="1"/>
    <col min="7276" max="7276" width="10.58203125" customWidth="1"/>
    <col min="7277" max="7277" width="15.75" customWidth="1"/>
    <col min="7278" max="7278" width="30.08203125" customWidth="1"/>
    <col min="7279" max="7279" width="27.58203125" customWidth="1"/>
    <col min="7280" max="7280" width="21.08203125" customWidth="1"/>
    <col min="7281" max="7281" width="22.25" customWidth="1"/>
    <col min="7282" max="7282" width="18.75" customWidth="1"/>
    <col min="7283" max="7284" width="19" customWidth="1"/>
    <col min="7285" max="7285" width="19.08203125" customWidth="1"/>
    <col min="7286" max="7286" width="17.08203125" customWidth="1"/>
    <col min="7287" max="7288" width="7.75" hidden="1" customWidth="1"/>
    <col min="7289" max="7291" width="17.5" customWidth="1"/>
    <col min="7292" max="7292" width="10.58203125" customWidth="1"/>
    <col min="7293" max="7293" width="15.75" customWidth="1"/>
    <col min="7294" max="7294" width="30.08203125" customWidth="1"/>
    <col min="7295" max="7295" width="27.58203125" customWidth="1"/>
    <col min="7296" max="7296" width="21.08203125" customWidth="1"/>
    <col min="7297" max="7297" width="22.25" customWidth="1"/>
    <col min="7298" max="7298" width="18.75" customWidth="1"/>
    <col min="7299" max="7300" width="19" customWidth="1"/>
    <col min="7301" max="7301" width="19.08203125" customWidth="1"/>
    <col min="7302" max="7302" width="17.08203125" customWidth="1"/>
    <col min="7303" max="7304" width="7.75" hidden="1" customWidth="1"/>
    <col min="7305" max="7307" width="17.5" customWidth="1"/>
    <col min="7308" max="7308" width="10.58203125" customWidth="1"/>
    <col min="7309" max="7309" width="15.75" customWidth="1"/>
    <col min="7310" max="7310" width="30.08203125" customWidth="1"/>
    <col min="7311" max="7311" width="27.58203125" customWidth="1"/>
    <col min="7312" max="7312" width="21.08203125" customWidth="1"/>
    <col min="7313" max="7313" width="22.25" customWidth="1"/>
    <col min="7314" max="7314" width="18.75" customWidth="1"/>
    <col min="7315" max="7316" width="19" customWidth="1"/>
    <col min="7317" max="7317" width="19.08203125" customWidth="1"/>
    <col min="7318" max="7318" width="17.08203125" customWidth="1"/>
    <col min="7319" max="7320" width="7.75" hidden="1" customWidth="1"/>
    <col min="7321" max="7323" width="17.5" customWidth="1"/>
    <col min="7324" max="7324" width="10.58203125" customWidth="1"/>
    <col min="7325" max="7325" width="15.75" customWidth="1"/>
    <col min="7326" max="7326" width="30.08203125" customWidth="1"/>
    <col min="7327" max="7327" width="27.58203125" customWidth="1"/>
    <col min="7328" max="7328" width="21.08203125" customWidth="1"/>
    <col min="7329" max="7329" width="22.25" customWidth="1"/>
    <col min="7330" max="7330" width="18.75" customWidth="1"/>
    <col min="7331" max="7332" width="19" customWidth="1"/>
    <col min="7333" max="7333" width="19.08203125" customWidth="1"/>
    <col min="7334" max="7334" width="17.08203125" customWidth="1"/>
    <col min="7335" max="7336" width="7.75" hidden="1" customWidth="1"/>
    <col min="7337" max="7339" width="17.5" customWidth="1"/>
    <col min="7340" max="7340" width="10.58203125" customWidth="1"/>
    <col min="7341" max="7341" width="15.75" customWidth="1"/>
    <col min="7342" max="7342" width="30.08203125" customWidth="1"/>
    <col min="7343" max="7343" width="27.58203125" customWidth="1"/>
    <col min="7344" max="7344" width="21.08203125" customWidth="1"/>
    <col min="7345" max="7345" width="22.25" customWidth="1"/>
    <col min="7346" max="7346" width="18.75" customWidth="1"/>
    <col min="7347" max="7348" width="19" customWidth="1"/>
    <col min="7349" max="7349" width="19.08203125" customWidth="1"/>
    <col min="7350" max="7350" width="17.08203125" customWidth="1"/>
    <col min="7351" max="7352" width="7.75" hidden="1" customWidth="1"/>
    <col min="7353" max="7355" width="17.5" customWidth="1"/>
    <col min="7356" max="7356" width="10.58203125" customWidth="1"/>
    <col min="7357" max="7357" width="15.75" customWidth="1"/>
    <col min="7358" max="7358" width="30.08203125" customWidth="1"/>
    <col min="7359" max="7359" width="27.58203125" customWidth="1"/>
    <col min="7360" max="7360" width="21.08203125" customWidth="1"/>
    <col min="7361" max="7361" width="22.25" customWidth="1"/>
    <col min="7362" max="7362" width="18.75" customWidth="1"/>
    <col min="7363" max="7364" width="19" customWidth="1"/>
    <col min="7365" max="7365" width="19.08203125" customWidth="1"/>
    <col min="7366" max="7366" width="17.08203125" customWidth="1"/>
    <col min="7367" max="7368" width="7.75" hidden="1" customWidth="1"/>
    <col min="7369" max="7371" width="17.5" customWidth="1"/>
    <col min="7372" max="7372" width="10.58203125" customWidth="1"/>
    <col min="7373" max="7373" width="15.75" customWidth="1"/>
    <col min="7374" max="7374" width="30.08203125" customWidth="1"/>
    <col min="7375" max="7375" width="27.58203125" customWidth="1"/>
    <col min="7376" max="7376" width="21.08203125" customWidth="1"/>
    <col min="7377" max="7377" width="22.25" customWidth="1"/>
    <col min="7378" max="7378" width="18.75" customWidth="1"/>
    <col min="7379" max="7380" width="19" customWidth="1"/>
    <col min="7381" max="7381" width="19.08203125" customWidth="1"/>
    <col min="7382" max="7382" width="17.08203125" customWidth="1"/>
    <col min="7383" max="7384" width="7.75" hidden="1" customWidth="1"/>
    <col min="7385" max="7387" width="17.5" customWidth="1"/>
    <col min="7388" max="7388" width="10.58203125" customWidth="1"/>
    <col min="7389" max="7389" width="15.75" customWidth="1"/>
    <col min="7390" max="7390" width="30.08203125" customWidth="1"/>
    <col min="7391" max="7391" width="27.58203125" customWidth="1"/>
    <col min="7392" max="7392" width="21.08203125" customWidth="1"/>
    <col min="7393" max="7393" width="22.25" customWidth="1"/>
    <col min="7394" max="7394" width="18.75" customWidth="1"/>
    <col min="7395" max="7396" width="19" customWidth="1"/>
    <col min="7397" max="7397" width="19.08203125" customWidth="1"/>
    <col min="7398" max="7398" width="17.08203125" customWidth="1"/>
    <col min="7399" max="7400" width="7.75" hidden="1" customWidth="1"/>
    <col min="7401" max="7403" width="17.5" customWidth="1"/>
    <col min="7404" max="7404" width="10.58203125" customWidth="1"/>
    <col min="7405" max="7405" width="15.75" customWidth="1"/>
    <col min="7406" max="7406" width="30.08203125" customWidth="1"/>
    <col min="7407" max="7407" width="27.58203125" customWidth="1"/>
    <col min="7408" max="7408" width="21.08203125" customWidth="1"/>
    <col min="7409" max="7409" width="22.25" customWidth="1"/>
    <col min="7410" max="7410" width="18.75" customWidth="1"/>
    <col min="7411" max="7412" width="19" customWidth="1"/>
    <col min="7413" max="7413" width="19.08203125" customWidth="1"/>
    <col min="7414" max="7414" width="17.08203125" customWidth="1"/>
    <col min="7415" max="7416" width="7.75" hidden="1" customWidth="1"/>
    <col min="7417" max="7419" width="17.5" customWidth="1"/>
    <col min="7420" max="7420" width="10.58203125" customWidth="1"/>
    <col min="7421" max="7421" width="15.75" customWidth="1"/>
    <col min="7422" max="7422" width="30.08203125" customWidth="1"/>
    <col min="7423" max="7423" width="27.58203125" customWidth="1"/>
    <col min="7424" max="7424" width="21.08203125" customWidth="1"/>
    <col min="7425" max="7425" width="22.25" customWidth="1"/>
    <col min="7426" max="7426" width="18.75" customWidth="1"/>
    <col min="7427" max="7428" width="19" customWidth="1"/>
    <col min="7429" max="7429" width="19.08203125" customWidth="1"/>
    <col min="7430" max="7430" width="17.08203125" customWidth="1"/>
    <col min="7431" max="7432" width="7.75" hidden="1" customWidth="1"/>
    <col min="7433" max="7435" width="17.5" customWidth="1"/>
    <col min="7436" max="7436" width="10.58203125" customWidth="1"/>
    <col min="7437" max="7437" width="15.75" customWidth="1"/>
    <col min="7438" max="7438" width="30.08203125" customWidth="1"/>
    <col min="7439" max="7439" width="27.58203125" customWidth="1"/>
    <col min="7440" max="7440" width="21.08203125" customWidth="1"/>
    <col min="7441" max="7441" width="22.25" customWidth="1"/>
    <col min="7442" max="7442" width="18.75" customWidth="1"/>
    <col min="7443" max="7444" width="19" customWidth="1"/>
    <col min="7445" max="7445" width="19.08203125" customWidth="1"/>
    <col min="7446" max="7446" width="17.08203125" customWidth="1"/>
    <col min="7447" max="7448" width="7.75" hidden="1" customWidth="1"/>
    <col min="7449" max="7451" width="17.5" customWidth="1"/>
    <col min="7452" max="7452" width="10.58203125" customWidth="1"/>
    <col min="7453" max="7453" width="15.75" customWidth="1"/>
    <col min="7454" max="7454" width="30.08203125" customWidth="1"/>
    <col min="7455" max="7455" width="27.58203125" customWidth="1"/>
    <col min="7456" max="7456" width="21.08203125" customWidth="1"/>
    <col min="7457" max="7457" width="22.25" customWidth="1"/>
    <col min="7458" max="7458" width="18.75" customWidth="1"/>
    <col min="7459" max="7460" width="19" customWidth="1"/>
    <col min="7461" max="7461" width="19.08203125" customWidth="1"/>
    <col min="7462" max="7462" width="17.08203125" customWidth="1"/>
    <col min="7463" max="7464" width="7.75" hidden="1" customWidth="1"/>
    <col min="7465" max="7467" width="17.5" customWidth="1"/>
    <col min="7468" max="7468" width="10.58203125" customWidth="1"/>
    <col min="7469" max="7469" width="15.75" customWidth="1"/>
    <col min="7470" max="7470" width="30.08203125" customWidth="1"/>
    <col min="7471" max="7471" width="27.58203125" customWidth="1"/>
    <col min="7472" max="7472" width="21.08203125" customWidth="1"/>
    <col min="7473" max="7473" width="22.25" customWidth="1"/>
    <col min="7474" max="7474" width="18.75" customWidth="1"/>
    <col min="7475" max="7476" width="19" customWidth="1"/>
    <col min="7477" max="7477" width="19.08203125" customWidth="1"/>
    <col min="7478" max="7478" width="17.08203125" customWidth="1"/>
    <col min="7479" max="7480" width="7.75" hidden="1" customWidth="1"/>
    <col min="7481" max="7483" width="17.5" customWidth="1"/>
    <col min="7484" max="7484" width="10.58203125" customWidth="1"/>
    <col min="7485" max="7485" width="15.75" customWidth="1"/>
    <col min="7486" max="7486" width="30.08203125" customWidth="1"/>
    <col min="7487" max="7487" width="27.58203125" customWidth="1"/>
    <col min="7488" max="7488" width="21.08203125" customWidth="1"/>
    <col min="7489" max="7489" width="22.25" customWidth="1"/>
    <col min="7490" max="7490" width="18.75" customWidth="1"/>
    <col min="7491" max="7492" width="19" customWidth="1"/>
    <col min="7493" max="7493" width="19.08203125" customWidth="1"/>
    <col min="7494" max="7494" width="17.08203125" customWidth="1"/>
    <col min="7495" max="7496" width="7.75" hidden="1" customWidth="1"/>
    <col min="7497" max="7499" width="17.5" customWidth="1"/>
    <col min="7500" max="7500" width="10.58203125" customWidth="1"/>
    <col min="7501" max="7501" width="15.75" customWidth="1"/>
    <col min="7502" max="7502" width="30.08203125" customWidth="1"/>
    <col min="7503" max="7503" width="27.58203125" customWidth="1"/>
    <col min="7504" max="7504" width="21.08203125" customWidth="1"/>
    <col min="7505" max="7505" width="22.25" customWidth="1"/>
    <col min="7506" max="7506" width="18.75" customWidth="1"/>
    <col min="7507" max="7508" width="19" customWidth="1"/>
    <col min="7509" max="7509" width="19.08203125" customWidth="1"/>
    <col min="7510" max="7510" width="17.08203125" customWidth="1"/>
    <col min="7511" max="7512" width="7.75" hidden="1" customWidth="1"/>
    <col min="7513" max="7515" width="17.5" customWidth="1"/>
    <col min="7516" max="7516" width="10.58203125" customWidth="1"/>
    <col min="7517" max="7517" width="15.75" customWidth="1"/>
    <col min="7518" max="7518" width="30.08203125" customWidth="1"/>
    <col min="7519" max="7519" width="27.58203125" customWidth="1"/>
    <col min="7520" max="7520" width="21.08203125" customWidth="1"/>
    <col min="7521" max="7521" width="22.25" customWidth="1"/>
    <col min="7522" max="7522" width="18.75" customWidth="1"/>
    <col min="7523" max="7524" width="19" customWidth="1"/>
    <col min="7525" max="7525" width="19.08203125" customWidth="1"/>
    <col min="7526" max="7526" width="17.08203125" customWidth="1"/>
    <col min="7527" max="7528" width="7.75" hidden="1" customWidth="1"/>
    <col min="7529" max="7531" width="17.5" customWidth="1"/>
    <col min="7532" max="7532" width="10.58203125" customWidth="1"/>
    <col min="7533" max="7533" width="15.75" customWidth="1"/>
    <col min="7534" max="7534" width="30.08203125" customWidth="1"/>
    <col min="7535" max="7535" width="27.58203125" customWidth="1"/>
    <col min="7536" max="7536" width="21.08203125" customWidth="1"/>
    <col min="7537" max="7537" width="22.25" customWidth="1"/>
    <col min="7538" max="7538" width="18.75" customWidth="1"/>
    <col min="7539" max="7540" width="19" customWidth="1"/>
    <col min="7541" max="7541" width="19.08203125" customWidth="1"/>
    <col min="7542" max="7542" width="17.08203125" customWidth="1"/>
    <col min="7543" max="7544" width="7.75" hidden="1" customWidth="1"/>
    <col min="7545" max="7547" width="17.5" customWidth="1"/>
    <col min="7548" max="7548" width="10.58203125" customWidth="1"/>
    <col min="7549" max="7549" width="15.75" customWidth="1"/>
    <col min="7550" max="7550" width="30.08203125" customWidth="1"/>
    <col min="7551" max="7551" width="27.58203125" customWidth="1"/>
    <col min="7552" max="7552" width="21.08203125" customWidth="1"/>
    <col min="7553" max="7553" width="22.25" customWidth="1"/>
    <col min="7554" max="7554" width="18.75" customWidth="1"/>
    <col min="7555" max="7556" width="19" customWidth="1"/>
    <col min="7557" max="7557" width="19.08203125" customWidth="1"/>
    <col min="7558" max="7558" width="17.08203125" customWidth="1"/>
    <col min="7559" max="7560" width="7.75" hidden="1" customWidth="1"/>
    <col min="7561" max="7563" width="17.5" customWidth="1"/>
    <col min="7564" max="7564" width="10.58203125" customWidth="1"/>
    <col min="7565" max="7565" width="15.75" customWidth="1"/>
    <col min="7566" max="7566" width="30.08203125" customWidth="1"/>
    <col min="7567" max="7567" width="27.58203125" customWidth="1"/>
    <col min="7568" max="7568" width="21.08203125" customWidth="1"/>
    <col min="7569" max="7569" width="22.25" customWidth="1"/>
    <col min="7570" max="7570" width="18.75" customWidth="1"/>
    <col min="7571" max="7572" width="19" customWidth="1"/>
    <col min="7573" max="7573" width="19.08203125" customWidth="1"/>
    <col min="7574" max="7574" width="17.08203125" customWidth="1"/>
    <col min="7575" max="7576" width="7.75" hidden="1" customWidth="1"/>
    <col min="7577" max="7579" width="17.5" customWidth="1"/>
    <col min="7580" max="7580" width="10.58203125" customWidth="1"/>
    <col min="7581" max="7581" width="15.75" customWidth="1"/>
    <col min="7582" max="7582" width="30.08203125" customWidth="1"/>
    <col min="7583" max="7583" width="27.58203125" customWidth="1"/>
    <col min="7584" max="7584" width="21.08203125" customWidth="1"/>
    <col min="7585" max="7585" width="22.25" customWidth="1"/>
    <col min="7586" max="7586" width="18.75" customWidth="1"/>
    <col min="7587" max="7588" width="19" customWidth="1"/>
    <col min="7589" max="7589" width="19.08203125" customWidth="1"/>
    <col min="7590" max="7590" width="17.08203125" customWidth="1"/>
    <col min="7591" max="7592" width="7.75" hidden="1" customWidth="1"/>
    <col min="7593" max="7595" width="17.5" customWidth="1"/>
    <col min="7596" max="7596" width="10.58203125" customWidth="1"/>
    <col min="7597" max="7597" width="15.75" customWidth="1"/>
    <col min="7598" max="7598" width="30.08203125" customWidth="1"/>
    <col min="7599" max="7599" width="27.58203125" customWidth="1"/>
    <col min="7600" max="7600" width="21.08203125" customWidth="1"/>
    <col min="7601" max="7601" width="22.25" customWidth="1"/>
    <col min="7602" max="7602" width="18.75" customWidth="1"/>
    <col min="7603" max="7604" width="19" customWidth="1"/>
    <col min="7605" max="7605" width="19.08203125" customWidth="1"/>
    <col min="7606" max="7606" width="17.08203125" customWidth="1"/>
    <col min="7607" max="7608" width="7.75" hidden="1" customWidth="1"/>
    <col min="7609" max="7611" width="17.5" customWidth="1"/>
    <col min="7612" max="7612" width="10.58203125" customWidth="1"/>
    <col min="7613" max="7613" width="15.75" customWidth="1"/>
    <col min="7614" max="7614" width="30.08203125" customWidth="1"/>
    <col min="7615" max="7615" width="27.58203125" customWidth="1"/>
    <col min="7616" max="7616" width="21.08203125" customWidth="1"/>
    <col min="7617" max="7617" width="22.25" customWidth="1"/>
    <col min="7618" max="7618" width="18.75" customWidth="1"/>
    <col min="7619" max="7620" width="19" customWidth="1"/>
    <col min="7621" max="7621" width="19.08203125" customWidth="1"/>
    <col min="7622" max="7622" width="17.08203125" customWidth="1"/>
    <col min="7623" max="7624" width="7.75" hidden="1" customWidth="1"/>
    <col min="7625" max="7627" width="17.5" customWidth="1"/>
    <col min="7628" max="7628" width="10.58203125" customWidth="1"/>
    <col min="7629" max="7629" width="15.75" customWidth="1"/>
    <col min="7630" max="7630" width="30.08203125" customWidth="1"/>
    <col min="7631" max="7631" width="27.58203125" customWidth="1"/>
    <col min="7632" max="7632" width="21.08203125" customWidth="1"/>
    <col min="7633" max="7633" width="22.25" customWidth="1"/>
    <col min="7634" max="7634" width="18.75" customWidth="1"/>
    <col min="7635" max="7636" width="19" customWidth="1"/>
    <col min="7637" max="7637" width="19.08203125" customWidth="1"/>
    <col min="7638" max="7638" width="17.08203125" customWidth="1"/>
    <col min="7639" max="7640" width="7.75" hidden="1" customWidth="1"/>
    <col min="7641" max="7643" width="17.5" customWidth="1"/>
    <col min="7644" max="7644" width="10.58203125" customWidth="1"/>
    <col min="7645" max="7645" width="15.75" customWidth="1"/>
    <col min="7646" max="7646" width="30.08203125" customWidth="1"/>
    <col min="7647" max="7647" width="27.58203125" customWidth="1"/>
    <col min="7648" max="7648" width="21.08203125" customWidth="1"/>
    <col min="7649" max="7649" width="22.25" customWidth="1"/>
    <col min="7650" max="7650" width="18.75" customWidth="1"/>
    <col min="7651" max="7652" width="19" customWidth="1"/>
    <col min="7653" max="7653" width="19.08203125" customWidth="1"/>
    <col min="7654" max="7654" width="17.08203125" customWidth="1"/>
    <col min="7655" max="7656" width="7.75" hidden="1" customWidth="1"/>
    <col min="7657" max="7659" width="17.5" customWidth="1"/>
    <col min="7660" max="7660" width="10.58203125" customWidth="1"/>
    <col min="7661" max="7661" width="15.75" customWidth="1"/>
    <col min="7662" max="7662" width="30.08203125" customWidth="1"/>
    <col min="7663" max="7663" width="27.58203125" customWidth="1"/>
    <col min="7664" max="7664" width="21.08203125" customWidth="1"/>
    <col min="7665" max="7665" width="22.25" customWidth="1"/>
    <col min="7666" max="7666" width="18.75" customWidth="1"/>
    <col min="7667" max="7668" width="19" customWidth="1"/>
    <col min="7669" max="7669" width="19.08203125" customWidth="1"/>
    <col min="7670" max="7670" width="17.08203125" customWidth="1"/>
    <col min="7671" max="7672" width="7.75" hidden="1" customWidth="1"/>
    <col min="7673" max="7675" width="17.5" customWidth="1"/>
    <col min="7676" max="7676" width="10.58203125" customWidth="1"/>
    <col min="7677" max="7677" width="15.75" customWidth="1"/>
    <col min="7678" max="7678" width="30.08203125" customWidth="1"/>
    <col min="7679" max="7679" width="27.58203125" customWidth="1"/>
    <col min="7680" max="7680" width="21.08203125" customWidth="1"/>
    <col min="7681" max="7681" width="22.25" customWidth="1"/>
    <col min="7682" max="7682" width="18.75" customWidth="1"/>
    <col min="7683" max="7684" width="19" customWidth="1"/>
    <col min="7685" max="7685" width="19.08203125" customWidth="1"/>
    <col min="7686" max="7686" width="17.08203125" customWidth="1"/>
    <col min="7687" max="7688" width="7.75" hidden="1" customWidth="1"/>
    <col min="7689" max="7691" width="17.5" customWidth="1"/>
    <col min="7692" max="7692" width="10.58203125" customWidth="1"/>
    <col min="7693" max="7693" width="15.75" customWidth="1"/>
    <col min="7694" max="7694" width="30.08203125" customWidth="1"/>
    <col min="7695" max="7695" width="27.58203125" customWidth="1"/>
    <col min="7696" max="7696" width="21.08203125" customWidth="1"/>
    <col min="7697" max="7697" width="22.25" customWidth="1"/>
    <col min="7698" max="7698" width="18.75" customWidth="1"/>
    <col min="7699" max="7700" width="19" customWidth="1"/>
    <col min="7701" max="7701" width="19.08203125" customWidth="1"/>
    <col min="7702" max="7702" width="17.08203125" customWidth="1"/>
    <col min="7703" max="7704" width="7.75" hidden="1" customWidth="1"/>
    <col min="7705" max="7707" width="17.5" customWidth="1"/>
    <col min="7708" max="7708" width="10.58203125" customWidth="1"/>
    <col min="7709" max="7709" width="15.75" customWidth="1"/>
    <col min="7710" max="7710" width="30.08203125" customWidth="1"/>
    <col min="7711" max="7711" width="27.58203125" customWidth="1"/>
    <col min="7712" max="7712" width="21.08203125" customWidth="1"/>
    <col min="7713" max="7713" width="22.25" customWidth="1"/>
    <col min="7714" max="7714" width="18.75" customWidth="1"/>
    <col min="7715" max="7716" width="19" customWidth="1"/>
    <col min="7717" max="7717" width="19.08203125" customWidth="1"/>
    <col min="7718" max="7718" width="17.08203125" customWidth="1"/>
    <col min="7719" max="7720" width="7.75" hidden="1" customWidth="1"/>
    <col min="7721" max="7723" width="17.5" customWidth="1"/>
    <col min="7724" max="7724" width="10.58203125" customWidth="1"/>
    <col min="7725" max="7725" width="15.75" customWidth="1"/>
    <col min="7726" max="7726" width="30.08203125" customWidth="1"/>
    <col min="7727" max="7727" width="27.58203125" customWidth="1"/>
    <col min="7728" max="7728" width="21.08203125" customWidth="1"/>
    <col min="7729" max="7729" width="22.25" customWidth="1"/>
    <col min="7730" max="7730" width="18.75" customWidth="1"/>
    <col min="7731" max="7732" width="19" customWidth="1"/>
    <col min="7733" max="7733" width="19.08203125" customWidth="1"/>
    <col min="7734" max="7734" width="17.08203125" customWidth="1"/>
    <col min="7735" max="7736" width="7.75" hidden="1" customWidth="1"/>
    <col min="7737" max="7739" width="17.5" customWidth="1"/>
    <col min="7740" max="7740" width="10.58203125" customWidth="1"/>
    <col min="7741" max="7741" width="15.75" customWidth="1"/>
    <col min="7742" max="7742" width="30.08203125" customWidth="1"/>
    <col min="7743" max="7743" width="27.58203125" customWidth="1"/>
    <col min="7744" max="7744" width="21.08203125" customWidth="1"/>
    <col min="7745" max="7745" width="22.25" customWidth="1"/>
    <col min="7746" max="7746" width="18.75" customWidth="1"/>
    <col min="7747" max="7748" width="19" customWidth="1"/>
    <col min="7749" max="7749" width="19.08203125" customWidth="1"/>
    <col min="7750" max="7750" width="17.08203125" customWidth="1"/>
    <col min="7751" max="7752" width="7.75" hidden="1" customWidth="1"/>
    <col min="7753" max="7755" width="17.5" customWidth="1"/>
    <col min="7756" max="7756" width="10.58203125" customWidth="1"/>
    <col min="7757" max="7757" width="15.75" customWidth="1"/>
    <col min="7758" max="7758" width="30.08203125" customWidth="1"/>
    <col min="7759" max="7759" width="27.58203125" customWidth="1"/>
    <col min="7760" max="7760" width="21.08203125" customWidth="1"/>
    <col min="7761" max="7761" width="22.25" customWidth="1"/>
    <col min="7762" max="7762" width="18.75" customWidth="1"/>
    <col min="7763" max="7764" width="19" customWidth="1"/>
    <col min="7765" max="7765" width="19.08203125" customWidth="1"/>
    <col min="7766" max="7766" width="17.08203125" customWidth="1"/>
    <col min="7767" max="7768" width="7.75" hidden="1" customWidth="1"/>
    <col min="7769" max="7771" width="17.5" customWidth="1"/>
    <col min="7772" max="7772" width="10.58203125" customWidth="1"/>
    <col min="7773" max="7773" width="15.75" customWidth="1"/>
    <col min="7774" max="7774" width="30.08203125" customWidth="1"/>
    <col min="7775" max="7775" width="27.58203125" customWidth="1"/>
    <col min="7776" max="7776" width="21.08203125" customWidth="1"/>
    <col min="7777" max="7777" width="22.25" customWidth="1"/>
    <col min="7778" max="7778" width="18.75" customWidth="1"/>
    <col min="7779" max="7780" width="19" customWidth="1"/>
    <col min="7781" max="7781" width="19.08203125" customWidth="1"/>
    <col min="7782" max="7782" width="17.08203125" customWidth="1"/>
    <col min="7783" max="7784" width="7.75" hidden="1" customWidth="1"/>
    <col min="7785" max="7787" width="17.5" customWidth="1"/>
    <col min="7788" max="7788" width="10.58203125" customWidth="1"/>
    <col min="7789" max="7789" width="15.75" customWidth="1"/>
    <col min="7790" max="7790" width="30.08203125" customWidth="1"/>
    <col min="7791" max="7791" width="27.58203125" customWidth="1"/>
    <col min="7792" max="7792" width="21.08203125" customWidth="1"/>
    <col min="7793" max="7793" width="22.25" customWidth="1"/>
    <col min="7794" max="7794" width="18.75" customWidth="1"/>
    <col min="7795" max="7796" width="19" customWidth="1"/>
    <col min="7797" max="7797" width="19.08203125" customWidth="1"/>
    <col min="7798" max="7798" width="17.08203125" customWidth="1"/>
    <col min="7799" max="7800" width="7.75" hidden="1" customWidth="1"/>
    <col min="7801" max="7803" width="17.5" customWidth="1"/>
    <col min="7804" max="7804" width="10.58203125" customWidth="1"/>
    <col min="7805" max="7805" width="15.75" customWidth="1"/>
    <col min="7806" max="7806" width="30.08203125" customWidth="1"/>
    <col min="7807" max="7807" width="27.58203125" customWidth="1"/>
    <col min="7808" max="7808" width="21.08203125" customWidth="1"/>
    <col min="7809" max="7809" width="22.25" customWidth="1"/>
    <col min="7810" max="7810" width="18.75" customWidth="1"/>
    <col min="7811" max="7812" width="19" customWidth="1"/>
    <col min="7813" max="7813" width="19.08203125" customWidth="1"/>
    <col min="7814" max="7814" width="17.08203125" customWidth="1"/>
    <col min="7815" max="7816" width="7.75" hidden="1" customWidth="1"/>
    <col min="7817" max="7819" width="17.5" customWidth="1"/>
    <col min="7820" max="7820" width="10.58203125" customWidth="1"/>
    <col min="7821" max="7821" width="15.75" customWidth="1"/>
    <col min="7822" max="7822" width="30.08203125" customWidth="1"/>
    <col min="7823" max="7823" width="27.58203125" customWidth="1"/>
    <col min="7824" max="7824" width="21.08203125" customWidth="1"/>
    <col min="7825" max="7825" width="22.25" customWidth="1"/>
    <col min="7826" max="7826" width="18.75" customWidth="1"/>
    <col min="7827" max="7828" width="19" customWidth="1"/>
    <col min="7829" max="7829" width="19.08203125" customWidth="1"/>
    <col min="7830" max="7830" width="17.08203125" customWidth="1"/>
    <col min="7831" max="7832" width="7.75" hidden="1" customWidth="1"/>
    <col min="7833" max="7835" width="17.5" customWidth="1"/>
    <col min="7836" max="7836" width="10.58203125" customWidth="1"/>
    <col min="7837" max="7837" width="15.75" customWidth="1"/>
    <col min="7838" max="7838" width="30.08203125" customWidth="1"/>
    <col min="7839" max="7839" width="27.58203125" customWidth="1"/>
    <col min="7840" max="7840" width="21.08203125" customWidth="1"/>
    <col min="7841" max="7841" width="22.25" customWidth="1"/>
    <col min="7842" max="7842" width="18.75" customWidth="1"/>
    <col min="7843" max="7844" width="19" customWidth="1"/>
    <col min="7845" max="7845" width="19.08203125" customWidth="1"/>
    <col min="7846" max="7846" width="17.08203125" customWidth="1"/>
    <col min="7847" max="7848" width="7.75" hidden="1" customWidth="1"/>
    <col min="7849" max="7851" width="17.5" customWidth="1"/>
    <col min="7852" max="7852" width="10.58203125" customWidth="1"/>
    <col min="7853" max="7853" width="15.75" customWidth="1"/>
    <col min="7854" max="7854" width="30.08203125" customWidth="1"/>
    <col min="7855" max="7855" width="27.58203125" customWidth="1"/>
    <col min="7856" max="7856" width="21.08203125" customWidth="1"/>
    <col min="7857" max="7857" width="22.25" customWidth="1"/>
    <col min="7858" max="7858" width="18.75" customWidth="1"/>
    <col min="7859" max="7860" width="19" customWidth="1"/>
    <col min="7861" max="7861" width="19.08203125" customWidth="1"/>
    <col min="7862" max="7862" width="17.08203125" customWidth="1"/>
    <col min="7863" max="7864" width="7.75" hidden="1" customWidth="1"/>
    <col min="7865" max="7867" width="17.5" customWidth="1"/>
    <col min="7868" max="7868" width="10.58203125" customWidth="1"/>
    <col min="7869" max="7869" width="15.75" customWidth="1"/>
    <col min="7870" max="7870" width="30.08203125" customWidth="1"/>
    <col min="7871" max="7871" width="27.58203125" customWidth="1"/>
    <col min="7872" max="7872" width="21.08203125" customWidth="1"/>
    <col min="7873" max="7873" width="22.25" customWidth="1"/>
    <col min="7874" max="7874" width="18.75" customWidth="1"/>
    <col min="7875" max="7876" width="19" customWidth="1"/>
    <col min="7877" max="7877" width="19.08203125" customWidth="1"/>
    <col min="7878" max="7878" width="17.08203125" customWidth="1"/>
    <col min="7879" max="7880" width="7.75" hidden="1" customWidth="1"/>
    <col min="7881" max="7883" width="17.5" customWidth="1"/>
    <col min="7884" max="7884" width="10.58203125" customWidth="1"/>
    <col min="7885" max="7885" width="15.75" customWidth="1"/>
    <col min="7886" max="7886" width="30.08203125" customWidth="1"/>
    <col min="7887" max="7887" width="27.58203125" customWidth="1"/>
    <col min="7888" max="7888" width="21.08203125" customWidth="1"/>
    <col min="7889" max="7889" width="22.25" customWidth="1"/>
    <col min="7890" max="7890" width="18.75" customWidth="1"/>
    <col min="7891" max="7892" width="19" customWidth="1"/>
    <col min="7893" max="7893" width="19.08203125" customWidth="1"/>
    <col min="7894" max="7894" width="17.08203125" customWidth="1"/>
    <col min="7895" max="7896" width="7.75" hidden="1" customWidth="1"/>
    <col min="7897" max="7899" width="17.5" customWidth="1"/>
    <col min="7900" max="7900" width="10.58203125" customWidth="1"/>
    <col min="7901" max="7901" width="15.75" customWidth="1"/>
    <col min="7902" max="7902" width="30.08203125" customWidth="1"/>
    <col min="7903" max="7903" width="27.58203125" customWidth="1"/>
    <col min="7904" max="7904" width="21.08203125" customWidth="1"/>
    <col min="7905" max="7905" width="22.25" customWidth="1"/>
    <col min="7906" max="7906" width="18.75" customWidth="1"/>
    <col min="7907" max="7908" width="19" customWidth="1"/>
    <col min="7909" max="7909" width="19.08203125" customWidth="1"/>
    <col min="7910" max="7910" width="17.08203125" customWidth="1"/>
    <col min="7911" max="7912" width="7.75" hidden="1" customWidth="1"/>
    <col min="7913" max="7915" width="17.5" customWidth="1"/>
    <col min="7916" max="7916" width="10.58203125" customWidth="1"/>
    <col min="7917" max="7917" width="15.75" customWidth="1"/>
    <col min="7918" max="7918" width="30.08203125" customWidth="1"/>
    <col min="7919" max="7919" width="27.58203125" customWidth="1"/>
    <col min="7920" max="7920" width="21.08203125" customWidth="1"/>
    <col min="7921" max="7921" width="22.25" customWidth="1"/>
    <col min="7922" max="7922" width="18.75" customWidth="1"/>
    <col min="7923" max="7924" width="19" customWidth="1"/>
    <col min="7925" max="7925" width="19.08203125" customWidth="1"/>
    <col min="7926" max="7926" width="17.08203125" customWidth="1"/>
    <col min="7927" max="7928" width="7.75" hidden="1" customWidth="1"/>
    <col min="7929" max="7931" width="17.5" customWidth="1"/>
    <col min="7932" max="7932" width="10.58203125" customWidth="1"/>
    <col min="7933" max="7933" width="15.75" customWidth="1"/>
    <col min="7934" max="7934" width="30.08203125" customWidth="1"/>
    <col min="7935" max="7935" width="27.58203125" customWidth="1"/>
    <col min="7936" max="7936" width="21.08203125" customWidth="1"/>
    <col min="7937" max="7937" width="22.25" customWidth="1"/>
    <col min="7938" max="7938" width="18.75" customWidth="1"/>
    <col min="7939" max="7940" width="19" customWidth="1"/>
    <col min="7941" max="7941" width="19.08203125" customWidth="1"/>
    <col min="7942" max="7942" width="17.08203125" customWidth="1"/>
    <col min="7943" max="7944" width="7.75" hidden="1" customWidth="1"/>
    <col min="7945" max="7947" width="17.5" customWidth="1"/>
    <col min="7948" max="7948" width="10.58203125" customWidth="1"/>
    <col min="7949" max="7949" width="15.75" customWidth="1"/>
    <col min="7950" max="7950" width="30.08203125" customWidth="1"/>
    <col min="7951" max="7951" width="27.58203125" customWidth="1"/>
    <col min="7952" max="7952" width="21.08203125" customWidth="1"/>
    <col min="7953" max="7953" width="22.25" customWidth="1"/>
    <col min="7954" max="7954" width="18.75" customWidth="1"/>
    <col min="7955" max="7956" width="19" customWidth="1"/>
    <col min="7957" max="7957" width="19.08203125" customWidth="1"/>
    <col min="7958" max="7958" width="17.08203125" customWidth="1"/>
    <col min="7959" max="7960" width="7.75" hidden="1" customWidth="1"/>
    <col min="7961" max="7963" width="17.5" customWidth="1"/>
    <col min="7964" max="7964" width="10.58203125" customWidth="1"/>
    <col min="7965" max="7965" width="15.75" customWidth="1"/>
    <col min="7966" max="7966" width="30.08203125" customWidth="1"/>
    <col min="7967" max="7967" width="27.58203125" customWidth="1"/>
    <col min="7968" max="7968" width="21.08203125" customWidth="1"/>
    <col min="7969" max="7969" width="22.25" customWidth="1"/>
    <col min="7970" max="7970" width="18.75" customWidth="1"/>
    <col min="7971" max="7972" width="19" customWidth="1"/>
    <col min="7973" max="7973" width="19.08203125" customWidth="1"/>
    <col min="7974" max="7974" width="17.08203125" customWidth="1"/>
    <col min="7975" max="7976" width="7.75" hidden="1" customWidth="1"/>
    <col min="7977" max="7979" width="17.5" customWidth="1"/>
    <col min="7980" max="7980" width="10.58203125" customWidth="1"/>
    <col min="7981" max="7981" width="15.75" customWidth="1"/>
    <col min="7982" max="7982" width="30.08203125" customWidth="1"/>
    <col min="7983" max="7983" width="27.58203125" customWidth="1"/>
    <col min="7984" max="7984" width="21.08203125" customWidth="1"/>
    <col min="7985" max="7985" width="22.25" customWidth="1"/>
    <col min="7986" max="7986" width="18.75" customWidth="1"/>
    <col min="7987" max="7988" width="19" customWidth="1"/>
    <col min="7989" max="7989" width="19.08203125" customWidth="1"/>
    <col min="7990" max="7990" width="17.08203125" customWidth="1"/>
    <col min="7991" max="7992" width="7.75" hidden="1" customWidth="1"/>
    <col min="7993" max="7995" width="17.5" customWidth="1"/>
    <col min="7996" max="7996" width="10.58203125" customWidth="1"/>
    <col min="7997" max="7997" width="15.75" customWidth="1"/>
    <col min="7998" max="7998" width="30.08203125" customWidth="1"/>
    <col min="7999" max="7999" width="27.58203125" customWidth="1"/>
    <col min="8000" max="8000" width="21.08203125" customWidth="1"/>
    <col min="8001" max="8001" width="22.25" customWidth="1"/>
    <col min="8002" max="8002" width="18.75" customWidth="1"/>
    <col min="8003" max="8004" width="19" customWidth="1"/>
    <col min="8005" max="8005" width="19.08203125" customWidth="1"/>
    <col min="8006" max="8006" width="17.08203125" customWidth="1"/>
    <col min="8007" max="8008" width="7.75" hidden="1" customWidth="1"/>
    <col min="8009" max="8011" width="17.5" customWidth="1"/>
    <col min="8012" max="8012" width="10.58203125" customWidth="1"/>
    <col min="8013" max="8013" width="15.75" customWidth="1"/>
    <col min="8014" max="8014" width="30.08203125" customWidth="1"/>
    <col min="8015" max="8015" width="27.58203125" customWidth="1"/>
    <col min="8016" max="8016" width="21.08203125" customWidth="1"/>
    <col min="8017" max="8017" width="22.25" customWidth="1"/>
    <col min="8018" max="8018" width="18.75" customWidth="1"/>
    <col min="8019" max="8020" width="19" customWidth="1"/>
    <col min="8021" max="8021" width="19.08203125" customWidth="1"/>
    <col min="8022" max="8022" width="17.08203125" customWidth="1"/>
    <col min="8023" max="8024" width="7.75" hidden="1" customWidth="1"/>
    <col min="8025" max="8027" width="17.5" customWidth="1"/>
    <col min="8028" max="8028" width="10.58203125" customWidth="1"/>
    <col min="8029" max="8029" width="15.75" customWidth="1"/>
    <col min="8030" max="8030" width="30.08203125" customWidth="1"/>
    <col min="8031" max="8031" width="27.58203125" customWidth="1"/>
    <col min="8032" max="8032" width="21.08203125" customWidth="1"/>
    <col min="8033" max="8033" width="22.25" customWidth="1"/>
    <col min="8034" max="8034" width="18.75" customWidth="1"/>
    <col min="8035" max="8036" width="19" customWidth="1"/>
    <col min="8037" max="8037" width="19.08203125" customWidth="1"/>
    <col min="8038" max="8038" width="17.08203125" customWidth="1"/>
    <col min="8039" max="8040" width="7.75" hidden="1" customWidth="1"/>
    <col min="8041" max="8043" width="17.5" customWidth="1"/>
    <col min="8044" max="8044" width="10.58203125" customWidth="1"/>
    <col min="8045" max="8045" width="15.75" customWidth="1"/>
    <col min="8046" max="8046" width="30.08203125" customWidth="1"/>
    <col min="8047" max="8047" width="27.58203125" customWidth="1"/>
    <col min="8048" max="8048" width="21.08203125" customWidth="1"/>
    <col min="8049" max="8049" width="22.25" customWidth="1"/>
    <col min="8050" max="8050" width="18.75" customWidth="1"/>
    <col min="8051" max="8052" width="19" customWidth="1"/>
    <col min="8053" max="8053" width="19.08203125" customWidth="1"/>
    <col min="8054" max="8054" width="17.08203125" customWidth="1"/>
    <col min="8055" max="8056" width="7.75" hidden="1" customWidth="1"/>
    <col min="8057" max="8059" width="17.5" customWidth="1"/>
    <col min="8060" max="8060" width="10.58203125" customWidth="1"/>
    <col min="8061" max="8061" width="15.75" customWidth="1"/>
    <col min="8062" max="8062" width="30.08203125" customWidth="1"/>
    <col min="8063" max="8063" width="27.58203125" customWidth="1"/>
    <col min="8064" max="8064" width="21.08203125" customWidth="1"/>
    <col min="8065" max="8065" width="22.25" customWidth="1"/>
    <col min="8066" max="8066" width="18.75" customWidth="1"/>
    <col min="8067" max="8068" width="19" customWidth="1"/>
    <col min="8069" max="8069" width="19.08203125" customWidth="1"/>
    <col min="8070" max="8070" width="17.08203125" customWidth="1"/>
    <col min="8071" max="8072" width="7.75" hidden="1" customWidth="1"/>
    <col min="8073" max="8075" width="17.5" customWidth="1"/>
    <col min="8076" max="8076" width="10.58203125" customWidth="1"/>
    <col min="8077" max="8077" width="15.75" customWidth="1"/>
    <col min="8078" max="8078" width="30.08203125" customWidth="1"/>
    <col min="8079" max="8079" width="27.58203125" customWidth="1"/>
    <col min="8080" max="8080" width="21.08203125" customWidth="1"/>
    <col min="8081" max="8081" width="22.25" customWidth="1"/>
    <col min="8082" max="8082" width="18.75" customWidth="1"/>
    <col min="8083" max="8084" width="19" customWidth="1"/>
    <col min="8085" max="8085" width="19.08203125" customWidth="1"/>
    <col min="8086" max="8086" width="17.08203125" customWidth="1"/>
    <col min="8087" max="8088" width="7.75" hidden="1" customWidth="1"/>
    <col min="8089" max="8091" width="17.5" customWidth="1"/>
    <col min="8092" max="8092" width="10.58203125" customWidth="1"/>
    <col min="8093" max="8093" width="15.75" customWidth="1"/>
    <col min="8094" max="8094" width="30.08203125" customWidth="1"/>
    <col min="8095" max="8095" width="27.58203125" customWidth="1"/>
    <col min="8096" max="8096" width="21.08203125" customWidth="1"/>
    <col min="8097" max="8097" width="22.25" customWidth="1"/>
    <col min="8098" max="8098" width="18.75" customWidth="1"/>
    <col min="8099" max="8100" width="19" customWidth="1"/>
    <col min="8101" max="8101" width="19.08203125" customWidth="1"/>
    <col min="8102" max="8102" width="17.08203125" customWidth="1"/>
    <col min="8103" max="8104" width="7.75" hidden="1" customWidth="1"/>
    <col min="8105" max="8107" width="17.5" customWidth="1"/>
    <col min="8108" max="8108" width="10.58203125" customWidth="1"/>
    <col min="8109" max="8109" width="15.75" customWidth="1"/>
    <col min="8110" max="8110" width="30.08203125" customWidth="1"/>
    <col min="8111" max="8111" width="27.58203125" customWidth="1"/>
    <col min="8112" max="8112" width="21.08203125" customWidth="1"/>
    <col min="8113" max="8113" width="22.25" customWidth="1"/>
    <col min="8114" max="8114" width="18.75" customWidth="1"/>
    <col min="8115" max="8116" width="19" customWidth="1"/>
    <col min="8117" max="8117" width="19.08203125" customWidth="1"/>
    <col min="8118" max="8118" width="17.08203125" customWidth="1"/>
    <col min="8119" max="8120" width="7.75" hidden="1" customWidth="1"/>
    <col min="8121" max="8123" width="17.5" customWidth="1"/>
    <col min="8124" max="8124" width="10.58203125" customWidth="1"/>
    <col min="8125" max="8125" width="15.75" customWidth="1"/>
    <col min="8126" max="8126" width="30.08203125" customWidth="1"/>
    <col min="8127" max="8127" width="27.58203125" customWidth="1"/>
    <col min="8128" max="8128" width="21.08203125" customWidth="1"/>
    <col min="8129" max="8129" width="22.25" customWidth="1"/>
    <col min="8130" max="8130" width="18.75" customWidth="1"/>
    <col min="8131" max="8132" width="19" customWidth="1"/>
    <col min="8133" max="8133" width="19.08203125" customWidth="1"/>
    <col min="8134" max="8134" width="17.08203125" customWidth="1"/>
    <col min="8135" max="8136" width="7.75" hidden="1" customWidth="1"/>
    <col min="8137" max="8139" width="17.5" customWidth="1"/>
    <col min="8140" max="8140" width="10.58203125" customWidth="1"/>
    <col min="8141" max="8141" width="15.75" customWidth="1"/>
    <col min="8142" max="8142" width="30.08203125" customWidth="1"/>
    <col min="8143" max="8143" width="27.58203125" customWidth="1"/>
    <col min="8144" max="8144" width="21.08203125" customWidth="1"/>
    <col min="8145" max="8145" width="22.25" customWidth="1"/>
    <col min="8146" max="8146" width="18.75" customWidth="1"/>
    <col min="8147" max="8148" width="19" customWidth="1"/>
    <col min="8149" max="8149" width="19.08203125" customWidth="1"/>
    <col min="8150" max="8150" width="17.08203125" customWidth="1"/>
    <col min="8151" max="8152" width="7.75" hidden="1" customWidth="1"/>
    <col min="8153" max="8155" width="17.5" customWidth="1"/>
    <col min="8156" max="8156" width="10.58203125" customWidth="1"/>
    <col min="8157" max="8157" width="15.75" customWidth="1"/>
    <col min="8158" max="8158" width="30.08203125" customWidth="1"/>
    <col min="8159" max="8159" width="27.58203125" customWidth="1"/>
    <col min="8160" max="8160" width="21.08203125" customWidth="1"/>
    <col min="8161" max="8161" width="22.25" customWidth="1"/>
    <col min="8162" max="8162" width="18.75" customWidth="1"/>
    <col min="8163" max="8164" width="19" customWidth="1"/>
    <col min="8165" max="8165" width="19.08203125" customWidth="1"/>
    <col min="8166" max="8166" width="17.08203125" customWidth="1"/>
    <col min="8167" max="8168" width="7.75" hidden="1" customWidth="1"/>
    <col min="8169" max="8171" width="17.5" customWidth="1"/>
    <col min="8172" max="8172" width="10.58203125" customWidth="1"/>
    <col min="8173" max="8173" width="15.75" customWidth="1"/>
    <col min="8174" max="8174" width="30.08203125" customWidth="1"/>
    <col min="8175" max="8175" width="27.58203125" customWidth="1"/>
    <col min="8176" max="8176" width="21.08203125" customWidth="1"/>
    <col min="8177" max="8177" width="22.25" customWidth="1"/>
    <col min="8178" max="8178" width="18.75" customWidth="1"/>
    <col min="8179" max="8180" width="19" customWidth="1"/>
    <col min="8181" max="8181" width="19.08203125" customWidth="1"/>
    <col min="8182" max="8182" width="17.08203125" customWidth="1"/>
    <col min="8183" max="8184" width="7.75" hidden="1" customWidth="1"/>
    <col min="8185" max="8187" width="17.5" customWidth="1"/>
    <col min="8188" max="8188" width="10.58203125" customWidth="1"/>
    <col min="8189" max="8189" width="15.75" customWidth="1"/>
    <col min="8190" max="8190" width="30.08203125" customWidth="1"/>
    <col min="8191" max="8191" width="27.58203125" customWidth="1"/>
    <col min="8192" max="8192" width="21.08203125" customWidth="1"/>
    <col min="8193" max="8193" width="22.25" customWidth="1"/>
    <col min="8194" max="8194" width="18.75" customWidth="1"/>
    <col min="8195" max="8196" width="19" customWidth="1"/>
    <col min="8197" max="8197" width="19.08203125" customWidth="1"/>
    <col min="8198" max="8198" width="17.08203125" customWidth="1"/>
    <col min="8199" max="8200" width="7.75" hidden="1" customWidth="1"/>
    <col min="8201" max="8203" width="17.5" customWidth="1"/>
    <col min="8204" max="8204" width="10.58203125" customWidth="1"/>
    <col min="8205" max="8205" width="15.75" customWidth="1"/>
    <col min="8206" max="8206" width="30.08203125" customWidth="1"/>
    <col min="8207" max="8207" width="27.58203125" customWidth="1"/>
    <col min="8208" max="8208" width="21.08203125" customWidth="1"/>
    <col min="8209" max="8209" width="22.25" customWidth="1"/>
    <col min="8210" max="8210" width="18.75" customWidth="1"/>
    <col min="8211" max="8212" width="19" customWidth="1"/>
    <col min="8213" max="8213" width="19.08203125" customWidth="1"/>
    <col min="8214" max="8214" width="17.08203125" customWidth="1"/>
    <col min="8215" max="8216" width="7.75" hidden="1" customWidth="1"/>
    <col min="8217" max="8219" width="17.5" customWidth="1"/>
    <col min="8220" max="8220" width="10.58203125" customWidth="1"/>
    <col min="8221" max="8221" width="15.75" customWidth="1"/>
    <col min="8222" max="8222" width="30.08203125" customWidth="1"/>
    <col min="8223" max="8223" width="27.58203125" customWidth="1"/>
    <col min="8224" max="8224" width="21.08203125" customWidth="1"/>
    <col min="8225" max="8225" width="22.25" customWidth="1"/>
    <col min="8226" max="8226" width="18.75" customWidth="1"/>
    <col min="8227" max="8228" width="19" customWidth="1"/>
    <col min="8229" max="8229" width="19.08203125" customWidth="1"/>
    <col min="8230" max="8230" width="17.08203125" customWidth="1"/>
    <col min="8231" max="8232" width="7.75" hidden="1" customWidth="1"/>
    <col min="8233" max="8235" width="17.5" customWidth="1"/>
    <col min="8236" max="8236" width="10.58203125" customWidth="1"/>
    <col min="8237" max="8237" width="15.75" customWidth="1"/>
    <col min="8238" max="8238" width="30.08203125" customWidth="1"/>
    <col min="8239" max="8239" width="27.58203125" customWidth="1"/>
    <col min="8240" max="8240" width="21.08203125" customWidth="1"/>
    <col min="8241" max="8241" width="22.25" customWidth="1"/>
    <col min="8242" max="8242" width="18.75" customWidth="1"/>
    <col min="8243" max="8244" width="19" customWidth="1"/>
    <col min="8245" max="8245" width="19.08203125" customWidth="1"/>
    <col min="8246" max="8246" width="17.08203125" customWidth="1"/>
    <col min="8247" max="8248" width="7.75" hidden="1" customWidth="1"/>
    <col min="8249" max="8251" width="17.5" customWidth="1"/>
    <col min="8252" max="8252" width="10.58203125" customWidth="1"/>
    <col min="8253" max="8253" width="15.75" customWidth="1"/>
    <col min="8254" max="8254" width="30.08203125" customWidth="1"/>
    <col min="8255" max="8255" width="27.58203125" customWidth="1"/>
    <col min="8256" max="8256" width="21.08203125" customWidth="1"/>
    <col min="8257" max="8257" width="22.25" customWidth="1"/>
    <col min="8258" max="8258" width="18.75" customWidth="1"/>
    <col min="8259" max="8260" width="19" customWidth="1"/>
    <col min="8261" max="8261" width="19.08203125" customWidth="1"/>
    <col min="8262" max="8262" width="17.08203125" customWidth="1"/>
    <col min="8263" max="8264" width="7.75" hidden="1" customWidth="1"/>
    <col min="8265" max="8267" width="17.5" customWidth="1"/>
    <col min="8268" max="8268" width="10.58203125" customWidth="1"/>
    <col min="8269" max="8269" width="15.75" customWidth="1"/>
    <col min="8270" max="8270" width="30.08203125" customWidth="1"/>
    <col min="8271" max="8271" width="27.58203125" customWidth="1"/>
    <col min="8272" max="8272" width="21.08203125" customWidth="1"/>
    <col min="8273" max="8273" width="22.25" customWidth="1"/>
    <col min="8274" max="8274" width="18.75" customWidth="1"/>
    <col min="8275" max="8276" width="19" customWidth="1"/>
    <col min="8277" max="8277" width="19.08203125" customWidth="1"/>
    <col min="8278" max="8278" width="17.08203125" customWidth="1"/>
    <col min="8279" max="8280" width="7.75" hidden="1" customWidth="1"/>
    <col min="8281" max="8283" width="17.5" customWidth="1"/>
    <col min="8284" max="8284" width="10.58203125" customWidth="1"/>
    <col min="8285" max="8285" width="15.75" customWidth="1"/>
    <col min="8286" max="8286" width="30.08203125" customWidth="1"/>
    <col min="8287" max="8287" width="27.58203125" customWidth="1"/>
    <col min="8288" max="8288" width="21.08203125" customWidth="1"/>
    <col min="8289" max="8289" width="22.25" customWidth="1"/>
    <col min="8290" max="8290" width="18.75" customWidth="1"/>
    <col min="8291" max="8292" width="19" customWidth="1"/>
    <col min="8293" max="8293" width="19.08203125" customWidth="1"/>
    <col min="8294" max="8294" width="17.08203125" customWidth="1"/>
    <col min="8295" max="8296" width="7.75" hidden="1" customWidth="1"/>
    <col min="8297" max="8299" width="17.5" customWidth="1"/>
    <col min="8300" max="8300" width="10.58203125" customWidth="1"/>
    <col min="8301" max="8301" width="15.75" customWidth="1"/>
    <col min="8302" max="8302" width="30.08203125" customWidth="1"/>
    <col min="8303" max="8303" width="27.58203125" customWidth="1"/>
    <col min="8304" max="8304" width="21.08203125" customWidth="1"/>
    <col min="8305" max="8305" width="22.25" customWidth="1"/>
    <col min="8306" max="8306" width="18.75" customWidth="1"/>
    <col min="8307" max="8308" width="19" customWidth="1"/>
    <col min="8309" max="8309" width="19.08203125" customWidth="1"/>
    <col min="8310" max="8310" width="17.08203125" customWidth="1"/>
    <col min="8311" max="8312" width="7.75" hidden="1" customWidth="1"/>
    <col min="8313" max="8315" width="17.5" customWidth="1"/>
    <col min="8316" max="8316" width="10.58203125" customWidth="1"/>
    <col min="8317" max="8317" width="15.75" customWidth="1"/>
    <col min="8318" max="8318" width="30.08203125" customWidth="1"/>
    <col min="8319" max="8319" width="27.58203125" customWidth="1"/>
    <col min="8320" max="8320" width="21.08203125" customWidth="1"/>
    <col min="8321" max="8321" width="22.25" customWidth="1"/>
    <col min="8322" max="8322" width="18.75" customWidth="1"/>
    <col min="8323" max="8324" width="19" customWidth="1"/>
    <col min="8325" max="8325" width="19.08203125" customWidth="1"/>
    <col min="8326" max="8326" width="17.08203125" customWidth="1"/>
    <col min="8327" max="8328" width="7.75" hidden="1" customWidth="1"/>
    <col min="8329" max="8331" width="17.5" customWidth="1"/>
    <col min="8332" max="8332" width="10.58203125" customWidth="1"/>
    <col min="8333" max="8333" width="15.75" customWidth="1"/>
    <col min="8334" max="8334" width="30.08203125" customWidth="1"/>
    <col min="8335" max="8335" width="27.58203125" customWidth="1"/>
    <col min="8336" max="8336" width="21.08203125" customWidth="1"/>
    <col min="8337" max="8337" width="22.25" customWidth="1"/>
    <col min="8338" max="8338" width="18.75" customWidth="1"/>
    <col min="8339" max="8340" width="19" customWidth="1"/>
    <col min="8341" max="8341" width="19.08203125" customWidth="1"/>
    <col min="8342" max="8342" width="17.08203125" customWidth="1"/>
    <col min="8343" max="8344" width="7.75" hidden="1" customWidth="1"/>
    <col min="8345" max="8347" width="17.5" customWidth="1"/>
    <col min="8348" max="8348" width="10.58203125" customWidth="1"/>
    <col min="8349" max="8349" width="15.75" customWidth="1"/>
    <col min="8350" max="8350" width="30.08203125" customWidth="1"/>
    <col min="8351" max="8351" width="27.58203125" customWidth="1"/>
    <col min="8352" max="8352" width="21.08203125" customWidth="1"/>
    <col min="8353" max="8353" width="22.25" customWidth="1"/>
    <col min="8354" max="8354" width="18.75" customWidth="1"/>
    <col min="8355" max="8356" width="19" customWidth="1"/>
    <col min="8357" max="8357" width="19.08203125" customWidth="1"/>
    <col min="8358" max="8358" width="17.08203125" customWidth="1"/>
    <col min="8359" max="8360" width="7.75" hidden="1" customWidth="1"/>
    <col min="8361" max="8363" width="17.5" customWidth="1"/>
    <col min="8364" max="8364" width="10.58203125" customWidth="1"/>
    <col min="8365" max="8365" width="15.75" customWidth="1"/>
    <col min="8366" max="8366" width="30.08203125" customWidth="1"/>
    <col min="8367" max="8367" width="27.58203125" customWidth="1"/>
    <col min="8368" max="8368" width="21.08203125" customWidth="1"/>
    <col min="8369" max="8369" width="22.25" customWidth="1"/>
    <col min="8370" max="8370" width="18.75" customWidth="1"/>
    <col min="8371" max="8372" width="19" customWidth="1"/>
    <col min="8373" max="8373" width="19.08203125" customWidth="1"/>
    <col min="8374" max="8374" width="17.08203125" customWidth="1"/>
    <col min="8375" max="8376" width="7.75" hidden="1" customWidth="1"/>
    <col min="8377" max="8379" width="17.5" customWidth="1"/>
    <col min="8380" max="8380" width="10.58203125" customWidth="1"/>
    <col min="8381" max="8381" width="15.75" customWidth="1"/>
    <col min="8382" max="8382" width="30.08203125" customWidth="1"/>
    <col min="8383" max="8383" width="27.58203125" customWidth="1"/>
    <col min="8384" max="8384" width="21.08203125" customWidth="1"/>
    <col min="8385" max="8385" width="22.25" customWidth="1"/>
    <col min="8386" max="8386" width="18.75" customWidth="1"/>
    <col min="8387" max="8388" width="19" customWidth="1"/>
    <col min="8389" max="8389" width="19.08203125" customWidth="1"/>
    <col min="8390" max="8390" width="17.08203125" customWidth="1"/>
    <col min="8391" max="8392" width="7.75" hidden="1" customWidth="1"/>
    <col min="8393" max="8395" width="17.5" customWidth="1"/>
    <col min="8396" max="8396" width="10.58203125" customWidth="1"/>
    <col min="8397" max="8397" width="15.75" customWidth="1"/>
    <col min="8398" max="8398" width="30.08203125" customWidth="1"/>
    <col min="8399" max="8399" width="27.58203125" customWidth="1"/>
    <col min="8400" max="8400" width="21.08203125" customWidth="1"/>
    <col min="8401" max="8401" width="22.25" customWidth="1"/>
    <col min="8402" max="8402" width="18.75" customWidth="1"/>
    <col min="8403" max="8404" width="19" customWidth="1"/>
    <col min="8405" max="8405" width="19.08203125" customWidth="1"/>
    <col min="8406" max="8406" width="17.08203125" customWidth="1"/>
    <col min="8407" max="8408" width="7.75" hidden="1" customWidth="1"/>
    <col min="8409" max="8411" width="17.5" customWidth="1"/>
    <col min="8412" max="8412" width="10.58203125" customWidth="1"/>
    <col min="8413" max="8413" width="15.75" customWidth="1"/>
    <col min="8414" max="8414" width="30.08203125" customWidth="1"/>
    <col min="8415" max="8415" width="27.58203125" customWidth="1"/>
    <col min="8416" max="8416" width="21.08203125" customWidth="1"/>
    <col min="8417" max="8417" width="22.25" customWidth="1"/>
    <col min="8418" max="8418" width="18.75" customWidth="1"/>
    <col min="8419" max="8420" width="19" customWidth="1"/>
    <col min="8421" max="8421" width="19.08203125" customWidth="1"/>
    <col min="8422" max="8422" width="17.08203125" customWidth="1"/>
    <col min="8423" max="8424" width="7.75" hidden="1" customWidth="1"/>
    <col min="8425" max="8427" width="17.5" customWidth="1"/>
    <col min="8428" max="8428" width="10.58203125" customWidth="1"/>
    <col min="8429" max="8429" width="15.75" customWidth="1"/>
    <col min="8430" max="8430" width="30.08203125" customWidth="1"/>
    <col min="8431" max="8431" width="27.58203125" customWidth="1"/>
    <col min="8432" max="8432" width="21.08203125" customWidth="1"/>
    <col min="8433" max="8433" width="22.25" customWidth="1"/>
    <col min="8434" max="8434" width="18.75" customWidth="1"/>
    <col min="8435" max="8436" width="19" customWidth="1"/>
    <col min="8437" max="8437" width="19.08203125" customWidth="1"/>
    <col min="8438" max="8438" width="17.08203125" customWidth="1"/>
    <col min="8439" max="8440" width="7.75" hidden="1" customWidth="1"/>
    <col min="8441" max="8443" width="17.5" customWidth="1"/>
    <col min="8444" max="8444" width="10.58203125" customWidth="1"/>
    <col min="8445" max="8445" width="15.75" customWidth="1"/>
    <col min="8446" max="8446" width="30.08203125" customWidth="1"/>
    <col min="8447" max="8447" width="27.58203125" customWidth="1"/>
    <col min="8448" max="8448" width="21.08203125" customWidth="1"/>
    <col min="8449" max="8449" width="22.25" customWidth="1"/>
    <col min="8450" max="8450" width="18.75" customWidth="1"/>
    <col min="8451" max="8452" width="19" customWidth="1"/>
    <col min="8453" max="8453" width="19.08203125" customWidth="1"/>
    <col min="8454" max="8454" width="17.08203125" customWidth="1"/>
    <col min="8455" max="8456" width="7.75" hidden="1" customWidth="1"/>
    <col min="8457" max="8459" width="17.5" customWidth="1"/>
    <col min="8460" max="8460" width="10.58203125" customWidth="1"/>
    <col min="8461" max="8461" width="15.75" customWidth="1"/>
    <col min="8462" max="8462" width="30.08203125" customWidth="1"/>
    <col min="8463" max="8463" width="27.58203125" customWidth="1"/>
    <col min="8464" max="8464" width="21.08203125" customWidth="1"/>
    <col min="8465" max="8465" width="22.25" customWidth="1"/>
    <col min="8466" max="8466" width="18.75" customWidth="1"/>
    <col min="8467" max="8468" width="19" customWidth="1"/>
    <col min="8469" max="8469" width="19.08203125" customWidth="1"/>
    <col min="8470" max="8470" width="17.08203125" customWidth="1"/>
    <col min="8471" max="8472" width="7.75" hidden="1" customWidth="1"/>
    <col min="8473" max="8475" width="17.5" customWidth="1"/>
    <col min="8476" max="8476" width="10.58203125" customWidth="1"/>
    <col min="8477" max="8477" width="15.75" customWidth="1"/>
    <col min="8478" max="8478" width="30.08203125" customWidth="1"/>
    <col min="8479" max="8479" width="27.58203125" customWidth="1"/>
    <col min="8480" max="8480" width="21.08203125" customWidth="1"/>
    <col min="8481" max="8481" width="22.25" customWidth="1"/>
    <col min="8482" max="8482" width="18.75" customWidth="1"/>
    <col min="8483" max="8484" width="19" customWidth="1"/>
    <col min="8485" max="8485" width="19.08203125" customWidth="1"/>
    <col min="8486" max="8486" width="17.08203125" customWidth="1"/>
    <col min="8487" max="8488" width="7.75" hidden="1" customWidth="1"/>
    <col min="8489" max="8491" width="17.5" customWidth="1"/>
    <col min="8492" max="8492" width="10.58203125" customWidth="1"/>
    <col min="8493" max="8493" width="15.75" customWidth="1"/>
    <col min="8494" max="8494" width="30.08203125" customWidth="1"/>
    <col min="8495" max="8495" width="27.58203125" customWidth="1"/>
    <col min="8496" max="8496" width="21.08203125" customWidth="1"/>
    <col min="8497" max="8497" width="22.25" customWidth="1"/>
    <col min="8498" max="8498" width="18.75" customWidth="1"/>
    <col min="8499" max="8500" width="19" customWidth="1"/>
    <col min="8501" max="8501" width="19.08203125" customWidth="1"/>
    <col min="8502" max="8502" width="17.08203125" customWidth="1"/>
    <col min="8503" max="8504" width="7.75" hidden="1" customWidth="1"/>
    <col min="8505" max="8507" width="17.5" customWidth="1"/>
    <col min="8508" max="8508" width="10.58203125" customWidth="1"/>
    <col min="8509" max="8509" width="15.75" customWidth="1"/>
    <col min="8510" max="8510" width="30.08203125" customWidth="1"/>
    <col min="8511" max="8511" width="27.58203125" customWidth="1"/>
    <col min="8512" max="8512" width="21.08203125" customWidth="1"/>
    <col min="8513" max="8513" width="22.25" customWidth="1"/>
    <col min="8514" max="8514" width="18.75" customWidth="1"/>
    <col min="8515" max="8516" width="19" customWidth="1"/>
    <col min="8517" max="8517" width="19.08203125" customWidth="1"/>
    <col min="8518" max="8518" width="17.08203125" customWidth="1"/>
    <col min="8519" max="8520" width="7.75" hidden="1" customWidth="1"/>
    <col min="8521" max="8523" width="17.5" customWidth="1"/>
    <col min="8524" max="8524" width="10.58203125" customWidth="1"/>
    <col min="8525" max="8525" width="15.75" customWidth="1"/>
    <col min="8526" max="8526" width="30.08203125" customWidth="1"/>
    <col min="8527" max="8527" width="27.58203125" customWidth="1"/>
    <col min="8528" max="8528" width="21.08203125" customWidth="1"/>
    <col min="8529" max="8529" width="22.25" customWidth="1"/>
    <col min="8530" max="8530" width="18.75" customWidth="1"/>
    <col min="8531" max="8532" width="19" customWidth="1"/>
    <col min="8533" max="8533" width="19.08203125" customWidth="1"/>
    <col min="8534" max="8534" width="17.08203125" customWidth="1"/>
    <col min="8535" max="8536" width="7.75" hidden="1" customWidth="1"/>
    <col min="8537" max="8539" width="17.5" customWidth="1"/>
    <col min="8540" max="8540" width="10.58203125" customWidth="1"/>
    <col min="8541" max="8541" width="15.75" customWidth="1"/>
    <col min="8542" max="8542" width="30.08203125" customWidth="1"/>
    <col min="8543" max="8543" width="27.58203125" customWidth="1"/>
    <col min="8544" max="8544" width="21.08203125" customWidth="1"/>
    <col min="8545" max="8545" width="22.25" customWidth="1"/>
    <col min="8546" max="8546" width="18.75" customWidth="1"/>
    <col min="8547" max="8548" width="19" customWidth="1"/>
    <col min="8549" max="8549" width="19.08203125" customWidth="1"/>
    <col min="8550" max="8550" width="17.08203125" customWidth="1"/>
    <col min="8551" max="8552" width="7.75" hidden="1" customWidth="1"/>
    <col min="8553" max="8555" width="17.5" customWidth="1"/>
    <col min="8556" max="8556" width="10.58203125" customWidth="1"/>
    <col min="8557" max="8557" width="15.75" customWidth="1"/>
    <col min="8558" max="8558" width="30.08203125" customWidth="1"/>
    <col min="8559" max="8559" width="27.58203125" customWidth="1"/>
    <col min="8560" max="8560" width="21.08203125" customWidth="1"/>
    <col min="8561" max="8561" width="22.25" customWidth="1"/>
    <col min="8562" max="8562" width="18.75" customWidth="1"/>
    <col min="8563" max="8564" width="19" customWidth="1"/>
    <col min="8565" max="8565" width="19.08203125" customWidth="1"/>
    <col min="8566" max="8566" width="17.08203125" customWidth="1"/>
    <col min="8567" max="8568" width="7.75" hidden="1" customWidth="1"/>
    <col min="8569" max="8571" width="17.5" customWidth="1"/>
    <col min="8572" max="8572" width="10.58203125" customWidth="1"/>
    <col min="8573" max="8573" width="15.75" customWidth="1"/>
    <col min="8574" max="8574" width="30.08203125" customWidth="1"/>
    <col min="8575" max="8575" width="27.58203125" customWidth="1"/>
    <col min="8576" max="8576" width="21.08203125" customWidth="1"/>
    <col min="8577" max="8577" width="22.25" customWidth="1"/>
    <col min="8578" max="8578" width="18.75" customWidth="1"/>
    <col min="8579" max="8580" width="19" customWidth="1"/>
    <col min="8581" max="8581" width="19.08203125" customWidth="1"/>
    <col min="8582" max="8582" width="17.08203125" customWidth="1"/>
    <col min="8583" max="8584" width="7.75" hidden="1" customWidth="1"/>
    <col min="8585" max="8587" width="17.5" customWidth="1"/>
    <col min="8588" max="8588" width="10.58203125" customWidth="1"/>
    <col min="8589" max="8589" width="15.75" customWidth="1"/>
    <col min="8590" max="8590" width="30.08203125" customWidth="1"/>
    <col min="8591" max="8591" width="27.58203125" customWidth="1"/>
    <col min="8592" max="8592" width="21.08203125" customWidth="1"/>
    <col min="8593" max="8593" width="22.25" customWidth="1"/>
    <col min="8594" max="8594" width="18.75" customWidth="1"/>
    <col min="8595" max="8596" width="19" customWidth="1"/>
    <col min="8597" max="8597" width="19.08203125" customWidth="1"/>
    <col min="8598" max="8598" width="17.08203125" customWidth="1"/>
    <col min="8599" max="8600" width="7.75" hidden="1" customWidth="1"/>
    <col min="8601" max="8603" width="17.5" customWidth="1"/>
    <col min="8604" max="8604" width="10.58203125" customWidth="1"/>
    <col min="8605" max="8605" width="15.75" customWidth="1"/>
    <col min="8606" max="8606" width="30.08203125" customWidth="1"/>
    <col min="8607" max="8607" width="27.58203125" customWidth="1"/>
    <col min="8608" max="8608" width="21.08203125" customWidth="1"/>
    <col min="8609" max="8609" width="22.25" customWidth="1"/>
    <col min="8610" max="8610" width="18.75" customWidth="1"/>
    <col min="8611" max="8612" width="19" customWidth="1"/>
    <col min="8613" max="8613" width="19.08203125" customWidth="1"/>
    <col min="8614" max="8614" width="17.08203125" customWidth="1"/>
    <col min="8615" max="8616" width="7.75" hidden="1" customWidth="1"/>
    <col min="8617" max="8619" width="17.5" customWidth="1"/>
    <col min="8620" max="8620" width="10.58203125" customWidth="1"/>
    <col min="8621" max="8621" width="15.75" customWidth="1"/>
    <col min="8622" max="8622" width="30.08203125" customWidth="1"/>
    <col min="8623" max="8623" width="27.58203125" customWidth="1"/>
    <col min="8624" max="8624" width="21.08203125" customWidth="1"/>
    <col min="8625" max="8625" width="22.25" customWidth="1"/>
    <col min="8626" max="8626" width="18.75" customWidth="1"/>
    <col min="8627" max="8628" width="19" customWidth="1"/>
    <col min="8629" max="8629" width="19.08203125" customWidth="1"/>
    <col min="8630" max="8630" width="17.08203125" customWidth="1"/>
    <col min="8631" max="8632" width="7.75" hidden="1" customWidth="1"/>
    <col min="8633" max="8635" width="17.5" customWidth="1"/>
    <col min="8636" max="8636" width="10.58203125" customWidth="1"/>
    <col min="8637" max="8637" width="15.75" customWidth="1"/>
    <col min="8638" max="8638" width="30.08203125" customWidth="1"/>
    <col min="8639" max="8639" width="27.58203125" customWidth="1"/>
    <col min="8640" max="8640" width="21.08203125" customWidth="1"/>
    <col min="8641" max="8641" width="22.25" customWidth="1"/>
    <col min="8642" max="8642" width="18.75" customWidth="1"/>
    <col min="8643" max="8644" width="19" customWidth="1"/>
    <col min="8645" max="8645" width="19.08203125" customWidth="1"/>
    <col min="8646" max="8646" width="17.08203125" customWidth="1"/>
    <col min="8647" max="8648" width="7.75" hidden="1" customWidth="1"/>
    <col min="8649" max="8651" width="17.5" customWidth="1"/>
    <col min="8652" max="8652" width="10.58203125" customWidth="1"/>
    <col min="8653" max="8653" width="15.75" customWidth="1"/>
    <col min="8654" max="8654" width="30.08203125" customWidth="1"/>
    <col min="8655" max="8655" width="27.58203125" customWidth="1"/>
    <col min="8656" max="8656" width="21.08203125" customWidth="1"/>
    <col min="8657" max="8657" width="22.25" customWidth="1"/>
    <col min="8658" max="8658" width="18.75" customWidth="1"/>
    <col min="8659" max="8660" width="19" customWidth="1"/>
    <col min="8661" max="8661" width="19.08203125" customWidth="1"/>
    <col min="8662" max="8662" width="17.08203125" customWidth="1"/>
    <col min="8663" max="8664" width="7.75" hidden="1" customWidth="1"/>
    <col min="8665" max="8667" width="17.5" customWidth="1"/>
    <col min="8668" max="8668" width="10.58203125" customWidth="1"/>
    <col min="8669" max="8669" width="15.75" customWidth="1"/>
    <col min="8670" max="8670" width="30.08203125" customWidth="1"/>
    <col min="8671" max="8671" width="27.58203125" customWidth="1"/>
    <col min="8672" max="8672" width="21.08203125" customWidth="1"/>
    <col min="8673" max="8673" width="22.25" customWidth="1"/>
    <col min="8674" max="8674" width="18.75" customWidth="1"/>
    <col min="8675" max="8676" width="19" customWidth="1"/>
    <col min="8677" max="8677" width="19.08203125" customWidth="1"/>
    <col min="8678" max="8678" width="17.08203125" customWidth="1"/>
    <col min="8679" max="8680" width="7.75" hidden="1" customWidth="1"/>
    <col min="8681" max="8683" width="17.5" customWidth="1"/>
    <col min="8684" max="8684" width="10.58203125" customWidth="1"/>
    <col min="8685" max="8685" width="15.75" customWidth="1"/>
    <col min="8686" max="8686" width="30.08203125" customWidth="1"/>
    <col min="8687" max="8687" width="27.58203125" customWidth="1"/>
    <col min="8688" max="8688" width="21.08203125" customWidth="1"/>
    <col min="8689" max="8689" width="22.25" customWidth="1"/>
    <col min="8690" max="8690" width="18.75" customWidth="1"/>
    <col min="8691" max="8692" width="19" customWidth="1"/>
    <col min="8693" max="8693" width="19.08203125" customWidth="1"/>
    <col min="8694" max="8694" width="17.08203125" customWidth="1"/>
    <col min="8695" max="8696" width="7.75" hidden="1" customWidth="1"/>
    <col min="8697" max="8699" width="17.5" customWidth="1"/>
    <col min="8700" max="8700" width="10.58203125" customWidth="1"/>
    <col min="8701" max="8701" width="15.75" customWidth="1"/>
    <col min="8702" max="8702" width="30.08203125" customWidth="1"/>
    <col min="8703" max="8703" width="27.58203125" customWidth="1"/>
    <col min="8704" max="8704" width="21.08203125" customWidth="1"/>
    <col min="8705" max="8705" width="22.25" customWidth="1"/>
    <col min="8706" max="8706" width="18.75" customWidth="1"/>
    <col min="8707" max="8708" width="19" customWidth="1"/>
    <col min="8709" max="8709" width="19.08203125" customWidth="1"/>
    <col min="8710" max="8710" width="17.08203125" customWidth="1"/>
    <col min="8711" max="8712" width="7.75" hidden="1" customWidth="1"/>
    <col min="8713" max="8715" width="17.5" customWidth="1"/>
    <col min="8716" max="8716" width="10.58203125" customWidth="1"/>
    <col min="8717" max="8717" width="15.75" customWidth="1"/>
    <col min="8718" max="8718" width="30.08203125" customWidth="1"/>
    <col min="8719" max="8719" width="27.58203125" customWidth="1"/>
    <col min="8720" max="8720" width="21.08203125" customWidth="1"/>
    <col min="8721" max="8721" width="22.25" customWidth="1"/>
    <col min="8722" max="8722" width="18.75" customWidth="1"/>
    <col min="8723" max="8724" width="19" customWidth="1"/>
    <col min="8725" max="8725" width="19.08203125" customWidth="1"/>
    <col min="8726" max="8726" width="17.08203125" customWidth="1"/>
    <col min="8727" max="8728" width="7.75" hidden="1" customWidth="1"/>
    <col min="8729" max="8731" width="17.5" customWidth="1"/>
    <col min="8732" max="8732" width="10.58203125" customWidth="1"/>
    <col min="8733" max="8733" width="15.75" customWidth="1"/>
    <col min="8734" max="8734" width="30.08203125" customWidth="1"/>
    <col min="8735" max="8735" width="27.58203125" customWidth="1"/>
    <col min="8736" max="8736" width="21.08203125" customWidth="1"/>
    <col min="8737" max="8737" width="22.25" customWidth="1"/>
    <col min="8738" max="8738" width="18.75" customWidth="1"/>
    <col min="8739" max="8740" width="19" customWidth="1"/>
    <col min="8741" max="8741" width="19.08203125" customWidth="1"/>
    <col min="8742" max="8742" width="17.08203125" customWidth="1"/>
    <col min="8743" max="8744" width="7.75" hidden="1" customWidth="1"/>
    <col min="8745" max="8747" width="17.5" customWidth="1"/>
    <col min="8748" max="8748" width="10.58203125" customWidth="1"/>
    <col min="8749" max="8749" width="15.75" customWidth="1"/>
    <col min="8750" max="8750" width="30.08203125" customWidth="1"/>
    <col min="8751" max="8751" width="27.58203125" customWidth="1"/>
    <col min="8752" max="8752" width="21.08203125" customWidth="1"/>
    <col min="8753" max="8753" width="22.25" customWidth="1"/>
    <col min="8754" max="8754" width="18.75" customWidth="1"/>
    <col min="8755" max="8756" width="19" customWidth="1"/>
    <col min="8757" max="8757" width="19.08203125" customWidth="1"/>
    <col min="8758" max="8758" width="17.08203125" customWidth="1"/>
    <col min="8759" max="8760" width="7.75" hidden="1" customWidth="1"/>
    <col min="8761" max="8763" width="17.5" customWidth="1"/>
    <col min="8764" max="8764" width="10.58203125" customWidth="1"/>
    <col min="8765" max="8765" width="15.75" customWidth="1"/>
    <col min="8766" max="8766" width="30.08203125" customWidth="1"/>
    <col min="8767" max="8767" width="27.58203125" customWidth="1"/>
    <col min="8768" max="8768" width="21.08203125" customWidth="1"/>
    <col min="8769" max="8769" width="22.25" customWidth="1"/>
    <col min="8770" max="8770" width="18.75" customWidth="1"/>
    <col min="8771" max="8772" width="19" customWidth="1"/>
    <col min="8773" max="8773" width="19.08203125" customWidth="1"/>
    <col min="8774" max="8774" width="17.08203125" customWidth="1"/>
    <col min="8775" max="8776" width="7.75" hidden="1" customWidth="1"/>
    <col min="8777" max="8779" width="17.5" customWidth="1"/>
    <col min="8780" max="8780" width="10.58203125" customWidth="1"/>
    <col min="8781" max="8781" width="15.75" customWidth="1"/>
    <col min="8782" max="8782" width="30.08203125" customWidth="1"/>
    <col min="8783" max="8783" width="27.58203125" customWidth="1"/>
    <col min="8784" max="8784" width="21.08203125" customWidth="1"/>
    <col min="8785" max="8785" width="22.25" customWidth="1"/>
    <col min="8786" max="8786" width="18.75" customWidth="1"/>
    <col min="8787" max="8788" width="19" customWidth="1"/>
    <col min="8789" max="8789" width="19.08203125" customWidth="1"/>
    <col min="8790" max="8790" width="17.08203125" customWidth="1"/>
    <col min="8791" max="8792" width="7.75" hidden="1" customWidth="1"/>
    <col min="8793" max="8795" width="17.5" customWidth="1"/>
    <col min="8796" max="8796" width="10.58203125" customWidth="1"/>
    <col min="8797" max="8797" width="15.75" customWidth="1"/>
    <col min="8798" max="8798" width="30.08203125" customWidth="1"/>
    <col min="8799" max="8799" width="27.58203125" customWidth="1"/>
    <col min="8800" max="8800" width="21.08203125" customWidth="1"/>
    <col min="8801" max="8801" width="22.25" customWidth="1"/>
    <col min="8802" max="8802" width="18.75" customWidth="1"/>
    <col min="8803" max="8804" width="19" customWidth="1"/>
    <col min="8805" max="8805" width="19.08203125" customWidth="1"/>
    <col min="8806" max="8806" width="17.08203125" customWidth="1"/>
    <col min="8807" max="8808" width="7.75" hidden="1" customWidth="1"/>
    <col min="8809" max="8811" width="17.5" customWidth="1"/>
    <col min="8812" max="8812" width="10.58203125" customWidth="1"/>
    <col min="8813" max="8813" width="15.75" customWidth="1"/>
    <col min="8814" max="8814" width="30.08203125" customWidth="1"/>
    <col min="8815" max="8815" width="27.58203125" customWidth="1"/>
    <col min="8816" max="8816" width="21.08203125" customWidth="1"/>
    <col min="8817" max="8817" width="22.25" customWidth="1"/>
    <col min="8818" max="8818" width="18.75" customWidth="1"/>
    <col min="8819" max="8820" width="19" customWidth="1"/>
    <col min="8821" max="8821" width="19.08203125" customWidth="1"/>
    <col min="8822" max="8822" width="17.08203125" customWidth="1"/>
    <col min="8823" max="8824" width="7.75" hidden="1" customWidth="1"/>
    <col min="8825" max="8827" width="17.5" customWidth="1"/>
    <col min="8828" max="8828" width="10.58203125" customWidth="1"/>
    <col min="8829" max="8829" width="15.75" customWidth="1"/>
    <col min="8830" max="8830" width="30.08203125" customWidth="1"/>
    <col min="8831" max="8831" width="27.58203125" customWidth="1"/>
    <col min="8832" max="8832" width="21.08203125" customWidth="1"/>
    <col min="8833" max="8833" width="22.25" customWidth="1"/>
    <col min="8834" max="8834" width="18.75" customWidth="1"/>
    <col min="8835" max="8836" width="19" customWidth="1"/>
    <col min="8837" max="8837" width="19.08203125" customWidth="1"/>
    <col min="8838" max="8838" width="17.08203125" customWidth="1"/>
    <col min="8839" max="8840" width="7.75" hidden="1" customWidth="1"/>
    <col min="8841" max="8843" width="17.5" customWidth="1"/>
    <col min="8844" max="8844" width="10.58203125" customWidth="1"/>
    <col min="8845" max="8845" width="15.75" customWidth="1"/>
    <col min="8846" max="8846" width="30.08203125" customWidth="1"/>
    <col min="8847" max="8847" width="27.58203125" customWidth="1"/>
    <col min="8848" max="8848" width="21.08203125" customWidth="1"/>
    <col min="8849" max="8849" width="22.25" customWidth="1"/>
    <col min="8850" max="8850" width="18.75" customWidth="1"/>
    <col min="8851" max="8852" width="19" customWidth="1"/>
    <col min="8853" max="8853" width="19.08203125" customWidth="1"/>
    <col min="8854" max="8854" width="17.08203125" customWidth="1"/>
    <col min="8855" max="8856" width="7.75" hidden="1" customWidth="1"/>
    <col min="8857" max="8859" width="17.5" customWidth="1"/>
    <col min="8860" max="8860" width="10.58203125" customWidth="1"/>
    <col min="8861" max="8861" width="15.75" customWidth="1"/>
    <col min="8862" max="8862" width="30.08203125" customWidth="1"/>
    <col min="8863" max="8863" width="27.58203125" customWidth="1"/>
    <col min="8864" max="8864" width="21.08203125" customWidth="1"/>
    <col min="8865" max="8865" width="22.25" customWidth="1"/>
    <col min="8866" max="8866" width="18.75" customWidth="1"/>
    <col min="8867" max="8868" width="19" customWidth="1"/>
    <col min="8869" max="8869" width="19.08203125" customWidth="1"/>
    <col min="8870" max="8870" width="17.08203125" customWidth="1"/>
    <col min="8871" max="8872" width="7.75" hidden="1" customWidth="1"/>
    <col min="8873" max="8875" width="17.5" customWidth="1"/>
    <col min="8876" max="8876" width="10.58203125" customWidth="1"/>
    <col min="8877" max="8877" width="15.75" customWidth="1"/>
    <col min="8878" max="8878" width="30.08203125" customWidth="1"/>
    <col min="8879" max="8879" width="27.58203125" customWidth="1"/>
    <col min="8880" max="8880" width="21.08203125" customWidth="1"/>
    <col min="8881" max="8881" width="22.25" customWidth="1"/>
    <col min="8882" max="8882" width="18.75" customWidth="1"/>
    <col min="8883" max="8884" width="19" customWidth="1"/>
    <col min="8885" max="8885" width="19.08203125" customWidth="1"/>
    <col min="8886" max="8886" width="17.08203125" customWidth="1"/>
    <col min="8887" max="8888" width="7.75" hidden="1" customWidth="1"/>
    <col min="8889" max="8891" width="17.5" customWidth="1"/>
    <col min="8892" max="8892" width="10.58203125" customWidth="1"/>
    <col min="8893" max="8893" width="15.75" customWidth="1"/>
    <col min="8894" max="8894" width="30.08203125" customWidth="1"/>
    <col min="8895" max="8895" width="27.58203125" customWidth="1"/>
    <col min="8896" max="8896" width="21.08203125" customWidth="1"/>
    <col min="8897" max="8897" width="22.25" customWidth="1"/>
    <col min="8898" max="8898" width="18.75" customWidth="1"/>
    <col min="8899" max="8900" width="19" customWidth="1"/>
    <col min="8901" max="8901" width="19.08203125" customWidth="1"/>
    <col min="8902" max="8902" width="17.08203125" customWidth="1"/>
    <col min="8903" max="8904" width="7.75" hidden="1" customWidth="1"/>
    <col min="8905" max="8907" width="17.5" customWidth="1"/>
    <col min="8908" max="8908" width="10.58203125" customWidth="1"/>
    <col min="8909" max="8909" width="15.75" customWidth="1"/>
    <col min="8910" max="8910" width="30.08203125" customWidth="1"/>
    <col min="8911" max="8911" width="27.58203125" customWidth="1"/>
    <col min="8912" max="8912" width="21.08203125" customWidth="1"/>
    <col min="8913" max="8913" width="22.25" customWidth="1"/>
    <col min="8914" max="8914" width="18.75" customWidth="1"/>
    <col min="8915" max="8916" width="19" customWidth="1"/>
    <col min="8917" max="8917" width="19.08203125" customWidth="1"/>
    <col min="8918" max="8918" width="17.08203125" customWidth="1"/>
    <col min="8919" max="8920" width="7.75" hidden="1" customWidth="1"/>
    <col min="8921" max="8923" width="17.5" customWidth="1"/>
    <col min="8924" max="8924" width="10.58203125" customWidth="1"/>
    <col min="8925" max="8925" width="15.75" customWidth="1"/>
    <col min="8926" max="8926" width="30.08203125" customWidth="1"/>
    <col min="8927" max="8927" width="27.58203125" customWidth="1"/>
    <col min="8928" max="8928" width="21.08203125" customWidth="1"/>
    <col min="8929" max="8929" width="22.25" customWidth="1"/>
    <col min="8930" max="8930" width="18.75" customWidth="1"/>
    <col min="8931" max="8932" width="19" customWidth="1"/>
    <col min="8933" max="8933" width="19.08203125" customWidth="1"/>
    <col min="8934" max="8934" width="17.08203125" customWidth="1"/>
    <col min="8935" max="8936" width="7.75" hidden="1" customWidth="1"/>
    <col min="8937" max="8939" width="17.5" customWidth="1"/>
    <col min="8940" max="8940" width="10.58203125" customWidth="1"/>
    <col min="8941" max="8941" width="15.75" customWidth="1"/>
    <col min="8942" max="8942" width="30.08203125" customWidth="1"/>
    <col min="8943" max="8943" width="27.58203125" customWidth="1"/>
    <col min="8944" max="8944" width="21.08203125" customWidth="1"/>
    <col min="8945" max="8945" width="22.25" customWidth="1"/>
    <col min="8946" max="8946" width="18.75" customWidth="1"/>
    <col min="8947" max="8948" width="19" customWidth="1"/>
    <col min="8949" max="8949" width="19.08203125" customWidth="1"/>
    <col min="8950" max="8950" width="17.08203125" customWidth="1"/>
    <col min="8951" max="8952" width="7.75" hidden="1" customWidth="1"/>
    <col min="8953" max="8955" width="17.5" customWidth="1"/>
    <col min="8956" max="8956" width="10.58203125" customWidth="1"/>
    <col min="8957" max="8957" width="15.75" customWidth="1"/>
    <col min="8958" max="8958" width="30.08203125" customWidth="1"/>
    <col min="8959" max="8959" width="27.58203125" customWidth="1"/>
    <col min="8960" max="8960" width="21.08203125" customWidth="1"/>
    <col min="8961" max="8961" width="22.25" customWidth="1"/>
    <col min="8962" max="8962" width="18.75" customWidth="1"/>
    <col min="8963" max="8964" width="19" customWidth="1"/>
    <col min="8965" max="8965" width="19.08203125" customWidth="1"/>
    <col min="8966" max="8966" width="17.08203125" customWidth="1"/>
    <col min="8967" max="8968" width="7.75" hidden="1" customWidth="1"/>
    <col min="8969" max="8971" width="17.5" customWidth="1"/>
    <col min="8972" max="8972" width="10.58203125" customWidth="1"/>
    <col min="8973" max="8973" width="15.75" customWidth="1"/>
    <col min="8974" max="8974" width="30.08203125" customWidth="1"/>
    <col min="8975" max="8975" width="27.58203125" customWidth="1"/>
    <col min="8976" max="8976" width="21.08203125" customWidth="1"/>
    <col min="8977" max="8977" width="22.25" customWidth="1"/>
    <col min="8978" max="8978" width="18.75" customWidth="1"/>
    <col min="8979" max="8980" width="19" customWidth="1"/>
    <col min="8981" max="8981" width="19.08203125" customWidth="1"/>
    <col min="8982" max="8982" width="17.08203125" customWidth="1"/>
    <col min="8983" max="8984" width="7.75" hidden="1" customWidth="1"/>
    <col min="8985" max="8987" width="17.5" customWidth="1"/>
    <col min="8988" max="8988" width="10.58203125" customWidth="1"/>
    <col min="8989" max="8989" width="15.75" customWidth="1"/>
    <col min="8990" max="8990" width="30.08203125" customWidth="1"/>
    <col min="8991" max="8991" width="27.58203125" customWidth="1"/>
    <col min="8992" max="8992" width="21.08203125" customWidth="1"/>
    <col min="8993" max="8993" width="22.25" customWidth="1"/>
    <col min="8994" max="8994" width="18.75" customWidth="1"/>
    <col min="8995" max="8996" width="19" customWidth="1"/>
    <col min="8997" max="8997" width="19.08203125" customWidth="1"/>
    <col min="8998" max="8998" width="17.08203125" customWidth="1"/>
    <col min="8999" max="9000" width="7.75" hidden="1" customWidth="1"/>
    <col min="9001" max="9003" width="17.5" customWidth="1"/>
    <col min="9004" max="9004" width="10.58203125" customWidth="1"/>
    <col min="9005" max="9005" width="15.75" customWidth="1"/>
    <col min="9006" max="9006" width="30.08203125" customWidth="1"/>
    <col min="9007" max="9007" width="27.58203125" customWidth="1"/>
    <col min="9008" max="9008" width="21.08203125" customWidth="1"/>
    <col min="9009" max="9009" width="22.25" customWidth="1"/>
    <col min="9010" max="9010" width="18.75" customWidth="1"/>
    <col min="9011" max="9012" width="19" customWidth="1"/>
    <col min="9013" max="9013" width="19.08203125" customWidth="1"/>
    <col min="9014" max="9014" width="17.08203125" customWidth="1"/>
    <col min="9015" max="9016" width="7.75" hidden="1" customWidth="1"/>
    <col min="9017" max="9019" width="17.5" customWidth="1"/>
    <col min="9020" max="9020" width="10.58203125" customWidth="1"/>
    <col min="9021" max="9021" width="15.75" customWidth="1"/>
    <col min="9022" max="9022" width="30.08203125" customWidth="1"/>
    <col min="9023" max="9023" width="27.58203125" customWidth="1"/>
    <col min="9024" max="9024" width="21.08203125" customWidth="1"/>
    <col min="9025" max="9025" width="22.25" customWidth="1"/>
    <col min="9026" max="9026" width="18.75" customWidth="1"/>
    <col min="9027" max="9028" width="19" customWidth="1"/>
    <col min="9029" max="9029" width="19.08203125" customWidth="1"/>
    <col min="9030" max="9030" width="17.08203125" customWidth="1"/>
    <col min="9031" max="9032" width="7.75" hidden="1" customWidth="1"/>
    <col min="9033" max="9035" width="17.5" customWidth="1"/>
    <col min="9036" max="9036" width="10.58203125" customWidth="1"/>
    <col min="9037" max="9037" width="15.75" customWidth="1"/>
    <col min="9038" max="9038" width="30.08203125" customWidth="1"/>
    <col min="9039" max="9039" width="27.58203125" customWidth="1"/>
    <col min="9040" max="9040" width="21.08203125" customWidth="1"/>
    <col min="9041" max="9041" width="22.25" customWidth="1"/>
    <col min="9042" max="9042" width="18.75" customWidth="1"/>
    <col min="9043" max="9044" width="19" customWidth="1"/>
    <col min="9045" max="9045" width="19.08203125" customWidth="1"/>
    <col min="9046" max="9046" width="17.08203125" customWidth="1"/>
    <col min="9047" max="9048" width="7.75" hidden="1" customWidth="1"/>
    <col min="9049" max="9051" width="17.5" customWidth="1"/>
    <col min="9052" max="9052" width="10.58203125" customWidth="1"/>
    <col min="9053" max="9053" width="15.75" customWidth="1"/>
    <col min="9054" max="9054" width="30.08203125" customWidth="1"/>
    <col min="9055" max="9055" width="27.58203125" customWidth="1"/>
    <col min="9056" max="9056" width="21.08203125" customWidth="1"/>
    <col min="9057" max="9057" width="22.25" customWidth="1"/>
    <col min="9058" max="9058" width="18.75" customWidth="1"/>
    <col min="9059" max="9060" width="19" customWidth="1"/>
    <col min="9061" max="9061" width="19.08203125" customWidth="1"/>
    <col min="9062" max="9062" width="17.08203125" customWidth="1"/>
    <col min="9063" max="9064" width="7.75" hidden="1" customWidth="1"/>
    <col min="9065" max="9067" width="17.5" customWidth="1"/>
    <col min="9068" max="9068" width="10.58203125" customWidth="1"/>
    <col min="9069" max="9069" width="15.75" customWidth="1"/>
    <col min="9070" max="9070" width="30.08203125" customWidth="1"/>
    <col min="9071" max="9071" width="27.58203125" customWidth="1"/>
    <col min="9072" max="9072" width="21.08203125" customWidth="1"/>
    <col min="9073" max="9073" width="22.25" customWidth="1"/>
    <col min="9074" max="9074" width="18.75" customWidth="1"/>
    <col min="9075" max="9076" width="19" customWidth="1"/>
    <col min="9077" max="9077" width="19.08203125" customWidth="1"/>
    <col min="9078" max="9078" width="17.08203125" customWidth="1"/>
    <col min="9079" max="9080" width="7.75" hidden="1" customWidth="1"/>
    <col min="9081" max="9083" width="17.5" customWidth="1"/>
    <col min="9084" max="9084" width="10.58203125" customWidth="1"/>
    <col min="9085" max="9085" width="15.75" customWidth="1"/>
    <col min="9086" max="9086" width="30.08203125" customWidth="1"/>
    <col min="9087" max="9087" width="27.58203125" customWidth="1"/>
    <col min="9088" max="9088" width="21.08203125" customWidth="1"/>
    <col min="9089" max="9089" width="22.25" customWidth="1"/>
    <col min="9090" max="9090" width="18.75" customWidth="1"/>
    <col min="9091" max="9092" width="19" customWidth="1"/>
    <col min="9093" max="9093" width="19.08203125" customWidth="1"/>
    <col min="9094" max="9094" width="17.08203125" customWidth="1"/>
    <col min="9095" max="9096" width="7.75" hidden="1" customWidth="1"/>
    <col min="9097" max="9099" width="17.5" customWidth="1"/>
    <col min="9100" max="9100" width="10.58203125" customWidth="1"/>
    <col min="9101" max="9101" width="15.75" customWidth="1"/>
    <col min="9102" max="9102" width="30.08203125" customWidth="1"/>
    <col min="9103" max="9103" width="27.58203125" customWidth="1"/>
    <col min="9104" max="9104" width="21.08203125" customWidth="1"/>
    <col min="9105" max="9105" width="22.25" customWidth="1"/>
    <col min="9106" max="9106" width="18.75" customWidth="1"/>
    <col min="9107" max="9108" width="19" customWidth="1"/>
    <col min="9109" max="9109" width="19.08203125" customWidth="1"/>
    <col min="9110" max="9110" width="17.08203125" customWidth="1"/>
    <col min="9111" max="9112" width="7.75" hidden="1" customWidth="1"/>
    <col min="9113" max="9115" width="17.5" customWidth="1"/>
    <col min="9116" max="9116" width="10.58203125" customWidth="1"/>
    <col min="9117" max="9117" width="15.75" customWidth="1"/>
    <col min="9118" max="9118" width="30.08203125" customWidth="1"/>
    <col min="9119" max="9119" width="27.58203125" customWidth="1"/>
    <col min="9120" max="9120" width="21.08203125" customWidth="1"/>
    <col min="9121" max="9121" width="22.25" customWidth="1"/>
    <col min="9122" max="9122" width="18.75" customWidth="1"/>
    <col min="9123" max="9124" width="19" customWidth="1"/>
    <col min="9125" max="9125" width="19.08203125" customWidth="1"/>
    <col min="9126" max="9126" width="17.08203125" customWidth="1"/>
    <col min="9127" max="9128" width="7.75" hidden="1" customWidth="1"/>
    <col min="9129" max="9131" width="17.5" customWidth="1"/>
    <col min="9132" max="9132" width="10.58203125" customWidth="1"/>
    <col min="9133" max="9133" width="15.75" customWidth="1"/>
    <col min="9134" max="9134" width="30.08203125" customWidth="1"/>
    <col min="9135" max="9135" width="27.58203125" customWidth="1"/>
    <col min="9136" max="9136" width="21.08203125" customWidth="1"/>
    <col min="9137" max="9137" width="22.25" customWidth="1"/>
    <col min="9138" max="9138" width="18.75" customWidth="1"/>
    <col min="9139" max="9140" width="19" customWidth="1"/>
    <col min="9141" max="9141" width="19.08203125" customWidth="1"/>
    <col min="9142" max="9142" width="17.08203125" customWidth="1"/>
    <col min="9143" max="9144" width="7.75" hidden="1" customWidth="1"/>
    <col min="9145" max="9147" width="17.5" customWidth="1"/>
    <col min="9148" max="9148" width="10.58203125" customWidth="1"/>
    <col min="9149" max="9149" width="15.75" customWidth="1"/>
    <col min="9150" max="9150" width="30.08203125" customWidth="1"/>
    <col min="9151" max="9151" width="27.58203125" customWidth="1"/>
    <col min="9152" max="9152" width="21.08203125" customWidth="1"/>
    <col min="9153" max="9153" width="22.25" customWidth="1"/>
    <col min="9154" max="9154" width="18.75" customWidth="1"/>
    <col min="9155" max="9156" width="19" customWidth="1"/>
    <col min="9157" max="9157" width="19.08203125" customWidth="1"/>
    <col min="9158" max="9158" width="17.08203125" customWidth="1"/>
    <col min="9159" max="9160" width="7.75" hidden="1" customWidth="1"/>
    <col min="9161" max="9163" width="17.5" customWidth="1"/>
    <col min="9164" max="9164" width="10.58203125" customWidth="1"/>
    <col min="9165" max="9165" width="15.75" customWidth="1"/>
    <col min="9166" max="9166" width="30.08203125" customWidth="1"/>
    <col min="9167" max="9167" width="27.58203125" customWidth="1"/>
    <col min="9168" max="9168" width="21.08203125" customWidth="1"/>
    <col min="9169" max="9169" width="22.25" customWidth="1"/>
    <col min="9170" max="9170" width="18.75" customWidth="1"/>
    <col min="9171" max="9172" width="19" customWidth="1"/>
    <col min="9173" max="9173" width="19.08203125" customWidth="1"/>
    <col min="9174" max="9174" width="17.08203125" customWidth="1"/>
    <col min="9175" max="9176" width="7.75" hidden="1" customWidth="1"/>
    <col min="9177" max="9179" width="17.5" customWidth="1"/>
    <col min="9180" max="9180" width="10.58203125" customWidth="1"/>
    <col min="9181" max="9181" width="15.75" customWidth="1"/>
    <col min="9182" max="9182" width="30.08203125" customWidth="1"/>
    <col min="9183" max="9183" width="27.58203125" customWidth="1"/>
    <col min="9184" max="9184" width="21.08203125" customWidth="1"/>
    <col min="9185" max="9185" width="22.25" customWidth="1"/>
    <col min="9186" max="9186" width="18.75" customWidth="1"/>
    <col min="9187" max="9188" width="19" customWidth="1"/>
    <col min="9189" max="9189" width="19.08203125" customWidth="1"/>
    <col min="9190" max="9190" width="17.08203125" customWidth="1"/>
    <col min="9191" max="9192" width="7.75" hidden="1" customWidth="1"/>
    <col min="9193" max="9195" width="17.5" customWidth="1"/>
    <col min="9196" max="9196" width="10.58203125" customWidth="1"/>
    <col min="9197" max="9197" width="15.75" customWidth="1"/>
    <col min="9198" max="9198" width="30.08203125" customWidth="1"/>
    <col min="9199" max="9199" width="27.58203125" customWidth="1"/>
    <col min="9200" max="9200" width="21.08203125" customWidth="1"/>
    <col min="9201" max="9201" width="22.25" customWidth="1"/>
    <col min="9202" max="9202" width="18.75" customWidth="1"/>
    <col min="9203" max="9204" width="19" customWidth="1"/>
    <col min="9205" max="9205" width="19.08203125" customWidth="1"/>
    <col min="9206" max="9206" width="17.08203125" customWidth="1"/>
    <col min="9207" max="9208" width="7.75" hidden="1" customWidth="1"/>
    <col min="9209" max="9211" width="17.5" customWidth="1"/>
    <col min="9212" max="9212" width="10.58203125" customWidth="1"/>
    <col min="9213" max="9213" width="15.75" customWidth="1"/>
    <col min="9214" max="9214" width="30.08203125" customWidth="1"/>
    <col min="9215" max="9215" width="27.58203125" customWidth="1"/>
    <col min="9216" max="9216" width="21.08203125" customWidth="1"/>
    <col min="9217" max="9217" width="22.25" customWidth="1"/>
    <col min="9218" max="9218" width="18.75" customWidth="1"/>
    <col min="9219" max="9220" width="19" customWidth="1"/>
    <col min="9221" max="9221" width="19.08203125" customWidth="1"/>
    <col min="9222" max="9222" width="17.08203125" customWidth="1"/>
    <col min="9223" max="9224" width="7.75" hidden="1" customWidth="1"/>
    <col min="9225" max="9227" width="17.5" customWidth="1"/>
    <col min="9228" max="9228" width="10.58203125" customWidth="1"/>
    <col min="9229" max="9229" width="15.75" customWidth="1"/>
    <col min="9230" max="9230" width="30.08203125" customWidth="1"/>
    <col min="9231" max="9231" width="27.58203125" customWidth="1"/>
    <col min="9232" max="9232" width="21.08203125" customWidth="1"/>
    <col min="9233" max="9233" width="22.25" customWidth="1"/>
    <col min="9234" max="9234" width="18.75" customWidth="1"/>
    <col min="9235" max="9236" width="19" customWidth="1"/>
    <col min="9237" max="9237" width="19.08203125" customWidth="1"/>
    <col min="9238" max="9238" width="17.08203125" customWidth="1"/>
    <col min="9239" max="9240" width="7.75" hidden="1" customWidth="1"/>
    <col min="9241" max="9243" width="17.5" customWidth="1"/>
    <col min="9244" max="9244" width="10.58203125" customWidth="1"/>
    <col min="9245" max="9245" width="15.75" customWidth="1"/>
    <col min="9246" max="9246" width="30.08203125" customWidth="1"/>
    <col min="9247" max="9247" width="27.58203125" customWidth="1"/>
    <col min="9248" max="9248" width="21.08203125" customWidth="1"/>
    <col min="9249" max="9249" width="22.25" customWidth="1"/>
    <col min="9250" max="9250" width="18.75" customWidth="1"/>
    <col min="9251" max="9252" width="19" customWidth="1"/>
    <col min="9253" max="9253" width="19.08203125" customWidth="1"/>
    <col min="9254" max="9254" width="17.08203125" customWidth="1"/>
    <col min="9255" max="9256" width="7.75" hidden="1" customWidth="1"/>
    <col min="9257" max="9259" width="17.5" customWidth="1"/>
    <col min="9260" max="9260" width="10.58203125" customWidth="1"/>
    <col min="9261" max="9261" width="15.75" customWidth="1"/>
    <col min="9262" max="9262" width="30.08203125" customWidth="1"/>
    <col min="9263" max="9263" width="27.58203125" customWidth="1"/>
    <col min="9264" max="9264" width="21.08203125" customWidth="1"/>
    <col min="9265" max="9265" width="22.25" customWidth="1"/>
    <col min="9266" max="9266" width="18.75" customWidth="1"/>
    <col min="9267" max="9268" width="19" customWidth="1"/>
    <col min="9269" max="9269" width="19.08203125" customWidth="1"/>
    <col min="9270" max="9270" width="17.08203125" customWidth="1"/>
    <col min="9271" max="9272" width="7.75" hidden="1" customWidth="1"/>
    <col min="9273" max="9275" width="17.5" customWidth="1"/>
    <col min="9276" max="9276" width="10.58203125" customWidth="1"/>
    <col min="9277" max="9277" width="15.75" customWidth="1"/>
    <col min="9278" max="9278" width="30.08203125" customWidth="1"/>
    <col min="9279" max="9279" width="27.58203125" customWidth="1"/>
    <col min="9280" max="9280" width="21.08203125" customWidth="1"/>
    <col min="9281" max="9281" width="22.25" customWidth="1"/>
    <col min="9282" max="9282" width="18.75" customWidth="1"/>
    <col min="9283" max="9284" width="19" customWidth="1"/>
    <col min="9285" max="9285" width="19.08203125" customWidth="1"/>
    <col min="9286" max="9286" width="17.08203125" customWidth="1"/>
    <col min="9287" max="9288" width="7.75" hidden="1" customWidth="1"/>
    <col min="9289" max="9291" width="17.5" customWidth="1"/>
    <col min="9292" max="9292" width="10.58203125" customWidth="1"/>
    <col min="9293" max="9293" width="15.75" customWidth="1"/>
    <col min="9294" max="9294" width="30.08203125" customWidth="1"/>
    <col min="9295" max="9295" width="27.58203125" customWidth="1"/>
    <col min="9296" max="9296" width="21.08203125" customWidth="1"/>
    <col min="9297" max="9297" width="22.25" customWidth="1"/>
    <col min="9298" max="9298" width="18.75" customWidth="1"/>
    <col min="9299" max="9300" width="19" customWidth="1"/>
    <col min="9301" max="9301" width="19.08203125" customWidth="1"/>
    <col min="9302" max="9302" width="17.08203125" customWidth="1"/>
    <col min="9303" max="9304" width="7.75" hidden="1" customWidth="1"/>
    <col min="9305" max="9307" width="17.5" customWidth="1"/>
    <col min="9308" max="9308" width="10.58203125" customWidth="1"/>
    <col min="9309" max="9309" width="15.75" customWidth="1"/>
    <col min="9310" max="9310" width="30.08203125" customWidth="1"/>
    <col min="9311" max="9311" width="27.58203125" customWidth="1"/>
    <col min="9312" max="9312" width="21.08203125" customWidth="1"/>
    <col min="9313" max="9313" width="22.25" customWidth="1"/>
    <col min="9314" max="9314" width="18.75" customWidth="1"/>
    <col min="9315" max="9316" width="19" customWidth="1"/>
    <col min="9317" max="9317" width="19.08203125" customWidth="1"/>
    <col min="9318" max="9318" width="17.08203125" customWidth="1"/>
    <col min="9319" max="9320" width="7.75" hidden="1" customWidth="1"/>
    <col min="9321" max="9323" width="17.5" customWidth="1"/>
    <col min="9324" max="9324" width="10.58203125" customWidth="1"/>
    <col min="9325" max="9325" width="15.75" customWidth="1"/>
    <col min="9326" max="9326" width="30.08203125" customWidth="1"/>
    <col min="9327" max="9327" width="27.58203125" customWidth="1"/>
    <col min="9328" max="9328" width="21.08203125" customWidth="1"/>
    <col min="9329" max="9329" width="22.25" customWidth="1"/>
    <col min="9330" max="9330" width="18.75" customWidth="1"/>
    <col min="9331" max="9332" width="19" customWidth="1"/>
    <col min="9333" max="9333" width="19.08203125" customWidth="1"/>
    <col min="9334" max="9334" width="17.08203125" customWidth="1"/>
    <col min="9335" max="9336" width="7.75" hidden="1" customWidth="1"/>
    <col min="9337" max="9339" width="17.5" customWidth="1"/>
    <col min="9340" max="9340" width="10.58203125" customWidth="1"/>
    <col min="9341" max="9341" width="15.75" customWidth="1"/>
    <col min="9342" max="9342" width="30.08203125" customWidth="1"/>
    <col min="9343" max="9343" width="27.58203125" customWidth="1"/>
    <col min="9344" max="9344" width="21.08203125" customWidth="1"/>
    <col min="9345" max="9345" width="22.25" customWidth="1"/>
    <col min="9346" max="9346" width="18.75" customWidth="1"/>
    <col min="9347" max="9348" width="19" customWidth="1"/>
    <col min="9349" max="9349" width="19.08203125" customWidth="1"/>
    <col min="9350" max="9350" width="17.08203125" customWidth="1"/>
    <col min="9351" max="9352" width="7.75" hidden="1" customWidth="1"/>
    <col min="9353" max="9355" width="17.5" customWidth="1"/>
    <col min="9356" max="9356" width="10.58203125" customWidth="1"/>
    <col min="9357" max="9357" width="15.75" customWidth="1"/>
    <col min="9358" max="9358" width="30.08203125" customWidth="1"/>
    <col min="9359" max="9359" width="27.58203125" customWidth="1"/>
    <col min="9360" max="9360" width="21.08203125" customWidth="1"/>
    <col min="9361" max="9361" width="22.25" customWidth="1"/>
    <col min="9362" max="9362" width="18.75" customWidth="1"/>
    <col min="9363" max="9364" width="19" customWidth="1"/>
    <col min="9365" max="9365" width="19.08203125" customWidth="1"/>
    <col min="9366" max="9366" width="17.08203125" customWidth="1"/>
    <col min="9367" max="9368" width="7.75" hidden="1" customWidth="1"/>
    <col min="9369" max="9371" width="17.5" customWidth="1"/>
    <col min="9372" max="9372" width="10.58203125" customWidth="1"/>
    <col min="9373" max="9373" width="15.75" customWidth="1"/>
    <col min="9374" max="9374" width="30.08203125" customWidth="1"/>
    <col min="9375" max="9375" width="27.58203125" customWidth="1"/>
    <col min="9376" max="9376" width="21.08203125" customWidth="1"/>
    <col min="9377" max="9377" width="22.25" customWidth="1"/>
    <col min="9378" max="9378" width="18.75" customWidth="1"/>
    <col min="9379" max="9380" width="19" customWidth="1"/>
    <col min="9381" max="9381" width="19.08203125" customWidth="1"/>
    <col min="9382" max="9382" width="17.08203125" customWidth="1"/>
    <col min="9383" max="9384" width="7.75" hidden="1" customWidth="1"/>
    <col min="9385" max="9387" width="17.5" customWidth="1"/>
    <col min="9388" max="9388" width="10.58203125" customWidth="1"/>
    <col min="9389" max="9389" width="15.75" customWidth="1"/>
    <col min="9390" max="9390" width="30.08203125" customWidth="1"/>
    <col min="9391" max="9391" width="27.58203125" customWidth="1"/>
    <col min="9392" max="9392" width="21.08203125" customWidth="1"/>
    <col min="9393" max="9393" width="22.25" customWidth="1"/>
    <col min="9394" max="9394" width="18.75" customWidth="1"/>
    <col min="9395" max="9396" width="19" customWidth="1"/>
    <col min="9397" max="9397" width="19.08203125" customWidth="1"/>
    <col min="9398" max="9398" width="17.08203125" customWidth="1"/>
    <col min="9399" max="9400" width="7.75" hidden="1" customWidth="1"/>
    <col min="9401" max="9403" width="17.5" customWidth="1"/>
    <col min="9404" max="9404" width="10.58203125" customWidth="1"/>
    <col min="9405" max="9405" width="15.75" customWidth="1"/>
    <col min="9406" max="9406" width="30.08203125" customWidth="1"/>
    <col min="9407" max="9407" width="27.58203125" customWidth="1"/>
    <col min="9408" max="9408" width="21.08203125" customWidth="1"/>
    <col min="9409" max="9409" width="22.25" customWidth="1"/>
    <col min="9410" max="9410" width="18.75" customWidth="1"/>
    <col min="9411" max="9412" width="19" customWidth="1"/>
    <col min="9413" max="9413" width="19.08203125" customWidth="1"/>
    <col min="9414" max="9414" width="17.08203125" customWidth="1"/>
    <col min="9415" max="9416" width="7.75" hidden="1" customWidth="1"/>
    <col min="9417" max="9419" width="17.5" customWidth="1"/>
    <col min="9420" max="9420" width="10.58203125" customWidth="1"/>
    <col min="9421" max="9421" width="15.75" customWidth="1"/>
    <col min="9422" max="9422" width="30.08203125" customWidth="1"/>
    <col min="9423" max="9423" width="27.58203125" customWidth="1"/>
    <col min="9424" max="9424" width="21.08203125" customWidth="1"/>
    <col min="9425" max="9425" width="22.25" customWidth="1"/>
    <col min="9426" max="9426" width="18.75" customWidth="1"/>
    <col min="9427" max="9428" width="19" customWidth="1"/>
    <col min="9429" max="9429" width="19.08203125" customWidth="1"/>
    <col min="9430" max="9430" width="17.08203125" customWidth="1"/>
    <col min="9431" max="9432" width="7.75" hidden="1" customWidth="1"/>
    <col min="9433" max="9435" width="17.5" customWidth="1"/>
    <col min="9436" max="9436" width="10.58203125" customWidth="1"/>
    <col min="9437" max="9437" width="15.75" customWidth="1"/>
    <col min="9438" max="9438" width="30.08203125" customWidth="1"/>
    <col min="9439" max="9439" width="27.58203125" customWidth="1"/>
    <col min="9440" max="9440" width="21.08203125" customWidth="1"/>
    <col min="9441" max="9441" width="22.25" customWidth="1"/>
    <col min="9442" max="9442" width="18.75" customWidth="1"/>
    <col min="9443" max="9444" width="19" customWidth="1"/>
    <col min="9445" max="9445" width="19.08203125" customWidth="1"/>
    <col min="9446" max="9446" width="17.08203125" customWidth="1"/>
    <col min="9447" max="9448" width="7.75" hidden="1" customWidth="1"/>
    <col min="9449" max="9451" width="17.5" customWidth="1"/>
    <col min="9452" max="9452" width="10.58203125" customWidth="1"/>
    <col min="9453" max="9453" width="15.75" customWidth="1"/>
    <col min="9454" max="9454" width="30.08203125" customWidth="1"/>
    <col min="9455" max="9455" width="27.58203125" customWidth="1"/>
    <col min="9456" max="9456" width="21.08203125" customWidth="1"/>
    <col min="9457" max="9457" width="22.25" customWidth="1"/>
    <col min="9458" max="9458" width="18.75" customWidth="1"/>
    <col min="9459" max="9460" width="19" customWidth="1"/>
    <col min="9461" max="9461" width="19.08203125" customWidth="1"/>
    <col min="9462" max="9462" width="17.08203125" customWidth="1"/>
    <col min="9463" max="9464" width="7.75" hidden="1" customWidth="1"/>
    <col min="9465" max="9467" width="17.5" customWidth="1"/>
    <col min="9468" max="9468" width="10.58203125" customWidth="1"/>
    <col min="9469" max="9469" width="15.75" customWidth="1"/>
    <col min="9470" max="9470" width="30.08203125" customWidth="1"/>
    <col min="9471" max="9471" width="27.58203125" customWidth="1"/>
    <col min="9472" max="9472" width="21.08203125" customWidth="1"/>
    <col min="9473" max="9473" width="22.25" customWidth="1"/>
    <col min="9474" max="9474" width="18.75" customWidth="1"/>
    <col min="9475" max="9476" width="19" customWidth="1"/>
    <col min="9477" max="9477" width="19.08203125" customWidth="1"/>
    <col min="9478" max="9478" width="17.08203125" customWidth="1"/>
    <col min="9479" max="9480" width="7.75" hidden="1" customWidth="1"/>
    <col min="9481" max="9483" width="17.5" customWidth="1"/>
    <col min="9484" max="9484" width="10.58203125" customWidth="1"/>
    <col min="9485" max="9485" width="15.75" customWidth="1"/>
    <col min="9486" max="9486" width="30.08203125" customWidth="1"/>
    <col min="9487" max="9487" width="27.58203125" customWidth="1"/>
    <col min="9488" max="9488" width="21.08203125" customWidth="1"/>
    <col min="9489" max="9489" width="22.25" customWidth="1"/>
    <col min="9490" max="9490" width="18.75" customWidth="1"/>
    <col min="9491" max="9492" width="19" customWidth="1"/>
    <col min="9493" max="9493" width="19.08203125" customWidth="1"/>
    <col min="9494" max="9494" width="17.08203125" customWidth="1"/>
    <col min="9495" max="9496" width="7.75" hidden="1" customWidth="1"/>
    <col min="9497" max="9499" width="17.5" customWidth="1"/>
    <col min="9500" max="9500" width="10.58203125" customWidth="1"/>
    <col min="9501" max="9501" width="15.75" customWidth="1"/>
    <col min="9502" max="9502" width="30.08203125" customWidth="1"/>
    <col min="9503" max="9503" width="27.58203125" customWidth="1"/>
    <col min="9504" max="9504" width="21.08203125" customWidth="1"/>
    <col min="9505" max="9505" width="22.25" customWidth="1"/>
    <col min="9506" max="9506" width="18.75" customWidth="1"/>
    <col min="9507" max="9508" width="19" customWidth="1"/>
    <col min="9509" max="9509" width="19.08203125" customWidth="1"/>
    <col min="9510" max="9510" width="17.08203125" customWidth="1"/>
    <col min="9511" max="9512" width="7.75" hidden="1" customWidth="1"/>
    <col min="9513" max="9515" width="17.5" customWidth="1"/>
    <col min="9516" max="9516" width="10.58203125" customWidth="1"/>
    <col min="9517" max="9517" width="15.75" customWidth="1"/>
    <col min="9518" max="9518" width="30.08203125" customWidth="1"/>
    <col min="9519" max="9519" width="27.58203125" customWidth="1"/>
    <col min="9520" max="9520" width="21.08203125" customWidth="1"/>
    <col min="9521" max="9521" width="22.25" customWidth="1"/>
    <col min="9522" max="9522" width="18.75" customWidth="1"/>
    <col min="9523" max="9524" width="19" customWidth="1"/>
    <col min="9525" max="9525" width="19.08203125" customWidth="1"/>
    <col min="9526" max="9526" width="17.08203125" customWidth="1"/>
    <col min="9527" max="9528" width="7.75" hidden="1" customWidth="1"/>
    <col min="9529" max="9531" width="17.5" customWidth="1"/>
    <col min="9532" max="9532" width="10.58203125" customWidth="1"/>
    <col min="9533" max="9533" width="15.75" customWidth="1"/>
    <col min="9534" max="9534" width="30.08203125" customWidth="1"/>
    <col min="9535" max="9535" width="27.58203125" customWidth="1"/>
    <col min="9536" max="9536" width="21.08203125" customWidth="1"/>
    <col min="9537" max="9537" width="22.25" customWidth="1"/>
    <col min="9538" max="9538" width="18.75" customWidth="1"/>
    <col min="9539" max="9540" width="19" customWidth="1"/>
    <col min="9541" max="9541" width="19.08203125" customWidth="1"/>
    <col min="9542" max="9542" width="17.08203125" customWidth="1"/>
    <col min="9543" max="9544" width="7.75" hidden="1" customWidth="1"/>
    <col min="9545" max="9547" width="17.5" customWidth="1"/>
    <col min="9548" max="9548" width="10.58203125" customWidth="1"/>
    <col min="9549" max="9549" width="15.75" customWidth="1"/>
    <col min="9550" max="9550" width="30.08203125" customWidth="1"/>
    <col min="9551" max="9551" width="27.58203125" customWidth="1"/>
    <col min="9552" max="9552" width="21.08203125" customWidth="1"/>
    <col min="9553" max="9553" width="22.25" customWidth="1"/>
    <col min="9554" max="9554" width="18.75" customWidth="1"/>
    <col min="9555" max="9556" width="19" customWidth="1"/>
    <col min="9557" max="9557" width="19.08203125" customWidth="1"/>
    <col min="9558" max="9558" width="17.08203125" customWidth="1"/>
    <col min="9559" max="9560" width="7.75" hidden="1" customWidth="1"/>
    <col min="9561" max="9563" width="17.5" customWidth="1"/>
    <col min="9564" max="9564" width="10.58203125" customWidth="1"/>
    <col min="9565" max="9565" width="15.75" customWidth="1"/>
    <col min="9566" max="9566" width="30.08203125" customWidth="1"/>
    <col min="9567" max="9567" width="27.58203125" customWidth="1"/>
    <col min="9568" max="9568" width="21.08203125" customWidth="1"/>
    <col min="9569" max="9569" width="22.25" customWidth="1"/>
    <col min="9570" max="9570" width="18.75" customWidth="1"/>
    <col min="9571" max="9572" width="19" customWidth="1"/>
    <col min="9573" max="9573" width="19.08203125" customWidth="1"/>
    <col min="9574" max="9574" width="17.08203125" customWidth="1"/>
    <col min="9575" max="9576" width="7.75" hidden="1" customWidth="1"/>
    <col min="9577" max="9579" width="17.5" customWidth="1"/>
    <col min="9580" max="9580" width="10.58203125" customWidth="1"/>
    <col min="9581" max="9581" width="15.75" customWidth="1"/>
    <col min="9582" max="9582" width="30.08203125" customWidth="1"/>
    <col min="9583" max="9583" width="27.58203125" customWidth="1"/>
    <col min="9584" max="9584" width="21.08203125" customWidth="1"/>
    <col min="9585" max="9585" width="22.25" customWidth="1"/>
    <col min="9586" max="9586" width="18.75" customWidth="1"/>
    <col min="9587" max="9588" width="19" customWidth="1"/>
    <col min="9589" max="9589" width="19.08203125" customWidth="1"/>
    <col min="9590" max="9590" width="17.08203125" customWidth="1"/>
    <col min="9591" max="9592" width="7.75" hidden="1" customWidth="1"/>
    <col min="9593" max="9595" width="17.5" customWidth="1"/>
    <col min="9596" max="9596" width="10.58203125" customWidth="1"/>
    <col min="9597" max="9597" width="15.75" customWidth="1"/>
    <col min="9598" max="9598" width="30.08203125" customWidth="1"/>
    <col min="9599" max="9599" width="27.58203125" customWidth="1"/>
    <col min="9600" max="9600" width="21.08203125" customWidth="1"/>
    <col min="9601" max="9601" width="22.25" customWidth="1"/>
    <col min="9602" max="9602" width="18.75" customWidth="1"/>
    <col min="9603" max="9604" width="19" customWidth="1"/>
    <col min="9605" max="9605" width="19.08203125" customWidth="1"/>
    <col min="9606" max="9606" width="17.08203125" customWidth="1"/>
    <col min="9607" max="9608" width="7.75" hidden="1" customWidth="1"/>
    <col min="9609" max="9611" width="17.5" customWidth="1"/>
    <col min="9612" max="9612" width="10.58203125" customWidth="1"/>
    <col min="9613" max="9613" width="15.75" customWidth="1"/>
    <col min="9614" max="9614" width="30.08203125" customWidth="1"/>
    <col min="9615" max="9615" width="27.58203125" customWidth="1"/>
    <col min="9616" max="9616" width="21.08203125" customWidth="1"/>
    <col min="9617" max="9617" width="22.25" customWidth="1"/>
    <col min="9618" max="9618" width="18.75" customWidth="1"/>
    <col min="9619" max="9620" width="19" customWidth="1"/>
    <col min="9621" max="9621" width="19.08203125" customWidth="1"/>
    <col min="9622" max="9622" width="17.08203125" customWidth="1"/>
    <col min="9623" max="9624" width="7.75" hidden="1" customWidth="1"/>
    <col min="9625" max="9627" width="17.5" customWidth="1"/>
    <col min="9628" max="9628" width="10.58203125" customWidth="1"/>
    <col min="9629" max="9629" width="15.75" customWidth="1"/>
    <col min="9630" max="9630" width="30.08203125" customWidth="1"/>
    <col min="9631" max="9631" width="27.58203125" customWidth="1"/>
    <col min="9632" max="9632" width="21.08203125" customWidth="1"/>
    <col min="9633" max="9633" width="22.25" customWidth="1"/>
    <col min="9634" max="9634" width="18.75" customWidth="1"/>
    <col min="9635" max="9636" width="19" customWidth="1"/>
    <col min="9637" max="9637" width="19.08203125" customWidth="1"/>
    <col min="9638" max="9638" width="17.08203125" customWidth="1"/>
    <col min="9639" max="9640" width="7.75" hidden="1" customWidth="1"/>
    <col min="9641" max="9643" width="17.5" customWidth="1"/>
    <col min="9644" max="9644" width="10.58203125" customWidth="1"/>
    <col min="9645" max="9645" width="15.75" customWidth="1"/>
    <col min="9646" max="9646" width="30.08203125" customWidth="1"/>
    <col min="9647" max="9647" width="27.58203125" customWidth="1"/>
    <col min="9648" max="9648" width="21.08203125" customWidth="1"/>
    <col min="9649" max="9649" width="22.25" customWidth="1"/>
    <col min="9650" max="9650" width="18.75" customWidth="1"/>
    <col min="9651" max="9652" width="19" customWidth="1"/>
    <col min="9653" max="9653" width="19.08203125" customWidth="1"/>
    <col min="9654" max="9654" width="17.08203125" customWidth="1"/>
    <col min="9655" max="9656" width="7.75" hidden="1" customWidth="1"/>
    <col min="9657" max="9659" width="17.5" customWidth="1"/>
    <col min="9660" max="9660" width="10.58203125" customWidth="1"/>
    <col min="9661" max="9661" width="15.75" customWidth="1"/>
    <col min="9662" max="9662" width="30.08203125" customWidth="1"/>
    <col min="9663" max="9663" width="27.58203125" customWidth="1"/>
    <col min="9664" max="9664" width="21.08203125" customWidth="1"/>
    <col min="9665" max="9665" width="22.25" customWidth="1"/>
    <col min="9666" max="9666" width="18.75" customWidth="1"/>
    <col min="9667" max="9668" width="19" customWidth="1"/>
    <col min="9669" max="9669" width="19.08203125" customWidth="1"/>
    <col min="9670" max="9670" width="17.08203125" customWidth="1"/>
    <col min="9671" max="9672" width="7.75" hidden="1" customWidth="1"/>
    <col min="9673" max="9675" width="17.5" customWidth="1"/>
    <col min="9676" max="9676" width="10.58203125" customWidth="1"/>
    <col min="9677" max="9677" width="15.75" customWidth="1"/>
    <col min="9678" max="9678" width="30.08203125" customWidth="1"/>
    <col min="9679" max="9679" width="27.58203125" customWidth="1"/>
    <col min="9680" max="9680" width="21.08203125" customWidth="1"/>
    <col min="9681" max="9681" width="22.25" customWidth="1"/>
    <col min="9682" max="9682" width="18.75" customWidth="1"/>
    <col min="9683" max="9684" width="19" customWidth="1"/>
    <col min="9685" max="9685" width="19.08203125" customWidth="1"/>
    <col min="9686" max="9686" width="17.08203125" customWidth="1"/>
    <col min="9687" max="9688" width="7.75" hidden="1" customWidth="1"/>
    <col min="9689" max="9691" width="17.5" customWidth="1"/>
    <col min="9692" max="9692" width="10.58203125" customWidth="1"/>
    <col min="9693" max="9693" width="15.75" customWidth="1"/>
    <col min="9694" max="9694" width="30.08203125" customWidth="1"/>
    <col min="9695" max="9695" width="27.58203125" customWidth="1"/>
    <col min="9696" max="9696" width="21.08203125" customWidth="1"/>
    <col min="9697" max="9697" width="22.25" customWidth="1"/>
    <col min="9698" max="9698" width="18.75" customWidth="1"/>
    <col min="9699" max="9700" width="19" customWidth="1"/>
    <col min="9701" max="9701" width="19.08203125" customWidth="1"/>
    <col min="9702" max="9702" width="17.08203125" customWidth="1"/>
    <col min="9703" max="9704" width="7.75" hidden="1" customWidth="1"/>
    <col min="9705" max="9707" width="17.5" customWidth="1"/>
    <col min="9708" max="9708" width="10.58203125" customWidth="1"/>
    <col min="9709" max="9709" width="15.75" customWidth="1"/>
    <col min="9710" max="9710" width="30.08203125" customWidth="1"/>
    <col min="9711" max="9711" width="27.58203125" customWidth="1"/>
    <col min="9712" max="9712" width="21.08203125" customWidth="1"/>
    <col min="9713" max="9713" width="22.25" customWidth="1"/>
    <col min="9714" max="9714" width="18.75" customWidth="1"/>
    <col min="9715" max="9716" width="19" customWidth="1"/>
    <col min="9717" max="9717" width="19.08203125" customWidth="1"/>
    <col min="9718" max="9718" width="17.08203125" customWidth="1"/>
    <col min="9719" max="9720" width="7.75" hidden="1" customWidth="1"/>
    <col min="9721" max="9723" width="17.5" customWidth="1"/>
    <col min="9724" max="9724" width="10.58203125" customWidth="1"/>
    <col min="9725" max="9725" width="15.75" customWidth="1"/>
    <col min="9726" max="9726" width="30.08203125" customWidth="1"/>
    <col min="9727" max="9727" width="27.58203125" customWidth="1"/>
    <col min="9728" max="9728" width="21.08203125" customWidth="1"/>
    <col min="9729" max="9729" width="22.25" customWidth="1"/>
    <col min="9730" max="9730" width="18.75" customWidth="1"/>
    <col min="9731" max="9732" width="19" customWidth="1"/>
    <col min="9733" max="9733" width="19.08203125" customWidth="1"/>
    <col min="9734" max="9734" width="17.08203125" customWidth="1"/>
    <col min="9735" max="9736" width="7.75" hidden="1" customWidth="1"/>
    <col min="9737" max="9739" width="17.5" customWidth="1"/>
    <col min="9740" max="9740" width="10.58203125" customWidth="1"/>
    <col min="9741" max="9741" width="15.75" customWidth="1"/>
    <col min="9742" max="9742" width="30.08203125" customWidth="1"/>
    <col min="9743" max="9743" width="27.58203125" customWidth="1"/>
    <col min="9744" max="9744" width="21.08203125" customWidth="1"/>
    <col min="9745" max="9745" width="22.25" customWidth="1"/>
    <col min="9746" max="9746" width="18.75" customWidth="1"/>
    <col min="9747" max="9748" width="19" customWidth="1"/>
    <col min="9749" max="9749" width="19.08203125" customWidth="1"/>
    <col min="9750" max="9750" width="17.08203125" customWidth="1"/>
    <col min="9751" max="9752" width="7.75" hidden="1" customWidth="1"/>
    <col min="9753" max="9755" width="17.5" customWidth="1"/>
    <col min="9756" max="9756" width="10.58203125" customWidth="1"/>
    <col min="9757" max="9757" width="15.75" customWidth="1"/>
    <col min="9758" max="9758" width="30.08203125" customWidth="1"/>
    <col min="9759" max="9759" width="27.58203125" customWidth="1"/>
    <col min="9760" max="9760" width="21.08203125" customWidth="1"/>
    <col min="9761" max="9761" width="22.25" customWidth="1"/>
    <col min="9762" max="9762" width="18.75" customWidth="1"/>
    <col min="9763" max="9764" width="19" customWidth="1"/>
    <col min="9765" max="9765" width="19.08203125" customWidth="1"/>
    <col min="9766" max="9766" width="17.08203125" customWidth="1"/>
    <col min="9767" max="9768" width="7.75" hidden="1" customWidth="1"/>
    <col min="9769" max="9771" width="17.5" customWidth="1"/>
    <col min="9772" max="9772" width="10.58203125" customWidth="1"/>
    <col min="9773" max="9773" width="15.75" customWidth="1"/>
    <col min="9774" max="9774" width="30.08203125" customWidth="1"/>
    <col min="9775" max="9775" width="27.58203125" customWidth="1"/>
    <col min="9776" max="9776" width="21.08203125" customWidth="1"/>
    <col min="9777" max="9777" width="22.25" customWidth="1"/>
    <col min="9778" max="9778" width="18.75" customWidth="1"/>
    <col min="9779" max="9780" width="19" customWidth="1"/>
    <col min="9781" max="9781" width="19.08203125" customWidth="1"/>
    <col min="9782" max="9782" width="17.08203125" customWidth="1"/>
    <col min="9783" max="9784" width="7.75" hidden="1" customWidth="1"/>
    <col min="9785" max="9787" width="17.5" customWidth="1"/>
    <col min="9788" max="9788" width="10.58203125" customWidth="1"/>
    <col min="9789" max="9789" width="15.75" customWidth="1"/>
    <col min="9790" max="9790" width="30.08203125" customWidth="1"/>
    <col min="9791" max="9791" width="27.58203125" customWidth="1"/>
    <col min="9792" max="9792" width="21.08203125" customWidth="1"/>
    <col min="9793" max="9793" width="22.25" customWidth="1"/>
    <col min="9794" max="9794" width="18.75" customWidth="1"/>
    <col min="9795" max="9796" width="19" customWidth="1"/>
    <col min="9797" max="9797" width="19.08203125" customWidth="1"/>
    <col min="9798" max="9798" width="17.08203125" customWidth="1"/>
    <col min="9799" max="9800" width="7.75" hidden="1" customWidth="1"/>
    <col min="9801" max="9803" width="17.5" customWidth="1"/>
    <col min="9804" max="9804" width="10.58203125" customWidth="1"/>
    <col min="9805" max="9805" width="15.75" customWidth="1"/>
    <col min="9806" max="9806" width="30.08203125" customWidth="1"/>
    <col min="9807" max="9807" width="27.58203125" customWidth="1"/>
    <col min="9808" max="9808" width="21.08203125" customWidth="1"/>
    <col min="9809" max="9809" width="22.25" customWidth="1"/>
    <col min="9810" max="9810" width="18.75" customWidth="1"/>
    <col min="9811" max="9812" width="19" customWidth="1"/>
    <col min="9813" max="9813" width="19.08203125" customWidth="1"/>
    <col min="9814" max="9814" width="17.08203125" customWidth="1"/>
    <col min="9815" max="9816" width="7.75" hidden="1" customWidth="1"/>
    <col min="9817" max="9819" width="17.5" customWidth="1"/>
    <col min="9820" max="9820" width="10.58203125" customWidth="1"/>
    <col min="9821" max="9821" width="15.75" customWidth="1"/>
    <col min="9822" max="9822" width="30.08203125" customWidth="1"/>
    <col min="9823" max="9823" width="27.58203125" customWidth="1"/>
    <col min="9824" max="9824" width="21.08203125" customWidth="1"/>
    <col min="9825" max="9825" width="22.25" customWidth="1"/>
    <col min="9826" max="9826" width="18.75" customWidth="1"/>
    <col min="9827" max="9828" width="19" customWidth="1"/>
    <col min="9829" max="9829" width="19.08203125" customWidth="1"/>
    <col min="9830" max="9830" width="17.08203125" customWidth="1"/>
    <col min="9831" max="9832" width="7.75" hidden="1" customWidth="1"/>
    <col min="9833" max="9835" width="17.5" customWidth="1"/>
    <col min="9836" max="9836" width="10.58203125" customWidth="1"/>
    <col min="9837" max="9837" width="15.75" customWidth="1"/>
    <col min="9838" max="9838" width="30.08203125" customWidth="1"/>
    <col min="9839" max="9839" width="27.58203125" customWidth="1"/>
    <col min="9840" max="9840" width="21.08203125" customWidth="1"/>
    <col min="9841" max="9841" width="22.25" customWidth="1"/>
    <col min="9842" max="9842" width="18.75" customWidth="1"/>
    <col min="9843" max="9844" width="19" customWidth="1"/>
    <col min="9845" max="9845" width="19.08203125" customWidth="1"/>
    <col min="9846" max="9846" width="17.08203125" customWidth="1"/>
    <col min="9847" max="9848" width="7.75" hidden="1" customWidth="1"/>
    <col min="9849" max="9851" width="17.5" customWidth="1"/>
    <col min="9852" max="9852" width="10.58203125" customWidth="1"/>
    <col min="9853" max="9853" width="15.75" customWidth="1"/>
    <col min="9854" max="9854" width="30.08203125" customWidth="1"/>
    <col min="9855" max="9855" width="27.58203125" customWidth="1"/>
    <col min="9856" max="9856" width="21.08203125" customWidth="1"/>
    <col min="9857" max="9857" width="22.25" customWidth="1"/>
    <col min="9858" max="9858" width="18.75" customWidth="1"/>
    <col min="9859" max="9860" width="19" customWidth="1"/>
    <col min="9861" max="9861" width="19.08203125" customWidth="1"/>
    <col min="9862" max="9862" width="17.08203125" customWidth="1"/>
    <col min="9863" max="9864" width="7.75" hidden="1" customWidth="1"/>
    <col min="9865" max="9867" width="17.5" customWidth="1"/>
    <col min="9868" max="9868" width="10.58203125" customWidth="1"/>
    <col min="9869" max="9869" width="15.75" customWidth="1"/>
    <col min="9870" max="9870" width="30.08203125" customWidth="1"/>
    <col min="9871" max="9871" width="27.58203125" customWidth="1"/>
    <col min="9872" max="9872" width="21.08203125" customWidth="1"/>
    <col min="9873" max="9873" width="22.25" customWidth="1"/>
    <col min="9874" max="9874" width="18.75" customWidth="1"/>
    <col min="9875" max="9876" width="19" customWidth="1"/>
    <col min="9877" max="9877" width="19.08203125" customWidth="1"/>
    <col min="9878" max="9878" width="17.08203125" customWidth="1"/>
    <col min="9879" max="9880" width="7.75" hidden="1" customWidth="1"/>
    <col min="9881" max="9883" width="17.5" customWidth="1"/>
    <col min="9884" max="9884" width="10.58203125" customWidth="1"/>
    <col min="9885" max="9885" width="15.75" customWidth="1"/>
    <col min="9886" max="9886" width="30.08203125" customWidth="1"/>
    <col min="9887" max="9887" width="27.58203125" customWidth="1"/>
    <col min="9888" max="9888" width="21.08203125" customWidth="1"/>
    <col min="9889" max="9889" width="22.25" customWidth="1"/>
    <col min="9890" max="9890" width="18.75" customWidth="1"/>
    <col min="9891" max="9892" width="19" customWidth="1"/>
    <col min="9893" max="9893" width="19.08203125" customWidth="1"/>
    <col min="9894" max="9894" width="17.08203125" customWidth="1"/>
    <col min="9895" max="9896" width="7.75" hidden="1" customWidth="1"/>
    <col min="9897" max="9899" width="17.5" customWidth="1"/>
    <col min="9900" max="9900" width="10.58203125" customWidth="1"/>
    <col min="9901" max="9901" width="15.75" customWidth="1"/>
    <col min="9902" max="9902" width="30.08203125" customWidth="1"/>
    <col min="9903" max="9903" width="27.58203125" customWidth="1"/>
    <col min="9904" max="9904" width="21.08203125" customWidth="1"/>
    <col min="9905" max="9905" width="22.25" customWidth="1"/>
    <col min="9906" max="9906" width="18.75" customWidth="1"/>
    <col min="9907" max="9908" width="19" customWidth="1"/>
    <col min="9909" max="9909" width="19.08203125" customWidth="1"/>
    <col min="9910" max="9910" width="17.08203125" customWidth="1"/>
    <col min="9911" max="9912" width="7.75" hidden="1" customWidth="1"/>
    <col min="9913" max="9915" width="17.5" customWidth="1"/>
    <col min="9916" max="9916" width="10.58203125" customWidth="1"/>
    <col min="9917" max="9917" width="15.75" customWidth="1"/>
    <col min="9918" max="9918" width="30.08203125" customWidth="1"/>
    <col min="9919" max="9919" width="27.58203125" customWidth="1"/>
    <col min="9920" max="9920" width="21.08203125" customWidth="1"/>
    <col min="9921" max="9921" width="22.25" customWidth="1"/>
    <col min="9922" max="9922" width="18.75" customWidth="1"/>
    <col min="9923" max="9924" width="19" customWidth="1"/>
    <col min="9925" max="9925" width="19.08203125" customWidth="1"/>
    <col min="9926" max="9926" width="17.08203125" customWidth="1"/>
    <col min="9927" max="9928" width="7.75" hidden="1" customWidth="1"/>
    <col min="9929" max="9931" width="17.5" customWidth="1"/>
    <col min="9932" max="9932" width="10.58203125" customWidth="1"/>
    <col min="9933" max="9933" width="15.75" customWidth="1"/>
    <col min="9934" max="9934" width="30.08203125" customWidth="1"/>
    <col min="9935" max="9935" width="27.58203125" customWidth="1"/>
    <col min="9936" max="9936" width="21.08203125" customWidth="1"/>
    <col min="9937" max="9937" width="22.25" customWidth="1"/>
    <col min="9938" max="9938" width="18.75" customWidth="1"/>
    <col min="9939" max="9940" width="19" customWidth="1"/>
    <col min="9941" max="9941" width="19.08203125" customWidth="1"/>
    <col min="9942" max="9942" width="17.08203125" customWidth="1"/>
    <col min="9943" max="9944" width="7.75" hidden="1" customWidth="1"/>
    <col min="9945" max="9947" width="17.5" customWidth="1"/>
    <col min="9948" max="9948" width="10.58203125" customWidth="1"/>
    <col min="9949" max="9949" width="15.75" customWidth="1"/>
    <col min="9950" max="9950" width="30.08203125" customWidth="1"/>
    <col min="9951" max="9951" width="27.58203125" customWidth="1"/>
    <col min="9952" max="9952" width="21.08203125" customWidth="1"/>
    <col min="9953" max="9953" width="22.25" customWidth="1"/>
    <col min="9954" max="9954" width="18.75" customWidth="1"/>
    <col min="9955" max="9956" width="19" customWidth="1"/>
    <col min="9957" max="9957" width="19.08203125" customWidth="1"/>
    <col min="9958" max="9958" width="17.08203125" customWidth="1"/>
    <col min="9959" max="9960" width="7.75" hidden="1" customWidth="1"/>
    <col min="9961" max="9963" width="17.5" customWidth="1"/>
    <col min="9964" max="9964" width="10.58203125" customWidth="1"/>
    <col min="9965" max="9965" width="15.75" customWidth="1"/>
    <col min="9966" max="9966" width="30.08203125" customWidth="1"/>
    <col min="9967" max="9967" width="27.58203125" customWidth="1"/>
    <col min="9968" max="9968" width="21.08203125" customWidth="1"/>
    <col min="9969" max="9969" width="22.25" customWidth="1"/>
    <col min="9970" max="9970" width="18.75" customWidth="1"/>
    <col min="9971" max="9972" width="19" customWidth="1"/>
    <col min="9973" max="9973" width="19.08203125" customWidth="1"/>
    <col min="9974" max="9974" width="17.08203125" customWidth="1"/>
    <col min="9975" max="9976" width="7.75" hidden="1" customWidth="1"/>
    <col min="9977" max="9979" width="17.5" customWidth="1"/>
    <col min="9980" max="9980" width="10.58203125" customWidth="1"/>
    <col min="9981" max="9981" width="15.75" customWidth="1"/>
    <col min="9982" max="9982" width="30.08203125" customWidth="1"/>
    <col min="9983" max="9983" width="27.58203125" customWidth="1"/>
    <col min="9984" max="9984" width="21.08203125" customWidth="1"/>
    <col min="9985" max="9985" width="22.25" customWidth="1"/>
    <col min="9986" max="9986" width="18.75" customWidth="1"/>
    <col min="9987" max="9988" width="19" customWidth="1"/>
    <col min="9989" max="9989" width="19.08203125" customWidth="1"/>
    <col min="9990" max="9990" width="17.08203125" customWidth="1"/>
    <col min="9991" max="9992" width="7.75" hidden="1" customWidth="1"/>
    <col min="9993" max="9995" width="17.5" customWidth="1"/>
    <col min="9996" max="9996" width="10.58203125" customWidth="1"/>
    <col min="9997" max="9997" width="15.75" customWidth="1"/>
    <col min="9998" max="9998" width="30.08203125" customWidth="1"/>
    <col min="9999" max="9999" width="27.58203125" customWidth="1"/>
    <col min="10000" max="10000" width="21.08203125" customWidth="1"/>
    <col min="10001" max="10001" width="22.25" customWidth="1"/>
    <col min="10002" max="10002" width="18.75" customWidth="1"/>
    <col min="10003" max="10004" width="19" customWidth="1"/>
    <col min="10005" max="10005" width="19.08203125" customWidth="1"/>
    <col min="10006" max="10006" width="17.08203125" customWidth="1"/>
    <col min="10007" max="10008" width="7.75" hidden="1" customWidth="1"/>
    <col min="10009" max="10011" width="17.5" customWidth="1"/>
    <col min="10012" max="10012" width="10.58203125" customWidth="1"/>
    <col min="10013" max="10013" width="15.75" customWidth="1"/>
    <col min="10014" max="10014" width="30.08203125" customWidth="1"/>
    <col min="10015" max="10015" width="27.58203125" customWidth="1"/>
    <col min="10016" max="10016" width="21.08203125" customWidth="1"/>
    <col min="10017" max="10017" width="22.25" customWidth="1"/>
    <col min="10018" max="10018" width="18.75" customWidth="1"/>
    <col min="10019" max="10020" width="19" customWidth="1"/>
    <col min="10021" max="10021" width="19.08203125" customWidth="1"/>
    <col min="10022" max="10022" width="17.08203125" customWidth="1"/>
    <col min="10023" max="10024" width="7.75" hidden="1" customWidth="1"/>
    <col min="10025" max="10027" width="17.5" customWidth="1"/>
    <col min="10028" max="10028" width="10.58203125" customWidth="1"/>
    <col min="10029" max="10029" width="15.75" customWidth="1"/>
    <col min="10030" max="10030" width="30.08203125" customWidth="1"/>
    <col min="10031" max="10031" width="27.58203125" customWidth="1"/>
    <col min="10032" max="10032" width="21.08203125" customWidth="1"/>
    <col min="10033" max="10033" width="22.25" customWidth="1"/>
    <col min="10034" max="10034" width="18.75" customWidth="1"/>
    <col min="10035" max="10036" width="19" customWidth="1"/>
    <col min="10037" max="10037" width="19.08203125" customWidth="1"/>
    <col min="10038" max="10038" width="17.08203125" customWidth="1"/>
    <col min="10039" max="10040" width="7.75" hidden="1" customWidth="1"/>
    <col min="10041" max="10043" width="17.5" customWidth="1"/>
    <col min="10044" max="10044" width="10.58203125" customWidth="1"/>
    <col min="10045" max="10045" width="15.75" customWidth="1"/>
    <col min="10046" max="10046" width="30.08203125" customWidth="1"/>
    <col min="10047" max="10047" width="27.58203125" customWidth="1"/>
    <col min="10048" max="10048" width="21.08203125" customWidth="1"/>
    <col min="10049" max="10049" width="22.25" customWidth="1"/>
    <col min="10050" max="10050" width="18.75" customWidth="1"/>
    <col min="10051" max="10052" width="19" customWidth="1"/>
    <col min="10053" max="10053" width="19.08203125" customWidth="1"/>
    <col min="10054" max="10054" width="17.08203125" customWidth="1"/>
    <col min="10055" max="10056" width="7.75" hidden="1" customWidth="1"/>
    <col min="10057" max="10059" width="17.5" customWidth="1"/>
    <col min="10060" max="10060" width="10.58203125" customWidth="1"/>
    <col min="10061" max="10061" width="15.75" customWidth="1"/>
    <col min="10062" max="10062" width="30.08203125" customWidth="1"/>
    <col min="10063" max="10063" width="27.58203125" customWidth="1"/>
    <col min="10064" max="10064" width="21.08203125" customWidth="1"/>
    <col min="10065" max="10065" width="22.25" customWidth="1"/>
    <col min="10066" max="10066" width="18.75" customWidth="1"/>
    <col min="10067" max="10068" width="19" customWidth="1"/>
    <col min="10069" max="10069" width="19.08203125" customWidth="1"/>
    <col min="10070" max="10070" width="17.08203125" customWidth="1"/>
    <col min="10071" max="10072" width="7.75" hidden="1" customWidth="1"/>
    <col min="10073" max="10075" width="17.5" customWidth="1"/>
    <col min="10076" max="10076" width="10.58203125" customWidth="1"/>
    <col min="10077" max="10077" width="15.75" customWidth="1"/>
    <col min="10078" max="10078" width="30.08203125" customWidth="1"/>
    <col min="10079" max="10079" width="27.58203125" customWidth="1"/>
    <col min="10080" max="10080" width="21.08203125" customWidth="1"/>
    <col min="10081" max="10081" width="22.25" customWidth="1"/>
    <col min="10082" max="10082" width="18.75" customWidth="1"/>
    <col min="10083" max="10084" width="19" customWidth="1"/>
    <col min="10085" max="10085" width="19.08203125" customWidth="1"/>
    <col min="10086" max="10086" width="17.08203125" customWidth="1"/>
    <col min="10087" max="10088" width="7.75" hidden="1" customWidth="1"/>
    <col min="10089" max="10091" width="17.5" customWidth="1"/>
    <col min="10092" max="10092" width="10.58203125" customWidth="1"/>
    <col min="10093" max="10093" width="15.75" customWidth="1"/>
    <col min="10094" max="10094" width="30.08203125" customWidth="1"/>
    <col min="10095" max="10095" width="27.58203125" customWidth="1"/>
    <col min="10096" max="10096" width="21.08203125" customWidth="1"/>
    <col min="10097" max="10097" width="22.25" customWidth="1"/>
    <col min="10098" max="10098" width="18.75" customWidth="1"/>
    <col min="10099" max="10100" width="19" customWidth="1"/>
    <col min="10101" max="10101" width="19.08203125" customWidth="1"/>
    <col min="10102" max="10102" width="17.08203125" customWidth="1"/>
    <col min="10103" max="10104" width="7.75" hidden="1" customWidth="1"/>
    <col min="10105" max="10107" width="17.5" customWidth="1"/>
    <col min="10108" max="10108" width="10.58203125" customWidth="1"/>
    <col min="10109" max="10109" width="15.75" customWidth="1"/>
    <col min="10110" max="10110" width="30.08203125" customWidth="1"/>
    <col min="10111" max="10111" width="27.58203125" customWidth="1"/>
    <col min="10112" max="10112" width="21.08203125" customWidth="1"/>
    <col min="10113" max="10113" width="22.25" customWidth="1"/>
    <col min="10114" max="10114" width="18.75" customWidth="1"/>
    <col min="10115" max="10116" width="19" customWidth="1"/>
    <col min="10117" max="10117" width="19.08203125" customWidth="1"/>
    <col min="10118" max="10118" width="17.08203125" customWidth="1"/>
    <col min="10119" max="10120" width="7.75" hidden="1" customWidth="1"/>
    <col min="10121" max="10123" width="17.5" customWidth="1"/>
    <col min="10124" max="10124" width="10.58203125" customWidth="1"/>
    <col min="10125" max="10125" width="15.75" customWidth="1"/>
    <col min="10126" max="10126" width="30.08203125" customWidth="1"/>
    <col min="10127" max="10127" width="27.58203125" customWidth="1"/>
    <col min="10128" max="10128" width="21.08203125" customWidth="1"/>
    <col min="10129" max="10129" width="22.25" customWidth="1"/>
    <col min="10130" max="10130" width="18.75" customWidth="1"/>
    <col min="10131" max="10132" width="19" customWidth="1"/>
    <col min="10133" max="10133" width="19.08203125" customWidth="1"/>
    <col min="10134" max="10134" width="17.08203125" customWidth="1"/>
    <col min="10135" max="10136" width="7.75" hidden="1" customWidth="1"/>
    <col min="10137" max="10139" width="17.5" customWidth="1"/>
    <col min="10140" max="10140" width="10.58203125" customWidth="1"/>
    <col min="10141" max="10141" width="15.75" customWidth="1"/>
    <col min="10142" max="10142" width="30.08203125" customWidth="1"/>
    <col min="10143" max="10143" width="27.58203125" customWidth="1"/>
    <col min="10144" max="10144" width="21.08203125" customWidth="1"/>
    <col min="10145" max="10145" width="22.25" customWidth="1"/>
    <col min="10146" max="10146" width="18.75" customWidth="1"/>
    <col min="10147" max="10148" width="19" customWidth="1"/>
    <col min="10149" max="10149" width="19.08203125" customWidth="1"/>
    <col min="10150" max="10150" width="17.08203125" customWidth="1"/>
    <col min="10151" max="10152" width="7.75" hidden="1" customWidth="1"/>
    <col min="10153" max="10155" width="17.5" customWidth="1"/>
    <col min="10156" max="10156" width="10.58203125" customWidth="1"/>
    <col min="10157" max="10157" width="15.75" customWidth="1"/>
    <col min="10158" max="10158" width="30.08203125" customWidth="1"/>
    <col min="10159" max="10159" width="27.58203125" customWidth="1"/>
    <col min="10160" max="10160" width="21.08203125" customWidth="1"/>
    <col min="10161" max="10161" width="22.25" customWidth="1"/>
    <col min="10162" max="10162" width="18.75" customWidth="1"/>
    <col min="10163" max="10164" width="19" customWidth="1"/>
    <col min="10165" max="10165" width="19.08203125" customWidth="1"/>
    <col min="10166" max="10166" width="17.08203125" customWidth="1"/>
    <col min="10167" max="10168" width="7.75" hidden="1" customWidth="1"/>
    <col min="10169" max="10171" width="17.5" customWidth="1"/>
    <col min="10172" max="10172" width="10.58203125" customWidth="1"/>
    <col min="10173" max="10173" width="15.75" customWidth="1"/>
    <col min="10174" max="10174" width="30.08203125" customWidth="1"/>
    <col min="10175" max="10175" width="27.58203125" customWidth="1"/>
    <col min="10176" max="10176" width="21.08203125" customWidth="1"/>
    <col min="10177" max="10177" width="22.25" customWidth="1"/>
    <col min="10178" max="10178" width="18.75" customWidth="1"/>
    <col min="10179" max="10180" width="19" customWidth="1"/>
    <col min="10181" max="10181" width="19.08203125" customWidth="1"/>
    <col min="10182" max="10182" width="17.08203125" customWidth="1"/>
    <col min="10183" max="10184" width="7.75" hidden="1" customWidth="1"/>
    <col min="10185" max="10187" width="17.5" customWidth="1"/>
    <col min="10188" max="10188" width="10.58203125" customWidth="1"/>
    <col min="10189" max="10189" width="15.75" customWidth="1"/>
    <col min="10190" max="10190" width="30.08203125" customWidth="1"/>
    <col min="10191" max="10191" width="27.58203125" customWidth="1"/>
    <col min="10192" max="10192" width="21.08203125" customWidth="1"/>
    <col min="10193" max="10193" width="22.25" customWidth="1"/>
    <col min="10194" max="10194" width="18.75" customWidth="1"/>
    <col min="10195" max="10196" width="19" customWidth="1"/>
    <col min="10197" max="10197" width="19.08203125" customWidth="1"/>
    <col min="10198" max="10198" width="17.08203125" customWidth="1"/>
    <col min="10199" max="10200" width="7.75" hidden="1" customWidth="1"/>
    <col min="10201" max="10203" width="17.5" customWidth="1"/>
    <col min="10204" max="10204" width="10.58203125" customWidth="1"/>
    <col min="10205" max="10205" width="15.75" customWidth="1"/>
    <col min="10206" max="10206" width="30.08203125" customWidth="1"/>
    <col min="10207" max="10207" width="27.58203125" customWidth="1"/>
    <col min="10208" max="10208" width="21.08203125" customWidth="1"/>
    <col min="10209" max="10209" width="22.25" customWidth="1"/>
    <col min="10210" max="10210" width="18.75" customWidth="1"/>
    <col min="10211" max="10212" width="19" customWidth="1"/>
    <col min="10213" max="10213" width="19.08203125" customWidth="1"/>
    <col min="10214" max="10214" width="17.08203125" customWidth="1"/>
    <col min="10215" max="10216" width="7.75" hidden="1" customWidth="1"/>
    <col min="10217" max="10219" width="17.5" customWidth="1"/>
    <col min="10220" max="10220" width="10.58203125" customWidth="1"/>
    <col min="10221" max="10221" width="15.75" customWidth="1"/>
    <col min="10222" max="10222" width="30.08203125" customWidth="1"/>
    <col min="10223" max="10223" width="27.58203125" customWidth="1"/>
    <col min="10224" max="10224" width="21.08203125" customWidth="1"/>
    <col min="10225" max="10225" width="22.25" customWidth="1"/>
    <col min="10226" max="10226" width="18.75" customWidth="1"/>
    <col min="10227" max="10228" width="19" customWidth="1"/>
    <col min="10229" max="10229" width="19.08203125" customWidth="1"/>
    <col min="10230" max="10230" width="17.08203125" customWidth="1"/>
    <col min="10231" max="10232" width="7.75" hidden="1" customWidth="1"/>
    <col min="10233" max="10235" width="17.5" customWidth="1"/>
    <col min="10236" max="10236" width="10.58203125" customWidth="1"/>
    <col min="10237" max="10237" width="15.75" customWidth="1"/>
    <col min="10238" max="10238" width="30.08203125" customWidth="1"/>
    <col min="10239" max="10239" width="27.58203125" customWidth="1"/>
    <col min="10240" max="10240" width="21.08203125" customWidth="1"/>
    <col min="10241" max="10241" width="22.25" customWidth="1"/>
    <col min="10242" max="10242" width="18.75" customWidth="1"/>
    <col min="10243" max="10244" width="19" customWidth="1"/>
    <col min="10245" max="10245" width="19.08203125" customWidth="1"/>
    <col min="10246" max="10246" width="17.08203125" customWidth="1"/>
    <col min="10247" max="10248" width="7.75" hidden="1" customWidth="1"/>
    <col min="10249" max="10251" width="17.5" customWidth="1"/>
    <col min="10252" max="10252" width="10.58203125" customWidth="1"/>
    <col min="10253" max="10253" width="15.75" customWidth="1"/>
    <col min="10254" max="10254" width="30.08203125" customWidth="1"/>
    <col min="10255" max="10255" width="27.58203125" customWidth="1"/>
    <col min="10256" max="10256" width="21.08203125" customWidth="1"/>
    <col min="10257" max="10257" width="22.25" customWidth="1"/>
    <col min="10258" max="10258" width="18.75" customWidth="1"/>
    <col min="10259" max="10260" width="19" customWidth="1"/>
    <col min="10261" max="10261" width="19.08203125" customWidth="1"/>
    <col min="10262" max="10262" width="17.08203125" customWidth="1"/>
    <col min="10263" max="10264" width="7.75" hidden="1" customWidth="1"/>
    <col min="10265" max="10267" width="17.5" customWidth="1"/>
    <col min="10268" max="10268" width="10.58203125" customWidth="1"/>
    <col min="10269" max="10269" width="15.75" customWidth="1"/>
    <col min="10270" max="10270" width="30.08203125" customWidth="1"/>
    <col min="10271" max="10271" width="27.58203125" customWidth="1"/>
    <col min="10272" max="10272" width="21.08203125" customWidth="1"/>
    <col min="10273" max="10273" width="22.25" customWidth="1"/>
    <col min="10274" max="10274" width="18.75" customWidth="1"/>
    <col min="10275" max="10276" width="19" customWidth="1"/>
    <col min="10277" max="10277" width="19.08203125" customWidth="1"/>
    <col min="10278" max="10278" width="17.08203125" customWidth="1"/>
    <col min="10279" max="10280" width="7.75" hidden="1" customWidth="1"/>
    <col min="10281" max="10283" width="17.5" customWidth="1"/>
    <col min="10284" max="10284" width="10.58203125" customWidth="1"/>
    <col min="10285" max="10285" width="15.75" customWidth="1"/>
    <col min="10286" max="10286" width="30.08203125" customWidth="1"/>
    <col min="10287" max="10287" width="27.58203125" customWidth="1"/>
    <col min="10288" max="10288" width="21.08203125" customWidth="1"/>
    <col min="10289" max="10289" width="22.25" customWidth="1"/>
    <col min="10290" max="10290" width="18.75" customWidth="1"/>
    <col min="10291" max="10292" width="19" customWidth="1"/>
    <col min="10293" max="10293" width="19.08203125" customWidth="1"/>
    <col min="10294" max="10294" width="17.08203125" customWidth="1"/>
    <col min="10295" max="10296" width="7.75" hidden="1" customWidth="1"/>
    <col min="10297" max="10299" width="17.5" customWidth="1"/>
    <col min="10300" max="10300" width="10.58203125" customWidth="1"/>
    <col min="10301" max="10301" width="15.75" customWidth="1"/>
    <col min="10302" max="10302" width="30.08203125" customWidth="1"/>
    <col min="10303" max="10303" width="27.58203125" customWidth="1"/>
    <col min="10304" max="10304" width="21.08203125" customWidth="1"/>
    <col min="10305" max="10305" width="22.25" customWidth="1"/>
    <col min="10306" max="10306" width="18.75" customWidth="1"/>
    <col min="10307" max="10308" width="19" customWidth="1"/>
    <col min="10309" max="10309" width="19.08203125" customWidth="1"/>
    <col min="10310" max="10310" width="17.08203125" customWidth="1"/>
    <col min="10311" max="10312" width="7.75" hidden="1" customWidth="1"/>
    <col min="10313" max="10315" width="17.5" customWidth="1"/>
    <col min="10316" max="10316" width="10.58203125" customWidth="1"/>
    <col min="10317" max="10317" width="15.75" customWidth="1"/>
    <col min="10318" max="10318" width="30.08203125" customWidth="1"/>
    <col min="10319" max="10319" width="27.58203125" customWidth="1"/>
    <col min="10320" max="10320" width="21.08203125" customWidth="1"/>
    <col min="10321" max="10321" width="22.25" customWidth="1"/>
    <col min="10322" max="10322" width="18.75" customWidth="1"/>
    <col min="10323" max="10324" width="19" customWidth="1"/>
    <col min="10325" max="10325" width="19.08203125" customWidth="1"/>
    <col min="10326" max="10326" width="17.08203125" customWidth="1"/>
    <col min="10327" max="10328" width="7.75" hidden="1" customWidth="1"/>
    <col min="10329" max="10331" width="17.5" customWidth="1"/>
    <col min="10332" max="10332" width="10.58203125" customWidth="1"/>
    <col min="10333" max="10333" width="15.75" customWidth="1"/>
    <col min="10334" max="10334" width="30.08203125" customWidth="1"/>
    <col min="10335" max="10335" width="27.58203125" customWidth="1"/>
    <col min="10336" max="10336" width="21.08203125" customWidth="1"/>
    <col min="10337" max="10337" width="22.25" customWidth="1"/>
    <col min="10338" max="10338" width="18.75" customWidth="1"/>
    <col min="10339" max="10340" width="19" customWidth="1"/>
    <col min="10341" max="10341" width="19.08203125" customWidth="1"/>
    <col min="10342" max="10342" width="17.08203125" customWidth="1"/>
    <col min="10343" max="10344" width="7.75" hidden="1" customWidth="1"/>
    <col min="10345" max="10347" width="17.5" customWidth="1"/>
    <col min="10348" max="10348" width="10.58203125" customWidth="1"/>
    <col min="10349" max="10349" width="15.75" customWidth="1"/>
    <col min="10350" max="10350" width="30.08203125" customWidth="1"/>
    <col min="10351" max="10351" width="27.58203125" customWidth="1"/>
    <col min="10352" max="10352" width="21.08203125" customWidth="1"/>
    <col min="10353" max="10353" width="22.25" customWidth="1"/>
    <col min="10354" max="10354" width="18.75" customWidth="1"/>
    <col min="10355" max="10356" width="19" customWidth="1"/>
    <col min="10357" max="10357" width="19.08203125" customWidth="1"/>
    <col min="10358" max="10358" width="17.08203125" customWidth="1"/>
    <col min="10359" max="10360" width="7.75" hidden="1" customWidth="1"/>
    <col min="10361" max="10363" width="17.5" customWidth="1"/>
    <col min="10364" max="10364" width="10.58203125" customWidth="1"/>
    <col min="10365" max="10365" width="15.75" customWidth="1"/>
    <col min="10366" max="10366" width="30.08203125" customWidth="1"/>
    <col min="10367" max="10367" width="27.58203125" customWidth="1"/>
    <col min="10368" max="10368" width="21.08203125" customWidth="1"/>
    <col min="10369" max="10369" width="22.25" customWidth="1"/>
    <col min="10370" max="10370" width="18.75" customWidth="1"/>
    <col min="10371" max="10372" width="19" customWidth="1"/>
    <col min="10373" max="10373" width="19.08203125" customWidth="1"/>
    <col min="10374" max="10374" width="17.08203125" customWidth="1"/>
    <col min="10375" max="10376" width="7.75" hidden="1" customWidth="1"/>
    <col min="10377" max="10379" width="17.5" customWidth="1"/>
    <col min="10380" max="10380" width="10.58203125" customWidth="1"/>
    <col min="10381" max="10381" width="15.75" customWidth="1"/>
    <col min="10382" max="10382" width="30.08203125" customWidth="1"/>
    <col min="10383" max="10383" width="27.58203125" customWidth="1"/>
    <col min="10384" max="10384" width="21.08203125" customWidth="1"/>
    <col min="10385" max="10385" width="22.25" customWidth="1"/>
    <col min="10386" max="10386" width="18.75" customWidth="1"/>
    <col min="10387" max="10388" width="19" customWidth="1"/>
    <col min="10389" max="10389" width="19.08203125" customWidth="1"/>
    <col min="10390" max="10390" width="17.08203125" customWidth="1"/>
    <col min="10391" max="10392" width="7.75" hidden="1" customWidth="1"/>
    <col min="10393" max="10395" width="17.5" customWidth="1"/>
    <col min="10396" max="10396" width="10.58203125" customWidth="1"/>
    <col min="10397" max="10397" width="15.75" customWidth="1"/>
    <col min="10398" max="10398" width="30.08203125" customWidth="1"/>
    <col min="10399" max="10399" width="27.58203125" customWidth="1"/>
    <col min="10400" max="10400" width="21.08203125" customWidth="1"/>
    <col min="10401" max="10401" width="22.25" customWidth="1"/>
    <col min="10402" max="10402" width="18.75" customWidth="1"/>
    <col min="10403" max="10404" width="19" customWidth="1"/>
    <col min="10405" max="10405" width="19.08203125" customWidth="1"/>
    <col min="10406" max="10406" width="17.08203125" customWidth="1"/>
    <col min="10407" max="10408" width="7.75" hidden="1" customWidth="1"/>
    <col min="10409" max="10411" width="17.5" customWidth="1"/>
    <col min="10412" max="10412" width="10.58203125" customWidth="1"/>
    <col min="10413" max="10413" width="15.75" customWidth="1"/>
    <col min="10414" max="10414" width="30.08203125" customWidth="1"/>
    <col min="10415" max="10415" width="27.58203125" customWidth="1"/>
    <col min="10416" max="10416" width="21.08203125" customWidth="1"/>
    <col min="10417" max="10417" width="22.25" customWidth="1"/>
    <col min="10418" max="10418" width="18.75" customWidth="1"/>
    <col min="10419" max="10420" width="19" customWidth="1"/>
    <col min="10421" max="10421" width="19.08203125" customWidth="1"/>
    <col min="10422" max="10422" width="17.08203125" customWidth="1"/>
    <col min="10423" max="10424" width="7.75" hidden="1" customWidth="1"/>
    <col min="10425" max="10427" width="17.5" customWidth="1"/>
    <col min="10428" max="10428" width="10.58203125" customWidth="1"/>
    <col min="10429" max="10429" width="15.75" customWidth="1"/>
    <col min="10430" max="10430" width="30.08203125" customWidth="1"/>
    <col min="10431" max="10431" width="27.58203125" customWidth="1"/>
    <col min="10432" max="10432" width="21.08203125" customWidth="1"/>
    <col min="10433" max="10433" width="22.25" customWidth="1"/>
    <col min="10434" max="10434" width="18.75" customWidth="1"/>
    <col min="10435" max="10436" width="19" customWidth="1"/>
    <col min="10437" max="10437" width="19.08203125" customWidth="1"/>
    <col min="10438" max="10438" width="17.08203125" customWidth="1"/>
    <col min="10439" max="10440" width="7.75" hidden="1" customWidth="1"/>
    <col min="10441" max="10443" width="17.5" customWidth="1"/>
    <col min="10444" max="10444" width="10.58203125" customWidth="1"/>
    <col min="10445" max="10445" width="15.75" customWidth="1"/>
    <col min="10446" max="10446" width="30.08203125" customWidth="1"/>
    <col min="10447" max="10447" width="27.58203125" customWidth="1"/>
    <col min="10448" max="10448" width="21.08203125" customWidth="1"/>
    <col min="10449" max="10449" width="22.25" customWidth="1"/>
    <col min="10450" max="10450" width="18.75" customWidth="1"/>
    <col min="10451" max="10452" width="19" customWidth="1"/>
    <col min="10453" max="10453" width="19.08203125" customWidth="1"/>
    <col min="10454" max="10454" width="17.08203125" customWidth="1"/>
    <col min="10455" max="10456" width="7.75" hidden="1" customWidth="1"/>
    <col min="10457" max="10459" width="17.5" customWidth="1"/>
    <col min="10460" max="10460" width="10.58203125" customWidth="1"/>
    <col min="10461" max="10461" width="15.75" customWidth="1"/>
    <col min="10462" max="10462" width="30.08203125" customWidth="1"/>
    <col min="10463" max="10463" width="27.58203125" customWidth="1"/>
    <col min="10464" max="10464" width="21.08203125" customWidth="1"/>
    <col min="10465" max="10465" width="22.25" customWidth="1"/>
    <col min="10466" max="10466" width="18.75" customWidth="1"/>
    <col min="10467" max="10468" width="19" customWidth="1"/>
    <col min="10469" max="10469" width="19.08203125" customWidth="1"/>
    <col min="10470" max="10470" width="17.08203125" customWidth="1"/>
    <col min="10471" max="10472" width="7.75" hidden="1" customWidth="1"/>
    <col min="10473" max="10475" width="17.5" customWidth="1"/>
    <col min="10476" max="10476" width="10.58203125" customWidth="1"/>
    <col min="10477" max="10477" width="15.75" customWidth="1"/>
    <col min="10478" max="10478" width="30.08203125" customWidth="1"/>
    <col min="10479" max="10479" width="27.58203125" customWidth="1"/>
    <col min="10480" max="10480" width="21.08203125" customWidth="1"/>
    <col min="10481" max="10481" width="22.25" customWidth="1"/>
    <col min="10482" max="10482" width="18.75" customWidth="1"/>
    <col min="10483" max="10484" width="19" customWidth="1"/>
    <col min="10485" max="10485" width="19.08203125" customWidth="1"/>
    <col min="10486" max="10486" width="17.08203125" customWidth="1"/>
    <col min="10487" max="10488" width="7.75" hidden="1" customWidth="1"/>
    <col min="10489" max="10491" width="17.5" customWidth="1"/>
    <col min="10492" max="10492" width="10.58203125" customWidth="1"/>
    <col min="10493" max="10493" width="15.75" customWidth="1"/>
    <col min="10494" max="10494" width="30.08203125" customWidth="1"/>
    <col min="10495" max="10495" width="27.58203125" customWidth="1"/>
    <col min="10496" max="10496" width="21.08203125" customWidth="1"/>
    <col min="10497" max="10497" width="22.25" customWidth="1"/>
    <col min="10498" max="10498" width="18.75" customWidth="1"/>
    <col min="10499" max="10500" width="19" customWidth="1"/>
    <col min="10501" max="10501" width="19.08203125" customWidth="1"/>
    <col min="10502" max="10502" width="17.08203125" customWidth="1"/>
    <col min="10503" max="10504" width="7.75" hidden="1" customWidth="1"/>
    <col min="10505" max="10507" width="17.5" customWidth="1"/>
    <col min="10508" max="10508" width="10.58203125" customWidth="1"/>
    <col min="10509" max="10509" width="15.75" customWidth="1"/>
    <col min="10510" max="10510" width="30.08203125" customWidth="1"/>
    <col min="10511" max="10511" width="27.58203125" customWidth="1"/>
    <col min="10512" max="10512" width="21.08203125" customWidth="1"/>
    <col min="10513" max="10513" width="22.25" customWidth="1"/>
    <col min="10514" max="10514" width="18.75" customWidth="1"/>
    <col min="10515" max="10516" width="19" customWidth="1"/>
    <col min="10517" max="10517" width="19.08203125" customWidth="1"/>
    <col min="10518" max="10518" width="17.08203125" customWidth="1"/>
    <col min="10519" max="10520" width="7.75" hidden="1" customWidth="1"/>
    <col min="10521" max="10523" width="17.5" customWidth="1"/>
    <col min="10524" max="10524" width="10.58203125" customWidth="1"/>
    <col min="10525" max="10525" width="15.75" customWidth="1"/>
    <col min="10526" max="10526" width="30.08203125" customWidth="1"/>
    <col min="10527" max="10527" width="27.58203125" customWidth="1"/>
    <col min="10528" max="10528" width="21.08203125" customWidth="1"/>
    <col min="10529" max="10529" width="22.25" customWidth="1"/>
    <col min="10530" max="10530" width="18.75" customWidth="1"/>
    <col min="10531" max="10532" width="19" customWidth="1"/>
    <col min="10533" max="10533" width="19.08203125" customWidth="1"/>
    <col min="10534" max="10534" width="17.08203125" customWidth="1"/>
    <col min="10535" max="10536" width="7.75" hidden="1" customWidth="1"/>
    <col min="10537" max="10539" width="17.5" customWidth="1"/>
    <col min="10540" max="10540" width="10.58203125" customWidth="1"/>
    <col min="10541" max="10541" width="15.75" customWidth="1"/>
    <col min="10542" max="10542" width="30.08203125" customWidth="1"/>
    <col min="10543" max="10543" width="27.58203125" customWidth="1"/>
    <col min="10544" max="10544" width="21.08203125" customWidth="1"/>
    <col min="10545" max="10545" width="22.25" customWidth="1"/>
    <col min="10546" max="10546" width="18.75" customWidth="1"/>
    <col min="10547" max="10548" width="19" customWidth="1"/>
    <col min="10549" max="10549" width="19.08203125" customWidth="1"/>
    <col min="10550" max="10550" width="17.08203125" customWidth="1"/>
    <col min="10551" max="10552" width="7.75" hidden="1" customWidth="1"/>
    <col min="10553" max="10555" width="17.5" customWidth="1"/>
    <col min="10556" max="10556" width="10.58203125" customWidth="1"/>
    <col min="10557" max="10557" width="15.75" customWidth="1"/>
    <col min="10558" max="10558" width="30.08203125" customWidth="1"/>
    <col min="10559" max="10559" width="27.58203125" customWidth="1"/>
    <col min="10560" max="10560" width="21.08203125" customWidth="1"/>
    <col min="10561" max="10561" width="22.25" customWidth="1"/>
    <col min="10562" max="10562" width="18.75" customWidth="1"/>
    <col min="10563" max="10564" width="19" customWidth="1"/>
    <col min="10565" max="10565" width="19.08203125" customWidth="1"/>
    <col min="10566" max="10566" width="17.08203125" customWidth="1"/>
    <col min="10567" max="10568" width="7.75" hidden="1" customWidth="1"/>
    <col min="10569" max="10571" width="17.5" customWidth="1"/>
    <col min="10572" max="10572" width="10.58203125" customWidth="1"/>
    <col min="10573" max="10573" width="15.75" customWidth="1"/>
    <col min="10574" max="10574" width="30.08203125" customWidth="1"/>
    <col min="10575" max="10575" width="27.58203125" customWidth="1"/>
    <col min="10576" max="10576" width="21.08203125" customWidth="1"/>
    <col min="10577" max="10577" width="22.25" customWidth="1"/>
    <col min="10578" max="10578" width="18.75" customWidth="1"/>
    <col min="10579" max="10580" width="19" customWidth="1"/>
    <col min="10581" max="10581" width="19.08203125" customWidth="1"/>
    <col min="10582" max="10582" width="17.08203125" customWidth="1"/>
    <col min="10583" max="10584" width="7.75" hidden="1" customWidth="1"/>
    <col min="10585" max="10587" width="17.5" customWidth="1"/>
    <col min="10588" max="10588" width="10.58203125" customWidth="1"/>
    <col min="10589" max="10589" width="15.75" customWidth="1"/>
    <col min="10590" max="10590" width="30.08203125" customWidth="1"/>
    <col min="10591" max="10591" width="27.58203125" customWidth="1"/>
    <col min="10592" max="10592" width="21.08203125" customWidth="1"/>
    <col min="10593" max="10593" width="22.25" customWidth="1"/>
    <col min="10594" max="10594" width="18.75" customWidth="1"/>
    <col min="10595" max="10596" width="19" customWidth="1"/>
    <col min="10597" max="10597" width="19.08203125" customWidth="1"/>
    <col min="10598" max="10598" width="17.08203125" customWidth="1"/>
    <col min="10599" max="10600" width="7.75" hidden="1" customWidth="1"/>
    <col min="10601" max="10603" width="17.5" customWidth="1"/>
    <col min="10604" max="10604" width="10.58203125" customWidth="1"/>
    <col min="10605" max="10605" width="15.75" customWidth="1"/>
    <col min="10606" max="10606" width="30.08203125" customWidth="1"/>
    <col min="10607" max="10607" width="27.58203125" customWidth="1"/>
    <col min="10608" max="10608" width="21.08203125" customWidth="1"/>
    <col min="10609" max="10609" width="22.25" customWidth="1"/>
    <col min="10610" max="10610" width="18.75" customWidth="1"/>
    <col min="10611" max="10612" width="19" customWidth="1"/>
    <col min="10613" max="10613" width="19.08203125" customWidth="1"/>
    <col min="10614" max="10614" width="17.08203125" customWidth="1"/>
    <col min="10615" max="10616" width="7.75" hidden="1" customWidth="1"/>
    <col min="10617" max="10619" width="17.5" customWidth="1"/>
    <col min="10620" max="10620" width="10.58203125" customWidth="1"/>
    <col min="10621" max="10621" width="15.75" customWidth="1"/>
    <col min="10622" max="10622" width="30.08203125" customWidth="1"/>
    <col min="10623" max="10623" width="27.58203125" customWidth="1"/>
    <col min="10624" max="10624" width="21.08203125" customWidth="1"/>
    <col min="10625" max="10625" width="22.25" customWidth="1"/>
    <col min="10626" max="10626" width="18.75" customWidth="1"/>
    <col min="10627" max="10628" width="19" customWidth="1"/>
    <col min="10629" max="10629" width="19.08203125" customWidth="1"/>
    <col min="10630" max="10630" width="17.08203125" customWidth="1"/>
    <col min="10631" max="10632" width="7.75" hidden="1" customWidth="1"/>
    <col min="10633" max="10635" width="17.5" customWidth="1"/>
    <col min="10636" max="10636" width="10.58203125" customWidth="1"/>
    <col min="10637" max="10637" width="15.75" customWidth="1"/>
    <col min="10638" max="10638" width="30.08203125" customWidth="1"/>
    <col min="10639" max="10639" width="27.58203125" customWidth="1"/>
    <col min="10640" max="10640" width="21.08203125" customWidth="1"/>
    <col min="10641" max="10641" width="22.25" customWidth="1"/>
    <col min="10642" max="10642" width="18.75" customWidth="1"/>
    <col min="10643" max="10644" width="19" customWidth="1"/>
    <col min="10645" max="10645" width="19.08203125" customWidth="1"/>
    <col min="10646" max="10646" width="17.08203125" customWidth="1"/>
    <col min="10647" max="10648" width="7.75" hidden="1" customWidth="1"/>
    <col min="10649" max="10651" width="17.5" customWidth="1"/>
    <col min="10652" max="10652" width="10.58203125" customWidth="1"/>
    <col min="10653" max="10653" width="15.75" customWidth="1"/>
    <col min="10654" max="10654" width="30.08203125" customWidth="1"/>
    <col min="10655" max="10655" width="27.58203125" customWidth="1"/>
    <col min="10656" max="10656" width="21.08203125" customWidth="1"/>
    <col min="10657" max="10657" width="22.25" customWidth="1"/>
    <col min="10658" max="10658" width="18.75" customWidth="1"/>
    <col min="10659" max="10660" width="19" customWidth="1"/>
    <col min="10661" max="10661" width="19.08203125" customWidth="1"/>
    <col min="10662" max="10662" width="17.08203125" customWidth="1"/>
    <col min="10663" max="10664" width="7.75" hidden="1" customWidth="1"/>
    <col min="10665" max="10667" width="17.5" customWidth="1"/>
    <col min="10668" max="10668" width="10.58203125" customWidth="1"/>
    <col min="10669" max="10669" width="15.75" customWidth="1"/>
    <col min="10670" max="10670" width="30.08203125" customWidth="1"/>
    <col min="10671" max="10671" width="27.58203125" customWidth="1"/>
    <col min="10672" max="10672" width="21.08203125" customWidth="1"/>
    <col min="10673" max="10673" width="22.25" customWidth="1"/>
    <col min="10674" max="10674" width="18.75" customWidth="1"/>
    <col min="10675" max="10676" width="19" customWidth="1"/>
    <col min="10677" max="10677" width="19.08203125" customWidth="1"/>
    <col min="10678" max="10678" width="17.08203125" customWidth="1"/>
    <col min="10679" max="10680" width="7.75" hidden="1" customWidth="1"/>
    <col min="10681" max="10683" width="17.5" customWidth="1"/>
    <col min="10684" max="10684" width="10.58203125" customWidth="1"/>
    <col min="10685" max="10685" width="15.75" customWidth="1"/>
    <col min="10686" max="10686" width="30.08203125" customWidth="1"/>
    <col min="10687" max="10687" width="27.58203125" customWidth="1"/>
    <col min="10688" max="10688" width="21.08203125" customWidth="1"/>
    <col min="10689" max="10689" width="22.25" customWidth="1"/>
    <col min="10690" max="10690" width="18.75" customWidth="1"/>
    <col min="10691" max="10692" width="19" customWidth="1"/>
    <col min="10693" max="10693" width="19.08203125" customWidth="1"/>
    <col min="10694" max="10694" width="17.08203125" customWidth="1"/>
    <col min="10695" max="10696" width="7.75" hidden="1" customWidth="1"/>
    <col min="10697" max="10699" width="17.5" customWidth="1"/>
    <col min="10700" max="10700" width="10.58203125" customWidth="1"/>
    <col min="10701" max="10701" width="15.75" customWidth="1"/>
    <col min="10702" max="10702" width="30.08203125" customWidth="1"/>
    <col min="10703" max="10703" width="27.58203125" customWidth="1"/>
    <col min="10704" max="10704" width="21.08203125" customWidth="1"/>
    <col min="10705" max="10705" width="22.25" customWidth="1"/>
    <col min="10706" max="10706" width="18.75" customWidth="1"/>
    <col min="10707" max="10708" width="19" customWidth="1"/>
    <col min="10709" max="10709" width="19.08203125" customWidth="1"/>
    <col min="10710" max="10710" width="17.08203125" customWidth="1"/>
    <col min="10711" max="10712" width="7.75" hidden="1" customWidth="1"/>
    <col min="10713" max="10715" width="17.5" customWidth="1"/>
    <col min="10716" max="10716" width="10.58203125" customWidth="1"/>
    <col min="10717" max="10717" width="15.75" customWidth="1"/>
    <col min="10718" max="10718" width="30.08203125" customWidth="1"/>
    <col min="10719" max="10719" width="27.58203125" customWidth="1"/>
    <col min="10720" max="10720" width="21.08203125" customWidth="1"/>
    <col min="10721" max="10721" width="22.25" customWidth="1"/>
    <col min="10722" max="10722" width="18.75" customWidth="1"/>
    <col min="10723" max="10724" width="19" customWidth="1"/>
    <col min="10725" max="10725" width="19.08203125" customWidth="1"/>
    <col min="10726" max="10726" width="17.08203125" customWidth="1"/>
    <col min="10727" max="10728" width="7.75" hidden="1" customWidth="1"/>
    <col min="10729" max="10731" width="17.5" customWidth="1"/>
    <col min="10732" max="10732" width="10.58203125" customWidth="1"/>
    <col min="10733" max="10733" width="15.75" customWidth="1"/>
    <col min="10734" max="10734" width="30.08203125" customWidth="1"/>
    <col min="10735" max="10735" width="27.58203125" customWidth="1"/>
    <col min="10736" max="10736" width="21.08203125" customWidth="1"/>
    <col min="10737" max="10737" width="22.25" customWidth="1"/>
    <col min="10738" max="10738" width="18.75" customWidth="1"/>
    <col min="10739" max="10740" width="19" customWidth="1"/>
    <col min="10741" max="10741" width="19.08203125" customWidth="1"/>
    <col min="10742" max="10742" width="17.08203125" customWidth="1"/>
    <col min="10743" max="10744" width="7.75" hidden="1" customWidth="1"/>
    <col min="10745" max="10747" width="17.5" customWidth="1"/>
    <col min="10748" max="10748" width="10.58203125" customWidth="1"/>
    <col min="10749" max="10749" width="15.75" customWidth="1"/>
    <col min="10750" max="10750" width="30.08203125" customWidth="1"/>
    <col min="10751" max="10751" width="27.58203125" customWidth="1"/>
    <col min="10752" max="10752" width="21.08203125" customWidth="1"/>
    <col min="10753" max="10753" width="22.25" customWidth="1"/>
    <col min="10754" max="10754" width="18.75" customWidth="1"/>
    <col min="10755" max="10756" width="19" customWidth="1"/>
    <col min="10757" max="10757" width="19.08203125" customWidth="1"/>
    <col min="10758" max="10758" width="17.08203125" customWidth="1"/>
    <col min="10759" max="10760" width="7.75" hidden="1" customWidth="1"/>
    <col min="10761" max="10763" width="17.5" customWidth="1"/>
    <col min="10764" max="10764" width="10.58203125" customWidth="1"/>
    <col min="10765" max="10765" width="15.75" customWidth="1"/>
    <col min="10766" max="10766" width="30.08203125" customWidth="1"/>
    <col min="10767" max="10767" width="27.58203125" customWidth="1"/>
    <col min="10768" max="10768" width="21.08203125" customWidth="1"/>
    <col min="10769" max="10769" width="22.25" customWidth="1"/>
    <col min="10770" max="10770" width="18.75" customWidth="1"/>
    <col min="10771" max="10772" width="19" customWidth="1"/>
    <col min="10773" max="10773" width="19.08203125" customWidth="1"/>
    <col min="10774" max="10774" width="17.08203125" customWidth="1"/>
    <col min="10775" max="10776" width="7.75" hidden="1" customWidth="1"/>
    <col min="10777" max="10779" width="17.5" customWidth="1"/>
    <col min="10780" max="10780" width="10.58203125" customWidth="1"/>
    <col min="10781" max="10781" width="15.75" customWidth="1"/>
    <col min="10782" max="10782" width="30.08203125" customWidth="1"/>
    <col min="10783" max="10783" width="27.58203125" customWidth="1"/>
    <col min="10784" max="10784" width="21.08203125" customWidth="1"/>
    <col min="10785" max="10785" width="22.25" customWidth="1"/>
    <col min="10786" max="10786" width="18.75" customWidth="1"/>
    <col min="10787" max="10788" width="19" customWidth="1"/>
    <col min="10789" max="10789" width="19.08203125" customWidth="1"/>
    <col min="10790" max="10790" width="17.08203125" customWidth="1"/>
    <col min="10791" max="10792" width="7.75" hidden="1" customWidth="1"/>
    <col min="10793" max="10795" width="17.5" customWidth="1"/>
    <col min="10796" max="10796" width="10.58203125" customWidth="1"/>
    <col min="10797" max="10797" width="15.75" customWidth="1"/>
    <col min="10798" max="10798" width="30.08203125" customWidth="1"/>
    <col min="10799" max="10799" width="27.58203125" customWidth="1"/>
    <col min="10800" max="10800" width="21.08203125" customWidth="1"/>
    <col min="10801" max="10801" width="22.25" customWidth="1"/>
    <col min="10802" max="10802" width="18.75" customWidth="1"/>
    <col min="10803" max="10804" width="19" customWidth="1"/>
    <col min="10805" max="10805" width="19.08203125" customWidth="1"/>
    <col min="10806" max="10806" width="17.08203125" customWidth="1"/>
    <col min="10807" max="10808" width="7.75" hidden="1" customWidth="1"/>
    <col min="10809" max="10811" width="17.5" customWidth="1"/>
    <col min="10812" max="10812" width="10.58203125" customWidth="1"/>
    <col min="10813" max="10813" width="15.75" customWidth="1"/>
    <col min="10814" max="10814" width="30.08203125" customWidth="1"/>
    <col min="10815" max="10815" width="27.58203125" customWidth="1"/>
    <col min="10816" max="10816" width="21.08203125" customWidth="1"/>
    <col min="10817" max="10817" width="22.25" customWidth="1"/>
    <col min="10818" max="10818" width="18.75" customWidth="1"/>
    <col min="10819" max="10820" width="19" customWidth="1"/>
    <col min="10821" max="10821" width="19.08203125" customWidth="1"/>
    <col min="10822" max="10822" width="17.08203125" customWidth="1"/>
    <col min="10823" max="10824" width="7.75" hidden="1" customWidth="1"/>
    <col min="10825" max="10827" width="17.5" customWidth="1"/>
    <col min="10828" max="10828" width="10.58203125" customWidth="1"/>
    <col min="10829" max="10829" width="15.75" customWidth="1"/>
    <col min="10830" max="10830" width="30.08203125" customWidth="1"/>
    <col min="10831" max="10831" width="27.58203125" customWidth="1"/>
    <col min="10832" max="10832" width="21.08203125" customWidth="1"/>
    <col min="10833" max="10833" width="22.25" customWidth="1"/>
    <col min="10834" max="10834" width="18.75" customWidth="1"/>
    <col min="10835" max="10836" width="19" customWidth="1"/>
    <col min="10837" max="10837" width="19.08203125" customWidth="1"/>
    <col min="10838" max="10838" width="17.08203125" customWidth="1"/>
    <col min="10839" max="10840" width="7.75" hidden="1" customWidth="1"/>
    <col min="10841" max="10843" width="17.5" customWidth="1"/>
    <col min="10844" max="10844" width="10.58203125" customWidth="1"/>
    <col min="10845" max="10845" width="15.75" customWidth="1"/>
    <col min="10846" max="10846" width="30.08203125" customWidth="1"/>
    <col min="10847" max="10847" width="27.58203125" customWidth="1"/>
    <col min="10848" max="10848" width="21.08203125" customWidth="1"/>
    <col min="10849" max="10849" width="22.25" customWidth="1"/>
    <col min="10850" max="10850" width="18.75" customWidth="1"/>
    <col min="10851" max="10852" width="19" customWidth="1"/>
    <col min="10853" max="10853" width="19.08203125" customWidth="1"/>
    <col min="10854" max="10854" width="17.08203125" customWidth="1"/>
    <col min="10855" max="10856" width="7.75" hidden="1" customWidth="1"/>
    <col min="10857" max="10859" width="17.5" customWidth="1"/>
    <col min="10860" max="10860" width="10.58203125" customWidth="1"/>
    <col min="10861" max="10861" width="15.75" customWidth="1"/>
    <col min="10862" max="10862" width="30.08203125" customWidth="1"/>
    <col min="10863" max="10863" width="27.58203125" customWidth="1"/>
    <col min="10864" max="10864" width="21.08203125" customWidth="1"/>
    <col min="10865" max="10865" width="22.25" customWidth="1"/>
    <col min="10866" max="10866" width="18.75" customWidth="1"/>
    <col min="10867" max="10868" width="19" customWidth="1"/>
    <col min="10869" max="10869" width="19.08203125" customWidth="1"/>
    <col min="10870" max="10870" width="17.08203125" customWidth="1"/>
    <col min="10871" max="10872" width="7.75" hidden="1" customWidth="1"/>
    <col min="10873" max="10875" width="17.5" customWidth="1"/>
    <col min="10876" max="10876" width="10.58203125" customWidth="1"/>
    <col min="10877" max="10877" width="15.75" customWidth="1"/>
    <col min="10878" max="10878" width="30.08203125" customWidth="1"/>
    <col min="10879" max="10879" width="27.58203125" customWidth="1"/>
    <col min="10880" max="10880" width="21.08203125" customWidth="1"/>
    <col min="10881" max="10881" width="22.25" customWidth="1"/>
    <col min="10882" max="10882" width="18.75" customWidth="1"/>
    <col min="10883" max="10884" width="19" customWidth="1"/>
    <col min="10885" max="10885" width="19.08203125" customWidth="1"/>
    <col min="10886" max="10886" width="17.08203125" customWidth="1"/>
    <col min="10887" max="10888" width="7.75" hidden="1" customWidth="1"/>
    <col min="10889" max="10891" width="17.5" customWidth="1"/>
    <col min="10892" max="10892" width="10.58203125" customWidth="1"/>
    <col min="10893" max="10893" width="15.75" customWidth="1"/>
    <col min="10894" max="10894" width="30.08203125" customWidth="1"/>
    <col min="10895" max="10895" width="27.58203125" customWidth="1"/>
    <col min="10896" max="10896" width="21.08203125" customWidth="1"/>
    <col min="10897" max="10897" width="22.25" customWidth="1"/>
    <col min="10898" max="10898" width="18.75" customWidth="1"/>
    <col min="10899" max="10900" width="19" customWidth="1"/>
    <col min="10901" max="10901" width="19.08203125" customWidth="1"/>
    <col min="10902" max="10902" width="17.08203125" customWidth="1"/>
    <col min="10903" max="10904" width="7.75" hidden="1" customWidth="1"/>
    <col min="10905" max="10907" width="17.5" customWidth="1"/>
    <col min="10908" max="10908" width="10.58203125" customWidth="1"/>
    <col min="10909" max="10909" width="15.75" customWidth="1"/>
    <col min="10910" max="10910" width="30.08203125" customWidth="1"/>
    <col min="10911" max="10911" width="27.58203125" customWidth="1"/>
    <col min="10912" max="10912" width="21.08203125" customWidth="1"/>
    <col min="10913" max="10913" width="22.25" customWidth="1"/>
    <col min="10914" max="10914" width="18.75" customWidth="1"/>
    <col min="10915" max="10916" width="19" customWidth="1"/>
    <col min="10917" max="10917" width="19.08203125" customWidth="1"/>
    <col min="10918" max="10918" width="17.08203125" customWidth="1"/>
    <col min="10919" max="10920" width="7.75" hidden="1" customWidth="1"/>
    <col min="10921" max="10923" width="17.5" customWidth="1"/>
    <col min="10924" max="10924" width="10.58203125" customWidth="1"/>
    <col min="10925" max="10925" width="15.75" customWidth="1"/>
    <col min="10926" max="10926" width="30.08203125" customWidth="1"/>
    <col min="10927" max="10927" width="27.58203125" customWidth="1"/>
    <col min="10928" max="10928" width="21.08203125" customWidth="1"/>
    <col min="10929" max="10929" width="22.25" customWidth="1"/>
    <col min="10930" max="10930" width="18.75" customWidth="1"/>
    <col min="10931" max="10932" width="19" customWidth="1"/>
    <col min="10933" max="10933" width="19.08203125" customWidth="1"/>
    <col min="10934" max="10934" width="17.08203125" customWidth="1"/>
    <col min="10935" max="10936" width="7.75" hidden="1" customWidth="1"/>
    <col min="10937" max="10939" width="17.5" customWidth="1"/>
    <col min="10940" max="10940" width="10.58203125" customWidth="1"/>
    <col min="10941" max="10941" width="15.75" customWidth="1"/>
    <col min="10942" max="10942" width="30.08203125" customWidth="1"/>
    <col min="10943" max="10943" width="27.58203125" customWidth="1"/>
    <col min="10944" max="10944" width="21.08203125" customWidth="1"/>
    <col min="10945" max="10945" width="22.25" customWidth="1"/>
    <col min="10946" max="10946" width="18.75" customWidth="1"/>
    <col min="10947" max="10948" width="19" customWidth="1"/>
    <col min="10949" max="10949" width="19.08203125" customWidth="1"/>
    <col min="10950" max="10950" width="17.08203125" customWidth="1"/>
    <col min="10951" max="10952" width="7.75" hidden="1" customWidth="1"/>
    <col min="10953" max="10955" width="17.5" customWidth="1"/>
    <col min="10956" max="10956" width="10.58203125" customWidth="1"/>
    <col min="10957" max="10957" width="15.75" customWidth="1"/>
    <col min="10958" max="10958" width="30.08203125" customWidth="1"/>
    <col min="10959" max="10959" width="27.58203125" customWidth="1"/>
    <col min="10960" max="10960" width="21.08203125" customWidth="1"/>
    <col min="10961" max="10961" width="22.25" customWidth="1"/>
    <col min="10962" max="10962" width="18.75" customWidth="1"/>
    <col min="10963" max="10964" width="19" customWidth="1"/>
    <col min="10965" max="10965" width="19.08203125" customWidth="1"/>
    <col min="10966" max="10966" width="17.08203125" customWidth="1"/>
    <col min="10967" max="10968" width="7.75" hidden="1" customWidth="1"/>
    <col min="10969" max="10971" width="17.5" customWidth="1"/>
    <col min="10972" max="10972" width="10.58203125" customWidth="1"/>
    <col min="10973" max="10973" width="15.75" customWidth="1"/>
    <col min="10974" max="10974" width="30.08203125" customWidth="1"/>
    <col min="10975" max="10975" width="27.58203125" customWidth="1"/>
    <col min="10976" max="10976" width="21.08203125" customWidth="1"/>
    <col min="10977" max="10977" width="22.25" customWidth="1"/>
    <col min="10978" max="10978" width="18.75" customWidth="1"/>
    <col min="10979" max="10980" width="19" customWidth="1"/>
    <col min="10981" max="10981" width="19.08203125" customWidth="1"/>
    <col min="10982" max="10982" width="17.08203125" customWidth="1"/>
    <col min="10983" max="10984" width="7.75" hidden="1" customWidth="1"/>
    <col min="10985" max="10987" width="17.5" customWidth="1"/>
    <col min="10988" max="10988" width="10.58203125" customWidth="1"/>
    <col min="10989" max="10989" width="15.75" customWidth="1"/>
    <col min="10990" max="10990" width="30.08203125" customWidth="1"/>
    <col min="10991" max="10991" width="27.58203125" customWidth="1"/>
    <col min="10992" max="10992" width="21.08203125" customWidth="1"/>
    <col min="10993" max="10993" width="22.25" customWidth="1"/>
    <col min="10994" max="10994" width="18.75" customWidth="1"/>
    <col min="10995" max="10996" width="19" customWidth="1"/>
    <col min="10997" max="10997" width="19.08203125" customWidth="1"/>
    <col min="10998" max="10998" width="17.08203125" customWidth="1"/>
    <col min="10999" max="11000" width="7.75" hidden="1" customWidth="1"/>
    <col min="11001" max="11003" width="17.5" customWidth="1"/>
    <col min="11004" max="11004" width="10.58203125" customWidth="1"/>
    <col min="11005" max="11005" width="15.75" customWidth="1"/>
    <col min="11006" max="11006" width="30.08203125" customWidth="1"/>
    <col min="11007" max="11007" width="27.58203125" customWidth="1"/>
    <col min="11008" max="11008" width="21.08203125" customWidth="1"/>
    <col min="11009" max="11009" width="22.25" customWidth="1"/>
    <col min="11010" max="11010" width="18.75" customWidth="1"/>
    <col min="11011" max="11012" width="19" customWidth="1"/>
    <col min="11013" max="11013" width="19.08203125" customWidth="1"/>
    <col min="11014" max="11014" width="17.08203125" customWidth="1"/>
    <col min="11015" max="11016" width="7.75" hidden="1" customWidth="1"/>
    <col min="11017" max="11019" width="17.5" customWidth="1"/>
    <col min="11020" max="11020" width="10.58203125" customWidth="1"/>
    <col min="11021" max="11021" width="15.75" customWidth="1"/>
    <col min="11022" max="11022" width="30.08203125" customWidth="1"/>
    <col min="11023" max="11023" width="27.58203125" customWidth="1"/>
    <col min="11024" max="11024" width="21.08203125" customWidth="1"/>
    <col min="11025" max="11025" width="22.25" customWidth="1"/>
    <col min="11026" max="11026" width="18.75" customWidth="1"/>
    <col min="11027" max="11028" width="19" customWidth="1"/>
    <col min="11029" max="11029" width="19.08203125" customWidth="1"/>
    <col min="11030" max="11030" width="17.08203125" customWidth="1"/>
    <col min="11031" max="11032" width="7.75" hidden="1" customWidth="1"/>
    <col min="11033" max="11035" width="17.5" customWidth="1"/>
    <col min="11036" max="11036" width="10.58203125" customWidth="1"/>
    <col min="11037" max="11037" width="15.75" customWidth="1"/>
    <col min="11038" max="11038" width="30.08203125" customWidth="1"/>
    <col min="11039" max="11039" width="27.58203125" customWidth="1"/>
    <col min="11040" max="11040" width="21.08203125" customWidth="1"/>
    <col min="11041" max="11041" width="22.25" customWidth="1"/>
    <col min="11042" max="11042" width="18.75" customWidth="1"/>
    <col min="11043" max="11044" width="19" customWidth="1"/>
    <col min="11045" max="11045" width="19.08203125" customWidth="1"/>
    <col min="11046" max="11046" width="17.08203125" customWidth="1"/>
    <col min="11047" max="11048" width="7.75" hidden="1" customWidth="1"/>
    <col min="11049" max="11051" width="17.5" customWidth="1"/>
    <col min="11052" max="11052" width="10.58203125" customWidth="1"/>
    <col min="11053" max="11053" width="15.75" customWidth="1"/>
    <col min="11054" max="11054" width="30.08203125" customWidth="1"/>
    <col min="11055" max="11055" width="27.58203125" customWidth="1"/>
    <col min="11056" max="11056" width="21.08203125" customWidth="1"/>
    <col min="11057" max="11057" width="22.25" customWidth="1"/>
    <col min="11058" max="11058" width="18.75" customWidth="1"/>
    <col min="11059" max="11060" width="19" customWidth="1"/>
    <col min="11061" max="11061" width="19.08203125" customWidth="1"/>
    <col min="11062" max="11062" width="17.08203125" customWidth="1"/>
    <col min="11063" max="11064" width="7.75" hidden="1" customWidth="1"/>
    <col min="11065" max="11067" width="17.5" customWidth="1"/>
    <col min="11068" max="11068" width="10.58203125" customWidth="1"/>
    <col min="11069" max="11069" width="15.75" customWidth="1"/>
    <col min="11070" max="11070" width="30.08203125" customWidth="1"/>
    <col min="11071" max="11071" width="27.58203125" customWidth="1"/>
    <col min="11072" max="11072" width="21.08203125" customWidth="1"/>
    <col min="11073" max="11073" width="22.25" customWidth="1"/>
    <col min="11074" max="11074" width="18.75" customWidth="1"/>
    <col min="11075" max="11076" width="19" customWidth="1"/>
    <col min="11077" max="11077" width="19.08203125" customWidth="1"/>
    <col min="11078" max="11078" width="17.08203125" customWidth="1"/>
    <col min="11079" max="11080" width="7.75" hidden="1" customWidth="1"/>
    <col min="11081" max="11083" width="17.5" customWidth="1"/>
    <col min="11084" max="11084" width="10.58203125" customWidth="1"/>
    <col min="11085" max="11085" width="15.75" customWidth="1"/>
    <col min="11086" max="11086" width="30.08203125" customWidth="1"/>
    <col min="11087" max="11087" width="27.58203125" customWidth="1"/>
    <col min="11088" max="11088" width="21.08203125" customWidth="1"/>
    <col min="11089" max="11089" width="22.25" customWidth="1"/>
    <col min="11090" max="11090" width="18.75" customWidth="1"/>
    <col min="11091" max="11092" width="19" customWidth="1"/>
    <col min="11093" max="11093" width="19.08203125" customWidth="1"/>
    <col min="11094" max="11094" width="17.08203125" customWidth="1"/>
    <col min="11095" max="11096" width="7.75" hidden="1" customWidth="1"/>
    <col min="11097" max="11099" width="17.5" customWidth="1"/>
    <col min="11100" max="11100" width="10.58203125" customWidth="1"/>
    <col min="11101" max="11101" width="15.75" customWidth="1"/>
    <col min="11102" max="11102" width="30.08203125" customWidth="1"/>
    <col min="11103" max="11103" width="27.58203125" customWidth="1"/>
    <col min="11104" max="11104" width="21.08203125" customWidth="1"/>
    <col min="11105" max="11105" width="22.25" customWidth="1"/>
    <col min="11106" max="11106" width="18.75" customWidth="1"/>
    <col min="11107" max="11108" width="19" customWidth="1"/>
    <col min="11109" max="11109" width="19.08203125" customWidth="1"/>
    <col min="11110" max="11110" width="17.08203125" customWidth="1"/>
    <col min="11111" max="11112" width="7.75" hidden="1" customWidth="1"/>
    <col min="11113" max="11115" width="17.5" customWidth="1"/>
    <col min="11116" max="11116" width="10.58203125" customWidth="1"/>
    <col min="11117" max="11117" width="15.75" customWidth="1"/>
    <col min="11118" max="11118" width="30.08203125" customWidth="1"/>
    <col min="11119" max="11119" width="27.58203125" customWidth="1"/>
    <col min="11120" max="11120" width="21.08203125" customWidth="1"/>
    <col min="11121" max="11121" width="22.25" customWidth="1"/>
    <col min="11122" max="11122" width="18.75" customWidth="1"/>
    <col min="11123" max="11124" width="19" customWidth="1"/>
    <col min="11125" max="11125" width="19.08203125" customWidth="1"/>
    <col min="11126" max="11126" width="17.08203125" customWidth="1"/>
    <col min="11127" max="11128" width="7.75" hidden="1" customWidth="1"/>
    <col min="11129" max="11131" width="17.5" customWidth="1"/>
    <col min="11132" max="11132" width="10.58203125" customWidth="1"/>
    <col min="11133" max="11133" width="15.75" customWidth="1"/>
    <col min="11134" max="11134" width="30.08203125" customWidth="1"/>
    <col min="11135" max="11135" width="27.58203125" customWidth="1"/>
    <col min="11136" max="11136" width="21.08203125" customWidth="1"/>
    <col min="11137" max="11137" width="22.25" customWidth="1"/>
    <col min="11138" max="11138" width="18.75" customWidth="1"/>
    <col min="11139" max="11140" width="19" customWidth="1"/>
    <col min="11141" max="11141" width="19.08203125" customWidth="1"/>
    <col min="11142" max="11142" width="17.08203125" customWidth="1"/>
    <col min="11143" max="11144" width="7.75" hidden="1" customWidth="1"/>
    <col min="11145" max="11147" width="17.5" customWidth="1"/>
    <col min="11148" max="11148" width="10.58203125" customWidth="1"/>
    <col min="11149" max="11149" width="15.75" customWidth="1"/>
    <col min="11150" max="11150" width="30.08203125" customWidth="1"/>
    <col min="11151" max="11151" width="27.58203125" customWidth="1"/>
    <col min="11152" max="11152" width="21.08203125" customWidth="1"/>
    <col min="11153" max="11153" width="22.25" customWidth="1"/>
    <col min="11154" max="11154" width="18.75" customWidth="1"/>
    <col min="11155" max="11156" width="19" customWidth="1"/>
    <col min="11157" max="11157" width="19.08203125" customWidth="1"/>
    <col min="11158" max="11158" width="17.08203125" customWidth="1"/>
    <col min="11159" max="11160" width="7.75" hidden="1" customWidth="1"/>
    <col min="11161" max="11163" width="17.5" customWidth="1"/>
    <col min="11164" max="11164" width="10.58203125" customWidth="1"/>
    <col min="11165" max="11165" width="15.75" customWidth="1"/>
    <col min="11166" max="11166" width="30.08203125" customWidth="1"/>
    <col min="11167" max="11167" width="27.58203125" customWidth="1"/>
    <col min="11168" max="11168" width="21.08203125" customWidth="1"/>
    <col min="11169" max="11169" width="22.25" customWidth="1"/>
    <col min="11170" max="11170" width="18.75" customWidth="1"/>
    <col min="11171" max="11172" width="19" customWidth="1"/>
    <col min="11173" max="11173" width="19.08203125" customWidth="1"/>
    <col min="11174" max="11174" width="17.08203125" customWidth="1"/>
    <col min="11175" max="11176" width="7.75" hidden="1" customWidth="1"/>
    <col min="11177" max="11179" width="17.5" customWidth="1"/>
    <col min="11180" max="11180" width="10.58203125" customWidth="1"/>
    <col min="11181" max="11181" width="15.75" customWidth="1"/>
    <col min="11182" max="11182" width="30.08203125" customWidth="1"/>
    <col min="11183" max="11183" width="27.58203125" customWidth="1"/>
    <col min="11184" max="11184" width="21.08203125" customWidth="1"/>
    <col min="11185" max="11185" width="22.25" customWidth="1"/>
    <col min="11186" max="11186" width="18.75" customWidth="1"/>
    <col min="11187" max="11188" width="19" customWidth="1"/>
    <col min="11189" max="11189" width="19.08203125" customWidth="1"/>
    <col min="11190" max="11190" width="17.08203125" customWidth="1"/>
    <col min="11191" max="11192" width="7.75" hidden="1" customWidth="1"/>
    <col min="11193" max="11195" width="17.5" customWidth="1"/>
    <col min="11196" max="11196" width="10.58203125" customWidth="1"/>
    <col min="11197" max="11197" width="15.75" customWidth="1"/>
    <col min="11198" max="11198" width="30.08203125" customWidth="1"/>
    <col min="11199" max="11199" width="27.58203125" customWidth="1"/>
    <col min="11200" max="11200" width="21.08203125" customWidth="1"/>
    <col min="11201" max="11201" width="22.25" customWidth="1"/>
    <col min="11202" max="11202" width="18.75" customWidth="1"/>
    <col min="11203" max="11204" width="19" customWidth="1"/>
    <col min="11205" max="11205" width="19.08203125" customWidth="1"/>
    <col min="11206" max="11206" width="17.08203125" customWidth="1"/>
    <col min="11207" max="11208" width="7.75" hidden="1" customWidth="1"/>
    <col min="11209" max="11211" width="17.5" customWidth="1"/>
    <col min="11212" max="11212" width="10.58203125" customWidth="1"/>
    <col min="11213" max="11213" width="15.75" customWidth="1"/>
    <col min="11214" max="11214" width="30.08203125" customWidth="1"/>
    <col min="11215" max="11215" width="27.58203125" customWidth="1"/>
    <col min="11216" max="11216" width="21.08203125" customWidth="1"/>
    <col min="11217" max="11217" width="22.25" customWidth="1"/>
    <col min="11218" max="11218" width="18.75" customWidth="1"/>
    <col min="11219" max="11220" width="19" customWidth="1"/>
    <col min="11221" max="11221" width="19.08203125" customWidth="1"/>
    <col min="11222" max="11222" width="17.08203125" customWidth="1"/>
    <col min="11223" max="11224" width="7.75" hidden="1" customWidth="1"/>
    <col min="11225" max="11227" width="17.5" customWidth="1"/>
    <col min="11228" max="11228" width="10.58203125" customWidth="1"/>
    <col min="11229" max="11229" width="15.75" customWidth="1"/>
    <col min="11230" max="11230" width="30.08203125" customWidth="1"/>
    <col min="11231" max="11231" width="27.58203125" customWidth="1"/>
    <col min="11232" max="11232" width="21.08203125" customWidth="1"/>
    <col min="11233" max="11233" width="22.25" customWidth="1"/>
    <col min="11234" max="11234" width="18.75" customWidth="1"/>
    <col min="11235" max="11236" width="19" customWidth="1"/>
    <col min="11237" max="11237" width="19.08203125" customWidth="1"/>
    <col min="11238" max="11238" width="17.08203125" customWidth="1"/>
    <col min="11239" max="11240" width="7.75" hidden="1" customWidth="1"/>
    <col min="11241" max="11243" width="17.5" customWidth="1"/>
    <col min="11244" max="11244" width="10.58203125" customWidth="1"/>
    <col min="11245" max="11245" width="15.75" customWidth="1"/>
    <col min="11246" max="11246" width="30.08203125" customWidth="1"/>
    <col min="11247" max="11247" width="27.58203125" customWidth="1"/>
    <col min="11248" max="11248" width="21.08203125" customWidth="1"/>
    <col min="11249" max="11249" width="22.25" customWidth="1"/>
    <col min="11250" max="11250" width="18.75" customWidth="1"/>
    <col min="11251" max="11252" width="19" customWidth="1"/>
    <col min="11253" max="11253" width="19.08203125" customWidth="1"/>
    <col min="11254" max="11254" width="17.08203125" customWidth="1"/>
    <col min="11255" max="11256" width="7.75" hidden="1" customWidth="1"/>
    <col min="11257" max="11259" width="17.5" customWidth="1"/>
    <col min="11260" max="11260" width="10.58203125" customWidth="1"/>
    <col min="11261" max="11261" width="15.75" customWidth="1"/>
    <col min="11262" max="11262" width="30.08203125" customWidth="1"/>
    <col min="11263" max="11263" width="27.58203125" customWidth="1"/>
    <col min="11264" max="11264" width="21.08203125" customWidth="1"/>
    <col min="11265" max="11265" width="22.25" customWidth="1"/>
    <col min="11266" max="11266" width="18.75" customWidth="1"/>
    <col min="11267" max="11268" width="19" customWidth="1"/>
    <col min="11269" max="11269" width="19.08203125" customWidth="1"/>
    <col min="11270" max="11270" width="17.08203125" customWidth="1"/>
    <col min="11271" max="11272" width="7.75" hidden="1" customWidth="1"/>
    <col min="11273" max="11275" width="17.5" customWidth="1"/>
    <col min="11276" max="11276" width="10.58203125" customWidth="1"/>
    <col min="11277" max="11277" width="15.75" customWidth="1"/>
    <col min="11278" max="11278" width="30.08203125" customWidth="1"/>
    <col min="11279" max="11279" width="27.58203125" customWidth="1"/>
    <col min="11280" max="11280" width="21.08203125" customWidth="1"/>
    <col min="11281" max="11281" width="22.25" customWidth="1"/>
    <col min="11282" max="11282" width="18.75" customWidth="1"/>
    <col min="11283" max="11284" width="19" customWidth="1"/>
    <col min="11285" max="11285" width="19.08203125" customWidth="1"/>
    <col min="11286" max="11286" width="17.08203125" customWidth="1"/>
    <col min="11287" max="11288" width="7.75" hidden="1" customWidth="1"/>
    <col min="11289" max="11291" width="17.5" customWidth="1"/>
    <col min="11292" max="11292" width="10.58203125" customWidth="1"/>
    <col min="11293" max="11293" width="15.75" customWidth="1"/>
    <col min="11294" max="11294" width="30.08203125" customWidth="1"/>
    <col min="11295" max="11295" width="27.58203125" customWidth="1"/>
    <col min="11296" max="11296" width="21.08203125" customWidth="1"/>
    <col min="11297" max="11297" width="22.25" customWidth="1"/>
    <col min="11298" max="11298" width="18.75" customWidth="1"/>
    <col min="11299" max="11300" width="19" customWidth="1"/>
    <col min="11301" max="11301" width="19.08203125" customWidth="1"/>
    <col min="11302" max="11302" width="17.08203125" customWidth="1"/>
    <col min="11303" max="11304" width="7.75" hidden="1" customWidth="1"/>
    <col min="11305" max="11307" width="17.5" customWidth="1"/>
    <col min="11308" max="11308" width="10.58203125" customWidth="1"/>
    <col min="11309" max="11309" width="15.75" customWidth="1"/>
    <col min="11310" max="11310" width="30.08203125" customWidth="1"/>
    <col min="11311" max="11311" width="27.58203125" customWidth="1"/>
    <col min="11312" max="11312" width="21.08203125" customWidth="1"/>
    <col min="11313" max="11313" width="22.25" customWidth="1"/>
    <col min="11314" max="11314" width="18.75" customWidth="1"/>
    <col min="11315" max="11316" width="19" customWidth="1"/>
    <col min="11317" max="11317" width="19.08203125" customWidth="1"/>
    <col min="11318" max="11318" width="17.08203125" customWidth="1"/>
    <col min="11319" max="11320" width="7.75" hidden="1" customWidth="1"/>
    <col min="11321" max="11323" width="17.5" customWidth="1"/>
    <col min="11324" max="11324" width="10.58203125" customWidth="1"/>
    <col min="11325" max="11325" width="15.75" customWidth="1"/>
    <col min="11326" max="11326" width="30.08203125" customWidth="1"/>
    <col min="11327" max="11327" width="27.58203125" customWidth="1"/>
    <col min="11328" max="11328" width="21.08203125" customWidth="1"/>
    <col min="11329" max="11329" width="22.25" customWidth="1"/>
    <col min="11330" max="11330" width="18.75" customWidth="1"/>
    <col min="11331" max="11332" width="19" customWidth="1"/>
    <col min="11333" max="11333" width="19.08203125" customWidth="1"/>
    <col min="11334" max="11334" width="17.08203125" customWidth="1"/>
    <col min="11335" max="11336" width="7.75" hidden="1" customWidth="1"/>
    <col min="11337" max="11339" width="17.5" customWidth="1"/>
    <col min="11340" max="11340" width="10.58203125" customWidth="1"/>
    <col min="11341" max="11341" width="15.75" customWidth="1"/>
    <col min="11342" max="11342" width="30.08203125" customWidth="1"/>
    <col min="11343" max="11343" width="27.58203125" customWidth="1"/>
    <col min="11344" max="11344" width="21.08203125" customWidth="1"/>
    <col min="11345" max="11345" width="22.25" customWidth="1"/>
    <col min="11346" max="11346" width="18.75" customWidth="1"/>
    <col min="11347" max="11348" width="19" customWidth="1"/>
    <col min="11349" max="11349" width="19.08203125" customWidth="1"/>
    <col min="11350" max="11350" width="17.08203125" customWidth="1"/>
    <col min="11351" max="11352" width="7.75" hidden="1" customWidth="1"/>
    <col min="11353" max="11355" width="17.5" customWidth="1"/>
    <col min="11356" max="11356" width="10.58203125" customWidth="1"/>
    <col min="11357" max="11357" width="15.75" customWidth="1"/>
    <col min="11358" max="11358" width="30.08203125" customWidth="1"/>
    <col min="11359" max="11359" width="27.58203125" customWidth="1"/>
    <col min="11360" max="11360" width="21.08203125" customWidth="1"/>
    <col min="11361" max="11361" width="22.25" customWidth="1"/>
    <col min="11362" max="11362" width="18.75" customWidth="1"/>
    <col min="11363" max="11364" width="19" customWidth="1"/>
    <col min="11365" max="11365" width="19.08203125" customWidth="1"/>
    <col min="11366" max="11366" width="17.08203125" customWidth="1"/>
    <col min="11367" max="11368" width="7.75" hidden="1" customWidth="1"/>
    <col min="11369" max="11371" width="17.5" customWidth="1"/>
    <col min="11372" max="11372" width="10.58203125" customWidth="1"/>
    <col min="11373" max="11373" width="15.75" customWidth="1"/>
    <col min="11374" max="11374" width="30.08203125" customWidth="1"/>
    <col min="11375" max="11375" width="27.58203125" customWidth="1"/>
    <col min="11376" max="11376" width="21.08203125" customWidth="1"/>
    <col min="11377" max="11377" width="22.25" customWidth="1"/>
    <col min="11378" max="11378" width="18.75" customWidth="1"/>
    <col min="11379" max="11380" width="19" customWidth="1"/>
    <col min="11381" max="11381" width="19.08203125" customWidth="1"/>
    <col min="11382" max="11382" width="17.08203125" customWidth="1"/>
    <col min="11383" max="11384" width="7.75" hidden="1" customWidth="1"/>
    <col min="11385" max="11387" width="17.5" customWidth="1"/>
    <col min="11388" max="11388" width="10.58203125" customWidth="1"/>
    <col min="11389" max="11389" width="15.75" customWidth="1"/>
    <col min="11390" max="11390" width="30.08203125" customWidth="1"/>
    <col min="11391" max="11391" width="27.58203125" customWidth="1"/>
    <col min="11392" max="11392" width="21.08203125" customWidth="1"/>
    <col min="11393" max="11393" width="22.25" customWidth="1"/>
    <col min="11394" max="11394" width="18.75" customWidth="1"/>
    <col min="11395" max="11396" width="19" customWidth="1"/>
    <col min="11397" max="11397" width="19.08203125" customWidth="1"/>
    <col min="11398" max="11398" width="17.08203125" customWidth="1"/>
    <col min="11399" max="11400" width="7.75" hidden="1" customWidth="1"/>
    <col min="11401" max="11403" width="17.5" customWidth="1"/>
    <col min="11404" max="11404" width="10.58203125" customWidth="1"/>
    <col min="11405" max="11405" width="15.75" customWidth="1"/>
    <col min="11406" max="11406" width="30.08203125" customWidth="1"/>
    <col min="11407" max="11407" width="27.58203125" customWidth="1"/>
    <col min="11408" max="11408" width="21.08203125" customWidth="1"/>
    <col min="11409" max="11409" width="22.25" customWidth="1"/>
    <col min="11410" max="11410" width="18.75" customWidth="1"/>
    <col min="11411" max="11412" width="19" customWidth="1"/>
    <col min="11413" max="11413" width="19.08203125" customWidth="1"/>
    <col min="11414" max="11414" width="17.08203125" customWidth="1"/>
    <col min="11415" max="11416" width="7.75" hidden="1" customWidth="1"/>
    <col min="11417" max="11419" width="17.5" customWidth="1"/>
    <col min="11420" max="11420" width="10.58203125" customWidth="1"/>
    <col min="11421" max="11421" width="15.75" customWidth="1"/>
    <col min="11422" max="11422" width="30.08203125" customWidth="1"/>
    <col min="11423" max="11423" width="27.58203125" customWidth="1"/>
    <col min="11424" max="11424" width="21.08203125" customWidth="1"/>
    <col min="11425" max="11425" width="22.25" customWidth="1"/>
    <col min="11426" max="11426" width="18.75" customWidth="1"/>
    <col min="11427" max="11428" width="19" customWidth="1"/>
    <col min="11429" max="11429" width="19.08203125" customWidth="1"/>
    <col min="11430" max="11430" width="17.08203125" customWidth="1"/>
    <col min="11431" max="11432" width="7.75" hidden="1" customWidth="1"/>
    <col min="11433" max="11435" width="17.5" customWidth="1"/>
    <col min="11436" max="11436" width="10.58203125" customWidth="1"/>
    <col min="11437" max="11437" width="15.75" customWidth="1"/>
    <col min="11438" max="11438" width="30.08203125" customWidth="1"/>
    <col min="11439" max="11439" width="27.58203125" customWidth="1"/>
    <col min="11440" max="11440" width="21.08203125" customWidth="1"/>
    <col min="11441" max="11441" width="22.25" customWidth="1"/>
    <col min="11442" max="11442" width="18.75" customWidth="1"/>
    <col min="11443" max="11444" width="19" customWidth="1"/>
    <col min="11445" max="11445" width="19.08203125" customWidth="1"/>
    <col min="11446" max="11446" width="17.08203125" customWidth="1"/>
    <col min="11447" max="11448" width="7.75" hidden="1" customWidth="1"/>
    <col min="11449" max="11451" width="17.5" customWidth="1"/>
    <col min="11452" max="11452" width="10.58203125" customWidth="1"/>
    <col min="11453" max="11453" width="15.75" customWidth="1"/>
    <col min="11454" max="11454" width="30.08203125" customWidth="1"/>
    <col min="11455" max="11455" width="27.58203125" customWidth="1"/>
    <col min="11456" max="11456" width="21.08203125" customWidth="1"/>
    <col min="11457" max="11457" width="22.25" customWidth="1"/>
    <col min="11458" max="11458" width="18.75" customWidth="1"/>
    <col min="11459" max="11460" width="19" customWidth="1"/>
    <col min="11461" max="11461" width="19.08203125" customWidth="1"/>
    <col min="11462" max="11462" width="17.08203125" customWidth="1"/>
    <col min="11463" max="11464" width="7.75" hidden="1" customWidth="1"/>
    <col min="11465" max="11467" width="17.5" customWidth="1"/>
    <col min="11468" max="11468" width="10.58203125" customWidth="1"/>
    <col min="11469" max="11469" width="15.75" customWidth="1"/>
    <col min="11470" max="11470" width="30.08203125" customWidth="1"/>
    <col min="11471" max="11471" width="27.58203125" customWidth="1"/>
    <col min="11472" max="11472" width="21.08203125" customWidth="1"/>
    <col min="11473" max="11473" width="22.25" customWidth="1"/>
    <col min="11474" max="11474" width="18.75" customWidth="1"/>
    <col min="11475" max="11476" width="19" customWidth="1"/>
    <col min="11477" max="11477" width="19.08203125" customWidth="1"/>
    <col min="11478" max="11478" width="17.08203125" customWidth="1"/>
    <col min="11479" max="11480" width="7.75" hidden="1" customWidth="1"/>
    <col min="11481" max="11483" width="17.5" customWidth="1"/>
    <col min="11484" max="11484" width="10.58203125" customWidth="1"/>
    <col min="11485" max="11485" width="15.75" customWidth="1"/>
    <col min="11486" max="11486" width="30.08203125" customWidth="1"/>
    <col min="11487" max="11487" width="27.58203125" customWidth="1"/>
    <col min="11488" max="11488" width="21.08203125" customWidth="1"/>
    <col min="11489" max="11489" width="22.25" customWidth="1"/>
    <col min="11490" max="11490" width="18.75" customWidth="1"/>
    <col min="11491" max="11492" width="19" customWidth="1"/>
    <col min="11493" max="11493" width="19.08203125" customWidth="1"/>
    <col min="11494" max="11494" width="17.08203125" customWidth="1"/>
    <col min="11495" max="11496" width="7.75" hidden="1" customWidth="1"/>
    <col min="11497" max="11499" width="17.5" customWidth="1"/>
    <col min="11500" max="11500" width="10.58203125" customWidth="1"/>
    <col min="11501" max="11501" width="15.75" customWidth="1"/>
    <col min="11502" max="11502" width="30.08203125" customWidth="1"/>
    <col min="11503" max="11503" width="27.58203125" customWidth="1"/>
    <col min="11504" max="11504" width="21.08203125" customWidth="1"/>
    <col min="11505" max="11505" width="22.25" customWidth="1"/>
    <col min="11506" max="11506" width="18.75" customWidth="1"/>
    <col min="11507" max="11508" width="19" customWidth="1"/>
    <col min="11509" max="11509" width="19.08203125" customWidth="1"/>
    <col min="11510" max="11510" width="17.08203125" customWidth="1"/>
    <col min="11511" max="11512" width="7.75" hidden="1" customWidth="1"/>
    <col min="11513" max="11515" width="17.5" customWidth="1"/>
    <col min="11516" max="11516" width="10.58203125" customWidth="1"/>
    <col min="11517" max="11517" width="15.75" customWidth="1"/>
    <col min="11518" max="11518" width="30.08203125" customWidth="1"/>
    <col min="11519" max="11519" width="27.58203125" customWidth="1"/>
    <col min="11520" max="11520" width="21.08203125" customWidth="1"/>
    <col min="11521" max="11521" width="22.25" customWidth="1"/>
    <col min="11522" max="11522" width="18.75" customWidth="1"/>
    <col min="11523" max="11524" width="19" customWidth="1"/>
    <col min="11525" max="11525" width="19.08203125" customWidth="1"/>
    <col min="11526" max="11526" width="17.08203125" customWidth="1"/>
    <col min="11527" max="11528" width="7.75" hidden="1" customWidth="1"/>
    <col min="11529" max="11531" width="17.5" customWidth="1"/>
    <col min="11532" max="11532" width="10.58203125" customWidth="1"/>
    <col min="11533" max="11533" width="15.75" customWidth="1"/>
    <col min="11534" max="11534" width="30.08203125" customWidth="1"/>
    <col min="11535" max="11535" width="27.58203125" customWidth="1"/>
    <col min="11536" max="11536" width="21.08203125" customWidth="1"/>
    <col min="11537" max="11537" width="22.25" customWidth="1"/>
    <col min="11538" max="11538" width="18.75" customWidth="1"/>
    <col min="11539" max="11540" width="19" customWidth="1"/>
    <col min="11541" max="11541" width="19.08203125" customWidth="1"/>
    <col min="11542" max="11542" width="17.08203125" customWidth="1"/>
    <col min="11543" max="11544" width="7.75" hidden="1" customWidth="1"/>
    <col min="11545" max="11547" width="17.5" customWidth="1"/>
    <col min="11548" max="11548" width="10.58203125" customWidth="1"/>
    <col min="11549" max="11549" width="15.75" customWidth="1"/>
    <col min="11550" max="11550" width="30.08203125" customWidth="1"/>
    <col min="11551" max="11551" width="27.58203125" customWidth="1"/>
    <col min="11552" max="11552" width="21.08203125" customWidth="1"/>
    <col min="11553" max="11553" width="22.25" customWidth="1"/>
    <col min="11554" max="11554" width="18.75" customWidth="1"/>
    <col min="11555" max="11556" width="19" customWidth="1"/>
    <col min="11557" max="11557" width="19.08203125" customWidth="1"/>
    <col min="11558" max="11558" width="17.08203125" customWidth="1"/>
    <col min="11559" max="11560" width="7.75" hidden="1" customWidth="1"/>
    <col min="11561" max="11563" width="17.5" customWidth="1"/>
    <col min="11564" max="11564" width="10.58203125" customWidth="1"/>
    <col min="11565" max="11565" width="15.75" customWidth="1"/>
    <col min="11566" max="11566" width="30.08203125" customWidth="1"/>
    <col min="11567" max="11567" width="27.58203125" customWidth="1"/>
    <col min="11568" max="11568" width="21.08203125" customWidth="1"/>
    <col min="11569" max="11569" width="22.25" customWidth="1"/>
    <col min="11570" max="11570" width="18.75" customWidth="1"/>
    <col min="11571" max="11572" width="19" customWidth="1"/>
    <col min="11573" max="11573" width="19.08203125" customWidth="1"/>
    <col min="11574" max="11574" width="17.08203125" customWidth="1"/>
    <col min="11575" max="11576" width="7.75" hidden="1" customWidth="1"/>
    <col min="11577" max="11579" width="17.5" customWidth="1"/>
    <col min="11580" max="11580" width="10.58203125" customWidth="1"/>
    <col min="11581" max="11581" width="15.75" customWidth="1"/>
    <col min="11582" max="11582" width="30.08203125" customWidth="1"/>
    <col min="11583" max="11583" width="27.58203125" customWidth="1"/>
    <col min="11584" max="11584" width="21.08203125" customWidth="1"/>
    <col min="11585" max="11585" width="22.25" customWidth="1"/>
    <col min="11586" max="11586" width="18.75" customWidth="1"/>
    <col min="11587" max="11588" width="19" customWidth="1"/>
    <col min="11589" max="11589" width="19.08203125" customWidth="1"/>
    <col min="11590" max="11590" width="17.08203125" customWidth="1"/>
    <col min="11591" max="11592" width="7.75" hidden="1" customWidth="1"/>
    <col min="11593" max="11595" width="17.5" customWidth="1"/>
    <col min="11596" max="11596" width="10.58203125" customWidth="1"/>
    <col min="11597" max="11597" width="15.75" customWidth="1"/>
    <col min="11598" max="11598" width="30.08203125" customWidth="1"/>
    <col min="11599" max="11599" width="27.58203125" customWidth="1"/>
    <col min="11600" max="11600" width="21.08203125" customWidth="1"/>
    <col min="11601" max="11601" width="22.25" customWidth="1"/>
    <col min="11602" max="11602" width="18.75" customWidth="1"/>
    <col min="11603" max="11604" width="19" customWidth="1"/>
    <col min="11605" max="11605" width="19.08203125" customWidth="1"/>
    <col min="11606" max="11606" width="17.08203125" customWidth="1"/>
    <col min="11607" max="11608" width="7.75" hidden="1" customWidth="1"/>
    <col min="11609" max="11611" width="17.5" customWidth="1"/>
    <col min="11612" max="11612" width="10.58203125" customWidth="1"/>
    <col min="11613" max="11613" width="15.75" customWidth="1"/>
    <col min="11614" max="11614" width="30.08203125" customWidth="1"/>
    <col min="11615" max="11615" width="27.58203125" customWidth="1"/>
    <col min="11616" max="11616" width="21.08203125" customWidth="1"/>
    <col min="11617" max="11617" width="22.25" customWidth="1"/>
    <col min="11618" max="11618" width="18.75" customWidth="1"/>
    <col min="11619" max="11620" width="19" customWidth="1"/>
    <col min="11621" max="11621" width="19.08203125" customWidth="1"/>
    <col min="11622" max="11622" width="17.08203125" customWidth="1"/>
    <col min="11623" max="11624" width="7.75" hidden="1" customWidth="1"/>
    <col min="11625" max="11627" width="17.5" customWidth="1"/>
    <col min="11628" max="11628" width="10.58203125" customWidth="1"/>
    <col min="11629" max="11629" width="15.75" customWidth="1"/>
    <col min="11630" max="11630" width="30.08203125" customWidth="1"/>
    <col min="11631" max="11631" width="27.58203125" customWidth="1"/>
    <col min="11632" max="11632" width="21.08203125" customWidth="1"/>
    <col min="11633" max="11633" width="22.25" customWidth="1"/>
    <col min="11634" max="11634" width="18.75" customWidth="1"/>
    <col min="11635" max="11636" width="19" customWidth="1"/>
    <col min="11637" max="11637" width="19.08203125" customWidth="1"/>
    <col min="11638" max="11638" width="17.08203125" customWidth="1"/>
    <col min="11639" max="11640" width="7.75" hidden="1" customWidth="1"/>
    <col min="11641" max="11643" width="17.5" customWidth="1"/>
    <col min="11644" max="11644" width="10.58203125" customWidth="1"/>
    <col min="11645" max="11645" width="15.75" customWidth="1"/>
    <col min="11646" max="11646" width="30.08203125" customWidth="1"/>
    <col min="11647" max="11647" width="27.58203125" customWidth="1"/>
    <col min="11648" max="11648" width="21.08203125" customWidth="1"/>
    <col min="11649" max="11649" width="22.25" customWidth="1"/>
    <col min="11650" max="11650" width="18.75" customWidth="1"/>
    <col min="11651" max="11652" width="19" customWidth="1"/>
    <col min="11653" max="11653" width="19.08203125" customWidth="1"/>
    <col min="11654" max="11654" width="17.08203125" customWidth="1"/>
    <col min="11655" max="11656" width="7.75" hidden="1" customWidth="1"/>
    <col min="11657" max="11659" width="17.5" customWidth="1"/>
    <col min="11660" max="11660" width="10.58203125" customWidth="1"/>
    <col min="11661" max="11661" width="15.75" customWidth="1"/>
    <col min="11662" max="11662" width="30.08203125" customWidth="1"/>
    <col min="11663" max="11663" width="27.58203125" customWidth="1"/>
    <col min="11664" max="11664" width="21.08203125" customWidth="1"/>
    <col min="11665" max="11665" width="22.25" customWidth="1"/>
    <col min="11666" max="11666" width="18.75" customWidth="1"/>
    <col min="11667" max="11668" width="19" customWidth="1"/>
    <col min="11669" max="11669" width="19.08203125" customWidth="1"/>
    <col min="11670" max="11670" width="17.08203125" customWidth="1"/>
    <col min="11671" max="11672" width="7.75" hidden="1" customWidth="1"/>
    <col min="11673" max="11675" width="17.5" customWidth="1"/>
    <col min="11676" max="11676" width="10.58203125" customWidth="1"/>
    <col min="11677" max="11677" width="15.75" customWidth="1"/>
    <col min="11678" max="11678" width="30.08203125" customWidth="1"/>
    <col min="11679" max="11679" width="27.58203125" customWidth="1"/>
    <col min="11680" max="11680" width="21.08203125" customWidth="1"/>
    <col min="11681" max="11681" width="22.25" customWidth="1"/>
    <col min="11682" max="11682" width="18.75" customWidth="1"/>
    <col min="11683" max="11684" width="19" customWidth="1"/>
    <col min="11685" max="11685" width="19.08203125" customWidth="1"/>
    <col min="11686" max="11686" width="17.08203125" customWidth="1"/>
    <col min="11687" max="11688" width="7.75" hidden="1" customWidth="1"/>
    <col min="11689" max="11691" width="17.5" customWidth="1"/>
    <col min="11692" max="11692" width="10.58203125" customWidth="1"/>
    <col min="11693" max="11693" width="15.75" customWidth="1"/>
    <col min="11694" max="11694" width="30.08203125" customWidth="1"/>
    <col min="11695" max="11695" width="27.58203125" customWidth="1"/>
    <col min="11696" max="11696" width="21.08203125" customWidth="1"/>
    <col min="11697" max="11697" width="22.25" customWidth="1"/>
    <col min="11698" max="11698" width="18.75" customWidth="1"/>
    <col min="11699" max="11700" width="19" customWidth="1"/>
    <col min="11701" max="11701" width="19.08203125" customWidth="1"/>
    <col min="11702" max="11702" width="17.08203125" customWidth="1"/>
    <col min="11703" max="11704" width="7.75" hidden="1" customWidth="1"/>
    <col min="11705" max="11707" width="17.5" customWidth="1"/>
    <col min="11708" max="11708" width="10.58203125" customWidth="1"/>
    <col min="11709" max="11709" width="15.75" customWidth="1"/>
    <col min="11710" max="11710" width="30.08203125" customWidth="1"/>
    <col min="11711" max="11711" width="27.58203125" customWidth="1"/>
    <col min="11712" max="11712" width="21.08203125" customWidth="1"/>
    <col min="11713" max="11713" width="22.25" customWidth="1"/>
    <col min="11714" max="11714" width="18.75" customWidth="1"/>
    <col min="11715" max="11716" width="19" customWidth="1"/>
    <col min="11717" max="11717" width="19.08203125" customWidth="1"/>
    <col min="11718" max="11718" width="17.08203125" customWidth="1"/>
    <col min="11719" max="11720" width="7.75" hidden="1" customWidth="1"/>
    <col min="11721" max="11723" width="17.5" customWidth="1"/>
    <col min="11724" max="11724" width="10.58203125" customWidth="1"/>
    <col min="11725" max="11725" width="15.75" customWidth="1"/>
    <col min="11726" max="11726" width="30.08203125" customWidth="1"/>
    <col min="11727" max="11727" width="27.58203125" customWidth="1"/>
    <col min="11728" max="11728" width="21.08203125" customWidth="1"/>
    <col min="11729" max="11729" width="22.25" customWidth="1"/>
    <col min="11730" max="11730" width="18.75" customWidth="1"/>
    <col min="11731" max="11732" width="19" customWidth="1"/>
    <col min="11733" max="11733" width="19.08203125" customWidth="1"/>
    <col min="11734" max="11734" width="17.08203125" customWidth="1"/>
    <col min="11735" max="11736" width="7.75" hidden="1" customWidth="1"/>
    <col min="11737" max="11739" width="17.5" customWidth="1"/>
    <col min="11740" max="11740" width="10.58203125" customWidth="1"/>
    <col min="11741" max="11741" width="15.75" customWidth="1"/>
    <col min="11742" max="11742" width="30.08203125" customWidth="1"/>
    <col min="11743" max="11743" width="27.58203125" customWidth="1"/>
    <col min="11744" max="11744" width="21.08203125" customWidth="1"/>
    <col min="11745" max="11745" width="22.25" customWidth="1"/>
    <col min="11746" max="11746" width="18.75" customWidth="1"/>
    <col min="11747" max="11748" width="19" customWidth="1"/>
    <col min="11749" max="11749" width="19.08203125" customWidth="1"/>
    <col min="11750" max="11750" width="17.08203125" customWidth="1"/>
    <col min="11751" max="11752" width="7.75" hidden="1" customWidth="1"/>
    <col min="11753" max="11755" width="17.5" customWidth="1"/>
    <col min="11756" max="11756" width="10.58203125" customWidth="1"/>
    <col min="11757" max="11757" width="15.75" customWidth="1"/>
    <col min="11758" max="11758" width="30.08203125" customWidth="1"/>
    <col min="11759" max="11759" width="27.58203125" customWidth="1"/>
    <col min="11760" max="11760" width="21.08203125" customWidth="1"/>
    <col min="11761" max="11761" width="22.25" customWidth="1"/>
    <col min="11762" max="11762" width="18.75" customWidth="1"/>
    <col min="11763" max="11764" width="19" customWidth="1"/>
    <col min="11765" max="11765" width="19.08203125" customWidth="1"/>
    <col min="11766" max="11766" width="17.08203125" customWidth="1"/>
    <col min="11767" max="11768" width="7.75" hidden="1" customWidth="1"/>
    <col min="11769" max="11771" width="17.5" customWidth="1"/>
    <col min="11772" max="11772" width="10.58203125" customWidth="1"/>
    <col min="11773" max="11773" width="15.75" customWidth="1"/>
    <col min="11774" max="11774" width="30.08203125" customWidth="1"/>
    <col min="11775" max="11775" width="27.58203125" customWidth="1"/>
    <col min="11776" max="11776" width="21.08203125" customWidth="1"/>
    <col min="11777" max="11777" width="22.25" customWidth="1"/>
    <col min="11778" max="11778" width="18.75" customWidth="1"/>
    <col min="11779" max="11780" width="19" customWidth="1"/>
    <col min="11781" max="11781" width="19.08203125" customWidth="1"/>
    <col min="11782" max="11782" width="17.08203125" customWidth="1"/>
    <col min="11783" max="11784" width="7.75" hidden="1" customWidth="1"/>
    <col min="11785" max="11787" width="17.5" customWidth="1"/>
    <col min="11788" max="11788" width="10.58203125" customWidth="1"/>
    <col min="11789" max="11789" width="15.75" customWidth="1"/>
    <col min="11790" max="11790" width="30.08203125" customWidth="1"/>
    <col min="11791" max="11791" width="27.58203125" customWidth="1"/>
    <col min="11792" max="11792" width="21.08203125" customWidth="1"/>
    <col min="11793" max="11793" width="22.25" customWidth="1"/>
    <col min="11794" max="11794" width="18.75" customWidth="1"/>
    <col min="11795" max="11796" width="19" customWidth="1"/>
    <col min="11797" max="11797" width="19.08203125" customWidth="1"/>
    <col min="11798" max="11798" width="17.08203125" customWidth="1"/>
    <col min="11799" max="11800" width="7.75" hidden="1" customWidth="1"/>
    <col min="11801" max="11803" width="17.5" customWidth="1"/>
    <col min="11804" max="11804" width="10.58203125" customWidth="1"/>
    <col min="11805" max="11805" width="15.75" customWidth="1"/>
    <col min="11806" max="11806" width="30.08203125" customWidth="1"/>
    <col min="11807" max="11807" width="27.58203125" customWidth="1"/>
    <col min="11808" max="11808" width="21.08203125" customWidth="1"/>
    <col min="11809" max="11809" width="22.25" customWidth="1"/>
    <col min="11810" max="11810" width="18.75" customWidth="1"/>
    <col min="11811" max="11812" width="19" customWidth="1"/>
    <col min="11813" max="11813" width="19.08203125" customWidth="1"/>
    <col min="11814" max="11814" width="17.08203125" customWidth="1"/>
    <col min="11815" max="11816" width="7.75" hidden="1" customWidth="1"/>
    <col min="11817" max="11819" width="17.5" customWidth="1"/>
    <col min="11820" max="11820" width="10.58203125" customWidth="1"/>
    <col min="11821" max="11821" width="15.75" customWidth="1"/>
    <col min="11822" max="11822" width="30.08203125" customWidth="1"/>
    <col min="11823" max="11823" width="27.58203125" customWidth="1"/>
    <col min="11824" max="11824" width="21.08203125" customWidth="1"/>
    <col min="11825" max="11825" width="22.25" customWidth="1"/>
    <col min="11826" max="11826" width="18.75" customWidth="1"/>
    <col min="11827" max="11828" width="19" customWidth="1"/>
    <col min="11829" max="11829" width="19.08203125" customWidth="1"/>
    <col min="11830" max="11830" width="17.08203125" customWidth="1"/>
    <col min="11831" max="11832" width="7.75" hidden="1" customWidth="1"/>
    <col min="11833" max="11835" width="17.5" customWidth="1"/>
    <col min="11836" max="11836" width="10.58203125" customWidth="1"/>
    <col min="11837" max="11837" width="15.75" customWidth="1"/>
    <col min="11838" max="11838" width="30.08203125" customWidth="1"/>
    <col min="11839" max="11839" width="27.58203125" customWidth="1"/>
    <col min="11840" max="11840" width="21.08203125" customWidth="1"/>
    <col min="11841" max="11841" width="22.25" customWidth="1"/>
    <col min="11842" max="11842" width="18.75" customWidth="1"/>
    <col min="11843" max="11844" width="19" customWidth="1"/>
    <col min="11845" max="11845" width="19.08203125" customWidth="1"/>
    <col min="11846" max="11846" width="17.08203125" customWidth="1"/>
    <col min="11847" max="11848" width="7.75" hidden="1" customWidth="1"/>
    <col min="11849" max="11851" width="17.5" customWidth="1"/>
    <col min="11852" max="11852" width="10.58203125" customWidth="1"/>
    <col min="11853" max="11853" width="15.75" customWidth="1"/>
    <col min="11854" max="11854" width="30.08203125" customWidth="1"/>
    <col min="11855" max="11855" width="27.58203125" customWidth="1"/>
    <col min="11856" max="11856" width="21.08203125" customWidth="1"/>
    <col min="11857" max="11857" width="22.25" customWidth="1"/>
    <col min="11858" max="11858" width="18.75" customWidth="1"/>
    <col min="11859" max="11860" width="19" customWidth="1"/>
    <col min="11861" max="11861" width="19.08203125" customWidth="1"/>
    <col min="11862" max="11862" width="17.08203125" customWidth="1"/>
    <col min="11863" max="11864" width="7.75" hidden="1" customWidth="1"/>
    <col min="11865" max="11867" width="17.5" customWidth="1"/>
    <col min="11868" max="11868" width="10.58203125" customWidth="1"/>
    <col min="11869" max="11869" width="15.75" customWidth="1"/>
    <col min="11870" max="11870" width="30.08203125" customWidth="1"/>
    <col min="11871" max="11871" width="27.58203125" customWidth="1"/>
    <col min="11872" max="11872" width="21.08203125" customWidth="1"/>
    <col min="11873" max="11873" width="22.25" customWidth="1"/>
    <col min="11874" max="11874" width="18.75" customWidth="1"/>
    <col min="11875" max="11876" width="19" customWidth="1"/>
    <col min="11877" max="11877" width="19.08203125" customWidth="1"/>
    <col min="11878" max="11878" width="17.08203125" customWidth="1"/>
    <col min="11879" max="11880" width="7.75" hidden="1" customWidth="1"/>
    <col min="11881" max="11883" width="17.5" customWidth="1"/>
    <col min="11884" max="11884" width="10.58203125" customWidth="1"/>
    <col min="11885" max="11885" width="15.75" customWidth="1"/>
    <col min="11886" max="11886" width="30.08203125" customWidth="1"/>
    <col min="11887" max="11887" width="27.58203125" customWidth="1"/>
    <col min="11888" max="11888" width="21.08203125" customWidth="1"/>
    <col min="11889" max="11889" width="22.25" customWidth="1"/>
    <col min="11890" max="11890" width="18.75" customWidth="1"/>
    <col min="11891" max="11892" width="19" customWidth="1"/>
    <col min="11893" max="11893" width="19.08203125" customWidth="1"/>
    <col min="11894" max="11894" width="17.08203125" customWidth="1"/>
    <col min="11895" max="11896" width="7.75" hidden="1" customWidth="1"/>
    <col min="11897" max="11899" width="17.5" customWidth="1"/>
    <col min="11900" max="11900" width="10.58203125" customWidth="1"/>
    <col min="11901" max="11901" width="15.75" customWidth="1"/>
    <col min="11902" max="11902" width="30.08203125" customWidth="1"/>
    <col min="11903" max="11903" width="27.58203125" customWidth="1"/>
    <col min="11904" max="11904" width="21.08203125" customWidth="1"/>
    <col min="11905" max="11905" width="22.25" customWidth="1"/>
    <col min="11906" max="11906" width="18.75" customWidth="1"/>
    <col min="11907" max="11908" width="19" customWidth="1"/>
    <col min="11909" max="11909" width="19.08203125" customWidth="1"/>
    <col min="11910" max="11910" width="17.08203125" customWidth="1"/>
    <col min="11911" max="11912" width="7.75" hidden="1" customWidth="1"/>
    <col min="11913" max="11915" width="17.5" customWidth="1"/>
    <col min="11916" max="11916" width="10.58203125" customWidth="1"/>
    <col min="11917" max="11917" width="15.75" customWidth="1"/>
    <col min="11918" max="11918" width="30.08203125" customWidth="1"/>
    <col min="11919" max="11919" width="27.58203125" customWidth="1"/>
    <col min="11920" max="11920" width="21.08203125" customWidth="1"/>
    <col min="11921" max="11921" width="22.25" customWidth="1"/>
    <col min="11922" max="11922" width="18.75" customWidth="1"/>
    <col min="11923" max="11924" width="19" customWidth="1"/>
    <col min="11925" max="11925" width="19.08203125" customWidth="1"/>
    <col min="11926" max="11926" width="17.08203125" customWidth="1"/>
    <col min="11927" max="11928" width="7.75" hidden="1" customWidth="1"/>
    <col min="11929" max="11931" width="17.5" customWidth="1"/>
    <col min="11932" max="11932" width="10.58203125" customWidth="1"/>
    <col min="11933" max="11933" width="15.75" customWidth="1"/>
    <col min="11934" max="11934" width="30.08203125" customWidth="1"/>
    <col min="11935" max="11935" width="27.58203125" customWidth="1"/>
    <col min="11936" max="11936" width="21.08203125" customWidth="1"/>
    <col min="11937" max="11937" width="22.25" customWidth="1"/>
    <col min="11938" max="11938" width="18.75" customWidth="1"/>
    <col min="11939" max="11940" width="19" customWidth="1"/>
    <col min="11941" max="11941" width="19.08203125" customWidth="1"/>
    <col min="11942" max="11942" width="17.08203125" customWidth="1"/>
    <col min="11943" max="11944" width="7.75" hidden="1" customWidth="1"/>
    <col min="11945" max="11947" width="17.5" customWidth="1"/>
    <col min="11948" max="11948" width="10.58203125" customWidth="1"/>
    <col min="11949" max="11949" width="15.75" customWidth="1"/>
    <col min="11950" max="11950" width="30.08203125" customWidth="1"/>
    <col min="11951" max="11951" width="27.58203125" customWidth="1"/>
    <col min="11952" max="11952" width="21.08203125" customWidth="1"/>
    <col min="11953" max="11953" width="22.25" customWidth="1"/>
    <col min="11954" max="11954" width="18.75" customWidth="1"/>
    <col min="11955" max="11956" width="19" customWidth="1"/>
    <col min="11957" max="11957" width="19.08203125" customWidth="1"/>
  </cols>
  <sheetData>
    <row r="1" spans="1:11957" ht="46.15" customHeight="1">
      <c r="A1" s="154" t="s">
        <v>762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878" t="s">
        <v>763</v>
      </c>
      <c r="M1" s="878"/>
      <c r="N1" s="878"/>
      <c r="O1" s="155"/>
      <c r="P1" s="155"/>
      <c r="Q1" s="155"/>
      <c r="R1" s="878" t="s">
        <v>2169</v>
      </c>
      <c r="S1" s="878"/>
      <c r="T1" s="878"/>
      <c r="U1" s="878"/>
      <c r="V1" s="175" t="s">
        <v>2164</v>
      </c>
      <c r="W1" s="67"/>
      <c r="X1" s="67"/>
      <c r="Y1" s="67"/>
      <c r="Z1" s="67"/>
      <c r="AA1" s="67"/>
      <c r="AB1" s="67"/>
      <c r="AC1" s="67"/>
      <c r="AD1" s="67"/>
      <c r="AE1" s="67"/>
      <c r="AF1" s="92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92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92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92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92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92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92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92"/>
      <c r="EO1" s="67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92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92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92"/>
      <c r="GK1" s="67"/>
      <c r="GL1" s="67"/>
      <c r="GM1" s="67"/>
      <c r="GN1" s="67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92"/>
      <c r="HA1" s="67"/>
      <c r="HB1" s="67"/>
      <c r="HC1" s="67"/>
      <c r="HD1" s="67"/>
      <c r="HE1" s="67"/>
      <c r="HF1" s="67"/>
      <c r="HG1" s="67"/>
      <c r="HH1" s="67"/>
      <c r="HI1" s="67"/>
      <c r="HJ1" s="67"/>
      <c r="HK1" s="67"/>
      <c r="HL1" s="67"/>
      <c r="HM1" s="67"/>
      <c r="HN1" s="67"/>
      <c r="HO1" s="67"/>
      <c r="HP1" s="92"/>
      <c r="HQ1" s="67"/>
      <c r="HR1" s="67"/>
      <c r="HS1" s="67"/>
      <c r="HT1" s="67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92"/>
      <c r="IG1" s="67"/>
      <c r="IH1" s="67"/>
      <c r="II1" s="67"/>
      <c r="IJ1" s="67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92"/>
      <c r="IW1" s="67"/>
      <c r="IX1" s="67"/>
      <c r="IY1" s="67"/>
      <c r="IZ1" s="67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92"/>
      <c r="JM1" s="67"/>
      <c r="JN1" s="67"/>
      <c r="JO1" s="67"/>
      <c r="JP1" s="67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92"/>
      <c r="KC1" s="67"/>
      <c r="KD1" s="67"/>
      <c r="KE1" s="67"/>
      <c r="KF1" s="67"/>
      <c r="KG1" s="67"/>
      <c r="KH1" s="67"/>
      <c r="KI1" s="67"/>
      <c r="KJ1" s="67"/>
      <c r="KK1" s="67"/>
      <c r="KL1" s="67"/>
      <c r="KM1" s="67"/>
      <c r="KN1" s="67"/>
      <c r="KO1" s="67"/>
      <c r="KP1" s="67"/>
      <c r="KQ1" s="67"/>
      <c r="KR1" s="92"/>
      <c r="KS1" s="67"/>
      <c r="KT1" s="67"/>
      <c r="KU1" s="67"/>
      <c r="KV1" s="67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92"/>
      <c r="LI1" s="67"/>
      <c r="LJ1" s="67"/>
      <c r="LK1" s="67"/>
      <c r="LL1" s="67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92"/>
      <c r="LY1" s="67"/>
      <c r="LZ1" s="67"/>
      <c r="MA1" s="67"/>
      <c r="MB1" s="67"/>
      <c r="MC1" s="67"/>
      <c r="MD1" s="67"/>
      <c r="ME1" s="67"/>
      <c r="MF1" s="67"/>
      <c r="MG1" s="67"/>
      <c r="MH1" s="67"/>
      <c r="MI1" s="67"/>
      <c r="MJ1" s="67"/>
      <c r="MK1" s="67"/>
      <c r="ML1" s="67"/>
      <c r="MM1" s="67"/>
      <c r="MN1" s="92"/>
      <c r="MO1" s="67"/>
      <c r="MP1" s="67"/>
      <c r="MQ1" s="67"/>
      <c r="MR1" s="67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92"/>
      <c r="NE1" s="67"/>
      <c r="NF1" s="67"/>
      <c r="NG1" s="67"/>
      <c r="NH1" s="67"/>
      <c r="NI1" s="67"/>
      <c r="NJ1" s="67"/>
      <c r="NK1" s="67"/>
      <c r="NL1" s="67"/>
      <c r="NM1" s="67"/>
      <c r="NN1" s="67"/>
      <c r="NO1" s="67"/>
      <c r="NP1" s="67"/>
      <c r="NQ1" s="67"/>
      <c r="NR1" s="67"/>
      <c r="NS1" s="67"/>
      <c r="NT1" s="92"/>
      <c r="NU1" s="67"/>
      <c r="NV1" s="67"/>
      <c r="NW1" s="67"/>
      <c r="NX1" s="67"/>
      <c r="NY1" s="67"/>
      <c r="NZ1" s="67"/>
      <c r="OA1" s="67"/>
      <c r="OB1" s="67"/>
      <c r="OC1" s="67"/>
      <c r="OD1" s="67"/>
      <c r="OE1" s="67"/>
      <c r="OF1" s="67"/>
      <c r="OG1" s="67"/>
      <c r="OH1" s="67"/>
      <c r="OI1" s="67"/>
      <c r="OJ1" s="92"/>
      <c r="OK1" s="67"/>
      <c r="OL1" s="67"/>
      <c r="OM1" s="67"/>
      <c r="ON1" s="67"/>
      <c r="OO1" s="67"/>
      <c r="OP1" s="67"/>
      <c r="OQ1" s="67"/>
      <c r="OR1" s="67"/>
      <c r="OS1" s="67"/>
      <c r="OT1" s="67"/>
      <c r="OU1" s="67"/>
      <c r="OV1" s="67"/>
      <c r="OW1" s="67"/>
      <c r="OX1" s="67"/>
      <c r="OY1" s="67"/>
      <c r="OZ1" s="92"/>
      <c r="PA1" s="67"/>
      <c r="PB1" s="67"/>
      <c r="PC1" s="67"/>
      <c r="PD1" s="67"/>
      <c r="PE1" s="67"/>
      <c r="PF1" s="67"/>
      <c r="PG1" s="67"/>
      <c r="PH1" s="67"/>
      <c r="PI1" s="67"/>
      <c r="PJ1" s="67"/>
      <c r="PK1" s="67"/>
      <c r="PL1" s="67"/>
      <c r="PM1" s="67"/>
      <c r="PN1" s="67"/>
      <c r="PO1" s="67"/>
      <c r="PP1" s="92"/>
      <c r="PQ1" s="67"/>
      <c r="PR1" s="67"/>
      <c r="PS1" s="67"/>
      <c r="PT1" s="67"/>
      <c r="PU1" s="67"/>
      <c r="PV1" s="67"/>
      <c r="PW1" s="67"/>
      <c r="PX1" s="67"/>
      <c r="PY1" s="67"/>
      <c r="PZ1" s="67"/>
      <c r="QA1" s="67"/>
      <c r="QB1" s="67"/>
      <c r="QC1" s="67"/>
      <c r="QD1" s="67"/>
      <c r="QE1" s="67"/>
      <c r="QF1" s="92"/>
      <c r="QG1" s="67"/>
      <c r="QH1" s="67"/>
      <c r="QI1" s="67"/>
      <c r="QJ1" s="67"/>
      <c r="QK1" s="67"/>
      <c r="QL1" s="67"/>
      <c r="QM1" s="67"/>
      <c r="QN1" s="67"/>
      <c r="QO1" s="67"/>
      <c r="QP1" s="67"/>
      <c r="QQ1" s="67"/>
      <c r="QR1" s="67"/>
      <c r="QS1" s="67"/>
      <c r="QT1" s="67"/>
      <c r="QU1" s="67"/>
      <c r="QV1" s="92"/>
      <c r="QW1" s="67"/>
      <c r="QX1" s="67"/>
      <c r="QY1" s="67"/>
      <c r="QZ1" s="67"/>
      <c r="RA1" s="67"/>
      <c r="RB1" s="67"/>
      <c r="RC1" s="67"/>
      <c r="RD1" s="67"/>
      <c r="RE1" s="67"/>
      <c r="RF1" s="67"/>
      <c r="RG1" s="67"/>
      <c r="RH1" s="67"/>
      <c r="RI1" s="67"/>
      <c r="RJ1" s="67"/>
      <c r="RK1" s="67"/>
      <c r="RL1" s="92"/>
      <c r="RM1" s="67"/>
      <c r="RN1" s="67"/>
      <c r="RO1" s="67"/>
      <c r="RP1" s="67"/>
      <c r="RQ1" s="67"/>
      <c r="RR1" s="67"/>
      <c r="RS1" s="67"/>
      <c r="RT1" s="67"/>
      <c r="RU1" s="67"/>
      <c r="RV1" s="67"/>
      <c r="RW1" s="67"/>
      <c r="RX1" s="67"/>
      <c r="RY1" s="67"/>
      <c r="RZ1" s="67"/>
      <c r="SA1" s="67"/>
      <c r="SB1" s="92"/>
      <c r="SC1" s="67"/>
      <c r="SD1" s="67"/>
      <c r="SE1" s="67"/>
      <c r="SF1" s="67"/>
      <c r="SG1" s="67"/>
      <c r="SH1" s="67"/>
      <c r="SI1" s="67"/>
      <c r="SJ1" s="67"/>
      <c r="SK1" s="67"/>
      <c r="SL1" s="67"/>
      <c r="SM1" s="67"/>
      <c r="SN1" s="67"/>
      <c r="SO1" s="67"/>
      <c r="SP1" s="67"/>
      <c r="SQ1" s="67"/>
      <c r="SR1" s="92"/>
      <c r="SS1" s="67"/>
      <c r="ST1" s="67"/>
      <c r="SU1" s="67"/>
      <c r="SV1" s="67"/>
      <c r="SW1" s="67"/>
      <c r="SX1" s="67"/>
      <c r="SY1" s="67"/>
      <c r="SZ1" s="67"/>
      <c r="TA1" s="67"/>
      <c r="TB1" s="67"/>
      <c r="TC1" s="67"/>
      <c r="TD1" s="67"/>
      <c r="TE1" s="67"/>
      <c r="TF1" s="67"/>
      <c r="TG1" s="67"/>
      <c r="TH1" s="92"/>
      <c r="TI1" s="67"/>
      <c r="TJ1" s="67"/>
      <c r="TK1" s="67"/>
      <c r="TL1" s="67"/>
      <c r="TM1" s="67"/>
      <c r="TN1" s="67"/>
      <c r="TO1" s="67"/>
      <c r="TP1" s="67"/>
      <c r="TQ1" s="67"/>
      <c r="TR1" s="67"/>
      <c r="TS1" s="67"/>
      <c r="TT1" s="67"/>
      <c r="TU1" s="67"/>
      <c r="TV1" s="67"/>
      <c r="TW1" s="67"/>
      <c r="TX1" s="92"/>
      <c r="TY1" s="67"/>
      <c r="TZ1" s="67"/>
      <c r="UA1" s="67"/>
      <c r="UB1" s="67"/>
      <c r="UC1" s="67"/>
      <c r="UD1" s="67"/>
      <c r="UE1" s="67"/>
      <c r="UF1" s="67"/>
      <c r="UG1" s="67"/>
      <c r="UH1" s="67"/>
      <c r="UI1" s="67"/>
      <c r="UJ1" s="67"/>
      <c r="UK1" s="67"/>
      <c r="UL1" s="67"/>
      <c r="UM1" s="67"/>
      <c r="UN1" s="92"/>
      <c r="UO1" s="67"/>
      <c r="UP1" s="67"/>
      <c r="UQ1" s="67"/>
      <c r="UR1" s="67"/>
      <c r="US1" s="67"/>
      <c r="UT1" s="67"/>
      <c r="UU1" s="67"/>
      <c r="UV1" s="67"/>
      <c r="UW1" s="67"/>
      <c r="UX1" s="67"/>
      <c r="UY1" s="67"/>
      <c r="UZ1" s="67"/>
      <c r="VA1" s="67"/>
      <c r="VB1" s="67"/>
      <c r="VC1" s="67"/>
      <c r="VD1" s="92"/>
      <c r="VE1" s="67"/>
      <c r="VF1" s="67"/>
      <c r="VG1" s="67"/>
      <c r="VH1" s="67"/>
      <c r="VI1" s="67"/>
      <c r="VJ1" s="67"/>
      <c r="VK1" s="67"/>
      <c r="VL1" s="67"/>
      <c r="VM1" s="67"/>
      <c r="VN1" s="67"/>
      <c r="VO1" s="67"/>
      <c r="VP1" s="67"/>
      <c r="VQ1" s="67"/>
      <c r="VR1" s="67"/>
      <c r="VS1" s="67"/>
      <c r="VT1" s="92"/>
      <c r="VU1" s="67"/>
      <c r="VV1" s="67"/>
      <c r="VW1" s="67"/>
      <c r="VX1" s="67"/>
      <c r="VY1" s="67"/>
      <c r="VZ1" s="67"/>
      <c r="WA1" s="67"/>
      <c r="WB1" s="67"/>
      <c r="WC1" s="67"/>
      <c r="WD1" s="67"/>
      <c r="WE1" s="67"/>
      <c r="WF1" s="67"/>
      <c r="WG1" s="67"/>
      <c r="WH1" s="67"/>
      <c r="WI1" s="67"/>
      <c r="WJ1" s="92"/>
      <c r="WK1" s="67"/>
      <c r="WL1" s="67"/>
      <c r="WM1" s="67"/>
      <c r="WN1" s="67"/>
      <c r="WO1" s="67"/>
      <c r="WP1" s="67"/>
      <c r="WQ1" s="67"/>
      <c r="WR1" s="67"/>
      <c r="WS1" s="67"/>
      <c r="WT1" s="67"/>
      <c r="WU1" s="67"/>
      <c r="WV1" s="67"/>
      <c r="WW1" s="67"/>
      <c r="WX1" s="67"/>
      <c r="WY1" s="67"/>
      <c r="WZ1" s="92"/>
      <c r="XA1" s="67"/>
      <c r="XB1" s="67"/>
      <c r="XC1" s="67"/>
      <c r="XD1" s="67"/>
      <c r="XE1" s="67"/>
      <c r="XF1" s="67"/>
      <c r="XG1" s="67"/>
      <c r="XH1" s="67"/>
      <c r="XI1" s="67"/>
      <c r="XJ1" s="67"/>
      <c r="XK1" s="67"/>
      <c r="XL1" s="67"/>
      <c r="XM1" s="67"/>
      <c r="XN1" s="67"/>
      <c r="XO1" s="67"/>
      <c r="XP1" s="92"/>
      <c r="XQ1" s="67"/>
      <c r="XR1" s="67"/>
      <c r="XS1" s="67"/>
      <c r="XT1" s="67"/>
      <c r="XU1" s="67"/>
      <c r="XV1" s="67"/>
      <c r="XW1" s="67"/>
      <c r="XX1" s="67"/>
      <c r="XY1" s="67"/>
      <c r="XZ1" s="67"/>
      <c r="YA1" s="67"/>
      <c r="YB1" s="67"/>
      <c r="YC1" s="67"/>
      <c r="YD1" s="67"/>
      <c r="YE1" s="67"/>
      <c r="YF1" s="92"/>
      <c r="YG1" s="67"/>
      <c r="YH1" s="67"/>
      <c r="YI1" s="67"/>
      <c r="YJ1" s="67"/>
      <c r="YK1" s="67"/>
      <c r="YL1" s="67"/>
      <c r="YM1" s="67"/>
      <c r="YN1" s="67"/>
      <c r="YO1" s="67"/>
      <c r="YP1" s="67"/>
      <c r="YQ1" s="67"/>
      <c r="YR1" s="67"/>
      <c r="YS1" s="67"/>
      <c r="YT1" s="67"/>
      <c r="YU1" s="67"/>
      <c r="YV1" s="92"/>
      <c r="YW1" s="67"/>
      <c r="YX1" s="67"/>
      <c r="YY1" s="67"/>
      <c r="YZ1" s="67"/>
      <c r="ZA1" s="67"/>
      <c r="ZB1" s="67"/>
      <c r="ZC1" s="67"/>
      <c r="ZD1" s="67"/>
      <c r="ZE1" s="67"/>
      <c r="ZF1" s="67"/>
      <c r="ZG1" s="67"/>
      <c r="ZH1" s="67"/>
      <c r="ZI1" s="67"/>
      <c r="ZJ1" s="67"/>
      <c r="ZK1" s="67"/>
      <c r="ZL1" s="92"/>
      <c r="ZM1" s="67"/>
      <c r="ZN1" s="67"/>
      <c r="ZO1" s="67"/>
      <c r="ZP1" s="67"/>
      <c r="ZQ1" s="67"/>
      <c r="ZR1" s="67"/>
      <c r="ZS1" s="67"/>
      <c r="ZT1" s="67"/>
      <c r="ZU1" s="67"/>
      <c r="ZV1" s="67"/>
      <c r="ZW1" s="67"/>
      <c r="ZX1" s="67"/>
      <c r="ZY1" s="67"/>
      <c r="ZZ1" s="67"/>
      <c r="AAA1" s="67"/>
      <c r="AAB1" s="92"/>
      <c r="AAC1" s="67"/>
      <c r="AAD1" s="67"/>
      <c r="AAE1" s="67"/>
      <c r="AAF1" s="67"/>
      <c r="AAG1" s="67"/>
      <c r="AAH1" s="67"/>
      <c r="AAI1" s="67"/>
      <c r="AAJ1" s="67"/>
      <c r="AAK1" s="67"/>
      <c r="AAL1" s="67"/>
      <c r="AAM1" s="67"/>
      <c r="AAN1" s="67"/>
      <c r="AAO1" s="67"/>
      <c r="AAP1" s="67"/>
      <c r="AAQ1" s="67"/>
      <c r="AAR1" s="92"/>
      <c r="AAS1" s="67"/>
      <c r="AAT1" s="67"/>
      <c r="AAU1" s="67"/>
      <c r="AAV1" s="67"/>
      <c r="AAW1" s="67"/>
      <c r="AAX1" s="67"/>
      <c r="AAY1" s="67"/>
      <c r="AAZ1" s="67"/>
      <c r="ABA1" s="67"/>
      <c r="ABB1" s="67"/>
      <c r="ABC1" s="67"/>
      <c r="ABD1" s="67"/>
      <c r="ABE1" s="67"/>
      <c r="ABF1" s="67"/>
      <c r="ABG1" s="67"/>
      <c r="ABH1" s="92"/>
      <c r="ABI1" s="67"/>
      <c r="ABJ1" s="67"/>
      <c r="ABK1" s="67"/>
      <c r="ABL1" s="67"/>
      <c r="ABM1" s="67"/>
      <c r="ABN1" s="67"/>
      <c r="ABO1" s="67"/>
      <c r="ABP1" s="67"/>
      <c r="ABQ1" s="67"/>
      <c r="ABR1" s="67"/>
      <c r="ABS1" s="67"/>
      <c r="ABT1" s="67"/>
      <c r="ABU1" s="67"/>
      <c r="ABV1" s="67"/>
      <c r="ABW1" s="67"/>
      <c r="ABX1" s="92"/>
      <c r="ABY1" s="67"/>
      <c r="ABZ1" s="67"/>
      <c r="ACA1" s="67"/>
      <c r="ACB1" s="67"/>
      <c r="ACC1" s="67"/>
      <c r="ACD1" s="67"/>
      <c r="ACE1" s="67"/>
      <c r="ACF1" s="67"/>
      <c r="ACG1" s="67"/>
      <c r="ACH1" s="67"/>
      <c r="ACI1" s="67"/>
      <c r="ACJ1" s="67"/>
      <c r="ACK1" s="67"/>
      <c r="ACL1" s="67"/>
      <c r="ACM1" s="67"/>
      <c r="ACN1" s="92"/>
      <c r="ACO1" s="67"/>
      <c r="ACP1" s="67"/>
      <c r="ACQ1" s="67"/>
      <c r="ACR1" s="67"/>
      <c r="ACS1" s="67"/>
      <c r="ACT1" s="67"/>
      <c r="ACU1" s="67"/>
      <c r="ACV1" s="67"/>
      <c r="ACW1" s="67"/>
      <c r="ACX1" s="67"/>
      <c r="ACY1" s="67"/>
      <c r="ACZ1" s="67"/>
      <c r="ADA1" s="67"/>
      <c r="ADB1" s="67"/>
      <c r="ADC1" s="67"/>
      <c r="ADD1" s="92"/>
      <c r="ADE1" s="67"/>
      <c r="ADF1" s="67"/>
      <c r="ADG1" s="67"/>
      <c r="ADH1" s="67"/>
      <c r="ADI1" s="67"/>
      <c r="ADJ1" s="67"/>
      <c r="ADK1" s="67"/>
      <c r="ADL1" s="67"/>
      <c r="ADM1" s="67"/>
      <c r="ADN1" s="67"/>
      <c r="ADO1" s="67"/>
      <c r="ADP1" s="67"/>
      <c r="ADQ1" s="67"/>
      <c r="ADR1" s="67"/>
      <c r="ADS1" s="67"/>
      <c r="ADT1" s="92"/>
      <c r="ADU1" s="67"/>
      <c r="ADV1" s="67"/>
      <c r="ADW1" s="67"/>
      <c r="ADX1" s="67"/>
      <c r="ADY1" s="67"/>
      <c r="ADZ1" s="67"/>
      <c r="AEA1" s="67"/>
      <c r="AEB1" s="67"/>
      <c r="AEC1" s="67"/>
      <c r="AED1" s="67"/>
      <c r="AEE1" s="67"/>
      <c r="AEF1" s="67"/>
      <c r="AEG1" s="67"/>
      <c r="AEH1" s="67"/>
      <c r="AEI1" s="67"/>
      <c r="AEJ1" s="92"/>
      <c r="AEK1" s="67"/>
      <c r="AEL1" s="67"/>
      <c r="AEM1" s="67"/>
      <c r="AEN1" s="67"/>
      <c r="AEO1" s="67"/>
      <c r="AEP1" s="67"/>
      <c r="AEQ1" s="67"/>
      <c r="AER1" s="67"/>
      <c r="AES1" s="67"/>
      <c r="AET1" s="67"/>
      <c r="AEU1" s="67"/>
      <c r="AEV1" s="67"/>
      <c r="AEW1" s="67"/>
      <c r="AEX1" s="67"/>
      <c r="AEY1" s="67"/>
      <c r="AEZ1" s="92"/>
      <c r="AFA1" s="67"/>
      <c r="AFB1" s="67"/>
      <c r="AFC1" s="67"/>
      <c r="AFD1" s="67"/>
      <c r="AFE1" s="67"/>
      <c r="AFF1" s="67"/>
      <c r="AFG1" s="67"/>
      <c r="AFH1" s="67"/>
      <c r="AFI1" s="67"/>
      <c r="AFJ1" s="67"/>
      <c r="AFK1" s="67"/>
      <c r="AFL1" s="67"/>
      <c r="AFM1" s="67"/>
      <c r="AFN1" s="67"/>
      <c r="AFO1" s="67"/>
      <c r="AFP1" s="92"/>
      <c r="AFQ1" s="67"/>
      <c r="AFR1" s="67"/>
      <c r="AFS1" s="67"/>
      <c r="AFT1" s="67"/>
      <c r="AFU1" s="67"/>
      <c r="AFV1" s="67"/>
      <c r="AFW1" s="67"/>
      <c r="AFX1" s="67"/>
      <c r="AFY1" s="67"/>
      <c r="AFZ1" s="67"/>
      <c r="AGA1" s="67"/>
      <c r="AGB1" s="67"/>
      <c r="AGC1" s="67"/>
      <c r="AGD1" s="67"/>
      <c r="AGE1" s="67"/>
      <c r="AGF1" s="92"/>
      <c r="AGG1" s="67"/>
      <c r="AGH1" s="67"/>
      <c r="AGI1" s="67"/>
      <c r="AGJ1" s="67"/>
      <c r="AGK1" s="67"/>
      <c r="AGL1" s="67"/>
      <c r="AGM1" s="67"/>
      <c r="AGN1" s="67"/>
      <c r="AGO1" s="67"/>
      <c r="AGP1" s="67"/>
      <c r="AGQ1" s="67"/>
      <c r="AGR1" s="67"/>
      <c r="AGS1" s="67"/>
      <c r="AGT1" s="67"/>
      <c r="AGU1" s="67"/>
      <c r="AGV1" s="92"/>
      <c r="AGW1" s="67"/>
      <c r="AGX1" s="67"/>
      <c r="AGY1" s="67"/>
      <c r="AGZ1" s="67"/>
      <c r="AHA1" s="67"/>
      <c r="AHB1" s="67"/>
      <c r="AHC1" s="67"/>
      <c r="AHD1" s="67"/>
      <c r="AHE1" s="67"/>
      <c r="AHF1" s="67"/>
      <c r="AHG1" s="67"/>
      <c r="AHH1" s="67"/>
      <c r="AHI1" s="67"/>
      <c r="AHJ1" s="67"/>
      <c r="AHK1" s="67"/>
      <c r="AHL1" s="92"/>
      <c r="AHM1" s="67"/>
      <c r="AHN1" s="67"/>
      <c r="AHO1" s="67"/>
      <c r="AHP1" s="67"/>
      <c r="AHQ1" s="67"/>
      <c r="AHR1" s="67"/>
      <c r="AHS1" s="67"/>
      <c r="AHT1" s="67"/>
      <c r="AHU1" s="67"/>
      <c r="AHV1" s="67"/>
      <c r="AHW1" s="67"/>
      <c r="AHX1" s="67"/>
      <c r="AHY1" s="67"/>
      <c r="AHZ1" s="67"/>
      <c r="AIA1" s="67"/>
      <c r="AIB1" s="92"/>
      <c r="AIC1" s="67"/>
      <c r="AID1" s="67"/>
      <c r="AIE1" s="67"/>
      <c r="AIF1" s="67"/>
      <c r="AIG1" s="67"/>
      <c r="AIH1" s="67"/>
      <c r="AII1" s="67"/>
      <c r="AIJ1" s="67"/>
      <c r="AIK1" s="67"/>
      <c r="AIL1" s="67"/>
      <c r="AIM1" s="67"/>
      <c r="AIN1" s="67"/>
      <c r="AIO1" s="67"/>
      <c r="AIP1" s="67"/>
      <c r="AIQ1" s="67"/>
      <c r="AIR1" s="92"/>
      <c r="AIS1" s="67"/>
      <c r="AIT1" s="67"/>
      <c r="AIU1" s="67"/>
      <c r="AIV1" s="67"/>
      <c r="AIW1" s="67"/>
      <c r="AIX1" s="67"/>
      <c r="AIY1" s="67"/>
      <c r="AIZ1" s="67"/>
      <c r="AJA1" s="67"/>
      <c r="AJB1" s="67"/>
      <c r="AJC1" s="67"/>
      <c r="AJD1" s="67"/>
      <c r="AJE1" s="67"/>
      <c r="AJF1" s="67"/>
      <c r="AJG1" s="67"/>
      <c r="AJH1" s="92"/>
      <c r="AJI1" s="67"/>
      <c r="AJJ1" s="67"/>
      <c r="AJK1" s="67"/>
      <c r="AJL1" s="67"/>
      <c r="AJM1" s="67"/>
      <c r="AJN1" s="67"/>
      <c r="AJO1" s="67"/>
      <c r="AJP1" s="67"/>
      <c r="AJQ1" s="67"/>
      <c r="AJR1" s="67"/>
      <c r="AJS1" s="67"/>
      <c r="AJT1" s="67"/>
      <c r="AJU1" s="67"/>
      <c r="AJV1" s="67"/>
      <c r="AJW1" s="67"/>
      <c r="AJX1" s="92"/>
      <c r="AJY1" s="67"/>
      <c r="AJZ1" s="67"/>
      <c r="AKA1" s="67"/>
      <c r="AKB1" s="67"/>
      <c r="AKC1" s="67"/>
      <c r="AKD1" s="67"/>
      <c r="AKE1" s="67"/>
      <c r="AKF1" s="67"/>
      <c r="AKG1" s="67"/>
      <c r="AKH1" s="67"/>
      <c r="AKI1" s="67"/>
      <c r="AKJ1" s="67"/>
      <c r="AKK1" s="67"/>
      <c r="AKL1" s="67"/>
      <c r="AKM1" s="67"/>
      <c r="AKN1" s="92"/>
      <c r="AKO1" s="67"/>
      <c r="AKP1" s="67"/>
      <c r="AKQ1" s="67"/>
      <c r="AKR1" s="67"/>
      <c r="AKS1" s="67"/>
      <c r="AKT1" s="67"/>
      <c r="AKU1" s="67"/>
      <c r="AKV1" s="67"/>
      <c r="AKW1" s="67"/>
      <c r="AKX1" s="67"/>
      <c r="AKY1" s="67"/>
      <c r="AKZ1" s="67"/>
      <c r="ALA1" s="67"/>
      <c r="ALB1" s="67"/>
      <c r="ALC1" s="67"/>
      <c r="ALD1" s="92"/>
      <c r="ALE1" s="67"/>
      <c r="ALF1" s="67"/>
      <c r="ALG1" s="67"/>
      <c r="ALH1" s="67"/>
      <c r="ALI1" s="67"/>
      <c r="ALJ1" s="67"/>
      <c r="ALK1" s="67"/>
      <c r="ALL1" s="67"/>
      <c r="ALM1" s="67"/>
      <c r="ALN1" s="67"/>
      <c r="ALO1" s="67"/>
      <c r="ALP1" s="67"/>
      <c r="ALQ1" s="67"/>
      <c r="ALR1" s="67"/>
      <c r="ALS1" s="67"/>
      <c r="ALT1" s="92"/>
      <c r="ALU1" s="67"/>
      <c r="ALV1" s="67"/>
      <c r="ALW1" s="67"/>
      <c r="ALX1" s="67"/>
      <c r="ALY1" s="67"/>
      <c r="ALZ1" s="67"/>
      <c r="AMA1" s="67"/>
      <c r="AMB1" s="67"/>
      <c r="AMC1" s="67"/>
      <c r="AMD1" s="67"/>
      <c r="AME1" s="67"/>
      <c r="AMF1" s="67"/>
      <c r="AMG1" s="67"/>
      <c r="AMH1" s="67"/>
      <c r="AMI1" s="67"/>
      <c r="AMJ1" s="92"/>
      <c r="AMK1" s="67"/>
      <c r="AML1" s="67"/>
      <c r="AMM1" s="67"/>
      <c r="AMN1" s="67"/>
      <c r="AMO1" s="67"/>
      <c r="AMP1" s="67"/>
      <c r="AMQ1" s="67"/>
      <c r="AMR1" s="67"/>
      <c r="AMS1" s="67"/>
      <c r="AMT1" s="67"/>
      <c r="AMU1" s="67"/>
      <c r="AMV1" s="67"/>
      <c r="AMW1" s="67"/>
      <c r="AMX1" s="67"/>
      <c r="AMY1" s="67"/>
      <c r="AMZ1" s="92"/>
      <c r="ANA1" s="67"/>
      <c r="ANB1" s="67"/>
      <c r="ANC1" s="67"/>
      <c r="AND1" s="67"/>
      <c r="ANE1" s="67"/>
      <c r="ANF1" s="67"/>
      <c r="ANG1" s="67"/>
      <c r="ANH1" s="67"/>
      <c r="ANI1" s="67"/>
      <c r="ANJ1" s="67"/>
      <c r="ANK1" s="67"/>
      <c r="ANL1" s="67"/>
      <c r="ANM1" s="67"/>
      <c r="ANN1" s="67"/>
      <c r="ANO1" s="67"/>
      <c r="ANP1" s="92"/>
      <c r="ANQ1" s="67"/>
      <c r="ANR1" s="67"/>
      <c r="ANS1" s="67"/>
      <c r="ANT1" s="67"/>
      <c r="ANU1" s="67"/>
      <c r="ANV1" s="67"/>
      <c r="ANW1" s="67"/>
      <c r="ANX1" s="67"/>
      <c r="ANY1" s="67"/>
      <c r="ANZ1" s="67"/>
      <c r="AOA1" s="67"/>
      <c r="AOB1" s="67"/>
      <c r="AOC1" s="67"/>
      <c r="AOD1" s="67"/>
      <c r="AOE1" s="67"/>
      <c r="AOF1" s="92"/>
      <c r="AOG1" s="67"/>
      <c r="AOH1" s="67"/>
      <c r="AOI1" s="67"/>
      <c r="AOJ1" s="67"/>
      <c r="AOK1" s="67"/>
      <c r="AOL1" s="67"/>
      <c r="AOM1" s="67"/>
      <c r="AON1" s="67"/>
      <c r="AOO1" s="67"/>
      <c r="AOP1" s="67"/>
      <c r="AOQ1" s="67"/>
      <c r="AOR1" s="67"/>
      <c r="AOS1" s="67"/>
      <c r="AOT1" s="67"/>
      <c r="AOU1" s="67"/>
      <c r="AOV1" s="92"/>
      <c r="AOW1" s="67"/>
      <c r="AOX1" s="67"/>
      <c r="AOY1" s="67"/>
      <c r="AOZ1" s="67"/>
      <c r="APA1" s="67"/>
      <c r="APB1" s="67"/>
      <c r="APC1" s="67"/>
      <c r="APD1" s="67"/>
      <c r="APE1" s="67"/>
      <c r="APF1" s="67"/>
      <c r="APG1" s="67"/>
      <c r="APH1" s="67"/>
      <c r="API1" s="67"/>
      <c r="APJ1" s="67"/>
      <c r="APK1" s="67"/>
      <c r="APL1" s="92"/>
      <c r="APM1" s="67"/>
      <c r="APN1" s="67"/>
      <c r="APO1" s="67"/>
      <c r="APP1" s="67"/>
      <c r="APQ1" s="67"/>
      <c r="APR1" s="67"/>
      <c r="APS1" s="67"/>
      <c r="APT1" s="67"/>
      <c r="APU1" s="67"/>
      <c r="APV1" s="67"/>
      <c r="APW1" s="67"/>
      <c r="APX1" s="67"/>
      <c r="APY1" s="67"/>
      <c r="APZ1" s="67"/>
      <c r="AQA1" s="67"/>
      <c r="AQB1" s="92"/>
      <c r="AQC1" s="67"/>
      <c r="AQD1" s="67"/>
      <c r="AQE1" s="67"/>
      <c r="AQF1" s="67"/>
      <c r="AQG1" s="67"/>
      <c r="AQH1" s="67"/>
      <c r="AQI1" s="67"/>
      <c r="AQJ1" s="67"/>
      <c r="AQK1" s="67"/>
      <c r="AQL1" s="67"/>
      <c r="AQM1" s="67"/>
      <c r="AQN1" s="67"/>
      <c r="AQO1" s="67"/>
      <c r="AQP1" s="67"/>
      <c r="AQQ1" s="67"/>
      <c r="AQR1" s="92"/>
      <c r="AQS1" s="67"/>
      <c r="AQT1" s="67"/>
      <c r="AQU1" s="67"/>
      <c r="AQV1" s="67"/>
      <c r="AQW1" s="67"/>
      <c r="AQX1" s="67"/>
      <c r="AQY1" s="67"/>
      <c r="AQZ1" s="67"/>
      <c r="ARA1" s="67"/>
      <c r="ARB1" s="67"/>
      <c r="ARC1" s="67"/>
      <c r="ARD1" s="67"/>
      <c r="ARE1" s="67"/>
      <c r="ARF1" s="67"/>
      <c r="ARG1" s="67"/>
      <c r="ARH1" s="92"/>
      <c r="ARI1" s="67"/>
      <c r="ARJ1" s="67"/>
      <c r="ARK1" s="67"/>
      <c r="ARL1" s="67"/>
      <c r="ARM1" s="67"/>
      <c r="ARN1" s="67"/>
      <c r="ARO1" s="67"/>
      <c r="ARP1" s="67"/>
      <c r="ARQ1" s="67"/>
      <c r="ARR1" s="67"/>
      <c r="ARS1" s="67"/>
      <c r="ART1" s="67"/>
      <c r="ARU1" s="67"/>
      <c r="ARV1" s="67"/>
      <c r="ARW1" s="67"/>
      <c r="ARX1" s="92"/>
      <c r="ARY1" s="67"/>
      <c r="ARZ1" s="67"/>
      <c r="ASA1" s="67"/>
      <c r="ASB1" s="67"/>
      <c r="ASC1" s="67"/>
      <c r="ASD1" s="67"/>
      <c r="ASE1" s="67"/>
      <c r="ASF1" s="67"/>
      <c r="ASG1" s="67"/>
      <c r="ASH1" s="67"/>
      <c r="ASI1" s="67"/>
      <c r="ASJ1" s="67"/>
      <c r="ASK1" s="67"/>
      <c r="ASL1" s="67"/>
      <c r="ASM1" s="67"/>
      <c r="ASN1" s="92"/>
      <c r="ASO1" s="67"/>
      <c r="ASP1" s="67"/>
      <c r="ASQ1" s="67"/>
      <c r="ASR1" s="67"/>
      <c r="ASS1" s="67"/>
      <c r="AST1" s="67"/>
      <c r="ASU1" s="67"/>
      <c r="ASV1" s="67"/>
      <c r="ASW1" s="67"/>
      <c r="ASX1" s="67"/>
      <c r="ASY1" s="67"/>
      <c r="ASZ1" s="67"/>
      <c r="ATA1" s="67"/>
      <c r="ATB1" s="67"/>
      <c r="ATC1" s="67"/>
      <c r="ATD1" s="92"/>
      <c r="ATE1" s="67"/>
      <c r="ATF1" s="67"/>
      <c r="ATG1" s="67"/>
      <c r="ATH1" s="67"/>
      <c r="ATI1" s="67"/>
      <c r="ATJ1" s="67"/>
      <c r="ATK1" s="67"/>
      <c r="ATL1" s="67"/>
      <c r="ATM1" s="67"/>
      <c r="ATN1" s="67"/>
      <c r="ATO1" s="67"/>
      <c r="ATP1" s="67"/>
      <c r="ATQ1" s="67"/>
      <c r="ATR1" s="67"/>
      <c r="ATS1" s="67"/>
      <c r="ATT1" s="92"/>
      <c r="ATU1" s="67"/>
      <c r="ATV1" s="67"/>
      <c r="ATW1" s="67"/>
      <c r="ATX1" s="67"/>
      <c r="ATY1" s="67"/>
      <c r="ATZ1" s="67"/>
      <c r="AUA1" s="67"/>
      <c r="AUB1" s="67"/>
      <c r="AUC1" s="67"/>
      <c r="AUD1" s="67"/>
      <c r="AUE1" s="67"/>
      <c r="AUF1" s="67"/>
      <c r="AUG1" s="67"/>
      <c r="AUH1" s="67"/>
      <c r="AUI1" s="67"/>
      <c r="AUJ1" s="92"/>
      <c r="AUK1" s="67"/>
      <c r="AUL1" s="67"/>
      <c r="AUM1" s="67"/>
      <c r="AUN1" s="67"/>
      <c r="AUO1" s="67"/>
      <c r="AUP1" s="67"/>
      <c r="AUQ1" s="67"/>
      <c r="AUR1" s="67"/>
      <c r="AUS1" s="67"/>
      <c r="AUT1" s="67"/>
      <c r="AUU1" s="67"/>
      <c r="AUV1" s="67"/>
      <c r="AUW1" s="67"/>
      <c r="AUX1" s="67"/>
      <c r="AUY1" s="67"/>
      <c r="AUZ1" s="92"/>
      <c r="AVA1" s="67"/>
      <c r="AVB1" s="67"/>
      <c r="AVC1" s="67"/>
      <c r="AVD1" s="67"/>
      <c r="AVE1" s="67"/>
      <c r="AVF1" s="67"/>
      <c r="AVG1" s="67"/>
      <c r="AVH1" s="67"/>
      <c r="AVI1" s="67"/>
      <c r="AVJ1" s="67"/>
      <c r="AVK1" s="67"/>
      <c r="AVL1" s="67"/>
      <c r="AVM1" s="67"/>
      <c r="AVN1" s="67"/>
      <c r="AVO1" s="67"/>
      <c r="AVP1" s="92"/>
      <c r="AVQ1" s="67"/>
      <c r="AVR1" s="67"/>
      <c r="AVS1" s="67"/>
      <c r="AVT1" s="67"/>
      <c r="AVU1" s="67"/>
      <c r="AVV1" s="67"/>
      <c r="AVW1" s="67"/>
      <c r="AVX1" s="67"/>
      <c r="AVY1" s="67"/>
      <c r="AVZ1" s="67"/>
      <c r="AWA1" s="67"/>
      <c r="AWB1" s="67"/>
      <c r="AWC1" s="67"/>
      <c r="AWD1" s="67"/>
      <c r="AWE1" s="67"/>
      <c r="AWF1" s="92"/>
      <c r="AWG1" s="67"/>
      <c r="AWH1" s="67"/>
      <c r="AWI1" s="67"/>
      <c r="AWJ1" s="67"/>
      <c r="AWK1" s="67"/>
      <c r="AWL1" s="67"/>
      <c r="AWM1" s="67"/>
      <c r="AWN1" s="67"/>
      <c r="AWO1" s="67"/>
      <c r="AWP1" s="67"/>
      <c r="AWQ1" s="67"/>
      <c r="AWR1" s="67"/>
      <c r="AWS1" s="67"/>
      <c r="AWT1" s="67"/>
      <c r="AWU1" s="67"/>
      <c r="AWV1" s="92"/>
      <c r="AWW1" s="67"/>
      <c r="AWX1" s="67"/>
      <c r="AWY1" s="67"/>
      <c r="AWZ1" s="67"/>
      <c r="AXA1" s="67"/>
      <c r="AXB1" s="67"/>
      <c r="AXC1" s="67"/>
      <c r="AXD1" s="67"/>
      <c r="AXE1" s="67"/>
      <c r="AXF1" s="67"/>
      <c r="AXG1" s="67"/>
      <c r="AXH1" s="67"/>
      <c r="AXI1" s="67"/>
      <c r="AXJ1" s="67"/>
      <c r="AXK1" s="67"/>
      <c r="AXL1" s="92"/>
      <c r="AXM1" s="67"/>
      <c r="AXN1" s="67"/>
      <c r="AXO1" s="67"/>
      <c r="AXP1" s="67"/>
      <c r="AXQ1" s="67"/>
      <c r="AXR1" s="67"/>
      <c r="AXS1" s="67"/>
      <c r="AXT1" s="67"/>
      <c r="AXU1" s="67"/>
      <c r="AXV1" s="67"/>
      <c r="AXW1" s="67"/>
      <c r="AXX1" s="67"/>
      <c r="AXY1" s="67"/>
      <c r="AXZ1" s="67"/>
      <c r="AYA1" s="67"/>
      <c r="AYB1" s="92"/>
      <c r="AYC1" s="67"/>
      <c r="AYD1" s="67"/>
      <c r="AYE1" s="67"/>
      <c r="AYF1" s="67"/>
      <c r="AYG1" s="67"/>
      <c r="AYH1" s="67"/>
      <c r="AYI1" s="67"/>
      <c r="AYJ1" s="67"/>
      <c r="AYK1" s="67"/>
      <c r="AYL1" s="67"/>
      <c r="AYM1" s="67"/>
      <c r="AYN1" s="67"/>
      <c r="AYO1" s="67"/>
      <c r="AYP1" s="67"/>
      <c r="AYQ1" s="67"/>
      <c r="AYR1" s="92"/>
      <c r="AYS1" s="67"/>
      <c r="AYT1" s="67"/>
      <c r="AYU1" s="67"/>
      <c r="AYV1" s="67"/>
      <c r="AYW1" s="67"/>
      <c r="AYX1" s="67"/>
      <c r="AYY1" s="67"/>
      <c r="AYZ1" s="67"/>
      <c r="AZA1" s="67"/>
      <c r="AZB1" s="67"/>
      <c r="AZC1" s="67"/>
      <c r="AZD1" s="67"/>
      <c r="AZE1" s="67"/>
      <c r="AZF1" s="67"/>
      <c r="AZG1" s="67"/>
      <c r="AZH1" s="92"/>
      <c r="AZI1" s="67"/>
      <c r="AZJ1" s="67"/>
      <c r="AZK1" s="67"/>
      <c r="AZL1" s="67"/>
      <c r="AZM1" s="67"/>
      <c r="AZN1" s="67"/>
      <c r="AZO1" s="67"/>
      <c r="AZP1" s="67"/>
      <c r="AZQ1" s="67"/>
      <c r="AZR1" s="67"/>
      <c r="AZS1" s="67"/>
      <c r="AZT1" s="67"/>
      <c r="AZU1" s="67"/>
      <c r="AZV1" s="67"/>
      <c r="AZW1" s="67"/>
      <c r="AZX1" s="92"/>
      <c r="AZY1" s="67"/>
      <c r="AZZ1" s="67"/>
      <c r="BAA1" s="67"/>
      <c r="BAB1" s="67"/>
      <c r="BAC1" s="67"/>
      <c r="BAD1" s="67"/>
      <c r="BAE1" s="67"/>
      <c r="BAF1" s="67"/>
      <c r="BAG1" s="67"/>
      <c r="BAH1" s="67"/>
      <c r="BAI1" s="67"/>
      <c r="BAJ1" s="67"/>
      <c r="BAK1" s="67"/>
      <c r="BAL1" s="67"/>
      <c r="BAM1" s="67"/>
      <c r="BAN1" s="92"/>
      <c r="BAO1" s="67"/>
      <c r="BAP1" s="67"/>
      <c r="BAQ1" s="67"/>
      <c r="BAR1" s="67"/>
      <c r="BAS1" s="67"/>
      <c r="BAT1" s="67"/>
      <c r="BAU1" s="67"/>
      <c r="BAV1" s="67"/>
      <c r="BAW1" s="67"/>
      <c r="BAX1" s="67"/>
      <c r="BAY1" s="67"/>
      <c r="BAZ1" s="67"/>
      <c r="BBA1" s="67"/>
      <c r="BBB1" s="67"/>
      <c r="BBC1" s="67"/>
      <c r="BBD1" s="92"/>
      <c r="BBE1" s="67"/>
      <c r="BBF1" s="67"/>
      <c r="BBG1" s="67"/>
      <c r="BBH1" s="67"/>
      <c r="BBI1" s="67"/>
      <c r="BBJ1" s="67"/>
      <c r="BBK1" s="67"/>
      <c r="BBL1" s="67"/>
      <c r="BBM1" s="67"/>
      <c r="BBN1" s="67"/>
      <c r="BBO1" s="67"/>
      <c r="BBP1" s="67"/>
      <c r="BBQ1" s="67"/>
      <c r="BBR1" s="67"/>
      <c r="BBS1" s="67"/>
      <c r="BBT1" s="92"/>
      <c r="BBU1" s="67"/>
      <c r="BBV1" s="67"/>
      <c r="BBW1" s="67"/>
      <c r="BBX1" s="67"/>
      <c r="BBY1" s="67"/>
      <c r="BBZ1" s="67"/>
      <c r="BCA1" s="67"/>
      <c r="BCB1" s="67"/>
      <c r="BCC1" s="67"/>
      <c r="BCD1" s="67"/>
      <c r="BCE1" s="67"/>
      <c r="BCF1" s="67"/>
      <c r="BCG1" s="67"/>
      <c r="BCH1" s="67"/>
      <c r="BCI1" s="67"/>
      <c r="BCJ1" s="92"/>
      <c r="BCK1" s="67"/>
      <c r="BCL1" s="67"/>
      <c r="BCM1" s="67"/>
      <c r="BCN1" s="67"/>
      <c r="BCO1" s="67"/>
      <c r="BCP1" s="67"/>
      <c r="BCQ1" s="67"/>
      <c r="BCR1" s="67"/>
      <c r="BCS1" s="67"/>
      <c r="BCT1" s="67"/>
      <c r="BCU1" s="67"/>
      <c r="BCV1" s="67"/>
      <c r="BCW1" s="67"/>
      <c r="BCX1" s="67"/>
      <c r="BCY1" s="67"/>
      <c r="BCZ1" s="92"/>
      <c r="BDA1" s="67"/>
      <c r="BDB1" s="67"/>
      <c r="BDC1" s="67"/>
      <c r="BDD1" s="67"/>
      <c r="BDE1" s="67"/>
      <c r="BDF1" s="67"/>
      <c r="BDG1" s="67"/>
      <c r="BDH1" s="67"/>
      <c r="BDI1" s="67"/>
      <c r="BDJ1" s="67"/>
      <c r="BDK1" s="67"/>
      <c r="BDL1" s="67"/>
      <c r="BDM1" s="67"/>
      <c r="BDN1" s="67"/>
      <c r="BDO1" s="67"/>
      <c r="BDP1" s="92"/>
      <c r="BDQ1" s="67"/>
      <c r="BDR1" s="67"/>
      <c r="BDS1" s="67"/>
      <c r="BDT1" s="67"/>
      <c r="BDU1" s="67"/>
      <c r="BDV1" s="67"/>
      <c r="BDW1" s="67"/>
      <c r="BDX1" s="67"/>
      <c r="BDY1" s="67"/>
      <c r="BDZ1" s="67"/>
      <c r="BEA1" s="67"/>
      <c r="BEB1" s="67"/>
      <c r="BEC1" s="67"/>
      <c r="BED1" s="67"/>
      <c r="BEE1" s="67"/>
      <c r="BEF1" s="92"/>
      <c r="BEG1" s="67"/>
      <c r="BEH1" s="67"/>
      <c r="BEI1" s="67"/>
      <c r="BEJ1" s="67"/>
      <c r="BEK1" s="67"/>
      <c r="BEL1" s="67"/>
      <c r="BEM1" s="67"/>
      <c r="BEN1" s="67"/>
      <c r="BEO1" s="67"/>
      <c r="BEP1" s="67"/>
      <c r="BEQ1" s="67"/>
      <c r="BER1" s="67"/>
      <c r="BES1" s="67"/>
      <c r="BET1" s="67"/>
      <c r="BEU1" s="67"/>
      <c r="BEV1" s="92"/>
      <c r="BEW1" s="67"/>
      <c r="BEX1" s="67"/>
      <c r="BEY1" s="67"/>
      <c r="BEZ1" s="67"/>
      <c r="BFA1" s="67"/>
      <c r="BFB1" s="67"/>
      <c r="BFC1" s="67"/>
      <c r="BFD1" s="67"/>
      <c r="BFE1" s="67"/>
      <c r="BFF1" s="67"/>
      <c r="BFG1" s="67"/>
      <c r="BFH1" s="67"/>
      <c r="BFI1" s="67"/>
      <c r="BFJ1" s="67"/>
      <c r="BFK1" s="67"/>
      <c r="BFL1" s="92"/>
      <c r="BFM1" s="67"/>
      <c r="BFN1" s="67"/>
      <c r="BFO1" s="67"/>
      <c r="BFP1" s="67"/>
      <c r="BFQ1" s="67"/>
      <c r="BFR1" s="67"/>
      <c r="BFS1" s="67"/>
      <c r="BFT1" s="67"/>
      <c r="BFU1" s="67"/>
      <c r="BFV1" s="67"/>
      <c r="BFW1" s="67"/>
      <c r="BFX1" s="67"/>
      <c r="BFY1" s="67"/>
      <c r="BFZ1" s="67"/>
      <c r="BGA1" s="67"/>
      <c r="BGB1" s="92"/>
      <c r="BGC1" s="67"/>
      <c r="BGD1" s="67"/>
      <c r="BGE1" s="67"/>
      <c r="BGF1" s="67"/>
      <c r="BGG1" s="67"/>
      <c r="BGH1" s="67"/>
      <c r="BGI1" s="67"/>
      <c r="BGJ1" s="67"/>
      <c r="BGK1" s="67"/>
      <c r="BGL1" s="67"/>
      <c r="BGM1" s="67"/>
      <c r="BGN1" s="67"/>
      <c r="BGO1" s="67"/>
      <c r="BGP1" s="67"/>
      <c r="BGQ1" s="67"/>
      <c r="BGR1" s="92"/>
      <c r="BGS1" s="67"/>
      <c r="BGT1" s="67"/>
      <c r="BGU1" s="67"/>
      <c r="BGV1" s="67"/>
      <c r="BGW1" s="67"/>
      <c r="BGX1" s="67"/>
      <c r="BGY1" s="67"/>
      <c r="BGZ1" s="67"/>
      <c r="BHA1" s="67"/>
      <c r="BHB1" s="67"/>
      <c r="BHC1" s="67"/>
      <c r="BHD1" s="67"/>
      <c r="BHE1" s="67"/>
      <c r="BHF1" s="67"/>
      <c r="BHG1" s="67"/>
      <c r="BHH1" s="92"/>
      <c r="BHI1" s="67"/>
      <c r="BHJ1" s="67"/>
      <c r="BHK1" s="67"/>
      <c r="BHL1" s="67"/>
      <c r="BHM1" s="67"/>
      <c r="BHN1" s="67"/>
      <c r="BHO1" s="67"/>
      <c r="BHP1" s="67"/>
      <c r="BHQ1" s="67"/>
      <c r="BHR1" s="67"/>
      <c r="BHS1" s="67"/>
      <c r="BHT1" s="67"/>
      <c r="BHU1" s="67"/>
      <c r="BHV1" s="67"/>
      <c r="BHW1" s="67"/>
      <c r="BHX1" s="92"/>
      <c r="BHY1" s="67"/>
      <c r="BHZ1" s="67"/>
      <c r="BIA1" s="67"/>
      <c r="BIB1" s="67"/>
      <c r="BIC1" s="67"/>
      <c r="BID1" s="67"/>
      <c r="BIE1" s="67"/>
      <c r="BIF1" s="67"/>
      <c r="BIG1" s="67"/>
      <c r="BIH1" s="67"/>
      <c r="BII1" s="67"/>
      <c r="BIJ1" s="67"/>
      <c r="BIK1" s="67"/>
      <c r="BIL1" s="67"/>
      <c r="BIM1" s="67"/>
      <c r="BIN1" s="92"/>
      <c r="BIO1" s="67"/>
      <c r="BIP1" s="67"/>
      <c r="BIQ1" s="67"/>
      <c r="BIR1" s="67"/>
      <c r="BIS1" s="67"/>
      <c r="BIT1" s="67"/>
      <c r="BIU1" s="67"/>
      <c r="BIV1" s="67"/>
      <c r="BIW1" s="67"/>
      <c r="BIX1" s="67"/>
      <c r="BIY1" s="67"/>
      <c r="BIZ1" s="67"/>
      <c r="BJA1" s="67"/>
      <c r="BJB1" s="67"/>
      <c r="BJC1" s="67"/>
      <c r="BJD1" s="92"/>
      <c r="BJE1" s="67"/>
      <c r="BJF1" s="67"/>
      <c r="BJG1" s="67"/>
      <c r="BJH1" s="67"/>
      <c r="BJI1" s="67"/>
      <c r="BJJ1" s="67"/>
      <c r="BJK1" s="67"/>
      <c r="BJL1" s="67"/>
      <c r="BJM1" s="67"/>
      <c r="BJN1" s="67"/>
      <c r="BJO1" s="67"/>
      <c r="BJP1" s="67"/>
      <c r="BJQ1" s="67"/>
      <c r="BJR1" s="67"/>
      <c r="BJS1" s="67"/>
      <c r="BJT1" s="92"/>
      <c r="BJU1" s="67"/>
      <c r="BJV1" s="67"/>
      <c r="BJW1" s="67"/>
      <c r="BJX1" s="67"/>
      <c r="BJY1" s="67"/>
      <c r="BJZ1" s="67"/>
      <c r="BKA1" s="67"/>
      <c r="BKB1" s="67"/>
      <c r="BKC1" s="67"/>
      <c r="BKD1" s="67"/>
      <c r="BKE1" s="67"/>
      <c r="BKF1" s="67"/>
      <c r="BKG1" s="67"/>
      <c r="BKH1" s="67"/>
      <c r="BKI1" s="67"/>
      <c r="BKJ1" s="92"/>
      <c r="BKK1" s="67"/>
      <c r="BKL1" s="67"/>
      <c r="BKM1" s="67"/>
      <c r="BKN1" s="67"/>
      <c r="BKO1" s="67"/>
      <c r="BKP1" s="67"/>
      <c r="BKQ1" s="67"/>
      <c r="BKR1" s="67"/>
      <c r="BKS1" s="67"/>
      <c r="BKT1" s="67"/>
      <c r="BKU1" s="67"/>
      <c r="BKV1" s="67"/>
      <c r="BKW1" s="67"/>
      <c r="BKX1" s="67"/>
      <c r="BKY1" s="67"/>
      <c r="BKZ1" s="92"/>
      <c r="BLA1" s="67"/>
      <c r="BLB1" s="67"/>
      <c r="BLC1" s="67"/>
      <c r="BLD1" s="67"/>
      <c r="BLE1" s="67"/>
      <c r="BLF1" s="67"/>
      <c r="BLG1" s="67"/>
      <c r="BLH1" s="67"/>
      <c r="BLI1" s="67"/>
      <c r="BLJ1" s="67"/>
      <c r="BLK1" s="67"/>
      <c r="BLL1" s="67"/>
      <c r="BLM1" s="67"/>
      <c r="BLN1" s="67"/>
      <c r="BLO1" s="67"/>
      <c r="BLP1" s="92"/>
      <c r="BLQ1" s="67"/>
      <c r="BLR1" s="67"/>
      <c r="BLS1" s="67"/>
      <c r="BLT1" s="67"/>
      <c r="BLU1" s="67"/>
      <c r="BLV1" s="67"/>
      <c r="BLW1" s="67"/>
      <c r="BLX1" s="67"/>
      <c r="BLY1" s="67"/>
      <c r="BLZ1" s="67"/>
      <c r="BMA1" s="67"/>
      <c r="BMB1" s="67"/>
      <c r="BMC1" s="67"/>
      <c r="BMD1" s="67"/>
      <c r="BME1" s="67"/>
      <c r="BMF1" s="92"/>
      <c r="BMG1" s="67"/>
      <c r="BMH1" s="67"/>
      <c r="BMI1" s="67"/>
      <c r="BMJ1" s="67"/>
      <c r="BMK1" s="67"/>
      <c r="BML1" s="67"/>
      <c r="BMM1" s="67"/>
      <c r="BMN1" s="67"/>
      <c r="BMO1" s="67"/>
      <c r="BMP1" s="67"/>
      <c r="BMQ1" s="67"/>
      <c r="BMR1" s="67"/>
      <c r="BMS1" s="67"/>
      <c r="BMT1" s="67"/>
      <c r="BMU1" s="67"/>
      <c r="BMV1" s="92"/>
      <c r="BMW1" s="67"/>
      <c r="BMX1" s="67"/>
      <c r="BMY1" s="67"/>
      <c r="BMZ1" s="67"/>
      <c r="BNA1" s="67"/>
      <c r="BNB1" s="67"/>
      <c r="BNC1" s="67"/>
      <c r="BND1" s="67"/>
      <c r="BNE1" s="67"/>
      <c r="BNF1" s="67"/>
      <c r="BNG1" s="67"/>
      <c r="BNH1" s="67"/>
      <c r="BNI1" s="67"/>
      <c r="BNJ1" s="67"/>
      <c r="BNK1" s="67"/>
      <c r="BNL1" s="92"/>
      <c r="BNM1" s="67"/>
      <c r="BNN1" s="67"/>
      <c r="BNO1" s="67"/>
      <c r="BNP1" s="67"/>
      <c r="BNQ1" s="67"/>
      <c r="BNR1" s="67"/>
      <c r="BNS1" s="67"/>
      <c r="BNT1" s="67"/>
      <c r="BNU1" s="67"/>
      <c r="BNV1" s="67"/>
      <c r="BNW1" s="67"/>
      <c r="BNX1" s="67"/>
      <c r="BNY1" s="67"/>
      <c r="BNZ1" s="67"/>
      <c r="BOA1" s="67"/>
      <c r="BOB1" s="92"/>
      <c r="BOC1" s="67"/>
      <c r="BOD1" s="67"/>
      <c r="BOE1" s="67"/>
      <c r="BOF1" s="67"/>
      <c r="BOG1" s="67"/>
      <c r="BOH1" s="67"/>
      <c r="BOI1" s="67"/>
      <c r="BOJ1" s="67"/>
      <c r="BOK1" s="67"/>
      <c r="BOL1" s="67"/>
      <c r="BOM1" s="67"/>
      <c r="BON1" s="67"/>
      <c r="BOO1" s="67"/>
      <c r="BOP1" s="67"/>
      <c r="BOQ1" s="67"/>
      <c r="BOR1" s="92"/>
      <c r="BOS1" s="67"/>
      <c r="BOT1" s="67"/>
      <c r="BOU1" s="67"/>
      <c r="BOV1" s="67"/>
      <c r="BOW1" s="67"/>
      <c r="BOX1" s="67"/>
      <c r="BOY1" s="67"/>
      <c r="BOZ1" s="67"/>
      <c r="BPA1" s="67"/>
      <c r="BPB1" s="67"/>
      <c r="BPC1" s="67"/>
      <c r="BPD1" s="67"/>
      <c r="BPE1" s="67"/>
      <c r="BPF1" s="67"/>
      <c r="BPG1" s="67"/>
      <c r="BPH1" s="92"/>
      <c r="BPI1" s="67"/>
      <c r="BPJ1" s="67"/>
      <c r="BPK1" s="67"/>
      <c r="BPL1" s="67"/>
      <c r="BPM1" s="67"/>
      <c r="BPN1" s="67"/>
      <c r="BPO1" s="67"/>
      <c r="BPP1" s="67"/>
      <c r="BPQ1" s="67"/>
      <c r="BPR1" s="67"/>
      <c r="BPS1" s="67"/>
      <c r="BPT1" s="67"/>
      <c r="BPU1" s="67"/>
      <c r="BPV1" s="67"/>
      <c r="BPW1" s="67"/>
      <c r="BPX1" s="92"/>
      <c r="BPY1" s="67"/>
      <c r="BPZ1" s="67"/>
      <c r="BQA1" s="67"/>
      <c r="BQB1" s="67"/>
      <c r="BQC1" s="67"/>
      <c r="BQD1" s="67"/>
      <c r="BQE1" s="67"/>
      <c r="BQF1" s="67"/>
      <c r="BQG1" s="67"/>
      <c r="BQH1" s="67"/>
      <c r="BQI1" s="67"/>
      <c r="BQJ1" s="67"/>
      <c r="BQK1" s="67"/>
      <c r="BQL1" s="67"/>
      <c r="BQM1" s="67"/>
      <c r="BQN1" s="92"/>
      <c r="BQO1" s="67"/>
      <c r="BQP1" s="67"/>
      <c r="BQQ1" s="67"/>
      <c r="BQR1" s="67"/>
      <c r="BQS1" s="67"/>
      <c r="BQT1" s="67"/>
      <c r="BQU1" s="67"/>
      <c r="BQV1" s="67"/>
      <c r="BQW1" s="67"/>
      <c r="BQX1" s="67"/>
      <c r="BQY1" s="67"/>
      <c r="BQZ1" s="67"/>
      <c r="BRA1" s="67"/>
      <c r="BRB1" s="67"/>
      <c r="BRC1" s="67"/>
      <c r="BRD1" s="92"/>
      <c r="BRE1" s="67"/>
      <c r="BRF1" s="67"/>
      <c r="BRG1" s="67"/>
      <c r="BRH1" s="67"/>
      <c r="BRI1" s="67"/>
      <c r="BRJ1" s="67"/>
      <c r="BRK1" s="67"/>
      <c r="BRL1" s="67"/>
      <c r="BRM1" s="67"/>
      <c r="BRN1" s="67"/>
      <c r="BRO1" s="67"/>
      <c r="BRP1" s="67"/>
      <c r="BRQ1" s="67"/>
      <c r="BRR1" s="67"/>
      <c r="BRS1" s="67"/>
      <c r="BRT1" s="92"/>
      <c r="BRU1" s="67"/>
      <c r="BRV1" s="67"/>
      <c r="BRW1" s="67"/>
      <c r="BRX1" s="67"/>
      <c r="BRY1" s="67"/>
      <c r="BRZ1" s="67"/>
      <c r="BSA1" s="67"/>
      <c r="BSB1" s="67"/>
      <c r="BSC1" s="67"/>
      <c r="BSD1" s="67"/>
      <c r="BSE1" s="67"/>
      <c r="BSF1" s="67"/>
      <c r="BSG1" s="67"/>
      <c r="BSH1" s="67"/>
      <c r="BSI1" s="67"/>
      <c r="BSJ1" s="92"/>
      <c r="BSK1" s="67"/>
      <c r="BSL1" s="67"/>
      <c r="BSM1" s="67"/>
      <c r="BSN1" s="67"/>
      <c r="BSO1" s="67"/>
      <c r="BSP1" s="67"/>
      <c r="BSQ1" s="67"/>
      <c r="BSR1" s="67"/>
      <c r="BSS1" s="67"/>
      <c r="BST1" s="67"/>
      <c r="BSU1" s="67"/>
      <c r="BSV1" s="67"/>
      <c r="BSW1" s="67"/>
      <c r="BSX1" s="67"/>
      <c r="BSY1" s="67"/>
      <c r="BSZ1" s="92"/>
      <c r="BTA1" s="67"/>
      <c r="BTB1" s="67"/>
      <c r="BTC1" s="67"/>
      <c r="BTD1" s="67"/>
      <c r="BTE1" s="67"/>
      <c r="BTF1" s="67"/>
      <c r="BTG1" s="67"/>
      <c r="BTH1" s="67"/>
      <c r="BTI1" s="67"/>
      <c r="BTJ1" s="67"/>
      <c r="BTK1" s="67"/>
      <c r="BTL1" s="67"/>
      <c r="BTM1" s="67"/>
      <c r="BTN1" s="67"/>
      <c r="BTO1" s="67"/>
      <c r="BTP1" s="92"/>
      <c r="BTQ1" s="67"/>
      <c r="BTR1" s="67"/>
      <c r="BTS1" s="67"/>
      <c r="BTT1" s="67"/>
      <c r="BTU1" s="67"/>
      <c r="BTV1" s="67"/>
      <c r="BTW1" s="67"/>
      <c r="BTX1" s="67"/>
      <c r="BTY1" s="67"/>
      <c r="BTZ1" s="67"/>
      <c r="BUA1" s="67"/>
      <c r="BUB1" s="67"/>
      <c r="BUC1" s="67"/>
      <c r="BUD1" s="67"/>
      <c r="BUE1" s="67"/>
      <c r="BUF1" s="92"/>
      <c r="BUG1" s="67"/>
      <c r="BUH1" s="67"/>
      <c r="BUI1" s="67"/>
      <c r="BUJ1" s="67"/>
      <c r="BUK1" s="67"/>
      <c r="BUL1" s="67"/>
      <c r="BUM1" s="67"/>
      <c r="BUN1" s="67"/>
      <c r="BUO1" s="67"/>
      <c r="BUP1" s="67"/>
      <c r="BUQ1" s="67"/>
      <c r="BUR1" s="67"/>
      <c r="BUS1" s="67"/>
      <c r="BUT1" s="67"/>
      <c r="BUU1" s="67"/>
      <c r="BUV1" s="92"/>
      <c r="BUW1" s="67"/>
      <c r="BUX1" s="67"/>
      <c r="BUY1" s="67"/>
      <c r="BUZ1" s="67"/>
      <c r="BVA1" s="67"/>
      <c r="BVB1" s="67"/>
      <c r="BVC1" s="67"/>
      <c r="BVD1" s="67"/>
      <c r="BVE1" s="67"/>
      <c r="BVF1" s="67"/>
      <c r="BVG1" s="67"/>
      <c r="BVH1" s="67"/>
      <c r="BVI1" s="67"/>
      <c r="BVJ1" s="67"/>
      <c r="BVK1" s="67"/>
      <c r="BVL1" s="92"/>
      <c r="BVM1" s="67"/>
      <c r="BVN1" s="67"/>
      <c r="BVO1" s="67"/>
      <c r="BVP1" s="67"/>
      <c r="BVQ1" s="67"/>
      <c r="BVR1" s="67"/>
      <c r="BVS1" s="67"/>
      <c r="BVT1" s="67"/>
      <c r="BVU1" s="67"/>
      <c r="BVV1" s="67"/>
      <c r="BVW1" s="67"/>
      <c r="BVX1" s="67"/>
      <c r="BVY1" s="67"/>
      <c r="BVZ1" s="67"/>
      <c r="BWA1" s="67"/>
      <c r="BWB1" s="92"/>
      <c r="BWC1" s="67"/>
      <c r="BWD1" s="67"/>
      <c r="BWE1" s="67"/>
      <c r="BWF1" s="67"/>
      <c r="BWG1" s="67"/>
      <c r="BWH1" s="67"/>
      <c r="BWI1" s="67"/>
      <c r="BWJ1" s="67"/>
      <c r="BWK1" s="67"/>
      <c r="BWL1" s="67"/>
      <c r="BWM1" s="67"/>
      <c r="BWN1" s="67"/>
      <c r="BWO1" s="67"/>
      <c r="BWP1" s="67"/>
      <c r="BWQ1" s="67"/>
      <c r="BWR1" s="92"/>
      <c r="BWS1" s="67"/>
      <c r="BWT1" s="67"/>
      <c r="BWU1" s="67"/>
      <c r="BWV1" s="67"/>
      <c r="BWW1" s="67"/>
      <c r="BWX1" s="67"/>
      <c r="BWY1" s="67"/>
      <c r="BWZ1" s="67"/>
      <c r="BXA1" s="67"/>
      <c r="BXB1" s="67"/>
      <c r="BXC1" s="67"/>
      <c r="BXD1" s="67"/>
      <c r="BXE1" s="67"/>
      <c r="BXF1" s="67"/>
      <c r="BXG1" s="67"/>
      <c r="BXH1" s="92"/>
      <c r="BXI1" s="67"/>
      <c r="BXJ1" s="67"/>
      <c r="BXK1" s="67"/>
      <c r="BXL1" s="67"/>
      <c r="BXM1" s="67"/>
      <c r="BXN1" s="67"/>
      <c r="BXO1" s="67"/>
      <c r="BXP1" s="67"/>
      <c r="BXQ1" s="67"/>
      <c r="BXR1" s="67"/>
      <c r="BXS1" s="67"/>
      <c r="BXT1" s="67"/>
      <c r="BXU1" s="67"/>
      <c r="BXV1" s="67"/>
      <c r="BXW1" s="67"/>
      <c r="BXX1" s="92"/>
      <c r="BXY1" s="67"/>
      <c r="BXZ1" s="67"/>
      <c r="BYA1" s="67"/>
      <c r="BYB1" s="67"/>
      <c r="BYC1" s="67"/>
      <c r="BYD1" s="67"/>
      <c r="BYE1" s="67"/>
      <c r="BYF1" s="67"/>
      <c r="BYG1" s="67"/>
      <c r="BYH1" s="67"/>
      <c r="BYI1" s="67"/>
      <c r="BYJ1" s="67"/>
      <c r="BYK1" s="67"/>
      <c r="BYL1" s="67"/>
      <c r="BYM1" s="67"/>
      <c r="BYN1" s="92"/>
      <c r="BYO1" s="67"/>
      <c r="BYP1" s="67"/>
      <c r="BYQ1" s="67"/>
      <c r="BYR1" s="67"/>
      <c r="BYS1" s="67"/>
      <c r="BYT1" s="67"/>
      <c r="BYU1" s="67"/>
      <c r="BYV1" s="67"/>
      <c r="BYW1" s="67"/>
      <c r="BYX1" s="67"/>
      <c r="BYY1" s="67"/>
      <c r="BYZ1" s="67"/>
      <c r="BZA1" s="67"/>
      <c r="BZB1" s="67"/>
      <c r="BZC1" s="67"/>
      <c r="BZD1" s="92"/>
      <c r="BZE1" s="67"/>
      <c r="BZF1" s="67"/>
      <c r="BZG1" s="67"/>
      <c r="BZH1" s="67"/>
      <c r="BZI1" s="67"/>
      <c r="BZJ1" s="67"/>
      <c r="BZK1" s="67"/>
      <c r="BZL1" s="67"/>
      <c r="BZM1" s="67"/>
      <c r="BZN1" s="67"/>
      <c r="BZO1" s="67"/>
      <c r="BZP1" s="67"/>
      <c r="BZQ1" s="67"/>
      <c r="BZR1" s="67"/>
      <c r="BZS1" s="67"/>
      <c r="BZT1" s="92"/>
      <c r="BZU1" s="67"/>
      <c r="BZV1" s="67"/>
      <c r="BZW1" s="67"/>
      <c r="BZX1" s="67"/>
      <c r="BZY1" s="67"/>
      <c r="BZZ1" s="67"/>
      <c r="CAA1" s="67"/>
      <c r="CAB1" s="67"/>
      <c r="CAC1" s="67"/>
      <c r="CAD1" s="67"/>
      <c r="CAE1" s="67"/>
      <c r="CAF1" s="67"/>
      <c r="CAG1" s="67"/>
      <c r="CAH1" s="67"/>
      <c r="CAI1" s="67"/>
      <c r="CAJ1" s="92"/>
      <c r="CAK1" s="67"/>
      <c r="CAL1" s="67"/>
      <c r="CAM1" s="67"/>
      <c r="CAN1" s="67"/>
      <c r="CAO1" s="67"/>
      <c r="CAP1" s="67"/>
      <c r="CAQ1" s="67"/>
      <c r="CAR1" s="67"/>
      <c r="CAS1" s="67"/>
      <c r="CAT1" s="67"/>
      <c r="CAU1" s="67"/>
      <c r="CAV1" s="67"/>
      <c r="CAW1" s="67"/>
      <c r="CAX1" s="67"/>
      <c r="CAY1" s="67"/>
      <c r="CAZ1" s="92"/>
      <c r="CBA1" s="67"/>
      <c r="CBB1" s="67"/>
      <c r="CBC1" s="67"/>
      <c r="CBD1" s="67"/>
      <c r="CBE1" s="67"/>
      <c r="CBF1" s="67"/>
      <c r="CBG1" s="67"/>
      <c r="CBH1" s="67"/>
      <c r="CBI1" s="67"/>
      <c r="CBJ1" s="67"/>
      <c r="CBK1" s="67"/>
      <c r="CBL1" s="67"/>
      <c r="CBM1" s="67"/>
      <c r="CBN1" s="67"/>
      <c r="CBO1" s="67"/>
      <c r="CBP1" s="92"/>
      <c r="CBQ1" s="67"/>
      <c r="CBR1" s="67"/>
      <c r="CBS1" s="67"/>
      <c r="CBT1" s="67"/>
      <c r="CBU1" s="67"/>
      <c r="CBV1" s="67"/>
      <c r="CBW1" s="67"/>
      <c r="CBX1" s="67"/>
      <c r="CBY1" s="67"/>
      <c r="CBZ1" s="67"/>
      <c r="CCA1" s="67"/>
      <c r="CCB1" s="67"/>
      <c r="CCC1" s="67"/>
      <c r="CCD1" s="67"/>
      <c r="CCE1" s="67"/>
      <c r="CCF1" s="92"/>
      <c r="CCG1" s="67"/>
      <c r="CCH1" s="67"/>
      <c r="CCI1" s="67"/>
      <c r="CCJ1" s="67"/>
      <c r="CCK1" s="67"/>
      <c r="CCL1" s="67"/>
      <c r="CCM1" s="67"/>
      <c r="CCN1" s="67"/>
      <c r="CCO1" s="67"/>
      <c r="CCP1" s="67"/>
      <c r="CCQ1" s="67"/>
      <c r="CCR1" s="67"/>
      <c r="CCS1" s="67"/>
      <c r="CCT1" s="67"/>
      <c r="CCU1" s="67"/>
      <c r="CCV1" s="92"/>
      <c r="CCW1" s="67"/>
      <c r="CCX1" s="67"/>
      <c r="CCY1" s="67"/>
      <c r="CCZ1" s="67"/>
      <c r="CDA1" s="67"/>
      <c r="CDB1" s="67"/>
      <c r="CDC1" s="67"/>
      <c r="CDD1" s="67"/>
      <c r="CDE1" s="67"/>
      <c r="CDF1" s="67"/>
      <c r="CDG1" s="67"/>
      <c r="CDH1" s="67"/>
      <c r="CDI1" s="67"/>
      <c r="CDJ1" s="67"/>
      <c r="CDK1" s="67"/>
      <c r="CDL1" s="92"/>
      <c r="CDM1" s="67"/>
      <c r="CDN1" s="67"/>
      <c r="CDO1" s="67"/>
      <c r="CDP1" s="67"/>
      <c r="CDQ1" s="67"/>
      <c r="CDR1" s="67"/>
      <c r="CDS1" s="67"/>
      <c r="CDT1" s="67"/>
      <c r="CDU1" s="67"/>
      <c r="CDV1" s="67"/>
      <c r="CDW1" s="67"/>
      <c r="CDX1" s="67"/>
      <c r="CDY1" s="67"/>
      <c r="CDZ1" s="67"/>
      <c r="CEA1" s="67"/>
      <c r="CEB1" s="92"/>
      <c r="CEC1" s="67"/>
      <c r="CED1" s="67"/>
      <c r="CEE1" s="67"/>
      <c r="CEF1" s="67"/>
      <c r="CEG1" s="67"/>
      <c r="CEH1" s="67"/>
      <c r="CEI1" s="67"/>
      <c r="CEJ1" s="67"/>
      <c r="CEK1" s="67"/>
      <c r="CEL1" s="67"/>
      <c r="CEM1" s="67"/>
      <c r="CEN1" s="67"/>
      <c r="CEO1" s="67"/>
      <c r="CEP1" s="67"/>
      <c r="CEQ1" s="67"/>
      <c r="CER1" s="92"/>
      <c r="CES1" s="67"/>
      <c r="CET1" s="67"/>
      <c r="CEU1" s="67"/>
      <c r="CEV1" s="67"/>
      <c r="CEW1" s="67"/>
      <c r="CEX1" s="67"/>
      <c r="CEY1" s="67"/>
      <c r="CEZ1" s="67"/>
      <c r="CFA1" s="67"/>
      <c r="CFB1" s="67"/>
      <c r="CFC1" s="67"/>
      <c r="CFD1" s="67"/>
      <c r="CFE1" s="67"/>
      <c r="CFF1" s="67"/>
      <c r="CFG1" s="67"/>
      <c r="CFH1" s="92"/>
      <c r="CFI1" s="67"/>
      <c r="CFJ1" s="67"/>
      <c r="CFK1" s="67"/>
      <c r="CFL1" s="67"/>
      <c r="CFM1" s="67"/>
      <c r="CFN1" s="67"/>
      <c r="CFO1" s="67"/>
      <c r="CFP1" s="67"/>
      <c r="CFQ1" s="67"/>
      <c r="CFR1" s="67"/>
      <c r="CFS1" s="67"/>
      <c r="CFT1" s="67"/>
      <c r="CFU1" s="67"/>
      <c r="CFV1" s="67"/>
      <c r="CFW1" s="67"/>
      <c r="CFX1" s="92"/>
      <c r="CFY1" s="67"/>
      <c r="CFZ1" s="67"/>
      <c r="CGA1" s="67"/>
      <c r="CGB1" s="67"/>
      <c r="CGC1" s="67"/>
      <c r="CGD1" s="67"/>
      <c r="CGE1" s="67"/>
      <c r="CGF1" s="67"/>
      <c r="CGG1" s="67"/>
      <c r="CGH1" s="67"/>
      <c r="CGI1" s="67"/>
      <c r="CGJ1" s="67"/>
      <c r="CGK1" s="67"/>
      <c r="CGL1" s="67"/>
      <c r="CGM1" s="67"/>
      <c r="CGN1" s="92"/>
      <c r="CGO1" s="67"/>
      <c r="CGP1" s="67"/>
      <c r="CGQ1" s="67"/>
      <c r="CGR1" s="67"/>
      <c r="CGS1" s="67"/>
      <c r="CGT1" s="67"/>
      <c r="CGU1" s="67"/>
      <c r="CGV1" s="67"/>
      <c r="CGW1" s="67"/>
      <c r="CGX1" s="67"/>
      <c r="CGY1" s="67"/>
      <c r="CGZ1" s="67"/>
      <c r="CHA1" s="67"/>
      <c r="CHB1" s="67"/>
      <c r="CHC1" s="67"/>
      <c r="CHD1" s="92"/>
      <c r="CHE1" s="67"/>
      <c r="CHF1" s="67"/>
      <c r="CHG1" s="67"/>
      <c r="CHH1" s="67"/>
      <c r="CHI1" s="67"/>
      <c r="CHJ1" s="67"/>
      <c r="CHK1" s="67"/>
      <c r="CHL1" s="67"/>
      <c r="CHM1" s="67"/>
      <c r="CHN1" s="67"/>
      <c r="CHO1" s="67"/>
      <c r="CHP1" s="67"/>
      <c r="CHQ1" s="67"/>
      <c r="CHR1" s="67"/>
      <c r="CHS1" s="67"/>
      <c r="CHT1" s="92"/>
      <c r="CHU1" s="67"/>
      <c r="CHV1" s="67"/>
      <c r="CHW1" s="67"/>
      <c r="CHX1" s="67"/>
      <c r="CHY1" s="67"/>
      <c r="CHZ1" s="67"/>
      <c r="CIA1" s="67"/>
      <c r="CIB1" s="67"/>
      <c r="CIC1" s="67"/>
      <c r="CID1" s="67"/>
      <c r="CIE1" s="67"/>
      <c r="CIF1" s="67"/>
      <c r="CIG1" s="67"/>
      <c r="CIH1" s="67"/>
      <c r="CII1" s="67"/>
      <c r="CIJ1" s="92"/>
      <c r="CIK1" s="67"/>
      <c r="CIL1" s="67"/>
      <c r="CIM1" s="67"/>
      <c r="CIN1" s="67"/>
      <c r="CIO1" s="67"/>
      <c r="CIP1" s="67"/>
      <c r="CIQ1" s="67"/>
      <c r="CIR1" s="67"/>
      <c r="CIS1" s="67"/>
      <c r="CIT1" s="67"/>
      <c r="CIU1" s="67"/>
      <c r="CIV1" s="67"/>
      <c r="CIW1" s="67"/>
      <c r="CIX1" s="67"/>
      <c r="CIY1" s="67"/>
      <c r="CIZ1" s="92"/>
      <c r="CJA1" s="67"/>
      <c r="CJB1" s="67"/>
      <c r="CJC1" s="67"/>
      <c r="CJD1" s="67"/>
      <c r="CJE1" s="67"/>
      <c r="CJF1" s="67"/>
      <c r="CJG1" s="67"/>
      <c r="CJH1" s="67"/>
      <c r="CJI1" s="67"/>
      <c r="CJJ1" s="67"/>
      <c r="CJK1" s="67"/>
      <c r="CJL1" s="67"/>
      <c r="CJM1" s="67"/>
      <c r="CJN1" s="67"/>
      <c r="CJO1" s="67"/>
      <c r="CJP1" s="92"/>
      <c r="CJQ1" s="67"/>
      <c r="CJR1" s="67"/>
      <c r="CJS1" s="67"/>
      <c r="CJT1" s="67"/>
      <c r="CJU1" s="67"/>
      <c r="CJV1" s="67"/>
      <c r="CJW1" s="67"/>
      <c r="CJX1" s="67"/>
      <c r="CJY1" s="67"/>
      <c r="CJZ1" s="67"/>
      <c r="CKA1" s="67"/>
      <c r="CKB1" s="67"/>
      <c r="CKC1" s="67"/>
      <c r="CKD1" s="67"/>
      <c r="CKE1" s="67"/>
      <c r="CKF1" s="92"/>
      <c r="CKG1" s="67"/>
      <c r="CKH1" s="67"/>
      <c r="CKI1" s="67"/>
      <c r="CKJ1" s="67"/>
      <c r="CKK1" s="67"/>
      <c r="CKL1" s="67"/>
      <c r="CKM1" s="67"/>
      <c r="CKN1" s="67"/>
      <c r="CKO1" s="67"/>
      <c r="CKP1" s="67"/>
      <c r="CKQ1" s="67"/>
      <c r="CKR1" s="67"/>
      <c r="CKS1" s="67"/>
      <c r="CKT1" s="67"/>
      <c r="CKU1" s="67"/>
      <c r="CKV1" s="92"/>
      <c r="CKW1" s="67"/>
      <c r="CKX1" s="67"/>
      <c r="CKY1" s="67"/>
      <c r="CKZ1" s="67"/>
      <c r="CLA1" s="67"/>
      <c r="CLB1" s="67"/>
      <c r="CLC1" s="67"/>
      <c r="CLD1" s="67"/>
      <c r="CLE1" s="67"/>
      <c r="CLF1" s="67"/>
      <c r="CLG1" s="67"/>
      <c r="CLH1" s="67"/>
      <c r="CLI1" s="67"/>
      <c r="CLJ1" s="67"/>
      <c r="CLK1" s="67"/>
      <c r="CLL1" s="92"/>
      <c r="CLM1" s="67"/>
      <c r="CLN1" s="67"/>
      <c r="CLO1" s="67"/>
      <c r="CLP1" s="67"/>
      <c r="CLQ1" s="67"/>
      <c r="CLR1" s="67"/>
      <c r="CLS1" s="67"/>
      <c r="CLT1" s="67"/>
      <c r="CLU1" s="67"/>
      <c r="CLV1" s="67"/>
      <c r="CLW1" s="67"/>
      <c r="CLX1" s="67"/>
      <c r="CLY1" s="67"/>
      <c r="CLZ1" s="67"/>
      <c r="CMA1" s="67"/>
      <c r="CMB1" s="92"/>
      <c r="CMC1" s="67"/>
      <c r="CMD1" s="67"/>
      <c r="CME1" s="67"/>
      <c r="CMF1" s="67"/>
      <c r="CMG1" s="67"/>
      <c r="CMH1" s="67"/>
      <c r="CMI1" s="67"/>
      <c r="CMJ1" s="67"/>
      <c r="CMK1" s="67"/>
      <c r="CML1" s="67"/>
      <c r="CMM1" s="67"/>
      <c r="CMN1" s="67"/>
      <c r="CMO1" s="67"/>
      <c r="CMP1" s="67"/>
      <c r="CMQ1" s="67"/>
      <c r="CMR1" s="92"/>
      <c r="CMS1" s="67"/>
      <c r="CMT1" s="67"/>
      <c r="CMU1" s="67"/>
      <c r="CMV1" s="67"/>
      <c r="CMW1" s="67"/>
      <c r="CMX1" s="67"/>
      <c r="CMY1" s="67"/>
      <c r="CMZ1" s="67"/>
      <c r="CNA1" s="67"/>
      <c r="CNB1" s="67"/>
      <c r="CNC1" s="67"/>
      <c r="CND1" s="67"/>
      <c r="CNE1" s="67"/>
      <c r="CNF1" s="67"/>
      <c r="CNG1" s="67"/>
      <c r="CNH1" s="92"/>
      <c r="CNI1" s="67"/>
      <c r="CNJ1" s="67"/>
      <c r="CNK1" s="67"/>
      <c r="CNL1" s="67"/>
      <c r="CNM1" s="67"/>
      <c r="CNN1" s="67"/>
      <c r="CNO1" s="67"/>
      <c r="CNP1" s="67"/>
      <c r="CNQ1" s="67"/>
      <c r="CNR1" s="67"/>
      <c r="CNS1" s="67"/>
      <c r="CNT1" s="67"/>
      <c r="CNU1" s="67"/>
      <c r="CNV1" s="67"/>
      <c r="CNW1" s="67"/>
      <c r="CNX1" s="92"/>
      <c r="CNY1" s="67"/>
      <c r="CNZ1" s="67"/>
      <c r="COA1" s="67"/>
      <c r="COB1" s="67"/>
      <c r="COC1" s="67"/>
      <c r="COD1" s="67"/>
      <c r="COE1" s="67"/>
      <c r="COF1" s="67"/>
      <c r="COG1" s="67"/>
      <c r="COH1" s="67"/>
      <c r="COI1" s="67"/>
      <c r="COJ1" s="67"/>
      <c r="COK1" s="67"/>
      <c r="COL1" s="67"/>
      <c r="COM1" s="67"/>
      <c r="CON1" s="92"/>
      <c r="COO1" s="67"/>
      <c r="COP1" s="67"/>
      <c r="COQ1" s="67"/>
      <c r="COR1" s="67"/>
      <c r="COS1" s="67"/>
      <c r="COT1" s="67"/>
      <c r="COU1" s="67"/>
      <c r="COV1" s="67"/>
      <c r="COW1" s="67"/>
      <c r="COX1" s="67"/>
      <c r="COY1" s="67"/>
      <c r="COZ1" s="67"/>
      <c r="CPA1" s="67"/>
      <c r="CPB1" s="67"/>
      <c r="CPC1" s="67"/>
      <c r="CPD1" s="92"/>
      <c r="CPE1" s="67"/>
      <c r="CPF1" s="67"/>
      <c r="CPG1" s="67"/>
      <c r="CPH1" s="67"/>
      <c r="CPI1" s="67"/>
      <c r="CPJ1" s="67"/>
      <c r="CPK1" s="67"/>
      <c r="CPL1" s="67"/>
      <c r="CPM1" s="67"/>
      <c r="CPN1" s="67"/>
      <c r="CPO1" s="67"/>
      <c r="CPP1" s="67"/>
      <c r="CPQ1" s="67"/>
      <c r="CPR1" s="67"/>
      <c r="CPS1" s="67"/>
      <c r="CPT1" s="92"/>
      <c r="CPU1" s="67"/>
      <c r="CPV1" s="67"/>
      <c r="CPW1" s="67"/>
      <c r="CPX1" s="67"/>
      <c r="CPY1" s="67"/>
      <c r="CPZ1" s="67"/>
      <c r="CQA1" s="67"/>
      <c r="CQB1" s="67"/>
      <c r="CQC1" s="67"/>
      <c r="CQD1" s="67"/>
      <c r="CQE1" s="67"/>
      <c r="CQF1" s="67"/>
      <c r="CQG1" s="67"/>
      <c r="CQH1" s="67"/>
      <c r="CQI1" s="67"/>
      <c r="CQJ1" s="92"/>
      <c r="CQK1" s="67"/>
      <c r="CQL1" s="67"/>
      <c r="CQM1" s="67"/>
      <c r="CQN1" s="67"/>
      <c r="CQO1" s="67"/>
      <c r="CQP1" s="67"/>
      <c r="CQQ1" s="67"/>
      <c r="CQR1" s="67"/>
      <c r="CQS1" s="67"/>
      <c r="CQT1" s="67"/>
      <c r="CQU1" s="67"/>
      <c r="CQV1" s="67"/>
      <c r="CQW1" s="67"/>
      <c r="CQX1" s="67"/>
      <c r="CQY1" s="67"/>
      <c r="CQZ1" s="92"/>
      <c r="CRA1" s="67"/>
      <c r="CRB1" s="67"/>
      <c r="CRC1" s="67"/>
      <c r="CRD1" s="67"/>
      <c r="CRE1" s="67"/>
      <c r="CRF1" s="67"/>
      <c r="CRG1" s="67"/>
      <c r="CRH1" s="67"/>
      <c r="CRI1" s="67"/>
      <c r="CRJ1" s="67"/>
      <c r="CRK1" s="67"/>
      <c r="CRL1" s="67"/>
      <c r="CRM1" s="67"/>
      <c r="CRN1" s="67"/>
      <c r="CRO1" s="67"/>
      <c r="CRP1" s="92"/>
      <c r="CRQ1" s="67"/>
      <c r="CRR1" s="67"/>
      <c r="CRS1" s="67"/>
      <c r="CRT1" s="67"/>
      <c r="CRU1" s="67"/>
      <c r="CRV1" s="67"/>
      <c r="CRW1" s="67"/>
      <c r="CRX1" s="67"/>
      <c r="CRY1" s="67"/>
      <c r="CRZ1" s="67"/>
      <c r="CSA1" s="67"/>
      <c r="CSB1" s="67"/>
      <c r="CSC1" s="67"/>
      <c r="CSD1" s="67"/>
      <c r="CSE1" s="67"/>
      <c r="CSF1" s="92"/>
      <c r="CSG1" s="67"/>
      <c r="CSH1" s="67"/>
      <c r="CSI1" s="67"/>
      <c r="CSJ1" s="67"/>
      <c r="CSK1" s="67"/>
      <c r="CSL1" s="67"/>
      <c r="CSM1" s="67"/>
      <c r="CSN1" s="67"/>
      <c r="CSO1" s="67"/>
      <c r="CSP1" s="67"/>
      <c r="CSQ1" s="67"/>
      <c r="CSR1" s="67"/>
      <c r="CSS1" s="67"/>
      <c r="CST1" s="67"/>
      <c r="CSU1" s="67"/>
      <c r="CSV1" s="92"/>
      <c r="CSW1" s="67"/>
      <c r="CSX1" s="67"/>
      <c r="CSY1" s="67"/>
      <c r="CSZ1" s="67"/>
      <c r="CTA1" s="67"/>
      <c r="CTB1" s="67"/>
      <c r="CTC1" s="67"/>
      <c r="CTD1" s="67"/>
      <c r="CTE1" s="67"/>
      <c r="CTF1" s="67"/>
      <c r="CTG1" s="67"/>
      <c r="CTH1" s="67"/>
      <c r="CTI1" s="67"/>
      <c r="CTJ1" s="67"/>
      <c r="CTK1" s="67"/>
      <c r="CTL1" s="92"/>
      <c r="CTM1" s="67"/>
      <c r="CTN1" s="67"/>
      <c r="CTO1" s="67"/>
      <c r="CTP1" s="67"/>
      <c r="CTQ1" s="67"/>
      <c r="CTR1" s="67"/>
      <c r="CTS1" s="67"/>
      <c r="CTT1" s="67"/>
      <c r="CTU1" s="67"/>
      <c r="CTV1" s="67"/>
      <c r="CTW1" s="67"/>
      <c r="CTX1" s="67"/>
      <c r="CTY1" s="67"/>
      <c r="CTZ1" s="67"/>
      <c r="CUA1" s="67"/>
      <c r="CUB1" s="92"/>
      <c r="CUC1" s="67"/>
      <c r="CUD1" s="67"/>
      <c r="CUE1" s="67"/>
      <c r="CUF1" s="67"/>
      <c r="CUG1" s="67"/>
      <c r="CUH1" s="67"/>
      <c r="CUI1" s="67"/>
      <c r="CUJ1" s="67"/>
      <c r="CUK1" s="67"/>
      <c r="CUL1" s="67"/>
      <c r="CUM1" s="67"/>
      <c r="CUN1" s="67"/>
      <c r="CUO1" s="67"/>
      <c r="CUP1" s="67"/>
      <c r="CUQ1" s="67"/>
      <c r="CUR1" s="92"/>
      <c r="CUS1" s="67"/>
      <c r="CUT1" s="67"/>
      <c r="CUU1" s="67"/>
      <c r="CUV1" s="67"/>
      <c r="CUW1" s="67"/>
      <c r="CUX1" s="67"/>
      <c r="CUY1" s="67"/>
      <c r="CUZ1" s="67"/>
      <c r="CVA1" s="67"/>
      <c r="CVB1" s="67"/>
      <c r="CVC1" s="67"/>
      <c r="CVD1" s="67"/>
      <c r="CVE1" s="67"/>
      <c r="CVF1" s="67"/>
      <c r="CVG1" s="67"/>
      <c r="CVH1" s="92"/>
      <c r="CVI1" s="67"/>
      <c r="CVJ1" s="67"/>
      <c r="CVK1" s="67"/>
      <c r="CVL1" s="67"/>
      <c r="CVM1" s="67"/>
      <c r="CVN1" s="67"/>
      <c r="CVO1" s="67"/>
      <c r="CVP1" s="67"/>
      <c r="CVQ1" s="67"/>
      <c r="CVR1" s="67"/>
      <c r="CVS1" s="67"/>
      <c r="CVT1" s="67"/>
      <c r="CVU1" s="67"/>
      <c r="CVV1" s="67"/>
      <c r="CVW1" s="67"/>
      <c r="CVX1" s="92"/>
      <c r="CVY1" s="67"/>
      <c r="CVZ1" s="67"/>
      <c r="CWA1" s="67"/>
      <c r="CWB1" s="67"/>
      <c r="CWC1" s="67"/>
      <c r="CWD1" s="67"/>
      <c r="CWE1" s="67"/>
      <c r="CWF1" s="67"/>
      <c r="CWG1" s="67"/>
      <c r="CWH1" s="67"/>
      <c r="CWI1" s="67"/>
      <c r="CWJ1" s="67"/>
      <c r="CWK1" s="67"/>
      <c r="CWL1" s="67"/>
      <c r="CWM1" s="67"/>
      <c r="CWN1" s="92"/>
      <c r="CWO1" s="67"/>
      <c r="CWP1" s="67"/>
      <c r="CWQ1" s="67"/>
      <c r="CWR1" s="67"/>
      <c r="CWS1" s="67"/>
      <c r="CWT1" s="67"/>
      <c r="CWU1" s="67"/>
      <c r="CWV1" s="67"/>
      <c r="CWW1" s="67"/>
      <c r="CWX1" s="67"/>
      <c r="CWY1" s="67"/>
      <c r="CWZ1" s="67"/>
      <c r="CXA1" s="67"/>
      <c r="CXB1" s="67"/>
      <c r="CXC1" s="67"/>
      <c r="CXD1" s="92"/>
      <c r="CXE1" s="67"/>
      <c r="CXF1" s="67"/>
      <c r="CXG1" s="67"/>
      <c r="CXH1" s="67"/>
      <c r="CXI1" s="67"/>
      <c r="CXJ1" s="67"/>
      <c r="CXK1" s="67"/>
      <c r="CXL1" s="67"/>
      <c r="CXM1" s="67"/>
      <c r="CXN1" s="67"/>
      <c r="CXO1" s="67"/>
      <c r="CXP1" s="67"/>
      <c r="CXQ1" s="67"/>
      <c r="CXR1" s="67"/>
      <c r="CXS1" s="67"/>
      <c r="CXT1" s="92"/>
      <c r="CXU1" s="67"/>
      <c r="CXV1" s="67"/>
      <c r="CXW1" s="67"/>
      <c r="CXX1" s="67"/>
      <c r="CXY1" s="67"/>
      <c r="CXZ1" s="67"/>
      <c r="CYA1" s="67"/>
      <c r="CYB1" s="67"/>
      <c r="CYC1" s="67"/>
      <c r="CYD1" s="67"/>
      <c r="CYE1" s="67"/>
      <c r="CYF1" s="67"/>
      <c r="CYG1" s="67"/>
      <c r="CYH1" s="67"/>
      <c r="CYI1" s="67"/>
      <c r="CYJ1" s="92"/>
      <c r="CYK1" s="67"/>
      <c r="CYL1" s="67"/>
      <c r="CYM1" s="67"/>
      <c r="CYN1" s="67"/>
      <c r="CYO1" s="67"/>
      <c r="CYP1" s="67"/>
      <c r="CYQ1" s="67"/>
      <c r="CYR1" s="67"/>
      <c r="CYS1" s="67"/>
      <c r="CYT1" s="67"/>
      <c r="CYU1" s="67"/>
      <c r="CYV1" s="67"/>
      <c r="CYW1" s="67"/>
      <c r="CYX1" s="67"/>
      <c r="CYY1" s="67"/>
      <c r="CYZ1" s="92"/>
      <c r="CZA1" s="67"/>
      <c r="CZB1" s="67"/>
      <c r="CZC1" s="67"/>
      <c r="CZD1" s="67"/>
      <c r="CZE1" s="67"/>
      <c r="CZF1" s="67"/>
      <c r="CZG1" s="67"/>
      <c r="CZH1" s="67"/>
      <c r="CZI1" s="67"/>
      <c r="CZJ1" s="67"/>
      <c r="CZK1" s="67"/>
      <c r="CZL1" s="67"/>
      <c r="CZM1" s="67"/>
      <c r="CZN1" s="67"/>
      <c r="CZO1" s="67"/>
      <c r="CZP1" s="92"/>
      <c r="CZQ1" s="67"/>
      <c r="CZR1" s="67"/>
      <c r="CZS1" s="67"/>
      <c r="CZT1" s="67"/>
      <c r="CZU1" s="67"/>
      <c r="CZV1" s="67"/>
      <c r="CZW1" s="67"/>
      <c r="CZX1" s="67"/>
      <c r="CZY1" s="67"/>
      <c r="CZZ1" s="67"/>
      <c r="DAA1" s="67"/>
      <c r="DAB1" s="67"/>
      <c r="DAC1" s="67"/>
      <c r="DAD1" s="67"/>
      <c r="DAE1" s="67"/>
      <c r="DAF1" s="92"/>
      <c r="DAG1" s="67"/>
      <c r="DAH1" s="67"/>
      <c r="DAI1" s="67"/>
      <c r="DAJ1" s="67"/>
      <c r="DAK1" s="67"/>
      <c r="DAL1" s="67"/>
      <c r="DAM1" s="67"/>
      <c r="DAN1" s="67"/>
      <c r="DAO1" s="67"/>
      <c r="DAP1" s="67"/>
      <c r="DAQ1" s="67"/>
      <c r="DAR1" s="67"/>
      <c r="DAS1" s="67"/>
      <c r="DAT1" s="67"/>
      <c r="DAU1" s="67"/>
      <c r="DAV1" s="92"/>
      <c r="DAW1" s="67"/>
      <c r="DAX1" s="67"/>
      <c r="DAY1" s="67"/>
      <c r="DAZ1" s="67"/>
      <c r="DBA1" s="67"/>
      <c r="DBB1" s="67"/>
      <c r="DBC1" s="67"/>
      <c r="DBD1" s="67"/>
      <c r="DBE1" s="67"/>
      <c r="DBF1" s="67"/>
      <c r="DBG1" s="67"/>
      <c r="DBH1" s="67"/>
      <c r="DBI1" s="67"/>
      <c r="DBJ1" s="67"/>
      <c r="DBK1" s="67"/>
      <c r="DBL1" s="92"/>
      <c r="DBM1" s="67"/>
      <c r="DBN1" s="67"/>
      <c r="DBO1" s="67"/>
      <c r="DBP1" s="67"/>
      <c r="DBQ1" s="67"/>
      <c r="DBR1" s="67"/>
      <c r="DBS1" s="67"/>
      <c r="DBT1" s="67"/>
      <c r="DBU1" s="67"/>
      <c r="DBV1" s="67"/>
      <c r="DBW1" s="67"/>
      <c r="DBX1" s="67"/>
      <c r="DBY1" s="67"/>
      <c r="DBZ1" s="67"/>
      <c r="DCA1" s="67"/>
      <c r="DCB1" s="92"/>
      <c r="DCC1" s="67"/>
      <c r="DCD1" s="67"/>
      <c r="DCE1" s="67"/>
      <c r="DCF1" s="67"/>
      <c r="DCG1" s="67"/>
      <c r="DCH1" s="67"/>
      <c r="DCI1" s="67"/>
      <c r="DCJ1" s="67"/>
      <c r="DCK1" s="67"/>
      <c r="DCL1" s="67"/>
      <c r="DCM1" s="67"/>
      <c r="DCN1" s="67"/>
      <c r="DCO1" s="67"/>
      <c r="DCP1" s="67"/>
      <c r="DCQ1" s="67"/>
      <c r="DCR1" s="92"/>
      <c r="DCS1" s="67"/>
      <c r="DCT1" s="67"/>
      <c r="DCU1" s="67"/>
      <c r="DCV1" s="67"/>
      <c r="DCW1" s="67"/>
      <c r="DCX1" s="67"/>
      <c r="DCY1" s="67"/>
      <c r="DCZ1" s="67"/>
      <c r="DDA1" s="67"/>
      <c r="DDB1" s="67"/>
      <c r="DDC1" s="67"/>
      <c r="DDD1" s="67"/>
      <c r="DDE1" s="67"/>
      <c r="DDF1" s="67"/>
      <c r="DDG1" s="67"/>
      <c r="DDH1" s="92"/>
      <c r="DDI1" s="67"/>
      <c r="DDJ1" s="67"/>
      <c r="DDK1" s="67"/>
      <c r="DDL1" s="67"/>
      <c r="DDM1" s="67"/>
      <c r="DDN1" s="67"/>
      <c r="DDO1" s="67"/>
      <c r="DDP1" s="67"/>
      <c r="DDQ1" s="67"/>
      <c r="DDR1" s="67"/>
      <c r="DDS1" s="67"/>
      <c r="DDT1" s="67"/>
      <c r="DDU1" s="67"/>
      <c r="DDV1" s="67"/>
      <c r="DDW1" s="67"/>
      <c r="DDX1" s="92"/>
      <c r="DDY1" s="67"/>
      <c r="DDZ1" s="67"/>
      <c r="DEA1" s="67"/>
      <c r="DEB1" s="67"/>
      <c r="DEC1" s="67"/>
      <c r="DED1" s="67"/>
      <c r="DEE1" s="67"/>
      <c r="DEF1" s="67"/>
      <c r="DEG1" s="67"/>
      <c r="DEH1" s="67"/>
      <c r="DEI1" s="67"/>
      <c r="DEJ1" s="67"/>
      <c r="DEK1" s="67"/>
      <c r="DEL1" s="67"/>
      <c r="DEM1" s="67"/>
      <c r="DEN1" s="92"/>
      <c r="DEO1" s="67"/>
      <c r="DEP1" s="67"/>
      <c r="DEQ1" s="67"/>
      <c r="DER1" s="67"/>
      <c r="DES1" s="67"/>
      <c r="DET1" s="67"/>
      <c r="DEU1" s="67"/>
      <c r="DEV1" s="67"/>
      <c r="DEW1" s="67"/>
      <c r="DEX1" s="67"/>
      <c r="DEY1" s="67"/>
      <c r="DEZ1" s="67"/>
      <c r="DFA1" s="67"/>
      <c r="DFB1" s="67"/>
      <c r="DFC1" s="67"/>
      <c r="DFD1" s="92"/>
      <c r="DFE1" s="67"/>
      <c r="DFF1" s="67"/>
      <c r="DFG1" s="67"/>
      <c r="DFH1" s="67"/>
      <c r="DFI1" s="67"/>
      <c r="DFJ1" s="67"/>
      <c r="DFK1" s="67"/>
      <c r="DFL1" s="67"/>
      <c r="DFM1" s="67"/>
      <c r="DFN1" s="67"/>
      <c r="DFO1" s="67"/>
      <c r="DFP1" s="67"/>
      <c r="DFQ1" s="67"/>
      <c r="DFR1" s="67"/>
      <c r="DFS1" s="67"/>
      <c r="DFT1" s="92"/>
      <c r="DFU1" s="67"/>
      <c r="DFV1" s="67"/>
      <c r="DFW1" s="67"/>
      <c r="DFX1" s="67"/>
      <c r="DFY1" s="67"/>
      <c r="DFZ1" s="67"/>
      <c r="DGA1" s="67"/>
      <c r="DGB1" s="67"/>
      <c r="DGC1" s="67"/>
      <c r="DGD1" s="67"/>
      <c r="DGE1" s="67"/>
      <c r="DGF1" s="67"/>
      <c r="DGG1" s="67"/>
      <c r="DGH1" s="67"/>
      <c r="DGI1" s="67"/>
      <c r="DGJ1" s="92"/>
      <c r="DGK1" s="67"/>
      <c r="DGL1" s="67"/>
      <c r="DGM1" s="67"/>
      <c r="DGN1" s="67"/>
      <c r="DGO1" s="67"/>
      <c r="DGP1" s="67"/>
      <c r="DGQ1" s="67"/>
      <c r="DGR1" s="67"/>
      <c r="DGS1" s="67"/>
      <c r="DGT1" s="67"/>
      <c r="DGU1" s="67"/>
      <c r="DGV1" s="67"/>
      <c r="DGW1" s="67"/>
      <c r="DGX1" s="67"/>
      <c r="DGY1" s="67"/>
      <c r="DGZ1" s="92"/>
      <c r="DHA1" s="67"/>
      <c r="DHB1" s="67"/>
      <c r="DHC1" s="67"/>
      <c r="DHD1" s="67"/>
      <c r="DHE1" s="67"/>
      <c r="DHF1" s="67"/>
      <c r="DHG1" s="67"/>
      <c r="DHH1" s="67"/>
      <c r="DHI1" s="67"/>
      <c r="DHJ1" s="67"/>
      <c r="DHK1" s="67"/>
      <c r="DHL1" s="67"/>
      <c r="DHM1" s="67"/>
      <c r="DHN1" s="67"/>
      <c r="DHO1" s="67"/>
      <c r="DHP1" s="92"/>
      <c r="DHQ1" s="67"/>
      <c r="DHR1" s="67"/>
      <c r="DHS1" s="67"/>
      <c r="DHT1" s="67"/>
      <c r="DHU1" s="67"/>
      <c r="DHV1" s="67"/>
      <c r="DHW1" s="67"/>
      <c r="DHX1" s="67"/>
      <c r="DHY1" s="67"/>
      <c r="DHZ1" s="67"/>
      <c r="DIA1" s="67"/>
      <c r="DIB1" s="67"/>
      <c r="DIC1" s="67"/>
      <c r="DID1" s="67"/>
      <c r="DIE1" s="67"/>
      <c r="DIF1" s="92"/>
      <c r="DIG1" s="67"/>
      <c r="DIH1" s="67"/>
      <c r="DII1" s="67"/>
      <c r="DIJ1" s="67"/>
      <c r="DIK1" s="67"/>
      <c r="DIL1" s="67"/>
      <c r="DIM1" s="67"/>
      <c r="DIN1" s="67"/>
      <c r="DIO1" s="67"/>
      <c r="DIP1" s="67"/>
      <c r="DIQ1" s="67"/>
      <c r="DIR1" s="67"/>
      <c r="DIS1" s="67"/>
      <c r="DIT1" s="67"/>
      <c r="DIU1" s="67"/>
      <c r="DIV1" s="92"/>
      <c r="DIW1" s="67"/>
      <c r="DIX1" s="67"/>
      <c r="DIY1" s="67"/>
      <c r="DIZ1" s="67"/>
      <c r="DJA1" s="67"/>
      <c r="DJB1" s="67"/>
      <c r="DJC1" s="67"/>
      <c r="DJD1" s="67"/>
      <c r="DJE1" s="67"/>
      <c r="DJF1" s="67"/>
      <c r="DJG1" s="67"/>
      <c r="DJH1" s="67"/>
      <c r="DJI1" s="67"/>
      <c r="DJJ1" s="67"/>
      <c r="DJK1" s="67"/>
      <c r="DJL1" s="92"/>
      <c r="DJM1" s="67"/>
      <c r="DJN1" s="67"/>
      <c r="DJO1" s="67"/>
      <c r="DJP1" s="67"/>
      <c r="DJQ1" s="67"/>
      <c r="DJR1" s="67"/>
      <c r="DJS1" s="67"/>
      <c r="DJT1" s="67"/>
      <c r="DJU1" s="67"/>
      <c r="DJV1" s="67"/>
      <c r="DJW1" s="67"/>
      <c r="DJX1" s="67"/>
      <c r="DJY1" s="67"/>
      <c r="DJZ1" s="67"/>
      <c r="DKA1" s="67"/>
      <c r="DKB1" s="92"/>
      <c r="DKC1" s="67"/>
      <c r="DKD1" s="67"/>
      <c r="DKE1" s="67"/>
      <c r="DKF1" s="67"/>
      <c r="DKG1" s="67"/>
      <c r="DKH1" s="67"/>
      <c r="DKI1" s="67"/>
      <c r="DKJ1" s="67"/>
      <c r="DKK1" s="67"/>
      <c r="DKL1" s="67"/>
      <c r="DKM1" s="67"/>
      <c r="DKN1" s="67"/>
      <c r="DKO1" s="67"/>
      <c r="DKP1" s="67"/>
      <c r="DKQ1" s="67"/>
      <c r="DKR1" s="92"/>
      <c r="DKS1" s="67"/>
      <c r="DKT1" s="67"/>
      <c r="DKU1" s="67"/>
      <c r="DKV1" s="67"/>
      <c r="DKW1" s="67"/>
      <c r="DKX1" s="67"/>
      <c r="DKY1" s="67"/>
      <c r="DKZ1" s="67"/>
      <c r="DLA1" s="67"/>
      <c r="DLB1" s="67"/>
      <c r="DLC1" s="67"/>
      <c r="DLD1" s="67"/>
      <c r="DLE1" s="67"/>
      <c r="DLF1" s="67"/>
      <c r="DLG1" s="67"/>
      <c r="DLH1" s="92"/>
      <c r="DLI1" s="67"/>
      <c r="DLJ1" s="67"/>
      <c r="DLK1" s="67"/>
      <c r="DLL1" s="67"/>
      <c r="DLM1" s="67"/>
      <c r="DLN1" s="67"/>
      <c r="DLO1" s="67"/>
      <c r="DLP1" s="67"/>
      <c r="DLQ1" s="67"/>
      <c r="DLR1" s="67"/>
      <c r="DLS1" s="67"/>
      <c r="DLT1" s="67"/>
      <c r="DLU1" s="67"/>
      <c r="DLV1" s="67"/>
      <c r="DLW1" s="67"/>
      <c r="DLX1" s="92"/>
      <c r="DLY1" s="67"/>
      <c r="DLZ1" s="67"/>
      <c r="DMA1" s="67"/>
      <c r="DMB1" s="67"/>
      <c r="DMC1" s="67"/>
      <c r="DMD1" s="67"/>
      <c r="DME1" s="67"/>
      <c r="DMF1" s="67"/>
      <c r="DMG1" s="67"/>
      <c r="DMH1" s="67"/>
      <c r="DMI1" s="67"/>
      <c r="DMJ1" s="67"/>
      <c r="DMK1" s="67"/>
      <c r="DML1" s="67"/>
      <c r="DMM1" s="67"/>
      <c r="DMN1" s="92"/>
      <c r="DMO1" s="67"/>
      <c r="DMP1" s="67"/>
      <c r="DMQ1" s="67"/>
      <c r="DMR1" s="67"/>
      <c r="DMS1" s="67"/>
      <c r="DMT1" s="67"/>
      <c r="DMU1" s="67"/>
      <c r="DMV1" s="67"/>
      <c r="DMW1" s="67"/>
      <c r="DMX1" s="67"/>
      <c r="DMY1" s="67"/>
      <c r="DMZ1" s="67"/>
      <c r="DNA1" s="67"/>
      <c r="DNB1" s="67"/>
      <c r="DNC1" s="67"/>
      <c r="DND1" s="92"/>
      <c r="DNE1" s="67"/>
      <c r="DNF1" s="67"/>
      <c r="DNG1" s="67"/>
      <c r="DNH1" s="67"/>
      <c r="DNI1" s="67"/>
      <c r="DNJ1" s="67"/>
      <c r="DNK1" s="67"/>
      <c r="DNL1" s="67"/>
      <c r="DNM1" s="67"/>
      <c r="DNN1" s="67"/>
      <c r="DNO1" s="67"/>
      <c r="DNP1" s="67"/>
      <c r="DNQ1" s="67"/>
      <c r="DNR1" s="67"/>
      <c r="DNS1" s="67"/>
      <c r="DNT1" s="92"/>
      <c r="DNU1" s="67"/>
      <c r="DNV1" s="67"/>
      <c r="DNW1" s="67"/>
      <c r="DNX1" s="67"/>
      <c r="DNY1" s="67"/>
      <c r="DNZ1" s="67"/>
      <c r="DOA1" s="67"/>
      <c r="DOB1" s="67"/>
      <c r="DOC1" s="67"/>
      <c r="DOD1" s="67"/>
      <c r="DOE1" s="67"/>
      <c r="DOF1" s="67"/>
      <c r="DOG1" s="67"/>
      <c r="DOH1" s="67"/>
      <c r="DOI1" s="67"/>
      <c r="DOJ1" s="92"/>
      <c r="DOK1" s="67"/>
      <c r="DOL1" s="67"/>
      <c r="DOM1" s="67"/>
      <c r="DON1" s="67"/>
      <c r="DOO1" s="67"/>
      <c r="DOP1" s="67"/>
      <c r="DOQ1" s="67"/>
      <c r="DOR1" s="67"/>
      <c r="DOS1" s="67"/>
      <c r="DOT1" s="67"/>
      <c r="DOU1" s="67"/>
      <c r="DOV1" s="67"/>
      <c r="DOW1" s="67"/>
      <c r="DOX1" s="67"/>
      <c r="DOY1" s="67"/>
      <c r="DOZ1" s="92"/>
      <c r="DPA1" s="67"/>
      <c r="DPB1" s="67"/>
      <c r="DPC1" s="67"/>
      <c r="DPD1" s="67"/>
      <c r="DPE1" s="67"/>
      <c r="DPF1" s="67"/>
      <c r="DPG1" s="67"/>
      <c r="DPH1" s="67"/>
      <c r="DPI1" s="67"/>
      <c r="DPJ1" s="67"/>
      <c r="DPK1" s="67"/>
      <c r="DPL1" s="67"/>
      <c r="DPM1" s="67"/>
      <c r="DPN1" s="67"/>
      <c r="DPO1" s="67"/>
      <c r="DPP1" s="92"/>
      <c r="DPQ1" s="67"/>
      <c r="DPR1" s="67"/>
      <c r="DPS1" s="67"/>
      <c r="DPT1" s="67"/>
      <c r="DPU1" s="67"/>
      <c r="DPV1" s="67"/>
      <c r="DPW1" s="67"/>
      <c r="DPX1" s="67"/>
      <c r="DPY1" s="67"/>
      <c r="DPZ1" s="67"/>
      <c r="DQA1" s="67"/>
      <c r="DQB1" s="67"/>
      <c r="DQC1" s="67"/>
      <c r="DQD1" s="67"/>
      <c r="DQE1" s="67"/>
      <c r="DQF1" s="92"/>
      <c r="DQG1" s="67"/>
      <c r="DQH1" s="67"/>
      <c r="DQI1" s="67"/>
      <c r="DQJ1" s="67"/>
      <c r="DQK1" s="67"/>
      <c r="DQL1" s="67"/>
      <c r="DQM1" s="67"/>
      <c r="DQN1" s="67"/>
      <c r="DQO1" s="67"/>
      <c r="DQP1" s="67"/>
      <c r="DQQ1" s="67"/>
      <c r="DQR1" s="67"/>
      <c r="DQS1" s="67"/>
      <c r="DQT1" s="67"/>
      <c r="DQU1" s="67"/>
      <c r="DQV1" s="92"/>
      <c r="DQW1" s="67"/>
      <c r="DQX1" s="67"/>
      <c r="DQY1" s="67"/>
      <c r="DQZ1" s="67"/>
      <c r="DRA1" s="67"/>
      <c r="DRB1" s="67"/>
      <c r="DRC1" s="67"/>
      <c r="DRD1" s="67"/>
      <c r="DRE1" s="67"/>
      <c r="DRF1" s="67"/>
      <c r="DRG1" s="67"/>
      <c r="DRH1" s="67"/>
      <c r="DRI1" s="67"/>
      <c r="DRJ1" s="67"/>
      <c r="DRK1" s="67"/>
      <c r="DRL1" s="92"/>
      <c r="DRM1" s="67"/>
      <c r="DRN1" s="67"/>
      <c r="DRO1" s="67"/>
      <c r="DRP1" s="67"/>
      <c r="DRQ1" s="67"/>
      <c r="DRR1" s="67"/>
      <c r="DRS1" s="67"/>
      <c r="DRT1" s="67"/>
      <c r="DRU1" s="67"/>
      <c r="DRV1" s="67"/>
      <c r="DRW1" s="67"/>
      <c r="DRX1" s="67"/>
      <c r="DRY1" s="67"/>
      <c r="DRZ1" s="67"/>
      <c r="DSA1" s="67"/>
      <c r="DSB1" s="92"/>
      <c r="DSC1" s="67"/>
      <c r="DSD1" s="67"/>
      <c r="DSE1" s="67"/>
      <c r="DSF1" s="67"/>
      <c r="DSG1" s="67"/>
      <c r="DSH1" s="67"/>
      <c r="DSI1" s="67"/>
      <c r="DSJ1" s="67"/>
      <c r="DSK1" s="67"/>
      <c r="DSL1" s="67"/>
      <c r="DSM1" s="67"/>
      <c r="DSN1" s="67"/>
      <c r="DSO1" s="67"/>
      <c r="DSP1" s="67"/>
      <c r="DSQ1" s="67"/>
      <c r="DSR1" s="92"/>
      <c r="DSS1" s="67"/>
      <c r="DST1" s="67"/>
      <c r="DSU1" s="67"/>
      <c r="DSV1" s="67"/>
      <c r="DSW1" s="67"/>
      <c r="DSX1" s="67"/>
      <c r="DSY1" s="67"/>
      <c r="DSZ1" s="67"/>
      <c r="DTA1" s="67"/>
      <c r="DTB1" s="67"/>
      <c r="DTC1" s="67"/>
      <c r="DTD1" s="67"/>
      <c r="DTE1" s="67"/>
      <c r="DTF1" s="67"/>
      <c r="DTG1" s="67"/>
      <c r="DTH1" s="92"/>
      <c r="DTI1" s="67"/>
      <c r="DTJ1" s="67"/>
      <c r="DTK1" s="67"/>
      <c r="DTL1" s="67"/>
      <c r="DTM1" s="67"/>
      <c r="DTN1" s="67"/>
      <c r="DTO1" s="67"/>
      <c r="DTP1" s="67"/>
      <c r="DTQ1" s="67"/>
      <c r="DTR1" s="67"/>
      <c r="DTS1" s="67"/>
      <c r="DTT1" s="67"/>
      <c r="DTU1" s="67"/>
      <c r="DTV1" s="67"/>
      <c r="DTW1" s="67"/>
      <c r="DTX1" s="92"/>
      <c r="DTY1" s="67"/>
      <c r="DTZ1" s="67"/>
      <c r="DUA1" s="67"/>
      <c r="DUB1" s="67"/>
      <c r="DUC1" s="67"/>
      <c r="DUD1" s="67"/>
      <c r="DUE1" s="67"/>
      <c r="DUF1" s="67"/>
      <c r="DUG1" s="67"/>
      <c r="DUH1" s="67"/>
      <c r="DUI1" s="67"/>
      <c r="DUJ1" s="67"/>
      <c r="DUK1" s="67"/>
      <c r="DUL1" s="67"/>
      <c r="DUM1" s="67"/>
      <c r="DUN1" s="92"/>
      <c r="DUO1" s="67"/>
      <c r="DUP1" s="67"/>
      <c r="DUQ1" s="67"/>
      <c r="DUR1" s="67"/>
      <c r="DUS1" s="67"/>
      <c r="DUT1" s="67"/>
      <c r="DUU1" s="67"/>
      <c r="DUV1" s="67"/>
      <c r="DUW1" s="67"/>
      <c r="DUX1" s="67"/>
      <c r="DUY1" s="67"/>
      <c r="DUZ1" s="67"/>
      <c r="DVA1" s="67"/>
      <c r="DVB1" s="67"/>
      <c r="DVC1" s="67"/>
      <c r="DVD1" s="92"/>
      <c r="DVE1" s="67"/>
      <c r="DVF1" s="67"/>
      <c r="DVG1" s="67"/>
      <c r="DVH1" s="67"/>
      <c r="DVI1" s="67"/>
      <c r="DVJ1" s="67"/>
      <c r="DVK1" s="67"/>
      <c r="DVL1" s="67"/>
      <c r="DVM1" s="67"/>
      <c r="DVN1" s="67"/>
      <c r="DVO1" s="67"/>
      <c r="DVP1" s="67"/>
      <c r="DVQ1" s="67"/>
      <c r="DVR1" s="67"/>
      <c r="DVS1" s="67"/>
      <c r="DVT1" s="92"/>
      <c r="DVU1" s="67"/>
      <c r="DVV1" s="67"/>
      <c r="DVW1" s="67"/>
      <c r="DVX1" s="67"/>
      <c r="DVY1" s="67"/>
      <c r="DVZ1" s="67"/>
      <c r="DWA1" s="67"/>
      <c r="DWB1" s="67"/>
      <c r="DWC1" s="67"/>
      <c r="DWD1" s="67"/>
      <c r="DWE1" s="67"/>
      <c r="DWF1" s="67"/>
      <c r="DWG1" s="67"/>
      <c r="DWH1" s="67"/>
      <c r="DWI1" s="67"/>
      <c r="DWJ1" s="92"/>
      <c r="DWK1" s="67"/>
      <c r="DWL1" s="67"/>
      <c r="DWM1" s="67"/>
      <c r="DWN1" s="67"/>
      <c r="DWO1" s="67"/>
      <c r="DWP1" s="67"/>
      <c r="DWQ1" s="67"/>
      <c r="DWR1" s="67"/>
      <c r="DWS1" s="67"/>
      <c r="DWT1" s="67"/>
      <c r="DWU1" s="67"/>
      <c r="DWV1" s="67"/>
      <c r="DWW1" s="67"/>
      <c r="DWX1" s="67"/>
      <c r="DWY1" s="67"/>
      <c r="DWZ1" s="92"/>
      <c r="DXA1" s="67"/>
      <c r="DXB1" s="67"/>
      <c r="DXC1" s="67"/>
      <c r="DXD1" s="67"/>
      <c r="DXE1" s="67"/>
      <c r="DXF1" s="67"/>
      <c r="DXG1" s="67"/>
      <c r="DXH1" s="67"/>
      <c r="DXI1" s="67"/>
      <c r="DXJ1" s="67"/>
      <c r="DXK1" s="67"/>
      <c r="DXL1" s="67"/>
      <c r="DXM1" s="67"/>
      <c r="DXN1" s="67"/>
      <c r="DXO1" s="67"/>
      <c r="DXP1" s="92"/>
      <c r="DXQ1" s="67"/>
      <c r="DXR1" s="67"/>
      <c r="DXS1" s="67"/>
      <c r="DXT1" s="67"/>
      <c r="DXU1" s="67"/>
      <c r="DXV1" s="67"/>
      <c r="DXW1" s="67"/>
      <c r="DXX1" s="67"/>
      <c r="DXY1" s="67"/>
      <c r="DXZ1" s="67"/>
      <c r="DYA1" s="67"/>
      <c r="DYB1" s="67"/>
      <c r="DYC1" s="67"/>
      <c r="DYD1" s="67"/>
      <c r="DYE1" s="67"/>
      <c r="DYF1" s="92"/>
      <c r="DYG1" s="67"/>
      <c r="DYH1" s="67"/>
      <c r="DYI1" s="67"/>
      <c r="DYJ1" s="67"/>
      <c r="DYK1" s="67"/>
      <c r="DYL1" s="67"/>
      <c r="DYM1" s="67"/>
      <c r="DYN1" s="67"/>
      <c r="DYO1" s="67"/>
      <c r="DYP1" s="67"/>
      <c r="DYQ1" s="67"/>
      <c r="DYR1" s="67"/>
      <c r="DYS1" s="67"/>
      <c r="DYT1" s="67"/>
      <c r="DYU1" s="67"/>
      <c r="DYV1" s="92"/>
      <c r="DYW1" s="67"/>
      <c r="DYX1" s="67"/>
      <c r="DYY1" s="67"/>
      <c r="DYZ1" s="67"/>
      <c r="DZA1" s="67"/>
      <c r="DZB1" s="67"/>
      <c r="DZC1" s="67"/>
      <c r="DZD1" s="67"/>
      <c r="DZE1" s="67"/>
      <c r="DZF1" s="67"/>
      <c r="DZG1" s="67"/>
      <c r="DZH1" s="67"/>
      <c r="DZI1" s="67"/>
      <c r="DZJ1" s="67"/>
      <c r="DZK1" s="67"/>
      <c r="DZL1" s="92"/>
      <c r="DZM1" s="67"/>
      <c r="DZN1" s="67"/>
      <c r="DZO1" s="67"/>
      <c r="DZP1" s="67"/>
      <c r="DZQ1" s="67"/>
      <c r="DZR1" s="67"/>
      <c r="DZS1" s="67"/>
      <c r="DZT1" s="67"/>
      <c r="DZU1" s="67"/>
      <c r="DZV1" s="67"/>
      <c r="DZW1" s="67"/>
      <c r="DZX1" s="67"/>
      <c r="DZY1" s="67"/>
      <c r="DZZ1" s="67"/>
      <c r="EAA1" s="67"/>
      <c r="EAB1" s="92"/>
      <c r="EAC1" s="67"/>
      <c r="EAD1" s="67"/>
      <c r="EAE1" s="67"/>
      <c r="EAF1" s="67"/>
      <c r="EAG1" s="67"/>
      <c r="EAH1" s="67"/>
      <c r="EAI1" s="67"/>
      <c r="EAJ1" s="67"/>
      <c r="EAK1" s="67"/>
      <c r="EAL1" s="67"/>
      <c r="EAM1" s="67"/>
      <c r="EAN1" s="67"/>
      <c r="EAO1" s="67"/>
      <c r="EAP1" s="67"/>
      <c r="EAQ1" s="67"/>
      <c r="EAR1" s="92"/>
      <c r="EAS1" s="67"/>
      <c r="EAT1" s="67"/>
      <c r="EAU1" s="67"/>
      <c r="EAV1" s="67"/>
      <c r="EAW1" s="67"/>
      <c r="EAX1" s="67"/>
      <c r="EAY1" s="67"/>
      <c r="EAZ1" s="67"/>
      <c r="EBA1" s="67"/>
      <c r="EBB1" s="67"/>
      <c r="EBC1" s="67"/>
      <c r="EBD1" s="67"/>
      <c r="EBE1" s="67"/>
      <c r="EBF1" s="67"/>
      <c r="EBG1" s="67"/>
      <c r="EBH1" s="92"/>
      <c r="EBI1" s="67"/>
      <c r="EBJ1" s="67"/>
      <c r="EBK1" s="67"/>
      <c r="EBL1" s="67"/>
      <c r="EBM1" s="67"/>
      <c r="EBN1" s="67"/>
      <c r="EBO1" s="67"/>
      <c r="EBP1" s="67"/>
      <c r="EBQ1" s="67"/>
      <c r="EBR1" s="67"/>
      <c r="EBS1" s="67"/>
      <c r="EBT1" s="67"/>
      <c r="EBU1" s="67"/>
      <c r="EBV1" s="67"/>
      <c r="EBW1" s="67"/>
      <c r="EBX1" s="92"/>
      <c r="EBY1" s="67"/>
      <c r="EBZ1" s="67"/>
      <c r="ECA1" s="67"/>
      <c r="ECB1" s="67"/>
      <c r="ECC1" s="67"/>
      <c r="ECD1" s="67"/>
      <c r="ECE1" s="67"/>
      <c r="ECF1" s="67"/>
      <c r="ECG1" s="67"/>
      <c r="ECH1" s="67"/>
      <c r="ECI1" s="67"/>
      <c r="ECJ1" s="67"/>
      <c r="ECK1" s="67"/>
      <c r="ECL1" s="67"/>
      <c r="ECM1" s="67"/>
      <c r="ECN1" s="92"/>
      <c r="ECO1" s="67"/>
      <c r="ECP1" s="67"/>
      <c r="ECQ1" s="67"/>
      <c r="ECR1" s="67"/>
      <c r="ECS1" s="67"/>
      <c r="ECT1" s="67"/>
      <c r="ECU1" s="67"/>
      <c r="ECV1" s="67"/>
      <c r="ECW1" s="67"/>
      <c r="ECX1" s="67"/>
      <c r="ECY1" s="67"/>
      <c r="ECZ1" s="67"/>
      <c r="EDA1" s="67"/>
      <c r="EDB1" s="67"/>
      <c r="EDC1" s="67"/>
      <c r="EDD1" s="92"/>
      <c r="EDE1" s="67"/>
      <c r="EDF1" s="67"/>
      <c r="EDG1" s="67"/>
      <c r="EDH1" s="67"/>
      <c r="EDI1" s="67"/>
      <c r="EDJ1" s="67"/>
      <c r="EDK1" s="67"/>
      <c r="EDL1" s="67"/>
      <c r="EDM1" s="67"/>
      <c r="EDN1" s="67"/>
      <c r="EDO1" s="67"/>
      <c r="EDP1" s="67"/>
      <c r="EDQ1" s="67"/>
      <c r="EDR1" s="67"/>
      <c r="EDS1" s="67"/>
      <c r="EDT1" s="92"/>
      <c r="EDU1" s="67"/>
      <c r="EDV1" s="67"/>
      <c r="EDW1" s="67"/>
      <c r="EDX1" s="67"/>
      <c r="EDY1" s="67"/>
      <c r="EDZ1" s="67"/>
      <c r="EEA1" s="67"/>
      <c r="EEB1" s="67"/>
      <c r="EEC1" s="67"/>
      <c r="EED1" s="67"/>
      <c r="EEE1" s="67"/>
      <c r="EEF1" s="67"/>
      <c r="EEG1" s="67"/>
      <c r="EEH1" s="67"/>
      <c r="EEI1" s="67"/>
      <c r="EEJ1" s="92"/>
      <c r="EEK1" s="67"/>
      <c r="EEL1" s="67"/>
      <c r="EEM1" s="67"/>
      <c r="EEN1" s="67"/>
      <c r="EEO1" s="67"/>
      <c r="EEP1" s="67"/>
      <c r="EEQ1" s="67"/>
      <c r="EER1" s="67"/>
      <c r="EES1" s="67"/>
      <c r="EET1" s="67"/>
      <c r="EEU1" s="67"/>
      <c r="EEV1" s="67"/>
      <c r="EEW1" s="67"/>
      <c r="EEX1" s="67"/>
      <c r="EEY1" s="67"/>
      <c r="EEZ1" s="92"/>
      <c r="EFA1" s="67"/>
      <c r="EFB1" s="67"/>
      <c r="EFC1" s="67"/>
      <c r="EFD1" s="67"/>
      <c r="EFE1" s="67"/>
      <c r="EFF1" s="67"/>
      <c r="EFG1" s="67"/>
      <c r="EFH1" s="67"/>
      <c r="EFI1" s="67"/>
      <c r="EFJ1" s="67"/>
      <c r="EFK1" s="67"/>
      <c r="EFL1" s="67"/>
      <c r="EFM1" s="67"/>
      <c r="EFN1" s="67"/>
      <c r="EFO1" s="67"/>
      <c r="EFP1" s="92"/>
      <c r="EFQ1" s="67"/>
      <c r="EFR1" s="67"/>
      <c r="EFS1" s="67"/>
      <c r="EFT1" s="67"/>
      <c r="EFU1" s="67"/>
      <c r="EFV1" s="67"/>
      <c r="EFW1" s="67"/>
      <c r="EFX1" s="67"/>
      <c r="EFY1" s="67"/>
      <c r="EFZ1" s="67"/>
      <c r="EGA1" s="67"/>
      <c r="EGB1" s="67"/>
      <c r="EGC1" s="67"/>
      <c r="EGD1" s="67"/>
      <c r="EGE1" s="67"/>
      <c r="EGF1" s="92"/>
      <c r="EGG1" s="67"/>
      <c r="EGH1" s="67"/>
      <c r="EGI1" s="67"/>
      <c r="EGJ1" s="67"/>
      <c r="EGK1" s="67"/>
      <c r="EGL1" s="67"/>
      <c r="EGM1" s="67"/>
      <c r="EGN1" s="67"/>
      <c r="EGO1" s="67"/>
      <c r="EGP1" s="67"/>
      <c r="EGQ1" s="67"/>
      <c r="EGR1" s="67"/>
      <c r="EGS1" s="67"/>
      <c r="EGT1" s="67"/>
      <c r="EGU1" s="67"/>
      <c r="EGV1" s="92"/>
      <c r="EGW1" s="67"/>
      <c r="EGX1" s="67"/>
      <c r="EGY1" s="67"/>
      <c r="EGZ1" s="67"/>
      <c r="EHA1" s="67"/>
      <c r="EHB1" s="67"/>
      <c r="EHC1" s="67"/>
      <c r="EHD1" s="67"/>
      <c r="EHE1" s="67"/>
      <c r="EHF1" s="67"/>
      <c r="EHG1" s="67"/>
      <c r="EHH1" s="67"/>
      <c r="EHI1" s="67"/>
      <c r="EHJ1" s="67"/>
      <c r="EHK1" s="67"/>
      <c r="EHL1" s="92"/>
      <c r="EHM1" s="67"/>
      <c r="EHN1" s="67"/>
      <c r="EHO1" s="67"/>
      <c r="EHP1" s="67"/>
      <c r="EHQ1" s="67"/>
      <c r="EHR1" s="67"/>
      <c r="EHS1" s="67"/>
      <c r="EHT1" s="67"/>
      <c r="EHU1" s="67"/>
      <c r="EHV1" s="67"/>
      <c r="EHW1" s="67"/>
      <c r="EHX1" s="67"/>
      <c r="EHY1" s="67"/>
      <c r="EHZ1" s="67"/>
      <c r="EIA1" s="67"/>
      <c r="EIB1" s="92"/>
      <c r="EIC1" s="67"/>
      <c r="EID1" s="67"/>
      <c r="EIE1" s="67"/>
      <c r="EIF1" s="67"/>
      <c r="EIG1" s="67"/>
      <c r="EIH1" s="67"/>
      <c r="EII1" s="67"/>
      <c r="EIJ1" s="67"/>
      <c r="EIK1" s="67"/>
      <c r="EIL1" s="67"/>
      <c r="EIM1" s="67"/>
      <c r="EIN1" s="67"/>
      <c r="EIO1" s="67"/>
      <c r="EIP1" s="67"/>
      <c r="EIQ1" s="67"/>
      <c r="EIR1" s="92"/>
      <c r="EIS1" s="67"/>
      <c r="EIT1" s="67"/>
      <c r="EIU1" s="67"/>
      <c r="EIV1" s="67"/>
      <c r="EIW1" s="67"/>
      <c r="EIX1" s="67"/>
      <c r="EIY1" s="67"/>
      <c r="EIZ1" s="67"/>
      <c r="EJA1" s="67"/>
      <c r="EJB1" s="67"/>
      <c r="EJC1" s="67"/>
      <c r="EJD1" s="67"/>
      <c r="EJE1" s="67"/>
      <c r="EJF1" s="67"/>
      <c r="EJG1" s="67"/>
      <c r="EJH1" s="92"/>
      <c r="EJI1" s="67"/>
      <c r="EJJ1" s="67"/>
      <c r="EJK1" s="67"/>
      <c r="EJL1" s="67"/>
      <c r="EJM1" s="67"/>
      <c r="EJN1" s="67"/>
      <c r="EJO1" s="67"/>
      <c r="EJP1" s="67"/>
      <c r="EJQ1" s="67"/>
      <c r="EJR1" s="67"/>
      <c r="EJS1" s="67"/>
      <c r="EJT1" s="67"/>
      <c r="EJU1" s="67"/>
      <c r="EJV1" s="67"/>
      <c r="EJW1" s="67"/>
      <c r="EJX1" s="92"/>
      <c r="EJY1" s="67"/>
      <c r="EJZ1" s="67"/>
      <c r="EKA1" s="67"/>
      <c r="EKB1" s="67"/>
      <c r="EKC1" s="67"/>
      <c r="EKD1" s="67"/>
      <c r="EKE1" s="67"/>
      <c r="EKF1" s="67"/>
      <c r="EKG1" s="67"/>
      <c r="EKH1" s="67"/>
      <c r="EKI1" s="67"/>
      <c r="EKJ1" s="67"/>
      <c r="EKK1" s="67"/>
      <c r="EKL1" s="67"/>
      <c r="EKM1" s="67"/>
      <c r="EKN1" s="92"/>
      <c r="EKO1" s="67"/>
      <c r="EKP1" s="67"/>
      <c r="EKQ1" s="67"/>
      <c r="EKR1" s="67"/>
      <c r="EKS1" s="67"/>
      <c r="EKT1" s="67"/>
      <c r="EKU1" s="67"/>
      <c r="EKV1" s="67"/>
      <c r="EKW1" s="67"/>
      <c r="EKX1" s="67"/>
      <c r="EKY1" s="67"/>
      <c r="EKZ1" s="67"/>
      <c r="ELA1" s="67"/>
      <c r="ELB1" s="67"/>
      <c r="ELC1" s="67"/>
      <c r="ELD1" s="92"/>
      <c r="ELE1" s="67"/>
      <c r="ELF1" s="67"/>
      <c r="ELG1" s="67"/>
      <c r="ELH1" s="67"/>
      <c r="ELI1" s="67"/>
      <c r="ELJ1" s="67"/>
      <c r="ELK1" s="67"/>
      <c r="ELL1" s="67"/>
      <c r="ELM1" s="67"/>
      <c r="ELN1" s="67"/>
      <c r="ELO1" s="67"/>
      <c r="ELP1" s="67"/>
      <c r="ELQ1" s="67"/>
      <c r="ELR1" s="67"/>
      <c r="ELS1" s="67"/>
      <c r="ELT1" s="92"/>
      <c r="ELU1" s="67"/>
      <c r="ELV1" s="67"/>
      <c r="ELW1" s="67"/>
      <c r="ELX1" s="67"/>
      <c r="ELY1" s="67"/>
      <c r="ELZ1" s="67"/>
      <c r="EMA1" s="67"/>
      <c r="EMB1" s="67"/>
      <c r="EMC1" s="67"/>
      <c r="EMD1" s="67"/>
      <c r="EME1" s="67"/>
      <c r="EMF1" s="67"/>
      <c r="EMG1" s="67"/>
      <c r="EMH1" s="67"/>
      <c r="EMI1" s="67"/>
      <c r="EMJ1" s="92"/>
      <c r="EMK1" s="67"/>
      <c r="EML1" s="67"/>
      <c r="EMM1" s="67"/>
      <c r="EMN1" s="67"/>
      <c r="EMO1" s="67"/>
      <c r="EMP1" s="67"/>
      <c r="EMQ1" s="67"/>
      <c r="EMR1" s="67"/>
      <c r="EMS1" s="67"/>
      <c r="EMT1" s="67"/>
      <c r="EMU1" s="67"/>
      <c r="EMV1" s="67"/>
      <c r="EMW1" s="67"/>
      <c r="EMX1" s="67"/>
      <c r="EMY1" s="67"/>
      <c r="EMZ1" s="92"/>
      <c r="ENA1" s="67"/>
      <c r="ENB1" s="67"/>
      <c r="ENC1" s="67"/>
      <c r="END1" s="67"/>
      <c r="ENE1" s="67"/>
      <c r="ENF1" s="67"/>
      <c r="ENG1" s="67"/>
      <c r="ENH1" s="67"/>
      <c r="ENI1" s="67"/>
      <c r="ENJ1" s="67"/>
      <c r="ENK1" s="67"/>
      <c r="ENL1" s="67"/>
      <c r="ENM1" s="67"/>
      <c r="ENN1" s="67"/>
      <c r="ENO1" s="67"/>
      <c r="ENP1" s="92"/>
      <c r="ENQ1" s="67"/>
      <c r="ENR1" s="67"/>
      <c r="ENS1" s="67"/>
      <c r="ENT1" s="67"/>
      <c r="ENU1" s="67"/>
      <c r="ENV1" s="67"/>
      <c r="ENW1" s="67"/>
      <c r="ENX1" s="67"/>
      <c r="ENY1" s="67"/>
      <c r="ENZ1" s="67"/>
      <c r="EOA1" s="67"/>
      <c r="EOB1" s="67"/>
      <c r="EOC1" s="67"/>
      <c r="EOD1" s="67"/>
      <c r="EOE1" s="67"/>
      <c r="EOF1" s="92"/>
      <c r="EOG1" s="67"/>
      <c r="EOH1" s="67"/>
      <c r="EOI1" s="67"/>
      <c r="EOJ1" s="67"/>
      <c r="EOK1" s="67"/>
      <c r="EOL1" s="67"/>
      <c r="EOM1" s="67"/>
      <c r="EON1" s="67"/>
      <c r="EOO1" s="67"/>
      <c r="EOP1" s="67"/>
      <c r="EOQ1" s="67"/>
      <c r="EOR1" s="67"/>
      <c r="EOS1" s="67"/>
      <c r="EOT1" s="67"/>
      <c r="EOU1" s="67"/>
      <c r="EOV1" s="92"/>
      <c r="EOW1" s="67"/>
      <c r="EOX1" s="67"/>
      <c r="EOY1" s="67"/>
      <c r="EOZ1" s="67"/>
      <c r="EPA1" s="67"/>
      <c r="EPB1" s="67"/>
      <c r="EPC1" s="67"/>
      <c r="EPD1" s="67"/>
      <c r="EPE1" s="67"/>
      <c r="EPF1" s="67"/>
      <c r="EPG1" s="67"/>
      <c r="EPH1" s="67"/>
      <c r="EPI1" s="67"/>
      <c r="EPJ1" s="67"/>
      <c r="EPK1" s="67"/>
      <c r="EPL1" s="92"/>
      <c r="EPM1" s="67"/>
      <c r="EPN1" s="67"/>
      <c r="EPO1" s="67"/>
      <c r="EPP1" s="67"/>
      <c r="EPQ1" s="67"/>
      <c r="EPR1" s="67"/>
      <c r="EPS1" s="67"/>
      <c r="EPT1" s="67"/>
      <c r="EPU1" s="67"/>
      <c r="EPV1" s="67"/>
      <c r="EPW1" s="67"/>
      <c r="EPX1" s="67"/>
      <c r="EPY1" s="67"/>
      <c r="EPZ1" s="67"/>
      <c r="EQA1" s="67"/>
      <c r="EQB1" s="92"/>
      <c r="EQC1" s="67"/>
      <c r="EQD1" s="67"/>
      <c r="EQE1" s="67"/>
      <c r="EQF1" s="67"/>
      <c r="EQG1" s="67"/>
      <c r="EQH1" s="67"/>
      <c r="EQI1" s="67"/>
      <c r="EQJ1" s="67"/>
      <c r="EQK1" s="67"/>
      <c r="EQL1" s="67"/>
      <c r="EQM1" s="67"/>
      <c r="EQN1" s="67"/>
      <c r="EQO1" s="67"/>
      <c r="EQP1" s="67"/>
      <c r="EQQ1" s="67"/>
      <c r="EQR1" s="92"/>
      <c r="EQS1" s="67"/>
      <c r="EQT1" s="67"/>
      <c r="EQU1" s="67"/>
      <c r="EQV1" s="67"/>
      <c r="EQW1" s="67"/>
      <c r="EQX1" s="67"/>
      <c r="EQY1" s="67"/>
      <c r="EQZ1" s="67"/>
      <c r="ERA1" s="67"/>
      <c r="ERB1" s="67"/>
      <c r="ERC1" s="67"/>
      <c r="ERD1" s="67"/>
      <c r="ERE1" s="67"/>
      <c r="ERF1" s="67"/>
      <c r="ERG1" s="67"/>
      <c r="ERH1" s="92"/>
      <c r="ERI1" s="67"/>
      <c r="ERJ1" s="67"/>
      <c r="ERK1" s="67"/>
      <c r="ERL1" s="67"/>
      <c r="ERM1" s="67"/>
      <c r="ERN1" s="67"/>
      <c r="ERO1" s="67"/>
      <c r="ERP1" s="67"/>
      <c r="ERQ1" s="67"/>
      <c r="ERR1" s="67"/>
      <c r="ERS1" s="67"/>
      <c r="ERT1" s="67"/>
      <c r="ERU1" s="67"/>
      <c r="ERV1" s="67"/>
      <c r="ERW1" s="67"/>
      <c r="ERX1" s="92"/>
      <c r="ERY1" s="67"/>
      <c r="ERZ1" s="67"/>
      <c r="ESA1" s="67"/>
      <c r="ESB1" s="67"/>
      <c r="ESC1" s="67"/>
      <c r="ESD1" s="67"/>
      <c r="ESE1" s="67"/>
      <c r="ESF1" s="67"/>
      <c r="ESG1" s="67"/>
      <c r="ESH1" s="67"/>
      <c r="ESI1" s="67"/>
      <c r="ESJ1" s="67"/>
      <c r="ESK1" s="67"/>
      <c r="ESL1" s="67"/>
      <c r="ESM1" s="67"/>
      <c r="ESN1" s="92"/>
      <c r="ESO1" s="67"/>
      <c r="ESP1" s="67"/>
      <c r="ESQ1" s="67"/>
      <c r="ESR1" s="67"/>
      <c r="ESS1" s="67"/>
      <c r="EST1" s="67"/>
      <c r="ESU1" s="67"/>
      <c r="ESV1" s="67"/>
      <c r="ESW1" s="67"/>
      <c r="ESX1" s="67"/>
      <c r="ESY1" s="67"/>
      <c r="ESZ1" s="67"/>
      <c r="ETA1" s="67"/>
      <c r="ETB1" s="67"/>
      <c r="ETC1" s="67"/>
      <c r="ETD1" s="92"/>
      <c r="ETE1" s="67"/>
      <c r="ETF1" s="67"/>
      <c r="ETG1" s="67"/>
      <c r="ETH1" s="67"/>
      <c r="ETI1" s="67"/>
      <c r="ETJ1" s="67"/>
      <c r="ETK1" s="67"/>
      <c r="ETL1" s="67"/>
      <c r="ETM1" s="67"/>
      <c r="ETN1" s="67"/>
      <c r="ETO1" s="67"/>
      <c r="ETP1" s="67"/>
      <c r="ETQ1" s="67"/>
      <c r="ETR1" s="67"/>
      <c r="ETS1" s="67"/>
      <c r="ETT1" s="92"/>
      <c r="ETU1" s="67"/>
      <c r="ETV1" s="67"/>
      <c r="ETW1" s="67"/>
      <c r="ETX1" s="67"/>
      <c r="ETY1" s="67"/>
      <c r="ETZ1" s="67"/>
      <c r="EUA1" s="67"/>
      <c r="EUB1" s="67"/>
      <c r="EUC1" s="67"/>
      <c r="EUD1" s="67"/>
      <c r="EUE1" s="67"/>
      <c r="EUF1" s="67"/>
      <c r="EUG1" s="67"/>
      <c r="EUH1" s="67"/>
      <c r="EUI1" s="67"/>
      <c r="EUJ1" s="92"/>
      <c r="EUK1" s="67"/>
      <c r="EUL1" s="67"/>
      <c r="EUM1" s="67"/>
      <c r="EUN1" s="67"/>
      <c r="EUO1" s="67"/>
      <c r="EUP1" s="67"/>
      <c r="EUQ1" s="67"/>
      <c r="EUR1" s="67"/>
      <c r="EUS1" s="67"/>
      <c r="EUT1" s="67"/>
      <c r="EUU1" s="67"/>
      <c r="EUV1" s="67"/>
      <c r="EUW1" s="67"/>
      <c r="EUX1" s="67"/>
      <c r="EUY1" s="67"/>
      <c r="EUZ1" s="92"/>
      <c r="EVA1" s="67"/>
      <c r="EVB1" s="67"/>
      <c r="EVC1" s="67"/>
      <c r="EVD1" s="67"/>
      <c r="EVE1" s="67"/>
      <c r="EVF1" s="67"/>
      <c r="EVG1" s="67"/>
      <c r="EVH1" s="67"/>
      <c r="EVI1" s="67"/>
      <c r="EVJ1" s="67"/>
      <c r="EVK1" s="67"/>
      <c r="EVL1" s="67"/>
      <c r="EVM1" s="67"/>
      <c r="EVN1" s="67"/>
      <c r="EVO1" s="67"/>
      <c r="EVP1" s="92"/>
      <c r="EVQ1" s="67"/>
      <c r="EVR1" s="67"/>
      <c r="EVS1" s="67"/>
      <c r="EVT1" s="67"/>
      <c r="EVU1" s="67"/>
      <c r="EVV1" s="67"/>
      <c r="EVW1" s="67"/>
      <c r="EVX1" s="67"/>
      <c r="EVY1" s="67"/>
      <c r="EVZ1" s="67"/>
      <c r="EWA1" s="67"/>
      <c r="EWB1" s="67"/>
      <c r="EWC1" s="67"/>
      <c r="EWD1" s="67"/>
      <c r="EWE1" s="67"/>
      <c r="EWF1" s="92"/>
      <c r="EWG1" s="67"/>
      <c r="EWH1" s="67"/>
      <c r="EWI1" s="67"/>
      <c r="EWJ1" s="67"/>
      <c r="EWK1" s="67"/>
      <c r="EWL1" s="67"/>
      <c r="EWM1" s="67"/>
      <c r="EWN1" s="67"/>
      <c r="EWO1" s="67"/>
      <c r="EWP1" s="67"/>
      <c r="EWQ1" s="67"/>
      <c r="EWR1" s="67"/>
      <c r="EWS1" s="67"/>
      <c r="EWT1" s="67"/>
      <c r="EWU1" s="67"/>
      <c r="EWV1" s="92"/>
      <c r="EWW1" s="67"/>
      <c r="EWX1" s="67"/>
      <c r="EWY1" s="67"/>
      <c r="EWZ1" s="67"/>
      <c r="EXA1" s="67"/>
      <c r="EXB1" s="67"/>
      <c r="EXC1" s="67"/>
      <c r="EXD1" s="67"/>
      <c r="EXE1" s="67"/>
      <c r="EXF1" s="67"/>
      <c r="EXG1" s="67"/>
      <c r="EXH1" s="67"/>
      <c r="EXI1" s="67"/>
      <c r="EXJ1" s="67"/>
      <c r="EXK1" s="67"/>
      <c r="EXL1" s="92"/>
      <c r="EXM1" s="67"/>
      <c r="EXN1" s="67"/>
      <c r="EXO1" s="67"/>
      <c r="EXP1" s="67"/>
      <c r="EXQ1" s="67"/>
      <c r="EXR1" s="67"/>
      <c r="EXS1" s="67"/>
      <c r="EXT1" s="67"/>
      <c r="EXU1" s="67"/>
      <c r="EXV1" s="67"/>
      <c r="EXW1" s="67"/>
      <c r="EXX1" s="67"/>
      <c r="EXY1" s="67"/>
      <c r="EXZ1" s="67"/>
      <c r="EYA1" s="67"/>
      <c r="EYB1" s="92"/>
      <c r="EYC1" s="67"/>
      <c r="EYD1" s="67"/>
      <c r="EYE1" s="67"/>
      <c r="EYF1" s="67"/>
      <c r="EYG1" s="67"/>
      <c r="EYH1" s="67"/>
      <c r="EYI1" s="67"/>
      <c r="EYJ1" s="67"/>
      <c r="EYK1" s="67"/>
      <c r="EYL1" s="67"/>
      <c r="EYM1" s="67"/>
      <c r="EYN1" s="67"/>
      <c r="EYO1" s="67"/>
      <c r="EYP1" s="67"/>
      <c r="EYQ1" s="67"/>
      <c r="EYR1" s="92"/>
      <c r="EYS1" s="67"/>
      <c r="EYT1" s="67"/>
      <c r="EYU1" s="67"/>
      <c r="EYV1" s="67"/>
      <c r="EYW1" s="67"/>
      <c r="EYX1" s="67"/>
      <c r="EYY1" s="67"/>
      <c r="EYZ1" s="67"/>
      <c r="EZA1" s="67"/>
      <c r="EZB1" s="67"/>
      <c r="EZC1" s="67"/>
      <c r="EZD1" s="67"/>
      <c r="EZE1" s="67"/>
      <c r="EZF1" s="67"/>
      <c r="EZG1" s="67"/>
      <c r="EZH1" s="92"/>
      <c r="EZI1" s="67"/>
      <c r="EZJ1" s="67"/>
      <c r="EZK1" s="67"/>
      <c r="EZL1" s="67"/>
      <c r="EZM1" s="67"/>
      <c r="EZN1" s="67"/>
      <c r="EZO1" s="67"/>
      <c r="EZP1" s="67"/>
      <c r="EZQ1" s="67"/>
      <c r="EZR1" s="67"/>
      <c r="EZS1" s="67"/>
      <c r="EZT1" s="67"/>
      <c r="EZU1" s="67"/>
      <c r="EZV1" s="67"/>
      <c r="EZW1" s="67"/>
      <c r="EZX1" s="92"/>
      <c r="EZY1" s="67"/>
      <c r="EZZ1" s="67"/>
      <c r="FAA1" s="67"/>
      <c r="FAB1" s="67"/>
      <c r="FAC1" s="67"/>
      <c r="FAD1" s="67"/>
      <c r="FAE1" s="67"/>
      <c r="FAF1" s="67"/>
      <c r="FAG1" s="67"/>
      <c r="FAH1" s="67"/>
      <c r="FAI1" s="67"/>
      <c r="FAJ1" s="67"/>
      <c r="FAK1" s="67"/>
      <c r="FAL1" s="67"/>
      <c r="FAM1" s="67"/>
      <c r="FAN1" s="92"/>
      <c r="FAO1" s="67"/>
      <c r="FAP1" s="67"/>
      <c r="FAQ1" s="67"/>
      <c r="FAR1" s="67"/>
      <c r="FAS1" s="67"/>
      <c r="FAT1" s="67"/>
      <c r="FAU1" s="67"/>
      <c r="FAV1" s="67"/>
      <c r="FAW1" s="67"/>
      <c r="FAX1" s="67"/>
      <c r="FAY1" s="67"/>
      <c r="FAZ1" s="67"/>
      <c r="FBA1" s="67"/>
      <c r="FBB1" s="67"/>
      <c r="FBC1" s="67"/>
      <c r="FBD1" s="92"/>
      <c r="FBE1" s="67"/>
      <c r="FBF1" s="67"/>
      <c r="FBG1" s="67"/>
      <c r="FBH1" s="67"/>
      <c r="FBI1" s="67"/>
      <c r="FBJ1" s="67"/>
      <c r="FBK1" s="67"/>
      <c r="FBL1" s="67"/>
      <c r="FBM1" s="67"/>
      <c r="FBN1" s="67"/>
      <c r="FBO1" s="67"/>
      <c r="FBP1" s="67"/>
      <c r="FBQ1" s="67"/>
      <c r="FBR1" s="67"/>
      <c r="FBS1" s="67"/>
      <c r="FBT1" s="92"/>
      <c r="FBU1" s="67"/>
      <c r="FBV1" s="67"/>
      <c r="FBW1" s="67"/>
      <c r="FBX1" s="67"/>
      <c r="FBY1" s="67"/>
      <c r="FBZ1" s="67"/>
      <c r="FCA1" s="67"/>
      <c r="FCB1" s="67"/>
      <c r="FCC1" s="67"/>
      <c r="FCD1" s="67"/>
      <c r="FCE1" s="67"/>
      <c r="FCF1" s="67"/>
      <c r="FCG1" s="67"/>
      <c r="FCH1" s="67"/>
      <c r="FCI1" s="67"/>
      <c r="FCJ1" s="92"/>
      <c r="FCK1" s="67"/>
      <c r="FCL1" s="67"/>
      <c r="FCM1" s="67"/>
      <c r="FCN1" s="67"/>
      <c r="FCO1" s="67"/>
      <c r="FCP1" s="67"/>
      <c r="FCQ1" s="67"/>
      <c r="FCR1" s="67"/>
      <c r="FCS1" s="67"/>
      <c r="FCT1" s="67"/>
      <c r="FCU1" s="67"/>
      <c r="FCV1" s="67"/>
      <c r="FCW1" s="67"/>
      <c r="FCX1" s="67"/>
      <c r="FCY1" s="67"/>
      <c r="FCZ1" s="92"/>
      <c r="FDA1" s="67"/>
      <c r="FDB1" s="67"/>
      <c r="FDC1" s="67"/>
      <c r="FDD1" s="67"/>
      <c r="FDE1" s="67"/>
      <c r="FDF1" s="67"/>
      <c r="FDG1" s="67"/>
      <c r="FDH1" s="67"/>
      <c r="FDI1" s="67"/>
      <c r="FDJ1" s="67"/>
      <c r="FDK1" s="67"/>
      <c r="FDL1" s="67"/>
      <c r="FDM1" s="67"/>
      <c r="FDN1" s="67"/>
      <c r="FDO1" s="67"/>
      <c r="FDP1" s="92"/>
      <c r="FDQ1" s="67"/>
      <c r="FDR1" s="67"/>
      <c r="FDS1" s="67"/>
      <c r="FDT1" s="67"/>
      <c r="FDU1" s="67"/>
      <c r="FDV1" s="67"/>
      <c r="FDW1" s="67"/>
      <c r="FDX1" s="67"/>
      <c r="FDY1" s="67"/>
      <c r="FDZ1" s="67"/>
      <c r="FEA1" s="67"/>
      <c r="FEB1" s="67"/>
      <c r="FEC1" s="67"/>
      <c r="FED1" s="67"/>
      <c r="FEE1" s="67"/>
      <c r="FEF1" s="92"/>
      <c r="FEG1" s="67"/>
      <c r="FEH1" s="67"/>
      <c r="FEI1" s="67"/>
      <c r="FEJ1" s="67"/>
      <c r="FEK1" s="67"/>
      <c r="FEL1" s="67"/>
      <c r="FEM1" s="67"/>
      <c r="FEN1" s="67"/>
      <c r="FEO1" s="67"/>
      <c r="FEP1" s="67"/>
      <c r="FEQ1" s="67"/>
      <c r="FER1" s="67"/>
      <c r="FES1" s="67"/>
      <c r="FET1" s="67"/>
      <c r="FEU1" s="67"/>
      <c r="FEV1" s="92"/>
      <c r="FEW1" s="67"/>
      <c r="FEX1" s="67"/>
      <c r="FEY1" s="67"/>
      <c r="FEZ1" s="67"/>
      <c r="FFA1" s="67"/>
      <c r="FFB1" s="67"/>
      <c r="FFC1" s="67"/>
      <c r="FFD1" s="67"/>
      <c r="FFE1" s="67"/>
      <c r="FFF1" s="67"/>
      <c r="FFG1" s="67"/>
      <c r="FFH1" s="67"/>
      <c r="FFI1" s="67"/>
      <c r="FFJ1" s="67"/>
      <c r="FFK1" s="67"/>
      <c r="FFL1" s="92"/>
      <c r="FFM1" s="67"/>
      <c r="FFN1" s="67"/>
      <c r="FFO1" s="67"/>
      <c r="FFP1" s="67"/>
      <c r="FFQ1" s="67"/>
      <c r="FFR1" s="67"/>
      <c r="FFS1" s="67"/>
      <c r="FFT1" s="67"/>
      <c r="FFU1" s="67"/>
      <c r="FFV1" s="67"/>
      <c r="FFW1" s="67"/>
      <c r="FFX1" s="67"/>
      <c r="FFY1" s="67"/>
      <c r="FFZ1" s="67"/>
      <c r="FGA1" s="67"/>
      <c r="FGB1" s="92"/>
      <c r="FGC1" s="67"/>
      <c r="FGD1" s="67"/>
      <c r="FGE1" s="67"/>
      <c r="FGF1" s="67"/>
      <c r="FGG1" s="67"/>
      <c r="FGH1" s="67"/>
      <c r="FGI1" s="67"/>
      <c r="FGJ1" s="67"/>
      <c r="FGK1" s="67"/>
      <c r="FGL1" s="67"/>
      <c r="FGM1" s="67"/>
      <c r="FGN1" s="67"/>
      <c r="FGO1" s="67"/>
      <c r="FGP1" s="67"/>
      <c r="FGQ1" s="67"/>
      <c r="FGR1" s="92"/>
      <c r="FGS1" s="67"/>
      <c r="FGT1" s="67"/>
      <c r="FGU1" s="67"/>
      <c r="FGV1" s="67"/>
      <c r="FGW1" s="67"/>
      <c r="FGX1" s="67"/>
      <c r="FGY1" s="67"/>
      <c r="FGZ1" s="67"/>
      <c r="FHA1" s="67"/>
      <c r="FHB1" s="67"/>
      <c r="FHC1" s="67"/>
      <c r="FHD1" s="67"/>
      <c r="FHE1" s="67"/>
      <c r="FHF1" s="67"/>
      <c r="FHG1" s="67"/>
      <c r="FHH1" s="92"/>
      <c r="FHI1" s="67"/>
      <c r="FHJ1" s="67"/>
      <c r="FHK1" s="67"/>
      <c r="FHL1" s="67"/>
      <c r="FHM1" s="67"/>
      <c r="FHN1" s="67"/>
      <c r="FHO1" s="67"/>
      <c r="FHP1" s="67"/>
      <c r="FHQ1" s="67"/>
      <c r="FHR1" s="67"/>
      <c r="FHS1" s="67"/>
      <c r="FHT1" s="67"/>
      <c r="FHU1" s="67"/>
      <c r="FHV1" s="67"/>
      <c r="FHW1" s="67"/>
      <c r="FHX1" s="92"/>
      <c r="FHY1" s="67"/>
      <c r="FHZ1" s="67"/>
      <c r="FIA1" s="67"/>
      <c r="FIB1" s="67"/>
      <c r="FIC1" s="67"/>
      <c r="FID1" s="67"/>
      <c r="FIE1" s="67"/>
      <c r="FIF1" s="67"/>
      <c r="FIG1" s="67"/>
      <c r="FIH1" s="67"/>
      <c r="FII1" s="67"/>
      <c r="FIJ1" s="67"/>
      <c r="FIK1" s="67"/>
      <c r="FIL1" s="67"/>
      <c r="FIM1" s="67"/>
      <c r="FIN1" s="92"/>
      <c r="FIO1" s="67"/>
      <c r="FIP1" s="67"/>
      <c r="FIQ1" s="67"/>
      <c r="FIR1" s="67"/>
      <c r="FIS1" s="67"/>
      <c r="FIT1" s="67"/>
      <c r="FIU1" s="67"/>
      <c r="FIV1" s="67"/>
      <c r="FIW1" s="67"/>
      <c r="FIX1" s="67"/>
      <c r="FIY1" s="67"/>
      <c r="FIZ1" s="67"/>
      <c r="FJA1" s="67"/>
      <c r="FJB1" s="67"/>
      <c r="FJC1" s="67"/>
      <c r="FJD1" s="92"/>
      <c r="FJE1" s="67"/>
      <c r="FJF1" s="67"/>
      <c r="FJG1" s="67"/>
      <c r="FJH1" s="67"/>
      <c r="FJI1" s="67"/>
      <c r="FJJ1" s="67"/>
      <c r="FJK1" s="67"/>
      <c r="FJL1" s="67"/>
      <c r="FJM1" s="67"/>
      <c r="FJN1" s="67"/>
      <c r="FJO1" s="67"/>
      <c r="FJP1" s="67"/>
      <c r="FJQ1" s="67"/>
      <c r="FJR1" s="67"/>
      <c r="FJS1" s="67"/>
      <c r="FJT1" s="92"/>
      <c r="FJU1" s="67"/>
      <c r="FJV1" s="67"/>
      <c r="FJW1" s="67"/>
      <c r="FJX1" s="67"/>
      <c r="FJY1" s="67"/>
      <c r="FJZ1" s="67"/>
      <c r="FKA1" s="67"/>
      <c r="FKB1" s="67"/>
      <c r="FKC1" s="67"/>
      <c r="FKD1" s="67"/>
      <c r="FKE1" s="67"/>
      <c r="FKF1" s="67"/>
      <c r="FKG1" s="67"/>
      <c r="FKH1" s="67"/>
      <c r="FKI1" s="67"/>
      <c r="FKJ1" s="92"/>
      <c r="FKK1" s="67"/>
      <c r="FKL1" s="67"/>
      <c r="FKM1" s="67"/>
      <c r="FKN1" s="67"/>
      <c r="FKO1" s="67"/>
      <c r="FKP1" s="67"/>
      <c r="FKQ1" s="67"/>
      <c r="FKR1" s="67"/>
      <c r="FKS1" s="67"/>
      <c r="FKT1" s="67"/>
      <c r="FKU1" s="67"/>
      <c r="FKV1" s="67"/>
      <c r="FKW1" s="67"/>
      <c r="FKX1" s="67"/>
      <c r="FKY1" s="67"/>
      <c r="FKZ1" s="92"/>
      <c r="FLA1" s="67"/>
      <c r="FLB1" s="67"/>
      <c r="FLC1" s="67"/>
      <c r="FLD1" s="67"/>
      <c r="FLE1" s="67"/>
      <c r="FLF1" s="67"/>
      <c r="FLG1" s="67"/>
      <c r="FLH1" s="67"/>
      <c r="FLI1" s="67"/>
      <c r="FLJ1" s="67"/>
      <c r="FLK1" s="67"/>
      <c r="FLL1" s="67"/>
      <c r="FLM1" s="67"/>
      <c r="FLN1" s="67"/>
      <c r="FLO1" s="67"/>
      <c r="FLP1" s="92"/>
      <c r="FLQ1" s="67"/>
      <c r="FLR1" s="67"/>
      <c r="FLS1" s="67"/>
      <c r="FLT1" s="67"/>
      <c r="FLU1" s="67"/>
      <c r="FLV1" s="67"/>
      <c r="FLW1" s="67"/>
      <c r="FLX1" s="67"/>
      <c r="FLY1" s="67"/>
      <c r="FLZ1" s="67"/>
      <c r="FMA1" s="67"/>
      <c r="FMB1" s="67"/>
      <c r="FMC1" s="67"/>
      <c r="FMD1" s="67"/>
      <c r="FME1" s="67"/>
      <c r="FMF1" s="92"/>
      <c r="FMG1" s="67"/>
      <c r="FMH1" s="67"/>
      <c r="FMI1" s="67"/>
      <c r="FMJ1" s="67"/>
      <c r="FMK1" s="67"/>
      <c r="FML1" s="67"/>
      <c r="FMM1" s="67"/>
      <c r="FMN1" s="67"/>
      <c r="FMO1" s="67"/>
      <c r="FMP1" s="67"/>
      <c r="FMQ1" s="67"/>
      <c r="FMR1" s="67"/>
      <c r="FMS1" s="67"/>
      <c r="FMT1" s="67"/>
      <c r="FMU1" s="67"/>
      <c r="FMV1" s="92"/>
      <c r="FMW1" s="67"/>
      <c r="FMX1" s="67"/>
      <c r="FMY1" s="67"/>
      <c r="FMZ1" s="67"/>
      <c r="FNA1" s="67"/>
      <c r="FNB1" s="67"/>
      <c r="FNC1" s="67"/>
      <c r="FND1" s="67"/>
      <c r="FNE1" s="67"/>
      <c r="FNF1" s="67"/>
      <c r="FNG1" s="67"/>
      <c r="FNH1" s="67"/>
      <c r="FNI1" s="67"/>
      <c r="FNJ1" s="67"/>
      <c r="FNK1" s="67"/>
      <c r="FNL1" s="92"/>
      <c r="FNM1" s="67"/>
      <c r="FNN1" s="67"/>
      <c r="FNO1" s="67"/>
      <c r="FNP1" s="67"/>
      <c r="FNQ1" s="67"/>
      <c r="FNR1" s="67"/>
      <c r="FNS1" s="67"/>
      <c r="FNT1" s="67"/>
      <c r="FNU1" s="67"/>
      <c r="FNV1" s="67"/>
      <c r="FNW1" s="67"/>
      <c r="FNX1" s="67"/>
      <c r="FNY1" s="67"/>
      <c r="FNZ1" s="67"/>
      <c r="FOA1" s="67"/>
      <c r="FOB1" s="92"/>
      <c r="FOC1" s="67"/>
      <c r="FOD1" s="67"/>
      <c r="FOE1" s="67"/>
      <c r="FOF1" s="67"/>
      <c r="FOG1" s="67"/>
      <c r="FOH1" s="67"/>
      <c r="FOI1" s="67"/>
      <c r="FOJ1" s="67"/>
      <c r="FOK1" s="67"/>
      <c r="FOL1" s="67"/>
      <c r="FOM1" s="67"/>
      <c r="FON1" s="67"/>
      <c r="FOO1" s="67"/>
      <c r="FOP1" s="67"/>
      <c r="FOQ1" s="67"/>
      <c r="FOR1" s="92"/>
      <c r="FOS1" s="67"/>
      <c r="FOT1" s="67"/>
      <c r="FOU1" s="67"/>
      <c r="FOV1" s="67"/>
      <c r="FOW1" s="67"/>
      <c r="FOX1" s="67"/>
      <c r="FOY1" s="67"/>
      <c r="FOZ1" s="67"/>
      <c r="FPA1" s="67"/>
      <c r="FPB1" s="67"/>
      <c r="FPC1" s="67"/>
      <c r="FPD1" s="67"/>
      <c r="FPE1" s="67"/>
      <c r="FPF1" s="67"/>
      <c r="FPG1" s="67"/>
      <c r="FPH1" s="92"/>
      <c r="FPI1" s="67"/>
      <c r="FPJ1" s="67"/>
      <c r="FPK1" s="67"/>
      <c r="FPL1" s="67"/>
      <c r="FPM1" s="67"/>
      <c r="FPN1" s="67"/>
      <c r="FPO1" s="67"/>
      <c r="FPP1" s="67"/>
      <c r="FPQ1" s="67"/>
      <c r="FPR1" s="67"/>
      <c r="FPS1" s="67"/>
      <c r="FPT1" s="67"/>
      <c r="FPU1" s="67"/>
      <c r="FPV1" s="67"/>
      <c r="FPW1" s="67"/>
      <c r="FPX1" s="92"/>
      <c r="FPY1" s="67"/>
      <c r="FPZ1" s="67"/>
      <c r="FQA1" s="67"/>
      <c r="FQB1" s="67"/>
      <c r="FQC1" s="67"/>
      <c r="FQD1" s="67"/>
      <c r="FQE1" s="67"/>
      <c r="FQF1" s="67"/>
      <c r="FQG1" s="67"/>
      <c r="FQH1" s="67"/>
      <c r="FQI1" s="67"/>
      <c r="FQJ1" s="67"/>
      <c r="FQK1" s="67"/>
      <c r="FQL1" s="67"/>
      <c r="FQM1" s="67"/>
      <c r="FQN1" s="92"/>
      <c r="FQO1" s="67"/>
      <c r="FQP1" s="67"/>
      <c r="FQQ1" s="67"/>
      <c r="FQR1" s="67"/>
      <c r="FQS1" s="67"/>
      <c r="FQT1" s="67"/>
      <c r="FQU1" s="67"/>
      <c r="FQV1" s="67"/>
      <c r="FQW1" s="67"/>
      <c r="FQX1" s="67"/>
      <c r="FQY1" s="67"/>
      <c r="FQZ1" s="67"/>
      <c r="FRA1" s="67"/>
      <c r="FRB1" s="67"/>
      <c r="FRC1" s="67"/>
      <c r="FRD1" s="92"/>
      <c r="FRE1" s="67"/>
      <c r="FRF1" s="67"/>
      <c r="FRG1" s="67"/>
      <c r="FRH1" s="67"/>
      <c r="FRI1" s="67"/>
      <c r="FRJ1" s="67"/>
      <c r="FRK1" s="67"/>
      <c r="FRL1" s="67"/>
      <c r="FRM1" s="67"/>
      <c r="FRN1" s="67"/>
      <c r="FRO1" s="67"/>
      <c r="FRP1" s="67"/>
      <c r="FRQ1" s="67"/>
      <c r="FRR1" s="67"/>
      <c r="FRS1" s="67"/>
      <c r="FRT1" s="92"/>
      <c r="FRU1" s="67"/>
      <c r="FRV1" s="67"/>
      <c r="FRW1" s="67"/>
      <c r="FRX1" s="67"/>
      <c r="FRY1" s="67"/>
      <c r="FRZ1" s="67"/>
      <c r="FSA1" s="67"/>
      <c r="FSB1" s="67"/>
      <c r="FSC1" s="67"/>
      <c r="FSD1" s="67"/>
      <c r="FSE1" s="67"/>
      <c r="FSF1" s="67"/>
      <c r="FSG1" s="67"/>
      <c r="FSH1" s="67"/>
      <c r="FSI1" s="67"/>
      <c r="FSJ1" s="92"/>
      <c r="FSK1" s="67"/>
      <c r="FSL1" s="67"/>
      <c r="FSM1" s="67"/>
      <c r="FSN1" s="67"/>
      <c r="FSO1" s="67"/>
      <c r="FSP1" s="67"/>
      <c r="FSQ1" s="67"/>
      <c r="FSR1" s="67"/>
      <c r="FSS1" s="67"/>
      <c r="FST1" s="67"/>
      <c r="FSU1" s="67"/>
      <c r="FSV1" s="67"/>
      <c r="FSW1" s="67"/>
      <c r="FSX1" s="67"/>
      <c r="FSY1" s="67"/>
      <c r="FSZ1" s="92"/>
      <c r="FTA1" s="67"/>
      <c r="FTB1" s="67"/>
      <c r="FTC1" s="67"/>
      <c r="FTD1" s="67"/>
      <c r="FTE1" s="67"/>
      <c r="FTF1" s="67"/>
      <c r="FTG1" s="67"/>
      <c r="FTH1" s="67"/>
      <c r="FTI1" s="67"/>
      <c r="FTJ1" s="67"/>
      <c r="FTK1" s="67"/>
      <c r="FTL1" s="67"/>
      <c r="FTM1" s="67"/>
      <c r="FTN1" s="67"/>
      <c r="FTO1" s="67"/>
      <c r="FTP1" s="92"/>
      <c r="FTQ1" s="67"/>
      <c r="FTR1" s="67"/>
      <c r="FTS1" s="67"/>
      <c r="FTT1" s="67"/>
      <c r="FTU1" s="67"/>
      <c r="FTV1" s="67"/>
      <c r="FTW1" s="67"/>
      <c r="FTX1" s="67"/>
      <c r="FTY1" s="67"/>
      <c r="FTZ1" s="67"/>
      <c r="FUA1" s="67"/>
      <c r="FUB1" s="67"/>
      <c r="FUC1" s="67"/>
      <c r="FUD1" s="67"/>
      <c r="FUE1" s="67"/>
      <c r="FUF1" s="92"/>
      <c r="FUG1" s="67"/>
      <c r="FUH1" s="67"/>
      <c r="FUI1" s="67"/>
      <c r="FUJ1" s="67"/>
      <c r="FUK1" s="67"/>
      <c r="FUL1" s="67"/>
      <c r="FUM1" s="67"/>
      <c r="FUN1" s="67"/>
      <c r="FUO1" s="67"/>
      <c r="FUP1" s="67"/>
      <c r="FUQ1" s="67"/>
      <c r="FUR1" s="67"/>
      <c r="FUS1" s="67"/>
      <c r="FUT1" s="67"/>
      <c r="FUU1" s="67"/>
      <c r="FUV1" s="92"/>
      <c r="FUW1" s="67"/>
      <c r="FUX1" s="67"/>
      <c r="FUY1" s="67"/>
      <c r="FUZ1" s="67"/>
      <c r="FVA1" s="67"/>
      <c r="FVB1" s="67"/>
      <c r="FVC1" s="67"/>
      <c r="FVD1" s="67"/>
      <c r="FVE1" s="67"/>
      <c r="FVF1" s="67"/>
      <c r="FVG1" s="67"/>
      <c r="FVH1" s="67"/>
      <c r="FVI1" s="67"/>
      <c r="FVJ1" s="67"/>
      <c r="FVK1" s="67"/>
      <c r="FVL1" s="92"/>
      <c r="FVM1" s="67"/>
      <c r="FVN1" s="67"/>
      <c r="FVO1" s="67"/>
      <c r="FVP1" s="67"/>
      <c r="FVQ1" s="67"/>
      <c r="FVR1" s="67"/>
      <c r="FVS1" s="67"/>
      <c r="FVT1" s="67"/>
      <c r="FVU1" s="67"/>
      <c r="FVV1" s="67"/>
      <c r="FVW1" s="67"/>
      <c r="FVX1" s="67"/>
      <c r="FVY1" s="67"/>
      <c r="FVZ1" s="67"/>
      <c r="FWA1" s="67"/>
      <c r="FWB1" s="92"/>
      <c r="FWC1" s="67"/>
      <c r="FWD1" s="67"/>
      <c r="FWE1" s="67"/>
      <c r="FWF1" s="67"/>
      <c r="FWG1" s="67"/>
      <c r="FWH1" s="67"/>
      <c r="FWI1" s="67"/>
      <c r="FWJ1" s="67"/>
      <c r="FWK1" s="67"/>
      <c r="FWL1" s="67"/>
      <c r="FWM1" s="67"/>
      <c r="FWN1" s="67"/>
      <c r="FWO1" s="67"/>
      <c r="FWP1" s="67"/>
      <c r="FWQ1" s="67"/>
      <c r="FWR1" s="92"/>
      <c r="FWS1" s="67"/>
      <c r="FWT1" s="67"/>
      <c r="FWU1" s="67"/>
      <c r="FWV1" s="67"/>
      <c r="FWW1" s="67"/>
      <c r="FWX1" s="67"/>
      <c r="FWY1" s="67"/>
      <c r="FWZ1" s="67"/>
      <c r="FXA1" s="67"/>
      <c r="FXB1" s="67"/>
      <c r="FXC1" s="67"/>
      <c r="FXD1" s="67"/>
      <c r="FXE1" s="67"/>
      <c r="FXF1" s="67"/>
      <c r="FXG1" s="67"/>
      <c r="FXH1" s="92"/>
      <c r="FXI1" s="67"/>
      <c r="FXJ1" s="67"/>
      <c r="FXK1" s="67"/>
      <c r="FXL1" s="67"/>
      <c r="FXM1" s="67"/>
      <c r="FXN1" s="67"/>
      <c r="FXO1" s="67"/>
      <c r="FXP1" s="67"/>
      <c r="FXQ1" s="67"/>
      <c r="FXR1" s="67"/>
      <c r="FXS1" s="67"/>
      <c r="FXT1" s="67"/>
      <c r="FXU1" s="67"/>
      <c r="FXV1" s="67"/>
      <c r="FXW1" s="67"/>
      <c r="FXX1" s="92"/>
      <c r="FXY1" s="67"/>
      <c r="FXZ1" s="67"/>
      <c r="FYA1" s="67"/>
      <c r="FYB1" s="67"/>
      <c r="FYC1" s="67"/>
      <c r="FYD1" s="67"/>
      <c r="FYE1" s="67"/>
      <c r="FYF1" s="67"/>
      <c r="FYG1" s="67"/>
      <c r="FYH1" s="67"/>
      <c r="FYI1" s="67"/>
      <c r="FYJ1" s="67"/>
      <c r="FYK1" s="67"/>
      <c r="FYL1" s="67"/>
      <c r="FYM1" s="67"/>
      <c r="FYN1" s="92"/>
      <c r="FYO1" s="67"/>
      <c r="FYP1" s="67"/>
      <c r="FYQ1" s="67"/>
      <c r="FYR1" s="67"/>
      <c r="FYS1" s="67"/>
      <c r="FYT1" s="67"/>
      <c r="FYU1" s="67"/>
      <c r="FYV1" s="67"/>
      <c r="FYW1" s="67"/>
      <c r="FYX1" s="67"/>
      <c r="FYY1" s="67"/>
      <c r="FYZ1" s="67"/>
      <c r="FZA1" s="67"/>
      <c r="FZB1" s="67"/>
      <c r="FZC1" s="67"/>
      <c r="FZD1" s="92"/>
      <c r="FZE1" s="67"/>
      <c r="FZF1" s="67"/>
      <c r="FZG1" s="67"/>
      <c r="FZH1" s="67"/>
      <c r="FZI1" s="67"/>
      <c r="FZJ1" s="67"/>
      <c r="FZK1" s="67"/>
      <c r="FZL1" s="67"/>
      <c r="FZM1" s="67"/>
      <c r="FZN1" s="67"/>
      <c r="FZO1" s="67"/>
      <c r="FZP1" s="67"/>
      <c r="FZQ1" s="67"/>
      <c r="FZR1" s="67"/>
      <c r="FZS1" s="67"/>
      <c r="FZT1" s="92"/>
      <c r="FZU1" s="67"/>
      <c r="FZV1" s="67"/>
      <c r="FZW1" s="67"/>
      <c r="FZX1" s="67"/>
      <c r="FZY1" s="67"/>
      <c r="FZZ1" s="67"/>
      <c r="GAA1" s="67"/>
      <c r="GAB1" s="67"/>
      <c r="GAC1" s="67"/>
      <c r="GAD1" s="67"/>
      <c r="GAE1" s="67"/>
      <c r="GAF1" s="67"/>
      <c r="GAG1" s="67"/>
      <c r="GAH1" s="67"/>
      <c r="GAI1" s="67"/>
      <c r="GAJ1" s="92"/>
      <c r="GAK1" s="67"/>
      <c r="GAL1" s="67"/>
      <c r="GAM1" s="67"/>
      <c r="GAN1" s="67"/>
      <c r="GAO1" s="67"/>
      <c r="GAP1" s="67"/>
      <c r="GAQ1" s="67"/>
      <c r="GAR1" s="67"/>
      <c r="GAS1" s="67"/>
      <c r="GAT1" s="67"/>
      <c r="GAU1" s="67"/>
      <c r="GAV1" s="67"/>
      <c r="GAW1" s="67"/>
      <c r="GAX1" s="67"/>
      <c r="GAY1" s="67"/>
      <c r="GAZ1" s="92"/>
      <c r="GBA1" s="67"/>
      <c r="GBB1" s="67"/>
      <c r="GBC1" s="67"/>
      <c r="GBD1" s="67"/>
      <c r="GBE1" s="67"/>
      <c r="GBF1" s="67"/>
      <c r="GBG1" s="67"/>
      <c r="GBH1" s="67"/>
      <c r="GBI1" s="67"/>
      <c r="GBJ1" s="67"/>
      <c r="GBK1" s="67"/>
      <c r="GBL1" s="67"/>
      <c r="GBM1" s="67"/>
      <c r="GBN1" s="67"/>
      <c r="GBO1" s="67"/>
      <c r="GBP1" s="92"/>
      <c r="GBQ1" s="67"/>
      <c r="GBR1" s="67"/>
      <c r="GBS1" s="67"/>
      <c r="GBT1" s="67"/>
      <c r="GBU1" s="67"/>
      <c r="GBV1" s="67"/>
      <c r="GBW1" s="67"/>
      <c r="GBX1" s="67"/>
      <c r="GBY1" s="67"/>
      <c r="GBZ1" s="67"/>
      <c r="GCA1" s="67"/>
      <c r="GCB1" s="67"/>
      <c r="GCC1" s="67"/>
      <c r="GCD1" s="67"/>
      <c r="GCE1" s="67"/>
      <c r="GCF1" s="92"/>
      <c r="GCG1" s="67"/>
      <c r="GCH1" s="67"/>
      <c r="GCI1" s="67"/>
      <c r="GCJ1" s="67"/>
      <c r="GCK1" s="67"/>
      <c r="GCL1" s="67"/>
      <c r="GCM1" s="67"/>
      <c r="GCN1" s="67"/>
      <c r="GCO1" s="67"/>
      <c r="GCP1" s="67"/>
      <c r="GCQ1" s="67"/>
      <c r="GCR1" s="67"/>
      <c r="GCS1" s="67"/>
      <c r="GCT1" s="67"/>
      <c r="GCU1" s="67"/>
      <c r="GCV1" s="92"/>
      <c r="GCW1" s="67"/>
      <c r="GCX1" s="67"/>
      <c r="GCY1" s="67"/>
      <c r="GCZ1" s="67"/>
      <c r="GDA1" s="67"/>
      <c r="GDB1" s="67"/>
      <c r="GDC1" s="67"/>
      <c r="GDD1" s="67"/>
      <c r="GDE1" s="67"/>
      <c r="GDF1" s="67"/>
      <c r="GDG1" s="67"/>
      <c r="GDH1" s="67"/>
      <c r="GDI1" s="67"/>
      <c r="GDJ1" s="67"/>
      <c r="GDK1" s="67"/>
      <c r="GDL1" s="92"/>
      <c r="GDM1" s="67"/>
      <c r="GDN1" s="67"/>
      <c r="GDO1" s="67"/>
      <c r="GDP1" s="67"/>
      <c r="GDQ1" s="67"/>
      <c r="GDR1" s="67"/>
      <c r="GDS1" s="67"/>
      <c r="GDT1" s="67"/>
      <c r="GDU1" s="67"/>
      <c r="GDV1" s="67"/>
      <c r="GDW1" s="67"/>
      <c r="GDX1" s="67"/>
      <c r="GDY1" s="67"/>
      <c r="GDZ1" s="67"/>
      <c r="GEA1" s="67"/>
      <c r="GEB1" s="92"/>
      <c r="GEC1" s="67"/>
      <c r="GED1" s="67"/>
      <c r="GEE1" s="67"/>
      <c r="GEF1" s="67"/>
      <c r="GEG1" s="67"/>
      <c r="GEH1" s="67"/>
      <c r="GEI1" s="67"/>
      <c r="GEJ1" s="67"/>
      <c r="GEK1" s="67"/>
      <c r="GEL1" s="67"/>
      <c r="GEM1" s="67"/>
      <c r="GEN1" s="67"/>
      <c r="GEO1" s="67"/>
      <c r="GEP1" s="67"/>
      <c r="GEQ1" s="67"/>
      <c r="GER1" s="92"/>
      <c r="GES1" s="67"/>
      <c r="GET1" s="67"/>
      <c r="GEU1" s="67"/>
      <c r="GEV1" s="67"/>
      <c r="GEW1" s="67"/>
      <c r="GEX1" s="67"/>
      <c r="GEY1" s="67"/>
      <c r="GEZ1" s="67"/>
      <c r="GFA1" s="67"/>
      <c r="GFB1" s="67"/>
      <c r="GFC1" s="67"/>
      <c r="GFD1" s="67"/>
      <c r="GFE1" s="67"/>
      <c r="GFF1" s="67"/>
      <c r="GFG1" s="67"/>
      <c r="GFH1" s="92"/>
      <c r="GFI1" s="67"/>
      <c r="GFJ1" s="67"/>
      <c r="GFK1" s="67"/>
      <c r="GFL1" s="67"/>
      <c r="GFM1" s="67"/>
      <c r="GFN1" s="67"/>
      <c r="GFO1" s="67"/>
      <c r="GFP1" s="67"/>
      <c r="GFQ1" s="67"/>
      <c r="GFR1" s="67"/>
      <c r="GFS1" s="67"/>
      <c r="GFT1" s="67"/>
      <c r="GFU1" s="67"/>
      <c r="GFV1" s="67"/>
      <c r="GFW1" s="67"/>
      <c r="GFX1" s="92"/>
      <c r="GFY1" s="67"/>
      <c r="GFZ1" s="67"/>
      <c r="GGA1" s="67"/>
      <c r="GGB1" s="67"/>
      <c r="GGC1" s="67"/>
      <c r="GGD1" s="67"/>
      <c r="GGE1" s="67"/>
      <c r="GGF1" s="67"/>
      <c r="GGG1" s="67"/>
      <c r="GGH1" s="67"/>
      <c r="GGI1" s="67"/>
      <c r="GGJ1" s="67"/>
      <c r="GGK1" s="67"/>
      <c r="GGL1" s="67"/>
      <c r="GGM1" s="67"/>
      <c r="GGN1" s="92"/>
      <c r="GGO1" s="67"/>
      <c r="GGP1" s="67"/>
      <c r="GGQ1" s="67"/>
      <c r="GGR1" s="67"/>
      <c r="GGS1" s="67"/>
      <c r="GGT1" s="67"/>
      <c r="GGU1" s="67"/>
      <c r="GGV1" s="67"/>
      <c r="GGW1" s="67"/>
      <c r="GGX1" s="67"/>
      <c r="GGY1" s="67"/>
      <c r="GGZ1" s="67"/>
      <c r="GHA1" s="67"/>
      <c r="GHB1" s="67"/>
      <c r="GHC1" s="67"/>
      <c r="GHD1" s="92"/>
      <c r="GHE1" s="67"/>
      <c r="GHF1" s="67"/>
      <c r="GHG1" s="67"/>
      <c r="GHH1" s="67"/>
      <c r="GHI1" s="67"/>
      <c r="GHJ1" s="67"/>
      <c r="GHK1" s="67"/>
      <c r="GHL1" s="67"/>
      <c r="GHM1" s="67"/>
      <c r="GHN1" s="67"/>
      <c r="GHO1" s="67"/>
      <c r="GHP1" s="67"/>
      <c r="GHQ1" s="67"/>
      <c r="GHR1" s="67"/>
      <c r="GHS1" s="67"/>
      <c r="GHT1" s="92"/>
      <c r="GHU1" s="67"/>
      <c r="GHV1" s="67"/>
      <c r="GHW1" s="67"/>
      <c r="GHX1" s="67"/>
      <c r="GHY1" s="67"/>
      <c r="GHZ1" s="67"/>
      <c r="GIA1" s="67"/>
      <c r="GIB1" s="67"/>
      <c r="GIC1" s="67"/>
      <c r="GID1" s="67"/>
      <c r="GIE1" s="67"/>
      <c r="GIF1" s="67"/>
      <c r="GIG1" s="67"/>
      <c r="GIH1" s="67"/>
      <c r="GII1" s="67"/>
      <c r="GIJ1" s="92"/>
      <c r="GIK1" s="67"/>
      <c r="GIL1" s="67"/>
      <c r="GIM1" s="67"/>
      <c r="GIN1" s="67"/>
      <c r="GIO1" s="67"/>
      <c r="GIP1" s="67"/>
      <c r="GIQ1" s="67"/>
      <c r="GIR1" s="67"/>
      <c r="GIS1" s="67"/>
      <c r="GIT1" s="67"/>
      <c r="GIU1" s="67"/>
      <c r="GIV1" s="67"/>
      <c r="GIW1" s="67"/>
      <c r="GIX1" s="67"/>
      <c r="GIY1" s="67"/>
      <c r="GIZ1" s="92"/>
      <c r="GJA1" s="67"/>
      <c r="GJB1" s="67"/>
      <c r="GJC1" s="67"/>
      <c r="GJD1" s="67"/>
      <c r="GJE1" s="67"/>
      <c r="GJF1" s="67"/>
      <c r="GJG1" s="67"/>
      <c r="GJH1" s="67"/>
      <c r="GJI1" s="67"/>
      <c r="GJJ1" s="67"/>
      <c r="GJK1" s="67"/>
      <c r="GJL1" s="67"/>
      <c r="GJM1" s="67"/>
      <c r="GJN1" s="67"/>
      <c r="GJO1" s="67"/>
      <c r="GJP1" s="92"/>
      <c r="GJQ1" s="67"/>
      <c r="GJR1" s="67"/>
      <c r="GJS1" s="67"/>
      <c r="GJT1" s="67"/>
      <c r="GJU1" s="67"/>
      <c r="GJV1" s="67"/>
      <c r="GJW1" s="67"/>
      <c r="GJX1" s="67"/>
      <c r="GJY1" s="67"/>
      <c r="GJZ1" s="67"/>
      <c r="GKA1" s="67"/>
      <c r="GKB1" s="67"/>
      <c r="GKC1" s="67"/>
      <c r="GKD1" s="67"/>
      <c r="GKE1" s="67"/>
      <c r="GKF1" s="92"/>
      <c r="GKG1" s="67"/>
      <c r="GKH1" s="67"/>
      <c r="GKI1" s="67"/>
      <c r="GKJ1" s="67"/>
      <c r="GKK1" s="67"/>
      <c r="GKL1" s="67"/>
      <c r="GKM1" s="67"/>
      <c r="GKN1" s="67"/>
      <c r="GKO1" s="67"/>
      <c r="GKP1" s="67"/>
      <c r="GKQ1" s="67"/>
      <c r="GKR1" s="67"/>
      <c r="GKS1" s="67"/>
      <c r="GKT1" s="67"/>
      <c r="GKU1" s="67"/>
      <c r="GKV1" s="92"/>
      <c r="GKW1" s="67"/>
      <c r="GKX1" s="67"/>
      <c r="GKY1" s="67"/>
      <c r="GKZ1" s="67"/>
      <c r="GLA1" s="67"/>
      <c r="GLB1" s="67"/>
      <c r="GLC1" s="67"/>
      <c r="GLD1" s="67"/>
      <c r="GLE1" s="67"/>
      <c r="GLF1" s="67"/>
      <c r="GLG1" s="67"/>
      <c r="GLH1" s="67"/>
      <c r="GLI1" s="67"/>
      <c r="GLJ1" s="67"/>
      <c r="GLK1" s="67"/>
      <c r="GLL1" s="92"/>
      <c r="GLM1" s="67"/>
      <c r="GLN1" s="67"/>
      <c r="GLO1" s="67"/>
      <c r="GLP1" s="67"/>
      <c r="GLQ1" s="67"/>
      <c r="GLR1" s="67"/>
      <c r="GLS1" s="67"/>
      <c r="GLT1" s="67"/>
      <c r="GLU1" s="67"/>
      <c r="GLV1" s="67"/>
      <c r="GLW1" s="67"/>
      <c r="GLX1" s="67"/>
      <c r="GLY1" s="67"/>
      <c r="GLZ1" s="67"/>
      <c r="GMA1" s="67"/>
      <c r="GMB1" s="92"/>
      <c r="GMC1" s="67"/>
      <c r="GMD1" s="67"/>
      <c r="GME1" s="67"/>
      <c r="GMF1" s="67"/>
      <c r="GMG1" s="67"/>
      <c r="GMH1" s="67"/>
      <c r="GMI1" s="67"/>
      <c r="GMJ1" s="67"/>
      <c r="GMK1" s="67"/>
      <c r="GML1" s="67"/>
      <c r="GMM1" s="67"/>
      <c r="GMN1" s="67"/>
      <c r="GMO1" s="67"/>
      <c r="GMP1" s="67"/>
      <c r="GMQ1" s="67"/>
      <c r="GMR1" s="92"/>
      <c r="GMS1" s="67"/>
      <c r="GMT1" s="67"/>
      <c r="GMU1" s="67"/>
      <c r="GMV1" s="67"/>
      <c r="GMW1" s="67"/>
      <c r="GMX1" s="67"/>
      <c r="GMY1" s="67"/>
      <c r="GMZ1" s="67"/>
      <c r="GNA1" s="67"/>
      <c r="GNB1" s="67"/>
      <c r="GNC1" s="67"/>
      <c r="GND1" s="67"/>
      <c r="GNE1" s="67"/>
      <c r="GNF1" s="67"/>
      <c r="GNG1" s="67"/>
      <c r="GNH1" s="92"/>
      <c r="GNI1" s="67"/>
      <c r="GNJ1" s="67"/>
      <c r="GNK1" s="67"/>
      <c r="GNL1" s="67"/>
      <c r="GNM1" s="67"/>
      <c r="GNN1" s="67"/>
      <c r="GNO1" s="67"/>
      <c r="GNP1" s="67"/>
      <c r="GNQ1" s="67"/>
      <c r="GNR1" s="67"/>
      <c r="GNS1" s="67"/>
      <c r="GNT1" s="67"/>
      <c r="GNU1" s="67"/>
      <c r="GNV1" s="67"/>
      <c r="GNW1" s="67"/>
      <c r="GNX1" s="92"/>
      <c r="GNY1" s="67"/>
      <c r="GNZ1" s="67"/>
      <c r="GOA1" s="67"/>
      <c r="GOB1" s="67"/>
      <c r="GOC1" s="67"/>
      <c r="GOD1" s="67"/>
      <c r="GOE1" s="67"/>
      <c r="GOF1" s="67"/>
      <c r="GOG1" s="67"/>
      <c r="GOH1" s="67"/>
      <c r="GOI1" s="67"/>
      <c r="GOJ1" s="67"/>
      <c r="GOK1" s="67"/>
      <c r="GOL1" s="67"/>
      <c r="GOM1" s="67"/>
      <c r="GON1" s="92"/>
      <c r="GOO1" s="67"/>
      <c r="GOP1" s="67"/>
      <c r="GOQ1" s="67"/>
      <c r="GOR1" s="67"/>
      <c r="GOS1" s="67"/>
      <c r="GOT1" s="67"/>
      <c r="GOU1" s="67"/>
      <c r="GOV1" s="67"/>
      <c r="GOW1" s="67"/>
      <c r="GOX1" s="67"/>
      <c r="GOY1" s="67"/>
      <c r="GOZ1" s="67"/>
      <c r="GPA1" s="67"/>
      <c r="GPB1" s="67"/>
      <c r="GPC1" s="67"/>
      <c r="GPD1" s="92"/>
      <c r="GPE1" s="67"/>
      <c r="GPF1" s="67"/>
      <c r="GPG1" s="67"/>
      <c r="GPH1" s="67"/>
      <c r="GPI1" s="67"/>
      <c r="GPJ1" s="67"/>
      <c r="GPK1" s="67"/>
      <c r="GPL1" s="67"/>
      <c r="GPM1" s="67"/>
      <c r="GPN1" s="67"/>
      <c r="GPO1" s="67"/>
      <c r="GPP1" s="67"/>
      <c r="GPQ1" s="67"/>
      <c r="GPR1" s="67"/>
      <c r="GPS1" s="67"/>
      <c r="GPT1" s="92"/>
      <c r="GPU1" s="67"/>
      <c r="GPV1" s="67"/>
      <c r="GPW1" s="67"/>
      <c r="GPX1" s="67"/>
      <c r="GPY1" s="67"/>
      <c r="GPZ1" s="67"/>
      <c r="GQA1" s="67"/>
      <c r="GQB1" s="67"/>
      <c r="GQC1" s="67"/>
      <c r="GQD1" s="67"/>
      <c r="GQE1" s="67"/>
      <c r="GQF1" s="67"/>
      <c r="GQG1" s="67"/>
      <c r="GQH1" s="67"/>
      <c r="GQI1" s="67"/>
      <c r="GQJ1" s="92"/>
      <c r="GQK1" s="67"/>
      <c r="GQL1" s="67"/>
      <c r="GQM1" s="67"/>
      <c r="GQN1" s="67"/>
      <c r="GQO1" s="67"/>
      <c r="GQP1" s="67"/>
      <c r="GQQ1" s="67"/>
      <c r="GQR1" s="67"/>
      <c r="GQS1" s="67"/>
      <c r="GQT1" s="67"/>
      <c r="GQU1" s="67"/>
      <c r="GQV1" s="67"/>
      <c r="GQW1" s="67"/>
      <c r="GQX1" s="67"/>
      <c r="GQY1" s="67"/>
      <c r="GQZ1" s="92"/>
      <c r="GRA1" s="67"/>
      <c r="GRB1" s="67"/>
      <c r="GRC1" s="67"/>
      <c r="GRD1" s="67"/>
      <c r="GRE1" s="67"/>
      <c r="GRF1" s="67"/>
      <c r="GRG1" s="67"/>
      <c r="GRH1" s="67"/>
      <c r="GRI1" s="67"/>
      <c r="GRJ1" s="67"/>
      <c r="GRK1" s="67"/>
      <c r="GRL1" s="67"/>
      <c r="GRM1" s="67"/>
      <c r="GRN1" s="67"/>
      <c r="GRO1" s="67"/>
      <c r="GRP1" s="92"/>
      <c r="GRQ1" s="67"/>
      <c r="GRR1" s="67"/>
      <c r="GRS1" s="67"/>
      <c r="GRT1" s="67"/>
      <c r="GRU1" s="67"/>
      <c r="GRV1" s="67"/>
      <c r="GRW1" s="67"/>
      <c r="GRX1" s="67"/>
      <c r="GRY1" s="67"/>
      <c r="GRZ1" s="67"/>
      <c r="GSA1" s="67"/>
      <c r="GSB1" s="67"/>
      <c r="GSC1" s="67"/>
      <c r="GSD1" s="67"/>
      <c r="GSE1" s="67"/>
      <c r="GSF1" s="92"/>
      <c r="GSG1" s="67"/>
      <c r="GSH1" s="67"/>
      <c r="GSI1" s="67"/>
      <c r="GSJ1" s="67"/>
      <c r="GSK1" s="67"/>
      <c r="GSL1" s="67"/>
      <c r="GSM1" s="67"/>
      <c r="GSN1" s="67"/>
      <c r="GSO1" s="67"/>
      <c r="GSP1" s="67"/>
      <c r="GSQ1" s="67"/>
      <c r="GSR1" s="67"/>
      <c r="GSS1" s="67"/>
      <c r="GST1" s="67"/>
      <c r="GSU1" s="67"/>
      <c r="GSV1" s="92"/>
      <c r="GSW1" s="67"/>
      <c r="GSX1" s="67"/>
      <c r="GSY1" s="67"/>
      <c r="GSZ1" s="67"/>
      <c r="GTA1" s="67"/>
      <c r="GTB1" s="67"/>
      <c r="GTC1" s="67"/>
      <c r="GTD1" s="67"/>
      <c r="GTE1" s="67"/>
      <c r="GTF1" s="67"/>
      <c r="GTG1" s="67"/>
      <c r="GTH1" s="67"/>
      <c r="GTI1" s="67"/>
      <c r="GTJ1" s="67"/>
      <c r="GTK1" s="67"/>
      <c r="GTL1" s="92"/>
      <c r="GTM1" s="67"/>
      <c r="GTN1" s="67"/>
      <c r="GTO1" s="67"/>
      <c r="GTP1" s="67"/>
      <c r="GTQ1" s="67"/>
      <c r="GTR1" s="67"/>
      <c r="GTS1" s="67"/>
      <c r="GTT1" s="67"/>
      <c r="GTU1" s="67"/>
      <c r="GTV1" s="67"/>
      <c r="GTW1" s="67"/>
      <c r="GTX1" s="67"/>
      <c r="GTY1" s="67"/>
      <c r="GTZ1" s="67"/>
      <c r="GUA1" s="67"/>
      <c r="GUB1" s="92"/>
      <c r="GUC1" s="67"/>
      <c r="GUD1" s="67"/>
      <c r="GUE1" s="67"/>
      <c r="GUF1" s="67"/>
      <c r="GUG1" s="67"/>
      <c r="GUH1" s="67"/>
      <c r="GUI1" s="67"/>
      <c r="GUJ1" s="67"/>
      <c r="GUK1" s="67"/>
      <c r="GUL1" s="67"/>
      <c r="GUM1" s="67"/>
      <c r="GUN1" s="67"/>
      <c r="GUO1" s="67"/>
      <c r="GUP1" s="67"/>
      <c r="GUQ1" s="67"/>
      <c r="GUR1" s="92"/>
      <c r="GUS1" s="67"/>
      <c r="GUT1" s="67"/>
      <c r="GUU1" s="67"/>
      <c r="GUV1" s="67"/>
      <c r="GUW1" s="67"/>
      <c r="GUX1" s="67"/>
      <c r="GUY1" s="67"/>
      <c r="GUZ1" s="67"/>
      <c r="GVA1" s="67"/>
      <c r="GVB1" s="67"/>
      <c r="GVC1" s="67"/>
      <c r="GVD1" s="67"/>
      <c r="GVE1" s="67"/>
      <c r="GVF1" s="67"/>
      <c r="GVG1" s="67"/>
      <c r="GVH1" s="92"/>
      <c r="GVI1" s="67"/>
      <c r="GVJ1" s="67"/>
      <c r="GVK1" s="67"/>
      <c r="GVL1" s="67"/>
      <c r="GVM1" s="67"/>
      <c r="GVN1" s="67"/>
      <c r="GVO1" s="67"/>
      <c r="GVP1" s="67"/>
      <c r="GVQ1" s="67"/>
      <c r="GVR1" s="67"/>
      <c r="GVS1" s="67"/>
      <c r="GVT1" s="67"/>
      <c r="GVU1" s="67"/>
      <c r="GVV1" s="67"/>
      <c r="GVW1" s="67"/>
      <c r="GVX1" s="92"/>
      <c r="GVY1" s="67"/>
      <c r="GVZ1" s="67"/>
      <c r="GWA1" s="67"/>
      <c r="GWB1" s="67"/>
      <c r="GWC1" s="67"/>
      <c r="GWD1" s="67"/>
      <c r="GWE1" s="67"/>
      <c r="GWF1" s="67"/>
      <c r="GWG1" s="67"/>
      <c r="GWH1" s="67"/>
      <c r="GWI1" s="67"/>
      <c r="GWJ1" s="67"/>
      <c r="GWK1" s="67"/>
      <c r="GWL1" s="67"/>
      <c r="GWM1" s="67"/>
      <c r="GWN1" s="92"/>
      <c r="GWO1" s="67"/>
      <c r="GWP1" s="67"/>
      <c r="GWQ1" s="67"/>
      <c r="GWR1" s="67"/>
      <c r="GWS1" s="67"/>
      <c r="GWT1" s="67"/>
      <c r="GWU1" s="67"/>
      <c r="GWV1" s="67"/>
      <c r="GWW1" s="67"/>
      <c r="GWX1" s="67"/>
      <c r="GWY1" s="67"/>
      <c r="GWZ1" s="67"/>
      <c r="GXA1" s="67"/>
      <c r="GXB1" s="67"/>
      <c r="GXC1" s="67"/>
      <c r="GXD1" s="92"/>
      <c r="GXE1" s="67"/>
      <c r="GXF1" s="67"/>
      <c r="GXG1" s="67"/>
      <c r="GXH1" s="67"/>
      <c r="GXI1" s="67"/>
      <c r="GXJ1" s="67"/>
      <c r="GXK1" s="67"/>
      <c r="GXL1" s="67"/>
      <c r="GXM1" s="67"/>
      <c r="GXN1" s="67"/>
      <c r="GXO1" s="67"/>
      <c r="GXP1" s="67"/>
      <c r="GXQ1" s="67"/>
      <c r="GXR1" s="67"/>
      <c r="GXS1" s="67"/>
      <c r="GXT1" s="92"/>
      <c r="GXU1" s="67"/>
      <c r="GXV1" s="67"/>
      <c r="GXW1" s="67"/>
      <c r="GXX1" s="67"/>
      <c r="GXY1" s="67"/>
      <c r="GXZ1" s="67"/>
      <c r="GYA1" s="67"/>
      <c r="GYB1" s="67"/>
      <c r="GYC1" s="67"/>
      <c r="GYD1" s="67"/>
      <c r="GYE1" s="67"/>
      <c r="GYF1" s="67"/>
      <c r="GYG1" s="67"/>
      <c r="GYH1" s="67"/>
      <c r="GYI1" s="67"/>
      <c r="GYJ1" s="92"/>
      <c r="GYK1" s="67"/>
      <c r="GYL1" s="67"/>
      <c r="GYM1" s="67"/>
      <c r="GYN1" s="67"/>
      <c r="GYO1" s="67"/>
      <c r="GYP1" s="67"/>
      <c r="GYQ1" s="67"/>
      <c r="GYR1" s="67"/>
      <c r="GYS1" s="67"/>
      <c r="GYT1" s="67"/>
      <c r="GYU1" s="67"/>
      <c r="GYV1" s="67"/>
      <c r="GYW1" s="67"/>
      <c r="GYX1" s="67"/>
      <c r="GYY1" s="67"/>
      <c r="GYZ1" s="92"/>
      <c r="GZA1" s="67"/>
      <c r="GZB1" s="67"/>
      <c r="GZC1" s="67"/>
      <c r="GZD1" s="67"/>
      <c r="GZE1" s="67"/>
      <c r="GZF1" s="67"/>
      <c r="GZG1" s="67"/>
      <c r="GZH1" s="67"/>
      <c r="GZI1" s="67"/>
      <c r="GZJ1" s="67"/>
      <c r="GZK1" s="67"/>
      <c r="GZL1" s="67"/>
      <c r="GZM1" s="67"/>
      <c r="GZN1" s="67"/>
      <c r="GZO1" s="67"/>
      <c r="GZP1" s="92"/>
      <c r="GZQ1" s="67"/>
      <c r="GZR1" s="67"/>
      <c r="GZS1" s="67"/>
      <c r="GZT1" s="67"/>
      <c r="GZU1" s="67"/>
      <c r="GZV1" s="67"/>
      <c r="GZW1" s="67"/>
      <c r="GZX1" s="67"/>
      <c r="GZY1" s="67"/>
      <c r="GZZ1" s="67"/>
      <c r="HAA1" s="67"/>
      <c r="HAB1" s="67"/>
      <c r="HAC1" s="67"/>
      <c r="HAD1" s="67"/>
      <c r="HAE1" s="67"/>
      <c r="HAF1" s="92"/>
      <c r="HAG1" s="67"/>
      <c r="HAH1" s="67"/>
      <c r="HAI1" s="67"/>
      <c r="HAJ1" s="67"/>
      <c r="HAK1" s="67"/>
      <c r="HAL1" s="67"/>
      <c r="HAM1" s="67"/>
      <c r="HAN1" s="67"/>
      <c r="HAO1" s="67"/>
      <c r="HAP1" s="67"/>
      <c r="HAQ1" s="67"/>
      <c r="HAR1" s="67"/>
      <c r="HAS1" s="67"/>
      <c r="HAT1" s="67"/>
      <c r="HAU1" s="67"/>
      <c r="HAV1" s="92"/>
      <c r="HAW1" s="67"/>
      <c r="HAX1" s="67"/>
      <c r="HAY1" s="67"/>
      <c r="HAZ1" s="67"/>
      <c r="HBA1" s="67"/>
      <c r="HBB1" s="67"/>
      <c r="HBC1" s="67"/>
      <c r="HBD1" s="67"/>
      <c r="HBE1" s="67"/>
      <c r="HBF1" s="67"/>
      <c r="HBG1" s="67"/>
      <c r="HBH1" s="67"/>
      <c r="HBI1" s="67"/>
      <c r="HBJ1" s="67"/>
      <c r="HBK1" s="67"/>
      <c r="HBL1" s="92"/>
      <c r="HBM1" s="67"/>
      <c r="HBN1" s="67"/>
      <c r="HBO1" s="67"/>
      <c r="HBP1" s="67"/>
      <c r="HBQ1" s="67"/>
      <c r="HBR1" s="67"/>
      <c r="HBS1" s="67"/>
      <c r="HBT1" s="67"/>
      <c r="HBU1" s="67"/>
      <c r="HBV1" s="67"/>
      <c r="HBW1" s="67"/>
      <c r="HBX1" s="67"/>
      <c r="HBY1" s="67"/>
      <c r="HBZ1" s="67"/>
      <c r="HCA1" s="67"/>
      <c r="HCB1" s="92"/>
      <c r="HCC1" s="67"/>
      <c r="HCD1" s="67"/>
      <c r="HCE1" s="67"/>
      <c r="HCF1" s="67"/>
      <c r="HCG1" s="67"/>
      <c r="HCH1" s="67"/>
      <c r="HCI1" s="67"/>
      <c r="HCJ1" s="67"/>
      <c r="HCK1" s="67"/>
      <c r="HCL1" s="67"/>
      <c r="HCM1" s="67"/>
      <c r="HCN1" s="67"/>
      <c r="HCO1" s="67"/>
      <c r="HCP1" s="67"/>
      <c r="HCQ1" s="67"/>
      <c r="HCR1" s="92"/>
      <c r="HCS1" s="67"/>
      <c r="HCT1" s="67"/>
      <c r="HCU1" s="67"/>
      <c r="HCV1" s="67"/>
      <c r="HCW1" s="67"/>
      <c r="HCX1" s="67"/>
      <c r="HCY1" s="67"/>
      <c r="HCZ1" s="67"/>
      <c r="HDA1" s="67"/>
      <c r="HDB1" s="67"/>
      <c r="HDC1" s="67"/>
      <c r="HDD1" s="67"/>
      <c r="HDE1" s="67"/>
      <c r="HDF1" s="67"/>
      <c r="HDG1" s="67"/>
      <c r="HDH1" s="92"/>
      <c r="HDI1" s="67"/>
      <c r="HDJ1" s="67"/>
      <c r="HDK1" s="67"/>
      <c r="HDL1" s="67"/>
      <c r="HDM1" s="67"/>
      <c r="HDN1" s="67"/>
      <c r="HDO1" s="67"/>
      <c r="HDP1" s="67"/>
      <c r="HDQ1" s="67"/>
      <c r="HDR1" s="67"/>
      <c r="HDS1" s="67"/>
      <c r="HDT1" s="67"/>
      <c r="HDU1" s="67"/>
      <c r="HDV1" s="67"/>
      <c r="HDW1" s="67"/>
      <c r="HDX1" s="92"/>
      <c r="HDY1" s="67"/>
      <c r="HDZ1" s="67"/>
      <c r="HEA1" s="67"/>
      <c r="HEB1" s="67"/>
      <c r="HEC1" s="67"/>
      <c r="HED1" s="67"/>
      <c r="HEE1" s="67"/>
      <c r="HEF1" s="67"/>
      <c r="HEG1" s="67"/>
      <c r="HEH1" s="67"/>
      <c r="HEI1" s="67"/>
      <c r="HEJ1" s="67"/>
      <c r="HEK1" s="67"/>
      <c r="HEL1" s="67"/>
      <c r="HEM1" s="67"/>
      <c r="HEN1" s="92"/>
      <c r="HEO1" s="67"/>
      <c r="HEP1" s="67"/>
      <c r="HEQ1" s="67"/>
      <c r="HER1" s="67"/>
      <c r="HES1" s="67"/>
      <c r="HET1" s="67"/>
      <c r="HEU1" s="67"/>
      <c r="HEV1" s="67"/>
      <c r="HEW1" s="67"/>
      <c r="HEX1" s="67"/>
      <c r="HEY1" s="67"/>
      <c r="HEZ1" s="67"/>
      <c r="HFA1" s="67"/>
      <c r="HFB1" s="67"/>
      <c r="HFC1" s="67"/>
      <c r="HFD1" s="92"/>
      <c r="HFE1" s="67"/>
      <c r="HFF1" s="67"/>
      <c r="HFG1" s="67"/>
      <c r="HFH1" s="67"/>
      <c r="HFI1" s="67"/>
      <c r="HFJ1" s="67"/>
      <c r="HFK1" s="67"/>
      <c r="HFL1" s="67"/>
      <c r="HFM1" s="67"/>
      <c r="HFN1" s="67"/>
      <c r="HFO1" s="67"/>
      <c r="HFP1" s="67"/>
      <c r="HFQ1" s="67"/>
      <c r="HFR1" s="67"/>
      <c r="HFS1" s="67"/>
      <c r="HFT1" s="92"/>
      <c r="HFU1" s="67"/>
      <c r="HFV1" s="67"/>
      <c r="HFW1" s="67"/>
      <c r="HFX1" s="67"/>
      <c r="HFY1" s="67"/>
      <c r="HFZ1" s="67"/>
      <c r="HGA1" s="67"/>
      <c r="HGB1" s="67"/>
      <c r="HGC1" s="67"/>
      <c r="HGD1" s="67"/>
      <c r="HGE1" s="67"/>
      <c r="HGF1" s="67"/>
      <c r="HGG1" s="67"/>
      <c r="HGH1" s="67"/>
      <c r="HGI1" s="67"/>
      <c r="HGJ1" s="92"/>
      <c r="HGK1" s="67"/>
      <c r="HGL1" s="67"/>
      <c r="HGM1" s="67"/>
      <c r="HGN1" s="67"/>
      <c r="HGO1" s="67"/>
      <c r="HGP1" s="67"/>
      <c r="HGQ1" s="67"/>
      <c r="HGR1" s="67"/>
      <c r="HGS1" s="67"/>
      <c r="HGT1" s="67"/>
      <c r="HGU1" s="67"/>
      <c r="HGV1" s="67"/>
      <c r="HGW1" s="67"/>
      <c r="HGX1" s="67"/>
      <c r="HGY1" s="67"/>
      <c r="HGZ1" s="92"/>
      <c r="HHA1" s="67"/>
      <c r="HHB1" s="67"/>
      <c r="HHC1" s="67"/>
      <c r="HHD1" s="67"/>
      <c r="HHE1" s="67"/>
      <c r="HHF1" s="67"/>
      <c r="HHG1" s="67"/>
      <c r="HHH1" s="67"/>
      <c r="HHI1" s="67"/>
      <c r="HHJ1" s="67"/>
      <c r="HHK1" s="67"/>
      <c r="HHL1" s="67"/>
      <c r="HHM1" s="67"/>
      <c r="HHN1" s="67"/>
      <c r="HHO1" s="67"/>
      <c r="HHP1" s="92"/>
      <c r="HHQ1" s="67"/>
      <c r="HHR1" s="67"/>
      <c r="HHS1" s="67"/>
      <c r="HHT1" s="67"/>
      <c r="HHU1" s="67"/>
      <c r="HHV1" s="67"/>
      <c r="HHW1" s="67"/>
      <c r="HHX1" s="67"/>
      <c r="HHY1" s="67"/>
      <c r="HHZ1" s="67"/>
      <c r="HIA1" s="67"/>
      <c r="HIB1" s="67"/>
      <c r="HIC1" s="67"/>
      <c r="HID1" s="67"/>
      <c r="HIE1" s="67"/>
      <c r="HIF1" s="92"/>
      <c r="HIG1" s="67"/>
      <c r="HIH1" s="67"/>
      <c r="HII1" s="67"/>
      <c r="HIJ1" s="67"/>
      <c r="HIK1" s="67"/>
      <c r="HIL1" s="67"/>
      <c r="HIM1" s="67"/>
      <c r="HIN1" s="67"/>
      <c r="HIO1" s="67"/>
      <c r="HIP1" s="67"/>
      <c r="HIQ1" s="67"/>
      <c r="HIR1" s="67"/>
      <c r="HIS1" s="67"/>
      <c r="HIT1" s="67"/>
      <c r="HIU1" s="67"/>
      <c r="HIV1" s="92"/>
      <c r="HIW1" s="67"/>
      <c r="HIX1" s="67"/>
      <c r="HIY1" s="67"/>
      <c r="HIZ1" s="67"/>
      <c r="HJA1" s="67"/>
      <c r="HJB1" s="67"/>
      <c r="HJC1" s="67"/>
      <c r="HJD1" s="67"/>
      <c r="HJE1" s="67"/>
      <c r="HJF1" s="67"/>
      <c r="HJG1" s="67"/>
      <c r="HJH1" s="67"/>
      <c r="HJI1" s="67"/>
      <c r="HJJ1" s="67"/>
      <c r="HJK1" s="67"/>
      <c r="HJL1" s="92"/>
      <c r="HJM1" s="67"/>
      <c r="HJN1" s="67"/>
      <c r="HJO1" s="67"/>
      <c r="HJP1" s="67"/>
      <c r="HJQ1" s="67"/>
      <c r="HJR1" s="67"/>
      <c r="HJS1" s="67"/>
      <c r="HJT1" s="67"/>
      <c r="HJU1" s="67"/>
      <c r="HJV1" s="67"/>
      <c r="HJW1" s="67"/>
      <c r="HJX1" s="67"/>
      <c r="HJY1" s="67"/>
      <c r="HJZ1" s="67"/>
      <c r="HKA1" s="67"/>
      <c r="HKB1" s="92"/>
      <c r="HKC1" s="67"/>
      <c r="HKD1" s="67"/>
      <c r="HKE1" s="67"/>
      <c r="HKF1" s="67"/>
      <c r="HKG1" s="67"/>
      <c r="HKH1" s="67"/>
      <c r="HKI1" s="67"/>
      <c r="HKJ1" s="67"/>
      <c r="HKK1" s="67"/>
      <c r="HKL1" s="67"/>
      <c r="HKM1" s="67"/>
      <c r="HKN1" s="67"/>
      <c r="HKO1" s="67"/>
      <c r="HKP1" s="67"/>
      <c r="HKQ1" s="67"/>
      <c r="HKR1" s="92"/>
      <c r="HKS1" s="67"/>
      <c r="HKT1" s="67"/>
      <c r="HKU1" s="67"/>
      <c r="HKV1" s="67"/>
      <c r="HKW1" s="67"/>
      <c r="HKX1" s="67"/>
      <c r="HKY1" s="67"/>
      <c r="HKZ1" s="67"/>
      <c r="HLA1" s="67"/>
      <c r="HLB1" s="67"/>
      <c r="HLC1" s="67"/>
      <c r="HLD1" s="67"/>
      <c r="HLE1" s="67"/>
      <c r="HLF1" s="67"/>
      <c r="HLG1" s="67"/>
      <c r="HLH1" s="92"/>
      <c r="HLI1" s="67"/>
      <c r="HLJ1" s="67"/>
      <c r="HLK1" s="67"/>
      <c r="HLL1" s="67"/>
      <c r="HLM1" s="67"/>
      <c r="HLN1" s="67"/>
      <c r="HLO1" s="67"/>
      <c r="HLP1" s="67"/>
      <c r="HLQ1" s="67"/>
      <c r="HLR1" s="67"/>
      <c r="HLS1" s="67"/>
      <c r="HLT1" s="67"/>
      <c r="HLU1" s="67"/>
      <c r="HLV1" s="67"/>
      <c r="HLW1" s="67"/>
      <c r="HLX1" s="92"/>
      <c r="HLY1" s="67"/>
      <c r="HLZ1" s="67"/>
      <c r="HMA1" s="67"/>
      <c r="HMB1" s="67"/>
      <c r="HMC1" s="67"/>
      <c r="HMD1" s="67"/>
      <c r="HME1" s="67"/>
      <c r="HMF1" s="67"/>
      <c r="HMG1" s="67"/>
      <c r="HMH1" s="67"/>
      <c r="HMI1" s="67"/>
      <c r="HMJ1" s="67"/>
      <c r="HMK1" s="67"/>
      <c r="HML1" s="67"/>
      <c r="HMM1" s="67"/>
      <c r="HMN1" s="92"/>
      <c r="HMO1" s="67"/>
      <c r="HMP1" s="67"/>
      <c r="HMQ1" s="67"/>
      <c r="HMR1" s="67"/>
      <c r="HMS1" s="67"/>
      <c r="HMT1" s="67"/>
      <c r="HMU1" s="67"/>
      <c r="HMV1" s="67"/>
      <c r="HMW1" s="67"/>
      <c r="HMX1" s="67"/>
      <c r="HMY1" s="67"/>
      <c r="HMZ1" s="67"/>
      <c r="HNA1" s="67"/>
      <c r="HNB1" s="67"/>
      <c r="HNC1" s="67"/>
      <c r="HND1" s="92"/>
      <c r="HNE1" s="67"/>
      <c r="HNF1" s="67"/>
      <c r="HNG1" s="67"/>
      <c r="HNH1" s="67"/>
      <c r="HNI1" s="67"/>
      <c r="HNJ1" s="67"/>
      <c r="HNK1" s="67"/>
      <c r="HNL1" s="67"/>
      <c r="HNM1" s="67"/>
      <c r="HNN1" s="67"/>
      <c r="HNO1" s="67"/>
      <c r="HNP1" s="67"/>
      <c r="HNQ1" s="67"/>
      <c r="HNR1" s="67"/>
      <c r="HNS1" s="67"/>
      <c r="HNT1" s="92"/>
      <c r="HNU1" s="67"/>
      <c r="HNV1" s="67"/>
      <c r="HNW1" s="67"/>
      <c r="HNX1" s="67"/>
      <c r="HNY1" s="67"/>
      <c r="HNZ1" s="67"/>
      <c r="HOA1" s="67"/>
      <c r="HOB1" s="67"/>
      <c r="HOC1" s="67"/>
      <c r="HOD1" s="67"/>
      <c r="HOE1" s="67"/>
      <c r="HOF1" s="67"/>
      <c r="HOG1" s="67"/>
      <c r="HOH1" s="67"/>
      <c r="HOI1" s="67"/>
      <c r="HOJ1" s="92"/>
      <c r="HOK1" s="67"/>
      <c r="HOL1" s="67"/>
      <c r="HOM1" s="67"/>
      <c r="HON1" s="67"/>
      <c r="HOO1" s="67"/>
      <c r="HOP1" s="67"/>
      <c r="HOQ1" s="67"/>
      <c r="HOR1" s="67"/>
      <c r="HOS1" s="67"/>
      <c r="HOT1" s="67"/>
      <c r="HOU1" s="67"/>
      <c r="HOV1" s="67"/>
      <c r="HOW1" s="67"/>
      <c r="HOX1" s="67"/>
      <c r="HOY1" s="67"/>
      <c r="HOZ1" s="92"/>
      <c r="HPA1" s="67"/>
      <c r="HPB1" s="67"/>
      <c r="HPC1" s="67"/>
      <c r="HPD1" s="67"/>
      <c r="HPE1" s="67"/>
      <c r="HPF1" s="67"/>
      <c r="HPG1" s="67"/>
      <c r="HPH1" s="67"/>
      <c r="HPI1" s="67"/>
      <c r="HPJ1" s="67"/>
      <c r="HPK1" s="67"/>
      <c r="HPL1" s="67"/>
      <c r="HPM1" s="67"/>
      <c r="HPN1" s="67"/>
      <c r="HPO1" s="67"/>
      <c r="HPP1" s="92"/>
      <c r="HPQ1" s="67"/>
      <c r="HPR1" s="67"/>
      <c r="HPS1" s="67"/>
      <c r="HPT1" s="67"/>
      <c r="HPU1" s="67"/>
      <c r="HPV1" s="67"/>
      <c r="HPW1" s="67"/>
      <c r="HPX1" s="67"/>
      <c r="HPY1" s="67"/>
      <c r="HPZ1" s="67"/>
      <c r="HQA1" s="67"/>
      <c r="HQB1" s="67"/>
      <c r="HQC1" s="67"/>
      <c r="HQD1" s="67"/>
      <c r="HQE1" s="67"/>
      <c r="HQF1" s="92"/>
      <c r="HQG1" s="67"/>
      <c r="HQH1" s="67"/>
      <c r="HQI1" s="67"/>
      <c r="HQJ1" s="67"/>
      <c r="HQK1" s="67"/>
      <c r="HQL1" s="67"/>
      <c r="HQM1" s="67"/>
      <c r="HQN1" s="67"/>
      <c r="HQO1" s="67"/>
      <c r="HQP1" s="67"/>
      <c r="HQQ1" s="67"/>
      <c r="HQR1" s="67"/>
      <c r="HQS1" s="67"/>
      <c r="HQT1" s="67"/>
      <c r="HQU1" s="67"/>
      <c r="HQV1" s="92"/>
      <c r="HQW1" s="67"/>
      <c r="HQX1" s="67"/>
      <c r="HQY1" s="67"/>
      <c r="HQZ1" s="67"/>
      <c r="HRA1" s="67"/>
      <c r="HRB1" s="67"/>
      <c r="HRC1" s="67"/>
      <c r="HRD1" s="67"/>
      <c r="HRE1" s="67"/>
      <c r="HRF1" s="67"/>
      <c r="HRG1" s="67"/>
      <c r="HRH1" s="67"/>
      <c r="HRI1" s="67"/>
      <c r="HRJ1" s="67"/>
      <c r="HRK1" s="67"/>
      <c r="HRL1" s="92"/>
      <c r="HRM1" s="67"/>
      <c r="HRN1" s="67"/>
      <c r="HRO1" s="67"/>
      <c r="HRP1" s="67"/>
      <c r="HRQ1" s="67"/>
      <c r="HRR1" s="67"/>
      <c r="HRS1" s="67"/>
      <c r="HRT1" s="67"/>
      <c r="HRU1" s="67"/>
      <c r="HRV1" s="67"/>
      <c r="HRW1" s="67"/>
      <c r="HRX1" s="67"/>
      <c r="HRY1" s="67"/>
      <c r="HRZ1" s="67"/>
      <c r="HSA1" s="67"/>
      <c r="HSB1" s="92"/>
      <c r="HSC1" s="67"/>
      <c r="HSD1" s="67"/>
      <c r="HSE1" s="67"/>
      <c r="HSF1" s="67"/>
      <c r="HSG1" s="67"/>
      <c r="HSH1" s="67"/>
      <c r="HSI1" s="67"/>
      <c r="HSJ1" s="67"/>
      <c r="HSK1" s="67"/>
      <c r="HSL1" s="67"/>
      <c r="HSM1" s="67"/>
      <c r="HSN1" s="67"/>
      <c r="HSO1" s="67"/>
      <c r="HSP1" s="67"/>
      <c r="HSQ1" s="67"/>
      <c r="HSR1" s="92"/>
      <c r="HSS1" s="67"/>
      <c r="HST1" s="67"/>
      <c r="HSU1" s="67"/>
      <c r="HSV1" s="67"/>
      <c r="HSW1" s="67"/>
      <c r="HSX1" s="67"/>
      <c r="HSY1" s="67"/>
      <c r="HSZ1" s="67"/>
      <c r="HTA1" s="67"/>
      <c r="HTB1" s="67"/>
      <c r="HTC1" s="67"/>
      <c r="HTD1" s="67"/>
      <c r="HTE1" s="67"/>
      <c r="HTF1" s="67"/>
      <c r="HTG1" s="67"/>
      <c r="HTH1" s="92"/>
      <c r="HTI1" s="67"/>
      <c r="HTJ1" s="67"/>
      <c r="HTK1" s="67"/>
      <c r="HTL1" s="67"/>
      <c r="HTM1" s="67"/>
      <c r="HTN1" s="67"/>
      <c r="HTO1" s="67"/>
      <c r="HTP1" s="67"/>
      <c r="HTQ1" s="67"/>
      <c r="HTR1" s="67"/>
      <c r="HTS1" s="67"/>
      <c r="HTT1" s="67"/>
      <c r="HTU1" s="67"/>
      <c r="HTV1" s="67"/>
      <c r="HTW1" s="67"/>
      <c r="HTX1" s="92"/>
      <c r="HTY1" s="67"/>
      <c r="HTZ1" s="67"/>
      <c r="HUA1" s="67"/>
      <c r="HUB1" s="67"/>
      <c r="HUC1" s="67"/>
      <c r="HUD1" s="67"/>
      <c r="HUE1" s="67"/>
      <c r="HUF1" s="67"/>
      <c r="HUG1" s="67"/>
      <c r="HUH1" s="67"/>
      <c r="HUI1" s="67"/>
      <c r="HUJ1" s="67"/>
      <c r="HUK1" s="67"/>
      <c r="HUL1" s="67"/>
      <c r="HUM1" s="67"/>
      <c r="HUN1" s="92"/>
      <c r="HUO1" s="67"/>
      <c r="HUP1" s="67"/>
      <c r="HUQ1" s="67"/>
      <c r="HUR1" s="67"/>
      <c r="HUS1" s="67"/>
      <c r="HUT1" s="67"/>
      <c r="HUU1" s="67"/>
      <c r="HUV1" s="67"/>
      <c r="HUW1" s="67"/>
      <c r="HUX1" s="67"/>
      <c r="HUY1" s="67"/>
      <c r="HUZ1" s="67"/>
      <c r="HVA1" s="67"/>
      <c r="HVB1" s="67"/>
      <c r="HVC1" s="67"/>
      <c r="HVD1" s="92"/>
      <c r="HVE1" s="67"/>
      <c r="HVF1" s="67"/>
      <c r="HVG1" s="67"/>
      <c r="HVH1" s="67"/>
      <c r="HVI1" s="67"/>
      <c r="HVJ1" s="67"/>
      <c r="HVK1" s="67"/>
      <c r="HVL1" s="67"/>
      <c r="HVM1" s="67"/>
      <c r="HVN1" s="67"/>
      <c r="HVO1" s="67"/>
      <c r="HVP1" s="67"/>
      <c r="HVQ1" s="67"/>
      <c r="HVR1" s="67"/>
      <c r="HVS1" s="67"/>
      <c r="HVT1" s="92"/>
      <c r="HVU1" s="67"/>
      <c r="HVV1" s="67"/>
      <c r="HVW1" s="67"/>
      <c r="HVX1" s="67"/>
      <c r="HVY1" s="67"/>
      <c r="HVZ1" s="67"/>
      <c r="HWA1" s="67"/>
      <c r="HWB1" s="67"/>
      <c r="HWC1" s="67"/>
      <c r="HWD1" s="67"/>
      <c r="HWE1" s="67"/>
      <c r="HWF1" s="67"/>
      <c r="HWG1" s="67"/>
      <c r="HWH1" s="67"/>
      <c r="HWI1" s="67"/>
      <c r="HWJ1" s="92"/>
      <c r="HWK1" s="67"/>
      <c r="HWL1" s="67"/>
      <c r="HWM1" s="67"/>
      <c r="HWN1" s="67"/>
      <c r="HWO1" s="67"/>
      <c r="HWP1" s="67"/>
      <c r="HWQ1" s="67"/>
      <c r="HWR1" s="67"/>
      <c r="HWS1" s="67"/>
      <c r="HWT1" s="67"/>
      <c r="HWU1" s="67"/>
      <c r="HWV1" s="67"/>
      <c r="HWW1" s="67"/>
      <c r="HWX1" s="67"/>
      <c r="HWY1" s="67"/>
      <c r="HWZ1" s="92"/>
      <c r="HXA1" s="67"/>
      <c r="HXB1" s="67"/>
      <c r="HXC1" s="67"/>
      <c r="HXD1" s="67"/>
      <c r="HXE1" s="67"/>
      <c r="HXF1" s="67"/>
      <c r="HXG1" s="67"/>
      <c r="HXH1" s="67"/>
      <c r="HXI1" s="67"/>
      <c r="HXJ1" s="67"/>
      <c r="HXK1" s="67"/>
      <c r="HXL1" s="67"/>
      <c r="HXM1" s="67"/>
      <c r="HXN1" s="67"/>
      <c r="HXO1" s="67"/>
      <c r="HXP1" s="92"/>
      <c r="HXQ1" s="67"/>
      <c r="HXR1" s="67"/>
      <c r="HXS1" s="67"/>
      <c r="HXT1" s="67"/>
      <c r="HXU1" s="67"/>
      <c r="HXV1" s="67"/>
      <c r="HXW1" s="67"/>
      <c r="HXX1" s="67"/>
      <c r="HXY1" s="67"/>
      <c r="HXZ1" s="67"/>
      <c r="HYA1" s="67"/>
      <c r="HYB1" s="67"/>
      <c r="HYC1" s="67"/>
      <c r="HYD1" s="67"/>
      <c r="HYE1" s="67"/>
      <c r="HYF1" s="92"/>
      <c r="HYG1" s="67"/>
      <c r="HYH1" s="67"/>
      <c r="HYI1" s="67"/>
      <c r="HYJ1" s="67"/>
      <c r="HYK1" s="67"/>
      <c r="HYL1" s="67"/>
      <c r="HYM1" s="67"/>
      <c r="HYN1" s="67"/>
      <c r="HYO1" s="67"/>
      <c r="HYP1" s="67"/>
      <c r="HYQ1" s="67"/>
      <c r="HYR1" s="67"/>
      <c r="HYS1" s="67"/>
      <c r="HYT1" s="67"/>
      <c r="HYU1" s="67"/>
      <c r="HYV1" s="92"/>
      <c r="HYW1" s="67"/>
      <c r="HYX1" s="67"/>
      <c r="HYY1" s="67"/>
      <c r="HYZ1" s="67"/>
      <c r="HZA1" s="67"/>
      <c r="HZB1" s="67"/>
      <c r="HZC1" s="67"/>
      <c r="HZD1" s="67"/>
      <c r="HZE1" s="67"/>
      <c r="HZF1" s="67"/>
      <c r="HZG1" s="67"/>
      <c r="HZH1" s="67"/>
      <c r="HZI1" s="67"/>
      <c r="HZJ1" s="67"/>
      <c r="HZK1" s="67"/>
      <c r="HZL1" s="92"/>
      <c r="HZM1" s="67"/>
      <c r="HZN1" s="67"/>
      <c r="HZO1" s="67"/>
      <c r="HZP1" s="67"/>
      <c r="HZQ1" s="67"/>
      <c r="HZR1" s="67"/>
      <c r="HZS1" s="67"/>
      <c r="HZT1" s="67"/>
      <c r="HZU1" s="67"/>
      <c r="HZV1" s="67"/>
      <c r="HZW1" s="67"/>
      <c r="HZX1" s="67"/>
      <c r="HZY1" s="67"/>
      <c r="HZZ1" s="67"/>
      <c r="IAA1" s="67"/>
      <c r="IAB1" s="92"/>
      <c r="IAC1" s="67"/>
      <c r="IAD1" s="67"/>
      <c r="IAE1" s="67"/>
      <c r="IAF1" s="67"/>
      <c r="IAG1" s="67"/>
      <c r="IAH1" s="67"/>
      <c r="IAI1" s="67"/>
      <c r="IAJ1" s="67"/>
      <c r="IAK1" s="67"/>
      <c r="IAL1" s="67"/>
      <c r="IAM1" s="67"/>
      <c r="IAN1" s="67"/>
      <c r="IAO1" s="67"/>
      <c r="IAP1" s="67"/>
      <c r="IAQ1" s="67"/>
      <c r="IAR1" s="92"/>
      <c r="IAS1" s="67"/>
      <c r="IAT1" s="67"/>
      <c r="IAU1" s="67"/>
      <c r="IAV1" s="67"/>
      <c r="IAW1" s="67"/>
      <c r="IAX1" s="67"/>
      <c r="IAY1" s="67"/>
      <c r="IAZ1" s="67"/>
      <c r="IBA1" s="67"/>
      <c r="IBB1" s="67"/>
      <c r="IBC1" s="67"/>
      <c r="IBD1" s="67"/>
      <c r="IBE1" s="67"/>
      <c r="IBF1" s="67"/>
      <c r="IBG1" s="67"/>
      <c r="IBH1" s="92"/>
      <c r="IBI1" s="67"/>
      <c r="IBJ1" s="67"/>
      <c r="IBK1" s="67"/>
      <c r="IBL1" s="67"/>
      <c r="IBM1" s="67"/>
      <c r="IBN1" s="67"/>
      <c r="IBO1" s="67"/>
      <c r="IBP1" s="67"/>
      <c r="IBQ1" s="67"/>
      <c r="IBR1" s="67"/>
      <c r="IBS1" s="67"/>
      <c r="IBT1" s="67"/>
      <c r="IBU1" s="67"/>
      <c r="IBV1" s="67"/>
      <c r="IBW1" s="67"/>
      <c r="IBX1" s="92"/>
      <c r="IBY1" s="67"/>
      <c r="IBZ1" s="67"/>
      <c r="ICA1" s="67"/>
      <c r="ICB1" s="67"/>
      <c r="ICC1" s="67"/>
      <c r="ICD1" s="67"/>
      <c r="ICE1" s="67"/>
      <c r="ICF1" s="67"/>
      <c r="ICG1" s="67"/>
      <c r="ICH1" s="67"/>
      <c r="ICI1" s="67"/>
      <c r="ICJ1" s="67"/>
      <c r="ICK1" s="67"/>
      <c r="ICL1" s="67"/>
      <c r="ICM1" s="67"/>
      <c r="ICN1" s="92"/>
      <c r="ICO1" s="67"/>
      <c r="ICP1" s="67"/>
      <c r="ICQ1" s="67"/>
      <c r="ICR1" s="67"/>
      <c r="ICS1" s="67"/>
      <c r="ICT1" s="67"/>
      <c r="ICU1" s="67"/>
      <c r="ICV1" s="67"/>
      <c r="ICW1" s="67"/>
      <c r="ICX1" s="67"/>
      <c r="ICY1" s="67"/>
      <c r="ICZ1" s="67"/>
      <c r="IDA1" s="67"/>
      <c r="IDB1" s="67"/>
      <c r="IDC1" s="67"/>
      <c r="IDD1" s="92"/>
      <c r="IDE1" s="67"/>
      <c r="IDF1" s="67"/>
      <c r="IDG1" s="67"/>
      <c r="IDH1" s="67"/>
      <c r="IDI1" s="67"/>
      <c r="IDJ1" s="67"/>
      <c r="IDK1" s="67"/>
      <c r="IDL1" s="67"/>
      <c r="IDM1" s="67"/>
      <c r="IDN1" s="67"/>
      <c r="IDO1" s="67"/>
      <c r="IDP1" s="67"/>
      <c r="IDQ1" s="67"/>
      <c r="IDR1" s="67"/>
      <c r="IDS1" s="67"/>
      <c r="IDT1" s="92"/>
      <c r="IDU1" s="67"/>
      <c r="IDV1" s="67"/>
      <c r="IDW1" s="67"/>
      <c r="IDX1" s="67"/>
      <c r="IDY1" s="67"/>
      <c r="IDZ1" s="67"/>
      <c r="IEA1" s="67"/>
      <c r="IEB1" s="67"/>
      <c r="IEC1" s="67"/>
      <c r="IED1" s="67"/>
      <c r="IEE1" s="67"/>
      <c r="IEF1" s="67"/>
      <c r="IEG1" s="67"/>
      <c r="IEH1" s="67"/>
      <c r="IEI1" s="67"/>
      <c r="IEJ1" s="92"/>
      <c r="IEK1" s="67"/>
      <c r="IEL1" s="67"/>
      <c r="IEM1" s="67"/>
      <c r="IEN1" s="67"/>
      <c r="IEO1" s="67"/>
      <c r="IEP1" s="67"/>
      <c r="IEQ1" s="67"/>
      <c r="IER1" s="67"/>
      <c r="IES1" s="67"/>
      <c r="IET1" s="67"/>
      <c r="IEU1" s="67"/>
      <c r="IEV1" s="67"/>
      <c r="IEW1" s="67"/>
      <c r="IEX1" s="67"/>
      <c r="IEY1" s="67"/>
      <c r="IEZ1" s="92"/>
      <c r="IFA1" s="67"/>
      <c r="IFB1" s="67"/>
      <c r="IFC1" s="67"/>
      <c r="IFD1" s="67"/>
      <c r="IFE1" s="67"/>
      <c r="IFF1" s="67"/>
      <c r="IFG1" s="67"/>
      <c r="IFH1" s="67"/>
      <c r="IFI1" s="67"/>
      <c r="IFJ1" s="67"/>
      <c r="IFK1" s="67"/>
      <c r="IFL1" s="67"/>
      <c r="IFM1" s="67"/>
      <c r="IFN1" s="67"/>
      <c r="IFO1" s="67"/>
      <c r="IFP1" s="92"/>
      <c r="IFQ1" s="67"/>
      <c r="IFR1" s="67"/>
      <c r="IFS1" s="67"/>
      <c r="IFT1" s="67"/>
      <c r="IFU1" s="67"/>
      <c r="IFV1" s="67"/>
      <c r="IFW1" s="67"/>
      <c r="IFX1" s="67"/>
      <c r="IFY1" s="67"/>
      <c r="IFZ1" s="67"/>
      <c r="IGA1" s="67"/>
      <c r="IGB1" s="67"/>
      <c r="IGC1" s="67"/>
      <c r="IGD1" s="67"/>
      <c r="IGE1" s="67"/>
      <c r="IGF1" s="92"/>
      <c r="IGG1" s="67"/>
      <c r="IGH1" s="67"/>
      <c r="IGI1" s="67"/>
      <c r="IGJ1" s="67"/>
      <c r="IGK1" s="67"/>
      <c r="IGL1" s="67"/>
      <c r="IGM1" s="67"/>
      <c r="IGN1" s="67"/>
      <c r="IGO1" s="67"/>
      <c r="IGP1" s="67"/>
      <c r="IGQ1" s="67"/>
      <c r="IGR1" s="67"/>
      <c r="IGS1" s="67"/>
      <c r="IGT1" s="67"/>
      <c r="IGU1" s="67"/>
      <c r="IGV1" s="92"/>
      <c r="IGW1" s="67"/>
      <c r="IGX1" s="67"/>
      <c r="IGY1" s="67"/>
      <c r="IGZ1" s="67"/>
      <c r="IHA1" s="67"/>
      <c r="IHB1" s="67"/>
      <c r="IHC1" s="67"/>
      <c r="IHD1" s="67"/>
      <c r="IHE1" s="67"/>
      <c r="IHF1" s="67"/>
      <c r="IHG1" s="67"/>
      <c r="IHH1" s="67"/>
      <c r="IHI1" s="67"/>
      <c r="IHJ1" s="67"/>
      <c r="IHK1" s="67"/>
      <c r="IHL1" s="92"/>
      <c r="IHM1" s="67"/>
      <c r="IHN1" s="67"/>
      <c r="IHO1" s="67"/>
      <c r="IHP1" s="67"/>
      <c r="IHQ1" s="67"/>
      <c r="IHR1" s="67"/>
      <c r="IHS1" s="67"/>
      <c r="IHT1" s="67"/>
      <c r="IHU1" s="67"/>
      <c r="IHV1" s="67"/>
      <c r="IHW1" s="67"/>
      <c r="IHX1" s="67"/>
      <c r="IHY1" s="67"/>
      <c r="IHZ1" s="67"/>
      <c r="IIA1" s="67"/>
      <c r="IIB1" s="92"/>
      <c r="IIC1" s="67"/>
      <c r="IID1" s="67"/>
      <c r="IIE1" s="67"/>
      <c r="IIF1" s="67"/>
      <c r="IIG1" s="67"/>
      <c r="IIH1" s="67"/>
      <c r="III1" s="67"/>
      <c r="IIJ1" s="67"/>
      <c r="IIK1" s="67"/>
      <c r="IIL1" s="67"/>
      <c r="IIM1" s="67"/>
      <c r="IIN1" s="67"/>
      <c r="IIO1" s="67"/>
      <c r="IIP1" s="67"/>
      <c r="IIQ1" s="67"/>
      <c r="IIR1" s="92"/>
      <c r="IIS1" s="67"/>
      <c r="IIT1" s="67"/>
      <c r="IIU1" s="67"/>
      <c r="IIV1" s="67"/>
      <c r="IIW1" s="67"/>
      <c r="IIX1" s="67"/>
      <c r="IIY1" s="67"/>
      <c r="IIZ1" s="67"/>
      <c r="IJA1" s="67"/>
      <c r="IJB1" s="67"/>
      <c r="IJC1" s="67"/>
      <c r="IJD1" s="67"/>
      <c r="IJE1" s="67"/>
      <c r="IJF1" s="67"/>
      <c r="IJG1" s="67"/>
      <c r="IJH1" s="92"/>
      <c r="IJI1" s="67"/>
      <c r="IJJ1" s="67"/>
      <c r="IJK1" s="67"/>
      <c r="IJL1" s="67"/>
      <c r="IJM1" s="67"/>
      <c r="IJN1" s="67"/>
      <c r="IJO1" s="67"/>
      <c r="IJP1" s="67"/>
      <c r="IJQ1" s="67"/>
      <c r="IJR1" s="67"/>
      <c r="IJS1" s="67"/>
      <c r="IJT1" s="67"/>
      <c r="IJU1" s="67"/>
      <c r="IJV1" s="67"/>
      <c r="IJW1" s="67"/>
      <c r="IJX1" s="92"/>
      <c r="IJY1" s="67"/>
      <c r="IJZ1" s="67"/>
      <c r="IKA1" s="67"/>
      <c r="IKB1" s="67"/>
      <c r="IKC1" s="67"/>
      <c r="IKD1" s="67"/>
      <c r="IKE1" s="67"/>
      <c r="IKF1" s="67"/>
      <c r="IKG1" s="67"/>
      <c r="IKH1" s="67"/>
      <c r="IKI1" s="67"/>
      <c r="IKJ1" s="67"/>
      <c r="IKK1" s="67"/>
      <c r="IKL1" s="67"/>
      <c r="IKM1" s="67"/>
      <c r="IKN1" s="92"/>
      <c r="IKO1" s="67"/>
      <c r="IKP1" s="67"/>
      <c r="IKQ1" s="67"/>
      <c r="IKR1" s="67"/>
      <c r="IKS1" s="67"/>
      <c r="IKT1" s="67"/>
      <c r="IKU1" s="67"/>
      <c r="IKV1" s="67"/>
      <c r="IKW1" s="67"/>
      <c r="IKX1" s="67"/>
      <c r="IKY1" s="67"/>
      <c r="IKZ1" s="67"/>
      <c r="ILA1" s="67"/>
      <c r="ILB1" s="67"/>
      <c r="ILC1" s="67"/>
      <c r="ILD1" s="92"/>
      <c r="ILE1" s="67"/>
      <c r="ILF1" s="67"/>
      <c r="ILG1" s="67"/>
      <c r="ILH1" s="67"/>
      <c r="ILI1" s="67"/>
      <c r="ILJ1" s="67"/>
      <c r="ILK1" s="67"/>
      <c r="ILL1" s="67"/>
      <c r="ILM1" s="67"/>
      <c r="ILN1" s="67"/>
      <c r="ILO1" s="67"/>
      <c r="ILP1" s="67"/>
      <c r="ILQ1" s="67"/>
      <c r="ILR1" s="67"/>
      <c r="ILS1" s="67"/>
      <c r="ILT1" s="92"/>
      <c r="ILU1" s="67"/>
      <c r="ILV1" s="67"/>
      <c r="ILW1" s="67"/>
      <c r="ILX1" s="67"/>
      <c r="ILY1" s="67"/>
      <c r="ILZ1" s="67"/>
      <c r="IMA1" s="67"/>
      <c r="IMB1" s="67"/>
      <c r="IMC1" s="67"/>
      <c r="IMD1" s="67"/>
      <c r="IME1" s="67"/>
      <c r="IMF1" s="67"/>
      <c r="IMG1" s="67"/>
      <c r="IMH1" s="67"/>
      <c r="IMI1" s="67"/>
      <c r="IMJ1" s="92"/>
      <c r="IMK1" s="67"/>
      <c r="IML1" s="67"/>
      <c r="IMM1" s="67"/>
      <c r="IMN1" s="67"/>
      <c r="IMO1" s="67"/>
      <c r="IMP1" s="67"/>
      <c r="IMQ1" s="67"/>
      <c r="IMR1" s="67"/>
      <c r="IMS1" s="67"/>
      <c r="IMT1" s="67"/>
      <c r="IMU1" s="67"/>
      <c r="IMV1" s="67"/>
      <c r="IMW1" s="67"/>
      <c r="IMX1" s="67"/>
      <c r="IMY1" s="67"/>
      <c r="IMZ1" s="92"/>
      <c r="INA1" s="67"/>
      <c r="INB1" s="67"/>
      <c r="INC1" s="67"/>
      <c r="IND1" s="67"/>
      <c r="INE1" s="67"/>
      <c r="INF1" s="67"/>
      <c r="ING1" s="67"/>
      <c r="INH1" s="67"/>
      <c r="INI1" s="67"/>
      <c r="INJ1" s="67"/>
      <c r="INK1" s="67"/>
      <c r="INL1" s="67"/>
      <c r="INM1" s="67"/>
      <c r="INN1" s="67"/>
      <c r="INO1" s="67"/>
      <c r="INP1" s="92"/>
      <c r="INQ1" s="67"/>
      <c r="INR1" s="67"/>
      <c r="INS1" s="67"/>
      <c r="INT1" s="67"/>
      <c r="INU1" s="67"/>
      <c r="INV1" s="67"/>
      <c r="INW1" s="67"/>
      <c r="INX1" s="67"/>
      <c r="INY1" s="67"/>
      <c r="INZ1" s="67"/>
      <c r="IOA1" s="67"/>
      <c r="IOB1" s="67"/>
      <c r="IOC1" s="67"/>
      <c r="IOD1" s="67"/>
      <c r="IOE1" s="67"/>
      <c r="IOF1" s="92"/>
      <c r="IOG1" s="67"/>
      <c r="IOH1" s="67"/>
      <c r="IOI1" s="67"/>
      <c r="IOJ1" s="67"/>
      <c r="IOK1" s="67"/>
      <c r="IOL1" s="67"/>
      <c r="IOM1" s="67"/>
      <c r="ION1" s="67"/>
      <c r="IOO1" s="67"/>
      <c r="IOP1" s="67"/>
      <c r="IOQ1" s="67"/>
      <c r="IOR1" s="67"/>
      <c r="IOS1" s="67"/>
      <c r="IOT1" s="67"/>
      <c r="IOU1" s="67"/>
      <c r="IOV1" s="92"/>
      <c r="IOW1" s="67"/>
      <c r="IOX1" s="67"/>
      <c r="IOY1" s="67"/>
      <c r="IOZ1" s="67"/>
      <c r="IPA1" s="67"/>
      <c r="IPB1" s="67"/>
      <c r="IPC1" s="67"/>
      <c r="IPD1" s="67"/>
      <c r="IPE1" s="67"/>
      <c r="IPF1" s="67"/>
      <c r="IPG1" s="67"/>
      <c r="IPH1" s="67"/>
      <c r="IPI1" s="67"/>
      <c r="IPJ1" s="67"/>
      <c r="IPK1" s="67"/>
      <c r="IPL1" s="92"/>
      <c r="IPM1" s="67"/>
      <c r="IPN1" s="67"/>
      <c r="IPO1" s="67"/>
      <c r="IPP1" s="67"/>
      <c r="IPQ1" s="67"/>
      <c r="IPR1" s="67"/>
      <c r="IPS1" s="67"/>
      <c r="IPT1" s="67"/>
      <c r="IPU1" s="67"/>
      <c r="IPV1" s="67"/>
      <c r="IPW1" s="67"/>
      <c r="IPX1" s="67"/>
      <c r="IPY1" s="67"/>
      <c r="IPZ1" s="67"/>
      <c r="IQA1" s="67"/>
      <c r="IQB1" s="92"/>
      <c r="IQC1" s="67"/>
      <c r="IQD1" s="67"/>
      <c r="IQE1" s="67"/>
      <c r="IQF1" s="67"/>
      <c r="IQG1" s="67"/>
      <c r="IQH1" s="67"/>
      <c r="IQI1" s="67"/>
      <c r="IQJ1" s="67"/>
      <c r="IQK1" s="67"/>
      <c r="IQL1" s="67"/>
      <c r="IQM1" s="67"/>
      <c r="IQN1" s="67"/>
      <c r="IQO1" s="67"/>
      <c r="IQP1" s="67"/>
      <c r="IQQ1" s="67"/>
      <c r="IQR1" s="92"/>
      <c r="IQS1" s="67"/>
      <c r="IQT1" s="67"/>
      <c r="IQU1" s="67"/>
      <c r="IQV1" s="67"/>
      <c r="IQW1" s="67"/>
      <c r="IQX1" s="67"/>
      <c r="IQY1" s="67"/>
      <c r="IQZ1" s="67"/>
      <c r="IRA1" s="67"/>
      <c r="IRB1" s="67"/>
      <c r="IRC1" s="67"/>
      <c r="IRD1" s="67"/>
      <c r="IRE1" s="67"/>
      <c r="IRF1" s="67"/>
      <c r="IRG1" s="67"/>
      <c r="IRH1" s="92"/>
      <c r="IRI1" s="67"/>
      <c r="IRJ1" s="67"/>
      <c r="IRK1" s="67"/>
      <c r="IRL1" s="67"/>
      <c r="IRM1" s="67"/>
      <c r="IRN1" s="67"/>
      <c r="IRO1" s="67"/>
      <c r="IRP1" s="67"/>
      <c r="IRQ1" s="67"/>
      <c r="IRR1" s="67"/>
      <c r="IRS1" s="67"/>
      <c r="IRT1" s="67"/>
      <c r="IRU1" s="67"/>
      <c r="IRV1" s="67"/>
      <c r="IRW1" s="67"/>
      <c r="IRX1" s="92"/>
      <c r="IRY1" s="67"/>
      <c r="IRZ1" s="67"/>
      <c r="ISA1" s="67"/>
      <c r="ISB1" s="67"/>
      <c r="ISC1" s="67"/>
      <c r="ISD1" s="67"/>
      <c r="ISE1" s="67"/>
      <c r="ISF1" s="67"/>
      <c r="ISG1" s="67"/>
      <c r="ISH1" s="67"/>
      <c r="ISI1" s="67"/>
      <c r="ISJ1" s="67"/>
      <c r="ISK1" s="67"/>
      <c r="ISL1" s="67"/>
      <c r="ISM1" s="67"/>
      <c r="ISN1" s="92"/>
      <c r="ISO1" s="67"/>
      <c r="ISP1" s="67"/>
      <c r="ISQ1" s="67"/>
      <c r="ISR1" s="67"/>
      <c r="ISS1" s="67"/>
      <c r="IST1" s="67"/>
      <c r="ISU1" s="67"/>
      <c r="ISV1" s="67"/>
      <c r="ISW1" s="67"/>
      <c r="ISX1" s="67"/>
      <c r="ISY1" s="67"/>
      <c r="ISZ1" s="67"/>
      <c r="ITA1" s="67"/>
      <c r="ITB1" s="67"/>
      <c r="ITC1" s="67"/>
      <c r="ITD1" s="92"/>
      <c r="ITE1" s="67"/>
      <c r="ITF1" s="67"/>
      <c r="ITG1" s="67"/>
      <c r="ITH1" s="67"/>
      <c r="ITI1" s="67"/>
      <c r="ITJ1" s="67"/>
      <c r="ITK1" s="67"/>
      <c r="ITL1" s="67"/>
      <c r="ITM1" s="67"/>
      <c r="ITN1" s="67"/>
      <c r="ITO1" s="67"/>
      <c r="ITP1" s="67"/>
      <c r="ITQ1" s="67"/>
      <c r="ITR1" s="67"/>
      <c r="ITS1" s="67"/>
      <c r="ITT1" s="92"/>
      <c r="ITU1" s="67"/>
      <c r="ITV1" s="67"/>
      <c r="ITW1" s="67"/>
      <c r="ITX1" s="67"/>
      <c r="ITY1" s="67"/>
      <c r="ITZ1" s="67"/>
      <c r="IUA1" s="67"/>
      <c r="IUB1" s="67"/>
      <c r="IUC1" s="67"/>
      <c r="IUD1" s="67"/>
      <c r="IUE1" s="67"/>
      <c r="IUF1" s="67"/>
      <c r="IUG1" s="67"/>
      <c r="IUH1" s="67"/>
      <c r="IUI1" s="67"/>
      <c r="IUJ1" s="92"/>
      <c r="IUK1" s="67"/>
      <c r="IUL1" s="67"/>
      <c r="IUM1" s="67"/>
      <c r="IUN1" s="67"/>
      <c r="IUO1" s="67"/>
      <c r="IUP1" s="67"/>
      <c r="IUQ1" s="67"/>
      <c r="IUR1" s="67"/>
      <c r="IUS1" s="67"/>
      <c r="IUT1" s="67"/>
      <c r="IUU1" s="67"/>
      <c r="IUV1" s="67"/>
      <c r="IUW1" s="67"/>
      <c r="IUX1" s="67"/>
      <c r="IUY1" s="67"/>
      <c r="IUZ1" s="92"/>
      <c r="IVA1" s="67"/>
      <c r="IVB1" s="67"/>
      <c r="IVC1" s="67"/>
      <c r="IVD1" s="67"/>
      <c r="IVE1" s="67"/>
      <c r="IVF1" s="67"/>
      <c r="IVG1" s="67"/>
      <c r="IVH1" s="67"/>
      <c r="IVI1" s="67"/>
      <c r="IVJ1" s="67"/>
      <c r="IVK1" s="67"/>
      <c r="IVL1" s="67"/>
      <c r="IVM1" s="67"/>
      <c r="IVN1" s="67"/>
      <c r="IVO1" s="67"/>
      <c r="IVP1" s="92"/>
      <c r="IVQ1" s="67"/>
      <c r="IVR1" s="67"/>
      <c r="IVS1" s="67"/>
      <c r="IVT1" s="67"/>
      <c r="IVU1" s="67"/>
      <c r="IVV1" s="67"/>
      <c r="IVW1" s="67"/>
      <c r="IVX1" s="67"/>
      <c r="IVY1" s="67"/>
      <c r="IVZ1" s="67"/>
      <c r="IWA1" s="67"/>
      <c r="IWB1" s="67"/>
      <c r="IWC1" s="67"/>
      <c r="IWD1" s="67"/>
      <c r="IWE1" s="67"/>
      <c r="IWF1" s="92"/>
      <c r="IWG1" s="67"/>
      <c r="IWH1" s="67"/>
      <c r="IWI1" s="67"/>
      <c r="IWJ1" s="67"/>
      <c r="IWK1" s="67"/>
      <c r="IWL1" s="67"/>
      <c r="IWM1" s="67"/>
      <c r="IWN1" s="67"/>
      <c r="IWO1" s="67"/>
      <c r="IWP1" s="67"/>
      <c r="IWQ1" s="67"/>
      <c r="IWR1" s="67"/>
      <c r="IWS1" s="67"/>
      <c r="IWT1" s="67"/>
      <c r="IWU1" s="67"/>
      <c r="IWV1" s="92"/>
      <c r="IWW1" s="67"/>
      <c r="IWX1" s="67"/>
      <c r="IWY1" s="67"/>
      <c r="IWZ1" s="67"/>
      <c r="IXA1" s="67"/>
      <c r="IXB1" s="67"/>
      <c r="IXC1" s="67"/>
      <c r="IXD1" s="67"/>
      <c r="IXE1" s="67"/>
      <c r="IXF1" s="67"/>
      <c r="IXG1" s="67"/>
      <c r="IXH1" s="67"/>
      <c r="IXI1" s="67"/>
      <c r="IXJ1" s="67"/>
      <c r="IXK1" s="67"/>
      <c r="IXL1" s="92"/>
      <c r="IXM1" s="67"/>
      <c r="IXN1" s="67"/>
      <c r="IXO1" s="67"/>
      <c r="IXP1" s="67"/>
      <c r="IXQ1" s="67"/>
      <c r="IXR1" s="67"/>
      <c r="IXS1" s="67"/>
      <c r="IXT1" s="67"/>
      <c r="IXU1" s="67"/>
      <c r="IXV1" s="67"/>
      <c r="IXW1" s="67"/>
      <c r="IXX1" s="67"/>
      <c r="IXY1" s="67"/>
      <c r="IXZ1" s="67"/>
      <c r="IYA1" s="67"/>
      <c r="IYB1" s="92"/>
      <c r="IYC1" s="67"/>
      <c r="IYD1" s="67"/>
      <c r="IYE1" s="67"/>
      <c r="IYF1" s="67"/>
      <c r="IYG1" s="67"/>
      <c r="IYH1" s="67"/>
      <c r="IYI1" s="67"/>
      <c r="IYJ1" s="67"/>
      <c r="IYK1" s="67"/>
      <c r="IYL1" s="67"/>
      <c r="IYM1" s="67"/>
      <c r="IYN1" s="67"/>
      <c r="IYO1" s="67"/>
      <c r="IYP1" s="67"/>
      <c r="IYQ1" s="67"/>
      <c r="IYR1" s="92"/>
      <c r="IYS1" s="67"/>
      <c r="IYT1" s="67"/>
      <c r="IYU1" s="67"/>
      <c r="IYV1" s="67"/>
      <c r="IYW1" s="67"/>
      <c r="IYX1" s="67"/>
      <c r="IYY1" s="67"/>
      <c r="IYZ1" s="67"/>
      <c r="IZA1" s="67"/>
      <c r="IZB1" s="67"/>
      <c r="IZC1" s="67"/>
      <c r="IZD1" s="67"/>
      <c r="IZE1" s="67"/>
      <c r="IZF1" s="67"/>
      <c r="IZG1" s="67"/>
      <c r="IZH1" s="92"/>
      <c r="IZI1" s="67"/>
      <c r="IZJ1" s="67"/>
      <c r="IZK1" s="67"/>
      <c r="IZL1" s="67"/>
      <c r="IZM1" s="67"/>
      <c r="IZN1" s="67"/>
      <c r="IZO1" s="67"/>
      <c r="IZP1" s="67"/>
      <c r="IZQ1" s="67"/>
      <c r="IZR1" s="67"/>
      <c r="IZS1" s="67"/>
      <c r="IZT1" s="67"/>
      <c r="IZU1" s="67"/>
      <c r="IZV1" s="67"/>
      <c r="IZW1" s="67"/>
      <c r="IZX1" s="92"/>
      <c r="IZY1" s="67"/>
      <c r="IZZ1" s="67"/>
      <c r="JAA1" s="67"/>
      <c r="JAB1" s="67"/>
      <c r="JAC1" s="67"/>
      <c r="JAD1" s="67"/>
      <c r="JAE1" s="67"/>
      <c r="JAF1" s="67"/>
      <c r="JAG1" s="67"/>
      <c r="JAH1" s="67"/>
      <c r="JAI1" s="67"/>
      <c r="JAJ1" s="67"/>
      <c r="JAK1" s="67"/>
      <c r="JAL1" s="67"/>
      <c r="JAM1" s="67"/>
      <c r="JAN1" s="92"/>
      <c r="JAO1" s="67"/>
      <c r="JAP1" s="67"/>
      <c r="JAQ1" s="67"/>
      <c r="JAR1" s="67"/>
      <c r="JAS1" s="67"/>
      <c r="JAT1" s="67"/>
      <c r="JAU1" s="67"/>
      <c r="JAV1" s="67"/>
      <c r="JAW1" s="67"/>
      <c r="JAX1" s="67"/>
      <c r="JAY1" s="67"/>
      <c r="JAZ1" s="67"/>
      <c r="JBA1" s="67"/>
      <c r="JBB1" s="67"/>
      <c r="JBC1" s="67"/>
      <c r="JBD1" s="92"/>
      <c r="JBE1" s="67"/>
      <c r="JBF1" s="67"/>
      <c r="JBG1" s="67"/>
      <c r="JBH1" s="67"/>
      <c r="JBI1" s="67"/>
      <c r="JBJ1" s="67"/>
      <c r="JBK1" s="67"/>
      <c r="JBL1" s="67"/>
      <c r="JBM1" s="67"/>
      <c r="JBN1" s="67"/>
      <c r="JBO1" s="67"/>
      <c r="JBP1" s="67"/>
      <c r="JBQ1" s="67"/>
      <c r="JBR1" s="67"/>
      <c r="JBS1" s="67"/>
      <c r="JBT1" s="92"/>
      <c r="JBU1" s="67"/>
      <c r="JBV1" s="67"/>
      <c r="JBW1" s="67"/>
      <c r="JBX1" s="67"/>
      <c r="JBY1" s="67"/>
      <c r="JBZ1" s="67"/>
      <c r="JCA1" s="67"/>
      <c r="JCB1" s="67"/>
      <c r="JCC1" s="67"/>
      <c r="JCD1" s="67"/>
      <c r="JCE1" s="67"/>
      <c r="JCF1" s="67"/>
      <c r="JCG1" s="67"/>
      <c r="JCH1" s="67"/>
      <c r="JCI1" s="67"/>
      <c r="JCJ1" s="92"/>
      <c r="JCK1" s="67"/>
      <c r="JCL1" s="67"/>
      <c r="JCM1" s="67"/>
      <c r="JCN1" s="67"/>
      <c r="JCO1" s="67"/>
      <c r="JCP1" s="67"/>
      <c r="JCQ1" s="67"/>
      <c r="JCR1" s="67"/>
      <c r="JCS1" s="67"/>
      <c r="JCT1" s="67"/>
      <c r="JCU1" s="67"/>
      <c r="JCV1" s="67"/>
      <c r="JCW1" s="67"/>
      <c r="JCX1" s="67"/>
      <c r="JCY1" s="67"/>
      <c r="JCZ1" s="92"/>
      <c r="JDA1" s="67"/>
      <c r="JDB1" s="67"/>
      <c r="JDC1" s="67"/>
      <c r="JDD1" s="67"/>
      <c r="JDE1" s="67"/>
      <c r="JDF1" s="67"/>
      <c r="JDG1" s="67"/>
      <c r="JDH1" s="67"/>
      <c r="JDI1" s="67"/>
      <c r="JDJ1" s="67"/>
      <c r="JDK1" s="67"/>
      <c r="JDL1" s="67"/>
      <c r="JDM1" s="67"/>
      <c r="JDN1" s="67"/>
      <c r="JDO1" s="67"/>
      <c r="JDP1" s="92"/>
      <c r="JDQ1" s="67"/>
      <c r="JDR1" s="67"/>
      <c r="JDS1" s="67"/>
      <c r="JDT1" s="67"/>
      <c r="JDU1" s="67"/>
      <c r="JDV1" s="67"/>
      <c r="JDW1" s="67"/>
      <c r="JDX1" s="67"/>
      <c r="JDY1" s="67"/>
      <c r="JDZ1" s="67"/>
      <c r="JEA1" s="67"/>
      <c r="JEB1" s="67"/>
      <c r="JEC1" s="67"/>
      <c r="JED1" s="67"/>
      <c r="JEE1" s="67"/>
      <c r="JEF1" s="92"/>
      <c r="JEG1" s="67"/>
      <c r="JEH1" s="67"/>
      <c r="JEI1" s="67"/>
      <c r="JEJ1" s="67"/>
      <c r="JEK1" s="67"/>
      <c r="JEL1" s="67"/>
      <c r="JEM1" s="67"/>
      <c r="JEN1" s="67"/>
      <c r="JEO1" s="67"/>
      <c r="JEP1" s="67"/>
      <c r="JEQ1" s="67"/>
      <c r="JER1" s="67"/>
      <c r="JES1" s="67"/>
      <c r="JET1" s="67"/>
      <c r="JEU1" s="67"/>
      <c r="JEV1" s="92"/>
      <c r="JEW1" s="67"/>
      <c r="JEX1" s="67"/>
      <c r="JEY1" s="67"/>
      <c r="JEZ1" s="67"/>
      <c r="JFA1" s="67"/>
      <c r="JFB1" s="67"/>
      <c r="JFC1" s="67"/>
      <c r="JFD1" s="67"/>
      <c r="JFE1" s="67"/>
      <c r="JFF1" s="67"/>
      <c r="JFG1" s="67"/>
      <c r="JFH1" s="67"/>
      <c r="JFI1" s="67"/>
      <c r="JFJ1" s="67"/>
      <c r="JFK1" s="67"/>
      <c r="JFL1" s="92"/>
      <c r="JFM1" s="67"/>
      <c r="JFN1" s="67"/>
      <c r="JFO1" s="67"/>
      <c r="JFP1" s="67"/>
      <c r="JFQ1" s="67"/>
      <c r="JFR1" s="67"/>
      <c r="JFS1" s="67"/>
      <c r="JFT1" s="67"/>
      <c r="JFU1" s="67"/>
      <c r="JFV1" s="67"/>
      <c r="JFW1" s="67"/>
      <c r="JFX1" s="67"/>
      <c r="JFY1" s="67"/>
      <c r="JFZ1" s="67"/>
      <c r="JGA1" s="67"/>
      <c r="JGB1" s="92"/>
      <c r="JGC1" s="67"/>
      <c r="JGD1" s="67"/>
      <c r="JGE1" s="67"/>
      <c r="JGF1" s="67"/>
      <c r="JGG1" s="67"/>
      <c r="JGH1" s="67"/>
      <c r="JGI1" s="67"/>
      <c r="JGJ1" s="67"/>
      <c r="JGK1" s="67"/>
      <c r="JGL1" s="67"/>
      <c r="JGM1" s="67"/>
      <c r="JGN1" s="67"/>
      <c r="JGO1" s="67"/>
      <c r="JGP1" s="67"/>
      <c r="JGQ1" s="67"/>
      <c r="JGR1" s="92"/>
      <c r="JGS1" s="67"/>
      <c r="JGT1" s="67"/>
      <c r="JGU1" s="67"/>
      <c r="JGV1" s="67"/>
      <c r="JGW1" s="67"/>
      <c r="JGX1" s="67"/>
      <c r="JGY1" s="67"/>
      <c r="JGZ1" s="67"/>
      <c r="JHA1" s="67"/>
      <c r="JHB1" s="67"/>
      <c r="JHC1" s="67"/>
      <c r="JHD1" s="67"/>
      <c r="JHE1" s="67"/>
      <c r="JHF1" s="67"/>
      <c r="JHG1" s="67"/>
      <c r="JHH1" s="92"/>
      <c r="JHI1" s="67"/>
      <c r="JHJ1" s="67"/>
      <c r="JHK1" s="67"/>
      <c r="JHL1" s="67"/>
      <c r="JHM1" s="67"/>
      <c r="JHN1" s="67"/>
      <c r="JHO1" s="67"/>
      <c r="JHP1" s="67"/>
      <c r="JHQ1" s="67"/>
      <c r="JHR1" s="67"/>
      <c r="JHS1" s="67"/>
      <c r="JHT1" s="67"/>
      <c r="JHU1" s="67"/>
      <c r="JHV1" s="67"/>
      <c r="JHW1" s="67"/>
      <c r="JHX1" s="92"/>
      <c r="JHY1" s="67"/>
      <c r="JHZ1" s="67"/>
      <c r="JIA1" s="67"/>
      <c r="JIB1" s="67"/>
      <c r="JIC1" s="67"/>
      <c r="JID1" s="67"/>
      <c r="JIE1" s="67"/>
      <c r="JIF1" s="67"/>
      <c r="JIG1" s="67"/>
      <c r="JIH1" s="67"/>
      <c r="JII1" s="67"/>
      <c r="JIJ1" s="67"/>
      <c r="JIK1" s="67"/>
      <c r="JIL1" s="67"/>
      <c r="JIM1" s="67"/>
      <c r="JIN1" s="92"/>
      <c r="JIO1" s="67"/>
      <c r="JIP1" s="67"/>
      <c r="JIQ1" s="67"/>
      <c r="JIR1" s="67"/>
      <c r="JIS1" s="67"/>
      <c r="JIT1" s="67"/>
      <c r="JIU1" s="67"/>
      <c r="JIV1" s="67"/>
      <c r="JIW1" s="67"/>
      <c r="JIX1" s="67"/>
      <c r="JIY1" s="67"/>
      <c r="JIZ1" s="67"/>
      <c r="JJA1" s="67"/>
      <c r="JJB1" s="67"/>
      <c r="JJC1" s="67"/>
      <c r="JJD1" s="92"/>
      <c r="JJE1" s="67"/>
      <c r="JJF1" s="67"/>
      <c r="JJG1" s="67"/>
      <c r="JJH1" s="67"/>
      <c r="JJI1" s="67"/>
      <c r="JJJ1" s="67"/>
      <c r="JJK1" s="67"/>
      <c r="JJL1" s="67"/>
      <c r="JJM1" s="67"/>
      <c r="JJN1" s="67"/>
      <c r="JJO1" s="67"/>
      <c r="JJP1" s="67"/>
      <c r="JJQ1" s="67"/>
      <c r="JJR1" s="67"/>
      <c r="JJS1" s="67"/>
      <c r="JJT1" s="92"/>
      <c r="JJU1" s="67"/>
      <c r="JJV1" s="67"/>
      <c r="JJW1" s="67"/>
      <c r="JJX1" s="67"/>
      <c r="JJY1" s="67"/>
      <c r="JJZ1" s="67"/>
      <c r="JKA1" s="67"/>
      <c r="JKB1" s="67"/>
      <c r="JKC1" s="67"/>
      <c r="JKD1" s="67"/>
      <c r="JKE1" s="67"/>
      <c r="JKF1" s="67"/>
      <c r="JKG1" s="67"/>
      <c r="JKH1" s="67"/>
      <c r="JKI1" s="67"/>
      <c r="JKJ1" s="92"/>
      <c r="JKK1" s="67"/>
      <c r="JKL1" s="67"/>
      <c r="JKM1" s="67"/>
      <c r="JKN1" s="67"/>
      <c r="JKO1" s="67"/>
      <c r="JKP1" s="67"/>
      <c r="JKQ1" s="67"/>
      <c r="JKR1" s="67"/>
      <c r="JKS1" s="67"/>
      <c r="JKT1" s="67"/>
      <c r="JKU1" s="67"/>
      <c r="JKV1" s="67"/>
      <c r="JKW1" s="67"/>
      <c r="JKX1" s="67"/>
      <c r="JKY1" s="67"/>
      <c r="JKZ1" s="92"/>
      <c r="JLA1" s="67"/>
      <c r="JLB1" s="67"/>
      <c r="JLC1" s="67"/>
      <c r="JLD1" s="67"/>
      <c r="JLE1" s="67"/>
      <c r="JLF1" s="67"/>
      <c r="JLG1" s="67"/>
      <c r="JLH1" s="67"/>
      <c r="JLI1" s="67"/>
      <c r="JLJ1" s="67"/>
      <c r="JLK1" s="67"/>
      <c r="JLL1" s="67"/>
      <c r="JLM1" s="67"/>
      <c r="JLN1" s="67"/>
      <c r="JLO1" s="67"/>
      <c r="JLP1" s="92"/>
      <c r="JLQ1" s="67"/>
      <c r="JLR1" s="67"/>
      <c r="JLS1" s="67"/>
      <c r="JLT1" s="67"/>
      <c r="JLU1" s="67"/>
      <c r="JLV1" s="67"/>
      <c r="JLW1" s="67"/>
      <c r="JLX1" s="67"/>
      <c r="JLY1" s="67"/>
      <c r="JLZ1" s="67"/>
      <c r="JMA1" s="67"/>
      <c r="JMB1" s="67"/>
      <c r="JMC1" s="67"/>
      <c r="JMD1" s="67"/>
      <c r="JME1" s="67"/>
      <c r="JMF1" s="92"/>
      <c r="JMG1" s="67"/>
      <c r="JMH1" s="67"/>
      <c r="JMI1" s="67"/>
      <c r="JMJ1" s="67"/>
      <c r="JMK1" s="67"/>
      <c r="JML1" s="67"/>
      <c r="JMM1" s="67"/>
      <c r="JMN1" s="67"/>
      <c r="JMO1" s="67"/>
      <c r="JMP1" s="67"/>
      <c r="JMQ1" s="67"/>
      <c r="JMR1" s="67"/>
      <c r="JMS1" s="67"/>
      <c r="JMT1" s="67"/>
      <c r="JMU1" s="67"/>
      <c r="JMV1" s="92"/>
      <c r="JMW1" s="67"/>
      <c r="JMX1" s="67"/>
      <c r="JMY1" s="67"/>
      <c r="JMZ1" s="67"/>
      <c r="JNA1" s="67"/>
      <c r="JNB1" s="67"/>
      <c r="JNC1" s="67"/>
      <c r="JND1" s="67"/>
      <c r="JNE1" s="67"/>
      <c r="JNF1" s="67"/>
      <c r="JNG1" s="67"/>
      <c r="JNH1" s="67"/>
      <c r="JNI1" s="67"/>
      <c r="JNJ1" s="67"/>
      <c r="JNK1" s="67"/>
      <c r="JNL1" s="92"/>
      <c r="JNM1" s="67"/>
      <c r="JNN1" s="67"/>
      <c r="JNO1" s="67"/>
      <c r="JNP1" s="67"/>
      <c r="JNQ1" s="67"/>
      <c r="JNR1" s="67"/>
      <c r="JNS1" s="67"/>
      <c r="JNT1" s="67"/>
      <c r="JNU1" s="67"/>
      <c r="JNV1" s="67"/>
      <c r="JNW1" s="67"/>
      <c r="JNX1" s="67"/>
      <c r="JNY1" s="67"/>
      <c r="JNZ1" s="67"/>
      <c r="JOA1" s="67"/>
      <c r="JOB1" s="92"/>
      <c r="JOC1" s="67"/>
      <c r="JOD1" s="67"/>
      <c r="JOE1" s="67"/>
      <c r="JOF1" s="67"/>
      <c r="JOG1" s="67"/>
      <c r="JOH1" s="67"/>
      <c r="JOI1" s="67"/>
      <c r="JOJ1" s="67"/>
      <c r="JOK1" s="67"/>
      <c r="JOL1" s="67"/>
      <c r="JOM1" s="67"/>
      <c r="JON1" s="67"/>
      <c r="JOO1" s="67"/>
      <c r="JOP1" s="67"/>
      <c r="JOQ1" s="67"/>
      <c r="JOR1" s="92"/>
      <c r="JOS1" s="67"/>
      <c r="JOT1" s="67"/>
      <c r="JOU1" s="67"/>
      <c r="JOV1" s="67"/>
      <c r="JOW1" s="67"/>
      <c r="JOX1" s="67"/>
      <c r="JOY1" s="67"/>
      <c r="JOZ1" s="67"/>
      <c r="JPA1" s="67"/>
      <c r="JPB1" s="67"/>
      <c r="JPC1" s="67"/>
      <c r="JPD1" s="67"/>
      <c r="JPE1" s="67"/>
      <c r="JPF1" s="67"/>
      <c r="JPG1" s="67"/>
      <c r="JPH1" s="92"/>
      <c r="JPI1" s="67"/>
      <c r="JPJ1" s="67"/>
      <c r="JPK1" s="67"/>
      <c r="JPL1" s="67"/>
      <c r="JPM1" s="67"/>
      <c r="JPN1" s="67"/>
      <c r="JPO1" s="67"/>
      <c r="JPP1" s="67"/>
      <c r="JPQ1" s="67"/>
      <c r="JPR1" s="67"/>
      <c r="JPS1" s="67"/>
      <c r="JPT1" s="67"/>
      <c r="JPU1" s="67"/>
      <c r="JPV1" s="67"/>
      <c r="JPW1" s="67"/>
      <c r="JPX1" s="92"/>
      <c r="JPY1" s="67"/>
      <c r="JPZ1" s="67"/>
      <c r="JQA1" s="67"/>
      <c r="JQB1" s="67"/>
      <c r="JQC1" s="67"/>
      <c r="JQD1" s="67"/>
      <c r="JQE1" s="67"/>
      <c r="JQF1" s="67"/>
      <c r="JQG1" s="67"/>
      <c r="JQH1" s="67"/>
      <c r="JQI1" s="67"/>
      <c r="JQJ1" s="67"/>
      <c r="JQK1" s="67"/>
      <c r="JQL1" s="67"/>
      <c r="JQM1" s="67"/>
      <c r="JQN1" s="92"/>
      <c r="JQO1" s="67"/>
      <c r="JQP1" s="67"/>
      <c r="JQQ1" s="67"/>
      <c r="JQR1" s="67"/>
      <c r="JQS1" s="67"/>
      <c r="JQT1" s="67"/>
      <c r="JQU1" s="67"/>
      <c r="JQV1" s="67"/>
      <c r="JQW1" s="67"/>
      <c r="JQX1" s="67"/>
      <c r="JQY1" s="67"/>
      <c r="JQZ1" s="67"/>
      <c r="JRA1" s="67"/>
      <c r="JRB1" s="67"/>
      <c r="JRC1" s="67"/>
      <c r="JRD1" s="92"/>
      <c r="JRE1" s="67"/>
      <c r="JRF1" s="67"/>
      <c r="JRG1" s="67"/>
      <c r="JRH1" s="67"/>
      <c r="JRI1" s="67"/>
      <c r="JRJ1" s="67"/>
      <c r="JRK1" s="67"/>
      <c r="JRL1" s="67"/>
      <c r="JRM1" s="67"/>
      <c r="JRN1" s="67"/>
      <c r="JRO1" s="67"/>
      <c r="JRP1" s="67"/>
      <c r="JRQ1" s="67"/>
      <c r="JRR1" s="67"/>
      <c r="JRS1" s="67"/>
      <c r="JRT1" s="92"/>
      <c r="JRU1" s="67"/>
      <c r="JRV1" s="67"/>
      <c r="JRW1" s="67"/>
      <c r="JRX1" s="67"/>
      <c r="JRY1" s="67"/>
      <c r="JRZ1" s="67"/>
      <c r="JSA1" s="67"/>
      <c r="JSB1" s="67"/>
      <c r="JSC1" s="67"/>
      <c r="JSD1" s="67"/>
      <c r="JSE1" s="67"/>
      <c r="JSF1" s="67"/>
      <c r="JSG1" s="67"/>
      <c r="JSH1" s="67"/>
      <c r="JSI1" s="67"/>
      <c r="JSJ1" s="92"/>
      <c r="JSK1" s="67"/>
      <c r="JSL1" s="67"/>
      <c r="JSM1" s="67"/>
      <c r="JSN1" s="67"/>
      <c r="JSO1" s="67"/>
      <c r="JSP1" s="67"/>
      <c r="JSQ1" s="67"/>
      <c r="JSR1" s="67"/>
      <c r="JSS1" s="67"/>
      <c r="JST1" s="67"/>
      <c r="JSU1" s="67"/>
      <c r="JSV1" s="67"/>
      <c r="JSW1" s="67"/>
      <c r="JSX1" s="67"/>
      <c r="JSY1" s="67"/>
      <c r="JSZ1" s="92"/>
      <c r="JTA1" s="67"/>
      <c r="JTB1" s="67"/>
      <c r="JTC1" s="67"/>
      <c r="JTD1" s="67"/>
      <c r="JTE1" s="67"/>
      <c r="JTF1" s="67"/>
      <c r="JTG1" s="67"/>
      <c r="JTH1" s="67"/>
      <c r="JTI1" s="67"/>
      <c r="JTJ1" s="67"/>
      <c r="JTK1" s="67"/>
      <c r="JTL1" s="67"/>
      <c r="JTM1" s="67"/>
      <c r="JTN1" s="67"/>
      <c r="JTO1" s="67"/>
      <c r="JTP1" s="92"/>
      <c r="JTQ1" s="67"/>
      <c r="JTR1" s="67"/>
      <c r="JTS1" s="67"/>
      <c r="JTT1" s="67"/>
      <c r="JTU1" s="67"/>
      <c r="JTV1" s="67"/>
      <c r="JTW1" s="67"/>
      <c r="JTX1" s="67"/>
      <c r="JTY1" s="67"/>
      <c r="JTZ1" s="67"/>
      <c r="JUA1" s="67"/>
      <c r="JUB1" s="67"/>
      <c r="JUC1" s="67"/>
      <c r="JUD1" s="67"/>
      <c r="JUE1" s="67"/>
      <c r="JUF1" s="92"/>
      <c r="JUG1" s="67"/>
      <c r="JUH1" s="67"/>
      <c r="JUI1" s="67"/>
      <c r="JUJ1" s="67"/>
      <c r="JUK1" s="67"/>
      <c r="JUL1" s="67"/>
      <c r="JUM1" s="67"/>
      <c r="JUN1" s="67"/>
      <c r="JUO1" s="67"/>
      <c r="JUP1" s="67"/>
      <c r="JUQ1" s="67"/>
      <c r="JUR1" s="67"/>
      <c r="JUS1" s="67"/>
      <c r="JUT1" s="67"/>
      <c r="JUU1" s="67"/>
      <c r="JUV1" s="92"/>
      <c r="JUW1" s="67"/>
      <c r="JUX1" s="67"/>
      <c r="JUY1" s="67"/>
      <c r="JUZ1" s="67"/>
      <c r="JVA1" s="67"/>
      <c r="JVB1" s="67"/>
      <c r="JVC1" s="67"/>
      <c r="JVD1" s="67"/>
      <c r="JVE1" s="67"/>
      <c r="JVF1" s="67"/>
      <c r="JVG1" s="67"/>
      <c r="JVH1" s="67"/>
      <c r="JVI1" s="67"/>
      <c r="JVJ1" s="67"/>
      <c r="JVK1" s="67"/>
      <c r="JVL1" s="92"/>
      <c r="JVM1" s="67"/>
      <c r="JVN1" s="67"/>
      <c r="JVO1" s="67"/>
      <c r="JVP1" s="67"/>
      <c r="JVQ1" s="67"/>
      <c r="JVR1" s="67"/>
      <c r="JVS1" s="67"/>
      <c r="JVT1" s="67"/>
      <c r="JVU1" s="67"/>
      <c r="JVV1" s="67"/>
      <c r="JVW1" s="67"/>
      <c r="JVX1" s="67"/>
      <c r="JVY1" s="67"/>
      <c r="JVZ1" s="67"/>
      <c r="JWA1" s="67"/>
      <c r="JWB1" s="92"/>
      <c r="JWC1" s="67"/>
      <c r="JWD1" s="67"/>
      <c r="JWE1" s="67"/>
      <c r="JWF1" s="67"/>
      <c r="JWG1" s="67"/>
      <c r="JWH1" s="67"/>
      <c r="JWI1" s="67"/>
      <c r="JWJ1" s="67"/>
      <c r="JWK1" s="67"/>
      <c r="JWL1" s="67"/>
      <c r="JWM1" s="67"/>
      <c r="JWN1" s="67"/>
      <c r="JWO1" s="67"/>
      <c r="JWP1" s="67"/>
      <c r="JWQ1" s="67"/>
      <c r="JWR1" s="92"/>
      <c r="JWS1" s="67"/>
      <c r="JWT1" s="67"/>
      <c r="JWU1" s="67"/>
      <c r="JWV1" s="67"/>
      <c r="JWW1" s="67"/>
      <c r="JWX1" s="67"/>
      <c r="JWY1" s="67"/>
      <c r="JWZ1" s="67"/>
      <c r="JXA1" s="67"/>
      <c r="JXB1" s="67"/>
      <c r="JXC1" s="67"/>
      <c r="JXD1" s="67"/>
      <c r="JXE1" s="67"/>
      <c r="JXF1" s="67"/>
      <c r="JXG1" s="67"/>
      <c r="JXH1" s="92"/>
      <c r="JXI1" s="67"/>
      <c r="JXJ1" s="67"/>
      <c r="JXK1" s="67"/>
      <c r="JXL1" s="67"/>
      <c r="JXM1" s="67"/>
      <c r="JXN1" s="67"/>
      <c r="JXO1" s="67"/>
      <c r="JXP1" s="67"/>
      <c r="JXQ1" s="67"/>
      <c r="JXR1" s="67"/>
      <c r="JXS1" s="67"/>
      <c r="JXT1" s="67"/>
      <c r="JXU1" s="67"/>
      <c r="JXV1" s="67"/>
      <c r="JXW1" s="67"/>
      <c r="JXX1" s="92"/>
      <c r="JXY1" s="67"/>
      <c r="JXZ1" s="67"/>
      <c r="JYA1" s="67"/>
      <c r="JYB1" s="67"/>
      <c r="JYC1" s="67"/>
      <c r="JYD1" s="67"/>
      <c r="JYE1" s="67"/>
      <c r="JYF1" s="67"/>
      <c r="JYG1" s="67"/>
      <c r="JYH1" s="67"/>
      <c r="JYI1" s="67"/>
      <c r="JYJ1" s="67"/>
      <c r="JYK1" s="67"/>
      <c r="JYL1" s="67"/>
      <c r="JYM1" s="67"/>
      <c r="JYN1" s="92"/>
      <c r="JYO1" s="67"/>
      <c r="JYP1" s="67"/>
      <c r="JYQ1" s="67"/>
      <c r="JYR1" s="67"/>
      <c r="JYS1" s="67"/>
      <c r="JYT1" s="67"/>
      <c r="JYU1" s="67"/>
      <c r="JYV1" s="67"/>
      <c r="JYW1" s="67"/>
      <c r="JYX1" s="67"/>
      <c r="JYY1" s="67"/>
      <c r="JYZ1" s="67"/>
      <c r="JZA1" s="67"/>
      <c r="JZB1" s="67"/>
      <c r="JZC1" s="67"/>
      <c r="JZD1" s="92"/>
      <c r="JZE1" s="67"/>
      <c r="JZF1" s="67"/>
      <c r="JZG1" s="67"/>
      <c r="JZH1" s="67"/>
      <c r="JZI1" s="67"/>
      <c r="JZJ1" s="67"/>
      <c r="JZK1" s="67"/>
      <c r="JZL1" s="67"/>
      <c r="JZM1" s="67"/>
      <c r="JZN1" s="67"/>
      <c r="JZO1" s="67"/>
      <c r="JZP1" s="67"/>
      <c r="JZQ1" s="67"/>
      <c r="JZR1" s="67"/>
      <c r="JZS1" s="67"/>
      <c r="JZT1" s="92"/>
      <c r="JZU1" s="67"/>
      <c r="JZV1" s="67"/>
      <c r="JZW1" s="67"/>
      <c r="JZX1" s="67"/>
      <c r="JZY1" s="67"/>
      <c r="JZZ1" s="67"/>
      <c r="KAA1" s="67"/>
      <c r="KAB1" s="67"/>
      <c r="KAC1" s="67"/>
      <c r="KAD1" s="67"/>
      <c r="KAE1" s="67"/>
      <c r="KAF1" s="67"/>
      <c r="KAG1" s="67"/>
      <c r="KAH1" s="67"/>
      <c r="KAI1" s="67"/>
      <c r="KAJ1" s="92"/>
      <c r="KAK1" s="67"/>
      <c r="KAL1" s="67"/>
      <c r="KAM1" s="67"/>
      <c r="KAN1" s="67"/>
      <c r="KAO1" s="67"/>
      <c r="KAP1" s="67"/>
      <c r="KAQ1" s="67"/>
      <c r="KAR1" s="67"/>
      <c r="KAS1" s="67"/>
      <c r="KAT1" s="67"/>
      <c r="KAU1" s="67"/>
      <c r="KAV1" s="67"/>
      <c r="KAW1" s="67"/>
      <c r="KAX1" s="67"/>
      <c r="KAY1" s="67"/>
      <c r="KAZ1" s="92"/>
      <c r="KBA1" s="67"/>
      <c r="KBB1" s="67"/>
      <c r="KBC1" s="67"/>
      <c r="KBD1" s="67"/>
      <c r="KBE1" s="67"/>
      <c r="KBF1" s="67"/>
      <c r="KBG1" s="67"/>
      <c r="KBH1" s="67"/>
      <c r="KBI1" s="67"/>
      <c r="KBJ1" s="67"/>
      <c r="KBK1" s="67"/>
      <c r="KBL1" s="67"/>
      <c r="KBM1" s="67"/>
      <c r="KBN1" s="67"/>
      <c r="KBO1" s="67"/>
      <c r="KBP1" s="92"/>
      <c r="KBQ1" s="67"/>
      <c r="KBR1" s="67"/>
      <c r="KBS1" s="67"/>
      <c r="KBT1" s="67"/>
      <c r="KBU1" s="67"/>
      <c r="KBV1" s="67"/>
      <c r="KBW1" s="67"/>
      <c r="KBX1" s="67"/>
      <c r="KBY1" s="67"/>
      <c r="KBZ1" s="67"/>
      <c r="KCA1" s="67"/>
      <c r="KCB1" s="67"/>
      <c r="KCC1" s="67"/>
      <c r="KCD1" s="67"/>
      <c r="KCE1" s="67"/>
      <c r="KCF1" s="92"/>
      <c r="KCG1" s="67"/>
      <c r="KCH1" s="67"/>
      <c r="KCI1" s="67"/>
      <c r="KCJ1" s="67"/>
      <c r="KCK1" s="67"/>
      <c r="KCL1" s="67"/>
      <c r="KCM1" s="67"/>
      <c r="KCN1" s="67"/>
      <c r="KCO1" s="67"/>
      <c r="KCP1" s="67"/>
      <c r="KCQ1" s="67"/>
      <c r="KCR1" s="67"/>
      <c r="KCS1" s="67"/>
      <c r="KCT1" s="67"/>
      <c r="KCU1" s="67"/>
      <c r="KCV1" s="92"/>
      <c r="KCW1" s="67"/>
      <c r="KCX1" s="67"/>
      <c r="KCY1" s="67"/>
      <c r="KCZ1" s="67"/>
      <c r="KDA1" s="67"/>
      <c r="KDB1" s="67"/>
      <c r="KDC1" s="67"/>
      <c r="KDD1" s="67"/>
      <c r="KDE1" s="67"/>
      <c r="KDF1" s="67"/>
      <c r="KDG1" s="67"/>
      <c r="KDH1" s="67"/>
      <c r="KDI1" s="67"/>
      <c r="KDJ1" s="67"/>
      <c r="KDK1" s="67"/>
      <c r="KDL1" s="92"/>
      <c r="KDM1" s="67"/>
      <c r="KDN1" s="67"/>
      <c r="KDO1" s="67"/>
      <c r="KDP1" s="67"/>
      <c r="KDQ1" s="67"/>
      <c r="KDR1" s="67"/>
      <c r="KDS1" s="67"/>
      <c r="KDT1" s="67"/>
      <c r="KDU1" s="67"/>
      <c r="KDV1" s="67"/>
      <c r="KDW1" s="67"/>
      <c r="KDX1" s="67"/>
      <c r="KDY1" s="67"/>
      <c r="KDZ1" s="67"/>
      <c r="KEA1" s="67"/>
      <c r="KEB1" s="92"/>
      <c r="KEC1" s="67"/>
      <c r="KED1" s="67"/>
      <c r="KEE1" s="67"/>
      <c r="KEF1" s="67"/>
      <c r="KEG1" s="67"/>
      <c r="KEH1" s="67"/>
      <c r="KEI1" s="67"/>
      <c r="KEJ1" s="67"/>
      <c r="KEK1" s="67"/>
      <c r="KEL1" s="67"/>
      <c r="KEM1" s="67"/>
      <c r="KEN1" s="67"/>
      <c r="KEO1" s="67"/>
      <c r="KEP1" s="67"/>
      <c r="KEQ1" s="67"/>
      <c r="KER1" s="92"/>
      <c r="KES1" s="67"/>
      <c r="KET1" s="67"/>
      <c r="KEU1" s="67"/>
      <c r="KEV1" s="67"/>
      <c r="KEW1" s="67"/>
      <c r="KEX1" s="67"/>
      <c r="KEY1" s="67"/>
      <c r="KEZ1" s="67"/>
      <c r="KFA1" s="67"/>
      <c r="KFB1" s="67"/>
      <c r="KFC1" s="67"/>
      <c r="KFD1" s="67"/>
      <c r="KFE1" s="67"/>
      <c r="KFF1" s="67"/>
      <c r="KFG1" s="67"/>
      <c r="KFH1" s="92"/>
      <c r="KFI1" s="67"/>
      <c r="KFJ1" s="67"/>
      <c r="KFK1" s="67"/>
      <c r="KFL1" s="67"/>
      <c r="KFM1" s="67"/>
      <c r="KFN1" s="67"/>
      <c r="KFO1" s="67"/>
      <c r="KFP1" s="67"/>
      <c r="KFQ1" s="67"/>
      <c r="KFR1" s="67"/>
      <c r="KFS1" s="67"/>
      <c r="KFT1" s="67"/>
      <c r="KFU1" s="67"/>
      <c r="KFV1" s="67"/>
      <c r="KFW1" s="67"/>
      <c r="KFX1" s="92"/>
      <c r="KFY1" s="67"/>
      <c r="KFZ1" s="67"/>
      <c r="KGA1" s="67"/>
      <c r="KGB1" s="67"/>
      <c r="KGC1" s="67"/>
      <c r="KGD1" s="67"/>
      <c r="KGE1" s="67"/>
      <c r="KGF1" s="67"/>
      <c r="KGG1" s="67"/>
      <c r="KGH1" s="67"/>
      <c r="KGI1" s="67"/>
      <c r="KGJ1" s="67"/>
      <c r="KGK1" s="67"/>
      <c r="KGL1" s="67"/>
      <c r="KGM1" s="67"/>
      <c r="KGN1" s="92"/>
      <c r="KGO1" s="67"/>
      <c r="KGP1" s="67"/>
      <c r="KGQ1" s="67"/>
      <c r="KGR1" s="67"/>
      <c r="KGS1" s="67"/>
      <c r="KGT1" s="67"/>
      <c r="KGU1" s="67"/>
      <c r="KGV1" s="67"/>
      <c r="KGW1" s="67"/>
      <c r="KGX1" s="67"/>
      <c r="KGY1" s="67"/>
      <c r="KGZ1" s="67"/>
      <c r="KHA1" s="67"/>
      <c r="KHB1" s="67"/>
      <c r="KHC1" s="67"/>
      <c r="KHD1" s="92"/>
      <c r="KHE1" s="67"/>
      <c r="KHF1" s="67"/>
      <c r="KHG1" s="67"/>
      <c r="KHH1" s="67"/>
      <c r="KHI1" s="67"/>
      <c r="KHJ1" s="67"/>
      <c r="KHK1" s="67"/>
      <c r="KHL1" s="67"/>
      <c r="KHM1" s="67"/>
      <c r="KHN1" s="67"/>
      <c r="KHO1" s="67"/>
      <c r="KHP1" s="67"/>
      <c r="KHQ1" s="67"/>
      <c r="KHR1" s="67"/>
      <c r="KHS1" s="67"/>
      <c r="KHT1" s="92"/>
      <c r="KHU1" s="67"/>
      <c r="KHV1" s="67"/>
      <c r="KHW1" s="67"/>
      <c r="KHX1" s="67"/>
      <c r="KHY1" s="67"/>
      <c r="KHZ1" s="67"/>
      <c r="KIA1" s="67"/>
      <c r="KIB1" s="67"/>
      <c r="KIC1" s="67"/>
      <c r="KID1" s="67"/>
      <c r="KIE1" s="67"/>
      <c r="KIF1" s="67"/>
      <c r="KIG1" s="67"/>
      <c r="KIH1" s="67"/>
      <c r="KII1" s="67"/>
      <c r="KIJ1" s="92"/>
      <c r="KIK1" s="67"/>
      <c r="KIL1" s="67"/>
      <c r="KIM1" s="67"/>
      <c r="KIN1" s="67"/>
      <c r="KIO1" s="67"/>
      <c r="KIP1" s="67"/>
      <c r="KIQ1" s="67"/>
      <c r="KIR1" s="67"/>
      <c r="KIS1" s="67"/>
      <c r="KIT1" s="67"/>
      <c r="KIU1" s="67"/>
      <c r="KIV1" s="67"/>
      <c r="KIW1" s="67"/>
      <c r="KIX1" s="67"/>
      <c r="KIY1" s="67"/>
      <c r="KIZ1" s="92"/>
      <c r="KJA1" s="67"/>
      <c r="KJB1" s="67"/>
      <c r="KJC1" s="67"/>
      <c r="KJD1" s="67"/>
      <c r="KJE1" s="67"/>
      <c r="KJF1" s="67"/>
      <c r="KJG1" s="67"/>
      <c r="KJH1" s="67"/>
      <c r="KJI1" s="67"/>
      <c r="KJJ1" s="67"/>
      <c r="KJK1" s="67"/>
      <c r="KJL1" s="67"/>
      <c r="KJM1" s="67"/>
      <c r="KJN1" s="67"/>
      <c r="KJO1" s="67"/>
      <c r="KJP1" s="92"/>
      <c r="KJQ1" s="67"/>
      <c r="KJR1" s="67"/>
      <c r="KJS1" s="67"/>
      <c r="KJT1" s="67"/>
      <c r="KJU1" s="67"/>
      <c r="KJV1" s="67"/>
      <c r="KJW1" s="67"/>
      <c r="KJX1" s="67"/>
      <c r="KJY1" s="67"/>
      <c r="KJZ1" s="67"/>
      <c r="KKA1" s="67"/>
      <c r="KKB1" s="67"/>
      <c r="KKC1" s="67"/>
      <c r="KKD1" s="67"/>
      <c r="KKE1" s="67"/>
      <c r="KKF1" s="92"/>
      <c r="KKG1" s="67"/>
      <c r="KKH1" s="67"/>
      <c r="KKI1" s="67"/>
      <c r="KKJ1" s="67"/>
      <c r="KKK1" s="67"/>
      <c r="KKL1" s="67"/>
      <c r="KKM1" s="67"/>
      <c r="KKN1" s="67"/>
      <c r="KKO1" s="67"/>
      <c r="KKP1" s="67"/>
      <c r="KKQ1" s="67"/>
      <c r="KKR1" s="67"/>
      <c r="KKS1" s="67"/>
      <c r="KKT1" s="67"/>
      <c r="KKU1" s="67"/>
      <c r="KKV1" s="92"/>
      <c r="KKW1" s="67"/>
      <c r="KKX1" s="67"/>
      <c r="KKY1" s="67"/>
      <c r="KKZ1" s="67"/>
      <c r="KLA1" s="67"/>
      <c r="KLB1" s="67"/>
      <c r="KLC1" s="67"/>
      <c r="KLD1" s="67"/>
      <c r="KLE1" s="67"/>
      <c r="KLF1" s="67"/>
      <c r="KLG1" s="67"/>
      <c r="KLH1" s="67"/>
      <c r="KLI1" s="67"/>
      <c r="KLJ1" s="67"/>
      <c r="KLK1" s="67"/>
      <c r="KLL1" s="92"/>
      <c r="KLM1" s="67"/>
      <c r="KLN1" s="67"/>
      <c r="KLO1" s="67"/>
      <c r="KLP1" s="67"/>
      <c r="KLQ1" s="67"/>
      <c r="KLR1" s="67"/>
      <c r="KLS1" s="67"/>
      <c r="KLT1" s="67"/>
      <c r="KLU1" s="67"/>
      <c r="KLV1" s="67"/>
      <c r="KLW1" s="67"/>
      <c r="KLX1" s="67"/>
      <c r="KLY1" s="67"/>
      <c r="KLZ1" s="67"/>
      <c r="KMA1" s="67"/>
      <c r="KMB1" s="92"/>
      <c r="KMC1" s="67"/>
      <c r="KMD1" s="67"/>
      <c r="KME1" s="67"/>
      <c r="KMF1" s="67"/>
      <c r="KMG1" s="67"/>
      <c r="KMH1" s="67"/>
      <c r="KMI1" s="67"/>
      <c r="KMJ1" s="67"/>
      <c r="KMK1" s="67"/>
      <c r="KML1" s="67"/>
      <c r="KMM1" s="67"/>
      <c r="KMN1" s="67"/>
      <c r="KMO1" s="67"/>
      <c r="KMP1" s="67"/>
      <c r="KMQ1" s="67"/>
      <c r="KMR1" s="92"/>
      <c r="KMS1" s="67"/>
      <c r="KMT1" s="67"/>
      <c r="KMU1" s="67"/>
      <c r="KMV1" s="67"/>
      <c r="KMW1" s="67"/>
      <c r="KMX1" s="67"/>
      <c r="KMY1" s="67"/>
      <c r="KMZ1" s="67"/>
      <c r="KNA1" s="67"/>
      <c r="KNB1" s="67"/>
      <c r="KNC1" s="67"/>
      <c r="KND1" s="67"/>
      <c r="KNE1" s="67"/>
      <c r="KNF1" s="67"/>
      <c r="KNG1" s="67"/>
      <c r="KNH1" s="92"/>
      <c r="KNI1" s="67"/>
      <c r="KNJ1" s="67"/>
      <c r="KNK1" s="67"/>
      <c r="KNL1" s="67"/>
      <c r="KNM1" s="67"/>
      <c r="KNN1" s="67"/>
      <c r="KNO1" s="67"/>
      <c r="KNP1" s="67"/>
      <c r="KNQ1" s="67"/>
      <c r="KNR1" s="67"/>
      <c r="KNS1" s="67"/>
      <c r="KNT1" s="67"/>
      <c r="KNU1" s="67"/>
      <c r="KNV1" s="67"/>
      <c r="KNW1" s="67"/>
      <c r="KNX1" s="92"/>
      <c r="KNY1" s="67"/>
      <c r="KNZ1" s="67"/>
      <c r="KOA1" s="67"/>
      <c r="KOB1" s="67"/>
      <c r="KOC1" s="67"/>
      <c r="KOD1" s="67"/>
      <c r="KOE1" s="67"/>
      <c r="KOF1" s="67"/>
      <c r="KOG1" s="67"/>
      <c r="KOH1" s="67"/>
      <c r="KOI1" s="67"/>
      <c r="KOJ1" s="67"/>
      <c r="KOK1" s="67"/>
      <c r="KOL1" s="67"/>
      <c r="KOM1" s="67"/>
      <c r="KON1" s="92"/>
      <c r="KOO1" s="67"/>
      <c r="KOP1" s="67"/>
      <c r="KOQ1" s="67"/>
      <c r="KOR1" s="67"/>
      <c r="KOS1" s="67"/>
      <c r="KOT1" s="67"/>
      <c r="KOU1" s="67"/>
      <c r="KOV1" s="67"/>
      <c r="KOW1" s="67"/>
      <c r="KOX1" s="67"/>
      <c r="KOY1" s="67"/>
      <c r="KOZ1" s="67"/>
      <c r="KPA1" s="67"/>
      <c r="KPB1" s="67"/>
      <c r="KPC1" s="67"/>
      <c r="KPD1" s="92"/>
      <c r="KPE1" s="67"/>
      <c r="KPF1" s="67"/>
      <c r="KPG1" s="67"/>
      <c r="KPH1" s="67"/>
      <c r="KPI1" s="67"/>
      <c r="KPJ1" s="67"/>
      <c r="KPK1" s="67"/>
      <c r="KPL1" s="67"/>
      <c r="KPM1" s="67"/>
      <c r="KPN1" s="67"/>
      <c r="KPO1" s="67"/>
      <c r="KPP1" s="67"/>
      <c r="KPQ1" s="67"/>
      <c r="KPR1" s="67"/>
      <c r="KPS1" s="67"/>
      <c r="KPT1" s="92"/>
      <c r="KPU1" s="67"/>
      <c r="KPV1" s="67"/>
      <c r="KPW1" s="67"/>
      <c r="KPX1" s="67"/>
      <c r="KPY1" s="67"/>
      <c r="KPZ1" s="67"/>
      <c r="KQA1" s="67"/>
      <c r="KQB1" s="67"/>
      <c r="KQC1" s="67"/>
      <c r="KQD1" s="67"/>
      <c r="KQE1" s="67"/>
      <c r="KQF1" s="67"/>
      <c r="KQG1" s="67"/>
      <c r="KQH1" s="67"/>
      <c r="KQI1" s="67"/>
      <c r="KQJ1" s="92"/>
      <c r="KQK1" s="67"/>
      <c r="KQL1" s="67"/>
      <c r="KQM1" s="67"/>
      <c r="KQN1" s="67"/>
      <c r="KQO1" s="67"/>
      <c r="KQP1" s="67"/>
      <c r="KQQ1" s="67"/>
      <c r="KQR1" s="67"/>
      <c r="KQS1" s="67"/>
      <c r="KQT1" s="67"/>
      <c r="KQU1" s="67"/>
      <c r="KQV1" s="67"/>
      <c r="KQW1" s="67"/>
      <c r="KQX1" s="67"/>
      <c r="KQY1" s="67"/>
      <c r="KQZ1" s="92"/>
      <c r="KRA1" s="67"/>
      <c r="KRB1" s="67"/>
      <c r="KRC1" s="67"/>
      <c r="KRD1" s="67"/>
      <c r="KRE1" s="67"/>
      <c r="KRF1" s="67"/>
      <c r="KRG1" s="67"/>
      <c r="KRH1" s="67"/>
      <c r="KRI1" s="67"/>
      <c r="KRJ1" s="67"/>
      <c r="KRK1" s="67"/>
      <c r="KRL1" s="67"/>
      <c r="KRM1" s="67"/>
      <c r="KRN1" s="67"/>
      <c r="KRO1" s="67"/>
      <c r="KRP1" s="92"/>
      <c r="KRQ1" s="67"/>
      <c r="KRR1" s="67"/>
      <c r="KRS1" s="67"/>
      <c r="KRT1" s="67"/>
      <c r="KRU1" s="67"/>
      <c r="KRV1" s="67"/>
      <c r="KRW1" s="67"/>
      <c r="KRX1" s="67"/>
      <c r="KRY1" s="67"/>
      <c r="KRZ1" s="67"/>
      <c r="KSA1" s="67"/>
      <c r="KSB1" s="67"/>
      <c r="KSC1" s="67"/>
      <c r="KSD1" s="67"/>
      <c r="KSE1" s="67"/>
      <c r="KSF1" s="92"/>
      <c r="KSG1" s="67"/>
      <c r="KSH1" s="67"/>
      <c r="KSI1" s="67"/>
      <c r="KSJ1" s="67"/>
      <c r="KSK1" s="67"/>
      <c r="KSL1" s="67"/>
      <c r="KSM1" s="67"/>
      <c r="KSN1" s="67"/>
      <c r="KSO1" s="67"/>
      <c r="KSP1" s="67"/>
      <c r="KSQ1" s="67"/>
      <c r="KSR1" s="67"/>
      <c r="KSS1" s="67"/>
      <c r="KST1" s="67"/>
      <c r="KSU1" s="67"/>
      <c r="KSV1" s="92"/>
      <c r="KSW1" s="67"/>
      <c r="KSX1" s="67"/>
      <c r="KSY1" s="67"/>
      <c r="KSZ1" s="67"/>
      <c r="KTA1" s="67"/>
      <c r="KTB1" s="67"/>
      <c r="KTC1" s="67"/>
      <c r="KTD1" s="67"/>
      <c r="KTE1" s="67"/>
      <c r="KTF1" s="67"/>
      <c r="KTG1" s="67"/>
      <c r="KTH1" s="67"/>
      <c r="KTI1" s="67"/>
      <c r="KTJ1" s="67"/>
      <c r="KTK1" s="67"/>
      <c r="KTL1" s="92"/>
      <c r="KTM1" s="67"/>
      <c r="KTN1" s="67"/>
      <c r="KTO1" s="67"/>
      <c r="KTP1" s="67"/>
      <c r="KTQ1" s="67"/>
      <c r="KTR1" s="67"/>
      <c r="KTS1" s="67"/>
      <c r="KTT1" s="67"/>
      <c r="KTU1" s="67"/>
      <c r="KTV1" s="67"/>
      <c r="KTW1" s="67"/>
      <c r="KTX1" s="67"/>
      <c r="KTY1" s="67"/>
      <c r="KTZ1" s="67"/>
      <c r="KUA1" s="67"/>
      <c r="KUB1" s="92"/>
      <c r="KUC1" s="67"/>
      <c r="KUD1" s="67"/>
      <c r="KUE1" s="67"/>
      <c r="KUF1" s="67"/>
      <c r="KUG1" s="67"/>
      <c r="KUH1" s="67"/>
      <c r="KUI1" s="67"/>
      <c r="KUJ1" s="67"/>
      <c r="KUK1" s="67"/>
      <c r="KUL1" s="67"/>
      <c r="KUM1" s="67"/>
      <c r="KUN1" s="67"/>
      <c r="KUO1" s="67"/>
      <c r="KUP1" s="67"/>
      <c r="KUQ1" s="67"/>
      <c r="KUR1" s="92"/>
      <c r="KUS1" s="67"/>
      <c r="KUT1" s="67"/>
      <c r="KUU1" s="67"/>
      <c r="KUV1" s="67"/>
      <c r="KUW1" s="67"/>
      <c r="KUX1" s="67"/>
      <c r="KUY1" s="67"/>
      <c r="KUZ1" s="67"/>
      <c r="KVA1" s="67"/>
      <c r="KVB1" s="67"/>
      <c r="KVC1" s="67"/>
      <c r="KVD1" s="67"/>
      <c r="KVE1" s="67"/>
      <c r="KVF1" s="67"/>
      <c r="KVG1" s="67"/>
      <c r="KVH1" s="92"/>
      <c r="KVI1" s="67"/>
      <c r="KVJ1" s="67"/>
      <c r="KVK1" s="67"/>
      <c r="KVL1" s="67"/>
      <c r="KVM1" s="67"/>
      <c r="KVN1" s="67"/>
      <c r="KVO1" s="67"/>
      <c r="KVP1" s="67"/>
      <c r="KVQ1" s="67"/>
      <c r="KVR1" s="67"/>
      <c r="KVS1" s="67"/>
      <c r="KVT1" s="67"/>
      <c r="KVU1" s="67"/>
      <c r="KVV1" s="67"/>
      <c r="KVW1" s="67"/>
      <c r="KVX1" s="92"/>
      <c r="KVY1" s="67"/>
      <c r="KVZ1" s="67"/>
      <c r="KWA1" s="67"/>
      <c r="KWB1" s="67"/>
      <c r="KWC1" s="67"/>
      <c r="KWD1" s="67"/>
      <c r="KWE1" s="67"/>
      <c r="KWF1" s="67"/>
      <c r="KWG1" s="67"/>
      <c r="KWH1" s="67"/>
      <c r="KWI1" s="67"/>
      <c r="KWJ1" s="67"/>
      <c r="KWK1" s="67"/>
      <c r="KWL1" s="67"/>
      <c r="KWM1" s="67"/>
      <c r="KWN1" s="92"/>
      <c r="KWO1" s="67"/>
      <c r="KWP1" s="67"/>
      <c r="KWQ1" s="67"/>
      <c r="KWR1" s="67"/>
      <c r="KWS1" s="67"/>
      <c r="KWT1" s="67"/>
      <c r="KWU1" s="67"/>
      <c r="KWV1" s="67"/>
      <c r="KWW1" s="67"/>
      <c r="KWX1" s="67"/>
      <c r="KWY1" s="67"/>
      <c r="KWZ1" s="67"/>
      <c r="KXA1" s="67"/>
      <c r="KXB1" s="67"/>
      <c r="KXC1" s="67"/>
      <c r="KXD1" s="92"/>
      <c r="KXE1" s="67"/>
      <c r="KXF1" s="67"/>
      <c r="KXG1" s="67"/>
      <c r="KXH1" s="67"/>
      <c r="KXI1" s="67"/>
      <c r="KXJ1" s="67"/>
      <c r="KXK1" s="67"/>
      <c r="KXL1" s="67"/>
      <c r="KXM1" s="67"/>
      <c r="KXN1" s="67"/>
      <c r="KXO1" s="67"/>
      <c r="KXP1" s="67"/>
      <c r="KXQ1" s="67"/>
      <c r="KXR1" s="67"/>
      <c r="KXS1" s="67"/>
      <c r="KXT1" s="92"/>
      <c r="KXU1" s="67"/>
      <c r="KXV1" s="67"/>
      <c r="KXW1" s="67"/>
      <c r="KXX1" s="67"/>
      <c r="KXY1" s="67"/>
      <c r="KXZ1" s="67"/>
      <c r="KYA1" s="67"/>
      <c r="KYB1" s="67"/>
      <c r="KYC1" s="67"/>
      <c r="KYD1" s="67"/>
      <c r="KYE1" s="67"/>
      <c r="KYF1" s="67"/>
      <c r="KYG1" s="67"/>
      <c r="KYH1" s="67"/>
      <c r="KYI1" s="67"/>
      <c r="KYJ1" s="92"/>
      <c r="KYK1" s="67"/>
      <c r="KYL1" s="67"/>
      <c r="KYM1" s="67"/>
      <c r="KYN1" s="67"/>
      <c r="KYO1" s="67"/>
      <c r="KYP1" s="67"/>
      <c r="KYQ1" s="67"/>
      <c r="KYR1" s="67"/>
      <c r="KYS1" s="67"/>
      <c r="KYT1" s="67"/>
      <c r="KYU1" s="67"/>
      <c r="KYV1" s="67"/>
      <c r="KYW1" s="67"/>
      <c r="KYX1" s="67"/>
      <c r="KYY1" s="67"/>
      <c r="KYZ1" s="92"/>
      <c r="KZA1" s="67"/>
      <c r="KZB1" s="67"/>
      <c r="KZC1" s="67"/>
      <c r="KZD1" s="67"/>
      <c r="KZE1" s="67"/>
      <c r="KZF1" s="67"/>
      <c r="KZG1" s="67"/>
      <c r="KZH1" s="67"/>
      <c r="KZI1" s="67"/>
      <c r="KZJ1" s="67"/>
      <c r="KZK1" s="67"/>
      <c r="KZL1" s="67"/>
      <c r="KZM1" s="67"/>
      <c r="KZN1" s="67"/>
      <c r="KZO1" s="67"/>
      <c r="KZP1" s="92"/>
      <c r="KZQ1" s="67"/>
      <c r="KZR1" s="67"/>
      <c r="KZS1" s="67"/>
      <c r="KZT1" s="67"/>
      <c r="KZU1" s="67"/>
      <c r="KZV1" s="67"/>
      <c r="KZW1" s="67"/>
      <c r="KZX1" s="67"/>
      <c r="KZY1" s="67"/>
      <c r="KZZ1" s="67"/>
      <c r="LAA1" s="67"/>
      <c r="LAB1" s="67"/>
      <c r="LAC1" s="67"/>
      <c r="LAD1" s="67"/>
      <c r="LAE1" s="67"/>
      <c r="LAF1" s="92"/>
      <c r="LAG1" s="67"/>
      <c r="LAH1" s="67"/>
      <c r="LAI1" s="67"/>
      <c r="LAJ1" s="67"/>
      <c r="LAK1" s="67"/>
      <c r="LAL1" s="67"/>
      <c r="LAM1" s="67"/>
      <c r="LAN1" s="67"/>
      <c r="LAO1" s="67"/>
      <c r="LAP1" s="67"/>
      <c r="LAQ1" s="67"/>
      <c r="LAR1" s="67"/>
      <c r="LAS1" s="67"/>
      <c r="LAT1" s="67"/>
      <c r="LAU1" s="67"/>
      <c r="LAV1" s="92"/>
      <c r="LAW1" s="67"/>
      <c r="LAX1" s="67"/>
      <c r="LAY1" s="67"/>
      <c r="LAZ1" s="67"/>
      <c r="LBA1" s="67"/>
      <c r="LBB1" s="67"/>
      <c r="LBC1" s="67"/>
      <c r="LBD1" s="67"/>
      <c r="LBE1" s="67"/>
      <c r="LBF1" s="67"/>
      <c r="LBG1" s="67"/>
      <c r="LBH1" s="67"/>
      <c r="LBI1" s="67"/>
      <c r="LBJ1" s="67"/>
      <c r="LBK1" s="67"/>
      <c r="LBL1" s="92"/>
      <c r="LBM1" s="67"/>
      <c r="LBN1" s="67"/>
      <c r="LBO1" s="67"/>
      <c r="LBP1" s="67"/>
      <c r="LBQ1" s="67"/>
      <c r="LBR1" s="67"/>
      <c r="LBS1" s="67"/>
      <c r="LBT1" s="67"/>
      <c r="LBU1" s="67"/>
      <c r="LBV1" s="67"/>
      <c r="LBW1" s="67"/>
      <c r="LBX1" s="67"/>
      <c r="LBY1" s="67"/>
      <c r="LBZ1" s="67"/>
      <c r="LCA1" s="67"/>
      <c r="LCB1" s="92"/>
      <c r="LCC1" s="67"/>
      <c r="LCD1" s="67"/>
      <c r="LCE1" s="67"/>
      <c r="LCF1" s="67"/>
      <c r="LCG1" s="67"/>
      <c r="LCH1" s="67"/>
      <c r="LCI1" s="67"/>
      <c r="LCJ1" s="67"/>
      <c r="LCK1" s="67"/>
      <c r="LCL1" s="67"/>
      <c r="LCM1" s="67"/>
      <c r="LCN1" s="67"/>
      <c r="LCO1" s="67"/>
      <c r="LCP1" s="67"/>
      <c r="LCQ1" s="67"/>
      <c r="LCR1" s="92"/>
      <c r="LCS1" s="67"/>
      <c r="LCT1" s="67"/>
      <c r="LCU1" s="67"/>
      <c r="LCV1" s="67"/>
      <c r="LCW1" s="67"/>
      <c r="LCX1" s="67"/>
      <c r="LCY1" s="67"/>
      <c r="LCZ1" s="67"/>
      <c r="LDA1" s="67"/>
      <c r="LDB1" s="67"/>
      <c r="LDC1" s="67"/>
      <c r="LDD1" s="67"/>
      <c r="LDE1" s="67"/>
      <c r="LDF1" s="67"/>
      <c r="LDG1" s="67"/>
      <c r="LDH1" s="92"/>
      <c r="LDI1" s="67"/>
      <c r="LDJ1" s="67"/>
      <c r="LDK1" s="67"/>
      <c r="LDL1" s="67"/>
      <c r="LDM1" s="67"/>
      <c r="LDN1" s="67"/>
      <c r="LDO1" s="67"/>
      <c r="LDP1" s="67"/>
      <c r="LDQ1" s="67"/>
      <c r="LDR1" s="67"/>
      <c r="LDS1" s="67"/>
      <c r="LDT1" s="67"/>
      <c r="LDU1" s="67"/>
      <c r="LDV1" s="67"/>
      <c r="LDW1" s="67"/>
      <c r="LDX1" s="92"/>
      <c r="LDY1" s="67"/>
      <c r="LDZ1" s="67"/>
      <c r="LEA1" s="67"/>
      <c r="LEB1" s="67"/>
      <c r="LEC1" s="67"/>
      <c r="LED1" s="67"/>
      <c r="LEE1" s="67"/>
      <c r="LEF1" s="67"/>
      <c r="LEG1" s="67"/>
      <c r="LEH1" s="67"/>
      <c r="LEI1" s="67"/>
      <c r="LEJ1" s="67"/>
      <c r="LEK1" s="67"/>
      <c r="LEL1" s="67"/>
      <c r="LEM1" s="67"/>
      <c r="LEN1" s="92"/>
      <c r="LEO1" s="67"/>
      <c r="LEP1" s="67"/>
      <c r="LEQ1" s="67"/>
      <c r="LER1" s="67"/>
      <c r="LES1" s="67"/>
      <c r="LET1" s="67"/>
      <c r="LEU1" s="67"/>
      <c r="LEV1" s="67"/>
      <c r="LEW1" s="67"/>
      <c r="LEX1" s="67"/>
      <c r="LEY1" s="67"/>
      <c r="LEZ1" s="67"/>
      <c r="LFA1" s="67"/>
      <c r="LFB1" s="67"/>
      <c r="LFC1" s="67"/>
      <c r="LFD1" s="92"/>
      <c r="LFE1" s="67"/>
      <c r="LFF1" s="67"/>
      <c r="LFG1" s="67"/>
      <c r="LFH1" s="67"/>
      <c r="LFI1" s="67"/>
      <c r="LFJ1" s="67"/>
      <c r="LFK1" s="67"/>
      <c r="LFL1" s="67"/>
      <c r="LFM1" s="67"/>
      <c r="LFN1" s="67"/>
      <c r="LFO1" s="67"/>
      <c r="LFP1" s="67"/>
      <c r="LFQ1" s="67"/>
      <c r="LFR1" s="67"/>
      <c r="LFS1" s="67"/>
      <c r="LFT1" s="92"/>
      <c r="LFU1" s="67"/>
      <c r="LFV1" s="67"/>
      <c r="LFW1" s="67"/>
      <c r="LFX1" s="67"/>
      <c r="LFY1" s="67"/>
      <c r="LFZ1" s="67"/>
      <c r="LGA1" s="67"/>
      <c r="LGB1" s="67"/>
      <c r="LGC1" s="67"/>
      <c r="LGD1" s="67"/>
      <c r="LGE1" s="67"/>
      <c r="LGF1" s="67"/>
      <c r="LGG1" s="67"/>
      <c r="LGH1" s="67"/>
      <c r="LGI1" s="67"/>
      <c r="LGJ1" s="92"/>
      <c r="LGK1" s="67"/>
      <c r="LGL1" s="67"/>
      <c r="LGM1" s="67"/>
      <c r="LGN1" s="67"/>
      <c r="LGO1" s="67"/>
      <c r="LGP1" s="67"/>
      <c r="LGQ1" s="67"/>
      <c r="LGR1" s="67"/>
      <c r="LGS1" s="67"/>
      <c r="LGT1" s="67"/>
      <c r="LGU1" s="67"/>
      <c r="LGV1" s="67"/>
      <c r="LGW1" s="67"/>
      <c r="LGX1" s="67"/>
      <c r="LGY1" s="67"/>
      <c r="LGZ1" s="92"/>
      <c r="LHA1" s="67"/>
      <c r="LHB1" s="67"/>
      <c r="LHC1" s="67"/>
      <c r="LHD1" s="67"/>
      <c r="LHE1" s="67"/>
      <c r="LHF1" s="67"/>
      <c r="LHG1" s="67"/>
      <c r="LHH1" s="67"/>
      <c r="LHI1" s="67"/>
      <c r="LHJ1" s="67"/>
      <c r="LHK1" s="67"/>
      <c r="LHL1" s="67"/>
      <c r="LHM1" s="67"/>
      <c r="LHN1" s="67"/>
      <c r="LHO1" s="67"/>
      <c r="LHP1" s="92"/>
      <c r="LHQ1" s="67"/>
      <c r="LHR1" s="67"/>
      <c r="LHS1" s="67"/>
      <c r="LHT1" s="67"/>
      <c r="LHU1" s="67"/>
      <c r="LHV1" s="67"/>
      <c r="LHW1" s="67"/>
      <c r="LHX1" s="67"/>
      <c r="LHY1" s="67"/>
      <c r="LHZ1" s="67"/>
      <c r="LIA1" s="67"/>
      <c r="LIB1" s="67"/>
      <c r="LIC1" s="67"/>
      <c r="LID1" s="67"/>
      <c r="LIE1" s="67"/>
      <c r="LIF1" s="92"/>
      <c r="LIG1" s="67"/>
      <c r="LIH1" s="67"/>
      <c r="LII1" s="67"/>
      <c r="LIJ1" s="67"/>
      <c r="LIK1" s="67"/>
      <c r="LIL1" s="67"/>
      <c r="LIM1" s="67"/>
      <c r="LIN1" s="67"/>
      <c r="LIO1" s="67"/>
      <c r="LIP1" s="67"/>
      <c r="LIQ1" s="67"/>
      <c r="LIR1" s="67"/>
      <c r="LIS1" s="67"/>
      <c r="LIT1" s="67"/>
      <c r="LIU1" s="67"/>
      <c r="LIV1" s="92"/>
      <c r="LIW1" s="67"/>
      <c r="LIX1" s="67"/>
      <c r="LIY1" s="67"/>
      <c r="LIZ1" s="67"/>
      <c r="LJA1" s="67"/>
      <c r="LJB1" s="67"/>
      <c r="LJC1" s="67"/>
      <c r="LJD1" s="67"/>
      <c r="LJE1" s="67"/>
      <c r="LJF1" s="67"/>
      <c r="LJG1" s="67"/>
      <c r="LJH1" s="67"/>
      <c r="LJI1" s="67"/>
      <c r="LJJ1" s="67"/>
      <c r="LJK1" s="67"/>
      <c r="LJL1" s="92"/>
      <c r="LJM1" s="67"/>
      <c r="LJN1" s="67"/>
      <c r="LJO1" s="67"/>
      <c r="LJP1" s="67"/>
      <c r="LJQ1" s="67"/>
      <c r="LJR1" s="67"/>
      <c r="LJS1" s="67"/>
      <c r="LJT1" s="67"/>
      <c r="LJU1" s="67"/>
      <c r="LJV1" s="67"/>
      <c r="LJW1" s="67"/>
      <c r="LJX1" s="67"/>
      <c r="LJY1" s="67"/>
      <c r="LJZ1" s="67"/>
      <c r="LKA1" s="67"/>
      <c r="LKB1" s="92"/>
      <c r="LKC1" s="67"/>
      <c r="LKD1" s="67"/>
      <c r="LKE1" s="67"/>
      <c r="LKF1" s="67"/>
      <c r="LKG1" s="67"/>
      <c r="LKH1" s="67"/>
      <c r="LKI1" s="67"/>
      <c r="LKJ1" s="67"/>
      <c r="LKK1" s="67"/>
      <c r="LKL1" s="67"/>
      <c r="LKM1" s="67"/>
      <c r="LKN1" s="67"/>
      <c r="LKO1" s="67"/>
      <c r="LKP1" s="67"/>
      <c r="LKQ1" s="67"/>
      <c r="LKR1" s="92"/>
      <c r="LKS1" s="67"/>
      <c r="LKT1" s="67"/>
      <c r="LKU1" s="67"/>
      <c r="LKV1" s="67"/>
      <c r="LKW1" s="67"/>
      <c r="LKX1" s="67"/>
      <c r="LKY1" s="67"/>
      <c r="LKZ1" s="67"/>
      <c r="LLA1" s="67"/>
      <c r="LLB1" s="67"/>
      <c r="LLC1" s="67"/>
      <c r="LLD1" s="67"/>
      <c r="LLE1" s="67"/>
      <c r="LLF1" s="67"/>
      <c r="LLG1" s="67"/>
      <c r="LLH1" s="92"/>
      <c r="LLI1" s="67"/>
      <c r="LLJ1" s="67"/>
      <c r="LLK1" s="67"/>
      <c r="LLL1" s="67"/>
      <c r="LLM1" s="67"/>
      <c r="LLN1" s="67"/>
      <c r="LLO1" s="67"/>
      <c r="LLP1" s="67"/>
      <c r="LLQ1" s="67"/>
      <c r="LLR1" s="67"/>
      <c r="LLS1" s="67"/>
      <c r="LLT1" s="67"/>
      <c r="LLU1" s="67"/>
      <c r="LLV1" s="67"/>
      <c r="LLW1" s="67"/>
      <c r="LLX1" s="92"/>
      <c r="LLY1" s="67"/>
      <c r="LLZ1" s="67"/>
      <c r="LMA1" s="67"/>
      <c r="LMB1" s="67"/>
      <c r="LMC1" s="67"/>
      <c r="LMD1" s="67"/>
      <c r="LME1" s="67"/>
      <c r="LMF1" s="67"/>
      <c r="LMG1" s="67"/>
      <c r="LMH1" s="67"/>
      <c r="LMI1" s="67"/>
      <c r="LMJ1" s="67"/>
      <c r="LMK1" s="67"/>
      <c r="LML1" s="67"/>
      <c r="LMM1" s="67"/>
      <c r="LMN1" s="92"/>
      <c r="LMO1" s="67"/>
      <c r="LMP1" s="67"/>
      <c r="LMQ1" s="67"/>
      <c r="LMR1" s="67"/>
      <c r="LMS1" s="67"/>
      <c r="LMT1" s="67"/>
      <c r="LMU1" s="67"/>
      <c r="LMV1" s="67"/>
      <c r="LMW1" s="67"/>
      <c r="LMX1" s="67"/>
      <c r="LMY1" s="67"/>
      <c r="LMZ1" s="67"/>
      <c r="LNA1" s="67"/>
      <c r="LNB1" s="67"/>
      <c r="LNC1" s="67"/>
      <c r="LND1" s="92"/>
      <c r="LNE1" s="67"/>
      <c r="LNF1" s="67"/>
      <c r="LNG1" s="67"/>
      <c r="LNH1" s="67"/>
      <c r="LNI1" s="67"/>
      <c r="LNJ1" s="67"/>
      <c r="LNK1" s="67"/>
      <c r="LNL1" s="67"/>
      <c r="LNM1" s="67"/>
      <c r="LNN1" s="67"/>
      <c r="LNO1" s="67"/>
      <c r="LNP1" s="67"/>
      <c r="LNQ1" s="67"/>
      <c r="LNR1" s="67"/>
      <c r="LNS1" s="67"/>
      <c r="LNT1" s="92"/>
      <c r="LNU1" s="67"/>
      <c r="LNV1" s="67"/>
      <c r="LNW1" s="67"/>
      <c r="LNX1" s="67"/>
      <c r="LNY1" s="67"/>
      <c r="LNZ1" s="67"/>
      <c r="LOA1" s="67"/>
      <c r="LOB1" s="67"/>
      <c r="LOC1" s="67"/>
      <c r="LOD1" s="67"/>
      <c r="LOE1" s="67"/>
      <c r="LOF1" s="67"/>
      <c r="LOG1" s="67"/>
      <c r="LOH1" s="67"/>
      <c r="LOI1" s="67"/>
      <c r="LOJ1" s="92"/>
      <c r="LOK1" s="67"/>
      <c r="LOL1" s="67"/>
      <c r="LOM1" s="67"/>
      <c r="LON1" s="67"/>
      <c r="LOO1" s="67"/>
      <c r="LOP1" s="67"/>
      <c r="LOQ1" s="67"/>
      <c r="LOR1" s="67"/>
      <c r="LOS1" s="67"/>
      <c r="LOT1" s="67"/>
      <c r="LOU1" s="67"/>
      <c r="LOV1" s="67"/>
      <c r="LOW1" s="67"/>
      <c r="LOX1" s="67"/>
      <c r="LOY1" s="67"/>
      <c r="LOZ1" s="92"/>
      <c r="LPA1" s="67"/>
      <c r="LPB1" s="67"/>
      <c r="LPC1" s="67"/>
      <c r="LPD1" s="67"/>
      <c r="LPE1" s="67"/>
      <c r="LPF1" s="67"/>
      <c r="LPG1" s="67"/>
      <c r="LPH1" s="67"/>
      <c r="LPI1" s="67"/>
      <c r="LPJ1" s="67"/>
      <c r="LPK1" s="67"/>
      <c r="LPL1" s="67"/>
      <c r="LPM1" s="67"/>
      <c r="LPN1" s="67"/>
      <c r="LPO1" s="67"/>
      <c r="LPP1" s="92"/>
      <c r="LPQ1" s="67"/>
      <c r="LPR1" s="67"/>
      <c r="LPS1" s="67"/>
      <c r="LPT1" s="67"/>
      <c r="LPU1" s="67"/>
      <c r="LPV1" s="67"/>
      <c r="LPW1" s="67"/>
      <c r="LPX1" s="67"/>
      <c r="LPY1" s="67"/>
      <c r="LPZ1" s="67"/>
      <c r="LQA1" s="67"/>
      <c r="LQB1" s="67"/>
      <c r="LQC1" s="67"/>
      <c r="LQD1" s="67"/>
      <c r="LQE1" s="67"/>
      <c r="LQF1" s="92"/>
      <c r="LQG1" s="67"/>
      <c r="LQH1" s="67"/>
      <c r="LQI1" s="67"/>
      <c r="LQJ1" s="67"/>
      <c r="LQK1" s="67"/>
      <c r="LQL1" s="67"/>
      <c r="LQM1" s="67"/>
      <c r="LQN1" s="67"/>
      <c r="LQO1" s="67"/>
      <c r="LQP1" s="67"/>
      <c r="LQQ1" s="67"/>
      <c r="LQR1" s="67"/>
      <c r="LQS1" s="67"/>
      <c r="LQT1" s="67"/>
      <c r="LQU1" s="67"/>
      <c r="LQV1" s="92"/>
      <c r="LQW1" s="67"/>
      <c r="LQX1" s="67"/>
      <c r="LQY1" s="67"/>
      <c r="LQZ1" s="67"/>
      <c r="LRA1" s="67"/>
      <c r="LRB1" s="67"/>
      <c r="LRC1" s="67"/>
      <c r="LRD1" s="67"/>
      <c r="LRE1" s="67"/>
      <c r="LRF1" s="67"/>
      <c r="LRG1" s="67"/>
      <c r="LRH1" s="67"/>
      <c r="LRI1" s="67"/>
      <c r="LRJ1" s="67"/>
      <c r="LRK1" s="67"/>
      <c r="LRL1" s="92"/>
      <c r="LRM1" s="67"/>
      <c r="LRN1" s="67"/>
      <c r="LRO1" s="67"/>
      <c r="LRP1" s="67"/>
      <c r="LRQ1" s="67"/>
      <c r="LRR1" s="67"/>
      <c r="LRS1" s="67"/>
      <c r="LRT1" s="67"/>
      <c r="LRU1" s="67"/>
      <c r="LRV1" s="67"/>
      <c r="LRW1" s="67"/>
      <c r="LRX1" s="67"/>
      <c r="LRY1" s="67"/>
      <c r="LRZ1" s="67"/>
      <c r="LSA1" s="67"/>
      <c r="LSB1" s="92"/>
      <c r="LSC1" s="67"/>
      <c r="LSD1" s="67"/>
      <c r="LSE1" s="67"/>
      <c r="LSF1" s="67"/>
      <c r="LSG1" s="67"/>
      <c r="LSH1" s="67"/>
      <c r="LSI1" s="67"/>
      <c r="LSJ1" s="67"/>
      <c r="LSK1" s="67"/>
      <c r="LSL1" s="67"/>
      <c r="LSM1" s="67"/>
      <c r="LSN1" s="67"/>
      <c r="LSO1" s="67"/>
      <c r="LSP1" s="67"/>
      <c r="LSQ1" s="67"/>
      <c r="LSR1" s="92"/>
      <c r="LSS1" s="67"/>
      <c r="LST1" s="67"/>
      <c r="LSU1" s="67"/>
      <c r="LSV1" s="67"/>
      <c r="LSW1" s="67"/>
      <c r="LSX1" s="67"/>
      <c r="LSY1" s="67"/>
      <c r="LSZ1" s="67"/>
      <c r="LTA1" s="67"/>
      <c r="LTB1" s="67"/>
      <c r="LTC1" s="67"/>
      <c r="LTD1" s="67"/>
      <c r="LTE1" s="67"/>
      <c r="LTF1" s="67"/>
      <c r="LTG1" s="67"/>
      <c r="LTH1" s="92"/>
      <c r="LTI1" s="67"/>
      <c r="LTJ1" s="67"/>
      <c r="LTK1" s="67"/>
      <c r="LTL1" s="67"/>
      <c r="LTM1" s="67"/>
      <c r="LTN1" s="67"/>
      <c r="LTO1" s="67"/>
      <c r="LTP1" s="67"/>
      <c r="LTQ1" s="67"/>
      <c r="LTR1" s="67"/>
      <c r="LTS1" s="67"/>
      <c r="LTT1" s="67"/>
      <c r="LTU1" s="67"/>
      <c r="LTV1" s="67"/>
      <c r="LTW1" s="67"/>
      <c r="LTX1" s="92"/>
      <c r="LTY1" s="67"/>
      <c r="LTZ1" s="67"/>
      <c r="LUA1" s="67"/>
      <c r="LUB1" s="67"/>
      <c r="LUC1" s="67"/>
      <c r="LUD1" s="67"/>
      <c r="LUE1" s="67"/>
      <c r="LUF1" s="67"/>
      <c r="LUG1" s="67"/>
      <c r="LUH1" s="67"/>
      <c r="LUI1" s="67"/>
      <c r="LUJ1" s="67"/>
      <c r="LUK1" s="67"/>
      <c r="LUL1" s="67"/>
      <c r="LUM1" s="67"/>
      <c r="LUN1" s="92"/>
      <c r="LUO1" s="67"/>
      <c r="LUP1" s="67"/>
      <c r="LUQ1" s="67"/>
      <c r="LUR1" s="67"/>
      <c r="LUS1" s="67"/>
      <c r="LUT1" s="67"/>
      <c r="LUU1" s="67"/>
      <c r="LUV1" s="67"/>
      <c r="LUW1" s="67"/>
      <c r="LUX1" s="67"/>
      <c r="LUY1" s="67"/>
      <c r="LUZ1" s="67"/>
      <c r="LVA1" s="67"/>
      <c r="LVB1" s="67"/>
      <c r="LVC1" s="67"/>
      <c r="LVD1" s="92"/>
      <c r="LVE1" s="67"/>
      <c r="LVF1" s="67"/>
      <c r="LVG1" s="67"/>
      <c r="LVH1" s="67"/>
      <c r="LVI1" s="67"/>
      <c r="LVJ1" s="67"/>
      <c r="LVK1" s="67"/>
      <c r="LVL1" s="67"/>
      <c r="LVM1" s="67"/>
      <c r="LVN1" s="67"/>
      <c r="LVO1" s="67"/>
      <c r="LVP1" s="67"/>
      <c r="LVQ1" s="67"/>
      <c r="LVR1" s="67"/>
      <c r="LVS1" s="67"/>
      <c r="LVT1" s="92"/>
      <c r="LVU1" s="67"/>
      <c r="LVV1" s="67"/>
      <c r="LVW1" s="67"/>
      <c r="LVX1" s="67"/>
      <c r="LVY1" s="67"/>
      <c r="LVZ1" s="67"/>
      <c r="LWA1" s="67"/>
      <c r="LWB1" s="67"/>
      <c r="LWC1" s="67"/>
      <c r="LWD1" s="67"/>
      <c r="LWE1" s="67"/>
      <c r="LWF1" s="67"/>
      <c r="LWG1" s="67"/>
      <c r="LWH1" s="67"/>
      <c r="LWI1" s="67"/>
      <c r="LWJ1" s="92"/>
      <c r="LWK1" s="67"/>
      <c r="LWL1" s="67"/>
      <c r="LWM1" s="67"/>
      <c r="LWN1" s="67"/>
      <c r="LWO1" s="67"/>
      <c r="LWP1" s="67"/>
      <c r="LWQ1" s="67"/>
      <c r="LWR1" s="67"/>
      <c r="LWS1" s="67"/>
      <c r="LWT1" s="67"/>
      <c r="LWU1" s="67"/>
      <c r="LWV1" s="67"/>
      <c r="LWW1" s="67"/>
      <c r="LWX1" s="67"/>
      <c r="LWY1" s="67"/>
      <c r="LWZ1" s="92"/>
      <c r="LXA1" s="67"/>
      <c r="LXB1" s="67"/>
      <c r="LXC1" s="67"/>
      <c r="LXD1" s="67"/>
      <c r="LXE1" s="67"/>
      <c r="LXF1" s="67"/>
      <c r="LXG1" s="67"/>
      <c r="LXH1" s="67"/>
      <c r="LXI1" s="67"/>
      <c r="LXJ1" s="67"/>
      <c r="LXK1" s="67"/>
      <c r="LXL1" s="67"/>
      <c r="LXM1" s="67"/>
      <c r="LXN1" s="67"/>
      <c r="LXO1" s="67"/>
      <c r="LXP1" s="92"/>
      <c r="LXQ1" s="67"/>
      <c r="LXR1" s="67"/>
      <c r="LXS1" s="67"/>
      <c r="LXT1" s="67"/>
      <c r="LXU1" s="67"/>
      <c r="LXV1" s="67"/>
      <c r="LXW1" s="67"/>
      <c r="LXX1" s="67"/>
      <c r="LXY1" s="67"/>
      <c r="LXZ1" s="67"/>
      <c r="LYA1" s="67"/>
      <c r="LYB1" s="67"/>
      <c r="LYC1" s="67"/>
      <c r="LYD1" s="67"/>
      <c r="LYE1" s="67"/>
      <c r="LYF1" s="92"/>
      <c r="LYG1" s="67"/>
      <c r="LYH1" s="67"/>
      <c r="LYI1" s="67"/>
      <c r="LYJ1" s="67"/>
      <c r="LYK1" s="67"/>
      <c r="LYL1" s="67"/>
      <c r="LYM1" s="67"/>
      <c r="LYN1" s="67"/>
      <c r="LYO1" s="67"/>
      <c r="LYP1" s="67"/>
      <c r="LYQ1" s="67"/>
      <c r="LYR1" s="67"/>
      <c r="LYS1" s="67"/>
      <c r="LYT1" s="67"/>
      <c r="LYU1" s="67"/>
      <c r="LYV1" s="92"/>
      <c r="LYW1" s="67"/>
      <c r="LYX1" s="67"/>
      <c r="LYY1" s="67"/>
      <c r="LYZ1" s="67"/>
      <c r="LZA1" s="67"/>
      <c r="LZB1" s="67"/>
      <c r="LZC1" s="67"/>
      <c r="LZD1" s="67"/>
      <c r="LZE1" s="67"/>
      <c r="LZF1" s="67"/>
      <c r="LZG1" s="67"/>
      <c r="LZH1" s="67"/>
      <c r="LZI1" s="67"/>
      <c r="LZJ1" s="67"/>
      <c r="LZK1" s="67"/>
      <c r="LZL1" s="92"/>
      <c r="LZM1" s="67"/>
      <c r="LZN1" s="67"/>
      <c r="LZO1" s="67"/>
      <c r="LZP1" s="67"/>
      <c r="LZQ1" s="67"/>
      <c r="LZR1" s="67"/>
      <c r="LZS1" s="67"/>
      <c r="LZT1" s="67"/>
      <c r="LZU1" s="67"/>
      <c r="LZV1" s="67"/>
      <c r="LZW1" s="67"/>
      <c r="LZX1" s="67"/>
      <c r="LZY1" s="67"/>
      <c r="LZZ1" s="67"/>
      <c r="MAA1" s="67"/>
      <c r="MAB1" s="92"/>
      <c r="MAC1" s="67"/>
      <c r="MAD1" s="67"/>
      <c r="MAE1" s="67"/>
      <c r="MAF1" s="67"/>
      <c r="MAG1" s="67"/>
      <c r="MAH1" s="67"/>
      <c r="MAI1" s="67"/>
      <c r="MAJ1" s="67"/>
      <c r="MAK1" s="67"/>
      <c r="MAL1" s="67"/>
      <c r="MAM1" s="67"/>
      <c r="MAN1" s="67"/>
      <c r="MAO1" s="67"/>
      <c r="MAP1" s="67"/>
      <c r="MAQ1" s="67"/>
      <c r="MAR1" s="92"/>
      <c r="MAS1" s="67"/>
      <c r="MAT1" s="67"/>
      <c r="MAU1" s="67"/>
      <c r="MAV1" s="67"/>
      <c r="MAW1" s="67"/>
      <c r="MAX1" s="67"/>
      <c r="MAY1" s="67"/>
      <c r="MAZ1" s="67"/>
      <c r="MBA1" s="67"/>
      <c r="MBB1" s="67"/>
      <c r="MBC1" s="67"/>
      <c r="MBD1" s="67"/>
      <c r="MBE1" s="67"/>
      <c r="MBF1" s="67"/>
      <c r="MBG1" s="67"/>
      <c r="MBH1" s="92"/>
      <c r="MBI1" s="67"/>
      <c r="MBJ1" s="67"/>
      <c r="MBK1" s="67"/>
      <c r="MBL1" s="67"/>
      <c r="MBM1" s="67"/>
      <c r="MBN1" s="67"/>
      <c r="MBO1" s="67"/>
      <c r="MBP1" s="67"/>
      <c r="MBQ1" s="67"/>
      <c r="MBR1" s="67"/>
      <c r="MBS1" s="67"/>
      <c r="MBT1" s="67"/>
      <c r="MBU1" s="67"/>
      <c r="MBV1" s="67"/>
      <c r="MBW1" s="67"/>
      <c r="MBX1" s="92"/>
      <c r="MBY1" s="67"/>
      <c r="MBZ1" s="67"/>
      <c r="MCA1" s="67"/>
      <c r="MCB1" s="67"/>
      <c r="MCC1" s="67"/>
      <c r="MCD1" s="67"/>
      <c r="MCE1" s="67"/>
      <c r="MCF1" s="67"/>
      <c r="MCG1" s="67"/>
      <c r="MCH1" s="67"/>
      <c r="MCI1" s="67"/>
      <c r="MCJ1" s="67"/>
      <c r="MCK1" s="67"/>
      <c r="MCL1" s="67"/>
      <c r="MCM1" s="67"/>
      <c r="MCN1" s="92"/>
      <c r="MCO1" s="67"/>
      <c r="MCP1" s="67"/>
      <c r="MCQ1" s="67"/>
      <c r="MCR1" s="67"/>
      <c r="MCS1" s="67"/>
      <c r="MCT1" s="67"/>
      <c r="MCU1" s="67"/>
      <c r="MCV1" s="67"/>
      <c r="MCW1" s="67"/>
      <c r="MCX1" s="67"/>
      <c r="MCY1" s="67"/>
      <c r="MCZ1" s="67"/>
      <c r="MDA1" s="67"/>
      <c r="MDB1" s="67"/>
      <c r="MDC1" s="67"/>
      <c r="MDD1" s="92"/>
      <c r="MDE1" s="67"/>
      <c r="MDF1" s="67"/>
      <c r="MDG1" s="67"/>
      <c r="MDH1" s="67"/>
      <c r="MDI1" s="67"/>
      <c r="MDJ1" s="67"/>
      <c r="MDK1" s="67"/>
      <c r="MDL1" s="67"/>
      <c r="MDM1" s="67"/>
      <c r="MDN1" s="67"/>
      <c r="MDO1" s="67"/>
      <c r="MDP1" s="67"/>
      <c r="MDQ1" s="67"/>
      <c r="MDR1" s="67"/>
      <c r="MDS1" s="67"/>
      <c r="MDT1" s="92"/>
      <c r="MDU1" s="67"/>
      <c r="MDV1" s="67"/>
      <c r="MDW1" s="67"/>
      <c r="MDX1" s="67"/>
      <c r="MDY1" s="67"/>
      <c r="MDZ1" s="67"/>
      <c r="MEA1" s="67"/>
      <c r="MEB1" s="67"/>
      <c r="MEC1" s="67"/>
      <c r="MED1" s="67"/>
      <c r="MEE1" s="67"/>
      <c r="MEF1" s="67"/>
      <c r="MEG1" s="67"/>
      <c r="MEH1" s="67"/>
      <c r="MEI1" s="67"/>
      <c r="MEJ1" s="92"/>
      <c r="MEK1" s="67"/>
      <c r="MEL1" s="67"/>
      <c r="MEM1" s="67"/>
      <c r="MEN1" s="67"/>
      <c r="MEO1" s="67"/>
      <c r="MEP1" s="67"/>
      <c r="MEQ1" s="67"/>
      <c r="MER1" s="67"/>
      <c r="MES1" s="67"/>
      <c r="MET1" s="67"/>
      <c r="MEU1" s="67"/>
      <c r="MEV1" s="67"/>
      <c r="MEW1" s="67"/>
      <c r="MEX1" s="67"/>
      <c r="MEY1" s="67"/>
      <c r="MEZ1" s="92"/>
      <c r="MFA1" s="67"/>
      <c r="MFB1" s="67"/>
      <c r="MFC1" s="67"/>
      <c r="MFD1" s="67"/>
      <c r="MFE1" s="67"/>
      <c r="MFF1" s="67"/>
      <c r="MFG1" s="67"/>
      <c r="MFH1" s="67"/>
      <c r="MFI1" s="67"/>
      <c r="MFJ1" s="67"/>
      <c r="MFK1" s="67"/>
      <c r="MFL1" s="67"/>
      <c r="MFM1" s="67"/>
      <c r="MFN1" s="67"/>
      <c r="MFO1" s="67"/>
      <c r="MFP1" s="92"/>
      <c r="MFQ1" s="67"/>
      <c r="MFR1" s="67"/>
      <c r="MFS1" s="67"/>
      <c r="MFT1" s="67"/>
      <c r="MFU1" s="67"/>
      <c r="MFV1" s="67"/>
      <c r="MFW1" s="67"/>
      <c r="MFX1" s="67"/>
      <c r="MFY1" s="67"/>
      <c r="MFZ1" s="67"/>
      <c r="MGA1" s="67"/>
      <c r="MGB1" s="67"/>
      <c r="MGC1" s="67"/>
      <c r="MGD1" s="67"/>
      <c r="MGE1" s="67"/>
      <c r="MGF1" s="92"/>
      <c r="MGG1" s="67"/>
      <c r="MGH1" s="67"/>
      <c r="MGI1" s="67"/>
      <c r="MGJ1" s="67"/>
      <c r="MGK1" s="67"/>
      <c r="MGL1" s="67"/>
      <c r="MGM1" s="67"/>
      <c r="MGN1" s="67"/>
      <c r="MGO1" s="67"/>
      <c r="MGP1" s="67"/>
      <c r="MGQ1" s="67"/>
      <c r="MGR1" s="67"/>
      <c r="MGS1" s="67"/>
      <c r="MGT1" s="67"/>
      <c r="MGU1" s="67"/>
      <c r="MGV1" s="92"/>
      <c r="MGW1" s="67"/>
      <c r="MGX1" s="67"/>
      <c r="MGY1" s="67"/>
      <c r="MGZ1" s="67"/>
      <c r="MHA1" s="67"/>
      <c r="MHB1" s="67"/>
      <c r="MHC1" s="67"/>
      <c r="MHD1" s="67"/>
      <c r="MHE1" s="67"/>
      <c r="MHF1" s="67"/>
      <c r="MHG1" s="67"/>
      <c r="MHH1" s="67"/>
      <c r="MHI1" s="67"/>
      <c r="MHJ1" s="67"/>
      <c r="MHK1" s="67"/>
      <c r="MHL1" s="92"/>
      <c r="MHM1" s="67"/>
      <c r="MHN1" s="67"/>
      <c r="MHO1" s="67"/>
      <c r="MHP1" s="67"/>
      <c r="MHQ1" s="67"/>
      <c r="MHR1" s="67"/>
      <c r="MHS1" s="67"/>
      <c r="MHT1" s="67"/>
      <c r="MHU1" s="67"/>
      <c r="MHV1" s="67"/>
      <c r="MHW1" s="67"/>
      <c r="MHX1" s="67"/>
      <c r="MHY1" s="67"/>
      <c r="MHZ1" s="67"/>
      <c r="MIA1" s="67"/>
      <c r="MIB1" s="92"/>
      <c r="MIC1" s="67"/>
      <c r="MID1" s="67"/>
      <c r="MIE1" s="67"/>
      <c r="MIF1" s="67"/>
      <c r="MIG1" s="67"/>
      <c r="MIH1" s="67"/>
      <c r="MII1" s="67"/>
      <c r="MIJ1" s="67"/>
      <c r="MIK1" s="67"/>
      <c r="MIL1" s="67"/>
      <c r="MIM1" s="67"/>
      <c r="MIN1" s="67"/>
      <c r="MIO1" s="67"/>
      <c r="MIP1" s="67"/>
      <c r="MIQ1" s="67"/>
      <c r="MIR1" s="92"/>
      <c r="MIS1" s="67"/>
      <c r="MIT1" s="67"/>
      <c r="MIU1" s="67"/>
      <c r="MIV1" s="67"/>
      <c r="MIW1" s="67"/>
      <c r="MIX1" s="67"/>
      <c r="MIY1" s="67"/>
      <c r="MIZ1" s="67"/>
      <c r="MJA1" s="67"/>
      <c r="MJB1" s="67"/>
      <c r="MJC1" s="67"/>
      <c r="MJD1" s="67"/>
      <c r="MJE1" s="67"/>
      <c r="MJF1" s="67"/>
      <c r="MJG1" s="67"/>
      <c r="MJH1" s="92"/>
      <c r="MJI1" s="67"/>
      <c r="MJJ1" s="67"/>
      <c r="MJK1" s="67"/>
      <c r="MJL1" s="67"/>
      <c r="MJM1" s="67"/>
      <c r="MJN1" s="67"/>
      <c r="MJO1" s="67"/>
      <c r="MJP1" s="67"/>
      <c r="MJQ1" s="67"/>
      <c r="MJR1" s="67"/>
      <c r="MJS1" s="67"/>
      <c r="MJT1" s="67"/>
      <c r="MJU1" s="67"/>
      <c r="MJV1" s="67"/>
      <c r="MJW1" s="67"/>
      <c r="MJX1" s="92"/>
      <c r="MJY1" s="67"/>
      <c r="MJZ1" s="67"/>
      <c r="MKA1" s="67"/>
      <c r="MKB1" s="67"/>
      <c r="MKC1" s="67"/>
      <c r="MKD1" s="67"/>
      <c r="MKE1" s="67"/>
      <c r="MKF1" s="67"/>
      <c r="MKG1" s="67"/>
      <c r="MKH1" s="67"/>
      <c r="MKI1" s="67"/>
      <c r="MKJ1" s="67"/>
      <c r="MKK1" s="67"/>
      <c r="MKL1" s="67"/>
      <c r="MKM1" s="67"/>
      <c r="MKN1" s="92"/>
      <c r="MKO1" s="67"/>
      <c r="MKP1" s="67"/>
      <c r="MKQ1" s="67"/>
      <c r="MKR1" s="67"/>
      <c r="MKS1" s="67"/>
      <c r="MKT1" s="67"/>
      <c r="MKU1" s="67"/>
      <c r="MKV1" s="67"/>
      <c r="MKW1" s="67"/>
      <c r="MKX1" s="67"/>
      <c r="MKY1" s="67"/>
      <c r="MKZ1" s="67"/>
      <c r="MLA1" s="67"/>
      <c r="MLB1" s="67"/>
      <c r="MLC1" s="67"/>
      <c r="MLD1" s="92"/>
      <c r="MLE1" s="67"/>
      <c r="MLF1" s="67"/>
      <c r="MLG1" s="67"/>
      <c r="MLH1" s="67"/>
      <c r="MLI1" s="67"/>
      <c r="MLJ1" s="67"/>
      <c r="MLK1" s="67"/>
      <c r="MLL1" s="67"/>
      <c r="MLM1" s="67"/>
      <c r="MLN1" s="67"/>
      <c r="MLO1" s="67"/>
      <c r="MLP1" s="67"/>
      <c r="MLQ1" s="67"/>
      <c r="MLR1" s="67"/>
      <c r="MLS1" s="67"/>
      <c r="MLT1" s="92"/>
      <c r="MLU1" s="67"/>
      <c r="MLV1" s="67"/>
      <c r="MLW1" s="67"/>
      <c r="MLX1" s="67"/>
      <c r="MLY1" s="67"/>
      <c r="MLZ1" s="67"/>
      <c r="MMA1" s="67"/>
      <c r="MMB1" s="67"/>
      <c r="MMC1" s="67"/>
      <c r="MMD1" s="67"/>
      <c r="MME1" s="67"/>
      <c r="MMF1" s="67"/>
      <c r="MMG1" s="67"/>
      <c r="MMH1" s="67"/>
      <c r="MMI1" s="67"/>
      <c r="MMJ1" s="92"/>
      <c r="MMK1" s="67"/>
      <c r="MML1" s="67"/>
      <c r="MMM1" s="67"/>
      <c r="MMN1" s="67"/>
      <c r="MMO1" s="67"/>
      <c r="MMP1" s="67"/>
      <c r="MMQ1" s="67"/>
      <c r="MMR1" s="67"/>
      <c r="MMS1" s="67"/>
      <c r="MMT1" s="67"/>
      <c r="MMU1" s="67"/>
      <c r="MMV1" s="67"/>
      <c r="MMW1" s="67"/>
      <c r="MMX1" s="67"/>
      <c r="MMY1" s="67"/>
      <c r="MMZ1" s="92"/>
      <c r="MNA1" s="67"/>
      <c r="MNB1" s="67"/>
      <c r="MNC1" s="67"/>
      <c r="MND1" s="67"/>
      <c r="MNE1" s="67"/>
      <c r="MNF1" s="67"/>
      <c r="MNG1" s="67"/>
      <c r="MNH1" s="67"/>
      <c r="MNI1" s="67"/>
      <c r="MNJ1" s="67"/>
      <c r="MNK1" s="67"/>
      <c r="MNL1" s="67"/>
      <c r="MNM1" s="67"/>
      <c r="MNN1" s="67"/>
      <c r="MNO1" s="67"/>
      <c r="MNP1" s="92"/>
      <c r="MNQ1" s="67"/>
      <c r="MNR1" s="67"/>
      <c r="MNS1" s="67"/>
      <c r="MNT1" s="67"/>
      <c r="MNU1" s="67"/>
      <c r="MNV1" s="67"/>
      <c r="MNW1" s="67"/>
      <c r="MNX1" s="67"/>
      <c r="MNY1" s="67"/>
      <c r="MNZ1" s="67"/>
      <c r="MOA1" s="67"/>
      <c r="MOB1" s="67"/>
      <c r="MOC1" s="67"/>
      <c r="MOD1" s="67"/>
      <c r="MOE1" s="67"/>
      <c r="MOF1" s="92"/>
      <c r="MOG1" s="67"/>
      <c r="MOH1" s="67"/>
      <c r="MOI1" s="67"/>
      <c r="MOJ1" s="67"/>
      <c r="MOK1" s="67"/>
      <c r="MOL1" s="67"/>
      <c r="MOM1" s="67"/>
      <c r="MON1" s="67"/>
      <c r="MOO1" s="67"/>
      <c r="MOP1" s="67"/>
      <c r="MOQ1" s="67"/>
      <c r="MOR1" s="67"/>
      <c r="MOS1" s="67"/>
      <c r="MOT1" s="67"/>
      <c r="MOU1" s="67"/>
      <c r="MOV1" s="92"/>
      <c r="MOW1" s="67"/>
      <c r="MOX1" s="67"/>
      <c r="MOY1" s="67"/>
      <c r="MOZ1" s="67"/>
      <c r="MPA1" s="67"/>
      <c r="MPB1" s="67"/>
      <c r="MPC1" s="67"/>
      <c r="MPD1" s="67"/>
      <c r="MPE1" s="67"/>
      <c r="MPF1" s="67"/>
      <c r="MPG1" s="67"/>
      <c r="MPH1" s="67"/>
      <c r="MPI1" s="67"/>
      <c r="MPJ1" s="67"/>
      <c r="MPK1" s="67"/>
      <c r="MPL1" s="92"/>
      <c r="MPM1" s="67"/>
      <c r="MPN1" s="67"/>
      <c r="MPO1" s="67"/>
      <c r="MPP1" s="67"/>
      <c r="MPQ1" s="67"/>
      <c r="MPR1" s="67"/>
      <c r="MPS1" s="67"/>
      <c r="MPT1" s="67"/>
      <c r="MPU1" s="67"/>
      <c r="MPV1" s="67"/>
      <c r="MPW1" s="67"/>
      <c r="MPX1" s="67"/>
      <c r="MPY1" s="67"/>
      <c r="MPZ1" s="67"/>
      <c r="MQA1" s="67"/>
      <c r="MQB1" s="92"/>
      <c r="MQC1" s="67"/>
      <c r="MQD1" s="67"/>
      <c r="MQE1" s="67"/>
      <c r="MQF1" s="67"/>
      <c r="MQG1" s="67"/>
      <c r="MQH1" s="67"/>
      <c r="MQI1" s="67"/>
      <c r="MQJ1" s="67"/>
      <c r="MQK1" s="67"/>
      <c r="MQL1" s="67"/>
      <c r="MQM1" s="67"/>
      <c r="MQN1" s="67"/>
      <c r="MQO1" s="67"/>
      <c r="MQP1" s="67"/>
      <c r="MQQ1" s="67"/>
      <c r="MQR1" s="92"/>
      <c r="MQS1" s="67"/>
      <c r="MQT1" s="67"/>
      <c r="MQU1" s="67"/>
      <c r="MQV1" s="67"/>
      <c r="MQW1" s="67"/>
      <c r="MQX1" s="67"/>
      <c r="MQY1" s="67"/>
      <c r="MQZ1" s="67"/>
      <c r="MRA1" s="67"/>
      <c r="MRB1" s="67"/>
      <c r="MRC1" s="67"/>
      <c r="MRD1" s="67"/>
      <c r="MRE1" s="67"/>
      <c r="MRF1" s="67"/>
      <c r="MRG1" s="67"/>
      <c r="MRH1" s="92"/>
      <c r="MRI1" s="67"/>
      <c r="MRJ1" s="67"/>
      <c r="MRK1" s="67"/>
      <c r="MRL1" s="67"/>
      <c r="MRM1" s="67"/>
      <c r="MRN1" s="67"/>
      <c r="MRO1" s="67"/>
      <c r="MRP1" s="67"/>
      <c r="MRQ1" s="67"/>
      <c r="MRR1" s="67"/>
      <c r="MRS1" s="67"/>
      <c r="MRT1" s="67"/>
      <c r="MRU1" s="67"/>
      <c r="MRV1" s="67"/>
      <c r="MRW1" s="67"/>
      <c r="MRX1" s="92"/>
      <c r="MRY1" s="67"/>
      <c r="MRZ1" s="67"/>
      <c r="MSA1" s="67"/>
      <c r="MSB1" s="67"/>
      <c r="MSC1" s="67"/>
      <c r="MSD1" s="67"/>
      <c r="MSE1" s="67"/>
      <c r="MSF1" s="67"/>
      <c r="MSG1" s="67"/>
      <c r="MSH1" s="67"/>
      <c r="MSI1" s="67"/>
      <c r="MSJ1" s="67"/>
      <c r="MSK1" s="67"/>
      <c r="MSL1" s="67"/>
      <c r="MSM1" s="67"/>
      <c r="MSN1" s="92"/>
      <c r="MSO1" s="67"/>
      <c r="MSP1" s="67"/>
      <c r="MSQ1" s="67"/>
      <c r="MSR1" s="67"/>
      <c r="MSS1" s="67"/>
      <c r="MST1" s="67"/>
      <c r="MSU1" s="67"/>
      <c r="MSV1" s="67"/>
      <c r="MSW1" s="67"/>
      <c r="MSX1" s="67"/>
      <c r="MSY1" s="67"/>
      <c r="MSZ1" s="67"/>
      <c r="MTA1" s="67"/>
      <c r="MTB1" s="67"/>
      <c r="MTC1" s="67"/>
      <c r="MTD1" s="92"/>
      <c r="MTE1" s="67"/>
      <c r="MTF1" s="67"/>
      <c r="MTG1" s="67"/>
      <c r="MTH1" s="67"/>
      <c r="MTI1" s="67"/>
      <c r="MTJ1" s="67"/>
      <c r="MTK1" s="67"/>
      <c r="MTL1" s="67"/>
      <c r="MTM1" s="67"/>
      <c r="MTN1" s="67"/>
      <c r="MTO1" s="67"/>
      <c r="MTP1" s="67"/>
      <c r="MTQ1" s="67"/>
      <c r="MTR1" s="67"/>
      <c r="MTS1" s="67"/>
      <c r="MTT1" s="92"/>
      <c r="MTU1" s="67"/>
      <c r="MTV1" s="67"/>
      <c r="MTW1" s="67"/>
      <c r="MTX1" s="67"/>
      <c r="MTY1" s="67"/>
      <c r="MTZ1" s="67"/>
      <c r="MUA1" s="67"/>
      <c r="MUB1" s="67"/>
      <c r="MUC1" s="67"/>
      <c r="MUD1" s="67"/>
      <c r="MUE1" s="67"/>
      <c r="MUF1" s="67"/>
      <c r="MUG1" s="67"/>
      <c r="MUH1" s="67"/>
      <c r="MUI1" s="67"/>
      <c r="MUJ1" s="92"/>
      <c r="MUK1" s="67"/>
      <c r="MUL1" s="67"/>
      <c r="MUM1" s="67"/>
      <c r="MUN1" s="67"/>
      <c r="MUO1" s="67"/>
      <c r="MUP1" s="67"/>
      <c r="MUQ1" s="67"/>
      <c r="MUR1" s="67"/>
      <c r="MUS1" s="67"/>
      <c r="MUT1" s="67"/>
      <c r="MUU1" s="67"/>
      <c r="MUV1" s="67"/>
      <c r="MUW1" s="67"/>
      <c r="MUX1" s="67"/>
      <c r="MUY1" s="67"/>
      <c r="MUZ1" s="92"/>
      <c r="MVA1" s="67"/>
      <c r="MVB1" s="67"/>
      <c r="MVC1" s="67"/>
      <c r="MVD1" s="67"/>
      <c r="MVE1" s="67"/>
      <c r="MVF1" s="67"/>
      <c r="MVG1" s="67"/>
      <c r="MVH1" s="67"/>
      <c r="MVI1" s="67"/>
      <c r="MVJ1" s="67"/>
      <c r="MVK1" s="67"/>
      <c r="MVL1" s="67"/>
      <c r="MVM1" s="67"/>
      <c r="MVN1" s="67"/>
      <c r="MVO1" s="67"/>
      <c r="MVP1" s="92"/>
      <c r="MVQ1" s="67"/>
      <c r="MVR1" s="67"/>
      <c r="MVS1" s="67"/>
      <c r="MVT1" s="67"/>
      <c r="MVU1" s="67"/>
      <c r="MVV1" s="67"/>
      <c r="MVW1" s="67"/>
      <c r="MVX1" s="67"/>
      <c r="MVY1" s="67"/>
      <c r="MVZ1" s="67"/>
      <c r="MWA1" s="67"/>
      <c r="MWB1" s="67"/>
      <c r="MWC1" s="67"/>
      <c r="MWD1" s="67"/>
      <c r="MWE1" s="67"/>
      <c r="MWF1" s="92"/>
      <c r="MWG1" s="67"/>
      <c r="MWH1" s="67"/>
      <c r="MWI1" s="67"/>
      <c r="MWJ1" s="67"/>
      <c r="MWK1" s="67"/>
      <c r="MWL1" s="67"/>
      <c r="MWM1" s="67"/>
      <c r="MWN1" s="67"/>
      <c r="MWO1" s="67"/>
      <c r="MWP1" s="67"/>
      <c r="MWQ1" s="67"/>
      <c r="MWR1" s="67"/>
      <c r="MWS1" s="67"/>
      <c r="MWT1" s="67"/>
      <c r="MWU1" s="67"/>
      <c r="MWV1" s="92"/>
      <c r="MWW1" s="67"/>
      <c r="MWX1" s="67"/>
      <c r="MWY1" s="67"/>
      <c r="MWZ1" s="67"/>
      <c r="MXA1" s="67"/>
      <c r="MXB1" s="67"/>
      <c r="MXC1" s="67"/>
      <c r="MXD1" s="67"/>
      <c r="MXE1" s="67"/>
      <c r="MXF1" s="67"/>
      <c r="MXG1" s="67"/>
      <c r="MXH1" s="67"/>
      <c r="MXI1" s="67"/>
      <c r="MXJ1" s="67"/>
      <c r="MXK1" s="67"/>
      <c r="MXL1" s="92"/>
      <c r="MXM1" s="67"/>
      <c r="MXN1" s="67"/>
      <c r="MXO1" s="67"/>
      <c r="MXP1" s="67"/>
      <c r="MXQ1" s="67"/>
      <c r="MXR1" s="67"/>
      <c r="MXS1" s="67"/>
      <c r="MXT1" s="67"/>
      <c r="MXU1" s="67"/>
      <c r="MXV1" s="67"/>
      <c r="MXW1" s="67"/>
      <c r="MXX1" s="67"/>
      <c r="MXY1" s="67"/>
      <c r="MXZ1" s="67"/>
      <c r="MYA1" s="67"/>
      <c r="MYB1" s="92"/>
      <c r="MYC1" s="67"/>
      <c r="MYD1" s="67"/>
      <c r="MYE1" s="67"/>
      <c r="MYF1" s="67"/>
      <c r="MYG1" s="67"/>
      <c r="MYH1" s="67"/>
      <c r="MYI1" s="67"/>
      <c r="MYJ1" s="67"/>
      <c r="MYK1" s="67"/>
      <c r="MYL1" s="67"/>
      <c r="MYM1" s="67"/>
      <c r="MYN1" s="67"/>
      <c r="MYO1" s="67"/>
      <c r="MYP1" s="67"/>
      <c r="MYQ1" s="67"/>
      <c r="MYR1" s="92"/>
      <c r="MYS1" s="67"/>
      <c r="MYT1" s="67"/>
      <c r="MYU1" s="67"/>
      <c r="MYV1" s="67"/>
      <c r="MYW1" s="67"/>
      <c r="MYX1" s="67"/>
      <c r="MYY1" s="67"/>
      <c r="MYZ1" s="67"/>
      <c r="MZA1" s="67"/>
      <c r="MZB1" s="67"/>
      <c r="MZC1" s="67"/>
      <c r="MZD1" s="67"/>
      <c r="MZE1" s="67"/>
      <c r="MZF1" s="67"/>
      <c r="MZG1" s="67"/>
      <c r="MZH1" s="92"/>
      <c r="MZI1" s="67"/>
      <c r="MZJ1" s="67"/>
      <c r="MZK1" s="67"/>
      <c r="MZL1" s="67"/>
      <c r="MZM1" s="67"/>
      <c r="MZN1" s="67"/>
      <c r="MZO1" s="67"/>
      <c r="MZP1" s="67"/>
      <c r="MZQ1" s="67"/>
      <c r="MZR1" s="67"/>
      <c r="MZS1" s="67"/>
      <c r="MZT1" s="67"/>
      <c r="MZU1" s="67"/>
      <c r="MZV1" s="67"/>
      <c r="MZW1" s="67"/>
      <c r="MZX1" s="92"/>
      <c r="MZY1" s="67"/>
      <c r="MZZ1" s="67"/>
      <c r="NAA1" s="67"/>
      <c r="NAB1" s="67"/>
      <c r="NAC1" s="67"/>
      <c r="NAD1" s="67"/>
      <c r="NAE1" s="67"/>
      <c r="NAF1" s="67"/>
      <c r="NAG1" s="67"/>
      <c r="NAH1" s="67"/>
      <c r="NAI1" s="67"/>
      <c r="NAJ1" s="67"/>
      <c r="NAK1" s="67"/>
      <c r="NAL1" s="67"/>
      <c r="NAM1" s="67"/>
      <c r="NAN1" s="92"/>
      <c r="NAO1" s="67"/>
      <c r="NAP1" s="67"/>
      <c r="NAQ1" s="67"/>
      <c r="NAR1" s="67"/>
      <c r="NAS1" s="67"/>
      <c r="NAT1" s="67"/>
      <c r="NAU1" s="67"/>
      <c r="NAV1" s="67"/>
      <c r="NAW1" s="67"/>
      <c r="NAX1" s="67"/>
      <c r="NAY1" s="67"/>
      <c r="NAZ1" s="67"/>
      <c r="NBA1" s="67"/>
      <c r="NBB1" s="67"/>
      <c r="NBC1" s="67"/>
      <c r="NBD1" s="92"/>
      <c r="NBE1" s="67"/>
      <c r="NBF1" s="67"/>
      <c r="NBG1" s="67"/>
      <c r="NBH1" s="67"/>
      <c r="NBI1" s="67"/>
      <c r="NBJ1" s="67"/>
      <c r="NBK1" s="67"/>
      <c r="NBL1" s="67"/>
      <c r="NBM1" s="67"/>
      <c r="NBN1" s="67"/>
      <c r="NBO1" s="67"/>
      <c r="NBP1" s="67"/>
      <c r="NBQ1" s="67"/>
      <c r="NBR1" s="67"/>
      <c r="NBS1" s="67"/>
      <c r="NBT1" s="92"/>
      <c r="NBU1" s="67"/>
      <c r="NBV1" s="67"/>
      <c r="NBW1" s="67"/>
      <c r="NBX1" s="67"/>
      <c r="NBY1" s="67"/>
      <c r="NBZ1" s="67"/>
      <c r="NCA1" s="67"/>
      <c r="NCB1" s="67"/>
      <c r="NCC1" s="67"/>
      <c r="NCD1" s="67"/>
      <c r="NCE1" s="67"/>
      <c r="NCF1" s="67"/>
      <c r="NCG1" s="67"/>
      <c r="NCH1" s="67"/>
      <c r="NCI1" s="67"/>
      <c r="NCJ1" s="92"/>
      <c r="NCK1" s="67"/>
      <c r="NCL1" s="67"/>
      <c r="NCM1" s="67"/>
      <c r="NCN1" s="67"/>
      <c r="NCO1" s="67"/>
      <c r="NCP1" s="67"/>
      <c r="NCQ1" s="67"/>
      <c r="NCR1" s="67"/>
      <c r="NCS1" s="67"/>
      <c r="NCT1" s="67"/>
      <c r="NCU1" s="67"/>
      <c r="NCV1" s="67"/>
      <c r="NCW1" s="67"/>
      <c r="NCX1" s="67"/>
      <c r="NCY1" s="67"/>
      <c r="NCZ1" s="92"/>
      <c r="NDA1" s="67"/>
      <c r="NDB1" s="67"/>
      <c r="NDC1" s="67"/>
      <c r="NDD1" s="67"/>
      <c r="NDE1" s="67"/>
      <c r="NDF1" s="67"/>
      <c r="NDG1" s="67"/>
      <c r="NDH1" s="67"/>
      <c r="NDI1" s="67"/>
      <c r="NDJ1" s="67"/>
      <c r="NDK1" s="67"/>
      <c r="NDL1" s="67"/>
      <c r="NDM1" s="67"/>
      <c r="NDN1" s="67"/>
      <c r="NDO1" s="67"/>
      <c r="NDP1" s="92"/>
      <c r="NDQ1" s="67"/>
      <c r="NDR1" s="67"/>
      <c r="NDS1" s="67"/>
      <c r="NDT1" s="67"/>
      <c r="NDU1" s="67"/>
      <c r="NDV1" s="67"/>
      <c r="NDW1" s="67"/>
      <c r="NDX1" s="67"/>
      <c r="NDY1" s="67"/>
      <c r="NDZ1" s="67"/>
      <c r="NEA1" s="67"/>
      <c r="NEB1" s="67"/>
      <c r="NEC1" s="67"/>
      <c r="NED1" s="67"/>
      <c r="NEE1" s="67"/>
      <c r="NEF1" s="92"/>
      <c r="NEG1" s="67"/>
      <c r="NEH1" s="67"/>
      <c r="NEI1" s="67"/>
      <c r="NEJ1" s="67"/>
      <c r="NEK1" s="67"/>
      <c r="NEL1" s="67"/>
      <c r="NEM1" s="67"/>
      <c r="NEN1" s="67"/>
      <c r="NEO1" s="67"/>
      <c r="NEP1" s="67"/>
      <c r="NEQ1" s="67"/>
      <c r="NER1" s="67"/>
      <c r="NES1" s="67"/>
      <c r="NET1" s="67"/>
      <c r="NEU1" s="67"/>
      <c r="NEV1" s="92"/>
      <c r="NEW1" s="67"/>
      <c r="NEX1" s="67"/>
      <c r="NEY1" s="67"/>
      <c r="NEZ1" s="67"/>
      <c r="NFA1" s="67"/>
      <c r="NFB1" s="67"/>
      <c r="NFC1" s="67"/>
      <c r="NFD1" s="67"/>
      <c r="NFE1" s="67"/>
      <c r="NFF1" s="67"/>
      <c r="NFG1" s="67"/>
      <c r="NFH1" s="67"/>
      <c r="NFI1" s="67"/>
      <c r="NFJ1" s="67"/>
      <c r="NFK1" s="67"/>
      <c r="NFL1" s="92"/>
      <c r="NFM1" s="67"/>
      <c r="NFN1" s="67"/>
      <c r="NFO1" s="67"/>
      <c r="NFP1" s="67"/>
      <c r="NFQ1" s="67"/>
      <c r="NFR1" s="67"/>
      <c r="NFS1" s="67"/>
      <c r="NFT1" s="67"/>
      <c r="NFU1" s="67"/>
      <c r="NFV1" s="67"/>
      <c r="NFW1" s="67"/>
      <c r="NFX1" s="67"/>
      <c r="NFY1" s="67"/>
      <c r="NFZ1" s="67"/>
      <c r="NGA1" s="67"/>
      <c r="NGB1" s="92"/>
      <c r="NGC1" s="67"/>
      <c r="NGD1" s="67"/>
      <c r="NGE1" s="67"/>
      <c r="NGF1" s="67"/>
      <c r="NGG1" s="67"/>
      <c r="NGH1" s="67"/>
      <c r="NGI1" s="67"/>
      <c r="NGJ1" s="67"/>
      <c r="NGK1" s="67"/>
      <c r="NGL1" s="67"/>
      <c r="NGM1" s="67"/>
      <c r="NGN1" s="67"/>
      <c r="NGO1" s="67"/>
      <c r="NGP1" s="67"/>
      <c r="NGQ1" s="67"/>
      <c r="NGR1" s="92"/>
      <c r="NGS1" s="67"/>
      <c r="NGT1" s="67"/>
      <c r="NGU1" s="67"/>
      <c r="NGV1" s="67"/>
      <c r="NGW1" s="67"/>
      <c r="NGX1" s="67"/>
      <c r="NGY1" s="67"/>
      <c r="NGZ1" s="67"/>
      <c r="NHA1" s="67"/>
      <c r="NHB1" s="67"/>
      <c r="NHC1" s="67"/>
      <c r="NHD1" s="67"/>
      <c r="NHE1" s="67"/>
      <c r="NHF1" s="67"/>
      <c r="NHG1" s="67"/>
      <c r="NHH1" s="92"/>
      <c r="NHI1" s="67"/>
      <c r="NHJ1" s="67"/>
      <c r="NHK1" s="67"/>
      <c r="NHL1" s="67"/>
      <c r="NHM1" s="67"/>
      <c r="NHN1" s="67"/>
      <c r="NHO1" s="67"/>
      <c r="NHP1" s="67"/>
      <c r="NHQ1" s="67"/>
      <c r="NHR1" s="67"/>
      <c r="NHS1" s="67"/>
      <c r="NHT1" s="67"/>
      <c r="NHU1" s="67"/>
      <c r="NHV1" s="67"/>
      <c r="NHW1" s="67"/>
      <c r="NHX1" s="92"/>
      <c r="NHY1" s="67"/>
      <c r="NHZ1" s="67"/>
      <c r="NIA1" s="67"/>
      <c r="NIB1" s="67"/>
      <c r="NIC1" s="67"/>
      <c r="NID1" s="67"/>
      <c r="NIE1" s="67"/>
      <c r="NIF1" s="67"/>
      <c r="NIG1" s="67"/>
      <c r="NIH1" s="67"/>
      <c r="NII1" s="67"/>
      <c r="NIJ1" s="67"/>
      <c r="NIK1" s="67"/>
      <c r="NIL1" s="67"/>
      <c r="NIM1" s="67"/>
      <c r="NIN1" s="92"/>
      <c r="NIO1" s="67"/>
      <c r="NIP1" s="67"/>
      <c r="NIQ1" s="67"/>
      <c r="NIR1" s="67"/>
      <c r="NIS1" s="67"/>
      <c r="NIT1" s="67"/>
      <c r="NIU1" s="67"/>
      <c r="NIV1" s="67"/>
      <c r="NIW1" s="67"/>
      <c r="NIX1" s="67"/>
      <c r="NIY1" s="67"/>
      <c r="NIZ1" s="67"/>
      <c r="NJA1" s="67"/>
      <c r="NJB1" s="67"/>
      <c r="NJC1" s="67"/>
      <c r="NJD1" s="92"/>
      <c r="NJE1" s="67"/>
      <c r="NJF1" s="67"/>
      <c r="NJG1" s="67"/>
      <c r="NJH1" s="67"/>
      <c r="NJI1" s="67"/>
      <c r="NJJ1" s="67"/>
      <c r="NJK1" s="67"/>
      <c r="NJL1" s="67"/>
      <c r="NJM1" s="67"/>
      <c r="NJN1" s="67"/>
      <c r="NJO1" s="67"/>
      <c r="NJP1" s="67"/>
      <c r="NJQ1" s="67"/>
      <c r="NJR1" s="67"/>
      <c r="NJS1" s="67"/>
      <c r="NJT1" s="92"/>
      <c r="NJU1" s="67"/>
      <c r="NJV1" s="67"/>
      <c r="NJW1" s="67"/>
      <c r="NJX1" s="67"/>
      <c r="NJY1" s="67"/>
      <c r="NJZ1" s="67"/>
      <c r="NKA1" s="67"/>
      <c r="NKB1" s="67"/>
      <c r="NKC1" s="67"/>
      <c r="NKD1" s="67"/>
      <c r="NKE1" s="67"/>
      <c r="NKF1" s="67"/>
      <c r="NKG1" s="67"/>
      <c r="NKH1" s="67"/>
      <c r="NKI1" s="67"/>
      <c r="NKJ1" s="92"/>
      <c r="NKK1" s="67"/>
      <c r="NKL1" s="67"/>
      <c r="NKM1" s="67"/>
      <c r="NKN1" s="67"/>
      <c r="NKO1" s="67"/>
      <c r="NKP1" s="67"/>
      <c r="NKQ1" s="67"/>
      <c r="NKR1" s="67"/>
      <c r="NKS1" s="67"/>
      <c r="NKT1" s="67"/>
      <c r="NKU1" s="67"/>
      <c r="NKV1" s="67"/>
      <c r="NKW1" s="67"/>
      <c r="NKX1" s="67"/>
      <c r="NKY1" s="67"/>
      <c r="NKZ1" s="92"/>
      <c r="NLA1" s="67"/>
      <c r="NLB1" s="67"/>
      <c r="NLC1" s="67"/>
      <c r="NLD1" s="67"/>
      <c r="NLE1" s="67"/>
      <c r="NLF1" s="67"/>
      <c r="NLG1" s="67"/>
      <c r="NLH1" s="67"/>
      <c r="NLI1" s="67"/>
      <c r="NLJ1" s="67"/>
      <c r="NLK1" s="67"/>
      <c r="NLL1" s="67"/>
      <c r="NLM1" s="67"/>
      <c r="NLN1" s="67"/>
      <c r="NLO1" s="67"/>
      <c r="NLP1" s="92"/>
      <c r="NLQ1" s="67"/>
      <c r="NLR1" s="67"/>
      <c r="NLS1" s="67"/>
      <c r="NLT1" s="67"/>
      <c r="NLU1" s="67"/>
      <c r="NLV1" s="67"/>
      <c r="NLW1" s="67"/>
      <c r="NLX1" s="67"/>
      <c r="NLY1" s="67"/>
      <c r="NLZ1" s="67"/>
      <c r="NMA1" s="67"/>
      <c r="NMB1" s="67"/>
      <c r="NMC1" s="67"/>
      <c r="NMD1" s="67"/>
      <c r="NME1" s="67"/>
      <c r="NMF1" s="92"/>
      <c r="NMG1" s="67"/>
      <c r="NMH1" s="67"/>
      <c r="NMI1" s="67"/>
      <c r="NMJ1" s="67"/>
      <c r="NMK1" s="67"/>
      <c r="NML1" s="67"/>
      <c r="NMM1" s="67"/>
      <c r="NMN1" s="67"/>
      <c r="NMO1" s="67"/>
      <c r="NMP1" s="67"/>
      <c r="NMQ1" s="67"/>
      <c r="NMR1" s="67"/>
      <c r="NMS1" s="67"/>
      <c r="NMT1" s="67"/>
      <c r="NMU1" s="67"/>
      <c r="NMV1" s="92"/>
      <c r="NMW1" s="67"/>
      <c r="NMX1" s="67"/>
      <c r="NMY1" s="67"/>
      <c r="NMZ1" s="67"/>
      <c r="NNA1" s="67"/>
      <c r="NNB1" s="67"/>
      <c r="NNC1" s="67"/>
      <c r="NND1" s="67"/>
      <c r="NNE1" s="67"/>
      <c r="NNF1" s="67"/>
      <c r="NNG1" s="67"/>
      <c r="NNH1" s="67"/>
      <c r="NNI1" s="67"/>
      <c r="NNJ1" s="67"/>
      <c r="NNK1" s="67"/>
      <c r="NNL1" s="92"/>
      <c r="NNM1" s="67"/>
      <c r="NNN1" s="67"/>
      <c r="NNO1" s="67"/>
      <c r="NNP1" s="67"/>
      <c r="NNQ1" s="67"/>
      <c r="NNR1" s="67"/>
      <c r="NNS1" s="67"/>
      <c r="NNT1" s="67"/>
      <c r="NNU1" s="67"/>
      <c r="NNV1" s="67"/>
      <c r="NNW1" s="67"/>
      <c r="NNX1" s="67"/>
      <c r="NNY1" s="67"/>
      <c r="NNZ1" s="67"/>
      <c r="NOA1" s="67"/>
      <c r="NOB1" s="92"/>
      <c r="NOC1" s="67"/>
      <c r="NOD1" s="67"/>
      <c r="NOE1" s="67"/>
      <c r="NOF1" s="67"/>
      <c r="NOG1" s="67"/>
      <c r="NOH1" s="67"/>
      <c r="NOI1" s="67"/>
      <c r="NOJ1" s="67"/>
      <c r="NOK1" s="67"/>
      <c r="NOL1" s="67"/>
      <c r="NOM1" s="67"/>
      <c r="NON1" s="67"/>
      <c r="NOO1" s="67"/>
      <c r="NOP1" s="67"/>
      <c r="NOQ1" s="67"/>
      <c r="NOR1" s="92"/>
      <c r="NOS1" s="67"/>
      <c r="NOT1" s="67"/>
      <c r="NOU1" s="67"/>
      <c r="NOV1" s="67"/>
      <c r="NOW1" s="67"/>
      <c r="NOX1" s="67"/>
      <c r="NOY1" s="67"/>
      <c r="NOZ1" s="67"/>
      <c r="NPA1" s="67"/>
      <c r="NPB1" s="67"/>
      <c r="NPC1" s="67"/>
      <c r="NPD1" s="67"/>
      <c r="NPE1" s="67"/>
      <c r="NPF1" s="67"/>
      <c r="NPG1" s="67"/>
      <c r="NPH1" s="92"/>
      <c r="NPI1" s="67"/>
      <c r="NPJ1" s="67"/>
      <c r="NPK1" s="67"/>
      <c r="NPL1" s="67"/>
      <c r="NPM1" s="67"/>
      <c r="NPN1" s="67"/>
      <c r="NPO1" s="67"/>
      <c r="NPP1" s="67"/>
      <c r="NPQ1" s="67"/>
      <c r="NPR1" s="67"/>
      <c r="NPS1" s="67"/>
      <c r="NPT1" s="67"/>
      <c r="NPU1" s="67"/>
      <c r="NPV1" s="67"/>
      <c r="NPW1" s="67"/>
      <c r="NPX1" s="92"/>
      <c r="NPY1" s="67"/>
      <c r="NPZ1" s="67"/>
      <c r="NQA1" s="67"/>
      <c r="NQB1" s="67"/>
      <c r="NQC1" s="67"/>
      <c r="NQD1" s="67"/>
      <c r="NQE1" s="67"/>
      <c r="NQF1" s="67"/>
      <c r="NQG1" s="67"/>
      <c r="NQH1" s="67"/>
      <c r="NQI1" s="67"/>
      <c r="NQJ1" s="67"/>
      <c r="NQK1" s="67"/>
      <c r="NQL1" s="67"/>
      <c r="NQM1" s="67"/>
      <c r="NQN1" s="92"/>
      <c r="NQO1" s="67"/>
      <c r="NQP1" s="67"/>
      <c r="NQQ1" s="67"/>
      <c r="NQR1" s="67"/>
      <c r="NQS1" s="67"/>
      <c r="NQT1" s="67"/>
      <c r="NQU1" s="67"/>
      <c r="NQV1" s="67"/>
      <c r="NQW1" s="67"/>
      <c r="NQX1" s="67"/>
      <c r="NQY1" s="67"/>
      <c r="NQZ1" s="67"/>
      <c r="NRA1" s="67"/>
      <c r="NRB1" s="67"/>
      <c r="NRC1" s="67"/>
      <c r="NRD1" s="92"/>
      <c r="NRE1" s="67"/>
      <c r="NRF1" s="67"/>
      <c r="NRG1" s="67"/>
      <c r="NRH1" s="67"/>
      <c r="NRI1" s="67"/>
      <c r="NRJ1" s="67"/>
      <c r="NRK1" s="67"/>
      <c r="NRL1" s="67"/>
      <c r="NRM1" s="67"/>
      <c r="NRN1" s="67"/>
      <c r="NRO1" s="67"/>
      <c r="NRP1" s="67"/>
      <c r="NRQ1" s="67"/>
      <c r="NRR1" s="67"/>
      <c r="NRS1" s="67"/>
      <c r="NRT1" s="92"/>
      <c r="NRU1" s="67"/>
      <c r="NRV1" s="67"/>
      <c r="NRW1" s="67"/>
      <c r="NRX1" s="67"/>
      <c r="NRY1" s="67"/>
      <c r="NRZ1" s="67"/>
      <c r="NSA1" s="67"/>
      <c r="NSB1" s="67"/>
      <c r="NSC1" s="67"/>
      <c r="NSD1" s="67"/>
      <c r="NSE1" s="67"/>
      <c r="NSF1" s="67"/>
      <c r="NSG1" s="67"/>
      <c r="NSH1" s="67"/>
      <c r="NSI1" s="67"/>
      <c r="NSJ1" s="92"/>
      <c r="NSK1" s="67"/>
      <c r="NSL1" s="67"/>
      <c r="NSM1" s="67"/>
      <c r="NSN1" s="67"/>
      <c r="NSO1" s="67"/>
      <c r="NSP1" s="67"/>
      <c r="NSQ1" s="67"/>
      <c r="NSR1" s="67"/>
      <c r="NSS1" s="67"/>
      <c r="NST1" s="67"/>
      <c r="NSU1" s="67"/>
      <c r="NSV1" s="67"/>
      <c r="NSW1" s="67"/>
      <c r="NSX1" s="67"/>
      <c r="NSY1" s="67"/>
      <c r="NSZ1" s="92"/>
      <c r="NTA1" s="67"/>
      <c r="NTB1" s="67"/>
      <c r="NTC1" s="67"/>
      <c r="NTD1" s="67"/>
      <c r="NTE1" s="67"/>
      <c r="NTF1" s="67"/>
      <c r="NTG1" s="67"/>
      <c r="NTH1" s="67"/>
      <c r="NTI1" s="67"/>
      <c r="NTJ1" s="67"/>
      <c r="NTK1" s="67"/>
      <c r="NTL1" s="67"/>
      <c r="NTM1" s="67"/>
      <c r="NTN1" s="67"/>
      <c r="NTO1" s="67"/>
      <c r="NTP1" s="92"/>
      <c r="NTQ1" s="67"/>
      <c r="NTR1" s="67"/>
      <c r="NTS1" s="67"/>
      <c r="NTT1" s="67"/>
      <c r="NTU1" s="67"/>
      <c r="NTV1" s="67"/>
      <c r="NTW1" s="67"/>
      <c r="NTX1" s="67"/>
      <c r="NTY1" s="67"/>
      <c r="NTZ1" s="67"/>
      <c r="NUA1" s="67"/>
      <c r="NUB1" s="67"/>
      <c r="NUC1" s="67"/>
      <c r="NUD1" s="67"/>
      <c r="NUE1" s="67"/>
      <c r="NUF1" s="92"/>
      <c r="NUG1" s="67"/>
      <c r="NUH1" s="67"/>
      <c r="NUI1" s="67"/>
      <c r="NUJ1" s="67"/>
      <c r="NUK1" s="67"/>
      <c r="NUL1" s="67"/>
      <c r="NUM1" s="67"/>
      <c r="NUN1" s="67"/>
      <c r="NUO1" s="67"/>
      <c r="NUP1" s="67"/>
      <c r="NUQ1" s="67"/>
      <c r="NUR1" s="67"/>
      <c r="NUS1" s="67"/>
      <c r="NUT1" s="67"/>
      <c r="NUU1" s="67"/>
      <c r="NUV1" s="92"/>
      <c r="NUW1" s="67"/>
      <c r="NUX1" s="67"/>
      <c r="NUY1" s="67"/>
      <c r="NUZ1" s="67"/>
      <c r="NVA1" s="67"/>
      <c r="NVB1" s="67"/>
      <c r="NVC1" s="67"/>
      <c r="NVD1" s="67"/>
      <c r="NVE1" s="67"/>
      <c r="NVF1" s="67"/>
      <c r="NVG1" s="67"/>
      <c r="NVH1" s="67"/>
      <c r="NVI1" s="67"/>
      <c r="NVJ1" s="67"/>
      <c r="NVK1" s="67"/>
      <c r="NVL1" s="92"/>
      <c r="NVM1" s="67"/>
      <c r="NVN1" s="67"/>
      <c r="NVO1" s="67"/>
      <c r="NVP1" s="67"/>
      <c r="NVQ1" s="67"/>
      <c r="NVR1" s="67"/>
      <c r="NVS1" s="67"/>
      <c r="NVT1" s="67"/>
      <c r="NVU1" s="67"/>
      <c r="NVV1" s="67"/>
      <c r="NVW1" s="67"/>
      <c r="NVX1" s="67"/>
      <c r="NVY1" s="67"/>
      <c r="NVZ1" s="67"/>
      <c r="NWA1" s="67"/>
      <c r="NWB1" s="92"/>
      <c r="NWC1" s="67"/>
      <c r="NWD1" s="67"/>
      <c r="NWE1" s="67"/>
      <c r="NWF1" s="67"/>
      <c r="NWG1" s="67"/>
      <c r="NWH1" s="67"/>
      <c r="NWI1" s="67"/>
      <c r="NWJ1" s="67"/>
      <c r="NWK1" s="67"/>
      <c r="NWL1" s="67"/>
      <c r="NWM1" s="67"/>
      <c r="NWN1" s="67"/>
      <c r="NWO1" s="67"/>
      <c r="NWP1" s="67"/>
      <c r="NWQ1" s="67"/>
      <c r="NWR1" s="92"/>
      <c r="NWS1" s="67"/>
      <c r="NWT1" s="67"/>
      <c r="NWU1" s="67"/>
      <c r="NWV1" s="67"/>
      <c r="NWW1" s="67"/>
      <c r="NWX1" s="67"/>
      <c r="NWY1" s="67"/>
      <c r="NWZ1" s="67"/>
      <c r="NXA1" s="67"/>
      <c r="NXB1" s="67"/>
      <c r="NXC1" s="67"/>
      <c r="NXD1" s="67"/>
      <c r="NXE1" s="67"/>
      <c r="NXF1" s="67"/>
      <c r="NXG1" s="67"/>
      <c r="NXH1" s="92"/>
      <c r="NXI1" s="67"/>
      <c r="NXJ1" s="67"/>
      <c r="NXK1" s="67"/>
      <c r="NXL1" s="67"/>
      <c r="NXM1" s="67"/>
      <c r="NXN1" s="67"/>
      <c r="NXO1" s="67"/>
      <c r="NXP1" s="67"/>
      <c r="NXQ1" s="67"/>
      <c r="NXR1" s="67"/>
      <c r="NXS1" s="67"/>
      <c r="NXT1" s="67"/>
      <c r="NXU1" s="67"/>
      <c r="NXV1" s="67"/>
      <c r="NXW1" s="67"/>
      <c r="NXX1" s="92"/>
      <c r="NXY1" s="67"/>
      <c r="NXZ1" s="67"/>
      <c r="NYA1" s="67"/>
      <c r="NYB1" s="67"/>
      <c r="NYC1" s="67"/>
      <c r="NYD1" s="67"/>
      <c r="NYE1" s="67"/>
      <c r="NYF1" s="67"/>
      <c r="NYG1" s="67"/>
      <c r="NYH1" s="67"/>
      <c r="NYI1" s="67"/>
      <c r="NYJ1" s="67"/>
      <c r="NYK1" s="67"/>
      <c r="NYL1" s="67"/>
      <c r="NYM1" s="67"/>
      <c r="NYN1" s="92"/>
      <c r="NYO1" s="67"/>
      <c r="NYP1" s="67"/>
      <c r="NYQ1" s="67"/>
      <c r="NYR1" s="67"/>
      <c r="NYS1" s="67"/>
      <c r="NYT1" s="67"/>
      <c r="NYU1" s="67"/>
      <c r="NYV1" s="67"/>
      <c r="NYW1" s="67"/>
      <c r="NYX1" s="67"/>
      <c r="NYY1" s="67"/>
      <c r="NYZ1" s="67"/>
      <c r="NZA1" s="67"/>
      <c r="NZB1" s="67"/>
      <c r="NZC1" s="67"/>
      <c r="NZD1" s="92"/>
      <c r="NZE1" s="67"/>
      <c r="NZF1" s="67"/>
      <c r="NZG1" s="67"/>
      <c r="NZH1" s="67"/>
      <c r="NZI1" s="67"/>
      <c r="NZJ1" s="67"/>
      <c r="NZK1" s="67"/>
      <c r="NZL1" s="67"/>
      <c r="NZM1" s="67"/>
      <c r="NZN1" s="67"/>
      <c r="NZO1" s="67"/>
      <c r="NZP1" s="67"/>
      <c r="NZQ1" s="67"/>
      <c r="NZR1" s="67"/>
      <c r="NZS1" s="67"/>
      <c r="NZT1" s="92"/>
      <c r="NZU1" s="67"/>
      <c r="NZV1" s="67"/>
      <c r="NZW1" s="67"/>
      <c r="NZX1" s="67"/>
      <c r="NZY1" s="67"/>
      <c r="NZZ1" s="67"/>
      <c r="OAA1" s="67"/>
      <c r="OAB1" s="67"/>
      <c r="OAC1" s="67"/>
      <c r="OAD1" s="67"/>
      <c r="OAE1" s="67"/>
      <c r="OAF1" s="67"/>
      <c r="OAG1" s="67"/>
      <c r="OAH1" s="67"/>
      <c r="OAI1" s="67"/>
      <c r="OAJ1" s="92"/>
      <c r="OAK1" s="67"/>
      <c r="OAL1" s="67"/>
      <c r="OAM1" s="67"/>
      <c r="OAN1" s="67"/>
      <c r="OAO1" s="67"/>
      <c r="OAP1" s="67"/>
      <c r="OAQ1" s="67"/>
      <c r="OAR1" s="67"/>
      <c r="OAS1" s="67"/>
      <c r="OAT1" s="67"/>
      <c r="OAU1" s="67"/>
      <c r="OAV1" s="67"/>
      <c r="OAW1" s="67"/>
      <c r="OAX1" s="67"/>
      <c r="OAY1" s="67"/>
      <c r="OAZ1" s="92"/>
      <c r="OBA1" s="67"/>
      <c r="OBB1" s="67"/>
      <c r="OBC1" s="67"/>
      <c r="OBD1" s="67"/>
      <c r="OBE1" s="67"/>
      <c r="OBF1" s="67"/>
      <c r="OBG1" s="67"/>
      <c r="OBH1" s="67"/>
      <c r="OBI1" s="67"/>
      <c r="OBJ1" s="67"/>
      <c r="OBK1" s="67"/>
      <c r="OBL1" s="67"/>
      <c r="OBM1" s="67"/>
      <c r="OBN1" s="67"/>
      <c r="OBO1" s="67"/>
      <c r="OBP1" s="92"/>
      <c r="OBQ1" s="67"/>
      <c r="OBR1" s="67"/>
      <c r="OBS1" s="67"/>
      <c r="OBT1" s="67"/>
      <c r="OBU1" s="67"/>
      <c r="OBV1" s="67"/>
      <c r="OBW1" s="67"/>
      <c r="OBX1" s="67"/>
      <c r="OBY1" s="67"/>
      <c r="OBZ1" s="67"/>
      <c r="OCA1" s="67"/>
      <c r="OCB1" s="67"/>
      <c r="OCC1" s="67"/>
      <c r="OCD1" s="67"/>
      <c r="OCE1" s="67"/>
      <c r="OCF1" s="92"/>
      <c r="OCG1" s="67"/>
      <c r="OCH1" s="67"/>
      <c r="OCI1" s="67"/>
      <c r="OCJ1" s="67"/>
      <c r="OCK1" s="67"/>
      <c r="OCL1" s="67"/>
      <c r="OCM1" s="67"/>
      <c r="OCN1" s="67"/>
      <c r="OCO1" s="67"/>
      <c r="OCP1" s="67"/>
      <c r="OCQ1" s="67"/>
      <c r="OCR1" s="67"/>
      <c r="OCS1" s="67"/>
      <c r="OCT1" s="67"/>
      <c r="OCU1" s="67"/>
      <c r="OCV1" s="92"/>
      <c r="OCW1" s="67"/>
      <c r="OCX1" s="67"/>
      <c r="OCY1" s="67"/>
      <c r="OCZ1" s="67"/>
      <c r="ODA1" s="67"/>
      <c r="ODB1" s="67"/>
      <c r="ODC1" s="67"/>
      <c r="ODD1" s="67"/>
      <c r="ODE1" s="67"/>
      <c r="ODF1" s="67"/>
      <c r="ODG1" s="67"/>
      <c r="ODH1" s="67"/>
      <c r="ODI1" s="67"/>
      <c r="ODJ1" s="67"/>
      <c r="ODK1" s="67"/>
      <c r="ODL1" s="92"/>
      <c r="ODM1" s="67"/>
      <c r="ODN1" s="67"/>
      <c r="ODO1" s="67"/>
      <c r="ODP1" s="67"/>
      <c r="ODQ1" s="67"/>
      <c r="ODR1" s="67"/>
      <c r="ODS1" s="67"/>
      <c r="ODT1" s="67"/>
      <c r="ODU1" s="67"/>
      <c r="ODV1" s="67"/>
      <c r="ODW1" s="67"/>
      <c r="ODX1" s="67"/>
      <c r="ODY1" s="67"/>
      <c r="ODZ1" s="67"/>
      <c r="OEA1" s="67"/>
      <c r="OEB1" s="92"/>
      <c r="OEC1" s="67"/>
      <c r="OED1" s="67"/>
      <c r="OEE1" s="67"/>
      <c r="OEF1" s="67"/>
      <c r="OEG1" s="67"/>
      <c r="OEH1" s="67"/>
      <c r="OEI1" s="67"/>
      <c r="OEJ1" s="67"/>
      <c r="OEK1" s="67"/>
      <c r="OEL1" s="67"/>
      <c r="OEM1" s="67"/>
      <c r="OEN1" s="67"/>
      <c r="OEO1" s="67"/>
      <c r="OEP1" s="67"/>
      <c r="OEQ1" s="67"/>
      <c r="OER1" s="92"/>
      <c r="OES1" s="67"/>
      <c r="OET1" s="67"/>
      <c r="OEU1" s="67"/>
      <c r="OEV1" s="67"/>
      <c r="OEW1" s="67"/>
      <c r="OEX1" s="67"/>
      <c r="OEY1" s="67"/>
      <c r="OEZ1" s="67"/>
      <c r="OFA1" s="67"/>
      <c r="OFB1" s="67"/>
      <c r="OFC1" s="67"/>
      <c r="OFD1" s="67"/>
      <c r="OFE1" s="67"/>
      <c r="OFF1" s="67"/>
      <c r="OFG1" s="67"/>
      <c r="OFH1" s="92"/>
      <c r="OFI1" s="67"/>
      <c r="OFJ1" s="67"/>
      <c r="OFK1" s="67"/>
      <c r="OFL1" s="67"/>
      <c r="OFM1" s="67"/>
      <c r="OFN1" s="67"/>
      <c r="OFO1" s="67"/>
      <c r="OFP1" s="67"/>
      <c r="OFQ1" s="67"/>
      <c r="OFR1" s="67"/>
      <c r="OFS1" s="67"/>
      <c r="OFT1" s="67"/>
      <c r="OFU1" s="67"/>
      <c r="OFV1" s="67"/>
      <c r="OFW1" s="67"/>
      <c r="OFX1" s="92"/>
      <c r="OFY1" s="67"/>
      <c r="OFZ1" s="67"/>
      <c r="OGA1" s="67"/>
      <c r="OGB1" s="67"/>
      <c r="OGC1" s="67"/>
      <c r="OGD1" s="67"/>
      <c r="OGE1" s="67"/>
      <c r="OGF1" s="67"/>
      <c r="OGG1" s="67"/>
      <c r="OGH1" s="67"/>
      <c r="OGI1" s="67"/>
      <c r="OGJ1" s="67"/>
      <c r="OGK1" s="67"/>
      <c r="OGL1" s="67"/>
      <c r="OGM1" s="67"/>
      <c r="OGN1" s="92"/>
      <c r="OGO1" s="67"/>
      <c r="OGP1" s="67"/>
      <c r="OGQ1" s="67"/>
      <c r="OGR1" s="67"/>
      <c r="OGS1" s="67"/>
      <c r="OGT1" s="67"/>
      <c r="OGU1" s="67"/>
      <c r="OGV1" s="67"/>
      <c r="OGW1" s="67"/>
      <c r="OGX1" s="67"/>
      <c r="OGY1" s="67"/>
      <c r="OGZ1" s="67"/>
      <c r="OHA1" s="67"/>
      <c r="OHB1" s="67"/>
      <c r="OHC1" s="67"/>
      <c r="OHD1" s="92"/>
      <c r="OHE1" s="67"/>
      <c r="OHF1" s="67"/>
      <c r="OHG1" s="67"/>
      <c r="OHH1" s="67"/>
      <c r="OHI1" s="67"/>
      <c r="OHJ1" s="67"/>
      <c r="OHK1" s="67"/>
      <c r="OHL1" s="67"/>
      <c r="OHM1" s="67"/>
      <c r="OHN1" s="67"/>
      <c r="OHO1" s="67"/>
      <c r="OHP1" s="67"/>
      <c r="OHQ1" s="67"/>
      <c r="OHR1" s="67"/>
      <c r="OHS1" s="67"/>
      <c r="OHT1" s="92"/>
      <c r="OHU1" s="67"/>
      <c r="OHV1" s="67"/>
      <c r="OHW1" s="67"/>
      <c r="OHX1" s="67"/>
      <c r="OHY1" s="67"/>
      <c r="OHZ1" s="67"/>
      <c r="OIA1" s="67"/>
      <c r="OIB1" s="67"/>
      <c r="OIC1" s="67"/>
      <c r="OID1" s="67"/>
      <c r="OIE1" s="67"/>
      <c r="OIF1" s="67"/>
      <c r="OIG1" s="67"/>
      <c r="OIH1" s="67"/>
      <c r="OII1" s="67"/>
      <c r="OIJ1" s="92"/>
      <c r="OIK1" s="67"/>
      <c r="OIL1" s="67"/>
      <c r="OIM1" s="67"/>
      <c r="OIN1" s="67"/>
      <c r="OIO1" s="67"/>
      <c r="OIP1" s="67"/>
      <c r="OIQ1" s="67"/>
      <c r="OIR1" s="67"/>
      <c r="OIS1" s="67"/>
      <c r="OIT1" s="67"/>
      <c r="OIU1" s="67"/>
      <c r="OIV1" s="67"/>
      <c r="OIW1" s="67"/>
      <c r="OIX1" s="67"/>
      <c r="OIY1" s="67"/>
      <c r="OIZ1" s="92"/>
      <c r="OJA1" s="67"/>
      <c r="OJB1" s="67"/>
      <c r="OJC1" s="67"/>
      <c r="OJD1" s="67"/>
      <c r="OJE1" s="67"/>
      <c r="OJF1" s="67"/>
      <c r="OJG1" s="67"/>
      <c r="OJH1" s="67"/>
      <c r="OJI1" s="67"/>
      <c r="OJJ1" s="67"/>
      <c r="OJK1" s="67"/>
      <c r="OJL1" s="67"/>
      <c r="OJM1" s="67"/>
      <c r="OJN1" s="67"/>
      <c r="OJO1" s="67"/>
      <c r="OJP1" s="92"/>
      <c r="OJQ1" s="67"/>
      <c r="OJR1" s="67"/>
      <c r="OJS1" s="67"/>
      <c r="OJT1" s="67"/>
      <c r="OJU1" s="67"/>
      <c r="OJV1" s="67"/>
      <c r="OJW1" s="67"/>
      <c r="OJX1" s="67"/>
      <c r="OJY1" s="67"/>
      <c r="OJZ1" s="67"/>
      <c r="OKA1" s="67"/>
      <c r="OKB1" s="67"/>
      <c r="OKC1" s="67"/>
      <c r="OKD1" s="67"/>
      <c r="OKE1" s="67"/>
      <c r="OKF1" s="92"/>
      <c r="OKG1" s="67"/>
      <c r="OKH1" s="67"/>
      <c r="OKI1" s="67"/>
      <c r="OKJ1" s="67"/>
      <c r="OKK1" s="67"/>
      <c r="OKL1" s="67"/>
      <c r="OKM1" s="67"/>
      <c r="OKN1" s="67"/>
      <c r="OKO1" s="67"/>
      <c r="OKP1" s="67"/>
      <c r="OKQ1" s="67"/>
      <c r="OKR1" s="67"/>
      <c r="OKS1" s="67"/>
      <c r="OKT1" s="67"/>
      <c r="OKU1" s="67"/>
      <c r="OKV1" s="92"/>
      <c r="OKW1" s="67"/>
      <c r="OKX1" s="67"/>
      <c r="OKY1" s="67"/>
      <c r="OKZ1" s="67"/>
      <c r="OLA1" s="67"/>
      <c r="OLB1" s="67"/>
      <c r="OLC1" s="67"/>
      <c r="OLD1" s="67"/>
      <c r="OLE1" s="67"/>
      <c r="OLF1" s="67"/>
      <c r="OLG1" s="67"/>
      <c r="OLH1" s="67"/>
      <c r="OLI1" s="67"/>
      <c r="OLJ1" s="67"/>
      <c r="OLK1" s="67"/>
      <c r="OLL1" s="92"/>
      <c r="OLM1" s="67"/>
      <c r="OLN1" s="67"/>
      <c r="OLO1" s="67"/>
      <c r="OLP1" s="67"/>
      <c r="OLQ1" s="67"/>
      <c r="OLR1" s="67"/>
      <c r="OLS1" s="67"/>
      <c r="OLT1" s="67"/>
      <c r="OLU1" s="67"/>
      <c r="OLV1" s="67"/>
      <c r="OLW1" s="67"/>
      <c r="OLX1" s="67"/>
      <c r="OLY1" s="67"/>
      <c r="OLZ1" s="67"/>
      <c r="OMA1" s="67"/>
      <c r="OMB1" s="92"/>
      <c r="OMC1" s="67"/>
      <c r="OMD1" s="67"/>
      <c r="OME1" s="67"/>
      <c r="OMF1" s="67"/>
      <c r="OMG1" s="67"/>
      <c r="OMH1" s="67"/>
      <c r="OMI1" s="67"/>
      <c r="OMJ1" s="67"/>
      <c r="OMK1" s="67"/>
      <c r="OML1" s="67"/>
      <c r="OMM1" s="67"/>
      <c r="OMN1" s="67"/>
      <c r="OMO1" s="67"/>
      <c r="OMP1" s="67"/>
      <c r="OMQ1" s="67"/>
      <c r="OMR1" s="92"/>
      <c r="OMS1" s="67"/>
      <c r="OMT1" s="67"/>
      <c r="OMU1" s="67"/>
      <c r="OMV1" s="67"/>
      <c r="OMW1" s="67"/>
      <c r="OMX1" s="67"/>
      <c r="OMY1" s="67"/>
      <c r="OMZ1" s="67"/>
      <c r="ONA1" s="67"/>
      <c r="ONB1" s="67"/>
      <c r="ONC1" s="67"/>
      <c r="OND1" s="67"/>
      <c r="ONE1" s="67"/>
      <c r="ONF1" s="67"/>
      <c r="ONG1" s="67"/>
      <c r="ONH1" s="92"/>
      <c r="ONI1" s="67"/>
      <c r="ONJ1" s="67"/>
      <c r="ONK1" s="67"/>
      <c r="ONL1" s="67"/>
      <c r="ONM1" s="67"/>
      <c r="ONN1" s="67"/>
      <c r="ONO1" s="67"/>
      <c r="ONP1" s="67"/>
      <c r="ONQ1" s="67"/>
      <c r="ONR1" s="67"/>
      <c r="ONS1" s="67"/>
      <c r="ONT1" s="67"/>
      <c r="ONU1" s="67"/>
      <c r="ONV1" s="67"/>
      <c r="ONW1" s="67"/>
      <c r="ONX1" s="92"/>
      <c r="ONY1" s="67"/>
      <c r="ONZ1" s="67"/>
      <c r="OOA1" s="67"/>
      <c r="OOB1" s="67"/>
      <c r="OOC1" s="67"/>
      <c r="OOD1" s="67"/>
      <c r="OOE1" s="67"/>
      <c r="OOF1" s="67"/>
      <c r="OOG1" s="67"/>
      <c r="OOH1" s="67"/>
      <c r="OOI1" s="67"/>
      <c r="OOJ1" s="67"/>
      <c r="OOK1" s="67"/>
      <c r="OOL1" s="67"/>
      <c r="OOM1" s="67"/>
      <c r="OON1" s="92"/>
      <c r="OOO1" s="67"/>
      <c r="OOP1" s="67"/>
      <c r="OOQ1" s="67"/>
      <c r="OOR1" s="67"/>
      <c r="OOS1" s="67"/>
      <c r="OOT1" s="67"/>
      <c r="OOU1" s="67"/>
      <c r="OOV1" s="67"/>
      <c r="OOW1" s="67"/>
      <c r="OOX1" s="67"/>
      <c r="OOY1" s="67"/>
      <c r="OOZ1" s="67"/>
      <c r="OPA1" s="67"/>
      <c r="OPB1" s="67"/>
      <c r="OPC1" s="67"/>
      <c r="OPD1" s="92"/>
      <c r="OPE1" s="67"/>
      <c r="OPF1" s="67"/>
      <c r="OPG1" s="67"/>
      <c r="OPH1" s="67"/>
      <c r="OPI1" s="67"/>
      <c r="OPJ1" s="67"/>
      <c r="OPK1" s="67"/>
      <c r="OPL1" s="67"/>
      <c r="OPM1" s="67"/>
      <c r="OPN1" s="67"/>
      <c r="OPO1" s="67"/>
      <c r="OPP1" s="67"/>
      <c r="OPQ1" s="67"/>
      <c r="OPR1" s="67"/>
      <c r="OPS1" s="67"/>
      <c r="OPT1" s="92"/>
      <c r="OPU1" s="67"/>
      <c r="OPV1" s="67"/>
      <c r="OPW1" s="67"/>
      <c r="OPX1" s="67"/>
      <c r="OPY1" s="67"/>
      <c r="OPZ1" s="67"/>
      <c r="OQA1" s="67"/>
      <c r="OQB1" s="67"/>
      <c r="OQC1" s="67"/>
      <c r="OQD1" s="67"/>
      <c r="OQE1" s="67"/>
      <c r="OQF1" s="67"/>
      <c r="OQG1" s="67"/>
      <c r="OQH1" s="67"/>
      <c r="OQI1" s="67"/>
      <c r="OQJ1" s="92"/>
      <c r="OQK1" s="67"/>
      <c r="OQL1" s="67"/>
      <c r="OQM1" s="67"/>
      <c r="OQN1" s="67"/>
      <c r="OQO1" s="67"/>
      <c r="OQP1" s="67"/>
      <c r="OQQ1" s="67"/>
      <c r="OQR1" s="67"/>
      <c r="OQS1" s="67"/>
      <c r="OQT1" s="67"/>
      <c r="OQU1" s="67"/>
      <c r="OQV1" s="67"/>
      <c r="OQW1" s="67"/>
      <c r="OQX1" s="67"/>
      <c r="OQY1" s="67"/>
      <c r="OQZ1" s="92"/>
      <c r="ORA1" s="67"/>
      <c r="ORB1" s="67"/>
      <c r="ORC1" s="67"/>
      <c r="ORD1" s="67"/>
      <c r="ORE1" s="67"/>
      <c r="ORF1" s="67"/>
      <c r="ORG1" s="67"/>
      <c r="ORH1" s="67"/>
      <c r="ORI1" s="67"/>
      <c r="ORJ1" s="67"/>
      <c r="ORK1" s="67"/>
      <c r="ORL1" s="67"/>
      <c r="ORM1" s="67"/>
      <c r="ORN1" s="67"/>
      <c r="ORO1" s="67"/>
      <c r="ORP1" s="92"/>
      <c r="ORQ1" s="67"/>
      <c r="ORR1" s="67"/>
      <c r="ORS1" s="67"/>
      <c r="ORT1" s="67"/>
      <c r="ORU1" s="67"/>
      <c r="ORV1" s="67"/>
      <c r="ORW1" s="67"/>
      <c r="ORX1" s="67"/>
      <c r="ORY1" s="67"/>
      <c r="ORZ1" s="67"/>
      <c r="OSA1" s="67"/>
      <c r="OSB1" s="67"/>
      <c r="OSC1" s="67"/>
      <c r="OSD1" s="67"/>
      <c r="OSE1" s="67"/>
      <c r="OSF1" s="92"/>
      <c r="OSG1" s="67"/>
      <c r="OSH1" s="67"/>
      <c r="OSI1" s="67"/>
      <c r="OSJ1" s="67"/>
      <c r="OSK1" s="67"/>
      <c r="OSL1" s="67"/>
      <c r="OSM1" s="67"/>
      <c r="OSN1" s="67"/>
      <c r="OSO1" s="67"/>
      <c r="OSP1" s="67"/>
      <c r="OSQ1" s="67"/>
      <c r="OSR1" s="67"/>
      <c r="OSS1" s="67"/>
      <c r="OST1" s="67"/>
      <c r="OSU1" s="67"/>
      <c r="OSV1" s="92"/>
      <c r="OSW1" s="67"/>
      <c r="OSX1" s="67"/>
      <c r="OSY1" s="67"/>
      <c r="OSZ1" s="67"/>
      <c r="OTA1" s="67"/>
      <c r="OTB1" s="67"/>
      <c r="OTC1" s="67"/>
      <c r="OTD1" s="67"/>
      <c r="OTE1" s="67"/>
      <c r="OTF1" s="67"/>
      <c r="OTG1" s="67"/>
      <c r="OTH1" s="67"/>
      <c r="OTI1" s="67"/>
      <c r="OTJ1" s="67"/>
      <c r="OTK1" s="67"/>
      <c r="OTL1" s="92"/>
      <c r="OTM1" s="67"/>
      <c r="OTN1" s="67"/>
      <c r="OTO1" s="67"/>
      <c r="OTP1" s="67"/>
      <c r="OTQ1" s="67"/>
      <c r="OTR1" s="67"/>
      <c r="OTS1" s="67"/>
      <c r="OTT1" s="67"/>
      <c r="OTU1" s="67"/>
      <c r="OTV1" s="67"/>
      <c r="OTW1" s="67"/>
      <c r="OTX1" s="67"/>
      <c r="OTY1" s="67"/>
      <c r="OTZ1" s="67"/>
      <c r="OUA1" s="67"/>
      <c r="OUB1" s="92"/>
      <c r="OUC1" s="67"/>
      <c r="OUD1" s="67"/>
      <c r="OUE1" s="67"/>
      <c r="OUF1" s="67"/>
      <c r="OUG1" s="67"/>
      <c r="OUH1" s="67"/>
      <c r="OUI1" s="67"/>
      <c r="OUJ1" s="67"/>
      <c r="OUK1" s="67"/>
      <c r="OUL1" s="67"/>
      <c r="OUM1" s="67"/>
      <c r="OUN1" s="67"/>
      <c r="OUO1" s="67"/>
      <c r="OUP1" s="67"/>
      <c r="OUQ1" s="67"/>
      <c r="OUR1" s="92"/>
      <c r="OUS1" s="67"/>
      <c r="OUT1" s="67"/>
      <c r="OUU1" s="67"/>
      <c r="OUV1" s="67"/>
      <c r="OUW1" s="67"/>
      <c r="OUX1" s="67"/>
      <c r="OUY1" s="67"/>
      <c r="OUZ1" s="67"/>
      <c r="OVA1" s="67"/>
      <c r="OVB1" s="67"/>
      <c r="OVC1" s="67"/>
      <c r="OVD1" s="67"/>
      <c r="OVE1" s="67"/>
      <c r="OVF1" s="67"/>
      <c r="OVG1" s="67"/>
      <c r="OVH1" s="92"/>
      <c r="OVI1" s="67"/>
      <c r="OVJ1" s="67"/>
      <c r="OVK1" s="67"/>
      <c r="OVL1" s="67"/>
      <c r="OVM1" s="67"/>
      <c r="OVN1" s="67"/>
      <c r="OVO1" s="67"/>
      <c r="OVP1" s="67"/>
      <c r="OVQ1" s="67"/>
      <c r="OVR1" s="67"/>
      <c r="OVS1" s="67"/>
      <c r="OVT1" s="67"/>
      <c r="OVU1" s="67"/>
      <c r="OVV1" s="67"/>
      <c r="OVW1" s="67"/>
      <c r="OVX1" s="92"/>
      <c r="OVY1" s="67"/>
      <c r="OVZ1" s="67"/>
      <c r="OWA1" s="67"/>
      <c r="OWB1" s="67"/>
      <c r="OWC1" s="67"/>
      <c r="OWD1" s="67"/>
      <c r="OWE1" s="67"/>
      <c r="OWF1" s="67"/>
      <c r="OWG1" s="67"/>
      <c r="OWH1" s="67"/>
      <c r="OWI1" s="67"/>
      <c r="OWJ1" s="67"/>
      <c r="OWK1" s="67"/>
      <c r="OWL1" s="67"/>
      <c r="OWM1" s="67"/>
      <c r="OWN1" s="92"/>
      <c r="OWO1" s="67"/>
      <c r="OWP1" s="67"/>
      <c r="OWQ1" s="67"/>
      <c r="OWR1" s="67"/>
      <c r="OWS1" s="67"/>
      <c r="OWT1" s="67"/>
      <c r="OWU1" s="67"/>
      <c r="OWV1" s="67"/>
      <c r="OWW1" s="67"/>
      <c r="OWX1" s="67"/>
      <c r="OWY1" s="67"/>
      <c r="OWZ1" s="67"/>
      <c r="OXA1" s="67"/>
      <c r="OXB1" s="67"/>
      <c r="OXC1" s="67"/>
      <c r="OXD1" s="92"/>
      <c r="OXE1" s="67"/>
      <c r="OXF1" s="67"/>
      <c r="OXG1" s="67"/>
      <c r="OXH1" s="67"/>
      <c r="OXI1" s="67"/>
      <c r="OXJ1" s="67"/>
      <c r="OXK1" s="67"/>
      <c r="OXL1" s="67"/>
      <c r="OXM1" s="67"/>
      <c r="OXN1" s="67"/>
      <c r="OXO1" s="67"/>
      <c r="OXP1" s="67"/>
      <c r="OXQ1" s="67"/>
      <c r="OXR1" s="67"/>
      <c r="OXS1" s="67"/>
      <c r="OXT1" s="92"/>
      <c r="OXU1" s="67"/>
      <c r="OXV1" s="67"/>
      <c r="OXW1" s="67"/>
      <c r="OXX1" s="67"/>
      <c r="OXY1" s="67"/>
      <c r="OXZ1" s="67"/>
      <c r="OYA1" s="67"/>
      <c r="OYB1" s="67"/>
      <c r="OYC1" s="67"/>
      <c r="OYD1" s="67"/>
      <c r="OYE1" s="67"/>
      <c r="OYF1" s="67"/>
      <c r="OYG1" s="67"/>
      <c r="OYH1" s="67"/>
      <c r="OYI1" s="67"/>
      <c r="OYJ1" s="92"/>
      <c r="OYK1" s="67"/>
      <c r="OYL1" s="67"/>
      <c r="OYM1" s="67"/>
      <c r="OYN1" s="67"/>
      <c r="OYO1" s="67"/>
      <c r="OYP1" s="67"/>
      <c r="OYQ1" s="67"/>
      <c r="OYR1" s="67"/>
      <c r="OYS1" s="67"/>
      <c r="OYT1" s="67"/>
      <c r="OYU1" s="67"/>
      <c r="OYV1" s="67"/>
      <c r="OYW1" s="67"/>
      <c r="OYX1" s="67"/>
      <c r="OYY1" s="67"/>
      <c r="OYZ1" s="92"/>
      <c r="OZA1" s="67"/>
      <c r="OZB1" s="67"/>
      <c r="OZC1" s="67"/>
      <c r="OZD1" s="67"/>
      <c r="OZE1" s="67"/>
      <c r="OZF1" s="67"/>
      <c r="OZG1" s="67"/>
      <c r="OZH1" s="67"/>
      <c r="OZI1" s="67"/>
      <c r="OZJ1" s="67"/>
      <c r="OZK1" s="67"/>
      <c r="OZL1" s="67"/>
      <c r="OZM1" s="67"/>
      <c r="OZN1" s="67"/>
      <c r="OZO1" s="67"/>
      <c r="OZP1" s="92"/>
      <c r="OZQ1" s="67"/>
      <c r="OZR1" s="67"/>
      <c r="OZS1" s="67"/>
      <c r="OZT1" s="67"/>
      <c r="OZU1" s="67"/>
      <c r="OZV1" s="67"/>
      <c r="OZW1" s="67"/>
      <c r="OZX1" s="67"/>
      <c r="OZY1" s="67"/>
      <c r="OZZ1" s="67"/>
      <c r="PAA1" s="67"/>
      <c r="PAB1" s="67"/>
      <c r="PAC1" s="67"/>
      <c r="PAD1" s="67"/>
      <c r="PAE1" s="67"/>
      <c r="PAF1" s="92"/>
      <c r="PAG1" s="67"/>
      <c r="PAH1" s="67"/>
      <c r="PAI1" s="67"/>
      <c r="PAJ1" s="67"/>
      <c r="PAK1" s="67"/>
      <c r="PAL1" s="67"/>
      <c r="PAM1" s="67"/>
      <c r="PAN1" s="67"/>
      <c r="PAO1" s="67"/>
      <c r="PAP1" s="67"/>
      <c r="PAQ1" s="67"/>
      <c r="PAR1" s="67"/>
      <c r="PAS1" s="67"/>
      <c r="PAT1" s="67"/>
      <c r="PAU1" s="67"/>
      <c r="PAV1" s="92"/>
      <c r="PAW1" s="67"/>
      <c r="PAX1" s="67"/>
      <c r="PAY1" s="67"/>
      <c r="PAZ1" s="67"/>
      <c r="PBA1" s="67"/>
      <c r="PBB1" s="67"/>
      <c r="PBC1" s="67"/>
      <c r="PBD1" s="67"/>
      <c r="PBE1" s="67"/>
      <c r="PBF1" s="67"/>
      <c r="PBG1" s="67"/>
      <c r="PBH1" s="67"/>
      <c r="PBI1" s="67"/>
      <c r="PBJ1" s="67"/>
      <c r="PBK1" s="67"/>
      <c r="PBL1" s="92"/>
      <c r="PBM1" s="67"/>
      <c r="PBN1" s="67"/>
      <c r="PBO1" s="67"/>
      <c r="PBP1" s="67"/>
      <c r="PBQ1" s="67"/>
      <c r="PBR1" s="67"/>
      <c r="PBS1" s="67"/>
      <c r="PBT1" s="67"/>
      <c r="PBU1" s="67"/>
      <c r="PBV1" s="67"/>
      <c r="PBW1" s="67"/>
      <c r="PBX1" s="67"/>
      <c r="PBY1" s="67"/>
      <c r="PBZ1" s="67"/>
      <c r="PCA1" s="67"/>
      <c r="PCB1" s="92"/>
      <c r="PCC1" s="67"/>
      <c r="PCD1" s="67"/>
      <c r="PCE1" s="67"/>
      <c r="PCF1" s="67"/>
      <c r="PCG1" s="67"/>
      <c r="PCH1" s="67"/>
      <c r="PCI1" s="67"/>
      <c r="PCJ1" s="67"/>
      <c r="PCK1" s="67"/>
      <c r="PCL1" s="67"/>
      <c r="PCM1" s="67"/>
      <c r="PCN1" s="67"/>
      <c r="PCO1" s="67"/>
      <c r="PCP1" s="67"/>
      <c r="PCQ1" s="67"/>
      <c r="PCR1" s="92"/>
      <c r="PCS1" s="67"/>
      <c r="PCT1" s="67"/>
      <c r="PCU1" s="67"/>
      <c r="PCV1" s="67"/>
      <c r="PCW1" s="67"/>
      <c r="PCX1" s="67"/>
      <c r="PCY1" s="67"/>
      <c r="PCZ1" s="67"/>
      <c r="PDA1" s="67"/>
      <c r="PDB1" s="67"/>
      <c r="PDC1" s="67"/>
      <c r="PDD1" s="67"/>
      <c r="PDE1" s="67"/>
      <c r="PDF1" s="67"/>
      <c r="PDG1" s="67"/>
      <c r="PDH1" s="92"/>
      <c r="PDI1" s="67"/>
      <c r="PDJ1" s="67"/>
      <c r="PDK1" s="67"/>
      <c r="PDL1" s="67"/>
      <c r="PDM1" s="67"/>
      <c r="PDN1" s="67"/>
      <c r="PDO1" s="67"/>
      <c r="PDP1" s="67"/>
      <c r="PDQ1" s="67"/>
      <c r="PDR1" s="67"/>
      <c r="PDS1" s="67"/>
      <c r="PDT1" s="67"/>
      <c r="PDU1" s="67"/>
      <c r="PDV1" s="67"/>
      <c r="PDW1" s="67"/>
      <c r="PDX1" s="92"/>
      <c r="PDY1" s="67"/>
      <c r="PDZ1" s="67"/>
      <c r="PEA1" s="67"/>
      <c r="PEB1" s="67"/>
      <c r="PEC1" s="67"/>
      <c r="PED1" s="67"/>
      <c r="PEE1" s="67"/>
      <c r="PEF1" s="67"/>
      <c r="PEG1" s="67"/>
      <c r="PEH1" s="67"/>
      <c r="PEI1" s="67"/>
      <c r="PEJ1" s="67"/>
      <c r="PEK1" s="67"/>
      <c r="PEL1" s="67"/>
      <c r="PEM1" s="67"/>
      <c r="PEN1" s="92"/>
      <c r="PEO1" s="67"/>
      <c r="PEP1" s="67"/>
      <c r="PEQ1" s="67"/>
      <c r="PER1" s="67"/>
      <c r="PES1" s="67"/>
      <c r="PET1" s="67"/>
      <c r="PEU1" s="67"/>
      <c r="PEV1" s="67"/>
      <c r="PEW1" s="67"/>
      <c r="PEX1" s="67"/>
      <c r="PEY1" s="67"/>
      <c r="PEZ1" s="67"/>
      <c r="PFA1" s="67"/>
      <c r="PFB1" s="67"/>
      <c r="PFC1" s="67"/>
      <c r="PFD1" s="92"/>
      <c r="PFE1" s="67"/>
      <c r="PFF1" s="67"/>
      <c r="PFG1" s="67"/>
      <c r="PFH1" s="67"/>
      <c r="PFI1" s="67"/>
      <c r="PFJ1" s="67"/>
      <c r="PFK1" s="67"/>
      <c r="PFL1" s="67"/>
      <c r="PFM1" s="67"/>
      <c r="PFN1" s="67"/>
      <c r="PFO1" s="67"/>
      <c r="PFP1" s="67"/>
      <c r="PFQ1" s="67"/>
      <c r="PFR1" s="67"/>
      <c r="PFS1" s="67"/>
      <c r="PFT1" s="92"/>
      <c r="PFU1" s="67"/>
      <c r="PFV1" s="67"/>
      <c r="PFW1" s="67"/>
      <c r="PFX1" s="67"/>
      <c r="PFY1" s="67"/>
      <c r="PFZ1" s="67"/>
      <c r="PGA1" s="67"/>
      <c r="PGB1" s="67"/>
      <c r="PGC1" s="67"/>
      <c r="PGD1" s="67"/>
      <c r="PGE1" s="67"/>
      <c r="PGF1" s="67"/>
      <c r="PGG1" s="67"/>
      <c r="PGH1" s="67"/>
      <c r="PGI1" s="67"/>
      <c r="PGJ1" s="92"/>
      <c r="PGK1" s="67"/>
      <c r="PGL1" s="67"/>
      <c r="PGM1" s="67"/>
      <c r="PGN1" s="67"/>
      <c r="PGO1" s="67"/>
      <c r="PGP1" s="67"/>
      <c r="PGQ1" s="67"/>
      <c r="PGR1" s="67"/>
      <c r="PGS1" s="67"/>
      <c r="PGT1" s="67"/>
      <c r="PGU1" s="67"/>
      <c r="PGV1" s="67"/>
      <c r="PGW1" s="67"/>
      <c r="PGX1" s="67"/>
      <c r="PGY1" s="67"/>
      <c r="PGZ1" s="92"/>
      <c r="PHA1" s="67"/>
      <c r="PHB1" s="67"/>
      <c r="PHC1" s="67"/>
      <c r="PHD1" s="67"/>
      <c r="PHE1" s="67"/>
      <c r="PHF1" s="67"/>
      <c r="PHG1" s="67"/>
      <c r="PHH1" s="67"/>
      <c r="PHI1" s="67"/>
      <c r="PHJ1" s="67"/>
      <c r="PHK1" s="67"/>
      <c r="PHL1" s="67"/>
      <c r="PHM1" s="67"/>
      <c r="PHN1" s="67"/>
      <c r="PHO1" s="67"/>
      <c r="PHP1" s="92"/>
      <c r="PHQ1" s="67"/>
      <c r="PHR1" s="67"/>
      <c r="PHS1" s="67"/>
      <c r="PHT1" s="67"/>
      <c r="PHU1" s="67"/>
      <c r="PHV1" s="67"/>
      <c r="PHW1" s="67"/>
      <c r="PHX1" s="67"/>
      <c r="PHY1" s="67"/>
      <c r="PHZ1" s="67"/>
      <c r="PIA1" s="67"/>
      <c r="PIB1" s="67"/>
      <c r="PIC1" s="67"/>
      <c r="PID1" s="67"/>
      <c r="PIE1" s="67"/>
      <c r="PIF1" s="92"/>
      <c r="PIG1" s="67"/>
      <c r="PIH1" s="67"/>
      <c r="PII1" s="67"/>
      <c r="PIJ1" s="67"/>
      <c r="PIK1" s="67"/>
      <c r="PIL1" s="67"/>
      <c r="PIM1" s="67"/>
      <c r="PIN1" s="67"/>
      <c r="PIO1" s="67"/>
      <c r="PIP1" s="67"/>
      <c r="PIQ1" s="67"/>
      <c r="PIR1" s="67"/>
      <c r="PIS1" s="67"/>
      <c r="PIT1" s="67"/>
      <c r="PIU1" s="67"/>
      <c r="PIV1" s="92"/>
      <c r="PIW1" s="67"/>
      <c r="PIX1" s="67"/>
      <c r="PIY1" s="67"/>
      <c r="PIZ1" s="67"/>
      <c r="PJA1" s="67"/>
      <c r="PJB1" s="67"/>
      <c r="PJC1" s="67"/>
      <c r="PJD1" s="67"/>
      <c r="PJE1" s="67"/>
      <c r="PJF1" s="67"/>
      <c r="PJG1" s="67"/>
      <c r="PJH1" s="67"/>
      <c r="PJI1" s="67"/>
      <c r="PJJ1" s="67"/>
      <c r="PJK1" s="67"/>
      <c r="PJL1" s="92"/>
      <c r="PJM1" s="67"/>
      <c r="PJN1" s="67"/>
      <c r="PJO1" s="67"/>
      <c r="PJP1" s="67"/>
      <c r="PJQ1" s="67"/>
      <c r="PJR1" s="67"/>
      <c r="PJS1" s="67"/>
      <c r="PJT1" s="67"/>
      <c r="PJU1" s="67"/>
      <c r="PJV1" s="67"/>
      <c r="PJW1" s="67"/>
      <c r="PJX1" s="67"/>
      <c r="PJY1" s="67"/>
      <c r="PJZ1" s="67"/>
      <c r="PKA1" s="67"/>
      <c r="PKB1" s="92"/>
      <c r="PKC1" s="67"/>
      <c r="PKD1" s="67"/>
      <c r="PKE1" s="67"/>
      <c r="PKF1" s="67"/>
      <c r="PKG1" s="67"/>
      <c r="PKH1" s="67"/>
      <c r="PKI1" s="67"/>
      <c r="PKJ1" s="67"/>
      <c r="PKK1" s="67"/>
      <c r="PKL1" s="67"/>
      <c r="PKM1" s="67"/>
      <c r="PKN1" s="67"/>
      <c r="PKO1" s="67"/>
      <c r="PKP1" s="67"/>
      <c r="PKQ1" s="67"/>
      <c r="PKR1" s="92"/>
      <c r="PKS1" s="67"/>
      <c r="PKT1" s="67"/>
      <c r="PKU1" s="67"/>
      <c r="PKV1" s="67"/>
      <c r="PKW1" s="67"/>
      <c r="PKX1" s="67"/>
      <c r="PKY1" s="67"/>
      <c r="PKZ1" s="67"/>
      <c r="PLA1" s="67"/>
      <c r="PLB1" s="67"/>
      <c r="PLC1" s="67"/>
      <c r="PLD1" s="67"/>
      <c r="PLE1" s="67"/>
      <c r="PLF1" s="67"/>
      <c r="PLG1" s="67"/>
      <c r="PLH1" s="92"/>
      <c r="PLI1" s="67"/>
      <c r="PLJ1" s="67"/>
      <c r="PLK1" s="67"/>
      <c r="PLL1" s="67"/>
      <c r="PLM1" s="67"/>
      <c r="PLN1" s="67"/>
      <c r="PLO1" s="67"/>
      <c r="PLP1" s="67"/>
      <c r="PLQ1" s="67"/>
      <c r="PLR1" s="67"/>
      <c r="PLS1" s="67"/>
      <c r="PLT1" s="67"/>
      <c r="PLU1" s="67"/>
      <c r="PLV1" s="67"/>
      <c r="PLW1" s="67"/>
      <c r="PLX1" s="92"/>
      <c r="PLY1" s="67"/>
      <c r="PLZ1" s="67"/>
      <c r="PMA1" s="67"/>
      <c r="PMB1" s="67"/>
      <c r="PMC1" s="67"/>
      <c r="PMD1" s="67"/>
      <c r="PME1" s="67"/>
      <c r="PMF1" s="67"/>
      <c r="PMG1" s="67"/>
      <c r="PMH1" s="67"/>
      <c r="PMI1" s="67"/>
      <c r="PMJ1" s="67"/>
      <c r="PMK1" s="67"/>
      <c r="PML1" s="67"/>
      <c r="PMM1" s="67"/>
      <c r="PMN1" s="92"/>
      <c r="PMO1" s="67"/>
      <c r="PMP1" s="67"/>
      <c r="PMQ1" s="67"/>
      <c r="PMR1" s="67"/>
      <c r="PMS1" s="67"/>
      <c r="PMT1" s="67"/>
      <c r="PMU1" s="67"/>
      <c r="PMV1" s="67"/>
      <c r="PMW1" s="67"/>
      <c r="PMX1" s="67"/>
      <c r="PMY1" s="67"/>
      <c r="PMZ1" s="67"/>
      <c r="PNA1" s="67"/>
      <c r="PNB1" s="67"/>
      <c r="PNC1" s="67"/>
      <c r="PND1" s="92"/>
      <c r="PNE1" s="67"/>
      <c r="PNF1" s="67"/>
      <c r="PNG1" s="67"/>
      <c r="PNH1" s="67"/>
      <c r="PNI1" s="67"/>
      <c r="PNJ1" s="67"/>
      <c r="PNK1" s="67"/>
      <c r="PNL1" s="67"/>
      <c r="PNM1" s="67"/>
      <c r="PNN1" s="67"/>
      <c r="PNO1" s="67"/>
      <c r="PNP1" s="67"/>
      <c r="PNQ1" s="67"/>
      <c r="PNR1" s="67"/>
      <c r="PNS1" s="67"/>
      <c r="PNT1" s="92"/>
      <c r="PNU1" s="67"/>
      <c r="PNV1" s="67"/>
      <c r="PNW1" s="67"/>
      <c r="PNX1" s="67"/>
      <c r="PNY1" s="67"/>
      <c r="PNZ1" s="67"/>
      <c r="POA1" s="67"/>
      <c r="POB1" s="67"/>
      <c r="POC1" s="67"/>
      <c r="POD1" s="67"/>
      <c r="POE1" s="67"/>
      <c r="POF1" s="67"/>
      <c r="POG1" s="67"/>
      <c r="POH1" s="67"/>
      <c r="POI1" s="67"/>
      <c r="POJ1" s="92"/>
      <c r="POK1" s="67"/>
      <c r="POL1" s="67"/>
      <c r="POM1" s="67"/>
      <c r="PON1" s="67"/>
      <c r="POO1" s="67"/>
      <c r="POP1" s="67"/>
      <c r="POQ1" s="67"/>
      <c r="POR1" s="67"/>
      <c r="POS1" s="67"/>
      <c r="POT1" s="67"/>
      <c r="POU1" s="67"/>
      <c r="POV1" s="67"/>
      <c r="POW1" s="67"/>
      <c r="POX1" s="67"/>
      <c r="POY1" s="67"/>
      <c r="POZ1" s="92"/>
      <c r="PPA1" s="67"/>
      <c r="PPB1" s="67"/>
      <c r="PPC1" s="67"/>
      <c r="PPD1" s="67"/>
      <c r="PPE1" s="67"/>
      <c r="PPF1" s="67"/>
      <c r="PPG1" s="67"/>
      <c r="PPH1" s="67"/>
      <c r="PPI1" s="67"/>
      <c r="PPJ1" s="67"/>
      <c r="PPK1" s="67"/>
      <c r="PPL1" s="67"/>
      <c r="PPM1" s="67"/>
      <c r="PPN1" s="67"/>
      <c r="PPO1" s="67"/>
      <c r="PPP1" s="92"/>
      <c r="PPQ1" s="67"/>
      <c r="PPR1" s="67"/>
      <c r="PPS1" s="67"/>
      <c r="PPT1" s="67"/>
      <c r="PPU1" s="67"/>
      <c r="PPV1" s="67"/>
      <c r="PPW1" s="67"/>
      <c r="PPX1" s="67"/>
      <c r="PPY1" s="67"/>
      <c r="PPZ1" s="67"/>
      <c r="PQA1" s="67"/>
      <c r="PQB1" s="67"/>
      <c r="PQC1" s="67"/>
      <c r="PQD1" s="67"/>
      <c r="PQE1" s="67"/>
      <c r="PQF1" s="92"/>
      <c r="PQG1" s="67"/>
      <c r="PQH1" s="67"/>
      <c r="PQI1" s="67"/>
      <c r="PQJ1" s="67"/>
      <c r="PQK1" s="67"/>
      <c r="PQL1" s="67"/>
      <c r="PQM1" s="67"/>
      <c r="PQN1" s="67"/>
      <c r="PQO1" s="67"/>
      <c r="PQP1" s="67"/>
      <c r="PQQ1" s="67"/>
      <c r="PQR1" s="67"/>
      <c r="PQS1" s="67"/>
      <c r="PQT1" s="67"/>
      <c r="PQU1" s="67"/>
      <c r="PQV1" s="92"/>
      <c r="PQW1" s="67"/>
      <c r="PQX1" s="67"/>
      <c r="PQY1" s="67"/>
      <c r="PQZ1" s="67"/>
      <c r="PRA1" s="67"/>
      <c r="PRB1" s="67"/>
      <c r="PRC1" s="67"/>
      <c r="PRD1" s="67"/>
      <c r="PRE1" s="67"/>
      <c r="PRF1" s="67"/>
      <c r="PRG1" s="67"/>
      <c r="PRH1" s="67"/>
      <c r="PRI1" s="67"/>
      <c r="PRJ1" s="67"/>
      <c r="PRK1" s="67"/>
      <c r="PRL1" s="92"/>
      <c r="PRM1" s="67"/>
      <c r="PRN1" s="67"/>
      <c r="PRO1" s="67"/>
      <c r="PRP1" s="67"/>
      <c r="PRQ1" s="67"/>
      <c r="PRR1" s="67"/>
      <c r="PRS1" s="67"/>
      <c r="PRT1" s="67"/>
      <c r="PRU1" s="67"/>
      <c r="PRV1" s="67"/>
      <c r="PRW1" s="67"/>
      <c r="PRX1" s="67"/>
      <c r="PRY1" s="67"/>
      <c r="PRZ1" s="67"/>
      <c r="PSA1" s="67"/>
      <c r="PSB1" s="92"/>
      <c r="PSC1" s="67"/>
      <c r="PSD1" s="67"/>
      <c r="PSE1" s="67"/>
      <c r="PSF1" s="67"/>
      <c r="PSG1" s="67"/>
      <c r="PSH1" s="67"/>
      <c r="PSI1" s="67"/>
      <c r="PSJ1" s="67"/>
      <c r="PSK1" s="67"/>
      <c r="PSL1" s="67"/>
      <c r="PSM1" s="67"/>
      <c r="PSN1" s="67"/>
      <c r="PSO1" s="67"/>
      <c r="PSP1" s="67"/>
      <c r="PSQ1" s="67"/>
      <c r="PSR1" s="92"/>
      <c r="PSS1" s="67"/>
      <c r="PST1" s="67"/>
      <c r="PSU1" s="67"/>
      <c r="PSV1" s="67"/>
      <c r="PSW1" s="67"/>
      <c r="PSX1" s="67"/>
      <c r="PSY1" s="67"/>
      <c r="PSZ1" s="67"/>
      <c r="PTA1" s="67"/>
      <c r="PTB1" s="67"/>
      <c r="PTC1" s="67"/>
      <c r="PTD1" s="67"/>
      <c r="PTE1" s="67"/>
      <c r="PTF1" s="67"/>
      <c r="PTG1" s="67"/>
      <c r="PTH1" s="92"/>
      <c r="PTI1" s="67"/>
      <c r="PTJ1" s="67"/>
      <c r="PTK1" s="67"/>
      <c r="PTL1" s="67"/>
      <c r="PTM1" s="67"/>
      <c r="PTN1" s="67"/>
      <c r="PTO1" s="67"/>
      <c r="PTP1" s="67"/>
      <c r="PTQ1" s="67"/>
      <c r="PTR1" s="67"/>
      <c r="PTS1" s="67"/>
      <c r="PTT1" s="67"/>
      <c r="PTU1" s="67"/>
      <c r="PTV1" s="67"/>
      <c r="PTW1" s="67"/>
      <c r="PTX1" s="92"/>
      <c r="PTY1" s="67"/>
      <c r="PTZ1" s="67"/>
      <c r="PUA1" s="67"/>
      <c r="PUB1" s="67"/>
      <c r="PUC1" s="67"/>
      <c r="PUD1" s="67"/>
      <c r="PUE1" s="67"/>
      <c r="PUF1" s="67"/>
      <c r="PUG1" s="67"/>
      <c r="PUH1" s="67"/>
      <c r="PUI1" s="67"/>
      <c r="PUJ1" s="67"/>
      <c r="PUK1" s="67"/>
      <c r="PUL1" s="67"/>
      <c r="PUM1" s="67"/>
      <c r="PUN1" s="92"/>
      <c r="PUO1" s="67"/>
      <c r="PUP1" s="67"/>
      <c r="PUQ1" s="67"/>
      <c r="PUR1" s="67"/>
      <c r="PUS1" s="67"/>
      <c r="PUT1" s="67"/>
      <c r="PUU1" s="67"/>
      <c r="PUV1" s="67"/>
      <c r="PUW1" s="67"/>
      <c r="PUX1" s="67"/>
      <c r="PUY1" s="67"/>
      <c r="PUZ1" s="67"/>
      <c r="PVA1" s="67"/>
      <c r="PVB1" s="67"/>
      <c r="PVC1" s="67"/>
      <c r="PVD1" s="92"/>
      <c r="PVE1" s="67"/>
      <c r="PVF1" s="67"/>
      <c r="PVG1" s="67"/>
      <c r="PVH1" s="67"/>
      <c r="PVI1" s="67"/>
      <c r="PVJ1" s="67"/>
      <c r="PVK1" s="67"/>
      <c r="PVL1" s="67"/>
      <c r="PVM1" s="67"/>
      <c r="PVN1" s="67"/>
      <c r="PVO1" s="67"/>
      <c r="PVP1" s="67"/>
      <c r="PVQ1" s="67"/>
      <c r="PVR1" s="67"/>
      <c r="PVS1" s="67"/>
      <c r="PVT1" s="92"/>
      <c r="PVU1" s="67"/>
      <c r="PVV1" s="67"/>
      <c r="PVW1" s="67"/>
      <c r="PVX1" s="67"/>
      <c r="PVY1" s="67"/>
      <c r="PVZ1" s="67"/>
      <c r="PWA1" s="67"/>
      <c r="PWB1" s="67"/>
      <c r="PWC1" s="67"/>
      <c r="PWD1" s="67"/>
      <c r="PWE1" s="67"/>
      <c r="PWF1" s="67"/>
      <c r="PWG1" s="67"/>
      <c r="PWH1" s="67"/>
      <c r="PWI1" s="67"/>
      <c r="PWJ1" s="92"/>
      <c r="PWK1" s="67"/>
      <c r="PWL1" s="67"/>
      <c r="PWM1" s="67"/>
      <c r="PWN1" s="67"/>
      <c r="PWO1" s="67"/>
      <c r="PWP1" s="67"/>
      <c r="PWQ1" s="67"/>
      <c r="PWR1" s="67"/>
      <c r="PWS1" s="67"/>
      <c r="PWT1" s="67"/>
      <c r="PWU1" s="67"/>
      <c r="PWV1" s="67"/>
      <c r="PWW1" s="67"/>
      <c r="PWX1" s="67"/>
      <c r="PWY1" s="67"/>
      <c r="PWZ1" s="92"/>
      <c r="PXA1" s="67"/>
      <c r="PXB1" s="67"/>
      <c r="PXC1" s="67"/>
      <c r="PXD1" s="67"/>
      <c r="PXE1" s="67"/>
      <c r="PXF1" s="67"/>
      <c r="PXG1" s="67"/>
      <c r="PXH1" s="67"/>
      <c r="PXI1" s="67"/>
      <c r="PXJ1" s="67"/>
      <c r="PXK1" s="67"/>
      <c r="PXL1" s="67"/>
      <c r="PXM1" s="67"/>
      <c r="PXN1" s="67"/>
      <c r="PXO1" s="67"/>
      <c r="PXP1" s="92"/>
      <c r="PXQ1" s="67"/>
      <c r="PXR1" s="67"/>
      <c r="PXS1" s="67"/>
      <c r="PXT1" s="67"/>
      <c r="PXU1" s="67"/>
      <c r="PXV1" s="67"/>
      <c r="PXW1" s="67"/>
      <c r="PXX1" s="67"/>
      <c r="PXY1" s="67"/>
      <c r="PXZ1" s="67"/>
      <c r="PYA1" s="67"/>
      <c r="PYB1" s="67"/>
      <c r="PYC1" s="67"/>
      <c r="PYD1" s="67"/>
      <c r="PYE1" s="67"/>
      <c r="PYF1" s="92"/>
      <c r="PYG1" s="67"/>
      <c r="PYH1" s="67"/>
      <c r="PYI1" s="67"/>
      <c r="PYJ1" s="67"/>
      <c r="PYK1" s="67"/>
      <c r="PYL1" s="67"/>
      <c r="PYM1" s="67"/>
      <c r="PYN1" s="67"/>
      <c r="PYO1" s="67"/>
      <c r="PYP1" s="67"/>
      <c r="PYQ1" s="67"/>
      <c r="PYR1" s="67"/>
      <c r="PYS1" s="67"/>
      <c r="PYT1" s="67"/>
      <c r="PYU1" s="67"/>
      <c r="PYV1" s="92"/>
      <c r="PYW1" s="67"/>
      <c r="PYX1" s="67"/>
      <c r="PYY1" s="67"/>
      <c r="PYZ1" s="67"/>
      <c r="PZA1" s="67"/>
      <c r="PZB1" s="67"/>
      <c r="PZC1" s="67"/>
      <c r="PZD1" s="67"/>
      <c r="PZE1" s="67"/>
      <c r="PZF1" s="67"/>
      <c r="PZG1" s="67"/>
      <c r="PZH1" s="67"/>
      <c r="PZI1" s="67"/>
      <c r="PZJ1" s="67"/>
      <c r="PZK1" s="67"/>
      <c r="PZL1" s="92"/>
      <c r="PZM1" s="67"/>
      <c r="PZN1" s="67"/>
      <c r="PZO1" s="67"/>
      <c r="PZP1" s="67"/>
      <c r="PZQ1" s="67"/>
      <c r="PZR1" s="67"/>
      <c r="PZS1" s="67"/>
      <c r="PZT1" s="67"/>
      <c r="PZU1" s="67"/>
      <c r="PZV1" s="67"/>
      <c r="PZW1" s="67"/>
      <c r="PZX1" s="67"/>
      <c r="PZY1" s="67"/>
      <c r="PZZ1" s="67"/>
      <c r="QAA1" s="67"/>
      <c r="QAB1" s="92"/>
      <c r="QAC1" s="67"/>
      <c r="QAD1" s="67"/>
      <c r="QAE1" s="67"/>
      <c r="QAF1" s="67"/>
      <c r="QAG1" s="67"/>
      <c r="QAH1" s="67"/>
      <c r="QAI1" s="67"/>
      <c r="QAJ1" s="67"/>
      <c r="QAK1" s="67"/>
      <c r="QAL1" s="67"/>
      <c r="QAM1" s="67"/>
      <c r="QAN1" s="67"/>
      <c r="QAO1" s="67"/>
      <c r="QAP1" s="67"/>
      <c r="QAQ1" s="67"/>
      <c r="QAR1" s="92"/>
      <c r="QAS1" s="67"/>
      <c r="QAT1" s="67"/>
      <c r="QAU1" s="67"/>
      <c r="QAV1" s="67"/>
      <c r="QAW1" s="67"/>
      <c r="QAX1" s="67"/>
      <c r="QAY1" s="67"/>
      <c r="QAZ1" s="67"/>
      <c r="QBA1" s="67"/>
      <c r="QBB1" s="67"/>
      <c r="QBC1" s="67"/>
      <c r="QBD1" s="67"/>
      <c r="QBE1" s="67"/>
      <c r="QBF1" s="67"/>
      <c r="QBG1" s="67"/>
      <c r="QBH1" s="92"/>
      <c r="QBI1" s="67"/>
      <c r="QBJ1" s="67"/>
      <c r="QBK1" s="67"/>
      <c r="QBL1" s="67"/>
      <c r="QBM1" s="67"/>
      <c r="QBN1" s="67"/>
      <c r="QBO1" s="67"/>
      <c r="QBP1" s="67"/>
      <c r="QBQ1" s="67"/>
      <c r="QBR1" s="67"/>
      <c r="QBS1" s="67"/>
      <c r="QBT1" s="67"/>
      <c r="QBU1" s="67"/>
      <c r="QBV1" s="67"/>
      <c r="QBW1" s="67"/>
      <c r="QBX1" s="92"/>
      <c r="QBY1" s="67"/>
      <c r="QBZ1" s="67"/>
      <c r="QCA1" s="67"/>
      <c r="QCB1" s="67"/>
      <c r="QCC1" s="67"/>
      <c r="QCD1" s="67"/>
      <c r="QCE1" s="67"/>
      <c r="QCF1" s="67"/>
      <c r="QCG1" s="67"/>
      <c r="QCH1" s="67"/>
      <c r="QCI1" s="67"/>
      <c r="QCJ1" s="67"/>
      <c r="QCK1" s="67"/>
      <c r="QCL1" s="67"/>
      <c r="QCM1" s="67"/>
      <c r="QCN1" s="92"/>
      <c r="QCO1" s="67"/>
      <c r="QCP1" s="67"/>
      <c r="QCQ1" s="67"/>
      <c r="QCR1" s="67"/>
      <c r="QCS1" s="67"/>
      <c r="QCT1" s="67"/>
      <c r="QCU1" s="67"/>
      <c r="QCV1" s="67"/>
      <c r="QCW1" s="67"/>
      <c r="QCX1" s="67"/>
      <c r="QCY1" s="67"/>
      <c r="QCZ1" s="67"/>
      <c r="QDA1" s="67"/>
      <c r="QDB1" s="67"/>
      <c r="QDC1" s="67"/>
      <c r="QDD1" s="92"/>
      <c r="QDE1" s="67"/>
      <c r="QDF1" s="67"/>
      <c r="QDG1" s="67"/>
      <c r="QDH1" s="67"/>
      <c r="QDI1" s="67"/>
      <c r="QDJ1" s="67"/>
      <c r="QDK1" s="67"/>
      <c r="QDL1" s="67"/>
      <c r="QDM1" s="67"/>
      <c r="QDN1" s="67"/>
      <c r="QDO1" s="67"/>
      <c r="QDP1" s="67"/>
      <c r="QDQ1" s="67"/>
      <c r="QDR1" s="67"/>
      <c r="QDS1" s="67"/>
      <c r="QDT1" s="92"/>
      <c r="QDU1" s="67"/>
      <c r="QDV1" s="67"/>
      <c r="QDW1" s="67"/>
      <c r="QDX1" s="67"/>
      <c r="QDY1" s="67"/>
      <c r="QDZ1" s="67"/>
      <c r="QEA1" s="67"/>
      <c r="QEB1" s="67"/>
      <c r="QEC1" s="67"/>
      <c r="QED1" s="67"/>
      <c r="QEE1" s="67"/>
      <c r="QEF1" s="67"/>
      <c r="QEG1" s="67"/>
      <c r="QEH1" s="67"/>
      <c r="QEI1" s="67"/>
      <c r="QEJ1" s="92"/>
      <c r="QEK1" s="67"/>
      <c r="QEL1" s="67"/>
      <c r="QEM1" s="67"/>
      <c r="QEN1" s="67"/>
      <c r="QEO1" s="67"/>
      <c r="QEP1" s="67"/>
      <c r="QEQ1" s="67"/>
      <c r="QER1" s="67"/>
      <c r="QES1" s="67"/>
      <c r="QET1" s="67"/>
      <c r="QEU1" s="67"/>
      <c r="QEV1" s="67"/>
      <c r="QEW1" s="67"/>
      <c r="QEX1" s="67"/>
      <c r="QEY1" s="67"/>
      <c r="QEZ1" s="92"/>
      <c r="QFA1" s="67"/>
      <c r="QFB1" s="67"/>
      <c r="QFC1" s="67"/>
      <c r="QFD1" s="67"/>
      <c r="QFE1" s="67"/>
      <c r="QFF1" s="67"/>
      <c r="QFG1" s="67"/>
      <c r="QFH1" s="67"/>
      <c r="QFI1" s="67"/>
      <c r="QFJ1" s="67"/>
      <c r="QFK1" s="67"/>
      <c r="QFL1" s="67"/>
      <c r="QFM1" s="67"/>
      <c r="QFN1" s="67"/>
      <c r="QFO1" s="67"/>
      <c r="QFP1" s="92"/>
      <c r="QFQ1" s="67"/>
      <c r="QFR1" s="67"/>
      <c r="QFS1" s="67"/>
      <c r="QFT1" s="67"/>
      <c r="QFU1" s="67"/>
      <c r="QFV1" s="67"/>
      <c r="QFW1" s="67"/>
      <c r="QFX1" s="67"/>
      <c r="QFY1" s="67"/>
      <c r="QFZ1" s="67"/>
      <c r="QGA1" s="67"/>
      <c r="QGB1" s="67"/>
      <c r="QGC1" s="67"/>
      <c r="QGD1" s="67"/>
      <c r="QGE1" s="67"/>
      <c r="QGF1" s="92"/>
      <c r="QGG1" s="67"/>
      <c r="QGH1" s="67"/>
      <c r="QGI1" s="67"/>
      <c r="QGJ1" s="67"/>
      <c r="QGK1" s="67"/>
      <c r="QGL1" s="67"/>
      <c r="QGM1" s="67"/>
      <c r="QGN1" s="67"/>
      <c r="QGO1" s="67"/>
      <c r="QGP1" s="67"/>
      <c r="QGQ1" s="67"/>
      <c r="QGR1" s="67"/>
      <c r="QGS1" s="67"/>
      <c r="QGT1" s="67"/>
      <c r="QGU1" s="67"/>
      <c r="QGV1" s="92"/>
      <c r="QGW1" s="67"/>
      <c r="QGX1" s="67"/>
      <c r="QGY1" s="67"/>
      <c r="QGZ1" s="67"/>
      <c r="QHA1" s="67"/>
      <c r="QHB1" s="67"/>
      <c r="QHC1" s="67"/>
      <c r="QHD1" s="67"/>
      <c r="QHE1" s="67"/>
      <c r="QHF1" s="67"/>
      <c r="QHG1" s="67"/>
      <c r="QHH1" s="67"/>
      <c r="QHI1" s="67"/>
      <c r="QHJ1" s="67"/>
      <c r="QHK1" s="67"/>
      <c r="QHL1" s="92"/>
      <c r="QHM1" s="67"/>
      <c r="QHN1" s="67"/>
      <c r="QHO1" s="67"/>
      <c r="QHP1" s="67"/>
      <c r="QHQ1" s="67"/>
      <c r="QHR1" s="67"/>
      <c r="QHS1" s="67"/>
      <c r="QHT1" s="67"/>
      <c r="QHU1" s="67"/>
      <c r="QHV1" s="67"/>
      <c r="QHW1" s="67"/>
      <c r="QHX1" s="67"/>
      <c r="QHY1" s="67"/>
      <c r="QHZ1" s="67"/>
      <c r="QIA1" s="67"/>
      <c r="QIB1" s="92"/>
      <c r="QIC1" s="67"/>
      <c r="QID1" s="67"/>
      <c r="QIE1" s="67"/>
      <c r="QIF1" s="67"/>
      <c r="QIG1" s="67"/>
      <c r="QIH1" s="67"/>
      <c r="QII1" s="67"/>
      <c r="QIJ1" s="67"/>
      <c r="QIK1" s="67"/>
      <c r="QIL1" s="67"/>
      <c r="QIM1" s="67"/>
      <c r="QIN1" s="67"/>
      <c r="QIO1" s="67"/>
      <c r="QIP1" s="67"/>
      <c r="QIQ1" s="67"/>
      <c r="QIR1" s="92"/>
      <c r="QIS1" s="67"/>
      <c r="QIT1" s="67"/>
      <c r="QIU1" s="67"/>
      <c r="QIV1" s="67"/>
      <c r="QIW1" s="67"/>
      <c r="QIX1" s="67"/>
      <c r="QIY1" s="67"/>
      <c r="QIZ1" s="67"/>
      <c r="QJA1" s="67"/>
      <c r="QJB1" s="67"/>
      <c r="QJC1" s="67"/>
      <c r="QJD1" s="67"/>
      <c r="QJE1" s="67"/>
      <c r="QJF1" s="67"/>
      <c r="QJG1" s="67"/>
      <c r="QJH1" s="92"/>
      <c r="QJI1" s="67"/>
      <c r="QJJ1" s="67"/>
      <c r="QJK1" s="67"/>
      <c r="QJL1" s="67"/>
      <c r="QJM1" s="67"/>
      <c r="QJN1" s="67"/>
      <c r="QJO1" s="67"/>
      <c r="QJP1" s="67"/>
      <c r="QJQ1" s="67"/>
      <c r="QJR1" s="67"/>
      <c r="QJS1" s="67"/>
      <c r="QJT1" s="67"/>
      <c r="QJU1" s="67"/>
      <c r="QJV1" s="67"/>
      <c r="QJW1" s="67"/>
      <c r="QJX1" s="92"/>
      <c r="QJY1" s="67"/>
      <c r="QJZ1" s="67"/>
      <c r="QKA1" s="67"/>
      <c r="QKB1" s="67"/>
      <c r="QKC1" s="67"/>
      <c r="QKD1" s="67"/>
      <c r="QKE1" s="67"/>
      <c r="QKF1" s="67"/>
      <c r="QKG1" s="67"/>
      <c r="QKH1" s="67"/>
      <c r="QKI1" s="67"/>
      <c r="QKJ1" s="67"/>
      <c r="QKK1" s="67"/>
      <c r="QKL1" s="67"/>
      <c r="QKM1" s="67"/>
      <c r="QKN1" s="92"/>
      <c r="QKO1" s="67"/>
      <c r="QKP1" s="67"/>
      <c r="QKQ1" s="67"/>
      <c r="QKR1" s="67"/>
      <c r="QKS1" s="67"/>
      <c r="QKT1" s="67"/>
      <c r="QKU1" s="67"/>
      <c r="QKV1" s="67"/>
      <c r="QKW1" s="67"/>
      <c r="QKX1" s="67"/>
      <c r="QKY1" s="67"/>
      <c r="QKZ1" s="67"/>
      <c r="QLA1" s="67"/>
      <c r="QLB1" s="67"/>
      <c r="QLC1" s="67"/>
      <c r="QLD1" s="92"/>
      <c r="QLE1" s="67"/>
      <c r="QLF1" s="67"/>
      <c r="QLG1" s="67"/>
      <c r="QLH1" s="67"/>
      <c r="QLI1" s="67"/>
      <c r="QLJ1" s="67"/>
      <c r="QLK1" s="67"/>
      <c r="QLL1" s="67"/>
      <c r="QLM1" s="67"/>
      <c r="QLN1" s="67"/>
      <c r="QLO1" s="67"/>
      <c r="QLP1" s="67"/>
      <c r="QLQ1" s="67"/>
      <c r="QLR1" s="67"/>
      <c r="QLS1" s="67"/>
      <c r="QLT1" s="92"/>
      <c r="QLU1" s="67"/>
      <c r="QLV1" s="67"/>
      <c r="QLW1" s="67"/>
      <c r="QLX1" s="67"/>
      <c r="QLY1" s="67"/>
      <c r="QLZ1" s="67"/>
      <c r="QMA1" s="67"/>
      <c r="QMB1" s="67"/>
      <c r="QMC1" s="67"/>
      <c r="QMD1" s="67"/>
      <c r="QME1" s="67"/>
      <c r="QMF1" s="67"/>
      <c r="QMG1" s="67"/>
      <c r="QMH1" s="67"/>
      <c r="QMI1" s="67"/>
      <c r="QMJ1" s="92"/>
      <c r="QMK1" s="67"/>
      <c r="QML1" s="67"/>
      <c r="QMM1" s="67"/>
      <c r="QMN1" s="67"/>
      <c r="QMO1" s="67"/>
      <c r="QMP1" s="67"/>
      <c r="QMQ1" s="67"/>
      <c r="QMR1" s="67"/>
      <c r="QMS1" s="67"/>
      <c r="QMT1" s="67"/>
      <c r="QMU1" s="67"/>
      <c r="QMV1" s="67"/>
      <c r="QMW1" s="67"/>
      <c r="QMX1" s="67"/>
      <c r="QMY1" s="67"/>
      <c r="QMZ1" s="92"/>
      <c r="QNA1" s="67"/>
      <c r="QNB1" s="67"/>
      <c r="QNC1" s="67"/>
      <c r="QND1" s="67"/>
      <c r="QNE1" s="67"/>
      <c r="QNF1" s="67"/>
      <c r="QNG1" s="67"/>
      <c r="QNH1" s="67"/>
      <c r="QNI1" s="67"/>
      <c r="QNJ1" s="67"/>
      <c r="QNK1" s="67"/>
      <c r="QNL1" s="67"/>
      <c r="QNM1" s="67"/>
      <c r="QNN1" s="67"/>
      <c r="QNO1" s="67"/>
      <c r="QNP1" s="92"/>
      <c r="QNQ1" s="67"/>
      <c r="QNR1" s="67"/>
      <c r="QNS1" s="67"/>
      <c r="QNT1" s="67"/>
      <c r="QNU1" s="67"/>
      <c r="QNV1" s="67"/>
      <c r="QNW1" s="67"/>
      <c r="QNX1" s="67"/>
      <c r="QNY1" s="67"/>
      <c r="QNZ1" s="67"/>
      <c r="QOA1" s="67"/>
      <c r="QOB1" s="67"/>
      <c r="QOC1" s="67"/>
      <c r="QOD1" s="67"/>
      <c r="QOE1" s="67"/>
      <c r="QOF1" s="92"/>
      <c r="QOG1" s="67"/>
      <c r="QOH1" s="67"/>
      <c r="QOI1" s="67"/>
      <c r="QOJ1" s="67"/>
      <c r="QOK1" s="67"/>
      <c r="QOL1" s="67"/>
      <c r="QOM1" s="67"/>
      <c r="QON1" s="67"/>
      <c r="QOO1" s="67"/>
      <c r="QOP1" s="67"/>
      <c r="QOQ1" s="67"/>
      <c r="QOR1" s="67"/>
      <c r="QOS1" s="67"/>
      <c r="QOT1" s="67"/>
      <c r="QOU1" s="67"/>
      <c r="QOV1" s="92"/>
      <c r="QOW1" s="67"/>
      <c r="QOX1" s="67"/>
      <c r="QOY1" s="67"/>
      <c r="QOZ1" s="67"/>
      <c r="QPA1" s="67"/>
      <c r="QPB1" s="67"/>
      <c r="QPC1" s="67"/>
      <c r="QPD1" s="67"/>
      <c r="QPE1" s="67"/>
      <c r="QPF1" s="67"/>
      <c r="QPG1" s="67"/>
      <c r="QPH1" s="67"/>
      <c r="QPI1" s="67"/>
      <c r="QPJ1" s="67"/>
      <c r="QPK1" s="67"/>
      <c r="QPL1" s="92"/>
      <c r="QPM1" s="67"/>
      <c r="QPN1" s="67"/>
      <c r="QPO1" s="67"/>
      <c r="QPP1" s="67"/>
      <c r="QPQ1" s="67"/>
      <c r="QPR1" s="67"/>
      <c r="QPS1" s="67"/>
      <c r="QPT1" s="67"/>
      <c r="QPU1" s="67"/>
      <c r="QPV1" s="67"/>
      <c r="QPW1" s="67"/>
      <c r="QPX1" s="67"/>
      <c r="QPY1" s="67"/>
      <c r="QPZ1" s="67"/>
      <c r="QQA1" s="67"/>
      <c r="QQB1" s="92"/>
      <c r="QQC1" s="67"/>
      <c r="QQD1" s="67"/>
      <c r="QQE1" s="67"/>
      <c r="QQF1" s="67"/>
      <c r="QQG1" s="67"/>
      <c r="QQH1" s="67"/>
      <c r="QQI1" s="67"/>
      <c r="QQJ1" s="67"/>
      <c r="QQK1" s="67"/>
      <c r="QQL1" s="67"/>
      <c r="QQM1" s="67"/>
      <c r="QQN1" s="67"/>
      <c r="QQO1" s="67"/>
      <c r="QQP1" s="67"/>
      <c r="QQQ1" s="67"/>
      <c r="QQR1" s="92"/>
      <c r="QQS1" s="67"/>
      <c r="QQT1" s="67"/>
      <c r="QQU1" s="67"/>
      <c r="QQV1" s="67"/>
      <c r="QQW1" s="67"/>
    </row>
    <row r="2" spans="1:11957" ht="62.5">
      <c r="A2" s="185" t="s">
        <v>15</v>
      </c>
      <c r="B2" s="186" t="s">
        <v>766</v>
      </c>
      <c r="C2" s="186" t="s">
        <v>767</v>
      </c>
      <c r="D2" s="186" t="s">
        <v>769</v>
      </c>
      <c r="E2" s="187" t="s">
        <v>770</v>
      </c>
      <c r="F2" s="186" t="s">
        <v>771</v>
      </c>
      <c r="G2" s="186" t="s">
        <v>772</v>
      </c>
      <c r="H2" s="186" t="s">
        <v>773</v>
      </c>
      <c r="I2" s="186" t="s">
        <v>774</v>
      </c>
      <c r="J2" s="186" t="s">
        <v>776</v>
      </c>
      <c r="K2" s="186" t="s">
        <v>777</v>
      </c>
      <c r="L2" s="186" t="s">
        <v>2170</v>
      </c>
      <c r="M2" s="186" t="s">
        <v>2171</v>
      </c>
      <c r="N2" s="186" t="s">
        <v>2172</v>
      </c>
      <c r="O2" s="186" t="s">
        <v>2173</v>
      </c>
      <c r="P2" s="186" t="s">
        <v>155</v>
      </c>
      <c r="Q2" s="186" t="s">
        <v>29</v>
      </c>
      <c r="R2" s="186" t="s">
        <v>782</v>
      </c>
      <c r="S2" s="186" t="s">
        <v>778</v>
      </c>
      <c r="T2" s="186" t="s">
        <v>59</v>
      </c>
      <c r="U2" s="186" t="s">
        <v>2174</v>
      </c>
      <c r="V2" s="186" t="s">
        <v>784</v>
      </c>
      <c r="W2" s="176"/>
      <c r="X2" s="176"/>
      <c r="Y2" s="176"/>
      <c r="Z2" s="176"/>
      <c r="AA2" s="176"/>
      <c r="AB2" s="176"/>
      <c r="AC2" s="176"/>
      <c r="AD2" s="176"/>
      <c r="AE2" s="176"/>
      <c r="AF2" s="184"/>
      <c r="AG2" s="176"/>
      <c r="AH2" s="176"/>
      <c r="AI2" s="176"/>
      <c r="AJ2" s="176"/>
      <c r="AK2" s="176"/>
      <c r="AL2" s="176"/>
      <c r="AM2" s="176"/>
      <c r="AN2" s="176"/>
      <c r="AO2" s="176"/>
      <c r="AP2" s="176"/>
      <c r="AQ2" s="176"/>
      <c r="AR2" s="176"/>
      <c r="AS2" s="176"/>
      <c r="AT2" s="176"/>
      <c r="AU2" s="176"/>
      <c r="AV2" s="184"/>
      <c r="AW2" s="176"/>
      <c r="AX2" s="176"/>
      <c r="AY2" s="176"/>
      <c r="AZ2" s="176"/>
      <c r="BA2" s="176"/>
      <c r="BB2" s="176"/>
      <c r="BC2" s="176"/>
      <c r="BD2" s="176"/>
      <c r="BE2" s="176"/>
      <c r="BF2" s="176"/>
      <c r="BG2" s="176"/>
      <c r="BH2" s="176"/>
      <c r="BI2" s="176"/>
      <c r="BJ2" s="176"/>
      <c r="BK2" s="176"/>
      <c r="BL2" s="184"/>
      <c r="BM2" s="176"/>
      <c r="BN2" s="176"/>
      <c r="BO2" s="176"/>
      <c r="BP2" s="176"/>
      <c r="BQ2" s="176"/>
      <c r="BR2" s="176"/>
      <c r="BS2" s="176"/>
      <c r="BT2" s="176"/>
      <c r="BU2" s="176"/>
      <c r="BV2" s="176"/>
      <c r="BW2" s="176"/>
      <c r="BX2" s="176"/>
      <c r="BY2" s="176"/>
      <c r="BZ2" s="176"/>
      <c r="CA2" s="176"/>
      <c r="CB2" s="184"/>
      <c r="CC2" s="176"/>
      <c r="CD2" s="176"/>
      <c r="CE2" s="176"/>
      <c r="CF2" s="176"/>
      <c r="CG2" s="176"/>
      <c r="CH2" s="176"/>
      <c r="CI2" s="176"/>
      <c r="CJ2" s="176"/>
      <c r="CK2" s="176"/>
      <c r="CL2" s="176"/>
      <c r="CM2" s="176"/>
      <c r="CN2" s="176"/>
      <c r="CO2" s="176"/>
      <c r="CP2" s="176"/>
      <c r="CQ2" s="176"/>
      <c r="CR2" s="184"/>
      <c r="CS2" s="176"/>
      <c r="CT2" s="176"/>
      <c r="CU2" s="176"/>
      <c r="CV2" s="176"/>
      <c r="CW2" s="176"/>
      <c r="CX2" s="176"/>
      <c r="CY2" s="176"/>
      <c r="CZ2" s="176"/>
      <c r="DA2" s="176"/>
      <c r="DB2" s="176"/>
      <c r="DC2" s="176"/>
      <c r="DD2" s="176"/>
      <c r="DE2" s="176"/>
      <c r="DF2" s="176"/>
      <c r="DG2" s="176"/>
      <c r="DH2" s="184"/>
      <c r="DI2" s="176"/>
      <c r="DJ2" s="176"/>
      <c r="DK2" s="176"/>
      <c r="DL2" s="176"/>
      <c r="DM2" s="176"/>
      <c r="DN2" s="176"/>
      <c r="DO2" s="176"/>
      <c r="DP2" s="176"/>
      <c r="DQ2" s="176"/>
      <c r="DR2" s="176"/>
      <c r="DS2" s="176"/>
      <c r="DT2" s="176"/>
      <c r="DU2" s="176"/>
      <c r="DV2" s="176"/>
      <c r="DW2" s="176"/>
      <c r="DX2" s="184"/>
      <c r="DY2" s="176"/>
      <c r="DZ2" s="176"/>
      <c r="EA2" s="176"/>
      <c r="EB2" s="176"/>
      <c r="EC2" s="176"/>
      <c r="ED2" s="176"/>
      <c r="EE2" s="176"/>
      <c r="EF2" s="176"/>
      <c r="EG2" s="176"/>
      <c r="EH2" s="176"/>
      <c r="EI2" s="176"/>
      <c r="EJ2" s="176"/>
      <c r="EK2" s="176"/>
      <c r="EL2" s="176"/>
      <c r="EM2" s="176"/>
      <c r="EN2" s="184"/>
      <c r="EO2" s="176"/>
      <c r="EP2" s="176"/>
      <c r="EQ2" s="176"/>
      <c r="ER2" s="176"/>
      <c r="ES2" s="176"/>
      <c r="ET2" s="176"/>
      <c r="EU2" s="176"/>
      <c r="EV2" s="176"/>
      <c r="EW2" s="176"/>
      <c r="EX2" s="176"/>
      <c r="EY2" s="176"/>
      <c r="EZ2" s="176"/>
      <c r="FA2" s="176"/>
      <c r="FB2" s="176"/>
      <c r="FC2" s="176"/>
      <c r="FD2" s="184"/>
      <c r="FE2" s="176"/>
      <c r="FF2" s="176"/>
      <c r="FG2" s="176"/>
      <c r="FH2" s="176"/>
      <c r="FI2" s="176"/>
      <c r="FJ2" s="176"/>
      <c r="FK2" s="176"/>
      <c r="FL2" s="176"/>
      <c r="FM2" s="176"/>
      <c r="FN2" s="176"/>
      <c r="FO2" s="176"/>
      <c r="FP2" s="176"/>
      <c r="FQ2" s="176"/>
      <c r="FR2" s="176"/>
      <c r="FS2" s="176"/>
      <c r="FT2" s="184"/>
      <c r="FU2" s="176"/>
      <c r="FV2" s="176"/>
      <c r="FW2" s="176"/>
      <c r="FX2" s="176"/>
      <c r="FY2" s="176"/>
      <c r="FZ2" s="176"/>
      <c r="GA2" s="176"/>
      <c r="GB2" s="176"/>
      <c r="GC2" s="176"/>
      <c r="GD2" s="176"/>
      <c r="GE2" s="176"/>
      <c r="GF2" s="176"/>
      <c r="GG2" s="176"/>
      <c r="GH2" s="176"/>
      <c r="GI2" s="176"/>
      <c r="GJ2" s="184"/>
      <c r="GK2" s="176"/>
      <c r="GL2" s="176"/>
      <c r="GM2" s="176"/>
      <c r="GN2" s="176"/>
      <c r="GO2" s="176"/>
      <c r="GP2" s="176"/>
      <c r="GQ2" s="176"/>
      <c r="GR2" s="176"/>
      <c r="GS2" s="176"/>
      <c r="GT2" s="176"/>
      <c r="GU2" s="176"/>
      <c r="GV2" s="176"/>
      <c r="GW2" s="176"/>
      <c r="GX2" s="176"/>
      <c r="GY2" s="176"/>
      <c r="GZ2" s="184"/>
      <c r="HA2" s="176"/>
      <c r="HB2" s="176"/>
      <c r="HC2" s="176"/>
      <c r="HD2" s="176"/>
      <c r="HE2" s="176"/>
      <c r="HF2" s="176"/>
      <c r="HG2" s="176"/>
      <c r="HH2" s="176"/>
      <c r="HI2" s="176"/>
      <c r="HJ2" s="176"/>
      <c r="HK2" s="176"/>
      <c r="HL2" s="176"/>
      <c r="HM2" s="176"/>
      <c r="HN2" s="176"/>
      <c r="HO2" s="176"/>
      <c r="HP2" s="184"/>
      <c r="HQ2" s="176"/>
      <c r="HR2" s="176"/>
      <c r="HS2" s="176"/>
      <c r="HT2" s="176"/>
      <c r="HU2" s="176"/>
      <c r="HV2" s="176"/>
      <c r="HW2" s="176"/>
      <c r="HX2" s="176"/>
      <c r="HY2" s="176"/>
      <c r="HZ2" s="176"/>
      <c r="IA2" s="176"/>
      <c r="IB2" s="176"/>
      <c r="IC2" s="176"/>
      <c r="ID2" s="176"/>
      <c r="IE2" s="176"/>
      <c r="IF2" s="184"/>
      <c r="IG2" s="176"/>
      <c r="IH2" s="176"/>
      <c r="II2" s="176"/>
      <c r="IJ2" s="176"/>
      <c r="IK2" s="176"/>
      <c r="IL2" s="176"/>
      <c r="IM2" s="176"/>
      <c r="IN2" s="176"/>
      <c r="IO2" s="176"/>
      <c r="IP2" s="176"/>
      <c r="IQ2" s="176"/>
      <c r="IR2" s="176"/>
      <c r="IS2" s="176"/>
      <c r="IT2" s="176"/>
      <c r="IU2" s="176"/>
      <c r="IV2" s="184"/>
      <c r="IW2" s="176"/>
      <c r="IX2" s="176"/>
      <c r="IY2" s="176"/>
      <c r="IZ2" s="176"/>
      <c r="JA2" s="176"/>
      <c r="JB2" s="176"/>
      <c r="JC2" s="176"/>
      <c r="JD2" s="176"/>
      <c r="JE2" s="176"/>
      <c r="JF2" s="176"/>
      <c r="JG2" s="176"/>
      <c r="JH2" s="176"/>
      <c r="JI2" s="176"/>
      <c r="JJ2" s="176"/>
      <c r="JK2" s="176"/>
      <c r="JL2" s="184"/>
      <c r="JM2" s="176"/>
      <c r="JN2" s="176"/>
      <c r="JO2" s="176"/>
      <c r="JP2" s="176"/>
      <c r="JQ2" s="176"/>
      <c r="JR2" s="176"/>
      <c r="JS2" s="176"/>
      <c r="JT2" s="176"/>
      <c r="JU2" s="176"/>
      <c r="JV2" s="176"/>
      <c r="JW2" s="176"/>
      <c r="JX2" s="176"/>
      <c r="JY2" s="176"/>
      <c r="JZ2" s="176"/>
      <c r="KA2" s="176"/>
      <c r="KB2" s="184"/>
      <c r="KC2" s="176"/>
      <c r="KD2" s="176"/>
      <c r="KE2" s="176"/>
      <c r="KF2" s="176"/>
      <c r="KG2" s="176"/>
      <c r="KH2" s="176"/>
      <c r="KI2" s="176"/>
      <c r="KJ2" s="176"/>
      <c r="KK2" s="176"/>
      <c r="KL2" s="176"/>
      <c r="KM2" s="176"/>
      <c r="KN2" s="176"/>
      <c r="KO2" s="176"/>
      <c r="KP2" s="176"/>
      <c r="KQ2" s="176"/>
      <c r="KR2" s="184"/>
      <c r="KS2" s="176"/>
      <c r="KT2" s="176"/>
      <c r="KU2" s="176"/>
      <c r="KV2" s="176"/>
      <c r="KW2" s="176"/>
      <c r="KX2" s="176"/>
      <c r="KY2" s="176"/>
      <c r="KZ2" s="176"/>
      <c r="LA2" s="176"/>
      <c r="LB2" s="176"/>
      <c r="LC2" s="176"/>
      <c r="LD2" s="176"/>
      <c r="LE2" s="176"/>
      <c r="LF2" s="176"/>
      <c r="LG2" s="176"/>
      <c r="LH2" s="184"/>
      <c r="LI2" s="176"/>
      <c r="LJ2" s="176"/>
      <c r="LK2" s="176"/>
      <c r="LL2" s="176"/>
      <c r="LM2" s="176"/>
      <c r="LN2" s="176"/>
      <c r="LO2" s="176"/>
      <c r="LP2" s="176"/>
      <c r="LQ2" s="176"/>
      <c r="LR2" s="176"/>
      <c r="LS2" s="176"/>
      <c r="LT2" s="176"/>
      <c r="LU2" s="176"/>
      <c r="LV2" s="176"/>
      <c r="LW2" s="176"/>
      <c r="LX2" s="184"/>
      <c r="LY2" s="176"/>
      <c r="LZ2" s="176"/>
      <c r="MA2" s="176"/>
      <c r="MB2" s="176"/>
      <c r="MC2" s="176"/>
      <c r="MD2" s="176"/>
      <c r="ME2" s="176"/>
      <c r="MF2" s="176"/>
      <c r="MG2" s="176"/>
      <c r="MH2" s="176"/>
      <c r="MI2" s="176"/>
      <c r="MJ2" s="176"/>
      <c r="MK2" s="176"/>
      <c r="ML2" s="176"/>
      <c r="MM2" s="176"/>
      <c r="MN2" s="184"/>
      <c r="MO2" s="176"/>
      <c r="MP2" s="176"/>
      <c r="MQ2" s="176"/>
      <c r="MR2" s="176"/>
      <c r="MS2" s="176"/>
      <c r="MT2" s="176"/>
      <c r="MU2" s="176"/>
      <c r="MV2" s="176"/>
      <c r="MW2" s="176"/>
      <c r="MX2" s="176"/>
      <c r="MY2" s="176"/>
      <c r="MZ2" s="176"/>
      <c r="NA2" s="176"/>
      <c r="NB2" s="176"/>
      <c r="NC2" s="176"/>
      <c r="ND2" s="184"/>
      <c r="NE2" s="176"/>
      <c r="NF2" s="176"/>
      <c r="NG2" s="176"/>
      <c r="NH2" s="176"/>
      <c r="NI2" s="176"/>
      <c r="NJ2" s="176"/>
      <c r="NK2" s="176"/>
      <c r="NL2" s="176"/>
      <c r="NM2" s="176"/>
      <c r="NN2" s="176"/>
      <c r="NO2" s="176"/>
      <c r="NP2" s="176"/>
      <c r="NQ2" s="176"/>
      <c r="NR2" s="176"/>
      <c r="NS2" s="176"/>
      <c r="NT2" s="184"/>
      <c r="NU2" s="176"/>
      <c r="NV2" s="176"/>
      <c r="NW2" s="176"/>
      <c r="NX2" s="176"/>
      <c r="NY2" s="176"/>
      <c r="NZ2" s="176"/>
      <c r="OA2" s="176"/>
      <c r="OB2" s="176"/>
      <c r="OC2" s="176"/>
      <c r="OD2" s="176"/>
      <c r="OE2" s="176"/>
      <c r="OF2" s="176"/>
      <c r="OG2" s="176"/>
      <c r="OH2" s="176"/>
      <c r="OI2" s="176"/>
      <c r="OJ2" s="184"/>
      <c r="OK2" s="176"/>
      <c r="OL2" s="176"/>
      <c r="OM2" s="176"/>
      <c r="ON2" s="176"/>
      <c r="OO2" s="176"/>
      <c r="OP2" s="176"/>
      <c r="OQ2" s="176"/>
      <c r="OR2" s="176"/>
      <c r="OS2" s="176"/>
      <c r="OT2" s="176"/>
      <c r="OU2" s="176"/>
      <c r="OV2" s="176"/>
      <c r="OW2" s="176"/>
      <c r="OX2" s="176"/>
      <c r="OY2" s="176"/>
      <c r="OZ2" s="184"/>
      <c r="PA2" s="176"/>
      <c r="PB2" s="176"/>
      <c r="PC2" s="176"/>
      <c r="PD2" s="176"/>
      <c r="PE2" s="176"/>
      <c r="PF2" s="176"/>
      <c r="PG2" s="176"/>
      <c r="PH2" s="176"/>
      <c r="PI2" s="176"/>
      <c r="PJ2" s="176"/>
      <c r="PK2" s="176"/>
      <c r="PL2" s="176"/>
      <c r="PM2" s="176"/>
      <c r="PN2" s="176"/>
      <c r="PO2" s="176"/>
      <c r="PP2" s="184"/>
      <c r="PQ2" s="176"/>
      <c r="PR2" s="176"/>
      <c r="PS2" s="176"/>
      <c r="PT2" s="176"/>
      <c r="PU2" s="176"/>
      <c r="PV2" s="176"/>
      <c r="PW2" s="176"/>
      <c r="PX2" s="176"/>
      <c r="PY2" s="176"/>
      <c r="PZ2" s="176"/>
      <c r="QA2" s="176"/>
      <c r="QB2" s="176"/>
      <c r="QC2" s="176"/>
      <c r="QD2" s="176"/>
      <c r="QE2" s="176"/>
      <c r="QF2" s="184"/>
      <c r="QG2" s="176"/>
      <c r="QH2" s="176"/>
      <c r="QI2" s="176"/>
      <c r="QJ2" s="176"/>
      <c r="QK2" s="176"/>
      <c r="QL2" s="176"/>
      <c r="QM2" s="176"/>
      <c r="QN2" s="176"/>
      <c r="QO2" s="176"/>
      <c r="QP2" s="176"/>
      <c r="QQ2" s="176"/>
      <c r="QR2" s="176"/>
      <c r="QS2" s="176"/>
      <c r="QT2" s="176"/>
      <c r="QU2" s="176"/>
      <c r="QV2" s="184"/>
      <c r="QW2" s="176"/>
      <c r="QX2" s="176"/>
      <c r="QY2" s="176"/>
      <c r="QZ2" s="176"/>
      <c r="RA2" s="176"/>
      <c r="RB2" s="176"/>
      <c r="RC2" s="176"/>
      <c r="RD2" s="176"/>
      <c r="RE2" s="176"/>
      <c r="RF2" s="176"/>
      <c r="RG2" s="176"/>
      <c r="RH2" s="176"/>
      <c r="RI2" s="176"/>
      <c r="RJ2" s="176"/>
      <c r="RK2" s="176"/>
      <c r="RL2" s="184"/>
      <c r="RM2" s="176"/>
      <c r="RN2" s="176"/>
      <c r="RO2" s="176"/>
      <c r="RP2" s="176"/>
      <c r="RQ2" s="176"/>
      <c r="RR2" s="176"/>
      <c r="RS2" s="176"/>
      <c r="RT2" s="176"/>
      <c r="RU2" s="176"/>
      <c r="RV2" s="176"/>
      <c r="RW2" s="176"/>
      <c r="RX2" s="176"/>
      <c r="RY2" s="176"/>
      <c r="RZ2" s="176"/>
      <c r="SA2" s="176"/>
      <c r="SB2" s="184"/>
      <c r="SC2" s="176"/>
      <c r="SD2" s="176"/>
      <c r="SE2" s="176"/>
      <c r="SF2" s="176"/>
      <c r="SG2" s="176"/>
      <c r="SH2" s="176"/>
      <c r="SI2" s="176"/>
      <c r="SJ2" s="176"/>
      <c r="SK2" s="176"/>
      <c r="SL2" s="176"/>
      <c r="SM2" s="176"/>
      <c r="SN2" s="176"/>
      <c r="SO2" s="176"/>
      <c r="SP2" s="176"/>
      <c r="SQ2" s="176"/>
      <c r="SR2" s="184"/>
      <c r="SS2" s="176"/>
      <c r="ST2" s="176"/>
      <c r="SU2" s="176"/>
      <c r="SV2" s="176"/>
      <c r="SW2" s="176"/>
      <c r="SX2" s="176"/>
      <c r="SY2" s="176"/>
      <c r="SZ2" s="176"/>
      <c r="TA2" s="176"/>
      <c r="TB2" s="176"/>
      <c r="TC2" s="176"/>
      <c r="TD2" s="176"/>
      <c r="TE2" s="176"/>
      <c r="TF2" s="176"/>
      <c r="TG2" s="176"/>
      <c r="TH2" s="184"/>
      <c r="TI2" s="176"/>
      <c r="TJ2" s="176"/>
      <c r="TK2" s="176"/>
      <c r="TL2" s="176"/>
      <c r="TM2" s="176"/>
      <c r="TN2" s="176"/>
      <c r="TO2" s="176"/>
      <c r="TP2" s="176"/>
      <c r="TQ2" s="176"/>
      <c r="TR2" s="176"/>
      <c r="TS2" s="176"/>
      <c r="TT2" s="176"/>
      <c r="TU2" s="176"/>
      <c r="TV2" s="176"/>
      <c r="TW2" s="176"/>
      <c r="TX2" s="184"/>
      <c r="TY2" s="176"/>
      <c r="TZ2" s="176"/>
      <c r="UA2" s="176"/>
      <c r="UB2" s="176"/>
      <c r="UC2" s="176"/>
      <c r="UD2" s="176"/>
      <c r="UE2" s="176"/>
      <c r="UF2" s="176"/>
      <c r="UG2" s="176"/>
      <c r="UH2" s="176"/>
      <c r="UI2" s="176"/>
      <c r="UJ2" s="176"/>
      <c r="UK2" s="176"/>
      <c r="UL2" s="176"/>
      <c r="UM2" s="176"/>
      <c r="UN2" s="184"/>
      <c r="UO2" s="176"/>
      <c r="UP2" s="176"/>
      <c r="UQ2" s="176"/>
      <c r="UR2" s="176"/>
      <c r="US2" s="176"/>
      <c r="UT2" s="176"/>
      <c r="UU2" s="176"/>
      <c r="UV2" s="176"/>
      <c r="UW2" s="176"/>
      <c r="UX2" s="176"/>
      <c r="UY2" s="176"/>
      <c r="UZ2" s="176"/>
      <c r="VA2" s="176"/>
      <c r="VB2" s="176"/>
      <c r="VC2" s="176"/>
      <c r="VD2" s="184"/>
      <c r="VE2" s="176"/>
      <c r="VF2" s="176"/>
      <c r="VG2" s="176"/>
      <c r="VH2" s="176"/>
      <c r="VI2" s="176"/>
      <c r="VJ2" s="176"/>
      <c r="VK2" s="176"/>
      <c r="VL2" s="176"/>
      <c r="VM2" s="176"/>
      <c r="VN2" s="176"/>
      <c r="VO2" s="176"/>
      <c r="VP2" s="176"/>
      <c r="VQ2" s="176"/>
      <c r="VR2" s="176"/>
      <c r="VS2" s="176"/>
      <c r="VT2" s="184"/>
      <c r="VU2" s="176"/>
      <c r="VV2" s="176"/>
      <c r="VW2" s="176"/>
      <c r="VX2" s="176"/>
      <c r="VY2" s="176"/>
      <c r="VZ2" s="176"/>
      <c r="WA2" s="176"/>
      <c r="WB2" s="176"/>
      <c r="WC2" s="176"/>
      <c r="WD2" s="176"/>
      <c r="WE2" s="176"/>
      <c r="WF2" s="176"/>
      <c r="WG2" s="176"/>
      <c r="WH2" s="176"/>
      <c r="WI2" s="176"/>
      <c r="WJ2" s="184"/>
      <c r="WK2" s="176"/>
      <c r="WL2" s="176"/>
      <c r="WM2" s="176"/>
      <c r="WN2" s="176"/>
      <c r="WO2" s="176"/>
      <c r="WP2" s="176"/>
      <c r="WQ2" s="176"/>
      <c r="WR2" s="176"/>
      <c r="WS2" s="176"/>
      <c r="WT2" s="176"/>
      <c r="WU2" s="176"/>
      <c r="WV2" s="176"/>
      <c r="WW2" s="176"/>
      <c r="WX2" s="176"/>
      <c r="WY2" s="176"/>
      <c r="WZ2" s="184"/>
      <c r="XA2" s="176"/>
      <c r="XB2" s="176"/>
      <c r="XC2" s="176"/>
      <c r="XD2" s="176"/>
      <c r="XE2" s="176"/>
      <c r="XF2" s="176"/>
      <c r="XG2" s="176"/>
      <c r="XH2" s="176"/>
      <c r="XI2" s="176"/>
      <c r="XJ2" s="176"/>
      <c r="XK2" s="176"/>
      <c r="XL2" s="176"/>
      <c r="XM2" s="176"/>
      <c r="XN2" s="176"/>
      <c r="XO2" s="176"/>
      <c r="XP2" s="184"/>
      <c r="XQ2" s="176"/>
      <c r="XR2" s="176"/>
      <c r="XS2" s="176"/>
      <c r="XT2" s="176"/>
      <c r="XU2" s="176"/>
      <c r="XV2" s="176"/>
      <c r="XW2" s="176"/>
      <c r="XX2" s="176"/>
      <c r="XY2" s="176"/>
      <c r="XZ2" s="176"/>
      <c r="YA2" s="176"/>
      <c r="YB2" s="176"/>
      <c r="YC2" s="176"/>
      <c r="YD2" s="176"/>
      <c r="YE2" s="176"/>
      <c r="YF2" s="184"/>
      <c r="YG2" s="176"/>
      <c r="YH2" s="176"/>
      <c r="YI2" s="176"/>
      <c r="YJ2" s="176"/>
      <c r="YK2" s="176"/>
      <c r="YL2" s="176"/>
      <c r="YM2" s="176"/>
      <c r="YN2" s="176"/>
      <c r="YO2" s="176"/>
      <c r="YP2" s="176"/>
      <c r="YQ2" s="176"/>
      <c r="YR2" s="176"/>
      <c r="YS2" s="176"/>
      <c r="YT2" s="176"/>
      <c r="YU2" s="176"/>
      <c r="YV2" s="184"/>
      <c r="YW2" s="176"/>
      <c r="YX2" s="176"/>
      <c r="YY2" s="176"/>
      <c r="YZ2" s="176"/>
      <c r="ZA2" s="176"/>
      <c r="ZB2" s="176"/>
      <c r="ZC2" s="176"/>
      <c r="ZD2" s="176"/>
      <c r="ZE2" s="176"/>
      <c r="ZF2" s="176"/>
      <c r="ZG2" s="176"/>
      <c r="ZH2" s="176"/>
      <c r="ZI2" s="176"/>
      <c r="ZJ2" s="176"/>
      <c r="ZK2" s="176"/>
      <c r="ZL2" s="184"/>
      <c r="ZM2" s="176"/>
      <c r="ZN2" s="176"/>
      <c r="ZO2" s="176"/>
      <c r="ZP2" s="176"/>
      <c r="ZQ2" s="176"/>
      <c r="ZR2" s="176"/>
      <c r="ZS2" s="176"/>
      <c r="ZT2" s="176"/>
      <c r="ZU2" s="176"/>
      <c r="ZV2" s="176"/>
      <c r="ZW2" s="176"/>
      <c r="ZX2" s="176"/>
      <c r="ZY2" s="176"/>
      <c r="ZZ2" s="176"/>
      <c r="AAA2" s="176"/>
      <c r="AAB2" s="184"/>
      <c r="AAC2" s="176"/>
      <c r="AAD2" s="176"/>
      <c r="AAE2" s="176"/>
      <c r="AAF2" s="176"/>
      <c r="AAG2" s="176"/>
      <c r="AAH2" s="176"/>
      <c r="AAI2" s="176"/>
      <c r="AAJ2" s="176"/>
      <c r="AAK2" s="176"/>
      <c r="AAL2" s="176"/>
      <c r="AAM2" s="176"/>
      <c r="AAN2" s="176"/>
      <c r="AAO2" s="176"/>
      <c r="AAP2" s="176"/>
      <c r="AAQ2" s="176"/>
      <c r="AAR2" s="184"/>
      <c r="AAS2" s="176"/>
      <c r="AAT2" s="176"/>
      <c r="AAU2" s="176"/>
      <c r="AAV2" s="176"/>
      <c r="AAW2" s="176"/>
      <c r="AAX2" s="176"/>
      <c r="AAY2" s="176"/>
      <c r="AAZ2" s="176"/>
      <c r="ABA2" s="176"/>
      <c r="ABB2" s="176"/>
      <c r="ABC2" s="176"/>
      <c r="ABD2" s="176"/>
      <c r="ABE2" s="176"/>
      <c r="ABF2" s="176"/>
      <c r="ABG2" s="176"/>
      <c r="ABH2" s="184"/>
      <c r="ABI2" s="176"/>
      <c r="ABJ2" s="176"/>
      <c r="ABK2" s="176"/>
      <c r="ABL2" s="176"/>
      <c r="ABM2" s="176"/>
      <c r="ABN2" s="176"/>
      <c r="ABO2" s="176"/>
      <c r="ABP2" s="176"/>
      <c r="ABQ2" s="176"/>
      <c r="ABR2" s="176"/>
      <c r="ABS2" s="176"/>
      <c r="ABT2" s="176"/>
      <c r="ABU2" s="176"/>
      <c r="ABV2" s="176"/>
      <c r="ABW2" s="176"/>
      <c r="ABX2" s="184"/>
      <c r="ABY2" s="176"/>
      <c r="ABZ2" s="176"/>
      <c r="ACA2" s="176"/>
      <c r="ACB2" s="176"/>
      <c r="ACC2" s="176"/>
      <c r="ACD2" s="176"/>
      <c r="ACE2" s="176"/>
      <c r="ACF2" s="176"/>
      <c r="ACG2" s="176"/>
      <c r="ACH2" s="176"/>
      <c r="ACI2" s="176"/>
      <c r="ACJ2" s="176"/>
      <c r="ACK2" s="176"/>
      <c r="ACL2" s="176"/>
      <c r="ACM2" s="176"/>
      <c r="ACN2" s="184"/>
      <c r="ACO2" s="176"/>
      <c r="ACP2" s="176"/>
      <c r="ACQ2" s="176"/>
      <c r="ACR2" s="176"/>
      <c r="ACS2" s="176"/>
      <c r="ACT2" s="176"/>
      <c r="ACU2" s="176"/>
      <c r="ACV2" s="176"/>
      <c r="ACW2" s="176"/>
      <c r="ACX2" s="176"/>
      <c r="ACY2" s="176"/>
      <c r="ACZ2" s="176"/>
      <c r="ADA2" s="176"/>
      <c r="ADB2" s="176"/>
      <c r="ADC2" s="176"/>
      <c r="ADD2" s="184"/>
      <c r="ADE2" s="176"/>
      <c r="ADF2" s="176"/>
      <c r="ADG2" s="176"/>
      <c r="ADH2" s="176"/>
      <c r="ADI2" s="176"/>
      <c r="ADJ2" s="176"/>
      <c r="ADK2" s="176"/>
      <c r="ADL2" s="176"/>
      <c r="ADM2" s="176"/>
      <c r="ADN2" s="176"/>
      <c r="ADO2" s="176"/>
      <c r="ADP2" s="176"/>
      <c r="ADQ2" s="176"/>
      <c r="ADR2" s="176"/>
      <c r="ADS2" s="176"/>
      <c r="ADT2" s="184"/>
      <c r="ADU2" s="176"/>
      <c r="ADV2" s="176"/>
      <c r="ADW2" s="176"/>
      <c r="ADX2" s="176"/>
      <c r="ADY2" s="176"/>
      <c r="ADZ2" s="176"/>
      <c r="AEA2" s="176"/>
      <c r="AEB2" s="176"/>
      <c r="AEC2" s="176"/>
      <c r="AED2" s="176"/>
      <c r="AEE2" s="176"/>
      <c r="AEF2" s="176"/>
      <c r="AEG2" s="176"/>
      <c r="AEH2" s="176"/>
      <c r="AEI2" s="176"/>
      <c r="AEJ2" s="184"/>
      <c r="AEK2" s="176"/>
      <c r="AEL2" s="176"/>
      <c r="AEM2" s="176"/>
      <c r="AEN2" s="176"/>
      <c r="AEO2" s="176"/>
      <c r="AEP2" s="176"/>
      <c r="AEQ2" s="176"/>
      <c r="AER2" s="176"/>
      <c r="AES2" s="176"/>
      <c r="AET2" s="176"/>
      <c r="AEU2" s="176"/>
      <c r="AEV2" s="176"/>
      <c r="AEW2" s="176"/>
      <c r="AEX2" s="176"/>
      <c r="AEY2" s="176"/>
      <c r="AEZ2" s="184"/>
      <c r="AFA2" s="176"/>
      <c r="AFB2" s="176"/>
      <c r="AFC2" s="176"/>
      <c r="AFD2" s="176"/>
      <c r="AFE2" s="176"/>
      <c r="AFF2" s="176"/>
      <c r="AFG2" s="176"/>
      <c r="AFH2" s="176"/>
      <c r="AFI2" s="176"/>
      <c r="AFJ2" s="176"/>
      <c r="AFK2" s="176"/>
      <c r="AFL2" s="176"/>
      <c r="AFM2" s="176"/>
      <c r="AFN2" s="176"/>
      <c r="AFO2" s="176"/>
      <c r="AFP2" s="184"/>
      <c r="AFQ2" s="176"/>
      <c r="AFR2" s="176"/>
      <c r="AFS2" s="176"/>
      <c r="AFT2" s="176"/>
      <c r="AFU2" s="176"/>
      <c r="AFV2" s="176"/>
      <c r="AFW2" s="176"/>
      <c r="AFX2" s="176"/>
      <c r="AFY2" s="176"/>
      <c r="AFZ2" s="176"/>
      <c r="AGA2" s="176"/>
      <c r="AGB2" s="176"/>
      <c r="AGC2" s="176"/>
      <c r="AGD2" s="176"/>
      <c r="AGE2" s="176"/>
      <c r="AGF2" s="184"/>
      <c r="AGG2" s="176"/>
      <c r="AGH2" s="176"/>
      <c r="AGI2" s="176"/>
      <c r="AGJ2" s="176"/>
      <c r="AGK2" s="176"/>
      <c r="AGL2" s="176"/>
      <c r="AGM2" s="176"/>
      <c r="AGN2" s="176"/>
      <c r="AGO2" s="176"/>
      <c r="AGP2" s="176"/>
      <c r="AGQ2" s="176"/>
      <c r="AGR2" s="176"/>
      <c r="AGS2" s="176"/>
      <c r="AGT2" s="176"/>
      <c r="AGU2" s="176"/>
      <c r="AGV2" s="184"/>
      <c r="AGW2" s="176"/>
      <c r="AGX2" s="176"/>
      <c r="AGY2" s="176"/>
      <c r="AGZ2" s="176"/>
      <c r="AHA2" s="176"/>
      <c r="AHB2" s="176"/>
      <c r="AHC2" s="176"/>
      <c r="AHD2" s="176"/>
      <c r="AHE2" s="176"/>
      <c r="AHF2" s="176"/>
      <c r="AHG2" s="176"/>
      <c r="AHH2" s="176"/>
      <c r="AHI2" s="176"/>
      <c r="AHJ2" s="176"/>
      <c r="AHK2" s="176"/>
      <c r="AHL2" s="184"/>
      <c r="AHM2" s="176"/>
      <c r="AHN2" s="176"/>
      <c r="AHO2" s="176"/>
      <c r="AHP2" s="176"/>
      <c r="AHQ2" s="176"/>
      <c r="AHR2" s="176"/>
      <c r="AHS2" s="176"/>
      <c r="AHT2" s="176"/>
      <c r="AHU2" s="176"/>
      <c r="AHV2" s="176"/>
      <c r="AHW2" s="176"/>
      <c r="AHX2" s="176"/>
      <c r="AHY2" s="176"/>
      <c r="AHZ2" s="176"/>
      <c r="AIA2" s="176"/>
      <c r="AIB2" s="184"/>
      <c r="AIC2" s="176"/>
      <c r="AID2" s="176"/>
      <c r="AIE2" s="176"/>
      <c r="AIF2" s="176"/>
      <c r="AIG2" s="176"/>
      <c r="AIH2" s="176"/>
      <c r="AII2" s="176"/>
      <c r="AIJ2" s="176"/>
      <c r="AIK2" s="176"/>
      <c r="AIL2" s="176"/>
      <c r="AIM2" s="176"/>
      <c r="AIN2" s="176"/>
      <c r="AIO2" s="176"/>
      <c r="AIP2" s="176"/>
      <c r="AIQ2" s="176"/>
      <c r="AIR2" s="184"/>
      <c r="AIS2" s="176"/>
      <c r="AIT2" s="176"/>
      <c r="AIU2" s="176"/>
      <c r="AIV2" s="176"/>
      <c r="AIW2" s="176"/>
      <c r="AIX2" s="176"/>
      <c r="AIY2" s="176"/>
      <c r="AIZ2" s="176"/>
      <c r="AJA2" s="176"/>
      <c r="AJB2" s="176"/>
      <c r="AJC2" s="176"/>
      <c r="AJD2" s="176"/>
      <c r="AJE2" s="176"/>
      <c r="AJF2" s="176"/>
      <c r="AJG2" s="176"/>
      <c r="AJH2" s="184"/>
      <c r="AJI2" s="176"/>
      <c r="AJJ2" s="176"/>
      <c r="AJK2" s="176"/>
      <c r="AJL2" s="176"/>
      <c r="AJM2" s="176"/>
      <c r="AJN2" s="176"/>
      <c r="AJO2" s="176"/>
      <c r="AJP2" s="176"/>
      <c r="AJQ2" s="176"/>
      <c r="AJR2" s="176"/>
      <c r="AJS2" s="176"/>
      <c r="AJT2" s="176"/>
      <c r="AJU2" s="176"/>
      <c r="AJV2" s="176"/>
      <c r="AJW2" s="176"/>
      <c r="AJX2" s="184"/>
      <c r="AJY2" s="176"/>
      <c r="AJZ2" s="176"/>
      <c r="AKA2" s="176"/>
      <c r="AKB2" s="176"/>
      <c r="AKC2" s="176"/>
      <c r="AKD2" s="176"/>
      <c r="AKE2" s="176"/>
      <c r="AKF2" s="176"/>
      <c r="AKG2" s="176"/>
      <c r="AKH2" s="176"/>
      <c r="AKI2" s="176"/>
      <c r="AKJ2" s="176"/>
      <c r="AKK2" s="176"/>
      <c r="AKL2" s="176"/>
      <c r="AKM2" s="176"/>
      <c r="AKN2" s="184"/>
      <c r="AKO2" s="176"/>
      <c r="AKP2" s="176"/>
      <c r="AKQ2" s="176"/>
      <c r="AKR2" s="176"/>
      <c r="AKS2" s="176"/>
      <c r="AKT2" s="176"/>
      <c r="AKU2" s="176"/>
      <c r="AKV2" s="176"/>
      <c r="AKW2" s="176"/>
      <c r="AKX2" s="176"/>
      <c r="AKY2" s="176"/>
      <c r="AKZ2" s="176"/>
      <c r="ALA2" s="176"/>
      <c r="ALB2" s="176"/>
      <c r="ALC2" s="176"/>
      <c r="ALD2" s="184"/>
      <c r="ALE2" s="176"/>
      <c r="ALF2" s="176"/>
      <c r="ALG2" s="176"/>
      <c r="ALH2" s="176"/>
      <c r="ALI2" s="176"/>
      <c r="ALJ2" s="176"/>
      <c r="ALK2" s="176"/>
      <c r="ALL2" s="176"/>
      <c r="ALM2" s="176"/>
      <c r="ALN2" s="176"/>
      <c r="ALO2" s="176"/>
      <c r="ALP2" s="176"/>
      <c r="ALQ2" s="176"/>
      <c r="ALR2" s="176"/>
      <c r="ALS2" s="176"/>
      <c r="ALT2" s="184"/>
      <c r="ALU2" s="176"/>
      <c r="ALV2" s="176"/>
      <c r="ALW2" s="176"/>
      <c r="ALX2" s="176"/>
      <c r="ALY2" s="176"/>
      <c r="ALZ2" s="176"/>
      <c r="AMA2" s="176"/>
      <c r="AMB2" s="176"/>
      <c r="AMC2" s="176"/>
      <c r="AMD2" s="176"/>
      <c r="AME2" s="176"/>
      <c r="AMF2" s="176"/>
      <c r="AMG2" s="176"/>
      <c r="AMH2" s="176"/>
      <c r="AMI2" s="176"/>
      <c r="AMJ2" s="184"/>
      <c r="AMK2" s="176"/>
      <c r="AML2" s="176"/>
      <c r="AMM2" s="176"/>
      <c r="AMN2" s="176"/>
      <c r="AMO2" s="176"/>
      <c r="AMP2" s="176"/>
      <c r="AMQ2" s="176"/>
      <c r="AMR2" s="176"/>
      <c r="AMS2" s="176"/>
      <c r="AMT2" s="176"/>
      <c r="AMU2" s="176"/>
      <c r="AMV2" s="176"/>
      <c r="AMW2" s="176"/>
      <c r="AMX2" s="176"/>
      <c r="AMY2" s="176"/>
      <c r="AMZ2" s="184"/>
      <c r="ANA2" s="176"/>
      <c r="ANB2" s="176"/>
      <c r="ANC2" s="176"/>
      <c r="AND2" s="176"/>
      <c r="ANE2" s="176"/>
      <c r="ANF2" s="176"/>
      <c r="ANG2" s="176"/>
      <c r="ANH2" s="176"/>
      <c r="ANI2" s="176"/>
      <c r="ANJ2" s="176"/>
      <c r="ANK2" s="176"/>
      <c r="ANL2" s="176"/>
      <c r="ANM2" s="176"/>
      <c r="ANN2" s="176"/>
      <c r="ANO2" s="176"/>
      <c r="ANP2" s="184"/>
      <c r="ANQ2" s="176"/>
      <c r="ANR2" s="176"/>
      <c r="ANS2" s="176"/>
      <c r="ANT2" s="176"/>
      <c r="ANU2" s="176"/>
      <c r="ANV2" s="176"/>
      <c r="ANW2" s="176"/>
      <c r="ANX2" s="176"/>
      <c r="ANY2" s="176"/>
      <c r="ANZ2" s="176"/>
      <c r="AOA2" s="176"/>
      <c r="AOB2" s="176"/>
      <c r="AOC2" s="176"/>
      <c r="AOD2" s="176"/>
      <c r="AOE2" s="176"/>
      <c r="AOF2" s="184"/>
      <c r="AOG2" s="176"/>
      <c r="AOH2" s="176"/>
      <c r="AOI2" s="176"/>
      <c r="AOJ2" s="176"/>
      <c r="AOK2" s="176"/>
      <c r="AOL2" s="176"/>
      <c r="AOM2" s="176"/>
      <c r="AON2" s="176"/>
      <c r="AOO2" s="176"/>
      <c r="AOP2" s="176"/>
      <c r="AOQ2" s="176"/>
      <c r="AOR2" s="176"/>
      <c r="AOS2" s="176"/>
      <c r="AOT2" s="176"/>
      <c r="AOU2" s="176"/>
      <c r="AOV2" s="184"/>
      <c r="AOW2" s="176"/>
      <c r="AOX2" s="176"/>
      <c r="AOY2" s="176"/>
      <c r="AOZ2" s="176"/>
      <c r="APA2" s="176"/>
      <c r="APB2" s="176"/>
      <c r="APC2" s="176"/>
      <c r="APD2" s="176"/>
      <c r="APE2" s="176"/>
      <c r="APF2" s="176"/>
      <c r="APG2" s="176"/>
      <c r="APH2" s="176"/>
      <c r="API2" s="176"/>
      <c r="APJ2" s="176"/>
      <c r="APK2" s="176"/>
      <c r="APL2" s="184"/>
      <c r="APM2" s="176"/>
      <c r="APN2" s="176"/>
      <c r="APO2" s="176"/>
      <c r="APP2" s="176"/>
      <c r="APQ2" s="176"/>
      <c r="APR2" s="176"/>
      <c r="APS2" s="176"/>
      <c r="APT2" s="176"/>
      <c r="APU2" s="176"/>
      <c r="APV2" s="176"/>
      <c r="APW2" s="176"/>
      <c r="APX2" s="176"/>
      <c r="APY2" s="176"/>
      <c r="APZ2" s="176"/>
      <c r="AQA2" s="176"/>
      <c r="AQB2" s="184"/>
      <c r="AQC2" s="176"/>
      <c r="AQD2" s="176"/>
      <c r="AQE2" s="176"/>
      <c r="AQF2" s="176"/>
      <c r="AQG2" s="176"/>
      <c r="AQH2" s="176"/>
      <c r="AQI2" s="176"/>
      <c r="AQJ2" s="176"/>
      <c r="AQK2" s="176"/>
      <c r="AQL2" s="176"/>
      <c r="AQM2" s="176"/>
      <c r="AQN2" s="176"/>
      <c r="AQO2" s="176"/>
      <c r="AQP2" s="176"/>
      <c r="AQQ2" s="176"/>
      <c r="AQR2" s="184"/>
      <c r="AQS2" s="176"/>
      <c r="AQT2" s="176"/>
      <c r="AQU2" s="176"/>
      <c r="AQV2" s="176"/>
      <c r="AQW2" s="176"/>
      <c r="AQX2" s="176"/>
      <c r="AQY2" s="176"/>
      <c r="AQZ2" s="176"/>
      <c r="ARA2" s="176"/>
      <c r="ARB2" s="176"/>
      <c r="ARC2" s="176"/>
      <c r="ARD2" s="176"/>
      <c r="ARE2" s="176"/>
      <c r="ARF2" s="176"/>
      <c r="ARG2" s="176"/>
      <c r="ARH2" s="184"/>
      <c r="ARI2" s="176"/>
      <c r="ARJ2" s="176"/>
      <c r="ARK2" s="176"/>
      <c r="ARL2" s="176"/>
      <c r="ARM2" s="176"/>
      <c r="ARN2" s="176"/>
      <c r="ARO2" s="176"/>
      <c r="ARP2" s="176"/>
      <c r="ARQ2" s="176"/>
      <c r="ARR2" s="176"/>
      <c r="ARS2" s="176"/>
      <c r="ART2" s="176"/>
      <c r="ARU2" s="176"/>
      <c r="ARV2" s="176"/>
      <c r="ARW2" s="176"/>
      <c r="ARX2" s="184"/>
      <c r="ARY2" s="176"/>
      <c r="ARZ2" s="176"/>
      <c r="ASA2" s="176"/>
      <c r="ASB2" s="176"/>
      <c r="ASC2" s="176"/>
      <c r="ASD2" s="176"/>
      <c r="ASE2" s="176"/>
      <c r="ASF2" s="176"/>
      <c r="ASG2" s="176"/>
      <c r="ASH2" s="176"/>
      <c r="ASI2" s="176"/>
      <c r="ASJ2" s="176"/>
      <c r="ASK2" s="176"/>
      <c r="ASL2" s="176"/>
      <c r="ASM2" s="176"/>
      <c r="ASN2" s="184"/>
      <c r="ASO2" s="176"/>
      <c r="ASP2" s="176"/>
      <c r="ASQ2" s="176"/>
      <c r="ASR2" s="176"/>
      <c r="ASS2" s="176"/>
      <c r="AST2" s="176"/>
      <c r="ASU2" s="176"/>
      <c r="ASV2" s="176"/>
      <c r="ASW2" s="176"/>
      <c r="ASX2" s="176"/>
      <c r="ASY2" s="176"/>
      <c r="ASZ2" s="176"/>
      <c r="ATA2" s="176"/>
      <c r="ATB2" s="176"/>
      <c r="ATC2" s="176"/>
      <c r="ATD2" s="184"/>
      <c r="ATE2" s="176"/>
      <c r="ATF2" s="176"/>
      <c r="ATG2" s="176"/>
      <c r="ATH2" s="176"/>
      <c r="ATI2" s="176"/>
      <c r="ATJ2" s="176"/>
      <c r="ATK2" s="176"/>
      <c r="ATL2" s="176"/>
      <c r="ATM2" s="176"/>
      <c r="ATN2" s="176"/>
      <c r="ATO2" s="176"/>
      <c r="ATP2" s="176"/>
      <c r="ATQ2" s="176"/>
      <c r="ATR2" s="176"/>
      <c r="ATS2" s="176"/>
      <c r="ATT2" s="184"/>
      <c r="ATU2" s="176"/>
      <c r="ATV2" s="176"/>
      <c r="ATW2" s="176"/>
      <c r="ATX2" s="176"/>
      <c r="ATY2" s="176"/>
      <c r="ATZ2" s="176"/>
      <c r="AUA2" s="176"/>
      <c r="AUB2" s="176"/>
      <c r="AUC2" s="176"/>
      <c r="AUD2" s="176"/>
      <c r="AUE2" s="176"/>
      <c r="AUF2" s="176"/>
      <c r="AUG2" s="176"/>
      <c r="AUH2" s="176"/>
      <c r="AUI2" s="176"/>
      <c r="AUJ2" s="184"/>
      <c r="AUK2" s="176"/>
      <c r="AUL2" s="176"/>
      <c r="AUM2" s="176"/>
      <c r="AUN2" s="176"/>
      <c r="AUO2" s="176"/>
      <c r="AUP2" s="176"/>
      <c r="AUQ2" s="176"/>
      <c r="AUR2" s="176"/>
      <c r="AUS2" s="176"/>
      <c r="AUT2" s="176"/>
      <c r="AUU2" s="176"/>
      <c r="AUV2" s="176"/>
      <c r="AUW2" s="176"/>
      <c r="AUX2" s="176"/>
      <c r="AUY2" s="176"/>
      <c r="AUZ2" s="184"/>
      <c r="AVA2" s="176"/>
      <c r="AVB2" s="176"/>
      <c r="AVC2" s="176"/>
      <c r="AVD2" s="176"/>
      <c r="AVE2" s="176"/>
      <c r="AVF2" s="176"/>
      <c r="AVG2" s="176"/>
      <c r="AVH2" s="176"/>
      <c r="AVI2" s="176"/>
      <c r="AVJ2" s="176"/>
      <c r="AVK2" s="176"/>
      <c r="AVL2" s="176"/>
      <c r="AVM2" s="176"/>
      <c r="AVN2" s="176"/>
      <c r="AVO2" s="176"/>
      <c r="AVP2" s="184"/>
      <c r="AVQ2" s="176"/>
      <c r="AVR2" s="176"/>
      <c r="AVS2" s="176"/>
      <c r="AVT2" s="176"/>
      <c r="AVU2" s="176"/>
      <c r="AVV2" s="176"/>
      <c r="AVW2" s="176"/>
      <c r="AVX2" s="176"/>
      <c r="AVY2" s="176"/>
      <c r="AVZ2" s="176"/>
      <c r="AWA2" s="176"/>
      <c r="AWB2" s="176"/>
      <c r="AWC2" s="176"/>
      <c r="AWD2" s="176"/>
      <c r="AWE2" s="176"/>
      <c r="AWF2" s="184"/>
      <c r="AWG2" s="176"/>
      <c r="AWH2" s="176"/>
      <c r="AWI2" s="176"/>
      <c r="AWJ2" s="176"/>
      <c r="AWK2" s="176"/>
      <c r="AWL2" s="176"/>
      <c r="AWM2" s="176"/>
      <c r="AWN2" s="176"/>
      <c r="AWO2" s="176"/>
      <c r="AWP2" s="176"/>
      <c r="AWQ2" s="176"/>
      <c r="AWR2" s="176"/>
      <c r="AWS2" s="176"/>
      <c r="AWT2" s="176"/>
      <c r="AWU2" s="176"/>
      <c r="AWV2" s="184"/>
      <c r="AWW2" s="176"/>
      <c r="AWX2" s="176"/>
      <c r="AWY2" s="176"/>
      <c r="AWZ2" s="176"/>
      <c r="AXA2" s="176"/>
      <c r="AXB2" s="176"/>
      <c r="AXC2" s="176"/>
      <c r="AXD2" s="176"/>
      <c r="AXE2" s="176"/>
      <c r="AXF2" s="176"/>
      <c r="AXG2" s="176"/>
      <c r="AXH2" s="176"/>
      <c r="AXI2" s="176"/>
      <c r="AXJ2" s="176"/>
      <c r="AXK2" s="176"/>
      <c r="AXL2" s="184"/>
      <c r="AXM2" s="176"/>
      <c r="AXN2" s="176"/>
      <c r="AXO2" s="176"/>
      <c r="AXP2" s="176"/>
      <c r="AXQ2" s="176"/>
      <c r="AXR2" s="176"/>
      <c r="AXS2" s="176"/>
      <c r="AXT2" s="176"/>
      <c r="AXU2" s="176"/>
      <c r="AXV2" s="176"/>
      <c r="AXW2" s="176"/>
      <c r="AXX2" s="176"/>
      <c r="AXY2" s="176"/>
      <c r="AXZ2" s="176"/>
      <c r="AYA2" s="176"/>
      <c r="AYB2" s="184"/>
      <c r="AYC2" s="176"/>
      <c r="AYD2" s="176"/>
      <c r="AYE2" s="176"/>
      <c r="AYF2" s="176"/>
      <c r="AYG2" s="176"/>
      <c r="AYH2" s="176"/>
      <c r="AYI2" s="176"/>
      <c r="AYJ2" s="176"/>
      <c r="AYK2" s="176"/>
      <c r="AYL2" s="176"/>
      <c r="AYM2" s="176"/>
      <c r="AYN2" s="176"/>
      <c r="AYO2" s="176"/>
      <c r="AYP2" s="176"/>
      <c r="AYQ2" s="176"/>
      <c r="AYR2" s="184"/>
      <c r="AYS2" s="176"/>
      <c r="AYT2" s="176"/>
      <c r="AYU2" s="176"/>
      <c r="AYV2" s="176"/>
      <c r="AYW2" s="176"/>
      <c r="AYX2" s="176"/>
      <c r="AYY2" s="176"/>
      <c r="AYZ2" s="176"/>
      <c r="AZA2" s="176"/>
      <c r="AZB2" s="176"/>
      <c r="AZC2" s="176"/>
      <c r="AZD2" s="176"/>
      <c r="AZE2" s="176"/>
      <c r="AZF2" s="176"/>
      <c r="AZG2" s="176"/>
      <c r="AZH2" s="184"/>
      <c r="AZI2" s="176"/>
      <c r="AZJ2" s="176"/>
      <c r="AZK2" s="176"/>
      <c r="AZL2" s="176"/>
      <c r="AZM2" s="176"/>
      <c r="AZN2" s="176"/>
      <c r="AZO2" s="176"/>
      <c r="AZP2" s="176"/>
      <c r="AZQ2" s="176"/>
      <c r="AZR2" s="176"/>
      <c r="AZS2" s="176"/>
      <c r="AZT2" s="176"/>
      <c r="AZU2" s="176"/>
      <c r="AZV2" s="176"/>
      <c r="AZW2" s="176"/>
      <c r="AZX2" s="184"/>
      <c r="AZY2" s="176"/>
      <c r="AZZ2" s="176"/>
      <c r="BAA2" s="176"/>
      <c r="BAB2" s="176"/>
      <c r="BAC2" s="176"/>
      <c r="BAD2" s="176"/>
      <c r="BAE2" s="176"/>
      <c r="BAF2" s="176"/>
      <c r="BAG2" s="176"/>
      <c r="BAH2" s="176"/>
      <c r="BAI2" s="176"/>
      <c r="BAJ2" s="176"/>
      <c r="BAK2" s="176"/>
      <c r="BAL2" s="176"/>
      <c r="BAM2" s="176"/>
      <c r="BAN2" s="184"/>
      <c r="BAO2" s="176"/>
      <c r="BAP2" s="176"/>
      <c r="BAQ2" s="176"/>
      <c r="BAR2" s="176"/>
      <c r="BAS2" s="176"/>
      <c r="BAT2" s="176"/>
      <c r="BAU2" s="176"/>
      <c r="BAV2" s="176"/>
      <c r="BAW2" s="176"/>
      <c r="BAX2" s="176"/>
      <c r="BAY2" s="176"/>
      <c r="BAZ2" s="176"/>
      <c r="BBA2" s="176"/>
      <c r="BBB2" s="176"/>
      <c r="BBC2" s="176"/>
      <c r="BBD2" s="184"/>
      <c r="BBE2" s="176"/>
      <c r="BBF2" s="176"/>
      <c r="BBG2" s="176"/>
      <c r="BBH2" s="176"/>
      <c r="BBI2" s="176"/>
      <c r="BBJ2" s="176"/>
      <c r="BBK2" s="176"/>
      <c r="BBL2" s="176"/>
      <c r="BBM2" s="176"/>
      <c r="BBN2" s="176"/>
      <c r="BBO2" s="176"/>
      <c r="BBP2" s="176"/>
      <c r="BBQ2" s="176"/>
      <c r="BBR2" s="176"/>
      <c r="BBS2" s="176"/>
      <c r="BBT2" s="184"/>
      <c r="BBU2" s="176"/>
      <c r="BBV2" s="176"/>
      <c r="BBW2" s="176"/>
      <c r="BBX2" s="176"/>
      <c r="BBY2" s="176"/>
      <c r="BBZ2" s="176"/>
      <c r="BCA2" s="176"/>
      <c r="BCB2" s="176"/>
      <c r="BCC2" s="176"/>
      <c r="BCD2" s="176"/>
      <c r="BCE2" s="176"/>
      <c r="BCF2" s="176"/>
      <c r="BCG2" s="176"/>
      <c r="BCH2" s="176"/>
      <c r="BCI2" s="176"/>
      <c r="BCJ2" s="184"/>
      <c r="BCK2" s="176"/>
      <c r="BCL2" s="176"/>
      <c r="BCM2" s="176"/>
      <c r="BCN2" s="176"/>
      <c r="BCO2" s="176"/>
      <c r="BCP2" s="176"/>
      <c r="BCQ2" s="176"/>
      <c r="BCR2" s="176"/>
      <c r="BCS2" s="176"/>
      <c r="BCT2" s="176"/>
      <c r="BCU2" s="176"/>
      <c r="BCV2" s="176"/>
      <c r="BCW2" s="176"/>
      <c r="BCX2" s="176"/>
      <c r="BCY2" s="176"/>
      <c r="BCZ2" s="184"/>
      <c r="BDA2" s="176"/>
      <c r="BDB2" s="176"/>
      <c r="BDC2" s="176"/>
      <c r="BDD2" s="176"/>
      <c r="BDE2" s="176"/>
      <c r="BDF2" s="176"/>
      <c r="BDG2" s="176"/>
      <c r="BDH2" s="176"/>
      <c r="BDI2" s="176"/>
      <c r="BDJ2" s="176"/>
      <c r="BDK2" s="176"/>
      <c r="BDL2" s="176"/>
      <c r="BDM2" s="176"/>
      <c r="BDN2" s="176"/>
      <c r="BDO2" s="176"/>
      <c r="BDP2" s="184"/>
      <c r="BDQ2" s="176"/>
      <c r="BDR2" s="176"/>
      <c r="BDS2" s="176"/>
      <c r="BDT2" s="176"/>
      <c r="BDU2" s="176"/>
      <c r="BDV2" s="176"/>
      <c r="BDW2" s="176"/>
      <c r="BDX2" s="176"/>
      <c r="BDY2" s="176"/>
      <c r="BDZ2" s="176"/>
      <c r="BEA2" s="176"/>
      <c r="BEB2" s="176"/>
      <c r="BEC2" s="176"/>
      <c r="BED2" s="176"/>
      <c r="BEE2" s="176"/>
      <c r="BEF2" s="184"/>
      <c r="BEG2" s="176"/>
      <c r="BEH2" s="176"/>
      <c r="BEI2" s="176"/>
      <c r="BEJ2" s="176"/>
      <c r="BEK2" s="176"/>
      <c r="BEL2" s="176"/>
      <c r="BEM2" s="176"/>
      <c r="BEN2" s="176"/>
      <c r="BEO2" s="176"/>
      <c r="BEP2" s="176"/>
      <c r="BEQ2" s="176"/>
      <c r="BER2" s="176"/>
      <c r="BES2" s="176"/>
      <c r="BET2" s="176"/>
      <c r="BEU2" s="176"/>
      <c r="BEV2" s="184"/>
      <c r="BEW2" s="176"/>
      <c r="BEX2" s="176"/>
      <c r="BEY2" s="176"/>
      <c r="BEZ2" s="176"/>
      <c r="BFA2" s="176"/>
      <c r="BFB2" s="176"/>
      <c r="BFC2" s="176"/>
      <c r="BFD2" s="176"/>
      <c r="BFE2" s="176"/>
      <c r="BFF2" s="176"/>
      <c r="BFG2" s="176"/>
      <c r="BFH2" s="176"/>
      <c r="BFI2" s="176"/>
      <c r="BFJ2" s="176"/>
      <c r="BFK2" s="176"/>
      <c r="BFL2" s="184"/>
      <c r="BFM2" s="176"/>
      <c r="BFN2" s="176"/>
      <c r="BFO2" s="176"/>
      <c r="BFP2" s="176"/>
      <c r="BFQ2" s="176"/>
      <c r="BFR2" s="176"/>
      <c r="BFS2" s="176"/>
      <c r="BFT2" s="176"/>
      <c r="BFU2" s="176"/>
      <c r="BFV2" s="176"/>
      <c r="BFW2" s="176"/>
      <c r="BFX2" s="176"/>
      <c r="BFY2" s="176"/>
      <c r="BFZ2" s="176"/>
      <c r="BGA2" s="176"/>
      <c r="BGB2" s="184"/>
      <c r="BGC2" s="176"/>
      <c r="BGD2" s="176"/>
      <c r="BGE2" s="176"/>
      <c r="BGF2" s="176"/>
      <c r="BGG2" s="176"/>
      <c r="BGH2" s="176"/>
      <c r="BGI2" s="176"/>
      <c r="BGJ2" s="176"/>
      <c r="BGK2" s="176"/>
      <c r="BGL2" s="176"/>
      <c r="BGM2" s="176"/>
      <c r="BGN2" s="176"/>
      <c r="BGO2" s="176"/>
      <c r="BGP2" s="176"/>
      <c r="BGQ2" s="176"/>
      <c r="BGR2" s="184"/>
      <c r="BGS2" s="176"/>
      <c r="BGT2" s="176"/>
      <c r="BGU2" s="176"/>
      <c r="BGV2" s="176"/>
      <c r="BGW2" s="176"/>
      <c r="BGX2" s="176"/>
      <c r="BGY2" s="176"/>
      <c r="BGZ2" s="176"/>
      <c r="BHA2" s="176"/>
      <c r="BHB2" s="176"/>
      <c r="BHC2" s="176"/>
      <c r="BHD2" s="176"/>
      <c r="BHE2" s="176"/>
      <c r="BHF2" s="176"/>
      <c r="BHG2" s="176"/>
      <c r="BHH2" s="184"/>
      <c r="BHI2" s="176"/>
      <c r="BHJ2" s="176"/>
      <c r="BHK2" s="176"/>
      <c r="BHL2" s="176"/>
      <c r="BHM2" s="176"/>
      <c r="BHN2" s="176"/>
      <c r="BHO2" s="176"/>
      <c r="BHP2" s="176"/>
      <c r="BHQ2" s="176"/>
      <c r="BHR2" s="176"/>
      <c r="BHS2" s="176"/>
      <c r="BHT2" s="176"/>
      <c r="BHU2" s="176"/>
      <c r="BHV2" s="176"/>
      <c r="BHW2" s="176"/>
      <c r="BHX2" s="184"/>
      <c r="BHY2" s="176"/>
      <c r="BHZ2" s="176"/>
      <c r="BIA2" s="176"/>
      <c r="BIB2" s="176"/>
      <c r="BIC2" s="176"/>
      <c r="BID2" s="176"/>
      <c r="BIE2" s="176"/>
      <c r="BIF2" s="176"/>
      <c r="BIG2" s="176"/>
      <c r="BIH2" s="176"/>
      <c r="BII2" s="176"/>
      <c r="BIJ2" s="176"/>
      <c r="BIK2" s="176"/>
      <c r="BIL2" s="176"/>
      <c r="BIM2" s="176"/>
      <c r="BIN2" s="184"/>
      <c r="BIO2" s="176"/>
      <c r="BIP2" s="176"/>
      <c r="BIQ2" s="176"/>
      <c r="BIR2" s="176"/>
      <c r="BIS2" s="176"/>
      <c r="BIT2" s="176"/>
      <c r="BIU2" s="176"/>
      <c r="BIV2" s="176"/>
      <c r="BIW2" s="176"/>
      <c r="BIX2" s="176"/>
      <c r="BIY2" s="176"/>
      <c r="BIZ2" s="176"/>
      <c r="BJA2" s="176"/>
      <c r="BJB2" s="176"/>
      <c r="BJC2" s="176"/>
      <c r="BJD2" s="184"/>
      <c r="BJE2" s="176"/>
      <c r="BJF2" s="176"/>
      <c r="BJG2" s="176"/>
      <c r="BJH2" s="176"/>
      <c r="BJI2" s="176"/>
      <c r="BJJ2" s="176"/>
      <c r="BJK2" s="176"/>
      <c r="BJL2" s="176"/>
      <c r="BJM2" s="176"/>
      <c r="BJN2" s="176"/>
      <c r="BJO2" s="176"/>
      <c r="BJP2" s="176"/>
      <c r="BJQ2" s="176"/>
      <c r="BJR2" s="176"/>
      <c r="BJS2" s="176"/>
      <c r="BJT2" s="184"/>
      <c r="BJU2" s="176"/>
      <c r="BJV2" s="176"/>
      <c r="BJW2" s="176"/>
      <c r="BJX2" s="176"/>
      <c r="BJY2" s="176"/>
      <c r="BJZ2" s="176"/>
      <c r="BKA2" s="176"/>
      <c r="BKB2" s="176"/>
      <c r="BKC2" s="176"/>
      <c r="BKD2" s="176"/>
      <c r="BKE2" s="176"/>
      <c r="BKF2" s="176"/>
      <c r="BKG2" s="176"/>
      <c r="BKH2" s="176"/>
      <c r="BKI2" s="176"/>
      <c r="BKJ2" s="184"/>
      <c r="BKK2" s="176"/>
      <c r="BKL2" s="176"/>
      <c r="BKM2" s="176"/>
      <c r="BKN2" s="176"/>
      <c r="BKO2" s="176"/>
      <c r="BKP2" s="176"/>
      <c r="BKQ2" s="176"/>
      <c r="BKR2" s="176"/>
      <c r="BKS2" s="176"/>
      <c r="BKT2" s="176"/>
      <c r="BKU2" s="176"/>
      <c r="BKV2" s="176"/>
      <c r="BKW2" s="176"/>
      <c r="BKX2" s="176"/>
      <c r="BKY2" s="176"/>
      <c r="BKZ2" s="184"/>
      <c r="BLA2" s="176"/>
      <c r="BLB2" s="176"/>
      <c r="BLC2" s="176"/>
      <c r="BLD2" s="176"/>
      <c r="BLE2" s="176"/>
      <c r="BLF2" s="176"/>
      <c r="BLG2" s="176"/>
      <c r="BLH2" s="176"/>
      <c r="BLI2" s="176"/>
      <c r="BLJ2" s="176"/>
      <c r="BLK2" s="176"/>
      <c r="BLL2" s="176"/>
      <c r="BLM2" s="176"/>
      <c r="BLN2" s="176"/>
      <c r="BLO2" s="176"/>
      <c r="BLP2" s="184"/>
      <c r="BLQ2" s="176"/>
      <c r="BLR2" s="176"/>
      <c r="BLS2" s="176"/>
      <c r="BLT2" s="176"/>
      <c r="BLU2" s="176"/>
      <c r="BLV2" s="176"/>
      <c r="BLW2" s="176"/>
      <c r="BLX2" s="176"/>
      <c r="BLY2" s="176"/>
      <c r="BLZ2" s="176"/>
      <c r="BMA2" s="176"/>
      <c r="BMB2" s="176"/>
      <c r="BMC2" s="176"/>
      <c r="BMD2" s="176"/>
      <c r="BME2" s="176"/>
      <c r="BMF2" s="184"/>
      <c r="BMG2" s="176"/>
      <c r="BMH2" s="176"/>
      <c r="BMI2" s="176"/>
      <c r="BMJ2" s="176"/>
      <c r="BMK2" s="176"/>
      <c r="BML2" s="176"/>
      <c r="BMM2" s="176"/>
      <c r="BMN2" s="176"/>
      <c r="BMO2" s="176"/>
      <c r="BMP2" s="176"/>
      <c r="BMQ2" s="176"/>
      <c r="BMR2" s="176"/>
      <c r="BMS2" s="176"/>
      <c r="BMT2" s="176"/>
      <c r="BMU2" s="176"/>
      <c r="BMV2" s="184"/>
      <c r="BMW2" s="176"/>
      <c r="BMX2" s="176"/>
      <c r="BMY2" s="176"/>
      <c r="BMZ2" s="176"/>
      <c r="BNA2" s="176"/>
      <c r="BNB2" s="176"/>
      <c r="BNC2" s="176"/>
      <c r="BND2" s="176"/>
      <c r="BNE2" s="176"/>
      <c r="BNF2" s="176"/>
      <c r="BNG2" s="176"/>
      <c r="BNH2" s="176"/>
      <c r="BNI2" s="176"/>
      <c r="BNJ2" s="176"/>
      <c r="BNK2" s="176"/>
      <c r="BNL2" s="184"/>
      <c r="BNM2" s="176"/>
      <c r="BNN2" s="176"/>
      <c r="BNO2" s="176"/>
      <c r="BNP2" s="176"/>
      <c r="BNQ2" s="176"/>
      <c r="BNR2" s="176"/>
      <c r="BNS2" s="176"/>
      <c r="BNT2" s="176"/>
      <c r="BNU2" s="176"/>
      <c r="BNV2" s="176"/>
      <c r="BNW2" s="176"/>
      <c r="BNX2" s="176"/>
      <c r="BNY2" s="176"/>
      <c r="BNZ2" s="176"/>
      <c r="BOA2" s="176"/>
      <c r="BOB2" s="184"/>
      <c r="BOC2" s="176"/>
      <c r="BOD2" s="176"/>
      <c r="BOE2" s="176"/>
      <c r="BOF2" s="176"/>
      <c r="BOG2" s="176"/>
      <c r="BOH2" s="176"/>
      <c r="BOI2" s="176"/>
      <c r="BOJ2" s="176"/>
      <c r="BOK2" s="176"/>
      <c r="BOL2" s="176"/>
      <c r="BOM2" s="176"/>
      <c r="BON2" s="176"/>
      <c r="BOO2" s="176"/>
      <c r="BOP2" s="176"/>
      <c r="BOQ2" s="176"/>
      <c r="BOR2" s="184"/>
      <c r="BOS2" s="176"/>
      <c r="BOT2" s="176"/>
      <c r="BOU2" s="176"/>
      <c r="BOV2" s="176"/>
      <c r="BOW2" s="176"/>
      <c r="BOX2" s="176"/>
      <c r="BOY2" s="176"/>
      <c r="BOZ2" s="176"/>
      <c r="BPA2" s="176"/>
      <c r="BPB2" s="176"/>
      <c r="BPC2" s="176"/>
      <c r="BPD2" s="176"/>
      <c r="BPE2" s="176"/>
      <c r="BPF2" s="176"/>
      <c r="BPG2" s="176"/>
      <c r="BPH2" s="184"/>
      <c r="BPI2" s="176"/>
      <c r="BPJ2" s="176"/>
      <c r="BPK2" s="176"/>
      <c r="BPL2" s="176"/>
      <c r="BPM2" s="176"/>
      <c r="BPN2" s="176"/>
      <c r="BPO2" s="176"/>
      <c r="BPP2" s="176"/>
      <c r="BPQ2" s="176"/>
      <c r="BPR2" s="176"/>
      <c r="BPS2" s="176"/>
      <c r="BPT2" s="176"/>
      <c r="BPU2" s="176"/>
      <c r="BPV2" s="176"/>
      <c r="BPW2" s="176"/>
      <c r="BPX2" s="184"/>
      <c r="BPY2" s="176"/>
      <c r="BPZ2" s="176"/>
      <c r="BQA2" s="176"/>
      <c r="BQB2" s="176"/>
      <c r="BQC2" s="176"/>
      <c r="BQD2" s="176"/>
      <c r="BQE2" s="176"/>
      <c r="BQF2" s="176"/>
      <c r="BQG2" s="176"/>
      <c r="BQH2" s="176"/>
      <c r="BQI2" s="176"/>
      <c r="BQJ2" s="176"/>
      <c r="BQK2" s="176"/>
      <c r="BQL2" s="176"/>
      <c r="BQM2" s="176"/>
      <c r="BQN2" s="184"/>
      <c r="BQO2" s="176"/>
      <c r="BQP2" s="176"/>
      <c r="BQQ2" s="176"/>
      <c r="BQR2" s="176"/>
      <c r="BQS2" s="176"/>
      <c r="BQT2" s="176"/>
      <c r="BQU2" s="176"/>
      <c r="BQV2" s="176"/>
      <c r="BQW2" s="176"/>
      <c r="BQX2" s="176"/>
      <c r="BQY2" s="176"/>
      <c r="BQZ2" s="176"/>
      <c r="BRA2" s="176"/>
      <c r="BRB2" s="176"/>
      <c r="BRC2" s="176"/>
      <c r="BRD2" s="184"/>
      <c r="BRE2" s="176"/>
      <c r="BRF2" s="176"/>
      <c r="BRG2" s="176"/>
      <c r="BRH2" s="176"/>
      <c r="BRI2" s="176"/>
      <c r="BRJ2" s="176"/>
      <c r="BRK2" s="176"/>
      <c r="BRL2" s="176"/>
      <c r="BRM2" s="176"/>
      <c r="BRN2" s="176"/>
      <c r="BRO2" s="176"/>
      <c r="BRP2" s="176"/>
      <c r="BRQ2" s="176"/>
      <c r="BRR2" s="176"/>
      <c r="BRS2" s="176"/>
      <c r="BRT2" s="184"/>
      <c r="BRU2" s="176"/>
      <c r="BRV2" s="176"/>
      <c r="BRW2" s="176"/>
      <c r="BRX2" s="176"/>
      <c r="BRY2" s="176"/>
      <c r="BRZ2" s="176"/>
      <c r="BSA2" s="176"/>
      <c r="BSB2" s="176"/>
      <c r="BSC2" s="176"/>
      <c r="BSD2" s="176"/>
      <c r="BSE2" s="176"/>
      <c r="BSF2" s="176"/>
      <c r="BSG2" s="176"/>
      <c r="BSH2" s="176"/>
      <c r="BSI2" s="176"/>
      <c r="BSJ2" s="184"/>
      <c r="BSK2" s="176"/>
      <c r="BSL2" s="176"/>
      <c r="BSM2" s="176"/>
      <c r="BSN2" s="176"/>
      <c r="BSO2" s="176"/>
      <c r="BSP2" s="176"/>
      <c r="BSQ2" s="176"/>
      <c r="BSR2" s="176"/>
      <c r="BSS2" s="176"/>
      <c r="BST2" s="176"/>
      <c r="BSU2" s="176"/>
      <c r="BSV2" s="176"/>
      <c r="BSW2" s="176"/>
      <c r="BSX2" s="176"/>
      <c r="BSY2" s="176"/>
      <c r="BSZ2" s="184"/>
      <c r="BTA2" s="176"/>
      <c r="BTB2" s="176"/>
      <c r="BTC2" s="176"/>
      <c r="BTD2" s="176"/>
      <c r="BTE2" s="176"/>
      <c r="BTF2" s="176"/>
      <c r="BTG2" s="176"/>
      <c r="BTH2" s="176"/>
      <c r="BTI2" s="176"/>
      <c r="BTJ2" s="176"/>
      <c r="BTK2" s="176"/>
      <c r="BTL2" s="176"/>
      <c r="BTM2" s="176"/>
      <c r="BTN2" s="176"/>
      <c r="BTO2" s="176"/>
      <c r="BTP2" s="184"/>
      <c r="BTQ2" s="176"/>
      <c r="BTR2" s="176"/>
      <c r="BTS2" s="176"/>
      <c r="BTT2" s="176"/>
      <c r="BTU2" s="176"/>
      <c r="BTV2" s="176"/>
      <c r="BTW2" s="176"/>
      <c r="BTX2" s="176"/>
      <c r="BTY2" s="176"/>
      <c r="BTZ2" s="176"/>
      <c r="BUA2" s="176"/>
      <c r="BUB2" s="176"/>
      <c r="BUC2" s="176"/>
      <c r="BUD2" s="176"/>
      <c r="BUE2" s="176"/>
      <c r="BUF2" s="184"/>
      <c r="BUG2" s="176"/>
      <c r="BUH2" s="176"/>
      <c r="BUI2" s="176"/>
      <c r="BUJ2" s="176"/>
      <c r="BUK2" s="176"/>
      <c r="BUL2" s="176"/>
      <c r="BUM2" s="176"/>
      <c r="BUN2" s="176"/>
      <c r="BUO2" s="176"/>
      <c r="BUP2" s="176"/>
      <c r="BUQ2" s="176"/>
      <c r="BUR2" s="176"/>
      <c r="BUS2" s="176"/>
      <c r="BUT2" s="176"/>
      <c r="BUU2" s="176"/>
      <c r="BUV2" s="184"/>
      <c r="BUW2" s="176"/>
      <c r="BUX2" s="176"/>
      <c r="BUY2" s="176"/>
      <c r="BUZ2" s="176"/>
      <c r="BVA2" s="176"/>
      <c r="BVB2" s="176"/>
      <c r="BVC2" s="176"/>
      <c r="BVD2" s="176"/>
      <c r="BVE2" s="176"/>
      <c r="BVF2" s="176"/>
      <c r="BVG2" s="176"/>
      <c r="BVH2" s="176"/>
      <c r="BVI2" s="176"/>
      <c r="BVJ2" s="176"/>
      <c r="BVK2" s="176"/>
      <c r="BVL2" s="184"/>
      <c r="BVM2" s="176"/>
      <c r="BVN2" s="176"/>
      <c r="BVO2" s="176"/>
      <c r="BVP2" s="176"/>
      <c r="BVQ2" s="176"/>
      <c r="BVR2" s="176"/>
      <c r="BVS2" s="176"/>
      <c r="BVT2" s="176"/>
      <c r="BVU2" s="176"/>
      <c r="BVV2" s="176"/>
      <c r="BVW2" s="176"/>
      <c r="BVX2" s="176"/>
      <c r="BVY2" s="176"/>
      <c r="BVZ2" s="176"/>
      <c r="BWA2" s="176"/>
      <c r="BWB2" s="184"/>
      <c r="BWC2" s="176"/>
      <c r="BWD2" s="176"/>
      <c r="BWE2" s="176"/>
      <c r="BWF2" s="176"/>
      <c r="BWG2" s="176"/>
      <c r="BWH2" s="176"/>
      <c r="BWI2" s="176"/>
      <c r="BWJ2" s="176"/>
      <c r="BWK2" s="176"/>
      <c r="BWL2" s="176"/>
      <c r="BWM2" s="176"/>
      <c r="BWN2" s="176"/>
      <c r="BWO2" s="176"/>
      <c r="BWP2" s="176"/>
      <c r="BWQ2" s="176"/>
      <c r="BWR2" s="184"/>
      <c r="BWS2" s="176"/>
      <c r="BWT2" s="176"/>
      <c r="BWU2" s="176"/>
      <c r="BWV2" s="176"/>
      <c r="BWW2" s="176"/>
      <c r="BWX2" s="176"/>
      <c r="BWY2" s="176"/>
      <c r="BWZ2" s="176"/>
      <c r="BXA2" s="176"/>
      <c r="BXB2" s="176"/>
      <c r="BXC2" s="176"/>
      <c r="BXD2" s="176"/>
      <c r="BXE2" s="176"/>
      <c r="BXF2" s="176"/>
      <c r="BXG2" s="176"/>
      <c r="BXH2" s="184"/>
      <c r="BXI2" s="176"/>
      <c r="BXJ2" s="176"/>
      <c r="BXK2" s="176"/>
      <c r="BXL2" s="176"/>
      <c r="BXM2" s="176"/>
      <c r="BXN2" s="176"/>
      <c r="BXO2" s="176"/>
      <c r="BXP2" s="176"/>
      <c r="BXQ2" s="176"/>
      <c r="BXR2" s="176"/>
      <c r="BXS2" s="176"/>
      <c r="BXT2" s="176"/>
      <c r="BXU2" s="176"/>
      <c r="BXV2" s="176"/>
      <c r="BXW2" s="176"/>
      <c r="BXX2" s="184"/>
      <c r="BXY2" s="176"/>
      <c r="BXZ2" s="176"/>
      <c r="BYA2" s="176"/>
      <c r="BYB2" s="176"/>
      <c r="BYC2" s="176"/>
      <c r="BYD2" s="176"/>
      <c r="BYE2" s="176"/>
      <c r="BYF2" s="176"/>
      <c r="BYG2" s="176"/>
      <c r="BYH2" s="176"/>
      <c r="BYI2" s="176"/>
      <c r="BYJ2" s="176"/>
      <c r="BYK2" s="176"/>
      <c r="BYL2" s="176"/>
      <c r="BYM2" s="176"/>
      <c r="BYN2" s="184"/>
      <c r="BYO2" s="176"/>
      <c r="BYP2" s="176"/>
      <c r="BYQ2" s="176"/>
      <c r="BYR2" s="176"/>
      <c r="BYS2" s="176"/>
      <c r="BYT2" s="176"/>
      <c r="BYU2" s="176"/>
      <c r="BYV2" s="176"/>
      <c r="BYW2" s="176"/>
      <c r="BYX2" s="176"/>
      <c r="BYY2" s="176"/>
      <c r="BYZ2" s="176"/>
      <c r="BZA2" s="176"/>
      <c r="BZB2" s="176"/>
      <c r="BZC2" s="176"/>
      <c r="BZD2" s="184"/>
      <c r="BZE2" s="176"/>
      <c r="BZF2" s="176"/>
      <c r="BZG2" s="176"/>
      <c r="BZH2" s="176"/>
      <c r="BZI2" s="176"/>
      <c r="BZJ2" s="176"/>
      <c r="BZK2" s="176"/>
      <c r="BZL2" s="176"/>
      <c r="BZM2" s="176"/>
      <c r="BZN2" s="176"/>
      <c r="BZO2" s="176"/>
      <c r="BZP2" s="176"/>
      <c r="BZQ2" s="176"/>
      <c r="BZR2" s="176"/>
      <c r="BZS2" s="176"/>
      <c r="BZT2" s="184"/>
      <c r="BZU2" s="176"/>
      <c r="BZV2" s="176"/>
      <c r="BZW2" s="176"/>
      <c r="BZX2" s="176"/>
      <c r="BZY2" s="176"/>
      <c r="BZZ2" s="176"/>
      <c r="CAA2" s="176"/>
      <c r="CAB2" s="176"/>
      <c r="CAC2" s="176"/>
      <c r="CAD2" s="176"/>
      <c r="CAE2" s="176"/>
      <c r="CAF2" s="176"/>
      <c r="CAG2" s="176"/>
      <c r="CAH2" s="176"/>
      <c r="CAI2" s="176"/>
      <c r="CAJ2" s="184"/>
      <c r="CAK2" s="176"/>
      <c r="CAL2" s="176"/>
      <c r="CAM2" s="176"/>
      <c r="CAN2" s="176"/>
      <c r="CAO2" s="176"/>
      <c r="CAP2" s="176"/>
      <c r="CAQ2" s="176"/>
      <c r="CAR2" s="176"/>
      <c r="CAS2" s="176"/>
      <c r="CAT2" s="176"/>
      <c r="CAU2" s="176"/>
      <c r="CAV2" s="176"/>
      <c r="CAW2" s="176"/>
      <c r="CAX2" s="176"/>
      <c r="CAY2" s="176"/>
      <c r="CAZ2" s="184"/>
      <c r="CBA2" s="176"/>
      <c r="CBB2" s="176"/>
      <c r="CBC2" s="176"/>
      <c r="CBD2" s="176"/>
      <c r="CBE2" s="176"/>
      <c r="CBF2" s="176"/>
      <c r="CBG2" s="176"/>
      <c r="CBH2" s="176"/>
      <c r="CBI2" s="176"/>
      <c r="CBJ2" s="176"/>
      <c r="CBK2" s="176"/>
      <c r="CBL2" s="176"/>
      <c r="CBM2" s="176"/>
      <c r="CBN2" s="176"/>
      <c r="CBO2" s="176"/>
      <c r="CBP2" s="184"/>
      <c r="CBQ2" s="176"/>
      <c r="CBR2" s="176"/>
      <c r="CBS2" s="176"/>
      <c r="CBT2" s="176"/>
      <c r="CBU2" s="176"/>
      <c r="CBV2" s="176"/>
      <c r="CBW2" s="176"/>
      <c r="CBX2" s="176"/>
      <c r="CBY2" s="176"/>
      <c r="CBZ2" s="176"/>
      <c r="CCA2" s="176"/>
      <c r="CCB2" s="176"/>
      <c r="CCC2" s="176"/>
      <c r="CCD2" s="176"/>
      <c r="CCE2" s="176"/>
      <c r="CCF2" s="184"/>
      <c r="CCG2" s="176"/>
      <c r="CCH2" s="176"/>
      <c r="CCI2" s="176"/>
      <c r="CCJ2" s="176"/>
      <c r="CCK2" s="176"/>
      <c r="CCL2" s="176"/>
      <c r="CCM2" s="176"/>
      <c r="CCN2" s="176"/>
      <c r="CCO2" s="176"/>
      <c r="CCP2" s="176"/>
      <c r="CCQ2" s="176"/>
      <c r="CCR2" s="176"/>
      <c r="CCS2" s="176"/>
      <c r="CCT2" s="176"/>
      <c r="CCU2" s="176"/>
      <c r="CCV2" s="184"/>
      <c r="CCW2" s="176"/>
      <c r="CCX2" s="176"/>
      <c r="CCY2" s="176"/>
      <c r="CCZ2" s="176"/>
      <c r="CDA2" s="176"/>
      <c r="CDB2" s="176"/>
      <c r="CDC2" s="176"/>
      <c r="CDD2" s="176"/>
      <c r="CDE2" s="176"/>
      <c r="CDF2" s="176"/>
      <c r="CDG2" s="176"/>
      <c r="CDH2" s="176"/>
      <c r="CDI2" s="176"/>
      <c r="CDJ2" s="176"/>
      <c r="CDK2" s="176"/>
      <c r="CDL2" s="184"/>
      <c r="CDM2" s="176"/>
      <c r="CDN2" s="176"/>
      <c r="CDO2" s="176"/>
      <c r="CDP2" s="176"/>
      <c r="CDQ2" s="176"/>
      <c r="CDR2" s="176"/>
      <c r="CDS2" s="176"/>
      <c r="CDT2" s="176"/>
      <c r="CDU2" s="176"/>
      <c r="CDV2" s="176"/>
      <c r="CDW2" s="176"/>
      <c r="CDX2" s="176"/>
      <c r="CDY2" s="176"/>
      <c r="CDZ2" s="176"/>
      <c r="CEA2" s="176"/>
      <c r="CEB2" s="184"/>
      <c r="CEC2" s="176"/>
      <c r="CED2" s="176"/>
      <c r="CEE2" s="176"/>
      <c r="CEF2" s="176"/>
      <c r="CEG2" s="176"/>
      <c r="CEH2" s="176"/>
      <c r="CEI2" s="176"/>
      <c r="CEJ2" s="176"/>
      <c r="CEK2" s="176"/>
      <c r="CEL2" s="176"/>
      <c r="CEM2" s="176"/>
      <c r="CEN2" s="176"/>
      <c r="CEO2" s="176"/>
      <c r="CEP2" s="176"/>
      <c r="CEQ2" s="176"/>
      <c r="CER2" s="184"/>
      <c r="CES2" s="176"/>
      <c r="CET2" s="176"/>
      <c r="CEU2" s="176"/>
      <c r="CEV2" s="176"/>
      <c r="CEW2" s="176"/>
      <c r="CEX2" s="176"/>
      <c r="CEY2" s="176"/>
      <c r="CEZ2" s="176"/>
      <c r="CFA2" s="176"/>
      <c r="CFB2" s="176"/>
      <c r="CFC2" s="176"/>
      <c r="CFD2" s="176"/>
      <c r="CFE2" s="176"/>
      <c r="CFF2" s="176"/>
      <c r="CFG2" s="176"/>
      <c r="CFH2" s="184"/>
      <c r="CFI2" s="176"/>
      <c r="CFJ2" s="176"/>
      <c r="CFK2" s="176"/>
      <c r="CFL2" s="176"/>
      <c r="CFM2" s="176"/>
      <c r="CFN2" s="176"/>
      <c r="CFO2" s="176"/>
      <c r="CFP2" s="176"/>
      <c r="CFQ2" s="176"/>
      <c r="CFR2" s="176"/>
      <c r="CFS2" s="176"/>
      <c r="CFT2" s="176"/>
      <c r="CFU2" s="176"/>
      <c r="CFV2" s="176"/>
      <c r="CFW2" s="176"/>
      <c r="CFX2" s="184"/>
      <c r="CFY2" s="176"/>
      <c r="CFZ2" s="176"/>
      <c r="CGA2" s="176"/>
      <c r="CGB2" s="176"/>
      <c r="CGC2" s="176"/>
      <c r="CGD2" s="176"/>
      <c r="CGE2" s="176"/>
      <c r="CGF2" s="176"/>
      <c r="CGG2" s="176"/>
      <c r="CGH2" s="176"/>
      <c r="CGI2" s="176"/>
      <c r="CGJ2" s="176"/>
      <c r="CGK2" s="176"/>
      <c r="CGL2" s="176"/>
      <c r="CGM2" s="176"/>
      <c r="CGN2" s="184"/>
      <c r="CGO2" s="176"/>
      <c r="CGP2" s="176"/>
      <c r="CGQ2" s="176"/>
      <c r="CGR2" s="176"/>
      <c r="CGS2" s="176"/>
      <c r="CGT2" s="176"/>
      <c r="CGU2" s="176"/>
      <c r="CGV2" s="176"/>
      <c r="CGW2" s="176"/>
      <c r="CGX2" s="176"/>
      <c r="CGY2" s="176"/>
      <c r="CGZ2" s="176"/>
      <c r="CHA2" s="176"/>
      <c r="CHB2" s="176"/>
      <c r="CHC2" s="176"/>
      <c r="CHD2" s="184"/>
      <c r="CHE2" s="176"/>
      <c r="CHF2" s="176"/>
      <c r="CHG2" s="176"/>
      <c r="CHH2" s="176"/>
      <c r="CHI2" s="176"/>
      <c r="CHJ2" s="176"/>
      <c r="CHK2" s="176"/>
      <c r="CHL2" s="176"/>
      <c r="CHM2" s="176"/>
      <c r="CHN2" s="176"/>
      <c r="CHO2" s="176"/>
      <c r="CHP2" s="176"/>
      <c r="CHQ2" s="176"/>
      <c r="CHR2" s="176"/>
      <c r="CHS2" s="176"/>
      <c r="CHT2" s="184"/>
      <c r="CHU2" s="176"/>
      <c r="CHV2" s="176"/>
      <c r="CHW2" s="176"/>
      <c r="CHX2" s="176"/>
      <c r="CHY2" s="176"/>
      <c r="CHZ2" s="176"/>
      <c r="CIA2" s="176"/>
      <c r="CIB2" s="176"/>
      <c r="CIC2" s="176"/>
      <c r="CID2" s="176"/>
      <c r="CIE2" s="176"/>
      <c r="CIF2" s="176"/>
      <c r="CIG2" s="176"/>
      <c r="CIH2" s="176"/>
      <c r="CII2" s="176"/>
      <c r="CIJ2" s="184"/>
      <c r="CIK2" s="176"/>
      <c r="CIL2" s="176"/>
      <c r="CIM2" s="176"/>
      <c r="CIN2" s="176"/>
      <c r="CIO2" s="176"/>
      <c r="CIP2" s="176"/>
      <c r="CIQ2" s="176"/>
      <c r="CIR2" s="176"/>
      <c r="CIS2" s="176"/>
      <c r="CIT2" s="176"/>
      <c r="CIU2" s="176"/>
      <c r="CIV2" s="176"/>
      <c r="CIW2" s="176"/>
      <c r="CIX2" s="176"/>
      <c r="CIY2" s="176"/>
      <c r="CIZ2" s="184"/>
      <c r="CJA2" s="176"/>
      <c r="CJB2" s="176"/>
      <c r="CJC2" s="176"/>
      <c r="CJD2" s="176"/>
      <c r="CJE2" s="176"/>
      <c r="CJF2" s="176"/>
      <c r="CJG2" s="176"/>
      <c r="CJH2" s="176"/>
      <c r="CJI2" s="176"/>
      <c r="CJJ2" s="176"/>
      <c r="CJK2" s="176"/>
      <c r="CJL2" s="176"/>
      <c r="CJM2" s="176"/>
      <c r="CJN2" s="176"/>
      <c r="CJO2" s="176"/>
      <c r="CJP2" s="184"/>
      <c r="CJQ2" s="176"/>
      <c r="CJR2" s="176"/>
      <c r="CJS2" s="176"/>
      <c r="CJT2" s="176"/>
      <c r="CJU2" s="176"/>
      <c r="CJV2" s="176"/>
      <c r="CJW2" s="176"/>
      <c r="CJX2" s="176"/>
      <c r="CJY2" s="176"/>
      <c r="CJZ2" s="176"/>
      <c r="CKA2" s="176"/>
      <c r="CKB2" s="176"/>
      <c r="CKC2" s="176"/>
      <c r="CKD2" s="176"/>
      <c r="CKE2" s="176"/>
      <c r="CKF2" s="184"/>
      <c r="CKG2" s="176"/>
      <c r="CKH2" s="176"/>
      <c r="CKI2" s="176"/>
      <c r="CKJ2" s="176"/>
      <c r="CKK2" s="176"/>
      <c r="CKL2" s="176"/>
      <c r="CKM2" s="176"/>
      <c r="CKN2" s="176"/>
      <c r="CKO2" s="176"/>
      <c r="CKP2" s="176"/>
      <c r="CKQ2" s="176"/>
      <c r="CKR2" s="176"/>
      <c r="CKS2" s="176"/>
      <c r="CKT2" s="176"/>
      <c r="CKU2" s="176"/>
      <c r="CKV2" s="184"/>
      <c r="CKW2" s="176"/>
      <c r="CKX2" s="176"/>
      <c r="CKY2" s="176"/>
      <c r="CKZ2" s="176"/>
      <c r="CLA2" s="176"/>
      <c r="CLB2" s="176"/>
      <c r="CLC2" s="176"/>
      <c r="CLD2" s="176"/>
      <c r="CLE2" s="176"/>
      <c r="CLF2" s="176"/>
      <c r="CLG2" s="176"/>
      <c r="CLH2" s="176"/>
      <c r="CLI2" s="176"/>
      <c r="CLJ2" s="176"/>
      <c r="CLK2" s="176"/>
      <c r="CLL2" s="184"/>
      <c r="CLM2" s="176"/>
      <c r="CLN2" s="176"/>
      <c r="CLO2" s="176"/>
      <c r="CLP2" s="176"/>
      <c r="CLQ2" s="176"/>
      <c r="CLR2" s="176"/>
      <c r="CLS2" s="176"/>
      <c r="CLT2" s="176"/>
      <c r="CLU2" s="176"/>
      <c r="CLV2" s="176"/>
      <c r="CLW2" s="176"/>
      <c r="CLX2" s="176"/>
      <c r="CLY2" s="176"/>
      <c r="CLZ2" s="176"/>
      <c r="CMA2" s="176"/>
      <c r="CMB2" s="184"/>
      <c r="CMC2" s="176"/>
      <c r="CMD2" s="176"/>
      <c r="CME2" s="176"/>
      <c r="CMF2" s="176"/>
      <c r="CMG2" s="176"/>
      <c r="CMH2" s="176"/>
      <c r="CMI2" s="176"/>
      <c r="CMJ2" s="176"/>
      <c r="CMK2" s="176"/>
      <c r="CML2" s="176"/>
      <c r="CMM2" s="176"/>
      <c r="CMN2" s="176"/>
      <c r="CMO2" s="176"/>
      <c r="CMP2" s="176"/>
      <c r="CMQ2" s="176"/>
      <c r="CMR2" s="184"/>
      <c r="CMS2" s="176"/>
      <c r="CMT2" s="176"/>
      <c r="CMU2" s="176"/>
      <c r="CMV2" s="176"/>
      <c r="CMW2" s="176"/>
      <c r="CMX2" s="176"/>
      <c r="CMY2" s="176"/>
      <c r="CMZ2" s="176"/>
      <c r="CNA2" s="176"/>
      <c r="CNB2" s="176"/>
      <c r="CNC2" s="176"/>
      <c r="CND2" s="176"/>
      <c r="CNE2" s="176"/>
      <c r="CNF2" s="176"/>
      <c r="CNG2" s="176"/>
      <c r="CNH2" s="184"/>
      <c r="CNI2" s="176"/>
      <c r="CNJ2" s="176"/>
      <c r="CNK2" s="176"/>
      <c r="CNL2" s="176"/>
      <c r="CNM2" s="176"/>
      <c r="CNN2" s="176"/>
      <c r="CNO2" s="176"/>
      <c r="CNP2" s="176"/>
      <c r="CNQ2" s="176"/>
      <c r="CNR2" s="176"/>
      <c r="CNS2" s="176"/>
      <c r="CNT2" s="176"/>
      <c r="CNU2" s="176"/>
      <c r="CNV2" s="176"/>
      <c r="CNW2" s="176"/>
      <c r="CNX2" s="184"/>
      <c r="CNY2" s="176"/>
      <c r="CNZ2" s="176"/>
      <c r="COA2" s="176"/>
      <c r="COB2" s="176"/>
      <c r="COC2" s="176"/>
      <c r="COD2" s="176"/>
      <c r="COE2" s="176"/>
      <c r="COF2" s="176"/>
      <c r="COG2" s="176"/>
      <c r="COH2" s="176"/>
      <c r="COI2" s="176"/>
      <c r="COJ2" s="176"/>
      <c r="COK2" s="176"/>
      <c r="COL2" s="176"/>
      <c r="COM2" s="176"/>
      <c r="CON2" s="184"/>
      <c r="COO2" s="176"/>
      <c r="COP2" s="176"/>
      <c r="COQ2" s="176"/>
      <c r="COR2" s="176"/>
      <c r="COS2" s="176"/>
      <c r="COT2" s="176"/>
      <c r="COU2" s="176"/>
      <c r="COV2" s="176"/>
      <c r="COW2" s="176"/>
      <c r="COX2" s="176"/>
      <c r="COY2" s="176"/>
      <c r="COZ2" s="176"/>
      <c r="CPA2" s="176"/>
      <c r="CPB2" s="176"/>
      <c r="CPC2" s="176"/>
      <c r="CPD2" s="184"/>
      <c r="CPE2" s="176"/>
      <c r="CPF2" s="176"/>
      <c r="CPG2" s="176"/>
      <c r="CPH2" s="176"/>
      <c r="CPI2" s="176"/>
      <c r="CPJ2" s="176"/>
      <c r="CPK2" s="176"/>
      <c r="CPL2" s="176"/>
      <c r="CPM2" s="176"/>
      <c r="CPN2" s="176"/>
      <c r="CPO2" s="176"/>
      <c r="CPP2" s="176"/>
      <c r="CPQ2" s="176"/>
      <c r="CPR2" s="176"/>
      <c r="CPS2" s="176"/>
      <c r="CPT2" s="184"/>
      <c r="CPU2" s="176"/>
      <c r="CPV2" s="176"/>
      <c r="CPW2" s="176"/>
      <c r="CPX2" s="176"/>
      <c r="CPY2" s="176"/>
      <c r="CPZ2" s="176"/>
      <c r="CQA2" s="176"/>
      <c r="CQB2" s="176"/>
      <c r="CQC2" s="176"/>
      <c r="CQD2" s="176"/>
      <c r="CQE2" s="176"/>
      <c r="CQF2" s="176"/>
      <c r="CQG2" s="176"/>
      <c r="CQH2" s="176"/>
      <c r="CQI2" s="176"/>
      <c r="CQJ2" s="184"/>
      <c r="CQK2" s="176"/>
      <c r="CQL2" s="176"/>
      <c r="CQM2" s="176"/>
      <c r="CQN2" s="176"/>
      <c r="CQO2" s="176"/>
      <c r="CQP2" s="176"/>
      <c r="CQQ2" s="176"/>
      <c r="CQR2" s="176"/>
      <c r="CQS2" s="176"/>
      <c r="CQT2" s="176"/>
      <c r="CQU2" s="176"/>
      <c r="CQV2" s="176"/>
      <c r="CQW2" s="176"/>
      <c r="CQX2" s="176"/>
      <c r="CQY2" s="176"/>
      <c r="CQZ2" s="184"/>
      <c r="CRA2" s="176"/>
      <c r="CRB2" s="176"/>
      <c r="CRC2" s="176"/>
      <c r="CRD2" s="176"/>
      <c r="CRE2" s="176"/>
      <c r="CRF2" s="176"/>
      <c r="CRG2" s="176"/>
      <c r="CRH2" s="176"/>
      <c r="CRI2" s="176"/>
      <c r="CRJ2" s="176"/>
      <c r="CRK2" s="176"/>
      <c r="CRL2" s="176"/>
      <c r="CRM2" s="176"/>
      <c r="CRN2" s="176"/>
      <c r="CRO2" s="176"/>
      <c r="CRP2" s="184"/>
      <c r="CRQ2" s="176"/>
      <c r="CRR2" s="176"/>
      <c r="CRS2" s="176"/>
      <c r="CRT2" s="176"/>
      <c r="CRU2" s="176"/>
      <c r="CRV2" s="176"/>
      <c r="CRW2" s="176"/>
      <c r="CRX2" s="176"/>
      <c r="CRY2" s="176"/>
      <c r="CRZ2" s="176"/>
      <c r="CSA2" s="176"/>
      <c r="CSB2" s="176"/>
      <c r="CSC2" s="176"/>
      <c r="CSD2" s="176"/>
      <c r="CSE2" s="176"/>
      <c r="CSF2" s="184"/>
      <c r="CSG2" s="176"/>
      <c r="CSH2" s="176"/>
      <c r="CSI2" s="176"/>
      <c r="CSJ2" s="176"/>
      <c r="CSK2" s="176"/>
      <c r="CSL2" s="176"/>
      <c r="CSM2" s="176"/>
      <c r="CSN2" s="176"/>
      <c r="CSO2" s="176"/>
      <c r="CSP2" s="176"/>
      <c r="CSQ2" s="176"/>
      <c r="CSR2" s="176"/>
      <c r="CSS2" s="176"/>
      <c r="CST2" s="176"/>
      <c r="CSU2" s="176"/>
      <c r="CSV2" s="184"/>
      <c r="CSW2" s="176"/>
      <c r="CSX2" s="176"/>
      <c r="CSY2" s="176"/>
      <c r="CSZ2" s="176"/>
      <c r="CTA2" s="176"/>
      <c r="CTB2" s="176"/>
      <c r="CTC2" s="176"/>
      <c r="CTD2" s="176"/>
      <c r="CTE2" s="176"/>
      <c r="CTF2" s="176"/>
      <c r="CTG2" s="176"/>
      <c r="CTH2" s="176"/>
      <c r="CTI2" s="176"/>
      <c r="CTJ2" s="176"/>
      <c r="CTK2" s="176"/>
      <c r="CTL2" s="184"/>
      <c r="CTM2" s="176"/>
      <c r="CTN2" s="176"/>
      <c r="CTO2" s="176"/>
      <c r="CTP2" s="176"/>
      <c r="CTQ2" s="176"/>
      <c r="CTR2" s="176"/>
      <c r="CTS2" s="176"/>
      <c r="CTT2" s="176"/>
      <c r="CTU2" s="176"/>
      <c r="CTV2" s="176"/>
      <c r="CTW2" s="176"/>
      <c r="CTX2" s="176"/>
      <c r="CTY2" s="176"/>
      <c r="CTZ2" s="176"/>
      <c r="CUA2" s="176"/>
      <c r="CUB2" s="184"/>
      <c r="CUC2" s="176"/>
      <c r="CUD2" s="176"/>
      <c r="CUE2" s="176"/>
      <c r="CUF2" s="176"/>
      <c r="CUG2" s="176"/>
      <c r="CUH2" s="176"/>
      <c r="CUI2" s="176"/>
      <c r="CUJ2" s="176"/>
      <c r="CUK2" s="176"/>
      <c r="CUL2" s="176"/>
      <c r="CUM2" s="176"/>
      <c r="CUN2" s="176"/>
      <c r="CUO2" s="176"/>
      <c r="CUP2" s="176"/>
      <c r="CUQ2" s="176"/>
      <c r="CUR2" s="184"/>
      <c r="CUS2" s="176"/>
      <c r="CUT2" s="176"/>
      <c r="CUU2" s="176"/>
      <c r="CUV2" s="176"/>
      <c r="CUW2" s="176"/>
      <c r="CUX2" s="176"/>
      <c r="CUY2" s="176"/>
      <c r="CUZ2" s="176"/>
      <c r="CVA2" s="176"/>
      <c r="CVB2" s="176"/>
      <c r="CVC2" s="176"/>
      <c r="CVD2" s="176"/>
      <c r="CVE2" s="176"/>
      <c r="CVF2" s="176"/>
      <c r="CVG2" s="176"/>
      <c r="CVH2" s="184"/>
      <c r="CVI2" s="176"/>
      <c r="CVJ2" s="176"/>
      <c r="CVK2" s="176"/>
      <c r="CVL2" s="176"/>
      <c r="CVM2" s="176"/>
      <c r="CVN2" s="176"/>
      <c r="CVO2" s="176"/>
      <c r="CVP2" s="176"/>
      <c r="CVQ2" s="176"/>
      <c r="CVR2" s="176"/>
      <c r="CVS2" s="176"/>
      <c r="CVT2" s="176"/>
      <c r="CVU2" s="176"/>
      <c r="CVV2" s="176"/>
      <c r="CVW2" s="176"/>
      <c r="CVX2" s="184"/>
      <c r="CVY2" s="176"/>
      <c r="CVZ2" s="176"/>
      <c r="CWA2" s="176"/>
      <c r="CWB2" s="176"/>
      <c r="CWC2" s="176"/>
      <c r="CWD2" s="176"/>
      <c r="CWE2" s="176"/>
      <c r="CWF2" s="176"/>
      <c r="CWG2" s="176"/>
      <c r="CWH2" s="176"/>
      <c r="CWI2" s="176"/>
      <c r="CWJ2" s="176"/>
      <c r="CWK2" s="176"/>
      <c r="CWL2" s="176"/>
      <c r="CWM2" s="176"/>
      <c r="CWN2" s="184"/>
      <c r="CWO2" s="176"/>
      <c r="CWP2" s="176"/>
      <c r="CWQ2" s="176"/>
      <c r="CWR2" s="176"/>
      <c r="CWS2" s="176"/>
      <c r="CWT2" s="176"/>
      <c r="CWU2" s="176"/>
      <c r="CWV2" s="176"/>
      <c r="CWW2" s="176"/>
      <c r="CWX2" s="176"/>
      <c r="CWY2" s="176"/>
      <c r="CWZ2" s="176"/>
      <c r="CXA2" s="176"/>
      <c r="CXB2" s="176"/>
      <c r="CXC2" s="176"/>
      <c r="CXD2" s="184"/>
      <c r="CXE2" s="176"/>
      <c r="CXF2" s="176"/>
      <c r="CXG2" s="176"/>
      <c r="CXH2" s="176"/>
      <c r="CXI2" s="176"/>
      <c r="CXJ2" s="176"/>
      <c r="CXK2" s="176"/>
      <c r="CXL2" s="176"/>
      <c r="CXM2" s="176"/>
      <c r="CXN2" s="176"/>
      <c r="CXO2" s="176"/>
      <c r="CXP2" s="176"/>
      <c r="CXQ2" s="176"/>
      <c r="CXR2" s="176"/>
      <c r="CXS2" s="176"/>
      <c r="CXT2" s="184"/>
      <c r="CXU2" s="176"/>
      <c r="CXV2" s="176"/>
      <c r="CXW2" s="176"/>
      <c r="CXX2" s="176"/>
      <c r="CXY2" s="176"/>
      <c r="CXZ2" s="176"/>
      <c r="CYA2" s="176"/>
      <c r="CYB2" s="176"/>
      <c r="CYC2" s="176"/>
      <c r="CYD2" s="176"/>
      <c r="CYE2" s="176"/>
      <c r="CYF2" s="176"/>
      <c r="CYG2" s="176"/>
      <c r="CYH2" s="176"/>
      <c r="CYI2" s="176"/>
      <c r="CYJ2" s="184"/>
      <c r="CYK2" s="176"/>
      <c r="CYL2" s="176"/>
      <c r="CYM2" s="176"/>
      <c r="CYN2" s="176"/>
      <c r="CYO2" s="176"/>
      <c r="CYP2" s="176"/>
      <c r="CYQ2" s="176"/>
      <c r="CYR2" s="176"/>
      <c r="CYS2" s="176"/>
      <c r="CYT2" s="176"/>
      <c r="CYU2" s="176"/>
      <c r="CYV2" s="176"/>
      <c r="CYW2" s="176"/>
      <c r="CYX2" s="176"/>
      <c r="CYY2" s="176"/>
      <c r="CYZ2" s="184"/>
      <c r="CZA2" s="176"/>
      <c r="CZB2" s="176"/>
      <c r="CZC2" s="176"/>
      <c r="CZD2" s="176"/>
      <c r="CZE2" s="176"/>
      <c r="CZF2" s="176"/>
      <c r="CZG2" s="176"/>
      <c r="CZH2" s="176"/>
      <c r="CZI2" s="176"/>
      <c r="CZJ2" s="176"/>
      <c r="CZK2" s="176"/>
      <c r="CZL2" s="176"/>
      <c r="CZM2" s="176"/>
      <c r="CZN2" s="176"/>
      <c r="CZO2" s="176"/>
      <c r="CZP2" s="184"/>
      <c r="CZQ2" s="176"/>
      <c r="CZR2" s="176"/>
      <c r="CZS2" s="176"/>
      <c r="CZT2" s="176"/>
      <c r="CZU2" s="176"/>
      <c r="CZV2" s="176"/>
      <c r="CZW2" s="176"/>
      <c r="CZX2" s="176"/>
      <c r="CZY2" s="176"/>
      <c r="CZZ2" s="176"/>
      <c r="DAA2" s="176"/>
      <c r="DAB2" s="176"/>
      <c r="DAC2" s="176"/>
      <c r="DAD2" s="176"/>
      <c r="DAE2" s="176"/>
      <c r="DAF2" s="184"/>
      <c r="DAG2" s="176"/>
      <c r="DAH2" s="176"/>
      <c r="DAI2" s="176"/>
      <c r="DAJ2" s="176"/>
      <c r="DAK2" s="176"/>
      <c r="DAL2" s="176"/>
      <c r="DAM2" s="176"/>
      <c r="DAN2" s="176"/>
      <c r="DAO2" s="176"/>
      <c r="DAP2" s="176"/>
      <c r="DAQ2" s="176"/>
      <c r="DAR2" s="176"/>
      <c r="DAS2" s="176"/>
      <c r="DAT2" s="176"/>
      <c r="DAU2" s="176"/>
      <c r="DAV2" s="184"/>
      <c r="DAW2" s="176"/>
      <c r="DAX2" s="176"/>
      <c r="DAY2" s="176"/>
      <c r="DAZ2" s="176"/>
      <c r="DBA2" s="176"/>
      <c r="DBB2" s="176"/>
      <c r="DBC2" s="176"/>
      <c r="DBD2" s="176"/>
      <c r="DBE2" s="176"/>
      <c r="DBF2" s="176"/>
      <c r="DBG2" s="176"/>
      <c r="DBH2" s="176"/>
      <c r="DBI2" s="176"/>
      <c r="DBJ2" s="176"/>
      <c r="DBK2" s="176"/>
      <c r="DBL2" s="184"/>
      <c r="DBM2" s="176"/>
      <c r="DBN2" s="176"/>
      <c r="DBO2" s="176"/>
      <c r="DBP2" s="176"/>
      <c r="DBQ2" s="176"/>
      <c r="DBR2" s="176"/>
      <c r="DBS2" s="176"/>
      <c r="DBT2" s="176"/>
      <c r="DBU2" s="176"/>
      <c r="DBV2" s="176"/>
      <c r="DBW2" s="176"/>
      <c r="DBX2" s="176"/>
      <c r="DBY2" s="176"/>
      <c r="DBZ2" s="176"/>
      <c r="DCA2" s="176"/>
      <c r="DCB2" s="184"/>
      <c r="DCC2" s="176"/>
      <c r="DCD2" s="176"/>
      <c r="DCE2" s="176"/>
      <c r="DCF2" s="176"/>
      <c r="DCG2" s="176"/>
      <c r="DCH2" s="176"/>
      <c r="DCI2" s="176"/>
      <c r="DCJ2" s="176"/>
      <c r="DCK2" s="176"/>
      <c r="DCL2" s="176"/>
      <c r="DCM2" s="176"/>
      <c r="DCN2" s="176"/>
      <c r="DCO2" s="176"/>
      <c r="DCP2" s="176"/>
      <c r="DCQ2" s="176"/>
      <c r="DCR2" s="184"/>
      <c r="DCS2" s="176"/>
      <c r="DCT2" s="176"/>
      <c r="DCU2" s="176"/>
      <c r="DCV2" s="176"/>
      <c r="DCW2" s="176"/>
      <c r="DCX2" s="176"/>
      <c r="DCY2" s="176"/>
      <c r="DCZ2" s="176"/>
      <c r="DDA2" s="176"/>
      <c r="DDB2" s="176"/>
      <c r="DDC2" s="176"/>
      <c r="DDD2" s="176"/>
      <c r="DDE2" s="176"/>
      <c r="DDF2" s="176"/>
      <c r="DDG2" s="176"/>
      <c r="DDH2" s="184"/>
      <c r="DDI2" s="176"/>
      <c r="DDJ2" s="176"/>
      <c r="DDK2" s="176"/>
      <c r="DDL2" s="176"/>
      <c r="DDM2" s="176"/>
      <c r="DDN2" s="176"/>
      <c r="DDO2" s="176"/>
      <c r="DDP2" s="176"/>
      <c r="DDQ2" s="176"/>
      <c r="DDR2" s="176"/>
      <c r="DDS2" s="176"/>
      <c r="DDT2" s="176"/>
      <c r="DDU2" s="176"/>
      <c r="DDV2" s="176"/>
      <c r="DDW2" s="176"/>
      <c r="DDX2" s="184"/>
      <c r="DDY2" s="176"/>
      <c r="DDZ2" s="176"/>
      <c r="DEA2" s="176"/>
      <c r="DEB2" s="176"/>
      <c r="DEC2" s="176"/>
      <c r="DED2" s="176"/>
      <c r="DEE2" s="176"/>
      <c r="DEF2" s="176"/>
      <c r="DEG2" s="176"/>
      <c r="DEH2" s="176"/>
      <c r="DEI2" s="176"/>
      <c r="DEJ2" s="176"/>
      <c r="DEK2" s="176"/>
      <c r="DEL2" s="176"/>
      <c r="DEM2" s="176"/>
      <c r="DEN2" s="184"/>
      <c r="DEO2" s="176"/>
      <c r="DEP2" s="176"/>
      <c r="DEQ2" s="176"/>
      <c r="DER2" s="176"/>
      <c r="DES2" s="176"/>
      <c r="DET2" s="176"/>
      <c r="DEU2" s="176"/>
      <c r="DEV2" s="176"/>
      <c r="DEW2" s="176"/>
      <c r="DEX2" s="176"/>
      <c r="DEY2" s="176"/>
      <c r="DEZ2" s="176"/>
      <c r="DFA2" s="176"/>
      <c r="DFB2" s="176"/>
      <c r="DFC2" s="176"/>
      <c r="DFD2" s="184"/>
      <c r="DFE2" s="176"/>
      <c r="DFF2" s="176"/>
      <c r="DFG2" s="176"/>
      <c r="DFH2" s="176"/>
      <c r="DFI2" s="176"/>
      <c r="DFJ2" s="176"/>
      <c r="DFK2" s="176"/>
      <c r="DFL2" s="176"/>
      <c r="DFM2" s="176"/>
      <c r="DFN2" s="176"/>
      <c r="DFO2" s="176"/>
      <c r="DFP2" s="176"/>
      <c r="DFQ2" s="176"/>
      <c r="DFR2" s="176"/>
      <c r="DFS2" s="176"/>
      <c r="DFT2" s="184"/>
      <c r="DFU2" s="176"/>
      <c r="DFV2" s="176"/>
      <c r="DFW2" s="176"/>
      <c r="DFX2" s="176"/>
      <c r="DFY2" s="176"/>
      <c r="DFZ2" s="176"/>
      <c r="DGA2" s="176"/>
      <c r="DGB2" s="176"/>
      <c r="DGC2" s="176"/>
      <c r="DGD2" s="176"/>
      <c r="DGE2" s="176"/>
      <c r="DGF2" s="176"/>
      <c r="DGG2" s="176"/>
      <c r="DGH2" s="176"/>
      <c r="DGI2" s="176"/>
      <c r="DGJ2" s="184"/>
      <c r="DGK2" s="176"/>
      <c r="DGL2" s="176"/>
      <c r="DGM2" s="176"/>
      <c r="DGN2" s="176"/>
      <c r="DGO2" s="176"/>
      <c r="DGP2" s="176"/>
      <c r="DGQ2" s="176"/>
      <c r="DGR2" s="176"/>
      <c r="DGS2" s="176"/>
      <c r="DGT2" s="176"/>
      <c r="DGU2" s="176"/>
      <c r="DGV2" s="176"/>
      <c r="DGW2" s="176"/>
      <c r="DGX2" s="176"/>
      <c r="DGY2" s="176"/>
      <c r="DGZ2" s="184"/>
      <c r="DHA2" s="176"/>
      <c r="DHB2" s="176"/>
      <c r="DHC2" s="176"/>
      <c r="DHD2" s="176"/>
      <c r="DHE2" s="176"/>
      <c r="DHF2" s="176"/>
      <c r="DHG2" s="176"/>
      <c r="DHH2" s="176"/>
      <c r="DHI2" s="176"/>
      <c r="DHJ2" s="176"/>
      <c r="DHK2" s="176"/>
      <c r="DHL2" s="176"/>
      <c r="DHM2" s="176"/>
      <c r="DHN2" s="176"/>
      <c r="DHO2" s="176"/>
      <c r="DHP2" s="184"/>
      <c r="DHQ2" s="176"/>
      <c r="DHR2" s="176"/>
      <c r="DHS2" s="176"/>
      <c r="DHT2" s="176"/>
      <c r="DHU2" s="176"/>
      <c r="DHV2" s="176"/>
      <c r="DHW2" s="176"/>
      <c r="DHX2" s="176"/>
      <c r="DHY2" s="176"/>
      <c r="DHZ2" s="176"/>
      <c r="DIA2" s="176"/>
      <c r="DIB2" s="176"/>
      <c r="DIC2" s="176"/>
      <c r="DID2" s="176"/>
      <c r="DIE2" s="176"/>
      <c r="DIF2" s="184"/>
      <c r="DIG2" s="176"/>
      <c r="DIH2" s="176"/>
      <c r="DII2" s="176"/>
      <c r="DIJ2" s="176"/>
      <c r="DIK2" s="176"/>
      <c r="DIL2" s="176"/>
      <c r="DIM2" s="176"/>
      <c r="DIN2" s="176"/>
      <c r="DIO2" s="176"/>
      <c r="DIP2" s="176"/>
      <c r="DIQ2" s="176"/>
      <c r="DIR2" s="176"/>
      <c r="DIS2" s="176"/>
      <c r="DIT2" s="176"/>
      <c r="DIU2" s="176"/>
      <c r="DIV2" s="184"/>
      <c r="DIW2" s="176"/>
      <c r="DIX2" s="176"/>
      <c r="DIY2" s="176"/>
      <c r="DIZ2" s="176"/>
      <c r="DJA2" s="176"/>
      <c r="DJB2" s="176"/>
      <c r="DJC2" s="176"/>
      <c r="DJD2" s="176"/>
      <c r="DJE2" s="176"/>
      <c r="DJF2" s="176"/>
      <c r="DJG2" s="176"/>
      <c r="DJH2" s="176"/>
      <c r="DJI2" s="176"/>
      <c r="DJJ2" s="176"/>
      <c r="DJK2" s="176"/>
      <c r="DJL2" s="184"/>
      <c r="DJM2" s="176"/>
      <c r="DJN2" s="176"/>
      <c r="DJO2" s="176"/>
      <c r="DJP2" s="176"/>
      <c r="DJQ2" s="176"/>
      <c r="DJR2" s="176"/>
      <c r="DJS2" s="176"/>
      <c r="DJT2" s="176"/>
      <c r="DJU2" s="176"/>
      <c r="DJV2" s="176"/>
      <c r="DJW2" s="176"/>
      <c r="DJX2" s="176"/>
      <c r="DJY2" s="176"/>
      <c r="DJZ2" s="176"/>
      <c r="DKA2" s="176"/>
      <c r="DKB2" s="184"/>
      <c r="DKC2" s="176"/>
      <c r="DKD2" s="176"/>
      <c r="DKE2" s="176"/>
      <c r="DKF2" s="176"/>
      <c r="DKG2" s="176"/>
      <c r="DKH2" s="176"/>
      <c r="DKI2" s="176"/>
      <c r="DKJ2" s="176"/>
      <c r="DKK2" s="176"/>
      <c r="DKL2" s="176"/>
      <c r="DKM2" s="176"/>
      <c r="DKN2" s="176"/>
      <c r="DKO2" s="176"/>
      <c r="DKP2" s="176"/>
      <c r="DKQ2" s="176"/>
      <c r="DKR2" s="184"/>
      <c r="DKS2" s="176"/>
      <c r="DKT2" s="176"/>
      <c r="DKU2" s="176"/>
      <c r="DKV2" s="176"/>
      <c r="DKW2" s="176"/>
      <c r="DKX2" s="176"/>
      <c r="DKY2" s="176"/>
      <c r="DKZ2" s="176"/>
      <c r="DLA2" s="176"/>
      <c r="DLB2" s="176"/>
      <c r="DLC2" s="176"/>
      <c r="DLD2" s="176"/>
      <c r="DLE2" s="176"/>
      <c r="DLF2" s="176"/>
      <c r="DLG2" s="176"/>
      <c r="DLH2" s="184"/>
      <c r="DLI2" s="176"/>
      <c r="DLJ2" s="176"/>
      <c r="DLK2" s="176"/>
      <c r="DLL2" s="176"/>
      <c r="DLM2" s="176"/>
      <c r="DLN2" s="176"/>
      <c r="DLO2" s="176"/>
      <c r="DLP2" s="176"/>
      <c r="DLQ2" s="176"/>
      <c r="DLR2" s="176"/>
      <c r="DLS2" s="176"/>
      <c r="DLT2" s="176"/>
      <c r="DLU2" s="176"/>
      <c r="DLV2" s="176"/>
      <c r="DLW2" s="176"/>
      <c r="DLX2" s="184"/>
      <c r="DLY2" s="176"/>
      <c r="DLZ2" s="176"/>
      <c r="DMA2" s="176"/>
      <c r="DMB2" s="176"/>
      <c r="DMC2" s="176"/>
      <c r="DMD2" s="176"/>
      <c r="DME2" s="176"/>
      <c r="DMF2" s="176"/>
      <c r="DMG2" s="176"/>
      <c r="DMH2" s="176"/>
      <c r="DMI2" s="176"/>
      <c r="DMJ2" s="176"/>
      <c r="DMK2" s="176"/>
      <c r="DML2" s="176"/>
      <c r="DMM2" s="176"/>
      <c r="DMN2" s="184"/>
      <c r="DMO2" s="176"/>
      <c r="DMP2" s="176"/>
      <c r="DMQ2" s="176"/>
      <c r="DMR2" s="176"/>
      <c r="DMS2" s="176"/>
      <c r="DMT2" s="176"/>
      <c r="DMU2" s="176"/>
      <c r="DMV2" s="176"/>
      <c r="DMW2" s="176"/>
      <c r="DMX2" s="176"/>
      <c r="DMY2" s="176"/>
      <c r="DMZ2" s="176"/>
      <c r="DNA2" s="176"/>
      <c r="DNB2" s="176"/>
      <c r="DNC2" s="176"/>
      <c r="DND2" s="184"/>
      <c r="DNE2" s="176"/>
      <c r="DNF2" s="176"/>
      <c r="DNG2" s="176"/>
      <c r="DNH2" s="176"/>
      <c r="DNI2" s="176"/>
      <c r="DNJ2" s="176"/>
      <c r="DNK2" s="176"/>
      <c r="DNL2" s="176"/>
      <c r="DNM2" s="176"/>
      <c r="DNN2" s="176"/>
      <c r="DNO2" s="176"/>
      <c r="DNP2" s="176"/>
      <c r="DNQ2" s="176"/>
      <c r="DNR2" s="176"/>
      <c r="DNS2" s="176"/>
      <c r="DNT2" s="184"/>
      <c r="DNU2" s="176"/>
      <c r="DNV2" s="176"/>
      <c r="DNW2" s="176"/>
      <c r="DNX2" s="176"/>
      <c r="DNY2" s="176"/>
      <c r="DNZ2" s="176"/>
      <c r="DOA2" s="176"/>
      <c r="DOB2" s="176"/>
      <c r="DOC2" s="176"/>
      <c r="DOD2" s="176"/>
      <c r="DOE2" s="176"/>
      <c r="DOF2" s="176"/>
      <c r="DOG2" s="176"/>
      <c r="DOH2" s="176"/>
      <c r="DOI2" s="176"/>
      <c r="DOJ2" s="184"/>
      <c r="DOK2" s="176"/>
      <c r="DOL2" s="176"/>
      <c r="DOM2" s="176"/>
      <c r="DON2" s="176"/>
      <c r="DOO2" s="176"/>
      <c r="DOP2" s="176"/>
      <c r="DOQ2" s="176"/>
      <c r="DOR2" s="176"/>
      <c r="DOS2" s="176"/>
      <c r="DOT2" s="176"/>
      <c r="DOU2" s="176"/>
      <c r="DOV2" s="176"/>
      <c r="DOW2" s="176"/>
      <c r="DOX2" s="176"/>
      <c r="DOY2" s="176"/>
      <c r="DOZ2" s="184"/>
      <c r="DPA2" s="176"/>
      <c r="DPB2" s="176"/>
      <c r="DPC2" s="176"/>
      <c r="DPD2" s="176"/>
      <c r="DPE2" s="176"/>
      <c r="DPF2" s="176"/>
      <c r="DPG2" s="176"/>
      <c r="DPH2" s="176"/>
      <c r="DPI2" s="176"/>
      <c r="DPJ2" s="176"/>
      <c r="DPK2" s="176"/>
      <c r="DPL2" s="176"/>
      <c r="DPM2" s="176"/>
      <c r="DPN2" s="176"/>
      <c r="DPO2" s="176"/>
      <c r="DPP2" s="184"/>
      <c r="DPQ2" s="176"/>
      <c r="DPR2" s="176"/>
      <c r="DPS2" s="176"/>
      <c r="DPT2" s="176"/>
      <c r="DPU2" s="176"/>
      <c r="DPV2" s="176"/>
      <c r="DPW2" s="176"/>
      <c r="DPX2" s="176"/>
      <c r="DPY2" s="176"/>
      <c r="DPZ2" s="176"/>
      <c r="DQA2" s="176"/>
      <c r="DQB2" s="176"/>
      <c r="DQC2" s="176"/>
      <c r="DQD2" s="176"/>
      <c r="DQE2" s="176"/>
      <c r="DQF2" s="184"/>
      <c r="DQG2" s="176"/>
      <c r="DQH2" s="176"/>
      <c r="DQI2" s="176"/>
      <c r="DQJ2" s="176"/>
      <c r="DQK2" s="176"/>
      <c r="DQL2" s="176"/>
      <c r="DQM2" s="176"/>
      <c r="DQN2" s="176"/>
      <c r="DQO2" s="176"/>
      <c r="DQP2" s="176"/>
      <c r="DQQ2" s="176"/>
      <c r="DQR2" s="176"/>
      <c r="DQS2" s="176"/>
      <c r="DQT2" s="176"/>
      <c r="DQU2" s="176"/>
      <c r="DQV2" s="184"/>
      <c r="DQW2" s="176"/>
      <c r="DQX2" s="176"/>
      <c r="DQY2" s="176"/>
      <c r="DQZ2" s="176"/>
      <c r="DRA2" s="176"/>
      <c r="DRB2" s="176"/>
      <c r="DRC2" s="176"/>
      <c r="DRD2" s="176"/>
      <c r="DRE2" s="176"/>
      <c r="DRF2" s="176"/>
      <c r="DRG2" s="176"/>
      <c r="DRH2" s="176"/>
      <c r="DRI2" s="176"/>
      <c r="DRJ2" s="176"/>
      <c r="DRK2" s="176"/>
      <c r="DRL2" s="184"/>
      <c r="DRM2" s="176"/>
      <c r="DRN2" s="176"/>
      <c r="DRO2" s="176"/>
      <c r="DRP2" s="176"/>
      <c r="DRQ2" s="176"/>
      <c r="DRR2" s="176"/>
      <c r="DRS2" s="176"/>
      <c r="DRT2" s="176"/>
      <c r="DRU2" s="176"/>
      <c r="DRV2" s="176"/>
      <c r="DRW2" s="176"/>
      <c r="DRX2" s="176"/>
      <c r="DRY2" s="176"/>
      <c r="DRZ2" s="176"/>
      <c r="DSA2" s="176"/>
      <c r="DSB2" s="184"/>
      <c r="DSC2" s="176"/>
      <c r="DSD2" s="176"/>
      <c r="DSE2" s="176"/>
      <c r="DSF2" s="176"/>
      <c r="DSG2" s="176"/>
      <c r="DSH2" s="176"/>
      <c r="DSI2" s="176"/>
      <c r="DSJ2" s="176"/>
      <c r="DSK2" s="176"/>
      <c r="DSL2" s="176"/>
      <c r="DSM2" s="176"/>
      <c r="DSN2" s="176"/>
      <c r="DSO2" s="176"/>
      <c r="DSP2" s="176"/>
      <c r="DSQ2" s="176"/>
      <c r="DSR2" s="184"/>
      <c r="DSS2" s="176"/>
      <c r="DST2" s="176"/>
      <c r="DSU2" s="176"/>
      <c r="DSV2" s="176"/>
      <c r="DSW2" s="176"/>
      <c r="DSX2" s="176"/>
      <c r="DSY2" s="176"/>
      <c r="DSZ2" s="176"/>
      <c r="DTA2" s="176"/>
      <c r="DTB2" s="176"/>
      <c r="DTC2" s="176"/>
      <c r="DTD2" s="176"/>
      <c r="DTE2" s="176"/>
      <c r="DTF2" s="176"/>
      <c r="DTG2" s="176"/>
      <c r="DTH2" s="184"/>
      <c r="DTI2" s="176"/>
      <c r="DTJ2" s="176"/>
      <c r="DTK2" s="176"/>
      <c r="DTL2" s="176"/>
      <c r="DTM2" s="176"/>
      <c r="DTN2" s="176"/>
      <c r="DTO2" s="176"/>
      <c r="DTP2" s="176"/>
      <c r="DTQ2" s="176"/>
      <c r="DTR2" s="176"/>
      <c r="DTS2" s="176"/>
      <c r="DTT2" s="176"/>
      <c r="DTU2" s="176"/>
      <c r="DTV2" s="176"/>
      <c r="DTW2" s="176"/>
      <c r="DTX2" s="184"/>
      <c r="DTY2" s="176"/>
      <c r="DTZ2" s="176"/>
      <c r="DUA2" s="176"/>
      <c r="DUB2" s="176"/>
      <c r="DUC2" s="176"/>
      <c r="DUD2" s="176"/>
      <c r="DUE2" s="176"/>
      <c r="DUF2" s="176"/>
      <c r="DUG2" s="176"/>
      <c r="DUH2" s="176"/>
      <c r="DUI2" s="176"/>
      <c r="DUJ2" s="176"/>
      <c r="DUK2" s="176"/>
      <c r="DUL2" s="176"/>
      <c r="DUM2" s="176"/>
      <c r="DUN2" s="184"/>
      <c r="DUO2" s="176"/>
      <c r="DUP2" s="176"/>
      <c r="DUQ2" s="176"/>
      <c r="DUR2" s="176"/>
      <c r="DUS2" s="176"/>
      <c r="DUT2" s="176"/>
      <c r="DUU2" s="176"/>
      <c r="DUV2" s="176"/>
      <c r="DUW2" s="176"/>
      <c r="DUX2" s="176"/>
      <c r="DUY2" s="176"/>
      <c r="DUZ2" s="176"/>
      <c r="DVA2" s="176"/>
      <c r="DVB2" s="176"/>
      <c r="DVC2" s="176"/>
      <c r="DVD2" s="184"/>
      <c r="DVE2" s="176"/>
      <c r="DVF2" s="176"/>
      <c r="DVG2" s="176"/>
      <c r="DVH2" s="176"/>
      <c r="DVI2" s="176"/>
      <c r="DVJ2" s="176"/>
      <c r="DVK2" s="176"/>
      <c r="DVL2" s="176"/>
      <c r="DVM2" s="176"/>
      <c r="DVN2" s="176"/>
      <c r="DVO2" s="176"/>
      <c r="DVP2" s="176"/>
      <c r="DVQ2" s="176"/>
      <c r="DVR2" s="176"/>
      <c r="DVS2" s="176"/>
      <c r="DVT2" s="184"/>
      <c r="DVU2" s="176"/>
      <c r="DVV2" s="176"/>
      <c r="DVW2" s="176"/>
      <c r="DVX2" s="176"/>
      <c r="DVY2" s="176"/>
      <c r="DVZ2" s="176"/>
      <c r="DWA2" s="176"/>
      <c r="DWB2" s="176"/>
      <c r="DWC2" s="176"/>
      <c r="DWD2" s="176"/>
      <c r="DWE2" s="176"/>
      <c r="DWF2" s="176"/>
      <c r="DWG2" s="176"/>
      <c r="DWH2" s="176"/>
      <c r="DWI2" s="176"/>
      <c r="DWJ2" s="184"/>
      <c r="DWK2" s="176"/>
      <c r="DWL2" s="176"/>
      <c r="DWM2" s="176"/>
      <c r="DWN2" s="176"/>
      <c r="DWO2" s="176"/>
      <c r="DWP2" s="176"/>
      <c r="DWQ2" s="176"/>
      <c r="DWR2" s="176"/>
      <c r="DWS2" s="176"/>
      <c r="DWT2" s="176"/>
      <c r="DWU2" s="176"/>
      <c r="DWV2" s="176"/>
      <c r="DWW2" s="176"/>
      <c r="DWX2" s="176"/>
      <c r="DWY2" s="176"/>
      <c r="DWZ2" s="184"/>
      <c r="DXA2" s="176"/>
      <c r="DXB2" s="176"/>
      <c r="DXC2" s="176"/>
      <c r="DXD2" s="176"/>
      <c r="DXE2" s="176"/>
      <c r="DXF2" s="176"/>
      <c r="DXG2" s="176"/>
      <c r="DXH2" s="176"/>
      <c r="DXI2" s="176"/>
      <c r="DXJ2" s="176"/>
      <c r="DXK2" s="176"/>
      <c r="DXL2" s="176"/>
      <c r="DXM2" s="176"/>
      <c r="DXN2" s="176"/>
      <c r="DXO2" s="176"/>
      <c r="DXP2" s="184"/>
      <c r="DXQ2" s="176"/>
      <c r="DXR2" s="176"/>
      <c r="DXS2" s="176"/>
      <c r="DXT2" s="176"/>
      <c r="DXU2" s="176"/>
      <c r="DXV2" s="176"/>
      <c r="DXW2" s="176"/>
      <c r="DXX2" s="176"/>
      <c r="DXY2" s="176"/>
      <c r="DXZ2" s="176"/>
      <c r="DYA2" s="176"/>
      <c r="DYB2" s="176"/>
      <c r="DYC2" s="176"/>
      <c r="DYD2" s="176"/>
      <c r="DYE2" s="176"/>
      <c r="DYF2" s="184"/>
      <c r="DYG2" s="176"/>
      <c r="DYH2" s="176"/>
      <c r="DYI2" s="176"/>
      <c r="DYJ2" s="176"/>
      <c r="DYK2" s="176"/>
      <c r="DYL2" s="176"/>
      <c r="DYM2" s="176"/>
      <c r="DYN2" s="176"/>
      <c r="DYO2" s="176"/>
      <c r="DYP2" s="176"/>
      <c r="DYQ2" s="176"/>
      <c r="DYR2" s="176"/>
      <c r="DYS2" s="176"/>
      <c r="DYT2" s="176"/>
      <c r="DYU2" s="176"/>
      <c r="DYV2" s="184"/>
      <c r="DYW2" s="176"/>
      <c r="DYX2" s="176"/>
      <c r="DYY2" s="176"/>
      <c r="DYZ2" s="176"/>
      <c r="DZA2" s="176"/>
      <c r="DZB2" s="176"/>
      <c r="DZC2" s="176"/>
      <c r="DZD2" s="176"/>
      <c r="DZE2" s="176"/>
      <c r="DZF2" s="176"/>
      <c r="DZG2" s="176"/>
      <c r="DZH2" s="176"/>
      <c r="DZI2" s="176"/>
      <c r="DZJ2" s="176"/>
      <c r="DZK2" s="176"/>
      <c r="DZL2" s="184"/>
      <c r="DZM2" s="176"/>
      <c r="DZN2" s="176"/>
      <c r="DZO2" s="176"/>
      <c r="DZP2" s="176"/>
      <c r="DZQ2" s="176"/>
      <c r="DZR2" s="176"/>
      <c r="DZS2" s="176"/>
      <c r="DZT2" s="176"/>
      <c r="DZU2" s="176"/>
      <c r="DZV2" s="176"/>
      <c r="DZW2" s="176"/>
      <c r="DZX2" s="176"/>
      <c r="DZY2" s="176"/>
      <c r="DZZ2" s="176"/>
      <c r="EAA2" s="176"/>
      <c r="EAB2" s="184"/>
      <c r="EAC2" s="176"/>
      <c r="EAD2" s="176"/>
      <c r="EAE2" s="176"/>
      <c r="EAF2" s="176"/>
      <c r="EAG2" s="176"/>
      <c r="EAH2" s="176"/>
      <c r="EAI2" s="176"/>
      <c r="EAJ2" s="176"/>
      <c r="EAK2" s="176"/>
      <c r="EAL2" s="176"/>
      <c r="EAM2" s="176"/>
      <c r="EAN2" s="176"/>
      <c r="EAO2" s="176"/>
      <c r="EAP2" s="176"/>
      <c r="EAQ2" s="176"/>
      <c r="EAR2" s="184"/>
      <c r="EAS2" s="176"/>
      <c r="EAT2" s="176"/>
      <c r="EAU2" s="176"/>
      <c r="EAV2" s="176"/>
      <c r="EAW2" s="176"/>
      <c r="EAX2" s="176"/>
      <c r="EAY2" s="176"/>
      <c r="EAZ2" s="176"/>
      <c r="EBA2" s="176"/>
      <c r="EBB2" s="176"/>
      <c r="EBC2" s="176"/>
      <c r="EBD2" s="176"/>
      <c r="EBE2" s="176"/>
      <c r="EBF2" s="176"/>
      <c r="EBG2" s="176"/>
      <c r="EBH2" s="184"/>
      <c r="EBI2" s="176"/>
      <c r="EBJ2" s="176"/>
      <c r="EBK2" s="176"/>
      <c r="EBL2" s="176"/>
      <c r="EBM2" s="176"/>
      <c r="EBN2" s="176"/>
      <c r="EBO2" s="176"/>
      <c r="EBP2" s="176"/>
      <c r="EBQ2" s="176"/>
      <c r="EBR2" s="176"/>
      <c r="EBS2" s="176"/>
      <c r="EBT2" s="176"/>
      <c r="EBU2" s="176"/>
      <c r="EBV2" s="176"/>
      <c r="EBW2" s="176"/>
      <c r="EBX2" s="184"/>
      <c r="EBY2" s="176"/>
      <c r="EBZ2" s="176"/>
      <c r="ECA2" s="176"/>
      <c r="ECB2" s="176"/>
      <c r="ECC2" s="176"/>
      <c r="ECD2" s="176"/>
      <c r="ECE2" s="176"/>
      <c r="ECF2" s="176"/>
      <c r="ECG2" s="176"/>
      <c r="ECH2" s="176"/>
      <c r="ECI2" s="176"/>
      <c r="ECJ2" s="176"/>
      <c r="ECK2" s="176"/>
      <c r="ECL2" s="176"/>
      <c r="ECM2" s="176"/>
      <c r="ECN2" s="184"/>
      <c r="ECO2" s="176"/>
      <c r="ECP2" s="176"/>
      <c r="ECQ2" s="176"/>
      <c r="ECR2" s="176"/>
      <c r="ECS2" s="176"/>
      <c r="ECT2" s="176"/>
      <c r="ECU2" s="176"/>
      <c r="ECV2" s="176"/>
      <c r="ECW2" s="176"/>
      <c r="ECX2" s="176"/>
      <c r="ECY2" s="176"/>
      <c r="ECZ2" s="176"/>
      <c r="EDA2" s="176"/>
      <c r="EDB2" s="176"/>
      <c r="EDC2" s="176"/>
      <c r="EDD2" s="184"/>
      <c r="EDE2" s="176"/>
      <c r="EDF2" s="176"/>
      <c r="EDG2" s="176"/>
      <c r="EDH2" s="176"/>
      <c r="EDI2" s="176"/>
      <c r="EDJ2" s="176"/>
      <c r="EDK2" s="176"/>
      <c r="EDL2" s="176"/>
      <c r="EDM2" s="176"/>
      <c r="EDN2" s="176"/>
      <c r="EDO2" s="176"/>
      <c r="EDP2" s="176"/>
      <c r="EDQ2" s="176"/>
      <c r="EDR2" s="176"/>
      <c r="EDS2" s="176"/>
      <c r="EDT2" s="184"/>
      <c r="EDU2" s="176"/>
      <c r="EDV2" s="176"/>
      <c r="EDW2" s="176"/>
      <c r="EDX2" s="176"/>
      <c r="EDY2" s="176"/>
      <c r="EDZ2" s="176"/>
      <c r="EEA2" s="176"/>
      <c r="EEB2" s="176"/>
      <c r="EEC2" s="176"/>
      <c r="EED2" s="176"/>
      <c r="EEE2" s="176"/>
      <c r="EEF2" s="176"/>
      <c r="EEG2" s="176"/>
      <c r="EEH2" s="176"/>
      <c r="EEI2" s="176"/>
      <c r="EEJ2" s="184"/>
      <c r="EEK2" s="176"/>
      <c r="EEL2" s="176"/>
      <c r="EEM2" s="176"/>
      <c r="EEN2" s="176"/>
      <c r="EEO2" s="176"/>
      <c r="EEP2" s="176"/>
      <c r="EEQ2" s="176"/>
      <c r="EER2" s="176"/>
      <c r="EES2" s="176"/>
      <c r="EET2" s="176"/>
      <c r="EEU2" s="176"/>
      <c r="EEV2" s="176"/>
      <c r="EEW2" s="176"/>
      <c r="EEX2" s="176"/>
      <c r="EEY2" s="176"/>
      <c r="EEZ2" s="184"/>
      <c r="EFA2" s="176"/>
      <c r="EFB2" s="176"/>
      <c r="EFC2" s="176"/>
      <c r="EFD2" s="176"/>
      <c r="EFE2" s="176"/>
      <c r="EFF2" s="176"/>
      <c r="EFG2" s="176"/>
      <c r="EFH2" s="176"/>
      <c r="EFI2" s="176"/>
      <c r="EFJ2" s="176"/>
      <c r="EFK2" s="176"/>
      <c r="EFL2" s="176"/>
      <c r="EFM2" s="176"/>
      <c r="EFN2" s="176"/>
      <c r="EFO2" s="176"/>
      <c r="EFP2" s="184"/>
      <c r="EFQ2" s="176"/>
      <c r="EFR2" s="176"/>
      <c r="EFS2" s="176"/>
      <c r="EFT2" s="176"/>
      <c r="EFU2" s="176"/>
      <c r="EFV2" s="176"/>
      <c r="EFW2" s="176"/>
      <c r="EFX2" s="176"/>
      <c r="EFY2" s="176"/>
      <c r="EFZ2" s="176"/>
      <c r="EGA2" s="176"/>
      <c r="EGB2" s="176"/>
      <c r="EGC2" s="176"/>
      <c r="EGD2" s="176"/>
      <c r="EGE2" s="176"/>
      <c r="EGF2" s="184"/>
      <c r="EGG2" s="176"/>
      <c r="EGH2" s="176"/>
      <c r="EGI2" s="176"/>
      <c r="EGJ2" s="176"/>
      <c r="EGK2" s="176"/>
      <c r="EGL2" s="176"/>
      <c r="EGM2" s="176"/>
      <c r="EGN2" s="176"/>
      <c r="EGO2" s="176"/>
      <c r="EGP2" s="176"/>
      <c r="EGQ2" s="176"/>
      <c r="EGR2" s="176"/>
      <c r="EGS2" s="176"/>
      <c r="EGT2" s="176"/>
      <c r="EGU2" s="176"/>
      <c r="EGV2" s="184"/>
      <c r="EGW2" s="176"/>
      <c r="EGX2" s="176"/>
      <c r="EGY2" s="176"/>
      <c r="EGZ2" s="176"/>
      <c r="EHA2" s="176"/>
      <c r="EHB2" s="176"/>
      <c r="EHC2" s="176"/>
      <c r="EHD2" s="176"/>
      <c r="EHE2" s="176"/>
      <c r="EHF2" s="176"/>
      <c r="EHG2" s="176"/>
      <c r="EHH2" s="176"/>
      <c r="EHI2" s="176"/>
      <c r="EHJ2" s="176"/>
      <c r="EHK2" s="176"/>
      <c r="EHL2" s="184"/>
      <c r="EHM2" s="176"/>
      <c r="EHN2" s="176"/>
      <c r="EHO2" s="176"/>
      <c r="EHP2" s="176"/>
      <c r="EHQ2" s="176"/>
      <c r="EHR2" s="176"/>
      <c r="EHS2" s="176"/>
      <c r="EHT2" s="176"/>
      <c r="EHU2" s="176"/>
      <c r="EHV2" s="176"/>
      <c r="EHW2" s="176"/>
      <c r="EHX2" s="176"/>
      <c r="EHY2" s="176"/>
      <c r="EHZ2" s="176"/>
      <c r="EIA2" s="176"/>
      <c r="EIB2" s="184"/>
      <c r="EIC2" s="176"/>
      <c r="EID2" s="176"/>
      <c r="EIE2" s="176"/>
      <c r="EIF2" s="176"/>
      <c r="EIG2" s="176"/>
      <c r="EIH2" s="176"/>
      <c r="EII2" s="176"/>
      <c r="EIJ2" s="176"/>
      <c r="EIK2" s="176"/>
      <c r="EIL2" s="176"/>
      <c r="EIM2" s="176"/>
      <c r="EIN2" s="176"/>
      <c r="EIO2" s="176"/>
      <c r="EIP2" s="176"/>
      <c r="EIQ2" s="176"/>
      <c r="EIR2" s="184"/>
      <c r="EIS2" s="176"/>
      <c r="EIT2" s="176"/>
      <c r="EIU2" s="176"/>
      <c r="EIV2" s="176"/>
      <c r="EIW2" s="176"/>
      <c r="EIX2" s="176"/>
      <c r="EIY2" s="176"/>
      <c r="EIZ2" s="176"/>
      <c r="EJA2" s="176"/>
      <c r="EJB2" s="176"/>
      <c r="EJC2" s="176"/>
      <c r="EJD2" s="176"/>
      <c r="EJE2" s="176"/>
      <c r="EJF2" s="176"/>
      <c r="EJG2" s="176"/>
      <c r="EJH2" s="184"/>
      <c r="EJI2" s="176"/>
      <c r="EJJ2" s="176"/>
      <c r="EJK2" s="176"/>
      <c r="EJL2" s="176"/>
      <c r="EJM2" s="176"/>
      <c r="EJN2" s="176"/>
      <c r="EJO2" s="176"/>
      <c r="EJP2" s="176"/>
      <c r="EJQ2" s="176"/>
      <c r="EJR2" s="176"/>
      <c r="EJS2" s="176"/>
      <c r="EJT2" s="176"/>
      <c r="EJU2" s="176"/>
      <c r="EJV2" s="176"/>
      <c r="EJW2" s="176"/>
      <c r="EJX2" s="184"/>
      <c r="EJY2" s="176"/>
      <c r="EJZ2" s="176"/>
      <c r="EKA2" s="176"/>
      <c r="EKB2" s="176"/>
      <c r="EKC2" s="176"/>
      <c r="EKD2" s="176"/>
      <c r="EKE2" s="176"/>
      <c r="EKF2" s="176"/>
      <c r="EKG2" s="176"/>
      <c r="EKH2" s="176"/>
      <c r="EKI2" s="176"/>
      <c r="EKJ2" s="176"/>
      <c r="EKK2" s="176"/>
      <c r="EKL2" s="176"/>
      <c r="EKM2" s="176"/>
      <c r="EKN2" s="184"/>
      <c r="EKO2" s="176"/>
      <c r="EKP2" s="176"/>
      <c r="EKQ2" s="176"/>
      <c r="EKR2" s="176"/>
      <c r="EKS2" s="176"/>
      <c r="EKT2" s="176"/>
      <c r="EKU2" s="176"/>
      <c r="EKV2" s="176"/>
      <c r="EKW2" s="176"/>
      <c r="EKX2" s="176"/>
      <c r="EKY2" s="176"/>
      <c r="EKZ2" s="176"/>
      <c r="ELA2" s="176"/>
      <c r="ELB2" s="176"/>
      <c r="ELC2" s="176"/>
      <c r="ELD2" s="184"/>
      <c r="ELE2" s="176"/>
      <c r="ELF2" s="176"/>
      <c r="ELG2" s="176"/>
      <c r="ELH2" s="176"/>
      <c r="ELI2" s="176"/>
      <c r="ELJ2" s="176"/>
      <c r="ELK2" s="176"/>
      <c r="ELL2" s="176"/>
      <c r="ELM2" s="176"/>
      <c r="ELN2" s="176"/>
      <c r="ELO2" s="176"/>
      <c r="ELP2" s="176"/>
      <c r="ELQ2" s="176"/>
      <c r="ELR2" s="176"/>
      <c r="ELS2" s="176"/>
      <c r="ELT2" s="184"/>
      <c r="ELU2" s="176"/>
      <c r="ELV2" s="176"/>
      <c r="ELW2" s="176"/>
      <c r="ELX2" s="176"/>
      <c r="ELY2" s="176"/>
      <c r="ELZ2" s="176"/>
      <c r="EMA2" s="176"/>
      <c r="EMB2" s="176"/>
      <c r="EMC2" s="176"/>
      <c r="EMD2" s="176"/>
      <c r="EME2" s="176"/>
      <c r="EMF2" s="176"/>
      <c r="EMG2" s="176"/>
      <c r="EMH2" s="176"/>
      <c r="EMI2" s="176"/>
      <c r="EMJ2" s="184"/>
      <c r="EMK2" s="176"/>
      <c r="EML2" s="176"/>
      <c r="EMM2" s="176"/>
      <c r="EMN2" s="176"/>
      <c r="EMO2" s="176"/>
      <c r="EMP2" s="176"/>
      <c r="EMQ2" s="176"/>
      <c r="EMR2" s="176"/>
      <c r="EMS2" s="176"/>
      <c r="EMT2" s="176"/>
      <c r="EMU2" s="176"/>
      <c r="EMV2" s="176"/>
      <c r="EMW2" s="176"/>
      <c r="EMX2" s="176"/>
      <c r="EMY2" s="176"/>
      <c r="EMZ2" s="184"/>
      <c r="ENA2" s="176"/>
      <c r="ENB2" s="176"/>
      <c r="ENC2" s="176"/>
      <c r="END2" s="176"/>
      <c r="ENE2" s="176"/>
      <c r="ENF2" s="176"/>
      <c r="ENG2" s="176"/>
      <c r="ENH2" s="176"/>
      <c r="ENI2" s="176"/>
      <c r="ENJ2" s="176"/>
      <c r="ENK2" s="176"/>
      <c r="ENL2" s="176"/>
      <c r="ENM2" s="176"/>
      <c r="ENN2" s="176"/>
      <c r="ENO2" s="176"/>
      <c r="ENP2" s="184"/>
      <c r="ENQ2" s="176"/>
      <c r="ENR2" s="176"/>
      <c r="ENS2" s="176"/>
      <c r="ENT2" s="176"/>
      <c r="ENU2" s="176"/>
      <c r="ENV2" s="176"/>
      <c r="ENW2" s="176"/>
      <c r="ENX2" s="176"/>
      <c r="ENY2" s="176"/>
      <c r="ENZ2" s="176"/>
      <c r="EOA2" s="176"/>
      <c r="EOB2" s="176"/>
      <c r="EOC2" s="176"/>
      <c r="EOD2" s="176"/>
      <c r="EOE2" s="176"/>
      <c r="EOF2" s="184"/>
      <c r="EOG2" s="176"/>
      <c r="EOH2" s="176"/>
      <c r="EOI2" s="176"/>
      <c r="EOJ2" s="176"/>
      <c r="EOK2" s="176"/>
      <c r="EOL2" s="176"/>
      <c r="EOM2" s="176"/>
      <c r="EON2" s="176"/>
      <c r="EOO2" s="176"/>
      <c r="EOP2" s="176"/>
      <c r="EOQ2" s="176"/>
      <c r="EOR2" s="176"/>
      <c r="EOS2" s="176"/>
      <c r="EOT2" s="176"/>
      <c r="EOU2" s="176"/>
      <c r="EOV2" s="184"/>
      <c r="EOW2" s="176"/>
      <c r="EOX2" s="176"/>
      <c r="EOY2" s="176"/>
      <c r="EOZ2" s="176"/>
      <c r="EPA2" s="176"/>
      <c r="EPB2" s="176"/>
      <c r="EPC2" s="176"/>
      <c r="EPD2" s="176"/>
      <c r="EPE2" s="176"/>
      <c r="EPF2" s="176"/>
      <c r="EPG2" s="176"/>
      <c r="EPH2" s="176"/>
      <c r="EPI2" s="176"/>
      <c r="EPJ2" s="176"/>
      <c r="EPK2" s="176"/>
      <c r="EPL2" s="184"/>
      <c r="EPM2" s="176"/>
      <c r="EPN2" s="176"/>
      <c r="EPO2" s="176"/>
      <c r="EPP2" s="176"/>
      <c r="EPQ2" s="176"/>
      <c r="EPR2" s="176"/>
      <c r="EPS2" s="176"/>
      <c r="EPT2" s="176"/>
      <c r="EPU2" s="176"/>
      <c r="EPV2" s="176"/>
      <c r="EPW2" s="176"/>
      <c r="EPX2" s="176"/>
      <c r="EPY2" s="176"/>
      <c r="EPZ2" s="176"/>
      <c r="EQA2" s="176"/>
      <c r="EQB2" s="184"/>
      <c r="EQC2" s="176"/>
      <c r="EQD2" s="176"/>
      <c r="EQE2" s="176"/>
      <c r="EQF2" s="176"/>
      <c r="EQG2" s="176"/>
      <c r="EQH2" s="176"/>
      <c r="EQI2" s="176"/>
      <c r="EQJ2" s="176"/>
      <c r="EQK2" s="176"/>
      <c r="EQL2" s="176"/>
      <c r="EQM2" s="176"/>
      <c r="EQN2" s="176"/>
      <c r="EQO2" s="176"/>
      <c r="EQP2" s="176"/>
      <c r="EQQ2" s="176"/>
      <c r="EQR2" s="184"/>
      <c r="EQS2" s="176"/>
      <c r="EQT2" s="176"/>
      <c r="EQU2" s="176"/>
      <c r="EQV2" s="176"/>
      <c r="EQW2" s="176"/>
      <c r="EQX2" s="176"/>
      <c r="EQY2" s="176"/>
      <c r="EQZ2" s="176"/>
      <c r="ERA2" s="176"/>
      <c r="ERB2" s="176"/>
      <c r="ERC2" s="176"/>
      <c r="ERD2" s="176"/>
      <c r="ERE2" s="176"/>
      <c r="ERF2" s="176"/>
      <c r="ERG2" s="176"/>
      <c r="ERH2" s="184"/>
      <c r="ERI2" s="176"/>
      <c r="ERJ2" s="176"/>
      <c r="ERK2" s="176"/>
      <c r="ERL2" s="176"/>
      <c r="ERM2" s="176"/>
      <c r="ERN2" s="176"/>
      <c r="ERO2" s="176"/>
      <c r="ERP2" s="176"/>
      <c r="ERQ2" s="176"/>
      <c r="ERR2" s="176"/>
      <c r="ERS2" s="176"/>
      <c r="ERT2" s="176"/>
      <c r="ERU2" s="176"/>
      <c r="ERV2" s="176"/>
      <c r="ERW2" s="176"/>
      <c r="ERX2" s="184"/>
      <c r="ERY2" s="176"/>
      <c r="ERZ2" s="176"/>
      <c r="ESA2" s="176"/>
      <c r="ESB2" s="176"/>
      <c r="ESC2" s="176"/>
      <c r="ESD2" s="176"/>
      <c r="ESE2" s="176"/>
      <c r="ESF2" s="176"/>
      <c r="ESG2" s="176"/>
      <c r="ESH2" s="176"/>
      <c r="ESI2" s="176"/>
      <c r="ESJ2" s="176"/>
      <c r="ESK2" s="176"/>
      <c r="ESL2" s="176"/>
      <c r="ESM2" s="176"/>
      <c r="ESN2" s="184"/>
      <c r="ESO2" s="176"/>
      <c r="ESP2" s="176"/>
      <c r="ESQ2" s="176"/>
      <c r="ESR2" s="176"/>
      <c r="ESS2" s="176"/>
      <c r="EST2" s="176"/>
      <c r="ESU2" s="176"/>
      <c r="ESV2" s="176"/>
      <c r="ESW2" s="176"/>
      <c r="ESX2" s="176"/>
      <c r="ESY2" s="176"/>
      <c r="ESZ2" s="176"/>
      <c r="ETA2" s="176"/>
      <c r="ETB2" s="176"/>
      <c r="ETC2" s="176"/>
      <c r="ETD2" s="184"/>
      <c r="ETE2" s="176"/>
      <c r="ETF2" s="176"/>
      <c r="ETG2" s="176"/>
      <c r="ETH2" s="176"/>
      <c r="ETI2" s="176"/>
      <c r="ETJ2" s="176"/>
      <c r="ETK2" s="176"/>
      <c r="ETL2" s="176"/>
      <c r="ETM2" s="176"/>
      <c r="ETN2" s="176"/>
      <c r="ETO2" s="176"/>
      <c r="ETP2" s="176"/>
      <c r="ETQ2" s="176"/>
      <c r="ETR2" s="176"/>
      <c r="ETS2" s="176"/>
      <c r="ETT2" s="184"/>
      <c r="ETU2" s="176"/>
      <c r="ETV2" s="176"/>
      <c r="ETW2" s="176"/>
      <c r="ETX2" s="176"/>
      <c r="ETY2" s="176"/>
      <c r="ETZ2" s="176"/>
      <c r="EUA2" s="176"/>
      <c r="EUB2" s="176"/>
      <c r="EUC2" s="176"/>
      <c r="EUD2" s="176"/>
      <c r="EUE2" s="176"/>
      <c r="EUF2" s="176"/>
      <c r="EUG2" s="176"/>
      <c r="EUH2" s="176"/>
      <c r="EUI2" s="176"/>
      <c r="EUJ2" s="184"/>
      <c r="EUK2" s="176"/>
      <c r="EUL2" s="176"/>
      <c r="EUM2" s="176"/>
      <c r="EUN2" s="176"/>
      <c r="EUO2" s="176"/>
      <c r="EUP2" s="176"/>
      <c r="EUQ2" s="176"/>
      <c r="EUR2" s="176"/>
      <c r="EUS2" s="176"/>
      <c r="EUT2" s="176"/>
      <c r="EUU2" s="176"/>
      <c r="EUV2" s="176"/>
      <c r="EUW2" s="176"/>
      <c r="EUX2" s="176"/>
      <c r="EUY2" s="176"/>
      <c r="EUZ2" s="184"/>
      <c r="EVA2" s="176"/>
      <c r="EVB2" s="176"/>
      <c r="EVC2" s="176"/>
      <c r="EVD2" s="176"/>
      <c r="EVE2" s="176"/>
      <c r="EVF2" s="176"/>
      <c r="EVG2" s="176"/>
      <c r="EVH2" s="176"/>
      <c r="EVI2" s="176"/>
      <c r="EVJ2" s="176"/>
      <c r="EVK2" s="176"/>
      <c r="EVL2" s="176"/>
      <c r="EVM2" s="176"/>
      <c r="EVN2" s="176"/>
      <c r="EVO2" s="176"/>
      <c r="EVP2" s="184"/>
      <c r="EVQ2" s="176"/>
      <c r="EVR2" s="176"/>
      <c r="EVS2" s="176"/>
      <c r="EVT2" s="176"/>
      <c r="EVU2" s="176"/>
      <c r="EVV2" s="176"/>
      <c r="EVW2" s="176"/>
      <c r="EVX2" s="176"/>
      <c r="EVY2" s="176"/>
      <c r="EVZ2" s="176"/>
      <c r="EWA2" s="176"/>
      <c r="EWB2" s="176"/>
      <c r="EWC2" s="176"/>
      <c r="EWD2" s="176"/>
      <c r="EWE2" s="176"/>
      <c r="EWF2" s="184"/>
      <c r="EWG2" s="176"/>
      <c r="EWH2" s="176"/>
      <c r="EWI2" s="176"/>
      <c r="EWJ2" s="176"/>
      <c r="EWK2" s="176"/>
      <c r="EWL2" s="176"/>
      <c r="EWM2" s="176"/>
      <c r="EWN2" s="176"/>
      <c r="EWO2" s="176"/>
      <c r="EWP2" s="176"/>
      <c r="EWQ2" s="176"/>
      <c r="EWR2" s="176"/>
      <c r="EWS2" s="176"/>
      <c r="EWT2" s="176"/>
      <c r="EWU2" s="176"/>
      <c r="EWV2" s="184"/>
      <c r="EWW2" s="176"/>
      <c r="EWX2" s="176"/>
      <c r="EWY2" s="176"/>
      <c r="EWZ2" s="176"/>
      <c r="EXA2" s="176"/>
      <c r="EXB2" s="176"/>
      <c r="EXC2" s="176"/>
      <c r="EXD2" s="176"/>
      <c r="EXE2" s="176"/>
      <c r="EXF2" s="176"/>
      <c r="EXG2" s="176"/>
      <c r="EXH2" s="176"/>
      <c r="EXI2" s="176"/>
      <c r="EXJ2" s="176"/>
      <c r="EXK2" s="176"/>
      <c r="EXL2" s="184"/>
      <c r="EXM2" s="176"/>
      <c r="EXN2" s="176"/>
      <c r="EXO2" s="176"/>
      <c r="EXP2" s="176"/>
      <c r="EXQ2" s="176"/>
      <c r="EXR2" s="176"/>
      <c r="EXS2" s="176"/>
      <c r="EXT2" s="176"/>
      <c r="EXU2" s="176"/>
      <c r="EXV2" s="176"/>
      <c r="EXW2" s="176"/>
      <c r="EXX2" s="176"/>
      <c r="EXY2" s="176"/>
      <c r="EXZ2" s="176"/>
      <c r="EYA2" s="176"/>
      <c r="EYB2" s="184"/>
      <c r="EYC2" s="176"/>
      <c r="EYD2" s="176"/>
      <c r="EYE2" s="176"/>
      <c r="EYF2" s="176"/>
      <c r="EYG2" s="176"/>
      <c r="EYH2" s="176"/>
      <c r="EYI2" s="176"/>
      <c r="EYJ2" s="176"/>
      <c r="EYK2" s="176"/>
      <c r="EYL2" s="176"/>
      <c r="EYM2" s="176"/>
      <c r="EYN2" s="176"/>
      <c r="EYO2" s="176"/>
      <c r="EYP2" s="176"/>
      <c r="EYQ2" s="176"/>
      <c r="EYR2" s="184"/>
      <c r="EYS2" s="176"/>
      <c r="EYT2" s="176"/>
      <c r="EYU2" s="176"/>
      <c r="EYV2" s="176"/>
      <c r="EYW2" s="176"/>
      <c r="EYX2" s="176"/>
      <c r="EYY2" s="176"/>
      <c r="EYZ2" s="176"/>
      <c r="EZA2" s="176"/>
      <c r="EZB2" s="176"/>
      <c r="EZC2" s="176"/>
      <c r="EZD2" s="176"/>
      <c r="EZE2" s="176"/>
      <c r="EZF2" s="176"/>
      <c r="EZG2" s="176"/>
      <c r="EZH2" s="184"/>
      <c r="EZI2" s="176"/>
      <c r="EZJ2" s="176"/>
      <c r="EZK2" s="176"/>
      <c r="EZL2" s="176"/>
      <c r="EZM2" s="176"/>
      <c r="EZN2" s="176"/>
      <c r="EZO2" s="176"/>
      <c r="EZP2" s="176"/>
      <c r="EZQ2" s="176"/>
      <c r="EZR2" s="176"/>
      <c r="EZS2" s="176"/>
      <c r="EZT2" s="176"/>
      <c r="EZU2" s="176"/>
      <c r="EZV2" s="176"/>
      <c r="EZW2" s="176"/>
      <c r="EZX2" s="184"/>
      <c r="EZY2" s="176"/>
      <c r="EZZ2" s="176"/>
      <c r="FAA2" s="176"/>
      <c r="FAB2" s="176"/>
      <c r="FAC2" s="176"/>
      <c r="FAD2" s="176"/>
      <c r="FAE2" s="176"/>
      <c r="FAF2" s="176"/>
      <c r="FAG2" s="176"/>
      <c r="FAH2" s="176"/>
      <c r="FAI2" s="176"/>
      <c r="FAJ2" s="176"/>
      <c r="FAK2" s="176"/>
      <c r="FAL2" s="176"/>
      <c r="FAM2" s="176"/>
      <c r="FAN2" s="184"/>
      <c r="FAO2" s="176"/>
      <c r="FAP2" s="176"/>
      <c r="FAQ2" s="176"/>
      <c r="FAR2" s="176"/>
      <c r="FAS2" s="176"/>
      <c r="FAT2" s="176"/>
      <c r="FAU2" s="176"/>
      <c r="FAV2" s="176"/>
      <c r="FAW2" s="176"/>
      <c r="FAX2" s="176"/>
      <c r="FAY2" s="176"/>
      <c r="FAZ2" s="176"/>
      <c r="FBA2" s="176"/>
      <c r="FBB2" s="176"/>
      <c r="FBC2" s="176"/>
      <c r="FBD2" s="184"/>
      <c r="FBE2" s="176"/>
      <c r="FBF2" s="176"/>
      <c r="FBG2" s="176"/>
      <c r="FBH2" s="176"/>
      <c r="FBI2" s="176"/>
      <c r="FBJ2" s="176"/>
      <c r="FBK2" s="176"/>
      <c r="FBL2" s="176"/>
      <c r="FBM2" s="176"/>
      <c r="FBN2" s="176"/>
      <c r="FBO2" s="176"/>
      <c r="FBP2" s="176"/>
      <c r="FBQ2" s="176"/>
      <c r="FBR2" s="176"/>
      <c r="FBS2" s="176"/>
      <c r="FBT2" s="184"/>
      <c r="FBU2" s="176"/>
      <c r="FBV2" s="176"/>
      <c r="FBW2" s="176"/>
      <c r="FBX2" s="176"/>
      <c r="FBY2" s="176"/>
      <c r="FBZ2" s="176"/>
      <c r="FCA2" s="176"/>
      <c r="FCB2" s="176"/>
      <c r="FCC2" s="176"/>
      <c r="FCD2" s="176"/>
      <c r="FCE2" s="176"/>
      <c r="FCF2" s="176"/>
      <c r="FCG2" s="176"/>
      <c r="FCH2" s="176"/>
      <c r="FCI2" s="176"/>
      <c r="FCJ2" s="184"/>
      <c r="FCK2" s="176"/>
      <c r="FCL2" s="176"/>
      <c r="FCM2" s="176"/>
      <c r="FCN2" s="176"/>
      <c r="FCO2" s="176"/>
      <c r="FCP2" s="176"/>
      <c r="FCQ2" s="176"/>
      <c r="FCR2" s="176"/>
      <c r="FCS2" s="176"/>
      <c r="FCT2" s="176"/>
      <c r="FCU2" s="176"/>
      <c r="FCV2" s="176"/>
      <c r="FCW2" s="176"/>
      <c r="FCX2" s="176"/>
      <c r="FCY2" s="176"/>
      <c r="FCZ2" s="184"/>
      <c r="FDA2" s="176"/>
      <c r="FDB2" s="176"/>
      <c r="FDC2" s="176"/>
      <c r="FDD2" s="176"/>
      <c r="FDE2" s="176"/>
      <c r="FDF2" s="176"/>
      <c r="FDG2" s="176"/>
      <c r="FDH2" s="176"/>
      <c r="FDI2" s="176"/>
      <c r="FDJ2" s="176"/>
      <c r="FDK2" s="176"/>
      <c r="FDL2" s="176"/>
      <c r="FDM2" s="176"/>
      <c r="FDN2" s="176"/>
      <c r="FDO2" s="176"/>
      <c r="FDP2" s="184"/>
      <c r="FDQ2" s="176"/>
      <c r="FDR2" s="176"/>
      <c r="FDS2" s="176"/>
      <c r="FDT2" s="176"/>
      <c r="FDU2" s="176"/>
      <c r="FDV2" s="176"/>
      <c r="FDW2" s="176"/>
      <c r="FDX2" s="176"/>
      <c r="FDY2" s="176"/>
      <c r="FDZ2" s="176"/>
      <c r="FEA2" s="176"/>
      <c r="FEB2" s="176"/>
      <c r="FEC2" s="176"/>
      <c r="FED2" s="176"/>
      <c r="FEE2" s="176"/>
      <c r="FEF2" s="184"/>
      <c r="FEG2" s="176"/>
      <c r="FEH2" s="176"/>
      <c r="FEI2" s="176"/>
      <c r="FEJ2" s="176"/>
      <c r="FEK2" s="176"/>
      <c r="FEL2" s="176"/>
      <c r="FEM2" s="176"/>
      <c r="FEN2" s="176"/>
      <c r="FEO2" s="176"/>
      <c r="FEP2" s="176"/>
      <c r="FEQ2" s="176"/>
      <c r="FER2" s="176"/>
      <c r="FES2" s="176"/>
      <c r="FET2" s="176"/>
      <c r="FEU2" s="176"/>
      <c r="FEV2" s="184"/>
      <c r="FEW2" s="176"/>
      <c r="FEX2" s="176"/>
      <c r="FEY2" s="176"/>
      <c r="FEZ2" s="176"/>
      <c r="FFA2" s="176"/>
      <c r="FFB2" s="176"/>
      <c r="FFC2" s="176"/>
      <c r="FFD2" s="176"/>
      <c r="FFE2" s="176"/>
      <c r="FFF2" s="176"/>
      <c r="FFG2" s="176"/>
      <c r="FFH2" s="176"/>
      <c r="FFI2" s="176"/>
      <c r="FFJ2" s="176"/>
      <c r="FFK2" s="176"/>
      <c r="FFL2" s="184"/>
      <c r="FFM2" s="176"/>
      <c r="FFN2" s="176"/>
      <c r="FFO2" s="176"/>
      <c r="FFP2" s="176"/>
      <c r="FFQ2" s="176"/>
      <c r="FFR2" s="176"/>
      <c r="FFS2" s="176"/>
      <c r="FFT2" s="176"/>
      <c r="FFU2" s="176"/>
      <c r="FFV2" s="176"/>
      <c r="FFW2" s="176"/>
      <c r="FFX2" s="176"/>
      <c r="FFY2" s="176"/>
      <c r="FFZ2" s="176"/>
      <c r="FGA2" s="176"/>
      <c r="FGB2" s="184"/>
      <c r="FGC2" s="176"/>
      <c r="FGD2" s="176"/>
      <c r="FGE2" s="176"/>
      <c r="FGF2" s="176"/>
      <c r="FGG2" s="176"/>
      <c r="FGH2" s="176"/>
      <c r="FGI2" s="176"/>
      <c r="FGJ2" s="176"/>
      <c r="FGK2" s="176"/>
      <c r="FGL2" s="176"/>
      <c r="FGM2" s="176"/>
      <c r="FGN2" s="176"/>
      <c r="FGO2" s="176"/>
      <c r="FGP2" s="176"/>
      <c r="FGQ2" s="176"/>
      <c r="FGR2" s="184"/>
      <c r="FGS2" s="176"/>
      <c r="FGT2" s="176"/>
      <c r="FGU2" s="176"/>
      <c r="FGV2" s="176"/>
      <c r="FGW2" s="176"/>
      <c r="FGX2" s="176"/>
      <c r="FGY2" s="176"/>
      <c r="FGZ2" s="176"/>
      <c r="FHA2" s="176"/>
      <c r="FHB2" s="176"/>
      <c r="FHC2" s="176"/>
      <c r="FHD2" s="176"/>
      <c r="FHE2" s="176"/>
      <c r="FHF2" s="176"/>
      <c r="FHG2" s="176"/>
      <c r="FHH2" s="184"/>
      <c r="FHI2" s="176"/>
      <c r="FHJ2" s="176"/>
      <c r="FHK2" s="176"/>
      <c r="FHL2" s="176"/>
      <c r="FHM2" s="176"/>
      <c r="FHN2" s="176"/>
      <c r="FHO2" s="176"/>
      <c r="FHP2" s="176"/>
      <c r="FHQ2" s="176"/>
      <c r="FHR2" s="176"/>
      <c r="FHS2" s="176"/>
      <c r="FHT2" s="176"/>
      <c r="FHU2" s="176"/>
      <c r="FHV2" s="176"/>
      <c r="FHW2" s="176"/>
      <c r="FHX2" s="184"/>
      <c r="FHY2" s="176"/>
      <c r="FHZ2" s="176"/>
      <c r="FIA2" s="176"/>
      <c r="FIB2" s="176"/>
      <c r="FIC2" s="176"/>
      <c r="FID2" s="176"/>
      <c r="FIE2" s="176"/>
      <c r="FIF2" s="176"/>
      <c r="FIG2" s="176"/>
      <c r="FIH2" s="176"/>
      <c r="FII2" s="176"/>
      <c r="FIJ2" s="176"/>
      <c r="FIK2" s="176"/>
      <c r="FIL2" s="176"/>
      <c r="FIM2" s="176"/>
      <c r="FIN2" s="184"/>
      <c r="FIO2" s="176"/>
      <c r="FIP2" s="176"/>
      <c r="FIQ2" s="176"/>
      <c r="FIR2" s="176"/>
      <c r="FIS2" s="176"/>
      <c r="FIT2" s="176"/>
      <c r="FIU2" s="176"/>
      <c r="FIV2" s="176"/>
      <c r="FIW2" s="176"/>
      <c r="FIX2" s="176"/>
      <c r="FIY2" s="176"/>
      <c r="FIZ2" s="176"/>
      <c r="FJA2" s="176"/>
      <c r="FJB2" s="176"/>
      <c r="FJC2" s="176"/>
      <c r="FJD2" s="184"/>
      <c r="FJE2" s="176"/>
      <c r="FJF2" s="176"/>
      <c r="FJG2" s="176"/>
      <c r="FJH2" s="176"/>
      <c r="FJI2" s="176"/>
      <c r="FJJ2" s="176"/>
      <c r="FJK2" s="176"/>
      <c r="FJL2" s="176"/>
      <c r="FJM2" s="176"/>
      <c r="FJN2" s="176"/>
      <c r="FJO2" s="176"/>
      <c r="FJP2" s="176"/>
      <c r="FJQ2" s="176"/>
      <c r="FJR2" s="176"/>
      <c r="FJS2" s="176"/>
      <c r="FJT2" s="184"/>
      <c r="FJU2" s="176"/>
      <c r="FJV2" s="176"/>
      <c r="FJW2" s="176"/>
      <c r="FJX2" s="176"/>
      <c r="FJY2" s="176"/>
      <c r="FJZ2" s="176"/>
      <c r="FKA2" s="176"/>
      <c r="FKB2" s="176"/>
      <c r="FKC2" s="176"/>
      <c r="FKD2" s="176"/>
      <c r="FKE2" s="176"/>
      <c r="FKF2" s="176"/>
      <c r="FKG2" s="176"/>
      <c r="FKH2" s="176"/>
      <c r="FKI2" s="176"/>
      <c r="FKJ2" s="184"/>
      <c r="FKK2" s="176"/>
      <c r="FKL2" s="176"/>
      <c r="FKM2" s="176"/>
      <c r="FKN2" s="176"/>
      <c r="FKO2" s="176"/>
      <c r="FKP2" s="176"/>
      <c r="FKQ2" s="176"/>
      <c r="FKR2" s="176"/>
      <c r="FKS2" s="176"/>
      <c r="FKT2" s="176"/>
      <c r="FKU2" s="176"/>
      <c r="FKV2" s="176"/>
      <c r="FKW2" s="176"/>
      <c r="FKX2" s="176"/>
      <c r="FKY2" s="176"/>
      <c r="FKZ2" s="184"/>
      <c r="FLA2" s="176"/>
      <c r="FLB2" s="176"/>
      <c r="FLC2" s="176"/>
      <c r="FLD2" s="176"/>
      <c r="FLE2" s="176"/>
      <c r="FLF2" s="176"/>
      <c r="FLG2" s="176"/>
      <c r="FLH2" s="176"/>
      <c r="FLI2" s="176"/>
      <c r="FLJ2" s="176"/>
      <c r="FLK2" s="176"/>
      <c r="FLL2" s="176"/>
      <c r="FLM2" s="176"/>
      <c r="FLN2" s="176"/>
      <c r="FLO2" s="176"/>
      <c r="FLP2" s="184"/>
      <c r="FLQ2" s="176"/>
      <c r="FLR2" s="176"/>
      <c r="FLS2" s="176"/>
      <c r="FLT2" s="176"/>
      <c r="FLU2" s="176"/>
      <c r="FLV2" s="176"/>
      <c r="FLW2" s="176"/>
      <c r="FLX2" s="176"/>
      <c r="FLY2" s="176"/>
      <c r="FLZ2" s="176"/>
      <c r="FMA2" s="176"/>
      <c r="FMB2" s="176"/>
      <c r="FMC2" s="176"/>
      <c r="FMD2" s="176"/>
      <c r="FME2" s="176"/>
      <c r="FMF2" s="184"/>
      <c r="FMG2" s="176"/>
      <c r="FMH2" s="176"/>
      <c r="FMI2" s="176"/>
      <c r="FMJ2" s="176"/>
      <c r="FMK2" s="176"/>
      <c r="FML2" s="176"/>
      <c r="FMM2" s="176"/>
      <c r="FMN2" s="176"/>
      <c r="FMO2" s="176"/>
      <c r="FMP2" s="176"/>
      <c r="FMQ2" s="176"/>
      <c r="FMR2" s="176"/>
      <c r="FMS2" s="176"/>
      <c r="FMT2" s="176"/>
      <c r="FMU2" s="176"/>
      <c r="FMV2" s="184"/>
      <c r="FMW2" s="176"/>
      <c r="FMX2" s="176"/>
      <c r="FMY2" s="176"/>
      <c r="FMZ2" s="176"/>
      <c r="FNA2" s="176"/>
      <c r="FNB2" s="176"/>
      <c r="FNC2" s="176"/>
      <c r="FND2" s="176"/>
      <c r="FNE2" s="176"/>
      <c r="FNF2" s="176"/>
      <c r="FNG2" s="176"/>
      <c r="FNH2" s="176"/>
      <c r="FNI2" s="176"/>
      <c r="FNJ2" s="176"/>
      <c r="FNK2" s="176"/>
      <c r="FNL2" s="184"/>
      <c r="FNM2" s="176"/>
      <c r="FNN2" s="176"/>
      <c r="FNO2" s="176"/>
      <c r="FNP2" s="176"/>
      <c r="FNQ2" s="176"/>
      <c r="FNR2" s="176"/>
      <c r="FNS2" s="176"/>
      <c r="FNT2" s="176"/>
      <c r="FNU2" s="176"/>
      <c r="FNV2" s="176"/>
      <c r="FNW2" s="176"/>
      <c r="FNX2" s="176"/>
      <c r="FNY2" s="176"/>
      <c r="FNZ2" s="176"/>
      <c r="FOA2" s="176"/>
      <c r="FOB2" s="184"/>
      <c r="FOC2" s="176"/>
      <c r="FOD2" s="176"/>
      <c r="FOE2" s="176"/>
      <c r="FOF2" s="176"/>
      <c r="FOG2" s="176"/>
      <c r="FOH2" s="176"/>
      <c r="FOI2" s="176"/>
      <c r="FOJ2" s="176"/>
      <c r="FOK2" s="176"/>
      <c r="FOL2" s="176"/>
      <c r="FOM2" s="176"/>
      <c r="FON2" s="176"/>
      <c r="FOO2" s="176"/>
      <c r="FOP2" s="176"/>
      <c r="FOQ2" s="176"/>
      <c r="FOR2" s="184"/>
      <c r="FOS2" s="176"/>
      <c r="FOT2" s="176"/>
      <c r="FOU2" s="176"/>
      <c r="FOV2" s="176"/>
      <c r="FOW2" s="176"/>
      <c r="FOX2" s="176"/>
      <c r="FOY2" s="176"/>
      <c r="FOZ2" s="176"/>
      <c r="FPA2" s="176"/>
      <c r="FPB2" s="176"/>
      <c r="FPC2" s="176"/>
      <c r="FPD2" s="176"/>
      <c r="FPE2" s="176"/>
      <c r="FPF2" s="176"/>
      <c r="FPG2" s="176"/>
      <c r="FPH2" s="184"/>
      <c r="FPI2" s="176"/>
      <c r="FPJ2" s="176"/>
      <c r="FPK2" s="176"/>
      <c r="FPL2" s="176"/>
      <c r="FPM2" s="176"/>
      <c r="FPN2" s="176"/>
      <c r="FPO2" s="176"/>
      <c r="FPP2" s="176"/>
      <c r="FPQ2" s="176"/>
      <c r="FPR2" s="176"/>
      <c r="FPS2" s="176"/>
      <c r="FPT2" s="176"/>
      <c r="FPU2" s="176"/>
      <c r="FPV2" s="176"/>
      <c r="FPW2" s="176"/>
      <c r="FPX2" s="184"/>
      <c r="FPY2" s="176"/>
      <c r="FPZ2" s="176"/>
      <c r="FQA2" s="176"/>
      <c r="FQB2" s="176"/>
      <c r="FQC2" s="176"/>
      <c r="FQD2" s="176"/>
      <c r="FQE2" s="176"/>
      <c r="FQF2" s="176"/>
      <c r="FQG2" s="176"/>
      <c r="FQH2" s="176"/>
      <c r="FQI2" s="176"/>
      <c r="FQJ2" s="176"/>
      <c r="FQK2" s="176"/>
      <c r="FQL2" s="176"/>
      <c r="FQM2" s="176"/>
      <c r="FQN2" s="184"/>
      <c r="FQO2" s="176"/>
      <c r="FQP2" s="176"/>
      <c r="FQQ2" s="176"/>
      <c r="FQR2" s="176"/>
      <c r="FQS2" s="176"/>
      <c r="FQT2" s="176"/>
      <c r="FQU2" s="176"/>
      <c r="FQV2" s="176"/>
      <c r="FQW2" s="176"/>
      <c r="FQX2" s="176"/>
      <c r="FQY2" s="176"/>
      <c r="FQZ2" s="176"/>
      <c r="FRA2" s="176"/>
      <c r="FRB2" s="176"/>
      <c r="FRC2" s="176"/>
      <c r="FRD2" s="184"/>
      <c r="FRE2" s="176"/>
      <c r="FRF2" s="176"/>
      <c r="FRG2" s="176"/>
      <c r="FRH2" s="176"/>
      <c r="FRI2" s="176"/>
      <c r="FRJ2" s="176"/>
      <c r="FRK2" s="176"/>
      <c r="FRL2" s="176"/>
      <c r="FRM2" s="176"/>
      <c r="FRN2" s="176"/>
      <c r="FRO2" s="176"/>
      <c r="FRP2" s="176"/>
      <c r="FRQ2" s="176"/>
      <c r="FRR2" s="176"/>
      <c r="FRS2" s="176"/>
      <c r="FRT2" s="184"/>
      <c r="FRU2" s="176"/>
      <c r="FRV2" s="176"/>
      <c r="FRW2" s="176"/>
      <c r="FRX2" s="176"/>
      <c r="FRY2" s="176"/>
      <c r="FRZ2" s="176"/>
      <c r="FSA2" s="176"/>
      <c r="FSB2" s="176"/>
      <c r="FSC2" s="176"/>
      <c r="FSD2" s="176"/>
      <c r="FSE2" s="176"/>
      <c r="FSF2" s="176"/>
      <c r="FSG2" s="176"/>
      <c r="FSH2" s="176"/>
      <c r="FSI2" s="176"/>
      <c r="FSJ2" s="184"/>
      <c r="FSK2" s="176"/>
      <c r="FSL2" s="176"/>
      <c r="FSM2" s="176"/>
      <c r="FSN2" s="176"/>
      <c r="FSO2" s="176"/>
      <c r="FSP2" s="176"/>
      <c r="FSQ2" s="176"/>
      <c r="FSR2" s="176"/>
      <c r="FSS2" s="176"/>
      <c r="FST2" s="176"/>
      <c r="FSU2" s="176"/>
      <c r="FSV2" s="176"/>
      <c r="FSW2" s="176"/>
      <c r="FSX2" s="176"/>
      <c r="FSY2" s="176"/>
      <c r="FSZ2" s="184"/>
      <c r="FTA2" s="176"/>
      <c r="FTB2" s="176"/>
      <c r="FTC2" s="176"/>
      <c r="FTD2" s="176"/>
      <c r="FTE2" s="176"/>
      <c r="FTF2" s="176"/>
      <c r="FTG2" s="176"/>
      <c r="FTH2" s="176"/>
      <c r="FTI2" s="176"/>
      <c r="FTJ2" s="176"/>
      <c r="FTK2" s="176"/>
      <c r="FTL2" s="176"/>
      <c r="FTM2" s="176"/>
      <c r="FTN2" s="176"/>
      <c r="FTO2" s="176"/>
      <c r="FTP2" s="184"/>
      <c r="FTQ2" s="176"/>
      <c r="FTR2" s="176"/>
      <c r="FTS2" s="176"/>
      <c r="FTT2" s="176"/>
      <c r="FTU2" s="176"/>
      <c r="FTV2" s="176"/>
      <c r="FTW2" s="176"/>
      <c r="FTX2" s="176"/>
      <c r="FTY2" s="176"/>
      <c r="FTZ2" s="176"/>
      <c r="FUA2" s="176"/>
      <c r="FUB2" s="176"/>
      <c r="FUC2" s="176"/>
      <c r="FUD2" s="176"/>
      <c r="FUE2" s="176"/>
      <c r="FUF2" s="184"/>
      <c r="FUG2" s="176"/>
      <c r="FUH2" s="176"/>
      <c r="FUI2" s="176"/>
      <c r="FUJ2" s="176"/>
      <c r="FUK2" s="176"/>
      <c r="FUL2" s="176"/>
      <c r="FUM2" s="176"/>
      <c r="FUN2" s="176"/>
      <c r="FUO2" s="176"/>
      <c r="FUP2" s="176"/>
      <c r="FUQ2" s="176"/>
      <c r="FUR2" s="176"/>
      <c r="FUS2" s="176"/>
      <c r="FUT2" s="176"/>
      <c r="FUU2" s="176"/>
      <c r="FUV2" s="184"/>
      <c r="FUW2" s="176"/>
      <c r="FUX2" s="176"/>
      <c r="FUY2" s="176"/>
      <c r="FUZ2" s="176"/>
      <c r="FVA2" s="176"/>
      <c r="FVB2" s="176"/>
      <c r="FVC2" s="176"/>
      <c r="FVD2" s="176"/>
      <c r="FVE2" s="176"/>
      <c r="FVF2" s="176"/>
      <c r="FVG2" s="176"/>
      <c r="FVH2" s="176"/>
      <c r="FVI2" s="176"/>
      <c r="FVJ2" s="176"/>
      <c r="FVK2" s="176"/>
      <c r="FVL2" s="184"/>
      <c r="FVM2" s="176"/>
      <c r="FVN2" s="176"/>
      <c r="FVO2" s="176"/>
      <c r="FVP2" s="176"/>
      <c r="FVQ2" s="176"/>
      <c r="FVR2" s="176"/>
      <c r="FVS2" s="176"/>
      <c r="FVT2" s="176"/>
      <c r="FVU2" s="176"/>
      <c r="FVV2" s="176"/>
      <c r="FVW2" s="176"/>
      <c r="FVX2" s="176"/>
      <c r="FVY2" s="176"/>
      <c r="FVZ2" s="176"/>
      <c r="FWA2" s="176"/>
      <c r="FWB2" s="184"/>
      <c r="FWC2" s="176"/>
      <c r="FWD2" s="176"/>
      <c r="FWE2" s="176"/>
      <c r="FWF2" s="176"/>
      <c r="FWG2" s="176"/>
      <c r="FWH2" s="176"/>
      <c r="FWI2" s="176"/>
      <c r="FWJ2" s="176"/>
      <c r="FWK2" s="176"/>
      <c r="FWL2" s="176"/>
      <c r="FWM2" s="176"/>
      <c r="FWN2" s="176"/>
      <c r="FWO2" s="176"/>
      <c r="FWP2" s="176"/>
      <c r="FWQ2" s="176"/>
      <c r="FWR2" s="184"/>
      <c r="FWS2" s="176"/>
      <c r="FWT2" s="176"/>
      <c r="FWU2" s="176"/>
      <c r="FWV2" s="176"/>
      <c r="FWW2" s="176"/>
      <c r="FWX2" s="176"/>
      <c r="FWY2" s="176"/>
      <c r="FWZ2" s="176"/>
      <c r="FXA2" s="176"/>
      <c r="FXB2" s="176"/>
      <c r="FXC2" s="176"/>
      <c r="FXD2" s="176"/>
      <c r="FXE2" s="176"/>
      <c r="FXF2" s="176"/>
      <c r="FXG2" s="176"/>
      <c r="FXH2" s="184"/>
      <c r="FXI2" s="176"/>
      <c r="FXJ2" s="176"/>
      <c r="FXK2" s="176"/>
      <c r="FXL2" s="176"/>
      <c r="FXM2" s="176"/>
      <c r="FXN2" s="176"/>
      <c r="FXO2" s="176"/>
      <c r="FXP2" s="176"/>
      <c r="FXQ2" s="176"/>
      <c r="FXR2" s="176"/>
      <c r="FXS2" s="176"/>
      <c r="FXT2" s="176"/>
      <c r="FXU2" s="176"/>
      <c r="FXV2" s="176"/>
      <c r="FXW2" s="176"/>
      <c r="FXX2" s="184"/>
      <c r="FXY2" s="176"/>
      <c r="FXZ2" s="176"/>
      <c r="FYA2" s="176"/>
      <c r="FYB2" s="176"/>
      <c r="FYC2" s="176"/>
      <c r="FYD2" s="176"/>
      <c r="FYE2" s="176"/>
      <c r="FYF2" s="176"/>
      <c r="FYG2" s="176"/>
      <c r="FYH2" s="176"/>
      <c r="FYI2" s="176"/>
      <c r="FYJ2" s="176"/>
      <c r="FYK2" s="176"/>
      <c r="FYL2" s="176"/>
      <c r="FYM2" s="176"/>
      <c r="FYN2" s="184"/>
      <c r="FYO2" s="176"/>
      <c r="FYP2" s="176"/>
      <c r="FYQ2" s="176"/>
      <c r="FYR2" s="176"/>
      <c r="FYS2" s="176"/>
      <c r="FYT2" s="176"/>
      <c r="FYU2" s="176"/>
      <c r="FYV2" s="176"/>
      <c r="FYW2" s="176"/>
      <c r="FYX2" s="176"/>
      <c r="FYY2" s="176"/>
      <c r="FYZ2" s="176"/>
      <c r="FZA2" s="176"/>
      <c r="FZB2" s="176"/>
      <c r="FZC2" s="176"/>
      <c r="FZD2" s="184"/>
      <c r="FZE2" s="176"/>
      <c r="FZF2" s="176"/>
      <c r="FZG2" s="176"/>
      <c r="FZH2" s="176"/>
      <c r="FZI2" s="176"/>
      <c r="FZJ2" s="176"/>
      <c r="FZK2" s="176"/>
      <c r="FZL2" s="176"/>
      <c r="FZM2" s="176"/>
      <c r="FZN2" s="176"/>
      <c r="FZO2" s="176"/>
      <c r="FZP2" s="176"/>
      <c r="FZQ2" s="176"/>
      <c r="FZR2" s="176"/>
      <c r="FZS2" s="176"/>
      <c r="FZT2" s="184"/>
      <c r="FZU2" s="176"/>
      <c r="FZV2" s="176"/>
      <c r="FZW2" s="176"/>
      <c r="FZX2" s="176"/>
      <c r="FZY2" s="176"/>
      <c r="FZZ2" s="176"/>
      <c r="GAA2" s="176"/>
      <c r="GAB2" s="176"/>
      <c r="GAC2" s="176"/>
      <c r="GAD2" s="176"/>
      <c r="GAE2" s="176"/>
      <c r="GAF2" s="176"/>
      <c r="GAG2" s="176"/>
      <c r="GAH2" s="176"/>
      <c r="GAI2" s="176"/>
      <c r="GAJ2" s="184"/>
      <c r="GAK2" s="176"/>
      <c r="GAL2" s="176"/>
      <c r="GAM2" s="176"/>
      <c r="GAN2" s="176"/>
      <c r="GAO2" s="176"/>
      <c r="GAP2" s="176"/>
      <c r="GAQ2" s="176"/>
      <c r="GAR2" s="176"/>
      <c r="GAS2" s="176"/>
      <c r="GAT2" s="176"/>
      <c r="GAU2" s="176"/>
      <c r="GAV2" s="176"/>
      <c r="GAW2" s="176"/>
      <c r="GAX2" s="176"/>
      <c r="GAY2" s="176"/>
      <c r="GAZ2" s="184"/>
      <c r="GBA2" s="176"/>
      <c r="GBB2" s="176"/>
      <c r="GBC2" s="176"/>
      <c r="GBD2" s="176"/>
      <c r="GBE2" s="176"/>
      <c r="GBF2" s="176"/>
      <c r="GBG2" s="176"/>
      <c r="GBH2" s="176"/>
      <c r="GBI2" s="176"/>
      <c r="GBJ2" s="176"/>
      <c r="GBK2" s="176"/>
      <c r="GBL2" s="176"/>
      <c r="GBM2" s="176"/>
      <c r="GBN2" s="176"/>
      <c r="GBO2" s="176"/>
      <c r="GBP2" s="184"/>
      <c r="GBQ2" s="176"/>
      <c r="GBR2" s="176"/>
      <c r="GBS2" s="176"/>
      <c r="GBT2" s="176"/>
      <c r="GBU2" s="176"/>
      <c r="GBV2" s="176"/>
      <c r="GBW2" s="176"/>
      <c r="GBX2" s="176"/>
      <c r="GBY2" s="176"/>
      <c r="GBZ2" s="176"/>
      <c r="GCA2" s="176"/>
      <c r="GCB2" s="176"/>
      <c r="GCC2" s="176"/>
      <c r="GCD2" s="176"/>
      <c r="GCE2" s="176"/>
      <c r="GCF2" s="184"/>
      <c r="GCG2" s="176"/>
      <c r="GCH2" s="176"/>
      <c r="GCI2" s="176"/>
      <c r="GCJ2" s="176"/>
      <c r="GCK2" s="176"/>
      <c r="GCL2" s="176"/>
      <c r="GCM2" s="176"/>
      <c r="GCN2" s="176"/>
      <c r="GCO2" s="176"/>
      <c r="GCP2" s="176"/>
      <c r="GCQ2" s="176"/>
      <c r="GCR2" s="176"/>
      <c r="GCS2" s="176"/>
      <c r="GCT2" s="176"/>
      <c r="GCU2" s="176"/>
      <c r="GCV2" s="184"/>
      <c r="GCW2" s="176"/>
      <c r="GCX2" s="176"/>
      <c r="GCY2" s="176"/>
      <c r="GCZ2" s="176"/>
      <c r="GDA2" s="176"/>
      <c r="GDB2" s="176"/>
      <c r="GDC2" s="176"/>
      <c r="GDD2" s="176"/>
      <c r="GDE2" s="176"/>
      <c r="GDF2" s="176"/>
      <c r="GDG2" s="176"/>
      <c r="GDH2" s="176"/>
      <c r="GDI2" s="176"/>
      <c r="GDJ2" s="176"/>
      <c r="GDK2" s="176"/>
      <c r="GDL2" s="184"/>
      <c r="GDM2" s="176"/>
      <c r="GDN2" s="176"/>
      <c r="GDO2" s="176"/>
      <c r="GDP2" s="176"/>
      <c r="GDQ2" s="176"/>
      <c r="GDR2" s="176"/>
      <c r="GDS2" s="176"/>
      <c r="GDT2" s="176"/>
      <c r="GDU2" s="176"/>
      <c r="GDV2" s="176"/>
      <c r="GDW2" s="176"/>
      <c r="GDX2" s="176"/>
      <c r="GDY2" s="176"/>
      <c r="GDZ2" s="176"/>
      <c r="GEA2" s="176"/>
      <c r="GEB2" s="184"/>
      <c r="GEC2" s="176"/>
      <c r="GED2" s="176"/>
      <c r="GEE2" s="176"/>
      <c r="GEF2" s="176"/>
      <c r="GEG2" s="176"/>
      <c r="GEH2" s="176"/>
      <c r="GEI2" s="176"/>
      <c r="GEJ2" s="176"/>
      <c r="GEK2" s="176"/>
      <c r="GEL2" s="176"/>
      <c r="GEM2" s="176"/>
      <c r="GEN2" s="176"/>
      <c r="GEO2" s="176"/>
      <c r="GEP2" s="176"/>
      <c r="GEQ2" s="176"/>
      <c r="GER2" s="184"/>
      <c r="GES2" s="176"/>
      <c r="GET2" s="176"/>
      <c r="GEU2" s="176"/>
      <c r="GEV2" s="176"/>
      <c r="GEW2" s="176"/>
      <c r="GEX2" s="176"/>
      <c r="GEY2" s="176"/>
      <c r="GEZ2" s="176"/>
      <c r="GFA2" s="176"/>
      <c r="GFB2" s="176"/>
      <c r="GFC2" s="176"/>
      <c r="GFD2" s="176"/>
      <c r="GFE2" s="176"/>
      <c r="GFF2" s="176"/>
      <c r="GFG2" s="176"/>
      <c r="GFH2" s="184"/>
      <c r="GFI2" s="176"/>
      <c r="GFJ2" s="176"/>
      <c r="GFK2" s="176"/>
      <c r="GFL2" s="176"/>
      <c r="GFM2" s="176"/>
      <c r="GFN2" s="176"/>
      <c r="GFO2" s="176"/>
      <c r="GFP2" s="176"/>
      <c r="GFQ2" s="176"/>
      <c r="GFR2" s="176"/>
      <c r="GFS2" s="176"/>
      <c r="GFT2" s="176"/>
      <c r="GFU2" s="176"/>
      <c r="GFV2" s="176"/>
      <c r="GFW2" s="176"/>
      <c r="GFX2" s="184"/>
      <c r="GFY2" s="176"/>
      <c r="GFZ2" s="176"/>
      <c r="GGA2" s="176"/>
      <c r="GGB2" s="176"/>
      <c r="GGC2" s="176"/>
      <c r="GGD2" s="176"/>
      <c r="GGE2" s="176"/>
      <c r="GGF2" s="176"/>
      <c r="GGG2" s="176"/>
      <c r="GGH2" s="176"/>
      <c r="GGI2" s="176"/>
      <c r="GGJ2" s="176"/>
      <c r="GGK2" s="176"/>
      <c r="GGL2" s="176"/>
      <c r="GGM2" s="176"/>
      <c r="GGN2" s="184"/>
      <c r="GGO2" s="176"/>
      <c r="GGP2" s="176"/>
      <c r="GGQ2" s="176"/>
      <c r="GGR2" s="176"/>
      <c r="GGS2" s="176"/>
      <c r="GGT2" s="176"/>
      <c r="GGU2" s="176"/>
      <c r="GGV2" s="176"/>
      <c r="GGW2" s="176"/>
      <c r="GGX2" s="176"/>
      <c r="GGY2" s="176"/>
      <c r="GGZ2" s="176"/>
      <c r="GHA2" s="176"/>
      <c r="GHB2" s="176"/>
      <c r="GHC2" s="176"/>
      <c r="GHD2" s="184"/>
      <c r="GHE2" s="176"/>
      <c r="GHF2" s="176"/>
      <c r="GHG2" s="176"/>
      <c r="GHH2" s="176"/>
      <c r="GHI2" s="176"/>
      <c r="GHJ2" s="176"/>
      <c r="GHK2" s="176"/>
      <c r="GHL2" s="176"/>
      <c r="GHM2" s="176"/>
      <c r="GHN2" s="176"/>
      <c r="GHO2" s="176"/>
      <c r="GHP2" s="176"/>
      <c r="GHQ2" s="176"/>
      <c r="GHR2" s="176"/>
      <c r="GHS2" s="176"/>
      <c r="GHT2" s="184"/>
      <c r="GHU2" s="176"/>
      <c r="GHV2" s="176"/>
      <c r="GHW2" s="176"/>
      <c r="GHX2" s="176"/>
      <c r="GHY2" s="176"/>
      <c r="GHZ2" s="176"/>
      <c r="GIA2" s="176"/>
      <c r="GIB2" s="176"/>
      <c r="GIC2" s="176"/>
      <c r="GID2" s="176"/>
      <c r="GIE2" s="176"/>
      <c r="GIF2" s="176"/>
      <c r="GIG2" s="176"/>
      <c r="GIH2" s="176"/>
      <c r="GII2" s="176"/>
      <c r="GIJ2" s="184"/>
      <c r="GIK2" s="176"/>
      <c r="GIL2" s="176"/>
      <c r="GIM2" s="176"/>
      <c r="GIN2" s="176"/>
      <c r="GIO2" s="176"/>
      <c r="GIP2" s="176"/>
      <c r="GIQ2" s="176"/>
      <c r="GIR2" s="176"/>
      <c r="GIS2" s="176"/>
      <c r="GIT2" s="176"/>
      <c r="GIU2" s="176"/>
      <c r="GIV2" s="176"/>
      <c r="GIW2" s="176"/>
      <c r="GIX2" s="176"/>
      <c r="GIY2" s="176"/>
      <c r="GIZ2" s="184"/>
      <c r="GJA2" s="176"/>
      <c r="GJB2" s="176"/>
      <c r="GJC2" s="176"/>
      <c r="GJD2" s="176"/>
      <c r="GJE2" s="176"/>
      <c r="GJF2" s="176"/>
      <c r="GJG2" s="176"/>
      <c r="GJH2" s="176"/>
      <c r="GJI2" s="176"/>
      <c r="GJJ2" s="176"/>
      <c r="GJK2" s="176"/>
      <c r="GJL2" s="176"/>
      <c r="GJM2" s="176"/>
      <c r="GJN2" s="176"/>
      <c r="GJO2" s="176"/>
      <c r="GJP2" s="184"/>
      <c r="GJQ2" s="176"/>
      <c r="GJR2" s="176"/>
      <c r="GJS2" s="176"/>
      <c r="GJT2" s="176"/>
      <c r="GJU2" s="176"/>
      <c r="GJV2" s="176"/>
      <c r="GJW2" s="176"/>
      <c r="GJX2" s="176"/>
      <c r="GJY2" s="176"/>
      <c r="GJZ2" s="176"/>
      <c r="GKA2" s="176"/>
      <c r="GKB2" s="176"/>
      <c r="GKC2" s="176"/>
      <c r="GKD2" s="176"/>
      <c r="GKE2" s="176"/>
      <c r="GKF2" s="184"/>
      <c r="GKG2" s="176"/>
      <c r="GKH2" s="176"/>
      <c r="GKI2" s="176"/>
      <c r="GKJ2" s="176"/>
      <c r="GKK2" s="176"/>
      <c r="GKL2" s="176"/>
      <c r="GKM2" s="176"/>
      <c r="GKN2" s="176"/>
      <c r="GKO2" s="176"/>
      <c r="GKP2" s="176"/>
      <c r="GKQ2" s="176"/>
      <c r="GKR2" s="176"/>
      <c r="GKS2" s="176"/>
      <c r="GKT2" s="176"/>
      <c r="GKU2" s="176"/>
      <c r="GKV2" s="184"/>
      <c r="GKW2" s="176"/>
      <c r="GKX2" s="176"/>
      <c r="GKY2" s="176"/>
      <c r="GKZ2" s="176"/>
      <c r="GLA2" s="176"/>
      <c r="GLB2" s="176"/>
      <c r="GLC2" s="176"/>
      <c r="GLD2" s="176"/>
      <c r="GLE2" s="176"/>
      <c r="GLF2" s="176"/>
      <c r="GLG2" s="176"/>
      <c r="GLH2" s="176"/>
      <c r="GLI2" s="176"/>
      <c r="GLJ2" s="176"/>
      <c r="GLK2" s="176"/>
      <c r="GLL2" s="184"/>
      <c r="GLM2" s="176"/>
      <c r="GLN2" s="176"/>
      <c r="GLO2" s="176"/>
      <c r="GLP2" s="176"/>
      <c r="GLQ2" s="176"/>
      <c r="GLR2" s="176"/>
      <c r="GLS2" s="176"/>
      <c r="GLT2" s="176"/>
      <c r="GLU2" s="176"/>
      <c r="GLV2" s="176"/>
      <c r="GLW2" s="176"/>
      <c r="GLX2" s="176"/>
      <c r="GLY2" s="176"/>
      <c r="GLZ2" s="176"/>
      <c r="GMA2" s="176"/>
      <c r="GMB2" s="184"/>
      <c r="GMC2" s="176"/>
      <c r="GMD2" s="176"/>
      <c r="GME2" s="176"/>
      <c r="GMF2" s="176"/>
      <c r="GMG2" s="176"/>
      <c r="GMH2" s="176"/>
      <c r="GMI2" s="176"/>
      <c r="GMJ2" s="176"/>
      <c r="GMK2" s="176"/>
      <c r="GML2" s="176"/>
      <c r="GMM2" s="176"/>
      <c r="GMN2" s="176"/>
      <c r="GMO2" s="176"/>
      <c r="GMP2" s="176"/>
      <c r="GMQ2" s="176"/>
      <c r="GMR2" s="184"/>
      <c r="GMS2" s="176"/>
      <c r="GMT2" s="176"/>
      <c r="GMU2" s="176"/>
      <c r="GMV2" s="176"/>
      <c r="GMW2" s="176"/>
      <c r="GMX2" s="176"/>
      <c r="GMY2" s="176"/>
      <c r="GMZ2" s="176"/>
      <c r="GNA2" s="176"/>
      <c r="GNB2" s="176"/>
      <c r="GNC2" s="176"/>
      <c r="GND2" s="176"/>
      <c r="GNE2" s="176"/>
      <c r="GNF2" s="176"/>
      <c r="GNG2" s="176"/>
      <c r="GNH2" s="184"/>
      <c r="GNI2" s="176"/>
      <c r="GNJ2" s="176"/>
      <c r="GNK2" s="176"/>
      <c r="GNL2" s="176"/>
      <c r="GNM2" s="176"/>
      <c r="GNN2" s="176"/>
      <c r="GNO2" s="176"/>
      <c r="GNP2" s="176"/>
      <c r="GNQ2" s="176"/>
      <c r="GNR2" s="176"/>
      <c r="GNS2" s="176"/>
      <c r="GNT2" s="176"/>
      <c r="GNU2" s="176"/>
      <c r="GNV2" s="176"/>
      <c r="GNW2" s="176"/>
      <c r="GNX2" s="184"/>
      <c r="GNY2" s="176"/>
      <c r="GNZ2" s="176"/>
      <c r="GOA2" s="176"/>
      <c r="GOB2" s="176"/>
      <c r="GOC2" s="176"/>
      <c r="GOD2" s="176"/>
      <c r="GOE2" s="176"/>
      <c r="GOF2" s="176"/>
      <c r="GOG2" s="176"/>
      <c r="GOH2" s="176"/>
      <c r="GOI2" s="176"/>
      <c r="GOJ2" s="176"/>
      <c r="GOK2" s="176"/>
      <c r="GOL2" s="176"/>
      <c r="GOM2" s="176"/>
      <c r="GON2" s="184"/>
      <c r="GOO2" s="176"/>
      <c r="GOP2" s="176"/>
      <c r="GOQ2" s="176"/>
      <c r="GOR2" s="176"/>
      <c r="GOS2" s="176"/>
      <c r="GOT2" s="176"/>
      <c r="GOU2" s="176"/>
      <c r="GOV2" s="176"/>
      <c r="GOW2" s="176"/>
      <c r="GOX2" s="176"/>
      <c r="GOY2" s="176"/>
      <c r="GOZ2" s="176"/>
      <c r="GPA2" s="176"/>
      <c r="GPB2" s="176"/>
      <c r="GPC2" s="176"/>
      <c r="GPD2" s="184"/>
      <c r="GPE2" s="176"/>
      <c r="GPF2" s="176"/>
      <c r="GPG2" s="176"/>
      <c r="GPH2" s="176"/>
      <c r="GPI2" s="176"/>
      <c r="GPJ2" s="176"/>
      <c r="GPK2" s="176"/>
      <c r="GPL2" s="176"/>
      <c r="GPM2" s="176"/>
      <c r="GPN2" s="176"/>
      <c r="GPO2" s="176"/>
      <c r="GPP2" s="176"/>
      <c r="GPQ2" s="176"/>
      <c r="GPR2" s="176"/>
      <c r="GPS2" s="176"/>
      <c r="GPT2" s="184"/>
      <c r="GPU2" s="176"/>
      <c r="GPV2" s="176"/>
      <c r="GPW2" s="176"/>
      <c r="GPX2" s="176"/>
      <c r="GPY2" s="176"/>
      <c r="GPZ2" s="176"/>
      <c r="GQA2" s="176"/>
      <c r="GQB2" s="176"/>
      <c r="GQC2" s="176"/>
      <c r="GQD2" s="176"/>
      <c r="GQE2" s="176"/>
      <c r="GQF2" s="176"/>
      <c r="GQG2" s="176"/>
      <c r="GQH2" s="176"/>
      <c r="GQI2" s="176"/>
      <c r="GQJ2" s="184"/>
      <c r="GQK2" s="176"/>
      <c r="GQL2" s="176"/>
      <c r="GQM2" s="176"/>
      <c r="GQN2" s="176"/>
      <c r="GQO2" s="176"/>
      <c r="GQP2" s="176"/>
      <c r="GQQ2" s="176"/>
      <c r="GQR2" s="176"/>
      <c r="GQS2" s="176"/>
      <c r="GQT2" s="176"/>
      <c r="GQU2" s="176"/>
      <c r="GQV2" s="176"/>
      <c r="GQW2" s="176"/>
      <c r="GQX2" s="176"/>
      <c r="GQY2" s="176"/>
      <c r="GQZ2" s="184"/>
      <c r="GRA2" s="176"/>
      <c r="GRB2" s="176"/>
      <c r="GRC2" s="176"/>
      <c r="GRD2" s="176"/>
      <c r="GRE2" s="176"/>
      <c r="GRF2" s="176"/>
      <c r="GRG2" s="176"/>
      <c r="GRH2" s="176"/>
      <c r="GRI2" s="176"/>
      <c r="GRJ2" s="176"/>
      <c r="GRK2" s="176"/>
      <c r="GRL2" s="176"/>
      <c r="GRM2" s="176"/>
      <c r="GRN2" s="176"/>
      <c r="GRO2" s="176"/>
      <c r="GRP2" s="184"/>
      <c r="GRQ2" s="176"/>
      <c r="GRR2" s="176"/>
      <c r="GRS2" s="176"/>
      <c r="GRT2" s="176"/>
      <c r="GRU2" s="176"/>
      <c r="GRV2" s="176"/>
      <c r="GRW2" s="176"/>
      <c r="GRX2" s="176"/>
      <c r="GRY2" s="176"/>
      <c r="GRZ2" s="176"/>
      <c r="GSA2" s="176"/>
      <c r="GSB2" s="176"/>
      <c r="GSC2" s="176"/>
      <c r="GSD2" s="176"/>
      <c r="GSE2" s="176"/>
      <c r="GSF2" s="184"/>
      <c r="GSG2" s="176"/>
      <c r="GSH2" s="176"/>
      <c r="GSI2" s="176"/>
      <c r="GSJ2" s="176"/>
      <c r="GSK2" s="176"/>
      <c r="GSL2" s="176"/>
      <c r="GSM2" s="176"/>
      <c r="GSN2" s="176"/>
      <c r="GSO2" s="176"/>
      <c r="GSP2" s="176"/>
      <c r="GSQ2" s="176"/>
      <c r="GSR2" s="176"/>
      <c r="GSS2" s="176"/>
      <c r="GST2" s="176"/>
      <c r="GSU2" s="176"/>
      <c r="GSV2" s="184"/>
      <c r="GSW2" s="176"/>
      <c r="GSX2" s="176"/>
      <c r="GSY2" s="176"/>
      <c r="GSZ2" s="176"/>
      <c r="GTA2" s="176"/>
      <c r="GTB2" s="176"/>
      <c r="GTC2" s="176"/>
      <c r="GTD2" s="176"/>
      <c r="GTE2" s="176"/>
      <c r="GTF2" s="176"/>
      <c r="GTG2" s="176"/>
      <c r="GTH2" s="176"/>
      <c r="GTI2" s="176"/>
      <c r="GTJ2" s="176"/>
      <c r="GTK2" s="176"/>
      <c r="GTL2" s="184"/>
      <c r="GTM2" s="176"/>
      <c r="GTN2" s="176"/>
      <c r="GTO2" s="176"/>
      <c r="GTP2" s="176"/>
      <c r="GTQ2" s="176"/>
      <c r="GTR2" s="176"/>
      <c r="GTS2" s="176"/>
      <c r="GTT2" s="176"/>
      <c r="GTU2" s="176"/>
      <c r="GTV2" s="176"/>
      <c r="GTW2" s="176"/>
      <c r="GTX2" s="176"/>
      <c r="GTY2" s="176"/>
      <c r="GTZ2" s="176"/>
      <c r="GUA2" s="176"/>
      <c r="GUB2" s="184"/>
      <c r="GUC2" s="176"/>
      <c r="GUD2" s="176"/>
      <c r="GUE2" s="176"/>
      <c r="GUF2" s="176"/>
      <c r="GUG2" s="176"/>
      <c r="GUH2" s="176"/>
      <c r="GUI2" s="176"/>
      <c r="GUJ2" s="176"/>
      <c r="GUK2" s="176"/>
      <c r="GUL2" s="176"/>
      <c r="GUM2" s="176"/>
      <c r="GUN2" s="176"/>
      <c r="GUO2" s="176"/>
      <c r="GUP2" s="176"/>
      <c r="GUQ2" s="176"/>
      <c r="GUR2" s="184"/>
      <c r="GUS2" s="176"/>
      <c r="GUT2" s="176"/>
      <c r="GUU2" s="176"/>
      <c r="GUV2" s="176"/>
      <c r="GUW2" s="176"/>
      <c r="GUX2" s="176"/>
      <c r="GUY2" s="176"/>
      <c r="GUZ2" s="176"/>
      <c r="GVA2" s="176"/>
      <c r="GVB2" s="176"/>
      <c r="GVC2" s="176"/>
      <c r="GVD2" s="176"/>
      <c r="GVE2" s="176"/>
      <c r="GVF2" s="176"/>
      <c r="GVG2" s="176"/>
      <c r="GVH2" s="184"/>
      <c r="GVI2" s="176"/>
      <c r="GVJ2" s="176"/>
      <c r="GVK2" s="176"/>
      <c r="GVL2" s="176"/>
      <c r="GVM2" s="176"/>
      <c r="GVN2" s="176"/>
      <c r="GVO2" s="176"/>
      <c r="GVP2" s="176"/>
      <c r="GVQ2" s="176"/>
      <c r="GVR2" s="176"/>
      <c r="GVS2" s="176"/>
      <c r="GVT2" s="176"/>
      <c r="GVU2" s="176"/>
      <c r="GVV2" s="176"/>
      <c r="GVW2" s="176"/>
      <c r="GVX2" s="184"/>
      <c r="GVY2" s="176"/>
      <c r="GVZ2" s="176"/>
      <c r="GWA2" s="176"/>
      <c r="GWB2" s="176"/>
      <c r="GWC2" s="176"/>
      <c r="GWD2" s="176"/>
      <c r="GWE2" s="176"/>
      <c r="GWF2" s="176"/>
      <c r="GWG2" s="176"/>
      <c r="GWH2" s="176"/>
      <c r="GWI2" s="176"/>
      <c r="GWJ2" s="176"/>
      <c r="GWK2" s="176"/>
      <c r="GWL2" s="176"/>
      <c r="GWM2" s="176"/>
      <c r="GWN2" s="184"/>
      <c r="GWO2" s="176"/>
      <c r="GWP2" s="176"/>
      <c r="GWQ2" s="176"/>
      <c r="GWR2" s="176"/>
      <c r="GWS2" s="176"/>
      <c r="GWT2" s="176"/>
      <c r="GWU2" s="176"/>
      <c r="GWV2" s="176"/>
      <c r="GWW2" s="176"/>
      <c r="GWX2" s="176"/>
      <c r="GWY2" s="176"/>
      <c r="GWZ2" s="176"/>
      <c r="GXA2" s="176"/>
      <c r="GXB2" s="176"/>
      <c r="GXC2" s="176"/>
      <c r="GXD2" s="184"/>
      <c r="GXE2" s="176"/>
      <c r="GXF2" s="176"/>
      <c r="GXG2" s="176"/>
      <c r="GXH2" s="176"/>
      <c r="GXI2" s="176"/>
      <c r="GXJ2" s="176"/>
      <c r="GXK2" s="176"/>
      <c r="GXL2" s="176"/>
      <c r="GXM2" s="176"/>
      <c r="GXN2" s="176"/>
      <c r="GXO2" s="176"/>
      <c r="GXP2" s="176"/>
      <c r="GXQ2" s="176"/>
      <c r="GXR2" s="176"/>
      <c r="GXS2" s="176"/>
      <c r="GXT2" s="184"/>
      <c r="GXU2" s="176"/>
      <c r="GXV2" s="176"/>
      <c r="GXW2" s="176"/>
      <c r="GXX2" s="176"/>
      <c r="GXY2" s="176"/>
      <c r="GXZ2" s="176"/>
      <c r="GYA2" s="176"/>
      <c r="GYB2" s="176"/>
      <c r="GYC2" s="176"/>
      <c r="GYD2" s="176"/>
      <c r="GYE2" s="176"/>
      <c r="GYF2" s="176"/>
      <c r="GYG2" s="176"/>
      <c r="GYH2" s="176"/>
      <c r="GYI2" s="176"/>
      <c r="GYJ2" s="184"/>
      <c r="GYK2" s="176"/>
      <c r="GYL2" s="176"/>
      <c r="GYM2" s="176"/>
      <c r="GYN2" s="176"/>
      <c r="GYO2" s="176"/>
      <c r="GYP2" s="176"/>
      <c r="GYQ2" s="176"/>
      <c r="GYR2" s="176"/>
      <c r="GYS2" s="176"/>
      <c r="GYT2" s="176"/>
      <c r="GYU2" s="176"/>
      <c r="GYV2" s="176"/>
      <c r="GYW2" s="176"/>
      <c r="GYX2" s="176"/>
      <c r="GYY2" s="176"/>
      <c r="GYZ2" s="184"/>
      <c r="GZA2" s="176"/>
      <c r="GZB2" s="176"/>
      <c r="GZC2" s="176"/>
      <c r="GZD2" s="176"/>
      <c r="GZE2" s="176"/>
      <c r="GZF2" s="176"/>
      <c r="GZG2" s="176"/>
      <c r="GZH2" s="176"/>
      <c r="GZI2" s="176"/>
      <c r="GZJ2" s="176"/>
      <c r="GZK2" s="176"/>
      <c r="GZL2" s="176"/>
      <c r="GZM2" s="176"/>
      <c r="GZN2" s="176"/>
      <c r="GZO2" s="176"/>
      <c r="GZP2" s="184"/>
      <c r="GZQ2" s="176"/>
      <c r="GZR2" s="176"/>
      <c r="GZS2" s="176"/>
      <c r="GZT2" s="176"/>
      <c r="GZU2" s="176"/>
      <c r="GZV2" s="176"/>
      <c r="GZW2" s="176"/>
      <c r="GZX2" s="176"/>
      <c r="GZY2" s="176"/>
      <c r="GZZ2" s="176"/>
      <c r="HAA2" s="176"/>
      <c r="HAB2" s="176"/>
      <c r="HAC2" s="176"/>
      <c r="HAD2" s="176"/>
      <c r="HAE2" s="176"/>
      <c r="HAF2" s="184"/>
      <c r="HAG2" s="176"/>
      <c r="HAH2" s="176"/>
      <c r="HAI2" s="176"/>
      <c r="HAJ2" s="176"/>
      <c r="HAK2" s="176"/>
      <c r="HAL2" s="176"/>
      <c r="HAM2" s="176"/>
      <c r="HAN2" s="176"/>
      <c r="HAO2" s="176"/>
      <c r="HAP2" s="176"/>
      <c r="HAQ2" s="176"/>
      <c r="HAR2" s="176"/>
      <c r="HAS2" s="176"/>
      <c r="HAT2" s="176"/>
      <c r="HAU2" s="176"/>
      <c r="HAV2" s="184"/>
      <c r="HAW2" s="176"/>
      <c r="HAX2" s="176"/>
      <c r="HAY2" s="176"/>
      <c r="HAZ2" s="176"/>
      <c r="HBA2" s="176"/>
      <c r="HBB2" s="176"/>
      <c r="HBC2" s="176"/>
      <c r="HBD2" s="176"/>
      <c r="HBE2" s="176"/>
      <c r="HBF2" s="176"/>
      <c r="HBG2" s="176"/>
      <c r="HBH2" s="176"/>
      <c r="HBI2" s="176"/>
      <c r="HBJ2" s="176"/>
      <c r="HBK2" s="176"/>
      <c r="HBL2" s="184"/>
      <c r="HBM2" s="176"/>
      <c r="HBN2" s="176"/>
      <c r="HBO2" s="176"/>
      <c r="HBP2" s="176"/>
      <c r="HBQ2" s="176"/>
      <c r="HBR2" s="176"/>
      <c r="HBS2" s="176"/>
      <c r="HBT2" s="176"/>
      <c r="HBU2" s="176"/>
      <c r="HBV2" s="176"/>
      <c r="HBW2" s="176"/>
      <c r="HBX2" s="176"/>
      <c r="HBY2" s="176"/>
      <c r="HBZ2" s="176"/>
      <c r="HCA2" s="176"/>
      <c r="HCB2" s="184"/>
      <c r="HCC2" s="176"/>
      <c r="HCD2" s="176"/>
      <c r="HCE2" s="176"/>
      <c r="HCF2" s="176"/>
      <c r="HCG2" s="176"/>
      <c r="HCH2" s="176"/>
      <c r="HCI2" s="176"/>
      <c r="HCJ2" s="176"/>
      <c r="HCK2" s="176"/>
      <c r="HCL2" s="176"/>
      <c r="HCM2" s="176"/>
      <c r="HCN2" s="176"/>
      <c r="HCO2" s="176"/>
      <c r="HCP2" s="176"/>
      <c r="HCQ2" s="176"/>
      <c r="HCR2" s="184"/>
      <c r="HCS2" s="176"/>
      <c r="HCT2" s="176"/>
      <c r="HCU2" s="176"/>
      <c r="HCV2" s="176"/>
      <c r="HCW2" s="176"/>
      <c r="HCX2" s="176"/>
      <c r="HCY2" s="176"/>
      <c r="HCZ2" s="176"/>
      <c r="HDA2" s="176"/>
      <c r="HDB2" s="176"/>
      <c r="HDC2" s="176"/>
      <c r="HDD2" s="176"/>
      <c r="HDE2" s="176"/>
      <c r="HDF2" s="176"/>
      <c r="HDG2" s="176"/>
      <c r="HDH2" s="184"/>
      <c r="HDI2" s="176"/>
      <c r="HDJ2" s="176"/>
      <c r="HDK2" s="176"/>
      <c r="HDL2" s="176"/>
      <c r="HDM2" s="176"/>
      <c r="HDN2" s="176"/>
      <c r="HDO2" s="176"/>
      <c r="HDP2" s="176"/>
      <c r="HDQ2" s="176"/>
      <c r="HDR2" s="176"/>
      <c r="HDS2" s="176"/>
      <c r="HDT2" s="176"/>
      <c r="HDU2" s="176"/>
      <c r="HDV2" s="176"/>
      <c r="HDW2" s="176"/>
      <c r="HDX2" s="184"/>
      <c r="HDY2" s="176"/>
      <c r="HDZ2" s="176"/>
      <c r="HEA2" s="176"/>
      <c r="HEB2" s="176"/>
      <c r="HEC2" s="176"/>
      <c r="HED2" s="176"/>
      <c r="HEE2" s="176"/>
      <c r="HEF2" s="176"/>
      <c r="HEG2" s="176"/>
      <c r="HEH2" s="176"/>
      <c r="HEI2" s="176"/>
      <c r="HEJ2" s="176"/>
      <c r="HEK2" s="176"/>
      <c r="HEL2" s="176"/>
      <c r="HEM2" s="176"/>
      <c r="HEN2" s="184"/>
      <c r="HEO2" s="176"/>
      <c r="HEP2" s="176"/>
      <c r="HEQ2" s="176"/>
      <c r="HER2" s="176"/>
      <c r="HES2" s="176"/>
      <c r="HET2" s="176"/>
      <c r="HEU2" s="176"/>
      <c r="HEV2" s="176"/>
      <c r="HEW2" s="176"/>
      <c r="HEX2" s="176"/>
      <c r="HEY2" s="176"/>
      <c r="HEZ2" s="176"/>
      <c r="HFA2" s="176"/>
      <c r="HFB2" s="176"/>
      <c r="HFC2" s="176"/>
      <c r="HFD2" s="184"/>
      <c r="HFE2" s="176"/>
      <c r="HFF2" s="176"/>
      <c r="HFG2" s="176"/>
      <c r="HFH2" s="176"/>
      <c r="HFI2" s="176"/>
      <c r="HFJ2" s="176"/>
      <c r="HFK2" s="176"/>
      <c r="HFL2" s="176"/>
      <c r="HFM2" s="176"/>
      <c r="HFN2" s="176"/>
      <c r="HFO2" s="176"/>
      <c r="HFP2" s="176"/>
      <c r="HFQ2" s="176"/>
      <c r="HFR2" s="176"/>
      <c r="HFS2" s="176"/>
      <c r="HFT2" s="184"/>
      <c r="HFU2" s="176"/>
      <c r="HFV2" s="176"/>
      <c r="HFW2" s="176"/>
      <c r="HFX2" s="176"/>
      <c r="HFY2" s="176"/>
      <c r="HFZ2" s="176"/>
      <c r="HGA2" s="176"/>
      <c r="HGB2" s="176"/>
      <c r="HGC2" s="176"/>
      <c r="HGD2" s="176"/>
      <c r="HGE2" s="176"/>
      <c r="HGF2" s="176"/>
      <c r="HGG2" s="176"/>
      <c r="HGH2" s="176"/>
      <c r="HGI2" s="176"/>
      <c r="HGJ2" s="184"/>
      <c r="HGK2" s="176"/>
      <c r="HGL2" s="176"/>
      <c r="HGM2" s="176"/>
      <c r="HGN2" s="176"/>
      <c r="HGO2" s="176"/>
      <c r="HGP2" s="176"/>
      <c r="HGQ2" s="176"/>
      <c r="HGR2" s="176"/>
      <c r="HGS2" s="176"/>
      <c r="HGT2" s="176"/>
      <c r="HGU2" s="176"/>
      <c r="HGV2" s="176"/>
      <c r="HGW2" s="176"/>
      <c r="HGX2" s="176"/>
      <c r="HGY2" s="176"/>
      <c r="HGZ2" s="184"/>
      <c r="HHA2" s="176"/>
      <c r="HHB2" s="176"/>
      <c r="HHC2" s="176"/>
      <c r="HHD2" s="176"/>
      <c r="HHE2" s="176"/>
      <c r="HHF2" s="176"/>
      <c r="HHG2" s="176"/>
      <c r="HHH2" s="176"/>
      <c r="HHI2" s="176"/>
      <c r="HHJ2" s="176"/>
      <c r="HHK2" s="176"/>
      <c r="HHL2" s="176"/>
      <c r="HHM2" s="176"/>
      <c r="HHN2" s="176"/>
      <c r="HHO2" s="176"/>
      <c r="HHP2" s="184"/>
      <c r="HHQ2" s="176"/>
      <c r="HHR2" s="176"/>
      <c r="HHS2" s="176"/>
      <c r="HHT2" s="176"/>
      <c r="HHU2" s="176"/>
      <c r="HHV2" s="176"/>
      <c r="HHW2" s="176"/>
      <c r="HHX2" s="176"/>
      <c r="HHY2" s="176"/>
      <c r="HHZ2" s="176"/>
      <c r="HIA2" s="176"/>
      <c r="HIB2" s="176"/>
      <c r="HIC2" s="176"/>
      <c r="HID2" s="176"/>
      <c r="HIE2" s="176"/>
      <c r="HIF2" s="184"/>
      <c r="HIG2" s="176"/>
      <c r="HIH2" s="176"/>
      <c r="HII2" s="176"/>
      <c r="HIJ2" s="176"/>
      <c r="HIK2" s="176"/>
      <c r="HIL2" s="176"/>
      <c r="HIM2" s="176"/>
      <c r="HIN2" s="176"/>
      <c r="HIO2" s="176"/>
      <c r="HIP2" s="176"/>
      <c r="HIQ2" s="176"/>
      <c r="HIR2" s="176"/>
      <c r="HIS2" s="176"/>
      <c r="HIT2" s="176"/>
      <c r="HIU2" s="176"/>
      <c r="HIV2" s="184"/>
      <c r="HIW2" s="176"/>
      <c r="HIX2" s="176"/>
      <c r="HIY2" s="176"/>
      <c r="HIZ2" s="176"/>
      <c r="HJA2" s="176"/>
      <c r="HJB2" s="176"/>
      <c r="HJC2" s="176"/>
      <c r="HJD2" s="176"/>
      <c r="HJE2" s="176"/>
      <c r="HJF2" s="176"/>
      <c r="HJG2" s="176"/>
      <c r="HJH2" s="176"/>
      <c r="HJI2" s="176"/>
      <c r="HJJ2" s="176"/>
      <c r="HJK2" s="176"/>
      <c r="HJL2" s="184"/>
      <c r="HJM2" s="176"/>
      <c r="HJN2" s="176"/>
      <c r="HJO2" s="176"/>
      <c r="HJP2" s="176"/>
      <c r="HJQ2" s="176"/>
      <c r="HJR2" s="176"/>
      <c r="HJS2" s="176"/>
      <c r="HJT2" s="176"/>
      <c r="HJU2" s="176"/>
      <c r="HJV2" s="176"/>
      <c r="HJW2" s="176"/>
      <c r="HJX2" s="176"/>
      <c r="HJY2" s="176"/>
      <c r="HJZ2" s="176"/>
      <c r="HKA2" s="176"/>
      <c r="HKB2" s="184"/>
      <c r="HKC2" s="176"/>
      <c r="HKD2" s="176"/>
      <c r="HKE2" s="176"/>
      <c r="HKF2" s="176"/>
      <c r="HKG2" s="176"/>
      <c r="HKH2" s="176"/>
      <c r="HKI2" s="176"/>
      <c r="HKJ2" s="176"/>
      <c r="HKK2" s="176"/>
      <c r="HKL2" s="176"/>
      <c r="HKM2" s="176"/>
      <c r="HKN2" s="176"/>
      <c r="HKO2" s="176"/>
      <c r="HKP2" s="176"/>
      <c r="HKQ2" s="176"/>
      <c r="HKR2" s="184"/>
      <c r="HKS2" s="176"/>
      <c r="HKT2" s="176"/>
      <c r="HKU2" s="176"/>
      <c r="HKV2" s="176"/>
      <c r="HKW2" s="176"/>
      <c r="HKX2" s="176"/>
      <c r="HKY2" s="176"/>
      <c r="HKZ2" s="176"/>
      <c r="HLA2" s="176"/>
      <c r="HLB2" s="176"/>
      <c r="HLC2" s="176"/>
      <c r="HLD2" s="176"/>
      <c r="HLE2" s="176"/>
      <c r="HLF2" s="176"/>
      <c r="HLG2" s="176"/>
      <c r="HLH2" s="184"/>
      <c r="HLI2" s="176"/>
      <c r="HLJ2" s="176"/>
      <c r="HLK2" s="176"/>
      <c r="HLL2" s="176"/>
      <c r="HLM2" s="176"/>
      <c r="HLN2" s="176"/>
      <c r="HLO2" s="176"/>
      <c r="HLP2" s="176"/>
      <c r="HLQ2" s="176"/>
      <c r="HLR2" s="176"/>
      <c r="HLS2" s="176"/>
      <c r="HLT2" s="176"/>
      <c r="HLU2" s="176"/>
      <c r="HLV2" s="176"/>
      <c r="HLW2" s="176"/>
      <c r="HLX2" s="184"/>
      <c r="HLY2" s="176"/>
      <c r="HLZ2" s="176"/>
      <c r="HMA2" s="176"/>
      <c r="HMB2" s="176"/>
      <c r="HMC2" s="176"/>
      <c r="HMD2" s="176"/>
      <c r="HME2" s="176"/>
      <c r="HMF2" s="176"/>
      <c r="HMG2" s="176"/>
      <c r="HMH2" s="176"/>
      <c r="HMI2" s="176"/>
      <c r="HMJ2" s="176"/>
      <c r="HMK2" s="176"/>
      <c r="HML2" s="176"/>
      <c r="HMM2" s="176"/>
      <c r="HMN2" s="184"/>
      <c r="HMO2" s="176"/>
      <c r="HMP2" s="176"/>
      <c r="HMQ2" s="176"/>
      <c r="HMR2" s="176"/>
      <c r="HMS2" s="176"/>
      <c r="HMT2" s="176"/>
      <c r="HMU2" s="176"/>
      <c r="HMV2" s="176"/>
      <c r="HMW2" s="176"/>
      <c r="HMX2" s="176"/>
      <c r="HMY2" s="176"/>
      <c r="HMZ2" s="176"/>
      <c r="HNA2" s="176"/>
      <c r="HNB2" s="176"/>
      <c r="HNC2" s="176"/>
      <c r="HND2" s="184"/>
      <c r="HNE2" s="176"/>
      <c r="HNF2" s="176"/>
      <c r="HNG2" s="176"/>
      <c r="HNH2" s="176"/>
      <c r="HNI2" s="176"/>
      <c r="HNJ2" s="176"/>
      <c r="HNK2" s="176"/>
      <c r="HNL2" s="176"/>
      <c r="HNM2" s="176"/>
      <c r="HNN2" s="176"/>
      <c r="HNO2" s="176"/>
      <c r="HNP2" s="176"/>
      <c r="HNQ2" s="176"/>
      <c r="HNR2" s="176"/>
      <c r="HNS2" s="176"/>
      <c r="HNT2" s="184"/>
      <c r="HNU2" s="176"/>
      <c r="HNV2" s="176"/>
      <c r="HNW2" s="176"/>
      <c r="HNX2" s="176"/>
      <c r="HNY2" s="176"/>
      <c r="HNZ2" s="176"/>
      <c r="HOA2" s="176"/>
      <c r="HOB2" s="176"/>
      <c r="HOC2" s="176"/>
      <c r="HOD2" s="176"/>
      <c r="HOE2" s="176"/>
      <c r="HOF2" s="176"/>
      <c r="HOG2" s="176"/>
      <c r="HOH2" s="176"/>
      <c r="HOI2" s="176"/>
      <c r="HOJ2" s="184"/>
      <c r="HOK2" s="176"/>
      <c r="HOL2" s="176"/>
      <c r="HOM2" s="176"/>
      <c r="HON2" s="176"/>
      <c r="HOO2" s="176"/>
      <c r="HOP2" s="176"/>
      <c r="HOQ2" s="176"/>
      <c r="HOR2" s="176"/>
      <c r="HOS2" s="176"/>
      <c r="HOT2" s="176"/>
      <c r="HOU2" s="176"/>
      <c r="HOV2" s="176"/>
      <c r="HOW2" s="176"/>
      <c r="HOX2" s="176"/>
      <c r="HOY2" s="176"/>
      <c r="HOZ2" s="184"/>
      <c r="HPA2" s="176"/>
      <c r="HPB2" s="176"/>
      <c r="HPC2" s="176"/>
      <c r="HPD2" s="176"/>
      <c r="HPE2" s="176"/>
      <c r="HPF2" s="176"/>
      <c r="HPG2" s="176"/>
      <c r="HPH2" s="176"/>
      <c r="HPI2" s="176"/>
      <c r="HPJ2" s="176"/>
      <c r="HPK2" s="176"/>
      <c r="HPL2" s="176"/>
      <c r="HPM2" s="176"/>
      <c r="HPN2" s="176"/>
      <c r="HPO2" s="176"/>
      <c r="HPP2" s="184"/>
      <c r="HPQ2" s="176"/>
      <c r="HPR2" s="176"/>
      <c r="HPS2" s="176"/>
      <c r="HPT2" s="176"/>
      <c r="HPU2" s="176"/>
      <c r="HPV2" s="176"/>
      <c r="HPW2" s="176"/>
      <c r="HPX2" s="176"/>
      <c r="HPY2" s="176"/>
      <c r="HPZ2" s="176"/>
      <c r="HQA2" s="176"/>
      <c r="HQB2" s="176"/>
      <c r="HQC2" s="176"/>
      <c r="HQD2" s="176"/>
      <c r="HQE2" s="176"/>
      <c r="HQF2" s="184"/>
      <c r="HQG2" s="176"/>
      <c r="HQH2" s="176"/>
      <c r="HQI2" s="176"/>
      <c r="HQJ2" s="176"/>
      <c r="HQK2" s="176"/>
      <c r="HQL2" s="176"/>
      <c r="HQM2" s="176"/>
      <c r="HQN2" s="176"/>
      <c r="HQO2" s="176"/>
      <c r="HQP2" s="176"/>
      <c r="HQQ2" s="176"/>
      <c r="HQR2" s="176"/>
      <c r="HQS2" s="176"/>
      <c r="HQT2" s="176"/>
      <c r="HQU2" s="176"/>
      <c r="HQV2" s="184"/>
      <c r="HQW2" s="176"/>
      <c r="HQX2" s="176"/>
      <c r="HQY2" s="176"/>
      <c r="HQZ2" s="176"/>
      <c r="HRA2" s="176"/>
      <c r="HRB2" s="176"/>
      <c r="HRC2" s="176"/>
      <c r="HRD2" s="176"/>
      <c r="HRE2" s="176"/>
      <c r="HRF2" s="176"/>
      <c r="HRG2" s="176"/>
      <c r="HRH2" s="176"/>
      <c r="HRI2" s="176"/>
      <c r="HRJ2" s="176"/>
      <c r="HRK2" s="176"/>
      <c r="HRL2" s="184"/>
      <c r="HRM2" s="176"/>
      <c r="HRN2" s="176"/>
      <c r="HRO2" s="176"/>
      <c r="HRP2" s="176"/>
      <c r="HRQ2" s="176"/>
      <c r="HRR2" s="176"/>
      <c r="HRS2" s="176"/>
      <c r="HRT2" s="176"/>
      <c r="HRU2" s="176"/>
      <c r="HRV2" s="176"/>
      <c r="HRW2" s="176"/>
      <c r="HRX2" s="176"/>
      <c r="HRY2" s="176"/>
      <c r="HRZ2" s="176"/>
      <c r="HSA2" s="176"/>
      <c r="HSB2" s="184"/>
      <c r="HSC2" s="176"/>
      <c r="HSD2" s="176"/>
      <c r="HSE2" s="176"/>
      <c r="HSF2" s="176"/>
      <c r="HSG2" s="176"/>
      <c r="HSH2" s="176"/>
      <c r="HSI2" s="176"/>
      <c r="HSJ2" s="176"/>
      <c r="HSK2" s="176"/>
      <c r="HSL2" s="176"/>
      <c r="HSM2" s="176"/>
      <c r="HSN2" s="176"/>
      <c r="HSO2" s="176"/>
      <c r="HSP2" s="176"/>
      <c r="HSQ2" s="176"/>
      <c r="HSR2" s="184"/>
      <c r="HSS2" s="176"/>
      <c r="HST2" s="176"/>
      <c r="HSU2" s="176"/>
      <c r="HSV2" s="176"/>
      <c r="HSW2" s="176"/>
      <c r="HSX2" s="176"/>
      <c r="HSY2" s="176"/>
      <c r="HSZ2" s="176"/>
      <c r="HTA2" s="176"/>
      <c r="HTB2" s="176"/>
      <c r="HTC2" s="176"/>
      <c r="HTD2" s="176"/>
      <c r="HTE2" s="176"/>
      <c r="HTF2" s="176"/>
      <c r="HTG2" s="176"/>
      <c r="HTH2" s="184"/>
      <c r="HTI2" s="176"/>
      <c r="HTJ2" s="176"/>
      <c r="HTK2" s="176"/>
      <c r="HTL2" s="176"/>
      <c r="HTM2" s="176"/>
      <c r="HTN2" s="176"/>
      <c r="HTO2" s="176"/>
      <c r="HTP2" s="176"/>
      <c r="HTQ2" s="176"/>
      <c r="HTR2" s="176"/>
      <c r="HTS2" s="176"/>
      <c r="HTT2" s="176"/>
      <c r="HTU2" s="176"/>
      <c r="HTV2" s="176"/>
      <c r="HTW2" s="176"/>
      <c r="HTX2" s="184"/>
      <c r="HTY2" s="176"/>
      <c r="HTZ2" s="176"/>
      <c r="HUA2" s="176"/>
      <c r="HUB2" s="176"/>
      <c r="HUC2" s="176"/>
      <c r="HUD2" s="176"/>
      <c r="HUE2" s="176"/>
      <c r="HUF2" s="176"/>
      <c r="HUG2" s="176"/>
      <c r="HUH2" s="176"/>
      <c r="HUI2" s="176"/>
      <c r="HUJ2" s="176"/>
      <c r="HUK2" s="176"/>
      <c r="HUL2" s="176"/>
      <c r="HUM2" s="176"/>
      <c r="HUN2" s="184"/>
      <c r="HUO2" s="176"/>
      <c r="HUP2" s="176"/>
      <c r="HUQ2" s="176"/>
      <c r="HUR2" s="176"/>
      <c r="HUS2" s="176"/>
      <c r="HUT2" s="176"/>
      <c r="HUU2" s="176"/>
      <c r="HUV2" s="176"/>
      <c r="HUW2" s="176"/>
      <c r="HUX2" s="176"/>
      <c r="HUY2" s="176"/>
      <c r="HUZ2" s="176"/>
      <c r="HVA2" s="176"/>
      <c r="HVB2" s="176"/>
      <c r="HVC2" s="176"/>
      <c r="HVD2" s="184"/>
      <c r="HVE2" s="176"/>
      <c r="HVF2" s="176"/>
      <c r="HVG2" s="176"/>
      <c r="HVH2" s="176"/>
      <c r="HVI2" s="176"/>
      <c r="HVJ2" s="176"/>
      <c r="HVK2" s="176"/>
      <c r="HVL2" s="176"/>
      <c r="HVM2" s="176"/>
      <c r="HVN2" s="176"/>
      <c r="HVO2" s="176"/>
      <c r="HVP2" s="176"/>
      <c r="HVQ2" s="176"/>
      <c r="HVR2" s="176"/>
      <c r="HVS2" s="176"/>
      <c r="HVT2" s="184"/>
      <c r="HVU2" s="176"/>
      <c r="HVV2" s="176"/>
      <c r="HVW2" s="176"/>
      <c r="HVX2" s="176"/>
      <c r="HVY2" s="176"/>
      <c r="HVZ2" s="176"/>
      <c r="HWA2" s="176"/>
      <c r="HWB2" s="176"/>
      <c r="HWC2" s="176"/>
      <c r="HWD2" s="176"/>
      <c r="HWE2" s="176"/>
      <c r="HWF2" s="176"/>
      <c r="HWG2" s="176"/>
      <c r="HWH2" s="176"/>
      <c r="HWI2" s="176"/>
      <c r="HWJ2" s="184"/>
      <c r="HWK2" s="176"/>
      <c r="HWL2" s="176"/>
      <c r="HWM2" s="176"/>
      <c r="HWN2" s="176"/>
      <c r="HWO2" s="176"/>
      <c r="HWP2" s="176"/>
      <c r="HWQ2" s="176"/>
      <c r="HWR2" s="176"/>
      <c r="HWS2" s="176"/>
      <c r="HWT2" s="176"/>
      <c r="HWU2" s="176"/>
      <c r="HWV2" s="176"/>
      <c r="HWW2" s="176"/>
      <c r="HWX2" s="176"/>
      <c r="HWY2" s="176"/>
      <c r="HWZ2" s="184"/>
      <c r="HXA2" s="176"/>
      <c r="HXB2" s="176"/>
      <c r="HXC2" s="176"/>
      <c r="HXD2" s="176"/>
      <c r="HXE2" s="176"/>
      <c r="HXF2" s="176"/>
      <c r="HXG2" s="176"/>
      <c r="HXH2" s="176"/>
      <c r="HXI2" s="176"/>
      <c r="HXJ2" s="176"/>
      <c r="HXK2" s="176"/>
      <c r="HXL2" s="176"/>
      <c r="HXM2" s="176"/>
      <c r="HXN2" s="176"/>
      <c r="HXO2" s="176"/>
      <c r="HXP2" s="184"/>
      <c r="HXQ2" s="176"/>
      <c r="HXR2" s="176"/>
      <c r="HXS2" s="176"/>
      <c r="HXT2" s="176"/>
      <c r="HXU2" s="176"/>
      <c r="HXV2" s="176"/>
      <c r="HXW2" s="176"/>
      <c r="HXX2" s="176"/>
      <c r="HXY2" s="176"/>
      <c r="HXZ2" s="176"/>
      <c r="HYA2" s="176"/>
      <c r="HYB2" s="176"/>
      <c r="HYC2" s="176"/>
      <c r="HYD2" s="176"/>
      <c r="HYE2" s="176"/>
      <c r="HYF2" s="184"/>
      <c r="HYG2" s="176"/>
      <c r="HYH2" s="176"/>
      <c r="HYI2" s="176"/>
      <c r="HYJ2" s="176"/>
      <c r="HYK2" s="176"/>
      <c r="HYL2" s="176"/>
      <c r="HYM2" s="176"/>
      <c r="HYN2" s="176"/>
      <c r="HYO2" s="176"/>
      <c r="HYP2" s="176"/>
      <c r="HYQ2" s="176"/>
      <c r="HYR2" s="176"/>
      <c r="HYS2" s="176"/>
      <c r="HYT2" s="176"/>
      <c r="HYU2" s="176"/>
      <c r="HYV2" s="184"/>
      <c r="HYW2" s="176"/>
      <c r="HYX2" s="176"/>
      <c r="HYY2" s="176"/>
      <c r="HYZ2" s="176"/>
      <c r="HZA2" s="176"/>
      <c r="HZB2" s="176"/>
      <c r="HZC2" s="176"/>
      <c r="HZD2" s="176"/>
      <c r="HZE2" s="176"/>
      <c r="HZF2" s="176"/>
      <c r="HZG2" s="176"/>
      <c r="HZH2" s="176"/>
      <c r="HZI2" s="176"/>
      <c r="HZJ2" s="176"/>
      <c r="HZK2" s="176"/>
      <c r="HZL2" s="184"/>
      <c r="HZM2" s="176"/>
      <c r="HZN2" s="176"/>
      <c r="HZO2" s="176"/>
      <c r="HZP2" s="176"/>
      <c r="HZQ2" s="176"/>
      <c r="HZR2" s="176"/>
      <c r="HZS2" s="176"/>
      <c r="HZT2" s="176"/>
      <c r="HZU2" s="176"/>
      <c r="HZV2" s="176"/>
      <c r="HZW2" s="176"/>
      <c r="HZX2" s="176"/>
      <c r="HZY2" s="176"/>
      <c r="HZZ2" s="176"/>
      <c r="IAA2" s="176"/>
      <c r="IAB2" s="184"/>
      <c r="IAC2" s="176"/>
      <c r="IAD2" s="176"/>
      <c r="IAE2" s="176"/>
      <c r="IAF2" s="176"/>
      <c r="IAG2" s="176"/>
      <c r="IAH2" s="176"/>
      <c r="IAI2" s="176"/>
      <c r="IAJ2" s="176"/>
      <c r="IAK2" s="176"/>
      <c r="IAL2" s="176"/>
      <c r="IAM2" s="176"/>
      <c r="IAN2" s="176"/>
      <c r="IAO2" s="176"/>
      <c r="IAP2" s="176"/>
      <c r="IAQ2" s="176"/>
      <c r="IAR2" s="184"/>
      <c r="IAS2" s="176"/>
      <c r="IAT2" s="176"/>
      <c r="IAU2" s="176"/>
      <c r="IAV2" s="176"/>
      <c r="IAW2" s="176"/>
      <c r="IAX2" s="176"/>
      <c r="IAY2" s="176"/>
      <c r="IAZ2" s="176"/>
      <c r="IBA2" s="176"/>
      <c r="IBB2" s="176"/>
      <c r="IBC2" s="176"/>
      <c r="IBD2" s="176"/>
      <c r="IBE2" s="176"/>
      <c r="IBF2" s="176"/>
      <c r="IBG2" s="176"/>
      <c r="IBH2" s="184"/>
      <c r="IBI2" s="176"/>
      <c r="IBJ2" s="176"/>
      <c r="IBK2" s="176"/>
      <c r="IBL2" s="176"/>
      <c r="IBM2" s="176"/>
      <c r="IBN2" s="176"/>
      <c r="IBO2" s="176"/>
      <c r="IBP2" s="176"/>
      <c r="IBQ2" s="176"/>
      <c r="IBR2" s="176"/>
      <c r="IBS2" s="176"/>
      <c r="IBT2" s="176"/>
      <c r="IBU2" s="176"/>
      <c r="IBV2" s="176"/>
      <c r="IBW2" s="176"/>
      <c r="IBX2" s="184"/>
      <c r="IBY2" s="176"/>
      <c r="IBZ2" s="176"/>
      <c r="ICA2" s="176"/>
      <c r="ICB2" s="176"/>
      <c r="ICC2" s="176"/>
      <c r="ICD2" s="176"/>
      <c r="ICE2" s="176"/>
      <c r="ICF2" s="176"/>
      <c r="ICG2" s="176"/>
      <c r="ICH2" s="176"/>
      <c r="ICI2" s="176"/>
      <c r="ICJ2" s="176"/>
      <c r="ICK2" s="176"/>
      <c r="ICL2" s="176"/>
      <c r="ICM2" s="176"/>
      <c r="ICN2" s="184"/>
      <c r="ICO2" s="176"/>
      <c r="ICP2" s="176"/>
      <c r="ICQ2" s="176"/>
      <c r="ICR2" s="176"/>
      <c r="ICS2" s="176"/>
      <c r="ICT2" s="176"/>
      <c r="ICU2" s="176"/>
      <c r="ICV2" s="176"/>
      <c r="ICW2" s="176"/>
      <c r="ICX2" s="176"/>
      <c r="ICY2" s="176"/>
      <c r="ICZ2" s="176"/>
      <c r="IDA2" s="176"/>
      <c r="IDB2" s="176"/>
      <c r="IDC2" s="176"/>
      <c r="IDD2" s="184"/>
      <c r="IDE2" s="176"/>
      <c r="IDF2" s="176"/>
      <c r="IDG2" s="176"/>
      <c r="IDH2" s="176"/>
      <c r="IDI2" s="176"/>
      <c r="IDJ2" s="176"/>
      <c r="IDK2" s="176"/>
      <c r="IDL2" s="176"/>
      <c r="IDM2" s="176"/>
      <c r="IDN2" s="176"/>
      <c r="IDO2" s="176"/>
      <c r="IDP2" s="176"/>
      <c r="IDQ2" s="176"/>
      <c r="IDR2" s="176"/>
      <c r="IDS2" s="176"/>
      <c r="IDT2" s="184"/>
      <c r="IDU2" s="176"/>
      <c r="IDV2" s="176"/>
      <c r="IDW2" s="176"/>
      <c r="IDX2" s="176"/>
      <c r="IDY2" s="176"/>
      <c r="IDZ2" s="176"/>
      <c r="IEA2" s="176"/>
      <c r="IEB2" s="176"/>
      <c r="IEC2" s="176"/>
      <c r="IED2" s="176"/>
      <c r="IEE2" s="176"/>
      <c r="IEF2" s="176"/>
      <c r="IEG2" s="176"/>
      <c r="IEH2" s="176"/>
      <c r="IEI2" s="176"/>
      <c r="IEJ2" s="184"/>
      <c r="IEK2" s="176"/>
      <c r="IEL2" s="176"/>
      <c r="IEM2" s="176"/>
      <c r="IEN2" s="176"/>
      <c r="IEO2" s="176"/>
      <c r="IEP2" s="176"/>
      <c r="IEQ2" s="176"/>
      <c r="IER2" s="176"/>
      <c r="IES2" s="176"/>
      <c r="IET2" s="176"/>
      <c r="IEU2" s="176"/>
      <c r="IEV2" s="176"/>
      <c r="IEW2" s="176"/>
      <c r="IEX2" s="176"/>
      <c r="IEY2" s="176"/>
      <c r="IEZ2" s="184"/>
      <c r="IFA2" s="176"/>
      <c r="IFB2" s="176"/>
      <c r="IFC2" s="176"/>
      <c r="IFD2" s="176"/>
      <c r="IFE2" s="176"/>
      <c r="IFF2" s="176"/>
      <c r="IFG2" s="176"/>
      <c r="IFH2" s="176"/>
      <c r="IFI2" s="176"/>
      <c r="IFJ2" s="176"/>
      <c r="IFK2" s="176"/>
      <c r="IFL2" s="176"/>
      <c r="IFM2" s="176"/>
      <c r="IFN2" s="176"/>
      <c r="IFO2" s="176"/>
      <c r="IFP2" s="184"/>
      <c r="IFQ2" s="176"/>
      <c r="IFR2" s="176"/>
      <c r="IFS2" s="176"/>
      <c r="IFT2" s="176"/>
      <c r="IFU2" s="176"/>
      <c r="IFV2" s="176"/>
      <c r="IFW2" s="176"/>
      <c r="IFX2" s="176"/>
      <c r="IFY2" s="176"/>
      <c r="IFZ2" s="176"/>
      <c r="IGA2" s="176"/>
      <c r="IGB2" s="176"/>
      <c r="IGC2" s="176"/>
      <c r="IGD2" s="176"/>
      <c r="IGE2" s="176"/>
      <c r="IGF2" s="184"/>
      <c r="IGG2" s="176"/>
      <c r="IGH2" s="176"/>
      <c r="IGI2" s="176"/>
      <c r="IGJ2" s="176"/>
      <c r="IGK2" s="176"/>
      <c r="IGL2" s="176"/>
      <c r="IGM2" s="176"/>
      <c r="IGN2" s="176"/>
      <c r="IGO2" s="176"/>
      <c r="IGP2" s="176"/>
      <c r="IGQ2" s="176"/>
      <c r="IGR2" s="176"/>
      <c r="IGS2" s="176"/>
      <c r="IGT2" s="176"/>
      <c r="IGU2" s="176"/>
      <c r="IGV2" s="184"/>
      <c r="IGW2" s="176"/>
      <c r="IGX2" s="176"/>
      <c r="IGY2" s="176"/>
      <c r="IGZ2" s="176"/>
      <c r="IHA2" s="176"/>
      <c r="IHB2" s="176"/>
      <c r="IHC2" s="176"/>
      <c r="IHD2" s="176"/>
      <c r="IHE2" s="176"/>
      <c r="IHF2" s="176"/>
      <c r="IHG2" s="176"/>
      <c r="IHH2" s="176"/>
      <c r="IHI2" s="176"/>
      <c r="IHJ2" s="176"/>
      <c r="IHK2" s="176"/>
      <c r="IHL2" s="184"/>
      <c r="IHM2" s="176"/>
      <c r="IHN2" s="176"/>
      <c r="IHO2" s="176"/>
      <c r="IHP2" s="176"/>
      <c r="IHQ2" s="176"/>
      <c r="IHR2" s="176"/>
      <c r="IHS2" s="176"/>
      <c r="IHT2" s="176"/>
      <c r="IHU2" s="176"/>
      <c r="IHV2" s="176"/>
      <c r="IHW2" s="176"/>
      <c r="IHX2" s="176"/>
      <c r="IHY2" s="176"/>
      <c r="IHZ2" s="176"/>
      <c r="IIA2" s="176"/>
      <c r="IIB2" s="184"/>
      <c r="IIC2" s="176"/>
      <c r="IID2" s="176"/>
      <c r="IIE2" s="176"/>
      <c r="IIF2" s="176"/>
      <c r="IIG2" s="176"/>
      <c r="IIH2" s="176"/>
      <c r="III2" s="176"/>
      <c r="IIJ2" s="176"/>
      <c r="IIK2" s="176"/>
      <c r="IIL2" s="176"/>
      <c r="IIM2" s="176"/>
      <c r="IIN2" s="176"/>
      <c r="IIO2" s="176"/>
      <c r="IIP2" s="176"/>
      <c r="IIQ2" s="176"/>
      <c r="IIR2" s="184"/>
      <c r="IIS2" s="176"/>
      <c r="IIT2" s="176"/>
      <c r="IIU2" s="176"/>
      <c r="IIV2" s="176"/>
      <c r="IIW2" s="176"/>
      <c r="IIX2" s="176"/>
      <c r="IIY2" s="176"/>
      <c r="IIZ2" s="176"/>
      <c r="IJA2" s="176"/>
      <c r="IJB2" s="176"/>
      <c r="IJC2" s="176"/>
      <c r="IJD2" s="176"/>
      <c r="IJE2" s="176"/>
      <c r="IJF2" s="176"/>
      <c r="IJG2" s="176"/>
      <c r="IJH2" s="184"/>
      <c r="IJI2" s="176"/>
      <c r="IJJ2" s="176"/>
      <c r="IJK2" s="176"/>
      <c r="IJL2" s="176"/>
      <c r="IJM2" s="176"/>
      <c r="IJN2" s="176"/>
      <c r="IJO2" s="176"/>
      <c r="IJP2" s="176"/>
      <c r="IJQ2" s="176"/>
      <c r="IJR2" s="176"/>
      <c r="IJS2" s="176"/>
      <c r="IJT2" s="176"/>
      <c r="IJU2" s="176"/>
      <c r="IJV2" s="176"/>
      <c r="IJW2" s="176"/>
      <c r="IJX2" s="184"/>
      <c r="IJY2" s="176"/>
      <c r="IJZ2" s="176"/>
      <c r="IKA2" s="176"/>
      <c r="IKB2" s="176"/>
      <c r="IKC2" s="176"/>
      <c r="IKD2" s="176"/>
      <c r="IKE2" s="176"/>
      <c r="IKF2" s="176"/>
      <c r="IKG2" s="176"/>
      <c r="IKH2" s="176"/>
      <c r="IKI2" s="176"/>
      <c r="IKJ2" s="176"/>
      <c r="IKK2" s="176"/>
      <c r="IKL2" s="176"/>
      <c r="IKM2" s="176"/>
      <c r="IKN2" s="184"/>
      <c r="IKO2" s="176"/>
      <c r="IKP2" s="176"/>
      <c r="IKQ2" s="176"/>
      <c r="IKR2" s="176"/>
      <c r="IKS2" s="176"/>
      <c r="IKT2" s="176"/>
      <c r="IKU2" s="176"/>
      <c r="IKV2" s="176"/>
      <c r="IKW2" s="176"/>
      <c r="IKX2" s="176"/>
      <c r="IKY2" s="176"/>
      <c r="IKZ2" s="176"/>
      <c r="ILA2" s="176"/>
      <c r="ILB2" s="176"/>
      <c r="ILC2" s="176"/>
      <c r="ILD2" s="184"/>
      <c r="ILE2" s="176"/>
      <c r="ILF2" s="176"/>
      <c r="ILG2" s="176"/>
      <c r="ILH2" s="176"/>
      <c r="ILI2" s="176"/>
      <c r="ILJ2" s="176"/>
      <c r="ILK2" s="176"/>
      <c r="ILL2" s="176"/>
      <c r="ILM2" s="176"/>
      <c r="ILN2" s="176"/>
      <c r="ILO2" s="176"/>
      <c r="ILP2" s="176"/>
      <c r="ILQ2" s="176"/>
      <c r="ILR2" s="176"/>
      <c r="ILS2" s="176"/>
      <c r="ILT2" s="184"/>
      <c r="ILU2" s="176"/>
      <c r="ILV2" s="176"/>
      <c r="ILW2" s="176"/>
      <c r="ILX2" s="176"/>
      <c r="ILY2" s="176"/>
      <c r="ILZ2" s="176"/>
      <c r="IMA2" s="176"/>
      <c r="IMB2" s="176"/>
      <c r="IMC2" s="176"/>
      <c r="IMD2" s="176"/>
      <c r="IME2" s="176"/>
      <c r="IMF2" s="176"/>
      <c r="IMG2" s="176"/>
      <c r="IMH2" s="176"/>
      <c r="IMI2" s="176"/>
      <c r="IMJ2" s="184"/>
      <c r="IMK2" s="176"/>
      <c r="IML2" s="176"/>
      <c r="IMM2" s="176"/>
      <c r="IMN2" s="176"/>
      <c r="IMO2" s="176"/>
      <c r="IMP2" s="176"/>
      <c r="IMQ2" s="176"/>
      <c r="IMR2" s="176"/>
      <c r="IMS2" s="176"/>
      <c r="IMT2" s="176"/>
      <c r="IMU2" s="176"/>
      <c r="IMV2" s="176"/>
      <c r="IMW2" s="176"/>
      <c r="IMX2" s="176"/>
      <c r="IMY2" s="176"/>
      <c r="IMZ2" s="184"/>
      <c r="INA2" s="176"/>
      <c r="INB2" s="176"/>
      <c r="INC2" s="176"/>
      <c r="IND2" s="176"/>
      <c r="INE2" s="176"/>
      <c r="INF2" s="176"/>
      <c r="ING2" s="176"/>
      <c r="INH2" s="176"/>
      <c r="INI2" s="176"/>
      <c r="INJ2" s="176"/>
      <c r="INK2" s="176"/>
      <c r="INL2" s="176"/>
      <c r="INM2" s="176"/>
      <c r="INN2" s="176"/>
      <c r="INO2" s="176"/>
      <c r="INP2" s="184"/>
      <c r="INQ2" s="176"/>
      <c r="INR2" s="176"/>
      <c r="INS2" s="176"/>
      <c r="INT2" s="176"/>
      <c r="INU2" s="176"/>
      <c r="INV2" s="176"/>
      <c r="INW2" s="176"/>
      <c r="INX2" s="176"/>
      <c r="INY2" s="176"/>
      <c r="INZ2" s="176"/>
      <c r="IOA2" s="176"/>
      <c r="IOB2" s="176"/>
      <c r="IOC2" s="176"/>
      <c r="IOD2" s="176"/>
      <c r="IOE2" s="176"/>
      <c r="IOF2" s="184"/>
      <c r="IOG2" s="176"/>
      <c r="IOH2" s="176"/>
      <c r="IOI2" s="176"/>
      <c r="IOJ2" s="176"/>
      <c r="IOK2" s="176"/>
      <c r="IOL2" s="176"/>
      <c r="IOM2" s="176"/>
      <c r="ION2" s="176"/>
      <c r="IOO2" s="176"/>
      <c r="IOP2" s="176"/>
      <c r="IOQ2" s="176"/>
      <c r="IOR2" s="176"/>
      <c r="IOS2" s="176"/>
      <c r="IOT2" s="176"/>
      <c r="IOU2" s="176"/>
      <c r="IOV2" s="184"/>
      <c r="IOW2" s="176"/>
      <c r="IOX2" s="176"/>
      <c r="IOY2" s="176"/>
      <c r="IOZ2" s="176"/>
      <c r="IPA2" s="176"/>
      <c r="IPB2" s="176"/>
      <c r="IPC2" s="176"/>
      <c r="IPD2" s="176"/>
      <c r="IPE2" s="176"/>
      <c r="IPF2" s="176"/>
      <c r="IPG2" s="176"/>
      <c r="IPH2" s="176"/>
      <c r="IPI2" s="176"/>
      <c r="IPJ2" s="176"/>
      <c r="IPK2" s="176"/>
      <c r="IPL2" s="184"/>
      <c r="IPM2" s="176"/>
      <c r="IPN2" s="176"/>
      <c r="IPO2" s="176"/>
      <c r="IPP2" s="176"/>
      <c r="IPQ2" s="176"/>
      <c r="IPR2" s="176"/>
      <c r="IPS2" s="176"/>
      <c r="IPT2" s="176"/>
      <c r="IPU2" s="176"/>
      <c r="IPV2" s="176"/>
      <c r="IPW2" s="176"/>
      <c r="IPX2" s="176"/>
      <c r="IPY2" s="176"/>
      <c r="IPZ2" s="176"/>
      <c r="IQA2" s="176"/>
      <c r="IQB2" s="184"/>
      <c r="IQC2" s="176"/>
      <c r="IQD2" s="176"/>
      <c r="IQE2" s="176"/>
      <c r="IQF2" s="176"/>
      <c r="IQG2" s="176"/>
      <c r="IQH2" s="176"/>
      <c r="IQI2" s="176"/>
      <c r="IQJ2" s="176"/>
      <c r="IQK2" s="176"/>
      <c r="IQL2" s="176"/>
      <c r="IQM2" s="176"/>
      <c r="IQN2" s="176"/>
      <c r="IQO2" s="176"/>
      <c r="IQP2" s="176"/>
      <c r="IQQ2" s="176"/>
      <c r="IQR2" s="184"/>
      <c r="IQS2" s="176"/>
      <c r="IQT2" s="176"/>
      <c r="IQU2" s="176"/>
      <c r="IQV2" s="176"/>
      <c r="IQW2" s="176"/>
      <c r="IQX2" s="176"/>
      <c r="IQY2" s="176"/>
      <c r="IQZ2" s="176"/>
      <c r="IRA2" s="176"/>
      <c r="IRB2" s="176"/>
      <c r="IRC2" s="176"/>
      <c r="IRD2" s="176"/>
      <c r="IRE2" s="176"/>
      <c r="IRF2" s="176"/>
      <c r="IRG2" s="176"/>
      <c r="IRH2" s="184"/>
      <c r="IRI2" s="176"/>
      <c r="IRJ2" s="176"/>
      <c r="IRK2" s="176"/>
      <c r="IRL2" s="176"/>
      <c r="IRM2" s="176"/>
      <c r="IRN2" s="176"/>
      <c r="IRO2" s="176"/>
      <c r="IRP2" s="176"/>
      <c r="IRQ2" s="176"/>
      <c r="IRR2" s="176"/>
      <c r="IRS2" s="176"/>
      <c r="IRT2" s="176"/>
      <c r="IRU2" s="176"/>
      <c r="IRV2" s="176"/>
      <c r="IRW2" s="176"/>
      <c r="IRX2" s="184"/>
      <c r="IRY2" s="176"/>
      <c r="IRZ2" s="176"/>
      <c r="ISA2" s="176"/>
      <c r="ISB2" s="176"/>
      <c r="ISC2" s="176"/>
      <c r="ISD2" s="176"/>
      <c r="ISE2" s="176"/>
      <c r="ISF2" s="176"/>
      <c r="ISG2" s="176"/>
      <c r="ISH2" s="176"/>
      <c r="ISI2" s="176"/>
      <c r="ISJ2" s="176"/>
      <c r="ISK2" s="176"/>
      <c r="ISL2" s="176"/>
      <c r="ISM2" s="176"/>
      <c r="ISN2" s="184"/>
      <c r="ISO2" s="176"/>
      <c r="ISP2" s="176"/>
      <c r="ISQ2" s="176"/>
      <c r="ISR2" s="176"/>
      <c r="ISS2" s="176"/>
      <c r="IST2" s="176"/>
      <c r="ISU2" s="176"/>
      <c r="ISV2" s="176"/>
      <c r="ISW2" s="176"/>
      <c r="ISX2" s="176"/>
      <c r="ISY2" s="176"/>
      <c r="ISZ2" s="176"/>
      <c r="ITA2" s="176"/>
      <c r="ITB2" s="176"/>
      <c r="ITC2" s="176"/>
      <c r="ITD2" s="184"/>
      <c r="ITE2" s="176"/>
      <c r="ITF2" s="176"/>
      <c r="ITG2" s="176"/>
      <c r="ITH2" s="176"/>
      <c r="ITI2" s="176"/>
      <c r="ITJ2" s="176"/>
      <c r="ITK2" s="176"/>
      <c r="ITL2" s="176"/>
      <c r="ITM2" s="176"/>
      <c r="ITN2" s="176"/>
      <c r="ITO2" s="176"/>
      <c r="ITP2" s="176"/>
      <c r="ITQ2" s="176"/>
      <c r="ITR2" s="176"/>
      <c r="ITS2" s="176"/>
      <c r="ITT2" s="184"/>
      <c r="ITU2" s="176"/>
      <c r="ITV2" s="176"/>
      <c r="ITW2" s="176"/>
      <c r="ITX2" s="176"/>
      <c r="ITY2" s="176"/>
      <c r="ITZ2" s="176"/>
      <c r="IUA2" s="176"/>
      <c r="IUB2" s="176"/>
      <c r="IUC2" s="176"/>
      <c r="IUD2" s="176"/>
      <c r="IUE2" s="176"/>
      <c r="IUF2" s="176"/>
      <c r="IUG2" s="176"/>
      <c r="IUH2" s="176"/>
      <c r="IUI2" s="176"/>
      <c r="IUJ2" s="184"/>
      <c r="IUK2" s="176"/>
      <c r="IUL2" s="176"/>
      <c r="IUM2" s="176"/>
      <c r="IUN2" s="176"/>
      <c r="IUO2" s="176"/>
      <c r="IUP2" s="176"/>
      <c r="IUQ2" s="176"/>
      <c r="IUR2" s="176"/>
      <c r="IUS2" s="176"/>
      <c r="IUT2" s="176"/>
      <c r="IUU2" s="176"/>
      <c r="IUV2" s="176"/>
      <c r="IUW2" s="176"/>
      <c r="IUX2" s="176"/>
      <c r="IUY2" s="176"/>
      <c r="IUZ2" s="184"/>
      <c r="IVA2" s="176"/>
      <c r="IVB2" s="176"/>
      <c r="IVC2" s="176"/>
      <c r="IVD2" s="176"/>
      <c r="IVE2" s="176"/>
      <c r="IVF2" s="176"/>
      <c r="IVG2" s="176"/>
      <c r="IVH2" s="176"/>
      <c r="IVI2" s="176"/>
      <c r="IVJ2" s="176"/>
      <c r="IVK2" s="176"/>
      <c r="IVL2" s="176"/>
      <c r="IVM2" s="176"/>
      <c r="IVN2" s="176"/>
      <c r="IVO2" s="176"/>
      <c r="IVP2" s="184"/>
      <c r="IVQ2" s="176"/>
      <c r="IVR2" s="176"/>
      <c r="IVS2" s="176"/>
      <c r="IVT2" s="176"/>
      <c r="IVU2" s="176"/>
      <c r="IVV2" s="176"/>
      <c r="IVW2" s="176"/>
      <c r="IVX2" s="176"/>
      <c r="IVY2" s="176"/>
      <c r="IVZ2" s="176"/>
      <c r="IWA2" s="176"/>
      <c r="IWB2" s="176"/>
      <c r="IWC2" s="176"/>
      <c r="IWD2" s="176"/>
      <c r="IWE2" s="176"/>
      <c r="IWF2" s="184"/>
      <c r="IWG2" s="176"/>
      <c r="IWH2" s="176"/>
      <c r="IWI2" s="176"/>
      <c r="IWJ2" s="176"/>
      <c r="IWK2" s="176"/>
      <c r="IWL2" s="176"/>
      <c r="IWM2" s="176"/>
      <c r="IWN2" s="176"/>
      <c r="IWO2" s="176"/>
      <c r="IWP2" s="176"/>
      <c r="IWQ2" s="176"/>
      <c r="IWR2" s="176"/>
      <c r="IWS2" s="176"/>
      <c r="IWT2" s="176"/>
      <c r="IWU2" s="176"/>
      <c r="IWV2" s="184"/>
      <c r="IWW2" s="176"/>
      <c r="IWX2" s="176"/>
      <c r="IWY2" s="176"/>
      <c r="IWZ2" s="176"/>
      <c r="IXA2" s="176"/>
      <c r="IXB2" s="176"/>
      <c r="IXC2" s="176"/>
      <c r="IXD2" s="176"/>
      <c r="IXE2" s="176"/>
      <c r="IXF2" s="176"/>
      <c r="IXG2" s="176"/>
      <c r="IXH2" s="176"/>
      <c r="IXI2" s="176"/>
      <c r="IXJ2" s="176"/>
      <c r="IXK2" s="176"/>
      <c r="IXL2" s="184"/>
      <c r="IXM2" s="176"/>
      <c r="IXN2" s="176"/>
      <c r="IXO2" s="176"/>
      <c r="IXP2" s="176"/>
      <c r="IXQ2" s="176"/>
      <c r="IXR2" s="176"/>
      <c r="IXS2" s="176"/>
      <c r="IXT2" s="176"/>
      <c r="IXU2" s="176"/>
      <c r="IXV2" s="176"/>
      <c r="IXW2" s="176"/>
      <c r="IXX2" s="176"/>
      <c r="IXY2" s="176"/>
      <c r="IXZ2" s="176"/>
      <c r="IYA2" s="176"/>
      <c r="IYB2" s="184"/>
      <c r="IYC2" s="176"/>
      <c r="IYD2" s="176"/>
      <c r="IYE2" s="176"/>
      <c r="IYF2" s="176"/>
      <c r="IYG2" s="176"/>
      <c r="IYH2" s="176"/>
      <c r="IYI2" s="176"/>
      <c r="IYJ2" s="176"/>
      <c r="IYK2" s="176"/>
      <c r="IYL2" s="176"/>
      <c r="IYM2" s="176"/>
      <c r="IYN2" s="176"/>
      <c r="IYO2" s="176"/>
      <c r="IYP2" s="176"/>
      <c r="IYQ2" s="176"/>
      <c r="IYR2" s="184"/>
      <c r="IYS2" s="176"/>
      <c r="IYT2" s="176"/>
      <c r="IYU2" s="176"/>
      <c r="IYV2" s="176"/>
      <c r="IYW2" s="176"/>
      <c r="IYX2" s="176"/>
      <c r="IYY2" s="176"/>
      <c r="IYZ2" s="176"/>
      <c r="IZA2" s="176"/>
      <c r="IZB2" s="176"/>
      <c r="IZC2" s="176"/>
      <c r="IZD2" s="176"/>
      <c r="IZE2" s="176"/>
      <c r="IZF2" s="176"/>
      <c r="IZG2" s="176"/>
      <c r="IZH2" s="184"/>
      <c r="IZI2" s="176"/>
      <c r="IZJ2" s="176"/>
      <c r="IZK2" s="176"/>
      <c r="IZL2" s="176"/>
      <c r="IZM2" s="176"/>
      <c r="IZN2" s="176"/>
      <c r="IZO2" s="176"/>
      <c r="IZP2" s="176"/>
      <c r="IZQ2" s="176"/>
      <c r="IZR2" s="176"/>
      <c r="IZS2" s="176"/>
      <c r="IZT2" s="176"/>
      <c r="IZU2" s="176"/>
      <c r="IZV2" s="176"/>
      <c r="IZW2" s="176"/>
      <c r="IZX2" s="184"/>
      <c r="IZY2" s="176"/>
      <c r="IZZ2" s="176"/>
      <c r="JAA2" s="176"/>
      <c r="JAB2" s="176"/>
      <c r="JAC2" s="176"/>
      <c r="JAD2" s="176"/>
      <c r="JAE2" s="176"/>
      <c r="JAF2" s="176"/>
      <c r="JAG2" s="176"/>
      <c r="JAH2" s="176"/>
      <c r="JAI2" s="176"/>
      <c r="JAJ2" s="176"/>
      <c r="JAK2" s="176"/>
      <c r="JAL2" s="176"/>
      <c r="JAM2" s="176"/>
      <c r="JAN2" s="184"/>
      <c r="JAO2" s="176"/>
      <c r="JAP2" s="176"/>
      <c r="JAQ2" s="176"/>
      <c r="JAR2" s="176"/>
      <c r="JAS2" s="176"/>
      <c r="JAT2" s="176"/>
      <c r="JAU2" s="176"/>
      <c r="JAV2" s="176"/>
      <c r="JAW2" s="176"/>
      <c r="JAX2" s="176"/>
      <c r="JAY2" s="176"/>
      <c r="JAZ2" s="176"/>
      <c r="JBA2" s="176"/>
      <c r="JBB2" s="176"/>
      <c r="JBC2" s="176"/>
      <c r="JBD2" s="184"/>
      <c r="JBE2" s="176"/>
      <c r="JBF2" s="176"/>
      <c r="JBG2" s="176"/>
      <c r="JBH2" s="176"/>
      <c r="JBI2" s="176"/>
      <c r="JBJ2" s="176"/>
      <c r="JBK2" s="176"/>
      <c r="JBL2" s="176"/>
      <c r="JBM2" s="176"/>
      <c r="JBN2" s="176"/>
      <c r="JBO2" s="176"/>
      <c r="JBP2" s="176"/>
      <c r="JBQ2" s="176"/>
      <c r="JBR2" s="176"/>
      <c r="JBS2" s="176"/>
      <c r="JBT2" s="184"/>
      <c r="JBU2" s="176"/>
      <c r="JBV2" s="176"/>
      <c r="JBW2" s="176"/>
      <c r="JBX2" s="176"/>
      <c r="JBY2" s="176"/>
      <c r="JBZ2" s="176"/>
      <c r="JCA2" s="176"/>
      <c r="JCB2" s="176"/>
      <c r="JCC2" s="176"/>
      <c r="JCD2" s="176"/>
      <c r="JCE2" s="176"/>
      <c r="JCF2" s="176"/>
      <c r="JCG2" s="176"/>
      <c r="JCH2" s="176"/>
      <c r="JCI2" s="176"/>
      <c r="JCJ2" s="184"/>
      <c r="JCK2" s="176"/>
      <c r="JCL2" s="176"/>
      <c r="JCM2" s="176"/>
      <c r="JCN2" s="176"/>
      <c r="JCO2" s="176"/>
      <c r="JCP2" s="176"/>
      <c r="JCQ2" s="176"/>
      <c r="JCR2" s="176"/>
      <c r="JCS2" s="176"/>
      <c r="JCT2" s="176"/>
      <c r="JCU2" s="176"/>
      <c r="JCV2" s="176"/>
      <c r="JCW2" s="176"/>
      <c r="JCX2" s="176"/>
      <c r="JCY2" s="176"/>
      <c r="JCZ2" s="184"/>
      <c r="JDA2" s="176"/>
      <c r="JDB2" s="176"/>
      <c r="JDC2" s="176"/>
      <c r="JDD2" s="176"/>
      <c r="JDE2" s="176"/>
      <c r="JDF2" s="176"/>
      <c r="JDG2" s="176"/>
      <c r="JDH2" s="176"/>
      <c r="JDI2" s="176"/>
      <c r="JDJ2" s="176"/>
      <c r="JDK2" s="176"/>
      <c r="JDL2" s="176"/>
      <c r="JDM2" s="176"/>
      <c r="JDN2" s="176"/>
      <c r="JDO2" s="176"/>
      <c r="JDP2" s="184"/>
      <c r="JDQ2" s="176"/>
      <c r="JDR2" s="176"/>
      <c r="JDS2" s="176"/>
      <c r="JDT2" s="176"/>
      <c r="JDU2" s="176"/>
      <c r="JDV2" s="176"/>
      <c r="JDW2" s="176"/>
      <c r="JDX2" s="176"/>
      <c r="JDY2" s="176"/>
      <c r="JDZ2" s="176"/>
      <c r="JEA2" s="176"/>
      <c r="JEB2" s="176"/>
      <c r="JEC2" s="176"/>
      <c r="JED2" s="176"/>
      <c r="JEE2" s="176"/>
      <c r="JEF2" s="184"/>
      <c r="JEG2" s="176"/>
      <c r="JEH2" s="176"/>
      <c r="JEI2" s="176"/>
      <c r="JEJ2" s="176"/>
      <c r="JEK2" s="176"/>
      <c r="JEL2" s="176"/>
      <c r="JEM2" s="176"/>
      <c r="JEN2" s="176"/>
      <c r="JEO2" s="176"/>
      <c r="JEP2" s="176"/>
      <c r="JEQ2" s="176"/>
      <c r="JER2" s="176"/>
      <c r="JES2" s="176"/>
      <c r="JET2" s="176"/>
      <c r="JEU2" s="176"/>
      <c r="JEV2" s="184"/>
      <c r="JEW2" s="176"/>
      <c r="JEX2" s="176"/>
      <c r="JEY2" s="176"/>
      <c r="JEZ2" s="176"/>
      <c r="JFA2" s="176"/>
      <c r="JFB2" s="176"/>
      <c r="JFC2" s="176"/>
      <c r="JFD2" s="176"/>
      <c r="JFE2" s="176"/>
      <c r="JFF2" s="176"/>
      <c r="JFG2" s="176"/>
      <c r="JFH2" s="176"/>
      <c r="JFI2" s="176"/>
      <c r="JFJ2" s="176"/>
      <c r="JFK2" s="176"/>
      <c r="JFL2" s="184"/>
      <c r="JFM2" s="176"/>
      <c r="JFN2" s="176"/>
      <c r="JFO2" s="176"/>
      <c r="JFP2" s="176"/>
      <c r="JFQ2" s="176"/>
      <c r="JFR2" s="176"/>
      <c r="JFS2" s="176"/>
      <c r="JFT2" s="176"/>
      <c r="JFU2" s="176"/>
      <c r="JFV2" s="176"/>
      <c r="JFW2" s="176"/>
      <c r="JFX2" s="176"/>
      <c r="JFY2" s="176"/>
      <c r="JFZ2" s="176"/>
      <c r="JGA2" s="176"/>
      <c r="JGB2" s="184"/>
      <c r="JGC2" s="176"/>
      <c r="JGD2" s="176"/>
      <c r="JGE2" s="176"/>
      <c r="JGF2" s="176"/>
      <c r="JGG2" s="176"/>
      <c r="JGH2" s="176"/>
      <c r="JGI2" s="176"/>
      <c r="JGJ2" s="176"/>
      <c r="JGK2" s="176"/>
      <c r="JGL2" s="176"/>
      <c r="JGM2" s="176"/>
      <c r="JGN2" s="176"/>
      <c r="JGO2" s="176"/>
      <c r="JGP2" s="176"/>
      <c r="JGQ2" s="176"/>
      <c r="JGR2" s="184"/>
      <c r="JGS2" s="176"/>
      <c r="JGT2" s="176"/>
      <c r="JGU2" s="176"/>
      <c r="JGV2" s="176"/>
      <c r="JGW2" s="176"/>
      <c r="JGX2" s="176"/>
      <c r="JGY2" s="176"/>
      <c r="JGZ2" s="176"/>
      <c r="JHA2" s="176"/>
      <c r="JHB2" s="176"/>
      <c r="JHC2" s="176"/>
      <c r="JHD2" s="176"/>
      <c r="JHE2" s="176"/>
      <c r="JHF2" s="176"/>
      <c r="JHG2" s="176"/>
      <c r="JHH2" s="184"/>
      <c r="JHI2" s="176"/>
      <c r="JHJ2" s="176"/>
      <c r="JHK2" s="176"/>
      <c r="JHL2" s="176"/>
      <c r="JHM2" s="176"/>
      <c r="JHN2" s="176"/>
      <c r="JHO2" s="176"/>
      <c r="JHP2" s="176"/>
      <c r="JHQ2" s="176"/>
      <c r="JHR2" s="176"/>
      <c r="JHS2" s="176"/>
      <c r="JHT2" s="176"/>
      <c r="JHU2" s="176"/>
      <c r="JHV2" s="176"/>
      <c r="JHW2" s="176"/>
      <c r="JHX2" s="184"/>
      <c r="JHY2" s="176"/>
      <c r="JHZ2" s="176"/>
      <c r="JIA2" s="176"/>
      <c r="JIB2" s="176"/>
      <c r="JIC2" s="176"/>
      <c r="JID2" s="176"/>
      <c r="JIE2" s="176"/>
      <c r="JIF2" s="176"/>
      <c r="JIG2" s="176"/>
      <c r="JIH2" s="176"/>
      <c r="JII2" s="176"/>
      <c r="JIJ2" s="176"/>
      <c r="JIK2" s="176"/>
      <c r="JIL2" s="176"/>
      <c r="JIM2" s="176"/>
      <c r="JIN2" s="184"/>
      <c r="JIO2" s="176"/>
      <c r="JIP2" s="176"/>
      <c r="JIQ2" s="176"/>
      <c r="JIR2" s="176"/>
      <c r="JIS2" s="176"/>
      <c r="JIT2" s="176"/>
      <c r="JIU2" s="176"/>
      <c r="JIV2" s="176"/>
      <c r="JIW2" s="176"/>
      <c r="JIX2" s="176"/>
      <c r="JIY2" s="176"/>
      <c r="JIZ2" s="176"/>
      <c r="JJA2" s="176"/>
      <c r="JJB2" s="176"/>
      <c r="JJC2" s="176"/>
      <c r="JJD2" s="184"/>
      <c r="JJE2" s="176"/>
      <c r="JJF2" s="176"/>
      <c r="JJG2" s="176"/>
      <c r="JJH2" s="176"/>
      <c r="JJI2" s="176"/>
      <c r="JJJ2" s="176"/>
      <c r="JJK2" s="176"/>
      <c r="JJL2" s="176"/>
      <c r="JJM2" s="176"/>
      <c r="JJN2" s="176"/>
      <c r="JJO2" s="176"/>
      <c r="JJP2" s="176"/>
      <c r="JJQ2" s="176"/>
      <c r="JJR2" s="176"/>
      <c r="JJS2" s="176"/>
      <c r="JJT2" s="184"/>
      <c r="JJU2" s="176"/>
      <c r="JJV2" s="176"/>
      <c r="JJW2" s="176"/>
      <c r="JJX2" s="176"/>
      <c r="JJY2" s="176"/>
      <c r="JJZ2" s="176"/>
      <c r="JKA2" s="176"/>
      <c r="JKB2" s="176"/>
      <c r="JKC2" s="176"/>
      <c r="JKD2" s="176"/>
      <c r="JKE2" s="176"/>
      <c r="JKF2" s="176"/>
      <c r="JKG2" s="176"/>
      <c r="JKH2" s="176"/>
      <c r="JKI2" s="176"/>
      <c r="JKJ2" s="184"/>
      <c r="JKK2" s="176"/>
      <c r="JKL2" s="176"/>
      <c r="JKM2" s="176"/>
      <c r="JKN2" s="176"/>
      <c r="JKO2" s="176"/>
      <c r="JKP2" s="176"/>
      <c r="JKQ2" s="176"/>
      <c r="JKR2" s="176"/>
      <c r="JKS2" s="176"/>
      <c r="JKT2" s="176"/>
      <c r="JKU2" s="176"/>
      <c r="JKV2" s="176"/>
      <c r="JKW2" s="176"/>
      <c r="JKX2" s="176"/>
      <c r="JKY2" s="176"/>
      <c r="JKZ2" s="184"/>
      <c r="JLA2" s="176"/>
      <c r="JLB2" s="176"/>
      <c r="JLC2" s="176"/>
      <c r="JLD2" s="176"/>
      <c r="JLE2" s="176"/>
      <c r="JLF2" s="176"/>
      <c r="JLG2" s="176"/>
      <c r="JLH2" s="176"/>
      <c r="JLI2" s="176"/>
      <c r="JLJ2" s="176"/>
      <c r="JLK2" s="176"/>
      <c r="JLL2" s="176"/>
      <c r="JLM2" s="176"/>
      <c r="JLN2" s="176"/>
      <c r="JLO2" s="176"/>
      <c r="JLP2" s="184"/>
      <c r="JLQ2" s="176"/>
      <c r="JLR2" s="176"/>
      <c r="JLS2" s="176"/>
      <c r="JLT2" s="176"/>
      <c r="JLU2" s="176"/>
      <c r="JLV2" s="176"/>
      <c r="JLW2" s="176"/>
      <c r="JLX2" s="176"/>
      <c r="JLY2" s="176"/>
      <c r="JLZ2" s="176"/>
      <c r="JMA2" s="176"/>
      <c r="JMB2" s="176"/>
      <c r="JMC2" s="176"/>
      <c r="JMD2" s="176"/>
      <c r="JME2" s="176"/>
      <c r="JMF2" s="184"/>
      <c r="JMG2" s="176"/>
      <c r="JMH2" s="176"/>
      <c r="JMI2" s="176"/>
      <c r="JMJ2" s="176"/>
      <c r="JMK2" s="176"/>
      <c r="JML2" s="176"/>
      <c r="JMM2" s="176"/>
      <c r="JMN2" s="176"/>
      <c r="JMO2" s="176"/>
      <c r="JMP2" s="176"/>
      <c r="JMQ2" s="176"/>
      <c r="JMR2" s="176"/>
      <c r="JMS2" s="176"/>
      <c r="JMT2" s="176"/>
      <c r="JMU2" s="176"/>
      <c r="JMV2" s="184"/>
      <c r="JMW2" s="176"/>
      <c r="JMX2" s="176"/>
      <c r="JMY2" s="176"/>
      <c r="JMZ2" s="176"/>
      <c r="JNA2" s="176"/>
      <c r="JNB2" s="176"/>
      <c r="JNC2" s="176"/>
      <c r="JND2" s="176"/>
      <c r="JNE2" s="176"/>
      <c r="JNF2" s="176"/>
      <c r="JNG2" s="176"/>
      <c r="JNH2" s="176"/>
      <c r="JNI2" s="176"/>
      <c r="JNJ2" s="176"/>
      <c r="JNK2" s="176"/>
      <c r="JNL2" s="184"/>
      <c r="JNM2" s="176"/>
      <c r="JNN2" s="176"/>
      <c r="JNO2" s="176"/>
      <c r="JNP2" s="176"/>
      <c r="JNQ2" s="176"/>
      <c r="JNR2" s="176"/>
      <c r="JNS2" s="176"/>
      <c r="JNT2" s="176"/>
      <c r="JNU2" s="176"/>
      <c r="JNV2" s="176"/>
      <c r="JNW2" s="176"/>
      <c r="JNX2" s="176"/>
      <c r="JNY2" s="176"/>
      <c r="JNZ2" s="176"/>
      <c r="JOA2" s="176"/>
      <c r="JOB2" s="184"/>
      <c r="JOC2" s="176"/>
      <c r="JOD2" s="176"/>
      <c r="JOE2" s="176"/>
      <c r="JOF2" s="176"/>
      <c r="JOG2" s="176"/>
      <c r="JOH2" s="176"/>
      <c r="JOI2" s="176"/>
      <c r="JOJ2" s="176"/>
      <c r="JOK2" s="176"/>
      <c r="JOL2" s="176"/>
      <c r="JOM2" s="176"/>
      <c r="JON2" s="176"/>
      <c r="JOO2" s="176"/>
      <c r="JOP2" s="176"/>
      <c r="JOQ2" s="176"/>
      <c r="JOR2" s="184"/>
      <c r="JOS2" s="176"/>
      <c r="JOT2" s="176"/>
      <c r="JOU2" s="176"/>
      <c r="JOV2" s="176"/>
      <c r="JOW2" s="176"/>
      <c r="JOX2" s="176"/>
      <c r="JOY2" s="176"/>
      <c r="JOZ2" s="176"/>
      <c r="JPA2" s="176"/>
      <c r="JPB2" s="176"/>
      <c r="JPC2" s="176"/>
      <c r="JPD2" s="176"/>
      <c r="JPE2" s="176"/>
      <c r="JPF2" s="176"/>
      <c r="JPG2" s="176"/>
      <c r="JPH2" s="184"/>
      <c r="JPI2" s="176"/>
      <c r="JPJ2" s="176"/>
      <c r="JPK2" s="176"/>
      <c r="JPL2" s="176"/>
      <c r="JPM2" s="176"/>
      <c r="JPN2" s="176"/>
      <c r="JPO2" s="176"/>
      <c r="JPP2" s="176"/>
      <c r="JPQ2" s="176"/>
      <c r="JPR2" s="176"/>
      <c r="JPS2" s="176"/>
      <c r="JPT2" s="176"/>
      <c r="JPU2" s="176"/>
      <c r="JPV2" s="176"/>
      <c r="JPW2" s="176"/>
      <c r="JPX2" s="184"/>
      <c r="JPY2" s="176"/>
      <c r="JPZ2" s="176"/>
      <c r="JQA2" s="176"/>
      <c r="JQB2" s="176"/>
      <c r="JQC2" s="176"/>
      <c r="JQD2" s="176"/>
      <c r="JQE2" s="176"/>
      <c r="JQF2" s="176"/>
      <c r="JQG2" s="176"/>
      <c r="JQH2" s="176"/>
      <c r="JQI2" s="176"/>
      <c r="JQJ2" s="176"/>
      <c r="JQK2" s="176"/>
      <c r="JQL2" s="176"/>
      <c r="JQM2" s="176"/>
      <c r="JQN2" s="184"/>
      <c r="JQO2" s="176"/>
      <c r="JQP2" s="176"/>
      <c r="JQQ2" s="176"/>
      <c r="JQR2" s="176"/>
      <c r="JQS2" s="176"/>
      <c r="JQT2" s="176"/>
      <c r="JQU2" s="176"/>
      <c r="JQV2" s="176"/>
      <c r="JQW2" s="176"/>
      <c r="JQX2" s="176"/>
      <c r="JQY2" s="176"/>
      <c r="JQZ2" s="176"/>
      <c r="JRA2" s="176"/>
      <c r="JRB2" s="176"/>
      <c r="JRC2" s="176"/>
      <c r="JRD2" s="184"/>
      <c r="JRE2" s="176"/>
      <c r="JRF2" s="176"/>
      <c r="JRG2" s="176"/>
      <c r="JRH2" s="176"/>
      <c r="JRI2" s="176"/>
      <c r="JRJ2" s="176"/>
      <c r="JRK2" s="176"/>
      <c r="JRL2" s="176"/>
      <c r="JRM2" s="176"/>
      <c r="JRN2" s="176"/>
      <c r="JRO2" s="176"/>
      <c r="JRP2" s="176"/>
      <c r="JRQ2" s="176"/>
      <c r="JRR2" s="176"/>
      <c r="JRS2" s="176"/>
      <c r="JRT2" s="184"/>
      <c r="JRU2" s="176"/>
      <c r="JRV2" s="176"/>
      <c r="JRW2" s="176"/>
      <c r="JRX2" s="176"/>
      <c r="JRY2" s="176"/>
      <c r="JRZ2" s="176"/>
      <c r="JSA2" s="176"/>
      <c r="JSB2" s="176"/>
      <c r="JSC2" s="176"/>
      <c r="JSD2" s="176"/>
      <c r="JSE2" s="176"/>
      <c r="JSF2" s="176"/>
      <c r="JSG2" s="176"/>
      <c r="JSH2" s="176"/>
      <c r="JSI2" s="176"/>
      <c r="JSJ2" s="184"/>
      <c r="JSK2" s="176"/>
      <c r="JSL2" s="176"/>
      <c r="JSM2" s="176"/>
      <c r="JSN2" s="176"/>
      <c r="JSO2" s="176"/>
      <c r="JSP2" s="176"/>
      <c r="JSQ2" s="176"/>
      <c r="JSR2" s="176"/>
      <c r="JSS2" s="176"/>
      <c r="JST2" s="176"/>
      <c r="JSU2" s="176"/>
      <c r="JSV2" s="176"/>
      <c r="JSW2" s="176"/>
      <c r="JSX2" s="176"/>
      <c r="JSY2" s="176"/>
      <c r="JSZ2" s="184"/>
      <c r="JTA2" s="176"/>
      <c r="JTB2" s="176"/>
      <c r="JTC2" s="176"/>
      <c r="JTD2" s="176"/>
      <c r="JTE2" s="176"/>
      <c r="JTF2" s="176"/>
      <c r="JTG2" s="176"/>
      <c r="JTH2" s="176"/>
      <c r="JTI2" s="176"/>
      <c r="JTJ2" s="176"/>
      <c r="JTK2" s="176"/>
      <c r="JTL2" s="176"/>
      <c r="JTM2" s="176"/>
      <c r="JTN2" s="176"/>
      <c r="JTO2" s="176"/>
      <c r="JTP2" s="184"/>
      <c r="JTQ2" s="176"/>
      <c r="JTR2" s="176"/>
      <c r="JTS2" s="176"/>
      <c r="JTT2" s="176"/>
      <c r="JTU2" s="176"/>
      <c r="JTV2" s="176"/>
      <c r="JTW2" s="176"/>
      <c r="JTX2" s="176"/>
      <c r="JTY2" s="176"/>
      <c r="JTZ2" s="176"/>
      <c r="JUA2" s="176"/>
      <c r="JUB2" s="176"/>
      <c r="JUC2" s="176"/>
      <c r="JUD2" s="176"/>
      <c r="JUE2" s="176"/>
      <c r="JUF2" s="184"/>
      <c r="JUG2" s="176"/>
      <c r="JUH2" s="176"/>
      <c r="JUI2" s="176"/>
      <c r="JUJ2" s="176"/>
      <c r="JUK2" s="176"/>
      <c r="JUL2" s="176"/>
      <c r="JUM2" s="176"/>
      <c r="JUN2" s="176"/>
      <c r="JUO2" s="176"/>
      <c r="JUP2" s="176"/>
      <c r="JUQ2" s="176"/>
      <c r="JUR2" s="176"/>
      <c r="JUS2" s="176"/>
      <c r="JUT2" s="176"/>
      <c r="JUU2" s="176"/>
      <c r="JUV2" s="184"/>
      <c r="JUW2" s="176"/>
      <c r="JUX2" s="176"/>
      <c r="JUY2" s="176"/>
      <c r="JUZ2" s="176"/>
      <c r="JVA2" s="176"/>
      <c r="JVB2" s="176"/>
      <c r="JVC2" s="176"/>
      <c r="JVD2" s="176"/>
      <c r="JVE2" s="176"/>
      <c r="JVF2" s="176"/>
      <c r="JVG2" s="176"/>
      <c r="JVH2" s="176"/>
      <c r="JVI2" s="176"/>
      <c r="JVJ2" s="176"/>
      <c r="JVK2" s="176"/>
      <c r="JVL2" s="184"/>
      <c r="JVM2" s="176"/>
      <c r="JVN2" s="176"/>
      <c r="JVO2" s="176"/>
      <c r="JVP2" s="176"/>
      <c r="JVQ2" s="176"/>
      <c r="JVR2" s="176"/>
      <c r="JVS2" s="176"/>
      <c r="JVT2" s="176"/>
      <c r="JVU2" s="176"/>
      <c r="JVV2" s="176"/>
      <c r="JVW2" s="176"/>
      <c r="JVX2" s="176"/>
      <c r="JVY2" s="176"/>
      <c r="JVZ2" s="176"/>
      <c r="JWA2" s="176"/>
      <c r="JWB2" s="184"/>
      <c r="JWC2" s="176"/>
      <c r="JWD2" s="176"/>
      <c r="JWE2" s="176"/>
      <c r="JWF2" s="176"/>
      <c r="JWG2" s="176"/>
      <c r="JWH2" s="176"/>
      <c r="JWI2" s="176"/>
      <c r="JWJ2" s="176"/>
      <c r="JWK2" s="176"/>
      <c r="JWL2" s="176"/>
      <c r="JWM2" s="176"/>
      <c r="JWN2" s="176"/>
      <c r="JWO2" s="176"/>
      <c r="JWP2" s="176"/>
      <c r="JWQ2" s="176"/>
      <c r="JWR2" s="184"/>
      <c r="JWS2" s="176"/>
      <c r="JWT2" s="176"/>
      <c r="JWU2" s="176"/>
      <c r="JWV2" s="176"/>
      <c r="JWW2" s="176"/>
      <c r="JWX2" s="176"/>
      <c r="JWY2" s="176"/>
      <c r="JWZ2" s="176"/>
      <c r="JXA2" s="176"/>
      <c r="JXB2" s="176"/>
      <c r="JXC2" s="176"/>
      <c r="JXD2" s="176"/>
      <c r="JXE2" s="176"/>
      <c r="JXF2" s="176"/>
      <c r="JXG2" s="176"/>
      <c r="JXH2" s="184"/>
      <c r="JXI2" s="176"/>
      <c r="JXJ2" s="176"/>
      <c r="JXK2" s="176"/>
      <c r="JXL2" s="176"/>
      <c r="JXM2" s="176"/>
      <c r="JXN2" s="176"/>
      <c r="JXO2" s="176"/>
      <c r="JXP2" s="176"/>
      <c r="JXQ2" s="176"/>
      <c r="JXR2" s="176"/>
      <c r="JXS2" s="176"/>
      <c r="JXT2" s="176"/>
      <c r="JXU2" s="176"/>
      <c r="JXV2" s="176"/>
      <c r="JXW2" s="176"/>
      <c r="JXX2" s="184"/>
      <c r="JXY2" s="176"/>
      <c r="JXZ2" s="176"/>
      <c r="JYA2" s="176"/>
      <c r="JYB2" s="176"/>
      <c r="JYC2" s="176"/>
      <c r="JYD2" s="176"/>
      <c r="JYE2" s="176"/>
      <c r="JYF2" s="176"/>
      <c r="JYG2" s="176"/>
      <c r="JYH2" s="176"/>
      <c r="JYI2" s="176"/>
      <c r="JYJ2" s="176"/>
      <c r="JYK2" s="176"/>
      <c r="JYL2" s="176"/>
      <c r="JYM2" s="176"/>
      <c r="JYN2" s="184"/>
      <c r="JYO2" s="176"/>
      <c r="JYP2" s="176"/>
      <c r="JYQ2" s="176"/>
      <c r="JYR2" s="176"/>
      <c r="JYS2" s="176"/>
      <c r="JYT2" s="176"/>
      <c r="JYU2" s="176"/>
      <c r="JYV2" s="176"/>
      <c r="JYW2" s="176"/>
      <c r="JYX2" s="176"/>
      <c r="JYY2" s="176"/>
      <c r="JYZ2" s="176"/>
      <c r="JZA2" s="176"/>
      <c r="JZB2" s="176"/>
      <c r="JZC2" s="176"/>
      <c r="JZD2" s="184"/>
      <c r="JZE2" s="176"/>
      <c r="JZF2" s="176"/>
      <c r="JZG2" s="176"/>
      <c r="JZH2" s="176"/>
      <c r="JZI2" s="176"/>
      <c r="JZJ2" s="176"/>
      <c r="JZK2" s="176"/>
      <c r="JZL2" s="176"/>
      <c r="JZM2" s="176"/>
      <c r="JZN2" s="176"/>
      <c r="JZO2" s="176"/>
      <c r="JZP2" s="176"/>
      <c r="JZQ2" s="176"/>
      <c r="JZR2" s="176"/>
      <c r="JZS2" s="176"/>
      <c r="JZT2" s="184"/>
      <c r="JZU2" s="176"/>
      <c r="JZV2" s="176"/>
      <c r="JZW2" s="176"/>
      <c r="JZX2" s="176"/>
      <c r="JZY2" s="176"/>
      <c r="JZZ2" s="176"/>
      <c r="KAA2" s="176"/>
      <c r="KAB2" s="176"/>
      <c r="KAC2" s="176"/>
      <c r="KAD2" s="176"/>
      <c r="KAE2" s="176"/>
      <c r="KAF2" s="176"/>
      <c r="KAG2" s="176"/>
      <c r="KAH2" s="176"/>
      <c r="KAI2" s="176"/>
      <c r="KAJ2" s="184"/>
      <c r="KAK2" s="176"/>
      <c r="KAL2" s="176"/>
      <c r="KAM2" s="176"/>
      <c r="KAN2" s="176"/>
      <c r="KAO2" s="176"/>
      <c r="KAP2" s="176"/>
      <c r="KAQ2" s="176"/>
      <c r="KAR2" s="176"/>
      <c r="KAS2" s="176"/>
      <c r="KAT2" s="176"/>
      <c r="KAU2" s="176"/>
      <c r="KAV2" s="176"/>
      <c r="KAW2" s="176"/>
      <c r="KAX2" s="176"/>
      <c r="KAY2" s="176"/>
      <c r="KAZ2" s="184"/>
      <c r="KBA2" s="176"/>
      <c r="KBB2" s="176"/>
      <c r="KBC2" s="176"/>
      <c r="KBD2" s="176"/>
      <c r="KBE2" s="176"/>
      <c r="KBF2" s="176"/>
      <c r="KBG2" s="176"/>
      <c r="KBH2" s="176"/>
      <c r="KBI2" s="176"/>
      <c r="KBJ2" s="176"/>
      <c r="KBK2" s="176"/>
      <c r="KBL2" s="176"/>
      <c r="KBM2" s="176"/>
      <c r="KBN2" s="176"/>
      <c r="KBO2" s="176"/>
      <c r="KBP2" s="184"/>
      <c r="KBQ2" s="176"/>
      <c r="KBR2" s="176"/>
      <c r="KBS2" s="176"/>
      <c r="KBT2" s="176"/>
      <c r="KBU2" s="176"/>
      <c r="KBV2" s="176"/>
      <c r="KBW2" s="176"/>
      <c r="KBX2" s="176"/>
      <c r="KBY2" s="176"/>
      <c r="KBZ2" s="176"/>
      <c r="KCA2" s="176"/>
      <c r="KCB2" s="176"/>
      <c r="KCC2" s="176"/>
      <c r="KCD2" s="176"/>
      <c r="KCE2" s="176"/>
      <c r="KCF2" s="184"/>
      <c r="KCG2" s="176"/>
      <c r="KCH2" s="176"/>
      <c r="KCI2" s="176"/>
      <c r="KCJ2" s="176"/>
      <c r="KCK2" s="176"/>
      <c r="KCL2" s="176"/>
      <c r="KCM2" s="176"/>
      <c r="KCN2" s="176"/>
      <c r="KCO2" s="176"/>
      <c r="KCP2" s="176"/>
      <c r="KCQ2" s="176"/>
      <c r="KCR2" s="176"/>
      <c r="KCS2" s="176"/>
      <c r="KCT2" s="176"/>
      <c r="KCU2" s="176"/>
      <c r="KCV2" s="184"/>
      <c r="KCW2" s="176"/>
      <c r="KCX2" s="176"/>
      <c r="KCY2" s="176"/>
      <c r="KCZ2" s="176"/>
      <c r="KDA2" s="176"/>
      <c r="KDB2" s="176"/>
      <c r="KDC2" s="176"/>
      <c r="KDD2" s="176"/>
      <c r="KDE2" s="176"/>
      <c r="KDF2" s="176"/>
      <c r="KDG2" s="176"/>
      <c r="KDH2" s="176"/>
      <c r="KDI2" s="176"/>
      <c r="KDJ2" s="176"/>
      <c r="KDK2" s="176"/>
      <c r="KDL2" s="184"/>
      <c r="KDM2" s="176"/>
      <c r="KDN2" s="176"/>
      <c r="KDO2" s="176"/>
      <c r="KDP2" s="176"/>
      <c r="KDQ2" s="176"/>
      <c r="KDR2" s="176"/>
      <c r="KDS2" s="176"/>
      <c r="KDT2" s="176"/>
      <c r="KDU2" s="176"/>
      <c r="KDV2" s="176"/>
      <c r="KDW2" s="176"/>
      <c r="KDX2" s="176"/>
      <c r="KDY2" s="176"/>
      <c r="KDZ2" s="176"/>
      <c r="KEA2" s="176"/>
      <c r="KEB2" s="184"/>
      <c r="KEC2" s="176"/>
      <c r="KED2" s="176"/>
      <c r="KEE2" s="176"/>
      <c r="KEF2" s="176"/>
      <c r="KEG2" s="176"/>
      <c r="KEH2" s="176"/>
      <c r="KEI2" s="176"/>
      <c r="KEJ2" s="176"/>
      <c r="KEK2" s="176"/>
      <c r="KEL2" s="176"/>
      <c r="KEM2" s="176"/>
      <c r="KEN2" s="176"/>
      <c r="KEO2" s="176"/>
      <c r="KEP2" s="176"/>
      <c r="KEQ2" s="176"/>
      <c r="KER2" s="184"/>
      <c r="KES2" s="176"/>
      <c r="KET2" s="176"/>
      <c r="KEU2" s="176"/>
      <c r="KEV2" s="176"/>
      <c r="KEW2" s="176"/>
      <c r="KEX2" s="176"/>
      <c r="KEY2" s="176"/>
      <c r="KEZ2" s="176"/>
      <c r="KFA2" s="176"/>
      <c r="KFB2" s="176"/>
      <c r="KFC2" s="176"/>
      <c r="KFD2" s="176"/>
      <c r="KFE2" s="176"/>
      <c r="KFF2" s="176"/>
      <c r="KFG2" s="176"/>
      <c r="KFH2" s="184"/>
      <c r="KFI2" s="176"/>
      <c r="KFJ2" s="176"/>
      <c r="KFK2" s="176"/>
      <c r="KFL2" s="176"/>
      <c r="KFM2" s="176"/>
      <c r="KFN2" s="176"/>
      <c r="KFO2" s="176"/>
      <c r="KFP2" s="176"/>
      <c r="KFQ2" s="176"/>
      <c r="KFR2" s="176"/>
      <c r="KFS2" s="176"/>
      <c r="KFT2" s="176"/>
      <c r="KFU2" s="176"/>
      <c r="KFV2" s="176"/>
      <c r="KFW2" s="176"/>
      <c r="KFX2" s="184"/>
      <c r="KFY2" s="176"/>
      <c r="KFZ2" s="176"/>
      <c r="KGA2" s="176"/>
      <c r="KGB2" s="176"/>
      <c r="KGC2" s="176"/>
      <c r="KGD2" s="176"/>
      <c r="KGE2" s="176"/>
      <c r="KGF2" s="176"/>
      <c r="KGG2" s="176"/>
      <c r="KGH2" s="176"/>
      <c r="KGI2" s="176"/>
      <c r="KGJ2" s="176"/>
      <c r="KGK2" s="176"/>
      <c r="KGL2" s="176"/>
      <c r="KGM2" s="176"/>
      <c r="KGN2" s="184"/>
      <c r="KGO2" s="176"/>
      <c r="KGP2" s="176"/>
      <c r="KGQ2" s="176"/>
      <c r="KGR2" s="176"/>
      <c r="KGS2" s="176"/>
      <c r="KGT2" s="176"/>
      <c r="KGU2" s="176"/>
      <c r="KGV2" s="176"/>
      <c r="KGW2" s="176"/>
      <c r="KGX2" s="176"/>
      <c r="KGY2" s="176"/>
      <c r="KGZ2" s="176"/>
      <c r="KHA2" s="176"/>
      <c r="KHB2" s="176"/>
      <c r="KHC2" s="176"/>
      <c r="KHD2" s="184"/>
      <c r="KHE2" s="176"/>
      <c r="KHF2" s="176"/>
      <c r="KHG2" s="176"/>
      <c r="KHH2" s="176"/>
      <c r="KHI2" s="176"/>
      <c r="KHJ2" s="176"/>
      <c r="KHK2" s="176"/>
      <c r="KHL2" s="176"/>
      <c r="KHM2" s="176"/>
      <c r="KHN2" s="176"/>
      <c r="KHO2" s="176"/>
      <c r="KHP2" s="176"/>
      <c r="KHQ2" s="176"/>
      <c r="KHR2" s="176"/>
      <c r="KHS2" s="176"/>
      <c r="KHT2" s="184"/>
      <c r="KHU2" s="176"/>
      <c r="KHV2" s="176"/>
      <c r="KHW2" s="176"/>
      <c r="KHX2" s="176"/>
      <c r="KHY2" s="176"/>
      <c r="KHZ2" s="176"/>
      <c r="KIA2" s="176"/>
      <c r="KIB2" s="176"/>
      <c r="KIC2" s="176"/>
      <c r="KID2" s="176"/>
      <c r="KIE2" s="176"/>
      <c r="KIF2" s="176"/>
      <c r="KIG2" s="176"/>
      <c r="KIH2" s="176"/>
      <c r="KII2" s="176"/>
      <c r="KIJ2" s="184"/>
      <c r="KIK2" s="176"/>
      <c r="KIL2" s="176"/>
      <c r="KIM2" s="176"/>
      <c r="KIN2" s="176"/>
      <c r="KIO2" s="176"/>
      <c r="KIP2" s="176"/>
      <c r="KIQ2" s="176"/>
      <c r="KIR2" s="176"/>
      <c r="KIS2" s="176"/>
      <c r="KIT2" s="176"/>
      <c r="KIU2" s="176"/>
      <c r="KIV2" s="176"/>
      <c r="KIW2" s="176"/>
      <c r="KIX2" s="176"/>
      <c r="KIY2" s="176"/>
      <c r="KIZ2" s="184"/>
      <c r="KJA2" s="176"/>
      <c r="KJB2" s="176"/>
      <c r="KJC2" s="176"/>
      <c r="KJD2" s="176"/>
      <c r="KJE2" s="176"/>
      <c r="KJF2" s="176"/>
      <c r="KJG2" s="176"/>
      <c r="KJH2" s="176"/>
      <c r="KJI2" s="176"/>
      <c r="KJJ2" s="176"/>
      <c r="KJK2" s="176"/>
      <c r="KJL2" s="176"/>
      <c r="KJM2" s="176"/>
      <c r="KJN2" s="176"/>
      <c r="KJO2" s="176"/>
      <c r="KJP2" s="184"/>
      <c r="KJQ2" s="176"/>
      <c r="KJR2" s="176"/>
      <c r="KJS2" s="176"/>
      <c r="KJT2" s="176"/>
      <c r="KJU2" s="176"/>
      <c r="KJV2" s="176"/>
      <c r="KJW2" s="176"/>
      <c r="KJX2" s="176"/>
      <c r="KJY2" s="176"/>
      <c r="KJZ2" s="176"/>
      <c r="KKA2" s="176"/>
      <c r="KKB2" s="176"/>
      <c r="KKC2" s="176"/>
      <c r="KKD2" s="176"/>
      <c r="KKE2" s="176"/>
      <c r="KKF2" s="184"/>
      <c r="KKG2" s="176"/>
      <c r="KKH2" s="176"/>
      <c r="KKI2" s="176"/>
      <c r="KKJ2" s="176"/>
      <c r="KKK2" s="176"/>
      <c r="KKL2" s="176"/>
      <c r="KKM2" s="176"/>
      <c r="KKN2" s="176"/>
      <c r="KKO2" s="176"/>
      <c r="KKP2" s="176"/>
      <c r="KKQ2" s="176"/>
      <c r="KKR2" s="176"/>
      <c r="KKS2" s="176"/>
      <c r="KKT2" s="176"/>
      <c r="KKU2" s="176"/>
      <c r="KKV2" s="184"/>
      <c r="KKW2" s="176"/>
      <c r="KKX2" s="176"/>
      <c r="KKY2" s="176"/>
      <c r="KKZ2" s="176"/>
      <c r="KLA2" s="176"/>
      <c r="KLB2" s="176"/>
      <c r="KLC2" s="176"/>
      <c r="KLD2" s="176"/>
      <c r="KLE2" s="176"/>
      <c r="KLF2" s="176"/>
      <c r="KLG2" s="176"/>
      <c r="KLH2" s="176"/>
      <c r="KLI2" s="176"/>
      <c r="KLJ2" s="176"/>
      <c r="KLK2" s="176"/>
      <c r="KLL2" s="184"/>
      <c r="KLM2" s="176"/>
      <c r="KLN2" s="176"/>
      <c r="KLO2" s="176"/>
      <c r="KLP2" s="176"/>
      <c r="KLQ2" s="176"/>
      <c r="KLR2" s="176"/>
      <c r="KLS2" s="176"/>
      <c r="KLT2" s="176"/>
      <c r="KLU2" s="176"/>
      <c r="KLV2" s="176"/>
      <c r="KLW2" s="176"/>
      <c r="KLX2" s="176"/>
      <c r="KLY2" s="176"/>
      <c r="KLZ2" s="176"/>
      <c r="KMA2" s="176"/>
      <c r="KMB2" s="184"/>
      <c r="KMC2" s="176"/>
      <c r="KMD2" s="176"/>
      <c r="KME2" s="176"/>
      <c r="KMF2" s="176"/>
      <c r="KMG2" s="176"/>
      <c r="KMH2" s="176"/>
      <c r="KMI2" s="176"/>
      <c r="KMJ2" s="176"/>
      <c r="KMK2" s="176"/>
      <c r="KML2" s="176"/>
      <c r="KMM2" s="176"/>
      <c r="KMN2" s="176"/>
      <c r="KMO2" s="176"/>
      <c r="KMP2" s="176"/>
      <c r="KMQ2" s="176"/>
      <c r="KMR2" s="184"/>
      <c r="KMS2" s="176"/>
      <c r="KMT2" s="176"/>
      <c r="KMU2" s="176"/>
      <c r="KMV2" s="176"/>
      <c r="KMW2" s="176"/>
      <c r="KMX2" s="176"/>
      <c r="KMY2" s="176"/>
      <c r="KMZ2" s="176"/>
      <c r="KNA2" s="176"/>
      <c r="KNB2" s="176"/>
      <c r="KNC2" s="176"/>
      <c r="KND2" s="176"/>
      <c r="KNE2" s="176"/>
      <c r="KNF2" s="176"/>
      <c r="KNG2" s="176"/>
      <c r="KNH2" s="184"/>
      <c r="KNI2" s="176"/>
      <c r="KNJ2" s="176"/>
      <c r="KNK2" s="176"/>
      <c r="KNL2" s="176"/>
      <c r="KNM2" s="176"/>
      <c r="KNN2" s="176"/>
      <c r="KNO2" s="176"/>
      <c r="KNP2" s="176"/>
      <c r="KNQ2" s="176"/>
      <c r="KNR2" s="176"/>
      <c r="KNS2" s="176"/>
      <c r="KNT2" s="176"/>
      <c r="KNU2" s="176"/>
      <c r="KNV2" s="176"/>
      <c r="KNW2" s="176"/>
      <c r="KNX2" s="184"/>
      <c r="KNY2" s="176"/>
      <c r="KNZ2" s="176"/>
      <c r="KOA2" s="176"/>
      <c r="KOB2" s="176"/>
      <c r="KOC2" s="176"/>
      <c r="KOD2" s="176"/>
      <c r="KOE2" s="176"/>
      <c r="KOF2" s="176"/>
      <c r="KOG2" s="176"/>
      <c r="KOH2" s="176"/>
      <c r="KOI2" s="176"/>
      <c r="KOJ2" s="176"/>
      <c r="KOK2" s="176"/>
      <c r="KOL2" s="176"/>
      <c r="KOM2" s="176"/>
      <c r="KON2" s="184"/>
      <c r="KOO2" s="176"/>
      <c r="KOP2" s="176"/>
      <c r="KOQ2" s="176"/>
      <c r="KOR2" s="176"/>
      <c r="KOS2" s="176"/>
      <c r="KOT2" s="176"/>
      <c r="KOU2" s="176"/>
      <c r="KOV2" s="176"/>
      <c r="KOW2" s="176"/>
      <c r="KOX2" s="176"/>
      <c r="KOY2" s="176"/>
      <c r="KOZ2" s="176"/>
      <c r="KPA2" s="176"/>
      <c r="KPB2" s="176"/>
      <c r="KPC2" s="176"/>
      <c r="KPD2" s="184"/>
      <c r="KPE2" s="176"/>
      <c r="KPF2" s="176"/>
      <c r="KPG2" s="176"/>
      <c r="KPH2" s="176"/>
      <c r="KPI2" s="176"/>
      <c r="KPJ2" s="176"/>
      <c r="KPK2" s="176"/>
      <c r="KPL2" s="176"/>
      <c r="KPM2" s="176"/>
      <c r="KPN2" s="176"/>
      <c r="KPO2" s="176"/>
      <c r="KPP2" s="176"/>
      <c r="KPQ2" s="176"/>
      <c r="KPR2" s="176"/>
      <c r="KPS2" s="176"/>
      <c r="KPT2" s="184"/>
      <c r="KPU2" s="176"/>
      <c r="KPV2" s="176"/>
      <c r="KPW2" s="176"/>
      <c r="KPX2" s="176"/>
      <c r="KPY2" s="176"/>
      <c r="KPZ2" s="176"/>
      <c r="KQA2" s="176"/>
      <c r="KQB2" s="176"/>
      <c r="KQC2" s="176"/>
      <c r="KQD2" s="176"/>
      <c r="KQE2" s="176"/>
      <c r="KQF2" s="176"/>
      <c r="KQG2" s="176"/>
      <c r="KQH2" s="176"/>
      <c r="KQI2" s="176"/>
      <c r="KQJ2" s="184"/>
      <c r="KQK2" s="176"/>
      <c r="KQL2" s="176"/>
      <c r="KQM2" s="176"/>
      <c r="KQN2" s="176"/>
      <c r="KQO2" s="176"/>
      <c r="KQP2" s="176"/>
      <c r="KQQ2" s="176"/>
      <c r="KQR2" s="176"/>
      <c r="KQS2" s="176"/>
      <c r="KQT2" s="176"/>
      <c r="KQU2" s="176"/>
      <c r="KQV2" s="176"/>
      <c r="KQW2" s="176"/>
      <c r="KQX2" s="176"/>
      <c r="KQY2" s="176"/>
      <c r="KQZ2" s="184"/>
      <c r="KRA2" s="176"/>
      <c r="KRB2" s="176"/>
      <c r="KRC2" s="176"/>
      <c r="KRD2" s="176"/>
      <c r="KRE2" s="176"/>
      <c r="KRF2" s="176"/>
      <c r="KRG2" s="176"/>
      <c r="KRH2" s="176"/>
      <c r="KRI2" s="176"/>
      <c r="KRJ2" s="176"/>
      <c r="KRK2" s="176"/>
      <c r="KRL2" s="176"/>
      <c r="KRM2" s="176"/>
      <c r="KRN2" s="176"/>
      <c r="KRO2" s="176"/>
      <c r="KRP2" s="184"/>
      <c r="KRQ2" s="176"/>
      <c r="KRR2" s="176"/>
      <c r="KRS2" s="176"/>
      <c r="KRT2" s="176"/>
      <c r="KRU2" s="176"/>
      <c r="KRV2" s="176"/>
      <c r="KRW2" s="176"/>
      <c r="KRX2" s="176"/>
      <c r="KRY2" s="176"/>
      <c r="KRZ2" s="176"/>
      <c r="KSA2" s="176"/>
      <c r="KSB2" s="176"/>
      <c r="KSC2" s="176"/>
      <c r="KSD2" s="176"/>
      <c r="KSE2" s="176"/>
      <c r="KSF2" s="184"/>
      <c r="KSG2" s="176"/>
      <c r="KSH2" s="176"/>
      <c r="KSI2" s="176"/>
      <c r="KSJ2" s="176"/>
      <c r="KSK2" s="176"/>
      <c r="KSL2" s="176"/>
      <c r="KSM2" s="176"/>
      <c r="KSN2" s="176"/>
      <c r="KSO2" s="176"/>
      <c r="KSP2" s="176"/>
      <c r="KSQ2" s="176"/>
      <c r="KSR2" s="176"/>
      <c r="KSS2" s="176"/>
      <c r="KST2" s="176"/>
      <c r="KSU2" s="176"/>
      <c r="KSV2" s="184"/>
      <c r="KSW2" s="176"/>
      <c r="KSX2" s="176"/>
      <c r="KSY2" s="176"/>
      <c r="KSZ2" s="176"/>
      <c r="KTA2" s="176"/>
      <c r="KTB2" s="176"/>
      <c r="KTC2" s="176"/>
      <c r="KTD2" s="176"/>
      <c r="KTE2" s="176"/>
      <c r="KTF2" s="176"/>
      <c r="KTG2" s="176"/>
      <c r="KTH2" s="176"/>
      <c r="KTI2" s="176"/>
      <c r="KTJ2" s="176"/>
      <c r="KTK2" s="176"/>
      <c r="KTL2" s="184"/>
      <c r="KTM2" s="176"/>
      <c r="KTN2" s="176"/>
      <c r="KTO2" s="176"/>
      <c r="KTP2" s="176"/>
      <c r="KTQ2" s="176"/>
      <c r="KTR2" s="176"/>
      <c r="KTS2" s="176"/>
      <c r="KTT2" s="176"/>
      <c r="KTU2" s="176"/>
      <c r="KTV2" s="176"/>
      <c r="KTW2" s="176"/>
      <c r="KTX2" s="176"/>
      <c r="KTY2" s="176"/>
      <c r="KTZ2" s="176"/>
      <c r="KUA2" s="176"/>
      <c r="KUB2" s="184"/>
      <c r="KUC2" s="176"/>
      <c r="KUD2" s="176"/>
      <c r="KUE2" s="176"/>
      <c r="KUF2" s="176"/>
      <c r="KUG2" s="176"/>
      <c r="KUH2" s="176"/>
      <c r="KUI2" s="176"/>
      <c r="KUJ2" s="176"/>
      <c r="KUK2" s="176"/>
      <c r="KUL2" s="176"/>
      <c r="KUM2" s="176"/>
      <c r="KUN2" s="176"/>
      <c r="KUO2" s="176"/>
      <c r="KUP2" s="176"/>
      <c r="KUQ2" s="176"/>
      <c r="KUR2" s="184"/>
      <c r="KUS2" s="176"/>
      <c r="KUT2" s="176"/>
      <c r="KUU2" s="176"/>
      <c r="KUV2" s="176"/>
      <c r="KUW2" s="176"/>
      <c r="KUX2" s="176"/>
      <c r="KUY2" s="176"/>
      <c r="KUZ2" s="176"/>
      <c r="KVA2" s="176"/>
      <c r="KVB2" s="176"/>
      <c r="KVC2" s="176"/>
      <c r="KVD2" s="176"/>
      <c r="KVE2" s="176"/>
      <c r="KVF2" s="176"/>
      <c r="KVG2" s="176"/>
      <c r="KVH2" s="184"/>
      <c r="KVI2" s="176"/>
      <c r="KVJ2" s="176"/>
      <c r="KVK2" s="176"/>
      <c r="KVL2" s="176"/>
      <c r="KVM2" s="176"/>
      <c r="KVN2" s="176"/>
      <c r="KVO2" s="176"/>
      <c r="KVP2" s="176"/>
      <c r="KVQ2" s="176"/>
      <c r="KVR2" s="176"/>
      <c r="KVS2" s="176"/>
      <c r="KVT2" s="176"/>
      <c r="KVU2" s="176"/>
      <c r="KVV2" s="176"/>
      <c r="KVW2" s="176"/>
      <c r="KVX2" s="184"/>
      <c r="KVY2" s="176"/>
      <c r="KVZ2" s="176"/>
      <c r="KWA2" s="176"/>
      <c r="KWB2" s="176"/>
      <c r="KWC2" s="176"/>
      <c r="KWD2" s="176"/>
      <c r="KWE2" s="176"/>
      <c r="KWF2" s="176"/>
      <c r="KWG2" s="176"/>
      <c r="KWH2" s="176"/>
      <c r="KWI2" s="176"/>
      <c r="KWJ2" s="176"/>
      <c r="KWK2" s="176"/>
      <c r="KWL2" s="176"/>
      <c r="KWM2" s="176"/>
      <c r="KWN2" s="184"/>
      <c r="KWO2" s="176"/>
      <c r="KWP2" s="176"/>
      <c r="KWQ2" s="176"/>
      <c r="KWR2" s="176"/>
      <c r="KWS2" s="176"/>
      <c r="KWT2" s="176"/>
      <c r="KWU2" s="176"/>
      <c r="KWV2" s="176"/>
      <c r="KWW2" s="176"/>
      <c r="KWX2" s="176"/>
      <c r="KWY2" s="176"/>
      <c r="KWZ2" s="176"/>
      <c r="KXA2" s="176"/>
      <c r="KXB2" s="176"/>
      <c r="KXC2" s="176"/>
      <c r="KXD2" s="184"/>
      <c r="KXE2" s="176"/>
      <c r="KXF2" s="176"/>
      <c r="KXG2" s="176"/>
      <c r="KXH2" s="176"/>
      <c r="KXI2" s="176"/>
      <c r="KXJ2" s="176"/>
      <c r="KXK2" s="176"/>
      <c r="KXL2" s="176"/>
      <c r="KXM2" s="176"/>
      <c r="KXN2" s="176"/>
      <c r="KXO2" s="176"/>
      <c r="KXP2" s="176"/>
      <c r="KXQ2" s="176"/>
      <c r="KXR2" s="176"/>
      <c r="KXS2" s="176"/>
      <c r="KXT2" s="184"/>
      <c r="KXU2" s="176"/>
      <c r="KXV2" s="176"/>
      <c r="KXW2" s="176"/>
      <c r="KXX2" s="176"/>
      <c r="KXY2" s="176"/>
      <c r="KXZ2" s="176"/>
      <c r="KYA2" s="176"/>
      <c r="KYB2" s="176"/>
      <c r="KYC2" s="176"/>
      <c r="KYD2" s="176"/>
      <c r="KYE2" s="176"/>
      <c r="KYF2" s="176"/>
      <c r="KYG2" s="176"/>
      <c r="KYH2" s="176"/>
      <c r="KYI2" s="176"/>
      <c r="KYJ2" s="184"/>
      <c r="KYK2" s="176"/>
      <c r="KYL2" s="176"/>
      <c r="KYM2" s="176"/>
      <c r="KYN2" s="176"/>
      <c r="KYO2" s="176"/>
      <c r="KYP2" s="176"/>
      <c r="KYQ2" s="176"/>
      <c r="KYR2" s="176"/>
      <c r="KYS2" s="176"/>
      <c r="KYT2" s="176"/>
      <c r="KYU2" s="176"/>
      <c r="KYV2" s="176"/>
      <c r="KYW2" s="176"/>
      <c r="KYX2" s="176"/>
      <c r="KYY2" s="176"/>
      <c r="KYZ2" s="184"/>
      <c r="KZA2" s="176"/>
      <c r="KZB2" s="176"/>
      <c r="KZC2" s="176"/>
      <c r="KZD2" s="176"/>
      <c r="KZE2" s="176"/>
      <c r="KZF2" s="176"/>
      <c r="KZG2" s="176"/>
      <c r="KZH2" s="176"/>
      <c r="KZI2" s="176"/>
      <c r="KZJ2" s="176"/>
      <c r="KZK2" s="176"/>
      <c r="KZL2" s="176"/>
      <c r="KZM2" s="176"/>
      <c r="KZN2" s="176"/>
      <c r="KZO2" s="176"/>
      <c r="KZP2" s="184"/>
      <c r="KZQ2" s="176"/>
      <c r="KZR2" s="176"/>
      <c r="KZS2" s="176"/>
      <c r="KZT2" s="176"/>
      <c r="KZU2" s="176"/>
      <c r="KZV2" s="176"/>
      <c r="KZW2" s="176"/>
      <c r="KZX2" s="176"/>
      <c r="KZY2" s="176"/>
      <c r="KZZ2" s="176"/>
      <c r="LAA2" s="176"/>
      <c r="LAB2" s="176"/>
      <c r="LAC2" s="176"/>
      <c r="LAD2" s="176"/>
      <c r="LAE2" s="176"/>
      <c r="LAF2" s="184"/>
      <c r="LAG2" s="176"/>
      <c r="LAH2" s="176"/>
      <c r="LAI2" s="176"/>
      <c r="LAJ2" s="176"/>
      <c r="LAK2" s="176"/>
      <c r="LAL2" s="176"/>
      <c r="LAM2" s="176"/>
      <c r="LAN2" s="176"/>
      <c r="LAO2" s="176"/>
      <c r="LAP2" s="176"/>
      <c r="LAQ2" s="176"/>
      <c r="LAR2" s="176"/>
      <c r="LAS2" s="176"/>
      <c r="LAT2" s="176"/>
      <c r="LAU2" s="176"/>
      <c r="LAV2" s="184"/>
      <c r="LAW2" s="176"/>
      <c r="LAX2" s="176"/>
      <c r="LAY2" s="176"/>
      <c r="LAZ2" s="176"/>
      <c r="LBA2" s="176"/>
      <c r="LBB2" s="176"/>
      <c r="LBC2" s="176"/>
      <c r="LBD2" s="176"/>
      <c r="LBE2" s="176"/>
      <c r="LBF2" s="176"/>
      <c r="LBG2" s="176"/>
      <c r="LBH2" s="176"/>
      <c r="LBI2" s="176"/>
      <c r="LBJ2" s="176"/>
      <c r="LBK2" s="176"/>
      <c r="LBL2" s="184"/>
      <c r="LBM2" s="176"/>
      <c r="LBN2" s="176"/>
      <c r="LBO2" s="176"/>
      <c r="LBP2" s="176"/>
      <c r="LBQ2" s="176"/>
      <c r="LBR2" s="176"/>
      <c r="LBS2" s="176"/>
      <c r="LBT2" s="176"/>
      <c r="LBU2" s="176"/>
      <c r="LBV2" s="176"/>
      <c r="LBW2" s="176"/>
      <c r="LBX2" s="176"/>
      <c r="LBY2" s="176"/>
      <c r="LBZ2" s="176"/>
      <c r="LCA2" s="176"/>
      <c r="LCB2" s="184"/>
      <c r="LCC2" s="176"/>
      <c r="LCD2" s="176"/>
      <c r="LCE2" s="176"/>
      <c r="LCF2" s="176"/>
      <c r="LCG2" s="176"/>
      <c r="LCH2" s="176"/>
      <c r="LCI2" s="176"/>
      <c r="LCJ2" s="176"/>
      <c r="LCK2" s="176"/>
      <c r="LCL2" s="176"/>
      <c r="LCM2" s="176"/>
      <c r="LCN2" s="176"/>
      <c r="LCO2" s="176"/>
      <c r="LCP2" s="176"/>
      <c r="LCQ2" s="176"/>
      <c r="LCR2" s="184"/>
      <c r="LCS2" s="176"/>
      <c r="LCT2" s="176"/>
      <c r="LCU2" s="176"/>
      <c r="LCV2" s="176"/>
      <c r="LCW2" s="176"/>
      <c r="LCX2" s="176"/>
      <c r="LCY2" s="176"/>
      <c r="LCZ2" s="176"/>
      <c r="LDA2" s="176"/>
      <c r="LDB2" s="176"/>
      <c r="LDC2" s="176"/>
      <c r="LDD2" s="176"/>
      <c r="LDE2" s="176"/>
      <c r="LDF2" s="176"/>
      <c r="LDG2" s="176"/>
      <c r="LDH2" s="184"/>
      <c r="LDI2" s="176"/>
      <c r="LDJ2" s="176"/>
      <c r="LDK2" s="176"/>
      <c r="LDL2" s="176"/>
      <c r="LDM2" s="176"/>
      <c r="LDN2" s="176"/>
      <c r="LDO2" s="176"/>
      <c r="LDP2" s="176"/>
      <c r="LDQ2" s="176"/>
      <c r="LDR2" s="176"/>
      <c r="LDS2" s="176"/>
      <c r="LDT2" s="176"/>
      <c r="LDU2" s="176"/>
      <c r="LDV2" s="176"/>
      <c r="LDW2" s="176"/>
      <c r="LDX2" s="184"/>
      <c r="LDY2" s="176"/>
      <c r="LDZ2" s="176"/>
      <c r="LEA2" s="176"/>
      <c r="LEB2" s="176"/>
      <c r="LEC2" s="176"/>
      <c r="LED2" s="176"/>
      <c r="LEE2" s="176"/>
      <c r="LEF2" s="176"/>
      <c r="LEG2" s="176"/>
      <c r="LEH2" s="176"/>
      <c r="LEI2" s="176"/>
      <c r="LEJ2" s="176"/>
      <c r="LEK2" s="176"/>
      <c r="LEL2" s="176"/>
      <c r="LEM2" s="176"/>
      <c r="LEN2" s="184"/>
      <c r="LEO2" s="176"/>
      <c r="LEP2" s="176"/>
      <c r="LEQ2" s="176"/>
      <c r="LER2" s="176"/>
      <c r="LES2" s="176"/>
      <c r="LET2" s="176"/>
      <c r="LEU2" s="176"/>
      <c r="LEV2" s="176"/>
      <c r="LEW2" s="176"/>
      <c r="LEX2" s="176"/>
      <c r="LEY2" s="176"/>
      <c r="LEZ2" s="176"/>
      <c r="LFA2" s="176"/>
      <c r="LFB2" s="176"/>
      <c r="LFC2" s="176"/>
      <c r="LFD2" s="184"/>
      <c r="LFE2" s="176"/>
      <c r="LFF2" s="176"/>
      <c r="LFG2" s="176"/>
      <c r="LFH2" s="176"/>
      <c r="LFI2" s="176"/>
      <c r="LFJ2" s="176"/>
      <c r="LFK2" s="176"/>
      <c r="LFL2" s="176"/>
      <c r="LFM2" s="176"/>
      <c r="LFN2" s="176"/>
      <c r="LFO2" s="176"/>
      <c r="LFP2" s="176"/>
      <c r="LFQ2" s="176"/>
      <c r="LFR2" s="176"/>
      <c r="LFS2" s="176"/>
      <c r="LFT2" s="184"/>
      <c r="LFU2" s="176"/>
      <c r="LFV2" s="176"/>
      <c r="LFW2" s="176"/>
      <c r="LFX2" s="176"/>
      <c r="LFY2" s="176"/>
      <c r="LFZ2" s="176"/>
      <c r="LGA2" s="176"/>
      <c r="LGB2" s="176"/>
      <c r="LGC2" s="176"/>
      <c r="LGD2" s="176"/>
      <c r="LGE2" s="176"/>
      <c r="LGF2" s="176"/>
      <c r="LGG2" s="176"/>
      <c r="LGH2" s="176"/>
      <c r="LGI2" s="176"/>
      <c r="LGJ2" s="184"/>
      <c r="LGK2" s="176"/>
      <c r="LGL2" s="176"/>
      <c r="LGM2" s="176"/>
      <c r="LGN2" s="176"/>
      <c r="LGO2" s="176"/>
      <c r="LGP2" s="176"/>
      <c r="LGQ2" s="176"/>
      <c r="LGR2" s="176"/>
      <c r="LGS2" s="176"/>
      <c r="LGT2" s="176"/>
      <c r="LGU2" s="176"/>
      <c r="LGV2" s="176"/>
      <c r="LGW2" s="176"/>
      <c r="LGX2" s="176"/>
      <c r="LGY2" s="176"/>
      <c r="LGZ2" s="184"/>
      <c r="LHA2" s="176"/>
      <c r="LHB2" s="176"/>
      <c r="LHC2" s="176"/>
      <c r="LHD2" s="176"/>
      <c r="LHE2" s="176"/>
      <c r="LHF2" s="176"/>
      <c r="LHG2" s="176"/>
      <c r="LHH2" s="176"/>
      <c r="LHI2" s="176"/>
      <c r="LHJ2" s="176"/>
      <c r="LHK2" s="176"/>
      <c r="LHL2" s="176"/>
      <c r="LHM2" s="176"/>
      <c r="LHN2" s="176"/>
      <c r="LHO2" s="176"/>
      <c r="LHP2" s="184"/>
      <c r="LHQ2" s="176"/>
      <c r="LHR2" s="176"/>
      <c r="LHS2" s="176"/>
      <c r="LHT2" s="176"/>
      <c r="LHU2" s="176"/>
      <c r="LHV2" s="176"/>
      <c r="LHW2" s="176"/>
      <c r="LHX2" s="176"/>
      <c r="LHY2" s="176"/>
      <c r="LHZ2" s="176"/>
      <c r="LIA2" s="176"/>
      <c r="LIB2" s="176"/>
      <c r="LIC2" s="176"/>
      <c r="LID2" s="176"/>
      <c r="LIE2" s="176"/>
      <c r="LIF2" s="184"/>
      <c r="LIG2" s="176"/>
      <c r="LIH2" s="176"/>
      <c r="LII2" s="176"/>
      <c r="LIJ2" s="176"/>
      <c r="LIK2" s="176"/>
      <c r="LIL2" s="176"/>
      <c r="LIM2" s="176"/>
      <c r="LIN2" s="176"/>
      <c r="LIO2" s="176"/>
      <c r="LIP2" s="176"/>
      <c r="LIQ2" s="176"/>
      <c r="LIR2" s="176"/>
      <c r="LIS2" s="176"/>
      <c r="LIT2" s="176"/>
      <c r="LIU2" s="176"/>
      <c r="LIV2" s="184"/>
      <c r="LIW2" s="176"/>
      <c r="LIX2" s="176"/>
      <c r="LIY2" s="176"/>
      <c r="LIZ2" s="176"/>
      <c r="LJA2" s="176"/>
      <c r="LJB2" s="176"/>
      <c r="LJC2" s="176"/>
      <c r="LJD2" s="176"/>
      <c r="LJE2" s="176"/>
      <c r="LJF2" s="176"/>
      <c r="LJG2" s="176"/>
      <c r="LJH2" s="176"/>
      <c r="LJI2" s="176"/>
      <c r="LJJ2" s="176"/>
      <c r="LJK2" s="176"/>
      <c r="LJL2" s="184"/>
      <c r="LJM2" s="176"/>
      <c r="LJN2" s="176"/>
      <c r="LJO2" s="176"/>
      <c r="LJP2" s="176"/>
      <c r="LJQ2" s="176"/>
      <c r="LJR2" s="176"/>
      <c r="LJS2" s="176"/>
      <c r="LJT2" s="176"/>
      <c r="LJU2" s="176"/>
      <c r="LJV2" s="176"/>
      <c r="LJW2" s="176"/>
      <c r="LJX2" s="176"/>
      <c r="LJY2" s="176"/>
      <c r="LJZ2" s="176"/>
      <c r="LKA2" s="176"/>
      <c r="LKB2" s="184"/>
      <c r="LKC2" s="176"/>
      <c r="LKD2" s="176"/>
      <c r="LKE2" s="176"/>
      <c r="LKF2" s="176"/>
      <c r="LKG2" s="176"/>
      <c r="LKH2" s="176"/>
      <c r="LKI2" s="176"/>
      <c r="LKJ2" s="176"/>
      <c r="LKK2" s="176"/>
      <c r="LKL2" s="176"/>
      <c r="LKM2" s="176"/>
      <c r="LKN2" s="176"/>
      <c r="LKO2" s="176"/>
      <c r="LKP2" s="176"/>
      <c r="LKQ2" s="176"/>
      <c r="LKR2" s="184"/>
      <c r="LKS2" s="176"/>
      <c r="LKT2" s="176"/>
      <c r="LKU2" s="176"/>
      <c r="LKV2" s="176"/>
      <c r="LKW2" s="176"/>
      <c r="LKX2" s="176"/>
      <c r="LKY2" s="176"/>
      <c r="LKZ2" s="176"/>
      <c r="LLA2" s="176"/>
      <c r="LLB2" s="176"/>
      <c r="LLC2" s="176"/>
      <c r="LLD2" s="176"/>
      <c r="LLE2" s="176"/>
      <c r="LLF2" s="176"/>
      <c r="LLG2" s="176"/>
      <c r="LLH2" s="184"/>
      <c r="LLI2" s="176"/>
      <c r="LLJ2" s="176"/>
      <c r="LLK2" s="176"/>
      <c r="LLL2" s="176"/>
      <c r="LLM2" s="176"/>
      <c r="LLN2" s="176"/>
      <c r="LLO2" s="176"/>
      <c r="LLP2" s="176"/>
      <c r="LLQ2" s="176"/>
      <c r="LLR2" s="176"/>
      <c r="LLS2" s="176"/>
      <c r="LLT2" s="176"/>
      <c r="LLU2" s="176"/>
      <c r="LLV2" s="176"/>
      <c r="LLW2" s="176"/>
      <c r="LLX2" s="184"/>
      <c r="LLY2" s="176"/>
      <c r="LLZ2" s="176"/>
      <c r="LMA2" s="176"/>
      <c r="LMB2" s="176"/>
      <c r="LMC2" s="176"/>
      <c r="LMD2" s="176"/>
      <c r="LME2" s="176"/>
      <c r="LMF2" s="176"/>
      <c r="LMG2" s="176"/>
      <c r="LMH2" s="176"/>
      <c r="LMI2" s="176"/>
      <c r="LMJ2" s="176"/>
      <c r="LMK2" s="176"/>
      <c r="LML2" s="176"/>
      <c r="LMM2" s="176"/>
      <c r="LMN2" s="184"/>
      <c r="LMO2" s="176"/>
      <c r="LMP2" s="176"/>
      <c r="LMQ2" s="176"/>
      <c r="LMR2" s="176"/>
      <c r="LMS2" s="176"/>
      <c r="LMT2" s="176"/>
      <c r="LMU2" s="176"/>
      <c r="LMV2" s="176"/>
      <c r="LMW2" s="176"/>
      <c r="LMX2" s="176"/>
      <c r="LMY2" s="176"/>
      <c r="LMZ2" s="176"/>
      <c r="LNA2" s="176"/>
      <c r="LNB2" s="176"/>
      <c r="LNC2" s="176"/>
      <c r="LND2" s="184"/>
      <c r="LNE2" s="176"/>
      <c r="LNF2" s="176"/>
      <c r="LNG2" s="176"/>
      <c r="LNH2" s="176"/>
      <c r="LNI2" s="176"/>
      <c r="LNJ2" s="176"/>
      <c r="LNK2" s="176"/>
      <c r="LNL2" s="176"/>
      <c r="LNM2" s="176"/>
      <c r="LNN2" s="176"/>
      <c r="LNO2" s="176"/>
      <c r="LNP2" s="176"/>
      <c r="LNQ2" s="176"/>
      <c r="LNR2" s="176"/>
      <c r="LNS2" s="176"/>
      <c r="LNT2" s="184"/>
      <c r="LNU2" s="176"/>
      <c r="LNV2" s="176"/>
      <c r="LNW2" s="176"/>
      <c r="LNX2" s="176"/>
      <c r="LNY2" s="176"/>
      <c r="LNZ2" s="176"/>
      <c r="LOA2" s="176"/>
      <c r="LOB2" s="176"/>
      <c r="LOC2" s="176"/>
      <c r="LOD2" s="176"/>
      <c r="LOE2" s="176"/>
      <c r="LOF2" s="176"/>
      <c r="LOG2" s="176"/>
      <c r="LOH2" s="176"/>
      <c r="LOI2" s="176"/>
      <c r="LOJ2" s="184"/>
      <c r="LOK2" s="176"/>
      <c r="LOL2" s="176"/>
      <c r="LOM2" s="176"/>
      <c r="LON2" s="176"/>
      <c r="LOO2" s="176"/>
      <c r="LOP2" s="176"/>
      <c r="LOQ2" s="176"/>
      <c r="LOR2" s="176"/>
      <c r="LOS2" s="176"/>
      <c r="LOT2" s="176"/>
      <c r="LOU2" s="176"/>
      <c r="LOV2" s="176"/>
      <c r="LOW2" s="176"/>
      <c r="LOX2" s="176"/>
      <c r="LOY2" s="176"/>
      <c r="LOZ2" s="184"/>
      <c r="LPA2" s="176"/>
      <c r="LPB2" s="176"/>
      <c r="LPC2" s="176"/>
      <c r="LPD2" s="176"/>
      <c r="LPE2" s="176"/>
      <c r="LPF2" s="176"/>
      <c r="LPG2" s="176"/>
      <c r="LPH2" s="176"/>
      <c r="LPI2" s="176"/>
      <c r="LPJ2" s="176"/>
      <c r="LPK2" s="176"/>
      <c r="LPL2" s="176"/>
      <c r="LPM2" s="176"/>
      <c r="LPN2" s="176"/>
      <c r="LPO2" s="176"/>
      <c r="LPP2" s="184"/>
      <c r="LPQ2" s="176"/>
      <c r="LPR2" s="176"/>
      <c r="LPS2" s="176"/>
      <c r="LPT2" s="176"/>
      <c r="LPU2" s="176"/>
      <c r="LPV2" s="176"/>
      <c r="LPW2" s="176"/>
      <c r="LPX2" s="176"/>
      <c r="LPY2" s="176"/>
      <c r="LPZ2" s="176"/>
      <c r="LQA2" s="176"/>
      <c r="LQB2" s="176"/>
      <c r="LQC2" s="176"/>
      <c r="LQD2" s="176"/>
      <c r="LQE2" s="176"/>
      <c r="LQF2" s="184"/>
      <c r="LQG2" s="176"/>
      <c r="LQH2" s="176"/>
      <c r="LQI2" s="176"/>
      <c r="LQJ2" s="176"/>
      <c r="LQK2" s="176"/>
      <c r="LQL2" s="176"/>
      <c r="LQM2" s="176"/>
      <c r="LQN2" s="176"/>
      <c r="LQO2" s="176"/>
      <c r="LQP2" s="176"/>
      <c r="LQQ2" s="176"/>
      <c r="LQR2" s="176"/>
      <c r="LQS2" s="176"/>
      <c r="LQT2" s="176"/>
      <c r="LQU2" s="176"/>
      <c r="LQV2" s="184"/>
      <c r="LQW2" s="176"/>
      <c r="LQX2" s="176"/>
      <c r="LQY2" s="176"/>
      <c r="LQZ2" s="176"/>
      <c r="LRA2" s="176"/>
      <c r="LRB2" s="176"/>
      <c r="LRC2" s="176"/>
      <c r="LRD2" s="176"/>
      <c r="LRE2" s="176"/>
      <c r="LRF2" s="176"/>
      <c r="LRG2" s="176"/>
      <c r="LRH2" s="176"/>
      <c r="LRI2" s="176"/>
      <c r="LRJ2" s="176"/>
      <c r="LRK2" s="176"/>
      <c r="LRL2" s="184"/>
      <c r="LRM2" s="176"/>
      <c r="LRN2" s="176"/>
      <c r="LRO2" s="176"/>
      <c r="LRP2" s="176"/>
      <c r="LRQ2" s="176"/>
      <c r="LRR2" s="176"/>
      <c r="LRS2" s="176"/>
      <c r="LRT2" s="176"/>
      <c r="LRU2" s="176"/>
      <c r="LRV2" s="176"/>
      <c r="LRW2" s="176"/>
      <c r="LRX2" s="176"/>
      <c r="LRY2" s="176"/>
      <c r="LRZ2" s="176"/>
      <c r="LSA2" s="176"/>
      <c r="LSB2" s="184"/>
      <c r="LSC2" s="176"/>
      <c r="LSD2" s="176"/>
      <c r="LSE2" s="176"/>
      <c r="LSF2" s="176"/>
      <c r="LSG2" s="176"/>
      <c r="LSH2" s="176"/>
      <c r="LSI2" s="176"/>
      <c r="LSJ2" s="176"/>
      <c r="LSK2" s="176"/>
      <c r="LSL2" s="176"/>
      <c r="LSM2" s="176"/>
      <c r="LSN2" s="176"/>
      <c r="LSO2" s="176"/>
      <c r="LSP2" s="176"/>
      <c r="LSQ2" s="176"/>
      <c r="LSR2" s="184"/>
      <c r="LSS2" s="176"/>
      <c r="LST2" s="176"/>
      <c r="LSU2" s="176"/>
      <c r="LSV2" s="176"/>
      <c r="LSW2" s="176"/>
      <c r="LSX2" s="176"/>
      <c r="LSY2" s="176"/>
      <c r="LSZ2" s="176"/>
      <c r="LTA2" s="176"/>
      <c r="LTB2" s="176"/>
      <c r="LTC2" s="176"/>
      <c r="LTD2" s="176"/>
      <c r="LTE2" s="176"/>
      <c r="LTF2" s="176"/>
      <c r="LTG2" s="176"/>
      <c r="LTH2" s="184"/>
      <c r="LTI2" s="176"/>
      <c r="LTJ2" s="176"/>
      <c r="LTK2" s="176"/>
      <c r="LTL2" s="176"/>
      <c r="LTM2" s="176"/>
      <c r="LTN2" s="176"/>
      <c r="LTO2" s="176"/>
      <c r="LTP2" s="176"/>
      <c r="LTQ2" s="176"/>
      <c r="LTR2" s="176"/>
      <c r="LTS2" s="176"/>
      <c r="LTT2" s="176"/>
      <c r="LTU2" s="176"/>
      <c r="LTV2" s="176"/>
      <c r="LTW2" s="176"/>
      <c r="LTX2" s="184"/>
      <c r="LTY2" s="176"/>
      <c r="LTZ2" s="176"/>
      <c r="LUA2" s="176"/>
      <c r="LUB2" s="176"/>
      <c r="LUC2" s="176"/>
      <c r="LUD2" s="176"/>
      <c r="LUE2" s="176"/>
      <c r="LUF2" s="176"/>
      <c r="LUG2" s="176"/>
      <c r="LUH2" s="176"/>
      <c r="LUI2" s="176"/>
      <c r="LUJ2" s="176"/>
      <c r="LUK2" s="176"/>
      <c r="LUL2" s="176"/>
      <c r="LUM2" s="176"/>
      <c r="LUN2" s="184"/>
      <c r="LUO2" s="176"/>
      <c r="LUP2" s="176"/>
      <c r="LUQ2" s="176"/>
      <c r="LUR2" s="176"/>
      <c r="LUS2" s="176"/>
      <c r="LUT2" s="176"/>
      <c r="LUU2" s="176"/>
      <c r="LUV2" s="176"/>
      <c r="LUW2" s="176"/>
      <c r="LUX2" s="176"/>
      <c r="LUY2" s="176"/>
      <c r="LUZ2" s="176"/>
      <c r="LVA2" s="176"/>
      <c r="LVB2" s="176"/>
      <c r="LVC2" s="176"/>
      <c r="LVD2" s="184"/>
      <c r="LVE2" s="176"/>
      <c r="LVF2" s="176"/>
      <c r="LVG2" s="176"/>
      <c r="LVH2" s="176"/>
      <c r="LVI2" s="176"/>
      <c r="LVJ2" s="176"/>
      <c r="LVK2" s="176"/>
      <c r="LVL2" s="176"/>
      <c r="LVM2" s="176"/>
      <c r="LVN2" s="176"/>
      <c r="LVO2" s="176"/>
      <c r="LVP2" s="176"/>
      <c r="LVQ2" s="176"/>
      <c r="LVR2" s="176"/>
      <c r="LVS2" s="176"/>
      <c r="LVT2" s="184"/>
      <c r="LVU2" s="176"/>
      <c r="LVV2" s="176"/>
      <c r="LVW2" s="176"/>
      <c r="LVX2" s="176"/>
      <c r="LVY2" s="176"/>
      <c r="LVZ2" s="176"/>
      <c r="LWA2" s="176"/>
      <c r="LWB2" s="176"/>
      <c r="LWC2" s="176"/>
      <c r="LWD2" s="176"/>
      <c r="LWE2" s="176"/>
      <c r="LWF2" s="176"/>
      <c r="LWG2" s="176"/>
      <c r="LWH2" s="176"/>
      <c r="LWI2" s="176"/>
      <c r="LWJ2" s="184"/>
      <c r="LWK2" s="176"/>
      <c r="LWL2" s="176"/>
      <c r="LWM2" s="176"/>
      <c r="LWN2" s="176"/>
      <c r="LWO2" s="176"/>
      <c r="LWP2" s="176"/>
      <c r="LWQ2" s="176"/>
      <c r="LWR2" s="176"/>
      <c r="LWS2" s="176"/>
      <c r="LWT2" s="176"/>
      <c r="LWU2" s="176"/>
      <c r="LWV2" s="176"/>
      <c r="LWW2" s="176"/>
      <c r="LWX2" s="176"/>
      <c r="LWY2" s="176"/>
      <c r="LWZ2" s="184"/>
      <c r="LXA2" s="176"/>
      <c r="LXB2" s="176"/>
      <c r="LXC2" s="176"/>
      <c r="LXD2" s="176"/>
      <c r="LXE2" s="176"/>
      <c r="LXF2" s="176"/>
      <c r="LXG2" s="176"/>
      <c r="LXH2" s="176"/>
      <c r="LXI2" s="176"/>
      <c r="LXJ2" s="176"/>
      <c r="LXK2" s="176"/>
      <c r="LXL2" s="176"/>
      <c r="LXM2" s="176"/>
      <c r="LXN2" s="176"/>
      <c r="LXO2" s="176"/>
      <c r="LXP2" s="184"/>
      <c r="LXQ2" s="176"/>
      <c r="LXR2" s="176"/>
      <c r="LXS2" s="176"/>
      <c r="LXT2" s="176"/>
      <c r="LXU2" s="176"/>
      <c r="LXV2" s="176"/>
      <c r="LXW2" s="176"/>
      <c r="LXX2" s="176"/>
      <c r="LXY2" s="176"/>
      <c r="LXZ2" s="176"/>
      <c r="LYA2" s="176"/>
      <c r="LYB2" s="176"/>
      <c r="LYC2" s="176"/>
      <c r="LYD2" s="176"/>
      <c r="LYE2" s="176"/>
      <c r="LYF2" s="184"/>
      <c r="LYG2" s="176"/>
      <c r="LYH2" s="176"/>
      <c r="LYI2" s="176"/>
      <c r="LYJ2" s="176"/>
      <c r="LYK2" s="176"/>
      <c r="LYL2" s="176"/>
      <c r="LYM2" s="176"/>
      <c r="LYN2" s="176"/>
      <c r="LYO2" s="176"/>
      <c r="LYP2" s="176"/>
      <c r="LYQ2" s="176"/>
      <c r="LYR2" s="176"/>
      <c r="LYS2" s="176"/>
      <c r="LYT2" s="176"/>
      <c r="LYU2" s="176"/>
      <c r="LYV2" s="184"/>
      <c r="LYW2" s="176"/>
      <c r="LYX2" s="176"/>
      <c r="LYY2" s="176"/>
      <c r="LYZ2" s="176"/>
      <c r="LZA2" s="176"/>
      <c r="LZB2" s="176"/>
      <c r="LZC2" s="176"/>
      <c r="LZD2" s="176"/>
      <c r="LZE2" s="176"/>
      <c r="LZF2" s="176"/>
      <c r="LZG2" s="176"/>
      <c r="LZH2" s="176"/>
      <c r="LZI2" s="176"/>
      <c r="LZJ2" s="176"/>
      <c r="LZK2" s="176"/>
      <c r="LZL2" s="184"/>
      <c r="LZM2" s="176"/>
      <c r="LZN2" s="176"/>
      <c r="LZO2" s="176"/>
      <c r="LZP2" s="176"/>
      <c r="LZQ2" s="176"/>
      <c r="LZR2" s="176"/>
      <c r="LZS2" s="176"/>
      <c r="LZT2" s="176"/>
      <c r="LZU2" s="176"/>
      <c r="LZV2" s="176"/>
      <c r="LZW2" s="176"/>
      <c r="LZX2" s="176"/>
      <c r="LZY2" s="176"/>
      <c r="LZZ2" s="176"/>
      <c r="MAA2" s="176"/>
      <c r="MAB2" s="184"/>
      <c r="MAC2" s="176"/>
      <c r="MAD2" s="176"/>
      <c r="MAE2" s="176"/>
      <c r="MAF2" s="176"/>
      <c r="MAG2" s="176"/>
      <c r="MAH2" s="176"/>
      <c r="MAI2" s="176"/>
      <c r="MAJ2" s="176"/>
      <c r="MAK2" s="176"/>
      <c r="MAL2" s="176"/>
      <c r="MAM2" s="176"/>
      <c r="MAN2" s="176"/>
      <c r="MAO2" s="176"/>
      <c r="MAP2" s="176"/>
      <c r="MAQ2" s="176"/>
      <c r="MAR2" s="184"/>
      <c r="MAS2" s="176"/>
      <c r="MAT2" s="176"/>
      <c r="MAU2" s="176"/>
      <c r="MAV2" s="176"/>
      <c r="MAW2" s="176"/>
      <c r="MAX2" s="176"/>
      <c r="MAY2" s="176"/>
      <c r="MAZ2" s="176"/>
      <c r="MBA2" s="176"/>
      <c r="MBB2" s="176"/>
      <c r="MBC2" s="176"/>
      <c r="MBD2" s="176"/>
      <c r="MBE2" s="176"/>
      <c r="MBF2" s="176"/>
      <c r="MBG2" s="176"/>
      <c r="MBH2" s="184"/>
      <c r="MBI2" s="176"/>
      <c r="MBJ2" s="176"/>
      <c r="MBK2" s="176"/>
      <c r="MBL2" s="176"/>
      <c r="MBM2" s="176"/>
      <c r="MBN2" s="176"/>
      <c r="MBO2" s="176"/>
      <c r="MBP2" s="176"/>
      <c r="MBQ2" s="176"/>
      <c r="MBR2" s="176"/>
      <c r="MBS2" s="176"/>
      <c r="MBT2" s="176"/>
      <c r="MBU2" s="176"/>
      <c r="MBV2" s="176"/>
      <c r="MBW2" s="176"/>
      <c r="MBX2" s="184"/>
      <c r="MBY2" s="176"/>
      <c r="MBZ2" s="176"/>
      <c r="MCA2" s="176"/>
      <c r="MCB2" s="176"/>
      <c r="MCC2" s="176"/>
      <c r="MCD2" s="176"/>
      <c r="MCE2" s="176"/>
      <c r="MCF2" s="176"/>
      <c r="MCG2" s="176"/>
      <c r="MCH2" s="176"/>
      <c r="MCI2" s="176"/>
      <c r="MCJ2" s="176"/>
      <c r="MCK2" s="176"/>
      <c r="MCL2" s="176"/>
      <c r="MCM2" s="176"/>
      <c r="MCN2" s="184"/>
      <c r="MCO2" s="176"/>
      <c r="MCP2" s="176"/>
      <c r="MCQ2" s="176"/>
      <c r="MCR2" s="176"/>
      <c r="MCS2" s="176"/>
      <c r="MCT2" s="176"/>
      <c r="MCU2" s="176"/>
      <c r="MCV2" s="176"/>
      <c r="MCW2" s="176"/>
      <c r="MCX2" s="176"/>
      <c r="MCY2" s="176"/>
      <c r="MCZ2" s="176"/>
      <c r="MDA2" s="176"/>
      <c r="MDB2" s="176"/>
      <c r="MDC2" s="176"/>
      <c r="MDD2" s="184"/>
      <c r="MDE2" s="176"/>
      <c r="MDF2" s="176"/>
      <c r="MDG2" s="176"/>
      <c r="MDH2" s="176"/>
      <c r="MDI2" s="176"/>
      <c r="MDJ2" s="176"/>
      <c r="MDK2" s="176"/>
      <c r="MDL2" s="176"/>
      <c r="MDM2" s="176"/>
      <c r="MDN2" s="176"/>
      <c r="MDO2" s="176"/>
      <c r="MDP2" s="176"/>
      <c r="MDQ2" s="176"/>
      <c r="MDR2" s="176"/>
      <c r="MDS2" s="176"/>
      <c r="MDT2" s="184"/>
      <c r="MDU2" s="176"/>
      <c r="MDV2" s="176"/>
      <c r="MDW2" s="176"/>
      <c r="MDX2" s="176"/>
      <c r="MDY2" s="176"/>
      <c r="MDZ2" s="176"/>
      <c r="MEA2" s="176"/>
      <c r="MEB2" s="176"/>
      <c r="MEC2" s="176"/>
      <c r="MED2" s="176"/>
      <c r="MEE2" s="176"/>
      <c r="MEF2" s="176"/>
      <c r="MEG2" s="176"/>
      <c r="MEH2" s="176"/>
      <c r="MEI2" s="176"/>
      <c r="MEJ2" s="184"/>
      <c r="MEK2" s="176"/>
      <c r="MEL2" s="176"/>
      <c r="MEM2" s="176"/>
      <c r="MEN2" s="176"/>
      <c r="MEO2" s="176"/>
      <c r="MEP2" s="176"/>
      <c r="MEQ2" s="176"/>
      <c r="MER2" s="176"/>
      <c r="MES2" s="176"/>
      <c r="MET2" s="176"/>
      <c r="MEU2" s="176"/>
      <c r="MEV2" s="176"/>
      <c r="MEW2" s="176"/>
      <c r="MEX2" s="176"/>
      <c r="MEY2" s="176"/>
      <c r="MEZ2" s="184"/>
      <c r="MFA2" s="176"/>
      <c r="MFB2" s="176"/>
      <c r="MFC2" s="176"/>
      <c r="MFD2" s="176"/>
      <c r="MFE2" s="176"/>
      <c r="MFF2" s="176"/>
      <c r="MFG2" s="176"/>
      <c r="MFH2" s="176"/>
      <c r="MFI2" s="176"/>
      <c r="MFJ2" s="176"/>
      <c r="MFK2" s="176"/>
      <c r="MFL2" s="176"/>
      <c r="MFM2" s="176"/>
      <c r="MFN2" s="176"/>
      <c r="MFO2" s="176"/>
      <c r="MFP2" s="184"/>
      <c r="MFQ2" s="176"/>
      <c r="MFR2" s="176"/>
      <c r="MFS2" s="176"/>
      <c r="MFT2" s="176"/>
      <c r="MFU2" s="176"/>
      <c r="MFV2" s="176"/>
      <c r="MFW2" s="176"/>
      <c r="MFX2" s="176"/>
      <c r="MFY2" s="176"/>
      <c r="MFZ2" s="176"/>
      <c r="MGA2" s="176"/>
      <c r="MGB2" s="176"/>
      <c r="MGC2" s="176"/>
      <c r="MGD2" s="176"/>
      <c r="MGE2" s="176"/>
      <c r="MGF2" s="184"/>
      <c r="MGG2" s="176"/>
      <c r="MGH2" s="176"/>
      <c r="MGI2" s="176"/>
      <c r="MGJ2" s="176"/>
      <c r="MGK2" s="176"/>
      <c r="MGL2" s="176"/>
      <c r="MGM2" s="176"/>
      <c r="MGN2" s="176"/>
      <c r="MGO2" s="176"/>
      <c r="MGP2" s="176"/>
      <c r="MGQ2" s="176"/>
      <c r="MGR2" s="176"/>
      <c r="MGS2" s="176"/>
      <c r="MGT2" s="176"/>
      <c r="MGU2" s="176"/>
      <c r="MGV2" s="184"/>
      <c r="MGW2" s="176"/>
      <c r="MGX2" s="176"/>
      <c r="MGY2" s="176"/>
      <c r="MGZ2" s="176"/>
      <c r="MHA2" s="176"/>
      <c r="MHB2" s="176"/>
      <c r="MHC2" s="176"/>
      <c r="MHD2" s="176"/>
      <c r="MHE2" s="176"/>
      <c r="MHF2" s="176"/>
      <c r="MHG2" s="176"/>
      <c r="MHH2" s="176"/>
      <c r="MHI2" s="176"/>
      <c r="MHJ2" s="176"/>
      <c r="MHK2" s="176"/>
      <c r="MHL2" s="184"/>
      <c r="MHM2" s="176"/>
      <c r="MHN2" s="176"/>
      <c r="MHO2" s="176"/>
      <c r="MHP2" s="176"/>
      <c r="MHQ2" s="176"/>
      <c r="MHR2" s="176"/>
      <c r="MHS2" s="176"/>
      <c r="MHT2" s="176"/>
      <c r="MHU2" s="176"/>
      <c r="MHV2" s="176"/>
      <c r="MHW2" s="176"/>
      <c r="MHX2" s="176"/>
      <c r="MHY2" s="176"/>
      <c r="MHZ2" s="176"/>
      <c r="MIA2" s="176"/>
      <c r="MIB2" s="184"/>
      <c r="MIC2" s="176"/>
      <c r="MID2" s="176"/>
      <c r="MIE2" s="176"/>
      <c r="MIF2" s="176"/>
      <c r="MIG2" s="176"/>
      <c r="MIH2" s="176"/>
      <c r="MII2" s="176"/>
      <c r="MIJ2" s="176"/>
      <c r="MIK2" s="176"/>
      <c r="MIL2" s="176"/>
      <c r="MIM2" s="176"/>
      <c r="MIN2" s="176"/>
      <c r="MIO2" s="176"/>
      <c r="MIP2" s="176"/>
      <c r="MIQ2" s="176"/>
      <c r="MIR2" s="184"/>
      <c r="MIS2" s="176"/>
      <c r="MIT2" s="176"/>
      <c r="MIU2" s="176"/>
      <c r="MIV2" s="176"/>
      <c r="MIW2" s="176"/>
      <c r="MIX2" s="176"/>
      <c r="MIY2" s="176"/>
      <c r="MIZ2" s="176"/>
      <c r="MJA2" s="176"/>
      <c r="MJB2" s="176"/>
      <c r="MJC2" s="176"/>
      <c r="MJD2" s="176"/>
      <c r="MJE2" s="176"/>
      <c r="MJF2" s="176"/>
      <c r="MJG2" s="176"/>
      <c r="MJH2" s="184"/>
      <c r="MJI2" s="176"/>
      <c r="MJJ2" s="176"/>
      <c r="MJK2" s="176"/>
      <c r="MJL2" s="176"/>
      <c r="MJM2" s="176"/>
      <c r="MJN2" s="176"/>
      <c r="MJO2" s="176"/>
      <c r="MJP2" s="176"/>
      <c r="MJQ2" s="176"/>
      <c r="MJR2" s="176"/>
      <c r="MJS2" s="176"/>
      <c r="MJT2" s="176"/>
      <c r="MJU2" s="176"/>
      <c r="MJV2" s="176"/>
      <c r="MJW2" s="176"/>
      <c r="MJX2" s="184"/>
      <c r="MJY2" s="176"/>
      <c r="MJZ2" s="176"/>
      <c r="MKA2" s="176"/>
      <c r="MKB2" s="176"/>
      <c r="MKC2" s="176"/>
      <c r="MKD2" s="176"/>
      <c r="MKE2" s="176"/>
      <c r="MKF2" s="176"/>
      <c r="MKG2" s="176"/>
      <c r="MKH2" s="176"/>
      <c r="MKI2" s="176"/>
      <c r="MKJ2" s="176"/>
      <c r="MKK2" s="176"/>
      <c r="MKL2" s="176"/>
      <c r="MKM2" s="176"/>
      <c r="MKN2" s="184"/>
      <c r="MKO2" s="176"/>
      <c r="MKP2" s="176"/>
      <c r="MKQ2" s="176"/>
      <c r="MKR2" s="176"/>
      <c r="MKS2" s="176"/>
      <c r="MKT2" s="176"/>
      <c r="MKU2" s="176"/>
      <c r="MKV2" s="176"/>
      <c r="MKW2" s="176"/>
      <c r="MKX2" s="176"/>
      <c r="MKY2" s="176"/>
      <c r="MKZ2" s="176"/>
      <c r="MLA2" s="176"/>
      <c r="MLB2" s="176"/>
      <c r="MLC2" s="176"/>
      <c r="MLD2" s="184"/>
      <c r="MLE2" s="176"/>
      <c r="MLF2" s="176"/>
      <c r="MLG2" s="176"/>
      <c r="MLH2" s="176"/>
      <c r="MLI2" s="176"/>
      <c r="MLJ2" s="176"/>
      <c r="MLK2" s="176"/>
      <c r="MLL2" s="176"/>
      <c r="MLM2" s="176"/>
      <c r="MLN2" s="176"/>
      <c r="MLO2" s="176"/>
      <c r="MLP2" s="176"/>
      <c r="MLQ2" s="176"/>
      <c r="MLR2" s="176"/>
      <c r="MLS2" s="176"/>
      <c r="MLT2" s="184"/>
      <c r="MLU2" s="176"/>
      <c r="MLV2" s="176"/>
      <c r="MLW2" s="176"/>
      <c r="MLX2" s="176"/>
      <c r="MLY2" s="176"/>
      <c r="MLZ2" s="176"/>
      <c r="MMA2" s="176"/>
      <c r="MMB2" s="176"/>
      <c r="MMC2" s="176"/>
      <c r="MMD2" s="176"/>
      <c r="MME2" s="176"/>
      <c r="MMF2" s="176"/>
      <c r="MMG2" s="176"/>
      <c r="MMH2" s="176"/>
      <c r="MMI2" s="176"/>
      <c r="MMJ2" s="184"/>
      <c r="MMK2" s="176"/>
      <c r="MML2" s="176"/>
      <c r="MMM2" s="176"/>
      <c r="MMN2" s="176"/>
      <c r="MMO2" s="176"/>
      <c r="MMP2" s="176"/>
      <c r="MMQ2" s="176"/>
      <c r="MMR2" s="176"/>
      <c r="MMS2" s="176"/>
      <c r="MMT2" s="176"/>
      <c r="MMU2" s="176"/>
      <c r="MMV2" s="176"/>
      <c r="MMW2" s="176"/>
      <c r="MMX2" s="176"/>
      <c r="MMY2" s="176"/>
      <c r="MMZ2" s="184"/>
      <c r="MNA2" s="176"/>
      <c r="MNB2" s="176"/>
      <c r="MNC2" s="176"/>
      <c r="MND2" s="176"/>
      <c r="MNE2" s="176"/>
      <c r="MNF2" s="176"/>
      <c r="MNG2" s="176"/>
      <c r="MNH2" s="176"/>
      <c r="MNI2" s="176"/>
      <c r="MNJ2" s="176"/>
      <c r="MNK2" s="176"/>
      <c r="MNL2" s="176"/>
      <c r="MNM2" s="176"/>
      <c r="MNN2" s="176"/>
      <c r="MNO2" s="176"/>
      <c r="MNP2" s="184"/>
      <c r="MNQ2" s="176"/>
      <c r="MNR2" s="176"/>
      <c r="MNS2" s="176"/>
      <c r="MNT2" s="176"/>
      <c r="MNU2" s="176"/>
      <c r="MNV2" s="176"/>
      <c r="MNW2" s="176"/>
      <c r="MNX2" s="176"/>
      <c r="MNY2" s="176"/>
      <c r="MNZ2" s="176"/>
      <c r="MOA2" s="176"/>
      <c r="MOB2" s="176"/>
      <c r="MOC2" s="176"/>
      <c r="MOD2" s="176"/>
      <c r="MOE2" s="176"/>
      <c r="MOF2" s="184"/>
      <c r="MOG2" s="176"/>
      <c r="MOH2" s="176"/>
      <c r="MOI2" s="176"/>
      <c r="MOJ2" s="176"/>
      <c r="MOK2" s="176"/>
      <c r="MOL2" s="176"/>
      <c r="MOM2" s="176"/>
      <c r="MON2" s="176"/>
      <c r="MOO2" s="176"/>
      <c r="MOP2" s="176"/>
      <c r="MOQ2" s="176"/>
      <c r="MOR2" s="176"/>
      <c r="MOS2" s="176"/>
      <c r="MOT2" s="176"/>
      <c r="MOU2" s="176"/>
      <c r="MOV2" s="184"/>
      <c r="MOW2" s="176"/>
      <c r="MOX2" s="176"/>
      <c r="MOY2" s="176"/>
      <c r="MOZ2" s="176"/>
      <c r="MPA2" s="176"/>
      <c r="MPB2" s="176"/>
      <c r="MPC2" s="176"/>
      <c r="MPD2" s="176"/>
      <c r="MPE2" s="176"/>
      <c r="MPF2" s="176"/>
      <c r="MPG2" s="176"/>
      <c r="MPH2" s="176"/>
      <c r="MPI2" s="176"/>
      <c r="MPJ2" s="176"/>
      <c r="MPK2" s="176"/>
      <c r="MPL2" s="184"/>
      <c r="MPM2" s="176"/>
      <c r="MPN2" s="176"/>
      <c r="MPO2" s="176"/>
      <c r="MPP2" s="176"/>
      <c r="MPQ2" s="176"/>
      <c r="MPR2" s="176"/>
      <c r="MPS2" s="176"/>
      <c r="MPT2" s="176"/>
      <c r="MPU2" s="176"/>
      <c r="MPV2" s="176"/>
      <c r="MPW2" s="176"/>
      <c r="MPX2" s="176"/>
      <c r="MPY2" s="176"/>
      <c r="MPZ2" s="176"/>
      <c r="MQA2" s="176"/>
      <c r="MQB2" s="184"/>
      <c r="MQC2" s="176"/>
      <c r="MQD2" s="176"/>
      <c r="MQE2" s="176"/>
      <c r="MQF2" s="176"/>
      <c r="MQG2" s="176"/>
      <c r="MQH2" s="176"/>
      <c r="MQI2" s="176"/>
      <c r="MQJ2" s="176"/>
      <c r="MQK2" s="176"/>
      <c r="MQL2" s="176"/>
      <c r="MQM2" s="176"/>
      <c r="MQN2" s="176"/>
      <c r="MQO2" s="176"/>
      <c r="MQP2" s="176"/>
      <c r="MQQ2" s="176"/>
      <c r="MQR2" s="184"/>
      <c r="MQS2" s="176"/>
      <c r="MQT2" s="176"/>
      <c r="MQU2" s="176"/>
      <c r="MQV2" s="176"/>
      <c r="MQW2" s="176"/>
      <c r="MQX2" s="176"/>
      <c r="MQY2" s="176"/>
      <c r="MQZ2" s="176"/>
      <c r="MRA2" s="176"/>
      <c r="MRB2" s="176"/>
      <c r="MRC2" s="176"/>
      <c r="MRD2" s="176"/>
      <c r="MRE2" s="176"/>
      <c r="MRF2" s="176"/>
      <c r="MRG2" s="176"/>
      <c r="MRH2" s="184"/>
      <c r="MRI2" s="176"/>
      <c r="MRJ2" s="176"/>
      <c r="MRK2" s="176"/>
      <c r="MRL2" s="176"/>
      <c r="MRM2" s="176"/>
      <c r="MRN2" s="176"/>
      <c r="MRO2" s="176"/>
      <c r="MRP2" s="176"/>
      <c r="MRQ2" s="176"/>
      <c r="MRR2" s="176"/>
      <c r="MRS2" s="176"/>
      <c r="MRT2" s="176"/>
      <c r="MRU2" s="176"/>
      <c r="MRV2" s="176"/>
      <c r="MRW2" s="176"/>
      <c r="MRX2" s="184"/>
      <c r="MRY2" s="176"/>
      <c r="MRZ2" s="176"/>
      <c r="MSA2" s="176"/>
      <c r="MSB2" s="176"/>
      <c r="MSC2" s="176"/>
      <c r="MSD2" s="176"/>
      <c r="MSE2" s="176"/>
      <c r="MSF2" s="176"/>
      <c r="MSG2" s="176"/>
      <c r="MSH2" s="176"/>
      <c r="MSI2" s="176"/>
      <c r="MSJ2" s="176"/>
      <c r="MSK2" s="176"/>
      <c r="MSL2" s="176"/>
      <c r="MSM2" s="176"/>
      <c r="MSN2" s="184"/>
      <c r="MSO2" s="176"/>
      <c r="MSP2" s="176"/>
      <c r="MSQ2" s="176"/>
      <c r="MSR2" s="176"/>
      <c r="MSS2" s="176"/>
      <c r="MST2" s="176"/>
      <c r="MSU2" s="176"/>
      <c r="MSV2" s="176"/>
      <c r="MSW2" s="176"/>
      <c r="MSX2" s="176"/>
      <c r="MSY2" s="176"/>
      <c r="MSZ2" s="176"/>
      <c r="MTA2" s="176"/>
      <c r="MTB2" s="176"/>
      <c r="MTC2" s="176"/>
      <c r="MTD2" s="184"/>
      <c r="MTE2" s="176"/>
      <c r="MTF2" s="176"/>
      <c r="MTG2" s="176"/>
      <c r="MTH2" s="176"/>
      <c r="MTI2" s="176"/>
      <c r="MTJ2" s="176"/>
      <c r="MTK2" s="176"/>
      <c r="MTL2" s="176"/>
      <c r="MTM2" s="176"/>
      <c r="MTN2" s="176"/>
      <c r="MTO2" s="176"/>
      <c r="MTP2" s="176"/>
      <c r="MTQ2" s="176"/>
      <c r="MTR2" s="176"/>
      <c r="MTS2" s="176"/>
      <c r="MTT2" s="184"/>
      <c r="MTU2" s="176"/>
      <c r="MTV2" s="176"/>
      <c r="MTW2" s="176"/>
      <c r="MTX2" s="176"/>
      <c r="MTY2" s="176"/>
      <c r="MTZ2" s="176"/>
      <c r="MUA2" s="176"/>
      <c r="MUB2" s="176"/>
      <c r="MUC2" s="176"/>
      <c r="MUD2" s="176"/>
      <c r="MUE2" s="176"/>
      <c r="MUF2" s="176"/>
      <c r="MUG2" s="176"/>
      <c r="MUH2" s="176"/>
      <c r="MUI2" s="176"/>
      <c r="MUJ2" s="184"/>
      <c r="MUK2" s="176"/>
      <c r="MUL2" s="176"/>
      <c r="MUM2" s="176"/>
      <c r="MUN2" s="176"/>
      <c r="MUO2" s="176"/>
      <c r="MUP2" s="176"/>
      <c r="MUQ2" s="176"/>
      <c r="MUR2" s="176"/>
      <c r="MUS2" s="176"/>
      <c r="MUT2" s="176"/>
      <c r="MUU2" s="176"/>
      <c r="MUV2" s="176"/>
      <c r="MUW2" s="176"/>
      <c r="MUX2" s="176"/>
      <c r="MUY2" s="176"/>
      <c r="MUZ2" s="184"/>
      <c r="MVA2" s="176"/>
      <c r="MVB2" s="176"/>
      <c r="MVC2" s="176"/>
      <c r="MVD2" s="176"/>
      <c r="MVE2" s="176"/>
      <c r="MVF2" s="176"/>
      <c r="MVG2" s="176"/>
      <c r="MVH2" s="176"/>
      <c r="MVI2" s="176"/>
      <c r="MVJ2" s="176"/>
      <c r="MVK2" s="176"/>
      <c r="MVL2" s="176"/>
      <c r="MVM2" s="176"/>
      <c r="MVN2" s="176"/>
      <c r="MVO2" s="176"/>
      <c r="MVP2" s="184"/>
      <c r="MVQ2" s="176"/>
      <c r="MVR2" s="176"/>
      <c r="MVS2" s="176"/>
      <c r="MVT2" s="176"/>
      <c r="MVU2" s="176"/>
      <c r="MVV2" s="176"/>
      <c r="MVW2" s="176"/>
      <c r="MVX2" s="176"/>
      <c r="MVY2" s="176"/>
      <c r="MVZ2" s="176"/>
      <c r="MWA2" s="176"/>
      <c r="MWB2" s="176"/>
      <c r="MWC2" s="176"/>
      <c r="MWD2" s="176"/>
      <c r="MWE2" s="176"/>
      <c r="MWF2" s="184"/>
      <c r="MWG2" s="176"/>
      <c r="MWH2" s="176"/>
      <c r="MWI2" s="176"/>
      <c r="MWJ2" s="176"/>
      <c r="MWK2" s="176"/>
      <c r="MWL2" s="176"/>
      <c r="MWM2" s="176"/>
      <c r="MWN2" s="176"/>
      <c r="MWO2" s="176"/>
      <c r="MWP2" s="176"/>
      <c r="MWQ2" s="176"/>
      <c r="MWR2" s="176"/>
      <c r="MWS2" s="176"/>
      <c r="MWT2" s="176"/>
      <c r="MWU2" s="176"/>
      <c r="MWV2" s="184"/>
      <c r="MWW2" s="176"/>
      <c r="MWX2" s="176"/>
      <c r="MWY2" s="176"/>
      <c r="MWZ2" s="176"/>
      <c r="MXA2" s="176"/>
      <c r="MXB2" s="176"/>
      <c r="MXC2" s="176"/>
      <c r="MXD2" s="176"/>
      <c r="MXE2" s="176"/>
      <c r="MXF2" s="176"/>
      <c r="MXG2" s="176"/>
      <c r="MXH2" s="176"/>
      <c r="MXI2" s="176"/>
      <c r="MXJ2" s="176"/>
      <c r="MXK2" s="176"/>
      <c r="MXL2" s="184"/>
      <c r="MXM2" s="176"/>
      <c r="MXN2" s="176"/>
      <c r="MXO2" s="176"/>
      <c r="MXP2" s="176"/>
      <c r="MXQ2" s="176"/>
      <c r="MXR2" s="176"/>
      <c r="MXS2" s="176"/>
      <c r="MXT2" s="176"/>
      <c r="MXU2" s="176"/>
      <c r="MXV2" s="176"/>
      <c r="MXW2" s="176"/>
      <c r="MXX2" s="176"/>
      <c r="MXY2" s="176"/>
      <c r="MXZ2" s="176"/>
      <c r="MYA2" s="176"/>
      <c r="MYB2" s="184"/>
      <c r="MYC2" s="176"/>
      <c r="MYD2" s="176"/>
      <c r="MYE2" s="176"/>
      <c r="MYF2" s="176"/>
      <c r="MYG2" s="176"/>
      <c r="MYH2" s="176"/>
      <c r="MYI2" s="176"/>
      <c r="MYJ2" s="176"/>
      <c r="MYK2" s="176"/>
      <c r="MYL2" s="176"/>
      <c r="MYM2" s="176"/>
      <c r="MYN2" s="176"/>
      <c r="MYO2" s="176"/>
      <c r="MYP2" s="176"/>
      <c r="MYQ2" s="176"/>
      <c r="MYR2" s="184"/>
      <c r="MYS2" s="176"/>
      <c r="MYT2" s="176"/>
      <c r="MYU2" s="176"/>
      <c r="MYV2" s="176"/>
      <c r="MYW2" s="176"/>
      <c r="MYX2" s="176"/>
      <c r="MYY2" s="176"/>
      <c r="MYZ2" s="176"/>
      <c r="MZA2" s="176"/>
      <c r="MZB2" s="176"/>
      <c r="MZC2" s="176"/>
      <c r="MZD2" s="176"/>
      <c r="MZE2" s="176"/>
      <c r="MZF2" s="176"/>
      <c r="MZG2" s="176"/>
      <c r="MZH2" s="184"/>
      <c r="MZI2" s="176"/>
      <c r="MZJ2" s="176"/>
      <c r="MZK2" s="176"/>
      <c r="MZL2" s="176"/>
      <c r="MZM2" s="176"/>
      <c r="MZN2" s="176"/>
      <c r="MZO2" s="176"/>
      <c r="MZP2" s="176"/>
      <c r="MZQ2" s="176"/>
      <c r="MZR2" s="176"/>
      <c r="MZS2" s="176"/>
      <c r="MZT2" s="176"/>
      <c r="MZU2" s="176"/>
      <c r="MZV2" s="176"/>
      <c r="MZW2" s="176"/>
      <c r="MZX2" s="184"/>
      <c r="MZY2" s="176"/>
      <c r="MZZ2" s="176"/>
      <c r="NAA2" s="176"/>
      <c r="NAB2" s="176"/>
      <c r="NAC2" s="176"/>
      <c r="NAD2" s="176"/>
      <c r="NAE2" s="176"/>
      <c r="NAF2" s="176"/>
      <c r="NAG2" s="176"/>
      <c r="NAH2" s="176"/>
      <c r="NAI2" s="176"/>
      <c r="NAJ2" s="176"/>
      <c r="NAK2" s="176"/>
      <c r="NAL2" s="176"/>
      <c r="NAM2" s="176"/>
      <c r="NAN2" s="184"/>
      <c r="NAO2" s="176"/>
      <c r="NAP2" s="176"/>
      <c r="NAQ2" s="176"/>
      <c r="NAR2" s="176"/>
      <c r="NAS2" s="176"/>
      <c r="NAT2" s="176"/>
      <c r="NAU2" s="176"/>
      <c r="NAV2" s="176"/>
      <c r="NAW2" s="176"/>
      <c r="NAX2" s="176"/>
      <c r="NAY2" s="176"/>
      <c r="NAZ2" s="176"/>
      <c r="NBA2" s="176"/>
      <c r="NBB2" s="176"/>
      <c r="NBC2" s="176"/>
      <c r="NBD2" s="184"/>
      <c r="NBE2" s="176"/>
      <c r="NBF2" s="176"/>
      <c r="NBG2" s="176"/>
      <c r="NBH2" s="176"/>
      <c r="NBI2" s="176"/>
      <c r="NBJ2" s="176"/>
      <c r="NBK2" s="176"/>
      <c r="NBL2" s="176"/>
      <c r="NBM2" s="176"/>
      <c r="NBN2" s="176"/>
      <c r="NBO2" s="176"/>
      <c r="NBP2" s="176"/>
      <c r="NBQ2" s="176"/>
      <c r="NBR2" s="176"/>
      <c r="NBS2" s="176"/>
      <c r="NBT2" s="184"/>
      <c r="NBU2" s="176"/>
      <c r="NBV2" s="176"/>
      <c r="NBW2" s="176"/>
      <c r="NBX2" s="176"/>
      <c r="NBY2" s="176"/>
      <c r="NBZ2" s="176"/>
      <c r="NCA2" s="176"/>
      <c r="NCB2" s="176"/>
      <c r="NCC2" s="176"/>
      <c r="NCD2" s="176"/>
      <c r="NCE2" s="176"/>
      <c r="NCF2" s="176"/>
      <c r="NCG2" s="176"/>
      <c r="NCH2" s="176"/>
      <c r="NCI2" s="176"/>
      <c r="NCJ2" s="184"/>
      <c r="NCK2" s="176"/>
      <c r="NCL2" s="176"/>
      <c r="NCM2" s="176"/>
      <c r="NCN2" s="176"/>
      <c r="NCO2" s="176"/>
      <c r="NCP2" s="176"/>
      <c r="NCQ2" s="176"/>
      <c r="NCR2" s="176"/>
      <c r="NCS2" s="176"/>
      <c r="NCT2" s="176"/>
      <c r="NCU2" s="176"/>
      <c r="NCV2" s="176"/>
      <c r="NCW2" s="176"/>
      <c r="NCX2" s="176"/>
      <c r="NCY2" s="176"/>
      <c r="NCZ2" s="184"/>
      <c r="NDA2" s="176"/>
      <c r="NDB2" s="176"/>
      <c r="NDC2" s="176"/>
      <c r="NDD2" s="176"/>
      <c r="NDE2" s="176"/>
      <c r="NDF2" s="176"/>
      <c r="NDG2" s="176"/>
      <c r="NDH2" s="176"/>
      <c r="NDI2" s="176"/>
      <c r="NDJ2" s="176"/>
      <c r="NDK2" s="176"/>
      <c r="NDL2" s="176"/>
      <c r="NDM2" s="176"/>
      <c r="NDN2" s="176"/>
      <c r="NDO2" s="176"/>
      <c r="NDP2" s="184"/>
      <c r="NDQ2" s="176"/>
      <c r="NDR2" s="176"/>
      <c r="NDS2" s="176"/>
      <c r="NDT2" s="176"/>
      <c r="NDU2" s="176"/>
      <c r="NDV2" s="176"/>
      <c r="NDW2" s="176"/>
      <c r="NDX2" s="176"/>
      <c r="NDY2" s="176"/>
      <c r="NDZ2" s="176"/>
      <c r="NEA2" s="176"/>
      <c r="NEB2" s="176"/>
      <c r="NEC2" s="176"/>
      <c r="NED2" s="176"/>
      <c r="NEE2" s="176"/>
      <c r="NEF2" s="184"/>
      <c r="NEG2" s="176"/>
      <c r="NEH2" s="176"/>
      <c r="NEI2" s="176"/>
      <c r="NEJ2" s="176"/>
      <c r="NEK2" s="176"/>
      <c r="NEL2" s="176"/>
      <c r="NEM2" s="176"/>
      <c r="NEN2" s="176"/>
      <c r="NEO2" s="176"/>
      <c r="NEP2" s="176"/>
      <c r="NEQ2" s="176"/>
      <c r="NER2" s="176"/>
      <c r="NES2" s="176"/>
      <c r="NET2" s="176"/>
      <c r="NEU2" s="176"/>
      <c r="NEV2" s="184"/>
      <c r="NEW2" s="176"/>
      <c r="NEX2" s="176"/>
      <c r="NEY2" s="176"/>
      <c r="NEZ2" s="176"/>
      <c r="NFA2" s="176"/>
      <c r="NFB2" s="176"/>
      <c r="NFC2" s="176"/>
      <c r="NFD2" s="176"/>
      <c r="NFE2" s="176"/>
      <c r="NFF2" s="176"/>
      <c r="NFG2" s="176"/>
      <c r="NFH2" s="176"/>
      <c r="NFI2" s="176"/>
      <c r="NFJ2" s="176"/>
      <c r="NFK2" s="176"/>
      <c r="NFL2" s="184"/>
      <c r="NFM2" s="176"/>
      <c r="NFN2" s="176"/>
      <c r="NFO2" s="176"/>
      <c r="NFP2" s="176"/>
      <c r="NFQ2" s="176"/>
      <c r="NFR2" s="176"/>
      <c r="NFS2" s="176"/>
      <c r="NFT2" s="176"/>
      <c r="NFU2" s="176"/>
      <c r="NFV2" s="176"/>
      <c r="NFW2" s="176"/>
      <c r="NFX2" s="176"/>
      <c r="NFY2" s="176"/>
      <c r="NFZ2" s="176"/>
      <c r="NGA2" s="176"/>
      <c r="NGB2" s="184"/>
      <c r="NGC2" s="176"/>
      <c r="NGD2" s="176"/>
      <c r="NGE2" s="176"/>
      <c r="NGF2" s="176"/>
      <c r="NGG2" s="176"/>
      <c r="NGH2" s="176"/>
      <c r="NGI2" s="176"/>
      <c r="NGJ2" s="176"/>
      <c r="NGK2" s="176"/>
      <c r="NGL2" s="176"/>
      <c r="NGM2" s="176"/>
      <c r="NGN2" s="176"/>
      <c r="NGO2" s="176"/>
      <c r="NGP2" s="176"/>
      <c r="NGQ2" s="176"/>
      <c r="NGR2" s="184"/>
      <c r="NGS2" s="176"/>
      <c r="NGT2" s="176"/>
      <c r="NGU2" s="176"/>
      <c r="NGV2" s="176"/>
      <c r="NGW2" s="176"/>
      <c r="NGX2" s="176"/>
      <c r="NGY2" s="176"/>
      <c r="NGZ2" s="176"/>
      <c r="NHA2" s="176"/>
      <c r="NHB2" s="176"/>
      <c r="NHC2" s="176"/>
      <c r="NHD2" s="176"/>
      <c r="NHE2" s="176"/>
      <c r="NHF2" s="176"/>
      <c r="NHG2" s="176"/>
      <c r="NHH2" s="184"/>
      <c r="NHI2" s="176"/>
      <c r="NHJ2" s="176"/>
      <c r="NHK2" s="176"/>
      <c r="NHL2" s="176"/>
      <c r="NHM2" s="176"/>
      <c r="NHN2" s="176"/>
      <c r="NHO2" s="176"/>
      <c r="NHP2" s="176"/>
      <c r="NHQ2" s="176"/>
      <c r="NHR2" s="176"/>
      <c r="NHS2" s="176"/>
      <c r="NHT2" s="176"/>
      <c r="NHU2" s="176"/>
      <c r="NHV2" s="176"/>
      <c r="NHW2" s="176"/>
      <c r="NHX2" s="184"/>
      <c r="NHY2" s="176"/>
      <c r="NHZ2" s="176"/>
      <c r="NIA2" s="176"/>
      <c r="NIB2" s="176"/>
      <c r="NIC2" s="176"/>
      <c r="NID2" s="176"/>
      <c r="NIE2" s="176"/>
      <c r="NIF2" s="176"/>
      <c r="NIG2" s="176"/>
      <c r="NIH2" s="176"/>
      <c r="NII2" s="176"/>
      <c r="NIJ2" s="176"/>
      <c r="NIK2" s="176"/>
      <c r="NIL2" s="176"/>
      <c r="NIM2" s="176"/>
      <c r="NIN2" s="184"/>
      <c r="NIO2" s="176"/>
      <c r="NIP2" s="176"/>
      <c r="NIQ2" s="176"/>
      <c r="NIR2" s="176"/>
      <c r="NIS2" s="176"/>
      <c r="NIT2" s="176"/>
      <c r="NIU2" s="176"/>
      <c r="NIV2" s="176"/>
      <c r="NIW2" s="176"/>
      <c r="NIX2" s="176"/>
      <c r="NIY2" s="176"/>
      <c r="NIZ2" s="176"/>
      <c r="NJA2" s="176"/>
      <c r="NJB2" s="176"/>
      <c r="NJC2" s="176"/>
      <c r="NJD2" s="184"/>
      <c r="NJE2" s="176"/>
      <c r="NJF2" s="176"/>
      <c r="NJG2" s="176"/>
      <c r="NJH2" s="176"/>
      <c r="NJI2" s="176"/>
      <c r="NJJ2" s="176"/>
      <c r="NJK2" s="176"/>
      <c r="NJL2" s="176"/>
      <c r="NJM2" s="176"/>
      <c r="NJN2" s="176"/>
      <c r="NJO2" s="176"/>
      <c r="NJP2" s="176"/>
      <c r="NJQ2" s="176"/>
      <c r="NJR2" s="176"/>
      <c r="NJS2" s="176"/>
      <c r="NJT2" s="184"/>
      <c r="NJU2" s="176"/>
      <c r="NJV2" s="176"/>
      <c r="NJW2" s="176"/>
      <c r="NJX2" s="176"/>
      <c r="NJY2" s="176"/>
      <c r="NJZ2" s="176"/>
      <c r="NKA2" s="176"/>
      <c r="NKB2" s="176"/>
      <c r="NKC2" s="176"/>
      <c r="NKD2" s="176"/>
      <c r="NKE2" s="176"/>
      <c r="NKF2" s="176"/>
      <c r="NKG2" s="176"/>
      <c r="NKH2" s="176"/>
      <c r="NKI2" s="176"/>
      <c r="NKJ2" s="184"/>
      <c r="NKK2" s="176"/>
      <c r="NKL2" s="176"/>
      <c r="NKM2" s="176"/>
      <c r="NKN2" s="176"/>
      <c r="NKO2" s="176"/>
      <c r="NKP2" s="176"/>
      <c r="NKQ2" s="176"/>
      <c r="NKR2" s="176"/>
      <c r="NKS2" s="176"/>
      <c r="NKT2" s="176"/>
      <c r="NKU2" s="176"/>
      <c r="NKV2" s="176"/>
      <c r="NKW2" s="176"/>
      <c r="NKX2" s="176"/>
      <c r="NKY2" s="176"/>
      <c r="NKZ2" s="184"/>
      <c r="NLA2" s="176"/>
      <c r="NLB2" s="176"/>
      <c r="NLC2" s="176"/>
      <c r="NLD2" s="176"/>
      <c r="NLE2" s="176"/>
      <c r="NLF2" s="176"/>
      <c r="NLG2" s="176"/>
      <c r="NLH2" s="176"/>
      <c r="NLI2" s="176"/>
      <c r="NLJ2" s="176"/>
      <c r="NLK2" s="176"/>
      <c r="NLL2" s="176"/>
      <c r="NLM2" s="176"/>
      <c r="NLN2" s="176"/>
      <c r="NLO2" s="176"/>
      <c r="NLP2" s="184"/>
      <c r="NLQ2" s="176"/>
      <c r="NLR2" s="176"/>
      <c r="NLS2" s="176"/>
      <c r="NLT2" s="176"/>
      <c r="NLU2" s="176"/>
      <c r="NLV2" s="176"/>
      <c r="NLW2" s="176"/>
      <c r="NLX2" s="176"/>
      <c r="NLY2" s="176"/>
      <c r="NLZ2" s="176"/>
      <c r="NMA2" s="176"/>
      <c r="NMB2" s="176"/>
      <c r="NMC2" s="176"/>
      <c r="NMD2" s="176"/>
      <c r="NME2" s="176"/>
      <c r="NMF2" s="184"/>
      <c r="NMG2" s="176"/>
      <c r="NMH2" s="176"/>
      <c r="NMI2" s="176"/>
      <c r="NMJ2" s="176"/>
      <c r="NMK2" s="176"/>
      <c r="NML2" s="176"/>
      <c r="NMM2" s="176"/>
      <c r="NMN2" s="176"/>
      <c r="NMO2" s="176"/>
      <c r="NMP2" s="176"/>
      <c r="NMQ2" s="176"/>
      <c r="NMR2" s="176"/>
      <c r="NMS2" s="176"/>
      <c r="NMT2" s="176"/>
      <c r="NMU2" s="176"/>
      <c r="NMV2" s="184"/>
      <c r="NMW2" s="176"/>
      <c r="NMX2" s="176"/>
      <c r="NMY2" s="176"/>
      <c r="NMZ2" s="176"/>
      <c r="NNA2" s="176"/>
      <c r="NNB2" s="176"/>
      <c r="NNC2" s="176"/>
      <c r="NND2" s="176"/>
      <c r="NNE2" s="176"/>
      <c r="NNF2" s="176"/>
      <c r="NNG2" s="176"/>
      <c r="NNH2" s="176"/>
      <c r="NNI2" s="176"/>
      <c r="NNJ2" s="176"/>
      <c r="NNK2" s="176"/>
      <c r="NNL2" s="184"/>
      <c r="NNM2" s="176"/>
      <c r="NNN2" s="176"/>
      <c r="NNO2" s="176"/>
      <c r="NNP2" s="176"/>
      <c r="NNQ2" s="176"/>
      <c r="NNR2" s="176"/>
      <c r="NNS2" s="176"/>
      <c r="NNT2" s="176"/>
      <c r="NNU2" s="176"/>
      <c r="NNV2" s="176"/>
      <c r="NNW2" s="176"/>
      <c r="NNX2" s="176"/>
      <c r="NNY2" s="176"/>
      <c r="NNZ2" s="176"/>
      <c r="NOA2" s="176"/>
      <c r="NOB2" s="184"/>
      <c r="NOC2" s="176"/>
      <c r="NOD2" s="176"/>
      <c r="NOE2" s="176"/>
      <c r="NOF2" s="176"/>
      <c r="NOG2" s="176"/>
      <c r="NOH2" s="176"/>
      <c r="NOI2" s="176"/>
      <c r="NOJ2" s="176"/>
      <c r="NOK2" s="176"/>
      <c r="NOL2" s="176"/>
      <c r="NOM2" s="176"/>
      <c r="NON2" s="176"/>
      <c r="NOO2" s="176"/>
      <c r="NOP2" s="176"/>
      <c r="NOQ2" s="176"/>
      <c r="NOR2" s="184"/>
      <c r="NOS2" s="176"/>
      <c r="NOT2" s="176"/>
      <c r="NOU2" s="176"/>
      <c r="NOV2" s="176"/>
      <c r="NOW2" s="176"/>
      <c r="NOX2" s="176"/>
      <c r="NOY2" s="176"/>
      <c r="NOZ2" s="176"/>
      <c r="NPA2" s="176"/>
      <c r="NPB2" s="176"/>
      <c r="NPC2" s="176"/>
      <c r="NPD2" s="176"/>
      <c r="NPE2" s="176"/>
      <c r="NPF2" s="176"/>
      <c r="NPG2" s="176"/>
      <c r="NPH2" s="184"/>
      <c r="NPI2" s="176"/>
      <c r="NPJ2" s="176"/>
      <c r="NPK2" s="176"/>
      <c r="NPL2" s="176"/>
      <c r="NPM2" s="176"/>
      <c r="NPN2" s="176"/>
      <c r="NPO2" s="176"/>
      <c r="NPP2" s="176"/>
      <c r="NPQ2" s="176"/>
      <c r="NPR2" s="176"/>
      <c r="NPS2" s="176"/>
      <c r="NPT2" s="176"/>
      <c r="NPU2" s="176"/>
      <c r="NPV2" s="176"/>
      <c r="NPW2" s="176"/>
      <c r="NPX2" s="184"/>
      <c r="NPY2" s="176"/>
      <c r="NPZ2" s="176"/>
      <c r="NQA2" s="176"/>
      <c r="NQB2" s="176"/>
      <c r="NQC2" s="176"/>
      <c r="NQD2" s="176"/>
      <c r="NQE2" s="176"/>
      <c r="NQF2" s="176"/>
      <c r="NQG2" s="176"/>
      <c r="NQH2" s="176"/>
      <c r="NQI2" s="176"/>
      <c r="NQJ2" s="176"/>
      <c r="NQK2" s="176"/>
      <c r="NQL2" s="176"/>
      <c r="NQM2" s="176"/>
      <c r="NQN2" s="184"/>
      <c r="NQO2" s="176"/>
      <c r="NQP2" s="176"/>
      <c r="NQQ2" s="176"/>
      <c r="NQR2" s="176"/>
      <c r="NQS2" s="176"/>
      <c r="NQT2" s="176"/>
      <c r="NQU2" s="176"/>
      <c r="NQV2" s="176"/>
      <c r="NQW2" s="176"/>
      <c r="NQX2" s="176"/>
      <c r="NQY2" s="176"/>
      <c r="NQZ2" s="176"/>
      <c r="NRA2" s="176"/>
      <c r="NRB2" s="176"/>
      <c r="NRC2" s="176"/>
      <c r="NRD2" s="184"/>
      <c r="NRE2" s="176"/>
      <c r="NRF2" s="176"/>
      <c r="NRG2" s="176"/>
      <c r="NRH2" s="176"/>
      <c r="NRI2" s="176"/>
      <c r="NRJ2" s="176"/>
      <c r="NRK2" s="176"/>
      <c r="NRL2" s="176"/>
      <c r="NRM2" s="176"/>
      <c r="NRN2" s="176"/>
      <c r="NRO2" s="176"/>
      <c r="NRP2" s="176"/>
      <c r="NRQ2" s="176"/>
      <c r="NRR2" s="176"/>
      <c r="NRS2" s="176"/>
      <c r="NRT2" s="184"/>
      <c r="NRU2" s="176"/>
      <c r="NRV2" s="176"/>
      <c r="NRW2" s="176"/>
      <c r="NRX2" s="176"/>
      <c r="NRY2" s="176"/>
      <c r="NRZ2" s="176"/>
      <c r="NSA2" s="176"/>
      <c r="NSB2" s="176"/>
      <c r="NSC2" s="176"/>
      <c r="NSD2" s="176"/>
      <c r="NSE2" s="176"/>
      <c r="NSF2" s="176"/>
      <c r="NSG2" s="176"/>
      <c r="NSH2" s="176"/>
      <c r="NSI2" s="176"/>
      <c r="NSJ2" s="184"/>
      <c r="NSK2" s="176"/>
      <c r="NSL2" s="176"/>
      <c r="NSM2" s="176"/>
      <c r="NSN2" s="176"/>
      <c r="NSO2" s="176"/>
      <c r="NSP2" s="176"/>
      <c r="NSQ2" s="176"/>
      <c r="NSR2" s="176"/>
      <c r="NSS2" s="176"/>
      <c r="NST2" s="176"/>
      <c r="NSU2" s="176"/>
      <c r="NSV2" s="176"/>
      <c r="NSW2" s="176"/>
      <c r="NSX2" s="176"/>
      <c r="NSY2" s="176"/>
      <c r="NSZ2" s="184"/>
      <c r="NTA2" s="176"/>
      <c r="NTB2" s="176"/>
      <c r="NTC2" s="176"/>
      <c r="NTD2" s="176"/>
      <c r="NTE2" s="176"/>
      <c r="NTF2" s="176"/>
      <c r="NTG2" s="176"/>
      <c r="NTH2" s="176"/>
      <c r="NTI2" s="176"/>
      <c r="NTJ2" s="176"/>
      <c r="NTK2" s="176"/>
      <c r="NTL2" s="176"/>
      <c r="NTM2" s="176"/>
      <c r="NTN2" s="176"/>
      <c r="NTO2" s="176"/>
      <c r="NTP2" s="184"/>
      <c r="NTQ2" s="176"/>
      <c r="NTR2" s="176"/>
      <c r="NTS2" s="176"/>
      <c r="NTT2" s="176"/>
      <c r="NTU2" s="176"/>
      <c r="NTV2" s="176"/>
      <c r="NTW2" s="176"/>
      <c r="NTX2" s="176"/>
      <c r="NTY2" s="176"/>
      <c r="NTZ2" s="176"/>
      <c r="NUA2" s="176"/>
      <c r="NUB2" s="176"/>
      <c r="NUC2" s="176"/>
      <c r="NUD2" s="176"/>
      <c r="NUE2" s="176"/>
      <c r="NUF2" s="184"/>
      <c r="NUG2" s="176"/>
      <c r="NUH2" s="176"/>
      <c r="NUI2" s="176"/>
      <c r="NUJ2" s="176"/>
      <c r="NUK2" s="176"/>
      <c r="NUL2" s="176"/>
      <c r="NUM2" s="176"/>
      <c r="NUN2" s="176"/>
      <c r="NUO2" s="176"/>
      <c r="NUP2" s="176"/>
      <c r="NUQ2" s="176"/>
      <c r="NUR2" s="176"/>
      <c r="NUS2" s="176"/>
      <c r="NUT2" s="176"/>
      <c r="NUU2" s="176"/>
      <c r="NUV2" s="184"/>
      <c r="NUW2" s="176"/>
      <c r="NUX2" s="176"/>
      <c r="NUY2" s="176"/>
      <c r="NUZ2" s="176"/>
      <c r="NVA2" s="176"/>
      <c r="NVB2" s="176"/>
      <c r="NVC2" s="176"/>
      <c r="NVD2" s="176"/>
      <c r="NVE2" s="176"/>
      <c r="NVF2" s="176"/>
      <c r="NVG2" s="176"/>
      <c r="NVH2" s="176"/>
      <c r="NVI2" s="176"/>
      <c r="NVJ2" s="176"/>
      <c r="NVK2" s="176"/>
      <c r="NVL2" s="184"/>
      <c r="NVM2" s="176"/>
      <c r="NVN2" s="176"/>
      <c r="NVO2" s="176"/>
      <c r="NVP2" s="176"/>
      <c r="NVQ2" s="176"/>
      <c r="NVR2" s="176"/>
      <c r="NVS2" s="176"/>
      <c r="NVT2" s="176"/>
      <c r="NVU2" s="176"/>
      <c r="NVV2" s="176"/>
      <c r="NVW2" s="176"/>
      <c r="NVX2" s="176"/>
      <c r="NVY2" s="176"/>
      <c r="NVZ2" s="176"/>
      <c r="NWA2" s="176"/>
      <c r="NWB2" s="184"/>
      <c r="NWC2" s="176"/>
      <c r="NWD2" s="176"/>
      <c r="NWE2" s="176"/>
      <c r="NWF2" s="176"/>
      <c r="NWG2" s="176"/>
      <c r="NWH2" s="176"/>
      <c r="NWI2" s="176"/>
      <c r="NWJ2" s="176"/>
      <c r="NWK2" s="176"/>
      <c r="NWL2" s="176"/>
      <c r="NWM2" s="176"/>
      <c r="NWN2" s="176"/>
      <c r="NWO2" s="176"/>
      <c r="NWP2" s="176"/>
      <c r="NWQ2" s="176"/>
      <c r="NWR2" s="184"/>
      <c r="NWS2" s="176"/>
      <c r="NWT2" s="176"/>
      <c r="NWU2" s="176"/>
      <c r="NWV2" s="176"/>
      <c r="NWW2" s="176"/>
      <c r="NWX2" s="176"/>
      <c r="NWY2" s="176"/>
      <c r="NWZ2" s="176"/>
      <c r="NXA2" s="176"/>
      <c r="NXB2" s="176"/>
      <c r="NXC2" s="176"/>
      <c r="NXD2" s="176"/>
      <c r="NXE2" s="176"/>
      <c r="NXF2" s="176"/>
      <c r="NXG2" s="176"/>
      <c r="NXH2" s="184"/>
      <c r="NXI2" s="176"/>
      <c r="NXJ2" s="176"/>
      <c r="NXK2" s="176"/>
      <c r="NXL2" s="176"/>
      <c r="NXM2" s="176"/>
      <c r="NXN2" s="176"/>
      <c r="NXO2" s="176"/>
      <c r="NXP2" s="176"/>
      <c r="NXQ2" s="176"/>
      <c r="NXR2" s="176"/>
      <c r="NXS2" s="176"/>
      <c r="NXT2" s="176"/>
      <c r="NXU2" s="176"/>
      <c r="NXV2" s="176"/>
      <c r="NXW2" s="176"/>
      <c r="NXX2" s="184"/>
      <c r="NXY2" s="176"/>
      <c r="NXZ2" s="176"/>
      <c r="NYA2" s="176"/>
      <c r="NYB2" s="176"/>
      <c r="NYC2" s="176"/>
      <c r="NYD2" s="176"/>
      <c r="NYE2" s="176"/>
      <c r="NYF2" s="176"/>
      <c r="NYG2" s="176"/>
      <c r="NYH2" s="176"/>
      <c r="NYI2" s="176"/>
      <c r="NYJ2" s="176"/>
      <c r="NYK2" s="176"/>
      <c r="NYL2" s="176"/>
      <c r="NYM2" s="176"/>
      <c r="NYN2" s="184"/>
      <c r="NYO2" s="176"/>
      <c r="NYP2" s="176"/>
      <c r="NYQ2" s="176"/>
      <c r="NYR2" s="176"/>
      <c r="NYS2" s="176"/>
      <c r="NYT2" s="176"/>
      <c r="NYU2" s="176"/>
      <c r="NYV2" s="176"/>
      <c r="NYW2" s="176"/>
      <c r="NYX2" s="176"/>
      <c r="NYY2" s="176"/>
      <c r="NYZ2" s="176"/>
      <c r="NZA2" s="176"/>
      <c r="NZB2" s="176"/>
      <c r="NZC2" s="176"/>
      <c r="NZD2" s="184"/>
      <c r="NZE2" s="176"/>
      <c r="NZF2" s="176"/>
      <c r="NZG2" s="176"/>
      <c r="NZH2" s="176"/>
      <c r="NZI2" s="176"/>
      <c r="NZJ2" s="176"/>
      <c r="NZK2" s="176"/>
      <c r="NZL2" s="176"/>
      <c r="NZM2" s="176"/>
      <c r="NZN2" s="176"/>
      <c r="NZO2" s="176"/>
      <c r="NZP2" s="176"/>
      <c r="NZQ2" s="176"/>
      <c r="NZR2" s="176"/>
      <c r="NZS2" s="176"/>
      <c r="NZT2" s="184"/>
      <c r="NZU2" s="176"/>
      <c r="NZV2" s="176"/>
      <c r="NZW2" s="176"/>
      <c r="NZX2" s="176"/>
      <c r="NZY2" s="176"/>
      <c r="NZZ2" s="176"/>
      <c r="OAA2" s="176"/>
      <c r="OAB2" s="176"/>
      <c r="OAC2" s="176"/>
      <c r="OAD2" s="176"/>
      <c r="OAE2" s="176"/>
      <c r="OAF2" s="176"/>
      <c r="OAG2" s="176"/>
      <c r="OAH2" s="176"/>
      <c r="OAI2" s="176"/>
      <c r="OAJ2" s="184"/>
      <c r="OAK2" s="176"/>
      <c r="OAL2" s="176"/>
      <c r="OAM2" s="176"/>
      <c r="OAN2" s="176"/>
      <c r="OAO2" s="176"/>
      <c r="OAP2" s="176"/>
      <c r="OAQ2" s="176"/>
      <c r="OAR2" s="176"/>
      <c r="OAS2" s="176"/>
      <c r="OAT2" s="176"/>
      <c r="OAU2" s="176"/>
      <c r="OAV2" s="176"/>
      <c r="OAW2" s="176"/>
      <c r="OAX2" s="176"/>
      <c r="OAY2" s="176"/>
      <c r="OAZ2" s="184"/>
      <c r="OBA2" s="176"/>
      <c r="OBB2" s="176"/>
      <c r="OBC2" s="176"/>
      <c r="OBD2" s="176"/>
      <c r="OBE2" s="176"/>
      <c r="OBF2" s="176"/>
      <c r="OBG2" s="176"/>
      <c r="OBH2" s="176"/>
      <c r="OBI2" s="176"/>
      <c r="OBJ2" s="176"/>
      <c r="OBK2" s="176"/>
      <c r="OBL2" s="176"/>
      <c r="OBM2" s="176"/>
      <c r="OBN2" s="176"/>
      <c r="OBO2" s="176"/>
      <c r="OBP2" s="184"/>
      <c r="OBQ2" s="176"/>
      <c r="OBR2" s="176"/>
      <c r="OBS2" s="176"/>
      <c r="OBT2" s="176"/>
      <c r="OBU2" s="176"/>
      <c r="OBV2" s="176"/>
      <c r="OBW2" s="176"/>
      <c r="OBX2" s="176"/>
      <c r="OBY2" s="176"/>
      <c r="OBZ2" s="176"/>
      <c r="OCA2" s="176"/>
      <c r="OCB2" s="176"/>
      <c r="OCC2" s="176"/>
      <c r="OCD2" s="176"/>
      <c r="OCE2" s="176"/>
      <c r="OCF2" s="184"/>
      <c r="OCG2" s="176"/>
      <c r="OCH2" s="176"/>
      <c r="OCI2" s="176"/>
      <c r="OCJ2" s="176"/>
      <c r="OCK2" s="176"/>
      <c r="OCL2" s="176"/>
      <c r="OCM2" s="176"/>
      <c r="OCN2" s="176"/>
      <c r="OCO2" s="176"/>
      <c r="OCP2" s="176"/>
      <c r="OCQ2" s="176"/>
      <c r="OCR2" s="176"/>
      <c r="OCS2" s="176"/>
      <c r="OCT2" s="176"/>
      <c r="OCU2" s="176"/>
      <c r="OCV2" s="184"/>
      <c r="OCW2" s="176"/>
      <c r="OCX2" s="176"/>
      <c r="OCY2" s="176"/>
      <c r="OCZ2" s="176"/>
      <c r="ODA2" s="176"/>
      <c r="ODB2" s="176"/>
      <c r="ODC2" s="176"/>
      <c r="ODD2" s="176"/>
      <c r="ODE2" s="176"/>
      <c r="ODF2" s="176"/>
      <c r="ODG2" s="176"/>
      <c r="ODH2" s="176"/>
      <c r="ODI2" s="176"/>
      <c r="ODJ2" s="176"/>
      <c r="ODK2" s="176"/>
      <c r="ODL2" s="184"/>
      <c r="ODM2" s="176"/>
      <c r="ODN2" s="176"/>
      <c r="ODO2" s="176"/>
      <c r="ODP2" s="176"/>
      <c r="ODQ2" s="176"/>
      <c r="ODR2" s="176"/>
      <c r="ODS2" s="176"/>
      <c r="ODT2" s="176"/>
      <c r="ODU2" s="176"/>
      <c r="ODV2" s="176"/>
      <c r="ODW2" s="176"/>
      <c r="ODX2" s="176"/>
      <c r="ODY2" s="176"/>
      <c r="ODZ2" s="176"/>
      <c r="OEA2" s="176"/>
      <c r="OEB2" s="184"/>
      <c r="OEC2" s="176"/>
      <c r="OED2" s="176"/>
      <c r="OEE2" s="176"/>
      <c r="OEF2" s="176"/>
      <c r="OEG2" s="176"/>
      <c r="OEH2" s="176"/>
      <c r="OEI2" s="176"/>
      <c r="OEJ2" s="176"/>
      <c r="OEK2" s="176"/>
      <c r="OEL2" s="176"/>
      <c r="OEM2" s="176"/>
      <c r="OEN2" s="176"/>
      <c r="OEO2" s="176"/>
      <c r="OEP2" s="176"/>
      <c r="OEQ2" s="176"/>
      <c r="OER2" s="184"/>
      <c r="OES2" s="176"/>
      <c r="OET2" s="176"/>
      <c r="OEU2" s="176"/>
      <c r="OEV2" s="176"/>
      <c r="OEW2" s="176"/>
      <c r="OEX2" s="176"/>
      <c r="OEY2" s="176"/>
      <c r="OEZ2" s="176"/>
      <c r="OFA2" s="176"/>
      <c r="OFB2" s="176"/>
      <c r="OFC2" s="176"/>
      <c r="OFD2" s="176"/>
      <c r="OFE2" s="176"/>
      <c r="OFF2" s="176"/>
      <c r="OFG2" s="176"/>
      <c r="OFH2" s="184"/>
      <c r="OFI2" s="176"/>
      <c r="OFJ2" s="176"/>
      <c r="OFK2" s="176"/>
      <c r="OFL2" s="176"/>
      <c r="OFM2" s="176"/>
      <c r="OFN2" s="176"/>
      <c r="OFO2" s="176"/>
      <c r="OFP2" s="176"/>
      <c r="OFQ2" s="176"/>
      <c r="OFR2" s="176"/>
      <c r="OFS2" s="176"/>
      <c r="OFT2" s="176"/>
      <c r="OFU2" s="176"/>
      <c r="OFV2" s="176"/>
      <c r="OFW2" s="176"/>
      <c r="OFX2" s="184"/>
      <c r="OFY2" s="176"/>
      <c r="OFZ2" s="176"/>
      <c r="OGA2" s="176"/>
      <c r="OGB2" s="176"/>
      <c r="OGC2" s="176"/>
      <c r="OGD2" s="176"/>
      <c r="OGE2" s="176"/>
      <c r="OGF2" s="176"/>
      <c r="OGG2" s="176"/>
      <c r="OGH2" s="176"/>
      <c r="OGI2" s="176"/>
      <c r="OGJ2" s="176"/>
      <c r="OGK2" s="176"/>
      <c r="OGL2" s="176"/>
      <c r="OGM2" s="176"/>
      <c r="OGN2" s="184"/>
      <c r="OGO2" s="176"/>
      <c r="OGP2" s="176"/>
      <c r="OGQ2" s="176"/>
      <c r="OGR2" s="176"/>
      <c r="OGS2" s="176"/>
      <c r="OGT2" s="176"/>
      <c r="OGU2" s="176"/>
      <c r="OGV2" s="176"/>
      <c r="OGW2" s="176"/>
      <c r="OGX2" s="176"/>
      <c r="OGY2" s="176"/>
      <c r="OGZ2" s="176"/>
      <c r="OHA2" s="176"/>
      <c r="OHB2" s="176"/>
      <c r="OHC2" s="176"/>
      <c r="OHD2" s="184"/>
      <c r="OHE2" s="176"/>
      <c r="OHF2" s="176"/>
      <c r="OHG2" s="176"/>
      <c r="OHH2" s="176"/>
      <c r="OHI2" s="176"/>
      <c r="OHJ2" s="176"/>
      <c r="OHK2" s="176"/>
      <c r="OHL2" s="176"/>
      <c r="OHM2" s="176"/>
      <c r="OHN2" s="176"/>
      <c r="OHO2" s="176"/>
      <c r="OHP2" s="176"/>
      <c r="OHQ2" s="176"/>
      <c r="OHR2" s="176"/>
      <c r="OHS2" s="176"/>
      <c r="OHT2" s="184"/>
      <c r="OHU2" s="176"/>
      <c r="OHV2" s="176"/>
      <c r="OHW2" s="176"/>
      <c r="OHX2" s="176"/>
      <c r="OHY2" s="176"/>
      <c r="OHZ2" s="176"/>
      <c r="OIA2" s="176"/>
      <c r="OIB2" s="176"/>
      <c r="OIC2" s="176"/>
      <c r="OID2" s="176"/>
      <c r="OIE2" s="176"/>
      <c r="OIF2" s="176"/>
      <c r="OIG2" s="176"/>
      <c r="OIH2" s="176"/>
      <c r="OII2" s="176"/>
      <c r="OIJ2" s="184"/>
      <c r="OIK2" s="176"/>
      <c r="OIL2" s="176"/>
      <c r="OIM2" s="176"/>
      <c r="OIN2" s="176"/>
      <c r="OIO2" s="176"/>
      <c r="OIP2" s="176"/>
      <c r="OIQ2" s="176"/>
      <c r="OIR2" s="176"/>
      <c r="OIS2" s="176"/>
      <c r="OIT2" s="176"/>
      <c r="OIU2" s="176"/>
      <c r="OIV2" s="176"/>
      <c r="OIW2" s="176"/>
      <c r="OIX2" s="176"/>
      <c r="OIY2" s="176"/>
      <c r="OIZ2" s="184"/>
      <c r="OJA2" s="176"/>
      <c r="OJB2" s="176"/>
      <c r="OJC2" s="176"/>
      <c r="OJD2" s="176"/>
      <c r="OJE2" s="176"/>
      <c r="OJF2" s="176"/>
      <c r="OJG2" s="176"/>
      <c r="OJH2" s="176"/>
      <c r="OJI2" s="176"/>
      <c r="OJJ2" s="176"/>
      <c r="OJK2" s="176"/>
      <c r="OJL2" s="176"/>
      <c r="OJM2" s="176"/>
      <c r="OJN2" s="176"/>
      <c r="OJO2" s="176"/>
      <c r="OJP2" s="184"/>
      <c r="OJQ2" s="176"/>
      <c r="OJR2" s="176"/>
      <c r="OJS2" s="176"/>
      <c r="OJT2" s="176"/>
      <c r="OJU2" s="176"/>
      <c r="OJV2" s="176"/>
      <c r="OJW2" s="176"/>
      <c r="OJX2" s="176"/>
      <c r="OJY2" s="176"/>
      <c r="OJZ2" s="176"/>
      <c r="OKA2" s="176"/>
      <c r="OKB2" s="176"/>
      <c r="OKC2" s="176"/>
      <c r="OKD2" s="176"/>
      <c r="OKE2" s="176"/>
      <c r="OKF2" s="184"/>
      <c r="OKG2" s="176"/>
      <c r="OKH2" s="176"/>
      <c r="OKI2" s="176"/>
      <c r="OKJ2" s="176"/>
      <c r="OKK2" s="176"/>
      <c r="OKL2" s="176"/>
      <c r="OKM2" s="176"/>
      <c r="OKN2" s="176"/>
      <c r="OKO2" s="176"/>
      <c r="OKP2" s="176"/>
      <c r="OKQ2" s="176"/>
      <c r="OKR2" s="176"/>
      <c r="OKS2" s="176"/>
      <c r="OKT2" s="176"/>
      <c r="OKU2" s="176"/>
      <c r="OKV2" s="184"/>
      <c r="OKW2" s="176"/>
      <c r="OKX2" s="176"/>
      <c r="OKY2" s="176"/>
      <c r="OKZ2" s="176"/>
      <c r="OLA2" s="176"/>
      <c r="OLB2" s="176"/>
      <c r="OLC2" s="176"/>
      <c r="OLD2" s="176"/>
      <c r="OLE2" s="176"/>
      <c r="OLF2" s="176"/>
      <c r="OLG2" s="176"/>
      <c r="OLH2" s="176"/>
      <c r="OLI2" s="176"/>
      <c r="OLJ2" s="176"/>
      <c r="OLK2" s="176"/>
      <c r="OLL2" s="184"/>
      <c r="OLM2" s="176"/>
      <c r="OLN2" s="176"/>
      <c r="OLO2" s="176"/>
      <c r="OLP2" s="176"/>
      <c r="OLQ2" s="176"/>
      <c r="OLR2" s="176"/>
      <c r="OLS2" s="176"/>
      <c r="OLT2" s="176"/>
      <c r="OLU2" s="176"/>
      <c r="OLV2" s="176"/>
      <c r="OLW2" s="176"/>
      <c r="OLX2" s="176"/>
      <c r="OLY2" s="176"/>
      <c r="OLZ2" s="176"/>
      <c r="OMA2" s="176"/>
      <c r="OMB2" s="184"/>
      <c r="OMC2" s="176"/>
      <c r="OMD2" s="176"/>
      <c r="OME2" s="176"/>
      <c r="OMF2" s="176"/>
      <c r="OMG2" s="176"/>
      <c r="OMH2" s="176"/>
      <c r="OMI2" s="176"/>
      <c r="OMJ2" s="176"/>
      <c r="OMK2" s="176"/>
      <c r="OML2" s="176"/>
      <c r="OMM2" s="176"/>
      <c r="OMN2" s="176"/>
      <c r="OMO2" s="176"/>
      <c r="OMP2" s="176"/>
      <c r="OMQ2" s="176"/>
      <c r="OMR2" s="184"/>
      <c r="OMS2" s="176"/>
      <c r="OMT2" s="176"/>
      <c r="OMU2" s="176"/>
      <c r="OMV2" s="176"/>
      <c r="OMW2" s="176"/>
      <c r="OMX2" s="176"/>
      <c r="OMY2" s="176"/>
      <c r="OMZ2" s="176"/>
      <c r="ONA2" s="176"/>
      <c r="ONB2" s="176"/>
      <c r="ONC2" s="176"/>
      <c r="OND2" s="176"/>
      <c r="ONE2" s="176"/>
      <c r="ONF2" s="176"/>
      <c r="ONG2" s="176"/>
      <c r="ONH2" s="184"/>
      <c r="ONI2" s="176"/>
      <c r="ONJ2" s="176"/>
      <c r="ONK2" s="176"/>
      <c r="ONL2" s="176"/>
      <c r="ONM2" s="176"/>
      <c r="ONN2" s="176"/>
      <c r="ONO2" s="176"/>
      <c r="ONP2" s="176"/>
      <c r="ONQ2" s="176"/>
      <c r="ONR2" s="176"/>
      <c r="ONS2" s="176"/>
      <c r="ONT2" s="176"/>
      <c r="ONU2" s="176"/>
      <c r="ONV2" s="176"/>
      <c r="ONW2" s="176"/>
      <c r="ONX2" s="184"/>
      <c r="ONY2" s="176"/>
      <c r="ONZ2" s="176"/>
      <c r="OOA2" s="176"/>
      <c r="OOB2" s="176"/>
      <c r="OOC2" s="176"/>
      <c r="OOD2" s="176"/>
      <c r="OOE2" s="176"/>
      <c r="OOF2" s="176"/>
      <c r="OOG2" s="176"/>
      <c r="OOH2" s="176"/>
      <c r="OOI2" s="176"/>
      <c r="OOJ2" s="176"/>
      <c r="OOK2" s="176"/>
      <c r="OOL2" s="176"/>
      <c r="OOM2" s="176"/>
      <c r="OON2" s="184"/>
      <c r="OOO2" s="176"/>
      <c r="OOP2" s="176"/>
      <c r="OOQ2" s="176"/>
      <c r="OOR2" s="176"/>
      <c r="OOS2" s="176"/>
      <c r="OOT2" s="176"/>
      <c r="OOU2" s="176"/>
      <c r="OOV2" s="176"/>
      <c r="OOW2" s="176"/>
      <c r="OOX2" s="176"/>
      <c r="OOY2" s="176"/>
      <c r="OOZ2" s="176"/>
      <c r="OPA2" s="176"/>
      <c r="OPB2" s="176"/>
      <c r="OPC2" s="176"/>
      <c r="OPD2" s="184"/>
      <c r="OPE2" s="176"/>
      <c r="OPF2" s="176"/>
      <c r="OPG2" s="176"/>
      <c r="OPH2" s="176"/>
      <c r="OPI2" s="176"/>
      <c r="OPJ2" s="176"/>
      <c r="OPK2" s="176"/>
      <c r="OPL2" s="176"/>
      <c r="OPM2" s="176"/>
      <c r="OPN2" s="176"/>
      <c r="OPO2" s="176"/>
      <c r="OPP2" s="176"/>
      <c r="OPQ2" s="176"/>
      <c r="OPR2" s="176"/>
      <c r="OPS2" s="176"/>
      <c r="OPT2" s="184"/>
      <c r="OPU2" s="176"/>
      <c r="OPV2" s="176"/>
      <c r="OPW2" s="176"/>
      <c r="OPX2" s="176"/>
      <c r="OPY2" s="176"/>
      <c r="OPZ2" s="176"/>
      <c r="OQA2" s="176"/>
      <c r="OQB2" s="176"/>
      <c r="OQC2" s="176"/>
      <c r="OQD2" s="176"/>
      <c r="OQE2" s="176"/>
      <c r="OQF2" s="176"/>
      <c r="OQG2" s="176"/>
      <c r="OQH2" s="176"/>
      <c r="OQI2" s="176"/>
      <c r="OQJ2" s="184"/>
      <c r="OQK2" s="176"/>
      <c r="OQL2" s="176"/>
      <c r="OQM2" s="176"/>
      <c r="OQN2" s="176"/>
      <c r="OQO2" s="176"/>
      <c r="OQP2" s="176"/>
      <c r="OQQ2" s="176"/>
      <c r="OQR2" s="176"/>
      <c r="OQS2" s="176"/>
      <c r="OQT2" s="176"/>
      <c r="OQU2" s="176"/>
      <c r="OQV2" s="176"/>
      <c r="OQW2" s="176"/>
      <c r="OQX2" s="176"/>
      <c r="OQY2" s="176"/>
      <c r="OQZ2" s="184"/>
      <c r="ORA2" s="176"/>
      <c r="ORB2" s="176"/>
      <c r="ORC2" s="176"/>
      <c r="ORD2" s="176"/>
      <c r="ORE2" s="176"/>
      <c r="ORF2" s="176"/>
      <c r="ORG2" s="176"/>
      <c r="ORH2" s="176"/>
      <c r="ORI2" s="176"/>
      <c r="ORJ2" s="176"/>
      <c r="ORK2" s="176"/>
      <c r="ORL2" s="176"/>
      <c r="ORM2" s="176"/>
      <c r="ORN2" s="176"/>
      <c r="ORO2" s="176"/>
      <c r="ORP2" s="184"/>
      <c r="ORQ2" s="176"/>
      <c r="ORR2" s="176"/>
      <c r="ORS2" s="176"/>
      <c r="ORT2" s="176"/>
      <c r="ORU2" s="176"/>
      <c r="ORV2" s="176"/>
      <c r="ORW2" s="176"/>
      <c r="ORX2" s="176"/>
      <c r="ORY2" s="176"/>
      <c r="ORZ2" s="176"/>
      <c r="OSA2" s="176"/>
      <c r="OSB2" s="176"/>
      <c r="OSC2" s="176"/>
      <c r="OSD2" s="176"/>
      <c r="OSE2" s="176"/>
      <c r="OSF2" s="184"/>
      <c r="OSG2" s="176"/>
      <c r="OSH2" s="176"/>
      <c r="OSI2" s="176"/>
      <c r="OSJ2" s="176"/>
      <c r="OSK2" s="176"/>
      <c r="OSL2" s="176"/>
      <c r="OSM2" s="176"/>
      <c r="OSN2" s="176"/>
      <c r="OSO2" s="176"/>
      <c r="OSP2" s="176"/>
      <c r="OSQ2" s="176"/>
      <c r="OSR2" s="176"/>
      <c r="OSS2" s="176"/>
      <c r="OST2" s="176"/>
      <c r="OSU2" s="176"/>
      <c r="OSV2" s="184"/>
      <c r="OSW2" s="176"/>
      <c r="OSX2" s="176"/>
      <c r="OSY2" s="176"/>
      <c r="OSZ2" s="176"/>
      <c r="OTA2" s="176"/>
      <c r="OTB2" s="176"/>
      <c r="OTC2" s="176"/>
      <c r="OTD2" s="176"/>
      <c r="OTE2" s="176"/>
      <c r="OTF2" s="176"/>
      <c r="OTG2" s="176"/>
      <c r="OTH2" s="176"/>
      <c r="OTI2" s="176"/>
      <c r="OTJ2" s="176"/>
      <c r="OTK2" s="176"/>
      <c r="OTL2" s="184"/>
      <c r="OTM2" s="176"/>
      <c r="OTN2" s="176"/>
      <c r="OTO2" s="176"/>
      <c r="OTP2" s="176"/>
      <c r="OTQ2" s="176"/>
      <c r="OTR2" s="176"/>
      <c r="OTS2" s="176"/>
      <c r="OTT2" s="176"/>
      <c r="OTU2" s="176"/>
      <c r="OTV2" s="176"/>
      <c r="OTW2" s="176"/>
      <c r="OTX2" s="176"/>
      <c r="OTY2" s="176"/>
      <c r="OTZ2" s="176"/>
      <c r="OUA2" s="176"/>
      <c r="OUB2" s="184"/>
      <c r="OUC2" s="176"/>
      <c r="OUD2" s="176"/>
      <c r="OUE2" s="176"/>
      <c r="OUF2" s="176"/>
      <c r="OUG2" s="176"/>
      <c r="OUH2" s="176"/>
      <c r="OUI2" s="176"/>
      <c r="OUJ2" s="176"/>
      <c r="OUK2" s="176"/>
      <c r="OUL2" s="176"/>
      <c r="OUM2" s="176"/>
      <c r="OUN2" s="176"/>
      <c r="OUO2" s="176"/>
      <c r="OUP2" s="176"/>
      <c r="OUQ2" s="176"/>
      <c r="OUR2" s="184"/>
      <c r="OUS2" s="176"/>
      <c r="OUT2" s="176"/>
      <c r="OUU2" s="176"/>
      <c r="OUV2" s="176"/>
      <c r="OUW2" s="176"/>
      <c r="OUX2" s="176"/>
      <c r="OUY2" s="176"/>
      <c r="OUZ2" s="176"/>
      <c r="OVA2" s="176"/>
      <c r="OVB2" s="176"/>
      <c r="OVC2" s="176"/>
      <c r="OVD2" s="176"/>
      <c r="OVE2" s="176"/>
      <c r="OVF2" s="176"/>
      <c r="OVG2" s="176"/>
      <c r="OVH2" s="184"/>
      <c r="OVI2" s="176"/>
      <c r="OVJ2" s="176"/>
      <c r="OVK2" s="176"/>
      <c r="OVL2" s="176"/>
      <c r="OVM2" s="176"/>
      <c r="OVN2" s="176"/>
      <c r="OVO2" s="176"/>
      <c r="OVP2" s="176"/>
      <c r="OVQ2" s="176"/>
      <c r="OVR2" s="176"/>
      <c r="OVS2" s="176"/>
      <c r="OVT2" s="176"/>
      <c r="OVU2" s="176"/>
      <c r="OVV2" s="176"/>
      <c r="OVW2" s="176"/>
      <c r="OVX2" s="184"/>
      <c r="OVY2" s="176"/>
      <c r="OVZ2" s="176"/>
      <c r="OWA2" s="176"/>
      <c r="OWB2" s="176"/>
      <c r="OWC2" s="176"/>
      <c r="OWD2" s="176"/>
      <c r="OWE2" s="176"/>
      <c r="OWF2" s="176"/>
      <c r="OWG2" s="176"/>
      <c r="OWH2" s="176"/>
      <c r="OWI2" s="176"/>
      <c r="OWJ2" s="176"/>
      <c r="OWK2" s="176"/>
      <c r="OWL2" s="176"/>
      <c r="OWM2" s="176"/>
      <c r="OWN2" s="184"/>
      <c r="OWO2" s="176"/>
      <c r="OWP2" s="176"/>
      <c r="OWQ2" s="176"/>
      <c r="OWR2" s="176"/>
      <c r="OWS2" s="176"/>
      <c r="OWT2" s="176"/>
      <c r="OWU2" s="176"/>
      <c r="OWV2" s="176"/>
      <c r="OWW2" s="176"/>
      <c r="OWX2" s="176"/>
      <c r="OWY2" s="176"/>
      <c r="OWZ2" s="176"/>
      <c r="OXA2" s="176"/>
      <c r="OXB2" s="176"/>
      <c r="OXC2" s="176"/>
      <c r="OXD2" s="184"/>
      <c r="OXE2" s="176"/>
      <c r="OXF2" s="176"/>
      <c r="OXG2" s="176"/>
      <c r="OXH2" s="176"/>
      <c r="OXI2" s="176"/>
      <c r="OXJ2" s="176"/>
      <c r="OXK2" s="176"/>
      <c r="OXL2" s="176"/>
      <c r="OXM2" s="176"/>
      <c r="OXN2" s="176"/>
      <c r="OXO2" s="176"/>
      <c r="OXP2" s="176"/>
      <c r="OXQ2" s="176"/>
      <c r="OXR2" s="176"/>
      <c r="OXS2" s="176"/>
      <c r="OXT2" s="184"/>
      <c r="OXU2" s="176"/>
      <c r="OXV2" s="176"/>
      <c r="OXW2" s="176"/>
      <c r="OXX2" s="176"/>
      <c r="OXY2" s="176"/>
      <c r="OXZ2" s="176"/>
      <c r="OYA2" s="176"/>
      <c r="OYB2" s="176"/>
      <c r="OYC2" s="176"/>
      <c r="OYD2" s="176"/>
      <c r="OYE2" s="176"/>
      <c r="OYF2" s="176"/>
      <c r="OYG2" s="176"/>
      <c r="OYH2" s="176"/>
      <c r="OYI2" s="176"/>
      <c r="OYJ2" s="184"/>
      <c r="OYK2" s="176"/>
      <c r="OYL2" s="176"/>
      <c r="OYM2" s="176"/>
      <c r="OYN2" s="176"/>
      <c r="OYO2" s="176"/>
      <c r="OYP2" s="176"/>
      <c r="OYQ2" s="176"/>
      <c r="OYR2" s="176"/>
      <c r="OYS2" s="176"/>
      <c r="OYT2" s="176"/>
      <c r="OYU2" s="176"/>
      <c r="OYV2" s="176"/>
      <c r="OYW2" s="176"/>
      <c r="OYX2" s="176"/>
      <c r="OYY2" s="176"/>
      <c r="OYZ2" s="184"/>
      <c r="OZA2" s="176"/>
      <c r="OZB2" s="176"/>
      <c r="OZC2" s="176"/>
      <c r="OZD2" s="176"/>
      <c r="OZE2" s="176"/>
      <c r="OZF2" s="176"/>
      <c r="OZG2" s="176"/>
      <c r="OZH2" s="176"/>
      <c r="OZI2" s="176"/>
      <c r="OZJ2" s="176"/>
      <c r="OZK2" s="176"/>
      <c r="OZL2" s="176"/>
      <c r="OZM2" s="176"/>
      <c r="OZN2" s="176"/>
      <c r="OZO2" s="176"/>
      <c r="OZP2" s="184"/>
      <c r="OZQ2" s="176"/>
      <c r="OZR2" s="176"/>
      <c r="OZS2" s="176"/>
      <c r="OZT2" s="176"/>
      <c r="OZU2" s="176"/>
      <c r="OZV2" s="176"/>
      <c r="OZW2" s="176"/>
      <c r="OZX2" s="176"/>
      <c r="OZY2" s="176"/>
      <c r="OZZ2" s="176"/>
      <c r="PAA2" s="176"/>
      <c r="PAB2" s="176"/>
      <c r="PAC2" s="176"/>
      <c r="PAD2" s="176"/>
      <c r="PAE2" s="176"/>
      <c r="PAF2" s="184"/>
      <c r="PAG2" s="176"/>
      <c r="PAH2" s="176"/>
      <c r="PAI2" s="176"/>
      <c r="PAJ2" s="176"/>
      <c r="PAK2" s="176"/>
      <c r="PAL2" s="176"/>
      <c r="PAM2" s="176"/>
      <c r="PAN2" s="176"/>
      <c r="PAO2" s="176"/>
      <c r="PAP2" s="176"/>
      <c r="PAQ2" s="176"/>
      <c r="PAR2" s="176"/>
      <c r="PAS2" s="176"/>
      <c r="PAT2" s="176"/>
      <c r="PAU2" s="176"/>
      <c r="PAV2" s="184"/>
      <c r="PAW2" s="176"/>
      <c r="PAX2" s="176"/>
      <c r="PAY2" s="176"/>
      <c r="PAZ2" s="176"/>
      <c r="PBA2" s="176"/>
      <c r="PBB2" s="176"/>
      <c r="PBC2" s="176"/>
      <c r="PBD2" s="176"/>
      <c r="PBE2" s="176"/>
      <c r="PBF2" s="176"/>
      <c r="PBG2" s="176"/>
      <c r="PBH2" s="176"/>
      <c r="PBI2" s="176"/>
      <c r="PBJ2" s="176"/>
      <c r="PBK2" s="176"/>
      <c r="PBL2" s="184"/>
      <c r="PBM2" s="176"/>
      <c r="PBN2" s="176"/>
      <c r="PBO2" s="176"/>
      <c r="PBP2" s="176"/>
      <c r="PBQ2" s="176"/>
      <c r="PBR2" s="176"/>
      <c r="PBS2" s="176"/>
      <c r="PBT2" s="176"/>
      <c r="PBU2" s="176"/>
      <c r="PBV2" s="176"/>
      <c r="PBW2" s="176"/>
      <c r="PBX2" s="176"/>
      <c r="PBY2" s="176"/>
      <c r="PBZ2" s="176"/>
      <c r="PCA2" s="176"/>
      <c r="PCB2" s="184"/>
      <c r="PCC2" s="176"/>
      <c r="PCD2" s="176"/>
      <c r="PCE2" s="176"/>
      <c r="PCF2" s="176"/>
      <c r="PCG2" s="176"/>
      <c r="PCH2" s="176"/>
      <c r="PCI2" s="176"/>
      <c r="PCJ2" s="176"/>
      <c r="PCK2" s="176"/>
      <c r="PCL2" s="176"/>
      <c r="PCM2" s="176"/>
      <c r="PCN2" s="176"/>
      <c r="PCO2" s="176"/>
      <c r="PCP2" s="176"/>
      <c r="PCQ2" s="176"/>
      <c r="PCR2" s="184"/>
      <c r="PCS2" s="176"/>
      <c r="PCT2" s="176"/>
      <c r="PCU2" s="176"/>
      <c r="PCV2" s="176"/>
      <c r="PCW2" s="176"/>
      <c r="PCX2" s="176"/>
      <c r="PCY2" s="176"/>
      <c r="PCZ2" s="176"/>
      <c r="PDA2" s="176"/>
      <c r="PDB2" s="176"/>
      <c r="PDC2" s="176"/>
      <c r="PDD2" s="176"/>
      <c r="PDE2" s="176"/>
      <c r="PDF2" s="176"/>
      <c r="PDG2" s="176"/>
      <c r="PDH2" s="184"/>
      <c r="PDI2" s="176"/>
      <c r="PDJ2" s="176"/>
      <c r="PDK2" s="176"/>
      <c r="PDL2" s="176"/>
      <c r="PDM2" s="176"/>
      <c r="PDN2" s="176"/>
      <c r="PDO2" s="176"/>
      <c r="PDP2" s="176"/>
      <c r="PDQ2" s="176"/>
      <c r="PDR2" s="176"/>
      <c r="PDS2" s="176"/>
      <c r="PDT2" s="176"/>
      <c r="PDU2" s="176"/>
      <c r="PDV2" s="176"/>
      <c r="PDW2" s="176"/>
      <c r="PDX2" s="184"/>
      <c r="PDY2" s="176"/>
      <c r="PDZ2" s="176"/>
      <c r="PEA2" s="176"/>
      <c r="PEB2" s="176"/>
      <c r="PEC2" s="176"/>
      <c r="PED2" s="176"/>
      <c r="PEE2" s="176"/>
      <c r="PEF2" s="176"/>
      <c r="PEG2" s="176"/>
      <c r="PEH2" s="176"/>
      <c r="PEI2" s="176"/>
      <c r="PEJ2" s="176"/>
      <c r="PEK2" s="176"/>
      <c r="PEL2" s="176"/>
      <c r="PEM2" s="176"/>
      <c r="PEN2" s="184"/>
      <c r="PEO2" s="176"/>
      <c r="PEP2" s="176"/>
      <c r="PEQ2" s="176"/>
      <c r="PER2" s="176"/>
      <c r="PES2" s="176"/>
      <c r="PET2" s="176"/>
      <c r="PEU2" s="176"/>
      <c r="PEV2" s="176"/>
      <c r="PEW2" s="176"/>
      <c r="PEX2" s="176"/>
      <c r="PEY2" s="176"/>
      <c r="PEZ2" s="176"/>
      <c r="PFA2" s="176"/>
      <c r="PFB2" s="176"/>
      <c r="PFC2" s="176"/>
      <c r="PFD2" s="184"/>
      <c r="PFE2" s="176"/>
      <c r="PFF2" s="176"/>
      <c r="PFG2" s="176"/>
      <c r="PFH2" s="176"/>
      <c r="PFI2" s="176"/>
      <c r="PFJ2" s="176"/>
      <c r="PFK2" s="176"/>
      <c r="PFL2" s="176"/>
      <c r="PFM2" s="176"/>
      <c r="PFN2" s="176"/>
      <c r="PFO2" s="176"/>
      <c r="PFP2" s="176"/>
      <c r="PFQ2" s="176"/>
      <c r="PFR2" s="176"/>
      <c r="PFS2" s="176"/>
      <c r="PFT2" s="184"/>
      <c r="PFU2" s="176"/>
      <c r="PFV2" s="176"/>
      <c r="PFW2" s="176"/>
      <c r="PFX2" s="176"/>
      <c r="PFY2" s="176"/>
      <c r="PFZ2" s="176"/>
      <c r="PGA2" s="176"/>
      <c r="PGB2" s="176"/>
      <c r="PGC2" s="176"/>
      <c r="PGD2" s="176"/>
      <c r="PGE2" s="176"/>
      <c r="PGF2" s="176"/>
      <c r="PGG2" s="176"/>
      <c r="PGH2" s="176"/>
      <c r="PGI2" s="176"/>
      <c r="PGJ2" s="184"/>
      <c r="PGK2" s="176"/>
      <c r="PGL2" s="176"/>
      <c r="PGM2" s="176"/>
      <c r="PGN2" s="176"/>
      <c r="PGO2" s="176"/>
      <c r="PGP2" s="176"/>
      <c r="PGQ2" s="176"/>
      <c r="PGR2" s="176"/>
      <c r="PGS2" s="176"/>
      <c r="PGT2" s="176"/>
      <c r="PGU2" s="176"/>
      <c r="PGV2" s="176"/>
      <c r="PGW2" s="176"/>
      <c r="PGX2" s="176"/>
      <c r="PGY2" s="176"/>
      <c r="PGZ2" s="184"/>
      <c r="PHA2" s="176"/>
      <c r="PHB2" s="176"/>
      <c r="PHC2" s="176"/>
      <c r="PHD2" s="176"/>
      <c r="PHE2" s="176"/>
      <c r="PHF2" s="176"/>
      <c r="PHG2" s="176"/>
      <c r="PHH2" s="176"/>
      <c r="PHI2" s="176"/>
      <c r="PHJ2" s="176"/>
      <c r="PHK2" s="176"/>
      <c r="PHL2" s="176"/>
      <c r="PHM2" s="176"/>
      <c r="PHN2" s="176"/>
      <c r="PHO2" s="176"/>
      <c r="PHP2" s="184"/>
      <c r="PHQ2" s="176"/>
      <c r="PHR2" s="176"/>
      <c r="PHS2" s="176"/>
      <c r="PHT2" s="176"/>
      <c r="PHU2" s="176"/>
      <c r="PHV2" s="176"/>
      <c r="PHW2" s="176"/>
      <c r="PHX2" s="176"/>
      <c r="PHY2" s="176"/>
      <c r="PHZ2" s="176"/>
      <c r="PIA2" s="176"/>
      <c r="PIB2" s="176"/>
      <c r="PIC2" s="176"/>
      <c r="PID2" s="176"/>
      <c r="PIE2" s="176"/>
      <c r="PIF2" s="184"/>
      <c r="PIG2" s="176"/>
      <c r="PIH2" s="176"/>
      <c r="PII2" s="176"/>
      <c r="PIJ2" s="176"/>
      <c r="PIK2" s="176"/>
      <c r="PIL2" s="176"/>
      <c r="PIM2" s="176"/>
      <c r="PIN2" s="176"/>
      <c r="PIO2" s="176"/>
      <c r="PIP2" s="176"/>
      <c r="PIQ2" s="176"/>
      <c r="PIR2" s="176"/>
      <c r="PIS2" s="176"/>
      <c r="PIT2" s="176"/>
      <c r="PIU2" s="176"/>
      <c r="PIV2" s="184"/>
      <c r="PIW2" s="176"/>
      <c r="PIX2" s="176"/>
      <c r="PIY2" s="176"/>
      <c r="PIZ2" s="176"/>
      <c r="PJA2" s="176"/>
      <c r="PJB2" s="176"/>
      <c r="PJC2" s="176"/>
      <c r="PJD2" s="176"/>
      <c r="PJE2" s="176"/>
      <c r="PJF2" s="176"/>
      <c r="PJG2" s="176"/>
      <c r="PJH2" s="176"/>
      <c r="PJI2" s="176"/>
      <c r="PJJ2" s="176"/>
      <c r="PJK2" s="176"/>
      <c r="PJL2" s="184"/>
      <c r="PJM2" s="176"/>
      <c r="PJN2" s="176"/>
      <c r="PJO2" s="176"/>
      <c r="PJP2" s="176"/>
      <c r="PJQ2" s="176"/>
      <c r="PJR2" s="176"/>
      <c r="PJS2" s="176"/>
      <c r="PJT2" s="176"/>
      <c r="PJU2" s="176"/>
      <c r="PJV2" s="176"/>
      <c r="PJW2" s="176"/>
      <c r="PJX2" s="176"/>
      <c r="PJY2" s="176"/>
      <c r="PJZ2" s="176"/>
      <c r="PKA2" s="176"/>
      <c r="PKB2" s="184"/>
      <c r="PKC2" s="176"/>
      <c r="PKD2" s="176"/>
      <c r="PKE2" s="176"/>
      <c r="PKF2" s="176"/>
      <c r="PKG2" s="176"/>
      <c r="PKH2" s="176"/>
      <c r="PKI2" s="176"/>
      <c r="PKJ2" s="176"/>
      <c r="PKK2" s="176"/>
      <c r="PKL2" s="176"/>
      <c r="PKM2" s="176"/>
      <c r="PKN2" s="176"/>
      <c r="PKO2" s="176"/>
      <c r="PKP2" s="176"/>
      <c r="PKQ2" s="176"/>
      <c r="PKR2" s="184"/>
      <c r="PKS2" s="176"/>
      <c r="PKT2" s="176"/>
      <c r="PKU2" s="176"/>
      <c r="PKV2" s="176"/>
      <c r="PKW2" s="176"/>
      <c r="PKX2" s="176"/>
      <c r="PKY2" s="176"/>
      <c r="PKZ2" s="176"/>
      <c r="PLA2" s="176"/>
      <c r="PLB2" s="176"/>
      <c r="PLC2" s="176"/>
      <c r="PLD2" s="176"/>
      <c r="PLE2" s="176"/>
      <c r="PLF2" s="176"/>
      <c r="PLG2" s="176"/>
      <c r="PLH2" s="184"/>
      <c r="PLI2" s="176"/>
      <c r="PLJ2" s="176"/>
      <c r="PLK2" s="176"/>
      <c r="PLL2" s="176"/>
      <c r="PLM2" s="176"/>
      <c r="PLN2" s="176"/>
      <c r="PLO2" s="176"/>
      <c r="PLP2" s="176"/>
      <c r="PLQ2" s="176"/>
      <c r="PLR2" s="176"/>
      <c r="PLS2" s="176"/>
      <c r="PLT2" s="176"/>
      <c r="PLU2" s="176"/>
      <c r="PLV2" s="176"/>
      <c r="PLW2" s="176"/>
      <c r="PLX2" s="184"/>
      <c r="PLY2" s="176"/>
      <c r="PLZ2" s="176"/>
      <c r="PMA2" s="176"/>
      <c r="PMB2" s="176"/>
      <c r="PMC2" s="176"/>
      <c r="PMD2" s="176"/>
      <c r="PME2" s="176"/>
      <c r="PMF2" s="176"/>
      <c r="PMG2" s="176"/>
      <c r="PMH2" s="176"/>
      <c r="PMI2" s="176"/>
      <c r="PMJ2" s="176"/>
      <c r="PMK2" s="176"/>
      <c r="PML2" s="176"/>
      <c r="PMM2" s="176"/>
      <c r="PMN2" s="184"/>
      <c r="PMO2" s="176"/>
      <c r="PMP2" s="176"/>
      <c r="PMQ2" s="176"/>
      <c r="PMR2" s="176"/>
      <c r="PMS2" s="176"/>
      <c r="PMT2" s="176"/>
      <c r="PMU2" s="176"/>
      <c r="PMV2" s="176"/>
      <c r="PMW2" s="176"/>
      <c r="PMX2" s="176"/>
      <c r="PMY2" s="176"/>
      <c r="PMZ2" s="176"/>
      <c r="PNA2" s="176"/>
      <c r="PNB2" s="176"/>
      <c r="PNC2" s="176"/>
      <c r="PND2" s="184"/>
      <c r="PNE2" s="176"/>
      <c r="PNF2" s="176"/>
      <c r="PNG2" s="176"/>
      <c r="PNH2" s="176"/>
      <c r="PNI2" s="176"/>
      <c r="PNJ2" s="176"/>
      <c r="PNK2" s="176"/>
      <c r="PNL2" s="176"/>
      <c r="PNM2" s="176"/>
      <c r="PNN2" s="176"/>
      <c r="PNO2" s="176"/>
      <c r="PNP2" s="176"/>
      <c r="PNQ2" s="176"/>
      <c r="PNR2" s="176"/>
      <c r="PNS2" s="176"/>
      <c r="PNT2" s="184"/>
      <c r="PNU2" s="176"/>
      <c r="PNV2" s="176"/>
      <c r="PNW2" s="176"/>
      <c r="PNX2" s="176"/>
      <c r="PNY2" s="176"/>
      <c r="PNZ2" s="176"/>
      <c r="POA2" s="176"/>
      <c r="POB2" s="176"/>
      <c r="POC2" s="176"/>
      <c r="POD2" s="176"/>
      <c r="POE2" s="176"/>
      <c r="POF2" s="176"/>
      <c r="POG2" s="176"/>
      <c r="POH2" s="176"/>
      <c r="POI2" s="176"/>
      <c r="POJ2" s="184"/>
      <c r="POK2" s="176"/>
      <c r="POL2" s="176"/>
      <c r="POM2" s="176"/>
      <c r="PON2" s="176"/>
      <c r="POO2" s="176"/>
      <c r="POP2" s="176"/>
      <c r="POQ2" s="176"/>
      <c r="POR2" s="176"/>
      <c r="POS2" s="176"/>
      <c r="POT2" s="176"/>
      <c r="POU2" s="176"/>
      <c r="POV2" s="176"/>
      <c r="POW2" s="176"/>
      <c r="POX2" s="176"/>
      <c r="POY2" s="176"/>
      <c r="POZ2" s="184"/>
      <c r="PPA2" s="176"/>
      <c r="PPB2" s="176"/>
      <c r="PPC2" s="176"/>
      <c r="PPD2" s="176"/>
      <c r="PPE2" s="176"/>
      <c r="PPF2" s="176"/>
      <c r="PPG2" s="176"/>
      <c r="PPH2" s="176"/>
      <c r="PPI2" s="176"/>
      <c r="PPJ2" s="176"/>
      <c r="PPK2" s="176"/>
      <c r="PPL2" s="176"/>
      <c r="PPM2" s="176"/>
      <c r="PPN2" s="176"/>
      <c r="PPO2" s="176"/>
      <c r="PPP2" s="184"/>
      <c r="PPQ2" s="176"/>
      <c r="PPR2" s="176"/>
      <c r="PPS2" s="176"/>
      <c r="PPT2" s="176"/>
      <c r="PPU2" s="176"/>
      <c r="PPV2" s="176"/>
      <c r="PPW2" s="176"/>
      <c r="PPX2" s="176"/>
      <c r="PPY2" s="176"/>
      <c r="PPZ2" s="176"/>
      <c r="PQA2" s="176"/>
      <c r="PQB2" s="176"/>
      <c r="PQC2" s="176"/>
      <c r="PQD2" s="176"/>
      <c r="PQE2" s="176"/>
      <c r="PQF2" s="184"/>
      <c r="PQG2" s="176"/>
      <c r="PQH2" s="176"/>
      <c r="PQI2" s="176"/>
      <c r="PQJ2" s="176"/>
      <c r="PQK2" s="176"/>
      <c r="PQL2" s="176"/>
      <c r="PQM2" s="176"/>
      <c r="PQN2" s="176"/>
      <c r="PQO2" s="176"/>
      <c r="PQP2" s="176"/>
      <c r="PQQ2" s="176"/>
      <c r="PQR2" s="176"/>
      <c r="PQS2" s="176"/>
      <c r="PQT2" s="176"/>
      <c r="PQU2" s="176"/>
      <c r="PQV2" s="184"/>
      <c r="PQW2" s="176"/>
      <c r="PQX2" s="176"/>
      <c r="PQY2" s="176"/>
      <c r="PQZ2" s="176"/>
      <c r="PRA2" s="176"/>
      <c r="PRB2" s="176"/>
      <c r="PRC2" s="176"/>
      <c r="PRD2" s="176"/>
      <c r="PRE2" s="176"/>
      <c r="PRF2" s="176"/>
      <c r="PRG2" s="176"/>
      <c r="PRH2" s="176"/>
      <c r="PRI2" s="176"/>
      <c r="PRJ2" s="176"/>
      <c r="PRK2" s="176"/>
      <c r="PRL2" s="184"/>
      <c r="PRM2" s="176"/>
      <c r="PRN2" s="176"/>
      <c r="PRO2" s="176"/>
      <c r="PRP2" s="176"/>
      <c r="PRQ2" s="176"/>
      <c r="PRR2" s="176"/>
      <c r="PRS2" s="176"/>
      <c r="PRT2" s="176"/>
      <c r="PRU2" s="176"/>
      <c r="PRV2" s="176"/>
      <c r="PRW2" s="176"/>
      <c r="PRX2" s="176"/>
      <c r="PRY2" s="176"/>
      <c r="PRZ2" s="176"/>
      <c r="PSA2" s="176"/>
      <c r="PSB2" s="184"/>
      <c r="PSC2" s="176"/>
      <c r="PSD2" s="176"/>
      <c r="PSE2" s="176"/>
      <c r="PSF2" s="176"/>
      <c r="PSG2" s="176"/>
      <c r="PSH2" s="176"/>
      <c r="PSI2" s="176"/>
      <c r="PSJ2" s="176"/>
      <c r="PSK2" s="176"/>
      <c r="PSL2" s="176"/>
      <c r="PSM2" s="176"/>
      <c r="PSN2" s="176"/>
      <c r="PSO2" s="176"/>
      <c r="PSP2" s="176"/>
      <c r="PSQ2" s="176"/>
      <c r="PSR2" s="184"/>
      <c r="PSS2" s="176"/>
      <c r="PST2" s="176"/>
      <c r="PSU2" s="176"/>
      <c r="PSV2" s="176"/>
      <c r="PSW2" s="176"/>
      <c r="PSX2" s="176"/>
      <c r="PSY2" s="176"/>
      <c r="PSZ2" s="176"/>
      <c r="PTA2" s="176"/>
      <c r="PTB2" s="176"/>
      <c r="PTC2" s="176"/>
      <c r="PTD2" s="176"/>
      <c r="PTE2" s="176"/>
      <c r="PTF2" s="176"/>
      <c r="PTG2" s="176"/>
      <c r="PTH2" s="184"/>
      <c r="PTI2" s="176"/>
      <c r="PTJ2" s="176"/>
      <c r="PTK2" s="176"/>
      <c r="PTL2" s="176"/>
      <c r="PTM2" s="176"/>
      <c r="PTN2" s="176"/>
      <c r="PTO2" s="176"/>
      <c r="PTP2" s="176"/>
      <c r="PTQ2" s="176"/>
      <c r="PTR2" s="176"/>
      <c r="PTS2" s="176"/>
      <c r="PTT2" s="176"/>
      <c r="PTU2" s="176"/>
      <c r="PTV2" s="176"/>
      <c r="PTW2" s="176"/>
      <c r="PTX2" s="184"/>
      <c r="PTY2" s="176"/>
      <c r="PTZ2" s="176"/>
      <c r="PUA2" s="176"/>
      <c r="PUB2" s="176"/>
      <c r="PUC2" s="176"/>
      <c r="PUD2" s="176"/>
      <c r="PUE2" s="176"/>
      <c r="PUF2" s="176"/>
      <c r="PUG2" s="176"/>
      <c r="PUH2" s="176"/>
      <c r="PUI2" s="176"/>
      <c r="PUJ2" s="176"/>
      <c r="PUK2" s="176"/>
      <c r="PUL2" s="176"/>
      <c r="PUM2" s="176"/>
      <c r="PUN2" s="184"/>
      <c r="PUO2" s="176"/>
      <c r="PUP2" s="176"/>
      <c r="PUQ2" s="176"/>
      <c r="PUR2" s="176"/>
      <c r="PUS2" s="176"/>
      <c r="PUT2" s="176"/>
      <c r="PUU2" s="176"/>
      <c r="PUV2" s="176"/>
      <c r="PUW2" s="176"/>
      <c r="PUX2" s="176"/>
      <c r="PUY2" s="176"/>
      <c r="PUZ2" s="176"/>
      <c r="PVA2" s="176"/>
      <c r="PVB2" s="176"/>
      <c r="PVC2" s="176"/>
      <c r="PVD2" s="184"/>
      <c r="PVE2" s="176"/>
      <c r="PVF2" s="176"/>
      <c r="PVG2" s="176"/>
      <c r="PVH2" s="176"/>
      <c r="PVI2" s="176"/>
      <c r="PVJ2" s="176"/>
      <c r="PVK2" s="176"/>
      <c r="PVL2" s="176"/>
      <c r="PVM2" s="176"/>
      <c r="PVN2" s="176"/>
      <c r="PVO2" s="176"/>
      <c r="PVP2" s="176"/>
      <c r="PVQ2" s="176"/>
      <c r="PVR2" s="176"/>
      <c r="PVS2" s="176"/>
      <c r="PVT2" s="184"/>
      <c r="PVU2" s="176"/>
      <c r="PVV2" s="176"/>
      <c r="PVW2" s="176"/>
      <c r="PVX2" s="176"/>
      <c r="PVY2" s="176"/>
      <c r="PVZ2" s="176"/>
      <c r="PWA2" s="176"/>
      <c r="PWB2" s="176"/>
      <c r="PWC2" s="176"/>
      <c r="PWD2" s="176"/>
      <c r="PWE2" s="176"/>
      <c r="PWF2" s="176"/>
      <c r="PWG2" s="176"/>
      <c r="PWH2" s="176"/>
      <c r="PWI2" s="176"/>
      <c r="PWJ2" s="184"/>
      <c r="PWK2" s="176"/>
      <c r="PWL2" s="176"/>
      <c r="PWM2" s="176"/>
      <c r="PWN2" s="176"/>
      <c r="PWO2" s="176"/>
      <c r="PWP2" s="176"/>
      <c r="PWQ2" s="176"/>
      <c r="PWR2" s="176"/>
      <c r="PWS2" s="176"/>
      <c r="PWT2" s="176"/>
      <c r="PWU2" s="176"/>
      <c r="PWV2" s="176"/>
      <c r="PWW2" s="176"/>
      <c r="PWX2" s="176"/>
      <c r="PWY2" s="176"/>
      <c r="PWZ2" s="184"/>
      <c r="PXA2" s="176"/>
      <c r="PXB2" s="176"/>
      <c r="PXC2" s="176"/>
      <c r="PXD2" s="176"/>
      <c r="PXE2" s="176"/>
      <c r="PXF2" s="176"/>
      <c r="PXG2" s="176"/>
      <c r="PXH2" s="176"/>
      <c r="PXI2" s="176"/>
      <c r="PXJ2" s="176"/>
      <c r="PXK2" s="176"/>
      <c r="PXL2" s="176"/>
      <c r="PXM2" s="176"/>
      <c r="PXN2" s="176"/>
      <c r="PXO2" s="176"/>
      <c r="PXP2" s="184"/>
      <c r="PXQ2" s="176"/>
      <c r="PXR2" s="176"/>
      <c r="PXS2" s="176"/>
      <c r="PXT2" s="176"/>
      <c r="PXU2" s="176"/>
      <c r="PXV2" s="176"/>
      <c r="PXW2" s="176"/>
      <c r="PXX2" s="176"/>
      <c r="PXY2" s="176"/>
      <c r="PXZ2" s="176"/>
      <c r="PYA2" s="176"/>
      <c r="PYB2" s="176"/>
      <c r="PYC2" s="176"/>
      <c r="PYD2" s="176"/>
      <c r="PYE2" s="176"/>
      <c r="PYF2" s="184"/>
      <c r="PYG2" s="176"/>
      <c r="PYH2" s="176"/>
      <c r="PYI2" s="176"/>
      <c r="PYJ2" s="176"/>
      <c r="PYK2" s="176"/>
      <c r="PYL2" s="176"/>
      <c r="PYM2" s="176"/>
      <c r="PYN2" s="176"/>
      <c r="PYO2" s="176"/>
      <c r="PYP2" s="176"/>
      <c r="PYQ2" s="176"/>
      <c r="PYR2" s="176"/>
      <c r="PYS2" s="176"/>
      <c r="PYT2" s="176"/>
      <c r="PYU2" s="176"/>
      <c r="PYV2" s="184"/>
      <c r="PYW2" s="176"/>
      <c r="PYX2" s="176"/>
      <c r="PYY2" s="176"/>
      <c r="PYZ2" s="176"/>
      <c r="PZA2" s="176"/>
      <c r="PZB2" s="176"/>
      <c r="PZC2" s="176"/>
      <c r="PZD2" s="176"/>
      <c r="PZE2" s="176"/>
      <c r="PZF2" s="176"/>
      <c r="PZG2" s="176"/>
      <c r="PZH2" s="176"/>
      <c r="PZI2" s="176"/>
      <c r="PZJ2" s="176"/>
      <c r="PZK2" s="176"/>
      <c r="PZL2" s="184"/>
      <c r="PZM2" s="176"/>
      <c r="PZN2" s="176"/>
      <c r="PZO2" s="176"/>
      <c r="PZP2" s="176"/>
      <c r="PZQ2" s="176"/>
      <c r="PZR2" s="176"/>
      <c r="PZS2" s="176"/>
      <c r="PZT2" s="176"/>
      <c r="PZU2" s="176"/>
      <c r="PZV2" s="176"/>
      <c r="PZW2" s="176"/>
      <c r="PZX2" s="176"/>
      <c r="PZY2" s="176"/>
      <c r="PZZ2" s="176"/>
      <c r="QAA2" s="176"/>
      <c r="QAB2" s="184"/>
      <c r="QAC2" s="176"/>
      <c r="QAD2" s="176"/>
      <c r="QAE2" s="176"/>
      <c r="QAF2" s="176"/>
      <c r="QAG2" s="176"/>
      <c r="QAH2" s="176"/>
      <c r="QAI2" s="176"/>
      <c r="QAJ2" s="176"/>
      <c r="QAK2" s="176"/>
      <c r="QAL2" s="176"/>
      <c r="QAM2" s="176"/>
      <c r="QAN2" s="176"/>
      <c r="QAO2" s="176"/>
      <c r="QAP2" s="176"/>
      <c r="QAQ2" s="176"/>
      <c r="QAR2" s="184"/>
      <c r="QAS2" s="176"/>
      <c r="QAT2" s="176"/>
      <c r="QAU2" s="176"/>
      <c r="QAV2" s="176"/>
      <c r="QAW2" s="176"/>
      <c r="QAX2" s="176"/>
      <c r="QAY2" s="176"/>
      <c r="QAZ2" s="176"/>
      <c r="QBA2" s="176"/>
      <c r="QBB2" s="176"/>
      <c r="QBC2" s="176"/>
      <c r="QBD2" s="176"/>
      <c r="QBE2" s="176"/>
      <c r="QBF2" s="176"/>
      <c r="QBG2" s="176"/>
      <c r="QBH2" s="184"/>
      <c r="QBI2" s="176"/>
      <c r="QBJ2" s="176"/>
      <c r="QBK2" s="176"/>
      <c r="QBL2" s="176"/>
      <c r="QBM2" s="176"/>
      <c r="QBN2" s="176"/>
      <c r="QBO2" s="176"/>
      <c r="QBP2" s="176"/>
      <c r="QBQ2" s="176"/>
      <c r="QBR2" s="176"/>
      <c r="QBS2" s="176"/>
      <c r="QBT2" s="176"/>
      <c r="QBU2" s="176"/>
      <c r="QBV2" s="176"/>
      <c r="QBW2" s="176"/>
      <c r="QBX2" s="184"/>
      <c r="QBY2" s="176"/>
      <c r="QBZ2" s="176"/>
      <c r="QCA2" s="176"/>
      <c r="QCB2" s="176"/>
      <c r="QCC2" s="176"/>
      <c r="QCD2" s="176"/>
      <c r="QCE2" s="176"/>
      <c r="QCF2" s="176"/>
      <c r="QCG2" s="176"/>
      <c r="QCH2" s="176"/>
      <c r="QCI2" s="176"/>
      <c r="QCJ2" s="176"/>
      <c r="QCK2" s="176"/>
      <c r="QCL2" s="176"/>
      <c r="QCM2" s="176"/>
      <c r="QCN2" s="184"/>
      <c r="QCO2" s="176"/>
      <c r="QCP2" s="176"/>
      <c r="QCQ2" s="176"/>
      <c r="QCR2" s="176"/>
      <c r="QCS2" s="176"/>
      <c r="QCT2" s="176"/>
      <c r="QCU2" s="176"/>
      <c r="QCV2" s="176"/>
      <c r="QCW2" s="176"/>
      <c r="QCX2" s="176"/>
      <c r="QCY2" s="176"/>
      <c r="QCZ2" s="176"/>
      <c r="QDA2" s="176"/>
      <c r="QDB2" s="176"/>
      <c r="QDC2" s="176"/>
      <c r="QDD2" s="184"/>
      <c r="QDE2" s="176"/>
      <c r="QDF2" s="176"/>
      <c r="QDG2" s="176"/>
      <c r="QDH2" s="176"/>
      <c r="QDI2" s="176"/>
      <c r="QDJ2" s="176"/>
      <c r="QDK2" s="176"/>
      <c r="QDL2" s="176"/>
      <c r="QDM2" s="176"/>
      <c r="QDN2" s="176"/>
      <c r="QDO2" s="176"/>
      <c r="QDP2" s="176"/>
      <c r="QDQ2" s="176"/>
      <c r="QDR2" s="176"/>
      <c r="QDS2" s="176"/>
      <c r="QDT2" s="184"/>
      <c r="QDU2" s="176"/>
      <c r="QDV2" s="176"/>
      <c r="QDW2" s="176"/>
      <c r="QDX2" s="176"/>
      <c r="QDY2" s="176"/>
      <c r="QDZ2" s="176"/>
      <c r="QEA2" s="176"/>
      <c r="QEB2" s="176"/>
      <c r="QEC2" s="176"/>
      <c r="QED2" s="176"/>
      <c r="QEE2" s="176"/>
      <c r="QEF2" s="176"/>
      <c r="QEG2" s="176"/>
      <c r="QEH2" s="176"/>
      <c r="QEI2" s="176"/>
      <c r="QEJ2" s="184"/>
      <c r="QEK2" s="176"/>
      <c r="QEL2" s="176"/>
      <c r="QEM2" s="176"/>
      <c r="QEN2" s="176"/>
      <c r="QEO2" s="176"/>
      <c r="QEP2" s="176"/>
      <c r="QEQ2" s="176"/>
      <c r="QER2" s="176"/>
      <c r="QES2" s="176"/>
      <c r="QET2" s="176"/>
      <c r="QEU2" s="176"/>
      <c r="QEV2" s="176"/>
      <c r="QEW2" s="176"/>
      <c r="QEX2" s="176"/>
      <c r="QEY2" s="176"/>
      <c r="QEZ2" s="184"/>
      <c r="QFA2" s="176"/>
      <c r="QFB2" s="176"/>
      <c r="QFC2" s="176"/>
      <c r="QFD2" s="176"/>
      <c r="QFE2" s="176"/>
      <c r="QFF2" s="176"/>
      <c r="QFG2" s="176"/>
      <c r="QFH2" s="176"/>
      <c r="QFI2" s="176"/>
      <c r="QFJ2" s="176"/>
      <c r="QFK2" s="176"/>
      <c r="QFL2" s="176"/>
      <c r="QFM2" s="176"/>
      <c r="QFN2" s="176"/>
      <c r="QFO2" s="176"/>
      <c r="QFP2" s="184"/>
      <c r="QFQ2" s="176"/>
      <c r="QFR2" s="176"/>
      <c r="QFS2" s="176"/>
      <c r="QFT2" s="176"/>
      <c r="QFU2" s="176"/>
      <c r="QFV2" s="176"/>
      <c r="QFW2" s="176"/>
      <c r="QFX2" s="176"/>
      <c r="QFY2" s="176"/>
      <c r="QFZ2" s="176"/>
      <c r="QGA2" s="176"/>
      <c r="QGB2" s="176"/>
      <c r="QGC2" s="176"/>
      <c r="QGD2" s="176"/>
      <c r="QGE2" s="176"/>
      <c r="QGF2" s="184"/>
      <c r="QGG2" s="176"/>
      <c r="QGH2" s="176"/>
      <c r="QGI2" s="176"/>
      <c r="QGJ2" s="176"/>
      <c r="QGK2" s="176"/>
      <c r="QGL2" s="176"/>
      <c r="QGM2" s="176"/>
      <c r="QGN2" s="176"/>
      <c r="QGO2" s="176"/>
      <c r="QGP2" s="176"/>
      <c r="QGQ2" s="176"/>
      <c r="QGR2" s="176"/>
      <c r="QGS2" s="176"/>
      <c r="QGT2" s="176"/>
      <c r="QGU2" s="176"/>
      <c r="QGV2" s="184"/>
      <c r="QGW2" s="176"/>
      <c r="QGX2" s="176"/>
      <c r="QGY2" s="176"/>
      <c r="QGZ2" s="176"/>
      <c r="QHA2" s="176"/>
      <c r="QHB2" s="176"/>
      <c r="QHC2" s="176"/>
      <c r="QHD2" s="176"/>
      <c r="QHE2" s="176"/>
      <c r="QHF2" s="176"/>
      <c r="QHG2" s="176"/>
      <c r="QHH2" s="176"/>
      <c r="QHI2" s="176"/>
      <c r="QHJ2" s="176"/>
      <c r="QHK2" s="176"/>
      <c r="QHL2" s="184"/>
      <c r="QHM2" s="176"/>
      <c r="QHN2" s="176"/>
      <c r="QHO2" s="176"/>
      <c r="QHP2" s="176"/>
      <c r="QHQ2" s="176"/>
      <c r="QHR2" s="176"/>
      <c r="QHS2" s="176"/>
      <c r="QHT2" s="176"/>
      <c r="QHU2" s="176"/>
      <c r="QHV2" s="176"/>
      <c r="QHW2" s="176"/>
      <c r="QHX2" s="176"/>
      <c r="QHY2" s="176"/>
      <c r="QHZ2" s="176"/>
      <c r="QIA2" s="176"/>
      <c r="QIB2" s="184"/>
      <c r="QIC2" s="176"/>
      <c r="QID2" s="176"/>
      <c r="QIE2" s="176"/>
      <c r="QIF2" s="176"/>
      <c r="QIG2" s="176"/>
      <c r="QIH2" s="176"/>
      <c r="QII2" s="176"/>
      <c r="QIJ2" s="176"/>
      <c r="QIK2" s="176"/>
      <c r="QIL2" s="176"/>
      <c r="QIM2" s="176"/>
      <c r="QIN2" s="176"/>
      <c r="QIO2" s="176"/>
      <c r="QIP2" s="176"/>
      <c r="QIQ2" s="176"/>
      <c r="QIR2" s="184"/>
      <c r="QIS2" s="176"/>
      <c r="QIT2" s="176"/>
      <c r="QIU2" s="176"/>
      <c r="QIV2" s="176"/>
      <c r="QIW2" s="176"/>
      <c r="QIX2" s="176"/>
      <c r="QIY2" s="176"/>
      <c r="QIZ2" s="176"/>
      <c r="QJA2" s="176"/>
      <c r="QJB2" s="176"/>
      <c r="QJC2" s="176"/>
      <c r="QJD2" s="176"/>
      <c r="QJE2" s="176"/>
      <c r="QJF2" s="176"/>
      <c r="QJG2" s="176"/>
      <c r="QJH2" s="184"/>
      <c r="QJI2" s="176"/>
      <c r="QJJ2" s="176"/>
      <c r="QJK2" s="176"/>
      <c r="QJL2" s="176"/>
      <c r="QJM2" s="176"/>
      <c r="QJN2" s="176"/>
      <c r="QJO2" s="176"/>
      <c r="QJP2" s="176"/>
      <c r="QJQ2" s="176"/>
      <c r="QJR2" s="176"/>
      <c r="QJS2" s="176"/>
      <c r="QJT2" s="176"/>
      <c r="QJU2" s="176"/>
      <c r="QJV2" s="176"/>
      <c r="QJW2" s="176"/>
      <c r="QJX2" s="184"/>
      <c r="QJY2" s="176"/>
      <c r="QJZ2" s="176"/>
      <c r="QKA2" s="176"/>
      <c r="QKB2" s="176"/>
      <c r="QKC2" s="176"/>
      <c r="QKD2" s="176"/>
      <c r="QKE2" s="176"/>
      <c r="QKF2" s="176"/>
      <c r="QKG2" s="176"/>
      <c r="QKH2" s="176"/>
      <c r="QKI2" s="176"/>
      <c r="QKJ2" s="176"/>
      <c r="QKK2" s="176"/>
      <c r="QKL2" s="176"/>
      <c r="QKM2" s="176"/>
      <c r="QKN2" s="184"/>
      <c r="QKO2" s="176"/>
      <c r="QKP2" s="176"/>
      <c r="QKQ2" s="176"/>
      <c r="QKR2" s="176"/>
      <c r="QKS2" s="176"/>
      <c r="QKT2" s="176"/>
      <c r="QKU2" s="176"/>
      <c r="QKV2" s="176"/>
      <c r="QKW2" s="176"/>
      <c r="QKX2" s="176"/>
      <c r="QKY2" s="176"/>
      <c r="QKZ2" s="176"/>
      <c r="QLA2" s="176"/>
      <c r="QLB2" s="176"/>
      <c r="QLC2" s="176"/>
      <c r="QLD2" s="184"/>
      <c r="QLE2" s="176"/>
      <c r="QLF2" s="176"/>
      <c r="QLG2" s="176"/>
      <c r="QLH2" s="176"/>
      <c r="QLI2" s="176"/>
      <c r="QLJ2" s="176"/>
      <c r="QLK2" s="176"/>
      <c r="QLL2" s="176"/>
      <c r="QLM2" s="176"/>
      <c r="QLN2" s="176"/>
      <c r="QLO2" s="176"/>
      <c r="QLP2" s="176"/>
      <c r="QLQ2" s="176"/>
      <c r="QLR2" s="176"/>
      <c r="QLS2" s="176"/>
      <c r="QLT2" s="184"/>
      <c r="QLU2" s="176"/>
      <c r="QLV2" s="176"/>
      <c r="QLW2" s="176"/>
      <c r="QLX2" s="176"/>
      <c r="QLY2" s="176"/>
      <c r="QLZ2" s="176"/>
      <c r="QMA2" s="176"/>
      <c r="QMB2" s="176"/>
      <c r="QMC2" s="176"/>
      <c r="QMD2" s="176"/>
      <c r="QME2" s="176"/>
      <c r="QMF2" s="176"/>
      <c r="QMG2" s="176"/>
      <c r="QMH2" s="176"/>
      <c r="QMI2" s="176"/>
      <c r="QMJ2" s="184"/>
      <c r="QMK2" s="176"/>
      <c r="QML2" s="176"/>
      <c r="QMM2" s="176"/>
      <c r="QMN2" s="176"/>
      <c r="QMO2" s="176"/>
      <c r="QMP2" s="176"/>
      <c r="QMQ2" s="176"/>
      <c r="QMR2" s="176"/>
      <c r="QMS2" s="176"/>
      <c r="QMT2" s="176"/>
      <c r="QMU2" s="176"/>
      <c r="QMV2" s="176"/>
      <c r="QMW2" s="176"/>
      <c r="QMX2" s="176"/>
      <c r="QMY2" s="176"/>
      <c r="QMZ2" s="184"/>
      <c r="QNA2" s="176"/>
      <c r="QNB2" s="176"/>
      <c r="QNC2" s="176"/>
      <c r="QND2" s="176"/>
      <c r="QNE2" s="176"/>
      <c r="QNF2" s="176"/>
      <c r="QNG2" s="176"/>
      <c r="QNH2" s="176"/>
      <c r="QNI2" s="176"/>
      <c r="QNJ2" s="176"/>
      <c r="QNK2" s="176"/>
      <c r="QNL2" s="176"/>
      <c r="QNM2" s="176"/>
      <c r="QNN2" s="176"/>
      <c r="QNO2" s="176"/>
      <c r="QNP2" s="184"/>
      <c r="QNQ2" s="176"/>
      <c r="QNR2" s="176"/>
      <c r="QNS2" s="176"/>
      <c r="QNT2" s="176"/>
      <c r="QNU2" s="176"/>
      <c r="QNV2" s="176"/>
      <c r="QNW2" s="176"/>
      <c r="QNX2" s="176"/>
      <c r="QNY2" s="176"/>
      <c r="QNZ2" s="176"/>
      <c r="QOA2" s="176"/>
      <c r="QOB2" s="176"/>
      <c r="QOC2" s="176"/>
      <c r="QOD2" s="176"/>
      <c r="QOE2" s="176"/>
      <c r="QOF2" s="184"/>
      <c r="QOG2" s="176"/>
      <c r="QOH2" s="176"/>
      <c r="QOI2" s="176"/>
      <c r="QOJ2" s="176"/>
      <c r="QOK2" s="176"/>
      <c r="QOL2" s="176"/>
      <c r="QOM2" s="176"/>
      <c r="QON2" s="176"/>
      <c r="QOO2" s="176"/>
      <c r="QOP2" s="176"/>
      <c r="QOQ2" s="176"/>
      <c r="QOR2" s="176"/>
      <c r="QOS2" s="176"/>
      <c r="QOT2" s="176"/>
      <c r="QOU2" s="176"/>
      <c r="QOV2" s="184"/>
      <c r="QOW2" s="176"/>
      <c r="QOX2" s="176"/>
      <c r="QOY2" s="176"/>
      <c r="QOZ2" s="176"/>
      <c r="QPA2" s="176"/>
      <c r="QPB2" s="176"/>
      <c r="QPC2" s="176"/>
      <c r="QPD2" s="176"/>
      <c r="QPE2" s="176"/>
      <c r="QPF2" s="176"/>
      <c r="QPG2" s="176"/>
      <c r="QPH2" s="176"/>
      <c r="QPI2" s="176"/>
      <c r="QPJ2" s="176"/>
      <c r="QPK2" s="176"/>
      <c r="QPL2" s="184"/>
      <c r="QPM2" s="176"/>
      <c r="QPN2" s="176"/>
      <c r="QPO2" s="176"/>
      <c r="QPP2" s="176"/>
      <c r="QPQ2" s="176"/>
      <c r="QPR2" s="176"/>
      <c r="QPS2" s="176"/>
      <c r="QPT2" s="176"/>
      <c r="QPU2" s="176"/>
      <c r="QPV2" s="176"/>
      <c r="QPW2" s="176"/>
      <c r="QPX2" s="176"/>
      <c r="QPY2" s="176"/>
      <c r="QPZ2" s="176"/>
      <c r="QQA2" s="176"/>
      <c r="QQB2" s="184"/>
      <c r="QQC2" s="176"/>
      <c r="QQD2" s="176"/>
      <c r="QQE2" s="176"/>
      <c r="QQF2" s="176"/>
      <c r="QQG2" s="176"/>
      <c r="QQH2" s="176"/>
      <c r="QQI2" s="176"/>
      <c r="QQJ2" s="176"/>
      <c r="QQK2" s="176"/>
      <c r="QQL2" s="176"/>
      <c r="QQM2" s="176"/>
      <c r="QQN2" s="176"/>
      <c r="QQO2" s="176"/>
      <c r="QQP2" s="176"/>
      <c r="QQQ2" s="176"/>
      <c r="QQR2" s="184"/>
      <c r="QQS2" s="176"/>
      <c r="QQT2" s="176"/>
      <c r="QQU2" s="176"/>
      <c r="QQV2" s="176"/>
      <c r="QQW2" s="176"/>
    </row>
    <row r="3" spans="1:11957" ht="18.399999999999999" customHeight="1">
      <c r="A3" s="162">
        <v>1</v>
      </c>
      <c r="B3" s="163"/>
      <c r="C3" s="188" t="s">
        <v>62</v>
      </c>
      <c r="D3" s="163" t="s">
        <v>787</v>
      </c>
      <c r="E3" s="189" t="s">
        <v>788</v>
      </c>
      <c r="F3" s="190" t="s">
        <v>63</v>
      </c>
      <c r="G3" s="164">
        <f>IFERROR(VLOOKUP(C3,'BANK INF DECEMBER 2022'!C3:H164,6,FALSE),)</f>
        <v>26</v>
      </c>
      <c r="H3" s="164">
        <f>IFERROR(VLOOKUP(C3,'BANK INF DECEMBER 2022'!C3:I164,7,FALSE),)</f>
        <v>13600</v>
      </c>
      <c r="I3" s="164">
        <f>IFERROR(VLOOKUP(C3,'BANK INF DECEMBER 2022'!C3:J164,8,FALSE),)</f>
        <v>353600</v>
      </c>
      <c r="J3" s="164">
        <f>IFERROR(VLOOKUP(C3,'BANK INF DECEMBER 2022'!C3:L164,10,FALSE),)</f>
        <v>506385.09</v>
      </c>
      <c r="K3" s="164">
        <f>IFERROR(VLOOKUP(C3,'BANK INF DECEMBER 2022'!C3:M164,11,FALSE),)</f>
        <v>455746.58</v>
      </c>
      <c r="L3" s="164">
        <f>IFERROR(VLOOKUP(C3,'BANK INF DECEMBER 2022'!C3:N164,12,FALSE),)</f>
        <v>14859.726400000001</v>
      </c>
      <c r="M3" s="164">
        <f>IFERROR(VLOOKUP(C3,'BANK INF DECEMBER 2022'!C3:O164,13,FALSE),)</f>
        <v>50638.51</v>
      </c>
      <c r="N3" s="164">
        <f>IFERROR(VLOOKUP(C3,'BANK INF DECEMBER 2022'!C3:P93,14,FALSE),)</f>
        <v>100000</v>
      </c>
      <c r="O3" s="164">
        <f t="shared" ref="O3:O8" si="0">L3+M3+N3</f>
        <v>165498.23639999999</v>
      </c>
      <c r="P3" s="164">
        <f>IFERROR(VLOOKUP(C3,'BANK INF DECEMBER 2022'!C3:R234,16,FALSE),)</f>
        <v>0</v>
      </c>
      <c r="Q3" s="164">
        <f t="shared" ref="Q3:Q8" si="1">J3-O3+P3</f>
        <v>340886.85360000003</v>
      </c>
      <c r="R3" s="164">
        <f>IFERROR(VLOOKUP(C3,'BANK INF DECEMBER 2022'!C3:T164,18,FALSE),)</f>
        <v>20255.400000000001</v>
      </c>
      <c r="S3" s="164">
        <f>IFERROR(VLOOKUP(C3,'BANK INF DECEMBER 2022'!C3:U93,19,FALSE),)</f>
        <v>50638.51</v>
      </c>
      <c r="T3" s="164">
        <f>IFERROR(VLOOKUP(C3,'BANK INF DECEMBER 2022'!C3:V93,20,FALSE),)</f>
        <v>2531.9299999999998</v>
      </c>
      <c r="U3" s="164">
        <f t="shared" ref="U3:U8" si="2">SUM(R3:T3)</f>
        <v>73425.84</v>
      </c>
      <c r="V3" s="164">
        <f t="shared" ref="V3:V8" si="3">J3+U3</f>
        <v>579810.93000000005</v>
      </c>
    </row>
    <row r="4" spans="1:11957" ht="18.399999999999999" customHeight="1">
      <c r="A4" s="162">
        <v>2</v>
      </c>
      <c r="B4" s="163"/>
      <c r="C4" s="188" t="s">
        <v>64</v>
      </c>
      <c r="D4" s="163" t="s">
        <v>787</v>
      </c>
      <c r="E4" s="189" t="s">
        <v>791</v>
      </c>
      <c r="F4" s="190" t="s">
        <v>65</v>
      </c>
      <c r="G4" s="164">
        <f>IFERROR(VLOOKUP(C4,'BANK INF DECEMBER 2022'!C4:H165,6,FALSE),)</f>
        <v>26</v>
      </c>
      <c r="H4" s="164">
        <f>IFERROR(VLOOKUP(C4,'BANK INF DECEMBER 2022'!C4:I165,7,FALSE),)</f>
        <v>13600</v>
      </c>
      <c r="I4" s="164">
        <f>IFERROR(VLOOKUP(C4,'BANK INF DECEMBER 2022'!C4:J165,8,FALSE),)</f>
        <v>353600</v>
      </c>
      <c r="J4" s="164">
        <f>IFERROR(VLOOKUP(C4,'BANK INF DECEMBER 2022'!C4:L165,10,FALSE),)</f>
        <v>483263.31</v>
      </c>
      <c r="K4" s="164">
        <f>IFERROR(VLOOKUP(C4,'BANK INF DECEMBER 2022'!C4:M165,11,FALSE),)</f>
        <v>434936.98</v>
      </c>
      <c r="L4" s="164">
        <f>IFERROR(VLOOKUP(C4,'BANK INF DECEMBER 2022'!C4:N165,12,FALSE),)</f>
        <v>13194.9584</v>
      </c>
      <c r="M4" s="164">
        <f>IFERROR(VLOOKUP(C4,'BANK INF DECEMBER 2022'!C4:O165,13,FALSE),)</f>
        <v>48326.33</v>
      </c>
      <c r="N4" s="164">
        <f>IFERROR(VLOOKUP(C4,'BANK INF DECEMBER 2022'!C4:P94,14,FALSE),)</f>
        <v>100000</v>
      </c>
      <c r="O4" s="164">
        <f t="shared" si="0"/>
        <v>161521.28840000002</v>
      </c>
      <c r="P4" s="164">
        <f>IFERROR(VLOOKUP(C4,'BANK INF DECEMBER 2022'!C4:R485,16,FALSE),)</f>
        <v>0</v>
      </c>
      <c r="Q4" s="164">
        <f t="shared" si="1"/>
        <v>321742.02159999998</v>
      </c>
      <c r="R4" s="164">
        <f>IFERROR(VLOOKUP(C4,'BANK INF DECEMBER 2022'!C4:T165,18,FALSE),)</f>
        <v>19330.53</v>
      </c>
      <c r="S4" s="164">
        <f>IFERROR(VLOOKUP(C4,'BANK INF DECEMBER 2022'!C4:U94,19,FALSE),)</f>
        <v>48326.33</v>
      </c>
      <c r="T4" s="164">
        <f>IFERROR(VLOOKUP(C4,'BANK INF DECEMBER 2022'!C4:V94,20,FALSE),)</f>
        <v>2416.3200000000002</v>
      </c>
      <c r="U4" s="164">
        <f t="shared" si="2"/>
        <v>70073.180000000008</v>
      </c>
      <c r="V4" s="164">
        <f t="shared" si="3"/>
        <v>553336.49</v>
      </c>
    </row>
    <row r="5" spans="1:11957" ht="18.399999999999999" customHeight="1">
      <c r="A5" s="162">
        <v>3</v>
      </c>
      <c r="B5" s="163"/>
      <c r="C5" s="188" t="s">
        <v>66</v>
      </c>
      <c r="D5" s="163" t="s">
        <v>787</v>
      </c>
      <c r="E5" s="163" t="s">
        <v>794</v>
      </c>
      <c r="F5" s="190" t="s">
        <v>63</v>
      </c>
      <c r="G5" s="164">
        <f>IFERROR(VLOOKUP(C5,'BANK INF DECEMBER 2022'!C5:H166,6,FALSE),)</f>
        <v>25</v>
      </c>
      <c r="H5" s="164">
        <f>IFERROR(VLOOKUP(C5,'BANK INF DECEMBER 2022'!C5:I166,7,FALSE),)</f>
        <v>13600</v>
      </c>
      <c r="I5" s="164">
        <f>IFERROR(VLOOKUP(C5,'BANK INF DECEMBER 2022'!C5:J166,8,FALSE),)</f>
        <v>353600</v>
      </c>
      <c r="J5" s="164">
        <f>IFERROR(VLOOKUP(C5,'BANK INF DECEMBER 2022'!C5:L166,10,FALSE),)</f>
        <v>506839.5</v>
      </c>
      <c r="K5" s="164">
        <f>IFERROR(VLOOKUP(C5,'BANK INF DECEMBER 2022'!C5:M166,11,FALSE),)</f>
        <v>456155.55</v>
      </c>
      <c r="L5" s="164">
        <f>IFERROR(VLOOKUP(C5,'BANK INF DECEMBER 2022'!C5:N166,12,FALSE),)</f>
        <v>14892.444</v>
      </c>
      <c r="M5" s="164">
        <f>IFERROR(VLOOKUP(C5,'BANK INF DECEMBER 2022'!C5:O166,13,FALSE),)</f>
        <v>50683.95</v>
      </c>
      <c r="N5" s="164">
        <f>IFERROR(VLOOKUP(C5,'BANK INF DECEMBER 2022'!C5:P95,14,FALSE),)</f>
        <v>100000</v>
      </c>
      <c r="O5" s="164">
        <f t="shared" si="0"/>
        <v>165576.394</v>
      </c>
      <c r="P5" s="164">
        <f>IFERROR(VLOOKUP(C5,'BANK INF DECEMBER 2022'!C5:R485,16,FALSE),)</f>
        <v>0</v>
      </c>
      <c r="Q5" s="164">
        <f t="shared" si="1"/>
        <v>341263.10600000003</v>
      </c>
      <c r="R5" s="164">
        <f>IFERROR(VLOOKUP(C5,'BANK INF DECEMBER 2022'!C5:T166,18,FALSE),)</f>
        <v>20273.580000000002</v>
      </c>
      <c r="S5" s="164">
        <f>IFERROR(VLOOKUP(C5,'BANK INF DECEMBER 2022'!C5:U95,19,FALSE),)</f>
        <v>50683.95</v>
      </c>
      <c r="T5" s="164">
        <f>IFERROR(VLOOKUP(C5,'BANK INF DECEMBER 2022'!C5:V95,20,FALSE),)</f>
        <v>2534.1999999999998</v>
      </c>
      <c r="U5" s="164">
        <f t="shared" si="2"/>
        <v>73491.73</v>
      </c>
      <c r="V5" s="164">
        <f t="shared" si="3"/>
        <v>580331.23</v>
      </c>
    </row>
    <row r="6" spans="1:11957" ht="18.399999999999999" customHeight="1">
      <c r="A6" s="162">
        <v>4</v>
      </c>
      <c r="B6" s="163"/>
      <c r="C6" s="188" t="s">
        <v>236</v>
      </c>
      <c r="D6" s="163" t="s">
        <v>787</v>
      </c>
      <c r="E6" s="163" t="s">
        <v>902</v>
      </c>
      <c r="F6" s="190" t="s">
        <v>237</v>
      </c>
      <c r="G6" s="164">
        <f>IFERROR(VLOOKUP(C6,'BANK INF DECEMBER 2022'!C6:H167,6,FALSE),)</f>
        <v>25</v>
      </c>
      <c r="H6" s="164">
        <f>IFERROR(VLOOKUP(C6,'BANK INF DECEMBER 2022'!C6:I167,7,FALSE),)</f>
        <v>27692.31</v>
      </c>
      <c r="I6" s="164">
        <f>IFERROR(VLOOKUP(C6,'BANK INF DECEMBER 2022'!C6:J167,8,FALSE),)</f>
        <v>720000</v>
      </c>
      <c r="J6" s="164">
        <f>IFERROR(VLOOKUP(C6,'BANK INF DECEMBER 2022'!C6:L167,10,FALSE),)</f>
        <v>1314509.46</v>
      </c>
      <c r="K6" s="164">
        <f>IFERROR(VLOOKUP(C6,'BANK INF DECEMBER 2022'!C6:M167,11,FALSE),)</f>
        <v>1183058.51</v>
      </c>
      <c r="L6" s="164">
        <f>IFERROR(VLOOKUP(C6,'BANK INF DECEMBER 2022'!C6:N167,12,FALSE),)</f>
        <v>182917.55300000001</v>
      </c>
      <c r="M6" s="164">
        <f>IFERROR(VLOOKUP(C6,'BANK INF DECEMBER 2022'!C6:O167,13,FALSE),)</f>
        <v>131450.95000000001</v>
      </c>
      <c r="N6" s="164">
        <f>IFERROR(VLOOKUP(C6,'BANK INF DECEMBER 2022'!C6:P95,14,FALSE),)</f>
        <v>100000</v>
      </c>
      <c r="O6" s="164">
        <f t="shared" si="0"/>
        <v>414368.50300000003</v>
      </c>
      <c r="P6" s="164">
        <f>IFERROR(VLOOKUP(C6,'BANK INF DECEMBER 2022'!C6:R522,16,FALSE),)</f>
        <v>0</v>
      </c>
      <c r="Q6" s="164">
        <f t="shared" si="1"/>
        <v>900140.95699999994</v>
      </c>
      <c r="R6" s="164">
        <f>IFERROR(VLOOKUP(C6,'BANK INF DECEMBER 2022'!C6:T167,18,FALSE),)</f>
        <v>52580.38</v>
      </c>
      <c r="S6" s="164">
        <f>IFERROR(VLOOKUP(C6,'BANK INF DECEMBER 2022'!C6:U95,19,FALSE),)</f>
        <v>131450.95000000001</v>
      </c>
      <c r="T6" s="164">
        <f>IFERROR(VLOOKUP(C6,'BANK INF DECEMBER 2022'!C6:V95,20,FALSE),)</f>
        <v>6572.55</v>
      </c>
      <c r="U6" s="164">
        <f t="shared" si="2"/>
        <v>190603.88</v>
      </c>
      <c r="V6" s="164">
        <f t="shared" si="3"/>
        <v>1505113.3399999999</v>
      </c>
    </row>
    <row r="7" spans="1:11957" ht="18.399999999999999" customHeight="1">
      <c r="A7" s="162">
        <v>5</v>
      </c>
      <c r="B7" s="163"/>
      <c r="C7" s="188" t="s">
        <v>279</v>
      </c>
      <c r="D7" s="163" t="s">
        <v>787</v>
      </c>
      <c r="E7" s="163" t="s">
        <v>998</v>
      </c>
      <c r="F7" s="190" t="s">
        <v>237</v>
      </c>
      <c r="G7" s="164">
        <f>IFERROR(VLOOKUP(C7,'BANK INF DECEMBER 2022'!C7:H167,6,FALSE),)</f>
        <v>25</v>
      </c>
      <c r="H7" s="164">
        <f>IFERROR(VLOOKUP(C7,'BANK INF DECEMBER 2022'!C7:I167,7,FALSE),)</f>
        <v>27692.31</v>
      </c>
      <c r="I7" s="164">
        <f>IFERROR(VLOOKUP(C7,'BANK INF DECEMBER 2022'!C7:J167,8,FALSE),)</f>
        <v>720000</v>
      </c>
      <c r="J7" s="164">
        <f>IFERROR(VLOOKUP(C7,'BANK INF DECEMBER 2022'!C7:L167,10,FALSE),)</f>
        <v>1247673.55</v>
      </c>
      <c r="K7" s="164">
        <f>IFERROR(VLOOKUP(C7,'BANK INF DECEMBER 2022'!C7:M167,11,FALSE),)</f>
        <v>1122906.19</v>
      </c>
      <c r="L7" s="164">
        <f>IFERROR(VLOOKUP(C7,'BANK INF DECEMBER 2022'!C7:N167,12,FALSE),)</f>
        <v>164871.85699999999</v>
      </c>
      <c r="M7" s="164">
        <f>IFERROR(VLOOKUP(C7,'BANK INF DECEMBER 2022'!C7:O167,13,FALSE),)</f>
        <v>124767.36</v>
      </c>
      <c r="N7" s="164">
        <f>IFERROR(VLOOKUP(C7,'BANK INF DECEMBER 2022'!C7:P96,14,FALSE),)</f>
        <v>100000</v>
      </c>
      <c r="O7" s="164">
        <f t="shared" si="0"/>
        <v>389639.217</v>
      </c>
      <c r="P7" s="164">
        <v>0</v>
      </c>
      <c r="Q7" s="164">
        <f t="shared" si="1"/>
        <v>858034.3330000001</v>
      </c>
      <c r="R7" s="164">
        <f>IFERROR(VLOOKUP(C7,'BANK INF DECEMBER 2022'!C7:T167,18,FALSE),)</f>
        <v>49906.94</v>
      </c>
      <c r="S7" s="164">
        <f>IFERROR(VLOOKUP(C7,'BANK INF DECEMBER 2022'!C7:U96,19,FALSE),)</f>
        <v>124767.36</v>
      </c>
      <c r="T7" s="164">
        <f>IFERROR(VLOOKUP(C7,'BANK INF DECEMBER 2022'!C7:V96,20,FALSE),)</f>
        <v>6238.37</v>
      </c>
      <c r="U7" s="164">
        <f t="shared" si="2"/>
        <v>180912.66999999998</v>
      </c>
      <c r="V7" s="164">
        <f t="shared" si="3"/>
        <v>1428586.22</v>
      </c>
    </row>
    <row r="8" spans="1:11957" ht="18.399999999999999" customHeight="1">
      <c r="A8" s="191">
        <v>6</v>
      </c>
      <c r="B8" s="163"/>
      <c r="C8" s="165" t="s">
        <v>444</v>
      </c>
      <c r="D8" s="163" t="s">
        <v>787</v>
      </c>
      <c r="E8" s="163" t="s">
        <v>1426</v>
      </c>
      <c r="F8" s="190" t="s">
        <v>68</v>
      </c>
      <c r="G8" s="164">
        <f>IFERROR(VLOOKUP(C8,'BANK INF DECEMBER 2022'!C3:H234,6,FALSE),)</f>
        <v>26</v>
      </c>
      <c r="H8" s="164">
        <f>IFERROR(VLOOKUP(C8,'BANK INF DECEMBER 2022'!C3:I234,7,FALSE),)</f>
        <v>12500</v>
      </c>
      <c r="I8" s="164">
        <f>IFERROR(VLOOKUP(C8,'BANK INF DECEMBER 2022'!C3:J234,8,FALSE),)</f>
        <v>325000</v>
      </c>
      <c r="J8" s="164">
        <f>IFERROR(VLOOKUP(C8,'BANK INF DECEMBER 2022'!C3:L234,10,FALSE),)</f>
        <v>412090.03</v>
      </c>
      <c r="K8" s="164">
        <f>IFERROR(VLOOKUP(C8,'BANK INF DECEMBER 2022'!C3:M234,11,FALSE),)</f>
        <v>370881.03</v>
      </c>
      <c r="L8" s="164">
        <f>IFERROR(VLOOKUP(C8,'BANK INF DECEMBER 2022'!C3:N234,12,FALSE),)</f>
        <v>8070.4824000000026</v>
      </c>
      <c r="M8" s="164">
        <f>IFERROR(VLOOKUP(C8,'BANK INF DECEMBER 2022'!C3:O234,13,FALSE),)</f>
        <v>41209</v>
      </c>
      <c r="N8" s="164">
        <f>IFERROR(VLOOKUP(C8,'BANK INF DECEMBER 2022'!C3:P234,14,FALSE),)</f>
        <v>100000</v>
      </c>
      <c r="O8" s="164">
        <f t="shared" si="0"/>
        <v>149279.48240000001</v>
      </c>
      <c r="P8" s="164">
        <f>IFERROR(VLOOKUP(C8,'BANK INF DECEMBER 2022'!C3:R234,16,FALSE),)</f>
        <v>0</v>
      </c>
      <c r="Q8" s="164">
        <f t="shared" si="1"/>
        <v>262810.54760000005</v>
      </c>
      <c r="R8" s="164">
        <f>IFERROR(VLOOKUP(C8,'BANK INF DECEMBER 2022'!C3:T234,18,FALSE),)</f>
        <v>16483.599999999999</v>
      </c>
      <c r="S8" s="164">
        <f>IFERROR(VLOOKUP(C8,'BANK INF DECEMBER 2022'!C3:U234,19,FALSE),)</f>
        <v>41209</v>
      </c>
      <c r="T8" s="164">
        <f>IFERROR(VLOOKUP(C8,'BANK INF DECEMBER 2022'!C3:V234,20,FALSE),)</f>
        <v>2060.4499999999998</v>
      </c>
      <c r="U8" s="164">
        <f t="shared" si="2"/>
        <v>59753.049999999996</v>
      </c>
      <c r="V8" s="164">
        <f t="shared" si="3"/>
        <v>471843.08</v>
      </c>
    </row>
    <row r="9" spans="1:11957" ht="17.5">
      <c r="A9" s="882" t="s">
        <v>75</v>
      </c>
      <c r="B9" s="883"/>
      <c r="C9" s="883"/>
      <c r="D9" s="883"/>
      <c r="E9" s="883"/>
      <c r="F9" s="883"/>
      <c r="G9" s="170">
        <f>SUM(G3:G8)</f>
        <v>153</v>
      </c>
      <c r="H9" s="170">
        <f t="shared" ref="H9:V9" si="4">SUM(H3:H8)</f>
        <v>108684.62</v>
      </c>
      <c r="I9" s="170">
        <f t="shared" si="4"/>
        <v>2825800</v>
      </c>
      <c r="J9" s="170">
        <f t="shared" si="4"/>
        <v>4470760.9400000004</v>
      </c>
      <c r="K9" s="170">
        <f t="shared" si="4"/>
        <v>4023684.84</v>
      </c>
      <c r="L9" s="170">
        <f t="shared" si="4"/>
        <v>398807.02119999996</v>
      </c>
      <c r="M9" s="170">
        <f t="shared" si="4"/>
        <v>447076.1</v>
      </c>
      <c r="N9" s="170">
        <f t="shared" si="4"/>
        <v>600000</v>
      </c>
      <c r="O9" s="170">
        <f t="shared" si="4"/>
        <v>1445883.1212000002</v>
      </c>
      <c r="P9" s="170">
        <f t="shared" si="4"/>
        <v>0</v>
      </c>
      <c r="Q9" s="170">
        <f t="shared" si="4"/>
        <v>3024877.8188000005</v>
      </c>
      <c r="R9" s="170">
        <f t="shared" si="4"/>
        <v>178830.43000000002</v>
      </c>
      <c r="S9" s="170">
        <f t="shared" si="4"/>
        <v>447076.1</v>
      </c>
      <c r="T9" s="170">
        <f t="shared" si="4"/>
        <v>22353.82</v>
      </c>
      <c r="U9" s="170">
        <f t="shared" si="4"/>
        <v>648260.35000000009</v>
      </c>
      <c r="V9" s="192">
        <f t="shared" si="4"/>
        <v>5119021.29</v>
      </c>
    </row>
    <row r="10" spans="1:11957">
      <c r="A10" s="105"/>
      <c r="G10" s="107"/>
      <c r="H10" s="107"/>
      <c r="I10" s="107"/>
      <c r="O10" s="91"/>
      <c r="P10" s="91"/>
    </row>
    <row r="11" spans="1:11957">
      <c r="A11" s="105"/>
      <c r="C11" s="85" t="s">
        <v>2175</v>
      </c>
      <c r="E11" s="85" t="s">
        <v>2159</v>
      </c>
      <c r="G11" s="91"/>
      <c r="H11" s="91"/>
      <c r="I11" s="174" t="s">
        <v>2160</v>
      </c>
      <c r="J11" s="91"/>
      <c r="Q11" s="91"/>
      <c r="R11" s="91"/>
      <c r="S11" s="91"/>
      <c r="T11" s="91"/>
      <c r="U11" s="91"/>
    </row>
    <row r="12" spans="1:11957">
      <c r="A12" s="106"/>
      <c r="B12" s="88"/>
      <c r="C12" s="89" t="s">
        <v>2176</v>
      </c>
      <c r="D12" s="88"/>
      <c r="E12" s="89" t="s">
        <v>2161</v>
      </c>
      <c r="F12" s="88"/>
      <c r="G12" s="88"/>
      <c r="H12" s="88"/>
      <c r="I12" s="89" t="s">
        <v>2162</v>
      </c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</row>
    <row r="16" spans="1:11957">
      <c r="C16" s="91"/>
      <c r="G16" s="91"/>
    </row>
    <row r="17" spans="3:20">
      <c r="C17" s="91"/>
    </row>
    <row r="19" spans="3:20" ht="17.5">
      <c r="Q19" s="91"/>
      <c r="R19" s="193"/>
    </row>
    <row r="20" spans="3:20">
      <c r="T20" s="91"/>
    </row>
  </sheetData>
  <mergeCells count="3">
    <mergeCell ref="L1:N1"/>
    <mergeCell ref="R1:U1"/>
    <mergeCell ref="A9:F9"/>
  </mergeCells>
  <pageMargins left="0.7" right="0.7" top="0.75" bottom="0.75" header="0.3" footer="0.3"/>
  <pageSetup paperSize="9" scale="37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QW25"/>
  <sheetViews>
    <sheetView workbookViewId="0">
      <pane xSplit="2" ySplit="2" topLeftCell="H9" activePane="bottomRight" state="frozen"/>
      <selection pane="topRight"/>
      <selection pane="bottomLeft"/>
      <selection pane="bottomRight" activeCell="P12" sqref="P12"/>
    </sheetView>
  </sheetViews>
  <sheetFormatPr defaultColWidth="7" defaultRowHeight="15"/>
  <cols>
    <col min="1" max="1" width="3.5" customWidth="1"/>
    <col min="2" max="2" width="8.75" customWidth="1"/>
    <col min="3" max="3" width="30.75" customWidth="1"/>
    <col min="4" max="4" width="10.58203125" customWidth="1"/>
    <col min="5" max="5" width="22.08203125" customWidth="1"/>
    <col min="6" max="6" width="25.25" customWidth="1"/>
    <col min="7" max="7" width="8.5" customWidth="1"/>
    <col min="8" max="8" width="11.75" customWidth="1"/>
    <col min="9" max="16" width="15" customWidth="1"/>
    <col min="17" max="17" width="17.08203125" customWidth="1"/>
    <col min="18" max="21" width="15" customWidth="1"/>
    <col min="22" max="22" width="27.75" customWidth="1"/>
    <col min="23" max="23" width="4.25" customWidth="1"/>
    <col min="24" max="24" width="14.25" customWidth="1"/>
    <col min="25" max="27" width="17.5" customWidth="1"/>
    <col min="28" max="28" width="10.58203125" customWidth="1"/>
    <col min="29" max="29" width="15.75" customWidth="1"/>
    <col min="30" max="30" width="30.08203125" customWidth="1"/>
    <col min="31" max="31" width="27.58203125" customWidth="1"/>
    <col min="32" max="32" width="21.08203125" customWidth="1"/>
    <col min="33" max="33" width="22.25" customWidth="1"/>
    <col min="34" max="34" width="18.75" customWidth="1"/>
    <col min="35" max="36" width="19" customWidth="1"/>
    <col min="37" max="37" width="19.08203125" customWidth="1"/>
    <col min="38" max="38" width="17.08203125" customWidth="1"/>
    <col min="39" max="40" width="7.75" hidden="1" customWidth="1"/>
    <col min="41" max="43" width="17.5" customWidth="1"/>
    <col min="44" max="44" width="10.58203125" customWidth="1"/>
    <col min="45" max="45" width="15.75" customWidth="1"/>
    <col min="46" max="46" width="30.08203125" customWidth="1"/>
    <col min="47" max="47" width="27.58203125" customWidth="1"/>
    <col min="48" max="48" width="21.08203125" customWidth="1"/>
    <col min="49" max="49" width="22.25" customWidth="1"/>
    <col min="50" max="50" width="18.75" customWidth="1"/>
    <col min="51" max="52" width="19" customWidth="1"/>
    <col min="53" max="53" width="19.08203125" customWidth="1"/>
    <col min="54" max="54" width="17.08203125" customWidth="1"/>
    <col min="55" max="56" width="7.75" hidden="1" customWidth="1"/>
    <col min="57" max="59" width="17.5" customWidth="1"/>
    <col min="60" max="60" width="10.58203125" customWidth="1"/>
    <col min="61" max="61" width="15.75" customWidth="1"/>
    <col min="62" max="62" width="30.08203125" customWidth="1"/>
    <col min="63" max="63" width="27.58203125" customWidth="1"/>
    <col min="64" max="64" width="21.08203125" customWidth="1"/>
    <col min="65" max="65" width="22.25" customWidth="1"/>
    <col min="66" max="66" width="18.75" customWidth="1"/>
    <col min="67" max="68" width="19" customWidth="1"/>
    <col min="69" max="69" width="19.08203125" customWidth="1"/>
    <col min="70" max="70" width="17.08203125" customWidth="1"/>
    <col min="71" max="72" width="7.75" hidden="1" customWidth="1"/>
    <col min="73" max="75" width="17.5" customWidth="1"/>
    <col min="76" max="76" width="10.58203125" customWidth="1"/>
    <col min="77" max="77" width="15.75" customWidth="1"/>
    <col min="78" max="78" width="30.08203125" customWidth="1"/>
    <col min="79" max="79" width="27.58203125" customWidth="1"/>
    <col min="80" max="80" width="21.08203125" customWidth="1"/>
    <col min="81" max="81" width="22.25" customWidth="1"/>
    <col min="82" max="82" width="18.75" customWidth="1"/>
    <col min="83" max="84" width="19" customWidth="1"/>
    <col min="85" max="85" width="19.08203125" customWidth="1"/>
    <col min="86" max="86" width="17.08203125" customWidth="1"/>
    <col min="87" max="88" width="7.75" hidden="1" customWidth="1"/>
    <col min="89" max="91" width="17.5" customWidth="1"/>
    <col min="92" max="92" width="10.58203125" customWidth="1"/>
    <col min="93" max="93" width="15.75" customWidth="1"/>
    <col min="94" max="94" width="30.08203125" customWidth="1"/>
    <col min="95" max="95" width="27.58203125" customWidth="1"/>
    <col min="96" max="96" width="21.08203125" customWidth="1"/>
    <col min="97" max="97" width="22.25" customWidth="1"/>
    <col min="98" max="98" width="18.75" customWidth="1"/>
    <col min="99" max="100" width="19" customWidth="1"/>
    <col min="101" max="101" width="19.08203125" customWidth="1"/>
    <col min="102" max="102" width="17.08203125" customWidth="1"/>
    <col min="103" max="104" width="7.75" hidden="1" customWidth="1"/>
    <col min="105" max="107" width="17.5" customWidth="1"/>
    <col min="108" max="108" width="10.58203125" customWidth="1"/>
    <col min="109" max="109" width="15.75" customWidth="1"/>
    <col min="110" max="110" width="30.08203125" customWidth="1"/>
    <col min="111" max="111" width="27.58203125" customWidth="1"/>
    <col min="112" max="112" width="21.08203125" customWidth="1"/>
    <col min="113" max="113" width="22.25" customWidth="1"/>
    <col min="114" max="114" width="18.75" customWidth="1"/>
    <col min="115" max="116" width="19" customWidth="1"/>
    <col min="117" max="117" width="19.08203125" customWidth="1"/>
    <col min="118" max="118" width="17.08203125" customWidth="1"/>
    <col min="119" max="120" width="7.75" hidden="1" customWidth="1"/>
    <col min="121" max="123" width="17.5" customWidth="1"/>
    <col min="124" max="124" width="10.58203125" customWidth="1"/>
    <col min="125" max="125" width="15.75" customWidth="1"/>
    <col min="126" max="126" width="30.08203125" customWidth="1"/>
    <col min="127" max="127" width="27.58203125" customWidth="1"/>
    <col min="128" max="128" width="21.08203125" customWidth="1"/>
    <col min="129" max="129" width="22.25" customWidth="1"/>
    <col min="130" max="130" width="18.75" customWidth="1"/>
    <col min="131" max="132" width="19" customWidth="1"/>
    <col min="133" max="133" width="19.08203125" customWidth="1"/>
    <col min="134" max="134" width="17.08203125" customWidth="1"/>
    <col min="135" max="136" width="7.75" hidden="1" customWidth="1"/>
    <col min="137" max="139" width="17.5" customWidth="1"/>
    <col min="140" max="140" width="10.58203125" customWidth="1"/>
    <col min="141" max="141" width="15.75" customWidth="1"/>
    <col min="142" max="142" width="30.08203125" customWidth="1"/>
    <col min="143" max="143" width="27.58203125" customWidth="1"/>
    <col min="144" max="144" width="21.08203125" customWidth="1"/>
    <col min="145" max="145" width="22.25" customWidth="1"/>
    <col min="146" max="146" width="18.75" customWidth="1"/>
    <col min="147" max="148" width="19" customWidth="1"/>
    <col min="149" max="149" width="19.08203125" customWidth="1"/>
    <col min="150" max="150" width="17.08203125" customWidth="1"/>
    <col min="151" max="152" width="7.75" hidden="1" customWidth="1"/>
    <col min="153" max="155" width="17.5" customWidth="1"/>
    <col min="156" max="156" width="10.58203125" customWidth="1"/>
    <col min="157" max="157" width="15.75" customWidth="1"/>
    <col min="158" max="158" width="30.08203125" customWidth="1"/>
    <col min="159" max="159" width="27.58203125" customWidth="1"/>
    <col min="160" max="160" width="21.08203125" customWidth="1"/>
    <col min="161" max="161" width="22.25" customWidth="1"/>
    <col min="162" max="162" width="18.75" customWidth="1"/>
    <col min="163" max="164" width="19" customWidth="1"/>
    <col min="165" max="165" width="19.08203125" customWidth="1"/>
    <col min="166" max="166" width="17.08203125" customWidth="1"/>
    <col min="167" max="168" width="7.75" hidden="1" customWidth="1"/>
    <col min="169" max="171" width="17.5" customWidth="1"/>
    <col min="172" max="172" width="10.58203125" customWidth="1"/>
    <col min="173" max="173" width="15.75" customWidth="1"/>
    <col min="174" max="174" width="30.08203125" customWidth="1"/>
    <col min="175" max="175" width="27.58203125" customWidth="1"/>
    <col min="176" max="176" width="21.08203125" customWidth="1"/>
    <col min="177" max="177" width="22.25" customWidth="1"/>
    <col min="178" max="178" width="18.75" customWidth="1"/>
    <col min="179" max="180" width="19" customWidth="1"/>
    <col min="181" max="181" width="19.08203125" customWidth="1"/>
    <col min="182" max="182" width="17.08203125" customWidth="1"/>
    <col min="183" max="184" width="7.75" hidden="1" customWidth="1"/>
    <col min="185" max="187" width="17.5" customWidth="1"/>
    <col min="188" max="188" width="10.58203125" customWidth="1"/>
    <col min="189" max="189" width="15.75" customWidth="1"/>
    <col min="190" max="190" width="30.08203125" customWidth="1"/>
    <col min="191" max="191" width="27.58203125" customWidth="1"/>
    <col min="192" max="192" width="21.08203125" customWidth="1"/>
    <col min="193" max="193" width="22.25" customWidth="1"/>
    <col min="194" max="194" width="18.75" customWidth="1"/>
    <col min="195" max="196" width="19" customWidth="1"/>
    <col min="197" max="197" width="19.08203125" customWidth="1"/>
    <col min="198" max="198" width="17.08203125" customWidth="1"/>
    <col min="199" max="200" width="7.75" hidden="1" customWidth="1"/>
    <col min="201" max="203" width="17.5" customWidth="1"/>
    <col min="204" max="204" width="10.58203125" customWidth="1"/>
    <col min="205" max="205" width="15.75" customWidth="1"/>
    <col min="206" max="206" width="30.08203125" customWidth="1"/>
    <col min="207" max="207" width="27.58203125" customWidth="1"/>
    <col min="208" max="208" width="21.08203125" customWidth="1"/>
    <col min="209" max="209" width="22.25" customWidth="1"/>
    <col min="210" max="210" width="18.75" customWidth="1"/>
    <col min="211" max="212" width="19" customWidth="1"/>
    <col min="213" max="213" width="19.08203125" customWidth="1"/>
    <col min="214" max="214" width="17.08203125" customWidth="1"/>
    <col min="215" max="216" width="7.75" hidden="1" customWidth="1"/>
    <col min="217" max="219" width="17.5" customWidth="1"/>
    <col min="220" max="220" width="10.58203125" customWidth="1"/>
    <col min="221" max="221" width="15.75" customWidth="1"/>
    <col min="222" max="222" width="30.08203125" customWidth="1"/>
    <col min="223" max="223" width="27.58203125" customWidth="1"/>
    <col min="224" max="224" width="21.08203125" customWidth="1"/>
    <col min="225" max="225" width="22.25" customWidth="1"/>
    <col min="226" max="226" width="18.75" customWidth="1"/>
    <col min="227" max="228" width="19" customWidth="1"/>
    <col min="229" max="229" width="19.08203125" customWidth="1"/>
    <col min="230" max="230" width="17.08203125" customWidth="1"/>
    <col min="231" max="232" width="7.75" hidden="1" customWidth="1"/>
    <col min="233" max="235" width="17.5" customWidth="1"/>
    <col min="236" max="236" width="10.58203125" customWidth="1"/>
    <col min="237" max="237" width="15.75" customWidth="1"/>
    <col min="238" max="238" width="30.08203125" customWidth="1"/>
    <col min="239" max="239" width="27.58203125" customWidth="1"/>
    <col min="240" max="240" width="21.08203125" customWidth="1"/>
    <col min="241" max="241" width="22.25" customWidth="1"/>
    <col min="242" max="242" width="18.75" customWidth="1"/>
    <col min="243" max="244" width="19" customWidth="1"/>
    <col min="245" max="245" width="19.08203125" customWidth="1"/>
    <col min="246" max="246" width="17.08203125" customWidth="1"/>
    <col min="247" max="248" width="7.75" hidden="1" customWidth="1"/>
    <col min="249" max="251" width="17.5" customWidth="1"/>
    <col min="252" max="252" width="10.58203125" customWidth="1"/>
    <col min="253" max="253" width="15.75" customWidth="1"/>
    <col min="254" max="254" width="30.08203125" customWidth="1"/>
    <col min="255" max="255" width="27.58203125" customWidth="1"/>
    <col min="256" max="256" width="21.08203125" customWidth="1"/>
    <col min="257" max="257" width="22.25" customWidth="1"/>
    <col min="258" max="258" width="18.75" customWidth="1"/>
    <col min="259" max="260" width="19" customWidth="1"/>
    <col min="261" max="261" width="19.08203125" customWidth="1"/>
    <col min="262" max="262" width="17.08203125" customWidth="1"/>
    <col min="263" max="264" width="7.75" hidden="1" customWidth="1"/>
    <col min="265" max="267" width="17.5" customWidth="1"/>
    <col min="268" max="268" width="10.58203125" customWidth="1"/>
    <col min="269" max="269" width="15.75" customWidth="1"/>
    <col min="270" max="270" width="30.08203125" customWidth="1"/>
    <col min="271" max="271" width="27.58203125" customWidth="1"/>
    <col min="272" max="272" width="21.08203125" customWidth="1"/>
    <col min="273" max="273" width="22.25" customWidth="1"/>
    <col min="274" max="274" width="18.75" customWidth="1"/>
    <col min="275" max="276" width="19" customWidth="1"/>
    <col min="277" max="277" width="19.08203125" customWidth="1"/>
    <col min="278" max="278" width="17.08203125" customWidth="1"/>
    <col min="279" max="280" width="7.75" hidden="1" customWidth="1"/>
    <col min="281" max="283" width="17.5" customWidth="1"/>
    <col min="284" max="284" width="10.58203125" customWidth="1"/>
    <col min="285" max="285" width="15.75" customWidth="1"/>
    <col min="286" max="286" width="30.08203125" customWidth="1"/>
    <col min="287" max="287" width="27.58203125" customWidth="1"/>
    <col min="288" max="288" width="21.08203125" customWidth="1"/>
    <col min="289" max="289" width="22.25" customWidth="1"/>
    <col min="290" max="290" width="18.75" customWidth="1"/>
    <col min="291" max="292" width="19" customWidth="1"/>
    <col min="293" max="293" width="19.08203125" customWidth="1"/>
    <col min="294" max="294" width="17.08203125" customWidth="1"/>
    <col min="295" max="296" width="7.75" hidden="1" customWidth="1"/>
    <col min="297" max="299" width="17.5" customWidth="1"/>
    <col min="300" max="300" width="10.58203125" customWidth="1"/>
    <col min="301" max="301" width="15.75" customWidth="1"/>
    <col min="302" max="302" width="30.08203125" customWidth="1"/>
    <col min="303" max="303" width="27.58203125" customWidth="1"/>
    <col min="304" max="304" width="21.08203125" customWidth="1"/>
    <col min="305" max="305" width="22.25" customWidth="1"/>
    <col min="306" max="306" width="18.75" customWidth="1"/>
    <col min="307" max="308" width="19" customWidth="1"/>
    <col min="309" max="309" width="19.08203125" customWidth="1"/>
    <col min="310" max="310" width="17.08203125" customWidth="1"/>
    <col min="311" max="312" width="7.75" hidden="1" customWidth="1"/>
    <col min="313" max="315" width="17.5" customWidth="1"/>
    <col min="316" max="316" width="10.58203125" customWidth="1"/>
    <col min="317" max="317" width="15.75" customWidth="1"/>
    <col min="318" max="318" width="30.08203125" customWidth="1"/>
    <col min="319" max="319" width="27.58203125" customWidth="1"/>
    <col min="320" max="320" width="21.08203125" customWidth="1"/>
    <col min="321" max="321" width="22.25" customWidth="1"/>
    <col min="322" max="322" width="18.75" customWidth="1"/>
    <col min="323" max="324" width="19" customWidth="1"/>
    <col min="325" max="325" width="19.08203125" customWidth="1"/>
    <col min="326" max="326" width="17.08203125" customWidth="1"/>
    <col min="327" max="328" width="7.75" hidden="1" customWidth="1"/>
    <col min="329" max="331" width="17.5" customWidth="1"/>
    <col min="332" max="332" width="10.58203125" customWidth="1"/>
    <col min="333" max="333" width="15.75" customWidth="1"/>
    <col min="334" max="334" width="30.08203125" customWidth="1"/>
    <col min="335" max="335" width="27.58203125" customWidth="1"/>
    <col min="336" max="336" width="21.08203125" customWidth="1"/>
    <col min="337" max="337" width="22.25" customWidth="1"/>
    <col min="338" max="338" width="18.75" customWidth="1"/>
    <col min="339" max="340" width="19" customWidth="1"/>
    <col min="341" max="341" width="19.08203125" customWidth="1"/>
    <col min="342" max="342" width="17.08203125" customWidth="1"/>
    <col min="343" max="344" width="7.75" hidden="1" customWidth="1"/>
    <col min="345" max="347" width="17.5" customWidth="1"/>
    <col min="348" max="348" width="10.58203125" customWidth="1"/>
    <col min="349" max="349" width="15.75" customWidth="1"/>
    <col min="350" max="350" width="30.08203125" customWidth="1"/>
    <col min="351" max="351" width="27.58203125" customWidth="1"/>
    <col min="352" max="352" width="21.08203125" customWidth="1"/>
    <col min="353" max="353" width="22.25" customWidth="1"/>
    <col min="354" max="354" width="18.75" customWidth="1"/>
    <col min="355" max="356" width="19" customWidth="1"/>
    <col min="357" max="357" width="19.08203125" customWidth="1"/>
    <col min="358" max="358" width="17.08203125" customWidth="1"/>
    <col min="359" max="360" width="7.75" hidden="1" customWidth="1"/>
    <col min="361" max="363" width="17.5" customWidth="1"/>
    <col min="364" max="364" width="10.58203125" customWidth="1"/>
    <col min="365" max="365" width="15.75" customWidth="1"/>
    <col min="366" max="366" width="30.08203125" customWidth="1"/>
    <col min="367" max="367" width="27.58203125" customWidth="1"/>
    <col min="368" max="368" width="21.08203125" customWidth="1"/>
    <col min="369" max="369" width="22.25" customWidth="1"/>
    <col min="370" max="370" width="18.75" customWidth="1"/>
    <col min="371" max="372" width="19" customWidth="1"/>
    <col min="373" max="373" width="19.08203125" customWidth="1"/>
    <col min="374" max="374" width="17.08203125" customWidth="1"/>
    <col min="375" max="376" width="7.75" hidden="1" customWidth="1"/>
    <col min="377" max="379" width="17.5" customWidth="1"/>
    <col min="380" max="380" width="10.58203125" customWidth="1"/>
    <col min="381" max="381" width="15.75" customWidth="1"/>
    <col min="382" max="382" width="30.08203125" customWidth="1"/>
    <col min="383" max="383" width="27.58203125" customWidth="1"/>
    <col min="384" max="384" width="21.08203125" customWidth="1"/>
    <col min="385" max="385" width="22.25" customWidth="1"/>
    <col min="386" max="386" width="18.75" customWidth="1"/>
    <col min="387" max="388" width="19" customWidth="1"/>
    <col min="389" max="389" width="19.08203125" customWidth="1"/>
    <col min="390" max="390" width="17.08203125" customWidth="1"/>
    <col min="391" max="392" width="7.75" hidden="1" customWidth="1"/>
    <col min="393" max="395" width="17.5" customWidth="1"/>
    <col min="396" max="396" width="10.58203125" customWidth="1"/>
    <col min="397" max="397" width="15.75" customWidth="1"/>
    <col min="398" max="398" width="30.08203125" customWidth="1"/>
    <col min="399" max="399" width="27.58203125" customWidth="1"/>
    <col min="400" max="400" width="21.08203125" customWidth="1"/>
    <col min="401" max="401" width="22.25" customWidth="1"/>
    <col min="402" max="402" width="18.75" customWidth="1"/>
    <col min="403" max="404" width="19" customWidth="1"/>
    <col min="405" max="405" width="19.08203125" customWidth="1"/>
    <col min="406" max="406" width="17.08203125" customWidth="1"/>
    <col min="407" max="408" width="7.75" hidden="1" customWidth="1"/>
    <col min="409" max="411" width="17.5" customWidth="1"/>
    <col min="412" max="412" width="10.58203125" customWidth="1"/>
    <col min="413" max="413" width="15.75" customWidth="1"/>
    <col min="414" max="414" width="30.08203125" customWidth="1"/>
    <col min="415" max="415" width="27.58203125" customWidth="1"/>
    <col min="416" max="416" width="21.08203125" customWidth="1"/>
    <col min="417" max="417" width="22.25" customWidth="1"/>
    <col min="418" max="418" width="18.75" customWidth="1"/>
    <col min="419" max="420" width="19" customWidth="1"/>
    <col min="421" max="421" width="19.08203125" customWidth="1"/>
    <col min="422" max="422" width="17.08203125" customWidth="1"/>
    <col min="423" max="424" width="7.75" hidden="1" customWidth="1"/>
    <col min="425" max="427" width="17.5" customWidth="1"/>
    <col min="428" max="428" width="10.58203125" customWidth="1"/>
    <col min="429" max="429" width="15.75" customWidth="1"/>
    <col min="430" max="430" width="30.08203125" customWidth="1"/>
    <col min="431" max="431" width="27.58203125" customWidth="1"/>
    <col min="432" max="432" width="21.08203125" customWidth="1"/>
    <col min="433" max="433" width="22.25" customWidth="1"/>
    <col min="434" max="434" width="18.75" customWidth="1"/>
    <col min="435" max="436" width="19" customWidth="1"/>
    <col min="437" max="437" width="19.08203125" customWidth="1"/>
    <col min="438" max="438" width="17.08203125" customWidth="1"/>
    <col min="439" max="440" width="7.75" hidden="1" customWidth="1"/>
    <col min="441" max="443" width="17.5" customWidth="1"/>
    <col min="444" max="444" width="10.58203125" customWidth="1"/>
    <col min="445" max="445" width="15.75" customWidth="1"/>
    <col min="446" max="446" width="30.08203125" customWidth="1"/>
    <col min="447" max="447" width="27.58203125" customWidth="1"/>
    <col min="448" max="448" width="21.08203125" customWidth="1"/>
    <col min="449" max="449" width="22.25" customWidth="1"/>
    <col min="450" max="450" width="18.75" customWidth="1"/>
    <col min="451" max="452" width="19" customWidth="1"/>
    <col min="453" max="453" width="19.08203125" customWidth="1"/>
    <col min="454" max="454" width="17.08203125" customWidth="1"/>
    <col min="455" max="456" width="7.75" hidden="1" customWidth="1"/>
    <col min="457" max="459" width="17.5" customWidth="1"/>
    <col min="460" max="460" width="10.58203125" customWidth="1"/>
    <col min="461" max="461" width="15.75" customWidth="1"/>
    <col min="462" max="462" width="30.08203125" customWidth="1"/>
    <col min="463" max="463" width="27.58203125" customWidth="1"/>
    <col min="464" max="464" width="21.08203125" customWidth="1"/>
    <col min="465" max="465" width="22.25" customWidth="1"/>
    <col min="466" max="466" width="18.75" customWidth="1"/>
    <col min="467" max="468" width="19" customWidth="1"/>
    <col min="469" max="469" width="19.08203125" customWidth="1"/>
    <col min="470" max="470" width="17.08203125" customWidth="1"/>
    <col min="471" max="472" width="7.75" hidden="1" customWidth="1"/>
    <col min="473" max="475" width="17.5" customWidth="1"/>
    <col min="476" max="476" width="10.58203125" customWidth="1"/>
    <col min="477" max="477" width="15.75" customWidth="1"/>
    <col min="478" max="478" width="30.08203125" customWidth="1"/>
    <col min="479" max="479" width="27.58203125" customWidth="1"/>
    <col min="480" max="480" width="21.08203125" customWidth="1"/>
    <col min="481" max="481" width="22.25" customWidth="1"/>
    <col min="482" max="482" width="18.75" customWidth="1"/>
    <col min="483" max="484" width="19" customWidth="1"/>
    <col min="485" max="485" width="19.08203125" customWidth="1"/>
    <col min="486" max="486" width="17.08203125" customWidth="1"/>
    <col min="487" max="488" width="7.75" hidden="1" customWidth="1"/>
    <col min="489" max="491" width="17.5" customWidth="1"/>
    <col min="492" max="492" width="10.58203125" customWidth="1"/>
    <col min="493" max="493" width="15.75" customWidth="1"/>
    <col min="494" max="494" width="30.08203125" customWidth="1"/>
    <col min="495" max="495" width="27.58203125" customWidth="1"/>
    <col min="496" max="496" width="21.08203125" customWidth="1"/>
    <col min="497" max="497" width="22.25" customWidth="1"/>
    <col min="498" max="498" width="18.75" customWidth="1"/>
    <col min="499" max="500" width="19" customWidth="1"/>
    <col min="501" max="501" width="19.08203125" customWidth="1"/>
    <col min="502" max="502" width="17.08203125" customWidth="1"/>
    <col min="503" max="504" width="7.75" hidden="1" customWidth="1"/>
    <col min="505" max="507" width="17.5" customWidth="1"/>
    <col min="508" max="508" width="10.58203125" customWidth="1"/>
    <col min="509" max="509" width="15.75" customWidth="1"/>
    <col min="510" max="510" width="30.08203125" customWidth="1"/>
    <col min="511" max="511" width="27.58203125" customWidth="1"/>
    <col min="512" max="512" width="21.08203125" customWidth="1"/>
    <col min="513" max="513" width="22.25" customWidth="1"/>
    <col min="514" max="514" width="18.75" customWidth="1"/>
    <col min="515" max="516" width="19" customWidth="1"/>
    <col min="517" max="517" width="19.08203125" customWidth="1"/>
    <col min="518" max="518" width="17.08203125" customWidth="1"/>
    <col min="519" max="520" width="7.75" hidden="1" customWidth="1"/>
    <col min="521" max="523" width="17.5" customWidth="1"/>
    <col min="524" max="524" width="10.58203125" customWidth="1"/>
    <col min="525" max="525" width="15.75" customWidth="1"/>
    <col min="526" max="526" width="30.08203125" customWidth="1"/>
    <col min="527" max="527" width="27.58203125" customWidth="1"/>
    <col min="528" max="528" width="21.08203125" customWidth="1"/>
    <col min="529" max="529" width="22.25" customWidth="1"/>
    <col min="530" max="530" width="18.75" customWidth="1"/>
    <col min="531" max="532" width="19" customWidth="1"/>
    <col min="533" max="533" width="19.08203125" customWidth="1"/>
    <col min="534" max="534" width="17.08203125" customWidth="1"/>
    <col min="535" max="536" width="7.75" hidden="1" customWidth="1"/>
    <col min="537" max="539" width="17.5" customWidth="1"/>
    <col min="540" max="540" width="10.58203125" customWidth="1"/>
    <col min="541" max="541" width="15.75" customWidth="1"/>
    <col min="542" max="542" width="30.08203125" customWidth="1"/>
    <col min="543" max="543" width="27.58203125" customWidth="1"/>
    <col min="544" max="544" width="21.08203125" customWidth="1"/>
    <col min="545" max="545" width="22.25" customWidth="1"/>
    <col min="546" max="546" width="18.75" customWidth="1"/>
    <col min="547" max="548" width="19" customWidth="1"/>
    <col min="549" max="549" width="19.08203125" customWidth="1"/>
    <col min="550" max="550" width="17.08203125" customWidth="1"/>
    <col min="551" max="552" width="7.75" hidden="1" customWidth="1"/>
    <col min="553" max="555" width="17.5" customWidth="1"/>
    <col min="556" max="556" width="10.58203125" customWidth="1"/>
    <col min="557" max="557" width="15.75" customWidth="1"/>
    <col min="558" max="558" width="30.08203125" customWidth="1"/>
    <col min="559" max="559" width="27.58203125" customWidth="1"/>
    <col min="560" max="560" width="21.08203125" customWidth="1"/>
    <col min="561" max="561" width="22.25" customWidth="1"/>
    <col min="562" max="562" width="18.75" customWidth="1"/>
    <col min="563" max="564" width="19" customWidth="1"/>
    <col min="565" max="565" width="19.08203125" customWidth="1"/>
    <col min="566" max="566" width="17.08203125" customWidth="1"/>
    <col min="567" max="568" width="7.75" hidden="1" customWidth="1"/>
    <col min="569" max="571" width="17.5" customWidth="1"/>
    <col min="572" max="572" width="10.58203125" customWidth="1"/>
    <col min="573" max="573" width="15.75" customWidth="1"/>
    <col min="574" max="574" width="30.08203125" customWidth="1"/>
    <col min="575" max="575" width="27.58203125" customWidth="1"/>
    <col min="576" max="576" width="21.08203125" customWidth="1"/>
    <col min="577" max="577" width="22.25" customWidth="1"/>
    <col min="578" max="578" width="18.75" customWidth="1"/>
    <col min="579" max="580" width="19" customWidth="1"/>
    <col min="581" max="581" width="19.08203125" customWidth="1"/>
    <col min="582" max="582" width="17.08203125" customWidth="1"/>
    <col min="583" max="584" width="7.75" hidden="1" customWidth="1"/>
    <col min="585" max="587" width="17.5" customWidth="1"/>
    <col min="588" max="588" width="10.58203125" customWidth="1"/>
    <col min="589" max="589" width="15.75" customWidth="1"/>
    <col min="590" max="590" width="30.08203125" customWidth="1"/>
    <col min="591" max="591" width="27.58203125" customWidth="1"/>
    <col min="592" max="592" width="21.08203125" customWidth="1"/>
    <col min="593" max="593" width="22.25" customWidth="1"/>
    <col min="594" max="594" width="18.75" customWidth="1"/>
    <col min="595" max="596" width="19" customWidth="1"/>
    <col min="597" max="597" width="19.08203125" customWidth="1"/>
    <col min="598" max="598" width="17.08203125" customWidth="1"/>
    <col min="599" max="600" width="7.75" hidden="1" customWidth="1"/>
    <col min="601" max="603" width="17.5" customWidth="1"/>
    <col min="604" max="604" width="10.58203125" customWidth="1"/>
    <col min="605" max="605" width="15.75" customWidth="1"/>
    <col min="606" max="606" width="30.08203125" customWidth="1"/>
    <col min="607" max="607" width="27.58203125" customWidth="1"/>
    <col min="608" max="608" width="21.08203125" customWidth="1"/>
    <col min="609" max="609" width="22.25" customWidth="1"/>
    <col min="610" max="610" width="18.75" customWidth="1"/>
    <col min="611" max="612" width="19" customWidth="1"/>
    <col min="613" max="613" width="19.08203125" customWidth="1"/>
    <col min="614" max="614" width="17.08203125" customWidth="1"/>
    <col min="615" max="616" width="7.75" hidden="1" customWidth="1"/>
    <col min="617" max="619" width="17.5" customWidth="1"/>
    <col min="620" max="620" width="10.58203125" customWidth="1"/>
    <col min="621" max="621" width="15.75" customWidth="1"/>
    <col min="622" max="622" width="30.08203125" customWidth="1"/>
    <col min="623" max="623" width="27.58203125" customWidth="1"/>
    <col min="624" max="624" width="21.08203125" customWidth="1"/>
    <col min="625" max="625" width="22.25" customWidth="1"/>
    <col min="626" max="626" width="18.75" customWidth="1"/>
    <col min="627" max="628" width="19" customWidth="1"/>
    <col min="629" max="629" width="19.08203125" customWidth="1"/>
    <col min="630" max="630" width="17.08203125" customWidth="1"/>
    <col min="631" max="632" width="7.75" hidden="1" customWidth="1"/>
    <col min="633" max="635" width="17.5" customWidth="1"/>
    <col min="636" max="636" width="10.58203125" customWidth="1"/>
    <col min="637" max="637" width="15.75" customWidth="1"/>
    <col min="638" max="638" width="30.08203125" customWidth="1"/>
    <col min="639" max="639" width="27.58203125" customWidth="1"/>
    <col min="640" max="640" width="21.08203125" customWidth="1"/>
    <col min="641" max="641" width="22.25" customWidth="1"/>
    <col min="642" max="642" width="18.75" customWidth="1"/>
    <col min="643" max="644" width="19" customWidth="1"/>
    <col min="645" max="645" width="19.08203125" customWidth="1"/>
    <col min="646" max="646" width="17.08203125" customWidth="1"/>
    <col min="647" max="648" width="7.75" hidden="1" customWidth="1"/>
    <col min="649" max="651" width="17.5" customWidth="1"/>
    <col min="652" max="652" width="10.58203125" customWidth="1"/>
    <col min="653" max="653" width="15.75" customWidth="1"/>
    <col min="654" max="654" width="30.08203125" customWidth="1"/>
    <col min="655" max="655" width="27.58203125" customWidth="1"/>
    <col min="656" max="656" width="21.08203125" customWidth="1"/>
    <col min="657" max="657" width="22.25" customWidth="1"/>
    <col min="658" max="658" width="18.75" customWidth="1"/>
    <col min="659" max="660" width="19" customWidth="1"/>
    <col min="661" max="661" width="19.08203125" customWidth="1"/>
    <col min="662" max="662" width="17.08203125" customWidth="1"/>
    <col min="663" max="664" width="7.75" hidden="1" customWidth="1"/>
    <col min="665" max="667" width="17.5" customWidth="1"/>
    <col min="668" max="668" width="10.58203125" customWidth="1"/>
    <col min="669" max="669" width="15.75" customWidth="1"/>
    <col min="670" max="670" width="30.08203125" customWidth="1"/>
    <col min="671" max="671" width="27.58203125" customWidth="1"/>
    <col min="672" max="672" width="21.08203125" customWidth="1"/>
    <col min="673" max="673" width="22.25" customWidth="1"/>
    <col min="674" max="674" width="18.75" customWidth="1"/>
    <col min="675" max="676" width="19" customWidth="1"/>
    <col min="677" max="677" width="19.08203125" customWidth="1"/>
    <col min="678" max="678" width="17.08203125" customWidth="1"/>
    <col min="679" max="680" width="7.75" hidden="1" customWidth="1"/>
    <col min="681" max="683" width="17.5" customWidth="1"/>
    <col min="684" max="684" width="10.58203125" customWidth="1"/>
    <col min="685" max="685" width="15.75" customWidth="1"/>
    <col min="686" max="686" width="30.08203125" customWidth="1"/>
    <col min="687" max="687" width="27.58203125" customWidth="1"/>
    <col min="688" max="688" width="21.08203125" customWidth="1"/>
    <col min="689" max="689" width="22.25" customWidth="1"/>
    <col min="690" max="690" width="18.75" customWidth="1"/>
    <col min="691" max="692" width="19" customWidth="1"/>
    <col min="693" max="693" width="19.08203125" customWidth="1"/>
    <col min="694" max="694" width="17.08203125" customWidth="1"/>
    <col min="695" max="696" width="7.75" hidden="1" customWidth="1"/>
    <col min="697" max="699" width="17.5" customWidth="1"/>
    <col min="700" max="700" width="10.58203125" customWidth="1"/>
    <col min="701" max="701" width="15.75" customWidth="1"/>
    <col min="702" max="702" width="30.08203125" customWidth="1"/>
    <col min="703" max="703" width="27.58203125" customWidth="1"/>
    <col min="704" max="704" width="21.08203125" customWidth="1"/>
    <col min="705" max="705" width="22.25" customWidth="1"/>
    <col min="706" max="706" width="18.75" customWidth="1"/>
    <col min="707" max="708" width="19" customWidth="1"/>
    <col min="709" max="709" width="19.08203125" customWidth="1"/>
    <col min="710" max="710" width="17.08203125" customWidth="1"/>
    <col min="711" max="712" width="7.75" hidden="1" customWidth="1"/>
    <col min="713" max="715" width="17.5" customWidth="1"/>
    <col min="716" max="716" width="10.58203125" customWidth="1"/>
    <col min="717" max="717" width="15.75" customWidth="1"/>
    <col min="718" max="718" width="30.08203125" customWidth="1"/>
    <col min="719" max="719" width="27.58203125" customWidth="1"/>
    <col min="720" max="720" width="21.08203125" customWidth="1"/>
    <col min="721" max="721" width="22.25" customWidth="1"/>
    <col min="722" max="722" width="18.75" customWidth="1"/>
    <col min="723" max="724" width="19" customWidth="1"/>
    <col min="725" max="725" width="19.08203125" customWidth="1"/>
    <col min="726" max="726" width="17.08203125" customWidth="1"/>
    <col min="727" max="728" width="7.75" hidden="1" customWidth="1"/>
    <col min="729" max="731" width="17.5" customWidth="1"/>
    <col min="732" max="732" width="10.58203125" customWidth="1"/>
    <col min="733" max="733" width="15.75" customWidth="1"/>
    <col min="734" max="734" width="30.08203125" customWidth="1"/>
    <col min="735" max="735" width="27.58203125" customWidth="1"/>
    <col min="736" max="736" width="21.08203125" customWidth="1"/>
    <col min="737" max="737" width="22.25" customWidth="1"/>
    <col min="738" max="738" width="18.75" customWidth="1"/>
    <col min="739" max="740" width="19" customWidth="1"/>
    <col min="741" max="741" width="19.08203125" customWidth="1"/>
    <col min="742" max="742" width="17.08203125" customWidth="1"/>
    <col min="743" max="744" width="7.75" hidden="1" customWidth="1"/>
    <col min="745" max="747" width="17.5" customWidth="1"/>
    <col min="748" max="748" width="10.58203125" customWidth="1"/>
    <col min="749" max="749" width="15.75" customWidth="1"/>
    <col min="750" max="750" width="30.08203125" customWidth="1"/>
    <col min="751" max="751" width="27.58203125" customWidth="1"/>
    <col min="752" max="752" width="21.08203125" customWidth="1"/>
    <col min="753" max="753" width="22.25" customWidth="1"/>
    <col min="754" max="754" width="18.75" customWidth="1"/>
    <col min="755" max="756" width="19" customWidth="1"/>
    <col min="757" max="757" width="19.08203125" customWidth="1"/>
    <col min="758" max="758" width="17.08203125" customWidth="1"/>
    <col min="759" max="760" width="7.75" hidden="1" customWidth="1"/>
    <col min="761" max="763" width="17.5" customWidth="1"/>
    <col min="764" max="764" width="10.58203125" customWidth="1"/>
    <col min="765" max="765" width="15.75" customWidth="1"/>
    <col min="766" max="766" width="30.08203125" customWidth="1"/>
    <col min="767" max="767" width="27.58203125" customWidth="1"/>
    <col min="768" max="768" width="21.08203125" customWidth="1"/>
    <col min="769" max="769" width="22.25" customWidth="1"/>
    <col min="770" max="770" width="18.75" customWidth="1"/>
    <col min="771" max="772" width="19" customWidth="1"/>
    <col min="773" max="773" width="19.08203125" customWidth="1"/>
    <col min="774" max="774" width="17.08203125" customWidth="1"/>
    <col min="775" max="776" width="7.75" hidden="1" customWidth="1"/>
    <col min="777" max="779" width="17.5" customWidth="1"/>
    <col min="780" max="780" width="10.58203125" customWidth="1"/>
    <col min="781" max="781" width="15.75" customWidth="1"/>
    <col min="782" max="782" width="30.08203125" customWidth="1"/>
    <col min="783" max="783" width="27.58203125" customWidth="1"/>
    <col min="784" max="784" width="21.08203125" customWidth="1"/>
    <col min="785" max="785" width="22.25" customWidth="1"/>
    <col min="786" max="786" width="18.75" customWidth="1"/>
    <col min="787" max="788" width="19" customWidth="1"/>
    <col min="789" max="789" width="19.08203125" customWidth="1"/>
    <col min="790" max="790" width="17.08203125" customWidth="1"/>
    <col min="791" max="792" width="7.75" hidden="1" customWidth="1"/>
    <col min="793" max="795" width="17.5" customWidth="1"/>
    <col min="796" max="796" width="10.58203125" customWidth="1"/>
    <col min="797" max="797" width="15.75" customWidth="1"/>
    <col min="798" max="798" width="30.08203125" customWidth="1"/>
    <col min="799" max="799" width="27.58203125" customWidth="1"/>
    <col min="800" max="800" width="21.08203125" customWidth="1"/>
    <col min="801" max="801" width="22.25" customWidth="1"/>
    <col min="802" max="802" width="18.75" customWidth="1"/>
    <col min="803" max="804" width="19" customWidth="1"/>
    <col min="805" max="805" width="19.08203125" customWidth="1"/>
    <col min="806" max="806" width="17.08203125" customWidth="1"/>
    <col min="807" max="808" width="7.75" hidden="1" customWidth="1"/>
    <col min="809" max="811" width="17.5" customWidth="1"/>
    <col min="812" max="812" width="10.58203125" customWidth="1"/>
    <col min="813" max="813" width="15.75" customWidth="1"/>
    <col min="814" max="814" width="30.08203125" customWidth="1"/>
    <col min="815" max="815" width="27.58203125" customWidth="1"/>
    <col min="816" max="816" width="21.08203125" customWidth="1"/>
    <col min="817" max="817" width="22.25" customWidth="1"/>
    <col min="818" max="818" width="18.75" customWidth="1"/>
    <col min="819" max="820" width="19" customWidth="1"/>
    <col min="821" max="821" width="19.08203125" customWidth="1"/>
    <col min="822" max="822" width="17.08203125" customWidth="1"/>
    <col min="823" max="824" width="7.75" hidden="1" customWidth="1"/>
    <col min="825" max="827" width="17.5" customWidth="1"/>
    <col min="828" max="828" width="10.58203125" customWidth="1"/>
    <col min="829" max="829" width="15.75" customWidth="1"/>
    <col min="830" max="830" width="30.08203125" customWidth="1"/>
    <col min="831" max="831" width="27.58203125" customWidth="1"/>
    <col min="832" max="832" width="21.08203125" customWidth="1"/>
    <col min="833" max="833" width="22.25" customWidth="1"/>
    <col min="834" max="834" width="18.75" customWidth="1"/>
    <col min="835" max="836" width="19" customWidth="1"/>
    <col min="837" max="837" width="19.08203125" customWidth="1"/>
    <col min="838" max="838" width="17.08203125" customWidth="1"/>
    <col min="839" max="840" width="7.75" hidden="1" customWidth="1"/>
    <col min="841" max="843" width="17.5" customWidth="1"/>
    <col min="844" max="844" width="10.58203125" customWidth="1"/>
    <col min="845" max="845" width="15.75" customWidth="1"/>
    <col min="846" max="846" width="30.08203125" customWidth="1"/>
    <col min="847" max="847" width="27.58203125" customWidth="1"/>
    <col min="848" max="848" width="21.08203125" customWidth="1"/>
    <col min="849" max="849" width="22.25" customWidth="1"/>
    <col min="850" max="850" width="18.75" customWidth="1"/>
    <col min="851" max="852" width="19" customWidth="1"/>
    <col min="853" max="853" width="19.08203125" customWidth="1"/>
    <col min="854" max="854" width="17.08203125" customWidth="1"/>
    <col min="855" max="856" width="7.75" hidden="1" customWidth="1"/>
    <col min="857" max="859" width="17.5" customWidth="1"/>
    <col min="860" max="860" width="10.58203125" customWidth="1"/>
    <col min="861" max="861" width="15.75" customWidth="1"/>
    <col min="862" max="862" width="30.08203125" customWidth="1"/>
    <col min="863" max="863" width="27.58203125" customWidth="1"/>
    <col min="864" max="864" width="21.08203125" customWidth="1"/>
    <col min="865" max="865" width="22.25" customWidth="1"/>
    <col min="866" max="866" width="18.75" customWidth="1"/>
    <col min="867" max="868" width="19" customWidth="1"/>
    <col min="869" max="869" width="19.08203125" customWidth="1"/>
    <col min="870" max="870" width="17.08203125" customWidth="1"/>
    <col min="871" max="872" width="7.75" hidden="1" customWidth="1"/>
    <col min="873" max="875" width="17.5" customWidth="1"/>
    <col min="876" max="876" width="10.58203125" customWidth="1"/>
    <col min="877" max="877" width="15.75" customWidth="1"/>
    <col min="878" max="878" width="30.08203125" customWidth="1"/>
    <col min="879" max="879" width="27.58203125" customWidth="1"/>
    <col min="880" max="880" width="21.08203125" customWidth="1"/>
    <col min="881" max="881" width="22.25" customWidth="1"/>
    <col min="882" max="882" width="18.75" customWidth="1"/>
    <col min="883" max="884" width="19" customWidth="1"/>
    <col min="885" max="885" width="19.08203125" customWidth="1"/>
    <col min="886" max="886" width="17.08203125" customWidth="1"/>
    <col min="887" max="888" width="7.75" hidden="1" customWidth="1"/>
    <col min="889" max="891" width="17.5" customWidth="1"/>
    <col min="892" max="892" width="10.58203125" customWidth="1"/>
    <col min="893" max="893" width="15.75" customWidth="1"/>
    <col min="894" max="894" width="30.08203125" customWidth="1"/>
    <col min="895" max="895" width="27.58203125" customWidth="1"/>
    <col min="896" max="896" width="21.08203125" customWidth="1"/>
    <col min="897" max="897" width="22.25" customWidth="1"/>
    <col min="898" max="898" width="18.75" customWidth="1"/>
    <col min="899" max="900" width="19" customWidth="1"/>
    <col min="901" max="901" width="19.08203125" customWidth="1"/>
    <col min="902" max="902" width="17.08203125" customWidth="1"/>
    <col min="903" max="904" width="7.75" hidden="1" customWidth="1"/>
    <col min="905" max="907" width="17.5" customWidth="1"/>
    <col min="908" max="908" width="10.58203125" customWidth="1"/>
    <col min="909" max="909" width="15.75" customWidth="1"/>
    <col min="910" max="910" width="30.08203125" customWidth="1"/>
    <col min="911" max="911" width="27.58203125" customWidth="1"/>
    <col min="912" max="912" width="21.08203125" customWidth="1"/>
    <col min="913" max="913" width="22.25" customWidth="1"/>
    <col min="914" max="914" width="18.75" customWidth="1"/>
    <col min="915" max="916" width="19" customWidth="1"/>
    <col min="917" max="917" width="19.08203125" customWidth="1"/>
    <col min="918" max="918" width="17.08203125" customWidth="1"/>
    <col min="919" max="920" width="7.75" hidden="1" customWidth="1"/>
    <col min="921" max="923" width="17.5" customWidth="1"/>
    <col min="924" max="924" width="10.58203125" customWidth="1"/>
    <col min="925" max="925" width="15.75" customWidth="1"/>
    <col min="926" max="926" width="30.08203125" customWidth="1"/>
    <col min="927" max="927" width="27.58203125" customWidth="1"/>
    <col min="928" max="928" width="21.08203125" customWidth="1"/>
    <col min="929" max="929" width="22.25" customWidth="1"/>
    <col min="930" max="930" width="18.75" customWidth="1"/>
    <col min="931" max="932" width="19" customWidth="1"/>
    <col min="933" max="933" width="19.08203125" customWidth="1"/>
    <col min="934" max="934" width="17.08203125" customWidth="1"/>
    <col min="935" max="936" width="7.75" hidden="1" customWidth="1"/>
    <col min="937" max="939" width="17.5" customWidth="1"/>
    <col min="940" max="940" width="10.58203125" customWidth="1"/>
    <col min="941" max="941" width="15.75" customWidth="1"/>
    <col min="942" max="942" width="30.08203125" customWidth="1"/>
    <col min="943" max="943" width="27.58203125" customWidth="1"/>
    <col min="944" max="944" width="21.08203125" customWidth="1"/>
    <col min="945" max="945" width="22.25" customWidth="1"/>
    <col min="946" max="946" width="18.75" customWidth="1"/>
    <col min="947" max="948" width="19" customWidth="1"/>
    <col min="949" max="949" width="19.08203125" customWidth="1"/>
    <col min="950" max="950" width="17.08203125" customWidth="1"/>
    <col min="951" max="952" width="7.75" hidden="1" customWidth="1"/>
    <col min="953" max="955" width="17.5" customWidth="1"/>
    <col min="956" max="956" width="10.58203125" customWidth="1"/>
    <col min="957" max="957" width="15.75" customWidth="1"/>
    <col min="958" max="958" width="30.08203125" customWidth="1"/>
    <col min="959" max="959" width="27.58203125" customWidth="1"/>
    <col min="960" max="960" width="21.08203125" customWidth="1"/>
    <col min="961" max="961" width="22.25" customWidth="1"/>
    <col min="962" max="962" width="18.75" customWidth="1"/>
    <col min="963" max="964" width="19" customWidth="1"/>
    <col min="965" max="965" width="19.08203125" customWidth="1"/>
    <col min="966" max="966" width="17.08203125" customWidth="1"/>
    <col min="967" max="968" width="7.75" hidden="1" customWidth="1"/>
    <col min="969" max="971" width="17.5" customWidth="1"/>
    <col min="972" max="972" width="10.58203125" customWidth="1"/>
    <col min="973" max="973" width="15.75" customWidth="1"/>
    <col min="974" max="974" width="30.08203125" customWidth="1"/>
    <col min="975" max="975" width="27.58203125" customWidth="1"/>
    <col min="976" max="976" width="21.08203125" customWidth="1"/>
    <col min="977" max="977" width="22.25" customWidth="1"/>
    <col min="978" max="978" width="18.75" customWidth="1"/>
    <col min="979" max="980" width="19" customWidth="1"/>
    <col min="981" max="981" width="19.08203125" customWidth="1"/>
    <col min="982" max="982" width="17.08203125" customWidth="1"/>
    <col min="983" max="984" width="7.75" hidden="1" customWidth="1"/>
    <col min="985" max="987" width="17.5" customWidth="1"/>
    <col min="988" max="988" width="10.58203125" customWidth="1"/>
    <col min="989" max="989" width="15.75" customWidth="1"/>
    <col min="990" max="990" width="30.08203125" customWidth="1"/>
    <col min="991" max="991" width="27.58203125" customWidth="1"/>
    <col min="992" max="992" width="21.08203125" customWidth="1"/>
    <col min="993" max="993" width="22.25" customWidth="1"/>
    <col min="994" max="994" width="18.75" customWidth="1"/>
    <col min="995" max="996" width="19" customWidth="1"/>
    <col min="997" max="997" width="19.08203125" customWidth="1"/>
    <col min="998" max="998" width="17.08203125" customWidth="1"/>
    <col min="999" max="1000" width="7.75" hidden="1" customWidth="1"/>
    <col min="1001" max="1003" width="17.5" customWidth="1"/>
    <col min="1004" max="1004" width="10.58203125" customWidth="1"/>
    <col min="1005" max="1005" width="15.75" customWidth="1"/>
    <col min="1006" max="1006" width="30.08203125" customWidth="1"/>
    <col min="1007" max="1007" width="27.58203125" customWidth="1"/>
    <col min="1008" max="1008" width="21.08203125" customWidth="1"/>
    <col min="1009" max="1009" width="22.25" customWidth="1"/>
    <col min="1010" max="1010" width="18.75" customWidth="1"/>
    <col min="1011" max="1012" width="19" customWidth="1"/>
    <col min="1013" max="1013" width="19.08203125" customWidth="1"/>
    <col min="1014" max="1014" width="17.08203125" customWidth="1"/>
    <col min="1015" max="1016" width="7.75" hidden="1" customWidth="1"/>
    <col min="1017" max="1019" width="17.5" customWidth="1"/>
    <col min="1020" max="1020" width="10.58203125" customWidth="1"/>
    <col min="1021" max="1021" width="15.75" customWidth="1"/>
    <col min="1022" max="1022" width="30.08203125" customWidth="1"/>
    <col min="1023" max="1023" width="27.58203125" customWidth="1"/>
    <col min="1024" max="1024" width="21.08203125" customWidth="1"/>
    <col min="1025" max="1025" width="22.25" customWidth="1"/>
    <col min="1026" max="1026" width="18.75" customWidth="1"/>
    <col min="1027" max="1028" width="19" customWidth="1"/>
    <col min="1029" max="1029" width="19.08203125" customWidth="1"/>
    <col min="1030" max="1030" width="17.08203125" customWidth="1"/>
    <col min="1031" max="1032" width="7.75" hidden="1" customWidth="1"/>
    <col min="1033" max="1035" width="17.5" customWidth="1"/>
    <col min="1036" max="1036" width="10.58203125" customWidth="1"/>
    <col min="1037" max="1037" width="15.75" customWidth="1"/>
    <col min="1038" max="1038" width="30.08203125" customWidth="1"/>
    <col min="1039" max="1039" width="27.58203125" customWidth="1"/>
    <col min="1040" max="1040" width="21.08203125" customWidth="1"/>
    <col min="1041" max="1041" width="22.25" customWidth="1"/>
    <col min="1042" max="1042" width="18.75" customWidth="1"/>
    <col min="1043" max="1044" width="19" customWidth="1"/>
    <col min="1045" max="1045" width="19.08203125" customWidth="1"/>
    <col min="1046" max="1046" width="17.08203125" customWidth="1"/>
    <col min="1047" max="1048" width="7.75" hidden="1" customWidth="1"/>
    <col min="1049" max="1051" width="17.5" customWidth="1"/>
    <col min="1052" max="1052" width="10.58203125" customWidth="1"/>
    <col min="1053" max="1053" width="15.75" customWidth="1"/>
    <col min="1054" max="1054" width="30.08203125" customWidth="1"/>
    <col min="1055" max="1055" width="27.58203125" customWidth="1"/>
    <col min="1056" max="1056" width="21.08203125" customWidth="1"/>
    <col min="1057" max="1057" width="22.25" customWidth="1"/>
    <col min="1058" max="1058" width="18.75" customWidth="1"/>
    <col min="1059" max="1060" width="19" customWidth="1"/>
    <col min="1061" max="1061" width="19.08203125" customWidth="1"/>
    <col min="1062" max="1062" width="17.08203125" customWidth="1"/>
    <col min="1063" max="1064" width="7.75" hidden="1" customWidth="1"/>
    <col min="1065" max="1067" width="17.5" customWidth="1"/>
    <col min="1068" max="1068" width="10.58203125" customWidth="1"/>
    <col min="1069" max="1069" width="15.75" customWidth="1"/>
    <col min="1070" max="1070" width="30.08203125" customWidth="1"/>
    <col min="1071" max="1071" width="27.58203125" customWidth="1"/>
    <col min="1072" max="1072" width="21.08203125" customWidth="1"/>
    <col min="1073" max="1073" width="22.25" customWidth="1"/>
    <col min="1074" max="1074" width="18.75" customWidth="1"/>
    <col min="1075" max="1076" width="19" customWidth="1"/>
    <col min="1077" max="1077" width="19.08203125" customWidth="1"/>
    <col min="1078" max="1078" width="17.08203125" customWidth="1"/>
    <col min="1079" max="1080" width="7.75" hidden="1" customWidth="1"/>
    <col min="1081" max="1083" width="17.5" customWidth="1"/>
    <col min="1084" max="1084" width="10.58203125" customWidth="1"/>
    <col min="1085" max="1085" width="15.75" customWidth="1"/>
    <col min="1086" max="1086" width="30.08203125" customWidth="1"/>
    <col min="1087" max="1087" width="27.58203125" customWidth="1"/>
    <col min="1088" max="1088" width="21.08203125" customWidth="1"/>
    <col min="1089" max="1089" width="22.25" customWidth="1"/>
    <col min="1090" max="1090" width="18.75" customWidth="1"/>
    <col min="1091" max="1092" width="19" customWidth="1"/>
    <col min="1093" max="1093" width="19.08203125" customWidth="1"/>
    <col min="1094" max="1094" width="17.08203125" customWidth="1"/>
    <col min="1095" max="1096" width="7.75" hidden="1" customWidth="1"/>
    <col min="1097" max="1099" width="17.5" customWidth="1"/>
    <col min="1100" max="1100" width="10.58203125" customWidth="1"/>
    <col min="1101" max="1101" width="15.75" customWidth="1"/>
    <col min="1102" max="1102" width="30.08203125" customWidth="1"/>
    <col min="1103" max="1103" width="27.58203125" customWidth="1"/>
    <col min="1104" max="1104" width="21.08203125" customWidth="1"/>
    <col min="1105" max="1105" width="22.25" customWidth="1"/>
    <col min="1106" max="1106" width="18.75" customWidth="1"/>
    <col min="1107" max="1108" width="19" customWidth="1"/>
    <col min="1109" max="1109" width="19.08203125" customWidth="1"/>
    <col min="1110" max="1110" width="17.08203125" customWidth="1"/>
    <col min="1111" max="1112" width="7.75" hidden="1" customWidth="1"/>
    <col min="1113" max="1115" width="17.5" customWidth="1"/>
    <col min="1116" max="1116" width="10.58203125" customWidth="1"/>
    <col min="1117" max="1117" width="15.75" customWidth="1"/>
    <col min="1118" max="1118" width="30.08203125" customWidth="1"/>
    <col min="1119" max="1119" width="27.58203125" customWidth="1"/>
    <col min="1120" max="1120" width="21.08203125" customWidth="1"/>
    <col min="1121" max="1121" width="22.25" customWidth="1"/>
    <col min="1122" max="1122" width="18.75" customWidth="1"/>
    <col min="1123" max="1124" width="19" customWidth="1"/>
    <col min="1125" max="1125" width="19.08203125" customWidth="1"/>
    <col min="1126" max="1126" width="17.08203125" customWidth="1"/>
    <col min="1127" max="1128" width="7.75" hidden="1" customWidth="1"/>
    <col min="1129" max="1131" width="17.5" customWidth="1"/>
    <col min="1132" max="1132" width="10.58203125" customWidth="1"/>
    <col min="1133" max="1133" width="15.75" customWidth="1"/>
    <col min="1134" max="1134" width="30.08203125" customWidth="1"/>
    <col min="1135" max="1135" width="27.58203125" customWidth="1"/>
    <col min="1136" max="1136" width="21.08203125" customWidth="1"/>
    <col min="1137" max="1137" width="22.25" customWidth="1"/>
    <col min="1138" max="1138" width="18.75" customWidth="1"/>
    <col min="1139" max="1140" width="19" customWidth="1"/>
    <col min="1141" max="1141" width="19.08203125" customWidth="1"/>
    <col min="1142" max="1142" width="17.08203125" customWidth="1"/>
    <col min="1143" max="1144" width="7.75" hidden="1" customWidth="1"/>
    <col min="1145" max="1147" width="17.5" customWidth="1"/>
    <col min="1148" max="1148" width="10.58203125" customWidth="1"/>
    <col min="1149" max="1149" width="15.75" customWidth="1"/>
    <col min="1150" max="1150" width="30.08203125" customWidth="1"/>
    <col min="1151" max="1151" width="27.58203125" customWidth="1"/>
    <col min="1152" max="1152" width="21.08203125" customWidth="1"/>
    <col min="1153" max="1153" width="22.25" customWidth="1"/>
    <col min="1154" max="1154" width="18.75" customWidth="1"/>
    <col min="1155" max="1156" width="19" customWidth="1"/>
    <col min="1157" max="1157" width="19.08203125" customWidth="1"/>
    <col min="1158" max="1158" width="17.08203125" customWidth="1"/>
    <col min="1159" max="1160" width="7.75" hidden="1" customWidth="1"/>
    <col min="1161" max="1163" width="17.5" customWidth="1"/>
    <col min="1164" max="1164" width="10.58203125" customWidth="1"/>
    <col min="1165" max="1165" width="15.75" customWidth="1"/>
    <col min="1166" max="1166" width="30.08203125" customWidth="1"/>
    <col min="1167" max="1167" width="27.58203125" customWidth="1"/>
    <col min="1168" max="1168" width="21.08203125" customWidth="1"/>
    <col min="1169" max="1169" width="22.25" customWidth="1"/>
    <col min="1170" max="1170" width="18.75" customWidth="1"/>
    <col min="1171" max="1172" width="19" customWidth="1"/>
    <col min="1173" max="1173" width="19.08203125" customWidth="1"/>
    <col min="1174" max="1174" width="17.08203125" customWidth="1"/>
    <col min="1175" max="1176" width="7.75" hidden="1" customWidth="1"/>
    <col min="1177" max="1179" width="17.5" customWidth="1"/>
    <col min="1180" max="1180" width="10.58203125" customWidth="1"/>
    <col min="1181" max="1181" width="15.75" customWidth="1"/>
    <col min="1182" max="1182" width="30.08203125" customWidth="1"/>
    <col min="1183" max="1183" width="27.58203125" customWidth="1"/>
    <col min="1184" max="1184" width="21.08203125" customWidth="1"/>
    <col min="1185" max="1185" width="22.25" customWidth="1"/>
    <col min="1186" max="1186" width="18.75" customWidth="1"/>
    <col min="1187" max="1188" width="19" customWidth="1"/>
    <col min="1189" max="1189" width="19.08203125" customWidth="1"/>
    <col min="1190" max="1190" width="17.08203125" customWidth="1"/>
    <col min="1191" max="1192" width="7.75" hidden="1" customWidth="1"/>
    <col min="1193" max="1195" width="17.5" customWidth="1"/>
    <col min="1196" max="1196" width="10.58203125" customWidth="1"/>
    <col min="1197" max="1197" width="15.75" customWidth="1"/>
    <col min="1198" max="1198" width="30.08203125" customWidth="1"/>
    <col min="1199" max="1199" width="27.58203125" customWidth="1"/>
    <col min="1200" max="1200" width="21.08203125" customWidth="1"/>
    <col min="1201" max="1201" width="22.25" customWidth="1"/>
    <col min="1202" max="1202" width="18.75" customWidth="1"/>
    <col min="1203" max="1204" width="19" customWidth="1"/>
    <col min="1205" max="1205" width="19.08203125" customWidth="1"/>
    <col min="1206" max="1206" width="17.08203125" customWidth="1"/>
    <col min="1207" max="1208" width="7.75" hidden="1" customWidth="1"/>
    <col min="1209" max="1211" width="17.5" customWidth="1"/>
    <col min="1212" max="1212" width="10.58203125" customWidth="1"/>
    <col min="1213" max="1213" width="15.75" customWidth="1"/>
    <col min="1214" max="1214" width="30.08203125" customWidth="1"/>
    <col min="1215" max="1215" width="27.58203125" customWidth="1"/>
    <col min="1216" max="1216" width="21.08203125" customWidth="1"/>
    <col min="1217" max="1217" width="22.25" customWidth="1"/>
    <col min="1218" max="1218" width="18.75" customWidth="1"/>
    <col min="1219" max="1220" width="19" customWidth="1"/>
    <col min="1221" max="1221" width="19.08203125" customWidth="1"/>
    <col min="1222" max="1222" width="17.08203125" customWidth="1"/>
    <col min="1223" max="1224" width="7.75" hidden="1" customWidth="1"/>
    <col min="1225" max="1227" width="17.5" customWidth="1"/>
    <col min="1228" max="1228" width="10.58203125" customWidth="1"/>
    <col min="1229" max="1229" width="15.75" customWidth="1"/>
    <col min="1230" max="1230" width="30.08203125" customWidth="1"/>
    <col min="1231" max="1231" width="27.58203125" customWidth="1"/>
    <col min="1232" max="1232" width="21.08203125" customWidth="1"/>
    <col min="1233" max="1233" width="22.25" customWidth="1"/>
    <col min="1234" max="1234" width="18.75" customWidth="1"/>
    <col min="1235" max="1236" width="19" customWidth="1"/>
    <col min="1237" max="1237" width="19.08203125" customWidth="1"/>
    <col min="1238" max="1238" width="17.08203125" customWidth="1"/>
    <col min="1239" max="1240" width="7.75" hidden="1" customWidth="1"/>
    <col min="1241" max="1243" width="17.5" customWidth="1"/>
    <col min="1244" max="1244" width="10.58203125" customWidth="1"/>
    <col min="1245" max="1245" width="15.75" customWidth="1"/>
    <col min="1246" max="1246" width="30.08203125" customWidth="1"/>
    <col min="1247" max="1247" width="27.58203125" customWidth="1"/>
    <col min="1248" max="1248" width="21.08203125" customWidth="1"/>
    <col min="1249" max="1249" width="22.25" customWidth="1"/>
    <col min="1250" max="1250" width="18.75" customWidth="1"/>
    <col min="1251" max="1252" width="19" customWidth="1"/>
    <col min="1253" max="1253" width="19.08203125" customWidth="1"/>
    <col min="1254" max="1254" width="17.08203125" customWidth="1"/>
    <col min="1255" max="1256" width="7.75" hidden="1" customWidth="1"/>
    <col min="1257" max="1259" width="17.5" customWidth="1"/>
    <col min="1260" max="1260" width="10.58203125" customWidth="1"/>
    <col min="1261" max="1261" width="15.75" customWidth="1"/>
    <col min="1262" max="1262" width="30.08203125" customWidth="1"/>
    <col min="1263" max="1263" width="27.58203125" customWidth="1"/>
    <col min="1264" max="1264" width="21.08203125" customWidth="1"/>
    <col min="1265" max="1265" width="22.25" customWidth="1"/>
    <col min="1266" max="1266" width="18.75" customWidth="1"/>
    <col min="1267" max="1268" width="19" customWidth="1"/>
    <col min="1269" max="1269" width="19.08203125" customWidth="1"/>
    <col min="1270" max="1270" width="17.08203125" customWidth="1"/>
    <col min="1271" max="1272" width="7.75" hidden="1" customWidth="1"/>
    <col min="1273" max="1275" width="17.5" customWidth="1"/>
    <col min="1276" max="1276" width="10.58203125" customWidth="1"/>
    <col min="1277" max="1277" width="15.75" customWidth="1"/>
    <col min="1278" max="1278" width="30.08203125" customWidth="1"/>
    <col min="1279" max="1279" width="27.58203125" customWidth="1"/>
    <col min="1280" max="1280" width="21.08203125" customWidth="1"/>
    <col min="1281" max="1281" width="22.25" customWidth="1"/>
    <col min="1282" max="1282" width="18.75" customWidth="1"/>
    <col min="1283" max="1284" width="19" customWidth="1"/>
    <col min="1285" max="1285" width="19.08203125" customWidth="1"/>
    <col min="1286" max="1286" width="17.08203125" customWidth="1"/>
    <col min="1287" max="1288" width="7.75" hidden="1" customWidth="1"/>
    <col min="1289" max="1291" width="17.5" customWidth="1"/>
    <col min="1292" max="1292" width="10.58203125" customWidth="1"/>
    <col min="1293" max="1293" width="15.75" customWidth="1"/>
    <col min="1294" max="1294" width="30.08203125" customWidth="1"/>
    <col min="1295" max="1295" width="27.58203125" customWidth="1"/>
    <col min="1296" max="1296" width="21.08203125" customWidth="1"/>
    <col min="1297" max="1297" width="22.25" customWidth="1"/>
    <col min="1298" max="1298" width="18.75" customWidth="1"/>
    <col min="1299" max="1300" width="19" customWidth="1"/>
    <col min="1301" max="1301" width="19.08203125" customWidth="1"/>
    <col min="1302" max="1302" width="17.08203125" customWidth="1"/>
    <col min="1303" max="1304" width="7.75" hidden="1" customWidth="1"/>
    <col min="1305" max="1307" width="17.5" customWidth="1"/>
    <col min="1308" max="1308" width="10.58203125" customWidth="1"/>
    <col min="1309" max="1309" width="15.75" customWidth="1"/>
    <col min="1310" max="1310" width="30.08203125" customWidth="1"/>
    <col min="1311" max="1311" width="27.58203125" customWidth="1"/>
    <col min="1312" max="1312" width="21.08203125" customWidth="1"/>
    <col min="1313" max="1313" width="22.25" customWidth="1"/>
    <col min="1314" max="1314" width="18.75" customWidth="1"/>
    <col min="1315" max="1316" width="19" customWidth="1"/>
    <col min="1317" max="1317" width="19.08203125" customWidth="1"/>
    <col min="1318" max="1318" width="17.08203125" customWidth="1"/>
    <col min="1319" max="1320" width="7.75" hidden="1" customWidth="1"/>
    <col min="1321" max="1323" width="17.5" customWidth="1"/>
    <col min="1324" max="1324" width="10.58203125" customWidth="1"/>
    <col min="1325" max="1325" width="15.75" customWidth="1"/>
    <col min="1326" max="1326" width="30.08203125" customWidth="1"/>
    <col min="1327" max="1327" width="27.58203125" customWidth="1"/>
    <col min="1328" max="1328" width="21.08203125" customWidth="1"/>
    <col min="1329" max="1329" width="22.25" customWidth="1"/>
    <col min="1330" max="1330" width="18.75" customWidth="1"/>
    <col min="1331" max="1332" width="19" customWidth="1"/>
    <col min="1333" max="1333" width="19.08203125" customWidth="1"/>
    <col min="1334" max="1334" width="17.08203125" customWidth="1"/>
    <col min="1335" max="1336" width="7.75" hidden="1" customWidth="1"/>
    <col min="1337" max="1339" width="17.5" customWidth="1"/>
    <col min="1340" max="1340" width="10.58203125" customWidth="1"/>
    <col min="1341" max="1341" width="15.75" customWidth="1"/>
    <col min="1342" max="1342" width="30.08203125" customWidth="1"/>
    <col min="1343" max="1343" width="27.58203125" customWidth="1"/>
    <col min="1344" max="1344" width="21.08203125" customWidth="1"/>
    <col min="1345" max="1345" width="22.25" customWidth="1"/>
    <col min="1346" max="1346" width="18.75" customWidth="1"/>
    <col min="1347" max="1348" width="19" customWidth="1"/>
    <col min="1349" max="1349" width="19.08203125" customWidth="1"/>
    <col min="1350" max="1350" width="17.08203125" customWidth="1"/>
    <col min="1351" max="1352" width="7.75" hidden="1" customWidth="1"/>
    <col min="1353" max="1355" width="17.5" customWidth="1"/>
    <col min="1356" max="1356" width="10.58203125" customWidth="1"/>
    <col min="1357" max="1357" width="15.75" customWidth="1"/>
    <col min="1358" max="1358" width="30.08203125" customWidth="1"/>
    <col min="1359" max="1359" width="27.58203125" customWidth="1"/>
    <col min="1360" max="1360" width="21.08203125" customWidth="1"/>
    <col min="1361" max="1361" width="22.25" customWidth="1"/>
    <col min="1362" max="1362" width="18.75" customWidth="1"/>
    <col min="1363" max="1364" width="19" customWidth="1"/>
    <col min="1365" max="1365" width="19.08203125" customWidth="1"/>
    <col min="1366" max="1366" width="17.08203125" customWidth="1"/>
    <col min="1367" max="1368" width="7.75" hidden="1" customWidth="1"/>
    <col min="1369" max="1371" width="17.5" customWidth="1"/>
    <col min="1372" max="1372" width="10.58203125" customWidth="1"/>
    <col min="1373" max="1373" width="15.75" customWidth="1"/>
    <col min="1374" max="1374" width="30.08203125" customWidth="1"/>
    <col min="1375" max="1375" width="27.58203125" customWidth="1"/>
    <col min="1376" max="1376" width="21.08203125" customWidth="1"/>
    <col min="1377" max="1377" width="22.25" customWidth="1"/>
    <col min="1378" max="1378" width="18.75" customWidth="1"/>
    <col min="1379" max="1380" width="19" customWidth="1"/>
    <col min="1381" max="1381" width="19.08203125" customWidth="1"/>
    <col min="1382" max="1382" width="17.08203125" customWidth="1"/>
    <col min="1383" max="1384" width="7.75" hidden="1" customWidth="1"/>
    <col min="1385" max="1387" width="17.5" customWidth="1"/>
    <col min="1388" max="1388" width="10.58203125" customWidth="1"/>
    <col min="1389" max="1389" width="15.75" customWidth="1"/>
    <col min="1390" max="1390" width="30.08203125" customWidth="1"/>
    <col min="1391" max="1391" width="27.58203125" customWidth="1"/>
    <col min="1392" max="1392" width="21.08203125" customWidth="1"/>
    <col min="1393" max="1393" width="22.25" customWidth="1"/>
    <col min="1394" max="1394" width="18.75" customWidth="1"/>
    <col min="1395" max="1396" width="19" customWidth="1"/>
    <col min="1397" max="1397" width="19.08203125" customWidth="1"/>
    <col min="1398" max="1398" width="17.08203125" customWidth="1"/>
    <col min="1399" max="1400" width="7.75" hidden="1" customWidth="1"/>
    <col min="1401" max="1403" width="17.5" customWidth="1"/>
    <col min="1404" max="1404" width="10.58203125" customWidth="1"/>
    <col min="1405" max="1405" width="15.75" customWidth="1"/>
    <col min="1406" max="1406" width="30.08203125" customWidth="1"/>
    <col min="1407" max="1407" width="27.58203125" customWidth="1"/>
    <col min="1408" max="1408" width="21.08203125" customWidth="1"/>
    <col min="1409" max="1409" width="22.25" customWidth="1"/>
    <col min="1410" max="1410" width="18.75" customWidth="1"/>
    <col min="1411" max="1412" width="19" customWidth="1"/>
    <col min="1413" max="1413" width="19.08203125" customWidth="1"/>
    <col min="1414" max="1414" width="17.08203125" customWidth="1"/>
    <col min="1415" max="1416" width="7.75" hidden="1" customWidth="1"/>
    <col min="1417" max="1419" width="17.5" customWidth="1"/>
    <col min="1420" max="1420" width="10.58203125" customWidth="1"/>
    <col min="1421" max="1421" width="15.75" customWidth="1"/>
    <col min="1422" max="1422" width="30.08203125" customWidth="1"/>
    <col min="1423" max="1423" width="27.58203125" customWidth="1"/>
    <col min="1424" max="1424" width="21.08203125" customWidth="1"/>
    <col min="1425" max="1425" width="22.25" customWidth="1"/>
    <col min="1426" max="1426" width="18.75" customWidth="1"/>
    <col min="1427" max="1428" width="19" customWidth="1"/>
    <col min="1429" max="1429" width="19.08203125" customWidth="1"/>
    <col min="1430" max="1430" width="17.08203125" customWidth="1"/>
    <col min="1431" max="1432" width="7.75" hidden="1" customWidth="1"/>
    <col min="1433" max="1435" width="17.5" customWidth="1"/>
    <col min="1436" max="1436" width="10.58203125" customWidth="1"/>
    <col min="1437" max="1437" width="15.75" customWidth="1"/>
    <col min="1438" max="1438" width="30.08203125" customWidth="1"/>
    <col min="1439" max="1439" width="27.58203125" customWidth="1"/>
    <col min="1440" max="1440" width="21.08203125" customWidth="1"/>
    <col min="1441" max="1441" width="22.25" customWidth="1"/>
    <col min="1442" max="1442" width="18.75" customWidth="1"/>
    <col min="1443" max="1444" width="19" customWidth="1"/>
    <col min="1445" max="1445" width="19.08203125" customWidth="1"/>
    <col min="1446" max="1446" width="17.08203125" customWidth="1"/>
    <col min="1447" max="1448" width="7.75" hidden="1" customWidth="1"/>
    <col min="1449" max="1451" width="17.5" customWidth="1"/>
    <col min="1452" max="1452" width="10.58203125" customWidth="1"/>
    <col min="1453" max="1453" width="15.75" customWidth="1"/>
    <col min="1454" max="1454" width="30.08203125" customWidth="1"/>
    <col min="1455" max="1455" width="27.58203125" customWidth="1"/>
    <col min="1456" max="1456" width="21.08203125" customWidth="1"/>
    <col min="1457" max="1457" width="22.25" customWidth="1"/>
    <col min="1458" max="1458" width="18.75" customWidth="1"/>
    <col min="1459" max="1460" width="19" customWidth="1"/>
    <col min="1461" max="1461" width="19.08203125" customWidth="1"/>
    <col min="1462" max="1462" width="17.08203125" customWidth="1"/>
    <col min="1463" max="1464" width="7.75" hidden="1" customWidth="1"/>
    <col min="1465" max="1467" width="17.5" customWidth="1"/>
    <col min="1468" max="1468" width="10.58203125" customWidth="1"/>
    <col min="1469" max="1469" width="15.75" customWidth="1"/>
    <col min="1470" max="1470" width="30.08203125" customWidth="1"/>
    <col min="1471" max="1471" width="27.58203125" customWidth="1"/>
    <col min="1472" max="1472" width="21.08203125" customWidth="1"/>
    <col min="1473" max="1473" width="22.25" customWidth="1"/>
    <col min="1474" max="1474" width="18.75" customWidth="1"/>
    <col min="1475" max="1476" width="19" customWidth="1"/>
    <col min="1477" max="1477" width="19.08203125" customWidth="1"/>
    <col min="1478" max="1478" width="17.08203125" customWidth="1"/>
    <col min="1479" max="1480" width="7.75" hidden="1" customWidth="1"/>
    <col min="1481" max="1483" width="17.5" customWidth="1"/>
    <col min="1484" max="1484" width="10.58203125" customWidth="1"/>
    <col min="1485" max="1485" width="15.75" customWidth="1"/>
    <col min="1486" max="1486" width="30.08203125" customWidth="1"/>
    <col min="1487" max="1487" width="27.58203125" customWidth="1"/>
    <col min="1488" max="1488" width="21.08203125" customWidth="1"/>
    <col min="1489" max="1489" width="22.25" customWidth="1"/>
    <col min="1490" max="1490" width="18.75" customWidth="1"/>
    <col min="1491" max="1492" width="19" customWidth="1"/>
    <col min="1493" max="1493" width="19.08203125" customWidth="1"/>
    <col min="1494" max="1494" width="17.08203125" customWidth="1"/>
    <col min="1495" max="1496" width="7.75" hidden="1" customWidth="1"/>
    <col min="1497" max="1499" width="17.5" customWidth="1"/>
    <col min="1500" max="1500" width="10.58203125" customWidth="1"/>
    <col min="1501" max="1501" width="15.75" customWidth="1"/>
    <col min="1502" max="1502" width="30.08203125" customWidth="1"/>
    <col min="1503" max="1503" width="27.58203125" customWidth="1"/>
    <col min="1504" max="1504" width="21.08203125" customWidth="1"/>
    <col min="1505" max="1505" width="22.25" customWidth="1"/>
    <col min="1506" max="1506" width="18.75" customWidth="1"/>
    <col min="1507" max="1508" width="19" customWidth="1"/>
    <col min="1509" max="1509" width="19.08203125" customWidth="1"/>
    <col min="1510" max="1510" width="17.08203125" customWidth="1"/>
    <col min="1511" max="1512" width="7.75" hidden="1" customWidth="1"/>
    <col min="1513" max="1515" width="17.5" customWidth="1"/>
    <col min="1516" max="1516" width="10.58203125" customWidth="1"/>
    <col min="1517" max="1517" width="15.75" customWidth="1"/>
    <col min="1518" max="1518" width="30.08203125" customWidth="1"/>
    <col min="1519" max="1519" width="27.58203125" customWidth="1"/>
    <col min="1520" max="1520" width="21.08203125" customWidth="1"/>
    <col min="1521" max="1521" width="22.25" customWidth="1"/>
    <col min="1522" max="1522" width="18.75" customWidth="1"/>
    <col min="1523" max="1524" width="19" customWidth="1"/>
    <col min="1525" max="1525" width="19.08203125" customWidth="1"/>
    <col min="1526" max="1526" width="17.08203125" customWidth="1"/>
    <col min="1527" max="1528" width="7.75" hidden="1" customWidth="1"/>
    <col min="1529" max="1531" width="17.5" customWidth="1"/>
    <col min="1532" max="1532" width="10.58203125" customWidth="1"/>
    <col min="1533" max="1533" width="15.75" customWidth="1"/>
    <col min="1534" max="1534" width="30.08203125" customWidth="1"/>
    <col min="1535" max="1535" width="27.58203125" customWidth="1"/>
    <col min="1536" max="1536" width="21.08203125" customWidth="1"/>
    <col min="1537" max="1537" width="22.25" customWidth="1"/>
    <col min="1538" max="1538" width="18.75" customWidth="1"/>
    <col min="1539" max="1540" width="19" customWidth="1"/>
    <col min="1541" max="1541" width="19.08203125" customWidth="1"/>
    <col min="1542" max="1542" width="17.08203125" customWidth="1"/>
    <col min="1543" max="1544" width="7.75" hidden="1" customWidth="1"/>
    <col min="1545" max="1547" width="17.5" customWidth="1"/>
    <col min="1548" max="1548" width="10.58203125" customWidth="1"/>
    <col min="1549" max="1549" width="15.75" customWidth="1"/>
    <col min="1550" max="1550" width="30.08203125" customWidth="1"/>
    <col min="1551" max="1551" width="27.58203125" customWidth="1"/>
    <col min="1552" max="1552" width="21.08203125" customWidth="1"/>
    <col min="1553" max="1553" width="22.25" customWidth="1"/>
    <col min="1554" max="1554" width="18.75" customWidth="1"/>
    <col min="1555" max="1556" width="19" customWidth="1"/>
    <col min="1557" max="1557" width="19.08203125" customWidth="1"/>
    <col min="1558" max="1558" width="17.08203125" customWidth="1"/>
    <col min="1559" max="1560" width="7.75" hidden="1" customWidth="1"/>
    <col min="1561" max="1563" width="17.5" customWidth="1"/>
    <col min="1564" max="1564" width="10.58203125" customWidth="1"/>
    <col min="1565" max="1565" width="15.75" customWidth="1"/>
    <col min="1566" max="1566" width="30.08203125" customWidth="1"/>
    <col min="1567" max="1567" width="27.58203125" customWidth="1"/>
    <col min="1568" max="1568" width="21.08203125" customWidth="1"/>
    <col min="1569" max="1569" width="22.25" customWidth="1"/>
    <col min="1570" max="1570" width="18.75" customWidth="1"/>
    <col min="1571" max="1572" width="19" customWidth="1"/>
    <col min="1573" max="1573" width="19.08203125" customWidth="1"/>
    <col min="1574" max="1574" width="17.08203125" customWidth="1"/>
    <col min="1575" max="1576" width="7.75" hidden="1" customWidth="1"/>
    <col min="1577" max="1579" width="17.5" customWidth="1"/>
    <col min="1580" max="1580" width="10.58203125" customWidth="1"/>
    <col min="1581" max="1581" width="15.75" customWidth="1"/>
    <col min="1582" max="1582" width="30.08203125" customWidth="1"/>
    <col min="1583" max="1583" width="27.58203125" customWidth="1"/>
    <col min="1584" max="1584" width="21.08203125" customWidth="1"/>
    <col min="1585" max="1585" width="22.25" customWidth="1"/>
    <col min="1586" max="1586" width="18.75" customWidth="1"/>
    <col min="1587" max="1588" width="19" customWidth="1"/>
    <col min="1589" max="1589" width="19.08203125" customWidth="1"/>
    <col min="1590" max="1590" width="17.08203125" customWidth="1"/>
    <col min="1591" max="1592" width="7.75" hidden="1" customWidth="1"/>
    <col min="1593" max="1595" width="17.5" customWidth="1"/>
    <col min="1596" max="1596" width="10.58203125" customWidth="1"/>
    <col min="1597" max="1597" width="15.75" customWidth="1"/>
    <col min="1598" max="1598" width="30.08203125" customWidth="1"/>
    <col min="1599" max="1599" width="27.58203125" customWidth="1"/>
    <col min="1600" max="1600" width="21.08203125" customWidth="1"/>
    <col min="1601" max="1601" width="22.25" customWidth="1"/>
    <col min="1602" max="1602" width="18.75" customWidth="1"/>
    <col min="1603" max="1604" width="19" customWidth="1"/>
    <col min="1605" max="1605" width="19.08203125" customWidth="1"/>
    <col min="1606" max="1606" width="17.08203125" customWidth="1"/>
    <col min="1607" max="1608" width="7.75" hidden="1" customWidth="1"/>
    <col min="1609" max="1611" width="17.5" customWidth="1"/>
    <col min="1612" max="1612" width="10.58203125" customWidth="1"/>
    <col min="1613" max="1613" width="15.75" customWidth="1"/>
    <col min="1614" max="1614" width="30.08203125" customWidth="1"/>
    <col min="1615" max="1615" width="27.58203125" customWidth="1"/>
    <col min="1616" max="1616" width="21.08203125" customWidth="1"/>
    <col min="1617" max="1617" width="22.25" customWidth="1"/>
    <col min="1618" max="1618" width="18.75" customWidth="1"/>
    <col min="1619" max="1620" width="19" customWidth="1"/>
    <col min="1621" max="1621" width="19.08203125" customWidth="1"/>
    <col min="1622" max="1622" width="17.08203125" customWidth="1"/>
    <col min="1623" max="1624" width="7.75" hidden="1" customWidth="1"/>
    <col min="1625" max="1627" width="17.5" customWidth="1"/>
    <col min="1628" max="1628" width="10.58203125" customWidth="1"/>
    <col min="1629" max="1629" width="15.75" customWidth="1"/>
    <col min="1630" max="1630" width="30.08203125" customWidth="1"/>
    <col min="1631" max="1631" width="27.58203125" customWidth="1"/>
    <col min="1632" max="1632" width="21.08203125" customWidth="1"/>
    <col min="1633" max="1633" width="22.25" customWidth="1"/>
    <col min="1634" max="1634" width="18.75" customWidth="1"/>
    <col min="1635" max="1636" width="19" customWidth="1"/>
    <col min="1637" max="1637" width="19.08203125" customWidth="1"/>
    <col min="1638" max="1638" width="17.08203125" customWidth="1"/>
    <col min="1639" max="1640" width="7.75" hidden="1" customWidth="1"/>
    <col min="1641" max="1643" width="17.5" customWidth="1"/>
    <col min="1644" max="1644" width="10.58203125" customWidth="1"/>
    <col min="1645" max="1645" width="15.75" customWidth="1"/>
    <col min="1646" max="1646" width="30.08203125" customWidth="1"/>
    <col min="1647" max="1647" width="27.58203125" customWidth="1"/>
    <col min="1648" max="1648" width="21.08203125" customWidth="1"/>
    <col min="1649" max="1649" width="22.25" customWidth="1"/>
    <col min="1650" max="1650" width="18.75" customWidth="1"/>
    <col min="1651" max="1652" width="19" customWidth="1"/>
    <col min="1653" max="1653" width="19.08203125" customWidth="1"/>
    <col min="1654" max="1654" width="17.08203125" customWidth="1"/>
    <col min="1655" max="1656" width="7.75" hidden="1" customWidth="1"/>
    <col min="1657" max="1659" width="17.5" customWidth="1"/>
    <col min="1660" max="1660" width="10.58203125" customWidth="1"/>
    <col min="1661" max="1661" width="15.75" customWidth="1"/>
    <col min="1662" max="1662" width="30.08203125" customWidth="1"/>
    <col min="1663" max="1663" width="27.58203125" customWidth="1"/>
    <col min="1664" max="1664" width="21.08203125" customWidth="1"/>
    <col min="1665" max="1665" width="22.25" customWidth="1"/>
    <col min="1666" max="1666" width="18.75" customWidth="1"/>
    <col min="1667" max="1668" width="19" customWidth="1"/>
    <col min="1669" max="1669" width="19.08203125" customWidth="1"/>
    <col min="1670" max="1670" width="17.08203125" customWidth="1"/>
    <col min="1671" max="1672" width="7.75" hidden="1" customWidth="1"/>
    <col min="1673" max="1675" width="17.5" customWidth="1"/>
    <col min="1676" max="1676" width="10.58203125" customWidth="1"/>
    <col min="1677" max="1677" width="15.75" customWidth="1"/>
    <col min="1678" max="1678" width="30.08203125" customWidth="1"/>
    <col min="1679" max="1679" width="27.58203125" customWidth="1"/>
    <col min="1680" max="1680" width="21.08203125" customWidth="1"/>
    <col min="1681" max="1681" width="22.25" customWidth="1"/>
    <col min="1682" max="1682" width="18.75" customWidth="1"/>
    <col min="1683" max="1684" width="19" customWidth="1"/>
    <col min="1685" max="1685" width="19.08203125" customWidth="1"/>
    <col min="1686" max="1686" width="17.08203125" customWidth="1"/>
    <col min="1687" max="1688" width="7.75" hidden="1" customWidth="1"/>
    <col min="1689" max="1691" width="17.5" customWidth="1"/>
    <col min="1692" max="1692" width="10.58203125" customWidth="1"/>
    <col min="1693" max="1693" width="15.75" customWidth="1"/>
    <col min="1694" max="1694" width="30.08203125" customWidth="1"/>
    <col min="1695" max="1695" width="27.58203125" customWidth="1"/>
    <col min="1696" max="1696" width="21.08203125" customWidth="1"/>
    <col min="1697" max="1697" width="22.25" customWidth="1"/>
    <col min="1698" max="1698" width="18.75" customWidth="1"/>
    <col min="1699" max="1700" width="19" customWidth="1"/>
    <col min="1701" max="1701" width="19.08203125" customWidth="1"/>
    <col min="1702" max="1702" width="17.08203125" customWidth="1"/>
    <col min="1703" max="1704" width="7.75" hidden="1" customWidth="1"/>
    <col min="1705" max="1707" width="17.5" customWidth="1"/>
    <col min="1708" max="1708" width="10.58203125" customWidth="1"/>
    <col min="1709" max="1709" width="15.75" customWidth="1"/>
    <col min="1710" max="1710" width="30.08203125" customWidth="1"/>
    <col min="1711" max="1711" width="27.58203125" customWidth="1"/>
    <col min="1712" max="1712" width="21.08203125" customWidth="1"/>
    <col min="1713" max="1713" width="22.25" customWidth="1"/>
    <col min="1714" max="1714" width="18.75" customWidth="1"/>
    <col min="1715" max="1716" width="19" customWidth="1"/>
    <col min="1717" max="1717" width="19.08203125" customWidth="1"/>
    <col min="1718" max="1718" width="17.08203125" customWidth="1"/>
    <col min="1719" max="1720" width="7.75" hidden="1" customWidth="1"/>
    <col min="1721" max="1723" width="17.5" customWidth="1"/>
    <col min="1724" max="1724" width="10.58203125" customWidth="1"/>
    <col min="1725" max="1725" width="15.75" customWidth="1"/>
    <col min="1726" max="1726" width="30.08203125" customWidth="1"/>
    <col min="1727" max="1727" width="27.58203125" customWidth="1"/>
    <col min="1728" max="1728" width="21.08203125" customWidth="1"/>
    <col min="1729" max="1729" width="22.25" customWidth="1"/>
    <col min="1730" max="1730" width="18.75" customWidth="1"/>
    <col min="1731" max="1732" width="19" customWidth="1"/>
    <col min="1733" max="1733" width="19.08203125" customWidth="1"/>
    <col min="1734" max="1734" width="17.08203125" customWidth="1"/>
    <col min="1735" max="1736" width="7.75" hidden="1" customWidth="1"/>
    <col min="1737" max="1739" width="17.5" customWidth="1"/>
    <col min="1740" max="1740" width="10.58203125" customWidth="1"/>
    <col min="1741" max="1741" width="15.75" customWidth="1"/>
    <col min="1742" max="1742" width="30.08203125" customWidth="1"/>
    <col min="1743" max="1743" width="27.58203125" customWidth="1"/>
    <col min="1744" max="1744" width="21.08203125" customWidth="1"/>
    <col min="1745" max="1745" width="22.25" customWidth="1"/>
    <col min="1746" max="1746" width="18.75" customWidth="1"/>
    <col min="1747" max="1748" width="19" customWidth="1"/>
    <col min="1749" max="1749" width="19.08203125" customWidth="1"/>
    <col min="1750" max="1750" width="17.08203125" customWidth="1"/>
    <col min="1751" max="1752" width="7.75" hidden="1" customWidth="1"/>
    <col min="1753" max="1755" width="17.5" customWidth="1"/>
    <col min="1756" max="1756" width="10.58203125" customWidth="1"/>
    <col min="1757" max="1757" width="15.75" customWidth="1"/>
    <col min="1758" max="1758" width="30.08203125" customWidth="1"/>
    <col min="1759" max="1759" width="27.58203125" customWidth="1"/>
    <col min="1760" max="1760" width="21.08203125" customWidth="1"/>
    <col min="1761" max="1761" width="22.25" customWidth="1"/>
    <col min="1762" max="1762" width="18.75" customWidth="1"/>
    <col min="1763" max="1764" width="19" customWidth="1"/>
    <col min="1765" max="1765" width="19.08203125" customWidth="1"/>
    <col min="1766" max="1766" width="17.08203125" customWidth="1"/>
    <col min="1767" max="1768" width="7.75" hidden="1" customWidth="1"/>
    <col min="1769" max="1771" width="17.5" customWidth="1"/>
    <col min="1772" max="1772" width="10.58203125" customWidth="1"/>
    <col min="1773" max="1773" width="15.75" customWidth="1"/>
    <col min="1774" max="1774" width="30.08203125" customWidth="1"/>
    <col min="1775" max="1775" width="27.58203125" customWidth="1"/>
    <col min="1776" max="1776" width="21.08203125" customWidth="1"/>
    <col min="1777" max="1777" width="22.25" customWidth="1"/>
    <col min="1778" max="1778" width="18.75" customWidth="1"/>
    <col min="1779" max="1780" width="19" customWidth="1"/>
    <col min="1781" max="1781" width="19.08203125" customWidth="1"/>
    <col min="1782" max="1782" width="17.08203125" customWidth="1"/>
    <col min="1783" max="1784" width="7.75" hidden="1" customWidth="1"/>
    <col min="1785" max="1787" width="17.5" customWidth="1"/>
    <col min="1788" max="1788" width="10.58203125" customWidth="1"/>
    <col min="1789" max="1789" width="15.75" customWidth="1"/>
    <col min="1790" max="1790" width="30.08203125" customWidth="1"/>
    <col min="1791" max="1791" width="27.58203125" customWidth="1"/>
    <col min="1792" max="1792" width="21.08203125" customWidth="1"/>
    <col min="1793" max="1793" width="22.25" customWidth="1"/>
    <col min="1794" max="1794" width="18.75" customWidth="1"/>
    <col min="1795" max="1796" width="19" customWidth="1"/>
    <col min="1797" max="1797" width="19.08203125" customWidth="1"/>
    <col min="1798" max="1798" width="17.08203125" customWidth="1"/>
    <col min="1799" max="1800" width="7.75" hidden="1" customWidth="1"/>
    <col min="1801" max="1803" width="17.5" customWidth="1"/>
    <col min="1804" max="1804" width="10.58203125" customWidth="1"/>
    <col min="1805" max="1805" width="15.75" customWidth="1"/>
    <col min="1806" max="1806" width="30.08203125" customWidth="1"/>
    <col min="1807" max="1807" width="27.58203125" customWidth="1"/>
    <col min="1808" max="1808" width="21.08203125" customWidth="1"/>
    <col min="1809" max="1809" width="22.25" customWidth="1"/>
    <col min="1810" max="1810" width="18.75" customWidth="1"/>
    <col min="1811" max="1812" width="19" customWidth="1"/>
    <col min="1813" max="1813" width="19.08203125" customWidth="1"/>
    <col min="1814" max="1814" width="17.08203125" customWidth="1"/>
    <col min="1815" max="1816" width="7.75" hidden="1" customWidth="1"/>
    <col min="1817" max="1819" width="17.5" customWidth="1"/>
    <col min="1820" max="1820" width="10.58203125" customWidth="1"/>
    <col min="1821" max="1821" width="15.75" customWidth="1"/>
    <col min="1822" max="1822" width="30.08203125" customWidth="1"/>
    <col min="1823" max="1823" width="27.58203125" customWidth="1"/>
    <col min="1824" max="1824" width="21.08203125" customWidth="1"/>
    <col min="1825" max="1825" width="22.25" customWidth="1"/>
    <col min="1826" max="1826" width="18.75" customWidth="1"/>
    <col min="1827" max="1828" width="19" customWidth="1"/>
    <col min="1829" max="1829" width="19.08203125" customWidth="1"/>
    <col min="1830" max="1830" width="17.08203125" customWidth="1"/>
    <col min="1831" max="1832" width="7.75" hidden="1" customWidth="1"/>
    <col min="1833" max="1835" width="17.5" customWidth="1"/>
    <col min="1836" max="1836" width="10.58203125" customWidth="1"/>
    <col min="1837" max="1837" width="15.75" customWidth="1"/>
    <col min="1838" max="1838" width="30.08203125" customWidth="1"/>
    <col min="1839" max="1839" width="27.58203125" customWidth="1"/>
    <col min="1840" max="1840" width="21.08203125" customWidth="1"/>
    <col min="1841" max="1841" width="22.25" customWidth="1"/>
    <col min="1842" max="1842" width="18.75" customWidth="1"/>
    <col min="1843" max="1844" width="19" customWidth="1"/>
    <col min="1845" max="1845" width="19.08203125" customWidth="1"/>
    <col min="1846" max="1846" width="17.08203125" customWidth="1"/>
    <col min="1847" max="1848" width="7.75" hidden="1" customWidth="1"/>
    <col min="1849" max="1851" width="17.5" customWidth="1"/>
    <col min="1852" max="1852" width="10.58203125" customWidth="1"/>
    <col min="1853" max="1853" width="15.75" customWidth="1"/>
    <col min="1854" max="1854" width="30.08203125" customWidth="1"/>
    <col min="1855" max="1855" width="27.58203125" customWidth="1"/>
    <col min="1856" max="1856" width="21.08203125" customWidth="1"/>
    <col min="1857" max="1857" width="22.25" customWidth="1"/>
    <col min="1858" max="1858" width="18.75" customWidth="1"/>
    <col min="1859" max="1860" width="19" customWidth="1"/>
    <col min="1861" max="1861" width="19.08203125" customWidth="1"/>
    <col min="1862" max="1862" width="17.08203125" customWidth="1"/>
    <col min="1863" max="1864" width="7.75" hidden="1" customWidth="1"/>
    <col min="1865" max="1867" width="17.5" customWidth="1"/>
    <col min="1868" max="1868" width="10.58203125" customWidth="1"/>
    <col min="1869" max="1869" width="15.75" customWidth="1"/>
    <col min="1870" max="1870" width="30.08203125" customWidth="1"/>
    <col min="1871" max="1871" width="27.58203125" customWidth="1"/>
    <col min="1872" max="1872" width="21.08203125" customWidth="1"/>
    <col min="1873" max="1873" width="22.25" customWidth="1"/>
    <col min="1874" max="1874" width="18.75" customWidth="1"/>
    <col min="1875" max="1876" width="19" customWidth="1"/>
    <col min="1877" max="1877" width="19.08203125" customWidth="1"/>
    <col min="1878" max="1878" width="17.08203125" customWidth="1"/>
    <col min="1879" max="1880" width="7.75" hidden="1" customWidth="1"/>
    <col min="1881" max="1883" width="17.5" customWidth="1"/>
    <col min="1884" max="1884" width="10.58203125" customWidth="1"/>
    <col min="1885" max="1885" width="15.75" customWidth="1"/>
    <col min="1886" max="1886" width="30.08203125" customWidth="1"/>
    <col min="1887" max="1887" width="27.58203125" customWidth="1"/>
    <col min="1888" max="1888" width="21.08203125" customWidth="1"/>
    <col min="1889" max="1889" width="22.25" customWidth="1"/>
    <col min="1890" max="1890" width="18.75" customWidth="1"/>
    <col min="1891" max="1892" width="19" customWidth="1"/>
    <col min="1893" max="1893" width="19.08203125" customWidth="1"/>
    <col min="1894" max="1894" width="17.08203125" customWidth="1"/>
    <col min="1895" max="1896" width="7.75" hidden="1" customWidth="1"/>
    <col min="1897" max="1899" width="17.5" customWidth="1"/>
    <col min="1900" max="1900" width="10.58203125" customWidth="1"/>
    <col min="1901" max="1901" width="15.75" customWidth="1"/>
    <col min="1902" max="1902" width="30.08203125" customWidth="1"/>
    <col min="1903" max="1903" width="27.58203125" customWidth="1"/>
    <col min="1904" max="1904" width="21.08203125" customWidth="1"/>
    <col min="1905" max="1905" width="22.25" customWidth="1"/>
    <col min="1906" max="1906" width="18.75" customWidth="1"/>
    <col min="1907" max="1908" width="19" customWidth="1"/>
    <col min="1909" max="1909" width="19.08203125" customWidth="1"/>
    <col min="1910" max="1910" width="17.08203125" customWidth="1"/>
    <col min="1911" max="1912" width="7.75" hidden="1" customWidth="1"/>
    <col min="1913" max="1915" width="17.5" customWidth="1"/>
    <col min="1916" max="1916" width="10.58203125" customWidth="1"/>
    <col min="1917" max="1917" width="15.75" customWidth="1"/>
    <col min="1918" max="1918" width="30.08203125" customWidth="1"/>
    <col min="1919" max="1919" width="27.58203125" customWidth="1"/>
    <col min="1920" max="1920" width="21.08203125" customWidth="1"/>
    <col min="1921" max="1921" width="22.25" customWidth="1"/>
    <col min="1922" max="1922" width="18.75" customWidth="1"/>
    <col min="1923" max="1924" width="19" customWidth="1"/>
    <col min="1925" max="1925" width="19.08203125" customWidth="1"/>
    <col min="1926" max="1926" width="17.08203125" customWidth="1"/>
    <col min="1927" max="1928" width="7.75" hidden="1" customWidth="1"/>
    <col min="1929" max="1931" width="17.5" customWidth="1"/>
    <col min="1932" max="1932" width="10.58203125" customWidth="1"/>
    <col min="1933" max="1933" width="15.75" customWidth="1"/>
    <col min="1934" max="1934" width="30.08203125" customWidth="1"/>
    <col min="1935" max="1935" width="27.58203125" customWidth="1"/>
    <col min="1936" max="1936" width="21.08203125" customWidth="1"/>
    <col min="1937" max="1937" width="22.25" customWidth="1"/>
    <col min="1938" max="1938" width="18.75" customWidth="1"/>
    <col min="1939" max="1940" width="19" customWidth="1"/>
    <col min="1941" max="1941" width="19.08203125" customWidth="1"/>
    <col min="1942" max="1942" width="17.08203125" customWidth="1"/>
    <col min="1943" max="1944" width="7.75" hidden="1" customWidth="1"/>
    <col min="1945" max="1947" width="17.5" customWidth="1"/>
    <col min="1948" max="1948" width="10.58203125" customWidth="1"/>
    <col min="1949" max="1949" width="15.75" customWidth="1"/>
    <col min="1950" max="1950" width="30.08203125" customWidth="1"/>
    <col min="1951" max="1951" width="27.58203125" customWidth="1"/>
    <col min="1952" max="1952" width="21.08203125" customWidth="1"/>
    <col min="1953" max="1953" width="22.25" customWidth="1"/>
    <col min="1954" max="1954" width="18.75" customWidth="1"/>
    <col min="1955" max="1956" width="19" customWidth="1"/>
    <col min="1957" max="1957" width="19.08203125" customWidth="1"/>
    <col min="1958" max="1958" width="17.08203125" customWidth="1"/>
    <col min="1959" max="1960" width="7.75" hidden="1" customWidth="1"/>
    <col min="1961" max="1963" width="17.5" customWidth="1"/>
    <col min="1964" max="1964" width="10.58203125" customWidth="1"/>
    <col min="1965" max="1965" width="15.75" customWidth="1"/>
    <col min="1966" max="1966" width="30.08203125" customWidth="1"/>
    <col min="1967" max="1967" width="27.58203125" customWidth="1"/>
    <col min="1968" max="1968" width="21.08203125" customWidth="1"/>
    <col min="1969" max="1969" width="22.25" customWidth="1"/>
    <col min="1970" max="1970" width="18.75" customWidth="1"/>
    <col min="1971" max="1972" width="19" customWidth="1"/>
    <col min="1973" max="1973" width="19.08203125" customWidth="1"/>
    <col min="1974" max="1974" width="17.08203125" customWidth="1"/>
    <col min="1975" max="1976" width="7.75" hidden="1" customWidth="1"/>
    <col min="1977" max="1979" width="17.5" customWidth="1"/>
    <col min="1980" max="1980" width="10.58203125" customWidth="1"/>
    <col min="1981" max="1981" width="15.75" customWidth="1"/>
    <col min="1982" max="1982" width="30.08203125" customWidth="1"/>
    <col min="1983" max="1983" width="27.58203125" customWidth="1"/>
    <col min="1984" max="1984" width="21.08203125" customWidth="1"/>
    <col min="1985" max="1985" width="22.25" customWidth="1"/>
    <col min="1986" max="1986" width="18.75" customWidth="1"/>
    <col min="1987" max="1988" width="19" customWidth="1"/>
    <col min="1989" max="1989" width="19.08203125" customWidth="1"/>
    <col min="1990" max="1990" width="17.08203125" customWidth="1"/>
    <col min="1991" max="1992" width="7.75" hidden="1" customWidth="1"/>
    <col min="1993" max="1995" width="17.5" customWidth="1"/>
    <col min="1996" max="1996" width="10.58203125" customWidth="1"/>
    <col min="1997" max="1997" width="15.75" customWidth="1"/>
    <col min="1998" max="1998" width="30.08203125" customWidth="1"/>
    <col min="1999" max="1999" width="27.58203125" customWidth="1"/>
    <col min="2000" max="2000" width="21.08203125" customWidth="1"/>
    <col min="2001" max="2001" width="22.25" customWidth="1"/>
    <col min="2002" max="2002" width="18.75" customWidth="1"/>
    <col min="2003" max="2004" width="19" customWidth="1"/>
    <col min="2005" max="2005" width="19.08203125" customWidth="1"/>
    <col min="2006" max="2006" width="17.08203125" customWidth="1"/>
    <col min="2007" max="2008" width="7.75" hidden="1" customWidth="1"/>
    <col min="2009" max="2011" width="17.5" customWidth="1"/>
    <col min="2012" max="2012" width="10.58203125" customWidth="1"/>
    <col min="2013" max="2013" width="15.75" customWidth="1"/>
    <col min="2014" max="2014" width="30.08203125" customWidth="1"/>
    <col min="2015" max="2015" width="27.58203125" customWidth="1"/>
    <col min="2016" max="2016" width="21.08203125" customWidth="1"/>
    <col min="2017" max="2017" width="22.25" customWidth="1"/>
    <col min="2018" max="2018" width="18.75" customWidth="1"/>
    <col min="2019" max="2020" width="19" customWidth="1"/>
    <col min="2021" max="2021" width="19.08203125" customWidth="1"/>
    <col min="2022" max="2022" width="17.08203125" customWidth="1"/>
    <col min="2023" max="2024" width="7.75" hidden="1" customWidth="1"/>
    <col min="2025" max="2027" width="17.5" customWidth="1"/>
    <col min="2028" max="2028" width="10.58203125" customWidth="1"/>
    <col min="2029" max="2029" width="15.75" customWidth="1"/>
    <col min="2030" max="2030" width="30.08203125" customWidth="1"/>
    <col min="2031" max="2031" width="27.58203125" customWidth="1"/>
    <col min="2032" max="2032" width="21.08203125" customWidth="1"/>
    <col min="2033" max="2033" width="22.25" customWidth="1"/>
    <col min="2034" max="2034" width="18.75" customWidth="1"/>
    <col min="2035" max="2036" width="19" customWidth="1"/>
    <col min="2037" max="2037" width="19.08203125" customWidth="1"/>
    <col min="2038" max="2038" width="17.08203125" customWidth="1"/>
    <col min="2039" max="2040" width="7.75" hidden="1" customWidth="1"/>
    <col min="2041" max="2043" width="17.5" customWidth="1"/>
    <col min="2044" max="2044" width="10.58203125" customWidth="1"/>
    <col min="2045" max="2045" width="15.75" customWidth="1"/>
    <col min="2046" max="2046" width="30.08203125" customWidth="1"/>
    <col min="2047" max="2047" width="27.58203125" customWidth="1"/>
    <col min="2048" max="2048" width="21.08203125" customWidth="1"/>
    <col min="2049" max="2049" width="22.25" customWidth="1"/>
    <col min="2050" max="2050" width="18.75" customWidth="1"/>
    <col min="2051" max="2052" width="19" customWidth="1"/>
    <col min="2053" max="2053" width="19.08203125" customWidth="1"/>
    <col min="2054" max="2054" width="17.08203125" customWidth="1"/>
    <col min="2055" max="2056" width="7.75" hidden="1" customWidth="1"/>
    <col min="2057" max="2059" width="17.5" customWidth="1"/>
    <col min="2060" max="2060" width="10.58203125" customWidth="1"/>
    <col min="2061" max="2061" width="15.75" customWidth="1"/>
    <col min="2062" max="2062" width="30.08203125" customWidth="1"/>
    <col min="2063" max="2063" width="27.58203125" customWidth="1"/>
    <col min="2064" max="2064" width="21.08203125" customWidth="1"/>
    <col min="2065" max="2065" width="22.25" customWidth="1"/>
    <col min="2066" max="2066" width="18.75" customWidth="1"/>
    <col min="2067" max="2068" width="19" customWidth="1"/>
    <col min="2069" max="2069" width="19.08203125" customWidth="1"/>
    <col min="2070" max="2070" width="17.08203125" customWidth="1"/>
    <col min="2071" max="2072" width="7.75" hidden="1" customWidth="1"/>
    <col min="2073" max="2075" width="17.5" customWidth="1"/>
    <col min="2076" max="2076" width="10.58203125" customWidth="1"/>
    <col min="2077" max="2077" width="15.75" customWidth="1"/>
    <col min="2078" max="2078" width="30.08203125" customWidth="1"/>
    <col min="2079" max="2079" width="27.58203125" customWidth="1"/>
    <col min="2080" max="2080" width="21.08203125" customWidth="1"/>
    <col min="2081" max="2081" width="22.25" customWidth="1"/>
    <col min="2082" max="2082" width="18.75" customWidth="1"/>
    <col min="2083" max="2084" width="19" customWidth="1"/>
    <col min="2085" max="2085" width="19.08203125" customWidth="1"/>
    <col min="2086" max="2086" width="17.08203125" customWidth="1"/>
    <col min="2087" max="2088" width="7.75" hidden="1" customWidth="1"/>
    <col min="2089" max="2091" width="17.5" customWidth="1"/>
    <col min="2092" max="2092" width="10.58203125" customWidth="1"/>
    <col min="2093" max="2093" width="15.75" customWidth="1"/>
    <col min="2094" max="2094" width="30.08203125" customWidth="1"/>
    <col min="2095" max="2095" width="27.58203125" customWidth="1"/>
    <col min="2096" max="2096" width="21.08203125" customWidth="1"/>
    <col min="2097" max="2097" width="22.25" customWidth="1"/>
    <col min="2098" max="2098" width="18.75" customWidth="1"/>
    <col min="2099" max="2100" width="19" customWidth="1"/>
    <col min="2101" max="2101" width="19.08203125" customWidth="1"/>
    <col min="2102" max="2102" width="17.08203125" customWidth="1"/>
    <col min="2103" max="2104" width="7.75" hidden="1" customWidth="1"/>
    <col min="2105" max="2107" width="17.5" customWidth="1"/>
    <col min="2108" max="2108" width="10.58203125" customWidth="1"/>
    <col min="2109" max="2109" width="15.75" customWidth="1"/>
    <col min="2110" max="2110" width="30.08203125" customWidth="1"/>
    <col min="2111" max="2111" width="27.58203125" customWidth="1"/>
    <col min="2112" max="2112" width="21.08203125" customWidth="1"/>
    <col min="2113" max="2113" width="22.25" customWidth="1"/>
    <col min="2114" max="2114" width="18.75" customWidth="1"/>
    <col min="2115" max="2116" width="19" customWidth="1"/>
    <col min="2117" max="2117" width="19.08203125" customWidth="1"/>
    <col min="2118" max="2118" width="17.08203125" customWidth="1"/>
    <col min="2119" max="2120" width="7.75" hidden="1" customWidth="1"/>
    <col min="2121" max="2123" width="17.5" customWidth="1"/>
    <col min="2124" max="2124" width="10.58203125" customWidth="1"/>
    <col min="2125" max="2125" width="15.75" customWidth="1"/>
    <col min="2126" max="2126" width="30.08203125" customWidth="1"/>
    <col min="2127" max="2127" width="27.58203125" customWidth="1"/>
    <col min="2128" max="2128" width="21.08203125" customWidth="1"/>
    <col min="2129" max="2129" width="22.25" customWidth="1"/>
    <col min="2130" max="2130" width="18.75" customWidth="1"/>
    <col min="2131" max="2132" width="19" customWidth="1"/>
    <col min="2133" max="2133" width="19.08203125" customWidth="1"/>
    <col min="2134" max="2134" width="17.08203125" customWidth="1"/>
    <col min="2135" max="2136" width="7.75" hidden="1" customWidth="1"/>
    <col min="2137" max="2139" width="17.5" customWidth="1"/>
    <col min="2140" max="2140" width="10.58203125" customWidth="1"/>
    <col min="2141" max="2141" width="15.75" customWidth="1"/>
    <col min="2142" max="2142" width="30.08203125" customWidth="1"/>
    <col min="2143" max="2143" width="27.58203125" customWidth="1"/>
    <col min="2144" max="2144" width="21.08203125" customWidth="1"/>
    <col min="2145" max="2145" width="22.25" customWidth="1"/>
    <col min="2146" max="2146" width="18.75" customWidth="1"/>
    <col min="2147" max="2148" width="19" customWidth="1"/>
    <col min="2149" max="2149" width="19.08203125" customWidth="1"/>
    <col min="2150" max="2150" width="17.08203125" customWidth="1"/>
    <col min="2151" max="2152" width="7.75" hidden="1" customWidth="1"/>
    <col min="2153" max="2155" width="17.5" customWidth="1"/>
    <col min="2156" max="2156" width="10.58203125" customWidth="1"/>
    <col min="2157" max="2157" width="15.75" customWidth="1"/>
    <col min="2158" max="2158" width="30.08203125" customWidth="1"/>
    <col min="2159" max="2159" width="27.58203125" customWidth="1"/>
    <col min="2160" max="2160" width="21.08203125" customWidth="1"/>
    <col min="2161" max="2161" width="22.25" customWidth="1"/>
    <col min="2162" max="2162" width="18.75" customWidth="1"/>
    <col min="2163" max="2164" width="19" customWidth="1"/>
    <col min="2165" max="2165" width="19.08203125" customWidth="1"/>
    <col min="2166" max="2166" width="17.08203125" customWidth="1"/>
    <col min="2167" max="2168" width="7.75" hidden="1" customWidth="1"/>
    <col min="2169" max="2171" width="17.5" customWidth="1"/>
    <col min="2172" max="2172" width="10.58203125" customWidth="1"/>
    <col min="2173" max="2173" width="15.75" customWidth="1"/>
    <col min="2174" max="2174" width="30.08203125" customWidth="1"/>
    <col min="2175" max="2175" width="27.58203125" customWidth="1"/>
    <col min="2176" max="2176" width="21.08203125" customWidth="1"/>
    <col min="2177" max="2177" width="22.25" customWidth="1"/>
    <col min="2178" max="2178" width="18.75" customWidth="1"/>
    <col min="2179" max="2180" width="19" customWidth="1"/>
    <col min="2181" max="2181" width="19.08203125" customWidth="1"/>
    <col min="2182" max="2182" width="17.08203125" customWidth="1"/>
    <col min="2183" max="2184" width="7.75" hidden="1" customWidth="1"/>
    <col min="2185" max="2187" width="17.5" customWidth="1"/>
    <col min="2188" max="2188" width="10.58203125" customWidth="1"/>
    <col min="2189" max="2189" width="15.75" customWidth="1"/>
    <col min="2190" max="2190" width="30.08203125" customWidth="1"/>
    <col min="2191" max="2191" width="27.58203125" customWidth="1"/>
    <col min="2192" max="2192" width="21.08203125" customWidth="1"/>
    <col min="2193" max="2193" width="22.25" customWidth="1"/>
    <col min="2194" max="2194" width="18.75" customWidth="1"/>
    <col min="2195" max="2196" width="19" customWidth="1"/>
    <col min="2197" max="2197" width="19.08203125" customWidth="1"/>
    <col min="2198" max="2198" width="17.08203125" customWidth="1"/>
    <col min="2199" max="2200" width="7.75" hidden="1" customWidth="1"/>
    <col min="2201" max="2203" width="17.5" customWidth="1"/>
    <col min="2204" max="2204" width="10.58203125" customWidth="1"/>
    <col min="2205" max="2205" width="15.75" customWidth="1"/>
    <col min="2206" max="2206" width="30.08203125" customWidth="1"/>
    <col min="2207" max="2207" width="27.58203125" customWidth="1"/>
    <col min="2208" max="2208" width="21.08203125" customWidth="1"/>
    <col min="2209" max="2209" width="22.25" customWidth="1"/>
    <col min="2210" max="2210" width="18.75" customWidth="1"/>
    <col min="2211" max="2212" width="19" customWidth="1"/>
    <col min="2213" max="2213" width="19.08203125" customWidth="1"/>
    <col min="2214" max="2214" width="17.08203125" customWidth="1"/>
    <col min="2215" max="2216" width="7.75" hidden="1" customWidth="1"/>
    <col min="2217" max="2219" width="17.5" customWidth="1"/>
    <col min="2220" max="2220" width="10.58203125" customWidth="1"/>
    <col min="2221" max="2221" width="15.75" customWidth="1"/>
    <col min="2222" max="2222" width="30.08203125" customWidth="1"/>
    <col min="2223" max="2223" width="27.58203125" customWidth="1"/>
    <col min="2224" max="2224" width="21.08203125" customWidth="1"/>
    <col min="2225" max="2225" width="22.25" customWidth="1"/>
    <col min="2226" max="2226" width="18.75" customWidth="1"/>
    <col min="2227" max="2228" width="19" customWidth="1"/>
    <col min="2229" max="2229" width="19.08203125" customWidth="1"/>
    <col min="2230" max="2230" width="17.08203125" customWidth="1"/>
    <col min="2231" max="2232" width="7.75" hidden="1" customWidth="1"/>
    <col min="2233" max="2235" width="17.5" customWidth="1"/>
    <col min="2236" max="2236" width="10.58203125" customWidth="1"/>
    <col min="2237" max="2237" width="15.75" customWidth="1"/>
    <col min="2238" max="2238" width="30.08203125" customWidth="1"/>
    <col min="2239" max="2239" width="27.58203125" customWidth="1"/>
    <col min="2240" max="2240" width="21.08203125" customWidth="1"/>
    <col min="2241" max="2241" width="22.25" customWidth="1"/>
    <col min="2242" max="2242" width="18.75" customWidth="1"/>
    <col min="2243" max="2244" width="19" customWidth="1"/>
    <col min="2245" max="2245" width="19.08203125" customWidth="1"/>
    <col min="2246" max="2246" width="17.08203125" customWidth="1"/>
    <col min="2247" max="2248" width="7.75" hidden="1" customWidth="1"/>
    <col min="2249" max="2251" width="17.5" customWidth="1"/>
    <col min="2252" max="2252" width="10.58203125" customWidth="1"/>
    <col min="2253" max="2253" width="15.75" customWidth="1"/>
    <col min="2254" max="2254" width="30.08203125" customWidth="1"/>
    <col min="2255" max="2255" width="27.58203125" customWidth="1"/>
    <col min="2256" max="2256" width="21.08203125" customWidth="1"/>
    <col min="2257" max="2257" width="22.25" customWidth="1"/>
    <col min="2258" max="2258" width="18.75" customWidth="1"/>
    <col min="2259" max="2260" width="19" customWidth="1"/>
    <col min="2261" max="2261" width="19.08203125" customWidth="1"/>
    <col min="2262" max="2262" width="17.08203125" customWidth="1"/>
    <col min="2263" max="2264" width="7.75" hidden="1" customWidth="1"/>
    <col min="2265" max="2267" width="17.5" customWidth="1"/>
    <col min="2268" max="2268" width="10.58203125" customWidth="1"/>
    <col min="2269" max="2269" width="15.75" customWidth="1"/>
    <col min="2270" max="2270" width="30.08203125" customWidth="1"/>
    <col min="2271" max="2271" width="27.58203125" customWidth="1"/>
    <col min="2272" max="2272" width="21.08203125" customWidth="1"/>
    <col min="2273" max="2273" width="22.25" customWidth="1"/>
    <col min="2274" max="2274" width="18.75" customWidth="1"/>
    <col min="2275" max="2276" width="19" customWidth="1"/>
    <col min="2277" max="2277" width="19.08203125" customWidth="1"/>
    <col min="2278" max="2278" width="17.08203125" customWidth="1"/>
    <col min="2279" max="2280" width="7.75" hidden="1" customWidth="1"/>
    <col min="2281" max="2283" width="17.5" customWidth="1"/>
    <col min="2284" max="2284" width="10.58203125" customWidth="1"/>
    <col min="2285" max="2285" width="15.75" customWidth="1"/>
    <col min="2286" max="2286" width="30.08203125" customWidth="1"/>
    <col min="2287" max="2287" width="27.58203125" customWidth="1"/>
    <col min="2288" max="2288" width="21.08203125" customWidth="1"/>
    <col min="2289" max="2289" width="22.25" customWidth="1"/>
    <col min="2290" max="2290" width="18.75" customWidth="1"/>
    <col min="2291" max="2292" width="19" customWidth="1"/>
    <col min="2293" max="2293" width="19.08203125" customWidth="1"/>
    <col min="2294" max="2294" width="17.08203125" customWidth="1"/>
    <col min="2295" max="2296" width="7.75" hidden="1" customWidth="1"/>
    <col min="2297" max="2299" width="17.5" customWidth="1"/>
    <col min="2300" max="2300" width="10.58203125" customWidth="1"/>
    <col min="2301" max="2301" width="15.75" customWidth="1"/>
    <col min="2302" max="2302" width="30.08203125" customWidth="1"/>
    <col min="2303" max="2303" width="27.58203125" customWidth="1"/>
    <col min="2304" max="2304" width="21.08203125" customWidth="1"/>
    <col min="2305" max="2305" width="22.25" customWidth="1"/>
    <col min="2306" max="2306" width="18.75" customWidth="1"/>
    <col min="2307" max="2308" width="19" customWidth="1"/>
    <col min="2309" max="2309" width="19.08203125" customWidth="1"/>
    <col min="2310" max="2310" width="17.08203125" customWidth="1"/>
    <col min="2311" max="2312" width="7.75" hidden="1" customWidth="1"/>
    <col min="2313" max="2315" width="17.5" customWidth="1"/>
    <col min="2316" max="2316" width="10.58203125" customWidth="1"/>
    <col min="2317" max="2317" width="15.75" customWidth="1"/>
    <col min="2318" max="2318" width="30.08203125" customWidth="1"/>
    <col min="2319" max="2319" width="27.58203125" customWidth="1"/>
    <col min="2320" max="2320" width="21.08203125" customWidth="1"/>
    <col min="2321" max="2321" width="22.25" customWidth="1"/>
    <col min="2322" max="2322" width="18.75" customWidth="1"/>
    <col min="2323" max="2324" width="19" customWidth="1"/>
    <col min="2325" max="2325" width="19.08203125" customWidth="1"/>
    <col min="2326" max="2326" width="17.08203125" customWidth="1"/>
    <col min="2327" max="2328" width="7.75" hidden="1" customWidth="1"/>
    <col min="2329" max="2331" width="17.5" customWidth="1"/>
    <col min="2332" max="2332" width="10.58203125" customWidth="1"/>
    <col min="2333" max="2333" width="15.75" customWidth="1"/>
    <col min="2334" max="2334" width="30.08203125" customWidth="1"/>
    <col min="2335" max="2335" width="27.58203125" customWidth="1"/>
    <col min="2336" max="2336" width="21.08203125" customWidth="1"/>
    <col min="2337" max="2337" width="22.25" customWidth="1"/>
    <col min="2338" max="2338" width="18.75" customWidth="1"/>
    <col min="2339" max="2340" width="19" customWidth="1"/>
    <col min="2341" max="2341" width="19.08203125" customWidth="1"/>
    <col min="2342" max="2342" width="17.08203125" customWidth="1"/>
    <col min="2343" max="2344" width="7.75" hidden="1" customWidth="1"/>
    <col min="2345" max="2347" width="17.5" customWidth="1"/>
    <col min="2348" max="2348" width="10.58203125" customWidth="1"/>
    <col min="2349" max="2349" width="15.75" customWidth="1"/>
    <col min="2350" max="2350" width="30.08203125" customWidth="1"/>
    <col min="2351" max="2351" width="27.58203125" customWidth="1"/>
    <col min="2352" max="2352" width="21.08203125" customWidth="1"/>
    <col min="2353" max="2353" width="22.25" customWidth="1"/>
    <col min="2354" max="2354" width="18.75" customWidth="1"/>
    <col min="2355" max="2356" width="19" customWidth="1"/>
    <col min="2357" max="2357" width="19.08203125" customWidth="1"/>
    <col min="2358" max="2358" width="17.08203125" customWidth="1"/>
    <col min="2359" max="2360" width="7.75" hidden="1" customWidth="1"/>
    <col min="2361" max="2363" width="17.5" customWidth="1"/>
    <col min="2364" max="2364" width="10.58203125" customWidth="1"/>
    <col min="2365" max="2365" width="15.75" customWidth="1"/>
    <col min="2366" max="2366" width="30.08203125" customWidth="1"/>
    <col min="2367" max="2367" width="27.58203125" customWidth="1"/>
    <col min="2368" max="2368" width="21.08203125" customWidth="1"/>
    <col min="2369" max="2369" width="22.25" customWidth="1"/>
    <col min="2370" max="2370" width="18.75" customWidth="1"/>
    <col min="2371" max="2372" width="19" customWidth="1"/>
    <col min="2373" max="2373" width="19.08203125" customWidth="1"/>
    <col min="2374" max="2374" width="17.08203125" customWidth="1"/>
    <col min="2375" max="2376" width="7.75" hidden="1" customWidth="1"/>
    <col min="2377" max="2379" width="17.5" customWidth="1"/>
    <col min="2380" max="2380" width="10.58203125" customWidth="1"/>
    <col min="2381" max="2381" width="15.75" customWidth="1"/>
    <col min="2382" max="2382" width="30.08203125" customWidth="1"/>
    <col min="2383" max="2383" width="27.58203125" customWidth="1"/>
    <col min="2384" max="2384" width="21.08203125" customWidth="1"/>
    <col min="2385" max="2385" width="22.25" customWidth="1"/>
    <col min="2386" max="2386" width="18.75" customWidth="1"/>
    <col min="2387" max="2388" width="19" customWidth="1"/>
    <col min="2389" max="2389" width="19.08203125" customWidth="1"/>
    <col min="2390" max="2390" width="17.08203125" customWidth="1"/>
    <col min="2391" max="2392" width="7.75" hidden="1" customWidth="1"/>
    <col min="2393" max="2395" width="17.5" customWidth="1"/>
    <col min="2396" max="2396" width="10.58203125" customWidth="1"/>
    <col min="2397" max="2397" width="15.75" customWidth="1"/>
    <col min="2398" max="2398" width="30.08203125" customWidth="1"/>
    <col min="2399" max="2399" width="27.58203125" customWidth="1"/>
    <col min="2400" max="2400" width="21.08203125" customWidth="1"/>
    <col min="2401" max="2401" width="22.25" customWidth="1"/>
    <col min="2402" max="2402" width="18.75" customWidth="1"/>
    <col min="2403" max="2404" width="19" customWidth="1"/>
    <col min="2405" max="2405" width="19.08203125" customWidth="1"/>
    <col min="2406" max="2406" width="17.08203125" customWidth="1"/>
    <col min="2407" max="2408" width="7.75" hidden="1" customWidth="1"/>
    <col min="2409" max="2411" width="17.5" customWidth="1"/>
    <col min="2412" max="2412" width="10.58203125" customWidth="1"/>
    <col min="2413" max="2413" width="15.75" customWidth="1"/>
    <col min="2414" max="2414" width="30.08203125" customWidth="1"/>
    <col min="2415" max="2415" width="27.58203125" customWidth="1"/>
    <col min="2416" max="2416" width="21.08203125" customWidth="1"/>
    <col min="2417" max="2417" width="22.25" customWidth="1"/>
    <col min="2418" max="2418" width="18.75" customWidth="1"/>
    <col min="2419" max="2420" width="19" customWidth="1"/>
    <col min="2421" max="2421" width="19.08203125" customWidth="1"/>
    <col min="2422" max="2422" width="17.08203125" customWidth="1"/>
    <col min="2423" max="2424" width="7.75" hidden="1" customWidth="1"/>
    <col min="2425" max="2427" width="17.5" customWidth="1"/>
    <col min="2428" max="2428" width="10.58203125" customWidth="1"/>
    <col min="2429" max="2429" width="15.75" customWidth="1"/>
    <col min="2430" max="2430" width="30.08203125" customWidth="1"/>
    <col min="2431" max="2431" width="27.58203125" customWidth="1"/>
    <col min="2432" max="2432" width="21.08203125" customWidth="1"/>
    <col min="2433" max="2433" width="22.25" customWidth="1"/>
    <col min="2434" max="2434" width="18.75" customWidth="1"/>
    <col min="2435" max="2436" width="19" customWidth="1"/>
    <col min="2437" max="2437" width="19.08203125" customWidth="1"/>
    <col min="2438" max="2438" width="17.08203125" customWidth="1"/>
    <col min="2439" max="2440" width="7.75" hidden="1" customWidth="1"/>
    <col min="2441" max="2443" width="17.5" customWidth="1"/>
    <col min="2444" max="2444" width="10.58203125" customWidth="1"/>
    <col min="2445" max="2445" width="15.75" customWidth="1"/>
    <col min="2446" max="2446" width="30.08203125" customWidth="1"/>
    <col min="2447" max="2447" width="27.58203125" customWidth="1"/>
    <col min="2448" max="2448" width="21.08203125" customWidth="1"/>
    <col min="2449" max="2449" width="22.25" customWidth="1"/>
    <col min="2450" max="2450" width="18.75" customWidth="1"/>
    <col min="2451" max="2452" width="19" customWidth="1"/>
    <col min="2453" max="2453" width="19.08203125" customWidth="1"/>
    <col min="2454" max="2454" width="17.08203125" customWidth="1"/>
    <col min="2455" max="2456" width="7.75" hidden="1" customWidth="1"/>
    <col min="2457" max="2459" width="17.5" customWidth="1"/>
    <col min="2460" max="2460" width="10.58203125" customWidth="1"/>
    <col min="2461" max="2461" width="15.75" customWidth="1"/>
    <col min="2462" max="2462" width="30.08203125" customWidth="1"/>
    <col min="2463" max="2463" width="27.58203125" customWidth="1"/>
    <col min="2464" max="2464" width="21.08203125" customWidth="1"/>
    <col min="2465" max="2465" width="22.25" customWidth="1"/>
    <col min="2466" max="2466" width="18.75" customWidth="1"/>
    <col min="2467" max="2468" width="19" customWidth="1"/>
    <col min="2469" max="2469" width="19.08203125" customWidth="1"/>
    <col min="2470" max="2470" width="17.08203125" customWidth="1"/>
    <col min="2471" max="2472" width="7.75" hidden="1" customWidth="1"/>
    <col min="2473" max="2475" width="17.5" customWidth="1"/>
    <col min="2476" max="2476" width="10.58203125" customWidth="1"/>
    <col min="2477" max="2477" width="15.75" customWidth="1"/>
    <col min="2478" max="2478" width="30.08203125" customWidth="1"/>
    <col min="2479" max="2479" width="27.58203125" customWidth="1"/>
    <col min="2480" max="2480" width="21.08203125" customWidth="1"/>
    <col min="2481" max="2481" width="22.25" customWidth="1"/>
    <col min="2482" max="2482" width="18.75" customWidth="1"/>
    <col min="2483" max="2484" width="19" customWidth="1"/>
    <col min="2485" max="2485" width="19.08203125" customWidth="1"/>
    <col min="2486" max="2486" width="17.08203125" customWidth="1"/>
    <col min="2487" max="2488" width="7.75" hidden="1" customWidth="1"/>
    <col min="2489" max="2491" width="17.5" customWidth="1"/>
    <col min="2492" max="2492" width="10.58203125" customWidth="1"/>
    <col min="2493" max="2493" width="15.75" customWidth="1"/>
    <col min="2494" max="2494" width="30.08203125" customWidth="1"/>
    <col min="2495" max="2495" width="27.58203125" customWidth="1"/>
    <col min="2496" max="2496" width="21.08203125" customWidth="1"/>
    <col min="2497" max="2497" width="22.25" customWidth="1"/>
    <col min="2498" max="2498" width="18.75" customWidth="1"/>
    <col min="2499" max="2500" width="19" customWidth="1"/>
    <col min="2501" max="2501" width="19.08203125" customWidth="1"/>
    <col min="2502" max="2502" width="17.08203125" customWidth="1"/>
    <col min="2503" max="2504" width="7.75" hidden="1" customWidth="1"/>
    <col min="2505" max="2507" width="17.5" customWidth="1"/>
    <col min="2508" max="2508" width="10.58203125" customWidth="1"/>
    <col min="2509" max="2509" width="15.75" customWidth="1"/>
    <col min="2510" max="2510" width="30.08203125" customWidth="1"/>
    <col min="2511" max="2511" width="27.58203125" customWidth="1"/>
    <col min="2512" max="2512" width="21.08203125" customWidth="1"/>
    <col min="2513" max="2513" width="22.25" customWidth="1"/>
    <col min="2514" max="2514" width="18.75" customWidth="1"/>
    <col min="2515" max="2516" width="19" customWidth="1"/>
    <col min="2517" max="2517" width="19.08203125" customWidth="1"/>
    <col min="2518" max="2518" width="17.08203125" customWidth="1"/>
    <col min="2519" max="2520" width="7.75" hidden="1" customWidth="1"/>
    <col min="2521" max="2523" width="17.5" customWidth="1"/>
    <col min="2524" max="2524" width="10.58203125" customWidth="1"/>
    <col min="2525" max="2525" width="15.75" customWidth="1"/>
    <col min="2526" max="2526" width="30.08203125" customWidth="1"/>
    <col min="2527" max="2527" width="27.58203125" customWidth="1"/>
    <col min="2528" max="2528" width="21.08203125" customWidth="1"/>
    <col min="2529" max="2529" width="22.25" customWidth="1"/>
    <col min="2530" max="2530" width="18.75" customWidth="1"/>
    <col min="2531" max="2532" width="19" customWidth="1"/>
    <col min="2533" max="2533" width="19.08203125" customWidth="1"/>
    <col min="2534" max="2534" width="17.08203125" customWidth="1"/>
    <col min="2535" max="2536" width="7.75" hidden="1" customWidth="1"/>
    <col min="2537" max="2539" width="17.5" customWidth="1"/>
    <col min="2540" max="2540" width="10.58203125" customWidth="1"/>
    <col min="2541" max="2541" width="15.75" customWidth="1"/>
    <col min="2542" max="2542" width="30.08203125" customWidth="1"/>
    <col min="2543" max="2543" width="27.58203125" customWidth="1"/>
    <col min="2544" max="2544" width="21.08203125" customWidth="1"/>
    <col min="2545" max="2545" width="22.25" customWidth="1"/>
    <col min="2546" max="2546" width="18.75" customWidth="1"/>
    <col min="2547" max="2548" width="19" customWidth="1"/>
    <col min="2549" max="2549" width="19.08203125" customWidth="1"/>
    <col min="2550" max="2550" width="17.08203125" customWidth="1"/>
    <col min="2551" max="2552" width="7.75" hidden="1" customWidth="1"/>
    <col min="2553" max="2555" width="17.5" customWidth="1"/>
    <col min="2556" max="2556" width="10.58203125" customWidth="1"/>
    <col min="2557" max="2557" width="15.75" customWidth="1"/>
    <col min="2558" max="2558" width="30.08203125" customWidth="1"/>
    <col min="2559" max="2559" width="27.58203125" customWidth="1"/>
    <col min="2560" max="2560" width="21.08203125" customWidth="1"/>
    <col min="2561" max="2561" width="22.25" customWidth="1"/>
    <col min="2562" max="2562" width="18.75" customWidth="1"/>
    <col min="2563" max="2564" width="19" customWidth="1"/>
    <col min="2565" max="2565" width="19.08203125" customWidth="1"/>
    <col min="2566" max="2566" width="17.08203125" customWidth="1"/>
    <col min="2567" max="2568" width="7.75" hidden="1" customWidth="1"/>
    <col min="2569" max="2571" width="17.5" customWidth="1"/>
    <col min="2572" max="2572" width="10.58203125" customWidth="1"/>
    <col min="2573" max="2573" width="15.75" customWidth="1"/>
    <col min="2574" max="2574" width="30.08203125" customWidth="1"/>
    <col min="2575" max="2575" width="27.58203125" customWidth="1"/>
    <col min="2576" max="2576" width="21.08203125" customWidth="1"/>
    <col min="2577" max="2577" width="22.25" customWidth="1"/>
    <col min="2578" max="2578" width="18.75" customWidth="1"/>
    <col min="2579" max="2580" width="19" customWidth="1"/>
    <col min="2581" max="2581" width="19.08203125" customWidth="1"/>
    <col min="2582" max="2582" width="17.08203125" customWidth="1"/>
    <col min="2583" max="2584" width="7.75" hidden="1" customWidth="1"/>
    <col min="2585" max="2587" width="17.5" customWidth="1"/>
    <col min="2588" max="2588" width="10.58203125" customWidth="1"/>
    <col min="2589" max="2589" width="15.75" customWidth="1"/>
    <col min="2590" max="2590" width="30.08203125" customWidth="1"/>
    <col min="2591" max="2591" width="27.58203125" customWidth="1"/>
    <col min="2592" max="2592" width="21.08203125" customWidth="1"/>
    <col min="2593" max="2593" width="22.25" customWidth="1"/>
    <col min="2594" max="2594" width="18.75" customWidth="1"/>
    <col min="2595" max="2596" width="19" customWidth="1"/>
    <col min="2597" max="2597" width="19.08203125" customWidth="1"/>
    <col min="2598" max="2598" width="17.08203125" customWidth="1"/>
    <col min="2599" max="2600" width="7.75" hidden="1" customWidth="1"/>
    <col min="2601" max="2603" width="17.5" customWidth="1"/>
    <col min="2604" max="2604" width="10.58203125" customWidth="1"/>
    <col min="2605" max="2605" width="15.75" customWidth="1"/>
    <col min="2606" max="2606" width="30.08203125" customWidth="1"/>
    <col min="2607" max="2607" width="27.58203125" customWidth="1"/>
    <col min="2608" max="2608" width="21.08203125" customWidth="1"/>
    <col min="2609" max="2609" width="22.25" customWidth="1"/>
    <col min="2610" max="2610" width="18.75" customWidth="1"/>
    <col min="2611" max="2612" width="19" customWidth="1"/>
    <col min="2613" max="2613" width="19.08203125" customWidth="1"/>
    <col min="2614" max="2614" width="17.08203125" customWidth="1"/>
    <col min="2615" max="2616" width="7.75" hidden="1" customWidth="1"/>
    <col min="2617" max="2619" width="17.5" customWidth="1"/>
    <col min="2620" max="2620" width="10.58203125" customWidth="1"/>
    <col min="2621" max="2621" width="15.75" customWidth="1"/>
    <col min="2622" max="2622" width="30.08203125" customWidth="1"/>
    <col min="2623" max="2623" width="27.58203125" customWidth="1"/>
    <col min="2624" max="2624" width="21.08203125" customWidth="1"/>
    <col min="2625" max="2625" width="22.25" customWidth="1"/>
    <col min="2626" max="2626" width="18.75" customWidth="1"/>
    <col min="2627" max="2628" width="19" customWidth="1"/>
    <col min="2629" max="2629" width="19.08203125" customWidth="1"/>
    <col min="2630" max="2630" width="17.08203125" customWidth="1"/>
    <col min="2631" max="2632" width="7.75" hidden="1" customWidth="1"/>
    <col min="2633" max="2635" width="17.5" customWidth="1"/>
    <col min="2636" max="2636" width="10.58203125" customWidth="1"/>
    <col min="2637" max="2637" width="15.75" customWidth="1"/>
    <col min="2638" max="2638" width="30.08203125" customWidth="1"/>
    <col min="2639" max="2639" width="27.58203125" customWidth="1"/>
    <col min="2640" max="2640" width="21.08203125" customWidth="1"/>
    <col min="2641" max="2641" width="22.25" customWidth="1"/>
    <col min="2642" max="2642" width="18.75" customWidth="1"/>
    <col min="2643" max="2644" width="19" customWidth="1"/>
    <col min="2645" max="2645" width="19.08203125" customWidth="1"/>
    <col min="2646" max="2646" width="17.08203125" customWidth="1"/>
    <col min="2647" max="2648" width="7.75" hidden="1" customWidth="1"/>
    <col min="2649" max="2651" width="17.5" customWidth="1"/>
    <col min="2652" max="2652" width="10.58203125" customWidth="1"/>
    <col min="2653" max="2653" width="15.75" customWidth="1"/>
    <col min="2654" max="2654" width="30.08203125" customWidth="1"/>
    <col min="2655" max="2655" width="27.58203125" customWidth="1"/>
    <col min="2656" max="2656" width="21.08203125" customWidth="1"/>
    <col min="2657" max="2657" width="22.25" customWidth="1"/>
    <col min="2658" max="2658" width="18.75" customWidth="1"/>
    <col min="2659" max="2660" width="19" customWidth="1"/>
    <col min="2661" max="2661" width="19.08203125" customWidth="1"/>
    <col min="2662" max="2662" width="17.08203125" customWidth="1"/>
    <col min="2663" max="2664" width="7.75" hidden="1" customWidth="1"/>
    <col min="2665" max="2667" width="17.5" customWidth="1"/>
    <col min="2668" max="2668" width="10.58203125" customWidth="1"/>
    <col min="2669" max="2669" width="15.75" customWidth="1"/>
    <col min="2670" max="2670" width="30.08203125" customWidth="1"/>
    <col min="2671" max="2671" width="27.58203125" customWidth="1"/>
    <col min="2672" max="2672" width="21.08203125" customWidth="1"/>
    <col min="2673" max="2673" width="22.25" customWidth="1"/>
    <col min="2674" max="2674" width="18.75" customWidth="1"/>
    <col min="2675" max="2676" width="19" customWidth="1"/>
    <col min="2677" max="2677" width="19.08203125" customWidth="1"/>
    <col min="2678" max="2678" width="17.08203125" customWidth="1"/>
    <col min="2679" max="2680" width="7.75" hidden="1" customWidth="1"/>
    <col min="2681" max="2683" width="17.5" customWidth="1"/>
    <col min="2684" max="2684" width="10.58203125" customWidth="1"/>
    <col min="2685" max="2685" width="15.75" customWidth="1"/>
    <col min="2686" max="2686" width="30.08203125" customWidth="1"/>
    <col min="2687" max="2687" width="27.58203125" customWidth="1"/>
    <col min="2688" max="2688" width="21.08203125" customWidth="1"/>
    <col min="2689" max="2689" width="22.25" customWidth="1"/>
    <col min="2690" max="2690" width="18.75" customWidth="1"/>
    <col min="2691" max="2692" width="19" customWidth="1"/>
    <col min="2693" max="2693" width="19.08203125" customWidth="1"/>
    <col min="2694" max="2694" width="17.08203125" customWidth="1"/>
    <col min="2695" max="2696" width="7.75" hidden="1" customWidth="1"/>
    <col min="2697" max="2699" width="17.5" customWidth="1"/>
    <col min="2700" max="2700" width="10.58203125" customWidth="1"/>
    <col min="2701" max="2701" width="15.75" customWidth="1"/>
    <col min="2702" max="2702" width="30.08203125" customWidth="1"/>
    <col min="2703" max="2703" width="27.58203125" customWidth="1"/>
    <col min="2704" max="2704" width="21.08203125" customWidth="1"/>
    <col min="2705" max="2705" width="22.25" customWidth="1"/>
    <col min="2706" max="2706" width="18.75" customWidth="1"/>
    <col min="2707" max="2708" width="19" customWidth="1"/>
    <col min="2709" max="2709" width="19.08203125" customWidth="1"/>
    <col min="2710" max="2710" width="17.08203125" customWidth="1"/>
    <col min="2711" max="2712" width="7.75" hidden="1" customWidth="1"/>
    <col min="2713" max="2715" width="17.5" customWidth="1"/>
    <col min="2716" max="2716" width="10.58203125" customWidth="1"/>
    <col min="2717" max="2717" width="15.75" customWidth="1"/>
    <col min="2718" max="2718" width="30.08203125" customWidth="1"/>
    <col min="2719" max="2719" width="27.58203125" customWidth="1"/>
    <col min="2720" max="2720" width="21.08203125" customWidth="1"/>
    <col min="2721" max="2721" width="22.25" customWidth="1"/>
    <col min="2722" max="2722" width="18.75" customWidth="1"/>
    <col min="2723" max="2724" width="19" customWidth="1"/>
    <col min="2725" max="2725" width="19.08203125" customWidth="1"/>
    <col min="2726" max="2726" width="17.08203125" customWidth="1"/>
    <col min="2727" max="2728" width="7.75" hidden="1" customWidth="1"/>
    <col min="2729" max="2731" width="17.5" customWidth="1"/>
    <col min="2732" max="2732" width="10.58203125" customWidth="1"/>
    <col min="2733" max="2733" width="15.75" customWidth="1"/>
    <col min="2734" max="2734" width="30.08203125" customWidth="1"/>
    <col min="2735" max="2735" width="27.58203125" customWidth="1"/>
    <col min="2736" max="2736" width="21.08203125" customWidth="1"/>
    <col min="2737" max="2737" width="22.25" customWidth="1"/>
    <col min="2738" max="2738" width="18.75" customWidth="1"/>
    <col min="2739" max="2740" width="19" customWidth="1"/>
    <col min="2741" max="2741" width="19.08203125" customWidth="1"/>
    <col min="2742" max="2742" width="17.08203125" customWidth="1"/>
    <col min="2743" max="2744" width="7.75" hidden="1" customWidth="1"/>
    <col min="2745" max="2747" width="17.5" customWidth="1"/>
    <col min="2748" max="2748" width="10.58203125" customWidth="1"/>
    <col min="2749" max="2749" width="15.75" customWidth="1"/>
    <col min="2750" max="2750" width="30.08203125" customWidth="1"/>
    <col min="2751" max="2751" width="27.58203125" customWidth="1"/>
    <col min="2752" max="2752" width="21.08203125" customWidth="1"/>
    <col min="2753" max="2753" width="22.25" customWidth="1"/>
    <col min="2754" max="2754" width="18.75" customWidth="1"/>
    <col min="2755" max="2756" width="19" customWidth="1"/>
    <col min="2757" max="2757" width="19.08203125" customWidth="1"/>
    <col min="2758" max="2758" width="17.08203125" customWidth="1"/>
    <col min="2759" max="2760" width="7.75" hidden="1" customWidth="1"/>
    <col min="2761" max="2763" width="17.5" customWidth="1"/>
    <col min="2764" max="2764" width="10.58203125" customWidth="1"/>
    <col min="2765" max="2765" width="15.75" customWidth="1"/>
    <col min="2766" max="2766" width="30.08203125" customWidth="1"/>
    <col min="2767" max="2767" width="27.58203125" customWidth="1"/>
    <col min="2768" max="2768" width="21.08203125" customWidth="1"/>
    <col min="2769" max="2769" width="22.25" customWidth="1"/>
    <col min="2770" max="2770" width="18.75" customWidth="1"/>
    <col min="2771" max="2772" width="19" customWidth="1"/>
    <col min="2773" max="2773" width="19.08203125" customWidth="1"/>
    <col min="2774" max="2774" width="17.08203125" customWidth="1"/>
    <col min="2775" max="2776" width="7.75" hidden="1" customWidth="1"/>
    <col min="2777" max="2779" width="17.5" customWidth="1"/>
    <col min="2780" max="2780" width="10.58203125" customWidth="1"/>
    <col min="2781" max="2781" width="15.75" customWidth="1"/>
    <col min="2782" max="2782" width="30.08203125" customWidth="1"/>
    <col min="2783" max="2783" width="27.58203125" customWidth="1"/>
    <col min="2784" max="2784" width="21.08203125" customWidth="1"/>
    <col min="2785" max="2785" width="22.25" customWidth="1"/>
    <col min="2786" max="2786" width="18.75" customWidth="1"/>
    <col min="2787" max="2788" width="19" customWidth="1"/>
    <col min="2789" max="2789" width="19.08203125" customWidth="1"/>
    <col min="2790" max="2790" width="17.08203125" customWidth="1"/>
    <col min="2791" max="2792" width="7.75" hidden="1" customWidth="1"/>
    <col min="2793" max="2795" width="17.5" customWidth="1"/>
    <col min="2796" max="2796" width="10.58203125" customWidth="1"/>
    <col min="2797" max="2797" width="15.75" customWidth="1"/>
    <col min="2798" max="2798" width="30.08203125" customWidth="1"/>
    <col min="2799" max="2799" width="27.58203125" customWidth="1"/>
    <col min="2800" max="2800" width="21.08203125" customWidth="1"/>
    <col min="2801" max="2801" width="22.25" customWidth="1"/>
    <col min="2802" max="2802" width="18.75" customWidth="1"/>
    <col min="2803" max="2804" width="19" customWidth="1"/>
    <col min="2805" max="2805" width="19.08203125" customWidth="1"/>
    <col min="2806" max="2806" width="17.08203125" customWidth="1"/>
    <col min="2807" max="2808" width="7.75" hidden="1" customWidth="1"/>
    <col min="2809" max="2811" width="17.5" customWidth="1"/>
    <col min="2812" max="2812" width="10.58203125" customWidth="1"/>
    <col min="2813" max="2813" width="15.75" customWidth="1"/>
    <col min="2814" max="2814" width="30.08203125" customWidth="1"/>
    <col min="2815" max="2815" width="27.58203125" customWidth="1"/>
    <col min="2816" max="2816" width="21.08203125" customWidth="1"/>
    <col min="2817" max="2817" width="22.25" customWidth="1"/>
    <col min="2818" max="2818" width="18.75" customWidth="1"/>
    <col min="2819" max="2820" width="19" customWidth="1"/>
    <col min="2821" max="2821" width="19.08203125" customWidth="1"/>
    <col min="2822" max="2822" width="17.08203125" customWidth="1"/>
    <col min="2823" max="2824" width="7.75" hidden="1" customWidth="1"/>
    <col min="2825" max="2827" width="17.5" customWidth="1"/>
    <col min="2828" max="2828" width="10.58203125" customWidth="1"/>
    <col min="2829" max="2829" width="15.75" customWidth="1"/>
    <col min="2830" max="2830" width="30.08203125" customWidth="1"/>
    <col min="2831" max="2831" width="27.58203125" customWidth="1"/>
    <col min="2832" max="2832" width="21.08203125" customWidth="1"/>
    <col min="2833" max="2833" width="22.25" customWidth="1"/>
    <col min="2834" max="2834" width="18.75" customWidth="1"/>
    <col min="2835" max="2836" width="19" customWidth="1"/>
    <col min="2837" max="2837" width="19.08203125" customWidth="1"/>
    <col min="2838" max="2838" width="17.08203125" customWidth="1"/>
    <col min="2839" max="2840" width="7.75" hidden="1" customWidth="1"/>
    <col min="2841" max="2843" width="17.5" customWidth="1"/>
    <col min="2844" max="2844" width="10.58203125" customWidth="1"/>
    <col min="2845" max="2845" width="15.75" customWidth="1"/>
    <col min="2846" max="2846" width="30.08203125" customWidth="1"/>
    <col min="2847" max="2847" width="27.58203125" customWidth="1"/>
    <col min="2848" max="2848" width="21.08203125" customWidth="1"/>
    <col min="2849" max="2849" width="22.25" customWidth="1"/>
    <col min="2850" max="2850" width="18.75" customWidth="1"/>
    <col min="2851" max="2852" width="19" customWidth="1"/>
    <col min="2853" max="2853" width="19.08203125" customWidth="1"/>
    <col min="2854" max="2854" width="17.08203125" customWidth="1"/>
    <col min="2855" max="2856" width="7.75" hidden="1" customWidth="1"/>
    <col min="2857" max="2859" width="17.5" customWidth="1"/>
    <col min="2860" max="2860" width="10.58203125" customWidth="1"/>
    <col min="2861" max="2861" width="15.75" customWidth="1"/>
    <col min="2862" max="2862" width="30.08203125" customWidth="1"/>
    <col min="2863" max="2863" width="27.58203125" customWidth="1"/>
    <col min="2864" max="2864" width="21.08203125" customWidth="1"/>
    <col min="2865" max="2865" width="22.25" customWidth="1"/>
    <col min="2866" max="2866" width="18.75" customWidth="1"/>
    <col min="2867" max="2868" width="19" customWidth="1"/>
    <col min="2869" max="2869" width="19.08203125" customWidth="1"/>
    <col min="2870" max="2870" width="17.08203125" customWidth="1"/>
    <col min="2871" max="2872" width="7.75" hidden="1" customWidth="1"/>
    <col min="2873" max="2875" width="17.5" customWidth="1"/>
    <col min="2876" max="2876" width="10.58203125" customWidth="1"/>
    <col min="2877" max="2877" width="15.75" customWidth="1"/>
    <col min="2878" max="2878" width="30.08203125" customWidth="1"/>
    <col min="2879" max="2879" width="27.58203125" customWidth="1"/>
    <col min="2880" max="2880" width="21.08203125" customWidth="1"/>
    <col min="2881" max="2881" width="22.25" customWidth="1"/>
    <col min="2882" max="2882" width="18.75" customWidth="1"/>
    <col min="2883" max="2884" width="19" customWidth="1"/>
    <col min="2885" max="2885" width="19.08203125" customWidth="1"/>
    <col min="2886" max="2886" width="17.08203125" customWidth="1"/>
    <col min="2887" max="2888" width="7.75" hidden="1" customWidth="1"/>
    <col min="2889" max="2891" width="17.5" customWidth="1"/>
    <col min="2892" max="2892" width="10.58203125" customWidth="1"/>
    <col min="2893" max="2893" width="15.75" customWidth="1"/>
    <col min="2894" max="2894" width="30.08203125" customWidth="1"/>
    <col min="2895" max="2895" width="27.58203125" customWidth="1"/>
    <col min="2896" max="2896" width="21.08203125" customWidth="1"/>
    <col min="2897" max="2897" width="22.25" customWidth="1"/>
    <col min="2898" max="2898" width="18.75" customWidth="1"/>
    <col min="2899" max="2900" width="19" customWidth="1"/>
    <col min="2901" max="2901" width="19.08203125" customWidth="1"/>
    <col min="2902" max="2902" width="17.08203125" customWidth="1"/>
    <col min="2903" max="2904" width="7.75" hidden="1" customWidth="1"/>
    <col min="2905" max="2907" width="17.5" customWidth="1"/>
    <col min="2908" max="2908" width="10.58203125" customWidth="1"/>
    <col min="2909" max="2909" width="15.75" customWidth="1"/>
    <col min="2910" max="2910" width="30.08203125" customWidth="1"/>
    <col min="2911" max="2911" width="27.58203125" customWidth="1"/>
    <col min="2912" max="2912" width="21.08203125" customWidth="1"/>
    <col min="2913" max="2913" width="22.25" customWidth="1"/>
    <col min="2914" max="2914" width="18.75" customWidth="1"/>
    <col min="2915" max="2916" width="19" customWidth="1"/>
    <col min="2917" max="2917" width="19.08203125" customWidth="1"/>
    <col min="2918" max="2918" width="17.08203125" customWidth="1"/>
    <col min="2919" max="2920" width="7.75" hidden="1" customWidth="1"/>
    <col min="2921" max="2923" width="17.5" customWidth="1"/>
    <col min="2924" max="2924" width="10.58203125" customWidth="1"/>
    <col min="2925" max="2925" width="15.75" customWidth="1"/>
    <col min="2926" max="2926" width="30.08203125" customWidth="1"/>
    <col min="2927" max="2927" width="27.58203125" customWidth="1"/>
    <col min="2928" max="2928" width="21.08203125" customWidth="1"/>
    <col min="2929" max="2929" width="22.25" customWidth="1"/>
    <col min="2930" max="2930" width="18.75" customWidth="1"/>
    <col min="2931" max="2932" width="19" customWidth="1"/>
    <col min="2933" max="2933" width="19.08203125" customWidth="1"/>
    <col min="2934" max="2934" width="17.08203125" customWidth="1"/>
    <col min="2935" max="2936" width="7.75" hidden="1" customWidth="1"/>
    <col min="2937" max="2939" width="17.5" customWidth="1"/>
    <col min="2940" max="2940" width="10.58203125" customWidth="1"/>
    <col min="2941" max="2941" width="15.75" customWidth="1"/>
    <col min="2942" max="2942" width="30.08203125" customWidth="1"/>
    <col min="2943" max="2943" width="27.58203125" customWidth="1"/>
    <col min="2944" max="2944" width="21.08203125" customWidth="1"/>
    <col min="2945" max="2945" width="22.25" customWidth="1"/>
    <col min="2946" max="2946" width="18.75" customWidth="1"/>
    <col min="2947" max="2948" width="19" customWidth="1"/>
    <col min="2949" max="2949" width="19.08203125" customWidth="1"/>
    <col min="2950" max="2950" width="17.08203125" customWidth="1"/>
    <col min="2951" max="2952" width="7.75" hidden="1" customWidth="1"/>
    <col min="2953" max="2955" width="17.5" customWidth="1"/>
    <col min="2956" max="2956" width="10.58203125" customWidth="1"/>
    <col min="2957" max="2957" width="15.75" customWidth="1"/>
    <col min="2958" max="2958" width="30.08203125" customWidth="1"/>
    <col min="2959" max="2959" width="27.58203125" customWidth="1"/>
    <col min="2960" max="2960" width="21.08203125" customWidth="1"/>
    <col min="2961" max="2961" width="22.25" customWidth="1"/>
    <col min="2962" max="2962" width="18.75" customWidth="1"/>
    <col min="2963" max="2964" width="19" customWidth="1"/>
    <col min="2965" max="2965" width="19.08203125" customWidth="1"/>
    <col min="2966" max="2966" width="17.08203125" customWidth="1"/>
    <col min="2967" max="2968" width="7.75" hidden="1" customWidth="1"/>
    <col min="2969" max="2971" width="17.5" customWidth="1"/>
    <col min="2972" max="2972" width="10.58203125" customWidth="1"/>
    <col min="2973" max="2973" width="15.75" customWidth="1"/>
    <col min="2974" max="2974" width="30.08203125" customWidth="1"/>
    <col min="2975" max="2975" width="27.58203125" customWidth="1"/>
    <col min="2976" max="2976" width="21.08203125" customWidth="1"/>
    <col min="2977" max="2977" width="22.25" customWidth="1"/>
    <col min="2978" max="2978" width="18.75" customWidth="1"/>
    <col min="2979" max="2980" width="19" customWidth="1"/>
    <col min="2981" max="2981" width="19.08203125" customWidth="1"/>
    <col min="2982" max="2982" width="17.08203125" customWidth="1"/>
    <col min="2983" max="2984" width="7.75" hidden="1" customWidth="1"/>
    <col min="2985" max="2987" width="17.5" customWidth="1"/>
    <col min="2988" max="2988" width="10.58203125" customWidth="1"/>
    <col min="2989" max="2989" width="15.75" customWidth="1"/>
    <col min="2990" max="2990" width="30.08203125" customWidth="1"/>
    <col min="2991" max="2991" width="27.58203125" customWidth="1"/>
    <col min="2992" max="2992" width="21.08203125" customWidth="1"/>
    <col min="2993" max="2993" width="22.25" customWidth="1"/>
    <col min="2994" max="2994" width="18.75" customWidth="1"/>
    <col min="2995" max="2996" width="19" customWidth="1"/>
    <col min="2997" max="2997" width="19.08203125" customWidth="1"/>
    <col min="2998" max="2998" width="17.08203125" customWidth="1"/>
    <col min="2999" max="3000" width="7.75" hidden="1" customWidth="1"/>
    <col min="3001" max="3003" width="17.5" customWidth="1"/>
    <col min="3004" max="3004" width="10.58203125" customWidth="1"/>
    <col min="3005" max="3005" width="15.75" customWidth="1"/>
    <col min="3006" max="3006" width="30.08203125" customWidth="1"/>
    <col min="3007" max="3007" width="27.58203125" customWidth="1"/>
    <col min="3008" max="3008" width="21.08203125" customWidth="1"/>
    <col min="3009" max="3009" width="22.25" customWidth="1"/>
    <col min="3010" max="3010" width="18.75" customWidth="1"/>
    <col min="3011" max="3012" width="19" customWidth="1"/>
    <col min="3013" max="3013" width="19.08203125" customWidth="1"/>
    <col min="3014" max="3014" width="17.08203125" customWidth="1"/>
    <col min="3015" max="3016" width="7.75" hidden="1" customWidth="1"/>
    <col min="3017" max="3019" width="17.5" customWidth="1"/>
    <col min="3020" max="3020" width="10.58203125" customWidth="1"/>
    <col min="3021" max="3021" width="15.75" customWidth="1"/>
    <col min="3022" max="3022" width="30.08203125" customWidth="1"/>
    <col min="3023" max="3023" width="27.58203125" customWidth="1"/>
    <col min="3024" max="3024" width="21.08203125" customWidth="1"/>
    <col min="3025" max="3025" width="22.25" customWidth="1"/>
    <col min="3026" max="3026" width="18.75" customWidth="1"/>
    <col min="3027" max="3028" width="19" customWidth="1"/>
    <col min="3029" max="3029" width="19.08203125" customWidth="1"/>
    <col min="3030" max="3030" width="17.08203125" customWidth="1"/>
    <col min="3031" max="3032" width="7.75" hidden="1" customWidth="1"/>
    <col min="3033" max="3035" width="17.5" customWidth="1"/>
    <col min="3036" max="3036" width="10.58203125" customWidth="1"/>
    <col min="3037" max="3037" width="15.75" customWidth="1"/>
    <col min="3038" max="3038" width="30.08203125" customWidth="1"/>
    <col min="3039" max="3039" width="27.58203125" customWidth="1"/>
    <col min="3040" max="3040" width="21.08203125" customWidth="1"/>
    <col min="3041" max="3041" width="22.25" customWidth="1"/>
    <col min="3042" max="3042" width="18.75" customWidth="1"/>
    <col min="3043" max="3044" width="19" customWidth="1"/>
    <col min="3045" max="3045" width="19.08203125" customWidth="1"/>
    <col min="3046" max="3046" width="17.08203125" customWidth="1"/>
    <col min="3047" max="3048" width="7.75" hidden="1" customWidth="1"/>
    <col min="3049" max="3051" width="17.5" customWidth="1"/>
    <col min="3052" max="3052" width="10.58203125" customWidth="1"/>
    <col min="3053" max="3053" width="15.75" customWidth="1"/>
    <col min="3054" max="3054" width="30.08203125" customWidth="1"/>
    <col min="3055" max="3055" width="27.58203125" customWidth="1"/>
    <col min="3056" max="3056" width="21.08203125" customWidth="1"/>
    <col min="3057" max="3057" width="22.25" customWidth="1"/>
    <col min="3058" max="3058" width="18.75" customWidth="1"/>
    <col min="3059" max="3060" width="19" customWidth="1"/>
    <col min="3061" max="3061" width="19.08203125" customWidth="1"/>
    <col min="3062" max="3062" width="17.08203125" customWidth="1"/>
    <col min="3063" max="3064" width="7.75" hidden="1" customWidth="1"/>
    <col min="3065" max="3067" width="17.5" customWidth="1"/>
    <col min="3068" max="3068" width="10.58203125" customWidth="1"/>
    <col min="3069" max="3069" width="15.75" customWidth="1"/>
    <col min="3070" max="3070" width="30.08203125" customWidth="1"/>
    <col min="3071" max="3071" width="27.58203125" customWidth="1"/>
    <col min="3072" max="3072" width="21.08203125" customWidth="1"/>
    <col min="3073" max="3073" width="22.25" customWidth="1"/>
    <col min="3074" max="3074" width="18.75" customWidth="1"/>
    <col min="3075" max="3076" width="19" customWidth="1"/>
    <col min="3077" max="3077" width="19.08203125" customWidth="1"/>
    <col min="3078" max="3078" width="17.08203125" customWidth="1"/>
    <col min="3079" max="3080" width="7.75" hidden="1" customWidth="1"/>
    <col min="3081" max="3083" width="17.5" customWidth="1"/>
    <col min="3084" max="3084" width="10.58203125" customWidth="1"/>
    <col min="3085" max="3085" width="15.75" customWidth="1"/>
    <col min="3086" max="3086" width="30.08203125" customWidth="1"/>
    <col min="3087" max="3087" width="27.58203125" customWidth="1"/>
    <col min="3088" max="3088" width="21.08203125" customWidth="1"/>
    <col min="3089" max="3089" width="22.25" customWidth="1"/>
    <col min="3090" max="3090" width="18.75" customWidth="1"/>
    <col min="3091" max="3092" width="19" customWidth="1"/>
    <col min="3093" max="3093" width="19.08203125" customWidth="1"/>
    <col min="3094" max="3094" width="17.08203125" customWidth="1"/>
    <col min="3095" max="3096" width="7.75" hidden="1" customWidth="1"/>
    <col min="3097" max="3099" width="17.5" customWidth="1"/>
    <col min="3100" max="3100" width="10.58203125" customWidth="1"/>
    <col min="3101" max="3101" width="15.75" customWidth="1"/>
    <col min="3102" max="3102" width="30.08203125" customWidth="1"/>
    <col min="3103" max="3103" width="27.58203125" customWidth="1"/>
    <col min="3104" max="3104" width="21.08203125" customWidth="1"/>
    <col min="3105" max="3105" width="22.25" customWidth="1"/>
    <col min="3106" max="3106" width="18.75" customWidth="1"/>
    <col min="3107" max="3108" width="19" customWidth="1"/>
    <col min="3109" max="3109" width="19.08203125" customWidth="1"/>
    <col min="3110" max="3110" width="17.08203125" customWidth="1"/>
    <col min="3111" max="3112" width="7.75" hidden="1" customWidth="1"/>
    <col min="3113" max="3115" width="17.5" customWidth="1"/>
    <col min="3116" max="3116" width="10.58203125" customWidth="1"/>
    <col min="3117" max="3117" width="15.75" customWidth="1"/>
    <col min="3118" max="3118" width="30.08203125" customWidth="1"/>
    <col min="3119" max="3119" width="27.58203125" customWidth="1"/>
    <col min="3120" max="3120" width="21.08203125" customWidth="1"/>
    <col min="3121" max="3121" width="22.25" customWidth="1"/>
    <col min="3122" max="3122" width="18.75" customWidth="1"/>
    <col min="3123" max="3124" width="19" customWidth="1"/>
    <col min="3125" max="3125" width="19.08203125" customWidth="1"/>
    <col min="3126" max="3126" width="17.08203125" customWidth="1"/>
    <col min="3127" max="3128" width="7.75" hidden="1" customWidth="1"/>
    <col min="3129" max="3131" width="17.5" customWidth="1"/>
    <col min="3132" max="3132" width="10.58203125" customWidth="1"/>
    <col min="3133" max="3133" width="15.75" customWidth="1"/>
    <col min="3134" max="3134" width="30.08203125" customWidth="1"/>
    <col min="3135" max="3135" width="27.58203125" customWidth="1"/>
    <col min="3136" max="3136" width="21.08203125" customWidth="1"/>
    <col min="3137" max="3137" width="22.25" customWidth="1"/>
    <col min="3138" max="3138" width="18.75" customWidth="1"/>
    <col min="3139" max="3140" width="19" customWidth="1"/>
    <col min="3141" max="3141" width="19.08203125" customWidth="1"/>
    <col min="3142" max="3142" width="17.08203125" customWidth="1"/>
    <col min="3143" max="3144" width="7.75" hidden="1" customWidth="1"/>
    <col min="3145" max="3147" width="17.5" customWidth="1"/>
    <col min="3148" max="3148" width="10.58203125" customWidth="1"/>
    <col min="3149" max="3149" width="15.75" customWidth="1"/>
    <col min="3150" max="3150" width="30.08203125" customWidth="1"/>
    <col min="3151" max="3151" width="27.58203125" customWidth="1"/>
    <col min="3152" max="3152" width="21.08203125" customWidth="1"/>
    <col min="3153" max="3153" width="22.25" customWidth="1"/>
    <col min="3154" max="3154" width="18.75" customWidth="1"/>
    <col min="3155" max="3156" width="19" customWidth="1"/>
    <col min="3157" max="3157" width="19.08203125" customWidth="1"/>
    <col min="3158" max="3158" width="17.08203125" customWidth="1"/>
    <col min="3159" max="3160" width="7.75" hidden="1" customWidth="1"/>
    <col min="3161" max="3163" width="17.5" customWidth="1"/>
    <col min="3164" max="3164" width="10.58203125" customWidth="1"/>
    <col min="3165" max="3165" width="15.75" customWidth="1"/>
    <col min="3166" max="3166" width="30.08203125" customWidth="1"/>
    <col min="3167" max="3167" width="27.58203125" customWidth="1"/>
    <col min="3168" max="3168" width="21.08203125" customWidth="1"/>
    <col min="3169" max="3169" width="22.25" customWidth="1"/>
    <col min="3170" max="3170" width="18.75" customWidth="1"/>
    <col min="3171" max="3172" width="19" customWidth="1"/>
    <col min="3173" max="3173" width="19.08203125" customWidth="1"/>
    <col min="3174" max="3174" width="17.08203125" customWidth="1"/>
    <col min="3175" max="3176" width="7.75" hidden="1" customWidth="1"/>
    <col min="3177" max="3179" width="17.5" customWidth="1"/>
    <col min="3180" max="3180" width="10.58203125" customWidth="1"/>
    <col min="3181" max="3181" width="15.75" customWidth="1"/>
    <col min="3182" max="3182" width="30.08203125" customWidth="1"/>
    <col min="3183" max="3183" width="27.58203125" customWidth="1"/>
    <col min="3184" max="3184" width="21.08203125" customWidth="1"/>
    <col min="3185" max="3185" width="22.25" customWidth="1"/>
    <col min="3186" max="3186" width="18.75" customWidth="1"/>
    <col min="3187" max="3188" width="19" customWidth="1"/>
    <col min="3189" max="3189" width="19.08203125" customWidth="1"/>
    <col min="3190" max="3190" width="17.08203125" customWidth="1"/>
    <col min="3191" max="3192" width="7.75" hidden="1" customWidth="1"/>
    <col min="3193" max="3195" width="17.5" customWidth="1"/>
    <col min="3196" max="3196" width="10.58203125" customWidth="1"/>
    <col min="3197" max="3197" width="15.75" customWidth="1"/>
    <col min="3198" max="3198" width="30.08203125" customWidth="1"/>
    <col min="3199" max="3199" width="27.58203125" customWidth="1"/>
    <col min="3200" max="3200" width="21.08203125" customWidth="1"/>
    <col min="3201" max="3201" width="22.25" customWidth="1"/>
    <col min="3202" max="3202" width="18.75" customWidth="1"/>
    <col min="3203" max="3204" width="19" customWidth="1"/>
    <col min="3205" max="3205" width="19.08203125" customWidth="1"/>
    <col min="3206" max="3206" width="17.08203125" customWidth="1"/>
    <col min="3207" max="3208" width="7.75" hidden="1" customWidth="1"/>
    <col min="3209" max="3211" width="17.5" customWidth="1"/>
    <col min="3212" max="3212" width="10.58203125" customWidth="1"/>
    <col min="3213" max="3213" width="15.75" customWidth="1"/>
    <col min="3214" max="3214" width="30.08203125" customWidth="1"/>
    <col min="3215" max="3215" width="27.58203125" customWidth="1"/>
    <col min="3216" max="3216" width="21.08203125" customWidth="1"/>
    <col min="3217" max="3217" width="22.25" customWidth="1"/>
    <col min="3218" max="3218" width="18.75" customWidth="1"/>
    <col min="3219" max="3220" width="19" customWidth="1"/>
    <col min="3221" max="3221" width="19.08203125" customWidth="1"/>
    <col min="3222" max="3222" width="17.08203125" customWidth="1"/>
    <col min="3223" max="3224" width="7.75" hidden="1" customWidth="1"/>
    <col min="3225" max="3227" width="17.5" customWidth="1"/>
    <col min="3228" max="3228" width="10.58203125" customWidth="1"/>
    <col min="3229" max="3229" width="15.75" customWidth="1"/>
    <col min="3230" max="3230" width="30.08203125" customWidth="1"/>
    <col min="3231" max="3231" width="27.58203125" customWidth="1"/>
    <col min="3232" max="3232" width="21.08203125" customWidth="1"/>
    <col min="3233" max="3233" width="22.25" customWidth="1"/>
    <col min="3234" max="3234" width="18.75" customWidth="1"/>
    <col min="3235" max="3236" width="19" customWidth="1"/>
    <col min="3237" max="3237" width="19.08203125" customWidth="1"/>
    <col min="3238" max="3238" width="17.08203125" customWidth="1"/>
    <col min="3239" max="3240" width="7.75" hidden="1" customWidth="1"/>
    <col min="3241" max="3243" width="17.5" customWidth="1"/>
    <col min="3244" max="3244" width="10.58203125" customWidth="1"/>
    <col min="3245" max="3245" width="15.75" customWidth="1"/>
    <col min="3246" max="3246" width="30.08203125" customWidth="1"/>
    <col min="3247" max="3247" width="27.58203125" customWidth="1"/>
    <col min="3248" max="3248" width="21.08203125" customWidth="1"/>
    <col min="3249" max="3249" width="22.25" customWidth="1"/>
    <col min="3250" max="3250" width="18.75" customWidth="1"/>
    <col min="3251" max="3252" width="19" customWidth="1"/>
    <col min="3253" max="3253" width="19.08203125" customWidth="1"/>
    <col min="3254" max="3254" width="17.08203125" customWidth="1"/>
    <col min="3255" max="3256" width="7.75" hidden="1" customWidth="1"/>
    <col min="3257" max="3259" width="17.5" customWidth="1"/>
    <col min="3260" max="3260" width="10.58203125" customWidth="1"/>
    <col min="3261" max="3261" width="15.75" customWidth="1"/>
    <col min="3262" max="3262" width="30.08203125" customWidth="1"/>
    <col min="3263" max="3263" width="27.58203125" customWidth="1"/>
    <col min="3264" max="3264" width="21.08203125" customWidth="1"/>
    <col min="3265" max="3265" width="22.25" customWidth="1"/>
    <col min="3266" max="3266" width="18.75" customWidth="1"/>
    <col min="3267" max="3268" width="19" customWidth="1"/>
    <col min="3269" max="3269" width="19.08203125" customWidth="1"/>
    <col min="3270" max="3270" width="17.08203125" customWidth="1"/>
    <col min="3271" max="3272" width="7.75" hidden="1" customWidth="1"/>
    <col min="3273" max="3275" width="17.5" customWidth="1"/>
    <col min="3276" max="3276" width="10.58203125" customWidth="1"/>
    <col min="3277" max="3277" width="15.75" customWidth="1"/>
    <col min="3278" max="3278" width="30.08203125" customWidth="1"/>
    <col min="3279" max="3279" width="27.58203125" customWidth="1"/>
    <col min="3280" max="3280" width="21.08203125" customWidth="1"/>
    <col min="3281" max="3281" width="22.25" customWidth="1"/>
    <col min="3282" max="3282" width="18.75" customWidth="1"/>
    <col min="3283" max="3284" width="19" customWidth="1"/>
    <col min="3285" max="3285" width="19.08203125" customWidth="1"/>
    <col min="3286" max="3286" width="17.08203125" customWidth="1"/>
    <col min="3287" max="3288" width="7.75" hidden="1" customWidth="1"/>
    <col min="3289" max="3291" width="17.5" customWidth="1"/>
    <col min="3292" max="3292" width="10.58203125" customWidth="1"/>
    <col min="3293" max="3293" width="15.75" customWidth="1"/>
    <col min="3294" max="3294" width="30.08203125" customWidth="1"/>
    <col min="3295" max="3295" width="27.58203125" customWidth="1"/>
    <col min="3296" max="3296" width="21.08203125" customWidth="1"/>
    <col min="3297" max="3297" width="22.25" customWidth="1"/>
    <col min="3298" max="3298" width="18.75" customWidth="1"/>
    <col min="3299" max="3300" width="19" customWidth="1"/>
    <col min="3301" max="3301" width="19.08203125" customWidth="1"/>
    <col min="3302" max="3302" width="17.08203125" customWidth="1"/>
    <col min="3303" max="3304" width="7.75" hidden="1" customWidth="1"/>
    <col min="3305" max="3307" width="17.5" customWidth="1"/>
    <col min="3308" max="3308" width="10.58203125" customWidth="1"/>
    <col min="3309" max="3309" width="15.75" customWidth="1"/>
    <col min="3310" max="3310" width="30.08203125" customWidth="1"/>
    <col min="3311" max="3311" width="27.58203125" customWidth="1"/>
    <col min="3312" max="3312" width="21.08203125" customWidth="1"/>
    <col min="3313" max="3313" width="22.25" customWidth="1"/>
    <col min="3314" max="3314" width="18.75" customWidth="1"/>
    <col min="3315" max="3316" width="19" customWidth="1"/>
    <col min="3317" max="3317" width="19.08203125" customWidth="1"/>
    <col min="3318" max="3318" width="17.08203125" customWidth="1"/>
    <col min="3319" max="3320" width="7.75" hidden="1" customWidth="1"/>
    <col min="3321" max="3323" width="17.5" customWidth="1"/>
    <col min="3324" max="3324" width="10.58203125" customWidth="1"/>
    <col min="3325" max="3325" width="15.75" customWidth="1"/>
    <col min="3326" max="3326" width="30.08203125" customWidth="1"/>
    <col min="3327" max="3327" width="27.58203125" customWidth="1"/>
    <col min="3328" max="3328" width="21.08203125" customWidth="1"/>
    <col min="3329" max="3329" width="22.25" customWidth="1"/>
    <col min="3330" max="3330" width="18.75" customWidth="1"/>
    <col min="3331" max="3332" width="19" customWidth="1"/>
    <col min="3333" max="3333" width="19.08203125" customWidth="1"/>
    <col min="3334" max="3334" width="17.08203125" customWidth="1"/>
    <col min="3335" max="3336" width="7.75" hidden="1" customWidth="1"/>
    <col min="3337" max="3339" width="17.5" customWidth="1"/>
    <col min="3340" max="3340" width="10.58203125" customWidth="1"/>
    <col min="3341" max="3341" width="15.75" customWidth="1"/>
    <col min="3342" max="3342" width="30.08203125" customWidth="1"/>
    <col min="3343" max="3343" width="27.58203125" customWidth="1"/>
    <col min="3344" max="3344" width="21.08203125" customWidth="1"/>
    <col min="3345" max="3345" width="22.25" customWidth="1"/>
    <col min="3346" max="3346" width="18.75" customWidth="1"/>
    <col min="3347" max="3348" width="19" customWidth="1"/>
    <col min="3349" max="3349" width="19.08203125" customWidth="1"/>
    <col min="3350" max="3350" width="17.08203125" customWidth="1"/>
    <col min="3351" max="3352" width="7.75" hidden="1" customWidth="1"/>
    <col min="3353" max="3355" width="17.5" customWidth="1"/>
    <col min="3356" max="3356" width="10.58203125" customWidth="1"/>
    <col min="3357" max="3357" width="15.75" customWidth="1"/>
    <col min="3358" max="3358" width="30.08203125" customWidth="1"/>
    <col min="3359" max="3359" width="27.58203125" customWidth="1"/>
    <col min="3360" max="3360" width="21.08203125" customWidth="1"/>
    <col min="3361" max="3361" width="22.25" customWidth="1"/>
    <col min="3362" max="3362" width="18.75" customWidth="1"/>
    <col min="3363" max="3364" width="19" customWidth="1"/>
    <col min="3365" max="3365" width="19.08203125" customWidth="1"/>
    <col min="3366" max="3366" width="17.08203125" customWidth="1"/>
    <col min="3367" max="3368" width="7.75" hidden="1" customWidth="1"/>
    <col min="3369" max="3371" width="17.5" customWidth="1"/>
    <col min="3372" max="3372" width="10.58203125" customWidth="1"/>
    <col min="3373" max="3373" width="15.75" customWidth="1"/>
    <col min="3374" max="3374" width="30.08203125" customWidth="1"/>
    <col min="3375" max="3375" width="27.58203125" customWidth="1"/>
    <col min="3376" max="3376" width="21.08203125" customWidth="1"/>
    <col min="3377" max="3377" width="22.25" customWidth="1"/>
    <col min="3378" max="3378" width="18.75" customWidth="1"/>
    <col min="3379" max="3380" width="19" customWidth="1"/>
    <col min="3381" max="3381" width="19.08203125" customWidth="1"/>
    <col min="3382" max="3382" width="17.08203125" customWidth="1"/>
    <col min="3383" max="3384" width="7.75" hidden="1" customWidth="1"/>
    <col min="3385" max="3387" width="17.5" customWidth="1"/>
    <col min="3388" max="3388" width="10.58203125" customWidth="1"/>
    <col min="3389" max="3389" width="15.75" customWidth="1"/>
    <col min="3390" max="3390" width="30.08203125" customWidth="1"/>
    <col min="3391" max="3391" width="27.58203125" customWidth="1"/>
    <col min="3392" max="3392" width="21.08203125" customWidth="1"/>
    <col min="3393" max="3393" width="22.25" customWidth="1"/>
    <col min="3394" max="3394" width="18.75" customWidth="1"/>
    <col min="3395" max="3396" width="19" customWidth="1"/>
    <col min="3397" max="3397" width="19.08203125" customWidth="1"/>
    <col min="3398" max="3398" width="17.08203125" customWidth="1"/>
    <col min="3399" max="3400" width="7.75" hidden="1" customWidth="1"/>
    <col min="3401" max="3403" width="17.5" customWidth="1"/>
    <col min="3404" max="3404" width="10.58203125" customWidth="1"/>
    <col min="3405" max="3405" width="15.75" customWidth="1"/>
    <col min="3406" max="3406" width="30.08203125" customWidth="1"/>
    <col min="3407" max="3407" width="27.58203125" customWidth="1"/>
    <col min="3408" max="3408" width="21.08203125" customWidth="1"/>
    <col min="3409" max="3409" width="22.25" customWidth="1"/>
    <col min="3410" max="3410" width="18.75" customWidth="1"/>
    <col min="3411" max="3412" width="19" customWidth="1"/>
    <col min="3413" max="3413" width="19.08203125" customWidth="1"/>
    <col min="3414" max="3414" width="17.08203125" customWidth="1"/>
    <col min="3415" max="3416" width="7.75" hidden="1" customWidth="1"/>
    <col min="3417" max="3419" width="17.5" customWidth="1"/>
    <col min="3420" max="3420" width="10.58203125" customWidth="1"/>
    <col min="3421" max="3421" width="15.75" customWidth="1"/>
    <col min="3422" max="3422" width="30.08203125" customWidth="1"/>
    <col min="3423" max="3423" width="27.58203125" customWidth="1"/>
    <col min="3424" max="3424" width="21.08203125" customWidth="1"/>
    <col min="3425" max="3425" width="22.25" customWidth="1"/>
    <col min="3426" max="3426" width="18.75" customWidth="1"/>
    <col min="3427" max="3428" width="19" customWidth="1"/>
    <col min="3429" max="3429" width="19.08203125" customWidth="1"/>
    <col min="3430" max="3430" width="17.08203125" customWidth="1"/>
    <col min="3431" max="3432" width="7.75" hidden="1" customWidth="1"/>
    <col min="3433" max="3435" width="17.5" customWidth="1"/>
    <col min="3436" max="3436" width="10.58203125" customWidth="1"/>
    <col min="3437" max="3437" width="15.75" customWidth="1"/>
    <col min="3438" max="3438" width="30.08203125" customWidth="1"/>
    <col min="3439" max="3439" width="27.58203125" customWidth="1"/>
    <col min="3440" max="3440" width="21.08203125" customWidth="1"/>
    <col min="3441" max="3441" width="22.25" customWidth="1"/>
    <col min="3442" max="3442" width="18.75" customWidth="1"/>
    <col min="3443" max="3444" width="19" customWidth="1"/>
    <col min="3445" max="3445" width="19.08203125" customWidth="1"/>
    <col min="3446" max="3446" width="17.08203125" customWidth="1"/>
    <col min="3447" max="3448" width="7.75" hidden="1" customWidth="1"/>
    <col min="3449" max="3451" width="17.5" customWidth="1"/>
    <col min="3452" max="3452" width="10.58203125" customWidth="1"/>
    <col min="3453" max="3453" width="15.75" customWidth="1"/>
    <col min="3454" max="3454" width="30.08203125" customWidth="1"/>
    <col min="3455" max="3455" width="27.58203125" customWidth="1"/>
    <col min="3456" max="3456" width="21.08203125" customWidth="1"/>
    <col min="3457" max="3457" width="22.25" customWidth="1"/>
    <col min="3458" max="3458" width="18.75" customWidth="1"/>
    <col min="3459" max="3460" width="19" customWidth="1"/>
    <col min="3461" max="3461" width="19.08203125" customWidth="1"/>
    <col min="3462" max="3462" width="17.08203125" customWidth="1"/>
    <col min="3463" max="3464" width="7.75" hidden="1" customWidth="1"/>
    <col min="3465" max="3467" width="17.5" customWidth="1"/>
    <col min="3468" max="3468" width="10.58203125" customWidth="1"/>
    <col min="3469" max="3469" width="15.75" customWidth="1"/>
    <col min="3470" max="3470" width="30.08203125" customWidth="1"/>
    <col min="3471" max="3471" width="27.58203125" customWidth="1"/>
    <col min="3472" max="3472" width="21.08203125" customWidth="1"/>
    <col min="3473" max="3473" width="22.25" customWidth="1"/>
    <col min="3474" max="3474" width="18.75" customWidth="1"/>
    <col min="3475" max="3476" width="19" customWidth="1"/>
    <col min="3477" max="3477" width="19.08203125" customWidth="1"/>
    <col min="3478" max="3478" width="17.08203125" customWidth="1"/>
    <col min="3479" max="3480" width="7.75" hidden="1" customWidth="1"/>
    <col min="3481" max="3483" width="17.5" customWidth="1"/>
    <col min="3484" max="3484" width="10.58203125" customWidth="1"/>
    <col min="3485" max="3485" width="15.75" customWidth="1"/>
    <col min="3486" max="3486" width="30.08203125" customWidth="1"/>
    <col min="3487" max="3487" width="27.58203125" customWidth="1"/>
    <col min="3488" max="3488" width="21.08203125" customWidth="1"/>
    <col min="3489" max="3489" width="22.25" customWidth="1"/>
    <col min="3490" max="3490" width="18.75" customWidth="1"/>
    <col min="3491" max="3492" width="19" customWidth="1"/>
    <col min="3493" max="3493" width="19.08203125" customWidth="1"/>
    <col min="3494" max="3494" width="17.08203125" customWidth="1"/>
    <col min="3495" max="3496" width="7.75" hidden="1" customWidth="1"/>
    <col min="3497" max="3499" width="17.5" customWidth="1"/>
    <col min="3500" max="3500" width="10.58203125" customWidth="1"/>
    <col min="3501" max="3501" width="15.75" customWidth="1"/>
    <col min="3502" max="3502" width="30.08203125" customWidth="1"/>
    <col min="3503" max="3503" width="27.58203125" customWidth="1"/>
    <col min="3504" max="3504" width="21.08203125" customWidth="1"/>
    <col min="3505" max="3505" width="22.25" customWidth="1"/>
    <col min="3506" max="3506" width="18.75" customWidth="1"/>
    <col min="3507" max="3508" width="19" customWidth="1"/>
    <col min="3509" max="3509" width="19.08203125" customWidth="1"/>
    <col min="3510" max="3510" width="17.08203125" customWidth="1"/>
    <col min="3511" max="3512" width="7.75" hidden="1" customWidth="1"/>
    <col min="3513" max="3515" width="17.5" customWidth="1"/>
    <col min="3516" max="3516" width="10.58203125" customWidth="1"/>
    <col min="3517" max="3517" width="15.75" customWidth="1"/>
    <col min="3518" max="3518" width="30.08203125" customWidth="1"/>
    <col min="3519" max="3519" width="27.58203125" customWidth="1"/>
    <col min="3520" max="3520" width="21.08203125" customWidth="1"/>
    <col min="3521" max="3521" width="22.25" customWidth="1"/>
    <col min="3522" max="3522" width="18.75" customWidth="1"/>
    <col min="3523" max="3524" width="19" customWidth="1"/>
    <col min="3525" max="3525" width="19.08203125" customWidth="1"/>
    <col min="3526" max="3526" width="17.08203125" customWidth="1"/>
    <col min="3527" max="3528" width="7.75" hidden="1" customWidth="1"/>
    <col min="3529" max="3531" width="17.5" customWidth="1"/>
    <col min="3532" max="3532" width="10.58203125" customWidth="1"/>
    <col min="3533" max="3533" width="15.75" customWidth="1"/>
    <col min="3534" max="3534" width="30.08203125" customWidth="1"/>
    <col min="3535" max="3535" width="27.58203125" customWidth="1"/>
    <col min="3536" max="3536" width="21.08203125" customWidth="1"/>
    <col min="3537" max="3537" width="22.25" customWidth="1"/>
    <col min="3538" max="3538" width="18.75" customWidth="1"/>
    <col min="3539" max="3540" width="19" customWidth="1"/>
    <col min="3541" max="3541" width="19.08203125" customWidth="1"/>
    <col min="3542" max="3542" width="17.08203125" customWidth="1"/>
    <col min="3543" max="3544" width="7.75" hidden="1" customWidth="1"/>
    <col min="3545" max="3547" width="17.5" customWidth="1"/>
    <col min="3548" max="3548" width="10.58203125" customWidth="1"/>
    <col min="3549" max="3549" width="15.75" customWidth="1"/>
    <col min="3550" max="3550" width="30.08203125" customWidth="1"/>
    <col min="3551" max="3551" width="27.58203125" customWidth="1"/>
    <col min="3552" max="3552" width="21.08203125" customWidth="1"/>
    <col min="3553" max="3553" width="22.25" customWidth="1"/>
    <col min="3554" max="3554" width="18.75" customWidth="1"/>
    <col min="3555" max="3556" width="19" customWidth="1"/>
    <col min="3557" max="3557" width="19.08203125" customWidth="1"/>
    <col min="3558" max="3558" width="17.08203125" customWidth="1"/>
    <col min="3559" max="3560" width="7.75" hidden="1" customWidth="1"/>
    <col min="3561" max="3563" width="17.5" customWidth="1"/>
    <col min="3564" max="3564" width="10.58203125" customWidth="1"/>
    <col min="3565" max="3565" width="15.75" customWidth="1"/>
    <col min="3566" max="3566" width="30.08203125" customWidth="1"/>
    <col min="3567" max="3567" width="27.58203125" customWidth="1"/>
    <col min="3568" max="3568" width="21.08203125" customWidth="1"/>
    <col min="3569" max="3569" width="22.25" customWidth="1"/>
    <col min="3570" max="3570" width="18.75" customWidth="1"/>
    <col min="3571" max="3572" width="19" customWidth="1"/>
    <col min="3573" max="3573" width="19.08203125" customWidth="1"/>
    <col min="3574" max="3574" width="17.08203125" customWidth="1"/>
    <col min="3575" max="3576" width="7.75" hidden="1" customWidth="1"/>
    <col min="3577" max="3579" width="17.5" customWidth="1"/>
    <col min="3580" max="3580" width="10.58203125" customWidth="1"/>
    <col min="3581" max="3581" width="15.75" customWidth="1"/>
    <col min="3582" max="3582" width="30.08203125" customWidth="1"/>
    <col min="3583" max="3583" width="27.58203125" customWidth="1"/>
    <col min="3584" max="3584" width="21.08203125" customWidth="1"/>
    <col min="3585" max="3585" width="22.25" customWidth="1"/>
    <col min="3586" max="3586" width="18.75" customWidth="1"/>
    <col min="3587" max="3588" width="19" customWidth="1"/>
    <col min="3589" max="3589" width="19.08203125" customWidth="1"/>
    <col min="3590" max="3590" width="17.08203125" customWidth="1"/>
    <col min="3591" max="3592" width="7.75" hidden="1" customWidth="1"/>
    <col min="3593" max="3595" width="17.5" customWidth="1"/>
    <col min="3596" max="3596" width="10.58203125" customWidth="1"/>
    <col min="3597" max="3597" width="15.75" customWidth="1"/>
    <col min="3598" max="3598" width="30.08203125" customWidth="1"/>
    <col min="3599" max="3599" width="27.58203125" customWidth="1"/>
    <col min="3600" max="3600" width="21.08203125" customWidth="1"/>
    <col min="3601" max="3601" width="22.25" customWidth="1"/>
    <col min="3602" max="3602" width="18.75" customWidth="1"/>
    <col min="3603" max="3604" width="19" customWidth="1"/>
    <col min="3605" max="3605" width="19.08203125" customWidth="1"/>
    <col min="3606" max="3606" width="17.08203125" customWidth="1"/>
    <col min="3607" max="3608" width="7.75" hidden="1" customWidth="1"/>
    <col min="3609" max="3611" width="17.5" customWidth="1"/>
    <col min="3612" max="3612" width="10.58203125" customWidth="1"/>
    <col min="3613" max="3613" width="15.75" customWidth="1"/>
    <col min="3614" max="3614" width="30.08203125" customWidth="1"/>
    <col min="3615" max="3615" width="27.58203125" customWidth="1"/>
    <col min="3616" max="3616" width="21.08203125" customWidth="1"/>
    <col min="3617" max="3617" width="22.25" customWidth="1"/>
    <col min="3618" max="3618" width="18.75" customWidth="1"/>
    <col min="3619" max="3620" width="19" customWidth="1"/>
    <col min="3621" max="3621" width="19.08203125" customWidth="1"/>
    <col min="3622" max="3622" width="17.08203125" customWidth="1"/>
    <col min="3623" max="3624" width="7.75" hidden="1" customWidth="1"/>
    <col min="3625" max="3627" width="17.5" customWidth="1"/>
    <col min="3628" max="3628" width="10.58203125" customWidth="1"/>
    <col min="3629" max="3629" width="15.75" customWidth="1"/>
    <col min="3630" max="3630" width="30.08203125" customWidth="1"/>
    <col min="3631" max="3631" width="27.58203125" customWidth="1"/>
    <col min="3632" max="3632" width="21.08203125" customWidth="1"/>
    <col min="3633" max="3633" width="22.25" customWidth="1"/>
    <col min="3634" max="3634" width="18.75" customWidth="1"/>
    <col min="3635" max="3636" width="19" customWidth="1"/>
    <col min="3637" max="3637" width="19.08203125" customWidth="1"/>
    <col min="3638" max="3638" width="17.08203125" customWidth="1"/>
    <col min="3639" max="3640" width="7.75" hidden="1" customWidth="1"/>
    <col min="3641" max="3643" width="17.5" customWidth="1"/>
    <col min="3644" max="3644" width="10.58203125" customWidth="1"/>
    <col min="3645" max="3645" width="15.75" customWidth="1"/>
    <col min="3646" max="3646" width="30.08203125" customWidth="1"/>
    <col min="3647" max="3647" width="27.58203125" customWidth="1"/>
    <col min="3648" max="3648" width="21.08203125" customWidth="1"/>
    <col min="3649" max="3649" width="22.25" customWidth="1"/>
    <col min="3650" max="3650" width="18.75" customWidth="1"/>
    <col min="3651" max="3652" width="19" customWidth="1"/>
    <col min="3653" max="3653" width="19.08203125" customWidth="1"/>
    <col min="3654" max="3654" width="17.08203125" customWidth="1"/>
    <col min="3655" max="3656" width="7.75" hidden="1" customWidth="1"/>
    <col min="3657" max="3659" width="17.5" customWidth="1"/>
    <col min="3660" max="3660" width="10.58203125" customWidth="1"/>
    <col min="3661" max="3661" width="15.75" customWidth="1"/>
    <col min="3662" max="3662" width="30.08203125" customWidth="1"/>
    <col min="3663" max="3663" width="27.58203125" customWidth="1"/>
    <col min="3664" max="3664" width="21.08203125" customWidth="1"/>
    <col min="3665" max="3665" width="22.25" customWidth="1"/>
    <col min="3666" max="3666" width="18.75" customWidth="1"/>
    <col min="3667" max="3668" width="19" customWidth="1"/>
    <col min="3669" max="3669" width="19.08203125" customWidth="1"/>
    <col min="3670" max="3670" width="17.08203125" customWidth="1"/>
    <col min="3671" max="3672" width="7.75" hidden="1" customWidth="1"/>
    <col min="3673" max="3675" width="17.5" customWidth="1"/>
    <col min="3676" max="3676" width="10.58203125" customWidth="1"/>
    <col min="3677" max="3677" width="15.75" customWidth="1"/>
    <col min="3678" max="3678" width="30.08203125" customWidth="1"/>
    <col min="3679" max="3679" width="27.58203125" customWidth="1"/>
    <col min="3680" max="3680" width="21.08203125" customWidth="1"/>
    <col min="3681" max="3681" width="22.25" customWidth="1"/>
    <col min="3682" max="3682" width="18.75" customWidth="1"/>
    <col min="3683" max="3684" width="19" customWidth="1"/>
    <col min="3685" max="3685" width="19.08203125" customWidth="1"/>
    <col min="3686" max="3686" width="17.08203125" customWidth="1"/>
    <col min="3687" max="3688" width="7.75" hidden="1" customWidth="1"/>
    <col min="3689" max="3691" width="17.5" customWidth="1"/>
    <col min="3692" max="3692" width="10.58203125" customWidth="1"/>
    <col min="3693" max="3693" width="15.75" customWidth="1"/>
    <col min="3694" max="3694" width="30.08203125" customWidth="1"/>
    <col min="3695" max="3695" width="27.58203125" customWidth="1"/>
    <col min="3696" max="3696" width="21.08203125" customWidth="1"/>
    <col min="3697" max="3697" width="22.25" customWidth="1"/>
    <col min="3698" max="3698" width="18.75" customWidth="1"/>
    <col min="3699" max="3700" width="19" customWidth="1"/>
    <col min="3701" max="3701" width="19.08203125" customWidth="1"/>
    <col min="3702" max="3702" width="17.08203125" customWidth="1"/>
    <col min="3703" max="3704" width="7.75" hidden="1" customWidth="1"/>
    <col min="3705" max="3707" width="17.5" customWidth="1"/>
    <col min="3708" max="3708" width="10.58203125" customWidth="1"/>
    <col min="3709" max="3709" width="15.75" customWidth="1"/>
    <col min="3710" max="3710" width="30.08203125" customWidth="1"/>
    <col min="3711" max="3711" width="27.58203125" customWidth="1"/>
    <col min="3712" max="3712" width="21.08203125" customWidth="1"/>
    <col min="3713" max="3713" width="22.25" customWidth="1"/>
    <col min="3714" max="3714" width="18.75" customWidth="1"/>
    <col min="3715" max="3716" width="19" customWidth="1"/>
    <col min="3717" max="3717" width="19.08203125" customWidth="1"/>
    <col min="3718" max="3718" width="17.08203125" customWidth="1"/>
    <col min="3719" max="3720" width="7.75" hidden="1" customWidth="1"/>
    <col min="3721" max="3723" width="17.5" customWidth="1"/>
    <col min="3724" max="3724" width="10.58203125" customWidth="1"/>
    <col min="3725" max="3725" width="15.75" customWidth="1"/>
    <col min="3726" max="3726" width="30.08203125" customWidth="1"/>
    <col min="3727" max="3727" width="27.58203125" customWidth="1"/>
    <col min="3728" max="3728" width="21.08203125" customWidth="1"/>
    <col min="3729" max="3729" width="22.25" customWidth="1"/>
    <col min="3730" max="3730" width="18.75" customWidth="1"/>
    <col min="3731" max="3732" width="19" customWidth="1"/>
    <col min="3733" max="3733" width="19.08203125" customWidth="1"/>
    <col min="3734" max="3734" width="17.08203125" customWidth="1"/>
    <col min="3735" max="3736" width="7.75" hidden="1" customWidth="1"/>
    <col min="3737" max="3739" width="17.5" customWidth="1"/>
    <col min="3740" max="3740" width="10.58203125" customWidth="1"/>
    <col min="3741" max="3741" width="15.75" customWidth="1"/>
    <col min="3742" max="3742" width="30.08203125" customWidth="1"/>
    <col min="3743" max="3743" width="27.58203125" customWidth="1"/>
    <col min="3744" max="3744" width="21.08203125" customWidth="1"/>
    <col min="3745" max="3745" width="22.25" customWidth="1"/>
    <col min="3746" max="3746" width="18.75" customWidth="1"/>
    <col min="3747" max="3748" width="19" customWidth="1"/>
    <col min="3749" max="3749" width="19.08203125" customWidth="1"/>
    <col min="3750" max="3750" width="17.08203125" customWidth="1"/>
    <col min="3751" max="3752" width="7.75" hidden="1" customWidth="1"/>
    <col min="3753" max="3755" width="17.5" customWidth="1"/>
    <col min="3756" max="3756" width="10.58203125" customWidth="1"/>
    <col min="3757" max="3757" width="15.75" customWidth="1"/>
    <col min="3758" max="3758" width="30.08203125" customWidth="1"/>
    <col min="3759" max="3759" width="27.58203125" customWidth="1"/>
    <col min="3760" max="3760" width="21.08203125" customWidth="1"/>
    <col min="3761" max="3761" width="22.25" customWidth="1"/>
    <col min="3762" max="3762" width="18.75" customWidth="1"/>
    <col min="3763" max="3764" width="19" customWidth="1"/>
    <col min="3765" max="3765" width="19.08203125" customWidth="1"/>
    <col min="3766" max="3766" width="17.08203125" customWidth="1"/>
    <col min="3767" max="3768" width="7.75" hidden="1" customWidth="1"/>
    <col min="3769" max="3771" width="17.5" customWidth="1"/>
    <col min="3772" max="3772" width="10.58203125" customWidth="1"/>
    <col min="3773" max="3773" width="15.75" customWidth="1"/>
    <col min="3774" max="3774" width="30.08203125" customWidth="1"/>
    <col min="3775" max="3775" width="27.58203125" customWidth="1"/>
    <col min="3776" max="3776" width="21.08203125" customWidth="1"/>
    <col min="3777" max="3777" width="22.25" customWidth="1"/>
    <col min="3778" max="3778" width="18.75" customWidth="1"/>
    <col min="3779" max="3780" width="19" customWidth="1"/>
    <col min="3781" max="3781" width="19.08203125" customWidth="1"/>
    <col min="3782" max="3782" width="17.08203125" customWidth="1"/>
    <col min="3783" max="3784" width="7.75" hidden="1" customWidth="1"/>
    <col min="3785" max="3787" width="17.5" customWidth="1"/>
    <col min="3788" max="3788" width="10.58203125" customWidth="1"/>
    <col min="3789" max="3789" width="15.75" customWidth="1"/>
    <col min="3790" max="3790" width="30.08203125" customWidth="1"/>
    <col min="3791" max="3791" width="27.58203125" customWidth="1"/>
    <col min="3792" max="3792" width="21.08203125" customWidth="1"/>
    <col min="3793" max="3793" width="22.25" customWidth="1"/>
    <col min="3794" max="3794" width="18.75" customWidth="1"/>
    <col min="3795" max="3796" width="19" customWidth="1"/>
    <col min="3797" max="3797" width="19.08203125" customWidth="1"/>
    <col min="3798" max="3798" width="17.08203125" customWidth="1"/>
    <col min="3799" max="3800" width="7.75" hidden="1" customWidth="1"/>
    <col min="3801" max="3803" width="17.5" customWidth="1"/>
    <col min="3804" max="3804" width="10.58203125" customWidth="1"/>
    <col min="3805" max="3805" width="15.75" customWidth="1"/>
    <col min="3806" max="3806" width="30.08203125" customWidth="1"/>
    <col min="3807" max="3807" width="27.58203125" customWidth="1"/>
    <col min="3808" max="3808" width="21.08203125" customWidth="1"/>
    <col min="3809" max="3809" width="22.25" customWidth="1"/>
    <col min="3810" max="3810" width="18.75" customWidth="1"/>
    <col min="3811" max="3812" width="19" customWidth="1"/>
    <col min="3813" max="3813" width="19.08203125" customWidth="1"/>
    <col min="3814" max="3814" width="17.08203125" customWidth="1"/>
    <col min="3815" max="3816" width="7.75" hidden="1" customWidth="1"/>
    <col min="3817" max="3819" width="17.5" customWidth="1"/>
    <col min="3820" max="3820" width="10.58203125" customWidth="1"/>
    <col min="3821" max="3821" width="15.75" customWidth="1"/>
    <col min="3822" max="3822" width="30.08203125" customWidth="1"/>
    <col min="3823" max="3823" width="27.58203125" customWidth="1"/>
    <col min="3824" max="3824" width="21.08203125" customWidth="1"/>
    <col min="3825" max="3825" width="22.25" customWidth="1"/>
    <col min="3826" max="3826" width="18.75" customWidth="1"/>
    <col min="3827" max="3828" width="19" customWidth="1"/>
    <col min="3829" max="3829" width="19.08203125" customWidth="1"/>
    <col min="3830" max="3830" width="17.08203125" customWidth="1"/>
    <col min="3831" max="3832" width="7.75" hidden="1" customWidth="1"/>
    <col min="3833" max="3835" width="17.5" customWidth="1"/>
    <col min="3836" max="3836" width="10.58203125" customWidth="1"/>
    <col min="3837" max="3837" width="15.75" customWidth="1"/>
    <col min="3838" max="3838" width="30.08203125" customWidth="1"/>
    <col min="3839" max="3839" width="27.58203125" customWidth="1"/>
    <col min="3840" max="3840" width="21.08203125" customWidth="1"/>
    <col min="3841" max="3841" width="22.25" customWidth="1"/>
    <col min="3842" max="3842" width="18.75" customWidth="1"/>
    <col min="3843" max="3844" width="19" customWidth="1"/>
    <col min="3845" max="3845" width="19.08203125" customWidth="1"/>
    <col min="3846" max="3846" width="17.08203125" customWidth="1"/>
    <col min="3847" max="3848" width="7.75" hidden="1" customWidth="1"/>
    <col min="3849" max="3851" width="17.5" customWidth="1"/>
    <col min="3852" max="3852" width="10.58203125" customWidth="1"/>
    <col min="3853" max="3853" width="15.75" customWidth="1"/>
    <col min="3854" max="3854" width="30.08203125" customWidth="1"/>
    <col min="3855" max="3855" width="27.58203125" customWidth="1"/>
    <col min="3856" max="3856" width="21.08203125" customWidth="1"/>
    <col min="3857" max="3857" width="22.25" customWidth="1"/>
    <col min="3858" max="3858" width="18.75" customWidth="1"/>
    <col min="3859" max="3860" width="19" customWidth="1"/>
    <col min="3861" max="3861" width="19.08203125" customWidth="1"/>
    <col min="3862" max="3862" width="17.08203125" customWidth="1"/>
    <col min="3863" max="3864" width="7.75" hidden="1" customWidth="1"/>
    <col min="3865" max="3867" width="17.5" customWidth="1"/>
    <col min="3868" max="3868" width="10.58203125" customWidth="1"/>
    <col min="3869" max="3869" width="15.75" customWidth="1"/>
    <col min="3870" max="3870" width="30.08203125" customWidth="1"/>
    <col min="3871" max="3871" width="27.58203125" customWidth="1"/>
    <col min="3872" max="3872" width="21.08203125" customWidth="1"/>
    <col min="3873" max="3873" width="22.25" customWidth="1"/>
    <col min="3874" max="3874" width="18.75" customWidth="1"/>
    <col min="3875" max="3876" width="19" customWidth="1"/>
    <col min="3877" max="3877" width="19.08203125" customWidth="1"/>
    <col min="3878" max="3878" width="17.08203125" customWidth="1"/>
    <col min="3879" max="3880" width="7.75" hidden="1" customWidth="1"/>
    <col min="3881" max="3883" width="17.5" customWidth="1"/>
    <col min="3884" max="3884" width="10.58203125" customWidth="1"/>
    <col min="3885" max="3885" width="15.75" customWidth="1"/>
    <col min="3886" max="3886" width="30.08203125" customWidth="1"/>
    <col min="3887" max="3887" width="27.58203125" customWidth="1"/>
    <col min="3888" max="3888" width="21.08203125" customWidth="1"/>
    <col min="3889" max="3889" width="22.25" customWidth="1"/>
    <col min="3890" max="3890" width="18.75" customWidth="1"/>
    <col min="3891" max="3892" width="19" customWidth="1"/>
    <col min="3893" max="3893" width="19.08203125" customWidth="1"/>
    <col min="3894" max="3894" width="17.08203125" customWidth="1"/>
    <col min="3895" max="3896" width="7.75" hidden="1" customWidth="1"/>
    <col min="3897" max="3899" width="17.5" customWidth="1"/>
    <col min="3900" max="3900" width="10.58203125" customWidth="1"/>
    <col min="3901" max="3901" width="15.75" customWidth="1"/>
    <col min="3902" max="3902" width="30.08203125" customWidth="1"/>
    <col min="3903" max="3903" width="27.58203125" customWidth="1"/>
    <col min="3904" max="3904" width="21.08203125" customWidth="1"/>
    <col min="3905" max="3905" width="22.25" customWidth="1"/>
    <col min="3906" max="3906" width="18.75" customWidth="1"/>
    <col min="3907" max="3908" width="19" customWidth="1"/>
    <col min="3909" max="3909" width="19.08203125" customWidth="1"/>
    <col min="3910" max="3910" width="17.08203125" customWidth="1"/>
    <col min="3911" max="3912" width="7.75" hidden="1" customWidth="1"/>
    <col min="3913" max="3915" width="17.5" customWidth="1"/>
    <col min="3916" max="3916" width="10.58203125" customWidth="1"/>
    <col min="3917" max="3917" width="15.75" customWidth="1"/>
    <col min="3918" max="3918" width="30.08203125" customWidth="1"/>
    <col min="3919" max="3919" width="27.58203125" customWidth="1"/>
    <col min="3920" max="3920" width="21.08203125" customWidth="1"/>
    <col min="3921" max="3921" width="22.25" customWidth="1"/>
    <col min="3922" max="3922" width="18.75" customWidth="1"/>
    <col min="3923" max="3924" width="19" customWidth="1"/>
    <col min="3925" max="3925" width="19.08203125" customWidth="1"/>
    <col min="3926" max="3926" width="17.08203125" customWidth="1"/>
    <col min="3927" max="3928" width="7.75" hidden="1" customWidth="1"/>
    <col min="3929" max="3931" width="17.5" customWidth="1"/>
    <col min="3932" max="3932" width="10.58203125" customWidth="1"/>
    <col min="3933" max="3933" width="15.75" customWidth="1"/>
    <col min="3934" max="3934" width="30.08203125" customWidth="1"/>
    <col min="3935" max="3935" width="27.58203125" customWidth="1"/>
    <col min="3936" max="3936" width="21.08203125" customWidth="1"/>
    <col min="3937" max="3937" width="22.25" customWidth="1"/>
    <col min="3938" max="3938" width="18.75" customWidth="1"/>
    <col min="3939" max="3940" width="19" customWidth="1"/>
    <col min="3941" max="3941" width="19.08203125" customWidth="1"/>
    <col min="3942" max="3942" width="17.08203125" customWidth="1"/>
    <col min="3943" max="3944" width="7.75" hidden="1" customWidth="1"/>
    <col min="3945" max="3947" width="17.5" customWidth="1"/>
    <col min="3948" max="3948" width="10.58203125" customWidth="1"/>
    <col min="3949" max="3949" width="15.75" customWidth="1"/>
    <col min="3950" max="3950" width="30.08203125" customWidth="1"/>
    <col min="3951" max="3951" width="27.58203125" customWidth="1"/>
    <col min="3952" max="3952" width="21.08203125" customWidth="1"/>
    <col min="3953" max="3953" width="22.25" customWidth="1"/>
    <col min="3954" max="3954" width="18.75" customWidth="1"/>
    <col min="3955" max="3956" width="19" customWidth="1"/>
    <col min="3957" max="3957" width="19.08203125" customWidth="1"/>
    <col min="3958" max="3958" width="17.08203125" customWidth="1"/>
    <col min="3959" max="3960" width="7.75" hidden="1" customWidth="1"/>
    <col min="3961" max="3963" width="17.5" customWidth="1"/>
    <col min="3964" max="3964" width="10.58203125" customWidth="1"/>
    <col min="3965" max="3965" width="15.75" customWidth="1"/>
    <col min="3966" max="3966" width="30.08203125" customWidth="1"/>
    <col min="3967" max="3967" width="27.58203125" customWidth="1"/>
    <col min="3968" max="3968" width="21.08203125" customWidth="1"/>
    <col min="3969" max="3969" width="22.25" customWidth="1"/>
    <col min="3970" max="3970" width="18.75" customWidth="1"/>
    <col min="3971" max="3972" width="19" customWidth="1"/>
    <col min="3973" max="3973" width="19.08203125" customWidth="1"/>
    <col min="3974" max="3974" width="17.08203125" customWidth="1"/>
    <col min="3975" max="3976" width="7.75" hidden="1" customWidth="1"/>
    <col min="3977" max="3979" width="17.5" customWidth="1"/>
    <col min="3980" max="3980" width="10.58203125" customWidth="1"/>
    <col min="3981" max="3981" width="15.75" customWidth="1"/>
    <col min="3982" max="3982" width="30.08203125" customWidth="1"/>
    <col min="3983" max="3983" width="27.58203125" customWidth="1"/>
    <col min="3984" max="3984" width="21.08203125" customWidth="1"/>
    <col min="3985" max="3985" width="22.25" customWidth="1"/>
    <col min="3986" max="3986" width="18.75" customWidth="1"/>
    <col min="3987" max="3988" width="19" customWidth="1"/>
    <col min="3989" max="3989" width="19.08203125" customWidth="1"/>
    <col min="3990" max="3990" width="17.08203125" customWidth="1"/>
    <col min="3991" max="3992" width="7.75" hidden="1" customWidth="1"/>
    <col min="3993" max="3995" width="17.5" customWidth="1"/>
    <col min="3996" max="3996" width="10.58203125" customWidth="1"/>
    <col min="3997" max="3997" width="15.75" customWidth="1"/>
    <col min="3998" max="3998" width="30.08203125" customWidth="1"/>
    <col min="3999" max="3999" width="27.58203125" customWidth="1"/>
    <col min="4000" max="4000" width="21.08203125" customWidth="1"/>
    <col min="4001" max="4001" width="22.25" customWidth="1"/>
    <col min="4002" max="4002" width="18.75" customWidth="1"/>
    <col min="4003" max="4004" width="19" customWidth="1"/>
    <col min="4005" max="4005" width="19.08203125" customWidth="1"/>
    <col min="4006" max="4006" width="17.08203125" customWidth="1"/>
    <col min="4007" max="4008" width="7.75" hidden="1" customWidth="1"/>
    <col min="4009" max="4011" width="17.5" customWidth="1"/>
    <col min="4012" max="4012" width="10.58203125" customWidth="1"/>
    <col min="4013" max="4013" width="15.75" customWidth="1"/>
    <col min="4014" max="4014" width="30.08203125" customWidth="1"/>
    <col min="4015" max="4015" width="27.58203125" customWidth="1"/>
    <col min="4016" max="4016" width="21.08203125" customWidth="1"/>
    <col min="4017" max="4017" width="22.25" customWidth="1"/>
    <col min="4018" max="4018" width="18.75" customWidth="1"/>
    <col min="4019" max="4020" width="19" customWidth="1"/>
    <col min="4021" max="4021" width="19.08203125" customWidth="1"/>
    <col min="4022" max="4022" width="17.08203125" customWidth="1"/>
    <col min="4023" max="4024" width="7.75" hidden="1" customWidth="1"/>
    <col min="4025" max="4027" width="17.5" customWidth="1"/>
    <col min="4028" max="4028" width="10.58203125" customWidth="1"/>
    <col min="4029" max="4029" width="15.75" customWidth="1"/>
    <col min="4030" max="4030" width="30.08203125" customWidth="1"/>
    <col min="4031" max="4031" width="27.58203125" customWidth="1"/>
    <col min="4032" max="4032" width="21.08203125" customWidth="1"/>
    <col min="4033" max="4033" width="22.25" customWidth="1"/>
    <col min="4034" max="4034" width="18.75" customWidth="1"/>
    <col min="4035" max="4036" width="19" customWidth="1"/>
    <col min="4037" max="4037" width="19.08203125" customWidth="1"/>
    <col min="4038" max="4038" width="17.08203125" customWidth="1"/>
    <col min="4039" max="4040" width="7.75" hidden="1" customWidth="1"/>
    <col min="4041" max="4043" width="17.5" customWidth="1"/>
    <col min="4044" max="4044" width="10.58203125" customWidth="1"/>
    <col min="4045" max="4045" width="15.75" customWidth="1"/>
    <col min="4046" max="4046" width="30.08203125" customWidth="1"/>
    <col min="4047" max="4047" width="27.58203125" customWidth="1"/>
    <col min="4048" max="4048" width="21.08203125" customWidth="1"/>
    <col min="4049" max="4049" width="22.25" customWidth="1"/>
    <col min="4050" max="4050" width="18.75" customWidth="1"/>
    <col min="4051" max="4052" width="19" customWidth="1"/>
    <col min="4053" max="4053" width="19.08203125" customWidth="1"/>
    <col min="4054" max="4054" width="17.08203125" customWidth="1"/>
    <col min="4055" max="4056" width="7.75" hidden="1" customWidth="1"/>
    <col min="4057" max="4059" width="17.5" customWidth="1"/>
    <col min="4060" max="4060" width="10.58203125" customWidth="1"/>
    <col min="4061" max="4061" width="15.75" customWidth="1"/>
    <col min="4062" max="4062" width="30.08203125" customWidth="1"/>
    <col min="4063" max="4063" width="27.58203125" customWidth="1"/>
    <col min="4064" max="4064" width="21.08203125" customWidth="1"/>
    <col min="4065" max="4065" width="22.25" customWidth="1"/>
    <col min="4066" max="4066" width="18.75" customWidth="1"/>
    <col min="4067" max="4068" width="19" customWidth="1"/>
    <col min="4069" max="4069" width="19.08203125" customWidth="1"/>
    <col min="4070" max="4070" width="17.08203125" customWidth="1"/>
    <col min="4071" max="4072" width="7.75" hidden="1" customWidth="1"/>
    <col min="4073" max="4075" width="17.5" customWidth="1"/>
    <col min="4076" max="4076" width="10.58203125" customWidth="1"/>
    <col min="4077" max="4077" width="15.75" customWidth="1"/>
    <col min="4078" max="4078" width="30.08203125" customWidth="1"/>
    <col min="4079" max="4079" width="27.58203125" customWidth="1"/>
    <col min="4080" max="4080" width="21.08203125" customWidth="1"/>
    <col min="4081" max="4081" width="22.25" customWidth="1"/>
    <col min="4082" max="4082" width="18.75" customWidth="1"/>
    <col min="4083" max="4084" width="19" customWidth="1"/>
    <col min="4085" max="4085" width="19.08203125" customWidth="1"/>
    <col min="4086" max="4086" width="17.08203125" customWidth="1"/>
    <col min="4087" max="4088" width="7.75" hidden="1" customWidth="1"/>
    <col min="4089" max="4091" width="17.5" customWidth="1"/>
    <col min="4092" max="4092" width="10.58203125" customWidth="1"/>
    <col min="4093" max="4093" width="15.75" customWidth="1"/>
    <col min="4094" max="4094" width="30.08203125" customWidth="1"/>
    <col min="4095" max="4095" width="27.58203125" customWidth="1"/>
    <col min="4096" max="4096" width="21.08203125" customWidth="1"/>
    <col min="4097" max="4097" width="22.25" customWidth="1"/>
    <col min="4098" max="4098" width="18.75" customWidth="1"/>
    <col min="4099" max="4100" width="19" customWidth="1"/>
    <col min="4101" max="4101" width="19.08203125" customWidth="1"/>
    <col min="4102" max="4102" width="17.08203125" customWidth="1"/>
    <col min="4103" max="4104" width="7.75" hidden="1" customWidth="1"/>
    <col min="4105" max="4107" width="17.5" customWidth="1"/>
    <col min="4108" max="4108" width="10.58203125" customWidth="1"/>
    <col min="4109" max="4109" width="15.75" customWidth="1"/>
    <col min="4110" max="4110" width="30.08203125" customWidth="1"/>
    <col min="4111" max="4111" width="27.58203125" customWidth="1"/>
    <col min="4112" max="4112" width="21.08203125" customWidth="1"/>
    <col min="4113" max="4113" width="22.25" customWidth="1"/>
    <col min="4114" max="4114" width="18.75" customWidth="1"/>
    <col min="4115" max="4116" width="19" customWidth="1"/>
    <col min="4117" max="4117" width="19.08203125" customWidth="1"/>
    <col min="4118" max="4118" width="17.08203125" customWidth="1"/>
    <col min="4119" max="4120" width="7.75" hidden="1" customWidth="1"/>
    <col min="4121" max="4123" width="17.5" customWidth="1"/>
    <col min="4124" max="4124" width="10.58203125" customWidth="1"/>
    <col min="4125" max="4125" width="15.75" customWidth="1"/>
    <col min="4126" max="4126" width="30.08203125" customWidth="1"/>
    <col min="4127" max="4127" width="27.58203125" customWidth="1"/>
    <col min="4128" max="4128" width="21.08203125" customWidth="1"/>
    <col min="4129" max="4129" width="22.25" customWidth="1"/>
    <col min="4130" max="4130" width="18.75" customWidth="1"/>
    <col min="4131" max="4132" width="19" customWidth="1"/>
    <col min="4133" max="4133" width="19.08203125" customWidth="1"/>
    <col min="4134" max="4134" width="17.08203125" customWidth="1"/>
    <col min="4135" max="4136" width="7.75" hidden="1" customWidth="1"/>
    <col min="4137" max="4139" width="17.5" customWidth="1"/>
    <col min="4140" max="4140" width="10.58203125" customWidth="1"/>
    <col min="4141" max="4141" width="15.75" customWidth="1"/>
    <col min="4142" max="4142" width="30.08203125" customWidth="1"/>
    <col min="4143" max="4143" width="27.58203125" customWidth="1"/>
    <col min="4144" max="4144" width="21.08203125" customWidth="1"/>
    <col min="4145" max="4145" width="22.25" customWidth="1"/>
    <col min="4146" max="4146" width="18.75" customWidth="1"/>
    <col min="4147" max="4148" width="19" customWidth="1"/>
    <col min="4149" max="4149" width="19.08203125" customWidth="1"/>
    <col min="4150" max="4150" width="17.08203125" customWidth="1"/>
    <col min="4151" max="4152" width="7.75" hidden="1" customWidth="1"/>
    <col min="4153" max="4155" width="17.5" customWidth="1"/>
    <col min="4156" max="4156" width="10.58203125" customWidth="1"/>
    <col min="4157" max="4157" width="15.75" customWidth="1"/>
    <col min="4158" max="4158" width="30.08203125" customWidth="1"/>
    <col min="4159" max="4159" width="27.58203125" customWidth="1"/>
    <col min="4160" max="4160" width="21.08203125" customWidth="1"/>
    <col min="4161" max="4161" width="22.25" customWidth="1"/>
    <col min="4162" max="4162" width="18.75" customWidth="1"/>
    <col min="4163" max="4164" width="19" customWidth="1"/>
    <col min="4165" max="4165" width="19.08203125" customWidth="1"/>
    <col min="4166" max="4166" width="17.08203125" customWidth="1"/>
    <col min="4167" max="4168" width="7.75" hidden="1" customWidth="1"/>
    <col min="4169" max="4171" width="17.5" customWidth="1"/>
    <col min="4172" max="4172" width="10.58203125" customWidth="1"/>
    <col min="4173" max="4173" width="15.75" customWidth="1"/>
    <col min="4174" max="4174" width="30.08203125" customWidth="1"/>
    <col min="4175" max="4175" width="27.58203125" customWidth="1"/>
    <col min="4176" max="4176" width="21.08203125" customWidth="1"/>
    <col min="4177" max="4177" width="22.25" customWidth="1"/>
    <col min="4178" max="4178" width="18.75" customWidth="1"/>
    <col min="4179" max="4180" width="19" customWidth="1"/>
    <col min="4181" max="4181" width="19.08203125" customWidth="1"/>
    <col min="4182" max="4182" width="17.08203125" customWidth="1"/>
    <col min="4183" max="4184" width="7.75" hidden="1" customWidth="1"/>
    <col min="4185" max="4187" width="17.5" customWidth="1"/>
    <col min="4188" max="4188" width="10.58203125" customWidth="1"/>
    <col min="4189" max="4189" width="15.75" customWidth="1"/>
    <col min="4190" max="4190" width="30.08203125" customWidth="1"/>
    <col min="4191" max="4191" width="27.58203125" customWidth="1"/>
    <col min="4192" max="4192" width="21.08203125" customWidth="1"/>
    <col min="4193" max="4193" width="22.25" customWidth="1"/>
    <col min="4194" max="4194" width="18.75" customWidth="1"/>
    <col min="4195" max="4196" width="19" customWidth="1"/>
    <col min="4197" max="4197" width="19.08203125" customWidth="1"/>
    <col min="4198" max="4198" width="17.08203125" customWidth="1"/>
    <col min="4199" max="4200" width="7.75" hidden="1" customWidth="1"/>
    <col min="4201" max="4203" width="17.5" customWidth="1"/>
    <col min="4204" max="4204" width="10.58203125" customWidth="1"/>
    <col min="4205" max="4205" width="15.75" customWidth="1"/>
    <col min="4206" max="4206" width="30.08203125" customWidth="1"/>
    <col min="4207" max="4207" width="27.58203125" customWidth="1"/>
    <col min="4208" max="4208" width="21.08203125" customWidth="1"/>
    <col min="4209" max="4209" width="22.25" customWidth="1"/>
    <col min="4210" max="4210" width="18.75" customWidth="1"/>
    <col min="4211" max="4212" width="19" customWidth="1"/>
    <col min="4213" max="4213" width="19.08203125" customWidth="1"/>
    <col min="4214" max="4214" width="17.08203125" customWidth="1"/>
    <col min="4215" max="4216" width="7.75" hidden="1" customWidth="1"/>
    <col min="4217" max="4219" width="17.5" customWidth="1"/>
    <col min="4220" max="4220" width="10.58203125" customWidth="1"/>
    <col min="4221" max="4221" width="15.75" customWidth="1"/>
    <col min="4222" max="4222" width="30.08203125" customWidth="1"/>
    <col min="4223" max="4223" width="27.58203125" customWidth="1"/>
    <col min="4224" max="4224" width="21.08203125" customWidth="1"/>
    <col min="4225" max="4225" width="22.25" customWidth="1"/>
    <col min="4226" max="4226" width="18.75" customWidth="1"/>
    <col min="4227" max="4228" width="19" customWidth="1"/>
    <col min="4229" max="4229" width="19.08203125" customWidth="1"/>
    <col min="4230" max="4230" width="17.08203125" customWidth="1"/>
    <col min="4231" max="4232" width="7.75" hidden="1" customWidth="1"/>
    <col min="4233" max="4235" width="17.5" customWidth="1"/>
    <col min="4236" max="4236" width="10.58203125" customWidth="1"/>
    <col min="4237" max="4237" width="15.75" customWidth="1"/>
    <col min="4238" max="4238" width="30.08203125" customWidth="1"/>
    <col min="4239" max="4239" width="27.58203125" customWidth="1"/>
    <col min="4240" max="4240" width="21.08203125" customWidth="1"/>
    <col min="4241" max="4241" width="22.25" customWidth="1"/>
    <col min="4242" max="4242" width="18.75" customWidth="1"/>
    <col min="4243" max="4244" width="19" customWidth="1"/>
    <col min="4245" max="4245" width="19.08203125" customWidth="1"/>
    <col min="4246" max="4246" width="17.08203125" customWidth="1"/>
    <col min="4247" max="4248" width="7.75" hidden="1" customWidth="1"/>
    <col min="4249" max="4251" width="17.5" customWidth="1"/>
    <col min="4252" max="4252" width="10.58203125" customWidth="1"/>
    <col min="4253" max="4253" width="15.75" customWidth="1"/>
    <col min="4254" max="4254" width="30.08203125" customWidth="1"/>
    <col min="4255" max="4255" width="27.58203125" customWidth="1"/>
    <col min="4256" max="4256" width="21.08203125" customWidth="1"/>
    <col min="4257" max="4257" width="22.25" customWidth="1"/>
    <col min="4258" max="4258" width="18.75" customWidth="1"/>
    <col min="4259" max="4260" width="19" customWidth="1"/>
    <col min="4261" max="4261" width="19.08203125" customWidth="1"/>
    <col min="4262" max="4262" width="17.08203125" customWidth="1"/>
    <col min="4263" max="4264" width="7.75" hidden="1" customWidth="1"/>
    <col min="4265" max="4267" width="17.5" customWidth="1"/>
    <col min="4268" max="4268" width="10.58203125" customWidth="1"/>
    <col min="4269" max="4269" width="15.75" customWidth="1"/>
    <col min="4270" max="4270" width="30.08203125" customWidth="1"/>
    <col min="4271" max="4271" width="27.58203125" customWidth="1"/>
    <col min="4272" max="4272" width="21.08203125" customWidth="1"/>
    <col min="4273" max="4273" width="22.25" customWidth="1"/>
    <col min="4274" max="4274" width="18.75" customWidth="1"/>
    <col min="4275" max="4276" width="19" customWidth="1"/>
    <col min="4277" max="4277" width="19.08203125" customWidth="1"/>
    <col min="4278" max="4278" width="17.08203125" customWidth="1"/>
    <col min="4279" max="4280" width="7.75" hidden="1" customWidth="1"/>
    <col min="4281" max="4283" width="17.5" customWidth="1"/>
    <col min="4284" max="4284" width="10.58203125" customWidth="1"/>
    <col min="4285" max="4285" width="15.75" customWidth="1"/>
    <col min="4286" max="4286" width="30.08203125" customWidth="1"/>
    <col min="4287" max="4287" width="27.58203125" customWidth="1"/>
    <col min="4288" max="4288" width="21.08203125" customWidth="1"/>
    <col min="4289" max="4289" width="22.25" customWidth="1"/>
    <col min="4290" max="4290" width="18.75" customWidth="1"/>
    <col min="4291" max="4292" width="19" customWidth="1"/>
    <col min="4293" max="4293" width="19.08203125" customWidth="1"/>
    <col min="4294" max="4294" width="17.08203125" customWidth="1"/>
    <col min="4295" max="4296" width="7.75" hidden="1" customWidth="1"/>
    <col min="4297" max="4299" width="17.5" customWidth="1"/>
    <col min="4300" max="4300" width="10.58203125" customWidth="1"/>
    <col min="4301" max="4301" width="15.75" customWidth="1"/>
    <col min="4302" max="4302" width="30.08203125" customWidth="1"/>
    <col min="4303" max="4303" width="27.58203125" customWidth="1"/>
    <col min="4304" max="4304" width="21.08203125" customWidth="1"/>
    <col min="4305" max="4305" width="22.25" customWidth="1"/>
    <col min="4306" max="4306" width="18.75" customWidth="1"/>
    <col min="4307" max="4308" width="19" customWidth="1"/>
    <col min="4309" max="4309" width="19.08203125" customWidth="1"/>
    <col min="4310" max="4310" width="17.08203125" customWidth="1"/>
    <col min="4311" max="4312" width="7.75" hidden="1" customWidth="1"/>
    <col min="4313" max="4315" width="17.5" customWidth="1"/>
    <col min="4316" max="4316" width="10.58203125" customWidth="1"/>
    <col min="4317" max="4317" width="15.75" customWidth="1"/>
    <col min="4318" max="4318" width="30.08203125" customWidth="1"/>
    <col min="4319" max="4319" width="27.58203125" customWidth="1"/>
    <col min="4320" max="4320" width="21.08203125" customWidth="1"/>
    <col min="4321" max="4321" width="22.25" customWidth="1"/>
    <col min="4322" max="4322" width="18.75" customWidth="1"/>
    <col min="4323" max="4324" width="19" customWidth="1"/>
    <col min="4325" max="4325" width="19.08203125" customWidth="1"/>
    <col min="4326" max="4326" width="17.08203125" customWidth="1"/>
    <col min="4327" max="4328" width="7.75" hidden="1" customWidth="1"/>
    <col min="4329" max="4331" width="17.5" customWidth="1"/>
    <col min="4332" max="4332" width="10.58203125" customWidth="1"/>
    <col min="4333" max="4333" width="15.75" customWidth="1"/>
    <col min="4334" max="4334" width="30.08203125" customWidth="1"/>
    <col min="4335" max="4335" width="27.58203125" customWidth="1"/>
    <col min="4336" max="4336" width="21.08203125" customWidth="1"/>
    <col min="4337" max="4337" width="22.25" customWidth="1"/>
    <col min="4338" max="4338" width="18.75" customWidth="1"/>
    <col min="4339" max="4340" width="19" customWidth="1"/>
    <col min="4341" max="4341" width="19.08203125" customWidth="1"/>
    <col min="4342" max="4342" width="17.08203125" customWidth="1"/>
    <col min="4343" max="4344" width="7.75" hidden="1" customWidth="1"/>
    <col min="4345" max="4347" width="17.5" customWidth="1"/>
    <col min="4348" max="4348" width="10.58203125" customWidth="1"/>
    <col min="4349" max="4349" width="15.75" customWidth="1"/>
    <col min="4350" max="4350" width="30.08203125" customWidth="1"/>
    <col min="4351" max="4351" width="27.58203125" customWidth="1"/>
    <col min="4352" max="4352" width="21.08203125" customWidth="1"/>
    <col min="4353" max="4353" width="22.25" customWidth="1"/>
    <col min="4354" max="4354" width="18.75" customWidth="1"/>
    <col min="4355" max="4356" width="19" customWidth="1"/>
    <col min="4357" max="4357" width="19.08203125" customWidth="1"/>
    <col min="4358" max="4358" width="17.08203125" customWidth="1"/>
    <col min="4359" max="4360" width="7.75" hidden="1" customWidth="1"/>
    <col min="4361" max="4363" width="17.5" customWidth="1"/>
    <col min="4364" max="4364" width="10.58203125" customWidth="1"/>
    <col min="4365" max="4365" width="15.75" customWidth="1"/>
    <col min="4366" max="4366" width="30.08203125" customWidth="1"/>
    <col min="4367" max="4367" width="27.58203125" customWidth="1"/>
    <col min="4368" max="4368" width="21.08203125" customWidth="1"/>
    <col min="4369" max="4369" width="22.25" customWidth="1"/>
    <col min="4370" max="4370" width="18.75" customWidth="1"/>
    <col min="4371" max="4372" width="19" customWidth="1"/>
    <col min="4373" max="4373" width="19.08203125" customWidth="1"/>
    <col min="4374" max="4374" width="17.08203125" customWidth="1"/>
    <col min="4375" max="4376" width="7.75" hidden="1" customWidth="1"/>
    <col min="4377" max="4379" width="17.5" customWidth="1"/>
    <col min="4380" max="4380" width="10.58203125" customWidth="1"/>
    <col min="4381" max="4381" width="15.75" customWidth="1"/>
    <col min="4382" max="4382" width="30.08203125" customWidth="1"/>
    <col min="4383" max="4383" width="27.58203125" customWidth="1"/>
    <col min="4384" max="4384" width="21.08203125" customWidth="1"/>
    <col min="4385" max="4385" width="22.25" customWidth="1"/>
    <col min="4386" max="4386" width="18.75" customWidth="1"/>
    <col min="4387" max="4388" width="19" customWidth="1"/>
    <col min="4389" max="4389" width="19.08203125" customWidth="1"/>
    <col min="4390" max="4390" width="17.08203125" customWidth="1"/>
    <col min="4391" max="4392" width="7.75" hidden="1" customWidth="1"/>
    <col min="4393" max="4395" width="17.5" customWidth="1"/>
    <col min="4396" max="4396" width="10.58203125" customWidth="1"/>
    <col min="4397" max="4397" width="15.75" customWidth="1"/>
    <col min="4398" max="4398" width="30.08203125" customWidth="1"/>
    <col min="4399" max="4399" width="27.58203125" customWidth="1"/>
    <col min="4400" max="4400" width="21.08203125" customWidth="1"/>
    <col min="4401" max="4401" width="22.25" customWidth="1"/>
    <col min="4402" max="4402" width="18.75" customWidth="1"/>
    <col min="4403" max="4404" width="19" customWidth="1"/>
    <col min="4405" max="4405" width="19.08203125" customWidth="1"/>
    <col min="4406" max="4406" width="17.08203125" customWidth="1"/>
    <col min="4407" max="4408" width="7.75" hidden="1" customWidth="1"/>
    <col min="4409" max="4411" width="17.5" customWidth="1"/>
    <col min="4412" max="4412" width="10.58203125" customWidth="1"/>
    <col min="4413" max="4413" width="15.75" customWidth="1"/>
    <col min="4414" max="4414" width="30.08203125" customWidth="1"/>
    <col min="4415" max="4415" width="27.58203125" customWidth="1"/>
    <col min="4416" max="4416" width="21.08203125" customWidth="1"/>
    <col min="4417" max="4417" width="22.25" customWidth="1"/>
    <col min="4418" max="4418" width="18.75" customWidth="1"/>
    <col min="4419" max="4420" width="19" customWidth="1"/>
    <col min="4421" max="4421" width="19.08203125" customWidth="1"/>
    <col min="4422" max="4422" width="17.08203125" customWidth="1"/>
    <col min="4423" max="4424" width="7.75" hidden="1" customWidth="1"/>
    <col min="4425" max="4427" width="17.5" customWidth="1"/>
    <col min="4428" max="4428" width="10.58203125" customWidth="1"/>
    <col min="4429" max="4429" width="15.75" customWidth="1"/>
    <col min="4430" max="4430" width="30.08203125" customWidth="1"/>
    <col min="4431" max="4431" width="27.58203125" customWidth="1"/>
    <col min="4432" max="4432" width="21.08203125" customWidth="1"/>
    <col min="4433" max="4433" width="22.25" customWidth="1"/>
    <col min="4434" max="4434" width="18.75" customWidth="1"/>
    <col min="4435" max="4436" width="19" customWidth="1"/>
    <col min="4437" max="4437" width="19.08203125" customWidth="1"/>
    <col min="4438" max="4438" width="17.08203125" customWidth="1"/>
    <col min="4439" max="4440" width="7.75" hidden="1" customWidth="1"/>
    <col min="4441" max="4443" width="17.5" customWidth="1"/>
    <col min="4444" max="4444" width="10.58203125" customWidth="1"/>
    <col min="4445" max="4445" width="15.75" customWidth="1"/>
    <col min="4446" max="4446" width="30.08203125" customWidth="1"/>
    <col min="4447" max="4447" width="27.58203125" customWidth="1"/>
    <col min="4448" max="4448" width="21.08203125" customWidth="1"/>
    <col min="4449" max="4449" width="22.25" customWidth="1"/>
    <col min="4450" max="4450" width="18.75" customWidth="1"/>
    <col min="4451" max="4452" width="19" customWidth="1"/>
    <col min="4453" max="4453" width="19.08203125" customWidth="1"/>
    <col min="4454" max="4454" width="17.08203125" customWidth="1"/>
    <col min="4455" max="4456" width="7.75" hidden="1" customWidth="1"/>
    <col min="4457" max="4459" width="17.5" customWidth="1"/>
    <col min="4460" max="4460" width="10.58203125" customWidth="1"/>
    <col min="4461" max="4461" width="15.75" customWidth="1"/>
    <col min="4462" max="4462" width="30.08203125" customWidth="1"/>
    <col min="4463" max="4463" width="27.58203125" customWidth="1"/>
    <col min="4464" max="4464" width="21.08203125" customWidth="1"/>
    <col min="4465" max="4465" width="22.25" customWidth="1"/>
    <col min="4466" max="4466" width="18.75" customWidth="1"/>
    <col min="4467" max="4468" width="19" customWidth="1"/>
    <col min="4469" max="4469" width="19.08203125" customWidth="1"/>
    <col min="4470" max="4470" width="17.08203125" customWidth="1"/>
    <col min="4471" max="4472" width="7.75" hidden="1" customWidth="1"/>
    <col min="4473" max="4475" width="17.5" customWidth="1"/>
    <col min="4476" max="4476" width="10.58203125" customWidth="1"/>
    <col min="4477" max="4477" width="15.75" customWidth="1"/>
    <col min="4478" max="4478" width="30.08203125" customWidth="1"/>
    <col min="4479" max="4479" width="27.58203125" customWidth="1"/>
    <col min="4480" max="4480" width="21.08203125" customWidth="1"/>
    <col min="4481" max="4481" width="22.25" customWidth="1"/>
    <col min="4482" max="4482" width="18.75" customWidth="1"/>
    <col min="4483" max="4484" width="19" customWidth="1"/>
    <col min="4485" max="4485" width="19.08203125" customWidth="1"/>
    <col min="4486" max="4486" width="17.08203125" customWidth="1"/>
    <col min="4487" max="4488" width="7.75" hidden="1" customWidth="1"/>
    <col min="4489" max="4491" width="17.5" customWidth="1"/>
    <col min="4492" max="4492" width="10.58203125" customWidth="1"/>
    <col min="4493" max="4493" width="15.75" customWidth="1"/>
    <col min="4494" max="4494" width="30.08203125" customWidth="1"/>
    <col min="4495" max="4495" width="27.58203125" customWidth="1"/>
    <col min="4496" max="4496" width="21.08203125" customWidth="1"/>
    <col min="4497" max="4497" width="22.25" customWidth="1"/>
    <col min="4498" max="4498" width="18.75" customWidth="1"/>
    <col min="4499" max="4500" width="19" customWidth="1"/>
    <col min="4501" max="4501" width="19.08203125" customWidth="1"/>
    <col min="4502" max="4502" width="17.08203125" customWidth="1"/>
    <col min="4503" max="4504" width="7.75" hidden="1" customWidth="1"/>
    <col min="4505" max="4507" width="17.5" customWidth="1"/>
    <col min="4508" max="4508" width="10.58203125" customWidth="1"/>
    <col min="4509" max="4509" width="15.75" customWidth="1"/>
    <col min="4510" max="4510" width="30.08203125" customWidth="1"/>
    <col min="4511" max="4511" width="27.58203125" customWidth="1"/>
    <col min="4512" max="4512" width="21.08203125" customWidth="1"/>
    <col min="4513" max="4513" width="22.25" customWidth="1"/>
    <col min="4514" max="4514" width="18.75" customWidth="1"/>
    <col min="4515" max="4516" width="19" customWidth="1"/>
    <col min="4517" max="4517" width="19.08203125" customWidth="1"/>
    <col min="4518" max="4518" width="17.08203125" customWidth="1"/>
    <col min="4519" max="4520" width="7.75" hidden="1" customWidth="1"/>
    <col min="4521" max="4523" width="17.5" customWidth="1"/>
    <col min="4524" max="4524" width="10.58203125" customWidth="1"/>
    <col min="4525" max="4525" width="15.75" customWidth="1"/>
    <col min="4526" max="4526" width="30.08203125" customWidth="1"/>
    <col min="4527" max="4527" width="27.58203125" customWidth="1"/>
    <col min="4528" max="4528" width="21.08203125" customWidth="1"/>
    <col min="4529" max="4529" width="22.25" customWidth="1"/>
    <col min="4530" max="4530" width="18.75" customWidth="1"/>
    <col min="4531" max="4532" width="19" customWidth="1"/>
    <col min="4533" max="4533" width="19.08203125" customWidth="1"/>
    <col min="4534" max="4534" width="17.08203125" customWidth="1"/>
    <col min="4535" max="4536" width="7.75" hidden="1" customWidth="1"/>
    <col min="4537" max="4539" width="17.5" customWidth="1"/>
    <col min="4540" max="4540" width="10.58203125" customWidth="1"/>
    <col min="4541" max="4541" width="15.75" customWidth="1"/>
    <col min="4542" max="4542" width="30.08203125" customWidth="1"/>
    <col min="4543" max="4543" width="27.58203125" customWidth="1"/>
    <col min="4544" max="4544" width="21.08203125" customWidth="1"/>
    <col min="4545" max="4545" width="22.25" customWidth="1"/>
    <col min="4546" max="4546" width="18.75" customWidth="1"/>
    <col min="4547" max="4548" width="19" customWidth="1"/>
    <col min="4549" max="4549" width="19.08203125" customWidth="1"/>
    <col min="4550" max="4550" width="17.08203125" customWidth="1"/>
    <col min="4551" max="4552" width="7.75" hidden="1" customWidth="1"/>
    <col min="4553" max="4555" width="17.5" customWidth="1"/>
    <col min="4556" max="4556" width="10.58203125" customWidth="1"/>
    <col min="4557" max="4557" width="15.75" customWidth="1"/>
    <col min="4558" max="4558" width="30.08203125" customWidth="1"/>
    <col min="4559" max="4559" width="27.58203125" customWidth="1"/>
    <col min="4560" max="4560" width="21.08203125" customWidth="1"/>
    <col min="4561" max="4561" width="22.25" customWidth="1"/>
    <col min="4562" max="4562" width="18.75" customWidth="1"/>
    <col min="4563" max="4564" width="19" customWidth="1"/>
    <col min="4565" max="4565" width="19.08203125" customWidth="1"/>
    <col min="4566" max="4566" width="17.08203125" customWidth="1"/>
    <col min="4567" max="4568" width="7.75" hidden="1" customWidth="1"/>
    <col min="4569" max="4571" width="17.5" customWidth="1"/>
    <col min="4572" max="4572" width="10.58203125" customWidth="1"/>
    <col min="4573" max="4573" width="15.75" customWidth="1"/>
    <col min="4574" max="4574" width="30.08203125" customWidth="1"/>
    <col min="4575" max="4575" width="27.58203125" customWidth="1"/>
    <col min="4576" max="4576" width="21.08203125" customWidth="1"/>
    <col min="4577" max="4577" width="22.25" customWidth="1"/>
    <col min="4578" max="4578" width="18.75" customWidth="1"/>
    <col min="4579" max="4580" width="19" customWidth="1"/>
    <col min="4581" max="4581" width="19.08203125" customWidth="1"/>
    <col min="4582" max="4582" width="17.08203125" customWidth="1"/>
    <col min="4583" max="4584" width="7.75" hidden="1" customWidth="1"/>
    <col min="4585" max="4587" width="17.5" customWidth="1"/>
    <col min="4588" max="4588" width="10.58203125" customWidth="1"/>
    <col min="4589" max="4589" width="15.75" customWidth="1"/>
    <col min="4590" max="4590" width="30.08203125" customWidth="1"/>
    <col min="4591" max="4591" width="27.58203125" customWidth="1"/>
    <col min="4592" max="4592" width="21.08203125" customWidth="1"/>
    <col min="4593" max="4593" width="22.25" customWidth="1"/>
    <col min="4594" max="4594" width="18.75" customWidth="1"/>
    <col min="4595" max="4596" width="19" customWidth="1"/>
    <col min="4597" max="4597" width="19.08203125" customWidth="1"/>
    <col min="4598" max="4598" width="17.08203125" customWidth="1"/>
    <col min="4599" max="4600" width="7.75" hidden="1" customWidth="1"/>
    <col min="4601" max="4603" width="17.5" customWidth="1"/>
    <col min="4604" max="4604" width="10.58203125" customWidth="1"/>
    <col min="4605" max="4605" width="15.75" customWidth="1"/>
    <col min="4606" max="4606" width="30.08203125" customWidth="1"/>
    <col min="4607" max="4607" width="27.58203125" customWidth="1"/>
    <col min="4608" max="4608" width="21.08203125" customWidth="1"/>
    <col min="4609" max="4609" width="22.25" customWidth="1"/>
    <col min="4610" max="4610" width="18.75" customWidth="1"/>
    <col min="4611" max="4612" width="19" customWidth="1"/>
    <col min="4613" max="4613" width="19.08203125" customWidth="1"/>
    <col min="4614" max="4614" width="17.08203125" customWidth="1"/>
    <col min="4615" max="4616" width="7.75" hidden="1" customWidth="1"/>
    <col min="4617" max="4619" width="17.5" customWidth="1"/>
    <col min="4620" max="4620" width="10.58203125" customWidth="1"/>
    <col min="4621" max="4621" width="15.75" customWidth="1"/>
    <col min="4622" max="4622" width="30.08203125" customWidth="1"/>
    <col min="4623" max="4623" width="27.58203125" customWidth="1"/>
    <col min="4624" max="4624" width="21.08203125" customWidth="1"/>
    <col min="4625" max="4625" width="22.25" customWidth="1"/>
    <col min="4626" max="4626" width="18.75" customWidth="1"/>
    <col min="4627" max="4628" width="19" customWidth="1"/>
    <col min="4629" max="4629" width="19.08203125" customWidth="1"/>
    <col min="4630" max="4630" width="17.08203125" customWidth="1"/>
    <col min="4631" max="4632" width="7.75" hidden="1" customWidth="1"/>
    <col min="4633" max="4635" width="17.5" customWidth="1"/>
    <col min="4636" max="4636" width="10.58203125" customWidth="1"/>
    <col min="4637" max="4637" width="15.75" customWidth="1"/>
    <col min="4638" max="4638" width="30.08203125" customWidth="1"/>
    <col min="4639" max="4639" width="27.58203125" customWidth="1"/>
    <col min="4640" max="4640" width="21.08203125" customWidth="1"/>
    <col min="4641" max="4641" width="22.25" customWidth="1"/>
    <col min="4642" max="4642" width="18.75" customWidth="1"/>
    <col min="4643" max="4644" width="19" customWidth="1"/>
    <col min="4645" max="4645" width="19.08203125" customWidth="1"/>
    <col min="4646" max="4646" width="17.08203125" customWidth="1"/>
    <col min="4647" max="4648" width="7.75" hidden="1" customWidth="1"/>
    <col min="4649" max="4651" width="17.5" customWidth="1"/>
    <col min="4652" max="4652" width="10.58203125" customWidth="1"/>
    <col min="4653" max="4653" width="15.75" customWidth="1"/>
    <col min="4654" max="4654" width="30.08203125" customWidth="1"/>
    <col min="4655" max="4655" width="27.58203125" customWidth="1"/>
    <col min="4656" max="4656" width="21.08203125" customWidth="1"/>
    <col min="4657" max="4657" width="22.25" customWidth="1"/>
    <col min="4658" max="4658" width="18.75" customWidth="1"/>
    <col min="4659" max="4660" width="19" customWidth="1"/>
    <col min="4661" max="4661" width="19.08203125" customWidth="1"/>
    <col min="4662" max="4662" width="17.08203125" customWidth="1"/>
    <col min="4663" max="4664" width="7.75" hidden="1" customWidth="1"/>
    <col min="4665" max="4667" width="17.5" customWidth="1"/>
    <col min="4668" max="4668" width="10.58203125" customWidth="1"/>
    <col min="4669" max="4669" width="15.75" customWidth="1"/>
    <col min="4670" max="4670" width="30.08203125" customWidth="1"/>
    <col min="4671" max="4671" width="27.58203125" customWidth="1"/>
    <col min="4672" max="4672" width="21.08203125" customWidth="1"/>
    <col min="4673" max="4673" width="22.25" customWidth="1"/>
    <col min="4674" max="4674" width="18.75" customWidth="1"/>
    <col min="4675" max="4676" width="19" customWidth="1"/>
    <col min="4677" max="4677" width="19.08203125" customWidth="1"/>
    <col min="4678" max="4678" width="17.08203125" customWidth="1"/>
    <col min="4679" max="4680" width="7.75" hidden="1" customWidth="1"/>
    <col min="4681" max="4683" width="17.5" customWidth="1"/>
    <col min="4684" max="4684" width="10.58203125" customWidth="1"/>
    <col min="4685" max="4685" width="15.75" customWidth="1"/>
    <col min="4686" max="4686" width="30.08203125" customWidth="1"/>
    <col min="4687" max="4687" width="27.58203125" customWidth="1"/>
    <col min="4688" max="4688" width="21.08203125" customWidth="1"/>
    <col min="4689" max="4689" width="22.25" customWidth="1"/>
    <col min="4690" max="4690" width="18.75" customWidth="1"/>
    <col min="4691" max="4692" width="19" customWidth="1"/>
    <col min="4693" max="4693" width="19.08203125" customWidth="1"/>
    <col min="4694" max="4694" width="17.08203125" customWidth="1"/>
    <col min="4695" max="4696" width="7.75" hidden="1" customWidth="1"/>
    <col min="4697" max="4699" width="17.5" customWidth="1"/>
    <col min="4700" max="4700" width="10.58203125" customWidth="1"/>
    <col min="4701" max="4701" width="15.75" customWidth="1"/>
    <col min="4702" max="4702" width="30.08203125" customWidth="1"/>
    <col min="4703" max="4703" width="27.58203125" customWidth="1"/>
    <col min="4704" max="4704" width="21.08203125" customWidth="1"/>
    <col min="4705" max="4705" width="22.25" customWidth="1"/>
    <col min="4706" max="4706" width="18.75" customWidth="1"/>
    <col min="4707" max="4708" width="19" customWidth="1"/>
    <col min="4709" max="4709" width="19.08203125" customWidth="1"/>
    <col min="4710" max="4710" width="17.08203125" customWidth="1"/>
    <col min="4711" max="4712" width="7.75" hidden="1" customWidth="1"/>
    <col min="4713" max="4715" width="17.5" customWidth="1"/>
    <col min="4716" max="4716" width="10.58203125" customWidth="1"/>
    <col min="4717" max="4717" width="15.75" customWidth="1"/>
    <col min="4718" max="4718" width="30.08203125" customWidth="1"/>
    <col min="4719" max="4719" width="27.58203125" customWidth="1"/>
    <col min="4720" max="4720" width="21.08203125" customWidth="1"/>
    <col min="4721" max="4721" width="22.25" customWidth="1"/>
    <col min="4722" max="4722" width="18.75" customWidth="1"/>
    <col min="4723" max="4724" width="19" customWidth="1"/>
    <col min="4725" max="4725" width="19.08203125" customWidth="1"/>
    <col min="4726" max="4726" width="17.08203125" customWidth="1"/>
    <col min="4727" max="4728" width="7.75" hidden="1" customWidth="1"/>
    <col min="4729" max="4731" width="17.5" customWidth="1"/>
    <col min="4732" max="4732" width="10.58203125" customWidth="1"/>
    <col min="4733" max="4733" width="15.75" customWidth="1"/>
    <col min="4734" max="4734" width="30.08203125" customWidth="1"/>
    <col min="4735" max="4735" width="27.58203125" customWidth="1"/>
    <col min="4736" max="4736" width="21.08203125" customWidth="1"/>
    <col min="4737" max="4737" width="22.25" customWidth="1"/>
    <col min="4738" max="4738" width="18.75" customWidth="1"/>
    <col min="4739" max="4740" width="19" customWidth="1"/>
    <col min="4741" max="4741" width="19.08203125" customWidth="1"/>
    <col min="4742" max="4742" width="17.08203125" customWidth="1"/>
    <col min="4743" max="4744" width="7.75" hidden="1" customWidth="1"/>
    <col min="4745" max="4747" width="17.5" customWidth="1"/>
    <col min="4748" max="4748" width="10.58203125" customWidth="1"/>
    <col min="4749" max="4749" width="15.75" customWidth="1"/>
    <col min="4750" max="4750" width="30.08203125" customWidth="1"/>
    <col min="4751" max="4751" width="27.58203125" customWidth="1"/>
    <col min="4752" max="4752" width="21.08203125" customWidth="1"/>
    <col min="4753" max="4753" width="22.25" customWidth="1"/>
    <col min="4754" max="4754" width="18.75" customWidth="1"/>
    <col min="4755" max="4756" width="19" customWidth="1"/>
    <col min="4757" max="4757" width="19.08203125" customWidth="1"/>
    <col min="4758" max="4758" width="17.08203125" customWidth="1"/>
    <col min="4759" max="4760" width="7.75" hidden="1" customWidth="1"/>
    <col min="4761" max="4763" width="17.5" customWidth="1"/>
    <col min="4764" max="4764" width="10.58203125" customWidth="1"/>
    <col min="4765" max="4765" width="15.75" customWidth="1"/>
    <col min="4766" max="4766" width="30.08203125" customWidth="1"/>
    <col min="4767" max="4767" width="27.58203125" customWidth="1"/>
    <col min="4768" max="4768" width="21.08203125" customWidth="1"/>
    <col min="4769" max="4769" width="22.25" customWidth="1"/>
    <col min="4770" max="4770" width="18.75" customWidth="1"/>
    <col min="4771" max="4772" width="19" customWidth="1"/>
    <col min="4773" max="4773" width="19.08203125" customWidth="1"/>
    <col min="4774" max="4774" width="17.08203125" customWidth="1"/>
    <col min="4775" max="4776" width="7.75" hidden="1" customWidth="1"/>
    <col min="4777" max="4779" width="17.5" customWidth="1"/>
    <col min="4780" max="4780" width="10.58203125" customWidth="1"/>
    <col min="4781" max="4781" width="15.75" customWidth="1"/>
    <col min="4782" max="4782" width="30.08203125" customWidth="1"/>
    <col min="4783" max="4783" width="27.58203125" customWidth="1"/>
    <col min="4784" max="4784" width="21.08203125" customWidth="1"/>
    <col min="4785" max="4785" width="22.25" customWidth="1"/>
    <col min="4786" max="4786" width="18.75" customWidth="1"/>
    <col min="4787" max="4788" width="19" customWidth="1"/>
    <col min="4789" max="4789" width="19.08203125" customWidth="1"/>
    <col min="4790" max="4790" width="17.08203125" customWidth="1"/>
    <col min="4791" max="4792" width="7.75" hidden="1" customWidth="1"/>
    <col min="4793" max="4795" width="17.5" customWidth="1"/>
    <col min="4796" max="4796" width="10.58203125" customWidth="1"/>
    <col min="4797" max="4797" width="15.75" customWidth="1"/>
    <col min="4798" max="4798" width="30.08203125" customWidth="1"/>
    <col min="4799" max="4799" width="27.58203125" customWidth="1"/>
    <col min="4800" max="4800" width="21.08203125" customWidth="1"/>
    <col min="4801" max="4801" width="22.25" customWidth="1"/>
    <col min="4802" max="4802" width="18.75" customWidth="1"/>
    <col min="4803" max="4804" width="19" customWidth="1"/>
    <col min="4805" max="4805" width="19.08203125" customWidth="1"/>
    <col min="4806" max="4806" width="17.08203125" customWidth="1"/>
    <col min="4807" max="4808" width="7.75" hidden="1" customWidth="1"/>
    <col min="4809" max="4811" width="17.5" customWidth="1"/>
    <col min="4812" max="4812" width="10.58203125" customWidth="1"/>
    <col min="4813" max="4813" width="15.75" customWidth="1"/>
    <col min="4814" max="4814" width="30.08203125" customWidth="1"/>
    <col min="4815" max="4815" width="27.58203125" customWidth="1"/>
    <col min="4816" max="4816" width="21.08203125" customWidth="1"/>
    <col min="4817" max="4817" width="22.25" customWidth="1"/>
    <col min="4818" max="4818" width="18.75" customWidth="1"/>
    <col min="4819" max="4820" width="19" customWidth="1"/>
    <col min="4821" max="4821" width="19.08203125" customWidth="1"/>
    <col min="4822" max="4822" width="17.08203125" customWidth="1"/>
    <col min="4823" max="4824" width="7.75" hidden="1" customWidth="1"/>
    <col min="4825" max="4827" width="17.5" customWidth="1"/>
    <col min="4828" max="4828" width="10.58203125" customWidth="1"/>
    <col min="4829" max="4829" width="15.75" customWidth="1"/>
    <col min="4830" max="4830" width="30.08203125" customWidth="1"/>
    <col min="4831" max="4831" width="27.58203125" customWidth="1"/>
    <col min="4832" max="4832" width="21.08203125" customWidth="1"/>
    <col min="4833" max="4833" width="22.25" customWidth="1"/>
    <col min="4834" max="4834" width="18.75" customWidth="1"/>
    <col min="4835" max="4836" width="19" customWidth="1"/>
    <col min="4837" max="4837" width="19.08203125" customWidth="1"/>
    <col min="4838" max="4838" width="17.08203125" customWidth="1"/>
    <col min="4839" max="4840" width="7.75" hidden="1" customWidth="1"/>
    <col min="4841" max="4843" width="17.5" customWidth="1"/>
    <col min="4844" max="4844" width="10.58203125" customWidth="1"/>
    <col min="4845" max="4845" width="15.75" customWidth="1"/>
    <col min="4846" max="4846" width="30.08203125" customWidth="1"/>
    <col min="4847" max="4847" width="27.58203125" customWidth="1"/>
    <col min="4848" max="4848" width="21.08203125" customWidth="1"/>
    <col min="4849" max="4849" width="22.25" customWidth="1"/>
    <col min="4850" max="4850" width="18.75" customWidth="1"/>
    <col min="4851" max="4852" width="19" customWidth="1"/>
    <col min="4853" max="4853" width="19.08203125" customWidth="1"/>
    <col min="4854" max="4854" width="17.08203125" customWidth="1"/>
    <col min="4855" max="4856" width="7.75" hidden="1" customWidth="1"/>
    <col min="4857" max="4859" width="17.5" customWidth="1"/>
    <col min="4860" max="4860" width="10.58203125" customWidth="1"/>
    <col min="4861" max="4861" width="15.75" customWidth="1"/>
    <col min="4862" max="4862" width="30.08203125" customWidth="1"/>
    <col min="4863" max="4863" width="27.58203125" customWidth="1"/>
    <col min="4864" max="4864" width="21.08203125" customWidth="1"/>
    <col min="4865" max="4865" width="22.25" customWidth="1"/>
    <col min="4866" max="4866" width="18.75" customWidth="1"/>
    <col min="4867" max="4868" width="19" customWidth="1"/>
    <col min="4869" max="4869" width="19.08203125" customWidth="1"/>
    <col min="4870" max="4870" width="17.08203125" customWidth="1"/>
    <col min="4871" max="4872" width="7.75" hidden="1" customWidth="1"/>
    <col min="4873" max="4875" width="17.5" customWidth="1"/>
    <col min="4876" max="4876" width="10.58203125" customWidth="1"/>
    <col min="4877" max="4877" width="15.75" customWidth="1"/>
    <col min="4878" max="4878" width="30.08203125" customWidth="1"/>
    <col min="4879" max="4879" width="27.58203125" customWidth="1"/>
    <col min="4880" max="4880" width="21.08203125" customWidth="1"/>
    <col min="4881" max="4881" width="22.25" customWidth="1"/>
    <col min="4882" max="4882" width="18.75" customWidth="1"/>
    <col min="4883" max="4884" width="19" customWidth="1"/>
    <col min="4885" max="4885" width="19.08203125" customWidth="1"/>
    <col min="4886" max="4886" width="17.08203125" customWidth="1"/>
    <col min="4887" max="4888" width="7.75" hidden="1" customWidth="1"/>
    <col min="4889" max="4891" width="17.5" customWidth="1"/>
    <col min="4892" max="4892" width="10.58203125" customWidth="1"/>
    <col min="4893" max="4893" width="15.75" customWidth="1"/>
    <col min="4894" max="4894" width="30.08203125" customWidth="1"/>
    <col min="4895" max="4895" width="27.58203125" customWidth="1"/>
    <col min="4896" max="4896" width="21.08203125" customWidth="1"/>
    <col min="4897" max="4897" width="22.25" customWidth="1"/>
    <col min="4898" max="4898" width="18.75" customWidth="1"/>
    <col min="4899" max="4900" width="19" customWidth="1"/>
    <col min="4901" max="4901" width="19.08203125" customWidth="1"/>
    <col min="4902" max="4902" width="17.08203125" customWidth="1"/>
    <col min="4903" max="4904" width="7.75" hidden="1" customWidth="1"/>
    <col min="4905" max="4907" width="17.5" customWidth="1"/>
    <col min="4908" max="4908" width="10.58203125" customWidth="1"/>
    <col min="4909" max="4909" width="15.75" customWidth="1"/>
    <col min="4910" max="4910" width="30.08203125" customWidth="1"/>
    <col min="4911" max="4911" width="27.58203125" customWidth="1"/>
    <col min="4912" max="4912" width="21.08203125" customWidth="1"/>
    <col min="4913" max="4913" width="22.25" customWidth="1"/>
    <col min="4914" max="4914" width="18.75" customWidth="1"/>
    <col min="4915" max="4916" width="19" customWidth="1"/>
    <col min="4917" max="4917" width="19.08203125" customWidth="1"/>
    <col min="4918" max="4918" width="17.08203125" customWidth="1"/>
    <col min="4919" max="4920" width="7.75" hidden="1" customWidth="1"/>
    <col min="4921" max="4923" width="17.5" customWidth="1"/>
    <col min="4924" max="4924" width="10.58203125" customWidth="1"/>
    <col min="4925" max="4925" width="15.75" customWidth="1"/>
    <col min="4926" max="4926" width="30.08203125" customWidth="1"/>
    <col min="4927" max="4927" width="27.58203125" customWidth="1"/>
    <col min="4928" max="4928" width="21.08203125" customWidth="1"/>
    <col min="4929" max="4929" width="22.25" customWidth="1"/>
    <col min="4930" max="4930" width="18.75" customWidth="1"/>
    <col min="4931" max="4932" width="19" customWidth="1"/>
    <col min="4933" max="4933" width="19.08203125" customWidth="1"/>
    <col min="4934" max="4934" width="17.08203125" customWidth="1"/>
    <col min="4935" max="4936" width="7.75" hidden="1" customWidth="1"/>
    <col min="4937" max="4939" width="17.5" customWidth="1"/>
    <col min="4940" max="4940" width="10.58203125" customWidth="1"/>
    <col min="4941" max="4941" width="15.75" customWidth="1"/>
    <col min="4942" max="4942" width="30.08203125" customWidth="1"/>
    <col min="4943" max="4943" width="27.58203125" customWidth="1"/>
    <col min="4944" max="4944" width="21.08203125" customWidth="1"/>
    <col min="4945" max="4945" width="22.25" customWidth="1"/>
    <col min="4946" max="4946" width="18.75" customWidth="1"/>
    <col min="4947" max="4948" width="19" customWidth="1"/>
    <col min="4949" max="4949" width="19.08203125" customWidth="1"/>
    <col min="4950" max="4950" width="17.08203125" customWidth="1"/>
    <col min="4951" max="4952" width="7.75" hidden="1" customWidth="1"/>
    <col min="4953" max="4955" width="17.5" customWidth="1"/>
    <col min="4956" max="4956" width="10.58203125" customWidth="1"/>
    <col min="4957" max="4957" width="15.75" customWidth="1"/>
    <col min="4958" max="4958" width="30.08203125" customWidth="1"/>
    <col min="4959" max="4959" width="27.58203125" customWidth="1"/>
    <col min="4960" max="4960" width="21.08203125" customWidth="1"/>
    <col min="4961" max="4961" width="22.25" customWidth="1"/>
    <col min="4962" max="4962" width="18.75" customWidth="1"/>
    <col min="4963" max="4964" width="19" customWidth="1"/>
    <col min="4965" max="4965" width="19.08203125" customWidth="1"/>
    <col min="4966" max="4966" width="17.08203125" customWidth="1"/>
    <col min="4967" max="4968" width="7.75" hidden="1" customWidth="1"/>
    <col min="4969" max="4971" width="17.5" customWidth="1"/>
    <col min="4972" max="4972" width="10.58203125" customWidth="1"/>
    <col min="4973" max="4973" width="15.75" customWidth="1"/>
    <col min="4974" max="4974" width="30.08203125" customWidth="1"/>
    <col min="4975" max="4975" width="27.58203125" customWidth="1"/>
    <col min="4976" max="4976" width="21.08203125" customWidth="1"/>
    <col min="4977" max="4977" width="22.25" customWidth="1"/>
    <col min="4978" max="4978" width="18.75" customWidth="1"/>
    <col min="4979" max="4980" width="19" customWidth="1"/>
    <col min="4981" max="4981" width="19.08203125" customWidth="1"/>
    <col min="4982" max="4982" width="17.08203125" customWidth="1"/>
    <col min="4983" max="4984" width="7.75" hidden="1" customWidth="1"/>
    <col min="4985" max="4987" width="17.5" customWidth="1"/>
    <col min="4988" max="4988" width="10.58203125" customWidth="1"/>
    <col min="4989" max="4989" width="15.75" customWidth="1"/>
    <col min="4990" max="4990" width="30.08203125" customWidth="1"/>
    <col min="4991" max="4991" width="27.58203125" customWidth="1"/>
    <col min="4992" max="4992" width="21.08203125" customWidth="1"/>
    <col min="4993" max="4993" width="22.25" customWidth="1"/>
    <col min="4994" max="4994" width="18.75" customWidth="1"/>
    <col min="4995" max="4996" width="19" customWidth="1"/>
    <col min="4997" max="4997" width="19.08203125" customWidth="1"/>
    <col min="4998" max="4998" width="17.08203125" customWidth="1"/>
    <col min="4999" max="5000" width="7.75" hidden="1" customWidth="1"/>
    <col min="5001" max="5003" width="17.5" customWidth="1"/>
    <col min="5004" max="5004" width="10.58203125" customWidth="1"/>
    <col min="5005" max="5005" width="15.75" customWidth="1"/>
    <col min="5006" max="5006" width="30.08203125" customWidth="1"/>
    <col min="5007" max="5007" width="27.58203125" customWidth="1"/>
    <col min="5008" max="5008" width="21.08203125" customWidth="1"/>
    <col min="5009" max="5009" width="22.25" customWidth="1"/>
    <col min="5010" max="5010" width="18.75" customWidth="1"/>
    <col min="5011" max="5012" width="19" customWidth="1"/>
    <col min="5013" max="5013" width="19.08203125" customWidth="1"/>
    <col min="5014" max="5014" width="17.08203125" customWidth="1"/>
    <col min="5015" max="5016" width="7.75" hidden="1" customWidth="1"/>
    <col min="5017" max="5019" width="17.5" customWidth="1"/>
    <col min="5020" max="5020" width="10.58203125" customWidth="1"/>
    <col min="5021" max="5021" width="15.75" customWidth="1"/>
    <col min="5022" max="5022" width="30.08203125" customWidth="1"/>
    <col min="5023" max="5023" width="27.58203125" customWidth="1"/>
    <col min="5024" max="5024" width="21.08203125" customWidth="1"/>
    <col min="5025" max="5025" width="22.25" customWidth="1"/>
    <col min="5026" max="5026" width="18.75" customWidth="1"/>
    <col min="5027" max="5028" width="19" customWidth="1"/>
    <col min="5029" max="5029" width="19.08203125" customWidth="1"/>
    <col min="5030" max="5030" width="17.08203125" customWidth="1"/>
    <col min="5031" max="5032" width="7.75" hidden="1" customWidth="1"/>
    <col min="5033" max="5035" width="17.5" customWidth="1"/>
    <col min="5036" max="5036" width="10.58203125" customWidth="1"/>
    <col min="5037" max="5037" width="15.75" customWidth="1"/>
    <col min="5038" max="5038" width="30.08203125" customWidth="1"/>
    <col min="5039" max="5039" width="27.58203125" customWidth="1"/>
    <col min="5040" max="5040" width="21.08203125" customWidth="1"/>
    <col min="5041" max="5041" width="22.25" customWidth="1"/>
    <col min="5042" max="5042" width="18.75" customWidth="1"/>
    <col min="5043" max="5044" width="19" customWidth="1"/>
    <col min="5045" max="5045" width="19.08203125" customWidth="1"/>
    <col min="5046" max="5046" width="17.08203125" customWidth="1"/>
    <col min="5047" max="5048" width="7.75" hidden="1" customWidth="1"/>
    <col min="5049" max="5051" width="17.5" customWidth="1"/>
    <col min="5052" max="5052" width="10.58203125" customWidth="1"/>
    <col min="5053" max="5053" width="15.75" customWidth="1"/>
    <col min="5054" max="5054" width="30.08203125" customWidth="1"/>
    <col min="5055" max="5055" width="27.58203125" customWidth="1"/>
    <col min="5056" max="5056" width="21.08203125" customWidth="1"/>
    <col min="5057" max="5057" width="22.25" customWidth="1"/>
    <col min="5058" max="5058" width="18.75" customWidth="1"/>
    <col min="5059" max="5060" width="19" customWidth="1"/>
    <col min="5061" max="5061" width="19.08203125" customWidth="1"/>
    <col min="5062" max="5062" width="17.08203125" customWidth="1"/>
    <col min="5063" max="5064" width="7.75" hidden="1" customWidth="1"/>
    <col min="5065" max="5067" width="17.5" customWidth="1"/>
    <col min="5068" max="5068" width="10.58203125" customWidth="1"/>
    <col min="5069" max="5069" width="15.75" customWidth="1"/>
    <col min="5070" max="5070" width="30.08203125" customWidth="1"/>
    <col min="5071" max="5071" width="27.58203125" customWidth="1"/>
    <col min="5072" max="5072" width="21.08203125" customWidth="1"/>
    <col min="5073" max="5073" width="22.25" customWidth="1"/>
    <col min="5074" max="5074" width="18.75" customWidth="1"/>
    <col min="5075" max="5076" width="19" customWidth="1"/>
    <col min="5077" max="5077" width="19.08203125" customWidth="1"/>
    <col min="5078" max="5078" width="17.08203125" customWidth="1"/>
    <col min="5079" max="5080" width="7.75" hidden="1" customWidth="1"/>
    <col min="5081" max="5083" width="17.5" customWidth="1"/>
    <col min="5084" max="5084" width="10.58203125" customWidth="1"/>
    <col min="5085" max="5085" width="15.75" customWidth="1"/>
    <col min="5086" max="5086" width="30.08203125" customWidth="1"/>
    <col min="5087" max="5087" width="27.58203125" customWidth="1"/>
    <col min="5088" max="5088" width="21.08203125" customWidth="1"/>
    <col min="5089" max="5089" width="22.25" customWidth="1"/>
    <col min="5090" max="5090" width="18.75" customWidth="1"/>
    <col min="5091" max="5092" width="19" customWidth="1"/>
    <col min="5093" max="5093" width="19.08203125" customWidth="1"/>
    <col min="5094" max="5094" width="17.08203125" customWidth="1"/>
    <col min="5095" max="5096" width="7.75" hidden="1" customWidth="1"/>
    <col min="5097" max="5099" width="17.5" customWidth="1"/>
    <col min="5100" max="5100" width="10.58203125" customWidth="1"/>
    <col min="5101" max="5101" width="15.75" customWidth="1"/>
    <col min="5102" max="5102" width="30.08203125" customWidth="1"/>
    <col min="5103" max="5103" width="27.58203125" customWidth="1"/>
    <col min="5104" max="5104" width="21.08203125" customWidth="1"/>
    <col min="5105" max="5105" width="22.25" customWidth="1"/>
    <col min="5106" max="5106" width="18.75" customWidth="1"/>
    <col min="5107" max="5108" width="19" customWidth="1"/>
    <col min="5109" max="5109" width="19.08203125" customWidth="1"/>
    <col min="5110" max="5110" width="17.08203125" customWidth="1"/>
    <col min="5111" max="5112" width="7.75" hidden="1" customWidth="1"/>
    <col min="5113" max="5115" width="17.5" customWidth="1"/>
    <col min="5116" max="5116" width="10.58203125" customWidth="1"/>
    <col min="5117" max="5117" width="15.75" customWidth="1"/>
    <col min="5118" max="5118" width="30.08203125" customWidth="1"/>
    <col min="5119" max="5119" width="27.58203125" customWidth="1"/>
    <col min="5120" max="5120" width="21.08203125" customWidth="1"/>
    <col min="5121" max="5121" width="22.25" customWidth="1"/>
    <col min="5122" max="5122" width="18.75" customWidth="1"/>
    <col min="5123" max="5124" width="19" customWidth="1"/>
    <col min="5125" max="5125" width="19.08203125" customWidth="1"/>
    <col min="5126" max="5126" width="17.08203125" customWidth="1"/>
    <col min="5127" max="5128" width="7.75" hidden="1" customWidth="1"/>
    <col min="5129" max="5131" width="17.5" customWidth="1"/>
    <col min="5132" max="5132" width="10.58203125" customWidth="1"/>
    <col min="5133" max="5133" width="15.75" customWidth="1"/>
    <col min="5134" max="5134" width="30.08203125" customWidth="1"/>
    <col min="5135" max="5135" width="27.58203125" customWidth="1"/>
    <col min="5136" max="5136" width="21.08203125" customWidth="1"/>
    <col min="5137" max="5137" width="22.25" customWidth="1"/>
    <col min="5138" max="5138" width="18.75" customWidth="1"/>
    <col min="5139" max="5140" width="19" customWidth="1"/>
    <col min="5141" max="5141" width="19.08203125" customWidth="1"/>
    <col min="5142" max="5142" width="17.08203125" customWidth="1"/>
    <col min="5143" max="5144" width="7.75" hidden="1" customWidth="1"/>
    <col min="5145" max="5147" width="17.5" customWidth="1"/>
    <col min="5148" max="5148" width="10.58203125" customWidth="1"/>
    <col min="5149" max="5149" width="15.75" customWidth="1"/>
    <col min="5150" max="5150" width="30.08203125" customWidth="1"/>
    <col min="5151" max="5151" width="27.58203125" customWidth="1"/>
    <col min="5152" max="5152" width="21.08203125" customWidth="1"/>
    <col min="5153" max="5153" width="22.25" customWidth="1"/>
    <col min="5154" max="5154" width="18.75" customWidth="1"/>
    <col min="5155" max="5156" width="19" customWidth="1"/>
    <col min="5157" max="5157" width="19.08203125" customWidth="1"/>
    <col min="5158" max="5158" width="17.08203125" customWidth="1"/>
    <col min="5159" max="5160" width="7.75" hidden="1" customWidth="1"/>
    <col min="5161" max="5163" width="17.5" customWidth="1"/>
    <col min="5164" max="5164" width="10.58203125" customWidth="1"/>
    <col min="5165" max="5165" width="15.75" customWidth="1"/>
    <col min="5166" max="5166" width="30.08203125" customWidth="1"/>
    <col min="5167" max="5167" width="27.58203125" customWidth="1"/>
    <col min="5168" max="5168" width="21.08203125" customWidth="1"/>
    <col min="5169" max="5169" width="22.25" customWidth="1"/>
    <col min="5170" max="5170" width="18.75" customWidth="1"/>
    <col min="5171" max="5172" width="19" customWidth="1"/>
    <col min="5173" max="5173" width="19.08203125" customWidth="1"/>
    <col min="5174" max="5174" width="17.08203125" customWidth="1"/>
    <col min="5175" max="5176" width="7.75" hidden="1" customWidth="1"/>
    <col min="5177" max="5179" width="17.5" customWidth="1"/>
    <col min="5180" max="5180" width="10.58203125" customWidth="1"/>
    <col min="5181" max="5181" width="15.75" customWidth="1"/>
    <col min="5182" max="5182" width="30.08203125" customWidth="1"/>
    <col min="5183" max="5183" width="27.58203125" customWidth="1"/>
    <col min="5184" max="5184" width="21.08203125" customWidth="1"/>
    <col min="5185" max="5185" width="22.25" customWidth="1"/>
    <col min="5186" max="5186" width="18.75" customWidth="1"/>
    <col min="5187" max="5188" width="19" customWidth="1"/>
    <col min="5189" max="5189" width="19.08203125" customWidth="1"/>
    <col min="5190" max="5190" width="17.08203125" customWidth="1"/>
    <col min="5191" max="5192" width="7.75" hidden="1" customWidth="1"/>
    <col min="5193" max="5195" width="17.5" customWidth="1"/>
    <col min="5196" max="5196" width="10.58203125" customWidth="1"/>
    <col min="5197" max="5197" width="15.75" customWidth="1"/>
    <col min="5198" max="5198" width="30.08203125" customWidth="1"/>
    <col min="5199" max="5199" width="27.58203125" customWidth="1"/>
    <col min="5200" max="5200" width="21.08203125" customWidth="1"/>
    <col min="5201" max="5201" width="22.25" customWidth="1"/>
    <col min="5202" max="5202" width="18.75" customWidth="1"/>
    <col min="5203" max="5204" width="19" customWidth="1"/>
    <col min="5205" max="5205" width="19.08203125" customWidth="1"/>
    <col min="5206" max="5206" width="17.08203125" customWidth="1"/>
    <col min="5207" max="5208" width="7.75" hidden="1" customWidth="1"/>
    <col min="5209" max="5211" width="17.5" customWidth="1"/>
    <col min="5212" max="5212" width="10.58203125" customWidth="1"/>
    <col min="5213" max="5213" width="15.75" customWidth="1"/>
    <col min="5214" max="5214" width="30.08203125" customWidth="1"/>
    <col min="5215" max="5215" width="27.58203125" customWidth="1"/>
    <col min="5216" max="5216" width="21.08203125" customWidth="1"/>
    <col min="5217" max="5217" width="22.25" customWidth="1"/>
    <col min="5218" max="5218" width="18.75" customWidth="1"/>
    <col min="5219" max="5220" width="19" customWidth="1"/>
    <col min="5221" max="5221" width="19.08203125" customWidth="1"/>
    <col min="5222" max="5222" width="17.08203125" customWidth="1"/>
    <col min="5223" max="5224" width="7.75" hidden="1" customWidth="1"/>
    <col min="5225" max="5227" width="17.5" customWidth="1"/>
    <col min="5228" max="5228" width="10.58203125" customWidth="1"/>
    <col min="5229" max="5229" width="15.75" customWidth="1"/>
    <col min="5230" max="5230" width="30.08203125" customWidth="1"/>
    <col min="5231" max="5231" width="27.58203125" customWidth="1"/>
    <col min="5232" max="5232" width="21.08203125" customWidth="1"/>
    <col min="5233" max="5233" width="22.25" customWidth="1"/>
    <col min="5234" max="5234" width="18.75" customWidth="1"/>
    <col min="5235" max="5236" width="19" customWidth="1"/>
    <col min="5237" max="5237" width="19.08203125" customWidth="1"/>
    <col min="5238" max="5238" width="17.08203125" customWidth="1"/>
    <col min="5239" max="5240" width="7.75" hidden="1" customWidth="1"/>
    <col min="5241" max="5243" width="17.5" customWidth="1"/>
    <col min="5244" max="5244" width="10.58203125" customWidth="1"/>
    <col min="5245" max="5245" width="15.75" customWidth="1"/>
    <col min="5246" max="5246" width="30.08203125" customWidth="1"/>
    <col min="5247" max="5247" width="27.58203125" customWidth="1"/>
    <col min="5248" max="5248" width="21.08203125" customWidth="1"/>
    <col min="5249" max="5249" width="22.25" customWidth="1"/>
    <col min="5250" max="5250" width="18.75" customWidth="1"/>
    <col min="5251" max="5252" width="19" customWidth="1"/>
    <col min="5253" max="5253" width="19.08203125" customWidth="1"/>
    <col min="5254" max="5254" width="17.08203125" customWidth="1"/>
    <col min="5255" max="5256" width="7.75" hidden="1" customWidth="1"/>
    <col min="5257" max="5259" width="17.5" customWidth="1"/>
    <col min="5260" max="5260" width="10.58203125" customWidth="1"/>
    <col min="5261" max="5261" width="15.75" customWidth="1"/>
    <col min="5262" max="5262" width="30.08203125" customWidth="1"/>
    <col min="5263" max="5263" width="27.58203125" customWidth="1"/>
    <col min="5264" max="5264" width="21.08203125" customWidth="1"/>
    <col min="5265" max="5265" width="22.25" customWidth="1"/>
    <col min="5266" max="5266" width="18.75" customWidth="1"/>
    <col min="5267" max="5268" width="19" customWidth="1"/>
    <col min="5269" max="5269" width="19.08203125" customWidth="1"/>
    <col min="5270" max="5270" width="17.08203125" customWidth="1"/>
    <col min="5271" max="5272" width="7.75" hidden="1" customWidth="1"/>
    <col min="5273" max="5275" width="17.5" customWidth="1"/>
    <col min="5276" max="5276" width="10.58203125" customWidth="1"/>
    <col min="5277" max="5277" width="15.75" customWidth="1"/>
    <col min="5278" max="5278" width="30.08203125" customWidth="1"/>
    <col min="5279" max="5279" width="27.58203125" customWidth="1"/>
    <col min="5280" max="5280" width="21.08203125" customWidth="1"/>
    <col min="5281" max="5281" width="22.25" customWidth="1"/>
    <col min="5282" max="5282" width="18.75" customWidth="1"/>
    <col min="5283" max="5284" width="19" customWidth="1"/>
    <col min="5285" max="5285" width="19.08203125" customWidth="1"/>
    <col min="5286" max="5286" width="17.08203125" customWidth="1"/>
    <col min="5287" max="5288" width="7.75" hidden="1" customWidth="1"/>
    <col min="5289" max="5291" width="17.5" customWidth="1"/>
    <col min="5292" max="5292" width="10.58203125" customWidth="1"/>
    <col min="5293" max="5293" width="15.75" customWidth="1"/>
    <col min="5294" max="5294" width="30.08203125" customWidth="1"/>
    <col min="5295" max="5295" width="27.58203125" customWidth="1"/>
    <col min="5296" max="5296" width="21.08203125" customWidth="1"/>
    <col min="5297" max="5297" width="22.25" customWidth="1"/>
    <col min="5298" max="5298" width="18.75" customWidth="1"/>
    <col min="5299" max="5300" width="19" customWidth="1"/>
    <col min="5301" max="5301" width="19.08203125" customWidth="1"/>
    <col min="5302" max="5302" width="17.08203125" customWidth="1"/>
    <col min="5303" max="5304" width="7.75" hidden="1" customWidth="1"/>
    <col min="5305" max="5307" width="17.5" customWidth="1"/>
    <col min="5308" max="5308" width="10.58203125" customWidth="1"/>
    <col min="5309" max="5309" width="15.75" customWidth="1"/>
    <col min="5310" max="5310" width="30.08203125" customWidth="1"/>
    <col min="5311" max="5311" width="27.58203125" customWidth="1"/>
    <col min="5312" max="5312" width="21.08203125" customWidth="1"/>
    <col min="5313" max="5313" width="22.25" customWidth="1"/>
    <col min="5314" max="5314" width="18.75" customWidth="1"/>
    <col min="5315" max="5316" width="19" customWidth="1"/>
    <col min="5317" max="5317" width="19.08203125" customWidth="1"/>
    <col min="5318" max="5318" width="17.08203125" customWidth="1"/>
    <col min="5319" max="5320" width="7.75" hidden="1" customWidth="1"/>
    <col min="5321" max="5323" width="17.5" customWidth="1"/>
    <col min="5324" max="5324" width="10.58203125" customWidth="1"/>
    <col min="5325" max="5325" width="15.75" customWidth="1"/>
    <col min="5326" max="5326" width="30.08203125" customWidth="1"/>
    <col min="5327" max="5327" width="27.58203125" customWidth="1"/>
    <col min="5328" max="5328" width="21.08203125" customWidth="1"/>
    <col min="5329" max="5329" width="22.25" customWidth="1"/>
    <col min="5330" max="5330" width="18.75" customWidth="1"/>
    <col min="5331" max="5332" width="19" customWidth="1"/>
    <col min="5333" max="5333" width="19.08203125" customWidth="1"/>
    <col min="5334" max="5334" width="17.08203125" customWidth="1"/>
    <col min="5335" max="5336" width="7.75" hidden="1" customWidth="1"/>
    <col min="5337" max="5339" width="17.5" customWidth="1"/>
    <col min="5340" max="5340" width="10.58203125" customWidth="1"/>
    <col min="5341" max="5341" width="15.75" customWidth="1"/>
    <col min="5342" max="5342" width="30.08203125" customWidth="1"/>
    <col min="5343" max="5343" width="27.58203125" customWidth="1"/>
    <col min="5344" max="5344" width="21.08203125" customWidth="1"/>
    <col min="5345" max="5345" width="22.25" customWidth="1"/>
    <col min="5346" max="5346" width="18.75" customWidth="1"/>
    <col min="5347" max="5348" width="19" customWidth="1"/>
    <col min="5349" max="5349" width="19.08203125" customWidth="1"/>
    <col min="5350" max="5350" width="17.08203125" customWidth="1"/>
    <col min="5351" max="5352" width="7.75" hidden="1" customWidth="1"/>
    <col min="5353" max="5355" width="17.5" customWidth="1"/>
    <col min="5356" max="5356" width="10.58203125" customWidth="1"/>
    <col min="5357" max="5357" width="15.75" customWidth="1"/>
    <col min="5358" max="5358" width="30.08203125" customWidth="1"/>
    <col min="5359" max="5359" width="27.58203125" customWidth="1"/>
    <col min="5360" max="5360" width="21.08203125" customWidth="1"/>
    <col min="5361" max="5361" width="22.25" customWidth="1"/>
    <col min="5362" max="5362" width="18.75" customWidth="1"/>
    <col min="5363" max="5364" width="19" customWidth="1"/>
    <col min="5365" max="5365" width="19.08203125" customWidth="1"/>
    <col min="5366" max="5366" width="17.08203125" customWidth="1"/>
    <col min="5367" max="5368" width="7.75" hidden="1" customWidth="1"/>
    <col min="5369" max="5371" width="17.5" customWidth="1"/>
    <col min="5372" max="5372" width="10.58203125" customWidth="1"/>
    <col min="5373" max="5373" width="15.75" customWidth="1"/>
    <col min="5374" max="5374" width="30.08203125" customWidth="1"/>
    <col min="5375" max="5375" width="27.58203125" customWidth="1"/>
    <col min="5376" max="5376" width="21.08203125" customWidth="1"/>
    <col min="5377" max="5377" width="22.25" customWidth="1"/>
    <col min="5378" max="5378" width="18.75" customWidth="1"/>
    <col min="5379" max="5380" width="19" customWidth="1"/>
    <col min="5381" max="5381" width="19.08203125" customWidth="1"/>
    <col min="5382" max="5382" width="17.08203125" customWidth="1"/>
    <col min="5383" max="5384" width="7.75" hidden="1" customWidth="1"/>
    <col min="5385" max="5387" width="17.5" customWidth="1"/>
    <col min="5388" max="5388" width="10.58203125" customWidth="1"/>
    <col min="5389" max="5389" width="15.75" customWidth="1"/>
    <col min="5390" max="5390" width="30.08203125" customWidth="1"/>
    <col min="5391" max="5391" width="27.58203125" customWidth="1"/>
    <col min="5392" max="5392" width="21.08203125" customWidth="1"/>
    <col min="5393" max="5393" width="22.25" customWidth="1"/>
    <col min="5394" max="5394" width="18.75" customWidth="1"/>
    <col min="5395" max="5396" width="19" customWidth="1"/>
    <col min="5397" max="5397" width="19.08203125" customWidth="1"/>
    <col min="5398" max="5398" width="17.08203125" customWidth="1"/>
    <col min="5399" max="5400" width="7.75" hidden="1" customWidth="1"/>
    <col min="5401" max="5403" width="17.5" customWidth="1"/>
    <col min="5404" max="5404" width="10.58203125" customWidth="1"/>
    <col min="5405" max="5405" width="15.75" customWidth="1"/>
    <col min="5406" max="5406" width="30.08203125" customWidth="1"/>
    <col min="5407" max="5407" width="27.58203125" customWidth="1"/>
    <col min="5408" max="5408" width="21.08203125" customWidth="1"/>
    <col min="5409" max="5409" width="22.25" customWidth="1"/>
    <col min="5410" max="5410" width="18.75" customWidth="1"/>
    <col min="5411" max="5412" width="19" customWidth="1"/>
    <col min="5413" max="5413" width="19.08203125" customWidth="1"/>
    <col min="5414" max="5414" width="17.08203125" customWidth="1"/>
    <col min="5415" max="5416" width="7.75" hidden="1" customWidth="1"/>
    <col min="5417" max="5419" width="17.5" customWidth="1"/>
    <col min="5420" max="5420" width="10.58203125" customWidth="1"/>
    <col min="5421" max="5421" width="15.75" customWidth="1"/>
    <col min="5422" max="5422" width="30.08203125" customWidth="1"/>
    <col min="5423" max="5423" width="27.58203125" customWidth="1"/>
    <col min="5424" max="5424" width="21.08203125" customWidth="1"/>
    <col min="5425" max="5425" width="22.25" customWidth="1"/>
    <col min="5426" max="5426" width="18.75" customWidth="1"/>
    <col min="5427" max="5428" width="19" customWidth="1"/>
    <col min="5429" max="5429" width="19.08203125" customWidth="1"/>
    <col min="5430" max="5430" width="17.08203125" customWidth="1"/>
    <col min="5431" max="5432" width="7.75" hidden="1" customWidth="1"/>
    <col min="5433" max="5435" width="17.5" customWidth="1"/>
    <col min="5436" max="5436" width="10.58203125" customWidth="1"/>
    <col min="5437" max="5437" width="15.75" customWidth="1"/>
    <col min="5438" max="5438" width="30.08203125" customWidth="1"/>
    <col min="5439" max="5439" width="27.58203125" customWidth="1"/>
    <col min="5440" max="5440" width="21.08203125" customWidth="1"/>
    <col min="5441" max="5441" width="22.25" customWidth="1"/>
    <col min="5442" max="5442" width="18.75" customWidth="1"/>
    <col min="5443" max="5444" width="19" customWidth="1"/>
    <col min="5445" max="5445" width="19.08203125" customWidth="1"/>
    <col min="5446" max="5446" width="17.08203125" customWidth="1"/>
    <col min="5447" max="5448" width="7.75" hidden="1" customWidth="1"/>
    <col min="5449" max="5451" width="17.5" customWidth="1"/>
    <col min="5452" max="5452" width="10.58203125" customWidth="1"/>
    <col min="5453" max="5453" width="15.75" customWidth="1"/>
    <col min="5454" max="5454" width="30.08203125" customWidth="1"/>
    <col min="5455" max="5455" width="27.58203125" customWidth="1"/>
    <col min="5456" max="5456" width="21.08203125" customWidth="1"/>
    <col min="5457" max="5457" width="22.25" customWidth="1"/>
    <col min="5458" max="5458" width="18.75" customWidth="1"/>
    <col min="5459" max="5460" width="19" customWidth="1"/>
    <col min="5461" max="5461" width="19.08203125" customWidth="1"/>
    <col min="5462" max="5462" width="17.08203125" customWidth="1"/>
    <col min="5463" max="5464" width="7.75" hidden="1" customWidth="1"/>
    <col min="5465" max="5467" width="17.5" customWidth="1"/>
    <col min="5468" max="5468" width="10.58203125" customWidth="1"/>
    <col min="5469" max="5469" width="15.75" customWidth="1"/>
    <col min="5470" max="5470" width="30.08203125" customWidth="1"/>
    <col min="5471" max="5471" width="27.58203125" customWidth="1"/>
    <col min="5472" max="5472" width="21.08203125" customWidth="1"/>
    <col min="5473" max="5473" width="22.25" customWidth="1"/>
    <col min="5474" max="5474" width="18.75" customWidth="1"/>
    <col min="5475" max="5476" width="19" customWidth="1"/>
    <col min="5477" max="5477" width="19.08203125" customWidth="1"/>
    <col min="5478" max="5478" width="17.08203125" customWidth="1"/>
    <col min="5479" max="5480" width="7.75" hidden="1" customWidth="1"/>
    <col min="5481" max="5483" width="17.5" customWidth="1"/>
    <col min="5484" max="5484" width="10.58203125" customWidth="1"/>
    <col min="5485" max="5485" width="15.75" customWidth="1"/>
    <col min="5486" max="5486" width="30.08203125" customWidth="1"/>
    <col min="5487" max="5487" width="27.58203125" customWidth="1"/>
    <col min="5488" max="5488" width="21.08203125" customWidth="1"/>
    <col min="5489" max="5489" width="22.25" customWidth="1"/>
    <col min="5490" max="5490" width="18.75" customWidth="1"/>
    <col min="5491" max="5492" width="19" customWidth="1"/>
    <col min="5493" max="5493" width="19.08203125" customWidth="1"/>
    <col min="5494" max="5494" width="17.08203125" customWidth="1"/>
    <col min="5495" max="5496" width="7.75" hidden="1" customWidth="1"/>
    <col min="5497" max="5499" width="17.5" customWidth="1"/>
    <col min="5500" max="5500" width="10.58203125" customWidth="1"/>
    <col min="5501" max="5501" width="15.75" customWidth="1"/>
    <col min="5502" max="5502" width="30.08203125" customWidth="1"/>
    <col min="5503" max="5503" width="27.58203125" customWidth="1"/>
    <col min="5504" max="5504" width="21.08203125" customWidth="1"/>
    <col min="5505" max="5505" width="22.25" customWidth="1"/>
    <col min="5506" max="5506" width="18.75" customWidth="1"/>
    <col min="5507" max="5508" width="19" customWidth="1"/>
    <col min="5509" max="5509" width="19.08203125" customWidth="1"/>
    <col min="5510" max="5510" width="17.08203125" customWidth="1"/>
    <col min="5511" max="5512" width="7.75" hidden="1" customWidth="1"/>
    <col min="5513" max="5515" width="17.5" customWidth="1"/>
    <col min="5516" max="5516" width="10.58203125" customWidth="1"/>
    <col min="5517" max="5517" width="15.75" customWidth="1"/>
    <col min="5518" max="5518" width="30.08203125" customWidth="1"/>
    <col min="5519" max="5519" width="27.58203125" customWidth="1"/>
    <col min="5520" max="5520" width="21.08203125" customWidth="1"/>
    <col min="5521" max="5521" width="22.25" customWidth="1"/>
    <col min="5522" max="5522" width="18.75" customWidth="1"/>
    <col min="5523" max="5524" width="19" customWidth="1"/>
    <col min="5525" max="5525" width="19.08203125" customWidth="1"/>
    <col min="5526" max="5526" width="17.08203125" customWidth="1"/>
    <col min="5527" max="5528" width="7.75" hidden="1" customWidth="1"/>
    <col min="5529" max="5531" width="17.5" customWidth="1"/>
    <col min="5532" max="5532" width="10.58203125" customWidth="1"/>
    <col min="5533" max="5533" width="15.75" customWidth="1"/>
    <col min="5534" max="5534" width="30.08203125" customWidth="1"/>
    <col min="5535" max="5535" width="27.58203125" customWidth="1"/>
    <col min="5536" max="5536" width="21.08203125" customWidth="1"/>
    <col min="5537" max="5537" width="22.25" customWidth="1"/>
    <col min="5538" max="5538" width="18.75" customWidth="1"/>
    <col min="5539" max="5540" width="19" customWidth="1"/>
    <col min="5541" max="5541" width="19.08203125" customWidth="1"/>
    <col min="5542" max="5542" width="17.08203125" customWidth="1"/>
    <col min="5543" max="5544" width="7.75" hidden="1" customWidth="1"/>
    <col min="5545" max="5547" width="17.5" customWidth="1"/>
    <col min="5548" max="5548" width="10.58203125" customWidth="1"/>
    <col min="5549" max="5549" width="15.75" customWidth="1"/>
    <col min="5550" max="5550" width="30.08203125" customWidth="1"/>
    <col min="5551" max="5551" width="27.58203125" customWidth="1"/>
    <col min="5552" max="5552" width="21.08203125" customWidth="1"/>
    <col min="5553" max="5553" width="22.25" customWidth="1"/>
    <col min="5554" max="5554" width="18.75" customWidth="1"/>
    <col min="5555" max="5556" width="19" customWidth="1"/>
    <col min="5557" max="5557" width="19.08203125" customWidth="1"/>
    <col min="5558" max="5558" width="17.08203125" customWidth="1"/>
    <col min="5559" max="5560" width="7.75" hidden="1" customWidth="1"/>
    <col min="5561" max="5563" width="17.5" customWidth="1"/>
    <col min="5564" max="5564" width="10.58203125" customWidth="1"/>
    <col min="5565" max="5565" width="15.75" customWidth="1"/>
    <col min="5566" max="5566" width="30.08203125" customWidth="1"/>
    <col min="5567" max="5567" width="27.58203125" customWidth="1"/>
    <col min="5568" max="5568" width="21.08203125" customWidth="1"/>
    <col min="5569" max="5569" width="22.25" customWidth="1"/>
    <col min="5570" max="5570" width="18.75" customWidth="1"/>
    <col min="5571" max="5572" width="19" customWidth="1"/>
    <col min="5573" max="5573" width="19.08203125" customWidth="1"/>
    <col min="5574" max="5574" width="17.08203125" customWidth="1"/>
    <col min="5575" max="5576" width="7.75" hidden="1" customWidth="1"/>
    <col min="5577" max="5579" width="17.5" customWidth="1"/>
    <col min="5580" max="5580" width="10.58203125" customWidth="1"/>
    <col min="5581" max="5581" width="15.75" customWidth="1"/>
    <col min="5582" max="5582" width="30.08203125" customWidth="1"/>
    <col min="5583" max="5583" width="27.58203125" customWidth="1"/>
    <col min="5584" max="5584" width="21.08203125" customWidth="1"/>
    <col min="5585" max="5585" width="22.25" customWidth="1"/>
    <col min="5586" max="5586" width="18.75" customWidth="1"/>
    <col min="5587" max="5588" width="19" customWidth="1"/>
    <col min="5589" max="5589" width="19.08203125" customWidth="1"/>
    <col min="5590" max="5590" width="17.08203125" customWidth="1"/>
    <col min="5591" max="5592" width="7.75" hidden="1" customWidth="1"/>
    <col min="5593" max="5595" width="17.5" customWidth="1"/>
    <col min="5596" max="5596" width="10.58203125" customWidth="1"/>
    <col min="5597" max="5597" width="15.75" customWidth="1"/>
    <col min="5598" max="5598" width="30.08203125" customWidth="1"/>
    <col min="5599" max="5599" width="27.58203125" customWidth="1"/>
    <col min="5600" max="5600" width="21.08203125" customWidth="1"/>
    <col min="5601" max="5601" width="22.25" customWidth="1"/>
    <col min="5602" max="5602" width="18.75" customWidth="1"/>
    <col min="5603" max="5604" width="19" customWidth="1"/>
    <col min="5605" max="5605" width="19.08203125" customWidth="1"/>
    <col min="5606" max="5606" width="17.08203125" customWidth="1"/>
    <col min="5607" max="5608" width="7.75" hidden="1" customWidth="1"/>
    <col min="5609" max="5611" width="17.5" customWidth="1"/>
    <col min="5612" max="5612" width="10.58203125" customWidth="1"/>
    <col min="5613" max="5613" width="15.75" customWidth="1"/>
    <col min="5614" max="5614" width="30.08203125" customWidth="1"/>
    <col min="5615" max="5615" width="27.58203125" customWidth="1"/>
    <col min="5616" max="5616" width="21.08203125" customWidth="1"/>
    <col min="5617" max="5617" width="22.25" customWidth="1"/>
    <col min="5618" max="5618" width="18.75" customWidth="1"/>
    <col min="5619" max="5620" width="19" customWidth="1"/>
    <col min="5621" max="5621" width="19.08203125" customWidth="1"/>
    <col min="5622" max="5622" width="17.08203125" customWidth="1"/>
    <col min="5623" max="5624" width="7.75" hidden="1" customWidth="1"/>
    <col min="5625" max="5627" width="17.5" customWidth="1"/>
    <col min="5628" max="5628" width="10.58203125" customWidth="1"/>
    <col min="5629" max="5629" width="15.75" customWidth="1"/>
    <col min="5630" max="5630" width="30.08203125" customWidth="1"/>
    <col min="5631" max="5631" width="27.58203125" customWidth="1"/>
    <col min="5632" max="5632" width="21.08203125" customWidth="1"/>
    <col min="5633" max="5633" width="22.25" customWidth="1"/>
    <col min="5634" max="5634" width="18.75" customWidth="1"/>
    <col min="5635" max="5636" width="19" customWidth="1"/>
    <col min="5637" max="5637" width="19.08203125" customWidth="1"/>
    <col min="5638" max="5638" width="17.08203125" customWidth="1"/>
    <col min="5639" max="5640" width="7.75" hidden="1" customWidth="1"/>
    <col min="5641" max="5643" width="17.5" customWidth="1"/>
    <col min="5644" max="5644" width="10.58203125" customWidth="1"/>
    <col min="5645" max="5645" width="15.75" customWidth="1"/>
    <col min="5646" max="5646" width="30.08203125" customWidth="1"/>
    <col min="5647" max="5647" width="27.58203125" customWidth="1"/>
    <col min="5648" max="5648" width="21.08203125" customWidth="1"/>
    <col min="5649" max="5649" width="22.25" customWidth="1"/>
    <col min="5650" max="5650" width="18.75" customWidth="1"/>
    <col min="5651" max="5652" width="19" customWidth="1"/>
    <col min="5653" max="5653" width="19.08203125" customWidth="1"/>
    <col min="5654" max="5654" width="17.08203125" customWidth="1"/>
    <col min="5655" max="5656" width="7.75" hidden="1" customWidth="1"/>
    <col min="5657" max="5659" width="17.5" customWidth="1"/>
    <col min="5660" max="5660" width="10.58203125" customWidth="1"/>
    <col min="5661" max="5661" width="15.75" customWidth="1"/>
    <col min="5662" max="5662" width="30.08203125" customWidth="1"/>
    <col min="5663" max="5663" width="27.58203125" customWidth="1"/>
    <col min="5664" max="5664" width="21.08203125" customWidth="1"/>
    <col min="5665" max="5665" width="22.25" customWidth="1"/>
    <col min="5666" max="5666" width="18.75" customWidth="1"/>
    <col min="5667" max="5668" width="19" customWidth="1"/>
    <col min="5669" max="5669" width="19.08203125" customWidth="1"/>
    <col min="5670" max="5670" width="17.08203125" customWidth="1"/>
    <col min="5671" max="5672" width="7.75" hidden="1" customWidth="1"/>
    <col min="5673" max="5675" width="17.5" customWidth="1"/>
    <col min="5676" max="5676" width="10.58203125" customWidth="1"/>
    <col min="5677" max="5677" width="15.75" customWidth="1"/>
    <col min="5678" max="5678" width="30.08203125" customWidth="1"/>
    <col min="5679" max="5679" width="27.58203125" customWidth="1"/>
    <col min="5680" max="5680" width="21.08203125" customWidth="1"/>
    <col min="5681" max="5681" width="22.25" customWidth="1"/>
    <col min="5682" max="5682" width="18.75" customWidth="1"/>
    <col min="5683" max="5684" width="19" customWidth="1"/>
    <col min="5685" max="5685" width="19.08203125" customWidth="1"/>
    <col min="5686" max="5686" width="17.08203125" customWidth="1"/>
    <col min="5687" max="5688" width="7.75" hidden="1" customWidth="1"/>
    <col min="5689" max="5691" width="17.5" customWidth="1"/>
    <col min="5692" max="5692" width="10.58203125" customWidth="1"/>
    <col min="5693" max="5693" width="15.75" customWidth="1"/>
    <col min="5694" max="5694" width="30.08203125" customWidth="1"/>
    <col min="5695" max="5695" width="27.58203125" customWidth="1"/>
    <col min="5696" max="5696" width="21.08203125" customWidth="1"/>
    <col min="5697" max="5697" width="22.25" customWidth="1"/>
    <col min="5698" max="5698" width="18.75" customWidth="1"/>
    <col min="5699" max="5700" width="19" customWidth="1"/>
    <col min="5701" max="5701" width="19.08203125" customWidth="1"/>
    <col min="5702" max="5702" width="17.08203125" customWidth="1"/>
    <col min="5703" max="5704" width="7.75" hidden="1" customWidth="1"/>
    <col min="5705" max="5707" width="17.5" customWidth="1"/>
    <col min="5708" max="5708" width="10.58203125" customWidth="1"/>
    <col min="5709" max="5709" width="15.75" customWidth="1"/>
    <col min="5710" max="5710" width="30.08203125" customWidth="1"/>
    <col min="5711" max="5711" width="27.58203125" customWidth="1"/>
    <col min="5712" max="5712" width="21.08203125" customWidth="1"/>
    <col min="5713" max="5713" width="22.25" customWidth="1"/>
    <col min="5714" max="5714" width="18.75" customWidth="1"/>
    <col min="5715" max="5716" width="19" customWidth="1"/>
    <col min="5717" max="5717" width="19.08203125" customWidth="1"/>
    <col min="5718" max="5718" width="17.08203125" customWidth="1"/>
    <col min="5719" max="5720" width="7.75" hidden="1" customWidth="1"/>
    <col min="5721" max="5723" width="17.5" customWidth="1"/>
    <col min="5724" max="5724" width="10.58203125" customWidth="1"/>
    <col min="5725" max="5725" width="15.75" customWidth="1"/>
    <col min="5726" max="5726" width="30.08203125" customWidth="1"/>
    <col min="5727" max="5727" width="27.58203125" customWidth="1"/>
    <col min="5728" max="5728" width="21.08203125" customWidth="1"/>
    <col min="5729" max="5729" width="22.25" customWidth="1"/>
    <col min="5730" max="5730" width="18.75" customWidth="1"/>
    <col min="5731" max="5732" width="19" customWidth="1"/>
    <col min="5733" max="5733" width="19.08203125" customWidth="1"/>
    <col min="5734" max="5734" width="17.08203125" customWidth="1"/>
    <col min="5735" max="5736" width="7.75" hidden="1" customWidth="1"/>
    <col min="5737" max="5739" width="17.5" customWidth="1"/>
    <col min="5740" max="5740" width="10.58203125" customWidth="1"/>
    <col min="5741" max="5741" width="15.75" customWidth="1"/>
    <col min="5742" max="5742" width="30.08203125" customWidth="1"/>
    <col min="5743" max="5743" width="27.58203125" customWidth="1"/>
    <col min="5744" max="5744" width="21.08203125" customWidth="1"/>
    <col min="5745" max="5745" width="22.25" customWidth="1"/>
    <col min="5746" max="5746" width="18.75" customWidth="1"/>
    <col min="5747" max="5748" width="19" customWidth="1"/>
    <col min="5749" max="5749" width="19.08203125" customWidth="1"/>
    <col min="5750" max="5750" width="17.08203125" customWidth="1"/>
    <col min="5751" max="5752" width="7.75" hidden="1" customWidth="1"/>
    <col min="5753" max="5755" width="17.5" customWidth="1"/>
    <col min="5756" max="5756" width="10.58203125" customWidth="1"/>
    <col min="5757" max="5757" width="15.75" customWidth="1"/>
    <col min="5758" max="5758" width="30.08203125" customWidth="1"/>
    <col min="5759" max="5759" width="27.58203125" customWidth="1"/>
    <col min="5760" max="5760" width="21.08203125" customWidth="1"/>
    <col min="5761" max="5761" width="22.25" customWidth="1"/>
    <col min="5762" max="5762" width="18.75" customWidth="1"/>
    <col min="5763" max="5764" width="19" customWidth="1"/>
    <col min="5765" max="5765" width="19.08203125" customWidth="1"/>
    <col min="5766" max="5766" width="17.08203125" customWidth="1"/>
    <col min="5767" max="5768" width="7.75" hidden="1" customWidth="1"/>
    <col min="5769" max="5771" width="17.5" customWidth="1"/>
    <col min="5772" max="5772" width="10.58203125" customWidth="1"/>
    <col min="5773" max="5773" width="15.75" customWidth="1"/>
    <col min="5774" max="5774" width="30.08203125" customWidth="1"/>
    <col min="5775" max="5775" width="27.58203125" customWidth="1"/>
    <col min="5776" max="5776" width="21.08203125" customWidth="1"/>
    <col min="5777" max="5777" width="22.25" customWidth="1"/>
    <col min="5778" max="5778" width="18.75" customWidth="1"/>
    <col min="5779" max="5780" width="19" customWidth="1"/>
    <col min="5781" max="5781" width="19.08203125" customWidth="1"/>
    <col min="5782" max="5782" width="17.08203125" customWidth="1"/>
    <col min="5783" max="5784" width="7.75" hidden="1" customWidth="1"/>
    <col min="5785" max="5787" width="17.5" customWidth="1"/>
    <col min="5788" max="5788" width="10.58203125" customWidth="1"/>
    <col min="5789" max="5789" width="15.75" customWidth="1"/>
    <col min="5790" max="5790" width="30.08203125" customWidth="1"/>
    <col min="5791" max="5791" width="27.58203125" customWidth="1"/>
    <col min="5792" max="5792" width="21.08203125" customWidth="1"/>
    <col min="5793" max="5793" width="22.25" customWidth="1"/>
    <col min="5794" max="5794" width="18.75" customWidth="1"/>
    <col min="5795" max="5796" width="19" customWidth="1"/>
    <col min="5797" max="5797" width="19.08203125" customWidth="1"/>
    <col min="5798" max="5798" width="17.08203125" customWidth="1"/>
    <col min="5799" max="5800" width="7.75" hidden="1" customWidth="1"/>
    <col min="5801" max="5803" width="17.5" customWidth="1"/>
    <col min="5804" max="5804" width="10.58203125" customWidth="1"/>
    <col min="5805" max="5805" width="15.75" customWidth="1"/>
    <col min="5806" max="5806" width="30.08203125" customWidth="1"/>
    <col min="5807" max="5807" width="27.58203125" customWidth="1"/>
    <col min="5808" max="5808" width="21.08203125" customWidth="1"/>
    <col min="5809" max="5809" width="22.25" customWidth="1"/>
    <col min="5810" max="5810" width="18.75" customWidth="1"/>
    <col min="5811" max="5812" width="19" customWidth="1"/>
    <col min="5813" max="5813" width="19.08203125" customWidth="1"/>
    <col min="5814" max="5814" width="17.08203125" customWidth="1"/>
    <col min="5815" max="5816" width="7.75" hidden="1" customWidth="1"/>
    <col min="5817" max="5819" width="17.5" customWidth="1"/>
    <col min="5820" max="5820" width="10.58203125" customWidth="1"/>
    <col min="5821" max="5821" width="15.75" customWidth="1"/>
    <col min="5822" max="5822" width="30.08203125" customWidth="1"/>
    <col min="5823" max="5823" width="27.58203125" customWidth="1"/>
    <col min="5824" max="5824" width="21.08203125" customWidth="1"/>
    <col min="5825" max="5825" width="22.25" customWidth="1"/>
    <col min="5826" max="5826" width="18.75" customWidth="1"/>
    <col min="5827" max="5828" width="19" customWidth="1"/>
    <col min="5829" max="5829" width="19.08203125" customWidth="1"/>
    <col min="5830" max="5830" width="17.08203125" customWidth="1"/>
    <col min="5831" max="5832" width="7.75" hidden="1" customWidth="1"/>
    <col min="5833" max="5835" width="17.5" customWidth="1"/>
    <col min="5836" max="5836" width="10.58203125" customWidth="1"/>
    <col min="5837" max="5837" width="15.75" customWidth="1"/>
    <col min="5838" max="5838" width="30.08203125" customWidth="1"/>
    <col min="5839" max="5839" width="27.58203125" customWidth="1"/>
    <col min="5840" max="5840" width="21.08203125" customWidth="1"/>
    <col min="5841" max="5841" width="22.25" customWidth="1"/>
    <col min="5842" max="5842" width="18.75" customWidth="1"/>
    <col min="5843" max="5844" width="19" customWidth="1"/>
    <col min="5845" max="5845" width="19.08203125" customWidth="1"/>
    <col min="5846" max="5846" width="17.08203125" customWidth="1"/>
    <col min="5847" max="5848" width="7.75" hidden="1" customWidth="1"/>
    <col min="5849" max="5851" width="17.5" customWidth="1"/>
    <col min="5852" max="5852" width="10.58203125" customWidth="1"/>
    <col min="5853" max="5853" width="15.75" customWidth="1"/>
    <col min="5854" max="5854" width="30.08203125" customWidth="1"/>
    <col min="5855" max="5855" width="27.58203125" customWidth="1"/>
    <col min="5856" max="5856" width="21.08203125" customWidth="1"/>
    <col min="5857" max="5857" width="22.25" customWidth="1"/>
    <col min="5858" max="5858" width="18.75" customWidth="1"/>
    <col min="5859" max="5860" width="19" customWidth="1"/>
    <col min="5861" max="5861" width="19.08203125" customWidth="1"/>
    <col min="5862" max="5862" width="17.08203125" customWidth="1"/>
    <col min="5863" max="5864" width="7.75" hidden="1" customWidth="1"/>
    <col min="5865" max="5867" width="17.5" customWidth="1"/>
    <col min="5868" max="5868" width="10.58203125" customWidth="1"/>
    <col min="5869" max="5869" width="15.75" customWidth="1"/>
    <col min="5870" max="5870" width="30.08203125" customWidth="1"/>
    <col min="5871" max="5871" width="27.58203125" customWidth="1"/>
    <col min="5872" max="5872" width="21.08203125" customWidth="1"/>
    <col min="5873" max="5873" width="22.25" customWidth="1"/>
    <col min="5874" max="5874" width="18.75" customWidth="1"/>
    <col min="5875" max="5876" width="19" customWidth="1"/>
    <col min="5877" max="5877" width="19.08203125" customWidth="1"/>
    <col min="5878" max="5878" width="17.08203125" customWidth="1"/>
    <col min="5879" max="5880" width="7.75" hidden="1" customWidth="1"/>
    <col min="5881" max="5883" width="17.5" customWidth="1"/>
    <col min="5884" max="5884" width="10.58203125" customWidth="1"/>
    <col min="5885" max="5885" width="15.75" customWidth="1"/>
    <col min="5886" max="5886" width="30.08203125" customWidth="1"/>
    <col min="5887" max="5887" width="27.58203125" customWidth="1"/>
    <col min="5888" max="5888" width="21.08203125" customWidth="1"/>
    <col min="5889" max="5889" width="22.25" customWidth="1"/>
    <col min="5890" max="5890" width="18.75" customWidth="1"/>
    <col min="5891" max="5892" width="19" customWidth="1"/>
    <col min="5893" max="5893" width="19.08203125" customWidth="1"/>
    <col min="5894" max="5894" width="17.08203125" customWidth="1"/>
    <col min="5895" max="5896" width="7.75" hidden="1" customWidth="1"/>
    <col min="5897" max="5899" width="17.5" customWidth="1"/>
    <col min="5900" max="5900" width="10.58203125" customWidth="1"/>
    <col min="5901" max="5901" width="15.75" customWidth="1"/>
    <col min="5902" max="5902" width="30.08203125" customWidth="1"/>
    <col min="5903" max="5903" width="27.58203125" customWidth="1"/>
    <col min="5904" max="5904" width="21.08203125" customWidth="1"/>
    <col min="5905" max="5905" width="22.25" customWidth="1"/>
    <col min="5906" max="5906" width="18.75" customWidth="1"/>
    <col min="5907" max="5908" width="19" customWidth="1"/>
    <col min="5909" max="5909" width="19.08203125" customWidth="1"/>
    <col min="5910" max="5910" width="17.08203125" customWidth="1"/>
    <col min="5911" max="5912" width="7.75" hidden="1" customWidth="1"/>
    <col min="5913" max="5915" width="17.5" customWidth="1"/>
    <col min="5916" max="5916" width="10.58203125" customWidth="1"/>
    <col min="5917" max="5917" width="15.75" customWidth="1"/>
    <col min="5918" max="5918" width="30.08203125" customWidth="1"/>
    <col min="5919" max="5919" width="27.58203125" customWidth="1"/>
    <col min="5920" max="5920" width="21.08203125" customWidth="1"/>
    <col min="5921" max="5921" width="22.25" customWidth="1"/>
    <col min="5922" max="5922" width="18.75" customWidth="1"/>
    <col min="5923" max="5924" width="19" customWidth="1"/>
    <col min="5925" max="5925" width="19.08203125" customWidth="1"/>
    <col min="5926" max="5926" width="17.08203125" customWidth="1"/>
    <col min="5927" max="5928" width="7.75" hidden="1" customWidth="1"/>
    <col min="5929" max="5931" width="17.5" customWidth="1"/>
    <col min="5932" max="5932" width="10.58203125" customWidth="1"/>
    <col min="5933" max="5933" width="15.75" customWidth="1"/>
    <col min="5934" max="5934" width="30.08203125" customWidth="1"/>
    <col min="5935" max="5935" width="27.58203125" customWidth="1"/>
    <col min="5936" max="5936" width="21.08203125" customWidth="1"/>
    <col min="5937" max="5937" width="22.25" customWidth="1"/>
    <col min="5938" max="5938" width="18.75" customWidth="1"/>
    <col min="5939" max="5940" width="19" customWidth="1"/>
    <col min="5941" max="5941" width="19.08203125" customWidth="1"/>
    <col min="5942" max="5942" width="17.08203125" customWidth="1"/>
    <col min="5943" max="5944" width="7.75" hidden="1" customWidth="1"/>
    <col min="5945" max="5947" width="17.5" customWidth="1"/>
    <col min="5948" max="5948" width="10.58203125" customWidth="1"/>
    <col min="5949" max="5949" width="15.75" customWidth="1"/>
    <col min="5950" max="5950" width="30.08203125" customWidth="1"/>
    <col min="5951" max="5951" width="27.58203125" customWidth="1"/>
    <col min="5952" max="5952" width="21.08203125" customWidth="1"/>
    <col min="5953" max="5953" width="22.25" customWidth="1"/>
    <col min="5954" max="5954" width="18.75" customWidth="1"/>
    <col min="5955" max="5956" width="19" customWidth="1"/>
    <col min="5957" max="5957" width="19.08203125" customWidth="1"/>
    <col min="5958" max="5958" width="17.08203125" customWidth="1"/>
    <col min="5959" max="5960" width="7.75" hidden="1" customWidth="1"/>
    <col min="5961" max="5963" width="17.5" customWidth="1"/>
    <col min="5964" max="5964" width="10.58203125" customWidth="1"/>
    <col min="5965" max="5965" width="15.75" customWidth="1"/>
    <col min="5966" max="5966" width="30.08203125" customWidth="1"/>
    <col min="5967" max="5967" width="27.58203125" customWidth="1"/>
    <col min="5968" max="5968" width="21.08203125" customWidth="1"/>
    <col min="5969" max="5969" width="22.25" customWidth="1"/>
    <col min="5970" max="5970" width="18.75" customWidth="1"/>
    <col min="5971" max="5972" width="19" customWidth="1"/>
    <col min="5973" max="5973" width="19.08203125" customWidth="1"/>
    <col min="5974" max="5974" width="17.08203125" customWidth="1"/>
    <col min="5975" max="5976" width="7.75" hidden="1" customWidth="1"/>
    <col min="5977" max="5979" width="17.5" customWidth="1"/>
    <col min="5980" max="5980" width="10.58203125" customWidth="1"/>
    <col min="5981" max="5981" width="15.75" customWidth="1"/>
    <col min="5982" max="5982" width="30.08203125" customWidth="1"/>
    <col min="5983" max="5983" width="27.58203125" customWidth="1"/>
    <col min="5984" max="5984" width="21.08203125" customWidth="1"/>
    <col min="5985" max="5985" width="22.25" customWidth="1"/>
    <col min="5986" max="5986" width="18.75" customWidth="1"/>
    <col min="5987" max="5988" width="19" customWidth="1"/>
    <col min="5989" max="5989" width="19.08203125" customWidth="1"/>
    <col min="5990" max="5990" width="17.08203125" customWidth="1"/>
    <col min="5991" max="5992" width="7.75" hidden="1" customWidth="1"/>
    <col min="5993" max="5995" width="17.5" customWidth="1"/>
    <col min="5996" max="5996" width="10.58203125" customWidth="1"/>
    <col min="5997" max="5997" width="15.75" customWidth="1"/>
    <col min="5998" max="5998" width="30.08203125" customWidth="1"/>
    <col min="5999" max="5999" width="27.58203125" customWidth="1"/>
    <col min="6000" max="6000" width="21.08203125" customWidth="1"/>
    <col min="6001" max="6001" width="22.25" customWidth="1"/>
    <col min="6002" max="6002" width="18.75" customWidth="1"/>
    <col min="6003" max="6004" width="19" customWidth="1"/>
    <col min="6005" max="6005" width="19.08203125" customWidth="1"/>
    <col min="6006" max="6006" width="17.08203125" customWidth="1"/>
    <col min="6007" max="6008" width="7.75" hidden="1" customWidth="1"/>
    <col min="6009" max="6011" width="17.5" customWidth="1"/>
    <col min="6012" max="6012" width="10.58203125" customWidth="1"/>
    <col min="6013" max="6013" width="15.75" customWidth="1"/>
    <col min="6014" max="6014" width="30.08203125" customWidth="1"/>
    <col min="6015" max="6015" width="27.58203125" customWidth="1"/>
    <col min="6016" max="6016" width="21.08203125" customWidth="1"/>
    <col min="6017" max="6017" width="22.25" customWidth="1"/>
    <col min="6018" max="6018" width="18.75" customWidth="1"/>
    <col min="6019" max="6020" width="19" customWidth="1"/>
    <col min="6021" max="6021" width="19.08203125" customWidth="1"/>
    <col min="6022" max="6022" width="17.08203125" customWidth="1"/>
    <col min="6023" max="6024" width="7.75" hidden="1" customWidth="1"/>
    <col min="6025" max="6027" width="17.5" customWidth="1"/>
    <col min="6028" max="6028" width="10.58203125" customWidth="1"/>
    <col min="6029" max="6029" width="15.75" customWidth="1"/>
    <col min="6030" max="6030" width="30.08203125" customWidth="1"/>
    <col min="6031" max="6031" width="27.58203125" customWidth="1"/>
    <col min="6032" max="6032" width="21.08203125" customWidth="1"/>
    <col min="6033" max="6033" width="22.25" customWidth="1"/>
    <col min="6034" max="6034" width="18.75" customWidth="1"/>
    <col min="6035" max="6036" width="19" customWidth="1"/>
    <col min="6037" max="6037" width="19.08203125" customWidth="1"/>
    <col min="6038" max="6038" width="17.08203125" customWidth="1"/>
    <col min="6039" max="6040" width="7.75" hidden="1" customWidth="1"/>
    <col min="6041" max="6043" width="17.5" customWidth="1"/>
    <col min="6044" max="6044" width="10.58203125" customWidth="1"/>
    <col min="6045" max="6045" width="15.75" customWidth="1"/>
    <col min="6046" max="6046" width="30.08203125" customWidth="1"/>
    <col min="6047" max="6047" width="27.58203125" customWidth="1"/>
    <col min="6048" max="6048" width="21.08203125" customWidth="1"/>
    <col min="6049" max="6049" width="22.25" customWidth="1"/>
    <col min="6050" max="6050" width="18.75" customWidth="1"/>
    <col min="6051" max="6052" width="19" customWidth="1"/>
    <col min="6053" max="6053" width="19.08203125" customWidth="1"/>
    <col min="6054" max="6054" width="17.08203125" customWidth="1"/>
    <col min="6055" max="6056" width="7.75" hidden="1" customWidth="1"/>
    <col min="6057" max="6059" width="17.5" customWidth="1"/>
    <col min="6060" max="6060" width="10.58203125" customWidth="1"/>
    <col min="6061" max="6061" width="15.75" customWidth="1"/>
    <col min="6062" max="6062" width="30.08203125" customWidth="1"/>
    <col min="6063" max="6063" width="27.58203125" customWidth="1"/>
    <col min="6064" max="6064" width="21.08203125" customWidth="1"/>
    <col min="6065" max="6065" width="22.25" customWidth="1"/>
    <col min="6066" max="6066" width="18.75" customWidth="1"/>
    <col min="6067" max="6068" width="19" customWidth="1"/>
    <col min="6069" max="6069" width="19.08203125" customWidth="1"/>
    <col min="6070" max="6070" width="17.08203125" customWidth="1"/>
    <col min="6071" max="6072" width="7.75" hidden="1" customWidth="1"/>
    <col min="6073" max="6075" width="17.5" customWidth="1"/>
    <col min="6076" max="6076" width="10.58203125" customWidth="1"/>
    <col min="6077" max="6077" width="15.75" customWidth="1"/>
    <col min="6078" max="6078" width="30.08203125" customWidth="1"/>
    <col min="6079" max="6079" width="27.58203125" customWidth="1"/>
    <col min="6080" max="6080" width="21.08203125" customWidth="1"/>
    <col min="6081" max="6081" width="22.25" customWidth="1"/>
    <col min="6082" max="6082" width="18.75" customWidth="1"/>
    <col min="6083" max="6084" width="19" customWidth="1"/>
    <col min="6085" max="6085" width="19.08203125" customWidth="1"/>
    <col min="6086" max="6086" width="17.08203125" customWidth="1"/>
    <col min="6087" max="6088" width="7.75" hidden="1" customWidth="1"/>
    <col min="6089" max="6091" width="17.5" customWidth="1"/>
    <col min="6092" max="6092" width="10.58203125" customWidth="1"/>
    <col min="6093" max="6093" width="15.75" customWidth="1"/>
    <col min="6094" max="6094" width="30.08203125" customWidth="1"/>
    <col min="6095" max="6095" width="27.58203125" customWidth="1"/>
    <col min="6096" max="6096" width="21.08203125" customWidth="1"/>
    <col min="6097" max="6097" width="22.25" customWidth="1"/>
    <col min="6098" max="6098" width="18.75" customWidth="1"/>
    <col min="6099" max="6100" width="19" customWidth="1"/>
    <col min="6101" max="6101" width="19.08203125" customWidth="1"/>
    <col min="6102" max="6102" width="17.08203125" customWidth="1"/>
    <col min="6103" max="6104" width="7.75" hidden="1" customWidth="1"/>
    <col min="6105" max="6107" width="17.5" customWidth="1"/>
    <col min="6108" max="6108" width="10.58203125" customWidth="1"/>
    <col min="6109" max="6109" width="15.75" customWidth="1"/>
    <col min="6110" max="6110" width="30.08203125" customWidth="1"/>
    <col min="6111" max="6111" width="27.58203125" customWidth="1"/>
    <col min="6112" max="6112" width="21.08203125" customWidth="1"/>
    <col min="6113" max="6113" width="22.25" customWidth="1"/>
    <col min="6114" max="6114" width="18.75" customWidth="1"/>
    <col min="6115" max="6116" width="19" customWidth="1"/>
    <col min="6117" max="6117" width="19.08203125" customWidth="1"/>
    <col min="6118" max="6118" width="17.08203125" customWidth="1"/>
    <col min="6119" max="6120" width="7.75" hidden="1" customWidth="1"/>
    <col min="6121" max="6123" width="17.5" customWidth="1"/>
    <col min="6124" max="6124" width="10.58203125" customWidth="1"/>
    <col min="6125" max="6125" width="15.75" customWidth="1"/>
    <col min="6126" max="6126" width="30.08203125" customWidth="1"/>
    <col min="6127" max="6127" width="27.58203125" customWidth="1"/>
    <col min="6128" max="6128" width="21.08203125" customWidth="1"/>
    <col min="6129" max="6129" width="22.25" customWidth="1"/>
    <col min="6130" max="6130" width="18.75" customWidth="1"/>
    <col min="6131" max="6132" width="19" customWidth="1"/>
    <col min="6133" max="6133" width="19.08203125" customWidth="1"/>
    <col min="6134" max="6134" width="17.08203125" customWidth="1"/>
    <col min="6135" max="6136" width="7.75" hidden="1" customWidth="1"/>
    <col min="6137" max="6139" width="17.5" customWidth="1"/>
    <col min="6140" max="6140" width="10.58203125" customWidth="1"/>
    <col min="6141" max="6141" width="15.75" customWidth="1"/>
    <col min="6142" max="6142" width="30.08203125" customWidth="1"/>
    <col min="6143" max="6143" width="27.58203125" customWidth="1"/>
    <col min="6144" max="6144" width="21.08203125" customWidth="1"/>
    <col min="6145" max="6145" width="22.25" customWidth="1"/>
    <col min="6146" max="6146" width="18.75" customWidth="1"/>
    <col min="6147" max="6148" width="19" customWidth="1"/>
    <col min="6149" max="6149" width="19.08203125" customWidth="1"/>
    <col min="6150" max="6150" width="17.08203125" customWidth="1"/>
    <col min="6151" max="6152" width="7.75" hidden="1" customWidth="1"/>
    <col min="6153" max="6155" width="17.5" customWidth="1"/>
    <col min="6156" max="6156" width="10.58203125" customWidth="1"/>
    <col min="6157" max="6157" width="15.75" customWidth="1"/>
    <col min="6158" max="6158" width="30.08203125" customWidth="1"/>
    <col min="6159" max="6159" width="27.58203125" customWidth="1"/>
    <col min="6160" max="6160" width="21.08203125" customWidth="1"/>
    <col min="6161" max="6161" width="22.25" customWidth="1"/>
    <col min="6162" max="6162" width="18.75" customWidth="1"/>
    <col min="6163" max="6164" width="19" customWidth="1"/>
    <col min="6165" max="6165" width="19.08203125" customWidth="1"/>
    <col min="6166" max="6166" width="17.08203125" customWidth="1"/>
    <col min="6167" max="6168" width="7.75" hidden="1" customWidth="1"/>
    <col min="6169" max="6171" width="17.5" customWidth="1"/>
    <col min="6172" max="6172" width="10.58203125" customWidth="1"/>
    <col min="6173" max="6173" width="15.75" customWidth="1"/>
    <col min="6174" max="6174" width="30.08203125" customWidth="1"/>
    <col min="6175" max="6175" width="27.58203125" customWidth="1"/>
    <col min="6176" max="6176" width="21.08203125" customWidth="1"/>
    <col min="6177" max="6177" width="22.25" customWidth="1"/>
    <col min="6178" max="6178" width="18.75" customWidth="1"/>
    <col min="6179" max="6180" width="19" customWidth="1"/>
    <col min="6181" max="6181" width="19.08203125" customWidth="1"/>
    <col min="6182" max="6182" width="17.08203125" customWidth="1"/>
    <col min="6183" max="6184" width="7.75" hidden="1" customWidth="1"/>
    <col min="6185" max="6187" width="17.5" customWidth="1"/>
    <col min="6188" max="6188" width="10.58203125" customWidth="1"/>
    <col min="6189" max="6189" width="15.75" customWidth="1"/>
    <col min="6190" max="6190" width="30.08203125" customWidth="1"/>
    <col min="6191" max="6191" width="27.58203125" customWidth="1"/>
    <col min="6192" max="6192" width="21.08203125" customWidth="1"/>
    <col min="6193" max="6193" width="22.25" customWidth="1"/>
    <col min="6194" max="6194" width="18.75" customWidth="1"/>
    <col min="6195" max="6196" width="19" customWidth="1"/>
    <col min="6197" max="6197" width="19.08203125" customWidth="1"/>
    <col min="6198" max="6198" width="17.08203125" customWidth="1"/>
    <col min="6199" max="6200" width="7.75" hidden="1" customWidth="1"/>
    <col min="6201" max="6203" width="17.5" customWidth="1"/>
    <col min="6204" max="6204" width="10.58203125" customWidth="1"/>
    <col min="6205" max="6205" width="15.75" customWidth="1"/>
    <col min="6206" max="6206" width="30.08203125" customWidth="1"/>
    <col min="6207" max="6207" width="27.58203125" customWidth="1"/>
    <col min="6208" max="6208" width="21.08203125" customWidth="1"/>
    <col min="6209" max="6209" width="22.25" customWidth="1"/>
    <col min="6210" max="6210" width="18.75" customWidth="1"/>
    <col min="6211" max="6212" width="19" customWidth="1"/>
    <col min="6213" max="6213" width="19.08203125" customWidth="1"/>
    <col min="6214" max="6214" width="17.08203125" customWidth="1"/>
    <col min="6215" max="6216" width="7.75" hidden="1" customWidth="1"/>
    <col min="6217" max="6219" width="17.5" customWidth="1"/>
    <col min="6220" max="6220" width="10.58203125" customWidth="1"/>
    <col min="6221" max="6221" width="15.75" customWidth="1"/>
    <col min="6222" max="6222" width="30.08203125" customWidth="1"/>
    <col min="6223" max="6223" width="27.58203125" customWidth="1"/>
    <col min="6224" max="6224" width="21.08203125" customWidth="1"/>
    <col min="6225" max="6225" width="22.25" customWidth="1"/>
    <col min="6226" max="6226" width="18.75" customWidth="1"/>
    <col min="6227" max="6228" width="19" customWidth="1"/>
    <col min="6229" max="6229" width="19.08203125" customWidth="1"/>
    <col min="6230" max="6230" width="17.08203125" customWidth="1"/>
    <col min="6231" max="6232" width="7.75" hidden="1" customWidth="1"/>
    <col min="6233" max="6235" width="17.5" customWidth="1"/>
    <col min="6236" max="6236" width="10.58203125" customWidth="1"/>
    <col min="6237" max="6237" width="15.75" customWidth="1"/>
    <col min="6238" max="6238" width="30.08203125" customWidth="1"/>
    <col min="6239" max="6239" width="27.58203125" customWidth="1"/>
    <col min="6240" max="6240" width="21.08203125" customWidth="1"/>
    <col min="6241" max="6241" width="22.25" customWidth="1"/>
    <col min="6242" max="6242" width="18.75" customWidth="1"/>
    <col min="6243" max="6244" width="19" customWidth="1"/>
    <col min="6245" max="6245" width="19.08203125" customWidth="1"/>
    <col min="6246" max="6246" width="17.08203125" customWidth="1"/>
    <col min="6247" max="6248" width="7.75" hidden="1" customWidth="1"/>
    <col min="6249" max="6251" width="17.5" customWidth="1"/>
    <col min="6252" max="6252" width="10.58203125" customWidth="1"/>
    <col min="6253" max="6253" width="15.75" customWidth="1"/>
    <col min="6254" max="6254" width="30.08203125" customWidth="1"/>
    <col min="6255" max="6255" width="27.58203125" customWidth="1"/>
    <col min="6256" max="6256" width="21.08203125" customWidth="1"/>
    <col min="6257" max="6257" width="22.25" customWidth="1"/>
    <col min="6258" max="6258" width="18.75" customWidth="1"/>
    <col min="6259" max="6260" width="19" customWidth="1"/>
    <col min="6261" max="6261" width="19.08203125" customWidth="1"/>
    <col min="6262" max="6262" width="17.08203125" customWidth="1"/>
    <col min="6263" max="6264" width="7.75" hidden="1" customWidth="1"/>
    <col min="6265" max="6267" width="17.5" customWidth="1"/>
    <col min="6268" max="6268" width="10.58203125" customWidth="1"/>
    <col min="6269" max="6269" width="15.75" customWidth="1"/>
    <col min="6270" max="6270" width="30.08203125" customWidth="1"/>
    <col min="6271" max="6271" width="27.58203125" customWidth="1"/>
    <col min="6272" max="6272" width="21.08203125" customWidth="1"/>
    <col min="6273" max="6273" width="22.25" customWidth="1"/>
    <col min="6274" max="6274" width="18.75" customWidth="1"/>
    <col min="6275" max="6276" width="19" customWidth="1"/>
    <col min="6277" max="6277" width="19.08203125" customWidth="1"/>
    <col min="6278" max="6278" width="17.08203125" customWidth="1"/>
    <col min="6279" max="6280" width="7.75" hidden="1" customWidth="1"/>
    <col min="6281" max="6283" width="17.5" customWidth="1"/>
    <col min="6284" max="6284" width="10.58203125" customWidth="1"/>
    <col min="6285" max="6285" width="15.75" customWidth="1"/>
    <col min="6286" max="6286" width="30.08203125" customWidth="1"/>
    <col min="6287" max="6287" width="27.58203125" customWidth="1"/>
    <col min="6288" max="6288" width="21.08203125" customWidth="1"/>
    <col min="6289" max="6289" width="22.25" customWidth="1"/>
    <col min="6290" max="6290" width="18.75" customWidth="1"/>
    <col min="6291" max="6292" width="19" customWidth="1"/>
    <col min="6293" max="6293" width="19.08203125" customWidth="1"/>
    <col min="6294" max="6294" width="17.08203125" customWidth="1"/>
    <col min="6295" max="6296" width="7.75" hidden="1" customWidth="1"/>
    <col min="6297" max="6299" width="17.5" customWidth="1"/>
    <col min="6300" max="6300" width="10.58203125" customWidth="1"/>
    <col min="6301" max="6301" width="15.75" customWidth="1"/>
    <col min="6302" max="6302" width="30.08203125" customWidth="1"/>
    <col min="6303" max="6303" width="27.58203125" customWidth="1"/>
    <col min="6304" max="6304" width="21.08203125" customWidth="1"/>
    <col min="6305" max="6305" width="22.25" customWidth="1"/>
    <col min="6306" max="6306" width="18.75" customWidth="1"/>
    <col min="6307" max="6308" width="19" customWidth="1"/>
    <col min="6309" max="6309" width="19.08203125" customWidth="1"/>
    <col min="6310" max="6310" width="17.08203125" customWidth="1"/>
    <col min="6311" max="6312" width="7.75" hidden="1" customWidth="1"/>
    <col min="6313" max="6315" width="17.5" customWidth="1"/>
    <col min="6316" max="6316" width="10.58203125" customWidth="1"/>
    <col min="6317" max="6317" width="15.75" customWidth="1"/>
    <col min="6318" max="6318" width="30.08203125" customWidth="1"/>
    <col min="6319" max="6319" width="27.58203125" customWidth="1"/>
    <col min="6320" max="6320" width="21.08203125" customWidth="1"/>
    <col min="6321" max="6321" width="22.25" customWidth="1"/>
    <col min="6322" max="6322" width="18.75" customWidth="1"/>
    <col min="6323" max="6324" width="19" customWidth="1"/>
    <col min="6325" max="6325" width="19.08203125" customWidth="1"/>
    <col min="6326" max="6326" width="17.08203125" customWidth="1"/>
    <col min="6327" max="6328" width="7.75" hidden="1" customWidth="1"/>
    <col min="6329" max="6331" width="17.5" customWidth="1"/>
    <col min="6332" max="6332" width="10.58203125" customWidth="1"/>
    <col min="6333" max="6333" width="15.75" customWidth="1"/>
    <col min="6334" max="6334" width="30.08203125" customWidth="1"/>
    <col min="6335" max="6335" width="27.58203125" customWidth="1"/>
    <col min="6336" max="6336" width="21.08203125" customWidth="1"/>
    <col min="6337" max="6337" width="22.25" customWidth="1"/>
    <col min="6338" max="6338" width="18.75" customWidth="1"/>
    <col min="6339" max="6340" width="19" customWidth="1"/>
    <col min="6341" max="6341" width="19.08203125" customWidth="1"/>
    <col min="6342" max="6342" width="17.08203125" customWidth="1"/>
    <col min="6343" max="6344" width="7.75" hidden="1" customWidth="1"/>
    <col min="6345" max="6347" width="17.5" customWidth="1"/>
    <col min="6348" max="6348" width="10.58203125" customWidth="1"/>
    <col min="6349" max="6349" width="15.75" customWidth="1"/>
    <col min="6350" max="6350" width="30.08203125" customWidth="1"/>
    <col min="6351" max="6351" width="27.58203125" customWidth="1"/>
    <col min="6352" max="6352" width="21.08203125" customWidth="1"/>
    <col min="6353" max="6353" width="22.25" customWidth="1"/>
    <col min="6354" max="6354" width="18.75" customWidth="1"/>
    <col min="6355" max="6356" width="19" customWidth="1"/>
    <col min="6357" max="6357" width="19.08203125" customWidth="1"/>
    <col min="6358" max="6358" width="17.08203125" customWidth="1"/>
    <col min="6359" max="6360" width="7.75" hidden="1" customWidth="1"/>
    <col min="6361" max="6363" width="17.5" customWidth="1"/>
    <col min="6364" max="6364" width="10.58203125" customWidth="1"/>
    <col min="6365" max="6365" width="15.75" customWidth="1"/>
    <col min="6366" max="6366" width="30.08203125" customWidth="1"/>
    <col min="6367" max="6367" width="27.58203125" customWidth="1"/>
    <col min="6368" max="6368" width="21.08203125" customWidth="1"/>
    <col min="6369" max="6369" width="22.25" customWidth="1"/>
    <col min="6370" max="6370" width="18.75" customWidth="1"/>
    <col min="6371" max="6372" width="19" customWidth="1"/>
    <col min="6373" max="6373" width="19.08203125" customWidth="1"/>
    <col min="6374" max="6374" width="17.08203125" customWidth="1"/>
    <col min="6375" max="6376" width="7.75" hidden="1" customWidth="1"/>
    <col min="6377" max="6379" width="17.5" customWidth="1"/>
    <col min="6380" max="6380" width="10.58203125" customWidth="1"/>
    <col min="6381" max="6381" width="15.75" customWidth="1"/>
    <col min="6382" max="6382" width="30.08203125" customWidth="1"/>
    <col min="6383" max="6383" width="27.58203125" customWidth="1"/>
    <col min="6384" max="6384" width="21.08203125" customWidth="1"/>
    <col min="6385" max="6385" width="22.25" customWidth="1"/>
    <col min="6386" max="6386" width="18.75" customWidth="1"/>
    <col min="6387" max="6388" width="19" customWidth="1"/>
    <col min="6389" max="6389" width="19.08203125" customWidth="1"/>
    <col min="6390" max="6390" width="17.08203125" customWidth="1"/>
    <col min="6391" max="6392" width="7.75" hidden="1" customWidth="1"/>
    <col min="6393" max="6395" width="17.5" customWidth="1"/>
    <col min="6396" max="6396" width="10.58203125" customWidth="1"/>
    <col min="6397" max="6397" width="15.75" customWidth="1"/>
    <col min="6398" max="6398" width="30.08203125" customWidth="1"/>
    <col min="6399" max="6399" width="27.58203125" customWidth="1"/>
    <col min="6400" max="6400" width="21.08203125" customWidth="1"/>
    <col min="6401" max="6401" width="22.25" customWidth="1"/>
    <col min="6402" max="6402" width="18.75" customWidth="1"/>
    <col min="6403" max="6404" width="19" customWidth="1"/>
    <col min="6405" max="6405" width="19.08203125" customWidth="1"/>
    <col min="6406" max="6406" width="17.08203125" customWidth="1"/>
    <col min="6407" max="6408" width="7.75" hidden="1" customWidth="1"/>
    <col min="6409" max="6411" width="17.5" customWidth="1"/>
    <col min="6412" max="6412" width="10.58203125" customWidth="1"/>
    <col min="6413" max="6413" width="15.75" customWidth="1"/>
    <col min="6414" max="6414" width="30.08203125" customWidth="1"/>
    <col min="6415" max="6415" width="27.58203125" customWidth="1"/>
    <col min="6416" max="6416" width="21.08203125" customWidth="1"/>
    <col min="6417" max="6417" width="22.25" customWidth="1"/>
    <col min="6418" max="6418" width="18.75" customWidth="1"/>
    <col min="6419" max="6420" width="19" customWidth="1"/>
    <col min="6421" max="6421" width="19.08203125" customWidth="1"/>
    <col min="6422" max="6422" width="17.08203125" customWidth="1"/>
    <col min="6423" max="6424" width="7.75" hidden="1" customWidth="1"/>
    <col min="6425" max="6427" width="17.5" customWidth="1"/>
    <col min="6428" max="6428" width="10.58203125" customWidth="1"/>
    <col min="6429" max="6429" width="15.75" customWidth="1"/>
    <col min="6430" max="6430" width="30.08203125" customWidth="1"/>
    <col min="6431" max="6431" width="27.58203125" customWidth="1"/>
    <col min="6432" max="6432" width="21.08203125" customWidth="1"/>
    <col min="6433" max="6433" width="22.25" customWidth="1"/>
    <col min="6434" max="6434" width="18.75" customWidth="1"/>
    <col min="6435" max="6436" width="19" customWidth="1"/>
    <col min="6437" max="6437" width="19.08203125" customWidth="1"/>
    <col min="6438" max="6438" width="17.08203125" customWidth="1"/>
    <col min="6439" max="6440" width="7.75" hidden="1" customWidth="1"/>
    <col min="6441" max="6443" width="17.5" customWidth="1"/>
    <col min="6444" max="6444" width="10.58203125" customWidth="1"/>
    <col min="6445" max="6445" width="15.75" customWidth="1"/>
    <col min="6446" max="6446" width="30.08203125" customWidth="1"/>
    <col min="6447" max="6447" width="27.58203125" customWidth="1"/>
    <col min="6448" max="6448" width="21.08203125" customWidth="1"/>
    <col min="6449" max="6449" width="22.25" customWidth="1"/>
    <col min="6450" max="6450" width="18.75" customWidth="1"/>
    <col min="6451" max="6452" width="19" customWidth="1"/>
    <col min="6453" max="6453" width="19.08203125" customWidth="1"/>
    <col min="6454" max="6454" width="17.08203125" customWidth="1"/>
    <col min="6455" max="6456" width="7.75" hidden="1" customWidth="1"/>
    <col min="6457" max="6459" width="17.5" customWidth="1"/>
    <col min="6460" max="6460" width="10.58203125" customWidth="1"/>
    <col min="6461" max="6461" width="15.75" customWidth="1"/>
    <col min="6462" max="6462" width="30.08203125" customWidth="1"/>
    <col min="6463" max="6463" width="27.58203125" customWidth="1"/>
    <col min="6464" max="6464" width="21.08203125" customWidth="1"/>
    <col min="6465" max="6465" width="22.25" customWidth="1"/>
    <col min="6466" max="6466" width="18.75" customWidth="1"/>
    <col min="6467" max="6468" width="19" customWidth="1"/>
    <col min="6469" max="6469" width="19.08203125" customWidth="1"/>
    <col min="6470" max="6470" width="17.08203125" customWidth="1"/>
    <col min="6471" max="6472" width="7.75" hidden="1" customWidth="1"/>
    <col min="6473" max="6475" width="17.5" customWidth="1"/>
    <col min="6476" max="6476" width="10.58203125" customWidth="1"/>
    <col min="6477" max="6477" width="15.75" customWidth="1"/>
    <col min="6478" max="6478" width="30.08203125" customWidth="1"/>
    <col min="6479" max="6479" width="27.58203125" customWidth="1"/>
    <col min="6480" max="6480" width="21.08203125" customWidth="1"/>
    <col min="6481" max="6481" width="22.25" customWidth="1"/>
    <col min="6482" max="6482" width="18.75" customWidth="1"/>
    <col min="6483" max="6484" width="19" customWidth="1"/>
    <col min="6485" max="6485" width="19.08203125" customWidth="1"/>
    <col min="6486" max="6486" width="17.08203125" customWidth="1"/>
    <col min="6487" max="6488" width="7.75" hidden="1" customWidth="1"/>
    <col min="6489" max="6491" width="17.5" customWidth="1"/>
    <col min="6492" max="6492" width="10.58203125" customWidth="1"/>
    <col min="6493" max="6493" width="15.75" customWidth="1"/>
    <col min="6494" max="6494" width="30.08203125" customWidth="1"/>
    <col min="6495" max="6495" width="27.58203125" customWidth="1"/>
    <col min="6496" max="6496" width="21.08203125" customWidth="1"/>
    <col min="6497" max="6497" width="22.25" customWidth="1"/>
    <col min="6498" max="6498" width="18.75" customWidth="1"/>
    <col min="6499" max="6500" width="19" customWidth="1"/>
    <col min="6501" max="6501" width="19.08203125" customWidth="1"/>
    <col min="6502" max="6502" width="17.08203125" customWidth="1"/>
    <col min="6503" max="6504" width="7.75" hidden="1" customWidth="1"/>
    <col min="6505" max="6507" width="17.5" customWidth="1"/>
    <col min="6508" max="6508" width="10.58203125" customWidth="1"/>
    <col min="6509" max="6509" width="15.75" customWidth="1"/>
    <col min="6510" max="6510" width="30.08203125" customWidth="1"/>
    <col min="6511" max="6511" width="27.58203125" customWidth="1"/>
    <col min="6512" max="6512" width="21.08203125" customWidth="1"/>
    <col min="6513" max="6513" width="22.25" customWidth="1"/>
    <col min="6514" max="6514" width="18.75" customWidth="1"/>
    <col min="6515" max="6516" width="19" customWidth="1"/>
    <col min="6517" max="6517" width="19.08203125" customWidth="1"/>
    <col min="6518" max="6518" width="17.08203125" customWidth="1"/>
    <col min="6519" max="6520" width="7.75" hidden="1" customWidth="1"/>
    <col min="6521" max="6523" width="17.5" customWidth="1"/>
    <col min="6524" max="6524" width="10.58203125" customWidth="1"/>
    <col min="6525" max="6525" width="15.75" customWidth="1"/>
    <col min="6526" max="6526" width="30.08203125" customWidth="1"/>
    <col min="6527" max="6527" width="27.58203125" customWidth="1"/>
    <col min="6528" max="6528" width="21.08203125" customWidth="1"/>
    <col min="6529" max="6529" width="22.25" customWidth="1"/>
    <col min="6530" max="6530" width="18.75" customWidth="1"/>
    <col min="6531" max="6532" width="19" customWidth="1"/>
    <col min="6533" max="6533" width="19.08203125" customWidth="1"/>
    <col min="6534" max="6534" width="17.08203125" customWidth="1"/>
    <col min="6535" max="6536" width="7.75" hidden="1" customWidth="1"/>
    <col min="6537" max="6539" width="17.5" customWidth="1"/>
    <col min="6540" max="6540" width="10.58203125" customWidth="1"/>
    <col min="6541" max="6541" width="15.75" customWidth="1"/>
    <col min="6542" max="6542" width="30.08203125" customWidth="1"/>
    <col min="6543" max="6543" width="27.58203125" customWidth="1"/>
    <col min="6544" max="6544" width="21.08203125" customWidth="1"/>
    <col min="6545" max="6545" width="22.25" customWidth="1"/>
    <col min="6546" max="6546" width="18.75" customWidth="1"/>
    <col min="6547" max="6548" width="19" customWidth="1"/>
    <col min="6549" max="6549" width="19.08203125" customWidth="1"/>
    <col min="6550" max="6550" width="17.08203125" customWidth="1"/>
    <col min="6551" max="6552" width="7.75" hidden="1" customWidth="1"/>
    <col min="6553" max="6555" width="17.5" customWidth="1"/>
    <col min="6556" max="6556" width="10.58203125" customWidth="1"/>
    <col min="6557" max="6557" width="15.75" customWidth="1"/>
    <col min="6558" max="6558" width="30.08203125" customWidth="1"/>
    <col min="6559" max="6559" width="27.58203125" customWidth="1"/>
    <col min="6560" max="6560" width="21.08203125" customWidth="1"/>
    <col min="6561" max="6561" width="22.25" customWidth="1"/>
    <col min="6562" max="6562" width="18.75" customWidth="1"/>
    <col min="6563" max="6564" width="19" customWidth="1"/>
    <col min="6565" max="6565" width="19.08203125" customWidth="1"/>
    <col min="6566" max="6566" width="17.08203125" customWidth="1"/>
    <col min="6567" max="6568" width="7.75" hidden="1" customWidth="1"/>
    <col min="6569" max="6571" width="17.5" customWidth="1"/>
    <col min="6572" max="6572" width="10.58203125" customWidth="1"/>
    <col min="6573" max="6573" width="15.75" customWidth="1"/>
    <col min="6574" max="6574" width="30.08203125" customWidth="1"/>
    <col min="6575" max="6575" width="27.58203125" customWidth="1"/>
    <col min="6576" max="6576" width="21.08203125" customWidth="1"/>
    <col min="6577" max="6577" width="22.25" customWidth="1"/>
    <col min="6578" max="6578" width="18.75" customWidth="1"/>
    <col min="6579" max="6580" width="19" customWidth="1"/>
    <col min="6581" max="6581" width="19.08203125" customWidth="1"/>
    <col min="6582" max="6582" width="17.08203125" customWidth="1"/>
    <col min="6583" max="6584" width="7.75" hidden="1" customWidth="1"/>
    <col min="6585" max="6587" width="17.5" customWidth="1"/>
    <col min="6588" max="6588" width="10.58203125" customWidth="1"/>
    <col min="6589" max="6589" width="15.75" customWidth="1"/>
    <col min="6590" max="6590" width="30.08203125" customWidth="1"/>
    <col min="6591" max="6591" width="27.58203125" customWidth="1"/>
    <col min="6592" max="6592" width="21.08203125" customWidth="1"/>
    <col min="6593" max="6593" width="22.25" customWidth="1"/>
    <col min="6594" max="6594" width="18.75" customWidth="1"/>
    <col min="6595" max="6596" width="19" customWidth="1"/>
    <col min="6597" max="6597" width="19.08203125" customWidth="1"/>
    <col min="6598" max="6598" width="17.08203125" customWidth="1"/>
    <col min="6599" max="6600" width="7.75" hidden="1" customWidth="1"/>
    <col min="6601" max="6603" width="17.5" customWidth="1"/>
    <col min="6604" max="6604" width="10.58203125" customWidth="1"/>
    <col min="6605" max="6605" width="15.75" customWidth="1"/>
    <col min="6606" max="6606" width="30.08203125" customWidth="1"/>
    <col min="6607" max="6607" width="27.58203125" customWidth="1"/>
    <col min="6608" max="6608" width="21.08203125" customWidth="1"/>
    <col min="6609" max="6609" width="22.25" customWidth="1"/>
    <col min="6610" max="6610" width="18.75" customWidth="1"/>
    <col min="6611" max="6612" width="19" customWidth="1"/>
    <col min="6613" max="6613" width="19.08203125" customWidth="1"/>
    <col min="6614" max="6614" width="17.08203125" customWidth="1"/>
    <col min="6615" max="6616" width="7.75" hidden="1" customWidth="1"/>
    <col min="6617" max="6619" width="17.5" customWidth="1"/>
    <col min="6620" max="6620" width="10.58203125" customWidth="1"/>
    <col min="6621" max="6621" width="15.75" customWidth="1"/>
    <col min="6622" max="6622" width="30.08203125" customWidth="1"/>
    <col min="6623" max="6623" width="27.58203125" customWidth="1"/>
    <col min="6624" max="6624" width="21.08203125" customWidth="1"/>
    <col min="6625" max="6625" width="22.25" customWidth="1"/>
    <col min="6626" max="6626" width="18.75" customWidth="1"/>
    <col min="6627" max="6628" width="19" customWidth="1"/>
    <col min="6629" max="6629" width="19.08203125" customWidth="1"/>
    <col min="6630" max="6630" width="17.08203125" customWidth="1"/>
    <col min="6631" max="6632" width="7.75" hidden="1" customWidth="1"/>
    <col min="6633" max="6635" width="17.5" customWidth="1"/>
    <col min="6636" max="6636" width="10.58203125" customWidth="1"/>
    <col min="6637" max="6637" width="15.75" customWidth="1"/>
    <col min="6638" max="6638" width="30.08203125" customWidth="1"/>
    <col min="6639" max="6639" width="27.58203125" customWidth="1"/>
    <col min="6640" max="6640" width="21.08203125" customWidth="1"/>
    <col min="6641" max="6641" width="22.25" customWidth="1"/>
    <col min="6642" max="6642" width="18.75" customWidth="1"/>
    <col min="6643" max="6644" width="19" customWidth="1"/>
    <col min="6645" max="6645" width="19.08203125" customWidth="1"/>
    <col min="6646" max="6646" width="17.08203125" customWidth="1"/>
    <col min="6647" max="6648" width="7.75" hidden="1" customWidth="1"/>
    <col min="6649" max="6651" width="17.5" customWidth="1"/>
    <col min="6652" max="6652" width="10.58203125" customWidth="1"/>
    <col min="6653" max="6653" width="15.75" customWidth="1"/>
    <col min="6654" max="6654" width="30.08203125" customWidth="1"/>
    <col min="6655" max="6655" width="27.58203125" customWidth="1"/>
    <col min="6656" max="6656" width="21.08203125" customWidth="1"/>
    <col min="6657" max="6657" width="22.25" customWidth="1"/>
    <col min="6658" max="6658" width="18.75" customWidth="1"/>
    <col min="6659" max="6660" width="19" customWidth="1"/>
    <col min="6661" max="6661" width="19.08203125" customWidth="1"/>
    <col min="6662" max="6662" width="17.08203125" customWidth="1"/>
    <col min="6663" max="6664" width="7.75" hidden="1" customWidth="1"/>
    <col min="6665" max="6667" width="17.5" customWidth="1"/>
    <col min="6668" max="6668" width="10.58203125" customWidth="1"/>
    <col min="6669" max="6669" width="15.75" customWidth="1"/>
    <col min="6670" max="6670" width="30.08203125" customWidth="1"/>
    <col min="6671" max="6671" width="27.58203125" customWidth="1"/>
    <col min="6672" max="6672" width="21.08203125" customWidth="1"/>
    <col min="6673" max="6673" width="22.25" customWidth="1"/>
    <col min="6674" max="6674" width="18.75" customWidth="1"/>
    <col min="6675" max="6676" width="19" customWidth="1"/>
    <col min="6677" max="6677" width="19.08203125" customWidth="1"/>
    <col min="6678" max="6678" width="17.08203125" customWidth="1"/>
    <col min="6679" max="6680" width="7.75" hidden="1" customWidth="1"/>
    <col min="6681" max="6683" width="17.5" customWidth="1"/>
    <col min="6684" max="6684" width="10.58203125" customWidth="1"/>
    <col min="6685" max="6685" width="15.75" customWidth="1"/>
    <col min="6686" max="6686" width="30.08203125" customWidth="1"/>
    <col min="6687" max="6687" width="27.58203125" customWidth="1"/>
    <col min="6688" max="6688" width="21.08203125" customWidth="1"/>
    <col min="6689" max="6689" width="22.25" customWidth="1"/>
    <col min="6690" max="6690" width="18.75" customWidth="1"/>
    <col min="6691" max="6692" width="19" customWidth="1"/>
    <col min="6693" max="6693" width="19.08203125" customWidth="1"/>
    <col min="6694" max="6694" width="17.08203125" customWidth="1"/>
    <col min="6695" max="6696" width="7.75" hidden="1" customWidth="1"/>
    <col min="6697" max="6699" width="17.5" customWidth="1"/>
    <col min="6700" max="6700" width="10.58203125" customWidth="1"/>
    <col min="6701" max="6701" width="15.75" customWidth="1"/>
    <col min="6702" max="6702" width="30.08203125" customWidth="1"/>
    <col min="6703" max="6703" width="27.58203125" customWidth="1"/>
    <col min="6704" max="6704" width="21.08203125" customWidth="1"/>
    <col min="6705" max="6705" width="22.25" customWidth="1"/>
    <col min="6706" max="6706" width="18.75" customWidth="1"/>
    <col min="6707" max="6708" width="19" customWidth="1"/>
    <col min="6709" max="6709" width="19.08203125" customWidth="1"/>
    <col min="6710" max="6710" width="17.08203125" customWidth="1"/>
    <col min="6711" max="6712" width="7.75" hidden="1" customWidth="1"/>
    <col min="6713" max="6715" width="17.5" customWidth="1"/>
    <col min="6716" max="6716" width="10.58203125" customWidth="1"/>
    <col min="6717" max="6717" width="15.75" customWidth="1"/>
    <col min="6718" max="6718" width="30.08203125" customWidth="1"/>
    <col min="6719" max="6719" width="27.58203125" customWidth="1"/>
    <col min="6720" max="6720" width="21.08203125" customWidth="1"/>
    <col min="6721" max="6721" width="22.25" customWidth="1"/>
    <col min="6722" max="6722" width="18.75" customWidth="1"/>
    <col min="6723" max="6724" width="19" customWidth="1"/>
    <col min="6725" max="6725" width="19.08203125" customWidth="1"/>
    <col min="6726" max="6726" width="17.08203125" customWidth="1"/>
    <col min="6727" max="6728" width="7.75" hidden="1" customWidth="1"/>
    <col min="6729" max="6731" width="17.5" customWidth="1"/>
    <col min="6732" max="6732" width="10.58203125" customWidth="1"/>
    <col min="6733" max="6733" width="15.75" customWidth="1"/>
    <col min="6734" max="6734" width="30.08203125" customWidth="1"/>
    <col min="6735" max="6735" width="27.58203125" customWidth="1"/>
    <col min="6736" max="6736" width="21.08203125" customWidth="1"/>
    <col min="6737" max="6737" width="22.25" customWidth="1"/>
    <col min="6738" max="6738" width="18.75" customWidth="1"/>
    <col min="6739" max="6740" width="19" customWidth="1"/>
    <col min="6741" max="6741" width="19.08203125" customWidth="1"/>
    <col min="6742" max="6742" width="17.08203125" customWidth="1"/>
    <col min="6743" max="6744" width="7.75" hidden="1" customWidth="1"/>
    <col min="6745" max="6747" width="17.5" customWidth="1"/>
    <col min="6748" max="6748" width="10.58203125" customWidth="1"/>
    <col min="6749" max="6749" width="15.75" customWidth="1"/>
    <col min="6750" max="6750" width="30.08203125" customWidth="1"/>
    <col min="6751" max="6751" width="27.58203125" customWidth="1"/>
    <col min="6752" max="6752" width="21.08203125" customWidth="1"/>
    <col min="6753" max="6753" width="22.25" customWidth="1"/>
    <col min="6754" max="6754" width="18.75" customWidth="1"/>
    <col min="6755" max="6756" width="19" customWidth="1"/>
    <col min="6757" max="6757" width="19.08203125" customWidth="1"/>
    <col min="6758" max="6758" width="17.08203125" customWidth="1"/>
    <col min="6759" max="6760" width="7.75" hidden="1" customWidth="1"/>
    <col min="6761" max="6763" width="17.5" customWidth="1"/>
    <col min="6764" max="6764" width="10.58203125" customWidth="1"/>
    <col min="6765" max="6765" width="15.75" customWidth="1"/>
    <col min="6766" max="6766" width="30.08203125" customWidth="1"/>
    <col min="6767" max="6767" width="27.58203125" customWidth="1"/>
    <col min="6768" max="6768" width="21.08203125" customWidth="1"/>
    <col min="6769" max="6769" width="22.25" customWidth="1"/>
    <col min="6770" max="6770" width="18.75" customWidth="1"/>
    <col min="6771" max="6772" width="19" customWidth="1"/>
    <col min="6773" max="6773" width="19.08203125" customWidth="1"/>
    <col min="6774" max="6774" width="17.08203125" customWidth="1"/>
    <col min="6775" max="6776" width="7.75" hidden="1" customWidth="1"/>
    <col min="6777" max="6779" width="17.5" customWidth="1"/>
    <col min="6780" max="6780" width="10.58203125" customWidth="1"/>
    <col min="6781" max="6781" width="15.75" customWidth="1"/>
    <col min="6782" max="6782" width="30.08203125" customWidth="1"/>
    <col min="6783" max="6783" width="27.58203125" customWidth="1"/>
    <col min="6784" max="6784" width="21.08203125" customWidth="1"/>
    <col min="6785" max="6785" width="22.25" customWidth="1"/>
    <col min="6786" max="6786" width="18.75" customWidth="1"/>
    <col min="6787" max="6788" width="19" customWidth="1"/>
    <col min="6789" max="6789" width="19.08203125" customWidth="1"/>
    <col min="6790" max="6790" width="17.08203125" customWidth="1"/>
    <col min="6791" max="6792" width="7.75" hidden="1" customWidth="1"/>
    <col min="6793" max="6795" width="17.5" customWidth="1"/>
    <col min="6796" max="6796" width="10.58203125" customWidth="1"/>
    <col min="6797" max="6797" width="15.75" customWidth="1"/>
    <col min="6798" max="6798" width="30.08203125" customWidth="1"/>
    <col min="6799" max="6799" width="27.58203125" customWidth="1"/>
    <col min="6800" max="6800" width="21.08203125" customWidth="1"/>
    <col min="6801" max="6801" width="22.25" customWidth="1"/>
    <col min="6802" max="6802" width="18.75" customWidth="1"/>
    <col min="6803" max="6804" width="19" customWidth="1"/>
    <col min="6805" max="6805" width="19.08203125" customWidth="1"/>
    <col min="6806" max="6806" width="17.08203125" customWidth="1"/>
    <col min="6807" max="6808" width="7.75" hidden="1" customWidth="1"/>
    <col min="6809" max="6811" width="17.5" customWidth="1"/>
    <col min="6812" max="6812" width="10.58203125" customWidth="1"/>
    <col min="6813" max="6813" width="15.75" customWidth="1"/>
    <col min="6814" max="6814" width="30.08203125" customWidth="1"/>
    <col min="6815" max="6815" width="27.58203125" customWidth="1"/>
    <col min="6816" max="6816" width="21.08203125" customWidth="1"/>
    <col min="6817" max="6817" width="22.25" customWidth="1"/>
    <col min="6818" max="6818" width="18.75" customWidth="1"/>
    <col min="6819" max="6820" width="19" customWidth="1"/>
    <col min="6821" max="6821" width="19.08203125" customWidth="1"/>
    <col min="6822" max="6822" width="17.08203125" customWidth="1"/>
    <col min="6823" max="6824" width="7.75" hidden="1" customWidth="1"/>
    <col min="6825" max="6827" width="17.5" customWidth="1"/>
    <col min="6828" max="6828" width="10.58203125" customWidth="1"/>
    <col min="6829" max="6829" width="15.75" customWidth="1"/>
    <col min="6830" max="6830" width="30.08203125" customWidth="1"/>
    <col min="6831" max="6831" width="27.58203125" customWidth="1"/>
    <col min="6832" max="6832" width="21.08203125" customWidth="1"/>
    <col min="6833" max="6833" width="22.25" customWidth="1"/>
    <col min="6834" max="6834" width="18.75" customWidth="1"/>
    <col min="6835" max="6836" width="19" customWidth="1"/>
    <col min="6837" max="6837" width="19.08203125" customWidth="1"/>
    <col min="6838" max="6838" width="17.08203125" customWidth="1"/>
    <col min="6839" max="6840" width="7.75" hidden="1" customWidth="1"/>
    <col min="6841" max="6843" width="17.5" customWidth="1"/>
    <col min="6844" max="6844" width="10.58203125" customWidth="1"/>
    <col min="6845" max="6845" width="15.75" customWidth="1"/>
    <col min="6846" max="6846" width="30.08203125" customWidth="1"/>
    <col min="6847" max="6847" width="27.58203125" customWidth="1"/>
    <col min="6848" max="6848" width="21.08203125" customWidth="1"/>
    <col min="6849" max="6849" width="22.25" customWidth="1"/>
    <col min="6850" max="6850" width="18.75" customWidth="1"/>
    <col min="6851" max="6852" width="19" customWidth="1"/>
    <col min="6853" max="6853" width="19.08203125" customWidth="1"/>
    <col min="6854" max="6854" width="17.08203125" customWidth="1"/>
    <col min="6855" max="6856" width="7.75" hidden="1" customWidth="1"/>
    <col min="6857" max="6859" width="17.5" customWidth="1"/>
    <col min="6860" max="6860" width="10.58203125" customWidth="1"/>
    <col min="6861" max="6861" width="15.75" customWidth="1"/>
    <col min="6862" max="6862" width="30.08203125" customWidth="1"/>
    <col min="6863" max="6863" width="27.58203125" customWidth="1"/>
    <col min="6864" max="6864" width="21.08203125" customWidth="1"/>
    <col min="6865" max="6865" width="22.25" customWidth="1"/>
    <col min="6866" max="6866" width="18.75" customWidth="1"/>
    <col min="6867" max="6868" width="19" customWidth="1"/>
    <col min="6869" max="6869" width="19.08203125" customWidth="1"/>
    <col min="6870" max="6870" width="17.08203125" customWidth="1"/>
    <col min="6871" max="6872" width="7.75" hidden="1" customWidth="1"/>
    <col min="6873" max="6875" width="17.5" customWidth="1"/>
    <col min="6876" max="6876" width="10.58203125" customWidth="1"/>
    <col min="6877" max="6877" width="15.75" customWidth="1"/>
    <col min="6878" max="6878" width="30.08203125" customWidth="1"/>
    <col min="6879" max="6879" width="27.58203125" customWidth="1"/>
    <col min="6880" max="6880" width="21.08203125" customWidth="1"/>
    <col min="6881" max="6881" width="22.25" customWidth="1"/>
    <col min="6882" max="6882" width="18.75" customWidth="1"/>
    <col min="6883" max="6884" width="19" customWidth="1"/>
    <col min="6885" max="6885" width="19.08203125" customWidth="1"/>
    <col min="6886" max="6886" width="17.08203125" customWidth="1"/>
    <col min="6887" max="6888" width="7.75" hidden="1" customWidth="1"/>
    <col min="6889" max="6891" width="17.5" customWidth="1"/>
    <col min="6892" max="6892" width="10.58203125" customWidth="1"/>
    <col min="6893" max="6893" width="15.75" customWidth="1"/>
    <col min="6894" max="6894" width="30.08203125" customWidth="1"/>
    <col min="6895" max="6895" width="27.58203125" customWidth="1"/>
    <col min="6896" max="6896" width="21.08203125" customWidth="1"/>
    <col min="6897" max="6897" width="22.25" customWidth="1"/>
    <col min="6898" max="6898" width="18.75" customWidth="1"/>
    <col min="6899" max="6900" width="19" customWidth="1"/>
    <col min="6901" max="6901" width="19.08203125" customWidth="1"/>
    <col min="6902" max="6902" width="17.08203125" customWidth="1"/>
    <col min="6903" max="6904" width="7.75" hidden="1" customWidth="1"/>
    <col min="6905" max="6907" width="17.5" customWidth="1"/>
    <col min="6908" max="6908" width="10.58203125" customWidth="1"/>
    <col min="6909" max="6909" width="15.75" customWidth="1"/>
    <col min="6910" max="6910" width="30.08203125" customWidth="1"/>
    <col min="6911" max="6911" width="27.58203125" customWidth="1"/>
    <col min="6912" max="6912" width="21.08203125" customWidth="1"/>
    <col min="6913" max="6913" width="22.25" customWidth="1"/>
    <col min="6914" max="6914" width="18.75" customWidth="1"/>
    <col min="6915" max="6916" width="19" customWidth="1"/>
    <col min="6917" max="6917" width="19.08203125" customWidth="1"/>
    <col min="6918" max="6918" width="17.08203125" customWidth="1"/>
    <col min="6919" max="6920" width="7.75" hidden="1" customWidth="1"/>
    <col min="6921" max="6923" width="17.5" customWidth="1"/>
    <col min="6924" max="6924" width="10.58203125" customWidth="1"/>
    <col min="6925" max="6925" width="15.75" customWidth="1"/>
    <col min="6926" max="6926" width="30.08203125" customWidth="1"/>
    <col min="6927" max="6927" width="27.58203125" customWidth="1"/>
    <col min="6928" max="6928" width="21.08203125" customWidth="1"/>
    <col min="6929" max="6929" width="22.25" customWidth="1"/>
    <col min="6930" max="6930" width="18.75" customWidth="1"/>
    <col min="6931" max="6932" width="19" customWidth="1"/>
    <col min="6933" max="6933" width="19.08203125" customWidth="1"/>
    <col min="6934" max="6934" width="17.08203125" customWidth="1"/>
    <col min="6935" max="6936" width="7.75" hidden="1" customWidth="1"/>
    <col min="6937" max="6939" width="17.5" customWidth="1"/>
    <col min="6940" max="6940" width="10.58203125" customWidth="1"/>
    <col min="6941" max="6941" width="15.75" customWidth="1"/>
    <col min="6942" max="6942" width="30.08203125" customWidth="1"/>
    <col min="6943" max="6943" width="27.58203125" customWidth="1"/>
    <col min="6944" max="6944" width="21.08203125" customWidth="1"/>
    <col min="6945" max="6945" width="22.25" customWidth="1"/>
    <col min="6946" max="6946" width="18.75" customWidth="1"/>
    <col min="6947" max="6948" width="19" customWidth="1"/>
    <col min="6949" max="6949" width="19.08203125" customWidth="1"/>
    <col min="6950" max="6950" width="17.08203125" customWidth="1"/>
    <col min="6951" max="6952" width="7.75" hidden="1" customWidth="1"/>
    <col min="6953" max="6955" width="17.5" customWidth="1"/>
    <col min="6956" max="6956" width="10.58203125" customWidth="1"/>
    <col min="6957" max="6957" width="15.75" customWidth="1"/>
    <col min="6958" max="6958" width="30.08203125" customWidth="1"/>
    <col min="6959" max="6959" width="27.58203125" customWidth="1"/>
    <col min="6960" max="6960" width="21.08203125" customWidth="1"/>
    <col min="6961" max="6961" width="22.25" customWidth="1"/>
    <col min="6962" max="6962" width="18.75" customWidth="1"/>
    <col min="6963" max="6964" width="19" customWidth="1"/>
    <col min="6965" max="6965" width="19.08203125" customWidth="1"/>
    <col min="6966" max="6966" width="17.08203125" customWidth="1"/>
    <col min="6967" max="6968" width="7.75" hidden="1" customWidth="1"/>
    <col min="6969" max="6971" width="17.5" customWidth="1"/>
    <col min="6972" max="6972" width="10.58203125" customWidth="1"/>
    <col min="6973" max="6973" width="15.75" customWidth="1"/>
    <col min="6974" max="6974" width="30.08203125" customWidth="1"/>
    <col min="6975" max="6975" width="27.58203125" customWidth="1"/>
    <col min="6976" max="6976" width="21.08203125" customWidth="1"/>
    <col min="6977" max="6977" width="22.25" customWidth="1"/>
    <col min="6978" max="6978" width="18.75" customWidth="1"/>
    <col min="6979" max="6980" width="19" customWidth="1"/>
    <col min="6981" max="6981" width="19.08203125" customWidth="1"/>
    <col min="6982" max="6982" width="17.08203125" customWidth="1"/>
    <col min="6983" max="6984" width="7.75" hidden="1" customWidth="1"/>
    <col min="6985" max="6987" width="17.5" customWidth="1"/>
    <col min="6988" max="6988" width="10.58203125" customWidth="1"/>
    <col min="6989" max="6989" width="15.75" customWidth="1"/>
    <col min="6990" max="6990" width="30.08203125" customWidth="1"/>
    <col min="6991" max="6991" width="27.58203125" customWidth="1"/>
    <col min="6992" max="6992" width="21.08203125" customWidth="1"/>
    <col min="6993" max="6993" width="22.25" customWidth="1"/>
    <col min="6994" max="6994" width="18.75" customWidth="1"/>
    <col min="6995" max="6996" width="19" customWidth="1"/>
    <col min="6997" max="6997" width="19.08203125" customWidth="1"/>
    <col min="6998" max="6998" width="17.08203125" customWidth="1"/>
    <col min="6999" max="7000" width="7.75" hidden="1" customWidth="1"/>
    <col min="7001" max="7003" width="17.5" customWidth="1"/>
    <col min="7004" max="7004" width="10.58203125" customWidth="1"/>
    <col min="7005" max="7005" width="15.75" customWidth="1"/>
    <col min="7006" max="7006" width="30.08203125" customWidth="1"/>
    <col min="7007" max="7007" width="27.58203125" customWidth="1"/>
    <col min="7008" max="7008" width="21.08203125" customWidth="1"/>
    <col min="7009" max="7009" width="22.25" customWidth="1"/>
    <col min="7010" max="7010" width="18.75" customWidth="1"/>
    <col min="7011" max="7012" width="19" customWidth="1"/>
    <col min="7013" max="7013" width="19.08203125" customWidth="1"/>
    <col min="7014" max="7014" width="17.08203125" customWidth="1"/>
    <col min="7015" max="7016" width="7.75" hidden="1" customWidth="1"/>
    <col min="7017" max="7019" width="17.5" customWidth="1"/>
    <col min="7020" max="7020" width="10.58203125" customWidth="1"/>
    <col min="7021" max="7021" width="15.75" customWidth="1"/>
    <col min="7022" max="7022" width="30.08203125" customWidth="1"/>
    <col min="7023" max="7023" width="27.58203125" customWidth="1"/>
    <col min="7024" max="7024" width="21.08203125" customWidth="1"/>
    <col min="7025" max="7025" width="22.25" customWidth="1"/>
    <col min="7026" max="7026" width="18.75" customWidth="1"/>
    <col min="7027" max="7028" width="19" customWidth="1"/>
    <col min="7029" max="7029" width="19.08203125" customWidth="1"/>
    <col min="7030" max="7030" width="17.08203125" customWidth="1"/>
    <col min="7031" max="7032" width="7.75" hidden="1" customWidth="1"/>
    <col min="7033" max="7035" width="17.5" customWidth="1"/>
    <col min="7036" max="7036" width="10.58203125" customWidth="1"/>
    <col min="7037" max="7037" width="15.75" customWidth="1"/>
    <col min="7038" max="7038" width="30.08203125" customWidth="1"/>
    <col min="7039" max="7039" width="27.58203125" customWidth="1"/>
    <col min="7040" max="7040" width="21.08203125" customWidth="1"/>
    <col min="7041" max="7041" width="22.25" customWidth="1"/>
    <col min="7042" max="7042" width="18.75" customWidth="1"/>
    <col min="7043" max="7044" width="19" customWidth="1"/>
    <col min="7045" max="7045" width="19.08203125" customWidth="1"/>
    <col min="7046" max="7046" width="17.08203125" customWidth="1"/>
    <col min="7047" max="7048" width="7.75" hidden="1" customWidth="1"/>
    <col min="7049" max="7051" width="17.5" customWidth="1"/>
    <col min="7052" max="7052" width="10.58203125" customWidth="1"/>
    <col min="7053" max="7053" width="15.75" customWidth="1"/>
    <col min="7054" max="7054" width="30.08203125" customWidth="1"/>
    <col min="7055" max="7055" width="27.58203125" customWidth="1"/>
    <col min="7056" max="7056" width="21.08203125" customWidth="1"/>
    <col min="7057" max="7057" width="22.25" customWidth="1"/>
    <col min="7058" max="7058" width="18.75" customWidth="1"/>
    <col min="7059" max="7060" width="19" customWidth="1"/>
    <col min="7061" max="7061" width="19.08203125" customWidth="1"/>
    <col min="7062" max="7062" width="17.08203125" customWidth="1"/>
    <col min="7063" max="7064" width="7.75" hidden="1" customWidth="1"/>
    <col min="7065" max="7067" width="17.5" customWidth="1"/>
    <col min="7068" max="7068" width="10.58203125" customWidth="1"/>
    <col min="7069" max="7069" width="15.75" customWidth="1"/>
    <col min="7070" max="7070" width="30.08203125" customWidth="1"/>
    <col min="7071" max="7071" width="27.58203125" customWidth="1"/>
    <col min="7072" max="7072" width="21.08203125" customWidth="1"/>
    <col min="7073" max="7073" width="22.25" customWidth="1"/>
    <col min="7074" max="7074" width="18.75" customWidth="1"/>
    <col min="7075" max="7076" width="19" customWidth="1"/>
    <col min="7077" max="7077" width="19.08203125" customWidth="1"/>
    <col min="7078" max="7078" width="17.08203125" customWidth="1"/>
    <col min="7079" max="7080" width="7.75" hidden="1" customWidth="1"/>
    <col min="7081" max="7083" width="17.5" customWidth="1"/>
    <col min="7084" max="7084" width="10.58203125" customWidth="1"/>
    <col min="7085" max="7085" width="15.75" customWidth="1"/>
    <col min="7086" max="7086" width="30.08203125" customWidth="1"/>
    <col min="7087" max="7087" width="27.58203125" customWidth="1"/>
    <col min="7088" max="7088" width="21.08203125" customWidth="1"/>
    <col min="7089" max="7089" width="22.25" customWidth="1"/>
    <col min="7090" max="7090" width="18.75" customWidth="1"/>
    <col min="7091" max="7092" width="19" customWidth="1"/>
    <col min="7093" max="7093" width="19.08203125" customWidth="1"/>
    <col min="7094" max="7094" width="17.08203125" customWidth="1"/>
    <col min="7095" max="7096" width="7.75" hidden="1" customWidth="1"/>
    <col min="7097" max="7099" width="17.5" customWidth="1"/>
    <col min="7100" max="7100" width="10.58203125" customWidth="1"/>
    <col min="7101" max="7101" width="15.75" customWidth="1"/>
    <col min="7102" max="7102" width="30.08203125" customWidth="1"/>
    <col min="7103" max="7103" width="27.58203125" customWidth="1"/>
    <col min="7104" max="7104" width="21.08203125" customWidth="1"/>
    <col min="7105" max="7105" width="22.25" customWidth="1"/>
    <col min="7106" max="7106" width="18.75" customWidth="1"/>
    <col min="7107" max="7108" width="19" customWidth="1"/>
    <col min="7109" max="7109" width="19.08203125" customWidth="1"/>
    <col min="7110" max="7110" width="17.08203125" customWidth="1"/>
    <col min="7111" max="7112" width="7.75" hidden="1" customWidth="1"/>
    <col min="7113" max="7115" width="17.5" customWidth="1"/>
    <col min="7116" max="7116" width="10.58203125" customWidth="1"/>
    <col min="7117" max="7117" width="15.75" customWidth="1"/>
    <col min="7118" max="7118" width="30.08203125" customWidth="1"/>
    <col min="7119" max="7119" width="27.58203125" customWidth="1"/>
    <col min="7120" max="7120" width="21.08203125" customWidth="1"/>
    <col min="7121" max="7121" width="22.25" customWidth="1"/>
    <col min="7122" max="7122" width="18.75" customWidth="1"/>
    <col min="7123" max="7124" width="19" customWidth="1"/>
    <col min="7125" max="7125" width="19.08203125" customWidth="1"/>
    <col min="7126" max="7126" width="17.08203125" customWidth="1"/>
    <col min="7127" max="7128" width="7.75" hidden="1" customWidth="1"/>
    <col min="7129" max="7131" width="17.5" customWidth="1"/>
    <col min="7132" max="7132" width="10.58203125" customWidth="1"/>
    <col min="7133" max="7133" width="15.75" customWidth="1"/>
    <col min="7134" max="7134" width="30.08203125" customWidth="1"/>
    <col min="7135" max="7135" width="27.58203125" customWidth="1"/>
    <col min="7136" max="7136" width="21.08203125" customWidth="1"/>
    <col min="7137" max="7137" width="22.25" customWidth="1"/>
    <col min="7138" max="7138" width="18.75" customWidth="1"/>
    <col min="7139" max="7140" width="19" customWidth="1"/>
    <col min="7141" max="7141" width="19.08203125" customWidth="1"/>
    <col min="7142" max="7142" width="17.08203125" customWidth="1"/>
    <col min="7143" max="7144" width="7.75" hidden="1" customWidth="1"/>
    <col min="7145" max="7147" width="17.5" customWidth="1"/>
    <col min="7148" max="7148" width="10.58203125" customWidth="1"/>
    <col min="7149" max="7149" width="15.75" customWidth="1"/>
    <col min="7150" max="7150" width="30.08203125" customWidth="1"/>
    <col min="7151" max="7151" width="27.58203125" customWidth="1"/>
    <col min="7152" max="7152" width="21.08203125" customWidth="1"/>
    <col min="7153" max="7153" width="22.25" customWidth="1"/>
    <col min="7154" max="7154" width="18.75" customWidth="1"/>
    <col min="7155" max="7156" width="19" customWidth="1"/>
    <col min="7157" max="7157" width="19.08203125" customWidth="1"/>
    <col min="7158" max="7158" width="17.08203125" customWidth="1"/>
    <col min="7159" max="7160" width="7.75" hidden="1" customWidth="1"/>
    <col min="7161" max="7163" width="17.5" customWidth="1"/>
    <col min="7164" max="7164" width="10.58203125" customWidth="1"/>
    <col min="7165" max="7165" width="15.75" customWidth="1"/>
    <col min="7166" max="7166" width="30.08203125" customWidth="1"/>
    <col min="7167" max="7167" width="27.58203125" customWidth="1"/>
    <col min="7168" max="7168" width="21.08203125" customWidth="1"/>
    <col min="7169" max="7169" width="22.25" customWidth="1"/>
    <col min="7170" max="7170" width="18.75" customWidth="1"/>
    <col min="7171" max="7172" width="19" customWidth="1"/>
    <col min="7173" max="7173" width="19.08203125" customWidth="1"/>
    <col min="7174" max="7174" width="17.08203125" customWidth="1"/>
    <col min="7175" max="7176" width="7.75" hidden="1" customWidth="1"/>
    <col min="7177" max="7179" width="17.5" customWidth="1"/>
    <col min="7180" max="7180" width="10.58203125" customWidth="1"/>
    <col min="7181" max="7181" width="15.75" customWidth="1"/>
    <col min="7182" max="7182" width="30.08203125" customWidth="1"/>
    <col min="7183" max="7183" width="27.58203125" customWidth="1"/>
    <col min="7184" max="7184" width="21.08203125" customWidth="1"/>
    <col min="7185" max="7185" width="22.25" customWidth="1"/>
    <col min="7186" max="7186" width="18.75" customWidth="1"/>
    <col min="7187" max="7188" width="19" customWidth="1"/>
    <col min="7189" max="7189" width="19.08203125" customWidth="1"/>
    <col min="7190" max="7190" width="17.08203125" customWidth="1"/>
    <col min="7191" max="7192" width="7.75" hidden="1" customWidth="1"/>
    <col min="7193" max="7195" width="17.5" customWidth="1"/>
    <col min="7196" max="7196" width="10.58203125" customWidth="1"/>
    <col min="7197" max="7197" width="15.75" customWidth="1"/>
    <col min="7198" max="7198" width="30.08203125" customWidth="1"/>
    <col min="7199" max="7199" width="27.58203125" customWidth="1"/>
    <col min="7200" max="7200" width="21.08203125" customWidth="1"/>
    <col min="7201" max="7201" width="22.25" customWidth="1"/>
    <col min="7202" max="7202" width="18.75" customWidth="1"/>
    <col min="7203" max="7204" width="19" customWidth="1"/>
    <col min="7205" max="7205" width="19.08203125" customWidth="1"/>
    <col min="7206" max="7206" width="17.08203125" customWidth="1"/>
    <col min="7207" max="7208" width="7.75" hidden="1" customWidth="1"/>
    <col min="7209" max="7211" width="17.5" customWidth="1"/>
    <col min="7212" max="7212" width="10.58203125" customWidth="1"/>
    <col min="7213" max="7213" width="15.75" customWidth="1"/>
    <col min="7214" max="7214" width="30.08203125" customWidth="1"/>
    <col min="7215" max="7215" width="27.58203125" customWidth="1"/>
    <col min="7216" max="7216" width="21.08203125" customWidth="1"/>
    <col min="7217" max="7217" width="22.25" customWidth="1"/>
    <col min="7218" max="7218" width="18.75" customWidth="1"/>
    <col min="7219" max="7220" width="19" customWidth="1"/>
    <col min="7221" max="7221" width="19.08203125" customWidth="1"/>
    <col min="7222" max="7222" width="17.08203125" customWidth="1"/>
    <col min="7223" max="7224" width="7.75" hidden="1" customWidth="1"/>
    <col min="7225" max="7227" width="17.5" customWidth="1"/>
    <col min="7228" max="7228" width="10.58203125" customWidth="1"/>
    <col min="7229" max="7229" width="15.75" customWidth="1"/>
    <col min="7230" max="7230" width="30.08203125" customWidth="1"/>
    <col min="7231" max="7231" width="27.58203125" customWidth="1"/>
    <col min="7232" max="7232" width="21.08203125" customWidth="1"/>
    <col min="7233" max="7233" width="22.25" customWidth="1"/>
    <col min="7234" max="7234" width="18.75" customWidth="1"/>
    <col min="7235" max="7236" width="19" customWidth="1"/>
    <col min="7237" max="7237" width="19.08203125" customWidth="1"/>
    <col min="7238" max="7238" width="17.08203125" customWidth="1"/>
    <col min="7239" max="7240" width="7.75" hidden="1" customWidth="1"/>
    <col min="7241" max="7243" width="17.5" customWidth="1"/>
    <col min="7244" max="7244" width="10.58203125" customWidth="1"/>
    <col min="7245" max="7245" width="15.75" customWidth="1"/>
    <col min="7246" max="7246" width="30.08203125" customWidth="1"/>
    <col min="7247" max="7247" width="27.58203125" customWidth="1"/>
    <col min="7248" max="7248" width="21.08203125" customWidth="1"/>
    <col min="7249" max="7249" width="22.25" customWidth="1"/>
    <col min="7250" max="7250" width="18.75" customWidth="1"/>
    <col min="7251" max="7252" width="19" customWidth="1"/>
    <col min="7253" max="7253" width="19.08203125" customWidth="1"/>
    <col min="7254" max="7254" width="17.08203125" customWidth="1"/>
    <col min="7255" max="7256" width="7.75" hidden="1" customWidth="1"/>
    <col min="7257" max="7259" width="17.5" customWidth="1"/>
    <col min="7260" max="7260" width="10.58203125" customWidth="1"/>
    <col min="7261" max="7261" width="15.75" customWidth="1"/>
    <col min="7262" max="7262" width="30.08203125" customWidth="1"/>
    <col min="7263" max="7263" width="27.58203125" customWidth="1"/>
    <col min="7264" max="7264" width="21.08203125" customWidth="1"/>
    <col min="7265" max="7265" width="22.25" customWidth="1"/>
    <col min="7266" max="7266" width="18.75" customWidth="1"/>
    <col min="7267" max="7268" width="19" customWidth="1"/>
    <col min="7269" max="7269" width="19.08203125" customWidth="1"/>
    <col min="7270" max="7270" width="17.08203125" customWidth="1"/>
    <col min="7271" max="7272" width="7.75" hidden="1" customWidth="1"/>
    <col min="7273" max="7275" width="17.5" customWidth="1"/>
    <col min="7276" max="7276" width="10.58203125" customWidth="1"/>
    <col min="7277" max="7277" width="15.75" customWidth="1"/>
    <col min="7278" max="7278" width="30.08203125" customWidth="1"/>
    <col min="7279" max="7279" width="27.58203125" customWidth="1"/>
    <col min="7280" max="7280" width="21.08203125" customWidth="1"/>
    <col min="7281" max="7281" width="22.25" customWidth="1"/>
    <col min="7282" max="7282" width="18.75" customWidth="1"/>
    <col min="7283" max="7284" width="19" customWidth="1"/>
    <col min="7285" max="7285" width="19.08203125" customWidth="1"/>
    <col min="7286" max="7286" width="17.08203125" customWidth="1"/>
    <col min="7287" max="7288" width="7.75" hidden="1" customWidth="1"/>
    <col min="7289" max="7291" width="17.5" customWidth="1"/>
    <col min="7292" max="7292" width="10.58203125" customWidth="1"/>
    <col min="7293" max="7293" width="15.75" customWidth="1"/>
    <col min="7294" max="7294" width="30.08203125" customWidth="1"/>
    <col min="7295" max="7295" width="27.58203125" customWidth="1"/>
    <col min="7296" max="7296" width="21.08203125" customWidth="1"/>
    <col min="7297" max="7297" width="22.25" customWidth="1"/>
    <col min="7298" max="7298" width="18.75" customWidth="1"/>
    <col min="7299" max="7300" width="19" customWidth="1"/>
    <col min="7301" max="7301" width="19.08203125" customWidth="1"/>
    <col min="7302" max="7302" width="17.08203125" customWidth="1"/>
    <col min="7303" max="7304" width="7.75" hidden="1" customWidth="1"/>
    <col min="7305" max="7307" width="17.5" customWidth="1"/>
    <col min="7308" max="7308" width="10.58203125" customWidth="1"/>
    <col min="7309" max="7309" width="15.75" customWidth="1"/>
    <col min="7310" max="7310" width="30.08203125" customWidth="1"/>
    <col min="7311" max="7311" width="27.58203125" customWidth="1"/>
    <col min="7312" max="7312" width="21.08203125" customWidth="1"/>
    <col min="7313" max="7313" width="22.25" customWidth="1"/>
    <col min="7314" max="7314" width="18.75" customWidth="1"/>
    <col min="7315" max="7316" width="19" customWidth="1"/>
    <col min="7317" max="7317" width="19.08203125" customWidth="1"/>
    <col min="7318" max="7318" width="17.08203125" customWidth="1"/>
    <col min="7319" max="7320" width="7.75" hidden="1" customWidth="1"/>
    <col min="7321" max="7323" width="17.5" customWidth="1"/>
    <col min="7324" max="7324" width="10.58203125" customWidth="1"/>
    <col min="7325" max="7325" width="15.75" customWidth="1"/>
    <col min="7326" max="7326" width="30.08203125" customWidth="1"/>
    <col min="7327" max="7327" width="27.58203125" customWidth="1"/>
    <col min="7328" max="7328" width="21.08203125" customWidth="1"/>
    <col min="7329" max="7329" width="22.25" customWidth="1"/>
    <col min="7330" max="7330" width="18.75" customWidth="1"/>
    <col min="7331" max="7332" width="19" customWidth="1"/>
    <col min="7333" max="7333" width="19.08203125" customWidth="1"/>
    <col min="7334" max="7334" width="17.08203125" customWidth="1"/>
    <col min="7335" max="7336" width="7.75" hidden="1" customWidth="1"/>
    <col min="7337" max="7339" width="17.5" customWidth="1"/>
    <col min="7340" max="7340" width="10.58203125" customWidth="1"/>
    <col min="7341" max="7341" width="15.75" customWidth="1"/>
    <col min="7342" max="7342" width="30.08203125" customWidth="1"/>
    <col min="7343" max="7343" width="27.58203125" customWidth="1"/>
    <col min="7344" max="7344" width="21.08203125" customWidth="1"/>
    <col min="7345" max="7345" width="22.25" customWidth="1"/>
    <col min="7346" max="7346" width="18.75" customWidth="1"/>
    <col min="7347" max="7348" width="19" customWidth="1"/>
    <col min="7349" max="7349" width="19.08203125" customWidth="1"/>
    <col min="7350" max="7350" width="17.08203125" customWidth="1"/>
    <col min="7351" max="7352" width="7.75" hidden="1" customWidth="1"/>
    <col min="7353" max="7355" width="17.5" customWidth="1"/>
    <col min="7356" max="7356" width="10.58203125" customWidth="1"/>
    <col min="7357" max="7357" width="15.75" customWidth="1"/>
    <col min="7358" max="7358" width="30.08203125" customWidth="1"/>
    <col min="7359" max="7359" width="27.58203125" customWidth="1"/>
    <col min="7360" max="7360" width="21.08203125" customWidth="1"/>
    <col min="7361" max="7361" width="22.25" customWidth="1"/>
    <col min="7362" max="7362" width="18.75" customWidth="1"/>
    <col min="7363" max="7364" width="19" customWidth="1"/>
    <col min="7365" max="7365" width="19.08203125" customWidth="1"/>
    <col min="7366" max="7366" width="17.08203125" customWidth="1"/>
    <col min="7367" max="7368" width="7.75" hidden="1" customWidth="1"/>
    <col min="7369" max="7371" width="17.5" customWidth="1"/>
    <col min="7372" max="7372" width="10.58203125" customWidth="1"/>
    <col min="7373" max="7373" width="15.75" customWidth="1"/>
    <col min="7374" max="7374" width="30.08203125" customWidth="1"/>
    <col min="7375" max="7375" width="27.58203125" customWidth="1"/>
    <col min="7376" max="7376" width="21.08203125" customWidth="1"/>
    <col min="7377" max="7377" width="22.25" customWidth="1"/>
    <col min="7378" max="7378" width="18.75" customWidth="1"/>
    <col min="7379" max="7380" width="19" customWidth="1"/>
    <col min="7381" max="7381" width="19.08203125" customWidth="1"/>
    <col min="7382" max="7382" width="17.08203125" customWidth="1"/>
    <col min="7383" max="7384" width="7.75" hidden="1" customWidth="1"/>
    <col min="7385" max="7387" width="17.5" customWidth="1"/>
    <col min="7388" max="7388" width="10.58203125" customWidth="1"/>
    <col min="7389" max="7389" width="15.75" customWidth="1"/>
    <col min="7390" max="7390" width="30.08203125" customWidth="1"/>
    <col min="7391" max="7391" width="27.58203125" customWidth="1"/>
    <col min="7392" max="7392" width="21.08203125" customWidth="1"/>
    <col min="7393" max="7393" width="22.25" customWidth="1"/>
    <col min="7394" max="7394" width="18.75" customWidth="1"/>
    <col min="7395" max="7396" width="19" customWidth="1"/>
    <col min="7397" max="7397" width="19.08203125" customWidth="1"/>
    <col min="7398" max="7398" width="17.08203125" customWidth="1"/>
    <col min="7399" max="7400" width="7.75" hidden="1" customWidth="1"/>
    <col min="7401" max="7403" width="17.5" customWidth="1"/>
    <col min="7404" max="7404" width="10.58203125" customWidth="1"/>
    <col min="7405" max="7405" width="15.75" customWidth="1"/>
    <col min="7406" max="7406" width="30.08203125" customWidth="1"/>
    <col min="7407" max="7407" width="27.58203125" customWidth="1"/>
    <col min="7408" max="7408" width="21.08203125" customWidth="1"/>
    <col min="7409" max="7409" width="22.25" customWidth="1"/>
    <col min="7410" max="7410" width="18.75" customWidth="1"/>
    <col min="7411" max="7412" width="19" customWidth="1"/>
    <col min="7413" max="7413" width="19.08203125" customWidth="1"/>
    <col min="7414" max="7414" width="17.08203125" customWidth="1"/>
    <col min="7415" max="7416" width="7.75" hidden="1" customWidth="1"/>
    <col min="7417" max="7419" width="17.5" customWidth="1"/>
    <col min="7420" max="7420" width="10.58203125" customWidth="1"/>
    <col min="7421" max="7421" width="15.75" customWidth="1"/>
    <col min="7422" max="7422" width="30.08203125" customWidth="1"/>
    <col min="7423" max="7423" width="27.58203125" customWidth="1"/>
    <col min="7424" max="7424" width="21.08203125" customWidth="1"/>
    <col min="7425" max="7425" width="22.25" customWidth="1"/>
    <col min="7426" max="7426" width="18.75" customWidth="1"/>
    <col min="7427" max="7428" width="19" customWidth="1"/>
    <col min="7429" max="7429" width="19.08203125" customWidth="1"/>
    <col min="7430" max="7430" width="17.08203125" customWidth="1"/>
    <col min="7431" max="7432" width="7.75" hidden="1" customWidth="1"/>
    <col min="7433" max="7435" width="17.5" customWidth="1"/>
    <col min="7436" max="7436" width="10.58203125" customWidth="1"/>
    <col min="7437" max="7437" width="15.75" customWidth="1"/>
    <col min="7438" max="7438" width="30.08203125" customWidth="1"/>
    <col min="7439" max="7439" width="27.58203125" customWidth="1"/>
    <col min="7440" max="7440" width="21.08203125" customWidth="1"/>
    <col min="7441" max="7441" width="22.25" customWidth="1"/>
    <col min="7442" max="7442" width="18.75" customWidth="1"/>
    <col min="7443" max="7444" width="19" customWidth="1"/>
    <col min="7445" max="7445" width="19.08203125" customWidth="1"/>
    <col min="7446" max="7446" width="17.08203125" customWidth="1"/>
    <col min="7447" max="7448" width="7.75" hidden="1" customWidth="1"/>
    <col min="7449" max="7451" width="17.5" customWidth="1"/>
    <col min="7452" max="7452" width="10.58203125" customWidth="1"/>
    <col min="7453" max="7453" width="15.75" customWidth="1"/>
    <col min="7454" max="7454" width="30.08203125" customWidth="1"/>
    <col min="7455" max="7455" width="27.58203125" customWidth="1"/>
    <col min="7456" max="7456" width="21.08203125" customWidth="1"/>
    <col min="7457" max="7457" width="22.25" customWidth="1"/>
    <col min="7458" max="7458" width="18.75" customWidth="1"/>
    <col min="7459" max="7460" width="19" customWidth="1"/>
    <col min="7461" max="7461" width="19.08203125" customWidth="1"/>
    <col min="7462" max="7462" width="17.08203125" customWidth="1"/>
    <col min="7463" max="7464" width="7.75" hidden="1" customWidth="1"/>
    <col min="7465" max="7467" width="17.5" customWidth="1"/>
    <col min="7468" max="7468" width="10.58203125" customWidth="1"/>
    <col min="7469" max="7469" width="15.75" customWidth="1"/>
    <col min="7470" max="7470" width="30.08203125" customWidth="1"/>
    <col min="7471" max="7471" width="27.58203125" customWidth="1"/>
    <col min="7472" max="7472" width="21.08203125" customWidth="1"/>
    <col min="7473" max="7473" width="22.25" customWidth="1"/>
    <col min="7474" max="7474" width="18.75" customWidth="1"/>
    <col min="7475" max="7476" width="19" customWidth="1"/>
    <col min="7477" max="7477" width="19.08203125" customWidth="1"/>
    <col min="7478" max="7478" width="17.08203125" customWidth="1"/>
    <col min="7479" max="7480" width="7.75" hidden="1" customWidth="1"/>
    <col min="7481" max="7483" width="17.5" customWidth="1"/>
    <col min="7484" max="7484" width="10.58203125" customWidth="1"/>
    <col min="7485" max="7485" width="15.75" customWidth="1"/>
    <col min="7486" max="7486" width="30.08203125" customWidth="1"/>
    <col min="7487" max="7487" width="27.58203125" customWidth="1"/>
    <col min="7488" max="7488" width="21.08203125" customWidth="1"/>
    <col min="7489" max="7489" width="22.25" customWidth="1"/>
    <col min="7490" max="7490" width="18.75" customWidth="1"/>
    <col min="7491" max="7492" width="19" customWidth="1"/>
    <col min="7493" max="7493" width="19.08203125" customWidth="1"/>
    <col min="7494" max="7494" width="17.08203125" customWidth="1"/>
    <col min="7495" max="7496" width="7.75" hidden="1" customWidth="1"/>
    <col min="7497" max="7499" width="17.5" customWidth="1"/>
    <col min="7500" max="7500" width="10.58203125" customWidth="1"/>
    <col min="7501" max="7501" width="15.75" customWidth="1"/>
    <col min="7502" max="7502" width="30.08203125" customWidth="1"/>
    <col min="7503" max="7503" width="27.58203125" customWidth="1"/>
    <col min="7504" max="7504" width="21.08203125" customWidth="1"/>
    <col min="7505" max="7505" width="22.25" customWidth="1"/>
    <col min="7506" max="7506" width="18.75" customWidth="1"/>
    <col min="7507" max="7508" width="19" customWidth="1"/>
    <col min="7509" max="7509" width="19.08203125" customWidth="1"/>
    <col min="7510" max="7510" width="17.08203125" customWidth="1"/>
    <col min="7511" max="7512" width="7.75" hidden="1" customWidth="1"/>
    <col min="7513" max="7515" width="17.5" customWidth="1"/>
    <col min="7516" max="7516" width="10.58203125" customWidth="1"/>
    <col min="7517" max="7517" width="15.75" customWidth="1"/>
    <col min="7518" max="7518" width="30.08203125" customWidth="1"/>
    <col min="7519" max="7519" width="27.58203125" customWidth="1"/>
    <col min="7520" max="7520" width="21.08203125" customWidth="1"/>
    <col min="7521" max="7521" width="22.25" customWidth="1"/>
    <col min="7522" max="7522" width="18.75" customWidth="1"/>
    <col min="7523" max="7524" width="19" customWidth="1"/>
    <col min="7525" max="7525" width="19.08203125" customWidth="1"/>
    <col min="7526" max="7526" width="17.08203125" customWidth="1"/>
    <col min="7527" max="7528" width="7.75" hidden="1" customWidth="1"/>
    <col min="7529" max="7531" width="17.5" customWidth="1"/>
    <col min="7532" max="7532" width="10.58203125" customWidth="1"/>
    <col min="7533" max="7533" width="15.75" customWidth="1"/>
    <col min="7534" max="7534" width="30.08203125" customWidth="1"/>
    <col min="7535" max="7535" width="27.58203125" customWidth="1"/>
    <col min="7536" max="7536" width="21.08203125" customWidth="1"/>
    <col min="7537" max="7537" width="22.25" customWidth="1"/>
    <col min="7538" max="7538" width="18.75" customWidth="1"/>
    <col min="7539" max="7540" width="19" customWidth="1"/>
    <col min="7541" max="7541" width="19.08203125" customWidth="1"/>
    <col min="7542" max="7542" width="17.08203125" customWidth="1"/>
    <col min="7543" max="7544" width="7.75" hidden="1" customWidth="1"/>
    <col min="7545" max="7547" width="17.5" customWidth="1"/>
    <col min="7548" max="7548" width="10.58203125" customWidth="1"/>
    <col min="7549" max="7549" width="15.75" customWidth="1"/>
    <col min="7550" max="7550" width="30.08203125" customWidth="1"/>
    <col min="7551" max="7551" width="27.58203125" customWidth="1"/>
    <col min="7552" max="7552" width="21.08203125" customWidth="1"/>
    <col min="7553" max="7553" width="22.25" customWidth="1"/>
    <col min="7554" max="7554" width="18.75" customWidth="1"/>
    <col min="7555" max="7556" width="19" customWidth="1"/>
    <col min="7557" max="7557" width="19.08203125" customWidth="1"/>
    <col min="7558" max="7558" width="17.08203125" customWidth="1"/>
    <col min="7559" max="7560" width="7.75" hidden="1" customWidth="1"/>
    <col min="7561" max="7563" width="17.5" customWidth="1"/>
    <col min="7564" max="7564" width="10.58203125" customWidth="1"/>
    <col min="7565" max="7565" width="15.75" customWidth="1"/>
    <col min="7566" max="7566" width="30.08203125" customWidth="1"/>
    <col min="7567" max="7567" width="27.58203125" customWidth="1"/>
    <col min="7568" max="7568" width="21.08203125" customWidth="1"/>
    <col min="7569" max="7569" width="22.25" customWidth="1"/>
    <col min="7570" max="7570" width="18.75" customWidth="1"/>
    <col min="7571" max="7572" width="19" customWidth="1"/>
    <col min="7573" max="7573" width="19.08203125" customWidth="1"/>
    <col min="7574" max="7574" width="17.08203125" customWidth="1"/>
    <col min="7575" max="7576" width="7.75" hidden="1" customWidth="1"/>
    <col min="7577" max="7579" width="17.5" customWidth="1"/>
    <col min="7580" max="7580" width="10.58203125" customWidth="1"/>
    <col min="7581" max="7581" width="15.75" customWidth="1"/>
    <col min="7582" max="7582" width="30.08203125" customWidth="1"/>
    <col min="7583" max="7583" width="27.58203125" customWidth="1"/>
    <col min="7584" max="7584" width="21.08203125" customWidth="1"/>
    <col min="7585" max="7585" width="22.25" customWidth="1"/>
    <col min="7586" max="7586" width="18.75" customWidth="1"/>
    <col min="7587" max="7588" width="19" customWidth="1"/>
    <col min="7589" max="7589" width="19.08203125" customWidth="1"/>
    <col min="7590" max="7590" width="17.08203125" customWidth="1"/>
    <col min="7591" max="7592" width="7.75" hidden="1" customWidth="1"/>
    <col min="7593" max="7595" width="17.5" customWidth="1"/>
    <col min="7596" max="7596" width="10.58203125" customWidth="1"/>
    <col min="7597" max="7597" width="15.75" customWidth="1"/>
    <col min="7598" max="7598" width="30.08203125" customWidth="1"/>
    <col min="7599" max="7599" width="27.58203125" customWidth="1"/>
    <col min="7600" max="7600" width="21.08203125" customWidth="1"/>
    <col min="7601" max="7601" width="22.25" customWidth="1"/>
    <col min="7602" max="7602" width="18.75" customWidth="1"/>
    <col min="7603" max="7604" width="19" customWidth="1"/>
    <col min="7605" max="7605" width="19.08203125" customWidth="1"/>
    <col min="7606" max="7606" width="17.08203125" customWidth="1"/>
    <col min="7607" max="7608" width="7.75" hidden="1" customWidth="1"/>
    <col min="7609" max="7611" width="17.5" customWidth="1"/>
    <col min="7612" max="7612" width="10.58203125" customWidth="1"/>
    <col min="7613" max="7613" width="15.75" customWidth="1"/>
    <col min="7614" max="7614" width="30.08203125" customWidth="1"/>
    <col min="7615" max="7615" width="27.58203125" customWidth="1"/>
    <col min="7616" max="7616" width="21.08203125" customWidth="1"/>
    <col min="7617" max="7617" width="22.25" customWidth="1"/>
    <col min="7618" max="7618" width="18.75" customWidth="1"/>
    <col min="7619" max="7620" width="19" customWidth="1"/>
    <col min="7621" max="7621" width="19.08203125" customWidth="1"/>
    <col min="7622" max="7622" width="17.08203125" customWidth="1"/>
    <col min="7623" max="7624" width="7.75" hidden="1" customWidth="1"/>
    <col min="7625" max="7627" width="17.5" customWidth="1"/>
    <col min="7628" max="7628" width="10.58203125" customWidth="1"/>
    <col min="7629" max="7629" width="15.75" customWidth="1"/>
    <col min="7630" max="7630" width="30.08203125" customWidth="1"/>
    <col min="7631" max="7631" width="27.58203125" customWidth="1"/>
    <col min="7632" max="7632" width="21.08203125" customWidth="1"/>
    <col min="7633" max="7633" width="22.25" customWidth="1"/>
    <col min="7634" max="7634" width="18.75" customWidth="1"/>
    <col min="7635" max="7636" width="19" customWidth="1"/>
    <col min="7637" max="7637" width="19.08203125" customWidth="1"/>
    <col min="7638" max="7638" width="17.08203125" customWidth="1"/>
    <col min="7639" max="7640" width="7.75" hidden="1" customWidth="1"/>
    <col min="7641" max="7643" width="17.5" customWidth="1"/>
    <col min="7644" max="7644" width="10.58203125" customWidth="1"/>
    <col min="7645" max="7645" width="15.75" customWidth="1"/>
    <col min="7646" max="7646" width="30.08203125" customWidth="1"/>
    <col min="7647" max="7647" width="27.58203125" customWidth="1"/>
    <col min="7648" max="7648" width="21.08203125" customWidth="1"/>
    <col min="7649" max="7649" width="22.25" customWidth="1"/>
    <col min="7650" max="7650" width="18.75" customWidth="1"/>
    <col min="7651" max="7652" width="19" customWidth="1"/>
    <col min="7653" max="7653" width="19.08203125" customWidth="1"/>
    <col min="7654" max="7654" width="17.08203125" customWidth="1"/>
    <col min="7655" max="7656" width="7.75" hidden="1" customWidth="1"/>
    <col min="7657" max="7659" width="17.5" customWidth="1"/>
    <col min="7660" max="7660" width="10.58203125" customWidth="1"/>
    <col min="7661" max="7661" width="15.75" customWidth="1"/>
    <col min="7662" max="7662" width="30.08203125" customWidth="1"/>
    <col min="7663" max="7663" width="27.58203125" customWidth="1"/>
    <col min="7664" max="7664" width="21.08203125" customWidth="1"/>
    <col min="7665" max="7665" width="22.25" customWidth="1"/>
    <col min="7666" max="7666" width="18.75" customWidth="1"/>
    <col min="7667" max="7668" width="19" customWidth="1"/>
    <col min="7669" max="7669" width="19.08203125" customWidth="1"/>
    <col min="7670" max="7670" width="17.08203125" customWidth="1"/>
    <col min="7671" max="7672" width="7.75" hidden="1" customWidth="1"/>
    <col min="7673" max="7675" width="17.5" customWidth="1"/>
    <col min="7676" max="7676" width="10.58203125" customWidth="1"/>
    <col min="7677" max="7677" width="15.75" customWidth="1"/>
    <col min="7678" max="7678" width="30.08203125" customWidth="1"/>
    <col min="7679" max="7679" width="27.58203125" customWidth="1"/>
    <col min="7680" max="7680" width="21.08203125" customWidth="1"/>
    <col min="7681" max="7681" width="22.25" customWidth="1"/>
    <col min="7682" max="7682" width="18.75" customWidth="1"/>
    <col min="7683" max="7684" width="19" customWidth="1"/>
    <col min="7685" max="7685" width="19.08203125" customWidth="1"/>
    <col min="7686" max="7686" width="17.08203125" customWidth="1"/>
    <col min="7687" max="7688" width="7.75" hidden="1" customWidth="1"/>
    <col min="7689" max="7691" width="17.5" customWidth="1"/>
    <col min="7692" max="7692" width="10.58203125" customWidth="1"/>
    <col min="7693" max="7693" width="15.75" customWidth="1"/>
    <col min="7694" max="7694" width="30.08203125" customWidth="1"/>
    <col min="7695" max="7695" width="27.58203125" customWidth="1"/>
    <col min="7696" max="7696" width="21.08203125" customWidth="1"/>
    <col min="7697" max="7697" width="22.25" customWidth="1"/>
    <col min="7698" max="7698" width="18.75" customWidth="1"/>
    <col min="7699" max="7700" width="19" customWidth="1"/>
    <col min="7701" max="7701" width="19.08203125" customWidth="1"/>
    <col min="7702" max="7702" width="17.08203125" customWidth="1"/>
    <col min="7703" max="7704" width="7.75" hidden="1" customWidth="1"/>
    <col min="7705" max="7707" width="17.5" customWidth="1"/>
    <col min="7708" max="7708" width="10.58203125" customWidth="1"/>
    <col min="7709" max="7709" width="15.75" customWidth="1"/>
    <col min="7710" max="7710" width="30.08203125" customWidth="1"/>
    <col min="7711" max="7711" width="27.58203125" customWidth="1"/>
    <col min="7712" max="7712" width="21.08203125" customWidth="1"/>
    <col min="7713" max="7713" width="22.25" customWidth="1"/>
    <col min="7714" max="7714" width="18.75" customWidth="1"/>
    <col min="7715" max="7716" width="19" customWidth="1"/>
    <col min="7717" max="7717" width="19.08203125" customWidth="1"/>
    <col min="7718" max="7718" width="17.08203125" customWidth="1"/>
    <col min="7719" max="7720" width="7.75" hidden="1" customWidth="1"/>
    <col min="7721" max="7723" width="17.5" customWidth="1"/>
    <col min="7724" max="7724" width="10.58203125" customWidth="1"/>
    <col min="7725" max="7725" width="15.75" customWidth="1"/>
    <col min="7726" max="7726" width="30.08203125" customWidth="1"/>
    <col min="7727" max="7727" width="27.58203125" customWidth="1"/>
    <col min="7728" max="7728" width="21.08203125" customWidth="1"/>
    <col min="7729" max="7729" width="22.25" customWidth="1"/>
    <col min="7730" max="7730" width="18.75" customWidth="1"/>
    <col min="7731" max="7732" width="19" customWidth="1"/>
    <col min="7733" max="7733" width="19.08203125" customWidth="1"/>
    <col min="7734" max="7734" width="17.08203125" customWidth="1"/>
    <col min="7735" max="7736" width="7.75" hidden="1" customWidth="1"/>
    <col min="7737" max="7739" width="17.5" customWidth="1"/>
    <col min="7740" max="7740" width="10.58203125" customWidth="1"/>
    <col min="7741" max="7741" width="15.75" customWidth="1"/>
    <col min="7742" max="7742" width="30.08203125" customWidth="1"/>
    <col min="7743" max="7743" width="27.58203125" customWidth="1"/>
    <col min="7744" max="7744" width="21.08203125" customWidth="1"/>
    <col min="7745" max="7745" width="22.25" customWidth="1"/>
    <col min="7746" max="7746" width="18.75" customWidth="1"/>
    <col min="7747" max="7748" width="19" customWidth="1"/>
    <col min="7749" max="7749" width="19.08203125" customWidth="1"/>
    <col min="7750" max="7750" width="17.08203125" customWidth="1"/>
    <col min="7751" max="7752" width="7.75" hidden="1" customWidth="1"/>
    <col min="7753" max="7755" width="17.5" customWidth="1"/>
    <col min="7756" max="7756" width="10.58203125" customWidth="1"/>
    <col min="7757" max="7757" width="15.75" customWidth="1"/>
    <col min="7758" max="7758" width="30.08203125" customWidth="1"/>
    <col min="7759" max="7759" width="27.58203125" customWidth="1"/>
    <col min="7760" max="7760" width="21.08203125" customWidth="1"/>
    <col min="7761" max="7761" width="22.25" customWidth="1"/>
    <col min="7762" max="7762" width="18.75" customWidth="1"/>
    <col min="7763" max="7764" width="19" customWidth="1"/>
    <col min="7765" max="7765" width="19.08203125" customWidth="1"/>
    <col min="7766" max="7766" width="17.08203125" customWidth="1"/>
    <col min="7767" max="7768" width="7.75" hidden="1" customWidth="1"/>
    <col min="7769" max="7771" width="17.5" customWidth="1"/>
    <col min="7772" max="7772" width="10.58203125" customWidth="1"/>
    <col min="7773" max="7773" width="15.75" customWidth="1"/>
    <col min="7774" max="7774" width="30.08203125" customWidth="1"/>
    <col min="7775" max="7775" width="27.58203125" customWidth="1"/>
    <col min="7776" max="7776" width="21.08203125" customWidth="1"/>
    <col min="7777" max="7777" width="22.25" customWidth="1"/>
    <col min="7778" max="7778" width="18.75" customWidth="1"/>
    <col min="7779" max="7780" width="19" customWidth="1"/>
    <col min="7781" max="7781" width="19.08203125" customWidth="1"/>
    <col min="7782" max="7782" width="17.08203125" customWidth="1"/>
    <col min="7783" max="7784" width="7.75" hidden="1" customWidth="1"/>
    <col min="7785" max="7787" width="17.5" customWidth="1"/>
    <col min="7788" max="7788" width="10.58203125" customWidth="1"/>
    <col min="7789" max="7789" width="15.75" customWidth="1"/>
    <col min="7790" max="7790" width="30.08203125" customWidth="1"/>
    <col min="7791" max="7791" width="27.58203125" customWidth="1"/>
    <col min="7792" max="7792" width="21.08203125" customWidth="1"/>
    <col min="7793" max="7793" width="22.25" customWidth="1"/>
    <col min="7794" max="7794" width="18.75" customWidth="1"/>
    <col min="7795" max="7796" width="19" customWidth="1"/>
    <col min="7797" max="7797" width="19.08203125" customWidth="1"/>
    <col min="7798" max="7798" width="17.08203125" customWidth="1"/>
    <col min="7799" max="7800" width="7.75" hidden="1" customWidth="1"/>
    <col min="7801" max="7803" width="17.5" customWidth="1"/>
    <col min="7804" max="7804" width="10.58203125" customWidth="1"/>
    <col min="7805" max="7805" width="15.75" customWidth="1"/>
    <col min="7806" max="7806" width="30.08203125" customWidth="1"/>
    <col min="7807" max="7807" width="27.58203125" customWidth="1"/>
    <col min="7808" max="7808" width="21.08203125" customWidth="1"/>
    <col min="7809" max="7809" width="22.25" customWidth="1"/>
    <col min="7810" max="7810" width="18.75" customWidth="1"/>
    <col min="7811" max="7812" width="19" customWidth="1"/>
    <col min="7813" max="7813" width="19.08203125" customWidth="1"/>
    <col min="7814" max="7814" width="17.08203125" customWidth="1"/>
    <col min="7815" max="7816" width="7.75" hidden="1" customWidth="1"/>
    <col min="7817" max="7819" width="17.5" customWidth="1"/>
    <col min="7820" max="7820" width="10.58203125" customWidth="1"/>
    <col min="7821" max="7821" width="15.75" customWidth="1"/>
    <col min="7822" max="7822" width="30.08203125" customWidth="1"/>
    <col min="7823" max="7823" width="27.58203125" customWidth="1"/>
    <col min="7824" max="7824" width="21.08203125" customWidth="1"/>
    <col min="7825" max="7825" width="22.25" customWidth="1"/>
    <col min="7826" max="7826" width="18.75" customWidth="1"/>
    <col min="7827" max="7828" width="19" customWidth="1"/>
    <col min="7829" max="7829" width="19.08203125" customWidth="1"/>
    <col min="7830" max="7830" width="17.08203125" customWidth="1"/>
    <col min="7831" max="7832" width="7.75" hidden="1" customWidth="1"/>
    <col min="7833" max="7835" width="17.5" customWidth="1"/>
    <col min="7836" max="7836" width="10.58203125" customWidth="1"/>
    <col min="7837" max="7837" width="15.75" customWidth="1"/>
    <col min="7838" max="7838" width="30.08203125" customWidth="1"/>
    <col min="7839" max="7839" width="27.58203125" customWidth="1"/>
    <col min="7840" max="7840" width="21.08203125" customWidth="1"/>
    <col min="7841" max="7841" width="22.25" customWidth="1"/>
    <col min="7842" max="7842" width="18.75" customWidth="1"/>
    <col min="7843" max="7844" width="19" customWidth="1"/>
    <col min="7845" max="7845" width="19.08203125" customWidth="1"/>
    <col min="7846" max="7846" width="17.08203125" customWidth="1"/>
    <col min="7847" max="7848" width="7.75" hidden="1" customWidth="1"/>
    <col min="7849" max="7851" width="17.5" customWidth="1"/>
    <col min="7852" max="7852" width="10.58203125" customWidth="1"/>
    <col min="7853" max="7853" width="15.75" customWidth="1"/>
    <col min="7854" max="7854" width="30.08203125" customWidth="1"/>
    <col min="7855" max="7855" width="27.58203125" customWidth="1"/>
    <col min="7856" max="7856" width="21.08203125" customWidth="1"/>
    <col min="7857" max="7857" width="22.25" customWidth="1"/>
    <col min="7858" max="7858" width="18.75" customWidth="1"/>
    <col min="7859" max="7860" width="19" customWidth="1"/>
    <col min="7861" max="7861" width="19.08203125" customWidth="1"/>
    <col min="7862" max="7862" width="17.08203125" customWidth="1"/>
    <col min="7863" max="7864" width="7.75" hidden="1" customWidth="1"/>
    <col min="7865" max="7867" width="17.5" customWidth="1"/>
    <col min="7868" max="7868" width="10.58203125" customWidth="1"/>
    <col min="7869" max="7869" width="15.75" customWidth="1"/>
    <col min="7870" max="7870" width="30.08203125" customWidth="1"/>
    <col min="7871" max="7871" width="27.58203125" customWidth="1"/>
    <col min="7872" max="7872" width="21.08203125" customWidth="1"/>
    <col min="7873" max="7873" width="22.25" customWidth="1"/>
    <col min="7874" max="7874" width="18.75" customWidth="1"/>
    <col min="7875" max="7876" width="19" customWidth="1"/>
    <col min="7877" max="7877" width="19.08203125" customWidth="1"/>
    <col min="7878" max="7878" width="17.08203125" customWidth="1"/>
    <col min="7879" max="7880" width="7.75" hidden="1" customWidth="1"/>
    <col min="7881" max="7883" width="17.5" customWidth="1"/>
    <col min="7884" max="7884" width="10.58203125" customWidth="1"/>
    <col min="7885" max="7885" width="15.75" customWidth="1"/>
    <col min="7886" max="7886" width="30.08203125" customWidth="1"/>
    <col min="7887" max="7887" width="27.58203125" customWidth="1"/>
    <col min="7888" max="7888" width="21.08203125" customWidth="1"/>
    <col min="7889" max="7889" width="22.25" customWidth="1"/>
    <col min="7890" max="7890" width="18.75" customWidth="1"/>
    <col min="7891" max="7892" width="19" customWidth="1"/>
    <col min="7893" max="7893" width="19.08203125" customWidth="1"/>
    <col min="7894" max="7894" width="17.08203125" customWidth="1"/>
    <col min="7895" max="7896" width="7.75" hidden="1" customWidth="1"/>
    <col min="7897" max="7899" width="17.5" customWidth="1"/>
    <col min="7900" max="7900" width="10.58203125" customWidth="1"/>
    <col min="7901" max="7901" width="15.75" customWidth="1"/>
    <col min="7902" max="7902" width="30.08203125" customWidth="1"/>
    <col min="7903" max="7903" width="27.58203125" customWidth="1"/>
    <col min="7904" max="7904" width="21.08203125" customWidth="1"/>
    <col min="7905" max="7905" width="22.25" customWidth="1"/>
    <col min="7906" max="7906" width="18.75" customWidth="1"/>
    <col min="7907" max="7908" width="19" customWidth="1"/>
    <col min="7909" max="7909" width="19.08203125" customWidth="1"/>
    <col min="7910" max="7910" width="17.08203125" customWidth="1"/>
    <col min="7911" max="7912" width="7.75" hidden="1" customWidth="1"/>
    <col min="7913" max="7915" width="17.5" customWidth="1"/>
    <col min="7916" max="7916" width="10.58203125" customWidth="1"/>
    <col min="7917" max="7917" width="15.75" customWidth="1"/>
    <col min="7918" max="7918" width="30.08203125" customWidth="1"/>
    <col min="7919" max="7919" width="27.58203125" customWidth="1"/>
    <col min="7920" max="7920" width="21.08203125" customWidth="1"/>
    <col min="7921" max="7921" width="22.25" customWidth="1"/>
    <col min="7922" max="7922" width="18.75" customWidth="1"/>
    <col min="7923" max="7924" width="19" customWidth="1"/>
    <col min="7925" max="7925" width="19.08203125" customWidth="1"/>
    <col min="7926" max="7926" width="17.08203125" customWidth="1"/>
    <col min="7927" max="7928" width="7.75" hidden="1" customWidth="1"/>
    <col min="7929" max="7931" width="17.5" customWidth="1"/>
    <col min="7932" max="7932" width="10.58203125" customWidth="1"/>
    <col min="7933" max="7933" width="15.75" customWidth="1"/>
    <col min="7934" max="7934" width="30.08203125" customWidth="1"/>
    <col min="7935" max="7935" width="27.58203125" customWidth="1"/>
    <col min="7936" max="7936" width="21.08203125" customWidth="1"/>
    <col min="7937" max="7937" width="22.25" customWidth="1"/>
    <col min="7938" max="7938" width="18.75" customWidth="1"/>
    <col min="7939" max="7940" width="19" customWidth="1"/>
    <col min="7941" max="7941" width="19.08203125" customWidth="1"/>
    <col min="7942" max="7942" width="17.08203125" customWidth="1"/>
    <col min="7943" max="7944" width="7.75" hidden="1" customWidth="1"/>
    <col min="7945" max="7947" width="17.5" customWidth="1"/>
    <col min="7948" max="7948" width="10.58203125" customWidth="1"/>
    <col min="7949" max="7949" width="15.75" customWidth="1"/>
    <col min="7950" max="7950" width="30.08203125" customWidth="1"/>
    <col min="7951" max="7951" width="27.58203125" customWidth="1"/>
    <col min="7952" max="7952" width="21.08203125" customWidth="1"/>
    <col min="7953" max="7953" width="22.25" customWidth="1"/>
    <col min="7954" max="7954" width="18.75" customWidth="1"/>
    <col min="7955" max="7956" width="19" customWidth="1"/>
    <col min="7957" max="7957" width="19.08203125" customWidth="1"/>
    <col min="7958" max="7958" width="17.08203125" customWidth="1"/>
    <col min="7959" max="7960" width="7.75" hidden="1" customWidth="1"/>
    <col min="7961" max="7963" width="17.5" customWidth="1"/>
    <col min="7964" max="7964" width="10.58203125" customWidth="1"/>
    <col min="7965" max="7965" width="15.75" customWidth="1"/>
    <col min="7966" max="7966" width="30.08203125" customWidth="1"/>
    <col min="7967" max="7967" width="27.58203125" customWidth="1"/>
    <col min="7968" max="7968" width="21.08203125" customWidth="1"/>
    <col min="7969" max="7969" width="22.25" customWidth="1"/>
    <col min="7970" max="7970" width="18.75" customWidth="1"/>
    <col min="7971" max="7972" width="19" customWidth="1"/>
    <col min="7973" max="7973" width="19.08203125" customWidth="1"/>
    <col min="7974" max="7974" width="17.08203125" customWidth="1"/>
    <col min="7975" max="7976" width="7.75" hidden="1" customWidth="1"/>
    <col min="7977" max="7979" width="17.5" customWidth="1"/>
    <col min="7980" max="7980" width="10.58203125" customWidth="1"/>
    <col min="7981" max="7981" width="15.75" customWidth="1"/>
    <col min="7982" max="7982" width="30.08203125" customWidth="1"/>
    <col min="7983" max="7983" width="27.58203125" customWidth="1"/>
    <col min="7984" max="7984" width="21.08203125" customWidth="1"/>
    <col min="7985" max="7985" width="22.25" customWidth="1"/>
    <col min="7986" max="7986" width="18.75" customWidth="1"/>
    <col min="7987" max="7988" width="19" customWidth="1"/>
    <col min="7989" max="7989" width="19.08203125" customWidth="1"/>
    <col min="7990" max="7990" width="17.08203125" customWidth="1"/>
    <col min="7991" max="7992" width="7.75" hidden="1" customWidth="1"/>
    <col min="7993" max="7995" width="17.5" customWidth="1"/>
    <col min="7996" max="7996" width="10.58203125" customWidth="1"/>
    <col min="7997" max="7997" width="15.75" customWidth="1"/>
    <col min="7998" max="7998" width="30.08203125" customWidth="1"/>
    <col min="7999" max="7999" width="27.58203125" customWidth="1"/>
    <col min="8000" max="8000" width="21.08203125" customWidth="1"/>
    <col min="8001" max="8001" width="22.25" customWidth="1"/>
    <col min="8002" max="8002" width="18.75" customWidth="1"/>
    <col min="8003" max="8004" width="19" customWidth="1"/>
    <col min="8005" max="8005" width="19.08203125" customWidth="1"/>
    <col min="8006" max="8006" width="17.08203125" customWidth="1"/>
    <col min="8007" max="8008" width="7.75" hidden="1" customWidth="1"/>
    <col min="8009" max="8011" width="17.5" customWidth="1"/>
    <col min="8012" max="8012" width="10.58203125" customWidth="1"/>
    <col min="8013" max="8013" width="15.75" customWidth="1"/>
    <col min="8014" max="8014" width="30.08203125" customWidth="1"/>
    <col min="8015" max="8015" width="27.58203125" customWidth="1"/>
    <col min="8016" max="8016" width="21.08203125" customWidth="1"/>
    <col min="8017" max="8017" width="22.25" customWidth="1"/>
    <col min="8018" max="8018" width="18.75" customWidth="1"/>
    <col min="8019" max="8020" width="19" customWidth="1"/>
    <col min="8021" max="8021" width="19.08203125" customWidth="1"/>
    <col min="8022" max="8022" width="17.08203125" customWidth="1"/>
    <col min="8023" max="8024" width="7.75" hidden="1" customWidth="1"/>
    <col min="8025" max="8027" width="17.5" customWidth="1"/>
    <col min="8028" max="8028" width="10.58203125" customWidth="1"/>
    <col min="8029" max="8029" width="15.75" customWidth="1"/>
    <col min="8030" max="8030" width="30.08203125" customWidth="1"/>
    <col min="8031" max="8031" width="27.58203125" customWidth="1"/>
    <col min="8032" max="8032" width="21.08203125" customWidth="1"/>
    <col min="8033" max="8033" width="22.25" customWidth="1"/>
    <col min="8034" max="8034" width="18.75" customWidth="1"/>
    <col min="8035" max="8036" width="19" customWidth="1"/>
    <col min="8037" max="8037" width="19.08203125" customWidth="1"/>
    <col min="8038" max="8038" width="17.08203125" customWidth="1"/>
    <col min="8039" max="8040" width="7.75" hidden="1" customWidth="1"/>
    <col min="8041" max="8043" width="17.5" customWidth="1"/>
    <col min="8044" max="8044" width="10.58203125" customWidth="1"/>
    <col min="8045" max="8045" width="15.75" customWidth="1"/>
    <col min="8046" max="8046" width="30.08203125" customWidth="1"/>
    <col min="8047" max="8047" width="27.58203125" customWidth="1"/>
    <col min="8048" max="8048" width="21.08203125" customWidth="1"/>
    <col min="8049" max="8049" width="22.25" customWidth="1"/>
    <col min="8050" max="8050" width="18.75" customWidth="1"/>
    <col min="8051" max="8052" width="19" customWidth="1"/>
    <col min="8053" max="8053" width="19.08203125" customWidth="1"/>
    <col min="8054" max="8054" width="17.08203125" customWidth="1"/>
    <col min="8055" max="8056" width="7.75" hidden="1" customWidth="1"/>
    <col min="8057" max="8059" width="17.5" customWidth="1"/>
    <col min="8060" max="8060" width="10.58203125" customWidth="1"/>
    <col min="8061" max="8061" width="15.75" customWidth="1"/>
    <col min="8062" max="8062" width="30.08203125" customWidth="1"/>
    <col min="8063" max="8063" width="27.58203125" customWidth="1"/>
    <col min="8064" max="8064" width="21.08203125" customWidth="1"/>
    <col min="8065" max="8065" width="22.25" customWidth="1"/>
    <col min="8066" max="8066" width="18.75" customWidth="1"/>
    <col min="8067" max="8068" width="19" customWidth="1"/>
    <col min="8069" max="8069" width="19.08203125" customWidth="1"/>
    <col min="8070" max="8070" width="17.08203125" customWidth="1"/>
    <col min="8071" max="8072" width="7.75" hidden="1" customWidth="1"/>
    <col min="8073" max="8075" width="17.5" customWidth="1"/>
    <col min="8076" max="8076" width="10.58203125" customWidth="1"/>
    <col min="8077" max="8077" width="15.75" customWidth="1"/>
    <col min="8078" max="8078" width="30.08203125" customWidth="1"/>
    <col min="8079" max="8079" width="27.58203125" customWidth="1"/>
    <col min="8080" max="8080" width="21.08203125" customWidth="1"/>
    <col min="8081" max="8081" width="22.25" customWidth="1"/>
    <col min="8082" max="8082" width="18.75" customWidth="1"/>
    <col min="8083" max="8084" width="19" customWidth="1"/>
    <col min="8085" max="8085" width="19.08203125" customWidth="1"/>
    <col min="8086" max="8086" width="17.08203125" customWidth="1"/>
    <col min="8087" max="8088" width="7.75" hidden="1" customWidth="1"/>
    <col min="8089" max="8091" width="17.5" customWidth="1"/>
    <col min="8092" max="8092" width="10.58203125" customWidth="1"/>
    <col min="8093" max="8093" width="15.75" customWidth="1"/>
    <col min="8094" max="8094" width="30.08203125" customWidth="1"/>
    <col min="8095" max="8095" width="27.58203125" customWidth="1"/>
    <col min="8096" max="8096" width="21.08203125" customWidth="1"/>
    <col min="8097" max="8097" width="22.25" customWidth="1"/>
    <col min="8098" max="8098" width="18.75" customWidth="1"/>
    <col min="8099" max="8100" width="19" customWidth="1"/>
    <col min="8101" max="8101" width="19.08203125" customWidth="1"/>
    <col min="8102" max="8102" width="17.08203125" customWidth="1"/>
    <col min="8103" max="8104" width="7.75" hidden="1" customWidth="1"/>
    <col min="8105" max="8107" width="17.5" customWidth="1"/>
    <col min="8108" max="8108" width="10.58203125" customWidth="1"/>
    <col min="8109" max="8109" width="15.75" customWidth="1"/>
    <col min="8110" max="8110" width="30.08203125" customWidth="1"/>
    <col min="8111" max="8111" width="27.58203125" customWidth="1"/>
    <col min="8112" max="8112" width="21.08203125" customWidth="1"/>
    <col min="8113" max="8113" width="22.25" customWidth="1"/>
    <col min="8114" max="8114" width="18.75" customWidth="1"/>
    <col min="8115" max="8116" width="19" customWidth="1"/>
    <col min="8117" max="8117" width="19.08203125" customWidth="1"/>
    <col min="8118" max="8118" width="17.08203125" customWidth="1"/>
    <col min="8119" max="8120" width="7.75" hidden="1" customWidth="1"/>
    <col min="8121" max="8123" width="17.5" customWidth="1"/>
    <col min="8124" max="8124" width="10.58203125" customWidth="1"/>
    <col min="8125" max="8125" width="15.75" customWidth="1"/>
    <col min="8126" max="8126" width="30.08203125" customWidth="1"/>
    <col min="8127" max="8127" width="27.58203125" customWidth="1"/>
    <col min="8128" max="8128" width="21.08203125" customWidth="1"/>
    <col min="8129" max="8129" width="22.25" customWidth="1"/>
    <col min="8130" max="8130" width="18.75" customWidth="1"/>
    <col min="8131" max="8132" width="19" customWidth="1"/>
    <col min="8133" max="8133" width="19.08203125" customWidth="1"/>
    <col min="8134" max="8134" width="17.08203125" customWidth="1"/>
    <col min="8135" max="8136" width="7.75" hidden="1" customWidth="1"/>
    <col min="8137" max="8139" width="17.5" customWidth="1"/>
    <col min="8140" max="8140" width="10.58203125" customWidth="1"/>
    <col min="8141" max="8141" width="15.75" customWidth="1"/>
    <col min="8142" max="8142" width="30.08203125" customWidth="1"/>
    <col min="8143" max="8143" width="27.58203125" customWidth="1"/>
    <col min="8144" max="8144" width="21.08203125" customWidth="1"/>
    <col min="8145" max="8145" width="22.25" customWidth="1"/>
    <col min="8146" max="8146" width="18.75" customWidth="1"/>
    <col min="8147" max="8148" width="19" customWidth="1"/>
    <col min="8149" max="8149" width="19.08203125" customWidth="1"/>
    <col min="8150" max="8150" width="17.08203125" customWidth="1"/>
    <col min="8151" max="8152" width="7.75" hidden="1" customWidth="1"/>
    <col min="8153" max="8155" width="17.5" customWidth="1"/>
    <col min="8156" max="8156" width="10.58203125" customWidth="1"/>
    <col min="8157" max="8157" width="15.75" customWidth="1"/>
    <col min="8158" max="8158" width="30.08203125" customWidth="1"/>
    <col min="8159" max="8159" width="27.58203125" customWidth="1"/>
    <col min="8160" max="8160" width="21.08203125" customWidth="1"/>
    <col min="8161" max="8161" width="22.25" customWidth="1"/>
    <col min="8162" max="8162" width="18.75" customWidth="1"/>
    <col min="8163" max="8164" width="19" customWidth="1"/>
    <col min="8165" max="8165" width="19.08203125" customWidth="1"/>
    <col min="8166" max="8166" width="17.08203125" customWidth="1"/>
    <col min="8167" max="8168" width="7.75" hidden="1" customWidth="1"/>
    <col min="8169" max="8171" width="17.5" customWidth="1"/>
    <col min="8172" max="8172" width="10.58203125" customWidth="1"/>
    <col min="8173" max="8173" width="15.75" customWidth="1"/>
    <col min="8174" max="8174" width="30.08203125" customWidth="1"/>
    <col min="8175" max="8175" width="27.58203125" customWidth="1"/>
    <col min="8176" max="8176" width="21.08203125" customWidth="1"/>
    <col min="8177" max="8177" width="22.25" customWidth="1"/>
    <col min="8178" max="8178" width="18.75" customWidth="1"/>
    <col min="8179" max="8180" width="19" customWidth="1"/>
    <col min="8181" max="8181" width="19.08203125" customWidth="1"/>
    <col min="8182" max="8182" width="17.08203125" customWidth="1"/>
    <col min="8183" max="8184" width="7.75" hidden="1" customWidth="1"/>
    <col min="8185" max="8187" width="17.5" customWidth="1"/>
    <col min="8188" max="8188" width="10.58203125" customWidth="1"/>
    <col min="8189" max="8189" width="15.75" customWidth="1"/>
    <col min="8190" max="8190" width="30.08203125" customWidth="1"/>
    <col min="8191" max="8191" width="27.58203125" customWidth="1"/>
    <col min="8192" max="8192" width="21.08203125" customWidth="1"/>
    <col min="8193" max="8193" width="22.25" customWidth="1"/>
    <col min="8194" max="8194" width="18.75" customWidth="1"/>
    <col min="8195" max="8196" width="19" customWidth="1"/>
    <col min="8197" max="8197" width="19.08203125" customWidth="1"/>
    <col min="8198" max="8198" width="17.08203125" customWidth="1"/>
    <col min="8199" max="8200" width="7.75" hidden="1" customWidth="1"/>
    <col min="8201" max="8203" width="17.5" customWidth="1"/>
    <col min="8204" max="8204" width="10.58203125" customWidth="1"/>
    <col min="8205" max="8205" width="15.75" customWidth="1"/>
    <col min="8206" max="8206" width="30.08203125" customWidth="1"/>
    <col min="8207" max="8207" width="27.58203125" customWidth="1"/>
    <col min="8208" max="8208" width="21.08203125" customWidth="1"/>
    <col min="8209" max="8209" width="22.25" customWidth="1"/>
    <col min="8210" max="8210" width="18.75" customWidth="1"/>
    <col min="8211" max="8212" width="19" customWidth="1"/>
    <col min="8213" max="8213" width="19.08203125" customWidth="1"/>
    <col min="8214" max="8214" width="17.08203125" customWidth="1"/>
    <col min="8215" max="8216" width="7.75" hidden="1" customWidth="1"/>
    <col min="8217" max="8219" width="17.5" customWidth="1"/>
    <col min="8220" max="8220" width="10.58203125" customWidth="1"/>
    <col min="8221" max="8221" width="15.75" customWidth="1"/>
    <col min="8222" max="8222" width="30.08203125" customWidth="1"/>
    <col min="8223" max="8223" width="27.58203125" customWidth="1"/>
    <col min="8224" max="8224" width="21.08203125" customWidth="1"/>
    <col min="8225" max="8225" width="22.25" customWidth="1"/>
    <col min="8226" max="8226" width="18.75" customWidth="1"/>
    <col min="8227" max="8228" width="19" customWidth="1"/>
    <col min="8229" max="8229" width="19.08203125" customWidth="1"/>
    <col min="8230" max="8230" width="17.08203125" customWidth="1"/>
    <col min="8231" max="8232" width="7.75" hidden="1" customWidth="1"/>
    <col min="8233" max="8235" width="17.5" customWidth="1"/>
    <col min="8236" max="8236" width="10.58203125" customWidth="1"/>
    <col min="8237" max="8237" width="15.75" customWidth="1"/>
    <col min="8238" max="8238" width="30.08203125" customWidth="1"/>
    <col min="8239" max="8239" width="27.58203125" customWidth="1"/>
    <col min="8240" max="8240" width="21.08203125" customWidth="1"/>
    <col min="8241" max="8241" width="22.25" customWidth="1"/>
    <col min="8242" max="8242" width="18.75" customWidth="1"/>
    <col min="8243" max="8244" width="19" customWidth="1"/>
    <col min="8245" max="8245" width="19.08203125" customWidth="1"/>
    <col min="8246" max="8246" width="17.08203125" customWidth="1"/>
    <col min="8247" max="8248" width="7.75" hidden="1" customWidth="1"/>
    <col min="8249" max="8251" width="17.5" customWidth="1"/>
    <col min="8252" max="8252" width="10.58203125" customWidth="1"/>
    <col min="8253" max="8253" width="15.75" customWidth="1"/>
    <col min="8254" max="8254" width="30.08203125" customWidth="1"/>
    <col min="8255" max="8255" width="27.58203125" customWidth="1"/>
    <col min="8256" max="8256" width="21.08203125" customWidth="1"/>
    <col min="8257" max="8257" width="22.25" customWidth="1"/>
    <col min="8258" max="8258" width="18.75" customWidth="1"/>
    <col min="8259" max="8260" width="19" customWidth="1"/>
    <col min="8261" max="8261" width="19.08203125" customWidth="1"/>
    <col min="8262" max="8262" width="17.08203125" customWidth="1"/>
    <col min="8263" max="8264" width="7.75" hidden="1" customWidth="1"/>
    <col min="8265" max="8267" width="17.5" customWidth="1"/>
    <col min="8268" max="8268" width="10.58203125" customWidth="1"/>
    <col min="8269" max="8269" width="15.75" customWidth="1"/>
    <col min="8270" max="8270" width="30.08203125" customWidth="1"/>
    <col min="8271" max="8271" width="27.58203125" customWidth="1"/>
    <col min="8272" max="8272" width="21.08203125" customWidth="1"/>
    <col min="8273" max="8273" width="22.25" customWidth="1"/>
    <col min="8274" max="8274" width="18.75" customWidth="1"/>
    <col min="8275" max="8276" width="19" customWidth="1"/>
    <col min="8277" max="8277" width="19.08203125" customWidth="1"/>
    <col min="8278" max="8278" width="17.08203125" customWidth="1"/>
    <col min="8279" max="8280" width="7.75" hidden="1" customWidth="1"/>
    <col min="8281" max="8283" width="17.5" customWidth="1"/>
    <col min="8284" max="8284" width="10.58203125" customWidth="1"/>
    <col min="8285" max="8285" width="15.75" customWidth="1"/>
    <col min="8286" max="8286" width="30.08203125" customWidth="1"/>
    <col min="8287" max="8287" width="27.58203125" customWidth="1"/>
    <col min="8288" max="8288" width="21.08203125" customWidth="1"/>
    <col min="8289" max="8289" width="22.25" customWidth="1"/>
    <col min="8290" max="8290" width="18.75" customWidth="1"/>
    <col min="8291" max="8292" width="19" customWidth="1"/>
    <col min="8293" max="8293" width="19.08203125" customWidth="1"/>
    <col min="8294" max="8294" width="17.08203125" customWidth="1"/>
    <col min="8295" max="8296" width="7.75" hidden="1" customWidth="1"/>
    <col min="8297" max="8299" width="17.5" customWidth="1"/>
    <col min="8300" max="8300" width="10.58203125" customWidth="1"/>
    <col min="8301" max="8301" width="15.75" customWidth="1"/>
    <col min="8302" max="8302" width="30.08203125" customWidth="1"/>
    <col min="8303" max="8303" width="27.58203125" customWidth="1"/>
    <col min="8304" max="8304" width="21.08203125" customWidth="1"/>
    <col min="8305" max="8305" width="22.25" customWidth="1"/>
    <col min="8306" max="8306" width="18.75" customWidth="1"/>
    <col min="8307" max="8308" width="19" customWidth="1"/>
    <col min="8309" max="8309" width="19.08203125" customWidth="1"/>
    <col min="8310" max="8310" width="17.08203125" customWidth="1"/>
    <col min="8311" max="8312" width="7.75" hidden="1" customWidth="1"/>
    <col min="8313" max="8315" width="17.5" customWidth="1"/>
    <col min="8316" max="8316" width="10.58203125" customWidth="1"/>
    <col min="8317" max="8317" width="15.75" customWidth="1"/>
    <col min="8318" max="8318" width="30.08203125" customWidth="1"/>
    <col min="8319" max="8319" width="27.58203125" customWidth="1"/>
    <col min="8320" max="8320" width="21.08203125" customWidth="1"/>
    <col min="8321" max="8321" width="22.25" customWidth="1"/>
    <col min="8322" max="8322" width="18.75" customWidth="1"/>
    <col min="8323" max="8324" width="19" customWidth="1"/>
    <col min="8325" max="8325" width="19.08203125" customWidth="1"/>
    <col min="8326" max="8326" width="17.08203125" customWidth="1"/>
    <col min="8327" max="8328" width="7.75" hidden="1" customWidth="1"/>
    <col min="8329" max="8331" width="17.5" customWidth="1"/>
    <col min="8332" max="8332" width="10.58203125" customWidth="1"/>
    <col min="8333" max="8333" width="15.75" customWidth="1"/>
    <col min="8334" max="8334" width="30.08203125" customWidth="1"/>
    <col min="8335" max="8335" width="27.58203125" customWidth="1"/>
    <col min="8336" max="8336" width="21.08203125" customWidth="1"/>
    <col min="8337" max="8337" width="22.25" customWidth="1"/>
    <col min="8338" max="8338" width="18.75" customWidth="1"/>
    <col min="8339" max="8340" width="19" customWidth="1"/>
    <col min="8341" max="8341" width="19.08203125" customWidth="1"/>
    <col min="8342" max="8342" width="17.08203125" customWidth="1"/>
    <col min="8343" max="8344" width="7.75" hidden="1" customWidth="1"/>
    <col min="8345" max="8347" width="17.5" customWidth="1"/>
    <col min="8348" max="8348" width="10.58203125" customWidth="1"/>
    <col min="8349" max="8349" width="15.75" customWidth="1"/>
    <col min="8350" max="8350" width="30.08203125" customWidth="1"/>
    <col min="8351" max="8351" width="27.58203125" customWidth="1"/>
    <col min="8352" max="8352" width="21.08203125" customWidth="1"/>
    <col min="8353" max="8353" width="22.25" customWidth="1"/>
    <col min="8354" max="8354" width="18.75" customWidth="1"/>
    <col min="8355" max="8356" width="19" customWidth="1"/>
    <col min="8357" max="8357" width="19.08203125" customWidth="1"/>
    <col min="8358" max="8358" width="17.08203125" customWidth="1"/>
    <col min="8359" max="8360" width="7.75" hidden="1" customWidth="1"/>
    <col min="8361" max="8363" width="17.5" customWidth="1"/>
    <col min="8364" max="8364" width="10.58203125" customWidth="1"/>
    <col min="8365" max="8365" width="15.75" customWidth="1"/>
    <col min="8366" max="8366" width="30.08203125" customWidth="1"/>
    <col min="8367" max="8367" width="27.58203125" customWidth="1"/>
    <col min="8368" max="8368" width="21.08203125" customWidth="1"/>
    <col min="8369" max="8369" width="22.25" customWidth="1"/>
    <col min="8370" max="8370" width="18.75" customWidth="1"/>
    <col min="8371" max="8372" width="19" customWidth="1"/>
    <col min="8373" max="8373" width="19.08203125" customWidth="1"/>
    <col min="8374" max="8374" width="17.08203125" customWidth="1"/>
    <col min="8375" max="8376" width="7.75" hidden="1" customWidth="1"/>
    <col min="8377" max="8379" width="17.5" customWidth="1"/>
    <col min="8380" max="8380" width="10.58203125" customWidth="1"/>
    <col min="8381" max="8381" width="15.75" customWidth="1"/>
    <col min="8382" max="8382" width="30.08203125" customWidth="1"/>
    <col min="8383" max="8383" width="27.58203125" customWidth="1"/>
    <col min="8384" max="8384" width="21.08203125" customWidth="1"/>
    <col min="8385" max="8385" width="22.25" customWidth="1"/>
    <col min="8386" max="8386" width="18.75" customWidth="1"/>
    <col min="8387" max="8388" width="19" customWidth="1"/>
    <col min="8389" max="8389" width="19.08203125" customWidth="1"/>
    <col min="8390" max="8390" width="17.08203125" customWidth="1"/>
    <col min="8391" max="8392" width="7.75" hidden="1" customWidth="1"/>
    <col min="8393" max="8395" width="17.5" customWidth="1"/>
    <col min="8396" max="8396" width="10.58203125" customWidth="1"/>
    <col min="8397" max="8397" width="15.75" customWidth="1"/>
    <col min="8398" max="8398" width="30.08203125" customWidth="1"/>
    <col min="8399" max="8399" width="27.58203125" customWidth="1"/>
    <col min="8400" max="8400" width="21.08203125" customWidth="1"/>
    <col min="8401" max="8401" width="22.25" customWidth="1"/>
    <col min="8402" max="8402" width="18.75" customWidth="1"/>
    <col min="8403" max="8404" width="19" customWidth="1"/>
    <col min="8405" max="8405" width="19.08203125" customWidth="1"/>
    <col min="8406" max="8406" width="17.08203125" customWidth="1"/>
    <col min="8407" max="8408" width="7.75" hidden="1" customWidth="1"/>
    <col min="8409" max="8411" width="17.5" customWidth="1"/>
    <col min="8412" max="8412" width="10.58203125" customWidth="1"/>
    <col min="8413" max="8413" width="15.75" customWidth="1"/>
    <col min="8414" max="8414" width="30.08203125" customWidth="1"/>
    <col min="8415" max="8415" width="27.58203125" customWidth="1"/>
    <col min="8416" max="8416" width="21.08203125" customWidth="1"/>
    <col min="8417" max="8417" width="22.25" customWidth="1"/>
    <col min="8418" max="8418" width="18.75" customWidth="1"/>
    <col min="8419" max="8420" width="19" customWidth="1"/>
    <col min="8421" max="8421" width="19.08203125" customWidth="1"/>
    <col min="8422" max="8422" width="17.08203125" customWidth="1"/>
    <col min="8423" max="8424" width="7.75" hidden="1" customWidth="1"/>
    <col min="8425" max="8427" width="17.5" customWidth="1"/>
    <col min="8428" max="8428" width="10.58203125" customWidth="1"/>
    <col min="8429" max="8429" width="15.75" customWidth="1"/>
    <col min="8430" max="8430" width="30.08203125" customWidth="1"/>
    <col min="8431" max="8431" width="27.58203125" customWidth="1"/>
    <col min="8432" max="8432" width="21.08203125" customWidth="1"/>
    <col min="8433" max="8433" width="22.25" customWidth="1"/>
    <col min="8434" max="8434" width="18.75" customWidth="1"/>
    <col min="8435" max="8436" width="19" customWidth="1"/>
    <col min="8437" max="8437" width="19.08203125" customWidth="1"/>
    <col min="8438" max="8438" width="17.08203125" customWidth="1"/>
    <col min="8439" max="8440" width="7.75" hidden="1" customWidth="1"/>
    <col min="8441" max="8443" width="17.5" customWidth="1"/>
    <col min="8444" max="8444" width="10.58203125" customWidth="1"/>
    <col min="8445" max="8445" width="15.75" customWidth="1"/>
    <col min="8446" max="8446" width="30.08203125" customWidth="1"/>
    <col min="8447" max="8447" width="27.58203125" customWidth="1"/>
    <col min="8448" max="8448" width="21.08203125" customWidth="1"/>
    <col min="8449" max="8449" width="22.25" customWidth="1"/>
    <col min="8450" max="8450" width="18.75" customWidth="1"/>
    <col min="8451" max="8452" width="19" customWidth="1"/>
    <col min="8453" max="8453" width="19.08203125" customWidth="1"/>
    <col min="8454" max="8454" width="17.08203125" customWidth="1"/>
    <col min="8455" max="8456" width="7.75" hidden="1" customWidth="1"/>
    <col min="8457" max="8459" width="17.5" customWidth="1"/>
    <col min="8460" max="8460" width="10.58203125" customWidth="1"/>
    <col min="8461" max="8461" width="15.75" customWidth="1"/>
    <col min="8462" max="8462" width="30.08203125" customWidth="1"/>
    <col min="8463" max="8463" width="27.58203125" customWidth="1"/>
    <col min="8464" max="8464" width="21.08203125" customWidth="1"/>
    <col min="8465" max="8465" width="22.25" customWidth="1"/>
    <col min="8466" max="8466" width="18.75" customWidth="1"/>
    <col min="8467" max="8468" width="19" customWidth="1"/>
    <col min="8469" max="8469" width="19.08203125" customWidth="1"/>
    <col min="8470" max="8470" width="17.08203125" customWidth="1"/>
    <col min="8471" max="8472" width="7.75" hidden="1" customWidth="1"/>
    <col min="8473" max="8475" width="17.5" customWidth="1"/>
    <col min="8476" max="8476" width="10.58203125" customWidth="1"/>
    <col min="8477" max="8477" width="15.75" customWidth="1"/>
    <col min="8478" max="8478" width="30.08203125" customWidth="1"/>
    <col min="8479" max="8479" width="27.58203125" customWidth="1"/>
    <col min="8480" max="8480" width="21.08203125" customWidth="1"/>
    <col min="8481" max="8481" width="22.25" customWidth="1"/>
    <col min="8482" max="8482" width="18.75" customWidth="1"/>
    <col min="8483" max="8484" width="19" customWidth="1"/>
    <col min="8485" max="8485" width="19.08203125" customWidth="1"/>
    <col min="8486" max="8486" width="17.08203125" customWidth="1"/>
    <col min="8487" max="8488" width="7.75" hidden="1" customWidth="1"/>
    <col min="8489" max="8491" width="17.5" customWidth="1"/>
    <col min="8492" max="8492" width="10.58203125" customWidth="1"/>
    <col min="8493" max="8493" width="15.75" customWidth="1"/>
    <col min="8494" max="8494" width="30.08203125" customWidth="1"/>
    <col min="8495" max="8495" width="27.58203125" customWidth="1"/>
    <col min="8496" max="8496" width="21.08203125" customWidth="1"/>
    <col min="8497" max="8497" width="22.25" customWidth="1"/>
    <col min="8498" max="8498" width="18.75" customWidth="1"/>
    <col min="8499" max="8500" width="19" customWidth="1"/>
    <col min="8501" max="8501" width="19.08203125" customWidth="1"/>
    <col min="8502" max="8502" width="17.08203125" customWidth="1"/>
    <col min="8503" max="8504" width="7.75" hidden="1" customWidth="1"/>
    <col min="8505" max="8507" width="17.5" customWidth="1"/>
    <col min="8508" max="8508" width="10.58203125" customWidth="1"/>
    <col min="8509" max="8509" width="15.75" customWidth="1"/>
    <col min="8510" max="8510" width="30.08203125" customWidth="1"/>
    <col min="8511" max="8511" width="27.58203125" customWidth="1"/>
    <col min="8512" max="8512" width="21.08203125" customWidth="1"/>
    <col min="8513" max="8513" width="22.25" customWidth="1"/>
    <col min="8514" max="8514" width="18.75" customWidth="1"/>
    <col min="8515" max="8516" width="19" customWidth="1"/>
    <col min="8517" max="8517" width="19.08203125" customWidth="1"/>
    <col min="8518" max="8518" width="17.08203125" customWidth="1"/>
    <col min="8519" max="8520" width="7.75" hidden="1" customWidth="1"/>
    <col min="8521" max="8523" width="17.5" customWidth="1"/>
    <col min="8524" max="8524" width="10.58203125" customWidth="1"/>
    <col min="8525" max="8525" width="15.75" customWidth="1"/>
    <col min="8526" max="8526" width="30.08203125" customWidth="1"/>
    <col min="8527" max="8527" width="27.58203125" customWidth="1"/>
    <col min="8528" max="8528" width="21.08203125" customWidth="1"/>
    <col min="8529" max="8529" width="22.25" customWidth="1"/>
    <col min="8530" max="8530" width="18.75" customWidth="1"/>
    <col min="8531" max="8532" width="19" customWidth="1"/>
    <col min="8533" max="8533" width="19.08203125" customWidth="1"/>
    <col min="8534" max="8534" width="17.08203125" customWidth="1"/>
    <col min="8535" max="8536" width="7.75" hidden="1" customWidth="1"/>
    <col min="8537" max="8539" width="17.5" customWidth="1"/>
    <col min="8540" max="8540" width="10.58203125" customWidth="1"/>
    <col min="8541" max="8541" width="15.75" customWidth="1"/>
    <col min="8542" max="8542" width="30.08203125" customWidth="1"/>
    <col min="8543" max="8543" width="27.58203125" customWidth="1"/>
    <col min="8544" max="8544" width="21.08203125" customWidth="1"/>
    <col min="8545" max="8545" width="22.25" customWidth="1"/>
    <col min="8546" max="8546" width="18.75" customWidth="1"/>
    <col min="8547" max="8548" width="19" customWidth="1"/>
    <col min="8549" max="8549" width="19.08203125" customWidth="1"/>
    <col min="8550" max="8550" width="17.08203125" customWidth="1"/>
    <col min="8551" max="8552" width="7.75" hidden="1" customWidth="1"/>
    <col min="8553" max="8555" width="17.5" customWidth="1"/>
    <col min="8556" max="8556" width="10.58203125" customWidth="1"/>
    <col min="8557" max="8557" width="15.75" customWidth="1"/>
    <col min="8558" max="8558" width="30.08203125" customWidth="1"/>
    <col min="8559" max="8559" width="27.58203125" customWidth="1"/>
    <col min="8560" max="8560" width="21.08203125" customWidth="1"/>
    <col min="8561" max="8561" width="22.25" customWidth="1"/>
    <col min="8562" max="8562" width="18.75" customWidth="1"/>
    <col min="8563" max="8564" width="19" customWidth="1"/>
    <col min="8565" max="8565" width="19.08203125" customWidth="1"/>
    <col min="8566" max="8566" width="17.08203125" customWidth="1"/>
    <col min="8567" max="8568" width="7.75" hidden="1" customWidth="1"/>
    <col min="8569" max="8571" width="17.5" customWidth="1"/>
    <col min="8572" max="8572" width="10.58203125" customWidth="1"/>
    <col min="8573" max="8573" width="15.75" customWidth="1"/>
    <col min="8574" max="8574" width="30.08203125" customWidth="1"/>
    <col min="8575" max="8575" width="27.58203125" customWidth="1"/>
    <col min="8576" max="8576" width="21.08203125" customWidth="1"/>
    <col min="8577" max="8577" width="22.25" customWidth="1"/>
    <col min="8578" max="8578" width="18.75" customWidth="1"/>
    <col min="8579" max="8580" width="19" customWidth="1"/>
    <col min="8581" max="8581" width="19.08203125" customWidth="1"/>
    <col min="8582" max="8582" width="17.08203125" customWidth="1"/>
    <col min="8583" max="8584" width="7.75" hidden="1" customWidth="1"/>
    <col min="8585" max="8587" width="17.5" customWidth="1"/>
    <col min="8588" max="8588" width="10.58203125" customWidth="1"/>
    <col min="8589" max="8589" width="15.75" customWidth="1"/>
    <col min="8590" max="8590" width="30.08203125" customWidth="1"/>
    <col min="8591" max="8591" width="27.58203125" customWidth="1"/>
    <col min="8592" max="8592" width="21.08203125" customWidth="1"/>
    <col min="8593" max="8593" width="22.25" customWidth="1"/>
    <col min="8594" max="8594" width="18.75" customWidth="1"/>
    <col min="8595" max="8596" width="19" customWidth="1"/>
    <col min="8597" max="8597" width="19.08203125" customWidth="1"/>
    <col min="8598" max="8598" width="17.08203125" customWidth="1"/>
    <col min="8599" max="8600" width="7.75" hidden="1" customWidth="1"/>
    <col min="8601" max="8603" width="17.5" customWidth="1"/>
    <col min="8604" max="8604" width="10.58203125" customWidth="1"/>
    <col min="8605" max="8605" width="15.75" customWidth="1"/>
    <col min="8606" max="8606" width="30.08203125" customWidth="1"/>
    <col min="8607" max="8607" width="27.58203125" customWidth="1"/>
    <col min="8608" max="8608" width="21.08203125" customWidth="1"/>
    <col min="8609" max="8609" width="22.25" customWidth="1"/>
    <col min="8610" max="8610" width="18.75" customWidth="1"/>
    <col min="8611" max="8612" width="19" customWidth="1"/>
    <col min="8613" max="8613" width="19.08203125" customWidth="1"/>
    <col min="8614" max="8614" width="17.08203125" customWidth="1"/>
    <col min="8615" max="8616" width="7.75" hidden="1" customWidth="1"/>
    <col min="8617" max="8619" width="17.5" customWidth="1"/>
    <col min="8620" max="8620" width="10.58203125" customWidth="1"/>
    <col min="8621" max="8621" width="15.75" customWidth="1"/>
    <col min="8622" max="8622" width="30.08203125" customWidth="1"/>
    <col min="8623" max="8623" width="27.58203125" customWidth="1"/>
    <col min="8624" max="8624" width="21.08203125" customWidth="1"/>
    <col min="8625" max="8625" width="22.25" customWidth="1"/>
    <col min="8626" max="8626" width="18.75" customWidth="1"/>
    <col min="8627" max="8628" width="19" customWidth="1"/>
    <col min="8629" max="8629" width="19.08203125" customWidth="1"/>
    <col min="8630" max="8630" width="17.08203125" customWidth="1"/>
    <col min="8631" max="8632" width="7.75" hidden="1" customWidth="1"/>
    <col min="8633" max="8635" width="17.5" customWidth="1"/>
    <col min="8636" max="8636" width="10.58203125" customWidth="1"/>
    <col min="8637" max="8637" width="15.75" customWidth="1"/>
    <col min="8638" max="8638" width="30.08203125" customWidth="1"/>
    <col min="8639" max="8639" width="27.58203125" customWidth="1"/>
    <col min="8640" max="8640" width="21.08203125" customWidth="1"/>
    <col min="8641" max="8641" width="22.25" customWidth="1"/>
    <col min="8642" max="8642" width="18.75" customWidth="1"/>
    <col min="8643" max="8644" width="19" customWidth="1"/>
    <col min="8645" max="8645" width="19.08203125" customWidth="1"/>
    <col min="8646" max="8646" width="17.08203125" customWidth="1"/>
    <col min="8647" max="8648" width="7.75" hidden="1" customWidth="1"/>
    <col min="8649" max="8651" width="17.5" customWidth="1"/>
    <col min="8652" max="8652" width="10.58203125" customWidth="1"/>
    <col min="8653" max="8653" width="15.75" customWidth="1"/>
    <col min="8654" max="8654" width="30.08203125" customWidth="1"/>
    <col min="8655" max="8655" width="27.58203125" customWidth="1"/>
    <col min="8656" max="8656" width="21.08203125" customWidth="1"/>
    <col min="8657" max="8657" width="22.25" customWidth="1"/>
    <col min="8658" max="8658" width="18.75" customWidth="1"/>
    <col min="8659" max="8660" width="19" customWidth="1"/>
    <col min="8661" max="8661" width="19.08203125" customWidth="1"/>
    <col min="8662" max="8662" width="17.08203125" customWidth="1"/>
    <col min="8663" max="8664" width="7.75" hidden="1" customWidth="1"/>
    <col min="8665" max="8667" width="17.5" customWidth="1"/>
    <col min="8668" max="8668" width="10.58203125" customWidth="1"/>
    <col min="8669" max="8669" width="15.75" customWidth="1"/>
    <col min="8670" max="8670" width="30.08203125" customWidth="1"/>
    <col min="8671" max="8671" width="27.58203125" customWidth="1"/>
    <col min="8672" max="8672" width="21.08203125" customWidth="1"/>
    <col min="8673" max="8673" width="22.25" customWidth="1"/>
    <col min="8674" max="8674" width="18.75" customWidth="1"/>
    <col min="8675" max="8676" width="19" customWidth="1"/>
    <col min="8677" max="8677" width="19.08203125" customWidth="1"/>
    <col min="8678" max="8678" width="17.08203125" customWidth="1"/>
    <col min="8679" max="8680" width="7.75" hidden="1" customWidth="1"/>
    <col min="8681" max="8683" width="17.5" customWidth="1"/>
    <col min="8684" max="8684" width="10.58203125" customWidth="1"/>
    <col min="8685" max="8685" width="15.75" customWidth="1"/>
    <col min="8686" max="8686" width="30.08203125" customWidth="1"/>
    <col min="8687" max="8687" width="27.58203125" customWidth="1"/>
    <col min="8688" max="8688" width="21.08203125" customWidth="1"/>
    <col min="8689" max="8689" width="22.25" customWidth="1"/>
    <col min="8690" max="8690" width="18.75" customWidth="1"/>
    <col min="8691" max="8692" width="19" customWidth="1"/>
    <col min="8693" max="8693" width="19.08203125" customWidth="1"/>
    <col min="8694" max="8694" width="17.08203125" customWidth="1"/>
    <col min="8695" max="8696" width="7.75" hidden="1" customWidth="1"/>
    <col min="8697" max="8699" width="17.5" customWidth="1"/>
    <col min="8700" max="8700" width="10.58203125" customWidth="1"/>
    <col min="8701" max="8701" width="15.75" customWidth="1"/>
    <col min="8702" max="8702" width="30.08203125" customWidth="1"/>
    <col min="8703" max="8703" width="27.58203125" customWidth="1"/>
    <col min="8704" max="8704" width="21.08203125" customWidth="1"/>
    <col min="8705" max="8705" width="22.25" customWidth="1"/>
    <col min="8706" max="8706" width="18.75" customWidth="1"/>
    <col min="8707" max="8708" width="19" customWidth="1"/>
    <col min="8709" max="8709" width="19.08203125" customWidth="1"/>
    <col min="8710" max="8710" width="17.08203125" customWidth="1"/>
    <col min="8711" max="8712" width="7.75" hidden="1" customWidth="1"/>
    <col min="8713" max="8715" width="17.5" customWidth="1"/>
    <col min="8716" max="8716" width="10.58203125" customWidth="1"/>
    <col min="8717" max="8717" width="15.75" customWidth="1"/>
    <col min="8718" max="8718" width="30.08203125" customWidth="1"/>
    <col min="8719" max="8719" width="27.58203125" customWidth="1"/>
    <col min="8720" max="8720" width="21.08203125" customWidth="1"/>
    <col min="8721" max="8721" width="22.25" customWidth="1"/>
    <col min="8722" max="8722" width="18.75" customWidth="1"/>
    <col min="8723" max="8724" width="19" customWidth="1"/>
    <col min="8725" max="8725" width="19.08203125" customWidth="1"/>
    <col min="8726" max="8726" width="17.08203125" customWidth="1"/>
    <col min="8727" max="8728" width="7.75" hidden="1" customWidth="1"/>
    <col min="8729" max="8731" width="17.5" customWidth="1"/>
    <col min="8732" max="8732" width="10.58203125" customWidth="1"/>
    <col min="8733" max="8733" width="15.75" customWidth="1"/>
    <col min="8734" max="8734" width="30.08203125" customWidth="1"/>
    <col min="8735" max="8735" width="27.58203125" customWidth="1"/>
    <col min="8736" max="8736" width="21.08203125" customWidth="1"/>
    <col min="8737" max="8737" width="22.25" customWidth="1"/>
    <col min="8738" max="8738" width="18.75" customWidth="1"/>
    <col min="8739" max="8740" width="19" customWidth="1"/>
    <col min="8741" max="8741" width="19.08203125" customWidth="1"/>
    <col min="8742" max="8742" width="17.08203125" customWidth="1"/>
    <col min="8743" max="8744" width="7.75" hidden="1" customWidth="1"/>
    <col min="8745" max="8747" width="17.5" customWidth="1"/>
    <col min="8748" max="8748" width="10.58203125" customWidth="1"/>
    <col min="8749" max="8749" width="15.75" customWidth="1"/>
    <col min="8750" max="8750" width="30.08203125" customWidth="1"/>
    <col min="8751" max="8751" width="27.58203125" customWidth="1"/>
    <col min="8752" max="8752" width="21.08203125" customWidth="1"/>
    <col min="8753" max="8753" width="22.25" customWidth="1"/>
    <col min="8754" max="8754" width="18.75" customWidth="1"/>
    <col min="8755" max="8756" width="19" customWidth="1"/>
    <col min="8757" max="8757" width="19.08203125" customWidth="1"/>
    <col min="8758" max="8758" width="17.08203125" customWidth="1"/>
    <col min="8759" max="8760" width="7.75" hidden="1" customWidth="1"/>
    <col min="8761" max="8763" width="17.5" customWidth="1"/>
    <col min="8764" max="8764" width="10.58203125" customWidth="1"/>
    <col min="8765" max="8765" width="15.75" customWidth="1"/>
    <col min="8766" max="8766" width="30.08203125" customWidth="1"/>
    <col min="8767" max="8767" width="27.58203125" customWidth="1"/>
    <col min="8768" max="8768" width="21.08203125" customWidth="1"/>
    <col min="8769" max="8769" width="22.25" customWidth="1"/>
    <col min="8770" max="8770" width="18.75" customWidth="1"/>
    <col min="8771" max="8772" width="19" customWidth="1"/>
    <col min="8773" max="8773" width="19.08203125" customWidth="1"/>
    <col min="8774" max="8774" width="17.08203125" customWidth="1"/>
    <col min="8775" max="8776" width="7.75" hidden="1" customWidth="1"/>
    <col min="8777" max="8779" width="17.5" customWidth="1"/>
    <col min="8780" max="8780" width="10.58203125" customWidth="1"/>
    <col min="8781" max="8781" width="15.75" customWidth="1"/>
    <col min="8782" max="8782" width="30.08203125" customWidth="1"/>
    <col min="8783" max="8783" width="27.58203125" customWidth="1"/>
    <col min="8784" max="8784" width="21.08203125" customWidth="1"/>
    <col min="8785" max="8785" width="22.25" customWidth="1"/>
    <col min="8786" max="8786" width="18.75" customWidth="1"/>
    <col min="8787" max="8788" width="19" customWidth="1"/>
    <col min="8789" max="8789" width="19.08203125" customWidth="1"/>
    <col min="8790" max="8790" width="17.08203125" customWidth="1"/>
    <col min="8791" max="8792" width="7.75" hidden="1" customWidth="1"/>
    <col min="8793" max="8795" width="17.5" customWidth="1"/>
    <col min="8796" max="8796" width="10.58203125" customWidth="1"/>
    <col min="8797" max="8797" width="15.75" customWidth="1"/>
    <col min="8798" max="8798" width="30.08203125" customWidth="1"/>
    <col min="8799" max="8799" width="27.58203125" customWidth="1"/>
    <col min="8800" max="8800" width="21.08203125" customWidth="1"/>
    <col min="8801" max="8801" width="22.25" customWidth="1"/>
    <col min="8802" max="8802" width="18.75" customWidth="1"/>
    <col min="8803" max="8804" width="19" customWidth="1"/>
    <col min="8805" max="8805" width="19.08203125" customWidth="1"/>
    <col min="8806" max="8806" width="17.08203125" customWidth="1"/>
    <col min="8807" max="8808" width="7.75" hidden="1" customWidth="1"/>
    <col min="8809" max="8811" width="17.5" customWidth="1"/>
    <col min="8812" max="8812" width="10.58203125" customWidth="1"/>
    <col min="8813" max="8813" width="15.75" customWidth="1"/>
    <col min="8814" max="8814" width="30.08203125" customWidth="1"/>
    <col min="8815" max="8815" width="27.58203125" customWidth="1"/>
    <col min="8816" max="8816" width="21.08203125" customWidth="1"/>
    <col min="8817" max="8817" width="22.25" customWidth="1"/>
    <col min="8818" max="8818" width="18.75" customWidth="1"/>
    <col min="8819" max="8820" width="19" customWidth="1"/>
    <col min="8821" max="8821" width="19.08203125" customWidth="1"/>
    <col min="8822" max="8822" width="17.08203125" customWidth="1"/>
    <col min="8823" max="8824" width="7.75" hidden="1" customWidth="1"/>
    <col min="8825" max="8827" width="17.5" customWidth="1"/>
    <col min="8828" max="8828" width="10.58203125" customWidth="1"/>
    <col min="8829" max="8829" width="15.75" customWidth="1"/>
    <col min="8830" max="8830" width="30.08203125" customWidth="1"/>
    <col min="8831" max="8831" width="27.58203125" customWidth="1"/>
    <col min="8832" max="8832" width="21.08203125" customWidth="1"/>
    <col min="8833" max="8833" width="22.25" customWidth="1"/>
    <col min="8834" max="8834" width="18.75" customWidth="1"/>
    <col min="8835" max="8836" width="19" customWidth="1"/>
    <col min="8837" max="8837" width="19.08203125" customWidth="1"/>
    <col min="8838" max="8838" width="17.08203125" customWidth="1"/>
    <col min="8839" max="8840" width="7.75" hidden="1" customWidth="1"/>
    <col min="8841" max="8843" width="17.5" customWidth="1"/>
    <col min="8844" max="8844" width="10.58203125" customWidth="1"/>
    <col min="8845" max="8845" width="15.75" customWidth="1"/>
    <col min="8846" max="8846" width="30.08203125" customWidth="1"/>
    <col min="8847" max="8847" width="27.58203125" customWidth="1"/>
    <col min="8848" max="8848" width="21.08203125" customWidth="1"/>
    <col min="8849" max="8849" width="22.25" customWidth="1"/>
    <col min="8850" max="8850" width="18.75" customWidth="1"/>
    <col min="8851" max="8852" width="19" customWidth="1"/>
    <col min="8853" max="8853" width="19.08203125" customWidth="1"/>
    <col min="8854" max="8854" width="17.08203125" customWidth="1"/>
    <col min="8855" max="8856" width="7.75" hidden="1" customWidth="1"/>
    <col min="8857" max="8859" width="17.5" customWidth="1"/>
    <col min="8860" max="8860" width="10.58203125" customWidth="1"/>
    <col min="8861" max="8861" width="15.75" customWidth="1"/>
    <col min="8862" max="8862" width="30.08203125" customWidth="1"/>
    <col min="8863" max="8863" width="27.58203125" customWidth="1"/>
    <col min="8864" max="8864" width="21.08203125" customWidth="1"/>
    <col min="8865" max="8865" width="22.25" customWidth="1"/>
    <col min="8866" max="8866" width="18.75" customWidth="1"/>
    <col min="8867" max="8868" width="19" customWidth="1"/>
    <col min="8869" max="8869" width="19.08203125" customWidth="1"/>
    <col min="8870" max="8870" width="17.08203125" customWidth="1"/>
    <col min="8871" max="8872" width="7.75" hidden="1" customWidth="1"/>
    <col min="8873" max="8875" width="17.5" customWidth="1"/>
    <col min="8876" max="8876" width="10.58203125" customWidth="1"/>
    <col min="8877" max="8877" width="15.75" customWidth="1"/>
    <col min="8878" max="8878" width="30.08203125" customWidth="1"/>
    <col min="8879" max="8879" width="27.58203125" customWidth="1"/>
    <col min="8880" max="8880" width="21.08203125" customWidth="1"/>
    <col min="8881" max="8881" width="22.25" customWidth="1"/>
    <col min="8882" max="8882" width="18.75" customWidth="1"/>
    <col min="8883" max="8884" width="19" customWidth="1"/>
    <col min="8885" max="8885" width="19.08203125" customWidth="1"/>
    <col min="8886" max="8886" width="17.08203125" customWidth="1"/>
    <col min="8887" max="8888" width="7.75" hidden="1" customWidth="1"/>
    <col min="8889" max="8891" width="17.5" customWidth="1"/>
    <col min="8892" max="8892" width="10.58203125" customWidth="1"/>
    <col min="8893" max="8893" width="15.75" customWidth="1"/>
    <col min="8894" max="8894" width="30.08203125" customWidth="1"/>
    <col min="8895" max="8895" width="27.58203125" customWidth="1"/>
    <col min="8896" max="8896" width="21.08203125" customWidth="1"/>
    <col min="8897" max="8897" width="22.25" customWidth="1"/>
    <col min="8898" max="8898" width="18.75" customWidth="1"/>
    <col min="8899" max="8900" width="19" customWidth="1"/>
    <col min="8901" max="8901" width="19.08203125" customWidth="1"/>
    <col min="8902" max="8902" width="17.08203125" customWidth="1"/>
    <col min="8903" max="8904" width="7.75" hidden="1" customWidth="1"/>
    <col min="8905" max="8907" width="17.5" customWidth="1"/>
    <col min="8908" max="8908" width="10.58203125" customWidth="1"/>
    <col min="8909" max="8909" width="15.75" customWidth="1"/>
    <col min="8910" max="8910" width="30.08203125" customWidth="1"/>
    <col min="8911" max="8911" width="27.58203125" customWidth="1"/>
    <col min="8912" max="8912" width="21.08203125" customWidth="1"/>
    <col min="8913" max="8913" width="22.25" customWidth="1"/>
    <col min="8914" max="8914" width="18.75" customWidth="1"/>
    <col min="8915" max="8916" width="19" customWidth="1"/>
    <col min="8917" max="8917" width="19.08203125" customWidth="1"/>
    <col min="8918" max="8918" width="17.08203125" customWidth="1"/>
    <col min="8919" max="8920" width="7.75" hidden="1" customWidth="1"/>
    <col min="8921" max="8923" width="17.5" customWidth="1"/>
    <col min="8924" max="8924" width="10.58203125" customWidth="1"/>
    <col min="8925" max="8925" width="15.75" customWidth="1"/>
    <col min="8926" max="8926" width="30.08203125" customWidth="1"/>
    <col min="8927" max="8927" width="27.58203125" customWidth="1"/>
    <col min="8928" max="8928" width="21.08203125" customWidth="1"/>
    <col min="8929" max="8929" width="22.25" customWidth="1"/>
    <col min="8930" max="8930" width="18.75" customWidth="1"/>
    <col min="8931" max="8932" width="19" customWidth="1"/>
    <col min="8933" max="8933" width="19.08203125" customWidth="1"/>
    <col min="8934" max="8934" width="17.08203125" customWidth="1"/>
    <col min="8935" max="8936" width="7.75" hidden="1" customWidth="1"/>
    <col min="8937" max="8939" width="17.5" customWidth="1"/>
    <col min="8940" max="8940" width="10.58203125" customWidth="1"/>
    <col min="8941" max="8941" width="15.75" customWidth="1"/>
    <col min="8942" max="8942" width="30.08203125" customWidth="1"/>
    <col min="8943" max="8943" width="27.58203125" customWidth="1"/>
    <col min="8944" max="8944" width="21.08203125" customWidth="1"/>
    <col min="8945" max="8945" width="22.25" customWidth="1"/>
    <col min="8946" max="8946" width="18.75" customWidth="1"/>
    <col min="8947" max="8948" width="19" customWidth="1"/>
    <col min="8949" max="8949" width="19.08203125" customWidth="1"/>
    <col min="8950" max="8950" width="17.08203125" customWidth="1"/>
    <col min="8951" max="8952" width="7.75" hidden="1" customWidth="1"/>
    <col min="8953" max="8955" width="17.5" customWidth="1"/>
    <col min="8956" max="8956" width="10.58203125" customWidth="1"/>
    <col min="8957" max="8957" width="15.75" customWidth="1"/>
    <col min="8958" max="8958" width="30.08203125" customWidth="1"/>
    <col min="8959" max="8959" width="27.58203125" customWidth="1"/>
    <col min="8960" max="8960" width="21.08203125" customWidth="1"/>
    <col min="8961" max="8961" width="22.25" customWidth="1"/>
    <col min="8962" max="8962" width="18.75" customWidth="1"/>
    <col min="8963" max="8964" width="19" customWidth="1"/>
    <col min="8965" max="8965" width="19.08203125" customWidth="1"/>
    <col min="8966" max="8966" width="17.08203125" customWidth="1"/>
    <col min="8967" max="8968" width="7.75" hidden="1" customWidth="1"/>
    <col min="8969" max="8971" width="17.5" customWidth="1"/>
    <col min="8972" max="8972" width="10.58203125" customWidth="1"/>
    <col min="8973" max="8973" width="15.75" customWidth="1"/>
    <col min="8974" max="8974" width="30.08203125" customWidth="1"/>
    <col min="8975" max="8975" width="27.58203125" customWidth="1"/>
    <col min="8976" max="8976" width="21.08203125" customWidth="1"/>
    <col min="8977" max="8977" width="22.25" customWidth="1"/>
    <col min="8978" max="8978" width="18.75" customWidth="1"/>
    <col min="8979" max="8980" width="19" customWidth="1"/>
    <col min="8981" max="8981" width="19.08203125" customWidth="1"/>
    <col min="8982" max="8982" width="17.08203125" customWidth="1"/>
    <col min="8983" max="8984" width="7.75" hidden="1" customWidth="1"/>
    <col min="8985" max="8987" width="17.5" customWidth="1"/>
    <col min="8988" max="8988" width="10.58203125" customWidth="1"/>
    <col min="8989" max="8989" width="15.75" customWidth="1"/>
    <col min="8990" max="8990" width="30.08203125" customWidth="1"/>
    <col min="8991" max="8991" width="27.58203125" customWidth="1"/>
    <col min="8992" max="8992" width="21.08203125" customWidth="1"/>
    <col min="8993" max="8993" width="22.25" customWidth="1"/>
    <col min="8994" max="8994" width="18.75" customWidth="1"/>
    <col min="8995" max="8996" width="19" customWidth="1"/>
    <col min="8997" max="8997" width="19.08203125" customWidth="1"/>
    <col min="8998" max="8998" width="17.08203125" customWidth="1"/>
    <col min="8999" max="9000" width="7.75" hidden="1" customWidth="1"/>
    <col min="9001" max="9003" width="17.5" customWidth="1"/>
    <col min="9004" max="9004" width="10.58203125" customWidth="1"/>
    <col min="9005" max="9005" width="15.75" customWidth="1"/>
    <col min="9006" max="9006" width="30.08203125" customWidth="1"/>
    <col min="9007" max="9007" width="27.58203125" customWidth="1"/>
    <col min="9008" max="9008" width="21.08203125" customWidth="1"/>
    <col min="9009" max="9009" width="22.25" customWidth="1"/>
    <col min="9010" max="9010" width="18.75" customWidth="1"/>
    <col min="9011" max="9012" width="19" customWidth="1"/>
    <col min="9013" max="9013" width="19.08203125" customWidth="1"/>
    <col min="9014" max="9014" width="17.08203125" customWidth="1"/>
    <col min="9015" max="9016" width="7.75" hidden="1" customWidth="1"/>
    <col min="9017" max="9019" width="17.5" customWidth="1"/>
    <col min="9020" max="9020" width="10.58203125" customWidth="1"/>
    <col min="9021" max="9021" width="15.75" customWidth="1"/>
    <col min="9022" max="9022" width="30.08203125" customWidth="1"/>
    <col min="9023" max="9023" width="27.58203125" customWidth="1"/>
    <col min="9024" max="9024" width="21.08203125" customWidth="1"/>
    <col min="9025" max="9025" width="22.25" customWidth="1"/>
    <col min="9026" max="9026" width="18.75" customWidth="1"/>
    <col min="9027" max="9028" width="19" customWidth="1"/>
    <col min="9029" max="9029" width="19.08203125" customWidth="1"/>
    <col min="9030" max="9030" width="17.08203125" customWidth="1"/>
    <col min="9031" max="9032" width="7.75" hidden="1" customWidth="1"/>
    <col min="9033" max="9035" width="17.5" customWidth="1"/>
    <col min="9036" max="9036" width="10.58203125" customWidth="1"/>
    <col min="9037" max="9037" width="15.75" customWidth="1"/>
    <col min="9038" max="9038" width="30.08203125" customWidth="1"/>
    <col min="9039" max="9039" width="27.58203125" customWidth="1"/>
    <col min="9040" max="9040" width="21.08203125" customWidth="1"/>
    <col min="9041" max="9041" width="22.25" customWidth="1"/>
    <col min="9042" max="9042" width="18.75" customWidth="1"/>
    <col min="9043" max="9044" width="19" customWidth="1"/>
    <col min="9045" max="9045" width="19.08203125" customWidth="1"/>
    <col min="9046" max="9046" width="17.08203125" customWidth="1"/>
    <col min="9047" max="9048" width="7.75" hidden="1" customWidth="1"/>
    <col min="9049" max="9051" width="17.5" customWidth="1"/>
    <col min="9052" max="9052" width="10.58203125" customWidth="1"/>
    <col min="9053" max="9053" width="15.75" customWidth="1"/>
    <col min="9054" max="9054" width="30.08203125" customWidth="1"/>
    <col min="9055" max="9055" width="27.58203125" customWidth="1"/>
    <col min="9056" max="9056" width="21.08203125" customWidth="1"/>
    <col min="9057" max="9057" width="22.25" customWidth="1"/>
    <col min="9058" max="9058" width="18.75" customWidth="1"/>
    <col min="9059" max="9060" width="19" customWidth="1"/>
    <col min="9061" max="9061" width="19.08203125" customWidth="1"/>
    <col min="9062" max="9062" width="17.08203125" customWidth="1"/>
    <col min="9063" max="9064" width="7.75" hidden="1" customWidth="1"/>
    <col min="9065" max="9067" width="17.5" customWidth="1"/>
    <col min="9068" max="9068" width="10.58203125" customWidth="1"/>
    <col min="9069" max="9069" width="15.75" customWidth="1"/>
    <col min="9070" max="9070" width="30.08203125" customWidth="1"/>
    <col min="9071" max="9071" width="27.58203125" customWidth="1"/>
    <col min="9072" max="9072" width="21.08203125" customWidth="1"/>
    <col min="9073" max="9073" width="22.25" customWidth="1"/>
    <col min="9074" max="9074" width="18.75" customWidth="1"/>
    <col min="9075" max="9076" width="19" customWidth="1"/>
    <col min="9077" max="9077" width="19.08203125" customWidth="1"/>
    <col min="9078" max="9078" width="17.08203125" customWidth="1"/>
    <col min="9079" max="9080" width="7.75" hidden="1" customWidth="1"/>
    <col min="9081" max="9083" width="17.5" customWidth="1"/>
    <col min="9084" max="9084" width="10.58203125" customWidth="1"/>
    <col min="9085" max="9085" width="15.75" customWidth="1"/>
    <col min="9086" max="9086" width="30.08203125" customWidth="1"/>
    <col min="9087" max="9087" width="27.58203125" customWidth="1"/>
    <col min="9088" max="9088" width="21.08203125" customWidth="1"/>
    <col min="9089" max="9089" width="22.25" customWidth="1"/>
    <col min="9090" max="9090" width="18.75" customWidth="1"/>
    <col min="9091" max="9092" width="19" customWidth="1"/>
    <col min="9093" max="9093" width="19.08203125" customWidth="1"/>
    <col min="9094" max="9094" width="17.08203125" customWidth="1"/>
    <col min="9095" max="9096" width="7.75" hidden="1" customWidth="1"/>
    <col min="9097" max="9099" width="17.5" customWidth="1"/>
    <col min="9100" max="9100" width="10.58203125" customWidth="1"/>
    <col min="9101" max="9101" width="15.75" customWidth="1"/>
    <col min="9102" max="9102" width="30.08203125" customWidth="1"/>
    <col min="9103" max="9103" width="27.58203125" customWidth="1"/>
    <col min="9104" max="9104" width="21.08203125" customWidth="1"/>
    <col min="9105" max="9105" width="22.25" customWidth="1"/>
    <col min="9106" max="9106" width="18.75" customWidth="1"/>
    <col min="9107" max="9108" width="19" customWidth="1"/>
    <col min="9109" max="9109" width="19.08203125" customWidth="1"/>
    <col min="9110" max="9110" width="17.08203125" customWidth="1"/>
    <col min="9111" max="9112" width="7.75" hidden="1" customWidth="1"/>
    <col min="9113" max="9115" width="17.5" customWidth="1"/>
    <col min="9116" max="9116" width="10.58203125" customWidth="1"/>
    <col min="9117" max="9117" width="15.75" customWidth="1"/>
    <col min="9118" max="9118" width="30.08203125" customWidth="1"/>
    <col min="9119" max="9119" width="27.58203125" customWidth="1"/>
    <col min="9120" max="9120" width="21.08203125" customWidth="1"/>
    <col min="9121" max="9121" width="22.25" customWidth="1"/>
    <col min="9122" max="9122" width="18.75" customWidth="1"/>
    <col min="9123" max="9124" width="19" customWidth="1"/>
    <col min="9125" max="9125" width="19.08203125" customWidth="1"/>
    <col min="9126" max="9126" width="17.08203125" customWidth="1"/>
    <col min="9127" max="9128" width="7.75" hidden="1" customWidth="1"/>
    <col min="9129" max="9131" width="17.5" customWidth="1"/>
    <col min="9132" max="9132" width="10.58203125" customWidth="1"/>
    <col min="9133" max="9133" width="15.75" customWidth="1"/>
    <col min="9134" max="9134" width="30.08203125" customWidth="1"/>
    <col min="9135" max="9135" width="27.58203125" customWidth="1"/>
    <col min="9136" max="9136" width="21.08203125" customWidth="1"/>
    <col min="9137" max="9137" width="22.25" customWidth="1"/>
    <col min="9138" max="9138" width="18.75" customWidth="1"/>
    <col min="9139" max="9140" width="19" customWidth="1"/>
    <col min="9141" max="9141" width="19.08203125" customWidth="1"/>
    <col min="9142" max="9142" width="17.08203125" customWidth="1"/>
    <col min="9143" max="9144" width="7.75" hidden="1" customWidth="1"/>
    <col min="9145" max="9147" width="17.5" customWidth="1"/>
    <col min="9148" max="9148" width="10.58203125" customWidth="1"/>
    <col min="9149" max="9149" width="15.75" customWidth="1"/>
    <col min="9150" max="9150" width="30.08203125" customWidth="1"/>
    <col min="9151" max="9151" width="27.58203125" customWidth="1"/>
    <col min="9152" max="9152" width="21.08203125" customWidth="1"/>
    <col min="9153" max="9153" width="22.25" customWidth="1"/>
    <col min="9154" max="9154" width="18.75" customWidth="1"/>
    <col min="9155" max="9156" width="19" customWidth="1"/>
    <col min="9157" max="9157" width="19.08203125" customWidth="1"/>
    <col min="9158" max="9158" width="17.08203125" customWidth="1"/>
    <col min="9159" max="9160" width="7.75" hidden="1" customWidth="1"/>
    <col min="9161" max="9163" width="17.5" customWidth="1"/>
    <col min="9164" max="9164" width="10.58203125" customWidth="1"/>
    <col min="9165" max="9165" width="15.75" customWidth="1"/>
    <col min="9166" max="9166" width="30.08203125" customWidth="1"/>
    <col min="9167" max="9167" width="27.58203125" customWidth="1"/>
    <col min="9168" max="9168" width="21.08203125" customWidth="1"/>
    <col min="9169" max="9169" width="22.25" customWidth="1"/>
    <col min="9170" max="9170" width="18.75" customWidth="1"/>
    <col min="9171" max="9172" width="19" customWidth="1"/>
    <col min="9173" max="9173" width="19.08203125" customWidth="1"/>
    <col min="9174" max="9174" width="17.08203125" customWidth="1"/>
    <col min="9175" max="9176" width="7.75" hidden="1" customWidth="1"/>
    <col min="9177" max="9179" width="17.5" customWidth="1"/>
    <col min="9180" max="9180" width="10.58203125" customWidth="1"/>
    <col min="9181" max="9181" width="15.75" customWidth="1"/>
    <col min="9182" max="9182" width="30.08203125" customWidth="1"/>
    <col min="9183" max="9183" width="27.58203125" customWidth="1"/>
    <col min="9184" max="9184" width="21.08203125" customWidth="1"/>
    <col min="9185" max="9185" width="22.25" customWidth="1"/>
    <col min="9186" max="9186" width="18.75" customWidth="1"/>
    <col min="9187" max="9188" width="19" customWidth="1"/>
    <col min="9189" max="9189" width="19.08203125" customWidth="1"/>
    <col min="9190" max="9190" width="17.08203125" customWidth="1"/>
    <col min="9191" max="9192" width="7.75" hidden="1" customWidth="1"/>
    <col min="9193" max="9195" width="17.5" customWidth="1"/>
    <col min="9196" max="9196" width="10.58203125" customWidth="1"/>
    <col min="9197" max="9197" width="15.75" customWidth="1"/>
    <col min="9198" max="9198" width="30.08203125" customWidth="1"/>
    <col min="9199" max="9199" width="27.58203125" customWidth="1"/>
    <col min="9200" max="9200" width="21.08203125" customWidth="1"/>
    <col min="9201" max="9201" width="22.25" customWidth="1"/>
    <col min="9202" max="9202" width="18.75" customWidth="1"/>
    <col min="9203" max="9204" width="19" customWidth="1"/>
    <col min="9205" max="9205" width="19.08203125" customWidth="1"/>
    <col min="9206" max="9206" width="17.08203125" customWidth="1"/>
    <col min="9207" max="9208" width="7.75" hidden="1" customWidth="1"/>
    <col min="9209" max="9211" width="17.5" customWidth="1"/>
    <col min="9212" max="9212" width="10.58203125" customWidth="1"/>
    <col min="9213" max="9213" width="15.75" customWidth="1"/>
    <col min="9214" max="9214" width="30.08203125" customWidth="1"/>
    <col min="9215" max="9215" width="27.58203125" customWidth="1"/>
    <col min="9216" max="9216" width="21.08203125" customWidth="1"/>
    <col min="9217" max="9217" width="22.25" customWidth="1"/>
    <col min="9218" max="9218" width="18.75" customWidth="1"/>
    <col min="9219" max="9220" width="19" customWidth="1"/>
    <col min="9221" max="9221" width="19.08203125" customWidth="1"/>
    <col min="9222" max="9222" width="17.08203125" customWidth="1"/>
    <col min="9223" max="9224" width="7.75" hidden="1" customWidth="1"/>
    <col min="9225" max="9227" width="17.5" customWidth="1"/>
    <col min="9228" max="9228" width="10.58203125" customWidth="1"/>
    <col min="9229" max="9229" width="15.75" customWidth="1"/>
    <col min="9230" max="9230" width="30.08203125" customWidth="1"/>
    <col min="9231" max="9231" width="27.58203125" customWidth="1"/>
    <col min="9232" max="9232" width="21.08203125" customWidth="1"/>
    <col min="9233" max="9233" width="22.25" customWidth="1"/>
    <col min="9234" max="9234" width="18.75" customWidth="1"/>
    <col min="9235" max="9236" width="19" customWidth="1"/>
    <col min="9237" max="9237" width="19.08203125" customWidth="1"/>
    <col min="9238" max="9238" width="17.08203125" customWidth="1"/>
    <col min="9239" max="9240" width="7.75" hidden="1" customWidth="1"/>
    <col min="9241" max="9243" width="17.5" customWidth="1"/>
    <col min="9244" max="9244" width="10.58203125" customWidth="1"/>
    <col min="9245" max="9245" width="15.75" customWidth="1"/>
    <col min="9246" max="9246" width="30.08203125" customWidth="1"/>
    <col min="9247" max="9247" width="27.58203125" customWidth="1"/>
    <col min="9248" max="9248" width="21.08203125" customWidth="1"/>
    <col min="9249" max="9249" width="22.25" customWidth="1"/>
    <col min="9250" max="9250" width="18.75" customWidth="1"/>
    <col min="9251" max="9252" width="19" customWidth="1"/>
    <col min="9253" max="9253" width="19.08203125" customWidth="1"/>
    <col min="9254" max="9254" width="17.08203125" customWidth="1"/>
    <col min="9255" max="9256" width="7.75" hidden="1" customWidth="1"/>
    <col min="9257" max="9259" width="17.5" customWidth="1"/>
    <col min="9260" max="9260" width="10.58203125" customWidth="1"/>
    <col min="9261" max="9261" width="15.75" customWidth="1"/>
    <col min="9262" max="9262" width="30.08203125" customWidth="1"/>
    <col min="9263" max="9263" width="27.58203125" customWidth="1"/>
    <col min="9264" max="9264" width="21.08203125" customWidth="1"/>
    <col min="9265" max="9265" width="22.25" customWidth="1"/>
    <col min="9266" max="9266" width="18.75" customWidth="1"/>
    <col min="9267" max="9268" width="19" customWidth="1"/>
    <col min="9269" max="9269" width="19.08203125" customWidth="1"/>
    <col min="9270" max="9270" width="17.08203125" customWidth="1"/>
    <col min="9271" max="9272" width="7.75" hidden="1" customWidth="1"/>
    <col min="9273" max="9275" width="17.5" customWidth="1"/>
    <col min="9276" max="9276" width="10.58203125" customWidth="1"/>
    <col min="9277" max="9277" width="15.75" customWidth="1"/>
    <col min="9278" max="9278" width="30.08203125" customWidth="1"/>
    <col min="9279" max="9279" width="27.58203125" customWidth="1"/>
    <col min="9280" max="9280" width="21.08203125" customWidth="1"/>
    <col min="9281" max="9281" width="22.25" customWidth="1"/>
    <col min="9282" max="9282" width="18.75" customWidth="1"/>
    <col min="9283" max="9284" width="19" customWidth="1"/>
    <col min="9285" max="9285" width="19.08203125" customWidth="1"/>
    <col min="9286" max="9286" width="17.08203125" customWidth="1"/>
    <col min="9287" max="9288" width="7.75" hidden="1" customWidth="1"/>
    <col min="9289" max="9291" width="17.5" customWidth="1"/>
    <col min="9292" max="9292" width="10.58203125" customWidth="1"/>
    <col min="9293" max="9293" width="15.75" customWidth="1"/>
    <col min="9294" max="9294" width="30.08203125" customWidth="1"/>
    <col min="9295" max="9295" width="27.58203125" customWidth="1"/>
    <col min="9296" max="9296" width="21.08203125" customWidth="1"/>
    <col min="9297" max="9297" width="22.25" customWidth="1"/>
    <col min="9298" max="9298" width="18.75" customWidth="1"/>
    <col min="9299" max="9300" width="19" customWidth="1"/>
    <col min="9301" max="9301" width="19.08203125" customWidth="1"/>
    <col min="9302" max="9302" width="17.08203125" customWidth="1"/>
    <col min="9303" max="9304" width="7.75" hidden="1" customWidth="1"/>
    <col min="9305" max="9307" width="17.5" customWidth="1"/>
    <col min="9308" max="9308" width="10.58203125" customWidth="1"/>
    <col min="9309" max="9309" width="15.75" customWidth="1"/>
    <col min="9310" max="9310" width="30.08203125" customWidth="1"/>
    <col min="9311" max="9311" width="27.58203125" customWidth="1"/>
    <col min="9312" max="9312" width="21.08203125" customWidth="1"/>
    <col min="9313" max="9313" width="22.25" customWidth="1"/>
    <col min="9314" max="9314" width="18.75" customWidth="1"/>
    <col min="9315" max="9316" width="19" customWidth="1"/>
    <col min="9317" max="9317" width="19.08203125" customWidth="1"/>
    <col min="9318" max="9318" width="17.08203125" customWidth="1"/>
    <col min="9319" max="9320" width="7.75" hidden="1" customWidth="1"/>
    <col min="9321" max="9323" width="17.5" customWidth="1"/>
    <col min="9324" max="9324" width="10.58203125" customWidth="1"/>
    <col min="9325" max="9325" width="15.75" customWidth="1"/>
    <col min="9326" max="9326" width="30.08203125" customWidth="1"/>
    <col min="9327" max="9327" width="27.58203125" customWidth="1"/>
    <col min="9328" max="9328" width="21.08203125" customWidth="1"/>
    <col min="9329" max="9329" width="22.25" customWidth="1"/>
    <col min="9330" max="9330" width="18.75" customWidth="1"/>
    <col min="9331" max="9332" width="19" customWidth="1"/>
    <col min="9333" max="9333" width="19.08203125" customWidth="1"/>
    <col min="9334" max="9334" width="17.08203125" customWidth="1"/>
    <col min="9335" max="9336" width="7.75" hidden="1" customWidth="1"/>
    <col min="9337" max="9339" width="17.5" customWidth="1"/>
    <col min="9340" max="9340" width="10.58203125" customWidth="1"/>
    <col min="9341" max="9341" width="15.75" customWidth="1"/>
    <col min="9342" max="9342" width="30.08203125" customWidth="1"/>
    <col min="9343" max="9343" width="27.58203125" customWidth="1"/>
    <col min="9344" max="9344" width="21.08203125" customWidth="1"/>
    <col min="9345" max="9345" width="22.25" customWidth="1"/>
    <col min="9346" max="9346" width="18.75" customWidth="1"/>
    <col min="9347" max="9348" width="19" customWidth="1"/>
    <col min="9349" max="9349" width="19.08203125" customWidth="1"/>
    <col min="9350" max="9350" width="17.08203125" customWidth="1"/>
    <col min="9351" max="9352" width="7.75" hidden="1" customWidth="1"/>
    <col min="9353" max="9355" width="17.5" customWidth="1"/>
    <col min="9356" max="9356" width="10.58203125" customWidth="1"/>
    <col min="9357" max="9357" width="15.75" customWidth="1"/>
    <col min="9358" max="9358" width="30.08203125" customWidth="1"/>
    <col min="9359" max="9359" width="27.58203125" customWidth="1"/>
    <col min="9360" max="9360" width="21.08203125" customWidth="1"/>
    <col min="9361" max="9361" width="22.25" customWidth="1"/>
    <col min="9362" max="9362" width="18.75" customWidth="1"/>
    <col min="9363" max="9364" width="19" customWidth="1"/>
    <col min="9365" max="9365" width="19.08203125" customWidth="1"/>
    <col min="9366" max="9366" width="17.08203125" customWidth="1"/>
    <col min="9367" max="9368" width="7.75" hidden="1" customWidth="1"/>
    <col min="9369" max="9371" width="17.5" customWidth="1"/>
    <col min="9372" max="9372" width="10.58203125" customWidth="1"/>
    <col min="9373" max="9373" width="15.75" customWidth="1"/>
    <col min="9374" max="9374" width="30.08203125" customWidth="1"/>
    <col min="9375" max="9375" width="27.58203125" customWidth="1"/>
    <col min="9376" max="9376" width="21.08203125" customWidth="1"/>
    <col min="9377" max="9377" width="22.25" customWidth="1"/>
    <col min="9378" max="9378" width="18.75" customWidth="1"/>
    <col min="9379" max="9380" width="19" customWidth="1"/>
    <col min="9381" max="9381" width="19.08203125" customWidth="1"/>
    <col min="9382" max="9382" width="17.08203125" customWidth="1"/>
    <col min="9383" max="9384" width="7.75" hidden="1" customWidth="1"/>
    <col min="9385" max="9387" width="17.5" customWidth="1"/>
    <col min="9388" max="9388" width="10.58203125" customWidth="1"/>
    <col min="9389" max="9389" width="15.75" customWidth="1"/>
    <col min="9390" max="9390" width="30.08203125" customWidth="1"/>
    <col min="9391" max="9391" width="27.58203125" customWidth="1"/>
    <col min="9392" max="9392" width="21.08203125" customWidth="1"/>
    <col min="9393" max="9393" width="22.25" customWidth="1"/>
    <col min="9394" max="9394" width="18.75" customWidth="1"/>
    <col min="9395" max="9396" width="19" customWidth="1"/>
    <col min="9397" max="9397" width="19.08203125" customWidth="1"/>
    <col min="9398" max="9398" width="17.08203125" customWidth="1"/>
    <col min="9399" max="9400" width="7.75" hidden="1" customWidth="1"/>
    <col min="9401" max="9403" width="17.5" customWidth="1"/>
    <col min="9404" max="9404" width="10.58203125" customWidth="1"/>
    <col min="9405" max="9405" width="15.75" customWidth="1"/>
    <col min="9406" max="9406" width="30.08203125" customWidth="1"/>
    <col min="9407" max="9407" width="27.58203125" customWidth="1"/>
    <col min="9408" max="9408" width="21.08203125" customWidth="1"/>
    <col min="9409" max="9409" width="22.25" customWidth="1"/>
    <col min="9410" max="9410" width="18.75" customWidth="1"/>
    <col min="9411" max="9412" width="19" customWidth="1"/>
    <col min="9413" max="9413" width="19.08203125" customWidth="1"/>
    <col min="9414" max="9414" width="17.08203125" customWidth="1"/>
    <col min="9415" max="9416" width="7.75" hidden="1" customWidth="1"/>
    <col min="9417" max="9419" width="17.5" customWidth="1"/>
    <col min="9420" max="9420" width="10.58203125" customWidth="1"/>
    <col min="9421" max="9421" width="15.75" customWidth="1"/>
    <col min="9422" max="9422" width="30.08203125" customWidth="1"/>
    <col min="9423" max="9423" width="27.58203125" customWidth="1"/>
    <col min="9424" max="9424" width="21.08203125" customWidth="1"/>
    <col min="9425" max="9425" width="22.25" customWidth="1"/>
    <col min="9426" max="9426" width="18.75" customWidth="1"/>
    <col min="9427" max="9428" width="19" customWidth="1"/>
    <col min="9429" max="9429" width="19.08203125" customWidth="1"/>
    <col min="9430" max="9430" width="17.08203125" customWidth="1"/>
    <col min="9431" max="9432" width="7.75" hidden="1" customWidth="1"/>
    <col min="9433" max="9435" width="17.5" customWidth="1"/>
    <col min="9436" max="9436" width="10.58203125" customWidth="1"/>
    <col min="9437" max="9437" width="15.75" customWidth="1"/>
    <col min="9438" max="9438" width="30.08203125" customWidth="1"/>
    <col min="9439" max="9439" width="27.58203125" customWidth="1"/>
    <col min="9440" max="9440" width="21.08203125" customWidth="1"/>
    <col min="9441" max="9441" width="22.25" customWidth="1"/>
    <col min="9442" max="9442" width="18.75" customWidth="1"/>
    <col min="9443" max="9444" width="19" customWidth="1"/>
    <col min="9445" max="9445" width="19.08203125" customWidth="1"/>
    <col min="9446" max="9446" width="17.08203125" customWidth="1"/>
    <col min="9447" max="9448" width="7.75" hidden="1" customWidth="1"/>
    <col min="9449" max="9451" width="17.5" customWidth="1"/>
    <col min="9452" max="9452" width="10.58203125" customWidth="1"/>
    <col min="9453" max="9453" width="15.75" customWidth="1"/>
    <col min="9454" max="9454" width="30.08203125" customWidth="1"/>
    <col min="9455" max="9455" width="27.58203125" customWidth="1"/>
    <col min="9456" max="9456" width="21.08203125" customWidth="1"/>
    <col min="9457" max="9457" width="22.25" customWidth="1"/>
    <col min="9458" max="9458" width="18.75" customWidth="1"/>
    <col min="9459" max="9460" width="19" customWidth="1"/>
    <col min="9461" max="9461" width="19.08203125" customWidth="1"/>
    <col min="9462" max="9462" width="17.08203125" customWidth="1"/>
    <col min="9463" max="9464" width="7.75" hidden="1" customWidth="1"/>
    <col min="9465" max="9467" width="17.5" customWidth="1"/>
    <col min="9468" max="9468" width="10.58203125" customWidth="1"/>
    <col min="9469" max="9469" width="15.75" customWidth="1"/>
    <col min="9470" max="9470" width="30.08203125" customWidth="1"/>
    <col min="9471" max="9471" width="27.58203125" customWidth="1"/>
    <col min="9472" max="9472" width="21.08203125" customWidth="1"/>
    <col min="9473" max="9473" width="22.25" customWidth="1"/>
    <col min="9474" max="9474" width="18.75" customWidth="1"/>
    <col min="9475" max="9476" width="19" customWidth="1"/>
    <col min="9477" max="9477" width="19.08203125" customWidth="1"/>
    <col min="9478" max="9478" width="17.08203125" customWidth="1"/>
    <col min="9479" max="9480" width="7.75" hidden="1" customWidth="1"/>
    <col min="9481" max="9483" width="17.5" customWidth="1"/>
    <col min="9484" max="9484" width="10.58203125" customWidth="1"/>
    <col min="9485" max="9485" width="15.75" customWidth="1"/>
    <col min="9486" max="9486" width="30.08203125" customWidth="1"/>
    <col min="9487" max="9487" width="27.58203125" customWidth="1"/>
    <col min="9488" max="9488" width="21.08203125" customWidth="1"/>
    <col min="9489" max="9489" width="22.25" customWidth="1"/>
    <col min="9490" max="9490" width="18.75" customWidth="1"/>
    <col min="9491" max="9492" width="19" customWidth="1"/>
    <col min="9493" max="9493" width="19.08203125" customWidth="1"/>
    <col min="9494" max="9494" width="17.08203125" customWidth="1"/>
    <col min="9495" max="9496" width="7.75" hidden="1" customWidth="1"/>
    <col min="9497" max="9499" width="17.5" customWidth="1"/>
    <col min="9500" max="9500" width="10.58203125" customWidth="1"/>
    <col min="9501" max="9501" width="15.75" customWidth="1"/>
    <col min="9502" max="9502" width="30.08203125" customWidth="1"/>
    <col min="9503" max="9503" width="27.58203125" customWidth="1"/>
    <col min="9504" max="9504" width="21.08203125" customWidth="1"/>
    <col min="9505" max="9505" width="22.25" customWidth="1"/>
    <col min="9506" max="9506" width="18.75" customWidth="1"/>
    <col min="9507" max="9508" width="19" customWidth="1"/>
    <col min="9509" max="9509" width="19.08203125" customWidth="1"/>
    <col min="9510" max="9510" width="17.08203125" customWidth="1"/>
    <col min="9511" max="9512" width="7.75" hidden="1" customWidth="1"/>
    <col min="9513" max="9515" width="17.5" customWidth="1"/>
    <col min="9516" max="9516" width="10.58203125" customWidth="1"/>
    <col min="9517" max="9517" width="15.75" customWidth="1"/>
    <col min="9518" max="9518" width="30.08203125" customWidth="1"/>
    <col min="9519" max="9519" width="27.58203125" customWidth="1"/>
    <col min="9520" max="9520" width="21.08203125" customWidth="1"/>
    <col min="9521" max="9521" width="22.25" customWidth="1"/>
    <col min="9522" max="9522" width="18.75" customWidth="1"/>
    <col min="9523" max="9524" width="19" customWidth="1"/>
    <col min="9525" max="9525" width="19.08203125" customWidth="1"/>
    <col min="9526" max="9526" width="17.08203125" customWidth="1"/>
    <col min="9527" max="9528" width="7.75" hidden="1" customWidth="1"/>
    <col min="9529" max="9531" width="17.5" customWidth="1"/>
    <col min="9532" max="9532" width="10.58203125" customWidth="1"/>
    <col min="9533" max="9533" width="15.75" customWidth="1"/>
    <col min="9534" max="9534" width="30.08203125" customWidth="1"/>
    <col min="9535" max="9535" width="27.58203125" customWidth="1"/>
    <col min="9536" max="9536" width="21.08203125" customWidth="1"/>
    <col min="9537" max="9537" width="22.25" customWidth="1"/>
    <col min="9538" max="9538" width="18.75" customWidth="1"/>
    <col min="9539" max="9540" width="19" customWidth="1"/>
    <col min="9541" max="9541" width="19.08203125" customWidth="1"/>
    <col min="9542" max="9542" width="17.08203125" customWidth="1"/>
    <col min="9543" max="9544" width="7.75" hidden="1" customWidth="1"/>
    <col min="9545" max="9547" width="17.5" customWidth="1"/>
    <col min="9548" max="9548" width="10.58203125" customWidth="1"/>
    <col min="9549" max="9549" width="15.75" customWidth="1"/>
    <col min="9550" max="9550" width="30.08203125" customWidth="1"/>
    <col min="9551" max="9551" width="27.58203125" customWidth="1"/>
    <col min="9552" max="9552" width="21.08203125" customWidth="1"/>
    <col min="9553" max="9553" width="22.25" customWidth="1"/>
    <col min="9554" max="9554" width="18.75" customWidth="1"/>
    <col min="9555" max="9556" width="19" customWidth="1"/>
    <col min="9557" max="9557" width="19.08203125" customWidth="1"/>
    <col min="9558" max="9558" width="17.08203125" customWidth="1"/>
    <col min="9559" max="9560" width="7.75" hidden="1" customWidth="1"/>
    <col min="9561" max="9563" width="17.5" customWidth="1"/>
    <col min="9564" max="9564" width="10.58203125" customWidth="1"/>
    <col min="9565" max="9565" width="15.75" customWidth="1"/>
    <col min="9566" max="9566" width="30.08203125" customWidth="1"/>
    <col min="9567" max="9567" width="27.58203125" customWidth="1"/>
    <col min="9568" max="9568" width="21.08203125" customWidth="1"/>
    <col min="9569" max="9569" width="22.25" customWidth="1"/>
    <col min="9570" max="9570" width="18.75" customWidth="1"/>
    <col min="9571" max="9572" width="19" customWidth="1"/>
    <col min="9573" max="9573" width="19.08203125" customWidth="1"/>
    <col min="9574" max="9574" width="17.08203125" customWidth="1"/>
    <col min="9575" max="9576" width="7.75" hidden="1" customWidth="1"/>
    <col min="9577" max="9579" width="17.5" customWidth="1"/>
    <col min="9580" max="9580" width="10.58203125" customWidth="1"/>
    <col min="9581" max="9581" width="15.75" customWidth="1"/>
    <col min="9582" max="9582" width="30.08203125" customWidth="1"/>
    <col min="9583" max="9583" width="27.58203125" customWidth="1"/>
    <col min="9584" max="9584" width="21.08203125" customWidth="1"/>
    <col min="9585" max="9585" width="22.25" customWidth="1"/>
    <col min="9586" max="9586" width="18.75" customWidth="1"/>
    <col min="9587" max="9588" width="19" customWidth="1"/>
    <col min="9589" max="9589" width="19.08203125" customWidth="1"/>
    <col min="9590" max="9590" width="17.08203125" customWidth="1"/>
    <col min="9591" max="9592" width="7.75" hidden="1" customWidth="1"/>
    <col min="9593" max="9595" width="17.5" customWidth="1"/>
    <col min="9596" max="9596" width="10.58203125" customWidth="1"/>
    <col min="9597" max="9597" width="15.75" customWidth="1"/>
    <col min="9598" max="9598" width="30.08203125" customWidth="1"/>
    <col min="9599" max="9599" width="27.58203125" customWidth="1"/>
    <col min="9600" max="9600" width="21.08203125" customWidth="1"/>
    <col min="9601" max="9601" width="22.25" customWidth="1"/>
    <col min="9602" max="9602" width="18.75" customWidth="1"/>
    <col min="9603" max="9604" width="19" customWidth="1"/>
    <col min="9605" max="9605" width="19.08203125" customWidth="1"/>
    <col min="9606" max="9606" width="17.08203125" customWidth="1"/>
    <col min="9607" max="9608" width="7.75" hidden="1" customWidth="1"/>
    <col min="9609" max="9611" width="17.5" customWidth="1"/>
    <col min="9612" max="9612" width="10.58203125" customWidth="1"/>
    <col min="9613" max="9613" width="15.75" customWidth="1"/>
    <col min="9614" max="9614" width="30.08203125" customWidth="1"/>
    <col min="9615" max="9615" width="27.58203125" customWidth="1"/>
    <col min="9616" max="9616" width="21.08203125" customWidth="1"/>
    <col min="9617" max="9617" width="22.25" customWidth="1"/>
    <col min="9618" max="9618" width="18.75" customWidth="1"/>
    <col min="9619" max="9620" width="19" customWidth="1"/>
    <col min="9621" max="9621" width="19.08203125" customWidth="1"/>
    <col min="9622" max="9622" width="17.08203125" customWidth="1"/>
    <col min="9623" max="9624" width="7.75" hidden="1" customWidth="1"/>
    <col min="9625" max="9627" width="17.5" customWidth="1"/>
    <col min="9628" max="9628" width="10.58203125" customWidth="1"/>
    <col min="9629" max="9629" width="15.75" customWidth="1"/>
    <col min="9630" max="9630" width="30.08203125" customWidth="1"/>
    <col min="9631" max="9631" width="27.58203125" customWidth="1"/>
    <col min="9632" max="9632" width="21.08203125" customWidth="1"/>
    <col min="9633" max="9633" width="22.25" customWidth="1"/>
    <col min="9634" max="9634" width="18.75" customWidth="1"/>
    <col min="9635" max="9636" width="19" customWidth="1"/>
    <col min="9637" max="9637" width="19.08203125" customWidth="1"/>
    <col min="9638" max="9638" width="17.08203125" customWidth="1"/>
    <col min="9639" max="9640" width="7.75" hidden="1" customWidth="1"/>
    <col min="9641" max="9643" width="17.5" customWidth="1"/>
    <col min="9644" max="9644" width="10.58203125" customWidth="1"/>
    <col min="9645" max="9645" width="15.75" customWidth="1"/>
    <col min="9646" max="9646" width="30.08203125" customWidth="1"/>
    <col min="9647" max="9647" width="27.58203125" customWidth="1"/>
    <col min="9648" max="9648" width="21.08203125" customWidth="1"/>
    <col min="9649" max="9649" width="22.25" customWidth="1"/>
    <col min="9650" max="9650" width="18.75" customWidth="1"/>
    <col min="9651" max="9652" width="19" customWidth="1"/>
    <col min="9653" max="9653" width="19.08203125" customWidth="1"/>
    <col min="9654" max="9654" width="17.08203125" customWidth="1"/>
    <col min="9655" max="9656" width="7.75" hidden="1" customWidth="1"/>
    <col min="9657" max="9659" width="17.5" customWidth="1"/>
    <col min="9660" max="9660" width="10.58203125" customWidth="1"/>
    <col min="9661" max="9661" width="15.75" customWidth="1"/>
    <col min="9662" max="9662" width="30.08203125" customWidth="1"/>
    <col min="9663" max="9663" width="27.58203125" customWidth="1"/>
    <col min="9664" max="9664" width="21.08203125" customWidth="1"/>
    <col min="9665" max="9665" width="22.25" customWidth="1"/>
    <col min="9666" max="9666" width="18.75" customWidth="1"/>
    <col min="9667" max="9668" width="19" customWidth="1"/>
    <col min="9669" max="9669" width="19.08203125" customWidth="1"/>
    <col min="9670" max="9670" width="17.08203125" customWidth="1"/>
    <col min="9671" max="9672" width="7.75" hidden="1" customWidth="1"/>
    <col min="9673" max="9675" width="17.5" customWidth="1"/>
    <col min="9676" max="9676" width="10.58203125" customWidth="1"/>
    <col min="9677" max="9677" width="15.75" customWidth="1"/>
    <col min="9678" max="9678" width="30.08203125" customWidth="1"/>
    <col min="9679" max="9679" width="27.58203125" customWidth="1"/>
    <col min="9680" max="9680" width="21.08203125" customWidth="1"/>
    <col min="9681" max="9681" width="22.25" customWidth="1"/>
    <col min="9682" max="9682" width="18.75" customWidth="1"/>
    <col min="9683" max="9684" width="19" customWidth="1"/>
    <col min="9685" max="9685" width="19.08203125" customWidth="1"/>
    <col min="9686" max="9686" width="17.08203125" customWidth="1"/>
    <col min="9687" max="9688" width="7.75" hidden="1" customWidth="1"/>
    <col min="9689" max="9691" width="17.5" customWidth="1"/>
    <col min="9692" max="9692" width="10.58203125" customWidth="1"/>
    <col min="9693" max="9693" width="15.75" customWidth="1"/>
    <col min="9694" max="9694" width="30.08203125" customWidth="1"/>
    <col min="9695" max="9695" width="27.58203125" customWidth="1"/>
    <col min="9696" max="9696" width="21.08203125" customWidth="1"/>
    <col min="9697" max="9697" width="22.25" customWidth="1"/>
    <col min="9698" max="9698" width="18.75" customWidth="1"/>
    <col min="9699" max="9700" width="19" customWidth="1"/>
    <col min="9701" max="9701" width="19.08203125" customWidth="1"/>
    <col min="9702" max="9702" width="17.08203125" customWidth="1"/>
    <col min="9703" max="9704" width="7.75" hidden="1" customWidth="1"/>
    <col min="9705" max="9707" width="17.5" customWidth="1"/>
    <col min="9708" max="9708" width="10.58203125" customWidth="1"/>
    <col min="9709" max="9709" width="15.75" customWidth="1"/>
    <col min="9710" max="9710" width="30.08203125" customWidth="1"/>
    <col min="9711" max="9711" width="27.58203125" customWidth="1"/>
    <col min="9712" max="9712" width="21.08203125" customWidth="1"/>
    <col min="9713" max="9713" width="22.25" customWidth="1"/>
    <col min="9714" max="9714" width="18.75" customWidth="1"/>
    <col min="9715" max="9716" width="19" customWidth="1"/>
    <col min="9717" max="9717" width="19.08203125" customWidth="1"/>
    <col min="9718" max="9718" width="17.08203125" customWidth="1"/>
    <col min="9719" max="9720" width="7.75" hidden="1" customWidth="1"/>
    <col min="9721" max="9723" width="17.5" customWidth="1"/>
    <col min="9724" max="9724" width="10.58203125" customWidth="1"/>
    <col min="9725" max="9725" width="15.75" customWidth="1"/>
    <col min="9726" max="9726" width="30.08203125" customWidth="1"/>
    <col min="9727" max="9727" width="27.58203125" customWidth="1"/>
    <col min="9728" max="9728" width="21.08203125" customWidth="1"/>
    <col min="9729" max="9729" width="22.25" customWidth="1"/>
    <col min="9730" max="9730" width="18.75" customWidth="1"/>
    <col min="9731" max="9732" width="19" customWidth="1"/>
    <col min="9733" max="9733" width="19.08203125" customWidth="1"/>
    <col min="9734" max="9734" width="17.08203125" customWidth="1"/>
    <col min="9735" max="9736" width="7.75" hidden="1" customWidth="1"/>
    <col min="9737" max="9739" width="17.5" customWidth="1"/>
    <col min="9740" max="9740" width="10.58203125" customWidth="1"/>
    <col min="9741" max="9741" width="15.75" customWidth="1"/>
    <col min="9742" max="9742" width="30.08203125" customWidth="1"/>
    <col min="9743" max="9743" width="27.58203125" customWidth="1"/>
    <col min="9744" max="9744" width="21.08203125" customWidth="1"/>
    <col min="9745" max="9745" width="22.25" customWidth="1"/>
    <col min="9746" max="9746" width="18.75" customWidth="1"/>
    <col min="9747" max="9748" width="19" customWidth="1"/>
    <col min="9749" max="9749" width="19.08203125" customWidth="1"/>
    <col min="9750" max="9750" width="17.08203125" customWidth="1"/>
    <col min="9751" max="9752" width="7.75" hidden="1" customWidth="1"/>
    <col min="9753" max="9755" width="17.5" customWidth="1"/>
    <col min="9756" max="9756" width="10.58203125" customWidth="1"/>
    <col min="9757" max="9757" width="15.75" customWidth="1"/>
    <col min="9758" max="9758" width="30.08203125" customWidth="1"/>
    <col min="9759" max="9759" width="27.58203125" customWidth="1"/>
    <col min="9760" max="9760" width="21.08203125" customWidth="1"/>
    <col min="9761" max="9761" width="22.25" customWidth="1"/>
    <col min="9762" max="9762" width="18.75" customWidth="1"/>
    <col min="9763" max="9764" width="19" customWidth="1"/>
    <col min="9765" max="9765" width="19.08203125" customWidth="1"/>
    <col min="9766" max="9766" width="17.08203125" customWidth="1"/>
    <col min="9767" max="9768" width="7.75" hidden="1" customWidth="1"/>
    <col min="9769" max="9771" width="17.5" customWidth="1"/>
    <col min="9772" max="9772" width="10.58203125" customWidth="1"/>
    <col min="9773" max="9773" width="15.75" customWidth="1"/>
    <col min="9774" max="9774" width="30.08203125" customWidth="1"/>
    <col min="9775" max="9775" width="27.58203125" customWidth="1"/>
    <col min="9776" max="9776" width="21.08203125" customWidth="1"/>
    <col min="9777" max="9777" width="22.25" customWidth="1"/>
    <col min="9778" max="9778" width="18.75" customWidth="1"/>
    <col min="9779" max="9780" width="19" customWidth="1"/>
    <col min="9781" max="9781" width="19.08203125" customWidth="1"/>
    <col min="9782" max="9782" width="17.08203125" customWidth="1"/>
    <col min="9783" max="9784" width="7.75" hidden="1" customWidth="1"/>
    <col min="9785" max="9787" width="17.5" customWidth="1"/>
    <col min="9788" max="9788" width="10.58203125" customWidth="1"/>
    <col min="9789" max="9789" width="15.75" customWidth="1"/>
    <col min="9790" max="9790" width="30.08203125" customWidth="1"/>
    <col min="9791" max="9791" width="27.58203125" customWidth="1"/>
    <col min="9792" max="9792" width="21.08203125" customWidth="1"/>
    <col min="9793" max="9793" width="22.25" customWidth="1"/>
    <col min="9794" max="9794" width="18.75" customWidth="1"/>
    <col min="9795" max="9796" width="19" customWidth="1"/>
    <col min="9797" max="9797" width="19.08203125" customWidth="1"/>
    <col min="9798" max="9798" width="17.08203125" customWidth="1"/>
    <col min="9799" max="9800" width="7.75" hidden="1" customWidth="1"/>
    <col min="9801" max="9803" width="17.5" customWidth="1"/>
    <col min="9804" max="9804" width="10.58203125" customWidth="1"/>
    <col min="9805" max="9805" width="15.75" customWidth="1"/>
    <col min="9806" max="9806" width="30.08203125" customWidth="1"/>
    <col min="9807" max="9807" width="27.58203125" customWidth="1"/>
    <col min="9808" max="9808" width="21.08203125" customWidth="1"/>
    <col min="9809" max="9809" width="22.25" customWidth="1"/>
    <col min="9810" max="9810" width="18.75" customWidth="1"/>
    <col min="9811" max="9812" width="19" customWidth="1"/>
    <col min="9813" max="9813" width="19.08203125" customWidth="1"/>
    <col min="9814" max="9814" width="17.08203125" customWidth="1"/>
    <col min="9815" max="9816" width="7.75" hidden="1" customWidth="1"/>
    <col min="9817" max="9819" width="17.5" customWidth="1"/>
    <col min="9820" max="9820" width="10.58203125" customWidth="1"/>
    <col min="9821" max="9821" width="15.75" customWidth="1"/>
    <col min="9822" max="9822" width="30.08203125" customWidth="1"/>
    <col min="9823" max="9823" width="27.58203125" customWidth="1"/>
    <col min="9824" max="9824" width="21.08203125" customWidth="1"/>
    <col min="9825" max="9825" width="22.25" customWidth="1"/>
    <col min="9826" max="9826" width="18.75" customWidth="1"/>
    <col min="9827" max="9828" width="19" customWidth="1"/>
    <col min="9829" max="9829" width="19.08203125" customWidth="1"/>
    <col min="9830" max="9830" width="17.08203125" customWidth="1"/>
    <col min="9831" max="9832" width="7.75" hidden="1" customWidth="1"/>
    <col min="9833" max="9835" width="17.5" customWidth="1"/>
    <col min="9836" max="9836" width="10.58203125" customWidth="1"/>
    <col min="9837" max="9837" width="15.75" customWidth="1"/>
    <col min="9838" max="9838" width="30.08203125" customWidth="1"/>
    <col min="9839" max="9839" width="27.58203125" customWidth="1"/>
    <col min="9840" max="9840" width="21.08203125" customWidth="1"/>
    <col min="9841" max="9841" width="22.25" customWidth="1"/>
    <col min="9842" max="9842" width="18.75" customWidth="1"/>
    <col min="9843" max="9844" width="19" customWidth="1"/>
    <col min="9845" max="9845" width="19.08203125" customWidth="1"/>
    <col min="9846" max="9846" width="17.08203125" customWidth="1"/>
    <col min="9847" max="9848" width="7.75" hidden="1" customWidth="1"/>
    <col min="9849" max="9851" width="17.5" customWidth="1"/>
    <col min="9852" max="9852" width="10.58203125" customWidth="1"/>
    <col min="9853" max="9853" width="15.75" customWidth="1"/>
    <col min="9854" max="9854" width="30.08203125" customWidth="1"/>
    <col min="9855" max="9855" width="27.58203125" customWidth="1"/>
    <col min="9856" max="9856" width="21.08203125" customWidth="1"/>
    <col min="9857" max="9857" width="22.25" customWidth="1"/>
    <col min="9858" max="9858" width="18.75" customWidth="1"/>
    <col min="9859" max="9860" width="19" customWidth="1"/>
    <col min="9861" max="9861" width="19.08203125" customWidth="1"/>
    <col min="9862" max="9862" width="17.08203125" customWidth="1"/>
    <col min="9863" max="9864" width="7.75" hidden="1" customWidth="1"/>
    <col min="9865" max="9867" width="17.5" customWidth="1"/>
    <col min="9868" max="9868" width="10.58203125" customWidth="1"/>
    <col min="9869" max="9869" width="15.75" customWidth="1"/>
    <col min="9870" max="9870" width="30.08203125" customWidth="1"/>
    <col min="9871" max="9871" width="27.58203125" customWidth="1"/>
    <col min="9872" max="9872" width="21.08203125" customWidth="1"/>
    <col min="9873" max="9873" width="22.25" customWidth="1"/>
    <col min="9874" max="9874" width="18.75" customWidth="1"/>
    <col min="9875" max="9876" width="19" customWidth="1"/>
    <col min="9877" max="9877" width="19.08203125" customWidth="1"/>
    <col min="9878" max="9878" width="17.08203125" customWidth="1"/>
    <col min="9879" max="9880" width="7.75" hidden="1" customWidth="1"/>
    <col min="9881" max="9883" width="17.5" customWidth="1"/>
    <col min="9884" max="9884" width="10.58203125" customWidth="1"/>
    <col min="9885" max="9885" width="15.75" customWidth="1"/>
    <col min="9886" max="9886" width="30.08203125" customWidth="1"/>
    <col min="9887" max="9887" width="27.58203125" customWidth="1"/>
    <col min="9888" max="9888" width="21.08203125" customWidth="1"/>
    <col min="9889" max="9889" width="22.25" customWidth="1"/>
    <col min="9890" max="9890" width="18.75" customWidth="1"/>
    <col min="9891" max="9892" width="19" customWidth="1"/>
    <col min="9893" max="9893" width="19.08203125" customWidth="1"/>
    <col min="9894" max="9894" width="17.08203125" customWidth="1"/>
    <col min="9895" max="9896" width="7.75" hidden="1" customWidth="1"/>
    <col min="9897" max="9899" width="17.5" customWidth="1"/>
    <col min="9900" max="9900" width="10.58203125" customWidth="1"/>
    <col min="9901" max="9901" width="15.75" customWidth="1"/>
    <col min="9902" max="9902" width="30.08203125" customWidth="1"/>
    <col min="9903" max="9903" width="27.58203125" customWidth="1"/>
    <col min="9904" max="9904" width="21.08203125" customWidth="1"/>
    <col min="9905" max="9905" width="22.25" customWidth="1"/>
    <col min="9906" max="9906" width="18.75" customWidth="1"/>
    <col min="9907" max="9908" width="19" customWidth="1"/>
    <col min="9909" max="9909" width="19.08203125" customWidth="1"/>
    <col min="9910" max="9910" width="17.08203125" customWidth="1"/>
    <col min="9911" max="9912" width="7.75" hidden="1" customWidth="1"/>
    <col min="9913" max="9915" width="17.5" customWidth="1"/>
    <col min="9916" max="9916" width="10.58203125" customWidth="1"/>
    <col min="9917" max="9917" width="15.75" customWidth="1"/>
    <col min="9918" max="9918" width="30.08203125" customWidth="1"/>
    <col min="9919" max="9919" width="27.58203125" customWidth="1"/>
    <col min="9920" max="9920" width="21.08203125" customWidth="1"/>
    <col min="9921" max="9921" width="22.25" customWidth="1"/>
    <col min="9922" max="9922" width="18.75" customWidth="1"/>
    <col min="9923" max="9924" width="19" customWidth="1"/>
    <col min="9925" max="9925" width="19.08203125" customWidth="1"/>
    <col min="9926" max="9926" width="17.08203125" customWidth="1"/>
    <col min="9927" max="9928" width="7.75" hidden="1" customWidth="1"/>
    <col min="9929" max="9931" width="17.5" customWidth="1"/>
    <col min="9932" max="9932" width="10.58203125" customWidth="1"/>
    <col min="9933" max="9933" width="15.75" customWidth="1"/>
    <col min="9934" max="9934" width="30.08203125" customWidth="1"/>
    <col min="9935" max="9935" width="27.58203125" customWidth="1"/>
    <col min="9936" max="9936" width="21.08203125" customWidth="1"/>
    <col min="9937" max="9937" width="22.25" customWidth="1"/>
    <col min="9938" max="9938" width="18.75" customWidth="1"/>
    <col min="9939" max="9940" width="19" customWidth="1"/>
    <col min="9941" max="9941" width="19.08203125" customWidth="1"/>
    <col min="9942" max="9942" width="17.08203125" customWidth="1"/>
    <col min="9943" max="9944" width="7.75" hidden="1" customWidth="1"/>
    <col min="9945" max="9947" width="17.5" customWidth="1"/>
    <col min="9948" max="9948" width="10.58203125" customWidth="1"/>
    <col min="9949" max="9949" width="15.75" customWidth="1"/>
    <col min="9950" max="9950" width="30.08203125" customWidth="1"/>
    <col min="9951" max="9951" width="27.58203125" customWidth="1"/>
    <col min="9952" max="9952" width="21.08203125" customWidth="1"/>
    <col min="9953" max="9953" width="22.25" customWidth="1"/>
    <col min="9954" max="9954" width="18.75" customWidth="1"/>
    <col min="9955" max="9956" width="19" customWidth="1"/>
    <col min="9957" max="9957" width="19.08203125" customWidth="1"/>
    <col min="9958" max="9958" width="17.08203125" customWidth="1"/>
    <col min="9959" max="9960" width="7.75" hidden="1" customWidth="1"/>
    <col min="9961" max="9963" width="17.5" customWidth="1"/>
    <col min="9964" max="9964" width="10.58203125" customWidth="1"/>
    <col min="9965" max="9965" width="15.75" customWidth="1"/>
    <col min="9966" max="9966" width="30.08203125" customWidth="1"/>
    <col min="9967" max="9967" width="27.58203125" customWidth="1"/>
    <col min="9968" max="9968" width="21.08203125" customWidth="1"/>
    <col min="9969" max="9969" width="22.25" customWidth="1"/>
    <col min="9970" max="9970" width="18.75" customWidth="1"/>
    <col min="9971" max="9972" width="19" customWidth="1"/>
    <col min="9973" max="9973" width="19.08203125" customWidth="1"/>
    <col min="9974" max="9974" width="17.08203125" customWidth="1"/>
    <col min="9975" max="9976" width="7.75" hidden="1" customWidth="1"/>
    <col min="9977" max="9979" width="17.5" customWidth="1"/>
    <col min="9980" max="9980" width="10.58203125" customWidth="1"/>
    <col min="9981" max="9981" width="15.75" customWidth="1"/>
    <col min="9982" max="9982" width="30.08203125" customWidth="1"/>
    <col min="9983" max="9983" width="27.58203125" customWidth="1"/>
    <col min="9984" max="9984" width="21.08203125" customWidth="1"/>
    <col min="9985" max="9985" width="22.25" customWidth="1"/>
    <col min="9986" max="9986" width="18.75" customWidth="1"/>
    <col min="9987" max="9988" width="19" customWidth="1"/>
    <col min="9989" max="9989" width="19.08203125" customWidth="1"/>
    <col min="9990" max="9990" width="17.08203125" customWidth="1"/>
    <col min="9991" max="9992" width="7.75" hidden="1" customWidth="1"/>
    <col min="9993" max="9995" width="17.5" customWidth="1"/>
    <col min="9996" max="9996" width="10.58203125" customWidth="1"/>
    <col min="9997" max="9997" width="15.75" customWidth="1"/>
    <col min="9998" max="9998" width="30.08203125" customWidth="1"/>
    <col min="9999" max="9999" width="27.58203125" customWidth="1"/>
    <col min="10000" max="10000" width="21.08203125" customWidth="1"/>
    <col min="10001" max="10001" width="22.25" customWidth="1"/>
    <col min="10002" max="10002" width="18.75" customWidth="1"/>
    <col min="10003" max="10004" width="19" customWidth="1"/>
    <col min="10005" max="10005" width="19.08203125" customWidth="1"/>
    <col min="10006" max="10006" width="17.08203125" customWidth="1"/>
    <col min="10007" max="10008" width="7.75" hidden="1" customWidth="1"/>
    <col min="10009" max="10011" width="17.5" customWidth="1"/>
    <col min="10012" max="10012" width="10.58203125" customWidth="1"/>
    <col min="10013" max="10013" width="15.75" customWidth="1"/>
    <col min="10014" max="10014" width="30.08203125" customWidth="1"/>
    <col min="10015" max="10015" width="27.58203125" customWidth="1"/>
    <col min="10016" max="10016" width="21.08203125" customWidth="1"/>
    <col min="10017" max="10017" width="22.25" customWidth="1"/>
    <col min="10018" max="10018" width="18.75" customWidth="1"/>
    <col min="10019" max="10020" width="19" customWidth="1"/>
    <col min="10021" max="10021" width="19.08203125" customWidth="1"/>
    <col min="10022" max="10022" width="17.08203125" customWidth="1"/>
    <col min="10023" max="10024" width="7.75" hidden="1" customWidth="1"/>
    <col min="10025" max="10027" width="17.5" customWidth="1"/>
    <col min="10028" max="10028" width="10.58203125" customWidth="1"/>
    <col min="10029" max="10029" width="15.75" customWidth="1"/>
    <col min="10030" max="10030" width="30.08203125" customWidth="1"/>
    <col min="10031" max="10031" width="27.58203125" customWidth="1"/>
    <col min="10032" max="10032" width="21.08203125" customWidth="1"/>
    <col min="10033" max="10033" width="22.25" customWidth="1"/>
    <col min="10034" max="10034" width="18.75" customWidth="1"/>
    <col min="10035" max="10036" width="19" customWidth="1"/>
    <col min="10037" max="10037" width="19.08203125" customWidth="1"/>
    <col min="10038" max="10038" width="17.08203125" customWidth="1"/>
    <col min="10039" max="10040" width="7.75" hidden="1" customWidth="1"/>
    <col min="10041" max="10043" width="17.5" customWidth="1"/>
    <col min="10044" max="10044" width="10.58203125" customWidth="1"/>
    <col min="10045" max="10045" width="15.75" customWidth="1"/>
    <col min="10046" max="10046" width="30.08203125" customWidth="1"/>
    <col min="10047" max="10047" width="27.58203125" customWidth="1"/>
    <col min="10048" max="10048" width="21.08203125" customWidth="1"/>
    <col min="10049" max="10049" width="22.25" customWidth="1"/>
    <col min="10050" max="10050" width="18.75" customWidth="1"/>
    <col min="10051" max="10052" width="19" customWidth="1"/>
    <col min="10053" max="10053" width="19.08203125" customWidth="1"/>
    <col min="10054" max="10054" width="17.08203125" customWidth="1"/>
    <col min="10055" max="10056" width="7.75" hidden="1" customWidth="1"/>
    <col min="10057" max="10059" width="17.5" customWidth="1"/>
    <col min="10060" max="10060" width="10.58203125" customWidth="1"/>
    <col min="10061" max="10061" width="15.75" customWidth="1"/>
    <col min="10062" max="10062" width="30.08203125" customWidth="1"/>
    <col min="10063" max="10063" width="27.58203125" customWidth="1"/>
    <col min="10064" max="10064" width="21.08203125" customWidth="1"/>
    <col min="10065" max="10065" width="22.25" customWidth="1"/>
    <col min="10066" max="10066" width="18.75" customWidth="1"/>
    <col min="10067" max="10068" width="19" customWidth="1"/>
    <col min="10069" max="10069" width="19.08203125" customWidth="1"/>
    <col min="10070" max="10070" width="17.08203125" customWidth="1"/>
    <col min="10071" max="10072" width="7.75" hidden="1" customWidth="1"/>
    <col min="10073" max="10075" width="17.5" customWidth="1"/>
    <col min="10076" max="10076" width="10.58203125" customWidth="1"/>
    <col min="10077" max="10077" width="15.75" customWidth="1"/>
    <col min="10078" max="10078" width="30.08203125" customWidth="1"/>
    <col min="10079" max="10079" width="27.58203125" customWidth="1"/>
    <col min="10080" max="10080" width="21.08203125" customWidth="1"/>
    <col min="10081" max="10081" width="22.25" customWidth="1"/>
    <col min="10082" max="10082" width="18.75" customWidth="1"/>
    <col min="10083" max="10084" width="19" customWidth="1"/>
    <col min="10085" max="10085" width="19.08203125" customWidth="1"/>
    <col min="10086" max="10086" width="17.08203125" customWidth="1"/>
    <col min="10087" max="10088" width="7.75" hidden="1" customWidth="1"/>
    <col min="10089" max="10091" width="17.5" customWidth="1"/>
    <col min="10092" max="10092" width="10.58203125" customWidth="1"/>
    <col min="10093" max="10093" width="15.75" customWidth="1"/>
    <col min="10094" max="10094" width="30.08203125" customWidth="1"/>
    <col min="10095" max="10095" width="27.58203125" customWidth="1"/>
    <col min="10096" max="10096" width="21.08203125" customWidth="1"/>
    <col min="10097" max="10097" width="22.25" customWidth="1"/>
    <col min="10098" max="10098" width="18.75" customWidth="1"/>
    <col min="10099" max="10100" width="19" customWidth="1"/>
    <col min="10101" max="10101" width="19.08203125" customWidth="1"/>
    <col min="10102" max="10102" width="17.08203125" customWidth="1"/>
    <col min="10103" max="10104" width="7.75" hidden="1" customWidth="1"/>
    <col min="10105" max="10107" width="17.5" customWidth="1"/>
    <col min="10108" max="10108" width="10.58203125" customWidth="1"/>
    <col min="10109" max="10109" width="15.75" customWidth="1"/>
    <col min="10110" max="10110" width="30.08203125" customWidth="1"/>
    <col min="10111" max="10111" width="27.58203125" customWidth="1"/>
    <col min="10112" max="10112" width="21.08203125" customWidth="1"/>
    <col min="10113" max="10113" width="22.25" customWidth="1"/>
    <col min="10114" max="10114" width="18.75" customWidth="1"/>
    <col min="10115" max="10116" width="19" customWidth="1"/>
    <col min="10117" max="10117" width="19.08203125" customWidth="1"/>
    <col min="10118" max="10118" width="17.08203125" customWidth="1"/>
    <col min="10119" max="10120" width="7.75" hidden="1" customWidth="1"/>
    <col min="10121" max="10123" width="17.5" customWidth="1"/>
    <col min="10124" max="10124" width="10.58203125" customWidth="1"/>
    <col min="10125" max="10125" width="15.75" customWidth="1"/>
    <col min="10126" max="10126" width="30.08203125" customWidth="1"/>
    <col min="10127" max="10127" width="27.58203125" customWidth="1"/>
    <col min="10128" max="10128" width="21.08203125" customWidth="1"/>
    <col min="10129" max="10129" width="22.25" customWidth="1"/>
    <col min="10130" max="10130" width="18.75" customWidth="1"/>
    <col min="10131" max="10132" width="19" customWidth="1"/>
    <col min="10133" max="10133" width="19.08203125" customWidth="1"/>
    <col min="10134" max="10134" width="17.08203125" customWidth="1"/>
    <col min="10135" max="10136" width="7.75" hidden="1" customWidth="1"/>
    <col min="10137" max="10139" width="17.5" customWidth="1"/>
    <col min="10140" max="10140" width="10.58203125" customWidth="1"/>
    <col min="10141" max="10141" width="15.75" customWidth="1"/>
    <col min="10142" max="10142" width="30.08203125" customWidth="1"/>
    <col min="10143" max="10143" width="27.58203125" customWidth="1"/>
    <col min="10144" max="10144" width="21.08203125" customWidth="1"/>
    <col min="10145" max="10145" width="22.25" customWidth="1"/>
    <col min="10146" max="10146" width="18.75" customWidth="1"/>
    <col min="10147" max="10148" width="19" customWidth="1"/>
    <col min="10149" max="10149" width="19.08203125" customWidth="1"/>
    <col min="10150" max="10150" width="17.08203125" customWidth="1"/>
    <col min="10151" max="10152" width="7.75" hidden="1" customWidth="1"/>
    <col min="10153" max="10155" width="17.5" customWidth="1"/>
    <col min="10156" max="10156" width="10.58203125" customWidth="1"/>
    <col min="10157" max="10157" width="15.75" customWidth="1"/>
    <col min="10158" max="10158" width="30.08203125" customWidth="1"/>
    <col min="10159" max="10159" width="27.58203125" customWidth="1"/>
    <col min="10160" max="10160" width="21.08203125" customWidth="1"/>
    <col min="10161" max="10161" width="22.25" customWidth="1"/>
    <col min="10162" max="10162" width="18.75" customWidth="1"/>
    <col min="10163" max="10164" width="19" customWidth="1"/>
    <col min="10165" max="10165" width="19.08203125" customWidth="1"/>
    <col min="10166" max="10166" width="17.08203125" customWidth="1"/>
    <col min="10167" max="10168" width="7.75" hidden="1" customWidth="1"/>
    <col min="10169" max="10171" width="17.5" customWidth="1"/>
    <col min="10172" max="10172" width="10.58203125" customWidth="1"/>
    <col min="10173" max="10173" width="15.75" customWidth="1"/>
    <col min="10174" max="10174" width="30.08203125" customWidth="1"/>
    <col min="10175" max="10175" width="27.58203125" customWidth="1"/>
    <col min="10176" max="10176" width="21.08203125" customWidth="1"/>
    <col min="10177" max="10177" width="22.25" customWidth="1"/>
    <col min="10178" max="10178" width="18.75" customWidth="1"/>
    <col min="10179" max="10180" width="19" customWidth="1"/>
    <col min="10181" max="10181" width="19.08203125" customWidth="1"/>
    <col min="10182" max="10182" width="17.08203125" customWidth="1"/>
    <col min="10183" max="10184" width="7.75" hidden="1" customWidth="1"/>
    <col min="10185" max="10187" width="17.5" customWidth="1"/>
    <col min="10188" max="10188" width="10.58203125" customWidth="1"/>
    <col min="10189" max="10189" width="15.75" customWidth="1"/>
    <col min="10190" max="10190" width="30.08203125" customWidth="1"/>
    <col min="10191" max="10191" width="27.58203125" customWidth="1"/>
    <col min="10192" max="10192" width="21.08203125" customWidth="1"/>
    <col min="10193" max="10193" width="22.25" customWidth="1"/>
    <col min="10194" max="10194" width="18.75" customWidth="1"/>
    <col min="10195" max="10196" width="19" customWidth="1"/>
    <col min="10197" max="10197" width="19.08203125" customWidth="1"/>
    <col min="10198" max="10198" width="17.08203125" customWidth="1"/>
    <col min="10199" max="10200" width="7.75" hidden="1" customWidth="1"/>
    <col min="10201" max="10203" width="17.5" customWidth="1"/>
    <col min="10204" max="10204" width="10.58203125" customWidth="1"/>
    <col min="10205" max="10205" width="15.75" customWidth="1"/>
    <col min="10206" max="10206" width="30.08203125" customWidth="1"/>
    <col min="10207" max="10207" width="27.58203125" customWidth="1"/>
    <col min="10208" max="10208" width="21.08203125" customWidth="1"/>
    <col min="10209" max="10209" width="22.25" customWidth="1"/>
    <col min="10210" max="10210" width="18.75" customWidth="1"/>
    <col min="10211" max="10212" width="19" customWidth="1"/>
    <col min="10213" max="10213" width="19.08203125" customWidth="1"/>
    <col min="10214" max="10214" width="17.08203125" customWidth="1"/>
    <col min="10215" max="10216" width="7.75" hidden="1" customWidth="1"/>
    <col min="10217" max="10219" width="17.5" customWidth="1"/>
    <col min="10220" max="10220" width="10.58203125" customWidth="1"/>
    <col min="10221" max="10221" width="15.75" customWidth="1"/>
    <col min="10222" max="10222" width="30.08203125" customWidth="1"/>
    <col min="10223" max="10223" width="27.58203125" customWidth="1"/>
    <col min="10224" max="10224" width="21.08203125" customWidth="1"/>
    <col min="10225" max="10225" width="22.25" customWidth="1"/>
    <col min="10226" max="10226" width="18.75" customWidth="1"/>
    <col min="10227" max="10228" width="19" customWidth="1"/>
    <col min="10229" max="10229" width="19.08203125" customWidth="1"/>
    <col min="10230" max="10230" width="17.08203125" customWidth="1"/>
    <col min="10231" max="10232" width="7.75" hidden="1" customWidth="1"/>
    <col min="10233" max="10235" width="17.5" customWidth="1"/>
    <col min="10236" max="10236" width="10.58203125" customWidth="1"/>
    <col min="10237" max="10237" width="15.75" customWidth="1"/>
    <col min="10238" max="10238" width="30.08203125" customWidth="1"/>
    <col min="10239" max="10239" width="27.58203125" customWidth="1"/>
    <col min="10240" max="10240" width="21.08203125" customWidth="1"/>
    <col min="10241" max="10241" width="22.25" customWidth="1"/>
    <col min="10242" max="10242" width="18.75" customWidth="1"/>
    <col min="10243" max="10244" width="19" customWidth="1"/>
    <col min="10245" max="10245" width="19.08203125" customWidth="1"/>
    <col min="10246" max="10246" width="17.08203125" customWidth="1"/>
    <col min="10247" max="10248" width="7.75" hidden="1" customWidth="1"/>
    <col min="10249" max="10251" width="17.5" customWidth="1"/>
    <col min="10252" max="10252" width="10.58203125" customWidth="1"/>
    <col min="10253" max="10253" width="15.75" customWidth="1"/>
    <col min="10254" max="10254" width="30.08203125" customWidth="1"/>
    <col min="10255" max="10255" width="27.58203125" customWidth="1"/>
    <col min="10256" max="10256" width="21.08203125" customWidth="1"/>
    <col min="10257" max="10257" width="22.25" customWidth="1"/>
    <col min="10258" max="10258" width="18.75" customWidth="1"/>
    <col min="10259" max="10260" width="19" customWidth="1"/>
    <col min="10261" max="10261" width="19.08203125" customWidth="1"/>
    <col min="10262" max="10262" width="17.08203125" customWidth="1"/>
    <col min="10263" max="10264" width="7.75" hidden="1" customWidth="1"/>
    <col min="10265" max="10267" width="17.5" customWidth="1"/>
    <col min="10268" max="10268" width="10.58203125" customWidth="1"/>
    <col min="10269" max="10269" width="15.75" customWidth="1"/>
    <col min="10270" max="10270" width="30.08203125" customWidth="1"/>
    <col min="10271" max="10271" width="27.58203125" customWidth="1"/>
    <col min="10272" max="10272" width="21.08203125" customWidth="1"/>
    <col min="10273" max="10273" width="22.25" customWidth="1"/>
    <col min="10274" max="10274" width="18.75" customWidth="1"/>
    <col min="10275" max="10276" width="19" customWidth="1"/>
    <col min="10277" max="10277" width="19.08203125" customWidth="1"/>
    <col min="10278" max="10278" width="17.08203125" customWidth="1"/>
    <col min="10279" max="10280" width="7.75" hidden="1" customWidth="1"/>
    <col min="10281" max="10283" width="17.5" customWidth="1"/>
    <col min="10284" max="10284" width="10.58203125" customWidth="1"/>
    <col min="10285" max="10285" width="15.75" customWidth="1"/>
    <col min="10286" max="10286" width="30.08203125" customWidth="1"/>
    <col min="10287" max="10287" width="27.58203125" customWidth="1"/>
    <col min="10288" max="10288" width="21.08203125" customWidth="1"/>
    <col min="10289" max="10289" width="22.25" customWidth="1"/>
    <col min="10290" max="10290" width="18.75" customWidth="1"/>
    <col min="10291" max="10292" width="19" customWidth="1"/>
    <col min="10293" max="10293" width="19.08203125" customWidth="1"/>
    <col min="10294" max="10294" width="17.08203125" customWidth="1"/>
    <col min="10295" max="10296" width="7.75" hidden="1" customWidth="1"/>
    <col min="10297" max="10299" width="17.5" customWidth="1"/>
    <col min="10300" max="10300" width="10.58203125" customWidth="1"/>
    <col min="10301" max="10301" width="15.75" customWidth="1"/>
    <col min="10302" max="10302" width="30.08203125" customWidth="1"/>
    <col min="10303" max="10303" width="27.58203125" customWidth="1"/>
    <col min="10304" max="10304" width="21.08203125" customWidth="1"/>
    <col min="10305" max="10305" width="22.25" customWidth="1"/>
    <col min="10306" max="10306" width="18.75" customWidth="1"/>
    <col min="10307" max="10308" width="19" customWidth="1"/>
    <col min="10309" max="10309" width="19.08203125" customWidth="1"/>
    <col min="10310" max="10310" width="17.08203125" customWidth="1"/>
    <col min="10311" max="10312" width="7.75" hidden="1" customWidth="1"/>
    <col min="10313" max="10315" width="17.5" customWidth="1"/>
    <col min="10316" max="10316" width="10.58203125" customWidth="1"/>
    <col min="10317" max="10317" width="15.75" customWidth="1"/>
    <col min="10318" max="10318" width="30.08203125" customWidth="1"/>
    <col min="10319" max="10319" width="27.58203125" customWidth="1"/>
    <col min="10320" max="10320" width="21.08203125" customWidth="1"/>
    <col min="10321" max="10321" width="22.25" customWidth="1"/>
    <col min="10322" max="10322" width="18.75" customWidth="1"/>
    <col min="10323" max="10324" width="19" customWidth="1"/>
    <col min="10325" max="10325" width="19.08203125" customWidth="1"/>
    <col min="10326" max="10326" width="17.08203125" customWidth="1"/>
    <col min="10327" max="10328" width="7.75" hidden="1" customWidth="1"/>
    <col min="10329" max="10331" width="17.5" customWidth="1"/>
    <col min="10332" max="10332" width="10.58203125" customWidth="1"/>
    <col min="10333" max="10333" width="15.75" customWidth="1"/>
    <col min="10334" max="10334" width="30.08203125" customWidth="1"/>
    <col min="10335" max="10335" width="27.58203125" customWidth="1"/>
    <col min="10336" max="10336" width="21.08203125" customWidth="1"/>
    <col min="10337" max="10337" width="22.25" customWidth="1"/>
    <col min="10338" max="10338" width="18.75" customWidth="1"/>
    <col min="10339" max="10340" width="19" customWidth="1"/>
    <col min="10341" max="10341" width="19.08203125" customWidth="1"/>
    <col min="10342" max="10342" width="17.08203125" customWidth="1"/>
    <col min="10343" max="10344" width="7.75" hidden="1" customWidth="1"/>
    <col min="10345" max="10347" width="17.5" customWidth="1"/>
    <col min="10348" max="10348" width="10.58203125" customWidth="1"/>
    <col min="10349" max="10349" width="15.75" customWidth="1"/>
    <col min="10350" max="10350" width="30.08203125" customWidth="1"/>
    <col min="10351" max="10351" width="27.58203125" customWidth="1"/>
    <col min="10352" max="10352" width="21.08203125" customWidth="1"/>
    <col min="10353" max="10353" width="22.25" customWidth="1"/>
    <col min="10354" max="10354" width="18.75" customWidth="1"/>
    <col min="10355" max="10356" width="19" customWidth="1"/>
    <col min="10357" max="10357" width="19.08203125" customWidth="1"/>
    <col min="10358" max="10358" width="17.08203125" customWidth="1"/>
    <col min="10359" max="10360" width="7.75" hidden="1" customWidth="1"/>
    <col min="10361" max="10363" width="17.5" customWidth="1"/>
    <col min="10364" max="10364" width="10.58203125" customWidth="1"/>
    <col min="10365" max="10365" width="15.75" customWidth="1"/>
    <col min="10366" max="10366" width="30.08203125" customWidth="1"/>
    <col min="10367" max="10367" width="27.58203125" customWidth="1"/>
    <col min="10368" max="10368" width="21.08203125" customWidth="1"/>
    <col min="10369" max="10369" width="22.25" customWidth="1"/>
    <col min="10370" max="10370" width="18.75" customWidth="1"/>
    <col min="10371" max="10372" width="19" customWidth="1"/>
    <col min="10373" max="10373" width="19.08203125" customWidth="1"/>
    <col min="10374" max="10374" width="17.08203125" customWidth="1"/>
    <col min="10375" max="10376" width="7.75" hidden="1" customWidth="1"/>
    <col min="10377" max="10379" width="17.5" customWidth="1"/>
    <col min="10380" max="10380" width="10.58203125" customWidth="1"/>
    <col min="10381" max="10381" width="15.75" customWidth="1"/>
    <col min="10382" max="10382" width="30.08203125" customWidth="1"/>
    <col min="10383" max="10383" width="27.58203125" customWidth="1"/>
    <col min="10384" max="10384" width="21.08203125" customWidth="1"/>
    <col min="10385" max="10385" width="22.25" customWidth="1"/>
    <col min="10386" max="10386" width="18.75" customWidth="1"/>
    <col min="10387" max="10388" width="19" customWidth="1"/>
    <col min="10389" max="10389" width="19.08203125" customWidth="1"/>
    <col min="10390" max="10390" width="17.08203125" customWidth="1"/>
    <col min="10391" max="10392" width="7.75" hidden="1" customWidth="1"/>
    <col min="10393" max="10395" width="17.5" customWidth="1"/>
    <col min="10396" max="10396" width="10.58203125" customWidth="1"/>
    <col min="10397" max="10397" width="15.75" customWidth="1"/>
    <col min="10398" max="10398" width="30.08203125" customWidth="1"/>
    <col min="10399" max="10399" width="27.58203125" customWidth="1"/>
    <col min="10400" max="10400" width="21.08203125" customWidth="1"/>
    <col min="10401" max="10401" width="22.25" customWidth="1"/>
    <col min="10402" max="10402" width="18.75" customWidth="1"/>
    <col min="10403" max="10404" width="19" customWidth="1"/>
    <col min="10405" max="10405" width="19.08203125" customWidth="1"/>
    <col min="10406" max="10406" width="17.08203125" customWidth="1"/>
    <col min="10407" max="10408" width="7.75" hidden="1" customWidth="1"/>
    <col min="10409" max="10411" width="17.5" customWidth="1"/>
    <col min="10412" max="10412" width="10.58203125" customWidth="1"/>
    <col min="10413" max="10413" width="15.75" customWidth="1"/>
    <col min="10414" max="10414" width="30.08203125" customWidth="1"/>
    <col min="10415" max="10415" width="27.58203125" customWidth="1"/>
    <col min="10416" max="10416" width="21.08203125" customWidth="1"/>
    <col min="10417" max="10417" width="22.25" customWidth="1"/>
    <col min="10418" max="10418" width="18.75" customWidth="1"/>
    <col min="10419" max="10420" width="19" customWidth="1"/>
    <col min="10421" max="10421" width="19.08203125" customWidth="1"/>
    <col min="10422" max="10422" width="17.08203125" customWidth="1"/>
    <col min="10423" max="10424" width="7.75" hidden="1" customWidth="1"/>
    <col min="10425" max="10427" width="17.5" customWidth="1"/>
    <col min="10428" max="10428" width="10.58203125" customWidth="1"/>
    <col min="10429" max="10429" width="15.75" customWidth="1"/>
    <col min="10430" max="10430" width="30.08203125" customWidth="1"/>
    <col min="10431" max="10431" width="27.58203125" customWidth="1"/>
    <col min="10432" max="10432" width="21.08203125" customWidth="1"/>
    <col min="10433" max="10433" width="22.25" customWidth="1"/>
    <col min="10434" max="10434" width="18.75" customWidth="1"/>
    <col min="10435" max="10436" width="19" customWidth="1"/>
    <col min="10437" max="10437" width="19.08203125" customWidth="1"/>
    <col min="10438" max="10438" width="17.08203125" customWidth="1"/>
    <col min="10439" max="10440" width="7.75" hidden="1" customWidth="1"/>
    <col min="10441" max="10443" width="17.5" customWidth="1"/>
    <col min="10444" max="10444" width="10.58203125" customWidth="1"/>
    <col min="10445" max="10445" width="15.75" customWidth="1"/>
    <col min="10446" max="10446" width="30.08203125" customWidth="1"/>
    <col min="10447" max="10447" width="27.58203125" customWidth="1"/>
    <col min="10448" max="10448" width="21.08203125" customWidth="1"/>
    <col min="10449" max="10449" width="22.25" customWidth="1"/>
    <col min="10450" max="10450" width="18.75" customWidth="1"/>
    <col min="10451" max="10452" width="19" customWidth="1"/>
    <col min="10453" max="10453" width="19.08203125" customWidth="1"/>
    <col min="10454" max="10454" width="17.08203125" customWidth="1"/>
    <col min="10455" max="10456" width="7.75" hidden="1" customWidth="1"/>
    <col min="10457" max="10459" width="17.5" customWidth="1"/>
    <col min="10460" max="10460" width="10.58203125" customWidth="1"/>
    <col min="10461" max="10461" width="15.75" customWidth="1"/>
    <col min="10462" max="10462" width="30.08203125" customWidth="1"/>
    <col min="10463" max="10463" width="27.58203125" customWidth="1"/>
    <col min="10464" max="10464" width="21.08203125" customWidth="1"/>
    <col min="10465" max="10465" width="22.25" customWidth="1"/>
    <col min="10466" max="10466" width="18.75" customWidth="1"/>
    <col min="10467" max="10468" width="19" customWidth="1"/>
    <col min="10469" max="10469" width="19.08203125" customWidth="1"/>
    <col min="10470" max="10470" width="17.08203125" customWidth="1"/>
    <col min="10471" max="10472" width="7.75" hidden="1" customWidth="1"/>
    <col min="10473" max="10475" width="17.5" customWidth="1"/>
    <col min="10476" max="10476" width="10.58203125" customWidth="1"/>
    <col min="10477" max="10477" width="15.75" customWidth="1"/>
    <col min="10478" max="10478" width="30.08203125" customWidth="1"/>
    <col min="10479" max="10479" width="27.58203125" customWidth="1"/>
    <col min="10480" max="10480" width="21.08203125" customWidth="1"/>
    <col min="10481" max="10481" width="22.25" customWidth="1"/>
    <col min="10482" max="10482" width="18.75" customWidth="1"/>
    <col min="10483" max="10484" width="19" customWidth="1"/>
    <col min="10485" max="10485" width="19.08203125" customWidth="1"/>
    <col min="10486" max="10486" width="17.08203125" customWidth="1"/>
    <col min="10487" max="10488" width="7.75" hidden="1" customWidth="1"/>
    <col min="10489" max="10491" width="17.5" customWidth="1"/>
    <col min="10492" max="10492" width="10.58203125" customWidth="1"/>
    <col min="10493" max="10493" width="15.75" customWidth="1"/>
    <col min="10494" max="10494" width="30.08203125" customWidth="1"/>
    <col min="10495" max="10495" width="27.58203125" customWidth="1"/>
    <col min="10496" max="10496" width="21.08203125" customWidth="1"/>
    <col min="10497" max="10497" width="22.25" customWidth="1"/>
    <col min="10498" max="10498" width="18.75" customWidth="1"/>
    <col min="10499" max="10500" width="19" customWidth="1"/>
    <col min="10501" max="10501" width="19.08203125" customWidth="1"/>
    <col min="10502" max="10502" width="17.08203125" customWidth="1"/>
    <col min="10503" max="10504" width="7.75" hidden="1" customWidth="1"/>
    <col min="10505" max="10507" width="17.5" customWidth="1"/>
    <col min="10508" max="10508" width="10.58203125" customWidth="1"/>
    <col min="10509" max="10509" width="15.75" customWidth="1"/>
    <col min="10510" max="10510" width="30.08203125" customWidth="1"/>
    <col min="10511" max="10511" width="27.58203125" customWidth="1"/>
    <col min="10512" max="10512" width="21.08203125" customWidth="1"/>
    <col min="10513" max="10513" width="22.25" customWidth="1"/>
    <col min="10514" max="10514" width="18.75" customWidth="1"/>
    <col min="10515" max="10516" width="19" customWidth="1"/>
    <col min="10517" max="10517" width="19.08203125" customWidth="1"/>
    <col min="10518" max="10518" width="17.08203125" customWidth="1"/>
    <col min="10519" max="10520" width="7.75" hidden="1" customWidth="1"/>
    <col min="10521" max="10523" width="17.5" customWidth="1"/>
    <col min="10524" max="10524" width="10.58203125" customWidth="1"/>
    <col min="10525" max="10525" width="15.75" customWidth="1"/>
    <col min="10526" max="10526" width="30.08203125" customWidth="1"/>
    <col min="10527" max="10527" width="27.58203125" customWidth="1"/>
    <col min="10528" max="10528" width="21.08203125" customWidth="1"/>
    <col min="10529" max="10529" width="22.25" customWidth="1"/>
    <col min="10530" max="10530" width="18.75" customWidth="1"/>
    <col min="10531" max="10532" width="19" customWidth="1"/>
    <col min="10533" max="10533" width="19.08203125" customWidth="1"/>
    <col min="10534" max="10534" width="17.08203125" customWidth="1"/>
    <col min="10535" max="10536" width="7.75" hidden="1" customWidth="1"/>
    <col min="10537" max="10539" width="17.5" customWidth="1"/>
    <col min="10540" max="10540" width="10.58203125" customWidth="1"/>
    <col min="10541" max="10541" width="15.75" customWidth="1"/>
    <col min="10542" max="10542" width="30.08203125" customWidth="1"/>
    <col min="10543" max="10543" width="27.58203125" customWidth="1"/>
    <col min="10544" max="10544" width="21.08203125" customWidth="1"/>
    <col min="10545" max="10545" width="22.25" customWidth="1"/>
    <col min="10546" max="10546" width="18.75" customWidth="1"/>
    <col min="10547" max="10548" width="19" customWidth="1"/>
    <col min="10549" max="10549" width="19.08203125" customWidth="1"/>
    <col min="10550" max="10550" width="17.08203125" customWidth="1"/>
    <col min="10551" max="10552" width="7.75" hidden="1" customWidth="1"/>
    <col min="10553" max="10555" width="17.5" customWidth="1"/>
    <col min="10556" max="10556" width="10.58203125" customWidth="1"/>
    <col min="10557" max="10557" width="15.75" customWidth="1"/>
    <col min="10558" max="10558" width="30.08203125" customWidth="1"/>
    <col min="10559" max="10559" width="27.58203125" customWidth="1"/>
    <col min="10560" max="10560" width="21.08203125" customWidth="1"/>
    <col min="10561" max="10561" width="22.25" customWidth="1"/>
    <col min="10562" max="10562" width="18.75" customWidth="1"/>
    <col min="10563" max="10564" width="19" customWidth="1"/>
    <col min="10565" max="10565" width="19.08203125" customWidth="1"/>
    <col min="10566" max="10566" width="17.08203125" customWidth="1"/>
    <col min="10567" max="10568" width="7.75" hidden="1" customWidth="1"/>
    <col min="10569" max="10571" width="17.5" customWidth="1"/>
    <col min="10572" max="10572" width="10.58203125" customWidth="1"/>
    <col min="10573" max="10573" width="15.75" customWidth="1"/>
    <col min="10574" max="10574" width="30.08203125" customWidth="1"/>
    <col min="10575" max="10575" width="27.58203125" customWidth="1"/>
    <col min="10576" max="10576" width="21.08203125" customWidth="1"/>
    <col min="10577" max="10577" width="22.25" customWidth="1"/>
    <col min="10578" max="10578" width="18.75" customWidth="1"/>
    <col min="10579" max="10580" width="19" customWidth="1"/>
    <col min="10581" max="10581" width="19.08203125" customWidth="1"/>
    <col min="10582" max="10582" width="17.08203125" customWidth="1"/>
    <col min="10583" max="10584" width="7.75" hidden="1" customWidth="1"/>
    <col min="10585" max="10587" width="17.5" customWidth="1"/>
    <col min="10588" max="10588" width="10.58203125" customWidth="1"/>
    <col min="10589" max="10589" width="15.75" customWidth="1"/>
    <col min="10590" max="10590" width="30.08203125" customWidth="1"/>
    <col min="10591" max="10591" width="27.58203125" customWidth="1"/>
    <col min="10592" max="10592" width="21.08203125" customWidth="1"/>
    <col min="10593" max="10593" width="22.25" customWidth="1"/>
    <col min="10594" max="10594" width="18.75" customWidth="1"/>
    <col min="10595" max="10596" width="19" customWidth="1"/>
    <col min="10597" max="10597" width="19.08203125" customWidth="1"/>
    <col min="10598" max="10598" width="17.08203125" customWidth="1"/>
    <col min="10599" max="10600" width="7.75" hidden="1" customWidth="1"/>
    <col min="10601" max="10603" width="17.5" customWidth="1"/>
    <col min="10604" max="10604" width="10.58203125" customWidth="1"/>
    <col min="10605" max="10605" width="15.75" customWidth="1"/>
    <col min="10606" max="10606" width="30.08203125" customWidth="1"/>
    <col min="10607" max="10607" width="27.58203125" customWidth="1"/>
    <col min="10608" max="10608" width="21.08203125" customWidth="1"/>
    <col min="10609" max="10609" width="22.25" customWidth="1"/>
    <col min="10610" max="10610" width="18.75" customWidth="1"/>
    <col min="10611" max="10612" width="19" customWidth="1"/>
    <col min="10613" max="10613" width="19.08203125" customWidth="1"/>
    <col min="10614" max="10614" width="17.08203125" customWidth="1"/>
    <col min="10615" max="10616" width="7.75" hidden="1" customWidth="1"/>
    <col min="10617" max="10619" width="17.5" customWidth="1"/>
    <col min="10620" max="10620" width="10.58203125" customWidth="1"/>
    <col min="10621" max="10621" width="15.75" customWidth="1"/>
    <col min="10622" max="10622" width="30.08203125" customWidth="1"/>
    <col min="10623" max="10623" width="27.58203125" customWidth="1"/>
    <col min="10624" max="10624" width="21.08203125" customWidth="1"/>
    <col min="10625" max="10625" width="22.25" customWidth="1"/>
    <col min="10626" max="10626" width="18.75" customWidth="1"/>
    <col min="10627" max="10628" width="19" customWidth="1"/>
    <col min="10629" max="10629" width="19.08203125" customWidth="1"/>
    <col min="10630" max="10630" width="17.08203125" customWidth="1"/>
    <col min="10631" max="10632" width="7.75" hidden="1" customWidth="1"/>
    <col min="10633" max="10635" width="17.5" customWidth="1"/>
    <col min="10636" max="10636" width="10.58203125" customWidth="1"/>
    <col min="10637" max="10637" width="15.75" customWidth="1"/>
    <col min="10638" max="10638" width="30.08203125" customWidth="1"/>
    <col min="10639" max="10639" width="27.58203125" customWidth="1"/>
    <col min="10640" max="10640" width="21.08203125" customWidth="1"/>
    <col min="10641" max="10641" width="22.25" customWidth="1"/>
    <col min="10642" max="10642" width="18.75" customWidth="1"/>
    <col min="10643" max="10644" width="19" customWidth="1"/>
    <col min="10645" max="10645" width="19.08203125" customWidth="1"/>
    <col min="10646" max="10646" width="17.08203125" customWidth="1"/>
    <col min="10647" max="10648" width="7.75" hidden="1" customWidth="1"/>
    <col min="10649" max="10651" width="17.5" customWidth="1"/>
    <col min="10652" max="10652" width="10.58203125" customWidth="1"/>
    <col min="10653" max="10653" width="15.75" customWidth="1"/>
    <col min="10654" max="10654" width="30.08203125" customWidth="1"/>
    <col min="10655" max="10655" width="27.58203125" customWidth="1"/>
    <col min="10656" max="10656" width="21.08203125" customWidth="1"/>
    <col min="10657" max="10657" width="22.25" customWidth="1"/>
    <col min="10658" max="10658" width="18.75" customWidth="1"/>
    <col min="10659" max="10660" width="19" customWidth="1"/>
    <col min="10661" max="10661" width="19.08203125" customWidth="1"/>
    <col min="10662" max="10662" width="17.08203125" customWidth="1"/>
    <col min="10663" max="10664" width="7.75" hidden="1" customWidth="1"/>
    <col min="10665" max="10667" width="17.5" customWidth="1"/>
    <col min="10668" max="10668" width="10.58203125" customWidth="1"/>
    <col min="10669" max="10669" width="15.75" customWidth="1"/>
    <col min="10670" max="10670" width="30.08203125" customWidth="1"/>
    <col min="10671" max="10671" width="27.58203125" customWidth="1"/>
    <col min="10672" max="10672" width="21.08203125" customWidth="1"/>
    <col min="10673" max="10673" width="22.25" customWidth="1"/>
    <col min="10674" max="10674" width="18.75" customWidth="1"/>
    <col min="10675" max="10676" width="19" customWidth="1"/>
    <col min="10677" max="10677" width="19.08203125" customWidth="1"/>
    <col min="10678" max="10678" width="17.08203125" customWidth="1"/>
    <col min="10679" max="10680" width="7.75" hidden="1" customWidth="1"/>
    <col min="10681" max="10683" width="17.5" customWidth="1"/>
    <col min="10684" max="10684" width="10.58203125" customWidth="1"/>
    <col min="10685" max="10685" width="15.75" customWidth="1"/>
    <col min="10686" max="10686" width="30.08203125" customWidth="1"/>
    <col min="10687" max="10687" width="27.58203125" customWidth="1"/>
    <col min="10688" max="10688" width="21.08203125" customWidth="1"/>
    <col min="10689" max="10689" width="22.25" customWidth="1"/>
    <col min="10690" max="10690" width="18.75" customWidth="1"/>
    <col min="10691" max="10692" width="19" customWidth="1"/>
    <col min="10693" max="10693" width="19.08203125" customWidth="1"/>
    <col min="10694" max="10694" width="17.08203125" customWidth="1"/>
    <col min="10695" max="10696" width="7.75" hidden="1" customWidth="1"/>
    <col min="10697" max="10699" width="17.5" customWidth="1"/>
    <col min="10700" max="10700" width="10.58203125" customWidth="1"/>
    <col min="10701" max="10701" width="15.75" customWidth="1"/>
    <col min="10702" max="10702" width="30.08203125" customWidth="1"/>
    <col min="10703" max="10703" width="27.58203125" customWidth="1"/>
    <col min="10704" max="10704" width="21.08203125" customWidth="1"/>
    <col min="10705" max="10705" width="22.25" customWidth="1"/>
    <col min="10706" max="10706" width="18.75" customWidth="1"/>
    <col min="10707" max="10708" width="19" customWidth="1"/>
    <col min="10709" max="10709" width="19.08203125" customWidth="1"/>
    <col min="10710" max="10710" width="17.08203125" customWidth="1"/>
    <col min="10711" max="10712" width="7.75" hidden="1" customWidth="1"/>
    <col min="10713" max="10715" width="17.5" customWidth="1"/>
    <col min="10716" max="10716" width="10.58203125" customWidth="1"/>
    <col min="10717" max="10717" width="15.75" customWidth="1"/>
    <col min="10718" max="10718" width="30.08203125" customWidth="1"/>
    <col min="10719" max="10719" width="27.58203125" customWidth="1"/>
    <col min="10720" max="10720" width="21.08203125" customWidth="1"/>
    <col min="10721" max="10721" width="22.25" customWidth="1"/>
    <col min="10722" max="10722" width="18.75" customWidth="1"/>
    <col min="10723" max="10724" width="19" customWidth="1"/>
    <col min="10725" max="10725" width="19.08203125" customWidth="1"/>
    <col min="10726" max="10726" width="17.08203125" customWidth="1"/>
    <col min="10727" max="10728" width="7.75" hidden="1" customWidth="1"/>
    <col min="10729" max="10731" width="17.5" customWidth="1"/>
    <col min="10732" max="10732" width="10.58203125" customWidth="1"/>
    <col min="10733" max="10733" width="15.75" customWidth="1"/>
    <col min="10734" max="10734" width="30.08203125" customWidth="1"/>
    <col min="10735" max="10735" width="27.58203125" customWidth="1"/>
    <col min="10736" max="10736" width="21.08203125" customWidth="1"/>
    <col min="10737" max="10737" width="22.25" customWidth="1"/>
    <col min="10738" max="10738" width="18.75" customWidth="1"/>
    <col min="10739" max="10740" width="19" customWidth="1"/>
    <col min="10741" max="10741" width="19.08203125" customWidth="1"/>
    <col min="10742" max="10742" width="17.08203125" customWidth="1"/>
    <col min="10743" max="10744" width="7.75" hidden="1" customWidth="1"/>
    <col min="10745" max="10747" width="17.5" customWidth="1"/>
    <col min="10748" max="10748" width="10.58203125" customWidth="1"/>
    <col min="10749" max="10749" width="15.75" customWidth="1"/>
    <col min="10750" max="10750" width="30.08203125" customWidth="1"/>
    <col min="10751" max="10751" width="27.58203125" customWidth="1"/>
    <col min="10752" max="10752" width="21.08203125" customWidth="1"/>
    <col min="10753" max="10753" width="22.25" customWidth="1"/>
    <col min="10754" max="10754" width="18.75" customWidth="1"/>
    <col min="10755" max="10756" width="19" customWidth="1"/>
    <col min="10757" max="10757" width="19.08203125" customWidth="1"/>
    <col min="10758" max="10758" width="17.08203125" customWidth="1"/>
    <col min="10759" max="10760" width="7.75" hidden="1" customWidth="1"/>
    <col min="10761" max="10763" width="17.5" customWidth="1"/>
    <col min="10764" max="10764" width="10.58203125" customWidth="1"/>
    <col min="10765" max="10765" width="15.75" customWidth="1"/>
    <col min="10766" max="10766" width="30.08203125" customWidth="1"/>
    <col min="10767" max="10767" width="27.58203125" customWidth="1"/>
    <col min="10768" max="10768" width="21.08203125" customWidth="1"/>
    <col min="10769" max="10769" width="22.25" customWidth="1"/>
    <col min="10770" max="10770" width="18.75" customWidth="1"/>
    <col min="10771" max="10772" width="19" customWidth="1"/>
    <col min="10773" max="10773" width="19.08203125" customWidth="1"/>
    <col min="10774" max="10774" width="17.08203125" customWidth="1"/>
    <col min="10775" max="10776" width="7.75" hidden="1" customWidth="1"/>
    <col min="10777" max="10779" width="17.5" customWidth="1"/>
    <col min="10780" max="10780" width="10.58203125" customWidth="1"/>
    <col min="10781" max="10781" width="15.75" customWidth="1"/>
    <col min="10782" max="10782" width="30.08203125" customWidth="1"/>
    <col min="10783" max="10783" width="27.58203125" customWidth="1"/>
    <col min="10784" max="10784" width="21.08203125" customWidth="1"/>
    <col min="10785" max="10785" width="22.25" customWidth="1"/>
    <col min="10786" max="10786" width="18.75" customWidth="1"/>
    <col min="10787" max="10788" width="19" customWidth="1"/>
    <col min="10789" max="10789" width="19.08203125" customWidth="1"/>
    <col min="10790" max="10790" width="17.08203125" customWidth="1"/>
    <col min="10791" max="10792" width="7.75" hidden="1" customWidth="1"/>
    <col min="10793" max="10795" width="17.5" customWidth="1"/>
    <col min="10796" max="10796" width="10.58203125" customWidth="1"/>
    <col min="10797" max="10797" width="15.75" customWidth="1"/>
    <col min="10798" max="10798" width="30.08203125" customWidth="1"/>
    <col min="10799" max="10799" width="27.58203125" customWidth="1"/>
    <col min="10800" max="10800" width="21.08203125" customWidth="1"/>
    <col min="10801" max="10801" width="22.25" customWidth="1"/>
    <col min="10802" max="10802" width="18.75" customWidth="1"/>
    <col min="10803" max="10804" width="19" customWidth="1"/>
    <col min="10805" max="10805" width="19.08203125" customWidth="1"/>
    <col min="10806" max="10806" width="17.08203125" customWidth="1"/>
    <col min="10807" max="10808" width="7.75" hidden="1" customWidth="1"/>
    <col min="10809" max="10811" width="17.5" customWidth="1"/>
    <col min="10812" max="10812" width="10.58203125" customWidth="1"/>
    <col min="10813" max="10813" width="15.75" customWidth="1"/>
    <col min="10814" max="10814" width="30.08203125" customWidth="1"/>
    <col min="10815" max="10815" width="27.58203125" customWidth="1"/>
    <col min="10816" max="10816" width="21.08203125" customWidth="1"/>
    <col min="10817" max="10817" width="22.25" customWidth="1"/>
    <col min="10818" max="10818" width="18.75" customWidth="1"/>
    <col min="10819" max="10820" width="19" customWidth="1"/>
    <col min="10821" max="10821" width="19.08203125" customWidth="1"/>
    <col min="10822" max="10822" width="17.08203125" customWidth="1"/>
    <col min="10823" max="10824" width="7.75" hidden="1" customWidth="1"/>
    <col min="10825" max="10827" width="17.5" customWidth="1"/>
    <col min="10828" max="10828" width="10.58203125" customWidth="1"/>
    <col min="10829" max="10829" width="15.75" customWidth="1"/>
    <col min="10830" max="10830" width="30.08203125" customWidth="1"/>
    <col min="10831" max="10831" width="27.58203125" customWidth="1"/>
    <col min="10832" max="10832" width="21.08203125" customWidth="1"/>
    <col min="10833" max="10833" width="22.25" customWidth="1"/>
    <col min="10834" max="10834" width="18.75" customWidth="1"/>
    <col min="10835" max="10836" width="19" customWidth="1"/>
    <col min="10837" max="10837" width="19.08203125" customWidth="1"/>
    <col min="10838" max="10838" width="17.08203125" customWidth="1"/>
    <col min="10839" max="10840" width="7.75" hidden="1" customWidth="1"/>
    <col min="10841" max="10843" width="17.5" customWidth="1"/>
    <col min="10844" max="10844" width="10.58203125" customWidth="1"/>
    <col min="10845" max="10845" width="15.75" customWidth="1"/>
    <col min="10846" max="10846" width="30.08203125" customWidth="1"/>
    <col min="10847" max="10847" width="27.58203125" customWidth="1"/>
    <col min="10848" max="10848" width="21.08203125" customWidth="1"/>
    <col min="10849" max="10849" width="22.25" customWidth="1"/>
    <col min="10850" max="10850" width="18.75" customWidth="1"/>
    <col min="10851" max="10852" width="19" customWidth="1"/>
    <col min="10853" max="10853" width="19.08203125" customWidth="1"/>
    <col min="10854" max="10854" width="17.08203125" customWidth="1"/>
    <col min="10855" max="10856" width="7.75" hidden="1" customWidth="1"/>
    <col min="10857" max="10859" width="17.5" customWidth="1"/>
    <col min="10860" max="10860" width="10.58203125" customWidth="1"/>
    <col min="10861" max="10861" width="15.75" customWidth="1"/>
    <col min="10862" max="10862" width="30.08203125" customWidth="1"/>
    <col min="10863" max="10863" width="27.58203125" customWidth="1"/>
    <col min="10864" max="10864" width="21.08203125" customWidth="1"/>
    <col min="10865" max="10865" width="22.25" customWidth="1"/>
    <col min="10866" max="10866" width="18.75" customWidth="1"/>
    <col min="10867" max="10868" width="19" customWidth="1"/>
    <col min="10869" max="10869" width="19.08203125" customWidth="1"/>
    <col min="10870" max="10870" width="17.08203125" customWidth="1"/>
    <col min="10871" max="10872" width="7.75" hidden="1" customWidth="1"/>
    <col min="10873" max="10875" width="17.5" customWidth="1"/>
    <col min="10876" max="10876" width="10.58203125" customWidth="1"/>
    <col min="10877" max="10877" width="15.75" customWidth="1"/>
    <col min="10878" max="10878" width="30.08203125" customWidth="1"/>
    <col min="10879" max="10879" width="27.58203125" customWidth="1"/>
    <col min="10880" max="10880" width="21.08203125" customWidth="1"/>
    <col min="10881" max="10881" width="22.25" customWidth="1"/>
    <col min="10882" max="10882" width="18.75" customWidth="1"/>
    <col min="10883" max="10884" width="19" customWidth="1"/>
    <col min="10885" max="10885" width="19.08203125" customWidth="1"/>
    <col min="10886" max="10886" width="17.08203125" customWidth="1"/>
    <col min="10887" max="10888" width="7.75" hidden="1" customWidth="1"/>
    <col min="10889" max="10891" width="17.5" customWidth="1"/>
    <col min="10892" max="10892" width="10.58203125" customWidth="1"/>
    <col min="10893" max="10893" width="15.75" customWidth="1"/>
    <col min="10894" max="10894" width="30.08203125" customWidth="1"/>
    <col min="10895" max="10895" width="27.58203125" customWidth="1"/>
    <col min="10896" max="10896" width="21.08203125" customWidth="1"/>
    <col min="10897" max="10897" width="22.25" customWidth="1"/>
    <col min="10898" max="10898" width="18.75" customWidth="1"/>
    <col min="10899" max="10900" width="19" customWidth="1"/>
    <col min="10901" max="10901" width="19.08203125" customWidth="1"/>
    <col min="10902" max="10902" width="17.08203125" customWidth="1"/>
    <col min="10903" max="10904" width="7.75" hidden="1" customWidth="1"/>
    <col min="10905" max="10907" width="17.5" customWidth="1"/>
    <col min="10908" max="10908" width="10.58203125" customWidth="1"/>
    <col min="10909" max="10909" width="15.75" customWidth="1"/>
    <col min="10910" max="10910" width="30.08203125" customWidth="1"/>
    <col min="10911" max="10911" width="27.58203125" customWidth="1"/>
    <col min="10912" max="10912" width="21.08203125" customWidth="1"/>
    <col min="10913" max="10913" width="22.25" customWidth="1"/>
    <col min="10914" max="10914" width="18.75" customWidth="1"/>
    <col min="10915" max="10916" width="19" customWidth="1"/>
    <col min="10917" max="10917" width="19.08203125" customWidth="1"/>
    <col min="10918" max="10918" width="17.08203125" customWidth="1"/>
    <col min="10919" max="10920" width="7.75" hidden="1" customWidth="1"/>
    <col min="10921" max="10923" width="17.5" customWidth="1"/>
    <col min="10924" max="10924" width="10.58203125" customWidth="1"/>
    <col min="10925" max="10925" width="15.75" customWidth="1"/>
    <col min="10926" max="10926" width="30.08203125" customWidth="1"/>
    <col min="10927" max="10927" width="27.58203125" customWidth="1"/>
    <col min="10928" max="10928" width="21.08203125" customWidth="1"/>
    <col min="10929" max="10929" width="22.25" customWidth="1"/>
    <col min="10930" max="10930" width="18.75" customWidth="1"/>
    <col min="10931" max="10932" width="19" customWidth="1"/>
    <col min="10933" max="10933" width="19.08203125" customWidth="1"/>
    <col min="10934" max="10934" width="17.08203125" customWidth="1"/>
    <col min="10935" max="10936" width="7.75" hidden="1" customWidth="1"/>
    <col min="10937" max="10939" width="17.5" customWidth="1"/>
    <col min="10940" max="10940" width="10.58203125" customWidth="1"/>
    <col min="10941" max="10941" width="15.75" customWidth="1"/>
    <col min="10942" max="10942" width="30.08203125" customWidth="1"/>
    <col min="10943" max="10943" width="27.58203125" customWidth="1"/>
    <col min="10944" max="10944" width="21.08203125" customWidth="1"/>
    <col min="10945" max="10945" width="22.25" customWidth="1"/>
    <col min="10946" max="10946" width="18.75" customWidth="1"/>
    <col min="10947" max="10948" width="19" customWidth="1"/>
    <col min="10949" max="10949" width="19.08203125" customWidth="1"/>
    <col min="10950" max="10950" width="17.08203125" customWidth="1"/>
    <col min="10951" max="10952" width="7.75" hidden="1" customWidth="1"/>
    <col min="10953" max="10955" width="17.5" customWidth="1"/>
    <col min="10956" max="10956" width="10.58203125" customWidth="1"/>
    <col min="10957" max="10957" width="15.75" customWidth="1"/>
    <col min="10958" max="10958" width="30.08203125" customWidth="1"/>
    <col min="10959" max="10959" width="27.58203125" customWidth="1"/>
    <col min="10960" max="10960" width="21.08203125" customWidth="1"/>
    <col min="10961" max="10961" width="22.25" customWidth="1"/>
    <col min="10962" max="10962" width="18.75" customWidth="1"/>
    <col min="10963" max="10964" width="19" customWidth="1"/>
    <col min="10965" max="10965" width="19.08203125" customWidth="1"/>
    <col min="10966" max="10966" width="17.08203125" customWidth="1"/>
    <col min="10967" max="10968" width="7.75" hidden="1" customWidth="1"/>
    <col min="10969" max="10971" width="17.5" customWidth="1"/>
    <col min="10972" max="10972" width="10.58203125" customWidth="1"/>
    <col min="10973" max="10973" width="15.75" customWidth="1"/>
    <col min="10974" max="10974" width="30.08203125" customWidth="1"/>
    <col min="10975" max="10975" width="27.58203125" customWidth="1"/>
    <col min="10976" max="10976" width="21.08203125" customWidth="1"/>
    <col min="10977" max="10977" width="22.25" customWidth="1"/>
    <col min="10978" max="10978" width="18.75" customWidth="1"/>
    <col min="10979" max="10980" width="19" customWidth="1"/>
    <col min="10981" max="10981" width="19.08203125" customWidth="1"/>
    <col min="10982" max="10982" width="17.08203125" customWidth="1"/>
    <col min="10983" max="10984" width="7.75" hidden="1" customWidth="1"/>
    <col min="10985" max="10987" width="17.5" customWidth="1"/>
    <col min="10988" max="10988" width="10.58203125" customWidth="1"/>
    <col min="10989" max="10989" width="15.75" customWidth="1"/>
    <col min="10990" max="10990" width="30.08203125" customWidth="1"/>
    <col min="10991" max="10991" width="27.58203125" customWidth="1"/>
    <col min="10992" max="10992" width="21.08203125" customWidth="1"/>
    <col min="10993" max="10993" width="22.25" customWidth="1"/>
    <col min="10994" max="10994" width="18.75" customWidth="1"/>
    <col min="10995" max="10996" width="19" customWidth="1"/>
    <col min="10997" max="10997" width="19.08203125" customWidth="1"/>
    <col min="10998" max="10998" width="17.08203125" customWidth="1"/>
    <col min="10999" max="11000" width="7.75" hidden="1" customWidth="1"/>
    <col min="11001" max="11003" width="17.5" customWidth="1"/>
    <col min="11004" max="11004" width="10.58203125" customWidth="1"/>
    <col min="11005" max="11005" width="15.75" customWidth="1"/>
    <col min="11006" max="11006" width="30.08203125" customWidth="1"/>
    <col min="11007" max="11007" width="27.58203125" customWidth="1"/>
    <col min="11008" max="11008" width="21.08203125" customWidth="1"/>
    <col min="11009" max="11009" width="22.25" customWidth="1"/>
    <col min="11010" max="11010" width="18.75" customWidth="1"/>
    <col min="11011" max="11012" width="19" customWidth="1"/>
    <col min="11013" max="11013" width="19.08203125" customWidth="1"/>
    <col min="11014" max="11014" width="17.08203125" customWidth="1"/>
    <col min="11015" max="11016" width="7.75" hidden="1" customWidth="1"/>
    <col min="11017" max="11019" width="17.5" customWidth="1"/>
    <col min="11020" max="11020" width="10.58203125" customWidth="1"/>
    <col min="11021" max="11021" width="15.75" customWidth="1"/>
    <col min="11022" max="11022" width="30.08203125" customWidth="1"/>
    <col min="11023" max="11023" width="27.58203125" customWidth="1"/>
    <col min="11024" max="11024" width="21.08203125" customWidth="1"/>
    <col min="11025" max="11025" width="22.25" customWidth="1"/>
    <col min="11026" max="11026" width="18.75" customWidth="1"/>
    <col min="11027" max="11028" width="19" customWidth="1"/>
    <col min="11029" max="11029" width="19.08203125" customWidth="1"/>
    <col min="11030" max="11030" width="17.08203125" customWidth="1"/>
    <col min="11031" max="11032" width="7.75" hidden="1" customWidth="1"/>
    <col min="11033" max="11035" width="17.5" customWidth="1"/>
    <col min="11036" max="11036" width="10.58203125" customWidth="1"/>
    <col min="11037" max="11037" width="15.75" customWidth="1"/>
    <col min="11038" max="11038" width="30.08203125" customWidth="1"/>
    <col min="11039" max="11039" width="27.58203125" customWidth="1"/>
    <col min="11040" max="11040" width="21.08203125" customWidth="1"/>
    <col min="11041" max="11041" width="22.25" customWidth="1"/>
    <col min="11042" max="11042" width="18.75" customWidth="1"/>
    <col min="11043" max="11044" width="19" customWidth="1"/>
    <col min="11045" max="11045" width="19.08203125" customWidth="1"/>
    <col min="11046" max="11046" width="17.08203125" customWidth="1"/>
    <col min="11047" max="11048" width="7.75" hidden="1" customWidth="1"/>
    <col min="11049" max="11051" width="17.5" customWidth="1"/>
    <col min="11052" max="11052" width="10.58203125" customWidth="1"/>
    <col min="11053" max="11053" width="15.75" customWidth="1"/>
    <col min="11054" max="11054" width="30.08203125" customWidth="1"/>
    <col min="11055" max="11055" width="27.58203125" customWidth="1"/>
    <col min="11056" max="11056" width="21.08203125" customWidth="1"/>
    <col min="11057" max="11057" width="22.25" customWidth="1"/>
    <col min="11058" max="11058" width="18.75" customWidth="1"/>
    <col min="11059" max="11060" width="19" customWidth="1"/>
    <col min="11061" max="11061" width="19.08203125" customWidth="1"/>
    <col min="11062" max="11062" width="17.08203125" customWidth="1"/>
    <col min="11063" max="11064" width="7.75" hidden="1" customWidth="1"/>
    <col min="11065" max="11067" width="17.5" customWidth="1"/>
    <col min="11068" max="11068" width="10.58203125" customWidth="1"/>
    <col min="11069" max="11069" width="15.75" customWidth="1"/>
    <col min="11070" max="11070" width="30.08203125" customWidth="1"/>
    <col min="11071" max="11071" width="27.58203125" customWidth="1"/>
    <col min="11072" max="11072" width="21.08203125" customWidth="1"/>
    <col min="11073" max="11073" width="22.25" customWidth="1"/>
    <col min="11074" max="11074" width="18.75" customWidth="1"/>
    <col min="11075" max="11076" width="19" customWidth="1"/>
    <col min="11077" max="11077" width="19.08203125" customWidth="1"/>
    <col min="11078" max="11078" width="17.08203125" customWidth="1"/>
    <col min="11079" max="11080" width="7.75" hidden="1" customWidth="1"/>
    <col min="11081" max="11083" width="17.5" customWidth="1"/>
    <col min="11084" max="11084" width="10.58203125" customWidth="1"/>
    <col min="11085" max="11085" width="15.75" customWidth="1"/>
    <col min="11086" max="11086" width="30.08203125" customWidth="1"/>
    <col min="11087" max="11087" width="27.58203125" customWidth="1"/>
    <col min="11088" max="11088" width="21.08203125" customWidth="1"/>
    <col min="11089" max="11089" width="22.25" customWidth="1"/>
    <col min="11090" max="11090" width="18.75" customWidth="1"/>
    <col min="11091" max="11092" width="19" customWidth="1"/>
    <col min="11093" max="11093" width="19.08203125" customWidth="1"/>
    <col min="11094" max="11094" width="17.08203125" customWidth="1"/>
    <col min="11095" max="11096" width="7.75" hidden="1" customWidth="1"/>
    <col min="11097" max="11099" width="17.5" customWidth="1"/>
    <col min="11100" max="11100" width="10.58203125" customWidth="1"/>
    <col min="11101" max="11101" width="15.75" customWidth="1"/>
    <col min="11102" max="11102" width="30.08203125" customWidth="1"/>
    <col min="11103" max="11103" width="27.58203125" customWidth="1"/>
    <col min="11104" max="11104" width="21.08203125" customWidth="1"/>
    <col min="11105" max="11105" width="22.25" customWidth="1"/>
    <col min="11106" max="11106" width="18.75" customWidth="1"/>
    <col min="11107" max="11108" width="19" customWidth="1"/>
    <col min="11109" max="11109" width="19.08203125" customWidth="1"/>
    <col min="11110" max="11110" width="17.08203125" customWidth="1"/>
    <col min="11111" max="11112" width="7.75" hidden="1" customWidth="1"/>
    <col min="11113" max="11115" width="17.5" customWidth="1"/>
    <col min="11116" max="11116" width="10.58203125" customWidth="1"/>
    <col min="11117" max="11117" width="15.75" customWidth="1"/>
    <col min="11118" max="11118" width="30.08203125" customWidth="1"/>
    <col min="11119" max="11119" width="27.58203125" customWidth="1"/>
    <col min="11120" max="11120" width="21.08203125" customWidth="1"/>
    <col min="11121" max="11121" width="22.25" customWidth="1"/>
    <col min="11122" max="11122" width="18.75" customWidth="1"/>
    <col min="11123" max="11124" width="19" customWidth="1"/>
    <col min="11125" max="11125" width="19.08203125" customWidth="1"/>
    <col min="11126" max="11126" width="17.08203125" customWidth="1"/>
    <col min="11127" max="11128" width="7.75" hidden="1" customWidth="1"/>
    <col min="11129" max="11131" width="17.5" customWidth="1"/>
    <col min="11132" max="11132" width="10.58203125" customWidth="1"/>
    <col min="11133" max="11133" width="15.75" customWidth="1"/>
    <col min="11134" max="11134" width="30.08203125" customWidth="1"/>
    <col min="11135" max="11135" width="27.58203125" customWidth="1"/>
    <col min="11136" max="11136" width="21.08203125" customWidth="1"/>
    <col min="11137" max="11137" width="22.25" customWidth="1"/>
    <col min="11138" max="11138" width="18.75" customWidth="1"/>
    <col min="11139" max="11140" width="19" customWidth="1"/>
    <col min="11141" max="11141" width="19.08203125" customWidth="1"/>
    <col min="11142" max="11142" width="17.08203125" customWidth="1"/>
    <col min="11143" max="11144" width="7.75" hidden="1" customWidth="1"/>
    <col min="11145" max="11147" width="17.5" customWidth="1"/>
    <col min="11148" max="11148" width="10.58203125" customWidth="1"/>
    <col min="11149" max="11149" width="15.75" customWidth="1"/>
    <col min="11150" max="11150" width="30.08203125" customWidth="1"/>
    <col min="11151" max="11151" width="27.58203125" customWidth="1"/>
    <col min="11152" max="11152" width="21.08203125" customWidth="1"/>
    <col min="11153" max="11153" width="22.25" customWidth="1"/>
    <col min="11154" max="11154" width="18.75" customWidth="1"/>
    <col min="11155" max="11156" width="19" customWidth="1"/>
    <col min="11157" max="11157" width="19.08203125" customWidth="1"/>
    <col min="11158" max="11158" width="17.08203125" customWidth="1"/>
    <col min="11159" max="11160" width="7.75" hidden="1" customWidth="1"/>
    <col min="11161" max="11163" width="17.5" customWidth="1"/>
    <col min="11164" max="11164" width="10.58203125" customWidth="1"/>
    <col min="11165" max="11165" width="15.75" customWidth="1"/>
    <col min="11166" max="11166" width="30.08203125" customWidth="1"/>
    <col min="11167" max="11167" width="27.58203125" customWidth="1"/>
    <col min="11168" max="11168" width="21.08203125" customWidth="1"/>
    <col min="11169" max="11169" width="22.25" customWidth="1"/>
    <col min="11170" max="11170" width="18.75" customWidth="1"/>
    <col min="11171" max="11172" width="19" customWidth="1"/>
    <col min="11173" max="11173" width="19.08203125" customWidth="1"/>
    <col min="11174" max="11174" width="17.08203125" customWidth="1"/>
    <col min="11175" max="11176" width="7.75" hidden="1" customWidth="1"/>
    <col min="11177" max="11179" width="17.5" customWidth="1"/>
    <col min="11180" max="11180" width="10.58203125" customWidth="1"/>
    <col min="11181" max="11181" width="15.75" customWidth="1"/>
    <col min="11182" max="11182" width="30.08203125" customWidth="1"/>
    <col min="11183" max="11183" width="27.58203125" customWidth="1"/>
    <col min="11184" max="11184" width="21.08203125" customWidth="1"/>
    <col min="11185" max="11185" width="22.25" customWidth="1"/>
    <col min="11186" max="11186" width="18.75" customWidth="1"/>
    <col min="11187" max="11188" width="19" customWidth="1"/>
    <col min="11189" max="11189" width="19.08203125" customWidth="1"/>
    <col min="11190" max="11190" width="17.08203125" customWidth="1"/>
    <col min="11191" max="11192" width="7.75" hidden="1" customWidth="1"/>
    <col min="11193" max="11195" width="17.5" customWidth="1"/>
    <col min="11196" max="11196" width="10.58203125" customWidth="1"/>
    <col min="11197" max="11197" width="15.75" customWidth="1"/>
    <col min="11198" max="11198" width="30.08203125" customWidth="1"/>
    <col min="11199" max="11199" width="27.58203125" customWidth="1"/>
    <col min="11200" max="11200" width="21.08203125" customWidth="1"/>
    <col min="11201" max="11201" width="22.25" customWidth="1"/>
    <col min="11202" max="11202" width="18.75" customWidth="1"/>
    <col min="11203" max="11204" width="19" customWidth="1"/>
    <col min="11205" max="11205" width="19.08203125" customWidth="1"/>
    <col min="11206" max="11206" width="17.08203125" customWidth="1"/>
    <col min="11207" max="11208" width="7.75" hidden="1" customWidth="1"/>
    <col min="11209" max="11211" width="17.5" customWidth="1"/>
    <col min="11212" max="11212" width="10.58203125" customWidth="1"/>
    <col min="11213" max="11213" width="15.75" customWidth="1"/>
    <col min="11214" max="11214" width="30.08203125" customWidth="1"/>
    <col min="11215" max="11215" width="27.58203125" customWidth="1"/>
    <col min="11216" max="11216" width="21.08203125" customWidth="1"/>
    <col min="11217" max="11217" width="22.25" customWidth="1"/>
    <col min="11218" max="11218" width="18.75" customWidth="1"/>
    <col min="11219" max="11220" width="19" customWidth="1"/>
    <col min="11221" max="11221" width="19.08203125" customWidth="1"/>
    <col min="11222" max="11222" width="17.08203125" customWidth="1"/>
    <col min="11223" max="11224" width="7.75" hidden="1" customWidth="1"/>
    <col min="11225" max="11227" width="17.5" customWidth="1"/>
    <col min="11228" max="11228" width="10.58203125" customWidth="1"/>
    <col min="11229" max="11229" width="15.75" customWidth="1"/>
    <col min="11230" max="11230" width="30.08203125" customWidth="1"/>
    <col min="11231" max="11231" width="27.58203125" customWidth="1"/>
    <col min="11232" max="11232" width="21.08203125" customWidth="1"/>
    <col min="11233" max="11233" width="22.25" customWidth="1"/>
    <col min="11234" max="11234" width="18.75" customWidth="1"/>
    <col min="11235" max="11236" width="19" customWidth="1"/>
    <col min="11237" max="11237" width="19.08203125" customWidth="1"/>
    <col min="11238" max="11238" width="17.08203125" customWidth="1"/>
    <col min="11239" max="11240" width="7.75" hidden="1" customWidth="1"/>
    <col min="11241" max="11243" width="17.5" customWidth="1"/>
    <col min="11244" max="11244" width="10.58203125" customWidth="1"/>
    <col min="11245" max="11245" width="15.75" customWidth="1"/>
    <col min="11246" max="11246" width="30.08203125" customWidth="1"/>
    <col min="11247" max="11247" width="27.58203125" customWidth="1"/>
    <col min="11248" max="11248" width="21.08203125" customWidth="1"/>
    <col min="11249" max="11249" width="22.25" customWidth="1"/>
    <col min="11250" max="11250" width="18.75" customWidth="1"/>
    <col min="11251" max="11252" width="19" customWidth="1"/>
    <col min="11253" max="11253" width="19.08203125" customWidth="1"/>
    <col min="11254" max="11254" width="17.08203125" customWidth="1"/>
    <col min="11255" max="11256" width="7.75" hidden="1" customWidth="1"/>
    <col min="11257" max="11259" width="17.5" customWidth="1"/>
    <col min="11260" max="11260" width="10.58203125" customWidth="1"/>
    <col min="11261" max="11261" width="15.75" customWidth="1"/>
    <col min="11262" max="11262" width="30.08203125" customWidth="1"/>
    <col min="11263" max="11263" width="27.58203125" customWidth="1"/>
    <col min="11264" max="11264" width="21.08203125" customWidth="1"/>
    <col min="11265" max="11265" width="22.25" customWidth="1"/>
    <col min="11266" max="11266" width="18.75" customWidth="1"/>
    <col min="11267" max="11268" width="19" customWidth="1"/>
    <col min="11269" max="11269" width="19.08203125" customWidth="1"/>
    <col min="11270" max="11270" width="17.08203125" customWidth="1"/>
    <col min="11271" max="11272" width="7.75" hidden="1" customWidth="1"/>
    <col min="11273" max="11275" width="17.5" customWidth="1"/>
    <col min="11276" max="11276" width="10.58203125" customWidth="1"/>
    <col min="11277" max="11277" width="15.75" customWidth="1"/>
    <col min="11278" max="11278" width="30.08203125" customWidth="1"/>
    <col min="11279" max="11279" width="27.58203125" customWidth="1"/>
    <col min="11280" max="11280" width="21.08203125" customWidth="1"/>
    <col min="11281" max="11281" width="22.25" customWidth="1"/>
    <col min="11282" max="11282" width="18.75" customWidth="1"/>
    <col min="11283" max="11284" width="19" customWidth="1"/>
    <col min="11285" max="11285" width="19.08203125" customWidth="1"/>
    <col min="11286" max="11286" width="17.08203125" customWidth="1"/>
    <col min="11287" max="11288" width="7.75" hidden="1" customWidth="1"/>
    <col min="11289" max="11291" width="17.5" customWidth="1"/>
    <col min="11292" max="11292" width="10.58203125" customWidth="1"/>
    <col min="11293" max="11293" width="15.75" customWidth="1"/>
    <col min="11294" max="11294" width="30.08203125" customWidth="1"/>
    <col min="11295" max="11295" width="27.58203125" customWidth="1"/>
    <col min="11296" max="11296" width="21.08203125" customWidth="1"/>
    <col min="11297" max="11297" width="22.25" customWidth="1"/>
    <col min="11298" max="11298" width="18.75" customWidth="1"/>
    <col min="11299" max="11300" width="19" customWidth="1"/>
    <col min="11301" max="11301" width="19.08203125" customWidth="1"/>
    <col min="11302" max="11302" width="17.08203125" customWidth="1"/>
    <col min="11303" max="11304" width="7.75" hidden="1" customWidth="1"/>
    <col min="11305" max="11307" width="17.5" customWidth="1"/>
    <col min="11308" max="11308" width="10.58203125" customWidth="1"/>
    <col min="11309" max="11309" width="15.75" customWidth="1"/>
    <col min="11310" max="11310" width="30.08203125" customWidth="1"/>
    <col min="11311" max="11311" width="27.58203125" customWidth="1"/>
    <col min="11312" max="11312" width="21.08203125" customWidth="1"/>
    <col min="11313" max="11313" width="22.25" customWidth="1"/>
    <col min="11314" max="11314" width="18.75" customWidth="1"/>
    <col min="11315" max="11316" width="19" customWidth="1"/>
    <col min="11317" max="11317" width="19.08203125" customWidth="1"/>
    <col min="11318" max="11318" width="17.08203125" customWidth="1"/>
    <col min="11319" max="11320" width="7.75" hidden="1" customWidth="1"/>
    <col min="11321" max="11323" width="17.5" customWidth="1"/>
    <col min="11324" max="11324" width="10.58203125" customWidth="1"/>
    <col min="11325" max="11325" width="15.75" customWidth="1"/>
    <col min="11326" max="11326" width="30.08203125" customWidth="1"/>
    <col min="11327" max="11327" width="27.58203125" customWidth="1"/>
    <col min="11328" max="11328" width="21.08203125" customWidth="1"/>
    <col min="11329" max="11329" width="22.25" customWidth="1"/>
    <col min="11330" max="11330" width="18.75" customWidth="1"/>
    <col min="11331" max="11332" width="19" customWidth="1"/>
    <col min="11333" max="11333" width="19.08203125" customWidth="1"/>
    <col min="11334" max="11334" width="17.08203125" customWidth="1"/>
    <col min="11335" max="11336" width="7.75" hidden="1" customWidth="1"/>
    <col min="11337" max="11339" width="17.5" customWidth="1"/>
    <col min="11340" max="11340" width="10.58203125" customWidth="1"/>
    <col min="11341" max="11341" width="15.75" customWidth="1"/>
    <col min="11342" max="11342" width="30.08203125" customWidth="1"/>
    <col min="11343" max="11343" width="27.58203125" customWidth="1"/>
    <col min="11344" max="11344" width="21.08203125" customWidth="1"/>
    <col min="11345" max="11345" width="22.25" customWidth="1"/>
    <col min="11346" max="11346" width="18.75" customWidth="1"/>
    <col min="11347" max="11348" width="19" customWidth="1"/>
    <col min="11349" max="11349" width="19.08203125" customWidth="1"/>
    <col min="11350" max="11350" width="17.08203125" customWidth="1"/>
    <col min="11351" max="11352" width="7.75" hidden="1" customWidth="1"/>
    <col min="11353" max="11355" width="17.5" customWidth="1"/>
    <col min="11356" max="11356" width="10.58203125" customWidth="1"/>
    <col min="11357" max="11357" width="15.75" customWidth="1"/>
    <col min="11358" max="11358" width="30.08203125" customWidth="1"/>
    <col min="11359" max="11359" width="27.58203125" customWidth="1"/>
    <col min="11360" max="11360" width="21.08203125" customWidth="1"/>
    <col min="11361" max="11361" width="22.25" customWidth="1"/>
    <col min="11362" max="11362" width="18.75" customWidth="1"/>
    <col min="11363" max="11364" width="19" customWidth="1"/>
    <col min="11365" max="11365" width="19.08203125" customWidth="1"/>
    <col min="11366" max="11366" width="17.08203125" customWidth="1"/>
    <col min="11367" max="11368" width="7.75" hidden="1" customWidth="1"/>
    <col min="11369" max="11371" width="17.5" customWidth="1"/>
    <col min="11372" max="11372" width="10.58203125" customWidth="1"/>
    <col min="11373" max="11373" width="15.75" customWidth="1"/>
    <col min="11374" max="11374" width="30.08203125" customWidth="1"/>
    <col min="11375" max="11375" width="27.58203125" customWidth="1"/>
    <col min="11376" max="11376" width="21.08203125" customWidth="1"/>
    <col min="11377" max="11377" width="22.25" customWidth="1"/>
    <col min="11378" max="11378" width="18.75" customWidth="1"/>
    <col min="11379" max="11380" width="19" customWidth="1"/>
    <col min="11381" max="11381" width="19.08203125" customWidth="1"/>
    <col min="11382" max="11382" width="17.08203125" customWidth="1"/>
    <col min="11383" max="11384" width="7.75" hidden="1" customWidth="1"/>
    <col min="11385" max="11387" width="17.5" customWidth="1"/>
    <col min="11388" max="11388" width="10.58203125" customWidth="1"/>
    <col min="11389" max="11389" width="15.75" customWidth="1"/>
    <col min="11390" max="11390" width="30.08203125" customWidth="1"/>
    <col min="11391" max="11391" width="27.58203125" customWidth="1"/>
    <col min="11392" max="11392" width="21.08203125" customWidth="1"/>
    <col min="11393" max="11393" width="22.25" customWidth="1"/>
    <col min="11394" max="11394" width="18.75" customWidth="1"/>
    <col min="11395" max="11396" width="19" customWidth="1"/>
    <col min="11397" max="11397" width="19.08203125" customWidth="1"/>
    <col min="11398" max="11398" width="17.08203125" customWidth="1"/>
    <col min="11399" max="11400" width="7.75" hidden="1" customWidth="1"/>
    <col min="11401" max="11403" width="17.5" customWidth="1"/>
    <col min="11404" max="11404" width="10.58203125" customWidth="1"/>
    <col min="11405" max="11405" width="15.75" customWidth="1"/>
    <col min="11406" max="11406" width="30.08203125" customWidth="1"/>
    <col min="11407" max="11407" width="27.58203125" customWidth="1"/>
    <col min="11408" max="11408" width="21.08203125" customWidth="1"/>
    <col min="11409" max="11409" width="22.25" customWidth="1"/>
    <col min="11410" max="11410" width="18.75" customWidth="1"/>
    <col min="11411" max="11412" width="19" customWidth="1"/>
    <col min="11413" max="11413" width="19.08203125" customWidth="1"/>
    <col min="11414" max="11414" width="17.08203125" customWidth="1"/>
    <col min="11415" max="11416" width="7.75" hidden="1" customWidth="1"/>
    <col min="11417" max="11419" width="17.5" customWidth="1"/>
    <col min="11420" max="11420" width="10.58203125" customWidth="1"/>
    <col min="11421" max="11421" width="15.75" customWidth="1"/>
    <col min="11422" max="11422" width="30.08203125" customWidth="1"/>
    <col min="11423" max="11423" width="27.58203125" customWidth="1"/>
    <col min="11424" max="11424" width="21.08203125" customWidth="1"/>
    <col min="11425" max="11425" width="22.25" customWidth="1"/>
    <col min="11426" max="11426" width="18.75" customWidth="1"/>
    <col min="11427" max="11428" width="19" customWidth="1"/>
    <col min="11429" max="11429" width="19.08203125" customWidth="1"/>
    <col min="11430" max="11430" width="17.08203125" customWidth="1"/>
    <col min="11431" max="11432" width="7.75" hidden="1" customWidth="1"/>
    <col min="11433" max="11435" width="17.5" customWidth="1"/>
    <col min="11436" max="11436" width="10.58203125" customWidth="1"/>
    <col min="11437" max="11437" width="15.75" customWidth="1"/>
    <col min="11438" max="11438" width="30.08203125" customWidth="1"/>
    <col min="11439" max="11439" width="27.58203125" customWidth="1"/>
    <col min="11440" max="11440" width="21.08203125" customWidth="1"/>
    <col min="11441" max="11441" width="22.25" customWidth="1"/>
    <col min="11442" max="11442" width="18.75" customWidth="1"/>
    <col min="11443" max="11444" width="19" customWidth="1"/>
    <col min="11445" max="11445" width="19.08203125" customWidth="1"/>
    <col min="11446" max="11446" width="17.08203125" customWidth="1"/>
    <col min="11447" max="11448" width="7.75" hidden="1" customWidth="1"/>
    <col min="11449" max="11451" width="17.5" customWidth="1"/>
    <col min="11452" max="11452" width="10.58203125" customWidth="1"/>
    <col min="11453" max="11453" width="15.75" customWidth="1"/>
    <col min="11454" max="11454" width="30.08203125" customWidth="1"/>
    <col min="11455" max="11455" width="27.58203125" customWidth="1"/>
    <col min="11456" max="11456" width="21.08203125" customWidth="1"/>
    <col min="11457" max="11457" width="22.25" customWidth="1"/>
    <col min="11458" max="11458" width="18.75" customWidth="1"/>
    <col min="11459" max="11460" width="19" customWidth="1"/>
    <col min="11461" max="11461" width="19.08203125" customWidth="1"/>
    <col min="11462" max="11462" width="17.08203125" customWidth="1"/>
    <col min="11463" max="11464" width="7.75" hidden="1" customWidth="1"/>
    <col min="11465" max="11467" width="17.5" customWidth="1"/>
    <col min="11468" max="11468" width="10.58203125" customWidth="1"/>
    <col min="11469" max="11469" width="15.75" customWidth="1"/>
    <col min="11470" max="11470" width="30.08203125" customWidth="1"/>
    <col min="11471" max="11471" width="27.58203125" customWidth="1"/>
    <col min="11472" max="11472" width="21.08203125" customWidth="1"/>
    <col min="11473" max="11473" width="22.25" customWidth="1"/>
    <col min="11474" max="11474" width="18.75" customWidth="1"/>
    <col min="11475" max="11476" width="19" customWidth="1"/>
    <col min="11477" max="11477" width="19.08203125" customWidth="1"/>
    <col min="11478" max="11478" width="17.08203125" customWidth="1"/>
    <col min="11479" max="11480" width="7.75" hidden="1" customWidth="1"/>
    <col min="11481" max="11483" width="17.5" customWidth="1"/>
    <col min="11484" max="11484" width="10.58203125" customWidth="1"/>
    <col min="11485" max="11485" width="15.75" customWidth="1"/>
    <col min="11486" max="11486" width="30.08203125" customWidth="1"/>
    <col min="11487" max="11487" width="27.58203125" customWidth="1"/>
    <col min="11488" max="11488" width="21.08203125" customWidth="1"/>
    <col min="11489" max="11489" width="22.25" customWidth="1"/>
    <col min="11490" max="11490" width="18.75" customWidth="1"/>
    <col min="11491" max="11492" width="19" customWidth="1"/>
    <col min="11493" max="11493" width="19.08203125" customWidth="1"/>
    <col min="11494" max="11494" width="17.08203125" customWidth="1"/>
    <col min="11495" max="11496" width="7.75" hidden="1" customWidth="1"/>
    <col min="11497" max="11499" width="17.5" customWidth="1"/>
    <col min="11500" max="11500" width="10.58203125" customWidth="1"/>
    <col min="11501" max="11501" width="15.75" customWidth="1"/>
    <col min="11502" max="11502" width="30.08203125" customWidth="1"/>
    <col min="11503" max="11503" width="27.58203125" customWidth="1"/>
    <col min="11504" max="11504" width="21.08203125" customWidth="1"/>
    <col min="11505" max="11505" width="22.25" customWidth="1"/>
    <col min="11506" max="11506" width="18.75" customWidth="1"/>
    <col min="11507" max="11508" width="19" customWidth="1"/>
    <col min="11509" max="11509" width="19.08203125" customWidth="1"/>
    <col min="11510" max="11510" width="17.08203125" customWidth="1"/>
    <col min="11511" max="11512" width="7.75" hidden="1" customWidth="1"/>
    <col min="11513" max="11515" width="17.5" customWidth="1"/>
    <col min="11516" max="11516" width="10.58203125" customWidth="1"/>
    <col min="11517" max="11517" width="15.75" customWidth="1"/>
    <col min="11518" max="11518" width="30.08203125" customWidth="1"/>
    <col min="11519" max="11519" width="27.58203125" customWidth="1"/>
    <col min="11520" max="11520" width="21.08203125" customWidth="1"/>
    <col min="11521" max="11521" width="22.25" customWidth="1"/>
    <col min="11522" max="11522" width="18.75" customWidth="1"/>
    <col min="11523" max="11524" width="19" customWidth="1"/>
    <col min="11525" max="11525" width="19.08203125" customWidth="1"/>
    <col min="11526" max="11526" width="17.08203125" customWidth="1"/>
    <col min="11527" max="11528" width="7.75" hidden="1" customWidth="1"/>
    <col min="11529" max="11531" width="17.5" customWidth="1"/>
    <col min="11532" max="11532" width="10.58203125" customWidth="1"/>
    <col min="11533" max="11533" width="15.75" customWidth="1"/>
    <col min="11534" max="11534" width="30.08203125" customWidth="1"/>
    <col min="11535" max="11535" width="27.58203125" customWidth="1"/>
    <col min="11536" max="11536" width="21.08203125" customWidth="1"/>
    <col min="11537" max="11537" width="22.25" customWidth="1"/>
    <col min="11538" max="11538" width="18.75" customWidth="1"/>
    <col min="11539" max="11540" width="19" customWidth="1"/>
    <col min="11541" max="11541" width="19.08203125" customWidth="1"/>
    <col min="11542" max="11542" width="17.08203125" customWidth="1"/>
    <col min="11543" max="11544" width="7.75" hidden="1" customWidth="1"/>
    <col min="11545" max="11547" width="17.5" customWidth="1"/>
    <col min="11548" max="11548" width="10.58203125" customWidth="1"/>
    <col min="11549" max="11549" width="15.75" customWidth="1"/>
    <col min="11550" max="11550" width="30.08203125" customWidth="1"/>
    <col min="11551" max="11551" width="27.58203125" customWidth="1"/>
    <col min="11552" max="11552" width="21.08203125" customWidth="1"/>
    <col min="11553" max="11553" width="22.25" customWidth="1"/>
    <col min="11554" max="11554" width="18.75" customWidth="1"/>
    <col min="11555" max="11556" width="19" customWidth="1"/>
    <col min="11557" max="11557" width="19.08203125" customWidth="1"/>
    <col min="11558" max="11558" width="17.08203125" customWidth="1"/>
    <col min="11559" max="11560" width="7.75" hidden="1" customWidth="1"/>
    <col min="11561" max="11563" width="17.5" customWidth="1"/>
    <col min="11564" max="11564" width="10.58203125" customWidth="1"/>
    <col min="11565" max="11565" width="15.75" customWidth="1"/>
    <col min="11566" max="11566" width="30.08203125" customWidth="1"/>
    <col min="11567" max="11567" width="27.58203125" customWidth="1"/>
    <col min="11568" max="11568" width="21.08203125" customWidth="1"/>
    <col min="11569" max="11569" width="22.25" customWidth="1"/>
    <col min="11570" max="11570" width="18.75" customWidth="1"/>
    <col min="11571" max="11572" width="19" customWidth="1"/>
    <col min="11573" max="11573" width="19.08203125" customWidth="1"/>
    <col min="11574" max="11574" width="17.08203125" customWidth="1"/>
    <col min="11575" max="11576" width="7.75" hidden="1" customWidth="1"/>
    <col min="11577" max="11579" width="17.5" customWidth="1"/>
    <col min="11580" max="11580" width="10.58203125" customWidth="1"/>
    <col min="11581" max="11581" width="15.75" customWidth="1"/>
    <col min="11582" max="11582" width="30.08203125" customWidth="1"/>
    <col min="11583" max="11583" width="27.58203125" customWidth="1"/>
    <col min="11584" max="11584" width="21.08203125" customWidth="1"/>
    <col min="11585" max="11585" width="22.25" customWidth="1"/>
    <col min="11586" max="11586" width="18.75" customWidth="1"/>
    <col min="11587" max="11588" width="19" customWidth="1"/>
    <col min="11589" max="11589" width="19.08203125" customWidth="1"/>
    <col min="11590" max="11590" width="17.08203125" customWidth="1"/>
    <col min="11591" max="11592" width="7.75" hidden="1" customWidth="1"/>
    <col min="11593" max="11595" width="17.5" customWidth="1"/>
    <col min="11596" max="11596" width="10.58203125" customWidth="1"/>
    <col min="11597" max="11597" width="15.75" customWidth="1"/>
    <col min="11598" max="11598" width="30.08203125" customWidth="1"/>
    <col min="11599" max="11599" width="27.58203125" customWidth="1"/>
    <col min="11600" max="11600" width="21.08203125" customWidth="1"/>
    <col min="11601" max="11601" width="22.25" customWidth="1"/>
    <col min="11602" max="11602" width="18.75" customWidth="1"/>
    <col min="11603" max="11604" width="19" customWidth="1"/>
    <col min="11605" max="11605" width="19.08203125" customWidth="1"/>
    <col min="11606" max="11606" width="17.08203125" customWidth="1"/>
    <col min="11607" max="11608" width="7.75" hidden="1" customWidth="1"/>
    <col min="11609" max="11611" width="17.5" customWidth="1"/>
    <col min="11612" max="11612" width="10.58203125" customWidth="1"/>
    <col min="11613" max="11613" width="15.75" customWidth="1"/>
    <col min="11614" max="11614" width="30.08203125" customWidth="1"/>
    <col min="11615" max="11615" width="27.58203125" customWidth="1"/>
    <col min="11616" max="11616" width="21.08203125" customWidth="1"/>
    <col min="11617" max="11617" width="22.25" customWidth="1"/>
    <col min="11618" max="11618" width="18.75" customWidth="1"/>
    <col min="11619" max="11620" width="19" customWidth="1"/>
    <col min="11621" max="11621" width="19.08203125" customWidth="1"/>
    <col min="11622" max="11622" width="17.08203125" customWidth="1"/>
    <col min="11623" max="11624" width="7.75" hidden="1" customWidth="1"/>
    <col min="11625" max="11627" width="17.5" customWidth="1"/>
    <col min="11628" max="11628" width="10.58203125" customWidth="1"/>
    <col min="11629" max="11629" width="15.75" customWidth="1"/>
    <col min="11630" max="11630" width="30.08203125" customWidth="1"/>
    <col min="11631" max="11631" width="27.58203125" customWidth="1"/>
    <col min="11632" max="11632" width="21.08203125" customWidth="1"/>
    <col min="11633" max="11633" width="22.25" customWidth="1"/>
    <col min="11634" max="11634" width="18.75" customWidth="1"/>
    <col min="11635" max="11636" width="19" customWidth="1"/>
    <col min="11637" max="11637" width="19.08203125" customWidth="1"/>
    <col min="11638" max="11638" width="17.08203125" customWidth="1"/>
    <col min="11639" max="11640" width="7.75" hidden="1" customWidth="1"/>
    <col min="11641" max="11643" width="17.5" customWidth="1"/>
    <col min="11644" max="11644" width="10.58203125" customWidth="1"/>
    <col min="11645" max="11645" width="15.75" customWidth="1"/>
    <col min="11646" max="11646" width="30.08203125" customWidth="1"/>
    <col min="11647" max="11647" width="27.58203125" customWidth="1"/>
    <col min="11648" max="11648" width="21.08203125" customWidth="1"/>
    <col min="11649" max="11649" width="22.25" customWidth="1"/>
    <col min="11650" max="11650" width="18.75" customWidth="1"/>
    <col min="11651" max="11652" width="19" customWidth="1"/>
    <col min="11653" max="11653" width="19.08203125" customWidth="1"/>
    <col min="11654" max="11654" width="17.08203125" customWidth="1"/>
    <col min="11655" max="11656" width="7.75" hidden="1" customWidth="1"/>
    <col min="11657" max="11659" width="17.5" customWidth="1"/>
    <col min="11660" max="11660" width="10.58203125" customWidth="1"/>
    <col min="11661" max="11661" width="15.75" customWidth="1"/>
    <col min="11662" max="11662" width="30.08203125" customWidth="1"/>
    <col min="11663" max="11663" width="27.58203125" customWidth="1"/>
    <col min="11664" max="11664" width="21.08203125" customWidth="1"/>
    <col min="11665" max="11665" width="22.25" customWidth="1"/>
    <col min="11666" max="11666" width="18.75" customWidth="1"/>
    <col min="11667" max="11668" width="19" customWidth="1"/>
    <col min="11669" max="11669" width="19.08203125" customWidth="1"/>
    <col min="11670" max="11670" width="17.08203125" customWidth="1"/>
    <col min="11671" max="11672" width="7.75" hidden="1" customWidth="1"/>
    <col min="11673" max="11675" width="17.5" customWidth="1"/>
    <col min="11676" max="11676" width="10.58203125" customWidth="1"/>
    <col min="11677" max="11677" width="15.75" customWidth="1"/>
    <col min="11678" max="11678" width="30.08203125" customWidth="1"/>
    <col min="11679" max="11679" width="27.58203125" customWidth="1"/>
    <col min="11680" max="11680" width="21.08203125" customWidth="1"/>
    <col min="11681" max="11681" width="22.25" customWidth="1"/>
    <col min="11682" max="11682" width="18.75" customWidth="1"/>
    <col min="11683" max="11684" width="19" customWidth="1"/>
    <col min="11685" max="11685" width="19.08203125" customWidth="1"/>
    <col min="11686" max="11686" width="17.08203125" customWidth="1"/>
    <col min="11687" max="11688" width="7.75" hidden="1" customWidth="1"/>
    <col min="11689" max="11691" width="17.5" customWidth="1"/>
    <col min="11692" max="11692" width="10.58203125" customWidth="1"/>
    <col min="11693" max="11693" width="15.75" customWidth="1"/>
    <col min="11694" max="11694" width="30.08203125" customWidth="1"/>
    <col min="11695" max="11695" width="27.58203125" customWidth="1"/>
    <col min="11696" max="11696" width="21.08203125" customWidth="1"/>
    <col min="11697" max="11697" width="22.25" customWidth="1"/>
    <col min="11698" max="11698" width="18.75" customWidth="1"/>
    <col min="11699" max="11700" width="19" customWidth="1"/>
    <col min="11701" max="11701" width="19.08203125" customWidth="1"/>
    <col min="11702" max="11702" width="17.08203125" customWidth="1"/>
    <col min="11703" max="11704" width="7.75" hidden="1" customWidth="1"/>
    <col min="11705" max="11707" width="17.5" customWidth="1"/>
    <col min="11708" max="11708" width="10.58203125" customWidth="1"/>
    <col min="11709" max="11709" width="15.75" customWidth="1"/>
    <col min="11710" max="11710" width="30.08203125" customWidth="1"/>
    <col min="11711" max="11711" width="27.58203125" customWidth="1"/>
    <col min="11712" max="11712" width="21.08203125" customWidth="1"/>
    <col min="11713" max="11713" width="22.25" customWidth="1"/>
    <col min="11714" max="11714" width="18.75" customWidth="1"/>
    <col min="11715" max="11716" width="19" customWidth="1"/>
    <col min="11717" max="11717" width="19.08203125" customWidth="1"/>
    <col min="11718" max="11718" width="17.08203125" customWidth="1"/>
    <col min="11719" max="11720" width="7.75" hidden="1" customWidth="1"/>
    <col min="11721" max="11723" width="17.5" customWidth="1"/>
    <col min="11724" max="11724" width="10.58203125" customWidth="1"/>
    <col min="11725" max="11725" width="15.75" customWidth="1"/>
    <col min="11726" max="11726" width="30.08203125" customWidth="1"/>
    <col min="11727" max="11727" width="27.58203125" customWidth="1"/>
    <col min="11728" max="11728" width="21.08203125" customWidth="1"/>
    <col min="11729" max="11729" width="22.25" customWidth="1"/>
    <col min="11730" max="11730" width="18.75" customWidth="1"/>
    <col min="11731" max="11732" width="19" customWidth="1"/>
    <col min="11733" max="11733" width="19.08203125" customWidth="1"/>
    <col min="11734" max="11734" width="17.08203125" customWidth="1"/>
    <col min="11735" max="11736" width="7.75" hidden="1" customWidth="1"/>
    <col min="11737" max="11739" width="17.5" customWidth="1"/>
    <col min="11740" max="11740" width="10.58203125" customWidth="1"/>
    <col min="11741" max="11741" width="15.75" customWidth="1"/>
    <col min="11742" max="11742" width="30.08203125" customWidth="1"/>
    <col min="11743" max="11743" width="27.58203125" customWidth="1"/>
    <col min="11744" max="11744" width="21.08203125" customWidth="1"/>
    <col min="11745" max="11745" width="22.25" customWidth="1"/>
    <col min="11746" max="11746" width="18.75" customWidth="1"/>
    <col min="11747" max="11748" width="19" customWidth="1"/>
    <col min="11749" max="11749" width="19.08203125" customWidth="1"/>
    <col min="11750" max="11750" width="17.08203125" customWidth="1"/>
    <col min="11751" max="11752" width="7.75" hidden="1" customWidth="1"/>
    <col min="11753" max="11755" width="17.5" customWidth="1"/>
    <col min="11756" max="11756" width="10.58203125" customWidth="1"/>
    <col min="11757" max="11757" width="15.75" customWidth="1"/>
    <col min="11758" max="11758" width="30.08203125" customWidth="1"/>
    <col min="11759" max="11759" width="27.58203125" customWidth="1"/>
    <col min="11760" max="11760" width="21.08203125" customWidth="1"/>
    <col min="11761" max="11761" width="22.25" customWidth="1"/>
    <col min="11762" max="11762" width="18.75" customWidth="1"/>
    <col min="11763" max="11764" width="19" customWidth="1"/>
    <col min="11765" max="11765" width="19.08203125" customWidth="1"/>
    <col min="11766" max="11766" width="17.08203125" customWidth="1"/>
    <col min="11767" max="11768" width="7.75" hidden="1" customWidth="1"/>
    <col min="11769" max="11771" width="17.5" customWidth="1"/>
    <col min="11772" max="11772" width="10.58203125" customWidth="1"/>
    <col min="11773" max="11773" width="15.75" customWidth="1"/>
    <col min="11774" max="11774" width="30.08203125" customWidth="1"/>
    <col min="11775" max="11775" width="27.58203125" customWidth="1"/>
    <col min="11776" max="11776" width="21.08203125" customWidth="1"/>
    <col min="11777" max="11777" width="22.25" customWidth="1"/>
    <col min="11778" max="11778" width="18.75" customWidth="1"/>
    <col min="11779" max="11780" width="19" customWidth="1"/>
    <col min="11781" max="11781" width="19.08203125" customWidth="1"/>
    <col min="11782" max="11782" width="17.08203125" customWidth="1"/>
    <col min="11783" max="11784" width="7.75" hidden="1" customWidth="1"/>
    <col min="11785" max="11787" width="17.5" customWidth="1"/>
    <col min="11788" max="11788" width="10.58203125" customWidth="1"/>
    <col min="11789" max="11789" width="15.75" customWidth="1"/>
    <col min="11790" max="11790" width="30.08203125" customWidth="1"/>
    <col min="11791" max="11791" width="27.58203125" customWidth="1"/>
    <col min="11792" max="11792" width="21.08203125" customWidth="1"/>
    <col min="11793" max="11793" width="22.25" customWidth="1"/>
    <col min="11794" max="11794" width="18.75" customWidth="1"/>
    <col min="11795" max="11796" width="19" customWidth="1"/>
    <col min="11797" max="11797" width="19.08203125" customWidth="1"/>
    <col min="11798" max="11798" width="17.08203125" customWidth="1"/>
    <col min="11799" max="11800" width="7.75" hidden="1" customWidth="1"/>
    <col min="11801" max="11803" width="17.5" customWidth="1"/>
    <col min="11804" max="11804" width="10.58203125" customWidth="1"/>
    <col min="11805" max="11805" width="15.75" customWidth="1"/>
    <col min="11806" max="11806" width="30.08203125" customWidth="1"/>
    <col min="11807" max="11807" width="27.58203125" customWidth="1"/>
    <col min="11808" max="11808" width="21.08203125" customWidth="1"/>
    <col min="11809" max="11809" width="22.25" customWidth="1"/>
    <col min="11810" max="11810" width="18.75" customWidth="1"/>
    <col min="11811" max="11812" width="19" customWidth="1"/>
    <col min="11813" max="11813" width="19.08203125" customWidth="1"/>
    <col min="11814" max="11814" width="17.08203125" customWidth="1"/>
    <col min="11815" max="11816" width="7.75" hidden="1" customWidth="1"/>
    <col min="11817" max="11819" width="17.5" customWidth="1"/>
    <col min="11820" max="11820" width="10.58203125" customWidth="1"/>
    <col min="11821" max="11821" width="15.75" customWidth="1"/>
    <col min="11822" max="11822" width="30.08203125" customWidth="1"/>
    <col min="11823" max="11823" width="27.58203125" customWidth="1"/>
    <col min="11824" max="11824" width="21.08203125" customWidth="1"/>
    <col min="11825" max="11825" width="22.25" customWidth="1"/>
    <col min="11826" max="11826" width="18.75" customWidth="1"/>
    <col min="11827" max="11828" width="19" customWidth="1"/>
    <col min="11829" max="11829" width="19.08203125" customWidth="1"/>
    <col min="11830" max="11830" width="17.08203125" customWidth="1"/>
    <col min="11831" max="11832" width="7.75" hidden="1" customWidth="1"/>
    <col min="11833" max="11835" width="17.5" customWidth="1"/>
    <col min="11836" max="11836" width="10.58203125" customWidth="1"/>
    <col min="11837" max="11837" width="15.75" customWidth="1"/>
    <col min="11838" max="11838" width="30.08203125" customWidth="1"/>
    <col min="11839" max="11839" width="27.58203125" customWidth="1"/>
    <col min="11840" max="11840" width="21.08203125" customWidth="1"/>
    <col min="11841" max="11841" width="22.25" customWidth="1"/>
    <col min="11842" max="11842" width="18.75" customWidth="1"/>
    <col min="11843" max="11844" width="19" customWidth="1"/>
    <col min="11845" max="11845" width="19.08203125" customWidth="1"/>
    <col min="11846" max="11846" width="17.08203125" customWidth="1"/>
    <col min="11847" max="11848" width="7.75" hidden="1" customWidth="1"/>
    <col min="11849" max="11851" width="17.5" customWidth="1"/>
    <col min="11852" max="11852" width="10.58203125" customWidth="1"/>
    <col min="11853" max="11853" width="15.75" customWidth="1"/>
    <col min="11854" max="11854" width="30.08203125" customWidth="1"/>
    <col min="11855" max="11855" width="27.58203125" customWidth="1"/>
    <col min="11856" max="11856" width="21.08203125" customWidth="1"/>
    <col min="11857" max="11857" width="22.25" customWidth="1"/>
    <col min="11858" max="11858" width="18.75" customWidth="1"/>
    <col min="11859" max="11860" width="19" customWidth="1"/>
    <col min="11861" max="11861" width="19.08203125" customWidth="1"/>
    <col min="11862" max="11862" width="17.08203125" customWidth="1"/>
    <col min="11863" max="11864" width="7.75" hidden="1" customWidth="1"/>
    <col min="11865" max="11867" width="17.5" customWidth="1"/>
    <col min="11868" max="11868" width="10.58203125" customWidth="1"/>
    <col min="11869" max="11869" width="15.75" customWidth="1"/>
    <col min="11870" max="11870" width="30.08203125" customWidth="1"/>
    <col min="11871" max="11871" width="27.58203125" customWidth="1"/>
    <col min="11872" max="11872" width="21.08203125" customWidth="1"/>
    <col min="11873" max="11873" width="22.25" customWidth="1"/>
    <col min="11874" max="11874" width="18.75" customWidth="1"/>
    <col min="11875" max="11876" width="19" customWidth="1"/>
    <col min="11877" max="11877" width="19.08203125" customWidth="1"/>
    <col min="11878" max="11878" width="17.08203125" customWidth="1"/>
    <col min="11879" max="11880" width="7.75" hidden="1" customWidth="1"/>
    <col min="11881" max="11883" width="17.5" customWidth="1"/>
    <col min="11884" max="11884" width="10.58203125" customWidth="1"/>
    <col min="11885" max="11885" width="15.75" customWidth="1"/>
    <col min="11886" max="11886" width="30.08203125" customWidth="1"/>
    <col min="11887" max="11887" width="27.58203125" customWidth="1"/>
    <col min="11888" max="11888" width="21.08203125" customWidth="1"/>
    <col min="11889" max="11889" width="22.25" customWidth="1"/>
    <col min="11890" max="11890" width="18.75" customWidth="1"/>
    <col min="11891" max="11892" width="19" customWidth="1"/>
    <col min="11893" max="11893" width="19.08203125" customWidth="1"/>
    <col min="11894" max="11894" width="17.08203125" customWidth="1"/>
    <col min="11895" max="11896" width="7.75" hidden="1" customWidth="1"/>
    <col min="11897" max="11899" width="17.5" customWidth="1"/>
    <col min="11900" max="11900" width="10.58203125" customWidth="1"/>
    <col min="11901" max="11901" width="15.75" customWidth="1"/>
    <col min="11902" max="11902" width="30.08203125" customWidth="1"/>
    <col min="11903" max="11903" width="27.58203125" customWidth="1"/>
    <col min="11904" max="11904" width="21.08203125" customWidth="1"/>
    <col min="11905" max="11905" width="22.25" customWidth="1"/>
    <col min="11906" max="11906" width="18.75" customWidth="1"/>
    <col min="11907" max="11908" width="19" customWidth="1"/>
    <col min="11909" max="11909" width="19.08203125" customWidth="1"/>
    <col min="11910" max="11910" width="17.08203125" customWidth="1"/>
    <col min="11911" max="11912" width="7.75" hidden="1" customWidth="1"/>
    <col min="11913" max="11915" width="17.5" customWidth="1"/>
    <col min="11916" max="11916" width="10.58203125" customWidth="1"/>
    <col min="11917" max="11917" width="15.75" customWidth="1"/>
    <col min="11918" max="11918" width="30.08203125" customWidth="1"/>
    <col min="11919" max="11919" width="27.58203125" customWidth="1"/>
    <col min="11920" max="11920" width="21.08203125" customWidth="1"/>
    <col min="11921" max="11921" width="22.25" customWidth="1"/>
    <col min="11922" max="11922" width="18.75" customWidth="1"/>
    <col min="11923" max="11924" width="19" customWidth="1"/>
    <col min="11925" max="11925" width="19.08203125" customWidth="1"/>
    <col min="11926" max="11926" width="17.08203125" customWidth="1"/>
    <col min="11927" max="11928" width="7.75" hidden="1" customWidth="1"/>
    <col min="11929" max="11931" width="17.5" customWidth="1"/>
    <col min="11932" max="11932" width="10.58203125" customWidth="1"/>
    <col min="11933" max="11933" width="15.75" customWidth="1"/>
    <col min="11934" max="11934" width="30.08203125" customWidth="1"/>
    <col min="11935" max="11935" width="27.58203125" customWidth="1"/>
    <col min="11936" max="11936" width="21.08203125" customWidth="1"/>
    <col min="11937" max="11937" width="22.25" customWidth="1"/>
    <col min="11938" max="11938" width="18.75" customWidth="1"/>
    <col min="11939" max="11940" width="19" customWidth="1"/>
    <col min="11941" max="11941" width="19.08203125" customWidth="1"/>
    <col min="11942" max="11942" width="17.08203125" customWidth="1"/>
    <col min="11943" max="11944" width="7.75" hidden="1" customWidth="1"/>
    <col min="11945" max="11947" width="17.5" customWidth="1"/>
    <col min="11948" max="11948" width="10.58203125" customWidth="1"/>
    <col min="11949" max="11949" width="15.75" customWidth="1"/>
    <col min="11950" max="11950" width="30.08203125" customWidth="1"/>
    <col min="11951" max="11951" width="27.58203125" customWidth="1"/>
    <col min="11952" max="11952" width="21.08203125" customWidth="1"/>
    <col min="11953" max="11953" width="22.25" customWidth="1"/>
    <col min="11954" max="11954" width="18.75" customWidth="1"/>
    <col min="11955" max="11956" width="19" customWidth="1"/>
    <col min="11957" max="11957" width="19.08203125" customWidth="1"/>
  </cols>
  <sheetData>
    <row r="1" spans="1:11957" ht="46.5" customHeight="1">
      <c r="A1" s="154" t="s">
        <v>762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878" t="s">
        <v>2163</v>
      </c>
      <c r="M1" s="878"/>
      <c r="N1" s="878"/>
      <c r="O1" s="155"/>
      <c r="P1" s="155"/>
      <c r="Q1" s="155"/>
      <c r="R1" s="878" t="s">
        <v>764</v>
      </c>
      <c r="S1" s="878"/>
      <c r="T1" s="878"/>
      <c r="U1" s="878"/>
      <c r="V1" s="175" t="s">
        <v>2164</v>
      </c>
      <c r="W1" s="67"/>
      <c r="X1" s="67"/>
      <c r="Y1" s="67"/>
      <c r="Z1" s="67"/>
      <c r="AA1" s="67"/>
      <c r="AB1" s="67"/>
      <c r="AC1" s="67"/>
      <c r="AD1" s="67"/>
      <c r="AE1" s="67"/>
      <c r="AF1" s="92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92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92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92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92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92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92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92"/>
      <c r="EO1" s="67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92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92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92"/>
      <c r="GK1" s="67"/>
      <c r="GL1" s="67"/>
      <c r="GM1" s="67"/>
      <c r="GN1" s="67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92"/>
      <c r="HA1" s="67"/>
      <c r="HB1" s="67"/>
      <c r="HC1" s="67"/>
      <c r="HD1" s="67"/>
      <c r="HE1" s="67"/>
      <c r="HF1" s="67"/>
      <c r="HG1" s="67"/>
      <c r="HH1" s="67"/>
      <c r="HI1" s="67"/>
      <c r="HJ1" s="67"/>
      <c r="HK1" s="67"/>
      <c r="HL1" s="67"/>
      <c r="HM1" s="67"/>
      <c r="HN1" s="67"/>
      <c r="HO1" s="67"/>
      <c r="HP1" s="92"/>
      <c r="HQ1" s="67"/>
      <c r="HR1" s="67"/>
      <c r="HS1" s="67"/>
      <c r="HT1" s="67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92"/>
      <c r="IG1" s="67"/>
      <c r="IH1" s="67"/>
      <c r="II1" s="67"/>
      <c r="IJ1" s="67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92"/>
      <c r="IW1" s="67"/>
      <c r="IX1" s="67"/>
      <c r="IY1" s="67"/>
      <c r="IZ1" s="67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92"/>
      <c r="JM1" s="67"/>
      <c r="JN1" s="67"/>
      <c r="JO1" s="67"/>
      <c r="JP1" s="67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92"/>
      <c r="KC1" s="67"/>
      <c r="KD1" s="67"/>
      <c r="KE1" s="67"/>
      <c r="KF1" s="67"/>
      <c r="KG1" s="67"/>
      <c r="KH1" s="67"/>
      <c r="KI1" s="67"/>
      <c r="KJ1" s="67"/>
      <c r="KK1" s="67"/>
      <c r="KL1" s="67"/>
      <c r="KM1" s="67"/>
      <c r="KN1" s="67"/>
      <c r="KO1" s="67"/>
      <c r="KP1" s="67"/>
      <c r="KQ1" s="67"/>
      <c r="KR1" s="92"/>
      <c r="KS1" s="67"/>
      <c r="KT1" s="67"/>
      <c r="KU1" s="67"/>
      <c r="KV1" s="67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92"/>
      <c r="LI1" s="67"/>
      <c r="LJ1" s="67"/>
      <c r="LK1" s="67"/>
      <c r="LL1" s="67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92"/>
      <c r="LY1" s="67"/>
      <c r="LZ1" s="67"/>
      <c r="MA1" s="67"/>
      <c r="MB1" s="67"/>
      <c r="MC1" s="67"/>
      <c r="MD1" s="67"/>
      <c r="ME1" s="67"/>
      <c r="MF1" s="67"/>
      <c r="MG1" s="67"/>
      <c r="MH1" s="67"/>
      <c r="MI1" s="67"/>
      <c r="MJ1" s="67"/>
      <c r="MK1" s="67"/>
      <c r="ML1" s="67"/>
      <c r="MM1" s="67"/>
      <c r="MN1" s="92"/>
      <c r="MO1" s="67"/>
      <c r="MP1" s="67"/>
      <c r="MQ1" s="67"/>
      <c r="MR1" s="67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92"/>
      <c r="NE1" s="67"/>
      <c r="NF1" s="67"/>
      <c r="NG1" s="67"/>
      <c r="NH1" s="67"/>
      <c r="NI1" s="67"/>
      <c r="NJ1" s="67"/>
      <c r="NK1" s="67"/>
      <c r="NL1" s="67"/>
      <c r="NM1" s="67"/>
      <c r="NN1" s="67"/>
      <c r="NO1" s="67"/>
      <c r="NP1" s="67"/>
      <c r="NQ1" s="67"/>
      <c r="NR1" s="67"/>
      <c r="NS1" s="67"/>
      <c r="NT1" s="92"/>
      <c r="NU1" s="67"/>
      <c r="NV1" s="67"/>
      <c r="NW1" s="67"/>
      <c r="NX1" s="67"/>
      <c r="NY1" s="67"/>
      <c r="NZ1" s="67"/>
      <c r="OA1" s="67"/>
      <c r="OB1" s="67"/>
      <c r="OC1" s="67"/>
      <c r="OD1" s="67"/>
      <c r="OE1" s="67"/>
      <c r="OF1" s="67"/>
      <c r="OG1" s="67"/>
      <c r="OH1" s="67"/>
      <c r="OI1" s="67"/>
      <c r="OJ1" s="92"/>
      <c r="OK1" s="67"/>
      <c r="OL1" s="67"/>
      <c r="OM1" s="67"/>
      <c r="ON1" s="67"/>
      <c r="OO1" s="67"/>
      <c r="OP1" s="67"/>
      <c r="OQ1" s="67"/>
      <c r="OR1" s="67"/>
      <c r="OS1" s="67"/>
      <c r="OT1" s="67"/>
      <c r="OU1" s="67"/>
      <c r="OV1" s="67"/>
      <c r="OW1" s="67"/>
      <c r="OX1" s="67"/>
      <c r="OY1" s="67"/>
      <c r="OZ1" s="92"/>
      <c r="PA1" s="67"/>
      <c r="PB1" s="67"/>
      <c r="PC1" s="67"/>
      <c r="PD1" s="67"/>
      <c r="PE1" s="67"/>
      <c r="PF1" s="67"/>
      <c r="PG1" s="67"/>
      <c r="PH1" s="67"/>
      <c r="PI1" s="67"/>
      <c r="PJ1" s="67"/>
      <c r="PK1" s="67"/>
      <c r="PL1" s="67"/>
      <c r="PM1" s="67"/>
      <c r="PN1" s="67"/>
      <c r="PO1" s="67"/>
      <c r="PP1" s="92"/>
      <c r="PQ1" s="67"/>
      <c r="PR1" s="67"/>
      <c r="PS1" s="67"/>
      <c r="PT1" s="67"/>
      <c r="PU1" s="67"/>
      <c r="PV1" s="67"/>
      <c r="PW1" s="67"/>
      <c r="PX1" s="67"/>
      <c r="PY1" s="67"/>
      <c r="PZ1" s="67"/>
      <c r="QA1" s="67"/>
      <c r="QB1" s="67"/>
      <c r="QC1" s="67"/>
      <c r="QD1" s="67"/>
      <c r="QE1" s="67"/>
      <c r="QF1" s="92"/>
      <c r="QG1" s="67"/>
      <c r="QH1" s="67"/>
      <c r="QI1" s="67"/>
      <c r="QJ1" s="67"/>
      <c r="QK1" s="67"/>
      <c r="QL1" s="67"/>
      <c r="QM1" s="67"/>
      <c r="QN1" s="67"/>
      <c r="QO1" s="67"/>
      <c r="QP1" s="67"/>
      <c r="QQ1" s="67"/>
      <c r="QR1" s="67"/>
      <c r="QS1" s="67"/>
      <c r="QT1" s="67"/>
      <c r="QU1" s="67"/>
      <c r="QV1" s="92"/>
      <c r="QW1" s="67"/>
      <c r="QX1" s="67"/>
      <c r="QY1" s="67"/>
      <c r="QZ1" s="67"/>
      <c r="RA1" s="67"/>
      <c r="RB1" s="67"/>
      <c r="RC1" s="67"/>
      <c r="RD1" s="67"/>
      <c r="RE1" s="67"/>
      <c r="RF1" s="67"/>
      <c r="RG1" s="67"/>
      <c r="RH1" s="67"/>
      <c r="RI1" s="67"/>
      <c r="RJ1" s="67"/>
      <c r="RK1" s="67"/>
      <c r="RL1" s="92"/>
      <c r="RM1" s="67"/>
      <c r="RN1" s="67"/>
      <c r="RO1" s="67"/>
      <c r="RP1" s="67"/>
      <c r="RQ1" s="67"/>
      <c r="RR1" s="67"/>
      <c r="RS1" s="67"/>
      <c r="RT1" s="67"/>
      <c r="RU1" s="67"/>
      <c r="RV1" s="67"/>
      <c r="RW1" s="67"/>
      <c r="RX1" s="67"/>
      <c r="RY1" s="67"/>
      <c r="RZ1" s="67"/>
      <c r="SA1" s="67"/>
      <c r="SB1" s="92"/>
      <c r="SC1" s="67"/>
      <c r="SD1" s="67"/>
      <c r="SE1" s="67"/>
      <c r="SF1" s="67"/>
      <c r="SG1" s="67"/>
      <c r="SH1" s="67"/>
      <c r="SI1" s="67"/>
      <c r="SJ1" s="67"/>
      <c r="SK1" s="67"/>
      <c r="SL1" s="67"/>
      <c r="SM1" s="67"/>
      <c r="SN1" s="67"/>
      <c r="SO1" s="67"/>
      <c r="SP1" s="67"/>
      <c r="SQ1" s="67"/>
      <c r="SR1" s="92"/>
      <c r="SS1" s="67"/>
      <c r="ST1" s="67"/>
      <c r="SU1" s="67"/>
      <c r="SV1" s="67"/>
      <c r="SW1" s="67"/>
      <c r="SX1" s="67"/>
      <c r="SY1" s="67"/>
      <c r="SZ1" s="67"/>
      <c r="TA1" s="67"/>
      <c r="TB1" s="67"/>
      <c r="TC1" s="67"/>
      <c r="TD1" s="67"/>
      <c r="TE1" s="67"/>
      <c r="TF1" s="67"/>
      <c r="TG1" s="67"/>
      <c r="TH1" s="92"/>
      <c r="TI1" s="67"/>
      <c r="TJ1" s="67"/>
      <c r="TK1" s="67"/>
      <c r="TL1" s="67"/>
      <c r="TM1" s="67"/>
      <c r="TN1" s="67"/>
      <c r="TO1" s="67"/>
      <c r="TP1" s="67"/>
      <c r="TQ1" s="67"/>
      <c r="TR1" s="67"/>
      <c r="TS1" s="67"/>
      <c r="TT1" s="67"/>
      <c r="TU1" s="67"/>
      <c r="TV1" s="67"/>
      <c r="TW1" s="67"/>
      <c r="TX1" s="92"/>
      <c r="TY1" s="67"/>
      <c r="TZ1" s="67"/>
      <c r="UA1" s="67"/>
      <c r="UB1" s="67"/>
      <c r="UC1" s="67"/>
      <c r="UD1" s="67"/>
      <c r="UE1" s="67"/>
      <c r="UF1" s="67"/>
      <c r="UG1" s="67"/>
      <c r="UH1" s="67"/>
      <c r="UI1" s="67"/>
      <c r="UJ1" s="67"/>
      <c r="UK1" s="67"/>
      <c r="UL1" s="67"/>
      <c r="UM1" s="67"/>
      <c r="UN1" s="92"/>
      <c r="UO1" s="67"/>
      <c r="UP1" s="67"/>
      <c r="UQ1" s="67"/>
      <c r="UR1" s="67"/>
      <c r="US1" s="67"/>
      <c r="UT1" s="67"/>
      <c r="UU1" s="67"/>
      <c r="UV1" s="67"/>
      <c r="UW1" s="67"/>
      <c r="UX1" s="67"/>
      <c r="UY1" s="67"/>
      <c r="UZ1" s="67"/>
      <c r="VA1" s="67"/>
      <c r="VB1" s="67"/>
      <c r="VC1" s="67"/>
      <c r="VD1" s="92"/>
      <c r="VE1" s="67"/>
      <c r="VF1" s="67"/>
      <c r="VG1" s="67"/>
      <c r="VH1" s="67"/>
      <c r="VI1" s="67"/>
      <c r="VJ1" s="67"/>
      <c r="VK1" s="67"/>
      <c r="VL1" s="67"/>
      <c r="VM1" s="67"/>
      <c r="VN1" s="67"/>
      <c r="VO1" s="67"/>
      <c r="VP1" s="67"/>
      <c r="VQ1" s="67"/>
      <c r="VR1" s="67"/>
      <c r="VS1" s="67"/>
      <c r="VT1" s="92"/>
      <c r="VU1" s="67"/>
      <c r="VV1" s="67"/>
      <c r="VW1" s="67"/>
      <c r="VX1" s="67"/>
      <c r="VY1" s="67"/>
      <c r="VZ1" s="67"/>
      <c r="WA1" s="67"/>
      <c r="WB1" s="67"/>
      <c r="WC1" s="67"/>
      <c r="WD1" s="67"/>
      <c r="WE1" s="67"/>
      <c r="WF1" s="67"/>
      <c r="WG1" s="67"/>
      <c r="WH1" s="67"/>
      <c r="WI1" s="67"/>
      <c r="WJ1" s="92"/>
      <c r="WK1" s="67"/>
      <c r="WL1" s="67"/>
      <c r="WM1" s="67"/>
      <c r="WN1" s="67"/>
      <c r="WO1" s="67"/>
      <c r="WP1" s="67"/>
      <c r="WQ1" s="67"/>
      <c r="WR1" s="67"/>
      <c r="WS1" s="67"/>
      <c r="WT1" s="67"/>
      <c r="WU1" s="67"/>
      <c r="WV1" s="67"/>
      <c r="WW1" s="67"/>
      <c r="WX1" s="67"/>
      <c r="WY1" s="67"/>
      <c r="WZ1" s="92"/>
      <c r="XA1" s="67"/>
      <c r="XB1" s="67"/>
      <c r="XC1" s="67"/>
      <c r="XD1" s="67"/>
      <c r="XE1" s="67"/>
      <c r="XF1" s="67"/>
      <c r="XG1" s="67"/>
      <c r="XH1" s="67"/>
      <c r="XI1" s="67"/>
      <c r="XJ1" s="67"/>
      <c r="XK1" s="67"/>
      <c r="XL1" s="67"/>
      <c r="XM1" s="67"/>
      <c r="XN1" s="67"/>
      <c r="XO1" s="67"/>
      <c r="XP1" s="92"/>
      <c r="XQ1" s="67"/>
      <c r="XR1" s="67"/>
      <c r="XS1" s="67"/>
      <c r="XT1" s="67"/>
      <c r="XU1" s="67"/>
      <c r="XV1" s="67"/>
      <c r="XW1" s="67"/>
      <c r="XX1" s="67"/>
      <c r="XY1" s="67"/>
      <c r="XZ1" s="67"/>
      <c r="YA1" s="67"/>
      <c r="YB1" s="67"/>
      <c r="YC1" s="67"/>
      <c r="YD1" s="67"/>
      <c r="YE1" s="67"/>
      <c r="YF1" s="92"/>
      <c r="YG1" s="67"/>
      <c r="YH1" s="67"/>
      <c r="YI1" s="67"/>
      <c r="YJ1" s="67"/>
      <c r="YK1" s="67"/>
      <c r="YL1" s="67"/>
      <c r="YM1" s="67"/>
      <c r="YN1" s="67"/>
      <c r="YO1" s="67"/>
      <c r="YP1" s="67"/>
      <c r="YQ1" s="67"/>
      <c r="YR1" s="67"/>
      <c r="YS1" s="67"/>
      <c r="YT1" s="67"/>
      <c r="YU1" s="67"/>
      <c r="YV1" s="92"/>
      <c r="YW1" s="67"/>
      <c r="YX1" s="67"/>
      <c r="YY1" s="67"/>
      <c r="YZ1" s="67"/>
      <c r="ZA1" s="67"/>
      <c r="ZB1" s="67"/>
      <c r="ZC1" s="67"/>
      <c r="ZD1" s="67"/>
      <c r="ZE1" s="67"/>
      <c r="ZF1" s="67"/>
      <c r="ZG1" s="67"/>
      <c r="ZH1" s="67"/>
      <c r="ZI1" s="67"/>
      <c r="ZJ1" s="67"/>
      <c r="ZK1" s="67"/>
      <c r="ZL1" s="92"/>
      <c r="ZM1" s="67"/>
      <c r="ZN1" s="67"/>
      <c r="ZO1" s="67"/>
      <c r="ZP1" s="67"/>
      <c r="ZQ1" s="67"/>
      <c r="ZR1" s="67"/>
      <c r="ZS1" s="67"/>
      <c r="ZT1" s="67"/>
      <c r="ZU1" s="67"/>
      <c r="ZV1" s="67"/>
      <c r="ZW1" s="67"/>
      <c r="ZX1" s="67"/>
      <c r="ZY1" s="67"/>
      <c r="ZZ1" s="67"/>
      <c r="AAA1" s="67"/>
      <c r="AAB1" s="92"/>
      <c r="AAC1" s="67"/>
      <c r="AAD1" s="67"/>
      <c r="AAE1" s="67"/>
      <c r="AAF1" s="67"/>
      <c r="AAG1" s="67"/>
      <c r="AAH1" s="67"/>
      <c r="AAI1" s="67"/>
      <c r="AAJ1" s="67"/>
      <c r="AAK1" s="67"/>
      <c r="AAL1" s="67"/>
      <c r="AAM1" s="67"/>
      <c r="AAN1" s="67"/>
      <c r="AAO1" s="67"/>
      <c r="AAP1" s="67"/>
      <c r="AAQ1" s="67"/>
      <c r="AAR1" s="92"/>
      <c r="AAS1" s="67"/>
      <c r="AAT1" s="67"/>
      <c r="AAU1" s="67"/>
      <c r="AAV1" s="67"/>
      <c r="AAW1" s="67"/>
      <c r="AAX1" s="67"/>
      <c r="AAY1" s="67"/>
      <c r="AAZ1" s="67"/>
      <c r="ABA1" s="67"/>
      <c r="ABB1" s="67"/>
      <c r="ABC1" s="67"/>
      <c r="ABD1" s="67"/>
      <c r="ABE1" s="67"/>
      <c r="ABF1" s="67"/>
      <c r="ABG1" s="67"/>
      <c r="ABH1" s="92"/>
      <c r="ABI1" s="67"/>
      <c r="ABJ1" s="67"/>
      <c r="ABK1" s="67"/>
      <c r="ABL1" s="67"/>
      <c r="ABM1" s="67"/>
      <c r="ABN1" s="67"/>
      <c r="ABO1" s="67"/>
      <c r="ABP1" s="67"/>
      <c r="ABQ1" s="67"/>
      <c r="ABR1" s="67"/>
      <c r="ABS1" s="67"/>
      <c r="ABT1" s="67"/>
      <c r="ABU1" s="67"/>
      <c r="ABV1" s="67"/>
      <c r="ABW1" s="67"/>
      <c r="ABX1" s="92"/>
      <c r="ABY1" s="67"/>
      <c r="ABZ1" s="67"/>
      <c r="ACA1" s="67"/>
      <c r="ACB1" s="67"/>
      <c r="ACC1" s="67"/>
      <c r="ACD1" s="67"/>
      <c r="ACE1" s="67"/>
      <c r="ACF1" s="67"/>
      <c r="ACG1" s="67"/>
      <c r="ACH1" s="67"/>
      <c r="ACI1" s="67"/>
      <c r="ACJ1" s="67"/>
      <c r="ACK1" s="67"/>
      <c r="ACL1" s="67"/>
      <c r="ACM1" s="67"/>
      <c r="ACN1" s="92"/>
      <c r="ACO1" s="67"/>
      <c r="ACP1" s="67"/>
      <c r="ACQ1" s="67"/>
      <c r="ACR1" s="67"/>
      <c r="ACS1" s="67"/>
      <c r="ACT1" s="67"/>
      <c r="ACU1" s="67"/>
      <c r="ACV1" s="67"/>
      <c r="ACW1" s="67"/>
      <c r="ACX1" s="67"/>
      <c r="ACY1" s="67"/>
      <c r="ACZ1" s="67"/>
      <c r="ADA1" s="67"/>
      <c r="ADB1" s="67"/>
      <c r="ADC1" s="67"/>
      <c r="ADD1" s="92"/>
      <c r="ADE1" s="67"/>
      <c r="ADF1" s="67"/>
      <c r="ADG1" s="67"/>
      <c r="ADH1" s="67"/>
      <c r="ADI1" s="67"/>
      <c r="ADJ1" s="67"/>
      <c r="ADK1" s="67"/>
      <c r="ADL1" s="67"/>
      <c r="ADM1" s="67"/>
      <c r="ADN1" s="67"/>
      <c r="ADO1" s="67"/>
      <c r="ADP1" s="67"/>
      <c r="ADQ1" s="67"/>
      <c r="ADR1" s="67"/>
      <c r="ADS1" s="67"/>
      <c r="ADT1" s="92"/>
      <c r="ADU1" s="67"/>
      <c r="ADV1" s="67"/>
      <c r="ADW1" s="67"/>
      <c r="ADX1" s="67"/>
      <c r="ADY1" s="67"/>
      <c r="ADZ1" s="67"/>
      <c r="AEA1" s="67"/>
      <c r="AEB1" s="67"/>
      <c r="AEC1" s="67"/>
      <c r="AED1" s="67"/>
      <c r="AEE1" s="67"/>
      <c r="AEF1" s="67"/>
      <c r="AEG1" s="67"/>
      <c r="AEH1" s="67"/>
      <c r="AEI1" s="67"/>
      <c r="AEJ1" s="92"/>
      <c r="AEK1" s="67"/>
      <c r="AEL1" s="67"/>
      <c r="AEM1" s="67"/>
      <c r="AEN1" s="67"/>
      <c r="AEO1" s="67"/>
      <c r="AEP1" s="67"/>
      <c r="AEQ1" s="67"/>
      <c r="AER1" s="67"/>
      <c r="AES1" s="67"/>
      <c r="AET1" s="67"/>
      <c r="AEU1" s="67"/>
      <c r="AEV1" s="67"/>
      <c r="AEW1" s="67"/>
      <c r="AEX1" s="67"/>
      <c r="AEY1" s="67"/>
      <c r="AEZ1" s="92"/>
      <c r="AFA1" s="67"/>
      <c r="AFB1" s="67"/>
      <c r="AFC1" s="67"/>
      <c r="AFD1" s="67"/>
      <c r="AFE1" s="67"/>
      <c r="AFF1" s="67"/>
      <c r="AFG1" s="67"/>
      <c r="AFH1" s="67"/>
      <c r="AFI1" s="67"/>
      <c r="AFJ1" s="67"/>
      <c r="AFK1" s="67"/>
      <c r="AFL1" s="67"/>
      <c r="AFM1" s="67"/>
      <c r="AFN1" s="67"/>
      <c r="AFO1" s="67"/>
      <c r="AFP1" s="92"/>
      <c r="AFQ1" s="67"/>
      <c r="AFR1" s="67"/>
      <c r="AFS1" s="67"/>
      <c r="AFT1" s="67"/>
      <c r="AFU1" s="67"/>
      <c r="AFV1" s="67"/>
      <c r="AFW1" s="67"/>
      <c r="AFX1" s="67"/>
      <c r="AFY1" s="67"/>
      <c r="AFZ1" s="67"/>
      <c r="AGA1" s="67"/>
      <c r="AGB1" s="67"/>
      <c r="AGC1" s="67"/>
      <c r="AGD1" s="67"/>
      <c r="AGE1" s="67"/>
      <c r="AGF1" s="92"/>
      <c r="AGG1" s="67"/>
      <c r="AGH1" s="67"/>
      <c r="AGI1" s="67"/>
      <c r="AGJ1" s="67"/>
      <c r="AGK1" s="67"/>
      <c r="AGL1" s="67"/>
      <c r="AGM1" s="67"/>
      <c r="AGN1" s="67"/>
      <c r="AGO1" s="67"/>
      <c r="AGP1" s="67"/>
      <c r="AGQ1" s="67"/>
      <c r="AGR1" s="67"/>
      <c r="AGS1" s="67"/>
      <c r="AGT1" s="67"/>
      <c r="AGU1" s="67"/>
      <c r="AGV1" s="92"/>
      <c r="AGW1" s="67"/>
      <c r="AGX1" s="67"/>
      <c r="AGY1" s="67"/>
      <c r="AGZ1" s="67"/>
      <c r="AHA1" s="67"/>
      <c r="AHB1" s="67"/>
      <c r="AHC1" s="67"/>
      <c r="AHD1" s="67"/>
      <c r="AHE1" s="67"/>
      <c r="AHF1" s="67"/>
      <c r="AHG1" s="67"/>
      <c r="AHH1" s="67"/>
      <c r="AHI1" s="67"/>
      <c r="AHJ1" s="67"/>
      <c r="AHK1" s="67"/>
      <c r="AHL1" s="92"/>
      <c r="AHM1" s="67"/>
      <c r="AHN1" s="67"/>
      <c r="AHO1" s="67"/>
      <c r="AHP1" s="67"/>
      <c r="AHQ1" s="67"/>
      <c r="AHR1" s="67"/>
      <c r="AHS1" s="67"/>
      <c r="AHT1" s="67"/>
      <c r="AHU1" s="67"/>
      <c r="AHV1" s="67"/>
      <c r="AHW1" s="67"/>
      <c r="AHX1" s="67"/>
      <c r="AHY1" s="67"/>
      <c r="AHZ1" s="67"/>
      <c r="AIA1" s="67"/>
      <c r="AIB1" s="92"/>
      <c r="AIC1" s="67"/>
      <c r="AID1" s="67"/>
      <c r="AIE1" s="67"/>
      <c r="AIF1" s="67"/>
      <c r="AIG1" s="67"/>
      <c r="AIH1" s="67"/>
      <c r="AII1" s="67"/>
      <c r="AIJ1" s="67"/>
      <c r="AIK1" s="67"/>
      <c r="AIL1" s="67"/>
      <c r="AIM1" s="67"/>
      <c r="AIN1" s="67"/>
      <c r="AIO1" s="67"/>
      <c r="AIP1" s="67"/>
      <c r="AIQ1" s="67"/>
      <c r="AIR1" s="92"/>
      <c r="AIS1" s="67"/>
      <c r="AIT1" s="67"/>
      <c r="AIU1" s="67"/>
      <c r="AIV1" s="67"/>
      <c r="AIW1" s="67"/>
      <c r="AIX1" s="67"/>
      <c r="AIY1" s="67"/>
      <c r="AIZ1" s="67"/>
      <c r="AJA1" s="67"/>
      <c r="AJB1" s="67"/>
      <c r="AJC1" s="67"/>
      <c r="AJD1" s="67"/>
      <c r="AJE1" s="67"/>
      <c r="AJF1" s="67"/>
      <c r="AJG1" s="67"/>
      <c r="AJH1" s="92"/>
      <c r="AJI1" s="67"/>
      <c r="AJJ1" s="67"/>
      <c r="AJK1" s="67"/>
      <c r="AJL1" s="67"/>
      <c r="AJM1" s="67"/>
      <c r="AJN1" s="67"/>
      <c r="AJO1" s="67"/>
      <c r="AJP1" s="67"/>
      <c r="AJQ1" s="67"/>
      <c r="AJR1" s="67"/>
      <c r="AJS1" s="67"/>
      <c r="AJT1" s="67"/>
      <c r="AJU1" s="67"/>
      <c r="AJV1" s="67"/>
      <c r="AJW1" s="67"/>
      <c r="AJX1" s="92"/>
      <c r="AJY1" s="67"/>
      <c r="AJZ1" s="67"/>
      <c r="AKA1" s="67"/>
      <c r="AKB1" s="67"/>
      <c r="AKC1" s="67"/>
      <c r="AKD1" s="67"/>
      <c r="AKE1" s="67"/>
      <c r="AKF1" s="67"/>
      <c r="AKG1" s="67"/>
      <c r="AKH1" s="67"/>
      <c r="AKI1" s="67"/>
      <c r="AKJ1" s="67"/>
      <c r="AKK1" s="67"/>
      <c r="AKL1" s="67"/>
      <c r="AKM1" s="67"/>
      <c r="AKN1" s="92"/>
      <c r="AKO1" s="67"/>
      <c r="AKP1" s="67"/>
      <c r="AKQ1" s="67"/>
      <c r="AKR1" s="67"/>
      <c r="AKS1" s="67"/>
      <c r="AKT1" s="67"/>
      <c r="AKU1" s="67"/>
      <c r="AKV1" s="67"/>
      <c r="AKW1" s="67"/>
      <c r="AKX1" s="67"/>
      <c r="AKY1" s="67"/>
      <c r="AKZ1" s="67"/>
      <c r="ALA1" s="67"/>
      <c r="ALB1" s="67"/>
      <c r="ALC1" s="67"/>
      <c r="ALD1" s="92"/>
      <c r="ALE1" s="67"/>
      <c r="ALF1" s="67"/>
      <c r="ALG1" s="67"/>
      <c r="ALH1" s="67"/>
      <c r="ALI1" s="67"/>
      <c r="ALJ1" s="67"/>
      <c r="ALK1" s="67"/>
      <c r="ALL1" s="67"/>
      <c r="ALM1" s="67"/>
      <c r="ALN1" s="67"/>
      <c r="ALO1" s="67"/>
      <c r="ALP1" s="67"/>
      <c r="ALQ1" s="67"/>
      <c r="ALR1" s="67"/>
      <c r="ALS1" s="67"/>
      <c r="ALT1" s="92"/>
      <c r="ALU1" s="67"/>
      <c r="ALV1" s="67"/>
      <c r="ALW1" s="67"/>
      <c r="ALX1" s="67"/>
      <c r="ALY1" s="67"/>
      <c r="ALZ1" s="67"/>
      <c r="AMA1" s="67"/>
      <c r="AMB1" s="67"/>
      <c r="AMC1" s="67"/>
      <c r="AMD1" s="67"/>
      <c r="AME1" s="67"/>
      <c r="AMF1" s="67"/>
      <c r="AMG1" s="67"/>
      <c r="AMH1" s="67"/>
      <c r="AMI1" s="67"/>
      <c r="AMJ1" s="92"/>
      <c r="AMK1" s="67"/>
      <c r="AML1" s="67"/>
      <c r="AMM1" s="67"/>
      <c r="AMN1" s="67"/>
      <c r="AMO1" s="67"/>
      <c r="AMP1" s="67"/>
      <c r="AMQ1" s="67"/>
      <c r="AMR1" s="67"/>
      <c r="AMS1" s="67"/>
      <c r="AMT1" s="67"/>
      <c r="AMU1" s="67"/>
      <c r="AMV1" s="67"/>
      <c r="AMW1" s="67"/>
      <c r="AMX1" s="67"/>
      <c r="AMY1" s="67"/>
      <c r="AMZ1" s="92"/>
      <c r="ANA1" s="67"/>
      <c r="ANB1" s="67"/>
      <c r="ANC1" s="67"/>
      <c r="AND1" s="67"/>
      <c r="ANE1" s="67"/>
      <c r="ANF1" s="67"/>
      <c r="ANG1" s="67"/>
      <c r="ANH1" s="67"/>
      <c r="ANI1" s="67"/>
      <c r="ANJ1" s="67"/>
      <c r="ANK1" s="67"/>
      <c r="ANL1" s="67"/>
      <c r="ANM1" s="67"/>
      <c r="ANN1" s="67"/>
      <c r="ANO1" s="67"/>
      <c r="ANP1" s="92"/>
      <c r="ANQ1" s="67"/>
      <c r="ANR1" s="67"/>
      <c r="ANS1" s="67"/>
      <c r="ANT1" s="67"/>
      <c r="ANU1" s="67"/>
      <c r="ANV1" s="67"/>
      <c r="ANW1" s="67"/>
      <c r="ANX1" s="67"/>
      <c r="ANY1" s="67"/>
      <c r="ANZ1" s="67"/>
      <c r="AOA1" s="67"/>
      <c r="AOB1" s="67"/>
      <c r="AOC1" s="67"/>
      <c r="AOD1" s="67"/>
      <c r="AOE1" s="67"/>
      <c r="AOF1" s="92"/>
      <c r="AOG1" s="67"/>
      <c r="AOH1" s="67"/>
      <c r="AOI1" s="67"/>
      <c r="AOJ1" s="67"/>
      <c r="AOK1" s="67"/>
      <c r="AOL1" s="67"/>
      <c r="AOM1" s="67"/>
      <c r="AON1" s="67"/>
      <c r="AOO1" s="67"/>
      <c r="AOP1" s="67"/>
      <c r="AOQ1" s="67"/>
      <c r="AOR1" s="67"/>
      <c r="AOS1" s="67"/>
      <c r="AOT1" s="67"/>
      <c r="AOU1" s="67"/>
      <c r="AOV1" s="92"/>
      <c r="AOW1" s="67"/>
      <c r="AOX1" s="67"/>
      <c r="AOY1" s="67"/>
      <c r="AOZ1" s="67"/>
      <c r="APA1" s="67"/>
      <c r="APB1" s="67"/>
      <c r="APC1" s="67"/>
      <c r="APD1" s="67"/>
      <c r="APE1" s="67"/>
      <c r="APF1" s="67"/>
      <c r="APG1" s="67"/>
      <c r="APH1" s="67"/>
      <c r="API1" s="67"/>
      <c r="APJ1" s="67"/>
      <c r="APK1" s="67"/>
      <c r="APL1" s="92"/>
      <c r="APM1" s="67"/>
      <c r="APN1" s="67"/>
      <c r="APO1" s="67"/>
      <c r="APP1" s="67"/>
      <c r="APQ1" s="67"/>
      <c r="APR1" s="67"/>
      <c r="APS1" s="67"/>
      <c r="APT1" s="67"/>
      <c r="APU1" s="67"/>
      <c r="APV1" s="67"/>
      <c r="APW1" s="67"/>
      <c r="APX1" s="67"/>
      <c r="APY1" s="67"/>
      <c r="APZ1" s="67"/>
      <c r="AQA1" s="67"/>
      <c r="AQB1" s="92"/>
      <c r="AQC1" s="67"/>
      <c r="AQD1" s="67"/>
      <c r="AQE1" s="67"/>
      <c r="AQF1" s="67"/>
      <c r="AQG1" s="67"/>
      <c r="AQH1" s="67"/>
      <c r="AQI1" s="67"/>
      <c r="AQJ1" s="67"/>
      <c r="AQK1" s="67"/>
      <c r="AQL1" s="67"/>
      <c r="AQM1" s="67"/>
      <c r="AQN1" s="67"/>
      <c r="AQO1" s="67"/>
      <c r="AQP1" s="67"/>
      <c r="AQQ1" s="67"/>
      <c r="AQR1" s="92"/>
      <c r="AQS1" s="67"/>
      <c r="AQT1" s="67"/>
      <c r="AQU1" s="67"/>
      <c r="AQV1" s="67"/>
      <c r="AQW1" s="67"/>
      <c r="AQX1" s="67"/>
      <c r="AQY1" s="67"/>
      <c r="AQZ1" s="67"/>
      <c r="ARA1" s="67"/>
      <c r="ARB1" s="67"/>
      <c r="ARC1" s="67"/>
      <c r="ARD1" s="67"/>
      <c r="ARE1" s="67"/>
      <c r="ARF1" s="67"/>
      <c r="ARG1" s="67"/>
      <c r="ARH1" s="92"/>
      <c r="ARI1" s="67"/>
      <c r="ARJ1" s="67"/>
      <c r="ARK1" s="67"/>
      <c r="ARL1" s="67"/>
      <c r="ARM1" s="67"/>
      <c r="ARN1" s="67"/>
      <c r="ARO1" s="67"/>
      <c r="ARP1" s="67"/>
      <c r="ARQ1" s="67"/>
      <c r="ARR1" s="67"/>
      <c r="ARS1" s="67"/>
      <c r="ART1" s="67"/>
      <c r="ARU1" s="67"/>
      <c r="ARV1" s="67"/>
      <c r="ARW1" s="67"/>
      <c r="ARX1" s="92"/>
      <c r="ARY1" s="67"/>
      <c r="ARZ1" s="67"/>
      <c r="ASA1" s="67"/>
      <c r="ASB1" s="67"/>
      <c r="ASC1" s="67"/>
      <c r="ASD1" s="67"/>
      <c r="ASE1" s="67"/>
      <c r="ASF1" s="67"/>
      <c r="ASG1" s="67"/>
      <c r="ASH1" s="67"/>
      <c r="ASI1" s="67"/>
      <c r="ASJ1" s="67"/>
      <c r="ASK1" s="67"/>
      <c r="ASL1" s="67"/>
      <c r="ASM1" s="67"/>
      <c r="ASN1" s="92"/>
      <c r="ASO1" s="67"/>
      <c r="ASP1" s="67"/>
      <c r="ASQ1" s="67"/>
      <c r="ASR1" s="67"/>
      <c r="ASS1" s="67"/>
      <c r="AST1" s="67"/>
      <c r="ASU1" s="67"/>
      <c r="ASV1" s="67"/>
      <c r="ASW1" s="67"/>
      <c r="ASX1" s="67"/>
      <c r="ASY1" s="67"/>
      <c r="ASZ1" s="67"/>
      <c r="ATA1" s="67"/>
      <c r="ATB1" s="67"/>
      <c r="ATC1" s="67"/>
      <c r="ATD1" s="92"/>
      <c r="ATE1" s="67"/>
      <c r="ATF1" s="67"/>
      <c r="ATG1" s="67"/>
      <c r="ATH1" s="67"/>
      <c r="ATI1" s="67"/>
      <c r="ATJ1" s="67"/>
      <c r="ATK1" s="67"/>
      <c r="ATL1" s="67"/>
      <c r="ATM1" s="67"/>
      <c r="ATN1" s="67"/>
      <c r="ATO1" s="67"/>
      <c r="ATP1" s="67"/>
      <c r="ATQ1" s="67"/>
      <c r="ATR1" s="67"/>
      <c r="ATS1" s="67"/>
      <c r="ATT1" s="92"/>
      <c r="ATU1" s="67"/>
      <c r="ATV1" s="67"/>
      <c r="ATW1" s="67"/>
      <c r="ATX1" s="67"/>
      <c r="ATY1" s="67"/>
      <c r="ATZ1" s="67"/>
      <c r="AUA1" s="67"/>
      <c r="AUB1" s="67"/>
      <c r="AUC1" s="67"/>
      <c r="AUD1" s="67"/>
      <c r="AUE1" s="67"/>
      <c r="AUF1" s="67"/>
      <c r="AUG1" s="67"/>
      <c r="AUH1" s="67"/>
      <c r="AUI1" s="67"/>
      <c r="AUJ1" s="92"/>
      <c r="AUK1" s="67"/>
      <c r="AUL1" s="67"/>
      <c r="AUM1" s="67"/>
      <c r="AUN1" s="67"/>
      <c r="AUO1" s="67"/>
      <c r="AUP1" s="67"/>
      <c r="AUQ1" s="67"/>
      <c r="AUR1" s="67"/>
      <c r="AUS1" s="67"/>
      <c r="AUT1" s="67"/>
      <c r="AUU1" s="67"/>
      <c r="AUV1" s="67"/>
      <c r="AUW1" s="67"/>
      <c r="AUX1" s="67"/>
      <c r="AUY1" s="67"/>
      <c r="AUZ1" s="92"/>
      <c r="AVA1" s="67"/>
      <c r="AVB1" s="67"/>
      <c r="AVC1" s="67"/>
      <c r="AVD1" s="67"/>
      <c r="AVE1" s="67"/>
      <c r="AVF1" s="67"/>
      <c r="AVG1" s="67"/>
      <c r="AVH1" s="67"/>
      <c r="AVI1" s="67"/>
      <c r="AVJ1" s="67"/>
      <c r="AVK1" s="67"/>
      <c r="AVL1" s="67"/>
      <c r="AVM1" s="67"/>
      <c r="AVN1" s="67"/>
      <c r="AVO1" s="67"/>
      <c r="AVP1" s="92"/>
      <c r="AVQ1" s="67"/>
      <c r="AVR1" s="67"/>
      <c r="AVS1" s="67"/>
      <c r="AVT1" s="67"/>
      <c r="AVU1" s="67"/>
      <c r="AVV1" s="67"/>
      <c r="AVW1" s="67"/>
      <c r="AVX1" s="67"/>
      <c r="AVY1" s="67"/>
      <c r="AVZ1" s="67"/>
      <c r="AWA1" s="67"/>
      <c r="AWB1" s="67"/>
      <c r="AWC1" s="67"/>
      <c r="AWD1" s="67"/>
      <c r="AWE1" s="67"/>
      <c r="AWF1" s="92"/>
      <c r="AWG1" s="67"/>
      <c r="AWH1" s="67"/>
      <c r="AWI1" s="67"/>
      <c r="AWJ1" s="67"/>
      <c r="AWK1" s="67"/>
      <c r="AWL1" s="67"/>
      <c r="AWM1" s="67"/>
      <c r="AWN1" s="67"/>
      <c r="AWO1" s="67"/>
      <c r="AWP1" s="67"/>
      <c r="AWQ1" s="67"/>
      <c r="AWR1" s="67"/>
      <c r="AWS1" s="67"/>
      <c r="AWT1" s="67"/>
      <c r="AWU1" s="67"/>
      <c r="AWV1" s="92"/>
      <c r="AWW1" s="67"/>
      <c r="AWX1" s="67"/>
      <c r="AWY1" s="67"/>
      <c r="AWZ1" s="67"/>
      <c r="AXA1" s="67"/>
      <c r="AXB1" s="67"/>
      <c r="AXC1" s="67"/>
      <c r="AXD1" s="67"/>
      <c r="AXE1" s="67"/>
      <c r="AXF1" s="67"/>
      <c r="AXG1" s="67"/>
      <c r="AXH1" s="67"/>
      <c r="AXI1" s="67"/>
      <c r="AXJ1" s="67"/>
      <c r="AXK1" s="67"/>
      <c r="AXL1" s="92"/>
      <c r="AXM1" s="67"/>
      <c r="AXN1" s="67"/>
      <c r="AXO1" s="67"/>
      <c r="AXP1" s="67"/>
      <c r="AXQ1" s="67"/>
      <c r="AXR1" s="67"/>
      <c r="AXS1" s="67"/>
      <c r="AXT1" s="67"/>
      <c r="AXU1" s="67"/>
      <c r="AXV1" s="67"/>
      <c r="AXW1" s="67"/>
      <c r="AXX1" s="67"/>
      <c r="AXY1" s="67"/>
      <c r="AXZ1" s="67"/>
      <c r="AYA1" s="67"/>
      <c r="AYB1" s="92"/>
      <c r="AYC1" s="67"/>
      <c r="AYD1" s="67"/>
      <c r="AYE1" s="67"/>
      <c r="AYF1" s="67"/>
      <c r="AYG1" s="67"/>
      <c r="AYH1" s="67"/>
      <c r="AYI1" s="67"/>
      <c r="AYJ1" s="67"/>
      <c r="AYK1" s="67"/>
      <c r="AYL1" s="67"/>
      <c r="AYM1" s="67"/>
      <c r="AYN1" s="67"/>
      <c r="AYO1" s="67"/>
      <c r="AYP1" s="67"/>
      <c r="AYQ1" s="67"/>
      <c r="AYR1" s="92"/>
      <c r="AYS1" s="67"/>
      <c r="AYT1" s="67"/>
      <c r="AYU1" s="67"/>
      <c r="AYV1" s="67"/>
      <c r="AYW1" s="67"/>
      <c r="AYX1" s="67"/>
      <c r="AYY1" s="67"/>
      <c r="AYZ1" s="67"/>
      <c r="AZA1" s="67"/>
      <c r="AZB1" s="67"/>
      <c r="AZC1" s="67"/>
      <c r="AZD1" s="67"/>
      <c r="AZE1" s="67"/>
      <c r="AZF1" s="67"/>
      <c r="AZG1" s="67"/>
      <c r="AZH1" s="92"/>
      <c r="AZI1" s="67"/>
      <c r="AZJ1" s="67"/>
      <c r="AZK1" s="67"/>
      <c r="AZL1" s="67"/>
      <c r="AZM1" s="67"/>
      <c r="AZN1" s="67"/>
      <c r="AZO1" s="67"/>
      <c r="AZP1" s="67"/>
      <c r="AZQ1" s="67"/>
      <c r="AZR1" s="67"/>
      <c r="AZS1" s="67"/>
      <c r="AZT1" s="67"/>
      <c r="AZU1" s="67"/>
      <c r="AZV1" s="67"/>
      <c r="AZW1" s="67"/>
      <c r="AZX1" s="92"/>
      <c r="AZY1" s="67"/>
      <c r="AZZ1" s="67"/>
      <c r="BAA1" s="67"/>
      <c r="BAB1" s="67"/>
      <c r="BAC1" s="67"/>
      <c r="BAD1" s="67"/>
      <c r="BAE1" s="67"/>
      <c r="BAF1" s="67"/>
      <c r="BAG1" s="67"/>
      <c r="BAH1" s="67"/>
      <c r="BAI1" s="67"/>
      <c r="BAJ1" s="67"/>
      <c r="BAK1" s="67"/>
      <c r="BAL1" s="67"/>
      <c r="BAM1" s="67"/>
      <c r="BAN1" s="92"/>
      <c r="BAO1" s="67"/>
      <c r="BAP1" s="67"/>
      <c r="BAQ1" s="67"/>
      <c r="BAR1" s="67"/>
      <c r="BAS1" s="67"/>
      <c r="BAT1" s="67"/>
      <c r="BAU1" s="67"/>
      <c r="BAV1" s="67"/>
      <c r="BAW1" s="67"/>
      <c r="BAX1" s="67"/>
      <c r="BAY1" s="67"/>
      <c r="BAZ1" s="67"/>
      <c r="BBA1" s="67"/>
      <c r="BBB1" s="67"/>
      <c r="BBC1" s="67"/>
      <c r="BBD1" s="92"/>
      <c r="BBE1" s="67"/>
      <c r="BBF1" s="67"/>
      <c r="BBG1" s="67"/>
      <c r="BBH1" s="67"/>
      <c r="BBI1" s="67"/>
      <c r="BBJ1" s="67"/>
      <c r="BBK1" s="67"/>
      <c r="BBL1" s="67"/>
      <c r="BBM1" s="67"/>
      <c r="BBN1" s="67"/>
      <c r="BBO1" s="67"/>
      <c r="BBP1" s="67"/>
      <c r="BBQ1" s="67"/>
      <c r="BBR1" s="67"/>
      <c r="BBS1" s="67"/>
      <c r="BBT1" s="92"/>
      <c r="BBU1" s="67"/>
      <c r="BBV1" s="67"/>
      <c r="BBW1" s="67"/>
      <c r="BBX1" s="67"/>
      <c r="BBY1" s="67"/>
      <c r="BBZ1" s="67"/>
      <c r="BCA1" s="67"/>
      <c r="BCB1" s="67"/>
      <c r="BCC1" s="67"/>
      <c r="BCD1" s="67"/>
      <c r="BCE1" s="67"/>
      <c r="BCF1" s="67"/>
      <c r="BCG1" s="67"/>
      <c r="BCH1" s="67"/>
      <c r="BCI1" s="67"/>
      <c r="BCJ1" s="92"/>
      <c r="BCK1" s="67"/>
      <c r="BCL1" s="67"/>
      <c r="BCM1" s="67"/>
      <c r="BCN1" s="67"/>
      <c r="BCO1" s="67"/>
      <c r="BCP1" s="67"/>
      <c r="BCQ1" s="67"/>
      <c r="BCR1" s="67"/>
      <c r="BCS1" s="67"/>
      <c r="BCT1" s="67"/>
      <c r="BCU1" s="67"/>
      <c r="BCV1" s="67"/>
      <c r="BCW1" s="67"/>
      <c r="BCX1" s="67"/>
      <c r="BCY1" s="67"/>
      <c r="BCZ1" s="92"/>
      <c r="BDA1" s="67"/>
      <c r="BDB1" s="67"/>
      <c r="BDC1" s="67"/>
      <c r="BDD1" s="67"/>
      <c r="BDE1" s="67"/>
      <c r="BDF1" s="67"/>
      <c r="BDG1" s="67"/>
      <c r="BDH1" s="67"/>
      <c r="BDI1" s="67"/>
      <c r="BDJ1" s="67"/>
      <c r="BDK1" s="67"/>
      <c r="BDL1" s="67"/>
      <c r="BDM1" s="67"/>
      <c r="BDN1" s="67"/>
      <c r="BDO1" s="67"/>
      <c r="BDP1" s="92"/>
      <c r="BDQ1" s="67"/>
      <c r="BDR1" s="67"/>
      <c r="BDS1" s="67"/>
      <c r="BDT1" s="67"/>
      <c r="BDU1" s="67"/>
      <c r="BDV1" s="67"/>
      <c r="BDW1" s="67"/>
      <c r="BDX1" s="67"/>
      <c r="BDY1" s="67"/>
      <c r="BDZ1" s="67"/>
      <c r="BEA1" s="67"/>
      <c r="BEB1" s="67"/>
      <c r="BEC1" s="67"/>
      <c r="BED1" s="67"/>
      <c r="BEE1" s="67"/>
      <c r="BEF1" s="92"/>
      <c r="BEG1" s="67"/>
      <c r="BEH1" s="67"/>
      <c r="BEI1" s="67"/>
      <c r="BEJ1" s="67"/>
      <c r="BEK1" s="67"/>
      <c r="BEL1" s="67"/>
      <c r="BEM1" s="67"/>
      <c r="BEN1" s="67"/>
      <c r="BEO1" s="67"/>
      <c r="BEP1" s="67"/>
      <c r="BEQ1" s="67"/>
      <c r="BER1" s="67"/>
      <c r="BES1" s="67"/>
      <c r="BET1" s="67"/>
      <c r="BEU1" s="67"/>
      <c r="BEV1" s="92"/>
      <c r="BEW1" s="67"/>
      <c r="BEX1" s="67"/>
      <c r="BEY1" s="67"/>
      <c r="BEZ1" s="67"/>
      <c r="BFA1" s="67"/>
      <c r="BFB1" s="67"/>
      <c r="BFC1" s="67"/>
      <c r="BFD1" s="67"/>
      <c r="BFE1" s="67"/>
      <c r="BFF1" s="67"/>
      <c r="BFG1" s="67"/>
      <c r="BFH1" s="67"/>
      <c r="BFI1" s="67"/>
      <c r="BFJ1" s="67"/>
      <c r="BFK1" s="67"/>
      <c r="BFL1" s="92"/>
      <c r="BFM1" s="67"/>
      <c r="BFN1" s="67"/>
      <c r="BFO1" s="67"/>
      <c r="BFP1" s="67"/>
      <c r="BFQ1" s="67"/>
      <c r="BFR1" s="67"/>
      <c r="BFS1" s="67"/>
      <c r="BFT1" s="67"/>
      <c r="BFU1" s="67"/>
      <c r="BFV1" s="67"/>
      <c r="BFW1" s="67"/>
      <c r="BFX1" s="67"/>
      <c r="BFY1" s="67"/>
      <c r="BFZ1" s="67"/>
      <c r="BGA1" s="67"/>
      <c r="BGB1" s="92"/>
      <c r="BGC1" s="67"/>
      <c r="BGD1" s="67"/>
      <c r="BGE1" s="67"/>
      <c r="BGF1" s="67"/>
      <c r="BGG1" s="67"/>
      <c r="BGH1" s="67"/>
      <c r="BGI1" s="67"/>
      <c r="BGJ1" s="67"/>
      <c r="BGK1" s="67"/>
      <c r="BGL1" s="67"/>
      <c r="BGM1" s="67"/>
      <c r="BGN1" s="67"/>
      <c r="BGO1" s="67"/>
      <c r="BGP1" s="67"/>
      <c r="BGQ1" s="67"/>
      <c r="BGR1" s="92"/>
      <c r="BGS1" s="67"/>
      <c r="BGT1" s="67"/>
      <c r="BGU1" s="67"/>
      <c r="BGV1" s="67"/>
      <c r="BGW1" s="67"/>
      <c r="BGX1" s="67"/>
      <c r="BGY1" s="67"/>
      <c r="BGZ1" s="67"/>
      <c r="BHA1" s="67"/>
      <c r="BHB1" s="67"/>
      <c r="BHC1" s="67"/>
      <c r="BHD1" s="67"/>
      <c r="BHE1" s="67"/>
      <c r="BHF1" s="67"/>
      <c r="BHG1" s="67"/>
      <c r="BHH1" s="92"/>
      <c r="BHI1" s="67"/>
      <c r="BHJ1" s="67"/>
      <c r="BHK1" s="67"/>
      <c r="BHL1" s="67"/>
      <c r="BHM1" s="67"/>
      <c r="BHN1" s="67"/>
      <c r="BHO1" s="67"/>
      <c r="BHP1" s="67"/>
      <c r="BHQ1" s="67"/>
      <c r="BHR1" s="67"/>
      <c r="BHS1" s="67"/>
      <c r="BHT1" s="67"/>
      <c r="BHU1" s="67"/>
      <c r="BHV1" s="67"/>
      <c r="BHW1" s="67"/>
      <c r="BHX1" s="92"/>
      <c r="BHY1" s="67"/>
      <c r="BHZ1" s="67"/>
      <c r="BIA1" s="67"/>
      <c r="BIB1" s="67"/>
      <c r="BIC1" s="67"/>
      <c r="BID1" s="67"/>
      <c r="BIE1" s="67"/>
      <c r="BIF1" s="67"/>
      <c r="BIG1" s="67"/>
      <c r="BIH1" s="67"/>
      <c r="BII1" s="67"/>
      <c r="BIJ1" s="67"/>
      <c r="BIK1" s="67"/>
      <c r="BIL1" s="67"/>
      <c r="BIM1" s="67"/>
      <c r="BIN1" s="92"/>
      <c r="BIO1" s="67"/>
      <c r="BIP1" s="67"/>
      <c r="BIQ1" s="67"/>
      <c r="BIR1" s="67"/>
      <c r="BIS1" s="67"/>
      <c r="BIT1" s="67"/>
      <c r="BIU1" s="67"/>
      <c r="BIV1" s="67"/>
      <c r="BIW1" s="67"/>
      <c r="BIX1" s="67"/>
      <c r="BIY1" s="67"/>
      <c r="BIZ1" s="67"/>
      <c r="BJA1" s="67"/>
      <c r="BJB1" s="67"/>
      <c r="BJC1" s="67"/>
      <c r="BJD1" s="92"/>
      <c r="BJE1" s="67"/>
      <c r="BJF1" s="67"/>
      <c r="BJG1" s="67"/>
      <c r="BJH1" s="67"/>
      <c r="BJI1" s="67"/>
      <c r="BJJ1" s="67"/>
      <c r="BJK1" s="67"/>
      <c r="BJL1" s="67"/>
      <c r="BJM1" s="67"/>
      <c r="BJN1" s="67"/>
      <c r="BJO1" s="67"/>
      <c r="BJP1" s="67"/>
      <c r="BJQ1" s="67"/>
      <c r="BJR1" s="67"/>
      <c r="BJS1" s="67"/>
      <c r="BJT1" s="92"/>
      <c r="BJU1" s="67"/>
      <c r="BJV1" s="67"/>
      <c r="BJW1" s="67"/>
      <c r="BJX1" s="67"/>
      <c r="BJY1" s="67"/>
      <c r="BJZ1" s="67"/>
      <c r="BKA1" s="67"/>
      <c r="BKB1" s="67"/>
      <c r="BKC1" s="67"/>
      <c r="BKD1" s="67"/>
      <c r="BKE1" s="67"/>
      <c r="BKF1" s="67"/>
      <c r="BKG1" s="67"/>
      <c r="BKH1" s="67"/>
      <c r="BKI1" s="67"/>
      <c r="BKJ1" s="92"/>
      <c r="BKK1" s="67"/>
      <c r="BKL1" s="67"/>
      <c r="BKM1" s="67"/>
      <c r="BKN1" s="67"/>
      <c r="BKO1" s="67"/>
      <c r="BKP1" s="67"/>
      <c r="BKQ1" s="67"/>
      <c r="BKR1" s="67"/>
      <c r="BKS1" s="67"/>
      <c r="BKT1" s="67"/>
      <c r="BKU1" s="67"/>
      <c r="BKV1" s="67"/>
      <c r="BKW1" s="67"/>
      <c r="BKX1" s="67"/>
      <c r="BKY1" s="67"/>
      <c r="BKZ1" s="92"/>
      <c r="BLA1" s="67"/>
      <c r="BLB1" s="67"/>
      <c r="BLC1" s="67"/>
      <c r="BLD1" s="67"/>
      <c r="BLE1" s="67"/>
      <c r="BLF1" s="67"/>
      <c r="BLG1" s="67"/>
      <c r="BLH1" s="67"/>
      <c r="BLI1" s="67"/>
      <c r="BLJ1" s="67"/>
      <c r="BLK1" s="67"/>
      <c r="BLL1" s="67"/>
      <c r="BLM1" s="67"/>
      <c r="BLN1" s="67"/>
      <c r="BLO1" s="67"/>
      <c r="BLP1" s="92"/>
      <c r="BLQ1" s="67"/>
      <c r="BLR1" s="67"/>
      <c r="BLS1" s="67"/>
      <c r="BLT1" s="67"/>
      <c r="BLU1" s="67"/>
      <c r="BLV1" s="67"/>
      <c r="BLW1" s="67"/>
      <c r="BLX1" s="67"/>
      <c r="BLY1" s="67"/>
      <c r="BLZ1" s="67"/>
      <c r="BMA1" s="67"/>
      <c r="BMB1" s="67"/>
      <c r="BMC1" s="67"/>
      <c r="BMD1" s="67"/>
      <c r="BME1" s="67"/>
      <c r="BMF1" s="92"/>
      <c r="BMG1" s="67"/>
      <c r="BMH1" s="67"/>
      <c r="BMI1" s="67"/>
      <c r="BMJ1" s="67"/>
      <c r="BMK1" s="67"/>
      <c r="BML1" s="67"/>
      <c r="BMM1" s="67"/>
      <c r="BMN1" s="67"/>
      <c r="BMO1" s="67"/>
      <c r="BMP1" s="67"/>
      <c r="BMQ1" s="67"/>
      <c r="BMR1" s="67"/>
      <c r="BMS1" s="67"/>
      <c r="BMT1" s="67"/>
      <c r="BMU1" s="67"/>
      <c r="BMV1" s="92"/>
      <c r="BMW1" s="67"/>
      <c r="BMX1" s="67"/>
      <c r="BMY1" s="67"/>
      <c r="BMZ1" s="67"/>
      <c r="BNA1" s="67"/>
      <c r="BNB1" s="67"/>
      <c r="BNC1" s="67"/>
      <c r="BND1" s="67"/>
      <c r="BNE1" s="67"/>
      <c r="BNF1" s="67"/>
      <c r="BNG1" s="67"/>
      <c r="BNH1" s="67"/>
      <c r="BNI1" s="67"/>
      <c r="BNJ1" s="67"/>
      <c r="BNK1" s="67"/>
      <c r="BNL1" s="92"/>
      <c r="BNM1" s="67"/>
      <c r="BNN1" s="67"/>
      <c r="BNO1" s="67"/>
      <c r="BNP1" s="67"/>
      <c r="BNQ1" s="67"/>
      <c r="BNR1" s="67"/>
      <c r="BNS1" s="67"/>
      <c r="BNT1" s="67"/>
      <c r="BNU1" s="67"/>
      <c r="BNV1" s="67"/>
      <c r="BNW1" s="67"/>
      <c r="BNX1" s="67"/>
      <c r="BNY1" s="67"/>
      <c r="BNZ1" s="67"/>
      <c r="BOA1" s="67"/>
      <c r="BOB1" s="92"/>
      <c r="BOC1" s="67"/>
      <c r="BOD1" s="67"/>
      <c r="BOE1" s="67"/>
      <c r="BOF1" s="67"/>
      <c r="BOG1" s="67"/>
      <c r="BOH1" s="67"/>
      <c r="BOI1" s="67"/>
      <c r="BOJ1" s="67"/>
      <c r="BOK1" s="67"/>
      <c r="BOL1" s="67"/>
      <c r="BOM1" s="67"/>
      <c r="BON1" s="67"/>
      <c r="BOO1" s="67"/>
      <c r="BOP1" s="67"/>
      <c r="BOQ1" s="67"/>
      <c r="BOR1" s="92"/>
      <c r="BOS1" s="67"/>
      <c r="BOT1" s="67"/>
      <c r="BOU1" s="67"/>
      <c r="BOV1" s="67"/>
      <c r="BOW1" s="67"/>
      <c r="BOX1" s="67"/>
      <c r="BOY1" s="67"/>
      <c r="BOZ1" s="67"/>
      <c r="BPA1" s="67"/>
      <c r="BPB1" s="67"/>
      <c r="BPC1" s="67"/>
      <c r="BPD1" s="67"/>
      <c r="BPE1" s="67"/>
      <c r="BPF1" s="67"/>
      <c r="BPG1" s="67"/>
      <c r="BPH1" s="92"/>
      <c r="BPI1" s="67"/>
      <c r="BPJ1" s="67"/>
      <c r="BPK1" s="67"/>
      <c r="BPL1" s="67"/>
      <c r="BPM1" s="67"/>
      <c r="BPN1" s="67"/>
      <c r="BPO1" s="67"/>
      <c r="BPP1" s="67"/>
      <c r="BPQ1" s="67"/>
      <c r="BPR1" s="67"/>
      <c r="BPS1" s="67"/>
      <c r="BPT1" s="67"/>
      <c r="BPU1" s="67"/>
      <c r="BPV1" s="67"/>
      <c r="BPW1" s="67"/>
      <c r="BPX1" s="92"/>
      <c r="BPY1" s="67"/>
      <c r="BPZ1" s="67"/>
      <c r="BQA1" s="67"/>
      <c r="BQB1" s="67"/>
      <c r="BQC1" s="67"/>
      <c r="BQD1" s="67"/>
      <c r="BQE1" s="67"/>
      <c r="BQF1" s="67"/>
      <c r="BQG1" s="67"/>
      <c r="BQH1" s="67"/>
      <c r="BQI1" s="67"/>
      <c r="BQJ1" s="67"/>
      <c r="BQK1" s="67"/>
      <c r="BQL1" s="67"/>
      <c r="BQM1" s="67"/>
      <c r="BQN1" s="92"/>
      <c r="BQO1" s="67"/>
      <c r="BQP1" s="67"/>
      <c r="BQQ1" s="67"/>
      <c r="BQR1" s="67"/>
      <c r="BQS1" s="67"/>
      <c r="BQT1" s="67"/>
      <c r="BQU1" s="67"/>
      <c r="BQV1" s="67"/>
      <c r="BQW1" s="67"/>
      <c r="BQX1" s="67"/>
      <c r="BQY1" s="67"/>
      <c r="BQZ1" s="67"/>
      <c r="BRA1" s="67"/>
      <c r="BRB1" s="67"/>
      <c r="BRC1" s="67"/>
      <c r="BRD1" s="92"/>
      <c r="BRE1" s="67"/>
      <c r="BRF1" s="67"/>
      <c r="BRG1" s="67"/>
      <c r="BRH1" s="67"/>
      <c r="BRI1" s="67"/>
      <c r="BRJ1" s="67"/>
      <c r="BRK1" s="67"/>
      <c r="BRL1" s="67"/>
      <c r="BRM1" s="67"/>
      <c r="BRN1" s="67"/>
      <c r="BRO1" s="67"/>
      <c r="BRP1" s="67"/>
      <c r="BRQ1" s="67"/>
      <c r="BRR1" s="67"/>
      <c r="BRS1" s="67"/>
      <c r="BRT1" s="92"/>
      <c r="BRU1" s="67"/>
      <c r="BRV1" s="67"/>
      <c r="BRW1" s="67"/>
      <c r="BRX1" s="67"/>
      <c r="BRY1" s="67"/>
      <c r="BRZ1" s="67"/>
      <c r="BSA1" s="67"/>
      <c r="BSB1" s="67"/>
      <c r="BSC1" s="67"/>
      <c r="BSD1" s="67"/>
      <c r="BSE1" s="67"/>
      <c r="BSF1" s="67"/>
      <c r="BSG1" s="67"/>
      <c r="BSH1" s="67"/>
      <c r="BSI1" s="67"/>
      <c r="BSJ1" s="92"/>
      <c r="BSK1" s="67"/>
      <c r="BSL1" s="67"/>
      <c r="BSM1" s="67"/>
      <c r="BSN1" s="67"/>
      <c r="BSO1" s="67"/>
      <c r="BSP1" s="67"/>
      <c r="BSQ1" s="67"/>
      <c r="BSR1" s="67"/>
      <c r="BSS1" s="67"/>
      <c r="BST1" s="67"/>
      <c r="BSU1" s="67"/>
      <c r="BSV1" s="67"/>
      <c r="BSW1" s="67"/>
      <c r="BSX1" s="67"/>
      <c r="BSY1" s="67"/>
      <c r="BSZ1" s="92"/>
      <c r="BTA1" s="67"/>
      <c r="BTB1" s="67"/>
      <c r="BTC1" s="67"/>
      <c r="BTD1" s="67"/>
      <c r="BTE1" s="67"/>
      <c r="BTF1" s="67"/>
      <c r="BTG1" s="67"/>
      <c r="BTH1" s="67"/>
      <c r="BTI1" s="67"/>
      <c r="BTJ1" s="67"/>
      <c r="BTK1" s="67"/>
      <c r="BTL1" s="67"/>
      <c r="BTM1" s="67"/>
      <c r="BTN1" s="67"/>
      <c r="BTO1" s="67"/>
      <c r="BTP1" s="92"/>
      <c r="BTQ1" s="67"/>
      <c r="BTR1" s="67"/>
      <c r="BTS1" s="67"/>
      <c r="BTT1" s="67"/>
      <c r="BTU1" s="67"/>
      <c r="BTV1" s="67"/>
      <c r="BTW1" s="67"/>
      <c r="BTX1" s="67"/>
      <c r="BTY1" s="67"/>
      <c r="BTZ1" s="67"/>
      <c r="BUA1" s="67"/>
      <c r="BUB1" s="67"/>
      <c r="BUC1" s="67"/>
      <c r="BUD1" s="67"/>
      <c r="BUE1" s="67"/>
      <c r="BUF1" s="92"/>
      <c r="BUG1" s="67"/>
      <c r="BUH1" s="67"/>
      <c r="BUI1" s="67"/>
      <c r="BUJ1" s="67"/>
      <c r="BUK1" s="67"/>
      <c r="BUL1" s="67"/>
      <c r="BUM1" s="67"/>
      <c r="BUN1" s="67"/>
      <c r="BUO1" s="67"/>
      <c r="BUP1" s="67"/>
      <c r="BUQ1" s="67"/>
      <c r="BUR1" s="67"/>
      <c r="BUS1" s="67"/>
      <c r="BUT1" s="67"/>
      <c r="BUU1" s="67"/>
      <c r="BUV1" s="92"/>
      <c r="BUW1" s="67"/>
      <c r="BUX1" s="67"/>
      <c r="BUY1" s="67"/>
      <c r="BUZ1" s="67"/>
      <c r="BVA1" s="67"/>
      <c r="BVB1" s="67"/>
      <c r="BVC1" s="67"/>
      <c r="BVD1" s="67"/>
      <c r="BVE1" s="67"/>
      <c r="BVF1" s="67"/>
      <c r="BVG1" s="67"/>
      <c r="BVH1" s="67"/>
      <c r="BVI1" s="67"/>
      <c r="BVJ1" s="67"/>
      <c r="BVK1" s="67"/>
      <c r="BVL1" s="92"/>
      <c r="BVM1" s="67"/>
      <c r="BVN1" s="67"/>
      <c r="BVO1" s="67"/>
      <c r="BVP1" s="67"/>
      <c r="BVQ1" s="67"/>
      <c r="BVR1" s="67"/>
      <c r="BVS1" s="67"/>
      <c r="BVT1" s="67"/>
      <c r="BVU1" s="67"/>
      <c r="BVV1" s="67"/>
      <c r="BVW1" s="67"/>
      <c r="BVX1" s="67"/>
      <c r="BVY1" s="67"/>
      <c r="BVZ1" s="67"/>
      <c r="BWA1" s="67"/>
      <c r="BWB1" s="92"/>
      <c r="BWC1" s="67"/>
      <c r="BWD1" s="67"/>
      <c r="BWE1" s="67"/>
      <c r="BWF1" s="67"/>
      <c r="BWG1" s="67"/>
      <c r="BWH1" s="67"/>
      <c r="BWI1" s="67"/>
      <c r="BWJ1" s="67"/>
      <c r="BWK1" s="67"/>
      <c r="BWL1" s="67"/>
      <c r="BWM1" s="67"/>
      <c r="BWN1" s="67"/>
      <c r="BWO1" s="67"/>
      <c r="BWP1" s="67"/>
      <c r="BWQ1" s="67"/>
      <c r="BWR1" s="92"/>
      <c r="BWS1" s="67"/>
      <c r="BWT1" s="67"/>
      <c r="BWU1" s="67"/>
      <c r="BWV1" s="67"/>
      <c r="BWW1" s="67"/>
      <c r="BWX1" s="67"/>
      <c r="BWY1" s="67"/>
      <c r="BWZ1" s="67"/>
      <c r="BXA1" s="67"/>
      <c r="BXB1" s="67"/>
      <c r="BXC1" s="67"/>
      <c r="BXD1" s="67"/>
      <c r="BXE1" s="67"/>
      <c r="BXF1" s="67"/>
      <c r="BXG1" s="67"/>
      <c r="BXH1" s="92"/>
      <c r="BXI1" s="67"/>
      <c r="BXJ1" s="67"/>
      <c r="BXK1" s="67"/>
      <c r="BXL1" s="67"/>
      <c r="BXM1" s="67"/>
      <c r="BXN1" s="67"/>
      <c r="BXO1" s="67"/>
      <c r="BXP1" s="67"/>
      <c r="BXQ1" s="67"/>
      <c r="BXR1" s="67"/>
      <c r="BXS1" s="67"/>
      <c r="BXT1" s="67"/>
      <c r="BXU1" s="67"/>
      <c r="BXV1" s="67"/>
      <c r="BXW1" s="67"/>
      <c r="BXX1" s="92"/>
      <c r="BXY1" s="67"/>
      <c r="BXZ1" s="67"/>
      <c r="BYA1" s="67"/>
      <c r="BYB1" s="67"/>
      <c r="BYC1" s="67"/>
      <c r="BYD1" s="67"/>
      <c r="BYE1" s="67"/>
      <c r="BYF1" s="67"/>
      <c r="BYG1" s="67"/>
      <c r="BYH1" s="67"/>
      <c r="BYI1" s="67"/>
      <c r="BYJ1" s="67"/>
      <c r="BYK1" s="67"/>
      <c r="BYL1" s="67"/>
      <c r="BYM1" s="67"/>
      <c r="BYN1" s="92"/>
      <c r="BYO1" s="67"/>
      <c r="BYP1" s="67"/>
      <c r="BYQ1" s="67"/>
      <c r="BYR1" s="67"/>
      <c r="BYS1" s="67"/>
      <c r="BYT1" s="67"/>
      <c r="BYU1" s="67"/>
      <c r="BYV1" s="67"/>
      <c r="BYW1" s="67"/>
      <c r="BYX1" s="67"/>
      <c r="BYY1" s="67"/>
      <c r="BYZ1" s="67"/>
      <c r="BZA1" s="67"/>
      <c r="BZB1" s="67"/>
      <c r="BZC1" s="67"/>
      <c r="BZD1" s="92"/>
      <c r="BZE1" s="67"/>
      <c r="BZF1" s="67"/>
      <c r="BZG1" s="67"/>
      <c r="BZH1" s="67"/>
      <c r="BZI1" s="67"/>
      <c r="BZJ1" s="67"/>
      <c r="BZK1" s="67"/>
      <c r="BZL1" s="67"/>
      <c r="BZM1" s="67"/>
      <c r="BZN1" s="67"/>
      <c r="BZO1" s="67"/>
      <c r="BZP1" s="67"/>
      <c r="BZQ1" s="67"/>
      <c r="BZR1" s="67"/>
      <c r="BZS1" s="67"/>
      <c r="BZT1" s="92"/>
      <c r="BZU1" s="67"/>
      <c r="BZV1" s="67"/>
      <c r="BZW1" s="67"/>
      <c r="BZX1" s="67"/>
      <c r="BZY1" s="67"/>
      <c r="BZZ1" s="67"/>
      <c r="CAA1" s="67"/>
      <c r="CAB1" s="67"/>
      <c r="CAC1" s="67"/>
      <c r="CAD1" s="67"/>
      <c r="CAE1" s="67"/>
      <c r="CAF1" s="67"/>
      <c r="CAG1" s="67"/>
      <c r="CAH1" s="67"/>
      <c r="CAI1" s="67"/>
      <c r="CAJ1" s="92"/>
      <c r="CAK1" s="67"/>
      <c r="CAL1" s="67"/>
      <c r="CAM1" s="67"/>
      <c r="CAN1" s="67"/>
      <c r="CAO1" s="67"/>
      <c r="CAP1" s="67"/>
      <c r="CAQ1" s="67"/>
      <c r="CAR1" s="67"/>
      <c r="CAS1" s="67"/>
      <c r="CAT1" s="67"/>
      <c r="CAU1" s="67"/>
      <c r="CAV1" s="67"/>
      <c r="CAW1" s="67"/>
      <c r="CAX1" s="67"/>
      <c r="CAY1" s="67"/>
      <c r="CAZ1" s="92"/>
      <c r="CBA1" s="67"/>
      <c r="CBB1" s="67"/>
      <c r="CBC1" s="67"/>
      <c r="CBD1" s="67"/>
      <c r="CBE1" s="67"/>
      <c r="CBF1" s="67"/>
      <c r="CBG1" s="67"/>
      <c r="CBH1" s="67"/>
      <c r="CBI1" s="67"/>
      <c r="CBJ1" s="67"/>
      <c r="CBK1" s="67"/>
      <c r="CBL1" s="67"/>
      <c r="CBM1" s="67"/>
      <c r="CBN1" s="67"/>
      <c r="CBO1" s="67"/>
      <c r="CBP1" s="92"/>
      <c r="CBQ1" s="67"/>
      <c r="CBR1" s="67"/>
      <c r="CBS1" s="67"/>
      <c r="CBT1" s="67"/>
      <c r="CBU1" s="67"/>
      <c r="CBV1" s="67"/>
      <c r="CBW1" s="67"/>
      <c r="CBX1" s="67"/>
      <c r="CBY1" s="67"/>
      <c r="CBZ1" s="67"/>
      <c r="CCA1" s="67"/>
      <c r="CCB1" s="67"/>
      <c r="CCC1" s="67"/>
      <c r="CCD1" s="67"/>
      <c r="CCE1" s="67"/>
      <c r="CCF1" s="92"/>
      <c r="CCG1" s="67"/>
      <c r="CCH1" s="67"/>
      <c r="CCI1" s="67"/>
      <c r="CCJ1" s="67"/>
      <c r="CCK1" s="67"/>
      <c r="CCL1" s="67"/>
      <c r="CCM1" s="67"/>
      <c r="CCN1" s="67"/>
      <c r="CCO1" s="67"/>
      <c r="CCP1" s="67"/>
      <c r="CCQ1" s="67"/>
      <c r="CCR1" s="67"/>
      <c r="CCS1" s="67"/>
      <c r="CCT1" s="67"/>
      <c r="CCU1" s="67"/>
      <c r="CCV1" s="92"/>
      <c r="CCW1" s="67"/>
      <c r="CCX1" s="67"/>
      <c r="CCY1" s="67"/>
      <c r="CCZ1" s="67"/>
      <c r="CDA1" s="67"/>
      <c r="CDB1" s="67"/>
      <c r="CDC1" s="67"/>
      <c r="CDD1" s="67"/>
      <c r="CDE1" s="67"/>
      <c r="CDF1" s="67"/>
      <c r="CDG1" s="67"/>
      <c r="CDH1" s="67"/>
      <c r="CDI1" s="67"/>
      <c r="CDJ1" s="67"/>
      <c r="CDK1" s="67"/>
      <c r="CDL1" s="92"/>
      <c r="CDM1" s="67"/>
      <c r="CDN1" s="67"/>
      <c r="CDO1" s="67"/>
      <c r="CDP1" s="67"/>
      <c r="CDQ1" s="67"/>
      <c r="CDR1" s="67"/>
      <c r="CDS1" s="67"/>
      <c r="CDT1" s="67"/>
      <c r="CDU1" s="67"/>
      <c r="CDV1" s="67"/>
      <c r="CDW1" s="67"/>
      <c r="CDX1" s="67"/>
      <c r="CDY1" s="67"/>
      <c r="CDZ1" s="67"/>
      <c r="CEA1" s="67"/>
      <c r="CEB1" s="92"/>
      <c r="CEC1" s="67"/>
      <c r="CED1" s="67"/>
      <c r="CEE1" s="67"/>
      <c r="CEF1" s="67"/>
      <c r="CEG1" s="67"/>
      <c r="CEH1" s="67"/>
      <c r="CEI1" s="67"/>
      <c r="CEJ1" s="67"/>
      <c r="CEK1" s="67"/>
      <c r="CEL1" s="67"/>
      <c r="CEM1" s="67"/>
      <c r="CEN1" s="67"/>
      <c r="CEO1" s="67"/>
      <c r="CEP1" s="67"/>
      <c r="CEQ1" s="67"/>
      <c r="CER1" s="92"/>
      <c r="CES1" s="67"/>
      <c r="CET1" s="67"/>
      <c r="CEU1" s="67"/>
      <c r="CEV1" s="67"/>
      <c r="CEW1" s="67"/>
      <c r="CEX1" s="67"/>
      <c r="CEY1" s="67"/>
      <c r="CEZ1" s="67"/>
      <c r="CFA1" s="67"/>
      <c r="CFB1" s="67"/>
      <c r="CFC1" s="67"/>
      <c r="CFD1" s="67"/>
      <c r="CFE1" s="67"/>
      <c r="CFF1" s="67"/>
      <c r="CFG1" s="67"/>
      <c r="CFH1" s="92"/>
      <c r="CFI1" s="67"/>
      <c r="CFJ1" s="67"/>
      <c r="CFK1" s="67"/>
      <c r="CFL1" s="67"/>
      <c r="CFM1" s="67"/>
      <c r="CFN1" s="67"/>
      <c r="CFO1" s="67"/>
      <c r="CFP1" s="67"/>
      <c r="CFQ1" s="67"/>
      <c r="CFR1" s="67"/>
      <c r="CFS1" s="67"/>
      <c r="CFT1" s="67"/>
      <c r="CFU1" s="67"/>
      <c r="CFV1" s="67"/>
      <c r="CFW1" s="67"/>
      <c r="CFX1" s="92"/>
      <c r="CFY1" s="67"/>
      <c r="CFZ1" s="67"/>
      <c r="CGA1" s="67"/>
      <c r="CGB1" s="67"/>
      <c r="CGC1" s="67"/>
      <c r="CGD1" s="67"/>
      <c r="CGE1" s="67"/>
      <c r="CGF1" s="67"/>
      <c r="CGG1" s="67"/>
      <c r="CGH1" s="67"/>
      <c r="CGI1" s="67"/>
      <c r="CGJ1" s="67"/>
      <c r="CGK1" s="67"/>
      <c r="CGL1" s="67"/>
      <c r="CGM1" s="67"/>
      <c r="CGN1" s="92"/>
      <c r="CGO1" s="67"/>
      <c r="CGP1" s="67"/>
      <c r="CGQ1" s="67"/>
      <c r="CGR1" s="67"/>
      <c r="CGS1" s="67"/>
      <c r="CGT1" s="67"/>
      <c r="CGU1" s="67"/>
      <c r="CGV1" s="67"/>
      <c r="CGW1" s="67"/>
      <c r="CGX1" s="67"/>
      <c r="CGY1" s="67"/>
      <c r="CGZ1" s="67"/>
      <c r="CHA1" s="67"/>
      <c r="CHB1" s="67"/>
      <c r="CHC1" s="67"/>
      <c r="CHD1" s="92"/>
      <c r="CHE1" s="67"/>
      <c r="CHF1" s="67"/>
      <c r="CHG1" s="67"/>
      <c r="CHH1" s="67"/>
      <c r="CHI1" s="67"/>
      <c r="CHJ1" s="67"/>
      <c r="CHK1" s="67"/>
      <c r="CHL1" s="67"/>
      <c r="CHM1" s="67"/>
      <c r="CHN1" s="67"/>
      <c r="CHO1" s="67"/>
      <c r="CHP1" s="67"/>
      <c r="CHQ1" s="67"/>
      <c r="CHR1" s="67"/>
      <c r="CHS1" s="67"/>
      <c r="CHT1" s="92"/>
      <c r="CHU1" s="67"/>
      <c r="CHV1" s="67"/>
      <c r="CHW1" s="67"/>
      <c r="CHX1" s="67"/>
      <c r="CHY1" s="67"/>
      <c r="CHZ1" s="67"/>
      <c r="CIA1" s="67"/>
      <c r="CIB1" s="67"/>
      <c r="CIC1" s="67"/>
      <c r="CID1" s="67"/>
      <c r="CIE1" s="67"/>
      <c r="CIF1" s="67"/>
      <c r="CIG1" s="67"/>
      <c r="CIH1" s="67"/>
      <c r="CII1" s="67"/>
      <c r="CIJ1" s="92"/>
      <c r="CIK1" s="67"/>
      <c r="CIL1" s="67"/>
      <c r="CIM1" s="67"/>
      <c r="CIN1" s="67"/>
      <c r="CIO1" s="67"/>
      <c r="CIP1" s="67"/>
      <c r="CIQ1" s="67"/>
      <c r="CIR1" s="67"/>
      <c r="CIS1" s="67"/>
      <c r="CIT1" s="67"/>
      <c r="CIU1" s="67"/>
      <c r="CIV1" s="67"/>
      <c r="CIW1" s="67"/>
      <c r="CIX1" s="67"/>
      <c r="CIY1" s="67"/>
      <c r="CIZ1" s="92"/>
      <c r="CJA1" s="67"/>
      <c r="CJB1" s="67"/>
      <c r="CJC1" s="67"/>
      <c r="CJD1" s="67"/>
      <c r="CJE1" s="67"/>
      <c r="CJF1" s="67"/>
      <c r="CJG1" s="67"/>
      <c r="CJH1" s="67"/>
      <c r="CJI1" s="67"/>
      <c r="CJJ1" s="67"/>
      <c r="CJK1" s="67"/>
      <c r="CJL1" s="67"/>
      <c r="CJM1" s="67"/>
      <c r="CJN1" s="67"/>
      <c r="CJO1" s="67"/>
      <c r="CJP1" s="92"/>
      <c r="CJQ1" s="67"/>
      <c r="CJR1" s="67"/>
      <c r="CJS1" s="67"/>
      <c r="CJT1" s="67"/>
      <c r="CJU1" s="67"/>
      <c r="CJV1" s="67"/>
      <c r="CJW1" s="67"/>
      <c r="CJX1" s="67"/>
      <c r="CJY1" s="67"/>
      <c r="CJZ1" s="67"/>
      <c r="CKA1" s="67"/>
      <c r="CKB1" s="67"/>
      <c r="CKC1" s="67"/>
      <c r="CKD1" s="67"/>
      <c r="CKE1" s="67"/>
      <c r="CKF1" s="92"/>
      <c r="CKG1" s="67"/>
      <c r="CKH1" s="67"/>
      <c r="CKI1" s="67"/>
      <c r="CKJ1" s="67"/>
      <c r="CKK1" s="67"/>
      <c r="CKL1" s="67"/>
      <c r="CKM1" s="67"/>
      <c r="CKN1" s="67"/>
      <c r="CKO1" s="67"/>
      <c r="CKP1" s="67"/>
      <c r="CKQ1" s="67"/>
      <c r="CKR1" s="67"/>
      <c r="CKS1" s="67"/>
      <c r="CKT1" s="67"/>
      <c r="CKU1" s="67"/>
      <c r="CKV1" s="92"/>
      <c r="CKW1" s="67"/>
      <c r="CKX1" s="67"/>
      <c r="CKY1" s="67"/>
      <c r="CKZ1" s="67"/>
      <c r="CLA1" s="67"/>
      <c r="CLB1" s="67"/>
      <c r="CLC1" s="67"/>
      <c r="CLD1" s="67"/>
      <c r="CLE1" s="67"/>
      <c r="CLF1" s="67"/>
      <c r="CLG1" s="67"/>
      <c r="CLH1" s="67"/>
      <c r="CLI1" s="67"/>
      <c r="CLJ1" s="67"/>
      <c r="CLK1" s="67"/>
      <c r="CLL1" s="92"/>
      <c r="CLM1" s="67"/>
      <c r="CLN1" s="67"/>
      <c r="CLO1" s="67"/>
      <c r="CLP1" s="67"/>
      <c r="CLQ1" s="67"/>
      <c r="CLR1" s="67"/>
      <c r="CLS1" s="67"/>
      <c r="CLT1" s="67"/>
      <c r="CLU1" s="67"/>
      <c r="CLV1" s="67"/>
      <c r="CLW1" s="67"/>
      <c r="CLX1" s="67"/>
      <c r="CLY1" s="67"/>
      <c r="CLZ1" s="67"/>
      <c r="CMA1" s="67"/>
      <c r="CMB1" s="92"/>
      <c r="CMC1" s="67"/>
      <c r="CMD1" s="67"/>
      <c r="CME1" s="67"/>
      <c r="CMF1" s="67"/>
      <c r="CMG1" s="67"/>
      <c r="CMH1" s="67"/>
      <c r="CMI1" s="67"/>
      <c r="CMJ1" s="67"/>
      <c r="CMK1" s="67"/>
      <c r="CML1" s="67"/>
      <c r="CMM1" s="67"/>
      <c r="CMN1" s="67"/>
      <c r="CMO1" s="67"/>
      <c r="CMP1" s="67"/>
      <c r="CMQ1" s="67"/>
      <c r="CMR1" s="92"/>
      <c r="CMS1" s="67"/>
      <c r="CMT1" s="67"/>
      <c r="CMU1" s="67"/>
      <c r="CMV1" s="67"/>
      <c r="CMW1" s="67"/>
      <c r="CMX1" s="67"/>
      <c r="CMY1" s="67"/>
      <c r="CMZ1" s="67"/>
      <c r="CNA1" s="67"/>
      <c r="CNB1" s="67"/>
      <c r="CNC1" s="67"/>
      <c r="CND1" s="67"/>
      <c r="CNE1" s="67"/>
      <c r="CNF1" s="67"/>
      <c r="CNG1" s="67"/>
      <c r="CNH1" s="92"/>
      <c r="CNI1" s="67"/>
      <c r="CNJ1" s="67"/>
      <c r="CNK1" s="67"/>
      <c r="CNL1" s="67"/>
      <c r="CNM1" s="67"/>
      <c r="CNN1" s="67"/>
      <c r="CNO1" s="67"/>
      <c r="CNP1" s="67"/>
      <c r="CNQ1" s="67"/>
      <c r="CNR1" s="67"/>
      <c r="CNS1" s="67"/>
      <c r="CNT1" s="67"/>
      <c r="CNU1" s="67"/>
      <c r="CNV1" s="67"/>
      <c r="CNW1" s="67"/>
      <c r="CNX1" s="92"/>
      <c r="CNY1" s="67"/>
      <c r="CNZ1" s="67"/>
      <c r="COA1" s="67"/>
      <c r="COB1" s="67"/>
      <c r="COC1" s="67"/>
      <c r="COD1" s="67"/>
      <c r="COE1" s="67"/>
      <c r="COF1" s="67"/>
      <c r="COG1" s="67"/>
      <c r="COH1" s="67"/>
      <c r="COI1" s="67"/>
      <c r="COJ1" s="67"/>
      <c r="COK1" s="67"/>
      <c r="COL1" s="67"/>
      <c r="COM1" s="67"/>
      <c r="CON1" s="92"/>
      <c r="COO1" s="67"/>
      <c r="COP1" s="67"/>
      <c r="COQ1" s="67"/>
      <c r="COR1" s="67"/>
      <c r="COS1" s="67"/>
      <c r="COT1" s="67"/>
      <c r="COU1" s="67"/>
      <c r="COV1" s="67"/>
      <c r="COW1" s="67"/>
      <c r="COX1" s="67"/>
      <c r="COY1" s="67"/>
      <c r="COZ1" s="67"/>
      <c r="CPA1" s="67"/>
      <c r="CPB1" s="67"/>
      <c r="CPC1" s="67"/>
      <c r="CPD1" s="92"/>
      <c r="CPE1" s="67"/>
      <c r="CPF1" s="67"/>
      <c r="CPG1" s="67"/>
      <c r="CPH1" s="67"/>
      <c r="CPI1" s="67"/>
      <c r="CPJ1" s="67"/>
      <c r="CPK1" s="67"/>
      <c r="CPL1" s="67"/>
      <c r="CPM1" s="67"/>
      <c r="CPN1" s="67"/>
      <c r="CPO1" s="67"/>
      <c r="CPP1" s="67"/>
      <c r="CPQ1" s="67"/>
      <c r="CPR1" s="67"/>
      <c r="CPS1" s="67"/>
      <c r="CPT1" s="92"/>
      <c r="CPU1" s="67"/>
      <c r="CPV1" s="67"/>
      <c r="CPW1" s="67"/>
      <c r="CPX1" s="67"/>
      <c r="CPY1" s="67"/>
      <c r="CPZ1" s="67"/>
      <c r="CQA1" s="67"/>
      <c r="CQB1" s="67"/>
      <c r="CQC1" s="67"/>
      <c r="CQD1" s="67"/>
      <c r="CQE1" s="67"/>
      <c r="CQF1" s="67"/>
      <c r="CQG1" s="67"/>
      <c r="CQH1" s="67"/>
      <c r="CQI1" s="67"/>
      <c r="CQJ1" s="92"/>
      <c r="CQK1" s="67"/>
      <c r="CQL1" s="67"/>
      <c r="CQM1" s="67"/>
      <c r="CQN1" s="67"/>
      <c r="CQO1" s="67"/>
      <c r="CQP1" s="67"/>
      <c r="CQQ1" s="67"/>
      <c r="CQR1" s="67"/>
      <c r="CQS1" s="67"/>
      <c r="CQT1" s="67"/>
      <c r="CQU1" s="67"/>
      <c r="CQV1" s="67"/>
      <c r="CQW1" s="67"/>
      <c r="CQX1" s="67"/>
      <c r="CQY1" s="67"/>
      <c r="CQZ1" s="92"/>
      <c r="CRA1" s="67"/>
      <c r="CRB1" s="67"/>
      <c r="CRC1" s="67"/>
      <c r="CRD1" s="67"/>
      <c r="CRE1" s="67"/>
      <c r="CRF1" s="67"/>
      <c r="CRG1" s="67"/>
      <c r="CRH1" s="67"/>
      <c r="CRI1" s="67"/>
      <c r="CRJ1" s="67"/>
      <c r="CRK1" s="67"/>
      <c r="CRL1" s="67"/>
      <c r="CRM1" s="67"/>
      <c r="CRN1" s="67"/>
      <c r="CRO1" s="67"/>
      <c r="CRP1" s="92"/>
      <c r="CRQ1" s="67"/>
      <c r="CRR1" s="67"/>
      <c r="CRS1" s="67"/>
      <c r="CRT1" s="67"/>
      <c r="CRU1" s="67"/>
      <c r="CRV1" s="67"/>
      <c r="CRW1" s="67"/>
      <c r="CRX1" s="67"/>
      <c r="CRY1" s="67"/>
      <c r="CRZ1" s="67"/>
      <c r="CSA1" s="67"/>
      <c r="CSB1" s="67"/>
      <c r="CSC1" s="67"/>
      <c r="CSD1" s="67"/>
      <c r="CSE1" s="67"/>
      <c r="CSF1" s="92"/>
      <c r="CSG1" s="67"/>
      <c r="CSH1" s="67"/>
      <c r="CSI1" s="67"/>
      <c r="CSJ1" s="67"/>
      <c r="CSK1" s="67"/>
      <c r="CSL1" s="67"/>
      <c r="CSM1" s="67"/>
      <c r="CSN1" s="67"/>
      <c r="CSO1" s="67"/>
      <c r="CSP1" s="67"/>
      <c r="CSQ1" s="67"/>
      <c r="CSR1" s="67"/>
      <c r="CSS1" s="67"/>
      <c r="CST1" s="67"/>
      <c r="CSU1" s="67"/>
      <c r="CSV1" s="92"/>
      <c r="CSW1" s="67"/>
      <c r="CSX1" s="67"/>
      <c r="CSY1" s="67"/>
      <c r="CSZ1" s="67"/>
      <c r="CTA1" s="67"/>
      <c r="CTB1" s="67"/>
      <c r="CTC1" s="67"/>
      <c r="CTD1" s="67"/>
      <c r="CTE1" s="67"/>
      <c r="CTF1" s="67"/>
      <c r="CTG1" s="67"/>
      <c r="CTH1" s="67"/>
      <c r="CTI1" s="67"/>
      <c r="CTJ1" s="67"/>
      <c r="CTK1" s="67"/>
      <c r="CTL1" s="92"/>
      <c r="CTM1" s="67"/>
      <c r="CTN1" s="67"/>
      <c r="CTO1" s="67"/>
      <c r="CTP1" s="67"/>
      <c r="CTQ1" s="67"/>
      <c r="CTR1" s="67"/>
      <c r="CTS1" s="67"/>
      <c r="CTT1" s="67"/>
      <c r="CTU1" s="67"/>
      <c r="CTV1" s="67"/>
      <c r="CTW1" s="67"/>
      <c r="CTX1" s="67"/>
      <c r="CTY1" s="67"/>
      <c r="CTZ1" s="67"/>
      <c r="CUA1" s="67"/>
      <c r="CUB1" s="92"/>
      <c r="CUC1" s="67"/>
      <c r="CUD1" s="67"/>
      <c r="CUE1" s="67"/>
      <c r="CUF1" s="67"/>
      <c r="CUG1" s="67"/>
      <c r="CUH1" s="67"/>
      <c r="CUI1" s="67"/>
      <c r="CUJ1" s="67"/>
      <c r="CUK1" s="67"/>
      <c r="CUL1" s="67"/>
      <c r="CUM1" s="67"/>
      <c r="CUN1" s="67"/>
      <c r="CUO1" s="67"/>
      <c r="CUP1" s="67"/>
      <c r="CUQ1" s="67"/>
      <c r="CUR1" s="92"/>
      <c r="CUS1" s="67"/>
      <c r="CUT1" s="67"/>
      <c r="CUU1" s="67"/>
      <c r="CUV1" s="67"/>
      <c r="CUW1" s="67"/>
      <c r="CUX1" s="67"/>
      <c r="CUY1" s="67"/>
      <c r="CUZ1" s="67"/>
      <c r="CVA1" s="67"/>
      <c r="CVB1" s="67"/>
      <c r="CVC1" s="67"/>
      <c r="CVD1" s="67"/>
      <c r="CVE1" s="67"/>
      <c r="CVF1" s="67"/>
      <c r="CVG1" s="67"/>
      <c r="CVH1" s="92"/>
      <c r="CVI1" s="67"/>
      <c r="CVJ1" s="67"/>
      <c r="CVK1" s="67"/>
      <c r="CVL1" s="67"/>
      <c r="CVM1" s="67"/>
      <c r="CVN1" s="67"/>
      <c r="CVO1" s="67"/>
      <c r="CVP1" s="67"/>
      <c r="CVQ1" s="67"/>
      <c r="CVR1" s="67"/>
      <c r="CVS1" s="67"/>
      <c r="CVT1" s="67"/>
      <c r="CVU1" s="67"/>
      <c r="CVV1" s="67"/>
      <c r="CVW1" s="67"/>
      <c r="CVX1" s="92"/>
      <c r="CVY1" s="67"/>
      <c r="CVZ1" s="67"/>
      <c r="CWA1" s="67"/>
      <c r="CWB1" s="67"/>
      <c r="CWC1" s="67"/>
      <c r="CWD1" s="67"/>
      <c r="CWE1" s="67"/>
      <c r="CWF1" s="67"/>
      <c r="CWG1" s="67"/>
      <c r="CWH1" s="67"/>
      <c r="CWI1" s="67"/>
      <c r="CWJ1" s="67"/>
      <c r="CWK1" s="67"/>
      <c r="CWL1" s="67"/>
      <c r="CWM1" s="67"/>
      <c r="CWN1" s="92"/>
      <c r="CWO1" s="67"/>
      <c r="CWP1" s="67"/>
      <c r="CWQ1" s="67"/>
      <c r="CWR1" s="67"/>
      <c r="CWS1" s="67"/>
      <c r="CWT1" s="67"/>
      <c r="CWU1" s="67"/>
      <c r="CWV1" s="67"/>
      <c r="CWW1" s="67"/>
      <c r="CWX1" s="67"/>
      <c r="CWY1" s="67"/>
      <c r="CWZ1" s="67"/>
      <c r="CXA1" s="67"/>
      <c r="CXB1" s="67"/>
      <c r="CXC1" s="67"/>
      <c r="CXD1" s="92"/>
      <c r="CXE1" s="67"/>
      <c r="CXF1" s="67"/>
      <c r="CXG1" s="67"/>
      <c r="CXH1" s="67"/>
      <c r="CXI1" s="67"/>
      <c r="CXJ1" s="67"/>
      <c r="CXK1" s="67"/>
      <c r="CXL1" s="67"/>
      <c r="CXM1" s="67"/>
      <c r="CXN1" s="67"/>
      <c r="CXO1" s="67"/>
      <c r="CXP1" s="67"/>
      <c r="CXQ1" s="67"/>
      <c r="CXR1" s="67"/>
      <c r="CXS1" s="67"/>
      <c r="CXT1" s="92"/>
      <c r="CXU1" s="67"/>
      <c r="CXV1" s="67"/>
      <c r="CXW1" s="67"/>
      <c r="CXX1" s="67"/>
      <c r="CXY1" s="67"/>
      <c r="CXZ1" s="67"/>
      <c r="CYA1" s="67"/>
      <c r="CYB1" s="67"/>
      <c r="CYC1" s="67"/>
      <c r="CYD1" s="67"/>
      <c r="CYE1" s="67"/>
      <c r="CYF1" s="67"/>
      <c r="CYG1" s="67"/>
      <c r="CYH1" s="67"/>
      <c r="CYI1" s="67"/>
      <c r="CYJ1" s="92"/>
      <c r="CYK1" s="67"/>
      <c r="CYL1" s="67"/>
      <c r="CYM1" s="67"/>
      <c r="CYN1" s="67"/>
      <c r="CYO1" s="67"/>
      <c r="CYP1" s="67"/>
      <c r="CYQ1" s="67"/>
      <c r="CYR1" s="67"/>
      <c r="CYS1" s="67"/>
      <c r="CYT1" s="67"/>
      <c r="CYU1" s="67"/>
      <c r="CYV1" s="67"/>
      <c r="CYW1" s="67"/>
      <c r="CYX1" s="67"/>
      <c r="CYY1" s="67"/>
      <c r="CYZ1" s="92"/>
      <c r="CZA1" s="67"/>
      <c r="CZB1" s="67"/>
      <c r="CZC1" s="67"/>
      <c r="CZD1" s="67"/>
      <c r="CZE1" s="67"/>
      <c r="CZF1" s="67"/>
      <c r="CZG1" s="67"/>
      <c r="CZH1" s="67"/>
      <c r="CZI1" s="67"/>
      <c r="CZJ1" s="67"/>
      <c r="CZK1" s="67"/>
      <c r="CZL1" s="67"/>
      <c r="CZM1" s="67"/>
      <c r="CZN1" s="67"/>
      <c r="CZO1" s="67"/>
      <c r="CZP1" s="92"/>
      <c r="CZQ1" s="67"/>
      <c r="CZR1" s="67"/>
      <c r="CZS1" s="67"/>
      <c r="CZT1" s="67"/>
      <c r="CZU1" s="67"/>
      <c r="CZV1" s="67"/>
      <c r="CZW1" s="67"/>
      <c r="CZX1" s="67"/>
      <c r="CZY1" s="67"/>
      <c r="CZZ1" s="67"/>
      <c r="DAA1" s="67"/>
      <c r="DAB1" s="67"/>
      <c r="DAC1" s="67"/>
      <c r="DAD1" s="67"/>
      <c r="DAE1" s="67"/>
      <c r="DAF1" s="92"/>
      <c r="DAG1" s="67"/>
      <c r="DAH1" s="67"/>
      <c r="DAI1" s="67"/>
      <c r="DAJ1" s="67"/>
      <c r="DAK1" s="67"/>
      <c r="DAL1" s="67"/>
      <c r="DAM1" s="67"/>
      <c r="DAN1" s="67"/>
      <c r="DAO1" s="67"/>
      <c r="DAP1" s="67"/>
      <c r="DAQ1" s="67"/>
      <c r="DAR1" s="67"/>
      <c r="DAS1" s="67"/>
      <c r="DAT1" s="67"/>
      <c r="DAU1" s="67"/>
      <c r="DAV1" s="92"/>
      <c r="DAW1" s="67"/>
      <c r="DAX1" s="67"/>
      <c r="DAY1" s="67"/>
      <c r="DAZ1" s="67"/>
      <c r="DBA1" s="67"/>
      <c r="DBB1" s="67"/>
      <c r="DBC1" s="67"/>
      <c r="DBD1" s="67"/>
      <c r="DBE1" s="67"/>
      <c r="DBF1" s="67"/>
      <c r="DBG1" s="67"/>
      <c r="DBH1" s="67"/>
      <c r="DBI1" s="67"/>
      <c r="DBJ1" s="67"/>
      <c r="DBK1" s="67"/>
      <c r="DBL1" s="92"/>
      <c r="DBM1" s="67"/>
      <c r="DBN1" s="67"/>
      <c r="DBO1" s="67"/>
      <c r="DBP1" s="67"/>
      <c r="DBQ1" s="67"/>
      <c r="DBR1" s="67"/>
      <c r="DBS1" s="67"/>
      <c r="DBT1" s="67"/>
      <c r="DBU1" s="67"/>
      <c r="DBV1" s="67"/>
      <c r="DBW1" s="67"/>
      <c r="DBX1" s="67"/>
      <c r="DBY1" s="67"/>
      <c r="DBZ1" s="67"/>
      <c r="DCA1" s="67"/>
      <c r="DCB1" s="92"/>
      <c r="DCC1" s="67"/>
      <c r="DCD1" s="67"/>
      <c r="DCE1" s="67"/>
      <c r="DCF1" s="67"/>
      <c r="DCG1" s="67"/>
      <c r="DCH1" s="67"/>
      <c r="DCI1" s="67"/>
      <c r="DCJ1" s="67"/>
      <c r="DCK1" s="67"/>
      <c r="DCL1" s="67"/>
      <c r="DCM1" s="67"/>
      <c r="DCN1" s="67"/>
      <c r="DCO1" s="67"/>
      <c r="DCP1" s="67"/>
      <c r="DCQ1" s="67"/>
      <c r="DCR1" s="92"/>
      <c r="DCS1" s="67"/>
      <c r="DCT1" s="67"/>
      <c r="DCU1" s="67"/>
      <c r="DCV1" s="67"/>
      <c r="DCW1" s="67"/>
      <c r="DCX1" s="67"/>
      <c r="DCY1" s="67"/>
      <c r="DCZ1" s="67"/>
      <c r="DDA1" s="67"/>
      <c r="DDB1" s="67"/>
      <c r="DDC1" s="67"/>
      <c r="DDD1" s="67"/>
      <c r="DDE1" s="67"/>
      <c r="DDF1" s="67"/>
      <c r="DDG1" s="67"/>
      <c r="DDH1" s="92"/>
      <c r="DDI1" s="67"/>
      <c r="DDJ1" s="67"/>
      <c r="DDK1" s="67"/>
      <c r="DDL1" s="67"/>
      <c r="DDM1" s="67"/>
      <c r="DDN1" s="67"/>
      <c r="DDO1" s="67"/>
      <c r="DDP1" s="67"/>
      <c r="DDQ1" s="67"/>
      <c r="DDR1" s="67"/>
      <c r="DDS1" s="67"/>
      <c r="DDT1" s="67"/>
      <c r="DDU1" s="67"/>
      <c r="DDV1" s="67"/>
      <c r="DDW1" s="67"/>
      <c r="DDX1" s="92"/>
      <c r="DDY1" s="67"/>
      <c r="DDZ1" s="67"/>
      <c r="DEA1" s="67"/>
      <c r="DEB1" s="67"/>
      <c r="DEC1" s="67"/>
      <c r="DED1" s="67"/>
      <c r="DEE1" s="67"/>
      <c r="DEF1" s="67"/>
      <c r="DEG1" s="67"/>
      <c r="DEH1" s="67"/>
      <c r="DEI1" s="67"/>
      <c r="DEJ1" s="67"/>
      <c r="DEK1" s="67"/>
      <c r="DEL1" s="67"/>
      <c r="DEM1" s="67"/>
      <c r="DEN1" s="92"/>
      <c r="DEO1" s="67"/>
      <c r="DEP1" s="67"/>
      <c r="DEQ1" s="67"/>
      <c r="DER1" s="67"/>
      <c r="DES1" s="67"/>
      <c r="DET1" s="67"/>
      <c r="DEU1" s="67"/>
      <c r="DEV1" s="67"/>
      <c r="DEW1" s="67"/>
      <c r="DEX1" s="67"/>
      <c r="DEY1" s="67"/>
      <c r="DEZ1" s="67"/>
      <c r="DFA1" s="67"/>
      <c r="DFB1" s="67"/>
      <c r="DFC1" s="67"/>
      <c r="DFD1" s="92"/>
      <c r="DFE1" s="67"/>
      <c r="DFF1" s="67"/>
      <c r="DFG1" s="67"/>
      <c r="DFH1" s="67"/>
      <c r="DFI1" s="67"/>
      <c r="DFJ1" s="67"/>
      <c r="DFK1" s="67"/>
      <c r="DFL1" s="67"/>
      <c r="DFM1" s="67"/>
      <c r="DFN1" s="67"/>
      <c r="DFO1" s="67"/>
      <c r="DFP1" s="67"/>
      <c r="DFQ1" s="67"/>
      <c r="DFR1" s="67"/>
      <c r="DFS1" s="67"/>
      <c r="DFT1" s="92"/>
      <c r="DFU1" s="67"/>
      <c r="DFV1" s="67"/>
      <c r="DFW1" s="67"/>
      <c r="DFX1" s="67"/>
      <c r="DFY1" s="67"/>
      <c r="DFZ1" s="67"/>
      <c r="DGA1" s="67"/>
      <c r="DGB1" s="67"/>
      <c r="DGC1" s="67"/>
      <c r="DGD1" s="67"/>
      <c r="DGE1" s="67"/>
      <c r="DGF1" s="67"/>
      <c r="DGG1" s="67"/>
      <c r="DGH1" s="67"/>
      <c r="DGI1" s="67"/>
      <c r="DGJ1" s="92"/>
      <c r="DGK1" s="67"/>
      <c r="DGL1" s="67"/>
      <c r="DGM1" s="67"/>
      <c r="DGN1" s="67"/>
      <c r="DGO1" s="67"/>
      <c r="DGP1" s="67"/>
      <c r="DGQ1" s="67"/>
      <c r="DGR1" s="67"/>
      <c r="DGS1" s="67"/>
      <c r="DGT1" s="67"/>
      <c r="DGU1" s="67"/>
      <c r="DGV1" s="67"/>
      <c r="DGW1" s="67"/>
      <c r="DGX1" s="67"/>
      <c r="DGY1" s="67"/>
      <c r="DGZ1" s="92"/>
      <c r="DHA1" s="67"/>
      <c r="DHB1" s="67"/>
      <c r="DHC1" s="67"/>
      <c r="DHD1" s="67"/>
      <c r="DHE1" s="67"/>
      <c r="DHF1" s="67"/>
      <c r="DHG1" s="67"/>
      <c r="DHH1" s="67"/>
      <c r="DHI1" s="67"/>
      <c r="DHJ1" s="67"/>
      <c r="DHK1" s="67"/>
      <c r="DHL1" s="67"/>
      <c r="DHM1" s="67"/>
      <c r="DHN1" s="67"/>
      <c r="DHO1" s="67"/>
      <c r="DHP1" s="92"/>
      <c r="DHQ1" s="67"/>
      <c r="DHR1" s="67"/>
      <c r="DHS1" s="67"/>
      <c r="DHT1" s="67"/>
      <c r="DHU1" s="67"/>
      <c r="DHV1" s="67"/>
      <c r="DHW1" s="67"/>
      <c r="DHX1" s="67"/>
      <c r="DHY1" s="67"/>
      <c r="DHZ1" s="67"/>
      <c r="DIA1" s="67"/>
      <c r="DIB1" s="67"/>
      <c r="DIC1" s="67"/>
      <c r="DID1" s="67"/>
      <c r="DIE1" s="67"/>
      <c r="DIF1" s="92"/>
      <c r="DIG1" s="67"/>
      <c r="DIH1" s="67"/>
      <c r="DII1" s="67"/>
      <c r="DIJ1" s="67"/>
      <c r="DIK1" s="67"/>
      <c r="DIL1" s="67"/>
      <c r="DIM1" s="67"/>
      <c r="DIN1" s="67"/>
      <c r="DIO1" s="67"/>
      <c r="DIP1" s="67"/>
      <c r="DIQ1" s="67"/>
      <c r="DIR1" s="67"/>
      <c r="DIS1" s="67"/>
      <c r="DIT1" s="67"/>
      <c r="DIU1" s="67"/>
      <c r="DIV1" s="92"/>
      <c r="DIW1" s="67"/>
      <c r="DIX1" s="67"/>
      <c r="DIY1" s="67"/>
      <c r="DIZ1" s="67"/>
      <c r="DJA1" s="67"/>
      <c r="DJB1" s="67"/>
      <c r="DJC1" s="67"/>
      <c r="DJD1" s="67"/>
      <c r="DJE1" s="67"/>
      <c r="DJF1" s="67"/>
      <c r="DJG1" s="67"/>
      <c r="DJH1" s="67"/>
      <c r="DJI1" s="67"/>
      <c r="DJJ1" s="67"/>
      <c r="DJK1" s="67"/>
      <c r="DJL1" s="92"/>
      <c r="DJM1" s="67"/>
      <c r="DJN1" s="67"/>
      <c r="DJO1" s="67"/>
      <c r="DJP1" s="67"/>
      <c r="DJQ1" s="67"/>
      <c r="DJR1" s="67"/>
      <c r="DJS1" s="67"/>
      <c r="DJT1" s="67"/>
      <c r="DJU1" s="67"/>
      <c r="DJV1" s="67"/>
      <c r="DJW1" s="67"/>
      <c r="DJX1" s="67"/>
      <c r="DJY1" s="67"/>
      <c r="DJZ1" s="67"/>
      <c r="DKA1" s="67"/>
      <c r="DKB1" s="92"/>
      <c r="DKC1" s="67"/>
      <c r="DKD1" s="67"/>
      <c r="DKE1" s="67"/>
      <c r="DKF1" s="67"/>
      <c r="DKG1" s="67"/>
      <c r="DKH1" s="67"/>
      <c r="DKI1" s="67"/>
      <c r="DKJ1" s="67"/>
      <c r="DKK1" s="67"/>
      <c r="DKL1" s="67"/>
      <c r="DKM1" s="67"/>
      <c r="DKN1" s="67"/>
      <c r="DKO1" s="67"/>
      <c r="DKP1" s="67"/>
      <c r="DKQ1" s="67"/>
      <c r="DKR1" s="92"/>
      <c r="DKS1" s="67"/>
      <c r="DKT1" s="67"/>
      <c r="DKU1" s="67"/>
      <c r="DKV1" s="67"/>
      <c r="DKW1" s="67"/>
      <c r="DKX1" s="67"/>
      <c r="DKY1" s="67"/>
      <c r="DKZ1" s="67"/>
      <c r="DLA1" s="67"/>
      <c r="DLB1" s="67"/>
      <c r="DLC1" s="67"/>
      <c r="DLD1" s="67"/>
      <c r="DLE1" s="67"/>
      <c r="DLF1" s="67"/>
      <c r="DLG1" s="67"/>
      <c r="DLH1" s="92"/>
      <c r="DLI1" s="67"/>
      <c r="DLJ1" s="67"/>
      <c r="DLK1" s="67"/>
      <c r="DLL1" s="67"/>
      <c r="DLM1" s="67"/>
      <c r="DLN1" s="67"/>
      <c r="DLO1" s="67"/>
      <c r="DLP1" s="67"/>
      <c r="DLQ1" s="67"/>
      <c r="DLR1" s="67"/>
      <c r="DLS1" s="67"/>
      <c r="DLT1" s="67"/>
      <c r="DLU1" s="67"/>
      <c r="DLV1" s="67"/>
      <c r="DLW1" s="67"/>
      <c r="DLX1" s="92"/>
      <c r="DLY1" s="67"/>
      <c r="DLZ1" s="67"/>
      <c r="DMA1" s="67"/>
      <c r="DMB1" s="67"/>
      <c r="DMC1" s="67"/>
      <c r="DMD1" s="67"/>
      <c r="DME1" s="67"/>
      <c r="DMF1" s="67"/>
      <c r="DMG1" s="67"/>
      <c r="DMH1" s="67"/>
      <c r="DMI1" s="67"/>
      <c r="DMJ1" s="67"/>
      <c r="DMK1" s="67"/>
      <c r="DML1" s="67"/>
      <c r="DMM1" s="67"/>
      <c r="DMN1" s="92"/>
      <c r="DMO1" s="67"/>
      <c r="DMP1" s="67"/>
      <c r="DMQ1" s="67"/>
      <c r="DMR1" s="67"/>
      <c r="DMS1" s="67"/>
      <c r="DMT1" s="67"/>
      <c r="DMU1" s="67"/>
      <c r="DMV1" s="67"/>
      <c r="DMW1" s="67"/>
      <c r="DMX1" s="67"/>
      <c r="DMY1" s="67"/>
      <c r="DMZ1" s="67"/>
      <c r="DNA1" s="67"/>
      <c r="DNB1" s="67"/>
      <c r="DNC1" s="67"/>
      <c r="DND1" s="92"/>
      <c r="DNE1" s="67"/>
      <c r="DNF1" s="67"/>
      <c r="DNG1" s="67"/>
      <c r="DNH1" s="67"/>
      <c r="DNI1" s="67"/>
      <c r="DNJ1" s="67"/>
      <c r="DNK1" s="67"/>
      <c r="DNL1" s="67"/>
      <c r="DNM1" s="67"/>
      <c r="DNN1" s="67"/>
      <c r="DNO1" s="67"/>
      <c r="DNP1" s="67"/>
      <c r="DNQ1" s="67"/>
      <c r="DNR1" s="67"/>
      <c r="DNS1" s="67"/>
      <c r="DNT1" s="92"/>
      <c r="DNU1" s="67"/>
      <c r="DNV1" s="67"/>
      <c r="DNW1" s="67"/>
      <c r="DNX1" s="67"/>
      <c r="DNY1" s="67"/>
      <c r="DNZ1" s="67"/>
      <c r="DOA1" s="67"/>
      <c r="DOB1" s="67"/>
      <c r="DOC1" s="67"/>
      <c r="DOD1" s="67"/>
      <c r="DOE1" s="67"/>
      <c r="DOF1" s="67"/>
      <c r="DOG1" s="67"/>
      <c r="DOH1" s="67"/>
      <c r="DOI1" s="67"/>
      <c r="DOJ1" s="92"/>
      <c r="DOK1" s="67"/>
      <c r="DOL1" s="67"/>
      <c r="DOM1" s="67"/>
      <c r="DON1" s="67"/>
      <c r="DOO1" s="67"/>
      <c r="DOP1" s="67"/>
      <c r="DOQ1" s="67"/>
      <c r="DOR1" s="67"/>
      <c r="DOS1" s="67"/>
      <c r="DOT1" s="67"/>
      <c r="DOU1" s="67"/>
      <c r="DOV1" s="67"/>
      <c r="DOW1" s="67"/>
      <c r="DOX1" s="67"/>
      <c r="DOY1" s="67"/>
      <c r="DOZ1" s="92"/>
      <c r="DPA1" s="67"/>
      <c r="DPB1" s="67"/>
      <c r="DPC1" s="67"/>
      <c r="DPD1" s="67"/>
      <c r="DPE1" s="67"/>
      <c r="DPF1" s="67"/>
      <c r="DPG1" s="67"/>
      <c r="DPH1" s="67"/>
      <c r="DPI1" s="67"/>
      <c r="DPJ1" s="67"/>
      <c r="DPK1" s="67"/>
      <c r="DPL1" s="67"/>
      <c r="DPM1" s="67"/>
      <c r="DPN1" s="67"/>
      <c r="DPO1" s="67"/>
      <c r="DPP1" s="92"/>
      <c r="DPQ1" s="67"/>
      <c r="DPR1" s="67"/>
      <c r="DPS1" s="67"/>
      <c r="DPT1" s="67"/>
      <c r="DPU1" s="67"/>
      <c r="DPV1" s="67"/>
      <c r="DPW1" s="67"/>
      <c r="DPX1" s="67"/>
      <c r="DPY1" s="67"/>
      <c r="DPZ1" s="67"/>
      <c r="DQA1" s="67"/>
      <c r="DQB1" s="67"/>
      <c r="DQC1" s="67"/>
      <c r="DQD1" s="67"/>
      <c r="DQE1" s="67"/>
      <c r="DQF1" s="92"/>
      <c r="DQG1" s="67"/>
      <c r="DQH1" s="67"/>
      <c r="DQI1" s="67"/>
      <c r="DQJ1" s="67"/>
      <c r="DQK1" s="67"/>
      <c r="DQL1" s="67"/>
      <c r="DQM1" s="67"/>
      <c r="DQN1" s="67"/>
      <c r="DQO1" s="67"/>
      <c r="DQP1" s="67"/>
      <c r="DQQ1" s="67"/>
      <c r="DQR1" s="67"/>
      <c r="DQS1" s="67"/>
      <c r="DQT1" s="67"/>
      <c r="DQU1" s="67"/>
      <c r="DQV1" s="92"/>
      <c r="DQW1" s="67"/>
      <c r="DQX1" s="67"/>
      <c r="DQY1" s="67"/>
      <c r="DQZ1" s="67"/>
      <c r="DRA1" s="67"/>
      <c r="DRB1" s="67"/>
      <c r="DRC1" s="67"/>
      <c r="DRD1" s="67"/>
      <c r="DRE1" s="67"/>
      <c r="DRF1" s="67"/>
      <c r="DRG1" s="67"/>
      <c r="DRH1" s="67"/>
      <c r="DRI1" s="67"/>
      <c r="DRJ1" s="67"/>
      <c r="DRK1" s="67"/>
      <c r="DRL1" s="92"/>
      <c r="DRM1" s="67"/>
      <c r="DRN1" s="67"/>
      <c r="DRO1" s="67"/>
      <c r="DRP1" s="67"/>
      <c r="DRQ1" s="67"/>
      <c r="DRR1" s="67"/>
      <c r="DRS1" s="67"/>
      <c r="DRT1" s="67"/>
      <c r="DRU1" s="67"/>
      <c r="DRV1" s="67"/>
      <c r="DRW1" s="67"/>
      <c r="DRX1" s="67"/>
      <c r="DRY1" s="67"/>
      <c r="DRZ1" s="67"/>
      <c r="DSA1" s="67"/>
      <c r="DSB1" s="92"/>
      <c r="DSC1" s="67"/>
      <c r="DSD1" s="67"/>
      <c r="DSE1" s="67"/>
      <c r="DSF1" s="67"/>
      <c r="DSG1" s="67"/>
      <c r="DSH1" s="67"/>
      <c r="DSI1" s="67"/>
      <c r="DSJ1" s="67"/>
      <c r="DSK1" s="67"/>
      <c r="DSL1" s="67"/>
      <c r="DSM1" s="67"/>
      <c r="DSN1" s="67"/>
      <c r="DSO1" s="67"/>
      <c r="DSP1" s="67"/>
      <c r="DSQ1" s="67"/>
      <c r="DSR1" s="92"/>
      <c r="DSS1" s="67"/>
      <c r="DST1" s="67"/>
      <c r="DSU1" s="67"/>
      <c r="DSV1" s="67"/>
      <c r="DSW1" s="67"/>
      <c r="DSX1" s="67"/>
      <c r="DSY1" s="67"/>
      <c r="DSZ1" s="67"/>
      <c r="DTA1" s="67"/>
      <c r="DTB1" s="67"/>
      <c r="DTC1" s="67"/>
      <c r="DTD1" s="67"/>
      <c r="DTE1" s="67"/>
      <c r="DTF1" s="67"/>
      <c r="DTG1" s="67"/>
      <c r="DTH1" s="92"/>
      <c r="DTI1" s="67"/>
      <c r="DTJ1" s="67"/>
      <c r="DTK1" s="67"/>
      <c r="DTL1" s="67"/>
      <c r="DTM1" s="67"/>
      <c r="DTN1" s="67"/>
      <c r="DTO1" s="67"/>
      <c r="DTP1" s="67"/>
      <c r="DTQ1" s="67"/>
      <c r="DTR1" s="67"/>
      <c r="DTS1" s="67"/>
      <c r="DTT1" s="67"/>
      <c r="DTU1" s="67"/>
      <c r="DTV1" s="67"/>
      <c r="DTW1" s="67"/>
      <c r="DTX1" s="92"/>
      <c r="DTY1" s="67"/>
      <c r="DTZ1" s="67"/>
      <c r="DUA1" s="67"/>
      <c r="DUB1" s="67"/>
      <c r="DUC1" s="67"/>
      <c r="DUD1" s="67"/>
      <c r="DUE1" s="67"/>
      <c r="DUF1" s="67"/>
      <c r="DUG1" s="67"/>
      <c r="DUH1" s="67"/>
      <c r="DUI1" s="67"/>
      <c r="DUJ1" s="67"/>
      <c r="DUK1" s="67"/>
      <c r="DUL1" s="67"/>
      <c r="DUM1" s="67"/>
      <c r="DUN1" s="92"/>
      <c r="DUO1" s="67"/>
      <c r="DUP1" s="67"/>
      <c r="DUQ1" s="67"/>
      <c r="DUR1" s="67"/>
      <c r="DUS1" s="67"/>
      <c r="DUT1" s="67"/>
      <c r="DUU1" s="67"/>
      <c r="DUV1" s="67"/>
      <c r="DUW1" s="67"/>
      <c r="DUX1" s="67"/>
      <c r="DUY1" s="67"/>
      <c r="DUZ1" s="67"/>
      <c r="DVA1" s="67"/>
      <c r="DVB1" s="67"/>
      <c r="DVC1" s="67"/>
      <c r="DVD1" s="92"/>
      <c r="DVE1" s="67"/>
      <c r="DVF1" s="67"/>
      <c r="DVG1" s="67"/>
      <c r="DVH1" s="67"/>
      <c r="DVI1" s="67"/>
      <c r="DVJ1" s="67"/>
      <c r="DVK1" s="67"/>
      <c r="DVL1" s="67"/>
      <c r="DVM1" s="67"/>
      <c r="DVN1" s="67"/>
      <c r="DVO1" s="67"/>
      <c r="DVP1" s="67"/>
      <c r="DVQ1" s="67"/>
      <c r="DVR1" s="67"/>
      <c r="DVS1" s="67"/>
      <c r="DVT1" s="92"/>
      <c r="DVU1" s="67"/>
      <c r="DVV1" s="67"/>
      <c r="DVW1" s="67"/>
      <c r="DVX1" s="67"/>
      <c r="DVY1" s="67"/>
      <c r="DVZ1" s="67"/>
      <c r="DWA1" s="67"/>
      <c r="DWB1" s="67"/>
      <c r="DWC1" s="67"/>
      <c r="DWD1" s="67"/>
      <c r="DWE1" s="67"/>
      <c r="DWF1" s="67"/>
      <c r="DWG1" s="67"/>
      <c r="DWH1" s="67"/>
      <c r="DWI1" s="67"/>
      <c r="DWJ1" s="92"/>
      <c r="DWK1" s="67"/>
      <c r="DWL1" s="67"/>
      <c r="DWM1" s="67"/>
      <c r="DWN1" s="67"/>
      <c r="DWO1" s="67"/>
      <c r="DWP1" s="67"/>
      <c r="DWQ1" s="67"/>
      <c r="DWR1" s="67"/>
      <c r="DWS1" s="67"/>
      <c r="DWT1" s="67"/>
      <c r="DWU1" s="67"/>
      <c r="DWV1" s="67"/>
      <c r="DWW1" s="67"/>
      <c r="DWX1" s="67"/>
      <c r="DWY1" s="67"/>
      <c r="DWZ1" s="92"/>
      <c r="DXA1" s="67"/>
      <c r="DXB1" s="67"/>
      <c r="DXC1" s="67"/>
      <c r="DXD1" s="67"/>
      <c r="DXE1" s="67"/>
      <c r="DXF1" s="67"/>
      <c r="DXG1" s="67"/>
      <c r="DXH1" s="67"/>
      <c r="DXI1" s="67"/>
      <c r="DXJ1" s="67"/>
      <c r="DXK1" s="67"/>
      <c r="DXL1" s="67"/>
      <c r="DXM1" s="67"/>
      <c r="DXN1" s="67"/>
      <c r="DXO1" s="67"/>
      <c r="DXP1" s="92"/>
      <c r="DXQ1" s="67"/>
      <c r="DXR1" s="67"/>
      <c r="DXS1" s="67"/>
      <c r="DXT1" s="67"/>
      <c r="DXU1" s="67"/>
      <c r="DXV1" s="67"/>
      <c r="DXW1" s="67"/>
      <c r="DXX1" s="67"/>
      <c r="DXY1" s="67"/>
      <c r="DXZ1" s="67"/>
      <c r="DYA1" s="67"/>
      <c r="DYB1" s="67"/>
      <c r="DYC1" s="67"/>
      <c r="DYD1" s="67"/>
      <c r="DYE1" s="67"/>
      <c r="DYF1" s="92"/>
      <c r="DYG1" s="67"/>
      <c r="DYH1" s="67"/>
      <c r="DYI1" s="67"/>
      <c r="DYJ1" s="67"/>
      <c r="DYK1" s="67"/>
      <c r="DYL1" s="67"/>
      <c r="DYM1" s="67"/>
      <c r="DYN1" s="67"/>
      <c r="DYO1" s="67"/>
      <c r="DYP1" s="67"/>
      <c r="DYQ1" s="67"/>
      <c r="DYR1" s="67"/>
      <c r="DYS1" s="67"/>
      <c r="DYT1" s="67"/>
      <c r="DYU1" s="67"/>
      <c r="DYV1" s="92"/>
      <c r="DYW1" s="67"/>
      <c r="DYX1" s="67"/>
      <c r="DYY1" s="67"/>
      <c r="DYZ1" s="67"/>
      <c r="DZA1" s="67"/>
      <c r="DZB1" s="67"/>
      <c r="DZC1" s="67"/>
      <c r="DZD1" s="67"/>
      <c r="DZE1" s="67"/>
      <c r="DZF1" s="67"/>
      <c r="DZG1" s="67"/>
      <c r="DZH1" s="67"/>
      <c r="DZI1" s="67"/>
      <c r="DZJ1" s="67"/>
      <c r="DZK1" s="67"/>
      <c r="DZL1" s="92"/>
      <c r="DZM1" s="67"/>
      <c r="DZN1" s="67"/>
      <c r="DZO1" s="67"/>
      <c r="DZP1" s="67"/>
      <c r="DZQ1" s="67"/>
      <c r="DZR1" s="67"/>
      <c r="DZS1" s="67"/>
      <c r="DZT1" s="67"/>
      <c r="DZU1" s="67"/>
      <c r="DZV1" s="67"/>
      <c r="DZW1" s="67"/>
      <c r="DZX1" s="67"/>
      <c r="DZY1" s="67"/>
      <c r="DZZ1" s="67"/>
      <c r="EAA1" s="67"/>
      <c r="EAB1" s="92"/>
      <c r="EAC1" s="67"/>
      <c r="EAD1" s="67"/>
      <c r="EAE1" s="67"/>
      <c r="EAF1" s="67"/>
      <c r="EAG1" s="67"/>
      <c r="EAH1" s="67"/>
      <c r="EAI1" s="67"/>
      <c r="EAJ1" s="67"/>
      <c r="EAK1" s="67"/>
      <c r="EAL1" s="67"/>
      <c r="EAM1" s="67"/>
      <c r="EAN1" s="67"/>
      <c r="EAO1" s="67"/>
      <c r="EAP1" s="67"/>
      <c r="EAQ1" s="67"/>
      <c r="EAR1" s="92"/>
      <c r="EAS1" s="67"/>
      <c r="EAT1" s="67"/>
      <c r="EAU1" s="67"/>
      <c r="EAV1" s="67"/>
      <c r="EAW1" s="67"/>
      <c r="EAX1" s="67"/>
      <c r="EAY1" s="67"/>
      <c r="EAZ1" s="67"/>
      <c r="EBA1" s="67"/>
      <c r="EBB1" s="67"/>
      <c r="EBC1" s="67"/>
      <c r="EBD1" s="67"/>
      <c r="EBE1" s="67"/>
      <c r="EBF1" s="67"/>
      <c r="EBG1" s="67"/>
      <c r="EBH1" s="92"/>
      <c r="EBI1" s="67"/>
      <c r="EBJ1" s="67"/>
      <c r="EBK1" s="67"/>
      <c r="EBL1" s="67"/>
      <c r="EBM1" s="67"/>
      <c r="EBN1" s="67"/>
      <c r="EBO1" s="67"/>
      <c r="EBP1" s="67"/>
      <c r="EBQ1" s="67"/>
      <c r="EBR1" s="67"/>
      <c r="EBS1" s="67"/>
      <c r="EBT1" s="67"/>
      <c r="EBU1" s="67"/>
      <c r="EBV1" s="67"/>
      <c r="EBW1" s="67"/>
      <c r="EBX1" s="92"/>
      <c r="EBY1" s="67"/>
      <c r="EBZ1" s="67"/>
      <c r="ECA1" s="67"/>
      <c r="ECB1" s="67"/>
      <c r="ECC1" s="67"/>
      <c r="ECD1" s="67"/>
      <c r="ECE1" s="67"/>
      <c r="ECF1" s="67"/>
      <c r="ECG1" s="67"/>
      <c r="ECH1" s="67"/>
      <c r="ECI1" s="67"/>
      <c r="ECJ1" s="67"/>
      <c r="ECK1" s="67"/>
      <c r="ECL1" s="67"/>
      <c r="ECM1" s="67"/>
      <c r="ECN1" s="92"/>
      <c r="ECO1" s="67"/>
      <c r="ECP1" s="67"/>
      <c r="ECQ1" s="67"/>
      <c r="ECR1" s="67"/>
      <c r="ECS1" s="67"/>
      <c r="ECT1" s="67"/>
      <c r="ECU1" s="67"/>
      <c r="ECV1" s="67"/>
      <c r="ECW1" s="67"/>
      <c r="ECX1" s="67"/>
      <c r="ECY1" s="67"/>
      <c r="ECZ1" s="67"/>
      <c r="EDA1" s="67"/>
      <c r="EDB1" s="67"/>
      <c r="EDC1" s="67"/>
      <c r="EDD1" s="92"/>
      <c r="EDE1" s="67"/>
      <c r="EDF1" s="67"/>
      <c r="EDG1" s="67"/>
      <c r="EDH1" s="67"/>
      <c r="EDI1" s="67"/>
      <c r="EDJ1" s="67"/>
      <c r="EDK1" s="67"/>
      <c r="EDL1" s="67"/>
      <c r="EDM1" s="67"/>
      <c r="EDN1" s="67"/>
      <c r="EDO1" s="67"/>
      <c r="EDP1" s="67"/>
      <c r="EDQ1" s="67"/>
      <c r="EDR1" s="67"/>
      <c r="EDS1" s="67"/>
      <c r="EDT1" s="92"/>
      <c r="EDU1" s="67"/>
      <c r="EDV1" s="67"/>
      <c r="EDW1" s="67"/>
      <c r="EDX1" s="67"/>
      <c r="EDY1" s="67"/>
      <c r="EDZ1" s="67"/>
      <c r="EEA1" s="67"/>
      <c r="EEB1" s="67"/>
      <c r="EEC1" s="67"/>
      <c r="EED1" s="67"/>
      <c r="EEE1" s="67"/>
      <c r="EEF1" s="67"/>
      <c r="EEG1" s="67"/>
      <c r="EEH1" s="67"/>
      <c r="EEI1" s="67"/>
      <c r="EEJ1" s="92"/>
      <c r="EEK1" s="67"/>
      <c r="EEL1" s="67"/>
      <c r="EEM1" s="67"/>
      <c r="EEN1" s="67"/>
      <c r="EEO1" s="67"/>
      <c r="EEP1" s="67"/>
      <c r="EEQ1" s="67"/>
      <c r="EER1" s="67"/>
      <c r="EES1" s="67"/>
      <c r="EET1" s="67"/>
      <c r="EEU1" s="67"/>
      <c r="EEV1" s="67"/>
      <c r="EEW1" s="67"/>
      <c r="EEX1" s="67"/>
      <c r="EEY1" s="67"/>
      <c r="EEZ1" s="92"/>
      <c r="EFA1" s="67"/>
      <c r="EFB1" s="67"/>
      <c r="EFC1" s="67"/>
      <c r="EFD1" s="67"/>
      <c r="EFE1" s="67"/>
      <c r="EFF1" s="67"/>
      <c r="EFG1" s="67"/>
      <c r="EFH1" s="67"/>
      <c r="EFI1" s="67"/>
      <c r="EFJ1" s="67"/>
      <c r="EFK1" s="67"/>
      <c r="EFL1" s="67"/>
      <c r="EFM1" s="67"/>
      <c r="EFN1" s="67"/>
      <c r="EFO1" s="67"/>
      <c r="EFP1" s="92"/>
      <c r="EFQ1" s="67"/>
      <c r="EFR1" s="67"/>
      <c r="EFS1" s="67"/>
      <c r="EFT1" s="67"/>
      <c r="EFU1" s="67"/>
      <c r="EFV1" s="67"/>
      <c r="EFW1" s="67"/>
      <c r="EFX1" s="67"/>
      <c r="EFY1" s="67"/>
      <c r="EFZ1" s="67"/>
      <c r="EGA1" s="67"/>
      <c r="EGB1" s="67"/>
      <c r="EGC1" s="67"/>
      <c r="EGD1" s="67"/>
      <c r="EGE1" s="67"/>
      <c r="EGF1" s="92"/>
      <c r="EGG1" s="67"/>
      <c r="EGH1" s="67"/>
      <c r="EGI1" s="67"/>
      <c r="EGJ1" s="67"/>
      <c r="EGK1" s="67"/>
      <c r="EGL1" s="67"/>
      <c r="EGM1" s="67"/>
      <c r="EGN1" s="67"/>
      <c r="EGO1" s="67"/>
      <c r="EGP1" s="67"/>
      <c r="EGQ1" s="67"/>
      <c r="EGR1" s="67"/>
      <c r="EGS1" s="67"/>
      <c r="EGT1" s="67"/>
      <c r="EGU1" s="67"/>
      <c r="EGV1" s="92"/>
      <c r="EGW1" s="67"/>
      <c r="EGX1" s="67"/>
      <c r="EGY1" s="67"/>
      <c r="EGZ1" s="67"/>
      <c r="EHA1" s="67"/>
      <c r="EHB1" s="67"/>
      <c r="EHC1" s="67"/>
      <c r="EHD1" s="67"/>
      <c r="EHE1" s="67"/>
      <c r="EHF1" s="67"/>
      <c r="EHG1" s="67"/>
      <c r="EHH1" s="67"/>
      <c r="EHI1" s="67"/>
      <c r="EHJ1" s="67"/>
      <c r="EHK1" s="67"/>
      <c r="EHL1" s="92"/>
      <c r="EHM1" s="67"/>
      <c r="EHN1" s="67"/>
      <c r="EHO1" s="67"/>
      <c r="EHP1" s="67"/>
      <c r="EHQ1" s="67"/>
      <c r="EHR1" s="67"/>
      <c r="EHS1" s="67"/>
      <c r="EHT1" s="67"/>
      <c r="EHU1" s="67"/>
      <c r="EHV1" s="67"/>
      <c r="EHW1" s="67"/>
      <c r="EHX1" s="67"/>
      <c r="EHY1" s="67"/>
      <c r="EHZ1" s="67"/>
      <c r="EIA1" s="67"/>
      <c r="EIB1" s="92"/>
      <c r="EIC1" s="67"/>
      <c r="EID1" s="67"/>
      <c r="EIE1" s="67"/>
      <c r="EIF1" s="67"/>
      <c r="EIG1" s="67"/>
      <c r="EIH1" s="67"/>
      <c r="EII1" s="67"/>
      <c r="EIJ1" s="67"/>
      <c r="EIK1" s="67"/>
      <c r="EIL1" s="67"/>
      <c r="EIM1" s="67"/>
      <c r="EIN1" s="67"/>
      <c r="EIO1" s="67"/>
      <c r="EIP1" s="67"/>
      <c r="EIQ1" s="67"/>
      <c r="EIR1" s="92"/>
      <c r="EIS1" s="67"/>
      <c r="EIT1" s="67"/>
      <c r="EIU1" s="67"/>
      <c r="EIV1" s="67"/>
      <c r="EIW1" s="67"/>
      <c r="EIX1" s="67"/>
      <c r="EIY1" s="67"/>
      <c r="EIZ1" s="67"/>
      <c r="EJA1" s="67"/>
      <c r="EJB1" s="67"/>
      <c r="EJC1" s="67"/>
      <c r="EJD1" s="67"/>
      <c r="EJE1" s="67"/>
      <c r="EJF1" s="67"/>
      <c r="EJG1" s="67"/>
      <c r="EJH1" s="92"/>
      <c r="EJI1" s="67"/>
      <c r="EJJ1" s="67"/>
      <c r="EJK1" s="67"/>
      <c r="EJL1" s="67"/>
      <c r="EJM1" s="67"/>
      <c r="EJN1" s="67"/>
      <c r="EJO1" s="67"/>
      <c r="EJP1" s="67"/>
      <c r="EJQ1" s="67"/>
      <c r="EJR1" s="67"/>
      <c r="EJS1" s="67"/>
      <c r="EJT1" s="67"/>
      <c r="EJU1" s="67"/>
      <c r="EJV1" s="67"/>
      <c r="EJW1" s="67"/>
      <c r="EJX1" s="92"/>
      <c r="EJY1" s="67"/>
      <c r="EJZ1" s="67"/>
      <c r="EKA1" s="67"/>
      <c r="EKB1" s="67"/>
      <c r="EKC1" s="67"/>
      <c r="EKD1" s="67"/>
      <c r="EKE1" s="67"/>
      <c r="EKF1" s="67"/>
      <c r="EKG1" s="67"/>
      <c r="EKH1" s="67"/>
      <c r="EKI1" s="67"/>
      <c r="EKJ1" s="67"/>
      <c r="EKK1" s="67"/>
      <c r="EKL1" s="67"/>
      <c r="EKM1" s="67"/>
      <c r="EKN1" s="92"/>
      <c r="EKO1" s="67"/>
      <c r="EKP1" s="67"/>
      <c r="EKQ1" s="67"/>
      <c r="EKR1" s="67"/>
      <c r="EKS1" s="67"/>
      <c r="EKT1" s="67"/>
      <c r="EKU1" s="67"/>
      <c r="EKV1" s="67"/>
      <c r="EKW1" s="67"/>
      <c r="EKX1" s="67"/>
      <c r="EKY1" s="67"/>
      <c r="EKZ1" s="67"/>
      <c r="ELA1" s="67"/>
      <c r="ELB1" s="67"/>
      <c r="ELC1" s="67"/>
      <c r="ELD1" s="92"/>
      <c r="ELE1" s="67"/>
      <c r="ELF1" s="67"/>
      <c r="ELG1" s="67"/>
      <c r="ELH1" s="67"/>
      <c r="ELI1" s="67"/>
      <c r="ELJ1" s="67"/>
      <c r="ELK1" s="67"/>
      <c r="ELL1" s="67"/>
      <c r="ELM1" s="67"/>
      <c r="ELN1" s="67"/>
      <c r="ELO1" s="67"/>
      <c r="ELP1" s="67"/>
      <c r="ELQ1" s="67"/>
      <c r="ELR1" s="67"/>
      <c r="ELS1" s="67"/>
      <c r="ELT1" s="92"/>
      <c r="ELU1" s="67"/>
      <c r="ELV1" s="67"/>
      <c r="ELW1" s="67"/>
      <c r="ELX1" s="67"/>
      <c r="ELY1" s="67"/>
      <c r="ELZ1" s="67"/>
      <c r="EMA1" s="67"/>
      <c r="EMB1" s="67"/>
      <c r="EMC1" s="67"/>
      <c r="EMD1" s="67"/>
      <c r="EME1" s="67"/>
      <c r="EMF1" s="67"/>
      <c r="EMG1" s="67"/>
      <c r="EMH1" s="67"/>
      <c r="EMI1" s="67"/>
      <c r="EMJ1" s="92"/>
      <c r="EMK1" s="67"/>
      <c r="EML1" s="67"/>
      <c r="EMM1" s="67"/>
      <c r="EMN1" s="67"/>
      <c r="EMO1" s="67"/>
      <c r="EMP1" s="67"/>
      <c r="EMQ1" s="67"/>
      <c r="EMR1" s="67"/>
      <c r="EMS1" s="67"/>
      <c r="EMT1" s="67"/>
      <c r="EMU1" s="67"/>
      <c r="EMV1" s="67"/>
      <c r="EMW1" s="67"/>
      <c r="EMX1" s="67"/>
      <c r="EMY1" s="67"/>
      <c r="EMZ1" s="92"/>
      <c r="ENA1" s="67"/>
      <c r="ENB1" s="67"/>
      <c r="ENC1" s="67"/>
      <c r="END1" s="67"/>
      <c r="ENE1" s="67"/>
      <c r="ENF1" s="67"/>
      <c r="ENG1" s="67"/>
      <c r="ENH1" s="67"/>
      <c r="ENI1" s="67"/>
      <c r="ENJ1" s="67"/>
      <c r="ENK1" s="67"/>
      <c r="ENL1" s="67"/>
      <c r="ENM1" s="67"/>
      <c r="ENN1" s="67"/>
      <c r="ENO1" s="67"/>
      <c r="ENP1" s="92"/>
      <c r="ENQ1" s="67"/>
      <c r="ENR1" s="67"/>
      <c r="ENS1" s="67"/>
      <c r="ENT1" s="67"/>
      <c r="ENU1" s="67"/>
      <c r="ENV1" s="67"/>
      <c r="ENW1" s="67"/>
      <c r="ENX1" s="67"/>
      <c r="ENY1" s="67"/>
      <c r="ENZ1" s="67"/>
      <c r="EOA1" s="67"/>
      <c r="EOB1" s="67"/>
      <c r="EOC1" s="67"/>
      <c r="EOD1" s="67"/>
      <c r="EOE1" s="67"/>
      <c r="EOF1" s="92"/>
      <c r="EOG1" s="67"/>
      <c r="EOH1" s="67"/>
      <c r="EOI1" s="67"/>
      <c r="EOJ1" s="67"/>
      <c r="EOK1" s="67"/>
      <c r="EOL1" s="67"/>
      <c r="EOM1" s="67"/>
      <c r="EON1" s="67"/>
      <c r="EOO1" s="67"/>
      <c r="EOP1" s="67"/>
      <c r="EOQ1" s="67"/>
      <c r="EOR1" s="67"/>
      <c r="EOS1" s="67"/>
      <c r="EOT1" s="67"/>
      <c r="EOU1" s="67"/>
      <c r="EOV1" s="92"/>
      <c r="EOW1" s="67"/>
      <c r="EOX1" s="67"/>
      <c r="EOY1" s="67"/>
      <c r="EOZ1" s="67"/>
      <c r="EPA1" s="67"/>
      <c r="EPB1" s="67"/>
      <c r="EPC1" s="67"/>
      <c r="EPD1" s="67"/>
      <c r="EPE1" s="67"/>
      <c r="EPF1" s="67"/>
      <c r="EPG1" s="67"/>
      <c r="EPH1" s="67"/>
      <c r="EPI1" s="67"/>
      <c r="EPJ1" s="67"/>
      <c r="EPK1" s="67"/>
      <c r="EPL1" s="92"/>
      <c r="EPM1" s="67"/>
      <c r="EPN1" s="67"/>
      <c r="EPO1" s="67"/>
      <c r="EPP1" s="67"/>
      <c r="EPQ1" s="67"/>
      <c r="EPR1" s="67"/>
      <c r="EPS1" s="67"/>
      <c r="EPT1" s="67"/>
      <c r="EPU1" s="67"/>
      <c r="EPV1" s="67"/>
      <c r="EPW1" s="67"/>
      <c r="EPX1" s="67"/>
      <c r="EPY1" s="67"/>
      <c r="EPZ1" s="67"/>
      <c r="EQA1" s="67"/>
      <c r="EQB1" s="92"/>
      <c r="EQC1" s="67"/>
      <c r="EQD1" s="67"/>
      <c r="EQE1" s="67"/>
      <c r="EQF1" s="67"/>
      <c r="EQG1" s="67"/>
      <c r="EQH1" s="67"/>
      <c r="EQI1" s="67"/>
      <c r="EQJ1" s="67"/>
      <c r="EQK1" s="67"/>
      <c r="EQL1" s="67"/>
      <c r="EQM1" s="67"/>
      <c r="EQN1" s="67"/>
      <c r="EQO1" s="67"/>
      <c r="EQP1" s="67"/>
      <c r="EQQ1" s="67"/>
      <c r="EQR1" s="92"/>
      <c r="EQS1" s="67"/>
      <c r="EQT1" s="67"/>
      <c r="EQU1" s="67"/>
      <c r="EQV1" s="67"/>
      <c r="EQW1" s="67"/>
      <c r="EQX1" s="67"/>
      <c r="EQY1" s="67"/>
      <c r="EQZ1" s="67"/>
      <c r="ERA1" s="67"/>
      <c r="ERB1" s="67"/>
      <c r="ERC1" s="67"/>
      <c r="ERD1" s="67"/>
      <c r="ERE1" s="67"/>
      <c r="ERF1" s="67"/>
      <c r="ERG1" s="67"/>
      <c r="ERH1" s="92"/>
      <c r="ERI1" s="67"/>
      <c r="ERJ1" s="67"/>
      <c r="ERK1" s="67"/>
      <c r="ERL1" s="67"/>
      <c r="ERM1" s="67"/>
      <c r="ERN1" s="67"/>
      <c r="ERO1" s="67"/>
      <c r="ERP1" s="67"/>
      <c r="ERQ1" s="67"/>
      <c r="ERR1" s="67"/>
      <c r="ERS1" s="67"/>
      <c r="ERT1" s="67"/>
      <c r="ERU1" s="67"/>
      <c r="ERV1" s="67"/>
      <c r="ERW1" s="67"/>
      <c r="ERX1" s="92"/>
      <c r="ERY1" s="67"/>
      <c r="ERZ1" s="67"/>
      <c r="ESA1" s="67"/>
      <c r="ESB1" s="67"/>
      <c r="ESC1" s="67"/>
      <c r="ESD1" s="67"/>
      <c r="ESE1" s="67"/>
      <c r="ESF1" s="67"/>
      <c r="ESG1" s="67"/>
      <c r="ESH1" s="67"/>
      <c r="ESI1" s="67"/>
      <c r="ESJ1" s="67"/>
      <c r="ESK1" s="67"/>
      <c r="ESL1" s="67"/>
      <c r="ESM1" s="67"/>
      <c r="ESN1" s="92"/>
      <c r="ESO1" s="67"/>
      <c r="ESP1" s="67"/>
      <c r="ESQ1" s="67"/>
      <c r="ESR1" s="67"/>
      <c r="ESS1" s="67"/>
      <c r="EST1" s="67"/>
      <c r="ESU1" s="67"/>
      <c r="ESV1" s="67"/>
      <c r="ESW1" s="67"/>
      <c r="ESX1" s="67"/>
      <c r="ESY1" s="67"/>
      <c r="ESZ1" s="67"/>
      <c r="ETA1" s="67"/>
      <c r="ETB1" s="67"/>
      <c r="ETC1" s="67"/>
      <c r="ETD1" s="92"/>
      <c r="ETE1" s="67"/>
      <c r="ETF1" s="67"/>
      <c r="ETG1" s="67"/>
      <c r="ETH1" s="67"/>
      <c r="ETI1" s="67"/>
      <c r="ETJ1" s="67"/>
      <c r="ETK1" s="67"/>
      <c r="ETL1" s="67"/>
      <c r="ETM1" s="67"/>
      <c r="ETN1" s="67"/>
      <c r="ETO1" s="67"/>
      <c r="ETP1" s="67"/>
      <c r="ETQ1" s="67"/>
      <c r="ETR1" s="67"/>
      <c r="ETS1" s="67"/>
      <c r="ETT1" s="92"/>
      <c r="ETU1" s="67"/>
      <c r="ETV1" s="67"/>
      <c r="ETW1" s="67"/>
      <c r="ETX1" s="67"/>
      <c r="ETY1" s="67"/>
      <c r="ETZ1" s="67"/>
      <c r="EUA1" s="67"/>
      <c r="EUB1" s="67"/>
      <c r="EUC1" s="67"/>
      <c r="EUD1" s="67"/>
      <c r="EUE1" s="67"/>
      <c r="EUF1" s="67"/>
      <c r="EUG1" s="67"/>
      <c r="EUH1" s="67"/>
      <c r="EUI1" s="67"/>
      <c r="EUJ1" s="92"/>
      <c r="EUK1" s="67"/>
      <c r="EUL1" s="67"/>
      <c r="EUM1" s="67"/>
      <c r="EUN1" s="67"/>
      <c r="EUO1" s="67"/>
      <c r="EUP1" s="67"/>
      <c r="EUQ1" s="67"/>
      <c r="EUR1" s="67"/>
      <c r="EUS1" s="67"/>
      <c r="EUT1" s="67"/>
      <c r="EUU1" s="67"/>
      <c r="EUV1" s="67"/>
      <c r="EUW1" s="67"/>
      <c r="EUX1" s="67"/>
      <c r="EUY1" s="67"/>
      <c r="EUZ1" s="92"/>
      <c r="EVA1" s="67"/>
      <c r="EVB1" s="67"/>
      <c r="EVC1" s="67"/>
      <c r="EVD1" s="67"/>
      <c r="EVE1" s="67"/>
      <c r="EVF1" s="67"/>
      <c r="EVG1" s="67"/>
      <c r="EVH1" s="67"/>
      <c r="EVI1" s="67"/>
      <c r="EVJ1" s="67"/>
      <c r="EVK1" s="67"/>
      <c r="EVL1" s="67"/>
      <c r="EVM1" s="67"/>
      <c r="EVN1" s="67"/>
      <c r="EVO1" s="67"/>
      <c r="EVP1" s="92"/>
      <c r="EVQ1" s="67"/>
      <c r="EVR1" s="67"/>
      <c r="EVS1" s="67"/>
      <c r="EVT1" s="67"/>
      <c r="EVU1" s="67"/>
      <c r="EVV1" s="67"/>
      <c r="EVW1" s="67"/>
      <c r="EVX1" s="67"/>
      <c r="EVY1" s="67"/>
      <c r="EVZ1" s="67"/>
      <c r="EWA1" s="67"/>
      <c r="EWB1" s="67"/>
      <c r="EWC1" s="67"/>
      <c r="EWD1" s="67"/>
      <c r="EWE1" s="67"/>
      <c r="EWF1" s="92"/>
      <c r="EWG1" s="67"/>
      <c r="EWH1" s="67"/>
      <c r="EWI1" s="67"/>
      <c r="EWJ1" s="67"/>
      <c r="EWK1" s="67"/>
      <c r="EWL1" s="67"/>
      <c r="EWM1" s="67"/>
      <c r="EWN1" s="67"/>
      <c r="EWO1" s="67"/>
      <c r="EWP1" s="67"/>
      <c r="EWQ1" s="67"/>
      <c r="EWR1" s="67"/>
      <c r="EWS1" s="67"/>
      <c r="EWT1" s="67"/>
      <c r="EWU1" s="67"/>
      <c r="EWV1" s="92"/>
      <c r="EWW1" s="67"/>
      <c r="EWX1" s="67"/>
      <c r="EWY1" s="67"/>
      <c r="EWZ1" s="67"/>
      <c r="EXA1" s="67"/>
      <c r="EXB1" s="67"/>
      <c r="EXC1" s="67"/>
      <c r="EXD1" s="67"/>
      <c r="EXE1" s="67"/>
      <c r="EXF1" s="67"/>
      <c r="EXG1" s="67"/>
      <c r="EXH1" s="67"/>
      <c r="EXI1" s="67"/>
      <c r="EXJ1" s="67"/>
      <c r="EXK1" s="67"/>
      <c r="EXL1" s="92"/>
      <c r="EXM1" s="67"/>
      <c r="EXN1" s="67"/>
      <c r="EXO1" s="67"/>
      <c r="EXP1" s="67"/>
      <c r="EXQ1" s="67"/>
      <c r="EXR1" s="67"/>
      <c r="EXS1" s="67"/>
      <c r="EXT1" s="67"/>
      <c r="EXU1" s="67"/>
      <c r="EXV1" s="67"/>
      <c r="EXW1" s="67"/>
      <c r="EXX1" s="67"/>
      <c r="EXY1" s="67"/>
      <c r="EXZ1" s="67"/>
      <c r="EYA1" s="67"/>
      <c r="EYB1" s="92"/>
      <c r="EYC1" s="67"/>
      <c r="EYD1" s="67"/>
      <c r="EYE1" s="67"/>
      <c r="EYF1" s="67"/>
      <c r="EYG1" s="67"/>
      <c r="EYH1" s="67"/>
      <c r="EYI1" s="67"/>
      <c r="EYJ1" s="67"/>
      <c r="EYK1" s="67"/>
      <c r="EYL1" s="67"/>
      <c r="EYM1" s="67"/>
      <c r="EYN1" s="67"/>
      <c r="EYO1" s="67"/>
      <c r="EYP1" s="67"/>
      <c r="EYQ1" s="67"/>
      <c r="EYR1" s="92"/>
      <c r="EYS1" s="67"/>
      <c r="EYT1" s="67"/>
      <c r="EYU1" s="67"/>
      <c r="EYV1" s="67"/>
      <c r="EYW1" s="67"/>
      <c r="EYX1" s="67"/>
      <c r="EYY1" s="67"/>
      <c r="EYZ1" s="67"/>
      <c r="EZA1" s="67"/>
      <c r="EZB1" s="67"/>
      <c r="EZC1" s="67"/>
      <c r="EZD1" s="67"/>
      <c r="EZE1" s="67"/>
      <c r="EZF1" s="67"/>
      <c r="EZG1" s="67"/>
      <c r="EZH1" s="92"/>
      <c r="EZI1" s="67"/>
      <c r="EZJ1" s="67"/>
      <c r="EZK1" s="67"/>
      <c r="EZL1" s="67"/>
      <c r="EZM1" s="67"/>
      <c r="EZN1" s="67"/>
      <c r="EZO1" s="67"/>
      <c r="EZP1" s="67"/>
      <c r="EZQ1" s="67"/>
      <c r="EZR1" s="67"/>
      <c r="EZS1" s="67"/>
      <c r="EZT1" s="67"/>
      <c r="EZU1" s="67"/>
      <c r="EZV1" s="67"/>
      <c r="EZW1" s="67"/>
      <c r="EZX1" s="92"/>
      <c r="EZY1" s="67"/>
      <c r="EZZ1" s="67"/>
      <c r="FAA1" s="67"/>
      <c r="FAB1" s="67"/>
      <c r="FAC1" s="67"/>
      <c r="FAD1" s="67"/>
      <c r="FAE1" s="67"/>
      <c r="FAF1" s="67"/>
      <c r="FAG1" s="67"/>
      <c r="FAH1" s="67"/>
      <c r="FAI1" s="67"/>
      <c r="FAJ1" s="67"/>
      <c r="FAK1" s="67"/>
      <c r="FAL1" s="67"/>
      <c r="FAM1" s="67"/>
      <c r="FAN1" s="92"/>
      <c r="FAO1" s="67"/>
      <c r="FAP1" s="67"/>
      <c r="FAQ1" s="67"/>
      <c r="FAR1" s="67"/>
      <c r="FAS1" s="67"/>
      <c r="FAT1" s="67"/>
      <c r="FAU1" s="67"/>
      <c r="FAV1" s="67"/>
      <c r="FAW1" s="67"/>
      <c r="FAX1" s="67"/>
      <c r="FAY1" s="67"/>
      <c r="FAZ1" s="67"/>
      <c r="FBA1" s="67"/>
      <c r="FBB1" s="67"/>
      <c r="FBC1" s="67"/>
      <c r="FBD1" s="92"/>
      <c r="FBE1" s="67"/>
      <c r="FBF1" s="67"/>
      <c r="FBG1" s="67"/>
      <c r="FBH1" s="67"/>
      <c r="FBI1" s="67"/>
      <c r="FBJ1" s="67"/>
      <c r="FBK1" s="67"/>
      <c r="FBL1" s="67"/>
      <c r="FBM1" s="67"/>
      <c r="FBN1" s="67"/>
      <c r="FBO1" s="67"/>
      <c r="FBP1" s="67"/>
      <c r="FBQ1" s="67"/>
      <c r="FBR1" s="67"/>
      <c r="FBS1" s="67"/>
      <c r="FBT1" s="92"/>
      <c r="FBU1" s="67"/>
      <c r="FBV1" s="67"/>
      <c r="FBW1" s="67"/>
      <c r="FBX1" s="67"/>
      <c r="FBY1" s="67"/>
      <c r="FBZ1" s="67"/>
      <c r="FCA1" s="67"/>
      <c r="FCB1" s="67"/>
      <c r="FCC1" s="67"/>
      <c r="FCD1" s="67"/>
      <c r="FCE1" s="67"/>
      <c r="FCF1" s="67"/>
      <c r="FCG1" s="67"/>
      <c r="FCH1" s="67"/>
      <c r="FCI1" s="67"/>
      <c r="FCJ1" s="92"/>
      <c r="FCK1" s="67"/>
      <c r="FCL1" s="67"/>
      <c r="FCM1" s="67"/>
      <c r="FCN1" s="67"/>
      <c r="FCO1" s="67"/>
      <c r="FCP1" s="67"/>
      <c r="FCQ1" s="67"/>
      <c r="FCR1" s="67"/>
      <c r="FCS1" s="67"/>
      <c r="FCT1" s="67"/>
      <c r="FCU1" s="67"/>
      <c r="FCV1" s="67"/>
      <c r="FCW1" s="67"/>
      <c r="FCX1" s="67"/>
      <c r="FCY1" s="67"/>
      <c r="FCZ1" s="92"/>
      <c r="FDA1" s="67"/>
      <c r="FDB1" s="67"/>
      <c r="FDC1" s="67"/>
      <c r="FDD1" s="67"/>
      <c r="FDE1" s="67"/>
      <c r="FDF1" s="67"/>
      <c r="FDG1" s="67"/>
      <c r="FDH1" s="67"/>
      <c r="FDI1" s="67"/>
      <c r="FDJ1" s="67"/>
      <c r="FDK1" s="67"/>
      <c r="FDL1" s="67"/>
      <c r="FDM1" s="67"/>
      <c r="FDN1" s="67"/>
      <c r="FDO1" s="67"/>
      <c r="FDP1" s="92"/>
      <c r="FDQ1" s="67"/>
      <c r="FDR1" s="67"/>
      <c r="FDS1" s="67"/>
      <c r="FDT1" s="67"/>
      <c r="FDU1" s="67"/>
      <c r="FDV1" s="67"/>
      <c r="FDW1" s="67"/>
      <c r="FDX1" s="67"/>
      <c r="FDY1" s="67"/>
      <c r="FDZ1" s="67"/>
      <c r="FEA1" s="67"/>
      <c r="FEB1" s="67"/>
      <c r="FEC1" s="67"/>
      <c r="FED1" s="67"/>
      <c r="FEE1" s="67"/>
      <c r="FEF1" s="92"/>
      <c r="FEG1" s="67"/>
      <c r="FEH1" s="67"/>
      <c r="FEI1" s="67"/>
      <c r="FEJ1" s="67"/>
      <c r="FEK1" s="67"/>
      <c r="FEL1" s="67"/>
      <c r="FEM1" s="67"/>
      <c r="FEN1" s="67"/>
      <c r="FEO1" s="67"/>
      <c r="FEP1" s="67"/>
      <c r="FEQ1" s="67"/>
      <c r="FER1" s="67"/>
      <c r="FES1" s="67"/>
      <c r="FET1" s="67"/>
      <c r="FEU1" s="67"/>
      <c r="FEV1" s="92"/>
      <c r="FEW1" s="67"/>
      <c r="FEX1" s="67"/>
      <c r="FEY1" s="67"/>
      <c r="FEZ1" s="67"/>
      <c r="FFA1" s="67"/>
      <c r="FFB1" s="67"/>
      <c r="FFC1" s="67"/>
      <c r="FFD1" s="67"/>
      <c r="FFE1" s="67"/>
      <c r="FFF1" s="67"/>
      <c r="FFG1" s="67"/>
      <c r="FFH1" s="67"/>
      <c r="FFI1" s="67"/>
      <c r="FFJ1" s="67"/>
      <c r="FFK1" s="67"/>
      <c r="FFL1" s="92"/>
      <c r="FFM1" s="67"/>
      <c r="FFN1" s="67"/>
      <c r="FFO1" s="67"/>
      <c r="FFP1" s="67"/>
      <c r="FFQ1" s="67"/>
      <c r="FFR1" s="67"/>
      <c r="FFS1" s="67"/>
      <c r="FFT1" s="67"/>
      <c r="FFU1" s="67"/>
      <c r="FFV1" s="67"/>
      <c r="FFW1" s="67"/>
      <c r="FFX1" s="67"/>
      <c r="FFY1" s="67"/>
      <c r="FFZ1" s="67"/>
      <c r="FGA1" s="67"/>
      <c r="FGB1" s="92"/>
      <c r="FGC1" s="67"/>
      <c r="FGD1" s="67"/>
      <c r="FGE1" s="67"/>
      <c r="FGF1" s="67"/>
      <c r="FGG1" s="67"/>
      <c r="FGH1" s="67"/>
      <c r="FGI1" s="67"/>
      <c r="FGJ1" s="67"/>
      <c r="FGK1" s="67"/>
      <c r="FGL1" s="67"/>
      <c r="FGM1" s="67"/>
      <c r="FGN1" s="67"/>
      <c r="FGO1" s="67"/>
      <c r="FGP1" s="67"/>
      <c r="FGQ1" s="67"/>
      <c r="FGR1" s="92"/>
      <c r="FGS1" s="67"/>
      <c r="FGT1" s="67"/>
      <c r="FGU1" s="67"/>
      <c r="FGV1" s="67"/>
      <c r="FGW1" s="67"/>
      <c r="FGX1" s="67"/>
      <c r="FGY1" s="67"/>
      <c r="FGZ1" s="67"/>
      <c r="FHA1" s="67"/>
      <c r="FHB1" s="67"/>
      <c r="FHC1" s="67"/>
      <c r="FHD1" s="67"/>
      <c r="FHE1" s="67"/>
      <c r="FHF1" s="67"/>
      <c r="FHG1" s="67"/>
      <c r="FHH1" s="92"/>
      <c r="FHI1" s="67"/>
      <c r="FHJ1" s="67"/>
      <c r="FHK1" s="67"/>
      <c r="FHL1" s="67"/>
      <c r="FHM1" s="67"/>
      <c r="FHN1" s="67"/>
      <c r="FHO1" s="67"/>
      <c r="FHP1" s="67"/>
      <c r="FHQ1" s="67"/>
      <c r="FHR1" s="67"/>
      <c r="FHS1" s="67"/>
      <c r="FHT1" s="67"/>
      <c r="FHU1" s="67"/>
      <c r="FHV1" s="67"/>
      <c r="FHW1" s="67"/>
      <c r="FHX1" s="92"/>
      <c r="FHY1" s="67"/>
      <c r="FHZ1" s="67"/>
      <c r="FIA1" s="67"/>
      <c r="FIB1" s="67"/>
      <c r="FIC1" s="67"/>
      <c r="FID1" s="67"/>
      <c r="FIE1" s="67"/>
      <c r="FIF1" s="67"/>
      <c r="FIG1" s="67"/>
      <c r="FIH1" s="67"/>
      <c r="FII1" s="67"/>
      <c r="FIJ1" s="67"/>
      <c r="FIK1" s="67"/>
      <c r="FIL1" s="67"/>
      <c r="FIM1" s="67"/>
      <c r="FIN1" s="92"/>
      <c r="FIO1" s="67"/>
      <c r="FIP1" s="67"/>
      <c r="FIQ1" s="67"/>
      <c r="FIR1" s="67"/>
      <c r="FIS1" s="67"/>
      <c r="FIT1" s="67"/>
      <c r="FIU1" s="67"/>
      <c r="FIV1" s="67"/>
      <c r="FIW1" s="67"/>
      <c r="FIX1" s="67"/>
      <c r="FIY1" s="67"/>
      <c r="FIZ1" s="67"/>
      <c r="FJA1" s="67"/>
      <c r="FJB1" s="67"/>
      <c r="FJC1" s="67"/>
      <c r="FJD1" s="92"/>
      <c r="FJE1" s="67"/>
      <c r="FJF1" s="67"/>
      <c r="FJG1" s="67"/>
      <c r="FJH1" s="67"/>
      <c r="FJI1" s="67"/>
      <c r="FJJ1" s="67"/>
      <c r="FJK1" s="67"/>
      <c r="FJL1" s="67"/>
      <c r="FJM1" s="67"/>
      <c r="FJN1" s="67"/>
      <c r="FJO1" s="67"/>
      <c r="FJP1" s="67"/>
      <c r="FJQ1" s="67"/>
      <c r="FJR1" s="67"/>
      <c r="FJS1" s="67"/>
      <c r="FJT1" s="92"/>
      <c r="FJU1" s="67"/>
      <c r="FJV1" s="67"/>
      <c r="FJW1" s="67"/>
      <c r="FJX1" s="67"/>
      <c r="FJY1" s="67"/>
      <c r="FJZ1" s="67"/>
      <c r="FKA1" s="67"/>
      <c r="FKB1" s="67"/>
      <c r="FKC1" s="67"/>
      <c r="FKD1" s="67"/>
      <c r="FKE1" s="67"/>
      <c r="FKF1" s="67"/>
      <c r="FKG1" s="67"/>
      <c r="FKH1" s="67"/>
      <c r="FKI1" s="67"/>
      <c r="FKJ1" s="92"/>
      <c r="FKK1" s="67"/>
      <c r="FKL1" s="67"/>
      <c r="FKM1" s="67"/>
      <c r="FKN1" s="67"/>
      <c r="FKO1" s="67"/>
      <c r="FKP1" s="67"/>
      <c r="FKQ1" s="67"/>
      <c r="FKR1" s="67"/>
      <c r="FKS1" s="67"/>
      <c r="FKT1" s="67"/>
      <c r="FKU1" s="67"/>
      <c r="FKV1" s="67"/>
      <c r="FKW1" s="67"/>
      <c r="FKX1" s="67"/>
      <c r="FKY1" s="67"/>
      <c r="FKZ1" s="92"/>
      <c r="FLA1" s="67"/>
      <c r="FLB1" s="67"/>
      <c r="FLC1" s="67"/>
      <c r="FLD1" s="67"/>
      <c r="FLE1" s="67"/>
      <c r="FLF1" s="67"/>
      <c r="FLG1" s="67"/>
      <c r="FLH1" s="67"/>
      <c r="FLI1" s="67"/>
      <c r="FLJ1" s="67"/>
      <c r="FLK1" s="67"/>
      <c r="FLL1" s="67"/>
      <c r="FLM1" s="67"/>
      <c r="FLN1" s="67"/>
      <c r="FLO1" s="67"/>
      <c r="FLP1" s="92"/>
      <c r="FLQ1" s="67"/>
      <c r="FLR1" s="67"/>
      <c r="FLS1" s="67"/>
      <c r="FLT1" s="67"/>
      <c r="FLU1" s="67"/>
      <c r="FLV1" s="67"/>
      <c r="FLW1" s="67"/>
      <c r="FLX1" s="67"/>
      <c r="FLY1" s="67"/>
      <c r="FLZ1" s="67"/>
      <c r="FMA1" s="67"/>
      <c r="FMB1" s="67"/>
      <c r="FMC1" s="67"/>
      <c r="FMD1" s="67"/>
      <c r="FME1" s="67"/>
      <c r="FMF1" s="92"/>
      <c r="FMG1" s="67"/>
      <c r="FMH1" s="67"/>
      <c r="FMI1" s="67"/>
      <c r="FMJ1" s="67"/>
      <c r="FMK1" s="67"/>
      <c r="FML1" s="67"/>
      <c r="FMM1" s="67"/>
      <c r="FMN1" s="67"/>
      <c r="FMO1" s="67"/>
      <c r="FMP1" s="67"/>
      <c r="FMQ1" s="67"/>
      <c r="FMR1" s="67"/>
      <c r="FMS1" s="67"/>
      <c r="FMT1" s="67"/>
      <c r="FMU1" s="67"/>
      <c r="FMV1" s="92"/>
      <c r="FMW1" s="67"/>
      <c r="FMX1" s="67"/>
      <c r="FMY1" s="67"/>
      <c r="FMZ1" s="67"/>
      <c r="FNA1" s="67"/>
      <c r="FNB1" s="67"/>
      <c r="FNC1" s="67"/>
      <c r="FND1" s="67"/>
      <c r="FNE1" s="67"/>
      <c r="FNF1" s="67"/>
      <c r="FNG1" s="67"/>
      <c r="FNH1" s="67"/>
      <c r="FNI1" s="67"/>
      <c r="FNJ1" s="67"/>
      <c r="FNK1" s="67"/>
      <c r="FNL1" s="92"/>
      <c r="FNM1" s="67"/>
      <c r="FNN1" s="67"/>
      <c r="FNO1" s="67"/>
      <c r="FNP1" s="67"/>
      <c r="FNQ1" s="67"/>
      <c r="FNR1" s="67"/>
      <c r="FNS1" s="67"/>
      <c r="FNT1" s="67"/>
      <c r="FNU1" s="67"/>
      <c r="FNV1" s="67"/>
      <c r="FNW1" s="67"/>
      <c r="FNX1" s="67"/>
      <c r="FNY1" s="67"/>
      <c r="FNZ1" s="67"/>
      <c r="FOA1" s="67"/>
      <c r="FOB1" s="92"/>
      <c r="FOC1" s="67"/>
      <c r="FOD1" s="67"/>
      <c r="FOE1" s="67"/>
      <c r="FOF1" s="67"/>
      <c r="FOG1" s="67"/>
      <c r="FOH1" s="67"/>
      <c r="FOI1" s="67"/>
      <c r="FOJ1" s="67"/>
      <c r="FOK1" s="67"/>
      <c r="FOL1" s="67"/>
      <c r="FOM1" s="67"/>
      <c r="FON1" s="67"/>
      <c r="FOO1" s="67"/>
      <c r="FOP1" s="67"/>
      <c r="FOQ1" s="67"/>
      <c r="FOR1" s="92"/>
      <c r="FOS1" s="67"/>
      <c r="FOT1" s="67"/>
      <c r="FOU1" s="67"/>
      <c r="FOV1" s="67"/>
      <c r="FOW1" s="67"/>
      <c r="FOX1" s="67"/>
      <c r="FOY1" s="67"/>
      <c r="FOZ1" s="67"/>
      <c r="FPA1" s="67"/>
      <c r="FPB1" s="67"/>
      <c r="FPC1" s="67"/>
      <c r="FPD1" s="67"/>
      <c r="FPE1" s="67"/>
      <c r="FPF1" s="67"/>
      <c r="FPG1" s="67"/>
      <c r="FPH1" s="92"/>
      <c r="FPI1" s="67"/>
      <c r="FPJ1" s="67"/>
      <c r="FPK1" s="67"/>
      <c r="FPL1" s="67"/>
      <c r="FPM1" s="67"/>
      <c r="FPN1" s="67"/>
      <c r="FPO1" s="67"/>
      <c r="FPP1" s="67"/>
      <c r="FPQ1" s="67"/>
      <c r="FPR1" s="67"/>
      <c r="FPS1" s="67"/>
      <c r="FPT1" s="67"/>
      <c r="FPU1" s="67"/>
      <c r="FPV1" s="67"/>
      <c r="FPW1" s="67"/>
      <c r="FPX1" s="92"/>
      <c r="FPY1" s="67"/>
      <c r="FPZ1" s="67"/>
      <c r="FQA1" s="67"/>
      <c r="FQB1" s="67"/>
      <c r="FQC1" s="67"/>
      <c r="FQD1" s="67"/>
      <c r="FQE1" s="67"/>
      <c r="FQF1" s="67"/>
      <c r="FQG1" s="67"/>
      <c r="FQH1" s="67"/>
      <c r="FQI1" s="67"/>
      <c r="FQJ1" s="67"/>
      <c r="FQK1" s="67"/>
      <c r="FQL1" s="67"/>
      <c r="FQM1" s="67"/>
      <c r="FQN1" s="92"/>
      <c r="FQO1" s="67"/>
      <c r="FQP1" s="67"/>
      <c r="FQQ1" s="67"/>
      <c r="FQR1" s="67"/>
      <c r="FQS1" s="67"/>
      <c r="FQT1" s="67"/>
      <c r="FQU1" s="67"/>
      <c r="FQV1" s="67"/>
      <c r="FQW1" s="67"/>
      <c r="FQX1" s="67"/>
      <c r="FQY1" s="67"/>
      <c r="FQZ1" s="67"/>
      <c r="FRA1" s="67"/>
      <c r="FRB1" s="67"/>
      <c r="FRC1" s="67"/>
      <c r="FRD1" s="92"/>
      <c r="FRE1" s="67"/>
      <c r="FRF1" s="67"/>
      <c r="FRG1" s="67"/>
      <c r="FRH1" s="67"/>
      <c r="FRI1" s="67"/>
      <c r="FRJ1" s="67"/>
      <c r="FRK1" s="67"/>
      <c r="FRL1" s="67"/>
      <c r="FRM1" s="67"/>
      <c r="FRN1" s="67"/>
      <c r="FRO1" s="67"/>
      <c r="FRP1" s="67"/>
      <c r="FRQ1" s="67"/>
      <c r="FRR1" s="67"/>
      <c r="FRS1" s="67"/>
      <c r="FRT1" s="92"/>
      <c r="FRU1" s="67"/>
      <c r="FRV1" s="67"/>
      <c r="FRW1" s="67"/>
      <c r="FRX1" s="67"/>
      <c r="FRY1" s="67"/>
      <c r="FRZ1" s="67"/>
      <c r="FSA1" s="67"/>
      <c r="FSB1" s="67"/>
      <c r="FSC1" s="67"/>
      <c r="FSD1" s="67"/>
      <c r="FSE1" s="67"/>
      <c r="FSF1" s="67"/>
      <c r="FSG1" s="67"/>
      <c r="FSH1" s="67"/>
      <c r="FSI1" s="67"/>
      <c r="FSJ1" s="92"/>
      <c r="FSK1" s="67"/>
      <c r="FSL1" s="67"/>
      <c r="FSM1" s="67"/>
      <c r="FSN1" s="67"/>
      <c r="FSO1" s="67"/>
      <c r="FSP1" s="67"/>
      <c r="FSQ1" s="67"/>
      <c r="FSR1" s="67"/>
      <c r="FSS1" s="67"/>
      <c r="FST1" s="67"/>
      <c r="FSU1" s="67"/>
      <c r="FSV1" s="67"/>
      <c r="FSW1" s="67"/>
      <c r="FSX1" s="67"/>
      <c r="FSY1" s="67"/>
      <c r="FSZ1" s="92"/>
      <c r="FTA1" s="67"/>
      <c r="FTB1" s="67"/>
      <c r="FTC1" s="67"/>
      <c r="FTD1" s="67"/>
      <c r="FTE1" s="67"/>
      <c r="FTF1" s="67"/>
      <c r="FTG1" s="67"/>
      <c r="FTH1" s="67"/>
      <c r="FTI1" s="67"/>
      <c r="FTJ1" s="67"/>
      <c r="FTK1" s="67"/>
      <c r="FTL1" s="67"/>
      <c r="FTM1" s="67"/>
      <c r="FTN1" s="67"/>
      <c r="FTO1" s="67"/>
      <c r="FTP1" s="92"/>
      <c r="FTQ1" s="67"/>
      <c r="FTR1" s="67"/>
      <c r="FTS1" s="67"/>
      <c r="FTT1" s="67"/>
      <c r="FTU1" s="67"/>
      <c r="FTV1" s="67"/>
      <c r="FTW1" s="67"/>
      <c r="FTX1" s="67"/>
      <c r="FTY1" s="67"/>
      <c r="FTZ1" s="67"/>
      <c r="FUA1" s="67"/>
      <c r="FUB1" s="67"/>
      <c r="FUC1" s="67"/>
      <c r="FUD1" s="67"/>
      <c r="FUE1" s="67"/>
      <c r="FUF1" s="92"/>
      <c r="FUG1" s="67"/>
      <c r="FUH1" s="67"/>
      <c r="FUI1" s="67"/>
      <c r="FUJ1" s="67"/>
      <c r="FUK1" s="67"/>
      <c r="FUL1" s="67"/>
      <c r="FUM1" s="67"/>
      <c r="FUN1" s="67"/>
      <c r="FUO1" s="67"/>
      <c r="FUP1" s="67"/>
      <c r="FUQ1" s="67"/>
      <c r="FUR1" s="67"/>
      <c r="FUS1" s="67"/>
      <c r="FUT1" s="67"/>
      <c r="FUU1" s="67"/>
      <c r="FUV1" s="92"/>
      <c r="FUW1" s="67"/>
      <c r="FUX1" s="67"/>
      <c r="FUY1" s="67"/>
      <c r="FUZ1" s="67"/>
      <c r="FVA1" s="67"/>
      <c r="FVB1" s="67"/>
      <c r="FVC1" s="67"/>
      <c r="FVD1" s="67"/>
      <c r="FVE1" s="67"/>
      <c r="FVF1" s="67"/>
      <c r="FVG1" s="67"/>
      <c r="FVH1" s="67"/>
      <c r="FVI1" s="67"/>
      <c r="FVJ1" s="67"/>
      <c r="FVK1" s="67"/>
      <c r="FVL1" s="92"/>
      <c r="FVM1" s="67"/>
      <c r="FVN1" s="67"/>
      <c r="FVO1" s="67"/>
      <c r="FVP1" s="67"/>
      <c r="FVQ1" s="67"/>
      <c r="FVR1" s="67"/>
      <c r="FVS1" s="67"/>
      <c r="FVT1" s="67"/>
      <c r="FVU1" s="67"/>
      <c r="FVV1" s="67"/>
      <c r="FVW1" s="67"/>
      <c r="FVX1" s="67"/>
      <c r="FVY1" s="67"/>
      <c r="FVZ1" s="67"/>
      <c r="FWA1" s="67"/>
      <c r="FWB1" s="92"/>
      <c r="FWC1" s="67"/>
      <c r="FWD1" s="67"/>
      <c r="FWE1" s="67"/>
      <c r="FWF1" s="67"/>
      <c r="FWG1" s="67"/>
      <c r="FWH1" s="67"/>
      <c r="FWI1" s="67"/>
      <c r="FWJ1" s="67"/>
      <c r="FWK1" s="67"/>
      <c r="FWL1" s="67"/>
      <c r="FWM1" s="67"/>
      <c r="FWN1" s="67"/>
      <c r="FWO1" s="67"/>
      <c r="FWP1" s="67"/>
      <c r="FWQ1" s="67"/>
      <c r="FWR1" s="92"/>
      <c r="FWS1" s="67"/>
      <c r="FWT1" s="67"/>
      <c r="FWU1" s="67"/>
      <c r="FWV1" s="67"/>
      <c r="FWW1" s="67"/>
      <c r="FWX1" s="67"/>
      <c r="FWY1" s="67"/>
      <c r="FWZ1" s="67"/>
      <c r="FXA1" s="67"/>
      <c r="FXB1" s="67"/>
      <c r="FXC1" s="67"/>
      <c r="FXD1" s="67"/>
      <c r="FXE1" s="67"/>
      <c r="FXF1" s="67"/>
      <c r="FXG1" s="67"/>
      <c r="FXH1" s="92"/>
      <c r="FXI1" s="67"/>
      <c r="FXJ1" s="67"/>
      <c r="FXK1" s="67"/>
      <c r="FXL1" s="67"/>
      <c r="FXM1" s="67"/>
      <c r="FXN1" s="67"/>
      <c r="FXO1" s="67"/>
      <c r="FXP1" s="67"/>
      <c r="FXQ1" s="67"/>
      <c r="FXR1" s="67"/>
      <c r="FXS1" s="67"/>
      <c r="FXT1" s="67"/>
      <c r="FXU1" s="67"/>
      <c r="FXV1" s="67"/>
      <c r="FXW1" s="67"/>
      <c r="FXX1" s="92"/>
      <c r="FXY1" s="67"/>
      <c r="FXZ1" s="67"/>
      <c r="FYA1" s="67"/>
      <c r="FYB1" s="67"/>
      <c r="FYC1" s="67"/>
      <c r="FYD1" s="67"/>
      <c r="FYE1" s="67"/>
      <c r="FYF1" s="67"/>
      <c r="FYG1" s="67"/>
      <c r="FYH1" s="67"/>
      <c r="FYI1" s="67"/>
      <c r="FYJ1" s="67"/>
      <c r="FYK1" s="67"/>
      <c r="FYL1" s="67"/>
      <c r="FYM1" s="67"/>
      <c r="FYN1" s="92"/>
      <c r="FYO1" s="67"/>
      <c r="FYP1" s="67"/>
      <c r="FYQ1" s="67"/>
      <c r="FYR1" s="67"/>
      <c r="FYS1" s="67"/>
      <c r="FYT1" s="67"/>
      <c r="FYU1" s="67"/>
      <c r="FYV1" s="67"/>
      <c r="FYW1" s="67"/>
      <c r="FYX1" s="67"/>
      <c r="FYY1" s="67"/>
      <c r="FYZ1" s="67"/>
      <c r="FZA1" s="67"/>
      <c r="FZB1" s="67"/>
      <c r="FZC1" s="67"/>
      <c r="FZD1" s="92"/>
      <c r="FZE1" s="67"/>
      <c r="FZF1" s="67"/>
      <c r="FZG1" s="67"/>
      <c r="FZH1" s="67"/>
      <c r="FZI1" s="67"/>
      <c r="FZJ1" s="67"/>
      <c r="FZK1" s="67"/>
      <c r="FZL1" s="67"/>
      <c r="FZM1" s="67"/>
      <c r="FZN1" s="67"/>
      <c r="FZO1" s="67"/>
      <c r="FZP1" s="67"/>
      <c r="FZQ1" s="67"/>
      <c r="FZR1" s="67"/>
      <c r="FZS1" s="67"/>
      <c r="FZT1" s="92"/>
      <c r="FZU1" s="67"/>
      <c r="FZV1" s="67"/>
      <c r="FZW1" s="67"/>
      <c r="FZX1" s="67"/>
      <c r="FZY1" s="67"/>
      <c r="FZZ1" s="67"/>
      <c r="GAA1" s="67"/>
      <c r="GAB1" s="67"/>
      <c r="GAC1" s="67"/>
      <c r="GAD1" s="67"/>
      <c r="GAE1" s="67"/>
      <c r="GAF1" s="67"/>
      <c r="GAG1" s="67"/>
      <c r="GAH1" s="67"/>
      <c r="GAI1" s="67"/>
      <c r="GAJ1" s="92"/>
      <c r="GAK1" s="67"/>
      <c r="GAL1" s="67"/>
      <c r="GAM1" s="67"/>
      <c r="GAN1" s="67"/>
      <c r="GAO1" s="67"/>
      <c r="GAP1" s="67"/>
      <c r="GAQ1" s="67"/>
      <c r="GAR1" s="67"/>
      <c r="GAS1" s="67"/>
      <c r="GAT1" s="67"/>
      <c r="GAU1" s="67"/>
      <c r="GAV1" s="67"/>
      <c r="GAW1" s="67"/>
      <c r="GAX1" s="67"/>
      <c r="GAY1" s="67"/>
      <c r="GAZ1" s="92"/>
      <c r="GBA1" s="67"/>
      <c r="GBB1" s="67"/>
      <c r="GBC1" s="67"/>
      <c r="GBD1" s="67"/>
      <c r="GBE1" s="67"/>
      <c r="GBF1" s="67"/>
      <c r="GBG1" s="67"/>
      <c r="GBH1" s="67"/>
      <c r="GBI1" s="67"/>
      <c r="GBJ1" s="67"/>
      <c r="GBK1" s="67"/>
      <c r="GBL1" s="67"/>
      <c r="GBM1" s="67"/>
      <c r="GBN1" s="67"/>
      <c r="GBO1" s="67"/>
      <c r="GBP1" s="92"/>
      <c r="GBQ1" s="67"/>
      <c r="GBR1" s="67"/>
      <c r="GBS1" s="67"/>
      <c r="GBT1" s="67"/>
      <c r="GBU1" s="67"/>
      <c r="GBV1" s="67"/>
      <c r="GBW1" s="67"/>
      <c r="GBX1" s="67"/>
      <c r="GBY1" s="67"/>
      <c r="GBZ1" s="67"/>
      <c r="GCA1" s="67"/>
      <c r="GCB1" s="67"/>
      <c r="GCC1" s="67"/>
      <c r="GCD1" s="67"/>
      <c r="GCE1" s="67"/>
      <c r="GCF1" s="92"/>
      <c r="GCG1" s="67"/>
      <c r="GCH1" s="67"/>
      <c r="GCI1" s="67"/>
      <c r="GCJ1" s="67"/>
      <c r="GCK1" s="67"/>
      <c r="GCL1" s="67"/>
      <c r="GCM1" s="67"/>
      <c r="GCN1" s="67"/>
      <c r="GCO1" s="67"/>
      <c r="GCP1" s="67"/>
      <c r="GCQ1" s="67"/>
      <c r="GCR1" s="67"/>
      <c r="GCS1" s="67"/>
      <c r="GCT1" s="67"/>
      <c r="GCU1" s="67"/>
      <c r="GCV1" s="92"/>
      <c r="GCW1" s="67"/>
      <c r="GCX1" s="67"/>
      <c r="GCY1" s="67"/>
      <c r="GCZ1" s="67"/>
      <c r="GDA1" s="67"/>
      <c r="GDB1" s="67"/>
      <c r="GDC1" s="67"/>
      <c r="GDD1" s="67"/>
      <c r="GDE1" s="67"/>
      <c r="GDF1" s="67"/>
      <c r="GDG1" s="67"/>
      <c r="GDH1" s="67"/>
      <c r="GDI1" s="67"/>
      <c r="GDJ1" s="67"/>
      <c r="GDK1" s="67"/>
      <c r="GDL1" s="92"/>
      <c r="GDM1" s="67"/>
      <c r="GDN1" s="67"/>
      <c r="GDO1" s="67"/>
      <c r="GDP1" s="67"/>
      <c r="GDQ1" s="67"/>
      <c r="GDR1" s="67"/>
      <c r="GDS1" s="67"/>
      <c r="GDT1" s="67"/>
      <c r="GDU1" s="67"/>
      <c r="GDV1" s="67"/>
      <c r="GDW1" s="67"/>
      <c r="GDX1" s="67"/>
      <c r="GDY1" s="67"/>
      <c r="GDZ1" s="67"/>
      <c r="GEA1" s="67"/>
      <c r="GEB1" s="92"/>
      <c r="GEC1" s="67"/>
      <c r="GED1" s="67"/>
      <c r="GEE1" s="67"/>
      <c r="GEF1" s="67"/>
      <c r="GEG1" s="67"/>
      <c r="GEH1" s="67"/>
      <c r="GEI1" s="67"/>
      <c r="GEJ1" s="67"/>
      <c r="GEK1" s="67"/>
      <c r="GEL1" s="67"/>
      <c r="GEM1" s="67"/>
      <c r="GEN1" s="67"/>
      <c r="GEO1" s="67"/>
      <c r="GEP1" s="67"/>
      <c r="GEQ1" s="67"/>
      <c r="GER1" s="92"/>
      <c r="GES1" s="67"/>
      <c r="GET1" s="67"/>
      <c r="GEU1" s="67"/>
      <c r="GEV1" s="67"/>
      <c r="GEW1" s="67"/>
      <c r="GEX1" s="67"/>
      <c r="GEY1" s="67"/>
      <c r="GEZ1" s="67"/>
      <c r="GFA1" s="67"/>
      <c r="GFB1" s="67"/>
      <c r="GFC1" s="67"/>
      <c r="GFD1" s="67"/>
      <c r="GFE1" s="67"/>
      <c r="GFF1" s="67"/>
      <c r="GFG1" s="67"/>
      <c r="GFH1" s="92"/>
      <c r="GFI1" s="67"/>
      <c r="GFJ1" s="67"/>
      <c r="GFK1" s="67"/>
      <c r="GFL1" s="67"/>
      <c r="GFM1" s="67"/>
      <c r="GFN1" s="67"/>
      <c r="GFO1" s="67"/>
      <c r="GFP1" s="67"/>
      <c r="GFQ1" s="67"/>
      <c r="GFR1" s="67"/>
      <c r="GFS1" s="67"/>
      <c r="GFT1" s="67"/>
      <c r="GFU1" s="67"/>
      <c r="GFV1" s="67"/>
      <c r="GFW1" s="67"/>
      <c r="GFX1" s="92"/>
      <c r="GFY1" s="67"/>
      <c r="GFZ1" s="67"/>
      <c r="GGA1" s="67"/>
      <c r="GGB1" s="67"/>
      <c r="GGC1" s="67"/>
      <c r="GGD1" s="67"/>
      <c r="GGE1" s="67"/>
      <c r="GGF1" s="67"/>
      <c r="GGG1" s="67"/>
      <c r="GGH1" s="67"/>
      <c r="GGI1" s="67"/>
      <c r="GGJ1" s="67"/>
      <c r="GGK1" s="67"/>
      <c r="GGL1" s="67"/>
      <c r="GGM1" s="67"/>
      <c r="GGN1" s="92"/>
      <c r="GGO1" s="67"/>
      <c r="GGP1" s="67"/>
      <c r="GGQ1" s="67"/>
      <c r="GGR1" s="67"/>
      <c r="GGS1" s="67"/>
      <c r="GGT1" s="67"/>
      <c r="GGU1" s="67"/>
      <c r="GGV1" s="67"/>
      <c r="GGW1" s="67"/>
      <c r="GGX1" s="67"/>
      <c r="GGY1" s="67"/>
      <c r="GGZ1" s="67"/>
      <c r="GHA1" s="67"/>
      <c r="GHB1" s="67"/>
      <c r="GHC1" s="67"/>
      <c r="GHD1" s="92"/>
      <c r="GHE1" s="67"/>
      <c r="GHF1" s="67"/>
      <c r="GHG1" s="67"/>
      <c r="GHH1" s="67"/>
      <c r="GHI1" s="67"/>
      <c r="GHJ1" s="67"/>
      <c r="GHK1" s="67"/>
      <c r="GHL1" s="67"/>
      <c r="GHM1" s="67"/>
      <c r="GHN1" s="67"/>
      <c r="GHO1" s="67"/>
      <c r="GHP1" s="67"/>
      <c r="GHQ1" s="67"/>
      <c r="GHR1" s="67"/>
      <c r="GHS1" s="67"/>
      <c r="GHT1" s="92"/>
      <c r="GHU1" s="67"/>
      <c r="GHV1" s="67"/>
      <c r="GHW1" s="67"/>
      <c r="GHX1" s="67"/>
      <c r="GHY1" s="67"/>
      <c r="GHZ1" s="67"/>
      <c r="GIA1" s="67"/>
      <c r="GIB1" s="67"/>
      <c r="GIC1" s="67"/>
      <c r="GID1" s="67"/>
      <c r="GIE1" s="67"/>
      <c r="GIF1" s="67"/>
      <c r="GIG1" s="67"/>
      <c r="GIH1" s="67"/>
      <c r="GII1" s="67"/>
      <c r="GIJ1" s="92"/>
      <c r="GIK1" s="67"/>
      <c r="GIL1" s="67"/>
      <c r="GIM1" s="67"/>
      <c r="GIN1" s="67"/>
      <c r="GIO1" s="67"/>
      <c r="GIP1" s="67"/>
      <c r="GIQ1" s="67"/>
      <c r="GIR1" s="67"/>
      <c r="GIS1" s="67"/>
      <c r="GIT1" s="67"/>
      <c r="GIU1" s="67"/>
      <c r="GIV1" s="67"/>
      <c r="GIW1" s="67"/>
      <c r="GIX1" s="67"/>
      <c r="GIY1" s="67"/>
      <c r="GIZ1" s="92"/>
      <c r="GJA1" s="67"/>
      <c r="GJB1" s="67"/>
      <c r="GJC1" s="67"/>
      <c r="GJD1" s="67"/>
      <c r="GJE1" s="67"/>
      <c r="GJF1" s="67"/>
      <c r="GJG1" s="67"/>
      <c r="GJH1" s="67"/>
      <c r="GJI1" s="67"/>
      <c r="GJJ1" s="67"/>
      <c r="GJK1" s="67"/>
      <c r="GJL1" s="67"/>
      <c r="GJM1" s="67"/>
      <c r="GJN1" s="67"/>
      <c r="GJO1" s="67"/>
      <c r="GJP1" s="92"/>
      <c r="GJQ1" s="67"/>
      <c r="GJR1" s="67"/>
      <c r="GJS1" s="67"/>
      <c r="GJT1" s="67"/>
      <c r="GJU1" s="67"/>
      <c r="GJV1" s="67"/>
      <c r="GJW1" s="67"/>
      <c r="GJX1" s="67"/>
      <c r="GJY1" s="67"/>
      <c r="GJZ1" s="67"/>
      <c r="GKA1" s="67"/>
      <c r="GKB1" s="67"/>
      <c r="GKC1" s="67"/>
      <c r="GKD1" s="67"/>
      <c r="GKE1" s="67"/>
      <c r="GKF1" s="92"/>
      <c r="GKG1" s="67"/>
      <c r="GKH1" s="67"/>
      <c r="GKI1" s="67"/>
      <c r="GKJ1" s="67"/>
      <c r="GKK1" s="67"/>
      <c r="GKL1" s="67"/>
      <c r="GKM1" s="67"/>
      <c r="GKN1" s="67"/>
      <c r="GKO1" s="67"/>
      <c r="GKP1" s="67"/>
      <c r="GKQ1" s="67"/>
      <c r="GKR1" s="67"/>
      <c r="GKS1" s="67"/>
      <c r="GKT1" s="67"/>
      <c r="GKU1" s="67"/>
      <c r="GKV1" s="92"/>
      <c r="GKW1" s="67"/>
      <c r="GKX1" s="67"/>
      <c r="GKY1" s="67"/>
      <c r="GKZ1" s="67"/>
      <c r="GLA1" s="67"/>
      <c r="GLB1" s="67"/>
      <c r="GLC1" s="67"/>
      <c r="GLD1" s="67"/>
      <c r="GLE1" s="67"/>
      <c r="GLF1" s="67"/>
      <c r="GLG1" s="67"/>
      <c r="GLH1" s="67"/>
      <c r="GLI1" s="67"/>
      <c r="GLJ1" s="67"/>
      <c r="GLK1" s="67"/>
      <c r="GLL1" s="92"/>
      <c r="GLM1" s="67"/>
      <c r="GLN1" s="67"/>
      <c r="GLO1" s="67"/>
      <c r="GLP1" s="67"/>
      <c r="GLQ1" s="67"/>
      <c r="GLR1" s="67"/>
      <c r="GLS1" s="67"/>
      <c r="GLT1" s="67"/>
      <c r="GLU1" s="67"/>
      <c r="GLV1" s="67"/>
      <c r="GLW1" s="67"/>
      <c r="GLX1" s="67"/>
      <c r="GLY1" s="67"/>
      <c r="GLZ1" s="67"/>
      <c r="GMA1" s="67"/>
      <c r="GMB1" s="92"/>
      <c r="GMC1" s="67"/>
      <c r="GMD1" s="67"/>
      <c r="GME1" s="67"/>
      <c r="GMF1" s="67"/>
      <c r="GMG1" s="67"/>
      <c r="GMH1" s="67"/>
      <c r="GMI1" s="67"/>
      <c r="GMJ1" s="67"/>
      <c r="GMK1" s="67"/>
      <c r="GML1" s="67"/>
      <c r="GMM1" s="67"/>
      <c r="GMN1" s="67"/>
      <c r="GMO1" s="67"/>
      <c r="GMP1" s="67"/>
      <c r="GMQ1" s="67"/>
      <c r="GMR1" s="92"/>
      <c r="GMS1" s="67"/>
      <c r="GMT1" s="67"/>
      <c r="GMU1" s="67"/>
      <c r="GMV1" s="67"/>
      <c r="GMW1" s="67"/>
      <c r="GMX1" s="67"/>
      <c r="GMY1" s="67"/>
      <c r="GMZ1" s="67"/>
      <c r="GNA1" s="67"/>
      <c r="GNB1" s="67"/>
      <c r="GNC1" s="67"/>
      <c r="GND1" s="67"/>
      <c r="GNE1" s="67"/>
      <c r="GNF1" s="67"/>
      <c r="GNG1" s="67"/>
      <c r="GNH1" s="92"/>
      <c r="GNI1" s="67"/>
      <c r="GNJ1" s="67"/>
      <c r="GNK1" s="67"/>
      <c r="GNL1" s="67"/>
      <c r="GNM1" s="67"/>
      <c r="GNN1" s="67"/>
      <c r="GNO1" s="67"/>
      <c r="GNP1" s="67"/>
      <c r="GNQ1" s="67"/>
      <c r="GNR1" s="67"/>
      <c r="GNS1" s="67"/>
      <c r="GNT1" s="67"/>
      <c r="GNU1" s="67"/>
      <c r="GNV1" s="67"/>
      <c r="GNW1" s="67"/>
      <c r="GNX1" s="92"/>
      <c r="GNY1" s="67"/>
      <c r="GNZ1" s="67"/>
      <c r="GOA1" s="67"/>
      <c r="GOB1" s="67"/>
      <c r="GOC1" s="67"/>
      <c r="GOD1" s="67"/>
      <c r="GOE1" s="67"/>
      <c r="GOF1" s="67"/>
      <c r="GOG1" s="67"/>
      <c r="GOH1" s="67"/>
      <c r="GOI1" s="67"/>
      <c r="GOJ1" s="67"/>
      <c r="GOK1" s="67"/>
      <c r="GOL1" s="67"/>
      <c r="GOM1" s="67"/>
      <c r="GON1" s="92"/>
      <c r="GOO1" s="67"/>
      <c r="GOP1" s="67"/>
      <c r="GOQ1" s="67"/>
      <c r="GOR1" s="67"/>
      <c r="GOS1" s="67"/>
      <c r="GOT1" s="67"/>
      <c r="GOU1" s="67"/>
      <c r="GOV1" s="67"/>
      <c r="GOW1" s="67"/>
      <c r="GOX1" s="67"/>
      <c r="GOY1" s="67"/>
      <c r="GOZ1" s="67"/>
      <c r="GPA1" s="67"/>
      <c r="GPB1" s="67"/>
      <c r="GPC1" s="67"/>
      <c r="GPD1" s="92"/>
      <c r="GPE1" s="67"/>
      <c r="GPF1" s="67"/>
      <c r="GPG1" s="67"/>
      <c r="GPH1" s="67"/>
      <c r="GPI1" s="67"/>
      <c r="GPJ1" s="67"/>
      <c r="GPK1" s="67"/>
      <c r="GPL1" s="67"/>
      <c r="GPM1" s="67"/>
      <c r="GPN1" s="67"/>
      <c r="GPO1" s="67"/>
      <c r="GPP1" s="67"/>
      <c r="GPQ1" s="67"/>
      <c r="GPR1" s="67"/>
      <c r="GPS1" s="67"/>
      <c r="GPT1" s="92"/>
      <c r="GPU1" s="67"/>
      <c r="GPV1" s="67"/>
      <c r="GPW1" s="67"/>
      <c r="GPX1" s="67"/>
      <c r="GPY1" s="67"/>
      <c r="GPZ1" s="67"/>
      <c r="GQA1" s="67"/>
      <c r="GQB1" s="67"/>
      <c r="GQC1" s="67"/>
      <c r="GQD1" s="67"/>
      <c r="GQE1" s="67"/>
      <c r="GQF1" s="67"/>
      <c r="GQG1" s="67"/>
      <c r="GQH1" s="67"/>
      <c r="GQI1" s="67"/>
      <c r="GQJ1" s="92"/>
      <c r="GQK1" s="67"/>
      <c r="GQL1" s="67"/>
      <c r="GQM1" s="67"/>
      <c r="GQN1" s="67"/>
      <c r="GQO1" s="67"/>
      <c r="GQP1" s="67"/>
      <c r="GQQ1" s="67"/>
      <c r="GQR1" s="67"/>
      <c r="GQS1" s="67"/>
      <c r="GQT1" s="67"/>
      <c r="GQU1" s="67"/>
      <c r="GQV1" s="67"/>
      <c r="GQW1" s="67"/>
      <c r="GQX1" s="67"/>
      <c r="GQY1" s="67"/>
      <c r="GQZ1" s="92"/>
      <c r="GRA1" s="67"/>
      <c r="GRB1" s="67"/>
      <c r="GRC1" s="67"/>
      <c r="GRD1" s="67"/>
      <c r="GRE1" s="67"/>
      <c r="GRF1" s="67"/>
      <c r="GRG1" s="67"/>
      <c r="GRH1" s="67"/>
      <c r="GRI1" s="67"/>
      <c r="GRJ1" s="67"/>
      <c r="GRK1" s="67"/>
      <c r="GRL1" s="67"/>
      <c r="GRM1" s="67"/>
      <c r="GRN1" s="67"/>
      <c r="GRO1" s="67"/>
      <c r="GRP1" s="92"/>
      <c r="GRQ1" s="67"/>
      <c r="GRR1" s="67"/>
      <c r="GRS1" s="67"/>
      <c r="GRT1" s="67"/>
      <c r="GRU1" s="67"/>
      <c r="GRV1" s="67"/>
      <c r="GRW1" s="67"/>
      <c r="GRX1" s="67"/>
      <c r="GRY1" s="67"/>
      <c r="GRZ1" s="67"/>
      <c r="GSA1" s="67"/>
      <c r="GSB1" s="67"/>
      <c r="GSC1" s="67"/>
      <c r="GSD1" s="67"/>
      <c r="GSE1" s="67"/>
      <c r="GSF1" s="92"/>
      <c r="GSG1" s="67"/>
      <c r="GSH1" s="67"/>
      <c r="GSI1" s="67"/>
      <c r="GSJ1" s="67"/>
      <c r="GSK1" s="67"/>
      <c r="GSL1" s="67"/>
      <c r="GSM1" s="67"/>
      <c r="GSN1" s="67"/>
      <c r="GSO1" s="67"/>
      <c r="GSP1" s="67"/>
      <c r="GSQ1" s="67"/>
      <c r="GSR1" s="67"/>
      <c r="GSS1" s="67"/>
      <c r="GST1" s="67"/>
      <c r="GSU1" s="67"/>
      <c r="GSV1" s="92"/>
      <c r="GSW1" s="67"/>
      <c r="GSX1" s="67"/>
      <c r="GSY1" s="67"/>
      <c r="GSZ1" s="67"/>
      <c r="GTA1" s="67"/>
      <c r="GTB1" s="67"/>
      <c r="GTC1" s="67"/>
      <c r="GTD1" s="67"/>
      <c r="GTE1" s="67"/>
      <c r="GTF1" s="67"/>
      <c r="GTG1" s="67"/>
      <c r="GTH1" s="67"/>
      <c r="GTI1" s="67"/>
      <c r="GTJ1" s="67"/>
      <c r="GTK1" s="67"/>
      <c r="GTL1" s="92"/>
      <c r="GTM1" s="67"/>
      <c r="GTN1" s="67"/>
      <c r="GTO1" s="67"/>
      <c r="GTP1" s="67"/>
      <c r="GTQ1" s="67"/>
      <c r="GTR1" s="67"/>
      <c r="GTS1" s="67"/>
      <c r="GTT1" s="67"/>
      <c r="GTU1" s="67"/>
      <c r="GTV1" s="67"/>
      <c r="GTW1" s="67"/>
      <c r="GTX1" s="67"/>
      <c r="GTY1" s="67"/>
      <c r="GTZ1" s="67"/>
      <c r="GUA1" s="67"/>
      <c r="GUB1" s="92"/>
      <c r="GUC1" s="67"/>
      <c r="GUD1" s="67"/>
      <c r="GUE1" s="67"/>
      <c r="GUF1" s="67"/>
      <c r="GUG1" s="67"/>
      <c r="GUH1" s="67"/>
      <c r="GUI1" s="67"/>
      <c r="GUJ1" s="67"/>
      <c r="GUK1" s="67"/>
      <c r="GUL1" s="67"/>
      <c r="GUM1" s="67"/>
      <c r="GUN1" s="67"/>
      <c r="GUO1" s="67"/>
      <c r="GUP1" s="67"/>
      <c r="GUQ1" s="67"/>
      <c r="GUR1" s="92"/>
      <c r="GUS1" s="67"/>
      <c r="GUT1" s="67"/>
      <c r="GUU1" s="67"/>
      <c r="GUV1" s="67"/>
      <c r="GUW1" s="67"/>
      <c r="GUX1" s="67"/>
      <c r="GUY1" s="67"/>
      <c r="GUZ1" s="67"/>
      <c r="GVA1" s="67"/>
      <c r="GVB1" s="67"/>
      <c r="GVC1" s="67"/>
      <c r="GVD1" s="67"/>
      <c r="GVE1" s="67"/>
      <c r="GVF1" s="67"/>
      <c r="GVG1" s="67"/>
      <c r="GVH1" s="92"/>
      <c r="GVI1" s="67"/>
      <c r="GVJ1" s="67"/>
      <c r="GVK1" s="67"/>
      <c r="GVL1" s="67"/>
      <c r="GVM1" s="67"/>
      <c r="GVN1" s="67"/>
      <c r="GVO1" s="67"/>
      <c r="GVP1" s="67"/>
      <c r="GVQ1" s="67"/>
      <c r="GVR1" s="67"/>
      <c r="GVS1" s="67"/>
      <c r="GVT1" s="67"/>
      <c r="GVU1" s="67"/>
      <c r="GVV1" s="67"/>
      <c r="GVW1" s="67"/>
      <c r="GVX1" s="92"/>
      <c r="GVY1" s="67"/>
      <c r="GVZ1" s="67"/>
      <c r="GWA1" s="67"/>
      <c r="GWB1" s="67"/>
      <c r="GWC1" s="67"/>
      <c r="GWD1" s="67"/>
      <c r="GWE1" s="67"/>
      <c r="GWF1" s="67"/>
      <c r="GWG1" s="67"/>
      <c r="GWH1" s="67"/>
      <c r="GWI1" s="67"/>
      <c r="GWJ1" s="67"/>
      <c r="GWK1" s="67"/>
      <c r="GWL1" s="67"/>
      <c r="GWM1" s="67"/>
      <c r="GWN1" s="92"/>
      <c r="GWO1" s="67"/>
      <c r="GWP1" s="67"/>
      <c r="GWQ1" s="67"/>
      <c r="GWR1" s="67"/>
      <c r="GWS1" s="67"/>
      <c r="GWT1" s="67"/>
      <c r="GWU1" s="67"/>
      <c r="GWV1" s="67"/>
      <c r="GWW1" s="67"/>
      <c r="GWX1" s="67"/>
      <c r="GWY1" s="67"/>
      <c r="GWZ1" s="67"/>
      <c r="GXA1" s="67"/>
      <c r="GXB1" s="67"/>
      <c r="GXC1" s="67"/>
      <c r="GXD1" s="92"/>
      <c r="GXE1" s="67"/>
      <c r="GXF1" s="67"/>
      <c r="GXG1" s="67"/>
      <c r="GXH1" s="67"/>
      <c r="GXI1" s="67"/>
      <c r="GXJ1" s="67"/>
      <c r="GXK1" s="67"/>
      <c r="GXL1" s="67"/>
      <c r="GXM1" s="67"/>
      <c r="GXN1" s="67"/>
      <c r="GXO1" s="67"/>
      <c r="GXP1" s="67"/>
      <c r="GXQ1" s="67"/>
      <c r="GXR1" s="67"/>
      <c r="GXS1" s="67"/>
      <c r="GXT1" s="92"/>
      <c r="GXU1" s="67"/>
      <c r="GXV1" s="67"/>
      <c r="GXW1" s="67"/>
      <c r="GXX1" s="67"/>
      <c r="GXY1" s="67"/>
      <c r="GXZ1" s="67"/>
      <c r="GYA1" s="67"/>
      <c r="GYB1" s="67"/>
      <c r="GYC1" s="67"/>
      <c r="GYD1" s="67"/>
      <c r="GYE1" s="67"/>
      <c r="GYF1" s="67"/>
      <c r="GYG1" s="67"/>
      <c r="GYH1" s="67"/>
      <c r="GYI1" s="67"/>
      <c r="GYJ1" s="92"/>
      <c r="GYK1" s="67"/>
      <c r="GYL1" s="67"/>
      <c r="GYM1" s="67"/>
      <c r="GYN1" s="67"/>
      <c r="GYO1" s="67"/>
      <c r="GYP1" s="67"/>
      <c r="GYQ1" s="67"/>
      <c r="GYR1" s="67"/>
      <c r="GYS1" s="67"/>
      <c r="GYT1" s="67"/>
      <c r="GYU1" s="67"/>
      <c r="GYV1" s="67"/>
      <c r="GYW1" s="67"/>
      <c r="GYX1" s="67"/>
      <c r="GYY1" s="67"/>
      <c r="GYZ1" s="92"/>
      <c r="GZA1" s="67"/>
      <c r="GZB1" s="67"/>
      <c r="GZC1" s="67"/>
      <c r="GZD1" s="67"/>
      <c r="GZE1" s="67"/>
      <c r="GZF1" s="67"/>
      <c r="GZG1" s="67"/>
      <c r="GZH1" s="67"/>
      <c r="GZI1" s="67"/>
      <c r="GZJ1" s="67"/>
      <c r="GZK1" s="67"/>
      <c r="GZL1" s="67"/>
      <c r="GZM1" s="67"/>
      <c r="GZN1" s="67"/>
      <c r="GZO1" s="67"/>
      <c r="GZP1" s="92"/>
      <c r="GZQ1" s="67"/>
      <c r="GZR1" s="67"/>
      <c r="GZS1" s="67"/>
      <c r="GZT1" s="67"/>
      <c r="GZU1" s="67"/>
      <c r="GZV1" s="67"/>
      <c r="GZW1" s="67"/>
      <c r="GZX1" s="67"/>
      <c r="GZY1" s="67"/>
      <c r="GZZ1" s="67"/>
      <c r="HAA1" s="67"/>
      <c r="HAB1" s="67"/>
      <c r="HAC1" s="67"/>
      <c r="HAD1" s="67"/>
      <c r="HAE1" s="67"/>
      <c r="HAF1" s="92"/>
      <c r="HAG1" s="67"/>
      <c r="HAH1" s="67"/>
      <c r="HAI1" s="67"/>
      <c r="HAJ1" s="67"/>
      <c r="HAK1" s="67"/>
      <c r="HAL1" s="67"/>
      <c r="HAM1" s="67"/>
      <c r="HAN1" s="67"/>
      <c r="HAO1" s="67"/>
      <c r="HAP1" s="67"/>
      <c r="HAQ1" s="67"/>
      <c r="HAR1" s="67"/>
      <c r="HAS1" s="67"/>
      <c r="HAT1" s="67"/>
      <c r="HAU1" s="67"/>
      <c r="HAV1" s="92"/>
      <c r="HAW1" s="67"/>
      <c r="HAX1" s="67"/>
      <c r="HAY1" s="67"/>
      <c r="HAZ1" s="67"/>
      <c r="HBA1" s="67"/>
      <c r="HBB1" s="67"/>
      <c r="HBC1" s="67"/>
      <c r="HBD1" s="67"/>
      <c r="HBE1" s="67"/>
      <c r="HBF1" s="67"/>
      <c r="HBG1" s="67"/>
      <c r="HBH1" s="67"/>
      <c r="HBI1" s="67"/>
      <c r="HBJ1" s="67"/>
      <c r="HBK1" s="67"/>
      <c r="HBL1" s="92"/>
      <c r="HBM1" s="67"/>
      <c r="HBN1" s="67"/>
      <c r="HBO1" s="67"/>
      <c r="HBP1" s="67"/>
      <c r="HBQ1" s="67"/>
      <c r="HBR1" s="67"/>
      <c r="HBS1" s="67"/>
      <c r="HBT1" s="67"/>
      <c r="HBU1" s="67"/>
      <c r="HBV1" s="67"/>
      <c r="HBW1" s="67"/>
      <c r="HBX1" s="67"/>
      <c r="HBY1" s="67"/>
      <c r="HBZ1" s="67"/>
      <c r="HCA1" s="67"/>
      <c r="HCB1" s="92"/>
      <c r="HCC1" s="67"/>
      <c r="HCD1" s="67"/>
      <c r="HCE1" s="67"/>
      <c r="HCF1" s="67"/>
      <c r="HCG1" s="67"/>
      <c r="HCH1" s="67"/>
      <c r="HCI1" s="67"/>
      <c r="HCJ1" s="67"/>
      <c r="HCK1" s="67"/>
      <c r="HCL1" s="67"/>
      <c r="HCM1" s="67"/>
      <c r="HCN1" s="67"/>
      <c r="HCO1" s="67"/>
      <c r="HCP1" s="67"/>
      <c r="HCQ1" s="67"/>
      <c r="HCR1" s="92"/>
      <c r="HCS1" s="67"/>
      <c r="HCT1" s="67"/>
      <c r="HCU1" s="67"/>
      <c r="HCV1" s="67"/>
      <c r="HCW1" s="67"/>
      <c r="HCX1" s="67"/>
      <c r="HCY1" s="67"/>
      <c r="HCZ1" s="67"/>
      <c r="HDA1" s="67"/>
      <c r="HDB1" s="67"/>
      <c r="HDC1" s="67"/>
      <c r="HDD1" s="67"/>
      <c r="HDE1" s="67"/>
      <c r="HDF1" s="67"/>
      <c r="HDG1" s="67"/>
      <c r="HDH1" s="92"/>
      <c r="HDI1" s="67"/>
      <c r="HDJ1" s="67"/>
      <c r="HDK1" s="67"/>
      <c r="HDL1" s="67"/>
      <c r="HDM1" s="67"/>
      <c r="HDN1" s="67"/>
      <c r="HDO1" s="67"/>
      <c r="HDP1" s="67"/>
      <c r="HDQ1" s="67"/>
      <c r="HDR1" s="67"/>
      <c r="HDS1" s="67"/>
      <c r="HDT1" s="67"/>
      <c r="HDU1" s="67"/>
      <c r="HDV1" s="67"/>
      <c r="HDW1" s="67"/>
      <c r="HDX1" s="92"/>
      <c r="HDY1" s="67"/>
      <c r="HDZ1" s="67"/>
      <c r="HEA1" s="67"/>
      <c r="HEB1" s="67"/>
      <c r="HEC1" s="67"/>
      <c r="HED1" s="67"/>
      <c r="HEE1" s="67"/>
      <c r="HEF1" s="67"/>
      <c r="HEG1" s="67"/>
      <c r="HEH1" s="67"/>
      <c r="HEI1" s="67"/>
      <c r="HEJ1" s="67"/>
      <c r="HEK1" s="67"/>
      <c r="HEL1" s="67"/>
      <c r="HEM1" s="67"/>
      <c r="HEN1" s="92"/>
      <c r="HEO1" s="67"/>
      <c r="HEP1" s="67"/>
      <c r="HEQ1" s="67"/>
      <c r="HER1" s="67"/>
      <c r="HES1" s="67"/>
      <c r="HET1" s="67"/>
      <c r="HEU1" s="67"/>
      <c r="HEV1" s="67"/>
      <c r="HEW1" s="67"/>
      <c r="HEX1" s="67"/>
      <c r="HEY1" s="67"/>
      <c r="HEZ1" s="67"/>
      <c r="HFA1" s="67"/>
      <c r="HFB1" s="67"/>
      <c r="HFC1" s="67"/>
      <c r="HFD1" s="92"/>
      <c r="HFE1" s="67"/>
      <c r="HFF1" s="67"/>
      <c r="HFG1" s="67"/>
      <c r="HFH1" s="67"/>
      <c r="HFI1" s="67"/>
      <c r="HFJ1" s="67"/>
      <c r="HFK1" s="67"/>
      <c r="HFL1" s="67"/>
      <c r="HFM1" s="67"/>
      <c r="HFN1" s="67"/>
      <c r="HFO1" s="67"/>
      <c r="HFP1" s="67"/>
      <c r="HFQ1" s="67"/>
      <c r="HFR1" s="67"/>
      <c r="HFS1" s="67"/>
      <c r="HFT1" s="92"/>
      <c r="HFU1" s="67"/>
      <c r="HFV1" s="67"/>
      <c r="HFW1" s="67"/>
      <c r="HFX1" s="67"/>
      <c r="HFY1" s="67"/>
      <c r="HFZ1" s="67"/>
      <c r="HGA1" s="67"/>
      <c r="HGB1" s="67"/>
      <c r="HGC1" s="67"/>
      <c r="HGD1" s="67"/>
      <c r="HGE1" s="67"/>
      <c r="HGF1" s="67"/>
      <c r="HGG1" s="67"/>
      <c r="HGH1" s="67"/>
      <c r="HGI1" s="67"/>
      <c r="HGJ1" s="92"/>
      <c r="HGK1" s="67"/>
      <c r="HGL1" s="67"/>
      <c r="HGM1" s="67"/>
      <c r="HGN1" s="67"/>
      <c r="HGO1" s="67"/>
      <c r="HGP1" s="67"/>
      <c r="HGQ1" s="67"/>
      <c r="HGR1" s="67"/>
      <c r="HGS1" s="67"/>
      <c r="HGT1" s="67"/>
      <c r="HGU1" s="67"/>
      <c r="HGV1" s="67"/>
      <c r="HGW1" s="67"/>
      <c r="HGX1" s="67"/>
      <c r="HGY1" s="67"/>
      <c r="HGZ1" s="92"/>
      <c r="HHA1" s="67"/>
      <c r="HHB1" s="67"/>
      <c r="HHC1" s="67"/>
      <c r="HHD1" s="67"/>
      <c r="HHE1" s="67"/>
      <c r="HHF1" s="67"/>
      <c r="HHG1" s="67"/>
      <c r="HHH1" s="67"/>
      <c r="HHI1" s="67"/>
      <c r="HHJ1" s="67"/>
      <c r="HHK1" s="67"/>
      <c r="HHL1" s="67"/>
      <c r="HHM1" s="67"/>
      <c r="HHN1" s="67"/>
      <c r="HHO1" s="67"/>
      <c r="HHP1" s="92"/>
      <c r="HHQ1" s="67"/>
      <c r="HHR1" s="67"/>
      <c r="HHS1" s="67"/>
      <c r="HHT1" s="67"/>
      <c r="HHU1" s="67"/>
      <c r="HHV1" s="67"/>
      <c r="HHW1" s="67"/>
      <c r="HHX1" s="67"/>
      <c r="HHY1" s="67"/>
      <c r="HHZ1" s="67"/>
      <c r="HIA1" s="67"/>
      <c r="HIB1" s="67"/>
      <c r="HIC1" s="67"/>
      <c r="HID1" s="67"/>
      <c r="HIE1" s="67"/>
      <c r="HIF1" s="92"/>
      <c r="HIG1" s="67"/>
      <c r="HIH1" s="67"/>
      <c r="HII1" s="67"/>
      <c r="HIJ1" s="67"/>
      <c r="HIK1" s="67"/>
      <c r="HIL1" s="67"/>
      <c r="HIM1" s="67"/>
      <c r="HIN1" s="67"/>
      <c r="HIO1" s="67"/>
      <c r="HIP1" s="67"/>
      <c r="HIQ1" s="67"/>
      <c r="HIR1" s="67"/>
      <c r="HIS1" s="67"/>
      <c r="HIT1" s="67"/>
      <c r="HIU1" s="67"/>
      <c r="HIV1" s="92"/>
      <c r="HIW1" s="67"/>
      <c r="HIX1" s="67"/>
      <c r="HIY1" s="67"/>
      <c r="HIZ1" s="67"/>
      <c r="HJA1" s="67"/>
      <c r="HJB1" s="67"/>
      <c r="HJC1" s="67"/>
      <c r="HJD1" s="67"/>
      <c r="HJE1" s="67"/>
      <c r="HJF1" s="67"/>
      <c r="HJG1" s="67"/>
      <c r="HJH1" s="67"/>
      <c r="HJI1" s="67"/>
      <c r="HJJ1" s="67"/>
      <c r="HJK1" s="67"/>
      <c r="HJL1" s="92"/>
      <c r="HJM1" s="67"/>
      <c r="HJN1" s="67"/>
      <c r="HJO1" s="67"/>
      <c r="HJP1" s="67"/>
      <c r="HJQ1" s="67"/>
      <c r="HJR1" s="67"/>
      <c r="HJS1" s="67"/>
      <c r="HJT1" s="67"/>
      <c r="HJU1" s="67"/>
      <c r="HJV1" s="67"/>
      <c r="HJW1" s="67"/>
      <c r="HJX1" s="67"/>
      <c r="HJY1" s="67"/>
      <c r="HJZ1" s="67"/>
      <c r="HKA1" s="67"/>
      <c r="HKB1" s="92"/>
      <c r="HKC1" s="67"/>
      <c r="HKD1" s="67"/>
      <c r="HKE1" s="67"/>
      <c r="HKF1" s="67"/>
      <c r="HKG1" s="67"/>
      <c r="HKH1" s="67"/>
      <c r="HKI1" s="67"/>
      <c r="HKJ1" s="67"/>
      <c r="HKK1" s="67"/>
      <c r="HKL1" s="67"/>
      <c r="HKM1" s="67"/>
      <c r="HKN1" s="67"/>
      <c r="HKO1" s="67"/>
      <c r="HKP1" s="67"/>
      <c r="HKQ1" s="67"/>
      <c r="HKR1" s="92"/>
      <c r="HKS1" s="67"/>
      <c r="HKT1" s="67"/>
      <c r="HKU1" s="67"/>
      <c r="HKV1" s="67"/>
      <c r="HKW1" s="67"/>
      <c r="HKX1" s="67"/>
      <c r="HKY1" s="67"/>
      <c r="HKZ1" s="67"/>
      <c r="HLA1" s="67"/>
      <c r="HLB1" s="67"/>
      <c r="HLC1" s="67"/>
      <c r="HLD1" s="67"/>
      <c r="HLE1" s="67"/>
      <c r="HLF1" s="67"/>
      <c r="HLG1" s="67"/>
      <c r="HLH1" s="92"/>
      <c r="HLI1" s="67"/>
      <c r="HLJ1" s="67"/>
      <c r="HLK1" s="67"/>
      <c r="HLL1" s="67"/>
      <c r="HLM1" s="67"/>
      <c r="HLN1" s="67"/>
      <c r="HLO1" s="67"/>
      <c r="HLP1" s="67"/>
      <c r="HLQ1" s="67"/>
      <c r="HLR1" s="67"/>
      <c r="HLS1" s="67"/>
      <c r="HLT1" s="67"/>
      <c r="HLU1" s="67"/>
      <c r="HLV1" s="67"/>
      <c r="HLW1" s="67"/>
      <c r="HLX1" s="92"/>
      <c r="HLY1" s="67"/>
      <c r="HLZ1" s="67"/>
      <c r="HMA1" s="67"/>
      <c r="HMB1" s="67"/>
      <c r="HMC1" s="67"/>
      <c r="HMD1" s="67"/>
      <c r="HME1" s="67"/>
      <c r="HMF1" s="67"/>
      <c r="HMG1" s="67"/>
      <c r="HMH1" s="67"/>
      <c r="HMI1" s="67"/>
      <c r="HMJ1" s="67"/>
      <c r="HMK1" s="67"/>
      <c r="HML1" s="67"/>
      <c r="HMM1" s="67"/>
      <c r="HMN1" s="92"/>
      <c r="HMO1" s="67"/>
      <c r="HMP1" s="67"/>
      <c r="HMQ1" s="67"/>
      <c r="HMR1" s="67"/>
      <c r="HMS1" s="67"/>
      <c r="HMT1" s="67"/>
      <c r="HMU1" s="67"/>
      <c r="HMV1" s="67"/>
      <c r="HMW1" s="67"/>
      <c r="HMX1" s="67"/>
      <c r="HMY1" s="67"/>
      <c r="HMZ1" s="67"/>
      <c r="HNA1" s="67"/>
      <c r="HNB1" s="67"/>
      <c r="HNC1" s="67"/>
      <c r="HND1" s="92"/>
      <c r="HNE1" s="67"/>
      <c r="HNF1" s="67"/>
      <c r="HNG1" s="67"/>
      <c r="HNH1" s="67"/>
      <c r="HNI1" s="67"/>
      <c r="HNJ1" s="67"/>
      <c r="HNK1" s="67"/>
      <c r="HNL1" s="67"/>
      <c r="HNM1" s="67"/>
      <c r="HNN1" s="67"/>
      <c r="HNO1" s="67"/>
      <c r="HNP1" s="67"/>
      <c r="HNQ1" s="67"/>
      <c r="HNR1" s="67"/>
      <c r="HNS1" s="67"/>
      <c r="HNT1" s="92"/>
      <c r="HNU1" s="67"/>
      <c r="HNV1" s="67"/>
      <c r="HNW1" s="67"/>
      <c r="HNX1" s="67"/>
      <c r="HNY1" s="67"/>
      <c r="HNZ1" s="67"/>
      <c r="HOA1" s="67"/>
      <c r="HOB1" s="67"/>
      <c r="HOC1" s="67"/>
      <c r="HOD1" s="67"/>
      <c r="HOE1" s="67"/>
      <c r="HOF1" s="67"/>
      <c r="HOG1" s="67"/>
      <c r="HOH1" s="67"/>
      <c r="HOI1" s="67"/>
      <c r="HOJ1" s="92"/>
      <c r="HOK1" s="67"/>
      <c r="HOL1" s="67"/>
      <c r="HOM1" s="67"/>
      <c r="HON1" s="67"/>
      <c r="HOO1" s="67"/>
      <c r="HOP1" s="67"/>
      <c r="HOQ1" s="67"/>
      <c r="HOR1" s="67"/>
      <c r="HOS1" s="67"/>
      <c r="HOT1" s="67"/>
      <c r="HOU1" s="67"/>
      <c r="HOV1" s="67"/>
      <c r="HOW1" s="67"/>
      <c r="HOX1" s="67"/>
      <c r="HOY1" s="67"/>
      <c r="HOZ1" s="92"/>
      <c r="HPA1" s="67"/>
      <c r="HPB1" s="67"/>
      <c r="HPC1" s="67"/>
      <c r="HPD1" s="67"/>
      <c r="HPE1" s="67"/>
      <c r="HPF1" s="67"/>
      <c r="HPG1" s="67"/>
      <c r="HPH1" s="67"/>
      <c r="HPI1" s="67"/>
      <c r="HPJ1" s="67"/>
      <c r="HPK1" s="67"/>
      <c r="HPL1" s="67"/>
      <c r="HPM1" s="67"/>
      <c r="HPN1" s="67"/>
      <c r="HPO1" s="67"/>
      <c r="HPP1" s="92"/>
      <c r="HPQ1" s="67"/>
      <c r="HPR1" s="67"/>
      <c r="HPS1" s="67"/>
      <c r="HPT1" s="67"/>
      <c r="HPU1" s="67"/>
      <c r="HPV1" s="67"/>
      <c r="HPW1" s="67"/>
      <c r="HPX1" s="67"/>
      <c r="HPY1" s="67"/>
      <c r="HPZ1" s="67"/>
      <c r="HQA1" s="67"/>
      <c r="HQB1" s="67"/>
      <c r="HQC1" s="67"/>
      <c r="HQD1" s="67"/>
      <c r="HQE1" s="67"/>
      <c r="HQF1" s="92"/>
      <c r="HQG1" s="67"/>
      <c r="HQH1" s="67"/>
      <c r="HQI1" s="67"/>
      <c r="HQJ1" s="67"/>
      <c r="HQK1" s="67"/>
      <c r="HQL1" s="67"/>
      <c r="HQM1" s="67"/>
      <c r="HQN1" s="67"/>
      <c r="HQO1" s="67"/>
      <c r="HQP1" s="67"/>
      <c r="HQQ1" s="67"/>
      <c r="HQR1" s="67"/>
      <c r="HQS1" s="67"/>
      <c r="HQT1" s="67"/>
      <c r="HQU1" s="67"/>
      <c r="HQV1" s="92"/>
      <c r="HQW1" s="67"/>
      <c r="HQX1" s="67"/>
      <c r="HQY1" s="67"/>
      <c r="HQZ1" s="67"/>
      <c r="HRA1" s="67"/>
      <c r="HRB1" s="67"/>
      <c r="HRC1" s="67"/>
      <c r="HRD1" s="67"/>
      <c r="HRE1" s="67"/>
      <c r="HRF1" s="67"/>
      <c r="HRG1" s="67"/>
      <c r="HRH1" s="67"/>
      <c r="HRI1" s="67"/>
      <c r="HRJ1" s="67"/>
      <c r="HRK1" s="67"/>
      <c r="HRL1" s="92"/>
      <c r="HRM1" s="67"/>
      <c r="HRN1" s="67"/>
      <c r="HRO1" s="67"/>
      <c r="HRP1" s="67"/>
      <c r="HRQ1" s="67"/>
      <c r="HRR1" s="67"/>
      <c r="HRS1" s="67"/>
      <c r="HRT1" s="67"/>
      <c r="HRU1" s="67"/>
      <c r="HRV1" s="67"/>
      <c r="HRW1" s="67"/>
      <c r="HRX1" s="67"/>
      <c r="HRY1" s="67"/>
      <c r="HRZ1" s="67"/>
      <c r="HSA1" s="67"/>
      <c r="HSB1" s="92"/>
      <c r="HSC1" s="67"/>
      <c r="HSD1" s="67"/>
      <c r="HSE1" s="67"/>
      <c r="HSF1" s="67"/>
      <c r="HSG1" s="67"/>
      <c r="HSH1" s="67"/>
      <c r="HSI1" s="67"/>
      <c r="HSJ1" s="67"/>
      <c r="HSK1" s="67"/>
      <c r="HSL1" s="67"/>
      <c r="HSM1" s="67"/>
      <c r="HSN1" s="67"/>
      <c r="HSO1" s="67"/>
      <c r="HSP1" s="67"/>
      <c r="HSQ1" s="67"/>
      <c r="HSR1" s="92"/>
      <c r="HSS1" s="67"/>
      <c r="HST1" s="67"/>
      <c r="HSU1" s="67"/>
      <c r="HSV1" s="67"/>
      <c r="HSW1" s="67"/>
      <c r="HSX1" s="67"/>
      <c r="HSY1" s="67"/>
      <c r="HSZ1" s="67"/>
      <c r="HTA1" s="67"/>
      <c r="HTB1" s="67"/>
      <c r="HTC1" s="67"/>
      <c r="HTD1" s="67"/>
      <c r="HTE1" s="67"/>
      <c r="HTF1" s="67"/>
      <c r="HTG1" s="67"/>
      <c r="HTH1" s="92"/>
      <c r="HTI1" s="67"/>
      <c r="HTJ1" s="67"/>
      <c r="HTK1" s="67"/>
      <c r="HTL1" s="67"/>
      <c r="HTM1" s="67"/>
      <c r="HTN1" s="67"/>
      <c r="HTO1" s="67"/>
      <c r="HTP1" s="67"/>
      <c r="HTQ1" s="67"/>
      <c r="HTR1" s="67"/>
      <c r="HTS1" s="67"/>
      <c r="HTT1" s="67"/>
      <c r="HTU1" s="67"/>
      <c r="HTV1" s="67"/>
      <c r="HTW1" s="67"/>
      <c r="HTX1" s="92"/>
      <c r="HTY1" s="67"/>
      <c r="HTZ1" s="67"/>
      <c r="HUA1" s="67"/>
      <c r="HUB1" s="67"/>
      <c r="HUC1" s="67"/>
      <c r="HUD1" s="67"/>
      <c r="HUE1" s="67"/>
      <c r="HUF1" s="67"/>
      <c r="HUG1" s="67"/>
      <c r="HUH1" s="67"/>
      <c r="HUI1" s="67"/>
      <c r="HUJ1" s="67"/>
      <c r="HUK1" s="67"/>
      <c r="HUL1" s="67"/>
      <c r="HUM1" s="67"/>
      <c r="HUN1" s="92"/>
      <c r="HUO1" s="67"/>
      <c r="HUP1" s="67"/>
      <c r="HUQ1" s="67"/>
      <c r="HUR1" s="67"/>
      <c r="HUS1" s="67"/>
      <c r="HUT1" s="67"/>
      <c r="HUU1" s="67"/>
      <c r="HUV1" s="67"/>
      <c r="HUW1" s="67"/>
      <c r="HUX1" s="67"/>
      <c r="HUY1" s="67"/>
      <c r="HUZ1" s="67"/>
      <c r="HVA1" s="67"/>
      <c r="HVB1" s="67"/>
      <c r="HVC1" s="67"/>
      <c r="HVD1" s="92"/>
      <c r="HVE1" s="67"/>
      <c r="HVF1" s="67"/>
      <c r="HVG1" s="67"/>
      <c r="HVH1" s="67"/>
      <c r="HVI1" s="67"/>
      <c r="HVJ1" s="67"/>
      <c r="HVK1" s="67"/>
      <c r="HVL1" s="67"/>
      <c r="HVM1" s="67"/>
      <c r="HVN1" s="67"/>
      <c r="HVO1" s="67"/>
      <c r="HVP1" s="67"/>
      <c r="HVQ1" s="67"/>
      <c r="HVR1" s="67"/>
      <c r="HVS1" s="67"/>
      <c r="HVT1" s="92"/>
      <c r="HVU1" s="67"/>
      <c r="HVV1" s="67"/>
      <c r="HVW1" s="67"/>
      <c r="HVX1" s="67"/>
      <c r="HVY1" s="67"/>
      <c r="HVZ1" s="67"/>
      <c r="HWA1" s="67"/>
      <c r="HWB1" s="67"/>
      <c r="HWC1" s="67"/>
      <c r="HWD1" s="67"/>
      <c r="HWE1" s="67"/>
      <c r="HWF1" s="67"/>
      <c r="HWG1" s="67"/>
      <c r="HWH1" s="67"/>
      <c r="HWI1" s="67"/>
      <c r="HWJ1" s="92"/>
      <c r="HWK1" s="67"/>
      <c r="HWL1" s="67"/>
      <c r="HWM1" s="67"/>
      <c r="HWN1" s="67"/>
      <c r="HWO1" s="67"/>
      <c r="HWP1" s="67"/>
      <c r="HWQ1" s="67"/>
      <c r="HWR1" s="67"/>
      <c r="HWS1" s="67"/>
      <c r="HWT1" s="67"/>
      <c r="HWU1" s="67"/>
      <c r="HWV1" s="67"/>
      <c r="HWW1" s="67"/>
      <c r="HWX1" s="67"/>
      <c r="HWY1" s="67"/>
      <c r="HWZ1" s="92"/>
      <c r="HXA1" s="67"/>
      <c r="HXB1" s="67"/>
      <c r="HXC1" s="67"/>
      <c r="HXD1" s="67"/>
      <c r="HXE1" s="67"/>
      <c r="HXF1" s="67"/>
      <c r="HXG1" s="67"/>
      <c r="HXH1" s="67"/>
      <c r="HXI1" s="67"/>
      <c r="HXJ1" s="67"/>
      <c r="HXK1" s="67"/>
      <c r="HXL1" s="67"/>
      <c r="HXM1" s="67"/>
      <c r="HXN1" s="67"/>
      <c r="HXO1" s="67"/>
      <c r="HXP1" s="92"/>
      <c r="HXQ1" s="67"/>
      <c r="HXR1" s="67"/>
      <c r="HXS1" s="67"/>
      <c r="HXT1" s="67"/>
      <c r="HXU1" s="67"/>
      <c r="HXV1" s="67"/>
      <c r="HXW1" s="67"/>
      <c r="HXX1" s="67"/>
      <c r="HXY1" s="67"/>
      <c r="HXZ1" s="67"/>
      <c r="HYA1" s="67"/>
      <c r="HYB1" s="67"/>
      <c r="HYC1" s="67"/>
      <c r="HYD1" s="67"/>
      <c r="HYE1" s="67"/>
      <c r="HYF1" s="92"/>
      <c r="HYG1" s="67"/>
      <c r="HYH1" s="67"/>
      <c r="HYI1" s="67"/>
      <c r="HYJ1" s="67"/>
      <c r="HYK1" s="67"/>
      <c r="HYL1" s="67"/>
      <c r="HYM1" s="67"/>
      <c r="HYN1" s="67"/>
      <c r="HYO1" s="67"/>
      <c r="HYP1" s="67"/>
      <c r="HYQ1" s="67"/>
      <c r="HYR1" s="67"/>
      <c r="HYS1" s="67"/>
      <c r="HYT1" s="67"/>
      <c r="HYU1" s="67"/>
      <c r="HYV1" s="92"/>
      <c r="HYW1" s="67"/>
      <c r="HYX1" s="67"/>
      <c r="HYY1" s="67"/>
      <c r="HYZ1" s="67"/>
      <c r="HZA1" s="67"/>
      <c r="HZB1" s="67"/>
      <c r="HZC1" s="67"/>
      <c r="HZD1" s="67"/>
      <c r="HZE1" s="67"/>
      <c r="HZF1" s="67"/>
      <c r="HZG1" s="67"/>
      <c r="HZH1" s="67"/>
      <c r="HZI1" s="67"/>
      <c r="HZJ1" s="67"/>
      <c r="HZK1" s="67"/>
      <c r="HZL1" s="92"/>
      <c r="HZM1" s="67"/>
      <c r="HZN1" s="67"/>
      <c r="HZO1" s="67"/>
      <c r="HZP1" s="67"/>
      <c r="HZQ1" s="67"/>
      <c r="HZR1" s="67"/>
      <c r="HZS1" s="67"/>
      <c r="HZT1" s="67"/>
      <c r="HZU1" s="67"/>
      <c r="HZV1" s="67"/>
      <c r="HZW1" s="67"/>
      <c r="HZX1" s="67"/>
      <c r="HZY1" s="67"/>
      <c r="HZZ1" s="67"/>
      <c r="IAA1" s="67"/>
      <c r="IAB1" s="92"/>
      <c r="IAC1" s="67"/>
      <c r="IAD1" s="67"/>
      <c r="IAE1" s="67"/>
      <c r="IAF1" s="67"/>
      <c r="IAG1" s="67"/>
      <c r="IAH1" s="67"/>
      <c r="IAI1" s="67"/>
      <c r="IAJ1" s="67"/>
      <c r="IAK1" s="67"/>
      <c r="IAL1" s="67"/>
      <c r="IAM1" s="67"/>
      <c r="IAN1" s="67"/>
      <c r="IAO1" s="67"/>
      <c r="IAP1" s="67"/>
      <c r="IAQ1" s="67"/>
      <c r="IAR1" s="92"/>
      <c r="IAS1" s="67"/>
      <c r="IAT1" s="67"/>
      <c r="IAU1" s="67"/>
      <c r="IAV1" s="67"/>
      <c r="IAW1" s="67"/>
      <c r="IAX1" s="67"/>
      <c r="IAY1" s="67"/>
      <c r="IAZ1" s="67"/>
      <c r="IBA1" s="67"/>
      <c r="IBB1" s="67"/>
      <c r="IBC1" s="67"/>
      <c r="IBD1" s="67"/>
      <c r="IBE1" s="67"/>
      <c r="IBF1" s="67"/>
      <c r="IBG1" s="67"/>
      <c r="IBH1" s="92"/>
      <c r="IBI1" s="67"/>
      <c r="IBJ1" s="67"/>
      <c r="IBK1" s="67"/>
      <c r="IBL1" s="67"/>
      <c r="IBM1" s="67"/>
      <c r="IBN1" s="67"/>
      <c r="IBO1" s="67"/>
      <c r="IBP1" s="67"/>
      <c r="IBQ1" s="67"/>
      <c r="IBR1" s="67"/>
      <c r="IBS1" s="67"/>
      <c r="IBT1" s="67"/>
      <c r="IBU1" s="67"/>
      <c r="IBV1" s="67"/>
      <c r="IBW1" s="67"/>
      <c r="IBX1" s="92"/>
      <c r="IBY1" s="67"/>
      <c r="IBZ1" s="67"/>
      <c r="ICA1" s="67"/>
      <c r="ICB1" s="67"/>
      <c r="ICC1" s="67"/>
      <c r="ICD1" s="67"/>
      <c r="ICE1" s="67"/>
      <c r="ICF1" s="67"/>
      <c r="ICG1" s="67"/>
      <c r="ICH1" s="67"/>
      <c r="ICI1" s="67"/>
      <c r="ICJ1" s="67"/>
      <c r="ICK1" s="67"/>
      <c r="ICL1" s="67"/>
      <c r="ICM1" s="67"/>
      <c r="ICN1" s="92"/>
      <c r="ICO1" s="67"/>
      <c r="ICP1" s="67"/>
      <c r="ICQ1" s="67"/>
      <c r="ICR1" s="67"/>
      <c r="ICS1" s="67"/>
      <c r="ICT1" s="67"/>
      <c r="ICU1" s="67"/>
      <c r="ICV1" s="67"/>
      <c r="ICW1" s="67"/>
      <c r="ICX1" s="67"/>
      <c r="ICY1" s="67"/>
      <c r="ICZ1" s="67"/>
      <c r="IDA1" s="67"/>
      <c r="IDB1" s="67"/>
      <c r="IDC1" s="67"/>
      <c r="IDD1" s="92"/>
      <c r="IDE1" s="67"/>
      <c r="IDF1" s="67"/>
      <c r="IDG1" s="67"/>
      <c r="IDH1" s="67"/>
      <c r="IDI1" s="67"/>
      <c r="IDJ1" s="67"/>
      <c r="IDK1" s="67"/>
      <c r="IDL1" s="67"/>
      <c r="IDM1" s="67"/>
      <c r="IDN1" s="67"/>
      <c r="IDO1" s="67"/>
      <c r="IDP1" s="67"/>
      <c r="IDQ1" s="67"/>
      <c r="IDR1" s="67"/>
      <c r="IDS1" s="67"/>
      <c r="IDT1" s="92"/>
      <c r="IDU1" s="67"/>
      <c r="IDV1" s="67"/>
      <c r="IDW1" s="67"/>
      <c r="IDX1" s="67"/>
      <c r="IDY1" s="67"/>
      <c r="IDZ1" s="67"/>
      <c r="IEA1" s="67"/>
      <c r="IEB1" s="67"/>
      <c r="IEC1" s="67"/>
      <c r="IED1" s="67"/>
      <c r="IEE1" s="67"/>
      <c r="IEF1" s="67"/>
      <c r="IEG1" s="67"/>
      <c r="IEH1" s="67"/>
      <c r="IEI1" s="67"/>
      <c r="IEJ1" s="92"/>
      <c r="IEK1" s="67"/>
      <c r="IEL1" s="67"/>
      <c r="IEM1" s="67"/>
      <c r="IEN1" s="67"/>
      <c r="IEO1" s="67"/>
      <c r="IEP1" s="67"/>
      <c r="IEQ1" s="67"/>
      <c r="IER1" s="67"/>
      <c r="IES1" s="67"/>
      <c r="IET1" s="67"/>
      <c r="IEU1" s="67"/>
      <c r="IEV1" s="67"/>
      <c r="IEW1" s="67"/>
      <c r="IEX1" s="67"/>
      <c r="IEY1" s="67"/>
      <c r="IEZ1" s="92"/>
      <c r="IFA1" s="67"/>
      <c r="IFB1" s="67"/>
      <c r="IFC1" s="67"/>
      <c r="IFD1" s="67"/>
      <c r="IFE1" s="67"/>
      <c r="IFF1" s="67"/>
      <c r="IFG1" s="67"/>
      <c r="IFH1" s="67"/>
      <c r="IFI1" s="67"/>
      <c r="IFJ1" s="67"/>
      <c r="IFK1" s="67"/>
      <c r="IFL1" s="67"/>
      <c r="IFM1" s="67"/>
      <c r="IFN1" s="67"/>
      <c r="IFO1" s="67"/>
      <c r="IFP1" s="92"/>
      <c r="IFQ1" s="67"/>
      <c r="IFR1" s="67"/>
      <c r="IFS1" s="67"/>
      <c r="IFT1" s="67"/>
      <c r="IFU1" s="67"/>
      <c r="IFV1" s="67"/>
      <c r="IFW1" s="67"/>
      <c r="IFX1" s="67"/>
      <c r="IFY1" s="67"/>
      <c r="IFZ1" s="67"/>
      <c r="IGA1" s="67"/>
      <c r="IGB1" s="67"/>
      <c r="IGC1" s="67"/>
      <c r="IGD1" s="67"/>
      <c r="IGE1" s="67"/>
      <c r="IGF1" s="92"/>
      <c r="IGG1" s="67"/>
      <c r="IGH1" s="67"/>
      <c r="IGI1" s="67"/>
      <c r="IGJ1" s="67"/>
      <c r="IGK1" s="67"/>
      <c r="IGL1" s="67"/>
      <c r="IGM1" s="67"/>
      <c r="IGN1" s="67"/>
      <c r="IGO1" s="67"/>
      <c r="IGP1" s="67"/>
      <c r="IGQ1" s="67"/>
      <c r="IGR1" s="67"/>
      <c r="IGS1" s="67"/>
      <c r="IGT1" s="67"/>
      <c r="IGU1" s="67"/>
      <c r="IGV1" s="92"/>
      <c r="IGW1" s="67"/>
      <c r="IGX1" s="67"/>
      <c r="IGY1" s="67"/>
      <c r="IGZ1" s="67"/>
      <c r="IHA1" s="67"/>
      <c r="IHB1" s="67"/>
      <c r="IHC1" s="67"/>
      <c r="IHD1" s="67"/>
      <c r="IHE1" s="67"/>
      <c r="IHF1" s="67"/>
      <c r="IHG1" s="67"/>
      <c r="IHH1" s="67"/>
      <c r="IHI1" s="67"/>
      <c r="IHJ1" s="67"/>
      <c r="IHK1" s="67"/>
      <c r="IHL1" s="92"/>
      <c r="IHM1" s="67"/>
      <c r="IHN1" s="67"/>
      <c r="IHO1" s="67"/>
      <c r="IHP1" s="67"/>
      <c r="IHQ1" s="67"/>
      <c r="IHR1" s="67"/>
      <c r="IHS1" s="67"/>
      <c r="IHT1" s="67"/>
      <c r="IHU1" s="67"/>
      <c r="IHV1" s="67"/>
      <c r="IHW1" s="67"/>
      <c r="IHX1" s="67"/>
      <c r="IHY1" s="67"/>
      <c r="IHZ1" s="67"/>
      <c r="IIA1" s="67"/>
      <c r="IIB1" s="92"/>
      <c r="IIC1" s="67"/>
      <c r="IID1" s="67"/>
      <c r="IIE1" s="67"/>
      <c r="IIF1" s="67"/>
      <c r="IIG1" s="67"/>
      <c r="IIH1" s="67"/>
      <c r="III1" s="67"/>
      <c r="IIJ1" s="67"/>
      <c r="IIK1" s="67"/>
      <c r="IIL1" s="67"/>
      <c r="IIM1" s="67"/>
      <c r="IIN1" s="67"/>
      <c r="IIO1" s="67"/>
      <c r="IIP1" s="67"/>
      <c r="IIQ1" s="67"/>
      <c r="IIR1" s="92"/>
      <c r="IIS1" s="67"/>
      <c r="IIT1" s="67"/>
      <c r="IIU1" s="67"/>
      <c r="IIV1" s="67"/>
      <c r="IIW1" s="67"/>
      <c r="IIX1" s="67"/>
      <c r="IIY1" s="67"/>
      <c r="IIZ1" s="67"/>
      <c r="IJA1" s="67"/>
      <c r="IJB1" s="67"/>
      <c r="IJC1" s="67"/>
      <c r="IJD1" s="67"/>
      <c r="IJE1" s="67"/>
      <c r="IJF1" s="67"/>
      <c r="IJG1" s="67"/>
      <c r="IJH1" s="92"/>
      <c r="IJI1" s="67"/>
      <c r="IJJ1" s="67"/>
      <c r="IJK1" s="67"/>
      <c r="IJL1" s="67"/>
      <c r="IJM1" s="67"/>
      <c r="IJN1" s="67"/>
      <c r="IJO1" s="67"/>
      <c r="IJP1" s="67"/>
      <c r="IJQ1" s="67"/>
      <c r="IJR1" s="67"/>
      <c r="IJS1" s="67"/>
      <c r="IJT1" s="67"/>
      <c r="IJU1" s="67"/>
      <c r="IJV1" s="67"/>
      <c r="IJW1" s="67"/>
      <c r="IJX1" s="92"/>
      <c r="IJY1" s="67"/>
      <c r="IJZ1" s="67"/>
      <c r="IKA1" s="67"/>
      <c r="IKB1" s="67"/>
      <c r="IKC1" s="67"/>
      <c r="IKD1" s="67"/>
      <c r="IKE1" s="67"/>
      <c r="IKF1" s="67"/>
      <c r="IKG1" s="67"/>
      <c r="IKH1" s="67"/>
      <c r="IKI1" s="67"/>
      <c r="IKJ1" s="67"/>
      <c r="IKK1" s="67"/>
      <c r="IKL1" s="67"/>
      <c r="IKM1" s="67"/>
      <c r="IKN1" s="92"/>
      <c r="IKO1" s="67"/>
      <c r="IKP1" s="67"/>
      <c r="IKQ1" s="67"/>
      <c r="IKR1" s="67"/>
      <c r="IKS1" s="67"/>
      <c r="IKT1" s="67"/>
      <c r="IKU1" s="67"/>
      <c r="IKV1" s="67"/>
      <c r="IKW1" s="67"/>
      <c r="IKX1" s="67"/>
      <c r="IKY1" s="67"/>
      <c r="IKZ1" s="67"/>
      <c r="ILA1" s="67"/>
      <c r="ILB1" s="67"/>
      <c r="ILC1" s="67"/>
      <c r="ILD1" s="92"/>
      <c r="ILE1" s="67"/>
      <c r="ILF1" s="67"/>
      <c r="ILG1" s="67"/>
      <c r="ILH1" s="67"/>
      <c r="ILI1" s="67"/>
      <c r="ILJ1" s="67"/>
      <c r="ILK1" s="67"/>
      <c r="ILL1" s="67"/>
      <c r="ILM1" s="67"/>
      <c r="ILN1" s="67"/>
      <c r="ILO1" s="67"/>
      <c r="ILP1" s="67"/>
      <c r="ILQ1" s="67"/>
      <c r="ILR1" s="67"/>
      <c r="ILS1" s="67"/>
      <c r="ILT1" s="92"/>
      <c r="ILU1" s="67"/>
      <c r="ILV1" s="67"/>
      <c r="ILW1" s="67"/>
      <c r="ILX1" s="67"/>
      <c r="ILY1" s="67"/>
      <c r="ILZ1" s="67"/>
      <c r="IMA1" s="67"/>
      <c r="IMB1" s="67"/>
      <c r="IMC1" s="67"/>
      <c r="IMD1" s="67"/>
      <c r="IME1" s="67"/>
      <c r="IMF1" s="67"/>
      <c r="IMG1" s="67"/>
      <c r="IMH1" s="67"/>
      <c r="IMI1" s="67"/>
      <c r="IMJ1" s="92"/>
      <c r="IMK1" s="67"/>
      <c r="IML1" s="67"/>
      <c r="IMM1" s="67"/>
      <c r="IMN1" s="67"/>
      <c r="IMO1" s="67"/>
      <c r="IMP1" s="67"/>
      <c r="IMQ1" s="67"/>
      <c r="IMR1" s="67"/>
      <c r="IMS1" s="67"/>
      <c r="IMT1" s="67"/>
      <c r="IMU1" s="67"/>
      <c r="IMV1" s="67"/>
      <c r="IMW1" s="67"/>
      <c r="IMX1" s="67"/>
      <c r="IMY1" s="67"/>
      <c r="IMZ1" s="92"/>
      <c r="INA1" s="67"/>
      <c r="INB1" s="67"/>
      <c r="INC1" s="67"/>
      <c r="IND1" s="67"/>
      <c r="INE1" s="67"/>
      <c r="INF1" s="67"/>
      <c r="ING1" s="67"/>
      <c r="INH1" s="67"/>
      <c r="INI1" s="67"/>
      <c r="INJ1" s="67"/>
      <c r="INK1" s="67"/>
      <c r="INL1" s="67"/>
      <c r="INM1" s="67"/>
      <c r="INN1" s="67"/>
      <c r="INO1" s="67"/>
      <c r="INP1" s="92"/>
      <c r="INQ1" s="67"/>
      <c r="INR1" s="67"/>
      <c r="INS1" s="67"/>
      <c r="INT1" s="67"/>
      <c r="INU1" s="67"/>
      <c r="INV1" s="67"/>
      <c r="INW1" s="67"/>
      <c r="INX1" s="67"/>
      <c r="INY1" s="67"/>
      <c r="INZ1" s="67"/>
      <c r="IOA1" s="67"/>
      <c r="IOB1" s="67"/>
      <c r="IOC1" s="67"/>
      <c r="IOD1" s="67"/>
      <c r="IOE1" s="67"/>
      <c r="IOF1" s="92"/>
      <c r="IOG1" s="67"/>
      <c r="IOH1" s="67"/>
      <c r="IOI1" s="67"/>
      <c r="IOJ1" s="67"/>
      <c r="IOK1" s="67"/>
      <c r="IOL1" s="67"/>
      <c r="IOM1" s="67"/>
      <c r="ION1" s="67"/>
      <c r="IOO1" s="67"/>
      <c r="IOP1" s="67"/>
      <c r="IOQ1" s="67"/>
      <c r="IOR1" s="67"/>
      <c r="IOS1" s="67"/>
      <c r="IOT1" s="67"/>
      <c r="IOU1" s="67"/>
      <c r="IOV1" s="92"/>
      <c r="IOW1" s="67"/>
      <c r="IOX1" s="67"/>
      <c r="IOY1" s="67"/>
      <c r="IOZ1" s="67"/>
      <c r="IPA1" s="67"/>
      <c r="IPB1" s="67"/>
      <c r="IPC1" s="67"/>
      <c r="IPD1" s="67"/>
      <c r="IPE1" s="67"/>
      <c r="IPF1" s="67"/>
      <c r="IPG1" s="67"/>
      <c r="IPH1" s="67"/>
      <c r="IPI1" s="67"/>
      <c r="IPJ1" s="67"/>
      <c r="IPK1" s="67"/>
      <c r="IPL1" s="92"/>
      <c r="IPM1" s="67"/>
      <c r="IPN1" s="67"/>
      <c r="IPO1" s="67"/>
      <c r="IPP1" s="67"/>
      <c r="IPQ1" s="67"/>
      <c r="IPR1" s="67"/>
      <c r="IPS1" s="67"/>
      <c r="IPT1" s="67"/>
      <c r="IPU1" s="67"/>
      <c r="IPV1" s="67"/>
      <c r="IPW1" s="67"/>
      <c r="IPX1" s="67"/>
      <c r="IPY1" s="67"/>
      <c r="IPZ1" s="67"/>
      <c r="IQA1" s="67"/>
      <c r="IQB1" s="92"/>
      <c r="IQC1" s="67"/>
      <c r="IQD1" s="67"/>
      <c r="IQE1" s="67"/>
      <c r="IQF1" s="67"/>
      <c r="IQG1" s="67"/>
      <c r="IQH1" s="67"/>
      <c r="IQI1" s="67"/>
      <c r="IQJ1" s="67"/>
      <c r="IQK1" s="67"/>
      <c r="IQL1" s="67"/>
      <c r="IQM1" s="67"/>
      <c r="IQN1" s="67"/>
      <c r="IQO1" s="67"/>
      <c r="IQP1" s="67"/>
      <c r="IQQ1" s="67"/>
      <c r="IQR1" s="92"/>
      <c r="IQS1" s="67"/>
      <c r="IQT1" s="67"/>
      <c r="IQU1" s="67"/>
      <c r="IQV1" s="67"/>
      <c r="IQW1" s="67"/>
      <c r="IQX1" s="67"/>
      <c r="IQY1" s="67"/>
      <c r="IQZ1" s="67"/>
      <c r="IRA1" s="67"/>
      <c r="IRB1" s="67"/>
      <c r="IRC1" s="67"/>
      <c r="IRD1" s="67"/>
      <c r="IRE1" s="67"/>
      <c r="IRF1" s="67"/>
      <c r="IRG1" s="67"/>
      <c r="IRH1" s="92"/>
      <c r="IRI1" s="67"/>
      <c r="IRJ1" s="67"/>
      <c r="IRK1" s="67"/>
      <c r="IRL1" s="67"/>
      <c r="IRM1" s="67"/>
      <c r="IRN1" s="67"/>
      <c r="IRO1" s="67"/>
      <c r="IRP1" s="67"/>
      <c r="IRQ1" s="67"/>
      <c r="IRR1" s="67"/>
      <c r="IRS1" s="67"/>
      <c r="IRT1" s="67"/>
      <c r="IRU1" s="67"/>
      <c r="IRV1" s="67"/>
      <c r="IRW1" s="67"/>
      <c r="IRX1" s="92"/>
      <c r="IRY1" s="67"/>
      <c r="IRZ1" s="67"/>
      <c r="ISA1" s="67"/>
      <c r="ISB1" s="67"/>
      <c r="ISC1" s="67"/>
      <c r="ISD1" s="67"/>
      <c r="ISE1" s="67"/>
      <c r="ISF1" s="67"/>
      <c r="ISG1" s="67"/>
      <c r="ISH1" s="67"/>
      <c r="ISI1" s="67"/>
      <c r="ISJ1" s="67"/>
      <c r="ISK1" s="67"/>
      <c r="ISL1" s="67"/>
      <c r="ISM1" s="67"/>
      <c r="ISN1" s="92"/>
      <c r="ISO1" s="67"/>
      <c r="ISP1" s="67"/>
      <c r="ISQ1" s="67"/>
      <c r="ISR1" s="67"/>
      <c r="ISS1" s="67"/>
      <c r="IST1" s="67"/>
      <c r="ISU1" s="67"/>
      <c r="ISV1" s="67"/>
      <c r="ISW1" s="67"/>
      <c r="ISX1" s="67"/>
      <c r="ISY1" s="67"/>
      <c r="ISZ1" s="67"/>
      <c r="ITA1" s="67"/>
      <c r="ITB1" s="67"/>
      <c r="ITC1" s="67"/>
      <c r="ITD1" s="92"/>
      <c r="ITE1" s="67"/>
      <c r="ITF1" s="67"/>
      <c r="ITG1" s="67"/>
      <c r="ITH1" s="67"/>
      <c r="ITI1" s="67"/>
      <c r="ITJ1" s="67"/>
      <c r="ITK1" s="67"/>
      <c r="ITL1" s="67"/>
      <c r="ITM1" s="67"/>
      <c r="ITN1" s="67"/>
      <c r="ITO1" s="67"/>
      <c r="ITP1" s="67"/>
      <c r="ITQ1" s="67"/>
      <c r="ITR1" s="67"/>
      <c r="ITS1" s="67"/>
      <c r="ITT1" s="92"/>
      <c r="ITU1" s="67"/>
      <c r="ITV1" s="67"/>
      <c r="ITW1" s="67"/>
      <c r="ITX1" s="67"/>
      <c r="ITY1" s="67"/>
      <c r="ITZ1" s="67"/>
      <c r="IUA1" s="67"/>
      <c r="IUB1" s="67"/>
      <c r="IUC1" s="67"/>
      <c r="IUD1" s="67"/>
      <c r="IUE1" s="67"/>
      <c r="IUF1" s="67"/>
      <c r="IUG1" s="67"/>
      <c r="IUH1" s="67"/>
      <c r="IUI1" s="67"/>
      <c r="IUJ1" s="92"/>
      <c r="IUK1" s="67"/>
      <c r="IUL1" s="67"/>
      <c r="IUM1" s="67"/>
      <c r="IUN1" s="67"/>
      <c r="IUO1" s="67"/>
      <c r="IUP1" s="67"/>
      <c r="IUQ1" s="67"/>
      <c r="IUR1" s="67"/>
      <c r="IUS1" s="67"/>
      <c r="IUT1" s="67"/>
      <c r="IUU1" s="67"/>
      <c r="IUV1" s="67"/>
      <c r="IUW1" s="67"/>
      <c r="IUX1" s="67"/>
      <c r="IUY1" s="67"/>
      <c r="IUZ1" s="92"/>
      <c r="IVA1" s="67"/>
      <c r="IVB1" s="67"/>
      <c r="IVC1" s="67"/>
      <c r="IVD1" s="67"/>
      <c r="IVE1" s="67"/>
      <c r="IVF1" s="67"/>
      <c r="IVG1" s="67"/>
      <c r="IVH1" s="67"/>
      <c r="IVI1" s="67"/>
      <c r="IVJ1" s="67"/>
      <c r="IVK1" s="67"/>
      <c r="IVL1" s="67"/>
      <c r="IVM1" s="67"/>
      <c r="IVN1" s="67"/>
      <c r="IVO1" s="67"/>
      <c r="IVP1" s="92"/>
      <c r="IVQ1" s="67"/>
      <c r="IVR1" s="67"/>
      <c r="IVS1" s="67"/>
      <c r="IVT1" s="67"/>
      <c r="IVU1" s="67"/>
      <c r="IVV1" s="67"/>
      <c r="IVW1" s="67"/>
      <c r="IVX1" s="67"/>
      <c r="IVY1" s="67"/>
      <c r="IVZ1" s="67"/>
      <c r="IWA1" s="67"/>
      <c r="IWB1" s="67"/>
      <c r="IWC1" s="67"/>
      <c r="IWD1" s="67"/>
      <c r="IWE1" s="67"/>
      <c r="IWF1" s="92"/>
      <c r="IWG1" s="67"/>
      <c r="IWH1" s="67"/>
      <c r="IWI1" s="67"/>
      <c r="IWJ1" s="67"/>
      <c r="IWK1" s="67"/>
      <c r="IWL1" s="67"/>
      <c r="IWM1" s="67"/>
      <c r="IWN1" s="67"/>
      <c r="IWO1" s="67"/>
      <c r="IWP1" s="67"/>
      <c r="IWQ1" s="67"/>
      <c r="IWR1" s="67"/>
      <c r="IWS1" s="67"/>
      <c r="IWT1" s="67"/>
      <c r="IWU1" s="67"/>
      <c r="IWV1" s="92"/>
      <c r="IWW1" s="67"/>
      <c r="IWX1" s="67"/>
      <c r="IWY1" s="67"/>
      <c r="IWZ1" s="67"/>
      <c r="IXA1" s="67"/>
      <c r="IXB1" s="67"/>
      <c r="IXC1" s="67"/>
      <c r="IXD1" s="67"/>
      <c r="IXE1" s="67"/>
      <c r="IXF1" s="67"/>
      <c r="IXG1" s="67"/>
      <c r="IXH1" s="67"/>
      <c r="IXI1" s="67"/>
      <c r="IXJ1" s="67"/>
      <c r="IXK1" s="67"/>
      <c r="IXL1" s="92"/>
      <c r="IXM1" s="67"/>
      <c r="IXN1" s="67"/>
      <c r="IXO1" s="67"/>
      <c r="IXP1" s="67"/>
      <c r="IXQ1" s="67"/>
      <c r="IXR1" s="67"/>
      <c r="IXS1" s="67"/>
      <c r="IXT1" s="67"/>
      <c r="IXU1" s="67"/>
      <c r="IXV1" s="67"/>
      <c r="IXW1" s="67"/>
      <c r="IXX1" s="67"/>
      <c r="IXY1" s="67"/>
      <c r="IXZ1" s="67"/>
      <c r="IYA1" s="67"/>
      <c r="IYB1" s="92"/>
      <c r="IYC1" s="67"/>
      <c r="IYD1" s="67"/>
      <c r="IYE1" s="67"/>
      <c r="IYF1" s="67"/>
      <c r="IYG1" s="67"/>
      <c r="IYH1" s="67"/>
      <c r="IYI1" s="67"/>
      <c r="IYJ1" s="67"/>
      <c r="IYK1" s="67"/>
      <c r="IYL1" s="67"/>
      <c r="IYM1" s="67"/>
      <c r="IYN1" s="67"/>
      <c r="IYO1" s="67"/>
      <c r="IYP1" s="67"/>
      <c r="IYQ1" s="67"/>
      <c r="IYR1" s="92"/>
      <c r="IYS1" s="67"/>
      <c r="IYT1" s="67"/>
      <c r="IYU1" s="67"/>
      <c r="IYV1" s="67"/>
      <c r="IYW1" s="67"/>
      <c r="IYX1" s="67"/>
      <c r="IYY1" s="67"/>
      <c r="IYZ1" s="67"/>
      <c r="IZA1" s="67"/>
      <c r="IZB1" s="67"/>
      <c r="IZC1" s="67"/>
      <c r="IZD1" s="67"/>
      <c r="IZE1" s="67"/>
      <c r="IZF1" s="67"/>
      <c r="IZG1" s="67"/>
      <c r="IZH1" s="92"/>
      <c r="IZI1" s="67"/>
      <c r="IZJ1" s="67"/>
      <c r="IZK1" s="67"/>
      <c r="IZL1" s="67"/>
      <c r="IZM1" s="67"/>
      <c r="IZN1" s="67"/>
      <c r="IZO1" s="67"/>
      <c r="IZP1" s="67"/>
      <c r="IZQ1" s="67"/>
      <c r="IZR1" s="67"/>
      <c r="IZS1" s="67"/>
      <c r="IZT1" s="67"/>
      <c r="IZU1" s="67"/>
      <c r="IZV1" s="67"/>
      <c r="IZW1" s="67"/>
      <c r="IZX1" s="92"/>
      <c r="IZY1" s="67"/>
      <c r="IZZ1" s="67"/>
      <c r="JAA1" s="67"/>
      <c r="JAB1" s="67"/>
      <c r="JAC1" s="67"/>
      <c r="JAD1" s="67"/>
      <c r="JAE1" s="67"/>
      <c r="JAF1" s="67"/>
      <c r="JAG1" s="67"/>
      <c r="JAH1" s="67"/>
      <c r="JAI1" s="67"/>
      <c r="JAJ1" s="67"/>
      <c r="JAK1" s="67"/>
      <c r="JAL1" s="67"/>
      <c r="JAM1" s="67"/>
      <c r="JAN1" s="92"/>
      <c r="JAO1" s="67"/>
      <c r="JAP1" s="67"/>
      <c r="JAQ1" s="67"/>
      <c r="JAR1" s="67"/>
      <c r="JAS1" s="67"/>
      <c r="JAT1" s="67"/>
      <c r="JAU1" s="67"/>
      <c r="JAV1" s="67"/>
      <c r="JAW1" s="67"/>
      <c r="JAX1" s="67"/>
      <c r="JAY1" s="67"/>
      <c r="JAZ1" s="67"/>
      <c r="JBA1" s="67"/>
      <c r="JBB1" s="67"/>
      <c r="JBC1" s="67"/>
      <c r="JBD1" s="92"/>
      <c r="JBE1" s="67"/>
      <c r="JBF1" s="67"/>
      <c r="JBG1" s="67"/>
      <c r="JBH1" s="67"/>
      <c r="JBI1" s="67"/>
      <c r="JBJ1" s="67"/>
      <c r="JBK1" s="67"/>
      <c r="JBL1" s="67"/>
      <c r="JBM1" s="67"/>
      <c r="JBN1" s="67"/>
      <c r="JBO1" s="67"/>
      <c r="JBP1" s="67"/>
      <c r="JBQ1" s="67"/>
      <c r="JBR1" s="67"/>
      <c r="JBS1" s="67"/>
      <c r="JBT1" s="92"/>
      <c r="JBU1" s="67"/>
      <c r="JBV1" s="67"/>
      <c r="JBW1" s="67"/>
      <c r="JBX1" s="67"/>
      <c r="JBY1" s="67"/>
      <c r="JBZ1" s="67"/>
      <c r="JCA1" s="67"/>
      <c r="JCB1" s="67"/>
      <c r="JCC1" s="67"/>
      <c r="JCD1" s="67"/>
      <c r="JCE1" s="67"/>
      <c r="JCF1" s="67"/>
      <c r="JCG1" s="67"/>
      <c r="JCH1" s="67"/>
      <c r="JCI1" s="67"/>
      <c r="JCJ1" s="92"/>
      <c r="JCK1" s="67"/>
      <c r="JCL1" s="67"/>
      <c r="JCM1" s="67"/>
      <c r="JCN1" s="67"/>
      <c r="JCO1" s="67"/>
      <c r="JCP1" s="67"/>
      <c r="JCQ1" s="67"/>
      <c r="JCR1" s="67"/>
      <c r="JCS1" s="67"/>
      <c r="JCT1" s="67"/>
      <c r="JCU1" s="67"/>
      <c r="JCV1" s="67"/>
      <c r="JCW1" s="67"/>
      <c r="JCX1" s="67"/>
      <c r="JCY1" s="67"/>
      <c r="JCZ1" s="92"/>
      <c r="JDA1" s="67"/>
      <c r="JDB1" s="67"/>
      <c r="JDC1" s="67"/>
      <c r="JDD1" s="67"/>
      <c r="JDE1" s="67"/>
      <c r="JDF1" s="67"/>
      <c r="JDG1" s="67"/>
      <c r="JDH1" s="67"/>
      <c r="JDI1" s="67"/>
      <c r="JDJ1" s="67"/>
      <c r="JDK1" s="67"/>
      <c r="JDL1" s="67"/>
      <c r="JDM1" s="67"/>
      <c r="JDN1" s="67"/>
      <c r="JDO1" s="67"/>
      <c r="JDP1" s="92"/>
      <c r="JDQ1" s="67"/>
      <c r="JDR1" s="67"/>
      <c r="JDS1" s="67"/>
      <c r="JDT1" s="67"/>
      <c r="JDU1" s="67"/>
      <c r="JDV1" s="67"/>
      <c r="JDW1" s="67"/>
      <c r="JDX1" s="67"/>
      <c r="JDY1" s="67"/>
      <c r="JDZ1" s="67"/>
      <c r="JEA1" s="67"/>
      <c r="JEB1" s="67"/>
      <c r="JEC1" s="67"/>
      <c r="JED1" s="67"/>
      <c r="JEE1" s="67"/>
      <c r="JEF1" s="92"/>
      <c r="JEG1" s="67"/>
      <c r="JEH1" s="67"/>
      <c r="JEI1" s="67"/>
      <c r="JEJ1" s="67"/>
      <c r="JEK1" s="67"/>
      <c r="JEL1" s="67"/>
      <c r="JEM1" s="67"/>
      <c r="JEN1" s="67"/>
      <c r="JEO1" s="67"/>
      <c r="JEP1" s="67"/>
      <c r="JEQ1" s="67"/>
      <c r="JER1" s="67"/>
      <c r="JES1" s="67"/>
      <c r="JET1" s="67"/>
      <c r="JEU1" s="67"/>
      <c r="JEV1" s="92"/>
      <c r="JEW1" s="67"/>
      <c r="JEX1" s="67"/>
      <c r="JEY1" s="67"/>
      <c r="JEZ1" s="67"/>
      <c r="JFA1" s="67"/>
      <c r="JFB1" s="67"/>
      <c r="JFC1" s="67"/>
      <c r="JFD1" s="67"/>
      <c r="JFE1" s="67"/>
      <c r="JFF1" s="67"/>
      <c r="JFG1" s="67"/>
      <c r="JFH1" s="67"/>
      <c r="JFI1" s="67"/>
      <c r="JFJ1" s="67"/>
      <c r="JFK1" s="67"/>
      <c r="JFL1" s="92"/>
      <c r="JFM1" s="67"/>
      <c r="JFN1" s="67"/>
      <c r="JFO1" s="67"/>
      <c r="JFP1" s="67"/>
      <c r="JFQ1" s="67"/>
      <c r="JFR1" s="67"/>
      <c r="JFS1" s="67"/>
      <c r="JFT1" s="67"/>
      <c r="JFU1" s="67"/>
      <c r="JFV1" s="67"/>
      <c r="JFW1" s="67"/>
      <c r="JFX1" s="67"/>
      <c r="JFY1" s="67"/>
      <c r="JFZ1" s="67"/>
      <c r="JGA1" s="67"/>
      <c r="JGB1" s="92"/>
      <c r="JGC1" s="67"/>
      <c r="JGD1" s="67"/>
      <c r="JGE1" s="67"/>
      <c r="JGF1" s="67"/>
      <c r="JGG1" s="67"/>
      <c r="JGH1" s="67"/>
      <c r="JGI1" s="67"/>
      <c r="JGJ1" s="67"/>
      <c r="JGK1" s="67"/>
      <c r="JGL1" s="67"/>
      <c r="JGM1" s="67"/>
      <c r="JGN1" s="67"/>
      <c r="JGO1" s="67"/>
      <c r="JGP1" s="67"/>
      <c r="JGQ1" s="67"/>
      <c r="JGR1" s="92"/>
      <c r="JGS1" s="67"/>
      <c r="JGT1" s="67"/>
      <c r="JGU1" s="67"/>
      <c r="JGV1" s="67"/>
      <c r="JGW1" s="67"/>
      <c r="JGX1" s="67"/>
      <c r="JGY1" s="67"/>
      <c r="JGZ1" s="67"/>
      <c r="JHA1" s="67"/>
      <c r="JHB1" s="67"/>
      <c r="JHC1" s="67"/>
      <c r="JHD1" s="67"/>
      <c r="JHE1" s="67"/>
      <c r="JHF1" s="67"/>
      <c r="JHG1" s="67"/>
      <c r="JHH1" s="92"/>
      <c r="JHI1" s="67"/>
      <c r="JHJ1" s="67"/>
      <c r="JHK1" s="67"/>
      <c r="JHL1" s="67"/>
      <c r="JHM1" s="67"/>
      <c r="JHN1" s="67"/>
      <c r="JHO1" s="67"/>
      <c r="JHP1" s="67"/>
      <c r="JHQ1" s="67"/>
      <c r="JHR1" s="67"/>
      <c r="JHS1" s="67"/>
      <c r="JHT1" s="67"/>
      <c r="JHU1" s="67"/>
      <c r="JHV1" s="67"/>
      <c r="JHW1" s="67"/>
      <c r="JHX1" s="92"/>
      <c r="JHY1" s="67"/>
      <c r="JHZ1" s="67"/>
      <c r="JIA1" s="67"/>
      <c r="JIB1" s="67"/>
      <c r="JIC1" s="67"/>
      <c r="JID1" s="67"/>
      <c r="JIE1" s="67"/>
      <c r="JIF1" s="67"/>
      <c r="JIG1" s="67"/>
      <c r="JIH1" s="67"/>
      <c r="JII1" s="67"/>
      <c r="JIJ1" s="67"/>
      <c r="JIK1" s="67"/>
      <c r="JIL1" s="67"/>
      <c r="JIM1" s="67"/>
      <c r="JIN1" s="92"/>
      <c r="JIO1" s="67"/>
      <c r="JIP1" s="67"/>
      <c r="JIQ1" s="67"/>
      <c r="JIR1" s="67"/>
      <c r="JIS1" s="67"/>
      <c r="JIT1" s="67"/>
      <c r="JIU1" s="67"/>
      <c r="JIV1" s="67"/>
      <c r="JIW1" s="67"/>
      <c r="JIX1" s="67"/>
      <c r="JIY1" s="67"/>
      <c r="JIZ1" s="67"/>
      <c r="JJA1" s="67"/>
      <c r="JJB1" s="67"/>
      <c r="JJC1" s="67"/>
      <c r="JJD1" s="92"/>
      <c r="JJE1" s="67"/>
      <c r="JJF1" s="67"/>
      <c r="JJG1" s="67"/>
      <c r="JJH1" s="67"/>
      <c r="JJI1" s="67"/>
      <c r="JJJ1" s="67"/>
      <c r="JJK1" s="67"/>
      <c r="JJL1" s="67"/>
      <c r="JJM1" s="67"/>
      <c r="JJN1" s="67"/>
      <c r="JJO1" s="67"/>
      <c r="JJP1" s="67"/>
      <c r="JJQ1" s="67"/>
      <c r="JJR1" s="67"/>
      <c r="JJS1" s="67"/>
      <c r="JJT1" s="92"/>
      <c r="JJU1" s="67"/>
      <c r="JJV1" s="67"/>
      <c r="JJW1" s="67"/>
      <c r="JJX1" s="67"/>
      <c r="JJY1" s="67"/>
      <c r="JJZ1" s="67"/>
      <c r="JKA1" s="67"/>
      <c r="JKB1" s="67"/>
      <c r="JKC1" s="67"/>
      <c r="JKD1" s="67"/>
      <c r="JKE1" s="67"/>
      <c r="JKF1" s="67"/>
      <c r="JKG1" s="67"/>
      <c r="JKH1" s="67"/>
      <c r="JKI1" s="67"/>
      <c r="JKJ1" s="92"/>
      <c r="JKK1" s="67"/>
      <c r="JKL1" s="67"/>
      <c r="JKM1" s="67"/>
      <c r="JKN1" s="67"/>
      <c r="JKO1" s="67"/>
      <c r="JKP1" s="67"/>
      <c r="JKQ1" s="67"/>
      <c r="JKR1" s="67"/>
      <c r="JKS1" s="67"/>
      <c r="JKT1" s="67"/>
      <c r="JKU1" s="67"/>
      <c r="JKV1" s="67"/>
      <c r="JKW1" s="67"/>
      <c r="JKX1" s="67"/>
      <c r="JKY1" s="67"/>
      <c r="JKZ1" s="92"/>
      <c r="JLA1" s="67"/>
      <c r="JLB1" s="67"/>
      <c r="JLC1" s="67"/>
      <c r="JLD1" s="67"/>
      <c r="JLE1" s="67"/>
      <c r="JLF1" s="67"/>
      <c r="JLG1" s="67"/>
      <c r="JLH1" s="67"/>
      <c r="JLI1" s="67"/>
      <c r="JLJ1" s="67"/>
      <c r="JLK1" s="67"/>
      <c r="JLL1" s="67"/>
      <c r="JLM1" s="67"/>
      <c r="JLN1" s="67"/>
      <c r="JLO1" s="67"/>
      <c r="JLP1" s="92"/>
      <c r="JLQ1" s="67"/>
      <c r="JLR1" s="67"/>
      <c r="JLS1" s="67"/>
      <c r="JLT1" s="67"/>
      <c r="JLU1" s="67"/>
      <c r="JLV1" s="67"/>
      <c r="JLW1" s="67"/>
      <c r="JLX1" s="67"/>
      <c r="JLY1" s="67"/>
      <c r="JLZ1" s="67"/>
      <c r="JMA1" s="67"/>
      <c r="JMB1" s="67"/>
      <c r="JMC1" s="67"/>
      <c r="JMD1" s="67"/>
      <c r="JME1" s="67"/>
      <c r="JMF1" s="92"/>
      <c r="JMG1" s="67"/>
      <c r="JMH1" s="67"/>
      <c r="JMI1" s="67"/>
      <c r="JMJ1" s="67"/>
      <c r="JMK1" s="67"/>
      <c r="JML1" s="67"/>
      <c r="JMM1" s="67"/>
      <c r="JMN1" s="67"/>
      <c r="JMO1" s="67"/>
      <c r="JMP1" s="67"/>
      <c r="JMQ1" s="67"/>
      <c r="JMR1" s="67"/>
      <c r="JMS1" s="67"/>
      <c r="JMT1" s="67"/>
      <c r="JMU1" s="67"/>
      <c r="JMV1" s="92"/>
      <c r="JMW1" s="67"/>
      <c r="JMX1" s="67"/>
      <c r="JMY1" s="67"/>
      <c r="JMZ1" s="67"/>
      <c r="JNA1" s="67"/>
      <c r="JNB1" s="67"/>
      <c r="JNC1" s="67"/>
      <c r="JND1" s="67"/>
      <c r="JNE1" s="67"/>
      <c r="JNF1" s="67"/>
      <c r="JNG1" s="67"/>
      <c r="JNH1" s="67"/>
      <c r="JNI1" s="67"/>
      <c r="JNJ1" s="67"/>
      <c r="JNK1" s="67"/>
      <c r="JNL1" s="92"/>
      <c r="JNM1" s="67"/>
      <c r="JNN1" s="67"/>
      <c r="JNO1" s="67"/>
      <c r="JNP1" s="67"/>
      <c r="JNQ1" s="67"/>
      <c r="JNR1" s="67"/>
      <c r="JNS1" s="67"/>
      <c r="JNT1" s="67"/>
      <c r="JNU1" s="67"/>
      <c r="JNV1" s="67"/>
      <c r="JNW1" s="67"/>
      <c r="JNX1" s="67"/>
      <c r="JNY1" s="67"/>
      <c r="JNZ1" s="67"/>
      <c r="JOA1" s="67"/>
      <c r="JOB1" s="92"/>
      <c r="JOC1" s="67"/>
      <c r="JOD1" s="67"/>
      <c r="JOE1" s="67"/>
      <c r="JOF1" s="67"/>
      <c r="JOG1" s="67"/>
      <c r="JOH1" s="67"/>
      <c r="JOI1" s="67"/>
      <c r="JOJ1" s="67"/>
      <c r="JOK1" s="67"/>
      <c r="JOL1" s="67"/>
      <c r="JOM1" s="67"/>
      <c r="JON1" s="67"/>
      <c r="JOO1" s="67"/>
      <c r="JOP1" s="67"/>
      <c r="JOQ1" s="67"/>
      <c r="JOR1" s="92"/>
      <c r="JOS1" s="67"/>
      <c r="JOT1" s="67"/>
      <c r="JOU1" s="67"/>
      <c r="JOV1" s="67"/>
      <c r="JOW1" s="67"/>
      <c r="JOX1" s="67"/>
      <c r="JOY1" s="67"/>
      <c r="JOZ1" s="67"/>
      <c r="JPA1" s="67"/>
      <c r="JPB1" s="67"/>
      <c r="JPC1" s="67"/>
      <c r="JPD1" s="67"/>
      <c r="JPE1" s="67"/>
      <c r="JPF1" s="67"/>
      <c r="JPG1" s="67"/>
      <c r="JPH1" s="92"/>
      <c r="JPI1" s="67"/>
      <c r="JPJ1" s="67"/>
      <c r="JPK1" s="67"/>
      <c r="JPL1" s="67"/>
      <c r="JPM1" s="67"/>
      <c r="JPN1" s="67"/>
      <c r="JPO1" s="67"/>
      <c r="JPP1" s="67"/>
      <c r="JPQ1" s="67"/>
      <c r="JPR1" s="67"/>
      <c r="JPS1" s="67"/>
      <c r="JPT1" s="67"/>
      <c r="JPU1" s="67"/>
      <c r="JPV1" s="67"/>
      <c r="JPW1" s="67"/>
      <c r="JPX1" s="92"/>
      <c r="JPY1" s="67"/>
      <c r="JPZ1" s="67"/>
      <c r="JQA1" s="67"/>
      <c r="JQB1" s="67"/>
      <c r="JQC1" s="67"/>
      <c r="JQD1" s="67"/>
      <c r="JQE1" s="67"/>
      <c r="JQF1" s="67"/>
      <c r="JQG1" s="67"/>
      <c r="JQH1" s="67"/>
      <c r="JQI1" s="67"/>
      <c r="JQJ1" s="67"/>
      <c r="JQK1" s="67"/>
      <c r="JQL1" s="67"/>
      <c r="JQM1" s="67"/>
      <c r="JQN1" s="92"/>
      <c r="JQO1" s="67"/>
      <c r="JQP1" s="67"/>
      <c r="JQQ1" s="67"/>
      <c r="JQR1" s="67"/>
      <c r="JQS1" s="67"/>
      <c r="JQT1" s="67"/>
      <c r="JQU1" s="67"/>
      <c r="JQV1" s="67"/>
      <c r="JQW1" s="67"/>
      <c r="JQX1" s="67"/>
      <c r="JQY1" s="67"/>
      <c r="JQZ1" s="67"/>
      <c r="JRA1" s="67"/>
      <c r="JRB1" s="67"/>
      <c r="JRC1" s="67"/>
      <c r="JRD1" s="92"/>
      <c r="JRE1" s="67"/>
      <c r="JRF1" s="67"/>
      <c r="JRG1" s="67"/>
      <c r="JRH1" s="67"/>
      <c r="JRI1" s="67"/>
      <c r="JRJ1" s="67"/>
      <c r="JRK1" s="67"/>
      <c r="JRL1" s="67"/>
      <c r="JRM1" s="67"/>
      <c r="JRN1" s="67"/>
      <c r="JRO1" s="67"/>
      <c r="JRP1" s="67"/>
      <c r="JRQ1" s="67"/>
      <c r="JRR1" s="67"/>
      <c r="JRS1" s="67"/>
      <c r="JRT1" s="92"/>
      <c r="JRU1" s="67"/>
      <c r="JRV1" s="67"/>
      <c r="JRW1" s="67"/>
      <c r="JRX1" s="67"/>
      <c r="JRY1" s="67"/>
      <c r="JRZ1" s="67"/>
      <c r="JSA1" s="67"/>
      <c r="JSB1" s="67"/>
      <c r="JSC1" s="67"/>
      <c r="JSD1" s="67"/>
      <c r="JSE1" s="67"/>
      <c r="JSF1" s="67"/>
      <c r="JSG1" s="67"/>
      <c r="JSH1" s="67"/>
      <c r="JSI1" s="67"/>
      <c r="JSJ1" s="92"/>
      <c r="JSK1" s="67"/>
      <c r="JSL1" s="67"/>
      <c r="JSM1" s="67"/>
      <c r="JSN1" s="67"/>
      <c r="JSO1" s="67"/>
      <c r="JSP1" s="67"/>
      <c r="JSQ1" s="67"/>
      <c r="JSR1" s="67"/>
      <c r="JSS1" s="67"/>
      <c r="JST1" s="67"/>
      <c r="JSU1" s="67"/>
      <c r="JSV1" s="67"/>
      <c r="JSW1" s="67"/>
      <c r="JSX1" s="67"/>
      <c r="JSY1" s="67"/>
      <c r="JSZ1" s="92"/>
      <c r="JTA1" s="67"/>
      <c r="JTB1" s="67"/>
      <c r="JTC1" s="67"/>
      <c r="JTD1" s="67"/>
      <c r="JTE1" s="67"/>
      <c r="JTF1" s="67"/>
      <c r="JTG1" s="67"/>
      <c r="JTH1" s="67"/>
      <c r="JTI1" s="67"/>
      <c r="JTJ1" s="67"/>
      <c r="JTK1" s="67"/>
      <c r="JTL1" s="67"/>
      <c r="JTM1" s="67"/>
      <c r="JTN1" s="67"/>
      <c r="JTO1" s="67"/>
      <c r="JTP1" s="92"/>
      <c r="JTQ1" s="67"/>
      <c r="JTR1" s="67"/>
      <c r="JTS1" s="67"/>
      <c r="JTT1" s="67"/>
      <c r="JTU1" s="67"/>
      <c r="JTV1" s="67"/>
      <c r="JTW1" s="67"/>
      <c r="JTX1" s="67"/>
      <c r="JTY1" s="67"/>
      <c r="JTZ1" s="67"/>
      <c r="JUA1" s="67"/>
      <c r="JUB1" s="67"/>
      <c r="JUC1" s="67"/>
      <c r="JUD1" s="67"/>
      <c r="JUE1" s="67"/>
      <c r="JUF1" s="92"/>
      <c r="JUG1" s="67"/>
      <c r="JUH1" s="67"/>
      <c r="JUI1" s="67"/>
      <c r="JUJ1" s="67"/>
      <c r="JUK1" s="67"/>
      <c r="JUL1" s="67"/>
      <c r="JUM1" s="67"/>
      <c r="JUN1" s="67"/>
      <c r="JUO1" s="67"/>
      <c r="JUP1" s="67"/>
      <c r="JUQ1" s="67"/>
      <c r="JUR1" s="67"/>
      <c r="JUS1" s="67"/>
      <c r="JUT1" s="67"/>
      <c r="JUU1" s="67"/>
      <c r="JUV1" s="92"/>
      <c r="JUW1" s="67"/>
      <c r="JUX1" s="67"/>
      <c r="JUY1" s="67"/>
      <c r="JUZ1" s="67"/>
      <c r="JVA1" s="67"/>
      <c r="JVB1" s="67"/>
      <c r="JVC1" s="67"/>
      <c r="JVD1" s="67"/>
      <c r="JVE1" s="67"/>
      <c r="JVF1" s="67"/>
      <c r="JVG1" s="67"/>
      <c r="JVH1" s="67"/>
      <c r="JVI1" s="67"/>
      <c r="JVJ1" s="67"/>
      <c r="JVK1" s="67"/>
      <c r="JVL1" s="92"/>
      <c r="JVM1" s="67"/>
      <c r="JVN1" s="67"/>
      <c r="JVO1" s="67"/>
      <c r="JVP1" s="67"/>
      <c r="JVQ1" s="67"/>
      <c r="JVR1" s="67"/>
      <c r="JVS1" s="67"/>
      <c r="JVT1" s="67"/>
      <c r="JVU1" s="67"/>
      <c r="JVV1" s="67"/>
      <c r="JVW1" s="67"/>
      <c r="JVX1" s="67"/>
      <c r="JVY1" s="67"/>
      <c r="JVZ1" s="67"/>
      <c r="JWA1" s="67"/>
      <c r="JWB1" s="92"/>
      <c r="JWC1" s="67"/>
      <c r="JWD1" s="67"/>
      <c r="JWE1" s="67"/>
      <c r="JWF1" s="67"/>
      <c r="JWG1" s="67"/>
      <c r="JWH1" s="67"/>
      <c r="JWI1" s="67"/>
      <c r="JWJ1" s="67"/>
      <c r="JWK1" s="67"/>
      <c r="JWL1" s="67"/>
      <c r="JWM1" s="67"/>
      <c r="JWN1" s="67"/>
      <c r="JWO1" s="67"/>
      <c r="JWP1" s="67"/>
      <c r="JWQ1" s="67"/>
      <c r="JWR1" s="92"/>
      <c r="JWS1" s="67"/>
      <c r="JWT1" s="67"/>
      <c r="JWU1" s="67"/>
      <c r="JWV1" s="67"/>
      <c r="JWW1" s="67"/>
      <c r="JWX1" s="67"/>
      <c r="JWY1" s="67"/>
      <c r="JWZ1" s="67"/>
      <c r="JXA1" s="67"/>
      <c r="JXB1" s="67"/>
      <c r="JXC1" s="67"/>
      <c r="JXD1" s="67"/>
      <c r="JXE1" s="67"/>
      <c r="JXF1" s="67"/>
      <c r="JXG1" s="67"/>
      <c r="JXH1" s="92"/>
      <c r="JXI1" s="67"/>
      <c r="JXJ1" s="67"/>
      <c r="JXK1" s="67"/>
      <c r="JXL1" s="67"/>
      <c r="JXM1" s="67"/>
      <c r="JXN1" s="67"/>
      <c r="JXO1" s="67"/>
      <c r="JXP1" s="67"/>
      <c r="JXQ1" s="67"/>
      <c r="JXR1" s="67"/>
      <c r="JXS1" s="67"/>
      <c r="JXT1" s="67"/>
      <c r="JXU1" s="67"/>
      <c r="JXV1" s="67"/>
      <c r="JXW1" s="67"/>
      <c r="JXX1" s="92"/>
      <c r="JXY1" s="67"/>
      <c r="JXZ1" s="67"/>
      <c r="JYA1" s="67"/>
      <c r="JYB1" s="67"/>
      <c r="JYC1" s="67"/>
      <c r="JYD1" s="67"/>
      <c r="JYE1" s="67"/>
      <c r="JYF1" s="67"/>
      <c r="JYG1" s="67"/>
      <c r="JYH1" s="67"/>
      <c r="JYI1" s="67"/>
      <c r="JYJ1" s="67"/>
      <c r="JYK1" s="67"/>
      <c r="JYL1" s="67"/>
      <c r="JYM1" s="67"/>
      <c r="JYN1" s="92"/>
      <c r="JYO1" s="67"/>
      <c r="JYP1" s="67"/>
      <c r="JYQ1" s="67"/>
      <c r="JYR1" s="67"/>
      <c r="JYS1" s="67"/>
      <c r="JYT1" s="67"/>
      <c r="JYU1" s="67"/>
      <c r="JYV1" s="67"/>
      <c r="JYW1" s="67"/>
      <c r="JYX1" s="67"/>
      <c r="JYY1" s="67"/>
      <c r="JYZ1" s="67"/>
      <c r="JZA1" s="67"/>
      <c r="JZB1" s="67"/>
      <c r="JZC1" s="67"/>
      <c r="JZD1" s="92"/>
      <c r="JZE1" s="67"/>
      <c r="JZF1" s="67"/>
      <c r="JZG1" s="67"/>
      <c r="JZH1" s="67"/>
      <c r="JZI1" s="67"/>
      <c r="JZJ1" s="67"/>
      <c r="JZK1" s="67"/>
      <c r="JZL1" s="67"/>
      <c r="JZM1" s="67"/>
      <c r="JZN1" s="67"/>
      <c r="JZO1" s="67"/>
      <c r="JZP1" s="67"/>
      <c r="JZQ1" s="67"/>
      <c r="JZR1" s="67"/>
      <c r="JZS1" s="67"/>
      <c r="JZT1" s="92"/>
      <c r="JZU1" s="67"/>
      <c r="JZV1" s="67"/>
      <c r="JZW1" s="67"/>
      <c r="JZX1" s="67"/>
      <c r="JZY1" s="67"/>
      <c r="JZZ1" s="67"/>
      <c r="KAA1" s="67"/>
      <c r="KAB1" s="67"/>
      <c r="KAC1" s="67"/>
      <c r="KAD1" s="67"/>
      <c r="KAE1" s="67"/>
      <c r="KAF1" s="67"/>
      <c r="KAG1" s="67"/>
      <c r="KAH1" s="67"/>
      <c r="KAI1" s="67"/>
      <c r="KAJ1" s="92"/>
      <c r="KAK1" s="67"/>
      <c r="KAL1" s="67"/>
      <c r="KAM1" s="67"/>
      <c r="KAN1" s="67"/>
      <c r="KAO1" s="67"/>
      <c r="KAP1" s="67"/>
      <c r="KAQ1" s="67"/>
      <c r="KAR1" s="67"/>
      <c r="KAS1" s="67"/>
      <c r="KAT1" s="67"/>
      <c r="KAU1" s="67"/>
      <c r="KAV1" s="67"/>
      <c r="KAW1" s="67"/>
      <c r="KAX1" s="67"/>
      <c r="KAY1" s="67"/>
      <c r="KAZ1" s="92"/>
      <c r="KBA1" s="67"/>
      <c r="KBB1" s="67"/>
      <c r="KBC1" s="67"/>
      <c r="KBD1" s="67"/>
      <c r="KBE1" s="67"/>
      <c r="KBF1" s="67"/>
      <c r="KBG1" s="67"/>
      <c r="KBH1" s="67"/>
      <c r="KBI1" s="67"/>
      <c r="KBJ1" s="67"/>
      <c r="KBK1" s="67"/>
      <c r="KBL1" s="67"/>
      <c r="KBM1" s="67"/>
      <c r="KBN1" s="67"/>
      <c r="KBO1" s="67"/>
      <c r="KBP1" s="92"/>
      <c r="KBQ1" s="67"/>
      <c r="KBR1" s="67"/>
      <c r="KBS1" s="67"/>
      <c r="KBT1" s="67"/>
      <c r="KBU1" s="67"/>
      <c r="KBV1" s="67"/>
      <c r="KBW1" s="67"/>
      <c r="KBX1" s="67"/>
      <c r="KBY1" s="67"/>
      <c r="KBZ1" s="67"/>
      <c r="KCA1" s="67"/>
      <c r="KCB1" s="67"/>
      <c r="KCC1" s="67"/>
      <c r="KCD1" s="67"/>
      <c r="KCE1" s="67"/>
      <c r="KCF1" s="92"/>
      <c r="KCG1" s="67"/>
      <c r="KCH1" s="67"/>
      <c r="KCI1" s="67"/>
      <c r="KCJ1" s="67"/>
      <c r="KCK1" s="67"/>
      <c r="KCL1" s="67"/>
      <c r="KCM1" s="67"/>
      <c r="KCN1" s="67"/>
      <c r="KCO1" s="67"/>
      <c r="KCP1" s="67"/>
      <c r="KCQ1" s="67"/>
      <c r="KCR1" s="67"/>
      <c r="KCS1" s="67"/>
      <c r="KCT1" s="67"/>
      <c r="KCU1" s="67"/>
      <c r="KCV1" s="92"/>
      <c r="KCW1" s="67"/>
      <c r="KCX1" s="67"/>
      <c r="KCY1" s="67"/>
      <c r="KCZ1" s="67"/>
      <c r="KDA1" s="67"/>
      <c r="KDB1" s="67"/>
      <c r="KDC1" s="67"/>
      <c r="KDD1" s="67"/>
      <c r="KDE1" s="67"/>
      <c r="KDF1" s="67"/>
      <c r="KDG1" s="67"/>
      <c r="KDH1" s="67"/>
      <c r="KDI1" s="67"/>
      <c r="KDJ1" s="67"/>
      <c r="KDK1" s="67"/>
      <c r="KDL1" s="92"/>
      <c r="KDM1" s="67"/>
      <c r="KDN1" s="67"/>
      <c r="KDO1" s="67"/>
      <c r="KDP1" s="67"/>
      <c r="KDQ1" s="67"/>
      <c r="KDR1" s="67"/>
      <c r="KDS1" s="67"/>
      <c r="KDT1" s="67"/>
      <c r="KDU1" s="67"/>
      <c r="KDV1" s="67"/>
      <c r="KDW1" s="67"/>
      <c r="KDX1" s="67"/>
      <c r="KDY1" s="67"/>
      <c r="KDZ1" s="67"/>
      <c r="KEA1" s="67"/>
      <c r="KEB1" s="92"/>
      <c r="KEC1" s="67"/>
      <c r="KED1" s="67"/>
      <c r="KEE1" s="67"/>
      <c r="KEF1" s="67"/>
      <c r="KEG1" s="67"/>
      <c r="KEH1" s="67"/>
      <c r="KEI1" s="67"/>
      <c r="KEJ1" s="67"/>
      <c r="KEK1" s="67"/>
      <c r="KEL1" s="67"/>
      <c r="KEM1" s="67"/>
      <c r="KEN1" s="67"/>
      <c r="KEO1" s="67"/>
      <c r="KEP1" s="67"/>
      <c r="KEQ1" s="67"/>
      <c r="KER1" s="92"/>
      <c r="KES1" s="67"/>
      <c r="KET1" s="67"/>
      <c r="KEU1" s="67"/>
      <c r="KEV1" s="67"/>
      <c r="KEW1" s="67"/>
      <c r="KEX1" s="67"/>
      <c r="KEY1" s="67"/>
      <c r="KEZ1" s="67"/>
      <c r="KFA1" s="67"/>
      <c r="KFB1" s="67"/>
      <c r="KFC1" s="67"/>
      <c r="KFD1" s="67"/>
      <c r="KFE1" s="67"/>
      <c r="KFF1" s="67"/>
      <c r="KFG1" s="67"/>
      <c r="KFH1" s="92"/>
      <c r="KFI1" s="67"/>
      <c r="KFJ1" s="67"/>
      <c r="KFK1" s="67"/>
      <c r="KFL1" s="67"/>
      <c r="KFM1" s="67"/>
      <c r="KFN1" s="67"/>
      <c r="KFO1" s="67"/>
      <c r="KFP1" s="67"/>
      <c r="KFQ1" s="67"/>
      <c r="KFR1" s="67"/>
      <c r="KFS1" s="67"/>
      <c r="KFT1" s="67"/>
      <c r="KFU1" s="67"/>
      <c r="KFV1" s="67"/>
      <c r="KFW1" s="67"/>
      <c r="KFX1" s="92"/>
      <c r="KFY1" s="67"/>
      <c r="KFZ1" s="67"/>
      <c r="KGA1" s="67"/>
      <c r="KGB1" s="67"/>
      <c r="KGC1" s="67"/>
      <c r="KGD1" s="67"/>
      <c r="KGE1" s="67"/>
      <c r="KGF1" s="67"/>
      <c r="KGG1" s="67"/>
      <c r="KGH1" s="67"/>
      <c r="KGI1" s="67"/>
      <c r="KGJ1" s="67"/>
      <c r="KGK1" s="67"/>
      <c r="KGL1" s="67"/>
      <c r="KGM1" s="67"/>
      <c r="KGN1" s="92"/>
      <c r="KGO1" s="67"/>
      <c r="KGP1" s="67"/>
      <c r="KGQ1" s="67"/>
      <c r="KGR1" s="67"/>
      <c r="KGS1" s="67"/>
      <c r="KGT1" s="67"/>
      <c r="KGU1" s="67"/>
      <c r="KGV1" s="67"/>
      <c r="KGW1" s="67"/>
      <c r="KGX1" s="67"/>
      <c r="KGY1" s="67"/>
      <c r="KGZ1" s="67"/>
      <c r="KHA1" s="67"/>
      <c r="KHB1" s="67"/>
      <c r="KHC1" s="67"/>
      <c r="KHD1" s="92"/>
      <c r="KHE1" s="67"/>
      <c r="KHF1" s="67"/>
      <c r="KHG1" s="67"/>
      <c r="KHH1" s="67"/>
      <c r="KHI1" s="67"/>
      <c r="KHJ1" s="67"/>
      <c r="KHK1" s="67"/>
      <c r="KHL1" s="67"/>
      <c r="KHM1" s="67"/>
      <c r="KHN1" s="67"/>
      <c r="KHO1" s="67"/>
      <c r="KHP1" s="67"/>
      <c r="KHQ1" s="67"/>
      <c r="KHR1" s="67"/>
      <c r="KHS1" s="67"/>
      <c r="KHT1" s="92"/>
      <c r="KHU1" s="67"/>
      <c r="KHV1" s="67"/>
      <c r="KHW1" s="67"/>
      <c r="KHX1" s="67"/>
      <c r="KHY1" s="67"/>
      <c r="KHZ1" s="67"/>
      <c r="KIA1" s="67"/>
      <c r="KIB1" s="67"/>
      <c r="KIC1" s="67"/>
      <c r="KID1" s="67"/>
      <c r="KIE1" s="67"/>
      <c r="KIF1" s="67"/>
      <c r="KIG1" s="67"/>
      <c r="KIH1" s="67"/>
      <c r="KII1" s="67"/>
      <c r="KIJ1" s="92"/>
      <c r="KIK1" s="67"/>
      <c r="KIL1" s="67"/>
      <c r="KIM1" s="67"/>
      <c r="KIN1" s="67"/>
      <c r="KIO1" s="67"/>
      <c r="KIP1" s="67"/>
      <c r="KIQ1" s="67"/>
      <c r="KIR1" s="67"/>
      <c r="KIS1" s="67"/>
      <c r="KIT1" s="67"/>
      <c r="KIU1" s="67"/>
      <c r="KIV1" s="67"/>
      <c r="KIW1" s="67"/>
      <c r="KIX1" s="67"/>
      <c r="KIY1" s="67"/>
      <c r="KIZ1" s="92"/>
      <c r="KJA1" s="67"/>
      <c r="KJB1" s="67"/>
      <c r="KJC1" s="67"/>
      <c r="KJD1" s="67"/>
      <c r="KJE1" s="67"/>
      <c r="KJF1" s="67"/>
      <c r="KJG1" s="67"/>
      <c r="KJH1" s="67"/>
      <c r="KJI1" s="67"/>
      <c r="KJJ1" s="67"/>
      <c r="KJK1" s="67"/>
      <c r="KJL1" s="67"/>
      <c r="KJM1" s="67"/>
      <c r="KJN1" s="67"/>
      <c r="KJO1" s="67"/>
      <c r="KJP1" s="92"/>
      <c r="KJQ1" s="67"/>
      <c r="KJR1" s="67"/>
      <c r="KJS1" s="67"/>
      <c r="KJT1" s="67"/>
      <c r="KJU1" s="67"/>
      <c r="KJV1" s="67"/>
      <c r="KJW1" s="67"/>
      <c r="KJX1" s="67"/>
      <c r="KJY1" s="67"/>
      <c r="KJZ1" s="67"/>
      <c r="KKA1" s="67"/>
      <c r="KKB1" s="67"/>
      <c r="KKC1" s="67"/>
      <c r="KKD1" s="67"/>
      <c r="KKE1" s="67"/>
      <c r="KKF1" s="92"/>
      <c r="KKG1" s="67"/>
      <c r="KKH1" s="67"/>
      <c r="KKI1" s="67"/>
      <c r="KKJ1" s="67"/>
      <c r="KKK1" s="67"/>
      <c r="KKL1" s="67"/>
      <c r="KKM1" s="67"/>
      <c r="KKN1" s="67"/>
      <c r="KKO1" s="67"/>
      <c r="KKP1" s="67"/>
      <c r="KKQ1" s="67"/>
      <c r="KKR1" s="67"/>
      <c r="KKS1" s="67"/>
      <c r="KKT1" s="67"/>
      <c r="KKU1" s="67"/>
      <c r="KKV1" s="92"/>
      <c r="KKW1" s="67"/>
      <c r="KKX1" s="67"/>
      <c r="KKY1" s="67"/>
      <c r="KKZ1" s="67"/>
      <c r="KLA1" s="67"/>
      <c r="KLB1" s="67"/>
      <c r="KLC1" s="67"/>
      <c r="KLD1" s="67"/>
      <c r="KLE1" s="67"/>
      <c r="KLF1" s="67"/>
      <c r="KLG1" s="67"/>
      <c r="KLH1" s="67"/>
      <c r="KLI1" s="67"/>
      <c r="KLJ1" s="67"/>
      <c r="KLK1" s="67"/>
      <c r="KLL1" s="92"/>
      <c r="KLM1" s="67"/>
      <c r="KLN1" s="67"/>
      <c r="KLO1" s="67"/>
      <c r="KLP1" s="67"/>
      <c r="KLQ1" s="67"/>
      <c r="KLR1" s="67"/>
      <c r="KLS1" s="67"/>
      <c r="KLT1" s="67"/>
      <c r="KLU1" s="67"/>
      <c r="KLV1" s="67"/>
      <c r="KLW1" s="67"/>
      <c r="KLX1" s="67"/>
      <c r="KLY1" s="67"/>
      <c r="KLZ1" s="67"/>
      <c r="KMA1" s="67"/>
      <c r="KMB1" s="92"/>
      <c r="KMC1" s="67"/>
      <c r="KMD1" s="67"/>
      <c r="KME1" s="67"/>
      <c r="KMF1" s="67"/>
      <c r="KMG1" s="67"/>
      <c r="KMH1" s="67"/>
      <c r="KMI1" s="67"/>
      <c r="KMJ1" s="67"/>
      <c r="KMK1" s="67"/>
      <c r="KML1" s="67"/>
      <c r="KMM1" s="67"/>
      <c r="KMN1" s="67"/>
      <c r="KMO1" s="67"/>
      <c r="KMP1" s="67"/>
      <c r="KMQ1" s="67"/>
      <c r="KMR1" s="92"/>
      <c r="KMS1" s="67"/>
      <c r="KMT1" s="67"/>
      <c r="KMU1" s="67"/>
      <c r="KMV1" s="67"/>
      <c r="KMW1" s="67"/>
      <c r="KMX1" s="67"/>
      <c r="KMY1" s="67"/>
      <c r="KMZ1" s="67"/>
      <c r="KNA1" s="67"/>
      <c r="KNB1" s="67"/>
      <c r="KNC1" s="67"/>
      <c r="KND1" s="67"/>
      <c r="KNE1" s="67"/>
      <c r="KNF1" s="67"/>
      <c r="KNG1" s="67"/>
      <c r="KNH1" s="92"/>
      <c r="KNI1" s="67"/>
      <c r="KNJ1" s="67"/>
      <c r="KNK1" s="67"/>
      <c r="KNL1" s="67"/>
      <c r="KNM1" s="67"/>
      <c r="KNN1" s="67"/>
      <c r="KNO1" s="67"/>
      <c r="KNP1" s="67"/>
      <c r="KNQ1" s="67"/>
      <c r="KNR1" s="67"/>
      <c r="KNS1" s="67"/>
      <c r="KNT1" s="67"/>
      <c r="KNU1" s="67"/>
      <c r="KNV1" s="67"/>
      <c r="KNW1" s="67"/>
      <c r="KNX1" s="92"/>
      <c r="KNY1" s="67"/>
      <c r="KNZ1" s="67"/>
      <c r="KOA1" s="67"/>
      <c r="KOB1" s="67"/>
      <c r="KOC1" s="67"/>
      <c r="KOD1" s="67"/>
      <c r="KOE1" s="67"/>
      <c r="KOF1" s="67"/>
      <c r="KOG1" s="67"/>
      <c r="KOH1" s="67"/>
      <c r="KOI1" s="67"/>
      <c r="KOJ1" s="67"/>
      <c r="KOK1" s="67"/>
      <c r="KOL1" s="67"/>
      <c r="KOM1" s="67"/>
      <c r="KON1" s="92"/>
      <c r="KOO1" s="67"/>
      <c r="KOP1" s="67"/>
      <c r="KOQ1" s="67"/>
      <c r="KOR1" s="67"/>
      <c r="KOS1" s="67"/>
      <c r="KOT1" s="67"/>
      <c r="KOU1" s="67"/>
      <c r="KOV1" s="67"/>
      <c r="KOW1" s="67"/>
      <c r="KOX1" s="67"/>
      <c r="KOY1" s="67"/>
      <c r="KOZ1" s="67"/>
      <c r="KPA1" s="67"/>
      <c r="KPB1" s="67"/>
      <c r="KPC1" s="67"/>
      <c r="KPD1" s="92"/>
      <c r="KPE1" s="67"/>
      <c r="KPF1" s="67"/>
      <c r="KPG1" s="67"/>
      <c r="KPH1" s="67"/>
      <c r="KPI1" s="67"/>
      <c r="KPJ1" s="67"/>
      <c r="KPK1" s="67"/>
      <c r="KPL1" s="67"/>
      <c r="KPM1" s="67"/>
      <c r="KPN1" s="67"/>
      <c r="KPO1" s="67"/>
      <c r="KPP1" s="67"/>
      <c r="KPQ1" s="67"/>
      <c r="KPR1" s="67"/>
      <c r="KPS1" s="67"/>
      <c r="KPT1" s="92"/>
      <c r="KPU1" s="67"/>
      <c r="KPV1" s="67"/>
      <c r="KPW1" s="67"/>
      <c r="KPX1" s="67"/>
      <c r="KPY1" s="67"/>
      <c r="KPZ1" s="67"/>
      <c r="KQA1" s="67"/>
      <c r="KQB1" s="67"/>
      <c r="KQC1" s="67"/>
      <c r="KQD1" s="67"/>
      <c r="KQE1" s="67"/>
      <c r="KQF1" s="67"/>
      <c r="KQG1" s="67"/>
      <c r="KQH1" s="67"/>
      <c r="KQI1" s="67"/>
      <c r="KQJ1" s="92"/>
      <c r="KQK1" s="67"/>
      <c r="KQL1" s="67"/>
      <c r="KQM1" s="67"/>
      <c r="KQN1" s="67"/>
      <c r="KQO1" s="67"/>
      <c r="KQP1" s="67"/>
      <c r="KQQ1" s="67"/>
      <c r="KQR1" s="67"/>
      <c r="KQS1" s="67"/>
      <c r="KQT1" s="67"/>
      <c r="KQU1" s="67"/>
      <c r="KQV1" s="67"/>
      <c r="KQW1" s="67"/>
      <c r="KQX1" s="67"/>
      <c r="KQY1" s="67"/>
      <c r="KQZ1" s="92"/>
      <c r="KRA1" s="67"/>
      <c r="KRB1" s="67"/>
      <c r="KRC1" s="67"/>
      <c r="KRD1" s="67"/>
      <c r="KRE1" s="67"/>
      <c r="KRF1" s="67"/>
      <c r="KRG1" s="67"/>
      <c r="KRH1" s="67"/>
      <c r="KRI1" s="67"/>
      <c r="KRJ1" s="67"/>
      <c r="KRK1" s="67"/>
      <c r="KRL1" s="67"/>
      <c r="KRM1" s="67"/>
      <c r="KRN1" s="67"/>
      <c r="KRO1" s="67"/>
      <c r="KRP1" s="92"/>
      <c r="KRQ1" s="67"/>
      <c r="KRR1" s="67"/>
      <c r="KRS1" s="67"/>
      <c r="KRT1" s="67"/>
      <c r="KRU1" s="67"/>
      <c r="KRV1" s="67"/>
      <c r="KRW1" s="67"/>
      <c r="KRX1" s="67"/>
      <c r="KRY1" s="67"/>
      <c r="KRZ1" s="67"/>
      <c r="KSA1" s="67"/>
      <c r="KSB1" s="67"/>
      <c r="KSC1" s="67"/>
      <c r="KSD1" s="67"/>
      <c r="KSE1" s="67"/>
      <c r="KSF1" s="92"/>
      <c r="KSG1" s="67"/>
      <c r="KSH1" s="67"/>
      <c r="KSI1" s="67"/>
      <c r="KSJ1" s="67"/>
      <c r="KSK1" s="67"/>
      <c r="KSL1" s="67"/>
      <c r="KSM1" s="67"/>
      <c r="KSN1" s="67"/>
      <c r="KSO1" s="67"/>
      <c r="KSP1" s="67"/>
      <c r="KSQ1" s="67"/>
      <c r="KSR1" s="67"/>
      <c r="KSS1" s="67"/>
      <c r="KST1" s="67"/>
      <c r="KSU1" s="67"/>
      <c r="KSV1" s="92"/>
      <c r="KSW1" s="67"/>
      <c r="KSX1" s="67"/>
      <c r="KSY1" s="67"/>
      <c r="KSZ1" s="67"/>
      <c r="KTA1" s="67"/>
      <c r="KTB1" s="67"/>
      <c r="KTC1" s="67"/>
      <c r="KTD1" s="67"/>
      <c r="KTE1" s="67"/>
      <c r="KTF1" s="67"/>
      <c r="KTG1" s="67"/>
      <c r="KTH1" s="67"/>
      <c r="KTI1" s="67"/>
      <c r="KTJ1" s="67"/>
      <c r="KTK1" s="67"/>
      <c r="KTL1" s="92"/>
      <c r="KTM1" s="67"/>
      <c r="KTN1" s="67"/>
      <c r="KTO1" s="67"/>
      <c r="KTP1" s="67"/>
      <c r="KTQ1" s="67"/>
      <c r="KTR1" s="67"/>
      <c r="KTS1" s="67"/>
      <c r="KTT1" s="67"/>
      <c r="KTU1" s="67"/>
      <c r="KTV1" s="67"/>
      <c r="KTW1" s="67"/>
      <c r="KTX1" s="67"/>
      <c r="KTY1" s="67"/>
      <c r="KTZ1" s="67"/>
      <c r="KUA1" s="67"/>
      <c r="KUB1" s="92"/>
      <c r="KUC1" s="67"/>
      <c r="KUD1" s="67"/>
      <c r="KUE1" s="67"/>
      <c r="KUF1" s="67"/>
      <c r="KUG1" s="67"/>
      <c r="KUH1" s="67"/>
      <c r="KUI1" s="67"/>
      <c r="KUJ1" s="67"/>
      <c r="KUK1" s="67"/>
      <c r="KUL1" s="67"/>
      <c r="KUM1" s="67"/>
      <c r="KUN1" s="67"/>
      <c r="KUO1" s="67"/>
      <c r="KUP1" s="67"/>
      <c r="KUQ1" s="67"/>
      <c r="KUR1" s="92"/>
      <c r="KUS1" s="67"/>
      <c r="KUT1" s="67"/>
      <c r="KUU1" s="67"/>
      <c r="KUV1" s="67"/>
      <c r="KUW1" s="67"/>
      <c r="KUX1" s="67"/>
      <c r="KUY1" s="67"/>
      <c r="KUZ1" s="67"/>
      <c r="KVA1" s="67"/>
      <c r="KVB1" s="67"/>
      <c r="KVC1" s="67"/>
      <c r="KVD1" s="67"/>
      <c r="KVE1" s="67"/>
      <c r="KVF1" s="67"/>
      <c r="KVG1" s="67"/>
      <c r="KVH1" s="92"/>
      <c r="KVI1" s="67"/>
      <c r="KVJ1" s="67"/>
      <c r="KVK1" s="67"/>
      <c r="KVL1" s="67"/>
      <c r="KVM1" s="67"/>
      <c r="KVN1" s="67"/>
      <c r="KVO1" s="67"/>
      <c r="KVP1" s="67"/>
      <c r="KVQ1" s="67"/>
      <c r="KVR1" s="67"/>
      <c r="KVS1" s="67"/>
      <c r="KVT1" s="67"/>
      <c r="KVU1" s="67"/>
      <c r="KVV1" s="67"/>
      <c r="KVW1" s="67"/>
      <c r="KVX1" s="92"/>
      <c r="KVY1" s="67"/>
      <c r="KVZ1" s="67"/>
      <c r="KWA1" s="67"/>
      <c r="KWB1" s="67"/>
      <c r="KWC1" s="67"/>
      <c r="KWD1" s="67"/>
      <c r="KWE1" s="67"/>
      <c r="KWF1" s="67"/>
      <c r="KWG1" s="67"/>
      <c r="KWH1" s="67"/>
      <c r="KWI1" s="67"/>
      <c r="KWJ1" s="67"/>
      <c r="KWK1" s="67"/>
      <c r="KWL1" s="67"/>
      <c r="KWM1" s="67"/>
      <c r="KWN1" s="92"/>
      <c r="KWO1" s="67"/>
      <c r="KWP1" s="67"/>
      <c r="KWQ1" s="67"/>
      <c r="KWR1" s="67"/>
      <c r="KWS1" s="67"/>
      <c r="KWT1" s="67"/>
      <c r="KWU1" s="67"/>
      <c r="KWV1" s="67"/>
      <c r="KWW1" s="67"/>
      <c r="KWX1" s="67"/>
      <c r="KWY1" s="67"/>
      <c r="KWZ1" s="67"/>
      <c r="KXA1" s="67"/>
      <c r="KXB1" s="67"/>
      <c r="KXC1" s="67"/>
      <c r="KXD1" s="92"/>
      <c r="KXE1" s="67"/>
      <c r="KXF1" s="67"/>
      <c r="KXG1" s="67"/>
      <c r="KXH1" s="67"/>
      <c r="KXI1" s="67"/>
      <c r="KXJ1" s="67"/>
      <c r="KXK1" s="67"/>
      <c r="KXL1" s="67"/>
      <c r="KXM1" s="67"/>
      <c r="KXN1" s="67"/>
      <c r="KXO1" s="67"/>
      <c r="KXP1" s="67"/>
      <c r="KXQ1" s="67"/>
      <c r="KXR1" s="67"/>
      <c r="KXS1" s="67"/>
      <c r="KXT1" s="92"/>
      <c r="KXU1" s="67"/>
      <c r="KXV1" s="67"/>
      <c r="KXW1" s="67"/>
      <c r="KXX1" s="67"/>
      <c r="KXY1" s="67"/>
      <c r="KXZ1" s="67"/>
      <c r="KYA1" s="67"/>
      <c r="KYB1" s="67"/>
      <c r="KYC1" s="67"/>
      <c r="KYD1" s="67"/>
      <c r="KYE1" s="67"/>
      <c r="KYF1" s="67"/>
      <c r="KYG1" s="67"/>
      <c r="KYH1" s="67"/>
      <c r="KYI1" s="67"/>
      <c r="KYJ1" s="92"/>
      <c r="KYK1" s="67"/>
      <c r="KYL1" s="67"/>
      <c r="KYM1" s="67"/>
      <c r="KYN1" s="67"/>
      <c r="KYO1" s="67"/>
      <c r="KYP1" s="67"/>
      <c r="KYQ1" s="67"/>
      <c r="KYR1" s="67"/>
      <c r="KYS1" s="67"/>
      <c r="KYT1" s="67"/>
      <c r="KYU1" s="67"/>
      <c r="KYV1" s="67"/>
      <c r="KYW1" s="67"/>
      <c r="KYX1" s="67"/>
      <c r="KYY1" s="67"/>
      <c r="KYZ1" s="92"/>
      <c r="KZA1" s="67"/>
      <c r="KZB1" s="67"/>
      <c r="KZC1" s="67"/>
      <c r="KZD1" s="67"/>
      <c r="KZE1" s="67"/>
      <c r="KZF1" s="67"/>
      <c r="KZG1" s="67"/>
      <c r="KZH1" s="67"/>
      <c r="KZI1" s="67"/>
      <c r="KZJ1" s="67"/>
      <c r="KZK1" s="67"/>
      <c r="KZL1" s="67"/>
      <c r="KZM1" s="67"/>
      <c r="KZN1" s="67"/>
      <c r="KZO1" s="67"/>
      <c r="KZP1" s="92"/>
      <c r="KZQ1" s="67"/>
      <c r="KZR1" s="67"/>
      <c r="KZS1" s="67"/>
      <c r="KZT1" s="67"/>
      <c r="KZU1" s="67"/>
      <c r="KZV1" s="67"/>
      <c r="KZW1" s="67"/>
      <c r="KZX1" s="67"/>
      <c r="KZY1" s="67"/>
      <c r="KZZ1" s="67"/>
      <c r="LAA1" s="67"/>
      <c r="LAB1" s="67"/>
      <c r="LAC1" s="67"/>
      <c r="LAD1" s="67"/>
      <c r="LAE1" s="67"/>
      <c r="LAF1" s="92"/>
      <c r="LAG1" s="67"/>
      <c r="LAH1" s="67"/>
      <c r="LAI1" s="67"/>
      <c r="LAJ1" s="67"/>
      <c r="LAK1" s="67"/>
      <c r="LAL1" s="67"/>
      <c r="LAM1" s="67"/>
      <c r="LAN1" s="67"/>
      <c r="LAO1" s="67"/>
      <c r="LAP1" s="67"/>
      <c r="LAQ1" s="67"/>
      <c r="LAR1" s="67"/>
      <c r="LAS1" s="67"/>
      <c r="LAT1" s="67"/>
      <c r="LAU1" s="67"/>
      <c r="LAV1" s="92"/>
      <c r="LAW1" s="67"/>
      <c r="LAX1" s="67"/>
      <c r="LAY1" s="67"/>
      <c r="LAZ1" s="67"/>
      <c r="LBA1" s="67"/>
      <c r="LBB1" s="67"/>
      <c r="LBC1" s="67"/>
      <c r="LBD1" s="67"/>
      <c r="LBE1" s="67"/>
      <c r="LBF1" s="67"/>
      <c r="LBG1" s="67"/>
      <c r="LBH1" s="67"/>
      <c r="LBI1" s="67"/>
      <c r="LBJ1" s="67"/>
      <c r="LBK1" s="67"/>
      <c r="LBL1" s="92"/>
      <c r="LBM1" s="67"/>
      <c r="LBN1" s="67"/>
      <c r="LBO1" s="67"/>
      <c r="LBP1" s="67"/>
      <c r="LBQ1" s="67"/>
      <c r="LBR1" s="67"/>
      <c r="LBS1" s="67"/>
      <c r="LBT1" s="67"/>
      <c r="LBU1" s="67"/>
      <c r="LBV1" s="67"/>
      <c r="LBW1" s="67"/>
      <c r="LBX1" s="67"/>
      <c r="LBY1" s="67"/>
      <c r="LBZ1" s="67"/>
      <c r="LCA1" s="67"/>
      <c r="LCB1" s="92"/>
      <c r="LCC1" s="67"/>
      <c r="LCD1" s="67"/>
      <c r="LCE1" s="67"/>
      <c r="LCF1" s="67"/>
      <c r="LCG1" s="67"/>
      <c r="LCH1" s="67"/>
      <c r="LCI1" s="67"/>
      <c r="LCJ1" s="67"/>
      <c r="LCK1" s="67"/>
      <c r="LCL1" s="67"/>
      <c r="LCM1" s="67"/>
      <c r="LCN1" s="67"/>
      <c r="LCO1" s="67"/>
      <c r="LCP1" s="67"/>
      <c r="LCQ1" s="67"/>
      <c r="LCR1" s="92"/>
      <c r="LCS1" s="67"/>
      <c r="LCT1" s="67"/>
      <c r="LCU1" s="67"/>
      <c r="LCV1" s="67"/>
      <c r="LCW1" s="67"/>
      <c r="LCX1" s="67"/>
      <c r="LCY1" s="67"/>
      <c r="LCZ1" s="67"/>
      <c r="LDA1" s="67"/>
      <c r="LDB1" s="67"/>
      <c r="LDC1" s="67"/>
      <c r="LDD1" s="67"/>
      <c r="LDE1" s="67"/>
      <c r="LDF1" s="67"/>
      <c r="LDG1" s="67"/>
      <c r="LDH1" s="92"/>
      <c r="LDI1" s="67"/>
      <c r="LDJ1" s="67"/>
      <c r="LDK1" s="67"/>
      <c r="LDL1" s="67"/>
      <c r="LDM1" s="67"/>
      <c r="LDN1" s="67"/>
      <c r="LDO1" s="67"/>
      <c r="LDP1" s="67"/>
      <c r="LDQ1" s="67"/>
      <c r="LDR1" s="67"/>
      <c r="LDS1" s="67"/>
      <c r="LDT1" s="67"/>
      <c r="LDU1" s="67"/>
      <c r="LDV1" s="67"/>
      <c r="LDW1" s="67"/>
      <c r="LDX1" s="92"/>
      <c r="LDY1" s="67"/>
      <c r="LDZ1" s="67"/>
      <c r="LEA1" s="67"/>
      <c r="LEB1" s="67"/>
      <c r="LEC1" s="67"/>
      <c r="LED1" s="67"/>
      <c r="LEE1" s="67"/>
      <c r="LEF1" s="67"/>
      <c r="LEG1" s="67"/>
      <c r="LEH1" s="67"/>
      <c r="LEI1" s="67"/>
      <c r="LEJ1" s="67"/>
      <c r="LEK1" s="67"/>
      <c r="LEL1" s="67"/>
      <c r="LEM1" s="67"/>
      <c r="LEN1" s="92"/>
      <c r="LEO1" s="67"/>
      <c r="LEP1" s="67"/>
      <c r="LEQ1" s="67"/>
      <c r="LER1" s="67"/>
      <c r="LES1" s="67"/>
      <c r="LET1" s="67"/>
      <c r="LEU1" s="67"/>
      <c r="LEV1" s="67"/>
      <c r="LEW1" s="67"/>
      <c r="LEX1" s="67"/>
      <c r="LEY1" s="67"/>
      <c r="LEZ1" s="67"/>
      <c r="LFA1" s="67"/>
      <c r="LFB1" s="67"/>
      <c r="LFC1" s="67"/>
      <c r="LFD1" s="92"/>
      <c r="LFE1" s="67"/>
      <c r="LFF1" s="67"/>
      <c r="LFG1" s="67"/>
      <c r="LFH1" s="67"/>
      <c r="LFI1" s="67"/>
      <c r="LFJ1" s="67"/>
      <c r="LFK1" s="67"/>
      <c r="LFL1" s="67"/>
      <c r="LFM1" s="67"/>
      <c r="LFN1" s="67"/>
      <c r="LFO1" s="67"/>
      <c r="LFP1" s="67"/>
      <c r="LFQ1" s="67"/>
      <c r="LFR1" s="67"/>
      <c r="LFS1" s="67"/>
      <c r="LFT1" s="92"/>
      <c r="LFU1" s="67"/>
      <c r="LFV1" s="67"/>
      <c r="LFW1" s="67"/>
      <c r="LFX1" s="67"/>
      <c r="LFY1" s="67"/>
      <c r="LFZ1" s="67"/>
      <c r="LGA1" s="67"/>
      <c r="LGB1" s="67"/>
      <c r="LGC1" s="67"/>
      <c r="LGD1" s="67"/>
      <c r="LGE1" s="67"/>
      <c r="LGF1" s="67"/>
      <c r="LGG1" s="67"/>
      <c r="LGH1" s="67"/>
      <c r="LGI1" s="67"/>
      <c r="LGJ1" s="92"/>
      <c r="LGK1" s="67"/>
      <c r="LGL1" s="67"/>
      <c r="LGM1" s="67"/>
      <c r="LGN1" s="67"/>
      <c r="LGO1" s="67"/>
      <c r="LGP1" s="67"/>
      <c r="LGQ1" s="67"/>
      <c r="LGR1" s="67"/>
      <c r="LGS1" s="67"/>
      <c r="LGT1" s="67"/>
      <c r="LGU1" s="67"/>
      <c r="LGV1" s="67"/>
      <c r="LGW1" s="67"/>
      <c r="LGX1" s="67"/>
      <c r="LGY1" s="67"/>
      <c r="LGZ1" s="92"/>
      <c r="LHA1" s="67"/>
      <c r="LHB1" s="67"/>
      <c r="LHC1" s="67"/>
      <c r="LHD1" s="67"/>
      <c r="LHE1" s="67"/>
      <c r="LHF1" s="67"/>
      <c r="LHG1" s="67"/>
      <c r="LHH1" s="67"/>
      <c r="LHI1" s="67"/>
      <c r="LHJ1" s="67"/>
      <c r="LHK1" s="67"/>
      <c r="LHL1" s="67"/>
      <c r="LHM1" s="67"/>
      <c r="LHN1" s="67"/>
      <c r="LHO1" s="67"/>
      <c r="LHP1" s="92"/>
      <c r="LHQ1" s="67"/>
      <c r="LHR1" s="67"/>
      <c r="LHS1" s="67"/>
      <c r="LHT1" s="67"/>
      <c r="LHU1" s="67"/>
      <c r="LHV1" s="67"/>
      <c r="LHW1" s="67"/>
      <c r="LHX1" s="67"/>
      <c r="LHY1" s="67"/>
      <c r="LHZ1" s="67"/>
      <c r="LIA1" s="67"/>
      <c r="LIB1" s="67"/>
      <c r="LIC1" s="67"/>
      <c r="LID1" s="67"/>
      <c r="LIE1" s="67"/>
      <c r="LIF1" s="92"/>
      <c r="LIG1" s="67"/>
      <c r="LIH1" s="67"/>
      <c r="LII1" s="67"/>
      <c r="LIJ1" s="67"/>
      <c r="LIK1" s="67"/>
      <c r="LIL1" s="67"/>
      <c r="LIM1" s="67"/>
      <c r="LIN1" s="67"/>
      <c r="LIO1" s="67"/>
      <c r="LIP1" s="67"/>
      <c r="LIQ1" s="67"/>
      <c r="LIR1" s="67"/>
      <c r="LIS1" s="67"/>
      <c r="LIT1" s="67"/>
      <c r="LIU1" s="67"/>
      <c r="LIV1" s="92"/>
      <c r="LIW1" s="67"/>
      <c r="LIX1" s="67"/>
      <c r="LIY1" s="67"/>
      <c r="LIZ1" s="67"/>
      <c r="LJA1" s="67"/>
      <c r="LJB1" s="67"/>
      <c r="LJC1" s="67"/>
      <c r="LJD1" s="67"/>
      <c r="LJE1" s="67"/>
      <c r="LJF1" s="67"/>
      <c r="LJG1" s="67"/>
      <c r="LJH1" s="67"/>
      <c r="LJI1" s="67"/>
      <c r="LJJ1" s="67"/>
      <c r="LJK1" s="67"/>
      <c r="LJL1" s="92"/>
      <c r="LJM1" s="67"/>
      <c r="LJN1" s="67"/>
      <c r="LJO1" s="67"/>
      <c r="LJP1" s="67"/>
      <c r="LJQ1" s="67"/>
      <c r="LJR1" s="67"/>
      <c r="LJS1" s="67"/>
      <c r="LJT1" s="67"/>
      <c r="LJU1" s="67"/>
      <c r="LJV1" s="67"/>
      <c r="LJW1" s="67"/>
      <c r="LJX1" s="67"/>
      <c r="LJY1" s="67"/>
      <c r="LJZ1" s="67"/>
      <c r="LKA1" s="67"/>
      <c r="LKB1" s="92"/>
      <c r="LKC1" s="67"/>
      <c r="LKD1" s="67"/>
      <c r="LKE1" s="67"/>
      <c r="LKF1" s="67"/>
      <c r="LKG1" s="67"/>
      <c r="LKH1" s="67"/>
      <c r="LKI1" s="67"/>
      <c r="LKJ1" s="67"/>
      <c r="LKK1" s="67"/>
      <c r="LKL1" s="67"/>
      <c r="LKM1" s="67"/>
      <c r="LKN1" s="67"/>
      <c r="LKO1" s="67"/>
      <c r="LKP1" s="67"/>
      <c r="LKQ1" s="67"/>
      <c r="LKR1" s="92"/>
      <c r="LKS1" s="67"/>
      <c r="LKT1" s="67"/>
      <c r="LKU1" s="67"/>
      <c r="LKV1" s="67"/>
      <c r="LKW1" s="67"/>
      <c r="LKX1" s="67"/>
      <c r="LKY1" s="67"/>
      <c r="LKZ1" s="67"/>
      <c r="LLA1" s="67"/>
      <c r="LLB1" s="67"/>
      <c r="LLC1" s="67"/>
      <c r="LLD1" s="67"/>
      <c r="LLE1" s="67"/>
      <c r="LLF1" s="67"/>
      <c r="LLG1" s="67"/>
      <c r="LLH1" s="92"/>
      <c r="LLI1" s="67"/>
      <c r="LLJ1" s="67"/>
      <c r="LLK1" s="67"/>
      <c r="LLL1" s="67"/>
      <c r="LLM1" s="67"/>
      <c r="LLN1" s="67"/>
      <c r="LLO1" s="67"/>
      <c r="LLP1" s="67"/>
      <c r="LLQ1" s="67"/>
      <c r="LLR1" s="67"/>
      <c r="LLS1" s="67"/>
      <c r="LLT1" s="67"/>
      <c r="LLU1" s="67"/>
      <c r="LLV1" s="67"/>
      <c r="LLW1" s="67"/>
      <c r="LLX1" s="92"/>
      <c r="LLY1" s="67"/>
      <c r="LLZ1" s="67"/>
      <c r="LMA1" s="67"/>
      <c r="LMB1" s="67"/>
      <c r="LMC1" s="67"/>
      <c r="LMD1" s="67"/>
      <c r="LME1" s="67"/>
      <c r="LMF1" s="67"/>
      <c r="LMG1" s="67"/>
      <c r="LMH1" s="67"/>
      <c r="LMI1" s="67"/>
      <c r="LMJ1" s="67"/>
      <c r="LMK1" s="67"/>
      <c r="LML1" s="67"/>
      <c r="LMM1" s="67"/>
      <c r="LMN1" s="92"/>
      <c r="LMO1" s="67"/>
      <c r="LMP1" s="67"/>
      <c r="LMQ1" s="67"/>
      <c r="LMR1" s="67"/>
      <c r="LMS1" s="67"/>
      <c r="LMT1" s="67"/>
      <c r="LMU1" s="67"/>
      <c r="LMV1" s="67"/>
      <c r="LMW1" s="67"/>
      <c r="LMX1" s="67"/>
      <c r="LMY1" s="67"/>
      <c r="LMZ1" s="67"/>
      <c r="LNA1" s="67"/>
      <c r="LNB1" s="67"/>
      <c r="LNC1" s="67"/>
      <c r="LND1" s="92"/>
      <c r="LNE1" s="67"/>
      <c r="LNF1" s="67"/>
      <c r="LNG1" s="67"/>
      <c r="LNH1" s="67"/>
      <c r="LNI1" s="67"/>
      <c r="LNJ1" s="67"/>
      <c r="LNK1" s="67"/>
      <c r="LNL1" s="67"/>
      <c r="LNM1" s="67"/>
      <c r="LNN1" s="67"/>
      <c r="LNO1" s="67"/>
      <c r="LNP1" s="67"/>
      <c r="LNQ1" s="67"/>
      <c r="LNR1" s="67"/>
      <c r="LNS1" s="67"/>
      <c r="LNT1" s="92"/>
      <c r="LNU1" s="67"/>
      <c r="LNV1" s="67"/>
      <c r="LNW1" s="67"/>
      <c r="LNX1" s="67"/>
      <c r="LNY1" s="67"/>
      <c r="LNZ1" s="67"/>
      <c r="LOA1" s="67"/>
      <c r="LOB1" s="67"/>
      <c r="LOC1" s="67"/>
      <c r="LOD1" s="67"/>
      <c r="LOE1" s="67"/>
      <c r="LOF1" s="67"/>
      <c r="LOG1" s="67"/>
      <c r="LOH1" s="67"/>
      <c r="LOI1" s="67"/>
      <c r="LOJ1" s="92"/>
      <c r="LOK1" s="67"/>
      <c r="LOL1" s="67"/>
      <c r="LOM1" s="67"/>
      <c r="LON1" s="67"/>
      <c r="LOO1" s="67"/>
      <c r="LOP1" s="67"/>
      <c r="LOQ1" s="67"/>
      <c r="LOR1" s="67"/>
      <c r="LOS1" s="67"/>
      <c r="LOT1" s="67"/>
      <c r="LOU1" s="67"/>
      <c r="LOV1" s="67"/>
      <c r="LOW1" s="67"/>
      <c r="LOX1" s="67"/>
      <c r="LOY1" s="67"/>
      <c r="LOZ1" s="92"/>
      <c r="LPA1" s="67"/>
      <c r="LPB1" s="67"/>
      <c r="LPC1" s="67"/>
      <c r="LPD1" s="67"/>
      <c r="LPE1" s="67"/>
      <c r="LPF1" s="67"/>
      <c r="LPG1" s="67"/>
      <c r="LPH1" s="67"/>
      <c r="LPI1" s="67"/>
      <c r="LPJ1" s="67"/>
      <c r="LPK1" s="67"/>
      <c r="LPL1" s="67"/>
      <c r="LPM1" s="67"/>
      <c r="LPN1" s="67"/>
      <c r="LPO1" s="67"/>
      <c r="LPP1" s="92"/>
      <c r="LPQ1" s="67"/>
      <c r="LPR1" s="67"/>
      <c r="LPS1" s="67"/>
      <c r="LPT1" s="67"/>
      <c r="LPU1" s="67"/>
      <c r="LPV1" s="67"/>
      <c r="LPW1" s="67"/>
      <c r="LPX1" s="67"/>
      <c r="LPY1" s="67"/>
      <c r="LPZ1" s="67"/>
      <c r="LQA1" s="67"/>
      <c r="LQB1" s="67"/>
      <c r="LQC1" s="67"/>
      <c r="LQD1" s="67"/>
      <c r="LQE1" s="67"/>
      <c r="LQF1" s="92"/>
      <c r="LQG1" s="67"/>
      <c r="LQH1" s="67"/>
      <c r="LQI1" s="67"/>
      <c r="LQJ1" s="67"/>
      <c r="LQK1" s="67"/>
      <c r="LQL1" s="67"/>
      <c r="LQM1" s="67"/>
      <c r="LQN1" s="67"/>
      <c r="LQO1" s="67"/>
      <c r="LQP1" s="67"/>
      <c r="LQQ1" s="67"/>
      <c r="LQR1" s="67"/>
      <c r="LQS1" s="67"/>
      <c r="LQT1" s="67"/>
      <c r="LQU1" s="67"/>
      <c r="LQV1" s="92"/>
      <c r="LQW1" s="67"/>
      <c r="LQX1" s="67"/>
      <c r="LQY1" s="67"/>
      <c r="LQZ1" s="67"/>
      <c r="LRA1" s="67"/>
      <c r="LRB1" s="67"/>
      <c r="LRC1" s="67"/>
      <c r="LRD1" s="67"/>
      <c r="LRE1" s="67"/>
      <c r="LRF1" s="67"/>
      <c r="LRG1" s="67"/>
      <c r="LRH1" s="67"/>
      <c r="LRI1" s="67"/>
      <c r="LRJ1" s="67"/>
      <c r="LRK1" s="67"/>
      <c r="LRL1" s="92"/>
      <c r="LRM1" s="67"/>
      <c r="LRN1" s="67"/>
      <c r="LRO1" s="67"/>
      <c r="LRP1" s="67"/>
      <c r="LRQ1" s="67"/>
      <c r="LRR1" s="67"/>
      <c r="LRS1" s="67"/>
      <c r="LRT1" s="67"/>
      <c r="LRU1" s="67"/>
      <c r="LRV1" s="67"/>
      <c r="LRW1" s="67"/>
      <c r="LRX1" s="67"/>
      <c r="LRY1" s="67"/>
      <c r="LRZ1" s="67"/>
      <c r="LSA1" s="67"/>
      <c r="LSB1" s="92"/>
      <c r="LSC1" s="67"/>
      <c r="LSD1" s="67"/>
      <c r="LSE1" s="67"/>
      <c r="LSF1" s="67"/>
      <c r="LSG1" s="67"/>
      <c r="LSH1" s="67"/>
      <c r="LSI1" s="67"/>
      <c r="LSJ1" s="67"/>
      <c r="LSK1" s="67"/>
      <c r="LSL1" s="67"/>
      <c r="LSM1" s="67"/>
      <c r="LSN1" s="67"/>
      <c r="LSO1" s="67"/>
      <c r="LSP1" s="67"/>
      <c r="LSQ1" s="67"/>
      <c r="LSR1" s="92"/>
      <c r="LSS1" s="67"/>
      <c r="LST1" s="67"/>
      <c r="LSU1" s="67"/>
      <c r="LSV1" s="67"/>
      <c r="LSW1" s="67"/>
      <c r="LSX1" s="67"/>
      <c r="LSY1" s="67"/>
      <c r="LSZ1" s="67"/>
      <c r="LTA1" s="67"/>
      <c r="LTB1" s="67"/>
      <c r="LTC1" s="67"/>
      <c r="LTD1" s="67"/>
      <c r="LTE1" s="67"/>
      <c r="LTF1" s="67"/>
      <c r="LTG1" s="67"/>
      <c r="LTH1" s="92"/>
      <c r="LTI1" s="67"/>
      <c r="LTJ1" s="67"/>
      <c r="LTK1" s="67"/>
      <c r="LTL1" s="67"/>
      <c r="LTM1" s="67"/>
      <c r="LTN1" s="67"/>
      <c r="LTO1" s="67"/>
      <c r="LTP1" s="67"/>
      <c r="LTQ1" s="67"/>
      <c r="LTR1" s="67"/>
      <c r="LTS1" s="67"/>
      <c r="LTT1" s="67"/>
      <c r="LTU1" s="67"/>
      <c r="LTV1" s="67"/>
      <c r="LTW1" s="67"/>
      <c r="LTX1" s="92"/>
      <c r="LTY1" s="67"/>
      <c r="LTZ1" s="67"/>
      <c r="LUA1" s="67"/>
      <c r="LUB1" s="67"/>
      <c r="LUC1" s="67"/>
      <c r="LUD1" s="67"/>
      <c r="LUE1" s="67"/>
      <c r="LUF1" s="67"/>
      <c r="LUG1" s="67"/>
      <c r="LUH1" s="67"/>
      <c r="LUI1" s="67"/>
      <c r="LUJ1" s="67"/>
      <c r="LUK1" s="67"/>
      <c r="LUL1" s="67"/>
      <c r="LUM1" s="67"/>
      <c r="LUN1" s="92"/>
      <c r="LUO1" s="67"/>
      <c r="LUP1" s="67"/>
      <c r="LUQ1" s="67"/>
      <c r="LUR1" s="67"/>
      <c r="LUS1" s="67"/>
      <c r="LUT1" s="67"/>
      <c r="LUU1" s="67"/>
      <c r="LUV1" s="67"/>
      <c r="LUW1" s="67"/>
      <c r="LUX1" s="67"/>
      <c r="LUY1" s="67"/>
      <c r="LUZ1" s="67"/>
      <c r="LVA1" s="67"/>
      <c r="LVB1" s="67"/>
      <c r="LVC1" s="67"/>
      <c r="LVD1" s="92"/>
      <c r="LVE1" s="67"/>
      <c r="LVF1" s="67"/>
      <c r="LVG1" s="67"/>
      <c r="LVH1" s="67"/>
      <c r="LVI1" s="67"/>
      <c r="LVJ1" s="67"/>
      <c r="LVK1" s="67"/>
      <c r="LVL1" s="67"/>
      <c r="LVM1" s="67"/>
      <c r="LVN1" s="67"/>
      <c r="LVO1" s="67"/>
      <c r="LVP1" s="67"/>
      <c r="LVQ1" s="67"/>
      <c r="LVR1" s="67"/>
      <c r="LVS1" s="67"/>
      <c r="LVT1" s="92"/>
      <c r="LVU1" s="67"/>
      <c r="LVV1" s="67"/>
      <c r="LVW1" s="67"/>
      <c r="LVX1" s="67"/>
      <c r="LVY1" s="67"/>
      <c r="LVZ1" s="67"/>
      <c r="LWA1" s="67"/>
      <c r="LWB1" s="67"/>
      <c r="LWC1" s="67"/>
      <c r="LWD1" s="67"/>
      <c r="LWE1" s="67"/>
      <c r="LWF1" s="67"/>
      <c r="LWG1" s="67"/>
      <c r="LWH1" s="67"/>
      <c r="LWI1" s="67"/>
      <c r="LWJ1" s="92"/>
      <c r="LWK1" s="67"/>
      <c r="LWL1" s="67"/>
      <c r="LWM1" s="67"/>
      <c r="LWN1" s="67"/>
      <c r="LWO1" s="67"/>
      <c r="LWP1" s="67"/>
      <c r="LWQ1" s="67"/>
      <c r="LWR1" s="67"/>
      <c r="LWS1" s="67"/>
      <c r="LWT1" s="67"/>
      <c r="LWU1" s="67"/>
      <c r="LWV1" s="67"/>
      <c r="LWW1" s="67"/>
      <c r="LWX1" s="67"/>
      <c r="LWY1" s="67"/>
      <c r="LWZ1" s="92"/>
      <c r="LXA1" s="67"/>
      <c r="LXB1" s="67"/>
      <c r="LXC1" s="67"/>
      <c r="LXD1" s="67"/>
      <c r="LXE1" s="67"/>
      <c r="LXF1" s="67"/>
      <c r="LXG1" s="67"/>
      <c r="LXH1" s="67"/>
      <c r="LXI1" s="67"/>
      <c r="LXJ1" s="67"/>
      <c r="LXK1" s="67"/>
      <c r="LXL1" s="67"/>
      <c r="LXM1" s="67"/>
      <c r="LXN1" s="67"/>
      <c r="LXO1" s="67"/>
      <c r="LXP1" s="92"/>
      <c r="LXQ1" s="67"/>
      <c r="LXR1" s="67"/>
      <c r="LXS1" s="67"/>
      <c r="LXT1" s="67"/>
      <c r="LXU1" s="67"/>
      <c r="LXV1" s="67"/>
      <c r="LXW1" s="67"/>
      <c r="LXX1" s="67"/>
      <c r="LXY1" s="67"/>
      <c r="LXZ1" s="67"/>
      <c r="LYA1" s="67"/>
      <c r="LYB1" s="67"/>
      <c r="LYC1" s="67"/>
      <c r="LYD1" s="67"/>
      <c r="LYE1" s="67"/>
      <c r="LYF1" s="92"/>
      <c r="LYG1" s="67"/>
      <c r="LYH1" s="67"/>
      <c r="LYI1" s="67"/>
      <c r="LYJ1" s="67"/>
      <c r="LYK1" s="67"/>
      <c r="LYL1" s="67"/>
      <c r="LYM1" s="67"/>
      <c r="LYN1" s="67"/>
      <c r="LYO1" s="67"/>
      <c r="LYP1" s="67"/>
      <c r="LYQ1" s="67"/>
      <c r="LYR1" s="67"/>
      <c r="LYS1" s="67"/>
      <c r="LYT1" s="67"/>
      <c r="LYU1" s="67"/>
      <c r="LYV1" s="92"/>
      <c r="LYW1" s="67"/>
      <c r="LYX1" s="67"/>
      <c r="LYY1" s="67"/>
      <c r="LYZ1" s="67"/>
      <c r="LZA1" s="67"/>
      <c r="LZB1" s="67"/>
      <c r="LZC1" s="67"/>
      <c r="LZD1" s="67"/>
      <c r="LZE1" s="67"/>
      <c r="LZF1" s="67"/>
      <c r="LZG1" s="67"/>
      <c r="LZH1" s="67"/>
      <c r="LZI1" s="67"/>
      <c r="LZJ1" s="67"/>
      <c r="LZK1" s="67"/>
      <c r="LZL1" s="92"/>
      <c r="LZM1" s="67"/>
      <c r="LZN1" s="67"/>
      <c r="LZO1" s="67"/>
      <c r="LZP1" s="67"/>
      <c r="LZQ1" s="67"/>
      <c r="LZR1" s="67"/>
      <c r="LZS1" s="67"/>
      <c r="LZT1" s="67"/>
      <c r="LZU1" s="67"/>
      <c r="LZV1" s="67"/>
      <c r="LZW1" s="67"/>
      <c r="LZX1" s="67"/>
      <c r="LZY1" s="67"/>
      <c r="LZZ1" s="67"/>
      <c r="MAA1" s="67"/>
      <c r="MAB1" s="92"/>
      <c r="MAC1" s="67"/>
      <c r="MAD1" s="67"/>
      <c r="MAE1" s="67"/>
      <c r="MAF1" s="67"/>
      <c r="MAG1" s="67"/>
      <c r="MAH1" s="67"/>
      <c r="MAI1" s="67"/>
      <c r="MAJ1" s="67"/>
      <c r="MAK1" s="67"/>
      <c r="MAL1" s="67"/>
      <c r="MAM1" s="67"/>
      <c r="MAN1" s="67"/>
      <c r="MAO1" s="67"/>
      <c r="MAP1" s="67"/>
      <c r="MAQ1" s="67"/>
      <c r="MAR1" s="92"/>
      <c r="MAS1" s="67"/>
      <c r="MAT1" s="67"/>
      <c r="MAU1" s="67"/>
      <c r="MAV1" s="67"/>
      <c r="MAW1" s="67"/>
      <c r="MAX1" s="67"/>
      <c r="MAY1" s="67"/>
      <c r="MAZ1" s="67"/>
      <c r="MBA1" s="67"/>
      <c r="MBB1" s="67"/>
      <c r="MBC1" s="67"/>
      <c r="MBD1" s="67"/>
      <c r="MBE1" s="67"/>
      <c r="MBF1" s="67"/>
      <c r="MBG1" s="67"/>
      <c r="MBH1" s="92"/>
      <c r="MBI1" s="67"/>
      <c r="MBJ1" s="67"/>
      <c r="MBK1" s="67"/>
      <c r="MBL1" s="67"/>
      <c r="MBM1" s="67"/>
      <c r="MBN1" s="67"/>
      <c r="MBO1" s="67"/>
      <c r="MBP1" s="67"/>
      <c r="MBQ1" s="67"/>
      <c r="MBR1" s="67"/>
      <c r="MBS1" s="67"/>
      <c r="MBT1" s="67"/>
      <c r="MBU1" s="67"/>
      <c r="MBV1" s="67"/>
      <c r="MBW1" s="67"/>
      <c r="MBX1" s="92"/>
      <c r="MBY1" s="67"/>
      <c r="MBZ1" s="67"/>
      <c r="MCA1" s="67"/>
      <c r="MCB1" s="67"/>
      <c r="MCC1" s="67"/>
      <c r="MCD1" s="67"/>
      <c r="MCE1" s="67"/>
      <c r="MCF1" s="67"/>
      <c r="MCG1" s="67"/>
      <c r="MCH1" s="67"/>
      <c r="MCI1" s="67"/>
      <c r="MCJ1" s="67"/>
      <c r="MCK1" s="67"/>
      <c r="MCL1" s="67"/>
      <c r="MCM1" s="67"/>
      <c r="MCN1" s="92"/>
      <c r="MCO1" s="67"/>
      <c r="MCP1" s="67"/>
      <c r="MCQ1" s="67"/>
      <c r="MCR1" s="67"/>
      <c r="MCS1" s="67"/>
      <c r="MCT1" s="67"/>
      <c r="MCU1" s="67"/>
      <c r="MCV1" s="67"/>
      <c r="MCW1" s="67"/>
      <c r="MCX1" s="67"/>
      <c r="MCY1" s="67"/>
      <c r="MCZ1" s="67"/>
      <c r="MDA1" s="67"/>
      <c r="MDB1" s="67"/>
      <c r="MDC1" s="67"/>
      <c r="MDD1" s="92"/>
      <c r="MDE1" s="67"/>
      <c r="MDF1" s="67"/>
      <c r="MDG1" s="67"/>
      <c r="MDH1" s="67"/>
      <c r="MDI1" s="67"/>
      <c r="MDJ1" s="67"/>
      <c r="MDK1" s="67"/>
      <c r="MDL1" s="67"/>
      <c r="MDM1" s="67"/>
      <c r="MDN1" s="67"/>
      <c r="MDO1" s="67"/>
      <c r="MDP1" s="67"/>
      <c r="MDQ1" s="67"/>
      <c r="MDR1" s="67"/>
      <c r="MDS1" s="67"/>
      <c r="MDT1" s="92"/>
      <c r="MDU1" s="67"/>
      <c r="MDV1" s="67"/>
      <c r="MDW1" s="67"/>
      <c r="MDX1" s="67"/>
      <c r="MDY1" s="67"/>
      <c r="MDZ1" s="67"/>
      <c r="MEA1" s="67"/>
      <c r="MEB1" s="67"/>
      <c r="MEC1" s="67"/>
      <c r="MED1" s="67"/>
      <c r="MEE1" s="67"/>
      <c r="MEF1" s="67"/>
      <c r="MEG1" s="67"/>
      <c r="MEH1" s="67"/>
      <c r="MEI1" s="67"/>
      <c r="MEJ1" s="92"/>
      <c r="MEK1" s="67"/>
      <c r="MEL1" s="67"/>
      <c r="MEM1" s="67"/>
      <c r="MEN1" s="67"/>
      <c r="MEO1" s="67"/>
      <c r="MEP1" s="67"/>
      <c r="MEQ1" s="67"/>
      <c r="MER1" s="67"/>
      <c r="MES1" s="67"/>
      <c r="MET1" s="67"/>
      <c r="MEU1" s="67"/>
      <c r="MEV1" s="67"/>
      <c r="MEW1" s="67"/>
      <c r="MEX1" s="67"/>
      <c r="MEY1" s="67"/>
      <c r="MEZ1" s="92"/>
      <c r="MFA1" s="67"/>
      <c r="MFB1" s="67"/>
      <c r="MFC1" s="67"/>
      <c r="MFD1" s="67"/>
      <c r="MFE1" s="67"/>
      <c r="MFF1" s="67"/>
      <c r="MFG1" s="67"/>
      <c r="MFH1" s="67"/>
      <c r="MFI1" s="67"/>
      <c r="MFJ1" s="67"/>
      <c r="MFK1" s="67"/>
      <c r="MFL1" s="67"/>
      <c r="MFM1" s="67"/>
      <c r="MFN1" s="67"/>
      <c r="MFO1" s="67"/>
      <c r="MFP1" s="92"/>
      <c r="MFQ1" s="67"/>
      <c r="MFR1" s="67"/>
      <c r="MFS1" s="67"/>
      <c r="MFT1" s="67"/>
      <c r="MFU1" s="67"/>
      <c r="MFV1" s="67"/>
      <c r="MFW1" s="67"/>
      <c r="MFX1" s="67"/>
      <c r="MFY1" s="67"/>
      <c r="MFZ1" s="67"/>
      <c r="MGA1" s="67"/>
      <c r="MGB1" s="67"/>
      <c r="MGC1" s="67"/>
      <c r="MGD1" s="67"/>
      <c r="MGE1" s="67"/>
      <c r="MGF1" s="92"/>
      <c r="MGG1" s="67"/>
      <c r="MGH1" s="67"/>
      <c r="MGI1" s="67"/>
      <c r="MGJ1" s="67"/>
      <c r="MGK1" s="67"/>
      <c r="MGL1" s="67"/>
      <c r="MGM1" s="67"/>
      <c r="MGN1" s="67"/>
      <c r="MGO1" s="67"/>
      <c r="MGP1" s="67"/>
      <c r="MGQ1" s="67"/>
      <c r="MGR1" s="67"/>
      <c r="MGS1" s="67"/>
      <c r="MGT1" s="67"/>
      <c r="MGU1" s="67"/>
      <c r="MGV1" s="92"/>
      <c r="MGW1" s="67"/>
      <c r="MGX1" s="67"/>
      <c r="MGY1" s="67"/>
      <c r="MGZ1" s="67"/>
      <c r="MHA1" s="67"/>
      <c r="MHB1" s="67"/>
      <c r="MHC1" s="67"/>
      <c r="MHD1" s="67"/>
      <c r="MHE1" s="67"/>
      <c r="MHF1" s="67"/>
      <c r="MHG1" s="67"/>
      <c r="MHH1" s="67"/>
      <c r="MHI1" s="67"/>
      <c r="MHJ1" s="67"/>
      <c r="MHK1" s="67"/>
      <c r="MHL1" s="92"/>
      <c r="MHM1" s="67"/>
      <c r="MHN1" s="67"/>
      <c r="MHO1" s="67"/>
      <c r="MHP1" s="67"/>
      <c r="MHQ1" s="67"/>
      <c r="MHR1" s="67"/>
      <c r="MHS1" s="67"/>
      <c r="MHT1" s="67"/>
      <c r="MHU1" s="67"/>
      <c r="MHV1" s="67"/>
      <c r="MHW1" s="67"/>
      <c r="MHX1" s="67"/>
      <c r="MHY1" s="67"/>
      <c r="MHZ1" s="67"/>
      <c r="MIA1" s="67"/>
      <c r="MIB1" s="92"/>
      <c r="MIC1" s="67"/>
      <c r="MID1" s="67"/>
      <c r="MIE1" s="67"/>
      <c r="MIF1" s="67"/>
      <c r="MIG1" s="67"/>
      <c r="MIH1" s="67"/>
      <c r="MII1" s="67"/>
      <c r="MIJ1" s="67"/>
      <c r="MIK1" s="67"/>
      <c r="MIL1" s="67"/>
      <c r="MIM1" s="67"/>
      <c r="MIN1" s="67"/>
      <c r="MIO1" s="67"/>
      <c r="MIP1" s="67"/>
      <c r="MIQ1" s="67"/>
      <c r="MIR1" s="92"/>
      <c r="MIS1" s="67"/>
      <c r="MIT1" s="67"/>
      <c r="MIU1" s="67"/>
      <c r="MIV1" s="67"/>
      <c r="MIW1" s="67"/>
      <c r="MIX1" s="67"/>
      <c r="MIY1" s="67"/>
      <c r="MIZ1" s="67"/>
      <c r="MJA1" s="67"/>
      <c r="MJB1" s="67"/>
      <c r="MJC1" s="67"/>
      <c r="MJD1" s="67"/>
      <c r="MJE1" s="67"/>
      <c r="MJF1" s="67"/>
      <c r="MJG1" s="67"/>
      <c r="MJH1" s="92"/>
      <c r="MJI1" s="67"/>
      <c r="MJJ1" s="67"/>
      <c r="MJK1" s="67"/>
      <c r="MJL1" s="67"/>
      <c r="MJM1" s="67"/>
      <c r="MJN1" s="67"/>
      <c r="MJO1" s="67"/>
      <c r="MJP1" s="67"/>
      <c r="MJQ1" s="67"/>
      <c r="MJR1" s="67"/>
      <c r="MJS1" s="67"/>
      <c r="MJT1" s="67"/>
      <c r="MJU1" s="67"/>
      <c r="MJV1" s="67"/>
      <c r="MJW1" s="67"/>
      <c r="MJX1" s="92"/>
      <c r="MJY1" s="67"/>
      <c r="MJZ1" s="67"/>
      <c r="MKA1" s="67"/>
      <c r="MKB1" s="67"/>
      <c r="MKC1" s="67"/>
      <c r="MKD1" s="67"/>
      <c r="MKE1" s="67"/>
      <c r="MKF1" s="67"/>
      <c r="MKG1" s="67"/>
      <c r="MKH1" s="67"/>
      <c r="MKI1" s="67"/>
      <c r="MKJ1" s="67"/>
      <c r="MKK1" s="67"/>
      <c r="MKL1" s="67"/>
      <c r="MKM1" s="67"/>
      <c r="MKN1" s="92"/>
      <c r="MKO1" s="67"/>
      <c r="MKP1" s="67"/>
      <c r="MKQ1" s="67"/>
      <c r="MKR1" s="67"/>
      <c r="MKS1" s="67"/>
      <c r="MKT1" s="67"/>
      <c r="MKU1" s="67"/>
      <c r="MKV1" s="67"/>
      <c r="MKW1" s="67"/>
      <c r="MKX1" s="67"/>
      <c r="MKY1" s="67"/>
      <c r="MKZ1" s="67"/>
      <c r="MLA1" s="67"/>
      <c r="MLB1" s="67"/>
      <c r="MLC1" s="67"/>
      <c r="MLD1" s="92"/>
      <c r="MLE1" s="67"/>
      <c r="MLF1" s="67"/>
      <c r="MLG1" s="67"/>
      <c r="MLH1" s="67"/>
      <c r="MLI1" s="67"/>
      <c r="MLJ1" s="67"/>
      <c r="MLK1" s="67"/>
      <c r="MLL1" s="67"/>
      <c r="MLM1" s="67"/>
      <c r="MLN1" s="67"/>
      <c r="MLO1" s="67"/>
      <c r="MLP1" s="67"/>
      <c r="MLQ1" s="67"/>
      <c r="MLR1" s="67"/>
      <c r="MLS1" s="67"/>
      <c r="MLT1" s="92"/>
      <c r="MLU1" s="67"/>
      <c r="MLV1" s="67"/>
      <c r="MLW1" s="67"/>
      <c r="MLX1" s="67"/>
      <c r="MLY1" s="67"/>
      <c r="MLZ1" s="67"/>
      <c r="MMA1" s="67"/>
      <c r="MMB1" s="67"/>
      <c r="MMC1" s="67"/>
      <c r="MMD1" s="67"/>
      <c r="MME1" s="67"/>
      <c r="MMF1" s="67"/>
      <c r="MMG1" s="67"/>
      <c r="MMH1" s="67"/>
      <c r="MMI1" s="67"/>
      <c r="MMJ1" s="92"/>
      <c r="MMK1" s="67"/>
      <c r="MML1" s="67"/>
      <c r="MMM1" s="67"/>
      <c r="MMN1" s="67"/>
      <c r="MMO1" s="67"/>
      <c r="MMP1" s="67"/>
      <c r="MMQ1" s="67"/>
      <c r="MMR1" s="67"/>
      <c r="MMS1" s="67"/>
      <c r="MMT1" s="67"/>
      <c r="MMU1" s="67"/>
      <c r="MMV1" s="67"/>
      <c r="MMW1" s="67"/>
      <c r="MMX1" s="67"/>
      <c r="MMY1" s="67"/>
      <c r="MMZ1" s="92"/>
      <c r="MNA1" s="67"/>
      <c r="MNB1" s="67"/>
      <c r="MNC1" s="67"/>
      <c r="MND1" s="67"/>
      <c r="MNE1" s="67"/>
      <c r="MNF1" s="67"/>
      <c r="MNG1" s="67"/>
      <c r="MNH1" s="67"/>
      <c r="MNI1" s="67"/>
      <c r="MNJ1" s="67"/>
      <c r="MNK1" s="67"/>
      <c r="MNL1" s="67"/>
      <c r="MNM1" s="67"/>
      <c r="MNN1" s="67"/>
      <c r="MNO1" s="67"/>
      <c r="MNP1" s="92"/>
      <c r="MNQ1" s="67"/>
      <c r="MNR1" s="67"/>
      <c r="MNS1" s="67"/>
      <c r="MNT1" s="67"/>
      <c r="MNU1" s="67"/>
      <c r="MNV1" s="67"/>
      <c r="MNW1" s="67"/>
      <c r="MNX1" s="67"/>
      <c r="MNY1" s="67"/>
      <c r="MNZ1" s="67"/>
      <c r="MOA1" s="67"/>
      <c r="MOB1" s="67"/>
      <c r="MOC1" s="67"/>
      <c r="MOD1" s="67"/>
      <c r="MOE1" s="67"/>
      <c r="MOF1" s="92"/>
      <c r="MOG1" s="67"/>
      <c r="MOH1" s="67"/>
      <c r="MOI1" s="67"/>
      <c r="MOJ1" s="67"/>
      <c r="MOK1" s="67"/>
      <c r="MOL1" s="67"/>
      <c r="MOM1" s="67"/>
      <c r="MON1" s="67"/>
      <c r="MOO1" s="67"/>
      <c r="MOP1" s="67"/>
      <c r="MOQ1" s="67"/>
      <c r="MOR1" s="67"/>
      <c r="MOS1" s="67"/>
      <c r="MOT1" s="67"/>
      <c r="MOU1" s="67"/>
      <c r="MOV1" s="92"/>
      <c r="MOW1" s="67"/>
      <c r="MOX1" s="67"/>
      <c r="MOY1" s="67"/>
      <c r="MOZ1" s="67"/>
      <c r="MPA1" s="67"/>
      <c r="MPB1" s="67"/>
      <c r="MPC1" s="67"/>
      <c r="MPD1" s="67"/>
      <c r="MPE1" s="67"/>
      <c r="MPF1" s="67"/>
      <c r="MPG1" s="67"/>
      <c r="MPH1" s="67"/>
      <c r="MPI1" s="67"/>
      <c r="MPJ1" s="67"/>
      <c r="MPK1" s="67"/>
      <c r="MPL1" s="92"/>
      <c r="MPM1" s="67"/>
      <c r="MPN1" s="67"/>
      <c r="MPO1" s="67"/>
      <c r="MPP1" s="67"/>
      <c r="MPQ1" s="67"/>
      <c r="MPR1" s="67"/>
      <c r="MPS1" s="67"/>
      <c r="MPT1" s="67"/>
      <c r="MPU1" s="67"/>
      <c r="MPV1" s="67"/>
      <c r="MPW1" s="67"/>
      <c r="MPX1" s="67"/>
      <c r="MPY1" s="67"/>
      <c r="MPZ1" s="67"/>
      <c r="MQA1" s="67"/>
      <c r="MQB1" s="92"/>
      <c r="MQC1" s="67"/>
      <c r="MQD1" s="67"/>
      <c r="MQE1" s="67"/>
      <c r="MQF1" s="67"/>
      <c r="MQG1" s="67"/>
      <c r="MQH1" s="67"/>
      <c r="MQI1" s="67"/>
      <c r="MQJ1" s="67"/>
      <c r="MQK1" s="67"/>
      <c r="MQL1" s="67"/>
      <c r="MQM1" s="67"/>
      <c r="MQN1" s="67"/>
      <c r="MQO1" s="67"/>
      <c r="MQP1" s="67"/>
      <c r="MQQ1" s="67"/>
      <c r="MQR1" s="92"/>
      <c r="MQS1" s="67"/>
      <c r="MQT1" s="67"/>
      <c r="MQU1" s="67"/>
      <c r="MQV1" s="67"/>
      <c r="MQW1" s="67"/>
      <c r="MQX1" s="67"/>
      <c r="MQY1" s="67"/>
      <c r="MQZ1" s="67"/>
      <c r="MRA1" s="67"/>
      <c r="MRB1" s="67"/>
      <c r="MRC1" s="67"/>
      <c r="MRD1" s="67"/>
      <c r="MRE1" s="67"/>
      <c r="MRF1" s="67"/>
      <c r="MRG1" s="67"/>
      <c r="MRH1" s="92"/>
      <c r="MRI1" s="67"/>
      <c r="MRJ1" s="67"/>
      <c r="MRK1" s="67"/>
      <c r="MRL1" s="67"/>
      <c r="MRM1" s="67"/>
      <c r="MRN1" s="67"/>
      <c r="MRO1" s="67"/>
      <c r="MRP1" s="67"/>
      <c r="MRQ1" s="67"/>
      <c r="MRR1" s="67"/>
      <c r="MRS1" s="67"/>
      <c r="MRT1" s="67"/>
      <c r="MRU1" s="67"/>
      <c r="MRV1" s="67"/>
      <c r="MRW1" s="67"/>
      <c r="MRX1" s="92"/>
      <c r="MRY1" s="67"/>
      <c r="MRZ1" s="67"/>
      <c r="MSA1" s="67"/>
      <c r="MSB1" s="67"/>
      <c r="MSC1" s="67"/>
      <c r="MSD1" s="67"/>
      <c r="MSE1" s="67"/>
      <c r="MSF1" s="67"/>
      <c r="MSG1" s="67"/>
      <c r="MSH1" s="67"/>
      <c r="MSI1" s="67"/>
      <c r="MSJ1" s="67"/>
      <c r="MSK1" s="67"/>
      <c r="MSL1" s="67"/>
      <c r="MSM1" s="67"/>
      <c r="MSN1" s="92"/>
      <c r="MSO1" s="67"/>
      <c r="MSP1" s="67"/>
      <c r="MSQ1" s="67"/>
      <c r="MSR1" s="67"/>
      <c r="MSS1" s="67"/>
      <c r="MST1" s="67"/>
      <c r="MSU1" s="67"/>
      <c r="MSV1" s="67"/>
      <c r="MSW1" s="67"/>
      <c r="MSX1" s="67"/>
      <c r="MSY1" s="67"/>
      <c r="MSZ1" s="67"/>
      <c r="MTA1" s="67"/>
      <c r="MTB1" s="67"/>
      <c r="MTC1" s="67"/>
      <c r="MTD1" s="92"/>
      <c r="MTE1" s="67"/>
      <c r="MTF1" s="67"/>
      <c r="MTG1" s="67"/>
      <c r="MTH1" s="67"/>
      <c r="MTI1" s="67"/>
      <c r="MTJ1" s="67"/>
      <c r="MTK1" s="67"/>
      <c r="MTL1" s="67"/>
      <c r="MTM1" s="67"/>
      <c r="MTN1" s="67"/>
      <c r="MTO1" s="67"/>
      <c r="MTP1" s="67"/>
      <c r="MTQ1" s="67"/>
      <c r="MTR1" s="67"/>
      <c r="MTS1" s="67"/>
      <c r="MTT1" s="92"/>
      <c r="MTU1" s="67"/>
      <c r="MTV1" s="67"/>
      <c r="MTW1" s="67"/>
      <c r="MTX1" s="67"/>
      <c r="MTY1" s="67"/>
      <c r="MTZ1" s="67"/>
      <c r="MUA1" s="67"/>
      <c r="MUB1" s="67"/>
      <c r="MUC1" s="67"/>
      <c r="MUD1" s="67"/>
      <c r="MUE1" s="67"/>
      <c r="MUF1" s="67"/>
      <c r="MUG1" s="67"/>
      <c r="MUH1" s="67"/>
      <c r="MUI1" s="67"/>
      <c r="MUJ1" s="92"/>
      <c r="MUK1" s="67"/>
      <c r="MUL1" s="67"/>
      <c r="MUM1" s="67"/>
      <c r="MUN1" s="67"/>
      <c r="MUO1" s="67"/>
      <c r="MUP1" s="67"/>
      <c r="MUQ1" s="67"/>
      <c r="MUR1" s="67"/>
      <c r="MUS1" s="67"/>
      <c r="MUT1" s="67"/>
      <c r="MUU1" s="67"/>
      <c r="MUV1" s="67"/>
      <c r="MUW1" s="67"/>
      <c r="MUX1" s="67"/>
      <c r="MUY1" s="67"/>
      <c r="MUZ1" s="92"/>
      <c r="MVA1" s="67"/>
      <c r="MVB1" s="67"/>
      <c r="MVC1" s="67"/>
      <c r="MVD1" s="67"/>
      <c r="MVE1" s="67"/>
      <c r="MVF1" s="67"/>
      <c r="MVG1" s="67"/>
      <c r="MVH1" s="67"/>
      <c r="MVI1" s="67"/>
      <c r="MVJ1" s="67"/>
      <c r="MVK1" s="67"/>
      <c r="MVL1" s="67"/>
      <c r="MVM1" s="67"/>
      <c r="MVN1" s="67"/>
      <c r="MVO1" s="67"/>
      <c r="MVP1" s="92"/>
      <c r="MVQ1" s="67"/>
      <c r="MVR1" s="67"/>
      <c r="MVS1" s="67"/>
      <c r="MVT1" s="67"/>
      <c r="MVU1" s="67"/>
      <c r="MVV1" s="67"/>
      <c r="MVW1" s="67"/>
      <c r="MVX1" s="67"/>
      <c r="MVY1" s="67"/>
      <c r="MVZ1" s="67"/>
      <c r="MWA1" s="67"/>
      <c r="MWB1" s="67"/>
      <c r="MWC1" s="67"/>
      <c r="MWD1" s="67"/>
      <c r="MWE1" s="67"/>
      <c r="MWF1" s="92"/>
      <c r="MWG1" s="67"/>
      <c r="MWH1" s="67"/>
      <c r="MWI1" s="67"/>
      <c r="MWJ1" s="67"/>
      <c r="MWK1" s="67"/>
      <c r="MWL1" s="67"/>
      <c r="MWM1" s="67"/>
      <c r="MWN1" s="67"/>
      <c r="MWO1" s="67"/>
      <c r="MWP1" s="67"/>
      <c r="MWQ1" s="67"/>
      <c r="MWR1" s="67"/>
      <c r="MWS1" s="67"/>
      <c r="MWT1" s="67"/>
      <c r="MWU1" s="67"/>
      <c r="MWV1" s="92"/>
      <c r="MWW1" s="67"/>
      <c r="MWX1" s="67"/>
      <c r="MWY1" s="67"/>
      <c r="MWZ1" s="67"/>
      <c r="MXA1" s="67"/>
      <c r="MXB1" s="67"/>
      <c r="MXC1" s="67"/>
      <c r="MXD1" s="67"/>
      <c r="MXE1" s="67"/>
      <c r="MXF1" s="67"/>
      <c r="MXG1" s="67"/>
      <c r="MXH1" s="67"/>
      <c r="MXI1" s="67"/>
      <c r="MXJ1" s="67"/>
      <c r="MXK1" s="67"/>
      <c r="MXL1" s="92"/>
      <c r="MXM1" s="67"/>
      <c r="MXN1" s="67"/>
      <c r="MXO1" s="67"/>
      <c r="MXP1" s="67"/>
      <c r="MXQ1" s="67"/>
      <c r="MXR1" s="67"/>
      <c r="MXS1" s="67"/>
      <c r="MXT1" s="67"/>
      <c r="MXU1" s="67"/>
      <c r="MXV1" s="67"/>
      <c r="MXW1" s="67"/>
      <c r="MXX1" s="67"/>
      <c r="MXY1" s="67"/>
      <c r="MXZ1" s="67"/>
      <c r="MYA1" s="67"/>
      <c r="MYB1" s="92"/>
      <c r="MYC1" s="67"/>
      <c r="MYD1" s="67"/>
      <c r="MYE1" s="67"/>
      <c r="MYF1" s="67"/>
      <c r="MYG1" s="67"/>
      <c r="MYH1" s="67"/>
      <c r="MYI1" s="67"/>
      <c r="MYJ1" s="67"/>
      <c r="MYK1" s="67"/>
      <c r="MYL1" s="67"/>
      <c r="MYM1" s="67"/>
      <c r="MYN1" s="67"/>
      <c r="MYO1" s="67"/>
      <c r="MYP1" s="67"/>
      <c r="MYQ1" s="67"/>
      <c r="MYR1" s="92"/>
      <c r="MYS1" s="67"/>
      <c r="MYT1" s="67"/>
      <c r="MYU1" s="67"/>
      <c r="MYV1" s="67"/>
      <c r="MYW1" s="67"/>
      <c r="MYX1" s="67"/>
      <c r="MYY1" s="67"/>
      <c r="MYZ1" s="67"/>
      <c r="MZA1" s="67"/>
      <c r="MZB1" s="67"/>
      <c r="MZC1" s="67"/>
      <c r="MZD1" s="67"/>
      <c r="MZE1" s="67"/>
      <c r="MZF1" s="67"/>
      <c r="MZG1" s="67"/>
      <c r="MZH1" s="92"/>
      <c r="MZI1" s="67"/>
      <c r="MZJ1" s="67"/>
      <c r="MZK1" s="67"/>
      <c r="MZL1" s="67"/>
      <c r="MZM1" s="67"/>
      <c r="MZN1" s="67"/>
      <c r="MZO1" s="67"/>
      <c r="MZP1" s="67"/>
      <c r="MZQ1" s="67"/>
      <c r="MZR1" s="67"/>
      <c r="MZS1" s="67"/>
      <c r="MZT1" s="67"/>
      <c r="MZU1" s="67"/>
      <c r="MZV1" s="67"/>
      <c r="MZW1" s="67"/>
      <c r="MZX1" s="92"/>
      <c r="MZY1" s="67"/>
      <c r="MZZ1" s="67"/>
      <c r="NAA1" s="67"/>
      <c r="NAB1" s="67"/>
      <c r="NAC1" s="67"/>
      <c r="NAD1" s="67"/>
      <c r="NAE1" s="67"/>
      <c r="NAF1" s="67"/>
      <c r="NAG1" s="67"/>
      <c r="NAH1" s="67"/>
      <c r="NAI1" s="67"/>
      <c r="NAJ1" s="67"/>
      <c r="NAK1" s="67"/>
      <c r="NAL1" s="67"/>
      <c r="NAM1" s="67"/>
      <c r="NAN1" s="92"/>
      <c r="NAO1" s="67"/>
      <c r="NAP1" s="67"/>
      <c r="NAQ1" s="67"/>
      <c r="NAR1" s="67"/>
      <c r="NAS1" s="67"/>
      <c r="NAT1" s="67"/>
      <c r="NAU1" s="67"/>
      <c r="NAV1" s="67"/>
      <c r="NAW1" s="67"/>
      <c r="NAX1" s="67"/>
      <c r="NAY1" s="67"/>
      <c r="NAZ1" s="67"/>
      <c r="NBA1" s="67"/>
      <c r="NBB1" s="67"/>
      <c r="NBC1" s="67"/>
      <c r="NBD1" s="92"/>
      <c r="NBE1" s="67"/>
      <c r="NBF1" s="67"/>
      <c r="NBG1" s="67"/>
      <c r="NBH1" s="67"/>
      <c r="NBI1" s="67"/>
      <c r="NBJ1" s="67"/>
      <c r="NBK1" s="67"/>
      <c r="NBL1" s="67"/>
      <c r="NBM1" s="67"/>
      <c r="NBN1" s="67"/>
      <c r="NBO1" s="67"/>
      <c r="NBP1" s="67"/>
      <c r="NBQ1" s="67"/>
      <c r="NBR1" s="67"/>
      <c r="NBS1" s="67"/>
      <c r="NBT1" s="92"/>
      <c r="NBU1" s="67"/>
      <c r="NBV1" s="67"/>
      <c r="NBW1" s="67"/>
      <c r="NBX1" s="67"/>
      <c r="NBY1" s="67"/>
      <c r="NBZ1" s="67"/>
      <c r="NCA1" s="67"/>
      <c r="NCB1" s="67"/>
      <c r="NCC1" s="67"/>
      <c r="NCD1" s="67"/>
      <c r="NCE1" s="67"/>
      <c r="NCF1" s="67"/>
      <c r="NCG1" s="67"/>
      <c r="NCH1" s="67"/>
      <c r="NCI1" s="67"/>
      <c r="NCJ1" s="92"/>
      <c r="NCK1" s="67"/>
      <c r="NCL1" s="67"/>
      <c r="NCM1" s="67"/>
      <c r="NCN1" s="67"/>
      <c r="NCO1" s="67"/>
      <c r="NCP1" s="67"/>
      <c r="NCQ1" s="67"/>
      <c r="NCR1" s="67"/>
      <c r="NCS1" s="67"/>
      <c r="NCT1" s="67"/>
      <c r="NCU1" s="67"/>
      <c r="NCV1" s="67"/>
      <c r="NCW1" s="67"/>
      <c r="NCX1" s="67"/>
      <c r="NCY1" s="67"/>
      <c r="NCZ1" s="92"/>
      <c r="NDA1" s="67"/>
      <c r="NDB1" s="67"/>
      <c r="NDC1" s="67"/>
      <c r="NDD1" s="67"/>
      <c r="NDE1" s="67"/>
      <c r="NDF1" s="67"/>
      <c r="NDG1" s="67"/>
      <c r="NDH1" s="67"/>
      <c r="NDI1" s="67"/>
      <c r="NDJ1" s="67"/>
      <c r="NDK1" s="67"/>
      <c r="NDL1" s="67"/>
      <c r="NDM1" s="67"/>
      <c r="NDN1" s="67"/>
      <c r="NDO1" s="67"/>
      <c r="NDP1" s="92"/>
      <c r="NDQ1" s="67"/>
      <c r="NDR1" s="67"/>
      <c r="NDS1" s="67"/>
      <c r="NDT1" s="67"/>
      <c r="NDU1" s="67"/>
      <c r="NDV1" s="67"/>
      <c r="NDW1" s="67"/>
      <c r="NDX1" s="67"/>
      <c r="NDY1" s="67"/>
      <c r="NDZ1" s="67"/>
      <c r="NEA1" s="67"/>
      <c r="NEB1" s="67"/>
      <c r="NEC1" s="67"/>
      <c r="NED1" s="67"/>
      <c r="NEE1" s="67"/>
      <c r="NEF1" s="92"/>
      <c r="NEG1" s="67"/>
      <c r="NEH1" s="67"/>
      <c r="NEI1" s="67"/>
      <c r="NEJ1" s="67"/>
      <c r="NEK1" s="67"/>
      <c r="NEL1" s="67"/>
      <c r="NEM1" s="67"/>
      <c r="NEN1" s="67"/>
      <c r="NEO1" s="67"/>
      <c r="NEP1" s="67"/>
      <c r="NEQ1" s="67"/>
      <c r="NER1" s="67"/>
      <c r="NES1" s="67"/>
      <c r="NET1" s="67"/>
      <c r="NEU1" s="67"/>
      <c r="NEV1" s="92"/>
      <c r="NEW1" s="67"/>
      <c r="NEX1" s="67"/>
      <c r="NEY1" s="67"/>
      <c r="NEZ1" s="67"/>
      <c r="NFA1" s="67"/>
      <c r="NFB1" s="67"/>
      <c r="NFC1" s="67"/>
      <c r="NFD1" s="67"/>
      <c r="NFE1" s="67"/>
      <c r="NFF1" s="67"/>
      <c r="NFG1" s="67"/>
      <c r="NFH1" s="67"/>
      <c r="NFI1" s="67"/>
      <c r="NFJ1" s="67"/>
      <c r="NFK1" s="67"/>
      <c r="NFL1" s="92"/>
      <c r="NFM1" s="67"/>
      <c r="NFN1" s="67"/>
      <c r="NFO1" s="67"/>
      <c r="NFP1" s="67"/>
      <c r="NFQ1" s="67"/>
      <c r="NFR1" s="67"/>
      <c r="NFS1" s="67"/>
      <c r="NFT1" s="67"/>
      <c r="NFU1" s="67"/>
      <c r="NFV1" s="67"/>
      <c r="NFW1" s="67"/>
      <c r="NFX1" s="67"/>
      <c r="NFY1" s="67"/>
      <c r="NFZ1" s="67"/>
      <c r="NGA1" s="67"/>
      <c r="NGB1" s="92"/>
      <c r="NGC1" s="67"/>
      <c r="NGD1" s="67"/>
      <c r="NGE1" s="67"/>
      <c r="NGF1" s="67"/>
      <c r="NGG1" s="67"/>
      <c r="NGH1" s="67"/>
      <c r="NGI1" s="67"/>
      <c r="NGJ1" s="67"/>
      <c r="NGK1" s="67"/>
      <c r="NGL1" s="67"/>
      <c r="NGM1" s="67"/>
      <c r="NGN1" s="67"/>
      <c r="NGO1" s="67"/>
      <c r="NGP1" s="67"/>
      <c r="NGQ1" s="67"/>
      <c r="NGR1" s="92"/>
      <c r="NGS1" s="67"/>
      <c r="NGT1" s="67"/>
      <c r="NGU1" s="67"/>
      <c r="NGV1" s="67"/>
      <c r="NGW1" s="67"/>
      <c r="NGX1" s="67"/>
      <c r="NGY1" s="67"/>
      <c r="NGZ1" s="67"/>
      <c r="NHA1" s="67"/>
      <c r="NHB1" s="67"/>
      <c r="NHC1" s="67"/>
      <c r="NHD1" s="67"/>
      <c r="NHE1" s="67"/>
      <c r="NHF1" s="67"/>
      <c r="NHG1" s="67"/>
      <c r="NHH1" s="92"/>
      <c r="NHI1" s="67"/>
      <c r="NHJ1" s="67"/>
      <c r="NHK1" s="67"/>
      <c r="NHL1" s="67"/>
      <c r="NHM1" s="67"/>
      <c r="NHN1" s="67"/>
      <c r="NHO1" s="67"/>
      <c r="NHP1" s="67"/>
      <c r="NHQ1" s="67"/>
      <c r="NHR1" s="67"/>
      <c r="NHS1" s="67"/>
      <c r="NHT1" s="67"/>
      <c r="NHU1" s="67"/>
      <c r="NHV1" s="67"/>
      <c r="NHW1" s="67"/>
      <c r="NHX1" s="92"/>
      <c r="NHY1" s="67"/>
      <c r="NHZ1" s="67"/>
      <c r="NIA1" s="67"/>
      <c r="NIB1" s="67"/>
      <c r="NIC1" s="67"/>
      <c r="NID1" s="67"/>
      <c r="NIE1" s="67"/>
      <c r="NIF1" s="67"/>
      <c r="NIG1" s="67"/>
      <c r="NIH1" s="67"/>
      <c r="NII1" s="67"/>
      <c r="NIJ1" s="67"/>
      <c r="NIK1" s="67"/>
      <c r="NIL1" s="67"/>
      <c r="NIM1" s="67"/>
      <c r="NIN1" s="92"/>
      <c r="NIO1" s="67"/>
      <c r="NIP1" s="67"/>
      <c r="NIQ1" s="67"/>
      <c r="NIR1" s="67"/>
      <c r="NIS1" s="67"/>
      <c r="NIT1" s="67"/>
      <c r="NIU1" s="67"/>
      <c r="NIV1" s="67"/>
      <c r="NIW1" s="67"/>
      <c r="NIX1" s="67"/>
      <c r="NIY1" s="67"/>
      <c r="NIZ1" s="67"/>
      <c r="NJA1" s="67"/>
      <c r="NJB1" s="67"/>
      <c r="NJC1" s="67"/>
      <c r="NJD1" s="92"/>
      <c r="NJE1" s="67"/>
      <c r="NJF1" s="67"/>
      <c r="NJG1" s="67"/>
      <c r="NJH1" s="67"/>
      <c r="NJI1" s="67"/>
      <c r="NJJ1" s="67"/>
      <c r="NJK1" s="67"/>
      <c r="NJL1" s="67"/>
      <c r="NJM1" s="67"/>
      <c r="NJN1" s="67"/>
      <c r="NJO1" s="67"/>
      <c r="NJP1" s="67"/>
      <c r="NJQ1" s="67"/>
      <c r="NJR1" s="67"/>
      <c r="NJS1" s="67"/>
      <c r="NJT1" s="92"/>
      <c r="NJU1" s="67"/>
      <c r="NJV1" s="67"/>
      <c r="NJW1" s="67"/>
      <c r="NJX1" s="67"/>
      <c r="NJY1" s="67"/>
      <c r="NJZ1" s="67"/>
      <c r="NKA1" s="67"/>
      <c r="NKB1" s="67"/>
      <c r="NKC1" s="67"/>
      <c r="NKD1" s="67"/>
      <c r="NKE1" s="67"/>
      <c r="NKF1" s="67"/>
      <c r="NKG1" s="67"/>
      <c r="NKH1" s="67"/>
      <c r="NKI1" s="67"/>
      <c r="NKJ1" s="92"/>
      <c r="NKK1" s="67"/>
      <c r="NKL1" s="67"/>
      <c r="NKM1" s="67"/>
      <c r="NKN1" s="67"/>
      <c r="NKO1" s="67"/>
      <c r="NKP1" s="67"/>
      <c r="NKQ1" s="67"/>
      <c r="NKR1" s="67"/>
      <c r="NKS1" s="67"/>
      <c r="NKT1" s="67"/>
      <c r="NKU1" s="67"/>
      <c r="NKV1" s="67"/>
      <c r="NKW1" s="67"/>
      <c r="NKX1" s="67"/>
      <c r="NKY1" s="67"/>
      <c r="NKZ1" s="92"/>
      <c r="NLA1" s="67"/>
      <c r="NLB1" s="67"/>
      <c r="NLC1" s="67"/>
      <c r="NLD1" s="67"/>
      <c r="NLE1" s="67"/>
      <c r="NLF1" s="67"/>
      <c r="NLG1" s="67"/>
      <c r="NLH1" s="67"/>
      <c r="NLI1" s="67"/>
      <c r="NLJ1" s="67"/>
      <c r="NLK1" s="67"/>
      <c r="NLL1" s="67"/>
      <c r="NLM1" s="67"/>
      <c r="NLN1" s="67"/>
      <c r="NLO1" s="67"/>
      <c r="NLP1" s="92"/>
      <c r="NLQ1" s="67"/>
      <c r="NLR1" s="67"/>
      <c r="NLS1" s="67"/>
      <c r="NLT1" s="67"/>
      <c r="NLU1" s="67"/>
      <c r="NLV1" s="67"/>
      <c r="NLW1" s="67"/>
      <c r="NLX1" s="67"/>
      <c r="NLY1" s="67"/>
      <c r="NLZ1" s="67"/>
      <c r="NMA1" s="67"/>
      <c r="NMB1" s="67"/>
      <c r="NMC1" s="67"/>
      <c r="NMD1" s="67"/>
      <c r="NME1" s="67"/>
      <c r="NMF1" s="92"/>
      <c r="NMG1" s="67"/>
      <c r="NMH1" s="67"/>
      <c r="NMI1" s="67"/>
      <c r="NMJ1" s="67"/>
      <c r="NMK1" s="67"/>
      <c r="NML1" s="67"/>
      <c r="NMM1" s="67"/>
      <c r="NMN1" s="67"/>
      <c r="NMO1" s="67"/>
      <c r="NMP1" s="67"/>
      <c r="NMQ1" s="67"/>
      <c r="NMR1" s="67"/>
      <c r="NMS1" s="67"/>
      <c r="NMT1" s="67"/>
      <c r="NMU1" s="67"/>
      <c r="NMV1" s="92"/>
      <c r="NMW1" s="67"/>
      <c r="NMX1" s="67"/>
      <c r="NMY1" s="67"/>
      <c r="NMZ1" s="67"/>
      <c r="NNA1" s="67"/>
      <c r="NNB1" s="67"/>
      <c r="NNC1" s="67"/>
      <c r="NND1" s="67"/>
      <c r="NNE1" s="67"/>
      <c r="NNF1" s="67"/>
      <c r="NNG1" s="67"/>
      <c r="NNH1" s="67"/>
      <c r="NNI1" s="67"/>
      <c r="NNJ1" s="67"/>
      <c r="NNK1" s="67"/>
      <c r="NNL1" s="92"/>
      <c r="NNM1" s="67"/>
      <c r="NNN1" s="67"/>
      <c r="NNO1" s="67"/>
      <c r="NNP1" s="67"/>
      <c r="NNQ1" s="67"/>
      <c r="NNR1" s="67"/>
      <c r="NNS1" s="67"/>
      <c r="NNT1" s="67"/>
      <c r="NNU1" s="67"/>
      <c r="NNV1" s="67"/>
      <c r="NNW1" s="67"/>
      <c r="NNX1" s="67"/>
      <c r="NNY1" s="67"/>
      <c r="NNZ1" s="67"/>
      <c r="NOA1" s="67"/>
      <c r="NOB1" s="92"/>
      <c r="NOC1" s="67"/>
      <c r="NOD1" s="67"/>
      <c r="NOE1" s="67"/>
      <c r="NOF1" s="67"/>
      <c r="NOG1" s="67"/>
      <c r="NOH1" s="67"/>
      <c r="NOI1" s="67"/>
      <c r="NOJ1" s="67"/>
      <c r="NOK1" s="67"/>
      <c r="NOL1" s="67"/>
      <c r="NOM1" s="67"/>
      <c r="NON1" s="67"/>
      <c r="NOO1" s="67"/>
      <c r="NOP1" s="67"/>
      <c r="NOQ1" s="67"/>
      <c r="NOR1" s="92"/>
      <c r="NOS1" s="67"/>
      <c r="NOT1" s="67"/>
      <c r="NOU1" s="67"/>
      <c r="NOV1" s="67"/>
      <c r="NOW1" s="67"/>
      <c r="NOX1" s="67"/>
      <c r="NOY1" s="67"/>
      <c r="NOZ1" s="67"/>
      <c r="NPA1" s="67"/>
      <c r="NPB1" s="67"/>
      <c r="NPC1" s="67"/>
      <c r="NPD1" s="67"/>
      <c r="NPE1" s="67"/>
      <c r="NPF1" s="67"/>
      <c r="NPG1" s="67"/>
      <c r="NPH1" s="92"/>
      <c r="NPI1" s="67"/>
      <c r="NPJ1" s="67"/>
      <c r="NPK1" s="67"/>
      <c r="NPL1" s="67"/>
      <c r="NPM1" s="67"/>
      <c r="NPN1" s="67"/>
      <c r="NPO1" s="67"/>
      <c r="NPP1" s="67"/>
      <c r="NPQ1" s="67"/>
      <c r="NPR1" s="67"/>
      <c r="NPS1" s="67"/>
      <c r="NPT1" s="67"/>
      <c r="NPU1" s="67"/>
      <c r="NPV1" s="67"/>
      <c r="NPW1" s="67"/>
      <c r="NPX1" s="92"/>
      <c r="NPY1" s="67"/>
      <c r="NPZ1" s="67"/>
      <c r="NQA1" s="67"/>
      <c r="NQB1" s="67"/>
      <c r="NQC1" s="67"/>
      <c r="NQD1" s="67"/>
      <c r="NQE1" s="67"/>
      <c r="NQF1" s="67"/>
      <c r="NQG1" s="67"/>
      <c r="NQH1" s="67"/>
      <c r="NQI1" s="67"/>
      <c r="NQJ1" s="67"/>
      <c r="NQK1" s="67"/>
      <c r="NQL1" s="67"/>
      <c r="NQM1" s="67"/>
      <c r="NQN1" s="92"/>
      <c r="NQO1" s="67"/>
      <c r="NQP1" s="67"/>
      <c r="NQQ1" s="67"/>
      <c r="NQR1" s="67"/>
      <c r="NQS1" s="67"/>
      <c r="NQT1" s="67"/>
      <c r="NQU1" s="67"/>
      <c r="NQV1" s="67"/>
      <c r="NQW1" s="67"/>
      <c r="NQX1" s="67"/>
      <c r="NQY1" s="67"/>
      <c r="NQZ1" s="67"/>
      <c r="NRA1" s="67"/>
      <c r="NRB1" s="67"/>
      <c r="NRC1" s="67"/>
      <c r="NRD1" s="92"/>
      <c r="NRE1" s="67"/>
      <c r="NRF1" s="67"/>
      <c r="NRG1" s="67"/>
      <c r="NRH1" s="67"/>
      <c r="NRI1" s="67"/>
      <c r="NRJ1" s="67"/>
      <c r="NRK1" s="67"/>
      <c r="NRL1" s="67"/>
      <c r="NRM1" s="67"/>
      <c r="NRN1" s="67"/>
      <c r="NRO1" s="67"/>
      <c r="NRP1" s="67"/>
      <c r="NRQ1" s="67"/>
      <c r="NRR1" s="67"/>
      <c r="NRS1" s="67"/>
      <c r="NRT1" s="92"/>
      <c r="NRU1" s="67"/>
      <c r="NRV1" s="67"/>
      <c r="NRW1" s="67"/>
      <c r="NRX1" s="67"/>
      <c r="NRY1" s="67"/>
      <c r="NRZ1" s="67"/>
      <c r="NSA1" s="67"/>
      <c r="NSB1" s="67"/>
      <c r="NSC1" s="67"/>
      <c r="NSD1" s="67"/>
      <c r="NSE1" s="67"/>
      <c r="NSF1" s="67"/>
      <c r="NSG1" s="67"/>
      <c r="NSH1" s="67"/>
      <c r="NSI1" s="67"/>
      <c r="NSJ1" s="92"/>
      <c r="NSK1" s="67"/>
      <c r="NSL1" s="67"/>
      <c r="NSM1" s="67"/>
      <c r="NSN1" s="67"/>
      <c r="NSO1" s="67"/>
      <c r="NSP1" s="67"/>
      <c r="NSQ1" s="67"/>
      <c r="NSR1" s="67"/>
      <c r="NSS1" s="67"/>
      <c r="NST1" s="67"/>
      <c r="NSU1" s="67"/>
      <c r="NSV1" s="67"/>
      <c r="NSW1" s="67"/>
      <c r="NSX1" s="67"/>
      <c r="NSY1" s="67"/>
      <c r="NSZ1" s="92"/>
      <c r="NTA1" s="67"/>
      <c r="NTB1" s="67"/>
      <c r="NTC1" s="67"/>
      <c r="NTD1" s="67"/>
      <c r="NTE1" s="67"/>
      <c r="NTF1" s="67"/>
      <c r="NTG1" s="67"/>
      <c r="NTH1" s="67"/>
      <c r="NTI1" s="67"/>
      <c r="NTJ1" s="67"/>
      <c r="NTK1" s="67"/>
      <c r="NTL1" s="67"/>
      <c r="NTM1" s="67"/>
      <c r="NTN1" s="67"/>
      <c r="NTO1" s="67"/>
      <c r="NTP1" s="92"/>
      <c r="NTQ1" s="67"/>
      <c r="NTR1" s="67"/>
      <c r="NTS1" s="67"/>
      <c r="NTT1" s="67"/>
      <c r="NTU1" s="67"/>
      <c r="NTV1" s="67"/>
      <c r="NTW1" s="67"/>
      <c r="NTX1" s="67"/>
      <c r="NTY1" s="67"/>
      <c r="NTZ1" s="67"/>
      <c r="NUA1" s="67"/>
      <c r="NUB1" s="67"/>
      <c r="NUC1" s="67"/>
      <c r="NUD1" s="67"/>
      <c r="NUE1" s="67"/>
      <c r="NUF1" s="92"/>
      <c r="NUG1" s="67"/>
      <c r="NUH1" s="67"/>
      <c r="NUI1" s="67"/>
      <c r="NUJ1" s="67"/>
      <c r="NUK1" s="67"/>
      <c r="NUL1" s="67"/>
      <c r="NUM1" s="67"/>
      <c r="NUN1" s="67"/>
      <c r="NUO1" s="67"/>
      <c r="NUP1" s="67"/>
      <c r="NUQ1" s="67"/>
      <c r="NUR1" s="67"/>
      <c r="NUS1" s="67"/>
      <c r="NUT1" s="67"/>
      <c r="NUU1" s="67"/>
      <c r="NUV1" s="92"/>
      <c r="NUW1" s="67"/>
      <c r="NUX1" s="67"/>
      <c r="NUY1" s="67"/>
      <c r="NUZ1" s="67"/>
      <c r="NVA1" s="67"/>
      <c r="NVB1" s="67"/>
      <c r="NVC1" s="67"/>
      <c r="NVD1" s="67"/>
      <c r="NVE1" s="67"/>
      <c r="NVF1" s="67"/>
      <c r="NVG1" s="67"/>
      <c r="NVH1" s="67"/>
      <c r="NVI1" s="67"/>
      <c r="NVJ1" s="67"/>
      <c r="NVK1" s="67"/>
      <c r="NVL1" s="92"/>
      <c r="NVM1" s="67"/>
      <c r="NVN1" s="67"/>
      <c r="NVO1" s="67"/>
      <c r="NVP1" s="67"/>
      <c r="NVQ1" s="67"/>
      <c r="NVR1" s="67"/>
      <c r="NVS1" s="67"/>
      <c r="NVT1" s="67"/>
      <c r="NVU1" s="67"/>
      <c r="NVV1" s="67"/>
      <c r="NVW1" s="67"/>
      <c r="NVX1" s="67"/>
      <c r="NVY1" s="67"/>
      <c r="NVZ1" s="67"/>
      <c r="NWA1" s="67"/>
      <c r="NWB1" s="92"/>
      <c r="NWC1" s="67"/>
      <c r="NWD1" s="67"/>
      <c r="NWE1" s="67"/>
      <c r="NWF1" s="67"/>
      <c r="NWG1" s="67"/>
      <c r="NWH1" s="67"/>
      <c r="NWI1" s="67"/>
      <c r="NWJ1" s="67"/>
      <c r="NWK1" s="67"/>
      <c r="NWL1" s="67"/>
      <c r="NWM1" s="67"/>
      <c r="NWN1" s="67"/>
      <c r="NWO1" s="67"/>
      <c r="NWP1" s="67"/>
      <c r="NWQ1" s="67"/>
      <c r="NWR1" s="92"/>
      <c r="NWS1" s="67"/>
      <c r="NWT1" s="67"/>
      <c r="NWU1" s="67"/>
      <c r="NWV1" s="67"/>
      <c r="NWW1" s="67"/>
      <c r="NWX1" s="67"/>
      <c r="NWY1" s="67"/>
      <c r="NWZ1" s="67"/>
      <c r="NXA1" s="67"/>
      <c r="NXB1" s="67"/>
      <c r="NXC1" s="67"/>
      <c r="NXD1" s="67"/>
      <c r="NXE1" s="67"/>
      <c r="NXF1" s="67"/>
      <c r="NXG1" s="67"/>
      <c r="NXH1" s="92"/>
      <c r="NXI1" s="67"/>
      <c r="NXJ1" s="67"/>
      <c r="NXK1" s="67"/>
      <c r="NXL1" s="67"/>
      <c r="NXM1" s="67"/>
      <c r="NXN1" s="67"/>
      <c r="NXO1" s="67"/>
      <c r="NXP1" s="67"/>
      <c r="NXQ1" s="67"/>
      <c r="NXR1" s="67"/>
      <c r="NXS1" s="67"/>
      <c r="NXT1" s="67"/>
      <c r="NXU1" s="67"/>
      <c r="NXV1" s="67"/>
      <c r="NXW1" s="67"/>
      <c r="NXX1" s="92"/>
      <c r="NXY1" s="67"/>
      <c r="NXZ1" s="67"/>
      <c r="NYA1" s="67"/>
      <c r="NYB1" s="67"/>
      <c r="NYC1" s="67"/>
      <c r="NYD1" s="67"/>
      <c r="NYE1" s="67"/>
      <c r="NYF1" s="67"/>
      <c r="NYG1" s="67"/>
      <c r="NYH1" s="67"/>
      <c r="NYI1" s="67"/>
      <c r="NYJ1" s="67"/>
      <c r="NYK1" s="67"/>
      <c r="NYL1" s="67"/>
      <c r="NYM1" s="67"/>
      <c r="NYN1" s="92"/>
      <c r="NYO1" s="67"/>
      <c r="NYP1" s="67"/>
      <c r="NYQ1" s="67"/>
      <c r="NYR1" s="67"/>
      <c r="NYS1" s="67"/>
      <c r="NYT1" s="67"/>
      <c r="NYU1" s="67"/>
      <c r="NYV1" s="67"/>
      <c r="NYW1" s="67"/>
      <c r="NYX1" s="67"/>
      <c r="NYY1" s="67"/>
      <c r="NYZ1" s="67"/>
      <c r="NZA1" s="67"/>
      <c r="NZB1" s="67"/>
      <c r="NZC1" s="67"/>
      <c r="NZD1" s="92"/>
      <c r="NZE1" s="67"/>
      <c r="NZF1" s="67"/>
      <c r="NZG1" s="67"/>
      <c r="NZH1" s="67"/>
      <c r="NZI1" s="67"/>
      <c r="NZJ1" s="67"/>
      <c r="NZK1" s="67"/>
      <c r="NZL1" s="67"/>
      <c r="NZM1" s="67"/>
      <c r="NZN1" s="67"/>
      <c r="NZO1" s="67"/>
      <c r="NZP1" s="67"/>
      <c r="NZQ1" s="67"/>
      <c r="NZR1" s="67"/>
      <c r="NZS1" s="67"/>
      <c r="NZT1" s="92"/>
      <c r="NZU1" s="67"/>
      <c r="NZV1" s="67"/>
      <c r="NZW1" s="67"/>
      <c r="NZX1" s="67"/>
      <c r="NZY1" s="67"/>
      <c r="NZZ1" s="67"/>
      <c r="OAA1" s="67"/>
      <c r="OAB1" s="67"/>
      <c r="OAC1" s="67"/>
      <c r="OAD1" s="67"/>
      <c r="OAE1" s="67"/>
      <c r="OAF1" s="67"/>
      <c r="OAG1" s="67"/>
      <c r="OAH1" s="67"/>
      <c r="OAI1" s="67"/>
      <c r="OAJ1" s="92"/>
      <c r="OAK1" s="67"/>
      <c r="OAL1" s="67"/>
      <c r="OAM1" s="67"/>
      <c r="OAN1" s="67"/>
      <c r="OAO1" s="67"/>
      <c r="OAP1" s="67"/>
      <c r="OAQ1" s="67"/>
      <c r="OAR1" s="67"/>
      <c r="OAS1" s="67"/>
      <c r="OAT1" s="67"/>
      <c r="OAU1" s="67"/>
      <c r="OAV1" s="67"/>
      <c r="OAW1" s="67"/>
      <c r="OAX1" s="67"/>
      <c r="OAY1" s="67"/>
      <c r="OAZ1" s="92"/>
      <c r="OBA1" s="67"/>
      <c r="OBB1" s="67"/>
      <c r="OBC1" s="67"/>
      <c r="OBD1" s="67"/>
      <c r="OBE1" s="67"/>
      <c r="OBF1" s="67"/>
      <c r="OBG1" s="67"/>
      <c r="OBH1" s="67"/>
      <c r="OBI1" s="67"/>
      <c r="OBJ1" s="67"/>
      <c r="OBK1" s="67"/>
      <c r="OBL1" s="67"/>
      <c r="OBM1" s="67"/>
      <c r="OBN1" s="67"/>
      <c r="OBO1" s="67"/>
      <c r="OBP1" s="92"/>
      <c r="OBQ1" s="67"/>
      <c r="OBR1" s="67"/>
      <c r="OBS1" s="67"/>
      <c r="OBT1" s="67"/>
      <c r="OBU1" s="67"/>
      <c r="OBV1" s="67"/>
      <c r="OBW1" s="67"/>
      <c r="OBX1" s="67"/>
      <c r="OBY1" s="67"/>
      <c r="OBZ1" s="67"/>
      <c r="OCA1" s="67"/>
      <c r="OCB1" s="67"/>
      <c r="OCC1" s="67"/>
      <c r="OCD1" s="67"/>
      <c r="OCE1" s="67"/>
      <c r="OCF1" s="92"/>
      <c r="OCG1" s="67"/>
      <c r="OCH1" s="67"/>
      <c r="OCI1" s="67"/>
      <c r="OCJ1" s="67"/>
      <c r="OCK1" s="67"/>
      <c r="OCL1" s="67"/>
      <c r="OCM1" s="67"/>
      <c r="OCN1" s="67"/>
      <c r="OCO1" s="67"/>
      <c r="OCP1" s="67"/>
      <c r="OCQ1" s="67"/>
      <c r="OCR1" s="67"/>
      <c r="OCS1" s="67"/>
      <c r="OCT1" s="67"/>
      <c r="OCU1" s="67"/>
      <c r="OCV1" s="92"/>
      <c r="OCW1" s="67"/>
      <c r="OCX1" s="67"/>
      <c r="OCY1" s="67"/>
      <c r="OCZ1" s="67"/>
      <c r="ODA1" s="67"/>
      <c r="ODB1" s="67"/>
      <c r="ODC1" s="67"/>
      <c r="ODD1" s="67"/>
      <c r="ODE1" s="67"/>
      <c r="ODF1" s="67"/>
      <c r="ODG1" s="67"/>
      <c r="ODH1" s="67"/>
      <c r="ODI1" s="67"/>
      <c r="ODJ1" s="67"/>
      <c r="ODK1" s="67"/>
      <c r="ODL1" s="92"/>
      <c r="ODM1" s="67"/>
      <c r="ODN1" s="67"/>
      <c r="ODO1" s="67"/>
      <c r="ODP1" s="67"/>
      <c r="ODQ1" s="67"/>
      <c r="ODR1" s="67"/>
      <c r="ODS1" s="67"/>
      <c r="ODT1" s="67"/>
      <c r="ODU1" s="67"/>
      <c r="ODV1" s="67"/>
      <c r="ODW1" s="67"/>
      <c r="ODX1" s="67"/>
      <c r="ODY1" s="67"/>
      <c r="ODZ1" s="67"/>
      <c r="OEA1" s="67"/>
      <c r="OEB1" s="92"/>
      <c r="OEC1" s="67"/>
      <c r="OED1" s="67"/>
      <c r="OEE1" s="67"/>
      <c r="OEF1" s="67"/>
      <c r="OEG1" s="67"/>
      <c r="OEH1" s="67"/>
      <c r="OEI1" s="67"/>
      <c r="OEJ1" s="67"/>
      <c r="OEK1" s="67"/>
      <c r="OEL1" s="67"/>
      <c r="OEM1" s="67"/>
      <c r="OEN1" s="67"/>
      <c r="OEO1" s="67"/>
      <c r="OEP1" s="67"/>
      <c r="OEQ1" s="67"/>
      <c r="OER1" s="92"/>
      <c r="OES1" s="67"/>
      <c r="OET1" s="67"/>
      <c r="OEU1" s="67"/>
      <c r="OEV1" s="67"/>
      <c r="OEW1" s="67"/>
      <c r="OEX1" s="67"/>
      <c r="OEY1" s="67"/>
      <c r="OEZ1" s="67"/>
      <c r="OFA1" s="67"/>
      <c r="OFB1" s="67"/>
      <c r="OFC1" s="67"/>
      <c r="OFD1" s="67"/>
      <c r="OFE1" s="67"/>
      <c r="OFF1" s="67"/>
      <c r="OFG1" s="67"/>
      <c r="OFH1" s="92"/>
      <c r="OFI1" s="67"/>
      <c r="OFJ1" s="67"/>
      <c r="OFK1" s="67"/>
      <c r="OFL1" s="67"/>
      <c r="OFM1" s="67"/>
      <c r="OFN1" s="67"/>
      <c r="OFO1" s="67"/>
      <c r="OFP1" s="67"/>
      <c r="OFQ1" s="67"/>
      <c r="OFR1" s="67"/>
      <c r="OFS1" s="67"/>
      <c r="OFT1" s="67"/>
      <c r="OFU1" s="67"/>
      <c r="OFV1" s="67"/>
      <c r="OFW1" s="67"/>
      <c r="OFX1" s="92"/>
      <c r="OFY1" s="67"/>
      <c r="OFZ1" s="67"/>
      <c r="OGA1" s="67"/>
      <c r="OGB1" s="67"/>
      <c r="OGC1" s="67"/>
      <c r="OGD1" s="67"/>
      <c r="OGE1" s="67"/>
      <c r="OGF1" s="67"/>
      <c r="OGG1" s="67"/>
      <c r="OGH1" s="67"/>
      <c r="OGI1" s="67"/>
      <c r="OGJ1" s="67"/>
      <c r="OGK1" s="67"/>
      <c r="OGL1" s="67"/>
      <c r="OGM1" s="67"/>
      <c r="OGN1" s="92"/>
      <c r="OGO1" s="67"/>
      <c r="OGP1" s="67"/>
      <c r="OGQ1" s="67"/>
      <c r="OGR1" s="67"/>
      <c r="OGS1" s="67"/>
      <c r="OGT1" s="67"/>
      <c r="OGU1" s="67"/>
      <c r="OGV1" s="67"/>
      <c r="OGW1" s="67"/>
      <c r="OGX1" s="67"/>
      <c r="OGY1" s="67"/>
      <c r="OGZ1" s="67"/>
      <c r="OHA1" s="67"/>
      <c r="OHB1" s="67"/>
      <c r="OHC1" s="67"/>
      <c r="OHD1" s="92"/>
      <c r="OHE1" s="67"/>
      <c r="OHF1" s="67"/>
      <c r="OHG1" s="67"/>
      <c r="OHH1" s="67"/>
      <c r="OHI1" s="67"/>
      <c r="OHJ1" s="67"/>
      <c r="OHK1" s="67"/>
      <c r="OHL1" s="67"/>
      <c r="OHM1" s="67"/>
      <c r="OHN1" s="67"/>
      <c r="OHO1" s="67"/>
      <c r="OHP1" s="67"/>
      <c r="OHQ1" s="67"/>
      <c r="OHR1" s="67"/>
      <c r="OHS1" s="67"/>
      <c r="OHT1" s="92"/>
      <c r="OHU1" s="67"/>
      <c r="OHV1" s="67"/>
      <c r="OHW1" s="67"/>
      <c r="OHX1" s="67"/>
      <c r="OHY1" s="67"/>
      <c r="OHZ1" s="67"/>
      <c r="OIA1" s="67"/>
      <c r="OIB1" s="67"/>
      <c r="OIC1" s="67"/>
      <c r="OID1" s="67"/>
      <c r="OIE1" s="67"/>
      <c r="OIF1" s="67"/>
      <c r="OIG1" s="67"/>
      <c r="OIH1" s="67"/>
      <c r="OII1" s="67"/>
      <c r="OIJ1" s="92"/>
      <c r="OIK1" s="67"/>
      <c r="OIL1" s="67"/>
      <c r="OIM1" s="67"/>
      <c r="OIN1" s="67"/>
      <c r="OIO1" s="67"/>
      <c r="OIP1" s="67"/>
      <c r="OIQ1" s="67"/>
      <c r="OIR1" s="67"/>
      <c r="OIS1" s="67"/>
      <c r="OIT1" s="67"/>
      <c r="OIU1" s="67"/>
      <c r="OIV1" s="67"/>
      <c r="OIW1" s="67"/>
      <c r="OIX1" s="67"/>
      <c r="OIY1" s="67"/>
      <c r="OIZ1" s="92"/>
      <c r="OJA1" s="67"/>
      <c r="OJB1" s="67"/>
      <c r="OJC1" s="67"/>
      <c r="OJD1" s="67"/>
      <c r="OJE1" s="67"/>
      <c r="OJF1" s="67"/>
      <c r="OJG1" s="67"/>
      <c r="OJH1" s="67"/>
      <c r="OJI1" s="67"/>
      <c r="OJJ1" s="67"/>
      <c r="OJK1" s="67"/>
      <c r="OJL1" s="67"/>
      <c r="OJM1" s="67"/>
      <c r="OJN1" s="67"/>
      <c r="OJO1" s="67"/>
      <c r="OJP1" s="92"/>
      <c r="OJQ1" s="67"/>
      <c r="OJR1" s="67"/>
      <c r="OJS1" s="67"/>
      <c r="OJT1" s="67"/>
      <c r="OJU1" s="67"/>
      <c r="OJV1" s="67"/>
      <c r="OJW1" s="67"/>
      <c r="OJX1" s="67"/>
      <c r="OJY1" s="67"/>
      <c r="OJZ1" s="67"/>
      <c r="OKA1" s="67"/>
      <c r="OKB1" s="67"/>
      <c r="OKC1" s="67"/>
      <c r="OKD1" s="67"/>
      <c r="OKE1" s="67"/>
      <c r="OKF1" s="92"/>
      <c r="OKG1" s="67"/>
      <c r="OKH1" s="67"/>
      <c r="OKI1" s="67"/>
      <c r="OKJ1" s="67"/>
      <c r="OKK1" s="67"/>
      <c r="OKL1" s="67"/>
      <c r="OKM1" s="67"/>
      <c r="OKN1" s="67"/>
      <c r="OKO1" s="67"/>
      <c r="OKP1" s="67"/>
      <c r="OKQ1" s="67"/>
      <c r="OKR1" s="67"/>
      <c r="OKS1" s="67"/>
      <c r="OKT1" s="67"/>
      <c r="OKU1" s="67"/>
      <c r="OKV1" s="92"/>
      <c r="OKW1" s="67"/>
      <c r="OKX1" s="67"/>
      <c r="OKY1" s="67"/>
      <c r="OKZ1" s="67"/>
      <c r="OLA1" s="67"/>
      <c r="OLB1" s="67"/>
      <c r="OLC1" s="67"/>
      <c r="OLD1" s="67"/>
      <c r="OLE1" s="67"/>
      <c r="OLF1" s="67"/>
      <c r="OLG1" s="67"/>
      <c r="OLH1" s="67"/>
      <c r="OLI1" s="67"/>
      <c r="OLJ1" s="67"/>
      <c r="OLK1" s="67"/>
      <c r="OLL1" s="92"/>
      <c r="OLM1" s="67"/>
      <c r="OLN1" s="67"/>
      <c r="OLO1" s="67"/>
      <c r="OLP1" s="67"/>
      <c r="OLQ1" s="67"/>
      <c r="OLR1" s="67"/>
      <c r="OLS1" s="67"/>
      <c r="OLT1" s="67"/>
      <c r="OLU1" s="67"/>
      <c r="OLV1" s="67"/>
      <c r="OLW1" s="67"/>
      <c r="OLX1" s="67"/>
      <c r="OLY1" s="67"/>
      <c r="OLZ1" s="67"/>
      <c r="OMA1" s="67"/>
      <c r="OMB1" s="92"/>
      <c r="OMC1" s="67"/>
      <c r="OMD1" s="67"/>
      <c r="OME1" s="67"/>
      <c r="OMF1" s="67"/>
      <c r="OMG1" s="67"/>
      <c r="OMH1" s="67"/>
      <c r="OMI1" s="67"/>
      <c r="OMJ1" s="67"/>
      <c r="OMK1" s="67"/>
      <c r="OML1" s="67"/>
      <c r="OMM1" s="67"/>
      <c r="OMN1" s="67"/>
      <c r="OMO1" s="67"/>
      <c r="OMP1" s="67"/>
      <c r="OMQ1" s="67"/>
      <c r="OMR1" s="92"/>
      <c r="OMS1" s="67"/>
      <c r="OMT1" s="67"/>
      <c r="OMU1" s="67"/>
      <c r="OMV1" s="67"/>
      <c r="OMW1" s="67"/>
      <c r="OMX1" s="67"/>
      <c r="OMY1" s="67"/>
      <c r="OMZ1" s="67"/>
      <c r="ONA1" s="67"/>
      <c r="ONB1" s="67"/>
      <c r="ONC1" s="67"/>
      <c r="OND1" s="67"/>
      <c r="ONE1" s="67"/>
      <c r="ONF1" s="67"/>
      <c r="ONG1" s="67"/>
      <c r="ONH1" s="92"/>
      <c r="ONI1" s="67"/>
      <c r="ONJ1" s="67"/>
      <c r="ONK1" s="67"/>
      <c r="ONL1" s="67"/>
      <c r="ONM1" s="67"/>
      <c r="ONN1" s="67"/>
      <c r="ONO1" s="67"/>
      <c r="ONP1" s="67"/>
      <c r="ONQ1" s="67"/>
      <c r="ONR1" s="67"/>
      <c r="ONS1" s="67"/>
      <c r="ONT1" s="67"/>
      <c r="ONU1" s="67"/>
      <c r="ONV1" s="67"/>
      <c r="ONW1" s="67"/>
      <c r="ONX1" s="92"/>
      <c r="ONY1" s="67"/>
      <c r="ONZ1" s="67"/>
      <c r="OOA1" s="67"/>
      <c r="OOB1" s="67"/>
      <c r="OOC1" s="67"/>
      <c r="OOD1" s="67"/>
      <c r="OOE1" s="67"/>
      <c r="OOF1" s="67"/>
      <c r="OOG1" s="67"/>
      <c r="OOH1" s="67"/>
      <c r="OOI1" s="67"/>
      <c r="OOJ1" s="67"/>
      <c r="OOK1" s="67"/>
      <c r="OOL1" s="67"/>
      <c r="OOM1" s="67"/>
      <c r="OON1" s="92"/>
      <c r="OOO1" s="67"/>
      <c r="OOP1" s="67"/>
      <c r="OOQ1" s="67"/>
      <c r="OOR1" s="67"/>
      <c r="OOS1" s="67"/>
      <c r="OOT1" s="67"/>
      <c r="OOU1" s="67"/>
      <c r="OOV1" s="67"/>
      <c r="OOW1" s="67"/>
      <c r="OOX1" s="67"/>
      <c r="OOY1" s="67"/>
      <c r="OOZ1" s="67"/>
      <c r="OPA1" s="67"/>
      <c r="OPB1" s="67"/>
      <c r="OPC1" s="67"/>
      <c r="OPD1" s="92"/>
      <c r="OPE1" s="67"/>
      <c r="OPF1" s="67"/>
      <c r="OPG1" s="67"/>
      <c r="OPH1" s="67"/>
      <c r="OPI1" s="67"/>
      <c r="OPJ1" s="67"/>
      <c r="OPK1" s="67"/>
      <c r="OPL1" s="67"/>
      <c r="OPM1" s="67"/>
      <c r="OPN1" s="67"/>
      <c r="OPO1" s="67"/>
      <c r="OPP1" s="67"/>
      <c r="OPQ1" s="67"/>
      <c r="OPR1" s="67"/>
      <c r="OPS1" s="67"/>
      <c r="OPT1" s="92"/>
      <c r="OPU1" s="67"/>
      <c r="OPV1" s="67"/>
      <c r="OPW1" s="67"/>
      <c r="OPX1" s="67"/>
      <c r="OPY1" s="67"/>
      <c r="OPZ1" s="67"/>
      <c r="OQA1" s="67"/>
      <c r="OQB1" s="67"/>
      <c r="OQC1" s="67"/>
      <c r="OQD1" s="67"/>
      <c r="OQE1" s="67"/>
      <c r="OQF1" s="67"/>
      <c r="OQG1" s="67"/>
      <c r="OQH1" s="67"/>
      <c r="OQI1" s="67"/>
      <c r="OQJ1" s="92"/>
      <c r="OQK1" s="67"/>
      <c r="OQL1" s="67"/>
      <c r="OQM1" s="67"/>
      <c r="OQN1" s="67"/>
      <c r="OQO1" s="67"/>
      <c r="OQP1" s="67"/>
      <c r="OQQ1" s="67"/>
      <c r="OQR1" s="67"/>
      <c r="OQS1" s="67"/>
      <c r="OQT1" s="67"/>
      <c r="OQU1" s="67"/>
      <c r="OQV1" s="67"/>
      <c r="OQW1" s="67"/>
      <c r="OQX1" s="67"/>
      <c r="OQY1" s="67"/>
      <c r="OQZ1" s="92"/>
      <c r="ORA1" s="67"/>
      <c r="ORB1" s="67"/>
      <c r="ORC1" s="67"/>
      <c r="ORD1" s="67"/>
      <c r="ORE1" s="67"/>
      <c r="ORF1" s="67"/>
      <c r="ORG1" s="67"/>
      <c r="ORH1" s="67"/>
      <c r="ORI1" s="67"/>
      <c r="ORJ1" s="67"/>
      <c r="ORK1" s="67"/>
      <c r="ORL1" s="67"/>
      <c r="ORM1" s="67"/>
      <c r="ORN1" s="67"/>
      <c r="ORO1" s="67"/>
      <c r="ORP1" s="92"/>
      <c r="ORQ1" s="67"/>
      <c r="ORR1" s="67"/>
      <c r="ORS1" s="67"/>
      <c r="ORT1" s="67"/>
      <c r="ORU1" s="67"/>
      <c r="ORV1" s="67"/>
      <c r="ORW1" s="67"/>
      <c r="ORX1" s="67"/>
      <c r="ORY1" s="67"/>
      <c r="ORZ1" s="67"/>
      <c r="OSA1" s="67"/>
      <c r="OSB1" s="67"/>
      <c r="OSC1" s="67"/>
      <c r="OSD1" s="67"/>
      <c r="OSE1" s="67"/>
      <c r="OSF1" s="92"/>
      <c r="OSG1" s="67"/>
      <c r="OSH1" s="67"/>
      <c r="OSI1" s="67"/>
      <c r="OSJ1" s="67"/>
      <c r="OSK1" s="67"/>
      <c r="OSL1" s="67"/>
      <c r="OSM1" s="67"/>
      <c r="OSN1" s="67"/>
      <c r="OSO1" s="67"/>
      <c r="OSP1" s="67"/>
      <c r="OSQ1" s="67"/>
      <c r="OSR1" s="67"/>
      <c r="OSS1" s="67"/>
      <c r="OST1" s="67"/>
      <c r="OSU1" s="67"/>
      <c r="OSV1" s="92"/>
      <c r="OSW1" s="67"/>
      <c r="OSX1" s="67"/>
      <c r="OSY1" s="67"/>
      <c r="OSZ1" s="67"/>
      <c r="OTA1" s="67"/>
      <c r="OTB1" s="67"/>
      <c r="OTC1" s="67"/>
      <c r="OTD1" s="67"/>
      <c r="OTE1" s="67"/>
      <c r="OTF1" s="67"/>
      <c r="OTG1" s="67"/>
      <c r="OTH1" s="67"/>
      <c r="OTI1" s="67"/>
      <c r="OTJ1" s="67"/>
      <c r="OTK1" s="67"/>
      <c r="OTL1" s="92"/>
      <c r="OTM1" s="67"/>
      <c r="OTN1" s="67"/>
      <c r="OTO1" s="67"/>
      <c r="OTP1" s="67"/>
      <c r="OTQ1" s="67"/>
      <c r="OTR1" s="67"/>
      <c r="OTS1" s="67"/>
      <c r="OTT1" s="67"/>
      <c r="OTU1" s="67"/>
      <c r="OTV1" s="67"/>
      <c r="OTW1" s="67"/>
      <c r="OTX1" s="67"/>
      <c r="OTY1" s="67"/>
      <c r="OTZ1" s="67"/>
      <c r="OUA1" s="67"/>
      <c r="OUB1" s="92"/>
      <c r="OUC1" s="67"/>
      <c r="OUD1" s="67"/>
      <c r="OUE1" s="67"/>
      <c r="OUF1" s="67"/>
      <c r="OUG1" s="67"/>
      <c r="OUH1" s="67"/>
      <c r="OUI1" s="67"/>
      <c r="OUJ1" s="67"/>
      <c r="OUK1" s="67"/>
      <c r="OUL1" s="67"/>
      <c r="OUM1" s="67"/>
      <c r="OUN1" s="67"/>
      <c r="OUO1" s="67"/>
      <c r="OUP1" s="67"/>
      <c r="OUQ1" s="67"/>
      <c r="OUR1" s="92"/>
      <c r="OUS1" s="67"/>
      <c r="OUT1" s="67"/>
      <c r="OUU1" s="67"/>
      <c r="OUV1" s="67"/>
      <c r="OUW1" s="67"/>
      <c r="OUX1" s="67"/>
      <c r="OUY1" s="67"/>
      <c r="OUZ1" s="67"/>
      <c r="OVA1" s="67"/>
      <c r="OVB1" s="67"/>
      <c r="OVC1" s="67"/>
      <c r="OVD1" s="67"/>
      <c r="OVE1" s="67"/>
      <c r="OVF1" s="67"/>
      <c r="OVG1" s="67"/>
      <c r="OVH1" s="92"/>
      <c r="OVI1" s="67"/>
      <c r="OVJ1" s="67"/>
      <c r="OVK1" s="67"/>
      <c r="OVL1" s="67"/>
      <c r="OVM1" s="67"/>
      <c r="OVN1" s="67"/>
      <c r="OVO1" s="67"/>
      <c r="OVP1" s="67"/>
      <c r="OVQ1" s="67"/>
      <c r="OVR1" s="67"/>
      <c r="OVS1" s="67"/>
      <c r="OVT1" s="67"/>
      <c r="OVU1" s="67"/>
      <c r="OVV1" s="67"/>
      <c r="OVW1" s="67"/>
      <c r="OVX1" s="92"/>
      <c r="OVY1" s="67"/>
      <c r="OVZ1" s="67"/>
      <c r="OWA1" s="67"/>
      <c r="OWB1" s="67"/>
      <c r="OWC1" s="67"/>
      <c r="OWD1" s="67"/>
      <c r="OWE1" s="67"/>
      <c r="OWF1" s="67"/>
      <c r="OWG1" s="67"/>
      <c r="OWH1" s="67"/>
      <c r="OWI1" s="67"/>
      <c r="OWJ1" s="67"/>
      <c r="OWK1" s="67"/>
      <c r="OWL1" s="67"/>
      <c r="OWM1" s="67"/>
      <c r="OWN1" s="92"/>
      <c r="OWO1" s="67"/>
      <c r="OWP1" s="67"/>
      <c r="OWQ1" s="67"/>
      <c r="OWR1" s="67"/>
      <c r="OWS1" s="67"/>
      <c r="OWT1" s="67"/>
      <c r="OWU1" s="67"/>
      <c r="OWV1" s="67"/>
      <c r="OWW1" s="67"/>
      <c r="OWX1" s="67"/>
      <c r="OWY1" s="67"/>
      <c r="OWZ1" s="67"/>
      <c r="OXA1" s="67"/>
      <c r="OXB1" s="67"/>
      <c r="OXC1" s="67"/>
      <c r="OXD1" s="92"/>
      <c r="OXE1" s="67"/>
      <c r="OXF1" s="67"/>
      <c r="OXG1" s="67"/>
      <c r="OXH1" s="67"/>
      <c r="OXI1" s="67"/>
      <c r="OXJ1" s="67"/>
      <c r="OXK1" s="67"/>
      <c r="OXL1" s="67"/>
      <c r="OXM1" s="67"/>
      <c r="OXN1" s="67"/>
      <c r="OXO1" s="67"/>
      <c r="OXP1" s="67"/>
      <c r="OXQ1" s="67"/>
      <c r="OXR1" s="67"/>
      <c r="OXS1" s="67"/>
      <c r="OXT1" s="92"/>
      <c r="OXU1" s="67"/>
      <c r="OXV1" s="67"/>
      <c r="OXW1" s="67"/>
      <c r="OXX1" s="67"/>
      <c r="OXY1" s="67"/>
      <c r="OXZ1" s="67"/>
      <c r="OYA1" s="67"/>
      <c r="OYB1" s="67"/>
      <c r="OYC1" s="67"/>
      <c r="OYD1" s="67"/>
      <c r="OYE1" s="67"/>
      <c r="OYF1" s="67"/>
      <c r="OYG1" s="67"/>
      <c r="OYH1" s="67"/>
      <c r="OYI1" s="67"/>
      <c r="OYJ1" s="92"/>
      <c r="OYK1" s="67"/>
      <c r="OYL1" s="67"/>
      <c r="OYM1" s="67"/>
      <c r="OYN1" s="67"/>
      <c r="OYO1" s="67"/>
      <c r="OYP1" s="67"/>
      <c r="OYQ1" s="67"/>
      <c r="OYR1" s="67"/>
      <c r="OYS1" s="67"/>
      <c r="OYT1" s="67"/>
      <c r="OYU1" s="67"/>
      <c r="OYV1" s="67"/>
      <c r="OYW1" s="67"/>
      <c r="OYX1" s="67"/>
      <c r="OYY1" s="67"/>
      <c r="OYZ1" s="92"/>
      <c r="OZA1" s="67"/>
      <c r="OZB1" s="67"/>
      <c r="OZC1" s="67"/>
      <c r="OZD1" s="67"/>
      <c r="OZE1" s="67"/>
      <c r="OZF1" s="67"/>
      <c r="OZG1" s="67"/>
      <c r="OZH1" s="67"/>
      <c r="OZI1" s="67"/>
      <c r="OZJ1" s="67"/>
      <c r="OZK1" s="67"/>
      <c r="OZL1" s="67"/>
      <c r="OZM1" s="67"/>
      <c r="OZN1" s="67"/>
      <c r="OZO1" s="67"/>
      <c r="OZP1" s="92"/>
      <c r="OZQ1" s="67"/>
      <c r="OZR1" s="67"/>
      <c r="OZS1" s="67"/>
      <c r="OZT1" s="67"/>
      <c r="OZU1" s="67"/>
      <c r="OZV1" s="67"/>
      <c r="OZW1" s="67"/>
      <c r="OZX1" s="67"/>
      <c r="OZY1" s="67"/>
      <c r="OZZ1" s="67"/>
      <c r="PAA1" s="67"/>
      <c r="PAB1" s="67"/>
      <c r="PAC1" s="67"/>
      <c r="PAD1" s="67"/>
      <c r="PAE1" s="67"/>
      <c r="PAF1" s="92"/>
      <c r="PAG1" s="67"/>
      <c r="PAH1" s="67"/>
      <c r="PAI1" s="67"/>
      <c r="PAJ1" s="67"/>
      <c r="PAK1" s="67"/>
      <c r="PAL1" s="67"/>
      <c r="PAM1" s="67"/>
      <c r="PAN1" s="67"/>
      <c r="PAO1" s="67"/>
      <c r="PAP1" s="67"/>
      <c r="PAQ1" s="67"/>
      <c r="PAR1" s="67"/>
      <c r="PAS1" s="67"/>
      <c r="PAT1" s="67"/>
      <c r="PAU1" s="67"/>
      <c r="PAV1" s="92"/>
      <c r="PAW1" s="67"/>
      <c r="PAX1" s="67"/>
      <c r="PAY1" s="67"/>
      <c r="PAZ1" s="67"/>
      <c r="PBA1" s="67"/>
      <c r="PBB1" s="67"/>
      <c r="PBC1" s="67"/>
      <c r="PBD1" s="67"/>
      <c r="PBE1" s="67"/>
      <c r="PBF1" s="67"/>
      <c r="PBG1" s="67"/>
      <c r="PBH1" s="67"/>
      <c r="PBI1" s="67"/>
      <c r="PBJ1" s="67"/>
      <c r="PBK1" s="67"/>
      <c r="PBL1" s="92"/>
      <c r="PBM1" s="67"/>
      <c r="PBN1" s="67"/>
      <c r="PBO1" s="67"/>
      <c r="PBP1" s="67"/>
      <c r="PBQ1" s="67"/>
      <c r="PBR1" s="67"/>
      <c r="PBS1" s="67"/>
      <c r="PBT1" s="67"/>
      <c r="PBU1" s="67"/>
      <c r="PBV1" s="67"/>
      <c r="PBW1" s="67"/>
      <c r="PBX1" s="67"/>
      <c r="PBY1" s="67"/>
      <c r="PBZ1" s="67"/>
      <c r="PCA1" s="67"/>
      <c r="PCB1" s="92"/>
      <c r="PCC1" s="67"/>
      <c r="PCD1" s="67"/>
      <c r="PCE1" s="67"/>
      <c r="PCF1" s="67"/>
      <c r="PCG1" s="67"/>
      <c r="PCH1" s="67"/>
      <c r="PCI1" s="67"/>
      <c r="PCJ1" s="67"/>
      <c r="PCK1" s="67"/>
      <c r="PCL1" s="67"/>
      <c r="PCM1" s="67"/>
      <c r="PCN1" s="67"/>
      <c r="PCO1" s="67"/>
      <c r="PCP1" s="67"/>
      <c r="PCQ1" s="67"/>
      <c r="PCR1" s="92"/>
      <c r="PCS1" s="67"/>
      <c r="PCT1" s="67"/>
      <c r="PCU1" s="67"/>
      <c r="PCV1" s="67"/>
      <c r="PCW1" s="67"/>
      <c r="PCX1" s="67"/>
      <c r="PCY1" s="67"/>
      <c r="PCZ1" s="67"/>
      <c r="PDA1" s="67"/>
      <c r="PDB1" s="67"/>
      <c r="PDC1" s="67"/>
      <c r="PDD1" s="67"/>
      <c r="PDE1" s="67"/>
      <c r="PDF1" s="67"/>
      <c r="PDG1" s="67"/>
      <c r="PDH1" s="92"/>
      <c r="PDI1" s="67"/>
      <c r="PDJ1" s="67"/>
      <c r="PDK1" s="67"/>
      <c r="PDL1" s="67"/>
      <c r="PDM1" s="67"/>
      <c r="PDN1" s="67"/>
      <c r="PDO1" s="67"/>
      <c r="PDP1" s="67"/>
      <c r="PDQ1" s="67"/>
      <c r="PDR1" s="67"/>
      <c r="PDS1" s="67"/>
      <c r="PDT1" s="67"/>
      <c r="PDU1" s="67"/>
      <c r="PDV1" s="67"/>
      <c r="PDW1" s="67"/>
      <c r="PDX1" s="92"/>
      <c r="PDY1" s="67"/>
      <c r="PDZ1" s="67"/>
      <c r="PEA1" s="67"/>
      <c r="PEB1" s="67"/>
      <c r="PEC1" s="67"/>
      <c r="PED1" s="67"/>
      <c r="PEE1" s="67"/>
      <c r="PEF1" s="67"/>
      <c r="PEG1" s="67"/>
      <c r="PEH1" s="67"/>
      <c r="PEI1" s="67"/>
      <c r="PEJ1" s="67"/>
      <c r="PEK1" s="67"/>
      <c r="PEL1" s="67"/>
      <c r="PEM1" s="67"/>
      <c r="PEN1" s="92"/>
      <c r="PEO1" s="67"/>
      <c r="PEP1" s="67"/>
      <c r="PEQ1" s="67"/>
      <c r="PER1" s="67"/>
      <c r="PES1" s="67"/>
      <c r="PET1" s="67"/>
      <c r="PEU1" s="67"/>
      <c r="PEV1" s="67"/>
      <c r="PEW1" s="67"/>
      <c r="PEX1" s="67"/>
      <c r="PEY1" s="67"/>
      <c r="PEZ1" s="67"/>
      <c r="PFA1" s="67"/>
      <c r="PFB1" s="67"/>
      <c r="PFC1" s="67"/>
      <c r="PFD1" s="92"/>
      <c r="PFE1" s="67"/>
      <c r="PFF1" s="67"/>
      <c r="PFG1" s="67"/>
      <c r="PFH1" s="67"/>
      <c r="PFI1" s="67"/>
      <c r="PFJ1" s="67"/>
      <c r="PFK1" s="67"/>
      <c r="PFL1" s="67"/>
      <c r="PFM1" s="67"/>
      <c r="PFN1" s="67"/>
      <c r="PFO1" s="67"/>
      <c r="PFP1" s="67"/>
      <c r="PFQ1" s="67"/>
      <c r="PFR1" s="67"/>
      <c r="PFS1" s="67"/>
      <c r="PFT1" s="92"/>
      <c r="PFU1" s="67"/>
      <c r="PFV1" s="67"/>
      <c r="PFW1" s="67"/>
      <c r="PFX1" s="67"/>
      <c r="PFY1" s="67"/>
      <c r="PFZ1" s="67"/>
      <c r="PGA1" s="67"/>
      <c r="PGB1" s="67"/>
      <c r="PGC1" s="67"/>
      <c r="PGD1" s="67"/>
      <c r="PGE1" s="67"/>
      <c r="PGF1" s="67"/>
      <c r="PGG1" s="67"/>
      <c r="PGH1" s="67"/>
      <c r="PGI1" s="67"/>
      <c r="PGJ1" s="92"/>
      <c r="PGK1" s="67"/>
      <c r="PGL1" s="67"/>
      <c r="PGM1" s="67"/>
      <c r="PGN1" s="67"/>
      <c r="PGO1" s="67"/>
      <c r="PGP1" s="67"/>
      <c r="PGQ1" s="67"/>
      <c r="PGR1" s="67"/>
      <c r="PGS1" s="67"/>
      <c r="PGT1" s="67"/>
      <c r="PGU1" s="67"/>
      <c r="PGV1" s="67"/>
      <c r="PGW1" s="67"/>
      <c r="PGX1" s="67"/>
      <c r="PGY1" s="67"/>
      <c r="PGZ1" s="92"/>
      <c r="PHA1" s="67"/>
      <c r="PHB1" s="67"/>
      <c r="PHC1" s="67"/>
      <c r="PHD1" s="67"/>
      <c r="PHE1" s="67"/>
      <c r="PHF1" s="67"/>
      <c r="PHG1" s="67"/>
      <c r="PHH1" s="67"/>
      <c r="PHI1" s="67"/>
      <c r="PHJ1" s="67"/>
      <c r="PHK1" s="67"/>
      <c r="PHL1" s="67"/>
      <c r="PHM1" s="67"/>
      <c r="PHN1" s="67"/>
      <c r="PHO1" s="67"/>
      <c r="PHP1" s="92"/>
      <c r="PHQ1" s="67"/>
      <c r="PHR1" s="67"/>
      <c r="PHS1" s="67"/>
      <c r="PHT1" s="67"/>
      <c r="PHU1" s="67"/>
      <c r="PHV1" s="67"/>
      <c r="PHW1" s="67"/>
      <c r="PHX1" s="67"/>
      <c r="PHY1" s="67"/>
      <c r="PHZ1" s="67"/>
      <c r="PIA1" s="67"/>
      <c r="PIB1" s="67"/>
      <c r="PIC1" s="67"/>
      <c r="PID1" s="67"/>
      <c r="PIE1" s="67"/>
      <c r="PIF1" s="92"/>
      <c r="PIG1" s="67"/>
      <c r="PIH1" s="67"/>
      <c r="PII1" s="67"/>
      <c r="PIJ1" s="67"/>
      <c r="PIK1" s="67"/>
      <c r="PIL1" s="67"/>
      <c r="PIM1" s="67"/>
      <c r="PIN1" s="67"/>
      <c r="PIO1" s="67"/>
      <c r="PIP1" s="67"/>
      <c r="PIQ1" s="67"/>
      <c r="PIR1" s="67"/>
      <c r="PIS1" s="67"/>
      <c r="PIT1" s="67"/>
      <c r="PIU1" s="67"/>
      <c r="PIV1" s="92"/>
      <c r="PIW1" s="67"/>
      <c r="PIX1" s="67"/>
      <c r="PIY1" s="67"/>
      <c r="PIZ1" s="67"/>
      <c r="PJA1" s="67"/>
      <c r="PJB1" s="67"/>
      <c r="PJC1" s="67"/>
      <c r="PJD1" s="67"/>
      <c r="PJE1" s="67"/>
      <c r="PJF1" s="67"/>
      <c r="PJG1" s="67"/>
      <c r="PJH1" s="67"/>
      <c r="PJI1" s="67"/>
      <c r="PJJ1" s="67"/>
      <c r="PJK1" s="67"/>
      <c r="PJL1" s="92"/>
      <c r="PJM1" s="67"/>
      <c r="PJN1" s="67"/>
      <c r="PJO1" s="67"/>
      <c r="PJP1" s="67"/>
      <c r="PJQ1" s="67"/>
      <c r="PJR1" s="67"/>
      <c r="PJS1" s="67"/>
      <c r="PJT1" s="67"/>
      <c r="PJU1" s="67"/>
      <c r="PJV1" s="67"/>
      <c r="PJW1" s="67"/>
      <c r="PJX1" s="67"/>
      <c r="PJY1" s="67"/>
      <c r="PJZ1" s="67"/>
      <c r="PKA1" s="67"/>
      <c r="PKB1" s="92"/>
      <c r="PKC1" s="67"/>
      <c r="PKD1" s="67"/>
      <c r="PKE1" s="67"/>
      <c r="PKF1" s="67"/>
      <c r="PKG1" s="67"/>
      <c r="PKH1" s="67"/>
      <c r="PKI1" s="67"/>
      <c r="PKJ1" s="67"/>
      <c r="PKK1" s="67"/>
      <c r="PKL1" s="67"/>
      <c r="PKM1" s="67"/>
      <c r="PKN1" s="67"/>
      <c r="PKO1" s="67"/>
      <c r="PKP1" s="67"/>
      <c r="PKQ1" s="67"/>
      <c r="PKR1" s="92"/>
      <c r="PKS1" s="67"/>
      <c r="PKT1" s="67"/>
      <c r="PKU1" s="67"/>
      <c r="PKV1" s="67"/>
      <c r="PKW1" s="67"/>
      <c r="PKX1" s="67"/>
      <c r="PKY1" s="67"/>
      <c r="PKZ1" s="67"/>
      <c r="PLA1" s="67"/>
      <c r="PLB1" s="67"/>
      <c r="PLC1" s="67"/>
      <c r="PLD1" s="67"/>
      <c r="PLE1" s="67"/>
      <c r="PLF1" s="67"/>
      <c r="PLG1" s="67"/>
      <c r="PLH1" s="92"/>
      <c r="PLI1" s="67"/>
      <c r="PLJ1" s="67"/>
      <c r="PLK1" s="67"/>
      <c r="PLL1" s="67"/>
      <c r="PLM1" s="67"/>
      <c r="PLN1" s="67"/>
      <c r="PLO1" s="67"/>
      <c r="PLP1" s="67"/>
      <c r="PLQ1" s="67"/>
      <c r="PLR1" s="67"/>
      <c r="PLS1" s="67"/>
      <c r="PLT1" s="67"/>
      <c r="PLU1" s="67"/>
      <c r="PLV1" s="67"/>
      <c r="PLW1" s="67"/>
      <c r="PLX1" s="92"/>
      <c r="PLY1" s="67"/>
      <c r="PLZ1" s="67"/>
      <c r="PMA1" s="67"/>
      <c r="PMB1" s="67"/>
      <c r="PMC1" s="67"/>
      <c r="PMD1" s="67"/>
      <c r="PME1" s="67"/>
      <c r="PMF1" s="67"/>
      <c r="PMG1" s="67"/>
      <c r="PMH1" s="67"/>
      <c r="PMI1" s="67"/>
      <c r="PMJ1" s="67"/>
      <c r="PMK1" s="67"/>
      <c r="PML1" s="67"/>
      <c r="PMM1" s="67"/>
      <c r="PMN1" s="92"/>
      <c r="PMO1" s="67"/>
      <c r="PMP1" s="67"/>
      <c r="PMQ1" s="67"/>
      <c r="PMR1" s="67"/>
      <c r="PMS1" s="67"/>
      <c r="PMT1" s="67"/>
      <c r="PMU1" s="67"/>
      <c r="PMV1" s="67"/>
      <c r="PMW1" s="67"/>
      <c r="PMX1" s="67"/>
      <c r="PMY1" s="67"/>
      <c r="PMZ1" s="67"/>
      <c r="PNA1" s="67"/>
      <c r="PNB1" s="67"/>
      <c r="PNC1" s="67"/>
      <c r="PND1" s="92"/>
      <c r="PNE1" s="67"/>
      <c r="PNF1" s="67"/>
      <c r="PNG1" s="67"/>
      <c r="PNH1" s="67"/>
      <c r="PNI1" s="67"/>
      <c r="PNJ1" s="67"/>
      <c r="PNK1" s="67"/>
      <c r="PNL1" s="67"/>
      <c r="PNM1" s="67"/>
      <c r="PNN1" s="67"/>
      <c r="PNO1" s="67"/>
      <c r="PNP1" s="67"/>
      <c r="PNQ1" s="67"/>
      <c r="PNR1" s="67"/>
      <c r="PNS1" s="67"/>
      <c r="PNT1" s="92"/>
      <c r="PNU1" s="67"/>
      <c r="PNV1" s="67"/>
      <c r="PNW1" s="67"/>
      <c r="PNX1" s="67"/>
      <c r="PNY1" s="67"/>
      <c r="PNZ1" s="67"/>
      <c r="POA1" s="67"/>
      <c r="POB1" s="67"/>
      <c r="POC1" s="67"/>
      <c r="POD1" s="67"/>
      <c r="POE1" s="67"/>
      <c r="POF1" s="67"/>
      <c r="POG1" s="67"/>
      <c r="POH1" s="67"/>
      <c r="POI1" s="67"/>
      <c r="POJ1" s="92"/>
      <c r="POK1" s="67"/>
      <c r="POL1" s="67"/>
      <c r="POM1" s="67"/>
      <c r="PON1" s="67"/>
      <c r="POO1" s="67"/>
      <c r="POP1" s="67"/>
      <c r="POQ1" s="67"/>
      <c r="POR1" s="67"/>
      <c r="POS1" s="67"/>
      <c r="POT1" s="67"/>
      <c r="POU1" s="67"/>
      <c r="POV1" s="67"/>
      <c r="POW1" s="67"/>
      <c r="POX1" s="67"/>
      <c r="POY1" s="67"/>
      <c r="POZ1" s="92"/>
      <c r="PPA1" s="67"/>
      <c r="PPB1" s="67"/>
      <c r="PPC1" s="67"/>
      <c r="PPD1" s="67"/>
      <c r="PPE1" s="67"/>
      <c r="PPF1" s="67"/>
      <c r="PPG1" s="67"/>
      <c r="PPH1" s="67"/>
      <c r="PPI1" s="67"/>
      <c r="PPJ1" s="67"/>
      <c r="PPK1" s="67"/>
      <c r="PPL1" s="67"/>
      <c r="PPM1" s="67"/>
      <c r="PPN1" s="67"/>
      <c r="PPO1" s="67"/>
      <c r="PPP1" s="92"/>
      <c r="PPQ1" s="67"/>
      <c r="PPR1" s="67"/>
      <c r="PPS1" s="67"/>
      <c r="PPT1" s="67"/>
      <c r="PPU1" s="67"/>
      <c r="PPV1" s="67"/>
      <c r="PPW1" s="67"/>
      <c r="PPX1" s="67"/>
      <c r="PPY1" s="67"/>
      <c r="PPZ1" s="67"/>
      <c r="PQA1" s="67"/>
      <c r="PQB1" s="67"/>
      <c r="PQC1" s="67"/>
      <c r="PQD1" s="67"/>
      <c r="PQE1" s="67"/>
      <c r="PQF1" s="92"/>
      <c r="PQG1" s="67"/>
      <c r="PQH1" s="67"/>
      <c r="PQI1" s="67"/>
      <c r="PQJ1" s="67"/>
      <c r="PQK1" s="67"/>
      <c r="PQL1" s="67"/>
      <c r="PQM1" s="67"/>
      <c r="PQN1" s="67"/>
      <c r="PQO1" s="67"/>
      <c r="PQP1" s="67"/>
      <c r="PQQ1" s="67"/>
      <c r="PQR1" s="67"/>
      <c r="PQS1" s="67"/>
      <c r="PQT1" s="67"/>
      <c r="PQU1" s="67"/>
      <c r="PQV1" s="92"/>
      <c r="PQW1" s="67"/>
      <c r="PQX1" s="67"/>
      <c r="PQY1" s="67"/>
      <c r="PQZ1" s="67"/>
      <c r="PRA1" s="67"/>
      <c r="PRB1" s="67"/>
      <c r="PRC1" s="67"/>
      <c r="PRD1" s="67"/>
      <c r="PRE1" s="67"/>
      <c r="PRF1" s="67"/>
      <c r="PRG1" s="67"/>
      <c r="PRH1" s="67"/>
      <c r="PRI1" s="67"/>
      <c r="PRJ1" s="67"/>
      <c r="PRK1" s="67"/>
      <c r="PRL1" s="92"/>
      <c r="PRM1" s="67"/>
      <c r="PRN1" s="67"/>
      <c r="PRO1" s="67"/>
      <c r="PRP1" s="67"/>
      <c r="PRQ1" s="67"/>
      <c r="PRR1" s="67"/>
      <c r="PRS1" s="67"/>
      <c r="PRT1" s="67"/>
      <c r="PRU1" s="67"/>
      <c r="PRV1" s="67"/>
      <c r="PRW1" s="67"/>
      <c r="PRX1" s="67"/>
      <c r="PRY1" s="67"/>
      <c r="PRZ1" s="67"/>
      <c r="PSA1" s="67"/>
      <c r="PSB1" s="92"/>
      <c r="PSC1" s="67"/>
      <c r="PSD1" s="67"/>
      <c r="PSE1" s="67"/>
      <c r="PSF1" s="67"/>
      <c r="PSG1" s="67"/>
      <c r="PSH1" s="67"/>
      <c r="PSI1" s="67"/>
      <c r="PSJ1" s="67"/>
      <c r="PSK1" s="67"/>
      <c r="PSL1" s="67"/>
      <c r="PSM1" s="67"/>
      <c r="PSN1" s="67"/>
      <c r="PSO1" s="67"/>
      <c r="PSP1" s="67"/>
      <c r="PSQ1" s="67"/>
      <c r="PSR1" s="92"/>
      <c r="PSS1" s="67"/>
      <c r="PST1" s="67"/>
      <c r="PSU1" s="67"/>
      <c r="PSV1" s="67"/>
      <c r="PSW1" s="67"/>
      <c r="PSX1" s="67"/>
      <c r="PSY1" s="67"/>
      <c r="PSZ1" s="67"/>
      <c r="PTA1" s="67"/>
      <c r="PTB1" s="67"/>
      <c r="PTC1" s="67"/>
      <c r="PTD1" s="67"/>
      <c r="PTE1" s="67"/>
      <c r="PTF1" s="67"/>
      <c r="PTG1" s="67"/>
      <c r="PTH1" s="92"/>
      <c r="PTI1" s="67"/>
      <c r="PTJ1" s="67"/>
      <c r="PTK1" s="67"/>
      <c r="PTL1" s="67"/>
      <c r="PTM1" s="67"/>
      <c r="PTN1" s="67"/>
      <c r="PTO1" s="67"/>
      <c r="PTP1" s="67"/>
      <c r="PTQ1" s="67"/>
      <c r="PTR1" s="67"/>
      <c r="PTS1" s="67"/>
      <c r="PTT1" s="67"/>
      <c r="PTU1" s="67"/>
      <c r="PTV1" s="67"/>
      <c r="PTW1" s="67"/>
      <c r="PTX1" s="92"/>
      <c r="PTY1" s="67"/>
      <c r="PTZ1" s="67"/>
      <c r="PUA1" s="67"/>
      <c r="PUB1" s="67"/>
      <c r="PUC1" s="67"/>
      <c r="PUD1" s="67"/>
      <c r="PUE1" s="67"/>
      <c r="PUF1" s="67"/>
      <c r="PUG1" s="67"/>
      <c r="PUH1" s="67"/>
      <c r="PUI1" s="67"/>
      <c r="PUJ1" s="67"/>
      <c r="PUK1" s="67"/>
      <c r="PUL1" s="67"/>
      <c r="PUM1" s="67"/>
      <c r="PUN1" s="92"/>
      <c r="PUO1" s="67"/>
      <c r="PUP1" s="67"/>
      <c r="PUQ1" s="67"/>
      <c r="PUR1" s="67"/>
      <c r="PUS1" s="67"/>
      <c r="PUT1" s="67"/>
      <c r="PUU1" s="67"/>
      <c r="PUV1" s="67"/>
      <c r="PUW1" s="67"/>
      <c r="PUX1" s="67"/>
      <c r="PUY1" s="67"/>
      <c r="PUZ1" s="67"/>
      <c r="PVA1" s="67"/>
      <c r="PVB1" s="67"/>
      <c r="PVC1" s="67"/>
      <c r="PVD1" s="92"/>
      <c r="PVE1" s="67"/>
      <c r="PVF1" s="67"/>
      <c r="PVG1" s="67"/>
      <c r="PVH1" s="67"/>
      <c r="PVI1" s="67"/>
      <c r="PVJ1" s="67"/>
      <c r="PVK1" s="67"/>
      <c r="PVL1" s="67"/>
      <c r="PVM1" s="67"/>
      <c r="PVN1" s="67"/>
      <c r="PVO1" s="67"/>
      <c r="PVP1" s="67"/>
      <c r="PVQ1" s="67"/>
      <c r="PVR1" s="67"/>
      <c r="PVS1" s="67"/>
      <c r="PVT1" s="92"/>
      <c r="PVU1" s="67"/>
      <c r="PVV1" s="67"/>
      <c r="PVW1" s="67"/>
      <c r="PVX1" s="67"/>
      <c r="PVY1" s="67"/>
      <c r="PVZ1" s="67"/>
      <c r="PWA1" s="67"/>
      <c r="PWB1" s="67"/>
      <c r="PWC1" s="67"/>
      <c r="PWD1" s="67"/>
      <c r="PWE1" s="67"/>
      <c r="PWF1" s="67"/>
      <c r="PWG1" s="67"/>
      <c r="PWH1" s="67"/>
      <c r="PWI1" s="67"/>
      <c r="PWJ1" s="92"/>
      <c r="PWK1" s="67"/>
      <c r="PWL1" s="67"/>
      <c r="PWM1" s="67"/>
      <c r="PWN1" s="67"/>
      <c r="PWO1" s="67"/>
      <c r="PWP1" s="67"/>
      <c r="PWQ1" s="67"/>
      <c r="PWR1" s="67"/>
      <c r="PWS1" s="67"/>
      <c r="PWT1" s="67"/>
      <c r="PWU1" s="67"/>
      <c r="PWV1" s="67"/>
      <c r="PWW1" s="67"/>
      <c r="PWX1" s="67"/>
      <c r="PWY1" s="67"/>
      <c r="PWZ1" s="92"/>
      <c r="PXA1" s="67"/>
      <c r="PXB1" s="67"/>
      <c r="PXC1" s="67"/>
      <c r="PXD1" s="67"/>
      <c r="PXE1" s="67"/>
      <c r="PXF1" s="67"/>
      <c r="PXG1" s="67"/>
      <c r="PXH1" s="67"/>
      <c r="PXI1" s="67"/>
      <c r="PXJ1" s="67"/>
      <c r="PXK1" s="67"/>
      <c r="PXL1" s="67"/>
      <c r="PXM1" s="67"/>
      <c r="PXN1" s="67"/>
      <c r="PXO1" s="67"/>
      <c r="PXP1" s="92"/>
      <c r="PXQ1" s="67"/>
      <c r="PXR1" s="67"/>
      <c r="PXS1" s="67"/>
      <c r="PXT1" s="67"/>
      <c r="PXU1" s="67"/>
      <c r="PXV1" s="67"/>
      <c r="PXW1" s="67"/>
      <c r="PXX1" s="67"/>
      <c r="PXY1" s="67"/>
      <c r="PXZ1" s="67"/>
      <c r="PYA1" s="67"/>
      <c r="PYB1" s="67"/>
      <c r="PYC1" s="67"/>
      <c r="PYD1" s="67"/>
      <c r="PYE1" s="67"/>
      <c r="PYF1" s="92"/>
      <c r="PYG1" s="67"/>
      <c r="PYH1" s="67"/>
      <c r="PYI1" s="67"/>
      <c r="PYJ1" s="67"/>
      <c r="PYK1" s="67"/>
      <c r="PYL1" s="67"/>
      <c r="PYM1" s="67"/>
      <c r="PYN1" s="67"/>
      <c r="PYO1" s="67"/>
      <c r="PYP1" s="67"/>
      <c r="PYQ1" s="67"/>
      <c r="PYR1" s="67"/>
      <c r="PYS1" s="67"/>
      <c r="PYT1" s="67"/>
      <c r="PYU1" s="67"/>
      <c r="PYV1" s="92"/>
      <c r="PYW1" s="67"/>
      <c r="PYX1" s="67"/>
      <c r="PYY1" s="67"/>
      <c r="PYZ1" s="67"/>
      <c r="PZA1" s="67"/>
      <c r="PZB1" s="67"/>
      <c r="PZC1" s="67"/>
      <c r="PZD1" s="67"/>
      <c r="PZE1" s="67"/>
      <c r="PZF1" s="67"/>
      <c r="PZG1" s="67"/>
      <c r="PZH1" s="67"/>
      <c r="PZI1" s="67"/>
      <c r="PZJ1" s="67"/>
      <c r="PZK1" s="67"/>
      <c r="PZL1" s="92"/>
      <c r="PZM1" s="67"/>
      <c r="PZN1" s="67"/>
      <c r="PZO1" s="67"/>
      <c r="PZP1" s="67"/>
      <c r="PZQ1" s="67"/>
      <c r="PZR1" s="67"/>
      <c r="PZS1" s="67"/>
      <c r="PZT1" s="67"/>
      <c r="PZU1" s="67"/>
      <c r="PZV1" s="67"/>
      <c r="PZW1" s="67"/>
      <c r="PZX1" s="67"/>
      <c r="PZY1" s="67"/>
      <c r="PZZ1" s="67"/>
      <c r="QAA1" s="67"/>
      <c r="QAB1" s="92"/>
      <c r="QAC1" s="67"/>
      <c r="QAD1" s="67"/>
      <c r="QAE1" s="67"/>
      <c r="QAF1" s="67"/>
      <c r="QAG1" s="67"/>
      <c r="QAH1" s="67"/>
      <c r="QAI1" s="67"/>
      <c r="QAJ1" s="67"/>
      <c r="QAK1" s="67"/>
      <c r="QAL1" s="67"/>
      <c r="QAM1" s="67"/>
      <c r="QAN1" s="67"/>
      <c r="QAO1" s="67"/>
      <c r="QAP1" s="67"/>
      <c r="QAQ1" s="67"/>
      <c r="QAR1" s="92"/>
      <c r="QAS1" s="67"/>
      <c r="QAT1" s="67"/>
      <c r="QAU1" s="67"/>
      <c r="QAV1" s="67"/>
      <c r="QAW1" s="67"/>
      <c r="QAX1" s="67"/>
      <c r="QAY1" s="67"/>
      <c r="QAZ1" s="67"/>
      <c r="QBA1" s="67"/>
      <c r="QBB1" s="67"/>
      <c r="QBC1" s="67"/>
      <c r="QBD1" s="67"/>
      <c r="QBE1" s="67"/>
      <c r="QBF1" s="67"/>
      <c r="QBG1" s="67"/>
      <c r="QBH1" s="92"/>
      <c r="QBI1" s="67"/>
      <c r="QBJ1" s="67"/>
      <c r="QBK1" s="67"/>
      <c r="QBL1" s="67"/>
      <c r="QBM1" s="67"/>
      <c r="QBN1" s="67"/>
      <c r="QBO1" s="67"/>
      <c r="QBP1" s="67"/>
      <c r="QBQ1" s="67"/>
      <c r="QBR1" s="67"/>
      <c r="QBS1" s="67"/>
      <c r="QBT1" s="67"/>
      <c r="QBU1" s="67"/>
      <c r="QBV1" s="67"/>
      <c r="QBW1" s="67"/>
      <c r="QBX1" s="92"/>
      <c r="QBY1" s="67"/>
      <c r="QBZ1" s="67"/>
      <c r="QCA1" s="67"/>
      <c r="QCB1" s="67"/>
      <c r="QCC1" s="67"/>
      <c r="QCD1" s="67"/>
      <c r="QCE1" s="67"/>
      <c r="QCF1" s="67"/>
      <c r="QCG1" s="67"/>
      <c r="QCH1" s="67"/>
      <c r="QCI1" s="67"/>
      <c r="QCJ1" s="67"/>
      <c r="QCK1" s="67"/>
      <c r="QCL1" s="67"/>
      <c r="QCM1" s="67"/>
      <c r="QCN1" s="92"/>
      <c r="QCO1" s="67"/>
      <c r="QCP1" s="67"/>
      <c r="QCQ1" s="67"/>
      <c r="QCR1" s="67"/>
      <c r="QCS1" s="67"/>
      <c r="QCT1" s="67"/>
      <c r="QCU1" s="67"/>
      <c r="QCV1" s="67"/>
      <c r="QCW1" s="67"/>
      <c r="QCX1" s="67"/>
      <c r="QCY1" s="67"/>
      <c r="QCZ1" s="67"/>
      <c r="QDA1" s="67"/>
      <c r="QDB1" s="67"/>
      <c r="QDC1" s="67"/>
      <c r="QDD1" s="92"/>
      <c r="QDE1" s="67"/>
      <c r="QDF1" s="67"/>
      <c r="QDG1" s="67"/>
      <c r="QDH1" s="67"/>
      <c r="QDI1" s="67"/>
      <c r="QDJ1" s="67"/>
      <c r="QDK1" s="67"/>
      <c r="QDL1" s="67"/>
      <c r="QDM1" s="67"/>
      <c r="QDN1" s="67"/>
      <c r="QDO1" s="67"/>
      <c r="QDP1" s="67"/>
      <c r="QDQ1" s="67"/>
      <c r="QDR1" s="67"/>
      <c r="QDS1" s="67"/>
      <c r="QDT1" s="92"/>
      <c r="QDU1" s="67"/>
      <c r="QDV1" s="67"/>
      <c r="QDW1" s="67"/>
      <c r="QDX1" s="67"/>
      <c r="QDY1" s="67"/>
      <c r="QDZ1" s="67"/>
      <c r="QEA1" s="67"/>
      <c r="QEB1" s="67"/>
      <c r="QEC1" s="67"/>
      <c r="QED1" s="67"/>
      <c r="QEE1" s="67"/>
      <c r="QEF1" s="67"/>
      <c r="QEG1" s="67"/>
      <c r="QEH1" s="67"/>
      <c r="QEI1" s="67"/>
      <c r="QEJ1" s="92"/>
      <c r="QEK1" s="67"/>
      <c r="QEL1" s="67"/>
      <c r="QEM1" s="67"/>
      <c r="QEN1" s="67"/>
      <c r="QEO1" s="67"/>
      <c r="QEP1" s="67"/>
      <c r="QEQ1" s="67"/>
      <c r="QER1" s="67"/>
      <c r="QES1" s="67"/>
      <c r="QET1" s="67"/>
      <c r="QEU1" s="67"/>
      <c r="QEV1" s="67"/>
      <c r="QEW1" s="67"/>
      <c r="QEX1" s="67"/>
      <c r="QEY1" s="67"/>
      <c r="QEZ1" s="92"/>
      <c r="QFA1" s="67"/>
      <c r="QFB1" s="67"/>
      <c r="QFC1" s="67"/>
      <c r="QFD1" s="67"/>
      <c r="QFE1" s="67"/>
      <c r="QFF1" s="67"/>
      <c r="QFG1" s="67"/>
      <c r="QFH1" s="67"/>
      <c r="QFI1" s="67"/>
      <c r="QFJ1" s="67"/>
      <c r="QFK1" s="67"/>
      <c r="QFL1" s="67"/>
      <c r="QFM1" s="67"/>
      <c r="QFN1" s="67"/>
      <c r="QFO1" s="67"/>
      <c r="QFP1" s="92"/>
      <c r="QFQ1" s="67"/>
      <c r="QFR1" s="67"/>
      <c r="QFS1" s="67"/>
      <c r="QFT1" s="67"/>
      <c r="QFU1" s="67"/>
      <c r="QFV1" s="67"/>
      <c r="QFW1" s="67"/>
      <c r="QFX1" s="67"/>
      <c r="QFY1" s="67"/>
      <c r="QFZ1" s="67"/>
      <c r="QGA1" s="67"/>
      <c r="QGB1" s="67"/>
      <c r="QGC1" s="67"/>
      <c r="QGD1" s="67"/>
      <c r="QGE1" s="67"/>
      <c r="QGF1" s="92"/>
      <c r="QGG1" s="67"/>
      <c r="QGH1" s="67"/>
      <c r="QGI1" s="67"/>
      <c r="QGJ1" s="67"/>
      <c r="QGK1" s="67"/>
      <c r="QGL1" s="67"/>
      <c r="QGM1" s="67"/>
      <c r="QGN1" s="67"/>
      <c r="QGO1" s="67"/>
      <c r="QGP1" s="67"/>
      <c r="QGQ1" s="67"/>
      <c r="QGR1" s="67"/>
      <c r="QGS1" s="67"/>
      <c r="QGT1" s="67"/>
      <c r="QGU1" s="67"/>
      <c r="QGV1" s="92"/>
      <c r="QGW1" s="67"/>
      <c r="QGX1" s="67"/>
      <c r="QGY1" s="67"/>
      <c r="QGZ1" s="67"/>
      <c r="QHA1" s="67"/>
      <c r="QHB1" s="67"/>
      <c r="QHC1" s="67"/>
      <c r="QHD1" s="67"/>
      <c r="QHE1" s="67"/>
      <c r="QHF1" s="67"/>
      <c r="QHG1" s="67"/>
      <c r="QHH1" s="67"/>
      <c r="QHI1" s="67"/>
      <c r="QHJ1" s="67"/>
      <c r="QHK1" s="67"/>
      <c r="QHL1" s="92"/>
      <c r="QHM1" s="67"/>
      <c r="QHN1" s="67"/>
      <c r="QHO1" s="67"/>
      <c r="QHP1" s="67"/>
      <c r="QHQ1" s="67"/>
      <c r="QHR1" s="67"/>
      <c r="QHS1" s="67"/>
      <c r="QHT1" s="67"/>
      <c r="QHU1" s="67"/>
      <c r="QHV1" s="67"/>
      <c r="QHW1" s="67"/>
      <c r="QHX1" s="67"/>
      <c r="QHY1" s="67"/>
      <c r="QHZ1" s="67"/>
      <c r="QIA1" s="67"/>
      <c r="QIB1" s="92"/>
      <c r="QIC1" s="67"/>
      <c r="QID1" s="67"/>
      <c r="QIE1" s="67"/>
      <c r="QIF1" s="67"/>
      <c r="QIG1" s="67"/>
      <c r="QIH1" s="67"/>
      <c r="QII1" s="67"/>
      <c r="QIJ1" s="67"/>
      <c r="QIK1" s="67"/>
      <c r="QIL1" s="67"/>
      <c r="QIM1" s="67"/>
      <c r="QIN1" s="67"/>
      <c r="QIO1" s="67"/>
      <c r="QIP1" s="67"/>
      <c r="QIQ1" s="67"/>
      <c r="QIR1" s="92"/>
      <c r="QIS1" s="67"/>
      <c r="QIT1" s="67"/>
      <c r="QIU1" s="67"/>
      <c r="QIV1" s="67"/>
      <c r="QIW1" s="67"/>
      <c r="QIX1" s="67"/>
      <c r="QIY1" s="67"/>
      <c r="QIZ1" s="67"/>
      <c r="QJA1" s="67"/>
      <c r="QJB1" s="67"/>
      <c r="QJC1" s="67"/>
      <c r="QJD1" s="67"/>
      <c r="QJE1" s="67"/>
      <c r="QJF1" s="67"/>
      <c r="QJG1" s="67"/>
      <c r="QJH1" s="92"/>
      <c r="QJI1" s="67"/>
      <c r="QJJ1" s="67"/>
      <c r="QJK1" s="67"/>
      <c r="QJL1" s="67"/>
      <c r="QJM1" s="67"/>
      <c r="QJN1" s="67"/>
      <c r="QJO1" s="67"/>
      <c r="QJP1" s="67"/>
      <c r="QJQ1" s="67"/>
      <c r="QJR1" s="67"/>
      <c r="QJS1" s="67"/>
      <c r="QJT1" s="67"/>
      <c r="QJU1" s="67"/>
      <c r="QJV1" s="67"/>
      <c r="QJW1" s="67"/>
      <c r="QJX1" s="92"/>
      <c r="QJY1" s="67"/>
      <c r="QJZ1" s="67"/>
      <c r="QKA1" s="67"/>
      <c r="QKB1" s="67"/>
      <c r="QKC1" s="67"/>
      <c r="QKD1" s="67"/>
      <c r="QKE1" s="67"/>
      <c r="QKF1" s="67"/>
      <c r="QKG1" s="67"/>
      <c r="QKH1" s="67"/>
      <c r="QKI1" s="67"/>
      <c r="QKJ1" s="67"/>
      <c r="QKK1" s="67"/>
      <c r="QKL1" s="67"/>
      <c r="QKM1" s="67"/>
      <c r="QKN1" s="92"/>
      <c r="QKO1" s="67"/>
      <c r="QKP1" s="67"/>
      <c r="QKQ1" s="67"/>
      <c r="QKR1" s="67"/>
      <c r="QKS1" s="67"/>
      <c r="QKT1" s="67"/>
      <c r="QKU1" s="67"/>
      <c r="QKV1" s="67"/>
      <c r="QKW1" s="67"/>
      <c r="QKX1" s="67"/>
      <c r="QKY1" s="67"/>
      <c r="QKZ1" s="67"/>
      <c r="QLA1" s="67"/>
      <c r="QLB1" s="67"/>
      <c r="QLC1" s="67"/>
      <c r="QLD1" s="92"/>
      <c r="QLE1" s="67"/>
      <c r="QLF1" s="67"/>
      <c r="QLG1" s="67"/>
      <c r="QLH1" s="67"/>
      <c r="QLI1" s="67"/>
      <c r="QLJ1" s="67"/>
      <c r="QLK1" s="67"/>
      <c r="QLL1" s="67"/>
      <c r="QLM1" s="67"/>
      <c r="QLN1" s="67"/>
      <c r="QLO1" s="67"/>
      <c r="QLP1" s="67"/>
      <c r="QLQ1" s="67"/>
      <c r="QLR1" s="67"/>
      <c r="QLS1" s="67"/>
      <c r="QLT1" s="92"/>
      <c r="QLU1" s="67"/>
      <c r="QLV1" s="67"/>
      <c r="QLW1" s="67"/>
      <c r="QLX1" s="67"/>
      <c r="QLY1" s="67"/>
      <c r="QLZ1" s="67"/>
      <c r="QMA1" s="67"/>
      <c r="QMB1" s="67"/>
      <c r="QMC1" s="67"/>
      <c r="QMD1" s="67"/>
      <c r="QME1" s="67"/>
      <c r="QMF1" s="67"/>
      <c r="QMG1" s="67"/>
      <c r="QMH1" s="67"/>
      <c r="QMI1" s="67"/>
      <c r="QMJ1" s="92"/>
      <c r="QMK1" s="67"/>
      <c r="QML1" s="67"/>
      <c r="QMM1" s="67"/>
      <c r="QMN1" s="67"/>
      <c r="QMO1" s="67"/>
      <c r="QMP1" s="67"/>
      <c r="QMQ1" s="67"/>
      <c r="QMR1" s="67"/>
      <c r="QMS1" s="67"/>
      <c r="QMT1" s="67"/>
      <c r="QMU1" s="67"/>
      <c r="QMV1" s="67"/>
      <c r="QMW1" s="67"/>
      <c r="QMX1" s="67"/>
      <c r="QMY1" s="67"/>
      <c r="QMZ1" s="92"/>
      <c r="QNA1" s="67"/>
      <c r="QNB1" s="67"/>
      <c r="QNC1" s="67"/>
      <c r="QND1" s="67"/>
      <c r="QNE1" s="67"/>
      <c r="QNF1" s="67"/>
      <c r="QNG1" s="67"/>
      <c r="QNH1" s="67"/>
      <c r="QNI1" s="67"/>
      <c r="QNJ1" s="67"/>
      <c r="QNK1" s="67"/>
      <c r="QNL1" s="67"/>
      <c r="QNM1" s="67"/>
      <c r="QNN1" s="67"/>
      <c r="QNO1" s="67"/>
      <c r="QNP1" s="92"/>
      <c r="QNQ1" s="67"/>
      <c r="QNR1" s="67"/>
      <c r="QNS1" s="67"/>
      <c r="QNT1" s="67"/>
      <c r="QNU1" s="67"/>
      <c r="QNV1" s="67"/>
      <c r="QNW1" s="67"/>
      <c r="QNX1" s="67"/>
      <c r="QNY1" s="67"/>
      <c r="QNZ1" s="67"/>
      <c r="QOA1" s="67"/>
      <c r="QOB1" s="67"/>
      <c r="QOC1" s="67"/>
      <c r="QOD1" s="67"/>
      <c r="QOE1" s="67"/>
      <c r="QOF1" s="92"/>
      <c r="QOG1" s="67"/>
      <c r="QOH1" s="67"/>
      <c r="QOI1" s="67"/>
      <c r="QOJ1" s="67"/>
      <c r="QOK1" s="67"/>
      <c r="QOL1" s="67"/>
      <c r="QOM1" s="67"/>
      <c r="QON1" s="67"/>
      <c r="QOO1" s="67"/>
      <c r="QOP1" s="67"/>
      <c r="QOQ1" s="67"/>
      <c r="QOR1" s="67"/>
      <c r="QOS1" s="67"/>
      <c r="QOT1" s="67"/>
      <c r="QOU1" s="67"/>
      <c r="QOV1" s="92"/>
      <c r="QOW1" s="67"/>
      <c r="QOX1" s="67"/>
      <c r="QOY1" s="67"/>
      <c r="QOZ1" s="67"/>
      <c r="QPA1" s="67"/>
      <c r="QPB1" s="67"/>
      <c r="QPC1" s="67"/>
      <c r="QPD1" s="67"/>
      <c r="QPE1" s="67"/>
      <c r="QPF1" s="67"/>
      <c r="QPG1" s="67"/>
      <c r="QPH1" s="67"/>
      <c r="QPI1" s="67"/>
      <c r="QPJ1" s="67"/>
      <c r="QPK1" s="67"/>
      <c r="QPL1" s="92"/>
      <c r="QPM1" s="67"/>
      <c r="QPN1" s="67"/>
      <c r="QPO1" s="67"/>
      <c r="QPP1" s="67"/>
      <c r="QPQ1" s="67"/>
      <c r="QPR1" s="67"/>
      <c r="QPS1" s="67"/>
      <c r="QPT1" s="67"/>
      <c r="QPU1" s="67"/>
      <c r="QPV1" s="67"/>
      <c r="QPW1" s="67"/>
      <c r="QPX1" s="67"/>
      <c r="QPY1" s="67"/>
      <c r="QPZ1" s="67"/>
      <c r="QQA1" s="67"/>
      <c r="QQB1" s="92"/>
      <c r="QQC1" s="67"/>
      <c r="QQD1" s="67"/>
      <c r="QQE1" s="67"/>
      <c r="QQF1" s="67"/>
      <c r="QQG1" s="67"/>
      <c r="QQH1" s="67"/>
      <c r="QQI1" s="67"/>
      <c r="QQJ1" s="67"/>
      <c r="QQK1" s="67"/>
      <c r="QQL1" s="67"/>
      <c r="QQM1" s="67"/>
      <c r="QQN1" s="67"/>
      <c r="QQO1" s="67"/>
      <c r="QQP1" s="67"/>
      <c r="QQQ1" s="67"/>
      <c r="QQR1" s="92"/>
      <c r="QQS1" s="67"/>
      <c r="QQT1" s="67"/>
      <c r="QQU1" s="67"/>
      <c r="QQV1" s="67"/>
      <c r="QQW1" s="67"/>
    </row>
    <row r="2" spans="1:11957" ht="77.5">
      <c r="A2" s="156" t="s">
        <v>15</v>
      </c>
      <c r="B2" s="157" t="s">
        <v>766</v>
      </c>
      <c r="C2" s="157" t="s">
        <v>767</v>
      </c>
      <c r="D2" s="157" t="s">
        <v>769</v>
      </c>
      <c r="E2" s="158" t="s">
        <v>770</v>
      </c>
      <c r="F2" s="157" t="s">
        <v>771</v>
      </c>
      <c r="G2" s="157" t="s">
        <v>772</v>
      </c>
      <c r="H2" s="157" t="s">
        <v>773</v>
      </c>
      <c r="I2" s="157" t="s">
        <v>774</v>
      </c>
      <c r="J2" s="157" t="s">
        <v>776</v>
      </c>
      <c r="K2" s="157" t="s">
        <v>777</v>
      </c>
      <c r="L2" s="157" t="s">
        <v>2170</v>
      </c>
      <c r="M2" s="157" t="s">
        <v>2171</v>
      </c>
      <c r="N2" s="157" t="s">
        <v>2172</v>
      </c>
      <c r="O2" s="157" t="s">
        <v>2177</v>
      </c>
      <c r="P2" s="157" t="s">
        <v>749</v>
      </c>
      <c r="Q2" s="157" t="s">
        <v>29</v>
      </c>
      <c r="R2" s="157" t="s">
        <v>2178</v>
      </c>
      <c r="S2" s="157" t="s">
        <v>2179</v>
      </c>
      <c r="T2" s="157" t="s">
        <v>2180</v>
      </c>
      <c r="U2" s="157" t="s">
        <v>2174</v>
      </c>
      <c r="V2" s="157" t="s">
        <v>784</v>
      </c>
      <c r="W2" s="176"/>
      <c r="X2" s="176"/>
      <c r="Y2" s="176"/>
      <c r="Z2" s="176"/>
      <c r="AA2" s="176"/>
      <c r="AB2" s="176"/>
      <c r="AC2" s="176"/>
      <c r="AD2" s="176"/>
      <c r="AE2" s="176"/>
      <c r="AF2" s="184"/>
      <c r="AG2" s="176"/>
      <c r="AH2" s="176"/>
      <c r="AI2" s="176"/>
      <c r="AJ2" s="176"/>
      <c r="AK2" s="176"/>
      <c r="AL2" s="176"/>
      <c r="AM2" s="176"/>
      <c r="AN2" s="176"/>
      <c r="AO2" s="176"/>
      <c r="AP2" s="176"/>
      <c r="AQ2" s="176"/>
      <c r="AR2" s="176"/>
      <c r="AS2" s="176"/>
      <c r="AT2" s="176"/>
      <c r="AU2" s="176"/>
      <c r="AV2" s="184"/>
      <c r="AW2" s="176"/>
      <c r="AX2" s="176"/>
      <c r="AY2" s="176"/>
      <c r="AZ2" s="176"/>
      <c r="BA2" s="176"/>
      <c r="BB2" s="176"/>
      <c r="BC2" s="176"/>
      <c r="BD2" s="176"/>
      <c r="BE2" s="176"/>
      <c r="BF2" s="176"/>
      <c r="BG2" s="176"/>
      <c r="BH2" s="176"/>
      <c r="BI2" s="176"/>
      <c r="BJ2" s="176"/>
      <c r="BK2" s="176"/>
      <c r="BL2" s="184"/>
      <c r="BM2" s="176"/>
      <c r="BN2" s="176"/>
      <c r="BO2" s="176"/>
      <c r="BP2" s="176"/>
      <c r="BQ2" s="176"/>
      <c r="BR2" s="176"/>
      <c r="BS2" s="176"/>
      <c r="BT2" s="176"/>
      <c r="BU2" s="176"/>
      <c r="BV2" s="176"/>
      <c r="BW2" s="176"/>
      <c r="BX2" s="176"/>
      <c r="BY2" s="176"/>
      <c r="BZ2" s="176"/>
      <c r="CA2" s="176"/>
      <c r="CB2" s="184"/>
      <c r="CC2" s="176"/>
      <c r="CD2" s="176"/>
      <c r="CE2" s="176"/>
      <c r="CF2" s="176"/>
      <c r="CG2" s="176"/>
      <c r="CH2" s="176"/>
      <c r="CI2" s="176"/>
      <c r="CJ2" s="176"/>
      <c r="CK2" s="176"/>
      <c r="CL2" s="176"/>
      <c r="CM2" s="176"/>
      <c r="CN2" s="176"/>
      <c r="CO2" s="176"/>
      <c r="CP2" s="176"/>
      <c r="CQ2" s="176"/>
      <c r="CR2" s="184"/>
      <c r="CS2" s="176"/>
      <c r="CT2" s="176"/>
      <c r="CU2" s="176"/>
      <c r="CV2" s="176"/>
      <c r="CW2" s="176"/>
      <c r="CX2" s="176"/>
      <c r="CY2" s="176"/>
      <c r="CZ2" s="176"/>
      <c r="DA2" s="176"/>
      <c r="DB2" s="176"/>
      <c r="DC2" s="176"/>
      <c r="DD2" s="176"/>
      <c r="DE2" s="176"/>
      <c r="DF2" s="176"/>
      <c r="DG2" s="176"/>
      <c r="DH2" s="184"/>
      <c r="DI2" s="176"/>
      <c r="DJ2" s="176"/>
      <c r="DK2" s="176"/>
      <c r="DL2" s="176"/>
      <c r="DM2" s="176"/>
      <c r="DN2" s="176"/>
      <c r="DO2" s="176"/>
      <c r="DP2" s="176"/>
      <c r="DQ2" s="176"/>
      <c r="DR2" s="176"/>
      <c r="DS2" s="176"/>
      <c r="DT2" s="176"/>
      <c r="DU2" s="176"/>
      <c r="DV2" s="176"/>
      <c r="DW2" s="176"/>
      <c r="DX2" s="184"/>
      <c r="DY2" s="176"/>
      <c r="DZ2" s="176"/>
      <c r="EA2" s="176"/>
      <c r="EB2" s="176"/>
      <c r="EC2" s="176"/>
      <c r="ED2" s="176"/>
      <c r="EE2" s="176"/>
      <c r="EF2" s="176"/>
      <c r="EG2" s="176"/>
      <c r="EH2" s="176"/>
      <c r="EI2" s="176"/>
      <c r="EJ2" s="176"/>
      <c r="EK2" s="176"/>
      <c r="EL2" s="176"/>
      <c r="EM2" s="176"/>
      <c r="EN2" s="184"/>
      <c r="EO2" s="176"/>
      <c r="EP2" s="176"/>
      <c r="EQ2" s="176"/>
      <c r="ER2" s="176"/>
      <c r="ES2" s="176"/>
      <c r="ET2" s="176"/>
      <c r="EU2" s="176"/>
      <c r="EV2" s="176"/>
      <c r="EW2" s="176"/>
      <c r="EX2" s="176"/>
      <c r="EY2" s="176"/>
      <c r="EZ2" s="176"/>
      <c r="FA2" s="176"/>
      <c r="FB2" s="176"/>
      <c r="FC2" s="176"/>
      <c r="FD2" s="184"/>
      <c r="FE2" s="176"/>
      <c r="FF2" s="176"/>
      <c r="FG2" s="176"/>
      <c r="FH2" s="176"/>
      <c r="FI2" s="176"/>
      <c r="FJ2" s="176"/>
      <c r="FK2" s="176"/>
      <c r="FL2" s="176"/>
      <c r="FM2" s="176"/>
      <c r="FN2" s="176"/>
      <c r="FO2" s="176"/>
      <c r="FP2" s="176"/>
      <c r="FQ2" s="176"/>
      <c r="FR2" s="176"/>
      <c r="FS2" s="176"/>
      <c r="FT2" s="184"/>
      <c r="FU2" s="176"/>
      <c r="FV2" s="176"/>
      <c r="FW2" s="176"/>
      <c r="FX2" s="176"/>
      <c r="FY2" s="176"/>
      <c r="FZ2" s="176"/>
      <c r="GA2" s="176"/>
      <c r="GB2" s="176"/>
      <c r="GC2" s="176"/>
      <c r="GD2" s="176"/>
      <c r="GE2" s="176"/>
      <c r="GF2" s="176"/>
      <c r="GG2" s="176"/>
      <c r="GH2" s="176"/>
      <c r="GI2" s="176"/>
      <c r="GJ2" s="184"/>
      <c r="GK2" s="176"/>
      <c r="GL2" s="176"/>
      <c r="GM2" s="176"/>
      <c r="GN2" s="176"/>
      <c r="GO2" s="176"/>
      <c r="GP2" s="176"/>
      <c r="GQ2" s="176"/>
      <c r="GR2" s="176"/>
      <c r="GS2" s="176"/>
      <c r="GT2" s="176"/>
      <c r="GU2" s="176"/>
      <c r="GV2" s="176"/>
      <c r="GW2" s="176"/>
      <c r="GX2" s="176"/>
      <c r="GY2" s="176"/>
      <c r="GZ2" s="184"/>
      <c r="HA2" s="176"/>
      <c r="HB2" s="176"/>
      <c r="HC2" s="176"/>
      <c r="HD2" s="176"/>
      <c r="HE2" s="176"/>
      <c r="HF2" s="176"/>
      <c r="HG2" s="176"/>
      <c r="HH2" s="176"/>
      <c r="HI2" s="176"/>
      <c r="HJ2" s="176"/>
      <c r="HK2" s="176"/>
      <c r="HL2" s="176"/>
      <c r="HM2" s="176"/>
      <c r="HN2" s="176"/>
      <c r="HO2" s="176"/>
      <c r="HP2" s="184"/>
      <c r="HQ2" s="176"/>
      <c r="HR2" s="176"/>
      <c r="HS2" s="176"/>
      <c r="HT2" s="176"/>
      <c r="HU2" s="176"/>
      <c r="HV2" s="176"/>
      <c r="HW2" s="176"/>
      <c r="HX2" s="176"/>
      <c r="HY2" s="176"/>
      <c r="HZ2" s="176"/>
      <c r="IA2" s="176"/>
      <c r="IB2" s="176"/>
      <c r="IC2" s="176"/>
      <c r="ID2" s="176"/>
      <c r="IE2" s="176"/>
      <c r="IF2" s="184"/>
      <c r="IG2" s="176"/>
      <c r="IH2" s="176"/>
      <c r="II2" s="176"/>
      <c r="IJ2" s="176"/>
      <c r="IK2" s="176"/>
      <c r="IL2" s="176"/>
      <c r="IM2" s="176"/>
      <c r="IN2" s="176"/>
      <c r="IO2" s="176"/>
      <c r="IP2" s="176"/>
      <c r="IQ2" s="176"/>
      <c r="IR2" s="176"/>
      <c r="IS2" s="176"/>
      <c r="IT2" s="176"/>
      <c r="IU2" s="176"/>
      <c r="IV2" s="184"/>
      <c r="IW2" s="176"/>
      <c r="IX2" s="176"/>
      <c r="IY2" s="176"/>
      <c r="IZ2" s="176"/>
      <c r="JA2" s="176"/>
      <c r="JB2" s="176"/>
      <c r="JC2" s="176"/>
      <c r="JD2" s="176"/>
      <c r="JE2" s="176"/>
      <c r="JF2" s="176"/>
      <c r="JG2" s="176"/>
      <c r="JH2" s="176"/>
      <c r="JI2" s="176"/>
      <c r="JJ2" s="176"/>
      <c r="JK2" s="176"/>
      <c r="JL2" s="184"/>
      <c r="JM2" s="176"/>
      <c r="JN2" s="176"/>
      <c r="JO2" s="176"/>
      <c r="JP2" s="176"/>
      <c r="JQ2" s="176"/>
      <c r="JR2" s="176"/>
      <c r="JS2" s="176"/>
      <c r="JT2" s="176"/>
      <c r="JU2" s="176"/>
      <c r="JV2" s="176"/>
      <c r="JW2" s="176"/>
      <c r="JX2" s="176"/>
      <c r="JY2" s="176"/>
      <c r="JZ2" s="176"/>
      <c r="KA2" s="176"/>
      <c r="KB2" s="184"/>
      <c r="KC2" s="176"/>
      <c r="KD2" s="176"/>
      <c r="KE2" s="176"/>
      <c r="KF2" s="176"/>
      <c r="KG2" s="176"/>
      <c r="KH2" s="176"/>
      <c r="KI2" s="176"/>
      <c r="KJ2" s="176"/>
      <c r="KK2" s="176"/>
      <c r="KL2" s="176"/>
      <c r="KM2" s="176"/>
      <c r="KN2" s="176"/>
      <c r="KO2" s="176"/>
      <c r="KP2" s="176"/>
      <c r="KQ2" s="176"/>
      <c r="KR2" s="184"/>
      <c r="KS2" s="176"/>
      <c r="KT2" s="176"/>
      <c r="KU2" s="176"/>
      <c r="KV2" s="176"/>
      <c r="KW2" s="176"/>
      <c r="KX2" s="176"/>
      <c r="KY2" s="176"/>
      <c r="KZ2" s="176"/>
      <c r="LA2" s="176"/>
      <c r="LB2" s="176"/>
      <c r="LC2" s="176"/>
      <c r="LD2" s="176"/>
      <c r="LE2" s="176"/>
      <c r="LF2" s="176"/>
      <c r="LG2" s="176"/>
      <c r="LH2" s="184"/>
      <c r="LI2" s="176"/>
      <c r="LJ2" s="176"/>
      <c r="LK2" s="176"/>
      <c r="LL2" s="176"/>
      <c r="LM2" s="176"/>
      <c r="LN2" s="176"/>
      <c r="LO2" s="176"/>
      <c r="LP2" s="176"/>
      <c r="LQ2" s="176"/>
      <c r="LR2" s="176"/>
      <c r="LS2" s="176"/>
      <c r="LT2" s="176"/>
      <c r="LU2" s="176"/>
      <c r="LV2" s="176"/>
      <c r="LW2" s="176"/>
      <c r="LX2" s="184"/>
      <c r="LY2" s="176"/>
      <c r="LZ2" s="176"/>
      <c r="MA2" s="176"/>
      <c r="MB2" s="176"/>
      <c r="MC2" s="176"/>
      <c r="MD2" s="176"/>
      <c r="ME2" s="176"/>
      <c r="MF2" s="176"/>
      <c r="MG2" s="176"/>
      <c r="MH2" s="176"/>
      <c r="MI2" s="176"/>
      <c r="MJ2" s="176"/>
      <c r="MK2" s="176"/>
      <c r="ML2" s="176"/>
      <c r="MM2" s="176"/>
      <c r="MN2" s="184"/>
      <c r="MO2" s="176"/>
      <c r="MP2" s="176"/>
      <c r="MQ2" s="176"/>
      <c r="MR2" s="176"/>
      <c r="MS2" s="176"/>
      <c r="MT2" s="176"/>
      <c r="MU2" s="176"/>
      <c r="MV2" s="176"/>
      <c r="MW2" s="176"/>
      <c r="MX2" s="176"/>
      <c r="MY2" s="176"/>
      <c r="MZ2" s="176"/>
      <c r="NA2" s="176"/>
      <c r="NB2" s="176"/>
      <c r="NC2" s="176"/>
      <c r="ND2" s="184"/>
      <c r="NE2" s="176"/>
      <c r="NF2" s="176"/>
      <c r="NG2" s="176"/>
      <c r="NH2" s="176"/>
      <c r="NI2" s="176"/>
      <c r="NJ2" s="176"/>
      <c r="NK2" s="176"/>
      <c r="NL2" s="176"/>
      <c r="NM2" s="176"/>
      <c r="NN2" s="176"/>
      <c r="NO2" s="176"/>
      <c r="NP2" s="176"/>
      <c r="NQ2" s="176"/>
      <c r="NR2" s="176"/>
      <c r="NS2" s="176"/>
      <c r="NT2" s="184"/>
      <c r="NU2" s="176"/>
      <c r="NV2" s="176"/>
      <c r="NW2" s="176"/>
      <c r="NX2" s="176"/>
      <c r="NY2" s="176"/>
      <c r="NZ2" s="176"/>
      <c r="OA2" s="176"/>
      <c r="OB2" s="176"/>
      <c r="OC2" s="176"/>
      <c r="OD2" s="176"/>
      <c r="OE2" s="176"/>
      <c r="OF2" s="176"/>
      <c r="OG2" s="176"/>
      <c r="OH2" s="176"/>
      <c r="OI2" s="176"/>
      <c r="OJ2" s="184"/>
      <c r="OK2" s="176"/>
      <c r="OL2" s="176"/>
      <c r="OM2" s="176"/>
      <c r="ON2" s="176"/>
      <c r="OO2" s="176"/>
      <c r="OP2" s="176"/>
      <c r="OQ2" s="176"/>
      <c r="OR2" s="176"/>
      <c r="OS2" s="176"/>
      <c r="OT2" s="176"/>
      <c r="OU2" s="176"/>
      <c r="OV2" s="176"/>
      <c r="OW2" s="176"/>
      <c r="OX2" s="176"/>
      <c r="OY2" s="176"/>
      <c r="OZ2" s="184"/>
      <c r="PA2" s="176"/>
      <c r="PB2" s="176"/>
      <c r="PC2" s="176"/>
      <c r="PD2" s="176"/>
      <c r="PE2" s="176"/>
      <c r="PF2" s="176"/>
      <c r="PG2" s="176"/>
      <c r="PH2" s="176"/>
      <c r="PI2" s="176"/>
      <c r="PJ2" s="176"/>
      <c r="PK2" s="176"/>
      <c r="PL2" s="176"/>
      <c r="PM2" s="176"/>
      <c r="PN2" s="176"/>
      <c r="PO2" s="176"/>
      <c r="PP2" s="184"/>
      <c r="PQ2" s="176"/>
      <c r="PR2" s="176"/>
      <c r="PS2" s="176"/>
      <c r="PT2" s="176"/>
      <c r="PU2" s="176"/>
      <c r="PV2" s="176"/>
      <c r="PW2" s="176"/>
      <c r="PX2" s="176"/>
      <c r="PY2" s="176"/>
      <c r="PZ2" s="176"/>
      <c r="QA2" s="176"/>
      <c r="QB2" s="176"/>
      <c r="QC2" s="176"/>
      <c r="QD2" s="176"/>
      <c r="QE2" s="176"/>
      <c r="QF2" s="184"/>
      <c r="QG2" s="176"/>
      <c r="QH2" s="176"/>
      <c r="QI2" s="176"/>
      <c r="QJ2" s="176"/>
      <c r="QK2" s="176"/>
      <c r="QL2" s="176"/>
      <c r="QM2" s="176"/>
      <c r="QN2" s="176"/>
      <c r="QO2" s="176"/>
      <c r="QP2" s="176"/>
      <c r="QQ2" s="176"/>
      <c r="QR2" s="176"/>
      <c r="QS2" s="176"/>
      <c r="QT2" s="176"/>
      <c r="QU2" s="176"/>
      <c r="QV2" s="184"/>
      <c r="QW2" s="176"/>
      <c r="QX2" s="176"/>
      <c r="QY2" s="176"/>
      <c r="QZ2" s="176"/>
      <c r="RA2" s="176"/>
      <c r="RB2" s="176"/>
      <c r="RC2" s="176"/>
      <c r="RD2" s="176"/>
      <c r="RE2" s="176"/>
      <c r="RF2" s="176"/>
      <c r="RG2" s="176"/>
      <c r="RH2" s="176"/>
      <c r="RI2" s="176"/>
      <c r="RJ2" s="176"/>
      <c r="RK2" s="176"/>
      <c r="RL2" s="184"/>
      <c r="RM2" s="176"/>
      <c r="RN2" s="176"/>
      <c r="RO2" s="176"/>
      <c r="RP2" s="176"/>
      <c r="RQ2" s="176"/>
      <c r="RR2" s="176"/>
      <c r="RS2" s="176"/>
      <c r="RT2" s="176"/>
      <c r="RU2" s="176"/>
      <c r="RV2" s="176"/>
      <c r="RW2" s="176"/>
      <c r="RX2" s="176"/>
      <c r="RY2" s="176"/>
      <c r="RZ2" s="176"/>
      <c r="SA2" s="176"/>
      <c r="SB2" s="184"/>
      <c r="SC2" s="176"/>
      <c r="SD2" s="176"/>
      <c r="SE2" s="176"/>
      <c r="SF2" s="176"/>
      <c r="SG2" s="176"/>
      <c r="SH2" s="176"/>
      <c r="SI2" s="176"/>
      <c r="SJ2" s="176"/>
      <c r="SK2" s="176"/>
      <c r="SL2" s="176"/>
      <c r="SM2" s="176"/>
      <c r="SN2" s="176"/>
      <c r="SO2" s="176"/>
      <c r="SP2" s="176"/>
      <c r="SQ2" s="176"/>
      <c r="SR2" s="184"/>
      <c r="SS2" s="176"/>
      <c r="ST2" s="176"/>
      <c r="SU2" s="176"/>
      <c r="SV2" s="176"/>
      <c r="SW2" s="176"/>
      <c r="SX2" s="176"/>
      <c r="SY2" s="176"/>
      <c r="SZ2" s="176"/>
      <c r="TA2" s="176"/>
      <c r="TB2" s="176"/>
      <c r="TC2" s="176"/>
      <c r="TD2" s="176"/>
      <c r="TE2" s="176"/>
      <c r="TF2" s="176"/>
      <c r="TG2" s="176"/>
      <c r="TH2" s="184"/>
      <c r="TI2" s="176"/>
      <c r="TJ2" s="176"/>
      <c r="TK2" s="176"/>
      <c r="TL2" s="176"/>
      <c r="TM2" s="176"/>
      <c r="TN2" s="176"/>
      <c r="TO2" s="176"/>
      <c r="TP2" s="176"/>
      <c r="TQ2" s="176"/>
      <c r="TR2" s="176"/>
      <c r="TS2" s="176"/>
      <c r="TT2" s="176"/>
      <c r="TU2" s="176"/>
      <c r="TV2" s="176"/>
      <c r="TW2" s="176"/>
      <c r="TX2" s="184"/>
      <c r="TY2" s="176"/>
      <c r="TZ2" s="176"/>
      <c r="UA2" s="176"/>
      <c r="UB2" s="176"/>
      <c r="UC2" s="176"/>
      <c r="UD2" s="176"/>
      <c r="UE2" s="176"/>
      <c r="UF2" s="176"/>
      <c r="UG2" s="176"/>
      <c r="UH2" s="176"/>
      <c r="UI2" s="176"/>
      <c r="UJ2" s="176"/>
      <c r="UK2" s="176"/>
      <c r="UL2" s="176"/>
      <c r="UM2" s="176"/>
      <c r="UN2" s="184"/>
      <c r="UO2" s="176"/>
      <c r="UP2" s="176"/>
      <c r="UQ2" s="176"/>
      <c r="UR2" s="176"/>
      <c r="US2" s="176"/>
      <c r="UT2" s="176"/>
      <c r="UU2" s="176"/>
      <c r="UV2" s="176"/>
      <c r="UW2" s="176"/>
      <c r="UX2" s="176"/>
      <c r="UY2" s="176"/>
      <c r="UZ2" s="176"/>
      <c r="VA2" s="176"/>
      <c r="VB2" s="176"/>
      <c r="VC2" s="176"/>
      <c r="VD2" s="184"/>
      <c r="VE2" s="176"/>
      <c r="VF2" s="176"/>
      <c r="VG2" s="176"/>
      <c r="VH2" s="176"/>
      <c r="VI2" s="176"/>
      <c r="VJ2" s="176"/>
      <c r="VK2" s="176"/>
      <c r="VL2" s="176"/>
      <c r="VM2" s="176"/>
      <c r="VN2" s="176"/>
      <c r="VO2" s="176"/>
      <c r="VP2" s="176"/>
      <c r="VQ2" s="176"/>
      <c r="VR2" s="176"/>
      <c r="VS2" s="176"/>
      <c r="VT2" s="184"/>
      <c r="VU2" s="176"/>
      <c r="VV2" s="176"/>
      <c r="VW2" s="176"/>
      <c r="VX2" s="176"/>
      <c r="VY2" s="176"/>
      <c r="VZ2" s="176"/>
      <c r="WA2" s="176"/>
      <c r="WB2" s="176"/>
      <c r="WC2" s="176"/>
      <c r="WD2" s="176"/>
      <c r="WE2" s="176"/>
      <c r="WF2" s="176"/>
      <c r="WG2" s="176"/>
      <c r="WH2" s="176"/>
      <c r="WI2" s="176"/>
      <c r="WJ2" s="184"/>
      <c r="WK2" s="176"/>
      <c r="WL2" s="176"/>
      <c r="WM2" s="176"/>
      <c r="WN2" s="176"/>
      <c r="WO2" s="176"/>
      <c r="WP2" s="176"/>
      <c r="WQ2" s="176"/>
      <c r="WR2" s="176"/>
      <c r="WS2" s="176"/>
      <c r="WT2" s="176"/>
      <c r="WU2" s="176"/>
      <c r="WV2" s="176"/>
      <c r="WW2" s="176"/>
      <c r="WX2" s="176"/>
      <c r="WY2" s="176"/>
      <c r="WZ2" s="184"/>
      <c r="XA2" s="176"/>
      <c r="XB2" s="176"/>
      <c r="XC2" s="176"/>
      <c r="XD2" s="176"/>
      <c r="XE2" s="176"/>
      <c r="XF2" s="176"/>
      <c r="XG2" s="176"/>
      <c r="XH2" s="176"/>
      <c r="XI2" s="176"/>
      <c r="XJ2" s="176"/>
      <c r="XK2" s="176"/>
      <c r="XL2" s="176"/>
      <c r="XM2" s="176"/>
      <c r="XN2" s="176"/>
      <c r="XO2" s="176"/>
      <c r="XP2" s="184"/>
      <c r="XQ2" s="176"/>
      <c r="XR2" s="176"/>
      <c r="XS2" s="176"/>
      <c r="XT2" s="176"/>
      <c r="XU2" s="176"/>
      <c r="XV2" s="176"/>
      <c r="XW2" s="176"/>
      <c r="XX2" s="176"/>
      <c r="XY2" s="176"/>
      <c r="XZ2" s="176"/>
      <c r="YA2" s="176"/>
      <c r="YB2" s="176"/>
      <c r="YC2" s="176"/>
      <c r="YD2" s="176"/>
      <c r="YE2" s="176"/>
      <c r="YF2" s="184"/>
      <c r="YG2" s="176"/>
      <c r="YH2" s="176"/>
      <c r="YI2" s="176"/>
      <c r="YJ2" s="176"/>
      <c r="YK2" s="176"/>
      <c r="YL2" s="176"/>
      <c r="YM2" s="176"/>
      <c r="YN2" s="176"/>
      <c r="YO2" s="176"/>
      <c r="YP2" s="176"/>
      <c r="YQ2" s="176"/>
      <c r="YR2" s="176"/>
      <c r="YS2" s="176"/>
      <c r="YT2" s="176"/>
      <c r="YU2" s="176"/>
      <c r="YV2" s="184"/>
      <c r="YW2" s="176"/>
      <c r="YX2" s="176"/>
      <c r="YY2" s="176"/>
      <c r="YZ2" s="176"/>
      <c r="ZA2" s="176"/>
      <c r="ZB2" s="176"/>
      <c r="ZC2" s="176"/>
      <c r="ZD2" s="176"/>
      <c r="ZE2" s="176"/>
      <c r="ZF2" s="176"/>
      <c r="ZG2" s="176"/>
      <c r="ZH2" s="176"/>
      <c r="ZI2" s="176"/>
      <c r="ZJ2" s="176"/>
      <c r="ZK2" s="176"/>
      <c r="ZL2" s="184"/>
      <c r="ZM2" s="176"/>
      <c r="ZN2" s="176"/>
      <c r="ZO2" s="176"/>
      <c r="ZP2" s="176"/>
      <c r="ZQ2" s="176"/>
      <c r="ZR2" s="176"/>
      <c r="ZS2" s="176"/>
      <c r="ZT2" s="176"/>
      <c r="ZU2" s="176"/>
      <c r="ZV2" s="176"/>
      <c r="ZW2" s="176"/>
      <c r="ZX2" s="176"/>
      <c r="ZY2" s="176"/>
      <c r="ZZ2" s="176"/>
      <c r="AAA2" s="176"/>
      <c r="AAB2" s="184"/>
      <c r="AAC2" s="176"/>
      <c r="AAD2" s="176"/>
      <c r="AAE2" s="176"/>
      <c r="AAF2" s="176"/>
      <c r="AAG2" s="176"/>
      <c r="AAH2" s="176"/>
      <c r="AAI2" s="176"/>
      <c r="AAJ2" s="176"/>
      <c r="AAK2" s="176"/>
      <c r="AAL2" s="176"/>
      <c r="AAM2" s="176"/>
      <c r="AAN2" s="176"/>
      <c r="AAO2" s="176"/>
      <c r="AAP2" s="176"/>
      <c r="AAQ2" s="176"/>
      <c r="AAR2" s="184"/>
      <c r="AAS2" s="176"/>
      <c r="AAT2" s="176"/>
      <c r="AAU2" s="176"/>
      <c r="AAV2" s="176"/>
      <c r="AAW2" s="176"/>
      <c r="AAX2" s="176"/>
      <c r="AAY2" s="176"/>
      <c r="AAZ2" s="176"/>
      <c r="ABA2" s="176"/>
      <c r="ABB2" s="176"/>
      <c r="ABC2" s="176"/>
      <c r="ABD2" s="176"/>
      <c r="ABE2" s="176"/>
      <c r="ABF2" s="176"/>
      <c r="ABG2" s="176"/>
      <c r="ABH2" s="184"/>
      <c r="ABI2" s="176"/>
      <c r="ABJ2" s="176"/>
      <c r="ABK2" s="176"/>
      <c r="ABL2" s="176"/>
      <c r="ABM2" s="176"/>
      <c r="ABN2" s="176"/>
      <c r="ABO2" s="176"/>
      <c r="ABP2" s="176"/>
      <c r="ABQ2" s="176"/>
      <c r="ABR2" s="176"/>
      <c r="ABS2" s="176"/>
      <c r="ABT2" s="176"/>
      <c r="ABU2" s="176"/>
      <c r="ABV2" s="176"/>
      <c r="ABW2" s="176"/>
      <c r="ABX2" s="184"/>
      <c r="ABY2" s="176"/>
      <c r="ABZ2" s="176"/>
      <c r="ACA2" s="176"/>
      <c r="ACB2" s="176"/>
      <c r="ACC2" s="176"/>
      <c r="ACD2" s="176"/>
      <c r="ACE2" s="176"/>
      <c r="ACF2" s="176"/>
      <c r="ACG2" s="176"/>
      <c r="ACH2" s="176"/>
      <c r="ACI2" s="176"/>
      <c r="ACJ2" s="176"/>
      <c r="ACK2" s="176"/>
      <c r="ACL2" s="176"/>
      <c r="ACM2" s="176"/>
      <c r="ACN2" s="184"/>
      <c r="ACO2" s="176"/>
      <c r="ACP2" s="176"/>
      <c r="ACQ2" s="176"/>
      <c r="ACR2" s="176"/>
      <c r="ACS2" s="176"/>
      <c r="ACT2" s="176"/>
      <c r="ACU2" s="176"/>
      <c r="ACV2" s="176"/>
      <c r="ACW2" s="176"/>
      <c r="ACX2" s="176"/>
      <c r="ACY2" s="176"/>
      <c r="ACZ2" s="176"/>
      <c r="ADA2" s="176"/>
      <c r="ADB2" s="176"/>
      <c r="ADC2" s="176"/>
      <c r="ADD2" s="184"/>
      <c r="ADE2" s="176"/>
      <c r="ADF2" s="176"/>
      <c r="ADG2" s="176"/>
      <c r="ADH2" s="176"/>
      <c r="ADI2" s="176"/>
      <c r="ADJ2" s="176"/>
      <c r="ADK2" s="176"/>
      <c r="ADL2" s="176"/>
      <c r="ADM2" s="176"/>
      <c r="ADN2" s="176"/>
      <c r="ADO2" s="176"/>
      <c r="ADP2" s="176"/>
      <c r="ADQ2" s="176"/>
      <c r="ADR2" s="176"/>
      <c r="ADS2" s="176"/>
      <c r="ADT2" s="184"/>
      <c r="ADU2" s="176"/>
      <c r="ADV2" s="176"/>
      <c r="ADW2" s="176"/>
      <c r="ADX2" s="176"/>
      <c r="ADY2" s="176"/>
      <c r="ADZ2" s="176"/>
      <c r="AEA2" s="176"/>
      <c r="AEB2" s="176"/>
      <c r="AEC2" s="176"/>
      <c r="AED2" s="176"/>
      <c r="AEE2" s="176"/>
      <c r="AEF2" s="176"/>
      <c r="AEG2" s="176"/>
      <c r="AEH2" s="176"/>
      <c r="AEI2" s="176"/>
      <c r="AEJ2" s="184"/>
      <c r="AEK2" s="176"/>
      <c r="AEL2" s="176"/>
      <c r="AEM2" s="176"/>
      <c r="AEN2" s="176"/>
      <c r="AEO2" s="176"/>
      <c r="AEP2" s="176"/>
      <c r="AEQ2" s="176"/>
      <c r="AER2" s="176"/>
      <c r="AES2" s="176"/>
      <c r="AET2" s="176"/>
      <c r="AEU2" s="176"/>
      <c r="AEV2" s="176"/>
      <c r="AEW2" s="176"/>
      <c r="AEX2" s="176"/>
      <c r="AEY2" s="176"/>
      <c r="AEZ2" s="184"/>
      <c r="AFA2" s="176"/>
      <c r="AFB2" s="176"/>
      <c r="AFC2" s="176"/>
      <c r="AFD2" s="176"/>
      <c r="AFE2" s="176"/>
      <c r="AFF2" s="176"/>
      <c r="AFG2" s="176"/>
      <c r="AFH2" s="176"/>
      <c r="AFI2" s="176"/>
      <c r="AFJ2" s="176"/>
      <c r="AFK2" s="176"/>
      <c r="AFL2" s="176"/>
      <c r="AFM2" s="176"/>
      <c r="AFN2" s="176"/>
      <c r="AFO2" s="176"/>
      <c r="AFP2" s="184"/>
      <c r="AFQ2" s="176"/>
      <c r="AFR2" s="176"/>
      <c r="AFS2" s="176"/>
      <c r="AFT2" s="176"/>
      <c r="AFU2" s="176"/>
      <c r="AFV2" s="176"/>
      <c r="AFW2" s="176"/>
      <c r="AFX2" s="176"/>
      <c r="AFY2" s="176"/>
      <c r="AFZ2" s="176"/>
      <c r="AGA2" s="176"/>
      <c r="AGB2" s="176"/>
      <c r="AGC2" s="176"/>
      <c r="AGD2" s="176"/>
      <c r="AGE2" s="176"/>
      <c r="AGF2" s="184"/>
      <c r="AGG2" s="176"/>
      <c r="AGH2" s="176"/>
      <c r="AGI2" s="176"/>
      <c r="AGJ2" s="176"/>
      <c r="AGK2" s="176"/>
      <c r="AGL2" s="176"/>
      <c r="AGM2" s="176"/>
      <c r="AGN2" s="176"/>
      <c r="AGO2" s="176"/>
      <c r="AGP2" s="176"/>
      <c r="AGQ2" s="176"/>
      <c r="AGR2" s="176"/>
      <c r="AGS2" s="176"/>
      <c r="AGT2" s="176"/>
      <c r="AGU2" s="176"/>
      <c r="AGV2" s="184"/>
      <c r="AGW2" s="176"/>
      <c r="AGX2" s="176"/>
      <c r="AGY2" s="176"/>
      <c r="AGZ2" s="176"/>
      <c r="AHA2" s="176"/>
      <c r="AHB2" s="176"/>
      <c r="AHC2" s="176"/>
      <c r="AHD2" s="176"/>
      <c r="AHE2" s="176"/>
      <c r="AHF2" s="176"/>
      <c r="AHG2" s="176"/>
      <c r="AHH2" s="176"/>
      <c r="AHI2" s="176"/>
      <c r="AHJ2" s="176"/>
      <c r="AHK2" s="176"/>
      <c r="AHL2" s="184"/>
      <c r="AHM2" s="176"/>
      <c r="AHN2" s="176"/>
      <c r="AHO2" s="176"/>
      <c r="AHP2" s="176"/>
      <c r="AHQ2" s="176"/>
      <c r="AHR2" s="176"/>
      <c r="AHS2" s="176"/>
      <c r="AHT2" s="176"/>
      <c r="AHU2" s="176"/>
      <c r="AHV2" s="176"/>
      <c r="AHW2" s="176"/>
      <c r="AHX2" s="176"/>
      <c r="AHY2" s="176"/>
      <c r="AHZ2" s="176"/>
      <c r="AIA2" s="176"/>
      <c r="AIB2" s="184"/>
      <c r="AIC2" s="176"/>
      <c r="AID2" s="176"/>
      <c r="AIE2" s="176"/>
      <c r="AIF2" s="176"/>
      <c r="AIG2" s="176"/>
      <c r="AIH2" s="176"/>
      <c r="AII2" s="176"/>
      <c r="AIJ2" s="176"/>
      <c r="AIK2" s="176"/>
      <c r="AIL2" s="176"/>
      <c r="AIM2" s="176"/>
      <c r="AIN2" s="176"/>
      <c r="AIO2" s="176"/>
      <c r="AIP2" s="176"/>
      <c r="AIQ2" s="176"/>
      <c r="AIR2" s="184"/>
      <c r="AIS2" s="176"/>
      <c r="AIT2" s="176"/>
      <c r="AIU2" s="176"/>
      <c r="AIV2" s="176"/>
      <c r="AIW2" s="176"/>
      <c r="AIX2" s="176"/>
      <c r="AIY2" s="176"/>
      <c r="AIZ2" s="176"/>
      <c r="AJA2" s="176"/>
      <c r="AJB2" s="176"/>
      <c r="AJC2" s="176"/>
      <c r="AJD2" s="176"/>
      <c r="AJE2" s="176"/>
      <c r="AJF2" s="176"/>
      <c r="AJG2" s="176"/>
      <c r="AJH2" s="184"/>
      <c r="AJI2" s="176"/>
      <c r="AJJ2" s="176"/>
      <c r="AJK2" s="176"/>
      <c r="AJL2" s="176"/>
      <c r="AJM2" s="176"/>
      <c r="AJN2" s="176"/>
      <c r="AJO2" s="176"/>
      <c r="AJP2" s="176"/>
      <c r="AJQ2" s="176"/>
      <c r="AJR2" s="176"/>
      <c r="AJS2" s="176"/>
      <c r="AJT2" s="176"/>
      <c r="AJU2" s="176"/>
      <c r="AJV2" s="176"/>
      <c r="AJW2" s="176"/>
      <c r="AJX2" s="184"/>
      <c r="AJY2" s="176"/>
      <c r="AJZ2" s="176"/>
      <c r="AKA2" s="176"/>
      <c r="AKB2" s="176"/>
      <c r="AKC2" s="176"/>
      <c r="AKD2" s="176"/>
      <c r="AKE2" s="176"/>
      <c r="AKF2" s="176"/>
      <c r="AKG2" s="176"/>
      <c r="AKH2" s="176"/>
      <c r="AKI2" s="176"/>
      <c r="AKJ2" s="176"/>
      <c r="AKK2" s="176"/>
      <c r="AKL2" s="176"/>
      <c r="AKM2" s="176"/>
      <c r="AKN2" s="184"/>
      <c r="AKO2" s="176"/>
      <c r="AKP2" s="176"/>
      <c r="AKQ2" s="176"/>
      <c r="AKR2" s="176"/>
      <c r="AKS2" s="176"/>
      <c r="AKT2" s="176"/>
      <c r="AKU2" s="176"/>
      <c r="AKV2" s="176"/>
      <c r="AKW2" s="176"/>
      <c r="AKX2" s="176"/>
      <c r="AKY2" s="176"/>
      <c r="AKZ2" s="176"/>
      <c r="ALA2" s="176"/>
      <c r="ALB2" s="176"/>
      <c r="ALC2" s="176"/>
      <c r="ALD2" s="184"/>
      <c r="ALE2" s="176"/>
      <c r="ALF2" s="176"/>
      <c r="ALG2" s="176"/>
      <c r="ALH2" s="176"/>
      <c r="ALI2" s="176"/>
      <c r="ALJ2" s="176"/>
      <c r="ALK2" s="176"/>
      <c r="ALL2" s="176"/>
      <c r="ALM2" s="176"/>
      <c r="ALN2" s="176"/>
      <c r="ALO2" s="176"/>
      <c r="ALP2" s="176"/>
      <c r="ALQ2" s="176"/>
      <c r="ALR2" s="176"/>
      <c r="ALS2" s="176"/>
      <c r="ALT2" s="184"/>
      <c r="ALU2" s="176"/>
      <c r="ALV2" s="176"/>
      <c r="ALW2" s="176"/>
      <c r="ALX2" s="176"/>
      <c r="ALY2" s="176"/>
      <c r="ALZ2" s="176"/>
      <c r="AMA2" s="176"/>
      <c r="AMB2" s="176"/>
      <c r="AMC2" s="176"/>
      <c r="AMD2" s="176"/>
      <c r="AME2" s="176"/>
      <c r="AMF2" s="176"/>
      <c r="AMG2" s="176"/>
      <c r="AMH2" s="176"/>
      <c r="AMI2" s="176"/>
      <c r="AMJ2" s="184"/>
      <c r="AMK2" s="176"/>
      <c r="AML2" s="176"/>
      <c r="AMM2" s="176"/>
      <c r="AMN2" s="176"/>
      <c r="AMO2" s="176"/>
      <c r="AMP2" s="176"/>
      <c r="AMQ2" s="176"/>
      <c r="AMR2" s="176"/>
      <c r="AMS2" s="176"/>
      <c r="AMT2" s="176"/>
      <c r="AMU2" s="176"/>
      <c r="AMV2" s="176"/>
      <c r="AMW2" s="176"/>
      <c r="AMX2" s="176"/>
      <c r="AMY2" s="176"/>
      <c r="AMZ2" s="184"/>
      <c r="ANA2" s="176"/>
      <c r="ANB2" s="176"/>
      <c r="ANC2" s="176"/>
      <c r="AND2" s="176"/>
      <c r="ANE2" s="176"/>
      <c r="ANF2" s="176"/>
      <c r="ANG2" s="176"/>
      <c r="ANH2" s="176"/>
      <c r="ANI2" s="176"/>
      <c r="ANJ2" s="176"/>
      <c r="ANK2" s="176"/>
      <c r="ANL2" s="176"/>
      <c r="ANM2" s="176"/>
      <c r="ANN2" s="176"/>
      <c r="ANO2" s="176"/>
      <c r="ANP2" s="184"/>
      <c r="ANQ2" s="176"/>
      <c r="ANR2" s="176"/>
      <c r="ANS2" s="176"/>
      <c r="ANT2" s="176"/>
      <c r="ANU2" s="176"/>
      <c r="ANV2" s="176"/>
      <c r="ANW2" s="176"/>
      <c r="ANX2" s="176"/>
      <c r="ANY2" s="176"/>
      <c r="ANZ2" s="176"/>
      <c r="AOA2" s="176"/>
      <c r="AOB2" s="176"/>
      <c r="AOC2" s="176"/>
      <c r="AOD2" s="176"/>
      <c r="AOE2" s="176"/>
      <c r="AOF2" s="184"/>
      <c r="AOG2" s="176"/>
      <c r="AOH2" s="176"/>
      <c r="AOI2" s="176"/>
      <c r="AOJ2" s="176"/>
      <c r="AOK2" s="176"/>
      <c r="AOL2" s="176"/>
      <c r="AOM2" s="176"/>
      <c r="AON2" s="176"/>
      <c r="AOO2" s="176"/>
      <c r="AOP2" s="176"/>
      <c r="AOQ2" s="176"/>
      <c r="AOR2" s="176"/>
      <c r="AOS2" s="176"/>
      <c r="AOT2" s="176"/>
      <c r="AOU2" s="176"/>
      <c r="AOV2" s="184"/>
      <c r="AOW2" s="176"/>
      <c r="AOX2" s="176"/>
      <c r="AOY2" s="176"/>
      <c r="AOZ2" s="176"/>
      <c r="APA2" s="176"/>
      <c r="APB2" s="176"/>
      <c r="APC2" s="176"/>
      <c r="APD2" s="176"/>
      <c r="APE2" s="176"/>
      <c r="APF2" s="176"/>
      <c r="APG2" s="176"/>
      <c r="APH2" s="176"/>
      <c r="API2" s="176"/>
      <c r="APJ2" s="176"/>
      <c r="APK2" s="176"/>
      <c r="APL2" s="184"/>
      <c r="APM2" s="176"/>
      <c r="APN2" s="176"/>
      <c r="APO2" s="176"/>
      <c r="APP2" s="176"/>
      <c r="APQ2" s="176"/>
      <c r="APR2" s="176"/>
      <c r="APS2" s="176"/>
      <c r="APT2" s="176"/>
      <c r="APU2" s="176"/>
      <c r="APV2" s="176"/>
      <c r="APW2" s="176"/>
      <c r="APX2" s="176"/>
      <c r="APY2" s="176"/>
      <c r="APZ2" s="176"/>
      <c r="AQA2" s="176"/>
      <c r="AQB2" s="184"/>
      <c r="AQC2" s="176"/>
      <c r="AQD2" s="176"/>
      <c r="AQE2" s="176"/>
      <c r="AQF2" s="176"/>
      <c r="AQG2" s="176"/>
      <c r="AQH2" s="176"/>
      <c r="AQI2" s="176"/>
      <c r="AQJ2" s="176"/>
      <c r="AQK2" s="176"/>
      <c r="AQL2" s="176"/>
      <c r="AQM2" s="176"/>
      <c r="AQN2" s="176"/>
      <c r="AQO2" s="176"/>
      <c r="AQP2" s="176"/>
      <c r="AQQ2" s="176"/>
      <c r="AQR2" s="184"/>
      <c r="AQS2" s="176"/>
      <c r="AQT2" s="176"/>
      <c r="AQU2" s="176"/>
      <c r="AQV2" s="176"/>
      <c r="AQW2" s="176"/>
      <c r="AQX2" s="176"/>
      <c r="AQY2" s="176"/>
      <c r="AQZ2" s="176"/>
      <c r="ARA2" s="176"/>
      <c r="ARB2" s="176"/>
      <c r="ARC2" s="176"/>
      <c r="ARD2" s="176"/>
      <c r="ARE2" s="176"/>
      <c r="ARF2" s="176"/>
      <c r="ARG2" s="176"/>
      <c r="ARH2" s="184"/>
      <c r="ARI2" s="176"/>
      <c r="ARJ2" s="176"/>
      <c r="ARK2" s="176"/>
      <c r="ARL2" s="176"/>
      <c r="ARM2" s="176"/>
      <c r="ARN2" s="176"/>
      <c r="ARO2" s="176"/>
      <c r="ARP2" s="176"/>
      <c r="ARQ2" s="176"/>
      <c r="ARR2" s="176"/>
      <c r="ARS2" s="176"/>
      <c r="ART2" s="176"/>
      <c r="ARU2" s="176"/>
      <c r="ARV2" s="176"/>
      <c r="ARW2" s="176"/>
      <c r="ARX2" s="184"/>
      <c r="ARY2" s="176"/>
      <c r="ARZ2" s="176"/>
      <c r="ASA2" s="176"/>
      <c r="ASB2" s="176"/>
      <c r="ASC2" s="176"/>
      <c r="ASD2" s="176"/>
      <c r="ASE2" s="176"/>
      <c r="ASF2" s="176"/>
      <c r="ASG2" s="176"/>
      <c r="ASH2" s="176"/>
      <c r="ASI2" s="176"/>
      <c r="ASJ2" s="176"/>
      <c r="ASK2" s="176"/>
      <c r="ASL2" s="176"/>
      <c r="ASM2" s="176"/>
      <c r="ASN2" s="184"/>
      <c r="ASO2" s="176"/>
      <c r="ASP2" s="176"/>
      <c r="ASQ2" s="176"/>
      <c r="ASR2" s="176"/>
      <c r="ASS2" s="176"/>
      <c r="AST2" s="176"/>
      <c r="ASU2" s="176"/>
      <c r="ASV2" s="176"/>
      <c r="ASW2" s="176"/>
      <c r="ASX2" s="176"/>
      <c r="ASY2" s="176"/>
      <c r="ASZ2" s="176"/>
      <c r="ATA2" s="176"/>
      <c r="ATB2" s="176"/>
      <c r="ATC2" s="176"/>
      <c r="ATD2" s="184"/>
      <c r="ATE2" s="176"/>
      <c r="ATF2" s="176"/>
      <c r="ATG2" s="176"/>
      <c r="ATH2" s="176"/>
      <c r="ATI2" s="176"/>
      <c r="ATJ2" s="176"/>
      <c r="ATK2" s="176"/>
      <c r="ATL2" s="176"/>
      <c r="ATM2" s="176"/>
      <c r="ATN2" s="176"/>
      <c r="ATO2" s="176"/>
      <c r="ATP2" s="176"/>
      <c r="ATQ2" s="176"/>
      <c r="ATR2" s="176"/>
      <c r="ATS2" s="176"/>
      <c r="ATT2" s="184"/>
      <c r="ATU2" s="176"/>
      <c r="ATV2" s="176"/>
      <c r="ATW2" s="176"/>
      <c r="ATX2" s="176"/>
      <c r="ATY2" s="176"/>
      <c r="ATZ2" s="176"/>
      <c r="AUA2" s="176"/>
      <c r="AUB2" s="176"/>
      <c r="AUC2" s="176"/>
      <c r="AUD2" s="176"/>
      <c r="AUE2" s="176"/>
      <c r="AUF2" s="176"/>
      <c r="AUG2" s="176"/>
      <c r="AUH2" s="176"/>
      <c r="AUI2" s="176"/>
      <c r="AUJ2" s="184"/>
      <c r="AUK2" s="176"/>
      <c r="AUL2" s="176"/>
      <c r="AUM2" s="176"/>
      <c r="AUN2" s="176"/>
      <c r="AUO2" s="176"/>
      <c r="AUP2" s="176"/>
      <c r="AUQ2" s="176"/>
      <c r="AUR2" s="176"/>
      <c r="AUS2" s="176"/>
      <c r="AUT2" s="176"/>
      <c r="AUU2" s="176"/>
      <c r="AUV2" s="176"/>
      <c r="AUW2" s="176"/>
      <c r="AUX2" s="176"/>
      <c r="AUY2" s="176"/>
      <c r="AUZ2" s="184"/>
      <c r="AVA2" s="176"/>
      <c r="AVB2" s="176"/>
      <c r="AVC2" s="176"/>
      <c r="AVD2" s="176"/>
      <c r="AVE2" s="176"/>
      <c r="AVF2" s="176"/>
      <c r="AVG2" s="176"/>
      <c r="AVH2" s="176"/>
      <c r="AVI2" s="176"/>
      <c r="AVJ2" s="176"/>
      <c r="AVK2" s="176"/>
      <c r="AVL2" s="176"/>
      <c r="AVM2" s="176"/>
      <c r="AVN2" s="176"/>
      <c r="AVO2" s="176"/>
      <c r="AVP2" s="184"/>
      <c r="AVQ2" s="176"/>
      <c r="AVR2" s="176"/>
      <c r="AVS2" s="176"/>
      <c r="AVT2" s="176"/>
      <c r="AVU2" s="176"/>
      <c r="AVV2" s="176"/>
      <c r="AVW2" s="176"/>
      <c r="AVX2" s="176"/>
      <c r="AVY2" s="176"/>
      <c r="AVZ2" s="176"/>
      <c r="AWA2" s="176"/>
      <c r="AWB2" s="176"/>
      <c r="AWC2" s="176"/>
      <c r="AWD2" s="176"/>
      <c r="AWE2" s="176"/>
      <c r="AWF2" s="184"/>
      <c r="AWG2" s="176"/>
      <c r="AWH2" s="176"/>
      <c r="AWI2" s="176"/>
      <c r="AWJ2" s="176"/>
      <c r="AWK2" s="176"/>
      <c r="AWL2" s="176"/>
      <c r="AWM2" s="176"/>
      <c r="AWN2" s="176"/>
      <c r="AWO2" s="176"/>
      <c r="AWP2" s="176"/>
      <c r="AWQ2" s="176"/>
      <c r="AWR2" s="176"/>
      <c r="AWS2" s="176"/>
      <c r="AWT2" s="176"/>
      <c r="AWU2" s="176"/>
      <c r="AWV2" s="184"/>
      <c r="AWW2" s="176"/>
      <c r="AWX2" s="176"/>
      <c r="AWY2" s="176"/>
      <c r="AWZ2" s="176"/>
      <c r="AXA2" s="176"/>
      <c r="AXB2" s="176"/>
      <c r="AXC2" s="176"/>
      <c r="AXD2" s="176"/>
      <c r="AXE2" s="176"/>
      <c r="AXF2" s="176"/>
      <c r="AXG2" s="176"/>
      <c r="AXH2" s="176"/>
      <c r="AXI2" s="176"/>
      <c r="AXJ2" s="176"/>
      <c r="AXK2" s="176"/>
      <c r="AXL2" s="184"/>
      <c r="AXM2" s="176"/>
      <c r="AXN2" s="176"/>
      <c r="AXO2" s="176"/>
      <c r="AXP2" s="176"/>
      <c r="AXQ2" s="176"/>
      <c r="AXR2" s="176"/>
      <c r="AXS2" s="176"/>
      <c r="AXT2" s="176"/>
      <c r="AXU2" s="176"/>
      <c r="AXV2" s="176"/>
      <c r="AXW2" s="176"/>
      <c r="AXX2" s="176"/>
      <c r="AXY2" s="176"/>
      <c r="AXZ2" s="176"/>
      <c r="AYA2" s="176"/>
      <c r="AYB2" s="184"/>
      <c r="AYC2" s="176"/>
      <c r="AYD2" s="176"/>
      <c r="AYE2" s="176"/>
      <c r="AYF2" s="176"/>
      <c r="AYG2" s="176"/>
      <c r="AYH2" s="176"/>
      <c r="AYI2" s="176"/>
      <c r="AYJ2" s="176"/>
      <c r="AYK2" s="176"/>
      <c r="AYL2" s="176"/>
      <c r="AYM2" s="176"/>
      <c r="AYN2" s="176"/>
      <c r="AYO2" s="176"/>
      <c r="AYP2" s="176"/>
      <c r="AYQ2" s="176"/>
      <c r="AYR2" s="184"/>
      <c r="AYS2" s="176"/>
      <c r="AYT2" s="176"/>
      <c r="AYU2" s="176"/>
      <c r="AYV2" s="176"/>
      <c r="AYW2" s="176"/>
      <c r="AYX2" s="176"/>
      <c r="AYY2" s="176"/>
      <c r="AYZ2" s="176"/>
      <c r="AZA2" s="176"/>
      <c r="AZB2" s="176"/>
      <c r="AZC2" s="176"/>
      <c r="AZD2" s="176"/>
      <c r="AZE2" s="176"/>
      <c r="AZF2" s="176"/>
      <c r="AZG2" s="176"/>
      <c r="AZH2" s="184"/>
      <c r="AZI2" s="176"/>
      <c r="AZJ2" s="176"/>
      <c r="AZK2" s="176"/>
      <c r="AZL2" s="176"/>
      <c r="AZM2" s="176"/>
      <c r="AZN2" s="176"/>
      <c r="AZO2" s="176"/>
      <c r="AZP2" s="176"/>
      <c r="AZQ2" s="176"/>
      <c r="AZR2" s="176"/>
      <c r="AZS2" s="176"/>
      <c r="AZT2" s="176"/>
      <c r="AZU2" s="176"/>
      <c r="AZV2" s="176"/>
      <c r="AZW2" s="176"/>
      <c r="AZX2" s="184"/>
      <c r="AZY2" s="176"/>
      <c r="AZZ2" s="176"/>
      <c r="BAA2" s="176"/>
      <c r="BAB2" s="176"/>
      <c r="BAC2" s="176"/>
      <c r="BAD2" s="176"/>
      <c r="BAE2" s="176"/>
      <c r="BAF2" s="176"/>
      <c r="BAG2" s="176"/>
      <c r="BAH2" s="176"/>
      <c r="BAI2" s="176"/>
      <c r="BAJ2" s="176"/>
      <c r="BAK2" s="176"/>
      <c r="BAL2" s="176"/>
      <c r="BAM2" s="176"/>
      <c r="BAN2" s="184"/>
      <c r="BAO2" s="176"/>
      <c r="BAP2" s="176"/>
      <c r="BAQ2" s="176"/>
      <c r="BAR2" s="176"/>
      <c r="BAS2" s="176"/>
      <c r="BAT2" s="176"/>
      <c r="BAU2" s="176"/>
      <c r="BAV2" s="176"/>
      <c r="BAW2" s="176"/>
      <c r="BAX2" s="176"/>
      <c r="BAY2" s="176"/>
      <c r="BAZ2" s="176"/>
      <c r="BBA2" s="176"/>
      <c r="BBB2" s="176"/>
      <c r="BBC2" s="176"/>
      <c r="BBD2" s="184"/>
      <c r="BBE2" s="176"/>
      <c r="BBF2" s="176"/>
      <c r="BBG2" s="176"/>
      <c r="BBH2" s="176"/>
      <c r="BBI2" s="176"/>
      <c r="BBJ2" s="176"/>
      <c r="BBK2" s="176"/>
      <c r="BBL2" s="176"/>
      <c r="BBM2" s="176"/>
      <c r="BBN2" s="176"/>
      <c r="BBO2" s="176"/>
      <c r="BBP2" s="176"/>
      <c r="BBQ2" s="176"/>
      <c r="BBR2" s="176"/>
      <c r="BBS2" s="176"/>
      <c r="BBT2" s="184"/>
      <c r="BBU2" s="176"/>
      <c r="BBV2" s="176"/>
      <c r="BBW2" s="176"/>
      <c r="BBX2" s="176"/>
      <c r="BBY2" s="176"/>
      <c r="BBZ2" s="176"/>
      <c r="BCA2" s="176"/>
      <c r="BCB2" s="176"/>
      <c r="BCC2" s="176"/>
      <c r="BCD2" s="176"/>
      <c r="BCE2" s="176"/>
      <c r="BCF2" s="176"/>
      <c r="BCG2" s="176"/>
      <c r="BCH2" s="176"/>
      <c r="BCI2" s="176"/>
      <c r="BCJ2" s="184"/>
      <c r="BCK2" s="176"/>
      <c r="BCL2" s="176"/>
      <c r="BCM2" s="176"/>
      <c r="BCN2" s="176"/>
      <c r="BCO2" s="176"/>
      <c r="BCP2" s="176"/>
      <c r="BCQ2" s="176"/>
      <c r="BCR2" s="176"/>
      <c r="BCS2" s="176"/>
      <c r="BCT2" s="176"/>
      <c r="BCU2" s="176"/>
      <c r="BCV2" s="176"/>
      <c r="BCW2" s="176"/>
      <c r="BCX2" s="176"/>
      <c r="BCY2" s="176"/>
      <c r="BCZ2" s="184"/>
      <c r="BDA2" s="176"/>
      <c r="BDB2" s="176"/>
      <c r="BDC2" s="176"/>
      <c r="BDD2" s="176"/>
      <c r="BDE2" s="176"/>
      <c r="BDF2" s="176"/>
      <c r="BDG2" s="176"/>
      <c r="BDH2" s="176"/>
      <c r="BDI2" s="176"/>
      <c r="BDJ2" s="176"/>
      <c r="BDK2" s="176"/>
      <c r="BDL2" s="176"/>
      <c r="BDM2" s="176"/>
      <c r="BDN2" s="176"/>
      <c r="BDO2" s="176"/>
      <c r="BDP2" s="184"/>
      <c r="BDQ2" s="176"/>
      <c r="BDR2" s="176"/>
      <c r="BDS2" s="176"/>
      <c r="BDT2" s="176"/>
      <c r="BDU2" s="176"/>
      <c r="BDV2" s="176"/>
      <c r="BDW2" s="176"/>
      <c r="BDX2" s="176"/>
      <c r="BDY2" s="176"/>
      <c r="BDZ2" s="176"/>
      <c r="BEA2" s="176"/>
      <c r="BEB2" s="176"/>
      <c r="BEC2" s="176"/>
      <c r="BED2" s="176"/>
      <c r="BEE2" s="176"/>
      <c r="BEF2" s="184"/>
      <c r="BEG2" s="176"/>
      <c r="BEH2" s="176"/>
      <c r="BEI2" s="176"/>
      <c r="BEJ2" s="176"/>
      <c r="BEK2" s="176"/>
      <c r="BEL2" s="176"/>
      <c r="BEM2" s="176"/>
      <c r="BEN2" s="176"/>
      <c r="BEO2" s="176"/>
      <c r="BEP2" s="176"/>
      <c r="BEQ2" s="176"/>
      <c r="BER2" s="176"/>
      <c r="BES2" s="176"/>
      <c r="BET2" s="176"/>
      <c r="BEU2" s="176"/>
      <c r="BEV2" s="184"/>
      <c r="BEW2" s="176"/>
      <c r="BEX2" s="176"/>
      <c r="BEY2" s="176"/>
      <c r="BEZ2" s="176"/>
      <c r="BFA2" s="176"/>
      <c r="BFB2" s="176"/>
      <c r="BFC2" s="176"/>
      <c r="BFD2" s="176"/>
      <c r="BFE2" s="176"/>
      <c r="BFF2" s="176"/>
      <c r="BFG2" s="176"/>
      <c r="BFH2" s="176"/>
      <c r="BFI2" s="176"/>
      <c r="BFJ2" s="176"/>
      <c r="BFK2" s="176"/>
      <c r="BFL2" s="184"/>
      <c r="BFM2" s="176"/>
      <c r="BFN2" s="176"/>
      <c r="BFO2" s="176"/>
      <c r="BFP2" s="176"/>
      <c r="BFQ2" s="176"/>
      <c r="BFR2" s="176"/>
      <c r="BFS2" s="176"/>
      <c r="BFT2" s="176"/>
      <c r="BFU2" s="176"/>
      <c r="BFV2" s="176"/>
      <c r="BFW2" s="176"/>
      <c r="BFX2" s="176"/>
      <c r="BFY2" s="176"/>
      <c r="BFZ2" s="176"/>
      <c r="BGA2" s="176"/>
      <c r="BGB2" s="184"/>
      <c r="BGC2" s="176"/>
      <c r="BGD2" s="176"/>
      <c r="BGE2" s="176"/>
      <c r="BGF2" s="176"/>
      <c r="BGG2" s="176"/>
      <c r="BGH2" s="176"/>
      <c r="BGI2" s="176"/>
      <c r="BGJ2" s="176"/>
      <c r="BGK2" s="176"/>
      <c r="BGL2" s="176"/>
      <c r="BGM2" s="176"/>
      <c r="BGN2" s="176"/>
      <c r="BGO2" s="176"/>
      <c r="BGP2" s="176"/>
      <c r="BGQ2" s="176"/>
      <c r="BGR2" s="184"/>
      <c r="BGS2" s="176"/>
      <c r="BGT2" s="176"/>
      <c r="BGU2" s="176"/>
      <c r="BGV2" s="176"/>
      <c r="BGW2" s="176"/>
      <c r="BGX2" s="176"/>
      <c r="BGY2" s="176"/>
      <c r="BGZ2" s="176"/>
      <c r="BHA2" s="176"/>
      <c r="BHB2" s="176"/>
      <c r="BHC2" s="176"/>
      <c r="BHD2" s="176"/>
      <c r="BHE2" s="176"/>
      <c r="BHF2" s="176"/>
      <c r="BHG2" s="176"/>
      <c r="BHH2" s="184"/>
      <c r="BHI2" s="176"/>
      <c r="BHJ2" s="176"/>
      <c r="BHK2" s="176"/>
      <c r="BHL2" s="176"/>
      <c r="BHM2" s="176"/>
      <c r="BHN2" s="176"/>
      <c r="BHO2" s="176"/>
      <c r="BHP2" s="176"/>
      <c r="BHQ2" s="176"/>
      <c r="BHR2" s="176"/>
      <c r="BHS2" s="176"/>
      <c r="BHT2" s="176"/>
      <c r="BHU2" s="176"/>
      <c r="BHV2" s="176"/>
      <c r="BHW2" s="176"/>
      <c r="BHX2" s="184"/>
      <c r="BHY2" s="176"/>
      <c r="BHZ2" s="176"/>
      <c r="BIA2" s="176"/>
      <c r="BIB2" s="176"/>
      <c r="BIC2" s="176"/>
      <c r="BID2" s="176"/>
      <c r="BIE2" s="176"/>
      <c r="BIF2" s="176"/>
      <c r="BIG2" s="176"/>
      <c r="BIH2" s="176"/>
      <c r="BII2" s="176"/>
      <c r="BIJ2" s="176"/>
      <c r="BIK2" s="176"/>
      <c r="BIL2" s="176"/>
      <c r="BIM2" s="176"/>
      <c r="BIN2" s="184"/>
      <c r="BIO2" s="176"/>
      <c r="BIP2" s="176"/>
      <c r="BIQ2" s="176"/>
      <c r="BIR2" s="176"/>
      <c r="BIS2" s="176"/>
      <c r="BIT2" s="176"/>
      <c r="BIU2" s="176"/>
      <c r="BIV2" s="176"/>
      <c r="BIW2" s="176"/>
      <c r="BIX2" s="176"/>
      <c r="BIY2" s="176"/>
      <c r="BIZ2" s="176"/>
      <c r="BJA2" s="176"/>
      <c r="BJB2" s="176"/>
      <c r="BJC2" s="176"/>
      <c r="BJD2" s="184"/>
      <c r="BJE2" s="176"/>
      <c r="BJF2" s="176"/>
      <c r="BJG2" s="176"/>
      <c r="BJH2" s="176"/>
      <c r="BJI2" s="176"/>
      <c r="BJJ2" s="176"/>
      <c r="BJK2" s="176"/>
      <c r="BJL2" s="176"/>
      <c r="BJM2" s="176"/>
      <c r="BJN2" s="176"/>
      <c r="BJO2" s="176"/>
      <c r="BJP2" s="176"/>
      <c r="BJQ2" s="176"/>
      <c r="BJR2" s="176"/>
      <c r="BJS2" s="176"/>
      <c r="BJT2" s="184"/>
      <c r="BJU2" s="176"/>
      <c r="BJV2" s="176"/>
      <c r="BJW2" s="176"/>
      <c r="BJX2" s="176"/>
      <c r="BJY2" s="176"/>
      <c r="BJZ2" s="176"/>
      <c r="BKA2" s="176"/>
      <c r="BKB2" s="176"/>
      <c r="BKC2" s="176"/>
      <c r="BKD2" s="176"/>
      <c r="BKE2" s="176"/>
      <c r="BKF2" s="176"/>
      <c r="BKG2" s="176"/>
      <c r="BKH2" s="176"/>
      <c r="BKI2" s="176"/>
      <c r="BKJ2" s="184"/>
      <c r="BKK2" s="176"/>
      <c r="BKL2" s="176"/>
      <c r="BKM2" s="176"/>
      <c r="BKN2" s="176"/>
      <c r="BKO2" s="176"/>
      <c r="BKP2" s="176"/>
      <c r="BKQ2" s="176"/>
      <c r="BKR2" s="176"/>
      <c r="BKS2" s="176"/>
      <c r="BKT2" s="176"/>
      <c r="BKU2" s="176"/>
      <c r="BKV2" s="176"/>
      <c r="BKW2" s="176"/>
      <c r="BKX2" s="176"/>
      <c r="BKY2" s="176"/>
      <c r="BKZ2" s="184"/>
      <c r="BLA2" s="176"/>
      <c r="BLB2" s="176"/>
      <c r="BLC2" s="176"/>
      <c r="BLD2" s="176"/>
      <c r="BLE2" s="176"/>
      <c r="BLF2" s="176"/>
      <c r="BLG2" s="176"/>
      <c r="BLH2" s="176"/>
      <c r="BLI2" s="176"/>
      <c r="BLJ2" s="176"/>
      <c r="BLK2" s="176"/>
      <c r="BLL2" s="176"/>
      <c r="BLM2" s="176"/>
      <c r="BLN2" s="176"/>
      <c r="BLO2" s="176"/>
      <c r="BLP2" s="184"/>
      <c r="BLQ2" s="176"/>
      <c r="BLR2" s="176"/>
      <c r="BLS2" s="176"/>
      <c r="BLT2" s="176"/>
      <c r="BLU2" s="176"/>
      <c r="BLV2" s="176"/>
      <c r="BLW2" s="176"/>
      <c r="BLX2" s="176"/>
      <c r="BLY2" s="176"/>
      <c r="BLZ2" s="176"/>
      <c r="BMA2" s="176"/>
      <c r="BMB2" s="176"/>
      <c r="BMC2" s="176"/>
      <c r="BMD2" s="176"/>
      <c r="BME2" s="176"/>
      <c r="BMF2" s="184"/>
      <c r="BMG2" s="176"/>
      <c r="BMH2" s="176"/>
      <c r="BMI2" s="176"/>
      <c r="BMJ2" s="176"/>
      <c r="BMK2" s="176"/>
      <c r="BML2" s="176"/>
      <c r="BMM2" s="176"/>
      <c r="BMN2" s="176"/>
      <c r="BMO2" s="176"/>
      <c r="BMP2" s="176"/>
      <c r="BMQ2" s="176"/>
      <c r="BMR2" s="176"/>
      <c r="BMS2" s="176"/>
      <c r="BMT2" s="176"/>
      <c r="BMU2" s="176"/>
      <c r="BMV2" s="184"/>
      <c r="BMW2" s="176"/>
      <c r="BMX2" s="176"/>
      <c r="BMY2" s="176"/>
      <c r="BMZ2" s="176"/>
      <c r="BNA2" s="176"/>
      <c r="BNB2" s="176"/>
      <c r="BNC2" s="176"/>
      <c r="BND2" s="176"/>
      <c r="BNE2" s="176"/>
      <c r="BNF2" s="176"/>
      <c r="BNG2" s="176"/>
      <c r="BNH2" s="176"/>
      <c r="BNI2" s="176"/>
      <c r="BNJ2" s="176"/>
      <c r="BNK2" s="176"/>
      <c r="BNL2" s="184"/>
      <c r="BNM2" s="176"/>
      <c r="BNN2" s="176"/>
      <c r="BNO2" s="176"/>
      <c r="BNP2" s="176"/>
      <c r="BNQ2" s="176"/>
      <c r="BNR2" s="176"/>
      <c r="BNS2" s="176"/>
      <c r="BNT2" s="176"/>
      <c r="BNU2" s="176"/>
      <c r="BNV2" s="176"/>
      <c r="BNW2" s="176"/>
      <c r="BNX2" s="176"/>
      <c r="BNY2" s="176"/>
      <c r="BNZ2" s="176"/>
      <c r="BOA2" s="176"/>
      <c r="BOB2" s="184"/>
      <c r="BOC2" s="176"/>
      <c r="BOD2" s="176"/>
      <c r="BOE2" s="176"/>
      <c r="BOF2" s="176"/>
      <c r="BOG2" s="176"/>
      <c r="BOH2" s="176"/>
      <c r="BOI2" s="176"/>
      <c r="BOJ2" s="176"/>
      <c r="BOK2" s="176"/>
      <c r="BOL2" s="176"/>
      <c r="BOM2" s="176"/>
      <c r="BON2" s="176"/>
      <c r="BOO2" s="176"/>
      <c r="BOP2" s="176"/>
      <c r="BOQ2" s="176"/>
      <c r="BOR2" s="184"/>
      <c r="BOS2" s="176"/>
      <c r="BOT2" s="176"/>
      <c r="BOU2" s="176"/>
      <c r="BOV2" s="176"/>
      <c r="BOW2" s="176"/>
      <c r="BOX2" s="176"/>
      <c r="BOY2" s="176"/>
      <c r="BOZ2" s="176"/>
      <c r="BPA2" s="176"/>
      <c r="BPB2" s="176"/>
      <c r="BPC2" s="176"/>
      <c r="BPD2" s="176"/>
      <c r="BPE2" s="176"/>
      <c r="BPF2" s="176"/>
      <c r="BPG2" s="176"/>
      <c r="BPH2" s="184"/>
      <c r="BPI2" s="176"/>
      <c r="BPJ2" s="176"/>
      <c r="BPK2" s="176"/>
      <c r="BPL2" s="176"/>
      <c r="BPM2" s="176"/>
      <c r="BPN2" s="176"/>
      <c r="BPO2" s="176"/>
      <c r="BPP2" s="176"/>
      <c r="BPQ2" s="176"/>
      <c r="BPR2" s="176"/>
      <c r="BPS2" s="176"/>
      <c r="BPT2" s="176"/>
      <c r="BPU2" s="176"/>
      <c r="BPV2" s="176"/>
      <c r="BPW2" s="176"/>
      <c r="BPX2" s="184"/>
      <c r="BPY2" s="176"/>
      <c r="BPZ2" s="176"/>
      <c r="BQA2" s="176"/>
      <c r="BQB2" s="176"/>
      <c r="BQC2" s="176"/>
      <c r="BQD2" s="176"/>
      <c r="BQE2" s="176"/>
      <c r="BQF2" s="176"/>
      <c r="BQG2" s="176"/>
      <c r="BQH2" s="176"/>
      <c r="BQI2" s="176"/>
      <c r="BQJ2" s="176"/>
      <c r="BQK2" s="176"/>
      <c r="BQL2" s="176"/>
      <c r="BQM2" s="176"/>
      <c r="BQN2" s="184"/>
      <c r="BQO2" s="176"/>
      <c r="BQP2" s="176"/>
      <c r="BQQ2" s="176"/>
      <c r="BQR2" s="176"/>
      <c r="BQS2" s="176"/>
      <c r="BQT2" s="176"/>
      <c r="BQU2" s="176"/>
      <c r="BQV2" s="176"/>
      <c r="BQW2" s="176"/>
      <c r="BQX2" s="176"/>
      <c r="BQY2" s="176"/>
      <c r="BQZ2" s="176"/>
      <c r="BRA2" s="176"/>
      <c r="BRB2" s="176"/>
      <c r="BRC2" s="176"/>
      <c r="BRD2" s="184"/>
      <c r="BRE2" s="176"/>
      <c r="BRF2" s="176"/>
      <c r="BRG2" s="176"/>
      <c r="BRH2" s="176"/>
      <c r="BRI2" s="176"/>
      <c r="BRJ2" s="176"/>
      <c r="BRK2" s="176"/>
      <c r="BRL2" s="176"/>
      <c r="BRM2" s="176"/>
      <c r="BRN2" s="176"/>
      <c r="BRO2" s="176"/>
      <c r="BRP2" s="176"/>
      <c r="BRQ2" s="176"/>
      <c r="BRR2" s="176"/>
      <c r="BRS2" s="176"/>
      <c r="BRT2" s="184"/>
      <c r="BRU2" s="176"/>
      <c r="BRV2" s="176"/>
      <c r="BRW2" s="176"/>
      <c r="BRX2" s="176"/>
      <c r="BRY2" s="176"/>
      <c r="BRZ2" s="176"/>
      <c r="BSA2" s="176"/>
      <c r="BSB2" s="176"/>
      <c r="BSC2" s="176"/>
      <c r="BSD2" s="176"/>
      <c r="BSE2" s="176"/>
      <c r="BSF2" s="176"/>
      <c r="BSG2" s="176"/>
      <c r="BSH2" s="176"/>
      <c r="BSI2" s="176"/>
      <c r="BSJ2" s="184"/>
      <c r="BSK2" s="176"/>
      <c r="BSL2" s="176"/>
      <c r="BSM2" s="176"/>
      <c r="BSN2" s="176"/>
      <c r="BSO2" s="176"/>
      <c r="BSP2" s="176"/>
      <c r="BSQ2" s="176"/>
      <c r="BSR2" s="176"/>
      <c r="BSS2" s="176"/>
      <c r="BST2" s="176"/>
      <c r="BSU2" s="176"/>
      <c r="BSV2" s="176"/>
      <c r="BSW2" s="176"/>
      <c r="BSX2" s="176"/>
      <c r="BSY2" s="176"/>
      <c r="BSZ2" s="184"/>
      <c r="BTA2" s="176"/>
      <c r="BTB2" s="176"/>
      <c r="BTC2" s="176"/>
      <c r="BTD2" s="176"/>
      <c r="BTE2" s="176"/>
      <c r="BTF2" s="176"/>
      <c r="BTG2" s="176"/>
      <c r="BTH2" s="176"/>
      <c r="BTI2" s="176"/>
      <c r="BTJ2" s="176"/>
      <c r="BTK2" s="176"/>
      <c r="BTL2" s="176"/>
      <c r="BTM2" s="176"/>
      <c r="BTN2" s="176"/>
      <c r="BTO2" s="176"/>
      <c r="BTP2" s="184"/>
      <c r="BTQ2" s="176"/>
      <c r="BTR2" s="176"/>
      <c r="BTS2" s="176"/>
      <c r="BTT2" s="176"/>
      <c r="BTU2" s="176"/>
      <c r="BTV2" s="176"/>
      <c r="BTW2" s="176"/>
      <c r="BTX2" s="176"/>
      <c r="BTY2" s="176"/>
      <c r="BTZ2" s="176"/>
      <c r="BUA2" s="176"/>
      <c r="BUB2" s="176"/>
      <c r="BUC2" s="176"/>
      <c r="BUD2" s="176"/>
      <c r="BUE2" s="176"/>
      <c r="BUF2" s="184"/>
      <c r="BUG2" s="176"/>
      <c r="BUH2" s="176"/>
      <c r="BUI2" s="176"/>
      <c r="BUJ2" s="176"/>
      <c r="BUK2" s="176"/>
      <c r="BUL2" s="176"/>
      <c r="BUM2" s="176"/>
      <c r="BUN2" s="176"/>
      <c r="BUO2" s="176"/>
      <c r="BUP2" s="176"/>
      <c r="BUQ2" s="176"/>
      <c r="BUR2" s="176"/>
      <c r="BUS2" s="176"/>
      <c r="BUT2" s="176"/>
      <c r="BUU2" s="176"/>
      <c r="BUV2" s="184"/>
      <c r="BUW2" s="176"/>
      <c r="BUX2" s="176"/>
      <c r="BUY2" s="176"/>
      <c r="BUZ2" s="176"/>
      <c r="BVA2" s="176"/>
      <c r="BVB2" s="176"/>
      <c r="BVC2" s="176"/>
      <c r="BVD2" s="176"/>
      <c r="BVE2" s="176"/>
      <c r="BVF2" s="176"/>
      <c r="BVG2" s="176"/>
      <c r="BVH2" s="176"/>
      <c r="BVI2" s="176"/>
      <c r="BVJ2" s="176"/>
      <c r="BVK2" s="176"/>
      <c r="BVL2" s="184"/>
      <c r="BVM2" s="176"/>
      <c r="BVN2" s="176"/>
      <c r="BVO2" s="176"/>
      <c r="BVP2" s="176"/>
      <c r="BVQ2" s="176"/>
      <c r="BVR2" s="176"/>
      <c r="BVS2" s="176"/>
      <c r="BVT2" s="176"/>
      <c r="BVU2" s="176"/>
      <c r="BVV2" s="176"/>
      <c r="BVW2" s="176"/>
      <c r="BVX2" s="176"/>
      <c r="BVY2" s="176"/>
      <c r="BVZ2" s="176"/>
      <c r="BWA2" s="176"/>
      <c r="BWB2" s="184"/>
      <c r="BWC2" s="176"/>
      <c r="BWD2" s="176"/>
      <c r="BWE2" s="176"/>
      <c r="BWF2" s="176"/>
      <c r="BWG2" s="176"/>
      <c r="BWH2" s="176"/>
      <c r="BWI2" s="176"/>
      <c r="BWJ2" s="176"/>
      <c r="BWK2" s="176"/>
      <c r="BWL2" s="176"/>
      <c r="BWM2" s="176"/>
      <c r="BWN2" s="176"/>
      <c r="BWO2" s="176"/>
      <c r="BWP2" s="176"/>
      <c r="BWQ2" s="176"/>
      <c r="BWR2" s="184"/>
      <c r="BWS2" s="176"/>
      <c r="BWT2" s="176"/>
      <c r="BWU2" s="176"/>
      <c r="BWV2" s="176"/>
      <c r="BWW2" s="176"/>
      <c r="BWX2" s="176"/>
      <c r="BWY2" s="176"/>
      <c r="BWZ2" s="176"/>
      <c r="BXA2" s="176"/>
      <c r="BXB2" s="176"/>
      <c r="BXC2" s="176"/>
      <c r="BXD2" s="176"/>
      <c r="BXE2" s="176"/>
      <c r="BXF2" s="176"/>
      <c r="BXG2" s="176"/>
      <c r="BXH2" s="184"/>
      <c r="BXI2" s="176"/>
      <c r="BXJ2" s="176"/>
      <c r="BXK2" s="176"/>
      <c r="BXL2" s="176"/>
      <c r="BXM2" s="176"/>
      <c r="BXN2" s="176"/>
      <c r="BXO2" s="176"/>
      <c r="BXP2" s="176"/>
      <c r="BXQ2" s="176"/>
      <c r="BXR2" s="176"/>
      <c r="BXS2" s="176"/>
      <c r="BXT2" s="176"/>
      <c r="BXU2" s="176"/>
      <c r="BXV2" s="176"/>
      <c r="BXW2" s="176"/>
      <c r="BXX2" s="184"/>
      <c r="BXY2" s="176"/>
      <c r="BXZ2" s="176"/>
      <c r="BYA2" s="176"/>
      <c r="BYB2" s="176"/>
      <c r="BYC2" s="176"/>
      <c r="BYD2" s="176"/>
      <c r="BYE2" s="176"/>
      <c r="BYF2" s="176"/>
      <c r="BYG2" s="176"/>
      <c r="BYH2" s="176"/>
      <c r="BYI2" s="176"/>
      <c r="BYJ2" s="176"/>
      <c r="BYK2" s="176"/>
      <c r="BYL2" s="176"/>
      <c r="BYM2" s="176"/>
      <c r="BYN2" s="184"/>
      <c r="BYO2" s="176"/>
      <c r="BYP2" s="176"/>
      <c r="BYQ2" s="176"/>
      <c r="BYR2" s="176"/>
      <c r="BYS2" s="176"/>
      <c r="BYT2" s="176"/>
      <c r="BYU2" s="176"/>
      <c r="BYV2" s="176"/>
      <c r="BYW2" s="176"/>
      <c r="BYX2" s="176"/>
      <c r="BYY2" s="176"/>
      <c r="BYZ2" s="176"/>
      <c r="BZA2" s="176"/>
      <c r="BZB2" s="176"/>
      <c r="BZC2" s="176"/>
      <c r="BZD2" s="184"/>
      <c r="BZE2" s="176"/>
      <c r="BZF2" s="176"/>
      <c r="BZG2" s="176"/>
      <c r="BZH2" s="176"/>
      <c r="BZI2" s="176"/>
      <c r="BZJ2" s="176"/>
      <c r="BZK2" s="176"/>
      <c r="BZL2" s="176"/>
      <c r="BZM2" s="176"/>
      <c r="BZN2" s="176"/>
      <c r="BZO2" s="176"/>
      <c r="BZP2" s="176"/>
      <c r="BZQ2" s="176"/>
      <c r="BZR2" s="176"/>
      <c r="BZS2" s="176"/>
      <c r="BZT2" s="184"/>
      <c r="BZU2" s="176"/>
      <c r="BZV2" s="176"/>
      <c r="BZW2" s="176"/>
      <c r="BZX2" s="176"/>
      <c r="BZY2" s="176"/>
      <c r="BZZ2" s="176"/>
      <c r="CAA2" s="176"/>
      <c r="CAB2" s="176"/>
      <c r="CAC2" s="176"/>
      <c r="CAD2" s="176"/>
      <c r="CAE2" s="176"/>
      <c r="CAF2" s="176"/>
      <c r="CAG2" s="176"/>
      <c r="CAH2" s="176"/>
      <c r="CAI2" s="176"/>
      <c r="CAJ2" s="184"/>
      <c r="CAK2" s="176"/>
      <c r="CAL2" s="176"/>
      <c r="CAM2" s="176"/>
      <c r="CAN2" s="176"/>
      <c r="CAO2" s="176"/>
      <c r="CAP2" s="176"/>
      <c r="CAQ2" s="176"/>
      <c r="CAR2" s="176"/>
      <c r="CAS2" s="176"/>
      <c r="CAT2" s="176"/>
      <c r="CAU2" s="176"/>
      <c r="CAV2" s="176"/>
      <c r="CAW2" s="176"/>
      <c r="CAX2" s="176"/>
      <c r="CAY2" s="176"/>
      <c r="CAZ2" s="184"/>
      <c r="CBA2" s="176"/>
      <c r="CBB2" s="176"/>
      <c r="CBC2" s="176"/>
      <c r="CBD2" s="176"/>
      <c r="CBE2" s="176"/>
      <c r="CBF2" s="176"/>
      <c r="CBG2" s="176"/>
      <c r="CBH2" s="176"/>
      <c r="CBI2" s="176"/>
      <c r="CBJ2" s="176"/>
      <c r="CBK2" s="176"/>
      <c r="CBL2" s="176"/>
      <c r="CBM2" s="176"/>
      <c r="CBN2" s="176"/>
      <c r="CBO2" s="176"/>
      <c r="CBP2" s="184"/>
      <c r="CBQ2" s="176"/>
      <c r="CBR2" s="176"/>
      <c r="CBS2" s="176"/>
      <c r="CBT2" s="176"/>
      <c r="CBU2" s="176"/>
      <c r="CBV2" s="176"/>
      <c r="CBW2" s="176"/>
      <c r="CBX2" s="176"/>
      <c r="CBY2" s="176"/>
      <c r="CBZ2" s="176"/>
      <c r="CCA2" s="176"/>
      <c r="CCB2" s="176"/>
      <c r="CCC2" s="176"/>
      <c r="CCD2" s="176"/>
      <c r="CCE2" s="176"/>
      <c r="CCF2" s="184"/>
      <c r="CCG2" s="176"/>
      <c r="CCH2" s="176"/>
      <c r="CCI2" s="176"/>
      <c r="CCJ2" s="176"/>
      <c r="CCK2" s="176"/>
      <c r="CCL2" s="176"/>
      <c r="CCM2" s="176"/>
      <c r="CCN2" s="176"/>
      <c r="CCO2" s="176"/>
      <c r="CCP2" s="176"/>
      <c r="CCQ2" s="176"/>
      <c r="CCR2" s="176"/>
      <c r="CCS2" s="176"/>
      <c r="CCT2" s="176"/>
      <c r="CCU2" s="176"/>
      <c r="CCV2" s="184"/>
      <c r="CCW2" s="176"/>
      <c r="CCX2" s="176"/>
      <c r="CCY2" s="176"/>
      <c r="CCZ2" s="176"/>
      <c r="CDA2" s="176"/>
      <c r="CDB2" s="176"/>
      <c r="CDC2" s="176"/>
      <c r="CDD2" s="176"/>
      <c r="CDE2" s="176"/>
      <c r="CDF2" s="176"/>
      <c r="CDG2" s="176"/>
      <c r="CDH2" s="176"/>
      <c r="CDI2" s="176"/>
      <c r="CDJ2" s="176"/>
      <c r="CDK2" s="176"/>
      <c r="CDL2" s="184"/>
      <c r="CDM2" s="176"/>
      <c r="CDN2" s="176"/>
      <c r="CDO2" s="176"/>
      <c r="CDP2" s="176"/>
      <c r="CDQ2" s="176"/>
      <c r="CDR2" s="176"/>
      <c r="CDS2" s="176"/>
      <c r="CDT2" s="176"/>
      <c r="CDU2" s="176"/>
      <c r="CDV2" s="176"/>
      <c r="CDW2" s="176"/>
      <c r="CDX2" s="176"/>
      <c r="CDY2" s="176"/>
      <c r="CDZ2" s="176"/>
      <c r="CEA2" s="176"/>
      <c r="CEB2" s="184"/>
      <c r="CEC2" s="176"/>
      <c r="CED2" s="176"/>
      <c r="CEE2" s="176"/>
      <c r="CEF2" s="176"/>
      <c r="CEG2" s="176"/>
      <c r="CEH2" s="176"/>
      <c r="CEI2" s="176"/>
      <c r="CEJ2" s="176"/>
      <c r="CEK2" s="176"/>
      <c r="CEL2" s="176"/>
      <c r="CEM2" s="176"/>
      <c r="CEN2" s="176"/>
      <c r="CEO2" s="176"/>
      <c r="CEP2" s="176"/>
      <c r="CEQ2" s="176"/>
      <c r="CER2" s="184"/>
      <c r="CES2" s="176"/>
      <c r="CET2" s="176"/>
      <c r="CEU2" s="176"/>
      <c r="CEV2" s="176"/>
      <c r="CEW2" s="176"/>
      <c r="CEX2" s="176"/>
      <c r="CEY2" s="176"/>
      <c r="CEZ2" s="176"/>
      <c r="CFA2" s="176"/>
      <c r="CFB2" s="176"/>
      <c r="CFC2" s="176"/>
      <c r="CFD2" s="176"/>
      <c r="CFE2" s="176"/>
      <c r="CFF2" s="176"/>
      <c r="CFG2" s="176"/>
      <c r="CFH2" s="184"/>
      <c r="CFI2" s="176"/>
      <c r="CFJ2" s="176"/>
      <c r="CFK2" s="176"/>
      <c r="CFL2" s="176"/>
      <c r="CFM2" s="176"/>
      <c r="CFN2" s="176"/>
      <c r="CFO2" s="176"/>
      <c r="CFP2" s="176"/>
      <c r="CFQ2" s="176"/>
      <c r="CFR2" s="176"/>
      <c r="CFS2" s="176"/>
      <c r="CFT2" s="176"/>
      <c r="CFU2" s="176"/>
      <c r="CFV2" s="176"/>
      <c r="CFW2" s="176"/>
      <c r="CFX2" s="184"/>
      <c r="CFY2" s="176"/>
      <c r="CFZ2" s="176"/>
      <c r="CGA2" s="176"/>
      <c r="CGB2" s="176"/>
      <c r="CGC2" s="176"/>
      <c r="CGD2" s="176"/>
      <c r="CGE2" s="176"/>
      <c r="CGF2" s="176"/>
      <c r="CGG2" s="176"/>
      <c r="CGH2" s="176"/>
      <c r="CGI2" s="176"/>
      <c r="CGJ2" s="176"/>
      <c r="CGK2" s="176"/>
      <c r="CGL2" s="176"/>
      <c r="CGM2" s="176"/>
      <c r="CGN2" s="184"/>
      <c r="CGO2" s="176"/>
      <c r="CGP2" s="176"/>
      <c r="CGQ2" s="176"/>
      <c r="CGR2" s="176"/>
      <c r="CGS2" s="176"/>
      <c r="CGT2" s="176"/>
      <c r="CGU2" s="176"/>
      <c r="CGV2" s="176"/>
      <c r="CGW2" s="176"/>
      <c r="CGX2" s="176"/>
      <c r="CGY2" s="176"/>
      <c r="CGZ2" s="176"/>
      <c r="CHA2" s="176"/>
      <c r="CHB2" s="176"/>
      <c r="CHC2" s="176"/>
      <c r="CHD2" s="184"/>
      <c r="CHE2" s="176"/>
      <c r="CHF2" s="176"/>
      <c r="CHG2" s="176"/>
      <c r="CHH2" s="176"/>
      <c r="CHI2" s="176"/>
      <c r="CHJ2" s="176"/>
      <c r="CHK2" s="176"/>
      <c r="CHL2" s="176"/>
      <c r="CHM2" s="176"/>
      <c r="CHN2" s="176"/>
      <c r="CHO2" s="176"/>
      <c r="CHP2" s="176"/>
      <c r="CHQ2" s="176"/>
      <c r="CHR2" s="176"/>
      <c r="CHS2" s="176"/>
      <c r="CHT2" s="184"/>
      <c r="CHU2" s="176"/>
      <c r="CHV2" s="176"/>
      <c r="CHW2" s="176"/>
      <c r="CHX2" s="176"/>
      <c r="CHY2" s="176"/>
      <c r="CHZ2" s="176"/>
      <c r="CIA2" s="176"/>
      <c r="CIB2" s="176"/>
      <c r="CIC2" s="176"/>
      <c r="CID2" s="176"/>
      <c r="CIE2" s="176"/>
      <c r="CIF2" s="176"/>
      <c r="CIG2" s="176"/>
      <c r="CIH2" s="176"/>
      <c r="CII2" s="176"/>
      <c r="CIJ2" s="184"/>
      <c r="CIK2" s="176"/>
      <c r="CIL2" s="176"/>
      <c r="CIM2" s="176"/>
      <c r="CIN2" s="176"/>
      <c r="CIO2" s="176"/>
      <c r="CIP2" s="176"/>
      <c r="CIQ2" s="176"/>
      <c r="CIR2" s="176"/>
      <c r="CIS2" s="176"/>
      <c r="CIT2" s="176"/>
      <c r="CIU2" s="176"/>
      <c r="CIV2" s="176"/>
      <c r="CIW2" s="176"/>
      <c r="CIX2" s="176"/>
      <c r="CIY2" s="176"/>
      <c r="CIZ2" s="184"/>
      <c r="CJA2" s="176"/>
      <c r="CJB2" s="176"/>
      <c r="CJC2" s="176"/>
      <c r="CJD2" s="176"/>
      <c r="CJE2" s="176"/>
      <c r="CJF2" s="176"/>
      <c r="CJG2" s="176"/>
      <c r="CJH2" s="176"/>
      <c r="CJI2" s="176"/>
      <c r="CJJ2" s="176"/>
      <c r="CJK2" s="176"/>
      <c r="CJL2" s="176"/>
      <c r="CJM2" s="176"/>
      <c r="CJN2" s="176"/>
      <c r="CJO2" s="176"/>
      <c r="CJP2" s="184"/>
      <c r="CJQ2" s="176"/>
      <c r="CJR2" s="176"/>
      <c r="CJS2" s="176"/>
      <c r="CJT2" s="176"/>
      <c r="CJU2" s="176"/>
      <c r="CJV2" s="176"/>
      <c r="CJW2" s="176"/>
      <c r="CJX2" s="176"/>
      <c r="CJY2" s="176"/>
      <c r="CJZ2" s="176"/>
      <c r="CKA2" s="176"/>
      <c r="CKB2" s="176"/>
      <c r="CKC2" s="176"/>
      <c r="CKD2" s="176"/>
      <c r="CKE2" s="176"/>
      <c r="CKF2" s="184"/>
      <c r="CKG2" s="176"/>
      <c r="CKH2" s="176"/>
      <c r="CKI2" s="176"/>
      <c r="CKJ2" s="176"/>
      <c r="CKK2" s="176"/>
      <c r="CKL2" s="176"/>
      <c r="CKM2" s="176"/>
      <c r="CKN2" s="176"/>
      <c r="CKO2" s="176"/>
      <c r="CKP2" s="176"/>
      <c r="CKQ2" s="176"/>
      <c r="CKR2" s="176"/>
      <c r="CKS2" s="176"/>
      <c r="CKT2" s="176"/>
      <c r="CKU2" s="176"/>
      <c r="CKV2" s="184"/>
      <c r="CKW2" s="176"/>
      <c r="CKX2" s="176"/>
      <c r="CKY2" s="176"/>
      <c r="CKZ2" s="176"/>
      <c r="CLA2" s="176"/>
      <c r="CLB2" s="176"/>
      <c r="CLC2" s="176"/>
      <c r="CLD2" s="176"/>
      <c r="CLE2" s="176"/>
      <c r="CLF2" s="176"/>
      <c r="CLG2" s="176"/>
      <c r="CLH2" s="176"/>
      <c r="CLI2" s="176"/>
      <c r="CLJ2" s="176"/>
      <c r="CLK2" s="176"/>
      <c r="CLL2" s="184"/>
      <c r="CLM2" s="176"/>
      <c r="CLN2" s="176"/>
      <c r="CLO2" s="176"/>
      <c r="CLP2" s="176"/>
      <c r="CLQ2" s="176"/>
      <c r="CLR2" s="176"/>
      <c r="CLS2" s="176"/>
      <c r="CLT2" s="176"/>
      <c r="CLU2" s="176"/>
      <c r="CLV2" s="176"/>
      <c r="CLW2" s="176"/>
      <c r="CLX2" s="176"/>
      <c r="CLY2" s="176"/>
      <c r="CLZ2" s="176"/>
      <c r="CMA2" s="176"/>
      <c r="CMB2" s="184"/>
      <c r="CMC2" s="176"/>
      <c r="CMD2" s="176"/>
      <c r="CME2" s="176"/>
      <c r="CMF2" s="176"/>
      <c r="CMG2" s="176"/>
      <c r="CMH2" s="176"/>
      <c r="CMI2" s="176"/>
      <c r="CMJ2" s="176"/>
      <c r="CMK2" s="176"/>
      <c r="CML2" s="176"/>
      <c r="CMM2" s="176"/>
      <c r="CMN2" s="176"/>
      <c r="CMO2" s="176"/>
      <c r="CMP2" s="176"/>
      <c r="CMQ2" s="176"/>
      <c r="CMR2" s="184"/>
      <c r="CMS2" s="176"/>
      <c r="CMT2" s="176"/>
      <c r="CMU2" s="176"/>
      <c r="CMV2" s="176"/>
      <c r="CMW2" s="176"/>
      <c r="CMX2" s="176"/>
      <c r="CMY2" s="176"/>
      <c r="CMZ2" s="176"/>
      <c r="CNA2" s="176"/>
      <c r="CNB2" s="176"/>
      <c r="CNC2" s="176"/>
      <c r="CND2" s="176"/>
      <c r="CNE2" s="176"/>
      <c r="CNF2" s="176"/>
      <c r="CNG2" s="176"/>
      <c r="CNH2" s="184"/>
      <c r="CNI2" s="176"/>
      <c r="CNJ2" s="176"/>
      <c r="CNK2" s="176"/>
      <c r="CNL2" s="176"/>
      <c r="CNM2" s="176"/>
      <c r="CNN2" s="176"/>
      <c r="CNO2" s="176"/>
      <c r="CNP2" s="176"/>
      <c r="CNQ2" s="176"/>
      <c r="CNR2" s="176"/>
      <c r="CNS2" s="176"/>
      <c r="CNT2" s="176"/>
      <c r="CNU2" s="176"/>
      <c r="CNV2" s="176"/>
      <c r="CNW2" s="176"/>
      <c r="CNX2" s="184"/>
      <c r="CNY2" s="176"/>
      <c r="CNZ2" s="176"/>
      <c r="COA2" s="176"/>
      <c r="COB2" s="176"/>
      <c r="COC2" s="176"/>
      <c r="COD2" s="176"/>
      <c r="COE2" s="176"/>
      <c r="COF2" s="176"/>
      <c r="COG2" s="176"/>
      <c r="COH2" s="176"/>
      <c r="COI2" s="176"/>
      <c r="COJ2" s="176"/>
      <c r="COK2" s="176"/>
      <c r="COL2" s="176"/>
      <c r="COM2" s="176"/>
      <c r="CON2" s="184"/>
      <c r="COO2" s="176"/>
      <c r="COP2" s="176"/>
      <c r="COQ2" s="176"/>
      <c r="COR2" s="176"/>
      <c r="COS2" s="176"/>
      <c r="COT2" s="176"/>
      <c r="COU2" s="176"/>
      <c r="COV2" s="176"/>
      <c r="COW2" s="176"/>
      <c r="COX2" s="176"/>
      <c r="COY2" s="176"/>
      <c r="COZ2" s="176"/>
      <c r="CPA2" s="176"/>
      <c r="CPB2" s="176"/>
      <c r="CPC2" s="176"/>
      <c r="CPD2" s="184"/>
      <c r="CPE2" s="176"/>
      <c r="CPF2" s="176"/>
      <c r="CPG2" s="176"/>
      <c r="CPH2" s="176"/>
      <c r="CPI2" s="176"/>
      <c r="CPJ2" s="176"/>
      <c r="CPK2" s="176"/>
      <c r="CPL2" s="176"/>
      <c r="CPM2" s="176"/>
      <c r="CPN2" s="176"/>
      <c r="CPO2" s="176"/>
      <c r="CPP2" s="176"/>
      <c r="CPQ2" s="176"/>
      <c r="CPR2" s="176"/>
      <c r="CPS2" s="176"/>
      <c r="CPT2" s="184"/>
      <c r="CPU2" s="176"/>
      <c r="CPV2" s="176"/>
      <c r="CPW2" s="176"/>
      <c r="CPX2" s="176"/>
      <c r="CPY2" s="176"/>
      <c r="CPZ2" s="176"/>
      <c r="CQA2" s="176"/>
      <c r="CQB2" s="176"/>
      <c r="CQC2" s="176"/>
      <c r="CQD2" s="176"/>
      <c r="CQE2" s="176"/>
      <c r="CQF2" s="176"/>
      <c r="CQG2" s="176"/>
      <c r="CQH2" s="176"/>
      <c r="CQI2" s="176"/>
      <c r="CQJ2" s="184"/>
      <c r="CQK2" s="176"/>
      <c r="CQL2" s="176"/>
      <c r="CQM2" s="176"/>
      <c r="CQN2" s="176"/>
      <c r="CQO2" s="176"/>
      <c r="CQP2" s="176"/>
      <c r="CQQ2" s="176"/>
      <c r="CQR2" s="176"/>
      <c r="CQS2" s="176"/>
      <c r="CQT2" s="176"/>
      <c r="CQU2" s="176"/>
      <c r="CQV2" s="176"/>
      <c r="CQW2" s="176"/>
      <c r="CQX2" s="176"/>
      <c r="CQY2" s="176"/>
      <c r="CQZ2" s="184"/>
      <c r="CRA2" s="176"/>
      <c r="CRB2" s="176"/>
      <c r="CRC2" s="176"/>
      <c r="CRD2" s="176"/>
      <c r="CRE2" s="176"/>
      <c r="CRF2" s="176"/>
      <c r="CRG2" s="176"/>
      <c r="CRH2" s="176"/>
      <c r="CRI2" s="176"/>
      <c r="CRJ2" s="176"/>
      <c r="CRK2" s="176"/>
      <c r="CRL2" s="176"/>
      <c r="CRM2" s="176"/>
      <c r="CRN2" s="176"/>
      <c r="CRO2" s="176"/>
      <c r="CRP2" s="184"/>
      <c r="CRQ2" s="176"/>
      <c r="CRR2" s="176"/>
      <c r="CRS2" s="176"/>
      <c r="CRT2" s="176"/>
      <c r="CRU2" s="176"/>
      <c r="CRV2" s="176"/>
      <c r="CRW2" s="176"/>
      <c r="CRX2" s="176"/>
      <c r="CRY2" s="176"/>
      <c r="CRZ2" s="176"/>
      <c r="CSA2" s="176"/>
      <c r="CSB2" s="176"/>
      <c r="CSC2" s="176"/>
      <c r="CSD2" s="176"/>
      <c r="CSE2" s="176"/>
      <c r="CSF2" s="184"/>
      <c r="CSG2" s="176"/>
      <c r="CSH2" s="176"/>
      <c r="CSI2" s="176"/>
      <c r="CSJ2" s="176"/>
      <c r="CSK2" s="176"/>
      <c r="CSL2" s="176"/>
      <c r="CSM2" s="176"/>
      <c r="CSN2" s="176"/>
      <c r="CSO2" s="176"/>
      <c r="CSP2" s="176"/>
      <c r="CSQ2" s="176"/>
      <c r="CSR2" s="176"/>
      <c r="CSS2" s="176"/>
      <c r="CST2" s="176"/>
      <c r="CSU2" s="176"/>
      <c r="CSV2" s="184"/>
      <c r="CSW2" s="176"/>
      <c r="CSX2" s="176"/>
      <c r="CSY2" s="176"/>
      <c r="CSZ2" s="176"/>
      <c r="CTA2" s="176"/>
      <c r="CTB2" s="176"/>
      <c r="CTC2" s="176"/>
      <c r="CTD2" s="176"/>
      <c r="CTE2" s="176"/>
      <c r="CTF2" s="176"/>
      <c r="CTG2" s="176"/>
      <c r="CTH2" s="176"/>
      <c r="CTI2" s="176"/>
      <c r="CTJ2" s="176"/>
      <c r="CTK2" s="176"/>
      <c r="CTL2" s="184"/>
      <c r="CTM2" s="176"/>
      <c r="CTN2" s="176"/>
      <c r="CTO2" s="176"/>
      <c r="CTP2" s="176"/>
      <c r="CTQ2" s="176"/>
      <c r="CTR2" s="176"/>
      <c r="CTS2" s="176"/>
      <c r="CTT2" s="176"/>
      <c r="CTU2" s="176"/>
      <c r="CTV2" s="176"/>
      <c r="CTW2" s="176"/>
      <c r="CTX2" s="176"/>
      <c r="CTY2" s="176"/>
      <c r="CTZ2" s="176"/>
      <c r="CUA2" s="176"/>
      <c r="CUB2" s="184"/>
      <c r="CUC2" s="176"/>
      <c r="CUD2" s="176"/>
      <c r="CUE2" s="176"/>
      <c r="CUF2" s="176"/>
      <c r="CUG2" s="176"/>
      <c r="CUH2" s="176"/>
      <c r="CUI2" s="176"/>
      <c r="CUJ2" s="176"/>
      <c r="CUK2" s="176"/>
      <c r="CUL2" s="176"/>
      <c r="CUM2" s="176"/>
      <c r="CUN2" s="176"/>
      <c r="CUO2" s="176"/>
      <c r="CUP2" s="176"/>
      <c r="CUQ2" s="176"/>
      <c r="CUR2" s="184"/>
      <c r="CUS2" s="176"/>
      <c r="CUT2" s="176"/>
      <c r="CUU2" s="176"/>
      <c r="CUV2" s="176"/>
      <c r="CUW2" s="176"/>
      <c r="CUX2" s="176"/>
      <c r="CUY2" s="176"/>
      <c r="CUZ2" s="176"/>
      <c r="CVA2" s="176"/>
      <c r="CVB2" s="176"/>
      <c r="CVC2" s="176"/>
      <c r="CVD2" s="176"/>
      <c r="CVE2" s="176"/>
      <c r="CVF2" s="176"/>
      <c r="CVG2" s="176"/>
      <c r="CVH2" s="184"/>
      <c r="CVI2" s="176"/>
      <c r="CVJ2" s="176"/>
      <c r="CVK2" s="176"/>
      <c r="CVL2" s="176"/>
      <c r="CVM2" s="176"/>
      <c r="CVN2" s="176"/>
      <c r="CVO2" s="176"/>
      <c r="CVP2" s="176"/>
      <c r="CVQ2" s="176"/>
      <c r="CVR2" s="176"/>
      <c r="CVS2" s="176"/>
      <c r="CVT2" s="176"/>
      <c r="CVU2" s="176"/>
      <c r="CVV2" s="176"/>
      <c r="CVW2" s="176"/>
      <c r="CVX2" s="184"/>
      <c r="CVY2" s="176"/>
      <c r="CVZ2" s="176"/>
      <c r="CWA2" s="176"/>
      <c r="CWB2" s="176"/>
      <c r="CWC2" s="176"/>
      <c r="CWD2" s="176"/>
      <c r="CWE2" s="176"/>
      <c r="CWF2" s="176"/>
      <c r="CWG2" s="176"/>
      <c r="CWH2" s="176"/>
      <c r="CWI2" s="176"/>
      <c r="CWJ2" s="176"/>
      <c r="CWK2" s="176"/>
      <c r="CWL2" s="176"/>
      <c r="CWM2" s="176"/>
      <c r="CWN2" s="184"/>
      <c r="CWO2" s="176"/>
      <c r="CWP2" s="176"/>
      <c r="CWQ2" s="176"/>
      <c r="CWR2" s="176"/>
      <c r="CWS2" s="176"/>
      <c r="CWT2" s="176"/>
      <c r="CWU2" s="176"/>
      <c r="CWV2" s="176"/>
      <c r="CWW2" s="176"/>
      <c r="CWX2" s="176"/>
      <c r="CWY2" s="176"/>
      <c r="CWZ2" s="176"/>
      <c r="CXA2" s="176"/>
      <c r="CXB2" s="176"/>
      <c r="CXC2" s="176"/>
      <c r="CXD2" s="184"/>
      <c r="CXE2" s="176"/>
      <c r="CXF2" s="176"/>
      <c r="CXG2" s="176"/>
      <c r="CXH2" s="176"/>
      <c r="CXI2" s="176"/>
      <c r="CXJ2" s="176"/>
      <c r="CXK2" s="176"/>
      <c r="CXL2" s="176"/>
      <c r="CXM2" s="176"/>
      <c r="CXN2" s="176"/>
      <c r="CXO2" s="176"/>
      <c r="CXP2" s="176"/>
      <c r="CXQ2" s="176"/>
      <c r="CXR2" s="176"/>
      <c r="CXS2" s="176"/>
      <c r="CXT2" s="184"/>
      <c r="CXU2" s="176"/>
      <c r="CXV2" s="176"/>
      <c r="CXW2" s="176"/>
      <c r="CXX2" s="176"/>
      <c r="CXY2" s="176"/>
      <c r="CXZ2" s="176"/>
      <c r="CYA2" s="176"/>
      <c r="CYB2" s="176"/>
      <c r="CYC2" s="176"/>
      <c r="CYD2" s="176"/>
      <c r="CYE2" s="176"/>
      <c r="CYF2" s="176"/>
      <c r="CYG2" s="176"/>
      <c r="CYH2" s="176"/>
      <c r="CYI2" s="176"/>
      <c r="CYJ2" s="184"/>
      <c r="CYK2" s="176"/>
      <c r="CYL2" s="176"/>
      <c r="CYM2" s="176"/>
      <c r="CYN2" s="176"/>
      <c r="CYO2" s="176"/>
      <c r="CYP2" s="176"/>
      <c r="CYQ2" s="176"/>
      <c r="CYR2" s="176"/>
      <c r="CYS2" s="176"/>
      <c r="CYT2" s="176"/>
      <c r="CYU2" s="176"/>
      <c r="CYV2" s="176"/>
      <c r="CYW2" s="176"/>
      <c r="CYX2" s="176"/>
      <c r="CYY2" s="176"/>
      <c r="CYZ2" s="184"/>
      <c r="CZA2" s="176"/>
      <c r="CZB2" s="176"/>
      <c r="CZC2" s="176"/>
      <c r="CZD2" s="176"/>
      <c r="CZE2" s="176"/>
      <c r="CZF2" s="176"/>
      <c r="CZG2" s="176"/>
      <c r="CZH2" s="176"/>
      <c r="CZI2" s="176"/>
      <c r="CZJ2" s="176"/>
      <c r="CZK2" s="176"/>
      <c r="CZL2" s="176"/>
      <c r="CZM2" s="176"/>
      <c r="CZN2" s="176"/>
      <c r="CZO2" s="176"/>
      <c r="CZP2" s="184"/>
      <c r="CZQ2" s="176"/>
      <c r="CZR2" s="176"/>
      <c r="CZS2" s="176"/>
      <c r="CZT2" s="176"/>
      <c r="CZU2" s="176"/>
      <c r="CZV2" s="176"/>
      <c r="CZW2" s="176"/>
      <c r="CZX2" s="176"/>
      <c r="CZY2" s="176"/>
      <c r="CZZ2" s="176"/>
      <c r="DAA2" s="176"/>
      <c r="DAB2" s="176"/>
      <c r="DAC2" s="176"/>
      <c r="DAD2" s="176"/>
      <c r="DAE2" s="176"/>
      <c r="DAF2" s="184"/>
      <c r="DAG2" s="176"/>
      <c r="DAH2" s="176"/>
      <c r="DAI2" s="176"/>
      <c r="DAJ2" s="176"/>
      <c r="DAK2" s="176"/>
      <c r="DAL2" s="176"/>
      <c r="DAM2" s="176"/>
      <c r="DAN2" s="176"/>
      <c r="DAO2" s="176"/>
      <c r="DAP2" s="176"/>
      <c r="DAQ2" s="176"/>
      <c r="DAR2" s="176"/>
      <c r="DAS2" s="176"/>
      <c r="DAT2" s="176"/>
      <c r="DAU2" s="176"/>
      <c r="DAV2" s="184"/>
      <c r="DAW2" s="176"/>
      <c r="DAX2" s="176"/>
      <c r="DAY2" s="176"/>
      <c r="DAZ2" s="176"/>
      <c r="DBA2" s="176"/>
      <c r="DBB2" s="176"/>
      <c r="DBC2" s="176"/>
      <c r="DBD2" s="176"/>
      <c r="DBE2" s="176"/>
      <c r="DBF2" s="176"/>
      <c r="DBG2" s="176"/>
      <c r="DBH2" s="176"/>
      <c r="DBI2" s="176"/>
      <c r="DBJ2" s="176"/>
      <c r="DBK2" s="176"/>
      <c r="DBL2" s="184"/>
      <c r="DBM2" s="176"/>
      <c r="DBN2" s="176"/>
      <c r="DBO2" s="176"/>
      <c r="DBP2" s="176"/>
      <c r="DBQ2" s="176"/>
      <c r="DBR2" s="176"/>
      <c r="DBS2" s="176"/>
      <c r="DBT2" s="176"/>
      <c r="DBU2" s="176"/>
      <c r="DBV2" s="176"/>
      <c r="DBW2" s="176"/>
      <c r="DBX2" s="176"/>
      <c r="DBY2" s="176"/>
      <c r="DBZ2" s="176"/>
      <c r="DCA2" s="176"/>
      <c r="DCB2" s="184"/>
      <c r="DCC2" s="176"/>
      <c r="DCD2" s="176"/>
      <c r="DCE2" s="176"/>
      <c r="DCF2" s="176"/>
      <c r="DCG2" s="176"/>
      <c r="DCH2" s="176"/>
      <c r="DCI2" s="176"/>
      <c r="DCJ2" s="176"/>
      <c r="DCK2" s="176"/>
      <c r="DCL2" s="176"/>
      <c r="DCM2" s="176"/>
      <c r="DCN2" s="176"/>
      <c r="DCO2" s="176"/>
      <c r="DCP2" s="176"/>
      <c r="DCQ2" s="176"/>
      <c r="DCR2" s="184"/>
      <c r="DCS2" s="176"/>
      <c r="DCT2" s="176"/>
      <c r="DCU2" s="176"/>
      <c r="DCV2" s="176"/>
      <c r="DCW2" s="176"/>
      <c r="DCX2" s="176"/>
      <c r="DCY2" s="176"/>
      <c r="DCZ2" s="176"/>
      <c r="DDA2" s="176"/>
      <c r="DDB2" s="176"/>
      <c r="DDC2" s="176"/>
      <c r="DDD2" s="176"/>
      <c r="DDE2" s="176"/>
      <c r="DDF2" s="176"/>
      <c r="DDG2" s="176"/>
      <c r="DDH2" s="184"/>
      <c r="DDI2" s="176"/>
      <c r="DDJ2" s="176"/>
      <c r="DDK2" s="176"/>
      <c r="DDL2" s="176"/>
      <c r="DDM2" s="176"/>
      <c r="DDN2" s="176"/>
      <c r="DDO2" s="176"/>
      <c r="DDP2" s="176"/>
      <c r="DDQ2" s="176"/>
      <c r="DDR2" s="176"/>
      <c r="DDS2" s="176"/>
      <c r="DDT2" s="176"/>
      <c r="DDU2" s="176"/>
      <c r="DDV2" s="176"/>
      <c r="DDW2" s="176"/>
      <c r="DDX2" s="184"/>
      <c r="DDY2" s="176"/>
      <c r="DDZ2" s="176"/>
      <c r="DEA2" s="176"/>
      <c r="DEB2" s="176"/>
      <c r="DEC2" s="176"/>
      <c r="DED2" s="176"/>
      <c r="DEE2" s="176"/>
      <c r="DEF2" s="176"/>
      <c r="DEG2" s="176"/>
      <c r="DEH2" s="176"/>
      <c r="DEI2" s="176"/>
      <c r="DEJ2" s="176"/>
      <c r="DEK2" s="176"/>
      <c r="DEL2" s="176"/>
      <c r="DEM2" s="176"/>
      <c r="DEN2" s="184"/>
      <c r="DEO2" s="176"/>
      <c r="DEP2" s="176"/>
      <c r="DEQ2" s="176"/>
      <c r="DER2" s="176"/>
      <c r="DES2" s="176"/>
      <c r="DET2" s="176"/>
      <c r="DEU2" s="176"/>
      <c r="DEV2" s="176"/>
      <c r="DEW2" s="176"/>
      <c r="DEX2" s="176"/>
      <c r="DEY2" s="176"/>
      <c r="DEZ2" s="176"/>
      <c r="DFA2" s="176"/>
      <c r="DFB2" s="176"/>
      <c r="DFC2" s="176"/>
      <c r="DFD2" s="184"/>
      <c r="DFE2" s="176"/>
      <c r="DFF2" s="176"/>
      <c r="DFG2" s="176"/>
      <c r="DFH2" s="176"/>
      <c r="DFI2" s="176"/>
      <c r="DFJ2" s="176"/>
      <c r="DFK2" s="176"/>
      <c r="DFL2" s="176"/>
      <c r="DFM2" s="176"/>
      <c r="DFN2" s="176"/>
      <c r="DFO2" s="176"/>
      <c r="DFP2" s="176"/>
      <c r="DFQ2" s="176"/>
      <c r="DFR2" s="176"/>
      <c r="DFS2" s="176"/>
      <c r="DFT2" s="184"/>
      <c r="DFU2" s="176"/>
      <c r="DFV2" s="176"/>
      <c r="DFW2" s="176"/>
      <c r="DFX2" s="176"/>
      <c r="DFY2" s="176"/>
      <c r="DFZ2" s="176"/>
      <c r="DGA2" s="176"/>
      <c r="DGB2" s="176"/>
      <c r="DGC2" s="176"/>
      <c r="DGD2" s="176"/>
      <c r="DGE2" s="176"/>
      <c r="DGF2" s="176"/>
      <c r="DGG2" s="176"/>
      <c r="DGH2" s="176"/>
      <c r="DGI2" s="176"/>
      <c r="DGJ2" s="184"/>
      <c r="DGK2" s="176"/>
      <c r="DGL2" s="176"/>
      <c r="DGM2" s="176"/>
      <c r="DGN2" s="176"/>
      <c r="DGO2" s="176"/>
      <c r="DGP2" s="176"/>
      <c r="DGQ2" s="176"/>
      <c r="DGR2" s="176"/>
      <c r="DGS2" s="176"/>
      <c r="DGT2" s="176"/>
      <c r="DGU2" s="176"/>
      <c r="DGV2" s="176"/>
      <c r="DGW2" s="176"/>
      <c r="DGX2" s="176"/>
      <c r="DGY2" s="176"/>
      <c r="DGZ2" s="184"/>
      <c r="DHA2" s="176"/>
      <c r="DHB2" s="176"/>
      <c r="DHC2" s="176"/>
      <c r="DHD2" s="176"/>
      <c r="DHE2" s="176"/>
      <c r="DHF2" s="176"/>
      <c r="DHG2" s="176"/>
      <c r="DHH2" s="176"/>
      <c r="DHI2" s="176"/>
      <c r="DHJ2" s="176"/>
      <c r="DHK2" s="176"/>
      <c r="DHL2" s="176"/>
      <c r="DHM2" s="176"/>
      <c r="DHN2" s="176"/>
      <c r="DHO2" s="176"/>
      <c r="DHP2" s="184"/>
      <c r="DHQ2" s="176"/>
      <c r="DHR2" s="176"/>
      <c r="DHS2" s="176"/>
      <c r="DHT2" s="176"/>
      <c r="DHU2" s="176"/>
      <c r="DHV2" s="176"/>
      <c r="DHW2" s="176"/>
      <c r="DHX2" s="176"/>
      <c r="DHY2" s="176"/>
      <c r="DHZ2" s="176"/>
      <c r="DIA2" s="176"/>
      <c r="DIB2" s="176"/>
      <c r="DIC2" s="176"/>
      <c r="DID2" s="176"/>
      <c r="DIE2" s="176"/>
      <c r="DIF2" s="184"/>
      <c r="DIG2" s="176"/>
      <c r="DIH2" s="176"/>
      <c r="DII2" s="176"/>
      <c r="DIJ2" s="176"/>
      <c r="DIK2" s="176"/>
      <c r="DIL2" s="176"/>
      <c r="DIM2" s="176"/>
      <c r="DIN2" s="176"/>
      <c r="DIO2" s="176"/>
      <c r="DIP2" s="176"/>
      <c r="DIQ2" s="176"/>
      <c r="DIR2" s="176"/>
      <c r="DIS2" s="176"/>
      <c r="DIT2" s="176"/>
      <c r="DIU2" s="176"/>
      <c r="DIV2" s="184"/>
      <c r="DIW2" s="176"/>
      <c r="DIX2" s="176"/>
      <c r="DIY2" s="176"/>
      <c r="DIZ2" s="176"/>
      <c r="DJA2" s="176"/>
      <c r="DJB2" s="176"/>
      <c r="DJC2" s="176"/>
      <c r="DJD2" s="176"/>
      <c r="DJE2" s="176"/>
      <c r="DJF2" s="176"/>
      <c r="DJG2" s="176"/>
      <c r="DJH2" s="176"/>
      <c r="DJI2" s="176"/>
      <c r="DJJ2" s="176"/>
      <c r="DJK2" s="176"/>
      <c r="DJL2" s="184"/>
      <c r="DJM2" s="176"/>
      <c r="DJN2" s="176"/>
      <c r="DJO2" s="176"/>
      <c r="DJP2" s="176"/>
      <c r="DJQ2" s="176"/>
      <c r="DJR2" s="176"/>
      <c r="DJS2" s="176"/>
      <c r="DJT2" s="176"/>
      <c r="DJU2" s="176"/>
      <c r="DJV2" s="176"/>
      <c r="DJW2" s="176"/>
      <c r="DJX2" s="176"/>
      <c r="DJY2" s="176"/>
      <c r="DJZ2" s="176"/>
      <c r="DKA2" s="176"/>
      <c r="DKB2" s="184"/>
      <c r="DKC2" s="176"/>
      <c r="DKD2" s="176"/>
      <c r="DKE2" s="176"/>
      <c r="DKF2" s="176"/>
      <c r="DKG2" s="176"/>
      <c r="DKH2" s="176"/>
      <c r="DKI2" s="176"/>
      <c r="DKJ2" s="176"/>
      <c r="DKK2" s="176"/>
      <c r="DKL2" s="176"/>
      <c r="DKM2" s="176"/>
      <c r="DKN2" s="176"/>
      <c r="DKO2" s="176"/>
      <c r="DKP2" s="176"/>
      <c r="DKQ2" s="176"/>
      <c r="DKR2" s="184"/>
      <c r="DKS2" s="176"/>
      <c r="DKT2" s="176"/>
      <c r="DKU2" s="176"/>
      <c r="DKV2" s="176"/>
      <c r="DKW2" s="176"/>
      <c r="DKX2" s="176"/>
      <c r="DKY2" s="176"/>
      <c r="DKZ2" s="176"/>
      <c r="DLA2" s="176"/>
      <c r="DLB2" s="176"/>
      <c r="DLC2" s="176"/>
      <c r="DLD2" s="176"/>
      <c r="DLE2" s="176"/>
      <c r="DLF2" s="176"/>
      <c r="DLG2" s="176"/>
      <c r="DLH2" s="184"/>
      <c r="DLI2" s="176"/>
      <c r="DLJ2" s="176"/>
      <c r="DLK2" s="176"/>
      <c r="DLL2" s="176"/>
      <c r="DLM2" s="176"/>
      <c r="DLN2" s="176"/>
      <c r="DLO2" s="176"/>
      <c r="DLP2" s="176"/>
      <c r="DLQ2" s="176"/>
      <c r="DLR2" s="176"/>
      <c r="DLS2" s="176"/>
      <c r="DLT2" s="176"/>
      <c r="DLU2" s="176"/>
      <c r="DLV2" s="176"/>
      <c r="DLW2" s="176"/>
      <c r="DLX2" s="184"/>
      <c r="DLY2" s="176"/>
      <c r="DLZ2" s="176"/>
      <c r="DMA2" s="176"/>
      <c r="DMB2" s="176"/>
      <c r="DMC2" s="176"/>
      <c r="DMD2" s="176"/>
      <c r="DME2" s="176"/>
      <c r="DMF2" s="176"/>
      <c r="DMG2" s="176"/>
      <c r="DMH2" s="176"/>
      <c r="DMI2" s="176"/>
      <c r="DMJ2" s="176"/>
      <c r="DMK2" s="176"/>
      <c r="DML2" s="176"/>
      <c r="DMM2" s="176"/>
      <c r="DMN2" s="184"/>
      <c r="DMO2" s="176"/>
      <c r="DMP2" s="176"/>
      <c r="DMQ2" s="176"/>
      <c r="DMR2" s="176"/>
      <c r="DMS2" s="176"/>
      <c r="DMT2" s="176"/>
      <c r="DMU2" s="176"/>
      <c r="DMV2" s="176"/>
      <c r="DMW2" s="176"/>
      <c r="DMX2" s="176"/>
      <c r="DMY2" s="176"/>
      <c r="DMZ2" s="176"/>
      <c r="DNA2" s="176"/>
      <c r="DNB2" s="176"/>
      <c r="DNC2" s="176"/>
      <c r="DND2" s="184"/>
      <c r="DNE2" s="176"/>
      <c r="DNF2" s="176"/>
      <c r="DNG2" s="176"/>
      <c r="DNH2" s="176"/>
      <c r="DNI2" s="176"/>
      <c r="DNJ2" s="176"/>
      <c r="DNK2" s="176"/>
      <c r="DNL2" s="176"/>
      <c r="DNM2" s="176"/>
      <c r="DNN2" s="176"/>
      <c r="DNO2" s="176"/>
      <c r="DNP2" s="176"/>
      <c r="DNQ2" s="176"/>
      <c r="DNR2" s="176"/>
      <c r="DNS2" s="176"/>
      <c r="DNT2" s="184"/>
      <c r="DNU2" s="176"/>
      <c r="DNV2" s="176"/>
      <c r="DNW2" s="176"/>
      <c r="DNX2" s="176"/>
      <c r="DNY2" s="176"/>
      <c r="DNZ2" s="176"/>
      <c r="DOA2" s="176"/>
      <c r="DOB2" s="176"/>
      <c r="DOC2" s="176"/>
      <c r="DOD2" s="176"/>
      <c r="DOE2" s="176"/>
      <c r="DOF2" s="176"/>
      <c r="DOG2" s="176"/>
      <c r="DOH2" s="176"/>
      <c r="DOI2" s="176"/>
      <c r="DOJ2" s="184"/>
      <c r="DOK2" s="176"/>
      <c r="DOL2" s="176"/>
      <c r="DOM2" s="176"/>
      <c r="DON2" s="176"/>
      <c r="DOO2" s="176"/>
      <c r="DOP2" s="176"/>
      <c r="DOQ2" s="176"/>
      <c r="DOR2" s="176"/>
      <c r="DOS2" s="176"/>
      <c r="DOT2" s="176"/>
      <c r="DOU2" s="176"/>
      <c r="DOV2" s="176"/>
      <c r="DOW2" s="176"/>
      <c r="DOX2" s="176"/>
      <c r="DOY2" s="176"/>
      <c r="DOZ2" s="184"/>
      <c r="DPA2" s="176"/>
      <c r="DPB2" s="176"/>
      <c r="DPC2" s="176"/>
      <c r="DPD2" s="176"/>
      <c r="DPE2" s="176"/>
      <c r="DPF2" s="176"/>
      <c r="DPG2" s="176"/>
      <c r="DPH2" s="176"/>
      <c r="DPI2" s="176"/>
      <c r="DPJ2" s="176"/>
      <c r="DPK2" s="176"/>
      <c r="DPL2" s="176"/>
      <c r="DPM2" s="176"/>
      <c r="DPN2" s="176"/>
      <c r="DPO2" s="176"/>
      <c r="DPP2" s="184"/>
      <c r="DPQ2" s="176"/>
      <c r="DPR2" s="176"/>
      <c r="DPS2" s="176"/>
      <c r="DPT2" s="176"/>
      <c r="DPU2" s="176"/>
      <c r="DPV2" s="176"/>
      <c r="DPW2" s="176"/>
      <c r="DPX2" s="176"/>
      <c r="DPY2" s="176"/>
      <c r="DPZ2" s="176"/>
      <c r="DQA2" s="176"/>
      <c r="DQB2" s="176"/>
      <c r="DQC2" s="176"/>
      <c r="DQD2" s="176"/>
      <c r="DQE2" s="176"/>
      <c r="DQF2" s="184"/>
      <c r="DQG2" s="176"/>
      <c r="DQH2" s="176"/>
      <c r="DQI2" s="176"/>
      <c r="DQJ2" s="176"/>
      <c r="DQK2" s="176"/>
      <c r="DQL2" s="176"/>
      <c r="DQM2" s="176"/>
      <c r="DQN2" s="176"/>
      <c r="DQO2" s="176"/>
      <c r="DQP2" s="176"/>
      <c r="DQQ2" s="176"/>
      <c r="DQR2" s="176"/>
      <c r="DQS2" s="176"/>
      <c r="DQT2" s="176"/>
      <c r="DQU2" s="176"/>
      <c r="DQV2" s="184"/>
      <c r="DQW2" s="176"/>
      <c r="DQX2" s="176"/>
      <c r="DQY2" s="176"/>
      <c r="DQZ2" s="176"/>
      <c r="DRA2" s="176"/>
      <c r="DRB2" s="176"/>
      <c r="DRC2" s="176"/>
      <c r="DRD2" s="176"/>
      <c r="DRE2" s="176"/>
      <c r="DRF2" s="176"/>
      <c r="DRG2" s="176"/>
      <c r="DRH2" s="176"/>
      <c r="DRI2" s="176"/>
      <c r="DRJ2" s="176"/>
      <c r="DRK2" s="176"/>
      <c r="DRL2" s="184"/>
      <c r="DRM2" s="176"/>
      <c r="DRN2" s="176"/>
      <c r="DRO2" s="176"/>
      <c r="DRP2" s="176"/>
      <c r="DRQ2" s="176"/>
      <c r="DRR2" s="176"/>
      <c r="DRS2" s="176"/>
      <c r="DRT2" s="176"/>
      <c r="DRU2" s="176"/>
      <c r="DRV2" s="176"/>
      <c r="DRW2" s="176"/>
      <c r="DRX2" s="176"/>
      <c r="DRY2" s="176"/>
      <c r="DRZ2" s="176"/>
      <c r="DSA2" s="176"/>
      <c r="DSB2" s="184"/>
      <c r="DSC2" s="176"/>
      <c r="DSD2" s="176"/>
      <c r="DSE2" s="176"/>
      <c r="DSF2" s="176"/>
      <c r="DSG2" s="176"/>
      <c r="DSH2" s="176"/>
      <c r="DSI2" s="176"/>
      <c r="DSJ2" s="176"/>
      <c r="DSK2" s="176"/>
      <c r="DSL2" s="176"/>
      <c r="DSM2" s="176"/>
      <c r="DSN2" s="176"/>
      <c r="DSO2" s="176"/>
      <c r="DSP2" s="176"/>
      <c r="DSQ2" s="176"/>
      <c r="DSR2" s="184"/>
      <c r="DSS2" s="176"/>
      <c r="DST2" s="176"/>
      <c r="DSU2" s="176"/>
      <c r="DSV2" s="176"/>
      <c r="DSW2" s="176"/>
      <c r="DSX2" s="176"/>
      <c r="DSY2" s="176"/>
      <c r="DSZ2" s="176"/>
      <c r="DTA2" s="176"/>
      <c r="DTB2" s="176"/>
      <c r="DTC2" s="176"/>
      <c r="DTD2" s="176"/>
      <c r="DTE2" s="176"/>
      <c r="DTF2" s="176"/>
      <c r="DTG2" s="176"/>
      <c r="DTH2" s="184"/>
      <c r="DTI2" s="176"/>
      <c r="DTJ2" s="176"/>
      <c r="DTK2" s="176"/>
      <c r="DTL2" s="176"/>
      <c r="DTM2" s="176"/>
      <c r="DTN2" s="176"/>
      <c r="DTO2" s="176"/>
      <c r="DTP2" s="176"/>
      <c r="DTQ2" s="176"/>
      <c r="DTR2" s="176"/>
      <c r="DTS2" s="176"/>
      <c r="DTT2" s="176"/>
      <c r="DTU2" s="176"/>
      <c r="DTV2" s="176"/>
      <c r="DTW2" s="176"/>
      <c r="DTX2" s="184"/>
      <c r="DTY2" s="176"/>
      <c r="DTZ2" s="176"/>
      <c r="DUA2" s="176"/>
      <c r="DUB2" s="176"/>
      <c r="DUC2" s="176"/>
      <c r="DUD2" s="176"/>
      <c r="DUE2" s="176"/>
      <c r="DUF2" s="176"/>
      <c r="DUG2" s="176"/>
      <c r="DUH2" s="176"/>
      <c r="DUI2" s="176"/>
      <c r="DUJ2" s="176"/>
      <c r="DUK2" s="176"/>
      <c r="DUL2" s="176"/>
      <c r="DUM2" s="176"/>
      <c r="DUN2" s="184"/>
      <c r="DUO2" s="176"/>
      <c r="DUP2" s="176"/>
      <c r="DUQ2" s="176"/>
      <c r="DUR2" s="176"/>
      <c r="DUS2" s="176"/>
      <c r="DUT2" s="176"/>
      <c r="DUU2" s="176"/>
      <c r="DUV2" s="176"/>
      <c r="DUW2" s="176"/>
      <c r="DUX2" s="176"/>
      <c r="DUY2" s="176"/>
      <c r="DUZ2" s="176"/>
      <c r="DVA2" s="176"/>
      <c r="DVB2" s="176"/>
      <c r="DVC2" s="176"/>
      <c r="DVD2" s="184"/>
      <c r="DVE2" s="176"/>
      <c r="DVF2" s="176"/>
      <c r="DVG2" s="176"/>
      <c r="DVH2" s="176"/>
      <c r="DVI2" s="176"/>
      <c r="DVJ2" s="176"/>
      <c r="DVK2" s="176"/>
      <c r="DVL2" s="176"/>
      <c r="DVM2" s="176"/>
      <c r="DVN2" s="176"/>
      <c r="DVO2" s="176"/>
      <c r="DVP2" s="176"/>
      <c r="DVQ2" s="176"/>
      <c r="DVR2" s="176"/>
      <c r="DVS2" s="176"/>
      <c r="DVT2" s="184"/>
      <c r="DVU2" s="176"/>
      <c r="DVV2" s="176"/>
      <c r="DVW2" s="176"/>
      <c r="DVX2" s="176"/>
      <c r="DVY2" s="176"/>
      <c r="DVZ2" s="176"/>
      <c r="DWA2" s="176"/>
      <c r="DWB2" s="176"/>
      <c r="DWC2" s="176"/>
      <c r="DWD2" s="176"/>
      <c r="DWE2" s="176"/>
      <c r="DWF2" s="176"/>
      <c r="DWG2" s="176"/>
      <c r="DWH2" s="176"/>
      <c r="DWI2" s="176"/>
      <c r="DWJ2" s="184"/>
      <c r="DWK2" s="176"/>
      <c r="DWL2" s="176"/>
      <c r="DWM2" s="176"/>
      <c r="DWN2" s="176"/>
      <c r="DWO2" s="176"/>
      <c r="DWP2" s="176"/>
      <c r="DWQ2" s="176"/>
      <c r="DWR2" s="176"/>
      <c r="DWS2" s="176"/>
      <c r="DWT2" s="176"/>
      <c r="DWU2" s="176"/>
      <c r="DWV2" s="176"/>
      <c r="DWW2" s="176"/>
      <c r="DWX2" s="176"/>
      <c r="DWY2" s="176"/>
      <c r="DWZ2" s="184"/>
      <c r="DXA2" s="176"/>
      <c r="DXB2" s="176"/>
      <c r="DXC2" s="176"/>
      <c r="DXD2" s="176"/>
      <c r="DXE2" s="176"/>
      <c r="DXF2" s="176"/>
      <c r="DXG2" s="176"/>
      <c r="DXH2" s="176"/>
      <c r="DXI2" s="176"/>
      <c r="DXJ2" s="176"/>
      <c r="DXK2" s="176"/>
      <c r="DXL2" s="176"/>
      <c r="DXM2" s="176"/>
      <c r="DXN2" s="176"/>
      <c r="DXO2" s="176"/>
      <c r="DXP2" s="184"/>
      <c r="DXQ2" s="176"/>
      <c r="DXR2" s="176"/>
      <c r="DXS2" s="176"/>
      <c r="DXT2" s="176"/>
      <c r="DXU2" s="176"/>
      <c r="DXV2" s="176"/>
      <c r="DXW2" s="176"/>
      <c r="DXX2" s="176"/>
      <c r="DXY2" s="176"/>
      <c r="DXZ2" s="176"/>
      <c r="DYA2" s="176"/>
      <c r="DYB2" s="176"/>
      <c r="DYC2" s="176"/>
      <c r="DYD2" s="176"/>
      <c r="DYE2" s="176"/>
      <c r="DYF2" s="184"/>
      <c r="DYG2" s="176"/>
      <c r="DYH2" s="176"/>
      <c r="DYI2" s="176"/>
      <c r="DYJ2" s="176"/>
      <c r="DYK2" s="176"/>
      <c r="DYL2" s="176"/>
      <c r="DYM2" s="176"/>
      <c r="DYN2" s="176"/>
      <c r="DYO2" s="176"/>
      <c r="DYP2" s="176"/>
      <c r="DYQ2" s="176"/>
      <c r="DYR2" s="176"/>
      <c r="DYS2" s="176"/>
      <c r="DYT2" s="176"/>
      <c r="DYU2" s="176"/>
      <c r="DYV2" s="184"/>
      <c r="DYW2" s="176"/>
      <c r="DYX2" s="176"/>
      <c r="DYY2" s="176"/>
      <c r="DYZ2" s="176"/>
      <c r="DZA2" s="176"/>
      <c r="DZB2" s="176"/>
      <c r="DZC2" s="176"/>
      <c r="DZD2" s="176"/>
      <c r="DZE2" s="176"/>
      <c r="DZF2" s="176"/>
      <c r="DZG2" s="176"/>
      <c r="DZH2" s="176"/>
      <c r="DZI2" s="176"/>
      <c r="DZJ2" s="176"/>
      <c r="DZK2" s="176"/>
      <c r="DZL2" s="184"/>
      <c r="DZM2" s="176"/>
      <c r="DZN2" s="176"/>
      <c r="DZO2" s="176"/>
      <c r="DZP2" s="176"/>
      <c r="DZQ2" s="176"/>
      <c r="DZR2" s="176"/>
      <c r="DZS2" s="176"/>
      <c r="DZT2" s="176"/>
      <c r="DZU2" s="176"/>
      <c r="DZV2" s="176"/>
      <c r="DZW2" s="176"/>
      <c r="DZX2" s="176"/>
      <c r="DZY2" s="176"/>
      <c r="DZZ2" s="176"/>
      <c r="EAA2" s="176"/>
      <c r="EAB2" s="184"/>
      <c r="EAC2" s="176"/>
      <c r="EAD2" s="176"/>
      <c r="EAE2" s="176"/>
      <c r="EAF2" s="176"/>
      <c r="EAG2" s="176"/>
      <c r="EAH2" s="176"/>
      <c r="EAI2" s="176"/>
      <c r="EAJ2" s="176"/>
      <c r="EAK2" s="176"/>
      <c r="EAL2" s="176"/>
      <c r="EAM2" s="176"/>
      <c r="EAN2" s="176"/>
      <c r="EAO2" s="176"/>
      <c r="EAP2" s="176"/>
      <c r="EAQ2" s="176"/>
      <c r="EAR2" s="184"/>
      <c r="EAS2" s="176"/>
      <c r="EAT2" s="176"/>
      <c r="EAU2" s="176"/>
      <c r="EAV2" s="176"/>
      <c r="EAW2" s="176"/>
      <c r="EAX2" s="176"/>
      <c r="EAY2" s="176"/>
      <c r="EAZ2" s="176"/>
      <c r="EBA2" s="176"/>
      <c r="EBB2" s="176"/>
      <c r="EBC2" s="176"/>
      <c r="EBD2" s="176"/>
      <c r="EBE2" s="176"/>
      <c r="EBF2" s="176"/>
      <c r="EBG2" s="176"/>
      <c r="EBH2" s="184"/>
      <c r="EBI2" s="176"/>
      <c r="EBJ2" s="176"/>
      <c r="EBK2" s="176"/>
      <c r="EBL2" s="176"/>
      <c r="EBM2" s="176"/>
      <c r="EBN2" s="176"/>
      <c r="EBO2" s="176"/>
      <c r="EBP2" s="176"/>
      <c r="EBQ2" s="176"/>
      <c r="EBR2" s="176"/>
      <c r="EBS2" s="176"/>
      <c r="EBT2" s="176"/>
      <c r="EBU2" s="176"/>
      <c r="EBV2" s="176"/>
      <c r="EBW2" s="176"/>
      <c r="EBX2" s="184"/>
      <c r="EBY2" s="176"/>
      <c r="EBZ2" s="176"/>
      <c r="ECA2" s="176"/>
      <c r="ECB2" s="176"/>
      <c r="ECC2" s="176"/>
      <c r="ECD2" s="176"/>
      <c r="ECE2" s="176"/>
      <c r="ECF2" s="176"/>
      <c r="ECG2" s="176"/>
      <c r="ECH2" s="176"/>
      <c r="ECI2" s="176"/>
      <c r="ECJ2" s="176"/>
      <c r="ECK2" s="176"/>
      <c r="ECL2" s="176"/>
      <c r="ECM2" s="176"/>
      <c r="ECN2" s="184"/>
      <c r="ECO2" s="176"/>
      <c r="ECP2" s="176"/>
      <c r="ECQ2" s="176"/>
      <c r="ECR2" s="176"/>
      <c r="ECS2" s="176"/>
      <c r="ECT2" s="176"/>
      <c r="ECU2" s="176"/>
      <c r="ECV2" s="176"/>
      <c r="ECW2" s="176"/>
      <c r="ECX2" s="176"/>
      <c r="ECY2" s="176"/>
      <c r="ECZ2" s="176"/>
      <c r="EDA2" s="176"/>
      <c r="EDB2" s="176"/>
      <c r="EDC2" s="176"/>
      <c r="EDD2" s="184"/>
      <c r="EDE2" s="176"/>
      <c r="EDF2" s="176"/>
      <c r="EDG2" s="176"/>
      <c r="EDH2" s="176"/>
      <c r="EDI2" s="176"/>
      <c r="EDJ2" s="176"/>
      <c r="EDK2" s="176"/>
      <c r="EDL2" s="176"/>
      <c r="EDM2" s="176"/>
      <c r="EDN2" s="176"/>
      <c r="EDO2" s="176"/>
      <c r="EDP2" s="176"/>
      <c r="EDQ2" s="176"/>
      <c r="EDR2" s="176"/>
      <c r="EDS2" s="176"/>
      <c r="EDT2" s="184"/>
      <c r="EDU2" s="176"/>
      <c r="EDV2" s="176"/>
      <c r="EDW2" s="176"/>
      <c r="EDX2" s="176"/>
      <c r="EDY2" s="176"/>
      <c r="EDZ2" s="176"/>
      <c r="EEA2" s="176"/>
      <c r="EEB2" s="176"/>
      <c r="EEC2" s="176"/>
      <c r="EED2" s="176"/>
      <c r="EEE2" s="176"/>
      <c r="EEF2" s="176"/>
      <c r="EEG2" s="176"/>
      <c r="EEH2" s="176"/>
      <c r="EEI2" s="176"/>
      <c r="EEJ2" s="184"/>
      <c r="EEK2" s="176"/>
      <c r="EEL2" s="176"/>
      <c r="EEM2" s="176"/>
      <c r="EEN2" s="176"/>
      <c r="EEO2" s="176"/>
      <c r="EEP2" s="176"/>
      <c r="EEQ2" s="176"/>
      <c r="EER2" s="176"/>
      <c r="EES2" s="176"/>
      <c r="EET2" s="176"/>
      <c r="EEU2" s="176"/>
      <c r="EEV2" s="176"/>
      <c r="EEW2" s="176"/>
      <c r="EEX2" s="176"/>
      <c r="EEY2" s="176"/>
      <c r="EEZ2" s="184"/>
      <c r="EFA2" s="176"/>
      <c r="EFB2" s="176"/>
      <c r="EFC2" s="176"/>
      <c r="EFD2" s="176"/>
      <c r="EFE2" s="176"/>
      <c r="EFF2" s="176"/>
      <c r="EFG2" s="176"/>
      <c r="EFH2" s="176"/>
      <c r="EFI2" s="176"/>
      <c r="EFJ2" s="176"/>
      <c r="EFK2" s="176"/>
      <c r="EFL2" s="176"/>
      <c r="EFM2" s="176"/>
      <c r="EFN2" s="176"/>
      <c r="EFO2" s="176"/>
      <c r="EFP2" s="184"/>
      <c r="EFQ2" s="176"/>
      <c r="EFR2" s="176"/>
      <c r="EFS2" s="176"/>
      <c r="EFT2" s="176"/>
      <c r="EFU2" s="176"/>
      <c r="EFV2" s="176"/>
      <c r="EFW2" s="176"/>
      <c r="EFX2" s="176"/>
      <c r="EFY2" s="176"/>
      <c r="EFZ2" s="176"/>
      <c r="EGA2" s="176"/>
      <c r="EGB2" s="176"/>
      <c r="EGC2" s="176"/>
      <c r="EGD2" s="176"/>
      <c r="EGE2" s="176"/>
      <c r="EGF2" s="184"/>
      <c r="EGG2" s="176"/>
      <c r="EGH2" s="176"/>
      <c r="EGI2" s="176"/>
      <c r="EGJ2" s="176"/>
      <c r="EGK2" s="176"/>
      <c r="EGL2" s="176"/>
      <c r="EGM2" s="176"/>
      <c r="EGN2" s="176"/>
      <c r="EGO2" s="176"/>
      <c r="EGP2" s="176"/>
      <c r="EGQ2" s="176"/>
      <c r="EGR2" s="176"/>
      <c r="EGS2" s="176"/>
      <c r="EGT2" s="176"/>
      <c r="EGU2" s="176"/>
      <c r="EGV2" s="184"/>
      <c r="EGW2" s="176"/>
      <c r="EGX2" s="176"/>
      <c r="EGY2" s="176"/>
      <c r="EGZ2" s="176"/>
      <c r="EHA2" s="176"/>
      <c r="EHB2" s="176"/>
      <c r="EHC2" s="176"/>
      <c r="EHD2" s="176"/>
      <c r="EHE2" s="176"/>
      <c r="EHF2" s="176"/>
      <c r="EHG2" s="176"/>
      <c r="EHH2" s="176"/>
      <c r="EHI2" s="176"/>
      <c r="EHJ2" s="176"/>
      <c r="EHK2" s="176"/>
      <c r="EHL2" s="184"/>
      <c r="EHM2" s="176"/>
      <c r="EHN2" s="176"/>
      <c r="EHO2" s="176"/>
      <c r="EHP2" s="176"/>
      <c r="EHQ2" s="176"/>
      <c r="EHR2" s="176"/>
      <c r="EHS2" s="176"/>
      <c r="EHT2" s="176"/>
      <c r="EHU2" s="176"/>
      <c r="EHV2" s="176"/>
      <c r="EHW2" s="176"/>
      <c r="EHX2" s="176"/>
      <c r="EHY2" s="176"/>
      <c r="EHZ2" s="176"/>
      <c r="EIA2" s="176"/>
      <c r="EIB2" s="184"/>
      <c r="EIC2" s="176"/>
      <c r="EID2" s="176"/>
      <c r="EIE2" s="176"/>
      <c r="EIF2" s="176"/>
      <c r="EIG2" s="176"/>
      <c r="EIH2" s="176"/>
      <c r="EII2" s="176"/>
      <c r="EIJ2" s="176"/>
      <c r="EIK2" s="176"/>
      <c r="EIL2" s="176"/>
      <c r="EIM2" s="176"/>
      <c r="EIN2" s="176"/>
      <c r="EIO2" s="176"/>
      <c r="EIP2" s="176"/>
      <c r="EIQ2" s="176"/>
      <c r="EIR2" s="184"/>
      <c r="EIS2" s="176"/>
      <c r="EIT2" s="176"/>
      <c r="EIU2" s="176"/>
      <c r="EIV2" s="176"/>
      <c r="EIW2" s="176"/>
      <c r="EIX2" s="176"/>
      <c r="EIY2" s="176"/>
      <c r="EIZ2" s="176"/>
      <c r="EJA2" s="176"/>
      <c r="EJB2" s="176"/>
      <c r="EJC2" s="176"/>
      <c r="EJD2" s="176"/>
      <c r="EJE2" s="176"/>
      <c r="EJF2" s="176"/>
      <c r="EJG2" s="176"/>
      <c r="EJH2" s="184"/>
      <c r="EJI2" s="176"/>
      <c r="EJJ2" s="176"/>
      <c r="EJK2" s="176"/>
      <c r="EJL2" s="176"/>
      <c r="EJM2" s="176"/>
      <c r="EJN2" s="176"/>
      <c r="EJO2" s="176"/>
      <c r="EJP2" s="176"/>
      <c r="EJQ2" s="176"/>
      <c r="EJR2" s="176"/>
      <c r="EJS2" s="176"/>
      <c r="EJT2" s="176"/>
      <c r="EJU2" s="176"/>
      <c r="EJV2" s="176"/>
      <c r="EJW2" s="176"/>
      <c r="EJX2" s="184"/>
      <c r="EJY2" s="176"/>
      <c r="EJZ2" s="176"/>
      <c r="EKA2" s="176"/>
      <c r="EKB2" s="176"/>
      <c r="EKC2" s="176"/>
      <c r="EKD2" s="176"/>
      <c r="EKE2" s="176"/>
      <c r="EKF2" s="176"/>
      <c r="EKG2" s="176"/>
      <c r="EKH2" s="176"/>
      <c r="EKI2" s="176"/>
      <c r="EKJ2" s="176"/>
      <c r="EKK2" s="176"/>
      <c r="EKL2" s="176"/>
      <c r="EKM2" s="176"/>
      <c r="EKN2" s="184"/>
      <c r="EKO2" s="176"/>
      <c r="EKP2" s="176"/>
      <c r="EKQ2" s="176"/>
      <c r="EKR2" s="176"/>
      <c r="EKS2" s="176"/>
      <c r="EKT2" s="176"/>
      <c r="EKU2" s="176"/>
      <c r="EKV2" s="176"/>
      <c r="EKW2" s="176"/>
      <c r="EKX2" s="176"/>
      <c r="EKY2" s="176"/>
      <c r="EKZ2" s="176"/>
      <c r="ELA2" s="176"/>
      <c r="ELB2" s="176"/>
      <c r="ELC2" s="176"/>
      <c r="ELD2" s="184"/>
      <c r="ELE2" s="176"/>
      <c r="ELF2" s="176"/>
      <c r="ELG2" s="176"/>
      <c r="ELH2" s="176"/>
      <c r="ELI2" s="176"/>
      <c r="ELJ2" s="176"/>
      <c r="ELK2" s="176"/>
      <c r="ELL2" s="176"/>
      <c r="ELM2" s="176"/>
      <c r="ELN2" s="176"/>
      <c r="ELO2" s="176"/>
      <c r="ELP2" s="176"/>
      <c r="ELQ2" s="176"/>
      <c r="ELR2" s="176"/>
      <c r="ELS2" s="176"/>
      <c r="ELT2" s="184"/>
      <c r="ELU2" s="176"/>
      <c r="ELV2" s="176"/>
      <c r="ELW2" s="176"/>
      <c r="ELX2" s="176"/>
      <c r="ELY2" s="176"/>
      <c r="ELZ2" s="176"/>
      <c r="EMA2" s="176"/>
      <c r="EMB2" s="176"/>
      <c r="EMC2" s="176"/>
      <c r="EMD2" s="176"/>
      <c r="EME2" s="176"/>
      <c r="EMF2" s="176"/>
      <c r="EMG2" s="176"/>
      <c r="EMH2" s="176"/>
      <c r="EMI2" s="176"/>
      <c r="EMJ2" s="184"/>
      <c r="EMK2" s="176"/>
      <c r="EML2" s="176"/>
      <c r="EMM2" s="176"/>
      <c r="EMN2" s="176"/>
      <c r="EMO2" s="176"/>
      <c r="EMP2" s="176"/>
      <c r="EMQ2" s="176"/>
      <c r="EMR2" s="176"/>
      <c r="EMS2" s="176"/>
      <c r="EMT2" s="176"/>
      <c r="EMU2" s="176"/>
      <c r="EMV2" s="176"/>
      <c r="EMW2" s="176"/>
      <c r="EMX2" s="176"/>
      <c r="EMY2" s="176"/>
      <c r="EMZ2" s="184"/>
      <c r="ENA2" s="176"/>
      <c r="ENB2" s="176"/>
      <c r="ENC2" s="176"/>
      <c r="END2" s="176"/>
      <c r="ENE2" s="176"/>
      <c r="ENF2" s="176"/>
      <c r="ENG2" s="176"/>
      <c r="ENH2" s="176"/>
      <c r="ENI2" s="176"/>
      <c r="ENJ2" s="176"/>
      <c r="ENK2" s="176"/>
      <c r="ENL2" s="176"/>
      <c r="ENM2" s="176"/>
      <c r="ENN2" s="176"/>
      <c r="ENO2" s="176"/>
      <c r="ENP2" s="184"/>
      <c r="ENQ2" s="176"/>
      <c r="ENR2" s="176"/>
      <c r="ENS2" s="176"/>
      <c r="ENT2" s="176"/>
      <c r="ENU2" s="176"/>
      <c r="ENV2" s="176"/>
      <c r="ENW2" s="176"/>
      <c r="ENX2" s="176"/>
      <c r="ENY2" s="176"/>
      <c r="ENZ2" s="176"/>
      <c r="EOA2" s="176"/>
      <c r="EOB2" s="176"/>
      <c r="EOC2" s="176"/>
      <c r="EOD2" s="176"/>
      <c r="EOE2" s="176"/>
      <c r="EOF2" s="184"/>
      <c r="EOG2" s="176"/>
      <c r="EOH2" s="176"/>
      <c r="EOI2" s="176"/>
      <c r="EOJ2" s="176"/>
      <c r="EOK2" s="176"/>
      <c r="EOL2" s="176"/>
      <c r="EOM2" s="176"/>
      <c r="EON2" s="176"/>
      <c r="EOO2" s="176"/>
      <c r="EOP2" s="176"/>
      <c r="EOQ2" s="176"/>
      <c r="EOR2" s="176"/>
      <c r="EOS2" s="176"/>
      <c r="EOT2" s="176"/>
      <c r="EOU2" s="176"/>
      <c r="EOV2" s="184"/>
      <c r="EOW2" s="176"/>
      <c r="EOX2" s="176"/>
      <c r="EOY2" s="176"/>
      <c r="EOZ2" s="176"/>
      <c r="EPA2" s="176"/>
      <c r="EPB2" s="176"/>
      <c r="EPC2" s="176"/>
      <c r="EPD2" s="176"/>
      <c r="EPE2" s="176"/>
      <c r="EPF2" s="176"/>
      <c r="EPG2" s="176"/>
      <c r="EPH2" s="176"/>
      <c r="EPI2" s="176"/>
      <c r="EPJ2" s="176"/>
      <c r="EPK2" s="176"/>
      <c r="EPL2" s="184"/>
      <c r="EPM2" s="176"/>
      <c r="EPN2" s="176"/>
      <c r="EPO2" s="176"/>
      <c r="EPP2" s="176"/>
      <c r="EPQ2" s="176"/>
      <c r="EPR2" s="176"/>
      <c r="EPS2" s="176"/>
      <c r="EPT2" s="176"/>
      <c r="EPU2" s="176"/>
      <c r="EPV2" s="176"/>
      <c r="EPW2" s="176"/>
      <c r="EPX2" s="176"/>
      <c r="EPY2" s="176"/>
      <c r="EPZ2" s="176"/>
      <c r="EQA2" s="176"/>
      <c r="EQB2" s="184"/>
      <c r="EQC2" s="176"/>
      <c r="EQD2" s="176"/>
      <c r="EQE2" s="176"/>
      <c r="EQF2" s="176"/>
      <c r="EQG2" s="176"/>
      <c r="EQH2" s="176"/>
      <c r="EQI2" s="176"/>
      <c r="EQJ2" s="176"/>
      <c r="EQK2" s="176"/>
      <c r="EQL2" s="176"/>
      <c r="EQM2" s="176"/>
      <c r="EQN2" s="176"/>
      <c r="EQO2" s="176"/>
      <c r="EQP2" s="176"/>
      <c r="EQQ2" s="176"/>
      <c r="EQR2" s="184"/>
      <c r="EQS2" s="176"/>
      <c r="EQT2" s="176"/>
      <c r="EQU2" s="176"/>
      <c r="EQV2" s="176"/>
      <c r="EQW2" s="176"/>
      <c r="EQX2" s="176"/>
      <c r="EQY2" s="176"/>
      <c r="EQZ2" s="176"/>
      <c r="ERA2" s="176"/>
      <c r="ERB2" s="176"/>
      <c r="ERC2" s="176"/>
      <c r="ERD2" s="176"/>
      <c r="ERE2" s="176"/>
      <c r="ERF2" s="176"/>
      <c r="ERG2" s="176"/>
      <c r="ERH2" s="184"/>
      <c r="ERI2" s="176"/>
      <c r="ERJ2" s="176"/>
      <c r="ERK2" s="176"/>
      <c r="ERL2" s="176"/>
      <c r="ERM2" s="176"/>
      <c r="ERN2" s="176"/>
      <c r="ERO2" s="176"/>
      <c r="ERP2" s="176"/>
      <c r="ERQ2" s="176"/>
      <c r="ERR2" s="176"/>
      <c r="ERS2" s="176"/>
      <c r="ERT2" s="176"/>
      <c r="ERU2" s="176"/>
      <c r="ERV2" s="176"/>
      <c r="ERW2" s="176"/>
      <c r="ERX2" s="184"/>
      <c r="ERY2" s="176"/>
      <c r="ERZ2" s="176"/>
      <c r="ESA2" s="176"/>
      <c r="ESB2" s="176"/>
      <c r="ESC2" s="176"/>
      <c r="ESD2" s="176"/>
      <c r="ESE2" s="176"/>
      <c r="ESF2" s="176"/>
      <c r="ESG2" s="176"/>
      <c r="ESH2" s="176"/>
      <c r="ESI2" s="176"/>
      <c r="ESJ2" s="176"/>
      <c r="ESK2" s="176"/>
      <c r="ESL2" s="176"/>
      <c r="ESM2" s="176"/>
      <c r="ESN2" s="184"/>
      <c r="ESO2" s="176"/>
      <c r="ESP2" s="176"/>
      <c r="ESQ2" s="176"/>
      <c r="ESR2" s="176"/>
      <c r="ESS2" s="176"/>
      <c r="EST2" s="176"/>
      <c r="ESU2" s="176"/>
      <c r="ESV2" s="176"/>
      <c r="ESW2" s="176"/>
      <c r="ESX2" s="176"/>
      <c r="ESY2" s="176"/>
      <c r="ESZ2" s="176"/>
      <c r="ETA2" s="176"/>
      <c r="ETB2" s="176"/>
      <c r="ETC2" s="176"/>
      <c r="ETD2" s="184"/>
      <c r="ETE2" s="176"/>
      <c r="ETF2" s="176"/>
      <c r="ETG2" s="176"/>
      <c r="ETH2" s="176"/>
      <c r="ETI2" s="176"/>
      <c r="ETJ2" s="176"/>
      <c r="ETK2" s="176"/>
      <c r="ETL2" s="176"/>
      <c r="ETM2" s="176"/>
      <c r="ETN2" s="176"/>
      <c r="ETO2" s="176"/>
      <c r="ETP2" s="176"/>
      <c r="ETQ2" s="176"/>
      <c r="ETR2" s="176"/>
      <c r="ETS2" s="176"/>
      <c r="ETT2" s="184"/>
      <c r="ETU2" s="176"/>
      <c r="ETV2" s="176"/>
      <c r="ETW2" s="176"/>
      <c r="ETX2" s="176"/>
      <c r="ETY2" s="176"/>
      <c r="ETZ2" s="176"/>
      <c r="EUA2" s="176"/>
      <c r="EUB2" s="176"/>
      <c r="EUC2" s="176"/>
      <c r="EUD2" s="176"/>
      <c r="EUE2" s="176"/>
      <c r="EUF2" s="176"/>
      <c r="EUG2" s="176"/>
      <c r="EUH2" s="176"/>
      <c r="EUI2" s="176"/>
      <c r="EUJ2" s="184"/>
      <c r="EUK2" s="176"/>
      <c r="EUL2" s="176"/>
      <c r="EUM2" s="176"/>
      <c r="EUN2" s="176"/>
      <c r="EUO2" s="176"/>
      <c r="EUP2" s="176"/>
      <c r="EUQ2" s="176"/>
      <c r="EUR2" s="176"/>
      <c r="EUS2" s="176"/>
      <c r="EUT2" s="176"/>
      <c r="EUU2" s="176"/>
      <c r="EUV2" s="176"/>
      <c r="EUW2" s="176"/>
      <c r="EUX2" s="176"/>
      <c r="EUY2" s="176"/>
      <c r="EUZ2" s="184"/>
      <c r="EVA2" s="176"/>
      <c r="EVB2" s="176"/>
      <c r="EVC2" s="176"/>
      <c r="EVD2" s="176"/>
      <c r="EVE2" s="176"/>
      <c r="EVF2" s="176"/>
      <c r="EVG2" s="176"/>
      <c r="EVH2" s="176"/>
      <c r="EVI2" s="176"/>
      <c r="EVJ2" s="176"/>
      <c r="EVK2" s="176"/>
      <c r="EVL2" s="176"/>
      <c r="EVM2" s="176"/>
      <c r="EVN2" s="176"/>
      <c r="EVO2" s="176"/>
      <c r="EVP2" s="184"/>
      <c r="EVQ2" s="176"/>
      <c r="EVR2" s="176"/>
      <c r="EVS2" s="176"/>
      <c r="EVT2" s="176"/>
      <c r="EVU2" s="176"/>
      <c r="EVV2" s="176"/>
      <c r="EVW2" s="176"/>
      <c r="EVX2" s="176"/>
      <c r="EVY2" s="176"/>
      <c r="EVZ2" s="176"/>
      <c r="EWA2" s="176"/>
      <c r="EWB2" s="176"/>
      <c r="EWC2" s="176"/>
      <c r="EWD2" s="176"/>
      <c r="EWE2" s="176"/>
      <c r="EWF2" s="184"/>
      <c r="EWG2" s="176"/>
      <c r="EWH2" s="176"/>
      <c r="EWI2" s="176"/>
      <c r="EWJ2" s="176"/>
      <c r="EWK2" s="176"/>
      <c r="EWL2" s="176"/>
      <c r="EWM2" s="176"/>
      <c r="EWN2" s="176"/>
      <c r="EWO2" s="176"/>
      <c r="EWP2" s="176"/>
      <c r="EWQ2" s="176"/>
      <c r="EWR2" s="176"/>
      <c r="EWS2" s="176"/>
      <c r="EWT2" s="176"/>
      <c r="EWU2" s="176"/>
      <c r="EWV2" s="184"/>
      <c r="EWW2" s="176"/>
      <c r="EWX2" s="176"/>
      <c r="EWY2" s="176"/>
      <c r="EWZ2" s="176"/>
      <c r="EXA2" s="176"/>
      <c r="EXB2" s="176"/>
      <c r="EXC2" s="176"/>
      <c r="EXD2" s="176"/>
      <c r="EXE2" s="176"/>
      <c r="EXF2" s="176"/>
      <c r="EXG2" s="176"/>
      <c r="EXH2" s="176"/>
      <c r="EXI2" s="176"/>
      <c r="EXJ2" s="176"/>
      <c r="EXK2" s="176"/>
      <c r="EXL2" s="184"/>
      <c r="EXM2" s="176"/>
      <c r="EXN2" s="176"/>
      <c r="EXO2" s="176"/>
      <c r="EXP2" s="176"/>
      <c r="EXQ2" s="176"/>
      <c r="EXR2" s="176"/>
      <c r="EXS2" s="176"/>
      <c r="EXT2" s="176"/>
      <c r="EXU2" s="176"/>
      <c r="EXV2" s="176"/>
      <c r="EXW2" s="176"/>
      <c r="EXX2" s="176"/>
      <c r="EXY2" s="176"/>
      <c r="EXZ2" s="176"/>
      <c r="EYA2" s="176"/>
      <c r="EYB2" s="184"/>
      <c r="EYC2" s="176"/>
      <c r="EYD2" s="176"/>
      <c r="EYE2" s="176"/>
      <c r="EYF2" s="176"/>
      <c r="EYG2" s="176"/>
      <c r="EYH2" s="176"/>
      <c r="EYI2" s="176"/>
      <c r="EYJ2" s="176"/>
      <c r="EYK2" s="176"/>
      <c r="EYL2" s="176"/>
      <c r="EYM2" s="176"/>
      <c r="EYN2" s="176"/>
      <c r="EYO2" s="176"/>
      <c r="EYP2" s="176"/>
      <c r="EYQ2" s="176"/>
      <c r="EYR2" s="184"/>
      <c r="EYS2" s="176"/>
      <c r="EYT2" s="176"/>
      <c r="EYU2" s="176"/>
      <c r="EYV2" s="176"/>
      <c r="EYW2" s="176"/>
      <c r="EYX2" s="176"/>
      <c r="EYY2" s="176"/>
      <c r="EYZ2" s="176"/>
      <c r="EZA2" s="176"/>
      <c r="EZB2" s="176"/>
      <c r="EZC2" s="176"/>
      <c r="EZD2" s="176"/>
      <c r="EZE2" s="176"/>
      <c r="EZF2" s="176"/>
      <c r="EZG2" s="176"/>
      <c r="EZH2" s="184"/>
      <c r="EZI2" s="176"/>
      <c r="EZJ2" s="176"/>
      <c r="EZK2" s="176"/>
      <c r="EZL2" s="176"/>
      <c r="EZM2" s="176"/>
      <c r="EZN2" s="176"/>
      <c r="EZO2" s="176"/>
      <c r="EZP2" s="176"/>
      <c r="EZQ2" s="176"/>
      <c r="EZR2" s="176"/>
      <c r="EZS2" s="176"/>
      <c r="EZT2" s="176"/>
      <c r="EZU2" s="176"/>
      <c r="EZV2" s="176"/>
      <c r="EZW2" s="176"/>
      <c r="EZX2" s="184"/>
      <c r="EZY2" s="176"/>
      <c r="EZZ2" s="176"/>
      <c r="FAA2" s="176"/>
      <c r="FAB2" s="176"/>
      <c r="FAC2" s="176"/>
      <c r="FAD2" s="176"/>
      <c r="FAE2" s="176"/>
      <c r="FAF2" s="176"/>
      <c r="FAG2" s="176"/>
      <c r="FAH2" s="176"/>
      <c r="FAI2" s="176"/>
      <c r="FAJ2" s="176"/>
      <c r="FAK2" s="176"/>
      <c r="FAL2" s="176"/>
      <c r="FAM2" s="176"/>
      <c r="FAN2" s="184"/>
      <c r="FAO2" s="176"/>
      <c r="FAP2" s="176"/>
      <c r="FAQ2" s="176"/>
      <c r="FAR2" s="176"/>
      <c r="FAS2" s="176"/>
      <c r="FAT2" s="176"/>
      <c r="FAU2" s="176"/>
      <c r="FAV2" s="176"/>
      <c r="FAW2" s="176"/>
      <c r="FAX2" s="176"/>
      <c r="FAY2" s="176"/>
      <c r="FAZ2" s="176"/>
      <c r="FBA2" s="176"/>
      <c r="FBB2" s="176"/>
      <c r="FBC2" s="176"/>
      <c r="FBD2" s="184"/>
      <c r="FBE2" s="176"/>
      <c r="FBF2" s="176"/>
      <c r="FBG2" s="176"/>
      <c r="FBH2" s="176"/>
      <c r="FBI2" s="176"/>
      <c r="FBJ2" s="176"/>
      <c r="FBK2" s="176"/>
      <c r="FBL2" s="176"/>
      <c r="FBM2" s="176"/>
      <c r="FBN2" s="176"/>
      <c r="FBO2" s="176"/>
      <c r="FBP2" s="176"/>
      <c r="FBQ2" s="176"/>
      <c r="FBR2" s="176"/>
      <c r="FBS2" s="176"/>
      <c r="FBT2" s="184"/>
      <c r="FBU2" s="176"/>
      <c r="FBV2" s="176"/>
      <c r="FBW2" s="176"/>
      <c r="FBX2" s="176"/>
      <c r="FBY2" s="176"/>
      <c r="FBZ2" s="176"/>
      <c r="FCA2" s="176"/>
      <c r="FCB2" s="176"/>
      <c r="FCC2" s="176"/>
      <c r="FCD2" s="176"/>
      <c r="FCE2" s="176"/>
      <c r="FCF2" s="176"/>
      <c r="FCG2" s="176"/>
      <c r="FCH2" s="176"/>
      <c r="FCI2" s="176"/>
      <c r="FCJ2" s="184"/>
      <c r="FCK2" s="176"/>
      <c r="FCL2" s="176"/>
      <c r="FCM2" s="176"/>
      <c r="FCN2" s="176"/>
      <c r="FCO2" s="176"/>
      <c r="FCP2" s="176"/>
      <c r="FCQ2" s="176"/>
      <c r="FCR2" s="176"/>
      <c r="FCS2" s="176"/>
      <c r="FCT2" s="176"/>
      <c r="FCU2" s="176"/>
      <c r="FCV2" s="176"/>
      <c r="FCW2" s="176"/>
      <c r="FCX2" s="176"/>
      <c r="FCY2" s="176"/>
      <c r="FCZ2" s="184"/>
      <c r="FDA2" s="176"/>
      <c r="FDB2" s="176"/>
      <c r="FDC2" s="176"/>
      <c r="FDD2" s="176"/>
      <c r="FDE2" s="176"/>
      <c r="FDF2" s="176"/>
      <c r="FDG2" s="176"/>
      <c r="FDH2" s="176"/>
      <c r="FDI2" s="176"/>
      <c r="FDJ2" s="176"/>
      <c r="FDK2" s="176"/>
      <c r="FDL2" s="176"/>
      <c r="FDM2" s="176"/>
      <c r="FDN2" s="176"/>
      <c r="FDO2" s="176"/>
      <c r="FDP2" s="184"/>
      <c r="FDQ2" s="176"/>
      <c r="FDR2" s="176"/>
      <c r="FDS2" s="176"/>
      <c r="FDT2" s="176"/>
      <c r="FDU2" s="176"/>
      <c r="FDV2" s="176"/>
      <c r="FDW2" s="176"/>
      <c r="FDX2" s="176"/>
      <c r="FDY2" s="176"/>
      <c r="FDZ2" s="176"/>
      <c r="FEA2" s="176"/>
      <c r="FEB2" s="176"/>
      <c r="FEC2" s="176"/>
      <c r="FED2" s="176"/>
      <c r="FEE2" s="176"/>
      <c r="FEF2" s="184"/>
      <c r="FEG2" s="176"/>
      <c r="FEH2" s="176"/>
      <c r="FEI2" s="176"/>
      <c r="FEJ2" s="176"/>
      <c r="FEK2" s="176"/>
      <c r="FEL2" s="176"/>
      <c r="FEM2" s="176"/>
      <c r="FEN2" s="176"/>
      <c r="FEO2" s="176"/>
      <c r="FEP2" s="176"/>
      <c r="FEQ2" s="176"/>
      <c r="FER2" s="176"/>
      <c r="FES2" s="176"/>
      <c r="FET2" s="176"/>
      <c r="FEU2" s="176"/>
      <c r="FEV2" s="184"/>
      <c r="FEW2" s="176"/>
      <c r="FEX2" s="176"/>
      <c r="FEY2" s="176"/>
      <c r="FEZ2" s="176"/>
      <c r="FFA2" s="176"/>
      <c r="FFB2" s="176"/>
      <c r="FFC2" s="176"/>
      <c r="FFD2" s="176"/>
      <c r="FFE2" s="176"/>
      <c r="FFF2" s="176"/>
      <c r="FFG2" s="176"/>
      <c r="FFH2" s="176"/>
      <c r="FFI2" s="176"/>
      <c r="FFJ2" s="176"/>
      <c r="FFK2" s="176"/>
      <c r="FFL2" s="184"/>
      <c r="FFM2" s="176"/>
      <c r="FFN2" s="176"/>
      <c r="FFO2" s="176"/>
      <c r="FFP2" s="176"/>
      <c r="FFQ2" s="176"/>
      <c r="FFR2" s="176"/>
      <c r="FFS2" s="176"/>
      <c r="FFT2" s="176"/>
      <c r="FFU2" s="176"/>
      <c r="FFV2" s="176"/>
      <c r="FFW2" s="176"/>
      <c r="FFX2" s="176"/>
      <c r="FFY2" s="176"/>
      <c r="FFZ2" s="176"/>
      <c r="FGA2" s="176"/>
      <c r="FGB2" s="184"/>
      <c r="FGC2" s="176"/>
      <c r="FGD2" s="176"/>
      <c r="FGE2" s="176"/>
      <c r="FGF2" s="176"/>
      <c r="FGG2" s="176"/>
      <c r="FGH2" s="176"/>
      <c r="FGI2" s="176"/>
      <c r="FGJ2" s="176"/>
      <c r="FGK2" s="176"/>
      <c r="FGL2" s="176"/>
      <c r="FGM2" s="176"/>
      <c r="FGN2" s="176"/>
      <c r="FGO2" s="176"/>
      <c r="FGP2" s="176"/>
      <c r="FGQ2" s="176"/>
      <c r="FGR2" s="184"/>
      <c r="FGS2" s="176"/>
      <c r="FGT2" s="176"/>
      <c r="FGU2" s="176"/>
      <c r="FGV2" s="176"/>
      <c r="FGW2" s="176"/>
      <c r="FGX2" s="176"/>
      <c r="FGY2" s="176"/>
      <c r="FGZ2" s="176"/>
      <c r="FHA2" s="176"/>
      <c r="FHB2" s="176"/>
      <c r="FHC2" s="176"/>
      <c r="FHD2" s="176"/>
      <c r="FHE2" s="176"/>
      <c r="FHF2" s="176"/>
      <c r="FHG2" s="176"/>
      <c r="FHH2" s="184"/>
      <c r="FHI2" s="176"/>
      <c r="FHJ2" s="176"/>
      <c r="FHK2" s="176"/>
      <c r="FHL2" s="176"/>
      <c r="FHM2" s="176"/>
      <c r="FHN2" s="176"/>
      <c r="FHO2" s="176"/>
      <c r="FHP2" s="176"/>
      <c r="FHQ2" s="176"/>
      <c r="FHR2" s="176"/>
      <c r="FHS2" s="176"/>
      <c r="FHT2" s="176"/>
      <c r="FHU2" s="176"/>
      <c r="FHV2" s="176"/>
      <c r="FHW2" s="176"/>
      <c r="FHX2" s="184"/>
      <c r="FHY2" s="176"/>
      <c r="FHZ2" s="176"/>
      <c r="FIA2" s="176"/>
      <c r="FIB2" s="176"/>
      <c r="FIC2" s="176"/>
      <c r="FID2" s="176"/>
      <c r="FIE2" s="176"/>
      <c r="FIF2" s="176"/>
      <c r="FIG2" s="176"/>
      <c r="FIH2" s="176"/>
      <c r="FII2" s="176"/>
      <c r="FIJ2" s="176"/>
      <c r="FIK2" s="176"/>
      <c r="FIL2" s="176"/>
      <c r="FIM2" s="176"/>
      <c r="FIN2" s="184"/>
      <c r="FIO2" s="176"/>
      <c r="FIP2" s="176"/>
      <c r="FIQ2" s="176"/>
      <c r="FIR2" s="176"/>
      <c r="FIS2" s="176"/>
      <c r="FIT2" s="176"/>
      <c r="FIU2" s="176"/>
      <c r="FIV2" s="176"/>
      <c r="FIW2" s="176"/>
      <c r="FIX2" s="176"/>
      <c r="FIY2" s="176"/>
      <c r="FIZ2" s="176"/>
      <c r="FJA2" s="176"/>
      <c r="FJB2" s="176"/>
      <c r="FJC2" s="176"/>
      <c r="FJD2" s="184"/>
      <c r="FJE2" s="176"/>
      <c r="FJF2" s="176"/>
      <c r="FJG2" s="176"/>
      <c r="FJH2" s="176"/>
      <c r="FJI2" s="176"/>
      <c r="FJJ2" s="176"/>
      <c r="FJK2" s="176"/>
      <c r="FJL2" s="176"/>
      <c r="FJM2" s="176"/>
      <c r="FJN2" s="176"/>
      <c r="FJO2" s="176"/>
      <c r="FJP2" s="176"/>
      <c r="FJQ2" s="176"/>
      <c r="FJR2" s="176"/>
      <c r="FJS2" s="176"/>
      <c r="FJT2" s="184"/>
      <c r="FJU2" s="176"/>
      <c r="FJV2" s="176"/>
      <c r="FJW2" s="176"/>
      <c r="FJX2" s="176"/>
      <c r="FJY2" s="176"/>
      <c r="FJZ2" s="176"/>
      <c r="FKA2" s="176"/>
      <c r="FKB2" s="176"/>
      <c r="FKC2" s="176"/>
      <c r="FKD2" s="176"/>
      <c r="FKE2" s="176"/>
      <c r="FKF2" s="176"/>
      <c r="FKG2" s="176"/>
      <c r="FKH2" s="176"/>
      <c r="FKI2" s="176"/>
      <c r="FKJ2" s="184"/>
      <c r="FKK2" s="176"/>
      <c r="FKL2" s="176"/>
      <c r="FKM2" s="176"/>
      <c r="FKN2" s="176"/>
      <c r="FKO2" s="176"/>
      <c r="FKP2" s="176"/>
      <c r="FKQ2" s="176"/>
      <c r="FKR2" s="176"/>
      <c r="FKS2" s="176"/>
      <c r="FKT2" s="176"/>
      <c r="FKU2" s="176"/>
      <c r="FKV2" s="176"/>
      <c r="FKW2" s="176"/>
      <c r="FKX2" s="176"/>
      <c r="FKY2" s="176"/>
      <c r="FKZ2" s="184"/>
      <c r="FLA2" s="176"/>
      <c r="FLB2" s="176"/>
      <c r="FLC2" s="176"/>
      <c r="FLD2" s="176"/>
      <c r="FLE2" s="176"/>
      <c r="FLF2" s="176"/>
      <c r="FLG2" s="176"/>
      <c r="FLH2" s="176"/>
      <c r="FLI2" s="176"/>
      <c r="FLJ2" s="176"/>
      <c r="FLK2" s="176"/>
      <c r="FLL2" s="176"/>
      <c r="FLM2" s="176"/>
      <c r="FLN2" s="176"/>
      <c r="FLO2" s="176"/>
      <c r="FLP2" s="184"/>
      <c r="FLQ2" s="176"/>
      <c r="FLR2" s="176"/>
      <c r="FLS2" s="176"/>
      <c r="FLT2" s="176"/>
      <c r="FLU2" s="176"/>
      <c r="FLV2" s="176"/>
      <c r="FLW2" s="176"/>
      <c r="FLX2" s="176"/>
      <c r="FLY2" s="176"/>
      <c r="FLZ2" s="176"/>
      <c r="FMA2" s="176"/>
      <c r="FMB2" s="176"/>
      <c r="FMC2" s="176"/>
      <c r="FMD2" s="176"/>
      <c r="FME2" s="176"/>
      <c r="FMF2" s="184"/>
      <c r="FMG2" s="176"/>
      <c r="FMH2" s="176"/>
      <c r="FMI2" s="176"/>
      <c r="FMJ2" s="176"/>
      <c r="FMK2" s="176"/>
      <c r="FML2" s="176"/>
      <c r="FMM2" s="176"/>
      <c r="FMN2" s="176"/>
      <c r="FMO2" s="176"/>
      <c r="FMP2" s="176"/>
      <c r="FMQ2" s="176"/>
      <c r="FMR2" s="176"/>
      <c r="FMS2" s="176"/>
      <c r="FMT2" s="176"/>
      <c r="FMU2" s="176"/>
      <c r="FMV2" s="184"/>
      <c r="FMW2" s="176"/>
      <c r="FMX2" s="176"/>
      <c r="FMY2" s="176"/>
      <c r="FMZ2" s="176"/>
      <c r="FNA2" s="176"/>
      <c r="FNB2" s="176"/>
      <c r="FNC2" s="176"/>
      <c r="FND2" s="176"/>
      <c r="FNE2" s="176"/>
      <c r="FNF2" s="176"/>
      <c r="FNG2" s="176"/>
      <c r="FNH2" s="176"/>
      <c r="FNI2" s="176"/>
      <c r="FNJ2" s="176"/>
      <c r="FNK2" s="176"/>
      <c r="FNL2" s="184"/>
      <c r="FNM2" s="176"/>
      <c r="FNN2" s="176"/>
      <c r="FNO2" s="176"/>
      <c r="FNP2" s="176"/>
      <c r="FNQ2" s="176"/>
      <c r="FNR2" s="176"/>
      <c r="FNS2" s="176"/>
      <c r="FNT2" s="176"/>
      <c r="FNU2" s="176"/>
      <c r="FNV2" s="176"/>
      <c r="FNW2" s="176"/>
      <c r="FNX2" s="176"/>
      <c r="FNY2" s="176"/>
      <c r="FNZ2" s="176"/>
      <c r="FOA2" s="176"/>
      <c r="FOB2" s="184"/>
      <c r="FOC2" s="176"/>
      <c r="FOD2" s="176"/>
      <c r="FOE2" s="176"/>
      <c r="FOF2" s="176"/>
      <c r="FOG2" s="176"/>
      <c r="FOH2" s="176"/>
      <c r="FOI2" s="176"/>
      <c r="FOJ2" s="176"/>
      <c r="FOK2" s="176"/>
      <c r="FOL2" s="176"/>
      <c r="FOM2" s="176"/>
      <c r="FON2" s="176"/>
      <c r="FOO2" s="176"/>
      <c r="FOP2" s="176"/>
      <c r="FOQ2" s="176"/>
      <c r="FOR2" s="184"/>
      <c r="FOS2" s="176"/>
      <c r="FOT2" s="176"/>
      <c r="FOU2" s="176"/>
      <c r="FOV2" s="176"/>
      <c r="FOW2" s="176"/>
      <c r="FOX2" s="176"/>
      <c r="FOY2" s="176"/>
      <c r="FOZ2" s="176"/>
      <c r="FPA2" s="176"/>
      <c r="FPB2" s="176"/>
      <c r="FPC2" s="176"/>
      <c r="FPD2" s="176"/>
      <c r="FPE2" s="176"/>
      <c r="FPF2" s="176"/>
      <c r="FPG2" s="176"/>
      <c r="FPH2" s="184"/>
      <c r="FPI2" s="176"/>
      <c r="FPJ2" s="176"/>
      <c r="FPK2" s="176"/>
      <c r="FPL2" s="176"/>
      <c r="FPM2" s="176"/>
      <c r="FPN2" s="176"/>
      <c r="FPO2" s="176"/>
      <c r="FPP2" s="176"/>
      <c r="FPQ2" s="176"/>
      <c r="FPR2" s="176"/>
      <c r="FPS2" s="176"/>
      <c r="FPT2" s="176"/>
      <c r="FPU2" s="176"/>
      <c r="FPV2" s="176"/>
      <c r="FPW2" s="176"/>
      <c r="FPX2" s="184"/>
      <c r="FPY2" s="176"/>
      <c r="FPZ2" s="176"/>
      <c r="FQA2" s="176"/>
      <c r="FQB2" s="176"/>
      <c r="FQC2" s="176"/>
      <c r="FQD2" s="176"/>
      <c r="FQE2" s="176"/>
      <c r="FQF2" s="176"/>
      <c r="FQG2" s="176"/>
      <c r="FQH2" s="176"/>
      <c r="FQI2" s="176"/>
      <c r="FQJ2" s="176"/>
      <c r="FQK2" s="176"/>
      <c r="FQL2" s="176"/>
      <c r="FQM2" s="176"/>
      <c r="FQN2" s="184"/>
      <c r="FQO2" s="176"/>
      <c r="FQP2" s="176"/>
      <c r="FQQ2" s="176"/>
      <c r="FQR2" s="176"/>
      <c r="FQS2" s="176"/>
      <c r="FQT2" s="176"/>
      <c r="FQU2" s="176"/>
      <c r="FQV2" s="176"/>
      <c r="FQW2" s="176"/>
      <c r="FQX2" s="176"/>
      <c r="FQY2" s="176"/>
      <c r="FQZ2" s="176"/>
      <c r="FRA2" s="176"/>
      <c r="FRB2" s="176"/>
      <c r="FRC2" s="176"/>
      <c r="FRD2" s="184"/>
      <c r="FRE2" s="176"/>
      <c r="FRF2" s="176"/>
      <c r="FRG2" s="176"/>
      <c r="FRH2" s="176"/>
      <c r="FRI2" s="176"/>
      <c r="FRJ2" s="176"/>
      <c r="FRK2" s="176"/>
      <c r="FRL2" s="176"/>
      <c r="FRM2" s="176"/>
      <c r="FRN2" s="176"/>
      <c r="FRO2" s="176"/>
      <c r="FRP2" s="176"/>
      <c r="FRQ2" s="176"/>
      <c r="FRR2" s="176"/>
      <c r="FRS2" s="176"/>
      <c r="FRT2" s="184"/>
      <c r="FRU2" s="176"/>
      <c r="FRV2" s="176"/>
      <c r="FRW2" s="176"/>
      <c r="FRX2" s="176"/>
      <c r="FRY2" s="176"/>
      <c r="FRZ2" s="176"/>
      <c r="FSA2" s="176"/>
      <c r="FSB2" s="176"/>
      <c r="FSC2" s="176"/>
      <c r="FSD2" s="176"/>
      <c r="FSE2" s="176"/>
      <c r="FSF2" s="176"/>
      <c r="FSG2" s="176"/>
      <c r="FSH2" s="176"/>
      <c r="FSI2" s="176"/>
      <c r="FSJ2" s="184"/>
      <c r="FSK2" s="176"/>
      <c r="FSL2" s="176"/>
      <c r="FSM2" s="176"/>
      <c r="FSN2" s="176"/>
      <c r="FSO2" s="176"/>
      <c r="FSP2" s="176"/>
      <c r="FSQ2" s="176"/>
      <c r="FSR2" s="176"/>
      <c r="FSS2" s="176"/>
      <c r="FST2" s="176"/>
      <c r="FSU2" s="176"/>
      <c r="FSV2" s="176"/>
      <c r="FSW2" s="176"/>
      <c r="FSX2" s="176"/>
      <c r="FSY2" s="176"/>
      <c r="FSZ2" s="184"/>
      <c r="FTA2" s="176"/>
      <c r="FTB2" s="176"/>
      <c r="FTC2" s="176"/>
      <c r="FTD2" s="176"/>
      <c r="FTE2" s="176"/>
      <c r="FTF2" s="176"/>
      <c r="FTG2" s="176"/>
      <c r="FTH2" s="176"/>
      <c r="FTI2" s="176"/>
      <c r="FTJ2" s="176"/>
      <c r="FTK2" s="176"/>
      <c r="FTL2" s="176"/>
      <c r="FTM2" s="176"/>
      <c r="FTN2" s="176"/>
      <c r="FTO2" s="176"/>
      <c r="FTP2" s="184"/>
      <c r="FTQ2" s="176"/>
      <c r="FTR2" s="176"/>
      <c r="FTS2" s="176"/>
      <c r="FTT2" s="176"/>
      <c r="FTU2" s="176"/>
      <c r="FTV2" s="176"/>
      <c r="FTW2" s="176"/>
      <c r="FTX2" s="176"/>
      <c r="FTY2" s="176"/>
      <c r="FTZ2" s="176"/>
      <c r="FUA2" s="176"/>
      <c r="FUB2" s="176"/>
      <c r="FUC2" s="176"/>
      <c r="FUD2" s="176"/>
      <c r="FUE2" s="176"/>
      <c r="FUF2" s="184"/>
      <c r="FUG2" s="176"/>
      <c r="FUH2" s="176"/>
      <c r="FUI2" s="176"/>
      <c r="FUJ2" s="176"/>
      <c r="FUK2" s="176"/>
      <c r="FUL2" s="176"/>
      <c r="FUM2" s="176"/>
      <c r="FUN2" s="176"/>
      <c r="FUO2" s="176"/>
      <c r="FUP2" s="176"/>
      <c r="FUQ2" s="176"/>
      <c r="FUR2" s="176"/>
      <c r="FUS2" s="176"/>
      <c r="FUT2" s="176"/>
      <c r="FUU2" s="176"/>
      <c r="FUV2" s="184"/>
      <c r="FUW2" s="176"/>
      <c r="FUX2" s="176"/>
      <c r="FUY2" s="176"/>
      <c r="FUZ2" s="176"/>
      <c r="FVA2" s="176"/>
      <c r="FVB2" s="176"/>
      <c r="FVC2" s="176"/>
      <c r="FVD2" s="176"/>
      <c r="FVE2" s="176"/>
      <c r="FVF2" s="176"/>
      <c r="FVG2" s="176"/>
      <c r="FVH2" s="176"/>
      <c r="FVI2" s="176"/>
      <c r="FVJ2" s="176"/>
      <c r="FVK2" s="176"/>
      <c r="FVL2" s="184"/>
      <c r="FVM2" s="176"/>
      <c r="FVN2" s="176"/>
      <c r="FVO2" s="176"/>
      <c r="FVP2" s="176"/>
      <c r="FVQ2" s="176"/>
      <c r="FVR2" s="176"/>
      <c r="FVS2" s="176"/>
      <c r="FVT2" s="176"/>
      <c r="FVU2" s="176"/>
      <c r="FVV2" s="176"/>
      <c r="FVW2" s="176"/>
      <c r="FVX2" s="176"/>
      <c r="FVY2" s="176"/>
      <c r="FVZ2" s="176"/>
      <c r="FWA2" s="176"/>
      <c r="FWB2" s="184"/>
      <c r="FWC2" s="176"/>
      <c r="FWD2" s="176"/>
      <c r="FWE2" s="176"/>
      <c r="FWF2" s="176"/>
      <c r="FWG2" s="176"/>
      <c r="FWH2" s="176"/>
      <c r="FWI2" s="176"/>
      <c r="FWJ2" s="176"/>
      <c r="FWK2" s="176"/>
      <c r="FWL2" s="176"/>
      <c r="FWM2" s="176"/>
      <c r="FWN2" s="176"/>
      <c r="FWO2" s="176"/>
      <c r="FWP2" s="176"/>
      <c r="FWQ2" s="176"/>
      <c r="FWR2" s="184"/>
      <c r="FWS2" s="176"/>
      <c r="FWT2" s="176"/>
      <c r="FWU2" s="176"/>
      <c r="FWV2" s="176"/>
      <c r="FWW2" s="176"/>
      <c r="FWX2" s="176"/>
      <c r="FWY2" s="176"/>
      <c r="FWZ2" s="176"/>
      <c r="FXA2" s="176"/>
      <c r="FXB2" s="176"/>
      <c r="FXC2" s="176"/>
      <c r="FXD2" s="176"/>
      <c r="FXE2" s="176"/>
      <c r="FXF2" s="176"/>
      <c r="FXG2" s="176"/>
      <c r="FXH2" s="184"/>
      <c r="FXI2" s="176"/>
      <c r="FXJ2" s="176"/>
      <c r="FXK2" s="176"/>
      <c r="FXL2" s="176"/>
      <c r="FXM2" s="176"/>
      <c r="FXN2" s="176"/>
      <c r="FXO2" s="176"/>
      <c r="FXP2" s="176"/>
      <c r="FXQ2" s="176"/>
      <c r="FXR2" s="176"/>
      <c r="FXS2" s="176"/>
      <c r="FXT2" s="176"/>
      <c r="FXU2" s="176"/>
      <c r="FXV2" s="176"/>
      <c r="FXW2" s="176"/>
      <c r="FXX2" s="184"/>
      <c r="FXY2" s="176"/>
      <c r="FXZ2" s="176"/>
      <c r="FYA2" s="176"/>
      <c r="FYB2" s="176"/>
      <c r="FYC2" s="176"/>
      <c r="FYD2" s="176"/>
      <c r="FYE2" s="176"/>
      <c r="FYF2" s="176"/>
      <c r="FYG2" s="176"/>
      <c r="FYH2" s="176"/>
      <c r="FYI2" s="176"/>
      <c r="FYJ2" s="176"/>
      <c r="FYK2" s="176"/>
      <c r="FYL2" s="176"/>
      <c r="FYM2" s="176"/>
      <c r="FYN2" s="184"/>
      <c r="FYO2" s="176"/>
      <c r="FYP2" s="176"/>
      <c r="FYQ2" s="176"/>
      <c r="FYR2" s="176"/>
      <c r="FYS2" s="176"/>
      <c r="FYT2" s="176"/>
      <c r="FYU2" s="176"/>
      <c r="FYV2" s="176"/>
      <c r="FYW2" s="176"/>
      <c r="FYX2" s="176"/>
      <c r="FYY2" s="176"/>
      <c r="FYZ2" s="176"/>
      <c r="FZA2" s="176"/>
      <c r="FZB2" s="176"/>
      <c r="FZC2" s="176"/>
      <c r="FZD2" s="184"/>
      <c r="FZE2" s="176"/>
      <c r="FZF2" s="176"/>
      <c r="FZG2" s="176"/>
      <c r="FZH2" s="176"/>
      <c r="FZI2" s="176"/>
      <c r="FZJ2" s="176"/>
      <c r="FZK2" s="176"/>
      <c r="FZL2" s="176"/>
      <c r="FZM2" s="176"/>
      <c r="FZN2" s="176"/>
      <c r="FZO2" s="176"/>
      <c r="FZP2" s="176"/>
      <c r="FZQ2" s="176"/>
      <c r="FZR2" s="176"/>
      <c r="FZS2" s="176"/>
      <c r="FZT2" s="184"/>
      <c r="FZU2" s="176"/>
      <c r="FZV2" s="176"/>
      <c r="FZW2" s="176"/>
      <c r="FZX2" s="176"/>
      <c r="FZY2" s="176"/>
      <c r="FZZ2" s="176"/>
      <c r="GAA2" s="176"/>
      <c r="GAB2" s="176"/>
      <c r="GAC2" s="176"/>
      <c r="GAD2" s="176"/>
      <c r="GAE2" s="176"/>
      <c r="GAF2" s="176"/>
      <c r="GAG2" s="176"/>
      <c r="GAH2" s="176"/>
      <c r="GAI2" s="176"/>
      <c r="GAJ2" s="184"/>
      <c r="GAK2" s="176"/>
      <c r="GAL2" s="176"/>
      <c r="GAM2" s="176"/>
      <c r="GAN2" s="176"/>
      <c r="GAO2" s="176"/>
      <c r="GAP2" s="176"/>
      <c r="GAQ2" s="176"/>
      <c r="GAR2" s="176"/>
      <c r="GAS2" s="176"/>
      <c r="GAT2" s="176"/>
      <c r="GAU2" s="176"/>
      <c r="GAV2" s="176"/>
      <c r="GAW2" s="176"/>
      <c r="GAX2" s="176"/>
      <c r="GAY2" s="176"/>
      <c r="GAZ2" s="184"/>
      <c r="GBA2" s="176"/>
      <c r="GBB2" s="176"/>
      <c r="GBC2" s="176"/>
      <c r="GBD2" s="176"/>
      <c r="GBE2" s="176"/>
      <c r="GBF2" s="176"/>
      <c r="GBG2" s="176"/>
      <c r="GBH2" s="176"/>
      <c r="GBI2" s="176"/>
      <c r="GBJ2" s="176"/>
      <c r="GBK2" s="176"/>
      <c r="GBL2" s="176"/>
      <c r="GBM2" s="176"/>
      <c r="GBN2" s="176"/>
      <c r="GBO2" s="176"/>
      <c r="GBP2" s="184"/>
      <c r="GBQ2" s="176"/>
      <c r="GBR2" s="176"/>
      <c r="GBS2" s="176"/>
      <c r="GBT2" s="176"/>
      <c r="GBU2" s="176"/>
      <c r="GBV2" s="176"/>
      <c r="GBW2" s="176"/>
      <c r="GBX2" s="176"/>
      <c r="GBY2" s="176"/>
      <c r="GBZ2" s="176"/>
      <c r="GCA2" s="176"/>
      <c r="GCB2" s="176"/>
      <c r="GCC2" s="176"/>
      <c r="GCD2" s="176"/>
      <c r="GCE2" s="176"/>
      <c r="GCF2" s="184"/>
      <c r="GCG2" s="176"/>
      <c r="GCH2" s="176"/>
      <c r="GCI2" s="176"/>
      <c r="GCJ2" s="176"/>
      <c r="GCK2" s="176"/>
      <c r="GCL2" s="176"/>
      <c r="GCM2" s="176"/>
      <c r="GCN2" s="176"/>
      <c r="GCO2" s="176"/>
      <c r="GCP2" s="176"/>
      <c r="GCQ2" s="176"/>
      <c r="GCR2" s="176"/>
      <c r="GCS2" s="176"/>
      <c r="GCT2" s="176"/>
      <c r="GCU2" s="176"/>
      <c r="GCV2" s="184"/>
      <c r="GCW2" s="176"/>
      <c r="GCX2" s="176"/>
      <c r="GCY2" s="176"/>
      <c r="GCZ2" s="176"/>
      <c r="GDA2" s="176"/>
      <c r="GDB2" s="176"/>
      <c r="GDC2" s="176"/>
      <c r="GDD2" s="176"/>
      <c r="GDE2" s="176"/>
      <c r="GDF2" s="176"/>
      <c r="GDG2" s="176"/>
      <c r="GDH2" s="176"/>
      <c r="GDI2" s="176"/>
      <c r="GDJ2" s="176"/>
      <c r="GDK2" s="176"/>
      <c r="GDL2" s="184"/>
      <c r="GDM2" s="176"/>
      <c r="GDN2" s="176"/>
      <c r="GDO2" s="176"/>
      <c r="GDP2" s="176"/>
      <c r="GDQ2" s="176"/>
      <c r="GDR2" s="176"/>
      <c r="GDS2" s="176"/>
      <c r="GDT2" s="176"/>
      <c r="GDU2" s="176"/>
      <c r="GDV2" s="176"/>
      <c r="GDW2" s="176"/>
      <c r="GDX2" s="176"/>
      <c r="GDY2" s="176"/>
      <c r="GDZ2" s="176"/>
      <c r="GEA2" s="176"/>
      <c r="GEB2" s="184"/>
      <c r="GEC2" s="176"/>
      <c r="GED2" s="176"/>
      <c r="GEE2" s="176"/>
      <c r="GEF2" s="176"/>
      <c r="GEG2" s="176"/>
      <c r="GEH2" s="176"/>
      <c r="GEI2" s="176"/>
      <c r="GEJ2" s="176"/>
      <c r="GEK2" s="176"/>
      <c r="GEL2" s="176"/>
      <c r="GEM2" s="176"/>
      <c r="GEN2" s="176"/>
      <c r="GEO2" s="176"/>
      <c r="GEP2" s="176"/>
      <c r="GEQ2" s="176"/>
      <c r="GER2" s="184"/>
      <c r="GES2" s="176"/>
      <c r="GET2" s="176"/>
      <c r="GEU2" s="176"/>
      <c r="GEV2" s="176"/>
      <c r="GEW2" s="176"/>
      <c r="GEX2" s="176"/>
      <c r="GEY2" s="176"/>
      <c r="GEZ2" s="176"/>
      <c r="GFA2" s="176"/>
      <c r="GFB2" s="176"/>
      <c r="GFC2" s="176"/>
      <c r="GFD2" s="176"/>
      <c r="GFE2" s="176"/>
      <c r="GFF2" s="176"/>
      <c r="GFG2" s="176"/>
      <c r="GFH2" s="184"/>
      <c r="GFI2" s="176"/>
      <c r="GFJ2" s="176"/>
      <c r="GFK2" s="176"/>
      <c r="GFL2" s="176"/>
      <c r="GFM2" s="176"/>
      <c r="GFN2" s="176"/>
      <c r="GFO2" s="176"/>
      <c r="GFP2" s="176"/>
      <c r="GFQ2" s="176"/>
      <c r="GFR2" s="176"/>
      <c r="GFS2" s="176"/>
      <c r="GFT2" s="176"/>
      <c r="GFU2" s="176"/>
      <c r="GFV2" s="176"/>
      <c r="GFW2" s="176"/>
      <c r="GFX2" s="184"/>
      <c r="GFY2" s="176"/>
      <c r="GFZ2" s="176"/>
      <c r="GGA2" s="176"/>
      <c r="GGB2" s="176"/>
      <c r="GGC2" s="176"/>
      <c r="GGD2" s="176"/>
      <c r="GGE2" s="176"/>
      <c r="GGF2" s="176"/>
      <c r="GGG2" s="176"/>
      <c r="GGH2" s="176"/>
      <c r="GGI2" s="176"/>
      <c r="GGJ2" s="176"/>
      <c r="GGK2" s="176"/>
      <c r="GGL2" s="176"/>
      <c r="GGM2" s="176"/>
      <c r="GGN2" s="184"/>
      <c r="GGO2" s="176"/>
      <c r="GGP2" s="176"/>
      <c r="GGQ2" s="176"/>
      <c r="GGR2" s="176"/>
      <c r="GGS2" s="176"/>
      <c r="GGT2" s="176"/>
      <c r="GGU2" s="176"/>
      <c r="GGV2" s="176"/>
      <c r="GGW2" s="176"/>
      <c r="GGX2" s="176"/>
      <c r="GGY2" s="176"/>
      <c r="GGZ2" s="176"/>
      <c r="GHA2" s="176"/>
      <c r="GHB2" s="176"/>
      <c r="GHC2" s="176"/>
      <c r="GHD2" s="184"/>
      <c r="GHE2" s="176"/>
      <c r="GHF2" s="176"/>
      <c r="GHG2" s="176"/>
      <c r="GHH2" s="176"/>
      <c r="GHI2" s="176"/>
      <c r="GHJ2" s="176"/>
      <c r="GHK2" s="176"/>
      <c r="GHL2" s="176"/>
      <c r="GHM2" s="176"/>
      <c r="GHN2" s="176"/>
      <c r="GHO2" s="176"/>
      <c r="GHP2" s="176"/>
      <c r="GHQ2" s="176"/>
      <c r="GHR2" s="176"/>
      <c r="GHS2" s="176"/>
      <c r="GHT2" s="184"/>
      <c r="GHU2" s="176"/>
      <c r="GHV2" s="176"/>
      <c r="GHW2" s="176"/>
      <c r="GHX2" s="176"/>
      <c r="GHY2" s="176"/>
      <c r="GHZ2" s="176"/>
      <c r="GIA2" s="176"/>
      <c r="GIB2" s="176"/>
      <c r="GIC2" s="176"/>
      <c r="GID2" s="176"/>
      <c r="GIE2" s="176"/>
      <c r="GIF2" s="176"/>
      <c r="GIG2" s="176"/>
      <c r="GIH2" s="176"/>
      <c r="GII2" s="176"/>
      <c r="GIJ2" s="184"/>
      <c r="GIK2" s="176"/>
      <c r="GIL2" s="176"/>
      <c r="GIM2" s="176"/>
      <c r="GIN2" s="176"/>
      <c r="GIO2" s="176"/>
      <c r="GIP2" s="176"/>
      <c r="GIQ2" s="176"/>
      <c r="GIR2" s="176"/>
      <c r="GIS2" s="176"/>
      <c r="GIT2" s="176"/>
      <c r="GIU2" s="176"/>
      <c r="GIV2" s="176"/>
      <c r="GIW2" s="176"/>
      <c r="GIX2" s="176"/>
      <c r="GIY2" s="176"/>
      <c r="GIZ2" s="184"/>
      <c r="GJA2" s="176"/>
      <c r="GJB2" s="176"/>
      <c r="GJC2" s="176"/>
      <c r="GJD2" s="176"/>
      <c r="GJE2" s="176"/>
      <c r="GJF2" s="176"/>
      <c r="GJG2" s="176"/>
      <c r="GJH2" s="176"/>
      <c r="GJI2" s="176"/>
      <c r="GJJ2" s="176"/>
      <c r="GJK2" s="176"/>
      <c r="GJL2" s="176"/>
      <c r="GJM2" s="176"/>
      <c r="GJN2" s="176"/>
      <c r="GJO2" s="176"/>
      <c r="GJP2" s="184"/>
      <c r="GJQ2" s="176"/>
      <c r="GJR2" s="176"/>
      <c r="GJS2" s="176"/>
      <c r="GJT2" s="176"/>
      <c r="GJU2" s="176"/>
      <c r="GJV2" s="176"/>
      <c r="GJW2" s="176"/>
      <c r="GJX2" s="176"/>
      <c r="GJY2" s="176"/>
      <c r="GJZ2" s="176"/>
      <c r="GKA2" s="176"/>
      <c r="GKB2" s="176"/>
      <c r="GKC2" s="176"/>
      <c r="GKD2" s="176"/>
      <c r="GKE2" s="176"/>
      <c r="GKF2" s="184"/>
      <c r="GKG2" s="176"/>
      <c r="GKH2" s="176"/>
      <c r="GKI2" s="176"/>
      <c r="GKJ2" s="176"/>
      <c r="GKK2" s="176"/>
      <c r="GKL2" s="176"/>
      <c r="GKM2" s="176"/>
      <c r="GKN2" s="176"/>
      <c r="GKO2" s="176"/>
      <c r="GKP2" s="176"/>
      <c r="GKQ2" s="176"/>
      <c r="GKR2" s="176"/>
      <c r="GKS2" s="176"/>
      <c r="GKT2" s="176"/>
      <c r="GKU2" s="176"/>
      <c r="GKV2" s="184"/>
      <c r="GKW2" s="176"/>
      <c r="GKX2" s="176"/>
      <c r="GKY2" s="176"/>
      <c r="GKZ2" s="176"/>
      <c r="GLA2" s="176"/>
      <c r="GLB2" s="176"/>
      <c r="GLC2" s="176"/>
      <c r="GLD2" s="176"/>
      <c r="GLE2" s="176"/>
      <c r="GLF2" s="176"/>
      <c r="GLG2" s="176"/>
      <c r="GLH2" s="176"/>
      <c r="GLI2" s="176"/>
      <c r="GLJ2" s="176"/>
      <c r="GLK2" s="176"/>
      <c r="GLL2" s="184"/>
      <c r="GLM2" s="176"/>
      <c r="GLN2" s="176"/>
      <c r="GLO2" s="176"/>
      <c r="GLP2" s="176"/>
      <c r="GLQ2" s="176"/>
      <c r="GLR2" s="176"/>
      <c r="GLS2" s="176"/>
      <c r="GLT2" s="176"/>
      <c r="GLU2" s="176"/>
      <c r="GLV2" s="176"/>
      <c r="GLW2" s="176"/>
      <c r="GLX2" s="176"/>
      <c r="GLY2" s="176"/>
      <c r="GLZ2" s="176"/>
      <c r="GMA2" s="176"/>
      <c r="GMB2" s="184"/>
      <c r="GMC2" s="176"/>
      <c r="GMD2" s="176"/>
      <c r="GME2" s="176"/>
      <c r="GMF2" s="176"/>
      <c r="GMG2" s="176"/>
      <c r="GMH2" s="176"/>
      <c r="GMI2" s="176"/>
      <c r="GMJ2" s="176"/>
      <c r="GMK2" s="176"/>
      <c r="GML2" s="176"/>
      <c r="GMM2" s="176"/>
      <c r="GMN2" s="176"/>
      <c r="GMO2" s="176"/>
      <c r="GMP2" s="176"/>
      <c r="GMQ2" s="176"/>
      <c r="GMR2" s="184"/>
      <c r="GMS2" s="176"/>
      <c r="GMT2" s="176"/>
      <c r="GMU2" s="176"/>
      <c r="GMV2" s="176"/>
      <c r="GMW2" s="176"/>
      <c r="GMX2" s="176"/>
      <c r="GMY2" s="176"/>
      <c r="GMZ2" s="176"/>
      <c r="GNA2" s="176"/>
      <c r="GNB2" s="176"/>
      <c r="GNC2" s="176"/>
      <c r="GND2" s="176"/>
      <c r="GNE2" s="176"/>
      <c r="GNF2" s="176"/>
      <c r="GNG2" s="176"/>
      <c r="GNH2" s="184"/>
      <c r="GNI2" s="176"/>
      <c r="GNJ2" s="176"/>
      <c r="GNK2" s="176"/>
      <c r="GNL2" s="176"/>
      <c r="GNM2" s="176"/>
      <c r="GNN2" s="176"/>
      <c r="GNO2" s="176"/>
      <c r="GNP2" s="176"/>
      <c r="GNQ2" s="176"/>
      <c r="GNR2" s="176"/>
      <c r="GNS2" s="176"/>
      <c r="GNT2" s="176"/>
      <c r="GNU2" s="176"/>
      <c r="GNV2" s="176"/>
      <c r="GNW2" s="176"/>
      <c r="GNX2" s="184"/>
      <c r="GNY2" s="176"/>
      <c r="GNZ2" s="176"/>
      <c r="GOA2" s="176"/>
      <c r="GOB2" s="176"/>
      <c r="GOC2" s="176"/>
      <c r="GOD2" s="176"/>
      <c r="GOE2" s="176"/>
      <c r="GOF2" s="176"/>
      <c r="GOG2" s="176"/>
      <c r="GOH2" s="176"/>
      <c r="GOI2" s="176"/>
      <c r="GOJ2" s="176"/>
      <c r="GOK2" s="176"/>
      <c r="GOL2" s="176"/>
      <c r="GOM2" s="176"/>
      <c r="GON2" s="184"/>
      <c r="GOO2" s="176"/>
      <c r="GOP2" s="176"/>
      <c r="GOQ2" s="176"/>
      <c r="GOR2" s="176"/>
      <c r="GOS2" s="176"/>
      <c r="GOT2" s="176"/>
      <c r="GOU2" s="176"/>
      <c r="GOV2" s="176"/>
      <c r="GOW2" s="176"/>
      <c r="GOX2" s="176"/>
      <c r="GOY2" s="176"/>
      <c r="GOZ2" s="176"/>
      <c r="GPA2" s="176"/>
      <c r="GPB2" s="176"/>
      <c r="GPC2" s="176"/>
      <c r="GPD2" s="184"/>
      <c r="GPE2" s="176"/>
      <c r="GPF2" s="176"/>
      <c r="GPG2" s="176"/>
      <c r="GPH2" s="176"/>
      <c r="GPI2" s="176"/>
      <c r="GPJ2" s="176"/>
      <c r="GPK2" s="176"/>
      <c r="GPL2" s="176"/>
      <c r="GPM2" s="176"/>
      <c r="GPN2" s="176"/>
      <c r="GPO2" s="176"/>
      <c r="GPP2" s="176"/>
      <c r="GPQ2" s="176"/>
      <c r="GPR2" s="176"/>
      <c r="GPS2" s="176"/>
      <c r="GPT2" s="184"/>
      <c r="GPU2" s="176"/>
      <c r="GPV2" s="176"/>
      <c r="GPW2" s="176"/>
      <c r="GPX2" s="176"/>
      <c r="GPY2" s="176"/>
      <c r="GPZ2" s="176"/>
      <c r="GQA2" s="176"/>
      <c r="GQB2" s="176"/>
      <c r="GQC2" s="176"/>
      <c r="GQD2" s="176"/>
      <c r="GQE2" s="176"/>
      <c r="GQF2" s="176"/>
      <c r="GQG2" s="176"/>
      <c r="GQH2" s="176"/>
      <c r="GQI2" s="176"/>
      <c r="GQJ2" s="184"/>
      <c r="GQK2" s="176"/>
      <c r="GQL2" s="176"/>
      <c r="GQM2" s="176"/>
      <c r="GQN2" s="176"/>
      <c r="GQO2" s="176"/>
      <c r="GQP2" s="176"/>
      <c r="GQQ2" s="176"/>
      <c r="GQR2" s="176"/>
      <c r="GQS2" s="176"/>
      <c r="GQT2" s="176"/>
      <c r="GQU2" s="176"/>
      <c r="GQV2" s="176"/>
      <c r="GQW2" s="176"/>
      <c r="GQX2" s="176"/>
      <c r="GQY2" s="176"/>
      <c r="GQZ2" s="184"/>
      <c r="GRA2" s="176"/>
      <c r="GRB2" s="176"/>
      <c r="GRC2" s="176"/>
      <c r="GRD2" s="176"/>
      <c r="GRE2" s="176"/>
      <c r="GRF2" s="176"/>
      <c r="GRG2" s="176"/>
      <c r="GRH2" s="176"/>
      <c r="GRI2" s="176"/>
      <c r="GRJ2" s="176"/>
      <c r="GRK2" s="176"/>
      <c r="GRL2" s="176"/>
      <c r="GRM2" s="176"/>
      <c r="GRN2" s="176"/>
      <c r="GRO2" s="176"/>
      <c r="GRP2" s="184"/>
      <c r="GRQ2" s="176"/>
      <c r="GRR2" s="176"/>
      <c r="GRS2" s="176"/>
      <c r="GRT2" s="176"/>
      <c r="GRU2" s="176"/>
      <c r="GRV2" s="176"/>
      <c r="GRW2" s="176"/>
      <c r="GRX2" s="176"/>
      <c r="GRY2" s="176"/>
      <c r="GRZ2" s="176"/>
      <c r="GSA2" s="176"/>
      <c r="GSB2" s="176"/>
      <c r="GSC2" s="176"/>
      <c r="GSD2" s="176"/>
      <c r="GSE2" s="176"/>
      <c r="GSF2" s="184"/>
      <c r="GSG2" s="176"/>
      <c r="GSH2" s="176"/>
      <c r="GSI2" s="176"/>
      <c r="GSJ2" s="176"/>
      <c r="GSK2" s="176"/>
      <c r="GSL2" s="176"/>
      <c r="GSM2" s="176"/>
      <c r="GSN2" s="176"/>
      <c r="GSO2" s="176"/>
      <c r="GSP2" s="176"/>
      <c r="GSQ2" s="176"/>
      <c r="GSR2" s="176"/>
      <c r="GSS2" s="176"/>
      <c r="GST2" s="176"/>
      <c r="GSU2" s="176"/>
      <c r="GSV2" s="184"/>
      <c r="GSW2" s="176"/>
      <c r="GSX2" s="176"/>
      <c r="GSY2" s="176"/>
      <c r="GSZ2" s="176"/>
      <c r="GTA2" s="176"/>
      <c r="GTB2" s="176"/>
      <c r="GTC2" s="176"/>
      <c r="GTD2" s="176"/>
      <c r="GTE2" s="176"/>
      <c r="GTF2" s="176"/>
      <c r="GTG2" s="176"/>
      <c r="GTH2" s="176"/>
      <c r="GTI2" s="176"/>
      <c r="GTJ2" s="176"/>
      <c r="GTK2" s="176"/>
      <c r="GTL2" s="184"/>
      <c r="GTM2" s="176"/>
      <c r="GTN2" s="176"/>
      <c r="GTO2" s="176"/>
      <c r="GTP2" s="176"/>
      <c r="GTQ2" s="176"/>
      <c r="GTR2" s="176"/>
      <c r="GTS2" s="176"/>
      <c r="GTT2" s="176"/>
      <c r="GTU2" s="176"/>
      <c r="GTV2" s="176"/>
      <c r="GTW2" s="176"/>
      <c r="GTX2" s="176"/>
      <c r="GTY2" s="176"/>
      <c r="GTZ2" s="176"/>
      <c r="GUA2" s="176"/>
      <c r="GUB2" s="184"/>
      <c r="GUC2" s="176"/>
      <c r="GUD2" s="176"/>
      <c r="GUE2" s="176"/>
      <c r="GUF2" s="176"/>
      <c r="GUG2" s="176"/>
      <c r="GUH2" s="176"/>
      <c r="GUI2" s="176"/>
      <c r="GUJ2" s="176"/>
      <c r="GUK2" s="176"/>
      <c r="GUL2" s="176"/>
      <c r="GUM2" s="176"/>
      <c r="GUN2" s="176"/>
      <c r="GUO2" s="176"/>
      <c r="GUP2" s="176"/>
      <c r="GUQ2" s="176"/>
      <c r="GUR2" s="184"/>
      <c r="GUS2" s="176"/>
      <c r="GUT2" s="176"/>
      <c r="GUU2" s="176"/>
      <c r="GUV2" s="176"/>
      <c r="GUW2" s="176"/>
      <c r="GUX2" s="176"/>
      <c r="GUY2" s="176"/>
      <c r="GUZ2" s="176"/>
      <c r="GVA2" s="176"/>
      <c r="GVB2" s="176"/>
      <c r="GVC2" s="176"/>
      <c r="GVD2" s="176"/>
      <c r="GVE2" s="176"/>
      <c r="GVF2" s="176"/>
      <c r="GVG2" s="176"/>
      <c r="GVH2" s="184"/>
      <c r="GVI2" s="176"/>
      <c r="GVJ2" s="176"/>
      <c r="GVK2" s="176"/>
      <c r="GVL2" s="176"/>
      <c r="GVM2" s="176"/>
      <c r="GVN2" s="176"/>
      <c r="GVO2" s="176"/>
      <c r="GVP2" s="176"/>
      <c r="GVQ2" s="176"/>
      <c r="GVR2" s="176"/>
      <c r="GVS2" s="176"/>
      <c r="GVT2" s="176"/>
      <c r="GVU2" s="176"/>
      <c r="GVV2" s="176"/>
      <c r="GVW2" s="176"/>
      <c r="GVX2" s="184"/>
      <c r="GVY2" s="176"/>
      <c r="GVZ2" s="176"/>
      <c r="GWA2" s="176"/>
      <c r="GWB2" s="176"/>
      <c r="GWC2" s="176"/>
      <c r="GWD2" s="176"/>
      <c r="GWE2" s="176"/>
      <c r="GWF2" s="176"/>
      <c r="GWG2" s="176"/>
      <c r="GWH2" s="176"/>
      <c r="GWI2" s="176"/>
      <c r="GWJ2" s="176"/>
      <c r="GWK2" s="176"/>
      <c r="GWL2" s="176"/>
      <c r="GWM2" s="176"/>
      <c r="GWN2" s="184"/>
      <c r="GWO2" s="176"/>
      <c r="GWP2" s="176"/>
      <c r="GWQ2" s="176"/>
      <c r="GWR2" s="176"/>
      <c r="GWS2" s="176"/>
      <c r="GWT2" s="176"/>
      <c r="GWU2" s="176"/>
      <c r="GWV2" s="176"/>
      <c r="GWW2" s="176"/>
      <c r="GWX2" s="176"/>
      <c r="GWY2" s="176"/>
      <c r="GWZ2" s="176"/>
      <c r="GXA2" s="176"/>
      <c r="GXB2" s="176"/>
      <c r="GXC2" s="176"/>
      <c r="GXD2" s="184"/>
      <c r="GXE2" s="176"/>
      <c r="GXF2" s="176"/>
      <c r="GXG2" s="176"/>
      <c r="GXH2" s="176"/>
      <c r="GXI2" s="176"/>
      <c r="GXJ2" s="176"/>
      <c r="GXK2" s="176"/>
      <c r="GXL2" s="176"/>
      <c r="GXM2" s="176"/>
      <c r="GXN2" s="176"/>
      <c r="GXO2" s="176"/>
      <c r="GXP2" s="176"/>
      <c r="GXQ2" s="176"/>
      <c r="GXR2" s="176"/>
      <c r="GXS2" s="176"/>
      <c r="GXT2" s="184"/>
      <c r="GXU2" s="176"/>
      <c r="GXV2" s="176"/>
      <c r="GXW2" s="176"/>
      <c r="GXX2" s="176"/>
      <c r="GXY2" s="176"/>
      <c r="GXZ2" s="176"/>
      <c r="GYA2" s="176"/>
      <c r="GYB2" s="176"/>
      <c r="GYC2" s="176"/>
      <c r="GYD2" s="176"/>
      <c r="GYE2" s="176"/>
      <c r="GYF2" s="176"/>
      <c r="GYG2" s="176"/>
      <c r="GYH2" s="176"/>
      <c r="GYI2" s="176"/>
      <c r="GYJ2" s="184"/>
      <c r="GYK2" s="176"/>
      <c r="GYL2" s="176"/>
      <c r="GYM2" s="176"/>
      <c r="GYN2" s="176"/>
      <c r="GYO2" s="176"/>
      <c r="GYP2" s="176"/>
      <c r="GYQ2" s="176"/>
      <c r="GYR2" s="176"/>
      <c r="GYS2" s="176"/>
      <c r="GYT2" s="176"/>
      <c r="GYU2" s="176"/>
      <c r="GYV2" s="176"/>
      <c r="GYW2" s="176"/>
      <c r="GYX2" s="176"/>
      <c r="GYY2" s="176"/>
      <c r="GYZ2" s="184"/>
      <c r="GZA2" s="176"/>
      <c r="GZB2" s="176"/>
      <c r="GZC2" s="176"/>
      <c r="GZD2" s="176"/>
      <c r="GZE2" s="176"/>
      <c r="GZF2" s="176"/>
      <c r="GZG2" s="176"/>
      <c r="GZH2" s="176"/>
      <c r="GZI2" s="176"/>
      <c r="GZJ2" s="176"/>
      <c r="GZK2" s="176"/>
      <c r="GZL2" s="176"/>
      <c r="GZM2" s="176"/>
      <c r="GZN2" s="176"/>
      <c r="GZO2" s="176"/>
      <c r="GZP2" s="184"/>
      <c r="GZQ2" s="176"/>
      <c r="GZR2" s="176"/>
      <c r="GZS2" s="176"/>
      <c r="GZT2" s="176"/>
      <c r="GZU2" s="176"/>
      <c r="GZV2" s="176"/>
      <c r="GZW2" s="176"/>
      <c r="GZX2" s="176"/>
      <c r="GZY2" s="176"/>
      <c r="GZZ2" s="176"/>
      <c r="HAA2" s="176"/>
      <c r="HAB2" s="176"/>
      <c r="HAC2" s="176"/>
      <c r="HAD2" s="176"/>
      <c r="HAE2" s="176"/>
      <c r="HAF2" s="184"/>
      <c r="HAG2" s="176"/>
      <c r="HAH2" s="176"/>
      <c r="HAI2" s="176"/>
      <c r="HAJ2" s="176"/>
      <c r="HAK2" s="176"/>
      <c r="HAL2" s="176"/>
      <c r="HAM2" s="176"/>
      <c r="HAN2" s="176"/>
      <c r="HAO2" s="176"/>
      <c r="HAP2" s="176"/>
      <c r="HAQ2" s="176"/>
      <c r="HAR2" s="176"/>
      <c r="HAS2" s="176"/>
      <c r="HAT2" s="176"/>
      <c r="HAU2" s="176"/>
      <c r="HAV2" s="184"/>
      <c r="HAW2" s="176"/>
      <c r="HAX2" s="176"/>
      <c r="HAY2" s="176"/>
      <c r="HAZ2" s="176"/>
      <c r="HBA2" s="176"/>
      <c r="HBB2" s="176"/>
      <c r="HBC2" s="176"/>
      <c r="HBD2" s="176"/>
      <c r="HBE2" s="176"/>
      <c r="HBF2" s="176"/>
      <c r="HBG2" s="176"/>
      <c r="HBH2" s="176"/>
      <c r="HBI2" s="176"/>
      <c r="HBJ2" s="176"/>
      <c r="HBK2" s="176"/>
      <c r="HBL2" s="184"/>
      <c r="HBM2" s="176"/>
      <c r="HBN2" s="176"/>
      <c r="HBO2" s="176"/>
      <c r="HBP2" s="176"/>
      <c r="HBQ2" s="176"/>
      <c r="HBR2" s="176"/>
      <c r="HBS2" s="176"/>
      <c r="HBT2" s="176"/>
      <c r="HBU2" s="176"/>
      <c r="HBV2" s="176"/>
      <c r="HBW2" s="176"/>
      <c r="HBX2" s="176"/>
      <c r="HBY2" s="176"/>
      <c r="HBZ2" s="176"/>
      <c r="HCA2" s="176"/>
      <c r="HCB2" s="184"/>
      <c r="HCC2" s="176"/>
      <c r="HCD2" s="176"/>
      <c r="HCE2" s="176"/>
      <c r="HCF2" s="176"/>
      <c r="HCG2" s="176"/>
      <c r="HCH2" s="176"/>
      <c r="HCI2" s="176"/>
      <c r="HCJ2" s="176"/>
      <c r="HCK2" s="176"/>
      <c r="HCL2" s="176"/>
      <c r="HCM2" s="176"/>
      <c r="HCN2" s="176"/>
      <c r="HCO2" s="176"/>
      <c r="HCP2" s="176"/>
      <c r="HCQ2" s="176"/>
      <c r="HCR2" s="184"/>
      <c r="HCS2" s="176"/>
      <c r="HCT2" s="176"/>
      <c r="HCU2" s="176"/>
      <c r="HCV2" s="176"/>
      <c r="HCW2" s="176"/>
      <c r="HCX2" s="176"/>
      <c r="HCY2" s="176"/>
      <c r="HCZ2" s="176"/>
      <c r="HDA2" s="176"/>
      <c r="HDB2" s="176"/>
      <c r="HDC2" s="176"/>
      <c r="HDD2" s="176"/>
      <c r="HDE2" s="176"/>
      <c r="HDF2" s="176"/>
      <c r="HDG2" s="176"/>
      <c r="HDH2" s="184"/>
      <c r="HDI2" s="176"/>
      <c r="HDJ2" s="176"/>
      <c r="HDK2" s="176"/>
      <c r="HDL2" s="176"/>
      <c r="HDM2" s="176"/>
      <c r="HDN2" s="176"/>
      <c r="HDO2" s="176"/>
      <c r="HDP2" s="176"/>
      <c r="HDQ2" s="176"/>
      <c r="HDR2" s="176"/>
      <c r="HDS2" s="176"/>
      <c r="HDT2" s="176"/>
      <c r="HDU2" s="176"/>
      <c r="HDV2" s="176"/>
      <c r="HDW2" s="176"/>
      <c r="HDX2" s="184"/>
      <c r="HDY2" s="176"/>
      <c r="HDZ2" s="176"/>
      <c r="HEA2" s="176"/>
      <c r="HEB2" s="176"/>
      <c r="HEC2" s="176"/>
      <c r="HED2" s="176"/>
      <c r="HEE2" s="176"/>
      <c r="HEF2" s="176"/>
      <c r="HEG2" s="176"/>
      <c r="HEH2" s="176"/>
      <c r="HEI2" s="176"/>
      <c r="HEJ2" s="176"/>
      <c r="HEK2" s="176"/>
      <c r="HEL2" s="176"/>
      <c r="HEM2" s="176"/>
      <c r="HEN2" s="184"/>
      <c r="HEO2" s="176"/>
      <c r="HEP2" s="176"/>
      <c r="HEQ2" s="176"/>
      <c r="HER2" s="176"/>
      <c r="HES2" s="176"/>
      <c r="HET2" s="176"/>
      <c r="HEU2" s="176"/>
      <c r="HEV2" s="176"/>
      <c r="HEW2" s="176"/>
      <c r="HEX2" s="176"/>
      <c r="HEY2" s="176"/>
      <c r="HEZ2" s="176"/>
      <c r="HFA2" s="176"/>
      <c r="HFB2" s="176"/>
      <c r="HFC2" s="176"/>
      <c r="HFD2" s="184"/>
      <c r="HFE2" s="176"/>
      <c r="HFF2" s="176"/>
      <c r="HFG2" s="176"/>
      <c r="HFH2" s="176"/>
      <c r="HFI2" s="176"/>
      <c r="HFJ2" s="176"/>
      <c r="HFK2" s="176"/>
      <c r="HFL2" s="176"/>
      <c r="HFM2" s="176"/>
      <c r="HFN2" s="176"/>
      <c r="HFO2" s="176"/>
      <c r="HFP2" s="176"/>
      <c r="HFQ2" s="176"/>
      <c r="HFR2" s="176"/>
      <c r="HFS2" s="176"/>
      <c r="HFT2" s="184"/>
      <c r="HFU2" s="176"/>
      <c r="HFV2" s="176"/>
      <c r="HFW2" s="176"/>
      <c r="HFX2" s="176"/>
      <c r="HFY2" s="176"/>
      <c r="HFZ2" s="176"/>
      <c r="HGA2" s="176"/>
      <c r="HGB2" s="176"/>
      <c r="HGC2" s="176"/>
      <c r="HGD2" s="176"/>
      <c r="HGE2" s="176"/>
      <c r="HGF2" s="176"/>
      <c r="HGG2" s="176"/>
      <c r="HGH2" s="176"/>
      <c r="HGI2" s="176"/>
      <c r="HGJ2" s="184"/>
      <c r="HGK2" s="176"/>
      <c r="HGL2" s="176"/>
      <c r="HGM2" s="176"/>
      <c r="HGN2" s="176"/>
      <c r="HGO2" s="176"/>
      <c r="HGP2" s="176"/>
      <c r="HGQ2" s="176"/>
      <c r="HGR2" s="176"/>
      <c r="HGS2" s="176"/>
      <c r="HGT2" s="176"/>
      <c r="HGU2" s="176"/>
      <c r="HGV2" s="176"/>
      <c r="HGW2" s="176"/>
      <c r="HGX2" s="176"/>
      <c r="HGY2" s="176"/>
      <c r="HGZ2" s="184"/>
      <c r="HHA2" s="176"/>
      <c r="HHB2" s="176"/>
      <c r="HHC2" s="176"/>
      <c r="HHD2" s="176"/>
      <c r="HHE2" s="176"/>
      <c r="HHF2" s="176"/>
      <c r="HHG2" s="176"/>
      <c r="HHH2" s="176"/>
      <c r="HHI2" s="176"/>
      <c r="HHJ2" s="176"/>
      <c r="HHK2" s="176"/>
      <c r="HHL2" s="176"/>
      <c r="HHM2" s="176"/>
      <c r="HHN2" s="176"/>
      <c r="HHO2" s="176"/>
      <c r="HHP2" s="184"/>
      <c r="HHQ2" s="176"/>
      <c r="HHR2" s="176"/>
      <c r="HHS2" s="176"/>
      <c r="HHT2" s="176"/>
      <c r="HHU2" s="176"/>
      <c r="HHV2" s="176"/>
      <c r="HHW2" s="176"/>
      <c r="HHX2" s="176"/>
      <c r="HHY2" s="176"/>
      <c r="HHZ2" s="176"/>
      <c r="HIA2" s="176"/>
      <c r="HIB2" s="176"/>
      <c r="HIC2" s="176"/>
      <c r="HID2" s="176"/>
      <c r="HIE2" s="176"/>
      <c r="HIF2" s="184"/>
      <c r="HIG2" s="176"/>
      <c r="HIH2" s="176"/>
      <c r="HII2" s="176"/>
      <c r="HIJ2" s="176"/>
      <c r="HIK2" s="176"/>
      <c r="HIL2" s="176"/>
      <c r="HIM2" s="176"/>
      <c r="HIN2" s="176"/>
      <c r="HIO2" s="176"/>
      <c r="HIP2" s="176"/>
      <c r="HIQ2" s="176"/>
      <c r="HIR2" s="176"/>
      <c r="HIS2" s="176"/>
      <c r="HIT2" s="176"/>
      <c r="HIU2" s="176"/>
      <c r="HIV2" s="184"/>
      <c r="HIW2" s="176"/>
      <c r="HIX2" s="176"/>
      <c r="HIY2" s="176"/>
      <c r="HIZ2" s="176"/>
      <c r="HJA2" s="176"/>
      <c r="HJB2" s="176"/>
      <c r="HJC2" s="176"/>
      <c r="HJD2" s="176"/>
      <c r="HJE2" s="176"/>
      <c r="HJF2" s="176"/>
      <c r="HJG2" s="176"/>
      <c r="HJH2" s="176"/>
      <c r="HJI2" s="176"/>
      <c r="HJJ2" s="176"/>
      <c r="HJK2" s="176"/>
      <c r="HJL2" s="184"/>
      <c r="HJM2" s="176"/>
      <c r="HJN2" s="176"/>
      <c r="HJO2" s="176"/>
      <c r="HJP2" s="176"/>
      <c r="HJQ2" s="176"/>
      <c r="HJR2" s="176"/>
      <c r="HJS2" s="176"/>
      <c r="HJT2" s="176"/>
      <c r="HJU2" s="176"/>
      <c r="HJV2" s="176"/>
      <c r="HJW2" s="176"/>
      <c r="HJX2" s="176"/>
      <c r="HJY2" s="176"/>
      <c r="HJZ2" s="176"/>
      <c r="HKA2" s="176"/>
      <c r="HKB2" s="184"/>
      <c r="HKC2" s="176"/>
      <c r="HKD2" s="176"/>
      <c r="HKE2" s="176"/>
      <c r="HKF2" s="176"/>
      <c r="HKG2" s="176"/>
      <c r="HKH2" s="176"/>
      <c r="HKI2" s="176"/>
      <c r="HKJ2" s="176"/>
      <c r="HKK2" s="176"/>
      <c r="HKL2" s="176"/>
      <c r="HKM2" s="176"/>
      <c r="HKN2" s="176"/>
      <c r="HKO2" s="176"/>
      <c r="HKP2" s="176"/>
      <c r="HKQ2" s="176"/>
      <c r="HKR2" s="184"/>
      <c r="HKS2" s="176"/>
      <c r="HKT2" s="176"/>
      <c r="HKU2" s="176"/>
      <c r="HKV2" s="176"/>
      <c r="HKW2" s="176"/>
      <c r="HKX2" s="176"/>
      <c r="HKY2" s="176"/>
      <c r="HKZ2" s="176"/>
      <c r="HLA2" s="176"/>
      <c r="HLB2" s="176"/>
      <c r="HLC2" s="176"/>
      <c r="HLD2" s="176"/>
      <c r="HLE2" s="176"/>
      <c r="HLF2" s="176"/>
      <c r="HLG2" s="176"/>
      <c r="HLH2" s="184"/>
      <c r="HLI2" s="176"/>
      <c r="HLJ2" s="176"/>
      <c r="HLK2" s="176"/>
      <c r="HLL2" s="176"/>
      <c r="HLM2" s="176"/>
      <c r="HLN2" s="176"/>
      <c r="HLO2" s="176"/>
      <c r="HLP2" s="176"/>
      <c r="HLQ2" s="176"/>
      <c r="HLR2" s="176"/>
      <c r="HLS2" s="176"/>
      <c r="HLT2" s="176"/>
      <c r="HLU2" s="176"/>
      <c r="HLV2" s="176"/>
      <c r="HLW2" s="176"/>
      <c r="HLX2" s="184"/>
      <c r="HLY2" s="176"/>
      <c r="HLZ2" s="176"/>
      <c r="HMA2" s="176"/>
      <c r="HMB2" s="176"/>
      <c r="HMC2" s="176"/>
      <c r="HMD2" s="176"/>
      <c r="HME2" s="176"/>
      <c r="HMF2" s="176"/>
      <c r="HMG2" s="176"/>
      <c r="HMH2" s="176"/>
      <c r="HMI2" s="176"/>
      <c r="HMJ2" s="176"/>
      <c r="HMK2" s="176"/>
      <c r="HML2" s="176"/>
      <c r="HMM2" s="176"/>
      <c r="HMN2" s="184"/>
      <c r="HMO2" s="176"/>
      <c r="HMP2" s="176"/>
      <c r="HMQ2" s="176"/>
      <c r="HMR2" s="176"/>
      <c r="HMS2" s="176"/>
      <c r="HMT2" s="176"/>
      <c r="HMU2" s="176"/>
      <c r="HMV2" s="176"/>
      <c r="HMW2" s="176"/>
      <c r="HMX2" s="176"/>
      <c r="HMY2" s="176"/>
      <c r="HMZ2" s="176"/>
      <c r="HNA2" s="176"/>
      <c r="HNB2" s="176"/>
      <c r="HNC2" s="176"/>
      <c r="HND2" s="184"/>
      <c r="HNE2" s="176"/>
      <c r="HNF2" s="176"/>
      <c r="HNG2" s="176"/>
      <c r="HNH2" s="176"/>
      <c r="HNI2" s="176"/>
      <c r="HNJ2" s="176"/>
      <c r="HNK2" s="176"/>
      <c r="HNL2" s="176"/>
      <c r="HNM2" s="176"/>
      <c r="HNN2" s="176"/>
      <c r="HNO2" s="176"/>
      <c r="HNP2" s="176"/>
      <c r="HNQ2" s="176"/>
      <c r="HNR2" s="176"/>
      <c r="HNS2" s="176"/>
      <c r="HNT2" s="184"/>
      <c r="HNU2" s="176"/>
      <c r="HNV2" s="176"/>
      <c r="HNW2" s="176"/>
      <c r="HNX2" s="176"/>
      <c r="HNY2" s="176"/>
      <c r="HNZ2" s="176"/>
      <c r="HOA2" s="176"/>
      <c r="HOB2" s="176"/>
      <c r="HOC2" s="176"/>
      <c r="HOD2" s="176"/>
      <c r="HOE2" s="176"/>
      <c r="HOF2" s="176"/>
      <c r="HOG2" s="176"/>
      <c r="HOH2" s="176"/>
      <c r="HOI2" s="176"/>
      <c r="HOJ2" s="184"/>
      <c r="HOK2" s="176"/>
      <c r="HOL2" s="176"/>
      <c r="HOM2" s="176"/>
      <c r="HON2" s="176"/>
      <c r="HOO2" s="176"/>
      <c r="HOP2" s="176"/>
      <c r="HOQ2" s="176"/>
      <c r="HOR2" s="176"/>
      <c r="HOS2" s="176"/>
      <c r="HOT2" s="176"/>
      <c r="HOU2" s="176"/>
      <c r="HOV2" s="176"/>
      <c r="HOW2" s="176"/>
      <c r="HOX2" s="176"/>
      <c r="HOY2" s="176"/>
      <c r="HOZ2" s="184"/>
      <c r="HPA2" s="176"/>
      <c r="HPB2" s="176"/>
      <c r="HPC2" s="176"/>
      <c r="HPD2" s="176"/>
      <c r="HPE2" s="176"/>
      <c r="HPF2" s="176"/>
      <c r="HPG2" s="176"/>
      <c r="HPH2" s="176"/>
      <c r="HPI2" s="176"/>
      <c r="HPJ2" s="176"/>
      <c r="HPK2" s="176"/>
      <c r="HPL2" s="176"/>
      <c r="HPM2" s="176"/>
      <c r="HPN2" s="176"/>
      <c r="HPO2" s="176"/>
      <c r="HPP2" s="184"/>
      <c r="HPQ2" s="176"/>
      <c r="HPR2" s="176"/>
      <c r="HPS2" s="176"/>
      <c r="HPT2" s="176"/>
      <c r="HPU2" s="176"/>
      <c r="HPV2" s="176"/>
      <c r="HPW2" s="176"/>
      <c r="HPX2" s="176"/>
      <c r="HPY2" s="176"/>
      <c r="HPZ2" s="176"/>
      <c r="HQA2" s="176"/>
      <c r="HQB2" s="176"/>
      <c r="HQC2" s="176"/>
      <c r="HQD2" s="176"/>
      <c r="HQE2" s="176"/>
      <c r="HQF2" s="184"/>
      <c r="HQG2" s="176"/>
      <c r="HQH2" s="176"/>
      <c r="HQI2" s="176"/>
      <c r="HQJ2" s="176"/>
      <c r="HQK2" s="176"/>
      <c r="HQL2" s="176"/>
      <c r="HQM2" s="176"/>
      <c r="HQN2" s="176"/>
      <c r="HQO2" s="176"/>
      <c r="HQP2" s="176"/>
      <c r="HQQ2" s="176"/>
      <c r="HQR2" s="176"/>
      <c r="HQS2" s="176"/>
      <c r="HQT2" s="176"/>
      <c r="HQU2" s="176"/>
      <c r="HQV2" s="184"/>
      <c r="HQW2" s="176"/>
      <c r="HQX2" s="176"/>
      <c r="HQY2" s="176"/>
      <c r="HQZ2" s="176"/>
      <c r="HRA2" s="176"/>
      <c r="HRB2" s="176"/>
      <c r="HRC2" s="176"/>
      <c r="HRD2" s="176"/>
      <c r="HRE2" s="176"/>
      <c r="HRF2" s="176"/>
      <c r="HRG2" s="176"/>
      <c r="HRH2" s="176"/>
      <c r="HRI2" s="176"/>
      <c r="HRJ2" s="176"/>
      <c r="HRK2" s="176"/>
      <c r="HRL2" s="184"/>
      <c r="HRM2" s="176"/>
      <c r="HRN2" s="176"/>
      <c r="HRO2" s="176"/>
      <c r="HRP2" s="176"/>
      <c r="HRQ2" s="176"/>
      <c r="HRR2" s="176"/>
      <c r="HRS2" s="176"/>
      <c r="HRT2" s="176"/>
      <c r="HRU2" s="176"/>
      <c r="HRV2" s="176"/>
      <c r="HRW2" s="176"/>
      <c r="HRX2" s="176"/>
      <c r="HRY2" s="176"/>
      <c r="HRZ2" s="176"/>
      <c r="HSA2" s="176"/>
      <c r="HSB2" s="184"/>
      <c r="HSC2" s="176"/>
      <c r="HSD2" s="176"/>
      <c r="HSE2" s="176"/>
      <c r="HSF2" s="176"/>
      <c r="HSG2" s="176"/>
      <c r="HSH2" s="176"/>
      <c r="HSI2" s="176"/>
      <c r="HSJ2" s="176"/>
      <c r="HSK2" s="176"/>
      <c r="HSL2" s="176"/>
      <c r="HSM2" s="176"/>
      <c r="HSN2" s="176"/>
      <c r="HSO2" s="176"/>
      <c r="HSP2" s="176"/>
      <c r="HSQ2" s="176"/>
      <c r="HSR2" s="184"/>
      <c r="HSS2" s="176"/>
      <c r="HST2" s="176"/>
      <c r="HSU2" s="176"/>
      <c r="HSV2" s="176"/>
      <c r="HSW2" s="176"/>
      <c r="HSX2" s="176"/>
      <c r="HSY2" s="176"/>
      <c r="HSZ2" s="176"/>
      <c r="HTA2" s="176"/>
      <c r="HTB2" s="176"/>
      <c r="HTC2" s="176"/>
      <c r="HTD2" s="176"/>
      <c r="HTE2" s="176"/>
      <c r="HTF2" s="176"/>
      <c r="HTG2" s="176"/>
      <c r="HTH2" s="184"/>
      <c r="HTI2" s="176"/>
      <c r="HTJ2" s="176"/>
      <c r="HTK2" s="176"/>
      <c r="HTL2" s="176"/>
      <c r="HTM2" s="176"/>
      <c r="HTN2" s="176"/>
      <c r="HTO2" s="176"/>
      <c r="HTP2" s="176"/>
      <c r="HTQ2" s="176"/>
      <c r="HTR2" s="176"/>
      <c r="HTS2" s="176"/>
      <c r="HTT2" s="176"/>
      <c r="HTU2" s="176"/>
      <c r="HTV2" s="176"/>
      <c r="HTW2" s="176"/>
      <c r="HTX2" s="184"/>
      <c r="HTY2" s="176"/>
      <c r="HTZ2" s="176"/>
      <c r="HUA2" s="176"/>
      <c r="HUB2" s="176"/>
      <c r="HUC2" s="176"/>
      <c r="HUD2" s="176"/>
      <c r="HUE2" s="176"/>
      <c r="HUF2" s="176"/>
      <c r="HUG2" s="176"/>
      <c r="HUH2" s="176"/>
      <c r="HUI2" s="176"/>
      <c r="HUJ2" s="176"/>
      <c r="HUK2" s="176"/>
      <c r="HUL2" s="176"/>
      <c r="HUM2" s="176"/>
      <c r="HUN2" s="184"/>
      <c r="HUO2" s="176"/>
      <c r="HUP2" s="176"/>
      <c r="HUQ2" s="176"/>
      <c r="HUR2" s="176"/>
      <c r="HUS2" s="176"/>
      <c r="HUT2" s="176"/>
      <c r="HUU2" s="176"/>
      <c r="HUV2" s="176"/>
      <c r="HUW2" s="176"/>
      <c r="HUX2" s="176"/>
      <c r="HUY2" s="176"/>
      <c r="HUZ2" s="176"/>
      <c r="HVA2" s="176"/>
      <c r="HVB2" s="176"/>
      <c r="HVC2" s="176"/>
      <c r="HVD2" s="184"/>
      <c r="HVE2" s="176"/>
      <c r="HVF2" s="176"/>
      <c r="HVG2" s="176"/>
      <c r="HVH2" s="176"/>
      <c r="HVI2" s="176"/>
      <c r="HVJ2" s="176"/>
      <c r="HVK2" s="176"/>
      <c r="HVL2" s="176"/>
      <c r="HVM2" s="176"/>
      <c r="HVN2" s="176"/>
      <c r="HVO2" s="176"/>
      <c r="HVP2" s="176"/>
      <c r="HVQ2" s="176"/>
      <c r="HVR2" s="176"/>
      <c r="HVS2" s="176"/>
      <c r="HVT2" s="184"/>
      <c r="HVU2" s="176"/>
      <c r="HVV2" s="176"/>
      <c r="HVW2" s="176"/>
      <c r="HVX2" s="176"/>
      <c r="HVY2" s="176"/>
      <c r="HVZ2" s="176"/>
      <c r="HWA2" s="176"/>
      <c r="HWB2" s="176"/>
      <c r="HWC2" s="176"/>
      <c r="HWD2" s="176"/>
      <c r="HWE2" s="176"/>
      <c r="HWF2" s="176"/>
      <c r="HWG2" s="176"/>
      <c r="HWH2" s="176"/>
      <c r="HWI2" s="176"/>
      <c r="HWJ2" s="184"/>
      <c r="HWK2" s="176"/>
      <c r="HWL2" s="176"/>
      <c r="HWM2" s="176"/>
      <c r="HWN2" s="176"/>
      <c r="HWO2" s="176"/>
      <c r="HWP2" s="176"/>
      <c r="HWQ2" s="176"/>
      <c r="HWR2" s="176"/>
      <c r="HWS2" s="176"/>
      <c r="HWT2" s="176"/>
      <c r="HWU2" s="176"/>
      <c r="HWV2" s="176"/>
      <c r="HWW2" s="176"/>
      <c r="HWX2" s="176"/>
      <c r="HWY2" s="176"/>
      <c r="HWZ2" s="184"/>
      <c r="HXA2" s="176"/>
      <c r="HXB2" s="176"/>
      <c r="HXC2" s="176"/>
      <c r="HXD2" s="176"/>
      <c r="HXE2" s="176"/>
      <c r="HXF2" s="176"/>
      <c r="HXG2" s="176"/>
      <c r="HXH2" s="176"/>
      <c r="HXI2" s="176"/>
      <c r="HXJ2" s="176"/>
      <c r="HXK2" s="176"/>
      <c r="HXL2" s="176"/>
      <c r="HXM2" s="176"/>
      <c r="HXN2" s="176"/>
      <c r="HXO2" s="176"/>
      <c r="HXP2" s="184"/>
      <c r="HXQ2" s="176"/>
      <c r="HXR2" s="176"/>
      <c r="HXS2" s="176"/>
      <c r="HXT2" s="176"/>
      <c r="HXU2" s="176"/>
      <c r="HXV2" s="176"/>
      <c r="HXW2" s="176"/>
      <c r="HXX2" s="176"/>
      <c r="HXY2" s="176"/>
      <c r="HXZ2" s="176"/>
      <c r="HYA2" s="176"/>
      <c r="HYB2" s="176"/>
      <c r="HYC2" s="176"/>
      <c r="HYD2" s="176"/>
      <c r="HYE2" s="176"/>
      <c r="HYF2" s="184"/>
      <c r="HYG2" s="176"/>
      <c r="HYH2" s="176"/>
      <c r="HYI2" s="176"/>
      <c r="HYJ2" s="176"/>
      <c r="HYK2" s="176"/>
      <c r="HYL2" s="176"/>
      <c r="HYM2" s="176"/>
      <c r="HYN2" s="176"/>
      <c r="HYO2" s="176"/>
      <c r="HYP2" s="176"/>
      <c r="HYQ2" s="176"/>
      <c r="HYR2" s="176"/>
      <c r="HYS2" s="176"/>
      <c r="HYT2" s="176"/>
      <c r="HYU2" s="176"/>
      <c r="HYV2" s="184"/>
      <c r="HYW2" s="176"/>
      <c r="HYX2" s="176"/>
      <c r="HYY2" s="176"/>
      <c r="HYZ2" s="176"/>
      <c r="HZA2" s="176"/>
      <c r="HZB2" s="176"/>
      <c r="HZC2" s="176"/>
      <c r="HZD2" s="176"/>
      <c r="HZE2" s="176"/>
      <c r="HZF2" s="176"/>
      <c r="HZG2" s="176"/>
      <c r="HZH2" s="176"/>
      <c r="HZI2" s="176"/>
      <c r="HZJ2" s="176"/>
      <c r="HZK2" s="176"/>
      <c r="HZL2" s="184"/>
      <c r="HZM2" s="176"/>
      <c r="HZN2" s="176"/>
      <c r="HZO2" s="176"/>
      <c r="HZP2" s="176"/>
      <c r="HZQ2" s="176"/>
      <c r="HZR2" s="176"/>
      <c r="HZS2" s="176"/>
      <c r="HZT2" s="176"/>
      <c r="HZU2" s="176"/>
      <c r="HZV2" s="176"/>
      <c r="HZW2" s="176"/>
      <c r="HZX2" s="176"/>
      <c r="HZY2" s="176"/>
      <c r="HZZ2" s="176"/>
      <c r="IAA2" s="176"/>
      <c r="IAB2" s="184"/>
      <c r="IAC2" s="176"/>
      <c r="IAD2" s="176"/>
      <c r="IAE2" s="176"/>
      <c r="IAF2" s="176"/>
      <c r="IAG2" s="176"/>
      <c r="IAH2" s="176"/>
      <c r="IAI2" s="176"/>
      <c r="IAJ2" s="176"/>
      <c r="IAK2" s="176"/>
      <c r="IAL2" s="176"/>
      <c r="IAM2" s="176"/>
      <c r="IAN2" s="176"/>
      <c r="IAO2" s="176"/>
      <c r="IAP2" s="176"/>
      <c r="IAQ2" s="176"/>
      <c r="IAR2" s="184"/>
      <c r="IAS2" s="176"/>
      <c r="IAT2" s="176"/>
      <c r="IAU2" s="176"/>
      <c r="IAV2" s="176"/>
      <c r="IAW2" s="176"/>
      <c r="IAX2" s="176"/>
      <c r="IAY2" s="176"/>
      <c r="IAZ2" s="176"/>
      <c r="IBA2" s="176"/>
      <c r="IBB2" s="176"/>
      <c r="IBC2" s="176"/>
      <c r="IBD2" s="176"/>
      <c r="IBE2" s="176"/>
      <c r="IBF2" s="176"/>
      <c r="IBG2" s="176"/>
      <c r="IBH2" s="184"/>
      <c r="IBI2" s="176"/>
      <c r="IBJ2" s="176"/>
      <c r="IBK2" s="176"/>
      <c r="IBL2" s="176"/>
      <c r="IBM2" s="176"/>
      <c r="IBN2" s="176"/>
      <c r="IBO2" s="176"/>
      <c r="IBP2" s="176"/>
      <c r="IBQ2" s="176"/>
      <c r="IBR2" s="176"/>
      <c r="IBS2" s="176"/>
      <c r="IBT2" s="176"/>
      <c r="IBU2" s="176"/>
      <c r="IBV2" s="176"/>
      <c r="IBW2" s="176"/>
      <c r="IBX2" s="184"/>
      <c r="IBY2" s="176"/>
      <c r="IBZ2" s="176"/>
      <c r="ICA2" s="176"/>
      <c r="ICB2" s="176"/>
      <c r="ICC2" s="176"/>
      <c r="ICD2" s="176"/>
      <c r="ICE2" s="176"/>
      <c r="ICF2" s="176"/>
      <c r="ICG2" s="176"/>
      <c r="ICH2" s="176"/>
      <c r="ICI2" s="176"/>
      <c r="ICJ2" s="176"/>
      <c r="ICK2" s="176"/>
      <c r="ICL2" s="176"/>
      <c r="ICM2" s="176"/>
      <c r="ICN2" s="184"/>
      <c r="ICO2" s="176"/>
      <c r="ICP2" s="176"/>
      <c r="ICQ2" s="176"/>
      <c r="ICR2" s="176"/>
      <c r="ICS2" s="176"/>
      <c r="ICT2" s="176"/>
      <c r="ICU2" s="176"/>
      <c r="ICV2" s="176"/>
      <c r="ICW2" s="176"/>
      <c r="ICX2" s="176"/>
      <c r="ICY2" s="176"/>
      <c r="ICZ2" s="176"/>
      <c r="IDA2" s="176"/>
      <c r="IDB2" s="176"/>
      <c r="IDC2" s="176"/>
      <c r="IDD2" s="184"/>
      <c r="IDE2" s="176"/>
      <c r="IDF2" s="176"/>
      <c r="IDG2" s="176"/>
      <c r="IDH2" s="176"/>
      <c r="IDI2" s="176"/>
      <c r="IDJ2" s="176"/>
      <c r="IDK2" s="176"/>
      <c r="IDL2" s="176"/>
      <c r="IDM2" s="176"/>
      <c r="IDN2" s="176"/>
      <c r="IDO2" s="176"/>
      <c r="IDP2" s="176"/>
      <c r="IDQ2" s="176"/>
      <c r="IDR2" s="176"/>
      <c r="IDS2" s="176"/>
      <c r="IDT2" s="184"/>
      <c r="IDU2" s="176"/>
      <c r="IDV2" s="176"/>
      <c r="IDW2" s="176"/>
      <c r="IDX2" s="176"/>
      <c r="IDY2" s="176"/>
      <c r="IDZ2" s="176"/>
      <c r="IEA2" s="176"/>
      <c r="IEB2" s="176"/>
      <c r="IEC2" s="176"/>
      <c r="IED2" s="176"/>
      <c r="IEE2" s="176"/>
      <c r="IEF2" s="176"/>
      <c r="IEG2" s="176"/>
      <c r="IEH2" s="176"/>
      <c r="IEI2" s="176"/>
      <c r="IEJ2" s="184"/>
      <c r="IEK2" s="176"/>
      <c r="IEL2" s="176"/>
      <c r="IEM2" s="176"/>
      <c r="IEN2" s="176"/>
      <c r="IEO2" s="176"/>
      <c r="IEP2" s="176"/>
      <c r="IEQ2" s="176"/>
      <c r="IER2" s="176"/>
      <c r="IES2" s="176"/>
      <c r="IET2" s="176"/>
      <c r="IEU2" s="176"/>
      <c r="IEV2" s="176"/>
      <c r="IEW2" s="176"/>
      <c r="IEX2" s="176"/>
      <c r="IEY2" s="176"/>
      <c r="IEZ2" s="184"/>
      <c r="IFA2" s="176"/>
      <c r="IFB2" s="176"/>
      <c r="IFC2" s="176"/>
      <c r="IFD2" s="176"/>
      <c r="IFE2" s="176"/>
      <c r="IFF2" s="176"/>
      <c r="IFG2" s="176"/>
      <c r="IFH2" s="176"/>
      <c r="IFI2" s="176"/>
      <c r="IFJ2" s="176"/>
      <c r="IFK2" s="176"/>
      <c r="IFL2" s="176"/>
      <c r="IFM2" s="176"/>
      <c r="IFN2" s="176"/>
      <c r="IFO2" s="176"/>
      <c r="IFP2" s="184"/>
      <c r="IFQ2" s="176"/>
      <c r="IFR2" s="176"/>
      <c r="IFS2" s="176"/>
      <c r="IFT2" s="176"/>
      <c r="IFU2" s="176"/>
      <c r="IFV2" s="176"/>
      <c r="IFW2" s="176"/>
      <c r="IFX2" s="176"/>
      <c r="IFY2" s="176"/>
      <c r="IFZ2" s="176"/>
      <c r="IGA2" s="176"/>
      <c r="IGB2" s="176"/>
      <c r="IGC2" s="176"/>
      <c r="IGD2" s="176"/>
      <c r="IGE2" s="176"/>
      <c r="IGF2" s="184"/>
      <c r="IGG2" s="176"/>
      <c r="IGH2" s="176"/>
      <c r="IGI2" s="176"/>
      <c r="IGJ2" s="176"/>
      <c r="IGK2" s="176"/>
      <c r="IGL2" s="176"/>
      <c r="IGM2" s="176"/>
      <c r="IGN2" s="176"/>
      <c r="IGO2" s="176"/>
      <c r="IGP2" s="176"/>
      <c r="IGQ2" s="176"/>
      <c r="IGR2" s="176"/>
      <c r="IGS2" s="176"/>
      <c r="IGT2" s="176"/>
      <c r="IGU2" s="176"/>
      <c r="IGV2" s="184"/>
      <c r="IGW2" s="176"/>
      <c r="IGX2" s="176"/>
      <c r="IGY2" s="176"/>
      <c r="IGZ2" s="176"/>
      <c r="IHA2" s="176"/>
      <c r="IHB2" s="176"/>
      <c r="IHC2" s="176"/>
      <c r="IHD2" s="176"/>
      <c r="IHE2" s="176"/>
      <c r="IHF2" s="176"/>
      <c r="IHG2" s="176"/>
      <c r="IHH2" s="176"/>
      <c r="IHI2" s="176"/>
      <c r="IHJ2" s="176"/>
      <c r="IHK2" s="176"/>
      <c r="IHL2" s="184"/>
      <c r="IHM2" s="176"/>
      <c r="IHN2" s="176"/>
      <c r="IHO2" s="176"/>
      <c r="IHP2" s="176"/>
      <c r="IHQ2" s="176"/>
      <c r="IHR2" s="176"/>
      <c r="IHS2" s="176"/>
      <c r="IHT2" s="176"/>
      <c r="IHU2" s="176"/>
      <c r="IHV2" s="176"/>
      <c r="IHW2" s="176"/>
      <c r="IHX2" s="176"/>
      <c r="IHY2" s="176"/>
      <c r="IHZ2" s="176"/>
      <c r="IIA2" s="176"/>
      <c r="IIB2" s="184"/>
      <c r="IIC2" s="176"/>
      <c r="IID2" s="176"/>
      <c r="IIE2" s="176"/>
      <c r="IIF2" s="176"/>
      <c r="IIG2" s="176"/>
      <c r="IIH2" s="176"/>
      <c r="III2" s="176"/>
      <c r="IIJ2" s="176"/>
      <c r="IIK2" s="176"/>
      <c r="IIL2" s="176"/>
      <c r="IIM2" s="176"/>
      <c r="IIN2" s="176"/>
      <c r="IIO2" s="176"/>
      <c r="IIP2" s="176"/>
      <c r="IIQ2" s="176"/>
      <c r="IIR2" s="184"/>
      <c r="IIS2" s="176"/>
      <c r="IIT2" s="176"/>
      <c r="IIU2" s="176"/>
      <c r="IIV2" s="176"/>
      <c r="IIW2" s="176"/>
      <c r="IIX2" s="176"/>
      <c r="IIY2" s="176"/>
      <c r="IIZ2" s="176"/>
      <c r="IJA2" s="176"/>
      <c r="IJB2" s="176"/>
      <c r="IJC2" s="176"/>
      <c r="IJD2" s="176"/>
      <c r="IJE2" s="176"/>
      <c r="IJF2" s="176"/>
      <c r="IJG2" s="176"/>
      <c r="IJH2" s="184"/>
      <c r="IJI2" s="176"/>
      <c r="IJJ2" s="176"/>
      <c r="IJK2" s="176"/>
      <c r="IJL2" s="176"/>
      <c r="IJM2" s="176"/>
      <c r="IJN2" s="176"/>
      <c r="IJO2" s="176"/>
      <c r="IJP2" s="176"/>
      <c r="IJQ2" s="176"/>
      <c r="IJR2" s="176"/>
      <c r="IJS2" s="176"/>
      <c r="IJT2" s="176"/>
      <c r="IJU2" s="176"/>
      <c r="IJV2" s="176"/>
      <c r="IJW2" s="176"/>
      <c r="IJX2" s="184"/>
      <c r="IJY2" s="176"/>
      <c r="IJZ2" s="176"/>
      <c r="IKA2" s="176"/>
      <c r="IKB2" s="176"/>
      <c r="IKC2" s="176"/>
      <c r="IKD2" s="176"/>
      <c r="IKE2" s="176"/>
      <c r="IKF2" s="176"/>
      <c r="IKG2" s="176"/>
      <c r="IKH2" s="176"/>
      <c r="IKI2" s="176"/>
      <c r="IKJ2" s="176"/>
      <c r="IKK2" s="176"/>
      <c r="IKL2" s="176"/>
      <c r="IKM2" s="176"/>
      <c r="IKN2" s="184"/>
      <c r="IKO2" s="176"/>
      <c r="IKP2" s="176"/>
      <c r="IKQ2" s="176"/>
      <c r="IKR2" s="176"/>
      <c r="IKS2" s="176"/>
      <c r="IKT2" s="176"/>
      <c r="IKU2" s="176"/>
      <c r="IKV2" s="176"/>
      <c r="IKW2" s="176"/>
      <c r="IKX2" s="176"/>
      <c r="IKY2" s="176"/>
      <c r="IKZ2" s="176"/>
      <c r="ILA2" s="176"/>
      <c r="ILB2" s="176"/>
      <c r="ILC2" s="176"/>
      <c r="ILD2" s="184"/>
      <c r="ILE2" s="176"/>
      <c r="ILF2" s="176"/>
      <c r="ILG2" s="176"/>
      <c r="ILH2" s="176"/>
      <c r="ILI2" s="176"/>
      <c r="ILJ2" s="176"/>
      <c r="ILK2" s="176"/>
      <c r="ILL2" s="176"/>
      <c r="ILM2" s="176"/>
      <c r="ILN2" s="176"/>
      <c r="ILO2" s="176"/>
      <c r="ILP2" s="176"/>
      <c r="ILQ2" s="176"/>
      <c r="ILR2" s="176"/>
      <c r="ILS2" s="176"/>
      <c r="ILT2" s="184"/>
      <c r="ILU2" s="176"/>
      <c r="ILV2" s="176"/>
      <c r="ILW2" s="176"/>
      <c r="ILX2" s="176"/>
      <c r="ILY2" s="176"/>
      <c r="ILZ2" s="176"/>
      <c r="IMA2" s="176"/>
      <c r="IMB2" s="176"/>
      <c r="IMC2" s="176"/>
      <c r="IMD2" s="176"/>
      <c r="IME2" s="176"/>
      <c r="IMF2" s="176"/>
      <c r="IMG2" s="176"/>
      <c r="IMH2" s="176"/>
      <c r="IMI2" s="176"/>
      <c r="IMJ2" s="184"/>
      <c r="IMK2" s="176"/>
      <c r="IML2" s="176"/>
      <c r="IMM2" s="176"/>
      <c r="IMN2" s="176"/>
      <c r="IMO2" s="176"/>
      <c r="IMP2" s="176"/>
      <c r="IMQ2" s="176"/>
      <c r="IMR2" s="176"/>
      <c r="IMS2" s="176"/>
      <c r="IMT2" s="176"/>
      <c r="IMU2" s="176"/>
      <c r="IMV2" s="176"/>
      <c r="IMW2" s="176"/>
      <c r="IMX2" s="176"/>
      <c r="IMY2" s="176"/>
      <c r="IMZ2" s="184"/>
      <c r="INA2" s="176"/>
      <c r="INB2" s="176"/>
      <c r="INC2" s="176"/>
      <c r="IND2" s="176"/>
      <c r="INE2" s="176"/>
      <c r="INF2" s="176"/>
      <c r="ING2" s="176"/>
      <c r="INH2" s="176"/>
      <c r="INI2" s="176"/>
      <c r="INJ2" s="176"/>
      <c r="INK2" s="176"/>
      <c r="INL2" s="176"/>
      <c r="INM2" s="176"/>
      <c r="INN2" s="176"/>
      <c r="INO2" s="176"/>
      <c r="INP2" s="184"/>
      <c r="INQ2" s="176"/>
      <c r="INR2" s="176"/>
      <c r="INS2" s="176"/>
      <c r="INT2" s="176"/>
      <c r="INU2" s="176"/>
      <c r="INV2" s="176"/>
      <c r="INW2" s="176"/>
      <c r="INX2" s="176"/>
      <c r="INY2" s="176"/>
      <c r="INZ2" s="176"/>
      <c r="IOA2" s="176"/>
      <c r="IOB2" s="176"/>
      <c r="IOC2" s="176"/>
      <c r="IOD2" s="176"/>
      <c r="IOE2" s="176"/>
      <c r="IOF2" s="184"/>
      <c r="IOG2" s="176"/>
      <c r="IOH2" s="176"/>
      <c r="IOI2" s="176"/>
      <c r="IOJ2" s="176"/>
      <c r="IOK2" s="176"/>
      <c r="IOL2" s="176"/>
      <c r="IOM2" s="176"/>
      <c r="ION2" s="176"/>
      <c r="IOO2" s="176"/>
      <c r="IOP2" s="176"/>
      <c r="IOQ2" s="176"/>
      <c r="IOR2" s="176"/>
      <c r="IOS2" s="176"/>
      <c r="IOT2" s="176"/>
      <c r="IOU2" s="176"/>
      <c r="IOV2" s="184"/>
      <c r="IOW2" s="176"/>
      <c r="IOX2" s="176"/>
      <c r="IOY2" s="176"/>
      <c r="IOZ2" s="176"/>
      <c r="IPA2" s="176"/>
      <c r="IPB2" s="176"/>
      <c r="IPC2" s="176"/>
      <c r="IPD2" s="176"/>
      <c r="IPE2" s="176"/>
      <c r="IPF2" s="176"/>
      <c r="IPG2" s="176"/>
      <c r="IPH2" s="176"/>
      <c r="IPI2" s="176"/>
      <c r="IPJ2" s="176"/>
      <c r="IPK2" s="176"/>
      <c r="IPL2" s="184"/>
      <c r="IPM2" s="176"/>
      <c r="IPN2" s="176"/>
      <c r="IPO2" s="176"/>
      <c r="IPP2" s="176"/>
      <c r="IPQ2" s="176"/>
      <c r="IPR2" s="176"/>
      <c r="IPS2" s="176"/>
      <c r="IPT2" s="176"/>
      <c r="IPU2" s="176"/>
      <c r="IPV2" s="176"/>
      <c r="IPW2" s="176"/>
      <c r="IPX2" s="176"/>
      <c r="IPY2" s="176"/>
      <c r="IPZ2" s="176"/>
      <c r="IQA2" s="176"/>
      <c r="IQB2" s="184"/>
      <c r="IQC2" s="176"/>
      <c r="IQD2" s="176"/>
      <c r="IQE2" s="176"/>
      <c r="IQF2" s="176"/>
      <c r="IQG2" s="176"/>
      <c r="IQH2" s="176"/>
      <c r="IQI2" s="176"/>
      <c r="IQJ2" s="176"/>
      <c r="IQK2" s="176"/>
      <c r="IQL2" s="176"/>
      <c r="IQM2" s="176"/>
      <c r="IQN2" s="176"/>
      <c r="IQO2" s="176"/>
      <c r="IQP2" s="176"/>
      <c r="IQQ2" s="176"/>
      <c r="IQR2" s="184"/>
      <c r="IQS2" s="176"/>
      <c r="IQT2" s="176"/>
      <c r="IQU2" s="176"/>
      <c r="IQV2" s="176"/>
      <c r="IQW2" s="176"/>
      <c r="IQX2" s="176"/>
      <c r="IQY2" s="176"/>
      <c r="IQZ2" s="176"/>
      <c r="IRA2" s="176"/>
      <c r="IRB2" s="176"/>
      <c r="IRC2" s="176"/>
      <c r="IRD2" s="176"/>
      <c r="IRE2" s="176"/>
      <c r="IRF2" s="176"/>
      <c r="IRG2" s="176"/>
      <c r="IRH2" s="184"/>
      <c r="IRI2" s="176"/>
      <c r="IRJ2" s="176"/>
      <c r="IRK2" s="176"/>
      <c r="IRL2" s="176"/>
      <c r="IRM2" s="176"/>
      <c r="IRN2" s="176"/>
      <c r="IRO2" s="176"/>
      <c r="IRP2" s="176"/>
      <c r="IRQ2" s="176"/>
      <c r="IRR2" s="176"/>
      <c r="IRS2" s="176"/>
      <c r="IRT2" s="176"/>
      <c r="IRU2" s="176"/>
      <c r="IRV2" s="176"/>
      <c r="IRW2" s="176"/>
      <c r="IRX2" s="184"/>
      <c r="IRY2" s="176"/>
      <c r="IRZ2" s="176"/>
      <c r="ISA2" s="176"/>
      <c r="ISB2" s="176"/>
      <c r="ISC2" s="176"/>
      <c r="ISD2" s="176"/>
      <c r="ISE2" s="176"/>
      <c r="ISF2" s="176"/>
      <c r="ISG2" s="176"/>
      <c r="ISH2" s="176"/>
      <c r="ISI2" s="176"/>
      <c r="ISJ2" s="176"/>
      <c r="ISK2" s="176"/>
      <c r="ISL2" s="176"/>
      <c r="ISM2" s="176"/>
      <c r="ISN2" s="184"/>
      <c r="ISO2" s="176"/>
      <c r="ISP2" s="176"/>
      <c r="ISQ2" s="176"/>
      <c r="ISR2" s="176"/>
      <c r="ISS2" s="176"/>
      <c r="IST2" s="176"/>
      <c r="ISU2" s="176"/>
      <c r="ISV2" s="176"/>
      <c r="ISW2" s="176"/>
      <c r="ISX2" s="176"/>
      <c r="ISY2" s="176"/>
      <c r="ISZ2" s="176"/>
      <c r="ITA2" s="176"/>
      <c r="ITB2" s="176"/>
      <c r="ITC2" s="176"/>
      <c r="ITD2" s="184"/>
      <c r="ITE2" s="176"/>
      <c r="ITF2" s="176"/>
      <c r="ITG2" s="176"/>
      <c r="ITH2" s="176"/>
      <c r="ITI2" s="176"/>
      <c r="ITJ2" s="176"/>
      <c r="ITK2" s="176"/>
      <c r="ITL2" s="176"/>
      <c r="ITM2" s="176"/>
      <c r="ITN2" s="176"/>
      <c r="ITO2" s="176"/>
      <c r="ITP2" s="176"/>
      <c r="ITQ2" s="176"/>
      <c r="ITR2" s="176"/>
      <c r="ITS2" s="176"/>
      <c r="ITT2" s="184"/>
      <c r="ITU2" s="176"/>
      <c r="ITV2" s="176"/>
      <c r="ITW2" s="176"/>
      <c r="ITX2" s="176"/>
      <c r="ITY2" s="176"/>
      <c r="ITZ2" s="176"/>
      <c r="IUA2" s="176"/>
      <c r="IUB2" s="176"/>
      <c r="IUC2" s="176"/>
      <c r="IUD2" s="176"/>
      <c r="IUE2" s="176"/>
      <c r="IUF2" s="176"/>
      <c r="IUG2" s="176"/>
      <c r="IUH2" s="176"/>
      <c r="IUI2" s="176"/>
      <c r="IUJ2" s="184"/>
      <c r="IUK2" s="176"/>
      <c r="IUL2" s="176"/>
      <c r="IUM2" s="176"/>
      <c r="IUN2" s="176"/>
      <c r="IUO2" s="176"/>
      <c r="IUP2" s="176"/>
      <c r="IUQ2" s="176"/>
      <c r="IUR2" s="176"/>
      <c r="IUS2" s="176"/>
      <c r="IUT2" s="176"/>
      <c r="IUU2" s="176"/>
      <c r="IUV2" s="176"/>
      <c r="IUW2" s="176"/>
      <c r="IUX2" s="176"/>
      <c r="IUY2" s="176"/>
      <c r="IUZ2" s="184"/>
      <c r="IVA2" s="176"/>
      <c r="IVB2" s="176"/>
      <c r="IVC2" s="176"/>
      <c r="IVD2" s="176"/>
      <c r="IVE2" s="176"/>
      <c r="IVF2" s="176"/>
      <c r="IVG2" s="176"/>
      <c r="IVH2" s="176"/>
      <c r="IVI2" s="176"/>
      <c r="IVJ2" s="176"/>
      <c r="IVK2" s="176"/>
      <c r="IVL2" s="176"/>
      <c r="IVM2" s="176"/>
      <c r="IVN2" s="176"/>
      <c r="IVO2" s="176"/>
      <c r="IVP2" s="184"/>
      <c r="IVQ2" s="176"/>
      <c r="IVR2" s="176"/>
      <c r="IVS2" s="176"/>
      <c r="IVT2" s="176"/>
      <c r="IVU2" s="176"/>
      <c r="IVV2" s="176"/>
      <c r="IVW2" s="176"/>
      <c r="IVX2" s="176"/>
      <c r="IVY2" s="176"/>
      <c r="IVZ2" s="176"/>
      <c r="IWA2" s="176"/>
      <c r="IWB2" s="176"/>
      <c r="IWC2" s="176"/>
      <c r="IWD2" s="176"/>
      <c r="IWE2" s="176"/>
      <c r="IWF2" s="184"/>
      <c r="IWG2" s="176"/>
      <c r="IWH2" s="176"/>
      <c r="IWI2" s="176"/>
      <c r="IWJ2" s="176"/>
      <c r="IWK2" s="176"/>
      <c r="IWL2" s="176"/>
      <c r="IWM2" s="176"/>
      <c r="IWN2" s="176"/>
      <c r="IWO2" s="176"/>
      <c r="IWP2" s="176"/>
      <c r="IWQ2" s="176"/>
      <c r="IWR2" s="176"/>
      <c r="IWS2" s="176"/>
      <c r="IWT2" s="176"/>
      <c r="IWU2" s="176"/>
      <c r="IWV2" s="184"/>
      <c r="IWW2" s="176"/>
      <c r="IWX2" s="176"/>
      <c r="IWY2" s="176"/>
      <c r="IWZ2" s="176"/>
      <c r="IXA2" s="176"/>
      <c r="IXB2" s="176"/>
      <c r="IXC2" s="176"/>
      <c r="IXD2" s="176"/>
      <c r="IXE2" s="176"/>
      <c r="IXF2" s="176"/>
      <c r="IXG2" s="176"/>
      <c r="IXH2" s="176"/>
      <c r="IXI2" s="176"/>
      <c r="IXJ2" s="176"/>
      <c r="IXK2" s="176"/>
      <c r="IXL2" s="184"/>
      <c r="IXM2" s="176"/>
      <c r="IXN2" s="176"/>
      <c r="IXO2" s="176"/>
      <c r="IXP2" s="176"/>
      <c r="IXQ2" s="176"/>
      <c r="IXR2" s="176"/>
      <c r="IXS2" s="176"/>
      <c r="IXT2" s="176"/>
      <c r="IXU2" s="176"/>
      <c r="IXV2" s="176"/>
      <c r="IXW2" s="176"/>
      <c r="IXX2" s="176"/>
      <c r="IXY2" s="176"/>
      <c r="IXZ2" s="176"/>
      <c r="IYA2" s="176"/>
      <c r="IYB2" s="184"/>
      <c r="IYC2" s="176"/>
      <c r="IYD2" s="176"/>
      <c r="IYE2" s="176"/>
      <c r="IYF2" s="176"/>
      <c r="IYG2" s="176"/>
      <c r="IYH2" s="176"/>
      <c r="IYI2" s="176"/>
      <c r="IYJ2" s="176"/>
      <c r="IYK2" s="176"/>
      <c r="IYL2" s="176"/>
      <c r="IYM2" s="176"/>
      <c r="IYN2" s="176"/>
      <c r="IYO2" s="176"/>
      <c r="IYP2" s="176"/>
      <c r="IYQ2" s="176"/>
      <c r="IYR2" s="184"/>
      <c r="IYS2" s="176"/>
      <c r="IYT2" s="176"/>
      <c r="IYU2" s="176"/>
      <c r="IYV2" s="176"/>
      <c r="IYW2" s="176"/>
      <c r="IYX2" s="176"/>
      <c r="IYY2" s="176"/>
      <c r="IYZ2" s="176"/>
      <c r="IZA2" s="176"/>
      <c r="IZB2" s="176"/>
      <c r="IZC2" s="176"/>
      <c r="IZD2" s="176"/>
      <c r="IZE2" s="176"/>
      <c r="IZF2" s="176"/>
      <c r="IZG2" s="176"/>
      <c r="IZH2" s="184"/>
      <c r="IZI2" s="176"/>
      <c r="IZJ2" s="176"/>
      <c r="IZK2" s="176"/>
      <c r="IZL2" s="176"/>
      <c r="IZM2" s="176"/>
      <c r="IZN2" s="176"/>
      <c r="IZO2" s="176"/>
      <c r="IZP2" s="176"/>
      <c r="IZQ2" s="176"/>
      <c r="IZR2" s="176"/>
      <c r="IZS2" s="176"/>
      <c r="IZT2" s="176"/>
      <c r="IZU2" s="176"/>
      <c r="IZV2" s="176"/>
      <c r="IZW2" s="176"/>
      <c r="IZX2" s="184"/>
      <c r="IZY2" s="176"/>
      <c r="IZZ2" s="176"/>
      <c r="JAA2" s="176"/>
      <c r="JAB2" s="176"/>
      <c r="JAC2" s="176"/>
      <c r="JAD2" s="176"/>
      <c r="JAE2" s="176"/>
      <c r="JAF2" s="176"/>
      <c r="JAG2" s="176"/>
      <c r="JAH2" s="176"/>
      <c r="JAI2" s="176"/>
      <c r="JAJ2" s="176"/>
      <c r="JAK2" s="176"/>
      <c r="JAL2" s="176"/>
      <c r="JAM2" s="176"/>
      <c r="JAN2" s="184"/>
      <c r="JAO2" s="176"/>
      <c r="JAP2" s="176"/>
      <c r="JAQ2" s="176"/>
      <c r="JAR2" s="176"/>
      <c r="JAS2" s="176"/>
      <c r="JAT2" s="176"/>
      <c r="JAU2" s="176"/>
      <c r="JAV2" s="176"/>
      <c r="JAW2" s="176"/>
      <c r="JAX2" s="176"/>
      <c r="JAY2" s="176"/>
      <c r="JAZ2" s="176"/>
      <c r="JBA2" s="176"/>
      <c r="JBB2" s="176"/>
      <c r="JBC2" s="176"/>
      <c r="JBD2" s="184"/>
      <c r="JBE2" s="176"/>
      <c r="JBF2" s="176"/>
      <c r="JBG2" s="176"/>
      <c r="JBH2" s="176"/>
      <c r="JBI2" s="176"/>
      <c r="JBJ2" s="176"/>
      <c r="JBK2" s="176"/>
      <c r="JBL2" s="176"/>
      <c r="JBM2" s="176"/>
      <c r="JBN2" s="176"/>
      <c r="JBO2" s="176"/>
      <c r="JBP2" s="176"/>
      <c r="JBQ2" s="176"/>
      <c r="JBR2" s="176"/>
      <c r="JBS2" s="176"/>
      <c r="JBT2" s="184"/>
      <c r="JBU2" s="176"/>
      <c r="JBV2" s="176"/>
      <c r="JBW2" s="176"/>
      <c r="JBX2" s="176"/>
      <c r="JBY2" s="176"/>
      <c r="JBZ2" s="176"/>
      <c r="JCA2" s="176"/>
      <c r="JCB2" s="176"/>
      <c r="JCC2" s="176"/>
      <c r="JCD2" s="176"/>
      <c r="JCE2" s="176"/>
      <c r="JCF2" s="176"/>
      <c r="JCG2" s="176"/>
      <c r="JCH2" s="176"/>
      <c r="JCI2" s="176"/>
      <c r="JCJ2" s="184"/>
      <c r="JCK2" s="176"/>
      <c r="JCL2" s="176"/>
      <c r="JCM2" s="176"/>
      <c r="JCN2" s="176"/>
      <c r="JCO2" s="176"/>
      <c r="JCP2" s="176"/>
      <c r="JCQ2" s="176"/>
      <c r="JCR2" s="176"/>
      <c r="JCS2" s="176"/>
      <c r="JCT2" s="176"/>
      <c r="JCU2" s="176"/>
      <c r="JCV2" s="176"/>
      <c r="JCW2" s="176"/>
      <c r="JCX2" s="176"/>
      <c r="JCY2" s="176"/>
      <c r="JCZ2" s="184"/>
      <c r="JDA2" s="176"/>
      <c r="JDB2" s="176"/>
      <c r="JDC2" s="176"/>
      <c r="JDD2" s="176"/>
      <c r="JDE2" s="176"/>
      <c r="JDF2" s="176"/>
      <c r="JDG2" s="176"/>
      <c r="JDH2" s="176"/>
      <c r="JDI2" s="176"/>
      <c r="JDJ2" s="176"/>
      <c r="JDK2" s="176"/>
      <c r="JDL2" s="176"/>
      <c r="JDM2" s="176"/>
      <c r="JDN2" s="176"/>
      <c r="JDO2" s="176"/>
      <c r="JDP2" s="184"/>
      <c r="JDQ2" s="176"/>
      <c r="JDR2" s="176"/>
      <c r="JDS2" s="176"/>
      <c r="JDT2" s="176"/>
      <c r="JDU2" s="176"/>
      <c r="JDV2" s="176"/>
      <c r="JDW2" s="176"/>
      <c r="JDX2" s="176"/>
      <c r="JDY2" s="176"/>
      <c r="JDZ2" s="176"/>
      <c r="JEA2" s="176"/>
      <c r="JEB2" s="176"/>
      <c r="JEC2" s="176"/>
      <c r="JED2" s="176"/>
      <c r="JEE2" s="176"/>
      <c r="JEF2" s="184"/>
      <c r="JEG2" s="176"/>
      <c r="JEH2" s="176"/>
      <c r="JEI2" s="176"/>
      <c r="JEJ2" s="176"/>
      <c r="JEK2" s="176"/>
      <c r="JEL2" s="176"/>
      <c r="JEM2" s="176"/>
      <c r="JEN2" s="176"/>
      <c r="JEO2" s="176"/>
      <c r="JEP2" s="176"/>
      <c r="JEQ2" s="176"/>
      <c r="JER2" s="176"/>
      <c r="JES2" s="176"/>
      <c r="JET2" s="176"/>
      <c r="JEU2" s="176"/>
      <c r="JEV2" s="184"/>
      <c r="JEW2" s="176"/>
      <c r="JEX2" s="176"/>
      <c r="JEY2" s="176"/>
      <c r="JEZ2" s="176"/>
      <c r="JFA2" s="176"/>
      <c r="JFB2" s="176"/>
      <c r="JFC2" s="176"/>
      <c r="JFD2" s="176"/>
      <c r="JFE2" s="176"/>
      <c r="JFF2" s="176"/>
      <c r="JFG2" s="176"/>
      <c r="JFH2" s="176"/>
      <c r="JFI2" s="176"/>
      <c r="JFJ2" s="176"/>
      <c r="JFK2" s="176"/>
      <c r="JFL2" s="184"/>
      <c r="JFM2" s="176"/>
      <c r="JFN2" s="176"/>
      <c r="JFO2" s="176"/>
      <c r="JFP2" s="176"/>
      <c r="JFQ2" s="176"/>
      <c r="JFR2" s="176"/>
      <c r="JFS2" s="176"/>
      <c r="JFT2" s="176"/>
      <c r="JFU2" s="176"/>
      <c r="JFV2" s="176"/>
      <c r="JFW2" s="176"/>
      <c r="JFX2" s="176"/>
      <c r="JFY2" s="176"/>
      <c r="JFZ2" s="176"/>
      <c r="JGA2" s="176"/>
      <c r="JGB2" s="184"/>
      <c r="JGC2" s="176"/>
      <c r="JGD2" s="176"/>
      <c r="JGE2" s="176"/>
      <c r="JGF2" s="176"/>
      <c r="JGG2" s="176"/>
      <c r="JGH2" s="176"/>
      <c r="JGI2" s="176"/>
      <c r="JGJ2" s="176"/>
      <c r="JGK2" s="176"/>
      <c r="JGL2" s="176"/>
      <c r="JGM2" s="176"/>
      <c r="JGN2" s="176"/>
      <c r="JGO2" s="176"/>
      <c r="JGP2" s="176"/>
      <c r="JGQ2" s="176"/>
      <c r="JGR2" s="184"/>
      <c r="JGS2" s="176"/>
      <c r="JGT2" s="176"/>
      <c r="JGU2" s="176"/>
      <c r="JGV2" s="176"/>
      <c r="JGW2" s="176"/>
      <c r="JGX2" s="176"/>
      <c r="JGY2" s="176"/>
      <c r="JGZ2" s="176"/>
      <c r="JHA2" s="176"/>
      <c r="JHB2" s="176"/>
      <c r="JHC2" s="176"/>
      <c r="JHD2" s="176"/>
      <c r="JHE2" s="176"/>
      <c r="JHF2" s="176"/>
      <c r="JHG2" s="176"/>
      <c r="JHH2" s="184"/>
      <c r="JHI2" s="176"/>
      <c r="JHJ2" s="176"/>
      <c r="JHK2" s="176"/>
      <c r="JHL2" s="176"/>
      <c r="JHM2" s="176"/>
      <c r="JHN2" s="176"/>
      <c r="JHO2" s="176"/>
      <c r="JHP2" s="176"/>
      <c r="JHQ2" s="176"/>
      <c r="JHR2" s="176"/>
      <c r="JHS2" s="176"/>
      <c r="JHT2" s="176"/>
      <c r="JHU2" s="176"/>
      <c r="JHV2" s="176"/>
      <c r="JHW2" s="176"/>
      <c r="JHX2" s="184"/>
      <c r="JHY2" s="176"/>
      <c r="JHZ2" s="176"/>
      <c r="JIA2" s="176"/>
      <c r="JIB2" s="176"/>
      <c r="JIC2" s="176"/>
      <c r="JID2" s="176"/>
      <c r="JIE2" s="176"/>
      <c r="JIF2" s="176"/>
      <c r="JIG2" s="176"/>
      <c r="JIH2" s="176"/>
      <c r="JII2" s="176"/>
      <c r="JIJ2" s="176"/>
      <c r="JIK2" s="176"/>
      <c r="JIL2" s="176"/>
      <c r="JIM2" s="176"/>
      <c r="JIN2" s="184"/>
      <c r="JIO2" s="176"/>
      <c r="JIP2" s="176"/>
      <c r="JIQ2" s="176"/>
      <c r="JIR2" s="176"/>
      <c r="JIS2" s="176"/>
      <c r="JIT2" s="176"/>
      <c r="JIU2" s="176"/>
      <c r="JIV2" s="176"/>
      <c r="JIW2" s="176"/>
      <c r="JIX2" s="176"/>
      <c r="JIY2" s="176"/>
      <c r="JIZ2" s="176"/>
      <c r="JJA2" s="176"/>
      <c r="JJB2" s="176"/>
      <c r="JJC2" s="176"/>
      <c r="JJD2" s="184"/>
      <c r="JJE2" s="176"/>
      <c r="JJF2" s="176"/>
      <c r="JJG2" s="176"/>
      <c r="JJH2" s="176"/>
      <c r="JJI2" s="176"/>
      <c r="JJJ2" s="176"/>
      <c r="JJK2" s="176"/>
      <c r="JJL2" s="176"/>
      <c r="JJM2" s="176"/>
      <c r="JJN2" s="176"/>
      <c r="JJO2" s="176"/>
      <c r="JJP2" s="176"/>
      <c r="JJQ2" s="176"/>
      <c r="JJR2" s="176"/>
      <c r="JJS2" s="176"/>
      <c r="JJT2" s="184"/>
      <c r="JJU2" s="176"/>
      <c r="JJV2" s="176"/>
      <c r="JJW2" s="176"/>
      <c r="JJX2" s="176"/>
      <c r="JJY2" s="176"/>
      <c r="JJZ2" s="176"/>
      <c r="JKA2" s="176"/>
      <c r="JKB2" s="176"/>
      <c r="JKC2" s="176"/>
      <c r="JKD2" s="176"/>
      <c r="JKE2" s="176"/>
      <c r="JKF2" s="176"/>
      <c r="JKG2" s="176"/>
      <c r="JKH2" s="176"/>
      <c r="JKI2" s="176"/>
      <c r="JKJ2" s="184"/>
      <c r="JKK2" s="176"/>
      <c r="JKL2" s="176"/>
      <c r="JKM2" s="176"/>
      <c r="JKN2" s="176"/>
      <c r="JKO2" s="176"/>
      <c r="JKP2" s="176"/>
      <c r="JKQ2" s="176"/>
      <c r="JKR2" s="176"/>
      <c r="JKS2" s="176"/>
      <c r="JKT2" s="176"/>
      <c r="JKU2" s="176"/>
      <c r="JKV2" s="176"/>
      <c r="JKW2" s="176"/>
      <c r="JKX2" s="176"/>
      <c r="JKY2" s="176"/>
      <c r="JKZ2" s="184"/>
      <c r="JLA2" s="176"/>
      <c r="JLB2" s="176"/>
      <c r="JLC2" s="176"/>
      <c r="JLD2" s="176"/>
      <c r="JLE2" s="176"/>
      <c r="JLF2" s="176"/>
      <c r="JLG2" s="176"/>
      <c r="JLH2" s="176"/>
      <c r="JLI2" s="176"/>
      <c r="JLJ2" s="176"/>
      <c r="JLK2" s="176"/>
      <c r="JLL2" s="176"/>
      <c r="JLM2" s="176"/>
      <c r="JLN2" s="176"/>
      <c r="JLO2" s="176"/>
      <c r="JLP2" s="184"/>
      <c r="JLQ2" s="176"/>
      <c r="JLR2" s="176"/>
      <c r="JLS2" s="176"/>
      <c r="JLT2" s="176"/>
      <c r="JLU2" s="176"/>
      <c r="JLV2" s="176"/>
      <c r="JLW2" s="176"/>
      <c r="JLX2" s="176"/>
      <c r="JLY2" s="176"/>
      <c r="JLZ2" s="176"/>
      <c r="JMA2" s="176"/>
      <c r="JMB2" s="176"/>
      <c r="JMC2" s="176"/>
      <c r="JMD2" s="176"/>
      <c r="JME2" s="176"/>
      <c r="JMF2" s="184"/>
      <c r="JMG2" s="176"/>
      <c r="JMH2" s="176"/>
      <c r="JMI2" s="176"/>
      <c r="JMJ2" s="176"/>
      <c r="JMK2" s="176"/>
      <c r="JML2" s="176"/>
      <c r="JMM2" s="176"/>
      <c r="JMN2" s="176"/>
      <c r="JMO2" s="176"/>
      <c r="JMP2" s="176"/>
      <c r="JMQ2" s="176"/>
      <c r="JMR2" s="176"/>
      <c r="JMS2" s="176"/>
      <c r="JMT2" s="176"/>
      <c r="JMU2" s="176"/>
      <c r="JMV2" s="184"/>
      <c r="JMW2" s="176"/>
      <c r="JMX2" s="176"/>
      <c r="JMY2" s="176"/>
      <c r="JMZ2" s="176"/>
      <c r="JNA2" s="176"/>
      <c r="JNB2" s="176"/>
      <c r="JNC2" s="176"/>
      <c r="JND2" s="176"/>
      <c r="JNE2" s="176"/>
      <c r="JNF2" s="176"/>
      <c r="JNG2" s="176"/>
      <c r="JNH2" s="176"/>
      <c r="JNI2" s="176"/>
      <c r="JNJ2" s="176"/>
      <c r="JNK2" s="176"/>
      <c r="JNL2" s="184"/>
      <c r="JNM2" s="176"/>
      <c r="JNN2" s="176"/>
      <c r="JNO2" s="176"/>
      <c r="JNP2" s="176"/>
      <c r="JNQ2" s="176"/>
      <c r="JNR2" s="176"/>
      <c r="JNS2" s="176"/>
      <c r="JNT2" s="176"/>
      <c r="JNU2" s="176"/>
      <c r="JNV2" s="176"/>
      <c r="JNW2" s="176"/>
      <c r="JNX2" s="176"/>
      <c r="JNY2" s="176"/>
      <c r="JNZ2" s="176"/>
      <c r="JOA2" s="176"/>
      <c r="JOB2" s="184"/>
      <c r="JOC2" s="176"/>
      <c r="JOD2" s="176"/>
      <c r="JOE2" s="176"/>
      <c r="JOF2" s="176"/>
      <c r="JOG2" s="176"/>
      <c r="JOH2" s="176"/>
      <c r="JOI2" s="176"/>
      <c r="JOJ2" s="176"/>
      <c r="JOK2" s="176"/>
      <c r="JOL2" s="176"/>
      <c r="JOM2" s="176"/>
      <c r="JON2" s="176"/>
      <c r="JOO2" s="176"/>
      <c r="JOP2" s="176"/>
      <c r="JOQ2" s="176"/>
      <c r="JOR2" s="184"/>
      <c r="JOS2" s="176"/>
      <c r="JOT2" s="176"/>
      <c r="JOU2" s="176"/>
      <c r="JOV2" s="176"/>
      <c r="JOW2" s="176"/>
      <c r="JOX2" s="176"/>
      <c r="JOY2" s="176"/>
      <c r="JOZ2" s="176"/>
      <c r="JPA2" s="176"/>
      <c r="JPB2" s="176"/>
      <c r="JPC2" s="176"/>
      <c r="JPD2" s="176"/>
      <c r="JPE2" s="176"/>
      <c r="JPF2" s="176"/>
      <c r="JPG2" s="176"/>
      <c r="JPH2" s="184"/>
      <c r="JPI2" s="176"/>
      <c r="JPJ2" s="176"/>
      <c r="JPK2" s="176"/>
      <c r="JPL2" s="176"/>
      <c r="JPM2" s="176"/>
      <c r="JPN2" s="176"/>
      <c r="JPO2" s="176"/>
      <c r="JPP2" s="176"/>
      <c r="JPQ2" s="176"/>
      <c r="JPR2" s="176"/>
      <c r="JPS2" s="176"/>
      <c r="JPT2" s="176"/>
      <c r="JPU2" s="176"/>
      <c r="JPV2" s="176"/>
      <c r="JPW2" s="176"/>
      <c r="JPX2" s="184"/>
      <c r="JPY2" s="176"/>
      <c r="JPZ2" s="176"/>
      <c r="JQA2" s="176"/>
      <c r="JQB2" s="176"/>
      <c r="JQC2" s="176"/>
      <c r="JQD2" s="176"/>
      <c r="JQE2" s="176"/>
      <c r="JQF2" s="176"/>
      <c r="JQG2" s="176"/>
      <c r="JQH2" s="176"/>
      <c r="JQI2" s="176"/>
      <c r="JQJ2" s="176"/>
      <c r="JQK2" s="176"/>
      <c r="JQL2" s="176"/>
      <c r="JQM2" s="176"/>
      <c r="JQN2" s="184"/>
      <c r="JQO2" s="176"/>
      <c r="JQP2" s="176"/>
      <c r="JQQ2" s="176"/>
      <c r="JQR2" s="176"/>
      <c r="JQS2" s="176"/>
      <c r="JQT2" s="176"/>
      <c r="JQU2" s="176"/>
      <c r="JQV2" s="176"/>
      <c r="JQW2" s="176"/>
      <c r="JQX2" s="176"/>
      <c r="JQY2" s="176"/>
      <c r="JQZ2" s="176"/>
      <c r="JRA2" s="176"/>
      <c r="JRB2" s="176"/>
      <c r="JRC2" s="176"/>
      <c r="JRD2" s="184"/>
      <c r="JRE2" s="176"/>
      <c r="JRF2" s="176"/>
      <c r="JRG2" s="176"/>
      <c r="JRH2" s="176"/>
      <c r="JRI2" s="176"/>
      <c r="JRJ2" s="176"/>
      <c r="JRK2" s="176"/>
      <c r="JRL2" s="176"/>
      <c r="JRM2" s="176"/>
      <c r="JRN2" s="176"/>
      <c r="JRO2" s="176"/>
      <c r="JRP2" s="176"/>
      <c r="JRQ2" s="176"/>
      <c r="JRR2" s="176"/>
      <c r="JRS2" s="176"/>
      <c r="JRT2" s="184"/>
      <c r="JRU2" s="176"/>
      <c r="JRV2" s="176"/>
      <c r="JRW2" s="176"/>
      <c r="JRX2" s="176"/>
      <c r="JRY2" s="176"/>
      <c r="JRZ2" s="176"/>
      <c r="JSA2" s="176"/>
      <c r="JSB2" s="176"/>
      <c r="JSC2" s="176"/>
      <c r="JSD2" s="176"/>
      <c r="JSE2" s="176"/>
      <c r="JSF2" s="176"/>
      <c r="JSG2" s="176"/>
      <c r="JSH2" s="176"/>
      <c r="JSI2" s="176"/>
      <c r="JSJ2" s="184"/>
      <c r="JSK2" s="176"/>
      <c r="JSL2" s="176"/>
      <c r="JSM2" s="176"/>
      <c r="JSN2" s="176"/>
      <c r="JSO2" s="176"/>
      <c r="JSP2" s="176"/>
      <c r="JSQ2" s="176"/>
      <c r="JSR2" s="176"/>
      <c r="JSS2" s="176"/>
      <c r="JST2" s="176"/>
      <c r="JSU2" s="176"/>
      <c r="JSV2" s="176"/>
      <c r="JSW2" s="176"/>
      <c r="JSX2" s="176"/>
      <c r="JSY2" s="176"/>
      <c r="JSZ2" s="184"/>
      <c r="JTA2" s="176"/>
      <c r="JTB2" s="176"/>
      <c r="JTC2" s="176"/>
      <c r="JTD2" s="176"/>
      <c r="JTE2" s="176"/>
      <c r="JTF2" s="176"/>
      <c r="JTG2" s="176"/>
      <c r="JTH2" s="176"/>
      <c r="JTI2" s="176"/>
      <c r="JTJ2" s="176"/>
      <c r="JTK2" s="176"/>
      <c r="JTL2" s="176"/>
      <c r="JTM2" s="176"/>
      <c r="JTN2" s="176"/>
      <c r="JTO2" s="176"/>
      <c r="JTP2" s="184"/>
      <c r="JTQ2" s="176"/>
      <c r="JTR2" s="176"/>
      <c r="JTS2" s="176"/>
      <c r="JTT2" s="176"/>
      <c r="JTU2" s="176"/>
      <c r="JTV2" s="176"/>
      <c r="JTW2" s="176"/>
      <c r="JTX2" s="176"/>
      <c r="JTY2" s="176"/>
      <c r="JTZ2" s="176"/>
      <c r="JUA2" s="176"/>
      <c r="JUB2" s="176"/>
      <c r="JUC2" s="176"/>
      <c r="JUD2" s="176"/>
      <c r="JUE2" s="176"/>
      <c r="JUF2" s="184"/>
      <c r="JUG2" s="176"/>
      <c r="JUH2" s="176"/>
      <c r="JUI2" s="176"/>
      <c r="JUJ2" s="176"/>
      <c r="JUK2" s="176"/>
      <c r="JUL2" s="176"/>
      <c r="JUM2" s="176"/>
      <c r="JUN2" s="176"/>
      <c r="JUO2" s="176"/>
      <c r="JUP2" s="176"/>
      <c r="JUQ2" s="176"/>
      <c r="JUR2" s="176"/>
      <c r="JUS2" s="176"/>
      <c r="JUT2" s="176"/>
      <c r="JUU2" s="176"/>
      <c r="JUV2" s="184"/>
      <c r="JUW2" s="176"/>
      <c r="JUX2" s="176"/>
      <c r="JUY2" s="176"/>
      <c r="JUZ2" s="176"/>
      <c r="JVA2" s="176"/>
      <c r="JVB2" s="176"/>
      <c r="JVC2" s="176"/>
      <c r="JVD2" s="176"/>
      <c r="JVE2" s="176"/>
      <c r="JVF2" s="176"/>
      <c r="JVG2" s="176"/>
      <c r="JVH2" s="176"/>
      <c r="JVI2" s="176"/>
      <c r="JVJ2" s="176"/>
      <c r="JVK2" s="176"/>
      <c r="JVL2" s="184"/>
      <c r="JVM2" s="176"/>
      <c r="JVN2" s="176"/>
      <c r="JVO2" s="176"/>
      <c r="JVP2" s="176"/>
      <c r="JVQ2" s="176"/>
      <c r="JVR2" s="176"/>
      <c r="JVS2" s="176"/>
      <c r="JVT2" s="176"/>
      <c r="JVU2" s="176"/>
      <c r="JVV2" s="176"/>
      <c r="JVW2" s="176"/>
      <c r="JVX2" s="176"/>
      <c r="JVY2" s="176"/>
      <c r="JVZ2" s="176"/>
      <c r="JWA2" s="176"/>
      <c r="JWB2" s="184"/>
      <c r="JWC2" s="176"/>
      <c r="JWD2" s="176"/>
      <c r="JWE2" s="176"/>
      <c r="JWF2" s="176"/>
      <c r="JWG2" s="176"/>
      <c r="JWH2" s="176"/>
      <c r="JWI2" s="176"/>
      <c r="JWJ2" s="176"/>
      <c r="JWK2" s="176"/>
      <c r="JWL2" s="176"/>
      <c r="JWM2" s="176"/>
      <c r="JWN2" s="176"/>
      <c r="JWO2" s="176"/>
      <c r="JWP2" s="176"/>
      <c r="JWQ2" s="176"/>
      <c r="JWR2" s="184"/>
      <c r="JWS2" s="176"/>
      <c r="JWT2" s="176"/>
      <c r="JWU2" s="176"/>
      <c r="JWV2" s="176"/>
      <c r="JWW2" s="176"/>
      <c r="JWX2" s="176"/>
      <c r="JWY2" s="176"/>
      <c r="JWZ2" s="176"/>
      <c r="JXA2" s="176"/>
      <c r="JXB2" s="176"/>
      <c r="JXC2" s="176"/>
      <c r="JXD2" s="176"/>
      <c r="JXE2" s="176"/>
      <c r="JXF2" s="176"/>
      <c r="JXG2" s="176"/>
      <c r="JXH2" s="184"/>
      <c r="JXI2" s="176"/>
      <c r="JXJ2" s="176"/>
      <c r="JXK2" s="176"/>
      <c r="JXL2" s="176"/>
      <c r="JXM2" s="176"/>
      <c r="JXN2" s="176"/>
      <c r="JXO2" s="176"/>
      <c r="JXP2" s="176"/>
      <c r="JXQ2" s="176"/>
      <c r="JXR2" s="176"/>
      <c r="JXS2" s="176"/>
      <c r="JXT2" s="176"/>
      <c r="JXU2" s="176"/>
      <c r="JXV2" s="176"/>
      <c r="JXW2" s="176"/>
      <c r="JXX2" s="184"/>
      <c r="JXY2" s="176"/>
      <c r="JXZ2" s="176"/>
      <c r="JYA2" s="176"/>
      <c r="JYB2" s="176"/>
      <c r="JYC2" s="176"/>
      <c r="JYD2" s="176"/>
      <c r="JYE2" s="176"/>
      <c r="JYF2" s="176"/>
      <c r="JYG2" s="176"/>
      <c r="JYH2" s="176"/>
      <c r="JYI2" s="176"/>
      <c r="JYJ2" s="176"/>
      <c r="JYK2" s="176"/>
      <c r="JYL2" s="176"/>
      <c r="JYM2" s="176"/>
      <c r="JYN2" s="184"/>
      <c r="JYO2" s="176"/>
      <c r="JYP2" s="176"/>
      <c r="JYQ2" s="176"/>
      <c r="JYR2" s="176"/>
      <c r="JYS2" s="176"/>
      <c r="JYT2" s="176"/>
      <c r="JYU2" s="176"/>
      <c r="JYV2" s="176"/>
      <c r="JYW2" s="176"/>
      <c r="JYX2" s="176"/>
      <c r="JYY2" s="176"/>
      <c r="JYZ2" s="176"/>
      <c r="JZA2" s="176"/>
      <c r="JZB2" s="176"/>
      <c r="JZC2" s="176"/>
      <c r="JZD2" s="184"/>
      <c r="JZE2" s="176"/>
      <c r="JZF2" s="176"/>
      <c r="JZG2" s="176"/>
      <c r="JZH2" s="176"/>
      <c r="JZI2" s="176"/>
      <c r="JZJ2" s="176"/>
      <c r="JZK2" s="176"/>
      <c r="JZL2" s="176"/>
      <c r="JZM2" s="176"/>
      <c r="JZN2" s="176"/>
      <c r="JZO2" s="176"/>
      <c r="JZP2" s="176"/>
      <c r="JZQ2" s="176"/>
      <c r="JZR2" s="176"/>
      <c r="JZS2" s="176"/>
      <c r="JZT2" s="184"/>
      <c r="JZU2" s="176"/>
      <c r="JZV2" s="176"/>
      <c r="JZW2" s="176"/>
      <c r="JZX2" s="176"/>
      <c r="JZY2" s="176"/>
      <c r="JZZ2" s="176"/>
      <c r="KAA2" s="176"/>
      <c r="KAB2" s="176"/>
      <c r="KAC2" s="176"/>
      <c r="KAD2" s="176"/>
      <c r="KAE2" s="176"/>
      <c r="KAF2" s="176"/>
      <c r="KAG2" s="176"/>
      <c r="KAH2" s="176"/>
      <c r="KAI2" s="176"/>
      <c r="KAJ2" s="184"/>
      <c r="KAK2" s="176"/>
      <c r="KAL2" s="176"/>
      <c r="KAM2" s="176"/>
      <c r="KAN2" s="176"/>
      <c r="KAO2" s="176"/>
      <c r="KAP2" s="176"/>
      <c r="KAQ2" s="176"/>
      <c r="KAR2" s="176"/>
      <c r="KAS2" s="176"/>
      <c r="KAT2" s="176"/>
      <c r="KAU2" s="176"/>
      <c r="KAV2" s="176"/>
      <c r="KAW2" s="176"/>
      <c r="KAX2" s="176"/>
      <c r="KAY2" s="176"/>
      <c r="KAZ2" s="184"/>
      <c r="KBA2" s="176"/>
      <c r="KBB2" s="176"/>
      <c r="KBC2" s="176"/>
      <c r="KBD2" s="176"/>
      <c r="KBE2" s="176"/>
      <c r="KBF2" s="176"/>
      <c r="KBG2" s="176"/>
      <c r="KBH2" s="176"/>
      <c r="KBI2" s="176"/>
      <c r="KBJ2" s="176"/>
      <c r="KBK2" s="176"/>
      <c r="KBL2" s="176"/>
      <c r="KBM2" s="176"/>
      <c r="KBN2" s="176"/>
      <c r="KBO2" s="176"/>
      <c r="KBP2" s="184"/>
      <c r="KBQ2" s="176"/>
      <c r="KBR2" s="176"/>
      <c r="KBS2" s="176"/>
      <c r="KBT2" s="176"/>
      <c r="KBU2" s="176"/>
      <c r="KBV2" s="176"/>
      <c r="KBW2" s="176"/>
      <c r="KBX2" s="176"/>
      <c r="KBY2" s="176"/>
      <c r="KBZ2" s="176"/>
      <c r="KCA2" s="176"/>
      <c r="KCB2" s="176"/>
      <c r="KCC2" s="176"/>
      <c r="KCD2" s="176"/>
      <c r="KCE2" s="176"/>
      <c r="KCF2" s="184"/>
      <c r="KCG2" s="176"/>
      <c r="KCH2" s="176"/>
      <c r="KCI2" s="176"/>
      <c r="KCJ2" s="176"/>
      <c r="KCK2" s="176"/>
      <c r="KCL2" s="176"/>
      <c r="KCM2" s="176"/>
      <c r="KCN2" s="176"/>
      <c r="KCO2" s="176"/>
      <c r="KCP2" s="176"/>
      <c r="KCQ2" s="176"/>
      <c r="KCR2" s="176"/>
      <c r="KCS2" s="176"/>
      <c r="KCT2" s="176"/>
      <c r="KCU2" s="176"/>
      <c r="KCV2" s="184"/>
      <c r="KCW2" s="176"/>
      <c r="KCX2" s="176"/>
      <c r="KCY2" s="176"/>
      <c r="KCZ2" s="176"/>
      <c r="KDA2" s="176"/>
      <c r="KDB2" s="176"/>
      <c r="KDC2" s="176"/>
      <c r="KDD2" s="176"/>
      <c r="KDE2" s="176"/>
      <c r="KDF2" s="176"/>
      <c r="KDG2" s="176"/>
      <c r="KDH2" s="176"/>
      <c r="KDI2" s="176"/>
      <c r="KDJ2" s="176"/>
      <c r="KDK2" s="176"/>
      <c r="KDL2" s="184"/>
      <c r="KDM2" s="176"/>
      <c r="KDN2" s="176"/>
      <c r="KDO2" s="176"/>
      <c r="KDP2" s="176"/>
      <c r="KDQ2" s="176"/>
      <c r="KDR2" s="176"/>
      <c r="KDS2" s="176"/>
      <c r="KDT2" s="176"/>
      <c r="KDU2" s="176"/>
      <c r="KDV2" s="176"/>
      <c r="KDW2" s="176"/>
      <c r="KDX2" s="176"/>
      <c r="KDY2" s="176"/>
      <c r="KDZ2" s="176"/>
      <c r="KEA2" s="176"/>
      <c r="KEB2" s="184"/>
      <c r="KEC2" s="176"/>
      <c r="KED2" s="176"/>
      <c r="KEE2" s="176"/>
      <c r="KEF2" s="176"/>
      <c r="KEG2" s="176"/>
      <c r="KEH2" s="176"/>
      <c r="KEI2" s="176"/>
      <c r="KEJ2" s="176"/>
      <c r="KEK2" s="176"/>
      <c r="KEL2" s="176"/>
      <c r="KEM2" s="176"/>
      <c r="KEN2" s="176"/>
      <c r="KEO2" s="176"/>
      <c r="KEP2" s="176"/>
      <c r="KEQ2" s="176"/>
      <c r="KER2" s="184"/>
      <c r="KES2" s="176"/>
      <c r="KET2" s="176"/>
      <c r="KEU2" s="176"/>
      <c r="KEV2" s="176"/>
      <c r="KEW2" s="176"/>
      <c r="KEX2" s="176"/>
      <c r="KEY2" s="176"/>
      <c r="KEZ2" s="176"/>
      <c r="KFA2" s="176"/>
      <c r="KFB2" s="176"/>
      <c r="KFC2" s="176"/>
      <c r="KFD2" s="176"/>
      <c r="KFE2" s="176"/>
      <c r="KFF2" s="176"/>
      <c r="KFG2" s="176"/>
      <c r="KFH2" s="184"/>
      <c r="KFI2" s="176"/>
      <c r="KFJ2" s="176"/>
      <c r="KFK2" s="176"/>
      <c r="KFL2" s="176"/>
      <c r="KFM2" s="176"/>
      <c r="KFN2" s="176"/>
      <c r="KFO2" s="176"/>
      <c r="KFP2" s="176"/>
      <c r="KFQ2" s="176"/>
      <c r="KFR2" s="176"/>
      <c r="KFS2" s="176"/>
      <c r="KFT2" s="176"/>
      <c r="KFU2" s="176"/>
      <c r="KFV2" s="176"/>
      <c r="KFW2" s="176"/>
      <c r="KFX2" s="184"/>
      <c r="KFY2" s="176"/>
      <c r="KFZ2" s="176"/>
      <c r="KGA2" s="176"/>
      <c r="KGB2" s="176"/>
      <c r="KGC2" s="176"/>
      <c r="KGD2" s="176"/>
      <c r="KGE2" s="176"/>
      <c r="KGF2" s="176"/>
      <c r="KGG2" s="176"/>
      <c r="KGH2" s="176"/>
      <c r="KGI2" s="176"/>
      <c r="KGJ2" s="176"/>
      <c r="KGK2" s="176"/>
      <c r="KGL2" s="176"/>
      <c r="KGM2" s="176"/>
      <c r="KGN2" s="184"/>
      <c r="KGO2" s="176"/>
      <c r="KGP2" s="176"/>
      <c r="KGQ2" s="176"/>
      <c r="KGR2" s="176"/>
      <c r="KGS2" s="176"/>
      <c r="KGT2" s="176"/>
      <c r="KGU2" s="176"/>
      <c r="KGV2" s="176"/>
      <c r="KGW2" s="176"/>
      <c r="KGX2" s="176"/>
      <c r="KGY2" s="176"/>
      <c r="KGZ2" s="176"/>
      <c r="KHA2" s="176"/>
      <c r="KHB2" s="176"/>
      <c r="KHC2" s="176"/>
      <c r="KHD2" s="184"/>
      <c r="KHE2" s="176"/>
      <c r="KHF2" s="176"/>
      <c r="KHG2" s="176"/>
      <c r="KHH2" s="176"/>
      <c r="KHI2" s="176"/>
      <c r="KHJ2" s="176"/>
      <c r="KHK2" s="176"/>
      <c r="KHL2" s="176"/>
      <c r="KHM2" s="176"/>
      <c r="KHN2" s="176"/>
      <c r="KHO2" s="176"/>
      <c r="KHP2" s="176"/>
      <c r="KHQ2" s="176"/>
      <c r="KHR2" s="176"/>
      <c r="KHS2" s="176"/>
      <c r="KHT2" s="184"/>
      <c r="KHU2" s="176"/>
      <c r="KHV2" s="176"/>
      <c r="KHW2" s="176"/>
      <c r="KHX2" s="176"/>
      <c r="KHY2" s="176"/>
      <c r="KHZ2" s="176"/>
      <c r="KIA2" s="176"/>
      <c r="KIB2" s="176"/>
      <c r="KIC2" s="176"/>
      <c r="KID2" s="176"/>
      <c r="KIE2" s="176"/>
      <c r="KIF2" s="176"/>
      <c r="KIG2" s="176"/>
      <c r="KIH2" s="176"/>
      <c r="KII2" s="176"/>
      <c r="KIJ2" s="184"/>
      <c r="KIK2" s="176"/>
      <c r="KIL2" s="176"/>
      <c r="KIM2" s="176"/>
      <c r="KIN2" s="176"/>
      <c r="KIO2" s="176"/>
      <c r="KIP2" s="176"/>
      <c r="KIQ2" s="176"/>
      <c r="KIR2" s="176"/>
      <c r="KIS2" s="176"/>
      <c r="KIT2" s="176"/>
      <c r="KIU2" s="176"/>
      <c r="KIV2" s="176"/>
      <c r="KIW2" s="176"/>
      <c r="KIX2" s="176"/>
      <c r="KIY2" s="176"/>
      <c r="KIZ2" s="184"/>
      <c r="KJA2" s="176"/>
      <c r="KJB2" s="176"/>
      <c r="KJC2" s="176"/>
      <c r="KJD2" s="176"/>
      <c r="KJE2" s="176"/>
      <c r="KJF2" s="176"/>
      <c r="KJG2" s="176"/>
      <c r="KJH2" s="176"/>
      <c r="KJI2" s="176"/>
      <c r="KJJ2" s="176"/>
      <c r="KJK2" s="176"/>
      <c r="KJL2" s="176"/>
      <c r="KJM2" s="176"/>
      <c r="KJN2" s="176"/>
      <c r="KJO2" s="176"/>
      <c r="KJP2" s="184"/>
      <c r="KJQ2" s="176"/>
      <c r="KJR2" s="176"/>
      <c r="KJS2" s="176"/>
      <c r="KJT2" s="176"/>
      <c r="KJU2" s="176"/>
      <c r="KJV2" s="176"/>
      <c r="KJW2" s="176"/>
      <c r="KJX2" s="176"/>
      <c r="KJY2" s="176"/>
      <c r="KJZ2" s="176"/>
      <c r="KKA2" s="176"/>
      <c r="KKB2" s="176"/>
      <c r="KKC2" s="176"/>
      <c r="KKD2" s="176"/>
      <c r="KKE2" s="176"/>
      <c r="KKF2" s="184"/>
      <c r="KKG2" s="176"/>
      <c r="KKH2" s="176"/>
      <c r="KKI2" s="176"/>
      <c r="KKJ2" s="176"/>
      <c r="KKK2" s="176"/>
      <c r="KKL2" s="176"/>
      <c r="KKM2" s="176"/>
      <c r="KKN2" s="176"/>
      <c r="KKO2" s="176"/>
      <c r="KKP2" s="176"/>
      <c r="KKQ2" s="176"/>
      <c r="KKR2" s="176"/>
      <c r="KKS2" s="176"/>
      <c r="KKT2" s="176"/>
      <c r="KKU2" s="176"/>
      <c r="KKV2" s="184"/>
      <c r="KKW2" s="176"/>
      <c r="KKX2" s="176"/>
      <c r="KKY2" s="176"/>
      <c r="KKZ2" s="176"/>
      <c r="KLA2" s="176"/>
      <c r="KLB2" s="176"/>
      <c r="KLC2" s="176"/>
      <c r="KLD2" s="176"/>
      <c r="KLE2" s="176"/>
      <c r="KLF2" s="176"/>
      <c r="KLG2" s="176"/>
      <c r="KLH2" s="176"/>
      <c r="KLI2" s="176"/>
      <c r="KLJ2" s="176"/>
      <c r="KLK2" s="176"/>
      <c r="KLL2" s="184"/>
      <c r="KLM2" s="176"/>
      <c r="KLN2" s="176"/>
      <c r="KLO2" s="176"/>
      <c r="KLP2" s="176"/>
      <c r="KLQ2" s="176"/>
      <c r="KLR2" s="176"/>
      <c r="KLS2" s="176"/>
      <c r="KLT2" s="176"/>
      <c r="KLU2" s="176"/>
      <c r="KLV2" s="176"/>
      <c r="KLW2" s="176"/>
      <c r="KLX2" s="176"/>
      <c r="KLY2" s="176"/>
      <c r="KLZ2" s="176"/>
      <c r="KMA2" s="176"/>
      <c r="KMB2" s="184"/>
      <c r="KMC2" s="176"/>
      <c r="KMD2" s="176"/>
      <c r="KME2" s="176"/>
      <c r="KMF2" s="176"/>
      <c r="KMG2" s="176"/>
      <c r="KMH2" s="176"/>
      <c r="KMI2" s="176"/>
      <c r="KMJ2" s="176"/>
      <c r="KMK2" s="176"/>
      <c r="KML2" s="176"/>
      <c r="KMM2" s="176"/>
      <c r="KMN2" s="176"/>
      <c r="KMO2" s="176"/>
      <c r="KMP2" s="176"/>
      <c r="KMQ2" s="176"/>
      <c r="KMR2" s="184"/>
      <c r="KMS2" s="176"/>
      <c r="KMT2" s="176"/>
      <c r="KMU2" s="176"/>
      <c r="KMV2" s="176"/>
      <c r="KMW2" s="176"/>
      <c r="KMX2" s="176"/>
      <c r="KMY2" s="176"/>
      <c r="KMZ2" s="176"/>
      <c r="KNA2" s="176"/>
      <c r="KNB2" s="176"/>
      <c r="KNC2" s="176"/>
      <c r="KND2" s="176"/>
      <c r="KNE2" s="176"/>
      <c r="KNF2" s="176"/>
      <c r="KNG2" s="176"/>
      <c r="KNH2" s="184"/>
      <c r="KNI2" s="176"/>
      <c r="KNJ2" s="176"/>
      <c r="KNK2" s="176"/>
      <c r="KNL2" s="176"/>
      <c r="KNM2" s="176"/>
      <c r="KNN2" s="176"/>
      <c r="KNO2" s="176"/>
      <c r="KNP2" s="176"/>
      <c r="KNQ2" s="176"/>
      <c r="KNR2" s="176"/>
      <c r="KNS2" s="176"/>
      <c r="KNT2" s="176"/>
      <c r="KNU2" s="176"/>
      <c r="KNV2" s="176"/>
      <c r="KNW2" s="176"/>
      <c r="KNX2" s="184"/>
      <c r="KNY2" s="176"/>
      <c r="KNZ2" s="176"/>
      <c r="KOA2" s="176"/>
      <c r="KOB2" s="176"/>
      <c r="KOC2" s="176"/>
      <c r="KOD2" s="176"/>
      <c r="KOE2" s="176"/>
      <c r="KOF2" s="176"/>
      <c r="KOG2" s="176"/>
      <c r="KOH2" s="176"/>
      <c r="KOI2" s="176"/>
      <c r="KOJ2" s="176"/>
      <c r="KOK2" s="176"/>
      <c r="KOL2" s="176"/>
      <c r="KOM2" s="176"/>
      <c r="KON2" s="184"/>
      <c r="KOO2" s="176"/>
      <c r="KOP2" s="176"/>
      <c r="KOQ2" s="176"/>
      <c r="KOR2" s="176"/>
      <c r="KOS2" s="176"/>
      <c r="KOT2" s="176"/>
      <c r="KOU2" s="176"/>
      <c r="KOV2" s="176"/>
      <c r="KOW2" s="176"/>
      <c r="KOX2" s="176"/>
      <c r="KOY2" s="176"/>
      <c r="KOZ2" s="176"/>
      <c r="KPA2" s="176"/>
      <c r="KPB2" s="176"/>
      <c r="KPC2" s="176"/>
      <c r="KPD2" s="184"/>
      <c r="KPE2" s="176"/>
      <c r="KPF2" s="176"/>
      <c r="KPG2" s="176"/>
      <c r="KPH2" s="176"/>
      <c r="KPI2" s="176"/>
      <c r="KPJ2" s="176"/>
      <c r="KPK2" s="176"/>
      <c r="KPL2" s="176"/>
      <c r="KPM2" s="176"/>
      <c r="KPN2" s="176"/>
      <c r="KPO2" s="176"/>
      <c r="KPP2" s="176"/>
      <c r="KPQ2" s="176"/>
      <c r="KPR2" s="176"/>
      <c r="KPS2" s="176"/>
      <c r="KPT2" s="184"/>
      <c r="KPU2" s="176"/>
      <c r="KPV2" s="176"/>
      <c r="KPW2" s="176"/>
      <c r="KPX2" s="176"/>
      <c r="KPY2" s="176"/>
      <c r="KPZ2" s="176"/>
      <c r="KQA2" s="176"/>
      <c r="KQB2" s="176"/>
      <c r="KQC2" s="176"/>
      <c r="KQD2" s="176"/>
      <c r="KQE2" s="176"/>
      <c r="KQF2" s="176"/>
      <c r="KQG2" s="176"/>
      <c r="KQH2" s="176"/>
      <c r="KQI2" s="176"/>
      <c r="KQJ2" s="184"/>
      <c r="KQK2" s="176"/>
      <c r="KQL2" s="176"/>
      <c r="KQM2" s="176"/>
      <c r="KQN2" s="176"/>
      <c r="KQO2" s="176"/>
      <c r="KQP2" s="176"/>
      <c r="KQQ2" s="176"/>
      <c r="KQR2" s="176"/>
      <c r="KQS2" s="176"/>
      <c r="KQT2" s="176"/>
      <c r="KQU2" s="176"/>
      <c r="KQV2" s="176"/>
      <c r="KQW2" s="176"/>
      <c r="KQX2" s="176"/>
      <c r="KQY2" s="176"/>
      <c r="KQZ2" s="184"/>
      <c r="KRA2" s="176"/>
      <c r="KRB2" s="176"/>
      <c r="KRC2" s="176"/>
      <c r="KRD2" s="176"/>
      <c r="KRE2" s="176"/>
      <c r="KRF2" s="176"/>
      <c r="KRG2" s="176"/>
      <c r="KRH2" s="176"/>
      <c r="KRI2" s="176"/>
      <c r="KRJ2" s="176"/>
      <c r="KRK2" s="176"/>
      <c r="KRL2" s="176"/>
      <c r="KRM2" s="176"/>
      <c r="KRN2" s="176"/>
      <c r="KRO2" s="176"/>
      <c r="KRP2" s="184"/>
      <c r="KRQ2" s="176"/>
      <c r="KRR2" s="176"/>
      <c r="KRS2" s="176"/>
      <c r="KRT2" s="176"/>
      <c r="KRU2" s="176"/>
      <c r="KRV2" s="176"/>
      <c r="KRW2" s="176"/>
      <c r="KRX2" s="176"/>
      <c r="KRY2" s="176"/>
      <c r="KRZ2" s="176"/>
      <c r="KSA2" s="176"/>
      <c r="KSB2" s="176"/>
      <c r="KSC2" s="176"/>
      <c r="KSD2" s="176"/>
      <c r="KSE2" s="176"/>
      <c r="KSF2" s="184"/>
      <c r="KSG2" s="176"/>
      <c r="KSH2" s="176"/>
      <c r="KSI2" s="176"/>
      <c r="KSJ2" s="176"/>
      <c r="KSK2" s="176"/>
      <c r="KSL2" s="176"/>
      <c r="KSM2" s="176"/>
      <c r="KSN2" s="176"/>
      <c r="KSO2" s="176"/>
      <c r="KSP2" s="176"/>
      <c r="KSQ2" s="176"/>
      <c r="KSR2" s="176"/>
      <c r="KSS2" s="176"/>
      <c r="KST2" s="176"/>
      <c r="KSU2" s="176"/>
      <c r="KSV2" s="184"/>
      <c r="KSW2" s="176"/>
      <c r="KSX2" s="176"/>
      <c r="KSY2" s="176"/>
      <c r="KSZ2" s="176"/>
      <c r="KTA2" s="176"/>
      <c r="KTB2" s="176"/>
      <c r="KTC2" s="176"/>
      <c r="KTD2" s="176"/>
      <c r="KTE2" s="176"/>
      <c r="KTF2" s="176"/>
      <c r="KTG2" s="176"/>
      <c r="KTH2" s="176"/>
      <c r="KTI2" s="176"/>
      <c r="KTJ2" s="176"/>
      <c r="KTK2" s="176"/>
      <c r="KTL2" s="184"/>
      <c r="KTM2" s="176"/>
      <c r="KTN2" s="176"/>
      <c r="KTO2" s="176"/>
      <c r="KTP2" s="176"/>
      <c r="KTQ2" s="176"/>
      <c r="KTR2" s="176"/>
      <c r="KTS2" s="176"/>
      <c r="KTT2" s="176"/>
      <c r="KTU2" s="176"/>
      <c r="KTV2" s="176"/>
      <c r="KTW2" s="176"/>
      <c r="KTX2" s="176"/>
      <c r="KTY2" s="176"/>
      <c r="KTZ2" s="176"/>
      <c r="KUA2" s="176"/>
      <c r="KUB2" s="184"/>
      <c r="KUC2" s="176"/>
      <c r="KUD2" s="176"/>
      <c r="KUE2" s="176"/>
      <c r="KUF2" s="176"/>
      <c r="KUG2" s="176"/>
      <c r="KUH2" s="176"/>
      <c r="KUI2" s="176"/>
      <c r="KUJ2" s="176"/>
      <c r="KUK2" s="176"/>
      <c r="KUL2" s="176"/>
      <c r="KUM2" s="176"/>
      <c r="KUN2" s="176"/>
      <c r="KUO2" s="176"/>
      <c r="KUP2" s="176"/>
      <c r="KUQ2" s="176"/>
      <c r="KUR2" s="184"/>
      <c r="KUS2" s="176"/>
      <c r="KUT2" s="176"/>
      <c r="KUU2" s="176"/>
      <c r="KUV2" s="176"/>
      <c r="KUW2" s="176"/>
      <c r="KUX2" s="176"/>
      <c r="KUY2" s="176"/>
      <c r="KUZ2" s="176"/>
      <c r="KVA2" s="176"/>
      <c r="KVB2" s="176"/>
      <c r="KVC2" s="176"/>
      <c r="KVD2" s="176"/>
      <c r="KVE2" s="176"/>
      <c r="KVF2" s="176"/>
      <c r="KVG2" s="176"/>
      <c r="KVH2" s="184"/>
      <c r="KVI2" s="176"/>
      <c r="KVJ2" s="176"/>
      <c r="KVK2" s="176"/>
      <c r="KVL2" s="176"/>
      <c r="KVM2" s="176"/>
      <c r="KVN2" s="176"/>
      <c r="KVO2" s="176"/>
      <c r="KVP2" s="176"/>
      <c r="KVQ2" s="176"/>
      <c r="KVR2" s="176"/>
      <c r="KVS2" s="176"/>
      <c r="KVT2" s="176"/>
      <c r="KVU2" s="176"/>
      <c r="KVV2" s="176"/>
      <c r="KVW2" s="176"/>
      <c r="KVX2" s="184"/>
      <c r="KVY2" s="176"/>
      <c r="KVZ2" s="176"/>
      <c r="KWA2" s="176"/>
      <c r="KWB2" s="176"/>
      <c r="KWC2" s="176"/>
      <c r="KWD2" s="176"/>
      <c r="KWE2" s="176"/>
      <c r="KWF2" s="176"/>
      <c r="KWG2" s="176"/>
      <c r="KWH2" s="176"/>
      <c r="KWI2" s="176"/>
      <c r="KWJ2" s="176"/>
      <c r="KWK2" s="176"/>
      <c r="KWL2" s="176"/>
      <c r="KWM2" s="176"/>
      <c r="KWN2" s="184"/>
      <c r="KWO2" s="176"/>
      <c r="KWP2" s="176"/>
      <c r="KWQ2" s="176"/>
      <c r="KWR2" s="176"/>
      <c r="KWS2" s="176"/>
      <c r="KWT2" s="176"/>
      <c r="KWU2" s="176"/>
      <c r="KWV2" s="176"/>
      <c r="KWW2" s="176"/>
      <c r="KWX2" s="176"/>
      <c r="KWY2" s="176"/>
      <c r="KWZ2" s="176"/>
      <c r="KXA2" s="176"/>
      <c r="KXB2" s="176"/>
      <c r="KXC2" s="176"/>
      <c r="KXD2" s="184"/>
      <c r="KXE2" s="176"/>
      <c r="KXF2" s="176"/>
      <c r="KXG2" s="176"/>
      <c r="KXH2" s="176"/>
      <c r="KXI2" s="176"/>
      <c r="KXJ2" s="176"/>
      <c r="KXK2" s="176"/>
      <c r="KXL2" s="176"/>
      <c r="KXM2" s="176"/>
      <c r="KXN2" s="176"/>
      <c r="KXO2" s="176"/>
      <c r="KXP2" s="176"/>
      <c r="KXQ2" s="176"/>
      <c r="KXR2" s="176"/>
      <c r="KXS2" s="176"/>
      <c r="KXT2" s="184"/>
      <c r="KXU2" s="176"/>
      <c r="KXV2" s="176"/>
      <c r="KXW2" s="176"/>
      <c r="KXX2" s="176"/>
      <c r="KXY2" s="176"/>
      <c r="KXZ2" s="176"/>
      <c r="KYA2" s="176"/>
      <c r="KYB2" s="176"/>
      <c r="KYC2" s="176"/>
      <c r="KYD2" s="176"/>
      <c r="KYE2" s="176"/>
      <c r="KYF2" s="176"/>
      <c r="KYG2" s="176"/>
      <c r="KYH2" s="176"/>
      <c r="KYI2" s="176"/>
      <c r="KYJ2" s="184"/>
      <c r="KYK2" s="176"/>
      <c r="KYL2" s="176"/>
      <c r="KYM2" s="176"/>
      <c r="KYN2" s="176"/>
      <c r="KYO2" s="176"/>
      <c r="KYP2" s="176"/>
      <c r="KYQ2" s="176"/>
      <c r="KYR2" s="176"/>
      <c r="KYS2" s="176"/>
      <c r="KYT2" s="176"/>
      <c r="KYU2" s="176"/>
      <c r="KYV2" s="176"/>
      <c r="KYW2" s="176"/>
      <c r="KYX2" s="176"/>
      <c r="KYY2" s="176"/>
      <c r="KYZ2" s="184"/>
      <c r="KZA2" s="176"/>
      <c r="KZB2" s="176"/>
      <c r="KZC2" s="176"/>
      <c r="KZD2" s="176"/>
      <c r="KZE2" s="176"/>
      <c r="KZF2" s="176"/>
      <c r="KZG2" s="176"/>
      <c r="KZH2" s="176"/>
      <c r="KZI2" s="176"/>
      <c r="KZJ2" s="176"/>
      <c r="KZK2" s="176"/>
      <c r="KZL2" s="176"/>
      <c r="KZM2" s="176"/>
      <c r="KZN2" s="176"/>
      <c r="KZO2" s="176"/>
      <c r="KZP2" s="184"/>
      <c r="KZQ2" s="176"/>
      <c r="KZR2" s="176"/>
      <c r="KZS2" s="176"/>
      <c r="KZT2" s="176"/>
      <c r="KZU2" s="176"/>
      <c r="KZV2" s="176"/>
      <c r="KZW2" s="176"/>
      <c r="KZX2" s="176"/>
      <c r="KZY2" s="176"/>
      <c r="KZZ2" s="176"/>
      <c r="LAA2" s="176"/>
      <c r="LAB2" s="176"/>
      <c r="LAC2" s="176"/>
      <c r="LAD2" s="176"/>
      <c r="LAE2" s="176"/>
      <c r="LAF2" s="184"/>
      <c r="LAG2" s="176"/>
      <c r="LAH2" s="176"/>
      <c r="LAI2" s="176"/>
      <c r="LAJ2" s="176"/>
      <c r="LAK2" s="176"/>
      <c r="LAL2" s="176"/>
      <c r="LAM2" s="176"/>
      <c r="LAN2" s="176"/>
      <c r="LAO2" s="176"/>
      <c r="LAP2" s="176"/>
      <c r="LAQ2" s="176"/>
      <c r="LAR2" s="176"/>
      <c r="LAS2" s="176"/>
      <c r="LAT2" s="176"/>
      <c r="LAU2" s="176"/>
      <c r="LAV2" s="184"/>
      <c r="LAW2" s="176"/>
      <c r="LAX2" s="176"/>
      <c r="LAY2" s="176"/>
      <c r="LAZ2" s="176"/>
      <c r="LBA2" s="176"/>
      <c r="LBB2" s="176"/>
      <c r="LBC2" s="176"/>
      <c r="LBD2" s="176"/>
      <c r="LBE2" s="176"/>
      <c r="LBF2" s="176"/>
      <c r="LBG2" s="176"/>
      <c r="LBH2" s="176"/>
      <c r="LBI2" s="176"/>
      <c r="LBJ2" s="176"/>
      <c r="LBK2" s="176"/>
      <c r="LBL2" s="184"/>
      <c r="LBM2" s="176"/>
      <c r="LBN2" s="176"/>
      <c r="LBO2" s="176"/>
      <c r="LBP2" s="176"/>
      <c r="LBQ2" s="176"/>
      <c r="LBR2" s="176"/>
      <c r="LBS2" s="176"/>
      <c r="LBT2" s="176"/>
      <c r="LBU2" s="176"/>
      <c r="LBV2" s="176"/>
      <c r="LBW2" s="176"/>
      <c r="LBX2" s="176"/>
      <c r="LBY2" s="176"/>
      <c r="LBZ2" s="176"/>
      <c r="LCA2" s="176"/>
      <c r="LCB2" s="184"/>
      <c r="LCC2" s="176"/>
      <c r="LCD2" s="176"/>
      <c r="LCE2" s="176"/>
      <c r="LCF2" s="176"/>
      <c r="LCG2" s="176"/>
      <c r="LCH2" s="176"/>
      <c r="LCI2" s="176"/>
      <c r="LCJ2" s="176"/>
      <c r="LCK2" s="176"/>
      <c r="LCL2" s="176"/>
      <c r="LCM2" s="176"/>
      <c r="LCN2" s="176"/>
      <c r="LCO2" s="176"/>
      <c r="LCP2" s="176"/>
      <c r="LCQ2" s="176"/>
      <c r="LCR2" s="184"/>
      <c r="LCS2" s="176"/>
      <c r="LCT2" s="176"/>
      <c r="LCU2" s="176"/>
      <c r="LCV2" s="176"/>
      <c r="LCW2" s="176"/>
      <c r="LCX2" s="176"/>
      <c r="LCY2" s="176"/>
      <c r="LCZ2" s="176"/>
      <c r="LDA2" s="176"/>
      <c r="LDB2" s="176"/>
      <c r="LDC2" s="176"/>
      <c r="LDD2" s="176"/>
      <c r="LDE2" s="176"/>
      <c r="LDF2" s="176"/>
      <c r="LDG2" s="176"/>
      <c r="LDH2" s="184"/>
      <c r="LDI2" s="176"/>
      <c r="LDJ2" s="176"/>
      <c r="LDK2" s="176"/>
      <c r="LDL2" s="176"/>
      <c r="LDM2" s="176"/>
      <c r="LDN2" s="176"/>
      <c r="LDO2" s="176"/>
      <c r="LDP2" s="176"/>
      <c r="LDQ2" s="176"/>
      <c r="LDR2" s="176"/>
      <c r="LDS2" s="176"/>
      <c r="LDT2" s="176"/>
      <c r="LDU2" s="176"/>
      <c r="LDV2" s="176"/>
      <c r="LDW2" s="176"/>
      <c r="LDX2" s="184"/>
      <c r="LDY2" s="176"/>
      <c r="LDZ2" s="176"/>
      <c r="LEA2" s="176"/>
      <c r="LEB2" s="176"/>
      <c r="LEC2" s="176"/>
      <c r="LED2" s="176"/>
      <c r="LEE2" s="176"/>
      <c r="LEF2" s="176"/>
      <c r="LEG2" s="176"/>
      <c r="LEH2" s="176"/>
      <c r="LEI2" s="176"/>
      <c r="LEJ2" s="176"/>
      <c r="LEK2" s="176"/>
      <c r="LEL2" s="176"/>
      <c r="LEM2" s="176"/>
      <c r="LEN2" s="184"/>
      <c r="LEO2" s="176"/>
      <c r="LEP2" s="176"/>
      <c r="LEQ2" s="176"/>
      <c r="LER2" s="176"/>
      <c r="LES2" s="176"/>
      <c r="LET2" s="176"/>
      <c r="LEU2" s="176"/>
      <c r="LEV2" s="176"/>
      <c r="LEW2" s="176"/>
      <c r="LEX2" s="176"/>
      <c r="LEY2" s="176"/>
      <c r="LEZ2" s="176"/>
      <c r="LFA2" s="176"/>
      <c r="LFB2" s="176"/>
      <c r="LFC2" s="176"/>
      <c r="LFD2" s="184"/>
      <c r="LFE2" s="176"/>
      <c r="LFF2" s="176"/>
      <c r="LFG2" s="176"/>
      <c r="LFH2" s="176"/>
      <c r="LFI2" s="176"/>
      <c r="LFJ2" s="176"/>
      <c r="LFK2" s="176"/>
      <c r="LFL2" s="176"/>
      <c r="LFM2" s="176"/>
      <c r="LFN2" s="176"/>
      <c r="LFO2" s="176"/>
      <c r="LFP2" s="176"/>
      <c r="LFQ2" s="176"/>
      <c r="LFR2" s="176"/>
      <c r="LFS2" s="176"/>
      <c r="LFT2" s="184"/>
      <c r="LFU2" s="176"/>
      <c r="LFV2" s="176"/>
      <c r="LFW2" s="176"/>
      <c r="LFX2" s="176"/>
      <c r="LFY2" s="176"/>
      <c r="LFZ2" s="176"/>
      <c r="LGA2" s="176"/>
      <c r="LGB2" s="176"/>
      <c r="LGC2" s="176"/>
      <c r="LGD2" s="176"/>
      <c r="LGE2" s="176"/>
      <c r="LGF2" s="176"/>
      <c r="LGG2" s="176"/>
      <c r="LGH2" s="176"/>
      <c r="LGI2" s="176"/>
      <c r="LGJ2" s="184"/>
      <c r="LGK2" s="176"/>
      <c r="LGL2" s="176"/>
      <c r="LGM2" s="176"/>
      <c r="LGN2" s="176"/>
      <c r="LGO2" s="176"/>
      <c r="LGP2" s="176"/>
      <c r="LGQ2" s="176"/>
      <c r="LGR2" s="176"/>
      <c r="LGS2" s="176"/>
      <c r="LGT2" s="176"/>
      <c r="LGU2" s="176"/>
      <c r="LGV2" s="176"/>
      <c r="LGW2" s="176"/>
      <c r="LGX2" s="176"/>
      <c r="LGY2" s="176"/>
      <c r="LGZ2" s="184"/>
      <c r="LHA2" s="176"/>
      <c r="LHB2" s="176"/>
      <c r="LHC2" s="176"/>
      <c r="LHD2" s="176"/>
      <c r="LHE2" s="176"/>
      <c r="LHF2" s="176"/>
      <c r="LHG2" s="176"/>
      <c r="LHH2" s="176"/>
      <c r="LHI2" s="176"/>
      <c r="LHJ2" s="176"/>
      <c r="LHK2" s="176"/>
      <c r="LHL2" s="176"/>
      <c r="LHM2" s="176"/>
      <c r="LHN2" s="176"/>
      <c r="LHO2" s="176"/>
      <c r="LHP2" s="184"/>
      <c r="LHQ2" s="176"/>
      <c r="LHR2" s="176"/>
      <c r="LHS2" s="176"/>
      <c r="LHT2" s="176"/>
      <c r="LHU2" s="176"/>
      <c r="LHV2" s="176"/>
      <c r="LHW2" s="176"/>
      <c r="LHX2" s="176"/>
      <c r="LHY2" s="176"/>
      <c r="LHZ2" s="176"/>
      <c r="LIA2" s="176"/>
      <c r="LIB2" s="176"/>
      <c r="LIC2" s="176"/>
      <c r="LID2" s="176"/>
      <c r="LIE2" s="176"/>
      <c r="LIF2" s="184"/>
      <c r="LIG2" s="176"/>
      <c r="LIH2" s="176"/>
      <c r="LII2" s="176"/>
      <c r="LIJ2" s="176"/>
      <c r="LIK2" s="176"/>
      <c r="LIL2" s="176"/>
      <c r="LIM2" s="176"/>
      <c r="LIN2" s="176"/>
      <c r="LIO2" s="176"/>
      <c r="LIP2" s="176"/>
      <c r="LIQ2" s="176"/>
      <c r="LIR2" s="176"/>
      <c r="LIS2" s="176"/>
      <c r="LIT2" s="176"/>
      <c r="LIU2" s="176"/>
      <c r="LIV2" s="184"/>
      <c r="LIW2" s="176"/>
      <c r="LIX2" s="176"/>
      <c r="LIY2" s="176"/>
      <c r="LIZ2" s="176"/>
      <c r="LJA2" s="176"/>
      <c r="LJB2" s="176"/>
      <c r="LJC2" s="176"/>
      <c r="LJD2" s="176"/>
      <c r="LJE2" s="176"/>
      <c r="LJF2" s="176"/>
      <c r="LJG2" s="176"/>
      <c r="LJH2" s="176"/>
      <c r="LJI2" s="176"/>
      <c r="LJJ2" s="176"/>
      <c r="LJK2" s="176"/>
      <c r="LJL2" s="184"/>
      <c r="LJM2" s="176"/>
      <c r="LJN2" s="176"/>
      <c r="LJO2" s="176"/>
      <c r="LJP2" s="176"/>
      <c r="LJQ2" s="176"/>
      <c r="LJR2" s="176"/>
      <c r="LJS2" s="176"/>
      <c r="LJT2" s="176"/>
      <c r="LJU2" s="176"/>
      <c r="LJV2" s="176"/>
      <c r="LJW2" s="176"/>
      <c r="LJX2" s="176"/>
      <c r="LJY2" s="176"/>
      <c r="LJZ2" s="176"/>
      <c r="LKA2" s="176"/>
      <c r="LKB2" s="184"/>
      <c r="LKC2" s="176"/>
      <c r="LKD2" s="176"/>
      <c r="LKE2" s="176"/>
      <c r="LKF2" s="176"/>
      <c r="LKG2" s="176"/>
      <c r="LKH2" s="176"/>
      <c r="LKI2" s="176"/>
      <c r="LKJ2" s="176"/>
      <c r="LKK2" s="176"/>
      <c r="LKL2" s="176"/>
      <c r="LKM2" s="176"/>
      <c r="LKN2" s="176"/>
      <c r="LKO2" s="176"/>
      <c r="LKP2" s="176"/>
      <c r="LKQ2" s="176"/>
      <c r="LKR2" s="184"/>
      <c r="LKS2" s="176"/>
      <c r="LKT2" s="176"/>
      <c r="LKU2" s="176"/>
      <c r="LKV2" s="176"/>
      <c r="LKW2" s="176"/>
      <c r="LKX2" s="176"/>
      <c r="LKY2" s="176"/>
      <c r="LKZ2" s="176"/>
      <c r="LLA2" s="176"/>
      <c r="LLB2" s="176"/>
      <c r="LLC2" s="176"/>
      <c r="LLD2" s="176"/>
      <c r="LLE2" s="176"/>
      <c r="LLF2" s="176"/>
      <c r="LLG2" s="176"/>
      <c r="LLH2" s="184"/>
      <c r="LLI2" s="176"/>
      <c r="LLJ2" s="176"/>
      <c r="LLK2" s="176"/>
      <c r="LLL2" s="176"/>
      <c r="LLM2" s="176"/>
      <c r="LLN2" s="176"/>
      <c r="LLO2" s="176"/>
      <c r="LLP2" s="176"/>
      <c r="LLQ2" s="176"/>
      <c r="LLR2" s="176"/>
      <c r="LLS2" s="176"/>
      <c r="LLT2" s="176"/>
      <c r="LLU2" s="176"/>
      <c r="LLV2" s="176"/>
      <c r="LLW2" s="176"/>
      <c r="LLX2" s="184"/>
      <c r="LLY2" s="176"/>
      <c r="LLZ2" s="176"/>
      <c r="LMA2" s="176"/>
      <c r="LMB2" s="176"/>
      <c r="LMC2" s="176"/>
      <c r="LMD2" s="176"/>
      <c r="LME2" s="176"/>
      <c r="LMF2" s="176"/>
      <c r="LMG2" s="176"/>
      <c r="LMH2" s="176"/>
      <c r="LMI2" s="176"/>
      <c r="LMJ2" s="176"/>
      <c r="LMK2" s="176"/>
      <c r="LML2" s="176"/>
      <c r="LMM2" s="176"/>
      <c r="LMN2" s="184"/>
      <c r="LMO2" s="176"/>
      <c r="LMP2" s="176"/>
      <c r="LMQ2" s="176"/>
      <c r="LMR2" s="176"/>
      <c r="LMS2" s="176"/>
      <c r="LMT2" s="176"/>
      <c r="LMU2" s="176"/>
      <c r="LMV2" s="176"/>
      <c r="LMW2" s="176"/>
      <c r="LMX2" s="176"/>
      <c r="LMY2" s="176"/>
      <c r="LMZ2" s="176"/>
      <c r="LNA2" s="176"/>
      <c r="LNB2" s="176"/>
      <c r="LNC2" s="176"/>
      <c r="LND2" s="184"/>
      <c r="LNE2" s="176"/>
      <c r="LNF2" s="176"/>
      <c r="LNG2" s="176"/>
      <c r="LNH2" s="176"/>
      <c r="LNI2" s="176"/>
      <c r="LNJ2" s="176"/>
      <c r="LNK2" s="176"/>
      <c r="LNL2" s="176"/>
      <c r="LNM2" s="176"/>
      <c r="LNN2" s="176"/>
      <c r="LNO2" s="176"/>
      <c r="LNP2" s="176"/>
      <c r="LNQ2" s="176"/>
      <c r="LNR2" s="176"/>
      <c r="LNS2" s="176"/>
      <c r="LNT2" s="184"/>
      <c r="LNU2" s="176"/>
      <c r="LNV2" s="176"/>
      <c r="LNW2" s="176"/>
      <c r="LNX2" s="176"/>
      <c r="LNY2" s="176"/>
      <c r="LNZ2" s="176"/>
      <c r="LOA2" s="176"/>
      <c r="LOB2" s="176"/>
      <c r="LOC2" s="176"/>
      <c r="LOD2" s="176"/>
      <c r="LOE2" s="176"/>
      <c r="LOF2" s="176"/>
      <c r="LOG2" s="176"/>
      <c r="LOH2" s="176"/>
      <c r="LOI2" s="176"/>
      <c r="LOJ2" s="184"/>
      <c r="LOK2" s="176"/>
      <c r="LOL2" s="176"/>
      <c r="LOM2" s="176"/>
      <c r="LON2" s="176"/>
      <c r="LOO2" s="176"/>
      <c r="LOP2" s="176"/>
      <c r="LOQ2" s="176"/>
      <c r="LOR2" s="176"/>
      <c r="LOS2" s="176"/>
      <c r="LOT2" s="176"/>
      <c r="LOU2" s="176"/>
      <c r="LOV2" s="176"/>
      <c r="LOW2" s="176"/>
      <c r="LOX2" s="176"/>
      <c r="LOY2" s="176"/>
      <c r="LOZ2" s="184"/>
      <c r="LPA2" s="176"/>
      <c r="LPB2" s="176"/>
      <c r="LPC2" s="176"/>
      <c r="LPD2" s="176"/>
      <c r="LPE2" s="176"/>
      <c r="LPF2" s="176"/>
      <c r="LPG2" s="176"/>
      <c r="LPH2" s="176"/>
      <c r="LPI2" s="176"/>
      <c r="LPJ2" s="176"/>
      <c r="LPK2" s="176"/>
      <c r="LPL2" s="176"/>
      <c r="LPM2" s="176"/>
      <c r="LPN2" s="176"/>
      <c r="LPO2" s="176"/>
      <c r="LPP2" s="184"/>
      <c r="LPQ2" s="176"/>
      <c r="LPR2" s="176"/>
      <c r="LPS2" s="176"/>
      <c r="LPT2" s="176"/>
      <c r="LPU2" s="176"/>
      <c r="LPV2" s="176"/>
      <c r="LPW2" s="176"/>
      <c r="LPX2" s="176"/>
      <c r="LPY2" s="176"/>
      <c r="LPZ2" s="176"/>
      <c r="LQA2" s="176"/>
      <c r="LQB2" s="176"/>
      <c r="LQC2" s="176"/>
      <c r="LQD2" s="176"/>
      <c r="LQE2" s="176"/>
      <c r="LQF2" s="184"/>
      <c r="LQG2" s="176"/>
      <c r="LQH2" s="176"/>
      <c r="LQI2" s="176"/>
      <c r="LQJ2" s="176"/>
      <c r="LQK2" s="176"/>
      <c r="LQL2" s="176"/>
      <c r="LQM2" s="176"/>
      <c r="LQN2" s="176"/>
      <c r="LQO2" s="176"/>
      <c r="LQP2" s="176"/>
      <c r="LQQ2" s="176"/>
      <c r="LQR2" s="176"/>
      <c r="LQS2" s="176"/>
      <c r="LQT2" s="176"/>
      <c r="LQU2" s="176"/>
      <c r="LQV2" s="184"/>
      <c r="LQW2" s="176"/>
      <c r="LQX2" s="176"/>
      <c r="LQY2" s="176"/>
      <c r="LQZ2" s="176"/>
      <c r="LRA2" s="176"/>
      <c r="LRB2" s="176"/>
      <c r="LRC2" s="176"/>
      <c r="LRD2" s="176"/>
      <c r="LRE2" s="176"/>
      <c r="LRF2" s="176"/>
      <c r="LRG2" s="176"/>
      <c r="LRH2" s="176"/>
      <c r="LRI2" s="176"/>
      <c r="LRJ2" s="176"/>
      <c r="LRK2" s="176"/>
      <c r="LRL2" s="184"/>
      <c r="LRM2" s="176"/>
      <c r="LRN2" s="176"/>
      <c r="LRO2" s="176"/>
      <c r="LRP2" s="176"/>
      <c r="LRQ2" s="176"/>
      <c r="LRR2" s="176"/>
      <c r="LRS2" s="176"/>
      <c r="LRT2" s="176"/>
      <c r="LRU2" s="176"/>
      <c r="LRV2" s="176"/>
      <c r="LRW2" s="176"/>
      <c r="LRX2" s="176"/>
      <c r="LRY2" s="176"/>
      <c r="LRZ2" s="176"/>
      <c r="LSA2" s="176"/>
      <c r="LSB2" s="184"/>
      <c r="LSC2" s="176"/>
      <c r="LSD2" s="176"/>
      <c r="LSE2" s="176"/>
      <c r="LSF2" s="176"/>
      <c r="LSG2" s="176"/>
      <c r="LSH2" s="176"/>
      <c r="LSI2" s="176"/>
      <c r="LSJ2" s="176"/>
      <c r="LSK2" s="176"/>
      <c r="LSL2" s="176"/>
      <c r="LSM2" s="176"/>
      <c r="LSN2" s="176"/>
      <c r="LSO2" s="176"/>
      <c r="LSP2" s="176"/>
      <c r="LSQ2" s="176"/>
      <c r="LSR2" s="184"/>
      <c r="LSS2" s="176"/>
      <c r="LST2" s="176"/>
      <c r="LSU2" s="176"/>
      <c r="LSV2" s="176"/>
      <c r="LSW2" s="176"/>
      <c r="LSX2" s="176"/>
      <c r="LSY2" s="176"/>
      <c r="LSZ2" s="176"/>
      <c r="LTA2" s="176"/>
      <c r="LTB2" s="176"/>
      <c r="LTC2" s="176"/>
      <c r="LTD2" s="176"/>
      <c r="LTE2" s="176"/>
      <c r="LTF2" s="176"/>
      <c r="LTG2" s="176"/>
      <c r="LTH2" s="184"/>
      <c r="LTI2" s="176"/>
      <c r="LTJ2" s="176"/>
      <c r="LTK2" s="176"/>
      <c r="LTL2" s="176"/>
      <c r="LTM2" s="176"/>
      <c r="LTN2" s="176"/>
      <c r="LTO2" s="176"/>
      <c r="LTP2" s="176"/>
      <c r="LTQ2" s="176"/>
      <c r="LTR2" s="176"/>
      <c r="LTS2" s="176"/>
      <c r="LTT2" s="176"/>
      <c r="LTU2" s="176"/>
      <c r="LTV2" s="176"/>
      <c r="LTW2" s="176"/>
      <c r="LTX2" s="184"/>
      <c r="LTY2" s="176"/>
      <c r="LTZ2" s="176"/>
      <c r="LUA2" s="176"/>
      <c r="LUB2" s="176"/>
      <c r="LUC2" s="176"/>
      <c r="LUD2" s="176"/>
      <c r="LUE2" s="176"/>
      <c r="LUF2" s="176"/>
      <c r="LUG2" s="176"/>
      <c r="LUH2" s="176"/>
      <c r="LUI2" s="176"/>
      <c r="LUJ2" s="176"/>
      <c r="LUK2" s="176"/>
      <c r="LUL2" s="176"/>
      <c r="LUM2" s="176"/>
      <c r="LUN2" s="184"/>
      <c r="LUO2" s="176"/>
      <c r="LUP2" s="176"/>
      <c r="LUQ2" s="176"/>
      <c r="LUR2" s="176"/>
      <c r="LUS2" s="176"/>
      <c r="LUT2" s="176"/>
      <c r="LUU2" s="176"/>
      <c r="LUV2" s="176"/>
      <c r="LUW2" s="176"/>
      <c r="LUX2" s="176"/>
      <c r="LUY2" s="176"/>
      <c r="LUZ2" s="176"/>
      <c r="LVA2" s="176"/>
      <c r="LVB2" s="176"/>
      <c r="LVC2" s="176"/>
      <c r="LVD2" s="184"/>
      <c r="LVE2" s="176"/>
      <c r="LVF2" s="176"/>
      <c r="LVG2" s="176"/>
      <c r="LVH2" s="176"/>
      <c r="LVI2" s="176"/>
      <c r="LVJ2" s="176"/>
      <c r="LVK2" s="176"/>
      <c r="LVL2" s="176"/>
      <c r="LVM2" s="176"/>
      <c r="LVN2" s="176"/>
      <c r="LVO2" s="176"/>
      <c r="LVP2" s="176"/>
      <c r="LVQ2" s="176"/>
      <c r="LVR2" s="176"/>
      <c r="LVS2" s="176"/>
      <c r="LVT2" s="184"/>
      <c r="LVU2" s="176"/>
      <c r="LVV2" s="176"/>
      <c r="LVW2" s="176"/>
      <c r="LVX2" s="176"/>
      <c r="LVY2" s="176"/>
      <c r="LVZ2" s="176"/>
      <c r="LWA2" s="176"/>
      <c r="LWB2" s="176"/>
      <c r="LWC2" s="176"/>
      <c r="LWD2" s="176"/>
      <c r="LWE2" s="176"/>
      <c r="LWF2" s="176"/>
      <c r="LWG2" s="176"/>
      <c r="LWH2" s="176"/>
      <c r="LWI2" s="176"/>
      <c r="LWJ2" s="184"/>
      <c r="LWK2" s="176"/>
      <c r="LWL2" s="176"/>
      <c r="LWM2" s="176"/>
      <c r="LWN2" s="176"/>
      <c r="LWO2" s="176"/>
      <c r="LWP2" s="176"/>
      <c r="LWQ2" s="176"/>
      <c r="LWR2" s="176"/>
      <c r="LWS2" s="176"/>
      <c r="LWT2" s="176"/>
      <c r="LWU2" s="176"/>
      <c r="LWV2" s="176"/>
      <c r="LWW2" s="176"/>
      <c r="LWX2" s="176"/>
      <c r="LWY2" s="176"/>
      <c r="LWZ2" s="184"/>
      <c r="LXA2" s="176"/>
      <c r="LXB2" s="176"/>
      <c r="LXC2" s="176"/>
      <c r="LXD2" s="176"/>
      <c r="LXE2" s="176"/>
      <c r="LXF2" s="176"/>
      <c r="LXG2" s="176"/>
      <c r="LXH2" s="176"/>
      <c r="LXI2" s="176"/>
      <c r="LXJ2" s="176"/>
      <c r="LXK2" s="176"/>
      <c r="LXL2" s="176"/>
      <c r="LXM2" s="176"/>
      <c r="LXN2" s="176"/>
      <c r="LXO2" s="176"/>
      <c r="LXP2" s="184"/>
      <c r="LXQ2" s="176"/>
      <c r="LXR2" s="176"/>
      <c r="LXS2" s="176"/>
      <c r="LXT2" s="176"/>
      <c r="LXU2" s="176"/>
      <c r="LXV2" s="176"/>
      <c r="LXW2" s="176"/>
      <c r="LXX2" s="176"/>
      <c r="LXY2" s="176"/>
      <c r="LXZ2" s="176"/>
      <c r="LYA2" s="176"/>
      <c r="LYB2" s="176"/>
      <c r="LYC2" s="176"/>
      <c r="LYD2" s="176"/>
      <c r="LYE2" s="176"/>
      <c r="LYF2" s="184"/>
      <c r="LYG2" s="176"/>
      <c r="LYH2" s="176"/>
      <c r="LYI2" s="176"/>
      <c r="LYJ2" s="176"/>
      <c r="LYK2" s="176"/>
      <c r="LYL2" s="176"/>
      <c r="LYM2" s="176"/>
      <c r="LYN2" s="176"/>
      <c r="LYO2" s="176"/>
      <c r="LYP2" s="176"/>
      <c r="LYQ2" s="176"/>
      <c r="LYR2" s="176"/>
      <c r="LYS2" s="176"/>
      <c r="LYT2" s="176"/>
      <c r="LYU2" s="176"/>
      <c r="LYV2" s="184"/>
      <c r="LYW2" s="176"/>
      <c r="LYX2" s="176"/>
      <c r="LYY2" s="176"/>
      <c r="LYZ2" s="176"/>
      <c r="LZA2" s="176"/>
      <c r="LZB2" s="176"/>
      <c r="LZC2" s="176"/>
      <c r="LZD2" s="176"/>
      <c r="LZE2" s="176"/>
      <c r="LZF2" s="176"/>
      <c r="LZG2" s="176"/>
      <c r="LZH2" s="176"/>
      <c r="LZI2" s="176"/>
      <c r="LZJ2" s="176"/>
      <c r="LZK2" s="176"/>
      <c r="LZL2" s="184"/>
      <c r="LZM2" s="176"/>
      <c r="LZN2" s="176"/>
      <c r="LZO2" s="176"/>
      <c r="LZP2" s="176"/>
      <c r="LZQ2" s="176"/>
      <c r="LZR2" s="176"/>
      <c r="LZS2" s="176"/>
      <c r="LZT2" s="176"/>
      <c r="LZU2" s="176"/>
      <c r="LZV2" s="176"/>
      <c r="LZW2" s="176"/>
      <c r="LZX2" s="176"/>
      <c r="LZY2" s="176"/>
      <c r="LZZ2" s="176"/>
      <c r="MAA2" s="176"/>
      <c r="MAB2" s="184"/>
      <c r="MAC2" s="176"/>
      <c r="MAD2" s="176"/>
      <c r="MAE2" s="176"/>
      <c r="MAF2" s="176"/>
      <c r="MAG2" s="176"/>
      <c r="MAH2" s="176"/>
      <c r="MAI2" s="176"/>
      <c r="MAJ2" s="176"/>
      <c r="MAK2" s="176"/>
      <c r="MAL2" s="176"/>
      <c r="MAM2" s="176"/>
      <c r="MAN2" s="176"/>
      <c r="MAO2" s="176"/>
      <c r="MAP2" s="176"/>
      <c r="MAQ2" s="176"/>
      <c r="MAR2" s="184"/>
      <c r="MAS2" s="176"/>
      <c r="MAT2" s="176"/>
      <c r="MAU2" s="176"/>
      <c r="MAV2" s="176"/>
      <c r="MAW2" s="176"/>
      <c r="MAX2" s="176"/>
      <c r="MAY2" s="176"/>
      <c r="MAZ2" s="176"/>
      <c r="MBA2" s="176"/>
      <c r="MBB2" s="176"/>
      <c r="MBC2" s="176"/>
      <c r="MBD2" s="176"/>
      <c r="MBE2" s="176"/>
      <c r="MBF2" s="176"/>
      <c r="MBG2" s="176"/>
      <c r="MBH2" s="184"/>
      <c r="MBI2" s="176"/>
      <c r="MBJ2" s="176"/>
      <c r="MBK2" s="176"/>
      <c r="MBL2" s="176"/>
      <c r="MBM2" s="176"/>
      <c r="MBN2" s="176"/>
      <c r="MBO2" s="176"/>
      <c r="MBP2" s="176"/>
      <c r="MBQ2" s="176"/>
      <c r="MBR2" s="176"/>
      <c r="MBS2" s="176"/>
      <c r="MBT2" s="176"/>
      <c r="MBU2" s="176"/>
      <c r="MBV2" s="176"/>
      <c r="MBW2" s="176"/>
      <c r="MBX2" s="184"/>
      <c r="MBY2" s="176"/>
      <c r="MBZ2" s="176"/>
      <c r="MCA2" s="176"/>
      <c r="MCB2" s="176"/>
      <c r="MCC2" s="176"/>
      <c r="MCD2" s="176"/>
      <c r="MCE2" s="176"/>
      <c r="MCF2" s="176"/>
      <c r="MCG2" s="176"/>
      <c r="MCH2" s="176"/>
      <c r="MCI2" s="176"/>
      <c r="MCJ2" s="176"/>
      <c r="MCK2" s="176"/>
      <c r="MCL2" s="176"/>
      <c r="MCM2" s="176"/>
      <c r="MCN2" s="184"/>
      <c r="MCO2" s="176"/>
      <c r="MCP2" s="176"/>
      <c r="MCQ2" s="176"/>
      <c r="MCR2" s="176"/>
      <c r="MCS2" s="176"/>
      <c r="MCT2" s="176"/>
      <c r="MCU2" s="176"/>
      <c r="MCV2" s="176"/>
      <c r="MCW2" s="176"/>
      <c r="MCX2" s="176"/>
      <c r="MCY2" s="176"/>
      <c r="MCZ2" s="176"/>
      <c r="MDA2" s="176"/>
      <c r="MDB2" s="176"/>
      <c r="MDC2" s="176"/>
      <c r="MDD2" s="184"/>
      <c r="MDE2" s="176"/>
      <c r="MDF2" s="176"/>
      <c r="MDG2" s="176"/>
      <c r="MDH2" s="176"/>
      <c r="MDI2" s="176"/>
      <c r="MDJ2" s="176"/>
      <c r="MDK2" s="176"/>
      <c r="MDL2" s="176"/>
      <c r="MDM2" s="176"/>
      <c r="MDN2" s="176"/>
      <c r="MDO2" s="176"/>
      <c r="MDP2" s="176"/>
      <c r="MDQ2" s="176"/>
      <c r="MDR2" s="176"/>
      <c r="MDS2" s="176"/>
      <c r="MDT2" s="184"/>
      <c r="MDU2" s="176"/>
      <c r="MDV2" s="176"/>
      <c r="MDW2" s="176"/>
      <c r="MDX2" s="176"/>
      <c r="MDY2" s="176"/>
      <c r="MDZ2" s="176"/>
      <c r="MEA2" s="176"/>
      <c r="MEB2" s="176"/>
      <c r="MEC2" s="176"/>
      <c r="MED2" s="176"/>
      <c r="MEE2" s="176"/>
      <c r="MEF2" s="176"/>
      <c r="MEG2" s="176"/>
      <c r="MEH2" s="176"/>
      <c r="MEI2" s="176"/>
      <c r="MEJ2" s="184"/>
      <c r="MEK2" s="176"/>
      <c r="MEL2" s="176"/>
      <c r="MEM2" s="176"/>
      <c r="MEN2" s="176"/>
      <c r="MEO2" s="176"/>
      <c r="MEP2" s="176"/>
      <c r="MEQ2" s="176"/>
      <c r="MER2" s="176"/>
      <c r="MES2" s="176"/>
      <c r="MET2" s="176"/>
      <c r="MEU2" s="176"/>
      <c r="MEV2" s="176"/>
      <c r="MEW2" s="176"/>
      <c r="MEX2" s="176"/>
      <c r="MEY2" s="176"/>
      <c r="MEZ2" s="184"/>
      <c r="MFA2" s="176"/>
      <c r="MFB2" s="176"/>
      <c r="MFC2" s="176"/>
      <c r="MFD2" s="176"/>
      <c r="MFE2" s="176"/>
      <c r="MFF2" s="176"/>
      <c r="MFG2" s="176"/>
      <c r="MFH2" s="176"/>
      <c r="MFI2" s="176"/>
      <c r="MFJ2" s="176"/>
      <c r="MFK2" s="176"/>
      <c r="MFL2" s="176"/>
      <c r="MFM2" s="176"/>
      <c r="MFN2" s="176"/>
      <c r="MFO2" s="176"/>
      <c r="MFP2" s="184"/>
      <c r="MFQ2" s="176"/>
      <c r="MFR2" s="176"/>
      <c r="MFS2" s="176"/>
      <c r="MFT2" s="176"/>
      <c r="MFU2" s="176"/>
      <c r="MFV2" s="176"/>
      <c r="MFW2" s="176"/>
      <c r="MFX2" s="176"/>
      <c r="MFY2" s="176"/>
      <c r="MFZ2" s="176"/>
      <c r="MGA2" s="176"/>
      <c r="MGB2" s="176"/>
      <c r="MGC2" s="176"/>
      <c r="MGD2" s="176"/>
      <c r="MGE2" s="176"/>
      <c r="MGF2" s="184"/>
      <c r="MGG2" s="176"/>
      <c r="MGH2" s="176"/>
      <c r="MGI2" s="176"/>
      <c r="MGJ2" s="176"/>
      <c r="MGK2" s="176"/>
      <c r="MGL2" s="176"/>
      <c r="MGM2" s="176"/>
      <c r="MGN2" s="176"/>
      <c r="MGO2" s="176"/>
      <c r="MGP2" s="176"/>
      <c r="MGQ2" s="176"/>
      <c r="MGR2" s="176"/>
      <c r="MGS2" s="176"/>
      <c r="MGT2" s="176"/>
      <c r="MGU2" s="176"/>
      <c r="MGV2" s="184"/>
      <c r="MGW2" s="176"/>
      <c r="MGX2" s="176"/>
      <c r="MGY2" s="176"/>
      <c r="MGZ2" s="176"/>
      <c r="MHA2" s="176"/>
      <c r="MHB2" s="176"/>
      <c r="MHC2" s="176"/>
      <c r="MHD2" s="176"/>
      <c r="MHE2" s="176"/>
      <c r="MHF2" s="176"/>
      <c r="MHG2" s="176"/>
      <c r="MHH2" s="176"/>
      <c r="MHI2" s="176"/>
      <c r="MHJ2" s="176"/>
      <c r="MHK2" s="176"/>
      <c r="MHL2" s="184"/>
      <c r="MHM2" s="176"/>
      <c r="MHN2" s="176"/>
      <c r="MHO2" s="176"/>
      <c r="MHP2" s="176"/>
      <c r="MHQ2" s="176"/>
      <c r="MHR2" s="176"/>
      <c r="MHS2" s="176"/>
      <c r="MHT2" s="176"/>
      <c r="MHU2" s="176"/>
      <c r="MHV2" s="176"/>
      <c r="MHW2" s="176"/>
      <c r="MHX2" s="176"/>
      <c r="MHY2" s="176"/>
      <c r="MHZ2" s="176"/>
      <c r="MIA2" s="176"/>
      <c r="MIB2" s="184"/>
      <c r="MIC2" s="176"/>
      <c r="MID2" s="176"/>
      <c r="MIE2" s="176"/>
      <c r="MIF2" s="176"/>
      <c r="MIG2" s="176"/>
      <c r="MIH2" s="176"/>
      <c r="MII2" s="176"/>
      <c r="MIJ2" s="176"/>
      <c r="MIK2" s="176"/>
      <c r="MIL2" s="176"/>
      <c r="MIM2" s="176"/>
      <c r="MIN2" s="176"/>
      <c r="MIO2" s="176"/>
      <c r="MIP2" s="176"/>
      <c r="MIQ2" s="176"/>
      <c r="MIR2" s="184"/>
      <c r="MIS2" s="176"/>
      <c r="MIT2" s="176"/>
      <c r="MIU2" s="176"/>
      <c r="MIV2" s="176"/>
      <c r="MIW2" s="176"/>
      <c r="MIX2" s="176"/>
      <c r="MIY2" s="176"/>
      <c r="MIZ2" s="176"/>
      <c r="MJA2" s="176"/>
      <c r="MJB2" s="176"/>
      <c r="MJC2" s="176"/>
      <c r="MJD2" s="176"/>
      <c r="MJE2" s="176"/>
      <c r="MJF2" s="176"/>
      <c r="MJG2" s="176"/>
      <c r="MJH2" s="184"/>
      <c r="MJI2" s="176"/>
      <c r="MJJ2" s="176"/>
      <c r="MJK2" s="176"/>
      <c r="MJL2" s="176"/>
      <c r="MJM2" s="176"/>
      <c r="MJN2" s="176"/>
      <c r="MJO2" s="176"/>
      <c r="MJP2" s="176"/>
      <c r="MJQ2" s="176"/>
      <c r="MJR2" s="176"/>
      <c r="MJS2" s="176"/>
      <c r="MJT2" s="176"/>
      <c r="MJU2" s="176"/>
      <c r="MJV2" s="176"/>
      <c r="MJW2" s="176"/>
      <c r="MJX2" s="184"/>
      <c r="MJY2" s="176"/>
      <c r="MJZ2" s="176"/>
      <c r="MKA2" s="176"/>
      <c r="MKB2" s="176"/>
      <c r="MKC2" s="176"/>
      <c r="MKD2" s="176"/>
      <c r="MKE2" s="176"/>
      <c r="MKF2" s="176"/>
      <c r="MKG2" s="176"/>
      <c r="MKH2" s="176"/>
      <c r="MKI2" s="176"/>
      <c r="MKJ2" s="176"/>
      <c r="MKK2" s="176"/>
      <c r="MKL2" s="176"/>
      <c r="MKM2" s="176"/>
      <c r="MKN2" s="184"/>
      <c r="MKO2" s="176"/>
      <c r="MKP2" s="176"/>
      <c r="MKQ2" s="176"/>
      <c r="MKR2" s="176"/>
      <c r="MKS2" s="176"/>
      <c r="MKT2" s="176"/>
      <c r="MKU2" s="176"/>
      <c r="MKV2" s="176"/>
      <c r="MKW2" s="176"/>
      <c r="MKX2" s="176"/>
      <c r="MKY2" s="176"/>
      <c r="MKZ2" s="176"/>
      <c r="MLA2" s="176"/>
      <c r="MLB2" s="176"/>
      <c r="MLC2" s="176"/>
      <c r="MLD2" s="184"/>
      <c r="MLE2" s="176"/>
      <c r="MLF2" s="176"/>
      <c r="MLG2" s="176"/>
      <c r="MLH2" s="176"/>
      <c r="MLI2" s="176"/>
      <c r="MLJ2" s="176"/>
      <c r="MLK2" s="176"/>
      <c r="MLL2" s="176"/>
      <c r="MLM2" s="176"/>
      <c r="MLN2" s="176"/>
      <c r="MLO2" s="176"/>
      <c r="MLP2" s="176"/>
      <c r="MLQ2" s="176"/>
      <c r="MLR2" s="176"/>
      <c r="MLS2" s="176"/>
      <c r="MLT2" s="184"/>
      <c r="MLU2" s="176"/>
      <c r="MLV2" s="176"/>
      <c r="MLW2" s="176"/>
      <c r="MLX2" s="176"/>
      <c r="MLY2" s="176"/>
      <c r="MLZ2" s="176"/>
      <c r="MMA2" s="176"/>
      <c r="MMB2" s="176"/>
      <c r="MMC2" s="176"/>
      <c r="MMD2" s="176"/>
      <c r="MME2" s="176"/>
      <c r="MMF2" s="176"/>
      <c r="MMG2" s="176"/>
      <c r="MMH2" s="176"/>
      <c r="MMI2" s="176"/>
      <c r="MMJ2" s="184"/>
      <c r="MMK2" s="176"/>
      <c r="MML2" s="176"/>
      <c r="MMM2" s="176"/>
      <c r="MMN2" s="176"/>
      <c r="MMO2" s="176"/>
      <c r="MMP2" s="176"/>
      <c r="MMQ2" s="176"/>
      <c r="MMR2" s="176"/>
      <c r="MMS2" s="176"/>
      <c r="MMT2" s="176"/>
      <c r="MMU2" s="176"/>
      <c r="MMV2" s="176"/>
      <c r="MMW2" s="176"/>
      <c r="MMX2" s="176"/>
      <c r="MMY2" s="176"/>
      <c r="MMZ2" s="184"/>
      <c r="MNA2" s="176"/>
      <c r="MNB2" s="176"/>
      <c r="MNC2" s="176"/>
      <c r="MND2" s="176"/>
      <c r="MNE2" s="176"/>
      <c r="MNF2" s="176"/>
      <c r="MNG2" s="176"/>
      <c r="MNH2" s="176"/>
      <c r="MNI2" s="176"/>
      <c r="MNJ2" s="176"/>
      <c r="MNK2" s="176"/>
      <c r="MNL2" s="176"/>
      <c r="MNM2" s="176"/>
      <c r="MNN2" s="176"/>
      <c r="MNO2" s="176"/>
      <c r="MNP2" s="184"/>
      <c r="MNQ2" s="176"/>
      <c r="MNR2" s="176"/>
      <c r="MNS2" s="176"/>
      <c r="MNT2" s="176"/>
      <c r="MNU2" s="176"/>
      <c r="MNV2" s="176"/>
      <c r="MNW2" s="176"/>
      <c r="MNX2" s="176"/>
      <c r="MNY2" s="176"/>
      <c r="MNZ2" s="176"/>
      <c r="MOA2" s="176"/>
      <c r="MOB2" s="176"/>
      <c r="MOC2" s="176"/>
      <c r="MOD2" s="176"/>
      <c r="MOE2" s="176"/>
      <c r="MOF2" s="184"/>
      <c r="MOG2" s="176"/>
      <c r="MOH2" s="176"/>
      <c r="MOI2" s="176"/>
      <c r="MOJ2" s="176"/>
      <c r="MOK2" s="176"/>
      <c r="MOL2" s="176"/>
      <c r="MOM2" s="176"/>
      <c r="MON2" s="176"/>
      <c r="MOO2" s="176"/>
      <c r="MOP2" s="176"/>
      <c r="MOQ2" s="176"/>
      <c r="MOR2" s="176"/>
      <c r="MOS2" s="176"/>
      <c r="MOT2" s="176"/>
      <c r="MOU2" s="176"/>
      <c r="MOV2" s="184"/>
      <c r="MOW2" s="176"/>
      <c r="MOX2" s="176"/>
      <c r="MOY2" s="176"/>
      <c r="MOZ2" s="176"/>
      <c r="MPA2" s="176"/>
      <c r="MPB2" s="176"/>
      <c r="MPC2" s="176"/>
      <c r="MPD2" s="176"/>
      <c r="MPE2" s="176"/>
      <c r="MPF2" s="176"/>
      <c r="MPG2" s="176"/>
      <c r="MPH2" s="176"/>
      <c r="MPI2" s="176"/>
      <c r="MPJ2" s="176"/>
      <c r="MPK2" s="176"/>
      <c r="MPL2" s="184"/>
      <c r="MPM2" s="176"/>
      <c r="MPN2" s="176"/>
      <c r="MPO2" s="176"/>
      <c r="MPP2" s="176"/>
      <c r="MPQ2" s="176"/>
      <c r="MPR2" s="176"/>
      <c r="MPS2" s="176"/>
      <c r="MPT2" s="176"/>
      <c r="MPU2" s="176"/>
      <c r="MPV2" s="176"/>
      <c r="MPW2" s="176"/>
      <c r="MPX2" s="176"/>
      <c r="MPY2" s="176"/>
      <c r="MPZ2" s="176"/>
      <c r="MQA2" s="176"/>
      <c r="MQB2" s="184"/>
      <c r="MQC2" s="176"/>
      <c r="MQD2" s="176"/>
      <c r="MQE2" s="176"/>
      <c r="MQF2" s="176"/>
      <c r="MQG2" s="176"/>
      <c r="MQH2" s="176"/>
      <c r="MQI2" s="176"/>
      <c r="MQJ2" s="176"/>
      <c r="MQK2" s="176"/>
      <c r="MQL2" s="176"/>
      <c r="MQM2" s="176"/>
      <c r="MQN2" s="176"/>
      <c r="MQO2" s="176"/>
      <c r="MQP2" s="176"/>
      <c r="MQQ2" s="176"/>
      <c r="MQR2" s="184"/>
      <c r="MQS2" s="176"/>
      <c r="MQT2" s="176"/>
      <c r="MQU2" s="176"/>
      <c r="MQV2" s="176"/>
      <c r="MQW2" s="176"/>
      <c r="MQX2" s="176"/>
      <c r="MQY2" s="176"/>
      <c r="MQZ2" s="176"/>
      <c r="MRA2" s="176"/>
      <c r="MRB2" s="176"/>
      <c r="MRC2" s="176"/>
      <c r="MRD2" s="176"/>
      <c r="MRE2" s="176"/>
      <c r="MRF2" s="176"/>
      <c r="MRG2" s="176"/>
      <c r="MRH2" s="184"/>
      <c r="MRI2" s="176"/>
      <c r="MRJ2" s="176"/>
      <c r="MRK2" s="176"/>
      <c r="MRL2" s="176"/>
      <c r="MRM2" s="176"/>
      <c r="MRN2" s="176"/>
      <c r="MRO2" s="176"/>
      <c r="MRP2" s="176"/>
      <c r="MRQ2" s="176"/>
      <c r="MRR2" s="176"/>
      <c r="MRS2" s="176"/>
      <c r="MRT2" s="176"/>
      <c r="MRU2" s="176"/>
      <c r="MRV2" s="176"/>
      <c r="MRW2" s="176"/>
      <c r="MRX2" s="184"/>
      <c r="MRY2" s="176"/>
      <c r="MRZ2" s="176"/>
      <c r="MSA2" s="176"/>
      <c r="MSB2" s="176"/>
      <c r="MSC2" s="176"/>
      <c r="MSD2" s="176"/>
      <c r="MSE2" s="176"/>
      <c r="MSF2" s="176"/>
      <c r="MSG2" s="176"/>
      <c r="MSH2" s="176"/>
      <c r="MSI2" s="176"/>
      <c r="MSJ2" s="176"/>
      <c r="MSK2" s="176"/>
      <c r="MSL2" s="176"/>
      <c r="MSM2" s="176"/>
      <c r="MSN2" s="184"/>
      <c r="MSO2" s="176"/>
      <c r="MSP2" s="176"/>
      <c r="MSQ2" s="176"/>
      <c r="MSR2" s="176"/>
      <c r="MSS2" s="176"/>
      <c r="MST2" s="176"/>
      <c r="MSU2" s="176"/>
      <c r="MSV2" s="176"/>
      <c r="MSW2" s="176"/>
      <c r="MSX2" s="176"/>
      <c r="MSY2" s="176"/>
      <c r="MSZ2" s="176"/>
      <c r="MTA2" s="176"/>
      <c r="MTB2" s="176"/>
      <c r="MTC2" s="176"/>
      <c r="MTD2" s="184"/>
      <c r="MTE2" s="176"/>
      <c r="MTF2" s="176"/>
      <c r="MTG2" s="176"/>
      <c r="MTH2" s="176"/>
      <c r="MTI2" s="176"/>
      <c r="MTJ2" s="176"/>
      <c r="MTK2" s="176"/>
      <c r="MTL2" s="176"/>
      <c r="MTM2" s="176"/>
      <c r="MTN2" s="176"/>
      <c r="MTO2" s="176"/>
      <c r="MTP2" s="176"/>
      <c r="MTQ2" s="176"/>
      <c r="MTR2" s="176"/>
      <c r="MTS2" s="176"/>
      <c r="MTT2" s="184"/>
      <c r="MTU2" s="176"/>
      <c r="MTV2" s="176"/>
      <c r="MTW2" s="176"/>
      <c r="MTX2" s="176"/>
      <c r="MTY2" s="176"/>
      <c r="MTZ2" s="176"/>
      <c r="MUA2" s="176"/>
      <c r="MUB2" s="176"/>
      <c r="MUC2" s="176"/>
      <c r="MUD2" s="176"/>
      <c r="MUE2" s="176"/>
      <c r="MUF2" s="176"/>
      <c r="MUG2" s="176"/>
      <c r="MUH2" s="176"/>
      <c r="MUI2" s="176"/>
      <c r="MUJ2" s="184"/>
      <c r="MUK2" s="176"/>
      <c r="MUL2" s="176"/>
      <c r="MUM2" s="176"/>
      <c r="MUN2" s="176"/>
      <c r="MUO2" s="176"/>
      <c r="MUP2" s="176"/>
      <c r="MUQ2" s="176"/>
      <c r="MUR2" s="176"/>
      <c r="MUS2" s="176"/>
      <c r="MUT2" s="176"/>
      <c r="MUU2" s="176"/>
      <c r="MUV2" s="176"/>
      <c r="MUW2" s="176"/>
      <c r="MUX2" s="176"/>
      <c r="MUY2" s="176"/>
      <c r="MUZ2" s="184"/>
      <c r="MVA2" s="176"/>
      <c r="MVB2" s="176"/>
      <c r="MVC2" s="176"/>
      <c r="MVD2" s="176"/>
      <c r="MVE2" s="176"/>
      <c r="MVF2" s="176"/>
      <c r="MVG2" s="176"/>
      <c r="MVH2" s="176"/>
      <c r="MVI2" s="176"/>
      <c r="MVJ2" s="176"/>
      <c r="MVK2" s="176"/>
      <c r="MVL2" s="176"/>
      <c r="MVM2" s="176"/>
      <c r="MVN2" s="176"/>
      <c r="MVO2" s="176"/>
      <c r="MVP2" s="184"/>
      <c r="MVQ2" s="176"/>
      <c r="MVR2" s="176"/>
      <c r="MVS2" s="176"/>
      <c r="MVT2" s="176"/>
      <c r="MVU2" s="176"/>
      <c r="MVV2" s="176"/>
      <c r="MVW2" s="176"/>
      <c r="MVX2" s="176"/>
      <c r="MVY2" s="176"/>
      <c r="MVZ2" s="176"/>
      <c r="MWA2" s="176"/>
      <c r="MWB2" s="176"/>
      <c r="MWC2" s="176"/>
      <c r="MWD2" s="176"/>
      <c r="MWE2" s="176"/>
      <c r="MWF2" s="184"/>
      <c r="MWG2" s="176"/>
      <c r="MWH2" s="176"/>
      <c r="MWI2" s="176"/>
      <c r="MWJ2" s="176"/>
      <c r="MWK2" s="176"/>
      <c r="MWL2" s="176"/>
      <c r="MWM2" s="176"/>
      <c r="MWN2" s="176"/>
      <c r="MWO2" s="176"/>
      <c r="MWP2" s="176"/>
      <c r="MWQ2" s="176"/>
      <c r="MWR2" s="176"/>
      <c r="MWS2" s="176"/>
      <c r="MWT2" s="176"/>
      <c r="MWU2" s="176"/>
      <c r="MWV2" s="184"/>
      <c r="MWW2" s="176"/>
      <c r="MWX2" s="176"/>
      <c r="MWY2" s="176"/>
      <c r="MWZ2" s="176"/>
      <c r="MXA2" s="176"/>
      <c r="MXB2" s="176"/>
      <c r="MXC2" s="176"/>
      <c r="MXD2" s="176"/>
      <c r="MXE2" s="176"/>
      <c r="MXF2" s="176"/>
      <c r="MXG2" s="176"/>
      <c r="MXH2" s="176"/>
      <c r="MXI2" s="176"/>
      <c r="MXJ2" s="176"/>
      <c r="MXK2" s="176"/>
      <c r="MXL2" s="184"/>
      <c r="MXM2" s="176"/>
      <c r="MXN2" s="176"/>
      <c r="MXO2" s="176"/>
      <c r="MXP2" s="176"/>
      <c r="MXQ2" s="176"/>
      <c r="MXR2" s="176"/>
      <c r="MXS2" s="176"/>
      <c r="MXT2" s="176"/>
      <c r="MXU2" s="176"/>
      <c r="MXV2" s="176"/>
      <c r="MXW2" s="176"/>
      <c r="MXX2" s="176"/>
      <c r="MXY2" s="176"/>
      <c r="MXZ2" s="176"/>
      <c r="MYA2" s="176"/>
      <c r="MYB2" s="184"/>
      <c r="MYC2" s="176"/>
      <c r="MYD2" s="176"/>
      <c r="MYE2" s="176"/>
      <c r="MYF2" s="176"/>
      <c r="MYG2" s="176"/>
      <c r="MYH2" s="176"/>
      <c r="MYI2" s="176"/>
      <c r="MYJ2" s="176"/>
      <c r="MYK2" s="176"/>
      <c r="MYL2" s="176"/>
      <c r="MYM2" s="176"/>
      <c r="MYN2" s="176"/>
      <c r="MYO2" s="176"/>
      <c r="MYP2" s="176"/>
      <c r="MYQ2" s="176"/>
      <c r="MYR2" s="184"/>
      <c r="MYS2" s="176"/>
      <c r="MYT2" s="176"/>
      <c r="MYU2" s="176"/>
      <c r="MYV2" s="176"/>
      <c r="MYW2" s="176"/>
      <c r="MYX2" s="176"/>
      <c r="MYY2" s="176"/>
      <c r="MYZ2" s="176"/>
      <c r="MZA2" s="176"/>
      <c r="MZB2" s="176"/>
      <c r="MZC2" s="176"/>
      <c r="MZD2" s="176"/>
      <c r="MZE2" s="176"/>
      <c r="MZF2" s="176"/>
      <c r="MZG2" s="176"/>
      <c r="MZH2" s="184"/>
      <c r="MZI2" s="176"/>
      <c r="MZJ2" s="176"/>
      <c r="MZK2" s="176"/>
      <c r="MZL2" s="176"/>
      <c r="MZM2" s="176"/>
      <c r="MZN2" s="176"/>
      <c r="MZO2" s="176"/>
      <c r="MZP2" s="176"/>
      <c r="MZQ2" s="176"/>
      <c r="MZR2" s="176"/>
      <c r="MZS2" s="176"/>
      <c r="MZT2" s="176"/>
      <c r="MZU2" s="176"/>
      <c r="MZV2" s="176"/>
      <c r="MZW2" s="176"/>
      <c r="MZX2" s="184"/>
      <c r="MZY2" s="176"/>
      <c r="MZZ2" s="176"/>
      <c r="NAA2" s="176"/>
      <c r="NAB2" s="176"/>
      <c r="NAC2" s="176"/>
      <c r="NAD2" s="176"/>
      <c r="NAE2" s="176"/>
      <c r="NAF2" s="176"/>
      <c r="NAG2" s="176"/>
      <c r="NAH2" s="176"/>
      <c r="NAI2" s="176"/>
      <c r="NAJ2" s="176"/>
      <c r="NAK2" s="176"/>
      <c r="NAL2" s="176"/>
      <c r="NAM2" s="176"/>
      <c r="NAN2" s="184"/>
      <c r="NAO2" s="176"/>
      <c r="NAP2" s="176"/>
      <c r="NAQ2" s="176"/>
      <c r="NAR2" s="176"/>
      <c r="NAS2" s="176"/>
      <c r="NAT2" s="176"/>
      <c r="NAU2" s="176"/>
      <c r="NAV2" s="176"/>
      <c r="NAW2" s="176"/>
      <c r="NAX2" s="176"/>
      <c r="NAY2" s="176"/>
      <c r="NAZ2" s="176"/>
      <c r="NBA2" s="176"/>
      <c r="NBB2" s="176"/>
      <c r="NBC2" s="176"/>
      <c r="NBD2" s="184"/>
      <c r="NBE2" s="176"/>
      <c r="NBF2" s="176"/>
      <c r="NBG2" s="176"/>
      <c r="NBH2" s="176"/>
      <c r="NBI2" s="176"/>
      <c r="NBJ2" s="176"/>
      <c r="NBK2" s="176"/>
      <c r="NBL2" s="176"/>
      <c r="NBM2" s="176"/>
      <c r="NBN2" s="176"/>
      <c r="NBO2" s="176"/>
      <c r="NBP2" s="176"/>
      <c r="NBQ2" s="176"/>
      <c r="NBR2" s="176"/>
      <c r="NBS2" s="176"/>
      <c r="NBT2" s="184"/>
      <c r="NBU2" s="176"/>
      <c r="NBV2" s="176"/>
      <c r="NBW2" s="176"/>
      <c r="NBX2" s="176"/>
      <c r="NBY2" s="176"/>
      <c r="NBZ2" s="176"/>
      <c r="NCA2" s="176"/>
      <c r="NCB2" s="176"/>
      <c r="NCC2" s="176"/>
      <c r="NCD2" s="176"/>
      <c r="NCE2" s="176"/>
      <c r="NCF2" s="176"/>
      <c r="NCG2" s="176"/>
      <c r="NCH2" s="176"/>
      <c r="NCI2" s="176"/>
      <c r="NCJ2" s="184"/>
      <c r="NCK2" s="176"/>
      <c r="NCL2" s="176"/>
      <c r="NCM2" s="176"/>
      <c r="NCN2" s="176"/>
      <c r="NCO2" s="176"/>
      <c r="NCP2" s="176"/>
      <c r="NCQ2" s="176"/>
      <c r="NCR2" s="176"/>
      <c r="NCS2" s="176"/>
      <c r="NCT2" s="176"/>
      <c r="NCU2" s="176"/>
      <c r="NCV2" s="176"/>
      <c r="NCW2" s="176"/>
      <c r="NCX2" s="176"/>
      <c r="NCY2" s="176"/>
      <c r="NCZ2" s="184"/>
      <c r="NDA2" s="176"/>
      <c r="NDB2" s="176"/>
      <c r="NDC2" s="176"/>
      <c r="NDD2" s="176"/>
      <c r="NDE2" s="176"/>
      <c r="NDF2" s="176"/>
      <c r="NDG2" s="176"/>
      <c r="NDH2" s="176"/>
      <c r="NDI2" s="176"/>
      <c r="NDJ2" s="176"/>
      <c r="NDK2" s="176"/>
      <c r="NDL2" s="176"/>
      <c r="NDM2" s="176"/>
      <c r="NDN2" s="176"/>
      <c r="NDO2" s="176"/>
      <c r="NDP2" s="184"/>
      <c r="NDQ2" s="176"/>
      <c r="NDR2" s="176"/>
      <c r="NDS2" s="176"/>
      <c r="NDT2" s="176"/>
      <c r="NDU2" s="176"/>
      <c r="NDV2" s="176"/>
      <c r="NDW2" s="176"/>
      <c r="NDX2" s="176"/>
      <c r="NDY2" s="176"/>
      <c r="NDZ2" s="176"/>
      <c r="NEA2" s="176"/>
      <c r="NEB2" s="176"/>
      <c r="NEC2" s="176"/>
      <c r="NED2" s="176"/>
      <c r="NEE2" s="176"/>
      <c r="NEF2" s="184"/>
      <c r="NEG2" s="176"/>
      <c r="NEH2" s="176"/>
      <c r="NEI2" s="176"/>
      <c r="NEJ2" s="176"/>
      <c r="NEK2" s="176"/>
      <c r="NEL2" s="176"/>
      <c r="NEM2" s="176"/>
      <c r="NEN2" s="176"/>
      <c r="NEO2" s="176"/>
      <c r="NEP2" s="176"/>
      <c r="NEQ2" s="176"/>
      <c r="NER2" s="176"/>
      <c r="NES2" s="176"/>
      <c r="NET2" s="176"/>
      <c r="NEU2" s="176"/>
      <c r="NEV2" s="184"/>
      <c r="NEW2" s="176"/>
      <c r="NEX2" s="176"/>
      <c r="NEY2" s="176"/>
      <c r="NEZ2" s="176"/>
      <c r="NFA2" s="176"/>
      <c r="NFB2" s="176"/>
      <c r="NFC2" s="176"/>
      <c r="NFD2" s="176"/>
      <c r="NFE2" s="176"/>
      <c r="NFF2" s="176"/>
      <c r="NFG2" s="176"/>
      <c r="NFH2" s="176"/>
      <c r="NFI2" s="176"/>
      <c r="NFJ2" s="176"/>
      <c r="NFK2" s="176"/>
      <c r="NFL2" s="184"/>
      <c r="NFM2" s="176"/>
      <c r="NFN2" s="176"/>
      <c r="NFO2" s="176"/>
      <c r="NFP2" s="176"/>
      <c r="NFQ2" s="176"/>
      <c r="NFR2" s="176"/>
      <c r="NFS2" s="176"/>
      <c r="NFT2" s="176"/>
      <c r="NFU2" s="176"/>
      <c r="NFV2" s="176"/>
      <c r="NFW2" s="176"/>
      <c r="NFX2" s="176"/>
      <c r="NFY2" s="176"/>
      <c r="NFZ2" s="176"/>
      <c r="NGA2" s="176"/>
      <c r="NGB2" s="184"/>
      <c r="NGC2" s="176"/>
      <c r="NGD2" s="176"/>
      <c r="NGE2" s="176"/>
      <c r="NGF2" s="176"/>
      <c r="NGG2" s="176"/>
      <c r="NGH2" s="176"/>
      <c r="NGI2" s="176"/>
      <c r="NGJ2" s="176"/>
      <c r="NGK2" s="176"/>
      <c r="NGL2" s="176"/>
      <c r="NGM2" s="176"/>
      <c r="NGN2" s="176"/>
      <c r="NGO2" s="176"/>
      <c r="NGP2" s="176"/>
      <c r="NGQ2" s="176"/>
      <c r="NGR2" s="184"/>
      <c r="NGS2" s="176"/>
      <c r="NGT2" s="176"/>
      <c r="NGU2" s="176"/>
      <c r="NGV2" s="176"/>
      <c r="NGW2" s="176"/>
      <c r="NGX2" s="176"/>
      <c r="NGY2" s="176"/>
      <c r="NGZ2" s="176"/>
      <c r="NHA2" s="176"/>
      <c r="NHB2" s="176"/>
      <c r="NHC2" s="176"/>
      <c r="NHD2" s="176"/>
      <c r="NHE2" s="176"/>
      <c r="NHF2" s="176"/>
      <c r="NHG2" s="176"/>
      <c r="NHH2" s="184"/>
      <c r="NHI2" s="176"/>
      <c r="NHJ2" s="176"/>
      <c r="NHK2" s="176"/>
      <c r="NHL2" s="176"/>
      <c r="NHM2" s="176"/>
      <c r="NHN2" s="176"/>
      <c r="NHO2" s="176"/>
      <c r="NHP2" s="176"/>
      <c r="NHQ2" s="176"/>
      <c r="NHR2" s="176"/>
      <c r="NHS2" s="176"/>
      <c r="NHT2" s="176"/>
      <c r="NHU2" s="176"/>
      <c r="NHV2" s="176"/>
      <c r="NHW2" s="176"/>
      <c r="NHX2" s="184"/>
      <c r="NHY2" s="176"/>
      <c r="NHZ2" s="176"/>
      <c r="NIA2" s="176"/>
      <c r="NIB2" s="176"/>
      <c r="NIC2" s="176"/>
      <c r="NID2" s="176"/>
      <c r="NIE2" s="176"/>
      <c r="NIF2" s="176"/>
      <c r="NIG2" s="176"/>
      <c r="NIH2" s="176"/>
      <c r="NII2" s="176"/>
      <c r="NIJ2" s="176"/>
      <c r="NIK2" s="176"/>
      <c r="NIL2" s="176"/>
      <c r="NIM2" s="176"/>
      <c r="NIN2" s="184"/>
      <c r="NIO2" s="176"/>
      <c r="NIP2" s="176"/>
      <c r="NIQ2" s="176"/>
      <c r="NIR2" s="176"/>
      <c r="NIS2" s="176"/>
      <c r="NIT2" s="176"/>
      <c r="NIU2" s="176"/>
      <c r="NIV2" s="176"/>
      <c r="NIW2" s="176"/>
      <c r="NIX2" s="176"/>
      <c r="NIY2" s="176"/>
      <c r="NIZ2" s="176"/>
      <c r="NJA2" s="176"/>
      <c r="NJB2" s="176"/>
      <c r="NJC2" s="176"/>
      <c r="NJD2" s="184"/>
      <c r="NJE2" s="176"/>
      <c r="NJF2" s="176"/>
      <c r="NJG2" s="176"/>
      <c r="NJH2" s="176"/>
      <c r="NJI2" s="176"/>
      <c r="NJJ2" s="176"/>
      <c r="NJK2" s="176"/>
      <c r="NJL2" s="176"/>
      <c r="NJM2" s="176"/>
      <c r="NJN2" s="176"/>
      <c r="NJO2" s="176"/>
      <c r="NJP2" s="176"/>
      <c r="NJQ2" s="176"/>
      <c r="NJR2" s="176"/>
      <c r="NJS2" s="176"/>
      <c r="NJT2" s="184"/>
      <c r="NJU2" s="176"/>
      <c r="NJV2" s="176"/>
      <c r="NJW2" s="176"/>
      <c r="NJX2" s="176"/>
      <c r="NJY2" s="176"/>
      <c r="NJZ2" s="176"/>
      <c r="NKA2" s="176"/>
      <c r="NKB2" s="176"/>
      <c r="NKC2" s="176"/>
      <c r="NKD2" s="176"/>
      <c r="NKE2" s="176"/>
      <c r="NKF2" s="176"/>
      <c r="NKG2" s="176"/>
      <c r="NKH2" s="176"/>
      <c r="NKI2" s="176"/>
      <c r="NKJ2" s="184"/>
      <c r="NKK2" s="176"/>
      <c r="NKL2" s="176"/>
      <c r="NKM2" s="176"/>
      <c r="NKN2" s="176"/>
      <c r="NKO2" s="176"/>
      <c r="NKP2" s="176"/>
      <c r="NKQ2" s="176"/>
      <c r="NKR2" s="176"/>
      <c r="NKS2" s="176"/>
      <c r="NKT2" s="176"/>
      <c r="NKU2" s="176"/>
      <c r="NKV2" s="176"/>
      <c r="NKW2" s="176"/>
      <c r="NKX2" s="176"/>
      <c r="NKY2" s="176"/>
      <c r="NKZ2" s="184"/>
      <c r="NLA2" s="176"/>
      <c r="NLB2" s="176"/>
      <c r="NLC2" s="176"/>
      <c r="NLD2" s="176"/>
      <c r="NLE2" s="176"/>
      <c r="NLF2" s="176"/>
      <c r="NLG2" s="176"/>
      <c r="NLH2" s="176"/>
      <c r="NLI2" s="176"/>
      <c r="NLJ2" s="176"/>
      <c r="NLK2" s="176"/>
      <c r="NLL2" s="176"/>
      <c r="NLM2" s="176"/>
      <c r="NLN2" s="176"/>
      <c r="NLO2" s="176"/>
      <c r="NLP2" s="184"/>
      <c r="NLQ2" s="176"/>
      <c r="NLR2" s="176"/>
      <c r="NLS2" s="176"/>
      <c r="NLT2" s="176"/>
      <c r="NLU2" s="176"/>
      <c r="NLV2" s="176"/>
      <c r="NLW2" s="176"/>
      <c r="NLX2" s="176"/>
      <c r="NLY2" s="176"/>
      <c r="NLZ2" s="176"/>
      <c r="NMA2" s="176"/>
      <c r="NMB2" s="176"/>
      <c r="NMC2" s="176"/>
      <c r="NMD2" s="176"/>
      <c r="NME2" s="176"/>
      <c r="NMF2" s="184"/>
      <c r="NMG2" s="176"/>
      <c r="NMH2" s="176"/>
      <c r="NMI2" s="176"/>
      <c r="NMJ2" s="176"/>
      <c r="NMK2" s="176"/>
      <c r="NML2" s="176"/>
      <c r="NMM2" s="176"/>
      <c r="NMN2" s="176"/>
      <c r="NMO2" s="176"/>
      <c r="NMP2" s="176"/>
      <c r="NMQ2" s="176"/>
      <c r="NMR2" s="176"/>
      <c r="NMS2" s="176"/>
      <c r="NMT2" s="176"/>
      <c r="NMU2" s="176"/>
      <c r="NMV2" s="184"/>
      <c r="NMW2" s="176"/>
      <c r="NMX2" s="176"/>
      <c r="NMY2" s="176"/>
      <c r="NMZ2" s="176"/>
      <c r="NNA2" s="176"/>
      <c r="NNB2" s="176"/>
      <c r="NNC2" s="176"/>
      <c r="NND2" s="176"/>
      <c r="NNE2" s="176"/>
      <c r="NNF2" s="176"/>
      <c r="NNG2" s="176"/>
      <c r="NNH2" s="176"/>
      <c r="NNI2" s="176"/>
      <c r="NNJ2" s="176"/>
      <c r="NNK2" s="176"/>
      <c r="NNL2" s="184"/>
      <c r="NNM2" s="176"/>
      <c r="NNN2" s="176"/>
      <c r="NNO2" s="176"/>
      <c r="NNP2" s="176"/>
      <c r="NNQ2" s="176"/>
      <c r="NNR2" s="176"/>
      <c r="NNS2" s="176"/>
      <c r="NNT2" s="176"/>
      <c r="NNU2" s="176"/>
      <c r="NNV2" s="176"/>
      <c r="NNW2" s="176"/>
      <c r="NNX2" s="176"/>
      <c r="NNY2" s="176"/>
      <c r="NNZ2" s="176"/>
      <c r="NOA2" s="176"/>
      <c r="NOB2" s="184"/>
      <c r="NOC2" s="176"/>
      <c r="NOD2" s="176"/>
      <c r="NOE2" s="176"/>
      <c r="NOF2" s="176"/>
      <c r="NOG2" s="176"/>
      <c r="NOH2" s="176"/>
      <c r="NOI2" s="176"/>
      <c r="NOJ2" s="176"/>
      <c r="NOK2" s="176"/>
      <c r="NOL2" s="176"/>
      <c r="NOM2" s="176"/>
      <c r="NON2" s="176"/>
      <c r="NOO2" s="176"/>
      <c r="NOP2" s="176"/>
      <c r="NOQ2" s="176"/>
      <c r="NOR2" s="184"/>
      <c r="NOS2" s="176"/>
      <c r="NOT2" s="176"/>
      <c r="NOU2" s="176"/>
      <c r="NOV2" s="176"/>
      <c r="NOW2" s="176"/>
      <c r="NOX2" s="176"/>
      <c r="NOY2" s="176"/>
      <c r="NOZ2" s="176"/>
      <c r="NPA2" s="176"/>
      <c r="NPB2" s="176"/>
      <c r="NPC2" s="176"/>
      <c r="NPD2" s="176"/>
      <c r="NPE2" s="176"/>
      <c r="NPF2" s="176"/>
      <c r="NPG2" s="176"/>
      <c r="NPH2" s="184"/>
      <c r="NPI2" s="176"/>
      <c r="NPJ2" s="176"/>
      <c r="NPK2" s="176"/>
      <c r="NPL2" s="176"/>
      <c r="NPM2" s="176"/>
      <c r="NPN2" s="176"/>
      <c r="NPO2" s="176"/>
      <c r="NPP2" s="176"/>
      <c r="NPQ2" s="176"/>
      <c r="NPR2" s="176"/>
      <c r="NPS2" s="176"/>
      <c r="NPT2" s="176"/>
      <c r="NPU2" s="176"/>
      <c r="NPV2" s="176"/>
      <c r="NPW2" s="176"/>
      <c r="NPX2" s="184"/>
      <c r="NPY2" s="176"/>
      <c r="NPZ2" s="176"/>
      <c r="NQA2" s="176"/>
      <c r="NQB2" s="176"/>
      <c r="NQC2" s="176"/>
      <c r="NQD2" s="176"/>
      <c r="NQE2" s="176"/>
      <c r="NQF2" s="176"/>
      <c r="NQG2" s="176"/>
      <c r="NQH2" s="176"/>
      <c r="NQI2" s="176"/>
      <c r="NQJ2" s="176"/>
      <c r="NQK2" s="176"/>
      <c r="NQL2" s="176"/>
      <c r="NQM2" s="176"/>
      <c r="NQN2" s="184"/>
      <c r="NQO2" s="176"/>
      <c r="NQP2" s="176"/>
      <c r="NQQ2" s="176"/>
      <c r="NQR2" s="176"/>
      <c r="NQS2" s="176"/>
      <c r="NQT2" s="176"/>
      <c r="NQU2" s="176"/>
      <c r="NQV2" s="176"/>
      <c r="NQW2" s="176"/>
      <c r="NQX2" s="176"/>
      <c r="NQY2" s="176"/>
      <c r="NQZ2" s="176"/>
      <c r="NRA2" s="176"/>
      <c r="NRB2" s="176"/>
      <c r="NRC2" s="176"/>
      <c r="NRD2" s="184"/>
      <c r="NRE2" s="176"/>
      <c r="NRF2" s="176"/>
      <c r="NRG2" s="176"/>
      <c r="NRH2" s="176"/>
      <c r="NRI2" s="176"/>
      <c r="NRJ2" s="176"/>
      <c r="NRK2" s="176"/>
      <c r="NRL2" s="176"/>
      <c r="NRM2" s="176"/>
      <c r="NRN2" s="176"/>
      <c r="NRO2" s="176"/>
      <c r="NRP2" s="176"/>
      <c r="NRQ2" s="176"/>
      <c r="NRR2" s="176"/>
      <c r="NRS2" s="176"/>
      <c r="NRT2" s="184"/>
      <c r="NRU2" s="176"/>
      <c r="NRV2" s="176"/>
      <c r="NRW2" s="176"/>
      <c r="NRX2" s="176"/>
      <c r="NRY2" s="176"/>
      <c r="NRZ2" s="176"/>
      <c r="NSA2" s="176"/>
      <c r="NSB2" s="176"/>
      <c r="NSC2" s="176"/>
      <c r="NSD2" s="176"/>
      <c r="NSE2" s="176"/>
      <c r="NSF2" s="176"/>
      <c r="NSG2" s="176"/>
      <c r="NSH2" s="176"/>
      <c r="NSI2" s="176"/>
      <c r="NSJ2" s="184"/>
      <c r="NSK2" s="176"/>
      <c r="NSL2" s="176"/>
      <c r="NSM2" s="176"/>
      <c r="NSN2" s="176"/>
      <c r="NSO2" s="176"/>
      <c r="NSP2" s="176"/>
      <c r="NSQ2" s="176"/>
      <c r="NSR2" s="176"/>
      <c r="NSS2" s="176"/>
      <c r="NST2" s="176"/>
      <c r="NSU2" s="176"/>
      <c r="NSV2" s="176"/>
      <c r="NSW2" s="176"/>
      <c r="NSX2" s="176"/>
      <c r="NSY2" s="176"/>
      <c r="NSZ2" s="184"/>
      <c r="NTA2" s="176"/>
      <c r="NTB2" s="176"/>
      <c r="NTC2" s="176"/>
      <c r="NTD2" s="176"/>
      <c r="NTE2" s="176"/>
      <c r="NTF2" s="176"/>
      <c r="NTG2" s="176"/>
      <c r="NTH2" s="176"/>
      <c r="NTI2" s="176"/>
      <c r="NTJ2" s="176"/>
      <c r="NTK2" s="176"/>
      <c r="NTL2" s="176"/>
      <c r="NTM2" s="176"/>
      <c r="NTN2" s="176"/>
      <c r="NTO2" s="176"/>
      <c r="NTP2" s="184"/>
      <c r="NTQ2" s="176"/>
      <c r="NTR2" s="176"/>
      <c r="NTS2" s="176"/>
      <c r="NTT2" s="176"/>
      <c r="NTU2" s="176"/>
      <c r="NTV2" s="176"/>
      <c r="NTW2" s="176"/>
      <c r="NTX2" s="176"/>
      <c r="NTY2" s="176"/>
      <c r="NTZ2" s="176"/>
      <c r="NUA2" s="176"/>
      <c r="NUB2" s="176"/>
      <c r="NUC2" s="176"/>
      <c r="NUD2" s="176"/>
      <c r="NUE2" s="176"/>
      <c r="NUF2" s="184"/>
      <c r="NUG2" s="176"/>
      <c r="NUH2" s="176"/>
      <c r="NUI2" s="176"/>
      <c r="NUJ2" s="176"/>
      <c r="NUK2" s="176"/>
      <c r="NUL2" s="176"/>
      <c r="NUM2" s="176"/>
      <c r="NUN2" s="176"/>
      <c r="NUO2" s="176"/>
      <c r="NUP2" s="176"/>
      <c r="NUQ2" s="176"/>
      <c r="NUR2" s="176"/>
      <c r="NUS2" s="176"/>
      <c r="NUT2" s="176"/>
      <c r="NUU2" s="176"/>
      <c r="NUV2" s="184"/>
      <c r="NUW2" s="176"/>
      <c r="NUX2" s="176"/>
      <c r="NUY2" s="176"/>
      <c r="NUZ2" s="176"/>
      <c r="NVA2" s="176"/>
      <c r="NVB2" s="176"/>
      <c r="NVC2" s="176"/>
      <c r="NVD2" s="176"/>
      <c r="NVE2" s="176"/>
      <c r="NVF2" s="176"/>
      <c r="NVG2" s="176"/>
      <c r="NVH2" s="176"/>
      <c r="NVI2" s="176"/>
      <c r="NVJ2" s="176"/>
      <c r="NVK2" s="176"/>
      <c r="NVL2" s="184"/>
      <c r="NVM2" s="176"/>
      <c r="NVN2" s="176"/>
      <c r="NVO2" s="176"/>
      <c r="NVP2" s="176"/>
      <c r="NVQ2" s="176"/>
      <c r="NVR2" s="176"/>
      <c r="NVS2" s="176"/>
      <c r="NVT2" s="176"/>
      <c r="NVU2" s="176"/>
      <c r="NVV2" s="176"/>
      <c r="NVW2" s="176"/>
      <c r="NVX2" s="176"/>
      <c r="NVY2" s="176"/>
      <c r="NVZ2" s="176"/>
      <c r="NWA2" s="176"/>
      <c r="NWB2" s="184"/>
      <c r="NWC2" s="176"/>
      <c r="NWD2" s="176"/>
      <c r="NWE2" s="176"/>
      <c r="NWF2" s="176"/>
      <c r="NWG2" s="176"/>
      <c r="NWH2" s="176"/>
      <c r="NWI2" s="176"/>
      <c r="NWJ2" s="176"/>
      <c r="NWK2" s="176"/>
      <c r="NWL2" s="176"/>
      <c r="NWM2" s="176"/>
      <c r="NWN2" s="176"/>
      <c r="NWO2" s="176"/>
      <c r="NWP2" s="176"/>
      <c r="NWQ2" s="176"/>
      <c r="NWR2" s="184"/>
      <c r="NWS2" s="176"/>
      <c r="NWT2" s="176"/>
      <c r="NWU2" s="176"/>
      <c r="NWV2" s="176"/>
      <c r="NWW2" s="176"/>
      <c r="NWX2" s="176"/>
      <c r="NWY2" s="176"/>
      <c r="NWZ2" s="176"/>
      <c r="NXA2" s="176"/>
      <c r="NXB2" s="176"/>
      <c r="NXC2" s="176"/>
      <c r="NXD2" s="176"/>
      <c r="NXE2" s="176"/>
      <c r="NXF2" s="176"/>
      <c r="NXG2" s="176"/>
      <c r="NXH2" s="184"/>
      <c r="NXI2" s="176"/>
      <c r="NXJ2" s="176"/>
      <c r="NXK2" s="176"/>
      <c r="NXL2" s="176"/>
      <c r="NXM2" s="176"/>
      <c r="NXN2" s="176"/>
      <c r="NXO2" s="176"/>
      <c r="NXP2" s="176"/>
      <c r="NXQ2" s="176"/>
      <c r="NXR2" s="176"/>
      <c r="NXS2" s="176"/>
      <c r="NXT2" s="176"/>
      <c r="NXU2" s="176"/>
      <c r="NXV2" s="176"/>
      <c r="NXW2" s="176"/>
      <c r="NXX2" s="184"/>
      <c r="NXY2" s="176"/>
      <c r="NXZ2" s="176"/>
      <c r="NYA2" s="176"/>
      <c r="NYB2" s="176"/>
      <c r="NYC2" s="176"/>
      <c r="NYD2" s="176"/>
      <c r="NYE2" s="176"/>
      <c r="NYF2" s="176"/>
      <c r="NYG2" s="176"/>
      <c r="NYH2" s="176"/>
      <c r="NYI2" s="176"/>
      <c r="NYJ2" s="176"/>
      <c r="NYK2" s="176"/>
      <c r="NYL2" s="176"/>
      <c r="NYM2" s="176"/>
      <c r="NYN2" s="184"/>
      <c r="NYO2" s="176"/>
      <c r="NYP2" s="176"/>
      <c r="NYQ2" s="176"/>
      <c r="NYR2" s="176"/>
      <c r="NYS2" s="176"/>
      <c r="NYT2" s="176"/>
      <c r="NYU2" s="176"/>
      <c r="NYV2" s="176"/>
      <c r="NYW2" s="176"/>
      <c r="NYX2" s="176"/>
      <c r="NYY2" s="176"/>
      <c r="NYZ2" s="176"/>
      <c r="NZA2" s="176"/>
      <c r="NZB2" s="176"/>
      <c r="NZC2" s="176"/>
      <c r="NZD2" s="184"/>
      <c r="NZE2" s="176"/>
      <c r="NZF2" s="176"/>
      <c r="NZG2" s="176"/>
      <c r="NZH2" s="176"/>
      <c r="NZI2" s="176"/>
      <c r="NZJ2" s="176"/>
      <c r="NZK2" s="176"/>
      <c r="NZL2" s="176"/>
      <c r="NZM2" s="176"/>
      <c r="NZN2" s="176"/>
      <c r="NZO2" s="176"/>
      <c r="NZP2" s="176"/>
      <c r="NZQ2" s="176"/>
      <c r="NZR2" s="176"/>
      <c r="NZS2" s="176"/>
      <c r="NZT2" s="184"/>
      <c r="NZU2" s="176"/>
      <c r="NZV2" s="176"/>
      <c r="NZW2" s="176"/>
      <c r="NZX2" s="176"/>
      <c r="NZY2" s="176"/>
      <c r="NZZ2" s="176"/>
      <c r="OAA2" s="176"/>
      <c r="OAB2" s="176"/>
      <c r="OAC2" s="176"/>
      <c r="OAD2" s="176"/>
      <c r="OAE2" s="176"/>
      <c r="OAF2" s="176"/>
      <c r="OAG2" s="176"/>
      <c r="OAH2" s="176"/>
      <c r="OAI2" s="176"/>
      <c r="OAJ2" s="184"/>
      <c r="OAK2" s="176"/>
      <c r="OAL2" s="176"/>
      <c r="OAM2" s="176"/>
      <c r="OAN2" s="176"/>
      <c r="OAO2" s="176"/>
      <c r="OAP2" s="176"/>
      <c r="OAQ2" s="176"/>
      <c r="OAR2" s="176"/>
      <c r="OAS2" s="176"/>
      <c r="OAT2" s="176"/>
      <c r="OAU2" s="176"/>
      <c r="OAV2" s="176"/>
      <c r="OAW2" s="176"/>
      <c r="OAX2" s="176"/>
      <c r="OAY2" s="176"/>
      <c r="OAZ2" s="184"/>
      <c r="OBA2" s="176"/>
      <c r="OBB2" s="176"/>
      <c r="OBC2" s="176"/>
      <c r="OBD2" s="176"/>
      <c r="OBE2" s="176"/>
      <c r="OBF2" s="176"/>
      <c r="OBG2" s="176"/>
      <c r="OBH2" s="176"/>
      <c r="OBI2" s="176"/>
      <c r="OBJ2" s="176"/>
      <c r="OBK2" s="176"/>
      <c r="OBL2" s="176"/>
      <c r="OBM2" s="176"/>
      <c r="OBN2" s="176"/>
      <c r="OBO2" s="176"/>
      <c r="OBP2" s="184"/>
      <c r="OBQ2" s="176"/>
      <c r="OBR2" s="176"/>
      <c r="OBS2" s="176"/>
      <c r="OBT2" s="176"/>
      <c r="OBU2" s="176"/>
      <c r="OBV2" s="176"/>
      <c r="OBW2" s="176"/>
      <c r="OBX2" s="176"/>
      <c r="OBY2" s="176"/>
      <c r="OBZ2" s="176"/>
      <c r="OCA2" s="176"/>
      <c r="OCB2" s="176"/>
      <c r="OCC2" s="176"/>
      <c r="OCD2" s="176"/>
      <c r="OCE2" s="176"/>
      <c r="OCF2" s="184"/>
      <c r="OCG2" s="176"/>
      <c r="OCH2" s="176"/>
      <c r="OCI2" s="176"/>
      <c r="OCJ2" s="176"/>
      <c r="OCK2" s="176"/>
      <c r="OCL2" s="176"/>
      <c r="OCM2" s="176"/>
      <c r="OCN2" s="176"/>
      <c r="OCO2" s="176"/>
      <c r="OCP2" s="176"/>
      <c r="OCQ2" s="176"/>
      <c r="OCR2" s="176"/>
      <c r="OCS2" s="176"/>
      <c r="OCT2" s="176"/>
      <c r="OCU2" s="176"/>
      <c r="OCV2" s="184"/>
      <c r="OCW2" s="176"/>
      <c r="OCX2" s="176"/>
      <c r="OCY2" s="176"/>
      <c r="OCZ2" s="176"/>
      <c r="ODA2" s="176"/>
      <c r="ODB2" s="176"/>
      <c r="ODC2" s="176"/>
      <c r="ODD2" s="176"/>
      <c r="ODE2" s="176"/>
      <c r="ODF2" s="176"/>
      <c r="ODG2" s="176"/>
      <c r="ODH2" s="176"/>
      <c r="ODI2" s="176"/>
      <c r="ODJ2" s="176"/>
      <c r="ODK2" s="176"/>
      <c r="ODL2" s="184"/>
      <c r="ODM2" s="176"/>
      <c r="ODN2" s="176"/>
      <c r="ODO2" s="176"/>
      <c r="ODP2" s="176"/>
      <c r="ODQ2" s="176"/>
      <c r="ODR2" s="176"/>
      <c r="ODS2" s="176"/>
      <c r="ODT2" s="176"/>
      <c r="ODU2" s="176"/>
      <c r="ODV2" s="176"/>
      <c r="ODW2" s="176"/>
      <c r="ODX2" s="176"/>
      <c r="ODY2" s="176"/>
      <c r="ODZ2" s="176"/>
      <c r="OEA2" s="176"/>
      <c r="OEB2" s="184"/>
      <c r="OEC2" s="176"/>
      <c r="OED2" s="176"/>
      <c r="OEE2" s="176"/>
      <c r="OEF2" s="176"/>
      <c r="OEG2" s="176"/>
      <c r="OEH2" s="176"/>
      <c r="OEI2" s="176"/>
      <c r="OEJ2" s="176"/>
      <c r="OEK2" s="176"/>
      <c r="OEL2" s="176"/>
      <c r="OEM2" s="176"/>
      <c r="OEN2" s="176"/>
      <c r="OEO2" s="176"/>
      <c r="OEP2" s="176"/>
      <c r="OEQ2" s="176"/>
      <c r="OER2" s="184"/>
      <c r="OES2" s="176"/>
      <c r="OET2" s="176"/>
      <c r="OEU2" s="176"/>
      <c r="OEV2" s="176"/>
      <c r="OEW2" s="176"/>
      <c r="OEX2" s="176"/>
      <c r="OEY2" s="176"/>
      <c r="OEZ2" s="176"/>
      <c r="OFA2" s="176"/>
      <c r="OFB2" s="176"/>
      <c r="OFC2" s="176"/>
      <c r="OFD2" s="176"/>
      <c r="OFE2" s="176"/>
      <c r="OFF2" s="176"/>
      <c r="OFG2" s="176"/>
      <c r="OFH2" s="184"/>
      <c r="OFI2" s="176"/>
      <c r="OFJ2" s="176"/>
      <c r="OFK2" s="176"/>
      <c r="OFL2" s="176"/>
      <c r="OFM2" s="176"/>
      <c r="OFN2" s="176"/>
      <c r="OFO2" s="176"/>
      <c r="OFP2" s="176"/>
      <c r="OFQ2" s="176"/>
      <c r="OFR2" s="176"/>
      <c r="OFS2" s="176"/>
      <c r="OFT2" s="176"/>
      <c r="OFU2" s="176"/>
      <c r="OFV2" s="176"/>
      <c r="OFW2" s="176"/>
      <c r="OFX2" s="184"/>
      <c r="OFY2" s="176"/>
      <c r="OFZ2" s="176"/>
      <c r="OGA2" s="176"/>
      <c r="OGB2" s="176"/>
      <c r="OGC2" s="176"/>
      <c r="OGD2" s="176"/>
      <c r="OGE2" s="176"/>
      <c r="OGF2" s="176"/>
      <c r="OGG2" s="176"/>
      <c r="OGH2" s="176"/>
      <c r="OGI2" s="176"/>
      <c r="OGJ2" s="176"/>
      <c r="OGK2" s="176"/>
      <c r="OGL2" s="176"/>
      <c r="OGM2" s="176"/>
      <c r="OGN2" s="184"/>
      <c r="OGO2" s="176"/>
      <c r="OGP2" s="176"/>
      <c r="OGQ2" s="176"/>
      <c r="OGR2" s="176"/>
      <c r="OGS2" s="176"/>
      <c r="OGT2" s="176"/>
      <c r="OGU2" s="176"/>
      <c r="OGV2" s="176"/>
      <c r="OGW2" s="176"/>
      <c r="OGX2" s="176"/>
      <c r="OGY2" s="176"/>
      <c r="OGZ2" s="176"/>
      <c r="OHA2" s="176"/>
      <c r="OHB2" s="176"/>
      <c r="OHC2" s="176"/>
      <c r="OHD2" s="184"/>
      <c r="OHE2" s="176"/>
      <c r="OHF2" s="176"/>
      <c r="OHG2" s="176"/>
      <c r="OHH2" s="176"/>
      <c r="OHI2" s="176"/>
      <c r="OHJ2" s="176"/>
      <c r="OHK2" s="176"/>
      <c r="OHL2" s="176"/>
      <c r="OHM2" s="176"/>
      <c r="OHN2" s="176"/>
      <c r="OHO2" s="176"/>
      <c r="OHP2" s="176"/>
      <c r="OHQ2" s="176"/>
      <c r="OHR2" s="176"/>
      <c r="OHS2" s="176"/>
      <c r="OHT2" s="184"/>
      <c r="OHU2" s="176"/>
      <c r="OHV2" s="176"/>
      <c r="OHW2" s="176"/>
      <c r="OHX2" s="176"/>
      <c r="OHY2" s="176"/>
      <c r="OHZ2" s="176"/>
      <c r="OIA2" s="176"/>
      <c r="OIB2" s="176"/>
      <c r="OIC2" s="176"/>
      <c r="OID2" s="176"/>
      <c r="OIE2" s="176"/>
      <c r="OIF2" s="176"/>
      <c r="OIG2" s="176"/>
      <c r="OIH2" s="176"/>
      <c r="OII2" s="176"/>
      <c r="OIJ2" s="184"/>
      <c r="OIK2" s="176"/>
      <c r="OIL2" s="176"/>
      <c r="OIM2" s="176"/>
      <c r="OIN2" s="176"/>
      <c r="OIO2" s="176"/>
      <c r="OIP2" s="176"/>
      <c r="OIQ2" s="176"/>
      <c r="OIR2" s="176"/>
      <c r="OIS2" s="176"/>
      <c r="OIT2" s="176"/>
      <c r="OIU2" s="176"/>
      <c r="OIV2" s="176"/>
      <c r="OIW2" s="176"/>
      <c r="OIX2" s="176"/>
      <c r="OIY2" s="176"/>
      <c r="OIZ2" s="184"/>
      <c r="OJA2" s="176"/>
      <c r="OJB2" s="176"/>
      <c r="OJC2" s="176"/>
      <c r="OJD2" s="176"/>
      <c r="OJE2" s="176"/>
      <c r="OJF2" s="176"/>
      <c r="OJG2" s="176"/>
      <c r="OJH2" s="176"/>
      <c r="OJI2" s="176"/>
      <c r="OJJ2" s="176"/>
      <c r="OJK2" s="176"/>
      <c r="OJL2" s="176"/>
      <c r="OJM2" s="176"/>
      <c r="OJN2" s="176"/>
      <c r="OJO2" s="176"/>
      <c r="OJP2" s="184"/>
      <c r="OJQ2" s="176"/>
      <c r="OJR2" s="176"/>
      <c r="OJS2" s="176"/>
      <c r="OJT2" s="176"/>
      <c r="OJU2" s="176"/>
      <c r="OJV2" s="176"/>
      <c r="OJW2" s="176"/>
      <c r="OJX2" s="176"/>
      <c r="OJY2" s="176"/>
      <c r="OJZ2" s="176"/>
      <c r="OKA2" s="176"/>
      <c r="OKB2" s="176"/>
      <c r="OKC2" s="176"/>
      <c r="OKD2" s="176"/>
      <c r="OKE2" s="176"/>
      <c r="OKF2" s="184"/>
      <c r="OKG2" s="176"/>
      <c r="OKH2" s="176"/>
      <c r="OKI2" s="176"/>
      <c r="OKJ2" s="176"/>
      <c r="OKK2" s="176"/>
      <c r="OKL2" s="176"/>
      <c r="OKM2" s="176"/>
      <c r="OKN2" s="176"/>
      <c r="OKO2" s="176"/>
      <c r="OKP2" s="176"/>
      <c r="OKQ2" s="176"/>
      <c r="OKR2" s="176"/>
      <c r="OKS2" s="176"/>
      <c r="OKT2" s="176"/>
      <c r="OKU2" s="176"/>
      <c r="OKV2" s="184"/>
      <c r="OKW2" s="176"/>
      <c r="OKX2" s="176"/>
      <c r="OKY2" s="176"/>
      <c r="OKZ2" s="176"/>
      <c r="OLA2" s="176"/>
      <c r="OLB2" s="176"/>
      <c r="OLC2" s="176"/>
      <c r="OLD2" s="176"/>
      <c r="OLE2" s="176"/>
      <c r="OLF2" s="176"/>
      <c r="OLG2" s="176"/>
      <c r="OLH2" s="176"/>
      <c r="OLI2" s="176"/>
      <c r="OLJ2" s="176"/>
      <c r="OLK2" s="176"/>
      <c r="OLL2" s="184"/>
      <c r="OLM2" s="176"/>
      <c r="OLN2" s="176"/>
      <c r="OLO2" s="176"/>
      <c r="OLP2" s="176"/>
      <c r="OLQ2" s="176"/>
      <c r="OLR2" s="176"/>
      <c r="OLS2" s="176"/>
      <c r="OLT2" s="176"/>
      <c r="OLU2" s="176"/>
      <c r="OLV2" s="176"/>
      <c r="OLW2" s="176"/>
      <c r="OLX2" s="176"/>
      <c r="OLY2" s="176"/>
      <c r="OLZ2" s="176"/>
      <c r="OMA2" s="176"/>
      <c r="OMB2" s="184"/>
      <c r="OMC2" s="176"/>
      <c r="OMD2" s="176"/>
      <c r="OME2" s="176"/>
      <c r="OMF2" s="176"/>
      <c r="OMG2" s="176"/>
      <c r="OMH2" s="176"/>
      <c r="OMI2" s="176"/>
      <c r="OMJ2" s="176"/>
      <c r="OMK2" s="176"/>
      <c r="OML2" s="176"/>
      <c r="OMM2" s="176"/>
      <c r="OMN2" s="176"/>
      <c r="OMO2" s="176"/>
      <c r="OMP2" s="176"/>
      <c r="OMQ2" s="176"/>
      <c r="OMR2" s="184"/>
      <c r="OMS2" s="176"/>
      <c r="OMT2" s="176"/>
      <c r="OMU2" s="176"/>
      <c r="OMV2" s="176"/>
      <c r="OMW2" s="176"/>
      <c r="OMX2" s="176"/>
      <c r="OMY2" s="176"/>
      <c r="OMZ2" s="176"/>
      <c r="ONA2" s="176"/>
      <c r="ONB2" s="176"/>
      <c r="ONC2" s="176"/>
      <c r="OND2" s="176"/>
      <c r="ONE2" s="176"/>
      <c r="ONF2" s="176"/>
      <c r="ONG2" s="176"/>
      <c r="ONH2" s="184"/>
      <c r="ONI2" s="176"/>
      <c r="ONJ2" s="176"/>
      <c r="ONK2" s="176"/>
      <c r="ONL2" s="176"/>
      <c r="ONM2" s="176"/>
      <c r="ONN2" s="176"/>
      <c r="ONO2" s="176"/>
      <c r="ONP2" s="176"/>
      <c r="ONQ2" s="176"/>
      <c r="ONR2" s="176"/>
      <c r="ONS2" s="176"/>
      <c r="ONT2" s="176"/>
      <c r="ONU2" s="176"/>
      <c r="ONV2" s="176"/>
      <c r="ONW2" s="176"/>
      <c r="ONX2" s="184"/>
      <c r="ONY2" s="176"/>
      <c r="ONZ2" s="176"/>
      <c r="OOA2" s="176"/>
      <c r="OOB2" s="176"/>
      <c r="OOC2" s="176"/>
      <c r="OOD2" s="176"/>
      <c r="OOE2" s="176"/>
      <c r="OOF2" s="176"/>
      <c r="OOG2" s="176"/>
      <c r="OOH2" s="176"/>
      <c r="OOI2" s="176"/>
      <c r="OOJ2" s="176"/>
      <c r="OOK2" s="176"/>
      <c r="OOL2" s="176"/>
      <c r="OOM2" s="176"/>
      <c r="OON2" s="184"/>
      <c r="OOO2" s="176"/>
      <c r="OOP2" s="176"/>
      <c r="OOQ2" s="176"/>
      <c r="OOR2" s="176"/>
      <c r="OOS2" s="176"/>
      <c r="OOT2" s="176"/>
      <c r="OOU2" s="176"/>
      <c r="OOV2" s="176"/>
      <c r="OOW2" s="176"/>
      <c r="OOX2" s="176"/>
      <c r="OOY2" s="176"/>
      <c r="OOZ2" s="176"/>
      <c r="OPA2" s="176"/>
      <c r="OPB2" s="176"/>
      <c r="OPC2" s="176"/>
      <c r="OPD2" s="184"/>
      <c r="OPE2" s="176"/>
      <c r="OPF2" s="176"/>
      <c r="OPG2" s="176"/>
      <c r="OPH2" s="176"/>
      <c r="OPI2" s="176"/>
      <c r="OPJ2" s="176"/>
      <c r="OPK2" s="176"/>
      <c r="OPL2" s="176"/>
      <c r="OPM2" s="176"/>
      <c r="OPN2" s="176"/>
      <c r="OPO2" s="176"/>
      <c r="OPP2" s="176"/>
      <c r="OPQ2" s="176"/>
      <c r="OPR2" s="176"/>
      <c r="OPS2" s="176"/>
      <c r="OPT2" s="184"/>
      <c r="OPU2" s="176"/>
      <c r="OPV2" s="176"/>
      <c r="OPW2" s="176"/>
      <c r="OPX2" s="176"/>
      <c r="OPY2" s="176"/>
      <c r="OPZ2" s="176"/>
      <c r="OQA2" s="176"/>
      <c r="OQB2" s="176"/>
      <c r="OQC2" s="176"/>
      <c r="OQD2" s="176"/>
      <c r="OQE2" s="176"/>
      <c r="OQF2" s="176"/>
      <c r="OQG2" s="176"/>
      <c r="OQH2" s="176"/>
      <c r="OQI2" s="176"/>
      <c r="OQJ2" s="184"/>
      <c r="OQK2" s="176"/>
      <c r="OQL2" s="176"/>
      <c r="OQM2" s="176"/>
      <c r="OQN2" s="176"/>
      <c r="OQO2" s="176"/>
      <c r="OQP2" s="176"/>
      <c r="OQQ2" s="176"/>
      <c r="OQR2" s="176"/>
      <c r="OQS2" s="176"/>
      <c r="OQT2" s="176"/>
      <c r="OQU2" s="176"/>
      <c r="OQV2" s="176"/>
      <c r="OQW2" s="176"/>
      <c r="OQX2" s="176"/>
      <c r="OQY2" s="176"/>
      <c r="OQZ2" s="184"/>
      <c r="ORA2" s="176"/>
      <c r="ORB2" s="176"/>
      <c r="ORC2" s="176"/>
      <c r="ORD2" s="176"/>
      <c r="ORE2" s="176"/>
      <c r="ORF2" s="176"/>
      <c r="ORG2" s="176"/>
      <c r="ORH2" s="176"/>
      <c r="ORI2" s="176"/>
      <c r="ORJ2" s="176"/>
      <c r="ORK2" s="176"/>
      <c r="ORL2" s="176"/>
      <c r="ORM2" s="176"/>
      <c r="ORN2" s="176"/>
      <c r="ORO2" s="176"/>
      <c r="ORP2" s="184"/>
      <c r="ORQ2" s="176"/>
      <c r="ORR2" s="176"/>
      <c r="ORS2" s="176"/>
      <c r="ORT2" s="176"/>
      <c r="ORU2" s="176"/>
      <c r="ORV2" s="176"/>
      <c r="ORW2" s="176"/>
      <c r="ORX2" s="176"/>
      <c r="ORY2" s="176"/>
      <c r="ORZ2" s="176"/>
      <c r="OSA2" s="176"/>
      <c r="OSB2" s="176"/>
      <c r="OSC2" s="176"/>
      <c r="OSD2" s="176"/>
      <c r="OSE2" s="176"/>
      <c r="OSF2" s="184"/>
      <c r="OSG2" s="176"/>
      <c r="OSH2" s="176"/>
      <c r="OSI2" s="176"/>
      <c r="OSJ2" s="176"/>
      <c r="OSK2" s="176"/>
      <c r="OSL2" s="176"/>
      <c r="OSM2" s="176"/>
      <c r="OSN2" s="176"/>
      <c r="OSO2" s="176"/>
      <c r="OSP2" s="176"/>
      <c r="OSQ2" s="176"/>
      <c r="OSR2" s="176"/>
      <c r="OSS2" s="176"/>
      <c r="OST2" s="176"/>
      <c r="OSU2" s="176"/>
      <c r="OSV2" s="184"/>
      <c r="OSW2" s="176"/>
      <c r="OSX2" s="176"/>
      <c r="OSY2" s="176"/>
      <c r="OSZ2" s="176"/>
      <c r="OTA2" s="176"/>
      <c r="OTB2" s="176"/>
      <c r="OTC2" s="176"/>
      <c r="OTD2" s="176"/>
      <c r="OTE2" s="176"/>
      <c r="OTF2" s="176"/>
      <c r="OTG2" s="176"/>
      <c r="OTH2" s="176"/>
      <c r="OTI2" s="176"/>
      <c r="OTJ2" s="176"/>
      <c r="OTK2" s="176"/>
      <c r="OTL2" s="184"/>
      <c r="OTM2" s="176"/>
      <c r="OTN2" s="176"/>
      <c r="OTO2" s="176"/>
      <c r="OTP2" s="176"/>
      <c r="OTQ2" s="176"/>
      <c r="OTR2" s="176"/>
      <c r="OTS2" s="176"/>
      <c r="OTT2" s="176"/>
      <c r="OTU2" s="176"/>
      <c r="OTV2" s="176"/>
      <c r="OTW2" s="176"/>
      <c r="OTX2" s="176"/>
      <c r="OTY2" s="176"/>
      <c r="OTZ2" s="176"/>
      <c r="OUA2" s="176"/>
      <c r="OUB2" s="184"/>
      <c r="OUC2" s="176"/>
      <c r="OUD2" s="176"/>
      <c r="OUE2" s="176"/>
      <c r="OUF2" s="176"/>
      <c r="OUG2" s="176"/>
      <c r="OUH2" s="176"/>
      <c r="OUI2" s="176"/>
      <c r="OUJ2" s="176"/>
      <c r="OUK2" s="176"/>
      <c r="OUL2" s="176"/>
      <c r="OUM2" s="176"/>
      <c r="OUN2" s="176"/>
      <c r="OUO2" s="176"/>
      <c r="OUP2" s="176"/>
      <c r="OUQ2" s="176"/>
      <c r="OUR2" s="184"/>
      <c r="OUS2" s="176"/>
      <c r="OUT2" s="176"/>
      <c r="OUU2" s="176"/>
      <c r="OUV2" s="176"/>
      <c r="OUW2" s="176"/>
      <c r="OUX2" s="176"/>
      <c r="OUY2" s="176"/>
      <c r="OUZ2" s="176"/>
      <c r="OVA2" s="176"/>
      <c r="OVB2" s="176"/>
      <c r="OVC2" s="176"/>
      <c r="OVD2" s="176"/>
      <c r="OVE2" s="176"/>
      <c r="OVF2" s="176"/>
      <c r="OVG2" s="176"/>
      <c r="OVH2" s="184"/>
      <c r="OVI2" s="176"/>
      <c r="OVJ2" s="176"/>
      <c r="OVK2" s="176"/>
      <c r="OVL2" s="176"/>
      <c r="OVM2" s="176"/>
      <c r="OVN2" s="176"/>
      <c r="OVO2" s="176"/>
      <c r="OVP2" s="176"/>
      <c r="OVQ2" s="176"/>
      <c r="OVR2" s="176"/>
      <c r="OVS2" s="176"/>
      <c r="OVT2" s="176"/>
      <c r="OVU2" s="176"/>
      <c r="OVV2" s="176"/>
      <c r="OVW2" s="176"/>
      <c r="OVX2" s="184"/>
      <c r="OVY2" s="176"/>
      <c r="OVZ2" s="176"/>
      <c r="OWA2" s="176"/>
      <c r="OWB2" s="176"/>
      <c r="OWC2" s="176"/>
      <c r="OWD2" s="176"/>
      <c r="OWE2" s="176"/>
      <c r="OWF2" s="176"/>
      <c r="OWG2" s="176"/>
      <c r="OWH2" s="176"/>
      <c r="OWI2" s="176"/>
      <c r="OWJ2" s="176"/>
      <c r="OWK2" s="176"/>
      <c r="OWL2" s="176"/>
      <c r="OWM2" s="176"/>
      <c r="OWN2" s="184"/>
      <c r="OWO2" s="176"/>
      <c r="OWP2" s="176"/>
      <c r="OWQ2" s="176"/>
      <c r="OWR2" s="176"/>
      <c r="OWS2" s="176"/>
      <c r="OWT2" s="176"/>
      <c r="OWU2" s="176"/>
      <c r="OWV2" s="176"/>
      <c r="OWW2" s="176"/>
      <c r="OWX2" s="176"/>
      <c r="OWY2" s="176"/>
      <c r="OWZ2" s="176"/>
      <c r="OXA2" s="176"/>
      <c r="OXB2" s="176"/>
      <c r="OXC2" s="176"/>
      <c r="OXD2" s="184"/>
      <c r="OXE2" s="176"/>
      <c r="OXF2" s="176"/>
      <c r="OXG2" s="176"/>
      <c r="OXH2" s="176"/>
      <c r="OXI2" s="176"/>
      <c r="OXJ2" s="176"/>
      <c r="OXK2" s="176"/>
      <c r="OXL2" s="176"/>
      <c r="OXM2" s="176"/>
      <c r="OXN2" s="176"/>
      <c r="OXO2" s="176"/>
      <c r="OXP2" s="176"/>
      <c r="OXQ2" s="176"/>
      <c r="OXR2" s="176"/>
      <c r="OXS2" s="176"/>
      <c r="OXT2" s="184"/>
      <c r="OXU2" s="176"/>
      <c r="OXV2" s="176"/>
      <c r="OXW2" s="176"/>
      <c r="OXX2" s="176"/>
      <c r="OXY2" s="176"/>
      <c r="OXZ2" s="176"/>
      <c r="OYA2" s="176"/>
      <c r="OYB2" s="176"/>
      <c r="OYC2" s="176"/>
      <c r="OYD2" s="176"/>
      <c r="OYE2" s="176"/>
      <c r="OYF2" s="176"/>
      <c r="OYG2" s="176"/>
      <c r="OYH2" s="176"/>
      <c r="OYI2" s="176"/>
      <c r="OYJ2" s="184"/>
      <c r="OYK2" s="176"/>
      <c r="OYL2" s="176"/>
      <c r="OYM2" s="176"/>
      <c r="OYN2" s="176"/>
      <c r="OYO2" s="176"/>
      <c r="OYP2" s="176"/>
      <c r="OYQ2" s="176"/>
      <c r="OYR2" s="176"/>
      <c r="OYS2" s="176"/>
      <c r="OYT2" s="176"/>
      <c r="OYU2" s="176"/>
      <c r="OYV2" s="176"/>
      <c r="OYW2" s="176"/>
      <c r="OYX2" s="176"/>
      <c r="OYY2" s="176"/>
      <c r="OYZ2" s="184"/>
      <c r="OZA2" s="176"/>
      <c r="OZB2" s="176"/>
      <c r="OZC2" s="176"/>
      <c r="OZD2" s="176"/>
      <c r="OZE2" s="176"/>
      <c r="OZF2" s="176"/>
      <c r="OZG2" s="176"/>
      <c r="OZH2" s="176"/>
      <c r="OZI2" s="176"/>
      <c r="OZJ2" s="176"/>
      <c r="OZK2" s="176"/>
      <c r="OZL2" s="176"/>
      <c r="OZM2" s="176"/>
      <c r="OZN2" s="176"/>
      <c r="OZO2" s="176"/>
      <c r="OZP2" s="184"/>
      <c r="OZQ2" s="176"/>
      <c r="OZR2" s="176"/>
      <c r="OZS2" s="176"/>
      <c r="OZT2" s="176"/>
      <c r="OZU2" s="176"/>
      <c r="OZV2" s="176"/>
      <c r="OZW2" s="176"/>
      <c r="OZX2" s="176"/>
      <c r="OZY2" s="176"/>
      <c r="OZZ2" s="176"/>
      <c r="PAA2" s="176"/>
      <c r="PAB2" s="176"/>
      <c r="PAC2" s="176"/>
      <c r="PAD2" s="176"/>
      <c r="PAE2" s="176"/>
      <c r="PAF2" s="184"/>
      <c r="PAG2" s="176"/>
      <c r="PAH2" s="176"/>
      <c r="PAI2" s="176"/>
      <c r="PAJ2" s="176"/>
      <c r="PAK2" s="176"/>
      <c r="PAL2" s="176"/>
      <c r="PAM2" s="176"/>
      <c r="PAN2" s="176"/>
      <c r="PAO2" s="176"/>
      <c r="PAP2" s="176"/>
      <c r="PAQ2" s="176"/>
      <c r="PAR2" s="176"/>
      <c r="PAS2" s="176"/>
      <c r="PAT2" s="176"/>
      <c r="PAU2" s="176"/>
      <c r="PAV2" s="184"/>
      <c r="PAW2" s="176"/>
      <c r="PAX2" s="176"/>
      <c r="PAY2" s="176"/>
      <c r="PAZ2" s="176"/>
      <c r="PBA2" s="176"/>
      <c r="PBB2" s="176"/>
      <c r="PBC2" s="176"/>
      <c r="PBD2" s="176"/>
      <c r="PBE2" s="176"/>
      <c r="PBF2" s="176"/>
      <c r="PBG2" s="176"/>
      <c r="PBH2" s="176"/>
      <c r="PBI2" s="176"/>
      <c r="PBJ2" s="176"/>
      <c r="PBK2" s="176"/>
      <c r="PBL2" s="184"/>
      <c r="PBM2" s="176"/>
      <c r="PBN2" s="176"/>
      <c r="PBO2" s="176"/>
      <c r="PBP2" s="176"/>
      <c r="PBQ2" s="176"/>
      <c r="PBR2" s="176"/>
      <c r="PBS2" s="176"/>
      <c r="PBT2" s="176"/>
      <c r="PBU2" s="176"/>
      <c r="PBV2" s="176"/>
      <c r="PBW2" s="176"/>
      <c r="PBX2" s="176"/>
      <c r="PBY2" s="176"/>
      <c r="PBZ2" s="176"/>
      <c r="PCA2" s="176"/>
      <c r="PCB2" s="184"/>
      <c r="PCC2" s="176"/>
      <c r="PCD2" s="176"/>
      <c r="PCE2" s="176"/>
      <c r="PCF2" s="176"/>
      <c r="PCG2" s="176"/>
      <c r="PCH2" s="176"/>
      <c r="PCI2" s="176"/>
      <c r="PCJ2" s="176"/>
      <c r="PCK2" s="176"/>
      <c r="PCL2" s="176"/>
      <c r="PCM2" s="176"/>
      <c r="PCN2" s="176"/>
      <c r="PCO2" s="176"/>
      <c r="PCP2" s="176"/>
      <c r="PCQ2" s="176"/>
      <c r="PCR2" s="184"/>
      <c r="PCS2" s="176"/>
      <c r="PCT2" s="176"/>
      <c r="PCU2" s="176"/>
      <c r="PCV2" s="176"/>
      <c r="PCW2" s="176"/>
      <c r="PCX2" s="176"/>
      <c r="PCY2" s="176"/>
      <c r="PCZ2" s="176"/>
      <c r="PDA2" s="176"/>
      <c r="PDB2" s="176"/>
      <c r="PDC2" s="176"/>
      <c r="PDD2" s="176"/>
      <c r="PDE2" s="176"/>
      <c r="PDF2" s="176"/>
      <c r="PDG2" s="176"/>
      <c r="PDH2" s="184"/>
      <c r="PDI2" s="176"/>
      <c r="PDJ2" s="176"/>
      <c r="PDK2" s="176"/>
      <c r="PDL2" s="176"/>
      <c r="PDM2" s="176"/>
      <c r="PDN2" s="176"/>
      <c r="PDO2" s="176"/>
      <c r="PDP2" s="176"/>
      <c r="PDQ2" s="176"/>
      <c r="PDR2" s="176"/>
      <c r="PDS2" s="176"/>
      <c r="PDT2" s="176"/>
      <c r="PDU2" s="176"/>
      <c r="PDV2" s="176"/>
      <c r="PDW2" s="176"/>
      <c r="PDX2" s="184"/>
      <c r="PDY2" s="176"/>
      <c r="PDZ2" s="176"/>
      <c r="PEA2" s="176"/>
      <c r="PEB2" s="176"/>
      <c r="PEC2" s="176"/>
      <c r="PED2" s="176"/>
      <c r="PEE2" s="176"/>
      <c r="PEF2" s="176"/>
      <c r="PEG2" s="176"/>
      <c r="PEH2" s="176"/>
      <c r="PEI2" s="176"/>
      <c r="PEJ2" s="176"/>
      <c r="PEK2" s="176"/>
      <c r="PEL2" s="176"/>
      <c r="PEM2" s="176"/>
      <c r="PEN2" s="184"/>
      <c r="PEO2" s="176"/>
      <c r="PEP2" s="176"/>
      <c r="PEQ2" s="176"/>
      <c r="PER2" s="176"/>
      <c r="PES2" s="176"/>
      <c r="PET2" s="176"/>
      <c r="PEU2" s="176"/>
      <c r="PEV2" s="176"/>
      <c r="PEW2" s="176"/>
      <c r="PEX2" s="176"/>
      <c r="PEY2" s="176"/>
      <c r="PEZ2" s="176"/>
      <c r="PFA2" s="176"/>
      <c r="PFB2" s="176"/>
      <c r="PFC2" s="176"/>
      <c r="PFD2" s="184"/>
      <c r="PFE2" s="176"/>
      <c r="PFF2" s="176"/>
      <c r="PFG2" s="176"/>
      <c r="PFH2" s="176"/>
      <c r="PFI2" s="176"/>
      <c r="PFJ2" s="176"/>
      <c r="PFK2" s="176"/>
      <c r="PFL2" s="176"/>
      <c r="PFM2" s="176"/>
      <c r="PFN2" s="176"/>
      <c r="PFO2" s="176"/>
      <c r="PFP2" s="176"/>
      <c r="PFQ2" s="176"/>
      <c r="PFR2" s="176"/>
      <c r="PFS2" s="176"/>
      <c r="PFT2" s="184"/>
      <c r="PFU2" s="176"/>
      <c r="PFV2" s="176"/>
      <c r="PFW2" s="176"/>
      <c r="PFX2" s="176"/>
      <c r="PFY2" s="176"/>
      <c r="PFZ2" s="176"/>
      <c r="PGA2" s="176"/>
      <c r="PGB2" s="176"/>
      <c r="PGC2" s="176"/>
      <c r="PGD2" s="176"/>
      <c r="PGE2" s="176"/>
      <c r="PGF2" s="176"/>
      <c r="PGG2" s="176"/>
      <c r="PGH2" s="176"/>
      <c r="PGI2" s="176"/>
      <c r="PGJ2" s="184"/>
      <c r="PGK2" s="176"/>
      <c r="PGL2" s="176"/>
      <c r="PGM2" s="176"/>
      <c r="PGN2" s="176"/>
      <c r="PGO2" s="176"/>
      <c r="PGP2" s="176"/>
      <c r="PGQ2" s="176"/>
      <c r="PGR2" s="176"/>
      <c r="PGS2" s="176"/>
      <c r="PGT2" s="176"/>
      <c r="PGU2" s="176"/>
      <c r="PGV2" s="176"/>
      <c r="PGW2" s="176"/>
      <c r="PGX2" s="176"/>
      <c r="PGY2" s="176"/>
      <c r="PGZ2" s="184"/>
      <c r="PHA2" s="176"/>
      <c r="PHB2" s="176"/>
      <c r="PHC2" s="176"/>
      <c r="PHD2" s="176"/>
      <c r="PHE2" s="176"/>
      <c r="PHF2" s="176"/>
      <c r="PHG2" s="176"/>
      <c r="PHH2" s="176"/>
      <c r="PHI2" s="176"/>
      <c r="PHJ2" s="176"/>
      <c r="PHK2" s="176"/>
      <c r="PHL2" s="176"/>
      <c r="PHM2" s="176"/>
      <c r="PHN2" s="176"/>
      <c r="PHO2" s="176"/>
      <c r="PHP2" s="184"/>
      <c r="PHQ2" s="176"/>
      <c r="PHR2" s="176"/>
      <c r="PHS2" s="176"/>
      <c r="PHT2" s="176"/>
      <c r="PHU2" s="176"/>
      <c r="PHV2" s="176"/>
      <c r="PHW2" s="176"/>
      <c r="PHX2" s="176"/>
      <c r="PHY2" s="176"/>
      <c r="PHZ2" s="176"/>
      <c r="PIA2" s="176"/>
      <c r="PIB2" s="176"/>
      <c r="PIC2" s="176"/>
      <c r="PID2" s="176"/>
      <c r="PIE2" s="176"/>
      <c r="PIF2" s="184"/>
      <c r="PIG2" s="176"/>
      <c r="PIH2" s="176"/>
      <c r="PII2" s="176"/>
      <c r="PIJ2" s="176"/>
      <c r="PIK2" s="176"/>
      <c r="PIL2" s="176"/>
      <c r="PIM2" s="176"/>
      <c r="PIN2" s="176"/>
      <c r="PIO2" s="176"/>
      <c r="PIP2" s="176"/>
      <c r="PIQ2" s="176"/>
      <c r="PIR2" s="176"/>
      <c r="PIS2" s="176"/>
      <c r="PIT2" s="176"/>
      <c r="PIU2" s="176"/>
      <c r="PIV2" s="184"/>
      <c r="PIW2" s="176"/>
      <c r="PIX2" s="176"/>
      <c r="PIY2" s="176"/>
      <c r="PIZ2" s="176"/>
      <c r="PJA2" s="176"/>
      <c r="PJB2" s="176"/>
      <c r="PJC2" s="176"/>
      <c r="PJD2" s="176"/>
      <c r="PJE2" s="176"/>
      <c r="PJF2" s="176"/>
      <c r="PJG2" s="176"/>
      <c r="PJH2" s="176"/>
      <c r="PJI2" s="176"/>
      <c r="PJJ2" s="176"/>
      <c r="PJK2" s="176"/>
      <c r="PJL2" s="184"/>
      <c r="PJM2" s="176"/>
      <c r="PJN2" s="176"/>
      <c r="PJO2" s="176"/>
      <c r="PJP2" s="176"/>
      <c r="PJQ2" s="176"/>
      <c r="PJR2" s="176"/>
      <c r="PJS2" s="176"/>
      <c r="PJT2" s="176"/>
      <c r="PJU2" s="176"/>
      <c r="PJV2" s="176"/>
      <c r="PJW2" s="176"/>
      <c r="PJX2" s="176"/>
      <c r="PJY2" s="176"/>
      <c r="PJZ2" s="176"/>
      <c r="PKA2" s="176"/>
      <c r="PKB2" s="184"/>
      <c r="PKC2" s="176"/>
      <c r="PKD2" s="176"/>
      <c r="PKE2" s="176"/>
      <c r="PKF2" s="176"/>
      <c r="PKG2" s="176"/>
      <c r="PKH2" s="176"/>
      <c r="PKI2" s="176"/>
      <c r="PKJ2" s="176"/>
      <c r="PKK2" s="176"/>
      <c r="PKL2" s="176"/>
      <c r="PKM2" s="176"/>
      <c r="PKN2" s="176"/>
      <c r="PKO2" s="176"/>
      <c r="PKP2" s="176"/>
      <c r="PKQ2" s="176"/>
      <c r="PKR2" s="184"/>
      <c r="PKS2" s="176"/>
      <c r="PKT2" s="176"/>
      <c r="PKU2" s="176"/>
      <c r="PKV2" s="176"/>
      <c r="PKW2" s="176"/>
      <c r="PKX2" s="176"/>
      <c r="PKY2" s="176"/>
      <c r="PKZ2" s="176"/>
      <c r="PLA2" s="176"/>
      <c r="PLB2" s="176"/>
      <c r="PLC2" s="176"/>
      <c r="PLD2" s="176"/>
      <c r="PLE2" s="176"/>
      <c r="PLF2" s="176"/>
      <c r="PLG2" s="176"/>
      <c r="PLH2" s="184"/>
      <c r="PLI2" s="176"/>
      <c r="PLJ2" s="176"/>
      <c r="PLK2" s="176"/>
      <c r="PLL2" s="176"/>
      <c r="PLM2" s="176"/>
      <c r="PLN2" s="176"/>
      <c r="PLO2" s="176"/>
      <c r="PLP2" s="176"/>
      <c r="PLQ2" s="176"/>
      <c r="PLR2" s="176"/>
      <c r="PLS2" s="176"/>
      <c r="PLT2" s="176"/>
      <c r="PLU2" s="176"/>
      <c r="PLV2" s="176"/>
      <c r="PLW2" s="176"/>
      <c r="PLX2" s="184"/>
      <c r="PLY2" s="176"/>
      <c r="PLZ2" s="176"/>
      <c r="PMA2" s="176"/>
      <c r="PMB2" s="176"/>
      <c r="PMC2" s="176"/>
      <c r="PMD2" s="176"/>
      <c r="PME2" s="176"/>
      <c r="PMF2" s="176"/>
      <c r="PMG2" s="176"/>
      <c r="PMH2" s="176"/>
      <c r="PMI2" s="176"/>
      <c r="PMJ2" s="176"/>
      <c r="PMK2" s="176"/>
      <c r="PML2" s="176"/>
      <c r="PMM2" s="176"/>
      <c r="PMN2" s="184"/>
      <c r="PMO2" s="176"/>
      <c r="PMP2" s="176"/>
      <c r="PMQ2" s="176"/>
      <c r="PMR2" s="176"/>
      <c r="PMS2" s="176"/>
      <c r="PMT2" s="176"/>
      <c r="PMU2" s="176"/>
      <c r="PMV2" s="176"/>
      <c r="PMW2" s="176"/>
      <c r="PMX2" s="176"/>
      <c r="PMY2" s="176"/>
      <c r="PMZ2" s="176"/>
      <c r="PNA2" s="176"/>
      <c r="PNB2" s="176"/>
      <c r="PNC2" s="176"/>
      <c r="PND2" s="184"/>
      <c r="PNE2" s="176"/>
      <c r="PNF2" s="176"/>
      <c r="PNG2" s="176"/>
      <c r="PNH2" s="176"/>
      <c r="PNI2" s="176"/>
      <c r="PNJ2" s="176"/>
      <c r="PNK2" s="176"/>
      <c r="PNL2" s="176"/>
      <c r="PNM2" s="176"/>
      <c r="PNN2" s="176"/>
      <c r="PNO2" s="176"/>
      <c r="PNP2" s="176"/>
      <c r="PNQ2" s="176"/>
      <c r="PNR2" s="176"/>
      <c r="PNS2" s="176"/>
      <c r="PNT2" s="184"/>
      <c r="PNU2" s="176"/>
      <c r="PNV2" s="176"/>
      <c r="PNW2" s="176"/>
      <c r="PNX2" s="176"/>
      <c r="PNY2" s="176"/>
      <c r="PNZ2" s="176"/>
      <c r="POA2" s="176"/>
      <c r="POB2" s="176"/>
      <c r="POC2" s="176"/>
      <c r="POD2" s="176"/>
      <c r="POE2" s="176"/>
      <c r="POF2" s="176"/>
      <c r="POG2" s="176"/>
      <c r="POH2" s="176"/>
      <c r="POI2" s="176"/>
      <c r="POJ2" s="184"/>
      <c r="POK2" s="176"/>
      <c r="POL2" s="176"/>
      <c r="POM2" s="176"/>
      <c r="PON2" s="176"/>
      <c r="POO2" s="176"/>
      <c r="POP2" s="176"/>
      <c r="POQ2" s="176"/>
      <c r="POR2" s="176"/>
      <c r="POS2" s="176"/>
      <c r="POT2" s="176"/>
      <c r="POU2" s="176"/>
      <c r="POV2" s="176"/>
      <c r="POW2" s="176"/>
      <c r="POX2" s="176"/>
      <c r="POY2" s="176"/>
      <c r="POZ2" s="184"/>
      <c r="PPA2" s="176"/>
      <c r="PPB2" s="176"/>
      <c r="PPC2" s="176"/>
      <c r="PPD2" s="176"/>
      <c r="PPE2" s="176"/>
      <c r="PPF2" s="176"/>
      <c r="PPG2" s="176"/>
      <c r="PPH2" s="176"/>
      <c r="PPI2" s="176"/>
      <c r="PPJ2" s="176"/>
      <c r="PPK2" s="176"/>
      <c r="PPL2" s="176"/>
      <c r="PPM2" s="176"/>
      <c r="PPN2" s="176"/>
      <c r="PPO2" s="176"/>
      <c r="PPP2" s="184"/>
      <c r="PPQ2" s="176"/>
      <c r="PPR2" s="176"/>
      <c r="PPS2" s="176"/>
      <c r="PPT2" s="176"/>
      <c r="PPU2" s="176"/>
      <c r="PPV2" s="176"/>
      <c r="PPW2" s="176"/>
      <c r="PPX2" s="176"/>
      <c r="PPY2" s="176"/>
      <c r="PPZ2" s="176"/>
      <c r="PQA2" s="176"/>
      <c r="PQB2" s="176"/>
      <c r="PQC2" s="176"/>
      <c r="PQD2" s="176"/>
      <c r="PQE2" s="176"/>
      <c r="PQF2" s="184"/>
      <c r="PQG2" s="176"/>
      <c r="PQH2" s="176"/>
      <c r="PQI2" s="176"/>
      <c r="PQJ2" s="176"/>
      <c r="PQK2" s="176"/>
      <c r="PQL2" s="176"/>
      <c r="PQM2" s="176"/>
      <c r="PQN2" s="176"/>
      <c r="PQO2" s="176"/>
      <c r="PQP2" s="176"/>
      <c r="PQQ2" s="176"/>
      <c r="PQR2" s="176"/>
      <c r="PQS2" s="176"/>
      <c r="PQT2" s="176"/>
      <c r="PQU2" s="176"/>
      <c r="PQV2" s="184"/>
      <c r="PQW2" s="176"/>
      <c r="PQX2" s="176"/>
      <c r="PQY2" s="176"/>
      <c r="PQZ2" s="176"/>
      <c r="PRA2" s="176"/>
      <c r="PRB2" s="176"/>
      <c r="PRC2" s="176"/>
      <c r="PRD2" s="176"/>
      <c r="PRE2" s="176"/>
      <c r="PRF2" s="176"/>
      <c r="PRG2" s="176"/>
      <c r="PRH2" s="176"/>
      <c r="PRI2" s="176"/>
      <c r="PRJ2" s="176"/>
      <c r="PRK2" s="176"/>
      <c r="PRL2" s="184"/>
      <c r="PRM2" s="176"/>
      <c r="PRN2" s="176"/>
      <c r="PRO2" s="176"/>
      <c r="PRP2" s="176"/>
      <c r="PRQ2" s="176"/>
      <c r="PRR2" s="176"/>
      <c r="PRS2" s="176"/>
      <c r="PRT2" s="176"/>
      <c r="PRU2" s="176"/>
      <c r="PRV2" s="176"/>
      <c r="PRW2" s="176"/>
      <c r="PRX2" s="176"/>
      <c r="PRY2" s="176"/>
      <c r="PRZ2" s="176"/>
      <c r="PSA2" s="176"/>
      <c r="PSB2" s="184"/>
      <c r="PSC2" s="176"/>
      <c r="PSD2" s="176"/>
      <c r="PSE2" s="176"/>
      <c r="PSF2" s="176"/>
      <c r="PSG2" s="176"/>
      <c r="PSH2" s="176"/>
      <c r="PSI2" s="176"/>
      <c r="PSJ2" s="176"/>
      <c r="PSK2" s="176"/>
      <c r="PSL2" s="176"/>
      <c r="PSM2" s="176"/>
      <c r="PSN2" s="176"/>
      <c r="PSO2" s="176"/>
      <c r="PSP2" s="176"/>
      <c r="PSQ2" s="176"/>
      <c r="PSR2" s="184"/>
      <c r="PSS2" s="176"/>
      <c r="PST2" s="176"/>
      <c r="PSU2" s="176"/>
      <c r="PSV2" s="176"/>
      <c r="PSW2" s="176"/>
      <c r="PSX2" s="176"/>
      <c r="PSY2" s="176"/>
      <c r="PSZ2" s="176"/>
      <c r="PTA2" s="176"/>
      <c r="PTB2" s="176"/>
      <c r="PTC2" s="176"/>
      <c r="PTD2" s="176"/>
      <c r="PTE2" s="176"/>
      <c r="PTF2" s="176"/>
      <c r="PTG2" s="176"/>
      <c r="PTH2" s="184"/>
      <c r="PTI2" s="176"/>
      <c r="PTJ2" s="176"/>
      <c r="PTK2" s="176"/>
      <c r="PTL2" s="176"/>
      <c r="PTM2" s="176"/>
      <c r="PTN2" s="176"/>
      <c r="PTO2" s="176"/>
      <c r="PTP2" s="176"/>
      <c r="PTQ2" s="176"/>
      <c r="PTR2" s="176"/>
      <c r="PTS2" s="176"/>
      <c r="PTT2" s="176"/>
      <c r="PTU2" s="176"/>
      <c r="PTV2" s="176"/>
      <c r="PTW2" s="176"/>
      <c r="PTX2" s="184"/>
      <c r="PTY2" s="176"/>
      <c r="PTZ2" s="176"/>
      <c r="PUA2" s="176"/>
      <c r="PUB2" s="176"/>
      <c r="PUC2" s="176"/>
      <c r="PUD2" s="176"/>
      <c r="PUE2" s="176"/>
      <c r="PUF2" s="176"/>
      <c r="PUG2" s="176"/>
      <c r="PUH2" s="176"/>
      <c r="PUI2" s="176"/>
      <c r="PUJ2" s="176"/>
      <c r="PUK2" s="176"/>
      <c r="PUL2" s="176"/>
      <c r="PUM2" s="176"/>
      <c r="PUN2" s="184"/>
      <c r="PUO2" s="176"/>
      <c r="PUP2" s="176"/>
      <c r="PUQ2" s="176"/>
      <c r="PUR2" s="176"/>
      <c r="PUS2" s="176"/>
      <c r="PUT2" s="176"/>
      <c r="PUU2" s="176"/>
      <c r="PUV2" s="176"/>
      <c r="PUW2" s="176"/>
      <c r="PUX2" s="176"/>
      <c r="PUY2" s="176"/>
      <c r="PUZ2" s="176"/>
      <c r="PVA2" s="176"/>
      <c r="PVB2" s="176"/>
      <c r="PVC2" s="176"/>
      <c r="PVD2" s="184"/>
      <c r="PVE2" s="176"/>
      <c r="PVF2" s="176"/>
      <c r="PVG2" s="176"/>
      <c r="PVH2" s="176"/>
      <c r="PVI2" s="176"/>
      <c r="PVJ2" s="176"/>
      <c r="PVK2" s="176"/>
      <c r="PVL2" s="176"/>
      <c r="PVM2" s="176"/>
      <c r="PVN2" s="176"/>
      <c r="PVO2" s="176"/>
      <c r="PVP2" s="176"/>
      <c r="PVQ2" s="176"/>
      <c r="PVR2" s="176"/>
      <c r="PVS2" s="176"/>
      <c r="PVT2" s="184"/>
      <c r="PVU2" s="176"/>
      <c r="PVV2" s="176"/>
      <c r="PVW2" s="176"/>
      <c r="PVX2" s="176"/>
      <c r="PVY2" s="176"/>
      <c r="PVZ2" s="176"/>
      <c r="PWA2" s="176"/>
      <c r="PWB2" s="176"/>
      <c r="PWC2" s="176"/>
      <c r="PWD2" s="176"/>
      <c r="PWE2" s="176"/>
      <c r="PWF2" s="176"/>
      <c r="PWG2" s="176"/>
      <c r="PWH2" s="176"/>
      <c r="PWI2" s="176"/>
      <c r="PWJ2" s="184"/>
      <c r="PWK2" s="176"/>
      <c r="PWL2" s="176"/>
      <c r="PWM2" s="176"/>
      <c r="PWN2" s="176"/>
      <c r="PWO2" s="176"/>
      <c r="PWP2" s="176"/>
      <c r="PWQ2" s="176"/>
      <c r="PWR2" s="176"/>
      <c r="PWS2" s="176"/>
      <c r="PWT2" s="176"/>
      <c r="PWU2" s="176"/>
      <c r="PWV2" s="176"/>
      <c r="PWW2" s="176"/>
      <c r="PWX2" s="176"/>
      <c r="PWY2" s="176"/>
      <c r="PWZ2" s="184"/>
      <c r="PXA2" s="176"/>
      <c r="PXB2" s="176"/>
      <c r="PXC2" s="176"/>
      <c r="PXD2" s="176"/>
      <c r="PXE2" s="176"/>
      <c r="PXF2" s="176"/>
      <c r="PXG2" s="176"/>
      <c r="PXH2" s="176"/>
      <c r="PXI2" s="176"/>
      <c r="PXJ2" s="176"/>
      <c r="PXK2" s="176"/>
      <c r="PXL2" s="176"/>
      <c r="PXM2" s="176"/>
      <c r="PXN2" s="176"/>
      <c r="PXO2" s="176"/>
      <c r="PXP2" s="184"/>
      <c r="PXQ2" s="176"/>
      <c r="PXR2" s="176"/>
      <c r="PXS2" s="176"/>
      <c r="PXT2" s="176"/>
      <c r="PXU2" s="176"/>
      <c r="PXV2" s="176"/>
      <c r="PXW2" s="176"/>
      <c r="PXX2" s="176"/>
      <c r="PXY2" s="176"/>
      <c r="PXZ2" s="176"/>
      <c r="PYA2" s="176"/>
      <c r="PYB2" s="176"/>
      <c r="PYC2" s="176"/>
      <c r="PYD2" s="176"/>
      <c r="PYE2" s="176"/>
      <c r="PYF2" s="184"/>
      <c r="PYG2" s="176"/>
      <c r="PYH2" s="176"/>
      <c r="PYI2" s="176"/>
      <c r="PYJ2" s="176"/>
      <c r="PYK2" s="176"/>
      <c r="PYL2" s="176"/>
      <c r="PYM2" s="176"/>
      <c r="PYN2" s="176"/>
      <c r="PYO2" s="176"/>
      <c r="PYP2" s="176"/>
      <c r="PYQ2" s="176"/>
      <c r="PYR2" s="176"/>
      <c r="PYS2" s="176"/>
      <c r="PYT2" s="176"/>
      <c r="PYU2" s="176"/>
      <c r="PYV2" s="184"/>
      <c r="PYW2" s="176"/>
      <c r="PYX2" s="176"/>
      <c r="PYY2" s="176"/>
      <c r="PYZ2" s="176"/>
      <c r="PZA2" s="176"/>
      <c r="PZB2" s="176"/>
      <c r="PZC2" s="176"/>
      <c r="PZD2" s="176"/>
      <c r="PZE2" s="176"/>
      <c r="PZF2" s="176"/>
      <c r="PZG2" s="176"/>
      <c r="PZH2" s="176"/>
      <c r="PZI2" s="176"/>
      <c r="PZJ2" s="176"/>
      <c r="PZK2" s="176"/>
      <c r="PZL2" s="184"/>
      <c r="PZM2" s="176"/>
      <c r="PZN2" s="176"/>
      <c r="PZO2" s="176"/>
      <c r="PZP2" s="176"/>
      <c r="PZQ2" s="176"/>
      <c r="PZR2" s="176"/>
      <c r="PZS2" s="176"/>
      <c r="PZT2" s="176"/>
      <c r="PZU2" s="176"/>
      <c r="PZV2" s="176"/>
      <c r="PZW2" s="176"/>
      <c r="PZX2" s="176"/>
      <c r="PZY2" s="176"/>
      <c r="PZZ2" s="176"/>
      <c r="QAA2" s="176"/>
      <c r="QAB2" s="184"/>
      <c r="QAC2" s="176"/>
      <c r="QAD2" s="176"/>
      <c r="QAE2" s="176"/>
      <c r="QAF2" s="176"/>
      <c r="QAG2" s="176"/>
      <c r="QAH2" s="176"/>
      <c r="QAI2" s="176"/>
      <c r="QAJ2" s="176"/>
      <c r="QAK2" s="176"/>
      <c r="QAL2" s="176"/>
      <c r="QAM2" s="176"/>
      <c r="QAN2" s="176"/>
      <c r="QAO2" s="176"/>
      <c r="QAP2" s="176"/>
      <c r="QAQ2" s="176"/>
      <c r="QAR2" s="184"/>
      <c r="QAS2" s="176"/>
      <c r="QAT2" s="176"/>
      <c r="QAU2" s="176"/>
      <c r="QAV2" s="176"/>
      <c r="QAW2" s="176"/>
      <c r="QAX2" s="176"/>
      <c r="QAY2" s="176"/>
      <c r="QAZ2" s="176"/>
      <c r="QBA2" s="176"/>
      <c r="QBB2" s="176"/>
      <c r="QBC2" s="176"/>
      <c r="QBD2" s="176"/>
      <c r="QBE2" s="176"/>
      <c r="QBF2" s="176"/>
      <c r="QBG2" s="176"/>
      <c r="QBH2" s="184"/>
      <c r="QBI2" s="176"/>
      <c r="QBJ2" s="176"/>
      <c r="QBK2" s="176"/>
      <c r="QBL2" s="176"/>
      <c r="QBM2" s="176"/>
      <c r="QBN2" s="176"/>
      <c r="QBO2" s="176"/>
      <c r="QBP2" s="176"/>
      <c r="QBQ2" s="176"/>
      <c r="QBR2" s="176"/>
      <c r="QBS2" s="176"/>
      <c r="QBT2" s="176"/>
      <c r="QBU2" s="176"/>
      <c r="QBV2" s="176"/>
      <c r="QBW2" s="176"/>
      <c r="QBX2" s="184"/>
      <c r="QBY2" s="176"/>
      <c r="QBZ2" s="176"/>
      <c r="QCA2" s="176"/>
      <c r="QCB2" s="176"/>
      <c r="QCC2" s="176"/>
      <c r="QCD2" s="176"/>
      <c r="QCE2" s="176"/>
      <c r="QCF2" s="176"/>
      <c r="QCG2" s="176"/>
      <c r="QCH2" s="176"/>
      <c r="QCI2" s="176"/>
      <c r="QCJ2" s="176"/>
      <c r="QCK2" s="176"/>
      <c r="QCL2" s="176"/>
      <c r="QCM2" s="176"/>
      <c r="QCN2" s="184"/>
      <c r="QCO2" s="176"/>
      <c r="QCP2" s="176"/>
      <c r="QCQ2" s="176"/>
      <c r="QCR2" s="176"/>
      <c r="QCS2" s="176"/>
      <c r="QCT2" s="176"/>
      <c r="QCU2" s="176"/>
      <c r="QCV2" s="176"/>
      <c r="QCW2" s="176"/>
      <c r="QCX2" s="176"/>
      <c r="QCY2" s="176"/>
      <c r="QCZ2" s="176"/>
      <c r="QDA2" s="176"/>
      <c r="QDB2" s="176"/>
      <c r="QDC2" s="176"/>
      <c r="QDD2" s="184"/>
      <c r="QDE2" s="176"/>
      <c r="QDF2" s="176"/>
      <c r="QDG2" s="176"/>
      <c r="QDH2" s="176"/>
      <c r="QDI2" s="176"/>
      <c r="QDJ2" s="176"/>
      <c r="QDK2" s="176"/>
      <c r="QDL2" s="176"/>
      <c r="QDM2" s="176"/>
      <c r="QDN2" s="176"/>
      <c r="QDO2" s="176"/>
      <c r="QDP2" s="176"/>
      <c r="QDQ2" s="176"/>
      <c r="QDR2" s="176"/>
      <c r="QDS2" s="176"/>
      <c r="QDT2" s="184"/>
      <c r="QDU2" s="176"/>
      <c r="QDV2" s="176"/>
      <c r="QDW2" s="176"/>
      <c r="QDX2" s="176"/>
      <c r="QDY2" s="176"/>
      <c r="QDZ2" s="176"/>
      <c r="QEA2" s="176"/>
      <c r="QEB2" s="176"/>
      <c r="QEC2" s="176"/>
      <c r="QED2" s="176"/>
      <c r="QEE2" s="176"/>
      <c r="QEF2" s="176"/>
      <c r="QEG2" s="176"/>
      <c r="QEH2" s="176"/>
      <c r="QEI2" s="176"/>
      <c r="QEJ2" s="184"/>
      <c r="QEK2" s="176"/>
      <c r="QEL2" s="176"/>
      <c r="QEM2" s="176"/>
      <c r="QEN2" s="176"/>
      <c r="QEO2" s="176"/>
      <c r="QEP2" s="176"/>
      <c r="QEQ2" s="176"/>
      <c r="QER2" s="176"/>
      <c r="QES2" s="176"/>
      <c r="QET2" s="176"/>
      <c r="QEU2" s="176"/>
      <c r="QEV2" s="176"/>
      <c r="QEW2" s="176"/>
      <c r="QEX2" s="176"/>
      <c r="QEY2" s="176"/>
      <c r="QEZ2" s="184"/>
      <c r="QFA2" s="176"/>
      <c r="QFB2" s="176"/>
      <c r="QFC2" s="176"/>
      <c r="QFD2" s="176"/>
      <c r="QFE2" s="176"/>
      <c r="QFF2" s="176"/>
      <c r="QFG2" s="176"/>
      <c r="QFH2" s="176"/>
      <c r="QFI2" s="176"/>
      <c r="QFJ2" s="176"/>
      <c r="QFK2" s="176"/>
      <c r="QFL2" s="176"/>
      <c r="QFM2" s="176"/>
      <c r="QFN2" s="176"/>
      <c r="QFO2" s="176"/>
      <c r="QFP2" s="184"/>
      <c r="QFQ2" s="176"/>
      <c r="QFR2" s="176"/>
      <c r="QFS2" s="176"/>
      <c r="QFT2" s="176"/>
      <c r="QFU2" s="176"/>
      <c r="QFV2" s="176"/>
      <c r="QFW2" s="176"/>
      <c r="QFX2" s="176"/>
      <c r="QFY2" s="176"/>
      <c r="QFZ2" s="176"/>
      <c r="QGA2" s="176"/>
      <c r="QGB2" s="176"/>
      <c r="QGC2" s="176"/>
      <c r="QGD2" s="176"/>
      <c r="QGE2" s="176"/>
      <c r="QGF2" s="184"/>
      <c r="QGG2" s="176"/>
      <c r="QGH2" s="176"/>
      <c r="QGI2" s="176"/>
      <c r="QGJ2" s="176"/>
      <c r="QGK2" s="176"/>
      <c r="QGL2" s="176"/>
      <c r="QGM2" s="176"/>
      <c r="QGN2" s="176"/>
      <c r="QGO2" s="176"/>
      <c r="QGP2" s="176"/>
      <c r="QGQ2" s="176"/>
      <c r="QGR2" s="176"/>
      <c r="QGS2" s="176"/>
      <c r="QGT2" s="176"/>
      <c r="QGU2" s="176"/>
      <c r="QGV2" s="184"/>
      <c r="QGW2" s="176"/>
      <c r="QGX2" s="176"/>
      <c r="QGY2" s="176"/>
      <c r="QGZ2" s="176"/>
      <c r="QHA2" s="176"/>
      <c r="QHB2" s="176"/>
      <c r="QHC2" s="176"/>
      <c r="QHD2" s="176"/>
      <c r="QHE2" s="176"/>
      <c r="QHF2" s="176"/>
      <c r="QHG2" s="176"/>
      <c r="QHH2" s="176"/>
      <c r="QHI2" s="176"/>
      <c r="QHJ2" s="176"/>
      <c r="QHK2" s="176"/>
      <c r="QHL2" s="184"/>
      <c r="QHM2" s="176"/>
      <c r="QHN2" s="176"/>
      <c r="QHO2" s="176"/>
      <c r="QHP2" s="176"/>
      <c r="QHQ2" s="176"/>
      <c r="QHR2" s="176"/>
      <c r="QHS2" s="176"/>
      <c r="QHT2" s="176"/>
      <c r="QHU2" s="176"/>
      <c r="QHV2" s="176"/>
      <c r="QHW2" s="176"/>
      <c r="QHX2" s="176"/>
      <c r="QHY2" s="176"/>
      <c r="QHZ2" s="176"/>
      <c r="QIA2" s="176"/>
      <c r="QIB2" s="184"/>
      <c r="QIC2" s="176"/>
      <c r="QID2" s="176"/>
      <c r="QIE2" s="176"/>
      <c r="QIF2" s="176"/>
      <c r="QIG2" s="176"/>
      <c r="QIH2" s="176"/>
      <c r="QII2" s="176"/>
      <c r="QIJ2" s="176"/>
      <c r="QIK2" s="176"/>
      <c r="QIL2" s="176"/>
      <c r="QIM2" s="176"/>
      <c r="QIN2" s="176"/>
      <c r="QIO2" s="176"/>
      <c r="QIP2" s="176"/>
      <c r="QIQ2" s="176"/>
      <c r="QIR2" s="184"/>
      <c r="QIS2" s="176"/>
      <c r="QIT2" s="176"/>
      <c r="QIU2" s="176"/>
      <c r="QIV2" s="176"/>
      <c r="QIW2" s="176"/>
      <c r="QIX2" s="176"/>
      <c r="QIY2" s="176"/>
      <c r="QIZ2" s="176"/>
      <c r="QJA2" s="176"/>
      <c r="QJB2" s="176"/>
      <c r="QJC2" s="176"/>
      <c r="QJD2" s="176"/>
      <c r="QJE2" s="176"/>
      <c r="QJF2" s="176"/>
      <c r="QJG2" s="176"/>
      <c r="QJH2" s="184"/>
      <c r="QJI2" s="176"/>
      <c r="QJJ2" s="176"/>
      <c r="QJK2" s="176"/>
      <c r="QJL2" s="176"/>
      <c r="QJM2" s="176"/>
      <c r="QJN2" s="176"/>
      <c r="QJO2" s="176"/>
      <c r="QJP2" s="176"/>
      <c r="QJQ2" s="176"/>
      <c r="QJR2" s="176"/>
      <c r="QJS2" s="176"/>
      <c r="QJT2" s="176"/>
      <c r="QJU2" s="176"/>
      <c r="QJV2" s="176"/>
      <c r="QJW2" s="176"/>
      <c r="QJX2" s="184"/>
      <c r="QJY2" s="176"/>
      <c r="QJZ2" s="176"/>
      <c r="QKA2" s="176"/>
      <c r="QKB2" s="176"/>
      <c r="QKC2" s="176"/>
      <c r="QKD2" s="176"/>
      <c r="QKE2" s="176"/>
      <c r="QKF2" s="176"/>
      <c r="QKG2" s="176"/>
      <c r="QKH2" s="176"/>
      <c r="QKI2" s="176"/>
      <c r="QKJ2" s="176"/>
      <c r="QKK2" s="176"/>
      <c r="QKL2" s="176"/>
      <c r="QKM2" s="176"/>
      <c r="QKN2" s="184"/>
      <c r="QKO2" s="176"/>
      <c r="QKP2" s="176"/>
      <c r="QKQ2" s="176"/>
      <c r="QKR2" s="176"/>
      <c r="QKS2" s="176"/>
      <c r="QKT2" s="176"/>
      <c r="QKU2" s="176"/>
      <c r="QKV2" s="176"/>
      <c r="QKW2" s="176"/>
      <c r="QKX2" s="176"/>
      <c r="QKY2" s="176"/>
      <c r="QKZ2" s="176"/>
      <c r="QLA2" s="176"/>
      <c r="QLB2" s="176"/>
      <c r="QLC2" s="176"/>
      <c r="QLD2" s="184"/>
      <c r="QLE2" s="176"/>
      <c r="QLF2" s="176"/>
      <c r="QLG2" s="176"/>
      <c r="QLH2" s="176"/>
      <c r="QLI2" s="176"/>
      <c r="QLJ2" s="176"/>
      <c r="QLK2" s="176"/>
      <c r="QLL2" s="176"/>
      <c r="QLM2" s="176"/>
      <c r="QLN2" s="176"/>
      <c r="QLO2" s="176"/>
      <c r="QLP2" s="176"/>
      <c r="QLQ2" s="176"/>
      <c r="QLR2" s="176"/>
      <c r="QLS2" s="176"/>
      <c r="QLT2" s="184"/>
      <c r="QLU2" s="176"/>
      <c r="QLV2" s="176"/>
      <c r="QLW2" s="176"/>
      <c r="QLX2" s="176"/>
      <c r="QLY2" s="176"/>
      <c r="QLZ2" s="176"/>
      <c r="QMA2" s="176"/>
      <c r="QMB2" s="176"/>
      <c r="QMC2" s="176"/>
      <c r="QMD2" s="176"/>
      <c r="QME2" s="176"/>
      <c r="QMF2" s="176"/>
      <c r="QMG2" s="176"/>
      <c r="QMH2" s="176"/>
      <c r="QMI2" s="176"/>
      <c r="QMJ2" s="184"/>
      <c r="QMK2" s="176"/>
      <c r="QML2" s="176"/>
      <c r="QMM2" s="176"/>
      <c r="QMN2" s="176"/>
      <c r="QMO2" s="176"/>
      <c r="QMP2" s="176"/>
      <c r="QMQ2" s="176"/>
      <c r="QMR2" s="176"/>
      <c r="QMS2" s="176"/>
      <c r="QMT2" s="176"/>
      <c r="QMU2" s="176"/>
      <c r="QMV2" s="176"/>
      <c r="QMW2" s="176"/>
      <c r="QMX2" s="176"/>
      <c r="QMY2" s="176"/>
      <c r="QMZ2" s="184"/>
      <c r="QNA2" s="176"/>
      <c r="QNB2" s="176"/>
      <c r="QNC2" s="176"/>
      <c r="QND2" s="176"/>
      <c r="QNE2" s="176"/>
      <c r="QNF2" s="176"/>
      <c r="QNG2" s="176"/>
      <c r="QNH2" s="176"/>
      <c r="QNI2" s="176"/>
      <c r="QNJ2" s="176"/>
      <c r="QNK2" s="176"/>
      <c r="QNL2" s="176"/>
      <c r="QNM2" s="176"/>
      <c r="QNN2" s="176"/>
      <c r="QNO2" s="176"/>
      <c r="QNP2" s="184"/>
      <c r="QNQ2" s="176"/>
      <c r="QNR2" s="176"/>
      <c r="QNS2" s="176"/>
      <c r="QNT2" s="176"/>
      <c r="QNU2" s="176"/>
      <c r="QNV2" s="176"/>
      <c r="QNW2" s="176"/>
      <c r="QNX2" s="176"/>
      <c r="QNY2" s="176"/>
      <c r="QNZ2" s="176"/>
      <c r="QOA2" s="176"/>
      <c r="QOB2" s="176"/>
      <c r="QOC2" s="176"/>
      <c r="QOD2" s="176"/>
      <c r="QOE2" s="176"/>
      <c r="QOF2" s="184"/>
      <c r="QOG2" s="176"/>
      <c r="QOH2" s="176"/>
      <c r="QOI2" s="176"/>
      <c r="QOJ2" s="176"/>
      <c r="QOK2" s="176"/>
      <c r="QOL2" s="176"/>
      <c r="QOM2" s="176"/>
      <c r="QON2" s="176"/>
      <c r="QOO2" s="176"/>
      <c r="QOP2" s="176"/>
      <c r="QOQ2" s="176"/>
      <c r="QOR2" s="176"/>
      <c r="QOS2" s="176"/>
      <c r="QOT2" s="176"/>
      <c r="QOU2" s="176"/>
      <c r="QOV2" s="184"/>
      <c r="QOW2" s="176"/>
      <c r="QOX2" s="176"/>
      <c r="QOY2" s="176"/>
      <c r="QOZ2" s="176"/>
      <c r="QPA2" s="176"/>
      <c r="QPB2" s="176"/>
      <c r="QPC2" s="176"/>
      <c r="QPD2" s="176"/>
      <c r="QPE2" s="176"/>
      <c r="QPF2" s="176"/>
      <c r="QPG2" s="176"/>
      <c r="QPH2" s="176"/>
      <c r="QPI2" s="176"/>
      <c r="QPJ2" s="176"/>
      <c r="QPK2" s="176"/>
      <c r="QPL2" s="184"/>
      <c r="QPM2" s="176"/>
      <c r="QPN2" s="176"/>
      <c r="QPO2" s="176"/>
      <c r="QPP2" s="176"/>
      <c r="QPQ2" s="176"/>
      <c r="QPR2" s="176"/>
      <c r="QPS2" s="176"/>
      <c r="QPT2" s="176"/>
      <c r="QPU2" s="176"/>
      <c r="QPV2" s="176"/>
      <c r="QPW2" s="176"/>
      <c r="QPX2" s="176"/>
      <c r="QPY2" s="176"/>
      <c r="QPZ2" s="176"/>
      <c r="QQA2" s="176"/>
      <c r="QQB2" s="184"/>
      <c r="QQC2" s="176"/>
      <c r="QQD2" s="176"/>
      <c r="QQE2" s="176"/>
      <c r="QQF2" s="176"/>
      <c r="QQG2" s="176"/>
      <c r="QQH2" s="176"/>
      <c r="QQI2" s="176"/>
      <c r="QQJ2" s="176"/>
      <c r="QQK2" s="176"/>
      <c r="QQL2" s="176"/>
      <c r="QQM2" s="176"/>
      <c r="QQN2" s="176"/>
      <c r="QQO2" s="176"/>
      <c r="QQP2" s="176"/>
      <c r="QQQ2" s="176"/>
      <c r="QQR2" s="184"/>
      <c r="QQS2" s="176"/>
      <c r="QQT2" s="176"/>
      <c r="QQU2" s="176"/>
      <c r="QQV2" s="176"/>
      <c r="QQW2" s="176"/>
    </row>
    <row r="3" spans="1:11957" ht="19.899999999999999" customHeight="1">
      <c r="A3" s="159">
        <v>1</v>
      </c>
      <c r="B3" s="160"/>
      <c r="C3" s="160" t="s">
        <v>67</v>
      </c>
      <c r="D3" s="160" t="s">
        <v>787</v>
      </c>
      <c r="E3" s="160" t="str">
        <f>IFERROR(VLOOKUP(C3,'BANK INF DECEMBER 2022'!C3:F372,4,FALSE),)</f>
        <v>0152575988600</v>
      </c>
      <c r="F3" s="160" t="s">
        <v>68</v>
      </c>
      <c r="G3" s="161">
        <f>IFERROR(VLOOKUP(C3,'BANK INF DECEMBER 2022'!C3:H372,6,FALSE),)</f>
        <v>26</v>
      </c>
      <c r="H3" s="161">
        <f>IFERROR(VLOOKUP(C3,'LOCAL DECEMBER 2022'!EK12:EN318,4,FALSE),)</f>
        <v>13360</v>
      </c>
      <c r="I3" s="161">
        <f>IFERROR(VLOOKUP(C3,'BANK INF DECEMBER 2022'!C3:J372,8,FALSE),)</f>
        <v>347360</v>
      </c>
      <c r="J3" s="161">
        <f>IFERROR(VLOOKUP(C3,'BANK INF DECEMBER 2022'!C3:L191,10,FALSE),)</f>
        <v>517490.42</v>
      </c>
      <c r="K3" s="161">
        <f>IFERROR(VLOOKUP(C3,'BANK INF DECEMBER 2022'!C3:M293,11,FALSE),)</f>
        <v>465741.38</v>
      </c>
      <c r="L3" s="161">
        <f>IFERROR(VLOOKUP(C3,'BANK INF DECEMBER 2022'!C3:N191,12,FALSE),)</f>
        <v>15659.3104</v>
      </c>
      <c r="M3" s="161">
        <f>IFERROR(VLOOKUP(C3,'BANK INF DECEMBER 2022'!C3:O191,13,FALSE),)</f>
        <v>51749.04</v>
      </c>
      <c r="N3" s="161">
        <f>IFERROR(VLOOKUP(C3,'BANK INF DECEMBER 2022'!C3:P293,14,FALSE),)</f>
        <v>100000</v>
      </c>
      <c r="O3" s="171">
        <f>L3+M3+N3</f>
        <v>167408.3504</v>
      </c>
      <c r="P3" s="171">
        <f>IFERROR(VLOOKUP(C3,'BANK INF DECEMBER 2022'!C3:R234,16,FALSE),)</f>
        <v>0</v>
      </c>
      <c r="Q3" s="171">
        <f>J3-O3+P3</f>
        <v>350082.06959999999</v>
      </c>
      <c r="R3" s="171">
        <f>IFERROR(VLOOKUP(C3,'BANK INF DECEMBER 2022'!C3:T234,18,FALSE),)</f>
        <v>20699.62</v>
      </c>
      <c r="S3" s="171">
        <f>IFERROR(VLOOKUP(C3,'BANK INF DECEMBER 2022'!C3:U191,19,FALSE),)</f>
        <v>51749.04</v>
      </c>
      <c r="T3" s="171">
        <f>IFERROR(VLOOKUP(C3,'BANK INF DECEMBER 2022'!C3:V191,20,FALSE),)</f>
        <v>2587.4499999999998</v>
      </c>
      <c r="U3" s="171">
        <f>IFERROR(VLOOKUP(C3,'BANK INF DECEMBER 2022'!C3:W191,21,FALSE),)</f>
        <v>75036.11</v>
      </c>
      <c r="V3" s="177">
        <f>J3+U3</f>
        <v>592526.53</v>
      </c>
      <c r="X3" s="178"/>
      <c r="Y3" s="81"/>
    </row>
    <row r="4" spans="1:11957" ht="19.899999999999999" customHeight="1">
      <c r="A4" s="162">
        <v>2</v>
      </c>
      <c r="B4" s="163"/>
      <c r="C4" s="163" t="s">
        <v>188</v>
      </c>
      <c r="D4" s="163" t="s">
        <v>787</v>
      </c>
      <c r="E4" s="163" t="str">
        <f>IFERROR(VLOOKUP(C4,'BANK INF DECEMBER 2022'!C4:F485,4,FALSE),)</f>
        <v>0152318996400</v>
      </c>
      <c r="F4" s="163" t="s">
        <v>70</v>
      </c>
      <c r="G4" s="164">
        <f>IFERROR(VLOOKUP(C4,'BANK INF DECEMBER 2022'!C4:H485,6,FALSE),)</f>
        <v>25</v>
      </c>
      <c r="H4" s="164">
        <f>IFERROR(VLOOKUP(C4,'LOCAL DECEMBER 2022'!EK13:EN319,4,FALSE),)</f>
        <v>23076.92</v>
      </c>
      <c r="I4" s="164">
        <f>IFERROR(VLOOKUP(C4,'BANK INF DECEMBER 2022'!C4:J485,8,FALSE),)</f>
        <v>600000</v>
      </c>
      <c r="J4" s="164">
        <f>IFERROR(VLOOKUP(C4,'BANK INF DECEMBER 2022'!C4:L192,10,FALSE),)</f>
        <v>855405.96</v>
      </c>
      <c r="K4" s="164">
        <f>IFERROR(VLOOKUP(C4,'BANK INF DECEMBER 2022'!C4:M485,11,FALSE),)</f>
        <v>769865.36</v>
      </c>
      <c r="L4" s="164">
        <f>IFERROR(VLOOKUP(C4,'BANK INF DECEMBER 2022'!C4:N192,12,FALSE),)</f>
        <v>70466.34</v>
      </c>
      <c r="M4" s="164">
        <f>IFERROR(VLOOKUP(C4,'BANK INF DECEMBER 2022'!C4:O192,13,FALSE),)</f>
        <v>85540.6</v>
      </c>
      <c r="N4" s="164">
        <f>IFERROR(VLOOKUP(C4,'BANK INF DECEMBER 2022'!C4:P485,14,FALSE),)</f>
        <v>100000</v>
      </c>
      <c r="O4" s="172">
        <f t="shared" ref="O4:O15" si="0">L4+M4+N4</f>
        <v>256006.94</v>
      </c>
      <c r="P4" s="172">
        <f>IFERROR(VLOOKUP(C4,'BANK INF DECEMBER 2022'!C4:R485,16,FALSE),)</f>
        <v>0</v>
      </c>
      <c r="Q4" s="172">
        <f t="shared" ref="Q4:Q15" si="1">J4-O4+P4</f>
        <v>599399.02</v>
      </c>
      <c r="R4" s="172">
        <f>IFERROR(VLOOKUP(C4,'BANK INF DECEMBER 2022'!C4:T485,18,FALSE),)</f>
        <v>34216.239999999998</v>
      </c>
      <c r="S4" s="172">
        <f>IFERROR(VLOOKUP(C4,'BANK INF DECEMBER 2022'!C4:U192,19,FALSE),)</f>
        <v>85540.6</v>
      </c>
      <c r="T4" s="172">
        <f>IFERROR(VLOOKUP(C4,'BANK INF DECEMBER 2022'!C4:V192,20,FALSE),)</f>
        <v>4277.03</v>
      </c>
      <c r="U4" s="172">
        <f>IFERROR(VLOOKUP(C4,'BANK INF DECEMBER 2022'!C4:W192,21,FALSE),)</f>
        <v>124033.87</v>
      </c>
      <c r="V4" s="179">
        <f t="shared" ref="V4:V15" si="2">J4+U4</f>
        <v>979439.83</v>
      </c>
      <c r="X4" s="178"/>
      <c r="Y4" s="81"/>
    </row>
    <row r="5" spans="1:11957" ht="19.899999999999999" customHeight="1">
      <c r="A5" s="162">
        <v>3</v>
      </c>
      <c r="B5" s="163"/>
      <c r="C5" s="163" t="s">
        <v>225</v>
      </c>
      <c r="D5" s="163" t="s">
        <v>787</v>
      </c>
      <c r="E5" s="163" t="str">
        <f>IFERROR(VLOOKUP(C5,'BANK INF DECEMBER 2022'!C5:F485,4,FALSE),)</f>
        <v>0152588311100</v>
      </c>
      <c r="F5" s="163" t="s">
        <v>65</v>
      </c>
      <c r="G5" s="164">
        <f>IFERROR(VLOOKUP(C5,'BANK INF DECEMBER 2022'!C5:H485,6,FALSE),)</f>
        <v>26</v>
      </c>
      <c r="H5" s="164">
        <f>IFERROR(VLOOKUP(C5,'LOCAL DECEMBER 2022'!EK14:EN320,4,FALSE),)</f>
        <v>12500</v>
      </c>
      <c r="I5" s="164">
        <f>IFERROR(VLOOKUP(C5,'BANK INF DECEMBER 2022'!C5:J485,8,FALSE),)</f>
        <v>325000</v>
      </c>
      <c r="J5" s="164">
        <f>IFERROR(VLOOKUP(C5,'BANK INF DECEMBER 2022'!C7:L522,10,FALSE),)</f>
        <v>488345.9</v>
      </c>
      <c r="K5" s="164">
        <f>IFERROR(VLOOKUP(C5,'BANK INF DECEMBER 2022'!C6:M522,11,FALSE),)</f>
        <v>439511.31000000006</v>
      </c>
      <c r="L5" s="164">
        <f>IFERROR(VLOOKUP(C5,'BANK INF DECEMBER 2022'!C7:N522,12,FALSE),)</f>
        <v>13560.904800000004</v>
      </c>
      <c r="M5" s="164">
        <f>IFERROR(VLOOKUP(C5,'BANK INF DECEMBER 2022'!C7:O522,13,FALSE),)</f>
        <v>48834.59</v>
      </c>
      <c r="N5" s="164">
        <f>IFERROR(VLOOKUP(C5,'BANK INF DECEMBER 2022'!C6:P522,14,FALSE),)</f>
        <v>100000</v>
      </c>
      <c r="O5" s="172">
        <f t="shared" si="0"/>
        <v>162395.49479999999</v>
      </c>
      <c r="P5" s="172">
        <f>IFERROR(VLOOKUP(C5,'BANK INF DECEMBER 2022'!C7:R523,16,FALSE),)</f>
        <v>0</v>
      </c>
      <c r="Q5" s="172">
        <f t="shared" si="1"/>
        <v>325950.40520000004</v>
      </c>
      <c r="R5" s="172">
        <f>IFERROR(VLOOKUP(C5,'BANK INF DECEMBER 2022'!C7:T523,18,FALSE),)</f>
        <v>19533.84</v>
      </c>
      <c r="S5" s="172">
        <f>IFERROR(VLOOKUP(C5,'BANK INF DECEMBER 2022'!C7:U195,19,FALSE),)</f>
        <v>48834.59</v>
      </c>
      <c r="T5" s="172">
        <f>IFERROR(VLOOKUP(C5,'BANK INF DECEMBER 2022'!C7:V195,20,FALSE),)</f>
        <v>2441.73</v>
      </c>
      <c r="U5" s="172">
        <f>IFERROR(VLOOKUP(C5,'BANK INF DECEMBER 2022'!C7:W195,21,FALSE),)</f>
        <v>70810.159999999989</v>
      </c>
      <c r="V5" s="179">
        <f t="shared" si="2"/>
        <v>559156.06000000006</v>
      </c>
      <c r="X5" s="178"/>
      <c r="Y5" s="81"/>
    </row>
    <row r="6" spans="1:11957" ht="19.899999999999999" customHeight="1">
      <c r="A6" s="162">
        <v>4</v>
      </c>
      <c r="B6" s="163"/>
      <c r="C6" s="163" t="s">
        <v>226</v>
      </c>
      <c r="D6" s="163" t="s">
        <v>787</v>
      </c>
      <c r="E6" s="163" t="str">
        <f>IFERROR(VLOOKUP(C6,'BANK INF DECEMBER 2022'!C6:F522,4,FALSE),)</f>
        <v>0152588294300</v>
      </c>
      <c r="F6" s="163" t="s">
        <v>227</v>
      </c>
      <c r="G6" s="164">
        <f>IFERROR(VLOOKUP(C6,'BANK INF DECEMBER 2022'!C6:H522,6,FALSE),)</f>
        <v>26</v>
      </c>
      <c r="H6" s="164">
        <f>IFERROR(VLOOKUP(C6,'LOCAL DECEMBER 2022'!EK15:EN320,4,FALSE),)</f>
        <v>57692.31</v>
      </c>
      <c r="I6" s="164">
        <f>IFERROR(VLOOKUP(C6,'BANK INF DECEMBER 2022'!C6:J522,8,FALSE),)</f>
        <v>1500000</v>
      </c>
      <c r="J6" s="164">
        <f>IFERROR(VLOOKUP(C6,'BANK INF DECEMBER 2022'!C8:L524,10,FALSE),)</f>
        <v>2700092.37</v>
      </c>
      <c r="K6" s="164">
        <f>IFERROR(VLOOKUP(C6,'BANK INF DECEMBER 2022'!C7:M523,11,FALSE),)</f>
        <v>2430083.13</v>
      </c>
      <c r="L6" s="164">
        <f>IFERROR(VLOOKUP(C6,'BANK INF DECEMBER 2022'!C8:N524,12,FALSE),)</f>
        <v>557024.93900000001</v>
      </c>
      <c r="M6" s="164">
        <f>IFERROR(VLOOKUP(C6,'BANK INF DECEMBER 2022'!C8:O524,13,FALSE),)</f>
        <v>270009.24</v>
      </c>
      <c r="N6" s="164">
        <f>IFERROR(VLOOKUP(C6,'BANK INF DECEMBER 2022'!C7:P523,14,FALSE),)</f>
        <v>100000</v>
      </c>
      <c r="O6" s="172">
        <f t="shared" si="0"/>
        <v>927034.179</v>
      </c>
      <c r="P6" s="172">
        <v>0</v>
      </c>
      <c r="Q6" s="172">
        <f t="shared" si="1"/>
        <v>1773058.1910000001</v>
      </c>
      <c r="R6" s="172">
        <f>IFERROR(VLOOKUP(C6,'BANK INF DECEMBER 2022'!C8:T524,18,FALSE),)</f>
        <v>108003.69</v>
      </c>
      <c r="S6" s="172">
        <f>IFERROR(VLOOKUP(C6,'BANK INF DECEMBER 2022'!C8:U196,19,FALSE),)</f>
        <v>270009.24</v>
      </c>
      <c r="T6" s="172">
        <f>IFERROR(VLOOKUP(C6,'BANK INF DECEMBER 2022'!C8:V196,20,FALSE),)</f>
        <v>13500.46</v>
      </c>
      <c r="U6" s="172">
        <f>IFERROR(VLOOKUP(C6,'BANK INF DECEMBER 2022'!C8:W196,21,FALSE),)</f>
        <v>391513.39</v>
      </c>
      <c r="V6" s="179">
        <f t="shared" si="2"/>
        <v>3091605.7600000002</v>
      </c>
      <c r="X6" s="178"/>
      <c r="Y6" s="81"/>
    </row>
    <row r="7" spans="1:11957" ht="19.899999999999999" customHeight="1">
      <c r="A7" s="162">
        <v>5</v>
      </c>
      <c r="B7" s="163"/>
      <c r="C7" s="163" t="s">
        <v>273</v>
      </c>
      <c r="D7" s="163" t="s">
        <v>787</v>
      </c>
      <c r="E7" s="163" t="str">
        <f>IFERROR(VLOOKUP(C7,'BANK INF DECEMBER 2022'!C7:F523,4,FALSE),)</f>
        <v>0152594348200</v>
      </c>
      <c r="F7" s="163" t="s">
        <v>274</v>
      </c>
      <c r="G7" s="164">
        <f>IFERROR(VLOOKUP(C7,'BANK INF DECEMBER 2022'!C7:H523,6,FALSE),)</f>
        <v>26</v>
      </c>
      <c r="H7" s="164">
        <f>IFERROR(VLOOKUP(C7,'LOCAL DECEMBER 2022'!EK16:EN320,4,FALSE),)</f>
        <v>12500</v>
      </c>
      <c r="I7" s="164">
        <f>IFERROR(VLOOKUP(C7,'BANK INF DECEMBER 2022'!C7:J523,8,FALSE),)</f>
        <v>325000</v>
      </c>
      <c r="J7" s="164">
        <f>IFERROR(VLOOKUP(C7,'BANK INF DECEMBER 2022'!C8:L525,10,FALSE),)</f>
        <v>701695.64</v>
      </c>
      <c r="K7" s="164">
        <f>IFERROR(VLOOKUP(C7,'BANK INF DECEMBER 2022'!C8:M524,11,FALSE),)</f>
        <v>631526.08000000007</v>
      </c>
      <c r="L7" s="164">
        <f>IFERROR(VLOOKUP(C7,'BANK INF DECEMBER 2022'!C8:N525,12,FALSE),)</f>
        <v>42305.216000000015</v>
      </c>
      <c r="M7" s="164">
        <f>IFERROR(VLOOKUP(C7,'BANK INF DECEMBER 2022'!C8:O525,13,FALSE),)</f>
        <v>70169.56</v>
      </c>
      <c r="N7" s="164">
        <f>IFERROR(VLOOKUP(C7,'BANK INF DECEMBER 2022'!C8:P524,14,FALSE),)</f>
        <v>100000</v>
      </c>
      <c r="O7" s="172">
        <f t="shared" si="0"/>
        <v>212474.77600000001</v>
      </c>
      <c r="P7" s="172">
        <f>IFERROR(VLOOKUP(C7,'BANK INF DECEMBER 2022'!C8:R525,16,FALSE),)</f>
        <v>0</v>
      </c>
      <c r="Q7" s="172">
        <f t="shared" si="1"/>
        <v>489220.864</v>
      </c>
      <c r="R7" s="172">
        <f>IFERROR(VLOOKUP(C7,'BANK INF DECEMBER 2022'!C8:T525,18,FALSE),)</f>
        <v>28067.83</v>
      </c>
      <c r="S7" s="172">
        <f>IFERROR(VLOOKUP(C7,'BANK INF DECEMBER 2022'!C8:U197,19,FALSE),)</f>
        <v>70169.56</v>
      </c>
      <c r="T7" s="172">
        <f>IFERROR(VLOOKUP(C7,'BANK INF DECEMBER 2022'!C8:V197,20,FALSE),)</f>
        <v>3508.48</v>
      </c>
      <c r="U7" s="172">
        <f>IFERROR(VLOOKUP(C7,'BANK INF DECEMBER 2022'!C8:W197,21,FALSE),)</f>
        <v>101745.87</v>
      </c>
      <c r="V7" s="179">
        <f t="shared" si="2"/>
        <v>803441.51</v>
      </c>
      <c r="X7" s="178"/>
      <c r="Y7" s="81"/>
    </row>
    <row r="8" spans="1:11957" ht="19.899999999999999" customHeight="1">
      <c r="A8" s="162">
        <v>6</v>
      </c>
      <c r="B8" s="163"/>
      <c r="C8" s="163" t="s">
        <v>280</v>
      </c>
      <c r="D8" s="163" t="s">
        <v>787</v>
      </c>
      <c r="E8" s="163" t="str">
        <f>IFERROR(VLOOKUP(C8,'BANK INF DECEMBER 2022'!C8:F524,4,FALSE),)</f>
        <v>0152598613500</v>
      </c>
      <c r="F8" s="163" t="s">
        <v>68</v>
      </c>
      <c r="G8" s="164">
        <f>IFERROR(VLOOKUP(C8,'BANK INF DECEMBER 2022'!C8:H524,6,FALSE),)</f>
        <v>25</v>
      </c>
      <c r="H8" s="164">
        <f>IFERROR(VLOOKUP(C8,'LOCAL DECEMBER 2022'!EK16:EN320,4,FALSE),)</f>
        <v>13461.54</v>
      </c>
      <c r="I8" s="164">
        <f>IFERROR(VLOOKUP(C8,'BANK INF DECEMBER 2022'!C8:J524,8,FALSE),)</f>
        <v>350000</v>
      </c>
      <c r="J8" s="164">
        <f>IFERROR(VLOOKUP(C8,'BANK INF DECEMBER 2022'!C8:L526,10,FALSE),)</f>
        <v>498089.39</v>
      </c>
      <c r="K8" s="164">
        <f>IFERROR(VLOOKUP(C8,'BANK INF DECEMBER 2022'!C8:M525,11,FALSE),)</f>
        <v>448280.45</v>
      </c>
      <c r="L8" s="164">
        <f>IFERROR(VLOOKUP(C8,'BANK INF DECEMBER 2022'!C8:N526,12,FALSE),)</f>
        <v>14262.436000000002</v>
      </c>
      <c r="M8" s="164">
        <f>IFERROR(VLOOKUP(C8,'BANK INF DECEMBER 2022'!C8:O526,13,FALSE),)</f>
        <v>49808.94</v>
      </c>
      <c r="N8" s="164">
        <f>IFERROR(VLOOKUP(C8,'BANK INF DECEMBER 2022'!C8:P525,14,FALSE),)</f>
        <v>100000</v>
      </c>
      <c r="O8" s="172">
        <f t="shared" si="0"/>
        <v>164071.37599999999</v>
      </c>
      <c r="P8" s="172">
        <v>0</v>
      </c>
      <c r="Q8" s="172">
        <f t="shared" si="1"/>
        <v>334018.01400000002</v>
      </c>
      <c r="R8" s="172">
        <f>IFERROR(VLOOKUP(C8,'BANK INF DECEMBER 2022'!C8:T526,18,FALSE),)</f>
        <v>19923.580000000002</v>
      </c>
      <c r="S8" s="172">
        <f>IFERROR(VLOOKUP(C8,'BANK INF DECEMBER 2022'!C8:U197,19,FALSE),)</f>
        <v>49808.94</v>
      </c>
      <c r="T8" s="172">
        <f>IFERROR(VLOOKUP(C8,'BANK INF DECEMBER 2022'!C8:V197,20,FALSE),)</f>
        <v>2490.4499999999998</v>
      </c>
      <c r="U8" s="172">
        <f>IFERROR(VLOOKUP(C8,'BANK INF DECEMBER 2022'!C8:W197,21,FALSE),)</f>
        <v>72222.97</v>
      </c>
      <c r="V8" s="179">
        <f t="shared" si="2"/>
        <v>570312.36</v>
      </c>
      <c r="X8" s="178"/>
      <c r="Y8" s="81"/>
    </row>
    <row r="9" spans="1:11957" ht="19.899999999999999" customHeight="1">
      <c r="A9" s="162">
        <v>7</v>
      </c>
      <c r="B9" s="163"/>
      <c r="C9" s="163" t="s">
        <v>331</v>
      </c>
      <c r="D9" s="163" t="s">
        <v>787</v>
      </c>
      <c r="E9" s="655" t="str">
        <f>IFERROR(VLOOKUP(C9,'BANK INF DECEMBER 2022'!C9:F525,4,FALSE),)</f>
        <v>0152606539400</v>
      </c>
      <c r="F9" s="163" t="s">
        <v>204</v>
      </c>
      <c r="G9" s="164">
        <f>IFERROR(VLOOKUP(C9,'BANK INF DECEMBER 2022'!C9:H525,6,FALSE),)</f>
        <v>26</v>
      </c>
      <c r="H9" s="164">
        <f>IFERROR(VLOOKUP(C9,'LOCAL DECEMBER 2022'!EK17:EN320,4,FALSE),)</f>
        <v>19230.77</v>
      </c>
      <c r="I9" s="164">
        <f>IFERROR(VLOOKUP(C9,'BANK INF DECEMBER 2022'!C9:J525,8,FALSE),)</f>
        <v>500000</v>
      </c>
      <c r="J9" s="164">
        <f>IFERROR(VLOOKUP(C9,'BANK INF DECEMBER 2022'!C9:L528,10,FALSE),)</f>
        <v>966446.16</v>
      </c>
      <c r="K9" s="164">
        <f>IFERROR(VLOOKUP(C9,'BANK INF DECEMBER 2022'!C10:M527,11,FALSE),)</f>
        <v>869801.54</v>
      </c>
      <c r="L9" s="164">
        <f>IFERROR(VLOOKUP(C9,'BANK INF DECEMBER 2022'!C9:N528,12,FALSE),)</f>
        <v>95450.385000000009</v>
      </c>
      <c r="M9" s="164">
        <f>IFERROR(VLOOKUP(C9,'BANK INF DECEMBER 2022'!C9:O528,13,FALSE),)</f>
        <v>96644.62</v>
      </c>
      <c r="N9" s="164">
        <f>IFERROR(VLOOKUP(C9,'BANK INF DECEMBER 2022'!C10:P527,14,FALSE),)</f>
        <v>100000</v>
      </c>
      <c r="O9" s="172">
        <f t="shared" si="0"/>
        <v>292095.005</v>
      </c>
      <c r="P9" s="172">
        <f>IFERROR(VLOOKUP(C9,'BANK INF DECEMBER 2022'!C10:R528,16,FALSE),)</f>
        <v>0</v>
      </c>
      <c r="Q9" s="172">
        <f t="shared" si="1"/>
        <v>674351.15500000003</v>
      </c>
      <c r="R9" s="172">
        <f>IFERROR(VLOOKUP(C9,'BANK INF DECEMBER 2022'!C10:T528,18,FALSE),)</f>
        <v>38657.85</v>
      </c>
      <c r="S9" s="172">
        <f>IFERROR(VLOOKUP(C9,'BANK INF DECEMBER 2022'!C10:U198,19,FALSE),)</f>
        <v>96644.62</v>
      </c>
      <c r="T9" s="172">
        <f>IFERROR(VLOOKUP(C9,'BANK INF DECEMBER 2022'!C10:V198,20,FALSE),)</f>
        <v>4832.2299999999996</v>
      </c>
      <c r="U9" s="172">
        <f>IFERROR(VLOOKUP(C9,'BANK INF DECEMBER 2022'!C10:W198,21,FALSE),)</f>
        <v>140134.70000000001</v>
      </c>
      <c r="V9" s="179">
        <f t="shared" si="2"/>
        <v>1106580.8600000001</v>
      </c>
      <c r="X9" s="178"/>
      <c r="Y9" s="81"/>
    </row>
    <row r="10" spans="1:11957" ht="19.899999999999999" customHeight="1">
      <c r="A10" s="162">
        <v>8</v>
      </c>
      <c r="B10" s="163"/>
      <c r="C10" s="163" t="s">
        <v>355</v>
      </c>
      <c r="D10" s="163" t="s">
        <v>787</v>
      </c>
      <c r="E10" s="655" t="str">
        <f>IFERROR(VLOOKUP(C10,'BANK INF DECEMBER 2022'!C10:F526,4,FALSE),)</f>
        <v>0152610801000</v>
      </c>
      <c r="F10" s="163" t="s">
        <v>227</v>
      </c>
      <c r="G10" s="164">
        <f>IFERROR(VLOOKUP(C10,'BANK INF DECEMBER 2022'!C10:H526,6,FALSE),)</f>
        <v>24</v>
      </c>
      <c r="H10" s="164">
        <f>IFERROR(VLOOKUP(C10,'LOCAL DECEMBER 2022'!EK18:EN321,4,FALSE),)</f>
        <v>34615.379999999997</v>
      </c>
      <c r="I10" s="164">
        <f>IFERROR(VLOOKUP(C10,'BANK INF DECEMBER 2022'!C10:J526,8,FALSE),)</f>
        <v>900000</v>
      </c>
      <c r="J10" s="164">
        <f>IFERROR(VLOOKUP(C10,'BANK INF DECEMBER 2022'!C10:L530,10,FALSE),)</f>
        <v>2383850.13</v>
      </c>
      <c r="K10" s="164">
        <f>IFERROR(VLOOKUP(C10,'BANK INF DECEMBER 2022'!C11:M529,11,FALSE),)</f>
        <v>2145465.12</v>
      </c>
      <c r="L10" s="164">
        <f>IFERROR(VLOOKUP(C10,'BANK INF DECEMBER 2022'!C10:N530,12,FALSE),)</f>
        <v>471639.53600000002</v>
      </c>
      <c r="M10" s="164">
        <f>IFERROR(VLOOKUP(C10,'BANK INF DECEMBER 2022'!C10:O530,13,FALSE),)</f>
        <v>238385.01</v>
      </c>
      <c r="N10" s="164">
        <f>IFERROR(VLOOKUP(C10,'BANK INF DECEMBER 2022'!C11:P529,14,FALSE),)</f>
        <v>100000</v>
      </c>
      <c r="O10" s="172">
        <f t="shared" si="0"/>
        <v>810024.54600000009</v>
      </c>
      <c r="P10" s="172">
        <f>IFERROR(VLOOKUP(C10,'BANK INF DECEMBER 2022'!C11:R530,16,FALSE),)</f>
        <v>0</v>
      </c>
      <c r="Q10" s="172">
        <f t="shared" si="1"/>
        <v>1573825.5839999998</v>
      </c>
      <c r="R10" s="172">
        <f>IFERROR(VLOOKUP(C10,'BANK INF DECEMBER 2022'!C11:T530,18,FALSE),)</f>
        <v>95354.01</v>
      </c>
      <c r="S10" s="172">
        <f>IFERROR(VLOOKUP(C10,'BANK INF DECEMBER 2022'!C11:U200,19,FALSE),)</f>
        <v>238385.01</v>
      </c>
      <c r="T10" s="172">
        <f>IFERROR(VLOOKUP(C10,'BANK INF DECEMBER 2022'!C11:V200,20,FALSE),)</f>
        <v>11919.25</v>
      </c>
      <c r="U10" s="172">
        <f>IFERROR(VLOOKUP(C10,'BANK INF DECEMBER 2022'!C11:W200,21,FALSE),)</f>
        <v>345658.27</v>
      </c>
      <c r="V10" s="179">
        <f t="shared" si="2"/>
        <v>2729508.4</v>
      </c>
      <c r="X10" s="178"/>
      <c r="Y10" s="81"/>
    </row>
    <row r="11" spans="1:11957" ht="19.899999999999999" customHeight="1">
      <c r="A11" s="162">
        <v>9</v>
      </c>
      <c r="B11" s="163"/>
      <c r="C11" s="163" t="s">
        <v>364</v>
      </c>
      <c r="D11" s="163" t="s">
        <v>787</v>
      </c>
      <c r="E11" s="655" t="str">
        <f>IFERROR(VLOOKUP(C11,'BANK INF DECEMBER 2022'!C10:F527,4,FALSE),)</f>
        <v>0152277117000</v>
      </c>
      <c r="F11" s="163" t="s">
        <v>227</v>
      </c>
      <c r="G11" s="164">
        <f>IFERROR(VLOOKUP(C11,'BANK INF DECEMBER 2022'!C10:H527,6,FALSE),)</f>
        <v>24</v>
      </c>
      <c r="H11" s="164">
        <f>IFERROR(VLOOKUP(C11,'LOCAL DECEMBER 2022'!EK19:EN322,4,FALSE),)</f>
        <v>34615.379999999997</v>
      </c>
      <c r="I11" s="164">
        <f>IFERROR(VLOOKUP(C11,'BANK INF DECEMBER 2022'!C10:J527,8,FALSE),)</f>
        <v>900000</v>
      </c>
      <c r="J11" s="164">
        <f>IFERROR(VLOOKUP(C11,'BANK INF DECEMBER 2022'!C11:L531,10,FALSE),)</f>
        <v>1878772.81</v>
      </c>
      <c r="K11" s="164">
        <f>IFERROR(VLOOKUP(C11,'BANK INF DECEMBER 2022'!C12:M530,11,FALSE),)</f>
        <v>1690895.53</v>
      </c>
      <c r="L11" s="164">
        <f>IFERROR(VLOOKUP(C11,'BANK INF DECEMBER 2022'!C11:N531,12,FALSE),)</f>
        <v>335268.65899999999</v>
      </c>
      <c r="M11" s="164">
        <f>IFERROR(VLOOKUP(C11,'BANK INF DECEMBER 2022'!C11:O531,13,FALSE),)</f>
        <v>187877.28</v>
      </c>
      <c r="N11" s="164">
        <f>IFERROR(VLOOKUP(C11,'BANK INF DECEMBER 2022'!C12:P530,14,FALSE),)</f>
        <v>100000</v>
      </c>
      <c r="O11" s="172">
        <f t="shared" si="0"/>
        <v>623145.93900000001</v>
      </c>
      <c r="P11" s="172">
        <f>IFERROR(VLOOKUP(C11,'BANK INF DECEMBER 2022'!C12:R531,16,FALSE),)</f>
        <v>0</v>
      </c>
      <c r="Q11" s="172">
        <f t="shared" si="1"/>
        <v>1255626.871</v>
      </c>
      <c r="R11" s="172">
        <f>IFERROR(VLOOKUP(C11,'BANK INF DECEMBER 2022'!C12:T531,18,FALSE),)</f>
        <v>75150.91</v>
      </c>
      <c r="S11" s="172">
        <f>IFERROR(VLOOKUP(C11,'BANK INF DECEMBER 2022'!C12:U201,19,FALSE),)</f>
        <v>187877.28</v>
      </c>
      <c r="T11" s="172">
        <f>IFERROR(VLOOKUP(C11,'BANK INF DECEMBER 2022'!C12:V201,20,FALSE),)</f>
        <v>9393.86</v>
      </c>
      <c r="U11" s="172">
        <f>IFERROR(VLOOKUP(C11,'BANK INF DECEMBER 2022'!C12:W201,21,FALSE),)</f>
        <v>272422.05</v>
      </c>
      <c r="V11" s="179">
        <f t="shared" si="2"/>
        <v>2151194.86</v>
      </c>
      <c r="X11" s="178"/>
      <c r="Y11" s="81"/>
    </row>
    <row r="12" spans="1:11957" ht="19.899999999999999" customHeight="1">
      <c r="A12" s="162">
        <v>10</v>
      </c>
      <c r="B12" s="163"/>
      <c r="C12" s="163" t="s">
        <v>409</v>
      </c>
      <c r="D12" s="163" t="s">
        <v>787</v>
      </c>
      <c r="E12" s="655" t="str">
        <f>IFERROR(VLOOKUP(C12,'BANK INF DECEMBER 2022'!C11:F528,4,FALSE),)</f>
        <v>0152203681300</v>
      </c>
      <c r="F12" s="163" t="s">
        <v>227</v>
      </c>
      <c r="G12" s="164">
        <f>IFERROR(VLOOKUP(C12,'BANK INF DECEMBER 2022'!C11:H528,6,FALSE),)</f>
        <v>24</v>
      </c>
      <c r="H12" s="164">
        <f>IFERROR(VLOOKUP(C12,'LOCAL DECEMBER 2022'!EK20:EN322,4,FALSE),)</f>
        <v>33846.15</v>
      </c>
      <c r="I12" s="164">
        <f>IFERROR(VLOOKUP(C12,'BANK INF DECEMBER 2022'!C11:J528,8,FALSE),)</f>
        <v>880000</v>
      </c>
      <c r="J12" s="164">
        <f>IFERROR(VLOOKUP(C12,'BANK INF DECEMBER 2022'!C12:L532,10,FALSE),)</f>
        <v>1832170.67</v>
      </c>
      <c r="K12" s="164">
        <f>IFERROR(VLOOKUP(C12,'BANK INF DECEMBER 2022'!C12:M531,11,FALSE),)</f>
        <v>1648953.5999999999</v>
      </c>
      <c r="L12" s="164">
        <f>IFERROR(VLOOKUP(C12,'BANK INF DECEMBER 2022'!C12:N532,12,FALSE),)</f>
        <v>322686.07999999996</v>
      </c>
      <c r="M12" s="164">
        <f>IFERROR(VLOOKUP(C12,'BANK INF DECEMBER 2022'!C12:O532,13,FALSE),)</f>
        <v>183217.07</v>
      </c>
      <c r="N12" s="164">
        <f>IFERROR(VLOOKUP(C12,'BANK INF DECEMBER 2022'!C12:P531,14,FALSE),)</f>
        <v>100000</v>
      </c>
      <c r="O12" s="172">
        <f t="shared" si="0"/>
        <v>605903.14999999991</v>
      </c>
      <c r="P12" s="172">
        <f>IFERROR(VLOOKUP(C12,'BANK INF DECEMBER 2022'!C12:R532,16,FALSE),)</f>
        <v>880000</v>
      </c>
      <c r="Q12" s="172">
        <f t="shared" si="1"/>
        <v>2106267.52</v>
      </c>
      <c r="R12" s="172">
        <f>IFERROR(VLOOKUP(C12,'BANK INF DECEMBER 2022'!C12:T532,18,FALSE),)</f>
        <v>73286.83</v>
      </c>
      <c r="S12" s="172">
        <f>IFERROR(VLOOKUP(C12,'BANK INF DECEMBER 2022'!C12:U532,19,FALSE),)</f>
        <v>183217.07</v>
      </c>
      <c r="T12" s="172">
        <f>IFERROR(VLOOKUP(C12,'BANK INF DECEMBER 2022'!C12:V532,20,FALSE),)</f>
        <v>9160.85</v>
      </c>
      <c r="U12" s="172">
        <f>IFERROR(VLOOKUP(C12,'BANK INF DECEMBER 2022'!C12:W532,21,FALSE),)</f>
        <v>265664.75</v>
      </c>
      <c r="V12" s="179">
        <f t="shared" si="2"/>
        <v>2097835.42</v>
      </c>
      <c r="X12" s="178"/>
      <c r="Y12" s="81"/>
    </row>
    <row r="13" spans="1:11957" ht="19.899999999999999" customHeight="1">
      <c r="A13" s="162">
        <v>11</v>
      </c>
      <c r="B13" s="163"/>
      <c r="C13" s="163" t="s">
        <v>478</v>
      </c>
      <c r="D13" s="163" t="s">
        <v>787</v>
      </c>
      <c r="E13" s="655" t="str">
        <f>IFERROR(VLOOKUP(C13,'BANK INF DECEMBER 2022'!C13:F530,4,FALSE),)</f>
        <v>0152650543800</v>
      </c>
      <c r="F13" s="163" t="s">
        <v>227</v>
      </c>
      <c r="G13" s="164">
        <f>IFERROR(VLOOKUP(C13,'BANK INF DECEMBER 2022'!C13:H530,6,FALSE),)</f>
        <v>25</v>
      </c>
      <c r="H13" s="164">
        <f>IFERROR(VLOOKUP(C13,'LOCAL DECEMBER 2022'!EK21:EN323,4,FALSE),)</f>
        <v>53846.15</v>
      </c>
      <c r="I13" s="164">
        <f>IFERROR(VLOOKUP(C13,'BANK INF DECEMBER 2022'!C13:J530,8,FALSE),)</f>
        <v>1400000</v>
      </c>
      <c r="J13" s="164">
        <f>IFERROR(VLOOKUP(C13,'BANK INF DECEMBER 2022'!C14:L535,10,FALSE),)</f>
        <v>2943712.54</v>
      </c>
      <c r="K13" s="164">
        <f>IFERROR(VLOOKUP(C13,'BANK INF DECEMBER 2022'!C15:M534,11,FALSE),)</f>
        <v>2649341.29</v>
      </c>
      <c r="L13" s="164">
        <f>IFERROR(VLOOKUP(C13,'BANK INF DECEMBER 2022'!C14:N535,12,FALSE),)</f>
        <v>622802.38699999999</v>
      </c>
      <c r="M13" s="164">
        <f>IFERROR(VLOOKUP(C13,'BANK INF DECEMBER 2022'!C14:O535,13,FALSE),)</f>
        <v>294371.25</v>
      </c>
      <c r="N13" s="164">
        <f>IFERROR(VLOOKUP(C13,'BANK INF DECEMBER 2022'!C15:P534,14,FALSE),)</f>
        <v>100000</v>
      </c>
      <c r="O13" s="172">
        <f t="shared" si="0"/>
        <v>1017173.637</v>
      </c>
      <c r="P13" s="172">
        <f>IFERROR(VLOOKUP(C13,'BANK INF DECEMBER 2022'!C15:R535,16,FALSE),)</f>
        <v>0</v>
      </c>
      <c r="Q13" s="172">
        <f t="shared" si="1"/>
        <v>1926538.9029999999</v>
      </c>
      <c r="R13" s="172">
        <f>IFERROR(VLOOKUP(C13,'BANK INF DECEMBER 2022'!C15:T535,18,FALSE),)</f>
        <v>117748.5</v>
      </c>
      <c r="S13" s="172">
        <f>IFERROR(VLOOKUP(C13,'BANK INF DECEMBER 2022'!C15:U535,19,FALSE),)</f>
        <v>294371.25</v>
      </c>
      <c r="T13" s="172">
        <f>IFERROR(VLOOKUP(C13,'BANK INF DECEMBER 2022'!C15:V535,20,FALSE),)</f>
        <v>14718.56</v>
      </c>
      <c r="U13" s="172">
        <f>IFERROR(VLOOKUP(C13,'BANK INF DECEMBER 2022'!C15:W535,21,FALSE),)</f>
        <v>426838.31</v>
      </c>
      <c r="V13" s="179">
        <f t="shared" si="2"/>
        <v>3370550.85</v>
      </c>
      <c r="X13" s="178"/>
      <c r="Y13" s="81"/>
    </row>
    <row r="14" spans="1:11957" ht="19.899999999999999" customHeight="1">
      <c r="A14" s="162">
        <v>12</v>
      </c>
      <c r="B14" s="163"/>
      <c r="C14" s="165" t="s">
        <v>514</v>
      </c>
      <c r="D14" s="163" t="s">
        <v>787</v>
      </c>
      <c r="E14" s="655" t="str">
        <f>IFERROR(VLOOKUP(C14,'BANK INF DECEMBER 2022'!C15:F532,4,FALSE),)</f>
        <v>0152656614800</v>
      </c>
      <c r="F14" s="163" t="s">
        <v>515</v>
      </c>
      <c r="G14" s="164">
        <f>IFERROR(VLOOKUP(C14,'BANK INF DECEMBER 2022'!C15:H532,6,FALSE),)</f>
        <v>26</v>
      </c>
      <c r="H14" s="164">
        <f>IFERROR(VLOOKUP(C14,'LOCAL DECEMBER 2022'!EK23:EN325,4,FALSE),)</f>
        <v>50000</v>
      </c>
      <c r="I14" s="164">
        <f>IFERROR(VLOOKUP(C14,'BANK INF DECEMBER 2022'!C15:J532,8,FALSE),)</f>
        <v>1300000</v>
      </c>
      <c r="J14" s="164">
        <f>IFERROR(VLOOKUP(C14,'BANK INF DECEMBER 2022'!C15:L537,10,FALSE),)</f>
        <v>2486757.96</v>
      </c>
      <c r="K14" s="164">
        <f>IFERROR(VLOOKUP(C14,'BANK INF DECEMBER 2022'!C16:M536,11,FALSE),)</f>
        <v>2238082.16</v>
      </c>
      <c r="L14" s="164">
        <f>IFERROR(VLOOKUP(C14,'BANK INF DECEMBER 2022'!C15:N537,12,FALSE),)</f>
        <v>499424.64800000004</v>
      </c>
      <c r="M14" s="164">
        <f>IFERROR(VLOOKUP(C14,'BANK INF DECEMBER 2022'!C15:O537,13,FALSE),)</f>
        <v>248675.8</v>
      </c>
      <c r="N14" s="164">
        <f>IFERROR(VLOOKUP(C14,'BANK INF DECEMBER 2022'!C16:P536,14,FALSE),)</f>
        <v>100000</v>
      </c>
      <c r="O14" s="172">
        <f t="shared" si="0"/>
        <v>848100.44800000009</v>
      </c>
      <c r="P14" s="172">
        <f>IFERROR(VLOOKUP(C14,'BANK INF DECEMBER 2022'!C16:R537,16,FALSE),)</f>
        <v>0</v>
      </c>
      <c r="Q14" s="172">
        <f t="shared" si="1"/>
        <v>1638657.5119999999</v>
      </c>
      <c r="R14" s="172">
        <f>IFERROR(VLOOKUP(C14,'BANK INF DECEMBER 2022'!C16:T537,18,FALSE),)</f>
        <v>99470.32</v>
      </c>
      <c r="S14" s="172">
        <f>IFERROR(VLOOKUP(C14,'BANK INF DECEMBER 2022'!C16:U537,19,FALSE),)</f>
        <v>248675.8</v>
      </c>
      <c r="T14" s="172">
        <f>IFERROR(VLOOKUP(C14,'BANK INF DECEMBER 2022'!C16:V537,20,FALSE),)</f>
        <v>12433.79</v>
      </c>
      <c r="U14" s="172">
        <f>IFERROR(VLOOKUP(C14,'BANK INF DECEMBER 2022'!C16:W537,21,FALSE),)</f>
        <v>360579.91</v>
      </c>
      <c r="V14" s="179">
        <f t="shared" si="2"/>
        <v>2847337.87</v>
      </c>
      <c r="X14" s="178"/>
      <c r="Y14" s="81"/>
    </row>
    <row r="15" spans="1:11957" ht="19.899999999999999" customHeight="1">
      <c r="A15" s="162">
        <v>13</v>
      </c>
      <c r="B15" s="163"/>
      <c r="C15" s="165" t="s">
        <v>524</v>
      </c>
      <c r="D15" s="163" t="s">
        <v>787</v>
      </c>
      <c r="E15" s="655" t="str">
        <f>IFERROR(VLOOKUP(C15,'BANK INF DECEMBER 2022'!C15:F533,4,FALSE),)</f>
        <v>0152625198500</v>
      </c>
      <c r="F15" s="163" t="s">
        <v>2181</v>
      </c>
      <c r="G15" s="164">
        <f>IFERROR(VLOOKUP(C15,'BANK INF DECEMBER 2022'!C15:H533,6,FALSE),)</f>
        <v>26</v>
      </c>
      <c r="H15" s="164">
        <f>IFERROR(VLOOKUP(C15,'LOCAL DECEMBER 2022'!EK24:EN326,4,FALSE),)</f>
        <v>15384.62</v>
      </c>
      <c r="I15" s="164">
        <f>IFERROR(VLOOKUP(C15,'BANK INF DECEMBER 2022'!C15:J533,8,FALSE),)</f>
        <v>400000</v>
      </c>
      <c r="J15" s="164">
        <f>IFERROR(VLOOKUP(C15,'BANK INF DECEMBER 2022'!C16:L538,10,FALSE),)</f>
        <v>432823.16</v>
      </c>
      <c r="K15" s="164">
        <f>IFERROR(VLOOKUP(C15,'BANK INF DECEMBER 2022'!C17:M537,11,FALSE),)</f>
        <v>389540.83999999997</v>
      </c>
      <c r="L15" s="164">
        <f>IFERROR(VLOOKUP(C15,'BANK INF DECEMBER 2022'!C16:N538,12,FALSE),)</f>
        <v>9563.2671999999984</v>
      </c>
      <c r="M15" s="164">
        <f>IFERROR(VLOOKUP(C15,'BANK INF DECEMBER 2022'!C16:O538,13,FALSE),)</f>
        <v>43282.32</v>
      </c>
      <c r="N15" s="164">
        <f>IFERROR(VLOOKUP(C15,'BANK INF DECEMBER 2022'!C17:P537,14,FALSE),)</f>
        <v>100000</v>
      </c>
      <c r="O15" s="172">
        <f t="shared" si="0"/>
        <v>152845.58720000001</v>
      </c>
      <c r="P15" s="172">
        <f>IFERROR(VLOOKUP(C15,'BANK INF DECEMBER 2022'!C17:R538,16,FALSE),)</f>
        <v>0</v>
      </c>
      <c r="Q15" s="172">
        <f t="shared" si="1"/>
        <v>279977.57279999997</v>
      </c>
      <c r="R15" s="172">
        <f>IFERROR(VLOOKUP(C15,'BANK INF DECEMBER 2022'!C17:T538,18,FALSE),)</f>
        <v>17312.93</v>
      </c>
      <c r="S15" s="172">
        <f>IFERROR(VLOOKUP(C15,'BANK INF DECEMBER 2022'!C17:U538,19,FALSE),)</f>
        <v>43282.32</v>
      </c>
      <c r="T15" s="172">
        <f>IFERROR(VLOOKUP(C15,'BANK INF DECEMBER 2022'!C17:V538,20,FALSE),)</f>
        <v>2164.12</v>
      </c>
      <c r="U15" s="172">
        <f>IFERROR(VLOOKUP(C15,'BANK INF DECEMBER 2022'!C17:W538,21,FALSE),)</f>
        <v>62759.37</v>
      </c>
      <c r="V15" s="179">
        <f t="shared" si="2"/>
        <v>495582.52999999997</v>
      </c>
      <c r="X15" s="178"/>
      <c r="Y15" s="81"/>
    </row>
    <row r="16" spans="1:11957" ht="19.899999999999999" customHeight="1">
      <c r="A16" s="166">
        <v>14</v>
      </c>
      <c r="B16" s="167"/>
      <c r="C16" s="168" t="s">
        <v>667</v>
      </c>
      <c r="D16" s="167" t="s">
        <v>787</v>
      </c>
      <c r="E16" s="656" t="str">
        <f>IFERROR(VLOOKUP(C16,'BANK INF DECEMBER 2022'!C16:F534,4,FALSE),)</f>
        <v>0152694368000</v>
      </c>
      <c r="F16" s="167" t="s">
        <v>68</v>
      </c>
      <c r="G16" s="169">
        <f>IFERROR(VLOOKUP(C16,'BANK INF DECEMBER 2022'!C16:H534,6,FALSE),)</f>
        <v>26</v>
      </c>
      <c r="H16" s="169">
        <f>IFERROR(VLOOKUP(C16,'LOCAL DECEMBER 2022'!EK9:EN450,4,FALSE),)</f>
        <v>12500</v>
      </c>
      <c r="I16" s="169">
        <f>IFERROR(VLOOKUP(C16,'BANK INF DECEMBER 2022'!C16:J534,8,FALSE),)</f>
        <v>325000</v>
      </c>
      <c r="J16" s="169">
        <f>IFERROR(VLOOKUP(C16,'BANK INF DECEMBER 2022'!C17:L539,10,FALSE),)</f>
        <v>663776.06000000006</v>
      </c>
      <c r="K16" s="169">
        <f>IFERROR(VLOOKUP(C16,'BANK INF DECEMBER 2022'!C18:M538,11,FALSE),)</f>
        <v>597398.45000000007</v>
      </c>
      <c r="L16" s="169">
        <f>IFERROR(VLOOKUP(C16,'BANK INF DECEMBER 2022'!C17:N539,12,FALSE),)</f>
        <v>35479.690000000017</v>
      </c>
      <c r="M16" s="169">
        <f>IFERROR(VLOOKUP(C16,'BANK INF DECEMBER 2022'!C17:O539,13,FALSE),)</f>
        <v>66377.61</v>
      </c>
      <c r="N16" s="169">
        <f>IFERROR(VLOOKUP(C16,'BANK INF DECEMBER 2022'!C18:P538,14,FALSE),)</f>
        <v>100000</v>
      </c>
      <c r="O16" s="173">
        <f t="shared" ref="O16" si="3">L16+M16+N16</f>
        <v>201857.30000000002</v>
      </c>
      <c r="P16" s="173">
        <f>IFERROR(VLOOKUP(C16,'BANK INF DECEMBER 2022'!C18:R539,16,FALSE),)</f>
        <v>0</v>
      </c>
      <c r="Q16" s="173">
        <f t="shared" ref="Q16" si="4">J16-O16+P16</f>
        <v>461918.76</v>
      </c>
      <c r="R16" s="173">
        <f>IFERROR(VLOOKUP(C16,'BANK INF DECEMBER 2022'!C18:T539,18,FALSE),)</f>
        <v>26551.040000000001</v>
      </c>
      <c r="S16" s="173">
        <f>IFERROR(VLOOKUP(C16,'BANK INF DECEMBER 2022'!C18:U539,19,FALSE),)</f>
        <v>66377.61</v>
      </c>
      <c r="T16" s="173">
        <f>IFERROR(VLOOKUP(C16,'BANK INF DECEMBER 2022'!C18:V539,20,FALSE),)</f>
        <v>3318.88</v>
      </c>
      <c r="U16" s="173">
        <f>IFERROR(VLOOKUP(C16,'BANK INF DECEMBER 2022'!C18:W539,21,FALSE),)</f>
        <v>96247.53</v>
      </c>
      <c r="V16" s="180">
        <f t="shared" ref="V16" si="5">J16+U16</f>
        <v>760023.59000000008</v>
      </c>
      <c r="X16" s="178"/>
      <c r="Y16" s="81"/>
    </row>
    <row r="17" spans="1:22">
      <c r="A17" s="882" t="s">
        <v>75</v>
      </c>
      <c r="B17" s="883"/>
      <c r="C17" s="883"/>
      <c r="D17" s="883"/>
      <c r="E17" s="883"/>
      <c r="F17" s="883"/>
      <c r="G17" s="170">
        <f>SUM(G3:G16)</f>
        <v>355</v>
      </c>
      <c r="H17" s="170">
        <f>SUM(H3:H16)</f>
        <v>386629.22</v>
      </c>
      <c r="I17" s="170">
        <f>SUM(I3:I16)</f>
        <v>10052360</v>
      </c>
      <c r="J17" s="170">
        <f>SUM(J3:J16)</f>
        <v>19349429.169999998</v>
      </c>
      <c r="K17" s="170">
        <f t="shared" ref="K17:V17" si="6">SUM(K3:K16)</f>
        <v>17414486.239999998</v>
      </c>
      <c r="L17" s="170">
        <f t="shared" si="6"/>
        <v>3105593.7984000002</v>
      </c>
      <c r="M17" s="170">
        <f t="shared" si="6"/>
        <v>1934942.9300000002</v>
      </c>
      <c r="N17" s="170">
        <f t="shared" si="6"/>
        <v>1400000</v>
      </c>
      <c r="O17" s="170">
        <f t="shared" si="6"/>
        <v>6440536.7284000004</v>
      </c>
      <c r="P17" s="170">
        <f t="shared" si="6"/>
        <v>880000</v>
      </c>
      <c r="Q17" s="170">
        <f t="shared" si="6"/>
        <v>13788892.441599999</v>
      </c>
      <c r="R17" s="170">
        <f t="shared" si="6"/>
        <v>773977.19000000029</v>
      </c>
      <c r="S17" s="170">
        <f t="shared" si="6"/>
        <v>1934942.9300000002</v>
      </c>
      <c r="T17" s="170">
        <f t="shared" si="6"/>
        <v>96747.140000000014</v>
      </c>
      <c r="U17" s="170">
        <f t="shared" si="6"/>
        <v>2805667.2600000002</v>
      </c>
      <c r="V17" s="170">
        <f t="shared" si="6"/>
        <v>22155096.430000003</v>
      </c>
    </row>
    <row r="18" spans="1:22">
      <c r="A18" s="105"/>
      <c r="G18" s="107"/>
      <c r="H18" s="107"/>
      <c r="I18" s="107"/>
      <c r="O18" s="131"/>
      <c r="Q18" s="181"/>
    </row>
    <row r="19" spans="1:22">
      <c r="A19" s="105"/>
      <c r="C19" s="85" t="s">
        <v>2175</v>
      </c>
      <c r="E19" s="85" t="s">
        <v>2159</v>
      </c>
      <c r="G19" s="91"/>
      <c r="H19" s="91"/>
      <c r="I19" s="174" t="s">
        <v>2160</v>
      </c>
      <c r="J19" s="91"/>
      <c r="Q19" s="181"/>
      <c r="V19" s="91"/>
    </row>
    <row r="20" spans="1:22">
      <c r="A20" s="106"/>
      <c r="B20" s="88"/>
      <c r="C20" s="89" t="s">
        <v>2176</v>
      </c>
      <c r="D20" s="88"/>
      <c r="E20" s="89" t="s">
        <v>2161</v>
      </c>
      <c r="F20" s="88"/>
      <c r="G20" s="88"/>
      <c r="H20" s="88"/>
      <c r="I20" s="89" t="s">
        <v>2162</v>
      </c>
      <c r="J20" s="88"/>
      <c r="K20" s="88"/>
      <c r="L20" s="88"/>
      <c r="M20" s="88"/>
      <c r="N20" s="88"/>
      <c r="O20" s="88"/>
      <c r="P20" s="88"/>
      <c r="Q20" s="182"/>
      <c r="R20" s="183"/>
      <c r="S20" s="88"/>
      <c r="T20" s="88"/>
      <c r="U20" s="88"/>
      <c r="V20" s="91"/>
    </row>
    <row r="22" spans="1:22">
      <c r="V22" s="91"/>
    </row>
    <row r="24" spans="1:22">
      <c r="G24" s="91"/>
    </row>
    <row r="25" spans="1:22">
      <c r="C25" s="91"/>
    </row>
  </sheetData>
  <mergeCells count="3">
    <mergeCell ref="L1:N1"/>
    <mergeCell ref="R1:U1"/>
    <mergeCell ref="A17:F17"/>
  </mergeCells>
  <pageMargins left="0.7" right="0.7" top="0.75" bottom="0.75" header="0.3" footer="0.3"/>
  <pageSetup paperSize="9" scale="37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9"/>
  <sheetViews>
    <sheetView workbookViewId="0">
      <selection activeCell="C9" sqref="C9"/>
    </sheetView>
  </sheetViews>
  <sheetFormatPr defaultColWidth="9" defaultRowHeight="15"/>
  <cols>
    <col min="2" max="2" width="12.08203125" customWidth="1"/>
    <col min="3" max="4" width="18.08203125" customWidth="1"/>
    <col min="5" max="5" width="21.08203125" customWidth="1"/>
  </cols>
  <sheetData>
    <row r="2" spans="2:5">
      <c r="B2" s="884" t="s">
        <v>2182</v>
      </c>
      <c r="C2" s="884"/>
      <c r="D2" s="884"/>
      <c r="E2" s="884"/>
    </row>
    <row r="4" spans="2:5">
      <c r="B4" s="135" t="s">
        <v>2183</v>
      </c>
      <c r="C4" s="136" t="s">
        <v>2184</v>
      </c>
      <c r="D4" s="137" t="s">
        <v>2185</v>
      </c>
      <c r="E4" s="138" t="s">
        <v>75</v>
      </c>
    </row>
    <row r="5" spans="2:5">
      <c r="B5" s="152" t="s">
        <v>2186</v>
      </c>
      <c r="C5" s="140">
        <f>'LOCAL DECEMBER 2022'!E531</f>
        <v>22995795.895400006</v>
      </c>
      <c r="D5" s="140">
        <f>'chinese staff DECEMBER 2022 '!E21</f>
        <v>3305000</v>
      </c>
      <c r="E5" s="142">
        <f>SUM(C5:D5)</f>
        <v>26300795.895400006</v>
      </c>
    </row>
    <row r="6" spans="2:5">
      <c r="B6" s="153" t="s">
        <v>2187</v>
      </c>
      <c r="C6" s="116">
        <f>'LOCAL DECEMBER 2022'!E533</f>
        <v>13927517.269999983</v>
      </c>
      <c r="D6" s="141">
        <f>'chinese staff DECEMBER 2022 '!E23</f>
        <v>668000</v>
      </c>
      <c r="E6" s="142">
        <f>SUM(C6:D6)</f>
        <v>14595517.269999983</v>
      </c>
    </row>
    <row r="7" spans="2:5">
      <c r="B7" s="144"/>
      <c r="C7" s="145"/>
      <c r="D7" s="146"/>
      <c r="E7" s="147"/>
    </row>
    <row r="8" spans="2:5">
      <c r="B8" s="148" t="s">
        <v>75</v>
      </c>
      <c r="C8" s="149">
        <f>SUM(C5:C6)</f>
        <v>36923313.165399991</v>
      </c>
      <c r="D8" s="149">
        <f>SUM(D5:D6)</f>
        <v>3973000</v>
      </c>
      <c r="E8" s="150">
        <f>SUM(E5:E6)</f>
        <v>40896313.165399991</v>
      </c>
    </row>
    <row r="9" spans="2:5">
      <c r="C9" s="107"/>
      <c r="D9" s="107"/>
      <c r="E9" s="107"/>
    </row>
  </sheetData>
  <mergeCells count="1">
    <mergeCell ref="B2:E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1"/>
  <sheetViews>
    <sheetView workbookViewId="0">
      <selection activeCell="C11" sqref="C11"/>
    </sheetView>
  </sheetViews>
  <sheetFormatPr defaultColWidth="9" defaultRowHeight="15"/>
  <cols>
    <col min="2" max="2" width="32.08203125" customWidth="1"/>
    <col min="3" max="4" width="18.75" customWidth="1"/>
    <col min="5" max="5" width="21.08203125" customWidth="1"/>
  </cols>
  <sheetData>
    <row r="2" spans="2:5">
      <c r="B2" s="884" t="s">
        <v>2188</v>
      </c>
      <c r="C2" s="884"/>
      <c r="D2" s="884"/>
      <c r="E2" s="884"/>
    </row>
    <row r="4" spans="2:5">
      <c r="B4" s="135" t="s">
        <v>2183</v>
      </c>
      <c r="C4" s="136" t="s">
        <v>2184</v>
      </c>
      <c r="D4" s="137" t="s">
        <v>2185</v>
      </c>
      <c r="E4" s="138" t="s">
        <v>75</v>
      </c>
    </row>
    <row r="5" spans="2:5">
      <c r="B5" s="139" t="s">
        <v>2189</v>
      </c>
      <c r="C5" s="140">
        <f>'LOCAL DECEMBER 2022'!FN526*2</f>
        <v>69637586.90000008</v>
      </c>
      <c r="D5" s="141">
        <f>'chinese staff DECEMBER 2022 '!E22</f>
        <v>3340000</v>
      </c>
      <c r="E5" s="142">
        <f>SUM(C5:D5)</f>
        <v>72977586.90000008</v>
      </c>
    </row>
    <row r="6" spans="2:5">
      <c r="B6" s="143" t="s">
        <v>2190</v>
      </c>
      <c r="C6" s="116">
        <f>'LOCAL DECEMBER 2022'!FM526</f>
        <v>1740939.7</v>
      </c>
      <c r="D6" s="141">
        <f>'chinese staff DECEMBER 2022 '!E24</f>
        <v>83500</v>
      </c>
      <c r="E6" s="142">
        <f>SUM(C6:D6)</f>
        <v>1824439.7</v>
      </c>
    </row>
    <row r="7" spans="2:5">
      <c r="B7" s="144"/>
      <c r="C7" s="145"/>
      <c r="D7" s="146"/>
      <c r="E7" s="147"/>
    </row>
    <row r="8" spans="2:5">
      <c r="B8" s="148" t="s">
        <v>75</v>
      </c>
      <c r="C8" s="149">
        <f>SUM(C5:C6)</f>
        <v>71378526.600000083</v>
      </c>
      <c r="D8" s="149">
        <f>SUM(D5:D6)</f>
        <v>3423500</v>
      </c>
      <c r="E8" s="150">
        <f>SUM(C8:D8)</f>
        <v>74802026.600000083</v>
      </c>
    </row>
    <row r="9" spans="2:5">
      <c r="C9" s="107"/>
      <c r="D9" s="107"/>
      <c r="E9" s="107"/>
    </row>
    <row r="10" spans="2:5">
      <c r="D10" s="81"/>
    </row>
    <row r="11" spans="2:5">
      <c r="C11" s="81"/>
      <c r="D11" s="151"/>
    </row>
  </sheetData>
  <mergeCells count="1">
    <mergeCell ref="B2:E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523"/>
  <sheetViews>
    <sheetView workbookViewId="0">
      <pane xSplit="1" ySplit="3" topLeftCell="B506" activePane="bottomRight" state="frozen"/>
      <selection pane="topRight"/>
      <selection pane="bottomLeft"/>
      <selection pane="bottomRight" activeCell="F509" sqref="F509"/>
    </sheetView>
  </sheetViews>
  <sheetFormatPr defaultColWidth="9" defaultRowHeight="15"/>
  <cols>
    <col min="3" max="3" width="28.25" customWidth="1"/>
    <col min="4" max="4" width="21.25" customWidth="1"/>
    <col min="5" max="5" width="17.08203125" customWidth="1"/>
    <col min="6" max="6" width="22" customWidth="1"/>
    <col min="7" max="7" width="23.75" style="120" customWidth="1"/>
  </cols>
  <sheetData>
    <row r="2" spans="1:7" ht="21">
      <c r="C2" s="885" t="s">
        <v>2191</v>
      </c>
      <c r="D2" s="885"/>
      <c r="E2" s="885"/>
    </row>
    <row r="3" spans="1:7" ht="15.5" thickBot="1">
      <c r="B3" s="121" t="s">
        <v>2192</v>
      </c>
      <c r="C3" s="122" t="s">
        <v>2193</v>
      </c>
      <c r="D3" s="121" t="s">
        <v>2194</v>
      </c>
      <c r="E3" s="122" t="s">
        <v>2195</v>
      </c>
      <c r="F3" s="121" t="s">
        <v>2196</v>
      </c>
      <c r="G3" s="123" t="s">
        <v>2197</v>
      </c>
    </row>
    <row r="4" spans="1:7">
      <c r="A4" s="102"/>
      <c r="B4" s="124">
        <v>1</v>
      </c>
      <c r="C4" s="125" t="str">
        <f>'BANK INF DECEMBER 2022'!C3</f>
        <v>RAMADHANI MOHAMED OMARI</v>
      </c>
      <c r="D4" s="126">
        <f>'LOCAL DECEMBER 2022'!ES9*'LOCAL DECEMBER 2022'!ET9</f>
        <v>353600</v>
      </c>
      <c r="E4" s="127">
        <f>'LOCAL DECEMBER 2022'!FA9+'LOCAL DECEMBER 2022'!FB9</f>
        <v>152785.09</v>
      </c>
      <c r="F4" s="716">
        <f>D4+E4</f>
        <v>506385.08999999997</v>
      </c>
      <c r="G4" s="712">
        <f>ROUND(F4*0.1,2)</f>
        <v>50638.51</v>
      </c>
    </row>
    <row r="5" spans="1:7">
      <c r="A5" s="105"/>
      <c r="B5" s="124">
        <v>2</v>
      </c>
      <c r="C5" s="128" t="str">
        <f>'BANK INF DECEMBER 2022'!C4</f>
        <v>AMINA SADICK BAYA</v>
      </c>
      <c r="D5" s="129">
        <f>'LOCAL DECEMBER 2022'!ES10*'LOCAL DECEMBER 2022'!ET10</f>
        <v>353600</v>
      </c>
      <c r="E5" s="130">
        <f>'LOCAL DECEMBER 2022'!FA10+'LOCAL DECEMBER 2022'!FB10</f>
        <v>129663.31</v>
      </c>
      <c r="F5" s="716">
        <f t="shared" ref="F5:F68" si="0">D5+E5</f>
        <v>483263.31</v>
      </c>
      <c r="G5" s="713">
        <f t="shared" ref="G5:G68" si="1">ROUND(F5*0.1,2)</f>
        <v>48326.33</v>
      </c>
    </row>
    <row r="6" spans="1:7">
      <c r="A6" s="105"/>
      <c r="B6" s="124">
        <v>3</v>
      </c>
      <c r="C6" s="128" t="str">
        <f>'BANK INF DECEMBER 2022'!C5</f>
        <v>MOHAMED ALLY ABDALLAH</v>
      </c>
      <c r="D6" s="129">
        <f>'LOCAL DECEMBER 2022'!ES11*'LOCAL DECEMBER 2022'!ET11</f>
        <v>340000</v>
      </c>
      <c r="E6" s="130">
        <f>'LOCAL DECEMBER 2022'!FA11+'LOCAL DECEMBER 2022'!FB11</f>
        <v>166839.5</v>
      </c>
      <c r="F6" s="716">
        <f t="shared" si="0"/>
        <v>506839.5</v>
      </c>
      <c r="G6" s="713">
        <f t="shared" si="1"/>
        <v>50683.95</v>
      </c>
    </row>
    <row r="7" spans="1:7">
      <c r="A7" s="105"/>
      <c r="B7" s="124">
        <v>4</v>
      </c>
      <c r="C7" s="128" t="str">
        <f>'BANK INF DECEMBER 2022'!C6</f>
        <v>DANIEL JEREMIA MKONDO</v>
      </c>
      <c r="D7" s="129">
        <f>'LOCAL DECEMBER 2022'!ES12*'LOCAL DECEMBER 2022'!ET12</f>
        <v>347360</v>
      </c>
      <c r="E7" s="130">
        <f>'LOCAL DECEMBER 2022'!FA12+'LOCAL DECEMBER 2022'!FB12</f>
        <v>170130.42</v>
      </c>
      <c r="F7" s="716">
        <f t="shared" si="0"/>
        <v>517490.42000000004</v>
      </c>
      <c r="G7" s="713">
        <f t="shared" si="1"/>
        <v>51749.04</v>
      </c>
    </row>
    <row r="8" spans="1:7">
      <c r="A8" s="105"/>
      <c r="B8" s="124">
        <v>5</v>
      </c>
      <c r="C8" s="128" t="str">
        <f>'BANK INF DECEMBER 2022'!C7</f>
        <v>ALLY SAIDI KIANGIO</v>
      </c>
      <c r="D8" s="129">
        <f>'LOCAL DECEMBER 2022'!ES13*'LOCAL DECEMBER 2022'!ET13</f>
        <v>576923</v>
      </c>
      <c r="E8" s="130">
        <f>'LOCAL DECEMBER 2022'!FA13+'LOCAL DECEMBER 2022'!FB13</f>
        <v>278482.96000000002</v>
      </c>
      <c r="F8" s="716">
        <f t="shared" si="0"/>
        <v>855405.96</v>
      </c>
      <c r="G8" s="713">
        <f t="shared" si="1"/>
        <v>85540.6</v>
      </c>
    </row>
    <row r="9" spans="1:7">
      <c r="A9" s="105"/>
      <c r="B9" s="124">
        <v>6</v>
      </c>
      <c r="C9" s="128" t="str">
        <f>'BANK INF DECEMBER 2022'!C8</f>
        <v>PETER MATHIAS MSHITI</v>
      </c>
      <c r="D9" s="129">
        <f>'LOCAL DECEMBER 2022'!ES14*'LOCAL DECEMBER 2022'!ET14</f>
        <v>390000</v>
      </c>
      <c r="E9" s="130">
        <f>'LOCAL DECEMBER 2022'!FA14+'LOCAL DECEMBER 2022'!FB14</f>
        <v>413031.77</v>
      </c>
      <c r="F9" s="716">
        <f t="shared" si="0"/>
        <v>803031.77</v>
      </c>
      <c r="G9" s="713">
        <f t="shared" si="1"/>
        <v>80303.179999999993</v>
      </c>
    </row>
    <row r="10" spans="1:7">
      <c r="A10" s="105"/>
      <c r="B10" s="124">
        <v>7</v>
      </c>
      <c r="C10" s="128" t="str">
        <f>'BANK INF DECEMBER 2022'!C9</f>
        <v>STELLA JEREMIA MADUHU</v>
      </c>
      <c r="D10" s="129">
        <f>'LOCAL DECEMBER 2022'!ES15*'LOCAL DECEMBER 2022'!ET15</f>
        <v>300000</v>
      </c>
      <c r="E10" s="130">
        <f>'LOCAL DECEMBER 2022'!FA15+'LOCAL DECEMBER 2022'!FB15</f>
        <v>339192.76</v>
      </c>
      <c r="F10" s="716">
        <f t="shared" si="0"/>
        <v>639192.76</v>
      </c>
      <c r="G10" s="713">
        <f t="shared" si="1"/>
        <v>63919.28</v>
      </c>
    </row>
    <row r="11" spans="1:7">
      <c r="A11" s="105"/>
      <c r="B11" s="124">
        <v>8</v>
      </c>
      <c r="C11" s="128" t="str">
        <f>'BANK INF DECEMBER 2022'!C10</f>
        <v>SAID SHABANI SAID</v>
      </c>
      <c r="D11" s="129">
        <f>'LOCAL DECEMBER 2022'!ES16*'LOCAL DECEMBER 2022'!ET16</f>
        <v>270000</v>
      </c>
      <c r="E11" s="130">
        <f>'LOCAL DECEMBER 2022'!FA16+'LOCAL DECEMBER 2022'!FB16</f>
        <v>226817.45</v>
      </c>
      <c r="F11" s="716">
        <f t="shared" si="0"/>
        <v>496817.45</v>
      </c>
      <c r="G11" s="713">
        <f t="shared" si="1"/>
        <v>49681.75</v>
      </c>
    </row>
    <row r="12" spans="1:7">
      <c r="A12" s="105"/>
      <c r="B12" s="124">
        <v>9</v>
      </c>
      <c r="C12" s="128" t="str">
        <f>'BANK INF DECEMBER 2022'!C11</f>
        <v>EMMANUEL PETER SIMBA</v>
      </c>
      <c r="D12" s="129">
        <f>'LOCAL DECEMBER 2022'!ES17*'LOCAL DECEMBER 2022'!ET17</f>
        <v>468000</v>
      </c>
      <c r="E12" s="130">
        <f>'LOCAL DECEMBER 2022'!FA17+'LOCAL DECEMBER 2022'!FB17</f>
        <v>436833.6</v>
      </c>
      <c r="F12" s="716">
        <f t="shared" si="0"/>
        <v>904833.6</v>
      </c>
      <c r="G12" s="713">
        <f t="shared" si="1"/>
        <v>90483.36</v>
      </c>
    </row>
    <row r="13" spans="1:7">
      <c r="A13" s="105"/>
      <c r="B13" s="124">
        <v>10</v>
      </c>
      <c r="C13" s="128" t="str">
        <f>'BANK INF DECEMBER 2022'!C12</f>
        <v>JOSHWA DANIEL MWABE</v>
      </c>
      <c r="D13" s="129">
        <f>'LOCAL DECEMBER 2022'!ES18*'LOCAL DECEMBER 2022'!ET18</f>
        <v>325000</v>
      </c>
      <c r="E13" s="130">
        <f>'LOCAL DECEMBER 2022'!FA18+'LOCAL DECEMBER 2022'!FB18</f>
        <v>405864.55</v>
      </c>
      <c r="F13" s="716">
        <f t="shared" si="0"/>
        <v>730864.55</v>
      </c>
      <c r="G13" s="713">
        <f t="shared" si="1"/>
        <v>73086.460000000006</v>
      </c>
    </row>
    <row r="14" spans="1:7">
      <c r="A14" s="105"/>
      <c r="B14" s="124">
        <v>11</v>
      </c>
      <c r="C14" s="128" t="str">
        <f>'BANK INF DECEMBER 2022'!C13</f>
        <v>YUSUPH MAKOYE MASANJA</v>
      </c>
      <c r="D14" s="129">
        <f>'LOCAL DECEMBER 2022'!ES19*'LOCAL DECEMBER 2022'!ET19</f>
        <v>300000</v>
      </c>
      <c r="E14" s="130">
        <f>'LOCAL DECEMBER 2022'!FA19+'LOCAL DECEMBER 2022'!FB19</f>
        <v>303356.67</v>
      </c>
      <c r="F14" s="716">
        <f t="shared" si="0"/>
        <v>603356.66999999993</v>
      </c>
      <c r="G14" s="713">
        <f t="shared" si="1"/>
        <v>60335.67</v>
      </c>
    </row>
    <row r="15" spans="1:7">
      <c r="A15" s="105"/>
      <c r="B15" s="124">
        <v>12</v>
      </c>
      <c r="C15" s="128" t="str">
        <f>'BANK INF DECEMBER 2022'!C14</f>
        <v>ALOYCE LAWRENCE KANYIKA</v>
      </c>
      <c r="D15" s="129">
        <f>'LOCAL DECEMBER 2022'!ES20*'LOCAL DECEMBER 2022'!ET20</f>
        <v>325000</v>
      </c>
      <c r="E15" s="130">
        <f>'LOCAL DECEMBER 2022'!FA20+'LOCAL DECEMBER 2022'!FB20</f>
        <v>432533.27</v>
      </c>
      <c r="F15" s="716">
        <f t="shared" si="0"/>
        <v>757533.27</v>
      </c>
      <c r="G15" s="713">
        <f t="shared" si="1"/>
        <v>75753.33</v>
      </c>
    </row>
    <row r="16" spans="1:7">
      <c r="A16" s="105"/>
      <c r="B16" s="124">
        <v>13</v>
      </c>
      <c r="C16" s="128" t="str">
        <f>'BANK INF DECEMBER 2022'!C15</f>
        <v>SHABANI BAKARI WASIA</v>
      </c>
      <c r="D16" s="129">
        <f>'LOCAL DECEMBER 2022'!ES21*'LOCAL DECEMBER 2022'!ET21</f>
        <v>325000</v>
      </c>
      <c r="E16" s="130">
        <f>'LOCAL DECEMBER 2022'!FA21+'LOCAL DECEMBER 2022'!FB21</f>
        <v>242518.66</v>
      </c>
      <c r="F16" s="716">
        <f t="shared" si="0"/>
        <v>567518.66</v>
      </c>
      <c r="G16" s="713">
        <f t="shared" si="1"/>
        <v>56751.87</v>
      </c>
    </row>
    <row r="17" spans="1:7">
      <c r="A17" s="105"/>
      <c r="B17" s="124">
        <v>14</v>
      </c>
      <c r="C17" s="128" t="str">
        <f>'BANK INF DECEMBER 2022'!C16</f>
        <v>MUSSA SAID NDIWATE</v>
      </c>
      <c r="D17" s="129">
        <f>'LOCAL DECEMBER 2022'!ES22*'LOCAL DECEMBER 2022'!ET22</f>
        <v>312500</v>
      </c>
      <c r="E17" s="130">
        <f>'LOCAL DECEMBER 2022'!FA22+'LOCAL DECEMBER 2022'!FB22</f>
        <v>390030</v>
      </c>
      <c r="F17" s="716">
        <f t="shared" si="0"/>
        <v>702530</v>
      </c>
      <c r="G17" s="713">
        <f t="shared" si="1"/>
        <v>70253</v>
      </c>
    </row>
    <row r="18" spans="1:7">
      <c r="A18" s="105"/>
      <c r="B18" s="124">
        <v>15</v>
      </c>
      <c r="C18" s="128" t="str">
        <f>'BANK INF DECEMBER 2022'!C17</f>
        <v>FRANK MALIMA MAKOYE</v>
      </c>
      <c r="D18" s="129">
        <f>'LOCAL DECEMBER 2022'!ES23*'LOCAL DECEMBER 2022'!ET23</f>
        <v>375000</v>
      </c>
      <c r="E18" s="130">
        <f>'LOCAL DECEMBER 2022'!FA23+'LOCAL DECEMBER 2022'!FB23</f>
        <v>249019.16</v>
      </c>
      <c r="F18" s="716">
        <f t="shared" si="0"/>
        <v>624019.16</v>
      </c>
      <c r="G18" s="713">
        <f t="shared" si="1"/>
        <v>62401.919999999998</v>
      </c>
    </row>
    <row r="19" spans="1:7">
      <c r="A19" s="105"/>
      <c r="B19" s="124">
        <v>16</v>
      </c>
      <c r="C19" s="128" t="str">
        <f>'BANK INF DECEMBER 2022'!C18</f>
        <v>JOEL MARTINI PETRO</v>
      </c>
      <c r="D19" s="129">
        <f>'LOCAL DECEMBER 2022'!ES24*'LOCAL DECEMBER 2022'!ET24</f>
        <v>336000</v>
      </c>
      <c r="E19" s="130">
        <f>'LOCAL DECEMBER 2022'!FA24+'LOCAL DECEMBER 2022'!FB24</f>
        <v>346293.3</v>
      </c>
      <c r="F19" s="716">
        <f t="shared" si="0"/>
        <v>682293.3</v>
      </c>
      <c r="G19" s="713">
        <f t="shared" si="1"/>
        <v>68229.33</v>
      </c>
    </row>
    <row r="20" spans="1:7">
      <c r="A20" s="105"/>
      <c r="B20" s="124">
        <v>17</v>
      </c>
      <c r="C20" s="128" t="str">
        <f>'BANK INF DECEMBER 2022'!C19</f>
        <v>HANGA NICOLAUS STANSLAUS</v>
      </c>
      <c r="D20" s="129">
        <f>'LOCAL DECEMBER 2022'!ES25*'LOCAL DECEMBER 2022'!ET25</f>
        <v>312500</v>
      </c>
      <c r="E20" s="130">
        <f>'LOCAL DECEMBER 2022'!FA25+'LOCAL DECEMBER 2022'!FB25</f>
        <v>222517.12</v>
      </c>
      <c r="F20" s="716">
        <f t="shared" si="0"/>
        <v>535017.12</v>
      </c>
      <c r="G20" s="713">
        <f t="shared" si="1"/>
        <v>53501.71</v>
      </c>
    </row>
    <row r="21" spans="1:7">
      <c r="A21" s="105"/>
      <c r="B21" s="124">
        <v>18</v>
      </c>
      <c r="C21" s="128" t="str">
        <f>'BANK INF DECEMBER 2022'!C20</f>
        <v>KITWANA KOMBOZA OMARI</v>
      </c>
      <c r="D21" s="129">
        <f>'LOCAL DECEMBER 2022'!ES26*'LOCAL DECEMBER 2022'!ET26</f>
        <v>325000</v>
      </c>
      <c r="E21" s="130">
        <f>'LOCAL DECEMBER 2022'!FA26+'LOCAL DECEMBER 2022'!FB26</f>
        <v>195015</v>
      </c>
      <c r="F21" s="716">
        <f t="shared" si="0"/>
        <v>520015</v>
      </c>
      <c r="G21" s="713">
        <f t="shared" si="1"/>
        <v>52001.5</v>
      </c>
    </row>
    <row r="22" spans="1:7">
      <c r="A22" s="105"/>
      <c r="B22" s="124">
        <v>19</v>
      </c>
      <c r="C22" s="128" t="str">
        <f>'BANK INF DECEMBER 2022'!C21</f>
        <v>JUMA AYUBU MACHONGE</v>
      </c>
      <c r="D22" s="129">
        <f>'LOCAL DECEMBER 2022'!ES27*'LOCAL DECEMBER 2022'!ET27</f>
        <v>364000</v>
      </c>
      <c r="E22" s="130">
        <f>'LOCAL DECEMBER 2022'!FA27+'LOCAL DECEMBER 2022'!FB27</f>
        <v>320157.96000000002</v>
      </c>
      <c r="F22" s="716">
        <f t="shared" si="0"/>
        <v>684157.96</v>
      </c>
      <c r="G22" s="713">
        <f t="shared" si="1"/>
        <v>68415.8</v>
      </c>
    </row>
    <row r="23" spans="1:7">
      <c r="A23" s="105"/>
      <c r="B23" s="124">
        <v>20</v>
      </c>
      <c r="C23" s="128" t="str">
        <f>'BANK INF DECEMBER 2022'!C22</f>
        <v>SALUM SELEMANI SHOKA</v>
      </c>
      <c r="D23" s="129">
        <f>'LOCAL DECEMBER 2022'!ES28*'LOCAL DECEMBER 2022'!ET28</f>
        <v>325000</v>
      </c>
      <c r="E23" s="130">
        <f>'LOCAL DECEMBER 2022'!FA28+'LOCAL DECEMBER 2022'!FB28</f>
        <v>385863.02</v>
      </c>
      <c r="F23" s="716">
        <f t="shared" si="0"/>
        <v>710863.02</v>
      </c>
      <c r="G23" s="713">
        <f t="shared" si="1"/>
        <v>71086.3</v>
      </c>
    </row>
    <row r="24" spans="1:7">
      <c r="A24" s="105"/>
      <c r="B24" s="124">
        <v>21</v>
      </c>
      <c r="C24" s="128" t="str">
        <f>'BANK INF DECEMBER 2022'!C23</f>
        <v>NOEL GERVAS EMMANUEL</v>
      </c>
      <c r="D24" s="129">
        <f>'LOCAL DECEMBER 2022'!ES29*'LOCAL DECEMBER 2022'!ET29</f>
        <v>325000</v>
      </c>
      <c r="E24" s="130">
        <f>'LOCAL DECEMBER 2022'!FA29+'LOCAL DECEMBER 2022'!FB29</f>
        <v>212516.35</v>
      </c>
      <c r="F24" s="716">
        <f t="shared" si="0"/>
        <v>537516.35</v>
      </c>
      <c r="G24" s="713">
        <f t="shared" si="1"/>
        <v>53751.64</v>
      </c>
    </row>
    <row r="25" spans="1:7">
      <c r="A25" s="105"/>
      <c r="B25" s="124">
        <v>22</v>
      </c>
      <c r="C25" s="128" t="str">
        <f>'BANK INF DECEMBER 2022'!C24</f>
        <v>ISSA ABDALLAH MWAHEZI</v>
      </c>
      <c r="D25" s="129">
        <f>'LOCAL DECEMBER 2022'!ES30*'LOCAL DECEMBER 2022'!ET30</f>
        <v>312500</v>
      </c>
      <c r="E25" s="130">
        <f>'LOCAL DECEMBER 2022'!FA30+'LOCAL DECEMBER 2022'!FB30</f>
        <v>434200.07</v>
      </c>
      <c r="F25" s="716">
        <f t="shared" si="0"/>
        <v>746700.07000000007</v>
      </c>
      <c r="G25" s="713">
        <f t="shared" si="1"/>
        <v>74670.009999999995</v>
      </c>
    </row>
    <row r="26" spans="1:7">
      <c r="A26" s="105"/>
      <c r="B26" s="124">
        <v>23</v>
      </c>
      <c r="C26" s="128" t="str">
        <f>'BANK INF DECEMBER 2022'!C25</f>
        <v>RAJABU ATHUMANI HUSSEIN</v>
      </c>
      <c r="D26" s="129">
        <f>'LOCAL DECEMBER 2022'!ES31*'LOCAL DECEMBER 2022'!ET31</f>
        <v>300000</v>
      </c>
      <c r="E26" s="130">
        <f>'LOCAL DECEMBER 2022'!FA31+'LOCAL DECEMBER 2022'!FB31</f>
        <v>325858.40000000002</v>
      </c>
      <c r="F26" s="716">
        <f t="shared" si="0"/>
        <v>625858.4</v>
      </c>
      <c r="G26" s="713">
        <f t="shared" si="1"/>
        <v>62585.84</v>
      </c>
    </row>
    <row r="27" spans="1:7">
      <c r="A27" s="105"/>
      <c r="B27" s="124">
        <v>24</v>
      </c>
      <c r="C27" s="128" t="str">
        <f>'BANK INF DECEMBER 2022'!C26</f>
        <v>KASSIM MAHAMUD MALAPA</v>
      </c>
      <c r="D27" s="129">
        <f>'LOCAL DECEMBER 2022'!ES32*'LOCAL DECEMBER 2022'!ET32</f>
        <v>325000</v>
      </c>
      <c r="E27" s="130">
        <f>'LOCAL DECEMBER 2022'!FA32+'LOCAL DECEMBER 2022'!FB32</f>
        <v>400030.77</v>
      </c>
      <c r="F27" s="716">
        <f t="shared" si="0"/>
        <v>725030.77</v>
      </c>
      <c r="G27" s="713">
        <f t="shared" si="1"/>
        <v>72503.08</v>
      </c>
    </row>
    <row r="28" spans="1:7">
      <c r="A28" s="105"/>
      <c r="B28" s="124">
        <v>25</v>
      </c>
      <c r="C28" s="128" t="str">
        <f>'BANK INF DECEMBER 2022'!C27</f>
        <v>AHMADI HASSAN CHINAMMENGA</v>
      </c>
      <c r="D28" s="129">
        <f>'LOCAL DECEMBER 2022'!ES33*'LOCAL DECEMBER 2022'!ET33</f>
        <v>700000.08000000007</v>
      </c>
      <c r="E28" s="130">
        <f>'LOCAL DECEMBER 2022'!FA33+'LOCAL DECEMBER 2022'!FB33</f>
        <v>770059.24</v>
      </c>
      <c r="F28" s="716">
        <f t="shared" si="0"/>
        <v>1470059.32</v>
      </c>
      <c r="G28" s="713">
        <f t="shared" si="1"/>
        <v>147005.93</v>
      </c>
    </row>
    <row r="29" spans="1:7">
      <c r="A29" s="105"/>
      <c r="B29" s="124">
        <v>26</v>
      </c>
      <c r="C29" s="128" t="str">
        <f>'BANK INF DECEMBER 2022'!C28</f>
        <v>AHMADI BAKARI BWASHOKA</v>
      </c>
      <c r="D29" s="129">
        <f>'LOCAL DECEMBER 2022'!ES34*'LOCAL DECEMBER 2022'!ET34</f>
        <v>700000.08000000007</v>
      </c>
      <c r="E29" s="130">
        <f>'LOCAL DECEMBER 2022'!FA34+'LOCAL DECEMBER 2022'!FB34</f>
        <v>766469.22</v>
      </c>
      <c r="F29" s="716">
        <f t="shared" si="0"/>
        <v>1466469.3</v>
      </c>
      <c r="G29" s="713">
        <f t="shared" si="1"/>
        <v>146646.93</v>
      </c>
    </row>
    <row r="30" spans="1:7">
      <c r="A30" s="105"/>
      <c r="B30" s="124">
        <v>27</v>
      </c>
      <c r="C30" s="128" t="str">
        <f>'BANK INF DECEMBER 2022'!C29</f>
        <v>Omary Ramadhani Ndeterani</v>
      </c>
      <c r="D30" s="129">
        <f>'LOCAL DECEMBER 2022'!ES35*'LOCAL DECEMBER 2022'!ET35</f>
        <v>390000</v>
      </c>
      <c r="E30" s="130">
        <f>'LOCAL DECEMBER 2022'!FA35+'LOCAL DECEMBER 2022'!FB35</f>
        <v>589145.31999999995</v>
      </c>
      <c r="F30" s="716">
        <f t="shared" si="0"/>
        <v>979145.32</v>
      </c>
      <c r="G30" s="713">
        <f t="shared" si="1"/>
        <v>97914.53</v>
      </c>
    </row>
    <row r="31" spans="1:7">
      <c r="A31" s="105"/>
      <c r="B31" s="124">
        <v>28</v>
      </c>
      <c r="C31" s="128" t="str">
        <f>'BANK INF DECEMBER 2022'!C30</f>
        <v>Yusuph Rajabu Mkaluma</v>
      </c>
      <c r="D31" s="129">
        <f>'LOCAL DECEMBER 2022'!ES36*'LOCAL DECEMBER 2022'!ET36</f>
        <v>390000</v>
      </c>
      <c r="E31" s="130">
        <f>'LOCAL DECEMBER 2022'!FA36+'LOCAL DECEMBER 2022'!FB36</f>
        <v>589145.31999999995</v>
      </c>
      <c r="F31" s="716">
        <f t="shared" si="0"/>
        <v>979145.32</v>
      </c>
      <c r="G31" s="713">
        <f t="shared" si="1"/>
        <v>97914.53</v>
      </c>
    </row>
    <row r="32" spans="1:7">
      <c r="A32" s="105"/>
      <c r="B32" s="124">
        <v>29</v>
      </c>
      <c r="C32" s="128" t="str">
        <f>'BANK INF DECEMBER 2022'!C31</f>
        <v xml:space="preserve">Hussein Issa Chinganga </v>
      </c>
      <c r="D32" s="129">
        <f>'LOCAL DECEMBER 2022'!ES37*'LOCAL DECEMBER 2022'!ET37</f>
        <v>375000</v>
      </c>
      <c r="E32" s="130">
        <f>'LOCAL DECEMBER 2022'!FA37+'LOCAL DECEMBER 2022'!FB37</f>
        <v>285021.92</v>
      </c>
      <c r="F32" s="716">
        <f t="shared" si="0"/>
        <v>660021.91999999993</v>
      </c>
      <c r="G32" s="713">
        <f t="shared" si="1"/>
        <v>66002.19</v>
      </c>
    </row>
    <row r="33" spans="1:7">
      <c r="A33" s="105"/>
      <c r="B33" s="124">
        <v>30</v>
      </c>
      <c r="C33" s="128" t="str">
        <f>'BANK INF DECEMBER 2022'!C32</f>
        <v xml:space="preserve">Musa Laiton Adam </v>
      </c>
      <c r="D33" s="129">
        <f>'LOCAL DECEMBER 2022'!ES38*'LOCAL DECEMBER 2022'!ET38</f>
        <v>414000</v>
      </c>
      <c r="E33" s="130">
        <f>'LOCAL DECEMBER 2022'!FA38+'LOCAL DECEMBER 2022'!FB38</f>
        <v>288022.15999999997</v>
      </c>
      <c r="F33" s="716">
        <f t="shared" si="0"/>
        <v>702022.15999999992</v>
      </c>
      <c r="G33" s="713">
        <f t="shared" si="1"/>
        <v>70202.22</v>
      </c>
    </row>
    <row r="34" spans="1:7">
      <c r="A34" s="105"/>
      <c r="B34" s="124">
        <v>31</v>
      </c>
      <c r="C34" s="128" t="str">
        <f>'BANK INF DECEMBER 2022'!C33</f>
        <v>Rajabu Semvua Msangi</v>
      </c>
      <c r="D34" s="129">
        <f>'LOCAL DECEMBER 2022'!ES39*'LOCAL DECEMBER 2022'!ET39</f>
        <v>345000</v>
      </c>
      <c r="E34" s="130">
        <f>'LOCAL DECEMBER 2022'!FA39+'LOCAL DECEMBER 2022'!FB39</f>
        <v>290022.31</v>
      </c>
      <c r="F34" s="716">
        <f t="shared" si="0"/>
        <v>635022.31000000006</v>
      </c>
      <c r="G34" s="713">
        <f t="shared" si="1"/>
        <v>63502.23</v>
      </c>
    </row>
    <row r="35" spans="1:7">
      <c r="A35" s="105"/>
      <c r="B35" s="124">
        <v>32</v>
      </c>
      <c r="C35" s="128" t="str">
        <f>'BANK INF DECEMBER 2022'!C34</f>
        <v xml:space="preserve">Zainab Mohamed Ally </v>
      </c>
      <c r="D35" s="129">
        <f>'LOCAL DECEMBER 2022'!ES40*'LOCAL DECEMBER 2022'!ET40</f>
        <v>325000</v>
      </c>
      <c r="E35" s="130">
        <f>'LOCAL DECEMBER 2022'!FA40+'LOCAL DECEMBER 2022'!FB40</f>
        <v>163345.9</v>
      </c>
      <c r="F35" s="716">
        <f t="shared" si="0"/>
        <v>488345.9</v>
      </c>
      <c r="G35" s="713">
        <f t="shared" si="1"/>
        <v>48834.59</v>
      </c>
    </row>
    <row r="36" spans="1:7">
      <c r="A36" s="105"/>
      <c r="B36" s="124">
        <v>33</v>
      </c>
      <c r="C36" s="128" t="str">
        <f>'BANK INF DECEMBER 2022'!C35</f>
        <v xml:space="preserve">Kiyungi  Shangali </v>
      </c>
      <c r="D36" s="129">
        <f>'LOCAL DECEMBER 2022'!ES41*'LOCAL DECEMBER 2022'!ET41</f>
        <v>1500000.06</v>
      </c>
      <c r="E36" s="130">
        <f>'LOCAL DECEMBER 2022'!FA41+'LOCAL DECEMBER 2022'!FB41</f>
        <v>1200092.31</v>
      </c>
      <c r="F36" s="716">
        <f t="shared" si="0"/>
        <v>2700092.37</v>
      </c>
      <c r="G36" s="713">
        <f t="shared" si="1"/>
        <v>270009.24</v>
      </c>
    </row>
    <row r="37" spans="1:7">
      <c r="A37" s="105"/>
      <c r="B37" s="124">
        <v>34</v>
      </c>
      <c r="C37" s="128" t="str">
        <f>'BANK INF DECEMBER 2022'!C36</f>
        <v>Alfani Amiri Zuberi</v>
      </c>
      <c r="D37" s="129">
        <f>'LOCAL DECEMBER 2022'!ES42*'LOCAL DECEMBER 2022'!ET42</f>
        <v>330000</v>
      </c>
      <c r="E37" s="130">
        <f>'LOCAL DECEMBER 2022'!FA42+'LOCAL DECEMBER 2022'!FB42</f>
        <v>271020.84999999998</v>
      </c>
      <c r="F37" s="716">
        <f t="shared" si="0"/>
        <v>601020.85</v>
      </c>
      <c r="G37" s="713">
        <f t="shared" si="1"/>
        <v>60102.09</v>
      </c>
    </row>
    <row r="38" spans="1:7">
      <c r="A38" s="105"/>
      <c r="B38" s="124">
        <v>35</v>
      </c>
      <c r="C38" s="128" t="str">
        <f>'BANK INF DECEMBER 2022'!C37</f>
        <v>Mohamed Makala Shabani</v>
      </c>
      <c r="D38" s="129">
        <f>'LOCAL DECEMBER 2022'!ES43*'LOCAL DECEMBER 2022'!ET43</f>
        <v>330000</v>
      </c>
      <c r="E38" s="130">
        <f>'LOCAL DECEMBER 2022'!FA43+'LOCAL DECEMBER 2022'!FB43</f>
        <v>248019.08</v>
      </c>
      <c r="F38" s="716">
        <f t="shared" si="0"/>
        <v>578019.07999999996</v>
      </c>
      <c r="G38" s="713">
        <f t="shared" si="1"/>
        <v>57801.91</v>
      </c>
    </row>
    <row r="39" spans="1:7">
      <c r="A39" s="105"/>
      <c r="B39" s="124">
        <v>36</v>
      </c>
      <c r="C39" s="128" t="str">
        <f>'BANK INF DECEMBER 2022'!C38</f>
        <v>KELVIN IMANI MBISE</v>
      </c>
      <c r="D39" s="129">
        <f>'LOCAL DECEMBER 2022'!ES44*'LOCAL DECEMBER 2022'!ET44</f>
        <v>375000</v>
      </c>
      <c r="E39" s="130">
        <f>'LOCAL DECEMBER 2022'!FA44+'LOCAL DECEMBER 2022'!FB44</f>
        <v>344026.46</v>
      </c>
      <c r="F39" s="716">
        <f t="shared" si="0"/>
        <v>719026.46</v>
      </c>
      <c r="G39" s="713">
        <f t="shared" si="1"/>
        <v>71902.649999999994</v>
      </c>
    </row>
    <row r="40" spans="1:7">
      <c r="A40" s="105"/>
      <c r="B40" s="124">
        <v>37</v>
      </c>
      <c r="C40" s="128" t="str">
        <f>'BANK INF DECEMBER 2022'!C39</f>
        <v>JOHN GELARD APOLONAL</v>
      </c>
      <c r="D40" s="129">
        <f>'LOCAL DECEMBER 2022'!ES45*'LOCAL DECEMBER 2022'!ET45</f>
        <v>330000</v>
      </c>
      <c r="E40" s="130">
        <f>'LOCAL DECEMBER 2022'!FA45+'LOCAL DECEMBER 2022'!FB45</f>
        <v>274021.08</v>
      </c>
      <c r="F40" s="716">
        <f t="shared" si="0"/>
        <v>604021.08000000007</v>
      </c>
      <c r="G40" s="713">
        <f t="shared" si="1"/>
        <v>60402.11</v>
      </c>
    </row>
    <row r="41" spans="1:7">
      <c r="A41" s="105"/>
      <c r="B41" s="124">
        <v>38</v>
      </c>
      <c r="C41" s="128" t="str">
        <f>'BANK INF DECEMBER 2022'!C40</f>
        <v>AMANI JOSHUA ENDRU</v>
      </c>
      <c r="D41" s="129">
        <f>'LOCAL DECEMBER 2022'!ES46*'LOCAL DECEMBER 2022'!ET46</f>
        <v>315000</v>
      </c>
      <c r="E41" s="130">
        <f>'LOCAL DECEMBER 2022'!FA46+'LOCAL DECEMBER 2022'!FB46</f>
        <v>315024.23</v>
      </c>
      <c r="F41" s="716">
        <f t="shared" si="0"/>
        <v>630024.23</v>
      </c>
      <c r="G41" s="713">
        <f t="shared" si="1"/>
        <v>63002.42</v>
      </c>
    </row>
    <row r="42" spans="1:7">
      <c r="A42" s="105"/>
      <c r="B42" s="124">
        <v>39</v>
      </c>
      <c r="C42" s="128" t="str">
        <f>'BANK INF DECEMBER 2022'!C41</f>
        <v>MUSA DICKSON MAKANG'A</v>
      </c>
      <c r="D42" s="129">
        <f>'LOCAL DECEMBER 2022'!ES47*'LOCAL DECEMBER 2022'!ET47</f>
        <v>1000000.04</v>
      </c>
      <c r="E42" s="130">
        <f>'LOCAL DECEMBER 2022'!FA47+'LOCAL DECEMBER 2022'!FB47</f>
        <v>956483.83</v>
      </c>
      <c r="F42" s="716">
        <f t="shared" si="0"/>
        <v>1956483.87</v>
      </c>
      <c r="G42" s="713">
        <f t="shared" si="1"/>
        <v>195648.39</v>
      </c>
    </row>
    <row r="43" spans="1:7">
      <c r="A43" s="105"/>
      <c r="B43" s="124">
        <v>40</v>
      </c>
      <c r="C43" s="128" t="str">
        <f>'BANK INF DECEMBER 2022'!C42</f>
        <v>JOHN BALYESELE KAZIMILI</v>
      </c>
      <c r="D43" s="129">
        <f>'LOCAL DECEMBER 2022'!ES48*'LOCAL DECEMBER 2022'!ET48</f>
        <v>692307.75</v>
      </c>
      <c r="E43" s="130">
        <f>'LOCAL DECEMBER 2022'!FA48+'LOCAL DECEMBER 2022'!FB48</f>
        <v>622201.71</v>
      </c>
      <c r="F43" s="716">
        <f t="shared" si="0"/>
        <v>1314509.46</v>
      </c>
      <c r="G43" s="713">
        <f t="shared" si="1"/>
        <v>131450.95000000001</v>
      </c>
    </row>
    <row r="44" spans="1:7">
      <c r="A44" s="105"/>
      <c r="B44" s="124">
        <v>41</v>
      </c>
      <c r="C44" s="128" t="str">
        <f>'BANK INF DECEMBER 2022'!C43</f>
        <v>CHARLES JOHN CHILAMBO</v>
      </c>
      <c r="D44" s="129">
        <f>'LOCAL DECEMBER 2022'!ES49*'LOCAL DECEMBER 2022'!ET49</f>
        <v>375000</v>
      </c>
      <c r="E44" s="130">
        <f>'LOCAL DECEMBER 2022'!FA49+'LOCAL DECEMBER 2022'!FB49</f>
        <v>360027.69</v>
      </c>
      <c r="F44" s="716">
        <f t="shared" si="0"/>
        <v>735027.69</v>
      </c>
      <c r="G44" s="713">
        <f t="shared" si="1"/>
        <v>73502.77</v>
      </c>
    </row>
    <row r="45" spans="1:7">
      <c r="A45" s="105"/>
      <c r="B45" s="124">
        <v>42</v>
      </c>
      <c r="C45" s="128" t="str">
        <f>'BANK INF DECEMBER 2022'!C44</f>
        <v>KASSIM MOHAMED KASSIM</v>
      </c>
      <c r="D45" s="129">
        <f>'LOCAL DECEMBER 2022'!ES50*'LOCAL DECEMBER 2022'!ET50</f>
        <v>384615.5</v>
      </c>
      <c r="E45" s="130">
        <f>'LOCAL DECEMBER 2022'!FA50+'LOCAL DECEMBER 2022'!FB50</f>
        <v>270790.06</v>
      </c>
      <c r="F45" s="716">
        <f t="shared" si="0"/>
        <v>655405.56000000006</v>
      </c>
      <c r="G45" s="713">
        <f t="shared" si="1"/>
        <v>65540.56</v>
      </c>
    </row>
    <row r="46" spans="1:7">
      <c r="A46" s="105"/>
      <c r="B46" s="124">
        <v>43</v>
      </c>
      <c r="C46" s="128" t="str">
        <f>'BANK INF DECEMBER 2022'!C45</f>
        <v>HASSAN ATHUMAN SALUMU</v>
      </c>
      <c r="D46" s="129">
        <f>'LOCAL DECEMBER 2022'!ES51*'LOCAL DECEMBER 2022'!ET51</f>
        <v>325000</v>
      </c>
      <c r="E46" s="130">
        <f>'LOCAL DECEMBER 2022'!FA51+'LOCAL DECEMBER 2022'!FB51</f>
        <v>379195.84</v>
      </c>
      <c r="F46" s="716">
        <f t="shared" si="0"/>
        <v>704195.84000000008</v>
      </c>
      <c r="G46" s="713">
        <f t="shared" si="1"/>
        <v>70419.58</v>
      </c>
    </row>
    <row r="47" spans="1:7">
      <c r="A47" s="105"/>
      <c r="B47" s="124">
        <v>44</v>
      </c>
      <c r="C47" s="128" t="str">
        <f>'BANK INF DECEMBER 2022'!C46</f>
        <v>HAMIDU SIMON ALPHONCE</v>
      </c>
      <c r="D47" s="129">
        <f>'LOCAL DECEMBER 2022'!ES52*'LOCAL DECEMBER 2022'!ET52</f>
        <v>270000</v>
      </c>
      <c r="E47" s="130">
        <f>'LOCAL DECEMBER 2022'!FA52+'LOCAL DECEMBER 2022'!FB52</f>
        <v>269120.7</v>
      </c>
      <c r="F47" s="716">
        <f t="shared" si="0"/>
        <v>539120.69999999995</v>
      </c>
      <c r="G47" s="713">
        <f t="shared" si="1"/>
        <v>53912.07</v>
      </c>
    </row>
    <row r="48" spans="1:7">
      <c r="A48" s="105"/>
      <c r="B48" s="124">
        <v>45</v>
      </c>
      <c r="C48" s="128" t="str">
        <f>'BANK INF DECEMBER 2022'!C47</f>
        <v>ABDUL SAID BAKARI</v>
      </c>
      <c r="D48" s="129">
        <f>'LOCAL DECEMBER 2022'!ES53*'LOCAL DECEMBER 2022'!ET53</f>
        <v>351000</v>
      </c>
      <c r="E48" s="130">
        <f>'LOCAL DECEMBER 2022'!FA53+'LOCAL DECEMBER 2022'!FB53</f>
        <v>374428.8</v>
      </c>
      <c r="F48" s="716">
        <f t="shared" si="0"/>
        <v>725428.8</v>
      </c>
      <c r="G48" s="713">
        <f t="shared" si="1"/>
        <v>72542.880000000005</v>
      </c>
    </row>
    <row r="49" spans="1:7">
      <c r="A49" s="105"/>
      <c r="B49" s="124">
        <v>46</v>
      </c>
      <c r="C49" s="128" t="str">
        <f>'BANK INF DECEMBER 2022'!C48</f>
        <v>MAKENGA L.CHALE</v>
      </c>
      <c r="D49" s="129">
        <f>'LOCAL DECEMBER 2022'!ES54*'LOCAL DECEMBER 2022'!ET54</f>
        <v>520000</v>
      </c>
      <c r="E49" s="130">
        <f>'LOCAL DECEMBER 2022'!FA54+'LOCAL DECEMBER 2022'!FB54</f>
        <v>578711.18000000005</v>
      </c>
      <c r="F49" s="716">
        <f t="shared" si="0"/>
        <v>1098711.1800000002</v>
      </c>
      <c r="G49" s="713">
        <f t="shared" si="1"/>
        <v>109871.12</v>
      </c>
    </row>
    <row r="50" spans="1:7">
      <c r="A50" s="105"/>
      <c r="B50" s="124">
        <v>47</v>
      </c>
      <c r="C50" s="128" t="str">
        <f>'BANK INF DECEMBER 2022'!C49</f>
        <v>ELIYA MARKO PALLANJO</v>
      </c>
      <c r="D50" s="129">
        <f>'LOCAL DECEMBER 2022'!ES55*'LOCAL DECEMBER 2022'!ET55</f>
        <v>390000</v>
      </c>
      <c r="E50" s="130">
        <f>'LOCAL DECEMBER 2022'!FA55+'LOCAL DECEMBER 2022'!FB55</f>
        <v>288022.15999999997</v>
      </c>
      <c r="F50" s="716">
        <f t="shared" si="0"/>
        <v>678022.15999999992</v>
      </c>
      <c r="G50" s="713">
        <f t="shared" si="1"/>
        <v>67802.22</v>
      </c>
    </row>
    <row r="51" spans="1:7">
      <c r="A51" s="105"/>
      <c r="B51" s="124">
        <v>48</v>
      </c>
      <c r="C51" s="128" t="str">
        <f>'BANK INF DECEMBER 2022'!C50</f>
        <v>MUSSA RASHID KOPLO</v>
      </c>
      <c r="D51" s="129">
        <f>'LOCAL DECEMBER 2022'!ES56*'LOCAL DECEMBER 2022'!ET56</f>
        <v>390000</v>
      </c>
      <c r="E51" s="130">
        <f>'LOCAL DECEMBER 2022'!FA56+'LOCAL DECEMBER 2022'!FB56</f>
        <v>411031.62</v>
      </c>
      <c r="F51" s="716">
        <f t="shared" si="0"/>
        <v>801031.62</v>
      </c>
      <c r="G51" s="713">
        <f t="shared" si="1"/>
        <v>80103.16</v>
      </c>
    </row>
    <row r="52" spans="1:7">
      <c r="A52" s="105"/>
      <c r="B52" s="124">
        <v>49</v>
      </c>
      <c r="C52" s="128" t="str">
        <f>'BANK INF DECEMBER 2022'!C51</f>
        <v>CHARLES SEBASTIAN MTOO</v>
      </c>
      <c r="D52" s="129">
        <f>'LOCAL DECEMBER 2022'!ES57*'LOCAL DECEMBER 2022'!ET57</f>
        <v>300000</v>
      </c>
      <c r="E52" s="130">
        <f>'LOCAL DECEMBER 2022'!FA57+'LOCAL DECEMBER 2022'!FB57</f>
        <v>214016.46</v>
      </c>
      <c r="F52" s="716">
        <f t="shared" si="0"/>
        <v>514016.45999999996</v>
      </c>
      <c r="G52" s="713">
        <f t="shared" si="1"/>
        <v>51401.65</v>
      </c>
    </row>
    <row r="53" spans="1:7">
      <c r="A53" s="105"/>
      <c r="B53" s="124">
        <v>50</v>
      </c>
      <c r="C53" s="128" t="str">
        <f>'BANK INF DECEMBER 2022'!C52</f>
        <v>MICHAEL JOHN MLINGI</v>
      </c>
      <c r="D53" s="129">
        <f>'LOCAL DECEMBER 2022'!ES58*'LOCAL DECEMBER 2022'!ET58</f>
        <v>325000</v>
      </c>
      <c r="E53" s="130">
        <f>'LOCAL DECEMBER 2022'!FA58+'LOCAL DECEMBER 2022'!FB58</f>
        <v>163345.9</v>
      </c>
      <c r="F53" s="716">
        <f t="shared" si="0"/>
        <v>488345.9</v>
      </c>
      <c r="G53" s="713">
        <f t="shared" si="1"/>
        <v>48834.59</v>
      </c>
    </row>
    <row r="54" spans="1:7">
      <c r="A54" s="105"/>
      <c r="B54" s="124">
        <v>51</v>
      </c>
      <c r="C54" s="128" t="str">
        <f>'BANK INF DECEMBER 2022'!C53</f>
        <v>MAGIDA MUSSA SAMBIKA</v>
      </c>
      <c r="D54" s="129">
        <f>'LOCAL DECEMBER 2022'!ES59*'LOCAL DECEMBER 2022'!ET59</f>
        <v>337500</v>
      </c>
      <c r="E54" s="130">
        <f>'LOCAL DECEMBER 2022'!FA59+'LOCAL DECEMBER 2022'!FB59</f>
        <v>151211.63</v>
      </c>
      <c r="F54" s="716">
        <f t="shared" si="0"/>
        <v>488711.63</v>
      </c>
      <c r="G54" s="713">
        <f t="shared" si="1"/>
        <v>48871.16</v>
      </c>
    </row>
    <row r="55" spans="1:7">
      <c r="A55" s="105"/>
      <c r="B55" s="124">
        <v>52</v>
      </c>
      <c r="C55" s="128" t="str">
        <f>'BANK INF DECEMBER 2022'!C54</f>
        <v>MOHAMED KASSIM KIJONJOO</v>
      </c>
      <c r="D55" s="129">
        <f>'LOCAL DECEMBER 2022'!ES60*'LOCAL DECEMBER 2022'!ET60</f>
        <v>520000</v>
      </c>
      <c r="E55" s="130">
        <f>'LOCAL DECEMBER 2022'!FA60+'LOCAL DECEMBER 2022'!FB60</f>
        <v>471902.97</v>
      </c>
      <c r="F55" s="716">
        <f t="shared" si="0"/>
        <v>991902.97</v>
      </c>
      <c r="G55" s="713">
        <f t="shared" si="1"/>
        <v>99190.3</v>
      </c>
    </row>
    <row r="56" spans="1:7">
      <c r="A56" s="105"/>
      <c r="B56" s="124">
        <v>53</v>
      </c>
      <c r="C56" s="128" t="str">
        <f>'BANK INF DECEMBER 2022'!C55</f>
        <v>MISRI DAUDI MACHIBYA</v>
      </c>
      <c r="D56" s="129">
        <f>'LOCAL DECEMBER 2022'!ES61*'LOCAL DECEMBER 2022'!ET61</f>
        <v>350000</v>
      </c>
      <c r="E56" s="130">
        <f>'LOCAL DECEMBER 2022'!FA61+'LOCAL DECEMBER 2022'!FB61</f>
        <v>268820.68</v>
      </c>
      <c r="F56" s="716">
        <f t="shared" si="0"/>
        <v>618820.67999999993</v>
      </c>
      <c r="G56" s="713">
        <f t="shared" si="1"/>
        <v>61882.07</v>
      </c>
    </row>
    <row r="57" spans="1:7">
      <c r="A57" s="105"/>
      <c r="B57" s="124">
        <v>54</v>
      </c>
      <c r="C57" s="128" t="str">
        <f>'BANK INF DECEMBER 2022'!C56</f>
        <v>ABEID ATHUMANI CHITANDA</v>
      </c>
      <c r="D57" s="129">
        <f>'LOCAL DECEMBER 2022'!ES62*'LOCAL DECEMBER 2022'!ET62</f>
        <v>650000</v>
      </c>
      <c r="E57" s="130">
        <f>'LOCAL DECEMBER 2022'!FA62+'LOCAL DECEMBER 2022'!FB62</f>
        <v>485037.31</v>
      </c>
      <c r="F57" s="716">
        <f t="shared" si="0"/>
        <v>1135037.31</v>
      </c>
      <c r="G57" s="713">
        <f t="shared" si="1"/>
        <v>113503.73</v>
      </c>
    </row>
    <row r="58" spans="1:7">
      <c r="A58" s="105"/>
      <c r="B58" s="124">
        <v>55</v>
      </c>
      <c r="C58" s="128" t="str">
        <f>'BANK INF DECEMBER 2022'!C57</f>
        <v>EMAMO KARATA MSWAKI</v>
      </c>
      <c r="D58" s="129">
        <f>'LOCAL DECEMBER 2022'!ES63*'LOCAL DECEMBER 2022'!ET63</f>
        <v>375000</v>
      </c>
      <c r="E58" s="130">
        <f>'LOCAL DECEMBER 2022'!FA63+'LOCAL DECEMBER 2022'!FB63</f>
        <v>405031.16</v>
      </c>
      <c r="F58" s="716">
        <f t="shared" si="0"/>
        <v>780031.15999999992</v>
      </c>
      <c r="G58" s="713">
        <f t="shared" si="1"/>
        <v>78003.12</v>
      </c>
    </row>
    <row r="59" spans="1:7">
      <c r="A59" s="105"/>
      <c r="B59" s="124">
        <v>56</v>
      </c>
      <c r="C59" s="128" t="str">
        <f>'BANK INF DECEMBER 2022'!C58</f>
        <v>FEROOZI KASSIM NAMKANANDA</v>
      </c>
      <c r="D59" s="129">
        <f>'LOCAL DECEMBER 2022'!ES64*'LOCAL DECEMBER 2022'!ET64</f>
        <v>350000</v>
      </c>
      <c r="E59" s="130">
        <f>'LOCAL DECEMBER 2022'!FA64+'LOCAL DECEMBER 2022'!FB64</f>
        <v>308023.69</v>
      </c>
      <c r="F59" s="716">
        <f t="shared" si="0"/>
        <v>658023.68999999994</v>
      </c>
      <c r="G59" s="713">
        <f t="shared" si="1"/>
        <v>65802.37</v>
      </c>
    </row>
    <row r="60" spans="1:7">
      <c r="A60" s="105"/>
      <c r="B60" s="124">
        <v>57</v>
      </c>
      <c r="C60" s="128" t="str">
        <f>'BANK INF DECEMBER 2022'!C59</f>
        <v>ISSA SAID MAJALI</v>
      </c>
      <c r="D60" s="129">
        <f>'LOCAL DECEMBER 2022'!ES65*'LOCAL DECEMBER 2022'!ET65</f>
        <v>364000</v>
      </c>
      <c r="E60" s="130">
        <f>'LOCAL DECEMBER 2022'!FA65+'LOCAL DECEMBER 2022'!FB65</f>
        <v>441500.63</v>
      </c>
      <c r="F60" s="716">
        <f t="shared" si="0"/>
        <v>805500.63</v>
      </c>
      <c r="G60" s="713">
        <f t="shared" si="1"/>
        <v>80550.06</v>
      </c>
    </row>
    <row r="61" spans="1:7">
      <c r="A61" s="105"/>
      <c r="B61" s="124">
        <v>58</v>
      </c>
      <c r="C61" s="128" t="str">
        <f>'BANK INF DECEMBER 2022'!C60</f>
        <v>HASSAN RASHID CHONDE</v>
      </c>
      <c r="D61" s="129">
        <f>'LOCAL DECEMBER 2022'!ES66*'LOCAL DECEMBER 2022'!ET66</f>
        <v>330000</v>
      </c>
      <c r="E61" s="130">
        <f>'LOCAL DECEMBER 2022'!FA66+'LOCAL DECEMBER 2022'!FB66</f>
        <v>307023.62</v>
      </c>
      <c r="F61" s="716">
        <f t="shared" si="0"/>
        <v>637023.62</v>
      </c>
      <c r="G61" s="713">
        <f t="shared" si="1"/>
        <v>63702.36</v>
      </c>
    </row>
    <row r="62" spans="1:7">
      <c r="A62" s="105"/>
      <c r="B62" s="124">
        <v>59</v>
      </c>
      <c r="C62" s="128" t="str">
        <f>'BANK INF DECEMBER 2022'!C61</f>
        <v>EFREM CHERLO KIKOTI</v>
      </c>
      <c r="D62" s="129">
        <f>'LOCAL DECEMBER 2022'!ES67*'LOCAL DECEMBER 2022'!ET67</f>
        <v>364000</v>
      </c>
      <c r="E62" s="130">
        <f>'LOCAL DECEMBER 2022'!FA67+'LOCAL DECEMBER 2022'!FB67</f>
        <v>441500.63</v>
      </c>
      <c r="F62" s="716">
        <f t="shared" si="0"/>
        <v>805500.63</v>
      </c>
      <c r="G62" s="713">
        <f t="shared" si="1"/>
        <v>80550.06</v>
      </c>
    </row>
    <row r="63" spans="1:7">
      <c r="A63" s="105"/>
      <c r="B63" s="124">
        <v>60</v>
      </c>
      <c r="C63" s="128" t="str">
        <f>'BANK INF DECEMBER 2022'!C62</f>
        <v>SELEMANI RASHIDI AMRI</v>
      </c>
      <c r="D63" s="129">
        <f>'LOCAL DECEMBER 2022'!ES68*'LOCAL DECEMBER 2022'!ET68</f>
        <v>287500</v>
      </c>
      <c r="E63" s="130">
        <f>'LOCAL DECEMBER 2022'!FA68+'LOCAL DECEMBER 2022'!FB68</f>
        <v>302523.27</v>
      </c>
      <c r="F63" s="716">
        <f t="shared" si="0"/>
        <v>590023.27</v>
      </c>
      <c r="G63" s="713">
        <f t="shared" si="1"/>
        <v>59002.33</v>
      </c>
    </row>
    <row r="64" spans="1:7">
      <c r="A64" s="105"/>
      <c r="B64" s="124">
        <v>61</v>
      </c>
      <c r="C64" s="128" t="str">
        <f>'BANK INF DECEMBER 2022'!C63</f>
        <v>SAID ALLY MBUTA</v>
      </c>
      <c r="D64" s="129">
        <f>'LOCAL DECEMBER 2022'!ES69*'LOCAL DECEMBER 2022'!ET69</f>
        <v>351000</v>
      </c>
      <c r="E64" s="130">
        <f>'LOCAL DECEMBER 2022'!FA69+'LOCAL DECEMBER 2022'!FB69</f>
        <v>433833.37</v>
      </c>
      <c r="F64" s="716">
        <f t="shared" si="0"/>
        <v>784833.37</v>
      </c>
      <c r="G64" s="713">
        <f t="shared" si="1"/>
        <v>78483.34</v>
      </c>
    </row>
    <row r="65" spans="1:7">
      <c r="A65" s="105"/>
      <c r="B65" s="124">
        <v>62</v>
      </c>
      <c r="C65" s="128" t="str">
        <f>'BANK INF DECEMBER 2022'!C64</f>
        <v>BAKARI HASSAN MSAGATI</v>
      </c>
      <c r="D65" s="129">
        <f>'LOCAL DECEMBER 2022'!ES70*'LOCAL DECEMBER 2022'!ET70</f>
        <v>325000</v>
      </c>
      <c r="E65" s="130">
        <f>'LOCAL DECEMBER 2022'!FA70+'LOCAL DECEMBER 2022'!FB70</f>
        <v>292522.5</v>
      </c>
      <c r="F65" s="716">
        <f t="shared" si="0"/>
        <v>617522.5</v>
      </c>
      <c r="G65" s="713">
        <f t="shared" si="1"/>
        <v>61752.25</v>
      </c>
    </row>
    <row r="66" spans="1:7">
      <c r="A66" s="105"/>
      <c r="B66" s="124">
        <v>63</v>
      </c>
      <c r="C66" s="128" t="str">
        <f>'BANK INF DECEMBER 2022'!C65</f>
        <v>ELIASA ABEDI NANKANDA</v>
      </c>
      <c r="D66" s="129">
        <f>'LOCAL DECEMBER 2022'!ES71*'LOCAL DECEMBER 2022'!ET71</f>
        <v>364000</v>
      </c>
      <c r="E66" s="130">
        <f>'LOCAL DECEMBER 2022'!FA71+'LOCAL DECEMBER 2022'!FB71</f>
        <v>444300.84</v>
      </c>
      <c r="F66" s="716">
        <f t="shared" si="0"/>
        <v>808300.84000000008</v>
      </c>
      <c r="G66" s="713">
        <f t="shared" si="1"/>
        <v>80830.080000000002</v>
      </c>
    </row>
    <row r="67" spans="1:7">
      <c r="A67" s="105"/>
      <c r="B67" s="124">
        <v>64</v>
      </c>
      <c r="C67" s="128" t="str">
        <f>'BANK INF DECEMBER 2022'!C66</f>
        <v>SHAZILIA SALUM KHATIBU</v>
      </c>
      <c r="D67" s="129">
        <f>'LOCAL DECEMBER 2022'!ES72*'LOCAL DECEMBER 2022'!ET72</f>
        <v>390000</v>
      </c>
      <c r="E67" s="130">
        <f>'LOCAL DECEMBER 2022'!FA72+'LOCAL DECEMBER 2022'!FB72</f>
        <v>252019.39</v>
      </c>
      <c r="F67" s="716">
        <f t="shared" si="0"/>
        <v>642019.39</v>
      </c>
      <c r="G67" s="713">
        <f t="shared" si="1"/>
        <v>64201.94</v>
      </c>
    </row>
    <row r="68" spans="1:7">
      <c r="A68" s="105"/>
      <c r="B68" s="124">
        <v>65</v>
      </c>
      <c r="C68" s="128" t="str">
        <f>'BANK INF DECEMBER 2022'!C67</f>
        <v>RASHID JUMA LADA</v>
      </c>
      <c r="D68" s="129">
        <f>'LOCAL DECEMBER 2022'!ES73*'LOCAL DECEMBER 2022'!ET73</f>
        <v>480000</v>
      </c>
      <c r="E68" s="130">
        <f>'LOCAL DECEMBER 2022'!FA73+'LOCAL DECEMBER 2022'!FB73</f>
        <v>393363.59</v>
      </c>
      <c r="F68" s="716">
        <f t="shared" si="0"/>
        <v>873363.59000000008</v>
      </c>
      <c r="G68" s="713">
        <f t="shared" si="1"/>
        <v>87336.36</v>
      </c>
    </row>
    <row r="69" spans="1:7">
      <c r="A69" s="105"/>
      <c r="B69" s="124">
        <v>66</v>
      </c>
      <c r="C69" s="128" t="str">
        <f>'BANK INF DECEMBER 2022'!C68</f>
        <v>JOSHUA GOODNESS LYANDA</v>
      </c>
      <c r="D69" s="129">
        <f>'LOCAL DECEMBER 2022'!ES74*'LOCAL DECEMBER 2022'!ET74</f>
        <v>325000</v>
      </c>
      <c r="E69" s="130">
        <f>'LOCAL DECEMBER 2022'!FA74+'LOCAL DECEMBER 2022'!FB74</f>
        <v>291689.09999999998</v>
      </c>
      <c r="F69" s="716">
        <f t="shared" ref="F69:F132" si="2">D69+E69</f>
        <v>616689.1</v>
      </c>
      <c r="G69" s="713">
        <f t="shared" ref="G69:G132" si="3">ROUND(F69*0.1,2)</f>
        <v>61668.91</v>
      </c>
    </row>
    <row r="70" spans="1:7">
      <c r="A70" s="105"/>
      <c r="B70" s="124">
        <v>67</v>
      </c>
      <c r="C70" s="128" t="str">
        <f>'BANK INF DECEMBER 2022'!C69</f>
        <v>LAURENT DELVIN KISAKA</v>
      </c>
      <c r="D70" s="129">
        <f>'LOCAL DECEMBER 2022'!ES75*'LOCAL DECEMBER 2022'!ET75</f>
        <v>520000</v>
      </c>
      <c r="E70" s="130">
        <f>'LOCAL DECEMBER 2022'!FA75+'LOCAL DECEMBER 2022'!FB75</f>
        <v>596045.85</v>
      </c>
      <c r="F70" s="716">
        <f t="shared" si="2"/>
        <v>1116045.8500000001</v>
      </c>
      <c r="G70" s="713">
        <f t="shared" si="3"/>
        <v>111604.59</v>
      </c>
    </row>
    <row r="71" spans="1:7">
      <c r="A71" s="105"/>
      <c r="B71" s="124">
        <v>68</v>
      </c>
      <c r="C71" s="128" t="str">
        <f>'BANK INF DECEMBER 2022'!C70</f>
        <v>ASHA BAKARI ISSA</v>
      </c>
      <c r="D71" s="129">
        <f>'LOCAL DECEMBER 2022'!ES76*'LOCAL DECEMBER 2022'!ET76</f>
        <v>599999.91999999993</v>
      </c>
      <c r="E71" s="130">
        <f>'LOCAL DECEMBER 2022'!FA76+'LOCAL DECEMBER 2022'!FB76</f>
        <v>347719.06</v>
      </c>
      <c r="F71" s="716">
        <f t="shared" si="2"/>
        <v>947718.98</v>
      </c>
      <c r="G71" s="713">
        <f t="shared" si="3"/>
        <v>94771.9</v>
      </c>
    </row>
    <row r="72" spans="1:7">
      <c r="A72" s="105"/>
      <c r="B72" s="124">
        <v>69</v>
      </c>
      <c r="C72" s="128" t="str">
        <f>'BANK INF DECEMBER 2022'!C71</f>
        <v>CHRISTOPHER GERVAS MASUMBUKO</v>
      </c>
      <c r="D72" s="129">
        <f>'LOCAL DECEMBER 2022'!ES77*'LOCAL DECEMBER 2022'!ET77</f>
        <v>325000</v>
      </c>
      <c r="E72" s="130">
        <f>'LOCAL DECEMBER 2022'!FA77+'LOCAL DECEMBER 2022'!FB77</f>
        <v>376695.64</v>
      </c>
      <c r="F72" s="716">
        <f t="shared" si="2"/>
        <v>701695.64</v>
      </c>
      <c r="G72" s="713">
        <f t="shared" si="3"/>
        <v>70169.56</v>
      </c>
    </row>
    <row r="73" spans="1:7">
      <c r="A73" s="105"/>
      <c r="B73" s="124">
        <v>70</v>
      </c>
      <c r="C73" s="128" t="str">
        <f>'BANK INF DECEMBER 2022'!C72</f>
        <v>SAUMU KASSIM ALLY</v>
      </c>
      <c r="D73" s="129">
        <f>'LOCAL DECEMBER 2022'!ES78*'LOCAL DECEMBER 2022'!ET78</f>
        <v>325000</v>
      </c>
      <c r="E73" s="130">
        <f>'LOCAL DECEMBER 2022'!FA78+'LOCAL DECEMBER 2022'!FB78</f>
        <v>430033.08</v>
      </c>
      <c r="F73" s="716">
        <f t="shared" si="2"/>
        <v>755033.08000000007</v>
      </c>
      <c r="G73" s="713">
        <f t="shared" si="3"/>
        <v>75503.31</v>
      </c>
    </row>
    <row r="74" spans="1:7">
      <c r="A74" s="105"/>
      <c r="B74" s="124">
        <v>71</v>
      </c>
      <c r="C74" s="128" t="str">
        <f>'BANK INF DECEMBER 2022'!C73</f>
        <v>WILLIAM DOUGLAS KIONDO</v>
      </c>
      <c r="D74" s="129">
        <f>'LOCAL DECEMBER 2022'!ES79*'LOCAL DECEMBER 2022'!ET79</f>
        <v>749999.9</v>
      </c>
      <c r="E74" s="130">
        <f>'LOCAL DECEMBER 2022'!FA79+'LOCAL DECEMBER 2022'!FB79</f>
        <v>857758.29</v>
      </c>
      <c r="F74" s="716">
        <f t="shared" si="2"/>
        <v>1607758.19</v>
      </c>
      <c r="G74" s="713">
        <f t="shared" si="3"/>
        <v>160775.82</v>
      </c>
    </row>
    <row r="75" spans="1:7">
      <c r="A75" s="105"/>
      <c r="B75" s="124">
        <v>72</v>
      </c>
      <c r="C75" s="128" t="str">
        <f>'BANK INF DECEMBER 2022'!C74</f>
        <v>JOYCE KRAY NYAGALA</v>
      </c>
      <c r="D75" s="129">
        <f>'LOCAL DECEMBER 2022'!ES80*'LOCAL DECEMBER 2022'!ET80</f>
        <v>390000</v>
      </c>
      <c r="E75" s="130">
        <f>'LOCAL DECEMBER 2022'!FA80+'LOCAL DECEMBER 2022'!FB80</f>
        <v>523040.23</v>
      </c>
      <c r="F75" s="716">
        <f t="shared" si="2"/>
        <v>913040.23</v>
      </c>
      <c r="G75" s="713">
        <f t="shared" si="3"/>
        <v>91304.02</v>
      </c>
    </row>
    <row r="76" spans="1:7">
      <c r="A76" s="105"/>
      <c r="B76" s="124">
        <v>73</v>
      </c>
      <c r="C76" s="128" t="str">
        <f>'BANK INF DECEMBER 2022'!C75</f>
        <v>KORNELI PHILIP SHIRIMA</v>
      </c>
      <c r="D76" s="129">
        <f>'LOCAL DECEMBER 2022'!ES81*'LOCAL DECEMBER 2022'!ET81</f>
        <v>692307.75</v>
      </c>
      <c r="E76" s="130">
        <f>'LOCAL DECEMBER 2022'!FA81+'LOCAL DECEMBER 2022'!FB81</f>
        <v>555365.80000000005</v>
      </c>
      <c r="F76" s="716">
        <f t="shared" si="2"/>
        <v>1247673.55</v>
      </c>
      <c r="G76" s="713">
        <f t="shared" si="3"/>
        <v>124767.36</v>
      </c>
    </row>
    <row r="77" spans="1:7">
      <c r="A77" s="105"/>
      <c r="B77" s="124">
        <v>74</v>
      </c>
      <c r="C77" s="128" t="str">
        <f>'BANK INF DECEMBER 2022'!C76</f>
        <v>JAMAL MWALIMU ALLY</v>
      </c>
      <c r="D77" s="129">
        <f>'LOCAL DECEMBER 2022'!ES82*'LOCAL DECEMBER 2022'!ET82</f>
        <v>336538.5</v>
      </c>
      <c r="E77" s="130">
        <f>'LOCAL DECEMBER 2022'!FA82+'LOCAL DECEMBER 2022'!FB82</f>
        <v>161550.89000000001</v>
      </c>
      <c r="F77" s="716">
        <f t="shared" si="2"/>
        <v>498089.39</v>
      </c>
      <c r="G77" s="713">
        <f t="shared" si="3"/>
        <v>49808.94</v>
      </c>
    </row>
    <row r="78" spans="1:7">
      <c r="A78" s="105"/>
      <c r="B78" s="124">
        <v>75</v>
      </c>
      <c r="C78" s="128" t="str">
        <f>'BANK INF DECEMBER 2022'!C77</f>
        <v>RAJABU RAMADHANI MOHAMED</v>
      </c>
      <c r="D78" s="129">
        <f>'LOCAL DECEMBER 2022'!ES83*'LOCAL DECEMBER 2022'!ET83</f>
        <v>500000</v>
      </c>
      <c r="E78" s="130">
        <f>'LOCAL DECEMBER 2022'!FA83+'LOCAL DECEMBER 2022'!FB83</f>
        <v>445367.59</v>
      </c>
      <c r="F78" s="716">
        <f t="shared" si="2"/>
        <v>945367.59000000008</v>
      </c>
      <c r="G78" s="713">
        <f t="shared" si="3"/>
        <v>94536.76</v>
      </c>
    </row>
    <row r="79" spans="1:7">
      <c r="A79" s="105"/>
      <c r="B79" s="124">
        <v>76</v>
      </c>
      <c r="C79" s="128" t="str">
        <f>'BANK INF DECEMBER 2022'!C78</f>
        <v>SALUM NAKUMBA AWADH</v>
      </c>
      <c r="D79" s="129">
        <f>'LOCAL DECEMBER 2022'!ES84*'LOCAL DECEMBER 2022'!ET84</f>
        <v>520000</v>
      </c>
      <c r="E79" s="130">
        <f>'LOCAL DECEMBER 2022'!FA84+'LOCAL DECEMBER 2022'!FB84</f>
        <v>357760.85</v>
      </c>
      <c r="F79" s="716">
        <f t="shared" si="2"/>
        <v>877760.85</v>
      </c>
      <c r="G79" s="713">
        <f t="shared" si="3"/>
        <v>87776.09</v>
      </c>
    </row>
    <row r="80" spans="1:7">
      <c r="A80" s="105"/>
      <c r="B80" s="124">
        <v>77</v>
      </c>
      <c r="C80" s="128" t="str">
        <f>'BANK INF DECEMBER 2022'!C79</f>
        <v>STELLA DAWILISON SWAI</v>
      </c>
      <c r="D80" s="129">
        <f>'LOCAL DECEMBER 2022'!ES85*'LOCAL DECEMBER 2022'!ET85</f>
        <v>390000</v>
      </c>
      <c r="E80" s="130">
        <f>'LOCAL DECEMBER 2022'!FA85+'LOCAL DECEMBER 2022'!FB85</f>
        <v>520040</v>
      </c>
      <c r="F80" s="716">
        <f t="shared" si="2"/>
        <v>910040</v>
      </c>
      <c r="G80" s="713">
        <f t="shared" si="3"/>
        <v>91004</v>
      </c>
    </row>
    <row r="81" spans="1:7">
      <c r="A81" s="105"/>
      <c r="B81" s="124">
        <v>78</v>
      </c>
      <c r="C81" s="128" t="str">
        <f>'BANK INF DECEMBER 2022'!C80</f>
        <v>AMOSI YONA YOEN</v>
      </c>
      <c r="D81" s="129">
        <f>'LOCAL DECEMBER 2022'!ES86*'LOCAL DECEMBER 2022'!ET86</f>
        <v>285000</v>
      </c>
      <c r="E81" s="130">
        <f>'LOCAL DECEMBER 2022'!FA86+'LOCAL DECEMBER 2022'!FB86</f>
        <v>410731.59</v>
      </c>
      <c r="F81" s="716">
        <f t="shared" si="2"/>
        <v>695731.59000000008</v>
      </c>
      <c r="G81" s="713">
        <f t="shared" si="3"/>
        <v>69573.16</v>
      </c>
    </row>
    <row r="82" spans="1:7">
      <c r="A82" s="105"/>
      <c r="B82" s="124">
        <v>79</v>
      </c>
      <c r="C82" s="128" t="str">
        <f>'BANK INF DECEMBER 2022'!C81</f>
        <v>ISSA ADAM MSAMBWA</v>
      </c>
      <c r="D82" s="129">
        <f>'LOCAL DECEMBER 2022'!ES87*'LOCAL DECEMBER 2022'!ET87</f>
        <v>390000</v>
      </c>
      <c r="E82" s="130">
        <f>'LOCAL DECEMBER 2022'!FA87+'LOCAL DECEMBER 2022'!FB87</f>
        <v>302023.23</v>
      </c>
      <c r="F82" s="716">
        <f t="shared" si="2"/>
        <v>692023.23</v>
      </c>
      <c r="G82" s="713">
        <f t="shared" si="3"/>
        <v>69202.320000000007</v>
      </c>
    </row>
    <row r="83" spans="1:7">
      <c r="A83" s="105"/>
      <c r="B83" s="124">
        <v>80</v>
      </c>
      <c r="C83" s="128" t="str">
        <f>'BANK INF DECEMBER 2022'!C82</f>
        <v>JUMAA KASSIM JUMAA</v>
      </c>
      <c r="D83" s="129">
        <f>'LOCAL DECEMBER 2022'!ES88*'LOCAL DECEMBER 2022'!ET88</f>
        <v>225000</v>
      </c>
      <c r="E83" s="130">
        <f>'LOCAL DECEMBER 2022'!FA88+'LOCAL DECEMBER 2022'!FB88</f>
        <v>244185.45</v>
      </c>
      <c r="F83" s="716">
        <f t="shared" si="2"/>
        <v>469185.45</v>
      </c>
      <c r="G83" s="713">
        <f t="shared" si="3"/>
        <v>46918.55</v>
      </c>
    </row>
    <row r="84" spans="1:7">
      <c r="A84" s="105"/>
      <c r="B84" s="124">
        <v>81</v>
      </c>
      <c r="C84" s="128" t="str">
        <f>'BANK INF DECEMBER 2022'!C83</f>
        <v>SAID IBRAHIM MLELA</v>
      </c>
      <c r="D84" s="129">
        <f>'LOCAL DECEMBER 2022'!ES89*'LOCAL DECEMBER 2022'!ET89</f>
        <v>250000</v>
      </c>
      <c r="E84" s="130">
        <f>'LOCAL DECEMBER 2022'!FA89+'LOCAL DECEMBER 2022'!FB89</f>
        <v>173346.67</v>
      </c>
      <c r="F84" s="716">
        <f t="shared" si="2"/>
        <v>423346.67000000004</v>
      </c>
      <c r="G84" s="713">
        <f t="shared" si="3"/>
        <v>42334.67</v>
      </c>
    </row>
    <row r="85" spans="1:7">
      <c r="A85" s="105"/>
      <c r="B85" s="124">
        <v>82</v>
      </c>
      <c r="C85" s="128" t="str">
        <f>'BANK INF DECEMBER 2022'!C84</f>
        <v>DADY SHAIBU FADHILI</v>
      </c>
      <c r="D85" s="129">
        <f>'LOCAL DECEMBER 2022'!ES90*'LOCAL DECEMBER 2022'!ET90</f>
        <v>325000</v>
      </c>
      <c r="E85" s="130">
        <f>'LOCAL DECEMBER 2022'!FA90+'LOCAL DECEMBER 2022'!FB90</f>
        <v>247519.04</v>
      </c>
      <c r="F85" s="716">
        <f t="shared" si="2"/>
        <v>572519.04</v>
      </c>
      <c r="G85" s="713">
        <f t="shared" si="3"/>
        <v>57251.9</v>
      </c>
    </row>
    <row r="86" spans="1:7">
      <c r="A86" s="105"/>
      <c r="B86" s="124">
        <v>83</v>
      </c>
      <c r="C86" s="128" t="str">
        <f>'BANK INF DECEMBER 2022'!C85</f>
        <v>MASUDI HAMIS SAMPURI</v>
      </c>
      <c r="D86" s="129">
        <f>'LOCAL DECEMBER 2022'!ES91*'LOCAL DECEMBER 2022'!ET91</f>
        <v>325000</v>
      </c>
      <c r="E86" s="130">
        <f>'LOCAL DECEMBER 2022'!FA91+'LOCAL DECEMBER 2022'!FB91</f>
        <v>357527.5</v>
      </c>
      <c r="F86" s="716">
        <f t="shared" si="2"/>
        <v>682527.5</v>
      </c>
      <c r="G86" s="713">
        <f t="shared" si="3"/>
        <v>68252.75</v>
      </c>
    </row>
    <row r="87" spans="1:7">
      <c r="A87" s="105"/>
      <c r="B87" s="124">
        <v>84</v>
      </c>
      <c r="C87" s="128" t="str">
        <f>'BANK INF DECEMBER 2022'!C86</f>
        <v>MAXIMILLIANI MUGANYINZI MUSSALI</v>
      </c>
      <c r="D87" s="129">
        <f>'LOCAL DECEMBER 2022'!ES92*'LOCAL DECEMBER 2022'!ET92</f>
        <v>375000</v>
      </c>
      <c r="E87" s="130">
        <f>'LOCAL DECEMBER 2022'!FA92+'LOCAL DECEMBER 2022'!FB92</f>
        <v>324024.92</v>
      </c>
      <c r="F87" s="716">
        <f t="shared" si="2"/>
        <v>699024.91999999993</v>
      </c>
      <c r="G87" s="713">
        <f t="shared" si="3"/>
        <v>69902.490000000005</v>
      </c>
    </row>
    <row r="88" spans="1:7">
      <c r="A88" s="105"/>
      <c r="B88" s="124">
        <v>85</v>
      </c>
      <c r="C88" s="128" t="str">
        <f>'BANK INF DECEMBER 2022'!C87</f>
        <v>JUMA MAGWI MGOSI</v>
      </c>
      <c r="D88" s="129">
        <f>'LOCAL DECEMBER 2022'!ES93*'LOCAL DECEMBER 2022'!ET93</f>
        <v>315000</v>
      </c>
      <c r="E88" s="130">
        <f>'LOCAL DECEMBER 2022'!FA93+'LOCAL DECEMBER 2022'!FB93</f>
        <v>285021.92</v>
      </c>
      <c r="F88" s="716">
        <f t="shared" si="2"/>
        <v>600021.91999999993</v>
      </c>
      <c r="G88" s="713">
        <f t="shared" si="3"/>
        <v>60002.19</v>
      </c>
    </row>
    <row r="89" spans="1:7">
      <c r="A89" s="105"/>
      <c r="B89" s="124">
        <v>86</v>
      </c>
      <c r="C89" s="128" t="str">
        <f>'BANK INF DECEMBER 2022'!C88</f>
        <v>MOHAMEDI HALFANI KIJIWE</v>
      </c>
      <c r="D89" s="129">
        <f>'LOCAL DECEMBER 2022'!ES94*'LOCAL DECEMBER 2022'!ET94</f>
        <v>375000</v>
      </c>
      <c r="E89" s="130">
        <f>'LOCAL DECEMBER 2022'!FA94+'LOCAL DECEMBER 2022'!FB94</f>
        <v>313024.08</v>
      </c>
      <c r="F89" s="716">
        <f t="shared" si="2"/>
        <v>688024.08000000007</v>
      </c>
      <c r="G89" s="713">
        <f t="shared" si="3"/>
        <v>68802.41</v>
      </c>
    </row>
    <row r="90" spans="1:7">
      <c r="A90" s="105"/>
      <c r="B90" s="124">
        <v>87</v>
      </c>
      <c r="C90" s="128" t="str">
        <f>'BANK INF DECEMBER 2022'!C89</f>
        <v>HASSANI IBRAHIM KILONGO</v>
      </c>
      <c r="D90" s="129">
        <f>'LOCAL DECEMBER 2022'!ES95*'LOCAL DECEMBER 2022'!ET95</f>
        <v>345000</v>
      </c>
      <c r="E90" s="130">
        <f>'LOCAL DECEMBER 2022'!FA95+'LOCAL DECEMBER 2022'!FB95</f>
        <v>356027.39</v>
      </c>
      <c r="F90" s="716">
        <f t="shared" si="2"/>
        <v>701027.39</v>
      </c>
      <c r="G90" s="713">
        <f t="shared" si="3"/>
        <v>70102.740000000005</v>
      </c>
    </row>
    <row r="91" spans="1:7">
      <c r="A91" s="105"/>
      <c r="B91" s="124">
        <v>88</v>
      </c>
      <c r="C91" s="128" t="str">
        <f>'BANK INF DECEMBER 2022'!C90</f>
        <v>HONESTI PIUS RIMOY</v>
      </c>
      <c r="D91" s="129">
        <f>'LOCAL DECEMBER 2022'!ES96*'LOCAL DECEMBER 2022'!ET96</f>
        <v>375000</v>
      </c>
      <c r="E91" s="130">
        <f>'LOCAL DECEMBER 2022'!FA96+'LOCAL DECEMBER 2022'!FB96</f>
        <v>385029.62</v>
      </c>
      <c r="F91" s="716">
        <f t="shared" si="2"/>
        <v>760029.62</v>
      </c>
      <c r="G91" s="713">
        <f t="shared" si="3"/>
        <v>76002.960000000006</v>
      </c>
    </row>
    <row r="92" spans="1:7">
      <c r="A92" s="105"/>
      <c r="B92" s="124">
        <v>89</v>
      </c>
      <c r="C92" s="128" t="str">
        <f>'BANK INF DECEMBER 2022'!C91</f>
        <v>INNOCENT CHARLES MKINI</v>
      </c>
      <c r="D92" s="129">
        <f>'LOCAL DECEMBER 2022'!ES97*'LOCAL DECEMBER 2022'!ET97</f>
        <v>360000</v>
      </c>
      <c r="E92" s="130">
        <f>'LOCAL DECEMBER 2022'!FA97+'LOCAL DECEMBER 2022'!FB97</f>
        <v>402030.93</v>
      </c>
      <c r="F92" s="716">
        <f t="shared" si="2"/>
        <v>762030.92999999993</v>
      </c>
      <c r="G92" s="713">
        <f t="shared" si="3"/>
        <v>76203.09</v>
      </c>
    </row>
    <row r="93" spans="1:7">
      <c r="A93" s="105"/>
      <c r="B93" s="124">
        <v>90</v>
      </c>
      <c r="C93" s="128" t="str">
        <f>'BANK INF DECEMBER 2022'!C92</f>
        <v>SEIF HAMADI JUMA</v>
      </c>
      <c r="D93" s="129">
        <f>'LOCAL DECEMBER 2022'!ES98*'LOCAL DECEMBER 2022'!ET98</f>
        <v>390000</v>
      </c>
      <c r="E93" s="130">
        <f>'LOCAL DECEMBER 2022'!FA98+'LOCAL DECEMBER 2022'!FB98</f>
        <v>300023.08</v>
      </c>
      <c r="F93" s="716">
        <f t="shared" si="2"/>
        <v>690023.08000000007</v>
      </c>
      <c r="G93" s="713">
        <f t="shared" si="3"/>
        <v>69002.31</v>
      </c>
    </row>
    <row r="94" spans="1:7">
      <c r="A94" s="105"/>
      <c r="B94" s="124">
        <v>91</v>
      </c>
      <c r="C94" s="128" t="str">
        <f>'BANK INF DECEMBER 2022'!C93</f>
        <v>HASSAN ALLY HAMISI</v>
      </c>
      <c r="D94" s="129">
        <f>'LOCAL DECEMBER 2022'!ES99*'LOCAL DECEMBER 2022'!ET99</f>
        <v>437999.9</v>
      </c>
      <c r="E94" s="130">
        <f>'LOCAL DECEMBER 2022'!FA99+'LOCAL DECEMBER 2022'!FB99</f>
        <v>427925.23</v>
      </c>
      <c r="F94" s="716">
        <f t="shared" si="2"/>
        <v>865925.13</v>
      </c>
      <c r="G94" s="713">
        <f t="shared" si="3"/>
        <v>86592.51</v>
      </c>
    </row>
    <row r="95" spans="1:7">
      <c r="A95" s="105"/>
      <c r="B95" s="124">
        <v>92</v>
      </c>
      <c r="C95" s="128" t="str">
        <f>'BANK INF DECEMBER 2022'!C94</f>
        <v>IDDI SALIMU MBWETO</v>
      </c>
      <c r="D95" s="129">
        <f>'LOCAL DECEMBER 2022'!ES100*'LOCAL DECEMBER 2022'!ET100</f>
        <v>500000</v>
      </c>
      <c r="E95" s="130">
        <f>'LOCAL DECEMBER 2022'!FA100+'LOCAL DECEMBER 2022'!FB100</f>
        <v>554709.34</v>
      </c>
      <c r="F95" s="716">
        <f t="shared" si="2"/>
        <v>1054709.3399999999</v>
      </c>
      <c r="G95" s="713">
        <f t="shared" si="3"/>
        <v>105470.93</v>
      </c>
    </row>
    <row r="96" spans="1:7">
      <c r="A96" s="105"/>
      <c r="B96" s="124">
        <v>93</v>
      </c>
      <c r="C96" s="128" t="str">
        <f>'BANK INF DECEMBER 2022'!C95</f>
        <v>ABDI NURDINI MBWAMBO</v>
      </c>
      <c r="D96" s="129">
        <f>'LOCAL DECEMBER 2022'!ES101*'LOCAL DECEMBER 2022'!ET101</f>
        <v>360000</v>
      </c>
      <c r="E96" s="130">
        <f>'LOCAL DECEMBER 2022'!FA101+'LOCAL DECEMBER 2022'!FB101</f>
        <v>313024.08</v>
      </c>
      <c r="F96" s="716">
        <f t="shared" si="2"/>
        <v>673024.08000000007</v>
      </c>
      <c r="G96" s="713">
        <f t="shared" si="3"/>
        <v>67302.41</v>
      </c>
    </row>
    <row r="97" spans="1:7">
      <c r="A97" s="105"/>
      <c r="B97" s="124">
        <v>94</v>
      </c>
      <c r="C97" s="128" t="str">
        <f>'BANK INF DECEMBER 2022'!C96</f>
        <v>JERRY BROWN KANDOLO</v>
      </c>
      <c r="D97" s="129">
        <f>'LOCAL DECEMBER 2022'!ES102*'LOCAL DECEMBER 2022'!ET102</f>
        <v>285000</v>
      </c>
      <c r="E97" s="130">
        <f>'LOCAL DECEMBER 2022'!FA102+'LOCAL DECEMBER 2022'!FB102</f>
        <v>279521.5</v>
      </c>
      <c r="F97" s="716">
        <f t="shared" si="2"/>
        <v>564521.5</v>
      </c>
      <c r="G97" s="713">
        <f t="shared" si="3"/>
        <v>56452.15</v>
      </c>
    </row>
    <row r="98" spans="1:7">
      <c r="A98" s="105"/>
      <c r="B98" s="124">
        <v>95</v>
      </c>
      <c r="C98" s="128" t="str">
        <f>'BANK INF DECEMBER 2022'!C97</f>
        <v>RAZAKI ABDALLAH MIKIDADI</v>
      </c>
      <c r="D98" s="129">
        <f>'LOCAL DECEMBER 2022'!ES103*'LOCAL DECEMBER 2022'!ET103</f>
        <v>262500</v>
      </c>
      <c r="E98" s="130">
        <f>'LOCAL DECEMBER 2022'!FA103+'LOCAL DECEMBER 2022'!FB103</f>
        <v>268353.98</v>
      </c>
      <c r="F98" s="716">
        <f t="shared" si="2"/>
        <v>530853.98</v>
      </c>
      <c r="G98" s="713">
        <f t="shared" si="3"/>
        <v>53085.4</v>
      </c>
    </row>
    <row r="99" spans="1:7">
      <c r="A99" s="105"/>
      <c r="B99" s="124">
        <v>96</v>
      </c>
      <c r="C99" s="128" t="str">
        <f>'BANK INF DECEMBER 2022'!C98</f>
        <v>ALLY MASUDI FUNDI</v>
      </c>
      <c r="D99" s="129">
        <f>'LOCAL DECEMBER 2022'!ES104*'LOCAL DECEMBER 2022'!ET104</f>
        <v>362500</v>
      </c>
      <c r="E99" s="130">
        <f>'LOCAL DECEMBER 2022'!FA104+'LOCAL DECEMBER 2022'!FB104</f>
        <v>368328.33</v>
      </c>
      <c r="F99" s="716">
        <f t="shared" si="2"/>
        <v>730828.33000000007</v>
      </c>
      <c r="G99" s="713">
        <f t="shared" si="3"/>
        <v>73082.83</v>
      </c>
    </row>
    <row r="100" spans="1:7">
      <c r="A100" s="105"/>
      <c r="B100" s="124">
        <v>97</v>
      </c>
      <c r="C100" s="128" t="str">
        <f>'BANK INF DECEMBER 2022'!C99</f>
        <v>HAMIS HAMIS WALES</v>
      </c>
      <c r="D100" s="129">
        <f>'LOCAL DECEMBER 2022'!ES105*'LOCAL DECEMBER 2022'!ET105</f>
        <v>337500</v>
      </c>
      <c r="E100" s="130">
        <f>'LOCAL DECEMBER 2022'!FA105+'LOCAL DECEMBER 2022'!FB105</f>
        <v>247519.04</v>
      </c>
      <c r="F100" s="716">
        <f t="shared" si="2"/>
        <v>585019.04</v>
      </c>
      <c r="G100" s="713">
        <f t="shared" si="3"/>
        <v>58501.9</v>
      </c>
    </row>
    <row r="101" spans="1:7">
      <c r="A101" s="105"/>
      <c r="B101" s="124">
        <v>98</v>
      </c>
      <c r="C101" s="128" t="str">
        <f>'BANK INF DECEMBER 2022'!C100</f>
        <v>ALLY HASSAN MARERO</v>
      </c>
      <c r="D101" s="129">
        <f>'LOCAL DECEMBER 2022'!ES106*'LOCAL DECEMBER 2022'!ET106</f>
        <v>330000</v>
      </c>
      <c r="E101" s="130">
        <f>'LOCAL DECEMBER 2022'!FA106+'LOCAL DECEMBER 2022'!FB106</f>
        <v>380029.23</v>
      </c>
      <c r="F101" s="716">
        <f t="shared" si="2"/>
        <v>710029.23</v>
      </c>
      <c r="G101" s="713">
        <f t="shared" si="3"/>
        <v>71002.92</v>
      </c>
    </row>
    <row r="102" spans="1:7">
      <c r="A102" s="105"/>
      <c r="B102" s="124">
        <v>99</v>
      </c>
      <c r="C102" s="128" t="str">
        <f>'BANK INF DECEMBER 2022'!C101</f>
        <v>SIMON MACHUNGWA MAYOGE</v>
      </c>
      <c r="D102" s="129">
        <f>'LOCAL DECEMBER 2022'!ES107*'LOCAL DECEMBER 2022'!ET107</f>
        <v>599999.91999999993</v>
      </c>
      <c r="E102" s="130">
        <f>'LOCAL DECEMBER 2022'!FA107+'LOCAL DECEMBER 2022'!FB107</f>
        <v>912685.59</v>
      </c>
      <c r="F102" s="716">
        <f t="shared" si="2"/>
        <v>1512685.5099999998</v>
      </c>
      <c r="G102" s="713">
        <f t="shared" si="3"/>
        <v>151268.54999999999</v>
      </c>
    </row>
    <row r="103" spans="1:7">
      <c r="A103" s="105"/>
      <c r="B103" s="124">
        <v>100</v>
      </c>
      <c r="C103" s="128" t="str">
        <f>'BANK INF DECEMBER 2022'!C102</f>
        <v>HASSAN HAMIS GUMBO</v>
      </c>
      <c r="D103" s="129">
        <f>'LOCAL DECEMBER 2022'!ES108*'LOCAL DECEMBER 2022'!ET108</f>
        <v>390000</v>
      </c>
      <c r="E103" s="130">
        <f>'LOCAL DECEMBER 2022'!FA108+'LOCAL DECEMBER 2022'!FB108</f>
        <v>440033.85</v>
      </c>
      <c r="F103" s="716">
        <f t="shared" si="2"/>
        <v>830033.85</v>
      </c>
      <c r="G103" s="713">
        <f t="shared" si="3"/>
        <v>83003.39</v>
      </c>
    </row>
    <row r="104" spans="1:7">
      <c r="A104" s="105"/>
      <c r="B104" s="124">
        <v>101</v>
      </c>
      <c r="C104" s="128" t="str">
        <f>'BANK INF DECEMBER 2022'!C103</f>
        <v>RICHARD JACOB SIMBA</v>
      </c>
      <c r="D104" s="129">
        <f>'LOCAL DECEMBER 2022'!ES109*'LOCAL DECEMBER 2022'!ET109</f>
        <v>390000</v>
      </c>
      <c r="E104" s="130">
        <f>'LOCAL DECEMBER 2022'!FA109+'LOCAL DECEMBER 2022'!FB109</f>
        <v>444034.16</v>
      </c>
      <c r="F104" s="716">
        <f t="shared" si="2"/>
        <v>834034.15999999992</v>
      </c>
      <c r="G104" s="713">
        <f t="shared" si="3"/>
        <v>83403.42</v>
      </c>
    </row>
    <row r="105" spans="1:7">
      <c r="A105" s="105"/>
      <c r="B105" s="124">
        <v>102</v>
      </c>
      <c r="C105" s="128" t="str">
        <f>'BANK INF DECEMBER 2022'!C104</f>
        <v>EMMANUEL CHARLES MMANGA</v>
      </c>
      <c r="D105" s="129">
        <f>'LOCAL DECEMBER 2022'!ES110*'LOCAL DECEMBER 2022'!ET110</f>
        <v>440000</v>
      </c>
      <c r="E105" s="130">
        <f>'LOCAL DECEMBER 2022'!FA110+'LOCAL DECEMBER 2022'!FB110</f>
        <v>381362.67</v>
      </c>
      <c r="F105" s="716">
        <f t="shared" si="2"/>
        <v>821362.66999999993</v>
      </c>
      <c r="G105" s="713">
        <f t="shared" si="3"/>
        <v>82136.27</v>
      </c>
    </row>
    <row r="106" spans="1:7">
      <c r="A106" s="105"/>
      <c r="B106" s="124">
        <v>103</v>
      </c>
      <c r="C106" s="128" t="str">
        <f>'BANK INF DECEMBER 2022'!C105</f>
        <v>ALFAYO YOHANA EDWARD</v>
      </c>
      <c r="D106" s="129">
        <f>'LOCAL DECEMBER 2022'!ES111*'LOCAL DECEMBER 2022'!ET111</f>
        <v>375000</v>
      </c>
      <c r="E106" s="130">
        <f>'LOCAL DECEMBER 2022'!FA111+'LOCAL DECEMBER 2022'!FB111</f>
        <v>321024.69</v>
      </c>
      <c r="F106" s="716">
        <f t="shared" si="2"/>
        <v>696024.69</v>
      </c>
      <c r="G106" s="713">
        <f t="shared" si="3"/>
        <v>69602.47</v>
      </c>
    </row>
    <row r="107" spans="1:7">
      <c r="A107" s="105"/>
      <c r="B107" s="124">
        <v>104</v>
      </c>
      <c r="C107" s="128" t="str">
        <f>'BANK INF DECEMBER 2022'!C106</f>
        <v>JAMALI HOSSEIN RAJABU</v>
      </c>
      <c r="D107" s="129">
        <f>'LOCAL DECEMBER 2022'!ES112*'LOCAL DECEMBER 2022'!ET112</f>
        <v>345000</v>
      </c>
      <c r="E107" s="130">
        <f>'LOCAL DECEMBER 2022'!FA112+'LOCAL DECEMBER 2022'!FB112</f>
        <v>319024.53999999998</v>
      </c>
      <c r="F107" s="716">
        <f t="shared" si="2"/>
        <v>664024.54</v>
      </c>
      <c r="G107" s="713">
        <f t="shared" si="3"/>
        <v>66402.45</v>
      </c>
    </row>
    <row r="108" spans="1:7">
      <c r="A108" s="105"/>
      <c r="B108" s="124">
        <v>105</v>
      </c>
      <c r="C108" s="128" t="str">
        <f>'BANK INF DECEMBER 2022'!C107</f>
        <v>HASSAN MOHAMEDI NAMKULUMUKILA</v>
      </c>
      <c r="D108" s="129">
        <f>'LOCAL DECEMBER 2022'!ES113*'LOCAL DECEMBER 2022'!ET113</f>
        <v>162500</v>
      </c>
      <c r="E108" s="130">
        <f>'LOCAL DECEMBER 2022'!FA113+'LOCAL DECEMBER 2022'!FB113</f>
        <v>112508.65</v>
      </c>
      <c r="F108" s="716">
        <f t="shared" si="2"/>
        <v>275008.65000000002</v>
      </c>
      <c r="G108" s="713">
        <f t="shared" si="3"/>
        <v>27500.87</v>
      </c>
    </row>
    <row r="109" spans="1:7">
      <c r="A109" s="105"/>
      <c r="B109" s="124">
        <v>106</v>
      </c>
      <c r="C109" s="128" t="str">
        <f>'BANK INF DECEMBER 2022'!C108</f>
        <v>CHUO HASSAN CHUO</v>
      </c>
      <c r="D109" s="129">
        <f>'LOCAL DECEMBER 2022'!ES114*'LOCAL DECEMBER 2022'!ET114</f>
        <v>442000</v>
      </c>
      <c r="E109" s="130">
        <f>'LOCAL DECEMBER 2022'!FA114+'LOCAL DECEMBER 2022'!FB114</f>
        <v>378562.45</v>
      </c>
      <c r="F109" s="716">
        <f t="shared" si="2"/>
        <v>820562.45</v>
      </c>
      <c r="G109" s="713">
        <f t="shared" si="3"/>
        <v>82056.25</v>
      </c>
    </row>
    <row r="110" spans="1:7">
      <c r="A110" s="105"/>
      <c r="B110" s="124">
        <v>107</v>
      </c>
      <c r="C110" s="128" t="str">
        <f>'BANK INF DECEMBER 2022'!C109</f>
        <v xml:space="preserve">OTHUMAN HOSSEIN  CHAMWANA </v>
      </c>
      <c r="D110" s="129">
        <f>'LOCAL DECEMBER 2022'!ES115*'LOCAL DECEMBER 2022'!ET115</f>
        <v>270000</v>
      </c>
      <c r="E110" s="130">
        <f>'LOCAL DECEMBER 2022'!FA115+'LOCAL DECEMBER 2022'!FB115</f>
        <v>223017.16</v>
      </c>
      <c r="F110" s="716">
        <f t="shared" si="2"/>
        <v>493017.16000000003</v>
      </c>
      <c r="G110" s="713">
        <f t="shared" si="3"/>
        <v>49301.72</v>
      </c>
    </row>
    <row r="111" spans="1:7">
      <c r="A111" s="105"/>
      <c r="B111" s="124">
        <v>108</v>
      </c>
      <c r="C111" s="128" t="str">
        <f>'BANK INF DECEMBER 2022'!C110</f>
        <v>SAIDI BAKARI WAZIRI</v>
      </c>
      <c r="D111" s="129">
        <f>'LOCAL DECEMBER 2022'!ES116*'LOCAL DECEMBER 2022'!ET116</f>
        <v>330000</v>
      </c>
      <c r="E111" s="130">
        <f>'LOCAL DECEMBER 2022'!FA116+'LOCAL DECEMBER 2022'!FB116</f>
        <v>250019.23</v>
      </c>
      <c r="F111" s="716">
        <f t="shared" si="2"/>
        <v>580019.23</v>
      </c>
      <c r="G111" s="713">
        <f t="shared" si="3"/>
        <v>58001.919999999998</v>
      </c>
    </row>
    <row r="112" spans="1:7">
      <c r="A112" s="105"/>
      <c r="B112" s="124">
        <v>109</v>
      </c>
      <c r="C112" s="128" t="str">
        <f>'BANK INF DECEMBER 2022'!C111</f>
        <v>MBWANA MSIASI MBWANA</v>
      </c>
      <c r="D112" s="129">
        <f>'LOCAL DECEMBER 2022'!ES117*'LOCAL DECEMBER 2022'!ET117</f>
        <v>275000</v>
      </c>
      <c r="E112" s="130">
        <f>'LOCAL DECEMBER 2022'!FA117+'LOCAL DECEMBER 2022'!FB117</f>
        <v>440033.85</v>
      </c>
      <c r="F112" s="716">
        <f t="shared" si="2"/>
        <v>715033.85</v>
      </c>
      <c r="G112" s="713">
        <f t="shared" si="3"/>
        <v>71503.39</v>
      </c>
    </row>
    <row r="113" spans="1:7">
      <c r="A113" s="105"/>
      <c r="B113" s="124">
        <v>110</v>
      </c>
      <c r="C113" s="128" t="str">
        <f>'BANK INF DECEMBER 2022'!C112</f>
        <v>VESO ALLY MBWANA</v>
      </c>
      <c r="D113" s="129">
        <f>'LOCAL DECEMBER 2022'!ES118*'LOCAL DECEMBER 2022'!ET118</f>
        <v>312500</v>
      </c>
      <c r="E113" s="130">
        <f>'LOCAL DECEMBER 2022'!FA118+'LOCAL DECEMBER 2022'!FB118</f>
        <v>454201.61</v>
      </c>
      <c r="F113" s="716">
        <f t="shared" si="2"/>
        <v>766701.61</v>
      </c>
      <c r="G113" s="713">
        <f t="shared" si="3"/>
        <v>76670.16</v>
      </c>
    </row>
    <row r="114" spans="1:7">
      <c r="A114" s="105"/>
      <c r="B114" s="124">
        <v>111</v>
      </c>
      <c r="C114" s="128" t="str">
        <f>'BANK INF DECEMBER 2022'!C113</f>
        <v>SALIM TOBA MHANDO</v>
      </c>
      <c r="D114" s="129">
        <f>'LOCAL DECEMBER 2022'!ES119*'LOCAL DECEMBER 2022'!ET119</f>
        <v>375000</v>
      </c>
      <c r="E114" s="130">
        <f>'LOCAL DECEMBER 2022'!FA119+'LOCAL DECEMBER 2022'!FB119</f>
        <v>402030.93</v>
      </c>
      <c r="F114" s="716">
        <f t="shared" si="2"/>
        <v>777030.92999999993</v>
      </c>
      <c r="G114" s="713">
        <f t="shared" si="3"/>
        <v>77703.09</v>
      </c>
    </row>
    <row r="115" spans="1:7">
      <c r="A115" s="105"/>
      <c r="B115" s="124">
        <v>112</v>
      </c>
      <c r="C115" s="128" t="str">
        <f>'BANK INF DECEMBER 2022'!C114</f>
        <v>RAMADHANI AMANI PONELA</v>
      </c>
      <c r="D115" s="129">
        <f>'LOCAL DECEMBER 2022'!ES120*'LOCAL DECEMBER 2022'!ET120</f>
        <v>312500</v>
      </c>
      <c r="E115" s="130">
        <f>'LOCAL DECEMBER 2022'!FA120+'LOCAL DECEMBER 2022'!FB120</f>
        <v>440033.85</v>
      </c>
      <c r="F115" s="716">
        <f t="shared" si="2"/>
        <v>752533.85</v>
      </c>
      <c r="G115" s="713">
        <f t="shared" si="3"/>
        <v>75253.39</v>
      </c>
    </row>
    <row r="116" spans="1:7">
      <c r="A116" s="105"/>
      <c r="B116" s="124">
        <v>113</v>
      </c>
      <c r="C116" s="128" t="str">
        <f>'BANK INF DECEMBER 2022'!C115</f>
        <v>CONSOLATHA STEPHEN GAUDENCE</v>
      </c>
      <c r="D116" s="129">
        <f>'LOCAL DECEMBER 2022'!ES121*'LOCAL DECEMBER 2022'!ET121</f>
        <v>576923</v>
      </c>
      <c r="E116" s="130">
        <f>'LOCAL DECEMBER 2022'!FA121+'LOCAL DECEMBER 2022'!FB121</f>
        <v>736979.77</v>
      </c>
      <c r="F116" s="716">
        <f t="shared" si="2"/>
        <v>1313902.77</v>
      </c>
      <c r="G116" s="713">
        <f t="shared" si="3"/>
        <v>131390.28</v>
      </c>
    </row>
    <row r="117" spans="1:7">
      <c r="A117" s="105"/>
      <c r="B117" s="124">
        <v>114</v>
      </c>
      <c r="C117" s="128" t="str">
        <f>'BANK INF DECEMBER 2022'!C116</f>
        <v>HAMAD WAZIRI HAMAD</v>
      </c>
      <c r="D117" s="129">
        <f>'LOCAL DECEMBER 2022'!ES122*'LOCAL DECEMBER 2022'!ET122</f>
        <v>375000</v>
      </c>
      <c r="E117" s="130">
        <f>'LOCAL DECEMBER 2022'!FA122+'LOCAL DECEMBER 2022'!FB122</f>
        <v>276021.23</v>
      </c>
      <c r="F117" s="716">
        <f t="shared" si="2"/>
        <v>651021.23</v>
      </c>
      <c r="G117" s="713">
        <f t="shared" si="3"/>
        <v>65102.12</v>
      </c>
    </row>
    <row r="118" spans="1:7">
      <c r="A118" s="105"/>
      <c r="B118" s="124">
        <v>115</v>
      </c>
      <c r="C118" s="128" t="str">
        <f>'BANK INF DECEMBER 2022'!C117</f>
        <v>JAMAR SHAFII ALLY</v>
      </c>
      <c r="D118" s="129">
        <f>'LOCAL DECEMBER 2022'!ES123*'LOCAL DECEMBER 2022'!ET123</f>
        <v>312500</v>
      </c>
      <c r="E118" s="130">
        <f>'LOCAL DECEMBER 2022'!FA123+'LOCAL DECEMBER 2022'!FB123</f>
        <v>296689.49</v>
      </c>
      <c r="F118" s="716">
        <f t="shared" si="2"/>
        <v>609189.49</v>
      </c>
      <c r="G118" s="713">
        <f t="shared" si="3"/>
        <v>60918.95</v>
      </c>
    </row>
    <row r="119" spans="1:7">
      <c r="A119" s="105"/>
      <c r="B119" s="124">
        <v>116</v>
      </c>
      <c r="C119" s="128" t="str">
        <f>'BANK INF DECEMBER 2022'!C118</f>
        <v>SHAKURU ALLY KADEGE</v>
      </c>
      <c r="D119" s="129">
        <f>'LOCAL DECEMBER 2022'!ES124*'LOCAL DECEMBER 2022'!ET124</f>
        <v>300000</v>
      </c>
      <c r="E119" s="130">
        <f>'LOCAL DECEMBER 2022'!FA124+'LOCAL DECEMBER 2022'!FB124</f>
        <v>353360.51</v>
      </c>
      <c r="F119" s="716">
        <f t="shared" si="2"/>
        <v>653360.51</v>
      </c>
      <c r="G119" s="713">
        <f t="shared" si="3"/>
        <v>65336.05</v>
      </c>
    </row>
    <row r="120" spans="1:7">
      <c r="A120" s="105"/>
      <c r="B120" s="124">
        <v>117</v>
      </c>
      <c r="C120" s="128" t="str">
        <f>'BANK INF DECEMBER 2022'!C119</f>
        <v>KHATIBU DAUD PARA</v>
      </c>
      <c r="D120" s="129">
        <f>'LOCAL DECEMBER 2022'!ES125*'LOCAL DECEMBER 2022'!ET125</f>
        <v>325000</v>
      </c>
      <c r="E120" s="130">
        <f>'LOCAL DECEMBER 2022'!FA125+'LOCAL DECEMBER 2022'!FB125</f>
        <v>320858.01</v>
      </c>
      <c r="F120" s="716">
        <f t="shared" si="2"/>
        <v>645858.01</v>
      </c>
      <c r="G120" s="713">
        <f t="shared" si="3"/>
        <v>64585.8</v>
      </c>
    </row>
    <row r="121" spans="1:7">
      <c r="A121" s="105"/>
      <c r="B121" s="124">
        <v>118</v>
      </c>
      <c r="C121" s="128" t="str">
        <f>'BANK INF DECEMBER 2022'!C120</f>
        <v>CHARLES HEBET ATHUMAN</v>
      </c>
      <c r="D121" s="129">
        <f>'LOCAL DECEMBER 2022'!ES126*'LOCAL DECEMBER 2022'!ET126</f>
        <v>390000</v>
      </c>
      <c r="E121" s="130">
        <f>'LOCAL DECEMBER 2022'!FA126+'LOCAL DECEMBER 2022'!FB126</f>
        <v>315024.23</v>
      </c>
      <c r="F121" s="716">
        <f t="shared" si="2"/>
        <v>705024.23</v>
      </c>
      <c r="G121" s="713">
        <f t="shared" si="3"/>
        <v>70502.42</v>
      </c>
    </row>
    <row r="122" spans="1:7">
      <c r="A122" s="105"/>
      <c r="B122" s="124">
        <v>119</v>
      </c>
      <c r="C122" s="128" t="str">
        <f>'BANK INF DECEMBER 2022'!C121</f>
        <v>ALEX STEPHANO MAPUNDA</v>
      </c>
      <c r="D122" s="129">
        <f>'LOCAL DECEMBER 2022'!ES127*'LOCAL DECEMBER 2022'!ET127</f>
        <v>315000</v>
      </c>
      <c r="E122" s="130">
        <f>'LOCAL DECEMBER 2022'!FA127+'LOCAL DECEMBER 2022'!FB127</f>
        <v>225017.31</v>
      </c>
      <c r="F122" s="716">
        <f t="shared" si="2"/>
        <v>540017.31000000006</v>
      </c>
      <c r="G122" s="713">
        <f t="shared" si="3"/>
        <v>54001.73</v>
      </c>
    </row>
    <row r="123" spans="1:7">
      <c r="A123" s="105"/>
      <c r="B123" s="124">
        <v>120</v>
      </c>
      <c r="C123" s="128" t="str">
        <f>'BANK INF DECEMBER 2022'!C122</f>
        <v>RAPHAEL DAUDI RAPHAEL</v>
      </c>
      <c r="D123" s="129">
        <f>'LOCAL DECEMBER 2022'!ES128*'LOCAL DECEMBER 2022'!ET128</f>
        <v>287500</v>
      </c>
      <c r="E123" s="130">
        <f>'LOCAL DECEMBER 2022'!FA128+'LOCAL DECEMBER 2022'!FB128</f>
        <v>226684.1</v>
      </c>
      <c r="F123" s="716">
        <f t="shared" si="2"/>
        <v>514184.1</v>
      </c>
      <c r="G123" s="713">
        <f t="shared" si="3"/>
        <v>51418.41</v>
      </c>
    </row>
    <row r="124" spans="1:7">
      <c r="A124" s="105"/>
      <c r="B124" s="124">
        <v>121</v>
      </c>
      <c r="C124" s="128" t="str">
        <f>'BANK INF DECEMBER 2022'!C123</f>
        <v>ALOYCE STEPHAN NDALI</v>
      </c>
      <c r="D124" s="129">
        <f>'LOCAL DECEMBER 2022'!ES129*'LOCAL DECEMBER 2022'!ET129</f>
        <v>500000.02</v>
      </c>
      <c r="E124" s="130">
        <f>'LOCAL DECEMBER 2022'!FA129+'LOCAL DECEMBER 2022'!FB129</f>
        <v>466446.14</v>
      </c>
      <c r="F124" s="716">
        <f t="shared" si="2"/>
        <v>966446.16</v>
      </c>
      <c r="G124" s="713">
        <f t="shared" si="3"/>
        <v>96644.62</v>
      </c>
    </row>
    <row r="125" spans="1:7">
      <c r="A125" s="105"/>
      <c r="B125" s="124">
        <v>122</v>
      </c>
      <c r="C125" s="128" t="str">
        <f>'BANK INF DECEMBER 2022'!C124</f>
        <v>APOLINARY THOMAS PANGA</v>
      </c>
      <c r="D125" s="129">
        <f>'LOCAL DECEMBER 2022'!ES130*'LOCAL DECEMBER 2022'!ET130</f>
        <v>280000</v>
      </c>
      <c r="E125" s="130">
        <f>'LOCAL DECEMBER 2022'!FA130+'LOCAL DECEMBER 2022'!FB130</f>
        <v>269754.08</v>
      </c>
      <c r="F125" s="716">
        <f t="shared" si="2"/>
        <v>549754.08000000007</v>
      </c>
      <c r="G125" s="713">
        <f t="shared" si="3"/>
        <v>54975.41</v>
      </c>
    </row>
    <row r="126" spans="1:7">
      <c r="A126" s="105"/>
      <c r="B126" s="124">
        <v>123</v>
      </c>
      <c r="C126" s="128" t="str">
        <f>'BANK INF DECEMBER 2022'!C125</f>
        <v>EVIDENCE EMILY MARTINE</v>
      </c>
      <c r="D126" s="129">
        <f>'LOCAL DECEMBER 2022'!ES131*'LOCAL DECEMBER 2022'!ET131</f>
        <v>330000</v>
      </c>
      <c r="E126" s="130">
        <f>'LOCAL DECEMBER 2022'!FA131+'LOCAL DECEMBER 2022'!FB131</f>
        <v>278021.39</v>
      </c>
      <c r="F126" s="716">
        <f t="shared" si="2"/>
        <v>608021.39</v>
      </c>
      <c r="G126" s="713">
        <f t="shared" si="3"/>
        <v>60802.14</v>
      </c>
    </row>
    <row r="127" spans="1:7">
      <c r="A127" s="105"/>
      <c r="B127" s="124">
        <v>124</v>
      </c>
      <c r="C127" s="128" t="str">
        <f>'BANK INF DECEMBER 2022'!C126</f>
        <v>YUSUPH MOHAMEDI MDAM</v>
      </c>
      <c r="D127" s="129">
        <f>'LOCAL DECEMBER 2022'!ES132*'LOCAL DECEMBER 2022'!ET132</f>
        <v>297000</v>
      </c>
      <c r="E127" s="130">
        <f>'LOCAL DECEMBER 2022'!FA132+'LOCAL DECEMBER 2022'!FB132</f>
        <v>225917.38</v>
      </c>
      <c r="F127" s="716">
        <f t="shared" si="2"/>
        <v>522917.38</v>
      </c>
      <c r="G127" s="713">
        <f t="shared" si="3"/>
        <v>52291.74</v>
      </c>
    </row>
    <row r="128" spans="1:7">
      <c r="A128" s="105"/>
      <c r="B128" s="124">
        <v>125</v>
      </c>
      <c r="C128" s="128" t="str">
        <f>'BANK INF DECEMBER 2022'!C127</f>
        <v>SALIMU MOHAMED HUSEN</v>
      </c>
      <c r="D128" s="129">
        <f>'LOCAL DECEMBER 2022'!ES133*'LOCAL DECEMBER 2022'!ET133</f>
        <v>165000</v>
      </c>
      <c r="E128" s="130">
        <f>'LOCAL DECEMBER 2022'!FA133+'LOCAL DECEMBER 2022'!FB133</f>
        <v>33002.54</v>
      </c>
      <c r="F128" s="716">
        <f t="shared" si="2"/>
        <v>198002.54</v>
      </c>
      <c r="G128" s="713">
        <f t="shared" si="3"/>
        <v>19800.25</v>
      </c>
    </row>
    <row r="129" spans="1:7">
      <c r="A129" s="105"/>
      <c r="B129" s="124">
        <v>126</v>
      </c>
      <c r="C129" s="128" t="str">
        <f>'BANK INF DECEMBER 2022'!C128</f>
        <v>SALIMU HARUNI KILENGA</v>
      </c>
      <c r="D129" s="129">
        <f>'LOCAL DECEMBER 2022'!ES134*'LOCAL DECEMBER 2022'!ET134</f>
        <v>300000</v>
      </c>
      <c r="E129" s="130">
        <f>'LOCAL DECEMBER 2022'!FA134+'LOCAL DECEMBER 2022'!FB134</f>
        <v>291022.39</v>
      </c>
      <c r="F129" s="716">
        <f t="shared" si="2"/>
        <v>591022.39</v>
      </c>
      <c r="G129" s="713">
        <f t="shared" si="3"/>
        <v>59102.239999999998</v>
      </c>
    </row>
    <row r="130" spans="1:7">
      <c r="A130" s="105"/>
      <c r="B130" s="124">
        <v>127</v>
      </c>
      <c r="C130" s="128" t="str">
        <f>'BANK INF DECEMBER 2022'!C129</f>
        <v>SALUMU AHMADI MAWAZO</v>
      </c>
      <c r="D130" s="129">
        <f>'LOCAL DECEMBER 2022'!ES135*'LOCAL DECEMBER 2022'!ET135</f>
        <v>390000</v>
      </c>
      <c r="E130" s="130">
        <f>'LOCAL DECEMBER 2022'!FA135+'LOCAL DECEMBER 2022'!FB135</f>
        <v>297022.84999999998</v>
      </c>
      <c r="F130" s="716">
        <f t="shared" si="2"/>
        <v>687022.85</v>
      </c>
      <c r="G130" s="713">
        <f t="shared" si="3"/>
        <v>68702.289999999994</v>
      </c>
    </row>
    <row r="131" spans="1:7">
      <c r="A131" s="105"/>
      <c r="B131" s="124">
        <v>128</v>
      </c>
      <c r="C131" s="128" t="str">
        <f>'BANK INF DECEMBER 2022'!C130</f>
        <v xml:space="preserve">RAJABU SHAIBU KUMTWANGA </v>
      </c>
      <c r="D131" s="129">
        <f>'LOCAL DECEMBER 2022'!ES136*'LOCAL DECEMBER 2022'!ET136</f>
        <v>300000</v>
      </c>
      <c r="E131" s="130">
        <f>'LOCAL DECEMBER 2022'!FA136+'LOCAL DECEMBER 2022'!FB136</f>
        <v>285855.32</v>
      </c>
      <c r="F131" s="716">
        <f t="shared" si="2"/>
        <v>585855.32000000007</v>
      </c>
      <c r="G131" s="713">
        <f t="shared" si="3"/>
        <v>58585.53</v>
      </c>
    </row>
    <row r="132" spans="1:7">
      <c r="A132" s="105"/>
      <c r="B132" s="124">
        <v>129</v>
      </c>
      <c r="C132" s="128" t="str">
        <f>'BANK INF DECEMBER 2022'!C131</f>
        <v>HUSSEIN RASHIDI MAKAO</v>
      </c>
      <c r="D132" s="129">
        <f>'LOCAL DECEMBER 2022'!ES137*'LOCAL DECEMBER 2022'!ET137</f>
        <v>325000</v>
      </c>
      <c r="E132" s="130">
        <f>'LOCAL DECEMBER 2022'!FA137+'LOCAL DECEMBER 2022'!FB137</f>
        <v>255019.62</v>
      </c>
      <c r="F132" s="716">
        <f t="shared" si="2"/>
        <v>580019.62</v>
      </c>
      <c r="G132" s="713">
        <f t="shared" si="3"/>
        <v>58001.96</v>
      </c>
    </row>
    <row r="133" spans="1:7">
      <c r="A133" s="105"/>
      <c r="B133" s="124">
        <v>130</v>
      </c>
      <c r="C133" s="128" t="str">
        <f>'BANK INF DECEMBER 2022'!C132</f>
        <v>MANENO FURAHA MUODE</v>
      </c>
      <c r="D133" s="129">
        <f>'LOCAL DECEMBER 2022'!ES138*'LOCAL DECEMBER 2022'!ET138</f>
        <v>196000</v>
      </c>
      <c r="E133" s="130">
        <f>'LOCAL DECEMBER 2022'!FA138+'LOCAL DECEMBER 2022'!FB138</f>
        <v>225884.04</v>
      </c>
      <c r="F133" s="716">
        <f t="shared" ref="F133:F196" si="4">D133+E133</f>
        <v>421884.04000000004</v>
      </c>
      <c r="G133" s="713">
        <f t="shared" ref="G133:G196" si="5">ROUND(F133*0.1,2)</f>
        <v>42188.4</v>
      </c>
    </row>
    <row r="134" spans="1:7">
      <c r="A134" s="105"/>
      <c r="B134" s="124">
        <v>131</v>
      </c>
      <c r="C134" s="128" t="str">
        <f>'BANK INF DECEMBER 2022'!C133</f>
        <v>FIKIRI TWAHIRU ALLY</v>
      </c>
      <c r="D134" s="129">
        <f>'LOCAL DECEMBER 2022'!ES139*'LOCAL DECEMBER 2022'!ET139</f>
        <v>375000</v>
      </c>
      <c r="E134" s="130">
        <f>'LOCAL DECEMBER 2022'!FA139+'LOCAL DECEMBER 2022'!FB139</f>
        <v>290022.31</v>
      </c>
      <c r="F134" s="716">
        <f t="shared" si="4"/>
        <v>665022.31000000006</v>
      </c>
      <c r="G134" s="713">
        <f t="shared" si="5"/>
        <v>66502.23</v>
      </c>
    </row>
    <row r="135" spans="1:7">
      <c r="A135" s="105"/>
      <c r="B135" s="124">
        <v>132</v>
      </c>
      <c r="C135" s="128" t="str">
        <f>'BANK INF DECEMBER 2022'!C134</f>
        <v>SAIMON GIDION MONISSY</v>
      </c>
      <c r="D135" s="129">
        <f>'LOCAL DECEMBER 2022'!ES140*'LOCAL DECEMBER 2022'!ET140</f>
        <v>300000</v>
      </c>
      <c r="E135" s="130">
        <f>'LOCAL DECEMBER 2022'!FA140+'LOCAL DECEMBER 2022'!FB140</f>
        <v>318024.46000000002</v>
      </c>
      <c r="F135" s="716">
        <f t="shared" si="4"/>
        <v>618024.46</v>
      </c>
      <c r="G135" s="713">
        <f t="shared" si="5"/>
        <v>61802.45</v>
      </c>
    </row>
    <row r="136" spans="1:7">
      <c r="A136" s="105"/>
      <c r="B136" s="124">
        <v>133</v>
      </c>
      <c r="C136" s="128" t="str">
        <f>'BANK INF DECEMBER 2022'!C135</f>
        <v>ABDALLAH OMARY MHANDO</v>
      </c>
      <c r="D136" s="129">
        <f>'LOCAL DECEMBER 2022'!ES141*'LOCAL DECEMBER 2022'!ET141</f>
        <v>312500</v>
      </c>
      <c r="E136" s="130">
        <f>'LOCAL DECEMBER 2022'!FA141+'LOCAL DECEMBER 2022'!FB141</f>
        <v>452534.81</v>
      </c>
      <c r="F136" s="716">
        <f t="shared" si="4"/>
        <v>765034.81</v>
      </c>
      <c r="G136" s="713">
        <f t="shared" si="5"/>
        <v>76503.48</v>
      </c>
    </row>
    <row r="137" spans="1:7">
      <c r="A137" s="105"/>
      <c r="B137" s="124">
        <v>134</v>
      </c>
      <c r="C137" s="128" t="str">
        <f>'BANK INF DECEMBER 2022'!C136</f>
        <v>ALLY OMARI BAKARI</v>
      </c>
      <c r="D137" s="129">
        <f>'LOCAL DECEMBER 2022'!ES142*'LOCAL DECEMBER 2022'!ET142</f>
        <v>312500</v>
      </c>
      <c r="E137" s="130">
        <f>'LOCAL DECEMBER 2022'!FA142+'LOCAL DECEMBER 2022'!FB142</f>
        <v>439283.79</v>
      </c>
      <c r="F137" s="716">
        <f t="shared" si="4"/>
        <v>751783.79</v>
      </c>
      <c r="G137" s="713">
        <f t="shared" si="5"/>
        <v>75178.38</v>
      </c>
    </row>
    <row r="138" spans="1:7">
      <c r="A138" s="105"/>
      <c r="B138" s="124">
        <v>135</v>
      </c>
      <c r="C138" s="128" t="str">
        <f>'BANK INF DECEMBER 2022'!C137</f>
        <v>FRANSIS BAKARI HASHIMU</v>
      </c>
      <c r="D138" s="129">
        <f>'LOCAL DECEMBER 2022'!ES143*'LOCAL DECEMBER 2022'!ET143</f>
        <v>312500</v>
      </c>
      <c r="E138" s="130">
        <f>'LOCAL DECEMBER 2022'!FA143+'LOCAL DECEMBER 2022'!FB143</f>
        <v>252519.42</v>
      </c>
      <c r="F138" s="716">
        <f t="shared" si="4"/>
        <v>565019.42000000004</v>
      </c>
      <c r="G138" s="713">
        <f t="shared" si="5"/>
        <v>56501.94</v>
      </c>
    </row>
    <row r="139" spans="1:7">
      <c r="A139" s="105"/>
      <c r="B139" s="124">
        <v>136</v>
      </c>
      <c r="C139" s="128" t="str">
        <f>'BANK INF DECEMBER 2022'!C138</f>
        <v>BAKARI KIBAGA BAKARI</v>
      </c>
      <c r="D139" s="129">
        <f>'LOCAL DECEMBER 2022'!ES144*'LOCAL DECEMBER 2022'!ET144</f>
        <v>237500</v>
      </c>
      <c r="E139" s="130">
        <f>'LOCAL DECEMBER 2022'!FA144+'LOCAL DECEMBER 2022'!FB144</f>
        <v>209182.76</v>
      </c>
      <c r="F139" s="716">
        <f t="shared" si="4"/>
        <v>446682.76</v>
      </c>
      <c r="G139" s="713">
        <f t="shared" si="5"/>
        <v>44668.28</v>
      </c>
    </row>
    <row r="140" spans="1:7">
      <c r="A140" s="105"/>
      <c r="B140" s="124">
        <v>137</v>
      </c>
      <c r="C140" s="128" t="str">
        <f>'BANK INF DECEMBER 2022'!C139</f>
        <v>OMBENI ELITABU MOSES</v>
      </c>
      <c r="D140" s="129">
        <f>'LOCAL DECEMBER 2022'!ES145*'LOCAL DECEMBER 2022'!ET145</f>
        <v>300000</v>
      </c>
      <c r="E140" s="130">
        <f>'LOCAL DECEMBER 2022'!FA145+'LOCAL DECEMBER 2022'!FB145</f>
        <v>190014.62</v>
      </c>
      <c r="F140" s="716">
        <f t="shared" si="4"/>
        <v>490014.62</v>
      </c>
      <c r="G140" s="713">
        <f t="shared" si="5"/>
        <v>49001.46</v>
      </c>
    </row>
    <row r="141" spans="1:7">
      <c r="A141" s="105"/>
      <c r="B141" s="124">
        <v>138</v>
      </c>
      <c r="C141" s="128" t="str">
        <f>'BANK INF DECEMBER 2022'!C140</f>
        <v>GRACE MSETH MANG'ANA</v>
      </c>
      <c r="D141" s="129">
        <f>'LOCAL DECEMBER 2022'!ES146*'LOCAL DECEMBER 2022'!ET146</f>
        <v>599999.91999999993</v>
      </c>
      <c r="E141" s="130">
        <f>'LOCAL DECEMBER 2022'!FA146+'LOCAL DECEMBER 2022'!FB146</f>
        <v>658512.18999999994</v>
      </c>
      <c r="F141" s="716">
        <f t="shared" si="4"/>
        <v>1258512.1099999999</v>
      </c>
      <c r="G141" s="713">
        <f t="shared" si="5"/>
        <v>125851.21</v>
      </c>
    </row>
    <row r="142" spans="1:7">
      <c r="A142" s="105"/>
      <c r="B142" s="124">
        <v>139</v>
      </c>
      <c r="C142" s="128" t="str">
        <f>'BANK INF DECEMBER 2022'!C141</f>
        <v>GROOVY MASUE OBEY</v>
      </c>
      <c r="D142" s="129">
        <f>'LOCAL DECEMBER 2022'!ES147*'LOCAL DECEMBER 2022'!ET147</f>
        <v>438461.48</v>
      </c>
      <c r="E142" s="130">
        <f>'LOCAL DECEMBER 2022'!FA147+'LOCAL DECEMBER 2022'!FB147</f>
        <v>427725.21</v>
      </c>
      <c r="F142" s="716">
        <f t="shared" si="4"/>
        <v>866186.69</v>
      </c>
      <c r="G142" s="713">
        <f t="shared" si="5"/>
        <v>86618.67</v>
      </c>
    </row>
    <row r="143" spans="1:7">
      <c r="A143" s="105"/>
      <c r="B143" s="124">
        <v>140</v>
      </c>
      <c r="C143" s="128" t="str">
        <f>'BANK INF DECEMBER 2022'!C142</f>
        <v>ISAYA AMBONISYE SWILA</v>
      </c>
      <c r="D143" s="129">
        <f>'LOCAL DECEMBER 2022'!ES148*'LOCAL DECEMBER 2022'!ET148</f>
        <v>390000</v>
      </c>
      <c r="E143" s="130">
        <f>'LOCAL DECEMBER 2022'!FA148+'LOCAL DECEMBER 2022'!FB148</f>
        <v>275021.15999999997</v>
      </c>
      <c r="F143" s="716">
        <f t="shared" si="4"/>
        <v>665021.15999999992</v>
      </c>
      <c r="G143" s="713">
        <f t="shared" si="5"/>
        <v>66502.12</v>
      </c>
    </row>
    <row r="144" spans="1:7">
      <c r="A144" s="105"/>
      <c r="B144" s="124">
        <v>141</v>
      </c>
      <c r="C144" s="128" t="str">
        <f>'BANK INF DECEMBER 2022'!C143</f>
        <v>ABDALLAH SHABANI KIHIYO</v>
      </c>
      <c r="D144" s="129">
        <f>'LOCAL DECEMBER 2022'!ES149*'LOCAL DECEMBER 2022'!ET149</f>
        <v>262500</v>
      </c>
      <c r="E144" s="130">
        <f>'LOCAL DECEMBER 2022'!FA149+'LOCAL DECEMBER 2022'!FB149</f>
        <v>204182.37</v>
      </c>
      <c r="F144" s="716">
        <f t="shared" si="4"/>
        <v>466682.37</v>
      </c>
      <c r="G144" s="713">
        <f t="shared" si="5"/>
        <v>46668.24</v>
      </c>
    </row>
    <row r="145" spans="1:7">
      <c r="A145" s="105"/>
      <c r="B145" s="124">
        <v>142</v>
      </c>
      <c r="C145" s="128" t="str">
        <f>'BANK INF DECEMBER 2022'!C144</f>
        <v>MOHAMMED ALLY SALEHE</v>
      </c>
      <c r="D145" s="129">
        <f>'LOCAL DECEMBER 2022'!ES150*'LOCAL DECEMBER 2022'!ET150</f>
        <v>225000</v>
      </c>
      <c r="E145" s="130">
        <f>'LOCAL DECEMBER 2022'!FA150+'LOCAL DECEMBER 2022'!FB150</f>
        <v>238351.67</v>
      </c>
      <c r="F145" s="716">
        <f t="shared" si="4"/>
        <v>463351.67000000004</v>
      </c>
      <c r="G145" s="713">
        <f t="shared" si="5"/>
        <v>46335.17</v>
      </c>
    </row>
    <row r="146" spans="1:7">
      <c r="A146" s="105"/>
      <c r="B146" s="124">
        <v>143</v>
      </c>
      <c r="C146" s="128" t="str">
        <f>'BANK INF DECEMBER 2022'!C145</f>
        <v>GODLOVE JOEL MTALI</v>
      </c>
      <c r="D146" s="129">
        <f>'LOCAL DECEMBER 2022'!ES151*'LOCAL DECEMBER 2022'!ET151</f>
        <v>599999.91999999993</v>
      </c>
      <c r="E146" s="130">
        <f>'LOCAL DECEMBER 2022'!FA151+'LOCAL DECEMBER 2022'!FB151</f>
        <v>713901.07</v>
      </c>
      <c r="F146" s="716">
        <f t="shared" si="4"/>
        <v>1313900.9899999998</v>
      </c>
      <c r="G146" s="713">
        <f t="shared" si="5"/>
        <v>131390.1</v>
      </c>
    </row>
    <row r="147" spans="1:7">
      <c r="A147" s="105"/>
      <c r="B147" s="124">
        <v>144</v>
      </c>
      <c r="C147" s="128" t="str">
        <f>'BANK INF DECEMBER 2022'!C146</f>
        <v>ELIUD YORAM MBEMBELA</v>
      </c>
      <c r="D147" s="129">
        <f>'LOCAL DECEMBER 2022'!ES152*'LOCAL DECEMBER 2022'!ET152</f>
        <v>830769.11999999988</v>
      </c>
      <c r="E147" s="130">
        <f>'LOCAL DECEMBER 2022'!FA152+'LOCAL DECEMBER 2022'!FB152</f>
        <v>1553081.01</v>
      </c>
      <c r="F147" s="716">
        <f t="shared" si="4"/>
        <v>2383850.13</v>
      </c>
      <c r="G147" s="713">
        <f t="shared" si="5"/>
        <v>238385.01</v>
      </c>
    </row>
    <row r="148" spans="1:7">
      <c r="A148" s="105"/>
      <c r="B148" s="124">
        <v>145</v>
      </c>
      <c r="C148" s="128" t="str">
        <f>'BANK INF DECEMBER 2022'!C147</f>
        <v>WILSON PASCHAEL TEMU</v>
      </c>
      <c r="D148" s="129">
        <f>'LOCAL DECEMBER 2022'!ES153*'LOCAL DECEMBER 2022'!ET153</f>
        <v>330000</v>
      </c>
      <c r="E148" s="130">
        <f>'LOCAL DECEMBER 2022'!FA153+'LOCAL DECEMBER 2022'!FB153</f>
        <v>420032.31</v>
      </c>
      <c r="F148" s="716">
        <f t="shared" si="4"/>
        <v>750032.31</v>
      </c>
      <c r="G148" s="713">
        <f t="shared" si="5"/>
        <v>75003.23</v>
      </c>
    </row>
    <row r="149" spans="1:7">
      <c r="A149" s="105"/>
      <c r="B149" s="124">
        <v>146</v>
      </c>
      <c r="C149" s="128" t="str">
        <f>'BANK INF DECEMBER 2022'!C148</f>
        <v>MAANYA AMOS BWIRE</v>
      </c>
      <c r="D149" s="129">
        <f>'LOCAL DECEMBER 2022'!ES154*'LOCAL DECEMBER 2022'!ET154</f>
        <v>375000</v>
      </c>
      <c r="E149" s="130">
        <f>'LOCAL DECEMBER 2022'!FA154+'LOCAL DECEMBER 2022'!FB154</f>
        <v>470036.16</v>
      </c>
      <c r="F149" s="716">
        <f t="shared" si="4"/>
        <v>845036.15999999992</v>
      </c>
      <c r="G149" s="713">
        <f t="shared" si="5"/>
        <v>84503.62</v>
      </c>
    </row>
    <row r="150" spans="1:7">
      <c r="A150" s="105"/>
      <c r="B150" s="124">
        <v>147</v>
      </c>
      <c r="C150" s="128" t="str">
        <f>'BANK INF DECEMBER 2022'!C149</f>
        <v>OMARY FRANCIS KAMOTE</v>
      </c>
      <c r="D150" s="129">
        <f>'LOCAL DECEMBER 2022'!ES155*'LOCAL DECEMBER 2022'!ET155</f>
        <v>360000</v>
      </c>
      <c r="E150" s="130">
        <f>'LOCAL DECEMBER 2022'!FA155+'LOCAL DECEMBER 2022'!FB155</f>
        <v>324024.92</v>
      </c>
      <c r="F150" s="716">
        <f t="shared" si="4"/>
        <v>684024.91999999993</v>
      </c>
      <c r="G150" s="713">
        <f t="shared" si="5"/>
        <v>68402.490000000005</v>
      </c>
    </row>
    <row r="151" spans="1:7">
      <c r="A151" s="105"/>
      <c r="B151" s="124">
        <v>148</v>
      </c>
      <c r="C151" s="128" t="str">
        <f>'BANK INF DECEMBER 2022'!C150</f>
        <v>RAMADHANI A SIMWINGA</v>
      </c>
      <c r="D151" s="129">
        <f>'LOCAL DECEMBER 2022'!ES156*'LOCAL DECEMBER 2022'!ET156</f>
        <v>390000</v>
      </c>
      <c r="E151" s="130">
        <f>'LOCAL DECEMBER 2022'!FA156+'LOCAL DECEMBER 2022'!FB156</f>
        <v>303023.31</v>
      </c>
      <c r="F151" s="716">
        <f t="shared" si="4"/>
        <v>693023.31</v>
      </c>
      <c r="G151" s="713">
        <f t="shared" si="5"/>
        <v>69302.33</v>
      </c>
    </row>
    <row r="152" spans="1:7">
      <c r="A152" s="105"/>
      <c r="B152" s="124">
        <v>149</v>
      </c>
      <c r="C152" s="128" t="str">
        <f>'BANK INF DECEMBER 2022'!C151</f>
        <v>MABULA MADENI SONDA</v>
      </c>
      <c r="D152" s="129">
        <f>'LOCAL DECEMBER 2022'!ES157*'LOCAL DECEMBER 2022'!ET157</f>
        <v>338000</v>
      </c>
      <c r="E152" s="130">
        <f>'LOCAL DECEMBER 2022'!FA157+'LOCAL DECEMBER 2022'!FB157</f>
        <v>333692.34000000003</v>
      </c>
      <c r="F152" s="716">
        <f t="shared" si="4"/>
        <v>671692.34000000008</v>
      </c>
      <c r="G152" s="713">
        <f t="shared" si="5"/>
        <v>67169.23</v>
      </c>
    </row>
    <row r="153" spans="1:7">
      <c r="A153" s="105"/>
      <c r="B153" s="124">
        <v>150</v>
      </c>
      <c r="C153" s="128" t="str">
        <f>'BANK INF DECEMBER 2022'!C152</f>
        <v>JAMHURI ATHUMANI HAJI</v>
      </c>
      <c r="D153" s="129">
        <f>'LOCAL DECEMBER 2022'!ES158*'LOCAL DECEMBER 2022'!ET158</f>
        <v>357000</v>
      </c>
      <c r="E153" s="130">
        <f>'LOCAL DECEMBER 2022'!FA158+'LOCAL DECEMBER 2022'!FB158</f>
        <v>312824.06</v>
      </c>
      <c r="F153" s="716">
        <f t="shared" si="4"/>
        <v>669824.06000000006</v>
      </c>
      <c r="G153" s="713">
        <f t="shared" si="5"/>
        <v>66982.41</v>
      </c>
    </row>
    <row r="154" spans="1:7">
      <c r="A154" s="105"/>
      <c r="B154" s="124">
        <v>151</v>
      </c>
      <c r="C154" s="128" t="str">
        <f>'BANK INF DECEMBER 2022'!C153</f>
        <v>PONGWE JUMAA IDDI</v>
      </c>
      <c r="D154" s="129">
        <f>'LOCAL DECEMBER 2022'!ES159*'LOCAL DECEMBER 2022'!ET159</f>
        <v>237500</v>
      </c>
      <c r="E154" s="130">
        <f>'LOCAL DECEMBER 2022'!FA159+'LOCAL DECEMBER 2022'!FB159</f>
        <v>129176.6</v>
      </c>
      <c r="F154" s="716">
        <f t="shared" si="4"/>
        <v>366676.6</v>
      </c>
      <c r="G154" s="713">
        <f t="shared" si="5"/>
        <v>36667.660000000003</v>
      </c>
    </row>
    <row r="155" spans="1:7">
      <c r="A155" s="105"/>
      <c r="B155" s="124">
        <v>152</v>
      </c>
      <c r="C155" s="128" t="str">
        <f>'BANK INF DECEMBER 2022'!C154</f>
        <v>MOSES ROGASIAN MASSAWE</v>
      </c>
      <c r="D155" s="129">
        <f>'LOCAL DECEMBER 2022'!ES160*'LOCAL DECEMBER 2022'!ET160</f>
        <v>830769.11999999988</v>
      </c>
      <c r="E155" s="130">
        <f>'LOCAL DECEMBER 2022'!FA160+'LOCAL DECEMBER 2022'!FB160</f>
        <v>1048003.69</v>
      </c>
      <c r="F155" s="716">
        <f t="shared" si="4"/>
        <v>1878772.8099999998</v>
      </c>
      <c r="G155" s="713">
        <f t="shared" si="5"/>
        <v>187877.28</v>
      </c>
    </row>
    <row r="156" spans="1:7">
      <c r="A156" s="105"/>
      <c r="B156" s="124">
        <v>153</v>
      </c>
      <c r="C156" s="128" t="str">
        <f>'BANK INF DECEMBER 2022'!C155</f>
        <v>OMARI JAFARI RASHIDI</v>
      </c>
      <c r="D156" s="129">
        <f>'LOCAL DECEMBER 2022'!ES161*'LOCAL DECEMBER 2022'!ET161</f>
        <v>460000</v>
      </c>
      <c r="E156" s="130">
        <f>'LOCAL DECEMBER 2022'!FA161+'LOCAL DECEMBER 2022'!FB161</f>
        <v>478703.49</v>
      </c>
      <c r="F156" s="716">
        <f t="shared" si="4"/>
        <v>938703.49</v>
      </c>
      <c r="G156" s="713">
        <f t="shared" si="5"/>
        <v>93870.35</v>
      </c>
    </row>
    <row r="157" spans="1:7">
      <c r="A157" s="105"/>
      <c r="B157" s="124">
        <v>154</v>
      </c>
      <c r="C157" s="128" t="str">
        <f>'BANK INF DECEMBER 2022'!C156</f>
        <v>FATTAH SHABANI HARIRI</v>
      </c>
      <c r="D157" s="129">
        <f>'LOCAL DECEMBER 2022'!ES162*'LOCAL DECEMBER 2022'!ET162</f>
        <v>325000</v>
      </c>
      <c r="E157" s="130">
        <f>'LOCAL DECEMBER 2022'!FA162+'LOCAL DECEMBER 2022'!FB162</f>
        <v>323358.21000000002</v>
      </c>
      <c r="F157" s="716">
        <f t="shared" si="4"/>
        <v>648358.21</v>
      </c>
      <c r="G157" s="713">
        <f t="shared" si="5"/>
        <v>64835.82</v>
      </c>
    </row>
    <row r="158" spans="1:7">
      <c r="A158" s="105"/>
      <c r="B158" s="124">
        <v>155</v>
      </c>
      <c r="C158" s="128" t="str">
        <f>'BANK INF DECEMBER 2022'!C157</f>
        <v>THEOFAN ALBANO ADRIAN</v>
      </c>
      <c r="D158" s="129">
        <f>'LOCAL DECEMBER 2022'!ES163*'LOCAL DECEMBER 2022'!ET163</f>
        <v>520000</v>
      </c>
      <c r="E158" s="130">
        <f>'LOCAL DECEMBER 2022'!FA163+'LOCAL DECEMBER 2022'!FB163</f>
        <v>602713.03</v>
      </c>
      <c r="F158" s="716">
        <f t="shared" si="4"/>
        <v>1122713.03</v>
      </c>
      <c r="G158" s="713">
        <f t="shared" si="5"/>
        <v>112271.3</v>
      </c>
    </row>
    <row r="159" spans="1:7">
      <c r="A159" s="105"/>
      <c r="B159" s="124">
        <v>156</v>
      </c>
      <c r="C159" s="128" t="str">
        <f>'BANK INF DECEMBER 2022'!C158</f>
        <v>CRISPINA WILLIUM MONDI</v>
      </c>
      <c r="D159" s="129">
        <f>'LOCAL DECEMBER 2022'!ES164*'LOCAL DECEMBER 2022'!ET164</f>
        <v>520000</v>
      </c>
      <c r="E159" s="130">
        <f>'LOCAL DECEMBER 2022'!FA164+'LOCAL DECEMBER 2022'!FB164</f>
        <v>513372.82</v>
      </c>
      <c r="F159" s="716">
        <f t="shared" si="4"/>
        <v>1033372.8200000001</v>
      </c>
      <c r="G159" s="713">
        <f t="shared" si="5"/>
        <v>103337.28</v>
      </c>
    </row>
    <row r="160" spans="1:7">
      <c r="A160" s="105"/>
      <c r="B160" s="124">
        <v>157</v>
      </c>
      <c r="C160" s="128" t="str">
        <f>'BANK INF DECEMBER 2022'!C159</f>
        <v>JAFARI KARIM EMANUEL</v>
      </c>
      <c r="D160" s="129">
        <f>'LOCAL DECEMBER 2022'!ES165*'LOCAL DECEMBER 2022'!ET165</f>
        <v>840000</v>
      </c>
      <c r="E160" s="130">
        <f>'LOCAL DECEMBER 2022'!FA165+'LOCAL DECEMBER 2022'!FB165</f>
        <v>716388.44</v>
      </c>
      <c r="F160" s="716">
        <f t="shared" si="4"/>
        <v>1556388.44</v>
      </c>
      <c r="G160" s="713">
        <f t="shared" si="5"/>
        <v>155638.84</v>
      </c>
    </row>
    <row r="161" spans="1:7">
      <c r="A161" s="105"/>
      <c r="B161" s="124">
        <v>158</v>
      </c>
      <c r="C161" s="128" t="str">
        <f>'BANK INF DECEMBER 2022'!C160</f>
        <v>AGATHA MAURUS MBUNDA</v>
      </c>
      <c r="D161" s="129">
        <f>'LOCAL DECEMBER 2022'!ES166*'LOCAL DECEMBER 2022'!ET166</f>
        <v>738461.52</v>
      </c>
      <c r="E161" s="130">
        <f>'LOCAL DECEMBER 2022'!FA166+'LOCAL DECEMBER 2022'!FB166</f>
        <v>974433.93</v>
      </c>
      <c r="F161" s="716">
        <f t="shared" si="4"/>
        <v>1712895.4500000002</v>
      </c>
      <c r="G161" s="713">
        <f t="shared" si="5"/>
        <v>171289.55</v>
      </c>
    </row>
    <row r="162" spans="1:7">
      <c r="A162" s="105"/>
      <c r="B162" s="124">
        <v>159</v>
      </c>
      <c r="C162" s="128" t="str">
        <f>'BANK INF DECEMBER 2022'!C161</f>
        <v>DIDAS KATANYUKWILE DESDERY</v>
      </c>
      <c r="D162" s="129">
        <f>'LOCAL DECEMBER 2022'!ES167*'LOCAL DECEMBER 2022'!ET167</f>
        <v>312500</v>
      </c>
      <c r="E162" s="130">
        <f>'LOCAL DECEMBER 2022'!FA167+'LOCAL DECEMBER 2022'!FB167</f>
        <v>445034.23</v>
      </c>
      <c r="F162" s="716">
        <f t="shared" si="4"/>
        <v>757534.23</v>
      </c>
      <c r="G162" s="713">
        <f t="shared" si="5"/>
        <v>75753.42</v>
      </c>
    </row>
    <row r="163" spans="1:7">
      <c r="A163" s="105"/>
      <c r="B163" s="124">
        <v>160</v>
      </c>
      <c r="C163" s="128" t="str">
        <f>'BANK INF DECEMBER 2022'!C162</f>
        <v>JUMA ISSA NAMANGA</v>
      </c>
      <c r="D163" s="129">
        <f>'LOCAL DECEMBER 2022'!ES168*'LOCAL DECEMBER 2022'!ET168</f>
        <v>315000</v>
      </c>
      <c r="E163" s="130">
        <f>'LOCAL DECEMBER 2022'!FA168+'LOCAL DECEMBER 2022'!FB168</f>
        <v>243018.69</v>
      </c>
      <c r="F163" s="716">
        <f t="shared" si="4"/>
        <v>558018.68999999994</v>
      </c>
      <c r="G163" s="713">
        <f t="shared" si="5"/>
        <v>55801.87</v>
      </c>
    </row>
    <row r="164" spans="1:7">
      <c r="A164" s="105"/>
      <c r="B164" s="124">
        <v>161</v>
      </c>
      <c r="C164" s="128" t="str">
        <f>'BANK INF DECEMBER 2022'!C163</f>
        <v>JACKSON DANIEL NJANIMBO</v>
      </c>
      <c r="D164" s="129">
        <f>'LOCAL DECEMBER 2022'!ES169*'LOCAL DECEMBER 2022'!ET169</f>
        <v>375000</v>
      </c>
      <c r="E164" s="130">
        <f>'LOCAL DECEMBER 2022'!FA169+'LOCAL DECEMBER 2022'!FB169</f>
        <v>245018.85</v>
      </c>
      <c r="F164" s="716">
        <f t="shared" si="4"/>
        <v>620018.85</v>
      </c>
      <c r="G164" s="713">
        <f t="shared" si="5"/>
        <v>62001.89</v>
      </c>
    </row>
    <row r="165" spans="1:7">
      <c r="A165" s="105"/>
      <c r="B165" s="124">
        <v>162</v>
      </c>
      <c r="C165" s="128" t="str">
        <f>'BANK INF DECEMBER 2022'!C164</f>
        <v>ATHUMANI ALLY OMARY</v>
      </c>
      <c r="D165" s="129">
        <f>'LOCAL DECEMBER 2022'!ES170*'LOCAL DECEMBER 2022'!ET170</f>
        <v>300000</v>
      </c>
      <c r="E165" s="130">
        <f>'LOCAL DECEMBER 2022'!FA170+'LOCAL DECEMBER 2022'!FB170</f>
        <v>275854.55</v>
      </c>
      <c r="F165" s="716">
        <f t="shared" si="4"/>
        <v>575854.55000000005</v>
      </c>
      <c r="G165" s="713">
        <f t="shared" si="5"/>
        <v>57585.46</v>
      </c>
    </row>
    <row r="166" spans="1:7">
      <c r="A166" s="105"/>
      <c r="B166" s="124">
        <v>163</v>
      </c>
      <c r="C166" s="128" t="str">
        <f>'BANK INF DECEMBER 2022'!C165</f>
        <v>LOVENESS MHINA MICHAEL</v>
      </c>
      <c r="D166" s="129">
        <f>'LOCAL DECEMBER 2022'!ES171*'LOCAL DECEMBER 2022'!ET171</f>
        <v>525980</v>
      </c>
      <c r="E166" s="130">
        <f>'LOCAL DECEMBER 2022'!FA171+'LOCAL DECEMBER 2022'!FB171</f>
        <v>416770.06</v>
      </c>
      <c r="F166" s="716">
        <f t="shared" si="4"/>
        <v>942750.06</v>
      </c>
      <c r="G166" s="713">
        <f t="shared" si="5"/>
        <v>94275.01</v>
      </c>
    </row>
    <row r="167" spans="1:7">
      <c r="A167" s="105"/>
      <c r="B167" s="124">
        <v>164</v>
      </c>
      <c r="C167" s="128" t="str">
        <f>'BANK INF DECEMBER 2022'!C166</f>
        <v>EDIMUNDI MODEST KORONEL</v>
      </c>
      <c r="D167" s="129">
        <f>'LOCAL DECEMBER 2022'!ES172*'LOCAL DECEMBER 2022'!ET172</f>
        <v>390000</v>
      </c>
      <c r="E167" s="130">
        <f>'LOCAL DECEMBER 2022'!FA172+'LOCAL DECEMBER 2022'!FB172</f>
        <v>528040.62</v>
      </c>
      <c r="F167" s="716">
        <f t="shared" si="4"/>
        <v>918040.62</v>
      </c>
      <c r="G167" s="713">
        <f t="shared" si="5"/>
        <v>91804.06</v>
      </c>
    </row>
    <row r="168" spans="1:7">
      <c r="A168" s="105"/>
      <c r="B168" s="124">
        <v>165</v>
      </c>
      <c r="C168" s="128" t="str">
        <f>'BANK INF DECEMBER 2022'!C167</f>
        <v>PETER JOHN PETER</v>
      </c>
      <c r="D168" s="129">
        <f>'LOCAL DECEMBER 2022'!ES173*'LOCAL DECEMBER 2022'!ET173</f>
        <v>306000</v>
      </c>
      <c r="E168" s="130">
        <f>'LOCAL DECEMBER 2022'!FA173+'LOCAL DECEMBER 2022'!FB173</f>
        <v>399630.74</v>
      </c>
      <c r="F168" s="716">
        <f t="shared" si="4"/>
        <v>705630.74</v>
      </c>
      <c r="G168" s="713">
        <f t="shared" si="5"/>
        <v>70563.070000000007</v>
      </c>
    </row>
    <row r="169" spans="1:7">
      <c r="A169" s="105"/>
      <c r="B169" s="124">
        <v>166</v>
      </c>
      <c r="C169" s="128" t="str">
        <f>'BANK INF DECEMBER 2022'!C168</f>
        <v>RASHIDI MUHIBU NDUVA</v>
      </c>
      <c r="D169" s="129">
        <f>'LOCAL DECEMBER 2022'!ES174*'LOCAL DECEMBER 2022'!ET174</f>
        <v>390000</v>
      </c>
      <c r="E169" s="130">
        <f>'LOCAL DECEMBER 2022'!FA174+'LOCAL DECEMBER 2022'!FB174</f>
        <v>440033.85</v>
      </c>
      <c r="F169" s="716">
        <f t="shared" si="4"/>
        <v>830033.85</v>
      </c>
      <c r="G169" s="713">
        <f t="shared" si="5"/>
        <v>83003.39</v>
      </c>
    </row>
    <row r="170" spans="1:7">
      <c r="A170" s="105"/>
      <c r="B170" s="124">
        <v>167</v>
      </c>
      <c r="C170" s="128" t="str">
        <f>'BANK INF DECEMBER 2022'!C169</f>
        <v>MOHAMEDI RASHIDI CHAMWENE</v>
      </c>
      <c r="D170" s="129">
        <f>'LOCAL DECEMBER 2022'!ES175*'LOCAL DECEMBER 2022'!ET175</f>
        <v>325000</v>
      </c>
      <c r="E170" s="130">
        <f>'LOCAL DECEMBER 2022'!FA175+'LOCAL DECEMBER 2022'!FB175</f>
        <v>375862.25</v>
      </c>
      <c r="F170" s="716">
        <f t="shared" si="4"/>
        <v>700862.25</v>
      </c>
      <c r="G170" s="713">
        <f t="shared" si="5"/>
        <v>70086.23</v>
      </c>
    </row>
    <row r="171" spans="1:7">
      <c r="A171" s="105"/>
      <c r="B171" s="124">
        <v>168</v>
      </c>
      <c r="C171" s="128" t="str">
        <f>'BANK INF DECEMBER 2022'!C170</f>
        <v>RASHIDI MNGUMI CHAMZIMU</v>
      </c>
      <c r="D171" s="129">
        <f>'LOCAL DECEMBER 2022'!ES176*'LOCAL DECEMBER 2022'!ET176</f>
        <v>520000</v>
      </c>
      <c r="E171" s="130">
        <f>'LOCAL DECEMBER 2022'!FA176+'LOCAL DECEMBER 2022'!FB176</f>
        <v>492037.85</v>
      </c>
      <c r="F171" s="716">
        <f t="shared" si="4"/>
        <v>1012037.85</v>
      </c>
      <c r="G171" s="713">
        <f t="shared" si="5"/>
        <v>101203.79</v>
      </c>
    </row>
    <row r="172" spans="1:7">
      <c r="A172" s="105"/>
      <c r="B172" s="124">
        <v>169</v>
      </c>
      <c r="C172" s="128" t="str">
        <f>'BANK INF DECEMBER 2022'!C171</f>
        <v>YUSUFU HENRY DARU</v>
      </c>
      <c r="D172" s="129">
        <f>'LOCAL DECEMBER 2022'!ES177*'LOCAL DECEMBER 2022'!ET177</f>
        <v>520000</v>
      </c>
      <c r="E172" s="130">
        <f>'LOCAL DECEMBER 2022'!FA177+'LOCAL DECEMBER 2022'!FB177</f>
        <v>642716.11</v>
      </c>
      <c r="F172" s="716">
        <f t="shared" si="4"/>
        <v>1162716.1099999999</v>
      </c>
      <c r="G172" s="713">
        <f t="shared" si="5"/>
        <v>116271.61</v>
      </c>
    </row>
    <row r="173" spans="1:7">
      <c r="A173" s="105"/>
      <c r="B173" s="124">
        <v>170</v>
      </c>
      <c r="C173" s="128" t="str">
        <f>'BANK INF DECEMBER 2022'!C172</f>
        <v>AVUNILWA JULIUS SHEKIGHENDA</v>
      </c>
      <c r="D173" s="129">
        <f>'LOCAL DECEMBER 2022'!ES178*'LOCAL DECEMBER 2022'!ET178</f>
        <v>262500</v>
      </c>
      <c r="E173" s="130">
        <f>'LOCAL DECEMBER 2022'!FA178+'LOCAL DECEMBER 2022'!FB178</f>
        <v>195015</v>
      </c>
      <c r="F173" s="716">
        <f t="shared" si="4"/>
        <v>457515</v>
      </c>
      <c r="G173" s="713">
        <f t="shared" si="5"/>
        <v>45751.5</v>
      </c>
    </row>
    <row r="174" spans="1:7">
      <c r="A174" s="105"/>
      <c r="B174" s="124">
        <v>171</v>
      </c>
      <c r="C174" s="128" t="str">
        <f>'BANK INF DECEMBER 2022'!C173</f>
        <v>BAHATI TEWA AHMAD</v>
      </c>
      <c r="D174" s="129">
        <f>'LOCAL DECEMBER 2022'!ES179*'LOCAL DECEMBER 2022'!ET179</f>
        <v>240000</v>
      </c>
      <c r="E174" s="130">
        <f>'LOCAL DECEMBER 2022'!FA179+'LOCAL DECEMBER 2022'!FB179</f>
        <v>388029.85</v>
      </c>
      <c r="F174" s="716">
        <f t="shared" si="4"/>
        <v>628029.85</v>
      </c>
      <c r="G174" s="713">
        <f t="shared" si="5"/>
        <v>62802.99</v>
      </c>
    </row>
    <row r="175" spans="1:7">
      <c r="A175" s="105"/>
      <c r="B175" s="124">
        <v>172</v>
      </c>
      <c r="C175" s="128" t="str">
        <f>'BANK INF DECEMBER 2022'!C174</f>
        <v>MTANGI MUSSA JOSEPH</v>
      </c>
      <c r="D175" s="129">
        <f>'LOCAL DECEMBER 2022'!ES180*'LOCAL DECEMBER 2022'!ET180</f>
        <v>300000</v>
      </c>
      <c r="E175" s="130">
        <f>'LOCAL DECEMBER 2022'!FA180+'LOCAL DECEMBER 2022'!FB180</f>
        <v>279021.46000000002</v>
      </c>
      <c r="F175" s="716">
        <f t="shared" si="4"/>
        <v>579021.46</v>
      </c>
      <c r="G175" s="713">
        <f t="shared" si="5"/>
        <v>57902.15</v>
      </c>
    </row>
    <row r="176" spans="1:7">
      <c r="A176" s="105"/>
      <c r="B176" s="124">
        <v>173</v>
      </c>
      <c r="C176" s="128" t="str">
        <f>'BANK INF DECEMBER 2022'!C175</f>
        <v>WALLES SAMWELI DAUDI</v>
      </c>
      <c r="D176" s="129">
        <f>'LOCAL DECEMBER 2022'!ES181*'LOCAL DECEMBER 2022'!ET181</f>
        <v>360000</v>
      </c>
      <c r="E176" s="130">
        <f>'LOCAL DECEMBER 2022'!FA181+'LOCAL DECEMBER 2022'!FB181</f>
        <v>285021.92</v>
      </c>
      <c r="F176" s="716">
        <f t="shared" si="4"/>
        <v>645021.91999999993</v>
      </c>
      <c r="G176" s="713">
        <f t="shared" si="5"/>
        <v>64502.19</v>
      </c>
    </row>
    <row r="177" spans="1:7">
      <c r="A177" s="105"/>
      <c r="B177" s="124">
        <v>174</v>
      </c>
      <c r="C177" s="128" t="str">
        <f>'BANK INF DECEMBER 2022'!C176</f>
        <v>WILLIAM SOLOMON MSAGATI</v>
      </c>
      <c r="D177" s="129">
        <f>'LOCAL DECEMBER 2022'!ES182*'LOCAL DECEMBER 2022'!ET182</f>
        <v>330000</v>
      </c>
      <c r="E177" s="130">
        <f>'LOCAL DECEMBER 2022'!FA182+'LOCAL DECEMBER 2022'!FB182</f>
        <v>277021.31</v>
      </c>
      <c r="F177" s="716">
        <f t="shared" si="4"/>
        <v>607021.31000000006</v>
      </c>
      <c r="G177" s="713">
        <f t="shared" si="5"/>
        <v>60702.13</v>
      </c>
    </row>
    <row r="178" spans="1:7">
      <c r="A178" s="105"/>
      <c r="B178" s="124">
        <v>175</v>
      </c>
      <c r="C178" s="128" t="str">
        <f>'BANK INF DECEMBER 2022'!C177</f>
        <v>ELISAFI ANDASON MTAITA</v>
      </c>
      <c r="D178" s="129">
        <f>'LOCAL DECEMBER 2022'!ES183*'LOCAL DECEMBER 2022'!ET183</f>
        <v>345000</v>
      </c>
      <c r="E178" s="130">
        <f>'LOCAL DECEMBER 2022'!FA183+'LOCAL DECEMBER 2022'!FB183</f>
        <v>422032.46</v>
      </c>
      <c r="F178" s="716">
        <f t="shared" si="4"/>
        <v>767032.46</v>
      </c>
      <c r="G178" s="713">
        <f t="shared" si="5"/>
        <v>76703.25</v>
      </c>
    </row>
    <row r="179" spans="1:7">
      <c r="A179" s="105"/>
      <c r="B179" s="124">
        <v>176</v>
      </c>
      <c r="C179" s="128" t="str">
        <f>'BANK INF DECEMBER 2022'!C178</f>
        <v>SAID RAMADHANI AHMAD</v>
      </c>
      <c r="D179" s="129">
        <f>'LOCAL DECEMBER 2022'!ES184*'LOCAL DECEMBER 2022'!ET184</f>
        <v>325000</v>
      </c>
      <c r="E179" s="130">
        <f>'LOCAL DECEMBER 2022'!FA184+'LOCAL DECEMBER 2022'!FB184</f>
        <v>217516.73</v>
      </c>
      <c r="F179" s="716">
        <f t="shared" si="4"/>
        <v>542516.73</v>
      </c>
      <c r="G179" s="713">
        <f t="shared" si="5"/>
        <v>54251.67</v>
      </c>
    </row>
    <row r="180" spans="1:7">
      <c r="A180" s="105"/>
      <c r="B180" s="124">
        <v>177</v>
      </c>
      <c r="C180" s="128" t="str">
        <f>'BANK INF DECEMBER 2022'!C179</f>
        <v>MTIYA GUYANA MTIYA</v>
      </c>
      <c r="D180" s="129">
        <f>'LOCAL DECEMBER 2022'!ES185*'LOCAL DECEMBER 2022'!ET185</f>
        <v>345000</v>
      </c>
      <c r="E180" s="130">
        <f>'LOCAL DECEMBER 2022'!FA185+'LOCAL DECEMBER 2022'!FB185</f>
        <v>204015.69</v>
      </c>
      <c r="F180" s="716">
        <f t="shared" si="4"/>
        <v>549015.68999999994</v>
      </c>
      <c r="G180" s="713">
        <f t="shared" si="5"/>
        <v>54901.57</v>
      </c>
    </row>
    <row r="181" spans="1:7">
      <c r="A181" s="105"/>
      <c r="B181" s="124">
        <v>178</v>
      </c>
      <c r="C181" s="128" t="str">
        <f>'BANK INF DECEMBER 2022'!C180</f>
        <v>KOMBO OMARY MWABOTA</v>
      </c>
      <c r="D181" s="129">
        <f>'LOCAL DECEMBER 2022'!ES186*'LOCAL DECEMBER 2022'!ET186</f>
        <v>345000</v>
      </c>
      <c r="E181" s="130">
        <f>'LOCAL DECEMBER 2022'!FA186+'LOCAL DECEMBER 2022'!FB186</f>
        <v>271020.84999999998</v>
      </c>
      <c r="F181" s="716">
        <f t="shared" si="4"/>
        <v>616020.85</v>
      </c>
      <c r="G181" s="713">
        <f t="shared" si="5"/>
        <v>61602.09</v>
      </c>
    </row>
    <row r="182" spans="1:7">
      <c r="A182" s="105"/>
      <c r="B182" s="124">
        <v>179</v>
      </c>
      <c r="C182" s="128" t="str">
        <f>'BANK INF DECEMBER 2022'!C181</f>
        <v>NIKUNDIWE JOHN SEKIMBOTA</v>
      </c>
      <c r="D182" s="129">
        <f>'LOCAL DECEMBER 2022'!ES187*'LOCAL DECEMBER 2022'!ET187</f>
        <v>315000</v>
      </c>
      <c r="E182" s="130">
        <f>'LOCAL DECEMBER 2022'!FA187+'LOCAL DECEMBER 2022'!FB187</f>
        <v>204015.69</v>
      </c>
      <c r="F182" s="716">
        <f t="shared" si="4"/>
        <v>519015.69</v>
      </c>
      <c r="G182" s="713">
        <f t="shared" si="5"/>
        <v>51901.57</v>
      </c>
    </row>
    <row r="183" spans="1:7">
      <c r="A183" s="105"/>
      <c r="B183" s="124">
        <v>180</v>
      </c>
      <c r="C183" s="128" t="str">
        <f>'BANK INF DECEMBER 2022'!C182</f>
        <v>HUSSEIN RAMADHANI SECHAMBA</v>
      </c>
      <c r="D183" s="129">
        <f>'LOCAL DECEMBER 2022'!ES188*'LOCAL DECEMBER 2022'!ET188</f>
        <v>270000</v>
      </c>
      <c r="E183" s="130">
        <f>'LOCAL DECEMBER 2022'!FA188+'LOCAL DECEMBER 2022'!FB188</f>
        <v>158012.15</v>
      </c>
      <c r="F183" s="716">
        <f t="shared" si="4"/>
        <v>428012.15</v>
      </c>
      <c r="G183" s="713">
        <f t="shared" si="5"/>
        <v>42801.22</v>
      </c>
    </row>
    <row r="184" spans="1:7">
      <c r="A184" s="105"/>
      <c r="B184" s="124">
        <v>181</v>
      </c>
      <c r="C184" s="128" t="str">
        <f>'BANK INF DECEMBER 2022'!C183</f>
        <v>SAID OMARY MUSSA</v>
      </c>
      <c r="D184" s="129">
        <f>'LOCAL DECEMBER 2022'!ES189*'LOCAL DECEMBER 2022'!ET189</f>
        <v>150000</v>
      </c>
      <c r="E184" s="130">
        <f>'LOCAL DECEMBER 2022'!FA189+'LOCAL DECEMBER 2022'!FB189</f>
        <v>97507.5</v>
      </c>
      <c r="F184" s="716">
        <f t="shared" si="4"/>
        <v>247507.5</v>
      </c>
      <c r="G184" s="713">
        <f t="shared" si="5"/>
        <v>24750.75</v>
      </c>
    </row>
    <row r="185" spans="1:7">
      <c r="A185" s="105"/>
      <c r="B185" s="124">
        <v>182</v>
      </c>
      <c r="C185" s="128" t="str">
        <f>'BANK INF DECEMBER 2022'!C184</f>
        <v>ABIRIA JEMEMIA KAYUNI</v>
      </c>
      <c r="D185" s="129">
        <f>'LOCAL DECEMBER 2022'!ES190*'LOCAL DECEMBER 2022'!ET190</f>
        <v>325000</v>
      </c>
      <c r="E185" s="130">
        <f>'LOCAL DECEMBER 2022'!FA190+'LOCAL DECEMBER 2022'!FB190</f>
        <v>302523.27</v>
      </c>
      <c r="F185" s="716">
        <f t="shared" si="4"/>
        <v>627523.27</v>
      </c>
      <c r="G185" s="713">
        <f t="shared" si="5"/>
        <v>62752.33</v>
      </c>
    </row>
    <row r="186" spans="1:7">
      <c r="A186" s="105"/>
      <c r="B186" s="124">
        <v>183</v>
      </c>
      <c r="C186" s="128" t="str">
        <f>'BANK INF DECEMBER 2022'!C185</f>
        <v>YASSIN IMAMU MOHAMMEDI</v>
      </c>
      <c r="D186" s="129">
        <f>'LOCAL DECEMBER 2022'!ES191*'LOCAL DECEMBER 2022'!ET191</f>
        <v>337500</v>
      </c>
      <c r="E186" s="130">
        <f>'LOCAL DECEMBER 2022'!FA191+'LOCAL DECEMBER 2022'!FB191</f>
        <v>268220.63</v>
      </c>
      <c r="F186" s="716">
        <f t="shared" si="4"/>
        <v>605720.63</v>
      </c>
      <c r="G186" s="713">
        <f t="shared" si="5"/>
        <v>60572.06</v>
      </c>
    </row>
    <row r="187" spans="1:7">
      <c r="A187" s="105"/>
      <c r="B187" s="124">
        <v>184</v>
      </c>
      <c r="C187" s="128" t="str">
        <f>'BANK INF DECEMBER 2022'!C186</f>
        <v>BAKARI ALLY SAMADANI</v>
      </c>
      <c r="D187" s="129">
        <f>'LOCAL DECEMBER 2022'!ES192*'LOCAL DECEMBER 2022'!ET192</f>
        <v>287500</v>
      </c>
      <c r="E187" s="130">
        <f>'LOCAL DECEMBER 2022'!FA192+'LOCAL DECEMBER 2022'!FB192</f>
        <v>357527.5</v>
      </c>
      <c r="F187" s="716">
        <f t="shared" si="4"/>
        <v>645027.5</v>
      </c>
      <c r="G187" s="713">
        <f t="shared" si="5"/>
        <v>64502.75</v>
      </c>
    </row>
    <row r="188" spans="1:7">
      <c r="A188" s="105"/>
      <c r="B188" s="124">
        <v>185</v>
      </c>
      <c r="C188" s="128" t="str">
        <f>'BANK INF DECEMBER 2022'!C187</f>
        <v>BAKARI ANAFI MUHIDINI</v>
      </c>
      <c r="D188" s="129">
        <f>'LOCAL DECEMBER 2022'!ES193*'LOCAL DECEMBER 2022'!ET193</f>
        <v>275000</v>
      </c>
      <c r="E188" s="130">
        <f>'LOCAL DECEMBER 2022'!FA193+'LOCAL DECEMBER 2022'!FB193</f>
        <v>246685.64</v>
      </c>
      <c r="F188" s="716">
        <f t="shared" si="4"/>
        <v>521685.64</v>
      </c>
      <c r="G188" s="713">
        <f t="shared" si="5"/>
        <v>52168.56</v>
      </c>
    </row>
    <row r="189" spans="1:7">
      <c r="A189" s="105"/>
      <c r="B189" s="124">
        <v>186</v>
      </c>
      <c r="C189" s="128" t="str">
        <f>'BANK INF DECEMBER 2022'!C188</f>
        <v>MOHAMEDI TWAHIRANI MUSSA</v>
      </c>
      <c r="D189" s="129">
        <f>'LOCAL DECEMBER 2022'!ES194*'LOCAL DECEMBER 2022'!ET194</f>
        <v>300000</v>
      </c>
      <c r="E189" s="130">
        <f>'LOCAL DECEMBER 2022'!FA194+'LOCAL DECEMBER 2022'!FB194</f>
        <v>347526.73</v>
      </c>
      <c r="F189" s="716">
        <f t="shared" si="4"/>
        <v>647526.73</v>
      </c>
      <c r="G189" s="713">
        <f t="shared" si="5"/>
        <v>64752.67</v>
      </c>
    </row>
    <row r="190" spans="1:7">
      <c r="A190" s="105"/>
      <c r="B190" s="124">
        <v>187</v>
      </c>
      <c r="C190" s="128" t="str">
        <f>'BANK INF DECEMBER 2022'!C189</f>
        <v>STEPHEN MICHAEL MUNDI</v>
      </c>
      <c r="D190" s="129">
        <f>'LOCAL DECEMBER 2022'!ES195*'LOCAL DECEMBER 2022'!ET195</f>
        <v>287500</v>
      </c>
      <c r="E190" s="130">
        <f>'LOCAL DECEMBER 2022'!FA195+'LOCAL DECEMBER 2022'!FB195</f>
        <v>232517.89</v>
      </c>
      <c r="F190" s="716">
        <f t="shared" si="4"/>
        <v>520017.89</v>
      </c>
      <c r="G190" s="713">
        <f t="shared" si="5"/>
        <v>52001.79</v>
      </c>
    </row>
    <row r="191" spans="1:7">
      <c r="A191" s="105"/>
      <c r="B191" s="124">
        <v>188</v>
      </c>
      <c r="C191" s="128" t="str">
        <f>'BANK INF DECEMBER 2022'!C190</f>
        <v>IMANI JUNGA MBULI</v>
      </c>
      <c r="D191" s="129">
        <f>'LOCAL DECEMBER 2022'!ES196*'LOCAL DECEMBER 2022'!ET196</f>
        <v>312500</v>
      </c>
      <c r="E191" s="130">
        <f>'LOCAL DECEMBER 2022'!FA196+'LOCAL DECEMBER 2022'!FB196</f>
        <v>170846.48</v>
      </c>
      <c r="F191" s="716">
        <f t="shared" si="4"/>
        <v>483346.48</v>
      </c>
      <c r="G191" s="713">
        <f t="shared" si="5"/>
        <v>48334.65</v>
      </c>
    </row>
    <row r="192" spans="1:7">
      <c r="A192" s="105"/>
      <c r="B192" s="124">
        <v>189</v>
      </c>
      <c r="C192" s="128" t="str">
        <f>'BANK INF DECEMBER 2022'!C191</f>
        <v>OMARI KASALAMA RASHIDI</v>
      </c>
      <c r="D192" s="129">
        <f>'LOCAL DECEMBER 2022'!ES197*'LOCAL DECEMBER 2022'!ET197</f>
        <v>275000</v>
      </c>
      <c r="E192" s="130">
        <f>'LOCAL DECEMBER 2022'!FA197+'LOCAL DECEMBER 2022'!FB197</f>
        <v>282521.73</v>
      </c>
      <c r="F192" s="716">
        <f t="shared" si="4"/>
        <v>557521.73</v>
      </c>
      <c r="G192" s="713">
        <f t="shared" si="5"/>
        <v>55752.17</v>
      </c>
    </row>
    <row r="193" spans="1:7">
      <c r="A193" s="105"/>
      <c r="B193" s="124">
        <v>190</v>
      </c>
      <c r="C193" s="128" t="str">
        <f>'BANK INF DECEMBER 2022'!C192</f>
        <v>RAJABU MUSSA ABUBAKARI</v>
      </c>
      <c r="D193" s="129">
        <f>'LOCAL DECEMBER 2022'!ES198*'LOCAL DECEMBER 2022'!ET198</f>
        <v>287500</v>
      </c>
      <c r="E193" s="130">
        <f>'LOCAL DECEMBER 2022'!FA198+'LOCAL DECEMBER 2022'!FB198</f>
        <v>340026.16</v>
      </c>
      <c r="F193" s="716">
        <f t="shared" si="4"/>
        <v>627526.15999999992</v>
      </c>
      <c r="G193" s="713">
        <f t="shared" si="5"/>
        <v>62752.62</v>
      </c>
    </row>
    <row r="194" spans="1:7">
      <c r="A194" s="105"/>
      <c r="B194" s="124">
        <v>191</v>
      </c>
      <c r="C194" s="128" t="str">
        <f>'BANK INF DECEMBER 2022'!C193</f>
        <v>DONALD G MBAKILWA</v>
      </c>
      <c r="D194" s="129">
        <f>'LOCAL DECEMBER 2022'!ES199*'LOCAL DECEMBER 2022'!ET199</f>
        <v>812307.60000000009</v>
      </c>
      <c r="E194" s="130">
        <f>'LOCAL DECEMBER 2022'!FA199+'LOCAL DECEMBER 2022'!FB199</f>
        <v>1019863.07</v>
      </c>
      <c r="F194" s="716">
        <f t="shared" si="4"/>
        <v>1832170.67</v>
      </c>
      <c r="G194" s="713">
        <f t="shared" si="5"/>
        <v>183217.07</v>
      </c>
    </row>
    <row r="195" spans="1:7">
      <c r="A195" s="105"/>
      <c r="B195" s="124">
        <v>192</v>
      </c>
      <c r="C195" s="128" t="str">
        <f>'BANK INF DECEMBER 2022'!C194</f>
        <v>HAMISI AHMAD GAMBA</v>
      </c>
      <c r="D195" s="129">
        <f>'LOCAL DECEMBER 2022'!ES200*'LOCAL DECEMBER 2022'!ET200</f>
        <v>300000</v>
      </c>
      <c r="E195" s="130">
        <f>'LOCAL DECEMBER 2022'!FA200+'LOCAL DECEMBER 2022'!FB200</f>
        <v>371695.26</v>
      </c>
      <c r="F195" s="716">
        <f t="shared" si="4"/>
        <v>671695.26</v>
      </c>
      <c r="G195" s="713">
        <f t="shared" si="5"/>
        <v>67169.53</v>
      </c>
    </row>
    <row r="196" spans="1:7">
      <c r="A196" s="105"/>
      <c r="B196" s="124">
        <v>193</v>
      </c>
      <c r="C196" s="128" t="str">
        <f>'BANK INF DECEMBER 2022'!C195</f>
        <v>FRED MAIKO HAHUNGA</v>
      </c>
      <c r="D196" s="129">
        <f>'LOCAL DECEMBER 2022'!ES201*'LOCAL DECEMBER 2022'!ET201</f>
        <v>287500</v>
      </c>
      <c r="E196" s="130">
        <f>'LOCAL DECEMBER 2022'!FA201+'LOCAL DECEMBER 2022'!FB201</f>
        <v>205849.17</v>
      </c>
      <c r="F196" s="716">
        <f t="shared" si="4"/>
        <v>493349.17000000004</v>
      </c>
      <c r="G196" s="713">
        <f t="shared" si="5"/>
        <v>49334.92</v>
      </c>
    </row>
    <row r="197" spans="1:7">
      <c r="A197" s="105"/>
      <c r="B197" s="124">
        <v>194</v>
      </c>
      <c r="C197" s="128" t="str">
        <f>'BANK INF DECEMBER 2022'!C196</f>
        <v>ALLY MWINYI AMANI</v>
      </c>
      <c r="D197" s="129">
        <f>'LOCAL DECEMBER 2022'!ES202*'LOCAL DECEMBER 2022'!ET202</f>
        <v>325000</v>
      </c>
      <c r="E197" s="130">
        <f>'LOCAL DECEMBER 2022'!FA202+'LOCAL DECEMBER 2022'!FB202</f>
        <v>425866.09</v>
      </c>
      <c r="F197" s="716">
        <f t="shared" ref="F197:F260" si="6">D197+E197</f>
        <v>750866.09000000008</v>
      </c>
      <c r="G197" s="713">
        <f t="shared" ref="G197:G260" si="7">ROUND(F197*0.1,2)</f>
        <v>75086.61</v>
      </c>
    </row>
    <row r="198" spans="1:7">
      <c r="A198" s="105"/>
      <c r="B198" s="124">
        <v>195</v>
      </c>
      <c r="C198" s="128" t="str">
        <f>'BANK INF DECEMBER 2022'!C197</f>
        <v>MUSSA HAMIS MUSSA</v>
      </c>
      <c r="D198" s="129">
        <f>'LOCAL DECEMBER 2022'!ES203*'LOCAL DECEMBER 2022'!ET203</f>
        <v>325000</v>
      </c>
      <c r="E198" s="130">
        <f>'LOCAL DECEMBER 2022'!FA203+'LOCAL DECEMBER 2022'!FB203</f>
        <v>281688.34000000003</v>
      </c>
      <c r="F198" s="716">
        <f t="shared" si="6"/>
        <v>606688.34000000008</v>
      </c>
      <c r="G198" s="713">
        <f t="shared" si="7"/>
        <v>60668.83</v>
      </c>
    </row>
    <row r="199" spans="1:7">
      <c r="A199" s="105"/>
      <c r="B199" s="124">
        <v>196</v>
      </c>
      <c r="C199" s="128" t="str">
        <f>'BANK INF DECEMBER 2022'!C198</f>
        <v>MUHALAMI SHAIBU NJEKA</v>
      </c>
      <c r="D199" s="129">
        <f>'LOCAL DECEMBER 2022'!ES204*'LOCAL DECEMBER 2022'!ET204</f>
        <v>325000</v>
      </c>
      <c r="E199" s="130">
        <f>'LOCAL DECEMBER 2022'!FA204+'LOCAL DECEMBER 2022'!FB204</f>
        <v>282521.73</v>
      </c>
      <c r="F199" s="716">
        <f t="shared" si="6"/>
        <v>607521.73</v>
      </c>
      <c r="G199" s="713">
        <f t="shared" si="7"/>
        <v>60752.17</v>
      </c>
    </row>
    <row r="200" spans="1:7">
      <c r="A200" s="105"/>
      <c r="B200" s="124">
        <v>197</v>
      </c>
      <c r="C200" s="128" t="str">
        <f>'BANK INF DECEMBER 2022'!C199</f>
        <v>SAIDI HASHIMU MBETENI</v>
      </c>
      <c r="D200" s="129">
        <f>'LOCAL DECEMBER 2022'!ES205*'LOCAL DECEMBER 2022'!ET205</f>
        <v>300000</v>
      </c>
      <c r="E200" s="130">
        <f>'LOCAL DECEMBER 2022'!FA205+'LOCAL DECEMBER 2022'!FB205</f>
        <v>230017.69</v>
      </c>
      <c r="F200" s="716">
        <f t="shared" si="6"/>
        <v>530017.68999999994</v>
      </c>
      <c r="G200" s="713">
        <f t="shared" si="7"/>
        <v>53001.77</v>
      </c>
    </row>
    <row r="201" spans="1:7">
      <c r="A201" s="105"/>
      <c r="B201" s="124">
        <v>198</v>
      </c>
      <c r="C201" s="128" t="str">
        <f>'BANK INF DECEMBER 2022'!C200</f>
        <v>ELLY JOHN WILLIAM</v>
      </c>
      <c r="D201" s="129">
        <f>'LOCAL DECEMBER 2022'!ES206*'LOCAL DECEMBER 2022'!ET206</f>
        <v>300000</v>
      </c>
      <c r="E201" s="130">
        <f>'LOCAL DECEMBER 2022'!FA206+'LOCAL DECEMBER 2022'!FB206</f>
        <v>260020</v>
      </c>
      <c r="F201" s="716">
        <f t="shared" si="6"/>
        <v>560020</v>
      </c>
      <c r="G201" s="713">
        <f t="shared" si="7"/>
        <v>56002</v>
      </c>
    </row>
    <row r="202" spans="1:7">
      <c r="A202" s="105"/>
      <c r="B202" s="124">
        <v>199</v>
      </c>
      <c r="C202" s="128" t="str">
        <f>'BANK INF DECEMBER 2022'!C201</f>
        <v>MKUVASA GODFREY JOHN</v>
      </c>
      <c r="D202" s="129">
        <f>'LOCAL DECEMBER 2022'!ES207*'LOCAL DECEMBER 2022'!ET207</f>
        <v>312500</v>
      </c>
      <c r="E202" s="130">
        <f>'LOCAL DECEMBER 2022'!FA207+'LOCAL DECEMBER 2022'!FB207</f>
        <v>252519.42</v>
      </c>
      <c r="F202" s="716">
        <f t="shared" si="6"/>
        <v>565019.42000000004</v>
      </c>
      <c r="G202" s="713">
        <f t="shared" si="7"/>
        <v>56501.94</v>
      </c>
    </row>
    <row r="203" spans="1:7">
      <c r="A203" s="105"/>
      <c r="B203" s="124">
        <v>200</v>
      </c>
      <c r="C203" s="128" t="str">
        <f>'BANK INF DECEMBER 2022'!C202</f>
        <v>FADHILI MFAUME OMARY</v>
      </c>
      <c r="D203" s="129">
        <f>'LOCAL DECEMBER 2022'!ES208*'LOCAL DECEMBER 2022'!ET208</f>
        <v>345000</v>
      </c>
      <c r="E203" s="130">
        <f>'LOCAL DECEMBER 2022'!FA208+'LOCAL DECEMBER 2022'!FB208</f>
        <v>300023.08</v>
      </c>
      <c r="F203" s="716">
        <f t="shared" si="6"/>
        <v>645023.08000000007</v>
      </c>
      <c r="G203" s="713">
        <f t="shared" si="7"/>
        <v>64502.31</v>
      </c>
    </row>
    <row r="204" spans="1:7">
      <c r="A204" s="105"/>
      <c r="B204" s="124">
        <v>201</v>
      </c>
      <c r="C204" s="128" t="str">
        <f>'BANK INF DECEMBER 2022'!C203</f>
        <v>YASSINI HASSAN LIPAMBILA</v>
      </c>
      <c r="D204" s="129">
        <f>'LOCAL DECEMBER 2022'!ES209*'LOCAL DECEMBER 2022'!ET209</f>
        <v>262500</v>
      </c>
      <c r="E204" s="130">
        <f>'LOCAL DECEMBER 2022'!FA209+'LOCAL DECEMBER 2022'!FB209</f>
        <v>232517.89</v>
      </c>
      <c r="F204" s="716">
        <f t="shared" si="6"/>
        <v>495017.89</v>
      </c>
      <c r="G204" s="713">
        <f t="shared" si="7"/>
        <v>49501.79</v>
      </c>
    </row>
    <row r="205" spans="1:7">
      <c r="A205" s="105"/>
      <c r="B205" s="124">
        <v>202</v>
      </c>
      <c r="C205" s="128" t="str">
        <f>'BANK INF DECEMBER 2022'!C204</f>
        <v>WILSON JAMES KIMARO</v>
      </c>
      <c r="D205" s="129">
        <f>'LOCAL DECEMBER 2022'!ES210*'LOCAL DECEMBER 2022'!ET210</f>
        <v>312500</v>
      </c>
      <c r="E205" s="130">
        <f>'LOCAL DECEMBER 2022'!FA210+'LOCAL DECEMBER 2022'!FB210</f>
        <v>252519.42</v>
      </c>
      <c r="F205" s="716">
        <f t="shared" si="6"/>
        <v>565019.42000000004</v>
      </c>
      <c r="G205" s="713">
        <f t="shared" si="7"/>
        <v>56501.94</v>
      </c>
    </row>
    <row r="206" spans="1:7">
      <c r="A206" s="105"/>
      <c r="B206" s="124">
        <v>203</v>
      </c>
      <c r="C206" s="128" t="str">
        <f>'BANK INF DECEMBER 2022'!C205</f>
        <v>DITHA JOSEPH NINDI</v>
      </c>
      <c r="D206" s="129">
        <f>'LOCAL DECEMBER 2022'!ES211*'LOCAL DECEMBER 2022'!ET211</f>
        <v>390000</v>
      </c>
      <c r="E206" s="130">
        <f>'LOCAL DECEMBER 2022'!FA211+'LOCAL DECEMBER 2022'!FB211</f>
        <v>413031.77</v>
      </c>
      <c r="F206" s="716">
        <f t="shared" si="6"/>
        <v>803031.77</v>
      </c>
      <c r="G206" s="713">
        <f t="shared" si="7"/>
        <v>80303.179999999993</v>
      </c>
    </row>
    <row r="207" spans="1:7">
      <c r="A207" s="105"/>
      <c r="B207" s="124">
        <v>204</v>
      </c>
      <c r="C207" s="128" t="str">
        <f>'BANK INF DECEMBER 2022'!C206</f>
        <v>JAFARI ADAM ATHUMANI</v>
      </c>
      <c r="D207" s="129">
        <f>'LOCAL DECEMBER 2022'!ES212*'LOCAL DECEMBER 2022'!ET212</f>
        <v>325000</v>
      </c>
      <c r="E207" s="130">
        <f>'LOCAL DECEMBER 2022'!FA212+'LOCAL DECEMBER 2022'!FB212</f>
        <v>255019.62</v>
      </c>
      <c r="F207" s="716">
        <f t="shared" si="6"/>
        <v>580019.62</v>
      </c>
      <c r="G207" s="713">
        <f t="shared" si="7"/>
        <v>58001.96</v>
      </c>
    </row>
    <row r="208" spans="1:7">
      <c r="A208" s="105"/>
      <c r="B208" s="124">
        <v>205</v>
      </c>
      <c r="C208" s="128" t="str">
        <f>'BANK INF DECEMBER 2022'!C207</f>
        <v>ISSA AMRI MPONDOMOKA</v>
      </c>
      <c r="D208" s="129">
        <f>'LOCAL DECEMBER 2022'!ES213*'LOCAL DECEMBER 2022'!ET213</f>
        <v>300000</v>
      </c>
      <c r="E208" s="130">
        <f>'LOCAL DECEMBER 2022'!FA213+'LOCAL DECEMBER 2022'!FB213</f>
        <v>250019.23</v>
      </c>
      <c r="F208" s="716">
        <f t="shared" si="6"/>
        <v>550019.23</v>
      </c>
      <c r="G208" s="713">
        <f t="shared" si="7"/>
        <v>55001.919999999998</v>
      </c>
    </row>
    <row r="209" spans="1:7">
      <c r="A209" s="105"/>
      <c r="B209" s="124">
        <v>206</v>
      </c>
      <c r="C209" s="128" t="str">
        <f>'BANK INF DECEMBER 2022'!C208</f>
        <v>MIRAJI SHABAN SALUMBO</v>
      </c>
      <c r="D209" s="129">
        <f>'LOCAL DECEMBER 2022'!ES214*'LOCAL DECEMBER 2022'!ET214</f>
        <v>312500</v>
      </c>
      <c r="E209" s="130">
        <f>'LOCAL DECEMBER 2022'!FA214+'LOCAL DECEMBER 2022'!FB214</f>
        <v>283355.13</v>
      </c>
      <c r="F209" s="716">
        <f t="shared" si="6"/>
        <v>595855.13</v>
      </c>
      <c r="G209" s="713">
        <f t="shared" si="7"/>
        <v>59585.51</v>
      </c>
    </row>
    <row r="210" spans="1:7">
      <c r="A210" s="105"/>
      <c r="B210" s="124">
        <v>207</v>
      </c>
      <c r="C210" s="128" t="str">
        <f>'BANK INF DECEMBER 2022'!C209</f>
        <v>NURDIN HUSSEIN KAPYONGO</v>
      </c>
      <c r="D210" s="129">
        <f>'LOCAL DECEMBER 2022'!ES215*'LOCAL DECEMBER 2022'!ET215</f>
        <v>275000</v>
      </c>
      <c r="E210" s="130">
        <f>'LOCAL DECEMBER 2022'!FA215+'LOCAL DECEMBER 2022'!FB215</f>
        <v>242518.66</v>
      </c>
      <c r="F210" s="716">
        <f t="shared" si="6"/>
        <v>517518.66000000003</v>
      </c>
      <c r="G210" s="713">
        <f t="shared" si="7"/>
        <v>51751.87</v>
      </c>
    </row>
    <row r="211" spans="1:7">
      <c r="A211" s="105"/>
      <c r="B211" s="124">
        <v>208</v>
      </c>
      <c r="C211" s="128" t="str">
        <f>'BANK INF DECEMBER 2022'!C210</f>
        <v>MAHAMUDU ATHUMANI NAMBOMO</v>
      </c>
      <c r="D211" s="129">
        <f>'LOCAL DECEMBER 2022'!ES216*'LOCAL DECEMBER 2022'!ET216</f>
        <v>390000</v>
      </c>
      <c r="E211" s="130">
        <f>'LOCAL DECEMBER 2022'!FA216+'LOCAL DECEMBER 2022'!FB216</f>
        <v>316024.31</v>
      </c>
      <c r="F211" s="716">
        <f t="shared" si="6"/>
        <v>706024.31</v>
      </c>
      <c r="G211" s="713">
        <f t="shared" si="7"/>
        <v>70602.429999999993</v>
      </c>
    </row>
    <row r="212" spans="1:7">
      <c r="A212" s="105"/>
      <c r="B212" s="124">
        <v>209</v>
      </c>
      <c r="C212" s="128" t="str">
        <f>'BANK INF DECEMBER 2022'!C211</f>
        <v>DEO MHINA HATIBU</v>
      </c>
      <c r="D212" s="129">
        <f>'LOCAL DECEMBER 2022'!ES217*'LOCAL DECEMBER 2022'!ET217</f>
        <v>325000</v>
      </c>
      <c r="E212" s="130">
        <f>'LOCAL DECEMBER 2022'!FA217+'LOCAL DECEMBER 2022'!FB217</f>
        <v>310857.25</v>
      </c>
      <c r="F212" s="716">
        <f t="shared" si="6"/>
        <v>635857.25</v>
      </c>
      <c r="G212" s="713">
        <f t="shared" si="7"/>
        <v>63585.73</v>
      </c>
    </row>
    <row r="213" spans="1:7">
      <c r="A213" s="105"/>
      <c r="B213" s="124">
        <v>210</v>
      </c>
      <c r="C213" s="128" t="str">
        <f>'BANK INF DECEMBER 2022'!C212</f>
        <v>HASHIMU AHMADI KIPOZI</v>
      </c>
      <c r="D213" s="129">
        <f>'LOCAL DECEMBER 2022'!ES218*'LOCAL DECEMBER 2022'!ET218</f>
        <v>325000</v>
      </c>
      <c r="E213" s="130">
        <f>'LOCAL DECEMBER 2022'!FA218+'LOCAL DECEMBER 2022'!FB218</f>
        <v>255019.62</v>
      </c>
      <c r="F213" s="716">
        <f t="shared" si="6"/>
        <v>580019.62</v>
      </c>
      <c r="G213" s="713">
        <f t="shared" si="7"/>
        <v>58001.96</v>
      </c>
    </row>
    <row r="214" spans="1:7">
      <c r="A214" s="105"/>
      <c r="B214" s="124">
        <v>211</v>
      </c>
      <c r="C214" s="128" t="str">
        <f>'BANK INF DECEMBER 2022'!C213</f>
        <v>HAMIMU KHALID PATAKULA</v>
      </c>
      <c r="D214" s="129">
        <f>'LOCAL DECEMBER 2022'!ES219*'LOCAL DECEMBER 2022'!ET219</f>
        <v>345000</v>
      </c>
      <c r="E214" s="130">
        <f>'LOCAL DECEMBER 2022'!FA219+'LOCAL DECEMBER 2022'!FB219</f>
        <v>339026.08</v>
      </c>
      <c r="F214" s="716">
        <f t="shared" si="6"/>
        <v>684026.08000000007</v>
      </c>
      <c r="G214" s="713">
        <f t="shared" si="7"/>
        <v>68402.61</v>
      </c>
    </row>
    <row r="215" spans="1:7">
      <c r="A215" s="105"/>
      <c r="B215" s="124">
        <v>212</v>
      </c>
      <c r="C215" s="128" t="str">
        <f>'BANK INF DECEMBER 2022'!C214</f>
        <v>YUSUPH HASSAN FAKIHI</v>
      </c>
      <c r="D215" s="129">
        <f>'LOCAL DECEMBER 2022'!ES220*'LOCAL DECEMBER 2022'!ET220</f>
        <v>345000</v>
      </c>
      <c r="E215" s="130">
        <f>'LOCAL DECEMBER 2022'!FA220+'LOCAL DECEMBER 2022'!FB220</f>
        <v>352027.08</v>
      </c>
      <c r="F215" s="716">
        <f t="shared" si="6"/>
        <v>697027.08000000007</v>
      </c>
      <c r="G215" s="713">
        <f t="shared" si="7"/>
        <v>69702.710000000006</v>
      </c>
    </row>
    <row r="216" spans="1:7">
      <c r="A216" s="105"/>
      <c r="B216" s="124">
        <v>213</v>
      </c>
      <c r="C216" s="128" t="str">
        <f>'BANK INF DECEMBER 2022'!C215</f>
        <v>IDDI OMARY LALY</v>
      </c>
      <c r="D216" s="129">
        <f>'LOCAL DECEMBER 2022'!ES221*'LOCAL DECEMBER 2022'!ET221</f>
        <v>262500</v>
      </c>
      <c r="E216" s="130">
        <f>'LOCAL DECEMBER 2022'!FA221+'LOCAL DECEMBER 2022'!FB221</f>
        <v>403114.34</v>
      </c>
      <c r="F216" s="716">
        <f t="shared" si="6"/>
        <v>665614.34000000008</v>
      </c>
      <c r="G216" s="713">
        <f t="shared" si="7"/>
        <v>66561.429999999993</v>
      </c>
    </row>
    <row r="217" spans="1:7">
      <c r="A217" s="105"/>
      <c r="B217" s="124">
        <v>214</v>
      </c>
      <c r="C217" s="128" t="str">
        <f>'BANK INF DECEMBER 2022'!C216</f>
        <v>OBEDI JACKSON MKAHALA</v>
      </c>
      <c r="D217" s="129">
        <f>'LOCAL DECEMBER 2022'!ES222*'LOCAL DECEMBER 2022'!ET222</f>
        <v>390000</v>
      </c>
      <c r="E217" s="130">
        <f>'LOCAL DECEMBER 2022'!FA222+'LOCAL DECEMBER 2022'!FB222</f>
        <v>401030.85</v>
      </c>
      <c r="F217" s="716">
        <f t="shared" si="6"/>
        <v>791030.85</v>
      </c>
      <c r="G217" s="713">
        <f t="shared" si="7"/>
        <v>79103.09</v>
      </c>
    </row>
    <row r="218" spans="1:7">
      <c r="A218" s="105"/>
      <c r="B218" s="124">
        <v>215</v>
      </c>
      <c r="C218" s="128" t="str">
        <f>'BANK INF DECEMBER 2022'!C217</f>
        <v>GEORGE CHARLES MWENA</v>
      </c>
      <c r="D218" s="129">
        <f>'LOCAL DECEMBER 2022'!ES223*'LOCAL DECEMBER 2022'!ET223</f>
        <v>325000</v>
      </c>
      <c r="E218" s="130">
        <f>'LOCAL DECEMBER 2022'!FA223+'LOCAL DECEMBER 2022'!FB223</f>
        <v>279188.14</v>
      </c>
      <c r="F218" s="716">
        <f t="shared" si="6"/>
        <v>604188.14</v>
      </c>
      <c r="G218" s="713">
        <f t="shared" si="7"/>
        <v>60418.81</v>
      </c>
    </row>
    <row r="219" spans="1:7">
      <c r="A219" s="105"/>
      <c r="B219" s="124">
        <v>216</v>
      </c>
      <c r="C219" s="128" t="str">
        <f>'BANK INF DECEMBER 2022'!C218</f>
        <v>JOEL HURUMA JAMES</v>
      </c>
      <c r="D219" s="129">
        <f>'LOCAL DECEMBER 2022'!ES224*'LOCAL DECEMBER 2022'!ET224</f>
        <v>520000</v>
      </c>
      <c r="E219" s="130">
        <f>'LOCAL DECEMBER 2022'!FA224+'LOCAL DECEMBER 2022'!FB224</f>
        <v>462702.26</v>
      </c>
      <c r="F219" s="716">
        <f t="shared" si="6"/>
        <v>982702.26</v>
      </c>
      <c r="G219" s="713">
        <f t="shared" si="7"/>
        <v>98270.23</v>
      </c>
    </row>
    <row r="220" spans="1:7">
      <c r="A220" s="105"/>
      <c r="B220" s="124">
        <v>217</v>
      </c>
      <c r="C220" s="128" t="str">
        <f>'BANK INF DECEMBER 2022'!C219</f>
        <v>WILLIAM VIDELIS JUMA</v>
      </c>
      <c r="D220" s="129">
        <f>'LOCAL DECEMBER 2022'!ES225*'LOCAL DECEMBER 2022'!ET225</f>
        <v>375000</v>
      </c>
      <c r="E220" s="130">
        <f>'LOCAL DECEMBER 2022'!FA225+'LOCAL DECEMBER 2022'!FB225</f>
        <v>396530.5</v>
      </c>
      <c r="F220" s="716">
        <f t="shared" si="6"/>
        <v>771530.5</v>
      </c>
      <c r="G220" s="713">
        <f t="shared" si="7"/>
        <v>77153.05</v>
      </c>
    </row>
    <row r="221" spans="1:7">
      <c r="A221" s="105"/>
      <c r="B221" s="124">
        <v>218</v>
      </c>
      <c r="C221" s="128" t="str">
        <f>'BANK INF DECEMBER 2022'!C220</f>
        <v>SHABANI SAIDI YUSUFU</v>
      </c>
      <c r="D221" s="129">
        <f>'LOCAL DECEMBER 2022'!ES226*'LOCAL DECEMBER 2022'!ET226</f>
        <v>390000</v>
      </c>
      <c r="E221" s="130">
        <f>'LOCAL DECEMBER 2022'!FA226+'LOCAL DECEMBER 2022'!FB226</f>
        <v>339526.12</v>
      </c>
      <c r="F221" s="716">
        <f t="shared" si="6"/>
        <v>729526.12</v>
      </c>
      <c r="G221" s="713">
        <f t="shared" si="7"/>
        <v>72952.61</v>
      </c>
    </row>
    <row r="222" spans="1:7">
      <c r="A222" s="105"/>
      <c r="B222" s="124">
        <v>219</v>
      </c>
      <c r="C222" s="128" t="str">
        <f>'BANK INF DECEMBER 2022'!C221</f>
        <v>VICTOR TIMOTH EMMANUEL</v>
      </c>
      <c r="D222" s="129">
        <f>'LOCAL DECEMBER 2022'!ES227*'LOCAL DECEMBER 2022'!ET227</f>
        <v>390000</v>
      </c>
      <c r="E222" s="130">
        <f>'LOCAL DECEMBER 2022'!FA227+'LOCAL DECEMBER 2022'!FB227</f>
        <v>389529.96</v>
      </c>
      <c r="F222" s="716">
        <f t="shared" si="6"/>
        <v>779529.96</v>
      </c>
      <c r="G222" s="713">
        <f t="shared" si="7"/>
        <v>77953</v>
      </c>
    </row>
    <row r="223" spans="1:7">
      <c r="A223" s="105"/>
      <c r="B223" s="124">
        <v>220</v>
      </c>
      <c r="C223" s="128" t="str">
        <f>'BANK INF DECEMBER 2022'!C222</f>
        <v>COJACK RASHIDI MWANGAMA</v>
      </c>
      <c r="D223" s="129">
        <f>'LOCAL DECEMBER 2022'!ES228*'LOCAL DECEMBER 2022'!ET228</f>
        <v>330000</v>
      </c>
      <c r="E223" s="130">
        <f>'LOCAL DECEMBER 2022'!FA228+'LOCAL DECEMBER 2022'!FB228</f>
        <v>285021.92</v>
      </c>
      <c r="F223" s="716">
        <f t="shared" si="6"/>
        <v>615021.91999999993</v>
      </c>
      <c r="G223" s="713">
        <f t="shared" si="7"/>
        <v>61502.19</v>
      </c>
    </row>
    <row r="224" spans="1:7">
      <c r="A224" s="105"/>
      <c r="B224" s="124">
        <v>221</v>
      </c>
      <c r="C224" s="128" t="str">
        <f>'BANK INF DECEMBER 2022'!C223</f>
        <v>ABEL JOSEPHATH CHANG'A</v>
      </c>
      <c r="D224" s="129">
        <f>'LOCAL DECEMBER 2022'!ES229*'LOCAL DECEMBER 2022'!ET229</f>
        <v>325000</v>
      </c>
      <c r="E224" s="130">
        <f>'LOCAL DECEMBER 2022'!FA229+'LOCAL DECEMBER 2022'!FB229</f>
        <v>412698.41</v>
      </c>
      <c r="F224" s="716">
        <f t="shared" si="6"/>
        <v>737698.40999999992</v>
      </c>
      <c r="G224" s="713">
        <f t="shared" si="7"/>
        <v>73769.84</v>
      </c>
    </row>
    <row r="225" spans="1:7">
      <c r="A225" s="105"/>
      <c r="B225" s="124">
        <v>222</v>
      </c>
      <c r="C225" s="128" t="str">
        <f>'BANK INF DECEMBER 2022'!C224</f>
        <v>SEKISU MOHAMEDI SAIDI</v>
      </c>
      <c r="D225" s="129">
        <f>'LOCAL DECEMBER 2022'!ES230*'LOCAL DECEMBER 2022'!ET230</f>
        <v>330000</v>
      </c>
      <c r="E225" s="130">
        <f>'LOCAL DECEMBER 2022'!FA230+'LOCAL DECEMBER 2022'!FB230</f>
        <v>327025.15999999997</v>
      </c>
      <c r="F225" s="716">
        <f t="shared" si="6"/>
        <v>657025.15999999992</v>
      </c>
      <c r="G225" s="713">
        <f t="shared" si="7"/>
        <v>65702.52</v>
      </c>
    </row>
    <row r="226" spans="1:7">
      <c r="A226" s="105"/>
      <c r="B226" s="124">
        <v>223</v>
      </c>
      <c r="C226" s="128" t="str">
        <f>'BANK INF DECEMBER 2022'!C225</f>
        <v>ABRAHAM JOSEPH MITONDA</v>
      </c>
      <c r="D226" s="129">
        <f>'LOCAL DECEMBER 2022'!ES231*'LOCAL DECEMBER 2022'!ET231</f>
        <v>325000</v>
      </c>
      <c r="E226" s="130">
        <f>'LOCAL DECEMBER 2022'!FA231+'LOCAL DECEMBER 2022'!FB231</f>
        <v>87090.03</v>
      </c>
      <c r="F226" s="716">
        <f t="shared" si="6"/>
        <v>412090.03</v>
      </c>
      <c r="G226" s="713">
        <f t="shared" si="7"/>
        <v>41209</v>
      </c>
    </row>
    <row r="227" spans="1:7">
      <c r="A227" s="105"/>
      <c r="B227" s="124">
        <v>224</v>
      </c>
      <c r="C227" s="128" t="str">
        <f>'BANK INF DECEMBER 2022'!C226</f>
        <v>SALIMU ALPHANI JUMA</v>
      </c>
      <c r="D227" s="129">
        <f>'LOCAL DECEMBER 2022'!ES232*'LOCAL DECEMBER 2022'!ET232</f>
        <v>384615.5</v>
      </c>
      <c r="E227" s="130">
        <f>'LOCAL DECEMBER 2022'!FA232+'LOCAL DECEMBER 2022'!FB232</f>
        <v>471831.17</v>
      </c>
      <c r="F227" s="716">
        <f t="shared" si="6"/>
        <v>856446.66999999993</v>
      </c>
      <c r="G227" s="713">
        <f t="shared" si="7"/>
        <v>85644.67</v>
      </c>
    </row>
    <row r="228" spans="1:7">
      <c r="A228" s="105"/>
      <c r="B228" s="124">
        <v>225</v>
      </c>
      <c r="C228" s="128" t="str">
        <f>'BANK INF DECEMBER 2022'!C227</f>
        <v>YAHAYA SALUM NAMMAYA</v>
      </c>
      <c r="D228" s="129">
        <f>'LOCAL DECEMBER 2022'!ES233*'LOCAL DECEMBER 2022'!ET233</f>
        <v>390000</v>
      </c>
      <c r="E228" s="130">
        <f>'LOCAL DECEMBER 2022'!FA233+'LOCAL DECEMBER 2022'!FB233</f>
        <v>334025.69</v>
      </c>
      <c r="F228" s="716">
        <f t="shared" si="6"/>
        <v>724025.69</v>
      </c>
      <c r="G228" s="713">
        <f t="shared" si="7"/>
        <v>72402.570000000007</v>
      </c>
    </row>
    <row r="229" spans="1:7">
      <c r="A229" s="105"/>
      <c r="B229" s="124">
        <v>226</v>
      </c>
      <c r="C229" s="128" t="str">
        <f>'BANK INF DECEMBER 2022'!C228</f>
        <v>ANTHONY MATHIAS WANII</v>
      </c>
      <c r="D229" s="129">
        <f>'LOCAL DECEMBER 2022'!ES234*'LOCAL DECEMBER 2022'!ET234</f>
        <v>375000</v>
      </c>
      <c r="E229" s="130">
        <f>'LOCAL DECEMBER 2022'!FA234+'LOCAL DECEMBER 2022'!FB234</f>
        <v>297022.84999999998</v>
      </c>
      <c r="F229" s="716">
        <f t="shared" si="6"/>
        <v>672022.85</v>
      </c>
      <c r="G229" s="713">
        <f t="shared" si="7"/>
        <v>67202.289999999994</v>
      </c>
    </row>
    <row r="230" spans="1:7">
      <c r="A230" s="105"/>
      <c r="B230" s="124">
        <v>227</v>
      </c>
      <c r="C230" s="128" t="str">
        <f>'BANK INF DECEMBER 2022'!C229</f>
        <v>YASINI M YASINI</v>
      </c>
      <c r="D230" s="129">
        <f>'LOCAL DECEMBER 2022'!ES235*'LOCAL DECEMBER 2022'!ET235</f>
        <v>345000</v>
      </c>
      <c r="E230" s="130">
        <f>'LOCAL DECEMBER 2022'!FA235+'LOCAL DECEMBER 2022'!FB235</f>
        <v>342026.31</v>
      </c>
      <c r="F230" s="716">
        <f t="shared" si="6"/>
        <v>687026.31</v>
      </c>
      <c r="G230" s="713">
        <f t="shared" si="7"/>
        <v>68702.63</v>
      </c>
    </row>
    <row r="231" spans="1:7">
      <c r="A231" s="105"/>
      <c r="B231" s="124">
        <v>228</v>
      </c>
      <c r="C231" s="128" t="str">
        <f>'BANK INF DECEMBER 2022'!C230</f>
        <v>FAISAL A ABDALLAH</v>
      </c>
      <c r="D231" s="129">
        <f>'LOCAL DECEMBER 2022'!ES236*'LOCAL DECEMBER 2022'!ET236</f>
        <v>360000</v>
      </c>
      <c r="E231" s="130">
        <f>'LOCAL DECEMBER 2022'!FA236+'LOCAL DECEMBER 2022'!FB236</f>
        <v>299023</v>
      </c>
      <c r="F231" s="716">
        <f t="shared" si="6"/>
        <v>659023</v>
      </c>
      <c r="G231" s="713">
        <f t="shared" si="7"/>
        <v>65902.3</v>
      </c>
    </row>
    <row r="232" spans="1:7">
      <c r="A232" s="105"/>
      <c r="B232" s="124">
        <v>229</v>
      </c>
      <c r="C232" s="128" t="str">
        <f>'BANK INF DECEMBER 2022'!C231</f>
        <v>MOHAMEDI DADI MNALIDI</v>
      </c>
      <c r="D232" s="129">
        <f>'LOCAL DECEMBER 2022'!ES237*'LOCAL DECEMBER 2022'!ET237</f>
        <v>287500</v>
      </c>
      <c r="E232" s="130">
        <f>'LOCAL DECEMBER 2022'!FA237+'LOCAL DECEMBER 2022'!FB237</f>
        <v>229184.3</v>
      </c>
      <c r="F232" s="716">
        <f t="shared" si="6"/>
        <v>516684.3</v>
      </c>
      <c r="G232" s="713">
        <f t="shared" si="7"/>
        <v>51668.43</v>
      </c>
    </row>
    <row r="233" spans="1:7">
      <c r="A233" s="105"/>
      <c r="B233" s="124">
        <v>230</v>
      </c>
      <c r="C233" s="128" t="str">
        <f>'BANK INF DECEMBER 2022'!C232</f>
        <v xml:space="preserve">DAVID VINUGA CHARLES </v>
      </c>
      <c r="D233" s="129">
        <f>'LOCAL DECEMBER 2022'!ES238*'LOCAL DECEMBER 2022'!ET238</f>
        <v>500000</v>
      </c>
      <c r="E233" s="130">
        <f>'LOCAL DECEMBER 2022'!FA238+'LOCAL DECEMBER 2022'!FB238</f>
        <v>470702.87</v>
      </c>
      <c r="F233" s="716">
        <f t="shared" si="6"/>
        <v>970702.87</v>
      </c>
      <c r="G233" s="713">
        <f t="shared" si="7"/>
        <v>97070.29</v>
      </c>
    </row>
    <row r="234" spans="1:7">
      <c r="A234" s="105"/>
      <c r="B234" s="124">
        <v>231</v>
      </c>
      <c r="C234" s="128" t="str">
        <f>'BANK INF DECEMBER 2022'!C233</f>
        <v>HATIBU SHABANI UGOMBA</v>
      </c>
      <c r="D234" s="129">
        <f>'LOCAL DECEMBER 2022'!ES239*'LOCAL DECEMBER 2022'!ET239</f>
        <v>390000</v>
      </c>
      <c r="E234" s="130">
        <f>'LOCAL DECEMBER 2022'!FA239+'LOCAL DECEMBER 2022'!FB239</f>
        <v>311023.92</v>
      </c>
      <c r="F234" s="716">
        <f t="shared" si="6"/>
        <v>701023.91999999993</v>
      </c>
      <c r="G234" s="713">
        <f t="shared" si="7"/>
        <v>70102.39</v>
      </c>
    </row>
    <row r="235" spans="1:7">
      <c r="A235" s="105"/>
      <c r="B235" s="124">
        <v>232</v>
      </c>
      <c r="C235" s="128" t="str">
        <f>'BANK INF DECEMBER 2022'!C234</f>
        <v>NEVIN EFESS KABUKA</v>
      </c>
      <c r="D235" s="129">
        <f>'LOCAL DECEMBER 2022'!ES240*'LOCAL DECEMBER 2022'!ET240</f>
        <v>576923</v>
      </c>
      <c r="E235" s="130">
        <f>'LOCAL DECEMBER 2022'!FA240+'LOCAL DECEMBER 2022'!FB240</f>
        <v>564658.81999999995</v>
      </c>
      <c r="F235" s="716">
        <f t="shared" si="6"/>
        <v>1141581.8199999998</v>
      </c>
      <c r="G235" s="713">
        <f t="shared" si="7"/>
        <v>114158.18</v>
      </c>
    </row>
    <row r="236" spans="1:7">
      <c r="A236" s="105"/>
      <c r="B236" s="124">
        <v>233</v>
      </c>
      <c r="C236" s="128" t="str">
        <f>'BANK INF DECEMBER 2022'!C235</f>
        <v>OSCAR CHARLES MAPUNDA</v>
      </c>
      <c r="D236" s="129">
        <f>'LOCAL DECEMBER 2022'!ES241*'LOCAL DECEMBER 2022'!ET241</f>
        <v>287500</v>
      </c>
      <c r="E236" s="130">
        <f>'LOCAL DECEMBER 2022'!FA241+'LOCAL DECEMBER 2022'!FB241</f>
        <v>308357.05</v>
      </c>
      <c r="F236" s="716">
        <f t="shared" si="6"/>
        <v>595857.05000000005</v>
      </c>
      <c r="G236" s="713">
        <f t="shared" si="7"/>
        <v>59585.71</v>
      </c>
    </row>
    <row r="237" spans="1:7">
      <c r="A237" s="105"/>
      <c r="B237" s="124">
        <v>234</v>
      </c>
      <c r="C237" s="128" t="str">
        <f>'BANK INF DECEMBER 2022'!C236</f>
        <v>HAMISI ISSA MNAMBA</v>
      </c>
      <c r="D237" s="129">
        <f>'LOCAL DECEMBER 2022'!ES242*'LOCAL DECEMBER 2022'!ET242</f>
        <v>325000</v>
      </c>
      <c r="E237" s="130">
        <f>'LOCAL DECEMBER 2022'!FA242+'LOCAL DECEMBER 2022'!FB242</f>
        <v>449201.22</v>
      </c>
      <c r="F237" s="716">
        <f t="shared" si="6"/>
        <v>774201.22</v>
      </c>
      <c r="G237" s="713">
        <f t="shared" si="7"/>
        <v>77420.12</v>
      </c>
    </row>
    <row r="238" spans="1:7">
      <c r="A238" s="105"/>
      <c r="B238" s="124">
        <v>235</v>
      </c>
      <c r="C238" s="128" t="str">
        <f>'BANK INF DECEMBER 2022'!C237</f>
        <v>FRANK YOHANA GEORGE</v>
      </c>
      <c r="D238" s="129">
        <f>'LOCAL DECEMBER 2022'!ES243*'LOCAL DECEMBER 2022'!ET243</f>
        <v>312500</v>
      </c>
      <c r="E238" s="130">
        <f>'LOCAL DECEMBER 2022'!FA243+'LOCAL DECEMBER 2022'!FB243</f>
        <v>420032.31</v>
      </c>
      <c r="F238" s="716">
        <f t="shared" si="6"/>
        <v>732532.31</v>
      </c>
      <c r="G238" s="713">
        <f t="shared" si="7"/>
        <v>73253.23</v>
      </c>
    </row>
    <row r="239" spans="1:7">
      <c r="A239" s="105"/>
      <c r="B239" s="124">
        <v>236</v>
      </c>
      <c r="C239" s="128" t="str">
        <f>'BANK INF DECEMBER 2022'!C238</f>
        <v>SUMAILI ALLY LASULI</v>
      </c>
      <c r="D239" s="129">
        <f>'LOCAL DECEMBER 2022'!ES244*'LOCAL DECEMBER 2022'!ET244</f>
        <v>262500</v>
      </c>
      <c r="E239" s="130">
        <f>'LOCAL DECEMBER 2022'!FA244+'LOCAL DECEMBER 2022'!FB244</f>
        <v>410031.54</v>
      </c>
      <c r="F239" s="716">
        <f t="shared" si="6"/>
        <v>672531.54</v>
      </c>
      <c r="G239" s="713">
        <f t="shared" si="7"/>
        <v>67253.149999999994</v>
      </c>
    </row>
    <row r="240" spans="1:7">
      <c r="A240" s="105"/>
      <c r="B240" s="124">
        <v>237</v>
      </c>
      <c r="C240" s="128" t="str">
        <f>'BANK INF DECEMBER 2022'!C239</f>
        <v>RASHIDI ZAKARIA RASHIDI</v>
      </c>
      <c r="D240" s="129">
        <f>'LOCAL DECEMBER 2022'!ES245*'LOCAL DECEMBER 2022'!ET245</f>
        <v>390000</v>
      </c>
      <c r="E240" s="130">
        <f>'LOCAL DECEMBER 2022'!FA245+'LOCAL DECEMBER 2022'!FB245</f>
        <v>484037.23</v>
      </c>
      <c r="F240" s="716">
        <f t="shared" si="6"/>
        <v>874037.23</v>
      </c>
      <c r="G240" s="713">
        <f t="shared" si="7"/>
        <v>87403.72</v>
      </c>
    </row>
    <row r="241" spans="1:7">
      <c r="A241" s="105"/>
      <c r="B241" s="124">
        <v>238</v>
      </c>
      <c r="C241" s="128" t="str">
        <f>'BANK INF DECEMBER 2022'!C240</f>
        <v>SHABANI MOHAMEDI ALLY</v>
      </c>
      <c r="D241" s="129">
        <f>'LOCAL DECEMBER 2022'!ES246*'LOCAL DECEMBER 2022'!ET246</f>
        <v>390000</v>
      </c>
      <c r="E241" s="130">
        <f>'LOCAL DECEMBER 2022'!FA246+'LOCAL DECEMBER 2022'!FB246</f>
        <v>421032.39</v>
      </c>
      <c r="F241" s="716">
        <f t="shared" si="6"/>
        <v>811032.39</v>
      </c>
      <c r="G241" s="713">
        <f t="shared" si="7"/>
        <v>81103.240000000005</v>
      </c>
    </row>
    <row r="242" spans="1:7">
      <c r="A242" s="105"/>
      <c r="B242" s="124">
        <v>239</v>
      </c>
      <c r="C242" s="128" t="str">
        <f>'BANK INF DECEMBER 2022'!C241</f>
        <v>SAULUS SEVERIN ANTHONI</v>
      </c>
      <c r="D242" s="129">
        <f>'LOCAL DECEMBER 2022'!ES247*'LOCAL DECEMBER 2022'!ET247</f>
        <v>312500</v>
      </c>
      <c r="E242" s="130">
        <f>'LOCAL DECEMBER 2022'!FA247+'LOCAL DECEMBER 2022'!FB247</f>
        <v>293355.90000000002</v>
      </c>
      <c r="F242" s="716">
        <f t="shared" si="6"/>
        <v>605855.9</v>
      </c>
      <c r="G242" s="713">
        <f t="shared" si="7"/>
        <v>60585.59</v>
      </c>
    </row>
    <row r="243" spans="1:7">
      <c r="A243" s="105"/>
      <c r="B243" s="124">
        <v>240</v>
      </c>
      <c r="C243" s="128" t="str">
        <f>'BANK INF DECEMBER 2022'!C242</f>
        <v>HAMISI MOHAMEDI MKWENDA</v>
      </c>
      <c r="D243" s="129">
        <f>'LOCAL DECEMBER 2022'!ES248*'LOCAL DECEMBER 2022'!ET248</f>
        <v>325000</v>
      </c>
      <c r="E243" s="130">
        <f>'LOCAL DECEMBER 2022'!FA248+'LOCAL DECEMBER 2022'!FB248</f>
        <v>303356.67</v>
      </c>
      <c r="F243" s="716">
        <f t="shared" si="6"/>
        <v>628356.66999999993</v>
      </c>
      <c r="G243" s="713">
        <f t="shared" si="7"/>
        <v>62835.67</v>
      </c>
    </row>
    <row r="244" spans="1:7">
      <c r="A244" s="105"/>
      <c r="B244" s="124">
        <v>241</v>
      </c>
      <c r="C244" s="128" t="str">
        <f>'BANK INF DECEMBER 2022'!C243</f>
        <v>ROBERT STEVEN MAGWAZA</v>
      </c>
      <c r="D244" s="129">
        <f>'LOCAL DECEMBER 2022'!ES249*'LOCAL DECEMBER 2022'!ET249</f>
        <v>237500</v>
      </c>
      <c r="E244" s="130">
        <f>'LOCAL DECEMBER 2022'!FA249+'LOCAL DECEMBER 2022'!FB249</f>
        <v>224183.91</v>
      </c>
      <c r="F244" s="716">
        <f t="shared" si="6"/>
        <v>461683.91000000003</v>
      </c>
      <c r="G244" s="713">
        <f t="shared" si="7"/>
        <v>46168.39</v>
      </c>
    </row>
    <row r="245" spans="1:7">
      <c r="A245" s="105"/>
      <c r="B245" s="124">
        <v>242</v>
      </c>
      <c r="C245" s="128" t="str">
        <f>'BANK INF DECEMBER 2022'!C244</f>
        <v>DICKSON SELEMANI FABIAN</v>
      </c>
      <c r="D245" s="129">
        <f>'LOCAL DECEMBER 2022'!ES250*'LOCAL DECEMBER 2022'!ET250</f>
        <v>390000</v>
      </c>
      <c r="E245" s="130">
        <f>'LOCAL DECEMBER 2022'!FA250+'LOCAL DECEMBER 2022'!FB250</f>
        <v>524540.35</v>
      </c>
      <c r="F245" s="716">
        <f t="shared" si="6"/>
        <v>914540.35</v>
      </c>
      <c r="G245" s="713">
        <f t="shared" si="7"/>
        <v>91454.04</v>
      </c>
    </row>
    <row r="246" spans="1:7">
      <c r="A246" s="105"/>
      <c r="B246" s="124">
        <v>243</v>
      </c>
      <c r="C246" s="128" t="str">
        <f>'BANK INF DECEMBER 2022'!C245</f>
        <v>ZUBERI RAJABU LUBULI</v>
      </c>
      <c r="D246" s="129">
        <f>'LOCAL DECEMBER 2022'!ES251*'LOCAL DECEMBER 2022'!ET251</f>
        <v>390000</v>
      </c>
      <c r="E246" s="130">
        <f>'LOCAL DECEMBER 2022'!FA251+'LOCAL DECEMBER 2022'!FB251</f>
        <v>518539.89</v>
      </c>
      <c r="F246" s="716">
        <f t="shared" si="6"/>
        <v>908539.89</v>
      </c>
      <c r="G246" s="713">
        <f t="shared" si="7"/>
        <v>90853.99</v>
      </c>
    </row>
    <row r="247" spans="1:7">
      <c r="A247" s="105"/>
      <c r="B247" s="124">
        <v>244</v>
      </c>
      <c r="C247" s="128" t="str">
        <f>'BANK INF DECEMBER 2022'!C246</f>
        <v>HASHIMU HASSANI HASSANI</v>
      </c>
      <c r="D247" s="129">
        <f>'LOCAL DECEMBER 2022'!ES252*'LOCAL DECEMBER 2022'!ET252</f>
        <v>300000</v>
      </c>
      <c r="E247" s="130">
        <f>'LOCAL DECEMBER 2022'!FA252+'LOCAL DECEMBER 2022'!FB252</f>
        <v>217516.73</v>
      </c>
      <c r="F247" s="716">
        <f t="shared" si="6"/>
        <v>517516.73</v>
      </c>
      <c r="G247" s="713">
        <f t="shared" si="7"/>
        <v>51751.67</v>
      </c>
    </row>
    <row r="248" spans="1:7">
      <c r="A248" s="105"/>
      <c r="B248" s="124">
        <v>245</v>
      </c>
      <c r="C248" s="128" t="str">
        <f>'BANK INF DECEMBER 2022'!C247</f>
        <v>BONIFACE COSMAS MILANGO</v>
      </c>
      <c r="D248" s="129">
        <f>'LOCAL DECEMBER 2022'!ES253*'LOCAL DECEMBER 2022'!ET253</f>
        <v>287500</v>
      </c>
      <c r="E248" s="130">
        <f>'LOCAL DECEMBER 2022'!FA253+'LOCAL DECEMBER 2022'!FB253</f>
        <v>258353.21</v>
      </c>
      <c r="F248" s="716">
        <f t="shared" si="6"/>
        <v>545853.21</v>
      </c>
      <c r="G248" s="713">
        <f t="shared" si="7"/>
        <v>54585.32</v>
      </c>
    </row>
    <row r="249" spans="1:7">
      <c r="A249" s="105"/>
      <c r="B249" s="124">
        <v>246</v>
      </c>
      <c r="C249" s="128" t="str">
        <f>'BANK INF DECEMBER 2022'!C248</f>
        <v>HERI HAMISI ALLY</v>
      </c>
      <c r="D249" s="129">
        <f>'LOCAL DECEMBER 2022'!ES254*'LOCAL DECEMBER 2022'!ET254</f>
        <v>300000</v>
      </c>
      <c r="E249" s="130">
        <f>'LOCAL DECEMBER 2022'!FA254+'LOCAL DECEMBER 2022'!FB254</f>
        <v>282521.73</v>
      </c>
      <c r="F249" s="716">
        <f t="shared" si="6"/>
        <v>582521.73</v>
      </c>
      <c r="G249" s="713">
        <f t="shared" si="7"/>
        <v>58252.17</v>
      </c>
    </row>
    <row r="250" spans="1:7">
      <c r="A250" s="105"/>
      <c r="B250" s="124">
        <v>247</v>
      </c>
      <c r="C250" s="128" t="str">
        <f>'BANK INF DECEMBER 2022'!C249</f>
        <v>SALIMU JUMA BAKARI</v>
      </c>
      <c r="D250" s="129">
        <f>'LOCAL DECEMBER 2022'!ES255*'LOCAL DECEMBER 2022'!ET255</f>
        <v>225000</v>
      </c>
      <c r="E250" s="130">
        <f>'LOCAL DECEMBER 2022'!FA255+'LOCAL DECEMBER 2022'!FB255</f>
        <v>193348.21</v>
      </c>
      <c r="F250" s="716">
        <f t="shared" si="6"/>
        <v>418348.20999999996</v>
      </c>
      <c r="G250" s="713">
        <f t="shared" si="7"/>
        <v>41834.82</v>
      </c>
    </row>
    <row r="251" spans="1:7">
      <c r="A251" s="105"/>
      <c r="B251" s="124">
        <v>248</v>
      </c>
      <c r="C251" s="128" t="str">
        <f>'BANK INF DECEMBER 2022'!C250</f>
        <v>JUMA JUMA DADI</v>
      </c>
      <c r="D251" s="129">
        <f>'LOCAL DECEMBER 2022'!ES256*'LOCAL DECEMBER 2022'!ET256</f>
        <v>300000</v>
      </c>
      <c r="E251" s="130">
        <f>'LOCAL DECEMBER 2022'!FA256+'LOCAL DECEMBER 2022'!FB256</f>
        <v>378362.44</v>
      </c>
      <c r="F251" s="716">
        <f t="shared" si="6"/>
        <v>678362.44</v>
      </c>
      <c r="G251" s="713">
        <f t="shared" si="7"/>
        <v>67836.240000000005</v>
      </c>
    </row>
    <row r="252" spans="1:7">
      <c r="A252" s="105"/>
      <c r="B252" s="124">
        <v>249</v>
      </c>
      <c r="C252" s="128" t="str">
        <f>'BANK INF DECEMBER 2022'!C251</f>
        <v>IBRAHIM FADHIL AKRAM</v>
      </c>
      <c r="D252" s="129">
        <f>'LOCAL DECEMBER 2022'!ES257*'LOCAL DECEMBER 2022'!ET257</f>
        <v>312500</v>
      </c>
      <c r="E252" s="130">
        <f>'LOCAL DECEMBER 2022'!FA257+'LOCAL DECEMBER 2022'!FB257</f>
        <v>287938.82</v>
      </c>
      <c r="F252" s="716">
        <f t="shared" si="6"/>
        <v>600438.82000000007</v>
      </c>
      <c r="G252" s="713">
        <f t="shared" si="7"/>
        <v>60043.88</v>
      </c>
    </row>
    <row r="253" spans="1:7">
      <c r="A253" s="105"/>
      <c r="B253" s="124">
        <v>250</v>
      </c>
      <c r="C253" s="128" t="str">
        <f>'BANK INF DECEMBER 2022'!C252</f>
        <v>KUDRA ATHUMANI MAYUNGA</v>
      </c>
      <c r="D253" s="129">
        <f>'LOCAL DECEMBER 2022'!ES258*'LOCAL DECEMBER 2022'!ET258</f>
        <v>330000</v>
      </c>
      <c r="E253" s="130">
        <f>'LOCAL DECEMBER 2022'!FA258+'LOCAL DECEMBER 2022'!FB258</f>
        <v>392030.16</v>
      </c>
      <c r="F253" s="716">
        <f t="shared" si="6"/>
        <v>722030.15999999992</v>
      </c>
      <c r="G253" s="713">
        <f t="shared" si="7"/>
        <v>72203.02</v>
      </c>
    </row>
    <row r="254" spans="1:7">
      <c r="A254" s="105"/>
      <c r="B254" s="124">
        <v>251</v>
      </c>
      <c r="C254" s="128" t="str">
        <f>'BANK INF DECEMBER 2022'!C253</f>
        <v>ALLY HAMISI MTAMWA</v>
      </c>
      <c r="D254" s="129">
        <f>'LOCAL DECEMBER 2022'!ES259*'LOCAL DECEMBER 2022'!ET259</f>
        <v>315000</v>
      </c>
      <c r="E254" s="130">
        <f>'LOCAL DECEMBER 2022'!FA259+'LOCAL DECEMBER 2022'!FB259</f>
        <v>516039.7</v>
      </c>
      <c r="F254" s="716">
        <f t="shared" si="6"/>
        <v>831039.7</v>
      </c>
      <c r="G254" s="713">
        <f t="shared" si="7"/>
        <v>83103.97</v>
      </c>
    </row>
    <row r="255" spans="1:7">
      <c r="A255" s="105"/>
      <c r="B255" s="124">
        <v>252</v>
      </c>
      <c r="C255" s="128" t="str">
        <f>'BANK INF DECEMBER 2022'!C254</f>
        <v>GODIWINI ADAEL PALLANJO</v>
      </c>
      <c r="D255" s="129">
        <f>'LOCAL DECEMBER 2022'!ES260*'LOCAL DECEMBER 2022'!ET260</f>
        <v>285000</v>
      </c>
      <c r="E255" s="130">
        <f>'LOCAL DECEMBER 2022'!FA260+'LOCAL DECEMBER 2022'!FB260</f>
        <v>240018.46</v>
      </c>
      <c r="F255" s="716">
        <f t="shared" si="6"/>
        <v>525018.46</v>
      </c>
      <c r="G255" s="713">
        <f t="shared" si="7"/>
        <v>52501.85</v>
      </c>
    </row>
    <row r="256" spans="1:7">
      <c r="A256" s="105"/>
      <c r="B256" s="124">
        <v>253</v>
      </c>
      <c r="C256" s="128" t="str">
        <f>'BANK INF DECEMBER 2022'!C255</f>
        <v>ANDREA JOSEPH WEISO</v>
      </c>
      <c r="D256" s="129">
        <f>'LOCAL DECEMBER 2022'!ES261*'LOCAL DECEMBER 2022'!ET261</f>
        <v>175000</v>
      </c>
      <c r="E256" s="130">
        <f>'LOCAL DECEMBER 2022'!FA261+'LOCAL DECEMBER 2022'!FB261</f>
        <v>122509.42</v>
      </c>
      <c r="F256" s="716">
        <f t="shared" si="6"/>
        <v>297509.42</v>
      </c>
      <c r="G256" s="713">
        <f t="shared" si="7"/>
        <v>29750.94</v>
      </c>
    </row>
    <row r="257" spans="1:7">
      <c r="A257" s="105"/>
      <c r="B257" s="124">
        <v>254</v>
      </c>
      <c r="C257" s="128" t="str">
        <f>'BANK INF DECEMBER 2022'!C256</f>
        <v>RAJABU SAID MOHAMED</v>
      </c>
      <c r="D257" s="129">
        <f>'LOCAL DECEMBER 2022'!ES262*'LOCAL DECEMBER 2022'!ET262</f>
        <v>330000</v>
      </c>
      <c r="E257" s="130">
        <f>'LOCAL DECEMBER 2022'!FA262+'LOCAL DECEMBER 2022'!FB262</f>
        <v>269020.69</v>
      </c>
      <c r="F257" s="716">
        <f t="shared" si="6"/>
        <v>599020.68999999994</v>
      </c>
      <c r="G257" s="713">
        <f t="shared" si="7"/>
        <v>59902.07</v>
      </c>
    </row>
    <row r="258" spans="1:7">
      <c r="A258" s="105"/>
      <c r="B258" s="124">
        <v>255</v>
      </c>
      <c r="C258" s="128" t="str">
        <f>'BANK INF DECEMBER 2022'!C257</f>
        <v xml:space="preserve">WALLACE JUSTINE RUGALEMA </v>
      </c>
      <c r="D258" s="129">
        <f>'LOCAL DECEMBER 2022'!ES263*'LOCAL DECEMBER 2022'!ET263</f>
        <v>1346153.75</v>
      </c>
      <c r="E258" s="130">
        <f>'LOCAL DECEMBER 2022'!FA263+'LOCAL DECEMBER 2022'!FB263</f>
        <v>1597558.79</v>
      </c>
      <c r="F258" s="716">
        <f t="shared" si="6"/>
        <v>2943712.54</v>
      </c>
      <c r="G258" s="713">
        <f t="shared" si="7"/>
        <v>294371.25</v>
      </c>
    </row>
    <row r="259" spans="1:7">
      <c r="A259" s="105"/>
      <c r="B259" s="124">
        <v>256</v>
      </c>
      <c r="C259" s="128" t="str">
        <f>'BANK INF DECEMBER 2022'!C258</f>
        <v xml:space="preserve">ATHUMANI SHABANI NGEREZA </v>
      </c>
      <c r="D259" s="129">
        <f>'LOCAL DECEMBER 2022'!ES264*'LOCAL DECEMBER 2022'!ET264</f>
        <v>300000</v>
      </c>
      <c r="E259" s="130">
        <f>'LOCAL DECEMBER 2022'!FA264+'LOCAL DECEMBER 2022'!FB264</f>
        <v>305023.46000000002</v>
      </c>
      <c r="F259" s="716">
        <f t="shared" si="6"/>
        <v>605023.46</v>
      </c>
      <c r="G259" s="713">
        <f t="shared" si="7"/>
        <v>60502.35</v>
      </c>
    </row>
    <row r="260" spans="1:7">
      <c r="A260" s="105"/>
      <c r="B260" s="124">
        <v>257</v>
      </c>
      <c r="C260" s="128" t="str">
        <f>'BANK INF DECEMBER 2022'!C259</f>
        <v>SALIMU IBRAHIMU MHANDO</v>
      </c>
      <c r="D260" s="129">
        <f>'LOCAL DECEMBER 2022'!ES265*'LOCAL DECEMBER 2022'!ET265</f>
        <v>212500</v>
      </c>
      <c r="E260" s="130">
        <f>'LOCAL DECEMBER 2022'!FA265+'LOCAL DECEMBER 2022'!FB265</f>
        <v>239185.07</v>
      </c>
      <c r="F260" s="716">
        <f t="shared" si="6"/>
        <v>451685.07</v>
      </c>
      <c r="G260" s="713">
        <f t="shared" si="7"/>
        <v>45168.51</v>
      </c>
    </row>
    <row r="261" spans="1:7">
      <c r="A261" s="105"/>
      <c r="B261" s="124">
        <v>258</v>
      </c>
      <c r="C261" s="128" t="str">
        <f>'BANK INF DECEMBER 2022'!C260</f>
        <v>ABDULAZIZI SALUMU ABDALLAH</v>
      </c>
      <c r="D261" s="129">
        <f>'LOCAL DECEMBER 2022'!ES266*'LOCAL DECEMBER 2022'!ET266</f>
        <v>325000</v>
      </c>
      <c r="E261" s="130">
        <f>'LOCAL DECEMBER 2022'!FA266+'LOCAL DECEMBER 2022'!FB266</f>
        <v>255019.62</v>
      </c>
      <c r="F261" s="716">
        <f t="shared" ref="F261:F324" si="8">D261+E261</f>
        <v>580019.62</v>
      </c>
      <c r="G261" s="713">
        <f t="shared" ref="G261:G324" si="9">ROUND(F261*0.1,2)</f>
        <v>58001.96</v>
      </c>
    </row>
    <row r="262" spans="1:7">
      <c r="A262" s="105"/>
      <c r="B262" s="124">
        <v>259</v>
      </c>
      <c r="C262" s="128" t="str">
        <f>'BANK INF DECEMBER 2022'!C261</f>
        <v>EDGAR YANAS CHINYAMA</v>
      </c>
      <c r="D262" s="129">
        <f>'LOCAL DECEMBER 2022'!ES267*'LOCAL DECEMBER 2022'!ET267</f>
        <v>375000</v>
      </c>
      <c r="E262" s="130">
        <f>'LOCAL DECEMBER 2022'!FA267+'LOCAL DECEMBER 2022'!FB267</f>
        <v>336525.89</v>
      </c>
      <c r="F262" s="716">
        <f t="shared" si="8"/>
        <v>711525.89</v>
      </c>
      <c r="G262" s="713">
        <f t="shared" si="9"/>
        <v>71152.59</v>
      </c>
    </row>
    <row r="263" spans="1:7">
      <c r="A263" s="105"/>
      <c r="B263" s="124">
        <v>260</v>
      </c>
      <c r="C263" s="128" t="str">
        <f>'BANK INF DECEMBER 2022'!C262</f>
        <v>BARAKA LEKSON SUDAI</v>
      </c>
      <c r="D263" s="129">
        <f>'LOCAL DECEMBER 2022'!ES268*'LOCAL DECEMBER 2022'!ET268</f>
        <v>375000</v>
      </c>
      <c r="E263" s="130">
        <f>'LOCAL DECEMBER 2022'!FA268+'LOCAL DECEMBER 2022'!FB268</f>
        <v>332025.53999999998</v>
      </c>
      <c r="F263" s="716">
        <f t="shared" si="8"/>
        <v>707025.54</v>
      </c>
      <c r="G263" s="713">
        <f t="shared" si="9"/>
        <v>70702.55</v>
      </c>
    </row>
    <row r="264" spans="1:7">
      <c r="A264" s="105"/>
      <c r="B264" s="124">
        <v>261</v>
      </c>
      <c r="C264" s="128" t="str">
        <f>'BANK INF DECEMBER 2022'!C263</f>
        <v>ABDILLAH ALLY MJEMA</v>
      </c>
      <c r="D264" s="129">
        <f>'LOCAL DECEMBER 2022'!ES269*'LOCAL DECEMBER 2022'!ET269</f>
        <v>195000</v>
      </c>
      <c r="E264" s="130">
        <f>'LOCAL DECEMBER 2022'!FA269+'LOCAL DECEMBER 2022'!FB269</f>
        <v>252019.39</v>
      </c>
      <c r="F264" s="716">
        <f t="shared" si="8"/>
        <v>447019.39</v>
      </c>
      <c r="G264" s="713">
        <f t="shared" si="9"/>
        <v>44701.94</v>
      </c>
    </row>
    <row r="265" spans="1:7">
      <c r="A265" s="105"/>
      <c r="B265" s="124">
        <v>262</v>
      </c>
      <c r="C265" s="128" t="str">
        <f>'BANK INF DECEMBER 2022'!C264</f>
        <v>JUMA ABASI ABDULLEHMANI</v>
      </c>
      <c r="D265" s="129">
        <f>'LOCAL DECEMBER 2022'!ES270*'LOCAL DECEMBER 2022'!ET270</f>
        <v>330000</v>
      </c>
      <c r="E265" s="130">
        <f>'LOCAL DECEMBER 2022'!FA270+'LOCAL DECEMBER 2022'!FB270</f>
        <v>332025.53999999998</v>
      </c>
      <c r="F265" s="716">
        <f t="shared" si="8"/>
        <v>662025.54</v>
      </c>
      <c r="G265" s="713">
        <f t="shared" si="9"/>
        <v>66202.55</v>
      </c>
    </row>
    <row r="266" spans="1:7">
      <c r="A266" s="105"/>
      <c r="B266" s="124">
        <v>263</v>
      </c>
      <c r="C266" s="128" t="str">
        <f>'BANK INF DECEMBER 2022'!C265</f>
        <v>ASHIRAFU MUSSA SHABANI</v>
      </c>
      <c r="D266" s="129">
        <f>'LOCAL DECEMBER 2022'!ES271*'LOCAL DECEMBER 2022'!ET271</f>
        <v>375000</v>
      </c>
      <c r="E266" s="130">
        <f>'LOCAL DECEMBER 2022'!FA271+'LOCAL DECEMBER 2022'!FB271</f>
        <v>302023.23</v>
      </c>
      <c r="F266" s="716">
        <f t="shared" si="8"/>
        <v>677023.23</v>
      </c>
      <c r="G266" s="713">
        <f t="shared" si="9"/>
        <v>67702.320000000007</v>
      </c>
    </row>
    <row r="267" spans="1:7">
      <c r="A267" s="105"/>
      <c r="B267" s="124">
        <v>264</v>
      </c>
      <c r="C267" s="128" t="str">
        <f>'BANK INF DECEMBER 2022'!C266</f>
        <v>ADAM GRANWELL KAYUNI</v>
      </c>
      <c r="D267" s="129">
        <f>'LOCAL DECEMBER 2022'!ES272*'LOCAL DECEMBER 2022'!ET272</f>
        <v>275000</v>
      </c>
      <c r="E267" s="130">
        <f>'LOCAL DECEMBER 2022'!FA272+'LOCAL DECEMBER 2022'!FB272</f>
        <v>380862.63</v>
      </c>
      <c r="F267" s="716">
        <f t="shared" si="8"/>
        <v>655862.63</v>
      </c>
      <c r="G267" s="713">
        <f t="shared" si="9"/>
        <v>65586.259999999995</v>
      </c>
    </row>
    <row r="268" spans="1:7">
      <c r="A268" s="105"/>
      <c r="B268" s="124">
        <v>265</v>
      </c>
      <c r="C268" s="128" t="str">
        <f>'BANK INF DECEMBER 2022'!C267</f>
        <v>HAMIDU ALPHANI SHEMSHI</v>
      </c>
      <c r="D268" s="129">
        <f>'LOCAL DECEMBER 2022'!ES273*'LOCAL DECEMBER 2022'!ET273</f>
        <v>360000</v>
      </c>
      <c r="E268" s="130">
        <f>'LOCAL DECEMBER 2022'!FA273+'LOCAL DECEMBER 2022'!FB273</f>
        <v>251019.31</v>
      </c>
      <c r="F268" s="716">
        <f t="shared" si="8"/>
        <v>611019.31000000006</v>
      </c>
      <c r="G268" s="713">
        <f t="shared" si="9"/>
        <v>61101.93</v>
      </c>
    </row>
    <row r="269" spans="1:7">
      <c r="A269" s="105"/>
      <c r="B269" s="124">
        <v>266</v>
      </c>
      <c r="C269" s="128" t="str">
        <f>'BANK INF DECEMBER 2022'!C268</f>
        <v>KOMBO KASSIM JUMA</v>
      </c>
      <c r="D269" s="129">
        <f>'LOCAL DECEMBER 2022'!ES274*'LOCAL DECEMBER 2022'!ET274</f>
        <v>345000</v>
      </c>
      <c r="E269" s="130">
        <f>'LOCAL DECEMBER 2022'!FA274+'LOCAL DECEMBER 2022'!FB274</f>
        <v>411031.62</v>
      </c>
      <c r="F269" s="716">
        <f t="shared" si="8"/>
        <v>756031.62</v>
      </c>
      <c r="G269" s="713">
        <f t="shared" si="9"/>
        <v>75603.16</v>
      </c>
    </row>
    <row r="270" spans="1:7">
      <c r="A270" s="105"/>
      <c r="B270" s="124">
        <v>267</v>
      </c>
      <c r="C270" s="128" t="str">
        <f>'BANK INF DECEMBER 2022'!C269</f>
        <v>SHABANI ISSA SAID</v>
      </c>
      <c r="D270" s="129">
        <f>'LOCAL DECEMBER 2022'!ES275*'LOCAL DECEMBER 2022'!ET275</f>
        <v>375000</v>
      </c>
      <c r="E270" s="130">
        <f>'LOCAL DECEMBER 2022'!FA275+'LOCAL DECEMBER 2022'!FB275</f>
        <v>322024.77</v>
      </c>
      <c r="F270" s="716">
        <f t="shared" si="8"/>
        <v>697024.77</v>
      </c>
      <c r="G270" s="713">
        <f t="shared" si="9"/>
        <v>69702.48</v>
      </c>
    </row>
    <row r="271" spans="1:7">
      <c r="A271" s="105"/>
      <c r="B271" s="124">
        <v>268</v>
      </c>
      <c r="C271" s="128" t="str">
        <f>'BANK INF DECEMBER 2022'!C270</f>
        <v>SALVATORY ROBERT MUNGURE</v>
      </c>
      <c r="D271" s="129">
        <f>'LOCAL DECEMBER 2022'!ES276*'LOCAL DECEMBER 2022'!ET276</f>
        <v>553846.07999999996</v>
      </c>
      <c r="E271" s="130">
        <f>'LOCAL DECEMBER 2022'!FA276+'LOCAL DECEMBER 2022'!FB276</f>
        <v>369259.17</v>
      </c>
      <c r="F271" s="716">
        <f t="shared" si="8"/>
        <v>923105.25</v>
      </c>
      <c r="G271" s="713">
        <f t="shared" si="9"/>
        <v>92310.53</v>
      </c>
    </row>
    <row r="272" spans="1:7">
      <c r="A272" s="105"/>
      <c r="B272" s="124">
        <v>269</v>
      </c>
      <c r="C272" s="128" t="str">
        <f>'BANK INF DECEMBER 2022'!C271</f>
        <v>OSIMAN J RUNGWE</v>
      </c>
      <c r="D272" s="129">
        <f>'LOCAL DECEMBER 2022'!ES277*'LOCAL DECEMBER 2022'!ET277</f>
        <v>390000</v>
      </c>
      <c r="E272" s="130">
        <f>'LOCAL DECEMBER 2022'!FA277+'LOCAL DECEMBER 2022'!FB277</f>
        <v>439033.77</v>
      </c>
      <c r="F272" s="716">
        <f t="shared" si="8"/>
        <v>829033.77</v>
      </c>
      <c r="G272" s="713">
        <f t="shared" si="9"/>
        <v>82903.38</v>
      </c>
    </row>
    <row r="273" spans="1:7">
      <c r="A273" s="105"/>
      <c r="B273" s="124">
        <v>270</v>
      </c>
      <c r="C273" s="128" t="str">
        <f>'BANK INF DECEMBER 2022'!C272</f>
        <v>YUSUPH RAMADHANI MKUNA</v>
      </c>
      <c r="D273" s="129">
        <f>'LOCAL DECEMBER 2022'!ES278*'LOCAL DECEMBER 2022'!ET278</f>
        <v>315000</v>
      </c>
      <c r="E273" s="130">
        <f>'LOCAL DECEMBER 2022'!FA278+'LOCAL DECEMBER 2022'!FB278</f>
        <v>231017.77</v>
      </c>
      <c r="F273" s="716">
        <f t="shared" si="8"/>
        <v>546017.77</v>
      </c>
      <c r="G273" s="713">
        <f t="shared" si="9"/>
        <v>54601.78</v>
      </c>
    </row>
    <row r="274" spans="1:7">
      <c r="A274" s="105"/>
      <c r="B274" s="124">
        <v>271</v>
      </c>
      <c r="C274" s="128" t="str">
        <f>'BANK INF DECEMBER 2022'!C273</f>
        <v>BASHIRU HUSSEIN LUSHINO</v>
      </c>
      <c r="D274" s="129">
        <f>'LOCAL DECEMBER 2022'!ES279*'LOCAL DECEMBER 2022'!ET279</f>
        <v>300000</v>
      </c>
      <c r="E274" s="130">
        <f>'LOCAL DECEMBER 2022'!FA279+'LOCAL DECEMBER 2022'!FB279</f>
        <v>213349.74</v>
      </c>
      <c r="F274" s="716">
        <f t="shared" si="8"/>
        <v>513349.74</v>
      </c>
      <c r="G274" s="713">
        <f t="shared" si="9"/>
        <v>51334.97</v>
      </c>
    </row>
    <row r="275" spans="1:7">
      <c r="A275" s="105"/>
      <c r="B275" s="124">
        <v>272</v>
      </c>
      <c r="C275" s="128" t="str">
        <f>'BANK INF DECEMBER 2022'!C274</f>
        <v>ALLI SAIDI MKONDOA</v>
      </c>
      <c r="D275" s="129">
        <f>'LOCAL DECEMBER 2022'!ES280*'LOCAL DECEMBER 2022'!ET280</f>
        <v>250000</v>
      </c>
      <c r="E275" s="130">
        <f>'LOCAL DECEMBER 2022'!FA280+'LOCAL DECEMBER 2022'!FB280</f>
        <v>219183.53</v>
      </c>
      <c r="F275" s="716">
        <f t="shared" si="8"/>
        <v>469183.53</v>
      </c>
      <c r="G275" s="713">
        <f t="shared" si="9"/>
        <v>46918.35</v>
      </c>
    </row>
    <row r="276" spans="1:7">
      <c r="A276" s="105"/>
      <c r="B276" s="124">
        <v>273</v>
      </c>
      <c r="C276" s="128" t="str">
        <f>'BANK INF DECEMBER 2022'!C275</f>
        <v>ROCHALD ALKADO KAZUMBA</v>
      </c>
      <c r="D276" s="129">
        <f>'LOCAL DECEMBER 2022'!ES281*'LOCAL DECEMBER 2022'!ET281</f>
        <v>440000</v>
      </c>
      <c r="E276" s="130">
        <f>'LOCAL DECEMBER 2022'!FA281+'LOCAL DECEMBER 2022'!FB281</f>
        <v>312024</v>
      </c>
      <c r="F276" s="716">
        <f t="shared" si="8"/>
        <v>752024</v>
      </c>
      <c r="G276" s="713">
        <f t="shared" si="9"/>
        <v>75202.399999999994</v>
      </c>
    </row>
    <row r="277" spans="1:7">
      <c r="A277" s="105"/>
      <c r="B277" s="124">
        <v>274</v>
      </c>
      <c r="C277" s="128" t="str">
        <f>'BANK INF DECEMBER 2022'!C276</f>
        <v>OBADIA JEREMIA KAYUNI</v>
      </c>
      <c r="D277" s="129">
        <f>'LOCAL DECEMBER 2022'!ES282*'LOCAL DECEMBER 2022'!ET282</f>
        <v>287500</v>
      </c>
      <c r="E277" s="130">
        <f>'LOCAL DECEMBER 2022'!FA282+'LOCAL DECEMBER 2022'!FB282</f>
        <v>357527.5</v>
      </c>
      <c r="F277" s="716">
        <f t="shared" si="8"/>
        <v>645027.5</v>
      </c>
      <c r="G277" s="713">
        <f t="shared" si="9"/>
        <v>64502.75</v>
      </c>
    </row>
    <row r="278" spans="1:7">
      <c r="A278" s="105"/>
      <c r="B278" s="124">
        <v>275</v>
      </c>
      <c r="C278" s="128" t="str">
        <f>'BANK INF DECEMBER 2022'!C277</f>
        <v>JUMA HASSAN ZUBERI</v>
      </c>
      <c r="D278" s="129">
        <f>'LOCAL DECEMBER 2022'!ES283*'LOCAL DECEMBER 2022'!ET283</f>
        <v>315000</v>
      </c>
      <c r="E278" s="130">
        <f>'LOCAL DECEMBER 2022'!FA283+'LOCAL DECEMBER 2022'!FB283</f>
        <v>244018.77</v>
      </c>
      <c r="F278" s="716">
        <f t="shared" si="8"/>
        <v>559018.77</v>
      </c>
      <c r="G278" s="713">
        <f t="shared" si="9"/>
        <v>55901.88</v>
      </c>
    </row>
    <row r="279" spans="1:7">
      <c r="A279" s="105"/>
      <c r="B279" s="124">
        <v>276</v>
      </c>
      <c r="C279" s="128" t="str">
        <f>'BANK INF DECEMBER 2022'!C278</f>
        <v>RASHIDI MIRAJI KARATA</v>
      </c>
      <c r="D279" s="129">
        <f>'LOCAL DECEMBER 2022'!ES284*'LOCAL DECEMBER 2022'!ET284</f>
        <v>345000</v>
      </c>
      <c r="E279" s="130">
        <f>'LOCAL DECEMBER 2022'!FA284+'LOCAL DECEMBER 2022'!FB284</f>
        <v>439033.77</v>
      </c>
      <c r="F279" s="716">
        <f t="shared" si="8"/>
        <v>784033.77</v>
      </c>
      <c r="G279" s="713">
        <f t="shared" si="9"/>
        <v>78403.38</v>
      </c>
    </row>
    <row r="280" spans="1:7">
      <c r="A280" s="105"/>
      <c r="B280" s="124">
        <v>277</v>
      </c>
      <c r="C280" s="128" t="str">
        <f>'BANK INF DECEMBER 2022'!C279</f>
        <v>ATHUMANI JAMALY NALYANA</v>
      </c>
      <c r="D280" s="129">
        <f>'LOCAL DECEMBER 2022'!ES285*'LOCAL DECEMBER 2022'!ET285</f>
        <v>375000</v>
      </c>
      <c r="E280" s="130">
        <f>'LOCAL DECEMBER 2022'!FA285+'LOCAL DECEMBER 2022'!FB285</f>
        <v>473036.39</v>
      </c>
      <c r="F280" s="716">
        <f t="shared" si="8"/>
        <v>848036.39</v>
      </c>
      <c r="G280" s="713">
        <f t="shared" si="9"/>
        <v>84803.64</v>
      </c>
    </row>
    <row r="281" spans="1:7">
      <c r="A281" s="105"/>
      <c r="B281" s="124">
        <v>278</v>
      </c>
      <c r="C281" s="128" t="str">
        <f>'BANK INF DECEMBER 2022'!C280</f>
        <v>MASOUD RAMADHANI KASEMBO</v>
      </c>
      <c r="D281" s="129">
        <f>'LOCAL DECEMBER 2022'!ES286*'LOCAL DECEMBER 2022'!ET286</f>
        <v>375000</v>
      </c>
      <c r="E281" s="130">
        <f>'LOCAL DECEMBER 2022'!FA286+'LOCAL DECEMBER 2022'!FB286</f>
        <v>334025.69</v>
      </c>
      <c r="F281" s="716">
        <f t="shared" si="8"/>
        <v>709025.69</v>
      </c>
      <c r="G281" s="713">
        <f t="shared" si="9"/>
        <v>70902.570000000007</v>
      </c>
    </row>
    <row r="282" spans="1:7">
      <c r="A282" s="105"/>
      <c r="B282" s="124">
        <v>279</v>
      </c>
      <c r="C282" s="128" t="str">
        <f>'BANK INF DECEMBER 2022'!C281</f>
        <v>MIRAJI ALLY CHAUSA</v>
      </c>
      <c r="D282" s="129">
        <f>'LOCAL DECEMBER 2022'!ES287*'LOCAL DECEMBER 2022'!ET287</f>
        <v>325000</v>
      </c>
      <c r="E282" s="130">
        <f>'LOCAL DECEMBER 2022'!FA287+'LOCAL DECEMBER 2022'!FB287</f>
        <v>375862.25</v>
      </c>
      <c r="F282" s="716">
        <f t="shared" si="8"/>
        <v>700862.25</v>
      </c>
      <c r="G282" s="713">
        <f t="shared" si="9"/>
        <v>70086.23</v>
      </c>
    </row>
    <row r="283" spans="1:7">
      <c r="A283" s="105"/>
      <c r="B283" s="124">
        <v>280</v>
      </c>
      <c r="C283" s="128" t="str">
        <f>'BANK INF DECEMBER 2022'!C282</f>
        <v>SHOMARY SAID ATHUMANI</v>
      </c>
      <c r="D283" s="129">
        <f>'LOCAL DECEMBER 2022'!ES288*'LOCAL DECEMBER 2022'!ET288</f>
        <v>300000</v>
      </c>
      <c r="E283" s="130">
        <f>'LOCAL DECEMBER 2022'!FA288+'LOCAL DECEMBER 2022'!FB288</f>
        <v>188014.46</v>
      </c>
      <c r="F283" s="716">
        <f t="shared" si="8"/>
        <v>488014.45999999996</v>
      </c>
      <c r="G283" s="713">
        <f t="shared" si="9"/>
        <v>48801.45</v>
      </c>
    </row>
    <row r="284" spans="1:7">
      <c r="A284" s="105"/>
      <c r="B284" s="124">
        <v>281</v>
      </c>
      <c r="C284" s="128" t="str">
        <f>'BANK INF DECEMBER 2022'!C283</f>
        <v>ABAS WAZIRI MDEE</v>
      </c>
      <c r="D284" s="129">
        <f>'LOCAL DECEMBER 2022'!ES289*'LOCAL DECEMBER 2022'!ET289</f>
        <v>325000</v>
      </c>
      <c r="E284" s="130">
        <f>'LOCAL DECEMBER 2022'!FA289+'LOCAL DECEMBER 2022'!FB289</f>
        <v>155845.32</v>
      </c>
      <c r="F284" s="716">
        <f t="shared" si="8"/>
        <v>480845.32</v>
      </c>
      <c r="G284" s="713">
        <f t="shared" si="9"/>
        <v>48084.53</v>
      </c>
    </row>
    <row r="285" spans="1:7">
      <c r="A285" s="105"/>
      <c r="B285" s="124">
        <v>282</v>
      </c>
      <c r="C285" s="128" t="str">
        <f>'BANK INF DECEMBER 2022'!C284</f>
        <v>BOSCO MICHAEL MKONDA</v>
      </c>
      <c r="D285" s="129">
        <f>'LOCAL DECEMBER 2022'!ES290*'LOCAL DECEMBER 2022'!ET290</f>
        <v>650000</v>
      </c>
      <c r="E285" s="130">
        <f>'LOCAL DECEMBER 2022'!FA290+'LOCAL DECEMBER 2022'!FB290</f>
        <v>505038.85</v>
      </c>
      <c r="F285" s="716">
        <f t="shared" si="8"/>
        <v>1155038.8500000001</v>
      </c>
      <c r="G285" s="713">
        <f t="shared" si="9"/>
        <v>115503.89</v>
      </c>
    </row>
    <row r="286" spans="1:7">
      <c r="A286" s="105"/>
      <c r="B286" s="124">
        <v>283</v>
      </c>
      <c r="C286" s="128" t="str">
        <f>'BANK INF DECEMBER 2022'!C285</f>
        <v>FRANK SIMON MZIRAY</v>
      </c>
      <c r="D286" s="129">
        <f>'LOCAL DECEMBER 2022'!ES291*'LOCAL DECEMBER 2022'!ET291</f>
        <v>375000</v>
      </c>
      <c r="E286" s="130">
        <f>'LOCAL DECEMBER 2022'!FA291+'LOCAL DECEMBER 2022'!FB291</f>
        <v>313024.08</v>
      </c>
      <c r="F286" s="716">
        <f t="shared" si="8"/>
        <v>688024.08000000007</v>
      </c>
      <c r="G286" s="713">
        <f t="shared" si="9"/>
        <v>68802.41</v>
      </c>
    </row>
    <row r="287" spans="1:7">
      <c r="A287" s="105"/>
      <c r="B287" s="124">
        <v>284</v>
      </c>
      <c r="C287" s="128" t="str">
        <f>'BANK INF DECEMBER 2022'!C286</f>
        <v>SAMWEL SIMON ALEX</v>
      </c>
      <c r="D287" s="129">
        <f>'LOCAL DECEMBER 2022'!ES292*'LOCAL DECEMBER 2022'!ET292</f>
        <v>330000</v>
      </c>
      <c r="E287" s="130">
        <f>'LOCAL DECEMBER 2022'!FA292+'LOCAL DECEMBER 2022'!FB292</f>
        <v>460035.39</v>
      </c>
      <c r="F287" s="716">
        <f t="shared" si="8"/>
        <v>790035.39</v>
      </c>
      <c r="G287" s="713">
        <f t="shared" si="9"/>
        <v>79003.539999999994</v>
      </c>
    </row>
    <row r="288" spans="1:7">
      <c r="A288" s="105"/>
      <c r="B288" s="124">
        <v>285</v>
      </c>
      <c r="C288" s="128" t="str">
        <f>'BANK INF DECEMBER 2022'!C287</f>
        <v>SHABANI SWAHIBU MOHAMEDI</v>
      </c>
      <c r="D288" s="129">
        <f>'LOCAL DECEMBER 2022'!ES293*'LOCAL DECEMBER 2022'!ET293</f>
        <v>330000</v>
      </c>
      <c r="E288" s="130">
        <f>'LOCAL DECEMBER 2022'!FA293+'LOCAL DECEMBER 2022'!FB293</f>
        <v>279021.46000000002</v>
      </c>
      <c r="F288" s="716">
        <f t="shared" si="8"/>
        <v>609021.46</v>
      </c>
      <c r="G288" s="713">
        <f t="shared" si="9"/>
        <v>60902.15</v>
      </c>
    </row>
    <row r="289" spans="1:7">
      <c r="A289" s="105"/>
      <c r="B289" s="124">
        <v>286</v>
      </c>
      <c r="C289" s="128" t="str">
        <f>'BANK INF DECEMBER 2022'!C288</f>
        <v>MBARAKA MALIKI BOZI</v>
      </c>
      <c r="D289" s="129">
        <f>'LOCAL DECEMBER 2022'!ES294*'LOCAL DECEMBER 2022'!ET294</f>
        <v>360000</v>
      </c>
      <c r="E289" s="130">
        <f>'LOCAL DECEMBER 2022'!FA294+'LOCAL DECEMBER 2022'!FB294</f>
        <v>442034</v>
      </c>
      <c r="F289" s="716">
        <f t="shared" si="8"/>
        <v>802034</v>
      </c>
      <c r="G289" s="713">
        <f t="shared" si="9"/>
        <v>80203.399999999994</v>
      </c>
    </row>
    <row r="290" spans="1:7">
      <c r="A290" s="105"/>
      <c r="B290" s="124">
        <v>287</v>
      </c>
      <c r="C290" s="128" t="str">
        <f>'BANK INF DECEMBER 2022'!C289</f>
        <v>MUSSA ELFURAHA MUSHI</v>
      </c>
      <c r="D290" s="129">
        <f>'LOCAL DECEMBER 2022'!ES295*'LOCAL DECEMBER 2022'!ET295</f>
        <v>315000</v>
      </c>
      <c r="E290" s="130">
        <f>'LOCAL DECEMBER 2022'!FA295+'LOCAL DECEMBER 2022'!FB295</f>
        <v>291022.39</v>
      </c>
      <c r="F290" s="716">
        <f t="shared" si="8"/>
        <v>606022.39</v>
      </c>
      <c r="G290" s="713">
        <f t="shared" si="9"/>
        <v>60602.239999999998</v>
      </c>
    </row>
    <row r="291" spans="1:7">
      <c r="A291" s="105"/>
      <c r="B291" s="124">
        <v>288</v>
      </c>
      <c r="C291" s="128" t="str">
        <f>'BANK INF DECEMBER 2022'!C290</f>
        <v>RODGER EDWARD MTEMBEI</v>
      </c>
      <c r="D291" s="129">
        <f>'LOCAL DECEMBER 2022'!ES296*'LOCAL DECEMBER 2022'!ET296</f>
        <v>390000</v>
      </c>
      <c r="E291" s="130">
        <f>'LOCAL DECEMBER 2022'!FA296+'LOCAL DECEMBER 2022'!FB296</f>
        <v>196015.08</v>
      </c>
      <c r="F291" s="716">
        <f t="shared" si="8"/>
        <v>586015.07999999996</v>
      </c>
      <c r="G291" s="713">
        <f t="shared" si="9"/>
        <v>58601.51</v>
      </c>
    </row>
    <row r="292" spans="1:7">
      <c r="A292" s="105"/>
      <c r="B292" s="124">
        <v>289</v>
      </c>
      <c r="C292" s="128" t="str">
        <f>'BANK INF DECEMBER 2022'!C291</f>
        <v>HASHIMU RAMADHANI SELEMANI</v>
      </c>
      <c r="D292" s="129">
        <f>'LOCAL DECEMBER 2022'!ES297*'LOCAL DECEMBER 2022'!ET297</f>
        <v>287500</v>
      </c>
      <c r="E292" s="130">
        <f>'LOCAL DECEMBER 2022'!FA297+'LOCAL DECEMBER 2022'!FB297</f>
        <v>289188.90999999997</v>
      </c>
      <c r="F292" s="716">
        <f t="shared" si="8"/>
        <v>576688.90999999992</v>
      </c>
      <c r="G292" s="713">
        <f t="shared" si="9"/>
        <v>57668.89</v>
      </c>
    </row>
    <row r="293" spans="1:7">
      <c r="A293" s="105"/>
      <c r="B293" s="124">
        <v>290</v>
      </c>
      <c r="C293" s="128" t="str">
        <f>'BANK INF DECEMBER 2022'!C292</f>
        <v>PATRICK JUDE MKAI</v>
      </c>
      <c r="D293" s="129">
        <f>'LOCAL DECEMBER 2022'!ES298*'LOCAL DECEMBER 2022'!ET298</f>
        <v>1300000</v>
      </c>
      <c r="E293" s="130">
        <f>'LOCAL DECEMBER 2022'!FA298+'LOCAL DECEMBER 2022'!FB298</f>
        <v>1186757.96</v>
      </c>
      <c r="F293" s="716">
        <f t="shared" si="8"/>
        <v>2486757.96</v>
      </c>
      <c r="G293" s="713">
        <f t="shared" si="9"/>
        <v>248675.8</v>
      </c>
    </row>
    <row r="294" spans="1:7">
      <c r="A294" s="105"/>
      <c r="B294" s="124">
        <v>291</v>
      </c>
      <c r="C294" s="128" t="str">
        <f>'BANK INF DECEMBER 2022'!C293</f>
        <v>FIDELIS PAUL LYMO</v>
      </c>
      <c r="D294" s="129">
        <f>'LOCAL DECEMBER 2022'!ES299*'LOCAL DECEMBER 2022'!ET299</f>
        <v>360000</v>
      </c>
      <c r="E294" s="130">
        <f>'LOCAL DECEMBER 2022'!FA299+'LOCAL DECEMBER 2022'!FB299</f>
        <v>253019.46</v>
      </c>
      <c r="F294" s="716">
        <f t="shared" si="8"/>
        <v>613019.46</v>
      </c>
      <c r="G294" s="713">
        <f t="shared" si="9"/>
        <v>61301.95</v>
      </c>
    </row>
    <row r="295" spans="1:7">
      <c r="A295" s="105"/>
      <c r="B295" s="124">
        <v>292</v>
      </c>
      <c r="C295" s="128" t="str">
        <f>'BANK INF DECEMBER 2022'!C294</f>
        <v>SAIDI HASSAN MUSSA</v>
      </c>
      <c r="D295" s="129">
        <f>'LOCAL DECEMBER 2022'!ES300*'LOCAL DECEMBER 2022'!ET300</f>
        <v>330000</v>
      </c>
      <c r="E295" s="130">
        <f>'LOCAL DECEMBER 2022'!FA300+'LOCAL DECEMBER 2022'!FB300</f>
        <v>363027.93</v>
      </c>
      <c r="F295" s="716">
        <f t="shared" si="8"/>
        <v>693027.92999999993</v>
      </c>
      <c r="G295" s="713">
        <f t="shared" si="9"/>
        <v>69302.789999999994</v>
      </c>
    </row>
    <row r="296" spans="1:7">
      <c r="A296" s="105"/>
      <c r="B296" s="124">
        <v>293</v>
      </c>
      <c r="C296" s="128" t="str">
        <f>'BANK INF DECEMBER 2022'!C295</f>
        <v>MOHAMED MHANDO ALLY</v>
      </c>
      <c r="D296" s="129">
        <f>'LOCAL DECEMBER 2022'!ES301*'LOCAL DECEMBER 2022'!ET301</f>
        <v>325000</v>
      </c>
      <c r="E296" s="130">
        <f>'LOCAL DECEMBER 2022'!FA301+'LOCAL DECEMBER 2022'!FB301</f>
        <v>252519.42</v>
      </c>
      <c r="F296" s="716">
        <f t="shared" si="8"/>
        <v>577519.42000000004</v>
      </c>
      <c r="G296" s="713">
        <f t="shared" si="9"/>
        <v>57751.94</v>
      </c>
    </row>
    <row r="297" spans="1:7">
      <c r="A297" s="105"/>
      <c r="B297" s="124">
        <v>294</v>
      </c>
      <c r="C297" s="128" t="str">
        <f>'BANK INF DECEMBER 2022'!C296</f>
        <v>PETER OBADIA NYOGOTO</v>
      </c>
      <c r="D297" s="129">
        <f>'LOCAL DECEMBER 2022'!ES302*'LOCAL DECEMBER 2022'!ET302</f>
        <v>255000</v>
      </c>
      <c r="E297" s="130">
        <f>'LOCAL DECEMBER 2022'!FA302+'LOCAL DECEMBER 2022'!FB302</f>
        <v>226017.39</v>
      </c>
      <c r="F297" s="716">
        <f t="shared" si="8"/>
        <v>481017.39</v>
      </c>
      <c r="G297" s="713">
        <f t="shared" si="9"/>
        <v>48101.74</v>
      </c>
    </row>
    <row r="298" spans="1:7">
      <c r="A298" s="105"/>
      <c r="B298" s="124">
        <v>295</v>
      </c>
      <c r="C298" s="128" t="str">
        <f>'BANK INF DECEMBER 2022'!C297</f>
        <v>MOSES MEZA THADEO</v>
      </c>
      <c r="D298" s="129">
        <f>'LOCAL DECEMBER 2022'!ES303*'LOCAL DECEMBER 2022'!ET303</f>
        <v>345000</v>
      </c>
      <c r="E298" s="130">
        <f>'LOCAL DECEMBER 2022'!FA303+'LOCAL DECEMBER 2022'!FB303</f>
        <v>336025.85</v>
      </c>
      <c r="F298" s="716">
        <f t="shared" si="8"/>
        <v>681025.85</v>
      </c>
      <c r="G298" s="713">
        <f t="shared" si="9"/>
        <v>68102.59</v>
      </c>
    </row>
    <row r="299" spans="1:7">
      <c r="A299" s="105"/>
      <c r="B299" s="124">
        <v>296</v>
      </c>
      <c r="C299" s="128" t="str">
        <f>'BANK INF DECEMBER 2022'!C298</f>
        <v>AMANI IDRISA NZORI</v>
      </c>
      <c r="D299" s="129">
        <f>'LOCAL DECEMBER 2022'!ES304*'LOCAL DECEMBER 2022'!ET304</f>
        <v>90000</v>
      </c>
      <c r="E299" s="130">
        <f>'LOCAL DECEMBER 2022'!FA304+'LOCAL DECEMBER 2022'!FB304</f>
        <v>36002.769999999997</v>
      </c>
      <c r="F299" s="716">
        <f t="shared" si="8"/>
        <v>126002.76999999999</v>
      </c>
      <c r="G299" s="713">
        <f t="shared" si="9"/>
        <v>12600.28</v>
      </c>
    </row>
    <row r="300" spans="1:7">
      <c r="A300" s="105"/>
      <c r="B300" s="124">
        <v>297</v>
      </c>
      <c r="C300" s="128" t="str">
        <f>'BANK INF DECEMBER 2022'!C299</f>
        <v>ARON DAMIAN CHIPOLA</v>
      </c>
      <c r="D300" s="129">
        <f>'LOCAL DECEMBER 2022'!ES305*'LOCAL DECEMBER 2022'!ET305</f>
        <v>287500</v>
      </c>
      <c r="E300" s="130">
        <f>'LOCAL DECEMBER 2022'!FA305+'LOCAL DECEMBER 2022'!FB305</f>
        <v>288355.51</v>
      </c>
      <c r="F300" s="716">
        <f t="shared" si="8"/>
        <v>575855.51</v>
      </c>
      <c r="G300" s="713">
        <f t="shared" si="9"/>
        <v>57585.55</v>
      </c>
    </row>
    <row r="301" spans="1:7">
      <c r="A301" s="105"/>
      <c r="B301" s="124">
        <v>298</v>
      </c>
      <c r="C301" s="128" t="str">
        <f>'BANK INF DECEMBER 2022'!C300</f>
        <v>ADAM JUMANNE GOMA</v>
      </c>
      <c r="D301" s="129">
        <f>'LOCAL DECEMBER 2022'!ES306*'LOCAL DECEMBER 2022'!ET306</f>
        <v>325000</v>
      </c>
      <c r="E301" s="130">
        <f>'LOCAL DECEMBER 2022'!FA306+'LOCAL DECEMBER 2022'!FB306</f>
        <v>325858.40000000002</v>
      </c>
      <c r="F301" s="716">
        <f t="shared" si="8"/>
        <v>650858.4</v>
      </c>
      <c r="G301" s="713">
        <f t="shared" si="9"/>
        <v>65085.84</v>
      </c>
    </row>
    <row r="302" spans="1:7">
      <c r="A302" s="105"/>
      <c r="B302" s="124">
        <v>299</v>
      </c>
      <c r="C302" s="128" t="str">
        <f>'BANK INF DECEMBER 2022'!C301</f>
        <v>FATMA HASSAN MZUKA</v>
      </c>
      <c r="D302" s="129">
        <f>'LOCAL DECEMBER 2022'!ES307*'LOCAL DECEMBER 2022'!ET307</f>
        <v>400000.12</v>
      </c>
      <c r="E302" s="130">
        <f>'LOCAL DECEMBER 2022'!FA307+'LOCAL DECEMBER 2022'!FB307</f>
        <v>32823.040000000001</v>
      </c>
      <c r="F302" s="716">
        <f t="shared" si="8"/>
        <v>432823.16</v>
      </c>
      <c r="G302" s="713">
        <f t="shared" si="9"/>
        <v>43282.32</v>
      </c>
    </row>
    <row r="303" spans="1:7">
      <c r="A303" s="105"/>
      <c r="B303" s="124">
        <v>300</v>
      </c>
      <c r="C303" s="128" t="str">
        <f>'BANK INF DECEMBER 2022'!C302</f>
        <v>MBARAKA AMIRI WAZIRI</v>
      </c>
      <c r="D303" s="129">
        <f>'LOCAL DECEMBER 2022'!ES308*'LOCAL DECEMBER 2022'!ET308</f>
        <v>375000</v>
      </c>
      <c r="E303" s="130">
        <f>'LOCAL DECEMBER 2022'!FA308+'LOCAL DECEMBER 2022'!FB308</f>
        <v>302023.23</v>
      </c>
      <c r="F303" s="716">
        <f t="shared" si="8"/>
        <v>677023.23</v>
      </c>
      <c r="G303" s="713">
        <f t="shared" si="9"/>
        <v>67702.320000000007</v>
      </c>
    </row>
    <row r="304" spans="1:7">
      <c r="A304" s="105"/>
      <c r="B304" s="124">
        <v>301</v>
      </c>
      <c r="C304" s="128" t="str">
        <f>'BANK INF DECEMBER 2022'!C303</f>
        <v>BAKARI SAID KACHELENGA</v>
      </c>
      <c r="D304" s="129">
        <f>'LOCAL DECEMBER 2022'!ES309*'LOCAL DECEMBER 2022'!ET309</f>
        <v>262500</v>
      </c>
      <c r="E304" s="130">
        <f>'LOCAL DECEMBER 2022'!FA309+'LOCAL DECEMBER 2022'!FB309</f>
        <v>223350.51</v>
      </c>
      <c r="F304" s="716">
        <f t="shared" si="8"/>
        <v>485850.51</v>
      </c>
      <c r="G304" s="713">
        <f t="shared" si="9"/>
        <v>48585.05</v>
      </c>
    </row>
    <row r="305" spans="1:7">
      <c r="A305" s="105"/>
      <c r="B305" s="124">
        <v>302</v>
      </c>
      <c r="C305" s="128" t="str">
        <f>'BANK INF DECEMBER 2022'!C304</f>
        <v>ALLY JUMA ALLY</v>
      </c>
      <c r="D305" s="129">
        <f>'LOCAL DECEMBER 2022'!ES310*'LOCAL DECEMBER 2022'!ET310</f>
        <v>325000</v>
      </c>
      <c r="E305" s="130">
        <f>'LOCAL DECEMBER 2022'!FA310+'LOCAL DECEMBER 2022'!FB310</f>
        <v>242518.66</v>
      </c>
      <c r="F305" s="716">
        <f t="shared" si="8"/>
        <v>567518.66</v>
      </c>
      <c r="G305" s="713">
        <f t="shared" si="9"/>
        <v>56751.87</v>
      </c>
    </row>
    <row r="306" spans="1:7">
      <c r="A306" s="105"/>
      <c r="B306" s="124">
        <v>303</v>
      </c>
      <c r="C306" s="128" t="str">
        <f>'BANK INF DECEMBER 2022'!C305</f>
        <v>OMARY JUMANNE BAKARI</v>
      </c>
      <c r="D306" s="129">
        <f>'LOCAL DECEMBER 2022'!ES311*'LOCAL DECEMBER 2022'!ET311</f>
        <v>360000</v>
      </c>
      <c r="E306" s="130">
        <f>'LOCAL DECEMBER 2022'!FA311+'LOCAL DECEMBER 2022'!FB311</f>
        <v>439033.77</v>
      </c>
      <c r="F306" s="716">
        <f t="shared" si="8"/>
        <v>799033.77</v>
      </c>
      <c r="G306" s="713">
        <f t="shared" si="9"/>
        <v>79903.38</v>
      </c>
    </row>
    <row r="307" spans="1:7">
      <c r="A307" s="105"/>
      <c r="B307" s="124">
        <v>304</v>
      </c>
      <c r="C307" s="128" t="str">
        <f>'BANK INF DECEMBER 2022'!C306</f>
        <v>EMMANUEL RAJABU NGUNYALI</v>
      </c>
      <c r="D307" s="129">
        <f>'LOCAL DECEMBER 2022'!ES312*'LOCAL DECEMBER 2022'!ET312</f>
        <v>375000</v>
      </c>
      <c r="E307" s="130">
        <f>'LOCAL DECEMBER 2022'!FA312+'LOCAL DECEMBER 2022'!FB312</f>
        <v>335025.77</v>
      </c>
      <c r="F307" s="716">
        <f t="shared" si="8"/>
        <v>710025.77</v>
      </c>
      <c r="G307" s="713">
        <f t="shared" si="9"/>
        <v>71002.58</v>
      </c>
    </row>
    <row r="308" spans="1:7">
      <c r="A308" s="105"/>
      <c r="B308" s="124">
        <v>305</v>
      </c>
      <c r="C308" s="128" t="str">
        <f>'BANK INF DECEMBER 2022'!C307</f>
        <v>IBRAHIM KIRIAN SAMBARA</v>
      </c>
      <c r="D308" s="129">
        <f>'LOCAL DECEMBER 2022'!ES313*'LOCAL DECEMBER 2022'!ET313</f>
        <v>345000</v>
      </c>
      <c r="E308" s="130">
        <f>'LOCAL DECEMBER 2022'!FA313+'LOCAL DECEMBER 2022'!FB313</f>
        <v>465035.77</v>
      </c>
      <c r="F308" s="716">
        <f t="shared" si="8"/>
        <v>810035.77</v>
      </c>
      <c r="G308" s="713">
        <f t="shared" si="9"/>
        <v>81003.58</v>
      </c>
    </row>
    <row r="309" spans="1:7">
      <c r="A309" s="105"/>
      <c r="B309" s="124">
        <v>306</v>
      </c>
      <c r="C309" s="128" t="str">
        <f>'BANK INF DECEMBER 2022'!C308</f>
        <v>MEDDY BUNDALA MWAVAZA</v>
      </c>
      <c r="D309" s="129">
        <f>'LOCAL DECEMBER 2022'!ES314*'LOCAL DECEMBER 2022'!ET314</f>
        <v>375000</v>
      </c>
      <c r="E309" s="130">
        <f>'LOCAL DECEMBER 2022'!FA314+'LOCAL DECEMBER 2022'!FB314</f>
        <v>396030.46</v>
      </c>
      <c r="F309" s="716">
        <f t="shared" si="8"/>
        <v>771030.46</v>
      </c>
      <c r="G309" s="713">
        <f t="shared" si="9"/>
        <v>77103.05</v>
      </c>
    </row>
    <row r="310" spans="1:7">
      <c r="A310" s="105"/>
      <c r="B310" s="124">
        <v>307</v>
      </c>
      <c r="C310" s="128" t="str">
        <f>'BANK INF DECEMBER 2022'!C309</f>
        <v>MAHAMUDU ALLY DADI</v>
      </c>
      <c r="D310" s="129">
        <f>'LOCAL DECEMBER 2022'!ES315*'LOCAL DECEMBER 2022'!ET315</f>
        <v>287500</v>
      </c>
      <c r="E310" s="130">
        <f>'LOCAL DECEMBER 2022'!FA315+'LOCAL DECEMBER 2022'!FB315</f>
        <v>323358.21000000002</v>
      </c>
      <c r="F310" s="716">
        <f t="shared" si="8"/>
        <v>610858.21</v>
      </c>
      <c r="G310" s="713">
        <f t="shared" si="9"/>
        <v>61085.82</v>
      </c>
    </row>
    <row r="311" spans="1:7">
      <c r="A311" s="105"/>
      <c r="B311" s="124">
        <v>308</v>
      </c>
      <c r="C311" s="128" t="str">
        <f>'BANK INF DECEMBER 2022'!C310</f>
        <v>MUSTAFA HASANI MBARAKA</v>
      </c>
      <c r="D311" s="129">
        <f>'LOCAL DECEMBER 2022'!ES316*'LOCAL DECEMBER 2022'!ET316</f>
        <v>325000</v>
      </c>
      <c r="E311" s="130">
        <f>'LOCAL DECEMBER 2022'!FA316+'LOCAL DECEMBER 2022'!FB316</f>
        <v>369195.07</v>
      </c>
      <c r="F311" s="716">
        <f t="shared" si="8"/>
        <v>694195.07000000007</v>
      </c>
      <c r="G311" s="713">
        <f t="shared" si="9"/>
        <v>69419.509999999995</v>
      </c>
    </row>
    <row r="312" spans="1:7">
      <c r="A312" s="105"/>
      <c r="B312" s="124">
        <v>309</v>
      </c>
      <c r="C312" s="128" t="str">
        <f>'BANK INF DECEMBER 2022'!C311</f>
        <v>MAULID WAZIRI TANGULA</v>
      </c>
      <c r="D312" s="129">
        <f>'LOCAL DECEMBER 2022'!ES317*'LOCAL DECEMBER 2022'!ET317</f>
        <v>375000</v>
      </c>
      <c r="E312" s="130">
        <f>'LOCAL DECEMBER 2022'!FA317+'LOCAL DECEMBER 2022'!FB317</f>
        <v>435033.46</v>
      </c>
      <c r="F312" s="716">
        <f t="shared" si="8"/>
        <v>810033.46</v>
      </c>
      <c r="G312" s="713">
        <f t="shared" si="9"/>
        <v>81003.350000000006</v>
      </c>
    </row>
    <row r="313" spans="1:7">
      <c r="A313" s="105"/>
      <c r="B313" s="124">
        <v>310</v>
      </c>
      <c r="C313" s="128" t="str">
        <f>'BANK INF DECEMBER 2022'!C312</f>
        <v>YUSUPH WILLIAM JAMES</v>
      </c>
      <c r="D313" s="129">
        <f>'LOCAL DECEMBER 2022'!ES318*'LOCAL DECEMBER 2022'!ET318</f>
        <v>315000</v>
      </c>
      <c r="E313" s="130">
        <f>'LOCAL DECEMBER 2022'!FA318+'LOCAL DECEMBER 2022'!FB318</f>
        <v>356027.39</v>
      </c>
      <c r="F313" s="716">
        <f t="shared" si="8"/>
        <v>671027.39</v>
      </c>
      <c r="G313" s="713">
        <f t="shared" si="9"/>
        <v>67102.740000000005</v>
      </c>
    </row>
    <row r="314" spans="1:7">
      <c r="A314" s="105"/>
      <c r="B314" s="124">
        <v>311</v>
      </c>
      <c r="C314" s="128" t="str">
        <f>'BANK INF DECEMBER 2022'!C313</f>
        <v>CHRISTPHER NESONI MWITO</v>
      </c>
      <c r="D314" s="129">
        <f>'LOCAL DECEMBER 2022'!ES319*'LOCAL DECEMBER 2022'!ET319</f>
        <v>225000</v>
      </c>
      <c r="E314" s="130">
        <f>'LOCAL DECEMBER 2022'!FA319+'LOCAL DECEMBER 2022'!FB319</f>
        <v>207099.26</v>
      </c>
      <c r="F314" s="716">
        <f t="shared" si="8"/>
        <v>432099.26</v>
      </c>
      <c r="G314" s="713">
        <f t="shared" si="9"/>
        <v>43209.93</v>
      </c>
    </row>
    <row r="315" spans="1:7">
      <c r="A315" s="105"/>
      <c r="B315" s="124">
        <v>312</v>
      </c>
      <c r="C315" s="128" t="str">
        <f>'BANK INF DECEMBER 2022'!C314</f>
        <v xml:space="preserve">JOSEPH MWAKA MWAKALUNGWA </v>
      </c>
      <c r="D315" s="129">
        <f>'LOCAL DECEMBER 2022'!ES320*'LOCAL DECEMBER 2022'!ET320</f>
        <v>300000</v>
      </c>
      <c r="E315" s="130">
        <f>'LOCAL DECEMBER 2022'!FA320+'LOCAL DECEMBER 2022'!FB320</f>
        <v>284188.53000000003</v>
      </c>
      <c r="F315" s="716">
        <f t="shared" si="8"/>
        <v>584188.53</v>
      </c>
      <c r="G315" s="713">
        <f t="shared" si="9"/>
        <v>58418.85</v>
      </c>
    </row>
    <row r="316" spans="1:7">
      <c r="A316" s="105"/>
      <c r="B316" s="124">
        <v>313</v>
      </c>
      <c r="C316" s="128" t="str">
        <f>'BANK INF DECEMBER 2022'!C315</f>
        <v>FADHILI BENEDICTO UNGANI</v>
      </c>
      <c r="D316" s="129">
        <f>'LOCAL DECEMBER 2022'!ES321*'LOCAL DECEMBER 2022'!ET321</f>
        <v>287500</v>
      </c>
      <c r="E316" s="130">
        <f>'LOCAL DECEMBER 2022'!FA321+'LOCAL DECEMBER 2022'!FB321</f>
        <v>251686.03</v>
      </c>
      <c r="F316" s="716">
        <f t="shared" si="8"/>
        <v>539186.03</v>
      </c>
      <c r="G316" s="713">
        <f t="shared" si="9"/>
        <v>53918.6</v>
      </c>
    </row>
    <row r="317" spans="1:7">
      <c r="A317" s="105"/>
      <c r="B317" s="124">
        <v>314</v>
      </c>
      <c r="C317" s="128" t="str">
        <f>'BANK INF DECEMBER 2022'!C316</f>
        <v>IDRISA MOHAMEDI MALUMA</v>
      </c>
      <c r="D317" s="129">
        <f>'LOCAL DECEMBER 2022'!ES322*'LOCAL DECEMBER 2022'!ET322</f>
        <v>375000</v>
      </c>
      <c r="E317" s="130">
        <f>'LOCAL DECEMBER 2022'!FA322+'LOCAL DECEMBER 2022'!FB322</f>
        <v>377029</v>
      </c>
      <c r="F317" s="716">
        <f t="shared" si="8"/>
        <v>752029</v>
      </c>
      <c r="G317" s="713">
        <f t="shared" si="9"/>
        <v>75202.899999999994</v>
      </c>
    </row>
    <row r="318" spans="1:7">
      <c r="A318" s="105"/>
      <c r="B318" s="124">
        <v>315</v>
      </c>
      <c r="C318" s="128" t="str">
        <f>'BANK INF DECEMBER 2022'!C317</f>
        <v>SIMON ABDALLAH NG'ULALI</v>
      </c>
      <c r="D318" s="129">
        <f>'LOCAL DECEMBER 2022'!ES323*'LOCAL DECEMBER 2022'!ET323</f>
        <v>325000</v>
      </c>
      <c r="E318" s="130">
        <f>'LOCAL DECEMBER 2022'!FA323+'LOCAL DECEMBER 2022'!FB323</f>
        <v>163345.9</v>
      </c>
      <c r="F318" s="716">
        <f t="shared" si="8"/>
        <v>488345.9</v>
      </c>
      <c r="G318" s="713">
        <f t="shared" si="9"/>
        <v>48834.59</v>
      </c>
    </row>
    <row r="319" spans="1:7">
      <c r="A319" s="105"/>
      <c r="B319" s="124">
        <v>316</v>
      </c>
      <c r="C319" s="128" t="str">
        <f>'BANK INF DECEMBER 2022'!C318</f>
        <v>ABAS ALLY JUMA</v>
      </c>
      <c r="D319" s="129">
        <f>'LOCAL DECEMBER 2022'!ES324*'LOCAL DECEMBER 2022'!ET324</f>
        <v>375000</v>
      </c>
      <c r="E319" s="130">
        <f>'LOCAL DECEMBER 2022'!FA324+'LOCAL DECEMBER 2022'!FB324</f>
        <v>275021.15999999997</v>
      </c>
      <c r="F319" s="716">
        <f t="shared" si="8"/>
        <v>650021.15999999992</v>
      </c>
      <c r="G319" s="713">
        <f t="shared" si="9"/>
        <v>65002.12</v>
      </c>
    </row>
    <row r="320" spans="1:7">
      <c r="A320" s="105"/>
      <c r="B320" s="124">
        <v>317</v>
      </c>
      <c r="C320" s="128" t="str">
        <f>'BANK INF DECEMBER 2022'!C319</f>
        <v>DAUDI HAMADI MGOBA</v>
      </c>
      <c r="D320" s="129">
        <f>'LOCAL DECEMBER 2022'!ES325*'LOCAL DECEMBER 2022'!ET325</f>
        <v>315000</v>
      </c>
      <c r="E320" s="130">
        <f>'LOCAL DECEMBER 2022'!FA325+'LOCAL DECEMBER 2022'!FB325</f>
        <v>244018.77</v>
      </c>
      <c r="F320" s="716">
        <f t="shared" si="8"/>
        <v>559018.77</v>
      </c>
      <c r="G320" s="713">
        <f t="shared" si="9"/>
        <v>55901.88</v>
      </c>
    </row>
    <row r="321" spans="1:7">
      <c r="A321" s="105"/>
      <c r="B321" s="124">
        <v>318</v>
      </c>
      <c r="C321" s="128" t="str">
        <f>'BANK INF DECEMBER 2022'!C320</f>
        <v>MALIMA NYAGA PASTOR</v>
      </c>
      <c r="D321" s="129">
        <f>'LOCAL DECEMBER 2022'!ES326*'LOCAL DECEMBER 2022'!ET326</f>
        <v>325000</v>
      </c>
      <c r="E321" s="130">
        <f>'LOCAL DECEMBER 2022'!FA326+'LOCAL DECEMBER 2022'!FB326</f>
        <v>163345.9</v>
      </c>
      <c r="F321" s="716">
        <f t="shared" si="8"/>
        <v>488345.9</v>
      </c>
      <c r="G321" s="713">
        <f t="shared" si="9"/>
        <v>48834.59</v>
      </c>
    </row>
    <row r="322" spans="1:7">
      <c r="A322" s="105"/>
      <c r="B322" s="124">
        <v>319</v>
      </c>
      <c r="C322" s="128" t="str">
        <f>'BANK INF DECEMBER 2022'!C321</f>
        <v>HAMISI JUMA KINGALU</v>
      </c>
      <c r="D322" s="129">
        <f>'LOCAL DECEMBER 2022'!ES327*'LOCAL DECEMBER 2022'!ET327</f>
        <v>287500</v>
      </c>
      <c r="E322" s="130">
        <f>'LOCAL DECEMBER 2022'!FA327+'LOCAL DECEMBER 2022'!FB327</f>
        <v>349193.53</v>
      </c>
      <c r="F322" s="716">
        <f t="shared" si="8"/>
        <v>636693.53</v>
      </c>
      <c r="G322" s="713">
        <f t="shared" si="9"/>
        <v>63669.35</v>
      </c>
    </row>
    <row r="323" spans="1:7">
      <c r="A323" s="105"/>
      <c r="B323" s="124">
        <v>320</v>
      </c>
      <c r="C323" s="128" t="str">
        <f>'BANK INF DECEMBER 2022'!C322</f>
        <v>DAUSON MGANYIZI EZEKIELY</v>
      </c>
      <c r="D323" s="129">
        <f>'LOCAL DECEMBER 2022'!ES328*'LOCAL DECEMBER 2022'!ET328</f>
        <v>312500</v>
      </c>
      <c r="E323" s="130">
        <f>'LOCAL DECEMBER 2022'!FA328+'LOCAL DECEMBER 2022'!FB328</f>
        <v>460035.39</v>
      </c>
      <c r="F323" s="716">
        <f t="shared" si="8"/>
        <v>772535.39</v>
      </c>
      <c r="G323" s="713">
        <f t="shared" si="9"/>
        <v>77253.539999999994</v>
      </c>
    </row>
    <row r="324" spans="1:7">
      <c r="A324" s="105"/>
      <c r="B324" s="124">
        <v>321</v>
      </c>
      <c r="C324" s="128" t="str">
        <f>'BANK INF DECEMBER 2022'!C323</f>
        <v>HAMISI MOHAMEDI SAGARA</v>
      </c>
      <c r="D324" s="129">
        <f>'LOCAL DECEMBER 2022'!ES329*'LOCAL DECEMBER 2022'!ET329</f>
        <v>325000</v>
      </c>
      <c r="E324" s="130">
        <f>'LOCAL DECEMBER 2022'!FA329+'LOCAL DECEMBER 2022'!FB329</f>
        <v>464202.37</v>
      </c>
      <c r="F324" s="716">
        <f t="shared" si="8"/>
        <v>789202.37</v>
      </c>
      <c r="G324" s="713">
        <f t="shared" si="9"/>
        <v>78920.240000000005</v>
      </c>
    </row>
    <row r="325" spans="1:7">
      <c r="A325" s="105"/>
      <c r="B325" s="124">
        <v>322</v>
      </c>
      <c r="C325" s="128" t="str">
        <f>'BANK INF DECEMBER 2022'!C324</f>
        <v>ADAMU WEBI MELIKIADI</v>
      </c>
      <c r="D325" s="129">
        <f>'LOCAL DECEMBER 2022'!ES330*'LOCAL DECEMBER 2022'!ET330</f>
        <v>300000</v>
      </c>
      <c r="E325" s="130">
        <f>'LOCAL DECEMBER 2022'!FA330+'LOCAL DECEMBER 2022'!FB330</f>
        <v>427949.59</v>
      </c>
      <c r="F325" s="716">
        <f t="shared" ref="F325:F388" si="10">D325+E325</f>
        <v>727949.59000000008</v>
      </c>
      <c r="G325" s="713">
        <f t="shared" ref="G325:G388" si="11">ROUND(F325*0.1,2)</f>
        <v>72794.960000000006</v>
      </c>
    </row>
    <row r="326" spans="1:7">
      <c r="A326" s="105"/>
      <c r="B326" s="124">
        <v>323</v>
      </c>
      <c r="C326" s="128" t="str">
        <f>'BANK INF DECEMBER 2022'!C325</f>
        <v>NASSORO TWALIBU MWEMBE</v>
      </c>
      <c r="D326" s="129">
        <f>'LOCAL DECEMBER 2022'!ES331*'LOCAL DECEMBER 2022'!ET331</f>
        <v>345000</v>
      </c>
      <c r="E326" s="130">
        <f>'LOCAL DECEMBER 2022'!FA331+'LOCAL DECEMBER 2022'!FB331</f>
        <v>400030.77</v>
      </c>
      <c r="F326" s="716">
        <f t="shared" si="10"/>
        <v>745030.77</v>
      </c>
      <c r="G326" s="713">
        <f t="shared" si="11"/>
        <v>74503.08</v>
      </c>
    </row>
    <row r="327" spans="1:7">
      <c r="A327" s="105"/>
      <c r="B327" s="124">
        <v>324</v>
      </c>
      <c r="C327" s="128" t="str">
        <f>'BANK INF DECEMBER 2022'!C326</f>
        <v>ISSA HASSANI MGONDA</v>
      </c>
      <c r="D327" s="129">
        <f>'LOCAL DECEMBER 2022'!ES332*'LOCAL DECEMBER 2022'!ET332</f>
        <v>345000</v>
      </c>
      <c r="E327" s="130">
        <f>'LOCAL DECEMBER 2022'!FA332+'LOCAL DECEMBER 2022'!FB332</f>
        <v>440033.85</v>
      </c>
      <c r="F327" s="716">
        <f t="shared" si="10"/>
        <v>785033.85</v>
      </c>
      <c r="G327" s="713">
        <f t="shared" si="11"/>
        <v>78503.39</v>
      </c>
    </row>
    <row r="328" spans="1:7">
      <c r="A328" s="105"/>
      <c r="B328" s="124">
        <v>325</v>
      </c>
      <c r="C328" s="128" t="str">
        <f>'BANK INF DECEMBER 2022'!C327</f>
        <v>DEUS TOTO KUSAGA</v>
      </c>
      <c r="D328" s="129">
        <f>'LOCAL DECEMBER 2022'!ES333*'LOCAL DECEMBER 2022'!ET333</f>
        <v>599999.91999999993</v>
      </c>
      <c r="E328" s="130">
        <f>'LOCAL DECEMBER 2022'!FA333+'LOCAL DECEMBER 2022'!FB333</f>
        <v>0</v>
      </c>
      <c r="F328" s="716">
        <f t="shared" si="10"/>
        <v>599999.91999999993</v>
      </c>
      <c r="G328" s="713">
        <f t="shared" si="11"/>
        <v>59999.99</v>
      </c>
    </row>
    <row r="329" spans="1:7">
      <c r="A329" s="105"/>
      <c r="B329" s="124">
        <v>326</v>
      </c>
      <c r="C329" s="128" t="str">
        <f>'BANK INF DECEMBER 2022'!C328</f>
        <v>SHAFII ABDALLAH ISMAIL</v>
      </c>
      <c r="D329" s="129">
        <f>'LOCAL DECEMBER 2022'!ES334*'LOCAL DECEMBER 2022'!ET334</f>
        <v>325000</v>
      </c>
      <c r="E329" s="130">
        <f>'LOCAL DECEMBER 2022'!FA334+'LOCAL DECEMBER 2022'!FB334</f>
        <v>260853.4</v>
      </c>
      <c r="F329" s="716">
        <f t="shared" si="10"/>
        <v>585853.4</v>
      </c>
      <c r="G329" s="713">
        <f t="shared" si="11"/>
        <v>58585.34</v>
      </c>
    </row>
    <row r="330" spans="1:7">
      <c r="A330" s="105"/>
      <c r="B330" s="124">
        <v>327</v>
      </c>
      <c r="C330" s="128" t="str">
        <f>'BANK INF DECEMBER 2022'!C329</f>
        <v>MOHAMEDI ALLY SWALEHE</v>
      </c>
      <c r="D330" s="129">
        <f>'LOCAL DECEMBER 2022'!ES335*'LOCAL DECEMBER 2022'!ET335</f>
        <v>325000</v>
      </c>
      <c r="E330" s="130">
        <f>'LOCAL DECEMBER 2022'!FA335+'LOCAL DECEMBER 2022'!FB335</f>
        <v>375028.85</v>
      </c>
      <c r="F330" s="716">
        <f t="shared" si="10"/>
        <v>700028.85</v>
      </c>
      <c r="G330" s="713">
        <f t="shared" si="11"/>
        <v>70002.89</v>
      </c>
    </row>
    <row r="331" spans="1:7">
      <c r="A331" s="105"/>
      <c r="B331" s="124">
        <v>328</v>
      </c>
      <c r="C331" s="128" t="str">
        <f>'BANK INF DECEMBER 2022'!C330</f>
        <v>YONA ANDESONI PALLANGYO</v>
      </c>
      <c r="D331" s="129">
        <f>'LOCAL DECEMBER 2022'!ES336*'LOCAL DECEMBER 2022'!ET336</f>
        <v>360000</v>
      </c>
      <c r="E331" s="130">
        <f>'LOCAL DECEMBER 2022'!FA336+'LOCAL DECEMBER 2022'!FB336</f>
        <v>507539.04</v>
      </c>
      <c r="F331" s="716">
        <f t="shared" si="10"/>
        <v>867539.04</v>
      </c>
      <c r="G331" s="713">
        <f t="shared" si="11"/>
        <v>86753.9</v>
      </c>
    </row>
    <row r="332" spans="1:7">
      <c r="A332" s="105"/>
      <c r="B332" s="124">
        <v>329</v>
      </c>
      <c r="C332" s="128" t="str">
        <f>'BANK INF DECEMBER 2022'!C331</f>
        <v>MASHAKA CRYWELLO HAONGA</v>
      </c>
      <c r="D332" s="129">
        <f>'LOCAL DECEMBER 2022'!ES337*'LOCAL DECEMBER 2022'!ET337</f>
        <v>325000</v>
      </c>
      <c r="E332" s="130">
        <f>'LOCAL DECEMBER 2022'!FA337+'LOCAL DECEMBER 2022'!FB337</f>
        <v>268353.98</v>
      </c>
      <c r="F332" s="716">
        <f t="shared" si="10"/>
        <v>593353.98</v>
      </c>
      <c r="G332" s="713">
        <f t="shared" si="11"/>
        <v>59335.4</v>
      </c>
    </row>
    <row r="333" spans="1:7">
      <c r="A333" s="105"/>
      <c r="B333" s="124">
        <v>330</v>
      </c>
      <c r="C333" s="128" t="str">
        <f>'BANK INF DECEMBER 2022'!C332</f>
        <v>MUWEZA ULEDI MKWENDA</v>
      </c>
      <c r="D333" s="129">
        <f>'LOCAL DECEMBER 2022'!ES338*'LOCAL DECEMBER 2022'!ET338</f>
        <v>325000</v>
      </c>
      <c r="E333" s="130">
        <f>'LOCAL DECEMBER 2022'!FA338+'LOCAL DECEMBER 2022'!FB338</f>
        <v>254186.22</v>
      </c>
      <c r="F333" s="716">
        <f t="shared" si="10"/>
        <v>579186.22</v>
      </c>
      <c r="G333" s="713">
        <f t="shared" si="11"/>
        <v>57918.62</v>
      </c>
    </row>
    <row r="334" spans="1:7">
      <c r="A334" s="105"/>
      <c r="B334" s="124">
        <v>331</v>
      </c>
      <c r="C334" s="128" t="str">
        <f>'BANK INF DECEMBER 2022'!C333</f>
        <v>KASIMU ALLI NANGUMBI</v>
      </c>
      <c r="D334" s="129">
        <f>'LOCAL DECEMBER 2022'!ES339*'LOCAL DECEMBER 2022'!ET339</f>
        <v>325000</v>
      </c>
      <c r="E334" s="130">
        <f>'LOCAL DECEMBER 2022'!FA339+'LOCAL DECEMBER 2022'!FB339</f>
        <v>258353.21</v>
      </c>
      <c r="F334" s="716">
        <f t="shared" si="10"/>
        <v>583353.21</v>
      </c>
      <c r="G334" s="713">
        <f t="shared" si="11"/>
        <v>58335.32</v>
      </c>
    </row>
    <row r="335" spans="1:7">
      <c r="A335" s="105"/>
      <c r="B335" s="124">
        <v>332</v>
      </c>
      <c r="C335" s="128" t="str">
        <f>'BANK INF DECEMBER 2022'!C334</f>
        <v xml:space="preserve">EMMANUEL FRANK MEENA </v>
      </c>
      <c r="D335" s="129">
        <f>'LOCAL DECEMBER 2022'!ES340*'LOCAL DECEMBER 2022'!ET340</f>
        <v>325000</v>
      </c>
      <c r="E335" s="130">
        <f>'LOCAL DECEMBER 2022'!FA340+'LOCAL DECEMBER 2022'!FB340</f>
        <v>370028.46</v>
      </c>
      <c r="F335" s="716">
        <f t="shared" si="10"/>
        <v>695028.46</v>
      </c>
      <c r="G335" s="713">
        <f t="shared" si="11"/>
        <v>69502.850000000006</v>
      </c>
    </row>
    <row r="336" spans="1:7">
      <c r="A336" s="105"/>
      <c r="B336" s="124">
        <v>333</v>
      </c>
      <c r="C336" s="128" t="str">
        <f>'BANK INF DECEMBER 2022'!C335</f>
        <v>RUDISHA SIMAITON MWASHITETE</v>
      </c>
      <c r="D336" s="129">
        <f>'LOCAL DECEMBER 2022'!ES341*'LOCAL DECEMBER 2022'!ET341</f>
        <v>325000</v>
      </c>
      <c r="E336" s="130">
        <f>'LOCAL DECEMBER 2022'!FA341+'LOCAL DECEMBER 2022'!FB341</f>
        <v>383362.82</v>
      </c>
      <c r="F336" s="716">
        <f t="shared" si="10"/>
        <v>708362.82000000007</v>
      </c>
      <c r="G336" s="713">
        <f t="shared" si="11"/>
        <v>70836.28</v>
      </c>
    </row>
    <row r="337" spans="1:7">
      <c r="A337" s="105"/>
      <c r="B337" s="124">
        <v>334</v>
      </c>
      <c r="C337" s="128" t="str">
        <f>'BANK INF DECEMBER 2022'!C336</f>
        <v xml:space="preserve">SAMSONI JEMSI SIMOVE </v>
      </c>
      <c r="D337" s="129">
        <f>'LOCAL DECEMBER 2022'!ES342*'LOCAL DECEMBER 2022'!ET342</f>
        <v>212500</v>
      </c>
      <c r="E337" s="130">
        <f>'LOCAL DECEMBER 2022'!FA342+'LOCAL DECEMBER 2022'!FB342</f>
        <v>184180.83</v>
      </c>
      <c r="F337" s="716">
        <f t="shared" si="10"/>
        <v>396680.82999999996</v>
      </c>
      <c r="G337" s="713">
        <f t="shared" si="11"/>
        <v>39668.080000000002</v>
      </c>
    </row>
    <row r="338" spans="1:7">
      <c r="A338" s="105"/>
      <c r="B338" s="124">
        <v>335</v>
      </c>
      <c r="C338" s="128" t="str">
        <f>'BANK INF DECEMBER 2022'!C337</f>
        <v>IDDI SALUMU NAMIYUNDU</v>
      </c>
      <c r="D338" s="129">
        <f>'LOCAL DECEMBER 2022'!ES343*'LOCAL DECEMBER 2022'!ET343</f>
        <v>300000</v>
      </c>
      <c r="E338" s="130">
        <f>'LOCAL DECEMBER 2022'!FA343+'LOCAL DECEMBER 2022'!FB343</f>
        <v>417532.12</v>
      </c>
      <c r="F338" s="716">
        <f t="shared" si="10"/>
        <v>717532.12</v>
      </c>
      <c r="G338" s="713">
        <f t="shared" si="11"/>
        <v>71753.210000000006</v>
      </c>
    </row>
    <row r="339" spans="1:7">
      <c r="A339" s="105"/>
      <c r="B339" s="124">
        <v>336</v>
      </c>
      <c r="C339" s="128" t="str">
        <f>'BANK INF DECEMBER 2022'!C338</f>
        <v>MBARUKU MUSA MALENDA</v>
      </c>
      <c r="D339" s="129">
        <f>'LOCAL DECEMBER 2022'!ES344*'LOCAL DECEMBER 2022'!ET344</f>
        <v>325000</v>
      </c>
      <c r="E339" s="130">
        <f>'LOCAL DECEMBER 2022'!FA344+'LOCAL DECEMBER 2022'!FB344</f>
        <v>464202.37</v>
      </c>
      <c r="F339" s="716">
        <f t="shared" si="10"/>
        <v>789202.37</v>
      </c>
      <c r="G339" s="713">
        <f t="shared" si="11"/>
        <v>78920.240000000005</v>
      </c>
    </row>
    <row r="340" spans="1:7">
      <c r="A340" s="105"/>
      <c r="B340" s="124">
        <v>337</v>
      </c>
      <c r="C340" s="128" t="str">
        <f>'BANK INF DECEMBER 2022'!C339</f>
        <v>TEGEMEA LAGIWELO KIBONA</v>
      </c>
      <c r="D340" s="129">
        <f>'LOCAL DECEMBER 2022'!ES345*'LOCAL DECEMBER 2022'!ET345</f>
        <v>375000</v>
      </c>
      <c r="E340" s="130">
        <f>'LOCAL DECEMBER 2022'!FA345+'LOCAL DECEMBER 2022'!FB345</f>
        <v>350026.93</v>
      </c>
      <c r="F340" s="716">
        <f t="shared" si="10"/>
        <v>725026.92999999993</v>
      </c>
      <c r="G340" s="713">
        <f t="shared" si="11"/>
        <v>72502.69</v>
      </c>
    </row>
    <row r="341" spans="1:7">
      <c r="A341" s="105"/>
      <c r="B341" s="124">
        <v>338</v>
      </c>
      <c r="C341" s="128" t="str">
        <f>'BANK INF DECEMBER 2022'!C340</f>
        <v>SWALEHE BASHA YUSUFU</v>
      </c>
      <c r="D341" s="129">
        <f>'LOCAL DECEMBER 2022'!ES346*'LOCAL DECEMBER 2022'!ET346</f>
        <v>312500</v>
      </c>
      <c r="E341" s="130">
        <f>'LOCAL DECEMBER 2022'!FA346+'LOCAL DECEMBER 2022'!FB346</f>
        <v>470036.16</v>
      </c>
      <c r="F341" s="716">
        <f t="shared" si="10"/>
        <v>782536.15999999992</v>
      </c>
      <c r="G341" s="713">
        <f t="shared" si="11"/>
        <v>78253.62</v>
      </c>
    </row>
    <row r="342" spans="1:7">
      <c r="A342" s="105"/>
      <c r="B342" s="124">
        <v>339</v>
      </c>
      <c r="C342" s="128" t="str">
        <f>'BANK INF DECEMBER 2022'!C341</f>
        <v>EZEKIA JOSEPH KIBONA</v>
      </c>
      <c r="D342" s="129">
        <f>'LOCAL DECEMBER 2022'!ES347*'LOCAL DECEMBER 2022'!ET347</f>
        <v>312500</v>
      </c>
      <c r="E342" s="130">
        <f>'LOCAL DECEMBER 2022'!FA347+'LOCAL DECEMBER 2022'!FB347</f>
        <v>183347.44</v>
      </c>
      <c r="F342" s="716">
        <f t="shared" si="10"/>
        <v>495847.44</v>
      </c>
      <c r="G342" s="713">
        <f t="shared" si="11"/>
        <v>49584.74</v>
      </c>
    </row>
    <row r="343" spans="1:7">
      <c r="A343" s="105"/>
      <c r="B343" s="124">
        <v>340</v>
      </c>
      <c r="C343" s="128" t="str">
        <f>'BANK INF DECEMBER 2022'!C342</f>
        <v>RAMADHANI MOHAMEDI NAMKULALA</v>
      </c>
      <c r="D343" s="129">
        <f>'LOCAL DECEMBER 2022'!ES348*'LOCAL DECEMBER 2022'!ET348</f>
        <v>275000</v>
      </c>
      <c r="E343" s="130">
        <f>'LOCAL DECEMBER 2022'!FA348+'LOCAL DECEMBER 2022'!FB348</f>
        <v>155845.32</v>
      </c>
      <c r="F343" s="716">
        <f t="shared" si="10"/>
        <v>430845.32</v>
      </c>
      <c r="G343" s="713">
        <f t="shared" si="11"/>
        <v>43084.53</v>
      </c>
    </row>
    <row r="344" spans="1:7">
      <c r="A344" s="105"/>
      <c r="B344" s="124">
        <v>341</v>
      </c>
      <c r="C344" s="128" t="str">
        <f>'BANK INF DECEMBER 2022'!C343</f>
        <v>ALLY HAMADI FUSI</v>
      </c>
      <c r="D344" s="129">
        <f>'LOCAL DECEMBER 2022'!ES349*'LOCAL DECEMBER 2022'!ET349</f>
        <v>330000</v>
      </c>
      <c r="E344" s="130">
        <f>'LOCAL DECEMBER 2022'!FA349+'LOCAL DECEMBER 2022'!FB349</f>
        <v>289022.23</v>
      </c>
      <c r="F344" s="716">
        <f t="shared" si="10"/>
        <v>619022.23</v>
      </c>
      <c r="G344" s="713">
        <f t="shared" si="11"/>
        <v>61902.22</v>
      </c>
    </row>
    <row r="345" spans="1:7">
      <c r="A345" s="105"/>
      <c r="B345" s="124">
        <v>342</v>
      </c>
      <c r="C345" s="128" t="str">
        <f>'BANK INF DECEMBER 2022'!C344</f>
        <v>MUSTAFA ISMAILI NAMWELENU</v>
      </c>
      <c r="D345" s="129">
        <f>'LOCAL DECEMBER 2022'!ES350*'LOCAL DECEMBER 2022'!ET350</f>
        <v>300000</v>
      </c>
      <c r="E345" s="130">
        <f>'LOCAL DECEMBER 2022'!FA350+'LOCAL DECEMBER 2022'!FB350</f>
        <v>403364.36</v>
      </c>
      <c r="F345" s="716">
        <f t="shared" si="10"/>
        <v>703364.36</v>
      </c>
      <c r="G345" s="713">
        <f t="shared" si="11"/>
        <v>70336.44</v>
      </c>
    </row>
    <row r="346" spans="1:7">
      <c r="A346" s="105"/>
      <c r="B346" s="124">
        <v>343</v>
      </c>
      <c r="C346" s="128" t="str">
        <f>'BANK INF DECEMBER 2022'!C345</f>
        <v>SELEMANI JUMA SABAYA</v>
      </c>
      <c r="D346" s="129">
        <f>'LOCAL DECEMBER 2022'!ES351*'LOCAL DECEMBER 2022'!ET351</f>
        <v>325000</v>
      </c>
      <c r="E346" s="130">
        <f>'LOCAL DECEMBER 2022'!FA351+'LOCAL DECEMBER 2022'!FB351</f>
        <v>210849.55</v>
      </c>
      <c r="F346" s="716">
        <f t="shared" si="10"/>
        <v>535849.55000000005</v>
      </c>
      <c r="G346" s="713">
        <f t="shared" si="11"/>
        <v>53584.959999999999</v>
      </c>
    </row>
    <row r="347" spans="1:7">
      <c r="A347" s="105"/>
      <c r="B347" s="124">
        <v>344</v>
      </c>
      <c r="C347" s="128" t="str">
        <f>'BANK INF DECEMBER 2022'!C346</f>
        <v>EMANUEL JOHN MAUNGU</v>
      </c>
      <c r="D347" s="129">
        <f>'LOCAL DECEMBER 2022'!ES352*'LOCAL DECEMBER 2022'!ET352</f>
        <v>345000</v>
      </c>
      <c r="E347" s="130">
        <f>'LOCAL DECEMBER 2022'!FA352+'LOCAL DECEMBER 2022'!FB352</f>
        <v>320024.62</v>
      </c>
      <c r="F347" s="716">
        <f t="shared" si="10"/>
        <v>665024.62</v>
      </c>
      <c r="G347" s="713">
        <f t="shared" si="11"/>
        <v>66502.460000000006</v>
      </c>
    </row>
    <row r="348" spans="1:7">
      <c r="A348" s="105"/>
      <c r="B348" s="124">
        <v>345</v>
      </c>
      <c r="C348" s="128" t="str">
        <f>'BANK INF DECEMBER 2022'!C347</f>
        <v>HAKIKA SABIHI NAMTUBWI</v>
      </c>
      <c r="D348" s="129">
        <f>'LOCAL DECEMBER 2022'!ES353*'LOCAL DECEMBER 2022'!ET353</f>
        <v>345000</v>
      </c>
      <c r="E348" s="130">
        <f>'LOCAL DECEMBER 2022'!FA353+'LOCAL DECEMBER 2022'!FB353</f>
        <v>337025.93</v>
      </c>
      <c r="F348" s="716">
        <f t="shared" si="10"/>
        <v>682025.92999999993</v>
      </c>
      <c r="G348" s="713">
        <f t="shared" si="11"/>
        <v>68202.59</v>
      </c>
    </row>
    <row r="349" spans="1:7">
      <c r="A349" s="105"/>
      <c r="B349" s="124">
        <v>346</v>
      </c>
      <c r="C349" s="128" t="str">
        <f>'BANK INF DECEMBER 2022'!C348</f>
        <v>KIZANGO ABDI SAMAHAMBA</v>
      </c>
      <c r="D349" s="129">
        <f>'LOCAL DECEMBER 2022'!ES354*'LOCAL DECEMBER 2022'!ET354</f>
        <v>325000</v>
      </c>
      <c r="E349" s="130">
        <f>'LOCAL DECEMBER 2022'!FA354+'LOCAL DECEMBER 2022'!FB354</f>
        <v>163345.9</v>
      </c>
      <c r="F349" s="716">
        <f t="shared" si="10"/>
        <v>488345.9</v>
      </c>
      <c r="G349" s="713">
        <f t="shared" si="11"/>
        <v>48834.59</v>
      </c>
    </row>
    <row r="350" spans="1:7">
      <c r="A350" s="105"/>
      <c r="B350" s="124">
        <v>347</v>
      </c>
      <c r="C350" s="128" t="str">
        <f>'BANK INF DECEMBER 2022'!C349</f>
        <v>KASSIM IBRAHIM MUSSA</v>
      </c>
      <c r="D350" s="129">
        <f>'LOCAL DECEMBER 2022'!ES355*'LOCAL DECEMBER 2022'!ET355</f>
        <v>375000</v>
      </c>
      <c r="E350" s="130">
        <f>'LOCAL DECEMBER 2022'!FA355+'LOCAL DECEMBER 2022'!FB355</f>
        <v>326025.08</v>
      </c>
      <c r="F350" s="716">
        <f t="shared" si="10"/>
        <v>701025.08000000007</v>
      </c>
      <c r="G350" s="713">
        <f t="shared" si="11"/>
        <v>70102.509999999995</v>
      </c>
    </row>
    <row r="351" spans="1:7">
      <c r="A351" s="105"/>
      <c r="B351" s="124">
        <v>348</v>
      </c>
      <c r="C351" s="128" t="str">
        <f>'BANK INF DECEMBER 2022'!C350</f>
        <v>SHAFII HASSANI MOHAMEDI</v>
      </c>
      <c r="D351" s="129">
        <f>'LOCAL DECEMBER 2022'!ES356*'LOCAL DECEMBER 2022'!ET356</f>
        <v>325000</v>
      </c>
      <c r="E351" s="130">
        <f>'LOCAL DECEMBER 2022'!FA356+'LOCAL DECEMBER 2022'!FB356</f>
        <v>185764.29</v>
      </c>
      <c r="F351" s="716">
        <f t="shared" si="10"/>
        <v>510764.29000000004</v>
      </c>
      <c r="G351" s="713">
        <f t="shared" si="11"/>
        <v>51076.43</v>
      </c>
    </row>
    <row r="352" spans="1:7">
      <c r="A352" s="105"/>
      <c r="B352" s="124">
        <v>349</v>
      </c>
      <c r="C352" s="128" t="str">
        <f>'BANK INF DECEMBER 2022'!C351</f>
        <v>ROBART RAUREN MYABA</v>
      </c>
      <c r="D352" s="129">
        <f>'LOCAL DECEMBER 2022'!ES357*'LOCAL DECEMBER 2022'!ET357</f>
        <v>312500</v>
      </c>
      <c r="E352" s="130">
        <f>'LOCAL DECEMBER 2022'!FA357+'LOCAL DECEMBER 2022'!FB357</f>
        <v>265853.78000000003</v>
      </c>
      <c r="F352" s="716">
        <f t="shared" si="10"/>
        <v>578353.78</v>
      </c>
      <c r="G352" s="713">
        <f t="shared" si="11"/>
        <v>57835.38</v>
      </c>
    </row>
    <row r="353" spans="1:7">
      <c r="A353" s="105"/>
      <c r="B353" s="124">
        <v>350</v>
      </c>
      <c r="C353" s="128" t="str">
        <f>'BANK INF DECEMBER 2022'!C352</f>
        <v>SAIDI RAMADHANI SAIDI</v>
      </c>
      <c r="D353" s="129">
        <f>'LOCAL DECEMBER 2022'!ES358*'LOCAL DECEMBER 2022'!ET358</f>
        <v>325000</v>
      </c>
      <c r="E353" s="130">
        <f>'LOCAL DECEMBER 2022'!FA358+'LOCAL DECEMBER 2022'!FB358</f>
        <v>288355.51</v>
      </c>
      <c r="F353" s="716">
        <f t="shared" si="10"/>
        <v>613355.51</v>
      </c>
      <c r="G353" s="713">
        <f t="shared" si="11"/>
        <v>61335.55</v>
      </c>
    </row>
    <row r="354" spans="1:7">
      <c r="A354" s="105"/>
      <c r="B354" s="124">
        <v>351</v>
      </c>
      <c r="C354" s="128" t="str">
        <f>'BANK INF DECEMBER 2022'!C353</f>
        <v>ABRAHAM TITI MAMBOSHO</v>
      </c>
      <c r="D354" s="129">
        <f>'LOCAL DECEMBER 2022'!ES359*'LOCAL DECEMBER 2022'!ET359</f>
        <v>315000</v>
      </c>
      <c r="E354" s="130">
        <f>'LOCAL DECEMBER 2022'!FA359+'LOCAL DECEMBER 2022'!FB359</f>
        <v>390030</v>
      </c>
      <c r="F354" s="716">
        <f t="shared" si="10"/>
        <v>705030</v>
      </c>
      <c r="G354" s="713">
        <f t="shared" si="11"/>
        <v>70503</v>
      </c>
    </row>
    <row r="355" spans="1:7">
      <c r="A355" s="105"/>
      <c r="B355" s="124">
        <v>352</v>
      </c>
      <c r="C355" s="128" t="str">
        <f>'BANK INF DECEMBER 2022'!C354</f>
        <v>ISAYA GIDION MWAKAPIJILA</v>
      </c>
      <c r="D355" s="129">
        <f>'LOCAL DECEMBER 2022'!ES360*'LOCAL DECEMBER 2022'!ET360</f>
        <v>325000</v>
      </c>
      <c r="E355" s="130">
        <f>'LOCAL DECEMBER 2022'!FA360+'LOCAL DECEMBER 2022'!FB360</f>
        <v>242518.66</v>
      </c>
      <c r="F355" s="716">
        <f t="shared" si="10"/>
        <v>567518.66</v>
      </c>
      <c r="G355" s="713">
        <f t="shared" si="11"/>
        <v>56751.87</v>
      </c>
    </row>
    <row r="356" spans="1:7">
      <c r="A356" s="105"/>
      <c r="B356" s="124">
        <v>353</v>
      </c>
      <c r="C356" s="128" t="str">
        <f>'BANK INF DECEMBER 2022'!C355</f>
        <v>JUMA RASHIDI DHAHABU</v>
      </c>
      <c r="D356" s="129">
        <f>'LOCAL DECEMBER 2022'!ES361*'LOCAL DECEMBER 2022'!ET361</f>
        <v>390000</v>
      </c>
      <c r="E356" s="130">
        <f>'LOCAL DECEMBER 2022'!FA361+'LOCAL DECEMBER 2022'!FB361</f>
        <v>291022.39</v>
      </c>
      <c r="F356" s="716">
        <f t="shared" si="10"/>
        <v>681022.39</v>
      </c>
      <c r="G356" s="713">
        <f t="shared" si="11"/>
        <v>68102.240000000005</v>
      </c>
    </row>
    <row r="357" spans="1:7">
      <c r="A357" s="105"/>
      <c r="B357" s="124">
        <v>354</v>
      </c>
      <c r="C357" s="128" t="str">
        <f>'BANK INF DECEMBER 2022'!C356</f>
        <v>ZAWADI FRANCSON MWASHITETE</v>
      </c>
      <c r="D357" s="129">
        <f>'LOCAL DECEMBER 2022'!ES362*'LOCAL DECEMBER 2022'!ET362</f>
        <v>325000</v>
      </c>
      <c r="E357" s="130">
        <f>'LOCAL DECEMBER 2022'!FA362+'LOCAL DECEMBER 2022'!FB362</f>
        <v>242518.66</v>
      </c>
      <c r="F357" s="716">
        <f t="shared" si="10"/>
        <v>567518.66</v>
      </c>
      <c r="G357" s="713">
        <f t="shared" si="11"/>
        <v>56751.87</v>
      </c>
    </row>
    <row r="358" spans="1:7">
      <c r="A358" s="105"/>
      <c r="B358" s="124">
        <v>355</v>
      </c>
      <c r="C358" s="128" t="str">
        <f>'BANK INF DECEMBER 2022'!C357</f>
        <v>JAMALI ISSA LUKINDO</v>
      </c>
      <c r="D358" s="129">
        <f>'LOCAL DECEMBER 2022'!ES363*'LOCAL DECEMBER 2022'!ET363</f>
        <v>312500</v>
      </c>
      <c r="E358" s="130">
        <f>'LOCAL DECEMBER 2022'!FA363+'LOCAL DECEMBER 2022'!FB363</f>
        <v>449201.22</v>
      </c>
      <c r="F358" s="716">
        <f t="shared" si="10"/>
        <v>761701.22</v>
      </c>
      <c r="G358" s="713">
        <f t="shared" si="11"/>
        <v>76170.12</v>
      </c>
    </row>
    <row r="359" spans="1:7">
      <c r="A359" s="105"/>
      <c r="B359" s="124">
        <v>356</v>
      </c>
      <c r="C359" s="128" t="str">
        <f>'BANK INF DECEMBER 2022'!C358</f>
        <v>SELEMANI HUSENI MPINGO</v>
      </c>
      <c r="D359" s="129">
        <f>'LOCAL DECEMBER 2022'!ES364*'LOCAL DECEMBER 2022'!ET364</f>
        <v>225000</v>
      </c>
      <c r="E359" s="130">
        <f>'LOCAL DECEMBER 2022'!FA364+'LOCAL DECEMBER 2022'!FB364</f>
        <v>362527.89</v>
      </c>
      <c r="F359" s="716">
        <f t="shared" si="10"/>
        <v>587527.89</v>
      </c>
      <c r="G359" s="713">
        <f t="shared" si="11"/>
        <v>58752.79</v>
      </c>
    </row>
    <row r="360" spans="1:7">
      <c r="A360" s="105"/>
      <c r="B360" s="124">
        <v>357</v>
      </c>
      <c r="C360" s="128" t="str">
        <f>'BANK INF DECEMBER 2022'!C359</f>
        <v>JOSEPH RAPHAEL KAMFITIE</v>
      </c>
      <c r="D360" s="129">
        <f>'LOCAL DECEMBER 2022'!ES365*'LOCAL DECEMBER 2022'!ET365</f>
        <v>390000</v>
      </c>
      <c r="E360" s="130">
        <f>'LOCAL DECEMBER 2022'!FA365+'LOCAL DECEMBER 2022'!FB365</f>
        <v>276021.23</v>
      </c>
      <c r="F360" s="716">
        <f t="shared" si="10"/>
        <v>666021.23</v>
      </c>
      <c r="G360" s="713">
        <f t="shared" si="11"/>
        <v>66602.12</v>
      </c>
    </row>
    <row r="361" spans="1:7">
      <c r="A361" s="105"/>
      <c r="B361" s="124">
        <v>358</v>
      </c>
      <c r="C361" s="128" t="str">
        <f>'BANK INF DECEMBER 2022'!C360</f>
        <v>HUSSEIN KONDO MATATA</v>
      </c>
      <c r="D361" s="129">
        <f>'LOCAL DECEMBER 2022'!ES366*'LOCAL DECEMBER 2022'!ET366</f>
        <v>325000</v>
      </c>
      <c r="E361" s="130">
        <f>'LOCAL DECEMBER 2022'!FA366+'LOCAL DECEMBER 2022'!FB366</f>
        <v>229184.3</v>
      </c>
      <c r="F361" s="716">
        <f t="shared" si="10"/>
        <v>554184.30000000005</v>
      </c>
      <c r="G361" s="713">
        <f t="shared" si="11"/>
        <v>55418.43</v>
      </c>
    </row>
    <row r="362" spans="1:7">
      <c r="A362" s="105"/>
      <c r="B362" s="124">
        <v>359</v>
      </c>
      <c r="C362" s="128" t="str">
        <f>'BANK INF DECEMBER 2022'!C361</f>
        <v>JACKSON OSIAH SIMBEYE</v>
      </c>
      <c r="D362" s="129">
        <f>'LOCAL DECEMBER 2022'!ES367*'LOCAL DECEMBER 2022'!ET367</f>
        <v>312500</v>
      </c>
      <c r="E362" s="130">
        <f>'LOCAL DECEMBER 2022'!FA367+'LOCAL DECEMBER 2022'!FB367</f>
        <v>210849.55</v>
      </c>
      <c r="F362" s="716">
        <f t="shared" si="10"/>
        <v>523349.55</v>
      </c>
      <c r="G362" s="713">
        <f t="shared" si="11"/>
        <v>52334.96</v>
      </c>
    </row>
    <row r="363" spans="1:7">
      <c r="A363" s="105"/>
      <c r="B363" s="124">
        <v>360</v>
      </c>
      <c r="C363" s="128" t="str">
        <f>'BANK INF DECEMBER 2022'!C362</f>
        <v>MBEZI PETER CHARLES</v>
      </c>
      <c r="D363" s="129">
        <f>'LOCAL DECEMBER 2022'!ES368*'LOCAL DECEMBER 2022'!ET368</f>
        <v>275000</v>
      </c>
      <c r="E363" s="130">
        <f>'LOCAL DECEMBER 2022'!FA368+'LOCAL DECEMBER 2022'!FB368</f>
        <v>167512.89000000001</v>
      </c>
      <c r="F363" s="716">
        <f t="shared" si="10"/>
        <v>442512.89</v>
      </c>
      <c r="G363" s="713">
        <f t="shared" si="11"/>
        <v>44251.29</v>
      </c>
    </row>
    <row r="364" spans="1:7">
      <c r="A364" s="105"/>
      <c r="B364" s="124">
        <v>361</v>
      </c>
      <c r="C364" s="128" t="str">
        <f>'BANK INF DECEMBER 2022'!C363</f>
        <v xml:space="preserve">EPHRAIM BRINGTON MKUMBWA </v>
      </c>
      <c r="D364" s="129">
        <f>'LOCAL DECEMBER 2022'!ES369*'LOCAL DECEMBER 2022'!ET369</f>
        <v>300000</v>
      </c>
      <c r="E364" s="130">
        <f>'LOCAL DECEMBER 2022'!FA369+'LOCAL DECEMBER 2022'!FB369</f>
        <v>220850.32</v>
      </c>
      <c r="F364" s="716">
        <f t="shared" si="10"/>
        <v>520850.32</v>
      </c>
      <c r="G364" s="713">
        <f t="shared" si="11"/>
        <v>52085.03</v>
      </c>
    </row>
    <row r="365" spans="1:7">
      <c r="A365" s="105"/>
      <c r="B365" s="124">
        <v>362</v>
      </c>
      <c r="C365" s="128" t="str">
        <f>'BANK INF DECEMBER 2022'!C364</f>
        <v>FRANCE JOHN KESSY</v>
      </c>
      <c r="D365" s="129">
        <f>'LOCAL DECEMBER 2022'!ES370*'LOCAL DECEMBER 2022'!ET370</f>
        <v>390000</v>
      </c>
      <c r="E365" s="130">
        <f>'LOCAL DECEMBER 2022'!FA370+'LOCAL DECEMBER 2022'!FB370</f>
        <v>521540.12</v>
      </c>
      <c r="F365" s="716">
        <f t="shared" si="10"/>
        <v>911540.12</v>
      </c>
      <c r="G365" s="713">
        <f t="shared" si="11"/>
        <v>91154.01</v>
      </c>
    </row>
    <row r="366" spans="1:7">
      <c r="A366" s="105"/>
      <c r="B366" s="124">
        <v>363</v>
      </c>
      <c r="C366" s="128" t="str">
        <f>'BANK INF DECEMBER 2022'!C365</f>
        <v>MASOLWA PASCHAL BOGOHE</v>
      </c>
      <c r="D366" s="129">
        <f>'LOCAL DECEMBER 2022'!ES371*'LOCAL DECEMBER 2022'!ET371</f>
        <v>390000</v>
      </c>
      <c r="E366" s="130">
        <f>'LOCAL DECEMBER 2022'!FA371+'LOCAL DECEMBER 2022'!FB371</f>
        <v>521540.12</v>
      </c>
      <c r="F366" s="716">
        <f t="shared" si="10"/>
        <v>911540.12</v>
      </c>
      <c r="G366" s="713">
        <f t="shared" si="11"/>
        <v>91154.01</v>
      </c>
    </row>
    <row r="367" spans="1:7">
      <c r="A367" s="105"/>
      <c r="B367" s="124">
        <v>364</v>
      </c>
      <c r="C367" s="128" t="str">
        <f>'BANK INF DECEMBER 2022'!C366</f>
        <v>DANIEL M KESHIMBO</v>
      </c>
      <c r="D367" s="129">
        <f>'LOCAL DECEMBER 2022'!ES372*'LOCAL DECEMBER 2022'!ET372</f>
        <v>480769.25</v>
      </c>
      <c r="E367" s="130">
        <f>'LOCAL DECEMBER 2022'!FA372+'LOCAL DECEMBER 2022'!FB372</f>
        <v>462984.33</v>
      </c>
      <c r="F367" s="716">
        <f t="shared" si="10"/>
        <v>943753.58000000007</v>
      </c>
      <c r="G367" s="713">
        <f t="shared" si="11"/>
        <v>94375.360000000001</v>
      </c>
    </row>
    <row r="368" spans="1:7">
      <c r="A368" s="105"/>
      <c r="B368" s="124">
        <v>365</v>
      </c>
      <c r="C368" s="128" t="str">
        <f>'BANK INF DECEMBER 2022'!C367</f>
        <v>JAMES ALLENI BAKARI</v>
      </c>
      <c r="D368" s="129">
        <f>'LOCAL DECEMBER 2022'!ES373*'LOCAL DECEMBER 2022'!ET373</f>
        <v>325000</v>
      </c>
      <c r="E368" s="130">
        <f>'LOCAL DECEMBER 2022'!FA373+'LOCAL DECEMBER 2022'!FB373</f>
        <v>178013.69</v>
      </c>
      <c r="F368" s="716">
        <f t="shared" si="10"/>
        <v>503013.69</v>
      </c>
      <c r="G368" s="713">
        <f t="shared" si="11"/>
        <v>50301.37</v>
      </c>
    </row>
    <row r="369" spans="1:7">
      <c r="A369" s="105"/>
      <c r="B369" s="124">
        <v>366</v>
      </c>
      <c r="C369" s="128" t="str">
        <f>'BANK INF DECEMBER 2022'!C368</f>
        <v xml:space="preserve">MFAUME ABDALLAH ISSA </v>
      </c>
      <c r="D369" s="129">
        <f>'LOCAL DECEMBER 2022'!ES374*'LOCAL DECEMBER 2022'!ET374</f>
        <v>312500</v>
      </c>
      <c r="E369" s="130">
        <f>'LOCAL DECEMBER 2022'!FA374+'LOCAL DECEMBER 2022'!FB374</f>
        <v>220016.92</v>
      </c>
      <c r="F369" s="716">
        <f t="shared" si="10"/>
        <v>532516.92000000004</v>
      </c>
      <c r="G369" s="713">
        <f t="shared" si="11"/>
        <v>53251.69</v>
      </c>
    </row>
    <row r="370" spans="1:7">
      <c r="A370" s="105"/>
      <c r="B370" s="124">
        <v>367</v>
      </c>
      <c r="C370" s="128" t="str">
        <f>'BANK INF DECEMBER 2022'!C369</f>
        <v>BAKARI RASHIDI MAKAO</v>
      </c>
      <c r="D370" s="129">
        <f>'LOCAL DECEMBER 2022'!ES375*'LOCAL DECEMBER 2022'!ET375</f>
        <v>360000</v>
      </c>
      <c r="E370" s="130">
        <f>'LOCAL DECEMBER 2022'!FA375+'LOCAL DECEMBER 2022'!FB375</f>
        <v>357027.46</v>
      </c>
      <c r="F370" s="716">
        <f t="shared" si="10"/>
        <v>717027.46</v>
      </c>
      <c r="G370" s="713">
        <f t="shared" si="11"/>
        <v>71702.75</v>
      </c>
    </row>
    <row r="371" spans="1:7">
      <c r="A371" s="105"/>
      <c r="B371" s="124">
        <v>368</v>
      </c>
      <c r="C371" s="128" t="str">
        <f>'BANK INF DECEMBER 2022'!C370</f>
        <v>KARIMU RASHIDI KIPINGU</v>
      </c>
      <c r="D371" s="129">
        <f>'LOCAL DECEMBER 2022'!ES376*'LOCAL DECEMBER 2022'!ET376</f>
        <v>325000</v>
      </c>
      <c r="E371" s="130">
        <f>'LOCAL DECEMBER 2022'!FA376+'LOCAL DECEMBER 2022'!FB376</f>
        <v>245018.85</v>
      </c>
      <c r="F371" s="716">
        <f t="shared" si="10"/>
        <v>570018.85</v>
      </c>
      <c r="G371" s="713">
        <f t="shared" si="11"/>
        <v>57001.89</v>
      </c>
    </row>
    <row r="372" spans="1:7">
      <c r="A372" s="105"/>
      <c r="B372" s="124">
        <v>369</v>
      </c>
      <c r="C372" s="128" t="str">
        <f>'BANK INF DECEMBER 2022'!C371</f>
        <v>TOGOLAI HANCE SHEKALAGHE</v>
      </c>
      <c r="D372" s="129">
        <f>'LOCAL DECEMBER 2022'!ES377*'LOCAL DECEMBER 2022'!ET377</f>
        <v>325000</v>
      </c>
      <c r="E372" s="130">
        <f>'LOCAL DECEMBER 2022'!FA377+'LOCAL DECEMBER 2022'!FB377</f>
        <v>242518.66</v>
      </c>
      <c r="F372" s="716">
        <f t="shared" si="10"/>
        <v>567518.66</v>
      </c>
      <c r="G372" s="713">
        <f t="shared" si="11"/>
        <v>56751.87</v>
      </c>
    </row>
    <row r="373" spans="1:7">
      <c r="A373" s="105"/>
      <c r="B373" s="124">
        <v>370</v>
      </c>
      <c r="C373" s="128" t="str">
        <f>'BANK INF DECEMBER 2022'!C372</f>
        <v>PAULO LESLLIE BRAIRE</v>
      </c>
      <c r="D373" s="129">
        <f>'LOCAL DECEMBER 2022'!ES378*'LOCAL DECEMBER 2022'!ET378</f>
        <v>390000</v>
      </c>
      <c r="E373" s="130">
        <f>'LOCAL DECEMBER 2022'!FA378+'LOCAL DECEMBER 2022'!FB378</f>
        <v>385029.62</v>
      </c>
      <c r="F373" s="716">
        <f t="shared" si="10"/>
        <v>775029.62</v>
      </c>
      <c r="G373" s="713">
        <f t="shared" si="11"/>
        <v>77502.960000000006</v>
      </c>
    </row>
    <row r="374" spans="1:7">
      <c r="A374" s="105"/>
      <c r="B374" s="124">
        <v>371</v>
      </c>
      <c r="C374" s="128" t="str">
        <f>'BANK INF DECEMBER 2022'!C373</f>
        <v>LAZARO JOHN MLUNGU</v>
      </c>
      <c r="D374" s="129">
        <f>'LOCAL DECEMBER 2022'!ES379*'LOCAL DECEMBER 2022'!ET379</f>
        <v>325000</v>
      </c>
      <c r="E374" s="130">
        <f>'LOCAL DECEMBER 2022'!FA379+'LOCAL DECEMBER 2022'!FB379</f>
        <v>229184.3</v>
      </c>
      <c r="F374" s="716">
        <f t="shared" si="10"/>
        <v>554184.30000000005</v>
      </c>
      <c r="G374" s="713">
        <f t="shared" si="11"/>
        <v>55418.43</v>
      </c>
    </row>
    <row r="375" spans="1:7">
      <c r="A375" s="105"/>
      <c r="B375" s="124">
        <v>372</v>
      </c>
      <c r="C375" s="128" t="str">
        <f>'BANK INF DECEMBER 2022'!C374</f>
        <v>VICTA JASTINI KAMAGE</v>
      </c>
      <c r="D375" s="129">
        <f>'LOCAL DECEMBER 2022'!ES380*'LOCAL DECEMBER 2022'!ET380</f>
        <v>575000</v>
      </c>
      <c r="E375" s="130">
        <f>'LOCAL DECEMBER 2022'!FA380+'LOCAL DECEMBER 2022'!FB380</f>
        <v>670051.54</v>
      </c>
      <c r="F375" s="716">
        <f t="shared" si="10"/>
        <v>1245051.54</v>
      </c>
      <c r="G375" s="713">
        <f t="shared" si="11"/>
        <v>124505.15</v>
      </c>
    </row>
    <row r="376" spans="1:7">
      <c r="A376" s="105"/>
      <c r="B376" s="124">
        <v>373</v>
      </c>
      <c r="C376" s="128" t="str">
        <f>'BANK INF DECEMBER 2022'!C375</f>
        <v>DAVID WILLIAM JOSHAM</v>
      </c>
      <c r="D376" s="129">
        <f>'LOCAL DECEMBER 2022'!ES381*'LOCAL DECEMBER 2022'!ET381</f>
        <v>369230.72</v>
      </c>
      <c r="E376" s="130">
        <f>'LOCAL DECEMBER 2022'!FA381+'LOCAL DECEMBER 2022'!FB381</f>
        <v>270790.06</v>
      </c>
      <c r="F376" s="716">
        <f t="shared" si="10"/>
        <v>640020.78</v>
      </c>
      <c r="G376" s="713">
        <f t="shared" si="11"/>
        <v>64002.080000000002</v>
      </c>
    </row>
    <row r="377" spans="1:7">
      <c r="A377" s="105"/>
      <c r="B377" s="124">
        <v>374</v>
      </c>
      <c r="C377" s="128" t="str">
        <f>'BANK INF DECEMBER 2022'!C376</f>
        <v>MILITONI RUBENI MYABA</v>
      </c>
      <c r="D377" s="129">
        <f>'LOCAL DECEMBER 2022'!ES382*'LOCAL DECEMBER 2022'!ET382</f>
        <v>312500</v>
      </c>
      <c r="E377" s="130">
        <f>'LOCAL DECEMBER 2022'!FA382+'LOCAL DECEMBER 2022'!FB382</f>
        <v>248352.44</v>
      </c>
      <c r="F377" s="716">
        <f t="shared" si="10"/>
        <v>560852.43999999994</v>
      </c>
      <c r="G377" s="713">
        <f t="shared" si="11"/>
        <v>56085.24</v>
      </c>
    </row>
    <row r="378" spans="1:7">
      <c r="A378" s="105"/>
      <c r="B378" s="124">
        <v>375</v>
      </c>
      <c r="C378" s="128" t="str">
        <f>'BANK INF DECEMBER 2022'!C377</f>
        <v>MAONYESHO WATSON MWAMPASHI</v>
      </c>
      <c r="D378" s="129">
        <f>'LOCAL DECEMBER 2022'!ES383*'LOCAL DECEMBER 2022'!ET383</f>
        <v>312500</v>
      </c>
      <c r="E378" s="130">
        <f>'LOCAL DECEMBER 2022'!FA383+'LOCAL DECEMBER 2022'!FB383</f>
        <v>235018.08</v>
      </c>
      <c r="F378" s="716">
        <f t="shared" si="10"/>
        <v>547518.07999999996</v>
      </c>
      <c r="G378" s="713">
        <f t="shared" si="11"/>
        <v>54751.81</v>
      </c>
    </row>
    <row r="379" spans="1:7">
      <c r="A379" s="105"/>
      <c r="B379" s="124">
        <v>376</v>
      </c>
      <c r="C379" s="128" t="str">
        <f>'BANK INF DECEMBER 2022'!C378</f>
        <v>RAMADHANI ABDALLAH LUHIZO</v>
      </c>
      <c r="D379" s="129">
        <f>'LOCAL DECEMBER 2022'!ES384*'LOCAL DECEMBER 2022'!ET384</f>
        <v>312500</v>
      </c>
      <c r="E379" s="130">
        <f>'LOCAL DECEMBER 2022'!FA384+'LOCAL DECEMBER 2022'!FB384</f>
        <v>260020</v>
      </c>
      <c r="F379" s="716">
        <f t="shared" si="10"/>
        <v>572520</v>
      </c>
      <c r="G379" s="713">
        <f t="shared" si="11"/>
        <v>57252</v>
      </c>
    </row>
    <row r="380" spans="1:7">
      <c r="A380" s="105"/>
      <c r="B380" s="124">
        <v>377</v>
      </c>
      <c r="C380" s="128" t="str">
        <f>'BANK INF DECEMBER 2022'!C379</f>
        <v>ERICK MAJULA TURU</v>
      </c>
      <c r="D380" s="129">
        <f>'LOCAL DECEMBER 2022'!ES385*'LOCAL DECEMBER 2022'!ET385</f>
        <v>312500</v>
      </c>
      <c r="E380" s="130">
        <f>'LOCAL DECEMBER 2022'!FA385+'LOCAL DECEMBER 2022'!FB385</f>
        <v>379112.5</v>
      </c>
      <c r="F380" s="716">
        <f t="shared" si="10"/>
        <v>691612.5</v>
      </c>
      <c r="G380" s="713">
        <f t="shared" si="11"/>
        <v>69161.25</v>
      </c>
    </row>
    <row r="381" spans="1:7">
      <c r="A381" s="105"/>
      <c r="B381" s="124">
        <v>378</v>
      </c>
      <c r="C381" s="128" t="str">
        <f>'BANK INF DECEMBER 2022'!C380</f>
        <v>MAISHA SASTON SIMCHIMBA</v>
      </c>
      <c r="D381" s="129">
        <f>'LOCAL DECEMBER 2022'!ES386*'LOCAL DECEMBER 2022'!ET386</f>
        <v>325000</v>
      </c>
      <c r="E381" s="130">
        <f>'LOCAL DECEMBER 2022'!FA386+'LOCAL DECEMBER 2022'!FB386</f>
        <v>176680.26</v>
      </c>
      <c r="F381" s="716">
        <f t="shared" si="10"/>
        <v>501680.26</v>
      </c>
      <c r="G381" s="713">
        <f t="shared" si="11"/>
        <v>50168.03</v>
      </c>
    </row>
    <row r="382" spans="1:7">
      <c r="A382" s="105"/>
      <c r="B382" s="124">
        <v>379</v>
      </c>
      <c r="C382" s="128" t="str">
        <f>'BANK INF DECEMBER 2022'!C381</f>
        <v>SELEMANI MOHAMEDI SAGARA</v>
      </c>
      <c r="D382" s="129">
        <f>'LOCAL DECEMBER 2022'!ES387*'LOCAL DECEMBER 2022'!ET387</f>
        <v>325000</v>
      </c>
      <c r="E382" s="130">
        <f>'LOCAL DECEMBER 2022'!FA387+'LOCAL DECEMBER 2022'!FB387</f>
        <v>325858.40000000002</v>
      </c>
      <c r="F382" s="716">
        <f t="shared" si="10"/>
        <v>650858.4</v>
      </c>
      <c r="G382" s="713">
        <f t="shared" si="11"/>
        <v>65085.84</v>
      </c>
    </row>
    <row r="383" spans="1:7">
      <c r="A383" s="105"/>
      <c r="B383" s="124">
        <v>380</v>
      </c>
      <c r="C383" s="128" t="str">
        <f>'BANK INF DECEMBER 2022'!C382</f>
        <v>FRANK MUSHI SALUTARI</v>
      </c>
      <c r="D383" s="129">
        <f>'LOCAL DECEMBER 2022'!ES388*'LOCAL DECEMBER 2022'!ET388</f>
        <v>390000</v>
      </c>
      <c r="E383" s="130">
        <f>'LOCAL DECEMBER 2022'!FA388+'LOCAL DECEMBER 2022'!FB388</f>
        <v>309023.77</v>
      </c>
      <c r="F383" s="716">
        <f t="shared" si="10"/>
        <v>699023.77</v>
      </c>
      <c r="G383" s="713">
        <f t="shared" si="11"/>
        <v>69902.38</v>
      </c>
    </row>
    <row r="384" spans="1:7">
      <c r="A384" s="105"/>
      <c r="B384" s="124">
        <v>381</v>
      </c>
      <c r="C384" s="128" t="str">
        <f>'BANK INF DECEMBER 2022'!C383</f>
        <v>ZAWADI RASHIDI MBUBA</v>
      </c>
      <c r="D384" s="129">
        <f>'LOCAL DECEMBER 2022'!ES389*'LOCAL DECEMBER 2022'!ET389</f>
        <v>287500</v>
      </c>
      <c r="E384" s="130">
        <f>'LOCAL DECEMBER 2022'!FA389+'LOCAL DECEMBER 2022'!FB389</f>
        <v>218350.13</v>
      </c>
      <c r="F384" s="716">
        <f t="shared" si="10"/>
        <v>505850.13</v>
      </c>
      <c r="G384" s="713">
        <f t="shared" si="11"/>
        <v>50585.01</v>
      </c>
    </row>
    <row r="385" spans="1:7">
      <c r="A385" s="105"/>
      <c r="B385" s="124">
        <v>382</v>
      </c>
      <c r="C385" s="128" t="str">
        <f>'BANK INF DECEMBER 2022'!C384</f>
        <v>DEUS JOSEPH PETRO</v>
      </c>
      <c r="D385" s="129">
        <f>'LOCAL DECEMBER 2022'!ES390*'LOCAL DECEMBER 2022'!ET390</f>
        <v>125000</v>
      </c>
      <c r="E385" s="130">
        <f>'LOCAL DECEMBER 2022'!FA390+'LOCAL DECEMBER 2022'!FB390</f>
        <v>176680.26</v>
      </c>
      <c r="F385" s="716">
        <f t="shared" si="10"/>
        <v>301680.26</v>
      </c>
      <c r="G385" s="713">
        <f t="shared" si="11"/>
        <v>30168.03</v>
      </c>
    </row>
    <row r="386" spans="1:7">
      <c r="A386" s="105"/>
      <c r="B386" s="124">
        <v>383</v>
      </c>
      <c r="C386" s="128" t="str">
        <f>'BANK INF DECEMBER 2022'!C385</f>
        <v>DAUDI JONAS SIMKOKO</v>
      </c>
      <c r="D386" s="129">
        <f>'LOCAL DECEMBER 2022'!ES391*'LOCAL DECEMBER 2022'!ET391</f>
        <v>375000</v>
      </c>
      <c r="E386" s="130">
        <f>'LOCAL DECEMBER 2022'!FA391+'LOCAL DECEMBER 2022'!FB391</f>
        <v>328025.23</v>
      </c>
      <c r="F386" s="716">
        <f t="shared" si="10"/>
        <v>703025.23</v>
      </c>
      <c r="G386" s="713">
        <f t="shared" si="11"/>
        <v>70302.52</v>
      </c>
    </row>
    <row r="387" spans="1:7">
      <c r="A387" s="105"/>
      <c r="B387" s="124">
        <v>384</v>
      </c>
      <c r="C387" s="128" t="str">
        <f>'BANK INF DECEMBER 2022'!C386</f>
        <v>MICHAEL STEPHANO RAPHAEL</v>
      </c>
      <c r="D387" s="129">
        <f>'LOCAL DECEMBER 2022'!ES392*'LOCAL DECEMBER 2022'!ET392</f>
        <v>325000</v>
      </c>
      <c r="E387" s="130">
        <f>'LOCAL DECEMBER 2022'!FA392+'LOCAL DECEMBER 2022'!FB392</f>
        <v>304190.07</v>
      </c>
      <c r="F387" s="716">
        <f t="shared" si="10"/>
        <v>629190.07000000007</v>
      </c>
      <c r="G387" s="713">
        <f t="shared" si="11"/>
        <v>62919.01</v>
      </c>
    </row>
    <row r="388" spans="1:7">
      <c r="A388" s="105"/>
      <c r="B388" s="124">
        <v>385</v>
      </c>
      <c r="C388" s="128" t="str">
        <f>'BANK INF DECEMBER 2022'!C387</f>
        <v>SADIKI ROBERT MSOMBA</v>
      </c>
      <c r="D388" s="129">
        <f>'LOCAL DECEMBER 2022'!ES393*'LOCAL DECEMBER 2022'!ET393</f>
        <v>325000</v>
      </c>
      <c r="E388" s="130">
        <f>'LOCAL DECEMBER 2022'!FA393+'LOCAL DECEMBER 2022'!FB393</f>
        <v>332525.58</v>
      </c>
      <c r="F388" s="716">
        <f t="shared" si="10"/>
        <v>657525.58000000007</v>
      </c>
      <c r="G388" s="713">
        <f t="shared" si="11"/>
        <v>65752.56</v>
      </c>
    </row>
    <row r="389" spans="1:7">
      <c r="A389" s="105"/>
      <c r="B389" s="124">
        <v>386</v>
      </c>
      <c r="C389" s="128" t="str">
        <f>'BANK INF DECEMBER 2022'!C388</f>
        <v>EMMANUEL MATHAYO SINKALA</v>
      </c>
      <c r="D389" s="129">
        <f>'LOCAL DECEMBER 2022'!ES394*'LOCAL DECEMBER 2022'!ET394</f>
        <v>325000</v>
      </c>
      <c r="E389" s="130">
        <f>'LOCAL DECEMBER 2022'!FA394+'LOCAL DECEMBER 2022'!FB394</f>
        <v>324191.59999999998</v>
      </c>
      <c r="F389" s="716">
        <f t="shared" ref="F389:F452" si="12">D389+E389</f>
        <v>649191.6</v>
      </c>
      <c r="G389" s="713">
        <f t="shared" ref="G389:G452" si="13">ROUND(F389*0.1,2)</f>
        <v>64919.16</v>
      </c>
    </row>
    <row r="390" spans="1:7">
      <c r="A390" s="105"/>
      <c r="B390" s="124">
        <v>387</v>
      </c>
      <c r="C390" s="128" t="str">
        <f>'BANK INF DECEMBER 2022'!C389</f>
        <v>ASAJILE ABONIKE KAJUNI</v>
      </c>
      <c r="D390" s="129">
        <f>'LOCAL DECEMBER 2022'!ES395*'LOCAL DECEMBER 2022'!ET395</f>
        <v>300000</v>
      </c>
      <c r="E390" s="130">
        <f>'LOCAL DECEMBER 2022'!FA395+'LOCAL DECEMBER 2022'!FB395</f>
        <v>255019.62</v>
      </c>
      <c r="F390" s="716">
        <f t="shared" si="12"/>
        <v>555019.62</v>
      </c>
      <c r="G390" s="713">
        <f t="shared" si="13"/>
        <v>55501.96</v>
      </c>
    </row>
    <row r="391" spans="1:7">
      <c r="A391" s="105"/>
      <c r="B391" s="124">
        <v>388</v>
      </c>
      <c r="C391" s="128" t="str">
        <f>'BANK INF DECEMBER 2022'!C390</f>
        <v>FAHADY ATHUMANI MACHELA</v>
      </c>
      <c r="D391" s="129">
        <f>'LOCAL DECEMBER 2022'!ES396*'LOCAL DECEMBER 2022'!ET396</f>
        <v>325000</v>
      </c>
      <c r="E391" s="130">
        <f>'LOCAL DECEMBER 2022'!FA396+'LOCAL DECEMBER 2022'!FB396</f>
        <v>439617.15</v>
      </c>
      <c r="F391" s="716">
        <f t="shared" si="12"/>
        <v>764617.15</v>
      </c>
      <c r="G391" s="713">
        <f t="shared" si="13"/>
        <v>76461.72</v>
      </c>
    </row>
    <row r="392" spans="1:7">
      <c r="A392" s="105"/>
      <c r="B392" s="124">
        <v>389</v>
      </c>
      <c r="C392" s="128" t="str">
        <f>'BANK INF DECEMBER 2022'!C391</f>
        <v>RICHARD A SHESHE</v>
      </c>
      <c r="D392" s="129">
        <f>'LOCAL DECEMBER 2022'!ES397*'LOCAL DECEMBER 2022'!ET397</f>
        <v>250000</v>
      </c>
      <c r="E392" s="130">
        <f>'LOCAL DECEMBER 2022'!FA397+'LOCAL DECEMBER 2022'!FB397</f>
        <v>126676.41</v>
      </c>
      <c r="F392" s="716">
        <f t="shared" si="12"/>
        <v>376676.41000000003</v>
      </c>
      <c r="G392" s="713">
        <f t="shared" si="13"/>
        <v>37667.64</v>
      </c>
    </row>
    <row r="393" spans="1:7">
      <c r="A393" s="105"/>
      <c r="B393" s="124">
        <v>390</v>
      </c>
      <c r="C393" s="128" t="str">
        <f>'BANK INF DECEMBER 2022'!C392</f>
        <v>GODFREY JONAS SIMKOKO</v>
      </c>
      <c r="D393" s="129">
        <f>'LOCAL DECEMBER 2022'!ES398*'LOCAL DECEMBER 2022'!ET398</f>
        <v>325000</v>
      </c>
      <c r="E393" s="130">
        <f>'LOCAL DECEMBER 2022'!FA398+'LOCAL DECEMBER 2022'!FB398</f>
        <v>408781.44</v>
      </c>
      <c r="F393" s="716">
        <f t="shared" si="12"/>
        <v>733781.44</v>
      </c>
      <c r="G393" s="713">
        <f t="shared" si="13"/>
        <v>73378.14</v>
      </c>
    </row>
    <row r="394" spans="1:7">
      <c r="A394" s="105"/>
      <c r="B394" s="124">
        <v>391</v>
      </c>
      <c r="C394" s="128" t="str">
        <f>'BANK INF DECEMBER 2022'!C393</f>
        <v>BARAKA RAMSON MWAMPASHI</v>
      </c>
      <c r="D394" s="129">
        <f>'LOCAL DECEMBER 2022'!ES399*'LOCAL DECEMBER 2022'!ET399</f>
        <v>325000</v>
      </c>
      <c r="E394" s="130">
        <f>'LOCAL DECEMBER 2022'!FA399+'LOCAL DECEMBER 2022'!FB399</f>
        <v>183347.44</v>
      </c>
      <c r="F394" s="716">
        <f t="shared" si="12"/>
        <v>508347.44</v>
      </c>
      <c r="G394" s="713">
        <f t="shared" si="13"/>
        <v>50834.74</v>
      </c>
    </row>
    <row r="395" spans="1:7">
      <c r="A395" s="105"/>
      <c r="B395" s="124">
        <v>392</v>
      </c>
      <c r="C395" s="128" t="str">
        <f>'BANK INF DECEMBER 2022'!C394</f>
        <v>BARAKA AMOSI KALENGE</v>
      </c>
      <c r="D395" s="129">
        <f>'LOCAL DECEMBER 2022'!ES400*'LOCAL DECEMBER 2022'!ET400</f>
        <v>390000</v>
      </c>
      <c r="E395" s="130">
        <f>'LOCAL DECEMBER 2022'!FA400+'LOCAL DECEMBER 2022'!FB400</f>
        <v>514539.58</v>
      </c>
      <c r="F395" s="716">
        <f t="shared" si="12"/>
        <v>904539.58000000007</v>
      </c>
      <c r="G395" s="713">
        <f t="shared" si="13"/>
        <v>90453.96</v>
      </c>
    </row>
    <row r="396" spans="1:7">
      <c r="A396" s="105"/>
      <c r="B396" s="124">
        <v>393</v>
      </c>
      <c r="C396" s="128" t="str">
        <f>'BANK INF DECEMBER 2022'!C395</f>
        <v>SHADRACK SAMSON CHISUNGA</v>
      </c>
      <c r="D396" s="129">
        <f>'LOCAL DECEMBER 2022'!ES401*'LOCAL DECEMBER 2022'!ET401</f>
        <v>390000</v>
      </c>
      <c r="E396" s="130">
        <f>'LOCAL DECEMBER 2022'!FA401+'LOCAL DECEMBER 2022'!FB401</f>
        <v>378029.08</v>
      </c>
      <c r="F396" s="716">
        <f t="shared" si="12"/>
        <v>768029.08000000007</v>
      </c>
      <c r="G396" s="713">
        <f t="shared" si="13"/>
        <v>76802.91</v>
      </c>
    </row>
    <row r="397" spans="1:7">
      <c r="A397" s="105"/>
      <c r="B397" s="124">
        <v>394</v>
      </c>
      <c r="C397" s="128" t="str">
        <f>'BANK INF DECEMBER 2022'!C396</f>
        <v>OMARY MOHAMEDI OMARY</v>
      </c>
      <c r="D397" s="129">
        <f>'LOCAL DECEMBER 2022'!ES402*'LOCAL DECEMBER 2022'!ET402</f>
        <v>287500</v>
      </c>
      <c r="E397" s="130">
        <f>'LOCAL DECEMBER 2022'!FA402+'LOCAL DECEMBER 2022'!FB402</f>
        <v>341276.25</v>
      </c>
      <c r="F397" s="716">
        <f t="shared" si="12"/>
        <v>628776.25</v>
      </c>
      <c r="G397" s="713">
        <f t="shared" si="13"/>
        <v>62877.63</v>
      </c>
    </row>
    <row r="398" spans="1:7">
      <c r="A398" s="105"/>
      <c r="B398" s="124">
        <v>395</v>
      </c>
      <c r="C398" s="128" t="str">
        <f>'BANK INF DECEMBER 2022'!C397</f>
        <v>SKOZI ANTHONY SWILA</v>
      </c>
      <c r="D398" s="129">
        <f>'LOCAL DECEMBER 2022'!ES403*'LOCAL DECEMBER 2022'!ET403</f>
        <v>300000</v>
      </c>
      <c r="E398" s="130">
        <f>'LOCAL DECEMBER 2022'!FA403+'LOCAL DECEMBER 2022'!FB403</f>
        <v>325025</v>
      </c>
      <c r="F398" s="716">
        <f t="shared" si="12"/>
        <v>625025</v>
      </c>
      <c r="G398" s="713">
        <f t="shared" si="13"/>
        <v>62502.5</v>
      </c>
    </row>
    <row r="399" spans="1:7">
      <c r="A399" s="105"/>
      <c r="B399" s="124">
        <v>396</v>
      </c>
      <c r="C399" s="128" t="str">
        <f>'BANK INF DECEMBER 2022'!C398</f>
        <v>TOMASI JICKSONI MWASHILINDI</v>
      </c>
      <c r="D399" s="129">
        <f>'LOCAL DECEMBER 2022'!ES404*'LOCAL DECEMBER 2022'!ET404</f>
        <v>287500</v>
      </c>
      <c r="E399" s="130">
        <f>'LOCAL DECEMBER 2022'!FA404+'LOCAL DECEMBER 2022'!FB404</f>
        <v>163345.9</v>
      </c>
      <c r="F399" s="716">
        <f t="shared" si="12"/>
        <v>450845.9</v>
      </c>
      <c r="G399" s="713">
        <f t="shared" si="13"/>
        <v>45084.59</v>
      </c>
    </row>
    <row r="400" spans="1:7">
      <c r="A400" s="105"/>
      <c r="B400" s="124">
        <v>397</v>
      </c>
      <c r="C400" s="128" t="str">
        <f>'BANK INF DECEMBER 2022'!C399</f>
        <v>CHRISPIN SULTANI SATMA</v>
      </c>
      <c r="D400" s="129">
        <f>'LOCAL DECEMBER 2022'!ES405*'LOCAL DECEMBER 2022'!ET405</f>
        <v>315000</v>
      </c>
      <c r="E400" s="130">
        <f>'LOCAL DECEMBER 2022'!FA405+'LOCAL DECEMBER 2022'!FB405</f>
        <v>189014.54</v>
      </c>
      <c r="F400" s="716">
        <f t="shared" si="12"/>
        <v>504014.54000000004</v>
      </c>
      <c r="G400" s="713">
        <f t="shared" si="13"/>
        <v>50401.45</v>
      </c>
    </row>
    <row r="401" spans="1:7">
      <c r="A401" s="105"/>
      <c r="B401" s="124">
        <v>398</v>
      </c>
      <c r="C401" s="128" t="str">
        <f>'BANK INF DECEMBER 2022'!C400</f>
        <v>FINIAS AMON MSANZU</v>
      </c>
      <c r="D401" s="129">
        <f>'LOCAL DECEMBER 2022'!ES406*'LOCAL DECEMBER 2022'!ET406</f>
        <v>275000</v>
      </c>
      <c r="E401" s="130">
        <f>'LOCAL DECEMBER 2022'!FA406+'LOCAL DECEMBER 2022'!FB406</f>
        <v>211682.95</v>
      </c>
      <c r="F401" s="716">
        <f t="shared" si="12"/>
        <v>486682.95</v>
      </c>
      <c r="G401" s="713">
        <f t="shared" si="13"/>
        <v>48668.3</v>
      </c>
    </row>
    <row r="402" spans="1:7">
      <c r="A402" s="105"/>
      <c r="B402" s="124">
        <v>399</v>
      </c>
      <c r="C402" s="128" t="str">
        <f>'BANK INF DECEMBER 2022'!C401</f>
        <v>VICENT MARO ALEX</v>
      </c>
      <c r="D402" s="129">
        <f>'LOCAL DECEMBER 2022'!ES407*'LOCAL DECEMBER 2022'!ET407</f>
        <v>325000</v>
      </c>
      <c r="E402" s="130">
        <f>'LOCAL DECEMBER 2022'!FA407+'LOCAL DECEMBER 2022'!FB407</f>
        <v>297522.89</v>
      </c>
      <c r="F402" s="716">
        <f t="shared" si="12"/>
        <v>622522.89</v>
      </c>
      <c r="G402" s="713">
        <f t="shared" si="13"/>
        <v>62252.29</v>
      </c>
    </row>
    <row r="403" spans="1:7">
      <c r="A403" s="105"/>
      <c r="B403" s="124">
        <v>400</v>
      </c>
      <c r="C403" s="128" t="str">
        <f>'BANK INF DECEMBER 2022'!C402</f>
        <v>FURAHIN MARKO PALLANGYO</v>
      </c>
      <c r="D403" s="129">
        <f>'LOCAL DECEMBER 2022'!ES408*'LOCAL DECEMBER 2022'!ET408</f>
        <v>287500</v>
      </c>
      <c r="E403" s="130">
        <f>'LOCAL DECEMBER 2022'!FA408+'LOCAL DECEMBER 2022'!FB408</f>
        <v>253352.82</v>
      </c>
      <c r="F403" s="716">
        <f t="shared" si="12"/>
        <v>540852.82000000007</v>
      </c>
      <c r="G403" s="713">
        <f t="shared" si="13"/>
        <v>54085.279999999999</v>
      </c>
    </row>
    <row r="404" spans="1:7">
      <c r="A404" s="105"/>
      <c r="B404" s="124">
        <v>401</v>
      </c>
      <c r="C404" s="128" t="str">
        <f>'BANK INF DECEMBER 2022'!C403</f>
        <v>BURANIHAM MAKISON SIMOVWE</v>
      </c>
      <c r="D404" s="129">
        <f>'LOCAL DECEMBER 2022'!ES409*'LOCAL DECEMBER 2022'!ET409</f>
        <v>325000</v>
      </c>
      <c r="E404" s="130">
        <f>'LOCAL DECEMBER 2022'!FA409+'LOCAL DECEMBER 2022'!FB409</f>
        <v>263353.59000000003</v>
      </c>
      <c r="F404" s="716">
        <f t="shared" si="12"/>
        <v>588353.59000000008</v>
      </c>
      <c r="G404" s="713">
        <f t="shared" si="13"/>
        <v>58835.360000000001</v>
      </c>
    </row>
    <row r="405" spans="1:7">
      <c r="A405" s="105"/>
      <c r="B405" s="124">
        <v>402</v>
      </c>
      <c r="C405" s="128" t="str">
        <f>'BANK INF DECEMBER 2022'!C404</f>
        <v>TITUS MAGALIA WILLIAM</v>
      </c>
      <c r="D405" s="129">
        <f>'LOCAL DECEMBER 2022'!ES410*'LOCAL DECEMBER 2022'!ET410</f>
        <v>237500</v>
      </c>
      <c r="E405" s="130">
        <f>'LOCAL DECEMBER 2022'!FA410+'LOCAL DECEMBER 2022'!FB410</f>
        <v>250852.63</v>
      </c>
      <c r="F405" s="716">
        <f t="shared" si="12"/>
        <v>488352.63</v>
      </c>
      <c r="G405" s="713">
        <f t="shared" si="13"/>
        <v>48835.26</v>
      </c>
    </row>
    <row r="406" spans="1:7">
      <c r="A406" s="105"/>
      <c r="B406" s="124">
        <v>403</v>
      </c>
      <c r="C406" s="128" t="str">
        <f>'BANK INF DECEMBER 2022'!C405</f>
        <v>JACOBO AUGUSTINO NDAUKA</v>
      </c>
      <c r="D406" s="129">
        <f>'LOCAL DECEMBER 2022'!ES411*'LOCAL DECEMBER 2022'!ET411</f>
        <v>375000</v>
      </c>
      <c r="E406" s="130">
        <f>'LOCAL DECEMBER 2022'!FA411+'LOCAL DECEMBER 2022'!FB411</f>
        <v>422032.46</v>
      </c>
      <c r="F406" s="716">
        <f t="shared" si="12"/>
        <v>797032.46</v>
      </c>
      <c r="G406" s="713">
        <f t="shared" si="13"/>
        <v>79703.25</v>
      </c>
    </row>
    <row r="407" spans="1:7">
      <c r="A407" s="105"/>
      <c r="B407" s="124">
        <v>404</v>
      </c>
      <c r="C407" s="128" t="str">
        <f>'BANK INF DECEMBER 2022'!C406</f>
        <v>MALANDA A CHIBOLO</v>
      </c>
      <c r="D407" s="129">
        <f>'LOCAL DECEMBER 2022'!ES412*'LOCAL DECEMBER 2022'!ET412</f>
        <v>325000</v>
      </c>
      <c r="E407" s="130">
        <f>'LOCAL DECEMBER 2022'!FA412+'LOCAL DECEMBER 2022'!FB412</f>
        <v>163345.9</v>
      </c>
      <c r="F407" s="716">
        <f t="shared" si="12"/>
        <v>488345.9</v>
      </c>
      <c r="G407" s="713">
        <f t="shared" si="13"/>
        <v>48834.59</v>
      </c>
    </row>
    <row r="408" spans="1:7">
      <c r="A408" s="105"/>
      <c r="B408" s="124">
        <v>405</v>
      </c>
      <c r="C408" s="128" t="str">
        <f>'BANK INF DECEMBER 2022'!C407</f>
        <v>SELEMANI MOHAMEDI OMAR</v>
      </c>
      <c r="D408" s="129">
        <f>'LOCAL DECEMBER 2022'!ES413*'LOCAL DECEMBER 2022'!ET413</f>
        <v>312500</v>
      </c>
      <c r="E408" s="130">
        <f>'LOCAL DECEMBER 2022'!FA413+'LOCAL DECEMBER 2022'!FB413</f>
        <v>306690.26</v>
      </c>
      <c r="F408" s="716">
        <f t="shared" si="12"/>
        <v>619190.26</v>
      </c>
      <c r="G408" s="713">
        <f t="shared" si="13"/>
        <v>61919.03</v>
      </c>
    </row>
    <row r="409" spans="1:7">
      <c r="A409" s="105"/>
      <c r="B409" s="124">
        <v>406</v>
      </c>
      <c r="C409" s="128" t="str">
        <f>'BANK INF DECEMBER 2022'!C408</f>
        <v>AHMADI JUMA NAMALENGA</v>
      </c>
      <c r="D409" s="129">
        <f>'LOCAL DECEMBER 2022'!ES414*'LOCAL DECEMBER 2022'!ET414</f>
        <v>262500</v>
      </c>
      <c r="E409" s="130">
        <f>'LOCAL DECEMBER 2022'!FA414+'LOCAL DECEMBER 2022'!FB414</f>
        <v>287522.12</v>
      </c>
      <c r="F409" s="716">
        <f t="shared" si="12"/>
        <v>550022.12</v>
      </c>
      <c r="G409" s="713">
        <f t="shared" si="13"/>
        <v>55002.21</v>
      </c>
    </row>
    <row r="410" spans="1:7">
      <c r="A410" s="105"/>
      <c r="B410" s="124">
        <v>407</v>
      </c>
      <c r="C410" s="128" t="str">
        <f>'BANK INF DECEMBER 2022'!C409</f>
        <v>EDIGA IMANI MWASHITETE</v>
      </c>
      <c r="D410" s="129">
        <f>'LOCAL DECEMBER 2022'!ES415*'LOCAL DECEMBER 2022'!ET415</f>
        <v>325000</v>
      </c>
      <c r="E410" s="130">
        <f>'LOCAL DECEMBER 2022'!FA415+'LOCAL DECEMBER 2022'!FB415</f>
        <v>321691.40999999997</v>
      </c>
      <c r="F410" s="716">
        <f t="shared" si="12"/>
        <v>646691.40999999992</v>
      </c>
      <c r="G410" s="713">
        <f t="shared" si="13"/>
        <v>64669.14</v>
      </c>
    </row>
    <row r="411" spans="1:7">
      <c r="A411" s="105"/>
      <c r="B411" s="124">
        <v>408</v>
      </c>
      <c r="C411" s="128" t="str">
        <f>'BANK INF DECEMBER 2022'!C410</f>
        <v>MAULIDI MARTIN DERMADO</v>
      </c>
      <c r="D411" s="129">
        <f>'LOCAL DECEMBER 2022'!ES416*'LOCAL DECEMBER 2022'!ET416</f>
        <v>325000</v>
      </c>
      <c r="E411" s="130">
        <f>'LOCAL DECEMBER 2022'!FA416+'LOCAL DECEMBER 2022'!FB416</f>
        <v>310857.25</v>
      </c>
      <c r="F411" s="716">
        <f t="shared" si="12"/>
        <v>635857.25</v>
      </c>
      <c r="G411" s="713">
        <f t="shared" si="13"/>
        <v>63585.73</v>
      </c>
    </row>
    <row r="412" spans="1:7">
      <c r="A412" s="105"/>
      <c r="B412" s="124">
        <v>409</v>
      </c>
      <c r="C412" s="128" t="str">
        <f>'BANK INF DECEMBER 2022'!C411</f>
        <v>SHABANI OMARY SEMIONO</v>
      </c>
      <c r="D412" s="129">
        <f>'LOCAL DECEMBER 2022'!ES417*'LOCAL DECEMBER 2022'!ET417</f>
        <v>325000</v>
      </c>
      <c r="E412" s="130">
        <f>'LOCAL DECEMBER 2022'!FA417+'LOCAL DECEMBER 2022'!FB417</f>
        <v>230017.69</v>
      </c>
      <c r="F412" s="716">
        <f t="shared" si="12"/>
        <v>555017.68999999994</v>
      </c>
      <c r="G412" s="713">
        <f t="shared" si="13"/>
        <v>55501.77</v>
      </c>
    </row>
    <row r="413" spans="1:7">
      <c r="A413" s="105"/>
      <c r="B413" s="124">
        <v>410</v>
      </c>
      <c r="C413" s="128" t="str">
        <f>'BANK INF DECEMBER 2022'!C412</f>
        <v>SELEMANI MUSA SHOMARY</v>
      </c>
      <c r="D413" s="129">
        <f>'LOCAL DECEMBER 2022'!ES418*'LOCAL DECEMBER 2022'!ET418</f>
        <v>300000</v>
      </c>
      <c r="E413" s="130">
        <f>'LOCAL DECEMBER 2022'!FA418+'LOCAL DECEMBER 2022'!FB418</f>
        <v>283355.13</v>
      </c>
      <c r="F413" s="716">
        <f t="shared" si="12"/>
        <v>583355.13</v>
      </c>
      <c r="G413" s="713">
        <f t="shared" si="13"/>
        <v>58335.51</v>
      </c>
    </row>
    <row r="414" spans="1:7">
      <c r="A414" s="105"/>
      <c r="B414" s="124">
        <v>411</v>
      </c>
      <c r="C414" s="128" t="str">
        <f>'BANK INF DECEMBER 2022'!C413</f>
        <v>BAKARI JUMA RASHIDI</v>
      </c>
      <c r="D414" s="129">
        <f>'LOCAL DECEMBER 2022'!ES419*'LOCAL DECEMBER 2022'!ET419</f>
        <v>325000</v>
      </c>
      <c r="E414" s="130">
        <f>'LOCAL DECEMBER 2022'!FA419+'LOCAL DECEMBER 2022'!FB419</f>
        <v>324191.59999999998</v>
      </c>
      <c r="F414" s="716">
        <f t="shared" si="12"/>
        <v>649191.6</v>
      </c>
      <c r="G414" s="713">
        <f t="shared" si="13"/>
        <v>64919.16</v>
      </c>
    </row>
    <row r="415" spans="1:7">
      <c r="A415" s="105"/>
      <c r="B415" s="124">
        <v>412</v>
      </c>
      <c r="C415" s="128" t="str">
        <f>'BANK INF DECEMBER 2022'!C414</f>
        <v>PHILIMAT NISETASY MTEGO</v>
      </c>
      <c r="D415" s="129">
        <f>'LOCAL DECEMBER 2022'!ES420*'LOCAL DECEMBER 2022'!ET420</f>
        <v>325000</v>
      </c>
      <c r="E415" s="130">
        <f>'LOCAL DECEMBER 2022'!FA420+'LOCAL DECEMBER 2022'!FB420</f>
        <v>325858.40000000002</v>
      </c>
      <c r="F415" s="716">
        <f t="shared" si="12"/>
        <v>650858.4</v>
      </c>
      <c r="G415" s="713">
        <f t="shared" si="13"/>
        <v>65085.84</v>
      </c>
    </row>
    <row r="416" spans="1:7">
      <c r="A416" s="105"/>
      <c r="B416" s="124">
        <v>413</v>
      </c>
      <c r="C416" s="128" t="str">
        <f>'BANK INF DECEMBER 2022'!C415</f>
        <v>MOHAMEDI OMARY HAMADI</v>
      </c>
      <c r="D416" s="129">
        <f>'LOCAL DECEMBER 2022'!ES421*'LOCAL DECEMBER 2022'!ET421</f>
        <v>312500</v>
      </c>
      <c r="E416" s="130">
        <f>'LOCAL DECEMBER 2022'!FA421+'LOCAL DECEMBER 2022'!FB421</f>
        <v>331692.18</v>
      </c>
      <c r="F416" s="716">
        <f t="shared" si="12"/>
        <v>644192.17999999993</v>
      </c>
      <c r="G416" s="713">
        <f t="shared" si="13"/>
        <v>64419.22</v>
      </c>
    </row>
    <row r="417" spans="1:7">
      <c r="A417" s="105"/>
      <c r="B417" s="124">
        <v>414</v>
      </c>
      <c r="C417" s="128" t="str">
        <f>'BANK INF DECEMBER 2022'!C416</f>
        <v>YUSUPH ABAS MSIGWA</v>
      </c>
      <c r="D417" s="129">
        <f>'LOCAL DECEMBER 2022'!ES422*'LOCAL DECEMBER 2022'!ET422</f>
        <v>520000</v>
      </c>
      <c r="E417" s="130">
        <f>'LOCAL DECEMBER 2022'!FA422+'LOCAL DECEMBER 2022'!FB422</f>
        <v>388029.85</v>
      </c>
      <c r="F417" s="716">
        <f t="shared" si="12"/>
        <v>908029.85</v>
      </c>
      <c r="G417" s="713">
        <f t="shared" si="13"/>
        <v>90802.99</v>
      </c>
    </row>
    <row r="418" spans="1:7">
      <c r="A418" s="105"/>
      <c r="B418" s="124">
        <v>415</v>
      </c>
      <c r="C418" s="128" t="str">
        <f>'BANK INF DECEMBER 2022'!C417</f>
        <v>RAJABU ZUBERY MASUDI</v>
      </c>
      <c r="D418" s="129">
        <f>'LOCAL DECEMBER 2022'!ES423*'LOCAL DECEMBER 2022'!ET423</f>
        <v>262500</v>
      </c>
      <c r="E418" s="130">
        <f>'LOCAL DECEMBER 2022'!FA423+'LOCAL DECEMBER 2022'!FB423</f>
        <v>362527.89</v>
      </c>
      <c r="F418" s="716">
        <f t="shared" si="12"/>
        <v>625027.89</v>
      </c>
      <c r="G418" s="713">
        <f t="shared" si="13"/>
        <v>62502.79</v>
      </c>
    </row>
    <row r="419" spans="1:7">
      <c r="A419" s="105"/>
      <c r="B419" s="124">
        <v>416</v>
      </c>
      <c r="C419" s="128" t="str">
        <f>'BANK INF DECEMBER 2022'!C418</f>
        <v>GODFREY ENOCK MAKOGA</v>
      </c>
      <c r="D419" s="129">
        <f>'LOCAL DECEMBER 2022'!ES424*'LOCAL DECEMBER 2022'!ET424</f>
        <v>300000</v>
      </c>
      <c r="E419" s="130">
        <f>'LOCAL DECEMBER 2022'!FA424+'LOCAL DECEMBER 2022'!FB424</f>
        <v>439200.45</v>
      </c>
      <c r="F419" s="716">
        <f t="shared" si="12"/>
        <v>739200.45</v>
      </c>
      <c r="G419" s="713">
        <f t="shared" si="13"/>
        <v>73920.05</v>
      </c>
    </row>
    <row r="420" spans="1:7">
      <c r="A420" s="105"/>
      <c r="B420" s="124">
        <v>417</v>
      </c>
      <c r="C420" s="128" t="str">
        <f>'BANK INF DECEMBER 2022'!C419</f>
        <v>ABILAH MUSSA MMOLE</v>
      </c>
      <c r="D420" s="129">
        <f>'LOCAL DECEMBER 2022'!ES425*'LOCAL DECEMBER 2022'!ET425</f>
        <v>325000</v>
      </c>
      <c r="E420" s="130">
        <f>'LOCAL DECEMBER 2022'!FA425+'LOCAL DECEMBER 2022'!FB425</f>
        <v>462535.58</v>
      </c>
      <c r="F420" s="716">
        <f t="shared" si="12"/>
        <v>787535.58000000007</v>
      </c>
      <c r="G420" s="713">
        <f t="shared" si="13"/>
        <v>78753.56</v>
      </c>
    </row>
    <row r="421" spans="1:7">
      <c r="A421" s="105"/>
      <c r="B421" s="124">
        <v>418</v>
      </c>
      <c r="C421" s="128" t="str">
        <f>'BANK INF DECEMBER 2022'!C420</f>
        <v>MURTAZI BAKARI MAUPA</v>
      </c>
      <c r="D421" s="129">
        <f>'LOCAL DECEMBER 2022'!ES426*'LOCAL DECEMBER 2022'!ET426</f>
        <v>390000</v>
      </c>
      <c r="E421" s="130">
        <f>'LOCAL DECEMBER 2022'!FA426+'LOCAL DECEMBER 2022'!FB426</f>
        <v>305023.46000000002</v>
      </c>
      <c r="F421" s="716">
        <f t="shared" si="12"/>
        <v>695023.46</v>
      </c>
      <c r="G421" s="713">
        <f t="shared" si="13"/>
        <v>69502.350000000006</v>
      </c>
    </row>
    <row r="422" spans="1:7">
      <c r="A422" s="105"/>
      <c r="B422" s="124">
        <v>419</v>
      </c>
      <c r="C422" s="128" t="str">
        <f>'BANK INF DECEMBER 2022'!C421</f>
        <v>IDD HASSANI ZUBERI</v>
      </c>
      <c r="D422" s="129">
        <f>'LOCAL DECEMBER 2022'!ES427*'LOCAL DECEMBER 2022'!ET427</f>
        <v>312500</v>
      </c>
      <c r="E422" s="130">
        <f>'LOCAL DECEMBER 2022'!FA427+'LOCAL DECEMBER 2022'!FB427</f>
        <v>449201.22</v>
      </c>
      <c r="F422" s="716">
        <f t="shared" si="12"/>
        <v>761701.22</v>
      </c>
      <c r="G422" s="713">
        <f t="shared" si="13"/>
        <v>76170.12</v>
      </c>
    </row>
    <row r="423" spans="1:7">
      <c r="A423" s="105"/>
      <c r="B423" s="124">
        <v>420</v>
      </c>
      <c r="C423" s="128" t="str">
        <f>'BANK INF DECEMBER 2022'!C422</f>
        <v>HAMISI RATIFU FARAJI</v>
      </c>
      <c r="D423" s="129">
        <f>'LOCAL DECEMBER 2022'!ES428*'LOCAL DECEMBER 2022'!ET428</f>
        <v>390000</v>
      </c>
      <c r="E423" s="130">
        <f>'LOCAL DECEMBER 2022'!FA428+'LOCAL DECEMBER 2022'!FB428</f>
        <v>297022.84999999998</v>
      </c>
      <c r="F423" s="716">
        <f t="shared" si="12"/>
        <v>687022.85</v>
      </c>
      <c r="G423" s="713">
        <f t="shared" si="13"/>
        <v>68702.289999999994</v>
      </c>
    </row>
    <row r="424" spans="1:7">
      <c r="A424" s="105"/>
      <c r="B424" s="124">
        <v>421</v>
      </c>
      <c r="C424" s="128" t="str">
        <f>'BANK INF DECEMBER 2022'!C423</f>
        <v>ISAYA EMANUEL MARTINI</v>
      </c>
      <c r="D424" s="129">
        <f>'LOCAL DECEMBER 2022'!ES429*'LOCAL DECEMBER 2022'!ET429</f>
        <v>300000</v>
      </c>
      <c r="E424" s="130">
        <f>'LOCAL DECEMBER 2022'!FA429+'LOCAL DECEMBER 2022'!FB429</f>
        <v>433366.67</v>
      </c>
      <c r="F424" s="716">
        <f t="shared" si="12"/>
        <v>733366.66999999993</v>
      </c>
      <c r="G424" s="713">
        <f t="shared" si="13"/>
        <v>73336.67</v>
      </c>
    </row>
    <row r="425" spans="1:7">
      <c r="A425" s="105"/>
      <c r="B425" s="124">
        <v>422</v>
      </c>
      <c r="C425" s="128" t="str">
        <f>'BANK INF DECEMBER 2022'!C424</f>
        <v>AFIZI ABDALLAH MUSSA</v>
      </c>
      <c r="D425" s="129">
        <f>'LOCAL DECEMBER 2022'!ES430*'LOCAL DECEMBER 2022'!ET430</f>
        <v>325000</v>
      </c>
      <c r="E425" s="130">
        <f>'LOCAL DECEMBER 2022'!FA430+'LOCAL DECEMBER 2022'!FB430</f>
        <v>457535.2</v>
      </c>
      <c r="F425" s="716">
        <f t="shared" si="12"/>
        <v>782535.2</v>
      </c>
      <c r="G425" s="713">
        <f t="shared" si="13"/>
        <v>78253.52</v>
      </c>
    </row>
    <row r="426" spans="1:7">
      <c r="A426" s="105"/>
      <c r="B426" s="124">
        <v>423</v>
      </c>
      <c r="C426" s="128" t="str">
        <f>'BANK INF DECEMBER 2022'!C425</f>
        <v>VICTOR MAPOGO ELIAS</v>
      </c>
      <c r="D426" s="129">
        <f>'LOCAL DECEMBER 2022'!ES431*'LOCAL DECEMBER 2022'!ET431</f>
        <v>250000</v>
      </c>
      <c r="E426" s="130">
        <f>'LOCAL DECEMBER 2022'!FA431+'LOCAL DECEMBER 2022'!FB431</f>
        <v>302523.27</v>
      </c>
      <c r="F426" s="716">
        <f t="shared" si="12"/>
        <v>552523.27</v>
      </c>
      <c r="G426" s="713">
        <f t="shared" si="13"/>
        <v>55252.33</v>
      </c>
    </row>
    <row r="427" spans="1:7">
      <c r="A427" s="105"/>
      <c r="B427" s="124">
        <v>424</v>
      </c>
      <c r="C427" s="128" t="str">
        <f>'BANK INF DECEMBER 2022'!C426</f>
        <v>PETRO EDWARD SABIYANKA</v>
      </c>
      <c r="D427" s="129">
        <f>'LOCAL DECEMBER 2022'!ES432*'LOCAL DECEMBER 2022'!ET432</f>
        <v>325000</v>
      </c>
      <c r="E427" s="130">
        <f>'LOCAL DECEMBER 2022'!FA432+'LOCAL DECEMBER 2022'!FB432</f>
        <v>393363.59</v>
      </c>
      <c r="F427" s="716">
        <f t="shared" si="12"/>
        <v>718363.59000000008</v>
      </c>
      <c r="G427" s="713">
        <f t="shared" si="13"/>
        <v>71836.36</v>
      </c>
    </row>
    <row r="428" spans="1:7">
      <c r="A428" s="105"/>
      <c r="B428" s="124">
        <v>425</v>
      </c>
      <c r="C428" s="128" t="str">
        <f>'BANK INF DECEMBER 2022'!C427</f>
        <v>OMARY MAULID UBEGETE</v>
      </c>
      <c r="D428" s="129">
        <f>'LOCAL DECEMBER 2022'!ES433*'LOCAL DECEMBER 2022'!ET433</f>
        <v>250000</v>
      </c>
      <c r="E428" s="130">
        <f>'LOCAL DECEMBER 2022'!FA433+'LOCAL DECEMBER 2022'!FB433</f>
        <v>349193.53</v>
      </c>
      <c r="F428" s="716">
        <f t="shared" si="12"/>
        <v>599193.53</v>
      </c>
      <c r="G428" s="713">
        <f t="shared" si="13"/>
        <v>59919.35</v>
      </c>
    </row>
    <row r="429" spans="1:7">
      <c r="A429" s="105"/>
      <c r="B429" s="124">
        <v>426</v>
      </c>
      <c r="C429" s="128" t="str">
        <f>'BANK INF DECEMBER 2022'!C428</f>
        <v>FATUMA ABDALLAH HABIBU</v>
      </c>
      <c r="D429" s="129">
        <f>'LOCAL DECEMBER 2022'!ES434*'LOCAL DECEMBER 2022'!ET434</f>
        <v>599999.91999999993</v>
      </c>
      <c r="E429" s="130">
        <f>'LOCAL DECEMBER 2022'!FA434+'LOCAL DECEMBER 2022'!FB434</f>
        <v>73851.83</v>
      </c>
      <c r="F429" s="716">
        <f t="shared" si="12"/>
        <v>673851.74999999988</v>
      </c>
      <c r="G429" s="713">
        <f t="shared" si="13"/>
        <v>67385.179999999993</v>
      </c>
    </row>
    <row r="430" spans="1:7">
      <c r="A430" s="105"/>
      <c r="B430" s="124">
        <v>427</v>
      </c>
      <c r="C430" s="128" t="str">
        <f>'BANK INF DECEMBER 2022'!C429</f>
        <v>MUSTAPHA SAIDI MAMBE</v>
      </c>
      <c r="D430" s="129">
        <f>'LOCAL DECEMBER 2022'!ES435*'LOCAL DECEMBER 2022'!ET435</f>
        <v>275000</v>
      </c>
      <c r="E430" s="130">
        <f>'LOCAL DECEMBER 2022'!FA435+'LOCAL DECEMBER 2022'!FB435</f>
        <v>422532.5</v>
      </c>
      <c r="F430" s="716">
        <f t="shared" si="12"/>
        <v>697532.5</v>
      </c>
      <c r="G430" s="713">
        <f t="shared" si="13"/>
        <v>69753.25</v>
      </c>
    </row>
    <row r="431" spans="1:7">
      <c r="A431" s="105"/>
      <c r="B431" s="124">
        <v>428</v>
      </c>
      <c r="C431" s="128" t="str">
        <f>'BANK INF DECEMBER 2022'!C430</f>
        <v>SHADRACK SWALEHE MBIKA</v>
      </c>
      <c r="D431" s="129">
        <f>'LOCAL DECEMBER 2022'!ES436*'LOCAL DECEMBER 2022'!ET436</f>
        <v>250000</v>
      </c>
      <c r="E431" s="130">
        <f>'LOCAL DECEMBER 2022'!FA436+'LOCAL DECEMBER 2022'!FB436</f>
        <v>257519.81</v>
      </c>
      <c r="F431" s="716">
        <f t="shared" si="12"/>
        <v>507519.81</v>
      </c>
      <c r="G431" s="713">
        <f t="shared" si="13"/>
        <v>50751.98</v>
      </c>
    </row>
    <row r="432" spans="1:7">
      <c r="A432" s="105"/>
      <c r="B432" s="124">
        <v>429</v>
      </c>
      <c r="C432" s="128" t="str">
        <f>'BANK INF DECEMBER 2022'!C431</f>
        <v>STEPHEN JULIUS MNYIKA</v>
      </c>
      <c r="D432" s="129">
        <f>'LOCAL DECEMBER 2022'!ES437*'LOCAL DECEMBER 2022'!ET437</f>
        <v>275000</v>
      </c>
      <c r="E432" s="130">
        <f>'LOCAL DECEMBER 2022'!FA437+'LOCAL DECEMBER 2022'!FB437</f>
        <v>194181.6</v>
      </c>
      <c r="F432" s="716">
        <f t="shared" si="12"/>
        <v>469181.6</v>
      </c>
      <c r="G432" s="713">
        <f t="shared" si="13"/>
        <v>46918.16</v>
      </c>
    </row>
    <row r="433" spans="1:7">
      <c r="A433" s="105"/>
      <c r="B433" s="124">
        <v>430</v>
      </c>
      <c r="C433" s="128" t="str">
        <f>'BANK INF DECEMBER 2022'!C432</f>
        <v>YOHANA ELIAKIMU JOHN</v>
      </c>
      <c r="D433" s="129">
        <f>'LOCAL DECEMBER 2022'!ES438*'LOCAL DECEMBER 2022'!ET438</f>
        <v>300000</v>
      </c>
      <c r="E433" s="130">
        <f>'LOCAL DECEMBER 2022'!FA438+'LOCAL DECEMBER 2022'!FB438</f>
        <v>200848.78</v>
      </c>
      <c r="F433" s="716">
        <f t="shared" si="12"/>
        <v>500848.78</v>
      </c>
      <c r="G433" s="713">
        <f t="shared" si="13"/>
        <v>50084.88</v>
      </c>
    </row>
    <row r="434" spans="1:7">
      <c r="A434" s="105"/>
      <c r="B434" s="124">
        <v>431</v>
      </c>
      <c r="C434" s="128" t="str">
        <f>'BANK INF DECEMBER 2022'!C433</f>
        <v>SIRI HAMISI SALUMU</v>
      </c>
      <c r="D434" s="129">
        <f>'LOCAL DECEMBER 2022'!ES439*'LOCAL DECEMBER 2022'!ET439</f>
        <v>262500</v>
      </c>
      <c r="E434" s="130">
        <f>'LOCAL DECEMBER 2022'!FA439+'LOCAL DECEMBER 2022'!FB439</f>
        <v>397780.6</v>
      </c>
      <c r="F434" s="716">
        <f t="shared" si="12"/>
        <v>660280.6</v>
      </c>
      <c r="G434" s="713">
        <f t="shared" si="13"/>
        <v>66028.06</v>
      </c>
    </row>
    <row r="435" spans="1:7">
      <c r="A435" s="105"/>
      <c r="B435" s="124">
        <v>432</v>
      </c>
      <c r="C435" s="128" t="str">
        <f>'BANK INF DECEMBER 2022'!C434</f>
        <v>ALLY OMARY BULIYA</v>
      </c>
      <c r="D435" s="129">
        <f>'LOCAL DECEMBER 2022'!ES440*'LOCAL DECEMBER 2022'!ET440</f>
        <v>287500</v>
      </c>
      <c r="E435" s="130">
        <f>'LOCAL DECEMBER 2022'!FA440+'LOCAL DECEMBER 2022'!FB440</f>
        <v>225017.31</v>
      </c>
      <c r="F435" s="716">
        <f t="shared" si="12"/>
        <v>512517.31</v>
      </c>
      <c r="G435" s="713">
        <f t="shared" si="13"/>
        <v>51251.73</v>
      </c>
    </row>
    <row r="436" spans="1:7">
      <c r="A436" s="105"/>
      <c r="B436" s="124">
        <v>433</v>
      </c>
      <c r="C436" s="128" t="str">
        <f>'BANK INF DECEMBER 2022'!C435</f>
        <v>LUCAS FABIAN MROPE</v>
      </c>
      <c r="D436" s="129">
        <f>'LOCAL DECEMBER 2022'!ES441*'LOCAL DECEMBER 2022'!ET441</f>
        <v>390000</v>
      </c>
      <c r="E436" s="130">
        <f>'LOCAL DECEMBER 2022'!FA441+'LOCAL DECEMBER 2022'!FB441</f>
        <v>492037.85</v>
      </c>
      <c r="F436" s="716">
        <f t="shared" si="12"/>
        <v>882037.85</v>
      </c>
      <c r="G436" s="713">
        <f t="shared" si="13"/>
        <v>88203.79</v>
      </c>
    </row>
    <row r="437" spans="1:7">
      <c r="A437" s="105"/>
      <c r="B437" s="124">
        <v>434</v>
      </c>
      <c r="C437" s="128" t="str">
        <f>'BANK INF DECEMBER 2022'!C436</f>
        <v>CLINTONI NICHOLASI MWENDA</v>
      </c>
      <c r="D437" s="129">
        <f>'LOCAL DECEMBER 2022'!ES442*'LOCAL DECEMBER 2022'!ET442</f>
        <v>300000</v>
      </c>
      <c r="E437" s="130">
        <f>'LOCAL DECEMBER 2022'!FA442+'LOCAL DECEMBER 2022'!FB442</f>
        <v>239018.39</v>
      </c>
      <c r="F437" s="716">
        <f t="shared" si="12"/>
        <v>539018.39</v>
      </c>
      <c r="G437" s="713">
        <f t="shared" si="13"/>
        <v>53901.84</v>
      </c>
    </row>
    <row r="438" spans="1:7">
      <c r="A438" s="105"/>
      <c r="B438" s="124">
        <v>435</v>
      </c>
      <c r="C438" s="128" t="str">
        <f>'BANK INF DECEMBER 2022'!C437</f>
        <v>DAVID IBRAHIM SAMBALA</v>
      </c>
      <c r="D438" s="129">
        <f>'LOCAL DECEMBER 2022'!ES443*'LOCAL DECEMBER 2022'!ET443</f>
        <v>390000</v>
      </c>
      <c r="E438" s="130">
        <f>'LOCAL DECEMBER 2022'!FA443+'LOCAL DECEMBER 2022'!FB443</f>
        <v>196015.08</v>
      </c>
      <c r="F438" s="716">
        <f t="shared" si="12"/>
        <v>586015.07999999996</v>
      </c>
      <c r="G438" s="713">
        <f t="shared" si="13"/>
        <v>58601.51</v>
      </c>
    </row>
    <row r="439" spans="1:7">
      <c r="A439" s="105"/>
      <c r="B439" s="124">
        <v>436</v>
      </c>
      <c r="C439" s="128" t="str">
        <f>'BANK INF DECEMBER 2022'!C438</f>
        <v>HASSANI STAMBULI MBUGUNI</v>
      </c>
      <c r="D439" s="129">
        <f>'LOCAL DECEMBER 2022'!ES444*'LOCAL DECEMBER 2022'!ET444</f>
        <v>187500</v>
      </c>
      <c r="E439" s="130">
        <f>'LOCAL DECEMBER 2022'!FA444+'LOCAL DECEMBER 2022'!FB444</f>
        <v>123342.82</v>
      </c>
      <c r="F439" s="716">
        <f t="shared" si="12"/>
        <v>310842.82</v>
      </c>
      <c r="G439" s="713">
        <f t="shared" si="13"/>
        <v>31084.28</v>
      </c>
    </row>
    <row r="440" spans="1:7">
      <c r="A440" s="105"/>
      <c r="B440" s="124">
        <v>437</v>
      </c>
      <c r="C440" s="128" t="str">
        <f>'BANK INF DECEMBER 2022'!C439</f>
        <v>HASSANI JAFARI KINDAMI</v>
      </c>
      <c r="D440" s="129">
        <f>'LOCAL DECEMBER 2022'!ES445*'LOCAL DECEMBER 2022'!ET445</f>
        <v>312500</v>
      </c>
      <c r="E440" s="130">
        <f>'LOCAL DECEMBER 2022'!FA445+'LOCAL DECEMBER 2022'!FB445</f>
        <v>305856.86</v>
      </c>
      <c r="F440" s="716">
        <f t="shared" si="12"/>
        <v>618356.86</v>
      </c>
      <c r="G440" s="713">
        <f t="shared" si="13"/>
        <v>61835.69</v>
      </c>
    </row>
    <row r="441" spans="1:7">
      <c r="A441" s="105"/>
      <c r="B441" s="124">
        <v>438</v>
      </c>
      <c r="C441" s="128" t="str">
        <f>'BANK INF DECEMBER 2022'!C440</f>
        <v>ABDALLAH OMARY MSEKENI</v>
      </c>
      <c r="D441" s="129">
        <f>'LOCAL DECEMBER 2022'!ES446*'LOCAL DECEMBER 2022'!ET446</f>
        <v>287500</v>
      </c>
      <c r="E441" s="130">
        <f>'LOCAL DECEMBER 2022'!FA446+'LOCAL DECEMBER 2022'!FB446</f>
        <v>251686.03</v>
      </c>
      <c r="F441" s="716">
        <f t="shared" si="12"/>
        <v>539186.03</v>
      </c>
      <c r="G441" s="713">
        <f t="shared" si="13"/>
        <v>53918.6</v>
      </c>
    </row>
    <row r="442" spans="1:7">
      <c r="A442" s="105"/>
      <c r="B442" s="124">
        <v>439</v>
      </c>
      <c r="C442" s="128" t="str">
        <f>'BANK INF DECEMBER 2022'!C441</f>
        <v>ISMAIL SAIDI KIANGIO</v>
      </c>
      <c r="D442" s="129">
        <f>'LOCAL DECEMBER 2022'!ES447*'LOCAL DECEMBER 2022'!ET447</f>
        <v>325000</v>
      </c>
      <c r="E442" s="130">
        <f>'LOCAL DECEMBER 2022'!FA447+'LOCAL DECEMBER 2022'!FB447</f>
        <v>338776.06</v>
      </c>
      <c r="F442" s="716">
        <f t="shared" si="12"/>
        <v>663776.06000000006</v>
      </c>
      <c r="G442" s="713">
        <f t="shared" si="13"/>
        <v>66377.61</v>
      </c>
    </row>
    <row r="443" spans="1:7">
      <c r="A443" s="105"/>
      <c r="B443" s="124">
        <v>440</v>
      </c>
      <c r="C443" s="128" t="str">
        <f>'BANK INF DECEMBER 2022'!C442</f>
        <v>HUSSEIN RAMADHANI AMIRI</v>
      </c>
      <c r="D443" s="129">
        <f>'LOCAL DECEMBER 2022'!ES448*'LOCAL DECEMBER 2022'!ET448</f>
        <v>325000</v>
      </c>
      <c r="E443" s="130">
        <f>'LOCAL DECEMBER 2022'!FA448+'LOCAL DECEMBER 2022'!FB448</f>
        <v>242518.66</v>
      </c>
      <c r="F443" s="716">
        <f t="shared" si="12"/>
        <v>567518.66</v>
      </c>
      <c r="G443" s="713">
        <f t="shared" si="13"/>
        <v>56751.87</v>
      </c>
    </row>
    <row r="444" spans="1:7">
      <c r="A444" s="105"/>
      <c r="B444" s="124">
        <v>441</v>
      </c>
      <c r="C444" s="128" t="str">
        <f>'BANK INF DECEMBER 2022'!C443</f>
        <v>ALLY ABDALLAH MARWA</v>
      </c>
      <c r="D444" s="129">
        <f>'LOCAL DECEMBER 2022'!ES449*'LOCAL DECEMBER 2022'!ET449</f>
        <v>325000</v>
      </c>
      <c r="E444" s="130">
        <f>'LOCAL DECEMBER 2022'!FA449+'LOCAL DECEMBER 2022'!FB449</f>
        <v>374195.45</v>
      </c>
      <c r="F444" s="716">
        <f t="shared" si="12"/>
        <v>699195.45</v>
      </c>
      <c r="G444" s="713">
        <f t="shared" si="13"/>
        <v>69919.55</v>
      </c>
    </row>
    <row r="445" spans="1:7">
      <c r="A445" s="105"/>
      <c r="B445" s="124">
        <v>442</v>
      </c>
      <c r="C445" s="128" t="str">
        <f>'BANK INF DECEMBER 2022'!C444</f>
        <v>HOSSENI JUMA LUKUNI</v>
      </c>
      <c r="D445" s="129">
        <f>'LOCAL DECEMBER 2022'!ES450*'LOCAL DECEMBER 2022'!ET450</f>
        <v>375000</v>
      </c>
      <c r="E445" s="130">
        <f>'LOCAL DECEMBER 2022'!FA450+'LOCAL DECEMBER 2022'!FB450</f>
        <v>326525.12</v>
      </c>
      <c r="F445" s="716">
        <f t="shared" si="12"/>
        <v>701525.12</v>
      </c>
      <c r="G445" s="713">
        <f t="shared" si="13"/>
        <v>70152.509999999995</v>
      </c>
    </row>
    <row r="446" spans="1:7">
      <c r="A446" s="105"/>
      <c r="B446" s="124">
        <v>443</v>
      </c>
      <c r="C446" s="128" t="str">
        <f>'BANK INF DECEMBER 2022'!C445</f>
        <v>EMANUELY 0MBENI RATERAEL</v>
      </c>
      <c r="D446" s="129">
        <f>'LOCAL DECEMBER 2022'!ES451*'LOCAL DECEMBER 2022'!ET451</f>
        <v>360000</v>
      </c>
      <c r="E446" s="130">
        <f>'LOCAL DECEMBER 2022'!FA451+'LOCAL DECEMBER 2022'!FB451</f>
        <v>388529.89</v>
      </c>
      <c r="F446" s="716">
        <f t="shared" si="12"/>
        <v>748529.89</v>
      </c>
      <c r="G446" s="713">
        <f t="shared" si="13"/>
        <v>74852.990000000005</v>
      </c>
    </row>
    <row r="447" spans="1:7">
      <c r="A447" s="105"/>
      <c r="B447" s="124">
        <v>444</v>
      </c>
      <c r="C447" s="128" t="str">
        <f>'BANK INF DECEMBER 2022'!C446</f>
        <v>SALIMU YAHAYA SHEHIZA</v>
      </c>
      <c r="D447" s="129">
        <f>'LOCAL DECEMBER 2022'!ES452*'LOCAL DECEMBER 2022'!ET452</f>
        <v>275000</v>
      </c>
      <c r="E447" s="130">
        <f>'LOCAL DECEMBER 2022'!FA452+'LOCAL DECEMBER 2022'!FB452</f>
        <v>370861.86</v>
      </c>
      <c r="F447" s="716">
        <f t="shared" si="12"/>
        <v>645861.86</v>
      </c>
      <c r="G447" s="713">
        <f t="shared" si="13"/>
        <v>64586.19</v>
      </c>
    </row>
    <row r="448" spans="1:7">
      <c r="A448" s="105"/>
      <c r="B448" s="124">
        <v>445</v>
      </c>
      <c r="C448" s="128" t="str">
        <f>'BANK INF DECEMBER 2022'!C447</f>
        <v>RAMADHANI ABASI MSHASHI</v>
      </c>
      <c r="D448" s="129">
        <f>'LOCAL DECEMBER 2022'!ES453*'LOCAL DECEMBER 2022'!ET453</f>
        <v>325000</v>
      </c>
      <c r="E448" s="130">
        <f>'LOCAL DECEMBER 2022'!FA453+'LOCAL DECEMBER 2022'!FB453</f>
        <v>405031.16</v>
      </c>
      <c r="F448" s="716">
        <f t="shared" si="12"/>
        <v>730031.15999999992</v>
      </c>
      <c r="G448" s="713">
        <f t="shared" si="13"/>
        <v>73003.12</v>
      </c>
    </row>
    <row r="449" spans="1:7">
      <c r="A449" s="105"/>
      <c r="B449" s="124">
        <v>446</v>
      </c>
      <c r="C449" s="128" t="str">
        <f>'BANK INF DECEMBER 2022'!C448</f>
        <v>JUMA KOJA MOHAMEDI</v>
      </c>
      <c r="D449" s="129">
        <f>'LOCAL DECEMBER 2022'!ES454*'LOCAL DECEMBER 2022'!ET454</f>
        <v>262500</v>
      </c>
      <c r="E449" s="130">
        <f>'LOCAL DECEMBER 2022'!FA454+'LOCAL DECEMBER 2022'!FB454</f>
        <v>348360.13</v>
      </c>
      <c r="F449" s="716">
        <f t="shared" si="12"/>
        <v>610860.13</v>
      </c>
      <c r="G449" s="713">
        <f t="shared" si="13"/>
        <v>61086.01</v>
      </c>
    </row>
    <row r="450" spans="1:7">
      <c r="A450" s="105"/>
      <c r="B450" s="124">
        <v>447</v>
      </c>
      <c r="C450" s="128" t="str">
        <f>'BANK INF DECEMBER 2022'!C449</f>
        <v>ABUTWALIB MSIRA NYAMLIGA</v>
      </c>
      <c r="D450" s="129">
        <f>'LOCAL DECEMBER 2022'!ES455*'LOCAL DECEMBER 2022'!ET455</f>
        <v>325000</v>
      </c>
      <c r="E450" s="130">
        <f>'LOCAL DECEMBER 2022'!FA455+'LOCAL DECEMBER 2022'!FB455</f>
        <v>255019.62</v>
      </c>
      <c r="F450" s="716">
        <f t="shared" si="12"/>
        <v>580019.62</v>
      </c>
      <c r="G450" s="713">
        <f t="shared" si="13"/>
        <v>58001.96</v>
      </c>
    </row>
    <row r="451" spans="1:7">
      <c r="A451" s="105"/>
      <c r="B451" s="124">
        <v>448</v>
      </c>
      <c r="C451" s="128" t="str">
        <f>'BANK INF DECEMBER 2022'!C450</f>
        <v>EMMANUEL FEDRICK THOBIAS</v>
      </c>
      <c r="D451" s="129">
        <f>'LOCAL DECEMBER 2022'!ES456*'LOCAL DECEMBER 2022'!ET456</f>
        <v>375000</v>
      </c>
      <c r="E451" s="130">
        <f>'LOCAL DECEMBER 2022'!FA456+'LOCAL DECEMBER 2022'!FB456</f>
        <v>322024.77</v>
      </c>
      <c r="F451" s="716">
        <f t="shared" si="12"/>
        <v>697024.77</v>
      </c>
      <c r="G451" s="713">
        <f t="shared" si="13"/>
        <v>69702.48</v>
      </c>
    </row>
    <row r="452" spans="1:7">
      <c r="A452" s="105"/>
      <c r="B452" s="124">
        <v>449</v>
      </c>
      <c r="C452" s="128" t="str">
        <f>'BANK INF DECEMBER 2022'!C451</f>
        <v>ABUBAKARY KHALIFA MWANAKATWE</v>
      </c>
      <c r="D452" s="129">
        <f>'LOCAL DECEMBER 2022'!ES457*'LOCAL DECEMBER 2022'!ET457</f>
        <v>325000</v>
      </c>
      <c r="E452" s="130">
        <f>'LOCAL DECEMBER 2022'!FA457+'LOCAL DECEMBER 2022'!FB457</f>
        <v>268353.98</v>
      </c>
      <c r="F452" s="716">
        <f t="shared" si="12"/>
        <v>593353.98</v>
      </c>
      <c r="G452" s="713">
        <f t="shared" si="13"/>
        <v>59335.4</v>
      </c>
    </row>
    <row r="453" spans="1:7">
      <c r="A453" s="105"/>
      <c r="B453" s="124">
        <v>450</v>
      </c>
      <c r="C453" s="128" t="str">
        <f>'BANK INF DECEMBER 2022'!C452</f>
        <v>OMARY ATHUMANI OMARY</v>
      </c>
      <c r="D453" s="129">
        <f>'LOCAL DECEMBER 2022'!ES458*'LOCAL DECEMBER 2022'!ET458</f>
        <v>390000</v>
      </c>
      <c r="E453" s="130">
        <f>'LOCAL DECEMBER 2022'!FA458+'LOCAL DECEMBER 2022'!FB458</f>
        <v>357027.46</v>
      </c>
      <c r="F453" s="716">
        <f t="shared" ref="F453:F516" si="14">D453+E453</f>
        <v>747027.46</v>
      </c>
      <c r="G453" s="713">
        <f t="shared" ref="G453:G516" si="15">ROUND(F453*0.1,2)</f>
        <v>74702.75</v>
      </c>
    </row>
    <row r="454" spans="1:7">
      <c r="A454" s="105"/>
      <c r="B454" s="124">
        <v>451</v>
      </c>
      <c r="C454" s="128" t="str">
        <f>'BANK INF DECEMBER 2022'!C453</f>
        <v>ATHANAS ATHANAS TAWETE</v>
      </c>
      <c r="D454" s="129">
        <f>'LOCAL DECEMBER 2022'!ES459*'LOCAL DECEMBER 2022'!ET459</f>
        <v>312500</v>
      </c>
      <c r="E454" s="130">
        <f>'LOCAL DECEMBER 2022'!FA459+'LOCAL DECEMBER 2022'!FB459</f>
        <v>268353.98</v>
      </c>
      <c r="F454" s="716">
        <f t="shared" si="14"/>
        <v>580853.98</v>
      </c>
      <c r="G454" s="713">
        <f t="shared" si="15"/>
        <v>58085.4</v>
      </c>
    </row>
    <row r="455" spans="1:7">
      <c r="A455" s="105"/>
      <c r="B455" s="124">
        <v>452</v>
      </c>
      <c r="C455" s="128" t="str">
        <f>'BANK INF DECEMBER 2022'!C454</f>
        <v>DASTAN LUCAS BAKARI</v>
      </c>
      <c r="D455" s="129">
        <f>'LOCAL DECEMBER 2022'!ES460*'LOCAL DECEMBER 2022'!ET460</f>
        <v>312500</v>
      </c>
      <c r="E455" s="130">
        <f>'LOCAL DECEMBER 2022'!FA460+'LOCAL DECEMBER 2022'!FB460</f>
        <v>228350.9</v>
      </c>
      <c r="F455" s="716">
        <f t="shared" si="14"/>
        <v>540850.9</v>
      </c>
      <c r="G455" s="713">
        <f t="shared" si="15"/>
        <v>54085.09</v>
      </c>
    </row>
    <row r="456" spans="1:7">
      <c r="A456" s="105"/>
      <c r="B456" s="124">
        <v>453</v>
      </c>
      <c r="C456" s="128" t="str">
        <f>'BANK INF DECEMBER 2022'!C455</f>
        <v>NELSON ANYELWISYE MWAKYUSA</v>
      </c>
      <c r="D456" s="129">
        <f>'LOCAL DECEMBER 2022'!ES461*'LOCAL DECEMBER 2022'!ET461</f>
        <v>325000</v>
      </c>
      <c r="E456" s="130">
        <f>'LOCAL DECEMBER 2022'!FA461+'LOCAL DECEMBER 2022'!FB461</f>
        <v>270854.17</v>
      </c>
      <c r="F456" s="716">
        <f t="shared" si="14"/>
        <v>595854.16999999993</v>
      </c>
      <c r="G456" s="713">
        <f t="shared" si="15"/>
        <v>59585.42</v>
      </c>
    </row>
    <row r="457" spans="1:7">
      <c r="A457" s="105"/>
      <c r="B457" s="124">
        <v>454</v>
      </c>
      <c r="C457" s="128" t="str">
        <f>'BANK INF DECEMBER 2022'!C456</f>
        <v>ADAM ABASI MTANGA</v>
      </c>
      <c r="D457" s="129">
        <f>'LOCAL DECEMBER 2022'!ES462*'LOCAL DECEMBER 2022'!ET462</f>
        <v>300000</v>
      </c>
      <c r="E457" s="130">
        <f>'LOCAL DECEMBER 2022'!FA462+'LOCAL DECEMBER 2022'!FB462</f>
        <v>309190.45</v>
      </c>
      <c r="F457" s="716">
        <f t="shared" si="14"/>
        <v>609190.44999999995</v>
      </c>
      <c r="G457" s="713">
        <f t="shared" si="15"/>
        <v>60919.05</v>
      </c>
    </row>
    <row r="458" spans="1:7">
      <c r="A458" s="105"/>
      <c r="B458" s="124">
        <v>455</v>
      </c>
      <c r="C458" s="128" t="str">
        <f>'BANK INF DECEMBER 2022'!C457</f>
        <v>SALIMU ALLY SALIMU</v>
      </c>
      <c r="D458" s="129">
        <f>'LOCAL DECEMBER 2022'!ES463*'LOCAL DECEMBER 2022'!ET463</f>
        <v>312500</v>
      </c>
      <c r="E458" s="130">
        <f>'LOCAL DECEMBER 2022'!FA463+'LOCAL DECEMBER 2022'!FB463</f>
        <v>252519.42</v>
      </c>
      <c r="F458" s="716">
        <f t="shared" si="14"/>
        <v>565019.42000000004</v>
      </c>
      <c r="G458" s="713">
        <f t="shared" si="15"/>
        <v>56501.94</v>
      </c>
    </row>
    <row r="459" spans="1:7">
      <c r="A459" s="105"/>
      <c r="B459" s="124">
        <v>456</v>
      </c>
      <c r="C459" s="128" t="str">
        <f>'BANK INF DECEMBER 2022'!C458</f>
        <v>EZEKIELI KILEY NYAGARA</v>
      </c>
      <c r="D459" s="129">
        <f>'LOCAL DECEMBER 2022'!ES464*'LOCAL DECEMBER 2022'!ET464</f>
        <v>325000</v>
      </c>
      <c r="E459" s="130">
        <f>'LOCAL DECEMBER 2022'!FA464+'LOCAL DECEMBER 2022'!FB464</f>
        <v>281688.34000000003</v>
      </c>
      <c r="F459" s="716">
        <f t="shared" si="14"/>
        <v>606688.34000000008</v>
      </c>
      <c r="G459" s="713">
        <f t="shared" si="15"/>
        <v>60668.83</v>
      </c>
    </row>
    <row r="460" spans="1:7">
      <c r="A460" s="105"/>
      <c r="B460" s="124">
        <v>457</v>
      </c>
      <c r="C460" s="128" t="str">
        <f>'BANK INF DECEMBER 2022'!C459</f>
        <v>STEVEN ELIAS NZIKU</v>
      </c>
      <c r="D460" s="129">
        <f>'LOCAL DECEMBER 2022'!ES465*'LOCAL DECEMBER 2022'!ET465</f>
        <v>325000</v>
      </c>
      <c r="E460" s="130">
        <f>'LOCAL DECEMBER 2022'!FA465+'LOCAL DECEMBER 2022'!FB465</f>
        <v>225017.31</v>
      </c>
      <c r="F460" s="716">
        <f t="shared" si="14"/>
        <v>550017.31000000006</v>
      </c>
      <c r="G460" s="713">
        <f t="shared" si="15"/>
        <v>55001.73</v>
      </c>
    </row>
    <row r="461" spans="1:7">
      <c r="A461" s="105"/>
      <c r="B461" s="124">
        <v>458</v>
      </c>
      <c r="C461" s="128" t="str">
        <f>'BANK INF DECEMBER 2022'!C460</f>
        <v>JAMES SAMWEL JAMES</v>
      </c>
      <c r="D461" s="129">
        <f>'LOCAL DECEMBER 2022'!ES466*'LOCAL DECEMBER 2022'!ET466</f>
        <v>325000</v>
      </c>
      <c r="E461" s="130">
        <f>'LOCAL DECEMBER 2022'!FA466+'LOCAL DECEMBER 2022'!FB466</f>
        <v>307523.65999999997</v>
      </c>
      <c r="F461" s="716">
        <f t="shared" si="14"/>
        <v>632523.65999999992</v>
      </c>
      <c r="G461" s="713">
        <f t="shared" si="15"/>
        <v>63252.37</v>
      </c>
    </row>
    <row r="462" spans="1:7">
      <c r="A462" s="105"/>
      <c r="B462" s="124">
        <v>459</v>
      </c>
      <c r="C462" s="128" t="str">
        <f>'BANK INF DECEMBER 2022'!C461</f>
        <v>NURU SALEHE MADETE</v>
      </c>
      <c r="D462" s="129">
        <f>'LOCAL DECEMBER 2022'!ES467*'LOCAL DECEMBER 2022'!ET467</f>
        <v>400000.12</v>
      </c>
      <c r="E462" s="130">
        <f>'LOCAL DECEMBER 2022'!FA467+'LOCAL DECEMBER 2022'!FB467</f>
        <v>298484.5</v>
      </c>
      <c r="F462" s="716">
        <f t="shared" si="14"/>
        <v>698484.62</v>
      </c>
      <c r="G462" s="713">
        <f t="shared" si="15"/>
        <v>69848.460000000006</v>
      </c>
    </row>
    <row r="463" spans="1:7">
      <c r="A463" s="105"/>
      <c r="B463" s="124">
        <v>460</v>
      </c>
      <c r="C463" s="128" t="str">
        <f>'BANK INF DECEMBER 2022'!C462</f>
        <v>MUSA MASUDI NANG'ONDI</v>
      </c>
      <c r="D463" s="129">
        <f>'LOCAL DECEMBER 2022'!ES468*'LOCAL DECEMBER 2022'!ET468</f>
        <v>390000</v>
      </c>
      <c r="E463" s="130">
        <f>'LOCAL DECEMBER 2022'!FA468+'LOCAL DECEMBER 2022'!FB468</f>
        <v>291022.39</v>
      </c>
      <c r="F463" s="716">
        <f t="shared" si="14"/>
        <v>681022.39</v>
      </c>
      <c r="G463" s="713">
        <f t="shared" si="15"/>
        <v>68102.240000000005</v>
      </c>
    </row>
    <row r="464" spans="1:7">
      <c r="A464" s="105"/>
      <c r="B464" s="124">
        <v>461</v>
      </c>
      <c r="C464" s="128" t="str">
        <f>'BANK INF DECEMBER 2022'!C463</f>
        <v>ELIUD KILEOPA ENEZA</v>
      </c>
      <c r="D464" s="129">
        <f>'LOCAL DECEMBER 2022'!ES469*'LOCAL DECEMBER 2022'!ET469</f>
        <v>300000</v>
      </c>
      <c r="E464" s="130">
        <f>'LOCAL DECEMBER 2022'!FA469+'LOCAL DECEMBER 2022'!FB469</f>
        <v>258353.21</v>
      </c>
      <c r="F464" s="716">
        <f t="shared" si="14"/>
        <v>558353.21</v>
      </c>
      <c r="G464" s="713">
        <f t="shared" si="15"/>
        <v>55835.32</v>
      </c>
    </row>
    <row r="465" spans="1:7">
      <c r="A465" s="105"/>
      <c r="B465" s="124">
        <v>462</v>
      </c>
      <c r="C465" s="128" t="str">
        <f>'BANK INF DECEMBER 2022'!C464</f>
        <v>JUMAA ALLY HUSSEIN</v>
      </c>
      <c r="D465" s="129">
        <f>'LOCAL DECEMBER 2022'!ES470*'LOCAL DECEMBER 2022'!ET470</f>
        <v>325000</v>
      </c>
      <c r="E465" s="130">
        <f>'LOCAL DECEMBER 2022'!FA470+'LOCAL DECEMBER 2022'!FB470</f>
        <v>286688.71999999997</v>
      </c>
      <c r="F465" s="716">
        <f t="shared" si="14"/>
        <v>611688.72</v>
      </c>
      <c r="G465" s="713">
        <f t="shared" si="15"/>
        <v>61168.87</v>
      </c>
    </row>
    <row r="466" spans="1:7">
      <c r="A466" s="105"/>
      <c r="B466" s="124">
        <v>463</v>
      </c>
      <c r="C466" s="128" t="str">
        <f>'BANK INF DECEMBER 2022'!C465</f>
        <v>NASSORO SEFU OMARI</v>
      </c>
      <c r="D466" s="129">
        <f>'LOCAL DECEMBER 2022'!ES471*'LOCAL DECEMBER 2022'!ET471</f>
        <v>325000</v>
      </c>
      <c r="E466" s="130">
        <f>'LOCAL DECEMBER 2022'!FA471+'LOCAL DECEMBER 2022'!FB471</f>
        <v>176680.26</v>
      </c>
      <c r="F466" s="716">
        <f t="shared" si="14"/>
        <v>501680.26</v>
      </c>
      <c r="G466" s="713">
        <f t="shared" si="15"/>
        <v>50168.03</v>
      </c>
    </row>
    <row r="467" spans="1:7">
      <c r="A467" s="105"/>
      <c r="B467" s="124">
        <v>464</v>
      </c>
      <c r="C467" s="128" t="str">
        <f>'BANK INF DECEMBER 2022'!C466</f>
        <v>OMARY ABAS RAMADHANI</v>
      </c>
      <c r="D467" s="129">
        <f>'LOCAL DECEMBER 2022'!ES472*'LOCAL DECEMBER 2022'!ET472</f>
        <v>287500</v>
      </c>
      <c r="E467" s="130">
        <f>'LOCAL DECEMBER 2022'!FA472+'LOCAL DECEMBER 2022'!FB472</f>
        <v>295022.69</v>
      </c>
      <c r="F467" s="716">
        <f t="shared" si="14"/>
        <v>582522.68999999994</v>
      </c>
      <c r="G467" s="713">
        <f t="shared" si="15"/>
        <v>58252.27</v>
      </c>
    </row>
    <row r="468" spans="1:7">
      <c r="A468" s="105"/>
      <c r="B468" s="124">
        <v>465</v>
      </c>
      <c r="C468" s="128" t="str">
        <f>'BANK INF DECEMBER 2022'!C467</f>
        <v>ALLY MOHAMMEDI ATHUMANI</v>
      </c>
      <c r="D468" s="129">
        <f>'LOCAL DECEMBER 2022'!ES473*'LOCAL DECEMBER 2022'!ET473</f>
        <v>312500</v>
      </c>
      <c r="E468" s="130">
        <f>'LOCAL DECEMBER 2022'!FA473+'LOCAL DECEMBER 2022'!FB473</f>
        <v>292522.5</v>
      </c>
      <c r="F468" s="716">
        <f t="shared" si="14"/>
        <v>605022.5</v>
      </c>
      <c r="G468" s="713">
        <f t="shared" si="15"/>
        <v>60502.25</v>
      </c>
    </row>
    <row r="469" spans="1:7">
      <c r="A469" s="105"/>
      <c r="B469" s="124">
        <v>466</v>
      </c>
      <c r="C469" s="128" t="str">
        <f>'BANK INF DECEMBER 2022'!C468</f>
        <v>MUKSIMI ALLY MTUNGATA</v>
      </c>
      <c r="D469" s="129">
        <f>'LOCAL DECEMBER 2022'!ES474*'LOCAL DECEMBER 2022'!ET474</f>
        <v>312500</v>
      </c>
      <c r="E469" s="130">
        <f>'LOCAL DECEMBER 2022'!FA474+'LOCAL DECEMBER 2022'!FB474</f>
        <v>293355.90000000002</v>
      </c>
      <c r="F469" s="716">
        <f t="shared" si="14"/>
        <v>605855.9</v>
      </c>
      <c r="G469" s="713">
        <f t="shared" si="15"/>
        <v>60585.59</v>
      </c>
    </row>
    <row r="470" spans="1:7">
      <c r="A470" s="105"/>
      <c r="B470" s="124">
        <v>467</v>
      </c>
      <c r="C470" s="128" t="str">
        <f>'BANK INF DECEMBER 2022'!C469</f>
        <v>FURAHA HAMISI MWACHALE</v>
      </c>
      <c r="D470" s="129">
        <f>'LOCAL DECEMBER 2022'!ES475*'LOCAL DECEMBER 2022'!ET475</f>
        <v>300000</v>
      </c>
      <c r="E470" s="130">
        <f>'LOCAL DECEMBER 2022'!FA475+'LOCAL DECEMBER 2022'!FB475</f>
        <v>250019.23</v>
      </c>
      <c r="F470" s="716">
        <f t="shared" si="14"/>
        <v>550019.23</v>
      </c>
      <c r="G470" s="713">
        <f t="shared" si="15"/>
        <v>55001.919999999998</v>
      </c>
    </row>
    <row r="471" spans="1:7">
      <c r="A471" s="105"/>
      <c r="B471" s="124">
        <v>468</v>
      </c>
      <c r="C471" s="128" t="str">
        <f>'BANK INF DECEMBER 2022'!C470</f>
        <v>SHABANI YOHANA DASTANI</v>
      </c>
      <c r="D471" s="129">
        <f>'LOCAL DECEMBER 2022'!ES476*'LOCAL DECEMBER 2022'!ET476</f>
        <v>390000</v>
      </c>
      <c r="E471" s="130">
        <f>'LOCAL DECEMBER 2022'!FA476+'LOCAL DECEMBER 2022'!FB476</f>
        <v>304023.39</v>
      </c>
      <c r="F471" s="716">
        <f t="shared" si="14"/>
        <v>694023.39</v>
      </c>
      <c r="G471" s="713">
        <f t="shared" si="15"/>
        <v>69402.34</v>
      </c>
    </row>
    <row r="472" spans="1:7">
      <c r="A472" s="105"/>
      <c r="B472" s="124">
        <v>469</v>
      </c>
      <c r="C472" s="128" t="str">
        <f>'BANK INF DECEMBER 2022'!C471</f>
        <v>KULWA MUSSA MUSTAPHA</v>
      </c>
      <c r="D472" s="129">
        <f>'LOCAL DECEMBER 2022'!ES477*'LOCAL DECEMBER 2022'!ET477</f>
        <v>325000</v>
      </c>
      <c r="E472" s="130">
        <f>'LOCAL DECEMBER 2022'!FA477+'LOCAL DECEMBER 2022'!FB477</f>
        <v>163345.9</v>
      </c>
      <c r="F472" s="716">
        <f t="shared" si="14"/>
        <v>488345.9</v>
      </c>
      <c r="G472" s="713">
        <f t="shared" si="15"/>
        <v>48834.59</v>
      </c>
    </row>
    <row r="473" spans="1:7">
      <c r="A473" s="105"/>
      <c r="B473" s="124">
        <v>470</v>
      </c>
      <c r="C473" s="128" t="str">
        <f>'BANK INF DECEMBER 2022'!C472</f>
        <v>RAJABU ABDI KWARO</v>
      </c>
      <c r="D473" s="129">
        <f>'LOCAL DECEMBER 2022'!ES478*'LOCAL DECEMBER 2022'!ET478</f>
        <v>312500</v>
      </c>
      <c r="E473" s="130">
        <f>'LOCAL DECEMBER 2022'!FA478+'LOCAL DECEMBER 2022'!FB478</f>
        <v>367528.27</v>
      </c>
      <c r="F473" s="716">
        <f t="shared" si="14"/>
        <v>680028.27</v>
      </c>
      <c r="G473" s="713">
        <f t="shared" si="15"/>
        <v>68002.83</v>
      </c>
    </row>
    <row r="474" spans="1:7">
      <c r="A474" s="105"/>
      <c r="B474" s="124">
        <v>471</v>
      </c>
      <c r="C474" s="128" t="str">
        <f>'BANK INF DECEMBER 2022'!C473</f>
        <v>ABDALLAH MWIHAJI HATIBU</v>
      </c>
      <c r="D474" s="129">
        <f>'LOCAL DECEMBER 2022'!ES479*'LOCAL DECEMBER 2022'!ET479</f>
        <v>287500</v>
      </c>
      <c r="E474" s="130">
        <f>'LOCAL DECEMBER 2022'!FA479+'LOCAL DECEMBER 2022'!FB479</f>
        <v>450034.62</v>
      </c>
      <c r="F474" s="716">
        <f t="shared" si="14"/>
        <v>737534.62</v>
      </c>
      <c r="G474" s="713">
        <f t="shared" si="15"/>
        <v>73753.460000000006</v>
      </c>
    </row>
    <row r="475" spans="1:7">
      <c r="A475" s="105"/>
      <c r="B475" s="124">
        <v>472</v>
      </c>
      <c r="C475" s="128" t="str">
        <f>'BANK INF DECEMBER 2022'!C474</f>
        <v>AWADH PETER MICHAEL</v>
      </c>
      <c r="D475" s="129">
        <f>'LOCAL DECEMBER 2022'!ES480*'LOCAL DECEMBER 2022'!ET480</f>
        <v>325000</v>
      </c>
      <c r="E475" s="130">
        <f>'LOCAL DECEMBER 2022'!FA480+'LOCAL DECEMBER 2022'!FB480</f>
        <v>264186.99</v>
      </c>
      <c r="F475" s="716">
        <f t="shared" si="14"/>
        <v>589186.99</v>
      </c>
      <c r="G475" s="713">
        <f t="shared" si="15"/>
        <v>58918.7</v>
      </c>
    </row>
    <row r="476" spans="1:7">
      <c r="A476" s="105"/>
      <c r="B476" s="124">
        <v>473</v>
      </c>
      <c r="C476" s="128" t="str">
        <f>'BANK INF DECEMBER 2022'!C475</f>
        <v>ABISAI DANIELI SHENKAWA</v>
      </c>
      <c r="D476" s="129">
        <f>'LOCAL DECEMBER 2022'!ES481*'LOCAL DECEMBER 2022'!ET481</f>
        <v>312500</v>
      </c>
      <c r="E476" s="130">
        <f>'LOCAL DECEMBER 2022'!FA481+'LOCAL DECEMBER 2022'!FB481</f>
        <v>196681.8</v>
      </c>
      <c r="F476" s="716">
        <f t="shared" si="14"/>
        <v>509181.8</v>
      </c>
      <c r="G476" s="713">
        <f t="shared" si="15"/>
        <v>50918.18</v>
      </c>
    </row>
    <row r="477" spans="1:7">
      <c r="A477" s="105"/>
      <c r="B477" s="124">
        <v>474</v>
      </c>
      <c r="C477" s="128" t="str">
        <f>'BANK INF DECEMBER 2022'!C476</f>
        <v>GODFREY PETER KINYOWA</v>
      </c>
      <c r="D477" s="129">
        <f>'LOCAL DECEMBER 2022'!ES482*'LOCAL DECEMBER 2022'!ET482</f>
        <v>287500</v>
      </c>
      <c r="E477" s="130">
        <f>'LOCAL DECEMBER 2022'!FA482+'LOCAL DECEMBER 2022'!FB482</f>
        <v>200848.78</v>
      </c>
      <c r="F477" s="716">
        <f t="shared" si="14"/>
        <v>488348.78</v>
      </c>
      <c r="G477" s="713">
        <f t="shared" si="15"/>
        <v>48834.879999999997</v>
      </c>
    </row>
    <row r="478" spans="1:7">
      <c r="A478" s="105"/>
      <c r="B478" s="124">
        <v>475</v>
      </c>
      <c r="C478" s="128" t="str">
        <f>'BANK INF DECEMBER 2022'!C477</f>
        <v>OMARI JUMA MCHANKA</v>
      </c>
      <c r="D478" s="129">
        <f>'LOCAL DECEMBER 2022'!ES483*'LOCAL DECEMBER 2022'!ET483</f>
        <v>300000</v>
      </c>
      <c r="E478" s="130">
        <f>'LOCAL DECEMBER 2022'!FA483+'LOCAL DECEMBER 2022'!FB483</f>
        <v>195848.4</v>
      </c>
      <c r="F478" s="716">
        <f t="shared" si="14"/>
        <v>495848.4</v>
      </c>
      <c r="G478" s="713">
        <f t="shared" si="15"/>
        <v>49584.84</v>
      </c>
    </row>
    <row r="479" spans="1:7">
      <c r="A479" s="124"/>
      <c r="B479" s="124">
        <v>476</v>
      </c>
      <c r="C479" s="128" t="str">
        <f>'BANK INF DECEMBER 2022'!C478</f>
        <v>SELEMANI SALEHE MADENGE</v>
      </c>
      <c r="D479" s="129">
        <f>'LOCAL DECEMBER 2022'!ES484*'LOCAL DECEMBER 2022'!ET484</f>
        <v>312500</v>
      </c>
      <c r="E479" s="130">
        <f>'LOCAL DECEMBER 2022'!FA484+'LOCAL DECEMBER 2022'!FB484</f>
        <v>255853.01</v>
      </c>
      <c r="F479" s="716">
        <f t="shared" si="14"/>
        <v>568353.01</v>
      </c>
      <c r="G479" s="713">
        <f t="shared" si="15"/>
        <v>56835.3</v>
      </c>
    </row>
    <row r="480" spans="1:7">
      <c r="A480" s="124"/>
      <c r="B480" s="124">
        <v>477</v>
      </c>
      <c r="C480" s="128" t="str">
        <f>'BANK INF DECEMBER 2022'!C479</f>
        <v>RAMADHAN AMAN JOHN</v>
      </c>
      <c r="D480" s="129">
        <f>'LOCAL DECEMBER 2022'!ES485*'LOCAL DECEMBER 2022'!ET485</f>
        <v>300000</v>
      </c>
      <c r="E480" s="130">
        <f>'LOCAL DECEMBER 2022'!FA485+'LOCAL DECEMBER 2022'!FB485</f>
        <v>195848.4</v>
      </c>
      <c r="F480" s="716">
        <f t="shared" si="14"/>
        <v>495848.4</v>
      </c>
      <c r="G480" s="713">
        <f t="shared" si="15"/>
        <v>49584.84</v>
      </c>
    </row>
    <row r="481" spans="1:7">
      <c r="A481" s="124"/>
      <c r="B481" s="124">
        <v>478</v>
      </c>
      <c r="C481" s="128" t="str">
        <f>'BANK INF DECEMBER 2022'!C480</f>
        <v>MSAFIRI FERUZI RASHID</v>
      </c>
      <c r="D481" s="129">
        <f>'LOCAL DECEMBER 2022'!ES486*'LOCAL DECEMBER 2022'!ET486</f>
        <v>312500</v>
      </c>
      <c r="E481" s="130">
        <f>'LOCAL DECEMBER 2022'!FA486+'LOCAL DECEMBER 2022'!FB486</f>
        <v>216683.33</v>
      </c>
      <c r="F481" s="716">
        <f t="shared" si="14"/>
        <v>529183.32999999996</v>
      </c>
      <c r="G481" s="713">
        <f t="shared" si="15"/>
        <v>52918.33</v>
      </c>
    </row>
    <row r="482" spans="1:7">
      <c r="A482" s="124"/>
      <c r="B482" s="124">
        <v>479</v>
      </c>
      <c r="C482" s="128" t="str">
        <f>'BANK INF DECEMBER 2022'!C481</f>
        <v>MAHAMUDU RAMADHANI MKONO</v>
      </c>
      <c r="D482" s="129">
        <f>'LOCAL DECEMBER 2022'!ES487*'LOCAL DECEMBER 2022'!ET487</f>
        <v>275000</v>
      </c>
      <c r="E482" s="130">
        <f>'LOCAL DECEMBER 2022'!FA487+'LOCAL DECEMBER 2022'!FB487</f>
        <v>260853.4</v>
      </c>
      <c r="F482" s="716">
        <f t="shared" si="14"/>
        <v>535853.4</v>
      </c>
      <c r="G482" s="713">
        <f t="shared" si="15"/>
        <v>53585.34</v>
      </c>
    </row>
    <row r="483" spans="1:7">
      <c r="A483" s="124"/>
      <c r="B483" s="124">
        <v>480</v>
      </c>
      <c r="C483" s="128" t="str">
        <f>'BANK INF DECEMBER 2022'!C482</f>
        <v>ATHUMANI SALIMU NG'ANZI</v>
      </c>
      <c r="D483" s="129">
        <f>'LOCAL DECEMBER 2022'!ES488*'LOCAL DECEMBER 2022'!ET488</f>
        <v>312500</v>
      </c>
      <c r="E483" s="130">
        <f>'LOCAL DECEMBER 2022'!FA488+'LOCAL DECEMBER 2022'!FB488</f>
        <v>317524.42</v>
      </c>
      <c r="F483" s="716">
        <f t="shared" si="14"/>
        <v>630024.41999999993</v>
      </c>
      <c r="G483" s="713">
        <f t="shared" si="15"/>
        <v>63002.44</v>
      </c>
    </row>
    <row r="484" spans="1:7">
      <c r="A484" s="124"/>
      <c r="B484" s="124">
        <v>481</v>
      </c>
      <c r="C484" s="128" t="str">
        <f>'BANK INF DECEMBER 2022'!C483</f>
        <v>MWAGIMEMBE JUSTINE INNOCENT</v>
      </c>
      <c r="D484" s="129">
        <f>'LOCAL DECEMBER 2022'!ES489*'LOCAL DECEMBER 2022'!ET489</f>
        <v>345000</v>
      </c>
      <c r="E484" s="130">
        <f>'LOCAL DECEMBER 2022'!FA489+'LOCAL DECEMBER 2022'!FB489</f>
        <v>319024.53999999998</v>
      </c>
      <c r="F484" s="716">
        <f t="shared" si="14"/>
        <v>664024.54</v>
      </c>
      <c r="G484" s="713">
        <f t="shared" si="15"/>
        <v>66402.45</v>
      </c>
    </row>
    <row r="485" spans="1:7">
      <c r="A485" s="124"/>
      <c r="B485" s="124">
        <v>482</v>
      </c>
      <c r="C485" s="128" t="str">
        <f>'BANK INF DECEMBER 2022'!C484</f>
        <v>DANIEL GADSON TITO</v>
      </c>
      <c r="D485" s="129">
        <f>'LOCAL DECEMBER 2022'!ES490*'LOCAL DECEMBER 2022'!ET490</f>
        <v>300000</v>
      </c>
      <c r="E485" s="130">
        <f>'LOCAL DECEMBER 2022'!FA490+'LOCAL DECEMBER 2022'!FB490</f>
        <v>248352.44</v>
      </c>
      <c r="F485" s="716">
        <f t="shared" si="14"/>
        <v>548352.43999999994</v>
      </c>
      <c r="G485" s="713">
        <f t="shared" si="15"/>
        <v>54835.24</v>
      </c>
    </row>
    <row r="486" spans="1:7">
      <c r="A486" s="124"/>
      <c r="B486" s="124">
        <v>483</v>
      </c>
      <c r="C486" s="128" t="str">
        <f>'BANK INF DECEMBER 2022'!C485</f>
        <v>NDEWA HASSAN ALEX</v>
      </c>
      <c r="D486" s="129">
        <f>'LOCAL DECEMBER 2022'!ES491*'LOCAL DECEMBER 2022'!ET491</f>
        <v>360000</v>
      </c>
      <c r="E486" s="130">
        <f>'LOCAL DECEMBER 2022'!FA491+'LOCAL DECEMBER 2022'!FB491</f>
        <v>294022.62</v>
      </c>
      <c r="F486" s="716">
        <f t="shared" si="14"/>
        <v>654022.62</v>
      </c>
      <c r="G486" s="713">
        <f t="shared" si="15"/>
        <v>65402.26</v>
      </c>
    </row>
    <row r="487" spans="1:7">
      <c r="A487" s="124"/>
      <c r="B487" s="124">
        <v>484</v>
      </c>
      <c r="C487" s="128" t="str">
        <f>'BANK INF DECEMBER 2022'!C486</f>
        <v>DANIEL SAIMONI PASTORY</v>
      </c>
      <c r="D487" s="129">
        <f>'LOCAL DECEMBER 2022'!ES492*'LOCAL DECEMBER 2022'!ET492</f>
        <v>175000</v>
      </c>
      <c r="E487" s="130">
        <f>'LOCAL DECEMBER 2022'!FA492+'LOCAL DECEMBER 2022'!FB492</f>
        <v>305023.46000000002</v>
      </c>
      <c r="F487" s="716">
        <f t="shared" si="14"/>
        <v>480023.46</v>
      </c>
      <c r="G487" s="713">
        <f t="shared" si="15"/>
        <v>48002.35</v>
      </c>
    </row>
    <row r="488" spans="1:7">
      <c r="A488" s="124"/>
      <c r="B488" s="124">
        <v>485</v>
      </c>
      <c r="C488" s="128" t="str">
        <f>'BANK INF DECEMBER 2022'!C487</f>
        <v>BONAVENTURA HIERONUS NIKATA</v>
      </c>
      <c r="D488" s="129">
        <f>'LOCAL DECEMBER 2022'!ES493*'LOCAL DECEMBER 2022'!ET493</f>
        <v>287500</v>
      </c>
      <c r="E488" s="130">
        <f>'LOCAL DECEMBER 2022'!FA493+'LOCAL DECEMBER 2022'!FB493</f>
        <v>340859.55</v>
      </c>
      <c r="F488" s="716">
        <f t="shared" si="14"/>
        <v>628359.55000000005</v>
      </c>
      <c r="G488" s="713">
        <f t="shared" si="15"/>
        <v>62835.96</v>
      </c>
    </row>
    <row r="489" spans="1:7">
      <c r="A489" s="124"/>
      <c r="B489" s="124">
        <v>486</v>
      </c>
      <c r="C489" s="128" t="str">
        <f>'BANK INF DECEMBER 2022'!C488</f>
        <v>BARAKA OSMUND SAMBALA</v>
      </c>
      <c r="D489" s="129">
        <f>'LOCAL DECEMBER 2022'!ES494*'LOCAL DECEMBER 2022'!ET494</f>
        <v>390000</v>
      </c>
      <c r="E489" s="130">
        <f>'LOCAL DECEMBER 2022'!FA494+'LOCAL DECEMBER 2022'!FB494</f>
        <v>297022.84999999998</v>
      </c>
      <c r="F489" s="716">
        <f t="shared" si="14"/>
        <v>687022.85</v>
      </c>
      <c r="G489" s="713">
        <f t="shared" si="15"/>
        <v>68702.289999999994</v>
      </c>
    </row>
    <row r="490" spans="1:7">
      <c r="A490" s="124"/>
      <c r="B490" s="124">
        <v>487</v>
      </c>
      <c r="C490" s="128" t="str">
        <f>'BANK INF DECEMBER 2022'!C489</f>
        <v>JOSEPH CHRISTOPHER KABONDO</v>
      </c>
      <c r="D490" s="129">
        <f>'LOCAL DECEMBER 2022'!ES495*'LOCAL DECEMBER 2022'!ET495</f>
        <v>325000</v>
      </c>
      <c r="E490" s="130">
        <f>'LOCAL DECEMBER 2022'!FA495+'LOCAL DECEMBER 2022'!FB495</f>
        <v>304190.07</v>
      </c>
      <c r="F490" s="716">
        <f t="shared" si="14"/>
        <v>629190.07000000007</v>
      </c>
      <c r="G490" s="713">
        <f t="shared" si="15"/>
        <v>62919.01</v>
      </c>
    </row>
    <row r="491" spans="1:7">
      <c r="A491" s="124"/>
      <c r="B491" s="124">
        <v>488</v>
      </c>
      <c r="C491" s="128" t="str">
        <f>'BANK INF DECEMBER 2022'!C490</f>
        <v>MOHAMEDI HAMISI SALUMU</v>
      </c>
      <c r="D491" s="129">
        <f>'LOCAL DECEMBER 2022'!ES496*'LOCAL DECEMBER 2022'!ET496</f>
        <v>312500</v>
      </c>
      <c r="E491" s="130">
        <f>'LOCAL DECEMBER 2022'!FA496+'LOCAL DECEMBER 2022'!FB496</f>
        <v>300856.48</v>
      </c>
      <c r="F491" s="716">
        <f t="shared" si="14"/>
        <v>613356.48</v>
      </c>
      <c r="G491" s="713">
        <f t="shared" si="15"/>
        <v>61335.65</v>
      </c>
    </row>
    <row r="492" spans="1:7">
      <c r="A492" s="124"/>
      <c r="B492" s="124">
        <v>489</v>
      </c>
      <c r="C492" s="128" t="str">
        <f>'BANK INF DECEMBER 2022'!C491</f>
        <v>EDSSON ELLIA MWAMGIGA</v>
      </c>
      <c r="D492" s="129">
        <f>'LOCAL DECEMBER 2022'!ES497*'LOCAL DECEMBER 2022'!ET497</f>
        <v>212500</v>
      </c>
      <c r="E492" s="130">
        <f>'LOCAL DECEMBER 2022'!FA497+'LOCAL DECEMBER 2022'!FB497</f>
        <v>339192.76</v>
      </c>
      <c r="F492" s="716">
        <f t="shared" si="14"/>
        <v>551692.76</v>
      </c>
      <c r="G492" s="713">
        <f t="shared" si="15"/>
        <v>55169.279999999999</v>
      </c>
    </row>
    <row r="493" spans="1:7">
      <c r="A493" s="124"/>
      <c r="B493" s="124">
        <v>490</v>
      </c>
      <c r="C493" s="128" t="str">
        <f>'BANK INF DECEMBER 2022'!C492</f>
        <v>ALLY SHESHE NYANGE</v>
      </c>
      <c r="D493" s="129">
        <f>'LOCAL DECEMBER 2022'!ES498*'LOCAL DECEMBER 2022'!ET498</f>
        <v>275000</v>
      </c>
      <c r="E493" s="130">
        <f>'LOCAL DECEMBER 2022'!FA498+'LOCAL DECEMBER 2022'!FB498</f>
        <v>279188.14</v>
      </c>
      <c r="F493" s="716">
        <f t="shared" si="14"/>
        <v>554188.14</v>
      </c>
      <c r="G493" s="713">
        <f t="shared" si="15"/>
        <v>55418.81</v>
      </c>
    </row>
    <row r="494" spans="1:7">
      <c r="A494" s="124"/>
      <c r="B494" s="124">
        <v>491</v>
      </c>
      <c r="C494" s="128" t="str">
        <f>'BANK INF DECEMBER 2022'!C493</f>
        <v>ISSA HUSSEIN MATUJA</v>
      </c>
      <c r="D494" s="129">
        <f>'LOCAL DECEMBER 2022'!ES499*'LOCAL DECEMBER 2022'!ET499</f>
        <v>125000</v>
      </c>
      <c r="E494" s="130">
        <f>'LOCAL DECEMBER 2022'!FA499+'LOCAL DECEMBER 2022'!FB499</f>
        <v>78339.360000000001</v>
      </c>
      <c r="F494" s="716">
        <f t="shared" si="14"/>
        <v>203339.36</v>
      </c>
      <c r="G494" s="713">
        <f t="shared" si="15"/>
        <v>20333.939999999999</v>
      </c>
    </row>
    <row r="495" spans="1:7">
      <c r="A495" s="124"/>
      <c r="B495" s="124">
        <v>492</v>
      </c>
      <c r="C495" s="128" t="str">
        <f>'BANK INF DECEMBER 2022'!C494</f>
        <v>SHAKIRA OMARI NAMBALI</v>
      </c>
      <c r="D495" s="129">
        <f>'LOCAL DECEMBER 2022'!ES500*'LOCAL DECEMBER 2022'!ET500</f>
        <v>200000</v>
      </c>
      <c r="E495" s="130">
        <f>'LOCAL DECEMBER 2022'!FA500+'LOCAL DECEMBER 2022'!FB500</f>
        <v>250852.63</v>
      </c>
      <c r="F495" s="716">
        <f t="shared" si="14"/>
        <v>450852.63</v>
      </c>
      <c r="G495" s="713">
        <f t="shared" si="15"/>
        <v>45085.26</v>
      </c>
    </row>
    <row r="496" spans="1:7">
      <c r="A496" s="124"/>
      <c r="B496" s="124">
        <v>493</v>
      </c>
      <c r="C496" s="128" t="str">
        <f>'BANK INF DECEMBER 2022'!C495</f>
        <v>PAULINA DONALD YORAM</v>
      </c>
      <c r="D496" s="129">
        <f>'LOCAL DECEMBER 2022'!ES501*'LOCAL DECEMBER 2022'!ET501</f>
        <v>275000</v>
      </c>
      <c r="E496" s="130">
        <f>'LOCAL DECEMBER 2022'!FA501+'LOCAL DECEMBER 2022'!FB501</f>
        <v>315857.63</v>
      </c>
      <c r="F496" s="716">
        <f t="shared" si="14"/>
        <v>590857.63</v>
      </c>
      <c r="G496" s="713">
        <f t="shared" si="15"/>
        <v>59085.760000000002</v>
      </c>
    </row>
    <row r="497" spans="1:7">
      <c r="A497" s="124"/>
      <c r="B497" s="124">
        <v>494</v>
      </c>
      <c r="C497" s="128" t="str">
        <f>'BANK INF DECEMBER 2022'!C496</f>
        <v>SHENI FRANK KIDEHILE</v>
      </c>
      <c r="D497" s="129">
        <f>'LOCAL DECEMBER 2022'!ES502*'LOCAL DECEMBER 2022'!ET502</f>
        <v>187500</v>
      </c>
      <c r="E497" s="130">
        <f>'LOCAL DECEMBER 2022'!FA502+'LOCAL DECEMBER 2022'!FB502</f>
        <v>295022.69</v>
      </c>
      <c r="F497" s="716">
        <f t="shared" si="14"/>
        <v>482522.69</v>
      </c>
      <c r="G497" s="713">
        <f t="shared" si="15"/>
        <v>48252.27</v>
      </c>
    </row>
    <row r="498" spans="1:7">
      <c r="A498" s="124"/>
      <c r="B498" s="124">
        <v>495</v>
      </c>
      <c r="C498" s="128" t="str">
        <f>'BANK INF DECEMBER 2022'!C497</f>
        <v>KHALFANI JUMA MADETE</v>
      </c>
      <c r="D498" s="129">
        <f>'LOCAL DECEMBER 2022'!ES503*'LOCAL DECEMBER 2022'!ET503</f>
        <v>100000</v>
      </c>
      <c r="E498" s="130">
        <f>'LOCAL DECEMBER 2022'!FA503+'LOCAL DECEMBER 2022'!FB503</f>
        <v>60004.62</v>
      </c>
      <c r="F498" s="716">
        <f t="shared" si="14"/>
        <v>160004.62</v>
      </c>
      <c r="G498" s="713">
        <f t="shared" si="15"/>
        <v>16000.46</v>
      </c>
    </row>
    <row r="499" spans="1:7">
      <c r="A499" s="124"/>
      <c r="B499" s="124">
        <v>496</v>
      </c>
      <c r="C499" s="128" t="str">
        <f>'BANK INF DECEMBER 2022'!C498</f>
        <v>RAJABU JUMA SALEHE</v>
      </c>
      <c r="D499" s="129">
        <f>'LOCAL DECEMBER 2022'!ES504*'LOCAL DECEMBER 2022'!ET504</f>
        <v>100000</v>
      </c>
      <c r="E499" s="130">
        <f>'LOCAL DECEMBER 2022'!FA504+'LOCAL DECEMBER 2022'!FB504</f>
        <v>60004.62</v>
      </c>
      <c r="F499" s="716">
        <f t="shared" si="14"/>
        <v>160004.62</v>
      </c>
      <c r="G499" s="713">
        <f t="shared" si="15"/>
        <v>16000.46</v>
      </c>
    </row>
    <row r="500" spans="1:7">
      <c r="A500" s="124"/>
      <c r="B500" s="124">
        <v>497</v>
      </c>
      <c r="C500" s="128" t="str">
        <f>'BANK INF DECEMBER 2022'!C499</f>
        <v>ATHUMANI YAHAYA MAULID</v>
      </c>
      <c r="D500" s="129">
        <f>'LOCAL DECEMBER 2022'!ES505*'LOCAL DECEMBER 2022'!ET505</f>
        <v>75000</v>
      </c>
      <c r="E500" s="130">
        <f>'LOCAL DECEMBER 2022'!FA505+'LOCAL DECEMBER 2022'!FB505</f>
        <v>50003.85</v>
      </c>
      <c r="F500" s="716">
        <f t="shared" si="14"/>
        <v>125003.85</v>
      </c>
      <c r="G500" s="713">
        <f t="shared" si="15"/>
        <v>12500.39</v>
      </c>
    </row>
    <row r="501" spans="1:7">
      <c r="A501" s="124"/>
      <c r="B501" s="124">
        <v>498</v>
      </c>
      <c r="C501" s="128" t="str">
        <f>'BANK INF DECEMBER 2022'!C500</f>
        <v>HAMISI HAMISI MOHAMEDI</v>
      </c>
      <c r="D501" s="129">
        <f>'LOCAL DECEMBER 2022'!ES506*'LOCAL DECEMBER 2022'!ET506</f>
        <v>200000</v>
      </c>
      <c r="E501" s="130">
        <f>'LOCAL DECEMBER 2022'!FA506+'LOCAL DECEMBER 2022'!FB506</f>
        <v>101674.49</v>
      </c>
      <c r="F501" s="716">
        <f t="shared" si="14"/>
        <v>301674.49</v>
      </c>
      <c r="G501" s="713">
        <f t="shared" si="15"/>
        <v>30167.45</v>
      </c>
    </row>
    <row r="502" spans="1:7">
      <c r="A502" s="124"/>
      <c r="B502" s="124">
        <v>499</v>
      </c>
      <c r="C502" s="128" t="str">
        <f>'BANK INF DECEMBER 2022'!C501</f>
        <v>ELIUD MVUKIYE KABAYA</v>
      </c>
      <c r="D502" s="129">
        <f>'LOCAL DECEMBER 2022'!ES507*'LOCAL DECEMBER 2022'!ET507</f>
        <v>195000</v>
      </c>
      <c r="E502" s="130">
        <f>'LOCAL DECEMBER 2022'!FA507+'LOCAL DECEMBER 2022'!FB507</f>
        <v>168012.92</v>
      </c>
      <c r="F502" s="716">
        <f t="shared" si="14"/>
        <v>363012.92000000004</v>
      </c>
      <c r="G502" s="713">
        <f t="shared" si="15"/>
        <v>36301.29</v>
      </c>
    </row>
    <row r="503" spans="1:7">
      <c r="A503" s="124"/>
      <c r="B503" s="124">
        <v>500</v>
      </c>
      <c r="C503" s="128" t="str">
        <f>'BANK INF DECEMBER 2022'!C502</f>
        <v>PAULO GODLOVE MUNGURE</v>
      </c>
      <c r="D503" s="129">
        <f>'LOCAL DECEMBER 2022'!ES508*'LOCAL DECEMBER 2022'!ET508</f>
        <v>75000</v>
      </c>
      <c r="E503" s="130">
        <f>'LOCAL DECEMBER 2022'!FA508+'LOCAL DECEMBER 2022'!FB508</f>
        <v>57004.38</v>
      </c>
      <c r="F503" s="716">
        <f t="shared" si="14"/>
        <v>132004.38</v>
      </c>
      <c r="G503" s="713">
        <f t="shared" si="15"/>
        <v>13200.44</v>
      </c>
    </row>
    <row r="504" spans="1:7">
      <c r="A504" s="124"/>
      <c r="B504" s="124">
        <v>501</v>
      </c>
      <c r="C504" s="128" t="str">
        <f>'BANK INF DECEMBER 2022'!C503</f>
        <v>JUMBE SAIDI ABDALLAH</v>
      </c>
      <c r="D504" s="129">
        <f>'LOCAL DECEMBER 2022'!ES509*'LOCAL DECEMBER 2022'!ET509</f>
        <v>300000</v>
      </c>
      <c r="E504" s="130">
        <f>'LOCAL DECEMBER 2022'!FA509+'LOCAL DECEMBER 2022'!FB509</f>
        <v>244185.45</v>
      </c>
      <c r="F504" s="716">
        <f t="shared" si="14"/>
        <v>544185.44999999995</v>
      </c>
      <c r="G504" s="713">
        <f t="shared" si="15"/>
        <v>54418.55</v>
      </c>
    </row>
    <row r="505" spans="1:7">
      <c r="A505" s="124"/>
      <c r="B505" s="124">
        <v>502</v>
      </c>
      <c r="C505" s="128" t="str">
        <f>'BANK INF DECEMBER 2022'!C504</f>
        <v>NYAHEGA M THOMAS</v>
      </c>
      <c r="D505" s="129">
        <f>'LOCAL DECEMBER 2022'!ES510*'LOCAL DECEMBER 2022'!ET510</f>
        <v>275000</v>
      </c>
      <c r="E505" s="130">
        <f>'LOCAL DECEMBER 2022'!FA510+'LOCAL DECEMBER 2022'!FB510</f>
        <v>225017.31</v>
      </c>
      <c r="F505" s="716">
        <f t="shared" si="14"/>
        <v>500017.31</v>
      </c>
      <c r="G505" s="713">
        <f t="shared" si="15"/>
        <v>50001.73</v>
      </c>
    </row>
    <row r="506" spans="1:7">
      <c r="A506" s="124"/>
      <c r="B506" s="124">
        <v>503</v>
      </c>
      <c r="C506" s="128" t="str">
        <f>'BANK INF DECEMBER 2022'!C505</f>
        <v>YAHAYA ABDULRAHAMAN ALLY</v>
      </c>
      <c r="D506" s="129">
        <f>'LOCAL DECEMBER 2022'!ES511*'LOCAL DECEMBER 2022'!ET511</f>
        <v>150000</v>
      </c>
      <c r="E506" s="130">
        <f>'LOCAL DECEMBER 2022'!FA511+'LOCAL DECEMBER 2022'!FB511</f>
        <v>132510.19</v>
      </c>
      <c r="F506" s="716">
        <f t="shared" si="14"/>
        <v>282510.19</v>
      </c>
      <c r="G506" s="713">
        <f t="shared" si="15"/>
        <v>28251.02</v>
      </c>
    </row>
    <row r="507" spans="1:7">
      <c r="A507" s="124"/>
      <c r="B507" s="124">
        <v>504</v>
      </c>
      <c r="C507" s="128" t="str">
        <f>'BANK INF DECEMBER 2022'!C506</f>
        <v>HAMAD PASKAL LYAPA</v>
      </c>
      <c r="D507" s="129">
        <f>'LOCAL DECEMBER 2022'!ES512*'LOCAL DECEMBER 2022'!ET512</f>
        <v>237500</v>
      </c>
      <c r="E507" s="130">
        <f>'LOCAL DECEMBER 2022'!FA512+'LOCAL DECEMBER 2022'!FB512</f>
        <v>376695.64</v>
      </c>
      <c r="F507" s="716">
        <f t="shared" si="14"/>
        <v>614195.64</v>
      </c>
      <c r="G507" s="713">
        <f t="shared" si="15"/>
        <v>61419.56</v>
      </c>
    </row>
    <row r="508" spans="1:7">
      <c r="A508" s="124"/>
      <c r="B508" s="124">
        <v>505</v>
      </c>
      <c r="C508" s="128" t="str">
        <f>'BANK INF DECEMBER 2022'!C507</f>
        <v>MWARAMI HAMIDU MBURUNGANYI</v>
      </c>
      <c r="D508" s="129">
        <f>'LOCAL DECEMBER 2022'!ES513*'LOCAL DECEMBER 2022'!ET513</f>
        <v>262500</v>
      </c>
      <c r="E508" s="130">
        <f>'LOCAL DECEMBER 2022'!FA513+'LOCAL DECEMBER 2022'!FB513</f>
        <v>370028.46</v>
      </c>
      <c r="F508" s="716">
        <f t="shared" si="14"/>
        <v>632528.46</v>
      </c>
      <c r="G508" s="713">
        <f t="shared" si="15"/>
        <v>63252.85</v>
      </c>
    </row>
    <row r="509" spans="1:7">
      <c r="A509" s="124"/>
      <c r="B509" s="124">
        <v>506</v>
      </c>
      <c r="C509" s="128" t="str">
        <f>'BANK INF DECEMBER 2022'!C508</f>
        <v>EMMANUEL KENETH MKUYA</v>
      </c>
      <c r="D509" s="129">
        <f>'LOCAL DECEMBER 2022'!ES514*'LOCAL DECEMBER 2022'!ET514</f>
        <v>162500</v>
      </c>
      <c r="E509" s="130">
        <f>'LOCAL DECEMBER 2022'!FA514+'LOCAL DECEMBER 2022'!FB514</f>
        <v>247519.04</v>
      </c>
      <c r="F509" s="716">
        <f t="shared" si="14"/>
        <v>410019.04000000004</v>
      </c>
      <c r="G509" s="713">
        <f t="shared" si="15"/>
        <v>41001.9</v>
      </c>
    </row>
    <row r="510" spans="1:7">
      <c r="A510" s="124"/>
      <c r="B510" s="124">
        <v>507</v>
      </c>
      <c r="C510" s="128" t="str">
        <f>'BANK INF DECEMBER 2022'!C509</f>
        <v>MICHAEL MARTIN MJAWA</v>
      </c>
      <c r="D510" s="129">
        <f>'LOCAL DECEMBER 2022'!ES515*'LOCAL DECEMBER 2022'!ET515</f>
        <v>175000</v>
      </c>
      <c r="E510" s="130">
        <f>'LOCAL DECEMBER 2022'!FA515+'LOCAL DECEMBER 2022'!FB515</f>
        <v>257519.81</v>
      </c>
      <c r="F510" s="716">
        <f t="shared" si="14"/>
        <v>432519.81</v>
      </c>
      <c r="G510" s="713">
        <f t="shared" si="15"/>
        <v>43251.98</v>
      </c>
    </row>
    <row r="511" spans="1:7">
      <c r="A511" s="124"/>
      <c r="B511" s="124">
        <v>508</v>
      </c>
      <c r="C511" s="128" t="str">
        <f>'BANK INF DECEMBER 2022'!C510</f>
        <v>FREDY MOSHI NSABI</v>
      </c>
      <c r="D511" s="129">
        <f>'LOCAL DECEMBER 2022'!ES516*'LOCAL DECEMBER 2022'!ET516</f>
        <v>200000</v>
      </c>
      <c r="E511" s="130">
        <f>'LOCAL DECEMBER 2022'!FA516+'LOCAL DECEMBER 2022'!FB516</f>
        <v>267520.58</v>
      </c>
      <c r="F511" s="716">
        <f t="shared" si="14"/>
        <v>467520.58</v>
      </c>
      <c r="G511" s="713">
        <f t="shared" si="15"/>
        <v>46752.06</v>
      </c>
    </row>
    <row r="512" spans="1:7">
      <c r="A512" s="124"/>
      <c r="B512" s="124">
        <v>509</v>
      </c>
      <c r="C512" s="128" t="str">
        <f>'BANK INF DECEMBER 2022'!C511</f>
        <v>SHABANI HAMADI KHALFANI</v>
      </c>
      <c r="D512" s="129">
        <f>'LOCAL DECEMBER 2022'!ES517*'LOCAL DECEMBER 2022'!ET517</f>
        <v>225000</v>
      </c>
      <c r="E512" s="130">
        <f>'LOCAL DECEMBER 2022'!FA517+'LOCAL DECEMBER 2022'!FB517</f>
        <v>305023.46000000002</v>
      </c>
      <c r="F512" s="716">
        <f t="shared" si="14"/>
        <v>530023.46</v>
      </c>
      <c r="G512" s="713">
        <f t="shared" si="15"/>
        <v>53002.35</v>
      </c>
    </row>
    <row r="513" spans="1:7">
      <c r="A513" s="124"/>
      <c r="B513" s="124">
        <v>510</v>
      </c>
      <c r="C513" s="128" t="str">
        <f>'BANK INF DECEMBER 2022'!C512</f>
        <v>SWALEHE DAUDI ABDALLAH</v>
      </c>
      <c r="D513" s="129">
        <f>'LOCAL DECEMBER 2022'!ES518*'LOCAL DECEMBER 2022'!ET518</f>
        <v>300000</v>
      </c>
      <c r="E513" s="130">
        <f>'LOCAL DECEMBER 2022'!FA518+'LOCAL DECEMBER 2022'!FB518</f>
        <v>450034.62</v>
      </c>
      <c r="F513" s="716">
        <f t="shared" si="14"/>
        <v>750034.62</v>
      </c>
      <c r="G513" s="713">
        <f t="shared" si="15"/>
        <v>75003.460000000006</v>
      </c>
    </row>
    <row r="514" spans="1:7">
      <c r="A514" s="124"/>
      <c r="B514" s="124">
        <v>511</v>
      </c>
      <c r="C514" s="128" t="str">
        <f>'BANK INF DECEMBER 2022'!C513</f>
        <v>MIRAJI ABDALLAH MALINDA</v>
      </c>
      <c r="D514" s="129">
        <f>'LOCAL DECEMBER 2022'!ES519*'LOCAL DECEMBER 2022'!ET519</f>
        <v>37500</v>
      </c>
      <c r="E514" s="130">
        <f>'LOCAL DECEMBER 2022'!FA519+'LOCAL DECEMBER 2022'!FB519</f>
        <v>12500.96</v>
      </c>
      <c r="F514" s="716">
        <f t="shared" si="14"/>
        <v>50000.959999999999</v>
      </c>
      <c r="G514" s="713">
        <f t="shared" si="15"/>
        <v>5000.1000000000004</v>
      </c>
    </row>
    <row r="515" spans="1:7">
      <c r="A515" s="124"/>
      <c r="B515" s="124">
        <v>512</v>
      </c>
      <c r="C515" s="128" t="str">
        <f>'BANK INF DECEMBER 2022'!C514</f>
        <v>KARIMU ABUSHEE BANGA</v>
      </c>
      <c r="D515" s="129">
        <f>'LOCAL DECEMBER 2022'!ES520*'LOCAL DECEMBER 2022'!ET520</f>
        <v>37500</v>
      </c>
      <c r="E515" s="130">
        <f>'LOCAL DECEMBER 2022'!FA520+'LOCAL DECEMBER 2022'!FB520</f>
        <v>12500.96</v>
      </c>
      <c r="F515" s="716">
        <f t="shared" si="14"/>
        <v>50000.959999999999</v>
      </c>
      <c r="G515" s="713">
        <f t="shared" si="15"/>
        <v>5000.1000000000004</v>
      </c>
    </row>
    <row r="516" spans="1:7">
      <c r="A516" s="124"/>
      <c r="B516" s="124">
        <v>513</v>
      </c>
      <c r="C516" s="128" t="str">
        <f>'BANK INF DECEMBER 2022'!C515</f>
        <v>HALFAN MHINA MDOE</v>
      </c>
      <c r="D516" s="129">
        <f>'LOCAL DECEMBER 2022'!ES521*'LOCAL DECEMBER 2022'!ET521</f>
        <v>37500</v>
      </c>
      <c r="E516" s="130">
        <f>'LOCAL DECEMBER 2022'!FA521+'LOCAL DECEMBER 2022'!FB521</f>
        <v>12500.96</v>
      </c>
      <c r="F516" s="716">
        <f t="shared" si="14"/>
        <v>50000.959999999999</v>
      </c>
      <c r="G516" s="713">
        <f t="shared" si="15"/>
        <v>5000.1000000000004</v>
      </c>
    </row>
    <row r="517" spans="1:7">
      <c r="A517" s="124"/>
      <c r="B517" s="124">
        <v>514</v>
      </c>
      <c r="C517" s="128" t="str">
        <f>'BANK INF DECEMBER 2022'!C516</f>
        <v>GADAFI ATHUMANI MTWEKA</v>
      </c>
      <c r="D517" s="129">
        <f>'LOCAL DECEMBER 2022'!ES522*'LOCAL DECEMBER 2022'!ET522</f>
        <v>37500</v>
      </c>
      <c r="E517" s="130">
        <f>'LOCAL DECEMBER 2022'!FA522+'LOCAL DECEMBER 2022'!FB522</f>
        <v>12500.96</v>
      </c>
      <c r="F517" s="716">
        <f t="shared" ref="F517:F520" si="16">D517+E517</f>
        <v>50000.959999999999</v>
      </c>
      <c r="G517" s="713">
        <f>ROUND(F517*0.1,2)</f>
        <v>5000.1000000000004</v>
      </c>
    </row>
    <row r="518" spans="1:7">
      <c r="A518" s="124"/>
      <c r="B518" s="124">
        <v>515</v>
      </c>
      <c r="C518" s="128" t="str">
        <f>'BANK INF DECEMBER 2022'!C517</f>
        <v>DAUDI AWAZI JUMA</v>
      </c>
      <c r="D518" s="129">
        <f>'LOCAL DECEMBER 2022'!ES523*'LOCAL DECEMBER 2022'!ET523</f>
        <v>37500</v>
      </c>
      <c r="E518" s="130">
        <f>'LOCAL DECEMBER 2022'!FA523+'LOCAL DECEMBER 2022'!FB523</f>
        <v>12500.96</v>
      </c>
      <c r="F518" s="716">
        <f t="shared" si="16"/>
        <v>50000.959999999999</v>
      </c>
      <c r="G518" s="713">
        <f>ROUND(F518*0.1,2)</f>
        <v>5000.1000000000004</v>
      </c>
    </row>
    <row r="519" spans="1:7">
      <c r="A519" s="124"/>
      <c r="B519" s="124">
        <v>516</v>
      </c>
      <c r="C519" s="128" t="str">
        <f>'BANK INF DECEMBER 2022'!C518</f>
        <v>THOBIAS MARTINI AVIAS</v>
      </c>
      <c r="D519" s="129">
        <f>'LOCAL DECEMBER 2022'!ES524*'LOCAL DECEMBER 2022'!ET524</f>
        <v>37500</v>
      </c>
      <c r="E519" s="130">
        <f>'LOCAL DECEMBER 2022'!FA524+'LOCAL DECEMBER 2022'!FB524</f>
        <v>12500.96</v>
      </c>
      <c r="F519" s="716">
        <f t="shared" si="16"/>
        <v>50000.959999999999</v>
      </c>
      <c r="G519" s="713">
        <f>ROUND(F519*0.1,2)</f>
        <v>5000.1000000000004</v>
      </c>
    </row>
    <row r="520" spans="1:7" ht="15.5" thickBot="1">
      <c r="A520" s="698"/>
      <c r="B520" s="698">
        <v>517</v>
      </c>
      <c r="C520" s="699" t="str">
        <f>'BANK INF DECEMBER 2022'!C519</f>
        <v>JOSEPHATI VYOSENA MSANGI</v>
      </c>
      <c r="D520" s="700">
        <f>'LOCAL DECEMBER 2022'!ES525*'LOCAL DECEMBER 2022'!ET525</f>
        <v>37500</v>
      </c>
      <c r="E520" s="115">
        <f>'LOCAL DECEMBER 2022'!FA525+'LOCAL DECEMBER 2022'!FB525</f>
        <v>12500.96</v>
      </c>
      <c r="F520" s="716">
        <f t="shared" si="16"/>
        <v>50000.959999999999</v>
      </c>
      <c r="G520" s="714">
        <f>ROUND(F520*0.1,2)</f>
        <v>5000.1000000000004</v>
      </c>
    </row>
    <row r="521" spans="1:7" ht="27" customHeight="1" thickBot="1">
      <c r="A521" s="701"/>
      <c r="B521" s="702"/>
      <c r="C521" s="703"/>
      <c r="D521" s="119">
        <f>SUM(D4:D520)</f>
        <v>177894962.47999999</v>
      </c>
      <c r="E521" s="119">
        <f>SUM(E4:E520)</f>
        <v>170292968.42999992</v>
      </c>
      <c r="F521" s="715">
        <f>SUM(F4:F520)</f>
        <v>348187930.90999925</v>
      </c>
      <c r="G521" s="119">
        <f>SUM(G4:G520)</f>
        <v>34818793.45000004</v>
      </c>
    </row>
    <row r="522" spans="1:7">
      <c r="D522" s="131"/>
      <c r="E522" s="131"/>
      <c r="F522" s="131"/>
      <c r="G522" s="132"/>
    </row>
    <row r="523" spans="1:7">
      <c r="D523" s="133"/>
      <c r="F523" s="91"/>
      <c r="G523" s="134"/>
    </row>
  </sheetData>
  <mergeCells count="1">
    <mergeCell ref="C2:E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2"/>
  <sheetViews>
    <sheetView workbookViewId="0">
      <selection activeCell="E1" sqref="E1"/>
    </sheetView>
  </sheetViews>
  <sheetFormatPr defaultColWidth="9" defaultRowHeight="15"/>
  <cols>
    <col min="3" max="3" width="28.25" customWidth="1"/>
    <col min="4" max="4" width="14.75" customWidth="1"/>
    <col min="5" max="5" width="11.25" customWidth="1"/>
    <col min="6" max="6" width="14.75" customWidth="1"/>
    <col min="7" max="7" width="14.75" style="107" customWidth="1"/>
  </cols>
  <sheetData>
    <row r="2" spans="2:7" ht="21">
      <c r="C2" s="886" t="s">
        <v>2198</v>
      </c>
      <c r="D2" s="886"/>
      <c r="E2" s="886"/>
      <c r="F2" s="886"/>
    </row>
    <row r="3" spans="2:7">
      <c r="B3" s="108" t="s">
        <v>2192</v>
      </c>
      <c r="C3" s="108" t="s">
        <v>2193</v>
      </c>
      <c r="D3" s="108" t="s">
        <v>2194</v>
      </c>
      <c r="E3" s="109" t="s">
        <v>2195</v>
      </c>
      <c r="F3" s="108" t="s">
        <v>2196</v>
      </c>
      <c r="G3" s="110" t="s">
        <v>2199</v>
      </c>
    </row>
    <row r="4" spans="2:7">
      <c r="B4" s="111">
        <v>1</v>
      </c>
      <c r="C4" s="112" t="s">
        <v>751</v>
      </c>
      <c r="D4" s="113">
        <f>IFERROR(VLOOKUP(C4,'chinese staff DECEMBER 2022 '!B8:E14,4,FALSE),)</f>
        <v>2000000</v>
      </c>
      <c r="E4" s="114">
        <v>0</v>
      </c>
      <c r="F4" s="115">
        <f t="shared" ref="F4:F10" si="0">D4+E4</f>
        <v>2000000</v>
      </c>
      <c r="G4" s="116">
        <f>ROUND(F4*0.1,2)</f>
        <v>200000</v>
      </c>
    </row>
    <row r="5" spans="2:7">
      <c r="B5" s="111">
        <v>2</v>
      </c>
      <c r="C5" s="112" t="s">
        <v>114</v>
      </c>
      <c r="D5" s="113">
        <f>IFERROR(VLOOKUP(C5,'chinese staff DECEMBER 2022 '!B9:E15,4,FALSE),)</f>
        <v>2800000</v>
      </c>
      <c r="E5" s="114">
        <v>0</v>
      </c>
      <c r="F5" s="115">
        <f t="shared" si="0"/>
        <v>2800000</v>
      </c>
      <c r="G5" s="116">
        <f t="shared" ref="G5:G10" si="1">ROUND(F5*0.1,2)</f>
        <v>280000</v>
      </c>
    </row>
    <row r="6" spans="2:7">
      <c r="B6" s="111">
        <v>3</v>
      </c>
      <c r="C6" s="112" t="s">
        <v>754</v>
      </c>
      <c r="D6" s="113">
        <f>IFERROR(VLOOKUP(C6,'chinese staff DECEMBER 2022 '!B10:E16,4,FALSE),)</f>
        <v>2400000</v>
      </c>
      <c r="E6" s="114">
        <v>0</v>
      </c>
      <c r="F6" s="115">
        <f t="shared" si="0"/>
        <v>2400000</v>
      </c>
      <c r="G6" s="116">
        <f t="shared" si="1"/>
        <v>240000</v>
      </c>
    </row>
    <row r="7" spans="2:7">
      <c r="B7" s="111">
        <v>4</v>
      </c>
      <c r="C7" s="112" t="s">
        <v>756</v>
      </c>
      <c r="D7" s="113">
        <f>IFERROR(VLOOKUP(C7,'chinese staff DECEMBER 2022 '!B11:E17,4,FALSE),)</f>
        <v>1800000</v>
      </c>
      <c r="E7" s="114">
        <v>0</v>
      </c>
      <c r="F7" s="115">
        <f t="shared" si="0"/>
        <v>1800000</v>
      </c>
      <c r="G7" s="116">
        <f t="shared" si="1"/>
        <v>180000</v>
      </c>
    </row>
    <row r="8" spans="2:7">
      <c r="B8" s="111">
        <v>5</v>
      </c>
      <c r="C8" s="112" t="s">
        <v>120</v>
      </c>
      <c r="D8" s="113">
        <f>IFERROR(VLOOKUP(C8,'chinese staff DECEMBER 2022 '!B12:E18,4,FALSE),)</f>
        <v>2800000</v>
      </c>
      <c r="E8" s="114">
        <v>0</v>
      </c>
      <c r="F8" s="115">
        <f t="shared" si="0"/>
        <v>2800000</v>
      </c>
      <c r="G8" s="116">
        <f t="shared" si="1"/>
        <v>280000</v>
      </c>
    </row>
    <row r="9" spans="2:7">
      <c r="B9" s="111">
        <v>6</v>
      </c>
      <c r="C9" s="112" t="s">
        <v>759</v>
      </c>
      <c r="D9" s="113">
        <f>IFERROR(VLOOKUP(C9,'chinese staff DECEMBER 2022 '!B13:E19,4,FALSE),)</f>
        <v>2500000</v>
      </c>
      <c r="E9" s="114">
        <v>0</v>
      </c>
      <c r="F9" s="115">
        <f t="shared" si="0"/>
        <v>2500000</v>
      </c>
      <c r="G9" s="116">
        <f t="shared" si="1"/>
        <v>250000</v>
      </c>
    </row>
    <row r="10" spans="2:7">
      <c r="B10" s="111">
        <v>7</v>
      </c>
      <c r="C10" s="112" t="s">
        <v>122</v>
      </c>
      <c r="D10" s="113">
        <f>IFERROR(VLOOKUP(C10,'chinese staff DECEMBER 2022 '!B14:E20,4,FALSE),)</f>
        <v>2400000</v>
      </c>
      <c r="E10" s="114">
        <v>0</v>
      </c>
      <c r="F10" s="115">
        <f t="shared" si="0"/>
        <v>2400000</v>
      </c>
      <c r="G10" s="116">
        <f t="shared" si="1"/>
        <v>240000</v>
      </c>
    </row>
    <row r="11" spans="2:7">
      <c r="B11" s="111"/>
      <c r="C11" s="111"/>
      <c r="D11" s="117"/>
      <c r="E11" s="114"/>
      <c r="F11" s="114"/>
      <c r="G11" s="118"/>
    </row>
    <row r="12" spans="2:7">
      <c r="B12" s="109"/>
      <c r="C12" s="109" t="str">
        <f>'[1]chinese staff MAY (2)'!B30</f>
        <v>TOTAL</v>
      </c>
      <c r="D12" s="119">
        <f>SUM(D4:D11)</f>
        <v>16700000</v>
      </c>
      <c r="E12" s="119">
        <f>SUM(E4:E11)</f>
        <v>0</v>
      </c>
      <c r="F12" s="119">
        <f>SUM(F4:F11)</f>
        <v>16700000</v>
      </c>
      <c r="G12" s="119">
        <f>SUM(G4:G11)</f>
        <v>1670000</v>
      </c>
    </row>
  </sheetData>
  <mergeCells count="1">
    <mergeCell ref="C2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QH527"/>
  <sheetViews>
    <sheetView workbookViewId="0">
      <pane ySplit="2" topLeftCell="A3" activePane="bottomLeft" state="frozen"/>
      <selection pane="bottomLeft" activeCell="E3" sqref="E3"/>
    </sheetView>
  </sheetViews>
  <sheetFormatPr defaultColWidth="7" defaultRowHeight="15"/>
  <cols>
    <col min="1" max="1" width="4.58203125" customWidth="1"/>
    <col min="2" max="2" width="30.5" customWidth="1"/>
    <col min="3" max="3" width="10.58203125" customWidth="1"/>
    <col min="4" max="4" width="14" customWidth="1"/>
    <col min="5" max="5" width="17.08203125" customWidth="1"/>
    <col min="6" max="6" width="19.08203125" customWidth="1"/>
    <col min="7" max="7" width="17.08203125" customWidth="1"/>
    <col min="8" max="8" width="8.33203125" customWidth="1"/>
    <col min="9" max="9" width="7.25" customWidth="1"/>
    <col min="10" max="12" width="17.5" customWidth="1"/>
    <col min="13" max="13" width="10.58203125" customWidth="1"/>
    <col min="14" max="14" width="15.75" customWidth="1"/>
    <col min="15" max="15" width="30.08203125" customWidth="1"/>
    <col min="16" max="16" width="27.58203125" customWidth="1"/>
    <col min="17" max="17" width="21.08203125" customWidth="1"/>
    <col min="18" max="18" width="22.25" customWidth="1"/>
    <col min="19" max="19" width="18.75" customWidth="1"/>
    <col min="20" max="21" width="19" customWidth="1"/>
    <col min="22" max="22" width="19.08203125" customWidth="1"/>
    <col min="23" max="23" width="17.08203125" customWidth="1"/>
    <col min="24" max="25" width="7.75" hidden="1" customWidth="1"/>
    <col min="26" max="28" width="17.5" customWidth="1"/>
    <col min="29" max="29" width="10.58203125" customWidth="1"/>
    <col min="30" max="30" width="15.75" customWidth="1"/>
    <col min="31" max="31" width="30.08203125" customWidth="1"/>
    <col min="32" max="32" width="27.58203125" customWidth="1"/>
    <col min="33" max="33" width="21.08203125" customWidth="1"/>
    <col min="34" max="34" width="22.25" customWidth="1"/>
    <col min="35" max="35" width="18.75" customWidth="1"/>
    <col min="36" max="37" width="19" customWidth="1"/>
    <col min="38" max="38" width="19.08203125" customWidth="1"/>
    <col min="39" max="39" width="17.08203125" customWidth="1"/>
    <col min="40" max="41" width="7.75" hidden="1" customWidth="1"/>
    <col min="42" max="44" width="17.5" customWidth="1"/>
    <col min="45" max="45" width="10.58203125" customWidth="1"/>
    <col min="46" max="46" width="15.75" customWidth="1"/>
    <col min="47" max="47" width="30.08203125" customWidth="1"/>
    <col min="48" max="48" width="27.58203125" customWidth="1"/>
    <col min="49" max="49" width="21.08203125" customWidth="1"/>
    <col min="50" max="50" width="22.25" customWidth="1"/>
    <col min="51" max="51" width="18.75" customWidth="1"/>
    <col min="52" max="53" width="19" customWidth="1"/>
    <col min="54" max="54" width="19.08203125" customWidth="1"/>
    <col min="55" max="55" width="17.08203125" customWidth="1"/>
    <col min="56" max="57" width="7.75" hidden="1" customWidth="1"/>
    <col min="58" max="60" width="17.5" customWidth="1"/>
    <col min="61" max="61" width="10.58203125" customWidth="1"/>
    <col min="62" max="62" width="15.75" customWidth="1"/>
    <col min="63" max="63" width="30.08203125" customWidth="1"/>
    <col min="64" max="64" width="27.58203125" customWidth="1"/>
    <col min="65" max="65" width="21.08203125" customWidth="1"/>
    <col min="66" max="66" width="22.25" customWidth="1"/>
    <col min="67" max="67" width="18.75" customWidth="1"/>
    <col min="68" max="69" width="19" customWidth="1"/>
    <col min="70" max="70" width="19.08203125" customWidth="1"/>
    <col min="71" max="71" width="17.08203125" customWidth="1"/>
    <col min="72" max="73" width="7.75" hidden="1" customWidth="1"/>
    <col min="74" max="76" width="17.5" customWidth="1"/>
    <col min="77" max="77" width="10.58203125" customWidth="1"/>
    <col min="78" max="78" width="15.75" customWidth="1"/>
    <col min="79" max="79" width="30.08203125" customWidth="1"/>
    <col min="80" max="80" width="27.58203125" customWidth="1"/>
    <col min="81" max="81" width="21.08203125" customWidth="1"/>
    <col min="82" max="82" width="22.25" customWidth="1"/>
    <col min="83" max="83" width="18.75" customWidth="1"/>
    <col min="84" max="85" width="19" customWidth="1"/>
    <col min="86" max="86" width="19.08203125" customWidth="1"/>
    <col min="87" max="87" width="17.08203125" customWidth="1"/>
    <col min="88" max="89" width="7.75" hidden="1" customWidth="1"/>
    <col min="90" max="92" width="17.5" customWidth="1"/>
    <col min="93" max="93" width="10.58203125" customWidth="1"/>
    <col min="94" max="94" width="15.75" customWidth="1"/>
    <col min="95" max="95" width="30.08203125" customWidth="1"/>
    <col min="96" max="96" width="27.58203125" customWidth="1"/>
    <col min="97" max="97" width="21.08203125" customWidth="1"/>
    <col min="98" max="98" width="22.25" customWidth="1"/>
    <col min="99" max="99" width="18.75" customWidth="1"/>
    <col min="100" max="101" width="19" customWidth="1"/>
    <col min="102" max="102" width="19.08203125" customWidth="1"/>
    <col min="103" max="103" width="17.08203125" customWidth="1"/>
    <col min="104" max="105" width="7.75" hidden="1" customWidth="1"/>
    <col min="106" max="108" width="17.5" customWidth="1"/>
    <col min="109" max="109" width="10.58203125" customWidth="1"/>
    <col min="110" max="110" width="15.75" customWidth="1"/>
    <col min="111" max="111" width="30.08203125" customWidth="1"/>
    <col min="112" max="112" width="27.58203125" customWidth="1"/>
    <col min="113" max="113" width="21.08203125" customWidth="1"/>
    <col min="114" max="114" width="22.25" customWidth="1"/>
    <col min="115" max="115" width="18.75" customWidth="1"/>
    <col min="116" max="117" width="19" customWidth="1"/>
    <col min="118" max="118" width="19.08203125" customWidth="1"/>
    <col min="119" max="119" width="17.08203125" customWidth="1"/>
    <col min="120" max="121" width="7.75" hidden="1" customWidth="1"/>
    <col min="122" max="124" width="17.5" customWidth="1"/>
    <col min="125" max="125" width="10.58203125" customWidth="1"/>
    <col min="126" max="126" width="15.75" customWidth="1"/>
    <col min="127" max="127" width="30.08203125" customWidth="1"/>
    <col min="128" max="128" width="27.58203125" customWidth="1"/>
    <col min="129" max="129" width="21.08203125" customWidth="1"/>
    <col min="130" max="130" width="22.25" customWidth="1"/>
    <col min="131" max="131" width="18.75" customWidth="1"/>
    <col min="132" max="133" width="19" customWidth="1"/>
    <col min="134" max="134" width="19.08203125" customWidth="1"/>
    <col min="135" max="135" width="17.08203125" customWidth="1"/>
    <col min="136" max="137" width="7.75" hidden="1" customWidth="1"/>
    <col min="138" max="140" width="17.5" customWidth="1"/>
    <col min="141" max="141" width="10.58203125" customWidth="1"/>
    <col min="142" max="142" width="15.75" customWidth="1"/>
    <col min="143" max="143" width="30.08203125" customWidth="1"/>
    <col min="144" max="144" width="27.58203125" customWidth="1"/>
    <col min="145" max="145" width="21.08203125" customWidth="1"/>
    <col min="146" max="146" width="22.25" customWidth="1"/>
    <col min="147" max="147" width="18.75" customWidth="1"/>
    <col min="148" max="149" width="19" customWidth="1"/>
    <col min="150" max="150" width="19.08203125" customWidth="1"/>
    <col min="151" max="151" width="17.08203125" customWidth="1"/>
    <col min="152" max="153" width="7.75" hidden="1" customWidth="1"/>
    <col min="154" max="156" width="17.5" customWidth="1"/>
    <col min="157" max="157" width="10.58203125" customWidth="1"/>
    <col min="158" max="158" width="15.75" customWidth="1"/>
    <col min="159" max="159" width="30.08203125" customWidth="1"/>
    <col min="160" max="160" width="27.58203125" customWidth="1"/>
    <col min="161" max="161" width="21.08203125" customWidth="1"/>
    <col min="162" max="162" width="22.25" customWidth="1"/>
    <col min="163" max="163" width="18.75" customWidth="1"/>
    <col min="164" max="165" width="19" customWidth="1"/>
    <col min="166" max="166" width="19.08203125" customWidth="1"/>
    <col min="167" max="167" width="17.08203125" customWidth="1"/>
    <col min="168" max="169" width="7.75" hidden="1" customWidth="1"/>
    <col min="170" max="172" width="17.5" customWidth="1"/>
    <col min="173" max="173" width="10.58203125" customWidth="1"/>
    <col min="174" max="174" width="15.75" customWidth="1"/>
    <col min="175" max="175" width="30.08203125" customWidth="1"/>
    <col min="176" max="176" width="27.58203125" customWidth="1"/>
    <col min="177" max="177" width="21.08203125" customWidth="1"/>
    <col min="178" max="178" width="22.25" customWidth="1"/>
    <col min="179" max="179" width="18.75" customWidth="1"/>
    <col min="180" max="181" width="19" customWidth="1"/>
    <col min="182" max="182" width="19.08203125" customWidth="1"/>
    <col min="183" max="183" width="17.08203125" customWidth="1"/>
    <col min="184" max="185" width="7.75" hidden="1" customWidth="1"/>
    <col min="186" max="188" width="17.5" customWidth="1"/>
    <col min="189" max="189" width="10.58203125" customWidth="1"/>
    <col min="190" max="190" width="15.75" customWidth="1"/>
    <col min="191" max="191" width="30.08203125" customWidth="1"/>
    <col min="192" max="192" width="27.58203125" customWidth="1"/>
    <col min="193" max="193" width="21.08203125" customWidth="1"/>
    <col min="194" max="194" width="22.25" customWidth="1"/>
    <col min="195" max="195" width="18.75" customWidth="1"/>
    <col min="196" max="197" width="19" customWidth="1"/>
    <col min="198" max="198" width="19.08203125" customWidth="1"/>
    <col min="199" max="199" width="17.08203125" customWidth="1"/>
    <col min="200" max="201" width="7.75" hidden="1" customWidth="1"/>
    <col min="202" max="204" width="17.5" customWidth="1"/>
    <col min="205" max="205" width="10.58203125" customWidth="1"/>
    <col min="206" max="206" width="15.75" customWidth="1"/>
    <col min="207" max="207" width="30.08203125" customWidth="1"/>
    <col min="208" max="208" width="27.58203125" customWidth="1"/>
    <col min="209" max="209" width="21.08203125" customWidth="1"/>
    <col min="210" max="210" width="22.25" customWidth="1"/>
    <col min="211" max="211" width="18.75" customWidth="1"/>
    <col min="212" max="213" width="19" customWidth="1"/>
    <col min="214" max="214" width="19.08203125" customWidth="1"/>
    <col min="215" max="215" width="17.08203125" customWidth="1"/>
    <col min="216" max="217" width="7.75" hidden="1" customWidth="1"/>
    <col min="218" max="220" width="17.5" customWidth="1"/>
    <col min="221" max="221" width="10.58203125" customWidth="1"/>
    <col min="222" max="222" width="15.75" customWidth="1"/>
    <col min="223" max="223" width="30.08203125" customWidth="1"/>
    <col min="224" max="224" width="27.58203125" customWidth="1"/>
    <col min="225" max="225" width="21.08203125" customWidth="1"/>
    <col min="226" max="226" width="22.25" customWidth="1"/>
    <col min="227" max="227" width="18.75" customWidth="1"/>
    <col min="228" max="229" width="19" customWidth="1"/>
    <col min="230" max="230" width="19.08203125" customWidth="1"/>
    <col min="231" max="231" width="17.08203125" customWidth="1"/>
    <col min="232" max="233" width="7.75" hidden="1" customWidth="1"/>
    <col min="234" max="236" width="17.5" customWidth="1"/>
    <col min="237" max="237" width="10.58203125" customWidth="1"/>
    <col min="238" max="238" width="15.75" customWidth="1"/>
    <col min="239" max="239" width="30.08203125" customWidth="1"/>
    <col min="240" max="240" width="27.58203125" customWidth="1"/>
    <col min="241" max="241" width="21.08203125" customWidth="1"/>
    <col min="242" max="242" width="22.25" customWidth="1"/>
    <col min="243" max="243" width="18.75" customWidth="1"/>
    <col min="244" max="245" width="19" customWidth="1"/>
    <col min="246" max="246" width="19.08203125" customWidth="1"/>
    <col min="247" max="247" width="17.08203125" customWidth="1"/>
    <col min="248" max="249" width="7.75" hidden="1" customWidth="1"/>
    <col min="250" max="252" width="17.5" customWidth="1"/>
    <col min="253" max="253" width="10.58203125" customWidth="1"/>
    <col min="254" max="254" width="15.75" customWidth="1"/>
    <col min="255" max="255" width="30.08203125" customWidth="1"/>
    <col min="256" max="256" width="27.58203125" customWidth="1"/>
    <col min="257" max="257" width="21.08203125" customWidth="1"/>
    <col min="258" max="258" width="22.25" customWidth="1"/>
    <col min="259" max="259" width="18.75" customWidth="1"/>
    <col min="260" max="261" width="19" customWidth="1"/>
    <col min="262" max="262" width="19.08203125" customWidth="1"/>
    <col min="263" max="263" width="17.08203125" customWidth="1"/>
    <col min="264" max="265" width="7.75" hidden="1" customWidth="1"/>
    <col min="266" max="268" width="17.5" customWidth="1"/>
    <col min="269" max="269" width="10.58203125" customWidth="1"/>
    <col min="270" max="270" width="15.75" customWidth="1"/>
    <col min="271" max="271" width="30.08203125" customWidth="1"/>
    <col min="272" max="272" width="27.58203125" customWidth="1"/>
    <col min="273" max="273" width="21.08203125" customWidth="1"/>
    <col min="274" max="274" width="22.25" customWidth="1"/>
    <col min="275" max="275" width="18.75" customWidth="1"/>
    <col min="276" max="277" width="19" customWidth="1"/>
    <col min="278" max="278" width="19.08203125" customWidth="1"/>
    <col min="279" max="279" width="17.08203125" customWidth="1"/>
    <col min="280" max="281" width="7.75" hidden="1" customWidth="1"/>
    <col min="282" max="284" width="17.5" customWidth="1"/>
    <col min="285" max="285" width="10.58203125" customWidth="1"/>
    <col min="286" max="286" width="15.75" customWidth="1"/>
    <col min="287" max="287" width="30.08203125" customWidth="1"/>
    <col min="288" max="288" width="27.58203125" customWidth="1"/>
    <col min="289" max="289" width="21.08203125" customWidth="1"/>
    <col min="290" max="290" width="22.25" customWidth="1"/>
    <col min="291" max="291" width="18.75" customWidth="1"/>
    <col min="292" max="293" width="19" customWidth="1"/>
    <col min="294" max="294" width="19.08203125" customWidth="1"/>
    <col min="295" max="295" width="17.08203125" customWidth="1"/>
    <col min="296" max="297" width="7.75" hidden="1" customWidth="1"/>
    <col min="298" max="300" width="17.5" customWidth="1"/>
    <col min="301" max="301" width="10.58203125" customWidth="1"/>
    <col min="302" max="302" width="15.75" customWidth="1"/>
    <col min="303" max="303" width="30.08203125" customWidth="1"/>
    <col min="304" max="304" width="27.58203125" customWidth="1"/>
    <col min="305" max="305" width="21.08203125" customWidth="1"/>
    <col min="306" max="306" width="22.25" customWidth="1"/>
    <col min="307" max="307" width="18.75" customWidth="1"/>
    <col min="308" max="309" width="19" customWidth="1"/>
    <col min="310" max="310" width="19.08203125" customWidth="1"/>
    <col min="311" max="311" width="17.08203125" customWidth="1"/>
    <col min="312" max="313" width="7.75" hidden="1" customWidth="1"/>
    <col min="314" max="316" width="17.5" customWidth="1"/>
    <col min="317" max="317" width="10.58203125" customWidth="1"/>
    <col min="318" max="318" width="15.75" customWidth="1"/>
    <col min="319" max="319" width="30.08203125" customWidth="1"/>
    <col min="320" max="320" width="27.58203125" customWidth="1"/>
    <col min="321" max="321" width="21.08203125" customWidth="1"/>
    <col min="322" max="322" width="22.25" customWidth="1"/>
    <col min="323" max="323" width="18.75" customWidth="1"/>
    <col min="324" max="325" width="19" customWidth="1"/>
    <col min="326" max="326" width="19.08203125" customWidth="1"/>
    <col min="327" max="327" width="17.08203125" customWidth="1"/>
    <col min="328" max="329" width="7.75" hidden="1" customWidth="1"/>
    <col min="330" max="332" width="17.5" customWidth="1"/>
    <col min="333" max="333" width="10.58203125" customWidth="1"/>
    <col min="334" max="334" width="15.75" customWidth="1"/>
    <col min="335" max="335" width="30.08203125" customWidth="1"/>
    <col min="336" max="336" width="27.58203125" customWidth="1"/>
    <col min="337" max="337" width="21.08203125" customWidth="1"/>
    <col min="338" max="338" width="22.25" customWidth="1"/>
    <col min="339" max="339" width="18.75" customWidth="1"/>
    <col min="340" max="341" width="19" customWidth="1"/>
    <col min="342" max="342" width="19.08203125" customWidth="1"/>
    <col min="343" max="343" width="17.08203125" customWidth="1"/>
    <col min="344" max="345" width="7.75" hidden="1" customWidth="1"/>
    <col min="346" max="348" width="17.5" customWidth="1"/>
    <col min="349" max="349" width="10.58203125" customWidth="1"/>
    <col min="350" max="350" width="15.75" customWidth="1"/>
    <col min="351" max="351" width="30.08203125" customWidth="1"/>
    <col min="352" max="352" width="27.58203125" customWidth="1"/>
    <col min="353" max="353" width="21.08203125" customWidth="1"/>
    <col min="354" max="354" width="22.25" customWidth="1"/>
    <col min="355" max="355" width="18.75" customWidth="1"/>
    <col min="356" max="357" width="19" customWidth="1"/>
    <col min="358" max="358" width="19.08203125" customWidth="1"/>
    <col min="359" max="359" width="17.08203125" customWidth="1"/>
    <col min="360" max="361" width="7.75" hidden="1" customWidth="1"/>
    <col min="362" max="364" width="17.5" customWidth="1"/>
    <col min="365" max="365" width="10.58203125" customWidth="1"/>
    <col min="366" max="366" width="15.75" customWidth="1"/>
    <col min="367" max="367" width="30.08203125" customWidth="1"/>
    <col min="368" max="368" width="27.58203125" customWidth="1"/>
    <col min="369" max="369" width="21.08203125" customWidth="1"/>
    <col min="370" max="370" width="22.25" customWidth="1"/>
    <col min="371" max="371" width="18.75" customWidth="1"/>
    <col min="372" max="373" width="19" customWidth="1"/>
    <col min="374" max="374" width="19.08203125" customWidth="1"/>
    <col min="375" max="375" width="17.08203125" customWidth="1"/>
    <col min="376" max="377" width="7.75" hidden="1" customWidth="1"/>
    <col min="378" max="380" width="17.5" customWidth="1"/>
    <col min="381" max="381" width="10.58203125" customWidth="1"/>
    <col min="382" max="382" width="15.75" customWidth="1"/>
    <col min="383" max="383" width="30.08203125" customWidth="1"/>
    <col min="384" max="384" width="27.58203125" customWidth="1"/>
    <col min="385" max="385" width="21.08203125" customWidth="1"/>
    <col min="386" max="386" width="22.25" customWidth="1"/>
    <col min="387" max="387" width="18.75" customWidth="1"/>
    <col min="388" max="389" width="19" customWidth="1"/>
    <col min="390" max="390" width="19.08203125" customWidth="1"/>
    <col min="391" max="391" width="17.08203125" customWidth="1"/>
    <col min="392" max="393" width="7.75" hidden="1" customWidth="1"/>
    <col min="394" max="396" width="17.5" customWidth="1"/>
    <col min="397" max="397" width="10.58203125" customWidth="1"/>
    <col min="398" max="398" width="15.75" customWidth="1"/>
    <col min="399" max="399" width="30.08203125" customWidth="1"/>
    <col min="400" max="400" width="27.58203125" customWidth="1"/>
    <col min="401" max="401" width="21.08203125" customWidth="1"/>
    <col min="402" max="402" width="22.25" customWidth="1"/>
    <col min="403" max="403" width="18.75" customWidth="1"/>
    <col min="404" max="405" width="19" customWidth="1"/>
    <col min="406" max="406" width="19.08203125" customWidth="1"/>
    <col min="407" max="407" width="17.08203125" customWidth="1"/>
    <col min="408" max="409" width="7.75" hidden="1" customWidth="1"/>
    <col min="410" max="412" width="17.5" customWidth="1"/>
    <col min="413" max="413" width="10.58203125" customWidth="1"/>
    <col min="414" max="414" width="15.75" customWidth="1"/>
    <col min="415" max="415" width="30.08203125" customWidth="1"/>
    <col min="416" max="416" width="27.58203125" customWidth="1"/>
    <col min="417" max="417" width="21.08203125" customWidth="1"/>
    <col min="418" max="418" width="22.25" customWidth="1"/>
    <col min="419" max="419" width="18.75" customWidth="1"/>
    <col min="420" max="421" width="19" customWidth="1"/>
    <col min="422" max="422" width="19.08203125" customWidth="1"/>
    <col min="423" max="423" width="17.08203125" customWidth="1"/>
    <col min="424" max="425" width="7.75" hidden="1" customWidth="1"/>
    <col min="426" max="428" width="17.5" customWidth="1"/>
    <col min="429" max="429" width="10.58203125" customWidth="1"/>
    <col min="430" max="430" width="15.75" customWidth="1"/>
    <col min="431" max="431" width="30.08203125" customWidth="1"/>
    <col min="432" max="432" width="27.58203125" customWidth="1"/>
    <col min="433" max="433" width="21.08203125" customWidth="1"/>
    <col min="434" max="434" width="22.25" customWidth="1"/>
    <col min="435" max="435" width="18.75" customWidth="1"/>
    <col min="436" max="437" width="19" customWidth="1"/>
    <col min="438" max="438" width="19.08203125" customWidth="1"/>
    <col min="439" max="439" width="17.08203125" customWidth="1"/>
    <col min="440" max="441" width="7.75" hidden="1" customWidth="1"/>
    <col min="442" max="444" width="17.5" customWidth="1"/>
    <col min="445" max="445" width="10.58203125" customWidth="1"/>
    <col min="446" max="446" width="15.75" customWidth="1"/>
    <col min="447" max="447" width="30.08203125" customWidth="1"/>
    <col min="448" max="448" width="27.58203125" customWidth="1"/>
    <col min="449" max="449" width="21.08203125" customWidth="1"/>
    <col min="450" max="450" width="22.25" customWidth="1"/>
    <col min="451" max="451" width="18.75" customWidth="1"/>
    <col min="452" max="453" width="19" customWidth="1"/>
    <col min="454" max="454" width="19.08203125" customWidth="1"/>
    <col min="455" max="455" width="17.08203125" customWidth="1"/>
    <col min="456" max="457" width="7.75" hidden="1" customWidth="1"/>
    <col min="458" max="460" width="17.5" customWidth="1"/>
    <col min="461" max="461" width="10.58203125" customWidth="1"/>
    <col min="462" max="462" width="15.75" customWidth="1"/>
    <col min="463" max="463" width="30.08203125" customWidth="1"/>
    <col min="464" max="464" width="27.58203125" customWidth="1"/>
    <col min="465" max="465" width="21.08203125" customWidth="1"/>
    <col min="466" max="466" width="22.25" customWidth="1"/>
    <col min="467" max="467" width="18.75" customWidth="1"/>
    <col min="468" max="469" width="19" customWidth="1"/>
    <col min="470" max="470" width="19.08203125" customWidth="1"/>
    <col min="471" max="471" width="17.08203125" customWidth="1"/>
    <col min="472" max="473" width="7.75" hidden="1" customWidth="1"/>
    <col min="474" max="476" width="17.5" customWidth="1"/>
    <col min="477" max="477" width="10.58203125" customWidth="1"/>
    <col min="478" max="478" width="15.75" customWidth="1"/>
    <col min="479" max="479" width="30.08203125" customWidth="1"/>
    <col min="480" max="480" width="27.58203125" customWidth="1"/>
    <col min="481" max="481" width="21.08203125" customWidth="1"/>
    <col min="482" max="482" width="22.25" customWidth="1"/>
    <col min="483" max="483" width="18.75" customWidth="1"/>
    <col min="484" max="485" width="19" customWidth="1"/>
    <col min="486" max="486" width="19.08203125" customWidth="1"/>
    <col min="487" max="487" width="17.08203125" customWidth="1"/>
    <col min="488" max="489" width="7.75" hidden="1" customWidth="1"/>
    <col min="490" max="492" width="17.5" customWidth="1"/>
    <col min="493" max="493" width="10.58203125" customWidth="1"/>
    <col min="494" max="494" width="15.75" customWidth="1"/>
    <col min="495" max="495" width="30.08203125" customWidth="1"/>
    <col min="496" max="496" width="27.58203125" customWidth="1"/>
    <col min="497" max="497" width="21.08203125" customWidth="1"/>
    <col min="498" max="498" width="22.25" customWidth="1"/>
    <col min="499" max="499" width="18.75" customWidth="1"/>
    <col min="500" max="501" width="19" customWidth="1"/>
    <col min="502" max="502" width="19.08203125" customWidth="1"/>
    <col min="503" max="503" width="17.08203125" customWidth="1"/>
    <col min="504" max="505" width="7.75" hidden="1" customWidth="1"/>
    <col min="506" max="508" width="17.5" customWidth="1"/>
    <col min="509" max="509" width="10.58203125" customWidth="1"/>
    <col min="510" max="510" width="15.75" customWidth="1"/>
    <col min="511" max="511" width="30.08203125" customWidth="1"/>
    <col min="512" max="512" width="27.58203125" customWidth="1"/>
    <col min="513" max="513" width="21.08203125" customWidth="1"/>
    <col min="514" max="514" width="22.25" customWidth="1"/>
    <col min="515" max="515" width="18.75" customWidth="1"/>
    <col min="516" max="517" width="19" customWidth="1"/>
    <col min="518" max="518" width="19.08203125" customWidth="1"/>
    <col min="519" max="519" width="17.08203125" customWidth="1"/>
    <col min="520" max="521" width="7.75" hidden="1" customWidth="1"/>
    <col min="522" max="524" width="17.5" customWidth="1"/>
    <col min="525" max="525" width="10.58203125" customWidth="1"/>
    <col min="526" max="526" width="15.75" customWidth="1"/>
    <col min="527" max="527" width="30.08203125" customWidth="1"/>
    <col min="528" max="528" width="27.58203125" customWidth="1"/>
    <col min="529" max="529" width="21.08203125" customWidth="1"/>
    <col min="530" max="530" width="22.25" customWidth="1"/>
    <col min="531" max="531" width="18.75" customWidth="1"/>
    <col min="532" max="533" width="19" customWidth="1"/>
    <col min="534" max="534" width="19.08203125" customWidth="1"/>
    <col min="535" max="535" width="17.08203125" customWidth="1"/>
    <col min="536" max="537" width="7.75" hidden="1" customWidth="1"/>
    <col min="538" max="540" width="17.5" customWidth="1"/>
    <col min="541" max="541" width="10.58203125" customWidth="1"/>
    <col min="542" max="542" width="15.75" customWidth="1"/>
    <col min="543" max="543" width="30.08203125" customWidth="1"/>
    <col min="544" max="544" width="27.58203125" customWidth="1"/>
    <col min="545" max="545" width="21.08203125" customWidth="1"/>
    <col min="546" max="546" width="22.25" customWidth="1"/>
    <col min="547" max="547" width="18.75" customWidth="1"/>
    <col min="548" max="549" width="19" customWidth="1"/>
    <col min="550" max="550" width="19.08203125" customWidth="1"/>
    <col min="551" max="551" width="17.08203125" customWidth="1"/>
    <col min="552" max="553" width="7.75" hidden="1" customWidth="1"/>
    <col min="554" max="556" width="17.5" customWidth="1"/>
    <col min="557" max="557" width="10.58203125" customWidth="1"/>
    <col min="558" max="558" width="15.75" customWidth="1"/>
    <col min="559" max="559" width="30.08203125" customWidth="1"/>
    <col min="560" max="560" width="27.58203125" customWidth="1"/>
    <col min="561" max="561" width="21.08203125" customWidth="1"/>
    <col min="562" max="562" width="22.25" customWidth="1"/>
    <col min="563" max="563" width="18.75" customWidth="1"/>
    <col min="564" max="565" width="19" customWidth="1"/>
    <col min="566" max="566" width="19.08203125" customWidth="1"/>
    <col min="567" max="567" width="17.08203125" customWidth="1"/>
    <col min="568" max="569" width="7.75" hidden="1" customWidth="1"/>
    <col min="570" max="572" width="17.5" customWidth="1"/>
    <col min="573" max="573" width="10.58203125" customWidth="1"/>
    <col min="574" max="574" width="15.75" customWidth="1"/>
    <col min="575" max="575" width="30.08203125" customWidth="1"/>
    <col min="576" max="576" width="27.58203125" customWidth="1"/>
    <col min="577" max="577" width="21.08203125" customWidth="1"/>
    <col min="578" max="578" width="22.25" customWidth="1"/>
    <col min="579" max="579" width="18.75" customWidth="1"/>
    <col min="580" max="581" width="19" customWidth="1"/>
    <col min="582" max="582" width="19.08203125" customWidth="1"/>
    <col min="583" max="583" width="17.08203125" customWidth="1"/>
    <col min="584" max="585" width="7.75" hidden="1" customWidth="1"/>
    <col min="586" max="588" width="17.5" customWidth="1"/>
    <col min="589" max="589" width="10.58203125" customWidth="1"/>
    <col min="590" max="590" width="15.75" customWidth="1"/>
    <col min="591" max="591" width="30.08203125" customWidth="1"/>
    <col min="592" max="592" width="27.58203125" customWidth="1"/>
    <col min="593" max="593" width="21.08203125" customWidth="1"/>
    <col min="594" max="594" width="22.25" customWidth="1"/>
    <col min="595" max="595" width="18.75" customWidth="1"/>
    <col min="596" max="597" width="19" customWidth="1"/>
    <col min="598" max="598" width="19.08203125" customWidth="1"/>
    <col min="599" max="599" width="17.08203125" customWidth="1"/>
    <col min="600" max="601" width="7.75" hidden="1" customWidth="1"/>
    <col min="602" max="604" width="17.5" customWidth="1"/>
    <col min="605" max="605" width="10.58203125" customWidth="1"/>
    <col min="606" max="606" width="15.75" customWidth="1"/>
    <col min="607" max="607" width="30.08203125" customWidth="1"/>
    <col min="608" max="608" width="27.58203125" customWidth="1"/>
    <col min="609" max="609" width="21.08203125" customWidth="1"/>
    <col min="610" max="610" width="22.25" customWidth="1"/>
    <col min="611" max="611" width="18.75" customWidth="1"/>
    <col min="612" max="613" width="19" customWidth="1"/>
    <col min="614" max="614" width="19.08203125" customWidth="1"/>
    <col min="615" max="615" width="17.08203125" customWidth="1"/>
    <col min="616" max="617" width="7.75" hidden="1" customWidth="1"/>
    <col min="618" max="620" width="17.5" customWidth="1"/>
    <col min="621" max="621" width="10.58203125" customWidth="1"/>
    <col min="622" max="622" width="15.75" customWidth="1"/>
    <col min="623" max="623" width="30.08203125" customWidth="1"/>
    <col min="624" max="624" width="27.58203125" customWidth="1"/>
    <col min="625" max="625" width="21.08203125" customWidth="1"/>
    <col min="626" max="626" width="22.25" customWidth="1"/>
    <col min="627" max="627" width="18.75" customWidth="1"/>
    <col min="628" max="629" width="19" customWidth="1"/>
    <col min="630" max="630" width="19.08203125" customWidth="1"/>
    <col min="631" max="631" width="17.08203125" customWidth="1"/>
    <col min="632" max="633" width="7.75" hidden="1" customWidth="1"/>
    <col min="634" max="636" width="17.5" customWidth="1"/>
    <col min="637" max="637" width="10.58203125" customWidth="1"/>
    <col min="638" max="638" width="15.75" customWidth="1"/>
    <col min="639" max="639" width="30.08203125" customWidth="1"/>
    <col min="640" max="640" width="27.58203125" customWidth="1"/>
    <col min="641" max="641" width="21.08203125" customWidth="1"/>
    <col min="642" max="642" width="22.25" customWidth="1"/>
    <col min="643" max="643" width="18.75" customWidth="1"/>
    <col min="644" max="645" width="19" customWidth="1"/>
    <col min="646" max="646" width="19.08203125" customWidth="1"/>
    <col min="647" max="647" width="17.08203125" customWidth="1"/>
    <col min="648" max="649" width="7.75" hidden="1" customWidth="1"/>
    <col min="650" max="652" width="17.5" customWidth="1"/>
    <col min="653" max="653" width="10.58203125" customWidth="1"/>
    <col min="654" max="654" width="15.75" customWidth="1"/>
    <col min="655" max="655" width="30.08203125" customWidth="1"/>
    <col min="656" max="656" width="27.58203125" customWidth="1"/>
    <col min="657" max="657" width="21.08203125" customWidth="1"/>
    <col min="658" max="658" width="22.25" customWidth="1"/>
    <col min="659" max="659" width="18.75" customWidth="1"/>
    <col min="660" max="661" width="19" customWidth="1"/>
    <col min="662" max="662" width="19.08203125" customWidth="1"/>
    <col min="663" max="663" width="17.08203125" customWidth="1"/>
    <col min="664" max="665" width="7.75" hidden="1" customWidth="1"/>
    <col min="666" max="668" width="17.5" customWidth="1"/>
    <col min="669" max="669" width="10.58203125" customWidth="1"/>
    <col min="670" max="670" width="15.75" customWidth="1"/>
    <col min="671" max="671" width="30.08203125" customWidth="1"/>
    <col min="672" max="672" width="27.58203125" customWidth="1"/>
    <col min="673" max="673" width="21.08203125" customWidth="1"/>
    <col min="674" max="674" width="22.25" customWidth="1"/>
    <col min="675" max="675" width="18.75" customWidth="1"/>
    <col min="676" max="677" width="19" customWidth="1"/>
    <col min="678" max="678" width="19.08203125" customWidth="1"/>
    <col min="679" max="679" width="17.08203125" customWidth="1"/>
    <col min="680" max="681" width="7.75" hidden="1" customWidth="1"/>
    <col min="682" max="684" width="17.5" customWidth="1"/>
    <col min="685" max="685" width="10.58203125" customWidth="1"/>
    <col min="686" max="686" width="15.75" customWidth="1"/>
    <col min="687" max="687" width="30.08203125" customWidth="1"/>
    <col min="688" max="688" width="27.58203125" customWidth="1"/>
    <col min="689" max="689" width="21.08203125" customWidth="1"/>
    <col min="690" max="690" width="22.25" customWidth="1"/>
    <col min="691" max="691" width="18.75" customWidth="1"/>
    <col min="692" max="693" width="19" customWidth="1"/>
    <col min="694" max="694" width="19.08203125" customWidth="1"/>
    <col min="695" max="695" width="17.08203125" customWidth="1"/>
    <col min="696" max="697" width="7.75" hidden="1" customWidth="1"/>
    <col min="698" max="700" width="17.5" customWidth="1"/>
    <col min="701" max="701" width="10.58203125" customWidth="1"/>
    <col min="702" max="702" width="15.75" customWidth="1"/>
    <col min="703" max="703" width="30.08203125" customWidth="1"/>
    <col min="704" max="704" width="27.58203125" customWidth="1"/>
    <col min="705" max="705" width="21.08203125" customWidth="1"/>
    <col min="706" max="706" width="22.25" customWidth="1"/>
    <col min="707" max="707" width="18.75" customWidth="1"/>
    <col min="708" max="709" width="19" customWidth="1"/>
    <col min="710" max="710" width="19.08203125" customWidth="1"/>
    <col min="711" max="711" width="17.08203125" customWidth="1"/>
    <col min="712" max="713" width="7.75" hidden="1" customWidth="1"/>
    <col min="714" max="716" width="17.5" customWidth="1"/>
    <col min="717" max="717" width="10.58203125" customWidth="1"/>
    <col min="718" max="718" width="15.75" customWidth="1"/>
    <col min="719" max="719" width="30.08203125" customWidth="1"/>
    <col min="720" max="720" width="27.58203125" customWidth="1"/>
    <col min="721" max="721" width="21.08203125" customWidth="1"/>
    <col min="722" max="722" width="22.25" customWidth="1"/>
    <col min="723" max="723" width="18.75" customWidth="1"/>
    <col min="724" max="725" width="19" customWidth="1"/>
    <col min="726" max="726" width="19.08203125" customWidth="1"/>
    <col min="727" max="727" width="17.08203125" customWidth="1"/>
    <col min="728" max="729" width="7.75" hidden="1" customWidth="1"/>
    <col min="730" max="732" width="17.5" customWidth="1"/>
    <col min="733" max="733" width="10.58203125" customWidth="1"/>
    <col min="734" max="734" width="15.75" customWidth="1"/>
    <col min="735" max="735" width="30.08203125" customWidth="1"/>
    <col min="736" max="736" width="27.58203125" customWidth="1"/>
    <col min="737" max="737" width="21.08203125" customWidth="1"/>
    <col min="738" max="738" width="22.25" customWidth="1"/>
    <col min="739" max="739" width="18.75" customWidth="1"/>
    <col min="740" max="741" width="19" customWidth="1"/>
    <col min="742" max="742" width="19.08203125" customWidth="1"/>
    <col min="743" max="743" width="17.08203125" customWidth="1"/>
    <col min="744" max="745" width="7.75" hidden="1" customWidth="1"/>
    <col min="746" max="748" width="17.5" customWidth="1"/>
    <col min="749" max="749" width="10.58203125" customWidth="1"/>
    <col min="750" max="750" width="15.75" customWidth="1"/>
    <col min="751" max="751" width="30.08203125" customWidth="1"/>
    <col min="752" max="752" width="27.58203125" customWidth="1"/>
    <col min="753" max="753" width="21.08203125" customWidth="1"/>
    <col min="754" max="754" width="22.25" customWidth="1"/>
    <col min="755" max="755" width="18.75" customWidth="1"/>
    <col min="756" max="757" width="19" customWidth="1"/>
    <col min="758" max="758" width="19.08203125" customWidth="1"/>
    <col min="759" max="759" width="17.08203125" customWidth="1"/>
    <col min="760" max="761" width="7.75" hidden="1" customWidth="1"/>
    <col min="762" max="764" width="17.5" customWidth="1"/>
    <col min="765" max="765" width="10.58203125" customWidth="1"/>
    <col min="766" max="766" width="15.75" customWidth="1"/>
    <col min="767" max="767" width="30.08203125" customWidth="1"/>
    <col min="768" max="768" width="27.58203125" customWidth="1"/>
    <col min="769" max="769" width="21.08203125" customWidth="1"/>
    <col min="770" max="770" width="22.25" customWidth="1"/>
    <col min="771" max="771" width="18.75" customWidth="1"/>
    <col min="772" max="773" width="19" customWidth="1"/>
    <col min="774" max="774" width="19.08203125" customWidth="1"/>
    <col min="775" max="775" width="17.08203125" customWidth="1"/>
    <col min="776" max="777" width="7.75" hidden="1" customWidth="1"/>
    <col min="778" max="780" width="17.5" customWidth="1"/>
    <col min="781" max="781" width="10.58203125" customWidth="1"/>
    <col min="782" max="782" width="15.75" customWidth="1"/>
    <col min="783" max="783" width="30.08203125" customWidth="1"/>
    <col min="784" max="784" width="27.58203125" customWidth="1"/>
    <col min="785" max="785" width="21.08203125" customWidth="1"/>
    <col min="786" max="786" width="22.25" customWidth="1"/>
    <col min="787" max="787" width="18.75" customWidth="1"/>
    <col min="788" max="789" width="19" customWidth="1"/>
    <col min="790" max="790" width="19.08203125" customWidth="1"/>
    <col min="791" max="791" width="17.08203125" customWidth="1"/>
    <col min="792" max="793" width="7.75" hidden="1" customWidth="1"/>
    <col min="794" max="796" width="17.5" customWidth="1"/>
    <col min="797" max="797" width="10.58203125" customWidth="1"/>
    <col min="798" max="798" width="15.75" customWidth="1"/>
    <col min="799" max="799" width="30.08203125" customWidth="1"/>
    <col min="800" max="800" width="27.58203125" customWidth="1"/>
    <col min="801" max="801" width="21.08203125" customWidth="1"/>
    <col min="802" max="802" width="22.25" customWidth="1"/>
    <col min="803" max="803" width="18.75" customWidth="1"/>
    <col min="804" max="805" width="19" customWidth="1"/>
    <col min="806" max="806" width="19.08203125" customWidth="1"/>
    <col min="807" max="807" width="17.08203125" customWidth="1"/>
    <col min="808" max="809" width="7.75" hidden="1" customWidth="1"/>
    <col min="810" max="812" width="17.5" customWidth="1"/>
    <col min="813" max="813" width="10.58203125" customWidth="1"/>
    <col min="814" max="814" width="15.75" customWidth="1"/>
    <col min="815" max="815" width="30.08203125" customWidth="1"/>
    <col min="816" max="816" width="27.58203125" customWidth="1"/>
    <col min="817" max="817" width="21.08203125" customWidth="1"/>
    <col min="818" max="818" width="22.25" customWidth="1"/>
    <col min="819" max="819" width="18.75" customWidth="1"/>
    <col min="820" max="821" width="19" customWidth="1"/>
    <col min="822" max="822" width="19.08203125" customWidth="1"/>
    <col min="823" max="823" width="17.08203125" customWidth="1"/>
    <col min="824" max="825" width="7.75" hidden="1" customWidth="1"/>
    <col min="826" max="828" width="17.5" customWidth="1"/>
    <col min="829" max="829" width="10.58203125" customWidth="1"/>
    <col min="830" max="830" width="15.75" customWidth="1"/>
    <col min="831" max="831" width="30.08203125" customWidth="1"/>
    <col min="832" max="832" width="27.58203125" customWidth="1"/>
    <col min="833" max="833" width="21.08203125" customWidth="1"/>
    <col min="834" max="834" width="22.25" customWidth="1"/>
    <col min="835" max="835" width="18.75" customWidth="1"/>
    <col min="836" max="837" width="19" customWidth="1"/>
    <col min="838" max="838" width="19.08203125" customWidth="1"/>
    <col min="839" max="839" width="17.08203125" customWidth="1"/>
    <col min="840" max="841" width="7.75" hidden="1" customWidth="1"/>
    <col min="842" max="844" width="17.5" customWidth="1"/>
    <col min="845" max="845" width="10.58203125" customWidth="1"/>
    <col min="846" max="846" width="15.75" customWidth="1"/>
    <col min="847" max="847" width="30.08203125" customWidth="1"/>
    <col min="848" max="848" width="27.58203125" customWidth="1"/>
    <col min="849" max="849" width="21.08203125" customWidth="1"/>
    <col min="850" max="850" width="22.25" customWidth="1"/>
    <col min="851" max="851" width="18.75" customWidth="1"/>
    <col min="852" max="853" width="19" customWidth="1"/>
    <col min="854" max="854" width="19.08203125" customWidth="1"/>
    <col min="855" max="855" width="17.08203125" customWidth="1"/>
    <col min="856" max="857" width="7.75" hidden="1" customWidth="1"/>
    <col min="858" max="860" width="17.5" customWidth="1"/>
    <col min="861" max="861" width="10.58203125" customWidth="1"/>
    <col min="862" max="862" width="15.75" customWidth="1"/>
    <col min="863" max="863" width="30.08203125" customWidth="1"/>
    <col min="864" max="864" width="27.58203125" customWidth="1"/>
    <col min="865" max="865" width="21.08203125" customWidth="1"/>
    <col min="866" max="866" width="22.25" customWidth="1"/>
    <col min="867" max="867" width="18.75" customWidth="1"/>
    <col min="868" max="869" width="19" customWidth="1"/>
    <col min="870" max="870" width="19.08203125" customWidth="1"/>
    <col min="871" max="871" width="17.08203125" customWidth="1"/>
    <col min="872" max="873" width="7.75" hidden="1" customWidth="1"/>
    <col min="874" max="876" width="17.5" customWidth="1"/>
    <col min="877" max="877" width="10.58203125" customWidth="1"/>
    <col min="878" max="878" width="15.75" customWidth="1"/>
    <col min="879" max="879" width="30.08203125" customWidth="1"/>
    <col min="880" max="880" width="27.58203125" customWidth="1"/>
    <col min="881" max="881" width="21.08203125" customWidth="1"/>
    <col min="882" max="882" width="22.25" customWidth="1"/>
    <col min="883" max="883" width="18.75" customWidth="1"/>
    <col min="884" max="885" width="19" customWidth="1"/>
    <col min="886" max="886" width="19.08203125" customWidth="1"/>
    <col min="887" max="887" width="17.08203125" customWidth="1"/>
    <col min="888" max="889" width="7.75" hidden="1" customWidth="1"/>
    <col min="890" max="892" width="17.5" customWidth="1"/>
    <col min="893" max="893" width="10.58203125" customWidth="1"/>
    <col min="894" max="894" width="15.75" customWidth="1"/>
    <col min="895" max="895" width="30.08203125" customWidth="1"/>
    <col min="896" max="896" width="27.58203125" customWidth="1"/>
    <col min="897" max="897" width="21.08203125" customWidth="1"/>
    <col min="898" max="898" width="22.25" customWidth="1"/>
    <col min="899" max="899" width="18.75" customWidth="1"/>
    <col min="900" max="901" width="19" customWidth="1"/>
    <col min="902" max="902" width="19.08203125" customWidth="1"/>
    <col min="903" max="903" width="17.08203125" customWidth="1"/>
    <col min="904" max="905" width="7.75" hidden="1" customWidth="1"/>
    <col min="906" max="908" width="17.5" customWidth="1"/>
    <col min="909" max="909" width="10.58203125" customWidth="1"/>
    <col min="910" max="910" width="15.75" customWidth="1"/>
    <col min="911" max="911" width="30.08203125" customWidth="1"/>
    <col min="912" max="912" width="27.58203125" customWidth="1"/>
    <col min="913" max="913" width="21.08203125" customWidth="1"/>
    <col min="914" max="914" width="22.25" customWidth="1"/>
    <col min="915" max="915" width="18.75" customWidth="1"/>
    <col min="916" max="917" width="19" customWidth="1"/>
    <col min="918" max="918" width="19.08203125" customWidth="1"/>
    <col min="919" max="919" width="17.08203125" customWidth="1"/>
    <col min="920" max="921" width="7.75" hidden="1" customWidth="1"/>
    <col min="922" max="924" width="17.5" customWidth="1"/>
    <col min="925" max="925" width="10.58203125" customWidth="1"/>
    <col min="926" max="926" width="15.75" customWidth="1"/>
    <col min="927" max="927" width="30.08203125" customWidth="1"/>
    <col min="928" max="928" width="27.58203125" customWidth="1"/>
    <col min="929" max="929" width="21.08203125" customWidth="1"/>
    <col min="930" max="930" width="22.25" customWidth="1"/>
    <col min="931" max="931" width="18.75" customWidth="1"/>
    <col min="932" max="933" width="19" customWidth="1"/>
    <col min="934" max="934" width="19.08203125" customWidth="1"/>
    <col min="935" max="935" width="17.08203125" customWidth="1"/>
    <col min="936" max="937" width="7.75" hidden="1" customWidth="1"/>
    <col min="938" max="940" width="17.5" customWidth="1"/>
    <col min="941" max="941" width="10.58203125" customWidth="1"/>
    <col min="942" max="942" width="15.75" customWidth="1"/>
    <col min="943" max="943" width="30.08203125" customWidth="1"/>
    <col min="944" max="944" width="27.58203125" customWidth="1"/>
    <col min="945" max="945" width="21.08203125" customWidth="1"/>
    <col min="946" max="946" width="22.25" customWidth="1"/>
    <col min="947" max="947" width="18.75" customWidth="1"/>
    <col min="948" max="949" width="19" customWidth="1"/>
    <col min="950" max="950" width="19.08203125" customWidth="1"/>
    <col min="951" max="951" width="17.08203125" customWidth="1"/>
    <col min="952" max="953" width="7.75" hidden="1" customWidth="1"/>
    <col min="954" max="956" width="17.5" customWidth="1"/>
    <col min="957" max="957" width="10.58203125" customWidth="1"/>
    <col min="958" max="958" width="15.75" customWidth="1"/>
    <col min="959" max="959" width="30.08203125" customWidth="1"/>
    <col min="960" max="960" width="27.58203125" customWidth="1"/>
    <col min="961" max="961" width="21.08203125" customWidth="1"/>
    <col min="962" max="962" width="22.25" customWidth="1"/>
    <col min="963" max="963" width="18.75" customWidth="1"/>
    <col min="964" max="965" width="19" customWidth="1"/>
    <col min="966" max="966" width="19.08203125" customWidth="1"/>
    <col min="967" max="967" width="17.08203125" customWidth="1"/>
    <col min="968" max="969" width="7.75" hidden="1" customWidth="1"/>
    <col min="970" max="972" width="17.5" customWidth="1"/>
    <col min="973" max="973" width="10.58203125" customWidth="1"/>
    <col min="974" max="974" width="15.75" customWidth="1"/>
    <col min="975" max="975" width="30.08203125" customWidth="1"/>
    <col min="976" max="976" width="27.58203125" customWidth="1"/>
    <col min="977" max="977" width="21.08203125" customWidth="1"/>
    <col min="978" max="978" width="22.25" customWidth="1"/>
    <col min="979" max="979" width="18.75" customWidth="1"/>
    <col min="980" max="981" width="19" customWidth="1"/>
    <col min="982" max="982" width="19.08203125" customWidth="1"/>
    <col min="983" max="983" width="17.08203125" customWidth="1"/>
    <col min="984" max="985" width="7.75" hidden="1" customWidth="1"/>
    <col min="986" max="988" width="17.5" customWidth="1"/>
    <col min="989" max="989" width="10.58203125" customWidth="1"/>
    <col min="990" max="990" width="15.75" customWidth="1"/>
    <col min="991" max="991" width="30.08203125" customWidth="1"/>
    <col min="992" max="992" width="27.58203125" customWidth="1"/>
    <col min="993" max="993" width="21.08203125" customWidth="1"/>
    <col min="994" max="994" width="22.25" customWidth="1"/>
    <col min="995" max="995" width="18.75" customWidth="1"/>
    <col min="996" max="997" width="19" customWidth="1"/>
    <col min="998" max="998" width="19.08203125" customWidth="1"/>
    <col min="999" max="999" width="17.08203125" customWidth="1"/>
    <col min="1000" max="1001" width="7.75" hidden="1" customWidth="1"/>
    <col min="1002" max="1004" width="17.5" customWidth="1"/>
    <col min="1005" max="1005" width="10.58203125" customWidth="1"/>
    <col min="1006" max="1006" width="15.75" customWidth="1"/>
    <col min="1007" max="1007" width="30.08203125" customWidth="1"/>
    <col min="1008" max="1008" width="27.58203125" customWidth="1"/>
    <col min="1009" max="1009" width="21.08203125" customWidth="1"/>
    <col min="1010" max="1010" width="22.25" customWidth="1"/>
    <col min="1011" max="1011" width="18.75" customWidth="1"/>
    <col min="1012" max="1013" width="19" customWidth="1"/>
    <col min="1014" max="1014" width="19.08203125" customWidth="1"/>
    <col min="1015" max="1015" width="17.08203125" customWidth="1"/>
    <col min="1016" max="1017" width="7.75" hidden="1" customWidth="1"/>
    <col min="1018" max="1020" width="17.5" customWidth="1"/>
    <col min="1021" max="1021" width="10.58203125" customWidth="1"/>
    <col min="1022" max="1022" width="15.75" customWidth="1"/>
    <col min="1023" max="1023" width="30.08203125" customWidth="1"/>
    <col min="1024" max="1024" width="27.58203125" customWidth="1"/>
    <col min="1025" max="1025" width="21.08203125" customWidth="1"/>
    <col min="1026" max="1026" width="22.25" customWidth="1"/>
    <col min="1027" max="1027" width="18.75" customWidth="1"/>
    <col min="1028" max="1029" width="19" customWidth="1"/>
    <col min="1030" max="1030" width="19.08203125" customWidth="1"/>
    <col min="1031" max="1031" width="17.08203125" customWidth="1"/>
    <col min="1032" max="1033" width="7.75" hidden="1" customWidth="1"/>
    <col min="1034" max="1036" width="17.5" customWidth="1"/>
    <col min="1037" max="1037" width="10.58203125" customWidth="1"/>
    <col min="1038" max="1038" width="15.75" customWidth="1"/>
    <col min="1039" max="1039" width="30.08203125" customWidth="1"/>
    <col min="1040" max="1040" width="27.58203125" customWidth="1"/>
    <col min="1041" max="1041" width="21.08203125" customWidth="1"/>
    <col min="1042" max="1042" width="22.25" customWidth="1"/>
    <col min="1043" max="1043" width="18.75" customWidth="1"/>
    <col min="1044" max="1045" width="19" customWidth="1"/>
    <col min="1046" max="1046" width="19.08203125" customWidth="1"/>
    <col min="1047" max="1047" width="17.08203125" customWidth="1"/>
    <col min="1048" max="1049" width="7.75" hidden="1" customWidth="1"/>
    <col min="1050" max="1052" width="17.5" customWidth="1"/>
    <col min="1053" max="1053" width="10.58203125" customWidth="1"/>
    <col min="1054" max="1054" width="15.75" customWidth="1"/>
    <col min="1055" max="1055" width="30.08203125" customWidth="1"/>
    <col min="1056" max="1056" width="27.58203125" customWidth="1"/>
    <col min="1057" max="1057" width="21.08203125" customWidth="1"/>
    <col min="1058" max="1058" width="22.25" customWidth="1"/>
    <col min="1059" max="1059" width="18.75" customWidth="1"/>
    <col min="1060" max="1061" width="19" customWidth="1"/>
    <col min="1062" max="1062" width="19.08203125" customWidth="1"/>
    <col min="1063" max="1063" width="17.08203125" customWidth="1"/>
    <col min="1064" max="1065" width="7.75" hidden="1" customWidth="1"/>
    <col min="1066" max="1068" width="17.5" customWidth="1"/>
    <col min="1069" max="1069" width="10.58203125" customWidth="1"/>
    <col min="1070" max="1070" width="15.75" customWidth="1"/>
    <col min="1071" max="1071" width="30.08203125" customWidth="1"/>
    <col min="1072" max="1072" width="27.58203125" customWidth="1"/>
    <col min="1073" max="1073" width="21.08203125" customWidth="1"/>
    <col min="1074" max="1074" width="22.25" customWidth="1"/>
    <col min="1075" max="1075" width="18.75" customWidth="1"/>
    <col min="1076" max="1077" width="19" customWidth="1"/>
    <col min="1078" max="1078" width="19.08203125" customWidth="1"/>
    <col min="1079" max="1079" width="17.08203125" customWidth="1"/>
    <col min="1080" max="1081" width="7.75" hidden="1" customWidth="1"/>
    <col min="1082" max="1084" width="17.5" customWidth="1"/>
    <col min="1085" max="1085" width="10.58203125" customWidth="1"/>
    <col min="1086" max="1086" width="15.75" customWidth="1"/>
    <col min="1087" max="1087" width="30.08203125" customWidth="1"/>
    <col min="1088" max="1088" width="27.58203125" customWidth="1"/>
    <col min="1089" max="1089" width="21.08203125" customWidth="1"/>
    <col min="1090" max="1090" width="22.25" customWidth="1"/>
    <col min="1091" max="1091" width="18.75" customWidth="1"/>
    <col min="1092" max="1093" width="19" customWidth="1"/>
    <col min="1094" max="1094" width="19.08203125" customWidth="1"/>
    <col min="1095" max="1095" width="17.08203125" customWidth="1"/>
    <col min="1096" max="1097" width="7.75" hidden="1" customWidth="1"/>
    <col min="1098" max="1100" width="17.5" customWidth="1"/>
    <col min="1101" max="1101" width="10.58203125" customWidth="1"/>
    <col min="1102" max="1102" width="15.75" customWidth="1"/>
    <col min="1103" max="1103" width="30.08203125" customWidth="1"/>
    <col min="1104" max="1104" width="27.58203125" customWidth="1"/>
    <col min="1105" max="1105" width="21.08203125" customWidth="1"/>
    <col min="1106" max="1106" width="22.25" customWidth="1"/>
    <col min="1107" max="1107" width="18.75" customWidth="1"/>
    <col min="1108" max="1109" width="19" customWidth="1"/>
    <col min="1110" max="1110" width="19.08203125" customWidth="1"/>
    <col min="1111" max="1111" width="17.08203125" customWidth="1"/>
    <col min="1112" max="1113" width="7.75" hidden="1" customWidth="1"/>
    <col min="1114" max="1116" width="17.5" customWidth="1"/>
    <col min="1117" max="1117" width="10.58203125" customWidth="1"/>
    <col min="1118" max="1118" width="15.75" customWidth="1"/>
    <col min="1119" max="1119" width="30.08203125" customWidth="1"/>
    <col min="1120" max="1120" width="27.58203125" customWidth="1"/>
    <col min="1121" max="1121" width="21.08203125" customWidth="1"/>
    <col min="1122" max="1122" width="22.25" customWidth="1"/>
    <col min="1123" max="1123" width="18.75" customWidth="1"/>
    <col min="1124" max="1125" width="19" customWidth="1"/>
    <col min="1126" max="1126" width="19.08203125" customWidth="1"/>
    <col min="1127" max="1127" width="17.08203125" customWidth="1"/>
    <col min="1128" max="1129" width="7.75" hidden="1" customWidth="1"/>
    <col min="1130" max="1132" width="17.5" customWidth="1"/>
    <col min="1133" max="1133" width="10.58203125" customWidth="1"/>
    <col min="1134" max="1134" width="15.75" customWidth="1"/>
    <col min="1135" max="1135" width="30.08203125" customWidth="1"/>
    <col min="1136" max="1136" width="27.58203125" customWidth="1"/>
    <col min="1137" max="1137" width="21.08203125" customWidth="1"/>
    <col min="1138" max="1138" width="22.25" customWidth="1"/>
    <col min="1139" max="1139" width="18.75" customWidth="1"/>
    <col min="1140" max="1141" width="19" customWidth="1"/>
    <col min="1142" max="1142" width="19.08203125" customWidth="1"/>
    <col min="1143" max="1143" width="17.08203125" customWidth="1"/>
    <col min="1144" max="1145" width="7.75" hidden="1" customWidth="1"/>
    <col min="1146" max="1148" width="17.5" customWidth="1"/>
    <col min="1149" max="1149" width="10.58203125" customWidth="1"/>
    <col min="1150" max="1150" width="15.75" customWidth="1"/>
    <col min="1151" max="1151" width="30.08203125" customWidth="1"/>
    <col min="1152" max="1152" width="27.58203125" customWidth="1"/>
    <col min="1153" max="1153" width="21.08203125" customWidth="1"/>
    <col min="1154" max="1154" width="22.25" customWidth="1"/>
    <col min="1155" max="1155" width="18.75" customWidth="1"/>
    <col min="1156" max="1157" width="19" customWidth="1"/>
    <col min="1158" max="1158" width="19.08203125" customWidth="1"/>
    <col min="1159" max="1159" width="17.08203125" customWidth="1"/>
    <col min="1160" max="1161" width="7.75" hidden="1" customWidth="1"/>
    <col min="1162" max="1164" width="17.5" customWidth="1"/>
    <col min="1165" max="1165" width="10.58203125" customWidth="1"/>
    <col min="1166" max="1166" width="15.75" customWidth="1"/>
    <col min="1167" max="1167" width="30.08203125" customWidth="1"/>
    <col min="1168" max="1168" width="27.58203125" customWidth="1"/>
    <col min="1169" max="1169" width="21.08203125" customWidth="1"/>
    <col min="1170" max="1170" width="22.25" customWidth="1"/>
    <col min="1171" max="1171" width="18.75" customWidth="1"/>
    <col min="1172" max="1173" width="19" customWidth="1"/>
    <col min="1174" max="1174" width="19.08203125" customWidth="1"/>
    <col min="1175" max="1175" width="17.08203125" customWidth="1"/>
    <col min="1176" max="1177" width="7.75" hidden="1" customWidth="1"/>
    <col min="1178" max="1180" width="17.5" customWidth="1"/>
    <col min="1181" max="1181" width="10.58203125" customWidth="1"/>
    <col min="1182" max="1182" width="15.75" customWidth="1"/>
    <col min="1183" max="1183" width="30.08203125" customWidth="1"/>
    <col min="1184" max="1184" width="27.58203125" customWidth="1"/>
    <col min="1185" max="1185" width="21.08203125" customWidth="1"/>
    <col min="1186" max="1186" width="22.25" customWidth="1"/>
    <col min="1187" max="1187" width="18.75" customWidth="1"/>
    <col min="1188" max="1189" width="19" customWidth="1"/>
    <col min="1190" max="1190" width="19.08203125" customWidth="1"/>
    <col min="1191" max="1191" width="17.08203125" customWidth="1"/>
    <col min="1192" max="1193" width="7.75" hidden="1" customWidth="1"/>
    <col min="1194" max="1196" width="17.5" customWidth="1"/>
    <col min="1197" max="1197" width="10.58203125" customWidth="1"/>
    <col min="1198" max="1198" width="15.75" customWidth="1"/>
    <col min="1199" max="1199" width="30.08203125" customWidth="1"/>
    <col min="1200" max="1200" width="27.58203125" customWidth="1"/>
    <col min="1201" max="1201" width="21.08203125" customWidth="1"/>
    <col min="1202" max="1202" width="22.25" customWidth="1"/>
    <col min="1203" max="1203" width="18.75" customWidth="1"/>
    <col min="1204" max="1205" width="19" customWidth="1"/>
    <col min="1206" max="1206" width="19.08203125" customWidth="1"/>
    <col min="1207" max="1207" width="17.08203125" customWidth="1"/>
    <col min="1208" max="1209" width="7.75" hidden="1" customWidth="1"/>
    <col min="1210" max="1212" width="17.5" customWidth="1"/>
    <col min="1213" max="1213" width="10.58203125" customWidth="1"/>
    <col min="1214" max="1214" width="15.75" customWidth="1"/>
    <col min="1215" max="1215" width="30.08203125" customWidth="1"/>
    <col min="1216" max="1216" width="27.58203125" customWidth="1"/>
    <col min="1217" max="1217" width="21.08203125" customWidth="1"/>
    <col min="1218" max="1218" width="22.25" customWidth="1"/>
    <col min="1219" max="1219" width="18.75" customWidth="1"/>
    <col min="1220" max="1221" width="19" customWidth="1"/>
    <col min="1222" max="1222" width="19.08203125" customWidth="1"/>
    <col min="1223" max="1223" width="17.08203125" customWidth="1"/>
    <col min="1224" max="1225" width="7.75" hidden="1" customWidth="1"/>
    <col min="1226" max="1228" width="17.5" customWidth="1"/>
    <col min="1229" max="1229" width="10.58203125" customWidth="1"/>
    <col min="1230" max="1230" width="15.75" customWidth="1"/>
    <col min="1231" max="1231" width="30.08203125" customWidth="1"/>
    <col min="1232" max="1232" width="27.58203125" customWidth="1"/>
    <col min="1233" max="1233" width="21.08203125" customWidth="1"/>
    <col min="1234" max="1234" width="22.25" customWidth="1"/>
    <col min="1235" max="1235" width="18.75" customWidth="1"/>
    <col min="1236" max="1237" width="19" customWidth="1"/>
    <col min="1238" max="1238" width="19.08203125" customWidth="1"/>
    <col min="1239" max="1239" width="17.08203125" customWidth="1"/>
    <col min="1240" max="1241" width="7.75" hidden="1" customWidth="1"/>
    <col min="1242" max="1244" width="17.5" customWidth="1"/>
    <col min="1245" max="1245" width="10.58203125" customWidth="1"/>
    <col min="1246" max="1246" width="15.75" customWidth="1"/>
    <col min="1247" max="1247" width="30.08203125" customWidth="1"/>
    <col min="1248" max="1248" width="27.58203125" customWidth="1"/>
    <col min="1249" max="1249" width="21.08203125" customWidth="1"/>
    <col min="1250" max="1250" width="22.25" customWidth="1"/>
    <col min="1251" max="1251" width="18.75" customWidth="1"/>
    <col min="1252" max="1253" width="19" customWidth="1"/>
    <col min="1254" max="1254" width="19.08203125" customWidth="1"/>
    <col min="1255" max="1255" width="17.08203125" customWidth="1"/>
    <col min="1256" max="1257" width="7.75" hidden="1" customWidth="1"/>
    <col min="1258" max="1260" width="17.5" customWidth="1"/>
    <col min="1261" max="1261" width="10.58203125" customWidth="1"/>
    <col min="1262" max="1262" width="15.75" customWidth="1"/>
    <col min="1263" max="1263" width="30.08203125" customWidth="1"/>
    <col min="1264" max="1264" width="27.58203125" customWidth="1"/>
    <col min="1265" max="1265" width="21.08203125" customWidth="1"/>
    <col min="1266" max="1266" width="22.25" customWidth="1"/>
    <col min="1267" max="1267" width="18.75" customWidth="1"/>
    <col min="1268" max="1269" width="19" customWidth="1"/>
    <col min="1270" max="1270" width="19.08203125" customWidth="1"/>
    <col min="1271" max="1271" width="17.08203125" customWidth="1"/>
    <col min="1272" max="1273" width="7.75" hidden="1" customWidth="1"/>
    <col min="1274" max="1276" width="17.5" customWidth="1"/>
    <col min="1277" max="1277" width="10.58203125" customWidth="1"/>
    <col min="1278" max="1278" width="15.75" customWidth="1"/>
    <col min="1279" max="1279" width="30.08203125" customWidth="1"/>
    <col min="1280" max="1280" width="27.58203125" customWidth="1"/>
    <col min="1281" max="1281" width="21.08203125" customWidth="1"/>
    <col min="1282" max="1282" width="22.25" customWidth="1"/>
    <col min="1283" max="1283" width="18.75" customWidth="1"/>
    <col min="1284" max="1285" width="19" customWidth="1"/>
    <col min="1286" max="1286" width="19.08203125" customWidth="1"/>
    <col min="1287" max="1287" width="17.08203125" customWidth="1"/>
    <col min="1288" max="1289" width="7.75" hidden="1" customWidth="1"/>
    <col min="1290" max="1292" width="17.5" customWidth="1"/>
    <col min="1293" max="1293" width="10.58203125" customWidth="1"/>
    <col min="1294" max="1294" width="15.75" customWidth="1"/>
    <col min="1295" max="1295" width="30.08203125" customWidth="1"/>
    <col min="1296" max="1296" width="27.58203125" customWidth="1"/>
    <col min="1297" max="1297" width="21.08203125" customWidth="1"/>
    <col min="1298" max="1298" width="22.25" customWidth="1"/>
    <col min="1299" max="1299" width="18.75" customWidth="1"/>
    <col min="1300" max="1301" width="19" customWidth="1"/>
    <col min="1302" max="1302" width="19.08203125" customWidth="1"/>
    <col min="1303" max="1303" width="17.08203125" customWidth="1"/>
    <col min="1304" max="1305" width="7.75" hidden="1" customWidth="1"/>
    <col min="1306" max="1308" width="17.5" customWidth="1"/>
    <col min="1309" max="1309" width="10.58203125" customWidth="1"/>
    <col min="1310" max="1310" width="15.75" customWidth="1"/>
    <col min="1311" max="1311" width="30.08203125" customWidth="1"/>
    <col min="1312" max="1312" width="27.58203125" customWidth="1"/>
    <col min="1313" max="1313" width="21.08203125" customWidth="1"/>
    <col min="1314" max="1314" width="22.25" customWidth="1"/>
    <col min="1315" max="1315" width="18.75" customWidth="1"/>
    <col min="1316" max="1317" width="19" customWidth="1"/>
    <col min="1318" max="1318" width="19.08203125" customWidth="1"/>
    <col min="1319" max="1319" width="17.08203125" customWidth="1"/>
    <col min="1320" max="1321" width="7.75" hidden="1" customWidth="1"/>
    <col min="1322" max="1324" width="17.5" customWidth="1"/>
    <col min="1325" max="1325" width="10.58203125" customWidth="1"/>
    <col min="1326" max="1326" width="15.75" customWidth="1"/>
    <col min="1327" max="1327" width="30.08203125" customWidth="1"/>
    <col min="1328" max="1328" width="27.58203125" customWidth="1"/>
    <col min="1329" max="1329" width="21.08203125" customWidth="1"/>
    <col min="1330" max="1330" width="22.25" customWidth="1"/>
    <col min="1331" max="1331" width="18.75" customWidth="1"/>
    <col min="1332" max="1333" width="19" customWidth="1"/>
    <col min="1334" max="1334" width="19.08203125" customWidth="1"/>
    <col min="1335" max="1335" width="17.08203125" customWidth="1"/>
    <col min="1336" max="1337" width="7.75" hidden="1" customWidth="1"/>
    <col min="1338" max="1340" width="17.5" customWidth="1"/>
    <col min="1341" max="1341" width="10.58203125" customWidth="1"/>
    <col min="1342" max="1342" width="15.75" customWidth="1"/>
    <col min="1343" max="1343" width="30.08203125" customWidth="1"/>
    <col min="1344" max="1344" width="27.58203125" customWidth="1"/>
    <col min="1345" max="1345" width="21.08203125" customWidth="1"/>
    <col min="1346" max="1346" width="22.25" customWidth="1"/>
    <col min="1347" max="1347" width="18.75" customWidth="1"/>
    <col min="1348" max="1349" width="19" customWidth="1"/>
    <col min="1350" max="1350" width="19.08203125" customWidth="1"/>
    <col min="1351" max="1351" width="17.08203125" customWidth="1"/>
    <col min="1352" max="1353" width="7.75" hidden="1" customWidth="1"/>
    <col min="1354" max="1356" width="17.5" customWidth="1"/>
    <col min="1357" max="1357" width="10.58203125" customWidth="1"/>
    <col min="1358" max="1358" width="15.75" customWidth="1"/>
    <col min="1359" max="1359" width="30.08203125" customWidth="1"/>
    <col min="1360" max="1360" width="27.58203125" customWidth="1"/>
    <col min="1361" max="1361" width="21.08203125" customWidth="1"/>
    <col min="1362" max="1362" width="22.25" customWidth="1"/>
    <col min="1363" max="1363" width="18.75" customWidth="1"/>
    <col min="1364" max="1365" width="19" customWidth="1"/>
    <col min="1366" max="1366" width="19.08203125" customWidth="1"/>
    <col min="1367" max="1367" width="17.08203125" customWidth="1"/>
    <col min="1368" max="1369" width="7.75" hidden="1" customWidth="1"/>
    <col min="1370" max="1372" width="17.5" customWidth="1"/>
    <col min="1373" max="1373" width="10.58203125" customWidth="1"/>
    <col min="1374" max="1374" width="15.75" customWidth="1"/>
    <col min="1375" max="1375" width="30.08203125" customWidth="1"/>
    <col min="1376" max="1376" width="27.58203125" customWidth="1"/>
    <col min="1377" max="1377" width="21.08203125" customWidth="1"/>
    <col min="1378" max="1378" width="22.25" customWidth="1"/>
    <col min="1379" max="1379" width="18.75" customWidth="1"/>
    <col min="1380" max="1381" width="19" customWidth="1"/>
    <col min="1382" max="1382" width="19.08203125" customWidth="1"/>
    <col min="1383" max="1383" width="17.08203125" customWidth="1"/>
    <col min="1384" max="1385" width="7.75" hidden="1" customWidth="1"/>
    <col min="1386" max="1388" width="17.5" customWidth="1"/>
    <col min="1389" max="1389" width="10.58203125" customWidth="1"/>
    <col min="1390" max="1390" width="15.75" customWidth="1"/>
    <col min="1391" max="1391" width="30.08203125" customWidth="1"/>
    <col min="1392" max="1392" width="27.58203125" customWidth="1"/>
    <col min="1393" max="1393" width="21.08203125" customWidth="1"/>
    <col min="1394" max="1394" width="22.25" customWidth="1"/>
    <col min="1395" max="1395" width="18.75" customWidth="1"/>
    <col min="1396" max="1397" width="19" customWidth="1"/>
    <col min="1398" max="1398" width="19.08203125" customWidth="1"/>
    <col min="1399" max="1399" width="17.08203125" customWidth="1"/>
    <col min="1400" max="1401" width="7.75" hidden="1" customWidth="1"/>
    <col min="1402" max="1404" width="17.5" customWidth="1"/>
    <col min="1405" max="1405" width="10.58203125" customWidth="1"/>
    <col min="1406" max="1406" width="15.75" customWidth="1"/>
    <col min="1407" max="1407" width="30.08203125" customWidth="1"/>
    <col min="1408" max="1408" width="27.58203125" customWidth="1"/>
    <col min="1409" max="1409" width="21.08203125" customWidth="1"/>
    <col min="1410" max="1410" width="22.25" customWidth="1"/>
    <col min="1411" max="1411" width="18.75" customWidth="1"/>
    <col min="1412" max="1413" width="19" customWidth="1"/>
    <col min="1414" max="1414" width="19.08203125" customWidth="1"/>
    <col min="1415" max="1415" width="17.08203125" customWidth="1"/>
    <col min="1416" max="1417" width="7.75" hidden="1" customWidth="1"/>
    <col min="1418" max="1420" width="17.5" customWidth="1"/>
    <col min="1421" max="1421" width="10.58203125" customWidth="1"/>
    <col min="1422" max="1422" width="15.75" customWidth="1"/>
    <col min="1423" max="1423" width="30.08203125" customWidth="1"/>
    <col min="1424" max="1424" width="27.58203125" customWidth="1"/>
    <col min="1425" max="1425" width="21.08203125" customWidth="1"/>
    <col min="1426" max="1426" width="22.25" customWidth="1"/>
    <col min="1427" max="1427" width="18.75" customWidth="1"/>
    <col min="1428" max="1429" width="19" customWidth="1"/>
    <col min="1430" max="1430" width="19.08203125" customWidth="1"/>
    <col min="1431" max="1431" width="17.08203125" customWidth="1"/>
    <col min="1432" max="1433" width="7.75" hidden="1" customWidth="1"/>
    <col min="1434" max="1436" width="17.5" customWidth="1"/>
    <col min="1437" max="1437" width="10.58203125" customWidth="1"/>
    <col min="1438" max="1438" width="15.75" customWidth="1"/>
    <col min="1439" max="1439" width="30.08203125" customWidth="1"/>
    <col min="1440" max="1440" width="27.58203125" customWidth="1"/>
    <col min="1441" max="1441" width="21.08203125" customWidth="1"/>
    <col min="1442" max="1442" width="22.25" customWidth="1"/>
    <col min="1443" max="1443" width="18.75" customWidth="1"/>
    <col min="1444" max="1445" width="19" customWidth="1"/>
    <col min="1446" max="1446" width="19.08203125" customWidth="1"/>
    <col min="1447" max="1447" width="17.08203125" customWidth="1"/>
    <col min="1448" max="1449" width="7.75" hidden="1" customWidth="1"/>
    <col min="1450" max="1452" width="17.5" customWidth="1"/>
    <col min="1453" max="1453" width="10.58203125" customWidth="1"/>
    <col min="1454" max="1454" width="15.75" customWidth="1"/>
    <col min="1455" max="1455" width="30.08203125" customWidth="1"/>
    <col min="1456" max="1456" width="27.58203125" customWidth="1"/>
    <col min="1457" max="1457" width="21.08203125" customWidth="1"/>
    <col min="1458" max="1458" width="22.25" customWidth="1"/>
    <col min="1459" max="1459" width="18.75" customWidth="1"/>
    <col min="1460" max="1461" width="19" customWidth="1"/>
    <col min="1462" max="1462" width="19.08203125" customWidth="1"/>
    <col min="1463" max="1463" width="17.08203125" customWidth="1"/>
    <col min="1464" max="1465" width="7.75" hidden="1" customWidth="1"/>
    <col min="1466" max="1468" width="17.5" customWidth="1"/>
    <col min="1469" max="1469" width="10.58203125" customWidth="1"/>
    <col min="1470" max="1470" width="15.75" customWidth="1"/>
    <col min="1471" max="1471" width="30.08203125" customWidth="1"/>
    <col min="1472" max="1472" width="27.58203125" customWidth="1"/>
    <col min="1473" max="1473" width="21.08203125" customWidth="1"/>
    <col min="1474" max="1474" width="22.25" customWidth="1"/>
    <col min="1475" max="1475" width="18.75" customWidth="1"/>
    <col min="1476" max="1477" width="19" customWidth="1"/>
    <col min="1478" max="1478" width="19.08203125" customWidth="1"/>
    <col min="1479" max="1479" width="17.08203125" customWidth="1"/>
    <col min="1480" max="1481" width="7.75" hidden="1" customWidth="1"/>
    <col min="1482" max="1484" width="17.5" customWidth="1"/>
    <col min="1485" max="1485" width="10.58203125" customWidth="1"/>
    <col min="1486" max="1486" width="15.75" customWidth="1"/>
    <col min="1487" max="1487" width="30.08203125" customWidth="1"/>
    <col min="1488" max="1488" width="27.58203125" customWidth="1"/>
    <col min="1489" max="1489" width="21.08203125" customWidth="1"/>
    <col min="1490" max="1490" width="22.25" customWidth="1"/>
    <col min="1491" max="1491" width="18.75" customWidth="1"/>
    <col min="1492" max="1493" width="19" customWidth="1"/>
    <col min="1494" max="1494" width="19.08203125" customWidth="1"/>
    <col min="1495" max="1495" width="17.08203125" customWidth="1"/>
    <col min="1496" max="1497" width="7.75" hidden="1" customWidth="1"/>
    <col min="1498" max="1500" width="17.5" customWidth="1"/>
    <col min="1501" max="1501" width="10.58203125" customWidth="1"/>
    <col min="1502" max="1502" width="15.75" customWidth="1"/>
    <col min="1503" max="1503" width="30.08203125" customWidth="1"/>
    <col min="1504" max="1504" width="27.58203125" customWidth="1"/>
    <col min="1505" max="1505" width="21.08203125" customWidth="1"/>
    <col min="1506" max="1506" width="22.25" customWidth="1"/>
    <col min="1507" max="1507" width="18.75" customWidth="1"/>
    <col min="1508" max="1509" width="19" customWidth="1"/>
    <col min="1510" max="1510" width="19.08203125" customWidth="1"/>
    <col min="1511" max="1511" width="17.08203125" customWidth="1"/>
    <col min="1512" max="1513" width="7.75" hidden="1" customWidth="1"/>
    <col min="1514" max="1516" width="17.5" customWidth="1"/>
    <col min="1517" max="1517" width="10.58203125" customWidth="1"/>
    <col min="1518" max="1518" width="15.75" customWidth="1"/>
    <col min="1519" max="1519" width="30.08203125" customWidth="1"/>
    <col min="1520" max="1520" width="27.58203125" customWidth="1"/>
    <col min="1521" max="1521" width="21.08203125" customWidth="1"/>
    <col min="1522" max="1522" width="22.25" customWidth="1"/>
    <col min="1523" max="1523" width="18.75" customWidth="1"/>
    <col min="1524" max="1525" width="19" customWidth="1"/>
    <col min="1526" max="1526" width="19.08203125" customWidth="1"/>
    <col min="1527" max="1527" width="17.08203125" customWidth="1"/>
    <col min="1528" max="1529" width="7.75" hidden="1" customWidth="1"/>
    <col min="1530" max="1532" width="17.5" customWidth="1"/>
    <col min="1533" max="1533" width="10.58203125" customWidth="1"/>
    <col min="1534" max="1534" width="15.75" customWidth="1"/>
    <col min="1535" max="1535" width="30.08203125" customWidth="1"/>
    <col min="1536" max="1536" width="27.58203125" customWidth="1"/>
    <col min="1537" max="1537" width="21.08203125" customWidth="1"/>
    <col min="1538" max="1538" width="22.25" customWidth="1"/>
    <col min="1539" max="1539" width="18.75" customWidth="1"/>
    <col min="1540" max="1541" width="19" customWidth="1"/>
    <col min="1542" max="1542" width="19.08203125" customWidth="1"/>
    <col min="1543" max="1543" width="17.08203125" customWidth="1"/>
    <col min="1544" max="1545" width="7.75" hidden="1" customWidth="1"/>
    <col min="1546" max="1548" width="17.5" customWidth="1"/>
    <col min="1549" max="1549" width="10.58203125" customWidth="1"/>
    <col min="1550" max="1550" width="15.75" customWidth="1"/>
    <col min="1551" max="1551" width="30.08203125" customWidth="1"/>
    <col min="1552" max="1552" width="27.58203125" customWidth="1"/>
    <col min="1553" max="1553" width="21.08203125" customWidth="1"/>
    <col min="1554" max="1554" width="22.25" customWidth="1"/>
    <col min="1555" max="1555" width="18.75" customWidth="1"/>
    <col min="1556" max="1557" width="19" customWidth="1"/>
    <col min="1558" max="1558" width="19.08203125" customWidth="1"/>
    <col min="1559" max="1559" width="17.08203125" customWidth="1"/>
    <col min="1560" max="1561" width="7.75" hidden="1" customWidth="1"/>
    <col min="1562" max="1564" width="17.5" customWidth="1"/>
    <col min="1565" max="1565" width="10.58203125" customWidth="1"/>
    <col min="1566" max="1566" width="15.75" customWidth="1"/>
    <col min="1567" max="1567" width="30.08203125" customWidth="1"/>
    <col min="1568" max="1568" width="27.58203125" customWidth="1"/>
    <col min="1569" max="1569" width="21.08203125" customWidth="1"/>
    <col min="1570" max="1570" width="22.25" customWidth="1"/>
    <col min="1571" max="1571" width="18.75" customWidth="1"/>
    <col min="1572" max="1573" width="19" customWidth="1"/>
    <col min="1574" max="1574" width="19.08203125" customWidth="1"/>
    <col min="1575" max="1575" width="17.08203125" customWidth="1"/>
    <col min="1576" max="1577" width="7.75" hidden="1" customWidth="1"/>
    <col min="1578" max="1580" width="17.5" customWidth="1"/>
    <col min="1581" max="1581" width="10.58203125" customWidth="1"/>
    <col min="1582" max="1582" width="15.75" customWidth="1"/>
    <col min="1583" max="1583" width="30.08203125" customWidth="1"/>
    <col min="1584" max="1584" width="27.58203125" customWidth="1"/>
    <col min="1585" max="1585" width="21.08203125" customWidth="1"/>
    <col min="1586" max="1586" width="22.25" customWidth="1"/>
    <col min="1587" max="1587" width="18.75" customWidth="1"/>
    <col min="1588" max="1589" width="19" customWidth="1"/>
    <col min="1590" max="1590" width="19.08203125" customWidth="1"/>
    <col min="1591" max="1591" width="17.08203125" customWidth="1"/>
    <col min="1592" max="1593" width="7.75" hidden="1" customWidth="1"/>
    <col min="1594" max="1596" width="17.5" customWidth="1"/>
    <col min="1597" max="1597" width="10.58203125" customWidth="1"/>
    <col min="1598" max="1598" width="15.75" customWidth="1"/>
    <col min="1599" max="1599" width="30.08203125" customWidth="1"/>
    <col min="1600" max="1600" width="27.58203125" customWidth="1"/>
    <col min="1601" max="1601" width="21.08203125" customWidth="1"/>
    <col min="1602" max="1602" width="22.25" customWidth="1"/>
    <col min="1603" max="1603" width="18.75" customWidth="1"/>
    <col min="1604" max="1605" width="19" customWidth="1"/>
    <col min="1606" max="1606" width="19.08203125" customWidth="1"/>
    <col min="1607" max="1607" width="17.08203125" customWidth="1"/>
    <col min="1608" max="1609" width="7.75" hidden="1" customWidth="1"/>
    <col min="1610" max="1612" width="17.5" customWidth="1"/>
    <col min="1613" max="1613" width="10.58203125" customWidth="1"/>
    <col min="1614" max="1614" width="15.75" customWidth="1"/>
    <col min="1615" max="1615" width="30.08203125" customWidth="1"/>
    <col min="1616" max="1616" width="27.58203125" customWidth="1"/>
    <col min="1617" max="1617" width="21.08203125" customWidth="1"/>
    <col min="1618" max="1618" width="22.25" customWidth="1"/>
    <col min="1619" max="1619" width="18.75" customWidth="1"/>
    <col min="1620" max="1621" width="19" customWidth="1"/>
    <col min="1622" max="1622" width="19.08203125" customWidth="1"/>
    <col min="1623" max="1623" width="17.08203125" customWidth="1"/>
    <col min="1624" max="1625" width="7.75" hidden="1" customWidth="1"/>
    <col min="1626" max="1628" width="17.5" customWidth="1"/>
    <col min="1629" max="1629" width="10.58203125" customWidth="1"/>
    <col min="1630" max="1630" width="15.75" customWidth="1"/>
    <col min="1631" max="1631" width="30.08203125" customWidth="1"/>
    <col min="1632" max="1632" width="27.58203125" customWidth="1"/>
    <col min="1633" max="1633" width="21.08203125" customWidth="1"/>
    <col min="1634" max="1634" width="22.25" customWidth="1"/>
    <col min="1635" max="1635" width="18.75" customWidth="1"/>
    <col min="1636" max="1637" width="19" customWidth="1"/>
    <col min="1638" max="1638" width="19.08203125" customWidth="1"/>
    <col min="1639" max="1639" width="17.08203125" customWidth="1"/>
    <col min="1640" max="1641" width="7.75" hidden="1" customWidth="1"/>
    <col min="1642" max="1644" width="17.5" customWidth="1"/>
    <col min="1645" max="1645" width="10.58203125" customWidth="1"/>
    <col min="1646" max="1646" width="15.75" customWidth="1"/>
    <col min="1647" max="1647" width="30.08203125" customWidth="1"/>
    <col min="1648" max="1648" width="27.58203125" customWidth="1"/>
    <col min="1649" max="1649" width="21.08203125" customWidth="1"/>
    <col min="1650" max="1650" width="22.25" customWidth="1"/>
    <col min="1651" max="1651" width="18.75" customWidth="1"/>
    <col min="1652" max="1653" width="19" customWidth="1"/>
    <col min="1654" max="1654" width="19.08203125" customWidth="1"/>
    <col min="1655" max="1655" width="17.08203125" customWidth="1"/>
    <col min="1656" max="1657" width="7.75" hidden="1" customWidth="1"/>
    <col min="1658" max="1660" width="17.5" customWidth="1"/>
    <col min="1661" max="1661" width="10.58203125" customWidth="1"/>
    <col min="1662" max="1662" width="15.75" customWidth="1"/>
    <col min="1663" max="1663" width="30.08203125" customWidth="1"/>
    <col min="1664" max="1664" width="27.58203125" customWidth="1"/>
    <col min="1665" max="1665" width="21.08203125" customWidth="1"/>
    <col min="1666" max="1666" width="22.25" customWidth="1"/>
    <col min="1667" max="1667" width="18.75" customWidth="1"/>
    <col min="1668" max="1669" width="19" customWidth="1"/>
    <col min="1670" max="1670" width="19.08203125" customWidth="1"/>
    <col min="1671" max="1671" width="17.08203125" customWidth="1"/>
    <col min="1672" max="1673" width="7.75" hidden="1" customWidth="1"/>
    <col min="1674" max="1676" width="17.5" customWidth="1"/>
    <col min="1677" max="1677" width="10.58203125" customWidth="1"/>
    <col min="1678" max="1678" width="15.75" customWidth="1"/>
    <col min="1679" max="1679" width="30.08203125" customWidth="1"/>
    <col min="1680" max="1680" width="27.58203125" customWidth="1"/>
    <col min="1681" max="1681" width="21.08203125" customWidth="1"/>
    <col min="1682" max="1682" width="22.25" customWidth="1"/>
    <col min="1683" max="1683" width="18.75" customWidth="1"/>
    <col min="1684" max="1685" width="19" customWidth="1"/>
    <col min="1686" max="1686" width="19.08203125" customWidth="1"/>
    <col min="1687" max="1687" width="17.08203125" customWidth="1"/>
    <col min="1688" max="1689" width="7.75" hidden="1" customWidth="1"/>
    <col min="1690" max="1692" width="17.5" customWidth="1"/>
    <col min="1693" max="1693" width="10.58203125" customWidth="1"/>
    <col min="1694" max="1694" width="15.75" customWidth="1"/>
    <col min="1695" max="1695" width="30.08203125" customWidth="1"/>
    <col min="1696" max="1696" width="27.58203125" customWidth="1"/>
    <col min="1697" max="1697" width="21.08203125" customWidth="1"/>
    <col min="1698" max="1698" width="22.25" customWidth="1"/>
    <col min="1699" max="1699" width="18.75" customWidth="1"/>
    <col min="1700" max="1701" width="19" customWidth="1"/>
    <col min="1702" max="1702" width="19.08203125" customWidth="1"/>
    <col min="1703" max="1703" width="17.08203125" customWidth="1"/>
    <col min="1704" max="1705" width="7.75" hidden="1" customWidth="1"/>
    <col min="1706" max="1708" width="17.5" customWidth="1"/>
    <col min="1709" max="1709" width="10.58203125" customWidth="1"/>
    <col min="1710" max="1710" width="15.75" customWidth="1"/>
    <col min="1711" max="1711" width="30.08203125" customWidth="1"/>
    <col min="1712" max="1712" width="27.58203125" customWidth="1"/>
    <col min="1713" max="1713" width="21.08203125" customWidth="1"/>
    <col min="1714" max="1714" width="22.25" customWidth="1"/>
    <col min="1715" max="1715" width="18.75" customWidth="1"/>
    <col min="1716" max="1717" width="19" customWidth="1"/>
    <col min="1718" max="1718" width="19.08203125" customWidth="1"/>
    <col min="1719" max="1719" width="17.08203125" customWidth="1"/>
    <col min="1720" max="1721" width="7.75" hidden="1" customWidth="1"/>
    <col min="1722" max="1724" width="17.5" customWidth="1"/>
    <col min="1725" max="1725" width="10.58203125" customWidth="1"/>
    <col min="1726" max="1726" width="15.75" customWidth="1"/>
    <col min="1727" max="1727" width="30.08203125" customWidth="1"/>
    <col min="1728" max="1728" width="27.58203125" customWidth="1"/>
    <col min="1729" max="1729" width="21.08203125" customWidth="1"/>
    <col min="1730" max="1730" width="22.25" customWidth="1"/>
    <col min="1731" max="1731" width="18.75" customWidth="1"/>
    <col min="1732" max="1733" width="19" customWidth="1"/>
    <col min="1734" max="1734" width="19.08203125" customWidth="1"/>
    <col min="1735" max="1735" width="17.08203125" customWidth="1"/>
    <col min="1736" max="1737" width="7.75" hidden="1" customWidth="1"/>
    <col min="1738" max="1740" width="17.5" customWidth="1"/>
    <col min="1741" max="1741" width="10.58203125" customWidth="1"/>
    <col min="1742" max="1742" width="15.75" customWidth="1"/>
    <col min="1743" max="1743" width="30.08203125" customWidth="1"/>
    <col min="1744" max="1744" width="27.58203125" customWidth="1"/>
    <col min="1745" max="1745" width="21.08203125" customWidth="1"/>
    <col min="1746" max="1746" width="22.25" customWidth="1"/>
    <col min="1747" max="1747" width="18.75" customWidth="1"/>
    <col min="1748" max="1749" width="19" customWidth="1"/>
    <col min="1750" max="1750" width="19.08203125" customWidth="1"/>
    <col min="1751" max="1751" width="17.08203125" customWidth="1"/>
    <col min="1752" max="1753" width="7.75" hidden="1" customWidth="1"/>
    <col min="1754" max="1756" width="17.5" customWidth="1"/>
    <col min="1757" max="1757" width="10.58203125" customWidth="1"/>
    <col min="1758" max="1758" width="15.75" customWidth="1"/>
    <col min="1759" max="1759" width="30.08203125" customWidth="1"/>
    <col min="1760" max="1760" width="27.58203125" customWidth="1"/>
    <col min="1761" max="1761" width="21.08203125" customWidth="1"/>
    <col min="1762" max="1762" width="22.25" customWidth="1"/>
    <col min="1763" max="1763" width="18.75" customWidth="1"/>
    <col min="1764" max="1765" width="19" customWidth="1"/>
    <col min="1766" max="1766" width="19.08203125" customWidth="1"/>
    <col min="1767" max="1767" width="17.08203125" customWidth="1"/>
    <col min="1768" max="1769" width="7.75" hidden="1" customWidth="1"/>
    <col min="1770" max="1772" width="17.5" customWidth="1"/>
    <col min="1773" max="1773" width="10.58203125" customWidth="1"/>
    <col min="1774" max="1774" width="15.75" customWidth="1"/>
    <col min="1775" max="1775" width="30.08203125" customWidth="1"/>
    <col min="1776" max="1776" width="27.58203125" customWidth="1"/>
    <col min="1777" max="1777" width="21.08203125" customWidth="1"/>
    <col min="1778" max="1778" width="22.25" customWidth="1"/>
    <col min="1779" max="1779" width="18.75" customWidth="1"/>
    <col min="1780" max="1781" width="19" customWidth="1"/>
    <col min="1782" max="1782" width="19.08203125" customWidth="1"/>
    <col min="1783" max="1783" width="17.08203125" customWidth="1"/>
    <col min="1784" max="1785" width="7.75" hidden="1" customWidth="1"/>
    <col min="1786" max="1788" width="17.5" customWidth="1"/>
    <col min="1789" max="1789" width="10.58203125" customWidth="1"/>
    <col min="1790" max="1790" width="15.75" customWidth="1"/>
    <col min="1791" max="1791" width="30.08203125" customWidth="1"/>
    <col min="1792" max="1792" width="27.58203125" customWidth="1"/>
    <col min="1793" max="1793" width="21.08203125" customWidth="1"/>
    <col min="1794" max="1794" width="22.25" customWidth="1"/>
    <col min="1795" max="1795" width="18.75" customWidth="1"/>
    <col min="1796" max="1797" width="19" customWidth="1"/>
    <col min="1798" max="1798" width="19.08203125" customWidth="1"/>
    <col min="1799" max="1799" width="17.08203125" customWidth="1"/>
    <col min="1800" max="1801" width="7.75" hidden="1" customWidth="1"/>
    <col min="1802" max="1804" width="17.5" customWidth="1"/>
    <col min="1805" max="1805" width="10.58203125" customWidth="1"/>
    <col min="1806" max="1806" width="15.75" customWidth="1"/>
    <col min="1807" max="1807" width="30.08203125" customWidth="1"/>
    <col min="1808" max="1808" width="27.58203125" customWidth="1"/>
    <col min="1809" max="1809" width="21.08203125" customWidth="1"/>
    <col min="1810" max="1810" width="22.25" customWidth="1"/>
    <col min="1811" max="1811" width="18.75" customWidth="1"/>
    <col min="1812" max="1813" width="19" customWidth="1"/>
    <col min="1814" max="1814" width="19.08203125" customWidth="1"/>
    <col min="1815" max="1815" width="17.08203125" customWidth="1"/>
    <col min="1816" max="1817" width="7.75" hidden="1" customWidth="1"/>
    <col min="1818" max="1820" width="17.5" customWidth="1"/>
    <col min="1821" max="1821" width="10.58203125" customWidth="1"/>
    <col min="1822" max="1822" width="15.75" customWidth="1"/>
    <col min="1823" max="1823" width="30.08203125" customWidth="1"/>
    <col min="1824" max="1824" width="27.58203125" customWidth="1"/>
    <col min="1825" max="1825" width="21.08203125" customWidth="1"/>
    <col min="1826" max="1826" width="22.25" customWidth="1"/>
    <col min="1827" max="1827" width="18.75" customWidth="1"/>
    <col min="1828" max="1829" width="19" customWidth="1"/>
    <col min="1830" max="1830" width="19.08203125" customWidth="1"/>
    <col min="1831" max="1831" width="17.08203125" customWidth="1"/>
    <col min="1832" max="1833" width="7.75" hidden="1" customWidth="1"/>
    <col min="1834" max="1836" width="17.5" customWidth="1"/>
    <col min="1837" max="1837" width="10.58203125" customWidth="1"/>
    <col min="1838" max="1838" width="15.75" customWidth="1"/>
    <col min="1839" max="1839" width="30.08203125" customWidth="1"/>
    <col min="1840" max="1840" width="27.58203125" customWidth="1"/>
    <col min="1841" max="1841" width="21.08203125" customWidth="1"/>
    <col min="1842" max="1842" width="22.25" customWidth="1"/>
    <col min="1843" max="1843" width="18.75" customWidth="1"/>
    <col min="1844" max="1845" width="19" customWidth="1"/>
    <col min="1846" max="1846" width="19.08203125" customWidth="1"/>
    <col min="1847" max="1847" width="17.08203125" customWidth="1"/>
    <col min="1848" max="1849" width="7.75" hidden="1" customWidth="1"/>
    <col min="1850" max="1852" width="17.5" customWidth="1"/>
    <col min="1853" max="1853" width="10.58203125" customWidth="1"/>
    <col min="1854" max="1854" width="15.75" customWidth="1"/>
    <col min="1855" max="1855" width="30.08203125" customWidth="1"/>
    <col min="1856" max="1856" width="27.58203125" customWidth="1"/>
    <col min="1857" max="1857" width="21.08203125" customWidth="1"/>
    <col min="1858" max="1858" width="22.25" customWidth="1"/>
    <col min="1859" max="1859" width="18.75" customWidth="1"/>
    <col min="1860" max="1861" width="19" customWidth="1"/>
    <col min="1862" max="1862" width="19.08203125" customWidth="1"/>
    <col min="1863" max="1863" width="17.08203125" customWidth="1"/>
    <col min="1864" max="1865" width="7.75" hidden="1" customWidth="1"/>
    <col min="1866" max="1868" width="17.5" customWidth="1"/>
    <col min="1869" max="1869" width="10.58203125" customWidth="1"/>
    <col min="1870" max="1870" width="15.75" customWidth="1"/>
    <col min="1871" max="1871" width="30.08203125" customWidth="1"/>
    <col min="1872" max="1872" width="27.58203125" customWidth="1"/>
    <col min="1873" max="1873" width="21.08203125" customWidth="1"/>
    <col min="1874" max="1874" width="22.25" customWidth="1"/>
    <col min="1875" max="1875" width="18.75" customWidth="1"/>
    <col min="1876" max="1877" width="19" customWidth="1"/>
    <col min="1878" max="1878" width="19.08203125" customWidth="1"/>
    <col min="1879" max="1879" width="17.08203125" customWidth="1"/>
    <col min="1880" max="1881" width="7.75" hidden="1" customWidth="1"/>
    <col min="1882" max="1884" width="17.5" customWidth="1"/>
    <col min="1885" max="1885" width="10.58203125" customWidth="1"/>
    <col min="1886" max="1886" width="15.75" customWidth="1"/>
    <col min="1887" max="1887" width="30.08203125" customWidth="1"/>
    <col min="1888" max="1888" width="27.58203125" customWidth="1"/>
    <col min="1889" max="1889" width="21.08203125" customWidth="1"/>
    <col min="1890" max="1890" width="22.25" customWidth="1"/>
    <col min="1891" max="1891" width="18.75" customWidth="1"/>
    <col min="1892" max="1893" width="19" customWidth="1"/>
    <col min="1894" max="1894" width="19.08203125" customWidth="1"/>
    <col min="1895" max="1895" width="17.08203125" customWidth="1"/>
    <col min="1896" max="1897" width="7.75" hidden="1" customWidth="1"/>
    <col min="1898" max="1900" width="17.5" customWidth="1"/>
    <col min="1901" max="1901" width="10.58203125" customWidth="1"/>
    <col min="1902" max="1902" width="15.75" customWidth="1"/>
    <col min="1903" max="1903" width="30.08203125" customWidth="1"/>
    <col min="1904" max="1904" width="27.58203125" customWidth="1"/>
    <col min="1905" max="1905" width="21.08203125" customWidth="1"/>
    <col min="1906" max="1906" width="22.25" customWidth="1"/>
    <col min="1907" max="1907" width="18.75" customWidth="1"/>
    <col min="1908" max="1909" width="19" customWidth="1"/>
    <col min="1910" max="1910" width="19.08203125" customWidth="1"/>
    <col min="1911" max="1911" width="17.08203125" customWidth="1"/>
    <col min="1912" max="1913" width="7.75" hidden="1" customWidth="1"/>
    <col min="1914" max="1916" width="17.5" customWidth="1"/>
    <col min="1917" max="1917" width="10.58203125" customWidth="1"/>
    <col min="1918" max="1918" width="15.75" customWidth="1"/>
    <col min="1919" max="1919" width="30.08203125" customWidth="1"/>
    <col min="1920" max="1920" width="27.58203125" customWidth="1"/>
    <col min="1921" max="1921" width="21.08203125" customWidth="1"/>
    <col min="1922" max="1922" width="22.25" customWidth="1"/>
    <col min="1923" max="1923" width="18.75" customWidth="1"/>
    <col min="1924" max="1925" width="19" customWidth="1"/>
    <col min="1926" max="1926" width="19.08203125" customWidth="1"/>
    <col min="1927" max="1927" width="17.08203125" customWidth="1"/>
    <col min="1928" max="1929" width="7.75" hidden="1" customWidth="1"/>
    <col min="1930" max="1932" width="17.5" customWidth="1"/>
    <col min="1933" max="1933" width="10.58203125" customWidth="1"/>
    <col min="1934" max="1934" width="15.75" customWidth="1"/>
    <col min="1935" max="1935" width="30.08203125" customWidth="1"/>
    <col min="1936" max="1936" width="27.58203125" customWidth="1"/>
    <col min="1937" max="1937" width="21.08203125" customWidth="1"/>
    <col min="1938" max="1938" width="22.25" customWidth="1"/>
    <col min="1939" max="1939" width="18.75" customWidth="1"/>
    <col min="1940" max="1941" width="19" customWidth="1"/>
    <col min="1942" max="1942" width="19.08203125" customWidth="1"/>
    <col min="1943" max="1943" width="17.08203125" customWidth="1"/>
    <col min="1944" max="1945" width="7.75" hidden="1" customWidth="1"/>
    <col min="1946" max="1948" width="17.5" customWidth="1"/>
    <col min="1949" max="1949" width="10.58203125" customWidth="1"/>
    <col min="1950" max="1950" width="15.75" customWidth="1"/>
    <col min="1951" max="1951" width="30.08203125" customWidth="1"/>
    <col min="1952" max="1952" width="27.58203125" customWidth="1"/>
    <col min="1953" max="1953" width="21.08203125" customWidth="1"/>
    <col min="1954" max="1954" width="22.25" customWidth="1"/>
    <col min="1955" max="1955" width="18.75" customWidth="1"/>
    <col min="1956" max="1957" width="19" customWidth="1"/>
    <col min="1958" max="1958" width="19.08203125" customWidth="1"/>
    <col min="1959" max="1959" width="17.08203125" customWidth="1"/>
    <col min="1960" max="1961" width="7.75" hidden="1" customWidth="1"/>
    <col min="1962" max="1964" width="17.5" customWidth="1"/>
    <col min="1965" max="1965" width="10.58203125" customWidth="1"/>
    <col min="1966" max="1966" width="15.75" customWidth="1"/>
    <col min="1967" max="1967" width="30.08203125" customWidth="1"/>
    <col min="1968" max="1968" width="27.58203125" customWidth="1"/>
    <col min="1969" max="1969" width="21.08203125" customWidth="1"/>
    <col min="1970" max="1970" width="22.25" customWidth="1"/>
    <col min="1971" max="1971" width="18.75" customWidth="1"/>
    <col min="1972" max="1973" width="19" customWidth="1"/>
    <col min="1974" max="1974" width="19.08203125" customWidth="1"/>
    <col min="1975" max="1975" width="17.08203125" customWidth="1"/>
    <col min="1976" max="1977" width="7.75" hidden="1" customWidth="1"/>
    <col min="1978" max="1980" width="17.5" customWidth="1"/>
    <col min="1981" max="1981" width="10.58203125" customWidth="1"/>
    <col min="1982" max="1982" width="15.75" customWidth="1"/>
    <col min="1983" max="1983" width="30.08203125" customWidth="1"/>
    <col min="1984" max="1984" width="27.58203125" customWidth="1"/>
    <col min="1985" max="1985" width="21.08203125" customWidth="1"/>
    <col min="1986" max="1986" width="22.25" customWidth="1"/>
    <col min="1987" max="1987" width="18.75" customWidth="1"/>
    <col min="1988" max="1989" width="19" customWidth="1"/>
    <col min="1990" max="1990" width="19.08203125" customWidth="1"/>
    <col min="1991" max="1991" width="17.08203125" customWidth="1"/>
    <col min="1992" max="1993" width="7.75" hidden="1" customWidth="1"/>
    <col min="1994" max="1996" width="17.5" customWidth="1"/>
    <col min="1997" max="1997" width="10.58203125" customWidth="1"/>
    <col min="1998" max="1998" width="15.75" customWidth="1"/>
    <col min="1999" max="1999" width="30.08203125" customWidth="1"/>
    <col min="2000" max="2000" width="27.58203125" customWidth="1"/>
    <col min="2001" max="2001" width="21.08203125" customWidth="1"/>
    <col min="2002" max="2002" width="22.25" customWidth="1"/>
    <col min="2003" max="2003" width="18.75" customWidth="1"/>
    <col min="2004" max="2005" width="19" customWidth="1"/>
    <col min="2006" max="2006" width="19.08203125" customWidth="1"/>
    <col min="2007" max="2007" width="17.08203125" customWidth="1"/>
    <col min="2008" max="2009" width="7.75" hidden="1" customWidth="1"/>
    <col min="2010" max="2012" width="17.5" customWidth="1"/>
    <col min="2013" max="2013" width="10.58203125" customWidth="1"/>
    <col min="2014" max="2014" width="15.75" customWidth="1"/>
    <col min="2015" max="2015" width="30.08203125" customWidth="1"/>
    <col min="2016" max="2016" width="27.58203125" customWidth="1"/>
    <col min="2017" max="2017" width="21.08203125" customWidth="1"/>
    <col min="2018" max="2018" width="22.25" customWidth="1"/>
    <col min="2019" max="2019" width="18.75" customWidth="1"/>
    <col min="2020" max="2021" width="19" customWidth="1"/>
    <col min="2022" max="2022" width="19.08203125" customWidth="1"/>
    <col min="2023" max="2023" width="17.08203125" customWidth="1"/>
    <col min="2024" max="2025" width="7.75" hidden="1" customWidth="1"/>
    <col min="2026" max="2028" width="17.5" customWidth="1"/>
    <col min="2029" max="2029" width="10.58203125" customWidth="1"/>
    <col min="2030" max="2030" width="15.75" customWidth="1"/>
    <col min="2031" max="2031" width="30.08203125" customWidth="1"/>
    <col min="2032" max="2032" width="27.58203125" customWidth="1"/>
    <col min="2033" max="2033" width="21.08203125" customWidth="1"/>
    <col min="2034" max="2034" width="22.25" customWidth="1"/>
    <col min="2035" max="2035" width="18.75" customWidth="1"/>
    <col min="2036" max="2037" width="19" customWidth="1"/>
    <col min="2038" max="2038" width="19.08203125" customWidth="1"/>
    <col min="2039" max="2039" width="17.08203125" customWidth="1"/>
    <col min="2040" max="2041" width="7.75" hidden="1" customWidth="1"/>
    <col min="2042" max="2044" width="17.5" customWidth="1"/>
    <col min="2045" max="2045" width="10.58203125" customWidth="1"/>
    <col min="2046" max="2046" width="15.75" customWidth="1"/>
    <col min="2047" max="2047" width="30.08203125" customWidth="1"/>
    <col min="2048" max="2048" width="27.58203125" customWidth="1"/>
    <col min="2049" max="2049" width="21.08203125" customWidth="1"/>
    <col min="2050" max="2050" width="22.25" customWidth="1"/>
    <col min="2051" max="2051" width="18.75" customWidth="1"/>
    <col min="2052" max="2053" width="19" customWidth="1"/>
    <col min="2054" max="2054" width="19.08203125" customWidth="1"/>
    <col min="2055" max="2055" width="17.08203125" customWidth="1"/>
    <col min="2056" max="2057" width="7.75" hidden="1" customWidth="1"/>
    <col min="2058" max="2060" width="17.5" customWidth="1"/>
    <col min="2061" max="2061" width="10.58203125" customWidth="1"/>
    <col min="2062" max="2062" width="15.75" customWidth="1"/>
    <col min="2063" max="2063" width="30.08203125" customWidth="1"/>
    <col min="2064" max="2064" width="27.58203125" customWidth="1"/>
    <col min="2065" max="2065" width="21.08203125" customWidth="1"/>
    <col min="2066" max="2066" width="22.25" customWidth="1"/>
    <col min="2067" max="2067" width="18.75" customWidth="1"/>
    <col min="2068" max="2069" width="19" customWidth="1"/>
    <col min="2070" max="2070" width="19.08203125" customWidth="1"/>
    <col min="2071" max="2071" width="17.08203125" customWidth="1"/>
    <col min="2072" max="2073" width="7.75" hidden="1" customWidth="1"/>
    <col min="2074" max="2076" width="17.5" customWidth="1"/>
    <col min="2077" max="2077" width="10.58203125" customWidth="1"/>
    <col min="2078" max="2078" width="15.75" customWidth="1"/>
    <col min="2079" max="2079" width="30.08203125" customWidth="1"/>
    <col min="2080" max="2080" width="27.58203125" customWidth="1"/>
    <col min="2081" max="2081" width="21.08203125" customWidth="1"/>
    <col min="2082" max="2082" width="22.25" customWidth="1"/>
    <col min="2083" max="2083" width="18.75" customWidth="1"/>
    <col min="2084" max="2085" width="19" customWidth="1"/>
    <col min="2086" max="2086" width="19.08203125" customWidth="1"/>
    <col min="2087" max="2087" width="17.08203125" customWidth="1"/>
    <col min="2088" max="2089" width="7.75" hidden="1" customWidth="1"/>
    <col min="2090" max="2092" width="17.5" customWidth="1"/>
    <col min="2093" max="2093" width="10.58203125" customWidth="1"/>
    <col min="2094" max="2094" width="15.75" customWidth="1"/>
    <col min="2095" max="2095" width="30.08203125" customWidth="1"/>
    <col min="2096" max="2096" width="27.58203125" customWidth="1"/>
    <col min="2097" max="2097" width="21.08203125" customWidth="1"/>
    <col min="2098" max="2098" width="22.25" customWidth="1"/>
    <col min="2099" max="2099" width="18.75" customWidth="1"/>
    <col min="2100" max="2101" width="19" customWidth="1"/>
    <col min="2102" max="2102" width="19.08203125" customWidth="1"/>
    <col min="2103" max="2103" width="17.08203125" customWidth="1"/>
    <col min="2104" max="2105" width="7.75" hidden="1" customWidth="1"/>
    <col min="2106" max="2108" width="17.5" customWidth="1"/>
    <col min="2109" max="2109" width="10.58203125" customWidth="1"/>
    <col min="2110" max="2110" width="15.75" customWidth="1"/>
    <col min="2111" max="2111" width="30.08203125" customWidth="1"/>
    <col min="2112" max="2112" width="27.58203125" customWidth="1"/>
    <col min="2113" max="2113" width="21.08203125" customWidth="1"/>
    <col min="2114" max="2114" width="22.25" customWidth="1"/>
    <col min="2115" max="2115" width="18.75" customWidth="1"/>
    <col min="2116" max="2117" width="19" customWidth="1"/>
    <col min="2118" max="2118" width="19.08203125" customWidth="1"/>
    <col min="2119" max="2119" width="17.08203125" customWidth="1"/>
    <col min="2120" max="2121" width="7.75" hidden="1" customWidth="1"/>
    <col min="2122" max="2124" width="17.5" customWidth="1"/>
    <col min="2125" max="2125" width="10.58203125" customWidth="1"/>
    <col min="2126" max="2126" width="15.75" customWidth="1"/>
    <col min="2127" max="2127" width="30.08203125" customWidth="1"/>
    <col min="2128" max="2128" width="27.58203125" customWidth="1"/>
    <col min="2129" max="2129" width="21.08203125" customWidth="1"/>
    <col min="2130" max="2130" width="22.25" customWidth="1"/>
    <col min="2131" max="2131" width="18.75" customWidth="1"/>
    <col min="2132" max="2133" width="19" customWidth="1"/>
    <col min="2134" max="2134" width="19.08203125" customWidth="1"/>
    <col min="2135" max="2135" width="17.08203125" customWidth="1"/>
    <col min="2136" max="2137" width="7.75" hidden="1" customWidth="1"/>
    <col min="2138" max="2140" width="17.5" customWidth="1"/>
    <col min="2141" max="2141" width="10.58203125" customWidth="1"/>
    <col min="2142" max="2142" width="15.75" customWidth="1"/>
    <col min="2143" max="2143" width="30.08203125" customWidth="1"/>
    <col min="2144" max="2144" width="27.58203125" customWidth="1"/>
    <col min="2145" max="2145" width="21.08203125" customWidth="1"/>
    <col min="2146" max="2146" width="22.25" customWidth="1"/>
    <col min="2147" max="2147" width="18.75" customWidth="1"/>
    <col min="2148" max="2149" width="19" customWidth="1"/>
    <col min="2150" max="2150" width="19.08203125" customWidth="1"/>
    <col min="2151" max="2151" width="17.08203125" customWidth="1"/>
    <col min="2152" max="2153" width="7.75" hidden="1" customWidth="1"/>
    <col min="2154" max="2156" width="17.5" customWidth="1"/>
    <col min="2157" max="2157" width="10.58203125" customWidth="1"/>
    <col min="2158" max="2158" width="15.75" customWidth="1"/>
    <col min="2159" max="2159" width="30.08203125" customWidth="1"/>
    <col min="2160" max="2160" width="27.58203125" customWidth="1"/>
    <col min="2161" max="2161" width="21.08203125" customWidth="1"/>
    <col min="2162" max="2162" width="22.25" customWidth="1"/>
    <col min="2163" max="2163" width="18.75" customWidth="1"/>
    <col min="2164" max="2165" width="19" customWidth="1"/>
    <col min="2166" max="2166" width="19.08203125" customWidth="1"/>
    <col min="2167" max="2167" width="17.08203125" customWidth="1"/>
    <col min="2168" max="2169" width="7.75" hidden="1" customWidth="1"/>
    <col min="2170" max="2172" width="17.5" customWidth="1"/>
    <col min="2173" max="2173" width="10.58203125" customWidth="1"/>
    <col min="2174" max="2174" width="15.75" customWidth="1"/>
    <col min="2175" max="2175" width="30.08203125" customWidth="1"/>
    <col min="2176" max="2176" width="27.58203125" customWidth="1"/>
    <col min="2177" max="2177" width="21.08203125" customWidth="1"/>
    <col min="2178" max="2178" width="22.25" customWidth="1"/>
    <col min="2179" max="2179" width="18.75" customWidth="1"/>
    <col min="2180" max="2181" width="19" customWidth="1"/>
    <col min="2182" max="2182" width="19.08203125" customWidth="1"/>
    <col min="2183" max="2183" width="17.08203125" customWidth="1"/>
    <col min="2184" max="2185" width="7.75" hidden="1" customWidth="1"/>
    <col min="2186" max="2188" width="17.5" customWidth="1"/>
    <col min="2189" max="2189" width="10.58203125" customWidth="1"/>
    <col min="2190" max="2190" width="15.75" customWidth="1"/>
    <col min="2191" max="2191" width="30.08203125" customWidth="1"/>
    <col min="2192" max="2192" width="27.58203125" customWidth="1"/>
    <col min="2193" max="2193" width="21.08203125" customWidth="1"/>
    <col min="2194" max="2194" width="22.25" customWidth="1"/>
    <col min="2195" max="2195" width="18.75" customWidth="1"/>
    <col min="2196" max="2197" width="19" customWidth="1"/>
    <col min="2198" max="2198" width="19.08203125" customWidth="1"/>
    <col min="2199" max="2199" width="17.08203125" customWidth="1"/>
    <col min="2200" max="2201" width="7.75" hidden="1" customWidth="1"/>
    <col min="2202" max="2204" width="17.5" customWidth="1"/>
    <col min="2205" max="2205" width="10.58203125" customWidth="1"/>
    <col min="2206" max="2206" width="15.75" customWidth="1"/>
    <col min="2207" max="2207" width="30.08203125" customWidth="1"/>
    <col min="2208" max="2208" width="27.58203125" customWidth="1"/>
    <col min="2209" max="2209" width="21.08203125" customWidth="1"/>
    <col min="2210" max="2210" width="22.25" customWidth="1"/>
    <col min="2211" max="2211" width="18.75" customWidth="1"/>
    <col min="2212" max="2213" width="19" customWidth="1"/>
    <col min="2214" max="2214" width="19.08203125" customWidth="1"/>
    <col min="2215" max="2215" width="17.08203125" customWidth="1"/>
    <col min="2216" max="2217" width="7.75" hidden="1" customWidth="1"/>
    <col min="2218" max="2220" width="17.5" customWidth="1"/>
    <col min="2221" max="2221" width="10.58203125" customWidth="1"/>
    <col min="2222" max="2222" width="15.75" customWidth="1"/>
    <col min="2223" max="2223" width="30.08203125" customWidth="1"/>
    <col min="2224" max="2224" width="27.58203125" customWidth="1"/>
    <col min="2225" max="2225" width="21.08203125" customWidth="1"/>
    <col min="2226" max="2226" width="22.25" customWidth="1"/>
    <col min="2227" max="2227" width="18.75" customWidth="1"/>
    <col min="2228" max="2229" width="19" customWidth="1"/>
    <col min="2230" max="2230" width="19.08203125" customWidth="1"/>
    <col min="2231" max="2231" width="17.08203125" customWidth="1"/>
    <col min="2232" max="2233" width="7.75" hidden="1" customWidth="1"/>
    <col min="2234" max="2236" width="17.5" customWidth="1"/>
    <col min="2237" max="2237" width="10.58203125" customWidth="1"/>
    <col min="2238" max="2238" width="15.75" customWidth="1"/>
    <col min="2239" max="2239" width="30.08203125" customWidth="1"/>
    <col min="2240" max="2240" width="27.58203125" customWidth="1"/>
    <col min="2241" max="2241" width="21.08203125" customWidth="1"/>
    <col min="2242" max="2242" width="22.25" customWidth="1"/>
    <col min="2243" max="2243" width="18.75" customWidth="1"/>
    <col min="2244" max="2245" width="19" customWidth="1"/>
    <col min="2246" max="2246" width="19.08203125" customWidth="1"/>
    <col min="2247" max="2247" width="17.08203125" customWidth="1"/>
    <col min="2248" max="2249" width="7.75" hidden="1" customWidth="1"/>
    <col min="2250" max="2252" width="17.5" customWidth="1"/>
    <col min="2253" max="2253" width="10.58203125" customWidth="1"/>
    <col min="2254" max="2254" width="15.75" customWidth="1"/>
    <col min="2255" max="2255" width="30.08203125" customWidth="1"/>
    <col min="2256" max="2256" width="27.58203125" customWidth="1"/>
    <col min="2257" max="2257" width="21.08203125" customWidth="1"/>
    <col min="2258" max="2258" width="22.25" customWidth="1"/>
    <col min="2259" max="2259" width="18.75" customWidth="1"/>
    <col min="2260" max="2261" width="19" customWidth="1"/>
    <col min="2262" max="2262" width="19.08203125" customWidth="1"/>
    <col min="2263" max="2263" width="17.08203125" customWidth="1"/>
    <col min="2264" max="2265" width="7.75" hidden="1" customWidth="1"/>
    <col min="2266" max="2268" width="17.5" customWidth="1"/>
    <col min="2269" max="2269" width="10.58203125" customWidth="1"/>
    <col min="2270" max="2270" width="15.75" customWidth="1"/>
    <col min="2271" max="2271" width="30.08203125" customWidth="1"/>
    <col min="2272" max="2272" width="27.58203125" customWidth="1"/>
    <col min="2273" max="2273" width="21.08203125" customWidth="1"/>
    <col min="2274" max="2274" width="22.25" customWidth="1"/>
    <col min="2275" max="2275" width="18.75" customWidth="1"/>
    <col min="2276" max="2277" width="19" customWidth="1"/>
    <col min="2278" max="2278" width="19.08203125" customWidth="1"/>
    <col min="2279" max="2279" width="17.08203125" customWidth="1"/>
    <col min="2280" max="2281" width="7.75" hidden="1" customWidth="1"/>
    <col min="2282" max="2284" width="17.5" customWidth="1"/>
    <col min="2285" max="2285" width="10.58203125" customWidth="1"/>
    <col min="2286" max="2286" width="15.75" customWidth="1"/>
    <col min="2287" max="2287" width="30.08203125" customWidth="1"/>
    <col min="2288" max="2288" width="27.58203125" customWidth="1"/>
    <col min="2289" max="2289" width="21.08203125" customWidth="1"/>
    <col min="2290" max="2290" width="22.25" customWidth="1"/>
    <col min="2291" max="2291" width="18.75" customWidth="1"/>
    <col min="2292" max="2293" width="19" customWidth="1"/>
    <col min="2294" max="2294" width="19.08203125" customWidth="1"/>
    <col min="2295" max="2295" width="17.08203125" customWidth="1"/>
    <col min="2296" max="2297" width="7.75" hidden="1" customWidth="1"/>
    <col min="2298" max="2300" width="17.5" customWidth="1"/>
    <col min="2301" max="2301" width="10.58203125" customWidth="1"/>
    <col min="2302" max="2302" width="15.75" customWidth="1"/>
    <col min="2303" max="2303" width="30.08203125" customWidth="1"/>
    <col min="2304" max="2304" width="27.58203125" customWidth="1"/>
    <col min="2305" max="2305" width="21.08203125" customWidth="1"/>
    <col min="2306" max="2306" width="22.25" customWidth="1"/>
    <col min="2307" max="2307" width="18.75" customWidth="1"/>
    <col min="2308" max="2309" width="19" customWidth="1"/>
    <col min="2310" max="2310" width="19.08203125" customWidth="1"/>
    <col min="2311" max="2311" width="17.08203125" customWidth="1"/>
    <col min="2312" max="2313" width="7.75" hidden="1" customWidth="1"/>
    <col min="2314" max="2316" width="17.5" customWidth="1"/>
    <col min="2317" max="2317" width="10.58203125" customWidth="1"/>
    <col min="2318" max="2318" width="15.75" customWidth="1"/>
    <col min="2319" max="2319" width="30.08203125" customWidth="1"/>
    <col min="2320" max="2320" width="27.58203125" customWidth="1"/>
    <col min="2321" max="2321" width="21.08203125" customWidth="1"/>
    <col min="2322" max="2322" width="22.25" customWidth="1"/>
    <col min="2323" max="2323" width="18.75" customWidth="1"/>
    <col min="2324" max="2325" width="19" customWidth="1"/>
    <col min="2326" max="2326" width="19.08203125" customWidth="1"/>
    <col min="2327" max="2327" width="17.08203125" customWidth="1"/>
    <col min="2328" max="2329" width="7.75" hidden="1" customWidth="1"/>
    <col min="2330" max="2332" width="17.5" customWidth="1"/>
    <col min="2333" max="2333" width="10.58203125" customWidth="1"/>
    <col min="2334" max="2334" width="15.75" customWidth="1"/>
    <col min="2335" max="2335" width="30.08203125" customWidth="1"/>
    <col min="2336" max="2336" width="27.58203125" customWidth="1"/>
    <col min="2337" max="2337" width="21.08203125" customWidth="1"/>
    <col min="2338" max="2338" width="22.25" customWidth="1"/>
    <col min="2339" max="2339" width="18.75" customWidth="1"/>
    <col min="2340" max="2341" width="19" customWidth="1"/>
    <col min="2342" max="2342" width="19.08203125" customWidth="1"/>
    <col min="2343" max="2343" width="17.08203125" customWidth="1"/>
    <col min="2344" max="2345" width="7.75" hidden="1" customWidth="1"/>
    <col min="2346" max="2348" width="17.5" customWidth="1"/>
    <col min="2349" max="2349" width="10.58203125" customWidth="1"/>
    <col min="2350" max="2350" width="15.75" customWidth="1"/>
    <col min="2351" max="2351" width="30.08203125" customWidth="1"/>
    <col min="2352" max="2352" width="27.58203125" customWidth="1"/>
    <col min="2353" max="2353" width="21.08203125" customWidth="1"/>
    <col min="2354" max="2354" width="22.25" customWidth="1"/>
    <col min="2355" max="2355" width="18.75" customWidth="1"/>
    <col min="2356" max="2357" width="19" customWidth="1"/>
    <col min="2358" max="2358" width="19.08203125" customWidth="1"/>
    <col min="2359" max="2359" width="17.08203125" customWidth="1"/>
    <col min="2360" max="2361" width="7.75" hidden="1" customWidth="1"/>
    <col min="2362" max="2364" width="17.5" customWidth="1"/>
    <col min="2365" max="2365" width="10.58203125" customWidth="1"/>
    <col min="2366" max="2366" width="15.75" customWidth="1"/>
    <col min="2367" max="2367" width="30.08203125" customWidth="1"/>
    <col min="2368" max="2368" width="27.58203125" customWidth="1"/>
    <col min="2369" max="2369" width="21.08203125" customWidth="1"/>
    <col min="2370" max="2370" width="22.25" customWidth="1"/>
    <col min="2371" max="2371" width="18.75" customWidth="1"/>
    <col min="2372" max="2373" width="19" customWidth="1"/>
    <col min="2374" max="2374" width="19.08203125" customWidth="1"/>
    <col min="2375" max="2375" width="17.08203125" customWidth="1"/>
    <col min="2376" max="2377" width="7.75" hidden="1" customWidth="1"/>
    <col min="2378" max="2380" width="17.5" customWidth="1"/>
    <col min="2381" max="2381" width="10.58203125" customWidth="1"/>
    <col min="2382" max="2382" width="15.75" customWidth="1"/>
    <col min="2383" max="2383" width="30.08203125" customWidth="1"/>
    <col min="2384" max="2384" width="27.58203125" customWidth="1"/>
    <col min="2385" max="2385" width="21.08203125" customWidth="1"/>
    <col min="2386" max="2386" width="22.25" customWidth="1"/>
    <col min="2387" max="2387" width="18.75" customWidth="1"/>
    <col min="2388" max="2389" width="19" customWidth="1"/>
    <col min="2390" max="2390" width="19.08203125" customWidth="1"/>
    <col min="2391" max="2391" width="17.08203125" customWidth="1"/>
    <col min="2392" max="2393" width="7.75" hidden="1" customWidth="1"/>
    <col min="2394" max="2396" width="17.5" customWidth="1"/>
    <col min="2397" max="2397" width="10.58203125" customWidth="1"/>
    <col min="2398" max="2398" width="15.75" customWidth="1"/>
    <col min="2399" max="2399" width="30.08203125" customWidth="1"/>
    <col min="2400" max="2400" width="27.58203125" customWidth="1"/>
    <col min="2401" max="2401" width="21.08203125" customWidth="1"/>
    <col min="2402" max="2402" width="22.25" customWidth="1"/>
    <col min="2403" max="2403" width="18.75" customWidth="1"/>
    <col min="2404" max="2405" width="19" customWidth="1"/>
    <col min="2406" max="2406" width="19.08203125" customWidth="1"/>
    <col min="2407" max="2407" width="17.08203125" customWidth="1"/>
    <col min="2408" max="2409" width="7.75" hidden="1" customWidth="1"/>
    <col min="2410" max="2412" width="17.5" customWidth="1"/>
    <col min="2413" max="2413" width="10.58203125" customWidth="1"/>
    <col min="2414" max="2414" width="15.75" customWidth="1"/>
    <col min="2415" max="2415" width="30.08203125" customWidth="1"/>
    <col min="2416" max="2416" width="27.58203125" customWidth="1"/>
    <col min="2417" max="2417" width="21.08203125" customWidth="1"/>
    <col min="2418" max="2418" width="22.25" customWidth="1"/>
    <col min="2419" max="2419" width="18.75" customWidth="1"/>
    <col min="2420" max="2421" width="19" customWidth="1"/>
    <col min="2422" max="2422" width="19.08203125" customWidth="1"/>
    <col min="2423" max="2423" width="17.08203125" customWidth="1"/>
    <col min="2424" max="2425" width="7.75" hidden="1" customWidth="1"/>
    <col min="2426" max="2428" width="17.5" customWidth="1"/>
    <col min="2429" max="2429" width="10.58203125" customWidth="1"/>
    <col min="2430" max="2430" width="15.75" customWidth="1"/>
    <col min="2431" max="2431" width="30.08203125" customWidth="1"/>
    <col min="2432" max="2432" width="27.58203125" customWidth="1"/>
    <col min="2433" max="2433" width="21.08203125" customWidth="1"/>
    <col min="2434" max="2434" width="22.25" customWidth="1"/>
    <col min="2435" max="2435" width="18.75" customWidth="1"/>
    <col min="2436" max="2437" width="19" customWidth="1"/>
    <col min="2438" max="2438" width="19.08203125" customWidth="1"/>
    <col min="2439" max="2439" width="17.08203125" customWidth="1"/>
    <col min="2440" max="2441" width="7.75" hidden="1" customWidth="1"/>
    <col min="2442" max="2444" width="17.5" customWidth="1"/>
    <col min="2445" max="2445" width="10.58203125" customWidth="1"/>
    <col min="2446" max="2446" width="15.75" customWidth="1"/>
    <col min="2447" max="2447" width="30.08203125" customWidth="1"/>
    <col min="2448" max="2448" width="27.58203125" customWidth="1"/>
    <col min="2449" max="2449" width="21.08203125" customWidth="1"/>
    <col min="2450" max="2450" width="22.25" customWidth="1"/>
    <col min="2451" max="2451" width="18.75" customWidth="1"/>
    <col min="2452" max="2453" width="19" customWidth="1"/>
    <col min="2454" max="2454" width="19.08203125" customWidth="1"/>
    <col min="2455" max="2455" width="17.08203125" customWidth="1"/>
    <col min="2456" max="2457" width="7.75" hidden="1" customWidth="1"/>
    <col min="2458" max="2460" width="17.5" customWidth="1"/>
    <col min="2461" max="2461" width="10.58203125" customWidth="1"/>
    <col min="2462" max="2462" width="15.75" customWidth="1"/>
    <col min="2463" max="2463" width="30.08203125" customWidth="1"/>
    <col min="2464" max="2464" width="27.58203125" customWidth="1"/>
    <col min="2465" max="2465" width="21.08203125" customWidth="1"/>
    <col min="2466" max="2466" width="22.25" customWidth="1"/>
    <col min="2467" max="2467" width="18.75" customWidth="1"/>
    <col min="2468" max="2469" width="19" customWidth="1"/>
    <col min="2470" max="2470" width="19.08203125" customWidth="1"/>
    <col min="2471" max="2471" width="17.08203125" customWidth="1"/>
    <col min="2472" max="2473" width="7.75" hidden="1" customWidth="1"/>
    <col min="2474" max="2476" width="17.5" customWidth="1"/>
    <col min="2477" max="2477" width="10.58203125" customWidth="1"/>
    <col min="2478" max="2478" width="15.75" customWidth="1"/>
    <col min="2479" max="2479" width="30.08203125" customWidth="1"/>
    <col min="2480" max="2480" width="27.58203125" customWidth="1"/>
    <col min="2481" max="2481" width="21.08203125" customWidth="1"/>
    <col min="2482" max="2482" width="22.25" customWidth="1"/>
    <col min="2483" max="2483" width="18.75" customWidth="1"/>
    <col min="2484" max="2485" width="19" customWidth="1"/>
    <col min="2486" max="2486" width="19.08203125" customWidth="1"/>
    <col min="2487" max="2487" width="17.08203125" customWidth="1"/>
    <col min="2488" max="2489" width="7.75" hidden="1" customWidth="1"/>
    <col min="2490" max="2492" width="17.5" customWidth="1"/>
    <col min="2493" max="2493" width="10.58203125" customWidth="1"/>
    <col min="2494" max="2494" width="15.75" customWidth="1"/>
    <col min="2495" max="2495" width="30.08203125" customWidth="1"/>
    <col min="2496" max="2496" width="27.58203125" customWidth="1"/>
    <col min="2497" max="2497" width="21.08203125" customWidth="1"/>
    <col min="2498" max="2498" width="22.25" customWidth="1"/>
    <col min="2499" max="2499" width="18.75" customWidth="1"/>
    <col min="2500" max="2501" width="19" customWidth="1"/>
    <col min="2502" max="2502" width="19.08203125" customWidth="1"/>
    <col min="2503" max="2503" width="17.08203125" customWidth="1"/>
    <col min="2504" max="2505" width="7.75" hidden="1" customWidth="1"/>
    <col min="2506" max="2508" width="17.5" customWidth="1"/>
    <col min="2509" max="2509" width="10.58203125" customWidth="1"/>
    <col min="2510" max="2510" width="15.75" customWidth="1"/>
    <col min="2511" max="2511" width="30.08203125" customWidth="1"/>
    <col min="2512" max="2512" width="27.58203125" customWidth="1"/>
    <col min="2513" max="2513" width="21.08203125" customWidth="1"/>
    <col min="2514" max="2514" width="22.25" customWidth="1"/>
    <col min="2515" max="2515" width="18.75" customWidth="1"/>
    <col min="2516" max="2517" width="19" customWidth="1"/>
    <col min="2518" max="2518" width="19.08203125" customWidth="1"/>
    <col min="2519" max="2519" width="17.08203125" customWidth="1"/>
    <col min="2520" max="2521" width="7.75" hidden="1" customWidth="1"/>
    <col min="2522" max="2524" width="17.5" customWidth="1"/>
    <col min="2525" max="2525" width="10.58203125" customWidth="1"/>
    <col min="2526" max="2526" width="15.75" customWidth="1"/>
    <col min="2527" max="2527" width="30.08203125" customWidth="1"/>
    <col min="2528" max="2528" width="27.58203125" customWidth="1"/>
    <col min="2529" max="2529" width="21.08203125" customWidth="1"/>
    <col min="2530" max="2530" width="22.25" customWidth="1"/>
    <col min="2531" max="2531" width="18.75" customWidth="1"/>
    <col min="2532" max="2533" width="19" customWidth="1"/>
    <col min="2534" max="2534" width="19.08203125" customWidth="1"/>
    <col min="2535" max="2535" width="17.08203125" customWidth="1"/>
    <col min="2536" max="2537" width="7.75" hidden="1" customWidth="1"/>
    <col min="2538" max="2540" width="17.5" customWidth="1"/>
    <col min="2541" max="2541" width="10.58203125" customWidth="1"/>
    <col min="2542" max="2542" width="15.75" customWidth="1"/>
    <col min="2543" max="2543" width="30.08203125" customWidth="1"/>
    <col min="2544" max="2544" width="27.58203125" customWidth="1"/>
    <col min="2545" max="2545" width="21.08203125" customWidth="1"/>
    <col min="2546" max="2546" width="22.25" customWidth="1"/>
    <col min="2547" max="2547" width="18.75" customWidth="1"/>
    <col min="2548" max="2549" width="19" customWidth="1"/>
    <col min="2550" max="2550" width="19.08203125" customWidth="1"/>
    <col min="2551" max="2551" width="17.08203125" customWidth="1"/>
    <col min="2552" max="2553" width="7.75" hidden="1" customWidth="1"/>
    <col min="2554" max="2556" width="17.5" customWidth="1"/>
    <col min="2557" max="2557" width="10.58203125" customWidth="1"/>
    <col min="2558" max="2558" width="15.75" customWidth="1"/>
    <col min="2559" max="2559" width="30.08203125" customWidth="1"/>
    <col min="2560" max="2560" width="27.58203125" customWidth="1"/>
    <col min="2561" max="2561" width="21.08203125" customWidth="1"/>
    <col min="2562" max="2562" width="22.25" customWidth="1"/>
    <col min="2563" max="2563" width="18.75" customWidth="1"/>
    <col min="2564" max="2565" width="19" customWidth="1"/>
    <col min="2566" max="2566" width="19.08203125" customWidth="1"/>
    <col min="2567" max="2567" width="17.08203125" customWidth="1"/>
    <col min="2568" max="2569" width="7.75" hidden="1" customWidth="1"/>
    <col min="2570" max="2572" width="17.5" customWidth="1"/>
    <col min="2573" max="2573" width="10.58203125" customWidth="1"/>
    <col min="2574" max="2574" width="15.75" customWidth="1"/>
    <col min="2575" max="2575" width="30.08203125" customWidth="1"/>
    <col min="2576" max="2576" width="27.58203125" customWidth="1"/>
    <col min="2577" max="2577" width="21.08203125" customWidth="1"/>
    <col min="2578" max="2578" width="22.25" customWidth="1"/>
    <col min="2579" max="2579" width="18.75" customWidth="1"/>
    <col min="2580" max="2581" width="19" customWidth="1"/>
    <col min="2582" max="2582" width="19.08203125" customWidth="1"/>
    <col min="2583" max="2583" width="17.08203125" customWidth="1"/>
    <col min="2584" max="2585" width="7.75" hidden="1" customWidth="1"/>
    <col min="2586" max="2588" width="17.5" customWidth="1"/>
    <col min="2589" max="2589" width="10.58203125" customWidth="1"/>
    <col min="2590" max="2590" width="15.75" customWidth="1"/>
    <col min="2591" max="2591" width="30.08203125" customWidth="1"/>
    <col min="2592" max="2592" width="27.58203125" customWidth="1"/>
    <col min="2593" max="2593" width="21.08203125" customWidth="1"/>
    <col min="2594" max="2594" width="22.25" customWidth="1"/>
    <col min="2595" max="2595" width="18.75" customWidth="1"/>
    <col min="2596" max="2597" width="19" customWidth="1"/>
    <col min="2598" max="2598" width="19.08203125" customWidth="1"/>
    <col min="2599" max="2599" width="17.08203125" customWidth="1"/>
    <col min="2600" max="2601" width="7.75" hidden="1" customWidth="1"/>
    <col min="2602" max="2604" width="17.5" customWidth="1"/>
    <col min="2605" max="2605" width="10.58203125" customWidth="1"/>
    <col min="2606" max="2606" width="15.75" customWidth="1"/>
    <col min="2607" max="2607" width="30.08203125" customWidth="1"/>
    <col min="2608" max="2608" width="27.58203125" customWidth="1"/>
    <col min="2609" max="2609" width="21.08203125" customWidth="1"/>
    <col min="2610" max="2610" width="22.25" customWidth="1"/>
    <col min="2611" max="2611" width="18.75" customWidth="1"/>
    <col min="2612" max="2613" width="19" customWidth="1"/>
    <col min="2614" max="2614" width="19.08203125" customWidth="1"/>
    <col min="2615" max="2615" width="17.08203125" customWidth="1"/>
    <col min="2616" max="2617" width="7.75" hidden="1" customWidth="1"/>
    <col min="2618" max="2620" width="17.5" customWidth="1"/>
    <col min="2621" max="2621" width="10.58203125" customWidth="1"/>
    <col min="2622" max="2622" width="15.75" customWidth="1"/>
    <col min="2623" max="2623" width="30.08203125" customWidth="1"/>
    <col min="2624" max="2624" width="27.58203125" customWidth="1"/>
    <col min="2625" max="2625" width="21.08203125" customWidth="1"/>
    <col min="2626" max="2626" width="22.25" customWidth="1"/>
    <col min="2627" max="2627" width="18.75" customWidth="1"/>
    <col min="2628" max="2629" width="19" customWidth="1"/>
    <col min="2630" max="2630" width="19.08203125" customWidth="1"/>
    <col min="2631" max="2631" width="17.08203125" customWidth="1"/>
    <col min="2632" max="2633" width="7.75" hidden="1" customWidth="1"/>
    <col min="2634" max="2636" width="17.5" customWidth="1"/>
    <col min="2637" max="2637" width="10.58203125" customWidth="1"/>
    <col min="2638" max="2638" width="15.75" customWidth="1"/>
    <col min="2639" max="2639" width="30.08203125" customWidth="1"/>
    <col min="2640" max="2640" width="27.58203125" customWidth="1"/>
    <col min="2641" max="2641" width="21.08203125" customWidth="1"/>
    <col min="2642" max="2642" width="22.25" customWidth="1"/>
    <col min="2643" max="2643" width="18.75" customWidth="1"/>
    <col min="2644" max="2645" width="19" customWidth="1"/>
    <col min="2646" max="2646" width="19.08203125" customWidth="1"/>
    <col min="2647" max="2647" width="17.08203125" customWidth="1"/>
    <col min="2648" max="2649" width="7.75" hidden="1" customWidth="1"/>
    <col min="2650" max="2652" width="17.5" customWidth="1"/>
    <col min="2653" max="2653" width="10.58203125" customWidth="1"/>
    <col min="2654" max="2654" width="15.75" customWidth="1"/>
    <col min="2655" max="2655" width="30.08203125" customWidth="1"/>
    <col min="2656" max="2656" width="27.58203125" customWidth="1"/>
    <col min="2657" max="2657" width="21.08203125" customWidth="1"/>
    <col min="2658" max="2658" width="22.25" customWidth="1"/>
    <col min="2659" max="2659" width="18.75" customWidth="1"/>
    <col min="2660" max="2661" width="19" customWidth="1"/>
    <col min="2662" max="2662" width="19.08203125" customWidth="1"/>
    <col min="2663" max="2663" width="17.08203125" customWidth="1"/>
    <col min="2664" max="2665" width="7.75" hidden="1" customWidth="1"/>
    <col min="2666" max="2668" width="17.5" customWidth="1"/>
    <col min="2669" max="2669" width="10.58203125" customWidth="1"/>
    <col min="2670" max="2670" width="15.75" customWidth="1"/>
    <col min="2671" max="2671" width="30.08203125" customWidth="1"/>
    <col min="2672" max="2672" width="27.58203125" customWidth="1"/>
    <col min="2673" max="2673" width="21.08203125" customWidth="1"/>
    <col min="2674" max="2674" width="22.25" customWidth="1"/>
    <col min="2675" max="2675" width="18.75" customWidth="1"/>
    <col min="2676" max="2677" width="19" customWidth="1"/>
    <col min="2678" max="2678" width="19.08203125" customWidth="1"/>
    <col min="2679" max="2679" width="17.08203125" customWidth="1"/>
    <col min="2680" max="2681" width="7.75" hidden="1" customWidth="1"/>
    <col min="2682" max="2684" width="17.5" customWidth="1"/>
    <col min="2685" max="2685" width="10.58203125" customWidth="1"/>
    <col min="2686" max="2686" width="15.75" customWidth="1"/>
    <col min="2687" max="2687" width="30.08203125" customWidth="1"/>
    <col min="2688" max="2688" width="27.58203125" customWidth="1"/>
    <col min="2689" max="2689" width="21.08203125" customWidth="1"/>
    <col min="2690" max="2690" width="22.25" customWidth="1"/>
    <col min="2691" max="2691" width="18.75" customWidth="1"/>
    <col min="2692" max="2693" width="19" customWidth="1"/>
    <col min="2694" max="2694" width="19.08203125" customWidth="1"/>
    <col min="2695" max="2695" width="17.08203125" customWidth="1"/>
    <col min="2696" max="2697" width="7.75" hidden="1" customWidth="1"/>
    <col min="2698" max="2700" width="17.5" customWidth="1"/>
    <col min="2701" max="2701" width="10.58203125" customWidth="1"/>
    <col min="2702" max="2702" width="15.75" customWidth="1"/>
    <col min="2703" max="2703" width="30.08203125" customWidth="1"/>
    <col min="2704" max="2704" width="27.58203125" customWidth="1"/>
    <col min="2705" max="2705" width="21.08203125" customWidth="1"/>
    <col min="2706" max="2706" width="22.25" customWidth="1"/>
    <col min="2707" max="2707" width="18.75" customWidth="1"/>
    <col min="2708" max="2709" width="19" customWidth="1"/>
    <col min="2710" max="2710" width="19.08203125" customWidth="1"/>
    <col min="2711" max="2711" width="17.08203125" customWidth="1"/>
    <col min="2712" max="2713" width="7.75" hidden="1" customWidth="1"/>
    <col min="2714" max="2716" width="17.5" customWidth="1"/>
    <col min="2717" max="2717" width="10.58203125" customWidth="1"/>
    <col min="2718" max="2718" width="15.75" customWidth="1"/>
    <col min="2719" max="2719" width="30.08203125" customWidth="1"/>
    <col min="2720" max="2720" width="27.58203125" customWidth="1"/>
    <col min="2721" max="2721" width="21.08203125" customWidth="1"/>
    <col min="2722" max="2722" width="22.25" customWidth="1"/>
    <col min="2723" max="2723" width="18.75" customWidth="1"/>
    <col min="2724" max="2725" width="19" customWidth="1"/>
    <col min="2726" max="2726" width="19.08203125" customWidth="1"/>
    <col min="2727" max="2727" width="17.08203125" customWidth="1"/>
    <col min="2728" max="2729" width="7.75" hidden="1" customWidth="1"/>
    <col min="2730" max="2732" width="17.5" customWidth="1"/>
    <col min="2733" max="2733" width="10.58203125" customWidth="1"/>
    <col min="2734" max="2734" width="15.75" customWidth="1"/>
    <col min="2735" max="2735" width="30.08203125" customWidth="1"/>
    <col min="2736" max="2736" width="27.58203125" customWidth="1"/>
    <col min="2737" max="2737" width="21.08203125" customWidth="1"/>
    <col min="2738" max="2738" width="22.25" customWidth="1"/>
    <col min="2739" max="2739" width="18.75" customWidth="1"/>
    <col min="2740" max="2741" width="19" customWidth="1"/>
    <col min="2742" max="2742" width="19.08203125" customWidth="1"/>
    <col min="2743" max="2743" width="17.08203125" customWidth="1"/>
    <col min="2744" max="2745" width="7.75" hidden="1" customWidth="1"/>
    <col min="2746" max="2748" width="17.5" customWidth="1"/>
    <col min="2749" max="2749" width="10.58203125" customWidth="1"/>
    <col min="2750" max="2750" width="15.75" customWidth="1"/>
    <col min="2751" max="2751" width="30.08203125" customWidth="1"/>
    <col min="2752" max="2752" width="27.58203125" customWidth="1"/>
    <col min="2753" max="2753" width="21.08203125" customWidth="1"/>
    <col min="2754" max="2754" width="22.25" customWidth="1"/>
    <col min="2755" max="2755" width="18.75" customWidth="1"/>
    <col min="2756" max="2757" width="19" customWidth="1"/>
    <col min="2758" max="2758" width="19.08203125" customWidth="1"/>
    <col min="2759" max="2759" width="17.08203125" customWidth="1"/>
    <col min="2760" max="2761" width="7.75" hidden="1" customWidth="1"/>
    <col min="2762" max="2764" width="17.5" customWidth="1"/>
    <col min="2765" max="2765" width="10.58203125" customWidth="1"/>
    <col min="2766" max="2766" width="15.75" customWidth="1"/>
    <col min="2767" max="2767" width="30.08203125" customWidth="1"/>
    <col min="2768" max="2768" width="27.58203125" customWidth="1"/>
    <col min="2769" max="2769" width="21.08203125" customWidth="1"/>
    <col min="2770" max="2770" width="22.25" customWidth="1"/>
    <col min="2771" max="2771" width="18.75" customWidth="1"/>
    <col min="2772" max="2773" width="19" customWidth="1"/>
    <col min="2774" max="2774" width="19.08203125" customWidth="1"/>
    <col min="2775" max="2775" width="17.08203125" customWidth="1"/>
    <col min="2776" max="2777" width="7.75" hidden="1" customWidth="1"/>
    <col min="2778" max="2780" width="17.5" customWidth="1"/>
    <col min="2781" max="2781" width="10.58203125" customWidth="1"/>
    <col min="2782" max="2782" width="15.75" customWidth="1"/>
    <col min="2783" max="2783" width="30.08203125" customWidth="1"/>
    <col min="2784" max="2784" width="27.58203125" customWidth="1"/>
    <col min="2785" max="2785" width="21.08203125" customWidth="1"/>
    <col min="2786" max="2786" width="22.25" customWidth="1"/>
    <col min="2787" max="2787" width="18.75" customWidth="1"/>
    <col min="2788" max="2789" width="19" customWidth="1"/>
    <col min="2790" max="2790" width="19.08203125" customWidth="1"/>
    <col min="2791" max="2791" width="17.08203125" customWidth="1"/>
    <col min="2792" max="2793" width="7.75" hidden="1" customWidth="1"/>
    <col min="2794" max="2796" width="17.5" customWidth="1"/>
    <col min="2797" max="2797" width="10.58203125" customWidth="1"/>
    <col min="2798" max="2798" width="15.75" customWidth="1"/>
    <col min="2799" max="2799" width="30.08203125" customWidth="1"/>
    <col min="2800" max="2800" width="27.58203125" customWidth="1"/>
    <col min="2801" max="2801" width="21.08203125" customWidth="1"/>
    <col min="2802" max="2802" width="22.25" customWidth="1"/>
    <col min="2803" max="2803" width="18.75" customWidth="1"/>
    <col min="2804" max="2805" width="19" customWidth="1"/>
    <col min="2806" max="2806" width="19.08203125" customWidth="1"/>
    <col min="2807" max="2807" width="17.08203125" customWidth="1"/>
    <col min="2808" max="2809" width="7.75" hidden="1" customWidth="1"/>
    <col min="2810" max="2812" width="17.5" customWidth="1"/>
    <col min="2813" max="2813" width="10.58203125" customWidth="1"/>
    <col min="2814" max="2814" width="15.75" customWidth="1"/>
    <col min="2815" max="2815" width="30.08203125" customWidth="1"/>
    <col min="2816" max="2816" width="27.58203125" customWidth="1"/>
    <col min="2817" max="2817" width="21.08203125" customWidth="1"/>
    <col min="2818" max="2818" width="22.25" customWidth="1"/>
    <col min="2819" max="2819" width="18.75" customWidth="1"/>
    <col min="2820" max="2821" width="19" customWidth="1"/>
    <col min="2822" max="2822" width="19.08203125" customWidth="1"/>
    <col min="2823" max="2823" width="17.08203125" customWidth="1"/>
    <col min="2824" max="2825" width="7.75" hidden="1" customWidth="1"/>
    <col min="2826" max="2828" width="17.5" customWidth="1"/>
    <col min="2829" max="2829" width="10.58203125" customWidth="1"/>
    <col min="2830" max="2830" width="15.75" customWidth="1"/>
    <col min="2831" max="2831" width="30.08203125" customWidth="1"/>
    <col min="2832" max="2832" width="27.58203125" customWidth="1"/>
    <col min="2833" max="2833" width="21.08203125" customWidth="1"/>
    <col min="2834" max="2834" width="22.25" customWidth="1"/>
    <col min="2835" max="2835" width="18.75" customWidth="1"/>
    <col min="2836" max="2837" width="19" customWidth="1"/>
    <col min="2838" max="2838" width="19.08203125" customWidth="1"/>
    <col min="2839" max="2839" width="17.08203125" customWidth="1"/>
    <col min="2840" max="2841" width="7.75" hidden="1" customWidth="1"/>
    <col min="2842" max="2844" width="17.5" customWidth="1"/>
    <col min="2845" max="2845" width="10.58203125" customWidth="1"/>
    <col min="2846" max="2846" width="15.75" customWidth="1"/>
    <col min="2847" max="2847" width="30.08203125" customWidth="1"/>
    <col min="2848" max="2848" width="27.58203125" customWidth="1"/>
    <col min="2849" max="2849" width="21.08203125" customWidth="1"/>
    <col min="2850" max="2850" width="22.25" customWidth="1"/>
    <col min="2851" max="2851" width="18.75" customWidth="1"/>
    <col min="2852" max="2853" width="19" customWidth="1"/>
    <col min="2854" max="2854" width="19.08203125" customWidth="1"/>
    <col min="2855" max="2855" width="17.08203125" customWidth="1"/>
    <col min="2856" max="2857" width="7.75" hidden="1" customWidth="1"/>
    <col min="2858" max="2860" width="17.5" customWidth="1"/>
    <col min="2861" max="2861" width="10.58203125" customWidth="1"/>
    <col min="2862" max="2862" width="15.75" customWidth="1"/>
    <col min="2863" max="2863" width="30.08203125" customWidth="1"/>
    <col min="2864" max="2864" width="27.58203125" customWidth="1"/>
    <col min="2865" max="2865" width="21.08203125" customWidth="1"/>
    <col min="2866" max="2866" width="22.25" customWidth="1"/>
    <col min="2867" max="2867" width="18.75" customWidth="1"/>
    <col min="2868" max="2869" width="19" customWidth="1"/>
    <col min="2870" max="2870" width="19.08203125" customWidth="1"/>
    <col min="2871" max="2871" width="17.08203125" customWidth="1"/>
    <col min="2872" max="2873" width="7.75" hidden="1" customWidth="1"/>
    <col min="2874" max="2876" width="17.5" customWidth="1"/>
    <col min="2877" max="2877" width="10.58203125" customWidth="1"/>
    <col min="2878" max="2878" width="15.75" customWidth="1"/>
    <col min="2879" max="2879" width="30.08203125" customWidth="1"/>
    <col min="2880" max="2880" width="27.58203125" customWidth="1"/>
    <col min="2881" max="2881" width="21.08203125" customWidth="1"/>
    <col min="2882" max="2882" width="22.25" customWidth="1"/>
    <col min="2883" max="2883" width="18.75" customWidth="1"/>
    <col min="2884" max="2885" width="19" customWidth="1"/>
    <col min="2886" max="2886" width="19.08203125" customWidth="1"/>
    <col min="2887" max="2887" width="17.08203125" customWidth="1"/>
    <col min="2888" max="2889" width="7.75" hidden="1" customWidth="1"/>
    <col min="2890" max="2892" width="17.5" customWidth="1"/>
    <col min="2893" max="2893" width="10.58203125" customWidth="1"/>
    <col min="2894" max="2894" width="15.75" customWidth="1"/>
    <col min="2895" max="2895" width="30.08203125" customWidth="1"/>
    <col min="2896" max="2896" width="27.58203125" customWidth="1"/>
    <col min="2897" max="2897" width="21.08203125" customWidth="1"/>
    <col min="2898" max="2898" width="22.25" customWidth="1"/>
    <col min="2899" max="2899" width="18.75" customWidth="1"/>
    <col min="2900" max="2901" width="19" customWidth="1"/>
    <col min="2902" max="2902" width="19.08203125" customWidth="1"/>
    <col min="2903" max="2903" width="17.08203125" customWidth="1"/>
    <col min="2904" max="2905" width="7.75" hidden="1" customWidth="1"/>
    <col min="2906" max="2908" width="17.5" customWidth="1"/>
    <col min="2909" max="2909" width="10.58203125" customWidth="1"/>
    <col min="2910" max="2910" width="15.75" customWidth="1"/>
    <col min="2911" max="2911" width="30.08203125" customWidth="1"/>
    <col min="2912" max="2912" width="27.58203125" customWidth="1"/>
    <col min="2913" max="2913" width="21.08203125" customWidth="1"/>
    <col min="2914" max="2914" width="22.25" customWidth="1"/>
    <col min="2915" max="2915" width="18.75" customWidth="1"/>
    <col min="2916" max="2917" width="19" customWidth="1"/>
    <col min="2918" max="2918" width="19.08203125" customWidth="1"/>
    <col min="2919" max="2919" width="17.08203125" customWidth="1"/>
    <col min="2920" max="2921" width="7.75" hidden="1" customWidth="1"/>
    <col min="2922" max="2924" width="17.5" customWidth="1"/>
    <col min="2925" max="2925" width="10.58203125" customWidth="1"/>
    <col min="2926" max="2926" width="15.75" customWidth="1"/>
    <col min="2927" max="2927" width="30.08203125" customWidth="1"/>
    <col min="2928" max="2928" width="27.58203125" customWidth="1"/>
    <col min="2929" max="2929" width="21.08203125" customWidth="1"/>
    <col min="2930" max="2930" width="22.25" customWidth="1"/>
    <col min="2931" max="2931" width="18.75" customWidth="1"/>
    <col min="2932" max="2933" width="19" customWidth="1"/>
    <col min="2934" max="2934" width="19.08203125" customWidth="1"/>
    <col min="2935" max="2935" width="17.08203125" customWidth="1"/>
    <col min="2936" max="2937" width="7.75" hidden="1" customWidth="1"/>
    <col min="2938" max="2940" width="17.5" customWidth="1"/>
    <col min="2941" max="2941" width="10.58203125" customWidth="1"/>
    <col min="2942" max="2942" width="15.75" customWidth="1"/>
    <col min="2943" max="2943" width="30.08203125" customWidth="1"/>
    <col min="2944" max="2944" width="27.58203125" customWidth="1"/>
    <col min="2945" max="2945" width="21.08203125" customWidth="1"/>
    <col min="2946" max="2946" width="22.25" customWidth="1"/>
    <col min="2947" max="2947" width="18.75" customWidth="1"/>
    <col min="2948" max="2949" width="19" customWidth="1"/>
    <col min="2950" max="2950" width="19.08203125" customWidth="1"/>
    <col min="2951" max="2951" width="17.08203125" customWidth="1"/>
    <col min="2952" max="2953" width="7.75" hidden="1" customWidth="1"/>
    <col min="2954" max="2956" width="17.5" customWidth="1"/>
    <col min="2957" max="2957" width="10.58203125" customWidth="1"/>
    <col min="2958" max="2958" width="15.75" customWidth="1"/>
    <col min="2959" max="2959" width="30.08203125" customWidth="1"/>
    <col min="2960" max="2960" width="27.58203125" customWidth="1"/>
    <col min="2961" max="2961" width="21.08203125" customWidth="1"/>
    <col min="2962" max="2962" width="22.25" customWidth="1"/>
    <col min="2963" max="2963" width="18.75" customWidth="1"/>
    <col min="2964" max="2965" width="19" customWidth="1"/>
    <col min="2966" max="2966" width="19.08203125" customWidth="1"/>
    <col min="2967" max="2967" width="17.08203125" customWidth="1"/>
    <col min="2968" max="2969" width="7.75" hidden="1" customWidth="1"/>
    <col min="2970" max="2972" width="17.5" customWidth="1"/>
    <col min="2973" max="2973" width="10.58203125" customWidth="1"/>
    <col min="2974" max="2974" width="15.75" customWidth="1"/>
    <col min="2975" max="2975" width="30.08203125" customWidth="1"/>
    <col min="2976" max="2976" width="27.58203125" customWidth="1"/>
    <col min="2977" max="2977" width="21.08203125" customWidth="1"/>
    <col min="2978" max="2978" width="22.25" customWidth="1"/>
    <col min="2979" max="2979" width="18.75" customWidth="1"/>
    <col min="2980" max="2981" width="19" customWidth="1"/>
    <col min="2982" max="2982" width="19.08203125" customWidth="1"/>
    <col min="2983" max="2983" width="17.08203125" customWidth="1"/>
    <col min="2984" max="2985" width="7.75" hidden="1" customWidth="1"/>
    <col min="2986" max="2988" width="17.5" customWidth="1"/>
    <col min="2989" max="2989" width="10.58203125" customWidth="1"/>
    <col min="2990" max="2990" width="15.75" customWidth="1"/>
    <col min="2991" max="2991" width="30.08203125" customWidth="1"/>
    <col min="2992" max="2992" width="27.58203125" customWidth="1"/>
    <col min="2993" max="2993" width="21.08203125" customWidth="1"/>
    <col min="2994" max="2994" width="22.25" customWidth="1"/>
    <col min="2995" max="2995" width="18.75" customWidth="1"/>
    <col min="2996" max="2997" width="19" customWidth="1"/>
    <col min="2998" max="2998" width="19.08203125" customWidth="1"/>
    <col min="2999" max="2999" width="17.08203125" customWidth="1"/>
    <col min="3000" max="3001" width="7.75" hidden="1" customWidth="1"/>
    <col min="3002" max="3004" width="17.5" customWidth="1"/>
    <col min="3005" max="3005" width="10.58203125" customWidth="1"/>
    <col min="3006" max="3006" width="15.75" customWidth="1"/>
    <col min="3007" max="3007" width="30.08203125" customWidth="1"/>
    <col min="3008" max="3008" width="27.58203125" customWidth="1"/>
    <col min="3009" max="3009" width="21.08203125" customWidth="1"/>
    <col min="3010" max="3010" width="22.25" customWidth="1"/>
    <col min="3011" max="3011" width="18.75" customWidth="1"/>
    <col min="3012" max="3013" width="19" customWidth="1"/>
    <col min="3014" max="3014" width="19.08203125" customWidth="1"/>
    <col min="3015" max="3015" width="17.08203125" customWidth="1"/>
    <col min="3016" max="3017" width="7.75" hidden="1" customWidth="1"/>
    <col min="3018" max="3020" width="17.5" customWidth="1"/>
    <col min="3021" max="3021" width="10.58203125" customWidth="1"/>
    <col min="3022" max="3022" width="15.75" customWidth="1"/>
    <col min="3023" max="3023" width="30.08203125" customWidth="1"/>
    <col min="3024" max="3024" width="27.58203125" customWidth="1"/>
    <col min="3025" max="3025" width="21.08203125" customWidth="1"/>
    <col min="3026" max="3026" width="22.25" customWidth="1"/>
    <col min="3027" max="3027" width="18.75" customWidth="1"/>
    <col min="3028" max="3029" width="19" customWidth="1"/>
    <col min="3030" max="3030" width="19.08203125" customWidth="1"/>
    <col min="3031" max="3031" width="17.08203125" customWidth="1"/>
    <col min="3032" max="3033" width="7.75" hidden="1" customWidth="1"/>
    <col min="3034" max="3036" width="17.5" customWidth="1"/>
    <col min="3037" max="3037" width="10.58203125" customWidth="1"/>
    <col min="3038" max="3038" width="15.75" customWidth="1"/>
    <col min="3039" max="3039" width="30.08203125" customWidth="1"/>
    <col min="3040" max="3040" width="27.58203125" customWidth="1"/>
    <col min="3041" max="3041" width="21.08203125" customWidth="1"/>
    <col min="3042" max="3042" width="22.25" customWidth="1"/>
    <col min="3043" max="3043" width="18.75" customWidth="1"/>
    <col min="3044" max="3045" width="19" customWidth="1"/>
    <col min="3046" max="3046" width="19.08203125" customWidth="1"/>
    <col min="3047" max="3047" width="17.08203125" customWidth="1"/>
    <col min="3048" max="3049" width="7.75" hidden="1" customWidth="1"/>
    <col min="3050" max="3052" width="17.5" customWidth="1"/>
    <col min="3053" max="3053" width="10.58203125" customWidth="1"/>
    <col min="3054" max="3054" width="15.75" customWidth="1"/>
    <col min="3055" max="3055" width="30.08203125" customWidth="1"/>
    <col min="3056" max="3056" width="27.58203125" customWidth="1"/>
    <col min="3057" max="3057" width="21.08203125" customWidth="1"/>
    <col min="3058" max="3058" width="22.25" customWidth="1"/>
    <col min="3059" max="3059" width="18.75" customWidth="1"/>
    <col min="3060" max="3061" width="19" customWidth="1"/>
    <col min="3062" max="3062" width="19.08203125" customWidth="1"/>
    <col min="3063" max="3063" width="17.08203125" customWidth="1"/>
    <col min="3064" max="3065" width="7.75" hidden="1" customWidth="1"/>
    <col min="3066" max="3068" width="17.5" customWidth="1"/>
    <col min="3069" max="3069" width="10.58203125" customWidth="1"/>
    <col min="3070" max="3070" width="15.75" customWidth="1"/>
    <col min="3071" max="3071" width="30.08203125" customWidth="1"/>
    <col min="3072" max="3072" width="27.58203125" customWidth="1"/>
    <col min="3073" max="3073" width="21.08203125" customWidth="1"/>
    <col min="3074" max="3074" width="22.25" customWidth="1"/>
    <col min="3075" max="3075" width="18.75" customWidth="1"/>
    <col min="3076" max="3077" width="19" customWidth="1"/>
    <col min="3078" max="3078" width="19.08203125" customWidth="1"/>
    <col min="3079" max="3079" width="17.08203125" customWidth="1"/>
    <col min="3080" max="3081" width="7.75" hidden="1" customWidth="1"/>
    <col min="3082" max="3084" width="17.5" customWidth="1"/>
    <col min="3085" max="3085" width="10.58203125" customWidth="1"/>
    <col min="3086" max="3086" width="15.75" customWidth="1"/>
    <col min="3087" max="3087" width="30.08203125" customWidth="1"/>
    <col min="3088" max="3088" width="27.58203125" customWidth="1"/>
    <col min="3089" max="3089" width="21.08203125" customWidth="1"/>
    <col min="3090" max="3090" width="22.25" customWidth="1"/>
    <col min="3091" max="3091" width="18.75" customWidth="1"/>
    <col min="3092" max="3093" width="19" customWidth="1"/>
    <col min="3094" max="3094" width="19.08203125" customWidth="1"/>
    <col min="3095" max="3095" width="17.08203125" customWidth="1"/>
    <col min="3096" max="3097" width="7.75" hidden="1" customWidth="1"/>
    <col min="3098" max="3100" width="17.5" customWidth="1"/>
    <col min="3101" max="3101" width="10.58203125" customWidth="1"/>
    <col min="3102" max="3102" width="15.75" customWidth="1"/>
    <col min="3103" max="3103" width="30.08203125" customWidth="1"/>
    <col min="3104" max="3104" width="27.58203125" customWidth="1"/>
    <col min="3105" max="3105" width="21.08203125" customWidth="1"/>
    <col min="3106" max="3106" width="22.25" customWidth="1"/>
    <col min="3107" max="3107" width="18.75" customWidth="1"/>
    <col min="3108" max="3109" width="19" customWidth="1"/>
    <col min="3110" max="3110" width="19.08203125" customWidth="1"/>
    <col min="3111" max="3111" width="17.08203125" customWidth="1"/>
    <col min="3112" max="3113" width="7.75" hidden="1" customWidth="1"/>
    <col min="3114" max="3116" width="17.5" customWidth="1"/>
    <col min="3117" max="3117" width="10.58203125" customWidth="1"/>
    <col min="3118" max="3118" width="15.75" customWidth="1"/>
    <col min="3119" max="3119" width="30.08203125" customWidth="1"/>
    <col min="3120" max="3120" width="27.58203125" customWidth="1"/>
    <col min="3121" max="3121" width="21.08203125" customWidth="1"/>
    <col min="3122" max="3122" width="22.25" customWidth="1"/>
    <col min="3123" max="3123" width="18.75" customWidth="1"/>
    <col min="3124" max="3125" width="19" customWidth="1"/>
    <col min="3126" max="3126" width="19.08203125" customWidth="1"/>
    <col min="3127" max="3127" width="17.08203125" customWidth="1"/>
    <col min="3128" max="3129" width="7.75" hidden="1" customWidth="1"/>
    <col min="3130" max="3132" width="17.5" customWidth="1"/>
    <col min="3133" max="3133" width="10.58203125" customWidth="1"/>
    <col min="3134" max="3134" width="15.75" customWidth="1"/>
    <col min="3135" max="3135" width="30.08203125" customWidth="1"/>
    <col min="3136" max="3136" width="27.58203125" customWidth="1"/>
    <col min="3137" max="3137" width="21.08203125" customWidth="1"/>
    <col min="3138" max="3138" width="22.25" customWidth="1"/>
    <col min="3139" max="3139" width="18.75" customWidth="1"/>
    <col min="3140" max="3141" width="19" customWidth="1"/>
    <col min="3142" max="3142" width="19.08203125" customWidth="1"/>
    <col min="3143" max="3143" width="17.08203125" customWidth="1"/>
    <col min="3144" max="3145" width="7.75" hidden="1" customWidth="1"/>
    <col min="3146" max="3148" width="17.5" customWidth="1"/>
    <col min="3149" max="3149" width="10.58203125" customWidth="1"/>
    <col min="3150" max="3150" width="15.75" customWidth="1"/>
    <col min="3151" max="3151" width="30.08203125" customWidth="1"/>
    <col min="3152" max="3152" width="27.58203125" customWidth="1"/>
    <col min="3153" max="3153" width="21.08203125" customWidth="1"/>
    <col min="3154" max="3154" width="22.25" customWidth="1"/>
    <col min="3155" max="3155" width="18.75" customWidth="1"/>
    <col min="3156" max="3157" width="19" customWidth="1"/>
    <col min="3158" max="3158" width="19.08203125" customWidth="1"/>
    <col min="3159" max="3159" width="17.08203125" customWidth="1"/>
    <col min="3160" max="3161" width="7.75" hidden="1" customWidth="1"/>
    <col min="3162" max="3164" width="17.5" customWidth="1"/>
    <col min="3165" max="3165" width="10.58203125" customWidth="1"/>
    <col min="3166" max="3166" width="15.75" customWidth="1"/>
    <col min="3167" max="3167" width="30.08203125" customWidth="1"/>
    <col min="3168" max="3168" width="27.58203125" customWidth="1"/>
    <col min="3169" max="3169" width="21.08203125" customWidth="1"/>
    <col min="3170" max="3170" width="22.25" customWidth="1"/>
    <col min="3171" max="3171" width="18.75" customWidth="1"/>
    <col min="3172" max="3173" width="19" customWidth="1"/>
    <col min="3174" max="3174" width="19.08203125" customWidth="1"/>
    <col min="3175" max="3175" width="17.08203125" customWidth="1"/>
    <col min="3176" max="3177" width="7.75" hidden="1" customWidth="1"/>
    <col min="3178" max="3180" width="17.5" customWidth="1"/>
    <col min="3181" max="3181" width="10.58203125" customWidth="1"/>
    <col min="3182" max="3182" width="15.75" customWidth="1"/>
    <col min="3183" max="3183" width="30.08203125" customWidth="1"/>
    <col min="3184" max="3184" width="27.58203125" customWidth="1"/>
    <col min="3185" max="3185" width="21.08203125" customWidth="1"/>
    <col min="3186" max="3186" width="22.25" customWidth="1"/>
    <col min="3187" max="3187" width="18.75" customWidth="1"/>
    <col min="3188" max="3189" width="19" customWidth="1"/>
    <col min="3190" max="3190" width="19.08203125" customWidth="1"/>
    <col min="3191" max="3191" width="17.08203125" customWidth="1"/>
    <col min="3192" max="3193" width="7.75" hidden="1" customWidth="1"/>
    <col min="3194" max="3196" width="17.5" customWidth="1"/>
    <col min="3197" max="3197" width="10.58203125" customWidth="1"/>
    <col min="3198" max="3198" width="15.75" customWidth="1"/>
    <col min="3199" max="3199" width="30.08203125" customWidth="1"/>
    <col min="3200" max="3200" width="27.58203125" customWidth="1"/>
    <col min="3201" max="3201" width="21.08203125" customWidth="1"/>
    <col min="3202" max="3202" width="22.25" customWidth="1"/>
    <col min="3203" max="3203" width="18.75" customWidth="1"/>
    <col min="3204" max="3205" width="19" customWidth="1"/>
    <col min="3206" max="3206" width="19.08203125" customWidth="1"/>
    <col min="3207" max="3207" width="17.08203125" customWidth="1"/>
    <col min="3208" max="3209" width="7.75" hidden="1" customWidth="1"/>
    <col min="3210" max="3212" width="17.5" customWidth="1"/>
    <col min="3213" max="3213" width="10.58203125" customWidth="1"/>
    <col min="3214" max="3214" width="15.75" customWidth="1"/>
    <col min="3215" max="3215" width="30.08203125" customWidth="1"/>
    <col min="3216" max="3216" width="27.58203125" customWidth="1"/>
    <col min="3217" max="3217" width="21.08203125" customWidth="1"/>
    <col min="3218" max="3218" width="22.25" customWidth="1"/>
    <col min="3219" max="3219" width="18.75" customWidth="1"/>
    <col min="3220" max="3221" width="19" customWidth="1"/>
    <col min="3222" max="3222" width="19.08203125" customWidth="1"/>
    <col min="3223" max="3223" width="17.08203125" customWidth="1"/>
    <col min="3224" max="3225" width="7.75" hidden="1" customWidth="1"/>
    <col min="3226" max="3228" width="17.5" customWidth="1"/>
    <col min="3229" max="3229" width="10.58203125" customWidth="1"/>
    <col min="3230" max="3230" width="15.75" customWidth="1"/>
    <col min="3231" max="3231" width="30.08203125" customWidth="1"/>
    <col min="3232" max="3232" width="27.58203125" customWidth="1"/>
    <col min="3233" max="3233" width="21.08203125" customWidth="1"/>
    <col min="3234" max="3234" width="22.25" customWidth="1"/>
    <col min="3235" max="3235" width="18.75" customWidth="1"/>
    <col min="3236" max="3237" width="19" customWidth="1"/>
    <col min="3238" max="3238" width="19.08203125" customWidth="1"/>
    <col min="3239" max="3239" width="17.08203125" customWidth="1"/>
    <col min="3240" max="3241" width="7.75" hidden="1" customWidth="1"/>
    <col min="3242" max="3244" width="17.5" customWidth="1"/>
    <col min="3245" max="3245" width="10.58203125" customWidth="1"/>
    <col min="3246" max="3246" width="15.75" customWidth="1"/>
    <col min="3247" max="3247" width="30.08203125" customWidth="1"/>
    <col min="3248" max="3248" width="27.58203125" customWidth="1"/>
    <col min="3249" max="3249" width="21.08203125" customWidth="1"/>
    <col min="3250" max="3250" width="22.25" customWidth="1"/>
    <col min="3251" max="3251" width="18.75" customWidth="1"/>
    <col min="3252" max="3253" width="19" customWidth="1"/>
    <col min="3254" max="3254" width="19.08203125" customWidth="1"/>
    <col min="3255" max="3255" width="17.08203125" customWidth="1"/>
    <col min="3256" max="3257" width="7.75" hidden="1" customWidth="1"/>
    <col min="3258" max="3260" width="17.5" customWidth="1"/>
    <col min="3261" max="3261" width="10.58203125" customWidth="1"/>
    <col min="3262" max="3262" width="15.75" customWidth="1"/>
    <col min="3263" max="3263" width="30.08203125" customWidth="1"/>
    <col min="3264" max="3264" width="27.58203125" customWidth="1"/>
    <col min="3265" max="3265" width="21.08203125" customWidth="1"/>
    <col min="3266" max="3266" width="22.25" customWidth="1"/>
    <col min="3267" max="3267" width="18.75" customWidth="1"/>
    <col min="3268" max="3269" width="19" customWidth="1"/>
    <col min="3270" max="3270" width="19.08203125" customWidth="1"/>
    <col min="3271" max="3271" width="17.08203125" customWidth="1"/>
    <col min="3272" max="3273" width="7.75" hidden="1" customWidth="1"/>
    <col min="3274" max="3276" width="17.5" customWidth="1"/>
    <col min="3277" max="3277" width="10.58203125" customWidth="1"/>
    <col min="3278" max="3278" width="15.75" customWidth="1"/>
    <col min="3279" max="3279" width="30.08203125" customWidth="1"/>
    <col min="3280" max="3280" width="27.58203125" customWidth="1"/>
    <col min="3281" max="3281" width="21.08203125" customWidth="1"/>
    <col min="3282" max="3282" width="22.25" customWidth="1"/>
    <col min="3283" max="3283" width="18.75" customWidth="1"/>
    <col min="3284" max="3285" width="19" customWidth="1"/>
    <col min="3286" max="3286" width="19.08203125" customWidth="1"/>
    <col min="3287" max="3287" width="17.08203125" customWidth="1"/>
    <col min="3288" max="3289" width="7.75" hidden="1" customWidth="1"/>
    <col min="3290" max="3292" width="17.5" customWidth="1"/>
    <col min="3293" max="3293" width="10.58203125" customWidth="1"/>
    <col min="3294" max="3294" width="15.75" customWidth="1"/>
    <col min="3295" max="3295" width="30.08203125" customWidth="1"/>
    <col min="3296" max="3296" width="27.58203125" customWidth="1"/>
    <col min="3297" max="3297" width="21.08203125" customWidth="1"/>
    <col min="3298" max="3298" width="22.25" customWidth="1"/>
    <col min="3299" max="3299" width="18.75" customWidth="1"/>
    <col min="3300" max="3301" width="19" customWidth="1"/>
    <col min="3302" max="3302" width="19.08203125" customWidth="1"/>
    <col min="3303" max="3303" width="17.08203125" customWidth="1"/>
    <col min="3304" max="3305" width="7.75" hidden="1" customWidth="1"/>
    <col min="3306" max="3308" width="17.5" customWidth="1"/>
    <col min="3309" max="3309" width="10.58203125" customWidth="1"/>
    <col min="3310" max="3310" width="15.75" customWidth="1"/>
    <col min="3311" max="3311" width="30.08203125" customWidth="1"/>
    <col min="3312" max="3312" width="27.58203125" customWidth="1"/>
    <col min="3313" max="3313" width="21.08203125" customWidth="1"/>
    <col min="3314" max="3314" width="22.25" customWidth="1"/>
    <col min="3315" max="3315" width="18.75" customWidth="1"/>
    <col min="3316" max="3317" width="19" customWidth="1"/>
    <col min="3318" max="3318" width="19.08203125" customWidth="1"/>
    <col min="3319" max="3319" width="17.08203125" customWidth="1"/>
    <col min="3320" max="3321" width="7.75" hidden="1" customWidth="1"/>
    <col min="3322" max="3324" width="17.5" customWidth="1"/>
    <col min="3325" max="3325" width="10.58203125" customWidth="1"/>
    <col min="3326" max="3326" width="15.75" customWidth="1"/>
    <col min="3327" max="3327" width="30.08203125" customWidth="1"/>
    <col min="3328" max="3328" width="27.58203125" customWidth="1"/>
    <col min="3329" max="3329" width="21.08203125" customWidth="1"/>
    <col min="3330" max="3330" width="22.25" customWidth="1"/>
    <col min="3331" max="3331" width="18.75" customWidth="1"/>
    <col min="3332" max="3333" width="19" customWidth="1"/>
    <col min="3334" max="3334" width="19.08203125" customWidth="1"/>
    <col min="3335" max="3335" width="17.08203125" customWidth="1"/>
    <col min="3336" max="3337" width="7.75" hidden="1" customWidth="1"/>
    <col min="3338" max="3340" width="17.5" customWidth="1"/>
    <col min="3341" max="3341" width="10.58203125" customWidth="1"/>
    <col min="3342" max="3342" width="15.75" customWidth="1"/>
    <col min="3343" max="3343" width="30.08203125" customWidth="1"/>
    <col min="3344" max="3344" width="27.58203125" customWidth="1"/>
    <col min="3345" max="3345" width="21.08203125" customWidth="1"/>
    <col min="3346" max="3346" width="22.25" customWidth="1"/>
    <col min="3347" max="3347" width="18.75" customWidth="1"/>
    <col min="3348" max="3349" width="19" customWidth="1"/>
    <col min="3350" max="3350" width="19.08203125" customWidth="1"/>
    <col min="3351" max="3351" width="17.08203125" customWidth="1"/>
    <col min="3352" max="3353" width="7.75" hidden="1" customWidth="1"/>
    <col min="3354" max="3356" width="17.5" customWidth="1"/>
    <col min="3357" max="3357" width="10.58203125" customWidth="1"/>
    <col min="3358" max="3358" width="15.75" customWidth="1"/>
    <col min="3359" max="3359" width="30.08203125" customWidth="1"/>
    <col min="3360" max="3360" width="27.58203125" customWidth="1"/>
    <col min="3361" max="3361" width="21.08203125" customWidth="1"/>
    <col min="3362" max="3362" width="22.25" customWidth="1"/>
    <col min="3363" max="3363" width="18.75" customWidth="1"/>
    <col min="3364" max="3365" width="19" customWidth="1"/>
    <col min="3366" max="3366" width="19.08203125" customWidth="1"/>
    <col min="3367" max="3367" width="17.08203125" customWidth="1"/>
    <col min="3368" max="3369" width="7.75" hidden="1" customWidth="1"/>
    <col min="3370" max="3372" width="17.5" customWidth="1"/>
    <col min="3373" max="3373" width="10.58203125" customWidth="1"/>
    <col min="3374" max="3374" width="15.75" customWidth="1"/>
    <col min="3375" max="3375" width="30.08203125" customWidth="1"/>
    <col min="3376" max="3376" width="27.58203125" customWidth="1"/>
    <col min="3377" max="3377" width="21.08203125" customWidth="1"/>
    <col min="3378" max="3378" width="22.25" customWidth="1"/>
    <col min="3379" max="3379" width="18.75" customWidth="1"/>
    <col min="3380" max="3381" width="19" customWidth="1"/>
    <col min="3382" max="3382" width="19.08203125" customWidth="1"/>
    <col min="3383" max="3383" width="17.08203125" customWidth="1"/>
    <col min="3384" max="3385" width="7.75" hidden="1" customWidth="1"/>
    <col min="3386" max="3388" width="17.5" customWidth="1"/>
    <col min="3389" max="3389" width="10.58203125" customWidth="1"/>
    <col min="3390" max="3390" width="15.75" customWidth="1"/>
    <col min="3391" max="3391" width="30.08203125" customWidth="1"/>
    <col min="3392" max="3392" width="27.58203125" customWidth="1"/>
    <col min="3393" max="3393" width="21.08203125" customWidth="1"/>
    <col min="3394" max="3394" width="22.25" customWidth="1"/>
    <col min="3395" max="3395" width="18.75" customWidth="1"/>
    <col min="3396" max="3397" width="19" customWidth="1"/>
    <col min="3398" max="3398" width="19.08203125" customWidth="1"/>
    <col min="3399" max="3399" width="17.08203125" customWidth="1"/>
    <col min="3400" max="3401" width="7.75" hidden="1" customWidth="1"/>
    <col min="3402" max="3404" width="17.5" customWidth="1"/>
    <col min="3405" max="3405" width="10.58203125" customWidth="1"/>
    <col min="3406" max="3406" width="15.75" customWidth="1"/>
    <col min="3407" max="3407" width="30.08203125" customWidth="1"/>
    <col min="3408" max="3408" width="27.58203125" customWidth="1"/>
    <col min="3409" max="3409" width="21.08203125" customWidth="1"/>
    <col min="3410" max="3410" width="22.25" customWidth="1"/>
    <col min="3411" max="3411" width="18.75" customWidth="1"/>
    <col min="3412" max="3413" width="19" customWidth="1"/>
    <col min="3414" max="3414" width="19.08203125" customWidth="1"/>
    <col min="3415" max="3415" width="17.08203125" customWidth="1"/>
    <col min="3416" max="3417" width="7.75" hidden="1" customWidth="1"/>
    <col min="3418" max="3420" width="17.5" customWidth="1"/>
    <col min="3421" max="3421" width="10.58203125" customWidth="1"/>
    <col min="3422" max="3422" width="15.75" customWidth="1"/>
    <col min="3423" max="3423" width="30.08203125" customWidth="1"/>
    <col min="3424" max="3424" width="27.58203125" customWidth="1"/>
    <col min="3425" max="3425" width="21.08203125" customWidth="1"/>
    <col min="3426" max="3426" width="22.25" customWidth="1"/>
    <col min="3427" max="3427" width="18.75" customWidth="1"/>
    <col min="3428" max="3429" width="19" customWidth="1"/>
    <col min="3430" max="3430" width="19.08203125" customWidth="1"/>
    <col min="3431" max="3431" width="17.08203125" customWidth="1"/>
    <col min="3432" max="3433" width="7.75" hidden="1" customWidth="1"/>
    <col min="3434" max="3436" width="17.5" customWidth="1"/>
    <col min="3437" max="3437" width="10.58203125" customWidth="1"/>
    <col min="3438" max="3438" width="15.75" customWidth="1"/>
    <col min="3439" max="3439" width="30.08203125" customWidth="1"/>
    <col min="3440" max="3440" width="27.58203125" customWidth="1"/>
    <col min="3441" max="3441" width="21.08203125" customWidth="1"/>
    <col min="3442" max="3442" width="22.25" customWidth="1"/>
    <col min="3443" max="3443" width="18.75" customWidth="1"/>
    <col min="3444" max="3445" width="19" customWidth="1"/>
    <col min="3446" max="3446" width="19.08203125" customWidth="1"/>
    <col min="3447" max="3447" width="17.08203125" customWidth="1"/>
    <col min="3448" max="3449" width="7.75" hidden="1" customWidth="1"/>
    <col min="3450" max="3452" width="17.5" customWidth="1"/>
    <col min="3453" max="3453" width="10.58203125" customWidth="1"/>
    <col min="3454" max="3454" width="15.75" customWidth="1"/>
    <col min="3455" max="3455" width="30.08203125" customWidth="1"/>
    <col min="3456" max="3456" width="27.58203125" customWidth="1"/>
    <col min="3457" max="3457" width="21.08203125" customWidth="1"/>
    <col min="3458" max="3458" width="22.25" customWidth="1"/>
    <col min="3459" max="3459" width="18.75" customWidth="1"/>
    <col min="3460" max="3461" width="19" customWidth="1"/>
    <col min="3462" max="3462" width="19.08203125" customWidth="1"/>
    <col min="3463" max="3463" width="17.08203125" customWidth="1"/>
    <col min="3464" max="3465" width="7.75" hidden="1" customWidth="1"/>
    <col min="3466" max="3468" width="17.5" customWidth="1"/>
    <col min="3469" max="3469" width="10.58203125" customWidth="1"/>
    <col min="3470" max="3470" width="15.75" customWidth="1"/>
    <col min="3471" max="3471" width="30.08203125" customWidth="1"/>
    <col min="3472" max="3472" width="27.58203125" customWidth="1"/>
    <col min="3473" max="3473" width="21.08203125" customWidth="1"/>
    <col min="3474" max="3474" width="22.25" customWidth="1"/>
    <col min="3475" max="3475" width="18.75" customWidth="1"/>
    <col min="3476" max="3477" width="19" customWidth="1"/>
    <col min="3478" max="3478" width="19.08203125" customWidth="1"/>
    <col min="3479" max="3479" width="17.08203125" customWidth="1"/>
    <col min="3480" max="3481" width="7.75" hidden="1" customWidth="1"/>
    <col min="3482" max="3484" width="17.5" customWidth="1"/>
    <col min="3485" max="3485" width="10.58203125" customWidth="1"/>
    <col min="3486" max="3486" width="15.75" customWidth="1"/>
    <col min="3487" max="3487" width="30.08203125" customWidth="1"/>
    <col min="3488" max="3488" width="27.58203125" customWidth="1"/>
    <col min="3489" max="3489" width="21.08203125" customWidth="1"/>
    <col min="3490" max="3490" width="22.25" customWidth="1"/>
    <col min="3491" max="3491" width="18.75" customWidth="1"/>
    <col min="3492" max="3493" width="19" customWidth="1"/>
    <col min="3494" max="3494" width="19.08203125" customWidth="1"/>
    <col min="3495" max="3495" width="17.08203125" customWidth="1"/>
    <col min="3496" max="3497" width="7.75" hidden="1" customWidth="1"/>
    <col min="3498" max="3500" width="17.5" customWidth="1"/>
    <col min="3501" max="3501" width="10.58203125" customWidth="1"/>
    <col min="3502" max="3502" width="15.75" customWidth="1"/>
    <col min="3503" max="3503" width="30.08203125" customWidth="1"/>
    <col min="3504" max="3504" width="27.58203125" customWidth="1"/>
    <col min="3505" max="3505" width="21.08203125" customWidth="1"/>
    <col min="3506" max="3506" width="22.25" customWidth="1"/>
    <col min="3507" max="3507" width="18.75" customWidth="1"/>
    <col min="3508" max="3509" width="19" customWidth="1"/>
    <col min="3510" max="3510" width="19.08203125" customWidth="1"/>
    <col min="3511" max="3511" width="17.08203125" customWidth="1"/>
    <col min="3512" max="3513" width="7.75" hidden="1" customWidth="1"/>
    <col min="3514" max="3516" width="17.5" customWidth="1"/>
    <col min="3517" max="3517" width="10.58203125" customWidth="1"/>
    <col min="3518" max="3518" width="15.75" customWidth="1"/>
    <col min="3519" max="3519" width="30.08203125" customWidth="1"/>
    <col min="3520" max="3520" width="27.58203125" customWidth="1"/>
    <col min="3521" max="3521" width="21.08203125" customWidth="1"/>
    <col min="3522" max="3522" width="22.25" customWidth="1"/>
    <col min="3523" max="3523" width="18.75" customWidth="1"/>
    <col min="3524" max="3525" width="19" customWidth="1"/>
    <col min="3526" max="3526" width="19.08203125" customWidth="1"/>
    <col min="3527" max="3527" width="17.08203125" customWidth="1"/>
    <col min="3528" max="3529" width="7.75" hidden="1" customWidth="1"/>
    <col min="3530" max="3532" width="17.5" customWidth="1"/>
    <col min="3533" max="3533" width="10.58203125" customWidth="1"/>
    <col min="3534" max="3534" width="15.75" customWidth="1"/>
    <col min="3535" max="3535" width="30.08203125" customWidth="1"/>
    <col min="3536" max="3536" width="27.58203125" customWidth="1"/>
    <col min="3537" max="3537" width="21.08203125" customWidth="1"/>
    <col min="3538" max="3538" width="22.25" customWidth="1"/>
    <col min="3539" max="3539" width="18.75" customWidth="1"/>
    <col min="3540" max="3541" width="19" customWidth="1"/>
    <col min="3542" max="3542" width="19.08203125" customWidth="1"/>
    <col min="3543" max="3543" width="17.08203125" customWidth="1"/>
    <col min="3544" max="3545" width="7.75" hidden="1" customWidth="1"/>
    <col min="3546" max="3548" width="17.5" customWidth="1"/>
    <col min="3549" max="3549" width="10.58203125" customWidth="1"/>
    <col min="3550" max="3550" width="15.75" customWidth="1"/>
    <col min="3551" max="3551" width="30.08203125" customWidth="1"/>
    <col min="3552" max="3552" width="27.58203125" customWidth="1"/>
    <col min="3553" max="3553" width="21.08203125" customWidth="1"/>
    <col min="3554" max="3554" width="22.25" customWidth="1"/>
    <col min="3555" max="3555" width="18.75" customWidth="1"/>
    <col min="3556" max="3557" width="19" customWidth="1"/>
    <col min="3558" max="3558" width="19.08203125" customWidth="1"/>
    <col min="3559" max="3559" width="17.08203125" customWidth="1"/>
    <col min="3560" max="3561" width="7.75" hidden="1" customWidth="1"/>
    <col min="3562" max="3564" width="17.5" customWidth="1"/>
    <col min="3565" max="3565" width="10.58203125" customWidth="1"/>
    <col min="3566" max="3566" width="15.75" customWidth="1"/>
    <col min="3567" max="3567" width="30.08203125" customWidth="1"/>
    <col min="3568" max="3568" width="27.58203125" customWidth="1"/>
    <col min="3569" max="3569" width="21.08203125" customWidth="1"/>
    <col min="3570" max="3570" width="22.25" customWidth="1"/>
    <col min="3571" max="3571" width="18.75" customWidth="1"/>
    <col min="3572" max="3573" width="19" customWidth="1"/>
    <col min="3574" max="3574" width="19.08203125" customWidth="1"/>
    <col min="3575" max="3575" width="17.08203125" customWidth="1"/>
    <col min="3576" max="3577" width="7.75" hidden="1" customWidth="1"/>
    <col min="3578" max="3580" width="17.5" customWidth="1"/>
    <col min="3581" max="3581" width="10.58203125" customWidth="1"/>
    <col min="3582" max="3582" width="15.75" customWidth="1"/>
    <col min="3583" max="3583" width="30.08203125" customWidth="1"/>
    <col min="3584" max="3584" width="27.58203125" customWidth="1"/>
    <col min="3585" max="3585" width="21.08203125" customWidth="1"/>
    <col min="3586" max="3586" width="22.25" customWidth="1"/>
    <col min="3587" max="3587" width="18.75" customWidth="1"/>
    <col min="3588" max="3589" width="19" customWidth="1"/>
    <col min="3590" max="3590" width="19.08203125" customWidth="1"/>
    <col min="3591" max="3591" width="17.08203125" customWidth="1"/>
    <col min="3592" max="3593" width="7.75" hidden="1" customWidth="1"/>
    <col min="3594" max="3596" width="17.5" customWidth="1"/>
    <col min="3597" max="3597" width="10.58203125" customWidth="1"/>
    <col min="3598" max="3598" width="15.75" customWidth="1"/>
    <col min="3599" max="3599" width="30.08203125" customWidth="1"/>
    <col min="3600" max="3600" width="27.58203125" customWidth="1"/>
    <col min="3601" max="3601" width="21.08203125" customWidth="1"/>
    <col min="3602" max="3602" width="22.25" customWidth="1"/>
    <col min="3603" max="3603" width="18.75" customWidth="1"/>
    <col min="3604" max="3605" width="19" customWidth="1"/>
    <col min="3606" max="3606" width="19.08203125" customWidth="1"/>
    <col min="3607" max="3607" width="17.08203125" customWidth="1"/>
    <col min="3608" max="3609" width="7.75" hidden="1" customWidth="1"/>
    <col min="3610" max="3612" width="17.5" customWidth="1"/>
    <col min="3613" max="3613" width="10.58203125" customWidth="1"/>
    <col min="3614" max="3614" width="15.75" customWidth="1"/>
    <col min="3615" max="3615" width="30.08203125" customWidth="1"/>
    <col min="3616" max="3616" width="27.58203125" customWidth="1"/>
    <col min="3617" max="3617" width="21.08203125" customWidth="1"/>
    <col min="3618" max="3618" width="22.25" customWidth="1"/>
    <col min="3619" max="3619" width="18.75" customWidth="1"/>
    <col min="3620" max="3621" width="19" customWidth="1"/>
    <col min="3622" max="3622" width="19.08203125" customWidth="1"/>
    <col min="3623" max="3623" width="17.08203125" customWidth="1"/>
    <col min="3624" max="3625" width="7.75" hidden="1" customWidth="1"/>
    <col min="3626" max="3628" width="17.5" customWidth="1"/>
    <col min="3629" max="3629" width="10.58203125" customWidth="1"/>
    <col min="3630" max="3630" width="15.75" customWidth="1"/>
    <col min="3631" max="3631" width="30.08203125" customWidth="1"/>
    <col min="3632" max="3632" width="27.58203125" customWidth="1"/>
    <col min="3633" max="3633" width="21.08203125" customWidth="1"/>
    <col min="3634" max="3634" width="22.25" customWidth="1"/>
    <col min="3635" max="3635" width="18.75" customWidth="1"/>
    <col min="3636" max="3637" width="19" customWidth="1"/>
    <col min="3638" max="3638" width="19.08203125" customWidth="1"/>
    <col min="3639" max="3639" width="17.08203125" customWidth="1"/>
    <col min="3640" max="3641" width="7.75" hidden="1" customWidth="1"/>
    <col min="3642" max="3644" width="17.5" customWidth="1"/>
    <col min="3645" max="3645" width="10.58203125" customWidth="1"/>
    <col min="3646" max="3646" width="15.75" customWidth="1"/>
    <col min="3647" max="3647" width="30.08203125" customWidth="1"/>
    <col min="3648" max="3648" width="27.58203125" customWidth="1"/>
    <col min="3649" max="3649" width="21.08203125" customWidth="1"/>
    <col min="3650" max="3650" width="22.25" customWidth="1"/>
    <col min="3651" max="3651" width="18.75" customWidth="1"/>
    <col min="3652" max="3653" width="19" customWidth="1"/>
    <col min="3654" max="3654" width="19.08203125" customWidth="1"/>
    <col min="3655" max="3655" width="17.08203125" customWidth="1"/>
    <col min="3656" max="3657" width="7.75" hidden="1" customWidth="1"/>
    <col min="3658" max="3660" width="17.5" customWidth="1"/>
    <col min="3661" max="3661" width="10.58203125" customWidth="1"/>
    <col min="3662" max="3662" width="15.75" customWidth="1"/>
    <col min="3663" max="3663" width="30.08203125" customWidth="1"/>
    <col min="3664" max="3664" width="27.58203125" customWidth="1"/>
    <col min="3665" max="3665" width="21.08203125" customWidth="1"/>
    <col min="3666" max="3666" width="22.25" customWidth="1"/>
    <col min="3667" max="3667" width="18.75" customWidth="1"/>
    <col min="3668" max="3669" width="19" customWidth="1"/>
    <col min="3670" max="3670" width="19.08203125" customWidth="1"/>
    <col min="3671" max="3671" width="17.08203125" customWidth="1"/>
    <col min="3672" max="3673" width="7.75" hidden="1" customWidth="1"/>
    <col min="3674" max="3676" width="17.5" customWidth="1"/>
    <col min="3677" max="3677" width="10.58203125" customWidth="1"/>
    <col min="3678" max="3678" width="15.75" customWidth="1"/>
    <col min="3679" max="3679" width="30.08203125" customWidth="1"/>
    <col min="3680" max="3680" width="27.58203125" customWidth="1"/>
    <col min="3681" max="3681" width="21.08203125" customWidth="1"/>
    <col min="3682" max="3682" width="22.25" customWidth="1"/>
    <col min="3683" max="3683" width="18.75" customWidth="1"/>
    <col min="3684" max="3685" width="19" customWidth="1"/>
    <col min="3686" max="3686" width="19.08203125" customWidth="1"/>
    <col min="3687" max="3687" width="17.08203125" customWidth="1"/>
    <col min="3688" max="3689" width="7.75" hidden="1" customWidth="1"/>
    <col min="3690" max="3692" width="17.5" customWidth="1"/>
    <col min="3693" max="3693" width="10.58203125" customWidth="1"/>
    <col min="3694" max="3694" width="15.75" customWidth="1"/>
    <col min="3695" max="3695" width="30.08203125" customWidth="1"/>
    <col min="3696" max="3696" width="27.58203125" customWidth="1"/>
    <col min="3697" max="3697" width="21.08203125" customWidth="1"/>
    <col min="3698" max="3698" width="22.25" customWidth="1"/>
    <col min="3699" max="3699" width="18.75" customWidth="1"/>
    <col min="3700" max="3701" width="19" customWidth="1"/>
    <col min="3702" max="3702" width="19.08203125" customWidth="1"/>
    <col min="3703" max="3703" width="17.08203125" customWidth="1"/>
    <col min="3704" max="3705" width="7.75" hidden="1" customWidth="1"/>
    <col min="3706" max="3708" width="17.5" customWidth="1"/>
    <col min="3709" max="3709" width="10.58203125" customWidth="1"/>
    <col min="3710" max="3710" width="15.75" customWidth="1"/>
    <col min="3711" max="3711" width="30.08203125" customWidth="1"/>
    <col min="3712" max="3712" width="27.58203125" customWidth="1"/>
    <col min="3713" max="3713" width="21.08203125" customWidth="1"/>
    <col min="3714" max="3714" width="22.25" customWidth="1"/>
    <col min="3715" max="3715" width="18.75" customWidth="1"/>
    <col min="3716" max="3717" width="19" customWidth="1"/>
    <col min="3718" max="3718" width="19.08203125" customWidth="1"/>
    <col min="3719" max="3719" width="17.08203125" customWidth="1"/>
    <col min="3720" max="3721" width="7.75" hidden="1" customWidth="1"/>
    <col min="3722" max="3724" width="17.5" customWidth="1"/>
    <col min="3725" max="3725" width="10.58203125" customWidth="1"/>
    <col min="3726" max="3726" width="15.75" customWidth="1"/>
    <col min="3727" max="3727" width="30.08203125" customWidth="1"/>
    <col min="3728" max="3728" width="27.58203125" customWidth="1"/>
    <col min="3729" max="3729" width="21.08203125" customWidth="1"/>
    <col min="3730" max="3730" width="22.25" customWidth="1"/>
    <col min="3731" max="3731" width="18.75" customWidth="1"/>
    <col min="3732" max="3733" width="19" customWidth="1"/>
    <col min="3734" max="3734" width="19.08203125" customWidth="1"/>
    <col min="3735" max="3735" width="17.08203125" customWidth="1"/>
    <col min="3736" max="3737" width="7.75" hidden="1" customWidth="1"/>
    <col min="3738" max="3740" width="17.5" customWidth="1"/>
    <col min="3741" max="3741" width="10.58203125" customWidth="1"/>
    <col min="3742" max="3742" width="15.75" customWidth="1"/>
    <col min="3743" max="3743" width="30.08203125" customWidth="1"/>
    <col min="3744" max="3744" width="27.58203125" customWidth="1"/>
    <col min="3745" max="3745" width="21.08203125" customWidth="1"/>
    <col min="3746" max="3746" width="22.25" customWidth="1"/>
    <col min="3747" max="3747" width="18.75" customWidth="1"/>
    <col min="3748" max="3749" width="19" customWidth="1"/>
    <col min="3750" max="3750" width="19.08203125" customWidth="1"/>
    <col min="3751" max="3751" width="17.08203125" customWidth="1"/>
    <col min="3752" max="3753" width="7.75" hidden="1" customWidth="1"/>
    <col min="3754" max="3756" width="17.5" customWidth="1"/>
    <col min="3757" max="3757" width="10.58203125" customWidth="1"/>
    <col min="3758" max="3758" width="15.75" customWidth="1"/>
    <col min="3759" max="3759" width="30.08203125" customWidth="1"/>
    <col min="3760" max="3760" width="27.58203125" customWidth="1"/>
    <col min="3761" max="3761" width="21.08203125" customWidth="1"/>
    <col min="3762" max="3762" width="22.25" customWidth="1"/>
    <col min="3763" max="3763" width="18.75" customWidth="1"/>
    <col min="3764" max="3765" width="19" customWidth="1"/>
    <col min="3766" max="3766" width="19.08203125" customWidth="1"/>
    <col min="3767" max="3767" width="17.08203125" customWidth="1"/>
    <col min="3768" max="3769" width="7.75" hidden="1" customWidth="1"/>
    <col min="3770" max="3772" width="17.5" customWidth="1"/>
    <col min="3773" max="3773" width="10.58203125" customWidth="1"/>
    <col min="3774" max="3774" width="15.75" customWidth="1"/>
    <col min="3775" max="3775" width="30.08203125" customWidth="1"/>
    <col min="3776" max="3776" width="27.58203125" customWidth="1"/>
    <col min="3777" max="3777" width="21.08203125" customWidth="1"/>
    <col min="3778" max="3778" width="22.25" customWidth="1"/>
    <col min="3779" max="3779" width="18.75" customWidth="1"/>
    <col min="3780" max="3781" width="19" customWidth="1"/>
    <col min="3782" max="3782" width="19.08203125" customWidth="1"/>
    <col min="3783" max="3783" width="17.08203125" customWidth="1"/>
    <col min="3784" max="3785" width="7.75" hidden="1" customWidth="1"/>
    <col min="3786" max="3788" width="17.5" customWidth="1"/>
    <col min="3789" max="3789" width="10.58203125" customWidth="1"/>
    <col min="3790" max="3790" width="15.75" customWidth="1"/>
    <col min="3791" max="3791" width="30.08203125" customWidth="1"/>
    <col min="3792" max="3792" width="27.58203125" customWidth="1"/>
    <col min="3793" max="3793" width="21.08203125" customWidth="1"/>
    <col min="3794" max="3794" width="22.25" customWidth="1"/>
    <col min="3795" max="3795" width="18.75" customWidth="1"/>
    <col min="3796" max="3797" width="19" customWidth="1"/>
    <col min="3798" max="3798" width="19.08203125" customWidth="1"/>
    <col min="3799" max="3799" width="17.08203125" customWidth="1"/>
    <col min="3800" max="3801" width="7.75" hidden="1" customWidth="1"/>
    <col min="3802" max="3804" width="17.5" customWidth="1"/>
    <col min="3805" max="3805" width="10.58203125" customWidth="1"/>
    <col min="3806" max="3806" width="15.75" customWidth="1"/>
    <col min="3807" max="3807" width="30.08203125" customWidth="1"/>
    <col min="3808" max="3808" width="27.58203125" customWidth="1"/>
    <col min="3809" max="3809" width="21.08203125" customWidth="1"/>
    <col min="3810" max="3810" width="22.25" customWidth="1"/>
    <col min="3811" max="3811" width="18.75" customWidth="1"/>
    <col min="3812" max="3813" width="19" customWidth="1"/>
    <col min="3814" max="3814" width="19.08203125" customWidth="1"/>
    <col min="3815" max="3815" width="17.08203125" customWidth="1"/>
    <col min="3816" max="3817" width="7.75" hidden="1" customWidth="1"/>
    <col min="3818" max="3820" width="17.5" customWidth="1"/>
    <col min="3821" max="3821" width="10.58203125" customWidth="1"/>
    <col min="3822" max="3822" width="15.75" customWidth="1"/>
    <col min="3823" max="3823" width="30.08203125" customWidth="1"/>
    <col min="3824" max="3824" width="27.58203125" customWidth="1"/>
    <col min="3825" max="3825" width="21.08203125" customWidth="1"/>
    <col min="3826" max="3826" width="22.25" customWidth="1"/>
    <col min="3827" max="3827" width="18.75" customWidth="1"/>
    <col min="3828" max="3829" width="19" customWidth="1"/>
    <col min="3830" max="3830" width="19.08203125" customWidth="1"/>
    <col min="3831" max="3831" width="17.08203125" customWidth="1"/>
    <col min="3832" max="3833" width="7.75" hidden="1" customWidth="1"/>
    <col min="3834" max="3836" width="17.5" customWidth="1"/>
    <col min="3837" max="3837" width="10.58203125" customWidth="1"/>
    <col min="3838" max="3838" width="15.75" customWidth="1"/>
    <col min="3839" max="3839" width="30.08203125" customWidth="1"/>
    <col min="3840" max="3840" width="27.58203125" customWidth="1"/>
    <col min="3841" max="3841" width="21.08203125" customWidth="1"/>
    <col min="3842" max="3842" width="22.25" customWidth="1"/>
    <col min="3843" max="3843" width="18.75" customWidth="1"/>
    <col min="3844" max="3845" width="19" customWidth="1"/>
    <col min="3846" max="3846" width="19.08203125" customWidth="1"/>
    <col min="3847" max="3847" width="17.08203125" customWidth="1"/>
    <col min="3848" max="3849" width="7.75" hidden="1" customWidth="1"/>
    <col min="3850" max="3852" width="17.5" customWidth="1"/>
    <col min="3853" max="3853" width="10.58203125" customWidth="1"/>
    <col min="3854" max="3854" width="15.75" customWidth="1"/>
    <col min="3855" max="3855" width="30.08203125" customWidth="1"/>
    <col min="3856" max="3856" width="27.58203125" customWidth="1"/>
    <col min="3857" max="3857" width="21.08203125" customWidth="1"/>
    <col min="3858" max="3858" width="22.25" customWidth="1"/>
    <col min="3859" max="3859" width="18.75" customWidth="1"/>
    <col min="3860" max="3861" width="19" customWidth="1"/>
    <col min="3862" max="3862" width="19.08203125" customWidth="1"/>
    <col min="3863" max="3863" width="17.08203125" customWidth="1"/>
    <col min="3864" max="3865" width="7.75" hidden="1" customWidth="1"/>
    <col min="3866" max="3868" width="17.5" customWidth="1"/>
    <col min="3869" max="3869" width="10.58203125" customWidth="1"/>
    <col min="3870" max="3870" width="15.75" customWidth="1"/>
    <col min="3871" max="3871" width="30.08203125" customWidth="1"/>
    <col min="3872" max="3872" width="27.58203125" customWidth="1"/>
    <col min="3873" max="3873" width="21.08203125" customWidth="1"/>
    <col min="3874" max="3874" width="22.25" customWidth="1"/>
    <col min="3875" max="3875" width="18.75" customWidth="1"/>
    <col min="3876" max="3877" width="19" customWidth="1"/>
    <col min="3878" max="3878" width="19.08203125" customWidth="1"/>
    <col min="3879" max="3879" width="17.08203125" customWidth="1"/>
    <col min="3880" max="3881" width="7.75" hidden="1" customWidth="1"/>
    <col min="3882" max="3884" width="17.5" customWidth="1"/>
    <col min="3885" max="3885" width="10.58203125" customWidth="1"/>
    <col min="3886" max="3886" width="15.75" customWidth="1"/>
    <col min="3887" max="3887" width="30.08203125" customWidth="1"/>
    <col min="3888" max="3888" width="27.58203125" customWidth="1"/>
    <col min="3889" max="3889" width="21.08203125" customWidth="1"/>
    <col min="3890" max="3890" width="22.25" customWidth="1"/>
    <col min="3891" max="3891" width="18.75" customWidth="1"/>
    <col min="3892" max="3893" width="19" customWidth="1"/>
    <col min="3894" max="3894" width="19.08203125" customWidth="1"/>
    <col min="3895" max="3895" width="17.08203125" customWidth="1"/>
    <col min="3896" max="3897" width="7.75" hidden="1" customWidth="1"/>
    <col min="3898" max="3900" width="17.5" customWidth="1"/>
    <col min="3901" max="3901" width="10.58203125" customWidth="1"/>
    <col min="3902" max="3902" width="15.75" customWidth="1"/>
    <col min="3903" max="3903" width="30.08203125" customWidth="1"/>
    <col min="3904" max="3904" width="27.58203125" customWidth="1"/>
    <col min="3905" max="3905" width="21.08203125" customWidth="1"/>
    <col min="3906" max="3906" width="22.25" customWidth="1"/>
    <col min="3907" max="3907" width="18.75" customWidth="1"/>
    <col min="3908" max="3909" width="19" customWidth="1"/>
    <col min="3910" max="3910" width="19.08203125" customWidth="1"/>
    <col min="3911" max="3911" width="17.08203125" customWidth="1"/>
    <col min="3912" max="3913" width="7.75" hidden="1" customWidth="1"/>
    <col min="3914" max="3916" width="17.5" customWidth="1"/>
    <col min="3917" max="3917" width="10.58203125" customWidth="1"/>
    <col min="3918" max="3918" width="15.75" customWidth="1"/>
    <col min="3919" max="3919" width="30.08203125" customWidth="1"/>
    <col min="3920" max="3920" width="27.58203125" customWidth="1"/>
    <col min="3921" max="3921" width="21.08203125" customWidth="1"/>
    <col min="3922" max="3922" width="22.25" customWidth="1"/>
    <col min="3923" max="3923" width="18.75" customWidth="1"/>
    <col min="3924" max="3925" width="19" customWidth="1"/>
    <col min="3926" max="3926" width="19.08203125" customWidth="1"/>
    <col min="3927" max="3927" width="17.08203125" customWidth="1"/>
    <col min="3928" max="3929" width="7.75" hidden="1" customWidth="1"/>
    <col min="3930" max="3932" width="17.5" customWidth="1"/>
    <col min="3933" max="3933" width="10.58203125" customWidth="1"/>
    <col min="3934" max="3934" width="15.75" customWidth="1"/>
    <col min="3935" max="3935" width="30.08203125" customWidth="1"/>
    <col min="3936" max="3936" width="27.58203125" customWidth="1"/>
    <col min="3937" max="3937" width="21.08203125" customWidth="1"/>
    <col min="3938" max="3938" width="22.25" customWidth="1"/>
    <col min="3939" max="3939" width="18.75" customWidth="1"/>
    <col min="3940" max="3941" width="19" customWidth="1"/>
    <col min="3942" max="3942" width="19.08203125" customWidth="1"/>
    <col min="3943" max="3943" width="17.08203125" customWidth="1"/>
    <col min="3944" max="3945" width="7.75" hidden="1" customWidth="1"/>
    <col min="3946" max="3948" width="17.5" customWidth="1"/>
    <col min="3949" max="3949" width="10.58203125" customWidth="1"/>
    <col min="3950" max="3950" width="15.75" customWidth="1"/>
    <col min="3951" max="3951" width="30.08203125" customWidth="1"/>
    <col min="3952" max="3952" width="27.58203125" customWidth="1"/>
    <col min="3953" max="3953" width="21.08203125" customWidth="1"/>
    <col min="3954" max="3954" width="22.25" customWidth="1"/>
    <col min="3955" max="3955" width="18.75" customWidth="1"/>
    <col min="3956" max="3957" width="19" customWidth="1"/>
    <col min="3958" max="3958" width="19.08203125" customWidth="1"/>
    <col min="3959" max="3959" width="17.08203125" customWidth="1"/>
    <col min="3960" max="3961" width="7.75" hidden="1" customWidth="1"/>
    <col min="3962" max="3964" width="17.5" customWidth="1"/>
    <col min="3965" max="3965" width="10.58203125" customWidth="1"/>
    <col min="3966" max="3966" width="15.75" customWidth="1"/>
    <col min="3967" max="3967" width="30.08203125" customWidth="1"/>
    <col min="3968" max="3968" width="27.58203125" customWidth="1"/>
    <col min="3969" max="3969" width="21.08203125" customWidth="1"/>
    <col min="3970" max="3970" width="22.25" customWidth="1"/>
    <col min="3971" max="3971" width="18.75" customWidth="1"/>
    <col min="3972" max="3973" width="19" customWidth="1"/>
    <col min="3974" max="3974" width="19.08203125" customWidth="1"/>
    <col min="3975" max="3975" width="17.08203125" customWidth="1"/>
    <col min="3976" max="3977" width="7.75" hidden="1" customWidth="1"/>
    <col min="3978" max="3980" width="17.5" customWidth="1"/>
    <col min="3981" max="3981" width="10.58203125" customWidth="1"/>
    <col min="3982" max="3982" width="15.75" customWidth="1"/>
    <col min="3983" max="3983" width="30.08203125" customWidth="1"/>
    <col min="3984" max="3984" width="27.58203125" customWidth="1"/>
    <col min="3985" max="3985" width="21.08203125" customWidth="1"/>
    <col min="3986" max="3986" width="22.25" customWidth="1"/>
    <col min="3987" max="3987" width="18.75" customWidth="1"/>
    <col min="3988" max="3989" width="19" customWidth="1"/>
    <col min="3990" max="3990" width="19.08203125" customWidth="1"/>
    <col min="3991" max="3991" width="17.08203125" customWidth="1"/>
    <col min="3992" max="3993" width="7.75" hidden="1" customWidth="1"/>
    <col min="3994" max="3996" width="17.5" customWidth="1"/>
    <col min="3997" max="3997" width="10.58203125" customWidth="1"/>
    <col min="3998" max="3998" width="15.75" customWidth="1"/>
    <col min="3999" max="3999" width="30.08203125" customWidth="1"/>
    <col min="4000" max="4000" width="27.58203125" customWidth="1"/>
    <col min="4001" max="4001" width="21.08203125" customWidth="1"/>
    <col min="4002" max="4002" width="22.25" customWidth="1"/>
    <col min="4003" max="4003" width="18.75" customWidth="1"/>
    <col min="4004" max="4005" width="19" customWidth="1"/>
    <col min="4006" max="4006" width="19.08203125" customWidth="1"/>
    <col min="4007" max="4007" width="17.08203125" customWidth="1"/>
    <col min="4008" max="4009" width="7.75" hidden="1" customWidth="1"/>
    <col min="4010" max="4012" width="17.5" customWidth="1"/>
    <col min="4013" max="4013" width="10.58203125" customWidth="1"/>
    <col min="4014" max="4014" width="15.75" customWidth="1"/>
    <col min="4015" max="4015" width="30.08203125" customWidth="1"/>
    <col min="4016" max="4016" width="27.58203125" customWidth="1"/>
    <col min="4017" max="4017" width="21.08203125" customWidth="1"/>
    <col min="4018" max="4018" width="22.25" customWidth="1"/>
    <col min="4019" max="4019" width="18.75" customWidth="1"/>
    <col min="4020" max="4021" width="19" customWidth="1"/>
    <col min="4022" max="4022" width="19.08203125" customWidth="1"/>
    <col min="4023" max="4023" width="17.08203125" customWidth="1"/>
    <col min="4024" max="4025" width="7.75" hidden="1" customWidth="1"/>
    <col min="4026" max="4028" width="17.5" customWidth="1"/>
    <col min="4029" max="4029" width="10.58203125" customWidth="1"/>
    <col min="4030" max="4030" width="15.75" customWidth="1"/>
    <col min="4031" max="4031" width="30.08203125" customWidth="1"/>
    <col min="4032" max="4032" width="27.58203125" customWidth="1"/>
    <col min="4033" max="4033" width="21.08203125" customWidth="1"/>
    <col min="4034" max="4034" width="22.25" customWidth="1"/>
    <col min="4035" max="4035" width="18.75" customWidth="1"/>
    <col min="4036" max="4037" width="19" customWidth="1"/>
    <col min="4038" max="4038" width="19.08203125" customWidth="1"/>
    <col min="4039" max="4039" width="17.08203125" customWidth="1"/>
    <col min="4040" max="4041" width="7.75" hidden="1" customWidth="1"/>
    <col min="4042" max="4044" width="17.5" customWidth="1"/>
    <col min="4045" max="4045" width="10.58203125" customWidth="1"/>
    <col min="4046" max="4046" width="15.75" customWidth="1"/>
    <col min="4047" max="4047" width="30.08203125" customWidth="1"/>
    <col min="4048" max="4048" width="27.58203125" customWidth="1"/>
    <col min="4049" max="4049" width="21.08203125" customWidth="1"/>
    <col min="4050" max="4050" width="22.25" customWidth="1"/>
    <col min="4051" max="4051" width="18.75" customWidth="1"/>
    <col min="4052" max="4053" width="19" customWidth="1"/>
    <col min="4054" max="4054" width="19.08203125" customWidth="1"/>
    <col min="4055" max="4055" width="17.08203125" customWidth="1"/>
    <col min="4056" max="4057" width="7.75" hidden="1" customWidth="1"/>
    <col min="4058" max="4060" width="17.5" customWidth="1"/>
    <col min="4061" max="4061" width="10.58203125" customWidth="1"/>
    <col min="4062" max="4062" width="15.75" customWidth="1"/>
    <col min="4063" max="4063" width="30.08203125" customWidth="1"/>
    <col min="4064" max="4064" width="27.58203125" customWidth="1"/>
    <col min="4065" max="4065" width="21.08203125" customWidth="1"/>
    <col min="4066" max="4066" width="22.25" customWidth="1"/>
    <col min="4067" max="4067" width="18.75" customWidth="1"/>
    <col min="4068" max="4069" width="19" customWidth="1"/>
    <col min="4070" max="4070" width="19.08203125" customWidth="1"/>
    <col min="4071" max="4071" width="17.08203125" customWidth="1"/>
    <col min="4072" max="4073" width="7.75" hidden="1" customWidth="1"/>
    <col min="4074" max="4076" width="17.5" customWidth="1"/>
    <col min="4077" max="4077" width="10.58203125" customWidth="1"/>
    <col min="4078" max="4078" width="15.75" customWidth="1"/>
    <col min="4079" max="4079" width="30.08203125" customWidth="1"/>
    <col min="4080" max="4080" width="27.58203125" customWidth="1"/>
    <col min="4081" max="4081" width="21.08203125" customWidth="1"/>
    <col min="4082" max="4082" width="22.25" customWidth="1"/>
    <col min="4083" max="4083" width="18.75" customWidth="1"/>
    <col min="4084" max="4085" width="19" customWidth="1"/>
    <col min="4086" max="4086" width="19.08203125" customWidth="1"/>
    <col min="4087" max="4087" width="17.08203125" customWidth="1"/>
    <col min="4088" max="4089" width="7.75" hidden="1" customWidth="1"/>
    <col min="4090" max="4092" width="17.5" customWidth="1"/>
    <col min="4093" max="4093" width="10.58203125" customWidth="1"/>
    <col min="4094" max="4094" width="15.75" customWidth="1"/>
    <col min="4095" max="4095" width="30.08203125" customWidth="1"/>
    <col min="4096" max="4096" width="27.58203125" customWidth="1"/>
    <col min="4097" max="4097" width="21.08203125" customWidth="1"/>
    <col min="4098" max="4098" width="22.25" customWidth="1"/>
    <col min="4099" max="4099" width="18.75" customWidth="1"/>
    <col min="4100" max="4101" width="19" customWidth="1"/>
    <col min="4102" max="4102" width="19.08203125" customWidth="1"/>
    <col min="4103" max="4103" width="17.08203125" customWidth="1"/>
    <col min="4104" max="4105" width="7.75" hidden="1" customWidth="1"/>
    <col min="4106" max="4108" width="17.5" customWidth="1"/>
    <col min="4109" max="4109" width="10.58203125" customWidth="1"/>
    <col min="4110" max="4110" width="15.75" customWidth="1"/>
    <col min="4111" max="4111" width="30.08203125" customWidth="1"/>
    <col min="4112" max="4112" width="27.58203125" customWidth="1"/>
    <col min="4113" max="4113" width="21.08203125" customWidth="1"/>
    <col min="4114" max="4114" width="22.25" customWidth="1"/>
    <col min="4115" max="4115" width="18.75" customWidth="1"/>
    <col min="4116" max="4117" width="19" customWidth="1"/>
    <col min="4118" max="4118" width="19.08203125" customWidth="1"/>
    <col min="4119" max="4119" width="17.08203125" customWidth="1"/>
    <col min="4120" max="4121" width="7.75" hidden="1" customWidth="1"/>
    <col min="4122" max="4124" width="17.5" customWidth="1"/>
    <col min="4125" max="4125" width="10.58203125" customWidth="1"/>
    <col min="4126" max="4126" width="15.75" customWidth="1"/>
    <col min="4127" max="4127" width="30.08203125" customWidth="1"/>
    <col min="4128" max="4128" width="27.58203125" customWidth="1"/>
    <col min="4129" max="4129" width="21.08203125" customWidth="1"/>
    <col min="4130" max="4130" width="22.25" customWidth="1"/>
    <col min="4131" max="4131" width="18.75" customWidth="1"/>
    <col min="4132" max="4133" width="19" customWidth="1"/>
    <col min="4134" max="4134" width="19.08203125" customWidth="1"/>
    <col min="4135" max="4135" width="17.08203125" customWidth="1"/>
    <col min="4136" max="4137" width="7.75" hidden="1" customWidth="1"/>
    <col min="4138" max="4140" width="17.5" customWidth="1"/>
    <col min="4141" max="4141" width="10.58203125" customWidth="1"/>
    <col min="4142" max="4142" width="15.75" customWidth="1"/>
    <col min="4143" max="4143" width="30.08203125" customWidth="1"/>
    <col min="4144" max="4144" width="27.58203125" customWidth="1"/>
    <col min="4145" max="4145" width="21.08203125" customWidth="1"/>
    <col min="4146" max="4146" width="22.25" customWidth="1"/>
    <col min="4147" max="4147" width="18.75" customWidth="1"/>
    <col min="4148" max="4149" width="19" customWidth="1"/>
    <col min="4150" max="4150" width="19.08203125" customWidth="1"/>
    <col min="4151" max="4151" width="17.08203125" customWidth="1"/>
    <col min="4152" max="4153" width="7.75" hidden="1" customWidth="1"/>
    <col min="4154" max="4156" width="17.5" customWidth="1"/>
    <col min="4157" max="4157" width="10.58203125" customWidth="1"/>
    <col min="4158" max="4158" width="15.75" customWidth="1"/>
    <col min="4159" max="4159" width="30.08203125" customWidth="1"/>
    <col min="4160" max="4160" width="27.58203125" customWidth="1"/>
    <col min="4161" max="4161" width="21.08203125" customWidth="1"/>
    <col min="4162" max="4162" width="22.25" customWidth="1"/>
    <col min="4163" max="4163" width="18.75" customWidth="1"/>
    <col min="4164" max="4165" width="19" customWidth="1"/>
    <col min="4166" max="4166" width="19.08203125" customWidth="1"/>
    <col min="4167" max="4167" width="17.08203125" customWidth="1"/>
    <col min="4168" max="4169" width="7.75" hidden="1" customWidth="1"/>
    <col min="4170" max="4172" width="17.5" customWidth="1"/>
    <col min="4173" max="4173" width="10.58203125" customWidth="1"/>
    <col min="4174" max="4174" width="15.75" customWidth="1"/>
    <col min="4175" max="4175" width="30.08203125" customWidth="1"/>
    <col min="4176" max="4176" width="27.58203125" customWidth="1"/>
    <col min="4177" max="4177" width="21.08203125" customWidth="1"/>
    <col min="4178" max="4178" width="22.25" customWidth="1"/>
    <col min="4179" max="4179" width="18.75" customWidth="1"/>
    <col min="4180" max="4181" width="19" customWidth="1"/>
    <col min="4182" max="4182" width="19.08203125" customWidth="1"/>
    <col min="4183" max="4183" width="17.08203125" customWidth="1"/>
    <col min="4184" max="4185" width="7.75" hidden="1" customWidth="1"/>
    <col min="4186" max="4188" width="17.5" customWidth="1"/>
    <col min="4189" max="4189" width="10.58203125" customWidth="1"/>
    <col min="4190" max="4190" width="15.75" customWidth="1"/>
    <col min="4191" max="4191" width="30.08203125" customWidth="1"/>
    <col min="4192" max="4192" width="27.58203125" customWidth="1"/>
    <col min="4193" max="4193" width="21.08203125" customWidth="1"/>
    <col min="4194" max="4194" width="22.25" customWidth="1"/>
    <col min="4195" max="4195" width="18.75" customWidth="1"/>
    <col min="4196" max="4197" width="19" customWidth="1"/>
    <col min="4198" max="4198" width="19.08203125" customWidth="1"/>
    <col min="4199" max="4199" width="17.08203125" customWidth="1"/>
    <col min="4200" max="4201" width="7.75" hidden="1" customWidth="1"/>
    <col min="4202" max="4204" width="17.5" customWidth="1"/>
    <col min="4205" max="4205" width="10.58203125" customWidth="1"/>
    <col min="4206" max="4206" width="15.75" customWidth="1"/>
    <col min="4207" max="4207" width="30.08203125" customWidth="1"/>
    <col min="4208" max="4208" width="27.58203125" customWidth="1"/>
    <col min="4209" max="4209" width="21.08203125" customWidth="1"/>
    <col min="4210" max="4210" width="22.25" customWidth="1"/>
    <col min="4211" max="4211" width="18.75" customWidth="1"/>
    <col min="4212" max="4213" width="19" customWidth="1"/>
    <col min="4214" max="4214" width="19.08203125" customWidth="1"/>
    <col min="4215" max="4215" width="17.08203125" customWidth="1"/>
    <col min="4216" max="4217" width="7.75" hidden="1" customWidth="1"/>
    <col min="4218" max="4220" width="17.5" customWidth="1"/>
    <col min="4221" max="4221" width="10.58203125" customWidth="1"/>
    <col min="4222" max="4222" width="15.75" customWidth="1"/>
    <col min="4223" max="4223" width="30.08203125" customWidth="1"/>
    <col min="4224" max="4224" width="27.58203125" customWidth="1"/>
    <col min="4225" max="4225" width="21.08203125" customWidth="1"/>
    <col min="4226" max="4226" width="22.25" customWidth="1"/>
    <col min="4227" max="4227" width="18.75" customWidth="1"/>
    <col min="4228" max="4229" width="19" customWidth="1"/>
    <col min="4230" max="4230" width="19.08203125" customWidth="1"/>
    <col min="4231" max="4231" width="17.08203125" customWidth="1"/>
    <col min="4232" max="4233" width="7.75" hidden="1" customWidth="1"/>
    <col min="4234" max="4236" width="17.5" customWidth="1"/>
    <col min="4237" max="4237" width="10.58203125" customWidth="1"/>
    <col min="4238" max="4238" width="15.75" customWidth="1"/>
    <col min="4239" max="4239" width="30.08203125" customWidth="1"/>
    <col min="4240" max="4240" width="27.58203125" customWidth="1"/>
    <col min="4241" max="4241" width="21.08203125" customWidth="1"/>
    <col min="4242" max="4242" width="22.25" customWidth="1"/>
    <col min="4243" max="4243" width="18.75" customWidth="1"/>
    <col min="4244" max="4245" width="19" customWidth="1"/>
    <col min="4246" max="4246" width="19.08203125" customWidth="1"/>
    <col min="4247" max="4247" width="17.08203125" customWidth="1"/>
    <col min="4248" max="4249" width="7.75" hidden="1" customWidth="1"/>
    <col min="4250" max="4252" width="17.5" customWidth="1"/>
    <col min="4253" max="4253" width="10.58203125" customWidth="1"/>
    <col min="4254" max="4254" width="15.75" customWidth="1"/>
    <col min="4255" max="4255" width="30.08203125" customWidth="1"/>
    <col min="4256" max="4256" width="27.58203125" customWidth="1"/>
    <col min="4257" max="4257" width="21.08203125" customWidth="1"/>
    <col min="4258" max="4258" width="22.25" customWidth="1"/>
    <col min="4259" max="4259" width="18.75" customWidth="1"/>
    <col min="4260" max="4261" width="19" customWidth="1"/>
    <col min="4262" max="4262" width="19.08203125" customWidth="1"/>
    <col min="4263" max="4263" width="17.08203125" customWidth="1"/>
    <col min="4264" max="4265" width="7.75" hidden="1" customWidth="1"/>
    <col min="4266" max="4268" width="17.5" customWidth="1"/>
    <col min="4269" max="4269" width="10.58203125" customWidth="1"/>
    <col min="4270" max="4270" width="15.75" customWidth="1"/>
    <col min="4271" max="4271" width="30.08203125" customWidth="1"/>
    <col min="4272" max="4272" width="27.58203125" customWidth="1"/>
    <col min="4273" max="4273" width="21.08203125" customWidth="1"/>
    <col min="4274" max="4274" width="22.25" customWidth="1"/>
    <col min="4275" max="4275" width="18.75" customWidth="1"/>
    <col min="4276" max="4277" width="19" customWidth="1"/>
    <col min="4278" max="4278" width="19.08203125" customWidth="1"/>
    <col min="4279" max="4279" width="17.08203125" customWidth="1"/>
    <col min="4280" max="4281" width="7.75" hidden="1" customWidth="1"/>
    <col min="4282" max="4284" width="17.5" customWidth="1"/>
    <col min="4285" max="4285" width="10.58203125" customWidth="1"/>
    <col min="4286" max="4286" width="15.75" customWidth="1"/>
    <col min="4287" max="4287" width="30.08203125" customWidth="1"/>
    <col min="4288" max="4288" width="27.58203125" customWidth="1"/>
    <col min="4289" max="4289" width="21.08203125" customWidth="1"/>
    <col min="4290" max="4290" width="22.25" customWidth="1"/>
    <col min="4291" max="4291" width="18.75" customWidth="1"/>
    <col min="4292" max="4293" width="19" customWidth="1"/>
    <col min="4294" max="4294" width="19.08203125" customWidth="1"/>
    <col min="4295" max="4295" width="17.08203125" customWidth="1"/>
    <col min="4296" max="4297" width="7.75" hidden="1" customWidth="1"/>
    <col min="4298" max="4300" width="17.5" customWidth="1"/>
    <col min="4301" max="4301" width="10.58203125" customWidth="1"/>
    <col min="4302" max="4302" width="15.75" customWidth="1"/>
    <col min="4303" max="4303" width="30.08203125" customWidth="1"/>
    <col min="4304" max="4304" width="27.58203125" customWidth="1"/>
    <col min="4305" max="4305" width="21.08203125" customWidth="1"/>
    <col min="4306" max="4306" width="22.25" customWidth="1"/>
    <col min="4307" max="4307" width="18.75" customWidth="1"/>
    <col min="4308" max="4309" width="19" customWidth="1"/>
    <col min="4310" max="4310" width="19.08203125" customWidth="1"/>
    <col min="4311" max="4311" width="17.08203125" customWidth="1"/>
    <col min="4312" max="4313" width="7.75" hidden="1" customWidth="1"/>
    <col min="4314" max="4316" width="17.5" customWidth="1"/>
    <col min="4317" max="4317" width="10.58203125" customWidth="1"/>
    <col min="4318" max="4318" width="15.75" customWidth="1"/>
    <col min="4319" max="4319" width="30.08203125" customWidth="1"/>
    <col min="4320" max="4320" width="27.58203125" customWidth="1"/>
    <col min="4321" max="4321" width="21.08203125" customWidth="1"/>
    <col min="4322" max="4322" width="22.25" customWidth="1"/>
    <col min="4323" max="4323" width="18.75" customWidth="1"/>
    <col min="4324" max="4325" width="19" customWidth="1"/>
    <col min="4326" max="4326" width="19.08203125" customWidth="1"/>
    <col min="4327" max="4327" width="17.08203125" customWidth="1"/>
    <col min="4328" max="4329" width="7.75" hidden="1" customWidth="1"/>
    <col min="4330" max="4332" width="17.5" customWidth="1"/>
    <col min="4333" max="4333" width="10.58203125" customWidth="1"/>
    <col min="4334" max="4334" width="15.75" customWidth="1"/>
    <col min="4335" max="4335" width="30.08203125" customWidth="1"/>
    <col min="4336" max="4336" width="27.58203125" customWidth="1"/>
    <col min="4337" max="4337" width="21.08203125" customWidth="1"/>
    <col min="4338" max="4338" width="22.25" customWidth="1"/>
    <col min="4339" max="4339" width="18.75" customWidth="1"/>
    <col min="4340" max="4341" width="19" customWidth="1"/>
    <col min="4342" max="4342" width="19.08203125" customWidth="1"/>
    <col min="4343" max="4343" width="17.08203125" customWidth="1"/>
    <col min="4344" max="4345" width="7.75" hidden="1" customWidth="1"/>
    <col min="4346" max="4348" width="17.5" customWidth="1"/>
    <col min="4349" max="4349" width="10.58203125" customWidth="1"/>
    <col min="4350" max="4350" width="15.75" customWidth="1"/>
    <col min="4351" max="4351" width="30.08203125" customWidth="1"/>
    <col min="4352" max="4352" width="27.58203125" customWidth="1"/>
    <col min="4353" max="4353" width="21.08203125" customWidth="1"/>
    <col min="4354" max="4354" width="22.25" customWidth="1"/>
    <col min="4355" max="4355" width="18.75" customWidth="1"/>
    <col min="4356" max="4357" width="19" customWidth="1"/>
    <col min="4358" max="4358" width="19.08203125" customWidth="1"/>
    <col min="4359" max="4359" width="17.08203125" customWidth="1"/>
    <col min="4360" max="4361" width="7.75" hidden="1" customWidth="1"/>
    <col min="4362" max="4364" width="17.5" customWidth="1"/>
    <col min="4365" max="4365" width="10.58203125" customWidth="1"/>
    <col min="4366" max="4366" width="15.75" customWidth="1"/>
    <col min="4367" max="4367" width="30.08203125" customWidth="1"/>
    <col min="4368" max="4368" width="27.58203125" customWidth="1"/>
    <col min="4369" max="4369" width="21.08203125" customWidth="1"/>
    <col min="4370" max="4370" width="22.25" customWidth="1"/>
    <col min="4371" max="4371" width="18.75" customWidth="1"/>
    <col min="4372" max="4373" width="19" customWidth="1"/>
    <col min="4374" max="4374" width="19.08203125" customWidth="1"/>
    <col min="4375" max="4375" width="17.08203125" customWidth="1"/>
    <col min="4376" max="4377" width="7.75" hidden="1" customWidth="1"/>
    <col min="4378" max="4380" width="17.5" customWidth="1"/>
    <col min="4381" max="4381" width="10.58203125" customWidth="1"/>
    <col min="4382" max="4382" width="15.75" customWidth="1"/>
    <col min="4383" max="4383" width="30.08203125" customWidth="1"/>
    <col min="4384" max="4384" width="27.58203125" customWidth="1"/>
    <col min="4385" max="4385" width="21.08203125" customWidth="1"/>
    <col min="4386" max="4386" width="22.25" customWidth="1"/>
    <col min="4387" max="4387" width="18.75" customWidth="1"/>
    <col min="4388" max="4389" width="19" customWidth="1"/>
    <col min="4390" max="4390" width="19.08203125" customWidth="1"/>
    <col min="4391" max="4391" width="17.08203125" customWidth="1"/>
    <col min="4392" max="4393" width="7.75" hidden="1" customWidth="1"/>
    <col min="4394" max="4396" width="17.5" customWidth="1"/>
    <col min="4397" max="4397" width="10.58203125" customWidth="1"/>
    <col min="4398" max="4398" width="15.75" customWidth="1"/>
    <col min="4399" max="4399" width="30.08203125" customWidth="1"/>
    <col min="4400" max="4400" width="27.58203125" customWidth="1"/>
    <col min="4401" max="4401" width="21.08203125" customWidth="1"/>
    <col min="4402" max="4402" width="22.25" customWidth="1"/>
    <col min="4403" max="4403" width="18.75" customWidth="1"/>
    <col min="4404" max="4405" width="19" customWidth="1"/>
    <col min="4406" max="4406" width="19.08203125" customWidth="1"/>
    <col min="4407" max="4407" width="17.08203125" customWidth="1"/>
    <col min="4408" max="4409" width="7.75" hidden="1" customWidth="1"/>
    <col min="4410" max="4412" width="17.5" customWidth="1"/>
    <col min="4413" max="4413" width="10.58203125" customWidth="1"/>
    <col min="4414" max="4414" width="15.75" customWidth="1"/>
    <col min="4415" max="4415" width="30.08203125" customWidth="1"/>
    <col min="4416" max="4416" width="27.58203125" customWidth="1"/>
    <col min="4417" max="4417" width="21.08203125" customWidth="1"/>
    <col min="4418" max="4418" width="22.25" customWidth="1"/>
    <col min="4419" max="4419" width="18.75" customWidth="1"/>
    <col min="4420" max="4421" width="19" customWidth="1"/>
    <col min="4422" max="4422" width="19.08203125" customWidth="1"/>
    <col min="4423" max="4423" width="17.08203125" customWidth="1"/>
    <col min="4424" max="4425" width="7.75" hidden="1" customWidth="1"/>
    <col min="4426" max="4428" width="17.5" customWidth="1"/>
    <col min="4429" max="4429" width="10.58203125" customWidth="1"/>
    <col min="4430" max="4430" width="15.75" customWidth="1"/>
    <col min="4431" max="4431" width="30.08203125" customWidth="1"/>
    <col min="4432" max="4432" width="27.58203125" customWidth="1"/>
    <col min="4433" max="4433" width="21.08203125" customWidth="1"/>
    <col min="4434" max="4434" width="22.25" customWidth="1"/>
    <col min="4435" max="4435" width="18.75" customWidth="1"/>
    <col min="4436" max="4437" width="19" customWidth="1"/>
    <col min="4438" max="4438" width="19.08203125" customWidth="1"/>
    <col min="4439" max="4439" width="17.08203125" customWidth="1"/>
    <col min="4440" max="4441" width="7.75" hidden="1" customWidth="1"/>
    <col min="4442" max="4444" width="17.5" customWidth="1"/>
    <col min="4445" max="4445" width="10.58203125" customWidth="1"/>
    <col min="4446" max="4446" width="15.75" customWidth="1"/>
    <col min="4447" max="4447" width="30.08203125" customWidth="1"/>
    <col min="4448" max="4448" width="27.58203125" customWidth="1"/>
    <col min="4449" max="4449" width="21.08203125" customWidth="1"/>
    <col min="4450" max="4450" width="22.25" customWidth="1"/>
    <col min="4451" max="4451" width="18.75" customWidth="1"/>
    <col min="4452" max="4453" width="19" customWidth="1"/>
    <col min="4454" max="4454" width="19.08203125" customWidth="1"/>
    <col min="4455" max="4455" width="17.08203125" customWidth="1"/>
    <col min="4456" max="4457" width="7.75" hidden="1" customWidth="1"/>
    <col min="4458" max="4460" width="17.5" customWidth="1"/>
    <col min="4461" max="4461" width="10.58203125" customWidth="1"/>
    <col min="4462" max="4462" width="15.75" customWidth="1"/>
    <col min="4463" max="4463" width="30.08203125" customWidth="1"/>
    <col min="4464" max="4464" width="27.58203125" customWidth="1"/>
    <col min="4465" max="4465" width="21.08203125" customWidth="1"/>
    <col min="4466" max="4466" width="22.25" customWidth="1"/>
    <col min="4467" max="4467" width="18.75" customWidth="1"/>
    <col min="4468" max="4469" width="19" customWidth="1"/>
    <col min="4470" max="4470" width="19.08203125" customWidth="1"/>
    <col min="4471" max="4471" width="17.08203125" customWidth="1"/>
    <col min="4472" max="4473" width="7.75" hidden="1" customWidth="1"/>
    <col min="4474" max="4476" width="17.5" customWidth="1"/>
    <col min="4477" max="4477" width="10.58203125" customWidth="1"/>
    <col min="4478" max="4478" width="15.75" customWidth="1"/>
    <col min="4479" max="4479" width="30.08203125" customWidth="1"/>
    <col min="4480" max="4480" width="27.58203125" customWidth="1"/>
    <col min="4481" max="4481" width="21.08203125" customWidth="1"/>
    <col min="4482" max="4482" width="22.25" customWidth="1"/>
    <col min="4483" max="4483" width="18.75" customWidth="1"/>
    <col min="4484" max="4485" width="19" customWidth="1"/>
    <col min="4486" max="4486" width="19.08203125" customWidth="1"/>
    <col min="4487" max="4487" width="17.08203125" customWidth="1"/>
    <col min="4488" max="4489" width="7.75" hidden="1" customWidth="1"/>
    <col min="4490" max="4492" width="17.5" customWidth="1"/>
    <col min="4493" max="4493" width="10.58203125" customWidth="1"/>
    <col min="4494" max="4494" width="15.75" customWidth="1"/>
    <col min="4495" max="4495" width="30.08203125" customWidth="1"/>
    <col min="4496" max="4496" width="27.58203125" customWidth="1"/>
    <col min="4497" max="4497" width="21.08203125" customWidth="1"/>
    <col min="4498" max="4498" width="22.25" customWidth="1"/>
    <col min="4499" max="4499" width="18.75" customWidth="1"/>
    <col min="4500" max="4501" width="19" customWidth="1"/>
    <col min="4502" max="4502" width="19.08203125" customWidth="1"/>
    <col min="4503" max="4503" width="17.08203125" customWidth="1"/>
    <col min="4504" max="4505" width="7.75" hidden="1" customWidth="1"/>
    <col min="4506" max="4508" width="17.5" customWidth="1"/>
    <col min="4509" max="4509" width="10.58203125" customWidth="1"/>
    <col min="4510" max="4510" width="15.75" customWidth="1"/>
    <col min="4511" max="4511" width="30.08203125" customWidth="1"/>
    <col min="4512" max="4512" width="27.58203125" customWidth="1"/>
    <col min="4513" max="4513" width="21.08203125" customWidth="1"/>
    <col min="4514" max="4514" width="22.25" customWidth="1"/>
    <col min="4515" max="4515" width="18.75" customWidth="1"/>
    <col min="4516" max="4517" width="19" customWidth="1"/>
    <col min="4518" max="4518" width="19.08203125" customWidth="1"/>
    <col min="4519" max="4519" width="17.08203125" customWidth="1"/>
    <col min="4520" max="4521" width="7.75" hidden="1" customWidth="1"/>
    <col min="4522" max="4524" width="17.5" customWidth="1"/>
    <col min="4525" max="4525" width="10.58203125" customWidth="1"/>
    <col min="4526" max="4526" width="15.75" customWidth="1"/>
    <col min="4527" max="4527" width="30.08203125" customWidth="1"/>
    <col min="4528" max="4528" width="27.58203125" customWidth="1"/>
    <col min="4529" max="4529" width="21.08203125" customWidth="1"/>
    <col min="4530" max="4530" width="22.25" customWidth="1"/>
    <col min="4531" max="4531" width="18.75" customWidth="1"/>
    <col min="4532" max="4533" width="19" customWidth="1"/>
    <col min="4534" max="4534" width="19.08203125" customWidth="1"/>
    <col min="4535" max="4535" width="17.08203125" customWidth="1"/>
    <col min="4536" max="4537" width="7.75" hidden="1" customWidth="1"/>
    <col min="4538" max="4540" width="17.5" customWidth="1"/>
    <col min="4541" max="4541" width="10.58203125" customWidth="1"/>
    <col min="4542" max="4542" width="15.75" customWidth="1"/>
    <col min="4543" max="4543" width="30.08203125" customWidth="1"/>
    <col min="4544" max="4544" width="27.58203125" customWidth="1"/>
    <col min="4545" max="4545" width="21.08203125" customWidth="1"/>
    <col min="4546" max="4546" width="22.25" customWidth="1"/>
    <col min="4547" max="4547" width="18.75" customWidth="1"/>
    <col min="4548" max="4549" width="19" customWidth="1"/>
    <col min="4550" max="4550" width="19.08203125" customWidth="1"/>
    <col min="4551" max="4551" width="17.08203125" customWidth="1"/>
    <col min="4552" max="4553" width="7.75" hidden="1" customWidth="1"/>
    <col min="4554" max="4556" width="17.5" customWidth="1"/>
    <col min="4557" max="4557" width="10.58203125" customWidth="1"/>
    <col min="4558" max="4558" width="15.75" customWidth="1"/>
    <col min="4559" max="4559" width="30.08203125" customWidth="1"/>
    <col min="4560" max="4560" width="27.58203125" customWidth="1"/>
    <col min="4561" max="4561" width="21.08203125" customWidth="1"/>
    <col min="4562" max="4562" width="22.25" customWidth="1"/>
    <col min="4563" max="4563" width="18.75" customWidth="1"/>
    <col min="4564" max="4565" width="19" customWidth="1"/>
    <col min="4566" max="4566" width="19.08203125" customWidth="1"/>
    <col min="4567" max="4567" width="17.08203125" customWidth="1"/>
    <col min="4568" max="4569" width="7.75" hidden="1" customWidth="1"/>
    <col min="4570" max="4572" width="17.5" customWidth="1"/>
    <col min="4573" max="4573" width="10.58203125" customWidth="1"/>
    <col min="4574" max="4574" width="15.75" customWidth="1"/>
    <col min="4575" max="4575" width="30.08203125" customWidth="1"/>
    <col min="4576" max="4576" width="27.58203125" customWidth="1"/>
    <col min="4577" max="4577" width="21.08203125" customWidth="1"/>
    <col min="4578" max="4578" width="22.25" customWidth="1"/>
    <col min="4579" max="4579" width="18.75" customWidth="1"/>
    <col min="4580" max="4581" width="19" customWidth="1"/>
    <col min="4582" max="4582" width="19.08203125" customWidth="1"/>
    <col min="4583" max="4583" width="17.08203125" customWidth="1"/>
    <col min="4584" max="4585" width="7.75" hidden="1" customWidth="1"/>
    <col min="4586" max="4588" width="17.5" customWidth="1"/>
    <col min="4589" max="4589" width="10.58203125" customWidth="1"/>
    <col min="4590" max="4590" width="15.75" customWidth="1"/>
    <col min="4591" max="4591" width="30.08203125" customWidth="1"/>
    <col min="4592" max="4592" width="27.58203125" customWidth="1"/>
    <col min="4593" max="4593" width="21.08203125" customWidth="1"/>
    <col min="4594" max="4594" width="22.25" customWidth="1"/>
    <col min="4595" max="4595" width="18.75" customWidth="1"/>
    <col min="4596" max="4597" width="19" customWidth="1"/>
    <col min="4598" max="4598" width="19.08203125" customWidth="1"/>
    <col min="4599" max="4599" width="17.08203125" customWidth="1"/>
    <col min="4600" max="4601" width="7.75" hidden="1" customWidth="1"/>
    <col min="4602" max="4604" width="17.5" customWidth="1"/>
    <col min="4605" max="4605" width="10.58203125" customWidth="1"/>
    <col min="4606" max="4606" width="15.75" customWidth="1"/>
    <col min="4607" max="4607" width="30.08203125" customWidth="1"/>
    <col min="4608" max="4608" width="27.58203125" customWidth="1"/>
    <col min="4609" max="4609" width="21.08203125" customWidth="1"/>
    <col min="4610" max="4610" width="22.25" customWidth="1"/>
    <col min="4611" max="4611" width="18.75" customWidth="1"/>
    <col min="4612" max="4613" width="19" customWidth="1"/>
    <col min="4614" max="4614" width="19.08203125" customWidth="1"/>
    <col min="4615" max="4615" width="17.08203125" customWidth="1"/>
    <col min="4616" max="4617" width="7.75" hidden="1" customWidth="1"/>
    <col min="4618" max="4620" width="17.5" customWidth="1"/>
    <col min="4621" max="4621" width="10.58203125" customWidth="1"/>
    <col min="4622" max="4622" width="15.75" customWidth="1"/>
    <col min="4623" max="4623" width="30.08203125" customWidth="1"/>
    <col min="4624" max="4624" width="27.58203125" customWidth="1"/>
    <col min="4625" max="4625" width="21.08203125" customWidth="1"/>
    <col min="4626" max="4626" width="22.25" customWidth="1"/>
    <col min="4627" max="4627" width="18.75" customWidth="1"/>
    <col min="4628" max="4629" width="19" customWidth="1"/>
    <col min="4630" max="4630" width="19.08203125" customWidth="1"/>
    <col min="4631" max="4631" width="17.08203125" customWidth="1"/>
    <col min="4632" max="4633" width="7.75" hidden="1" customWidth="1"/>
    <col min="4634" max="4636" width="17.5" customWidth="1"/>
    <col min="4637" max="4637" width="10.58203125" customWidth="1"/>
    <col min="4638" max="4638" width="15.75" customWidth="1"/>
    <col min="4639" max="4639" width="30.08203125" customWidth="1"/>
    <col min="4640" max="4640" width="27.58203125" customWidth="1"/>
    <col min="4641" max="4641" width="21.08203125" customWidth="1"/>
    <col min="4642" max="4642" width="22.25" customWidth="1"/>
    <col min="4643" max="4643" width="18.75" customWidth="1"/>
    <col min="4644" max="4645" width="19" customWidth="1"/>
    <col min="4646" max="4646" width="19.08203125" customWidth="1"/>
    <col min="4647" max="4647" width="17.08203125" customWidth="1"/>
    <col min="4648" max="4649" width="7.75" hidden="1" customWidth="1"/>
    <col min="4650" max="4652" width="17.5" customWidth="1"/>
    <col min="4653" max="4653" width="10.58203125" customWidth="1"/>
    <col min="4654" max="4654" width="15.75" customWidth="1"/>
    <col min="4655" max="4655" width="30.08203125" customWidth="1"/>
    <col min="4656" max="4656" width="27.58203125" customWidth="1"/>
    <col min="4657" max="4657" width="21.08203125" customWidth="1"/>
    <col min="4658" max="4658" width="22.25" customWidth="1"/>
    <col min="4659" max="4659" width="18.75" customWidth="1"/>
    <col min="4660" max="4661" width="19" customWidth="1"/>
    <col min="4662" max="4662" width="19.08203125" customWidth="1"/>
    <col min="4663" max="4663" width="17.08203125" customWidth="1"/>
    <col min="4664" max="4665" width="7.75" hidden="1" customWidth="1"/>
    <col min="4666" max="4668" width="17.5" customWidth="1"/>
    <col min="4669" max="4669" width="10.58203125" customWidth="1"/>
    <col min="4670" max="4670" width="15.75" customWidth="1"/>
    <col min="4671" max="4671" width="30.08203125" customWidth="1"/>
    <col min="4672" max="4672" width="27.58203125" customWidth="1"/>
    <col min="4673" max="4673" width="21.08203125" customWidth="1"/>
    <col min="4674" max="4674" width="22.25" customWidth="1"/>
    <col min="4675" max="4675" width="18.75" customWidth="1"/>
    <col min="4676" max="4677" width="19" customWidth="1"/>
    <col min="4678" max="4678" width="19.08203125" customWidth="1"/>
    <col min="4679" max="4679" width="17.08203125" customWidth="1"/>
    <col min="4680" max="4681" width="7.75" hidden="1" customWidth="1"/>
    <col min="4682" max="4684" width="17.5" customWidth="1"/>
    <col min="4685" max="4685" width="10.58203125" customWidth="1"/>
    <col min="4686" max="4686" width="15.75" customWidth="1"/>
    <col min="4687" max="4687" width="30.08203125" customWidth="1"/>
    <col min="4688" max="4688" width="27.58203125" customWidth="1"/>
    <col min="4689" max="4689" width="21.08203125" customWidth="1"/>
    <col min="4690" max="4690" width="22.25" customWidth="1"/>
    <col min="4691" max="4691" width="18.75" customWidth="1"/>
    <col min="4692" max="4693" width="19" customWidth="1"/>
    <col min="4694" max="4694" width="19.08203125" customWidth="1"/>
    <col min="4695" max="4695" width="17.08203125" customWidth="1"/>
    <col min="4696" max="4697" width="7.75" hidden="1" customWidth="1"/>
    <col min="4698" max="4700" width="17.5" customWidth="1"/>
    <col min="4701" max="4701" width="10.58203125" customWidth="1"/>
    <col min="4702" max="4702" width="15.75" customWidth="1"/>
    <col min="4703" max="4703" width="30.08203125" customWidth="1"/>
    <col min="4704" max="4704" width="27.58203125" customWidth="1"/>
    <col min="4705" max="4705" width="21.08203125" customWidth="1"/>
    <col min="4706" max="4706" width="22.25" customWidth="1"/>
    <col min="4707" max="4707" width="18.75" customWidth="1"/>
    <col min="4708" max="4709" width="19" customWidth="1"/>
    <col min="4710" max="4710" width="19.08203125" customWidth="1"/>
    <col min="4711" max="4711" width="17.08203125" customWidth="1"/>
    <col min="4712" max="4713" width="7.75" hidden="1" customWidth="1"/>
    <col min="4714" max="4716" width="17.5" customWidth="1"/>
    <col min="4717" max="4717" width="10.58203125" customWidth="1"/>
    <col min="4718" max="4718" width="15.75" customWidth="1"/>
    <col min="4719" max="4719" width="30.08203125" customWidth="1"/>
    <col min="4720" max="4720" width="27.58203125" customWidth="1"/>
    <col min="4721" max="4721" width="21.08203125" customWidth="1"/>
    <col min="4722" max="4722" width="22.25" customWidth="1"/>
    <col min="4723" max="4723" width="18.75" customWidth="1"/>
    <col min="4724" max="4725" width="19" customWidth="1"/>
    <col min="4726" max="4726" width="19.08203125" customWidth="1"/>
    <col min="4727" max="4727" width="17.08203125" customWidth="1"/>
    <col min="4728" max="4729" width="7.75" hidden="1" customWidth="1"/>
    <col min="4730" max="4732" width="17.5" customWidth="1"/>
    <col min="4733" max="4733" width="10.58203125" customWidth="1"/>
    <col min="4734" max="4734" width="15.75" customWidth="1"/>
    <col min="4735" max="4735" width="30.08203125" customWidth="1"/>
    <col min="4736" max="4736" width="27.58203125" customWidth="1"/>
    <col min="4737" max="4737" width="21.08203125" customWidth="1"/>
    <col min="4738" max="4738" width="22.25" customWidth="1"/>
    <col min="4739" max="4739" width="18.75" customWidth="1"/>
    <col min="4740" max="4741" width="19" customWidth="1"/>
    <col min="4742" max="4742" width="19.08203125" customWidth="1"/>
    <col min="4743" max="4743" width="17.08203125" customWidth="1"/>
    <col min="4744" max="4745" width="7.75" hidden="1" customWidth="1"/>
    <col min="4746" max="4748" width="17.5" customWidth="1"/>
    <col min="4749" max="4749" width="10.58203125" customWidth="1"/>
    <col min="4750" max="4750" width="15.75" customWidth="1"/>
    <col min="4751" max="4751" width="30.08203125" customWidth="1"/>
    <col min="4752" max="4752" width="27.58203125" customWidth="1"/>
    <col min="4753" max="4753" width="21.08203125" customWidth="1"/>
    <col min="4754" max="4754" width="22.25" customWidth="1"/>
    <col min="4755" max="4755" width="18.75" customWidth="1"/>
    <col min="4756" max="4757" width="19" customWidth="1"/>
    <col min="4758" max="4758" width="19.08203125" customWidth="1"/>
    <col min="4759" max="4759" width="17.08203125" customWidth="1"/>
    <col min="4760" max="4761" width="7.75" hidden="1" customWidth="1"/>
    <col min="4762" max="4764" width="17.5" customWidth="1"/>
    <col min="4765" max="4765" width="10.58203125" customWidth="1"/>
    <col min="4766" max="4766" width="15.75" customWidth="1"/>
    <col min="4767" max="4767" width="30.08203125" customWidth="1"/>
    <col min="4768" max="4768" width="27.58203125" customWidth="1"/>
    <col min="4769" max="4769" width="21.08203125" customWidth="1"/>
    <col min="4770" max="4770" width="22.25" customWidth="1"/>
    <col min="4771" max="4771" width="18.75" customWidth="1"/>
    <col min="4772" max="4773" width="19" customWidth="1"/>
    <col min="4774" max="4774" width="19.08203125" customWidth="1"/>
    <col min="4775" max="4775" width="17.08203125" customWidth="1"/>
    <col min="4776" max="4777" width="7.75" hidden="1" customWidth="1"/>
    <col min="4778" max="4780" width="17.5" customWidth="1"/>
    <col min="4781" max="4781" width="10.58203125" customWidth="1"/>
    <col min="4782" max="4782" width="15.75" customWidth="1"/>
    <col min="4783" max="4783" width="30.08203125" customWidth="1"/>
    <col min="4784" max="4784" width="27.58203125" customWidth="1"/>
    <col min="4785" max="4785" width="21.08203125" customWidth="1"/>
    <col min="4786" max="4786" width="22.25" customWidth="1"/>
    <col min="4787" max="4787" width="18.75" customWidth="1"/>
    <col min="4788" max="4789" width="19" customWidth="1"/>
    <col min="4790" max="4790" width="19.08203125" customWidth="1"/>
    <col min="4791" max="4791" width="17.08203125" customWidth="1"/>
    <col min="4792" max="4793" width="7.75" hidden="1" customWidth="1"/>
    <col min="4794" max="4796" width="17.5" customWidth="1"/>
    <col min="4797" max="4797" width="10.58203125" customWidth="1"/>
    <col min="4798" max="4798" width="15.75" customWidth="1"/>
    <col min="4799" max="4799" width="30.08203125" customWidth="1"/>
    <col min="4800" max="4800" width="27.58203125" customWidth="1"/>
    <col min="4801" max="4801" width="21.08203125" customWidth="1"/>
    <col min="4802" max="4802" width="22.25" customWidth="1"/>
    <col min="4803" max="4803" width="18.75" customWidth="1"/>
    <col min="4804" max="4805" width="19" customWidth="1"/>
    <col min="4806" max="4806" width="19.08203125" customWidth="1"/>
    <col min="4807" max="4807" width="17.08203125" customWidth="1"/>
    <col min="4808" max="4809" width="7.75" hidden="1" customWidth="1"/>
    <col min="4810" max="4812" width="17.5" customWidth="1"/>
    <col min="4813" max="4813" width="10.58203125" customWidth="1"/>
    <col min="4814" max="4814" width="15.75" customWidth="1"/>
    <col min="4815" max="4815" width="30.08203125" customWidth="1"/>
    <col min="4816" max="4816" width="27.58203125" customWidth="1"/>
    <col min="4817" max="4817" width="21.08203125" customWidth="1"/>
    <col min="4818" max="4818" width="22.25" customWidth="1"/>
    <col min="4819" max="4819" width="18.75" customWidth="1"/>
    <col min="4820" max="4821" width="19" customWidth="1"/>
    <col min="4822" max="4822" width="19.08203125" customWidth="1"/>
    <col min="4823" max="4823" width="17.08203125" customWidth="1"/>
    <col min="4824" max="4825" width="7.75" hidden="1" customWidth="1"/>
    <col min="4826" max="4828" width="17.5" customWidth="1"/>
    <col min="4829" max="4829" width="10.58203125" customWidth="1"/>
    <col min="4830" max="4830" width="15.75" customWidth="1"/>
    <col min="4831" max="4831" width="30.08203125" customWidth="1"/>
    <col min="4832" max="4832" width="27.58203125" customWidth="1"/>
    <col min="4833" max="4833" width="21.08203125" customWidth="1"/>
    <col min="4834" max="4834" width="22.25" customWidth="1"/>
    <col min="4835" max="4835" width="18.75" customWidth="1"/>
    <col min="4836" max="4837" width="19" customWidth="1"/>
    <col min="4838" max="4838" width="19.08203125" customWidth="1"/>
    <col min="4839" max="4839" width="17.08203125" customWidth="1"/>
    <col min="4840" max="4841" width="7.75" hidden="1" customWidth="1"/>
    <col min="4842" max="4844" width="17.5" customWidth="1"/>
    <col min="4845" max="4845" width="10.58203125" customWidth="1"/>
    <col min="4846" max="4846" width="15.75" customWidth="1"/>
    <col min="4847" max="4847" width="30.08203125" customWidth="1"/>
    <col min="4848" max="4848" width="27.58203125" customWidth="1"/>
    <col min="4849" max="4849" width="21.08203125" customWidth="1"/>
    <col min="4850" max="4850" width="22.25" customWidth="1"/>
    <col min="4851" max="4851" width="18.75" customWidth="1"/>
    <col min="4852" max="4853" width="19" customWidth="1"/>
    <col min="4854" max="4854" width="19.08203125" customWidth="1"/>
    <col min="4855" max="4855" width="17.08203125" customWidth="1"/>
    <col min="4856" max="4857" width="7.75" hidden="1" customWidth="1"/>
    <col min="4858" max="4860" width="17.5" customWidth="1"/>
    <col min="4861" max="4861" width="10.58203125" customWidth="1"/>
    <col min="4862" max="4862" width="15.75" customWidth="1"/>
    <col min="4863" max="4863" width="30.08203125" customWidth="1"/>
    <col min="4864" max="4864" width="27.58203125" customWidth="1"/>
    <col min="4865" max="4865" width="21.08203125" customWidth="1"/>
    <col min="4866" max="4866" width="22.25" customWidth="1"/>
    <col min="4867" max="4867" width="18.75" customWidth="1"/>
    <col min="4868" max="4869" width="19" customWidth="1"/>
    <col min="4870" max="4870" width="19.08203125" customWidth="1"/>
    <col min="4871" max="4871" width="17.08203125" customWidth="1"/>
    <col min="4872" max="4873" width="7.75" hidden="1" customWidth="1"/>
    <col min="4874" max="4876" width="17.5" customWidth="1"/>
    <col min="4877" max="4877" width="10.58203125" customWidth="1"/>
    <col min="4878" max="4878" width="15.75" customWidth="1"/>
    <col min="4879" max="4879" width="30.08203125" customWidth="1"/>
    <col min="4880" max="4880" width="27.58203125" customWidth="1"/>
    <col min="4881" max="4881" width="21.08203125" customWidth="1"/>
    <col min="4882" max="4882" width="22.25" customWidth="1"/>
    <col min="4883" max="4883" width="18.75" customWidth="1"/>
    <col min="4884" max="4885" width="19" customWidth="1"/>
    <col min="4886" max="4886" width="19.08203125" customWidth="1"/>
    <col min="4887" max="4887" width="17.08203125" customWidth="1"/>
    <col min="4888" max="4889" width="7.75" hidden="1" customWidth="1"/>
    <col min="4890" max="4892" width="17.5" customWidth="1"/>
    <col min="4893" max="4893" width="10.58203125" customWidth="1"/>
    <col min="4894" max="4894" width="15.75" customWidth="1"/>
    <col min="4895" max="4895" width="30.08203125" customWidth="1"/>
    <col min="4896" max="4896" width="27.58203125" customWidth="1"/>
    <col min="4897" max="4897" width="21.08203125" customWidth="1"/>
    <col min="4898" max="4898" width="22.25" customWidth="1"/>
    <col min="4899" max="4899" width="18.75" customWidth="1"/>
    <col min="4900" max="4901" width="19" customWidth="1"/>
    <col min="4902" max="4902" width="19.08203125" customWidth="1"/>
    <col min="4903" max="4903" width="17.08203125" customWidth="1"/>
    <col min="4904" max="4905" width="7.75" hidden="1" customWidth="1"/>
    <col min="4906" max="4908" width="17.5" customWidth="1"/>
    <col min="4909" max="4909" width="10.58203125" customWidth="1"/>
    <col min="4910" max="4910" width="15.75" customWidth="1"/>
    <col min="4911" max="4911" width="30.08203125" customWidth="1"/>
    <col min="4912" max="4912" width="27.58203125" customWidth="1"/>
    <col min="4913" max="4913" width="21.08203125" customWidth="1"/>
    <col min="4914" max="4914" width="22.25" customWidth="1"/>
    <col min="4915" max="4915" width="18.75" customWidth="1"/>
    <col min="4916" max="4917" width="19" customWidth="1"/>
    <col min="4918" max="4918" width="19.08203125" customWidth="1"/>
    <col min="4919" max="4919" width="17.08203125" customWidth="1"/>
    <col min="4920" max="4921" width="7.75" hidden="1" customWidth="1"/>
    <col min="4922" max="4924" width="17.5" customWidth="1"/>
    <col min="4925" max="4925" width="10.58203125" customWidth="1"/>
    <col min="4926" max="4926" width="15.75" customWidth="1"/>
    <col min="4927" max="4927" width="30.08203125" customWidth="1"/>
    <col min="4928" max="4928" width="27.58203125" customWidth="1"/>
    <col min="4929" max="4929" width="21.08203125" customWidth="1"/>
    <col min="4930" max="4930" width="22.25" customWidth="1"/>
    <col min="4931" max="4931" width="18.75" customWidth="1"/>
    <col min="4932" max="4933" width="19" customWidth="1"/>
    <col min="4934" max="4934" width="19.08203125" customWidth="1"/>
    <col min="4935" max="4935" width="17.08203125" customWidth="1"/>
    <col min="4936" max="4937" width="7.75" hidden="1" customWidth="1"/>
    <col min="4938" max="4940" width="17.5" customWidth="1"/>
    <col min="4941" max="4941" width="10.58203125" customWidth="1"/>
    <col min="4942" max="4942" width="15.75" customWidth="1"/>
    <col min="4943" max="4943" width="30.08203125" customWidth="1"/>
    <col min="4944" max="4944" width="27.58203125" customWidth="1"/>
    <col min="4945" max="4945" width="21.08203125" customWidth="1"/>
    <col min="4946" max="4946" width="22.25" customWidth="1"/>
    <col min="4947" max="4947" width="18.75" customWidth="1"/>
    <col min="4948" max="4949" width="19" customWidth="1"/>
    <col min="4950" max="4950" width="19.08203125" customWidth="1"/>
    <col min="4951" max="4951" width="17.08203125" customWidth="1"/>
    <col min="4952" max="4953" width="7.75" hidden="1" customWidth="1"/>
    <col min="4954" max="4956" width="17.5" customWidth="1"/>
    <col min="4957" max="4957" width="10.58203125" customWidth="1"/>
    <col min="4958" max="4958" width="15.75" customWidth="1"/>
    <col min="4959" max="4959" width="30.08203125" customWidth="1"/>
    <col min="4960" max="4960" width="27.58203125" customWidth="1"/>
    <col min="4961" max="4961" width="21.08203125" customWidth="1"/>
    <col min="4962" max="4962" width="22.25" customWidth="1"/>
    <col min="4963" max="4963" width="18.75" customWidth="1"/>
    <col min="4964" max="4965" width="19" customWidth="1"/>
    <col min="4966" max="4966" width="19.08203125" customWidth="1"/>
    <col min="4967" max="4967" width="17.08203125" customWidth="1"/>
    <col min="4968" max="4969" width="7.75" hidden="1" customWidth="1"/>
    <col min="4970" max="4972" width="17.5" customWidth="1"/>
    <col min="4973" max="4973" width="10.58203125" customWidth="1"/>
    <col min="4974" max="4974" width="15.75" customWidth="1"/>
    <col min="4975" max="4975" width="30.08203125" customWidth="1"/>
    <col min="4976" max="4976" width="27.58203125" customWidth="1"/>
    <col min="4977" max="4977" width="21.08203125" customWidth="1"/>
    <col min="4978" max="4978" width="22.25" customWidth="1"/>
    <col min="4979" max="4979" width="18.75" customWidth="1"/>
    <col min="4980" max="4981" width="19" customWidth="1"/>
    <col min="4982" max="4982" width="19.08203125" customWidth="1"/>
    <col min="4983" max="4983" width="17.08203125" customWidth="1"/>
    <col min="4984" max="4985" width="7.75" hidden="1" customWidth="1"/>
    <col min="4986" max="4988" width="17.5" customWidth="1"/>
    <col min="4989" max="4989" width="10.58203125" customWidth="1"/>
    <col min="4990" max="4990" width="15.75" customWidth="1"/>
    <col min="4991" max="4991" width="30.08203125" customWidth="1"/>
    <col min="4992" max="4992" width="27.58203125" customWidth="1"/>
    <col min="4993" max="4993" width="21.08203125" customWidth="1"/>
    <col min="4994" max="4994" width="22.25" customWidth="1"/>
    <col min="4995" max="4995" width="18.75" customWidth="1"/>
    <col min="4996" max="4997" width="19" customWidth="1"/>
    <col min="4998" max="4998" width="19.08203125" customWidth="1"/>
    <col min="4999" max="4999" width="17.08203125" customWidth="1"/>
    <col min="5000" max="5001" width="7.75" hidden="1" customWidth="1"/>
    <col min="5002" max="5004" width="17.5" customWidth="1"/>
    <col min="5005" max="5005" width="10.58203125" customWidth="1"/>
    <col min="5006" max="5006" width="15.75" customWidth="1"/>
    <col min="5007" max="5007" width="30.08203125" customWidth="1"/>
    <col min="5008" max="5008" width="27.58203125" customWidth="1"/>
    <col min="5009" max="5009" width="21.08203125" customWidth="1"/>
    <col min="5010" max="5010" width="22.25" customWidth="1"/>
    <col min="5011" max="5011" width="18.75" customWidth="1"/>
    <col min="5012" max="5013" width="19" customWidth="1"/>
    <col min="5014" max="5014" width="19.08203125" customWidth="1"/>
    <col min="5015" max="5015" width="17.08203125" customWidth="1"/>
    <col min="5016" max="5017" width="7.75" hidden="1" customWidth="1"/>
    <col min="5018" max="5020" width="17.5" customWidth="1"/>
    <col min="5021" max="5021" width="10.58203125" customWidth="1"/>
    <col min="5022" max="5022" width="15.75" customWidth="1"/>
    <col min="5023" max="5023" width="30.08203125" customWidth="1"/>
    <col min="5024" max="5024" width="27.58203125" customWidth="1"/>
    <col min="5025" max="5025" width="21.08203125" customWidth="1"/>
    <col min="5026" max="5026" width="22.25" customWidth="1"/>
    <col min="5027" max="5027" width="18.75" customWidth="1"/>
    <col min="5028" max="5029" width="19" customWidth="1"/>
    <col min="5030" max="5030" width="19.08203125" customWidth="1"/>
    <col min="5031" max="5031" width="17.08203125" customWidth="1"/>
    <col min="5032" max="5033" width="7.75" hidden="1" customWidth="1"/>
    <col min="5034" max="5036" width="17.5" customWidth="1"/>
    <col min="5037" max="5037" width="10.58203125" customWidth="1"/>
    <col min="5038" max="5038" width="15.75" customWidth="1"/>
    <col min="5039" max="5039" width="30.08203125" customWidth="1"/>
    <col min="5040" max="5040" width="27.58203125" customWidth="1"/>
    <col min="5041" max="5041" width="21.08203125" customWidth="1"/>
    <col min="5042" max="5042" width="22.25" customWidth="1"/>
    <col min="5043" max="5043" width="18.75" customWidth="1"/>
    <col min="5044" max="5045" width="19" customWidth="1"/>
    <col min="5046" max="5046" width="19.08203125" customWidth="1"/>
    <col min="5047" max="5047" width="17.08203125" customWidth="1"/>
    <col min="5048" max="5049" width="7.75" hidden="1" customWidth="1"/>
    <col min="5050" max="5052" width="17.5" customWidth="1"/>
    <col min="5053" max="5053" width="10.58203125" customWidth="1"/>
    <col min="5054" max="5054" width="15.75" customWidth="1"/>
    <col min="5055" max="5055" width="30.08203125" customWidth="1"/>
    <col min="5056" max="5056" width="27.58203125" customWidth="1"/>
    <col min="5057" max="5057" width="21.08203125" customWidth="1"/>
    <col min="5058" max="5058" width="22.25" customWidth="1"/>
    <col min="5059" max="5059" width="18.75" customWidth="1"/>
    <col min="5060" max="5061" width="19" customWidth="1"/>
    <col min="5062" max="5062" width="19.08203125" customWidth="1"/>
    <col min="5063" max="5063" width="17.08203125" customWidth="1"/>
    <col min="5064" max="5065" width="7.75" hidden="1" customWidth="1"/>
    <col min="5066" max="5068" width="17.5" customWidth="1"/>
    <col min="5069" max="5069" width="10.58203125" customWidth="1"/>
    <col min="5070" max="5070" width="15.75" customWidth="1"/>
    <col min="5071" max="5071" width="30.08203125" customWidth="1"/>
    <col min="5072" max="5072" width="27.58203125" customWidth="1"/>
    <col min="5073" max="5073" width="21.08203125" customWidth="1"/>
    <col min="5074" max="5074" width="22.25" customWidth="1"/>
    <col min="5075" max="5075" width="18.75" customWidth="1"/>
    <col min="5076" max="5077" width="19" customWidth="1"/>
    <col min="5078" max="5078" width="19.08203125" customWidth="1"/>
    <col min="5079" max="5079" width="17.08203125" customWidth="1"/>
    <col min="5080" max="5081" width="7.75" hidden="1" customWidth="1"/>
    <col min="5082" max="5084" width="17.5" customWidth="1"/>
    <col min="5085" max="5085" width="10.58203125" customWidth="1"/>
    <col min="5086" max="5086" width="15.75" customWidth="1"/>
    <col min="5087" max="5087" width="30.08203125" customWidth="1"/>
    <col min="5088" max="5088" width="27.58203125" customWidth="1"/>
    <col min="5089" max="5089" width="21.08203125" customWidth="1"/>
    <col min="5090" max="5090" width="22.25" customWidth="1"/>
    <col min="5091" max="5091" width="18.75" customWidth="1"/>
    <col min="5092" max="5093" width="19" customWidth="1"/>
    <col min="5094" max="5094" width="19.08203125" customWidth="1"/>
    <col min="5095" max="5095" width="17.08203125" customWidth="1"/>
    <col min="5096" max="5097" width="7.75" hidden="1" customWidth="1"/>
    <col min="5098" max="5100" width="17.5" customWidth="1"/>
    <col min="5101" max="5101" width="10.58203125" customWidth="1"/>
    <col min="5102" max="5102" width="15.75" customWidth="1"/>
    <col min="5103" max="5103" width="30.08203125" customWidth="1"/>
    <col min="5104" max="5104" width="27.58203125" customWidth="1"/>
    <col min="5105" max="5105" width="21.08203125" customWidth="1"/>
    <col min="5106" max="5106" width="22.25" customWidth="1"/>
    <col min="5107" max="5107" width="18.75" customWidth="1"/>
    <col min="5108" max="5109" width="19" customWidth="1"/>
    <col min="5110" max="5110" width="19.08203125" customWidth="1"/>
    <col min="5111" max="5111" width="17.08203125" customWidth="1"/>
    <col min="5112" max="5113" width="7.75" hidden="1" customWidth="1"/>
    <col min="5114" max="5116" width="17.5" customWidth="1"/>
    <col min="5117" max="5117" width="10.58203125" customWidth="1"/>
    <col min="5118" max="5118" width="15.75" customWidth="1"/>
    <col min="5119" max="5119" width="30.08203125" customWidth="1"/>
    <col min="5120" max="5120" width="27.58203125" customWidth="1"/>
    <col min="5121" max="5121" width="21.08203125" customWidth="1"/>
    <col min="5122" max="5122" width="22.25" customWidth="1"/>
    <col min="5123" max="5123" width="18.75" customWidth="1"/>
    <col min="5124" max="5125" width="19" customWidth="1"/>
    <col min="5126" max="5126" width="19.08203125" customWidth="1"/>
    <col min="5127" max="5127" width="17.08203125" customWidth="1"/>
    <col min="5128" max="5129" width="7.75" hidden="1" customWidth="1"/>
    <col min="5130" max="5132" width="17.5" customWidth="1"/>
    <col min="5133" max="5133" width="10.58203125" customWidth="1"/>
    <col min="5134" max="5134" width="15.75" customWidth="1"/>
    <col min="5135" max="5135" width="30.08203125" customWidth="1"/>
    <col min="5136" max="5136" width="27.58203125" customWidth="1"/>
    <col min="5137" max="5137" width="21.08203125" customWidth="1"/>
    <col min="5138" max="5138" width="22.25" customWidth="1"/>
    <col min="5139" max="5139" width="18.75" customWidth="1"/>
    <col min="5140" max="5141" width="19" customWidth="1"/>
    <col min="5142" max="5142" width="19.08203125" customWidth="1"/>
    <col min="5143" max="5143" width="17.08203125" customWidth="1"/>
    <col min="5144" max="5145" width="7.75" hidden="1" customWidth="1"/>
    <col min="5146" max="5148" width="17.5" customWidth="1"/>
    <col min="5149" max="5149" width="10.58203125" customWidth="1"/>
    <col min="5150" max="5150" width="15.75" customWidth="1"/>
    <col min="5151" max="5151" width="30.08203125" customWidth="1"/>
    <col min="5152" max="5152" width="27.58203125" customWidth="1"/>
    <col min="5153" max="5153" width="21.08203125" customWidth="1"/>
    <col min="5154" max="5154" width="22.25" customWidth="1"/>
    <col min="5155" max="5155" width="18.75" customWidth="1"/>
    <col min="5156" max="5157" width="19" customWidth="1"/>
    <col min="5158" max="5158" width="19.08203125" customWidth="1"/>
    <col min="5159" max="5159" width="17.08203125" customWidth="1"/>
    <col min="5160" max="5161" width="7.75" hidden="1" customWidth="1"/>
    <col min="5162" max="5164" width="17.5" customWidth="1"/>
    <col min="5165" max="5165" width="10.58203125" customWidth="1"/>
    <col min="5166" max="5166" width="15.75" customWidth="1"/>
    <col min="5167" max="5167" width="30.08203125" customWidth="1"/>
    <col min="5168" max="5168" width="27.58203125" customWidth="1"/>
    <col min="5169" max="5169" width="21.08203125" customWidth="1"/>
    <col min="5170" max="5170" width="22.25" customWidth="1"/>
    <col min="5171" max="5171" width="18.75" customWidth="1"/>
    <col min="5172" max="5173" width="19" customWidth="1"/>
    <col min="5174" max="5174" width="19.08203125" customWidth="1"/>
    <col min="5175" max="5175" width="17.08203125" customWidth="1"/>
    <col min="5176" max="5177" width="7.75" hidden="1" customWidth="1"/>
    <col min="5178" max="5180" width="17.5" customWidth="1"/>
    <col min="5181" max="5181" width="10.58203125" customWidth="1"/>
    <col min="5182" max="5182" width="15.75" customWidth="1"/>
    <col min="5183" max="5183" width="30.08203125" customWidth="1"/>
    <col min="5184" max="5184" width="27.58203125" customWidth="1"/>
    <col min="5185" max="5185" width="21.08203125" customWidth="1"/>
    <col min="5186" max="5186" width="22.25" customWidth="1"/>
    <col min="5187" max="5187" width="18.75" customWidth="1"/>
    <col min="5188" max="5189" width="19" customWidth="1"/>
    <col min="5190" max="5190" width="19.08203125" customWidth="1"/>
    <col min="5191" max="5191" width="17.08203125" customWidth="1"/>
    <col min="5192" max="5193" width="7.75" hidden="1" customWidth="1"/>
    <col min="5194" max="5196" width="17.5" customWidth="1"/>
    <col min="5197" max="5197" width="10.58203125" customWidth="1"/>
    <col min="5198" max="5198" width="15.75" customWidth="1"/>
    <col min="5199" max="5199" width="30.08203125" customWidth="1"/>
    <col min="5200" max="5200" width="27.58203125" customWidth="1"/>
    <col min="5201" max="5201" width="21.08203125" customWidth="1"/>
    <col min="5202" max="5202" width="22.25" customWidth="1"/>
    <col min="5203" max="5203" width="18.75" customWidth="1"/>
    <col min="5204" max="5205" width="19" customWidth="1"/>
    <col min="5206" max="5206" width="19.08203125" customWidth="1"/>
    <col min="5207" max="5207" width="17.08203125" customWidth="1"/>
    <col min="5208" max="5209" width="7.75" hidden="1" customWidth="1"/>
    <col min="5210" max="5212" width="17.5" customWidth="1"/>
    <col min="5213" max="5213" width="10.58203125" customWidth="1"/>
    <col min="5214" max="5214" width="15.75" customWidth="1"/>
    <col min="5215" max="5215" width="30.08203125" customWidth="1"/>
    <col min="5216" max="5216" width="27.58203125" customWidth="1"/>
    <col min="5217" max="5217" width="21.08203125" customWidth="1"/>
    <col min="5218" max="5218" width="22.25" customWidth="1"/>
    <col min="5219" max="5219" width="18.75" customWidth="1"/>
    <col min="5220" max="5221" width="19" customWidth="1"/>
    <col min="5222" max="5222" width="19.08203125" customWidth="1"/>
    <col min="5223" max="5223" width="17.08203125" customWidth="1"/>
    <col min="5224" max="5225" width="7.75" hidden="1" customWidth="1"/>
    <col min="5226" max="5228" width="17.5" customWidth="1"/>
    <col min="5229" max="5229" width="10.58203125" customWidth="1"/>
    <col min="5230" max="5230" width="15.75" customWidth="1"/>
    <col min="5231" max="5231" width="30.08203125" customWidth="1"/>
    <col min="5232" max="5232" width="27.58203125" customWidth="1"/>
    <col min="5233" max="5233" width="21.08203125" customWidth="1"/>
    <col min="5234" max="5234" width="22.25" customWidth="1"/>
    <col min="5235" max="5235" width="18.75" customWidth="1"/>
    <col min="5236" max="5237" width="19" customWidth="1"/>
    <col min="5238" max="5238" width="19.08203125" customWidth="1"/>
    <col min="5239" max="5239" width="17.08203125" customWidth="1"/>
    <col min="5240" max="5241" width="7.75" hidden="1" customWidth="1"/>
    <col min="5242" max="5244" width="17.5" customWidth="1"/>
    <col min="5245" max="5245" width="10.58203125" customWidth="1"/>
    <col min="5246" max="5246" width="15.75" customWidth="1"/>
    <col min="5247" max="5247" width="30.08203125" customWidth="1"/>
    <col min="5248" max="5248" width="27.58203125" customWidth="1"/>
    <col min="5249" max="5249" width="21.08203125" customWidth="1"/>
    <col min="5250" max="5250" width="22.25" customWidth="1"/>
    <col min="5251" max="5251" width="18.75" customWidth="1"/>
    <col min="5252" max="5253" width="19" customWidth="1"/>
    <col min="5254" max="5254" width="19.08203125" customWidth="1"/>
    <col min="5255" max="5255" width="17.08203125" customWidth="1"/>
    <col min="5256" max="5257" width="7.75" hidden="1" customWidth="1"/>
    <col min="5258" max="5260" width="17.5" customWidth="1"/>
    <col min="5261" max="5261" width="10.58203125" customWidth="1"/>
    <col min="5262" max="5262" width="15.75" customWidth="1"/>
    <col min="5263" max="5263" width="30.08203125" customWidth="1"/>
    <col min="5264" max="5264" width="27.58203125" customWidth="1"/>
    <col min="5265" max="5265" width="21.08203125" customWidth="1"/>
    <col min="5266" max="5266" width="22.25" customWidth="1"/>
    <col min="5267" max="5267" width="18.75" customWidth="1"/>
    <col min="5268" max="5269" width="19" customWidth="1"/>
    <col min="5270" max="5270" width="19.08203125" customWidth="1"/>
    <col min="5271" max="5271" width="17.08203125" customWidth="1"/>
    <col min="5272" max="5273" width="7.75" hidden="1" customWidth="1"/>
    <col min="5274" max="5276" width="17.5" customWidth="1"/>
    <col min="5277" max="5277" width="10.58203125" customWidth="1"/>
    <col min="5278" max="5278" width="15.75" customWidth="1"/>
    <col min="5279" max="5279" width="30.08203125" customWidth="1"/>
    <col min="5280" max="5280" width="27.58203125" customWidth="1"/>
    <col min="5281" max="5281" width="21.08203125" customWidth="1"/>
    <col min="5282" max="5282" width="22.25" customWidth="1"/>
    <col min="5283" max="5283" width="18.75" customWidth="1"/>
    <col min="5284" max="5285" width="19" customWidth="1"/>
    <col min="5286" max="5286" width="19.08203125" customWidth="1"/>
    <col min="5287" max="5287" width="17.08203125" customWidth="1"/>
    <col min="5288" max="5289" width="7.75" hidden="1" customWidth="1"/>
    <col min="5290" max="5292" width="17.5" customWidth="1"/>
    <col min="5293" max="5293" width="10.58203125" customWidth="1"/>
    <col min="5294" max="5294" width="15.75" customWidth="1"/>
    <col min="5295" max="5295" width="30.08203125" customWidth="1"/>
    <col min="5296" max="5296" width="27.58203125" customWidth="1"/>
    <col min="5297" max="5297" width="21.08203125" customWidth="1"/>
    <col min="5298" max="5298" width="22.25" customWidth="1"/>
    <col min="5299" max="5299" width="18.75" customWidth="1"/>
    <col min="5300" max="5301" width="19" customWidth="1"/>
    <col min="5302" max="5302" width="19.08203125" customWidth="1"/>
    <col min="5303" max="5303" width="17.08203125" customWidth="1"/>
    <col min="5304" max="5305" width="7.75" hidden="1" customWidth="1"/>
    <col min="5306" max="5308" width="17.5" customWidth="1"/>
    <col min="5309" max="5309" width="10.58203125" customWidth="1"/>
    <col min="5310" max="5310" width="15.75" customWidth="1"/>
    <col min="5311" max="5311" width="30.08203125" customWidth="1"/>
    <col min="5312" max="5312" width="27.58203125" customWidth="1"/>
    <col min="5313" max="5313" width="21.08203125" customWidth="1"/>
    <col min="5314" max="5314" width="22.25" customWidth="1"/>
    <col min="5315" max="5315" width="18.75" customWidth="1"/>
    <col min="5316" max="5317" width="19" customWidth="1"/>
    <col min="5318" max="5318" width="19.08203125" customWidth="1"/>
    <col min="5319" max="5319" width="17.08203125" customWidth="1"/>
    <col min="5320" max="5321" width="7.75" hidden="1" customWidth="1"/>
    <col min="5322" max="5324" width="17.5" customWidth="1"/>
    <col min="5325" max="5325" width="10.58203125" customWidth="1"/>
    <col min="5326" max="5326" width="15.75" customWidth="1"/>
    <col min="5327" max="5327" width="30.08203125" customWidth="1"/>
    <col min="5328" max="5328" width="27.58203125" customWidth="1"/>
    <col min="5329" max="5329" width="21.08203125" customWidth="1"/>
    <col min="5330" max="5330" width="22.25" customWidth="1"/>
    <col min="5331" max="5331" width="18.75" customWidth="1"/>
    <col min="5332" max="5333" width="19" customWidth="1"/>
    <col min="5334" max="5334" width="19.08203125" customWidth="1"/>
    <col min="5335" max="5335" width="17.08203125" customWidth="1"/>
    <col min="5336" max="5337" width="7.75" hidden="1" customWidth="1"/>
    <col min="5338" max="5340" width="17.5" customWidth="1"/>
    <col min="5341" max="5341" width="10.58203125" customWidth="1"/>
    <col min="5342" max="5342" width="15.75" customWidth="1"/>
    <col min="5343" max="5343" width="30.08203125" customWidth="1"/>
    <col min="5344" max="5344" width="27.58203125" customWidth="1"/>
    <col min="5345" max="5345" width="21.08203125" customWidth="1"/>
    <col min="5346" max="5346" width="22.25" customWidth="1"/>
    <col min="5347" max="5347" width="18.75" customWidth="1"/>
    <col min="5348" max="5349" width="19" customWidth="1"/>
    <col min="5350" max="5350" width="19.08203125" customWidth="1"/>
    <col min="5351" max="5351" width="17.08203125" customWidth="1"/>
    <col min="5352" max="5353" width="7.75" hidden="1" customWidth="1"/>
    <col min="5354" max="5356" width="17.5" customWidth="1"/>
    <col min="5357" max="5357" width="10.58203125" customWidth="1"/>
    <col min="5358" max="5358" width="15.75" customWidth="1"/>
    <col min="5359" max="5359" width="30.08203125" customWidth="1"/>
    <col min="5360" max="5360" width="27.58203125" customWidth="1"/>
    <col min="5361" max="5361" width="21.08203125" customWidth="1"/>
    <col min="5362" max="5362" width="22.25" customWidth="1"/>
    <col min="5363" max="5363" width="18.75" customWidth="1"/>
    <col min="5364" max="5365" width="19" customWidth="1"/>
    <col min="5366" max="5366" width="19.08203125" customWidth="1"/>
    <col min="5367" max="5367" width="17.08203125" customWidth="1"/>
    <col min="5368" max="5369" width="7.75" hidden="1" customWidth="1"/>
    <col min="5370" max="5372" width="17.5" customWidth="1"/>
    <col min="5373" max="5373" width="10.58203125" customWidth="1"/>
    <col min="5374" max="5374" width="15.75" customWidth="1"/>
    <col min="5375" max="5375" width="30.08203125" customWidth="1"/>
    <col min="5376" max="5376" width="27.58203125" customWidth="1"/>
    <col min="5377" max="5377" width="21.08203125" customWidth="1"/>
    <col min="5378" max="5378" width="22.25" customWidth="1"/>
    <col min="5379" max="5379" width="18.75" customWidth="1"/>
    <col min="5380" max="5381" width="19" customWidth="1"/>
    <col min="5382" max="5382" width="19.08203125" customWidth="1"/>
    <col min="5383" max="5383" width="17.08203125" customWidth="1"/>
    <col min="5384" max="5385" width="7.75" hidden="1" customWidth="1"/>
    <col min="5386" max="5388" width="17.5" customWidth="1"/>
    <col min="5389" max="5389" width="10.58203125" customWidth="1"/>
    <col min="5390" max="5390" width="15.75" customWidth="1"/>
    <col min="5391" max="5391" width="30.08203125" customWidth="1"/>
    <col min="5392" max="5392" width="27.58203125" customWidth="1"/>
    <col min="5393" max="5393" width="21.08203125" customWidth="1"/>
    <col min="5394" max="5394" width="22.25" customWidth="1"/>
    <col min="5395" max="5395" width="18.75" customWidth="1"/>
    <col min="5396" max="5397" width="19" customWidth="1"/>
    <col min="5398" max="5398" width="19.08203125" customWidth="1"/>
    <col min="5399" max="5399" width="17.08203125" customWidth="1"/>
    <col min="5400" max="5401" width="7.75" hidden="1" customWidth="1"/>
    <col min="5402" max="5404" width="17.5" customWidth="1"/>
    <col min="5405" max="5405" width="10.58203125" customWidth="1"/>
    <col min="5406" max="5406" width="15.75" customWidth="1"/>
    <col min="5407" max="5407" width="30.08203125" customWidth="1"/>
    <col min="5408" max="5408" width="27.58203125" customWidth="1"/>
    <col min="5409" max="5409" width="21.08203125" customWidth="1"/>
    <col min="5410" max="5410" width="22.25" customWidth="1"/>
    <col min="5411" max="5411" width="18.75" customWidth="1"/>
    <col min="5412" max="5413" width="19" customWidth="1"/>
    <col min="5414" max="5414" width="19.08203125" customWidth="1"/>
    <col min="5415" max="5415" width="17.08203125" customWidth="1"/>
    <col min="5416" max="5417" width="7.75" hidden="1" customWidth="1"/>
    <col min="5418" max="5420" width="17.5" customWidth="1"/>
    <col min="5421" max="5421" width="10.58203125" customWidth="1"/>
    <col min="5422" max="5422" width="15.75" customWidth="1"/>
    <col min="5423" max="5423" width="30.08203125" customWidth="1"/>
    <col min="5424" max="5424" width="27.58203125" customWidth="1"/>
    <col min="5425" max="5425" width="21.08203125" customWidth="1"/>
    <col min="5426" max="5426" width="22.25" customWidth="1"/>
    <col min="5427" max="5427" width="18.75" customWidth="1"/>
    <col min="5428" max="5429" width="19" customWidth="1"/>
    <col min="5430" max="5430" width="19.08203125" customWidth="1"/>
    <col min="5431" max="5431" width="17.08203125" customWidth="1"/>
    <col min="5432" max="5433" width="7.75" hidden="1" customWidth="1"/>
    <col min="5434" max="5436" width="17.5" customWidth="1"/>
    <col min="5437" max="5437" width="10.58203125" customWidth="1"/>
    <col min="5438" max="5438" width="15.75" customWidth="1"/>
    <col min="5439" max="5439" width="30.08203125" customWidth="1"/>
    <col min="5440" max="5440" width="27.58203125" customWidth="1"/>
    <col min="5441" max="5441" width="21.08203125" customWidth="1"/>
    <col min="5442" max="5442" width="22.25" customWidth="1"/>
    <col min="5443" max="5443" width="18.75" customWidth="1"/>
    <col min="5444" max="5445" width="19" customWidth="1"/>
    <col min="5446" max="5446" width="19.08203125" customWidth="1"/>
    <col min="5447" max="5447" width="17.08203125" customWidth="1"/>
    <col min="5448" max="5449" width="7.75" hidden="1" customWidth="1"/>
    <col min="5450" max="5452" width="17.5" customWidth="1"/>
    <col min="5453" max="5453" width="10.58203125" customWidth="1"/>
    <col min="5454" max="5454" width="15.75" customWidth="1"/>
    <col min="5455" max="5455" width="30.08203125" customWidth="1"/>
    <col min="5456" max="5456" width="27.58203125" customWidth="1"/>
    <col min="5457" max="5457" width="21.08203125" customWidth="1"/>
    <col min="5458" max="5458" width="22.25" customWidth="1"/>
    <col min="5459" max="5459" width="18.75" customWidth="1"/>
    <col min="5460" max="5461" width="19" customWidth="1"/>
    <col min="5462" max="5462" width="19.08203125" customWidth="1"/>
    <col min="5463" max="5463" width="17.08203125" customWidth="1"/>
    <col min="5464" max="5465" width="7.75" hidden="1" customWidth="1"/>
    <col min="5466" max="5468" width="17.5" customWidth="1"/>
    <col min="5469" max="5469" width="10.58203125" customWidth="1"/>
    <col min="5470" max="5470" width="15.75" customWidth="1"/>
    <col min="5471" max="5471" width="30.08203125" customWidth="1"/>
    <col min="5472" max="5472" width="27.58203125" customWidth="1"/>
    <col min="5473" max="5473" width="21.08203125" customWidth="1"/>
    <col min="5474" max="5474" width="22.25" customWidth="1"/>
    <col min="5475" max="5475" width="18.75" customWidth="1"/>
    <col min="5476" max="5477" width="19" customWidth="1"/>
    <col min="5478" max="5478" width="19.08203125" customWidth="1"/>
    <col min="5479" max="5479" width="17.08203125" customWidth="1"/>
    <col min="5480" max="5481" width="7.75" hidden="1" customWidth="1"/>
    <col min="5482" max="5484" width="17.5" customWidth="1"/>
    <col min="5485" max="5485" width="10.58203125" customWidth="1"/>
    <col min="5486" max="5486" width="15.75" customWidth="1"/>
    <col min="5487" max="5487" width="30.08203125" customWidth="1"/>
    <col min="5488" max="5488" width="27.58203125" customWidth="1"/>
    <col min="5489" max="5489" width="21.08203125" customWidth="1"/>
    <col min="5490" max="5490" width="22.25" customWidth="1"/>
    <col min="5491" max="5491" width="18.75" customWidth="1"/>
    <col min="5492" max="5493" width="19" customWidth="1"/>
    <col min="5494" max="5494" width="19.08203125" customWidth="1"/>
    <col min="5495" max="5495" width="17.08203125" customWidth="1"/>
    <col min="5496" max="5497" width="7.75" hidden="1" customWidth="1"/>
    <col min="5498" max="5500" width="17.5" customWidth="1"/>
    <col min="5501" max="5501" width="10.58203125" customWidth="1"/>
    <col min="5502" max="5502" width="15.75" customWidth="1"/>
    <col min="5503" max="5503" width="30.08203125" customWidth="1"/>
    <col min="5504" max="5504" width="27.58203125" customWidth="1"/>
    <col min="5505" max="5505" width="21.08203125" customWidth="1"/>
    <col min="5506" max="5506" width="22.25" customWidth="1"/>
    <col min="5507" max="5507" width="18.75" customWidth="1"/>
    <col min="5508" max="5509" width="19" customWidth="1"/>
    <col min="5510" max="5510" width="19.08203125" customWidth="1"/>
    <col min="5511" max="5511" width="17.08203125" customWidth="1"/>
    <col min="5512" max="5513" width="7.75" hidden="1" customWidth="1"/>
    <col min="5514" max="5516" width="17.5" customWidth="1"/>
    <col min="5517" max="5517" width="10.58203125" customWidth="1"/>
    <col min="5518" max="5518" width="15.75" customWidth="1"/>
    <col min="5519" max="5519" width="30.08203125" customWidth="1"/>
    <col min="5520" max="5520" width="27.58203125" customWidth="1"/>
    <col min="5521" max="5521" width="21.08203125" customWidth="1"/>
    <col min="5522" max="5522" width="22.25" customWidth="1"/>
    <col min="5523" max="5523" width="18.75" customWidth="1"/>
    <col min="5524" max="5525" width="19" customWidth="1"/>
    <col min="5526" max="5526" width="19.08203125" customWidth="1"/>
    <col min="5527" max="5527" width="17.08203125" customWidth="1"/>
    <col min="5528" max="5529" width="7.75" hidden="1" customWidth="1"/>
    <col min="5530" max="5532" width="17.5" customWidth="1"/>
    <col min="5533" max="5533" width="10.58203125" customWidth="1"/>
    <col min="5534" max="5534" width="15.75" customWidth="1"/>
    <col min="5535" max="5535" width="30.08203125" customWidth="1"/>
    <col min="5536" max="5536" width="27.58203125" customWidth="1"/>
    <col min="5537" max="5537" width="21.08203125" customWidth="1"/>
    <col min="5538" max="5538" width="22.25" customWidth="1"/>
    <col min="5539" max="5539" width="18.75" customWidth="1"/>
    <col min="5540" max="5541" width="19" customWidth="1"/>
    <col min="5542" max="5542" width="19.08203125" customWidth="1"/>
    <col min="5543" max="5543" width="17.08203125" customWidth="1"/>
    <col min="5544" max="5545" width="7.75" hidden="1" customWidth="1"/>
    <col min="5546" max="5548" width="17.5" customWidth="1"/>
    <col min="5549" max="5549" width="10.58203125" customWidth="1"/>
    <col min="5550" max="5550" width="15.75" customWidth="1"/>
    <col min="5551" max="5551" width="30.08203125" customWidth="1"/>
    <col min="5552" max="5552" width="27.58203125" customWidth="1"/>
    <col min="5553" max="5553" width="21.08203125" customWidth="1"/>
    <col min="5554" max="5554" width="22.25" customWidth="1"/>
    <col min="5555" max="5555" width="18.75" customWidth="1"/>
    <col min="5556" max="5557" width="19" customWidth="1"/>
    <col min="5558" max="5558" width="19.08203125" customWidth="1"/>
    <col min="5559" max="5559" width="17.08203125" customWidth="1"/>
    <col min="5560" max="5561" width="7.75" hidden="1" customWidth="1"/>
    <col min="5562" max="5564" width="17.5" customWidth="1"/>
    <col min="5565" max="5565" width="10.58203125" customWidth="1"/>
    <col min="5566" max="5566" width="15.75" customWidth="1"/>
    <col min="5567" max="5567" width="30.08203125" customWidth="1"/>
    <col min="5568" max="5568" width="27.58203125" customWidth="1"/>
    <col min="5569" max="5569" width="21.08203125" customWidth="1"/>
    <col min="5570" max="5570" width="22.25" customWidth="1"/>
    <col min="5571" max="5571" width="18.75" customWidth="1"/>
    <col min="5572" max="5573" width="19" customWidth="1"/>
    <col min="5574" max="5574" width="19.08203125" customWidth="1"/>
    <col min="5575" max="5575" width="17.08203125" customWidth="1"/>
    <col min="5576" max="5577" width="7.75" hidden="1" customWidth="1"/>
    <col min="5578" max="5580" width="17.5" customWidth="1"/>
    <col min="5581" max="5581" width="10.58203125" customWidth="1"/>
    <col min="5582" max="5582" width="15.75" customWidth="1"/>
    <col min="5583" max="5583" width="30.08203125" customWidth="1"/>
    <col min="5584" max="5584" width="27.58203125" customWidth="1"/>
    <col min="5585" max="5585" width="21.08203125" customWidth="1"/>
    <col min="5586" max="5586" width="22.25" customWidth="1"/>
    <col min="5587" max="5587" width="18.75" customWidth="1"/>
    <col min="5588" max="5589" width="19" customWidth="1"/>
    <col min="5590" max="5590" width="19.08203125" customWidth="1"/>
    <col min="5591" max="5591" width="17.08203125" customWidth="1"/>
    <col min="5592" max="5593" width="7.75" hidden="1" customWidth="1"/>
    <col min="5594" max="5596" width="17.5" customWidth="1"/>
    <col min="5597" max="5597" width="10.58203125" customWidth="1"/>
    <col min="5598" max="5598" width="15.75" customWidth="1"/>
    <col min="5599" max="5599" width="30.08203125" customWidth="1"/>
    <col min="5600" max="5600" width="27.58203125" customWidth="1"/>
    <col min="5601" max="5601" width="21.08203125" customWidth="1"/>
    <col min="5602" max="5602" width="22.25" customWidth="1"/>
    <col min="5603" max="5603" width="18.75" customWidth="1"/>
    <col min="5604" max="5605" width="19" customWidth="1"/>
    <col min="5606" max="5606" width="19.08203125" customWidth="1"/>
    <col min="5607" max="5607" width="17.08203125" customWidth="1"/>
    <col min="5608" max="5609" width="7.75" hidden="1" customWidth="1"/>
    <col min="5610" max="5612" width="17.5" customWidth="1"/>
    <col min="5613" max="5613" width="10.58203125" customWidth="1"/>
    <col min="5614" max="5614" width="15.75" customWidth="1"/>
    <col min="5615" max="5615" width="30.08203125" customWidth="1"/>
    <col min="5616" max="5616" width="27.58203125" customWidth="1"/>
    <col min="5617" max="5617" width="21.08203125" customWidth="1"/>
    <col min="5618" max="5618" width="22.25" customWidth="1"/>
    <col min="5619" max="5619" width="18.75" customWidth="1"/>
    <col min="5620" max="5621" width="19" customWidth="1"/>
    <col min="5622" max="5622" width="19.08203125" customWidth="1"/>
    <col min="5623" max="5623" width="17.08203125" customWidth="1"/>
    <col min="5624" max="5625" width="7.75" hidden="1" customWidth="1"/>
    <col min="5626" max="5628" width="17.5" customWidth="1"/>
    <col min="5629" max="5629" width="10.58203125" customWidth="1"/>
    <col min="5630" max="5630" width="15.75" customWidth="1"/>
    <col min="5631" max="5631" width="30.08203125" customWidth="1"/>
    <col min="5632" max="5632" width="27.58203125" customWidth="1"/>
    <col min="5633" max="5633" width="21.08203125" customWidth="1"/>
    <col min="5634" max="5634" width="22.25" customWidth="1"/>
    <col min="5635" max="5635" width="18.75" customWidth="1"/>
    <col min="5636" max="5637" width="19" customWidth="1"/>
    <col min="5638" max="5638" width="19.08203125" customWidth="1"/>
    <col min="5639" max="5639" width="17.08203125" customWidth="1"/>
    <col min="5640" max="5641" width="7.75" hidden="1" customWidth="1"/>
    <col min="5642" max="5644" width="17.5" customWidth="1"/>
    <col min="5645" max="5645" width="10.58203125" customWidth="1"/>
    <col min="5646" max="5646" width="15.75" customWidth="1"/>
    <col min="5647" max="5647" width="30.08203125" customWidth="1"/>
    <col min="5648" max="5648" width="27.58203125" customWidth="1"/>
    <col min="5649" max="5649" width="21.08203125" customWidth="1"/>
    <col min="5650" max="5650" width="22.25" customWidth="1"/>
    <col min="5651" max="5651" width="18.75" customWidth="1"/>
    <col min="5652" max="5653" width="19" customWidth="1"/>
    <col min="5654" max="5654" width="19.08203125" customWidth="1"/>
    <col min="5655" max="5655" width="17.08203125" customWidth="1"/>
    <col min="5656" max="5657" width="7.75" hidden="1" customWidth="1"/>
    <col min="5658" max="5660" width="17.5" customWidth="1"/>
    <col min="5661" max="5661" width="10.58203125" customWidth="1"/>
    <col min="5662" max="5662" width="15.75" customWidth="1"/>
    <col min="5663" max="5663" width="30.08203125" customWidth="1"/>
    <col min="5664" max="5664" width="27.58203125" customWidth="1"/>
    <col min="5665" max="5665" width="21.08203125" customWidth="1"/>
    <col min="5666" max="5666" width="22.25" customWidth="1"/>
    <col min="5667" max="5667" width="18.75" customWidth="1"/>
    <col min="5668" max="5669" width="19" customWidth="1"/>
    <col min="5670" max="5670" width="19.08203125" customWidth="1"/>
    <col min="5671" max="5671" width="17.08203125" customWidth="1"/>
    <col min="5672" max="5673" width="7.75" hidden="1" customWidth="1"/>
    <col min="5674" max="5676" width="17.5" customWidth="1"/>
    <col min="5677" max="5677" width="10.58203125" customWidth="1"/>
    <col min="5678" max="5678" width="15.75" customWidth="1"/>
    <col min="5679" max="5679" width="30.08203125" customWidth="1"/>
    <col min="5680" max="5680" width="27.58203125" customWidth="1"/>
    <col min="5681" max="5681" width="21.08203125" customWidth="1"/>
    <col min="5682" max="5682" width="22.25" customWidth="1"/>
    <col min="5683" max="5683" width="18.75" customWidth="1"/>
    <col min="5684" max="5685" width="19" customWidth="1"/>
    <col min="5686" max="5686" width="19.08203125" customWidth="1"/>
    <col min="5687" max="5687" width="17.08203125" customWidth="1"/>
    <col min="5688" max="5689" width="7.75" hidden="1" customWidth="1"/>
    <col min="5690" max="5692" width="17.5" customWidth="1"/>
    <col min="5693" max="5693" width="10.58203125" customWidth="1"/>
    <col min="5694" max="5694" width="15.75" customWidth="1"/>
    <col min="5695" max="5695" width="30.08203125" customWidth="1"/>
    <col min="5696" max="5696" width="27.58203125" customWidth="1"/>
    <col min="5697" max="5697" width="21.08203125" customWidth="1"/>
    <col min="5698" max="5698" width="22.25" customWidth="1"/>
    <col min="5699" max="5699" width="18.75" customWidth="1"/>
    <col min="5700" max="5701" width="19" customWidth="1"/>
    <col min="5702" max="5702" width="19.08203125" customWidth="1"/>
    <col min="5703" max="5703" width="17.08203125" customWidth="1"/>
    <col min="5704" max="5705" width="7.75" hidden="1" customWidth="1"/>
    <col min="5706" max="5708" width="17.5" customWidth="1"/>
    <col min="5709" max="5709" width="10.58203125" customWidth="1"/>
    <col min="5710" max="5710" width="15.75" customWidth="1"/>
    <col min="5711" max="5711" width="30.08203125" customWidth="1"/>
    <col min="5712" max="5712" width="27.58203125" customWidth="1"/>
    <col min="5713" max="5713" width="21.08203125" customWidth="1"/>
    <col min="5714" max="5714" width="22.25" customWidth="1"/>
    <col min="5715" max="5715" width="18.75" customWidth="1"/>
    <col min="5716" max="5717" width="19" customWidth="1"/>
    <col min="5718" max="5718" width="19.08203125" customWidth="1"/>
    <col min="5719" max="5719" width="17.08203125" customWidth="1"/>
    <col min="5720" max="5721" width="7.75" hidden="1" customWidth="1"/>
    <col min="5722" max="5724" width="17.5" customWidth="1"/>
    <col min="5725" max="5725" width="10.58203125" customWidth="1"/>
    <col min="5726" max="5726" width="15.75" customWidth="1"/>
    <col min="5727" max="5727" width="30.08203125" customWidth="1"/>
    <col min="5728" max="5728" width="27.58203125" customWidth="1"/>
    <col min="5729" max="5729" width="21.08203125" customWidth="1"/>
    <col min="5730" max="5730" width="22.25" customWidth="1"/>
    <col min="5731" max="5731" width="18.75" customWidth="1"/>
    <col min="5732" max="5733" width="19" customWidth="1"/>
    <col min="5734" max="5734" width="19.08203125" customWidth="1"/>
    <col min="5735" max="5735" width="17.08203125" customWidth="1"/>
    <col min="5736" max="5737" width="7.75" hidden="1" customWidth="1"/>
    <col min="5738" max="5740" width="17.5" customWidth="1"/>
    <col min="5741" max="5741" width="10.58203125" customWidth="1"/>
    <col min="5742" max="5742" width="15.75" customWidth="1"/>
    <col min="5743" max="5743" width="30.08203125" customWidth="1"/>
    <col min="5744" max="5744" width="27.58203125" customWidth="1"/>
    <col min="5745" max="5745" width="21.08203125" customWidth="1"/>
    <col min="5746" max="5746" width="22.25" customWidth="1"/>
    <col min="5747" max="5747" width="18.75" customWidth="1"/>
    <col min="5748" max="5749" width="19" customWidth="1"/>
    <col min="5750" max="5750" width="19.08203125" customWidth="1"/>
    <col min="5751" max="5751" width="17.08203125" customWidth="1"/>
    <col min="5752" max="5753" width="7.75" hidden="1" customWidth="1"/>
    <col min="5754" max="5756" width="17.5" customWidth="1"/>
    <col min="5757" max="5757" width="10.58203125" customWidth="1"/>
    <col min="5758" max="5758" width="15.75" customWidth="1"/>
    <col min="5759" max="5759" width="30.08203125" customWidth="1"/>
    <col min="5760" max="5760" width="27.58203125" customWidth="1"/>
    <col min="5761" max="5761" width="21.08203125" customWidth="1"/>
    <col min="5762" max="5762" width="22.25" customWidth="1"/>
    <col min="5763" max="5763" width="18.75" customWidth="1"/>
    <col min="5764" max="5765" width="19" customWidth="1"/>
    <col min="5766" max="5766" width="19.08203125" customWidth="1"/>
    <col min="5767" max="5767" width="17.08203125" customWidth="1"/>
    <col min="5768" max="5769" width="7.75" hidden="1" customWidth="1"/>
    <col min="5770" max="5772" width="17.5" customWidth="1"/>
    <col min="5773" max="5773" width="10.58203125" customWidth="1"/>
    <col min="5774" max="5774" width="15.75" customWidth="1"/>
    <col min="5775" max="5775" width="30.08203125" customWidth="1"/>
    <col min="5776" max="5776" width="27.58203125" customWidth="1"/>
    <col min="5777" max="5777" width="21.08203125" customWidth="1"/>
    <col min="5778" max="5778" width="22.25" customWidth="1"/>
    <col min="5779" max="5779" width="18.75" customWidth="1"/>
    <col min="5780" max="5781" width="19" customWidth="1"/>
    <col min="5782" max="5782" width="19.08203125" customWidth="1"/>
    <col min="5783" max="5783" width="17.08203125" customWidth="1"/>
    <col min="5784" max="5785" width="7.75" hidden="1" customWidth="1"/>
    <col min="5786" max="5788" width="17.5" customWidth="1"/>
    <col min="5789" max="5789" width="10.58203125" customWidth="1"/>
    <col min="5790" max="5790" width="15.75" customWidth="1"/>
    <col min="5791" max="5791" width="30.08203125" customWidth="1"/>
    <col min="5792" max="5792" width="27.58203125" customWidth="1"/>
    <col min="5793" max="5793" width="21.08203125" customWidth="1"/>
    <col min="5794" max="5794" width="22.25" customWidth="1"/>
    <col min="5795" max="5795" width="18.75" customWidth="1"/>
    <col min="5796" max="5797" width="19" customWidth="1"/>
    <col min="5798" max="5798" width="19.08203125" customWidth="1"/>
    <col min="5799" max="5799" width="17.08203125" customWidth="1"/>
    <col min="5800" max="5801" width="7.75" hidden="1" customWidth="1"/>
    <col min="5802" max="5804" width="17.5" customWidth="1"/>
    <col min="5805" max="5805" width="10.58203125" customWidth="1"/>
    <col min="5806" max="5806" width="15.75" customWidth="1"/>
    <col min="5807" max="5807" width="30.08203125" customWidth="1"/>
    <col min="5808" max="5808" width="27.58203125" customWidth="1"/>
    <col min="5809" max="5809" width="21.08203125" customWidth="1"/>
    <col min="5810" max="5810" width="22.25" customWidth="1"/>
    <col min="5811" max="5811" width="18.75" customWidth="1"/>
    <col min="5812" max="5813" width="19" customWidth="1"/>
    <col min="5814" max="5814" width="19.08203125" customWidth="1"/>
    <col min="5815" max="5815" width="17.08203125" customWidth="1"/>
    <col min="5816" max="5817" width="7.75" hidden="1" customWidth="1"/>
    <col min="5818" max="5820" width="17.5" customWidth="1"/>
    <col min="5821" max="5821" width="10.58203125" customWidth="1"/>
    <col min="5822" max="5822" width="15.75" customWidth="1"/>
    <col min="5823" max="5823" width="30.08203125" customWidth="1"/>
    <col min="5824" max="5824" width="27.58203125" customWidth="1"/>
    <col min="5825" max="5825" width="21.08203125" customWidth="1"/>
    <col min="5826" max="5826" width="22.25" customWidth="1"/>
    <col min="5827" max="5827" width="18.75" customWidth="1"/>
    <col min="5828" max="5829" width="19" customWidth="1"/>
    <col min="5830" max="5830" width="19.08203125" customWidth="1"/>
    <col min="5831" max="5831" width="17.08203125" customWidth="1"/>
    <col min="5832" max="5833" width="7.75" hidden="1" customWidth="1"/>
    <col min="5834" max="5836" width="17.5" customWidth="1"/>
    <col min="5837" max="5837" width="10.58203125" customWidth="1"/>
    <col min="5838" max="5838" width="15.75" customWidth="1"/>
    <col min="5839" max="5839" width="30.08203125" customWidth="1"/>
    <col min="5840" max="5840" width="27.58203125" customWidth="1"/>
    <col min="5841" max="5841" width="21.08203125" customWidth="1"/>
    <col min="5842" max="5842" width="22.25" customWidth="1"/>
    <col min="5843" max="5843" width="18.75" customWidth="1"/>
    <col min="5844" max="5845" width="19" customWidth="1"/>
    <col min="5846" max="5846" width="19.08203125" customWidth="1"/>
    <col min="5847" max="5847" width="17.08203125" customWidth="1"/>
    <col min="5848" max="5849" width="7.75" hidden="1" customWidth="1"/>
    <col min="5850" max="5852" width="17.5" customWidth="1"/>
    <col min="5853" max="5853" width="10.58203125" customWidth="1"/>
    <col min="5854" max="5854" width="15.75" customWidth="1"/>
    <col min="5855" max="5855" width="30.08203125" customWidth="1"/>
    <col min="5856" max="5856" width="27.58203125" customWidth="1"/>
    <col min="5857" max="5857" width="21.08203125" customWidth="1"/>
    <col min="5858" max="5858" width="22.25" customWidth="1"/>
    <col min="5859" max="5859" width="18.75" customWidth="1"/>
    <col min="5860" max="5861" width="19" customWidth="1"/>
    <col min="5862" max="5862" width="19.08203125" customWidth="1"/>
    <col min="5863" max="5863" width="17.08203125" customWidth="1"/>
    <col min="5864" max="5865" width="7.75" hidden="1" customWidth="1"/>
    <col min="5866" max="5868" width="17.5" customWidth="1"/>
    <col min="5869" max="5869" width="10.58203125" customWidth="1"/>
    <col min="5870" max="5870" width="15.75" customWidth="1"/>
    <col min="5871" max="5871" width="30.08203125" customWidth="1"/>
    <col min="5872" max="5872" width="27.58203125" customWidth="1"/>
    <col min="5873" max="5873" width="21.08203125" customWidth="1"/>
    <col min="5874" max="5874" width="22.25" customWidth="1"/>
    <col min="5875" max="5875" width="18.75" customWidth="1"/>
    <col min="5876" max="5877" width="19" customWidth="1"/>
    <col min="5878" max="5878" width="19.08203125" customWidth="1"/>
    <col min="5879" max="5879" width="17.08203125" customWidth="1"/>
    <col min="5880" max="5881" width="7.75" hidden="1" customWidth="1"/>
    <col min="5882" max="5884" width="17.5" customWidth="1"/>
    <col min="5885" max="5885" width="10.58203125" customWidth="1"/>
    <col min="5886" max="5886" width="15.75" customWidth="1"/>
    <col min="5887" max="5887" width="30.08203125" customWidth="1"/>
    <col min="5888" max="5888" width="27.58203125" customWidth="1"/>
    <col min="5889" max="5889" width="21.08203125" customWidth="1"/>
    <col min="5890" max="5890" width="22.25" customWidth="1"/>
    <col min="5891" max="5891" width="18.75" customWidth="1"/>
    <col min="5892" max="5893" width="19" customWidth="1"/>
    <col min="5894" max="5894" width="19.08203125" customWidth="1"/>
    <col min="5895" max="5895" width="17.08203125" customWidth="1"/>
    <col min="5896" max="5897" width="7.75" hidden="1" customWidth="1"/>
    <col min="5898" max="5900" width="17.5" customWidth="1"/>
    <col min="5901" max="5901" width="10.58203125" customWidth="1"/>
    <col min="5902" max="5902" width="15.75" customWidth="1"/>
    <col min="5903" max="5903" width="30.08203125" customWidth="1"/>
    <col min="5904" max="5904" width="27.58203125" customWidth="1"/>
    <col min="5905" max="5905" width="21.08203125" customWidth="1"/>
    <col min="5906" max="5906" width="22.25" customWidth="1"/>
    <col min="5907" max="5907" width="18.75" customWidth="1"/>
    <col min="5908" max="5909" width="19" customWidth="1"/>
    <col min="5910" max="5910" width="19.08203125" customWidth="1"/>
    <col min="5911" max="5911" width="17.08203125" customWidth="1"/>
    <col min="5912" max="5913" width="7.75" hidden="1" customWidth="1"/>
    <col min="5914" max="5916" width="17.5" customWidth="1"/>
    <col min="5917" max="5917" width="10.58203125" customWidth="1"/>
    <col min="5918" max="5918" width="15.75" customWidth="1"/>
    <col min="5919" max="5919" width="30.08203125" customWidth="1"/>
    <col min="5920" max="5920" width="27.58203125" customWidth="1"/>
    <col min="5921" max="5921" width="21.08203125" customWidth="1"/>
    <col min="5922" max="5922" width="22.25" customWidth="1"/>
    <col min="5923" max="5923" width="18.75" customWidth="1"/>
    <col min="5924" max="5925" width="19" customWidth="1"/>
    <col min="5926" max="5926" width="19.08203125" customWidth="1"/>
    <col min="5927" max="5927" width="17.08203125" customWidth="1"/>
    <col min="5928" max="5929" width="7.75" hidden="1" customWidth="1"/>
    <col min="5930" max="5932" width="17.5" customWidth="1"/>
    <col min="5933" max="5933" width="10.58203125" customWidth="1"/>
    <col min="5934" max="5934" width="15.75" customWidth="1"/>
    <col min="5935" max="5935" width="30.08203125" customWidth="1"/>
    <col min="5936" max="5936" width="27.58203125" customWidth="1"/>
    <col min="5937" max="5937" width="21.08203125" customWidth="1"/>
    <col min="5938" max="5938" width="22.25" customWidth="1"/>
    <col min="5939" max="5939" width="18.75" customWidth="1"/>
    <col min="5940" max="5941" width="19" customWidth="1"/>
    <col min="5942" max="5942" width="19.08203125" customWidth="1"/>
    <col min="5943" max="5943" width="17.08203125" customWidth="1"/>
    <col min="5944" max="5945" width="7.75" hidden="1" customWidth="1"/>
    <col min="5946" max="5948" width="17.5" customWidth="1"/>
    <col min="5949" max="5949" width="10.58203125" customWidth="1"/>
    <col min="5950" max="5950" width="15.75" customWidth="1"/>
    <col min="5951" max="5951" width="30.08203125" customWidth="1"/>
    <col min="5952" max="5952" width="27.58203125" customWidth="1"/>
    <col min="5953" max="5953" width="21.08203125" customWidth="1"/>
    <col min="5954" max="5954" width="22.25" customWidth="1"/>
    <col min="5955" max="5955" width="18.75" customWidth="1"/>
    <col min="5956" max="5957" width="19" customWidth="1"/>
    <col min="5958" max="5958" width="19.08203125" customWidth="1"/>
    <col min="5959" max="5959" width="17.08203125" customWidth="1"/>
    <col min="5960" max="5961" width="7.75" hidden="1" customWidth="1"/>
    <col min="5962" max="5964" width="17.5" customWidth="1"/>
    <col min="5965" max="5965" width="10.58203125" customWidth="1"/>
    <col min="5966" max="5966" width="15.75" customWidth="1"/>
    <col min="5967" max="5967" width="30.08203125" customWidth="1"/>
    <col min="5968" max="5968" width="27.58203125" customWidth="1"/>
    <col min="5969" max="5969" width="21.08203125" customWidth="1"/>
    <col min="5970" max="5970" width="22.25" customWidth="1"/>
    <col min="5971" max="5971" width="18.75" customWidth="1"/>
    <col min="5972" max="5973" width="19" customWidth="1"/>
    <col min="5974" max="5974" width="19.08203125" customWidth="1"/>
    <col min="5975" max="5975" width="17.08203125" customWidth="1"/>
    <col min="5976" max="5977" width="7.75" hidden="1" customWidth="1"/>
    <col min="5978" max="5980" width="17.5" customWidth="1"/>
    <col min="5981" max="5981" width="10.58203125" customWidth="1"/>
    <col min="5982" max="5982" width="15.75" customWidth="1"/>
    <col min="5983" max="5983" width="30.08203125" customWidth="1"/>
    <col min="5984" max="5984" width="27.58203125" customWidth="1"/>
    <col min="5985" max="5985" width="21.08203125" customWidth="1"/>
    <col min="5986" max="5986" width="22.25" customWidth="1"/>
    <col min="5987" max="5987" width="18.75" customWidth="1"/>
    <col min="5988" max="5989" width="19" customWidth="1"/>
    <col min="5990" max="5990" width="19.08203125" customWidth="1"/>
    <col min="5991" max="5991" width="17.08203125" customWidth="1"/>
    <col min="5992" max="5993" width="7.75" hidden="1" customWidth="1"/>
    <col min="5994" max="5996" width="17.5" customWidth="1"/>
    <col min="5997" max="5997" width="10.58203125" customWidth="1"/>
    <col min="5998" max="5998" width="15.75" customWidth="1"/>
    <col min="5999" max="5999" width="30.08203125" customWidth="1"/>
    <col min="6000" max="6000" width="27.58203125" customWidth="1"/>
    <col min="6001" max="6001" width="21.08203125" customWidth="1"/>
    <col min="6002" max="6002" width="22.25" customWidth="1"/>
    <col min="6003" max="6003" width="18.75" customWidth="1"/>
    <col min="6004" max="6005" width="19" customWidth="1"/>
    <col min="6006" max="6006" width="19.08203125" customWidth="1"/>
    <col min="6007" max="6007" width="17.08203125" customWidth="1"/>
    <col min="6008" max="6009" width="7.75" hidden="1" customWidth="1"/>
    <col min="6010" max="6012" width="17.5" customWidth="1"/>
    <col min="6013" max="6013" width="10.58203125" customWidth="1"/>
    <col min="6014" max="6014" width="15.75" customWidth="1"/>
    <col min="6015" max="6015" width="30.08203125" customWidth="1"/>
    <col min="6016" max="6016" width="27.58203125" customWidth="1"/>
    <col min="6017" max="6017" width="21.08203125" customWidth="1"/>
    <col min="6018" max="6018" width="22.25" customWidth="1"/>
    <col min="6019" max="6019" width="18.75" customWidth="1"/>
    <col min="6020" max="6021" width="19" customWidth="1"/>
    <col min="6022" max="6022" width="19.08203125" customWidth="1"/>
    <col min="6023" max="6023" width="17.08203125" customWidth="1"/>
    <col min="6024" max="6025" width="7.75" hidden="1" customWidth="1"/>
    <col min="6026" max="6028" width="17.5" customWidth="1"/>
    <col min="6029" max="6029" width="10.58203125" customWidth="1"/>
    <col min="6030" max="6030" width="15.75" customWidth="1"/>
    <col min="6031" max="6031" width="30.08203125" customWidth="1"/>
    <col min="6032" max="6032" width="27.58203125" customWidth="1"/>
    <col min="6033" max="6033" width="21.08203125" customWidth="1"/>
    <col min="6034" max="6034" width="22.25" customWidth="1"/>
    <col min="6035" max="6035" width="18.75" customWidth="1"/>
    <col min="6036" max="6037" width="19" customWidth="1"/>
    <col min="6038" max="6038" width="19.08203125" customWidth="1"/>
    <col min="6039" max="6039" width="17.08203125" customWidth="1"/>
    <col min="6040" max="6041" width="7.75" hidden="1" customWidth="1"/>
    <col min="6042" max="6044" width="17.5" customWidth="1"/>
    <col min="6045" max="6045" width="10.58203125" customWidth="1"/>
    <col min="6046" max="6046" width="15.75" customWidth="1"/>
    <col min="6047" max="6047" width="30.08203125" customWidth="1"/>
    <col min="6048" max="6048" width="27.58203125" customWidth="1"/>
    <col min="6049" max="6049" width="21.08203125" customWidth="1"/>
    <col min="6050" max="6050" width="22.25" customWidth="1"/>
    <col min="6051" max="6051" width="18.75" customWidth="1"/>
    <col min="6052" max="6053" width="19" customWidth="1"/>
    <col min="6054" max="6054" width="19.08203125" customWidth="1"/>
    <col min="6055" max="6055" width="17.08203125" customWidth="1"/>
    <col min="6056" max="6057" width="7.75" hidden="1" customWidth="1"/>
    <col min="6058" max="6060" width="17.5" customWidth="1"/>
    <col min="6061" max="6061" width="10.58203125" customWidth="1"/>
    <col min="6062" max="6062" width="15.75" customWidth="1"/>
    <col min="6063" max="6063" width="30.08203125" customWidth="1"/>
    <col min="6064" max="6064" width="27.58203125" customWidth="1"/>
    <col min="6065" max="6065" width="21.08203125" customWidth="1"/>
    <col min="6066" max="6066" width="22.25" customWidth="1"/>
    <col min="6067" max="6067" width="18.75" customWidth="1"/>
    <col min="6068" max="6069" width="19" customWidth="1"/>
    <col min="6070" max="6070" width="19.08203125" customWidth="1"/>
    <col min="6071" max="6071" width="17.08203125" customWidth="1"/>
    <col min="6072" max="6073" width="7.75" hidden="1" customWidth="1"/>
    <col min="6074" max="6076" width="17.5" customWidth="1"/>
    <col min="6077" max="6077" width="10.58203125" customWidth="1"/>
    <col min="6078" max="6078" width="15.75" customWidth="1"/>
    <col min="6079" max="6079" width="30.08203125" customWidth="1"/>
    <col min="6080" max="6080" width="27.58203125" customWidth="1"/>
    <col min="6081" max="6081" width="21.08203125" customWidth="1"/>
    <col min="6082" max="6082" width="22.25" customWidth="1"/>
    <col min="6083" max="6083" width="18.75" customWidth="1"/>
    <col min="6084" max="6085" width="19" customWidth="1"/>
    <col min="6086" max="6086" width="19.08203125" customWidth="1"/>
    <col min="6087" max="6087" width="17.08203125" customWidth="1"/>
    <col min="6088" max="6089" width="7.75" hidden="1" customWidth="1"/>
    <col min="6090" max="6092" width="17.5" customWidth="1"/>
    <col min="6093" max="6093" width="10.58203125" customWidth="1"/>
    <col min="6094" max="6094" width="15.75" customWidth="1"/>
    <col min="6095" max="6095" width="30.08203125" customWidth="1"/>
    <col min="6096" max="6096" width="27.58203125" customWidth="1"/>
    <col min="6097" max="6097" width="21.08203125" customWidth="1"/>
    <col min="6098" max="6098" width="22.25" customWidth="1"/>
    <col min="6099" max="6099" width="18.75" customWidth="1"/>
    <col min="6100" max="6101" width="19" customWidth="1"/>
    <col min="6102" max="6102" width="19.08203125" customWidth="1"/>
    <col min="6103" max="6103" width="17.08203125" customWidth="1"/>
    <col min="6104" max="6105" width="7.75" hidden="1" customWidth="1"/>
    <col min="6106" max="6108" width="17.5" customWidth="1"/>
    <col min="6109" max="6109" width="10.58203125" customWidth="1"/>
    <col min="6110" max="6110" width="15.75" customWidth="1"/>
    <col min="6111" max="6111" width="30.08203125" customWidth="1"/>
    <col min="6112" max="6112" width="27.58203125" customWidth="1"/>
    <col min="6113" max="6113" width="21.08203125" customWidth="1"/>
    <col min="6114" max="6114" width="22.25" customWidth="1"/>
    <col min="6115" max="6115" width="18.75" customWidth="1"/>
    <col min="6116" max="6117" width="19" customWidth="1"/>
    <col min="6118" max="6118" width="19.08203125" customWidth="1"/>
    <col min="6119" max="6119" width="17.08203125" customWidth="1"/>
    <col min="6120" max="6121" width="7.75" hidden="1" customWidth="1"/>
    <col min="6122" max="6124" width="17.5" customWidth="1"/>
    <col min="6125" max="6125" width="10.58203125" customWidth="1"/>
    <col min="6126" max="6126" width="15.75" customWidth="1"/>
    <col min="6127" max="6127" width="30.08203125" customWidth="1"/>
    <col min="6128" max="6128" width="27.58203125" customWidth="1"/>
    <col min="6129" max="6129" width="21.08203125" customWidth="1"/>
    <col min="6130" max="6130" width="22.25" customWidth="1"/>
    <col min="6131" max="6131" width="18.75" customWidth="1"/>
    <col min="6132" max="6133" width="19" customWidth="1"/>
    <col min="6134" max="6134" width="19.08203125" customWidth="1"/>
    <col min="6135" max="6135" width="17.08203125" customWidth="1"/>
    <col min="6136" max="6137" width="7.75" hidden="1" customWidth="1"/>
    <col min="6138" max="6140" width="17.5" customWidth="1"/>
    <col min="6141" max="6141" width="10.58203125" customWidth="1"/>
    <col min="6142" max="6142" width="15.75" customWidth="1"/>
    <col min="6143" max="6143" width="30.08203125" customWidth="1"/>
    <col min="6144" max="6144" width="27.58203125" customWidth="1"/>
    <col min="6145" max="6145" width="21.08203125" customWidth="1"/>
    <col min="6146" max="6146" width="22.25" customWidth="1"/>
    <col min="6147" max="6147" width="18.75" customWidth="1"/>
    <col min="6148" max="6149" width="19" customWidth="1"/>
    <col min="6150" max="6150" width="19.08203125" customWidth="1"/>
    <col min="6151" max="6151" width="17.08203125" customWidth="1"/>
    <col min="6152" max="6153" width="7.75" hidden="1" customWidth="1"/>
    <col min="6154" max="6156" width="17.5" customWidth="1"/>
    <col min="6157" max="6157" width="10.58203125" customWidth="1"/>
    <col min="6158" max="6158" width="15.75" customWidth="1"/>
    <col min="6159" max="6159" width="30.08203125" customWidth="1"/>
    <col min="6160" max="6160" width="27.58203125" customWidth="1"/>
    <col min="6161" max="6161" width="21.08203125" customWidth="1"/>
    <col min="6162" max="6162" width="22.25" customWidth="1"/>
    <col min="6163" max="6163" width="18.75" customWidth="1"/>
    <col min="6164" max="6165" width="19" customWidth="1"/>
    <col min="6166" max="6166" width="19.08203125" customWidth="1"/>
    <col min="6167" max="6167" width="17.08203125" customWidth="1"/>
    <col min="6168" max="6169" width="7.75" hidden="1" customWidth="1"/>
    <col min="6170" max="6172" width="17.5" customWidth="1"/>
    <col min="6173" max="6173" width="10.58203125" customWidth="1"/>
    <col min="6174" max="6174" width="15.75" customWidth="1"/>
    <col min="6175" max="6175" width="30.08203125" customWidth="1"/>
    <col min="6176" max="6176" width="27.58203125" customWidth="1"/>
    <col min="6177" max="6177" width="21.08203125" customWidth="1"/>
    <col min="6178" max="6178" width="22.25" customWidth="1"/>
    <col min="6179" max="6179" width="18.75" customWidth="1"/>
    <col min="6180" max="6181" width="19" customWidth="1"/>
    <col min="6182" max="6182" width="19.08203125" customWidth="1"/>
    <col min="6183" max="6183" width="17.08203125" customWidth="1"/>
    <col min="6184" max="6185" width="7.75" hidden="1" customWidth="1"/>
    <col min="6186" max="6188" width="17.5" customWidth="1"/>
    <col min="6189" max="6189" width="10.58203125" customWidth="1"/>
    <col min="6190" max="6190" width="15.75" customWidth="1"/>
    <col min="6191" max="6191" width="30.08203125" customWidth="1"/>
    <col min="6192" max="6192" width="27.58203125" customWidth="1"/>
    <col min="6193" max="6193" width="21.08203125" customWidth="1"/>
    <col min="6194" max="6194" width="22.25" customWidth="1"/>
    <col min="6195" max="6195" width="18.75" customWidth="1"/>
    <col min="6196" max="6197" width="19" customWidth="1"/>
    <col min="6198" max="6198" width="19.08203125" customWidth="1"/>
    <col min="6199" max="6199" width="17.08203125" customWidth="1"/>
    <col min="6200" max="6201" width="7.75" hidden="1" customWidth="1"/>
    <col min="6202" max="6204" width="17.5" customWidth="1"/>
    <col min="6205" max="6205" width="10.58203125" customWidth="1"/>
    <col min="6206" max="6206" width="15.75" customWidth="1"/>
    <col min="6207" max="6207" width="30.08203125" customWidth="1"/>
    <col min="6208" max="6208" width="27.58203125" customWidth="1"/>
    <col min="6209" max="6209" width="21.08203125" customWidth="1"/>
    <col min="6210" max="6210" width="22.25" customWidth="1"/>
    <col min="6211" max="6211" width="18.75" customWidth="1"/>
    <col min="6212" max="6213" width="19" customWidth="1"/>
    <col min="6214" max="6214" width="19.08203125" customWidth="1"/>
    <col min="6215" max="6215" width="17.08203125" customWidth="1"/>
    <col min="6216" max="6217" width="7.75" hidden="1" customWidth="1"/>
    <col min="6218" max="6220" width="17.5" customWidth="1"/>
    <col min="6221" max="6221" width="10.58203125" customWidth="1"/>
    <col min="6222" max="6222" width="15.75" customWidth="1"/>
    <col min="6223" max="6223" width="30.08203125" customWidth="1"/>
    <col min="6224" max="6224" width="27.58203125" customWidth="1"/>
    <col min="6225" max="6225" width="21.08203125" customWidth="1"/>
    <col min="6226" max="6226" width="22.25" customWidth="1"/>
    <col min="6227" max="6227" width="18.75" customWidth="1"/>
    <col min="6228" max="6229" width="19" customWidth="1"/>
    <col min="6230" max="6230" width="19.08203125" customWidth="1"/>
    <col min="6231" max="6231" width="17.08203125" customWidth="1"/>
    <col min="6232" max="6233" width="7.75" hidden="1" customWidth="1"/>
    <col min="6234" max="6236" width="17.5" customWidth="1"/>
    <col min="6237" max="6237" width="10.58203125" customWidth="1"/>
    <col min="6238" max="6238" width="15.75" customWidth="1"/>
    <col min="6239" max="6239" width="30.08203125" customWidth="1"/>
    <col min="6240" max="6240" width="27.58203125" customWidth="1"/>
    <col min="6241" max="6241" width="21.08203125" customWidth="1"/>
    <col min="6242" max="6242" width="22.25" customWidth="1"/>
    <col min="6243" max="6243" width="18.75" customWidth="1"/>
    <col min="6244" max="6245" width="19" customWidth="1"/>
    <col min="6246" max="6246" width="19.08203125" customWidth="1"/>
    <col min="6247" max="6247" width="17.08203125" customWidth="1"/>
    <col min="6248" max="6249" width="7.75" hidden="1" customWidth="1"/>
    <col min="6250" max="6252" width="17.5" customWidth="1"/>
    <col min="6253" max="6253" width="10.58203125" customWidth="1"/>
    <col min="6254" max="6254" width="15.75" customWidth="1"/>
    <col min="6255" max="6255" width="30.08203125" customWidth="1"/>
    <col min="6256" max="6256" width="27.58203125" customWidth="1"/>
    <col min="6257" max="6257" width="21.08203125" customWidth="1"/>
    <col min="6258" max="6258" width="22.25" customWidth="1"/>
    <col min="6259" max="6259" width="18.75" customWidth="1"/>
    <col min="6260" max="6261" width="19" customWidth="1"/>
    <col min="6262" max="6262" width="19.08203125" customWidth="1"/>
    <col min="6263" max="6263" width="17.08203125" customWidth="1"/>
    <col min="6264" max="6265" width="7.75" hidden="1" customWidth="1"/>
    <col min="6266" max="6268" width="17.5" customWidth="1"/>
    <col min="6269" max="6269" width="10.58203125" customWidth="1"/>
    <col min="6270" max="6270" width="15.75" customWidth="1"/>
    <col min="6271" max="6271" width="30.08203125" customWidth="1"/>
    <col min="6272" max="6272" width="27.58203125" customWidth="1"/>
    <col min="6273" max="6273" width="21.08203125" customWidth="1"/>
    <col min="6274" max="6274" width="22.25" customWidth="1"/>
    <col min="6275" max="6275" width="18.75" customWidth="1"/>
    <col min="6276" max="6277" width="19" customWidth="1"/>
    <col min="6278" max="6278" width="19.08203125" customWidth="1"/>
    <col min="6279" max="6279" width="17.08203125" customWidth="1"/>
    <col min="6280" max="6281" width="7.75" hidden="1" customWidth="1"/>
    <col min="6282" max="6284" width="17.5" customWidth="1"/>
    <col min="6285" max="6285" width="10.58203125" customWidth="1"/>
    <col min="6286" max="6286" width="15.75" customWidth="1"/>
    <col min="6287" max="6287" width="30.08203125" customWidth="1"/>
    <col min="6288" max="6288" width="27.58203125" customWidth="1"/>
    <col min="6289" max="6289" width="21.08203125" customWidth="1"/>
    <col min="6290" max="6290" width="22.25" customWidth="1"/>
    <col min="6291" max="6291" width="18.75" customWidth="1"/>
    <col min="6292" max="6293" width="19" customWidth="1"/>
    <col min="6294" max="6294" width="19.08203125" customWidth="1"/>
    <col min="6295" max="6295" width="17.08203125" customWidth="1"/>
    <col min="6296" max="6297" width="7.75" hidden="1" customWidth="1"/>
    <col min="6298" max="6300" width="17.5" customWidth="1"/>
    <col min="6301" max="6301" width="10.58203125" customWidth="1"/>
    <col min="6302" max="6302" width="15.75" customWidth="1"/>
    <col min="6303" max="6303" width="30.08203125" customWidth="1"/>
    <col min="6304" max="6304" width="27.58203125" customWidth="1"/>
    <col min="6305" max="6305" width="21.08203125" customWidth="1"/>
    <col min="6306" max="6306" width="22.25" customWidth="1"/>
    <col min="6307" max="6307" width="18.75" customWidth="1"/>
    <col min="6308" max="6309" width="19" customWidth="1"/>
    <col min="6310" max="6310" width="19.08203125" customWidth="1"/>
    <col min="6311" max="6311" width="17.08203125" customWidth="1"/>
    <col min="6312" max="6313" width="7.75" hidden="1" customWidth="1"/>
    <col min="6314" max="6316" width="17.5" customWidth="1"/>
    <col min="6317" max="6317" width="10.58203125" customWidth="1"/>
    <col min="6318" max="6318" width="15.75" customWidth="1"/>
    <col min="6319" max="6319" width="30.08203125" customWidth="1"/>
    <col min="6320" max="6320" width="27.58203125" customWidth="1"/>
    <col min="6321" max="6321" width="21.08203125" customWidth="1"/>
    <col min="6322" max="6322" width="22.25" customWidth="1"/>
    <col min="6323" max="6323" width="18.75" customWidth="1"/>
    <col min="6324" max="6325" width="19" customWidth="1"/>
    <col min="6326" max="6326" width="19.08203125" customWidth="1"/>
    <col min="6327" max="6327" width="17.08203125" customWidth="1"/>
    <col min="6328" max="6329" width="7.75" hidden="1" customWidth="1"/>
    <col min="6330" max="6332" width="17.5" customWidth="1"/>
    <col min="6333" max="6333" width="10.58203125" customWidth="1"/>
    <col min="6334" max="6334" width="15.75" customWidth="1"/>
    <col min="6335" max="6335" width="30.08203125" customWidth="1"/>
    <col min="6336" max="6336" width="27.58203125" customWidth="1"/>
    <col min="6337" max="6337" width="21.08203125" customWidth="1"/>
    <col min="6338" max="6338" width="22.25" customWidth="1"/>
    <col min="6339" max="6339" width="18.75" customWidth="1"/>
    <col min="6340" max="6341" width="19" customWidth="1"/>
    <col min="6342" max="6342" width="19.08203125" customWidth="1"/>
    <col min="6343" max="6343" width="17.08203125" customWidth="1"/>
    <col min="6344" max="6345" width="7.75" hidden="1" customWidth="1"/>
    <col min="6346" max="6348" width="17.5" customWidth="1"/>
    <col min="6349" max="6349" width="10.58203125" customWidth="1"/>
    <col min="6350" max="6350" width="15.75" customWidth="1"/>
    <col min="6351" max="6351" width="30.08203125" customWidth="1"/>
    <col min="6352" max="6352" width="27.58203125" customWidth="1"/>
    <col min="6353" max="6353" width="21.08203125" customWidth="1"/>
    <col min="6354" max="6354" width="22.25" customWidth="1"/>
    <col min="6355" max="6355" width="18.75" customWidth="1"/>
    <col min="6356" max="6357" width="19" customWidth="1"/>
    <col min="6358" max="6358" width="19.08203125" customWidth="1"/>
    <col min="6359" max="6359" width="17.08203125" customWidth="1"/>
    <col min="6360" max="6361" width="7.75" hidden="1" customWidth="1"/>
    <col min="6362" max="6364" width="17.5" customWidth="1"/>
    <col min="6365" max="6365" width="10.58203125" customWidth="1"/>
    <col min="6366" max="6366" width="15.75" customWidth="1"/>
    <col min="6367" max="6367" width="30.08203125" customWidth="1"/>
    <col min="6368" max="6368" width="27.58203125" customWidth="1"/>
    <col min="6369" max="6369" width="21.08203125" customWidth="1"/>
    <col min="6370" max="6370" width="22.25" customWidth="1"/>
    <col min="6371" max="6371" width="18.75" customWidth="1"/>
    <col min="6372" max="6373" width="19" customWidth="1"/>
    <col min="6374" max="6374" width="19.08203125" customWidth="1"/>
    <col min="6375" max="6375" width="17.08203125" customWidth="1"/>
    <col min="6376" max="6377" width="7.75" hidden="1" customWidth="1"/>
    <col min="6378" max="6380" width="17.5" customWidth="1"/>
    <col min="6381" max="6381" width="10.58203125" customWidth="1"/>
    <col min="6382" max="6382" width="15.75" customWidth="1"/>
    <col min="6383" max="6383" width="30.08203125" customWidth="1"/>
    <col min="6384" max="6384" width="27.58203125" customWidth="1"/>
    <col min="6385" max="6385" width="21.08203125" customWidth="1"/>
    <col min="6386" max="6386" width="22.25" customWidth="1"/>
    <col min="6387" max="6387" width="18.75" customWidth="1"/>
    <col min="6388" max="6389" width="19" customWidth="1"/>
    <col min="6390" max="6390" width="19.08203125" customWidth="1"/>
    <col min="6391" max="6391" width="17.08203125" customWidth="1"/>
    <col min="6392" max="6393" width="7.75" hidden="1" customWidth="1"/>
    <col min="6394" max="6396" width="17.5" customWidth="1"/>
    <col min="6397" max="6397" width="10.58203125" customWidth="1"/>
    <col min="6398" max="6398" width="15.75" customWidth="1"/>
    <col min="6399" max="6399" width="30.08203125" customWidth="1"/>
    <col min="6400" max="6400" width="27.58203125" customWidth="1"/>
    <col min="6401" max="6401" width="21.08203125" customWidth="1"/>
    <col min="6402" max="6402" width="22.25" customWidth="1"/>
    <col min="6403" max="6403" width="18.75" customWidth="1"/>
    <col min="6404" max="6405" width="19" customWidth="1"/>
    <col min="6406" max="6406" width="19.08203125" customWidth="1"/>
    <col min="6407" max="6407" width="17.08203125" customWidth="1"/>
    <col min="6408" max="6409" width="7.75" hidden="1" customWidth="1"/>
    <col min="6410" max="6412" width="17.5" customWidth="1"/>
    <col min="6413" max="6413" width="10.58203125" customWidth="1"/>
    <col min="6414" max="6414" width="15.75" customWidth="1"/>
    <col min="6415" max="6415" width="30.08203125" customWidth="1"/>
    <col min="6416" max="6416" width="27.58203125" customWidth="1"/>
    <col min="6417" max="6417" width="21.08203125" customWidth="1"/>
    <col min="6418" max="6418" width="22.25" customWidth="1"/>
    <col min="6419" max="6419" width="18.75" customWidth="1"/>
    <col min="6420" max="6421" width="19" customWidth="1"/>
    <col min="6422" max="6422" width="19.08203125" customWidth="1"/>
    <col min="6423" max="6423" width="17.08203125" customWidth="1"/>
    <col min="6424" max="6425" width="7.75" hidden="1" customWidth="1"/>
    <col min="6426" max="6428" width="17.5" customWidth="1"/>
    <col min="6429" max="6429" width="10.58203125" customWidth="1"/>
    <col min="6430" max="6430" width="15.75" customWidth="1"/>
    <col min="6431" max="6431" width="30.08203125" customWidth="1"/>
    <col min="6432" max="6432" width="27.58203125" customWidth="1"/>
    <col min="6433" max="6433" width="21.08203125" customWidth="1"/>
    <col min="6434" max="6434" width="22.25" customWidth="1"/>
    <col min="6435" max="6435" width="18.75" customWidth="1"/>
    <col min="6436" max="6437" width="19" customWidth="1"/>
    <col min="6438" max="6438" width="19.08203125" customWidth="1"/>
    <col min="6439" max="6439" width="17.08203125" customWidth="1"/>
    <col min="6440" max="6441" width="7.75" hidden="1" customWidth="1"/>
    <col min="6442" max="6444" width="17.5" customWidth="1"/>
    <col min="6445" max="6445" width="10.58203125" customWidth="1"/>
    <col min="6446" max="6446" width="15.75" customWidth="1"/>
    <col min="6447" max="6447" width="30.08203125" customWidth="1"/>
    <col min="6448" max="6448" width="27.58203125" customWidth="1"/>
    <col min="6449" max="6449" width="21.08203125" customWidth="1"/>
    <col min="6450" max="6450" width="22.25" customWidth="1"/>
    <col min="6451" max="6451" width="18.75" customWidth="1"/>
    <col min="6452" max="6453" width="19" customWidth="1"/>
    <col min="6454" max="6454" width="19.08203125" customWidth="1"/>
    <col min="6455" max="6455" width="17.08203125" customWidth="1"/>
    <col min="6456" max="6457" width="7.75" hidden="1" customWidth="1"/>
    <col min="6458" max="6460" width="17.5" customWidth="1"/>
    <col min="6461" max="6461" width="10.58203125" customWidth="1"/>
    <col min="6462" max="6462" width="15.75" customWidth="1"/>
    <col min="6463" max="6463" width="30.08203125" customWidth="1"/>
    <col min="6464" max="6464" width="27.58203125" customWidth="1"/>
    <col min="6465" max="6465" width="21.08203125" customWidth="1"/>
    <col min="6466" max="6466" width="22.25" customWidth="1"/>
    <col min="6467" max="6467" width="18.75" customWidth="1"/>
    <col min="6468" max="6469" width="19" customWidth="1"/>
    <col min="6470" max="6470" width="19.08203125" customWidth="1"/>
    <col min="6471" max="6471" width="17.08203125" customWidth="1"/>
    <col min="6472" max="6473" width="7.75" hidden="1" customWidth="1"/>
    <col min="6474" max="6476" width="17.5" customWidth="1"/>
    <col min="6477" max="6477" width="10.58203125" customWidth="1"/>
    <col min="6478" max="6478" width="15.75" customWidth="1"/>
    <col min="6479" max="6479" width="30.08203125" customWidth="1"/>
    <col min="6480" max="6480" width="27.58203125" customWidth="1"/>
    <col min="6481" max="6481" width="21.08203125" customWidth="1"/>
    <col min="6482" max="6482" width="22.25" customWidth="1"/>
    <col min="6483" max="6483" width="18.75" customWidth="1"/>
    <col min="6484" max="6485" width="19" customWidth="1"/>
    <col min="6486" max="6486" width="19.08203125" customWidth="1"/>
    <col min="6487" max="6487" width="17.08203125" customWidth="1"/>
    <col min="6488" max="6489" width="7.75" hidden="1" customWidth="1"/>
    <col min="6490" max="6492" width="17.5" customWidth="1"/>
    <col min="6493" max="6493" width="10.58203125" customWidth="1"/>
    <col min="6494" max="6494" width="15.75" customWidth="1"/>
    <col min="6495" max="6495" width="30.08203125" customWidth="1"/>
    <col min="6496" max="6496" width="27.58203125" customWidth="1"/>
    <col min="6497" max="6497" width="21.08203125" customWidth="1"/>
    <col min="6498" max="6498" width="22.25" customWidth="1"/>
    <col min="6499" max="6499" width="18.75" customWidth="1"/>
    <col min="6500" max="6501" width="19" customWidth="1"/>
    <col min="6502" max="6502" width="19.08203125" customWidth="1"/>
    <col min="6503" max="6503" width="17.08203125" customWidth="1"/>
    <col min="6504" max="6505" width="7.75" hidden="1" customWidth="1"/>
    <col min="6506" max="6508" width="17.5" customWidth="1"/>
    <col min="6509" max="6509" width="10.58203125" customWidth="1"/>
    <col min="6510" max="6510" width="15.75" customWidth="1"/>
    <col min="6511" max="6511" width="30.08203125" customWidth="1"/>
    <col min="6512" max="6512" width="27.58203125" customWidth="1"/>
    <col min="6513" max="6513" width="21.08203125" customWidth="1"/>
    <col min="6514" max="6514" width="22.25" customWidth="1"/>
    <col min="6515" max="6515" width="18.75" customWidth="1"/>
    <col min="6516" max="6517" width="19" customWidth="1"/>
    <col min="6518" max="6518" width="19.08203125" customWidth="1"/>
    <col min="6519" max="6519" width="17.08203125" customWidth="1"/>
    <col min="6520" max="6521" width="7.75" hidden="1" customWidth="1"/>
    <col min="6522" max="6524" width="17.5" customWidth="1"/>
    <col min="6525" max="6525" width="10.58203125" customWidth="1"/>
    <col min="6526" max="6526" width="15.75" customWidth="1"/>
    <col min="6527" max="6527" width="30.08203125" customWidth="1"/>
    <col min="6528" max="6528" width="27.58203125" customWidth="1"/>
    <col min="6529" max="6529" width="21.08203125" customWidth="1"/>
    <col min="6530" max="6530" width="22.25" customWidth="1"/>
    <col min="6531" max="6531" width="18.75" customWidth="1"/>
    <col min="6532" max="6533" width="19" customWidth="1"/>
    <col min="6534" max="6534" width="19.08203125" customWidth="1"/>
    <col min="6535" max="6535" width="17.08203125" customWidth="1"/>
    <col min="6536" max="6537" width="7.75" hidden="1" customWidth="1"/>
    <col min="6538" max="6540" width="17.5" customWidth="1"/>
    <col min="6541" max="6541" width="10.58203125" customWidth="1"/>
    <col min="6542" max="6542" width="15.75" customWidth="1"/>
    <col min="6543" max="6543" width="30.08203125" customWidth="1"/>
    <col min="6544" max="6544" width="27.58203125" customWidth="1"/>
    <col min="6545" max="6545" width="21.08203125" customWidth="1"/>
    <col min="6546" max="6546" width="22.25" customWidth="1"/>
    <col min="6547" max="6547" width="18.75" customWidth="1"/>
    <col min="6548" max="6549" width="19" customWidth="1"/>
    <col min="6550" max="6550" width="19.08203125" customWidth="1"/>
    <col min="6551" max="6551" width="17.08203125" customWidth="1"/>
    <col min="6552" max="6553" width="7.75" hidden="1" customWidth="1"/>
    <col min="6554" max="6556" width="17.5" customWidth="1"/>
    <col min="6557" max="6557" width="10.58203125" customWidth="1"/>
    <col min="6558" max="6558" width="15.75" customWidth="1"/>
    <col min="6559" max="6559" width="30.08203125" customWidth="1"/>
    <col min="6560" max="6560" width="27.58203125" customWidth="1"/>
    <col min="6561" max="6561" width="21.08203125" customWidth="1"/>
    <col min="6562" max="6562" width="22.25" customWidth="1"/>
    <col min="6563" max="6563" width="18.75" customWidth="1"/>
    <col min="6564" max="6565" width="19" customWidth="1"/>
    <col min="6566" max="6566" width="19.08203125" customWidth="1"/>
    <col min="6567" max="6567" width="17.08203125" customWidth="1"/>
    <col min="6568" max="6569" width="7.75" hidden="1" customWidth="1"/>
    <col min="6570" max="6572" width="17.5" customWidth="1"/>
    <col min="6573" max="6573" width="10.58203125" customWidth="1"/>
    <col min="6574" max="6574" width="15.75" customWidth="1"/>
    <col min="6575" max="6575" width="30.08203125" customWidth="1"/>
    <col min="6576" max="6576" width="27.58203125" customWidth="1"/>
    <col min="6577" max="6577" width="21.08203125" customWidth="1"/>
    <col min="6578" max="6578" width="22.25" customWidth="1"/>
    <col min="6579" max="6579" width="18.75" customWidth="1"/>
    <col min="6580" max="6581" width="19" customWidth="1"/>
    <col min="6582" max="6582" width="19.08203125" customWidth="1"/>
    <col min="6583" max="6583" width="17.08203125" customWidth="1"/>
    <col min="6584" max="6585" width="7.75" hidden="1" customWidth="1"/>
    <col min="6586" max="6588" width="17.5" customWidth="1"/>
    <col min="6589" max="6589" width="10.58203125" customWidth="1"/>
    <col min="6590" max="6590" width="15.75" customWidth="1"/>
    <col min="6591" max="6591" width="30.08203125" customWidth="1"/>
    <col min="6592" max="6592" width="27.58203125" customWidth="1"/>
    <col min="6593" max="6593" width="21.08203125" customWidth="1"/>
    <col min="6594" max="6594" width="22.25" customWidth="1"/>
    <col min="6595" max="6595" width="18.75" customWidth="1"/>
    <col min="6596" max="6597" width="19" customWidth="1"/>
    <col min="6598" max="6598" width="19.08203125" customWidth="1"/>
    <col min="6599" max="6599" width="17.08203125" customWidth="1"/>
    <col min="6600" max="6601" width="7.75" hidden="1" customWidth="1"/>
    <col min="6602" max="6604" width="17.5" customWidth="1"/>
    <col min="6605" max="6605" width="10.58203125" customWidth="1"/>
    <col min="6606" max="6606" width="15.75" customWidth="1"/>
    <col min="6607" max="6607" width="30.08203125" customWidth="1"/>
    <col min="6608" max="6608" width="27.58203125" customWidth="1"/>
    <col min="6609" max="6609" width="21.08203125" customWidth="1"/>
    <col min="6610" max="6610" width="22.25" customWidth="1"/>
    <col min="6611" max="6611" width="18.75" customWidth="1"/>
    <col min="6612" max="6613" width="19" customWidth="1"/>
    <col min="6614" max="6614" width="19.08203125" customWidth="1"/>
    <col min="6615" max="6615" width="17.08203125" customWidth="1"/>
    <col min="6616" max="6617" width="7.75" hidden="1" customWidth="1"/>
    <col min="6618" max="6620" width="17.5" customWidth="1"/>
    <col min="6621" max="6621" width="10.58203125" customWidth="1"/>
    <col min="6622" max="6622" width="15.75" customWidth="1"/>
    <col min="6623" max="6623" width="30.08203125" customWidth="1"/>
    <col min="6624" max="6624" width="27.58203125" customWidth="1"/>
    <col min="6625" max="6625" width="21.08203125" customWidth="1"/>
    <col min="6626" max="6626" width="22.25" customWidth="1"/>
    <col min="6627" max="6627" width="18.75" customWidth="1"/>
    <col min="6628" max="6629" width="19" customWidth="1"/>
    <col min="6630" max="6630" width="19.08203125" customWidth="1"/>
    <col min="6631" max="6631" width="17.08203125" customWidth="1"/>
    <col min="6632" max="6633" width="7.75" hidden="1" customWidth="1"/>
    <col min="6634" max="6636" width="17.5" customWidth="1"/>
    <col min="6637" max="6637" width="10.58203125" customWidth="1"/>
    <col min="6638" max="6638" width="15.75" customWidth="1"/>
    <col min="6639" max="6639" width="30.08203125" customWidth="1"/>
    <col min="6640" max="6640" width="27.58203125" customWidth="1"/>
    <col min="6641" max="6641" width="21.08203125" customWidth="1"/>
    <col min="6642" max="6642" width="22.25" customWidth="1"/>
    <col min="6643" max="6643" width="18.75" customWidth="1"/>
    <col min="6644" max="6645" width="19" customWidth="1"/>
    <col min="6646" max="6646" width="19.08203125" customWidth="1"/>
    <col min="6647" max="6647" width="17.08203125" customWidth="1"/>
    <col min="6648" max="6649" width="7.75" hidden="1" customWidth="1"/>
    <col min="6650" max="6652" width="17.5" customWidth="1"/>
    <col min="6653" max="6653" width="10.58203125" customWidth="1"/>
    <col min="6654" max="6654" width="15.75" customWidth="1"/>
    <col min="6655" max="6655" width="30.08203125" customWidth="1"/>
    <col min="6656" max="6656" width="27.58203125" customWidth="1"/>
    <col min="6657" max="6657" width="21.08203125" customWidth="1"/>
    <col min="6658" max="6658" width="22.25" customWidth="1"/>
    <col min="6659" max="6659" width="18.75" customWidth="1"/>
    <col min="6660" max="6661" width="19" customWidth="1"/>
    <col min="6662" max="6662" width="19.08203125" customWidth="1"/>
    <col min="6663" max="6663" width="17.08203125" customWidth="1"/>
    <col min="6664" max="6665" width="7.75" hidden="1" customWidth="1"/>
    <col min="6666" max="6668" width="17.5" customWidth="1"/>
    <col min="6669" max="6669" width="10.58203125" customWidth="1"/>
    <col min="6670" max="6670" width="15.75" customWidth="1"/>
    <col min="6671" max="6671" width="30.08203125" customWidth="1"/>
    <col min="6672" max="6672" width="27.58203125" customWidth="1"/>
    <col min="6673" max="6673" width="21.08203125" customWidth="1"/>
    <col min="6674" max="6674" width="22.25" customWidth="1"/>
    <col min="6675" max="6675" width="18.75" customWidth="1"/>
    <col min="6676" max="6677" width="19" customWidth="1"/>
    <col min="6678" max="6678" width="19.08203125" customWidth="1"/>
    <col min="6679" max="6679" width="17.08203125" customWidth="1"/>
    <col min="6680" max="6681" width="7.75" hidden="1" customWidth="1"/>
    <col min="6682" max="6684" width="17.5" customWidth="1"/>
    <col min="6685" max="6685" width="10.58203125" customWidth="1"/>
    <col min="6686" max="6686" width="15.75" customWidth="1"/>
    <col min="6687" max="6687" width="30.08203125" customWidth="1"/>
    <col min="6688" max="6688" width="27.58203125" customWidth="1"/>
    <col min="6689" max="6689" width="21.08203125" customWidth="1"/>
    <col min="6690" max="6690" width="22.25" customWidth="1"/>
    <col min="6691" max="6691" width="18.75" customWidth="1"/>
    <col min="6692" max="6693" width="19" customWidth="1"/>
    <col min="6694" max="6694" width="19.08203125" customWidth="1"/>
    <col min="6695" max="6695" width="17.08203125" customWidth="1"/>
    <col min="6696" max="6697" width="7.75" hidden="1" customWidth="1"/>
    <col min="6698" max="6700" width="17.5" customWidth="1"/>
    <col min="6701" max="6701" width="10.58203125" customWidth="1"/>
    <col min="6702" max="6702" width="15.75" customWidth="1"/>
    <col min="6703" max="6703" width="30.08203125" customWidth="1"/>
    <col min="6704" max="6704" width="27.58203125" customWidth="1"/>
    <col min="6705" max="6705" width="21.08203125" customWidth="1"/>
    <col min="6706" max="6706" width="22.25" customWidth="1"/>
    <col min="6707" max="6707" width="18.75" customWidth="1"/>
    <col min="6708" max="6709" width="19" customWidth="1"/>
    <col min="6710" max="6710" width="19.08203125" customWidth="1"/>
    <col min="6711" max="6711" width="17.08203125" customWidth="1"/>
    <col min="6712" max="6713" width="7.75" hidden="1" customWidth="1"/>
    <col min="6714" max="6716" width="17.5" customWidth="1"/>
    <col min="6717" max="6717" width="10.58203125" customWidth="1"/>
    <col min="6718" max="6718" width="15.75" customWidth="1"/>
    <col min="6719" max="6719" width="30.08203125" customWidth="1"/>
    <col min="6720" max="6720" width="27.58203125" customWidth="1"/>
    <col min="6721" max="6721" width="21.08203125" customWidth="1"/>
    <col min="6722" max="6722" width="22.25" customWidth="1"/>
    <col min="6723" max="6723" width="18.75" customWidth="1"/>
    <col min="6724" max="6725" width="19" customWidth="1"/>
    <col min="6726" max="6726" width="19.08203125" customWidth="1"/>
    <col min="6727" max="6727" width="17.08203125" customWidth="1"/>
    <col min="6728" max="6729" width="7.75" hidden="1" customWidth="1"/>
    <col min="6730" max="6732" width="17.5" customWidth="1"/>
    <col min="6733" max="6733" width="10.58203125" customWidth="1"/>
    <col min="6734" max="6734" width="15.75" customWidth="1"/>
    <col min="6735" max="6735" width="30.08203125" customWidth="1"/>
    <col min="6736" max="6736" width="27.58203125" customWidth="1"/>
    <col min="6737" max="6737" width="21.08203125" customWidth="1"/>
    <col min="6738" max="6738" width="22.25" customWidth="1"/>
    <col min="6739" max="6739" width="18.75" customWidth="1"/>
    <col min="6740" max="6741" width="19" customWidth="1"/>
    <col min="6742" max="6742" width="19.08203125" customWidth="1"/>
    <col min="6743" max="6743" width="17.08203125" customWidth="1"/>
    <col min="6744" max="6745" width="7.75" hidden="1" customWidth="1"/>
    <col min="6746" max="6748" width="17.5" customWidth="1"/>
    <col min="6749" max="6749" width="10.58203125" customWidth="1"/>
    <col min="6750" max="6750" width="15.75" customWidth="1"/>
    <col min="6751" max="6751" width="30.08203125" customWidth="1"/>
    <col min="6752" max="6752" width="27.58203125" customWidth="1"/>
    <col min="6753" max="6753" width="21.08203125" customWidth="1"/>
    <col min="6754" max="6754" width="22.25" customWidth="1"/>
    <col min="6755" max="6755" width="18.75" customWidth="1"/>
    <col min="6756" max="6757" width="19" customWidth="1"/>
    <col min="6758" max="6758" width="19.08203125" customWidth="1"/>
    <col min="6759" max="6759" width="17.08203125" customWidth="1"/>
    <col min="6760" max="6761" width="7.75" hidden="1" customWidth="1"/>
    <col min="6762" max="6764" width="17.5" customWidth="1"/>
    <col min="6765" max="6765" width="10.58203125" customWidth="1"/>
    <col min="6766" max="6766" width="15.75" customWidth="1"/>
    <col min="6767" max="6767" width="30.08203125" customWidth="1"/>
    <col min="6768" max="6768" width="27.58203125" customWidth="1"/>
    <col min="6769" max="6769" width="21.08203125" customWidth="1"/>
    <col min="6770" max="6770" width="22.25" customWidth="1"/>
    <col min="6771" max="6771" width="18.75" customWidth="1"/>
    <col min="6772" max="6773" width="19" customWidth="1"/>
    <col min="6774" max="6774" width="19.08203125" customWidth="1"/>
    <col min="6775" max="6775" width="17.08203125" customWidth="1"/>
    <col min="6776" max="6777" width="7.75" hidden="1" customWidth="1"/>
    <col min="6778" max="6780" width="17.5" customWidth="1"/>
    <col min="6781" max="6781" width="10.58203125" customWidth="1"/>
    <col min="6782" max="6782" width="15.75" customWidth="1"/>
    <col min="6783" max="6783" width="30.08203125" customWidth="1"/>
    <col min="6784" max="6784" width="27.58203125" customWidth="1"/>
    <col min="6785" max="6785" width="21.08203125" customWidth="1"/>
    <col min="6786" max="6786" width="22.25" customWidth="1"/>
    <col min="6787" max="6787" width="18.75" customWidth="1"/>
    <col min="6788" max="6789" width="19" customWidth="1"/>
    <col min="6790" max="6790" width="19.08203125" customWidth="1"/>
    <col min="6791" max="6791" width="17.08203125" customWidth="1"/>
    <col min="6792" max="6793" width="7.75" hidden="1" customWidth="1"/>
    <col min="6794" max="6796" width="17.5" customWidth="1"/>
    <col min="6797" max="6797" width="10.58203125" customWidth="1"/>
    <col min="6798" max="6798" width="15.75" customWidth="1"/>
    <col min="6799" max="6799" width="30.08203125" customWidth="1"/>
    <col min="6800" max="6800" width="27.58203125" customWidth="1"/>
    <col min="6801" max="6801" width="21.08203125" customWidth="1"/>
    <col min="6802" max="6802" width="22.25" customWidth="1"/>
    <col min="6803" max="6803" width="18.75" customWidth="1"/>
    <col min="6804" max="6805" width="19" customWidth="1"/>
    <col min="6806" max="6806" width="19.08203125" customWidth="1"/>
    <col min="6807" max="6807" width="17.08203125" customWidth="1"/>
    <col min="6808" max="6809" width="7.75" hidden="1" customWidth="1"/>
    <col min="6810" max="6812" width="17.5" customWidth="1"/>
    <col min="6813" max="6813" width="10.58203125" customWidth="1"/>
    <col min="6814" max="6814" width="15.75" customWidth="1"/>
    <col min="6815" max="6815" width="30.08203125" customWidth="1"/>
    <col min="6816" max="6816" width="27.58203125" customWidth="1"/>
    <col min="6817" max="6817" width="21.08203125" customWidth="1"/>
    <col min="6818" max="6818" width="22.25" customWidth="1"/>
    <col min="6819" max="6819" width="18.75" customWidth="1"/>
    <col min="6820" max="6821" width="19" customWidth="1"/>
    <col min="6822" max="6822" width="19.08203125" customWidth="1"/>
    <col min="6823" max="6823" width="17.08203125" customWidth="1"/>
    <col min="6824" max="6825" width="7.75" hidden="1" customWidth="1"/>
    <col min="6826" max="6828" width="17.5" customWidth="1"/>
    <col min="6829" max="6829" width="10.58203125" customWidth="1"/>
    <col min="6830" max="6830" width="15.75" customWidth="1"/>
    <col min="6831" max="6831" width="30.08203125" customWidth="1"/>
    <col min="6832" max="6832" width="27.58203125" customWidth="1"/>
    <col min="6833" max="6833" width="21.08203125" customWidth="1"/>
    <col min="6834" max="6834" width="22.25" customWidth="1"/>
    <col min="6835" max="6835" width="18.75" customWidth="1"/>
    <col min="6836" max="6837" width="19" customWidth="1"/>
    <col min="6838" max="6838" width="19.08203125" customWidth="1"/>
    <col min="6839" max="6839" width="17.08203125" customWidth="1"/>
    <col min="6840" max="6841" width="7.75" hidden="1" customWidth="1"/>
    <col min="6842" max="6844" width="17.5" customWidth="1"/>
    <col min="6845" max="6845" width="10.58203125" customWidth="1"/>
    <col min="6846" max="6846" width="15.75" customWidth="1"/>
    <col min="6847" max="6847" width="30.08203125" customWidth="1"/>
    <col min="6848" max="6848" width="27.58203125" customWidth="1"/>
    <col min="6849" max="6849" width="21.08203125" customWidth="1"/>
    <col min="6850" max="6850" width="22.25" customWidth="1"/>
    <col min="6851" max="6851" width="18.75" customWidth="1"/>
    <col min="6852" max="6853" width="19" customWidth="1"/>
    <col min="6854" max="6854" width="19.08203125" customWidth="1"/>
    <col min="6855" max="6855" width="17.08203125" customWidth="1"/>
    <col min="6856" max="6857" width="7.75" hidden="1" customWidth="1"/>
    <col min="6858" max="6860" width="17.5" customWidth="1"/>
    <col min="6861" max="6861" width="10.58203125" customWidth="1"/>
    <col min="6862" max="6862" width="15.75" customWidth="1"/>
    <col min="6863" max="6863" width="30.08203125" customWidth="1"/>
    <col min="6864" max="6864" width="27.58203125" customWidth="1"/>
    <col min="6865" max="6865" width="21.08203125" customWidth="1"/>
    <col min="6866" max="6866" width="22.25" customWidth="1"/>
    <col min="6867" max="6867" width="18.75" customWidth="1"/>
    <col min="6868" max="6869" width="19" customWidth="1"/>
    <col min="6870" max="6870" width="19.08203125" customWidth="1"/>
    <col min="6871" max="6871" width="17.08203125" customWidth="1"/>
    <col min="6872" max="6873" width="7.75" hidden="1" customWidth="1"/>
    <col min="6874" max="6876" width="17.5" customWidth="1"/>
    <col min="6877" max="6877" width="10.58203125" customWidth="1"/>
    <col min="6878" max="6878" width="15.75" customWidth="1"/>
    <col min="6879" max="6879" width="30.08203125" customWidth="1"/>
    <col min="6880" max="6880" width="27.58203125" customWidth="1"/>
    <col min="6881" max="6881" width="21.08203125" customWidth="1"/>
    <col min="6882" max="6882" width="22.25" customWidth="1"/>
    <col min="6883" max="6883" width="18.75" customWidth="1"/>
    <col min="6884" max="6885" width="19" customWidth="1"/>
    <col min="6886" max="6886" width="19.08203125" customWidth="1"/>
    <col min="6887" max="6887" width="17.08203125" customWidth="1"/>
    <col min="6888" max="6889" width="7.75" hidden="1" customWidth="1"/>
    <col min="6890" max="6892" width="17.5" customWidth="1"/>
    <col min="6893" max="6893" width="10.58203125" customWidth="1"/>
    <col min="6894" max="6894" width="15.75" customWidth="1"/>
    <col min="6895" max="6895" width="30.08203125" customWidth="1"/>
    <col min="6896" max="6896" width="27.58203125" customWidth="1"/>
    <col min="6897" max="6897" width="21.08203125" customWidth="1"/>
    <col min="6898" max="6898" width="22.25" customWidth="1"/>
    <col min="6899" max="6899" width="18.75" customWidth="1"/>
    <col min="6900" max="6901" width="19" customWidth="1"/>
    <col min="6902" max="6902" width="19.08203125" customWidth="1"/>
    <col min="6903" max="6903" width="17.08203125" customWidth="1"/>
    <col min="6904" max="6905" width="7.75" hidden="1" customWidth="1"/>
    <col min="6906" max="6908" width="17.5" customWidth="1"/>
    <col min="6909" max="6909" width="10.58203125" customWidth="1"/>
    <col min="6910" max="6910" width="15.75" customWidth="1"/>
    <col min="6911" max="6911" width="30.08203125" customWidth="1"/>
    <col min="6912" max="6912" width="27.58203125" customWidth="1"/>
    <col min="6913" max="6913" width="21.08203125" customWidth="1"/>
    <col min="6914" max="6914" width="22.25" customWidth="1"/>
    <col min="6915" max="6915" width="18.75" customWidth="1"/>
    <col min="6916" max="6917" width="19" customWidth="1"/>
    <col min="6918" max="6918" width="19.08203125" customWidth="1"/>
    <col min="6919" max="6919" width="17.08203125" customWidth="1"/>
    <col min="6920" max="6921" width="7.75" hidden="1" customWidth="1"/>
    <col min="6922" max="6924" width="17.5" customWidth="1"/>
    <col min="6925" max="6925" width="10.58203125" customWidth="1"/>
    <col min="6926" max="6926" width="15.75" customWidth="1"/>
    <col min="6927" max="6927" width="30.08203125" customWidth="1"/>
    <col min="6928" max="6928" width="27.58203125" customWidth="1"/>
    <col min="6929" max="6929" width="21.08203125" customWidth="1"/>
    <col min="6930" max="6930" width="22.25" customWidth="1"/>
    <col min="6931" max="6931" width="18.75" customWidth="1"/>
    <col min="6932" max="6933" width="19" customWidth="1"/>
    <col min="6934" max="6934" width="19.08203125" customWidth="1"/>
    <col min="6935" max="6935" width="17.08203125" customWidth="1"/>
    <col min="6936" max="6937" width="7.75" hidden="1" customWidth="1"/>
    <col min="6938" max="6940" width="17.5" customWidth="1"/>
    <col min="6941" max="6941" width="10.58203125" customWidth="1"/>
    <col min="6942" max="6942" width="15.75" customWidth="1"/>
    <col min="6943" max="6943" width="30.08203125" customWidth="1"/>
    <col min="6944" max="6944" width="27.58203125" customWidth="1"/>
    <col min="6945" max="6945" width="21.08203125" customWidth="1"/>
    <col min="6946" max="6946" width="22.25" customWidth="1"/>
    <col min="6947" max="6947" width="18.75" customWidth="1"/>
    <col min="6948" max="6949" width="19" customWidth="1"/>
    <col min="6950" max="6950" width="19.08203125" customWidth="1"/>
    <col min="6951" max="6951" width="17.08203125" customWidth="1"/>
    <col min="6952" max="6953" width="7.75" hidden="1" customWidth="1"/>
    <col min="6954" max="6956" width="17.5" customWidth="1"/>
    <col min="6957" max="6957" width="10.58203125" customWidth="1"/>
    <col min="6958" max="6958" width="15.75" customWidth="1"/>
    <col min="6959" max="6959" width="30.08203125" customWidth="1"/>
    <col min="6960" max="6960" width="27.58203125" customWidth="1"/>
    <col min="6961" max="6961" width="21.08203125" customWidth="1"/>
    <col min="6962" max="6962" width="22.25" customWidth="1"/>
    <col min="6963" max="6963" width="18.75" customWidth="1"/>
    <col min="6964" max="6965" width="19" customWidth="1"/>
    <col min="6966" max="6966" width="19.08203125" customWidth="1"/>
    <col min="6967" max="6967" width="17.08203125" customWidth="1"/>
    <col min="6968" max="6969" width="7.75" hidden="1" customWidth="1"/>
    <col min="6970" max="6972" width="17.5" customWidth="1"/>
    <col min="6973" max="6973" width="10.58203125" customWidth="1"/>
    <col min="6974" max="6974" width="15.75" customWidth="1"/>
    <col min="6975" max="6975" width="30.08203125" customWidth="1"/>
    <col min="6976" max="6976" width="27.58203125" customWidth="1"/>
    <col min="6977" max="6977" width="21.08203125" customWidth="1"/>
    <col min="6978" max="6978" width="22.25" customWidth="1"/>
    <col min="6979" max="6979" width="18.75" customWidth="1"/>
    <col min="6980" max="6981" width="19" customWidth="1"/>
    <col min="6982" max="6982" width="19.08203125" customWidth="1"/>
    <col min="6983" max="6983" width="17.08203125" customWidth="1"/>
    <col min="6984" max="6985" width="7.75" hidden="1" customWidth="1"/>
    <col min="6986" max="6988" width="17.5" customWidth="1"/>
    <col min="6989" max="6989" width="10.58203125" customWidth="1"/>
    <col min="6990" max="6990" width="15.75" customWidth="1"/>
    <col min="6991" max="6991" width="30.08203125" customWidth="1"/>
    <col min="6992" max="6992" width="27.58203125" customWidth="1"/>
    <col min="6993" max="6993" width="21.08203125" customWidth="1"/>
    <col min="6994" max="6994" width="22.25" customWidth="1"/>
    <col min="6995" max="6995" width="18.75" customWidth="1"/>
    <col min="6996" max="6997" width="19" customWidth="1"/>
    <col min="6998" max="6998" width="19.08203125" customWidth="1"/>
    <col min="6999" max="6999" width="17.08203125" customWidth="1"/>
    <col min="7000" max="7001" width="7.75" hidden="1" customWidth="1"/>
    <col min="7002" max="7004" width="17.5" customWidth="1"/>
    <col min="7005" max="7005" width="10.58203125" customWidth="1"/>
    <col min="7006" max="7006" width="15.75" customWidth="1"/>
    <col min="7007" max="7007" width="30.08203125" customWidth="1"/>
    <col min="7008" max="7008" width="27.58203125" customWidth="1"/>
    <col min="7009" max="7009" width="21.08203125" customWidth="1"/>
    <col min="7010" max="7010" width="22.25" customWidth="1"/>
    <col min="7011" max="7011" width="18.75" customWidth="1"/>
    <col min="7012" max="7013" width="19" customWidth="1"/>
    <col min="7014" max="7014" width="19.08203125" customWidth="1"/>
    <col min="7015" max="7015" width="17.08203125" customWidth="1"/>
    <col min="7016" max="7017" width="7.75" hidden="1" customWidth="1"/>
    <col min="7018" max="7020" width="17.5" customWidth="1"/>
    <col min="7021" max="7021" width="10.58203125" customWidth="1"/>
    <col min="7022" max="7022" width="15.75" customWidth="1"/>
    <col min="7023" max="7023" width="30.08203125" customWidth="1"/>
    <col min="7024" max="7024" width="27.58203125" customWidth="1"/>
    <col min="7025" max="7025" width="21.08203125" customWidth="1"/>
    <col min="7026" max="7026" width="22.25" customWidth="1"/>
    <col min="7027" max="7027" width="18.75" customWidth="1"/>
    <col min="7028" max="7029" width="19" customWidth="1"/>
    <col min="7030" max="7030" width="19.08203125" customWidth="1"/>
    <col min="7031" max="7031" width="17.08203125" customWidth="1"/>
    <col min="7032" max="7033" width="7.75" hidden="1" customWidth="1"/>
    <col min="7034" max="7036" width="17.5" customWidth="1"/>
    <col min="7037" max="7037" width="10.58203125" customWidth="1"/>
    <col min="7038" max="7038" width="15.75" customWidth="1"/>
    <col min="7039" max="7039" width="30.08203125" customWidth="1"/>
    <col min="7040" max="7040" width="27.58203125" customWidth="1"/>
    <col min="7041" max="7041" width="21.08203125" customWidth="1"/>
    <col min="7042" max="7042" width="22.25" customWidth="1"/>
    <col min="7043" max="7043" width="18.75" customWidth="1"/>
    <col min="7044" max="7045" width="19" customWidth="1"/>
    <col min="7046" max="7046" width="19.08203125" customWidth="1"/>
    <col min="7047" max="7047" width="17.08203125" customWidth="1"/>
    <col min="7048" max="7049" width="7.75" hidden="1" customWidth="1"/>
    <col min="7050" max="7052" width="17.5" customWidth="1"/>
    <col min="7053" max="7053" width="10.58203125" customWidth="1"/>
    <col min="7054" max="7054" width="15.75" customWidth="1"/>
    <col min="7055" max="7055" width="30.08203125" customWidth="1"/>
    <col min="7056" max="7056" width="27.58203125" customWidth="1"/>
    <col min="7057" max="7057" width="21.08203125" customWidth="1"/>
    <col min="7058" max="7058" width="22.25" customWidth="1"/>
    <col min="7059" max="7059" width="18.75" customWidth="1"/>
    <col min="7060" max="7061" width="19" customWidth="1"/>
    <col min="7062" max="7062" width="19.08203125" customWidth="1"/>
    <col min="7063" max="7063" width="17.08203125" customWidth="1"/>
    <col min="7064" max="7065" width="7.75" hidden="1" customWidth="1"/>
    <col min="7066" max="7068" width="17.5" customWidth="1"/>
    <col min="7069" max="7069" width="10.58203125" customWidth="1"/>
    <col min="7070" max="7070" width="15.75" customWidth="1"/>
    <col min="7071" max="7071" width="30.08203125" customWidth="1"/>
    <col min="7072" max="7072" width="27.58203125" customWidth="1"/>
    <col min="7073" max="7073" width="21.08203125" customWidth="1"/>
    <col min="7074" max="7074" width="22.25" customWidth="1"/>
    <col min="7075" max="7075" width="18.75" customWidth="1"/>
    <col min="7076" max="7077" width="19" customWidth="1"/>
    <col min="7078" max="7078" width="19.08203125" customWidth="1"/>
    <col min="7079" max="7079" width="17.08203125" customWidth="1"/>
    <col min="7080" max="7081" width="7.75" hidden="1" customWidth="1"/>
    <col min="7082" max="7084" width="17.5" customWidth="1"/>
    <col min="7085" max="7085" width="10.58203125" customWidth="1"/>
    <col min="7086" max="7086" width="15.75" customWidth="1"/>
    <col min="7087" max="7087" width="30.08203125" customWidth="1"/>
    <col min="7088" max="7088" width="27.58203125" customWidth="1"/>
    <col min="7089" max="7089" width="21.08203125" customWidth="1"/>
    <col min="7090" max="7090" width="22.25" customWidth="1"/>
    <col min="7091" max="7091" width="18.75" customWidth="1"/>
    <col min="7092" max="7093" width="19" customWidth="1"/>
    <col min="7094" max="7094" width="19.08203125" customWidth="1"/>
    <col min="7095" max="7095" width="17.08203125" customWidth="1"/>
    <col min="7096" max="7097" width="7.75" hidden="1" customWidth="1"/>
    <col min="7098" max="7100" width="17.5" customWidth="1"/>
    <col min="7101" max="7101" width="10.58203125" customWidth="1"/>
    <col min="7102" max="7102" width="15.75" customWidth="1"/>
    <col min="7103" max="7103" width="30.08203125" customWidth="1"/>
    <col min="7104" max="7104" width="27.58203125" customWidth="1"/>
    <col min="7105" max="7105" width="21.08203125" customWidth="1"/>
    <col min="7106" max="7106" width="22.25" customWidth="1"/>
    <col min="7107" max="7107" width="18.75" customWidth="1"/>
    <col min="7108" max="7109" width="19" customWidth="1"/>
    <col min="7110" max="7110" width="19.08203125" customWidth="1"/>
    <col min="7111" max="7111" width="17.08203125" customWidth="1"/>
    <col min="7112" max="7113" width="7.75" hidden="1" customWidth="1"/>
    <col min="7114" max="7116" width="17.5" customWidth="1"/>
    <col min="7117" max="7117" width="10.58203125" customWidth="1"/>
    <col min="7118" max="7118" width="15.75" customWidth="1"/>
    <col min="7119" max="7119" width="30.08203125" customWidth="1"/>
    <col min="7120" max="7120" width="27.58203125" customWidth="1"/>
    <col min="7121" max="7121" width="21.08203125" customWidth="1"/>
    <col min="7122" max="7122" width="22.25" customWidth="1"/>
    <col min="7123" max="7123" width="18.75" customWidth="1"/>
    <col min="7124" max="7125" width="19" customWidth="1"/>
    <col min="7126" max="7126" width="19.08203125" customWidth="1"/>
    <col min="7127" max="7127" width="17.08203125" customWidth="1"/>
    <col min="7128" max="7129" width="7.75" hidden="1" customWidth="1"/>
    <col min="7130" max="7132" width="17.5" customWidth="1"/>
    <col min="7133" max="7133" width="10.58203125" customWidth="1"/>
    <col min="7134" max="7134" width="15.75" customWidth="1"/>
    <col min="7135" max="7135" width="30.08203125" customWidth="1"/>
    <col min="7136" max="7136" width="27.58203125" customWidth="1"/>
    <col min="7137" max="7137" width="21.08203125" customWidth="1"/>
    <col min="7138" max="7138" width="22.25" customWidth="1"/>
    <col min="7139" max="7139" width="18.75" customWidth="1"/>
    <col min="7140" max="7141" width="19" customWidth="1"/>
    <col min="7142" max="7142" width="19.08203125" customWidth="1"/>
    <col min="7143" max="7143" width="17.08203125" customWidth="1"/>
    <col min="7144" max="7145" width="7.75" hidden="1" customWidth="1"/>
    <col min="7146" max="7148" width="17.5" customWidth="1"/>
    <col min="7149" max="7149" width="10.58203125" customWidth="1"/>
    <col min="7150" max="7150" width="15.75" customWidth="1"/>
    <col min="7151" max="7151" width="30.08203125" customWidth="1"/>
    <col min="7152" max="7152" width="27.58203125" customWidth="1"/>
    <col min="7153" max="7153" width="21.08203125" customWidth="1"/>
    <col min="7154" max="7154" width="22.25" customWidth="1"/>
    <col min="7155" max="7155" width="18.75" customWidth="1"/>
    <col min="7156" max="7157" width="19" customWidth="1"/>
    <col min="7158" max="7158" width="19.08203125" customWidth="1"/>
    <col min="7159" max="7159" width="17.08203125" customWidth="1"/>
    <col min="7160" max="7161" width="7.75" hidden="1" customWidth="1"/>
    <col min="7162" max="7164" width="17.5" customWidth="1"/>
    <col min="7165" max="7165" width="10.58203125" customWidth="1"/>
    <col min="7166" max="7166" width="15.75" customWidth="1"/>
    <col min="7167" max="7167" width="30.08203125" customWidth="1"/>
    <col min="7168" max="7168" width="27.58203125" customWidth="1"/>
    <col min="7169" max="7169" width="21.08203125" customWidth="1"/>
    <col min="7170" max="7170" width="22.25" customWidth="1"/>
    <col min="7171" max="7171" width="18.75" customWidth="1"/>
    <col min="7172" max="7173" width="19" customWidth="1"/>
    <col min="7174" max="7174" width="19.08203125" customWidth="1"/>
    <col min="7175" max="7175" width="17.08203125" customWidth="1"/>
    <col min="7176" max="7177" width="7.75" hidden="1" customWidth="1"/>
    <col min="7178" max="7180" width="17.5" customWidth="1"/>
    <col min="7181" max="7181" width="10.58203125" customWidth="1"/>
    <col min="7182" max="7182" width="15.75" customWidth="1"/>
    <col min="7183" max="7183" width="30.08203125" customWidth="1"/>
    <col min="7184" max="7184" width="27.58203125" customWidth="1"/>
    <col min="7185" max="7185" width="21.08203125" customWidth="1"/>
    <col min="7186" max="7186" width="22.25" customWidth="1"/>
    <col min="7187" max="7187" width="18.75" customWidth="1"/>
    <col min="7188" max="7189" width="19" customWidth="1"/>
    <col min="7190" max="7190" width="19.08203125" customWidth="1"/>
    <col min="7191" max="7191" width="17.08203125" customWidth="1"/>
    <col min="7192" max="7193" width="7.75" hidden="1" customWidth="1"/>
    <col min="7194" max="7196" width="17.5" customWidth="1"/>
    <col min="7197" max="7197" width="10.58203125" customWidth="1"/>
    <col min="7198" max="7198" width="15.75" customWidth="1"/>
    <col min="7199" max="7199" width="30.08203125" customWidth="1"/>
    <col min="7200" max="7200" width="27.58203125" customWidth="1"/>
    <col min="7201" max="7201" width="21.08203125" customWidth="1"/>
    <col min="7202" max="7202" width="22.25" customWidth="1"/>
    <col min="7203" max="7203" width="18.75" customWidth="1"/>
    <col min="7204" max="7205" width="19" customWidth="1"/>
    <col min="7206" max="7206" width="19.08203125" customWidth="1"/>
    <col min="7207" max="7207" width="17.08203125" customWidth="1"/>
    <col min="7208" max="7209" width="7.75" hidden="1" customWidth="1"/>
    <col min="7210" max="7212" width="17.5" customWidth="1"/>
    <col min="7213" max="7213" width="10.58203125" customWidth="1"/>
    <col min="7214" max="7214" width="15.75" customWidth="1"/>
    <col min="7215" max="7215" width="30.08203125" customWidth="1"/>
    <col min="7216" max="7216" width="27.58203125" customWidth="1"/>
    <col min="7217" max="7217" width="21.08203125" customWidth="1"/>
    <col min="7218" max="7218" width="22.25" customWidth="1"/>
    <col min="7219" max="7219" width="18.75" customWidth="1"/>
    <col min="7220" max="7221" width="19" customWidth="1"/>
    <col min="7222" max="7222" width="19.08203125" customWidth="1"/>
    <col min="7223" max="7223" width="17.08203125" customWidth="1"/>
    <col min="7224" max="7225" width="7.75" hidden="1" customWidth="1"/>
    <col min="7226" max="7228" width="17.5" customWidth="1"/>
    <col min="7229" max="7229" width="10.58203125" customWidth="1"/>
    <col min="7230" max="7230" width="15.75" customWidth="1"/>
    <col min="7231" max="7231" width="30.08203125" customWidth="1"/>
    <col min="7232" max="7232" width="27.58203125" customWidth="1"/>
    <col min="7233" max="7233" width="21.08203125" customWidth="1"/>
    <col min="7234" max="7234" width="22.25" customWidth="1"/>
    <col min="7235" max="7235" width="18.75" customWidth="1"/>
    <col min="7236" max="7237" width="19" customWidth="1"/>
    <col min="7238" max="7238" width="19.08203125" customWidth="1"/>
    <col min="7239" max="7239" width="17.08203125" customWidth="1"/>
    <col min="7240" max="7241" width="7.75" hidden="1" customWidth="1"/>
    <col min="7242" max="7244" width="17.5" customWidth="1"/>
    <col min="7245" max="7245" width="10.58203125" customWidth="1"/>
    <col min="7246" max="7246" width="15.75" customWidth="1"/>
    <col min="7247" max="7247" width="30.08203125" customWidth="1"/>
    <col min="7248" max="7248" width="27.58203125" customWidth="1"/>
    <col min="7249" max="7249" width="21.08203125" customWidth="1"/>
    <col min="7250" max="7250" width="22.25" customWidth="1"/>
    <col min="7251" max="7251" width="18.75" customWidth="1"/>
    <col min="7252" max="7253" width="19" customWidth="1"/>
    <col min="7254" max="7254" width="19.08203125" customWidth="1"/>
    <col min="7255" max="7255" width="17.08203125" customWidth="1"/>
    <col min="7256" max="7257" width="7.75" hidden="1" customWidth="1"/>
    <col min="7258" max="7260" width="17.5" customWidth="1"/>
    <col min="7261" max="7261" width="10.58203125" customWidth="1"/>
    <col min="7262" max="7262" width="15.75" customWidth="1"/>
    <col min="7263" max="7263" width="30.08203125" customWidth="1"/>
    <col min="7264" max="7264" width="27.58203125" customWidth="1"/>
    <col min="7265" max="7265" width="21.08203125" customWidth="1"/>
    <col min="7266" max="7266" width="22.25" customWidth="1"/>
    <col min="7267" max="7267" width="18.75" customWidth="1"/>
    <col min="7268" max="7269" width="19" customWidth="1"/>
    <col min="7270" max="7270" width="19.08203125" customWidth="1"/>
    <col min="7271" max="7271" width="17.08203125" customWidth="1"/>
    <col min="7272" max="7273" width="7.75" hidden="1" customWidth="1"/>
    <col min="7274" max="7276" width="17.5" customWidth="1"/>
    <col min="7277" max="7277" width="10.58203125" customWidth="1"/>
    <col min="7278" max="7278" width="15.75" customWidth="1"/>
    <col min="7279" max="7279" width="30.08203125" customWidth="1"/>
    <col min="7280" max="7280" width="27.58203125" customWidth="1"/>
    <col min="7281" max="7281" width="21.08203125" customWidth="1"/>
    <col min="7282" max="7282" width="22.25" customWidth="1"/>
    <col min="7283" max="7283" width="18.75" customWidth="1"/>
    <col min="7284" max="7285" width="19" customWidth="1"/>
    <col min="7286" max="7286" width="19.08203125" customWidth="1"/>
    <col min="7287" max="7287" width="17.08203125" customWidth="1"/>
    <col min="7288" max="7289" width="7.75" hidden="1" customWidth="1"/>
    <col min="7290" max="7292" width="17.5" customWidth="1"/>
    <col min="7293" max="7293" width="10.58203125" customWidth="1"/>
    <col min="7294" max="7294" width="15.75" customWidth="1"/>
    <col min="7295" max="7295" width="30.08203125" customWidth="1"/>
    <col min="7296" max="7296" width="27.58203125" customWidth="1"/>
    <col min="7297" max="7297" width="21.08203125" customWidth="1"/>
    <col min="7298" max="7298" width="22.25" customWidth="1"/>
    <col min="7299" max="7299" width="18.75" customWidth="1"/>
    <col min="7300" max="7301" width="19" customWidth="1"/>
    <col min="7302" max="7302" width="19.08203125" customWidth="1"/>
    <col min="7303" max="7303" width="17.08203125" customWidth="1"/>
    <col min="7304" max="7305" width="7.75" hidden="1" customWidth="1"/>
    <col min="7306" max="7308" width="17.5" customWidth="1"/>
    <col min="7309" max="7309" width="10.58203125" customWidth="1"/>
    <col min="7310" max="7310" width="15.75" customWidth="1"/>
    <col min="7311" max="7311" width="30.08203125" customWidth="1"/>
    <col min="7312" max="7312" width="27.58203125" customWidth="1"/>
    <col min="7313" max="7313" width="21.08203125" customWidth="1"/>
    <col min="7314" max="7314" width="22.25" customWidth="1"/>
    <col min="7315" max="7315" width="18.75" customWidth="1"/>
    <col min="7316" max="7317" width="19" customWidth="1"/>
    <col min="7318" max="7318" width="19.08203125" customWidth="1"/>
    <col min="7319" max="7319" width="17.08203125" customWidth="1"/>
    <col min="7320" max="7321" width="7.75" hidden="1" customWidth="1"/>
    <col min="7322" max="7324" width="17.5" customWidth="1"/>
    <col min="7325" max="7325" width="10.58203125" customWidth="1"/>
    <col min="7326" max="7326" width="15.75" customWidth="1"/>
    <col min="7327" max="7327" width="30.08203125" customWidth="1"/>
    <col min="7328" max="7328" width="27.58203125" customWidth="1"/>
    <col min="7329" max="7329" width="21.08203125" customWidth="1"/>
    <col min="7330" max="7330" width="22.25" customWidth="1"/>
    <col min="7331" max="7331" width="18.75" customWidth="1"/>
    <col min="7332" max="7333" width="19" customWidth="1"/>
    <col min="7334" max="7334" width="19.08203125" customWidth="1"/>
    <col min="7335" max="7335" width="17.08203125" customWidth="1"/>
    <col min="7336" max="7337" width="7.75" hidden="1" customWidth="1"/>
    <col min="7338" max="7340" width="17.5" customWidth="1"/>
    <col min="7341" max="7341" width="10.58203125" customWidth="1"/>
    <col min="7342" max="7342" width="15.75" customWidth="1"/>
    <col min="7343" max="7343" width="30.08203125" customWidth="1"/>
    <col min="7344" max="7344" width="27.58203125" customWidth="1"/>
    <col min="7345" max="7345" width="21.08203125" customWidth="1"/>
    <col min="7346" max="7346" width="22.25" customWidth="1"/>
    <col min="7347" max="7347" width="18.75" customWidth="1"/>
    <col min="7348" max="7349" width="19" customWidth="1"/>
    <col min="7350" max="7350" width="19.08203125" customWidth="1"/>
    <col min="7351" max="7351" width="17.08203125" customWidth="1"/>
    <col min="7352" max="7353" width="7.75" hidden="1" customWidth="1"/>
    <col min="7354" max="7356" width="17.5" customWidth="1"/>
    <col min="7357" max="7357" width="10.58203125" customWidth="1"/>
    <col min="7358" max="7358" width="15.75" customWidth="1"/>
    <col min="7359" max="7359" width="30.08203125" customWidth="1"/>
    <col min="7360" max="7360" width="27.58203125" customWidth="1"/>
    <col min="7361" max="7361" width="21.08203125" customWidth="1"/>
    <col min="7362" max="7362" width="22.25" customWidth="1"/>
    <col min="7363" max="7363" width="18.75" customWidth="1"/>
    <col min="7364" max="7365" width="19" customWidth="1"/>
    <col min="7366" max="7366" width="19.08203125" customWidth="1"/>
    <col min="7367" max="7367" width="17.08203125" customWidth="1"/>
    <col min="7368" max="7369" width="7.75" hidden="1" customWidth="1"/>
    <col min="7370" max="7372" width="17.5" customWidth="1"/>
    <col min="7373" max="7373" width="10.58203125" customWidth="1"/>
    <col min="7374" max="7374" width="15.75" customWidth="1"/>
    <col min="7375" max="7375" width="30.08203125" customWidth="1"/>
    <col min="7376" max="7376" width="27.58203125" customWidth="1"/>
    <col min="7377" max="7377" width="21.08203125" customWidth="1"/>
    <col min="7378" max="7378" width="22.25" customWidth="1"/>
    <col min="7379" max="7379" width="18.75" customWidth="1"/>
    <col min="7380" max="7381" width="19" customWidth="1"/>
    <col min="7382" max="7382" width="19.08203125" customWidth="1"/>
    <col min="7383" max="7383" width="17.08203125" customWidth="1"/>
    <col min="7384" max="7385" width="7.75" hidden="1" customWidth="1"/>
    <col min="7386" max="7388" width="17.5" customWidth="1"/>
    <col min="7389" max="7389" width="10.58203125" customWidth="1"/>
    <col min="7390" max="7390" width="15.75" customWidth="1"/>
    <col min="7391" max="7391" width="30.08203125" customWidth="1"/>
    <col min="7392" max="7392" width="27.58203125" customWidth="1"/>
    <col min="7393" max="7393" width="21.08203125" customWidth="1"/>
    <col min="7394" max="7394" width="22.25" customWidth="1"/>
    <col min="7395" max="7395" width="18.75" customWidth="1"/>
    <col min="7396" max="7397" width="19" customWidth="1"/>
    <col min="7398" max="7398" width="19.08203125" customWidth="1"/>
    <col min="7399" max="7399" width="17.08203125" customWidth="1"/>
    <col min="7400" max="7401" width="7.75" hidden="1" customWidth="1"/>
    <col min="7402" max="7404" width="17.5" customWidth="1"/>
    <col min="7405" max="7405" width="10.58203125" customWidth="1"/>
    <col min="7406" max="7406" width="15.75" customWidth="1"/>
    <col min="7407" max="7407" width="30.08203125" customWidth="1"/>
    <col min="7408" max="7408" width="27.58203125" customWidth="1"/>
    <col min="7409" max="7409" width="21.08203125" customWidth="1"/>
    <col min="7410" max="7410" width="22.25" customWidth="1"/>
    <col min="7411" max="7411" width="18.75" customWidth="1"/>
    <col min="7412" max="7413" width="19" customWidth="1"/>
    <col min="7414" max="7414" width="19.08203125" customWidth="1"/>
    <col min="7415" max="7415" width="17.08203125" customWidth="1"/>
    <col min="7416" max="7417" width="7.75" hidden="1" customWidth="1"/>
    <col min="7418" max="7420" width="17.5" customWidth="1"/>
    <col min="7421" max="7421" width="10.58203125" customWidth="1"/>
    <col min="7422" max="7422" width="15.75" customWidth="1"/>
    <col min="7423" max="7423" width="30.08203125" customWidth="1"/>
    <col min="7424" max="7424" width="27.58203125" customWidth="1"/>
    <col min="7425" max="7425" width="21.08203125" customWidth="1"/>
    <col min="7426" max="7426" width="22.25" customWidth="1"/>
    <col min="7427" max="7427" width="18.75" customWidth="1"/>
    <col min="7428" max="7429" width="19" customWidth="1"/>
    <col min="7430" max="7430" width="19.08203125" customWidth="1"/>
    <col min="7431" max="7431" width="17.08203125" customWidth="1"/>
    <col min="7432" max="7433" width="7.75" hidden="1" customWidth="1"/>
    <col min="7434" max="7436" width="17.5" customWidth="1"/>
    <col min="7437" max="7437" width="10.58203125" customWidth="1"/>
    <col min="7438" max="7438" width="15.75" customWidth="1"/>
    <col min="7439" max="7439" width="30.08203125" customWidth="1"/>
    <col min="7440" max="7440" width="27.58203125" customWidth="1"/>
    <col min="7441" max="7441" width="21.08203125" customWidth="1"/>
    <col min="7442" max="7442" width="22.25" customWidth="1"/>
    <col min="7443" max="7443" width="18.75" customWidth="1"/>
    <col min="7444" max="7445" width="19" customWidth="1"/>
    <col min="7446" max="7446" width="19.08203125" customWidth="1"/>
    <col min="7447" max="7447" width="17.08203125" customWidth="1"/>
    <col min="7448" max="7449" width="7.75" hidden="1" customWidth="1"/>
    <col min="7450" max="7452" width="17.5" customWidth="1"/>
    <col min="7453" max="7453" width="10.58203125" customWidth="1"/>
    <col min="7454" max="7454" width="15.75" customWidth="1"/>
    <col min="7455" max="7455" width="30.08203125" customWidth="1"/>
    <col min="7456" max="7456" width="27.58203125" customWidth="1"/>
    <col min="7457" max="7457" width="21.08203125" customWidth="1"/>
    <col min="7458" max="7458" width="22.25" customWidth="1"/>
    <col min="7459" max="7459" width="18.75" customWidth="1"/>
    <col min="7460" max="7461" width="19" customWidth="1"/>
    <col min="7462" max="7462" width="19.08203125" customWidth="1"/>
    <col min="7463" max="7463" width="17.08203125" customWidth="1"/>
    <col min="7464" max="7465" width="7.75" hidden="1" customWidth="1"/>
    <col min="7466" max="7468" width="17.5" customWidth="1"/>
    <col min="7469" max="7469" width="10.58203125" customWidth="1"/>
    <col min="7470" max="7470" width="15.75" customWidth="1"/>
    <col min="7471" max="7471" width="30.08203125" customWidth="1"/>
    <col min="7472" max="7472" width="27.58203125" customWidth="1"/>
    <col min="7473" max="7473" width="21.08203125" customWidth="1"/>
    <col min="7474" max="7474" width="22.25" customWidth="1"/>
    <col min="7475" max="7475" width="18.75" customWidth="1"/>
    <col min="7476" max="7477" width="19" customWidth="1"/>
    <col min="7478" max="7478" width="19.08203125" customWidth="1"/>
    <col min="7479" max="7479" width="17.08203125" customWidth="1"/>
    <col min="7480" max="7481" width="7.75" hidden="1" customWidth="1"/>
    <col min="7482" max="7484" width="17.5" customWidth="1"/>
    <col min="7485" max="7485" width="10.58203125" customWidth="1"/>
    <col min="7486" max="7486" width="15.75" customWidth="1"/>
    <col min="7487" max="7487" width="30.08203125" customWidth="1"/>
    <col min="7488" max="7488" width="27.58203125" customWidth="1"/>
    <col min="7489" max="7489" width="21.08203125" customWidth="1"/>
    <col min="7490" max="7490" width="22.25" customWidth="1"/>
    <col min="7491" max="7491" width="18.75" customWidth="1"/>
    <col min="7492" max="7493" width="19" customWidth="1"/>
    <col min="7494" max="7494" width="19.08203125" customWidth="1"/>
    <col min="7495" max="7495" width="17.08203125" customWidth="1"/>
    <col min="7496" max="7497" width="7.75" hidden="1" customWidth="1"/>
    <col min="7498" max="7500" width="17.5" customWidth="1"/>
    <col min="7501" max="7501" width="10.58203125" customWidth="1"/>
    <col min="7502" max="7502" width="15.75" customWidth="1"/>
    <col min="7503" max="7503" width="30.08203125" customWidth="1"/>
    <col min="7504" max="7504" width="27.58203125" customWidth="1"/>
    <col min="7505" max="7505" width="21.08203125" customWidth="1"/>
    <col min="7506" max="7506" width="22.25" customWidth="1"/>
    <col min="7507" max="7507" width="18.75" customWidth="1"/>
    <col min="7508" max="7509" width="19" customWidth="1"/>
    <col min="7510" max="7510" width="19.08203125" customWidth="1"/>
    <col min="7511" max="7511" width="17.08203125" customWidth="1"/>
    <col min="7512" max="7513" width="7.75" hidden="1" customWidth="1"/>
    <col min="7514" max="7516" width="17.5" customWidth="1"/>
    <col min="7517" max="7517" width="10.58203125" customWidth="1"/>
    <col min="7518" max="7518" width="15.75" customWidth="1"/>
    <col min="7519" max="7519" width="30.08203125" customWidth="1"/>
    <col min="7520" max="7520" width="27.58203125" customWidth="1"/>
    <col min="7521" max="7521" width="21.08203125" customWidth="1"/>
    <col min="7522" max="7522" width="22.25" customWidth="1"/>
    <col min="7523" max="7523" width="18.75" customWidth="1"/>
    <col min="7524" max="7525" width="19" customWidth="1"/>
    <col min="7526" max="7526" width="19.08203125" customWidth="1"/>
    <col min="7527" max="7527" width="17.08203125" customWidth="1"/>
    <col min="7528" max="7529" width="7.75" hidden="1" customWidth="1"/>
    <col min="7530" max="7532" width="17.5" customWidth="1"/>
    <col min="7533" max="7533" width="10.58203125" customWidth="1"/>
    <col min="7534" max="7534" width="15.75" customWidth="1"/>
    <col min="7535" max="7535" width="30.08203125" customWidth="1"/>
    <col min="7536" max="7536" width="27.58203125" customWidth="1"/>
    <col min="7537" max="7537" width="21.08203125" customWidth="1"/>
    <col min="7538" max="7538" width="22.25" customWidth="1"/>
    <col min="7539" max="7539" width="18.75" customWidth="1"/>
    <col min="7540" max="7541" width="19" customWidth="1"/>
    <col min="7542" max="7542" width="19.08203125" customWidth="1"/>
    <col min="7543" max="7543" width="17.08203125" customWidth="1"/>
    <col min="7544" max="7545" width="7.75" hidden="1" customWidth="1"/>
    <col min="7546" max="7548" width="17.5" customWidth="1"/>
    <col min="7549" max="7549" width="10.58203125" customWidth="1"/>
    <col min="7550" max="7550" width="15.75" customWidth="1"/>
    <col min="7551" max="7551" width="30.08203125" customWidth="1"/>
    <col min="7552" max="7552" width="27.58203125" customWidth="1"/>
    <col min="7553" max="7553" width="21.08203125" customWidth="1"/>
    <col min="7554" max="7554" width="22.25" customWidth="1"/>
    <col min="7555" max="7555" width="18.75" customWidth="1"/>
    <col min="7556" max="7557" width="19" customWidth="1"/>
    <col min="7558" max="7558" width="19.08203125" customWidth="1"/>
    <col min="7559" max="7559" width="17.08203125" customWidth="1"/>
    <col min="7560" max="7561" width="7.75" hidden="1" customWidth="1"/>
    <col min="7562" max="7564" width="17.5" customWidth="1"/>
    <col min="7565" max="7565" width="10.58203125" customWidth="1"/>
    <col min="7566" max="7566" width="15.75" customWidth="1"/>
    <col min="7567" max="7567" width="30.08203125" customWidth="1"/>
    <col min="7568" max="7568" width="27.58203125" customWidth="1"/>
    <col min="7569" max="7569" width="21.08203125" customWidth="1"/>
    <col min="7570" max="7570" width="22.25" customWidth="1"/>
    <col min="7571" max="7571" width="18.75" customWidth="1"/>
    <col min="7572" max="7573" width="19" customWidth="1"/>
    <col min="7574" max="7574" width="19.08203125" customWidth="1"/>
    <col min="7575" max="7575" width="17.08203125" customWidth="1"/>
    <col min="7576" max="7577" width="7.75" hidden="1" customWidth="1"/>
    <col min="7578" max="7580" width="17.5" customWidth="1"/>
    <col min="7581" max="7581" width="10.58203125" customWidth="1"/>
    <col min="7582" max="7582" width="15.75" customWidth="1"/>
    <col min="7583" max="7583" width="30.08203125" customWidth="1"/>
    <col min="7584" max="7584" width="27.58203125" customWidth="1"/>
    <col min="7585" max="7585" width="21.08203125" customWidth="1"/>
    <col min="7586" max="7586" width="22.25" customWidth="1"/>
    <col min="7587" max="7587" width="18.75" customWidth="1"/>
    <col min="7588" max="7589" width="19" customWidth="1"/>
    <col min="7590" max="7590" width="19.08203125" customWidth="1"/>
    <col min="7591" max="7591" width="17.08203125" customWidth="1"/>
    <col min="7592" max="7593" width="7.75" hidden="1" customWidth="1"/>
    <col min="7594" max="7596" width="17.5" customWidth="1"/>
    <col min="7597" max="7597" width="10.58203125" customWidth="1"/>
    <col min="7598" max="7598" width="15.75" customWidth="1"/>
    <col min="7599" max="7599" width="30.08203125" customWidth="1"/>
    <col min="7600" max="7600" width="27.58203125" customWidth="1"/>
    <col min="7601" max="7601" width="21.08203125" customWidth="1"/>
    <col min="7602" max="7602" width="22.25" customWidth="1"/>
    <col min="7603" max="7603" width="18.75" customWidth="1"/>
    <col min="7604" max="7605" width="19" customWidth="1"/>
    <col min="7606" max="7606" width="19.08203125" customWidth="1"/>
    <col min="7607" max="7607" width="17.08203125" customWidth="1"/>
    <col min="7608" max="7609" width="7.75" hidden="1" customWidth="1"/>
    <col min="7610" max="7612" width="17.5" customWidth="1"/>
    <col min="7613" max="7613" width="10.58203125" customWidth="1"/>
    <col min="7614" max="7614" width="15.75" customWidth="1"/>
    <col min="7615" max="7615" width="30.08203125" customWidth="1"/>
    <col min="7616" max="7616" width="27.58203125" customWidth="1"/>
    <col min="7617" max="7617" width="21.08203125" customWidth="1"/>
    <col min="7618" max="7618" width="22.25" customWidth="1"/>
    <col min="7619" max="7619" width="18.75" customWidth="1"/>
    <col min="7620" max="7621" width="19" customWidth="1"/>
    <col min="7622" max="7622" width="19.08203125" customWidth="1"/>
    <col min="7623" max="7623" width="17.08203125" customWidth="1"/>
    <col min="7624" max="7625" width="7.75" hidden="1" customWidth="1"/>
    <col min="7626" max="7628" width="17.5" customWidth="1"/>
    <col min="7629" max="7629" width="10.58203125" customWidth="1"/>
    <col min="7630" max="7630" width="15.75" customWidth="1"/>
    <col min="7631" max="7631" width="30.08203125" customWidth="1"/>
    <col min="7632" max="7632" width="27.58203125" customWidth="1"/>
    <col min="7633" max="7633" width="21.08203125" customWidth="1"/>
    <col min="7634" max="7634" width="22.25" customWidth="1"/>
    <col min="7635" max="7635" width="18.75" customWidth="1"/>
    <col min="7636" max="7637" width="19" customWidth="1"/>
    <col min="7638" max="7638" width="19.08203125" customWidth="1"/>
    <col min="7639" max="7639" width="17.08203125" customWidth="1"/>
    <col min="7640" max="7641" width="7.75" hidden="1" customWidth="1"/>
    <col min="7642" max="7644" width="17.5" customWidth="1"/>
    <col min="7645" max="7645" width="10.58203125" customWidth="1"/>
    <col min="7646" max="7646" width="15.75" customWidth="1"/>
    <col min="7647" max="7647" width="30.08203125" customWidth="1"/>
    <col min="7648" max="7648" width="27.58203125" customWidth="1"/>
    <col min="7649" max="7649" width="21.08203125" customWidth="1"/>
    <col min="7650" max="7650" width="22.25" customWidth="1"/>
    <col min="7651" max="7651" width="18.75" customWidth="1"/>
    <col min="7652" max="7653" width="19" customWidth="1"/>
    <col min="7654" max="7654" width="19.08203125" customWidth="1"/>
    <col min="7655" max="7655" width="17.08203125" customWidth="1"/>
    <col min="7656" max="7657" width="7.75" hidden="1" customWidth="1"/>
    <col min="7658" max="7660" width="17.5" customWidth="1"/>
    <col min="7661" max="7661" width="10.58203125" customWidth="1"/>
    <col min="7662" max="7662" width="15.75" customWidth="1"/>
    <col min="7663" max="7663" width="30.08203125" customWidth="1"/>
    <col min="7664" max="7664" width="27.58203125" customWidth="1"/>
    <col min="7665" max="7665" width="21.08203125" customWidth="1"/>
    <col min="7666" max="7666" width="22.25" customWidth="1"/>
    <col min="7667" max="7667" width="18.75" customWidth="1"/>
    <col min="7668" max="7669" width="19" customWidth="1"/>
    <col min="7670" max="7670" width="19.08203125" customWidth="1"/>
    <col min="7671" max="7671" width="17.08203125" customWidth="1"/>
    <col min="7672" max="7673" width="7.75" hidden="1" customWidth="1"/>
    <col min="7674" max="7676" width="17.5" customWidth="1"/>
    <col min="7677" max="7677" width="10.58203125" customWidth="1"/>
    <col min="7678" max="7678" width="15.75" customWidth="1"/>
    <col min="7679" max="7679" width="30.08203125" customWidth="1"/>
    <col min="7680" max="7680" width="27.58203125" customWidth="1"/>
    <col min="7681" max="7681" width="21.08203125" customWidth="1"/>
    <col min="7682" max="7682" width="22.25" customWidth="1"/>
    <col min="7683" max="7683" width="18.75" customWidth="1"/>
    <col min="7684" max="7685" width="19" customWidth="1"/>
    <col min="7686" max="7686" width="19.08203125" customWidth="1"/>
    <col min="7687" max="7687" width="17.08203125" customWidth="1"/>
    <col min="7688" max="7689" width="7.75" hidden="1" customWidth="1"/>
    <col min="7690" max="7692" width="17.5" customWidth="1"/>
    <col min="7693" max="7693" width="10.58203125" customWidth="1"/>
    <col min="7694" max="7694" width="15.75" customWidth="1"/>
    <col min="7695" max="7695" width="30.08203125" customWidth="1"/>
    <col min="7696" max="7696" width="27.58203125" customWidth="1"/>
    <col min="7697" max="7697" width="21.08203125" customWidth="1"/>
    <col min="7698" max="7698" width="22.25" customWidth="1"/>
    <col min="7699" max="7699" width="18.75" customWidth="1"/>
    <col min="7700" max="7701" width="19" customWidth="1"/>
    <col min="7702" max="7702" width="19.08203125" customWidth="1"/>
    <col min="7703" max="7703" width="17.08203125" customWidth="1"/>
    <col min="7704" max="7705" width="7.75" hidden="1" customWidth="1"/>
    <col min="7706" max="7708" width="17.5" customWidth="1"/>
    <col min="7709" max="7709" width="10.58203125" customWidth="1"/>
    <col min="7710" max="7710" width="15.75" customWidth="1"/>
    <col min="7711" max="7711" width="30.08203125" customWidth="1"/>
    <col min="7712" max="7712" width="27.58203125" customWidth="1"/>
    <col min="7713" max="7713" width="21.08203125" customWidth="1"/>
    <col min="7714" max="7714" width="22.25" customWidth="1"/>
    <col min="7715" max="7715" width="18.75" customWidth="1"/>
    <col min="7716" max="7717" width="19" customWidth="1"/>
    <col min="7718" max="7718" width="19.08203125" customWidth="1"/>
    <col min="7719" max="7719" width="17.08203125" customWidth="1"/>
    <col min="7720" max="7721" width="7.75" hidden="1" customWidth="1"/>
    <col min="7722" max="7724" width="17.5" customWidth="1"/>
    <col min="7725" max="7725" width="10.58203125" customWidth="1"/>
    <col min="7726" max="7726" width="15.75" customWidth="1"/>
    <col min="7727" max="7727" width="30.08203125" customWidth="1"/>
    <col min="7728" max="7728" width="27.58203125" customWidth="1"/>
    <col min="7729" max="7729" width="21.08203125" customWidth="1"/>
    <col min="7730" max="7730" width="22.25" customWidth="1"/>
    <col min="7731" max="7731" width="18.75" customWidth="1"/>
    <col min="7732" max="7733" width="19" customWidth="1"/>
    <col min="7734" max="7734" width="19.08203125" customWidth="1"/>
    <col min="7735" max="7735" width="17.08203125" customWidth="1"/>
    <col min="7736" max="7737" width="7.75" hidden="1" customWidth="1"/>
    <col min="7738" max="7740" width="17.5" customWidth="1"/>
    <col min="7741" max="7741" width="10.58203125" customWidth="1"/>
    <col min="7742" max="7742" width="15.75" customWidth="1"/>
    <col min="7743" max="7743" width="30.08203125" customWidth="1"/>
    <col min="7744" max="7744" width="27.58203125" customWidth="1"/>
    <col min="7745" max="7745" width="21.08203125" customWidth="1"/>
    <col min="7746" max="7746" width="22.25" customWidth="1"/>
    <col min="7747" max="7747" width="18.75" customWidth="1"/>
    <col min="7748" max="7749" width="19" customWidth="1"/>
    <col min="7750" max="7750" width="19.08203125" customWidth="1"/>
    <col min="7751" max="7751" width="17.08203125" customWidth="1"/>
    <col min="7752" max="7753" width="7.75" hidden="1" customWidth="1"/>
    <col min="7754" max="7756" width="17.5" customWidth="1"/>
    <col min="7757" max="7757" width="10.58203125" customWidth="1"/>
    <col min="7758" max="7758" width="15.75" customWidth="1"/>
    <col min="7759" max="7759" width="30.08203125" customWidth="1"/>
    <col min="7760" max="7760" width="27.58203125" customWidth="1"/>
    <col min="7761" max="7761" width="21.08203125" customWidth="1"/>
    <col min="7762" max="7762" width="22.25" customWidth="1"/>
    <col min="7763" max="7763" width="18.75" customWidth="1"/>
    <col min="7764" max="7765" width="19" customWidth="1"/>
    <col min="7766" max="7766" width="19.08203125" customWidth="1"/>
    <col min="7767" max="7767" width="17.08203125" customWidth="1"/>
    <col min="7768" max="7769" width="7.75" hidden="1" customWidth="1"/>
    <col min="7770" max="7772" width="17.5" customWidth="1"/>
    <col min="7773" max="7773" width="10.58203125" customWidth="1"/>
    <col min="7774" max="7774" width="15.75" customWidth="1"/>
    <col min="7775" max="7775" width="30.08203125" customWidth="1"/>
    <col min="7776" max="7776" width="27.58203125" customWidth="1"/>
    <col min="7777" max="7777" width="21.08203125" customWidth="1"/>
    <col min="7778" max="7778" width="22.25" customWidth="1"/>
    <col min="7779" max="7779" width="18.75" customWidth="1"/>
    <col min="7780" max="7781" width="19" customWidth="1"/>
    <col min="7782" max="7782" width="19.08203125" customWidth="1"/>
    <col min="7783" max="7783" width="17.08203125" customWidth="1"/>
    <col min="7784" max="7785" width="7.75" hidden="1" customWidth="1"/>
    <col min="7786" max="7788" width="17.5" customWidth="1"/>
    <col min="7789" max="7789" width="10.58203125" customWidth="1"/>
    <col min="7790" max="7790" width="15.75" customWidth="1"/>
    <col min="7791" max="7791" width="30.08203125" customWidth="1"/>
    <col min="7792" max="7792" width="27.58203125" customWidth="1"/>
    <col min="7793" max="7793" width="21.08203125" customWidth="1"/>
    <col min="7794" max="7794" width="22.25" customWidth="1"/>
    <col min="7795" max="7795" width="18.75" customWidth="1"/>
    <col min="7796" max="7797" width="19" customWidth="1"/>
    <col min="7798" max="7798" width="19.08203125" customWidth="1"/>
    <col min="7799" max="7799" width="17.08203125" customWidth="1"/>
    <col min="7800" max="7801" width="7.75" hidden="1" customWidth="1"/>
    <col min="7802" max="7804" width="17.5" customWidth="1"/>
    <col min="7805" max="7805" width="10.58203125" customWidth="1"/>
    <col min="7806" max="7806" width="15.75" customWidth="1"/>
    <col min="7807" max="7807" width="30.08203125" customWidth="1"/>
    <col min="7808" max="7808" width="27.58203125" customWidth="1"/>
    <col min="7809" max="7809" width="21.08203125" customWidth="1"/>
    <col min="7810" max="7810" width="22.25" customWidth="1"/>
    <col min="7811" max="7811" width="18.75" customWidth="1"/>
    <col min="7812" max="7813" width="19" customWidth="1"/>
    <col min="7814" max="7814" width="19.08203125" customWidth="1"/>
    <col min="7815" max="7815" width="17.08203125" customWidth="1"/>
    <col min="7816" max="7817" width="7.75" hidden="1" customWidth="1"/>
    <col min="7818" max="7820" width="17.5" customWidth="1"/>
    <col min="7821" max="7821" width="10.58203125" customWidth="1"/>
    <col min="7822" max="7822" width="15.75" customWidth="1"/>
    <col min="7823" max="7823" width="30.08203125" customWidth="1"/>
    <col min="7824" max="7824" width="27.58203125" customWidth="1"/>
    <col min="7825" max="7825" width="21.08203125" customWidth="1"/>
    <col min="7826" max="7826" width="22.25" customWidth="1"/>
    <col min="7827" max="7827" width="18.75" customWidth="1"/>
    <col min="7828" max="7829" width="19" customWidth="1"/>
    <col min="7830" max="7830" width="19.08203125" customWidth="1"/>
    <col min="7831" max="7831" width="17.08203125" customWidth="1"/>
    <col min="7832" max="7833" width="7.75" hidden="1" customWidth="1"/>
    <col min="7834" max="7836" width="17.5" customWidth="1"/>
    <col min="7837" max="7837" width="10.58203125" customWidth="1"/>
    <col min="7838" max="7838" width="15.75" customWidth="1"/>
    <col min="7839" max="7839" width="30.08203125" customWidth="1"/>
    <col min="7840" max="7840" width="27.58203125" customWidth="1"/>
    <col min="7841" max="7841" width="21.08203125" customWidth="1"/>
    <col min="7842" max="7842" width="22.25" customWidth="1"/>
    <col min="7843" max="7843" width="18.75" customWidth="1"/>
    <col min="7844" max="7845" width="19" customWidth="1"/>
    <col min="7846" max="7846" width="19.08203125" customWidth="1"/>
    <col min="7847" max="7847" width="17.08203125" customWidth="1"/>
    <col min="7848" max="7849" width="7.75" hidden="1" customWidth="1"/>
    <col min="7850" max="7852" width="17.5" customWidth="1"/>
    <col min="7853" max="7853" width="10.58203125" customWidth="1"/>
    <col min="7854" max="7854" width="15.75" customWidth="1"/>
    <col min="7855" max="7855" width="30.08203125" customWidth="1"/>
    <col min="7856" max="7856" width="27.58203125" customWidth="1"/>
    <col min="7857" max="7857" width="21.08203125" customWidth="1"/>
    <col min="7858" max="7858" width="22.25" customWidth="1"/>
    <col min="7859" max="7859" width="18.75" customWidth="1"/>
    <col min="7860" max="7861" width="19" customWidth="1"/>
    <col min="7862" max="7862" width="19.08203125" customWidth="1"/>
    <col min="7863" max="7863" width="17.08203125" customWidth="1"/>
    <col min="7864" max="7865" width="7.75" hidden="1" customWidth="1"/>
    <col min="7866" max="7868" width="17.5" customWidth="1"/>
    <col min="7869" max="7869" width="10.58203125" customWidth="1"/>
    <col min="7870" max="7870" width="15.75" customWidth="1"/>
    <col min="7871" max="7871" width="30.08203125" customWidth="1"/>
    <col min="7872" max="7872" width="27.58203125" customWidth="1"/>
    <col min="7873" max="7873" width="21.08203125" customWidth="1"/>
    <col min="7874" max="7874" width="22.25" customWidth="1"/>
    <col min="7875" max="7875" width="18.75" customWidth="1"/>
    <col min="7876" max="7877" width="19" customWidth="1"/>
    <col min="7878" max="7878" width="19.08203125" customWidth="1"/>
    <col min="7879" max="7879" width="17.08203125" customWidth="1"/>
    <col min="7880" max="7881" width="7.75" hidden="1" customWidth="1"/>
    <col min="7882" max="7884" width="17.5" customWidth="1"/>
    <col min="7885" max="7885" width="10.58203125" customWidth="1"/>
    <col min="7886" max="7886" width="15.75" customWidth="1"/>
    <col min="7887" max="7887" width="30.08203125" customWidth="1"/>
    <col min="7888" max="7888" width="27.58203125" customWidth="1"/>
    <col min="7889" max="7889" width="21.08203125" customWidth="1"/>
    <col min="7890" max="7890" width="22.25" customWidth="1"/>
    <col min="7891" max="7891" width="18.75" customWidth="1"/>
    <col min="7892" max="7893" width="19" customWidth="1"/>
    <col min="7894" max="7894" width="19.08203125" customWidth="1"/>
    <col min="7895" max="7895" width="17.08203125" customWidth="1"/>
    <col min="7896" max="7897" width="7.75" hidden="1" customWidth="1"/>
    <col min="7898" max="7900" width="17.5" customWidth="1"/>
    <col min="7901" max="7901" width="10.58203125" customWidth="1"/>
    <col min="7902" max="7902" width="15.75" customWidth="1"/>
    <col min="7903" max="7903" width="30.08203125" customWidth="1"/>
    <col min="7904" max="7904" width="27.58203125" customWidth="1"/>
    <col min="7905" max="7905" width="21.08203125" customWidth="1"/>
    <col min="7906" max="7906" width="22.25" customWidth="1"/>
    <col min="7907" max="7907" width="18.75" customWidth="1"/>
    <col min="7908" max="7909" width="19" customWidth="1"/>
    <col min="7910" max="7910" width="19.08203125" customWidth="1"/>
    <col min="7911" max="7911" width="17.08203125" customWidth="1"/>
    <col min="7912" max="7913" width="7.75" hidden="1" customWidth="1"/>
    <col min="7914" max="7916" width="17.5" customWidth="1"/>
    <col min="7917" max="7917" width="10.58203125" customWidth="1"/>
    <col min="7918" max="7918" width="15.75" customWidth="1"/>
    <col min="7919" max="7919" width="30.08203125" customWidth="1"/>
    <col min="7920" max="7920" width="27.58203125" customWidth="1"/>
    <col min="7921" max="7921" width="21.08203125" customWidth="1"/>
    <col min="7922" max="7922" width="22.25" customWidth="1"/>
    <col min="7923" max="7923" width="18.75" customWidth="1"/>
    <col min="7924" max="7925" width="19" customWidth="1"/>
    <col min="7926" max="7926" width="19.08203125" customWidth="1"/>
    <col min="7927" max="7927" width="17.08203125" customWidth="1"/>
    <col min="7928" max="7929" width="7.75" hidden="1" customWidth="1"/>
    <col min="7930" max="7932" width="17.5" customWidth="1"/>
    <col min="7933" max="7933" width="10.58203125" customWidth="1"/>
    <col min="7934" max="7934" width="15.75" customWidth="1"/>
    <col min="7935" max="7935" width="30.08203125" customWidth="1"/>
    <col min="7936" max="7936" width="27.58203125" customWidth="1"/>
    <col min="7937" max="7937" width="21.08203125" customWidth="1"/>
    <col min="7938" max="7938" width="22.25" customWidth="1"/>
    <col min="7939" max="7939" width="18.75" customWidth="1"/>
    <col min="7940" max="7941" width="19" customWidth="1"/>
    <col min="7942" max="7942" width="19.08203125" customWidth="1"/>
    <col min="7943" max="7943" width="17.08203125" customWidth="1"/>
    <col min="7944" max="7945" width="7.75" hidden="1" customWidth="1"/>
    <col min="7946" max="7948" width="17.5" customWidth="1"/>
    <col min="7949" max="7949" width="10.58203125" customWidth="1"/>
    <col min="7950" max="7950" width="15.75" customWidth="1"/>
    <col min="7951" max="7951" width="30.08203125" customWidth="1"/>
    <col min="7952" max="7952" width="27.58203125" customWidth="1"/>
    <col min="7953" max="7953" width="21.08203125" customWidth="1"/>
    <col min="7954" max="7954" width="22.25" customWidth="1"/>
    <col min="7955" max="7955" width="18.75" customWidth="1"/>
    <col min="7956" max="7957" width="19" customWidth="1"/>
    <col min="7958" max="7958" width="19.08203125" customWidth="1"/>
    <col min="7959" max="7959" width="17.08203125" customWidth="1"/>
    <col min="7960" max="7961" width="7.75" hidden="1" customWidth="1"/>
    <col min="7962" max="7964" width="17.5" customWidth="1"/>
    <col min="7965" max="7965" width="10.58203125" customWidth="1"/>
    <col min="7966" max="7966" width="15.75" customWidth="1"/>
    <col min="7967" max="7967" width="30.08203125" customWidth="1"/>
    <col min="7968" max="7968" width="27.58203125" customWidth="1"/>
    <col min="7969" max="7969" width="21.08203125" customWidth="1"/>
    <col min="7970" max="7970" width="22.25" customWidth="1"/>
    <col min="7971" max="7971" width="18.75" customWidth="1"/>
    <col min="7972" max="7973" width="19" customWidth="1"/>
    <col min="7974" max="7974" width="19.08203125" customWidth="1"/>
    <col min="7975" max="7975" width="17.08203125" customWidth="1"/>
    <col min="7976" max="7977" width="7.75" hidden="1" customWidth="1"/>
    <col min="7978" max="7980" width="17.5" customWidth="1"/>
    <col min="7981" max="7981" width="10.58203125" customWidth="1"/>
    <col min="7982" max="7982" width="15.75" customWidth="1"/>
    <col min="7983" max="7983" width="30.08203125" customWidth="1"/>
    <col min="7984" max="7984" width="27.58203125" customWidth="1"/>
    <col min="7985" max="7985" width="21.08203125" customWidth="1"/>
    <col min="7986" max="7986" width="22.25" customWidth="1"/>
    <col min="7987" max="7987" width="18.75" customWidth="1"/>
    <col min="7988" max="7989" width="19" customWidth="1"/>
    <col min="7990" max="7990" width="19.08203125" customWidth="1"/>
    <col min="7991" max="7991" width="17.08203125" customWidth="1"/>
    <col min="7992" max="7993" width="7.75" hidden="1" customWidth="1"/>
    <col min="7994" max="7996" width="17.5" customWidth="1"/>
    <col min="7997" max="7997" width="10.58203125" customWidth="1"/>
    <col min="7998" max="7998" width="15.75" customWidth="1"/>
    <col min="7999" max="7999" width="30.08203125" customWidth="1"/>
    <col min="8000" max="8000" width="27.58203125" customWidth="1"/>
    <col min="8001" max="8001" width="21.08203125" customWidth="1"/>
    <col min="8002" max="8002" width="22.25" customWidth="1"/>
    <col min="8003" max="8003" width="18.75" customWidth="1"/>
    <col min="8004" max="8005" width="19" customWidth="1"/>
    <col min="8006" max="8006" width="19.08203125" customWidth="1"/>
    <col min="8007" max="8007" width="17.08203125" customWidth="1"/>
    <col min="8008" max="8009" width="7.75" hidden="1" customWidth="1"/>
    <col min="8010" max="8012" width="17.5" customWidth="1"/>
    <col min="8013" max="8013" width="10.58203125" customWidth="1"/>
    <col min="8014" max="8014" width="15.75" customWidth="1"/>
    <col min="8015" max="8015" width="30.08203125" customWidth="1"/>
    <col min="8016" max="8016" width="27.58203125" customWidth="1"/>
    <col min="8017" max="8017" width="21.08203125" customWidth="1"/>
    <col min="8018" max="8018" width="22.25" customWidth="1"/>
    <col min="8019" max="8019" width="18.75" customWidth="1"/>
    <col min="8020" max="8021" width="19" customWidth="1"/>
    <col min="8022" max="8022" width="19.08203125" customWidth="1"/>
    <col min="8023" max="8023" width="17.08203125" customWidth="1"/>
    <col min="8024" max="8025" width="7.75" hidden="1" customWidth="1"/>
    <col min="8026" max="8028" width="17.5" customWidth="1"/>
    <col min="8029" max="8029" width="10.58203125" customWidth="1"/>
    <col min="8030" max="8030" width="15.75" customWidth="1"/>
    <col min="8031" max="8031" width="30.08203125" customWidth="1"/>
    <col min="8032" max="8032" width="27.58203125" customWidth="1"/>
    <col min="8033" max="8033" width="21.08203125" customWidth="1"/>
    <col min="8034" max="8034" width="22.25" customWidth="1"/>
    <col min="8035" max="8035" width="18.75" customWidth="1"/>
    <col min="8036" max="8037" width="19" customWidth="1"/>
    <col min="8038" max="8038" width="19.08203125" customWidth="1"/>
    <col min="8039" max="8039" width="17.08203125" customWidth="1"/>
    <col min="8040" max="8041" width="7.75" hidden="1" customWidth="1"/>
    <col min="8042" max="8044" width="17.5" customWidth="1"/>
    <col min="8045" max="8045" width="10.58203125" customWidth="1"/>
    <col min="8046" max="8046" width="15.75" customWidth="1"/>
    <col min="8047" max="8047" width="30.08203125" customWidth="1"/>
    <col min="8048" max="8048" width="27.58203125" customWidth="1"/>
    <col min="8049" max="8049" width="21.08203125" customWidth="1"/>
    <col min="8050" max="8050" width="22.25" customWidth="1"/>
    <col min="8051" max="8051" width="18.75" customWidth="1"/>
    <col min="8052" max="8053" width="19" customWidth="1"/>
    <col min="8054" max="8054" width="19.08203125" customWidth="1"/>
    <col min="8055" max="8055" width="17.08203125" customWidth="1"/>
    <col min="8056" max="8057" width="7.75" hidden="1" customWidth="1"/>
    <col min="8058" max="8060" width="17.5" customWidth="1"/>
    <col min="8061" max="8061" width="10.58203125" customWidth="1"/>
    <col min="8062" max="8062" width="15.75" customWidth="1"/>
    <col min="8063" max="8063" width="30.08203125" customWidth="1"/>
    <col min="8064" max="8064" width="27.58203125" customWidth="1"/>
    <col min="8065" max="8065" width="21.08203125" customWidth="1"/>
    <col min="8066" max="8066" width="22.25" customWidth="1"/>
    <col min="8067" max="8067" width="18.75" customWidth="1"/>
    <col min="8068" max="8069" width="19" customWidth="1"/>
    <col min="8070" max="8070" width="19.08203125" customWidth="1"/>
    <col min="8071" max="8071" width="17.08203125" customWidth="1"/>
    <col min="8072" max="8073" width="7.75" hidden="1" customWidth="1"/>
    <col min="8074" max="8076" width="17.5" customWidth="1"/>
    <col min="8077" max="8077" width="10.58203125" customWidth="1"/>
    <col min="8078" max="8078" width="15.75" customWidth="1"/>
    <col min="8079" max="8079" width="30.08203125" customWidth="1"/>
    <col min="8080" max="8080" width="27.58203125" customWidth="1"/>
    <col min="8081" max="8081" width="21.08203125" customWidth="1"/>
    <col min="8082" max="8082" width="22.25" customWidth="1"/>
    <col min="8083" max="8083" width="18.75" customWidth="1"/>
    <col min="8084" max="8085" width="19" customWidth="1"/>
    <col min="8086" max="8086" width="19.08203125" customWidth="1"/>
    <col min="8087" max="8087" width="17.08203125" customWidth="1"/>
    <col min="8088" max="8089" width="7.75" hidden="1" customWidth="1"/>
    <col min="8090" max="8092" width="17.5" customWidth="1"/>
    <col min="8093" max="8093" width="10.58203125" customWidth="1"/>
    <col min="8094" max="8094" width="15.75" customWidth="1"/>
    <col min="8095" max="8095" width="30.08203125" customWidth="1"/>
    <col min="8096" max="8096" width="27.58203125" customWidth="1"/>
    <col min="8097" max="8097" width="21.08203125" customWidth="1"/>
    <col min="8098" max="8098" width="22.25" customWidth="1"/>
    <col min="8099" max="8099" width="18.75" customWidth="1"/>
    <col min="8100" max="8101" width="19" customWidth="1"/>
    <col min="8102" max="8102" width="19.08203125" customWidth="1"/>
    <col min="8103" max="8103" width="17.08203125" customWidth="1"/>
    <col min="8104" max="8105" width="7.75" hidden="1" customWidth="1"/>
    <col min="8106" max="8108" width="17.5" customWidth="1"/>
    <col min="8109" max="8109" width="10.58203125" customWidth="1"/>
    <col min="8110" max="8110" width="15.75" customWidth="1"/>
    <col min="8111" max="8111" width="30.08203125" customWidth="1"/>
    <col min="8112" max="8112" width="27.58203125" customWidth="1"/>
    <col min="8113" max="8113" width="21.08203125" customWidth="1"/>
    <col min="8114" max="8114" width="22.25" customWidth="1"/>
    <col min="8115" max="8115" width="18.75" customWidth="1"/>
    <col min="8116" max="8117" width="19" customWidth="1"/>
    <col min="8118" max="8118" width="19.08203125" customWidth="1"/>
    <col min="8119" max="8119" width="17.08203125" customWidth="1"/>
    <col min="8120" max="8121" width="7.75" hidden="1" customWidth="1"/>
    <col min="8122" max="8124" width="17.5" customWidth="1"/>
    <col min="8125" max="8125" width="10.58203125" customWidth="1"/>
    <col min="8126" max="8126" width="15.75" customWidth="1"/>
    <col min="8127" max="8127" width="30.08203125" customWidth="1"/>
    <col min="8128" max="8128" width="27.58203125" customWidth="1"/>
    <col min="8129" max="8129" width="21.08203125" customWidth="1"/>
    <col min="8130" max="8130" width="22.25" customWidth="1"/>
    <col min="8131" max="8131" width="18.75" customWidth="1"/>
    <col min="8132" max="8133" width="19" customWidth="1"/>
    <col min="8134" max="8134" width="19.08203125" customWidth="1"/>
    <col min="8135" max="8135" width="17.08203125" customWidth="1"/>
    <col min="8136" max="8137" width="7.75" hidden="1" customWidth="1"/>
    <col min="8138" max="8140" width="17.5" customWidth="1"/>
    <col min="8141" max="8141" width="10.58203125" customWidth="1"/>
    <col min="8142" max="8142" width="15.75" customWidth="1"/>
    <col min="8143" max="8143" width="30.08203125" customWidth="1"/>
    <col min="8144" max="8144" width="27.58203125" customWidth="1"/>
    <col min="8145" max="8145" width="21.08203125" customWidth="1"/>
    <col min="8146" max="8146" width="22.25" customWidth="1"/>
    <col min="8147" max="8147" width="18.75" customWidth="1"/>
    <col min="8148" max="8149" width="19" customWidth="1"/>
    <col min="8150" max="8150" width="19.08203125" customWidth="1"/>
    <col min="8151" max="8151" width="17.08203125" customWidth="1"/>
    <col min="8152" max="8153" width="7.75" hidden="1" customWidth="1"/>
    <col min="8154" max="8156" width="17.5" customWidth="1"/>
    <col min="8157" max="8157" width="10.58203125" customWidth="1"/>
    <col min="8158" max="8158" width="15.75" customWidth="1"/>
    <col min="8159" max="8159" width="30.08203125" customWidth="1"/>
    <col min="8160" max="8160" width="27.58203125" customWidth="1"/>
    <col min="8161" max="8161" width="21.08203125" customWidth="1"/>
    <col min="8162" max="8162" width="22.25" customWidth="1"/>
    <col min="8163" max="8163" width="18.75" customWidth="1"/>
    <col min="8164" max="8165" width="19" customWidth="1"/>
    <col min="8166" max="8166" width="19.08203125" customWidth="1"/>
    <col min="8167" max="8167" width="17.08203125" customWidth="1"/>
    <col min="8168" max="8169" width="7.75" hidden="1" customWidth="1"/>
    <col min="8170" max="8172" width="17.5" customWidth="1"/>
    <col min="8173" max="8173" width="10.58203125" customWidth="1"/>
    <col min="8174" max="8174" width="15.75" customWidth="1"/>
    <col min="8175" max="8175" width="30.08203125" customWidth="1"/>
    <col min="8176" max="8176" width="27.58203125" customWidth="1"/>
    <col min="8177" max="8177" width="21.08203125" customWidth="1"/>
    <col min="8178" max="8178" width="22.25" customWidth="1"/>
    <col min="8179" max="8179" width="18.75" customWidth="1"/>
    <col min="8180" max="8181" width="19" customWidth="1"/>
    <col min="8182" max="8182" width="19.08203125" customWidth="1"/>
    <col min="8183" max="8183" width="17.08203125" customWidth="1"/>
    <col min="8184" max="8185" width="7.75" hidden="1" customWidth="1"/>
    <col min="8186" max="8188" width="17.5" customWidth="1"/>
    <col min="8189" max="8189" width="10.58203125" customWidth="1"/>
    <col min="8190" max="8190" width="15.75" customWidth="1"/>
    <col min="8191" max="8191" width="30.08203125" customWidth="1"/>
    <col min="8192" max="8192" width="27.58203125" customWidth="1"/>
    <col min="8193" max="8193" width="21.08203125" customWidth="1"/>
    <col min="8194" max="8194" width="22.25" customWidth="1"/>
    <col min="8195" max="8195" width="18.75" customWidth="1"/>
    <col min="8196" max="8197" width="19" customWidth="1"/>
    <col min="8198" max="8198" width="19.08203125" customWidth="1"/>
    <col min="8199" max="8199" width="17.08203125" customWidth="1"/>
    <col min="8200" max="8201" width="7.75" hidden="1" customWidth="1"/>
    <col min="8202" max="8204" width="17.5" customWidth="1"/>
    <col min="8205" max="8205" width="10.58203125" customWidth="1"/>
    <col min="8206" max="8206" width="15.75" customWidth="1"/>
    <col min="8207" max="8207" width="30.08203125" customWidth="1"/>
    <col min="8208" max="8208" width="27.58203125" customWidth="1"/>
    <col min="8209" max="8209" width="21.08203125" customWidth="1"/>
    <col min="8210" max="8210" width="22.25" customWidth="1"/>
    <col min="8211" max="8211" width="18.75" customWidth="1"/>
    <col min="8212" max="8213" width="19" customWidth="1"/>
    <col min="8214" max="8214" width="19.08203125" customWidth="1"/>
    <col min="8215" max="8215" width="17.08203125" customWidth="1"/>
    <col min="8216" max="8217" width="7.75" hidden="1" customWidth="1"/>
    <col min="8218" max="8220" width="17.5" customWidth="1"/>
    <col min="8221" max="8221" width="10.58203125" customWidth="1"/>
    <col min="8222" max="8222" width="15.75" customWidth="1"/>
    <col min="8223" max="8223" width="30.08203125" customWidth="1"/>
    <col min="8224" max="8224" width="27.58203125" customWidth="1"/>
    <col min="8225" max="8225" width="21.08203125" customWidth="1"/>
    <col min="8226" max="8226" width="22.25" customWidth="1"/>
    <col min="8227" max="8227" width="18.75" customWidth="1"/>
    <col min="8228" max="8229" width="19" customWidth="1"/>
    <col min="8230" max="8230" width="19.08203125" customWidth="1"/>
    <col min="8231" max="8231" width="17.08203125" customWidth="1"/>
    <col min="8232" max="8233" width="7.75" hidden="1" customWidth="1"/>
    <col min="8234" max="8236" width="17.5" customWidth="1"/>
    <col min="8237" max="8237" width="10.58203125" customWidth="1"/>
    <col min="8238" max="8238" width="15.75" customWidth="1"/>
    <col min="8239" max="8239" width="30.08203125" customWidth="1"/>
    <col min="8240" max="8240" width="27.58203125" customWidth="1"/>
    <col min="8241" max="8241" width="21.08203125" customWidth="1"/>
    <col min="8242" max="8242" width="22.25" customWidth="1"/>
    <col min="8243" max="8243" width="18.75" customWidth="1"/>
    <col min="8244" max="8245" width="19" customWidth="1"/>
    <col min="8246" max="8246" width="19.08203125" customWidth="1"/>
    <col min="8247" max="8247" width="17.08203125" customWidth="1"/>
    <col min="8248" max="8249" width="7.75" hidden="1" customWidth="1"/>
    <col min="8250" max="8252" width="17.5" customWidth="1"/>
    <col min="8253" max="8253" width="10.58203125" customWidth="1"/>
    <col min="8254" max="8254" width="15.75" customWidth="1"/>
    <col min="8255" max="8255" width="30.08203125" customWidth="1"/>
    <col min="8256" max="8256" width="27.58203125" customWidth="1"/>
    <col min="8257" max="8257" width="21.08203125" customWidth="1"/>
    <col min="8258" max="8258" width="22.25" customWidth="1"/>
    <col min="8259" max="8259" width="18.75" customWidth="1"/>
    <col min="8260" max="8261" width="19" customWidth="1"/>
    <col min="8262" max="8262" width="19.08203125" customWidth="1"/>
    <col min="8263" max="8263" width="17.08203125" customWidth="1"/>
    <col min="8264" max="8265" width="7.75" hidden="1" customWidth="1"/>
    <col min="8266" max="8268" width="17.5" customWidth="1"/>
    <col min="8269" max="8269" width="10.58203125" customWidth="1"/>
    <col min="8270" max="8270" width="15.75" customWidth="1"/>
    <col min="8271" max="8271" width="30.08203125" customWidth="1"/>
    <col min="8272" max="8272" width="27.58203125" customWidth="1"/>
    <col min="8273" max="8273" width="21.08203125" customWidth="1"/>
    <col min="8274" max="8274" width="22.25" customWidth="1"/>
    <col min="8275" max="8275" width="18.75" customWidth="1"/>
    <col min="8276" max="8277" width="19" customWidth="1"/>
    <col min="8278" max="8278" width="19.08203125" customWidth="1"/>
    <col min="8279" max="8279" width="17.08203125" customWidth="1"/>
    <col min="8280" max="8281" width="7.75" hidden="1" customWidth="1"/>
    <col min="8282" max="8284" width="17.5" customWidth="1"/>
    <col min="8285" max="8285" width="10.58203125" customWidth="1"/>
    <col min="8286" max="8286" width="15.75" customWidth="1"/>
    <col min="8287" max="8287" width="30.08203125" customWidth="1"/>
    <col min="8288" max="8288" width="27.58203125" customWidth="1"/>
    <col min="8289" max="8289" width="21.08203125" customWidth="1"/>
    <col min="8290" max="8290" width="22.25" customWidth="1"/>
    <col min="8291" max="8291" width="18.75" customWidth="1"/>
    <col min="8292" max="8293" width="19" customWidth="1"/>
    <col min="8294" max="8294" width="19.08203125" customWidth="1"/>
    <col min="8295" max="8295" width="17.08203125" customWidth="1"/>
    <col min="8296" max="8297" width="7.75" hidden="1" customWidth="1"/>
    <col min="8298" max="8300" width="17.5" customWidth="1"/>
    <col min="8301" max="8301" width="10.58203125" customWidth="1"/>
    <col min="8302" max="8302" width="15.75" customWidth="1"/>
    <col min="8303" max="8303" width="30.08203125" customWidth="1"/>
    <col min="8304" max="8304" width="27.58203125" customWidth="1"/>
    <col min="8305" max="8305" width="21.08203125" customWidth="1"/>
    <col min="8306" max="8306" width="22.25" customWidth="1"/>
    <col min="8307" max="8307" width="18.75" customWidth="1"/>
    <col min="8308" max="8309" width="19" customWidth="1"/>
    <col min="8310" max="8310" width="19.08203125" customWidth="1"/>
    <col min="8311" max="8311" width="17.08203125" customWidth="1"/>
    <col min="8312" max="8313" width="7.75" hidden="1" customWidth="1"/>
    <col min="8314" max="8316" width="17.5" customWidth="1"/>
    <col min="8317" max="8317" width="10.58203125" customWidth="1"/>
    <col min="8318" max="8318" width="15.75" customWidth="1"/>
    <col min="8319" max="8319" width="30.08203125" customWidth="1"/>
    <col min="8320" max="8320" width="27.58203125" customWidth="1"/>
    <col min="8321" max="8321" width="21.08203125" customWidth="1"/>
    <col min="8322" max="8322" width="22.25" customWidth="1"/>
    <col min="8323" max="8323" width="18.75" customWidth="1"/>
    <col min="8324" max="8325" width="19" customWidth="1"/>
    <col min="8326" max="8326" width="19.08203125" customWidth="1"/>
    <col min="8327" max="8327" width="17.08203125" customWidth="1"/>
    <col min="8328" max="8329" width="7.75" hidden="1" customWidth="1"/>
    <col min="8330" max="8332" width="17.5" customWidth="1"/>
    <col min="8333" max="8333" width="10.58203125" customWidth="1"/>
    <col min="8334" max="8334" width="15.75" customWidth="1"/>
    <col min="8335" max="8335" width="30.08203125" customWidth="1"/>
    <col min="8336" max="8336" width="27.58203125" customWidth="1"/>
    <col min="8337" max="8337" width="21.08203125" customWidth="1"/>
    <col min="8338" max="8338" width="22.25" customWidth="1"/>
    <col min="8339" max="8339" width="18.75" customWidth="1"/>
    <col min="8340" max="8341" width="19" customWidth="1"/>
    <col min="8342" max="8342" width="19.08203125" customWidth="1"/>
    <col min="8343" max="8343" width="17.08203125" customWidth="1"/>
    <col min="8344" max="8345" width="7.75" hidden="1" customWidth="1"/>
    <col min="8346" max="8348" width="17.5" customWidth="1"/>
    <col min="8349" max="8349" width="10.58203125" customWidth="1"/>
    <col min="8350" max="8350" width="15.75" customWidth="1"/>
    <col min="8351" max="8351" width="30.08203125" customWidth="1"/>
    <col min="8352" max="8352" width="27.58203125" customWidth="1"/>
    <col min="8353" max="8353" width="21.08203125" customWidth="1"/>
    <col min="8354" max="8354" width="22.25" customWidth="1"/>
    <col min="8355" max="8355" width="18.75" customWidth="1"/>
    <col min="8356" max="8357" width="19" customWidth="1"/>
    <col min="8358" max="8358" width="19.08203125" customWidth="1"/>
    <col min="8359" max="8359" width="17.08203125" customWidth="1"/>
    <col min="8360" max="8361" width="7.75" hidden="1" customWidth="1"/>
    <col min="8362" max="8364" width="17.5" customWidth="1"/>
    <col min="8365" max="8365" width="10.58203125" customWidth="1"/>
    <col min="8366" max="8366" width="15.75" customWidth="1"/>
    <col min="8367" max="8367" width="30.08203125" customWidth="1"/>
    <col min="8368" max="8368" width="27.58203125" customWidth="1"/>
    <col min="8369" max="8369" width="21.08203125" customWidth="1"/>
    <col min="8370" max="8370" width="22.25" customWidth="1"/>
    <col min="8371" max="8371" width="18.75" customWidth="1"/>
    <col min="8372" max="8373" width="19" customWidth="1"/>
    <col min="8374" max="8374" width="19.08203125" customWidth="1"/>
    <col min="8375" max="8375" width="17.08203125" customWidth="1"/>
    <col min="8376" max="8377" width="7.75" hidden="1" customWidth="1"/>
    <col min="8378" max="8380" width="17.5" customWidth="1"/>
    <col min="8381" max="8381" width="10.58203125" customWidth="1"/>
    <col min="8382" max="8382" width="15.75" customWidth="1"/>
    <col min="8383" max="8383" width="30.08203125" customWidth="1"/>
    <col min="8384" max="8384" width="27.58203125" customWidth="1"/>
    <col min="8385" max="8385" width="21.08203125" customWidth="1"/>
    <col min="8386" max="8386" width="22.25" customWidth="1"/>
    <col min="8387" max="8387" width="18.75" customWidth="1"/>
    <col min="8388" max="8389" width="19" customWidth="1"/>
    <col min="8390" max="8390" width="19.08203125" customWidth="1"/>
    <col min="8391" max="8391" width="17.08203125" customWidth="1"/>
    <col min="8392" max="8393" width="7.75" hidden="1" customWidth="1"/>
    <col min="8394" max="8396" width="17.5" customWidth="1"/>
    <col min="8397" max="8397" width="10.58203125" customWidth="1"/>
    <col min="8398" max="8398" width="15.75" customWidth="1"/>
    <col min="8399" max="8399" width="30.08203125" customWidth="1"/>
    <col min="8400" max="8400" width="27.58203125" customWidth="1"/>
    <col min="8401" max="8401" width="21.08203125" customWidth="1"/>
    <col min="8402" max="8402" width="22.25" customWidth="1"/>
    <col min="8403" max="8403" width="18.75" customWidth="1"/>
    <col min="8404" max="8405" width="19" customWidth="1"/>
    <col min="8406" max="8406" width="19.08203125" customWidth="1"/>
    <col min="8407" max="8407" width="17.08203125" customWidth="1"/>
    <col min="8408" max="8409" width="7.75" hidden="1" customWidth="1"/>
    <col min="8410" max="8412" width="17.5" customWidth="1"/>
    <col min="8413" max="8413" width="10.58203125" customWidth="1"/>
    <col min="8414" max="8414" width="15.75" customWidth="1"/>
    <col min="8415" max="8415" width="30.08203125" customWidth="1"/>
    <col min="8416" max="8416" width="27.58203125" customWidth="1"/>
    <col min="8417" max="8417" width="21.08203125" customWidth="1"/>
    <col min="8418" max="8418" width="22.25" customWidth="1"/>
    <col min="8419" max="8419" width="18.75" customWidth="1"/>
    <col min="8420" max="8421" width="19" customWidth="1"/>
    <col min="8422" max="8422" width="19.08203125" customWidth="1"/>
    <col min="8423" max="8423" width="17.08203125" customWidth="1"/>
    <col min="8424" max="8425" width="7.75" hidden="1" customWidth="1"/>
    <col min="8426" max="8428" width="17.5" customWidth="1"/>
    <col min="8429" max="8429" width="10.58203125" customWidth="1"/>
    <col min="8430" max="8430" width="15.75" customWidth="1"/>
    <col min="8431" max="8431" width="30.08203125" customWidth="1"/>
    <col min="8432" max="8432" width="27.58203125" customWidth="1"/>
    <col min="8433" max="8433" width="21.08203125" customWidth="1"/>
    <col min="8434" max="8434" width="22.25" customWidth="1"/>
    <col min="8435" max="8435" width="18.75" customWidth="1"/>
    <col min="8436" max="8437" width="19" customWidth="1"/>
    <col min="8438" max="8438" width="19.08203125" customWidth="1"/>
    <col min="8439" max="8439" width="17.08203125" customWidth="1"/>
    <col min="8440" max="8441" width="7.75" hidden="1" customWidth="1"/>
    <col min="8442" max="8444" width="17.5" customWidth="1"/>
    <col min="8445" max="8445" width="10.58203125" customWidth="1"/>
    <col min="8446" max="8446" width="15.75" customWidth="1"/>
    <col min="8447" max="8447" width="30.08203125" customWidth="1"/>
    <col min="8448" max="8448" width="27.58203125" customWidth="1"/>
    <col min="8449" max="8449" width="21.08203125" customWidth="1"/>
    <col min="8450" max="8450" width="22.25" customWidth="1"/>
    <col min="8451" max="8451" width="18.75" customWidth="1"/>
    <col min="8452" max="8453" width="19" customWidth="1"/>
    <col min="8454" max="8454" width="19.08203125" customWidth="1"/>
    <col min="8455" max="8455" width="17.08203125" customWidth="1"/>
    <col min="8456" max="8457" width="7.75" hidden="1" customWidth="1"/>
    <col min="8458" max="8460" width="17.5" customWidth="1"/>
    <col min="8461" max="8461" width="10.58203125" customWidth="1"/>
    <col min="8462" max="8462" width="15.75" customWidth="1"/>
    <col min="8463" max="8463" width="30.08203125" customWidth="1"/>
    <col min="8464" max="8464" width="27.58203125" customWidth="1"/>
    <col min="8465" max="8465" width="21.08203125" customWidth="1"/>
    <col min="8466" max="8466" width="22.25" customWidth="1"/>
    <col min="8467" max="8467" width="18.75" customWidth="1"/>
    <col min="8468" max="8469" width="19" customWidth="1"/>
    <col min="8470" max="8470" width="19.08203125" customWidth="1"/>
    <col min="8471" max="8471" width="17.08203125" customWidth="1"/>
    <col min="8472" max="8473" width="7.75" hidden="1" customWidth="1"/>
    <col min="8474" max="8476" width="17.5" customWidth="1"/>
    <col min="8477" max="8477" width="10.58203125" customWidth="1"/>
    <col min="8478" max="8478" width="15.75" customWidth="1"/>
    <col min="8479" max="8479" width="30.08203125" customWidth="1"/>
    <col min="8480" max="8480" width="27.58203125" customWidth="1"/>
    <col min="8481" max="8481" width="21.08203125" customWidth="1"/>
    <col min="8482" max="8482" width="22.25" customWidth="1"/>
    <col min="8483" max="8483" width="18.75" customWidth="1"/>
    <col min="8484" max="8485" width="19" customWidth="1"/>
    <col min="8486" max="8486" width="19.08203125" customWidth="1"/>
    <col min="8487" max="8487" width="17.08203125" customWidth="1"/>
    <col min="8488" max="8489" width="7.75" hidden="1" customWidth="1"/>
    <col min="8490" max="8492" width="17.5" customWidth="1"/>
    <col min="8493" max="8493" width="10.58203125" customWidth="1"/>
    <col min="8494" max="8494" width="15.75" customWidth="1"/>
    <col min="8495" max="8495" width="30.08203125" customWidth="1"/>
    <col min="8496" max="8496" width="27.58203125" customWidth="1"/>
    <col min="8497" max="8497" width="21.08203125" customWidth="1"/>
    <col min="8498" max="8498" width="22.25" customWidth="1"/>
    <col min="8499" max="8499" width="18.75" customWidth="1"/>
    <col min="8500" max="8501" width="19" customWidth="1"/>
    <col min="8502" max="8502" width="19.08203125" customWidth="1"/>
    <col min="8503" max="8503" width="17.08203125" customWidth="1"/>
    <col min="8504" max="8505" width="7.75" hidden="1" customWidth="1"/>
    <col min="8506" max="8508" width="17.5" customWidth="1"/>
    <col min="8509" max="8509" width="10.58203125" customWidth="1"/>
    <col min="8510" max="8510" width="15.75" customWidth="1"/>
    <col min="8511" max="8511" width="30.08203125" customWidth="1"/>
    <col min="8512" max="8512" width="27.58203125" customWidth="1"/>
    <col min="8513" max="8513" width="21.08203125" customWidth="1"/>
    <col min="8514" max="8514" width="22.25" customWidth="1"/>
    <col min="8515" max="8515" width="18.75" customWidth="1"/>
    <col min="8516" max="8517" width="19" customWidth="1"/>
    <col min="8518" max="8518" width="19.08203125" customWidth="1"/>
    <col min="8519" max="8519" width="17.08203125" customWidth="1"/>
    <col min="8520" max="8521" width="7.75" hidden="1" customWidth="1"/>
    <col min="8522" max="8524" width="17.5" customWidth="1"/>
    <col min="8525" max="8525" width="10.58203125" customWidth="1"/>
    <col min="8526" max="8526" width="15.75" customWidth="1"/>
    <col min="8527" max="8527" width="30.08203125" customWidth="1"/>
    <col min="8528" max="8528" width="27.58203125" customWidth="1"/>
    <col min="8529" max="8529" width="21.08203125" customWidth="1"/>
    <col min="8530" max="8530" width="22.25" customWidth="1"/>
    <col min="8531" max="8531" width="18.75" customWidth="1"/>
    <col min="8532" max="8533" width="19" customWidth="1"/>
    <col min="8534" max="8534" width="19.08203125" customWidth="1"/>
    <col min="8535" max="8535" width="17.08203125" customWidth="1"/>
    <col min="8536" max="8537" width="7.75" hidden="1" customWidth="1"/>
    <col min="8538" max="8540" width="17.5" customWidth="1"/>
    <col min="8541" max="8541" width="10.58203125" customWidth="1"/>
    <col min="8542" max="8542" width="15.75" customWidth="1"/>
    <col min="8543" max="8543" width="30.08203125" customWidth="1"/>
    <col min="8544" max="8544" width="27.58203125" customWidth="1"/>
    <col min="8545" max="8545" width="21.08203125" customWidth="1"/>
    <col min="8546" max="8546" width="22.25" customWidth="1"/>
    <col min="8547" max="8547" width="18.75" customWidth="1"/>
    <col min="8548" max="8549" width="19" customWidth="1"/>
    <col min="8550" max="8550" width="19.08203125" customWidth="1"/>
    <col min="8551" max="8551" width="17.08203125" customWidth="1"/>
    <col min="8552" max="8553" width="7.75" hidden="1" customWidth="1"/>
    <col min="8554" max="8556" width="17.5" customWidth="1"/>
    <col min="8557" max="8557" width="10.58203125" customWidth="1"/>
    <col min="8558" max="8558" width="15.75" customWidth="1"/>
    <col min="8559" max="8559" width="30.08203125" customWidth="1"/>
    <col min="8560" max="8560" width="27.58203125" customWidth="1"/>
    <col min="8561" max="8561" width="21.08203125" customWidth="1"/>
    <col min="8562" max="8562" width="22.25" customWidth="1"/>
    <col min="8563" max="8563" width="18.75" customWidth="1"/>
    <col min="8564" max="8565" width="19" customWidth="1"/>
    <col min="8566" max="8566" width="19.08203125" customWidth="1"/>
    <col min="8567" max="8567" width="17.08203125" customWidth="1"/>
    <col min="8568" max="8569" width="7.75" hidden="1" customWidth="1"/>
    <col min="8570" max="8572" width="17.5" customWidth="1"/>
    <col min="8573" max="8573" width="10.58203125" customWidth="1"/>
    <col min="8574" max="8574" width="15.75" customWidth="1"/>
    <col min="8575" max="8575" width="30.08203125" customWidth="1"/>
    <col min="8576" max="8576" width="27.58203125" customWidth="1"/>
    <col min="8577" max="8577" width="21.08203125" customWidth="1"/>
    <col min="8578" max="8578" width="22.25" customWidth="1"/>
    <col min="8579" max="8579" width="18.75" customWidth="1"/>
    <col min="8580" max="8581" width="19" customWidth="1"/>
    <col min="8582" max="8582" width="19.08203125" customWidth="1"/>
    <col min="8583" max="8583" width="17.08203125" customWidth="1"/>
    <col min="8584" max="8585" width="7.75" hidden="1" customWidth="1"/>
    <col min="8586" max="8588" width="17.5" customWidth="1"/>
    <col min="8589" max="8589" width="10.58203125" customWidth="1"/>
    <col min="8590" max="8590" width="15.75" customWidth="1"/>
    <col min="8591" max="8591" width="30.08203125" customWidth="1"/>
    <col min="8592" max="8592" width="27.58203125" customWidth="1"/>
    <col min="8593" max="8593" width="21.08203125" customWidth="1"/>
    <col min="8594" max="8594" width="22.25" customWidth="1"/>
    <col min="8595" max="8595" width="18.75" customWidth="1"/>
    <col min="8596" max="8597" width="19" customWidth="1"/>
    <col min="8598" max="8598" width="19.08203125" customWidth="1"/>
    <col min="8599" max="8599" width="17.08203125" customWidth="1"/>
    <col min="8600" max="8601" width="7.75" hidden="1" customWidth="1"/>
    <col min="8602" max="8604" width="17.5" customWidth="1"/>
    <col min="8605" max="8605" width="10.58203125" customWidth="1"/>
    <col min="8606" max="8606" width="15.75" customWidth="1"/>
    <col min="8607" max="8607" width="30.08203125" customWidth="1"/>
    <col min="8608" max="8608" width="27.58203125" customWidth="1"/>
    <col min="8609" max="8609" width="21.08203125" customWidth="1"/>
    <col min="8610" max="8610" width="22.25" customWidth="1"/>
    <col min="8611" max="8611" width="18.75" customWidth="1"/>
    <col min="8612" max="8613" width="19" customWidth="1"/>
    <col min="8614" max="8614" width="19.08203125" customWidth="1"/>
    <col min="8615" max="8615" width="17.08203125" customWidth="1"/>
    <col min="8616" max="8617" width="7.75" hidden="1" customWidth="1"/>
    <col min="8618" max="8620" width="17.5" customWidth="1"/>
    <col min="8621" max="8621" width="10.58203125" customWidth="1"/>
    <col min="8622" max="8622" width="15.75" customWidth="1"/>
    <col min="8623" max="8623" width="30.08203125" customWidth="1"/>
    <col min="8624" max="8624" width="27.58203125" customWidth="1"/>
    <col min="8625" max="8625" width="21.08203125" customWidth="1"/>
    <col min="8626" max="8626" width="22.25" customWidth="1"/>
    <col min="8627" max="8627" width="18.75" customWidth="1"/>
    <col min="8628" max="8629" width="19" customWidth="1"/>
    <col min="8630" max="8630" width="19.08203125" customWidth="1"/>
    <col min="8631" max="8631" width="17.08203125" customWidth="1"/>
    <col min="8632" max="8633" width="7.75" hidden="1" customWidth="1"/>
    <col min="8634" max="8636" width="17.5" customWidth="1"/>
    <col min="8637" max="8637" width="10.58203125" customWidth="1"/>
    <col min="8638" max="8638" width="15.75" customWidth="1"/>
    <col min="8639" max="8639" width="30.08203125" customWidth="1"/>
    <col min="8640" max="8640" width="27.58203125" customWidth="1"/>
    <col min="8641" max="8641" width="21.08203125" customWidth="1"/>
    <col min="8642" max="8642" width="22.25" customWidth="1"/>
    <col min="8643" max="8643" width="18.75" customWidth="1"/>
    <col min="8644" max="8645" width="19" customWidth="1"/>
    <col min="8646" max="8646" width="19.08203125" customWidth="1"/>
    <col min="8647" max="8647" width="17.08203125" customWidth="1"/>
    <col min="8648" max="8649" width="7.75" hidden="1" customWidth="1"/>
    <col min="8650" max="8652" width="17.5" customWidth="1"/>
    <col min="8653" max="8653" width="10.58203125" customWidth="1"/>
    <col min="8654" max="8654" width="15.75" customWidth="1"/>
    <col min="8655" max="8655" width="30.08203125" customWidth="1"/>
    <col min="8656" max="8656" width="27.58203125" customWidth="1"/>
    <col min="8657" max="8657" width="21.08203125" customWidth="1"/>
    <col min="8658" max="8658" width="22.25" customWidth="1"/>
    <col min="8659" max="8659" width="18.75" customWidth="1"/>
    <col min="8660" max="8661" width="19" customWidth="1"/>
    <col min="8662" max="8662" width="19.08203125" customWidth="1"/>
    <col min="8663" max="8663" width="17.08203125" customWidth="1"/>
    <col min="8664" max="8665" width="7.75" hidden="1" customWidth="1"/>
    <col min="8666" max="8668" width="17.5" customWidth="1"/>
    <col min="8669" max="8669" width="10.58203125" customWidth="1"/>
    <col min="8670" max="8670" width="15.75" customWidth="1"/>
    <col min="8671" max="8671" width="30.08203125" customWidth="1"/>
    <col min="8672" max="8672" width="27.58203125" customWidth="1"/>
    <col min="8673" max="8673" width="21.08203125" customWidth="1"/>
    <col min="8674" max="8674" width="22.25" customWidth="1"/>
    <col min="8675" max="8675" width="18.75" customWidth="1"/>
    <col min="8676" max="8677" width="19" customWidth="1"/>
    <col min="8678" max="8678" width="19.08203125" customWidth="1"/>
    <col min="8679" max="8679" width="17.08203125" customWidth="1"/>
    <col min="8680" max="8681" width="7.75" hidden="1" customWidth="1"/>
    <col min="8682" max="8684" width="17.5" customWidth="1"/>
    <col min="8685" max="8685" width="10.58203125" customWidth="1"/>
    <col min="8686" max="8686" width="15.75" customWidth="1"/>
    <col min="8687" max="8687" width="30.08203125" customWidth="1"/>
    <col min="8688" max="8688" width="27.58203125" customWidth="1"/>
    <col min="8689" max="8689" width="21.08203125" customWidth="1"/>
    <col min="8690" max="8690" width="22.25" customWidth="1"/>
    <col min="8691" max="8691" width="18.75" customWidth="1"/>
    <col min="8692" max="8693" width="19" customWidth="1"/>
    <col min="8694" max="8694" width="19.08203125" customWidth="1"/>
    <col min="8695" max="8695" width="17.08203125" customWidth="1"/>
    <col min="8696" max="8697" width="7.75" hidden="1" customWidth="1"/>
    <col min="8698" max="8700" width="17.5" customWidth="1"/>
    <col min="8701" max="8701" width="10.58203125" customWidth="1"/>
    <col min="8702" max="8702" width="15.75" customWidth="1"/>
    <col min="8703" max="8703" width="30.08203125" customWidth="1"/>
    <col min="8704" max="8704" width="27.58203125" customWidth="1"/>
    <col min="8705" max="8705" width="21.08203125" customWidth="1"/>
    <col min="8706" max="8706" width="22.25" customWidth="1"/>
    <col min="8707" max="8707" width="18.75" customWidth="1"/>
    <col min="8708" max="8709" width="19" customWidth="1"/>
    <col min="8710" max="8710" width="19.08203125" customWidth="1"/>
    <col min="8711" max="8711" width="17.08203125" customWidth="1"/>
    <col min="8712" max="8713" width="7.75" hidden="1" customWidth="1"/>
    <col min="8714" max="8716" width="17.5" customWidth="1"/>
    <col min="8717" max="8717" width="10.58203125" customWidth="1"/>
    <col min="8718" max="8718" width="15.75" customWidth="1"/>
    <col min="8719" max="8719" width="30.08203125" customWidth="1"/>
    <col min="8720" max="8720" width="27.58203125" customWidth="1"/>
    <col min="8721" max="8721" width="21.08203125" customWidth="1"/>
    <col min="8722" max="8722" width="22.25" customWidth="1"/>
    <col min="8723" max="8723" width="18.75" customWidth="1"/>
    <col min="8724" max="8725" width="19" customWidth="1"/>
    <col min="8726" max="8726" width="19.08203125" customWidth="1"/>
    <col min="8727" max="8727" width="17.08203125" customWidth="1"/>
    <col min="8728" max="8729" width="7.75" hidden="1" customWidth="1"/>
    <col min="8730" max="8732" width="17.5" customWidth="1"/>
    <col min="8733" max="8733" width="10.58203125" customWidth="1"/>
    <col min="8734" max="8734" width="15.75" customWidth="1"/>
    <col min="8735" max="8735" width="30.08203125" customWidth="1"/>
    <col min="8736" max="8736" width="27.58203125" customWidth="1"/>
    <col min="8737" max="8737" width="21.08203125" customWidth="1"/>
    <col min="8738" max="8738" width="22.25" customWidth="1"/>
    <col min="8739" max="8739" width="18.75" customWidth="1"/>
    <col min="8740" max="8741" width="19" customWidth="1"/>
    <col min="8742" max="8742" width="19.08203125" customWidth="1"/>
    <col min="8743" max="8743" width="17.08203125" customWidth="1"/>
    <col min="8744" max="8745" width="7.75" hidden="1" customWidth="1"/>
    <col min="8746" max="8748" width="17.5" customWidth="1"/>
    <col min="8749" max="8749" width="10.58203125" customWidth="1"/>
    <col min="8750" max="8750" width="15.75" customWidth="1"/>
    <col min="8751" max="8751" width="30.08203125" customWidth="1"/>
    <col min="8752" max="8752" width="27.58203125" customWidth="1"/>
    <col min="8753" max="8753" width="21.08203125" customWidth="1"/>
    <col min="8754" max="8754" width="22.25" customWidth="1"/>
    <col min="8755" max="8755" width="18.75" customWidth="1"/>
    <col min="8756" max="8757" width="19" customWidth="1"/>
    <col min="8758" max="8758" width="19.08203125" customWidth="1"/>
    <col min="8759" max="8759" width="17.08203125" customWidth="1"/>
    <col min="8760" max="8761" width="7.75" hidden="1" customWidth="1"/>
    <col min="8762" max="8764" width="17.5" customWidth="1"/>
    <col min="8765" max="8765" width="10.58203125" customWidth="1"/>
    <col min="8766" max="8766" width="15.75" customWidth="1"/>
    <col min="8767" max="8767" width="30.08203125" customWidth="1"/>
    <col min="8768" max="8768" width="27.58203125" customWidth="1"/>
    <col min="8769" max="8769" width="21.08203125" customWidth="1"/>
    <col min="8770" max="8770" width="22.25" customWidth="1"/>
    <col min="8771" max="8771" width="18.75" customWidth="1"/>
    <col min="8772" max="8773" width="19" customWidth="1"/>
    <col min="8774" max="8774" width="19.08203125" customWidth="1"/>
    <col min="8775" max="8775" width="17.08203125" customWidth="1"/>
    <col min="8776" max="8777" width="7.75" hidden="1" customWidth="1"/>
    <col min="8778" max="8780" width="17.5" customWidth="1"/>
    <col min="8781" max="8781" width="10.58203125" customWidth="1"/>
    <col min="8782" max="8782" width="15.75" customWidth="1"/>
    <col min="8783" max="8783" width="30.08203125" customWidth="1"/>
    <col min="8784" max="8784" width="27.58203125" customWidth="1"/>
    <col min="8785" max="8785" width="21.08203125" customWidth="1"/>
    <col min="8786" max="8786" width="22.25" customWidth="1"/>
    <col min="8787" max="8787" width="18.75" customWidth="1"/>
    <col min="8788" max="8789" width="19" customWidth="1"/>
    <col min="8790" max="8790" width="19.08203125" customWidth="1"/>
    <col min="8791" max="8791" width="17.08203125" customWidth="1"/>
    <col min="8792" max="8793" width="7.75" hidden="1" customWidth="1"/>
    <col min="8794" max="8796" width="17.5" customWidth="1"/>
    <col min="8797" max="8797" width="10.58203125" customWidth="1"/>
    <col min="8798" max="8798" width="15.75" customWidth="1"/>
    <col min="8799" max="8799" width="30.08203125" customWidth="1"/>
    <col min="8800" max="8800" width="27.58203125" customWidth="1"/>
    <col min="8801" max="8801" width="21.08203125" customWidth="1"/>
    <col min="8802" max="8802" width="22.25" customWidth="1"/>
    <col min="8803" max="8803" width="18.75" customWidth="1"/>
    <col min="8804" max="8805" width="19" customWidth="1"/>
    <col min="8806" max="8806" width="19.08203125" customWidth="1"/>
    <col min="8807" max="8807" width="17.08203125" customWidth="1"/>
    <col min="8808" max="8809" width="7.75" hidden="1" customWidth="1"/>
    <col min="8810" max="8812" width="17.5" customWidth="1"/>
    <col min="8813" max="8813" width="10.58203125" customWidth="1"/>
    <col min="8814" max="8814" width="15.75" customWidth="1"/>
    <col min="8815" max="8815" width="30.08203125" customWidth="1"/>
    <col min="8816" max="8816" width="27.58203125" customWidth="1"/>
    <col min="8817" max="8817" width="21.08203125" customWidth="1"/>
    <col min="8818" max="8818" width="22.25" customWidth="1"/>
    <col min="8819" max="8819" width="18.75" customWidth="1"/>
    <col min="8820" max="8821" width="19" customWidth="1"/>
    <col min="8822" max="8822" width="19.08203125" customWidth="1"/>
    <col min="8823" max="8823" width="17.08203125" customWidth="1"/>
    <col min="8824" max="8825" width="7.75" hidden="1" customWidth="1"/>
    <col min="8826" max="8828" width="17.5" customWidth="1"/>
    <col min="8829" max="8829" width="10.58203125" customWidth="1"/>
    <col min="8830" max="8830" width="15.75" customWidth="1"/>
    <col min="8831" max="8831" width="30.08203125" customWidth="1"/>
    <col min="8832" max="8832" width="27.58203125" customWidth="1"/>
    <col min="8833" max="8833" width="21.08203125" customWidth="1"/>
    <col min="8834" max="8834" width="22.25" customWidth="1"/>
    <col min="8835" max="8835" width="18.75" customWidth="1"/>
    <col min="8836" max="8837" width="19" customWidth="1"/>
    <col min="8838" max="8838" width="19.08203125" customWidth="1"/>
    <col min="8839" max="8839" width="17.08203125" customWidth="1"/>
    <col min="8840" max="8841" width="7.75" hidden="1" customWidth="1"/>
    <col min="8842" max="8844" width="17.5" customWidth="1"/>
    <col min="8845" max="8845" width="10.58203125" customWidth="1"/>
    <col min="8846" max="8846" width="15.75" customWidth="1"/>
    <col min="8847" max="8847" width="30.08203125" customWidth="1"/>
    <col min="8848" max="8848" width="27.58203125" customWidth="1"/>
    <col min="8849" max="8849" width="21.08203125" customWidth="1"/>
    <col min="8850" max="8850" width="22.25" customWidth="1"/>
    <col min="8851" max="8851" width="18.75" customWidth="1"/>
    <col min="8852" max="8853" width="19" customWidth="1"/>
    <col min="8854" max="8854" width="19.08203125" customWidth="1"/>
    <col min="8855" max="8855" width="17.08203125" customWidth="1"/>
    <col min="8856" max="8857" width="7.75" hidden="1" customWidth="1"/>
    <col min="8858" max="8860" width="17.5" customWidth="1"/>
    <col min="8861" max="8861" width="10.58203125" customWidth="1"/>
    <col min="8862" max="8862" width="15.75" customWidth="1"/>
    <col min="8863" max="8863" width="30.08203125" customWidth="1"/>
    <col min="8864" max="8864" width="27.58203125" customWidth="1"/>
    <col min="8865" max="8865" width="21.08203125" customWidth="1"/>
    <col min="8866" max="8866" width="22.25" customWidth="1"/>
    <col min="8867" max="8867" width="18.75" customWidth="1"/>
    <col min="8868" max="8869" width="19" customWidth="1"/>
    <col min="8870" max="8870" width="19.08203125" customWidth="1"/>
    <col min="8871" max="8871" width="17.08203125" customWidth="1"/>
    <col min="8872" max="8873" width="7.75" hidden="1" customWidth="1"/>
    <col min="8874" max="8876" width="17.5" customWidth="1"/>
    <col min="8877" max="8877" width="10.58203125" customWidth="1"/>
    <col min="8878" max="8878" width="15.75" customWidth="1"/>
    <col min="8879" max="8879" width="30.08203125" customWidth="1"/>
    <col min="8880" max="8880" width="27.58203125" customWidth="1"/>
    <col min="8881" max="8881" width="21.08203125" customWidth="1"/>
    <col min="8882" max="8882" width="22.25" customWidth="1"/>
    <col min="8883" max="8883" width="18.75" customWidth="1"/>
    <col min="8884" max="8885" width="19" customWidth="1"/>
    <col min="8886" max="8886" width="19.08203125" customWidth="1"/>
    <col min="8887" max="8887" width="17.08203125" customWidth="1"/>
    <col min="8888" max="8889" width="7.75" hidden="1" customWidth="1"/>
    <col min="8890" max="8892" width="17.5" customWidth="1"/>
    <col min="8893" max="8893" width="10.58203125" customWidth="1"/>
    <col min="8894" max="8894" width="15.75" customWidth="1"/>
    <col min="8895" max="8895" width="30.08203125" customWidth="1"/>
    <col min="8896" max="8896" width="27.58203125" customWidth="1"/>
    <col min="8897" max="8897" width="21.08203125" customWidth="1"/>
    <col min="8898" max="8898" width="22.25" customWidth="1"/>
    <col min="8899" max="8899" width="18.75" customWidth="1"/>
    <col min="8900" max="8901" width="19" customWidth="1"/>
    <col min="8902" max="8902" width="19.08203125" customWidth="1"/>
    <col min="8903" max="8903" width="17.08203125" customWidth="1"/>
    <col min="8904" max="8905" width="7.75" hidden="1" customWidth="1"/>
    <col min="8906" max="8908" width="17.5" customWidth="1"/>
    <col min="8909" max="8909" width="10.58203125" customWidth="1"/>
    <col min="8910" max="8910" width="15.75" customWidth="1"/>
    <col min="8911" max="8911" width="30.08203125" customWidth="1"/>
    <col min="8912" max="8912" width="27.58203125" customWidth="1"/>
    <col min="8913" max="8913" width="21.08203125" customWidth="1"/>
    <col min="8914" max="8914" width="22.25" customWidth="1"/>
    <col min="8915" max="8915" width="18.75" customWidth="1"/>
    <col min="8916" max="8917" width="19" customWidth="1"/>
    <col min="8918" max="8918" width="19.08203125" customWidth="1"/>
    <col min="8919" max="8919" width="17.08203125" customWidth="1"/>
    <col min="8920" max="8921" width="7.75" hidden="1" customWidth="1"/>
    <col min="8922" max="8924" width="17.5" customWidth="1"/>
    <col min="8925" max="8925" width="10.58203125" customWidth="1"/>
    <col min="8926" max="8926" width="15.75" customWidth="1"/>
    <col min="8927" max="8927" width="30.08203125" customWidth="1"/>
    <col min="8928" max="8928" width="27.58203125" customWidth="1"/>
    <col min="8929" max="8929" width="21.08203125" customWidth="1"/>
    <col min="8930" max="8930" width="22.25" customWidth="1"/>
    <col min="8931" max="8931" width="18.75" customWidth="1"/>
    <col min="8932" max="8933" width="19" customWidth="1"/>
    <col min="8934" max="8934" width="19.08203125" customWidth="1"/>
    <col min="8935" max="8935" width="17.08203125" customWidth="1"/>
    <col min="8936" max="8937" width="7.75" hidden="1" customWidth="1"/>
    <col min="8938" max="8940" width="17.5" customWidth="1"/>
    <col min="8941" max="8941" width="10.58203125" customWidth="1"/>
    <col min="8942" max="8942" width="15.75" customWidth="1"/>
    <col min="8943" max="8943" width="30.08203125" customWidth="1"/>
    <col min="8944" max="8944" width="27.58203125" customWidth="1"/>
    <col min="8945" max="8945" width="21.08203125" customWidth="1"/>
    <col min="8946" max="8946" width="22.25" customWidth="1"/>
    <col min="8947" max="8947" width="18.75" customWidth="1"/>
    <col min="8948" max="8949" width="19" customWidth="1"/>
    <col min="8950" max="8950" width="19.08203125" customWidth="1"/>
    <col min="8951" max="8951" width="17.08203125" customWidth="1"/>
    <col min="8952" max="8953" width="7.75" hidden="1" customWidth="1"/>
    <col min="8954" max="8956" width="17.5" customWidth="1"/>
    <col min="8957" max="8957" width="10.58203125" customWidth="1"/>
    <col min="8958" max="8958" width="15.75" customWidth="1"/>
    <col min="8959" max="8959" width="30.08203125" customWidth="1"/>
    <col min="8960" max="8960" width="27.58203125" customWidth="1"/>
    <col min="8961" max="8961" width="21.08203125" customWidth="1"/>
    <col min="8962" max="8962" width="22.25" customWidth="1"/>
    <col min="8963" max="8963" width="18.75" customWidth="1"/>
    <col min="8964" max="8965" width="19" customWidth="1"/>
    <col min="8966" max="8966" width="19.08203125" customWidth="1"/>
    <col min="8967" max="8967" width="17.08203125" customWidth="1"/>
    <col min="8968" max="8969" width="7.75" hidden="1" customWidth="1"/>
    <col min="8970" max="8972" width="17.5" customWidth="1"/>
    <col min="8973" max="8973" width="10.58203125" customWidth="1"/>
    <col min="8974" max="8974" width="15.75" customWidth="1"/>
    <col min="8975" max="8975" width="30.08203125" customWidth="1"/>
    <col min="8976" max="8976" width="27.58203125" customWidth="1"/>
    <col min="8977" max="8977" width="21.08203125" customWidth="1"/>
    <col min="8978" max="8978" width="22.25" customWidth="1"/>
    <col min="8979" max="8979" width="18.75" customWidth="1"/>
    <col min="8980" max="8981" width="19" customWidth="1"/>
    <col min="8982" max="8982" width="19.08203125" customWidth="1"/>
    <col min="8983" max="8983" width="17.08203125" customWidth="1"/>
    <col min="8984" max="8985" width="7.75" hidden="1" customWidth="1"/>
    <col min="8986" max="8988" width="17.5" customWidth="1"/>
    <col min="8989" max="8989" width="10.58203125" customWidth="1"/>
    <col min="8990" max="8990" width="15.75" customWidth="1"/>
    <col min="8991" max="8991" width="30.08203125" customWidth="1"/>
    <col min="8992" max="8992" width="27.58203125" customWidth="1"/>
    <col min="8993" max="8993" width="21.08203125" customWidth="1"/>
    <col min="8994" max="8994" width="22.25" customWidth="1"/>
    <col min="8995" max="8995" width="18.75" customWidth="1"/>
    <col min="8996" max="8997" width="19" customWidth="1"/>
    <col min="8998" max="8998" width="19.08203125" customWidth="1"/>
    <col min="8999" max="8999" width="17.08203125" customWidth="1"/>
    <col min="9000" max="9001" width="7.75" hidden="1" customWidth="1"/>
    <col min="9002" max="9004" width="17.5" customWidth="1"/>
    <col min="9005" max="9005" width="10.58203125" customWidth="1"/>
    <col min="9006" max="9006" width="15.75" customWidth="1"/>
    <col min="9007" max="9007" width="30.08203125" customWidth="1"/>
    <col min="9008" max="9008" width="27.58203125" customWidth="1"/>
    <col min="9009" max="9009" width="21.08203125" customWidth="1"/>
    <col min="9010" max="9010" width="22.25" customWidth="1"/>
    <col min="9011" max="9011" width="18.75" customWidth="1"/>
    <col min="9012" max="9013" width="19" customWidth="1"/>
    <col min="9014" max="9014" width="19.08203125" customWidth="1"/>
    <col min="9015" max="9015" width="17.08203125" customWidth="1"/>
    <col min="9016" max="9017" width="7.75" hidden="1" customWidth="1"/>
    <col min="9018" max="9020" width="17.5" customWidth="1"/>
    <col min="9021" max="9021" width="10.58203125" customWidth="1"/>
    <col min="9022" max="9022" width="15.75" customWidth="1"/>
    <col min="9023" max="9023" width="30.08203125" customWidth="1"/>
    <col min="9024" max="9024" width="27.58203125" customWidth="1"/>
    <col min="9025" max="9025" width="21.08203125" customWidth="1"/>
    <col min="9026" max="9026" width="22.25" customWidth="1"/>
    <col min="9027" max="9027" width="18.75" customWidth="1"/>
    <col min="9028" max="9029" width="19" customWidth="1"/>
    <col min="9030" max="9030" width="19.08203125" customWidth="1"/>
    <col min="9031" max="9031" width="17.08203125" customWidth="1"/>
    <col min="9032" max="9033" width="7.75" hidden="1" customWidth="1"/>
    <col min="9034" max="9036" width="17.5" customWidth="1"/>
    <col min="9037" max="9037" width="10.58203125" customWidth="1"/>
    <col min="9038" max="9038" width="15.75" customWidth="1"/>
    <col min="9039" max="9039" width="30.08203125" customWidth="1"/>
    <col min="9040" max="9040" width="27.58203125" customWidth="1"/>
    <col min="9041" max="9041" width="21.08203125" customWidth="1"/>
    <col min="9042" max="9042" width="22.25" customWidth="1"/>
    <col min="9043" max="9043" width="18.75" customWidth="1"/>
    <col min="9044" max="9045" width="19" customWidth="1"/>
    <col min="9046" max="9046" width="19.08203125" customWidth="1"/>
    <col min="9047" max="9047" width="17.08203125" customWidth="1"/>
    <col min="9048" max="9049" width="7.75" hidden="1" customWidth="1"/>
    <col min="9050" max="9052" width="17.5" customWidth="1"/>
    <col min="9053" max="9053" width="10.58203125" customWidth="1"/>
    <col min="9054" max="9054" width="15.75" customWidth="1"/>
    <col min="9055" max="9055" width="30.08203125" customWidth="1"/>
    <col min="9056" max="9056" width="27.58203125" customWidth="1"/>
    <col min="9057" max="9057" width="21.08203125" customWidth="1"/>
    <col min="9058" max="9058" width="22.25" customWidth="1"/>
    <col min="9059" max="9059" width="18.75" customWidth="1"/>
    <col min="9060" max="9061" width="19" customWidth="1"/>
    <col min="9062" max="9062" width="19.08203125" customWidth="1"/>
    <col min="9063" max="9063" width="17.08203125" customWidth="1"/>
    <col min="9064" max="9065" width="7.75" hidden="1" customWidth="1"/>
    <col min="9066" max="9068" width="17.5" customWidth="1"/>
    <col min="9069" max="9069" width="10.58203125" customWidth="1"/>
    <col min="9070" max="9070" width="15.75" customWidth="1"/>
    <col min="9071" max="9071" width="30.08203125" customWidth="1"/>
    <col min="9072" max="9072" width="27.58203125" customWidth="1"/>
    <col min="9073" max="9073" width="21.08203125" customWidth="1"/>
    <col min="9074" max="9074" width="22.25" customWidth="1"/>
    <col min="9075" max="9075" width="18.75" customWidth="1"/>
    <col min="9076" max="9077" width="19" customWidth="1"/>
    <col min="9078" max="9078" width="19.08203125" customWidth="1"/>
    <col min="9079" max="9079" width="17.08203125" customWidth="1"/>
    <col min="9080" max="9081" width="7.75" hidden="1" customWidth="1"/>
    <col min="9082" max="9084" width="17.5" customWidth="1"/>
    <col min="9085" max="9085" width="10.58203125" customWidth="1"/>
    <col min="9086" max="9086" width="15.75" customWidth="1"/>
    <col min="9087" max="9087" width="30.08203125" customWidth="1"/>
    <col min="9088" max="9088" width="27.58203125" customWidth="1"/>
    <col min="9089" max="9089" width="21.08203125" customWidth="1"/>
    <col min="9090" max="9090" width="22.25" customWidth="1"/>
    <col min="9091" max="9091" width="18.75" customWidth="1"/>
    <col min="9092" max="9093" width="19" customWidth="1"/>
    <col min="9094" max="9094" width="19.08203125" customWidth="1"/>
    <col min="9095" max="9095" width="17.08203125" customWidth="1"/>
    <col min="9096" max="9097" width="7.75" hidden="1" customWidth="1"/>
    <col min="9098" max="9100" width="17.5" customWidth="1"/>
    <col min="9101" max="9101" width="10.58203125" customWidth="1"/>
    <col min="9102" max="9102" width="15.75" customWidth="1"/>
    <col min="9103" max="9103" width="30.08203125" customWidth="1"/>
    <col min="9104" max="9104" width="27.58203125" customWidth="1"/>
    <col min="9105" max="9105" width="21.08203125" customWidth="1"/>
    <col min="9106" max="9106" width="22.25" customWidth="1"/>
    <col min="9107" max="9107" width="18.75" customWidth="1"/>
    <col min="9108" max="9109" width="19" customWidth="1"/>
    <col min="9110" max="9110" width="19.08203125" customWidth="1"/>
    <col min="9111" max="9111" width="17.08203125" customWidth="1"/>
    <col min="9112" max="9113" width="7.75" hidden="1" customWidth="1"/>
    <col min="9114" max="9116" width="17.5" customWidth="1"/>
    <col min="9117" max="9117" width="10.58203125" customWidth="1"/>
    <col min="9118" max="9118" width="15.75" customWidth="1"/>
    <col min="9119" max="9119" width="30.08203125" customWidth="1"/>
    <col min="9120" max="9120" width="27.58203125" customWidth="1"/>
    <col min="9121" max="9121" width="21.08203125" customWidth="1"/>
    <col min="9122" max="9122" width="22.25" customWidth="1"/>
    <col min="9123" max="9123" width="18.75" customWidth="1"/>
    <col min="9124" max="9125" width="19" customWidth="1"/>
    <col min="9126" max="9126" width="19.08203125" customWidth="1"/>
    <col min="9127" max="9127" width="17.08203125" customWidth="1"/>
    <col min="9128" max="9129" width="7.75" hidden="1" customWidth="1"/>
    <col min="9130" max="9132" width="17.5" customWidth="1"/>
    <col min="9133" max="9133" width="10.58203125" customWidth="1"/>
    <col min="9134" max="9134" width="15.75" customWidth="1"/>
    <col min="9135" max="9135" width="30.08203125" customWidth="1"/>
    <col min="9136" max="9136" width="27.58203125" customWidth="1"/>
    <col min="9137" max="9137" width="21.08203125" customWidth="1"/>
    <col min="9138" max="9138" width="22.25" customWidth="1"/>
    <col min="9139" max="9139" width="18.75" customWidth="1"/>
    <col min="9140" max="9141" width="19" customWidth="1"/>
    <col min="9142" max="9142" width="19.08203125" customWidth="1"/>
    <col min="9143" max="9143" width="17.08203125" customWidth="1"/>
    <col min="9144" max="9145" width="7.75" hidden="1" customWidth="1"/>
    <col min="9146" max="9148" width="17.5" customWidth="1"/>
    <col min="9149" max="9149" width="10.58203125" customWidth="1"/>
    <col min="9150" max="9150" width="15.75" customWidth="1"/>
    <col min="9151" max="9151" width="30.08203125" customWidth="1"/>
    <col min="9152" max="9152" width="27.58203125" customWidth="1"/>
    <col min="9153" max="9153" width="21.08203125" customWidth="1"/>
    <col min="9154" max="9154" width="22.25" customWidth="1"/>
    <col min="9155" max="9155" width="18.75" customWidth="1"/>
    <col min="9156" max="9157" width="19" customWidth="1"/>
    <col min="9158" max="9158" width="19.08203125" customWidth="1"/>
    <col min="9159" max="9159" width="17.08203125" customWidth="1"/>
    <col min="9160" max="9161" width="7.75" hidden="1" customWidth="1"/>
    <col min="9162" max="9164" width="17.5" customWidth="1"/>
    <col min="9165" max="9165" width="10.58203125" customWidth="1"/>
    <col min="9166" max="9166" width="15.75" customWidth="1"/>
    <col min="9167" max="9167" width="30.08203125" customWidth="1"/>
    <col min="9168" max="9168" width="27.58203125" customWidth="1"/>
    <col min="9169" max="9169" width="21.08203125" customWidth="1"/>
    <col min="9170" max="9170" width="22.25" customWidth="1"/>
    <col min="9171" max="9171" width="18.75" customWidth="1"/>
    <col min="9172" max="9173" width="19" customWidth="1"/>
    <col min="9174" max="9174" width="19.08203125" customWidth="1"/>
    <col min="9175" max="9175" width="17.08203125" customWidth="1"/>
    <col min="9176" max="9177" width="7.75" hidden="1" customWidth="1"/>
    <col min="9178" max="9180" width="17.5" customWidth="1"/>
    <col min="9181" max="9181" width="10.58203125" customWidth="1"/>
    <col min="9182" max="9182" width="15.75" customWidth="1"/>
    <col min="9183" max="9183" width="30.08203125" customWidth="1"/>
    <col min="9184" max="9184" width="27.58203125" customWidth="1"/>
    <col min="9185" max="9185" width="21.08203125" customWidth="1"/>
    <col min="9186" max="9186" width="22.25" customWidth="1"/>
    <col min="9187" max="9187" width="18.75" customWidth="1"/>
    <col min="9188" max="9189" width="19" customWidth="1"/>
    <col min="9190" max="9190" width="19.08203125" customWidth="1"/>
    <col min="9191" max="9191" width="17.08203125" customWidth="1"/>
    <col min="9192" max="9193" width="7.75" hidden="1" customWidth="1"/>
    <col min="9194" max="9196" width="17.5" customWidth="1"/>
    <col min="9197" max="9197" width="10.58203125" customWidth="1"/>
    <col min="9198" max="9198" width="15.75" customWidth="1"/>
    <col min="9199" max="9199" width="30.08203125" customWidth="1"/>
    <col min="9200" max="9200" width="27.58203125" customWidth="1"/>
    <col min="9201" max="9201" width="21.08203125" customWidth="1"/>
    <col min="9202" max="9202" width="22.25" customWidth="1"/>
    <col min="9203" max="9203" width="18.75" customWidth="1"/>
    <col min="9204" max="9205" width="19" customWidth="1"/>
    <col min="9206" max="9206" width="19.08203125" customWidth="1"/>
    <col min="9207" max="9207" width="17.08203125" customWidth="1"/>
    <col min="9208" max="9209" width="7.75" hidden="1" customWidth="1"/>
    <col min="9210" max="9212" width="17.5" customWidth="1"/>
    <col min="9213" max="9213" width="10.58203125" customWidth="1"/>
    <col min="9214" max="9214" width="15.75" customWidth="1"/>
    <col min="9215" max="9215" width="30.08203125" customWidth="1"/>
    <col min="9216" max="9216" width="27.58203125" customWidth="1"/>
    <col min="9217" max="9217" width="21.08203125" customWidth="1"/>
    <col min="9218" max="9218" width="22.25" customWidth="1"/>
    <col min="9219" max="9219" width="18.75" customWidth="1"/>
    <col min="9220" max="9221" width="19" customWidth="1"/>
    <col min="9222" max="9222" width="19.08203125" customWidth="1"/>
    <col min="9223" max="9223" width="17.08203125" customWidth="1"/>
    <col min="9224" max="9225" width="7.75" hidden="1" customWidth="1"/>
    <col min="9226" max="9228" width="17.5" customWidth="1"/>
    <col min="9229" max="9229" width="10.58203125" customWidth="1"/>
    <col min="9230" max="9230" width="15.75" customWidth="1"/>
    <col min="9231" max="9231" width="30.08203125" customWidth="1"/>
    <col min="9232" max="9232" width="27.58203125" customWidth="1"/>
    <col min="9233" max="9233" width="21.08203125" customWidth="1"/>
    <col min="9234" max="9234" width="22.25" customWidth="1"/>
    <col min="9235" max="9235" width="18.75" customWidth="1"/>
    <col min="9236" max="9237" width="19" customWidth="1"/>
    <col min="9238" max="9238" width="19.08203125" customWidth="1"/>
    <col min="9239" max="9239" width="17.08203125" customWidth="1"/>
    <col min="9240" max="9241" width="7.75" hidden="1" customWidth="1"/>
    <col min="9242" max="9244" width="17.5" customWidth="1"/>
    <col min="9245" max="9245" width="10.58203125" customWidth="1"/>
    <col min="9246" max="9246" width="15.75" customWidth="1"/>
    <col min="9247" max="9247" width="30.08203125" customWidth="1"/>
    <col min="9248" max="9248" width="27.58203125" customWidth="1"/>
    <col min="9249" max="9249" width="21.08203125" customWidth="1"/>
    <col min="9250" max="9250" width="22.25" customWidth="1"/>
    <col min="9251" max="9251" width="18.75" customWidth="1"/>
    <col min="9252" max="9253" width="19" customWidth="1"/>
    <col min="9254" max="9254" width="19.08203125" customWidth="1"/>
    <col min="9255" max="9255" width="17.08203125" customWidth="1"/>
    <col min="9256" max="9257" width="7.75" hidden="1" customWidth="1"/>
    <col min="9258" max="9260" width="17.5" customWidth="1"/>
    <col min="9261" max="9261" width="10.58203125" customWidth="1"/>
    <col min="9262" max="9262" width="15.75" customWidth="1"/>
    <col min="9263" max="9263" width="30.08203125" customWidth="1"/>
    <col min="9264" max="9264" width="27.58203125" customWidth="1"/>
    <col min="9265" max="9265" width="21.08203125" customWidth="1"/>
    <col min="9266" max="9266" width="22.25" customWidth="1"/>
    <col min="9267" max="9267" width="18.75" customWidth="1"/>
    <col min="9268" max="9269" width="19" customWidth="1"/>
    <col min="9270" max="9270" width="19.08203125" customWidth="1"/>
    <col min="9271" max="9271" width="17.08203125" customWidth="1"/>
    <col min="9272" max="9273" width="7.75" hidden="1" customWidth="1"/>
    <col min="9274" max="9276" width="17.5" customWidth="1"/>
    <col min="9277" max="9277" width="10.58203125" customWidth="1"/>
    <col min="9278" max="9278" width="15.75" customWidth="1"/>
    <col min="9279" max="9279" width="30.08203125" customWidth="1"/>
    <col min="9280" max="9280" width="27.58203125" customWidth="1"/>
    <col min="9281" max="9281" width="21.08203125" customWidth="1"/>
    <col min="9282" max="9282" width="22.25" customWidth="1"/>
    <col min="9283" max="9283" width="18.75" customWidth="1"/>
    <col min="9284" max="9285" width="19" customWidth="1"/>
    <col min="9286" max="9286" width="19.08203125" customWidth="1"/>
    <col min="9287" max="9287" width="17.08203125" customWidth="1"/>
    <col min="9288" max="9289" width="7.75" hidden="1" customWidth="1"/>
    <col min="9290" max="9292" width="17.5" customWidth="1"/>
    <col min="9293" max="9293" width="10.58203125" customWidth="1"/>
    <col min="9294" max="9294" width="15.75" customWidth="1"/>
    <col min="9295" max="9295" width="30.08203125" customWidth="1"/>
    <col min="9296" max="9296" width="27.58203125" customWidth="1"/>
    <col min="9297" max="9297" width="21.08203125" customWidth="1"/>
    <col min="9298" max="9298" width="22.25" customWidth="1"/>
    <col min="9299" max="9299" width="18.75" customWidth="1"/>
    <col min="9300" max="9301" width="19" customWidth="1"/>
    <col min="9302" max="9302" width="19.08203125" customWidth="1"/>
    <col min="9303" max="9303" width="17.08203125" customWidth="1"/>
    <col min="9304" max="9305" width="7.75" hidden="1" customWidth="1"/>
    <col min="9306" max="9308" width="17.5" customWidth="1"/>
    <col min="9309" max="9309" width="10.58203125" customWidth="1"/>
    <col min="9310" max="9310" width="15.75" customWidth="1"/>
    <col min="9311" max="9311" width="30.08203125" customWidth="1"/>
    <col min="9312" max="9312" width="27.58203125" customWidth="1"/>
    <col min="9313" max="9313" width="21.08203125" customWidth="1"/>
    <col min="9314" max="9314" width="22.25" customWidth="1"/>
    <col min="9315" max="9315" width="18.75" customWidth="1"/>
    <col min="9316" max="9317" width="19" customWidth="1"/>
    <col min="9318" max="9318" width="19.08203125" customWidth="1"/>
    <col min="9319" max="9319" width="17.08203125" customWidth="1"/>
    <col min="9320" max="9321" width="7.75" hidden="1" customWidth="1"/>
    <col min="9322" max="9324" width="17.5" customWidth="1"/>
    <col min="9325" max="9325" width="10.58203125" customWidth="1"/>
    <col min="9326" max="9326" width="15.75" customWidth="1"/>
    <col min="9327" max="9327" width="30.08203125" customWidth="1"/>
    <col min="9328" max="9328" width="27.58203125" customWidth="1"/>
    <col min="9329" max="9329" width="21.08203125" customWidth="1"/>
    <col min="9330" max="9330" width="22.25" customWidth="1"/>
    <col min="9331" max="9331" width="18.75" customWidth="1"/>
    <col min="9332" max="9333" width="19" customWidth="1"/>
    <col min="9334" max="9334" width="19.08203125" customWidth="1"/>
    <col min="9335" max="9335" width="17.08203125" customWidth="1"/>
    <col min="9336" max="9337" width="7.75" hidden="1" customWidth="1"/>
    <col min="9338" max="9340" width="17.5" customWidth="1"/>
    <col min="9341" max="9341" width="10.58203125" customWidth="1"/>
    <col min="9342" max="9342" width="15.75" customWidth="1"/>
    <col min="9343" max="9343" width="30.08203125" customWidth="1"/>
    <col min="9344" max="9344" width="27.58203125" customWidth="1"/>
    <col min="9345" max="9345" width="21.08203125" customWidth="1"/>
    <col min="9346" max="9346" width="22.25" customWidth="1"/>
    <col min="9347" max="9347" width="18.75" customWidth="1"/>
    <col min="9348" max="9349" width="19" customWidth="1"/>
    <col min="9350" max="9350" width="19.08203125" customWidth="1"/>
    <col min="9351" max="9351" width="17.08203125" customWidth="1"/>
    <col min="9352" max="9353" width="7.75" hidden="1" customWidth="1"/>
    <col min="9354" max="9356" width="17.5" customWidth="1"/>
    <col min="9357" max="9357" width="10.58203125" customWidth="1"/>
    <col min="9358" max="9358" width="15.75" customWidth="1"/>
    <col min="9359" max="9359" width="30.08203125" customWidth="1"/>
    <col min="9360" max="9360" width="27.58203125" customWidth="1"/>
    <col min="9361" max="9361" width="21.08203125" customWidth="1"/>
    <col min="9362" max="9362" width="22.25" customWidth="1"/>
    <col min="9363" max="9363" width="18.75" customWidth="1"/>
    <col min="9364" max="9365" width="19" customWidth="1"/>
    <col min="9366" max="9366" width="19.08203125" customWidth="1"/>
    <col min="9367" max="9367" width="17.08203125" customWidth="1"/>
    <col min="9368" max="9369" width="7.75" hidden="1" customWidth="1"/>
    <col min="9370" max="9372" width="17.5" customWidth="1"/>
    <col min="9373" max="9373" width="10.58203125" customWidth="1"/>
    <col min="9374" max="9374" width="15.75" customWidth="1"/>
    <col min="9375" max="9375" width="30.08203125" customWidth="1"/>
    <col min="9376" max="9376" width="27.58203125" customWidth="1"/>
    <col min="9377" max="9377" width="21.08203125" customWidth="1"/>
    <col min="9378" max="9378" width="22.25" customWidth="1"/>
    <col min="9379" max="9379" width="18.75" customWidth="1"/>
    <col min="9380" max="9381" width="19" customWidth="1"/>
    <col min="9382" max="9382" width="19.08203125" customWidth="1"/>
    <col min="9383" max="9383" width="17.08203125" customWidth="1"/>
    <col min="9384" max="9385" width="7.75" hidden="1" customWidth="1"/>
    <col min="9386" max="9388" width="17.5" customWidth="1"/>
    <col min="9389" max="9389" width="10.58203125" customWidth="1"/>
    <col min="9390" max="9390" width="15.75" customWidth="1"/>
    <col min="9391" max="9391" width="30.08203125" customWidth="1"/>
    <col min="9392" max="9392" width="27.58203125" customWidth="1"/>
    <col min="9393" max="9393" width="21.08203125" customWidth="1"/>
    <col min="9394" max="9394" width="22.25" customWidth="1"/>
    <col min="9395" max="9395" width="18.75" customWidth="1"/>
    <col min="9396" max="9397" width="19" customWidth="1"/>
    <col min="9398" max="9398" width="19.08203125" customWidth="1"/>
    <col min="9399" max="9399" width="17.08203125" customWidth="1"/>
    <col min="9400" max="9401" width="7.75" hidden="1" customWidth="1"/>
    <col min="9402" max="9404" width="17.5" customWidth="1"/>
    <col min="9405" max="9405" width="10.58203125" customWidth="1"/>
    <col min="9406" max="9406" width="15.75" customWidth="1"/>
    <col min="9407" max="9407" width="30.08203125" customWidth="1"/>
    <col min="9408" max="9408" width="27.58203125" customWidth="1"/>
    <col min="9409" max="9409" width="21.08203125" customWidth="1"/>
    <col min="9410" max="9410" width="22.25" customWidth="1"/>
    <col min="9411" max="9411" width="18.75" customWidth="1"/>
    <col min="9412" max="9413" width="19" customWidth="1"/>
    <col min="9414" max="9414" width="19.08203125" customWidth="1"/>
    <col min="9415" max="9415" width="17.08203125" customWidth="1"/>
    <col min="9416" max="9417" width="7.75" hidden="1" customWidth="1"/>
    <col min="9418" max="9420" width="17.5" customWidth="1"/>
    <col min="9421" max="9421" width="10.58203125" customWidth="1"/>
    <col min="9422" max="9422" width="15.75" customWidth="1"/>
    <col min="9423" max="9423" width="30.08203125" customWidth="1"/>
    <col min="9424" max="9424" width="27.58203125" customWidth="1"/>
    <col min="9425" max="9425" width="21.08203125" customWidth="1"/>
    <col min="9426" max="9426" width="22.25" customWidth="1"/>
    <col min="9427" max="9427" width="18.75" customWidth="1"/>
    <col min="9428" max="9429" width="19" customWidth="1"/>
    <col min="9430" max="9430" width="19.08203125" customWidth="1"/>
    <col min="9431" max="9431" width="17.08203125" customWidth="1"/>
    <col min="9432" max="9433" width="7.75" hidden="1" customWidth="1"/>
    <col min="9434" max="9436" width="17.5" customWidth="1"/>
    <col min="9437" max="9437" width="10.58203125" customWidth="1"/>
    <col min="9438" max="9438" width="15.75" customWidth="1"/>
    <col min="9439" max="9439" width="30.08203125" customWidth="1"/>
    <col min="9440" max="9440" width="27.58203125" customWidth="1"/>
    <col min="9441" max="9441" width="21.08203125" customWidth="1"/>
    <col min="9442" max="9442" width="22.25" customWidth="1"/>
    <col min="9443" max="9443" width="18.75" customWidth="1"/>
    <col min="9444" max="9445" width="19" customWidth="1"/>
    <col min="9446" max="9446" width="19.08203125" customWidth="1"/>
    <col min="9447" max="9447" width="17.08203125" customWidth="1"/>
    <col min="9448" max="9449" width="7.75" hidden="1" customWidth="1"/>
    <col min="9450" max="9452" width="17.5" customWidth="1"/>
    <col min="9453" max="9453" width="10.58203125" customWidth="1"/>
    <col min="9454" max="9454" width="15.75" customWidth="1"/>
    <col min="9455" max="9455" width="30.08203125" customWidth="1"/>
    <col min="9456" max="9456" width="27.58203125" customWidth="1"/>
    <col min="9457" max="9457" width="21.08203125" customWidth="1"/>
    <col min="9458" max="9458" width="22.25" customWidth="1"/>
    <col min="9459" max="9459" width="18.75" customWidth="1"/>
    <col min="9460" max="9461" width="19" customWidth="1"/>
    <col min="9462" max="9462" width="19.08203125" customWidth="1"/>
    <col min="9463" max="9463" width="17.08203125" customWidth="1"/>
    <col min="9464" max="9465" width="7.75" hidden="1" customWidth="1"/>
    <col min="9466" max="9468" width="17.5" customWidth="1"/>
    <col min="9469" max="9469" width="10.58203125" customWidth="1"/>
    <col min="9470" max="9470" width="15.75" customWidth="1"/>
    <col min="9471" max="9471" width="30.08203125" customWidth="1"/>
    <col min="9472" max="9472" width="27.58203125" customWidth="1"/>
    <col min="9473" max="9473" width="21.08203125" customWidth="1"/>
    <col min="9474" max="9474" width="22.25" customWidth="1"/>
    <col min="9475" max="9475" width="18.75" customWidth="1"/>
    <col min="9476" max="9477" width="19" customWidth="1"/>
    <col min="9478" max="9478" width="19.08203125" customWidth="1"/>
    <col min="9479" max="9479" width="17.08203125" customWidth="1"/>
    <col min="9480" max="9481" width="7.75" hidden="1" customWidth="1"/>
    <col min="9482" max="9484" width="17.5" customWidth="1"/>
    <col min="9485" max="9485" width="10.58203125" customWidth="1"/>
    <col min="9486" max="9486" width="15.75" customWidth="1"/>
    <col min="9487" max="9487" width="30.08203125" customWidth="1"/>
    <col min="9488" max="9488" width="27.58203125" customWidth="1"/>
    <col min="9489" max="9489" width="21.08203125" customWidth="1"/>
    <col min="9490" max="9490" width="22.25" customWidth="1"/>
    <col min="9491" max="9491" width="18.75" customWidth="1"/>
    <col min="9492" max="9493" width="19" customWidth="1"/>
    <col min="9494" max="9494" width="19.08203125" customWidth="1"/>
    <col min="9495" max="9495" width="17.08203125" customWidth="1"/>
    <col min="9496" max="9497" width="7.75" hidden="1" customWidth="1"/>
    <col min="9498" max="9500" width="17.5" customWidth="1"/>
    <col min="9501" max="9501" width="10.58203125" customWidth="1"/>
    <col min="9502" max="9502" width="15.75" customWidth="1"/>
    <col min="9503" max="9503" width="30.08203125" customWidth="1"/>
    <col min="9504" max="9504" width="27.58203125" customWidth="1"/>
    <col min="9505" max="9505" width="21.08203125" customWidth="1"/>
    <col min="9506" max="9506" width="22.25" customWidth="1"/>
    <col min="9507" max="9507" width="18.75" customWidth="1"/>
    <col min="9508" max="9509" width="19" customWidth="1"/>
    <col min="9510" max="9510" width="19.08203125" customWidth="1"/>
    <col min="9511" max="9511" width="17.08203125" customWidth="1"/>
    <col min="9512" max="9513" width="7.75" hidden="1" customWidth="1"/>
    <col min="9514" max="9516" width="17.5" customWidth="1"/>
    <col min="9517" max="9517" width="10.58203125" customWidth="1"/>
    <col min="9518" max="9518" width="15.75" customWidth="1"/>
    <col min="9519" max="9519" width="30.08203125" customWidth="1"/>
    <col min="9520" max="9520" width="27.58203125" customWidth="1"/>
    <col min="9521" max="9521" width="21.08203125" customWidth="1"/>
    <col min="9522" max="9522" width="22.25" customWidth="1"/>
    <col min="9523" max="9523" width="18.75" customWidth="1"/>
    <col min="9524" max="9525" width="19" customWidth="1"/>
    <col min="9526" max="9526" width="19.08203125" customWidth="1"/>
    <col min="9527" max="9527" width="17.08203125" customWidth="1"/>
    <col min="9528" max="9529" width="7.75" hidden="1" customWidth="1"/>
    <col min="9530" max="9532" width="17.5" customWidth="1"/>
    <col min="9533" max="9533" width="10.58203125" customWidth="1"/>
    <col min="9534" max="9534" width="15.75" customWidth="1"/>
    <col min="9535" max="9535" width="30.08203125" customWidth="1"/>
    <col min="9536" max="9536" width="27.58203125" customWidth="1"/>
    <col min="9537" max="9537" width="21.08203125" customWidth="1"/>
    <col min="9538" max="9538" width="22.25" customWidth="1"/>
    <col min="9539" max="9539" width="18.75" customWidth="1"/>
    <col min="9540" max="9541" width="19" customWidth="1"/>
    <col min="9542" max="9542" width="19.08203125" customWidth="1"/>
    <col min="9543" max="9543" width="17.08203125" customWidth="1"/>
    <col min="9544" max="9545" width="7.75" hidden="1" customWidth="1"/>
    <col min="9546" max="9548" width="17.5" customWidth="1"/>
    <col min="9549" max="9549" width="10.58203125" customWidth="1"/>
    <col min="9550" max="9550" width="15.75" customWidth="1"/>
    <col min="9551" max="9551" width="30.08203125" customWidth="1"/>
    <col min="9552" max="9552" width="27.58203125" customWidth="1"/>
    <col min="9553" max="9553" width="21.08203125" customWidth="1"/>
    <col min="9554" max="9554" width="22.25" customWidth="1"/>
    <col min="9555" max="9555" width="18.75" customWidth="1"/>
    <col min="9556" max="9557" width="19" customWidth="1"/>
    <col min="9558" max="9558" width="19.08203125" customWidth="1"/>
    <col min="9559" max="9559" width="17.08203125" customWidth="1"/>
    <col min="9560" max="9561" width="7.75" hidden="1" customWidth="1"/>
    <col min="9562" max="9564" width="17.5" customWidth="1"/>
    <col min="9565" max="9565" width="10.58203125" customWidth="1"/>
    <col min="9566" max="9566" width="15.75" customWidth="1"/>
    <col min="9567" max="9567" width="30.08203125" customWidth="1"/>
    <col min="9568" max="9568" width="27.58203125" customWidth="1"/>
    <col min="9569" max="9569" width="21.08203125" customWidth="1"/>
    <col min="9570" max="9570" width="22.25" customWidth="1"/>
    <col min="9571" max="9571" width="18.75" customWidth="1"/>
    <col min="9572" max="9573" width="19" customWidth="1"/>
    <col min="9574" max="9574" width="19.08203125" customWidth="1"/>
    <col min="9575" max="9575" width="17.08203125" customWidth="1"/>
    <col min="9576" max="9577" width="7.75" hidden="1" customWidth="1"/>
    <col min="9578" max="9580" width="17.5" customWidth="1"/>
    <col min="9581" max="9581" width="10.58203125" customWidth="1"/>
    <col min="9582" max="9582" width="15.75" customWidth="1"/>
    <col min="9583" max="9583" width="30.08203125" customWidth="1"/>
    <col min="9584" max="9584" width="27.58203125" customWidth="1"/>
    <col min="9585" max="9585" width="21.08203125" customWidth="1"/>
    <col min="9586" max="9586" width="22.25" customWidth="1"/>
    <col min="9587" max="9587" width="18.75" customWidth="1"/>
    <col min="9588" max="9589" width="19" customWidth="1"/>
    <col min="9590" max="9590" width="19.08203125" customWidth="1"/>
    <col min="9591" max="9591" width="17.08203125" customWidth="1"/>
    <col min="9592" max="9593" width="7.75" hidden="1" customWidth="1"/>
    <col min="9594" max="9596" width="17.5" customWidth="1"/>
    <col min="9597" max="9597" width="10.58203125" customWidth="1"/>
    <col min="9598" max="9598" width="15.75" customWidth="1"/>
    <col min="9599" max="9599" width="30.08203125" customWidth="1"/>
    <col min="9600" max="9600" width="27.58203125" customWidth="1"/>
    <col min="9601" max="9601" width="21.08203125" customWidth="1"/>
    <col min="9602" max="9602" width="22.25" customWidth="1"/>
    <col min="9603" max="9603" width="18.75" customWidth="1"/>
    <col min="9604" max="9605" width="19" customWidth="1"/>
    <col min="9606" max="9606" width="19.08203125" customWidth="1"/>
    <col min="9607" max="9607" width="17.08203125" customWidth="1"/>
    <col min="9608" max="9609" width="7.75" hidden="1" customWidth="1"/>
    <col min="9610" max="9612" width="17.5" customWidth="1"/>
    <col min="9613" max="9613" width="10.58203125" customWidth="1"/>
    <col min="9614" max="9614" width="15.75" customWidth="1"/>
    <col min="9615" max="9615" width="30.08203125" customWidth="1"/>
    <col min="9616" max="9616" width="27.58203125" customWidth="1"/>
    <col min="9617" max="9617" width="21.08203125" customWidth="1"/>
    <col min="9618" max="9618" width="22.25" customWidth="1"/>
    <col min="9619" max="9619" width="18.75" customWidth="1"/>
    <col min="9620" max="9621" width="19" customWidth="1"/>
    <col min="9622" max="9622" width="19.08203125" customWidth="1"/>
    <col min="9623" max="9623" width="17.08203125" customWidth="1"/>
    <col min="9624" max="9625" width="7.75" hidden="1" customWidth="1"/>
    <col min="9626" max="9628" width="17.5" customWidth="1"/>
    <col min="9629" max="9629" width="10.58203125" customWidth="1"/>
    <col min="9630" max="9630" width="15.75" customWidth="1"/>
    <col min="9631" max="9631" width="30.08203125" customWidth="1"/>
    <col min="9632" max="9632" width="27.58203125" customWidth="1"/>
    <col min="9633" max="9633" width="21.08203125" customWidth="1"/>
    <col min="9634" max="9634" width="22.25" customWidth="1"/>
    <col min="9635" max="9635" width="18.75" customWidth="1"/>
    <col min="9636" max="9637" width="19" customWidth="1"/>
    <col min="9638" max="9638" width="19.08203125" customWidth="1"/>
    <col min="9639" max="9639" width="17.08203125" customWidth="1"/>
    <col min="9640" max="9641" width="7.75" hidden="1" customWidth="1"/>
    <col min="9642" max="9644" width="17.5" customWidth="1"/>
    <col min="9645" max="9645" width="10.58203125" customWidth="1"/>
    <col min="9646" max="9646" width="15.75" customWidth="1"/>
    <col min="9647" max="9647" width="30.08203125" customWidth="1"/>
    <col min="9648" max="9648" width="27.58203125" customWidth="1"/>
    <col min="9649" max="9649" width="21.08203125" customWidth="1"/>
    <col min="9650" max="9650" width="22.25" customWidth="1"/>
    <col min="9651" max="9651" width="18.75" customWidth="1"/>
    <col min="9652" max="9653" width="19" customWidth="1"/>
    <col min="9654" max="9654" width="19.08203125" customWidth="1"/>
    <col min="9655" max="9655" width="17.08203125" customWidth="1"/>
    <col min="9656" max="9657" width="7.75" hidden="1" customWidth="1"/>
    <col min="9658" max="9660" width="17.5" customWidth="1"/>
    <col min="9661" max="9661" width="10.58203125" customWidth="1"/>
    <col min="9662" max="9662" width="15.75" customWidth="1"/>
    <col min="9663" max="9663" width="30.08203125" customWidth="1"/>
    <col min="9664" max="9664" width="27.58203125" customWidth="1"/>
    <col min="9665" max="9665" width="21.08203125" customWidth="1"/>
    <col min="9666" max="9666" width="22.25" customWidth="1"/>
    <col min="9667" max="9667" width="18.75" customWidth="1"/>
    <col min="9668" max="9669" width="19" customWidth="1"/>
    <col min="9670" max="9670" width="19.08203125" customWidth="1"/>
    <col min="9671" max="9671" width="17.08203125" customWidth="1"/>
    <col min="9672" max="9673" width="7.75" hidden="1" customWidth="1"/>
    <col min="9674" max="9676" width="17.5" customWidth="1"/>
    <col min="9677" max="9677" width="10.58203125" customWidth="1"/>
    <col min="9678" max="9678" width="15.75" customWidth="1"/>
    <col min="9679" max="9679" width="30.08203125" customWidth="1"/>
    <col min="9680" max="9680" width="27.58203125" customWidth="1"/>
    <col min="9681" max="9681" width="21.08203125" customWidth="1"/>
    <col min="9682" max="9682" width="22.25" customWidth="1"/>
    <col min="9683" max="9683" width="18.75" customWidth="1"/>
    <col min="9684" max="9685" width="19" customWidth="1"/>
    <col min="9686" max="9686" width="19.08203125" customWidth="1"/>
    <col min="9687" max="9687" width="17.08203125" customWidth="1"/>
    <col min="9688" max="9689" width="7.75" hidden="1" customWidth="1"/>
    <col min="9690" max="9692" width="17.5" customWidth="1"/>
    <col min="9693" max="9693" width="10.58203125" customWidth="1"/>
    <col min="9694" max="9694" width="15.75" customWidth="1"/>
    <col min="9695" max="9695" width="30.08203125" customWidth="1"/>
    <col min="9696" max="9696" width="27.58203125" customWidth="1"/>
    <col min="9697" max="9697" width="21.08203125" customWidth="1"/>
    <col min="9698" max="9698" width="22.25" customWidth="1"/>
    <col min="9699" max="9699" width="18.75" customWidth="1"/>
    <col min="9700" max="9701" width="19" customWidth="1"/>
    <col min="9702" max="9702" width="19.08203125" customWidth="1"/>
    <col min="9703" max="9703" width="17.08203125" customWidth="1"/>
    <col min="9704" max="9705" width="7.75" hidden="1" customWidth="1"/>
    <col min="9706" max="9708" width="17.5" customWidth="1"/>
    <col min="9709" max="9709" width="10.58203125" customWidth="1"/>
    <col min="9710" max="9710" width="15.75" customWidth="1"/>
    <col min="9711" max="9711" width="30.08203125" customWidth="1"/>
    <col min="9712" max="9712" width="27.58203125" customWidth="1"/>
    <col min="9713" max="9713" width="21.08203125" customWidth="1"/>
    <col min="9714" max="9714" width="22.25" customWidth="1"/>
    <col min="9715" max="9715" width="18.75" customWidth="1"/>
    <col min="9716" max="9717" width="19" customWidth="1"/>
    <col min="9718" max="9718" width="19.08203125" customWidth="1"/>
    <col min="9719" max="9719" width="17.08203125" customWidth="1"/>
    <col min="9720" max="9721" width="7.75" hidden="1" customWidth="1"/>
    <col min="9722" max="9724" width="17.5" customWidth="1"/>
    <col min="9725" max="9725" width="10.58203125" customWidth="1"/>
    <col min="9726" max="9726" width="15.75" customWidth="1"/>
    <col min="9727" max="9727" width="30.08203125" customWidth="1"/>
    <col min="9728" max="9728" width="27.58203125" customWidth="1"/>
    <col min="9729" max="9729" width="21.08203125" customWidth="1"/>
    <col min="9730" max="9730" width="22.25" customWidth="1"/>
    <col min="9731" max="9731" width="18.75" customWidth="1"/>
    <col min="9732" max="9733" width="19" customWidth="1"/>
    <col min="9734" max="9734" width="19.08203125" customWidth="1"/>
    <col min="9735" max="9735" width="17.08203125" customWidth="1"/>
    <col min="9736" max="9737" width="7.75" hidden="1" customWidth="1"/>
    <col min="9738" max="9740" width="17.5" customWidth="1"/>
    <col min="9741" max="9741" width="10.58203125" customWidth="1"/>
    <col min="9742" max="9742" width="15.75" customWidth="1"/>
    <col min="9743" max="9743" width="30.08203125" customWidth="1"/>
    <col min="9744" max="9744" width="27.58203125" customWidth="1"/>
    <col min="9745" max="9745" width="21.08203125" customWidth="1"/>
    <col min="9746" max="9746" width="22.25" customWidth="1"/>
    <col min="9747" max="9747" width="18.75" customWidth="1"/>
    <col min="9748" max="9749" width="19" customWidth="1"/>
    <col min="9750" max="9750" width="19.08203125" customWidth="1"/>
    <col min="9751" max="9751" width="17.08203125" customWidth="1"/>
    <col min="9752" max="9753" width="7.75" hidden="1" customWidth="1"/>
    <col min="9754" max="9756" width="17.5" customWidth="1"/>
    <col min="9757" max="9757" width="10.58203125" customWidth="1"/>
    <col min="9758" max="9758" width="15.75" customWidth="1"/>
    <col min="9759" max="9759" width="30.08203125" customWidth="1"/>
    <col min="9760" max="9760" width="27.58203125" customWidth="1"/>
    <col min="9761" max="9761" width="21.08203125" customWidth="1"/>
    <col min="9762" max="9762" width="22.25" customWidth="1"/>
    <col min="9763" max="9763" width="18.75" customWidth="1"/>
    <col min="9764" max="9765" width="19" customWidth="1"/>
    <col min="9766" max="9766" width="19.08203125" customWidth="1"/>
    <col min="9767" max="9767" width="17.08203125" customWidth="1"/>
    <col min="9768" max="9769" width="7.75" hidden="1" customWidth="1"/>
    <col min="9770" max="9772" width="17.5" customWidth="1"/>
    <col min="9773" max="9773" width="10.58203125" customWidth="1"/>
    <col min="9774" max="9774" width="15.75" customWidth="1"/>
    <col min="9775" max="9775" width="30.08203125" customWidth="1"/>
    <col min="9776" max="9776" width="27.58203125" customWidth="1"/>
    <col min="9777" max="9777" width="21.08203125" customWidth="1"/>
    <col min="9778" max="9778" width="22.25" customWidth="1"/>
    <col min="9779" max="9779" width="18.75" customWidth="1"/>
    <col min="9780" max="9781" width="19" customWidth="1"/>
    <col min="9782" max="9782" width="19.08203125" customWidth="1"/>
    <col min="9783" max="9783" width="17.08203125" customWidth="1"/>
    <col min="9784" max="9785" width="7.75" hidden="1" customWidth="1"/>
    <col min="9786" max="9788" width="17.5" customWidth="1"/>
    <col min="9789" max="9789" width="10.58203125" customWidth="1"/>
    <col min="9790" max="9790" width="15.75" customWidth="1"/>
    <col min="9791" max="9791" width="30.08203125" customWidth="1"/>
    <col min="9792" max="9792" width="27.58203125" customWidth="1"/>
    <col min="9793" max="9793" width="21.08203125" customWidth="1"/>
    <col min="9794" max="9794" width="22.25" customWidth="1"/>
    <col min="9795" max="9795" width="18.75" customWidth="1"/>
    <col min="9796" max="9797" width="19" customWidth="1"/>
    <col min="9798" max="9798" width="19.08203125" customWidth="1"/>
    <col min="9799" max="9799" width="17.08203125" customWidth="1"/>
    <col min="9800" max="9801" width="7.75" hidden="1" customWidth="1"/>
    <col min="9802" max="9804" width="17.5" customWidth="1"/>
    <col min="9805" max="9805" width="10.58203125" customWidth="1"/>
    <col min="9806" max="9806" width="15.75" customWidth="1"/>
    <col min="9807" max="9807" width="30.08203125" customWidth="1"/>
    <col min="9808" max="9808" width="27.58203125" customWidth="1"/>
    <col min="9809" max="9809" width="21.08203125" customWidth="1"/>
    <col min="9810" max="9810" width="22.25" customWidth="1"/>
    <col min="9811" max="9811" width="18.75" customWidth="1"/>
    <col min="9812" max="9813" width="19" customWidth="1"/>
    <col min="9814" max="9814" width="19.08203125" customWidth="1"/>
    <col min="9815" max="9815" width="17.08203125" customWidth="1"/>
    <col min="9816" max="9817" width="7.75" hidden="1" customWidth="1"/>
    <col min="9818" max="9820" width="17.5" customWidth="1"/>
    <col min="9821" max="9821" width="10.58203125" customWidth="1"/>
    <col min="9822" max="9822" width="15.75" customWidth="1"/>
    <col min="9823" max="9823" width="30.08203125" customWidth="1"/>
    <col min="9824" max="9824" width="27.58203125" customWidth="1"/>
    <col min="9825" max="9825" width="21.08203125" customWidth="1"/>
    <col min="9826" max="9826" width="22.25" customWidth="1"/>
    <col min="9827" max="9827" width="18.75" customWidth="1"/>
    <col min="9828" max="9829" width="19" customWidth="1"/>
    <col min="9830" max="9830" width="19.08203125" customWidth="1"/>
    <col min="9831" max="9831" width="17.08203125" customWidth="1"/>
    <col min="9832" max="9833" width="7.75" hidden="1" customWidth="1"/>
    <col min="9834" max="9836" width="17.5" customWidth="1"/>
    <col min="9837" max="9837" width="10.58203125" customWidth="1"/>
    <col min="9838" max="9838" width="15.75" customWidth="1"/>
    <col min="9839" max="9839" width="30.08203125" customWidth="1"/>
    <col min="9840" max="9840" width="27.58203125" customWidth="1"/>
    <col min="9841" max="9841" width="21.08203125" customWidth="1"/>
    <col min="9842" max="9842" width="22.25" customWidth="1"/>
    <col min="9843" max="9843" width="18.75" customWidth="1"/>
    <col min="9844" max="9845" width="19" customWidth="1"/>
    <col min="9846" max="9846" width="19.08203125" customWidth="1"/>
    <col min="9847" max="9847" width="17.08203125" customWidth="1"/>
    <col min="9848" max="9849" width="7.75" hidden="1" customWidth="1"/>
    <col min="9850" max="9852" width="17.5" customWidth="1"/>
    <col min="9853" max="9853" width="10.58203125" customWidth="1"/>
    <col min="9854" max="9854" width="15.75" customWidth="1"/>
    <col min="9855" max="9855" width="30.08203125" customWidth="1"/>
    <col min="9856" max="9856" width="27.58203125" customWidth="1"/>
    <col min="9857" max="9857" width="21.08203125" customWidth="1"/>
    <col min="9858" max="9858" width="22.25" customWidth="1"/>
    <col min="9859" max="9859" width="18.75" customWidth="1"/>
    <col min="9860" max="9861" width="19" customWidth="1"/>
    <col min="9862" max="9862" width="19.08203125" customWidth="1"/>
    <col min="9863" max="9863" width="17.08203125" customWidth="1"/>
    <col min="9864" max="9865" width="7.75" hidden="1" customWidth="1"/>
    <col min="9866" max="9868" width="17.5" customWidth="1"/>
    <col min="9869" max="9869" width="10.58203125" customWidth="1"/>
    <col min="9870" max="9870" width="15.75" customWidth="1"/>
    <col min="9871" max="9871" width="30.08203125" customWidth="1"/>
    <col min="9872" max="9872" width="27.58203125" customWidth="1"/>
    <col min="9873" max="9873" width="21.08203125" customWidth="1"/>
    <col min="9874" max="9874" width="22.25" customWidth="1"/>
    <col min="9875" max="9875" width="18.75" customWidth="1"/>
    <col min="9876" max="9877" width="19" customWidth="1"/>
    <col min="9878" max="9878" width="19.08203125" customWidth="1"/>
    <col min="9879" max="9879" width="17.08203125" customWidth="1"/>
    <col min="9880" max="9881" width="7.75" hidden="1" customWidth="1"/>
    <col min="9882" max="9884" width="17.5" customWidth="1"/>
    <col min="9885" max="9885" width="10.58203125" customWidth="1"/>
    <col min="9886" max="9886" width="15.75" customWidth="1"/>
    <col min="9887" max="9887" width="30.08203125" customWidth="1"/>
    <col min="9888" max="9888" width="27.58203125" customWidth="1"/>
    <col min="9889" max="9889" width="21.08203125" customWidth="1"/>
    <col min="9890" max="9890" width="22.25" customWidth="1"/>
    <col min="9891" max="9891" width="18.75" customWidth="1"/>
    <col min="9892" max="9893" width="19" customWidth="1"/>
    <col min="9894" max="9894" width="19.08203125" customWidth="1"/>
    <col min="9895" max="9895" width="17.08203125" customWidth="1"/>
    <col min="9896" max="9897" width="7.75" hidden="1" customWidth="1"/>
    <col min="9898" max="9900" width="17.5" customWidth="1"/>
    <col min="9901" max="9901" width="10.58203125" customWidth="1"/>
    <col min="9902" max="9902" width="15.75" customWidth="1"/>
    <col min="9903" max="9903" width="30.08203125" customWidth="1"/>
    <col min="9904" max="9904" width="27.58203125" customWidth="1"/>
    <col min="9905" max="9905" width="21.08203125" customWidth="1"/>
    <col min="9906" max="9906" width="22.25" customWidth="1"/>
    <col min="9907" max="9907" width="18.75" customWidth="1"/>
    <col min="9908" max="9909" width="19" customWidth="1"/>
    <col min="9910" max="9910" width="19.08203125" customWidth="1"/>
    <col min="9911" max="9911" width="17.08203125" customWidth="1"/>
    <col min="9912" max="9913" width="7.75" hidden="1" customWidth="1"/>
    <col min="9914" max="9916" width="17.5" customWidth="1"/>
    <col min="9917" max="9917" width="10.58203125" customWidth="1"/>
    <col min="9918" max="9918" width="15.75" customWidth="1"/>
    <col min="9919" max="9919" width="30.08203125" customWidth="1"/>
    <col min="9920" max="9920" width="27.58203125" customWidth="1"/>
    <col min="9921" max="9921" width="21.08203125" customWidth="1"/>
    <col min="9922" max="9922" width="22.25" customWidth="1"/>
    <col min="9923" max="9923" width="18.75" customWidth="1"/>
    <col min="9924" max="9925" width="19" customWidth="1"/>
    <col min="9926" max="9926" width="19.08203125" customWidth="1"/>
    <col min="9927" max="9927" width="17.08203125" customWidth="1"/>
    <col min="9928" max="9929" width="7.75" hidden="1" customWidth="1"/>
    <col min="9930" max="9932" width="17.5" customWidth="1"/>
    <col min="9933" max="9933" width="10.58203125" customWidth="1"/>
    <col min="9934" max="9934" width="15.75" customWidth="1"/>
    <col min="9935" max="9935" width="30.08203125" customWidth="1"/>
    <col min="9936" max="9936" width="27.58203125" customWidth="1"/>
    <col min="9937" max="9937" width="21.08203125" customWidth="1"/>
    <col min="9938" max="9938" width="22.25" customWidth="1"/>
    <col min="9939" max="9939" width="18.75" customWidth="1"/>
    <col min="9940" max="9941" width="19" customWidth="1"/>
    <col min="9942" max="9942" width="19.08203125" customWidth="1"/>
    <col min="9943" max="9943" width="17.08203125" customWidth="1"/>
    <col min="9944" max="9945" width="7.75" hidden="1" customWidth="1"/>
    <col min="9946" max="9948" width="17.5" customWidth="1"/>
    <col min="9949" max="9949" width="10.58203125" customWidth="1"/>
    <col min="9950" max="9950" width="15.75" customWidth="1"/>
    <col min="9951" max="9951" width="30.08203125" customWidth="1"/>
    <col min="9952" max="9952" width="27.58203125" customWidth="1"/>
    <col min="9953" max="9953" width="21.08203125" customWidth="1"/>
    <col min="9954" max="9954" width="22.25" customWidth="1"/>
    <col min="9955" max="9955" width="18.75" customWidth="1"/>
    <col min="9956" max="9957" width="19" customWidth="1"/>
    <col min="9958" max="9958" width="19.08203125" customWidth="1"/>
    <col min="9959" max="9959" width="17.08203125" customWidth="1"/>
    <col min="9960" max="9961" width="7.75" hidden="1" customWidth="1"/>
    <col min="9962" max="9964" width="17.5" customWidth="1"/>
    <col min="9965" max="9965" width="10.58203125" customWidth="1"/>
    <col min="9966" max="9966" width="15.75" customWidth="1"/>
    <col min="9967" max="9967" width="30.08203125" customWidth="1"/>
    <col min="9968" max="9968" width="27.58203125" customWidth="1"/>
    <col min="9969" max="9969" width="21.08203125" customWidth="1"/>
    <col min="9970" max="9970" width="22.25" customWidth="1"/>
    <col min="9971" max="9971" width="18.75" customWidth="1"/>
    <col min="9972" max="9973" width="19" customWidth="1"/>
    <col min="9974" max="9974" width="19.08203125" customWidth="1"/>
    <col min="9975" max="9975" width="17.08203125" customWidth="1"/>
    <col min="9976" max="9977" width="7.75" hidden="1" customWidth="1"/>
    <col min="9978" max="9980" width="17.5" customWidth="1"/>
    <col min="9981" max="9981" width="10.58203125" customWidth="1"/>
    <col min="9982" max="9982" width="15.75" customWidth="1"/>
    <col min="9983" max="9983" width="30.08203125" customWidth="1"/>
    <col min="9984" max="9984" width="27.58203125" customWidth="1"/>
    <col min="9985" max="9985" width="21.08203125" customWidth="1"/>
    <col min="9986" max="9986" width="22.25" customWidth="1"/>
    <col min="9987" max="9987" width="18.75" customWidth="1"/>
    <col min="9988" max="9989" width="19" customWidth="1"/>
    <col min="9990" max="9990" width="19.08203125" customWidth="1"/>
    <col min="9991" max="9991" width="17.08203125" customWidth="1"/>
    <col min="9992" max="9993" width="7.75" hidden="1" customWidth="1"/>
    <col min="9994" max="9996" width="17.5" customWidth="1"/>
    <col min="9997" max="9997" width="10.58203125" customWidth="1"/>
    <col min="9998" max="9998" width="15.75" customWidth="1"/>
    <col min="9999" max="9999" width="30.08203125" customWidth="1"/>
    <col min="10000" max="10000" width="27.58203125" customWidth="1"/>
    <col min="10001" max="10001" width="21.08203125" customWidth="1"/>
    <col min="10002" max="10002" width="22.25" customWidth="1"/>
    <col min="10003" max="10003" width="18.75" customWidth="1"/>
    <col min="10004" max="10005" width="19" customWidth="1"/>
    <col min="10006" max="10006" width="19.08203125" customWidth="1"/>
    <col min="10007" max="10007" width="17.08203125" customWidth="1"/>
    <col min="10008" max="10009" width="7.75" hidden="1" customWidth="1"/>
    <col min="10010" max="10012" width="17.5" customWidth="1"/>
    <col min="10013" max="10013" width="10.58203125" customWidth="1"/>
    <col min="10014" max="10014" width="15.75" customWidth="1"/>
    <col min="10015" max="10015" width="30.08203125" customWidth="1"/>
    <col min="10016" max="10016" width="27.58203125" customWidth="1"/>
    <col min="10017" max="10017" width="21.08203125" customWidth="1"/>
    <col min="10018" max="10018" width="22.25" customWidth="1"/>
    <col min="10019" max="10019" width="18.75" customWidth="1"/>
    <col min="10020" max="10021" width="19" customWidth="1"/>
    <col min="10022" max="10022" width="19.08203125" customWidth="1"/>
    <col min="10023" max="10023" width="17.08203125" customWidth="1"/>
    <col min="10024" max="10025" width="7.75" hidden="1" customWidth="1"/>
    <col min="10026" max="10028" width="17.5" customWidth="1"/>
    <col min="10029" max="10029" width="10.58203125" customWidth="1"/>
    <col min="10030" max="10030" width="15.75" customWidth="1"/>
    <col min="10031" max="10031" width="30.08203125" customWidth="1"/>
    <col min="10032" max="10032" width="27.58203125" customWidth="1"/>
    <col min="10033" max="10033" width="21.08203125" customWidth="1"/>
    <col min="10034" max="10034" width="22.25" customWidth="1"/>
    <col min="10035" max="10035" width="18.75" customWidth="1"/>
    <col min="10036" max="10037" width="19" customWidth="1"/>
    <col min="10038" max="10038" width="19.08203125" customWidth="1"/>
    <col min="10039" max="10039" width="17.08203125" customWidth="1"/>
    <col min="10040" max="10041" width="7.75" hidden="1" customWidth="1"/>
    <col min="10042" max="10044" width="17.5" customWidth="1"/>
    <col min="10045" max="10045" width="10.58203125" customWidth="1"/>
    <col min="10046" max="10046" width="15.75" customWidth="1"/>
    <col min="10047" max="10047" width="30.08203125" customWidth="1"/>
    <col min="10048" max="10048" width="27.58203125" customWidth="1"/>
    <col min="10049" max="10049" width="21.08203125" customWidth="1"/>
    <col min="10050" max="10050" width="22.25" customWidth="1"/>
    <col min="10051" max="10051" width="18.75" customWidth="1"/>
    <col min="10052" max="10053" width="19" customWidth="1"/>
    <col min="10054" max="10054" width="19.08203125" customWidth="1"/>
    <col min="10055" max="10055" width="17.08203125" customWidth="1"/>
    <col min="10056" max="10057" width="7.75" hidden="1" customWidth="1"/>
    <col min="10058" max="10060" width="17.5" customWidth="1"/>
    <col min="10061" max="10061" width="10.58203125" customWidth="1"/>
    <col min="10062" max="10062" width="15.75" customWidth="1"/>
    <col min="10063" max="10063" width="30.08203125" customWidth="1"/>
    <col min="10064" max="10064" width="27.58203125" customWidth="1"/>
    <col min="10065" max="10065" width="21.08203125" customWidth="1"/>
    <col min="10066" max="10066" width="22.25" customWidth="1"/>
    <col min="10067" max="10067" width="18.75" customWidth="1"/>
    <col min="10068" max="10069" width="19" customWidth="1"/>
    <col min="10070" max="10070" width="19.08203125" customWidth="1"/>
    <col min="10071" max="10071" width="17.08203125" customWidth="1"/>
    <col min="10072" max="10073" width="7.75" hidden="1" customWidth="1"/>
    <col min="10074" max="10076" width="17.5" customWidth="1"/>
    <col min="10077" max="10077" width="10.58203125" customWidth="1"/>
    <col min="10078" max="10078" width="15.75" customWidth="1"/>
    <col min="10079" max="10079" width="30.08203125" customWidth="1"/>
    <col min="10080" max="10080" width="27.58203125" customWidth="1"/>
    <col min="10081" max="10081" width="21.08203125" customWidth="1"/>
    <col min="10082" max="10082" width="22.25" customWidth="1"/>
    <col min="10083" max="10083" width="18.75" customWidth="1"/>
    <col min="10084" max="10085" width="19" customWidth="1"/>
    <col min="10086" max="10086" width="19.08203125" customWidth="1"/>
    <col min="10087" max="10087" width="17.08203125" customWidth="1"/>
    <col min="10088" max="10089" width="7.75" hidden="1" customWidth="1"/>
    <col min="10090" max="10092" width="17.5" customWidth="1"/>
    <col min="10093" max="10093" width="10.58203125" customWidth="1"/>
    <col min="10094" max="10094" width="15.75" customWidth="1"/>
    <col min="10095" max="10095" width="30.08203125" customWidth="1"/>
    <col min="10096" max="10096" width="27.58203125" customWidth="1"/>
    <col min="10097" max="10097" width="21.08203125" customWidth="1"/>
    <col min="10098" max="10098" width="22.25" customWidth="1"/>
    <col min="10099" max="10099" width="18.75" customWidth="1"/>
    <col min="10100" max="10101" width="19" customWidth="1"/>
    <col min="10102" max="10102" width="19.08203125" customWidth="1"/>
    <col min="10103" max="10103" width="17.08203125" customWidth="1"/>
    <col min="10104" max="10105" width="7.75" hidden="1" customWidth="1"/>
    <col min="10106" max="10108" width="17.5" customWidth="1"/>
    <col min="10109" max="10109" width="10.58203125" customWidth="1"/>
    <col min="10110" max="10110" width="15.75" customWidth="1"/>
    <col min="10111" max="10111" width="30.08203125" customWidth="1"/>
    <col min="10112" max="10112" width="27.58203125" customWidth="1"/>
    <col min="10113" max="10113" width="21.08203125" customWidth="1"/>
    <col min="10114" max="10114" width="22.25" customWidth="1"/>
    <col min="10115" max="10115" width="18.75" customWidth="1"/>
    <col min="10116" max="10117" width="19" customWidth="1"/>
    <col min="10118" max="10118" width="19.08203125" customWidth="1"/>
    <col min="10119" max="10119" width="17.08203125" customWidth="1"/>
    <col min="10120" max="10121" width="7.75" hidden="1" customWidth="1"/>
    <col min="10122" max="10124" width="17.5" customWidth="1"/>
    <col min="10125" max="10125" width="10.58203125" customWidth="1"/>
    <col min="10126" max="10126" width="15.75" customWidth="1"/>
    <col min="10127" max="10127" width="30.08203125" customWidth="1"/>
    <col min="10128" max="10128" width="27.58203125" customWidth="1"/>
    <col min="10129" max="10129" width="21.08203125" customWidth="1"/>
    <col min="10130" max="10130" width="22.25" customWidth="1"/>
    <col min="10131" max="10131" width="18.75" customWidth="1"/>
    <col min="10132" max="10133" width="19" customWidth="1"/>
    <col min="10134" max="10134" width="19.08203125" customWidth="1"/>
    <col min="10135" max="10135" width="17.08203125" customWidth="1"/>
    <col min="10136" max="10137" width="7.75" hidden="1" customWidth="1"/>
    <col min="10138" max="10140" width="17.5" customWidth="1"/>
    <col min="10141" max="10141" width="10.58203125" customWidth="1"/>
    <col min="10142" max="10142" width="15.75" customWidth="1"/>
    <col min="10143" max="10143" width="30.08203125" customWidth="1"/>
    <col min="10144" max="10144" width="27.58203125" customWidth="1"/>
    <col min="10145" max="10145" width="21.08203125" customWidth="1"/>
    <col min="10146" max="10146" width="22.25" customWidth="1"/>
    <col min="10147" max="10147" width="18.75" customWidth="1"/>
    <col min="10148" max="10149" width="19" customWidth="1"/>
    <col min="10150" max="10150" width="19.08203125" customWidth="1"/>
    <col min="10151" max="10151" width="17.08203125" customWidth="1"/>
    <col min="10152" max="10153" width="7.75" hidden="1" customWidth="1"/>
    <col min="10154" max="10156" width="17.5" customWidth="1"/>
    <col min="10157" max="10157" width="10.58203125" customWidth="1"/>
    <col min="10158" max="10158" width="15.75" customWidth="1"/>
    <col min="10159" max="10159" width="30.08203125" customWidth="1"/>
    <col min="10160" max="10160" width="27.58203125" customWidth="1"/>
    <col min="10161" max="10161" width="21.08203125" customWidth="1"/>
    <col min="10162" max="10162" width="22.25" customWidth="1"/>
    <col min="10163" max="10163" width="18.75" customWidth="1"/>
    <col min="10164" max="10165" width="19" customWidth="1"/>
    <col min="10166" max="10166" width="19.08203125" customWidth="1"/>
    <col min="10167" max="10167" width="17.08203125" customWidth="1"/>
    <col min="10168" max="10169" width="7.75" hidden="1" customWidth="1"/>
    <col min="10170" max="10172" width="17.5" customWidth="1"/>
    <col min="10173" max="10173" width="10.58203125" customWidth="1"/>
    <col min="10174" max="10174" width="15.75" customWidth="1"/>
    <col min="10175" max="10175" width="30.08203125" customWidth="1"/>
    <col min="10176" max="10176" width="27.58203125" customWidth="1"/>
    <col min="10177" max="10177" width="21.08203125" customWidth="1"/>
    <col min="10178" max="10178" width="22.25" customWidth="1"/>
    <col min="10179" max="10179" width="18.75" customWidth="1"/>
    <col min="10180" max="10181" width="19" customWidth="1"/>
    <col min="10182" max="10182" width="19.08203125" customWidth="1"/>
    <col min="10183" max="10183" width="17.08203125" customWidth="1"/>
    <col min="10184" max="10185" width="7.75" hidden="1" customWidth="1"/>
    <col min="10186" max="10188" width="17.5" customWidth="1"/>
    <col min="10189" max="10189" width="10.58203125" customWidth="1"/>
    <col min="10190" max="10190" width="15.75" customWidth="1"/>
    <col min="10191" max="10191" width="30.08203125" customWidth="1"/>
    <col min="10192" max="10192" width="27.58203125" customWidth="1"/>
    <col min="10193" max="10193" width="21.08203125" customWidth="1"/>
    <col min="10194" max="10194" width="22.25" customWidth="1"/>
    <col min="10195" max="10195" width="18.75" customWidth="1"/>
    <col min="10196" max="10197" width="19" customWidth="1"/>
    <col min="10198" max="10198" width="19.08203125" customWidth="1"/>
    <col min="10199" max="10199" width="17.08203125" customWidth="1"/>
    <col min="10200" max="10201" width="7.75" hidden="1" customWidth="1"/>
    <col min="10202" max="10204" width="17.5" customWidth="1"/>
    <col min="10205" max="10205" width="10.58203125" customWidth="1"/>
    <col min="10206" max="10206" width="15.75" customWidth="1"/>
    <col min="10207" max="10207" width="30.08203125" customWidth="1"/>
    <col min="10208" max="10208" width="27.58203125" customWidth="1"/>
    <col min="10209" max="10209" width="21.08203125" customWidth="1"/>
    <col min="10210" max="10210" width="22.25" customWidth="1"/>
    <col min="10211" max="10211" width="18.75" customWidth="1"/>
    <col min="10212" max="10213" width="19" customWidth="1"/>
    <col min="10214" max="10214" width="19.08203125" customWidth="1"/>
    <col min="10215" max="10215" width="17.08203125" customWidth="1"/>
    <col min="10216" max="10217" width="7.75" hidden="1" customWidth="1"/>
    <col min="10218" max="10220" width="17.5" customWidth="1"/>
    <col min="10221" max="10221" width="10.58203125" customWidth="1"/>
    <col min="10222" max="10222" width="15.75" customWidth="1"/>
    <col min="10223" max="10223" width="30.08203125" customWidth="1"/>
    <col min="10224" max="10224" width="27.58203125" customWidth="1"/>
    <col min="10225" max="10225" width="21.08203125" customWidth="1"/>
    <col min="10226" max="10226" width="22.25" customWidth="1"/>
    <col min="10227" max="10227" width="18.75" customWidth="1"/>
    <col min="10228" max="10229" width="19" customWidth="1"/>
    <col min="10230" max="10230" width="19.08203125" customWidth="1"/>
    <col min="10231" max="10231" width="17.08203125" customWidth="1"/>
    <col min="10232" max="10233" width="7.75" hidden="1" customWidth="1"/>
    <col min="10234" max="10236" width="17.5" customWidth="1"/>
    <col min="10237" max="10237" width="10.58203125" customWidth="1"/>
    <col min="10238" max="10238" width="15.75" customWidth="1"/>
    <col min="10239" max="10239" width="30.08203125" customWidth="1"/>
    <col min="10240" max="10240" width="27.58203125" customWidth="1"/>
    <col min="10241" max="10241" width="21.08203125" customWidth="1"/>
    <col min="10242" max="10242" width="22.25" customWidth="1"/>
    <col min="10243" max="10243" width="18.75" customWidth="1"/>
    <col min="10244" max="10245" width="19" customWidth="1"/>
    <col min="10246" max="10246" width="19.08203125" customWidth="1"/>
    <col min="10247" max="10247" width="17.08203125" customWidth="1"/>
    <col min="10248" max="10249" width="7.75" hidden="1" customWidth="1"/>
    <col min="10250" max="10252" width="17.5" customWidth="1"/>
    <col min="10253" max="10253" width="10.58203125" customWidth="1"/>
    <col min="10254" max="10254" width="15.75" customWidth="1"/>
    <col min="10255" max="10255" width="30.08203125" customWidth="1"/>
    <col min="10256" max="10256" width="27.58203125" customWidth="1"/>
    <col min="10257" max="10257" width="21.08203125" customWidth="1"/>
    <col min="10258" max="10258" width="22.25" customWidth="1"/>
    <col min="10259" max="10259" width="18.75" customWidth="1"/>
    <col min="10260" max="10261" width="19" customWidth="1"/>
    <col min="10262" max="10262" width="19.08203125" customWidth="1"/>
    <col min="10263" max="10263" width="17.08203125" customWidth="1"/>
    <col min="10264" max="10265" width="7.75" hidden="1" customWidth="1"/>
    <col min="10266" max="10268" width="17.5" customWidth="1"/>
    <col min="10269" max="10269" width="10.58203125" customWidth="1"/>
    <col min="10270" max="10270" width="15.75" customWidth="1"/>
    <col min="10271" max="10271" width="30.08203125" customWidth="1"/>
    <col min="10272" max="10272" width="27.58203125" customWidth="1"/>
    <col min="10273" max="10273" width="21.08203125" customWidth="1"/>
    <col min="10274" max="10274" width="22.25" customWidth="1"/>
    <col min="10275" max="10275" width="18.75" customWidth="1"/>
    <col min="10276" max="10277" width="19" customWidth="1"/>
    <col min="10278" max="10278" width="19.08203125" customWidth="1"/>
    <col min="10279" max="10279" width="17.08203125" customWidth="1"/>
    <col min="10280" max="10281" width="7.75" hidden="1" customWidth="1"/>
    <col min="10282" max="10284" width="17.5" customWidth="1"/>
    <col min="10285" max="10285" width="10.58203125" customWidth="1"/>
    <col min="10286" max="10286" width="15.75" customWidth="1"/>
    <col min="10287" max="10287" width="30.08203125" customWidth="1"/>
    <col min="10288" max="10288" width="27.58203125" customWidth="1"/>
    <col min="10289" max="10289" width="21.08203125" customWidth="1"/>
    <col min="10290" max="10290" width="22.25" customWidth="1"/>
    <col min="10291" max="10291" width="18.75" customWidth="1"/>
    <col min="10292" max="10293" width="19" customWidth="1"/>
    <col min="10294" max="10294" width="19.08203125" customWidth="1"/>
    <col min="10295" max="10295" width="17.08203125" customWidth="1"/>
    <col min="10296" max="10297" width="7.75" hidden="1" customWidth="1"/>
    <col min="10298" max="10300" width="17.5" customWidth="1"/>
    <col min="10301" max="10301" width="10.58203125" customWidth="1"/>
    <col min="10302" max="10302" width="15.75" customWidth="1"/>
    <col min="10303" max="10303" width="30.08203125" customWidth="1"/>
    <col min="10304" max="10304" width="27.58203125" customWidth="1"/>
    <col min="10305" max="10305" width="21.08203125" customWidth="1"/>
    <col min="10306" max="10306" width="22.25" customWidth="1"/>
    <col min="10307" max="10307" width="18.75" customWidth="1"/>
    <col min="10308" max="10309" width="19" customWidth="1"/>
    <col min="10310" max="10310" width="19.08203125" customWidth="1"/>
    <col min="10311" max="10311" width="17.08203125" customWidth="1"/>
    <col min="10312" max="10313" width="7.75" hidden="1" customWidth="1"/>
    <col min="10314" max="10316" width="17.5" customWidth="1"/>
    <col min="10317" max="10317" width="10.58203125" customWidth="1"/>
    <col min="10318" max="10318" width="15.75" customWidth="1"/>
    <col min="10319" max="10319" width="30.08203125" customWidth="1"/>
    <col min="10320" max="10320" width="27.58203125" customWidth="1"/>
    <col min="10321" max="10321" width="21.08203125" customWidth="1"/>
    <col min="10322" max="10322" width="22.25" customWidth="1"/>
    <col min="10323" max="10323" width="18.75" customWidth="1"/>
    <col min="10324" max="10325" width="19" customWidth="1"/>
    <col min="10326" max="10326" width="19.08203125" customWidth="1"/>
    <col min="10327" max="10327" width="17.08203125" customWidth="1"/>
    <col min="10328" max="10329" width="7.75" hidden="1" customWidth="1"/>
    <col min="10330" max="10332" width="17.5" customWidth="1"/>
    <col min="10333" max="10333" width="10.58203125" customWidth="1"/>
    <col min="10334" max="10334" width="15.75" customWidth="1"/>
    <col min="10335" max="10335" width="30.08203125" customWidth="1"/>
    <col min="10336" max="10336" width="27.58203125" customWidth="1"/>
    <col min="10337" max="10337" width="21.08203125" customWidth="1"/>
    <col min="10338" max="10338" width="22.25" customWidth="1"/>
    <col min="10339" max="10339" width="18.75" customWidth="1"/>
    <col min="10340" max="10341" width="19" customWidth="1"/>
    <col min="10342" max="10342" width="19.08203125" customWidth="1"/>
    <col min="10343" max="10343" width="17.08203125" customWidth="1"/>
    <col min="10344" max="10345" width="7.75" hidden="1" customWidth="1"/>
    <col min="10346" max="10348" width="17.5" customWidth="1"/>
    <col min="10349" max="10349" width="10.58203125" customWidth="1"/>
    <col min="10350" max="10350" width="15.75" customWidth="1"/>
    <col min="10351" max="10351" width="30.08203125" customWidth="1"/>
    <col min="10352" max="10352" width="27.58203125" customWidth="1"/>
    <col min="10353" max="10353" width="21.08203125" customWidth="1"/>
    <col min="10354" max="10354" width="22.25" customWidth="1"/>
    <col min="10355" max="10355" width="18.75" customWidth="1"/>
    <col min="10356" max="10357" width="19" customWidth="1"/>
    <col min="10358" max="10358" width="19.08203125" customWidth="1"/>
    <col min="10359" max="10359" width="17.08203125" customWidth="1"/>
    <col min="10360" max="10361" width="7.75" hidden="1" customWidth="1"/>
    <col min="10362" max="10364" width="17.5" customWidth="1"/>
    <col min="10365" max="10365" width="10.58203125" customWidth="1"/>
    <col min="10366" max="10366" width="15.75" customWidth="1"/>
    <col min="10367" max="10367" width="30.08203125" customWidth="1"/>
    <col min="10368" max="10368" width="27.58203125" customWidth="1"/>
    <col min="10369" max="10369" width="21.08203125" customWidth="1"/>
    <col min="10370" max="10370" width="22.25" customWidth="1"/>
    <col min="10371" max="10371" width="18.75" customWidth="1"/>
    <col min="10372" max="10373" width="19" customWidth="1"/>
    <col min="10374" max="10374" width="19.08203125" customWidth="1"/>
    <col min="10375" max="10375" width="17.08203125" customWidth="1"/>
    <col min="10376" max="10377" width="7.75" hidden="1" customWidth="1"/>
    <col min="10378" max="10380" width="17.5" customWidth="1"/>
    <col min="10381" max="10381" width="10.58203125" customWidth="1"/>
    <col min="10382" max="10382" width="15.75" customWidth="1"/>
    <col min="10383" max="10383" width="30.08203125" customWidth="1"/>
    <col min="10384" max="10384" width="27.58203125" customWidth="1"/>
    <col min="10385" max="10385" width="21.08203125" customWidth="1"/>
    <col min="10386" max="10386" width="22.25" customWidth="1"/>
    <col min="10387" max="10387" width="18.75" customWidth="1"/>
    <col min="10388" max="10389" width="19" customWidth="1"/>
    <col min="10390" max="10390" width="19.08203125" customWidth="1"/>
    <col min="10391" max="10391" width="17.08203125" customWidth="1"/>
    <col min="10392" max="10393" width="7.75" hidden="1" customWidth="1"/>
    <col min="10394" max="10396" width="17.5" customWidth="1"/>
    <col min="10397" max="10397" width="10.58203125" customWidth="1"/>
    <col min="10398" max="10398" width="15.75" customWidth="1"/>
    <col min="10399" max="10399" width="30.08203125" customWidth="1"/>
    <col min="10400" max="10400" width="27.58203125" customWidth="1"/>
    <col min="10401" max="10401" width="21.08203125" customWidth="1"/>
    <col min="10402" max="10402" width="22.25" customWidth="1"/>
    <col min="10403" max="10403" width="18.75" customWidth="1"/>
    <col min="10404" max="10405" width="19" customWidth="1"/>
    <col min="10406" max="10406" width="19.08203125" customWidth="1"/>
    <col min="10407" max="10407" width="17.08203125" customWidth="1"/>
    <col min="10408" max="10409" width="7.75" hidden="1" customWidth="1"/>
    <col min="10410" max="10412" width="17.5" customWidth="1"/>
    <col min="10413" max="10413" width="10.58203125" customWidth="1"/>
    <col min="10414" max="10414" width="15.75" customWidth="1"/>
    <col min="10415" max="10415" width="30.08203125" customWidth="1"/>
    <col min="10416" max="10416" width="27.58203125" customWidth="1"/>
    <col min="10417" max="10417" width="21.08203125" customWidth="1"/>
    <col min="10418" max="10418" width="22.25" customWidth="1"/>
    <col min="10419" max="10419" width="18.75" customWidth="1"/>
    <col min="10420" max="10421" width="19" customWidth="1"/>
    <col min="10422" max="10422" width="19.08203125" customWidth="1"/>
    <col min="10423" max="10423" width="17.08203125" customWidth="1"/>
    <col min="10424" max="10425" width="7.75" hidden="1" customWidth="1"/>
    <col min="10426" max="10428" width="17.5" customWidth="1"/>
    <col min="10429" max="10429" width="10.58203125" customWidth="1"/>
    <col min="10430" max="10430" width="15.75" customWidth="1"/>
    <col min="10431" max="10431" width="30.08203125" customWidth="1"/>
    <col min="10432" max="10432" width="27.58203125" customWidth="1"/>
    <col min="10433" max="10433" width="21.08203125" customWidth="1"/>
    <col min="10434" max="10434" width="22.25" customWidth="1"/>
    <col min="10435" max="10435" width="18.75" customWidth="1"/>
    <col min="10436" max="10437" width="19" customWidth="1"/>
    <col min="10438" max="10438" width="19.08203125" customWidth="1"/>
    <col min="10439" max="10439" width="17.08203125" customWidth="1"/>
    <col min="10440" max="10441" width="7.75" hidden="1" customWidth="1"/>
    <col min="10442" max="10444" width="17.5" customWidth="1"/>
    <col min="10445" max="10445" width="10.58203125" customWidth="1"/>
    <col min="10446" max="10446" width="15.75" customWidth="1"/>
    <col min="10447" max="10447" width="30.08203125" customWidth="1"/>
    <col min="10448" max="10448" width="27.58203125" customWidth="1"/>
    <col min="10449" max="10449" width="21.08203125" customWidth="1"/>
    <col min="10450" max="10450" width="22.25" customWidth="1"/>
    <col min="10451" max="10451" width="18.75" customWidth="1"/>
    <col min="10452" max="10453" width="19" customWidth="1"/>
    <col min="10454" max="10454" width="19.08203125" customWidth="1"/>
    <col min="10455" max="10455" width="17.08203125" customWidth="1"/>
    <col min="10456" max="10457" width="7.75" hidden="1" customWidth="1"/>
    <col min="10458" max="10460" width="17.5" customWidth="1"/>
    <col min="10461" max="10461" width="10.58203125" customWidth="1"/>
    <col min="10462" max="10462" width="15.75" customWidth="1"/>
    <col min="10463" max="10463" width="30.08203125" customWidth="1"/>
    <col min="10464" max="10464" width="27.58203125" customWidth="1"/>
    <col min="10465" max="10465" width="21.08203125" customWidth="1"/>
    <col min="10466" max="10466" width="22.25" customWidth="1"/>
    <col min="10467" max="10467" width="18.75" customWidth="1"/>
    <col min="10468" max="10469" width="19" customWidth="1"/>
    <col min="10470" max="10470" width="19.08203125" customWidth="1"/>
    <col min="10471" max="10471" width="17.08203125" customWidth="1"/>
    <col min="10472" max="10473" width="7.75" hidden="1" customWidth="1"/>
    <col min="10474" max="10476" width="17.5" customWidth="1"/>
    <col min="10477" max="10477" width="10.58203125" customWidth="1"/>
    <col min="10478" max="10478" width="15.75" customWidth="1"/>
    <col min="10479" max="10479" width="30.08203125" customWidth="1"/>
    <col min="10480" max="10480" width="27.58203125" customWidth="1"/>
    <col min="10481" max="10481" width="21.08203125" customWidth="1"/>
    <col min="10482" max="10482" width="22.25" customWidth="1"/>
    <col min="10483" max="10483" width="18.75" customWidth="1"/>
    <col min="10484" max="10485" width="19" customWidth="1"/>
    <col min="10486" max="10486" width="19.08203125" customWidth="1"/>
    <col min="10487" max="10487" width="17.08203125" customWidth="1"/>
    <col min="10488" max="10489" width="7.75" hidden="1" customWidth="1"/>
    <col min="10490" max="10492" width="17.5" customWidth="1"/>
    <col min="10493" max="10493" width="10.58203125" customWidth="1"/>
    <col min="10494" max="10494" width="15.75" customWidth="1"/>
    <col min="10495" max="10495" width="30.08203125" customWidth="1"/>
    <col min="10496" max="10496" width="27.58203125" customWidth="1"/>
    <col min="10497" max="10497" width="21.08203125" customWidth="1"/>
    <col min="10498" max="10498" width="22.25" customWidth="1"/>
    <col min="10499" max="10499" width="18.75" customWidth="1"/>
    <col min="10500" max="10501" width="19" customWidth="1"/>
    <col min="10502" max="10502" width="19.08203125" customWidth="1"/>
    <col min="10503" max="10503" width="17.08203125" customWidth="1"/>
    <col min="10504" max="10505" width="7.75" hidden="1" customWidth="1"/>
    <col min="10506" max="10508" width="17.5" customWidth="1"/>
    <col min="10509" max="10509" width="10.58203125" customWidth="1"/>
    <col min="10510" max="10510" width="15.75" customWidth="1"/>
    <col min="10511" max="10511" width="30.08203125" customWidth="1"/>
    <col min="10512" max="10512" width="27.58203125" customWidth="1"/>
    <col min="10513" max="10513" width="21.08203125" customWidth="1"/>
    <col min="10514" max="10514" width="22.25" customWidth="1"/>
    <col min="10515" max="10515" width="18.75" customWidth="1"/>
    <col min="10516" max="10517" width="19" customWidth="1"/>
    <col min="10518" max="10518" width="19.08203125" customWidth="1"/>
    <col min="10519" max="10519" width="17.08203125" customWidth="1"/>
    <col min="10520" max="10521" width="7.75" hidden="1" customWidth="1"/>
    <col min="10522" max="10524" width="17.5" customWidth="1"/>
    <col min="10525" max="10525" width="10.58203125" customWidth="1"/>
    <col min="10526" max="10526" width="15.75" customWidth="1"/>
    <col min="10527" max="10527" width="30.08203125" customWidth="1"/>
    <col min="10528" max="10528" width="27.58203125" customWidth="1"/>
    <col min="10529" max="10529" width="21.08203125" customWidth="1"/>
    <col min="10530" max="10530" width="22.25" customWidth="1"/>
    <col min="10531" max="10531" width="18.75" customWidth="1"/>
    <col min="10532" max="10533" width="19" customWidth="1"/>
    <col min="10534" max="10534" width="19.08203125" customWidth="1"/>
    <col min="10535" max="10535" width="17.08203125" customWidth="1"/>
    <col min="10536" max="10537" width="7.75" hidden="1" customWidth="1"/>
    <col min="10538" max="10540" width="17.5" customWidth="1"/>
    <col min="10541" max="10541" width="10.58203125" customWidth="1"/>
    <col min="10542" max="10542" width="15.75" customWidth="1"/>
    <col min="10543" max="10543" width="30.08203125" customWidth="1"/>
    <col min="10544" max="10544" width="27.58203125" customWidth="1"/>
    <col min="10545" max="10545" width="21.08203125" customWidth="1"/>
    <col min="10546" max="10546" width="22.25" customWidth="1"/>
    <col min="10547" max="10547" width="18.75" customWidth="1"/>
    <col min="10548" max="10549" width="19" customWidth="1"/>
    <col min="10550" max="10550" width="19.08203125" customWidth="1"/>
    <col min="10551" max="10551" width="17.08203125" customWidth="1"/>
    <col min="10552" max="10553" width="7.75" hidden="1" customWidth="1"/>
    <col min="10554" max="10556" width="17.5" customWidth="1"/>
    <col min="10557" max="10557" width="10.58203125" customWidth="1"/>
    <col min="10558" max="10558" width="15.75" customWidth="1"/>
    <col min="10559" max="10559" width="30.08203125" customWidth="1"/>
    <col min="10560" max="10560" width="27.58203125" customWidth="1"/>
    <col min="10561" max="10561" width="21.08203125" customWidth="1"/>
    <col min="10562" max="10562" width="22.25" customWidth="1"/>
    <col min="10563" max="10563" width="18.75" customWidth="1"/>
    <col min="10564" max="10565" width="19" customWidth="1"/>
    <col min="10566" max="10566" width="19.08203125" customWidth="1"/>
    <col min="10567" max="10567" width="17.08203125" customWidth="1"/>
    <col min="10568" max="10569" width="7.75" hidden="1" customWidth="1"/>
    <col min="10570" max="10572" width="17.5" customWidth="1"/>
    <col min="10573" max="10573" width="10.58203125" customWidth="1"/>
    <col min="10574" max="10574" width="15.75" customWidth="1"/>
    <col min="10575" max="10575" width="30.08203125" customWidth="1"/>
    <col min="10576" max="10576" width="27.58203125" customWidth="1"/>
    <col min="10577" max="10577" width="21.08203125" customWidth="1"/>
    <col min="10578" max="10578" width="22.25" customWidth="1"/>
    <col min="10579" max="10579" width="18.75" customWidth="1"/>
    <col min="10580" max="10581" width="19" customWidth="1"/>
    <col min="10582" max="10582" width="19.08203125" customWidth="1"/>
    <col min="10583" max="10583" width="17.08203125" customWidth="1"/>
    <col min="10584" max="10585" width="7.75" hidden="1" customWidth="1"/>
    <col min="10586" max="10588" width="17.5" customWidth="1"/>
    <col min="10589" max="10589" width="10.58203125" customWidth="1"/>
    <col min="10590" max="10590" width="15.75" customWidth="1"/>
    <col min="10591" max="10591" width="30.08203125" customWidth="1"/>
    <col min="10592" max="10592" width="27.58203125" customWidth="1"/>
    <col min="10593" max="10593" width="21.08203125" customWidth="1"/>
    <col min="10594" max="10594" width="22.25" customWidth="1"/>
    <col min="10595" max="10595" width="18.75" customWidth="1"/>
    <col min="10596" max="10597" width="19" customWidth="1"/>
    <col min="10598" max="10598" width="19.08203125" customWidth="1"/>
    <col min="10599" max="10599" width="17.08203125" customWidth="1"/>
    <col min="10600" max="10601" width="7.75" hidden="1" customWidth="1"/>
    <col min="10602" max="10604" width="17.5" customWidth="1"/>
    <col min="10605" max="10605" width="10.58203125" customWidth="1"/>
    <col min="10606" max="10606" width="15.75" customWidth="1"/>
    <col min="10607" max="10607" width="30.08203125" customWidth="1"/>
    <col min="10608" max="10608" width="27.58203125" customWidth="1"/>
    <col min="10609" max="10609" width="21.08203125" customWidth="1"/>
    <col min="10610" max="10610" width="22.25" customWidth="1"/>
    <col min="10611" max="10611" width="18.75" customWidth="1"/>
    <col min="10612" max="10613" width="19" customWidth="1"/>
    <col min="10614" max="10614" width="19.08203125" customWidth="1"/>
    <col min="10615" max="10615" width="17.08203125" customWidth="1"/>
    <col min="10616" max="10617" width="7.75" hidden="1" customWidth="1"/>
    <col min="10618" max="10620" width="17.5" customWidth="1"/>
    <col min="10621" max="10621" width="10.58203125" customWidth="1"/>
    <col min="10622" max="10622" width="15.75" customWidth="1"/>
    <col min="10623" max="10623" width="30.08203125" customWidth="1"/>
    <col min="10624" max="10624" width="27.58203125" customWidth="1"/>
    <col min="10625" max="10625" width="21.08203125" customWidth="1"/>
    <col min="10626" max="10626" width="22.25" customWidth="1"/>
    <col min="10627" max="10627" width="18.75" customWidth="1"/>
    <col min="10628" max="10629" width="19" customWidth="1"/>
    <col min="10630" max="10630" width="19.08203125" customWidth="1"/>
    <col min="10631" max="10631" width="17.08203125" customWidth="1"/>
    <col min="10632" max="10633" width="7.75" hidden="1" customWidth="1"/>
    <col min="10634" max="10636" width="17.5" customWidth="1"/>
    <col min="10637" max="10637" width="10.58203125" customWidth="1"/>
    <col min="10638" max="10638" width="15.75" customWidth="1"/>
    <col min="10639" max="10639" width="30.08203125" customWidth="1"/>
    <col min="10640" max="10640" width="27.58203125" customWidth="1"/>
    <col min="10641" max="10641" width="21.08203125" customWidth="1"/>
    <col min="10642" max="10642" width="22.25" customWidth="1"/>
    <col min="10643" max="10643" width="18.75" customWidth="1"/>
    <col min="10644" max="10645" width="19" customWidth="1"/>
    <col min="10646" max="10646" width="19.08203125" customWidth="1"/>
    <col min="10647" max="10647" width="17.08203125" customWidth="1"/>
    <col min="10648" max="10649" width="7.75" hidden="1" customWidth="1"/>
    <col min="10650" max="10652" width="17.5" customWidth="1"/>
    <col min="10653" max="10653" width="10.58203125" customWidth="1"/>
    <col min="10654" max="10654" width="15.75" customWidth="1"/>
    <col min="10655" max="10655" width="30.08203125" customWidth="1"/>
    <col min="10656" max="10656" width="27.58203125" customWidth="1"/>
    <col min="10657" max="10657" width="21.08203125" customWidth="1"/>
    <col min="10658" max="10658" width="22.25" customWidth="1"/>
    <col min="10659" max="10659" width="18.75" customWidth="1"/>
    <col min="10660" max="10661" width="19" customWidth="1"/>
    <col min="10662" max="10662" width="19.08203125" customWidth="1"/>
    <col min="10663" max="10663" width="17.08203125" customWidth="1"/>
    <col min="10664" max="10665" width="7.75" hidden="1" customWidth="1"/>
    <col min="10666" max="10668" width="17.5" customWidth="1"/>
    <col min="10669" max="10669" width="10.58203125" customWidth="1"/>
    <col min="10670" max="10670" width="15.75" customWidth="1"/>
    <col min="10671" max="10671" width="30.08203125" customWidth="1"/>
    <col min="10672" max="10672" width="27.58203125" customWidth="1"/>
    <col min="10673" max="10673" width="21.08203125" customWidth="1"/>
    <col min="10674" max="10674" width="22.25" customWidth="1"/>
    <col min="10675" max="10675" width="18.75" customWidth="1"/>
    <col min="10676" max="10677" width="19" customWidth="1"/>
    <col min="10678" max="10678" width="19.08203125" customWidth="1"/>
    <col min="10679" max="10679" width="17.08203125" customWidth="1"/>
    <col min="10680" max="10681" width="7.75" hidden="1" customWidth="1"/>
    <col min="10682" max="10684" width="17.5" customWidth="1"/>
    <col min="10685" max="10685" width="10.58203125" customWidth="1"/>
    <col min="10686" max="10686" width="15.75" customWidth="1"/>
    <col min="10687" max="10687" width="30.08203125" customWidth="1"/>
    <col min="10688" max="10688" width="27.58203125" customWidth="1"/>
    <col min="10689" max="10689" width="21.08203125" customWidth="1"/>
    <col min="10690" max="10690" width="22.25" customWidth="1"/>
    <col min="10691" max="10691" width="18.75" customWidth="1"/>
    <col min="10692" max="10693" width="19" customWidth="1"/>
    <col min="10694" max="10694" width="19.08203125" customWidth="1"/>
    <col min="10695" max="10695" width="17.08203125" customWidth="1"/>
    <col min="10696" max="10697" width="7.75" hidden="1" customWidth="1"/>
    <col min="10698" max="10700" width="17.5" customWidth="1"/>
    <col min="10701" max="10701" width="10.58203125" customWidth="1"/>
    <col min="10702" max="10702" width="15.75" customWidth="1"/>
    <col min="10703" max="10703" width="30.08203125" customWidth="1"/>
    <col min="10704" max="10704" width="27.58203125" customWidth="1"/>
    <col min="10705" max="10705" width="21.08203125" customWidth="1"/>
    <col min="10706" max="10706" width="22.25" customWidth="1"/>
    <col min="10707" max="10707" width="18.75" customWidth="1"/>
    <col min="10708" max="10709" width="19" customWidth="1"/>
    <col min="10710" max="10710" width="19.08203125" customWidth="1"/>
    <col min="10711" max="10711" width="17.08203125" customWidth="1"/>
    <col min="10712" max="10713" width="7.75" hidden="1" customWidth="1"/>
    <col min="10714" max="10716" width="17.5" customWidth="1"/>
    <col min="10717" max="10717" width="10.58203125" customWidth="1"/>
    <col min="10718" max="10718" width="15.75" customWidth="1"/>
    <col min="10719" max="10719" width="30.08203125" customWidth="1"/>
    <col min="10720" max="10720" width="27.58203125" customWidth="1"/>
    <col min="10721" max="10721" width="21.08203125" customWidth="1"/>
    <col min="10722" max="10722" width="22.25" customWidth="1"/>
    <col min="10723" max="10723" width="18.75" customWidth="1"/>
    <col min="10724" max="10725" width="19" customWidth="1"/>
    <col min="10726" max="10726" width="19.08203125" customWidth="1"/>
    <col min="10727" max="10727" width="17.08203125" customWidth="1"/>
    <col min="10728" max="10729" width="7.75" hidden="1" customWidth="1"/>
    <col min="10730" max="10732" width="17.5" customWidth="1"/>
    <col min="10733" max="10733" width="10.58203125" customWidth="1"/>
    <col min="10734" max="10734" width="15.75" customWidth="1"/>
    <col min="10735" max="10735" width="30.08203125" customWidth="1"/>
    <col min="10736" max="10736" width="27.58203125" customWidth="1"/>
    <col min="10737" max="10737" width="21.08203125" customWidth="1"/>
    <col min="10738" max="10738" width="22.25" customWidth="1"/>
    <col min="10739" max="10739" width="18.75" customWidth="1"/>
    <col min="10740" max="10741" width="19" customWidth="1"/>
    <col min="10742" max="10742" width="19.08203125" customWidth="1"/>
    <col min="10743" max="10743" width="17.08203125" customWidth="1"/>
    <col min="10744" max="10745" width="7.75" hidden="1" customWidth="1"/>
    <col min="10746" max="10748" width="17.5" customWidth="1"/>
    <col min="10749" max="10749" width="10.58203125" customWidth="1"/>
    <col min="10750" max="10750" width="15.75" customWidth="1"/>
    <col min="10751" max="10751" width="30.08203125" customWidth="1"/>
    <col min="10752" max="10752" width="27.58203125" customWidth="1"/>
    <col min="10753" max="10753" width="21.08203125" customWidth="1"/>
    <col min="10754" max="10754" width="22.25" customWidth="1"/>
    <col min="10755" max="10755" width="18.75" customWidth="1"/>
    <col min="10756" max="10757" width="19" customWidth="1"/>
    <col min="10758" max="10758" width="19.08203125" customWidth="1"/>
    <col min="10759" max="10759" width="17.08203125" customWidth="1"/>
    <col min="10760" max="10761" width="7.75" hidden="1" customWidth="1"/>
    <col min="10762" max="10764" width="17.5" customWidth="1"/>
    <col min="10765" max="10765" width="10.58203125" customWidth="1"/>
    <col min="10766" max="10766" width="15.75" customWidth="1"/>
    <col min="10767" max="10767" width="30.08203125" customWidth="1"/>
    <col min="10768" max="10768" width="27.58203125" customWidth="1"/>
    <col min="10769" max="10769" width="21.08203125" customWidth="1"/>
    <col min="10770" max="10770" width="22.25" customWidth="1"/>
    <col min="10771" max="10771" width="18.75" customWidth="1"/>
    <col min="10772" max="10773" width="19" customWidth="1"/>
    <col min="10774" max="10774" width="19.08203125" customWidth="1"/>
    <col min="10775" max="10775" width="17.08203125" customWidth="1"/>
    <col min="10776" max="10777" width="7.75" hidden="1" customWidth="1"/>
    <col min="10778" max="10780" width="17.5" customWidth="1"/>
    <col min="10781" max="10781" width="10.58203125" customWidth="1"/>
    <col min="10782" max="10782" width="15.75" customWidth="1"/>
    <col min="10783" max="10783" width="30.08203125" customWidth="1"/>
    <col min="10784" max="10784" width="27.58203125" customWidth="1"/>
    <col min="10785" max="10785" width="21.08203125" customWidth="1"/>
    <col min="10786" max="10786" width="22.25" customWidth="1"/>
    <col min="10787" max="10787" width="18.75" customWidth="1"/>
    <col min="10788" max="10789" width="19" customWidth="1"/>
    <col min="10790" max="10790" width="19.08203125" customWidth="1"/>
    <col min="10791" max="10791" width="17.08203125" customWidth="1"/>
    <col min="10792" max="10793" width="7.75" hidden="1" customWidth="1"/>
    <col min="10794" max="10796" width="17.5" customWidth="1"/>
    <col min="10797" max="10797" width="10.58203125" customWidth="1"/>
    <col min="10798" max="10798" width="15.75" customWidth="1"/>
    <col min="10799" max="10799" width="30.08203125" customWidth="1"/>
    <col min="10800" max="10800" width="27.58203125" customWidth="1"/>
    <col min="10801" max="10801" width="21.08203125" customWidth="1"/>
    <col min="10802" max="10802" width="22.25" customWidth="1"/>
    <col min="10803" max="10803" width="18.75" customWidth="1"/>
    <col min="10804" max="10805" width="19" customWidth="1"/>
    <col min="10806" max="10806" width="19.08203125" customWidth="1"/>
    <col min="10807" max="10807" width="17.08203125" customWidth="1"/>
    <col min="10808" max="10809" width="7.75" hidden="1" customWidth="1"/>
    <col min="10810" max="10812" width="17.5" customWidth="1"/>
    <col min="10813" max="10813" width="10.58203125" customWidth="1"/>
    <col min="10814" max="10814" width="15.75" customWidth="1"/>
    <col min="10815" max="10815" width="30.08203125" customWidth="1"/>
    <col min="10816" max="10816" width="27.58203125" customWidth="1"/>
    <col min="10817" max="10817" width="21.08203125" customWidth="1"/>
    <col min="10818" max="10818" width="22.25" customWidth="1"/>
    <col min="10819" max="10819" width="18.75" customWidth="1"/>
    <col min="10820" max="10821" width="19" customWidth="1"/>
    <col min="10822" max="10822" width="19.08203125" customWidth="1"/>
    <col min="10823" max="10823" width="17.08203125" customWidth="1"/>
    <col min="10824" max="10825" width="7.75" hidden="1" customWidth="1"/>
    <col min="10826" max="10828" width="17.5" customWidth="1"/>
    <col min="10829" max="10829" width="10.58203125" customWidth="1"/>
    <col min="10830" max="10830" width="15.75" customWidth="1"/>
    <col min="10831" max="10831" width="30.08203125" customWidth="1"/>
    <col min="10832" max="10832" width="27.58203125" customWidth="1"/>
    <col min="10833" max="10833" width="21.08203125" customWidth="1"/>
    <col min="10834" max="10834" width="22.25" customWidth="1"/>
    <col min="10835" max="10835" width="18.75" customWidth="1"/>
    <col min="10836" max="10837" width="19" customWidth="1"/>
    <col min="10838" max="10838" width="19.08203125" customWidth="1"/>
    <col min="10839" max="10839" width="17.08203125" customWidth="1"/>
    <col min="10840" max="10841" width="7.75" hidden="1" customWidth="1"/>
    <col min="10842" max="10844" width="17.5" customWidth="1"/>
    <col min="10845" max="10845" width="10.58203125" customWidth="1"/>
    <col min="10846" max="10846" width="15.75" customWidth="1"/>
    <col min="10847" max="10847" width="30.08203125" customWidth="1"/>
    <col min="10848" max="10848" width="27.58203125" customWidth="1"/>
    <col min="10849" max="10849" width="21.08203125" customWidth="1"/>
    <col min="10850" max="10850" width="22.25" customWidth="1"/>
    <col min="10851" max="10851" width="18.75" customWidth="1"/>
    <col min="10852" max="10853" width="19" customWidth="1"/>
    <col min="10854" max="10854" width="19.08203125" customWidth="1"/>
    <col min="10855" max="10855" width="17.08203125" customWidth="1"/>
    <col min="10856" max="10857" width="7.75" hidden="1" customWidth="1"/>
    <col min="10858" max="10860" width="17.5" customWidth="1"/>
    <col min="10861" max="10861" width="10.58203125" customWidth="1"/>
    <col min="10862" max="10862" width="15.75" customWidth="1"/>
    <col min="10863" max="10863" width="30.08203125" customWidth="1"/>
    <col min="10864" max="10864" width="27.58203125" customWidth="1"/>
    <col min="10865" max="10865" width="21.08203125" customWidth="1"/>
    <col min="10866" max="10866" width="22.25" customWidth="1"/>
    <col min="10867" max="10867" width="18.75" customWidth="1"/>
    <col min="10868" max="10869" width="19" customWidth="1"/>
    <col min="10870" max="10870" width="19.08203125" customWidth="1"/>
    <col min="10871" max="10871" width="17.08203125" customWidth="1"/>
    <col min="10872" max="10873" width="7.75" hidden="1" customWidth="1"/>
    <col min="10874" max="10876" width="17.5" customWidth="1"/>
    <col min="10877" max="10877" width="10.58203125" customWidth="1"/>
    <col min="10878" max="10878" width="15.75" customWidth="1"/>
    <col min="10879" max="10879" width="30.08203125" customWidth="1"/>
    <col min="10880" max="10880" width="27.58203125" customWidth="1"/>
    <col min="10881" max="10881" width="21.08203125" customWidth="1"/>
    <col min="10882" max="10882" width="22.25" customWidth="1"/>
    <col min="10883" max="10883" width="18.75" customWidth="1"/>
    <col min="10884" max="10885" width="19" customWidth="1"/>
    <col min="10886" max="10886" width="19.08203125" customWidth="1"/>
    <col min="10887" max="10887" width="17.08203125" customWidth="1"/>
    <col min="10888" max="10889" width="7.75" hidden="1" customWidth="1"/>
    <col min="10890" max="10892" width="17.5" customWidth="1"/>
    <col min="10893" max="10893" width="10.58203125" customWidth="1"/>
    <col min="10894" max="10894" width="15.75" customWidth="1"/>
    <col min="10895" max="10895" width="30.08203125" customWidth="1"/>
    <col min="10896" max="10896" width="27.58203125" customWidth="1"/>
    <col min="10897" max="10897" width="21.08203125" customWidth="1"/>
    <col min="10898" max="10898" width="22.25" customWidth="1"/>
    <col min="10899" max="10899" width="18.75" customWidth="1"/>
    <col min="10900" max="10901" width="19" customWidth="1"/>
    <col min="10902" max="10902" width="19.08203125" customWidth="1"/>
    <col min="10903" max="10903" width="17.08203125" customWidth="1"/>
    <col min="10904" max="10905" width="7.75" hidden="1" customWidth="1"/>
    <col min="10906" max="10908" width="17.5" customWidth="1"/>
    <col min="10909" max="10909" width="10.58203125" customWidth="1"/>
    <col min="10910" max="10910" width="15.75" customWidth="1"/>
    <col min="10911" max="10911" width="30.08203125" customWidth="1"/>
    <col min="10912" max="10912" width="27.58203125" customWidth="1"/>
    <col min="10913" max="10913" width="21.08203125" customWidth="1"/>
    <col min="10914" max="10914" width="22.25" customWidth="1"/>
    <col min="10915" max="10915" width="18.75" customWidth="1"/>
    <col min="10916" max="10917" width="19" customWidth="1"/>
    <col min="10918" max="10918" width="19.08203125" customWidth="1"/>
    <col min="10919" max="10919" width="17.08203125" customWidth="1"/>
    <col min="10920" max="10921" width="7.75" hidden="1" customWidth="1"/>
    <col min="10922" max="10924" width="17.5" customWidth="1"/>
    <col min="10925" max="10925" width="10.58203125" customWidth="1"/>
    <col min="10926" max="10926" width="15.75" customWidth="1"/>
    <col min="10927" max="10927" width="30.08203125" customWidth="1"/>
    <col min="10928" max="10928" width="27.58203125" customWidth="1"/>
    <col min="10929" max="10929" width="21.08203125" customWidth="1"/>
    <col min="10930" max="10930" width="22.25" customWidth="1"/>
    <col min="10931" max="10931" width="18.75" customWidth="1"/>
    <col min="10932" max="10933" width="19" customWidth="1"/>
    <col min="10934" max="10934" width="19.08203125" customWidth="1"/>
    <col min="10935" max="10935" width="17.08203125" customWidth="1"/>
    <col min="10936" max="10937" width="7.75" hidden="1" customWidth="1"/>
    <col min="10938" max="10940" width="17.5" customWidth="1"/>
    <col min="10941" max="10941" width="10.58203125" customWidth="1"/>
    <col min="10942" max="10942" width="15.75" customWidth="1"/>
    <col min="10943" max="10943" width="30.08203125" customWidth="1"/>
    <col min="10944" max="10944" width="27.58203125" customWidth="1"/>
    <col min="10945" max="10945" width="21.08203125" customWidth="1"/>
    <col min="10946" max="10946" width="22.25" customWidth="1"/>
    <col min="10947" max="10947" width="18.75" customWidth="1"/>
    <col min="10948" max="10949" width="19" customWidth="1"/>
    <col min="10950" max="10950" width="19.08203125" customWidth="1"/>
    <col min="10951" max="10951" width="17.08203125" customWidth="1"/>
    <col min="10952" max="10953" width="7.75" hidden="1" customWidth="1"/>
    <col min="10954" max="10956" width="17.5" customWidth="1"/>
    <col min="10957" max="10957" width="10.58203125" customWidth="1"/>
    <col min="10958" max="10958" width="15.75" customWidth="1"/>
    <col min="10959" max="10959" width="30.08203125" customWidth="1"/>
    <col min="10960" max="10960" width="27.58203125" customWidth="1"/>
    <col min="10961" max="10961" width="21.08203125" customWidth="1"/>
    <col min="10962" max="10962" width="22.25" customWidth="1"/>
    <col min="10963" max="10963" width="18.75" customWidth="1"/>
    <col min="10964" max="10965" width="19" customWidth="1"/>
    <col min="10966" max="10966" width="19.08203125" customWidth="1"/>
    <col min="10967" max="10967" width="17.08203125" customWidth="1"/>
    <col min="10968" max="10969" width="7.75" hidden="1" customWidth="1"/>
    <col min="10970" max="10972" width="17.5" customWidth="1"/>
    <col min="10973" max="10973" width="10.58203125" customWidth="1"/>
    <col min="10974" max="10974" width="15.75" customWidth="1"/>
    <col min="10975" max="10975" width="30.08203125" customWidth="1"/>
    <col min="10976" max="10976" width="27.58203125" customWidth="1"/>
    <col min="10977" max="10977" width="21.08203125" customWidth="1"/>
    <col min="10978" max="10978" width="22.25" customWidth="1"/>
    <col min="10979" max="10979" width="18.75" customWidth="1"/>
    <col min="10980" max="10981" width="19" customWidth="1"/>
    <col min="10982" max="10982" width="19.08203125" customWidth="1"/>
    <col min="10983" max="10983" width="17.08203125" customWidth="1"/>
    <col min="10984" max="10985" width="7.75" hidden="1" customWidth="1"/>
    <col min="10986" max="10988" width="17.5" customWidth="1"/>
    <col min="10989" max="10989" width="10.58203125" customWidth="1"/>
    <col min="10990" max="10990" width="15.75" customWidth="1"/>
    <col min="10991" max="10991" width="30.08203125" customWidth="1"/>
    <col min="10992" max="10992" width="27.58203125" customWidth="1"/>
    <col min="10993" max="10993" width="21.08203125" customWidth="1"/>
    <col min="10994" max="10994" width="22.25" customWidth="1"/>
    <col min="10995" max="10995" width="18.75" customWidth="1"/>
    <col min="10996" max="10997" width="19" customWidth="1"/>
    <col min="10998" max="10998" width="19.08203125" customWidth="1"/>
    <col min="10999" max="10999" width="17.08203125" customWidth="1"/>
    <col min="11000" max="11001" width="7.75" hidden="1" customWidth="1"/>
    <col min="11002" max="11004" width="17.5" customWidth="1"/>
    <col min="11005" max="11005" width="10.58203125" customWidth="1"/>
    <col min="11006" max="11006" width="15.75" customWidth="1"/>
    <col min="11007" max="11007" width="30.08203125" customWidth="1"/>
    <col min="11008" max="11008" width="27.58203125" customWidth="1"/>
    <col min="11009" max="11009" width="21.08203125" customWidth="1"/>
    <col min="11010" max="11010" width="22.25" customWidth="1"/>
    <col min="11011" max="11011" width="18.75" customWidth="1"/>
    <col min="11012" max="11013" width="19" customWidth="1"/>
    <col min="11014" max="11014" width="19.08203125" customWidth="1"/>
    <col min="11015" max="11015" width="17.08203125" customWidth="1"/>
    <col min="11016" max="11017" width="7.75" hidden="1" customWidth="1"/>
    <col min="11018" max="11020" width="17.5" customWidth="1"/>
    <col min="11021" max="11021" width="10.58203125" customWidth="1"/>
    <col min="11022" max="11022" width="15.75" customWidth="1"/>
    <col min="11023" max="11023" width="30.08203125" customWidth="1"/>
    <col min="11024" max="11024" width="27.58203125" customWidth="1"/>
    <col min="11025" max="11025" width="21.08203125" customWidth="1"/>
    <col min="11026" max="11026" width="22.25" customWidth="1"/>
    <col min="11027" max="11027" width="18.75" customWidth="1"/>
    <col min="11028" max="11029" width="19" customWidth="1"/>
    <col min="11030" max="11030" width="19.08203125" customWidth="1"/>
    <col min="11031" max="11031" width="17.08203125" customWidth="1"/>
    <col min="11032" max="11033" width="7.75" hidden="1" customWidth="1"/>
    <col min="11034" max="11036" width="17.5" customWidth="1"/>
    <col min="11037" max="11037" width="10.58203125" customWidth="1"/>
    <col min="11038" max="11038" width="15.75" customWidth="1"/>
    <col min="11039" max="11039" width="30.08203125" customWidth="1"/>
    <col min="11040" max="11040" width="27.58203125" customWidth="1"/>
    <col min="11041" max="11041" width="21.08203125" customWidth="1"/>
    <col min="11042" max="11042" width="22.25" customWidth="1"/>
    <col min="11043" max="11043" width="18.75" customWidth="1"/>
    <col min="11044" max="11045" width="19" customWidth="1"/>
    <col min="11046" max="11046" width="19.08203125" customWidth="1"/>
    <col min="11047" max="11047" width="17.08203125" customWidth="1"/>
    <col min="11048" max="11049" width="7.75" hidden="1" customWidth="1"/>
    <col min="11050" max="11052" width="17.5" customWidth="1"/>
    <col min="11053" max="11053" width="10.58203125" customWidth="1"/>
    <col min="11054" max="11054" width="15.75" customWidth="1"/>
    <col min="11055" max="11055" width="30.08203125" customWidth="1"/>
    <col min="11056" max="11056" width="27.58203125" customWidth="1"/>
    <col min="11057" max="11057" width="21.08203125" customWidth="1"/>
    <col min="11058" max="11058" width="22.25" customWidth="1"/>
    <col min="11059" max="11059" width="18.75" customWidth="1"/>
    <col min="11060" max="11061" width="19" customWidth="1"/>
    <col min="11062" max="11062" width="19.08203125" customWidth="1"/>
    <col min="11063" max="11063" width="17.08203125" customWidth="1"/>
    <col min="11064" max="11065" width="7.75" hidden="1" customWidth="1"/>
    <col min="11066" max="11068" width="17.5" customWidth="1"/>
    <col min="11069" max="11069" width="10.58203125" customWidth="1"/>
    <col min="11070" max="11070" width="15.75" customWidth="1"/>
    <col min="11071" max="11071" width="30.08203125" customWidth="1"/>
    <col min="11072" max="11072" width="27.58203125" customWidth="1"/>
    <col min="11073" max="11073" width="21.08203125" customWidth="1"/>
    <col min="11074" max="11074" width="22.25" customWidth="1"/>
    <col min="11075" max="11075" width="18.75" customWidth="1"/>
    <col min="11076" max="11077" width="19" customWidth="1"/>
    <col min="11078" max="11078" width="19.08203125" customWidth="1"/>
    <col min="11079" max="11079" width="17.08203125" customWidth="1"/>
    <col min="11080" max="11081" width="7.75" hidden="1" customWidth="1"/>
    <col min="11082" max="11084" width="17.5" customWidth="1"/>
    <col min="11085" max="11085" width="10.58203125" customWidth="1"/>
    <col min="11086" max="11086" width="15.75" customWidth="1"/>
    <col min="11087" max="11087" width="30.08203125" customWidth="1"/>
    <col min="11088" max="11088" width="27.58203125" customWidth="1"/>
    <col min="11089" max="11089" width="21.08203125" customWidth="1"/>
    <col min="11090" max="11090" width="22.25" customWidth="1"/>
    <col min="11091" max="11091" width="18.75" customWidth="1"/>
    <col min="11092" max="11093" width="19" customWidth="1"/>
    <col min="11094" max="11094" width="19.08203125" customWidth="1"/>
    <col min="11095" max="11095" width="17.08203125" customWidth="1"/>
    <col min="11096" max="11097" width="7.75" hidden="1" customWidth="1"/>
    <col min="11098" max="11100" width="17.5" customWidth="1"/>
    <col min="11101" max="11101" width="10.58203125" customWidth="1"/>
    <col min="11102" max="11102" width="15.75" customWidth="1"/>
    <col min="11103" max="11103" width="30.08203125" customWidth="1"/>
    <col min="11104" max="11104" width="27.58203125" customWidth="1"/>
    <col min="11105" max="11105" width="21.08203125" customWidth="1"/>
    <col min="11106" max="11106" width="22.25" customWidth="1"/>
    <col min="11107" max="11107" width="18.75" customWidth="1"/>
    <col min="11108" max="11109" width="19" customWidth="1"/>
    <col min="11110" max="11110" width="19.08203125" customWidth="1"/>
    <col min="11111" max="11111" width="17.08203125" customWidth="1"/>
    <col min="11112" max="11113" width="7.75" hidden="1" customWidth="1"/>
    <col min="11114" max="11116" width="17.5" customWidth="1"/>
    <col min="11117" max="11117" width="10.58203125" customWidth="1"/>
    <col min="11118" max="11118" width="15.75" customWidth="1"/>
    <col min="11119" max="11119" width="30.08203125" customWidth="1"/>
    <col min="11120" max="11120" width="27.58203125" customWidth="1"/>
    <col min="11121" max="11121" width="21.08203125" customWidth="1"/>
    <col min="11122" max="11122" width="22.25" customWidth="1"/>
    <col min="11123" max="11123" width="18.75" customWidth="1"/>
    <col min="11124" max="11125" width="19" customWidth="1"/>
    <col min="11126" max="11126" width="19.08203125" customWidth="1"/>
    <col min="11127" max="11127" width="17.08203125" customWidth="1"/>
    <col min="11128" max="11129" width="7.75" hidden="1" customWidth="1"/>
    <col min="11130" max="11132" width="17.5" customWidth="1"/>
    <col min="11133" max="11133" width="10.58203125" customWidth="1"/>
    <col min="11134" max="11134" width="15.75" customWidth="1"/>
    <col min="11135" max="11135" width="30.08203125" customWidth="1"/>
    <col min="11136" max="11136" width="27.58203125" customWidth="1"/>
    <col min="11137" max="11137" width="21.08203125" customWidth="1"/>
    <col min="11138" max="11138" width="22.25" customWidth="1"/>
    <col min="11139" max="11139" width="18.75" customWidth="1"/>
    <col min="11140" max="11141" width="19" customWidth="1"/>
    <col min="11142" max="11142" width="19.08203125" customWidth="1"/>
    <col min="11143" max="11143" width="17.08203125" customWidth="1"/>
    <col min="11144" max="11145" width="7.75" hidden="1" customWidth="1"/>
    <col min="11146" max="11148" width="17.5" customWidth="1"/>
    <col min="11149" max="11149" width="10.58203125" customWidth="1"/>
    <col min="11150" max="11150" width="15.75" customWidth="1"/>
    <col min="11151" max="11151" width="30.08203125" customWidth="1"/>
    <col min="11152" max="11152" width="27.58203125" customWidth="1"/>
    <col min="11153" max="11153" width="21.08203125" customWidth="1"/>
    <col min="11154" max="11154" width="22.25" customWidth="1"/>
    <col min="11155" max="11155" width="18.75" customWidth="1"/>
    <col min="11156" max="11157" width="19" customWidth="1"/>
    <col min="11158" max="11158" width="19.08203125" customWidth="1"/>
    <col min="11159" max="11159" width="17.08203125" customWidth="1"/>
    <col min="11160" max="11161" width="7.75" hidden="1" customWidth="1"/>
    <col min="11162" max="11164" width="17.5" customWidth="1"/>
    <col min="11165" max="11165" width="10.58203125" customWidth="1"/>
    <col min="11166" max="11166" width="15.75" customWidth="1"/>
    <col min="11167" max="11167" width="30.08203125" customWidth="1"/>
    <col min="11168" max="11168" width="27.58203125" customWidth="1"/>
    <col min="11169" max="11169" width="21.08203125" customWidth="1"/>
    <col min="11170" max="11170" width="22.25" customWidth="1"/>
    <col min="11171" max="11171" width="18.75" customWidth="1"/>
    <col min="11172" max="11173" width="19" customWidth="1"/>
    <col min="11174" max="11174" width="19.08203125" customWidth="1"/>
    <col min="11175" max="11175" width="17.08203125" customWidth="1"/>
    <col min="11176" max="11177" width="7.75" hidden="1" customWidth="1"/>
    <col min="11178" max="11180" width="17.5" customWidth="1"/>
    <col min="11181" max="11181" width="10.58203125" customWidth="1"/>
    <col min="11182" max="11182" width="15.75" customWidth="1"/>
    <col min="11183" max="11183" width="30.08203125" customWidth="1"/>
    <col min="11184" max="11184" width="27.58203125" customWidth="1"/>
    <col min="11185" max="11185" width="21.08203125" customWidth="1"/>
    <col min="11186" max="11186" width="22.25" customWidth="1"/>
    <col min="11187" max="11187" width="18.75" customWidth="1"/>
    <col min="11188" max="11189" width="19" customWidth="1"/>
    <col min="11190" max="11190" width="19.08203125" customWidth="1"/>
    <col min="11191" max="11191" width="17.08203125" customWidth="1"/>
    <col min="11192" max="11193" width="7.75" hidden="1" customWidth="1"/>
    <col min="11194" max="11196" width="17.5" customWidth="1"/>
    <col min="11197" max="11197" width="10.58203125" customWidth="1"/>
    <col min="11198" max="11198" width="15.75" customWidth="1"/>
    <col min="11199" max="11199" width="30.08203125" customWidth="1"/>
    <col min="11200" max="11200" width="27.58203125" customWidth="1"/>
    <col min="11201" max="11201" width="21.08203125" customWidth="1"/>
    <col min="11202" max="11202" width="22.25" customWidth="1"/>
    <col min="11203" max="11203" width="18.75" customWidth="1"/>
    <col min="11204" max="11205" width="19" customWidth="1"/>
    <col min="11206" max="11206" width="19.08203125" customWidth="1"/>
    <col min="11207" max="11207" width="17.08203125" customWidth="1"/>
    <col min="11208" max="11209" width="7.75" hidden="1" customWidth="1"/>
    <col min="11210" max="11212" width="17.5" customWidth="1"/>
    <col min="11213" max="11213" width="10.58203125" customWidth="1"/>
    <col min="11214" max="11214" width="15.75" customWidth="1"/>
    <col min="11215" max="11215" width="30.08203125" customWidth="1"/>
    <col min="11216" max="11216" width="27.58203125" customWidth="1"/>
    <col min="11217" max="11217" width="21.08203125" customWidth="1"/>
    <col min="11218" max="11218" width="22.25" customWidth="1"/>
    <col min="11219" max="11219" width="18.75" customWidth="1"/>
    <col min="11220" max="11221" width="19" customWidth="1"/>
    <col min="11222" max="11222" width="19.08203125" customWidth="1"/>
    <col min="11223" max="11223" width="17.08203125" customWidth="1"/>
    <col min="11224" max="11225" width="7.75" hidden="1" customWidth="1"/>
    <col min="11226" max="11228" width="17.5" customWidth="1"/>
    <col min="11229" max="11229" width="10.58203125" customWidth="1"/>
    <col min="11230" max="11230" width="15.75" customWidth="1"/>
    <col min="11231" max="11231" width="30.08203125" customWidth="1"/>
    <col min="11232" max="11232" width="27.58203125" customWidth="1"/>
    <col min="11233" max="11233" width="21.08203125" customWidth="1"/>
    <col min="11234" max="11234" width="22.25" customWidth="1"/>
    <col min="11235" max="11235" width="18.75" customWidth="1"/>
    <col min="11236" max="11237" width="19" customWidth="1"/>
    <col min="11238" max="11238" width="19.08203125" customWidth="1"/>
    <col min="11239" max="11239" width="17.08203125" customWidth="1"/>
    <col min="11240" max="11241" width="7.75" hidden="1" customWidth="1"/>
    <col min="11242" max="11244" width="17.5" customWidth="1"/>
    <col min="11245" max="11245" width="10.58203125" customWidth="1"/>
    <col min="11246" max="11246" width="15.75" customWidth="1"/>
    <col min="11247" max="11247" width="30.08203125" customWidth="1"/>
    <col min="11248" max="11248" width="27.58203125" customWidth="1"/>
    <col min="11249" max="11249" width="21.08203125" customWidth="1"/>
    <col min="11250" max="11250" width="22.25" customWidth="1"/>
    <col min="11251" max="11251" width="18.75" customWidth="1"/>
    <col min="11252" max="11253" width="19" customWidth="1"/>
    <col min="11254" max="11254" width="19.08203125" customWidth="1"/>
    <col min="11255" max="11255" width="17.08203125" customWidth="1"/>
    <col min="11256" max="11257" width="7.75" hidden="1" customWidth="1"/>
    <col min="11258" max="11260" width="17.5" customWidth="1"/>
    <col min="11261" max="11261" width="10.58203125" customWidth="1"/>
    <col min="11262" max="11262" width="15.75" customWidth="1"/>
    <col min="11263" max="11263" width="30.08203125" customWidth="1"/>
    <col min="11264" max="11264" width="27.58203125" customWidth="1"/>
    <col min="11265" max="11265" width="21.08203125" customWidth="1"/>
    <col min="11266" max="11266" width="22.25" customWidth="1"/>
    <col min="11267" max="11267" width="18.75" customWidth="1"/>
    <col min="11268" max="11269" width="19" customWidth="1"/>
    <col min="11270" max="11270" width="19.08203125" customWidth="1"/>
    <col min="11271" max="11271" width="17.08203125" customWidth="1"/>
    <col min="11272" max="11273" width="7.75" hidden="1" customWidth="1"/>
    <col min="11274" max="11276" width="17.5" customWidth="1"/>
    <col min="11277" max="11277" width="10.58203125" customWidth="1"/>
    <col min="11278" max="11278" width="15.75" customWidth="1"/>
    <col min="11279" max="11279" width="30.08203125" customWidth="1"/>
    <col min="11280" max="11280" width="27.58203125" customWidth="1"/>
    <col min="11281" max="11281" width="21.08203125" customWidth="1"/>
    <col min="11282" max="11282" width="22.25" customWidth="1"/>
    <col min="11283" max="11283" width="18.75" customWidth="1"/>
    <col min="11284" max="11285" width="19" customWidth="1"/>
    <col min="11286" max="11286" width="19.08203125" customWidth="1"/>
    <col min="11287" max="11287" width="17.08203125" customWidth="1"/>
    <col min="11288" max="11289" width="7.75" hidden="1" customWidth="1"/>
    <col min="11290" max="11292" width="17.5" customWidth="1"/>
    <col min="11293" max="11293" width="10.58203125" customWidth="1"/>
    <col min="11294" max="11294" width="15.75" customWidth="1"/>
    <col min="11295" max="11295" width="30.08203125" customWidth="1"/>
    <col min="11296" max="11296" width="27.58203125" customWidth="1"/>
    <col min="11297" max="11297" width="21.08203125" customWidth="1"/>
    <col min="11298" max="11298" width="22.25" customWidth="1"/>
    <col min="11299" max="11299" width="18.75" customWidth="1"/>
    <col min="11300" max="11301" width="19" customWidth="1"/>
    <col min="11302" max="11302" width="19.08203125" customWidth="1"/>
    <col min="11303" max="11303" width="17.08203125" customWidth="1"/>
    <col min="11304" max="11305" width="7.75" hidden="1" customWidth="1"/>
    <col min="11306" max="11308" width="17.5" customWidth="1"/>
    <col min="11309" max="11309" width="10.58203125" customWidth="1"/>
    <col min="11310" max="11310" width="15.75" customWidth="1"/>
    <col min="11311" max="11311" width="30.08203125" customWidth="1"/>
    <col min="11312" max="11312" width="27.58203125" customWidth="1"/>
    <col min="11313" max="11313" width="21.08203125" customWidth="1"/>
    <col min="11314" max="11314" width="22.25" customWidth="1"/>
    <col min="11315" max="11315" width="18.75" customWidth="1"/>
    <col min="11316" max="11317" width="19" customWidth="1"/>
    <col min="11318" max="11318" width="19.08203125" customWidth="1"/>
    <col min="11319" max="11319" width="17.08203125" customWidth="1"/>
    <col min="11320" max="11321" width="7.75" hidden="1" customWidth="1"/>
    <col min="11322" max="11324" width="17.5" customWidth="1"/>
    <col min="11325" max="11325" width="10.58203125" customWidth="1"/>
    <col min="11326" max="11326" width="15.75" customWidth="1"/>
    <col min="11327" max="11327" width="30.08203125" customWidth="1"/>
    <col min="11328" max="11328" width="27.58203125" customWidth="1"/>
    <col min="11329" max="11329" width="21.08203125" customWidth="1"/>
    <col min="11330" max="11330" width="22.25" customWidth="1"/>
    <col min="11331" max="11331" width="18.75" customWidth="1"/>
    <col min="11332" max="11333" width="19" customWidth="1"/>
    <col min="11334" max="11334" width="19.08203125" customWidth="1"/>
    <col min="11335" max="11335" width="17.08203125" customWidth="1"/>
    <col min="11336" max="11337" width="7.75" hidden="1" customWidth="1"/>
    <col min="11338" max="11340" width="17.5" customWidth="1"/>
    <col min="11341" max="11341" width="10.58203125" customWidth="1"/>
    <col min="11342" max="11342" width="15.75" customWidth="1"/>
    <col min="11343" max="11343" width="30.08203125" customWidth="1"/>
    <col min="11344" max="11344" width="27.58203125" customWidth="1"/>
    <col min="11345" max="11345" width="21.08203125" customWidth="1"/>
    <col min="11346" max="11346" width="22.25" customWidth="1"/>
    <col min="11347" max="11347" width="18.75" customWidth="1"/>
    <col min="11348" max="11349" width="19" customWidth="1"/>
    <col min="11350" max="11350" width="19.08203125" customWidth="1"/>
    <col min="11351" max="11351" width="17.08203125" customWidth="1"/>
    <col min="11352" max="11353" width="7.75" hidden="1" customWidth="1"/>
    <col min="11354" max="11356" width="17.5" customWidth="1"/>
    <col min="11357" max="11357" width="10.58203125" customWidth="1"/>
    <col min="11358" max="11358" width="15.75" customWidth="1"/>
    <col min="11359" max="11359" width="30.08203125" customWidth="1"/>
    <col min="11360" max="11360" width="27.58203125" customWidth="1"/>
    <col min="11361" max="11361" width="21.08203125" customWidth="1"/>
    <col min="11362" max="11362" width="22.25" customWidth="1"/>
    <col min="11363" max="11363" width="18.75" customWidth="1"/>
    <col min="11364" max="11365" width="19" customWidth="1"/>
    <col min="11366" max="11366" width="19.08203125" customWidth="1"/>
    <col min="11367" max="11367" width="17.08203125" customWidth="1"/>
    <col min="11368" max="11369" width="7.75" hidden="1" customWidth="1"/>
    <col min="11370" max="11372" width="17.5" customWidth="1"/>
    <col min="11373" max="11373" width="10.58203125" customWidth="1"/>
    <col min="11374" max="11374" width="15.75" customWidth="1"/>
    <col min="11375" max="11375" width="30.08203125" customWidth="1"/>
    <col min="11376" max="11376" width="27.58203125" customWidth="1"/>
    <col min="11377" max="11377" width="21.08203125" customWidth="1"/>
    <col min="11378" max="11378" width="22.25" customWidth="1"/>
    <col min="11379" max="11379" width="18.75" customWidth="1"/>
    <col min="11380" max="11381" width="19" customWidth="1"/>
    <col min="11382" max="11382" width="19.08203125" customWidth="1"/>
    <col min="11383" max="11383" width="17.08203125" customWidth="1"/>
    <col min="11384" max="11385" width="7.75" hidden="1" customWidth="1"/>
    <col min="11386" max="11388" width="17.5" customWidth="1"/>
    <col min="11389" max="11389" width="10.58203125" customWidth="1"/>
    <col min="11390" max="11390" width="15.75" customWidth="1"/>
    <col min="11391" max="11391" width="30.08203125" customWidth="1"/>
    <col min="11392" max="11392" width="27.58203125" customWidth="1"/>
    <col min="11393" max="11393" width="21.08203125" customWidth="1"/>
    <col min="11394" max="11394" width="22.25" customWidth="1"/>
    <col min="11395" max="11395" width="18.75" customWidth="1"/>
    <col min="11396" max="11397" width="19" customWidth="1"/>
    <col min="11398" max="11398" width="19.08203125" customWidth="1"/>
    <col min="11399" max="11399" width="17.08203125" customWidth="1"/>
    <col min="11400" max="11401" width="7.75" hidden="1" customWidth="1"/>
    <col min="11402" max="11404" width="17.5" customWidth="1"/>
    <col min="11405" max="11405" width="10.58203125" customWidth="1"/>
    <col min="11406" max="11406" width="15.75" customWidth="1"/>
    <col min="11407" max="11407" width="30.08203125" customWidth="1"/>
    <col min="11408" max="11408" width="27.58203125" customWidth="1"/>
    <col min="11409" max="11409" width="21.08203125" customWidth="1"/>
    <col min="11410" max="11410" width="22.25" customWidth="1"/>
    <col min="11411" max="11411" width="18.75" customWidth="1"/>
    <col min="11412" max="11413" width="19" customWidth="1"/>
    <col min="11414" max="11414" width="19.08203125" customWidth="1"/>
    <col min="11415" max="11415" width="17.08203125" customWidth="1"/>
    <col min="11416" max="11417" width="7.75" hidden="1" customWidth="1"/>
    <col min="11418" max="11420" width="17.5" customWidth="1"/>
    <col min="11421" max="11421" width="10.58203125" customWidth="1"/>
    <col min="11422" max="11422" width="15.75" customWidth="1"/>
    <col min="11423" max="11423" width="30.08203125" customWidth="1"/>
    <col min="11424" max="11424" width="27.58203125" customWidth="1"/>
    <col min="11425" max="11425" width="21.08203125" customWidth="1"/>
    <col min="11426" max="11426" width="22.25" customWidth="1"/>
    <col min="11427" max="11427" width="18.75" customWidth="1"/>
    <col min="11428" max="11429" width="19" customWidth="1"/>
    <col min="11430" max="11430" width="19.08203125" customWidth="1"/>
    <col min="11431" max="11431" width="17.08203125" customWidth="1"/>
    <col min="11432" max="11433" width="7.75" hidden="1" customWidth="1"/>
    <col min="11434" max="11436" width="17.5" customWidth="1"/>
    <col min="11437" max="11437" width="10.58203125" customWidth="1"/>
    <col min="11438" max="11438" width="15.75" customWidth="1"/>
    <col min="11439" max="11439" width="30.08203125" customWidth="1"/>
    <col min="11440" max="11440" width="27.58203125" customWidth="1"/>
    <col min="11441" max="11441" width="21.08203125" customWidth="1"/>
    <col min="11442" max="11442" width="22.25" customWidth="1"/>
    <col min="11443" max="11443" width="18.75" customWidth="1"/>
    <col min="11444" max="11445" width="19" customWidth="1"/>
    <col min="11446" max="11446" width="19.08203125" customWidth="1"/>
    <col min="11447" max="11447" width="17.08203125" customWidth="1"/>
    <col min="11448" max="11449" width="7.75" hidden="1" customWidth="1"/>
    <col min="11450" max="11452" width="17.5" customWidth="1"/>
    <col min="11453" max="11453" width="10.58203125" customWidth="1"/>
    <col min="11454" max="11454" width="15.75" customWidth="1"/>
    <col min="11455" max="11455" width="30.08203125" customWidth="1"/>
    <col min="11456" max="11456" width="27.58203125" customWidth="1"/>
    <col min="11457" max="11457" width="21.08203125" customWidth="1"/>
    <col min="11458" max="11458" width="22.25" customWidth="1"/>
    <col min="11459" max="11459" width="18.75" customWidth="1"/>
    <col min="11460" max="11461" width="19" customWidth="1"/>
    <col min="11462" max="11462" width="19.08203125" customWidth="1"/>
    <col min="11463" max="11463" width="17.08203125" customWidth="1"/>
    <col min="11464" max="11465" width="7.75" hidden="1" customWidth="1"/>
    <col min="11466" max="11468" width="17.5" customWidth="1"/>
    <col min="11469" max="11469" width="10.58203125" customWidth="1"/>
    <col min="11470" max="11470" width="15.75" customWidth="1"/>
    <col min="11471" max="11471" width="30.08203125" customWidth="1"/>
    <col min="11472" max="11472" width="27.58203125" customWidth="1"/>
    <col min="11473" max="11473" width="21.08203125" customWidth="1"/>
    <col min="11474" max="11474" width="22.25" customWidth="1"/>
    <col min="11475" max="11475" width="18.75" customWidth="1"/>
    <col min="11476" max="11477" width="19" customWidth="1"/>
    <col min="11478" max="11478" width="19.08203125" customWidth="1"/>
    <col min="11479" max="11479" width="17.08203125" customWidth="1"/>
    <col min="11480" max="11481" width="7.75" hidden="1" customWidth="1"/>
    <col min="11482" max="11484" width="17.5" customWidth="1"/>
    <col min="11485" max="11485" width="10.58203125" customWidth="1"/>
    <col min="11486" max="11486" width="15.75" customWidth="1"/>
    <col min="11487" max="11487" width="30.08203125" customWidth="1"/>
    <col min="11488" max="11488" width="27.58203125" customWidth="1"/>
    <col min="11489" max="11489" width="21.08203125" customWidth="1"/>
    <col min="11490" max="11490" width="22.25" customWidth="1"/>
    <col min="11491" max="11491" width="18.75" customWidth="1"/>
    <col min="11492" max="11493" width="19" customWidth="1"/>
    <col min="11494" max="11494" width="19.08203125" customWidth="1"/>
    <col min="11495" max="11495" width="17.08203125" customWidth="1"/>
    <col min="11496" max="11497" width="7.75" hidden="1" customWidth="1"/>
    <col min="11498" max="11500" width="17.5" customWidth="1"/>
    <col min="11501" max="11501" width="10.58203125" customWidth="1"/>
    <col min="11502" max="11502" width="15.75" customWidth="1"/>
    <col min="11503" max="11503" width="30.08203125" customWidth="1"/>
    <col min="11504" max="11504" width="27.58203125" customWidth="1"/>
    <col min="11505" max="11505" width="21.08203125" customWidth="1"/>
    <col min="11506" max="11506" width="22.25" customWidth="1"/>
    <col min="11507" max="11507" width="18.75" customWidth="1"/>
    <col min="11508" max="11509" width="19" customWidth="1"/>
    <col min="11510" max="11510" width="19.08203125" customWidth="1"/>
    <col min="11511" max="11511" width="17.08203125" customWidth="1"/>
    <col min="11512" max="11513" width="7.75" hidden="1" customWidth="1"/>
    <col min="11514" max="11516" width="17.5" customWidth="1"/>
    <col min="11517" max="11517" width="10.58203125" customWidth="1"/>
    <col min="11518" max="11518" width="15.75" customWidth="1"/>
    <col min="11519" max="11519" width="30.08203125" customWidth="1"/>
    <col min="11520" max="11520" width="27.58203125" customWidth="1"/>
    <col min="11521" max="11521" width="21.08203125" customWidth="1"/>
    <col min="11522" max="11522" width="22.25" customWidth="1"/>
    <col min="11523" max="11523" width="18.75" customWidth="1"/>
    <col min="11524" max="11525" width="19" customWidth="1"/>
    <col min="11526" max="11526" width="19.08203125" customWidth="1"/>
    <col min="11527" max="11527" width="17.08203125" customWidth="1"/>
    <col min="11528" max="11529" width="7.75" hidden="1" customWidth="1"/>
    <col min="11530" max="11532" width="17.5" customWidth="1"/>
    <col min="11533" max="11533" width="10.58203125" customWidth="1"/>
    <col min="11534" max="11534" width="15.75" customWidth="1"/>
    <col min="11535" max="11535" width="30.08203125" customWidth="1"/>
    <col min="11536" max="11536" width="27.58203125" customWidth="1"/>
    <col min="11537" max="11537" width="21.08203125" customWidth="1"/>
    <col min="11538" max="11538" width="22.25" customWidth="1"/>
    <col min="11539" max="11539" width="18.75" customWidth="1"/>
    <col min="11540" max="11541" width="19" customWidth="1"/>
    <col min="11542" max="11542" width="19.08203125" customWidth="1"/>
    <col min="11543" max="11543" width="17.08203125" customWidth="1"/>
    <col min="11544" max="11545" width="7.75" hidden="1" customWidth="1"/>
    <col min="11546" max="11548" width="17.5" customWidth="1"/>
    <col min="11549" max="11549" width="10.58203125" customWidth="1"/>
    <col min="11550" max="11550" width="15.75" customWidth="1"/>
    <col min="11551" max="11551" width="30.08203125" customWidth="1"/>
    <col min="11552" max="11552" width="27.58203125" customWidth="1"/>
    <col min="11553" max="11553" width="21.08203125" customWidth="1"/>
    <col min="11554" max="11554" width="22.25" customWidth="1"/>
    <col min="11555" max="11555" width="18.75" customWidth="1"/>
    <col min="11556" max="11557" width="19" customWidth="1"/>
    <col min="11558" max="11558" width="19.08203125" customWidth="1"/>
    <col min="11559" max="11559" width="17.08203125" customWidth="1"/>
    <col min="11560" max="11561" width="7.75" hidden="1" customWidth="1"/>
    <col min="11562" max="11564" width="17.5" customWidth="1"/>
    <col min="11565" max="11565" width="10.58203125" customWidth="1"/>
    <col min="11566" max="11566" width="15.75" customWidth="1"/>
    <col min="11567" max="11567" width="30.08203125" customWidth="1"/>
    <col min="11568" max="11568" width="27.58203125" customWidth="1"/>
    <col min="11569" max="11569" width="21.08203125" customWidth="1"/>
    <col min="11570" max="11570" width="22.25" customWidth="1"/>
    <col min="11571" max="11571" width="18.75" customWidth="1"/>
    <col min="11572" max="11573" width="19" customWidth="1"/>
    <col min="11574" max="11574" width="19.08203125" customWidth="1"/>
    <col min="11575" max="11575" width="17.08203125" customWidth="1"/>
    <col min="11576" max="11577" width="7.75" hidden="1" customWidth="1"/>
    <col min="11578" max="11580" width="17.5" customWidth="1"/>
    <col min="11581" max="11581" width="10.58203125" customWidth="1"/>
    <col min="11582" max="11582" width="15.75" customWidth="1"/>
    <col min="11583" max="11583" width="30.08203125" customWidth="1"/>
    <col min="11584" max="11584" width="27.58203125" customWidth="1"/>
    <col min="11585" max="11585" width="21.08203125" customWidth="1"/>
    <col min="11586" max="11586" width="22.25" customWidth="1"/>
    <col min="11587" max="11587" width="18.75" customWidth="1"/>
    <col min="11588" max="11589" width="19" customWidth="1"/>
    <col min="11590" max="11590" width="19.08203125" customWidth="1"/>
    <col min="11591" max="11591" width="17.08203125" customWidth="1"/>
    <col min="11592" max="11593" width="7.75" hidden="1" customWidth="1"/>
    <col min="11594" max="11596" width="17.5" customWidth="1"/>
    <col min="11597" max="11597" width="10.58203125" customWidth="1"/>
    <col min="11598" max="11598" width="15.75" customWidth="1"/>
    <col min="11599" max="11599" width="30.08203125" customWidth="1"/>
    <col min="11600" max="11600" width="27.58203125" customWidth="1"/>
    <col min="11601" max="11601" width="21.08203125" customWidth="1"/>
    <col min="11602" max="11602" width="22.25" customWidth="1"/>
    <col min="11603" max="11603" width="18.75" customWidth="1"/>
    <col min="11604" max="11605" width="19" customWidth="1"/>
    <col min="11606" max="11606" width="19.08203125" customWidth="1"/>
    <col min="11607" max="11607" width="17.08203125" customWidth="1"/>
    <col min="11608" max="11609" width="7.75" hidden="1" customWidth="1"/>
    <col min="11610" max="11612" width="17.5" customWidth="1"/>
    <col min="11613" max="11613" width="10.58203125" customWidth="1"/>
    <col min="11614" max="11614" width="15.75" customWidth="1"/>
    <col min="11615" max="11615" width="30.08203125" customWidth="1"/>
    <col min="11616" max="11616" width="27.58203125" customWidth="1"/>
    <col min="11617" max="11617" width="21.08203125" customWidth="1"/>
    <col min="11618" max="11618" width="22.25" customWidth="1"/>
    <col min="11619" max="11619" width="18.75" customWidth="1"/>
    <col min="11620" max="11621" width="19" customWidth="1"/>
    <col min="11622" max="11622" width="19.08203125" customWidth="1"/>
    <col min="11623" max="11623" width="17.08203125" customWidth="1"/>
    <col min="11624" max="11625" width="7.75" hidden="1" customWidth="1"/>
    <col min="11626" max="11628" width="17.5" customWidth="1"/>
    <col min="11629" max="11629" width="10.58203125" customWidth="1"/>
    <col min="11630" max="11630" width="15.75" customWidth="1"/>
    <col min="11631" max="11631" width="30.08203125" customWidth="1"/>
    <col min="11632" max="11632" width="27.58203125" customWidth="1"/>
    <col min="11633" max="11633" width="21.08203125" customWidth="1"/>
    <col min="11634" max="11634" width="22.25" customWidth="1"/>
    <col min="11635" max="11635" width="18.75" customWidth="1"/>
    <col min="11636" max="11637" width="19" customWidth="1"/>
    <col min="11638" max="11638" width="19.08203125" customWidth="1"/>
    <col min="11639" max="11639" width="17.08203125" customWidth="1"/>
    <col min="11640" max="11641" width="7.75" hidden="1" customWidth="1"/>
    <col min="11642" max="11644" width="17.5" customWidth="1"/>
    <col min="11645" max="11645" width="10.58203125" customWidth="1"/>
    <col min="11646" max="11646" width="15.75" customWidth="1"/>
    <col min="11647" max="11647" width="30.08203125" customWidth="1"/>
    <col min="11648" max="11648" width="27.58203125" customWidth="1"/>
    <col min="11649" max="11649" width="21.08203125" customWidth="1"/>
    <col min="11650" max="11650" width="22.25" customWidth="1"/>
    <col min="11651" max="11651" width="18.75" customWidth="1"/>
    <col min="11652" max="11653" width="19" customWidth="1"/>
    <col min="11654" max="11654" width="19.08203125" customWidth="1"/>
    <col min="11655" max="11655" width="17.08203125" customWidth="1"/>
    <col min="11656" max="11657" width="7.75" hidden="1" customWidth="1"/>
    <col min="11658" max="11660" width="17.5" customWidth="1"/>
    <col min="11661" max="11661" width="10.58203125" customWidth="1"/>
    <col min="11662" max="11662" width="15.75" customWidth="1"/>
    <col min="11663" max="11663" width="30.08203125" customWidth="1"/>
    <col min="11664" max="11664" width="27.58203125" customWidth="1"/>
    <col min="11665" max="11665" width="21.08203125" customWidth="1"/>
    <col min="11666" max="11666" width="22.25" customWidth="1"/>
    <col min="11667" max="11667" width="18.75" customWidth="1"/>
    <col min="11668" max="11669" width="19" customWidth="1"/>
    <col min="11670" max="11670" width="19.08203125" customWidth="1"/>
    <col min="11671" max="11671" width="17.08203125" customWidth="1"/>
    <col min="11672" max="11673" width="7.75" hidden="1" customWidth="1"/>
    <col min="11674" max="11676" width="17.5" customWidth="1"/>
    <col min="11677" max="11677" width="10.58203125" customWidth="1"/>
    <col min="11678" max="11678" width="15.75" customWidth="1"/>
    <col min="11679" max="11679" width="30.08203125" customWidth="1"/>
    <col min="11680" max="11680" width="27.58203125" customWidth="1"/>
    <col min="11681" max="11681" width="21.08203125" customWidth="1"/>
    <col min="11682" max="11682" width="22.25" customWidth="1"/>
    <col min="11683" max="11683" width="18.75" customWidth="1"/>
    <col min="11684" max="11685" width="19" customWidth="1"/>
    <col min="11686" max="11686" width="19.08203125" customWidth="1"/>
    <col min="11687" max="11687" width="17.08203125" customWidth="1"/>
    <col min="11688" max="11689" width="7.75" hidden="1" customWidth="1"/>
    <col min="11690" max="11692" width="17.5" customWidth="1"/>
    <col min="11693" max="11693" width="10.58203125" customWidth="1"/>
    <col min="11694" max="11694" width="15.75" customWidth="1"/>
    <col min="11695" max="11695" width="30.08203125" customWidth="1"/>
    <col min="11696" max="11696" width="27.58203125" customWidth="1"/>
    <col min="11697" max="11697" width="21.08203125" customWidth="1"/>
    <col min="11698" max="11698" width="22.25" customWidth="1"/>
    <col min="11699" max="11699" width="18.75" customWidth="1"/>
    <col min="11700" max="11701" width="19" customWidth="1"/>
    <col min="11702" max="11702" width="19.08203125" customWidth="1"/>
    <col min="11703" max="11703" width="17.08203125" customWidth="1"/>
    <col min="11704" max="11705" width="7.75" hidden="1" customWidth="1"/>
    <col min="11706" max="11708" width="17.5" customWidth="1"/>
    <col min="11709" max="11709" width="10.58203125" customWidth="1"/>
    <col min="11710" max="11710" width="15.75" customWidth="1"/>
    <col min="11711" max="11711" width="30.08203125" customWidth="1"/>
    <col min="11712" max="11712" width="27.58203125" customWidth="1"/>
    <col min="11713" max="11713" width="21.08203125" customWidth="1"/>
    <col min="11714" max="11714" width="22.25" customWidth="1"/>
    <col min="11715" max="11715" width="18.75" customWidth="1"/>
    <col min="11716" max="11717" width="19" customWidth="1"/>
    <col min="11718" max="11718" width="19.08203125" customWidth="1"/>
    <col min="11719" max="11719" width="17.08203125" customWidth="1"/>
    <col min="11720" max="11721" width="7.75" hidden="1" customWidth="1"/>
    <col min="11722" max="11724" width="17.5" customWidth="1"/>
    <col min="11725" max="11725" width="10.58203125" customWidth="1"/>
    <col min="11726" max="11726" width="15.75" customWidth="1"/>
    <col min="11727" max="11727" width="30.08203125" customWidth="1"/>
    <col min="11728" max="11728" width="27.58203125" customWidth="1"/>
    <col min="11729" max="11729" width="21.08203125" customWidth="1"/>
    <col min="11730" max="11730" width="22.25" customWidth="1"/>
    <col min="11731" max="11731" width="18.75" customWidth="1"/>
    <col min="11732" max="11733" width="19" customWidth="1"/>
    <col min="11734" max="11734" width="19.08203125" customWidth="1"/>
    <col min="11735" max="11735" width="17.08203125" customWidth="1"/>
    <col min="11736" max="11737" width="7.75" hidden="1" customWidth="1"/>
    <col min="11738" max="11740" width="17.5" customWidth="1"/>
    <col min="11741" max="11741" width="10.58203125" customWidth="1"/>
    <col min="11742" max="11742" width="15.75" customWidth="1"/>
    <col min="11743" max="11743" width="30.08203125" customWidth="1"/>
    <col min="11744" max="11744" width="27.58203125" customWidth="1"/>
    <col min="11745" max="11745" width="21.08203125" customWidth="1"/>
    <col min="11746" max="11746" width="22.25" customWidth="1"/>
    <col min="11747" max="11747" width="18.75" customWidth="1"/>
    <col min="11748" max="11749" width="19" customWidth="1"/>
    <col min="11750" max="11750" width="19.08203125" customWidth="1"/>
    <col min="11751" max="11751" width="17.08203125" customWidth="1"/>
    <col min="11752" max="11753" width="7.75" hidden="1" customWidth="1"/>
    <col min="11754" max="11756" width="17.5" customWidth="1"/>
    <col min="11757" max="11757" width="10.58203125" customWidth="1"/>
    <col min="11758" max="11758" width="15.75" customWidth="1"/>
    <col min="11759" max="11759" width="30.08203125" customWidth="1"/>
    <col min="11760" max="11760" width="27.58203125" customWidth="1"/>
    <col min="11761" max="11761" width="21.08203125" customWidth="1"/>
    <col min="11762" max="11762" width="22.25" customWidth="1"/>
    <col min="11763" max="11763" width="18.75" customWidth="1"/>
    <col min="11764" max="11765" width="19" customWidth="1"/>
    <col min="11766" max="11766" width="19.08203125" customWidth="1"/>
    <col min="11767" max="11767" width="17.08203125" customWidth="1"/>
    <col min="11768" max="11769" width="7.75" hidden="1" customWidth="1"/>
    <col min="11770" max="11772" width="17.5" customWidth="1"/>
    <col min="11773" max="11773" width="10.58203125" customWidth="1"/>
    <col min="11774" max="11774" width="15.75" customWidth="1"/>
    <col min="11775" max="11775" width="30.08203125" customWidth="1"/>
    <col min="11776" max="11776" width="27.58203125" customWidth="1"/>
    <col min="11777" max="11777" width="21.08203125" customWidth="1"/>
    <col min="11778" max="11778" width="22.25" customWidth="1"/>
    <col min="11779" max="11779" width="18.75" customWidth="1"/>
    <col min="11780" max="11781" width="19" customWidth="1"/>
    <col min="11782" max="11782" width="19.08203125" customWidth="1"/>
    <col min="11783" max="11783" width="17.08203125" customWidth="1"/>
    <col min="11784" max="11785" width="7.75" hidden="1" customWidth="1"/>
    <col min="11786" max="11788" width="17.5" customWidth="1"/>
    <col min="11789" max="11789" width="10.58203125" customWidth="1"/>
    <col min="11790" max="11790" width="15.75" customWidth="1"/>
    <col min="11791" max="11791" width="30.08203125" customWidth="1"/>
    <col min="11792" max="11792" width="27.58203125" customWidth="1"/>
    <col min="11793" max="11793" width="21.08203125" customWidth="1"/>
    <col min="11794" max="11794" width="22.25" customWidth="1"/>
    <col min="11795" max="11795" width="18.75" customWidth="1"/>
    <col min="11796" max="11797" width="19" customWidth="1"/>
    <col min="11798" max="11798" width="19.08203125" customWidth="1"/>
    <col min="11799" max="11799" width="17.08203125" customWidth="1"/>
    <col min="11800" max="11801" width="7.75" hidden="1" customWidth="1"/>
    <col min="11802" max="11804" width="17.5" customWidth="1"/>
    <col min="11805" max="11805" width="10.58203125" customWidth="1"/>
    <col min="11806" max="11806" width="15.75" customWidth="1"/>
    <col min="11807" max="11807" width="30.08203125" customWidth="1"/>
    <col min="11808" max="11808" width="27.58203125" customWidth="1"/>
    <col min="11809" max="11809" width="21.08203125" customWidth="1"/>
    <col min="11810" max="11810" width="22.25" customWidth="1"/>
    <col min="11811" max="11811" width="18.75" customWidth="1"/>
    <col min="11812" max="11813" width="19" customWidth="1"/>
    <col min="11814" max="11814" width="19.08203125" customWidth="1"/>
    <col min="11815" max="11815" width="17.08203125" customWidth="1"/>
    <col min="11816" max="11817" width="7.75" hidden="1" customWidth="1"/>
    <col min="11818" max="11820" width="17.5" customWidth="1"/>
    <col min="11821" max="11821" width="10.58203125" customWidth="1"/>
    <col min="11822" max="11822" width="15.75" customWidth="1"/>
    <col min="11823" max="11823" width="30.08203125" customWidth="1"/>
    <col min="11824" max="11824" width="27.58203125" customWidth="1"/>
    <col min="11825" max="11825" width="21.08203125" customWidth="1"/>
    <col min="11826" max="11826" width="22.25" customWidth="1"/>
    <col min="11827" max="11827" width="18.75" customWidth="1"/>
    <col min="11828" max="11829" width="19" customWidth="1"/>
    <col min="11830" max="11830" width="19.08203125" customWidth="1"/>
    <col min="11831" max="11831" width="17.08203125" customWidth="1"/>
    <col min="11832" max="11833" width="7.75" hidden="1" customWidth="1"/>
    <col min="11834" max="11836" width="17.5" customWidth="1"/>
    <col min="11837" max="11837" width="10.58203125" customWidth="1"/>
    <col min="11838" max="11838" width="15.75" customWidth="1"/>
    <col min="11839" max="11839" width="30.08203125" customWidth="1"/>
    <col min="11840" max="11840" width="27.58203125" customWidth="1"/>
    <col min="11841" max="11841" width="21.08203125" customWidth="1"/>
    <col min="11842" max="11842" width="22.25" customWidth="1"/>
    <col min="11843" max="11843" width="18.75" customWidth="1"/>
    <col min="11844" max="11845" width="19" customWidth="1"/>
    <col min="11846" max="11846" width="19.08203125" customWidth="1"/>
    <col min="11847" max="11847" width="17.08203125" customWidth="1"/>
    <col min="11848" max="11849" width="7.75" hidden="1" customWidth="1"/>
    <col min="11850" max="11852" width="17.5" customWidth="1"/>
    <col min="11853" max="11853" width="10.58203125" customWidth="1"/>
    <col min="11854" max="11854" width="15.75" customWidth="1"/>
    <col min="11855" max="11855" width="30.08203125" customWidth="1"/>
    <col min="11856" max="11856" width="27.58203125" customWidth="1"/>
    <col min="11857" max="11857" width="21.08203125" customWidth="1"/>
    <col min="11858" max="11858" width="22.25" customWidth="1"/>
    <col min="11859" max="11859" width="18.75" customWidth="1"/>
    <col min="11860" max="11861" width="19" customWidth="1"/>
    <col min="11862" max="11862" width="19.08203125" customWidth="1"/>
    <col min="11863" max="11863" width="17.08203125" customWidth="1"/>
    <col min="11864" max="11865" width="7.75" hidden="1" customWidth="1"/>
    <col min="11866" max="11868" width="17.5" customWidth="1"/>
    <col min="11869" max="11869" width="10.58203125" customWidth="1"/>
    <col min="11870" max="11870" width="15.75" customWidth="1"/>
    <col min="11871" max="11871" width="30.08203125" customWidth="1"/>
    <col min="11872" max="11872" width="27.58203125" customWidth="1"/>
    <col min="11873" max="11873" width="21.08203125" customWidth="1"/>
    <col min="11874" max="11874" width="22.25" customWidth="1"/>
    <col min="11875" max="11875" width="18.75" customWidth="1"/>
    <col min="11876" max="11877" width="19" customWidth="1"/>
    <col min="11878" max="11878" width="19.08203125" customWidth="1"/>
    <col min="11879" max="11879" width="17.08203125" customWidth="1"/>
    <col min="11880" max="11881" width="7.75" hidden="1" customWidth="1"/>
    <col min="11882" max="11884" width="17.5" customWidth="1"/>
    <col min="11885" max="11885" width="10.58203125" customWidth="1"/>
    <col min="11886" max="11886" width="15.75" customWidth="1"/>
    <col min="11887" max="11887" width="30.08203125" customWidth="1"/>
    <col min="11888" max="11888" width="27.58203125" customWidth="1"/>
    <col min="11889" max="11889" width="21.08203125" customWidth="1"/>
    <col min="11890" max="11890" width="22.25" customWidth="1"/>
    <col min="11891" max="11891" width="18.75" customWidth="1"/>
    <col min="11892" max="11893" width="19" customWidth="1"/>
    <col min="11894" max="11894" width="19.08203125" customWidth="1"/>
    <col min="11895" max="11895" width="17.08203125" customWidth="1"/>
    <col min="11896" max="11897" width="7.75" hidden="1" customWidth="1"/>
    <col min="11898" max="11900" width="17.5" customWidth="1"/>
    <col min="11901" max="11901" width="10.58203125" customWidth="1"/>
    <col min="11902" max="11902" width="15.75" customWidth="1"/>
    <col min="11903" max="11903" width="30.08203125" customWidth="1"/>
    <col min="11904" max="11904" width="27.58203125" customWidth="1"/>
    <col min="11905" max="11905" width="21.08203125" customWidth="1"/>
    <col min="11906" max="11906" width="22.25" customWidth="1"/>
    <col min="11907" max="11907" width="18.75" customWidth="1"/>
    <col min="11908" max="11909" width="19" customWidth="1"/>
    <col min="11910" max="11910" width="19.08203125" customWidth="1"/>
    <col min="11911" max="11911" width="17.08203125" customWidth="1"/>
    <col min="11912" max="11913" width="7.75" hidden="1" customWidth="1"/>
    <col min="11914" max="11916" width="17.5" customWidth="1"/>
    <col min="11917" max="11917" width="10.58203125" customWidth="1"/>
    <col min="11918" max="11918" width="15.75" customWidth="1"/>
    <col min="11919" max="11919" width="30.08203125" customWidth="1"/>
    <col min="11920" max="11920" width="27.58203125" customWidth="1"/>
    <col min="11921" max="11921" width="21.08203125" customWidth="1"/>
    <col min="11922" max="11922" width="22.25" customWidth="1"/>
    <col min="11923" max="11923" width="18.75" customWidth="1"/>
    <col min="11924" max="11925" width="19" customWidth="1"/>
    <col min="11926" max="11926" width="19.08203125" customWidth="1"/>
    <col min="11927" max="11927" width="17.08203125" customWidth="1"/>
    <col min="11928" max="11929" width="7.75" hidden="1" customWidth="1"/>
    <col min="11930" max="11932" width="17.5" customWidth="1"/>
    <col min="11933" max="11933" width="10.58203125" customWidth="1"/>
    <col min="11934" max="11934" width="15.75" customWidth="1"/>
    <col min="11935" max="11935" width="30.08203125" customWidth="1"/>
    <col min="11936" max="11936" width="27.58203125" customWidth="1"/>
    <col min="11937" max="11937" width="21.08203125" customWidth="1"/>
    <col min="11938" max="11938" width="22.25" customWidth="1"/>
    <col min="11939" max="11939" width="18.75" customWidth="1"/>
    <col min="11940" max="11941" width="19" customWidth="1"/>
    <col min="11942" max="11942" width="19.08203125" customWidth="1"/>
  </cols>
  <sheetData>
    <row r="1" spans="1:11942" ht="47.25" customHeight="1" thickBot="1">
      <c r="A1" s="887" t="s">
        <v>762</v>
      </c>
      <c r="B1" s="888"/>
      <c r="C1" s="888"/>
      <c r="D1" s="888"/>
      <c r="E1" s="888"/>
      <c r="F1" s="888"/>
      <c r="G1" s="888"/>
      <c r="H1" s="67"/>
      <c r="I1" s="67"/>
      <c r="J1" s="67"/>
      <c r="K1" s="67"/>
      <c r="L1" s="67"/>
      <c r="M1" s="67"/>
      <c r="N1" s="67"/>
      <c r="O1" s="67"/>
      <c r="P1" s="67"/>
      <c r="Q1" s="92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92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92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92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92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92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92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92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92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67"/>
      <c r="FE1" s="92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92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  <c r="GK1" s="92"/>
      <c r="GL1" s="67"/>
      <c r="GM1" s="67"/>
      <c r="GN1" s="67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67"/>
      <c r="HA1" s="92"/>
      <c r="HB1" s="67"/>
      <c r="HC1" s="67"/>
      <c r="HD1" s="67"/>
      <c r="HE1" s="67"/>
      <c r="HF1" s="67"/>
      <c r="HG1" s="67"/>
      <c r="HH1" s="67"/>
      <c r="HI1" s="67"/>
      <c r="HJ1" s="67"/>
      <c r="HK1" s="67"/>
      <c r="HL1" s="67"/>
      <c r="HM1" s="67"/>
      <c r="HN1" s="67"/>
      <c r="HO1" s="67"/>
      <c r="HP1" s="67"/>
      <c r="HQ1" s="92"/>
      <c r="HR1" s="67"/>
      <c r="HS1" s="67"/>
      <c r="HT1" s="67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67"/>
      <c r="IG1" s="92"/>
      <c r="IH1" s="67"/>
      <c r="II1" s="67"/>
      <c r="IJ1" s="67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67"/>
      <c r="IW1" s="92"/>
      <c r="IX1" s="67"/>
      <c r="IY1" s="67"/>
      <c r="IZ1" s="67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67"/>
      <c r="JM1" s="92"/>
      <c r="JN1" s="67"/>
      <c r="JO1" s="67"/>
      <c r="JP1" s="67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67"/>
      <c r="KC1" s="92"/>
      <c r="KD1" s="67"/>
      <c r="KE1" s="67"/>
      <c r="KF1" s="67"/>
      <c r="KG1" s="67"/>
      <c r="KH1" s="67"/>
      <c r="KI1" s="67"/>
      <c r="KJ1" s="67"/>
      <c r="KK1" s="67"/>
      <c r="KL1" s="67"/>
      <c r="KM1" s="67"/>
      <c r="KN1" s="67"/>
      <c r="KO1" s="67"/>
      <c r="KP1" s="67"/>
      <c r="KQ1" s="67"/>
      <c r="KR1" s="67"/>
      <c r="KS1" s="92"/>
      <c r="KT1" s="67"/>
      <c r="KU1" s="67"/>
      <c r="KV1" s="67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67"/>
      <c r="LI1" s="92"/>
      <c r="LJ1" s="67"/>
      <c r="LK1" s="67"/>
      <c r="LL1" s="67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67"/>
      <c r="LY1" s="92"/>
      <c r="LZ1" s="67"/>
      <c r="MA1" s="67"/>
      <c r="MB1" s="67"/>
      <c r="MC1" s="67"/>
      <c r="MD1" s="67"/>
      <c r="ME1" s="67"/>
      <c r="MF1" s="67"/>
      <c r="MG1" s="67"/>
      <c r="MH1" s="67"/>
      <c r="MI1" s="67"/>
      <c r="MJ1" s="67"/>
      <c r="MK1" s="67"/>
      <c r="ML1" s="67"/>
      <c r="MM1" s="67"/>
      <c r="MN1" s="67"/>
      <c r="MO1" s="92"/>
      <c r="MP1" s="67"/>
      <c r="MQ1" s="67"/>
      <c r="MR1" s="67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67"/>
      <c r="NE1" s="92"/>
      <c r="NF1" s="67"/>
      <c r="NG1" s="67"/>
      <c r="NH1" s="67"/>
      <c r="NI1" s="67"/>
      <c r="NJ1" s="67"/>
      <c r="NK1" s="67"/>
      <c r="NL1" s="67"/>
      <c r="NM1" s="67"/>
      <c r="NN1" s="67"/>
      <c r="NO1" s="67"/>
      <c r="NP1" s="67"/>
      <c r="NQ1" s="67"/>
      <c r="NR1" s="67"/>
      <c r="NS1" s="67"/>
      <c r="NT1" s="67"/>
      <c r="NU1" s="92"/>
      <c r="NV1" s="67"/>
      <c r="NW1" s="67"/>
      <c r="NX1" s="67"/>
      <c r="NY1" s="67"/>
      <c r="NZ1" s="67"/>
      <c r="OA1" s="67"/>
      <c r="OB1" s="67"/>
      <c r="OC1" s="67"/>
      <c r="OD1" s="67"/>
      <c r="OE1" s="67"/>
      <c r="OF1" s="67"/>
      <c r="OG1" s="67"/>
      <c r="OH1" s="67"/>
      <c r="OI1" s="67"/>
      <c r="OJ1" s="67"/>
      <c r="OK1" s="92"/>
      <c r="OL1" s="67"/>
      <c r="OM1" s="67"/>
      <c r="ON1" s="67"/>
      <c r="OO1" s="67"/>
      <c r="OP1" s="67"/>
      <c r="OQ1" s="67"/>
      <c r="OR1" s="67"/>
      <c r="OS1" s="67"/>
      <c r="OT1" s="67"/>
      <c r="OU1" s="67"/>
      <c r="OV1" s="67"/>
      <c r="OW1" s="67"/>
      <c r="OX1" s="67"/>
      <c r="OY1" s="67"/>
      <c r="OZ1" s="67"/>
      <c r="PA1" s="92"/>
      <c r="PB1" s="67"/>
      <c r="PC1" s="67"/>
      <c r="PD1" s="67"/>
      <c r="PE1" s="67"/>
      <c r="PF1" s="67"/>
      <c r="PG1" s="67"/>
      <c r="PH1" s="67"/>
      <c r="PI1" s="67"/>
      <c r="PJ1" s="67"/>
      <c r="PK1" s="67"/>
      <c r="PL1" s="67"/>
      <c r="PM1" s="67"/>
      <c r="PN1" s="67"/>
      <c r="PO1" s="67"/>
      <c r="PP1" s="67"/>
      <c r="PQ1" s="92"/>
      <c r="PR1" s="67"/>
      <c r="PS1" s="67"/>
      <c r="PT1" s="67"/>
      <c r="PU1" s="67"/>
      <c r="PV1" s="67"/>
      <c r="PW1" s="67"/>
      <c r="PX1" s="67"/>
      <c r="PY1" s="67"/>
      <c r="PZ1" s="67"/>
      <c r="QA1" s="67"/>
      <c r="QB1" s="67"/>
      <c r="QC1" s="67"/>
      <c r="QD1" s="67"/>
      <c r="QE1" s="67"/>
      <c r="QF1" s="67"/>
      <c r="QG1" s="92"/>
      <c r="QH1" s="67"/>
      <c r="QI1" s="67"/>
      <c r="QJ1" s="67"/>
      <c r="QK1" s="67"/>
      <c r="QL1" s="67"/>
      <c r="QM1" s="67"/>
      <c r="QN1" s="67"/>
      <c r="QO1" s="67"/>
      <c r="QP1" s="67"/>
      <c r="QQ1" s="67"/>
      <c r="QR1" s="67"/>
      <c r="QS1" s="67"/>
      <c r="QT1" s="67"/>
      <c r="QU1" s="67"/>
      <c r="QV1" s="67"/>
      <c r="QW1" s="92"/>
      <c r="QX1" s="67"/>
      <c r="QY1" s="67"/>
      <c r="QZ1" s="67"/>
      <c r="RA1" s="67"/>
      <c r="RB1" s="67"/>
      <c r="RC1" s="67"/>
      <c r="RD1" s="67"/>
      <c r="RE1" s="67"/>
      <c r="RF1" s="67"/>
      <c r="RG1" s="67"/>
      <c r="RH1" s="67"/>
      <c r="RI1" s="67"/>
      <c r="RJ1" s="67"/>
      <c r="RK1" s="67"/>
      <c r="RL1" s="67"/>
      <c r="RM1" s="92"/>
      <c r="RN1" s="67"/>
      <c r="RO1" s="67"/>
      <c r="RP1" s="67"/>
      <c r="RQ1" s="67"/>
      <c r="RR1" s="67"/>
      <c r="RS1" s="67"/>
      <c r="RT1" s="67"/>
      <c r="RU1" s="67"/>
      <c r="RV1" s="67"/>
      <c r="RW1" s="67"/>
      <c r="RX1" s="67"/>
      <c r="RY1" s="67"/>
      <c r="RZ1" s="67"/>
      <c r="SA1" s="67"/>
      <c r="SB1" s="67"/>
      <c r="SC1" s="92"/>
      <c r="SD1" s="67"/>
      <c r="SE1" s="67"/>
      <c r="SF1" s="67"/>
      <c r="SG1" s="67"/>
      <c r="SH1" s="67"/>
      <c r="SI1" s="67"/>
      <c r="SJ1" s="67"/>
      <c r="SK1" s="67"/>
      <c r="SL1" s="67"/>
      <c r="SM1" s="67"/>
      <c r="SN1" s="67"/>
      <c r="SO1" s="67"/>
      <c r="SP1" s="67"/>
      <c r="SQ1" s="67"/>
      <c r="SR1" s="67"/>
      <c r="SS1" s="92"/>
      <c r="ST1" s="67"/>
      <c r="SU1" s="67"/>
      <c r="SV1" s="67"/>
      <c r="SW1" s="67"/>
      <c r="SX1" s="67"/>
      <c r="SY1" s="67"/>
      <c r="SZ1" s="67"/>
      <c r="TA1" s="67"/>
      <c r="TB1" s="67"/>
      <c r="TC1" s="67"/>
      <c r="TD1" s="67"/>
      <c r="TE1" s="67"/>
      <c r="TF1" s="67"/>
      <c r="TG1" s="67"/>
      <c r="TH1" s="67"/>
      <c r="TI1" s="92"/>
      <c r="TJ1" s="67"/>
      <c r="TK1" s="67"/>
      <c r="TL1" s="67"/>
      <c r="TM1" s="67"/>
      <c r="TN1" s="67"/>
      <c r="TO1" s="67"/>
      <c r="TP1" s="67"/>
      <c r="TQ1" s="67"/>
      <c r="TR1" s="67"/>
      <c r="TS1" s="67"/>
      <c r="TT1" s="67"/>
      <c r="TU1" s="67"/>
      <c r="TV1" s="67"/>
      <c r="TW1" s="67"/>
      <c r="TX1" s="67"/>
      <c r="TY1" s="92"/>
      <c r="TZ1" s="67"/>
      <c r="UA1" s="67"/>
      <c r="UB1" s="67"/>
      <c r="UC1" s="67"/>
      <c r="UD1" s="67"/>
      <c r="UE1" s="67"/>
      <c r="UF1" s="67"/>
      <c r="UG1" s="67"/>
      <c r="UH1" s="67"/>
      <c r="UI1" s="67"/>
      <c r="UJ1" s="67"/>
      <c r="UK1" s="67"/>
      <c r="UL1" s="67"/>
      <c r="UM1" s="67"/>
      <c r="UN1" s="67"/>
      <c r="UO1" s="92"/>
      <c r="UP1" s="67"/>
      <c r="UQ1" s="67"/>
      <c r="UR1" s="67"/>
      <c r="US1" s="67"/>
      <c r="UT1" s="67"/>
      <c r="UU1" s="67"/>
      <c r="UV1" s="67"/>
      <c r="UW1" s="67"/>
      <c r="UX1" s="67"/>
      <c r="UY1" s="67"/>
      <c r="UZ1" s="67"/>
      <c r="VA1" s="67"/>
      <c r="VB1" s="67"/>
      <c r="VC1" s="67"/>
      <c r="VD1" s="67"/>
      <c r="VE1" s="92"/>
      <c r="VF1" s="67"/>
      <c r="VG1" s="67"/>
      <c r="VH1" s="67"/>
      <c r="VI1" s="67"/>
      <c r="VJ1" s="67"/>
      <c r="VK1" s="67"/>
      <c r="VL1" s="67"/>
      <c r="VM1" s="67"/>
      <c r="VN1" s="67"/>
      <c r="VO1" s="67"/>
      <c r="VP1" s="67"/>
      <c r="VQ1" s="67"/>
      <c r="VR1" s="67"/>
      <c r="VS1" s="67"/>
      <c r="VT1" s="67"/>
      <c r="VU1" s="92"/>
      <c r="VV1" s="67"/>
      <c r="VW1" s="67"/>
      <c r="VX1" s="67"/>
      <c r="VY1" s="67"/>
      <c r="VZ1" s="67"/>
      <c r="WA1" s="67"/>
      <c r="WB1" s="67"/>
      <c r="WC1" s="67"/>
      <c r="WD1" s="67"/>
      <c r="WE1" s="67"/>
      <c r="WF1" s="67"/>
      <c r="WG1" s="67"/>
      <c r="WH1" s="67"/>
      <c r="WI1" s="67"/>
      <c r="WJ1" s="67"/>
      <c r="WK1" s="92"/>
      <c r="WL1" s="67"/>
      <c r="WM1" s="67"/>
      <c r="WN1" s="67"/>
      <c r="WO1" s="67"/>
      <c r="WP1" s="67"/>
      <c r="WQ1" s="67"/>
      <c r="WR1" s="67"/>
      <c r="WS1" s="67"/>
      <c r="WT1" s="67"/>
      <c r="WU1" s="67"/>
      <c r="WV1" s="67"/>
      <c r="WW1" s="67"/>
      <c r="WX1" s="67"/>
      <c r="WY1" s="67"/>
      <c r="WZ1" s="67"/>
      <c r="XA1" s="92"/>
      <c r="XB1" s="67"/>
      <c r="XC1" s="67"/>
      <c r="XD1" s="67"/>
      <c r="XE1" s="67"/>
      <c r="XF1" s="67"/>
      <c r="XG1" s="67"/>
      <c r="XH1" s="67"/>
      <c r="XI1" s="67"/>
      <c r="XJ1" s="67"/>
      <c r="XK1" s="67"/>
      <c r="XL1" s="67"/>
      <c r="XM1" s="67"/>
      <c r="XN1" s="67"/>
      <c r="XO1" s="67"/>
      <c r="XP1" s="67"/>
      <c r="XQ1" s="92"/>
      <c r="XR1" s="67"/>
      <c r="XS1" s="67"/>
      <c r="XT1" s="67"/>
      <c r="XU1" s="67"/>
      <c r="XV1" s="67"/>
      <c r="XW1" s="67"/>
      <c r="XX1" s="67"/>
      <c r="XY1" s="67"/>
      <c r="XZ1" s="67"/>
      <c r="YA1" s="67"/>
      <c r="YB1" s="67"/>
      <c r="YC1" s="67"/>
      <c r="YD1" s="67"/>
      <c r="YE1" s="67"/>
      <c r="YF1" s="67"/>
      <c r="YG1" s="92"/>
      <c r="YH1" s="67"/>
      <c r="YI1" s="67"/>
      <c r="YJ1" s="67"/>
      <c r="YK1" s="67"/>
      <c r="YL1" s="67"/>
      <c r="YM1" s="67"/>
      <c r="YN1" s="67"/>
      <c r="YO1" s="67"/>
      <c r="YP1" s="67"/>
      <c r="YQ1" s="67"/>
      <c r="YR1" s="67"/>
      <c r="YS1" s="67"/>
      <c r="YT1" s="67"/>
      <c r="YU1" s="67"/>
      <c r="YV1" s="67"/>
      <c r="YW1" s="92"/>
      <c r="YX1" s="67"/>
      <c r="YY1" s="67"/>
      <c r="YZ1" s="67"/>
      <c r="ZA1" s="67"/>
      <c r="ZB1" s="67"/>
      <c r="ZC1" s="67"/>
      <c r="ZD1" s="67"/>
      <c r="ZE1" s="67"/>
      <c r="ZF1" s="67"/>
      <c r="ZG1" s="67"/>
      <c r="ZH1" s="67"/>
      <c r="ZI1" s="67"/>
      <c r="ZJ1" s="67"/>
      <c r="ZK1" s="67"/>
      <c r="ZL1" s="67"/>
      <c r="ZM1" s="92"/>
      <c r="ZN1" s="67"/>
      <c r="ZO1" s="67"/>
      <c r="ZP1" s="67"/>
      <c r="ZQ1" s="67"/>
      <c r="ZR1" s="67"/>
      <c r="ZS1" s="67"/>
      <c r="ZT1" s="67"/>
      <c r="ZU1" s="67"/>
      <c r="ZV1" s="67"/>
      <c r="ZW1" s="67"/>
      <c r="ZX1" s="67"/>
      <c r="ZY1" s="67"/>
      <c r="ZZ1" s="67"/>
      <c r="AAA1" s="67"/>
      <c r="AAB1" s="67"/>
      <c r="AAC1" s="92"/>
      <c r="AAD1" s="67"/>
      <c r="AAE1" s="67"/>
      <c r="AAF1" s="67"/>
      <c r="AAG1" s="67"/>
      <c r="AAH1" s="67"/>
      <c r="AAI1" s="67"/>
      <c r="AAJ1" s="67"/>
      <c r="AAK1" s="67"/>
      <c r="AAL1" s="67"/>
      <c r="AAM1" s="67"/>
      <c r="AAN1" s="67"/>
      <c r="AAO1" s="67"/>
      <c r="AAP1" s="67"/>
      <c r="AAQ1" s="67"/>
      <c r="AAR1" s="67"/>
      <c r="AAS1" s="92"/>
      <c r="AAT1" s="67"/>
      <c r="AAU1" s="67"/>
      <c r="AAV1" s="67"/>
      <c r="AAW1" s="67"/>
      <c r="AAX1" s="67"/>
      <c r="AAY1" s="67"/>
      <c r="AAZ1" s="67"/>
      <c r="ABA1" s="67"/>
      <c r="ABB1" s="67"/>
      <c r="ABC1" s="67"/>
      <c r="ABD1" s="67"/>
      <c r="ABE1" s="67"/>
      <c r="ABF1" s="67"/>
      <c r="ABG1" s="67"/>
      <c r="ABH1" s="67"/>
      <c r="ABI1" s="92"/>
      <c r="ABJ1" s="67"/>
      <c r="ABK1" s="67"/>
      <c r="ABL1" s="67"/>
      <c r="ABM1" s="67"/>
      <c r="ABN1" s="67"/>
      <c r="ABO1" s="67"/>
      <c r="ABP1" s="67"/>
      <c r="ABQ1" s="67"/>
      <c r="ABR1" s="67"/>
      <c r="ABS1" s="67"/>
      <c r="ABT1" s="67"/>
      <c r="ABU1" s="67"/>
      <c r="ABV1" s="67"/>
      <c r="ABW1" s="67"/>
      <c r="ABX1" s="67"/>
      <c r="ABY1" s="92"/>
      <c r="ABZ1" s="67"/>
      <c r="ACA1" s="67"/>
      <c r="ACB1" s="67"/>
      <c r="ACC1" s="67"/>
      <c r="ACD1" s="67"/>
      <c r="ACE1" s="67"/>
      <c r="ACF1" s="67"/>
      <c r="ACG1" s="67"/>
      <c r="ACH1" s="67"/>
      <c r="ACI1" s="67"/>
      <c r="ACJ1" s="67"/>
      <c r="ACK1" s="67"/>
      <c r="ACL1" s="67"/>
      <c r="ACM1" s="67"/>
      <c r="ACN1" s="67"/>
      <c r="ACO1" s="92"/>
      <c r="ACP1" s="67"/>
      <c r="ACQ1" s="67"/>
      <c r="ACR1" s="67"/>
      <c r="ACS1" s="67"/>
      <c r="ACT1" s="67"/>
      <c r="ACU1" s="67"/>
      <c r="ACV1" s="67"/>
      <c r="ACW1" s="67"/>
      <c r="ACX1" s="67"/>
      <c r="ACY1" s="67"/>
      <c r="ACZ1" s="67"/>
      <c r="ADA1" s="67"/>
      <c r="ADB1" s="67"/>
      <c r="ADC1" s="67"/>
      <c r="ADD1" s="67"/>
      <c r="ADE1" s="92"/>
      <c r="ADF1" s="67"/>
      <c r="ADG1" s="67"/>
      <c r="ADH1" s="67"/>
      <c r="ADI1" s="67"/>
      <c r="ADJ1" s="67"/>
      <c r="ADK1" s="67"/>
      <c r="ADL1" s="67"/>
      <c r="ADM1" s="67"/>
      <c r="ADN1" s="67"/>
      <c r="ADO1" s="67"/>
      <c r="ADP1" s="67"/>
      <c r="ADQ1" s="67"/>
      <c r="ADR1" s="67"/>
      <c r="ADS1" s="67"/>
      <c r="ADT1" s="67"/>
      <c r="ADU1" s="92"/>
      <c r="ADV1" s="67"/>
      <c r="ADW1" s="67"/>
      <c r="ADX1" s="67"/>
      <c r="ADY1" s="67"/>
      <c r="ADZ1" s="67"/>
      <c r="AEA1" s="67"/>
      <c r="AEB1" s="67"/>
      <c r="AEC1" s="67"/>
      <c r="AED1" s="67"/>
      <c r="AEE1" s="67"/>
      <c r="AEF1" s="67"/>
      <c r="AEG1" s="67"/>
      <c r="AEH1" s="67"/>
      <c r="AEI1" s="67"/>
      <c r="AEJ1" s="67"/>
      <c r="AEK1" s="92"/>
      <c r="AEL1" s="67"/>
      <c r="AEM1" s="67"/>
      <c r="AEN1" s="67"/>
      <c r="AEO1" s="67"/>
      <c r="AEP1" s="67"/>
      <c r="AEQ1" s="67"/>
      <c r="AER1" s="67"/>
      <c r="AES1" s="67"/>
      <c r="AET1" s="67"/>
      <c r="AEU1" s="67"/>
      <c r="AEV1" s="67"/>
      <c r="AEW1" s="67"/>
      <c r="AEX1" s="67"/>
      <c r="AEY1" s="67"/>
      <c r="AEZ1" s="67"/>
      <c r="AFA1" s="92"/>
      <c r="AFB1" s="67"/>
      <c r="AFC1" s="67"/>
      <c r="AFD1" s="67"/>
      <c r="AFE1" s="67"/>
      <c r="AFF1" s="67"/>
      <c r="AFG1" s="67"/>
      <c r="AFH1" s="67"/>
      <c r="AFI1" s="67"/>
      <c r="AFJ1" s="67"/>
      <c r="AFK1" s="67"/>
      <c r="AFL1" s="67"/>
      <c r="AFM1" s="67"/>
      <c r="AFN1" s="67"/>
      <c r="AFO1" s="67"/>
      <c r="AFP1" s="67"/>
      <c r="AFQ1" s="92"/>
      <c r="AFR1" s="67"/>
      <c r="AFS1" s="67"/>
      <c r="AFT1" s="67"/>
      <c r="AFU1" s="67"/>
      <c r="AFV1" s="67"/>
      <c r="AFW1" s="67"/>
      <c r="AFX1" s="67"/>
      <c r="AFY1" s="67"/>
      <c r="AFZ1" s="67"/>
      <c r="AGA1" s="67"/>
      <c r="AGB1" s="67"/>
      <c r="AGC1" s="67"/>
      <c r="AGD1" s="67"/>
      <c r="AGE1" s="67"/>
      <c r="AGF1" s="67"/>
      <c r="AGG1" s="92"/>
      <c r="AGH1" s="67"/>
      <c r="AGI1" s="67"/>
      <c r="AGJ1" s="67"/>
      <c r="AGK1" s="67"/>
      <c r="AGL1" s="67"/>
      <c r="AGM1" s="67"/>
      <c r="AGN1" s="67"/>
      <c r="AGO1" s="67"/>
      <c r="AGP1" s="67"/>
      <c r="AGQ1" s="67"/>
      <c r="AGR1" s="67"/>
      <c r="AGS1" s="67"/>
      <c r="AGT1" s="67"/>
      <c r="AGU1" s="67"/>
      <c r="AGV1" s="67"/>
      <c r="AGW1" s="92"/>
      <c r="AGX1" s="67"/>
      <c r="AGY1" s="67"/>
      <c r="AGZ1" s="67"/>
      <c r="AHA1" s="67"/>
      <c r="AHB1" s="67"/>
      <c r="AHC1" s="67"/>
      <c r="AHD1" s="67"/>
      <c r="AHE1" s="67"/>
      <c r="AHF1" s="67"/>
      <c r="AHG1" s="67"/>
      <c r="AHH1" s="67"/>
      <c r="AHI1" s="67"/>
      <c r="AHJ1" s="67"/>
      <c r="AHK1" s="67"/>
      <c r="AHL1" s="67"/>
      <c r="AHM1" s="92"/>
      <c r="AHN1" s="67"/>
      <c r="AHO1" s="67"/>
      <c r="AHP1" s="67"/>
      <c r="AHQ1" s="67"/>
      <c r="AHR1" s="67"/>
      <c r="AHS1" s="67"/>
      <c r="AHT1" s="67"/>
      <c r="AHU1" s="67"/>
      <c r="AHV1" s="67"/>
      <c r="AHW1" s="67"/>
      <c r="AHX1" s="67"/>
      <c r="AHY1" s="67"/>
      <c r="AHZ1" s="67"/>
      <c r="AIA1" s="67"/>
      <c r="AIB1" s="67"/>
      <c r="AIC1" s="92"/>
      <c r="AID1" s="67"/>
      <c r="AIE1" s="67"/>
      <c r="AIF1" s="67"/>
      <c r="AIG1" s="67"/>
      <c r="AIH1" s="67"/>
      <c r="AII1" s="67"/>
      <c r="AIJ1" s="67"/>
      <c r="AIK1" s="67"/>
      <c r="AIL1" s="67"/>
      <c r="AIM1" s="67"/>
      <c r="AIN1" s="67"/>
      <c r="AIO1" s="67"/>
      <c r="AIP1" s="67"/>
      <c r="AIQ1" s="67"/>
      <c r="AIR1" s="67"/>
      <c r="AIS1" s="92"/>
      <c r="AIT1" s="67"/>
      <c r="AIU1" s="67"/>
      <c r="AIV1" s="67"/>
      <c r="AIW1" s="67"/>
      <c r="AIX1" s="67"/>
      <c r="AIY1" s="67"/>
      <c r="AIZ1" s="67"/>
      <c r="AJA1" s="67"/>
      <c r="AJB1" s="67"/>
      <c r="AJC1" s="67"/>
      <c r="AJD1" s="67"/>
      <c r="AJE1" s="67"/>
      <c r="AJF1" s="67"/>
      <c r="AJG1" s="67"/>
      <c r="AJH1" s="67"/>
      <c r="AJI1" s="92"/>
      <c r="AJJ1" s="67"/>
      <c r="AJK1" s="67"/>
      <c r="AJL1" s="67"/>
      <c r="AJM1" s="67"/>
      <c r="AJN1" s="67"/>
      <c r="AJO1" s="67"/>
      <c r="AJP1" s="67"/>
      <c r="AJQ1" s="67"/>
      <c r="AJR1" s="67"/>
      <c r="AJS1" s="67"/>
      <c r="AJT1" s="67"/>
      <c r="AJU1" s="67"/>
      <c r="AJV1" s="67"/>
      <c r="AJW1" s="67"/>
      <c r="AJX1" s="67"/>
      <c r="AJY1" s="92"/>
      <c r="AJZ1" s="67"/>
      <c r="AKA1" s="67"/>
      <c r="AKB1" s="67"/>
      <c r="AKC1" s="67"/>
      <c r="AKD1" s="67"/>
      <c r="AKE1" s="67"/>
      <c r="AKF1" s="67"/>
      <c r="AKG1" s="67"/>
      <c r="AKH1" s="67"/>
      <c r="AKI1" s="67"/>
      <c r="AKJ1" s="67"/>
      <c r="AKK1" s="67"/>
      <c r="AKL1" s="67"/>
      <c r="AKM1" s="67"/>
      <c r="AKN1" s="67"/>
      <c r="AKO1" s="92"/>
      <c r="AKP1" s="67"/>
      <c r="AKQ1" s="67"/>
      <c r="AKR1" s="67"/>
      <c r="AKS1" s="67"/>
      <c r="AKT1" s="67"/>
      <c r="AKU1" s="67"/>
      <c r="AKV1" s="67"/>
      <c r="AKW1" s="67"/>
      <c r="AKX1" s="67"/>
      <c r="AKY1" s="67"/>
      <c r="AKZ1" s="67"/>
      <c r="ALA1" s="67"/>
      <c r="ALB1" s="67"/>
      <c r="ALC1" s="67"/>
      <c r="ALD1" s="67"/>
      <c r="ALE1" s="92"/>
      <c r="ALF1" s="67"/>
      <c r="ALG1" s="67"/>
      <c r="ALH1" s="67"/>
      <c r="ALI1" s="67"/>
      <c r="ALJ1" s="67"/>
      <c r="ALK1" s="67"/>
      <c r="ALL1" s="67"/>
      <c r="ALM1" s="67"/>
      <c r="ALN1" s="67"/>
      <c r="ALO1" s="67"/>
      <c r="ALP1" s="67"/>
      <c r="ALQ1" s="67"/>
      <c r="ALR1" s="67"/>
      <c r="ALS1" s="67"/>
      <c r="ALT1" s="67"/>
      <c r="ALU1" s="92"/>
      <c r="ALV1" s="67"/>
      <c r="ALW1" s="67"/>
      <c r="ALX1" s="67"/>
      <c r="ALY1" s="67"/>
      <c r="ALZ1" s="67"/>
      <c r="AMA1" s="67"/>
      <c r="AMB1" s="67"/>
      <c r="AMC1" s="67"/>
      <c r="AMD1" s="67"/>
      <c r="AME1" s="67"/>
      <c r="AMF1" s="67"/>
      <c r="AMG1" s="67"/>
      <c r="AMH1" s="67"/>
      <c r="AMI1" s="67"/>
      <c r="AMJ1" s="67"/>
      <c r="AMK1" s="92"/>
      <c r="AML1" s="67"/>
      <c r="AMM1" s="67"/>
      <c r="AMN1" s="67"/>
      <c r="AMO1" s="67"/>
      <c r="AMP1" s="67"/>
      <c r="AMQ1" s="67"/>
      <c r="AMR1" s="67"/>
      <c r="AMS1" s="67"/>
      <c r="AMT1" s="67"/>
      <c r="AMU1" s="67"/>
      <c r="AMV1" s="67"/>
      <c r="AMW1" s="67"/>
      <c r="AMX1" s="67"/>
      <c r="AMY1" s="67"/>
      <c r="AMZ1" s="67"/>
      <c r="ANA1" s="92"/>
      <c r="ANB1" s="67"/>
      <c r="ANC1" s="67"/>
      <c r="AND1" s="67"/>
      <c r="ANE1" s="67"/>
      <c r="ANF1" s="67"/>
      <c r="ANG1" s="67"/>
      <c r="ANH1" s="67"/>
      <c r="ANI1" s="67"/>
      <c r="ANJ1" s="67"/>
      <c r="ANK1" s="67"/>
      <c r="ANL1" s="67"/>
      <c r="ANM1" s="67"/>
      <c r="ANN1" s="67"/>
      <c r="ANO1" s="67"/>
      <c r="ANP1" s="67"/>
      <c r="ANQ1" s="92"/>
      <c r="ANR1" s="67"/>
      <c r="ANS1" s="67"/>
      <c r="ANT1" s="67"/>
      <c r="ANU1" s="67"/>
      <c r="ANV1" s="67"/>
      <c r="ANW1" s="67"/>
      <c r="ANX1" s="67"/>
      <c r="ANY1" s="67"/>
      <c r="ANZ1" s="67"/>
      <c r="AOA1" s="67"/>
      <c r="AOB1" s="67"/>
      <c r="AOC1" s="67"/>
      <c r="AOD1" s="67"/>
      <c r="AOE1" s="67"/>
      <c r="AOF1" s="67"/>
      <c r="AOG1" s="92"/>
      <c r="AOH1" s="67"/>
      <c r="AOI1" s="67"/>
      <c r="AOJ1" s="67"/>
      <c r="AOK1" s="67"/>
      <c r="AOL1" s="67"/>
      <c r="AOM1" s="67"/>
      <c r="AON1" s="67"/>
      <c r="AOO1" s="67"/>
      <c r="AOP1" s="67"/>
      <c r="AOQ1" s="67"/>
      <c r="AOR1" s="67"/>
      <c r="AOS1" s="67"/>
      <c r="AOT1" s="67"/>
      <c r="AOU1" s="67"/>
      <c r="AOV1" s="67"/>
      <c r="AOW1" s="92"/>
      <c r="AOX1" s="67"/>
      <c r="AOY1" s="67"/>
      <c r="AOZ1" s="67"/>
      <c r="APA1" s="67"/>
      <c r="APB1" s="67"/>
      <c r="APC1" s="67"/>
      <c r="APD1" s="67"/>
      <c r="APE1" s="67"/>
      <c r="APF1" s="67"/>
      <c r="APG1" s="67"/>
      <c r="APH1" s="67"/>
      <c r="API1" s="67"/>
      <c r="APJ1" s="67"/>
      <c r="APK1" s="67"/>
      <c r="APL1" s="67"/>
      <c r="APM1" s="92"/>
      <c r="APN1" s="67"/>
      <c r="APO1" s="67"/>
      <c r="APP1" s="67"/>
      <c r="APQ1" s="67"/>
      <c r="APR1" s="67"/>
      <c r="APS1" s="67"/>
      <c r="APT1" s="67"/>
      <c r="APU1" s="67"/>
      <c r="APV1" s="67"/>
      <c r="APW1" s="67"/>
      <c r="APX1" s="67"/>
      <c r="APY1" s="67"/>
      <c r="APZ1" s="67"/>
      <c r="AQA1" s="67"/>
      <c r="AQB1" s="67"/>
      <c r="AQC1" s="92"/>
      <c r="AQD1" s="67"/>
      <c r="AQE1" s="67"/>
      <c r="AQF1" s="67"/>
      <c r="AQG1" s="67"/>
      <c r="AQH1" s="67"/>
      <c r="AQI1" s="67"/>
      <c r="AQJ1" s="67"/>
      <c r="AQK1" s="67"/>
      <c r="AQL1" s="67"/>
      <c r="AQM1" s="67"/>
      <c r="AQN1" s="67"/>
      <c r="AQO1" s="67"/>
      <c r="AQP1" s="67"/>
      <c r="AQQ1" s="67"/>
      <c r="AQR1" s="67"/>
      <c r="AQS1" s="92"/>
      <c r="AQT1" s="67"/>
      <c r="AQU1" s="67"/>
      <c r="AQV1" s="67"/>
      <c r="AQW1" s="67"/>
      <c r="AQX1" s="67"/>
      <c r="AQY1" s="67"/>
      <c r="AQZ1" s="67"/>
      <c r="ARA1" s="67"/>
      <c r="ARB1" s="67"/>
      <c r="ARC1" s="67"/>
      <c r="ARD1" s="67"/>
      <c r="ARE1" s="67"/>
      <c r="ARF1" s="67"/>
      <c r="ARG1" s="67"/>
      <c r="ARH1" s="67"/>
      <c r="ARI1" s="92"/>
      <c r="ARJ1" s="67"/>
      <c r="ARK1" s="67"/>
      <c r="ARL1" s="67"/>
      <c r="ARM1" s="67"/>
      <c r="ARN1" s="67"/>
      <c r="ARO1" s="67"/>
      <c r="ARP1" s="67"/>
      <c r="ARQ1" s="67"/>
      <c r="ARR1" s="67"/>
      <c r="ARS1" s="67"/>
      <c r="ART1" s="67"/>
      <c r="ARU1" s="67"/>
      <c r="ARV1" s="67"/>
      <c r="ARW1" s="67"/>
      <c r="ARX1" s="67"/>
      <c r="ARY1" s="92"/>
      <c r="ARZ1" s="67"/>
      <c r="ASA1" s="67"/>
      <c r="ASB1" s="67"/>
      <c r="ASC1" s="67"/>
      <c r="ASD1" s="67"/>
      <c r="ASE1" s="67"/>
      <c r="ASF1" s="67"/>
      <c r="ASG1" s="67"/>
      <c r="ASH1" s="67"/>
      <c r="ASI1" s="67"/>
      <c r="ASJ1" s="67"/>
      <c r="ASK1" s="67"/>
      <c r="ASL1" s="67"/>
      <c r="ASM1" s="67"/>
      <c r="ASN1" s="67"/>
      <c r="ASO1" s="92"/>
      <c r="ASP1" s="67"/>
      <c r="ASQ1" s="67"/>
      <c r="ASR1" s="67"/>
      <c r="ASS1" s="67"/>
      <c r="AST1" s="67"/>
      <c r="ASU1" s="67"/>
      <c r="ASV1" s="67"/>
      <c r="ASW1" s="67"/>
      <c r="ASX1" s="67"/>
      <c r="ASY1" s="67"/>
      <c r="ASZ1" s="67"/>
      <c r="ATA1" s="67"/>
      <c r="ATB1" s="67"/>
      <c r="ATC1" s="67"/>
      <c r="ATD1" s="67"/>
      <c r="ATE1" s="92"/>
      <c r="ATF1" s="67"/>
      <c r="ATG1" s="67"/>
      <c r="ATH1" s="67"/>
      <c r="ATI1" s="67"/>
      <c r="ATJ1" s="67"/>
      <c r="ATK1" s="67"/>
      <c r="ATL1" s="67"/>
      <c r="ATM1" s="67"/>
      <c r="ATN1" s="67"/>
      <c r="ATO1" s="67"/>
      <c r="ATP1" s="67"/>
      <c r="ATQ1" s="67"/>
      <c r="ATR1" s="67"/>
      <c r="ATS1" s="67"/>
      <c r="ATT1" s="67"/>
      <c r="ATU1" s="92"/>
      <c r="ATV1" s="67"/>
      <c r="ATW1" s="67"/>
      <c r="ATX1" s="67"/>
      <c r="ATY1" s="67"/>
      <c r="ATZ1" s="67"/>
      <c r="AUA1" s="67"/>
      <c r="AUB1" s="67"/>
      <c r="AUC1" s="67"/>
      <c r="AUD1" s="67"/>
      <c r="AUE1" s="67"/>
      <c r="AUF1" s="67"/>
      <c r="AUG1" s="67"/>
      <c r="AUH1" s="67"/>
      <c r="AUI1" s="67"/>
      <c r="AUJ1" s="67"/>
      <c r="AUK1" s="92"/>
      <c r="AUL1" s="67"/>
      <c r="AUM1" s="67"/>
      <c r="AUN1" s="67"/>
      <c r="AUO1" s="67"/>
      <c r="AUP1" s="67"/>
      <c r="AUQ1" s="67"/>
      <c r="AUR1" s="67"/>
      <c r="AUS1" s="67"/>
      <c r="AUT1" s="67"/>
      <c r="AUU1" s="67"/>
      <c r="AUV1" s="67"/>
      <c r="AUW1" s="67"/>
      <c r="AUX1" s="67"/>
      <c r="AUY1" s="67"/>
      <c r="AUZ1" s="67"/>
      <c r="AVA1" s="92"/>
      <c r="AVB1" s="67"/>
      <c r="AVC1" s="67"/>
      <c r="AVD1" s="67"/>
      <c r="AVE1" s="67"/>
      <c r="AVF1" s="67"/>
      <c r="AVG1" s="67"/>
      <c r="AVH1" s="67"/>
      <c r="AVI1" s="67"/>
      <c r="AVJ1" s="67"/>
      <c r="AVK1" s="67"/>
      <c r="AVL1" s="67"/>
      <c r="AVM1" s="67"/>
      <c r="AVN1" s="67"/>
      <c r="AVO1" s="67"/>
      <c r="AVP1" s="67"/>
      <c r="AVQ1" s="92"/>
      <c r="AVR1" s="67"/>
      <c r="AVS1" s="67"/>
      <c r="AVT1" s="67"/>
      <c r="AVU1" s="67"/>
      <c r="AVV1" s="67"/>
      <c r="AVW1" s="67"/>
      <c r="AVX1" s="67"/>
      <c r="AVY1" s="67"/>
      <c r="AVZ1" s="67"/>
      <c r="AWA1" s="67"/>
      <c r="AWB1" s="67"/>
      <c r="AWC1" s="67"/>
      <c r="AWD1" s="67"/>
      <c r="AWE1" s="67"/>
      <c r="AWF1" s="67"/>
      <c r="AWG1" s="92"/>
      <c r="AWH1" s="67"/>
      <c r="AWI1" s="67"/>
      <c r="AWJ1" s="67"/>
      <c r="AWK1" s="67"/>
      <c r="AWL1" s="67"/>
      <c r="AWM1" s="67"/>
      <c r="AWN1" s="67"/>
      <c r="AWO1" s="67"/>
      <c r="AWP1" s="67"/>
      <c r="AWQ1" s="67"/>
      <c r="AWR1" s="67"/>
      <c r="AWS1" s="67"/>
      <c r="AWT1" s="67"/>
      <c r="AWU1" s="67"/>
      <c r="AWV1" s="67"/>
      <c r="AWW1" s="92"/>
      <c r="AWX1" s="67"/>
      <c r="AWY1" s="67"/>
      <c r="AWZ1" s="67"/>
      <c r="AXA1" s="67"/>
      <c r="AXB1" s="67"/>
      <c r="AXC1" s="67"/>
      <c r="AXD1" s="67"/>
      <c r="AXE1" s="67"/>
      <c r="AXF1" s="67"/>
      <c r="AXG1" s="67"/>
      <c r="AXH1" s="67"/>
      <c r="AXI1" s="67"/>
      <c r="AXJ1" s="67"/>
      <c r="AXK1" s="67"/>
      <c r="AXL1" s="67"/>
      <c r="AXM1" s="92"/>
      <c r="AXN1" s="67"/>
      <c r="AXO1" s="67"/>
      <c r="AXP1" s="67"/>
      <c r="AXQ1" s="67"/>
      <c r="AXR1" s="67"/>
      <c r="AXS1" s="67"/>
      <c r="AXT1" s="67"/>
      <c r="AXU1" s="67"/>
      <c r="AXV1" s="67"/>
      <c r="AXW1" s="67"/>
      <c r="AXX1" s="67"/>
      <c r="AXY1" s="67"/>
      <c r="AXZ1" s="67"/>
      <c r="AYA1" s="67"/>
      <c r="AYB1" s="67"/>
      <c r="AYC1" s="92"/>
      <c r="AYD1" s="67"/>
      <c r="AYE1" s="67"/>
      <c r="AYF1" s="67"/>
      <c r="AYG1" s="67"/>
      <c r="AYH1" s="67"/>
      <c r="AYI1" s="67"/>
      <c r="AYJ1" s="67"/>
      <c r="AYK1" s="67"/>
      <c r="AYL1" s="67"/>
      <c r="AYM1" s="67"/>
      <c r="AYN1" s="67"/>
      <c r="AYO1" s="67"/>
      <c r="AYP1" s="67"/>
      <c r="AYQ1" s="67"/>
      <c r="AYR1" s="67"/>
      <c r="AYS1" s="92"/>
      <c r="AYT1" s="67"/>
      <c r="AYU1" s="67"/>
      <c r="AYV1" s="67"/>
      <c r="AYW1" s="67"/>
      <c r="AYX1" s="67"/>
      <c r="AYY1" s="67"/>
      <c r="AYZ1" s="67"/>
      <c r="AZA1" s="67"/>
      <c r="AZB1" s="67"/>
      <c r="AZC1" s="67"/>
      <c r="AZD1" s="67"/>
      <c r="AZE1" s="67"/>
      <c r="AZF1" s="67"/>
      <c r="AZG1" s="67"/>
      <c r="AZH1" s="67"/>
      <c r="AZI1" s="92"/>
      <c r="AZJ1" s="67"/>
      <c r="AZK1" s="67"/>
      <c r="AZL1" s="67"/>
      <c r="AZM1" s="67"/>
      <c r="AZN1" s="67"/>
      <c r="AZO1" s="67"/>
      <c r="AZP1" s="67"/>
      <c r="AZQ1" s="67"/>
      <c r="AZR1" s="67"/>
      <c r="AZS1" s="67"/>
      <c r="AZT1" s="67"/>
      <c r="AZU1" s="67"/>
      <c r="AZV1" s="67"/>
      <c r="AZW1" s="67"/>
      <c r="AZX1" s="67"/>
      <c r="AZY1" s="92"/>
      <c r="AZZ1" s="67"/>
      <c r="BAA1" s="67"/>
      <c r="BAB1" s="67"/>
      <c r="BAC1" s="67"/>
      <c r="BAD1" s="67"/>
      <c r="BAE1" s="67"/>
      <c r="BAF1" s="67"/>
      <c r="BAG1" s="67"/>
      <c r="BAH1" s="67"/>
      <c r="BAI1" s="67"/>
      <c r="BAJ1" s="67"/>
      <c r="BAK1" s="67"/>
      <c r="BAL1" s="67"/>
      <c r="BAM1" s="67"/>
      <c r="BAN1" s="67"/>
      <c r="BAO1" s="92"/>
      <c r="BAP1" s="67"/>
      <c r="BAQ1" s="67"/>
      <c r="BAR1" s="67"/>
      <c r="BAS1" s="67"/>
      <c r="BAT1" s="67"/>
      <c r="BAU1" s="67"/>
      <c r="BAV1" s="67"/>
      <c r="BAW1" s="67"/>
      <c r="BAX1" s="67"/>
      <c r="BAY1" s="67"/>
      <c r="BAZ1" s="67"/>
      <c r="BBA1" s="67"/>
      <c r="BBB1" s="67"/>
      <c r="BBC1" s="67"/>
      <c r="BBD1" s="67"/>
      <c r="BBE1" s="92"/>
      <c r="BBF1" s="67"/>
      <c r="BBG1" s="67"/>
      <c r="BBH1" s="67"/>
      <c r="BBI1" s="67"/>
      <c r="BBJ1" s="67"/>
      <c r="BBK1" s="67"/>
      <c r="BBL1" s="67"/>
      <c r="BBM1" s="67"/>
      <c r="BBN1" s="67"/>
      <c r="BBO1" s="67"/>
      <c r="BBP1" s="67"/>
      <c r="BBQ1" s="67"/>
      <c r="BBR1" s="67"/>
      <c r="BBS1" s="67"/>
      <c r="BBT1" s="67"/>
      <c r="BBU1" s="92"/>
      <c r="BBV1" s="67"/>
      <c r="BBW1" s="67"/>
      <c r="BBX1" s="67"/>
      <c r="BBY1" s="67"/>
      <c r="BBZ1" s="67"/>
      <c r="BCA1" s="67"/>
      <c r="BCB1" s="67"/>
      <c r="BCC1" s="67"/>
      <c r="BCD1" s="67"/>
      <c r="BCE1" s="67"/>
      <c r="BCF1" s="67"/>
      <c r="BCG1" s="67"/>
      <c r="BCH1" s="67"/>
      <c r="BCI1" s="67"/>
      <c r="BCJ1" s="67"/>
      <c r="BCK1" s="92"/>
      <c r="BCL1" s="67"/>
      <c r="BCM1" s="67"/>
      <c r="BCN1" s="67"/>
      <c r="BCO1" s="67"/>
      <c r="BCP1" s="67"/>
      <c r="BCQ1" s="67"/>
      <c r="BCR1" s="67"/>
      <c r="BCS1" s="67"/>
      <c r="BCT1" s="67"/>
      <c r="BCU1" s="67"/>
      <c r="BCV1" s="67"/>
      <c r="BCW1" s="67"/>
      <c r="BCX1" s="67"/>
      <c r="BCY1" s="67"/>
      <c r="BCZ1" s="67"/>
      <c r="BDA1" s="92"/>
      <c r="BDB1" s="67"/>
      <c r="BDC1" s="67"/>
      <c r="BDD1" s="67"/>
      <c r="BDE1" s="67"/>
      <c r="BDF1" s="67"/>
      <c r="BDG1" s="67"/>
      <c r="BDH1" s="67"/>
      <c r="BDI1" s="67"/>
      <c r="BDJ1" s="67"/>
      <c r="BDK1" s="67"/>
      <c r="BDL1" s="67"/>
      <c r="BDM1" s="67"/>
      <c r="BDN1" s="67"/>
      <c r="BDO1" s="67"/>
      <c r="BDP1" s="67"/>
      <c r="BDQ1" s="92"/>
      <c r="BDR1" s="67"/>
      <c r="BDS1" s="67"/>
      <c r="BDT1" s="67"/>
      <c r="BDU1" s="67"/>
      <c r="BDV1" s="67"/>
      <c r="BDW1" s="67"/>
      <c r="BDX1" s="67"/>
      <c r="BDY1" s="67"/>
      <c r="BDZ1" s="67"/>
      <c r="BEA1" s="67"/>
      <c r="BEB1" s="67"/>
      <c r="BEC1" s="67"/>
      <c r="BED1" s="67"/>
      <c r="BEE1" s="67"/>
      <c r="BEF1" s="67"/>
      <c r="BEG1" s="92"/>
      <c r="BEH1" s="67"/>
      <c r="BEI1" s="67"/>
      <c r="BEJ1" s="67"/>
      <c r="BEK1" s="67"/>
      <c r="BEL1" s="67"/>
      <c r="BEM1" s="67"/>
      <c r="BEN1" s="67"/>
      <c r="BEO1" s="67"/>
      <c r="BEP1" s="67"/>
      <c r="BEQ1" s="67"/>
      <c r="BER1" s="67"/>
      <c r="BES1" s="67"/>
      <c r="BET1" s="67"/>
      <c r="BEU1" s="67"/>
      <c r="BEV1" s="67"/>
      <c r="BEW1" s="92"/>
      <c r="BEX1" s="67"/>
      <c r="BEY1" s="67"/>
      <c r="BEZ1" s="67"/>
      <c r="BFA1" s="67"/>
      <c r="BFB1" s="67"/>
      <c r="BFC1" s="67"/>
      <c r="BFD1" s="67"/>
      <c r="BFE1" s="67"/>
      <c r="BFF1" s="67"/>
      <c r="BFG1" s="67"/>
      <c r="BFH1" s="67"/>
      <c r="BFI1" s="67"/>
      <c r="BFJ1" s="67"/>
      <c r="BFK1" s="67"/>
      <c r="BFL1" s="67"/>
      <c r="BFM1" s="92"/>
      <c r="BFN1" s="67"/>
      <c r="BFO1" s="67"/>
      <c r="BFP1" s="67"/>
      <c r="BFQ1" s="67"/>
      <c r="BFR1" s="67"/>
      <c r="BFS1" s="67"/>
      <c r="BFT1" s="67"/>
      <c r="BFU1" s="67"/>
      <c r="BFV1" s="67"/>
      <c r="BFW1" s="67"/>
      <c r="BFX1" s="67"/>
      <c r="BFY1" s="67"/>
      <c r="BFZ1" s="67"/>
      <c r="BGA1" s="67"/>
      <c r="BGB1" s="67"/>
      <c r="BGC1" s="92"/>
      <c r="BGD1" s="67"/>
      <c r="BGE1" s="67"/>
      <c r="BGF1" s="67"/>
      <c r="BGG1" s="67"/>
      <c r="BGH1" s="67"/>
      <c r="BGI1" s="67"/>
      <c r="BGJ1" s="67"/>
      <c r="BGK1" s="67"/>
      <c r="BGL1" s="67"/>
      <c r="BGM1" s="67"/>
      <c r="BGN1" s="67"/>
      <c r="BGO1" s="67"/>
      <c r="BGP1" s="67"/>
      <c r="BGQ1" s="67"/>
      <c r="BGR1" s="67"/>
      <c r="BGS1" s="92"/>
      <c r="BGT1" s="67"/>
      <c r="BGU1" s="67"/>
      <c r="BGV1" s="67"/>
      <c r="BGW1" s="67"/>
      <c r="BGX1" s="67"/>
      <c r="BGY1" s="67"/>
      <c r="BGZ1" s="67"/>
      <c r="BHA1" s="67"/>
      <c r="BHB1" s="67"/>
      <c r="BHC1" s="67"/>
      <c r="BHD1" s="67"/>
      <c r="BHE1" s="67"/>
      <c r="BHF1" s="67"/>
      <c r="BHG1" s="67"/>
      <c r="BHH1" s="67"/>
      <c r="BHI1" s="92"/>
      <c r="BHJ1" s="67"/>
      <c r="BHK1" s="67"/>
      <c r="BHL1" s="67"/>
      <c r="BHM1" s="67"/>
      <c r="BHN1" s="67"/>
      <c r="BHO1" s="67"/>
      <c r="BHP1" s="67"/>
      <c r="BHQ1" s="67"/>
      <c r="BHR1" s="67"/>
      <c r="BHS1" s="67"/>
      <c r="BHT1" s="67"/>
      <c r="BHU1" s="67"/>
      <c r="BHV1" s="67"/>
      <c r="BHW1" s="67"/>
      <c r="BHX1" s="67"/>
      <c r="BHY1" s="92"/>
      <c r="BHZ1" s="67"/>
      <c r="BIA1" s="67"/>
      <c r="BIB1" s="67"/>
      <c r="BIC1" s="67"/>
      <c r="BID1" s="67"/>
      <c r="BIE1" s="67"/>
      <c r="BIF1" s="67"/>
      <c r="BIG1" s="67"/>
      <c r="BIH1" s="67"/>
      <c r="BII1" s="67"/>
      <c r="BIJ1" s="67"/>
      <c r="BIK1" s="67"/>
      <c r="BIL1" s="67"/>
      <c r="BIM1" s="67"/>
      <c r="BIN1" s="67"/>
      <c r="BIO1" s="92"/>
      <c r="BIP1" s="67"/>
      <c r="BIQ1" s="67"/>
      <c r="BIR1" s="67"/>
      <c r="BIS1" s="67"/>
      <c r="BIT1" s="67"/>
      <c r="BIU1" s="67"/>
      <c r="BIV1" s="67"/>
      <c r="BIW1" s="67"/>
      <c r="BIX1" s="67"/>
      <c r="BIY1" s="67"/>
      <c r="BIZ1" s="67"/>
      <c r="BJA1" s="67"/>
      <c r="BJB1" s="67"/>
      <c r="BJC1" s="67"/>
      <c r="BJD1" s="67"/>
      <c r="BJE1" s="92"/>
      <c r="BJF1" s="67"/>
      <c r="BJG1" s="67"/>
      <c r="BJH1" s="67"/>
      <c r="BJI1" s="67"/>
      <c r="BJJ1" s="67"/>
      <c r="BJK1" s="67"/>
      <c r="BJL1" s="67"/>
      <c r="BJM1" s="67"/>
      <c r="BJN1" s="67"/>
      <c r="BJO1" s="67"/>
      <c r="BJP1" s="67"/>
      <c r="BJQ1" s="67"/>
      <c r="BJR1" s="67"/>
      <c r="BJS1" s="67"/>
      <c r="BJT1" s="67"/>
      <c r="BJU1" s="92"/>
      <c r="BJV1" s="67"/>
      <c r="BJW1" s="67"/>
      <c r="BJX1" s="67"/>
      <c r="BJY1" s="67"/>
      <c r="BJZ1" s="67"/>
      <c r="BKA1" s="67"/>
      <c r="BKB1" s="67"/>
      <c r="BKC1" s="67"/>
      <c r="BKD1" s="67"/>
      <c r="BKE1" s="67"/>
      <c r="BKF1" s="67"/>
      <c r="BKG1" s="67"/>
      <c r="BKH1" s="67"/>
      <c r="BKI1" s="67"/>
      <c r="BKJ1" s="67"/>
      <c r="BKK1" s="92"/>
      <c r="BKL1" s="67"/>
      <c r="BKM1" s="67"/>
      <c r="BKN1" s="67"/>
      <c r="BKO1" s="67"/>
      <c r="BKP1" s="67"/>
      <c r="BKQ1" s="67"/>
      <c r="BKR1" s="67"/>
      <c r="BKS1" s="67"/>
      <c r="BKT1" s="67"/>
      <c r="BKU1" s="67"/>
      <c r="BKV1" s="67"/>
      <c r="BKW1" s="67"/>
      <c r="BKX1" s="67"/>
      <c r="BKY1" s="67"/>
      <c r="BKZ1" s="67"/>
      <c r="BLA1" s="92"/>
      <c r="BLB1" s="67"/>
      <c r="BLC1" s="67"/>
      <c r="BLD1" s="67"/>
      <c r="BLE1" s="67"/>
      <c r="BLF1" s="67"/>
      <c r="BLG1" s="67"/>
      <c r="BLH1" s="67"/>
      <c r="BLI1" s="67"/>
      <c r="BLJ1" s="67"/>
      <c r="BLK1" s="67"/>
      <c r="BLL1" s="67"/>
      <c r="BLM1" s="67"/>
      <c r="BLN1" s="67"/>
      <c r="BLO1" s="67"/>
      <c r="BLP1" s="67"/>
      <c r="BLQ1" s="92"/>
      <c r="BLR1" s="67"/>
      <c r="BLS1" s="67"/>
      <c r="BLT1" s="67"/>
      <c r="BLU1" s="67"/>
      <c r="BLV1" s="67"/>
      <c r="BLW1" s="67"/>
      <c r="BLX1" s="67"/>
      <c r="BLY1" s="67"/>
      <c r="BLZ1" s="67"/>
      <c r="BMA1" s="67"/>
      <c r="BMB1" s="67"/>
      <c r="BMC1" s="67"/>
      <c r="BMD1" s="67"/>
      <c r="BME1" s="67"/>
      <c r="BMF1" s="67"/>
      <c r="BMG1" s="92"/>
      <c r="BMH1" s="67"/>
      <c r="BMI1" s="67"/>
      <c r="BMJ1" s="67"/>
      <c r="BMK1" s="67"/>
      <c r="BML1" s="67"/>
      <c r="BMM1" s="67"/>
      <c r="BMN1" s="67"/>
      <c r="BMO1" s="67"/>
      <c r="BMP1" s="67"/>
      <c r="BMQ1" s="67"/>
      <c r="BMR1" s="67"/>
      <c r="BMS1" s="67"/>
      <c r="BMT1" s="67"/>
      <c r="BMU1" s="67"/>
      <c r="BMV1" s="67"/>
      <c r="BMW1" s="92"/>
      <c r="BMX1" s="67"/>
      <c r="BMY1" s="67"/>
      <c r="BMZ1" s="67"/>
      <c r="BNA1" s="67"/>
      <c r="BNB1" s="67"/>
      <c r="BNC1" s="67"/>
      <c r="BND1" s="67"/>
      <c r="BNE1" s="67"/>
      <c r="BNF1" s="67"/>
      <c r="BNG1" s="67"/>
      <c r="BNH1" s="67"/>
      <c r="BNI1" s="67"/>
      <c r="BNJ1" s="67"/>
      <c r="BNK1" s="67"/>
      <c r="BNL1" s="67"/>
      <c r="BNM1" s="92"/>
      <c r="BNN1" s="67"/>
      <c r="BNO1" s="67"/>
      <c r="BNP1" s="67"/>
      <c r="BNQ1" s="67"/>
      <c r="BNR1" s="67"/>
      <c r="BNS1" s="67"/>
      <c r="BNT1" s="67"/>
      <c r="BNU1" s="67"/>
      <c r="BNV1" s="67"/>
      <c r="BNW1" s="67"/>
      <c r="BNX1" s="67"/>
      <c r="BNY1" s="67"/>
      <c r="BNZ1" s="67"/>
      <c r="BOA1" s="67"/>
      <c r="BOB1" s="67"/>
      <c r="BOC1" s="92"/>
      <c r="BOD1" s="67"/>
      <c r="BOE1" s="67"/>
      <c r="BOF1" s="67"/>
      <c r="BOG1" s="67"/>
      <c r="BOH1" s="67"/>
      <c r="BOI1" s="67"/>
      <c r="BOJ1" s="67"/>
      <c r="BOK1" s="67"/>
      <c r="BOL1" s="67"/>
      <c r="BOM1" s="67"/>
      <c r="BON1" s="67"/>
      <c r="BOO1" s="67"/>
      <c r="BOP1" s="67"/>
      <c r="BOQ1" s="67"/>
      <c r="BOR1" s="67"/>
      <c r="BOS1" s="92"/>
      <c r="BOT1" s="67"/>
      <c r="BOU1" s="67"/>
      <c r="BOV1" s="67"/>
      <c r="BOW1" s="67"/>
      <c r="BOX1" s="67"/>
      <c r="BOY1" s="67"/>
      <c r="BOZ1" s="67"/>
      <c r="BPA1" s="67"/>
      <c r="BPB1" s="67"/>
      <c r="BPC1" s="67"/>
      <c r="BPD1" s="67"/>
      <c r="BPE1" s="67"/>
      <c r="BPF1" s="67"/>
      <c r="BPG1" s="67"/>
      <c r="BPH1" s="67"/>
      <c r="BPI1" s="92"/>
      <c r="BPJ1" s="67"/>
      <c r="BPK1" s="67"/>
      <c r="BPL1" s="67"/>
      <c r="BPM1" s="67"/>
      <c r="BPN1" s="67"/>
      <c r="BPO1" s="67"/>
      <c r="BPP1" s="67"/>
      <c r="BPQ1" s="67"/>
      <c r="BPR1" s="67"/>
      <c r="BPS1" s="67"/>
      <c r="BPT1" s="67"/>
      <c r="BPU1" s="67"/>
      <c r="BPV1" s="67"/>
      <c r="BPW1" s="67"/>
      <c r="BPX1" s="67"/>
      <c r="BPY1" s="92"/>
      <c r="BPZ1" s="67"/>
      <c r="BQA1" s="67"/>
      <c r="BQB1" s="67"/>
      <c r="BQC1" s="67"/>
      <c r="BQD1" s="67"/>
      <c r="BQE1" s="67"/>
      <c r="BQF1" s="67"/>
      <c r="BQG1" s="67"/>
      <c r="BQH1" s="67"/>
      <c r="BQI1" s="67"/>
      <c r="BQJ1" s="67"/>
      <c r="BQK1" s="67"/>
      <c r="BQL1" s="67"/>
      <c r="BQM1" s="67"/>
      <c r="BQN1" s="67"/>
      <c r="BQO1" s="92"/>
      <c r="BQP1" s="67"/>
      <c r="BQQ1" s="67"/>
      <c r="BQR1" s="67"/>
      <c r="BQS1" s="67"/>
      <c r="BQT1" s="67"/>
      <c r="BQU1" s="67"/>
      <c r="BQV1" s="67"/>
      <c r="BQW1" s="67"/>
      <c r="BQX1" s="67"/>
      <c r="BQY1" s="67"/>
      <c r="BQZ1" s="67"/>
      <c r="BRA1" s="67"/>
      <c r="BRB1" s="67"/>
      <c r="BRC1" s="67"/>
      <c r="BRD1" s="67"/>
      <c r="BRE1" s="92"/>
      <c r="BRF1" s="67"/>
      <c r="BRG1" s="67"/>
      <c r="BRH1" s="67"/>
      <c r="BRI1" s="67"/>
      <c r="BRJ1" s="67"/>
      <c r="BRK1" s="67"/>
      <c r="BRL1" s="67"/>
      <c r="BRM1" s="67"/>
      <c r="BRN1" s="67"/>
      <c r="BRO1" s="67"/>
      <c r="BRP1" s="67"/>
      <c r="BRQ1" s="67"/>
      <c r="BRR1" s="67"/>
      <c r="BRS1" s="67"/>
      <c r="BRT1" s="67"/>
      <c r="BRU1" s="92"/>
      <c r="BRV1" s="67"/>
      <c r="BRW1" s="67"/>
      <c r="BRX1" s="67"/>
      <c r="BRY1" s="67"/>
      <c r="BRZ1" s="67"/>
      <c r="BSA1" s="67"/>
      <c r="BSB1" s="67"/>
      <c r="BSC1" s="67"/>
      <c r="BSD1" s="67"/>
      <c r="BSE1" s="67"/>
      <c r="BSF1" s="67"/>
      <c r="BSG1" s="67"/>
      <c r="BSH1" s="67"/>
      <c r="BSI1" s="67"/>
      <c r="BSJ1" s="67"/>
      <c r="BSK1" s="92"/>
      <c r="BSL1" s="67"/>
      <c r="BSM1" s="67"/>
      <c r="BSN1" s="67"/>
      <c r="BSO1" s="67"/>
      <c r="BSP1" s="67"/>
      <c r="BSQ1" s="67"/>
      <c r="BSR1" s="67"/>
      <c r="BSS1" s="67"/>
      <c r="BST1" s="67"/>
      <c r="BSU1" s="67"/>
      <c r="BSV1" s="67"/>
      <c r="BSW1" s="67"/>
      <c r="BSX1" s="67"/>
      <c r="BSY1" s="67"/>
      <c r="BSZ1" s="67"/>
      <c r="BTA1" s="92"/>
      <c r="BTB1" s="67"/>
      <c r="BTC1" s="67"/>
      <c r="BTD1" s="67"/>
      <c r="BTE1" s="67"/>
      <c r="BTF1" s="67"/>
      <c r="BTG1" s="67"/>
      <c r="BTH1" s="67"/>
      <c r="BTI1" s="67"/>
      <c r="BTJ1" s="67"/>
      <c r="BTK1" s="67"/>
      <c r="BTL1" s="67"/>
      <c r="BTM1" s="67"/>
      <c r="BTN1" s="67"/>
      <c r="BTO1" s="67"/>
      <c r="BTP1" s="67"/>
      <c r="BTQ1" s="92"/>
      <c r="BTR1" s="67"/>
      <c r="BTS1" s="67"/>
      <c r="BTT1" s="67"/>
      <c r="BTU1" s="67"/>
      <c r="BTV1" s="67"/>
      <c r="BTW1" s="67"/>
      <c r="BTX1" s="67"/>
      <c r="BTY1" s="67"/>
      <c r="BTZ1" s="67"/>
      <c r="BUA1" s="67"/>
      <c r="BUB1" s="67"/>
      <c r="BUC1" s="67"/>
      <c r="BUD1" s="67"/>
      <c r="BUE1" s="67"/>
      <c r="BUF1" s="67"/>
      <c r="BUG1" s="92"/>
      <c r="BUH1" s="67"/>
      <c r="BUI1" s="67"/>
      <c r="BUJ1" s="67"/>
      <c r="BUK1" s="67"/>
      <c r="BUL1" s="67"/>
      <c r="BUM1" s="67"/>
      <c r="BUN1" s="67"/>
      <c r="BUO1" s="67"/>
      <c r="BUP1" s="67"/>
      <c r="BUQ1" s="67"/>
      <c r="BUR1" s="67"/>
      <c r="BUS1" s="67"/>
      <c r="BUT1" s="67"/>
      <c r="BUU1" s="67"/>
      <c r="BUV1" s="67"/>
      <c r="BUW1" s="92"/>
      <c r="BUX1" s="67"/>
      <c r="BUY1" s="67"/>
      <c r="BUZ1" s="67"/>
      <c r="BVA1" s="67"/>
      <c r="BVB1" s="67"/>
      <c r="BVC1" s="67"/>
      <c r="BVD1" s="67"/>
      <c r="BVE1" s="67"/>
      <c r="BVF1" s="67"/>
      <c r="BVG1" s="67"/>
      <c r="BVH1" s="67"/>
      <c r="BVI1" s="67"/>
      <c r="BVJ1" s="67"/>
      <c r="BVK1" s="67"/>
      <c r="BVL1" s="67"/>
      <c r="BVM1" s="92"/>
      <c r="BVN1" s="67"/>
      <c r="BVO1" s="67"/>
      <c r="BVP1" s="67"/>
      <c r="BVQ1" s="67"/>
      <c r="BVR1" s="67"/>
      <c r="BVS1" s="67"/>
      <c r="BVT1" s="67"/>
      <c r="BVU1" s="67"/>
      <c r="BVV1" s="67"/>
      <c r="BVW1" s="67"/>
      <c r="BVX1" s="67"/>
      <c r="BVY1" s="67"/>
      <c r="BVZ1" s="67"/>
      <c r="BWA1" s="67"/>
      <c r="BWB1" s="67"/>
      <c r="BWC1" s="92"/>
      <c r="BWD1" s="67"/>
      <c r="BWE1" s="67"/>
      <c r="BWF1" s="67"/>
      <c r="BWG1" s="67"/>
      <c r="BWH1" s="67"/>
      <c r="BWI1" s="67"/>
      <c r="BWJ1" s="67"/>
      <c r="BWK1" s="67"/>
      <c r="BWL1" s="67"/>
      <c r="BWM1" s="67"/>
      <c r="BWN1" s="67"/>
      <c r="BWO1" s="67"/>
      <c r="BWP1" s="67"/>
      <c r="BWQ1" s="67"/>
      <c r="BWR1" s="67"/>
      <c r="BWS1" s="92"/>
      <c r="BWT1" s="67"/>
      <c r="BWU1" s="67"/>
      <c r="BWV1" s="67"/>
      <c r="BWW1" s="67"/>
      <c r="BWX1" s="67"/>
      <c r="BWY1" s="67"/>
      <c r="BWZ1" s="67"/>
      <c r="BXA1" s="67"/>
      <c r="BXB1" s="67"/>
      <c r="BXC1" s="67"/>
      <c r="BXD1" s="67"/>
      <c r="BXE1" s="67"/>
      <c r="BXF1" s="67"/>
      <c r="BXG1" s="67"/>
      <c r="BXH1" s="67"/>
      <c r="BXI1" s="92"/>
      <c r="BXJ1" s="67"/>
      <c r="BXK1" s="67"/>
      <c r="BXL1" s="67"/>
      <c r="BXM1" s="67"/>
      <c r="BXN1" s="67"/>
      <c r="BXO1" s="67"/>
      <c r="BXP1" s="67"/>
      <c r="BXQ1" s="67"/>
      <c r="BXR1" s="67"/>
      <c r="BXS1" s="67"/>
      <c r="BXT1" s="67"/>
      <c r="BXU1" s="67"/>
      <c r="BXV1" s="67"/>
      <c r="BXW1" s="67"/>
      <c r="BXX1" s="67"/>
      <c r="BXY1" s="92"/>
      <c r="BXZ1" s="67"/>
      <c r="BYA1" s="67"/>
      <c r="BYB1" s="67"/>
      <c r="BYC1" s="67"/>
      <c r="BYD1" s="67"/>
      <c r="BYE1" s="67"/>
      <c r="BYF1" s="67"/>
      <c r="BYG1" s="67"/>
      <c r="BYH1" s="67"/>
      <c r="BYI1" s="67"/>
      <c r="BYJ1" s="67"/>
      <c r="BYK1" s="67"/>
      <c r="BYL1" s="67"/>
      <c r="BYM1" s="67"/>
      <c r="BYN1" s="67"/>
      <c r="BYO1" s="92"/>
      <c r="BYP1" s="67"/>
      <c r="BYQ1" s="67"/>
      <c r="BYR1" s="67"/>
      <c r="BYS1" s="67"/>
      <c r="BYT1" s="67"/>
      <c r="BYU1" s="67"/>
      <c r="BYV1" s="67"/>
      <c r="BYW1" s="67"/>
      <c r="BYX1" s="67"/>
      <c r="BYY1" s="67"/>
      <c r="BYZ1" s="67"/>
      <c r="BZA1" s="67"/>
      <c r="BZB1" s="67"/>
      <c r="BZC1" s="67"/>
      <c r="BZD1" s="67"/>
      <c r="BZE1" s="92"/>
      <c r="BZF1" s="67"/>
      <c r="BZG1" s="67"/>
      <c r="BZH1" s="67"/>
      <c r="BZI1" s="67"/>
      <c r="BZJ1" s="67"/>
      <c r="BZK1" s="67"/>
      <c r="BZL1" s="67"/>
      <c r="BZM1" s="67"/>
      <c r="BZN1" s="67"/>
      <c r="BZO1" s="67"/>
      <c r="BZP1" s="67"/>
      <c r="BZQ1" s="67"/>
      <c r="BZR1" s="67"/>
      <c r="BZS1" s="67"/>
      <c r="BZT1" s="67"/>
      <c r="BZU1" s="92"/>
      <c r="BZV1" s="67"/>
      <c r="BZW1" s="67"/>
      <c r="BZX1" s="67"/>
      <c r="BZY1" s="67"/>
      <c r="BZZ1" s="67"/>
      <c r="CAA1" s="67"/>
      <c r="CAB1" s="67"/>
      <c r="CAC1" s="67"/>
      <c r="CAD1" s="67"/>
      <c r="CAE1" s="67"/>
      <c r="CAF1" s="67"/>
      <c r="CAG1" s="67"/>
      <c r="CAH1" s="67"/>
      <c r="CAI1" s="67"/>
      <c r="CAJ1" s="67"/>
      <c r="CAK1" s="92"/>
      <c r="CAL1" s="67"/>
      <c r="CAM1" s="67"/>
      <c r="CAN1" s="67"/>
      <c r="CAO1" s="67"/>
      <c r="CAP1" s="67"/>
      <c r="CAQ1" s="67"/>
      <c r="CAR1" s="67"/>
      <c r="CAS1" s="67"/>
      <c r="CAT1" s="67"/>
      <c r="CAU1" s="67"/>
      <c r="CAV1" s="67"/>
      <c r="CAW1" s="67"/>
      <c r="CAX1" s="67"/>
      <c r="CAY1" s="67"/>
      <c r="CAZ1" s="67"/>
      <c r="CBA1" s="92"/>
      <c r="CBB1" s="67"/>
      <c r="CBC1" s="67"/>
      <c r="CBD1" s="67"/>
      <c r="CBE1" s="67"/>
      <c r="CBF1" s="67"/>
      <c r="CBG1" s="67"/>
      <c r="CBH1" s="67"/>
      <c r="CBI1" s="67"/>
      <c r="CBJ1" s="67"/>
      <c r="CBK1" s="67"/>
      <c r="CBL1" s="67"/>
      <c r="CBM1" s="67"/>
      <c r="CBN1" s="67"/>
      <c r="CBO1" s="67"/>
      <c r="CBP1" s="67"/>
      <c r="CBQ1" s="92"/>
      <c r="CBR1" s="67"/>
      <c r="CBS1" s="67"/>
      <c r="CBT1" s="67"/>
      <c r="CBU1" s="67"/>
      <c r="CBV1" s="67"/>
      <c r="CBW1" s="67"/>
      <c r="CBX1" s="67"/>
      <c r="CBY1" s="67"/>
      <c r="CBZ1" s="67"/>
      <c r="CCA1" s="67"/>
      <c r="CCB1" s="67"/>
      <c r="CCC1" s="67"/>
      <c r="CCD1" s="67"/>
      <c r="CCE1" s="67"/>
      <c r="CCF1" s="67"/>
      <c r="CCG1" s="92"/>
      <c r="CCH1" s="67"/>
      <c r="CCI1" s="67"/>
      <c r="CCJ1" s="67"/>
      <c r="CCK1" s="67"/>
      <c r="CCL1" s="67"/>
      <c r="CCM1" s="67"/>
      <c r="CCN1" s="67"/>
      <c r="CCO1" s="67"/>
      <c r="CCP1" s="67"/>
      <c r="CCQ1" s="67"/>
      <c r="CCR1" s="67"/>
      <c r="CCS1" s="67"/>
      <c r="CCT1" s="67"/>
      <c r="CCU1" s="67"/>
      <c r="CCV1" s="67"/>
      <c r="CCW1" s="92"/>
      <c r="CCX1" s="67"/>
      <c r="CCY1" s="67"/>
      <c r="CCZ1" s="67"/>
      <c r="CDA1" s="67"/>
      <c r="CDB1" s="67"/>
      <c r="CDC1" s="67"/>
      <c r="CDD1" s="67"/>
      <c r="CDE1" s="67"/>
      <c r="CDF1" s="67"/>
      <c r="CDG1" s="67"/>
      <c r="CDH1" s="67"/>
      <c r="CDI1" s="67"/>
      <c r="CDJ1" s="67"/>
      <c r="CDK1" s="67"/>
      <c r="CDL1" s="67"/>
      <c r="CDM1" s="92"/>
      <c r="CDN1" s="67"/>
      <c r="CDO1" s="67"/>
      <c r="CDP1" s="67"/>
      <c r="CDQ1" s="67"/>
      <c r="CDR1" s="67"/>
      <c r="CDS1" s="67"/>
      <c r="CDT1" s="67"/>
      <c r="CDU1" s="67"/>
      <c r="CDV1" s="67"/>
      <c r="CDW1" s="67"/>
      <c r="CDX1" s="67"/>
      <c r="CDY1" s="67"/>
      <c r="CDZ1" s="67"/>
      <c r="CEA1" s="67"/>
      <c r="CEB1" s="67"/>
      <c r="CEC1" s="92"/>
      <c r="CED1" s="67"/>
      <c r="CEE1" s="67"/>
      <c r="CEF1" s="67"/>
      <c r="CEG1" s="67"/>
      <c r="CEH1" s="67"/>
      <c r="CEI1" s="67"/>
      <c r="CEJ1" s="67"/>
      <c r="CEK1" s="67"/>
      <c r="CEL1" s="67"/>
      <c r="CEM1" s="67"/>
      <c r="CEN1" s="67"/>
      <c r="CEO1" s="67"/>
      <c r="CEP1" s="67"/>
      <c r="CEQ1" s="67"/>
      <c r="CER1" s="67"/>
      <c r="CES1" s="92"/>
      <c r="CET1" s="67"/>
      <c r="CEU1" s="67"/>
      <c r="CEV1" s="67"/>
      <c r="CEW1" s="67"/>
      <c r="CEX1" s="67"/>
      <c r="CEY1" s="67"/>
      <c r="CEZ1" s="67"/>
      <c r="CFA1" s="67"/>
      <c r="CFB1" s="67"/>
      <c r="CFC1" s="67"/>
      <c r="CFD1" s="67"/>
      <c r="CFE1" s="67"/>
      <c r="CFF1" s="67"/>
      <c r="CFG1" s="67"/>
      <c r="CFH1" s="67"/>
      <c r="CFI1" s="92"/>
      <c r="CFJ1" s="67"/>
      <c r="CFK1" s="67"/>
      <c r="CFL1" s="67"/>
      <c r="CFM1" s="67"/>
      <c r="CFN1" s="67"/>
      <c r="CFO1" s="67"/>
      <c r="CFP1" s="67"/>
      <c r="CFQ1" s="67"/>
      <c r="CFR1" s="67"/>
      <c r="CFS1" s="67"/>
      <c r="CFT1" s="67"/>
      <c r="CFU1" s="67"/>
      <c r="CFV1" s="67"/>
      <c r="CFW1" s="67"/>
      <c r="CFX1" s="67"/>
      <c r="CFY1" s="92"/>
      <c r="CFZ1" s="67"/>
      <c r="CGA1" s="67"/>
      <c r="CGB1" s="67"/>
      <c r="CGC1" s="67"/>
      <c r="CGD1" s="67"/>
      <c r="CGE1" s="67"/>
      <c r="CGF1" s="67"/>
      <c r="CGG1" s="67"/>
      <c r="CGH1" s="67"/>
      <c r="CGI1" s="67"/>
      <c r="CGJ1" s="67"/>
      <c r="CGK1" s="67"/>
      <c r="CGL1" s="67"/>
      <c r="CGM1" s="67"/>
      <c r="CGN1" s="67"/>
      <c r="CGO1" s="92"/>
      <c r="CGP1" s="67"/>
      <c r="CGQ1" s="67"/>
      <c r="CGR1" s="67"/>
      <c r="CGS1" s="67"/>
      <c r="CGT1" s="67"/>
      <c r="CGU1" s="67"/>
      <c r="CGV1" s="67"/>
      <c r="CGW1" s="67"/>
      <c r="CGX1" s="67"/>
      <c r="CGY1" s="67"/>
      <c r="CGZ1" s="67"/>
      <c r="CHA1" s="67"/>
      <c r="CHB1" s="67"/>
      <c r="CHC1" s="67"/>
      <c r="CHD1" s="67"/>
      <c r="CHE1" s="92"/>
      <c r="CHF1" s="67"/>
      <c r="CHG1" s="67"/>
      <c r="CHH1" s="67"/>
      <c r="CHI1" s="67"/>
      <c r="CHJ1" s="67"/>
      <c r="CHK1" s="67"/>
      <c r="CHL1" s="67"/>
      <c r="CHM1" s="67"/>
      <c r="CHN1" s="67"/>
      <c r="CHO1" s="67"/>
      <c r="CHP1" s="67"/>
      <c r="CHQ1" s="67"/>
      <c r="CHR1" s="67"/>
      <c r="CHS1" s="67"/>
      <c r="CHT1" s="67"/>
      <c r="CHU1" s="92"/>
      <c r="CHV1" s="67"/>
      <c r="CHW1" s="67"/>
      <c r="CHX1" s="67"/>
      <c r="CHY1" s="67"/>
      <c r="CHZ1" s="67"/>
      <c r="CIA1" s="67"/>
      <c r="CIB1" s="67"/>
      <c r="CIC1" s="67"/>
      <c r="CID1" s="67"/>
      <c r="CIE1" s="67"/>
      <c r="CIF1" s="67"/>
      <c r="CIG1" s="67"/>
      <c r="CIH1" s="67"/>
      <c r="CII1" s="67"/>
      <c r="CIJ1" s="67"/>
      <c r="CIK1" s="92"/>
      <c r="CIL1" s="67"/>
      <c r="CIM1" s="67"/>
      <c r="CIN1" s="67"/>
      <c r="CIO1" s="67"/>
      <c r="CIP1" s="67"/>
      <c r="CIQ1" s="67"/>
      <c r="CIR1" s="67"/>
      <c r="CIS1" s="67"/>
      <c r="CIT1" s="67"/>
      <c r="CIU1" s="67"/>
      <c r="CIV1" s="67"/>
      <c r="CIW1" s="67"/>
      <c r="CIX1" s="67"/>
      <c r="CIY1" s="67"/>
      <c r="CIZ1" s="67"/>
      <c r="CJA1" s="92"/>
      <c r="CJB1" s="67"/>
      <c r="CJC1" s="67"/>
      <c r="CJD1" s="67"/>
      <c r="CJE1" s="67"/>
      <c r="CJF1" s="67"/>
      <c r="CJG1" s="67"/>
      <c r="CJH1" s="67"/>
      <c r="CJI1" s="67"/>
      <c r="CJJ1" s="67"/>
      <c r="CJK1" s="67"/>
      <c r="CJL1" s="67"/>
      <c r="CJM1" s="67"/>
      <c r="CJN1" s="67"/>
      <c r="CJO1" s="67"/>
      <c r="CJP1" s="67"/>
      <c r="CJQ1" s="92"/>
      <c r="CJR1" s="67"/>
      <c r="CJS1" s="67"/>
      <c r="CJT1" s="67"/>
      <c r="CJU1" s="67"/>
      <c r="CJV1" s="67"/>
      <c r="CJW1" s="67"/>
      <c r="CJX1" s="67"/>
      <c r="CJY1" s="67"/>
      <c r="CJZ1" s="67"/>
      <c r="CKA1" s="67"/>
      <c r="CKB1" s="67"/>
      <c r="CKC1" s="67"/>
      <c r="CKD1" s="67"/>
      <c r="CKE1" s="67"/>
      <c r="CKF1" s="67"/>
      <c r="CKG1" s="92"/>
      <c r="CKH1" s="67"/>
      <c r="CKI1" s="67"/>
      <c r="CKJ1" s="67"/>
      <c r="CKK1" s="67"/>
      <c r="CKL1" s="67"/>
      <c r="CKM1" s="67"/>
      <c r="CKN1" s="67"/>
      <c r="CKO1" s="67"/>
      <c r="CKP1" s="67"/>
      <c r="CKQ1" s="67"/>
      <c r="CKR1" s="67"/>
      <c r="CKS1" s="67"/>
      <c r="CKT1" s="67"/>
      <c r="CKU1" s="67"/>
      <c r="CKV1" s="67"/>
      <c r="CKW1" s="92"/>
      <c r="CKX1" s="67"/>
      <c r="CKY1" s="67"/>
      <c r="CKZ1" s="67"/>
      <c r="CLA1" s="67"/>
      <c r="CLB1" s="67"/>
      <c r="CLC1" s="67"/>
      <c r="CLD1" s="67"/>
      <c r="CLE1" s="67"/>
      <c r="CLF1" s="67"/>
      <c r="CLG1" s="67"/>
      <c r="CLH1" s="67"/>
      <c r="CLI1" s="67"/>
      <c r="CLJ1" s="67"/>
      <c r="CLK1" s="67"/>
      <c r="CLL1" s="67"/>
      <c r="CLM1" s="92"/>
      <c r="CLN1" s="67"/>
      <c r="CLO1" s="67"/>
      <c r="CLP1" s="67"/>
      <c r="CLQ1" s="67"/>
      <c r="CLR1" s="67"/>
      <c r="CLS1" s="67"/>
      <c r="CLT1" s="67"/>
      <c r="CLU1" s="67"/>
      <c r="CLV1" s="67"/>
      <c r="CLW1" s="67"/>
      <c r="CLX1" s="67"/>
      <c r="CLY1" s="67"/>
      <c r="CLZ1" s="67"/>
      <c r="CMA1" s="67"/>
      <c r="CMB1" s="67"/>
      <c r="CMC1" s="92"/>
      <c r="CMD1" s="67"/>
      <c r="CME1" s="67"/>
      <c r="CMF1" s="67"/>
      <c r="CMG1" s="67"/>
      <c r="CMH1" s="67"/>
      <c r="CMI1" s="67"/>
      <c r="CMJ1" s="67"/>
      <c r="CMK1" s="67"/>
      <c r="CML1" s="67"/>
      <c r="CMM1" s="67"/>
      <c r="CMN1" s="67"/>
      <c r="CMO1" s="67"/>
      <c r="CMP1" s="67"/>
      <c r="CMQ1" s="67"/>
      <c r="CMR1" s="67"/>
      <c r="CMS1" s="92"/>
      <c r="CMT1" s="67"/>
      <c r="CMU1" s="67"/>
      <c r="CMV1" s="67"/>
      <c r="CMW1" s="67"/>
      <c r="CMX1" s="67"/>
      <c r="CMY1" s="67"/>
      <c r="CMZ1" s="67"/>
      <c r="CNA1" s="67"/>
      <c r="CNB1" s="67"/>
      <c r="CNC1" s="67"/>
      <c r="CND1" s="67"/>
      <c r="CNE1" s="67"/>
      <c r="CNF1" s="67"/>
      <c r="CNG1" s="67"/>
      <c r="CNH1" s="67"/>
      <c r="CNI1" s="92"/>
      <c r="CNJ1" s="67"/>
      <c r="CNK1" s="67"/>
      <c r="CNL1" s="67"/>
      <c r="CNM1" s="67"/>
      <c r="CNN1" s="67"/>
      <c r="CNO1" s="67"/>
      <c r="CNP1" s="67"/>
      <c r="CNQ1" s="67"/>
      <c r="CNR1" s="67"/>
      <c r="CNS1" s="67"/>
      <c r="CNT1" s="67"/>
      <c r="CNU1" s="67"/>
      <c r="CNV1" s="67"/>
      <c r="CNW1" s="67"/>
      <c r="CNX1" s="67"/>
      <c r="CNY1" s="92"/>
      <c r="CNZ1" s="67"/>
      <c r="COA1" s="67"/>
      <c r="COB1" s="67"/>
      <c r="COC1" s="67"/>
      <c r="COD1" s="67"/>
      <c r="COE1" s="67"/>
      <c r="COF1" s="67"/>
      <c r="COG1" s="67"/>
      <c r="COH1" s="67"/>
      <c r="COI1" s="67"/>
      <c r="COJ1" s="67"/>
      <c r="COK1" s="67"/>
      <c r="COL1" s="67"/>
      <c r="COM1" s="67"/>
      <c r="CON1" s="67"/>
      <c r="COO1" s="92"/>
      <c r="COP1" s="67"/>
      <c r="COQ1" s="67"/>
      <c r="COR1" s="67"/>
      <c r="COS1" s="67"/>
      <c r="COT1" s="67"/>
      <c r="COU1" s="67"/>
      <c r="COV1" s="67"/>
      <c r="COW1" s="67"/>
      <c r="COX1" s="67"/>
      <c r="COY1" s="67"/>
      <c r="COZ1" s="67"/>
      <c r="CPA1" s="67"/>
      <c r="CPB1" s="67"/>
      <c r="CPC1" s="67"/>
      <c r="CPD1" s="67"/>
      <c r="CPE1" s="92"/>
      <c r="CPF1" s="67"/>
      <c r="CPG1" s="67"/>
      <c r="CPH1" s="67"/>
      <c r="CPI1" s="67"/>
      <c r="CPJ1" s="67"/>
      <c r="CPK1" s="67"/>
      <c r="CPL1" s="67"/>
      <c r="CPM1" s="67"/>
      <c r="CPN1" s="67"/>
      <c r="CPO1" s="67"/>
      <c r="CPP1" s="67"/>
      <c r="CPQ1" s="67"/>
      <c r="CPR1" s="67"/>
      <c r="CPS1" s="67"/>
      <c r="CPT1" s="67"/>
      <c r="CPU1" s="92"/>
      <c r="CPV1" s="67"/>
      <c r="CPW1" s="67"/>
      <c r="CPX1" s="67"/>
      <c r="CPY1" s="67"/>
      <c r="CPZ1" s="67"/>
      <c r="CQA1" s="67"/>
      <c r="CQB1" s="67"/>
      <c r="CQC1" s="67"/>
      <c r="CQD1" s="67"/>
      <c r="CQE1" s="67"/>
      <c r="CQF1" s="67"/>
      <c r="CQG1" s="67"/>
      <c r="CQH1" s="67"/>
      <c r="CQI1" s="67"/>
      <c r="CQJ1" s="67"/>
      <c r="CQK1" s="92"/>
      <c r="CQL1" s="67"/>
      <c r="CQM1" s="67"/>
      <c r="CQN1" s="67"/>
      <c r="CQO1" s="67"/>
      <c r="CQP1" s="67"/>
      <c r="CQQ1" s="67"/>
      <c r="CQR1" s="67"/>
      <c r="CQS1" s="67"/>
      <c r="CQT1" s="67"/>
      <c r="CQU1" s="67"/>
      <c r="CQV1" s="67"/>
      <c r="CQW1" s="67"/>
      <c r="CQX1" s="67"/>
      <c r="CQY1" s="67"/>
      <c r="CQZ1" s="67"/>
      <c r="CRA1" s="92"/>
      <c r="CRB1" s="67"/>
      <c r="CRC1" s="67"/>
      <c r="CRD1" s="67"/>
      <c r="CRE1" s="67"/>
      <c r="CRF1" s="67"/>
      <c r="CRG1" s="67"/>
      <c r="CRH1" s="67"/>
      <c r="CRI1" s="67"/>
      <c r="CRJ1" s="67"/>
      <c r="CRK1" s="67"/>
      <c r="CRL1" s="67"/>
      <c r="CRM1" s="67"/>
      <c r="CRN1" s="67"/>
      <c r="CRO1" s="67"/>
      <c r="CRP1" s="67"/>
      <c r="CRQ1" s="92"/>
      <c r="CRR1" s="67"/>
      <c r="CRS1" s="67"/>
      <c r="CRT1" s="67"/>
      <c r="CRU1" s="67"/>
      <c r="CRV1" s="67"/>
      <c r="CRW1" s="67"/>
      <c r="CRX1" s="67"/>
      <c r="CRY1" s="67"/>
      <c r="CRZ1" s="67"/>
      <c r="CSA1" s="67"/>
      <c r="CSB1" s="67"/>
      <c r="CSC1" s="67"/>
      <c r="CSD1" s="67"/>
      <c r="CSE1" s="67"/>
      <c r="CSF1" s="67"/>
      <c r="CSG1" s="92"/>
      <c r="CSH1" s="67"/>
      <c r="CSI1" s="67"/>
      <c r="CSJ1" s="67"/>
      <c r="CSK1" s="67"/>
      <c r="CSL1" s="67"/>
      <c r="CSM1" s="67"/>
      <c r="CSN1" s="67"/>
      <c r="CSO1" s="67"/>
      <c r="CSP1" s="67"/>
      <c r="CSQ1" s="67"/>
      <c r="CSR1" s="67"/>
      <c r="CSS1" s="67"/>
      <c r="CST1" s="67"/>
      <c r="CSU1" s="67"/>
      <c r="CSV1" s="67"/>
      <c r="CSW1" s="92"/>
      <c r="CSX1" s="67"/>
      <c r="CSY1" s="67"/>
      <c r="CSZ1" s="67"/>
      <c r="CTA1" s="67"/>
      <c r="CTB1" s="67"/>
      <c r="CTC1" s="67"/>
      <c r="CTD1" s="67"/>
      <c r="CTE1" s="67"/>
      <c r="CTF1" s="67"/>
      <c r="CTG1" s="67"/>
      <c r="CTH1" s="67"/>
      <c r="CTI1" s="67"/>
      <c r="CTJ1" s="67"/>
      <c r="CTK1" s="67"/>
      <c r="CTL1" s="67"/>
      <c r="CTM1" s="92"/>
      <c r="CTN1" s="67"/>
      <c r="CTO1" s="67"/>
      <c r="CTP1" s="67"/>
      <c r="CTQ1" s="67"/>
      <c r="CTR1" s="67"/>
      <c r="CTS1" s="67"/>
      <c r="CTT1" s="67"/>
      <c r="CTU1" s="67"/>
      <c r="CTV1" s="67"/>
      <c r="CTW1" s="67"/>
      <c r="CTX1" s="67"/>
      <c r="CTY1" s="67"/>
      <c r="CTZ1" s="67"/>
      <c r="CUA1" s="67"/>
      <c r="CUB1" s="67"/>
      <c r="CUC1" s="92"/>
      <c r="CUD1" s="67"/>
      <c r="CUE1" s="67"/>
      <c r="CUF1" s="67"/>
      <c r="CUG1" s="67"/>
      <c r="CUH1" s="67"/>
      <c r="CUI1" s="67"/>
      <c r="CUJ1" s="67"/>
      <c r="CUK1" s="67"/>
      <c r="CUL1" s="67"/>
      <c r="CUM1" s="67"/>
      <c r="CUN1" s="67"/>
      <c r="CUO1" s="67"/>
      <c r="CUP1" s="67"/>
      <c r="CUQ1" s="67"/>
      <c r="CUR1" s="67"/>
      <c r="CUS1" s="92"/>
      <c r="CUT1" s="67"/>
      <c r="CUU1" s="67"/>
      <c r="CUV1" s="67"/>
      <c r="CUW1" s="67"/>
      <c r="CUX1" s="67"/>
      <c r="CUY1" s="67"/>
      <c r="CUZ1" s="67"/>
      <c r="CVA1" s="67"/>
      <c r="CVB1" s="67"/>
      <c r="CVC1" s="67"/>
      <c r="CVD1" s="67"/>
      <c r="CVE1" s="67"/>
      <c r="CVF1" s="67"/>
      <c r="CVG1" s="67"/>
      <c r="CVH1" s="67"/>
      <c r="CVI1" s="92"/>
      <c r="CVJ1" s="67"/>
      <c r="CVK1" s="67"/>
      <c r="CVL1" s="67"/>
      <c r="CVM1" s="67"/>
      <c r="CVN1" s="67"/>
      <c r="CVO1" s="67"/>
      <c r="CVP1" s="67"/>
      <c r="CVQ1" s="67"/>
      <c r="CVR1" s="67"/>
      <c r="CVS1" s="67"/>
      <c r="CVT1" s="67"/>
      <c r="CVU1" s="67"/>
      <c r="CVV1" s="67"/>
      <c r="CVW1" s="67"/>
      <c r="CVX1" s="67"/>
      <c r="CVY1" s="92"/>
      <c r="CVZ1" s="67"/>
      <c r="CWA1" s="67"/>
      <c r="CWB1" s="67"/>
      <c r="CWC1" s="67"/>
      <c r="CWD1" s="67"/>
      <c r="CWE1" s="67"/>
      <c r="CWF1" s="67"/>
      <c r="CWG1" s="67"/>
      <c r="CWH1" s="67"/>
      <c r="CWI1" s="67"/>
      <c r="CWJ1" s="67"/>
      <c r="CWK1" s="67"/>
      <c r="CWL1" s="67"/>
      <c r="CWM1" s="67"/>
      <c r="CWN1" s="67"/>
      <c r="CWO1" s="92"/>
      <c r="CWP1" s="67"/>
      <c r="CWQ1" s="67"/>
      <c r="CWR1" s="67"/>
      <c r="CWS1" s="67"/>
      <c r="CWT1" s="67"/>
      <c r="CWU1" s="67"/>
      <c r="CWV1" s="67"/>
      <c r="CWW1" s="67"/>
      <c r="CWX1" s="67"/>
      <c r="CWY1" s="67"/>
      <c r="CWZ1" s="67"/>
      <c r="CXA1" s="67"/>
      <c r="CXB1" s="67"/>
      <c r="CXC1" s="67"/>
      <c r="CXD1" s="67"/>
      <c r="CXE1" s="92"/>
      <c r="CXF1" s="67"/>
      <c r="CXG1" s="67"/>
      <c r="CXH1" s="67"/>
      <c r="CXI1" s="67"/>
      <c r="CXJ1" s="67"/>
      <c r="CXK1" s="67"/>
      <c r="CXL1" s="67"/>
      <c r="CXM1" s="67"/>
      <c r="CXN1" s="67"/>
      <c r="CXO1" s="67"/>
      <c r="CXP1" s="67"/>
      <c r="CXQ1" s="67"/>
      <c r="CXR1" s="67"/>
      <c r="CXS1" s="67"/>
      <c r="CXT1" s="67"/>
      <c r="CXU1" s="92"/>
      <c r="CXV1" s="67"/>
      <c r="CXW1" s="67"/>
      <c r="CXX1" s="67"/>
      <c r="CXY1" s="67"/>
      <c r="CXZ1" s="67"/>
      <c r="CYA1" s="67"/>
      <c r="CYB1" s="67"/>
      <c r="CYC1" s="67"/>
      <c r="CYD1" s="67"/>
      <c r="CYE1" s="67"/>
      <c r="CYF1" s="67"/>
      <c r="CYG1" s="67"/>
      <c r="CYH1" s="67"/>
      <c r="CYI1" s="67"/>
      <c r="CYJ1" s="67"/>
      <c r="CYK1" s="92"/>
      <c r="CYL1" s="67"/>
      <c r="CYM1" s="67"/>
      <c r="CYN1" s="67"/>
      <c r="CYO1" s="67"/>
      <c r="CYP1" s="67"/>
      <c r="CYQ1" s="67"/>
      <c r="CYR1" s="67"/>
      <c r="CYS1" s="67"/>
      <c r="CYT1" s="67"/>
      <c r="CYU1" s="67"/>
      <c r="CYV1" s="67"/>
      <c r="CYW1" s="67"/>
      <c r="CYX1" s="67"/>
      <c r="CYY1" s="67"/>
      <c r="CYZ1" s="67"/>
      <c r="CZA1" s="92"/>
      <c r="CZB1" s="67"/>
      <c r="CZC1" s="67"/>
      <c r="CZD1" s="67"/>
      <c r="CZE1" s="67"/>
      <c r="CZF1" s="67"/>
      <c r="CZG1" s="67"/>
      <c r="CZH1" s="67"/>
      <c r="CZI1" s="67"/>
      <c r="CZJ1" s="67"/>
      <c r="CZK1" s="67"/>
      <c r="CZL1" s="67"/>
      <c r="CZM1" s="67"/>
      <c r="CZN1" s="67"/>
      <c r="CZO1" s="67"/>
      <c r="CZP1" s="67"/>
      <c r="CZQ1" s="92"/>
      <c r="CZR1" s="67"/>
      <c r="CZS1" s="67"/>
      <c r="CZT1" s="67"/>
      <c r="CZU1" s="67"/>
      <c r="CZV1" s="67"/>
      <c r="CZW1" s="67"/>
      <c r="CZX1" s="67"/>
      <c r="CZY1" s="67"/>
      <c r="CZZ1" s="67"/>
      <c r="DAA1" s="67"/>
      <c r="DAB1" s="67"/>
      <c r="DAC1" s="67"/>
      <c r="DAD1" s="67"/>
      <c r="DAE1" s="67"/>
      <c r="DAF1" s="67"/>
      <c r="DAG1" s="92"/>
      <c r="DAH1" s="67"/>
      <c r="DAI1" s="67"/>
      <c r="DAJ1" s="67"/>
      <c r="DAK1" s="67"/>
      <c r="DAL1" s="67"/>
      <c r="DAM1" s="67"/>
      <c r="DAN1" s="67"/>
      <c r="DAO1" s="67"/>
      <c r="DAP1" s="67"/>
      <c r="DAQ1" s="67"/>
      <c r="DAR1" s="67"/>
      <c r="DAS1" s="67"/>
      <c r="DAT1" s="67"/>
      <c r="DAU1" s="67"/>
      <c r="DAV1" s="67"/>
      <c r="DAW1" s="92"/>
      <c r="DAX1" s="67"/>
      <c r="DAY1" s="67"/>
      <c r="DAZ1" s="67"/>
      <c r="DBA1" s="67"/>
      <c r="DBB1" s="67"/>
      <c r="DBC1" s="67"/>
      <c r="DBD1" s="67"/>
      <c r="DBE1" s="67"/>
      <c r="DBF1" s="67"/>
      <c r="DBG1" s="67"/>
      <c r="DBH1" s="67"/>
      <c r="DBI1" s="67"/>
      <c r="DBJ1" s="67"/>
      <c r="DBK1" s="67"/>
      <c r="DBL1" s="67"/>
      <c r="DBM1" s="92"/>
      <c r="DBN1" s="67"/>
      <c r="DBO1" s="67"/>
      <c r="DBP1" s="67"/>
      <c r="DBQ1" s="67"/>
      <c r="DBR1" s="67"/>
      <c r="DBS1" s="67"/>
      <c r="DBT1" s="67"/>
      <c r="DBU1" s="67"/>
      <c r="DBV1" s="67"/>
      <c r="DBW1" s="67"/>
      <c r="DBX1" s="67"/>
      <c r="DBY1" s="67"/>
      <c r="DBZ1" s="67"/>
      <c r="DCA1" s="67"/>
      <c r="DCB1" s="67"/>
      <c r="DCC1" s="92"/>
      <c r="DCD1" s="67"/>
      <c r="DCE1" s="67"/>
      <c r="DCF1" s="67"/>
      <c r="DCG1" s="67"/>
      <c r="DCH1" s="67"/>
      <c r="DCI1" s="67"/>
      <c r="DCJ1" s="67"/>
      <c r="DCK1" s="67"/>
      <c r="DCL1" s="67"/>
      <c r="DCM1" s="67"/>
      <c r="DCN1" s="67"/>
      <c r="DCO1" s="67"/>
      <c r="DCP1" s="67"/>
      <c r="DCQ1" s="67"/>
      <c r="DCR1" s="67"/>
      <c r="DCS1" s="92"/>
      <c r="DCT1" s="67"/>
      <c r="DCU1" s="67"/>
      <c r="DCV1" s="67"/>
      <c r="DCW1" s="67"/>
      <c r="DCX1" s="67"/>
      <c r="DCY1" s="67"/>
      <c r="DCZ1" s="67"/>
      <c r="DDA1" s="67"/>
      <c r="DDB1" s="67"/>
      <c r="DDC1" s="67"/>
      <c r="DDD1" s="67"/>
      <c r="DDE1" s="67"/>
      <c r="DDF1" s="67"/>
      <c r="DDG1" s="67"/>
      <c r="DDH1" s="67"/>
      <c r="DDI1" s="92"/>
      <c r="DDJ1" s="67"/>
      <c r="DDK1" s="67"/>
      <c r="DDL1" s="67"/>
      <c r="DDM1" s="67"/>
      <c r="DDN1" s="67"/>
      <c r="DDO1" s="67"/>
      <c r="DDP1" s="67"/>
      <c r="DDQ1" s="67"/>
      <c r="DDR1" s="67"/>
      <c r="DDS1" s="67"/>
      <c r="DDT1" s="67"/>
      <c r="DDU1" s="67"/>
      <c r="DDV1" s="67"/>
      <c r="DDW1" s="67"/>
      <c r="DDX1" s="67"/>
      <c r="DDY1" s="92"/>
      <c r="DDZ1" s="67"/>
      <c r="DEA1" s="67"/>
      <c r="DEB1" s="67"/>
      <c r="DEC1" s="67"/>
      <c r="DED1" s="67"/>
      <c r="DEE1" s="67"/>
      <c r="DEF1" s="67"/>
      <c r="DEG1" s="67"/>
      <c r="DEH1" s="67"/>
      <c r="DEI1" s="67"/>
      <c r="DEJ1" s="67"/>
      <c r="DEK1" s="67"/>
      <c r="DEL1" s="67"/>
      <c r="DEM1" s="67"/>
      <c r="DEN1" s="67"/>
      <c r="DEO1" s="92"/>
      <c r="DEP1" s="67"/>
      <c r="DEQ1" s="67"/>
      <c r="DER1" s="67"/>
      <c r="DES1" s="67"/>
      <c r="DET1" s="67"/>
      <c r="DEU1" s="67"/>
      <c r="DEV1" s="67"/>
      <c r="DEW1" s="67"/>
      <c r="DEX1" s="67"/>
      <c r="DEY1" s="67"/>
      <c r="DEZ1" s="67"/>
      <c r="DFA1" s="67"/>
      <c r="DFB1" s="67"/>
      <c r="DFC1" s="67"/>
      <c r="DFD1" s="67"/>
      <c r="DFE1" s="92"/>
      <c r="DFF1" s="67"/>
      <c r="DFG1" s="67"/>
      <c r="DFH1" s="67"/>
      <c r="DFI1" s="67"/>
      <c r="DFJ1" s="67"/>
      <c r="DFK1" s="67"/>
      <c r="DFL1" s="67"/>
      <c r="DFM1" s="67"/>
      <c r="DFN1" s="67"/>
      <c r="DFO1" s="67"/>
      <c r="DFP1" s="67"/>
      <c r="DFQ1" s="67"/>
      <c r="DFR1" s="67"/>
      <c r="DFS1" s="67"/>
      <c r="DFT1" s="67"/>
      <c r="DFU1" s="92"/>
      <c r="DFV1" s="67"/>
      <c r="DFW1" s="67"/>
      <c r="DFX1" s="67"/>
      <c r="DFY1" s="67"/>
      <c r="DFZ1" s="67"/>
      <c r="DGA1" s="67"/>
      <c r="DGB1" s="67"/>
      <c r="DGC1" s="67"/>
      <c r="DGD1" s="67"/>
      <c r="DGE1" s="67"/>
      <c r="DGF1" s="67"/>
      <c r="DGG1" s="67"/>
      <c r="DGH1" s="67"/>
      <c r="DGI1" s="67"/>
      <c r="DGJ1" s="67"/>
      <c r="DGK1" s="92"/>
      <c r="DGL1" s="67"/>
      <c r="DGM1" s="67"/>
      <c r="DGN1" s="67"/>
      <c r="DGO1" s="67"/>
      <c r="DGP1" s="67"/>
      <c r="DGQ1" s="67"/>
      <c r="DGR1" s="67"/>
      <c r="DGS1" s="67"/>
      <c r="DGT1" s="67"/>
      <c r="DGU1" s="67"/>
      <c r="DGV1" s="67"/>
      <c r="DGW1" s="67"/>
      <c r="DGX1" s="67"/>
      <c r="DGY1" s="67"/>
      <c r="DGZ1" s="67"/>
      <c r="DHA1" s="92"/>
      <c r="DHB1" s="67"/>
      <c r="DHC1" s="67"/>
      <c r="DHD1" s="67"/>
      <c r="DHE1" s="67"/>
      <c r="DHF1" s="67"/>
      <c r="DHG1" s="67"/>
      <c r="DHH1" s="67"/>
      <c r="DHI1" s="67"/>
      <c r="DHJ1" s="67"/>
      <c r="DHK1" s="67"/>
      <c r="DHL1" s="67"/>
      <c r="DHM1" s="67"/>
      <c r="DHN1" s="67"/>
      <c r="DHO1" s="67"/>
      <c r="DHP1" s="67"/>
      <c r="DHQ1" s="92"/>
      <c r="DHR1" s="67"/>
      <c r="DHS1" s="67"/>
      <c r="DHT1" s="67"/>
      <c r="DHU1" s="67"/>
      <c r="DHV1" s="67"/>
      <c r="DHW1" s="67"/>
      <c r="DHX1" s="67"/>
      <c r="DHY1" s="67"/>
      <c r="DHZ1" s="67"/>
      <c r="DIA1" s="67"/>
      <c r="DIB1" s="67"/>
      <c r="DIC1" s="67"/>
      <c r="DID1" s="67"/>
      <c r="DIE1" s="67"/>
      <c r="DIF1" s="67"/>
      <c r="DIG1" s="92"/>
      <c r="DIH1" s="67"/>
      <c r="DII1" s="67"/>
      <c r="DIJ1" s="67"/>
      <c r="DIK1" s="67"/>
      <c r="DIL1" s="67"/>
      <c r="DIM1" s="67"/>
      <c r="DIN1" s="67"/>
      <c r="DIO1" s="67"/>
      <c r="DIP1" s="67"/>
      <c r="DIQ1" s="67"/>
      <c r="DIR1" s="67"/>
      <c r="DIS1" s="67"/>
      <c r="DIT1" s="67"/>
      <c r="DIU1" s="67"/>
      <c r="DIV1" s="67"/>
      <c r="DIW1" s="92"/>
      <c r="DIX1" s="67"/>
      <c r="DIY1" s="67"/>
      <c r="DIZ1" s="67"/>
      <c r="DJA1" s="67"/>
      <c r="DJB1" s="67"/>
      <c r="DJC1" s="67"/>
      <c r="DJD1" s="67"/>
      <c r="DJE1" s="67"/>
      <c r="DJF1" s="67"/>
      <c r="DJG1" s="67"/>
      <c r="DJH1" s="67"/>
      <c r="DJI1" s="67"/>
      <c r="DJJ1" s="67"/>
      <c r="DJK1" s="67"/>
      <c r="DJL1" s="67"/>
      <c r="DJM1" s="92"/>
      <c r="DJN1" s="67"/>
      <c r="DJO1" s="67"/>
      <c r="DJP1" s="67"/>
      <c r="DJQ1" s="67"/>
      <c r="DJR1" s="67"/>
      <c r="DJS1" s="67"/>
      <c r="DJT1" s="67"/>
      <c r="DJU1" s="67"/>
      <c r="DJV1" s="67"/>
      <c r="DJW1" s="67"/>
      <c r="DJX1" s="67"/>
      <c r="DJY1" s="67"/>
      <c r="DJZ1" s="67"/>
      <c r="DKA1" s="67"/>
      <c r="DKB1" s="67"/>
      <c r="DKC1" s="92"/>
      <c r="DKD1" s="67"/>
      <c r="DKE1" s="67"/>
      <c r="DKF1" s="67"/>
      <c r="DKG1" s="67"/>
      <c r="DKH1" s="67"/>
      <c r="DKI1" s="67"/>
      <c r="DKJ1" s="67"/>
      <c r="DKK1" s="67"/>
      <c r="DKL1" s="67"/>
      <c r="DKM1" s="67"/>
      <c r="DKN1" s="67"/>
      <c r="DKO1" s="67"/>
      <c r="DKP1" s="67"/>
      <c r="DKQ1" s="67"/>
      <c r="DKR1" s="67"/>
      <c r="DKS1" s="92"/>
      <c r="DKT1" s="67"/>
      <c r="DKU1" s="67"/>
      <c r="DKV1" s="67"/>
      <c r="DKW1" s="67"/>
      <c r="DKX1" s="67"/>
      <c r="DKY1" s="67"/>
      <c r="DKZ1" s="67"/>
      <c r="DLA1" s="67"/>
      <c r="DLB1" s="67"/>
      <c r="DLC1" s="67"/>
      <c r="DLD1" s="67"/>
      <c r="DLE1" s="67"/>
      <c r="DLF1" s="67"/>
      <c r="DLG1" s="67"/>
      <c r="DLH1" s="67"/>
      <c r="DLI1" s="92"/>
      <c r="DLJ1" s="67"/>
      <c r="DLK1" s="67"/>
      <c r="DLL1" s="67"/>
      <c r="DLM1" s="67"/>
      <c r="DLN1" s="67"/>
      <c r="DLO1" s="67"/>
      <c r="DLP1" s="67"/>
      <c r="DLQ1" s="67"/>
      <c r="DLR1" s="67"/>
      <c r="DLS1" s="67"/>
      <c r="DLT1" s="67"/>
      <c r="DLU1" s="67"/>
      <c r="DLV1" s="67"/>
      <c r="DLW1" s="67"/>
      <c r="DLX1" s="67"/>
      <c r="DLY1" s="92"/>
      <c r="DLZ1" s="67"/>
      <c r="DMA1" s="67"/>
      <c r="DMB1" s="67"/>
      <c r="DMC1" s="67"/>
      <c r="DMD1" s="67"/>
      <c r="DME1" s="67"/>
      <c r="DMF1" s="67"/>
      <c r="DMG1" s="67"/>
      <c r="DMH1" s="67"/>
      <c r="DMI1" s="67"/>
      <c r="DMJ1" s="67"/>
      <c r="DMK1" s="67"/>
      <c r="DML1" s="67"/>
      <c r="DMM1" s="67"/>
      <c r="DMN1" s="67"/>
      <c r="DMO1" s="92"/>
      <c r="DMP1" s="67"/>
      <c r="DMQ1" s="67"/>
      <c r="DMR1" s="67"/>
      <c r="DMS1" s="67"/>
      <c r="DMT1" s="67"/>
      <c r="DMU1" s="67"/>
      <c r="DMV1" s="67"/>
      <c r="DMW1" s="67"/>
      <c r="DMX1" s="67"/>
      <c r="DMY1" s="67"/>
      <c r="DMZ1" s="67"/>
      <c r="DNA1" s="67"/>
      <c r="DNB1" s="67"/>
      <c r="DNC1" s="67"/>
      <c r="DND1" s="67"/>
      <c r="DNE1" s="92"/>
      <c r="DNF1" s="67"/>
      <c r="DNG1" s="67"/>
      <c r="DNH1" s="67"/>
      <c r="DNI1" s="67"/>
      <c r="DNJ1" s="67"/>
      <c r="DNK1" s="67"/>
      <c r="DNL1" s="67"/>
      <c r="DNM1" s="67"/>
      <c r="DNN1" s="67"/>
      <c r="DNO1" s="67"/>
      <c r="DNP1" s="67"/>
      <c r="DNQ1" s="67"/>
      <c r="DNR1" s="67"/>
      <c r="DNS1" s="67"/>
      <c r="DNT1" s="67"/>
      <c r="DNU1" s="92"/>
      <c r="DNV1" s="67"/>
      <c r="DNW1" s="67"/>
      <c r="DNX1" s="67"/>
      <c r="DNY1" s="67"/>
      <c r="DNZ1" s="67"/>
      <c r="DOA1" s="67"/>
      <c r="DOB1" s="67"/>
      <c r="DOC1" s="67"/>
      <c r="DOD1" s="67"/>
      <c r="DOE1" s="67"/>
      <c r="DOF1" s="67"/>
      <c r="DOG1" s="67"/>
      <c r="DOH1" s="67"/>
      <c r="DOI1" s="67"/>
      <c r="DOJ1" s="67"/>
      <c r="DOK1" s="92"/>
      <c r="DOL1" s="67"/>
      <c r="DOM1" s="67"/>
      <c r="DON1" s="67"/>
      <c r="DOO1" s="67"/>
      <c r="DOP1" s="67"/>
      <c r="DOQ1" s="67"/>
      <c r="DOR1" s="67"/>
      <c r="DOS1" s="67"/>
      <c r="DOT1" s="67"/>
      <c r="DOU1" s="67"/>
      <c r="DOV1" s="67"/>
      <c r="DOW1" s="67"/>
      <c r="DOX1" s="67"/>
      <c r="DOY1" s="67"/>
      <c r="DOZ1" s="67"/>
      <c r="DPA1" s="92"/>
      <c r="DPB1" s="67"/>
      <c r="DPC1" s="67"/>
      <c r="DPD1" s="67"/>
      <c r="DPE1" s="67"/>
      <c r="DPF1" s="67"/>
      <c r="DPG1" s="67"/>
      <c r="DPH1" s="67"/>
      <c r="DPI1" s="67"/>
      <c r="DPJ1" s="67"/>
      <c r="DPK1" s="67"/>
      <c r="DPL1" s="67"/>
      <c r="DPM1" s="67"/>
      <c r="DPN1" s="67"/>
      <c r="DPO1" s="67"/>
      <c r="DPP1" s="67"/>
      <c r="DPQ1" s="92"/>
      <c r="DPR1" s="67"/>
      <c r="DPS1" s="67"/>
      <c r="DPT1" s="67"/>
      <c r="DPU1" s="67"/>
      <c r="DPV1" s="67"/>
      <c r="DPW1" s="67"/>
      <c r="DPX1" s="67"/>
      <c r="DPY1" s="67"/>
      <c r="DPZ1" s="67"/>
      <c r="DQA1" s="67"/>
      <c r="DQB1" s="67"/>
      <c r="DQC1" s="67"/>
      <c r="DQD1" s="67"/>
      <c r="DQE1" s="67"/>
      <c r="DQF1" s="67"/>
      <c r="DQG1" s="92"/>
      <c r="DQH1" s="67"/>
      <c r="DQI1" s="67"/>
      <c r="DQJ1" s="67"/>
      <c r="DQK1" s="67"/>
      <c r="DQL1" s="67"/>
      <c r="DQM1" s="67"/>
      <c r="DQN1" s="67"/>
      <c r="DQO1" s="67"/>
      <c r="DQP1" s="67"/>
      <c r="DQQ1" s="67"/>
      <c r="DQR1" s="67"/>
      <c r="DQS1" s="67"/>
      <c r="DQT1" s="67"/>
      <c r="DQU1" s="67"/>
      <c r="DQV1" s="67"/>
      <c r="DQW1" s="92"/>
      <c r="DQX1" s="67"/>
      <c r="DQY1" s="67"/>
      <c r="DQZ1" s="67"/>
      <c r="DRA1" s="67"/>
      <c r="DRB1" s="67"/>
      <c r="DRC1" s="67"/>
      <c r="DRD1" s="67"/>
      <c r="DRE1" s="67"/>
      <c r="DRF1" s="67"/>
      <c r="DRG1" s="67"/>
      <c r="DRH1" s="67"/>
      <c r="DRI1" s="67"/>
      <c r="DRJ1" s="67"/>
      <c r="DRK1" s="67"/>
      <c r="DRL1" s="67"/>
      <c r="DRM1" s="92"/>
      <c r="DRN1" s="67"/>
      <c r="DRO1" s="67"/>
      <c r="DRP1" s="67"/>
      <c r="DRQ1" s="67"/>
      <c r="DRR1" s="67"/>
      <c r="DRS1" s="67"/>
      <c r="DRT1" s="67"/>
      <c r="DRU1" s="67"/>
      <c r="DRV1" s="67"/>
      <c r="DRW1" s="67"/>
      <c r="DRX1" s="67"/>
      <c r="DRY1" s="67"/>
      <c r="DRZ1" s="67"/>
      <c r="DSA1" s="67"/>
      <c r="DSB1" s="67"/>
      <c r="DSC1" s="92"/>
      <c r="DSD1" s="67"/>
      <c r="DSE1" s="67"/>
      <c r="DSF1" s="67"/>
      <c r="DSG1" s="67"/>
      <c r="DSH1" s="67"/>
      <c r="DSI1" s="67"/>
      <c r="DSJ1" s="67"/>
      <c r="DSK1" s="67"/>
      <c r="DSL1" s="67"/>
      <c r="DSM1" s="67"/>
      <c r="DSN1" s="67"/>
      <c r="DSO1" s="67"/>
      <c r="DSP1" s="67"/>
      <c r="DSQ1" s="67"/>
      <c r="DSR1" s="67"/>
      <c r="DSS1" s="92"/>
      <c r="DST1" s="67"/>
      <c r="DSU1" s="67"/>
      <c r="DSV1" s="67"/>
      <c r="DSW1" s="67"/>
      <c r="DSX1" s="67"/>
      <c r="DSY1" s="67"/>
      <c r="DSZ1" s="67"/>
      <c r="DTA1" s="67"/>
      <c r="DTB1" s="67"/>
      <c r="DTC1" s="67"/>
      <c r="DTD1" s="67"/>
      <c r="DTE1" s="67"/>
      <c r="DTF1" s="67"/>
      <c r="DTG1" s="67"/>
      <c r="DTH1" s="67"/>
      <c r="DTI1" s="92"/>
      <c r="DTJ1" s="67"/>
      <c r="DTK1" s="67"/>
      <c r="DTL1" s="67"/>
      <c r="DTM1" s="67"/>
      <c r="DTN1" s="67"/>
      <c r="DTO1" s="67"/>
      <c r="DTP1" s="67"/>
      <c r="DTQ1" s="67"/>
      <c r="DTR1" s="67"/>
      <c r="DTS1" s="67"/>
      <c r="DTT1" s="67"/>
      <c r="DTU1" s="67"/>
      <c r="DTV1" s="67"/>
      <c r="DTW1" s="67"/>
      <c r="DTX1" s="67"/>
      <c r="DTY1" s="92"/>
      <c r="DTZ1" s="67"/>
      <c r="DUA1" s="67"/>
      <c r="DUB1" s="67"/>
      <c r="DUC1" s="67"/>
      <c r="DUD1" s="67"/>
      <c r="DUE1" s="67"/>
      <c r="DUF1" s="67"/>
      <c r="DUG1" s="67"/>
      <c r="DUH1" s="67"/>
      <c r="DUI1" s="67"/>
      <c r="DUJ1" s="67"/>
      <c r="DUK1" s="67"/>
      <c r="DUL1" s="67"/>
      <c r="DUM1" s="67"/>
      <c r="DUN1" s="67"/>
      <c r="DUO1" s="92"/>
      <c r="DUP1" s="67"/>
      <c r="DUQ1" s="67"/>
      <c r="DUR1" s="67"/>
      <c r="DUS1" s="67"/>
      <c r="DUT1" s="67"/>
      <c r="DUU1" s="67"/>
      <c r="DUV1" s="67"/>
      <c r="DUW1" s="67"/>
      <c r="DUX1" s="67"/>
      <c r="DUY1" s="67"/>
      <c r="DUZ1" s="67"/>
      <c r="DVA1" s="67"/>
      <c r="DVB1" s="67"/>
      <c r="DVC1" s="67"/>
      <c r="DVD1" s="67"/>
      <c r="DVE1" s="92"/>
      <c r="DVF1" s="67"/>
      <c r="DVG1" s="67"/>
      <c r="DVH1" s="67"/>
      <c r="DVI1" s="67"/>
      <c r="DVJ1" s="67"/>
      <c r="DVK1" s="67"/>
      <c r="DVL1" s="67"/>
      <c r="DVM1" s="67"/>
      <c r="DVN1" s="67"/>
      <c r="DVO1" s="67"/>
      <c r="DVP1" s="67"/>
      <c r="DVQ1" s="67"/>
      <c r="DVR1" s="67"/>
      <c r="DVS1" s="67"/>
      <c r="DVT1" s="67"/>
      <c r="DVU1" s="92"/>
      <c r="DVV1" s="67"/>
      <c r="DVW1" s="67"/>
      <c r="DVX1" s="67"/>
      <c r="DVY1" s="67"/>
      <c r="DVZ1" s="67"/>
      <c r="DWA1" s="67"/>
      <c r="DWB1" s="67"/>
      <c r="DWC1" s="67"/>
      <c r="DWD1" s="67"/>
      <c r="DWE1" s="67"/>
      <c r="DWF1" s="67"/>
      <c r="DWG1" s="67"/>
      <c r="DWH1" s="67"/>
      <c r="DWI1" s="67"/>
      <c r="DWJ1" s="67"/>
      <c r="DWK1" s="92"/>
      <c r="DWL1" s="67"/>
      <c r="DWM1" s="67"/>
      <c r="DWN1" s="67"/>
      <c r="DWO1" s="67"/>
      <c r="DWP1" s="67"/>
      <c r="DWQ1" s="67"/>
      <c r="DWR1" s="67"/>
      <c r="DWS1" s="67"/>
      <c r="DWT1" s="67"/>
      <c r="DWU1" s="67"/>
      <c r="DWV1" s="67"/>
      <c r="DWW1" s="67"/>
      <c r="DWX1" s="67"/>
      <c r="DWY1" s="67"/>
      <c r="DWZ1" s="67"/>
      <c r="DXA1" s="92"/>
      <c r="DXB1" s="67"/>
      <c r="DXC1" s="67"/>
      <c r="DXD1" s="67"/>
      <c r="DXE1" s="67"/>
      <c r="DXF1" s="67"/>
      <c r="DXG1" s="67"/>
      <c r="DXH1" s="67"/>
      <c r="DXI1" s="67"/>
      <c r="DXJ1" s="67"/>
      <c r="DXK1" s="67"/>
      <c r="DXL1" s="67"/>
      <c r="DXM1" s="67"/>
      <c r="DXN1" s="67"/>
      <c r="DXO1" s="67"/>
      <c r="DXP1" s="67"/>
      <c r="DXQ1" s="92"/>
      <c r="DXR1" s="67"/>
      <c r="DXS1" s="67"/>
      <c r="DXT1" s="67"/>
      <c r="DXU1" s="67"/>
      <c r="DXV1" s="67"/>
      <c r="DXW1" s="67"/>
      <c r="DXX1" s="67"/>
      <c r="DXY1" s="67"/>
      <c r="DXZ1" s="67"/>
      <c r="DYA1" s="67"/>
      <c r="DYB1" s="67"/>
      <c r="DYC1" s="67"/>
      <c r="DYD1" s="67"/>
      <c r="DYE1" s="67"/>
      <c r="DYF1" s="67"/>
      <c r="DYG1" s="92"/>
      <c r="DYH1" s="67"/>
      <c r="DYI1" s="67"/>
      <c r="DYJ1" s="67"/>
      <c r="DYK1" s="67"/>
      <c r="DYL1" s="67"/>
      <c r="DYM1" s="67"/>
      <c r="DYN1" s="67"/>
      <c r="DYO1" s="67"/>
      <c r="DYP1" s="67"/>
      <c r="DYQ1" s="67"/>
      <c r="DYR1" s="67"/>
      <c r="DYS1" s="67"/>
      <c r="DYT1" s="67"/>
      <c r="DYU1" s="67"/>
      <c r="DYV1" s="67"/>
      <c r="DYW1" s="92"/>
      <c r="DYX1" s="67"/>
      <c r="DYY1" s="67"/>
      <c r="DYZ1" s="67"/>
      <c r="DZA1" s="67"/>
      <c r="DZB1" s="67"/>
      <c r="DZC1" s="67"/>
      <c r="DZD1" s="67"/>
      <c r="DZE1" s="67"/>
      <c r="DZF1" s="67"/>
      <c r="DZG1" s="67"/>
      <c r="DZH1" s="67"/>
      <c r="DZI1" s="67"/>
      <c r="DZJ1" s="67"/>
      <c r="DZK1" s="67"/>
      <c r="DZL1" s="67"/>
      <c r="DZM1" s="92"/>
      <c r="DZN1" s="67"/>
      <c r="DZO1" s="67"/>
      <c r="DZP1" s="67"/>
      <c r="DZQ1" s="67"/>
      <c r="DZR1" s="67"/>
      <c r="DZS1" s="67"/>
      <c r="DZT1" s="67"/>
      <c r="DZU1" s="67"/>
      <c r="DZV1" s="67"/>
      <c r="DZW1" s="67"/>
      <c r="DZX1" s="67"/>
      <c r="DZY1" s="67"/>
      <c r="DZZ1" s="67"/>
      <c r="EAA1" s="67"/>
      <c r="EAB1" s="67"/>
      <c r="EAC1" s="92"/>
      <c r="EAD1" s="67"/>
      <c r="EAE1" s="67"/>
      <c r="EAF1" s="67"/>
      <c r="EAG1" s="67"/>
      <c r="EAH1" s="67"/>
      <c r="EAI1" s="67"/>
      <c r="EAJ1" s="67"/>
      <c r="EAK1" s="67"/>
      <c r="EAL1" s="67"/>
      <c r="EAM1" s="67"/>
      <c r="EAN1" s="67"/>
      <c r="EAO1" s="67"/>
      <c r="EAP1" s="67"/>
      <c r="EAQ1" s="67"/>
      <c r="EAR1" s="67"/>
      <c r="EAS1" s="92"/>
      <c r="EAT1" s="67"/>
      <c r="EAU1" s="67"/>
      <c r="EAV1" s="67"/>
      <c r="EAW1" s="67"/>
      <c r="EAX1" s="67"/>
      <c r="EAY1" s="67"/>
      <c r="EAZ1" s="67"/>
      <c r="EBA1" s="67"/>
      <c r="EBB1" s="67"/>
      <c r="EBC1" s="67"/>
      <c r="EBD1" s="67"/>
      <c r="EBE1" s="67"/>
      <c r="EBF1" s="67"/>
      <c r="EBG1" s="67"/>
      <c r="EBH1" s="67"/>
      <c r="EBI1" s="92"/>
      <c r="EBJ1" s="67"/>
      <c r="EBK1" s="67"/>
      <c r="EBL1" s="67"/>
      <c r="EBM1" s="67"/>
      <c r="EBN1" s="67"/>
      <c r="EBO1" s="67"/>
      <c r="EBP1" s="67"/>
      <c r="EBQ1" s="67"/>
      <c r="EBR1" s="67"/>
      <c r="EBS1" s="67"/>
      <c r="EBT1" s="67"/>
      <c r="EBU1" s="67"/>
      <c r="EBV1" s="67"/>
      <c r="EBW1" s="67"/>
      <c r="EBX1" s="67"/>
      <c r="EBY1" s="92"/>
      <c r="EBZ1" s="67"/>
      <c r="ECA1" s="67"/>
      <c r="ECB1" s="67"/>
      <c r="ECC1" s="67"/>
      <c r="ECD1" s="67"/>
      <c r="ECE1" s="67"/>
      <c r="ECF1" s="67"/>
      <c r="ECG1" s="67"/>
      <c r="ECH1" s="67"/>
      <c r="ECI1" s="67"/>
      <c r="ECJ1" s="67"/>
      <c r="ECK1" s="67"/>
      <c r="ECL1" s="67"/>
      <c r="ECM1" s="67"/>
      <c r="ECN1" s="67"/>
      <c r="ECO1" s="92"/>
      <c r="ECP1" s="67"/>
      <c r="ECQ1" s="67"/>
      <c r="ECR1" s="67"/>
      <c r="ECS1" s="67"/>
      <c r="ECT1" s="67"/>
      <c r="ECU1" s="67"/>
      <c r="ECV1" s="67"/>
      <c r="ECW1" s="67"/>
      <c r="ECX1" s="67"/>
      <c r="ECY1" s="67"/>
      <c r="ECZ1" s="67"/>
      <c r="EDA1" s="67"/>
      <c r="EDB1" s="67"/>
      <c r="EDC1" s="67"/>
      <c r="EDD1" s="67"/>
      <c r="EDE1" s="92"/>
      <c r="EDF1" s="67"/>
      <c r="EDG1" s="67"/>
      <c r="EDH1" s="67"/>
      <c r="EDI1" s="67"/>
      <c r="EDJ1" s="67"/>
      <c r="EDK1" s="67"/>
      <c r="EDL1" s="67"/>
      <c r="EDM1" s="67"/>
      <c r="EDN1" s="67"/>
      <c r="EDO1" s="67"/>
      <c r="EDP1" s="67"/>
      <c r="EDQ1" s="67"/>
      <c r="EDR1" s="67"/>
      <c r="EDS1" s="67"/>
      <c r="EDT1" s="67"/>
      <c r="EDU1" s="92"/>
      <c r="EDV1" s="67"/>
      <c r="EDW1" s="67"/>
      <c r="EDX1" s="67"/>
      <c r="EDY1" s="67"/>
      <c r="EDZ1" s="67"/>
      <c r="EEA1" s="67"/>
      <c r="EEB1" s="67"/>
      <c r="EEC1" s="67"/>
      <c r="EED1" s="67"/>
      <c r="EEE1" s="67"/>
      <c r="EEF1" s="67"/>
      <c r="EEG1" s="67"/>
      <c r="EEH1" s="67"/>
      <c r="EEI1" s="67"/>
      <c r="EEJ1" s="67"/>
      <c r="EEK1" s="92"/>
      <c r="EEL1" s="67"/>
      <c r="EEM1" s="67"/>
      <c r="EEN1" s="67"/>
      <c r="EEO1" s="67"/>
      <c r="EEP1" s="67"/>
      <c r="EEQ1" s="67"/>
      <c r="EER1" s="67"/>
      <c r="EES1" s="67"/>
      <c r="EET1" s="67"/>
      <c r="EEU1" s="67"/>
      <c r="EEV1" s="67"/>
      <c r="EEW1" s="67"/>
      <c r="EEX1" s="67"/>
      <c r="EEY1" s="67"/>
      <c r="EEZ1" s="67"/>
      <c r="EFA1" s="92"/>
      <c r="EFB1" s="67"/>
      <c r="EFC1" s="67"/>
      <c r="EFD1" s="67"/>
      <c r="EFE1" s="67"/>
      <c r="EFF1" s="67"/>
      <c r="EFG1" s="67"/>
      <c r="EFH1" s="67"/>
      <c r="EFI1" s="67"/>
      <c r="EFJ1" s="67"/>
      <c r="EFK1" s="67"/>
      <c r="EFL1" s="67"/>
      <c r="EFM1" s="67"/>
      <c r="EFN1" s="67"/>
      <c r="EFO1" s="67"/>
      <c r="EFP1" s="67"/>
      <c r="EFQ1" s="92"/>
      <c r="EFR1" s="67"/>
      <c r="EFS1" s="67"/>
      <c r="EFT1" s="67"/>
      <c r="EFU1" s="67"/>
      <c r="EFV1" s="67"/>
      <c r="EFW1" s="67"/>
      <c r="EFX1" s="67"/>
      <c r="EFY1" s="67"/>
      <c r="EFZ1" s="67"/>
      <c r="EGA1" s="67"/>
      <c r="EGB1" s="67"/>
      <c r="EGC1" s="67"/>
      <c r="EGD1" s="67"/>
      <c r="EGE1" s="67"/>
      <c r="EGF1" s="67"/>
      <c r="EGG1" s="92"/>
      <c r="EGH1" s="67"/>
      <c r="EGI1" s="67"/>
      <c r="EGJ1" s="67"/>
      <c r="EGK1" s="67"/>
      <c r="EGL1" s="67"/>
      <c r="EGM1" s="67"/>
      <c r="EGN1" s="67"/>
      <c r="EGO1" s="67"/>
      <c r="EGP1" s="67"/>
      <c r="EGQ1" s="67"/>
      <c r="EGR1" s="67"/>
      <c r="EGS1" s="67"/>
      <c r="EGT1" s="67"/>
      <c r="EGU1" s="67"/>
      <c r="EGV1" s="67"/>
      <c r="EGW1" s="92"/>
      <c r="EGX1" s="67"/>
      <c r="EGY1" s="67"/>
      <c r="EGZ1" s="67"/>
      <c r="EHA1" s="67"/>
      <c r="EHB1" s="67"/>
      <c r="EHC1" s="67"/>
      <c r="EHD1" s="67"/>
      <c r="EHE1" s="67"/>
      <c r="EHF1" s="67"/>
      <c r="EHG1" s="67"/>
      <c r="EHH1" s="67"/>
      <c r="EHI1" s="67"/>
      <c r="EHJ1" s="67"/>
      <c r="EHK1" s="67"/>
      <c r="EHL1" s="67"/>
      <c r="EHM1" s="92"/>
      <c r="EHN1" s="67"/>
      <c r="EHO1" s="67"/>
      <c r="EHP1" s="67"/>
      <c r="EHQ1" s="67"/>
      <c r="EHR1" s="67"/>
      <c r="EHS1" s="67"/>
      <c r="EHT1" s="67"/>
      <c r="EHU1" s="67"/>
      <c r="EHV1" s="67"/>
      <c r="EHW1" s="67"/>
      <c r="EHX1" s="67"/>
      <c r="EHY1" s="67"/>
      <c r="EHZ1" s="67"/>
      <c r="EIA1" s="67"/>
      <c r="EIB1" s="67"/>
      <c r="EIC1" s="92"/>
      <c r="EID1" s="67"/>
      <c r="EIE1" s="67"/>
      <c r="EIF1" s="67"/>
      <c r="EIG1" s="67"/>
      <c r="EIH1" s="67"/>
      <c r="EII1" s="67"/>
      <c r="EIJ1" s="67"/>
      <c r="EIK1" s="67"/>
      <c r="EIL1" s="67"/>
      <c r="EIM1" s="67"/>
      <c r="EIN1" s="67"/>
      <c r="EIO1" s="67"/>
      <c r="EIP1" s="67"/>
      <c r="EIQ1" s="67"/>
      <c r="EIR1" s="67"/>
      <c r="EIS1" s="92"/>
      <c r="EIT1" s="67"/>
      <c r="EIU1" s="67"/>
      <c r="EIV1" s="67"/>
      <c r="EIW1" s="67"/>
      <c r="EIX1" s="67"/>
      <c r="EIY1" s="67"/>
      <c r="EIZ1" s="67"/>
      <c r="EJA1" s="67"/>
      <c r="EJB1" s="67"/>
      <c r="EJC1" s="67"/>
      <c r="EJD1" s="67"/>
      <c r="EJE1" s="67"/>
      <c r="EJF1" s="67"/>
      <c r="EJG1" s="67"/>
      <c r="EJH1" s="67"/>
      <c r="EJI1" s="92"/>
      <c r="EJJ1" s="67"/>
      <c r="EJK1" s="67"/>
      <c r="EJL1" s="67"/>
      <c r="EJM1" s="67"/>
      <c r="EJN1" s="67"/>
      <c r="EJO1" s="67"/>
      <c r="EJP1" s="67"/>
      <c r="EJQ1" s="67"/>
      <c r="EJR1" s="67"/>
      <c r="EJS1" s="67"/>
      <c r="EJT1" s="67"/>
      <c r="EJU1" s="67"/>
      <c r="EJV1" s="67"/>
      <c r="EJW1" s="67"/>
      <c r="EJX1" s="67"/>
      <c r="EJY1" s="92"/>
      <c r="EJZ1" s="67"/>
      <c r="EKA1" s="67"/>
      <c r="EKB1" s="67"/>
      <c r="EKC1" s="67"/>
      <c r="EKD1" s="67"/>
      <c r="EKE1" s="67"/>
      <c r="EKF1" s="67"/>
      <c r="EKG1" s="67"/>
      <c r="EKH1" s="67"/>
      <c r="EKI1" s="67"/>
      <c r="EKJ1" s="67"/>
      <c r="EKK1" s="67"/>
      <c r="EKL1" s="67"/>
      <c r="EKM1" s="67"/>
      <c r="EKN1" s="67"/>
      <c r="EKO1" s="92"/>
      <c r="EKP1" s="67"/>
      <c r="EKQ1" s="67"/>
      <c r="EKR1" s="67"/>
      <c r="EKS1" s="67"/>
      <c r="EKT1" s="67"/>
      <c r="EKU1" s="67"/>
      <c r="EKV1" s="67"/>
      <c r="EKW1" s="67"/>
      <c r="EKX1" s="67"/>
      <c r="EKY1" s="67"/>
      <c r="EKZ1" s="67"/>
      <c r="ELA1" s="67"/>
      <c r="ELB1" s="67"/>
      <c r="ELC1" s="67"/>
      <c r="ELD1" s="67"/>
      <c r="ELE1" s="92"/>
      <c r="ELF1" s="67"/>
      <c r="ELG1" s="67"/>
      <c r="ELH1" s="67"/>
      <c r="ELI1" s="67"/>
      <c r="ELJ1" s="67"/>
      <c r="ELK1" s="67"/>
      <c r="ELL1" s="67"/>
      <c r="ELM1" s="67"/>
      <c r="ELN1" s="67"/>
      <c r="ELO1" s="67"/>
      <c r="ELP1" s="67"/>
      <c r="ELQ1" s="67"/>
      <c r="ELR1" s="67"/>
      <c r="ELS1" s="67"/>
      <c r="ELT1" s="67"/>
      <c r="ELU1" s="92"/>
      <c r="ELV1" s="67"/>
      <c r="ELW1" s="67"/>
      <c r="ELX1" s="67"/>
      <c r="ELY1" s="67"/>
      <c r="ELZ1" s="67"/>
      <c r="EMA1" s="67"/>
      <c r="EMB1" s="67"/>
      <c r="EMC1" s="67"/>
      <c r="EMD1" s="67"/>
      <c r="EME1" s="67"/>
      <c r="EMF1" s="67"/>
      <c r="EMG1" s="67"/>
      <c r="EMH1" s="67"/>
      <c r="EMI1" s="67"/>
      <c r="EMJ1" s="67"/>
      <c r="EMK1" s="92"/>
      <c r="EML1" s="67"/>
      <c r="EMM1" s="67"/>
      <c r="EMN1" s="67"/>
      <c r="EMO1" s="67"/>
      <c r="EMP1" s="67"/>
      <c r="EMQ1" s="67"/>
      <c r="EMR1" s="67"/>
      <c r="EMS1" s="67"/>
      <c r="EMT1" s="67"/>
      <c r="EMU1" s="67"/>
      <c r="EMV1" s="67"/>
      <c r="EMW1" s="67"/>
      <c r="EMX1" s="67"/>
      <c r="EMY1" s="67"/>
      <c r="EMZ1" s="67"/>
      <c r="ENA1" s="92"/>
      <c r="ENB1" s="67"/>
      <c r="ENC1" s="67"/>
      <c r="END1" s="67"/>
      <c r="ENE1" s="67"/>
      <c r="ENF1" s="67"/>
      <c r="ENG1" s="67"/>
      <c r="ENH1" s="67"/>
      <c r="ENI1" s="67"/>
      <c r="ENJ1" s="67"/>
      <c r="ENK1" s="67"/>
      <c r="ENL1" s="67"/>
      <c r="ENM1" s="67"/>
      <c r="ENN1" s="67"/>
      <c r="ENO1" s="67"/>
      <c r="ENP1" s="67"/>
      <c r="ENQ1" s="92"/>
      <c r="ENR1" s="67"/>
      <c r="ENS1" s="67"/>
      <c r="ENT1" s="67"/>
      <c r="ENU1" s="67"/>
      <c r="ENV1" s="67"/>
      <c r="ENW1" s="67"/>
      <c r="ENX1" s="67"/>
      <c r="ENY1" s="67"/>
      <c r="ENZ1" s="67"/>
      <c r="EOA1" s="67"/>
      <c r="EOB1" s="67"/>
      <c r="EOC1" s="67"/>
      <c r="EOD1" s="67"/>
      <c r="EOE1" s="67"/>
      <c r="EOF1" s="67"/>
      <c r="EOG1" s="92"/>
      <c r="EOH1" s="67"/>
      <c r="EOI1" s="67"/>
      <c r="EOJ1" s="67"/>
      <c r="EOK1" s="67"/>
      <c r="EOL1" s="67"/>
      <c r="EOM1" s="67"/>
      <c r="EON1" s="67"/>
      <c r="EOO1" s="67"/>
      <c r="EOP1" s="67"/>
      <c r="EOQ1" s="67"/>
      <c r="EOR1" s="67"/>
      <c r="EOS1" s="67"/>
      <c r="EOT1" s="67"/>
      <c r="EOU1" s="67"/>
      <c r="EOV1" s="67"/>
      <c r="EOW1" s="92"/>
      <c r="EOX1" s="67"/>
      <c r="EOY1" s="67"/>
      <c r="EOZ1" s="67"/>
      <c r="EPA1" s="67"/>
      <c r="EPB1" s="67"/>
      <c r="EPC1" s="67"/>
      <c r="EPD1" s="67"/>
      <c r="EPE1" s="67"/>
      <c r="EPF1" s="67"/>
      <c r="EPG1" s="67"/>
      <c r="EPH1" s="67"/>
      <c r="EPI1" s="67"/>
      <c r="EPJ1" s="67"/>
      <c r="EPK1" s="67"/>
      <c r="EPL1" s="67"/>
      <c r="EPM1" s="92"/>
      <c r="EPN1" s="67"/>
      <c r="EPO1" s="67"/>
      <c r="EPP1" s="67"/>
      <c r="EPQ1" s="67"/>
      <c r="EPR1" s="67"/>
      <c r="EPS1" s="67"/>
      <c r="EPT1" s="67"/>
      <c r="EPU1" s="67"/>
      <c r="EPV1" s="67"/>
      <c r="EPW1" s="67"/>
      <c r="EPX1" s="67"/>
      <c r="EPY1" s="67"/>
      <c r="EPZ1" s="67"/>
      <c r="EQA1" s="67"/>
      <c r="EQB1" s="67"/>
      <c r="EQC1" s="92"/>
      <c r="EQD1" s="67"/>
      <c r="EQE1" s="67"/>
      <c r="EQF1" s="67"/>
      <c r="EQG1" s="67"/>
      <c r="EQH1" s="67"/>
      <c r="EQI1" s="67"/>
      <c r="EQJ1" s="67"/>
      <c r="EQK1" s="67"/>
      <c r="EQL1" s="67"/>
      <c r="EQM1" s="67"/>
      <c r="EQN1" s="67"/>
      <c r="EQO1" s="67"/>
      <c r="EQP1" s="67"/>
      <c r="EQQ1" s="67"/>
      <c r="EQR1" s="67"/>
      <c r="EQS1" s="92"/>
      <c r="EQT1" s="67"/>
      <c r="EQU1" s="67"/>
      <c r="EQV1" s="67"/>
      <c r="EQW1" s="67"/>
      <c r="EQX1" s="67"/>
      <c r="EQY1" s="67"/>
      <c r="EQZ1" s="67"/>
      <c r="ERA1" s="67"/>
      <c r="ERB1" s="67"/>
      <c r="ERC1" s="67"/>
      <c r="ERD1" s="67"/>
      <c r="ERE1" s="67"/>
      <c r="ERF1" s="67"/>
      <c r="ERG1" s="67"/>
      <c r="ERH1" s="67"/>
      <c r="ERI1" s="92"/>
      <c r="ERJ1" s="67"/>
      <c r="ERK1" s="67"/>
      <c r="ERL1" s="67"/>
      <c r="ERM1" s="67"/>
      <c r="ERN1" s="67"/>
      <c r="ERO1" s="67"/>
      <c r="ERP1" s="67"/>
      <c r="ERQ1" s="67"/>
      <c r="ERR1" s="67"/>
      <c r="ERS1" s="67"/>
      <c r="ERT1" s="67"/>
      <c r="ERU1" s="67"/>
      <c r="ERV1" s="67"/>
      <c r="ERW1" s="67"/>
      <c r="ERX1" s="67"/>
      <c r="ERY1" s="92"/>
      <c r="ERZ1" s="67"/>
      <c r="ESA1" s="67"/>
      <c r="ESB1" s="67"/>
      <c r="ESC1" s="67"/>
      <c r="ESD1" s="67"/>
      <c r="ESE1" s="67"/>
      <c r="ESF1" s="67"/>
      <c r="ESG1" s="67"/>
      <c r="ESH1" s="67"/>
      <c r="ESI1" s="67"/>
      <c r="ESJ1" s="67"/>
      <c r="ESK1" s="67"/>
      <c r="ESL1" s="67"/>
      <c r="ESM1" s="67"/>
      <c r="ESN1" s="67"/>
      <c r="ESO1" s="92"/>
      <c r="ESP1" s="67"/>
      <c r="ESQ1" s="67"/>
      <c r="ESR1" s="67"/>
      <c r="ESS1" s="67"/>
      <c r="EST1" s="67"/>
      <c r="ESU1" s="67"/>
      <c r="ESV1" s="67"/>
      <c r="ESW1" s="67"/>
      <c r="ESX1" s="67"/>
      <c r="ESY1" s="67"/>
      <c r="ESZ1" s="67"/>
      <c r="ETA1" s="67"/>
      <c r="ETB1" s="67"/>
      <c r="ETC1" s="67"/>
      <c r="ETD1" s="67"/>
      <c r="ETE1" s="92"/>
      <c r="ETF1" s="67"/>
      <c r="ETG1" s="67"/>
      <c r="ETH1" s="67"/>
      <c r="ETI1" s="67"/>
      <c r="ETJ1" s="67"/>
      <c r="ETK1" s="67"/>
      <c r="ETL1" s="67"/>
      <c r="ETM1" s="67"/>
      <c r="ETN1" s="67"/>
      <c r="ETO1" s="67"/>
      <c r="ETP1" s="67"/>
      <c r="ETQ1" s="67"/>
      <c r="ETR1" s="67"/>
      <c r="ETS1" s="67"/>
      <c r="ETT1" s="67"/>
      <c r="ETU1" s="92"/>
      <c r="ETV1" s="67"/>
      <c r="ETW1" s="67"/>
      <c r="ETX1" s="67"/>
      <c r="ETY1" s="67"/>
      <c r="ETZ1" s="67"/>
      <c r="EUA1" s="67"/>
      <c r="EUB1" s="67"/>
      <c r="EUC1" s="67"/>
      <c r="EUD1" s="67"/>
      <c r="EUE1" s="67"/>
      <c r="EUF1" s="67"/>
      <c r="EUG1" s="67"/>
      <c r="EUH1" s="67"/>
      <c r="EUI1" s="67"/>
      <c r="EUJ1" s="67"/>
      <c r="EUK1" s="92"/>
      <c r="EUL1" s="67"/>
      <c r="EUM1" s="67"/>
      <c r="EUN1" s="67"/>
      <c r="EUO1" s="67"/>
      <c r="EUP1" s="67"/>
      <c r="EUQ1" s="67"/>
      <c r="EUR1" s="67"/>
      <c r="EUS1" s="67"/>
      <c r="EUT1" s="67"/>
      <c r="EUU1" s="67"/>
      <c r="EUV1" s="67"/>
      <c r="EUW1" s="67"/>
      <c r="EUX1" s="67"/>
      <c r="EUY1" s="67"/>
      <c r="EUZ1" s="67"/>
      <c r="EVA1" s="92"/>
      <c r="EVB1" s="67"/>
      <c r="EVC1" s="67"/>
      <c r="EVD1" s="67"/>
      <c r="EVE1" s="67"/>
      <c r="EVF1" s="67"/>
      <c r="EVG1" s="67"/>
      <c r="EVH1" s="67"/>
      <c r="EVI1" s="67"/>
      <c r="EVJ1" s="67"/>
      <c r="EVK1" s="67"/>
      <c r="EVL1" s="67"/>
      <c r="EVM1" s="67"/>
      <c r="EVN1" s="67"/>
      <c r="EVO1" s="67"/>
      <c r="EVP1" s="67"/>
      <c r="EVQ1" s="92"/>
      <c r="EVR1" s="67"/>
      <c r="EVS1" s="67"/>
      <c r="EVT1" s="67"/>
      <c r="EVU1" s="67"/>
      <c r="EVV1" s="67"/>
      <c r="EVW1" s="67"/>
      <c r="EVX1" s="67"/>
      <c r="EVY1" s="67"/>
      <c r="EVZ1" s="67"/>
      <c r="EWA1" s="67"/>
      <c r="EWB1" s="67"/>
      <c r="EWC1" s="67"/>
      <c r="EWD1" s="67"/>
      <c r="EWE1" s="67"/>
      <c r="EWF1" s="67"/>
      <c r="EWG1" s="92"/>
      <c r="EWH1" s="67"/>
      <c r="EWI1" s="67"/>
      <c r="EWJ1" s="67"/>
      <c r="EWK1" s="67"/>
      <c r="EWL1" s="67"/>
      <c r="EWM1" s="67"/>
      <c r="EWN1" s="67"/>
      <c r="EWO1" s="67"/>
      <c r="EWP1" s="67"/>
      <c r="EWQ1" s="67"/>
      <c r="EWR1" s="67"/>
      <c r="EWS1" s="67"/>
      <c r="EWT1" s="67"/>
      <c r="EWU1" s="67"/>
      <c r="EWV1" s="67"/>
      <c r="EWW1" s="92"/>
      <c r="EWX1" s="67"/>
      <c r="EWY1" s="67"/>
      <c r="EWZ1" s="67"/>
      <c r="EXA1" s="67"/>
      <c r="EXB1" s="67"/>
      <c r="EXC1" s="67"/>
      <c r="EXD1" s="67"/>
      <c r="EXE1" s="67"/>
      <c r="EXF1" s="67"/>
      <c r="EXG1" s="67"/>
      <c r="EXH1" s="67"/>
      <c r="EXI1" s="67"/>
      <c r="EXJ1" s="67"/>
      <c r="EXK1" s="67"/>
      <c r="EXL1" s="67"/>
      <c r="EXM1" s="92"/>
      <c r="EXN1" s="67"/>
      <c r="EXO1" s="67"/>
      <c r="EXP1" s="67"/>
      <c r="EXQ1" s="67"/>
      <c r="EXR1" s="67"/>
      <c r="EXS1" s="67"/>
      <c r="EXT1" s="67"/>
      <c r="EXU1" s="67"/>
      <c r="EXV1" s="67"/>
      <c r="EXW1" s="67"/>
      <c r="EXX1" s="67"/>
      <c r="EXY1" s="67"/>
      <c r="EXZ1" s="67"/>
      <c r="EYA1" s="67"/>
      <c r="EYB1" s="67"/>
      <c r="EYC1" s="92"/>
      <c r="EYD1" s="67"/>
      <c r="EYE1" s="67"/>
      <c r="EYF1" s="67"/>
      <c r="EYG1" s="67"/>
      <c r="EYH1" s="67"/>
      <c r="EYI1" s="67"/>
      <c r="EYJ1" s="67"/>
      <c r="EYK1" s="67"/>
      <c r="EYL1" s="67"/>
      <c r="EYM1" s="67"/>
      <c r="EYN1" s="67"/>
      <c r="EYO1" s="67"/>
      <c r="EYP1" s="67"/>
      <c r="EYQ1" s="67"/>
      <c r="EYR1" s="67"/>
      <c r="EYS1" s="92"/>
      <c r="EYT1" s="67"/>
      <c r="EYU1" s="67"/>
      <c r="EYV1" s="67"/>
      <c r="EYW1" s="67"/>
      <c r="EYX1" s="67"/>
      <c r="EYY1" s="67"/>
      <c r="EYZ1" s="67"/>
      <c r="EZA1" s="67"/>
      <c r="EZB1" s="67"/>
      <c r="EZC1" s="67"/>
      <c r="EZD1" s="67"/>
      <c r="EZE1" s="67"/>
      <c r="EZF1" s="67"/>
      <c r="EZG1" s="67"/>
      <c r="EZH1" s="67"/>
      <c r="EZI1" s="92"/>
      <c r="EZJ1" s="67"/>
      <c r="EZK1" s="67"/>
      <c r="EZL1" s="67"/>
      <c r="EZM1" s="67"/>
      <c r="EZN1" s="67"/>
      <c r="EZO1" s="67"/>
      <c r="EZP1" s="67"/>
      <c r="EZQ1" s="67"/>
      <c r="EZR1" s="67"/>
      <c r="EZS1" s="67"/>
      <c r="EZT1" s="67"/>
      <c r="EZU1" s="67"/>
      <c r="EZV1" s="67"/>
      <c r="EZW1" s="67"/>
      <c r="EZX1" s="67"/>
      <c r="EZY1" s="92"/>
      <c r="EZZ1" s="67"/>
      <c r="FAA1" s="67"/>
      <c r="FAB1" s="67"/>
      <c r="FAC1" s="67"/>
      <c r="FAD1" s="67"/>
      <c r="FAE1" s="67"/>
      <c r="FAF1" s="67"/>
      <c r="FAG1" s="67"/>
      <c r="FAH1" s="67"/>
      <c r="FAI1" s="67"/>
      <c r="FAJ1" s="67"/>
      <c r="FAK1" s="67"/>
      <c r="FAL1" s="67"/>
      <c r="FAM1" s="67"/>
      <c r="FAN1" s="67"/>
      <c r="FAO1" s="92"/>
      <c r="FAP1" s="67"/>
      <c r="FAQ1" s="67"/>
      <c r="FAR1" s="67"/>
      <c r="FAS1" s="67"/>
      <c r="FAT1" s="67"/>
      <c r="FAU1" s="67"/>
      <c r="FAV1" s="67"/>
      <c r="FAW1" s="67"/>
      <c r="FAX1" s="67"/>
      <c r="FAY1" s="67"/>
      <c r="FAZ1" s="67"/>
      <c r="FBA1" s="67"/>
      <c r="FBB1" s="67"/>
      <c r="FBC1" s="67"/>
      <c r="FBD1" s="67"/>
      <c r="FBE1" s="92"/>
      <c r="FBF1" s="67"/>
      <c r="FBG1" s="67"/>
      <c r="FBH1" s="67"/>
      <c r="FBI1" s="67"/>
      <c r="FBJ1" s="67"/>
      <c r="FBK1" s="67"/>
      <c r="FBL1" s="67"/>
      <c r="FBM1" s="67"/>
      <c r="FBN1" s="67"/>
      <c r="FBO1" s="67"/>
      <c r="FBP1" s="67"/>
      <c r="FBQ1" s="67"/>
      <c r="FBR1" s="67"/>
      <c r="FBS1" s="67"/>
      <c r="FBT1" s="67"/>
      <c r="FBU1" s="92"/>
      <c r="FBV1" s="67"/>
      <c r="FBW1" s="67"/>
      <c r="FBX1" s="67"/>
      <c r="FBY1" s="67"/>
      <c r="FBZ1" s="67"/>
      <c r="FCA1" s="67"/>
      <c r="FCB1" s="67"/>
      <c r="FCC1" s="67"/>
      <c r="FCD1" s="67"/>
      <c r="FCE1" s="67"/>
      <c r="FCF1" s="67"/>
      <c r="FCG1" s="67"/>
      <c r="FCH1" s="67"/>
      <c r="FCI1" s="67"/>
      <c r="FCJ1" s="67"/>
      <c r="FCK1" s="92"/>
      <c r="FCL1" s="67"/>
      <c r="FCM1" s="67"/>
      <c r="FCN1" s="67"/>
      <c r="FCO1" s="67"/>
      <c r="FCP1" s="67"/>
      <c r="FCQ1" s="67"/>
      <c r="FCR1" s="67"/>
      <c r="FCS1" s="67"/>
      <c r="FCT1" s="67"/>
      <c r="FCU1" s="67"/>
      <c r="FCV1" s="67"/>
      <c r="FCW1" s="67"/>
      <c r="FCX1" s="67"/>
      <c r="FCY1" s="67"/>
      <c r="FCZ1" s="67"/>
      <c r="FDA1" s="92"/>
      <c r="FDB1" s="67"/>
      <c r="FDC1" s="67"/>
      <c r="FDD1" s="67"/>
      <c r="FDE1" s="67"/>
      <c r="FDF1" s="67"/>
      <c r="FDG1" s="67"/>
      <c r="FDH1" s="67"/>
      <c r="FDI1" s="67"/>
      <c r="FDJ1" s="67"/>
      <c r="FDK1" s="67"/>
      <c r="FDL1" s="67"/>
      <c r="FDM1" s="67"/>
      <c r="FDN1" s="67"/>
      <c r="FDO1" s="67"/>
      <c r="FDP1" s="67"/>
      <c r="FDQ1" s="92"/>
      <c r="FDR1" s="67"/>
      <c r="FDS1" s="67"/>
      <c r="FDT1" s="67"/>
      <c r="FDU1" s="67"/>
      <c r="FDV1" s="67"/>
      <c r="FDW1" s="67"/>
      <c r="FDX1" s="67"/>
      <c r="FDY1" s="67"/>
      <c r="FDZ1" s="67"/>
      <c r="FEA1" s="67"/>
      <c r="FEB1" s="67"/>
      <c r="FEC1" s="67"/>
      <c r="FED1" s="67"/>
      <c r="FEE1" s="67"/>
      <c r="FEF1" s="67"/>
      <c r="FEG1" s="92"/>
      <c r="FEH1" s="67"/>
      <c r="FEI1" s="67"/>
      <c r="FEJ1" s="67"/>
      <c r="FEK1" s="67"/>
      <c r="FEL1" s="67"/>
      <c r="FEM1" s="67"/>
      <c r="FEN1" s="67"/>
      <c r="FEO1" s="67"/>
      <c r="FEP1" s="67"/>
      <c r="FEQ1" s="67"/>
      <c r="FER1" s="67"/>
      <c r="FES1" s="67"/>
      <c r="FET1" s="67"/>
      <c r="FEU1" s="67"/>
      <c r="FEV1" s="67"/>
      <c r="FEW1" s="92"/>
      <c r="FEX1" s="67"/>
      <c r="FEY1" s="67"/>
      <c r="FEZ1" s="67"/>
      <c r="FFA1" s="67"/>
      <c r="FFB1" s="67"/>
      <c r="FFC1" s="67"/>
      <c r="FFD1" s="67"/>
      <c r="FFE1" s="67"/>
      <c r="FFF1" s="67"/>
      <c r="FFG1" s="67"/>
      <c r="FFH1" s="67"/>
      <c r="FFI1" s="67"/>
      <c r="FFJ1" s="67"/>
      <c r="FFK1" s="67"/>
      <c r="FFL1" s="67"/>
      <c r="FFM1" s="92"/>
      <c r="FFN1" s="67"/>
      <c r="FFO1" s="67"/>
      <c r="FFP1" s="67"/>
      <c r="FFQ1" s="67"/>
      <c r="FFR1" s="67"/>
      <c r="FFS1" s="67"/>
      <c r="FFT1" s="67"/>
      <c r="FFU1" s="67"/>
      <c r="FFV1" s="67"/>
      <c r="FFW1" s="67"/>
      <c r="FFX1" s="67"/>
      <c r="FFY1" s="67"/>
      <c r="FFZ1" s="67"/>
      <c r="FGA1" s="67"/>
      <c r="FGB1" s="67"/>
      <c r="FGC1" s="92"/>
      <c r="FGD1" s="67"/>
      <c r="FGE1" s="67"/>
      <c r="FGF1" s="67"/>
      <c r="FGG1" s="67"/>
      <c r="FGH1" s="67"/>
      <c r="FGI1" s="67"/>
      <c r="FGJ1" s="67"/>
      <c r="FGK1" s="67"/>
      <c r="FGL1" s="67"/>
      <c r="FGM1" s="67"/>
      <c r="FGN1" s="67"/>
      <c r="FGO1" s="67"/>
      <c r="FGP1" s="67"/>
      <c r="FGQ1" s="67"/>
      <c r="FGR1" s="67"/>
      <c r="FGS1" s="92"/>
      <c r="FGT1" s="67"/>
      <c r="FGU1" s="67"/>
      <c r="FGV1" s="67"/>
      <c r="FGW1" s="67"/>
      <c r="FGX1" s="67"/>
      <c r="FGY1" s="67"/>
      <c r="FGZ1" s="67"/>
      <c r="FHA1" s="67"/>
      <c r="FHB1" s="67"/>
      <c r="FHC1" s="67"/>
      <c r="FHD1" s="67"/>
      <c r="FHE1" s="67"/>
      <c r="FHF1" s="67"/>
      <c r="FHG1" s="67"/>
      <c r="FHH1" s="67"/>
      <c r="FHI1" s="92"/>
      <c r="FHJ1" s="67"/>
      <c r="FHK1" s="67"/>
      <c r="FHL1" s="67"/>
      <c r="FHM1" s="67"/>
      <c r="FHN1" s="67"/>
      <c r="FHO1" s="67"/>
      <c r="FHP1" s="67"/>
      <c r="FHQ1" s="67"/>
      <c r="FHR1" s="67"/>
      <c r="FHS1" s="67"/>
      <c r="FHT1" s="67"/>
      <c r="FHU1" s="67"/>
      <c r="FHV1" s="67"/>
      <c r="FHW1" s="67"/>
      <c r="FHX1" s="67"/>
      <c r="FHY1" s="92"/>
      <c r="FHZ1" s="67"/>
      <c r="FIA1" s="67"/>
      <c r="FIB1" s="67"/>
      <c r="FIC1" s="67"/>
      <c r="FID1" s="67"/>
      <c r="FIE1" s="67"/>
      <c r="FIF1" s="67"/>
      <c r="FIG1" s="67"/>
      <c r="FIH1" s="67"/>
      <c r="FII1" s="67"/>
      <c r="FIJ1" s="67"/>
      <c r="FIK1" s="67"/>
      <c r="FIL1" s="67"/>
      <c r="FIM1" s="67"/>
      <c r="FIN1" s="67"/>
      <c r="FIO1" s="92"/>
      <c r="FIP1" s="67"/>
      <c r="FIQ1" s="67"/>
      <c r="FIR1" s="67"/>
      <c r="FIS1" s="67"/>
      <c r="FIT1" s="67"/>
      <c r="FIU1" s="67"/>
      <c r="FIV1" s="67"/>
      <c r="FIW1" s="67"/>
      <c r="FIX1" s="67"/>
      <c r="FIY1" s="67"/>
      <c r="FIZ1" s="67"/>
      <c r="FJA1" s="67"/>
      <c r="FJB1" s="67"/>
      <c r="FJC1" s="67"/>
      <c r="FJD1" s="67"/>
      <c r="FJE1" s="92"/>
      <c r="FJF1" s="67"/>
      <c r="FJG1" s="67"/>
      <c r="FJH1" s="67"/>
      <c r="FJI1" s="67"/>
      <c r="FJJ1" s="67"/>
      <c r="FJK1" s="67"/>
      <c r="FJL1" s="67"/>
      <c r="FJM1" s="67"/>
      <c r="FJN1" s="67"/>
      <c r="FJO1" s="67"/>
      <c r="FJP1" s="67"/>
      <c r="FJQ1" s="67"/>
      <c r="FJR1" s="67"/>
      <c r="FJS1" s="67"/>
      <c r="FJT1" s="67"/>
      <c r="FJU1" s="92"/>
      <c r="FJV1" s="67"/>
      <c r="FJW1" s="67"/>
      <c r="FJX1" s="67"/>
      <c r="FJY1" s="67"/>
      <c r="FJZ1" s="67"/>
      <c r="FKA1" s="67"/>
      <c r="FKB1" s="67"/>
      <c r="FKC1" s="67"/>
      <c r="FKD1" s="67"/>
      <c r="FKE1" s="67"/>
      <c r="FKF1" s="67"/>
      <c r="FKG1" s="67"/>
      <c r="FKH1" s="67"/>
      <c r="FKI1" s="67"/>
      <c r="FKJ1" s="67"/>
      <c r="FKK1" s="92"/>
      <c r="FKL1" s="67"/>
      <c r="FKM1" s="67"/>
      <c r="FKN1" s="67"/>
      <c r="FKO1" s="67"/>
      <c r="FKP1" s="67"/>
      <c r="FKQ1" s="67"/>
      <c r="FKR1" s="67"/>
      <c r="FKS1" s="67"/>
      <c r="FKT1" s="67"/>
      <c r="FKU1" s="67"/>
      <c r="FKV1" s="67"/>
      <c r="FKW1" s="67"/>
      <c r="FKX1" s="67"/>
      <c r="FKY1" s="67"/>
      <c r="FKZ1" s="67"/>
      <c r="FLA1" s="92"/>
      <c r="FLB1" s="67"/>
      <c r="FLC1" s="67"/>
      <c r="FLD1" s="67"/>
      <c r="FLE1" s="67"/>
      <c r="FLF1" s="67"/>
      <c r="FLG1" s="67"/>
      <c r="FLH1" s="67"/>
      <c r="FLI1" s="67"/>
      <c r="FLJ1" s="67"/>
      <c r="FLK1" s="67"/>
      <c r="FLL1" s="67"/>
      <c r="FLM1" s="67"/>
      <c r="FLN1" s="67"/>
      <c r="FLO1" s="67"/>
      <c r="FLP1" s="67"/>
      <c r="FLQ1" s="92"/>
      <c r="FLR1" s="67"/>
      <c r="FLS1" s="67"/>
      <c r="FLT1" s="67"/>
      <c r="FLU1" s="67"/>
      <c r="FLV1" s="67"/>
      <c r="FLW1" s="67"/>
      <c r="FLX1" s="67"/>
      <c r="FLY1" s="67"/>
      <c r="FLZ1" s="67"/>
      <c r="FMA1" s="67"/>
      <c r="FMB1" s="67"/>
      <c r="FMC1" s="67"/>
      <c r="FMD1" s="67"/>
      <c r="FME1" s="67"/>
      <c r="FMF1" s="67"/>
      <c r="FMG1" s="92"/>
      <c r="FMH1" s="67"/>
      <c r="FMI1" s="67"/>
      <c r="FMJ1" s="67"/>
      <c r="FMK1" s="67"/>
      <c r="FML1" s="67"/>
      <c r="FMM1" s="67"/>
      <c r="FMN1" s="67"/>
      <c r="FMO1" s="67"/>
      <c r="FMP1" s="67"/>
      <c r="FMQ1" s="67"/>
      <c r="FMR1" s="67"/>
      <c r="FMS1" s="67"/>
      <c r="FMT1" s="67"/>
      <c r="FMU1" s="67"/>
      <c r="FMV1" s="67"/>
      <c r="FMW1" s="92"/>
      <c r="FMX1" s="67"/>
      <c r="FMY1" s="67"/>
      <c r="FMZ1" s="67"/>
      <c r="FNA1" s="67"/>
      <c r="FNB1" s="67"/>
      <c r="FNC1" s="67"/>
      <c r="FND1" s="67"/>
      <c r="FNE1" s="67"/>
      <c r="FNF1" s="67"/>
      <c r="FNG1" s="67"/>
      <c r="FNH1" s="67"/>
      <c r="FNI1" s="67"/>
      <c r="FNJ1" s="67"/>
      <c r="FNK1" s="67"/>
      <c r="FNL1" s="67"/>
      <c r="FNM1" s="92"/>
      <c r="FNN1" s="67"/>
      <c r="FNO1" s="67"/>
      <c r="FNP1" s="67"/>
      <c r="FNQ1" s="67"/>
      <c r="FNR1" s="67"/>
      <c r="FNS1" s="67"/>
      <c r="FNT1" s="67"/>
      <c r="FNU1" s="67"/>
      <c r="FNV1" s="67"/>
      <c r="FNW1" s="67"/>
      <c r="FNX1" s="67"/>
      <c r="FNY1" s="67"/>
      <c r="FNZ1" s="67"/>
      <c r="FOA1" s="67"/>
      <c r="FOB1" s="67"/>
      <c r="FOC1" s="92"/>
      <c r="FOD1" s="67"/>
      <c r="FOE1" s="67"/>
      <c r="FOF1" s="67"/>
      <c r="FOG1" s="67"/>
      <c r="FOH1" s="67"/>
      <c r="FOI1" s="67"/>
      <c r="FOJ1" s="67"/>
      <c r="FOK1" s="67"/>
      <c r="FOL1" s="67"/>
      <c r="FOM1" s="67"/>
      <c r="FON1" s="67"/>
      <c r="FOO1" s="67"/>
      <c r="FOP1" s="67"/>
      <c r="FOQ1" s="67"/>
      <c r="FOR1" s="67"/>
      <c r="FOS1" s="92"/>
      <c r="FOT1" s="67"/>
      <c r="FOU1" s="67"/>
      <c r="FOV1" s="67"/>
      <c r="FOW1" s="67"/>
      <c r="FOX1" s="67"/>
      <c r="FOY1" s="67"/>
      <c r="FOZ1" s="67"/>
      <c r="FPA1" s="67"/>
      <c r="FPB1" s="67"/>
      <c r="FPC1" s="67"/>
      <c r="FPD1" s="67"/>
      <c r="FPE1" s="67"/>
      <c r="FPF1" s="67"/>
      <c r="FPG1" s="67"/>
      <c r="FPH1" s="67"/>
      <c r="FPI1" s="92"/>
      <c r="FPJ1" s="67"/>
      <c r="FPK1" s="67"/>
      <c r="FPL1" s="67"/>
      <c r="FPM1" s="67"/>
      <c r="FPN1" s="67"/>
      <c r="FPO1" s="67"/>
      <c r="FPP1" s="67"/>
      <c r="FPQ1" s="67"/>
      <c r="FPR1" s="67"/>
      <c r="FPS1" s="67"/>
      <c r="FPT1" s="67"/>
      <c r="FPU1" s="67"/>
      <c r="FPV1" s="67"/>
      <c r="FPW1" s="67"/>
      <c r="FPX1" s="67"/>
      <c r="FPY1" s="92"/>
      <c r="FPZ1" s="67"/>
      <c r="FQA1" s="67"/>
      <c r="FQB1" s="67"/>
      <c r="FQC1" s="67"/>
      <c r="FQD1" s="67"/>
      <c r="FQE1" s="67"/>
      <c r="FQF1" s="67"/>
      <c r="FQG1" s="67"/>
      <c r="FQH1" s="67"/>
      <c r="FQI1" s="67"/>
      <c r="FQJ1" s="67"/>
      <c r="FQK1" s="67"/>
      <c r="FQL1" s="67"/>
      <c r="FQM1" s="67"/>
      <c r="FQN1" s="67"/>
      <c r="FQO1" s="92"/>
      <c r="FQP1" s="67"/>
      <c r="FQQ1" s="67"/>
      <c r="FQR1" s="67"/>
      <c r="FQS1" s="67"/>
      <c r="FQT1" s="67"/>
      <c r="FQU1" s="67"/>
      <c r="FQV1" s="67"/>
      <c r="FQW1" s="67"/>
      <c r="FQX1" s="67"/>
      <c r="FQY1" s="67"/>
      <c r="FQZ1" s="67"/>
      <c r="FRA1" s="67"/>
      <c r="FRB1" s="67"/>
      <c r="FRC1" s="67"/>
      <c r="FRD1" s="67"/>
      <c r="FRE1" s="92"/>
      <c r="FRF1" s="67"/>
      <c r="FRG1" s="67"/>
      <c r="FRH1" s="67"/>
      <c r="FRI1" s="67"/>
      <c r="FRJ1" s="67"/>
      <c r="FRK1" s="67"/>
      <c r="FRL1" s="67"/>
      <c r="FRM1" s="67"/>
      <c r="FRN1" s="67"/>
      <c r="FRO1" s="67"/>
      <c r="FRP1" s="67"/>
      <c r="FRQ1" s="67"/>
      <c r="FRR1" s="67"/>
      <c r="FRS1" s="67"/>
      <c r="FRT1" s="67"/>
      <c r="FRU1" s="92"/>
      <c r="FRV1" s="67"/>
      <c r="FRW1" s="67"/>
      <c r="FRX1" s="67"/>
      <c r="FRY1" s="67"/>
      <c r="FRZ1" s="67"/>
      <c r="FSA1" s="67"/>
      <c r="FSB1" s="67"/>
      <c r="FSC1" s="67"/>
      <c r="FSD1" s="67"/>
      <c r="FSE1" s="67"/>
      <c r="FSF1" s="67"/>
      <c r="FSG1" s="67"/>
      <c r="FSH1" s="67"/>
      <c r="FSI1" s="67"/>
      <c r="FSJ1" s="67"/>
      <c r="FSK1" s="92"/>
      <c r="FSL1" s="67"/>
      <c r="FSM1" s="67"/>
      <c r="FSN1" s="67"/>
      <c r="FSO1" s="67"/>
      <c r="FSP1" s="67"/>
      <c r="FSQ1" s="67"/>
      <c r="FSR1" s="67"/>
      <c r="FSS1" s="67"/>
      <c r="FST1" s="67"/>
      <c r="FSU1" s="67"/>
      <c r="FSV1" s="67"/>
      <c r="FSW1" s="67"/>
      <c r="FSX1" s="67"/>
      <c r="FSY1" s="67"/>
      <c r="FSZ1" s="67"/>
      <c r="FTA1" s="92"/>
      <c r="FTB1" s="67"/>
      <c r="FTC1" s="67"/>
      <c r="FTD1" s="67"/>
      <c r="FTE1" s="67"/>
      <c r="FTF1" s="67"/>
      <c r="FTG1" s="67"/>
      <c r="FTH1" s="67"/>
      <c r="FTI1" s="67"/>
      <c r="FTJ1" s="67"/>
      <c r="FTK1" s="67"/>
      <c r="FTL1" s="67"/>
      <c r="FTM1" s="67"/>
      <c r="FTN1" s="67"/>
      <c r="FTO1" s="67"/>
      <c r="FTP1" s="67"/>
      <c r="FTQ1" s="92"/>
      <c r="FTR1" s="67"/>
      <c r="FTS1" s="67"/>
      <c r="FTT1" s="67"/>
      <c r="FTU1" s="67"/>
      <c r="FTV1" s="67"/>
      <c r="FTW1" s="67"/>
      <c r="FTX1" s="67"/>
      <c r="FTY1" s="67"/>
      <c r="FTZ1" s="67"/>
      <c r="FUA1" s="67"/>
      <c r="FUB1" s="67"/>
      <c r="FUC1" s="67"/>
      <c r="FUD1" s="67"/>
      <c r="FUE1" s="67"/>
      <c r="FUF1" s="67"/>
      <c r="FUG1" s="92"/>
      <c r="FUH1" s="67"/>
      <c r="FUI1" s="67"/>
      <c r="FUJ1" s="67"/>
      <c r="FUK1" s="67"/>
      <c r="FUL1" s="67"/>
      <c r="FUM1" s="67"/>
      <c r="FUN1" s="67"/>
      <c r="FUO1" s="67"/>
      <c r="FUP1" s="67"/>
      <c r="FUQ1" s="67"/>
      <c r="FUR1" s="67"/>
      <c r="FUS1" s="67"/>
      <c r="FUT1" s="67"/>
      <c r="FUU1" s="67"/>
      <c r="FUV1" s="67"/>
      <c r="FUW1" s="92"/>
      <c r="FUX1" s="67"/>
      <c r="FUY1" s="67"/>
      <c r="FUZ1" s="67"/>
      <c r="FVA1" s="67"/>
      <c r="FVB1" s="67"/>
      <c r="FVC1" s="67"/>
      <c r="FVD1" s="67"/>
      <c r="FVE1" s="67"/>
      <c r="FVF1" s="67"/>
      <c r="FVG1" s="67"/>
      <c r="FVH1" s="67"/>
      <c r="FVI1" s="67"/>
      <c r="FVJ1" s="67"/>
      <c r="FVK1" s="67"/>
      <c r="FVL1" s="67"/>
      <c r="FVM1" s="92"/>
      <c r="FVN1" s="67"/>
      <c r="FVO1" s="67"/>
      <c r="FVP1" s="67"/>
      <c r="FVQ1" s="67"/>
      <c r="FVR1" s="67"/>
      <c r="FVS1" s="67"/>
      <c r="FVT1" s="67"/>
      <c r="FVU1" s="67"/>
      <c r="FVV1" s="67"/>
      <c r="FVW1" s="67"/>
      <c r="FVX1" s="67"/>
      <c r="FVY1" s="67"/>
      <c r="FVZ1" s="67"/>
      <c r="FWA1" s="67"/>
      <c r="FWB1" s="67"/>
      <c r="FWC1" s="92"/>
      <c r="FWD1" s="67"/>
      <c r="FWE1" s="67"/>
      <c r="FWF1" s="67"/>
      <c r="FWG1" s="67"/>
      <c r="FWH1" s="67"/>
      <c r="FWI1" s="67"/>
      <c r="FWJ1" s="67"/>
      <c r="FWK1" s="67"/>
      <c r="FWL1" s="67"/>
      <c r="FWM1" s="67"/>
      <c r="FWN1" s="67"/>
      <c r="FWO1" s="67"/>
      <c r="FWP1" s="67"/>
      <c r="FWQ1" s="67"/>
      <c r="FWR1" s="67"/>
      <c r="FWS1" s="92"/>
      <c r="FWT1" s="67"/>
      <c r="FWU1" s="67"/>
      <c r="FWV1" s="67"/>
      <c r="FWW1" s="67"/>
      <c r="FWX1" s="67"/>
      <c r="FWY1" s="67"/>
      <c r="FWZ1" s="67"/>
      <c r="FXA1" s="67"/>
      <c r="FXB1" s="67"/>
      <c r="FXC1" s="67"/>
      <c r="FXD1" s="67"/>
      <c r="FXE1" s="67"/>
      <c r="FXF1" s="67"/>
      <c r="FXG1" s="67"/>
      <c r="FXH1" s="67"/>
      <c r="FXI1" s="92"/>
      <c r="FXJ1" s="67"/>
      <c r="FXK1" s="67"/>
      <c r="FXL1" s="67"/>
      <c r="FXM1" s="67"/>
      <c r="FXN1" s="67"/>
      <c r="FXO1" s="67"/>
      <c r="FXP1" s="67"/>
      <c r="FXQ1" s="67"/>
      <c r="FXR1" s="67"/>
      <c r="FXS1" s="67"/>
      <c r="FXT1" s="67"/>
      <c r="FXU1" s="67"/>
      <c r="FXV1" s="67"/>
      <c r="FXW1" s="67"/>
      <c r="FXX1" s="67"/>
      <c r="FXY1" s="92"/>
      <c r="FXZ1" s="67"/>
      <c r="FYA1" s="67"/>
      <c r="FYB1" s="67"/>
      <c r="FYC1" s="67"/>
      <c r="FYD1" s="67"/>
      <c r="FYE1" s="67"/>
      <c r="FYF1" s="67"/>
      <c r="FYG1" s="67"/>
      <c r="FYH1" s="67"/>
      <c r="FYI1" s="67"/>
      <c r="FYJ1" s="67"/>
      <c r="FYK1" s="67"/>
      <c r="FYL1" s="67"/>
      <c r="FYM1" s="67"/>
      <c r="FYN1" s="67"/>
      <c r="FYO1" s="92"/>
      <c r="FYP1" s="67"/>
      <c r="FYQ1" s="67"/>
      <c r="FYR1" s="67"/>
      <c r="FYS1" s="67"/>
      <c r="FYT1" s="67"/>
      <c r="FYU1" s="67"/>
      <c r="FYV1" s="67"/>
      <c r="FYW1" s="67"/>
      <c r="FYX1" s="67"/>
      <c r="FYY1" s="67"/>
      <c r="FYZ1" s="67"/>
      <c r="FZA1" s="67"/>
      <c r="FZB1" s="67"/>
      <c r="FZC1" s="67"/>
      <c r="FZD1" s="67"/>
      <c r="FZE1" s="92"/>
      <c r="FZF1" s="67"/>
      <c r="FZG1" s="67"/>
      <c r="FZH1" s="67"/>
      <c r="FZI1" s="67"/>
      <c r="FZJ1" s="67"/>
      <c r="FZK1" s="67"/>
      <c r="FZL1" s="67"/>
      <c r="FZM1" s="67"/>
      <c r="FZN1" s="67"/>
      <c r="FZO1" s="67"/>
      <c r="FZP1" s="67"/>
      <c r="FZQ1" s="67"/>
      <c r="FZR1" s="67"/>
      <c r="FZS1" s="67"/>
      <c r="FZT1" s="67"/>
      <c r="FZU1" s="92"/>
      <c r="FZV1" s="67"/>
      <c r="FZW1" s="67"/>
      <c r="FZX1" s="67"/>
      <c r="FZY1" s="67"/>
      <c r="FZZ1" s="67"/>
      <c r="GAA1" s="67"/>
      <c r="GAB1" s="67"/>
      <c r="GAC1" s="67"/>
      <c r="GAD1" s="67"/>
      <c r="GAE1" s="67"/>
      <c r="GAF1" s="67"/>
      <c r="GAG1" s="67"/>
      <c r="GAH1" s="67"/>
      <c r="GAI1" s="67"/>
      <c r="GAJ1" s="67"/>
      <c r="GAK1" s="92"/>
      <c r="GAL1" s="67"/>
      <c r="GAM1" s="67"/>
      <c r="GAN1" s="67"/>
      <c r="GAO1" s="67"/>
      <c r="GAP1" s="67"/>
      <c r="GAQ1" s="67"/>
      <c r="GAR1" s="67"/>
      <c r="GAS1" s="67"/>
      <c r="GAT1" s="67"/>
      <c r="GAU1" s="67"/>
      <c r="GAV1" s="67"/>
      <c r="GAW1" s="67"/>
      <c r="GAX1" s="67"/>
      <c r="GAY1" s="67"/>
      <c r="GAZ1" s="67"/>
      <c r="GBA1" s="92"/>
      <c r="GBB1" s="67"/>
      <c r="GBC1" s="67"/>
      <c r="GBD1" s="67"/>
      <c r="GBE1" s="67"/>
      <c r="GBF1" s="67"/>
      <c r="GBG1" s="67"/>
      <c r="GBH1" s="67"/>
      <c r="GBI1" s="67"/>
      <c r="GBJ1" s="67"/>
      <c r="GBK1" s="67"/>
      <c r="GBL1" s="67"/>
      <c r="GBM1" s="67"/>
      <c r="GBN1" s="67"/>
      <c r="GBO1" s="67"/>
      <c r="GBP1" s="67"/>
      <c r="GBQ1" s="92"/>
      <c r="GBR1" s="67"/>
      <c r="GBS1" s="67"/>
      <c r="GBT1" s="67"/>
      <c r="GBU1" s="67"/>
      <c r="GBV1" s="67"/>
      <c r="GBW1" s="67"/>
      <c r="GBX1" s="67"/>
      <c r="GBY1" s="67"/>
      <c r="GBZ1" s="67"/>
      <c r="GCA1" s="67"/>
      <c r="GCB1" s="67"/>
      <c r="GCC1" s="67"/>
      <c r="GCD1" s="67"/>
      <c r="GCE1" s="67"/>
      <c r="GCF1" s="67"/>
      <c r="GCG1" s="92"/>
      <c r="GCH1" s="67"/>
      <c r="GCI1" s="67"/>
      <c r="GCJ1" s="67"/>
      <c r="GCK1" s="67"/>
      <c r="GCL1" s="67"/>
      <c r="GCM1" s="67"/>
      <c r="GCN1" s="67"/>
      <c r="GCO1" s="67"/>
      <c r="GCP1" s="67"/>
      <c r="GCQ1" s="67"/>
      <c r="GCR1" s="67"/>
      <c r="GCS1" s="67"/>
      <c r="GCT1" s="67"/>
      <c r="GCU1" s="67"/>
      <c r="GCV1" s="67"/>
      <c r="GCW1" s="92"/>
      <c r="GCX1" s="67"/>
      <c r="GCY1" s="67"/>
      <c r="GCZ1" s="67"/>
      <c r="GDA1" s="67"/>
      <c r="GDB1" s="67"/>
      <c r="GDC1" s="67"/>
      <c r="GDD1" s="67"/>
      <c r="GDE1" s="67"/>
      <c r="GDF1" s="67"/>
      <c r="GDG1" s="67"/>
      <c r="GDH1" s="67"/>
      <c r="GDI1" s="67"/>
      <c r="GDJ1" s="67"/>
      <c r="GDK1" s="67"/>
      <c r="GDL1" s="67"/>
      <c r="GDM1" s="92"/>
      <c r="GDN1" s="67"/>
      <c r="GDO1" s="67"/>
      <c r="GDP1" s="67"/>
      <c r="GDQ1" s="67"/>
      <c r="GDR1" s="67"/>
      <c r="GDS1" s="67"/>
      <c r="GDT1" s="67"/>
      <c r="GDU1" s="67"/>
      <c r="GDV1" s="67"/>
      <c r="GDW1" s="67"/>
      <c r="GDX1" s="67"/>
      <c r="GDY1" s="67"/>
      <c r="GDZ1" s="67"/>
      <c r="GEA1" s="67"/>
      <c r="GEB1" s="67"/>
      <c r="GEC1" s="92"/>
      <c r="GED1" s="67"/>
      <c r="GEE1" s="67"/>
      <c r="GEF1" s="67"/>
      <c r="GEG1" s="67"/>
      <c r="GEH1" s="67"/>
      <c r="GEI1" s="67"/>
      <c r="GEJ1" s="67"/>
      <c r="GEK1" s="67"/>
      <c r="GEL1" s="67"/>
      <c r="GEM1" s="67"/>
      <c r="GEN1" s="67"/>
      <c r="GEO1" s="67"/>
      <c r="GEP1" s="67"/>
      <c r="GEQ1" s="67"/>
      <c r="GER1" s="67"/>
      <c r="GES1" s="92"/>
      <c r="GET1" s="67"/>
      <c r="GEU1" s="67"/>
      <c r="GEV1" s="67"/>
      <c r="GEW1" s="67"/>
      <c r="GEX1" s="67"/>
      <c r="GEY1" s="67"/>
      <c r="GEZ1" s="67"/>
      <c r="GFA1" s="67"/>
      <c r="GFB1" s="67"/>
      <c r="GFC1" s="67"/>
      <c r="GFD1" s="67"/>
      <c r="GFE1" s="67"/>
      <c r="GFF1" s="67"/>
      <c r="GFG1" s="67"/>
      <c r="GFH1" s="67"/>
      <c r="GFI1" s="92"/>
      <c r="GFJ1" s="67"/>
      <c r="GFK1" s="67"/>
      <c r="GFL1" s="67"/>
      <c r="GFM1" s="67"/>
      <c r="GFN1" s="67"/>
      <c r="GFO1" s="67"/>
      <c r="GFP1" s="67"/>
      <c r="GFQ1" s="67"/>
      <c r="GFR1" s="67"/>
      <c r="GFS1" s="67"/>
      <c r="GFT1" s="67"/>
      <c r="GFU1" s="67"/>
      <c r="GFV1" s="67"/>
      <c r="GFW1" s="67"/>
      <c r="GFX1" s="67"/>
      <c r="GFY1" s="92"/>
      <c r="GFZ1" s="67"/>
      <c r="GGA1" s="67"/>
      <c r="GGB1" s="67"/>
      <c r="GGC1" s="67"/>
      <c r="GGD1" s="67"/>
      <c r="GGE1" s="67"/>
      <c r="GGF1" s="67"/>
      <c r="GGG1" s="67"/>
      <c r="GGH1" s="67"/>
      <c r="GGI1" s="67"/>
      <c r="GGJ1" s="67"/>
      <c r="GGK1" s="67"/>
      <c r="GGL1" s="67"/>
      <c r="GGM1" s="67"/>
      <c r="GGN1" s="67"/>
      <c r="GGO1" s="92"/>
      <c r="GGP1" s="67"/>
      <c r="GGQ1" s="67"/>
      <c r="GGR1" s="67"/>
      <c r="GGS1" s="67"/>
      <c r="GGT1" s="67"/>
      <c r="GGU1" s="67"/>
      <c r="GGV1" s="67"/>
      <c r="GGW1" s="67"/>
      <c r="GGX1" s="67"/>
      <c r="GGY1" s="67"/>
      <c r="GGZ1" s="67"/>
      <c r="GHA1" s="67"/>
      <c r="GHB1" s="67"/>
      <c r="GHC1" s="67"/>
      <c r="GHD1" s="67"/>
      <c r="GHE1" s="92"/>
      <c r="GHF1" s="67"/>
      <c r="GHG1" s="67"/>
      <c r="GHH1" s="67"/>
      <c r="GHI1" s="67"/>
      <c r="GHJ1" s="67"/>
      <c r="GHK1" s="67"/>
      <c r="GHL1" s="67"/>
      <c r="GHM1" s="67"/>
      <c r="GHN1" s="67"/>
      <c r="GHO1" s="67"/>
      <c r="GHP1" s="67"/>
      <c r="GHQ1" s="67"/>
      <c r="GHR1" s="67"/>
      <c r="GHS1" s="67"/>
      <c r="GHT1" s="67"/>
      <c r="GHU1" s="92"/>
      <c r="GHV1" s="67"/>
      <c r="GHW1" s="67"/>
      <c r="GHX1" s="67"/>
      <c r="GHY1" s="67"/>
      <c r="GHZ1" s="67"/>
      <c r="GIA1" s="67"/>
      <c r="GIB1" s="67"/>
      <c r="GIC1" s="67"/>
      <c r="GID1" s="67"/>
      <c r="GIE1" s="67"/>
      <c r="GIF1" s="67"/>
      <c r="GIG1" s="67"/>
      <c r="GIH1" s="67"/>
      <c r="GII1" s="67"/>
      <c r="GIJ1" s="67"/>
      <c r="GIK1" s="92"/>
      <c r="GIL1" s="67"/>
      <c r="GIM1" s="67"/>
      <c r="GIN1" s="67"/>
      <c r="GIO1" s="67"/>
      <c r="GIP1" s="67"/>
      <c r="GIQ1" s="67"/>
      <c r="GIR1" s="67"/>
      <c r="GIS1" s="67"/>
      <c r="GIT1" s="67"/>
      <c r="GIU1" s="67"/>
      <c r="GIV1" s="67"/>
      <c r="GIW1" s="67"/>
      <c r="GIX1" s="67"/>
      <c r="GIY1" s="67"/>
      <c r="GIZ1" s="67"/>
      <c r="GJA1" s="92"/>
      <c r="GJB1" s="67"/>
      <c r="GJC1" s="67"/>
      <c r="GJD1" s="67"/>
      <c r="GJE1" s="67"/>
      <c r="GJF1" s="67"/>
      <c r="GJG1" s="67"/>
      <c r="GJH1" s="67"/>
      <c r="GJI1" s="67"/>
      <c r="GJJ1" s="67"/>
      <c r="GJK1" s="67"/>
      <c r="GJL1" s="67"/>
      <c r="GJM1" s="67"/>
      <c r="GJN1" s="67"/>
      <c r="GJO1" s="67"/>
      <c r="GJP1" s="67"/>
      <c r="GJQ1" s="92"/>
      <c r="GJR1" s="67"/>
      <c r="GJS1" s="67"/>
      <c r="GJT1" s="67"/>
      <c r="GJU1" s="67"/>
      <c r="GJV1" s="67"/>
      <c r="GJW1" s="67"/>
      <c r="GJX1" s="67"/>
      <c r="GJY1" s="67"/>
      <c r="GJZ1" s="67"/>
      <c r="GKA1" s="67"/>
      <c r="GKB1" s="67"/>
      <c r="GKC1" s="67"/>
      <c r="GKD1" s="67"/>
      <c r="GKE1" s="67"/>
      <c r="GKF1" s="67"/>
      <c r="GKG1" s="92"/>
      <c r="GKH1" s="67"/>
      <c r="GKI1" s="67"/>
      <c r="GKJ1" s="67"/>
      <c r="GKK1" s="67"/>
      <c r="GKL1" s="67"/>
      <c r="GKM1" s="67"/>
      <c r="GKN1" s="67"/>
      <c r="GKO1" s="67"/>
      <c r="GKP1" s="67"/>
      <c r="GKQ1" s="67"/>
      <c r="GKR1" s="67"/>
      <c r="GKS1" s="67"/>
      <c r="GKT1" s="67"/>
      <c r="GKU1" s="67"/>
      <c r="GKV1" s="67"/>
      <c r="GKW1" s="92"/>
      <c r="GKX1" s="67"/>
      <c r="GKY1" s="67"/>
      <c r="GKZ1" s="67"/>
      <c r="GLA1" s="67"/>
      <c r="GLB1" s="67"/>
      <c r="GLC1" s="67"/>
      <c r="GLD1" s="67"/>
      <c r="GLE1" s="67"/>
      <c r="GLF1" s="67"/>
      <c r="GLG1" s="67"/>
      <c r="GLH1" s="67"/>
      <c r="GLI1" s="67"/>
      <c r="GLJ1" s="67"/>
      <c r="GLK1" s="67"/>
      <c r="GLL1" s="67"/>
      <c r="GLM1" s="92"/>
      <c r="GLN1" s="67"/>
      <c r="GLO1" s="67"/>
      <c r="GLP1" s="67"/>
      <c r="GLQ1" s="67"/>
      <c r="GLR1" s="67"/>
      <c r="GLS1" s="67"/>
      <c r="GLT1" s="67"/>
      <c r="GLU1" s="67"/>
      <c r="GLV1" s="67"/>
      <c r="GLW1" s="67"/>
      <c r="GLX1" s="67"/>
      <c r="GLY1" s="67"/>
      <c r="GLZ1" s="67"/>
      <c r="GMA1" s="67"/>
      <c r="GMB1" s="67"/>
      <c r="GMC1" s="92"/>
      <c r="GMD1" s="67"/>
      <c r="GME1" s="67"/>
      <c r="GMF1" s="67"/>
      <c r="GMG1" s="67"/>
      <c r="GMH1" s="67"/>
      <c r="GMI1" s="67"/>
      <c r="GMJ1" s="67"/>
      <c r="GMK1" s="67"/>
      <c r="GML1" s="67"/>
      <c r="GMM1" s="67"/>
      <c r="GMN1" s="67"/>
      <c r="GMO1" s="67"/>
      <c r="GMP1" s="67"/>
      <c r="GMQ1" s="67"/>
      <c r="GMR1" s="67"/>
      <c r="GMS1" s="92"/>
      <c r="GMT1" s="67"/>
      <c r="GMU1" s="67"/>
      <c r="GMV1" s="67"/>
      <c r="GMW1" s="67"/>
      <c r="GMX1" s="67"/>
      <c r="GMY1" s="67"/>
      <c r="GMZ1" s="67"/>
      <c r="GNA1" s="67"/>
      <c r="GNB1" s="67"/>
      <c r="GNC1" s="67"/>
      <c r="GND1" s="67"/>
      <c r="GNE1" s="67"/>
      <c r="GNF1" s="67"/>
      <c r="GNG1" s="67"/>
      <c r="GNH1" s="67"/>
      <c r="GNI1" s="92"/>
      <c r="GNJ1" s="67"/>
      <c r="GNK1" s="67"/>
      <c r="GNL1" s="67"/>
      <c r="GNM1" s="67"/>
      <c r="GNN1" s="67"/>
      <c r="GNO1" s="67"/>
      <c r="GNP1" s="67"/>
      <c r="GNQ1" s="67"/>
      <c r="GNR1" s="67"/>
      <c r="GNS1" s="67"/>
      <c r="GNT1" s="67"/>
      <c r="GNU1" s="67"/>
      <c r="GNV1" s="67"/>
      <c r="GNW1" s="67"/>
      <c r="GNX1" s="67"/>
      <c r="GNY1" s="92"/>
      <c r="GNZ1" s="67"/>
      <c r="GOA1" s="67"/>
      <c r="GOB1" s="67"/>
      <c r="GOC1" s="67"/>
      <c r="GOD1" s="67"/>
      <c r="GOE1" s="67"/>
      <c r="GOF1" s="67"/>
      <c r="GOG1" s="67"/>
      <c r="GOH1" s="67"/>
      <c r="GOI1" s="67"/>
      <c r="GOJ1" s="67"/>
      <c r="GOK1" s="67"/>
      <c r="GOL1" s="67"/>
      <c r="GOM1" s="67"/>
      <c r="GON1" s="67"/>
      <c r="GOO1" s="92"/>
      <c r="GOP1" s="67"/>
      <c r="GOQ1" s="67"/>
      <c r="GOR1" s="67"/>
      <c r="GOS1" s="67"/>
      <c r="GOT1" s="67"/>
      <c r="GOU1" s="67"/>
      <c r="GOV1" s="67"/>
      <c r="GOW1" s="67"/>
      <c r="GOX1" s="67"/>
      <c r="GOY1" s="67"/>
      <c r="GOZ1" s="67"/>
      <c r="GPA1" s="67"/>
      <c r="GPB1" s="67"/>
      <c r="GPC1" s="67"/>
      <c r="GPD1" s="67"/>
      <c r="GPE1" s="92"/>
      <c r="GPF1" s="67"/>
      <c r="GPG1" s="67"/>
      <c r="GPH1" s="67"/>
      <c r="GPI1" s="67"/>
      <c r="GPJ1" s="67"/>
      <c r="GPK1" s="67"/>
      <c r="GPL1" s="67"/>
      <c r="GPM1" s="67"/>
      <c r="GPN1" s="67"/>
      <c r="GPO1" s="67"/>
      <c r="GPP1" s="67"/>
      <c r="GPQ1" s="67"/>
      <c r="GPR1" s="67"/>
      <c r="GPS1" s="67"/>
      <c r="GPT1" s="67"/>
      <c r="GPU1" s="92"/>
      <c r="GPV1" s="67"/>
      <c r="GPW1" s="67"/>
      <c r="GPX1" s="67"/>
      <c r="GPY1" s="67"/>
      <c r="GPZ1" s="67"/>
      <c r="GQA1" s="67"/>
      <c r="GQB1" s="67"/>
      <c r="GQC1" s="67"/>
      <c r="GQD1" s="67"/>
      <c r="GQE1" s="67"/>
      <c r="GQF1" s="67"/>
      <c r="GQG1" s="67"/>
      <c r="GQH1" s="67"/>
      <c r="GQI1" s="67"/>
      <c r="GQJ1" s="67"/>
      <c r="GQK1" s="92"/>
      <c r="GQL1" s="67"/>
      <c r="GQM1" s="67"/>
      <c r="GQN1" s="67"/>
      <c r="GQO1" s="67"/>
      <c r="GQP1" s="67"/>
      <c r="GQQ1" s="67"/>
      <c r="GQR1" s="67"/>
      <c r="GQS1" s="67"/>
      <c r="GQT1" s="67"/>
      <c r="GQU1" s="67"/>
      <c r="GQV1" s="67"/>
      <c r="GQW1" s="67"/>
      <c r="GQX1" s="67"/>
      <c r="GQY1" s="67"/>
      <c r="GQZ1" s="67"/>
      <c r="GRA1" s="92"/>
      <c r="GRB1" s="67"/>
      <c r="GRC1" s="67"/>
      <c r="GRD1" s="67"/>
      <c r="GRE1" s="67"/>
      <c r="GRF1" s="67"/>
      <c r="GRG1" s="67"/>
      <c r="GRH1" s="67"/>
      <c r="GRI1" s="67"/>
      <c r="GRJ1" s="67"/>
      <c r="GRK1" s="67"/>
      <c r="GRL1" s="67"/>
      <c r="GRM1" s="67"/>
      <c r="GRN1" s="67"/>
      <c r="GRO1" s="67"/>
      <c r="GRP1" s="67"/>
      <c r="GRQ1" s="92"/>
      <c r="GRR1" s="67"/>
      <c r="GRS1" s="67"/>
      <c r="GRT1" s="67"/>
      <c r="GRU1" s="67"/>
      <c r="GRV1" s="67"/>
      <c r="GRW1" s="67"/>
      <c r="GRX1" s="67"/>
      <c r="GRY1" s="67"/>
      <c r="GRZ1" s="67"/>
      <c r="GSA1" s="67"/>
      <c r="GSB1" s="67"/>
      <c r="GSC1" s="67"/>
      <c r="GSD1" s="67"/>
      <c r="GSE1" s="67"/>
      <c r="GSF1" s="67"/>
      <c r="GSG1" s="92"/>
      <c r="GSH1" s="67"/>
      <c r="GSI1" s="67"/>
      <c r="GSJ1" s="67"/>
      <c r="GSK1" s="67"/>
      <c r="GSL1" s="67"/>
      <c r="GSM1" s="67"/>
      <c r="GSN1" s="67"/>
      <c r="GSO1" s="67"/>
      <c r="GSP1" s="67"/>
      <c r="GSQ1" s="67"/>
      <c r="GSR1" s="67"/>
      <c r="GSS1" s="67"/>
      <c r="GST1" s="67"/>
      <c r="GSU1" s="67"/>
      <c r="GSV1" s="67"/>
      <c r="GSW1" s="92"/>
      <c r="GSX1" s="67"/>
      <c r="GSY1" s="67"/>
      <c r="GSZ1" s="67"/>
      <c r="GTA1" s="67"/>
      <c r="GTB1" s="67"/>
      <c r="GTC1" s="67"/>
      <c r="GTD1" s="67"/>
      <c r="GTE1" s="67"/>
      <c r="GTF1" s="67"/>
      <c r="GTG1" s="67"/>
      <c r="GTH1" s="67"/>
      <c r="GTI1" s="67"/>
      <c r="GTJ1" s="67"/>
      <c r="GTK1" s="67"/>
      <c r="GTL1" s="67"/>
      <c r="GTM1" s="92"/>
      <c r="GTN1" s="67"/>
      <c r="GTO1" s="67"/>
      <c r="GTP1" s="67"/>
      <c r="GTQ1" s="67"/>
      <c r="GTR1" s="67"/>
      <c r="GTS1" s="67"/>
      <c r="GTT1" s="67"/>
      <c r="GTU1" s="67"/>
      <c r="GTV1" s="67"/>
      <c r="GTW1" s="67"/>
      <c r="GTX1" s="67"/>
      <c r="GTY1" s="67"/>
      <c r="GTZ1" s="67"/>
      <c r="GUA1" s="67"/>
      <c r="GUB1" s="67"/>
      <c r="GUC1" s="92"/>
      <c r="GUD1" s="67"/>
      <c r="GUE1" s="67"/>
      <c r="GUF1" s="67"/>
      <c r="GUG1" s="67"/>
      <c r="GUH1" s="67"/>
      <c r="GUI1" s="67"/>
      <c r="GUJ1" s="67"/>
      <c r="GUK1" s="67"/>
      <c r="GUL1" s="67"/>
      <c r="GUM1" s="67"/>
      <c r="GUN1" s="67"/>
      <c r="GUO1" s="67"/>
      <c r="GUP1" s="67"/>
      <c r="GUQ1" s="67"/>
      <c r="GUR1" s="67"/>
      <c r="GUS1" s="92"/>
      <c r="GUT1" s="67"/>
      <c r="GUU1" s="67"/>
      <c r="GUV1" s="67"/>
      <c r="GUW1" s="67"/>
      <c r="GUX1" s="67"/>
      <c r="GUY1" s="67"/>
      <c r="GUZ1" s="67"/>
      <c r="GVA1" s="67"/>
      <c r="GVB1" s="67"/>
      <c r="GVC1" s="67"/>
      <c r="GVD1" s="67"/>
      <c r="GVE1" s="67"/>
      <c r="GVF1" s="67"/>
      <c r="GVG1" s="67"/>
      <c r="GVH1" s="67"/>
      <c r="GVI1" s="92"/>
      <c r="GVJ1" s="67"/>
      <c r="GVK1" s="67"/>
      <c r="GVL1" s="67"/>
      <c r="GVM1" s="67"/>
      <c r="GVN1" s="67"/>
      <c r="GVO1" s="67"/>
      <c r="GVP1" s="67"/>
      <c r="GVQ1" s="67"/>
      <c r="GVR1" s="67"/>
      <c r="GVS1" s="67"/>
      <c r="GVT1" s="67"/>
      <c r="GVU1" s="67"/>
      <c r="GVV1" s="67"/>
      <c r="GVW1" s="67"/>
      <c r="GVX1" s="67"/>
      <c r="GVY1" s="92"/>
      <c r="GVZ1" s="67"/>
      <c r="GWA1" s="67"/>
      <c r="GWB1" s="67"/>
      <c r="GWC1" s="67"/>
      <c r="GWD1" s="67"/>
      <c r="GWE1" s="67"/>
      <c r="GWF1" s="67"/>
      <c r="GWG1" s="67"/>
      <c r="GWH1" s="67"/>
      <c r="GWI1" s="67"/>
      <c r="GWJ1" s="67"/>
      <c r="GWK1" s="67"/>
      <c r="GWL1" s="67"/>
      <c r="GWM1" s="67"/>
      <c r="GWN1" s="67"/>
      <c r="GWO1" s="92"/>
      <c r="GWP1" s="67"/>
      <c r="GWQ1" s="67"/>
      <c r="GWR1" s="67"/>
      <c r="GWS1" s="67"/>
      <c r="GWT1" s="67"/>
      <c r="GWU1" s="67"/>
      <c r="GWV1" s="67"/>
      <c r="GWW1" s="67"/>
      <c r="GWX1" s="67"/>
      <c r="GWY1" s="67"/>
      <c r="GWZ1" s="67"/>
      <c r="GXA1" s="67"/>
      <c r="GXB1" s="67"/>
      <c r="GXC1" s="67"/>
      <c r="GXD1" s="67"/>
      <c r="GXE1" s="92"/>
      <c r="GXF1" s="67"/>
      <c r="GXG1" s="67"/>
      <c r="GXH1" s="67"/>
      <c r="GXI1" s="67"/>
      <c r="GXJ1" s="67"/>
      <c r="GXK1" s="67"/>
      <c r="GXL1" s="67"/>
      <c r="GXM1" s="67"/>
      <c r="GXN1" s="67"/>
      <c r="GXO1" s="67"/>
      <c r="GXP1" s="67"/>
      <c r="GXQ1" s="67"/>
      <c r="GXR1" s="67"/>
      <c r="GXS1" s="67"/>
      <c r="GXT1" s="67"/>
      <c r="GXU1" s="92"/>
      <c r="GXV1" s="67"/>
      <c r="GXW1" s="67"/>
      <c r="GXX1" s="67"/>
      <c r="GXY1" s="67"/>
      <c r="GXZ1" s="67"/>
      <c r="GYA1" s="67"/>
      <c r="GYB1" s="67"/>
      <c r="GYC1" s="67"/>
      <c r="GYD1" s="67"/>
      <c r="GYE1" s="67"/>
      <c r="GYF1" s="67"/>
      <c r="GYG1" s="67"/>
      <c r="GYH1" s="67"/>
      <c r="GYI1" s="67"/>
      <c r="GYJ1" s="67"/>
      <c r="GYK1" s="92"/>
      <c r="GYL1" s="67"/>
      <c r="GYM1" s="67"/>
      <c r="GYN1" s="67"/>
      <c r="GYO1" s="67"/>
      <c r="GYP1" s="67"/>
      <c r="GYQ1" s="67"/>
      <c r="GYR1" s="67"/>
      <c r="GYS1" s="67"/>
      <c r="GYT1" s="67"/>
      <c r="GYU1" s="67"/>
      <c r="GYV1" s="67"/>
      <c r="GYW1" s="67"/>
      <c r="GYX1" s="67"/>
      <c r="GYY1" s="67"/>
      <c r="GYZ1" s="67"/>
      <c r="GZA1" s="92"/>
      <c r="GZB1" s="67"/>
      <c r="GZC1" s="67"/>
      <c r="GZD1" s="67"/>
      <c r="GZE1" s="67"/>
      <c r="GZF1" s="67"/>
      <c r="GZG1" s="67"/>
      <c r="GZH1" s="67"/>
      <c r="GZI1" s="67"/>
      <c r="GZJ1" s="67"/>
      <c r="GZK1" s="67"/>
      <c r="GZL1" s="67"/>
      <c r="GZM1" s="67"/>
      <c r="GZN1" s="67"/>
      <c r="GZO1" s="67"/>
      <c r="GZP1" s="67"/>
      <c r="GZQ1" s="92"/>
      <c r="GZR1" s="67"/>
      <c r="GZS1" s="67"/>
      <c r="GZT1" s="67"/>
      <c r="GZU1" s="67"/>
      <c r="GZV1" s="67"/>
      <c r="GZW1" s="67"/>
      <c r="GZX1" s="67"/>
      <c r="GZY1" s="67"/>
      <c r="GZZ1" s="67"/>
      <c r="HAA1" s="67"/>
      <c r="HAB1" s="67"/>
      <c r="HAC1" s="67"/>
      <c r="HAD1" s="67"/>
      <c r="HAE1" s="67"/>
      <c r="HAF1" s="67"/>
      <c r="HAG1" s="92"/>
      <c r="HAH1" s="67"/>
      <c r="HAI1" s="67"/>
      <c r="HAJ1" s="67"/>
      <c r="HAK1" s="67"/>
      <c r="HAL1" s="67"/>
      <c r="HAM1" s="67"/>
      <c r="HAN1" s="67"/>
      <c r="HAO1" s="67"/>
      <c r="HAP1" s="67"/>
      <c r="HAQ1" s="67"/>
      <c r="HAR1" s="67"/>
      <c r="HAS1" s="67"/>
      <c r="HAT1" s="67"/>
      <c r="HAU1" s="67"/>
      <c r="HAV1" s="67"/>
      <c r="HAW1" s="92"/>
      <c r="HAX1" s="67"/>
      <c r="HAY1" s="67"/>
      <c r="HAZ1" s="67"/>
      <c r="HBA1" s="67"/>
      <c r="HBB1" s="67"/>
      <c r="HBC1" s="67"/>
      <c r="HBD1" s="67"/>
      <c r="HBE1" s="67"/>
      <c r="HBF1" s="67"/>
      <c r="HBG1" s="67"/>
      <c r="HBH1" s="67"/>
      <c r="HBI1" s="67"/>
      <c r="HBJ1" s="67"/>
      <c r="HBK1" s="67"/>
      <c r="HBL1" s="67"/>
      <c r="HBM1" s="92"/>
      <c r="HBN1" s="67"/>
      <c r="HBO1" s="67"/>
      <c r="HBP1" s="67"/>
      <c r="HBQ1" s="67"/>
      <c r="HBR1" s="67"/>
      <c r="HBS1" s="67"/>
      <c r="HBT1" s="67"/>
      <c r="HBU1" s="67"/>
      <c r="HBV1" s="67"/>
      <c r="HBW1" s="67"/>
      <c r="HBX1" s="67"/>
      <c r="HBY1" s="67"/>
      <c r="HBZ1" s="67"/>
      <c r="HCA1" s="67"/>
      <c r="HCB1" s="67"/>
      <c r="HCC1" s="92"/>
      <c r="HCD1" s="67"/>
      <c r="HCE1" s="67"/>
      <c r="HCF1" s="67"/>
      <c r="HCG1" s="67"/>
      <c r="HCH1" s="67"/>
      <c r="HCI1" s="67"/>
      <c r="HCJ1" s="67"/>
      <c r="HCK1" s="67"/>
      <c r="HCL1" s="67"/>
      <c r="HCM1" s="67"/>
      <c r="HCN1" s="67"/>
      <c r="HCO1" s="67"/>
      <c r="HCP1" s="67"/>
      <c r="HCQ1" s="67"/>
      <c r="HCR1" s="67"/>
      <c r="HCS1" s="92"/>
      <c r="HCT1" s="67"/>
      <c r="HCU1" s="67"/>
      <c r="HCV1" s="67"/>
      <c r="HCW1" s="67"/>
      <c r="HCX1" s="67"/>
      <c r="HCY1" s="67"/>
      <c r="HCZ1" s="67"/>
      <c r="HDA1" s="67"/>
      <c r="HDB1" s="67"/>
      <c r="HDC1" s="67"/>
      <c r="HDD1" s="67"/>
      <c r="HDE1" s="67"/>
      <c r="HDF1" s="67"/>
      <c r="HDG1" s="67"/>
      <c r="HDH1" s="67"/>
      <c r="HDI1" s="92"/>
      <c r="HDJ1" s="67"/>
      <c r="HDK1" s="67"/>
      <c r="HDL1" s="67"/>
      <c r="HDM1" s="67"/>
      <c r="HDN1" s="67"/>
      <c r="HDO1" s="67"/>
      <c r="HDP1" s="67"/>
      <c r="HDQ1" s="67"/>
      <c r="HDR1" s="67"/>
      <c r="HDS1" s="67"/>
      <c r="HDT1" s="67"/>
      <c r="HDU1" s="67"/>
      <c r="HDV1" s="67"/>
      <c r="HDW1" s="67"/>
      <c r="HDX1" s="67"/>
      <c r="HDY1" s="92"/>
      <c r="HDZ1" s="67"/>
      <c r="HEA1" s="67"/>
      <c r="HEB1" s="67"/>
      <c r="HEC1" s="67"/>
      <c r="HED1" s="67"/>
      <c r="HEE1" s="67"/>
      <c r="HEF1" s="67"/>
      <c r="HEG1" s="67"/>
      <c r="HEH1" s="67"/>
      <c r="HEI1" s="67"/>
      <c r="HEJ1" s="67"/>
      <c r="HEK1" s="67"/>
      <c r="HEL1" s="67"/>
      <c r="HEM1" s="67"/>
      <c r="HEN1" s="67"/>
      <c r="HEO1" s="92"/>
      <c r="HEP1" s="67"/>
      <c r="HEQ1" s="67"/>
      <c r="HER1" s="67"/>
      <c r="HES1" s="67"/>
      <c r="HET1" s="67"/>
      <c r="HEU1" s="67"/>
      <c r="HEV1" s="67"/>
      <c r="HEW1" s="67"/>
      <c r="HEX1" s="67"/>
      <c r="HEY1" s="67"/>
      <c r="HEZ1" s="67"/>
      <c r="HFA1" s="67"/>
      <c r="HFB1" s="67"/>
      <c r="HFC1" s="67"/>
      <c r="HFD1" s="67"/>
      <c r="HFE1" s="92"/>
      <c r="HFF1" s="67"/>
      <c r="HFG1" s="67"/>
      <c r="HFH1" s="67"/>
      <c r="HFI1" s="67"/>
      <c r="HFJ1" s="67"/>
      <c r="HFK1" s="67"/>
      <c r="HFL1" s="67"/>
      <c r="HFM1" s="67"/>
      <c r="HFN1" s="67"/>
      <c r="HFO1" s="67"/>
      <c r="HFP1" s="67"/>
      <c r="HFQ1" s="67"/>
      <c r="HFR1" s="67"/>
      <c r="HFS1" s="67"/>
      <c r="HFT1" s="67"/>
      <c r="HFU1" s="92"/>
      <c r="HFV1" s="67"/>
      <c r="HFW1" s="67"/>
      <c r="HFX1" s="67"/>
      <c r="HFY1" s="67"/>
      <c r="HFZ1" s="67"/>
      <c r="HGA1" s="67"/>
      <c r="HGB1" s="67"/>
      <c r="HGC1" s="67"/>
      <c r="HGD1" s="67"/>
      <c r="HGE1" s="67"/>
      <c r="HGF1" s="67"/>
      <c r="HGG1" s="67"/>
      <c r="HGH1" s="67"/>
      <c r="HGI1" s="67"/>
      <c r="HGJ1" s="67"/>
      <c r="HGK1" s="92"/>
      <c r="HGL1" s="67"/>
      <c r="HGM1" s="67"/>
      <c r="HGN1" s="67"/>
      <c r="HGO1" s="67"/>
      <c r="HGP1" s="67"/>
      <c r="HGQ1" s="67"/>
      <c r="HGR1" s="67"/>
      <c r="HGS1" s="67"/>
      <c r="HGT1" s="67"/>
      <c r="HGU1" s="67"/>
      <c r="HGV1" s="67"/>
      <c r="HGW1" s="67"/>
      <c r="HGX1" s="67"/>
      <c r="HGY1" s="67"/>
      <c r="HGZ1" s="67"/>
      <c r="HHA1" s="92"/>
      <c r="HHB1" s="67"/>
      <c r="HHC1" s="67"/>
      <c r="HHD1" s="67"/>
      <c r="HHE1" s="67"/>
      <c r="HHF1" s="67"/>
      <c r="HHG1" s="67"/>
      <c r="HHH1" s="67"/>
      <c r="HHI1" s="67"/>
      <c r="HHJ1" s="67"/>
      <c r="HHK1" s="67"/>
      <c r="HHL1" s="67"/>
      <c r="HHM1" s="67"/>
      <c r="HHN1" s="67"/>
      <c r="HHO1" s="67"/>
      <c r="HHP1" s="67"/>
      <c r="HHQ1" s="92"/>
      <c r="HHR1" s="67"/>
      <c r="HHS1" s="67"/>
      <c r="HHT1" s="67"/>
      <c r="HHU1" s="67"/>
      <c r="HHV1" s="67"/>
      <c r="HHW1" s="67"/>
      <c r="HHX1" s="67"/>
      <c r="HHY1" s="67"/>
      <c r="HHZ1" s="67"/>
      <c r="HIA1" s="67"/>
      <c r="HIB1" s="67"/>
      <c r="HIC1" s="67"/>
      <c r="HID1" s="67"/>
      <c r="HIE1" s="67"/>
      <c r="HIF1" s="67"/>
      <c r="HIG1" s="92"/>
      <c r="HIH1" s="67"/>
      <c r="HII1" s="67"/>
      <c r="HIJ1" s="67"/>
      <c r="HIK1" s="67"/>
      <c r="HIL1" s="67"/>
      <c r="HIM1" s="67"/>
      <c r="HIN1" s="67"/>
      <c r="HIO1" s="67"/>
      <c r="HIP1" s="67"/>
      <c r="HIQ1" s="67"/>
      <c r="HIR1" s="67"/>
      <c r="HIS1" s="67"/>
      <c r="HIT1" s="67"/>
      <c r="HIU1" s="67"/>
      <c r="HIV1" s="67"/>
      <c r="HIW1" s="92"/>
      <c r="HIX1" s="67"/>
      <c r="HIY1" s="67"/>
      <c r="HIZ1" s="67"/>
      <c r="HJA1" s="67"/>
      <c r="HJB1" s="67"/>
      <c r="HJC1" s="67"/>
      <c r="HJD1" s="67"/>
      <c r="HJE1" s="67"/>
      <c r="HJF1" s="67"/>
      <c r="HJG1" s="67"/>
      <c r="HJH1" s="67"/>
      <c r="HJI1" s="67"/>
      <c r="HJJ1" s="67"/>
      <c r="HJK1" s="67"/>
      <c r="HJL1" s="67"/>
      <c r="HJM1" s="92"/>
      <c r="HJN1" s="67"/>
      <c r="HJO1" s="67"/>
      <c r="HJP1" s="67"/>
      <c r="HJQ1" s="67"/>
      <c r="HJR1" s="67"/>
      <c r="HJS1" s="67"/>
      <c r="HJT1" s="67"/>
      <c r="HJU1" s="67"/>
      <c r="HJV1" s="67"/>
      <c r="HJW1" s="67"/>
      <c r="HJX1" s="67"/>
      <c r="HJY1" s="67"/>
      <c r="HJZ1" s="67"/>
      <c r="HKA1" s="67"/>
      <c r="HKB1" s="67"/>
      <c r="HKC1" s="92"/>
      <c r="HKD1" s="67"/>
      <c r="HKE1" s="67"/>
      <c r="HKF1" s="67"/>
      <c r="HKG1" s="67"/>
      <c r="HKH1" s="67"/>
      <c r="HKI1" s="67"/>
      <c r="HKJ1" s="67"/>
      <c r="HKK1" s="67"/>
      <c r="HKL1" s="67"/>
      <c r="HKM1" s="67"/>
      <c r="HKN1" s="67"/>
      <c r="HKO1" s="67"/>
      <c r="HKP1" s="67"/>
      <c r="HKQ1" s="67"/>
      <c r="HKR1" s="67"/>
      <c r="HKS1" s="92"/>
      <c r="HKT1" s="67"/>
      <c r="HKU1" s="67"/>
      <c r="HKV1" s="67"/>
      <c r="HKW1" s="67"/>
      <c r="HKX1" s="67"/>
      <c r="HKY1" s="67"/>
      <c r="HKZ1" s="67"/>
      <c r="HLA1" s="67"/>
      <c r="HLB1" s="67"/>
      <c r="HLC1" s="67"/>
      <c r="HLD1" s="67"/>
      <c r="HLE1" s="67"/>
      <c r="HLF1" s="67"/>
      <c r="HLG1" s="67"/>
      <c r="HLH1" s="67"/>
      <c r="HLI1" s="92"/>
      <c r="HLJ1" s="67"/>
      <c r="HLK1" s="67"/>
      <c r="HLL1" s="67"/>
      <c r="HLM1" s="67"/>
      <c r="HLN1" s="67"/>
      <c r="HLO1" s="67"/>
      <c r="HLP1" s="67"/>
      <c r="HLQ1" s="67"/>
      <c r="HLR1" s="67"/>
      <c r="HLS1" s="67"/>
      <c r="HLT1" s="67"/>
      <c r="HLU1" s="67"/>
      <c r="HLV1" s="67"/>
      <c r="HLW1" s="67"/>
      <c r="HLX1" s="67"/>
      <c r="HLY1" s="92"/>
      <c r="HLZ1" s="67"/>
      <c r="HMA1" s="67"/>
      <c r="HMB1" s="67"/>
      <c r="HMC1" s="67"/>
      <c r="HMD1" s="67"/>
      <c r="HME1" s="67"/>
      <c r="HMF1" s="67"/>
      <c r="HMG1" s="67"/>
      <c r="HMH1" s="67"/>
      <c r="HMI1" s="67"/>
      <c r="HMJ1" s="67"/>
      <c r="HMK1" s="67"/>
      <c r="HML1" s="67"/>
      <c r="HMM1" s="67"/>
      <c r="HMN1" s="67"/>
      <c r="HMO1" s="92"/>
      <c r="HMP1" s="67"/>
      <c r="HMQ1" s="67"/>
      <c r="HMR1" s="67"/>
      <c r="HMS1" s="67"/>
      <c r="HMT1" s="67"/>
      <c r="HMU1" s="67"/>
      <c r="HMV1" s="67"/>
      <c r="HMW1" s="67"/>
      <c r="HMX1" s="67"/>
      <c r="HMY1" s="67"/>
      <c r="HMZ1" s="67"/>
      <c r="HNA1" s="67"/>
      <c r="HNB1" s="67"/>
      <c r="HNC1" s="67"/>
      <c r="HND1" s="67"/>
      <c r="HNE1" s="92"/>
      <c r="HNF1" s="67"/>
      <c r="HNG1" s="67"/>
      <c r="HNH1" s="67"/>
      <c r="HNI1" s="67"/>
      <c r="HNJ1" s="67"/>
      <c r="HNK1" s="67"/>
      <c r="HNL1" s="67"/>
      <c r="HNM1" s="67"/>
      <c r="HNN1" s="67"/>
      <c r="HNO1" s="67"/>
      <c r="HNP1" s="67"/>
      <c r="HNQ1" s="67"/>
      <c r="HNR1" s="67"/>
      <c r="HNS1" s="67"/>
      <c r="HNT1" s="67"/>
      <c r="HNU1" s="92"/>
      <c r="HNV1" s="67"/>
      <c r="HNW1" s="67"/>
      <c r="HNX1" s="67"/>
      <c r="HNY1" s="67"/>
      <c r="HNZ1" s="67"/>
      <c r="HOA1" s="67"/>
      <c r="HOB1" s="67"/>
      <c r="HOC1" s="67"/>
      <c r="HOD1" s="67"/>
      <c r="HOE1" s="67"/>
      <c r="HOF1" s="67"/>
      <c r="HOG1" s="67"/>
      <c r="HOH1" s="67"/>
      <c r="HOI1" s="67"/>
      <c r="HOJ1" s="67"/>
      <c r="HOK1" s="92"/>
      <c r="HOL1" s="67"/>
      <c r="HOM1" s="67"/>
      <c r="HON1" s="67"/>
      <c r="HOO1" s="67"/>
      <c r="HOP1" s="67"/>
      <c r="HOQ1" s="67"/>
      <c r="HOR1" s="67"/>
      <c r="HOS1" s="67"/>
      <c r="HOT1" s="67"/>
      <c r="HOU1" s="67"/>
      <c r="HOV1" s="67"/>
      <c r="HOW1" s="67"/>
      <c r="HOX1" s="67"/>
      <c r="HOY1" s="67"/>
      <c r="HOZ1" s="67"/>
      <c r="HPA1" s="92"/>
      <c r="HPB1" s="67"/>
      <c r="HPC1" s="67"/>
      <c r="HPD1" s="67"/>
      <c r="HPE1" s="67"/>
      <c r="HPF1" s="67"/>
      <c r="HPG1" s="67"/>
      <c r="HPH1" s="67"/>
      <c r="HPI1" s="67"/>
      <c r="HPJ1" s="67"/>
      <c r="HPK1" s="67"/>
      <c r="HPL1" s="67"/>
      <c r="HPM1" s="67"/>
      <c r="HPN1" s="67"/>
      <c r="HPO1" s="67"/>
      <c r="HPP1" s="67"/>
      <c r="HPQ1" s="92"/>
      <c r="HPR1" s="67"/>
      <c r="HPS1" s="67"/>
      <c r="HPT1" s="67"/>
      <c r="HPU1" s="67"/>
      <c r="HPV1" s="67"/>
      <c r="HPW1" s="67"/>
      <c r="HPX1" s="67"/>
      <c r="HPY1" s="67"/>
      <c r="HPZ1" s="67"/>
      <c r="HQA1" s="67"/>
      <c r="HQB1" s="67"/>
      <c r="HQC1" s="67"/>
      <c r="HQD1" s="67"/>
      <c r="HQE1" s="67"/>
      <c r="HQF1" s="67"/>
      <c r="HQG1" s="92"/>
      <c r="HQH1" s="67"/>
      <c r="HQI1" s="67"/>
      <c r="HQJ1" s="67"/>
      <c r="HQK1" s="67"/>
      <c r="HQL1" s="67"/>
      <c r="HQM1" s="67"/>
      <c r="HQN1" s="67"/>
      <c r="HQO1" s="67"/>
      <c r="HQP1" s="67"/>
      <c r="HQQ1" s="67"/>
      <c r="HQR1" s="67"/>
      <c r="HQS1" s="67"/>
      <c r="HQT1" s="67"/>
      <c r="HQU1" s="67"/>
      <c r="HQV1" s="67"/>
      <c r="HQW1" s="92"/>
      <c r="HQX1" s="67"/>
      <c r="HQY1" s="67"/>
      <c r="HQZ1" s="67"/>
      <c r="HRA1" s="67"/>
      <c r="HRB1" s="67"/>
      <c r="HRC1" s="67"/>
      <c r="HRD1" s="67"/>
      <c r="HRE1" s="67"/>
      <c r="HRF1" s="67"/>
      <c r="HRG1" s="67"/>
      <c r="HRH1" s="67"/>
      <c r="HRI1" s="67"/>
      <c r="HRJ1" s="67"/>
      <c r="HRK1" s="67"/>
      <c r="HRL1" s="67"/>
      <c r="HRM1" s="92"/>
      <c r="HRN1" s="67"/>
      <c r="HRO1" s="67"/>
      <c r="HRP1" s="67"/>
      <c r="HRQ1" s="67"/>
      <c r="HRR1" s="67"/>
      <c r="HRS1" s="67"/>
      <c r="HRT1" s="67"/>
      <c r="HRU1" s="67"/>
      <c r="HRV1" s="67"/>
      <c r="HRW1" s="67"/>
      <c r="HRX1" s="67"/>
      <c r="HRY1" s="67"/>
      <c r="HRZ1" s="67"/>
      <c r="HSA1" s="67"/>
      <c r="HSB1" s="67"/>
      <c r="HSC1" s="92"/>
      <c r="HSD1" s="67"/>
      <c r="HSE1" s="67"/>
      <c r="HSF1" s="67"/>
      <c r="HSG1" s="67"/>
      <c r="HSH1" s="67"/>
      <c r="HSI1" s="67"/>
      <c r="HSJ1" s="67"/>
      <c r="HSK1" s="67"/>
      <c r="HSL1" s="67"/>
      <c r="HSM1" s="67"/>
      <c r="HSN1" s="67"/>
      <c r="HSO1" s="67"/>
      <c r="HSP1" s="67"/>
      <c r="HSQ1" s="67"/>
      <c r="HSR1" s="67"/>
      <c r="HSS1" s="92"/>
      <c r="HST1" s="67"/>
      <c r="HSU1" s="67"/>
      <c r="HSV1" s="67"/>
      <c r="HSW1" s="67"/>
      <c r="HSX1" s="67"/>
      <c r="HSY1" s="67"/>
      <c r="HSZ1" s="67"/>
      <c r="HTA1" s="67"/>
      <c r="HTB1" s="67"/>
      <c r="HTC1" s="67"/>
      <c r="HTD1" s="67"/>
      <c r="HTE1" s="67"/>
      <c r="HTF1" s="67"/>
      <c r="HTG1" s="67"/>
      <c r="HTH1" s="67"/>
      <c r="HTI1" s="92"/>
      <c r="HTJ1" s="67"/>
      <c r="HTK1" s="67"/>
      <c r="HTL1" s="67"/>
      <c r="HTM1" s="67"/>
      <c r="HTN1" s="67"/>
      <c r="HTO1" s="67"/>
      <c r="HTP1" s="67"/>
      <c r="HTQ1" s="67"/>
      <c r="HTR1" s="67"/>
      <c r="HTS1" s="67"/>
      <c r="HTT1" s="67"/>
      <c r="HTU1" s="67"/>
      <c r="HTV1" s="67"/>
      <c r="HTW1" s="67"/>
      <c r="HTX1" s="67"/>
      <c r="HTY1" s="92"/>
      <c r="HTZ1" s="67"/>
      <c r="HUA1" s="67"/>
      <c r="HUB1" s="67"/>
      <c r="HUC1" s="67"/>
      <c r="HUD1" s="67"/>
      <c r="HUE1" s="67"/>
      <c r="HUF1" s="67"/>
      <c r="HUG1" s="67"/>
      <c r="HUH1" s="67"/>
      <c r="HUI1" s="67"/>
      <c r="HUJ1" s="67"/>
      <c r="HUK1" s="67"/>
      <c r="HUL1" s="67"/>
      <c r="HUM1" s="67"/>
      <c r="HUN1" s="67"/>
      <c r="HUO1" s="92"/>
      <c r="HUP1" s="67"/>
      <c r="HUQ1" s="67"/>
      <c r="HUR1" s="67"/>
      <c r="HUS1" s="67"/>
      <c r="HUT1" s="67"/>
      <c r="HUU1" s="67"/>
      <c r="HUV1" s="67"/>
      <c r="HUW1" s="67"/>
      <c r="HUX1" s="67"/>
      <c r="HUY1" s="67"/>
      <c r="HUZ1" s="67"/>
      <c r="HVA1" s="67"/>
      <c r="HVB1" s="67"/>
      <c r="HVC1" s="67"/>
      <c r="HVD1" s="67"/>
      <c r="HVE1" s="92"/>
      <c r="HVF1" s="67"/>
      <c r="HVG1" s="67"/>
      <c r="HVH1" s="67"/>
      <c r="HVI1" s="67"/>
      <c r="HVJ1" s="67"/>
      <c r="HVK1" s="67"/>
      <c r="HVL1" s="67"/>
      <c r="HVM1" s="67"/>
      <c r="HVN1" s="67"/>
      <c r="HVO1" s="67"/>
      <c r="HVP1" s="67"/>
      <c r="HVQ1" s="67"/>
      <c r="HVR1" s="67"/>
      <c r="HVS1" s="67"/>
      <c r="HVT1" s="67"/>
      <c r="HVU1" s="92"/>
      <c r="HVV1" s="67"/>
      <c r="HVW1" s="67"/>
      <c r="HVX1" s="67"/>
      <c r="HVY1" s="67"/>
      <c r="HVZ1" s="67"/>
      <c r="HWA1" s="67"/>
      <c r="HWB1" s="67"/>
      <c r="HWC1" s="67"/>
      <c r="HWD1" s="67"/>
      <c r="HWE1" s="67"/>
      <c r="HWF1" s="67"/>
      <c r="HWG1" s="67"/>
      <c r="HWH1" s="67"/>
      <c r="HWI1" s="67"/>
      <c r="HWJ1" s="67"/>
      <c r="HWK1" s="92"/>
      <c r="HWL1" s="67"/>
      <c r="HWM1" s="67"/>
      <c r="HWN1" s="67"/>
      <c r="HWO1" s="67"/>
      <c r="HWP1" s="67"/>
      <c r="HWQ1" s="67"/>
      <c r="HWR1" s="67"/>
      <c r="HWS1" s="67"/>
      <c r="HWT1" s="67"/>
      <c r="HWU1" s="67"/>
      <c r="HWV1" s="67"/>
      <c r="HWW1" s="67"/>
      <c r="HWX1" s="67"/>
      <c r="HWY1" s="67"/>
      <c r="HWZ1" s="67"/>
      <c r="HXA1" s="92"/>
      <c r="HXB1" s="67"/>
      <c r="HXC1" s="67"/>
      <c r="HXD1" s="67"/>
      <c r="HXE1" s="67"/>
      <c r="HXF1" s="67"/>
      <c r="HXG1" s="67"/>
      <c r="HXH1" s="67"/>
      <c r="HXI1" s="67"/>
      <c r="HXJ1" s="67"/>
      <c r="HXK1" s="67"/>
      <c r="HXL1" s="67"/>
      <c r="HXM1" s="67"/>
      <c r="HXN1" s="67"/>
      <c r="HXO1" s="67"/>
      <c r="HXP1" s="67"/>
      <c r="HXQ1" s="92"/>
      <c r="HXR1" s="67"/>
      <c r="HXS1" s="67"/>
      <c r="HXT1" s="67"/>
      <c r="HXU1" s="67"/>
      <c r="HXV1" s="67"/>
      <c r="HXW1" s="67"/>
      <c r="HXX1" s="67"/>
      <c r="HXY1" s="67"/>
      <c r="HXZ1" s="67"/>
      <c r="HYA1" s="67"/>
      <c r="HYB1" s="67"/>
      <c r="HYC1" s="67"/>
      <c r="HYD1" s="67"/>
      <c r="HYE1" s="67"/>
      <c r="HYF1" s="67"/>
      <c r="HYG1" s="92"/>
      <c r="HYH1" s="67"/>
      <c r="HYI1" s="67"/>
      <c r="HYJ1" s="67"/>
      <c r="HYK1" s="67"/>
      <c r="HYL1" s="67"/>
      <c r="HYM1" s="67"/>
      <c r="HYN1" s="67"/>
      <c r="HYO1" s="67"/>
      <c r="HYP1" s="67"/>
      <c r="HYQ1" s="67"/>
      <c r="HYR1" s="67"/>
      <c r="HYS1" s="67"/>
      <c r="HYT1" s="67"/>
      <c r="HYU1" s="67"/>
      <c r="HYV1" s="67"/>
      <c r="HYW1" s="92"/>
      <c r="HYX1" s="67"/>
      <c r="HYY1" s="67"/>
      <c r="HYZ1" s="67"/>
      <c r="HZA1" s="67"/>
      <c r="HZB1" s="67"/>
      <c r="HZC1" s="67"/>
      <c r="HZD1" s="67"/>
      <c r="HZE1" s="67"/>
      <c r="HZF1" s="67"/>
      <c r="HZG1" s="67"/>
      <c r="HZH1" s="67"/>
      <c r="HZI1" s="67"/>
      <c r="HZJ1" s="67"/>
      <c r="HZK1" s="67"/>
      <c r="HZL1" s="67"/>
      <c r="HZM1" s="92"/>
      <c r="HZN1" s="67"/>
      <c r="HZO1" s="67"/>
      <c r="HZP1" s="67"/>
      <c r="HZQ1" s="67"/>
      <c r="HZR1" s="67"/>
      <c r="HZS1" s="67"/>
      <c r="HZT1" s="67"/>
      <c r="HZU1" s="67"/>
      <c r="HZV1" s="67"/>
      <c r="HZW1" s="67"/>
      <c r="HZX1" s="67"/>
      <c r="HZY1" s="67"/>
      <c r="HZZ1" s="67"/>
      <c r="IAA1" s="67"/>
      <c r="IAB1" s="67"/>
      <c r="IAC1" s="92"/>
      <c r="IAD1" s="67"/>
      <c r="IAE1" s="67"/>
      <c r="IAF1" s="67"/>
      <c r="IAG1" s="67"/>
      <c r="IAH1" s="67"/>
      <c r="IAI1" s="67"/>
      <c r="IAJ1" s="67"/>
      <c r="IAK1" s="67"/>
      <c r="IAL1" s="67"/>
      <c r="IAM1" s="67"/>
      <c r="IAN1" s="67"/>
      <c r="IAO1" s="67"/>
      <c r="IAP1" s="67"/>
      <c r="IAQ1" s="67"/>
      <c r="IAR1" s="67"/>
      <c r="IAS1" s="92"/>
      <c r="IAT1" s="67"/>
      <c r="IAU1" s="67"/>
      <c r="IAV1" s="67"/>
      <c r="IAW1" s="67"/>
      <c r="IAX1" s="67"/>
      <c r="IAY1" s="67"/>
      <c r="IAZ1" s="67"/>
      <c r="IBA1" s="67"/>
      <c r="IBB1" s="67"/>
      <c r="IBC1" s="67"/>
      <c r="IBD1" s="67"/>
      <c r="IBE1" s="67"/>
      <c r="IBF1" s="67"/>
      <c r="IBG1" s="67"/>
      <c r="IBH1" s="67"/>
      <c r="IBI1" s="92"/>
      <c r="IBJ1" s="67"/>
      <c r="IBK1" s="67"/>
      <c r="IBL1" s="67"/>
      <c r="IBM1" s="67"/>
      <c r="IBN1" s="67"/>
      <c r="IBO1" s="67"/>
      <c r="IBP1" s="67"/>
      <c r="IBQ1" s="67"/>
      <c r="IBR1" s="67"/>
      <c r="IBS1" s="67"/>
      <c r="IBT1" s="67"/>
      <c r="IBU1" s="67"/>
      <c r="IBV1" s="67"/>
      <c r="IBW1" s="67"/>
      <c r="IBX1" s="67"/>
      <c r="IBY1" s="92"/>
      <c r="IBZ1" s="67"/>
      <c r="ICA1" s="67"/>
      <c r="ICB1" s="67"/>
      <c r="ICC1" s="67"/>
      <c r="ICD1" s="67"/>
      <c r="ICE1" s="67"/>
      <c r="ICF1" s="67"/>
      <c r="ICG1" s="67"/>
      <c r="ICH1" s="67"/>
      <c r="ICI1" s="67"/>
      <c r="ICJ1" s="67"/>
      <c r="ICK1" s="67"/>
      <c r="ICL1" s="67"/>
      <c r="ICM1" s="67"/>
      <c r="ICN1" s="67"/>
      <c r="ICO1" s="92"/>
      <c r="ICP1" s="67"/>
      <c r="ICQ1" s="67"/>
      <c r="ICR1" s="67"/>
      <c r="ICS1" s="67"/>
      <c r="ICT1" s="67"/>
      <c r="ICU1" s="67"/>
      <c r="ICV1" s="67"/>
      <c r="ICW1" s="67"/>
      <c r="ICX1" s="67"/>
      <c r="ICY1" s="67"/>
      <c r="ICZ1" s="67"/>
      <c r="IDA1" s="67"/>
      <c r="IDB1" s="67"/>
      <c r="IDC1" s="67"/>
      <c r="IDD1" s="67"/>
      <c r="IDE1" s="92"/>
      <c r="IDF1" s="67"/>
      <c r="IDG1" s="67"/>
      <c r="IDH1" s="67"/>
      <c r="IDI1" s="67"/>
      <c r="IDJ1" s="67"/>
      <c r="IDK1" s="67"/>
      <c r="IDL1" s="67"/>
      <c r="IDM1" s="67"/>
      <c r="IDN1" s="67"/>
      <c r="IDO1" s="67"/>
      <c r="IDP1" s="67"/>
      <c r="IDQ1" s="67"/>
      <c r="IDR1" s="67"/>
      <c r="IDS1" s="67"/>
      <c r="IDT1" s="67"/>
      <c r="IDU1" s="92"/>
      <c r="IDV1" s="67"/>
      <c r="IDW1" s="67"/>
      <c r="IDX1" s="67"/>
      <c r="IDY1" s="67"/>
      <c r="IDZ1" s="67"/>
      <c r="IEA1" s="67"/>
      <c r="IEB1" s="67"/>
      <c r="IEC1" s="67"/>
      <c r="IED1" s="67"/>
      <c r="IEE1" s="67"/>
      <c r="IEF1" s="67"/>
      <c r="IEG1" s="67"/>
      <c r="IEH1" s="67"/>
      <c r="IEI1" s="67"/>
      <c r="IEJ1" s="67"/>
      <c r="IEK1" s="92"/>
      <c r="IEL1" s="67"/>
      <c r="IEM1" s="67"/>
      <c r="IEN1" s="67"/>
      <c r="IEO1" s="67"/>
      <c r="IEP1" s="67"/>
      <c r="IEQ1" s="67"/>
      <c r="IER1" s="67"/>
      <c r="IES1" s="67"/>
      <c r="IET1" s="67"/>
      <c r="IEU1" s="67"/>
      <c r="IEV1" s="67"/>
      <c r="IEW1" s="67"/>
      <c r="IEX1" s="67"/>
      <c r="IEY1" s="67"/>
      <c r="IEZ1" s="67"/>
      <c r="IFA1" s="92"/>
      <c r="IFB1" s="67"/>
      <c r="IFC1" s="67"/>
      <c r="IFD1" s="67"/>
      <c r="IFE1" s="67"/>
      <c r="IFF1" s="67"/>
      <c r="IFG1" s="67"/>
      <c r="IFH1" s="67"/>
      <c r="IFI1" s="67"/>
      <c r="IFJ1" s="67"/>
      <c r="IFK1" s="67"/>
      <c r="IFL1" s="67"/>
      <c r="IFM1" s="67"/>
      <c r="IFN1" s="67"/>
      <c r="IFO1" s="67"/>
      <c r="IFP1" s="67"/>
      <c r="IFQ1" s="92"/>
      <c r="IFR1" s="67"/>
      <c r="IFS1" s="67"/>
      <c r="IFT1" s="67"/>
      <c r="IFU1" s="67"/>
      <c r="IFV1" s="67"/>
      <c r="IFW1" s="67"/>
      <c r="IFX1" s="67"/>
      <c r="IFY1" s="67"/>
      <c r="IFZ1" s="67"/>
      <c r="IGA1" s="67"/>
      <c r="IGB1" s="67"/>
      <c r="IGC1" s="67"/>
      <c r="IGD1" s="67"/>
      <c r="IGE1" s="67"/>
      <c r="IGF1" s="67"/>
      <c r="IGG1" s="92"/>
      <c r="IGH1" s="67"/>
      <c r="IGI1" s="67"/>
      <c r="IGJ1" s="67"/>
      <c r="IGK1" s="67"/>
      <c r="IGL1" s="67"/>
      <c r="IGM1" s="67"/>
      <c r="IGN1" s="67"/>
      <c r="IGO1" s="67"/>
      <c r="IGP1" s="67"/>
      <c r="IGQ1" s="67"/>
      <c r="IGR1" s="67"/>
      <c r="IGS1" s="67"/>
      <c r="IGT1" s="67"/>
      <c r="IGU1" s="67"/>
      <c r="IGV1" s="67"/>
      <c r="IGW1" s="92"/>
      <c r="IGX1" s="67"/>
      <c r="IGY1" s="67"/>
      <c r="IGZ1" s="67"/>
      <c r="IHA1" s="67"/>
      <c r="IHB1" s="67"/>
      <c r="IHC1" s="67"/>
      <c r="IHD1" s="67"/>
      <c r="IHE1" s="67"/>
      <c r="IHF1" s="67"/>
      <c r="IHG1" s="67"/>
      <c r="IHH1" s="67"/>
      <c r="IHI1" s="67"/>
      <c r="IHJ1" s="67"/>
      <c r="IHK1" s="67"/>
      <c r="IHL1" s="67"/>
      <c r="IHM1" s="92"/>
      <c r="IHN1" s="67"/>
      <c r="IHO1" s="67"/>
      <c r="IHP1" s="67"/>
      <c r="IHQ1" s="67"/>
      <c r="IHR1" s="67"/>
      <c r="IHS1" s="67"/>
      <c r="IHT1" s="67"/>
      <c r="IHU1" s="67"/>
      <c r="IHV1" s="67"/>
      <c r="IHW1" s="67"/>
      <c r="IHX1" s="67"/>
      <c r="IHY1" s="67"/>
      <c r="IHZ1" s="67"/>
      <c r="IIA1" s="67"/>
      <c r="IIB1" s="67"/>
      <c r="IIC1" s="92"/>
      <c r="IID1" s="67"/>
      <c r="IIE1" s="67"/>
      <c r="IIF1" s="67"/>
      <c r="IIG1" s="67"/>
      <c r="IIH1" s="67"/>
      <c r="III1" s="67"/>
      <c r="IIJ1" s="67"/>
      <c r="IIK1" s="67"/>
      <c r="IIL1" s="67"/>
      <c r="IIM1" s="67"/>
      <c r="IIN1" s="67"/>
      <c r="IIO1" s="67"/>
      <c r="IIP1" s="67"/>
      <c r="IIQ1" s="67"/>
      <c r="IIR1" s="67"/>
      <c r="IIS1" s="92"/>
      <c r="IIT1" s="67"/>
      <c r="IIU1" s="67"/>
      <c r="IIV1" s="67"/>
      <c r="IIW1" s="67"/>
      <c r="IIX1" s="67"/>
      <c r="IIY1" s="67"/>
      <c r="IIZ1" s="67"/>
      <c r="IJA1" s="67"/>
      <c r="IJB1" s="67"/>
      <c r="IJC1" s="67"/>
      <c r="IJD1" s="67"/>
      <c r="IJE1" s="67"/>
      <c r="IJF1" s="67"/>
      <c r="IJG1" s="67"/>
      <c r="IJH1" s="67"/>
      <c r="IJI1" s="92"/>
      <c r="IJJ1" s="67"/>
      <c r="IJK1" s="67"/>
      <c r="IJL1" s="67"/>
      <c r="IJM1" s="67"/>
      <c r="IJN1" s="67"/>
      <c r="IJO1" s="67"/>
      <c r="IJP1" s="67"/>
      <c r="IJQ1" s="67"/>
      <c r="IJR1" s="67"/>
      <c r="IJS1" s="67"/>
      <c r="IJT1" s="67"/>
      <c r="IJU1" s="67"/>
      <c r="IJV1" s="67"/>
      <c r="IJW1" s="67"/>
      <c r="IJX1" s="67"/>
      <c r="IJY1" s="92"/>
      <c r="IJZ1" s="67"/>
      <c r="IKA1" s="67"/>
      <c r="IKB1" s="67"/>
      <c r="IKC1" s="67"/>
      <c r="IKD1" s="67"/>
      <c r="IKE1" s="67"/>
      <c r="IKF1" s="67"/>
      <c r="IKG1" s="67"/>
      <c r="IKH1" s="67"/>
      <c r="IKI1" s="67"/>
      <c r="IKJ1" s="67"/>
      <c r="IKK1" s="67"/>
      <c r="IKL1" s="67"/>
      <c r="IKM1" s="67"/>
      <c r="IKN1" s="67"/>
      <c r="IKO1" s="92"/>
      <c r="IKP1" s="67"/>
      <c r="IKQ1" s="67"/>
      <c r="IKR1" s="67"/>
      <c r="IKS1" s="67"/>
      <c r="IKT1" s="67"/>
      <c r="IKU1" s="67"/>
      <c r="IKV1" s="67"/>
      <c r="IKW1" s="67"/>
      <c r="IKX1" s="67"/>
      <c r="IKY1" s="67"/>
      <c r="IKZ1" s="67"/>
      <c r="ILA1" s="67"/>
      <c r="ILB1" s="67"/>
      <c r="ILC1" s="67"/>
      <c r="ILD1" s="67"/>
      <c r="ILE1" s="92"/>
      <c r="ILF1" s="67"/>
      <c r="ILG1" s="67"/>
      <c r="ILH1" s="67"/>
      <c r="ILI1" s="67"/>
      <c r="ILJ1" s="67"/>
      <c r="ILK1" s="67"/>
      <c r="ILL1" s="67"/>
      <c r="ILM1" s="67"/>
      <c r="ILN1" s="67"/>
      <c r="ILO1" s="67"/>
      <c r="ILP1" s="67"/>
      <c r="ILQ1" s="67"/>
      <c r="ILR1" s="67"/>
      <c r="ILS1" s="67"/>
      <c r="ILT1" s="67"/>
      <c r="ILU1" s="92"/>
      <c r="ILV1" s="67"/>
      <c r="ILW1" s="67"/>
      <c r="ILX1" s="67"/>
      <c r="ILY1" s="67"/>
      <c r="ILZ1" s="67"/>
      <c r="IMA1" s="67"/>
      <c r="IMB1" s="67"/>
      <c r="IMC1" s="67"/>
      <c r="IMD1" s="67"/>
      <c r="IME1" s="67"/>
      <c r="IMF1" s="67"/>
      <c r="IMG1" s="67"/>
      <c r="IMH1" s="67"/>
      <c r="IMI1" s="67"/>
      <c r="IMJ1" s="67"/>
      <c r="IMK1" s="92"/>
      <c r="IML1" s="67"/>
      <c r="IMM1" s="67"/>
      <c r="IMN1" s="67"/>
      <c r="IMO1" s="67"/>
      <c r="IMP1" s="67"/>
      <c r="IMQ1" s="67"/>
      <c r="IMR1" s="67"/>
      <c r="IMS1" s="67"/>
      <c r="IMT1" s="67"/>
      <c r="IMU1" s="67"/>
      <c r="IMV1" s="67"/>
      <c r="IMW1" s="67"/>
      <c r="IMX1" s="67"/>
      <c r="IMY1" s="67"/>
      <c r="IMZ1" s="67"/>
      <c r="INA1" s="92"/>
      <c r="INB1" s="67"/>
      <c r="INC1" s="67"/>
      <c r="IND1" s="67"/>
      <c r="INE1" s="67"/>
      <c r="INF1" s="67"/>
      <c r="ING1" s="67"/>
      <c r="INH1" s="67"/>
      <c r="INI1" s="67"/>
      <c r="INJ1" s="67"/>
      <c r="INK1" s="67"/>
      <c r="INL1" s="67"/>
      <c r="INM1" s="67"/>
      <c r="INN1" s="67"/>
      <c r="INO1" s="67"/>
      <c r="INP1" s="67"/>
      <c r="INQ1" s="92"/>
      <c r="INR1" s="67"/>
      <c r="INS1" s="67"/>
      <c r="INT1" s="67"/>
      <c r="INU1" s="67"/>
      <c r="INV1" s="67"/>
      <c r="INW1" s="67"/>
      <c r="INX1" s="67"/>
      <c r="INY1" s="67"/>
      <c r="INZ1" s="67"/>
      <c r="IOA1" s="67"/>
      <c r="IOB1" s="67"/>
      <c r="IOC1" s="67"/>
      <c r="IOD1" s="67"/>
      <c r="IOE1" s="67"/>
      <c r="IOF1" s="67"/>
      <c r="IOG1" s="92"/>
      <c r="IOH1" s="67"/>
      <c r="IOI1" s="67"/>
      <c r="IOJ1" s="67"/>
      <c r="IOK1" s="67"/>
      <c r="IOL1" s="67"/>
      <c r="IOM1" s="67"/>
      <c r="ION1" s="67"/>
      <c r="IOO1" s="67"/>
      <c r="IOP1" s="67"/>
      <c r="IOQ1" s="67"/>
      <c r="IOR1" s="67"/>
      <c r="IOS1" s="67"/>
      <c r="IOT1" s="67"/>
      <c r="IOU1" s="67"/>
      <c r="IOV1" s="67"/>
      <c r="IOW1" s="92"/>
      <c r="IOX1" s="67"/>
      <c r="IOY1" s="67"/>
      <c r="IOZ1" s="67"/>
      <c r="IPA1" s="67"/>
      <c r="IPB1" s="67"/>
      <c r="IPC1" s="67"/>
      <c r="IPD1" s="67"/>
      <c r="IPE1" s="67"/>
      <c r="IPF1" s="67"/>
      <c r="IPG1" s="67"/>
      <c r="IPH1" s="67"/>
      <c r="IPI1" s="67"/>
      <c r="IPJ1" s="67"/>
      <c r="IPK1" s="67"/>
      <c r="IPL1" s="67"/>
      <c r="IPM1" s="92"/>
      <c r="IPN1" s="67"/>
      <c r="IPO1" s="67"/>
      <c r="IPP1" s="67"/>
      <c r="IPQ1" s="67"/>
      <c r="IPR1" s="67"/>
      <c r="IPS1" s="67"/>
      <c r="IPT1" s="67"/>
      <c r="IPU1" s="67"/>
      <c r="IPV1" s="67"/>
      <c r="IPW1" s="67"/>
      <c r="IPX1" s="67"/>
      <c r="IPY1" s="67"/>
      <c r="IPZ1" s="67"/>
      <c r="IQA1" s="67"/>
      <c r="IQB1" s="67"/>
      <c r="IQC1" s="92"/>
      <c r="IQD1" s="67"/>
      <c r="IQE1" s="67"/>
      <c r="IQF1" s="67"/>
      <c r="IQG1" s="67"/>
      <c r="IQH1" s="67"/>
      <c r="IQI1" s="67"/>
      <c r="IQJ1" s="67"/>
      <c r="IQK1" s="67"/>
      <c r="IQL1" s="67"/>
      <c r="IQM1" s="67"/>
      <c r="IQN1" s="67"/>
      <c r="IQO1" s="67"/>
      <c r="IQP1" s="67"/>
      <c r="IQQ1" s="67"/>
      <c r="IQR1" s="67"/>
      <c r="IQS1" s="92"/>
      <c r="IQT1" s="67"/>
      <c r="IQU1" s="67"/>
      <c r="IQV1" s="67"/>
      <c r="IQW1" s="67"/>
      <c r="IQX1" s="67"/>
      <c r="IQY1" s="67"/>
      <c r="IQZ1" s="67"/>
      <c r="IRA1" s="67"/>
      <c r="IRB1" s="67"/>
      <c r="IRC1" s="67"/>
      <c r="IRD1" s="67"/>
      <c r="IRE1" s="67"/>
      <c r="IRF1" s="67"/>
      <c r="IRG1" s="67"/>
      <c r="IRH1" s="67"/>
      <c r="IRI1" s="92"/>
      <c r="IRJ1" s="67"/>
      <c r="IRK1" s="67"/>
      <c r="IRL1" s="67"/>
      <c r="IRM1" s="67"/>
      <c r="IRN1" s="67"/>
      <c r="IRO1" s="67"/>
      <c r="IRP1" s="67"/>
      <c r="IRQ1" s="67"/>
      <c r="IRR1" s="67"/>
      <c r="IRS1" s="67"/>
      <c r="IRT1" s="67"/>
      <c r="IRU1" s="67"/>
      <c r="IRV1" s="67"/>
      <c r="IRW1" s="67"/>
      <c r="IRX1" s="67"/>
      <c r="IRY1" s="92"/>
      <c r="IRZ1" s="67"/>
      <c r="ISA1" s="67"/>
      <c r="ISB1" s="67"/>
      <c r="ISC1" s="67"/>
      <c r="ISD1" s="67"/>
      <c r="ISE1" s="67"/>
      <c r="ISF1" s="67"/>
      <c r="ISG1" s="67"/>
      <c r="ISH1" s="67"/>
      <c r="ISI1" s="67"/>
      <c r="ISJ1" s="67"/>
      <c r="ISK1" s="67"/>
      <c r="ISL1" s="67"/>
      <c r="ISM1" s="67"/>
      <c r="ISN1" s="67"/>
      <c r="ISO1" s="92"/>
      <c r="ISP1" s="67"/>
      <c r="ISQ1" s="67"/>
      <c r="ISR1" s="67"/>
      <c r="ISS1" s="67"/>
      <c r="IST1" s="67"/>
      <c r="ISU1" s="67"/>
      <c r="ISV1" s="67"/>
      <c r="ISW1" s="67"/>
      <c r="ISX1" s="67"/>
      <c r="ISY1" s="67"/>
      <c r="ISZ1" s="67"/>
      <c r="ITA1" s="67"/>
      <c r="ITB1" s="67"/>
      <c r="ITC1" s="67"/>
      <c r="ITD1" s="67"/>
      <c r="ITE1" s="92"/>
      <c r="ITF1" s="67"/>
      <c r="ITG1" s="67"/>
      <c r="ITH1" s="67"/>
      <c r="ITI1" s="67"/>
      <c r="ITJ1" s="67"/>
      <c r="ITK1" s="67"/>
      <c r="ITL1" s="67"/>
      <c r="ITM1" s="67"/>
      <c r="ITN1" s="67"/>
      <c r="ITO1" s="67"/>
      <c r="ITP1" s="67"/>
      <c r="ITQ1" s="67"/>
      <c r="ITR1" s="67"/>
      <c r="ITS1" s="67"/>
      <c r="ITT1" s="67"/>
      <c r="ITU1" s="92"/>
      <c r="ITV1" s="67"/>
      <c r="ITW1" s="67"/>
      <c r="ITX1" s="67"/>
      <c r="ITY1" s="67"/>
      <c r="ITZ1" s="67"/>
      <c r="IUA1" s="67"/>
      <c r="IUB1" s="67"/>
      <c r="IUC1" s="67"/>
      <c r="IUD1" s="67"/>
      <c r="IUE1" s="67"/>
      <c r="IUF1" s="67"/>
      <c r="IUG1" s="67"/>
      <c r="IUH1" s="67"/>
      <c r="IUI1" s="67"/>
      <c r="IUJ1" s="67"/>
      <c r="IUK1" s="92"/>
      <c r="IUL1" s="67"/>
      <c r="IUM1" s="67"/>
      <c r="IUN1" s="67"/>
      <c r="IUO1" s="67"/>
      <c r="IUP1" s="67"/>
      <c r="IUQ1" s="67"/>
      <c r="IUR1" s="67"/>
      <c r="IUS1" s="67"/>
      <c r="IUT1" s="67"/>
      <c r="IUU1" s="67"/>
      <c r="IUV1" s="67"/>
      <c r="IUW1" s="67"/>
      <c r="IUX1" s="67"/>
      <c r="IUY1" s="67"/>
      <c r="IUZ1" s="67"/>
      <c r="IVA1" s="92"/>
      <c r="IVB1" s="67"/>
      <c r="IVC1" s="67"/>
      <c r="IVD1" s="67"/>
      <c r="IVE1" s="67"/>
      <c r="IVF1" s="67"/>
      <c r="IVG1" s="67"/>
      <c r="IVH1" s="67"/>
      <c r="IVI1" s="67"/>
      <c r="IVJ1" s="67"/>
      <c r="IVK1" s="67"/>
      <c r="IVL1" s="67"/>
      <c r="IVM1" s="67"/>
      <c r="IVN1" s="67"/>
      <c r="IVO1" s="67"/>
      <c r="IVP1" s="67"/>
      <c r="IVQ1" s="92"/>
      <c r="IVR1" s="67"/>
      <c r="IVS1" s="67"/>
      <c r="IVT1" s="67"/>
      <c r="IVU1" s="67"/>
      <c r="IVV1" s="67"/>
      <c r="IVW1" s="67"/>
      <c r="IVX1" s="67"/>
      <c r="IVY1" s="67"/>
      <c r="IVZ1" s="67"/>
      <c r="IWA1" s="67"/>
      <c r="IWB1" s="67"/>
      <c r="IWC1" s="67"/>
      <c r="IWD1" s="67"/>
      <c r="IWE1" s="67"/>
      <c r="IWF1" s="67"/>
      <c r="IWG1" s="92"/>
      <c r="IWH1" s="67"/>
      <c r="IWI1" s="67"/>
      <c r="IWJ1" s="67"/>
      <c r="IWK1" s="67"/>
      <c r="IWL1" s="67"/>
      <c r="IWM1" s="67"/>
      <c r="IWN1" s="67"/>
      <c r="IWO1" s="67"/>
      <c r="IWP1" s="67"/>
      <c r="IWQ1" s="67"/>
      <c r="IWR1" s="67"/>
      <c r="IWS1" s="67"/>
      <c r="IWT1" s="67"/>
      <c r="IWU1" s="67"/>
      <c r="IWV1" s="67"/>
      <c r="IWW1" s="92"/>
      <c r="IWX1" s="67"/>
      <c r="IWY1" s="67"/>
      <c r="IWZ1" s="67"/>
      <c r="IXA1" s="67"/>
      <c r="IXB1" s="67"/>
      <c r="IXC1" s="67"/>
      <c r="IXD1" s="67"/>
      <c r="IXE1" s="67"/>
      <c r="IXF1" s="67"/>
      <c r="IXG1" s="67"/>
      <c r="IXH1" s="67"/>
      <c r="IXI1" s="67"/>
      <c r="IXJ1" s="67"/>
      <c r="IXK1" s="67"/>
      <c r="IXL1" s="67"/>
      <c r="IXM1" s="92"/>
      <c r="IXN1" s="67"/>
      <c r="IXO1" s="67"/>
      <c r="IXP1" s="67"/>
      <c r="IXQ1" s="67"/>
      <c r="IXR1" s="67"/>
      <c r="IXS1" s="67"/>
      <c r="IXT1" s="67"/>
      <c r="IXU1" s="67"/>
      <c r="IXV1" s="67"/>
      <c r="IXW1" s="67"/>
      <c r="IXX1" s="67"/>
      <c r="IXY1" s="67"/>
      <c r="IXZ1" s="67"/>
      <c r="IYA1" s="67"/>
      <c r="IYB1" s="67"/>
      <c r="IYC1" s="92"/>
      <c r="IYD1" s="67"/>
      <c r="IYE1" s="67"/>
      <c r="IYF1" s="67"/>
      <c r="IYG1" s="67"/>
      <c r="IYH1" s="67"/>
      <c r="IYI1" s="67"/>
      <c r="IYJ1" s="67"/>
      <c r="IYK1" s="67"/>
      <c r="IYL1" s="67"/>
      <c r="IYM1" s="67"/>
      <c r="IYN1" s="67"/>
      <c r="IYO1" s="67"/>
      <c r="IYP1" s="67"/>
      <c r="IYQ1" s="67"/>
      <c r="IYR1" s="67"/>
      <c r="IYS1" s="92"/>
      <c r="IYT1" s="67"/>
      <c r="IYU1" s="67"/>
      <c r="IYV1" s="67"/>
      <c r="IYW1" s="67"/>
      <c r="IYX1" s="67"/>
      <c r="IYY1" s="67"/>
      <c r="IYZ1" s="67"/>
      <c r="IZA1" s="67"/>
      <c r="IZB1" s="67"/>
      <c r="IZC1" s="67"/>
      <c r="IZD1" s="67"/>
      <c r="IZE1" s="67"/>
      <c r="IZF1" s="67"/>
      <c r="IZG1" s="67"/>
      <c r="IZH1" s="67"/>
      <c r="IZI1" s="92"/>
      <c r="IZJ1" s="67"/>
      <c r="IZK1" s="67"/>
      <c r="IZL1" s="67"/>
      <c r="IZM1" s="67"/>
      <c r="IZN1" s="67"/>
      <c r="IZO1" s="67"/>
      <c r="IZP1" s="67"/>
      <c r="IZQ1" s="67"/>
      <c r="IZR1" s="67"/>
      <c r="IZS1" s="67"/>
      <c r="IZT1" s="67"/>
      <c r="IZU1" s="67"/>
      <c r="IZV1" s="67"/>
      <c r="IZW1" s="67"/>
      <c r="IZX1" s="67"/>
      <c r="IZY1" s="92"/>
      <c r="IZZ1" s="67"/>
      <c r="JAA1" s="67"/>
      <c r="JAB1" s="67"/>
      <c r="JAC1" s="67"/>
      <c r="JAD1" s="67"/>
      <c r="JAE1" s="67"/>
      <c r="JAF1" s="67"/>
      <c r="JAG1" s="67"/>
      <c r="JAH1" s="67"/>
      <c r="JAI1" s="67"/>
      <c r="JAJ1" s="67"/>
      <c r="JAK1" s="67"/>
      <c r="JAL1" s="67"/>
      <c r="JAM1" s="67"/>
      <c r="JAN1" s="67"/>
      <c r="JAO1" s="92"/>
      <c r="JAP1" s="67"/>
      <c r="JAQ1" s="67"/>
      <c r="JAR1" s="67"/>
      <c r="JAS1" s="67"/>
      <c r="JAT1" s="67"/>
      <c r="JAU1" s="67"/>
      <c r="JAV1" s="67"/>
      <c r="JAW1" s="67"/>
      <c r="JAX1" s="67"/>
      <c r="JAY1" s="67"/>
      <c r="JAZ1" s="67"/>
      <c r="JBA1" s="67"/>
      <c r="JBB1" s="67"/>
      <c r="JBC1" s="67"/>
      <c r="JBD1" s="67"/>
      <c r="JBE1" s="92"/>
      <c r="JBF1" s="67"/>
      <c r="JBG1" s="67"/>
      <c r="JBH1" s="67"/>
      <c r="JBI1" s="67"/>
      <c r="JBJ1" s="67"/>
      <c r="JBK1" s="67"/>
      <c r="JBL1" s="67"/>
      <c r="JBM1" s="67"/>
      <c r="JBN1" s="67"/>
      <c r="JBO1" s="67"/>
      <c r="JBP1" s="67"/>
      <c r="JBQ1" s="67"/>
      <c r="JBR1" s="67"/>
      <c r="JBS1" s="67"/>
      <c r="JBT1" s="67"/>
      <c r="JBU1" s="92"/>
      <c r="JBV1" s="67"/>
      <c r="JBW1" s="67"/>
      <c r="JBX1" s="67"/>
      <c r="JBY1" s="67"/>
      <c r="JBZ1" s="67"/>
      <c r="JCA1" s="67"/>
      <c r="JCB1" s="67"/>
      <c r="JCC1" s="67"/>
      <c r="JCD1" s="67"/>
      <c r="JCE1" s="67"/>
      <c r="JCF1" s="67"/>
      <c r="JCG1" s="67"/>
      <c r="JCH1" s="67"/>
      <c r="JCI1" s="67"/>
      <c r="JCJ1" s="67"/>
      <c r="JCK1" s="92"/>
      <c r="JCL1" s="67"/>
      <c r="JCM1" s="67"/>
      <c r="JCN1" s="67"/>
      <c r="JCO1" s="67"/>
      <c r="JCP1" s="67"/>
      <c r="JCQ1" s="67"/>
      <c r="JCR1" s="67"/>
      <c r="JCS1" s="67"/>
      <c r="JCT1" s="67"/>
      <c r="JCU1" s="67"/>
      <c r="JCV1" s="67"/>
      <c r="JCW1" s="67"/>
      <c r="JCX1" s="67"/>
      <c r="JCY1" s="67"/>
      <c r="JCZ1" s="67"/>
      <c r="JDA1" s="92"/>
      <c r="JDB1" s="67"/>
      <c r="JDC1" s="67"/>
      <c r="JDD1" s="67"/>
      <c r="JDE1" s="67"/>
      <c r="JDF1" s="67"/>
      <c r="JDG1" s="67"/>
      <c r="JDH1" s="67"/>
      <c r="JDI1" s="67"/>
      <c r="JDJ1" s="67"/>
      <c r="JDK1" s="67"/>
      <c r="JDL1" s="67"/>
      <c r="JDM1" s="67"/>
      <c r="JDN1" s="67"/>
      <c r="JDO1" s="67"/>
      <c r="JDP1" s="67"/>
      <c r="JDQ1" s="92"/>
      <c r="JDR1" s="67"/>
      <c r="JDS1" s="67"/>
      <c r="JDT1" s="67"/>
      <c r="JDU1" s="67"/>
      <c r="JDV1" s="67"/>
      <c r="JDW1" s="67"/>
      <c r="JDX1" s="67"/>
      <c r="JDY1" s="67"/>
      <c r="JDZ1" s="67"/>
      <c r="JEA1" s="67"/>
      <c r="JEB1" s="67"/>
      <c r="JEC1" s="67"/>
      <c r="JED1" s="67"/>
      <c r="JEE1" s="67"/>
      <c r="JEF1" s="67"/>
      <c r="JEG1" s="92"/>
      <c r="JEH1" s="67"/>
      <c r="JEI1" s="67"/>
      <c r="JEJ1" s="67"/>
      <c r="JEK1" s="67"/>
      <c r="JEL1" s="67"/>
      <c r="JEM1" s="67"/>
      <c r="JEN1" s="67"/>
      <c r="JEO1" s="67"/>
      <c r="JEP1" s="67"/>
      <c r="JEQ1" s="67"/>
      <c r="JER1" s="67"/>
      <c r="JES1" s="67"/>
      <c r="JET1" s="67"/>
      <c r="JEU1" s="67"/>
      <c r="JEV1" s="67"/>
      <c r="JEW1" s="92"/>
      <c r="JEX1" s="67"/>
      <c r="JEY1" s="67"/>
      <c r="JEZ1" s="67"/>
      <c r="JFA1" s="67"/>
      <c r="JFB1" s="67"/>
      <c r="JFC1" s="67"/>
      <c r="JFD1" s="67"/>
      <c r="JFE1" s="67"/>
      <c r="JFF1" s="67"/>
      <c r="JFG1" s="67"/>
      <c r="JFH1" s="67"/>
      <c r="JFI1" s="67"/>
      <c r="JFJ1" s="67"/>
      <c r="JFK1" s="67"/>
      <c r="JFL1" s="67"/>
      <c r="JFM1" s="92"/>
      <c r="JFN1" s="67"/>
      <c r="JFO1" s="67"/>
      <c r="JFP1" s="67"/>
      <c r="JFQ1" s="67"/>
      <c r="JFR1" s="67"/>
      <c r="JFS1" s="67"/>
      <c r="JFT1" s="67"/>
      <c r="JFU1" s="67"/>
      <c r="JFV1" s="67"/>
      <c r="JFW1" s="67"/>
      <c r="JFX1" s="67"/>
      <c r="JFY1" s="67"/>
      <c r="JFZ1" s="67"/>
      <c r="JGA1" s="67"/>
      <c r="JGB1" s="67"/>
      <c r="JGC1" s="92"/>
      <c r="JGD1" s="67"/>
      <c r="JGE1" s="67"/>
      <c r="JGF1" s="67"/>
      <c r="JGG1" s="67"/>
      <c r="JGH1" s="67"/>
      <c r="JGI1" s="67"/>
      <c r="JGJ1" s="67"/>
      <c r="JGK1" s="67"/>
      <c r="JGL1" s="67"/>
      <c r="JGM1" s="67"/>
      <c r="JGN1" s="67"/>
      <c r="JGO1" s="67"/>
      <c r="JGP1" s="67"/>
      <c r="JGQ1" s="67"/>
      <c r="JGR1" s="67"/>
      <c r="JGS1" s="92"/>
      <c r="JGT1" s="67"/>
      <c r="JGU1" s="67"/>
      <c r="JGV1" s="67"/>
      <c r="JGW1" s="67"/>
      <c r="JGX1" s="67"/>
      <c r="JGY1" s="67"/>
      <c r="JGZ1" s="67"/>
      <c r="JHA1" s="67"/>
      <c r="JHB1" s="67"/>
      <c r="JHC1" s="67"/>
      <c r="JHD1" s="67"/>
      <c r="JHE1" s="67"/>
      <c r="JHF1" s="67"/>
      <c r="JHG1" s="67"/>
      <c r="JHH1" s="67"/>
      <c r="JHI1" s="92"/>
      <c r="JHJ1" s="67"/>
      <c r="JHK1" s="67"/>
      <c r="JHL1" s="67"/>
      <c r="JHM1" s="67"/>
      <c r="JHN1" s="67"/>
      <c r="JHO1" s="67"/>
      <c r="JHP1" s="67"/>
      <c r="JHQ1" s="67"/>
      <c r="JHR1" s="67"/>
      <c r="JHS1" s="67"/>
      <c r="JHT1" s="67"/>
      <c r="JHU1" s="67"/>
      <c r="JHV1" s="67"/>
      <c r="JHW1" s="67"/>
      <c r="JHX1" s="67"/>
      <c r="JHY1" s="92"/>
      <c r="JHZ1" s="67"/>
      <c r="JIA1" s="67"/>
      <c r="JIB1" s="67"/>
      <c r="JIC1" s="67"/>
      <c r="JID1" s="67"/>
      <c r="JIE1" s="67"/>
      <c r="JIF1" s="67"/>
      <c r="JIG1" s="67"/>
      <c r="JIH1" s="67"/>
      <c r="JII1" s="67"/>
      <c r="JIJ1" s="67"/>
      <c r="JIK1" s="67"/>
      <c r="JIL1" s="67"/>
      <c r="JIM1" s="67"/>
      <c r="JIN1" s="67"/>
      <c r="JIO1" s="92"/>
      <c r="JIP1" s="67"/>
      <c r="JIQ1" s="67"/>
      <c r="JIR1" s="67"/>
      <c r="JIS1" s="67"/>
      <c r="JIT1" s="67"/>
      <c r="JIU1" s="67"/>
      <c r="JIV1" s="67"/>
      <c r="JIW1" s="67"/>
      <c r="JIX1" s="67"/>
      <c r="JIY1" s="67"/>
      <c r="JIZ1" s="67"/>
      <c r="JJA1" s="67"/>
      <c r="JJB1" s="67"/>
      <c r="JJC1" s="67"/>
      <c r="JJD1" s="67"/>
      <c r="JJE1" s="92"/>
      <c r="JJF1" s="67"/>
      <c r="JJG1" s="67"/>
      <c r="JJH1" s="67"/>
      <c r="JJI1" s="67"/>
      <c r="JJJ1" s="67"/>
      <c r="JJK1" s="67"/>
      <c r="JJL1" s="67"/>
      <c r="JJM1" s="67"/>
      <c r="JJN1" s="67"/>
      <c r="JJO1" s="67"/>
      <c r="JJP1" s="67"/>
      <c r="JJQ1" s="67"/>
      <c r="JJR1" s="67"/>
      <c r="JJS1" s="67"/>
      <c r="JJT1" s="67"/>
      <c r="JJU1" s="92"/>
      <c r="JJV1" s="67"/>
      <c r="JJW1" s="67"/>
      <c r="JJX1" s="67"/>
      <c r="JJY1" s="67"/>
      <c r="JJZ1" s="67"/>
      <c r="JKA1" s="67"/>
      <c r="JKB1" s="67"/>
      <c r="JKC1" s="67"/>
      <c r="JKD1" s="67"/>
      <c r="JKE1" s="67"/>
      <c r="JKF1" s="67"/>
      <c r="JKG1" s="67"/>
      <c r="JKH1" s="67"/>
      <c r="JKI1" s="67"/>
      <c r="JKJ1" s="67"/>
      <c r="JKK1" s="92"/>
      <c r="JKL1" s="67"/>
      <c r="JKM1" s="67"/>
      <c r="JKN1" s="67"/>
      <c r="JKO1" s="67"/>
      <c r="JKP1" s="67"/>
      <c r="JKQ1" s="67"/>
      <c r="JKR1" s="67"/>
      <c r="JKS1" s="67"/>
      <c r="JKT1" s="67"/>
      <c r="JKU1" s="67"/>
      <c r="JKV1" s="67"/>
      <c r="JKW1" s="67"/>
      <c r="JKX1" s="67"/>
      <c r="JKY1" s="67"/>
      <c r="JKZ1" s="67"/>
      <c r="JLA1" s="92"/>
      <c r="JLB1" s="67"/>
      <c r="JLC1" s="67"/>
      <c r="JLD1" s="67"/>
      <c r="JLE1" s="67"/>
      <c r="JLF1" s="67"/>
      <c r="JLG1" s="67"/>
      <c r="JLH1" s="67"/>
      <c r="JLI1" s="67"/>
      <c r="JLJ1" s="67"/>
      <c r="JLK1" s="67"/>
      <c r="JLL1" s="67"/>
      <c r="JLM1" s="67"/>
      <c r="JLN1" s="67"/>
      <c r="JLO1" s="67"/>
      <c r="JLP1" s="67"/>
      <c r="JLQ1" s="92"/>
      <c r="JLR1" s="67"/>
      <c r="JLS1" s="67"/>
      <c r="JLT1" s="67"/>
      <c r="JLU1" s="67"/>
      <c r="JLV1" s="67"/>
      <c r="JLW1" s="67"/>
      <c r="JLX1" s="67"/>
      <c r="JLY1" s="67"/>
      <c r="JLZ1" s="67"/>
      <c r="JMA1" s="67"/>
      <c r="JMB1" s="67"/>
      <c r="JMC1" s="67"/>
      <c r="JMD1" s="67"/>
      <c r="JME1" s="67"/>
      <c r="JMF1" s="67"/>
      <c r="JMG1" s="92"/>
      <c r="JMH1" s="67"/>
      <c r="JMI1" s="67"/>
      <c r="JMJ1" s="67"/>
      <c r="JMK1" s="67"/>
      <c r="JML1" s="67"/>
      <c r="JMM1" s="67"/>
      <c r="JMN1" s="67"/>
      <c r="JMO1" s="67"/>
      <c r="JMP1" s="67"/>
      <c r="JMQ1" s="67"/>
      <c r="JMR1" s="67"/>
      <c r="JMS1" s="67"/>
      <c r="JMT1" s="67"/>
      <c r="JMU1" s="67"/>
      <c r="JMV1" s="67"/>
      <c r="JMW1" s="92"/>
      <c r="JMX1" s="67"/>
      <c r="JMY1" s="67"/>
      <c r="JMZ1" s="67"/>
      <c r="JNA1" s="67"/>
      <c r="JNB1" s="67"/>
      <c r="JNC1" s="67"/>
      <c r="JND1" s="67"/>
      <c r="JNE1" s="67"/>
      <c r="JNF1" s="67"/>
      <c r="JNG1" s="67"/>
      <c r="JNH1" s="67"/>
      <c r="JNI1" s="67"/>
      <c r="JNJ1" s="67"/>
      <c r="JNK1" s="67"/>
      <c r="JNL1" s="67"/>
      <c r="JNM1" s="92"/>
      <c r="JNN1" s="67"/>
      <c r="JNO1" s="67"/>
      <c r="JNP1" s="67"/>
      <c r="JNQ1" s="67"/>
      <c r="JNR1" s="67"/>
      <c r="JNS1" s="67"/>
      <c r="JNT1" s="67"/>
      <c r="JNU1" s="67"/>
      <c r="JNV1" s="67"/>
      <c r="JNW1" s="67"/>
      <c r="JNX1" s="67"/>
      <c r="JNY1" s="67"/>
      <c r="JNZ1" s="67"/>
      <c r="JOA1" s="67"/>
      <c r="JOB1" s="67"/>
      <c r="JOC1" s="92"/>
      <c r="JOD1" s="67"/>
      <c r="JOE1" s="67"/>
      <c r="JOF1" s="67"/>
      <c r="JOG1" s="67"/>
      <c r="JOH1" s="67"/>
      <c r="JOI1" s="67"/>
      <c r="JOJ1" s="67"/>
      <c r="JOK1" s="67"/>
      <c r="JOL1" s="67"/>
      <c r="JOM1" s="67"/>
      <c r="JON1" s="67"/>
      <c r="JOO1" s="67"/>
      <c r="JOP1" s="67"/>
      <c r="JOQ1" s="67"/>
      <c r="JOR1" s="67"/>
      <c r="JOS1" s="92"/>
      <c r="JOT1" s="67"/>
      <c r="JOU1" s="67"/>
      <c r="JOV1" s="67"/>
      <c r="JOW1" s="67"/>
      <c r="JOX1" s="67"/>
      <c r="JOY1" s="67"/>
      <c r="JOZ1" s="67"/>
      <c r="JPA1" s="67"/>
      <c r="JPB1" s="67"/>
      <c r="JPC1" s="67"/>
      <c r="JPD1" s="67"/>
      <c r="JPE1" s="67"/>
      <c r="JPF1" s="67"/>
      <c r="JPG1" s="67"/>
      <c r="JPH1" s="67"/>
      <c r="JPI1" s="92"/>
      <c r="JPJ1" s="67"/>
      <c r="JPK1" s="67"/>
      <c r="JPL1" s="67"/>
      <c r="JPM1" s="67"/>
      <c r="JPN1" s="67"/>
      <c r="JPO1" s="67"/>
      <c r="JPP1" s="67"/>
      <c r="JPQ1" s="67"/>
      <c r="JPR1" s="67"/>
      <c r="JPS1" s="67"/>
      <c r="JPT1" s="67"/>
      <c r="JPU1" s="67"/>
      <c r="JPV1" s="67"/>
      <c r="JPW1" s="67"/>
      <c r="JPX1" s="67"/>
      <c r="JPY1" s="92"/>
      <c r="JPZ1" s="67"/>
      <c r="JQA1" s="67"/>
      <c r="JQB1" s="67"/>
      <c r="JQC1" s="67"/>
      <c r="JQD1" s="67"/>
      <c r="JQE1" s="67"/>
      <c r="JQF1" s="67"/>
      <c r="JQG1" s="67"/>
      <c r="JQH1" s="67"/>
      <c r="JQI1" s="67"/>
      <c r="JQJ1" s="67"/>
      <c r="JQK1" s="67"/>
      <c r="JQL1" s="67"/>
      <c r="JQM1" s="67"/>
      <c r="JQN1" s="67"/>
      <c r="JQO1" s="92"/>
      <c r="JQP1" s="67"/>
      <c r="JQQ1" s="67"/>
      <c r="JQR1" s="67"/>
      <c r="JQS1" s="67"/>
      <c r="JQT1" s="67"/>
      <c r="JQU1" s="67"/>
      <c r="JQV1" s="67"/>
      <c r="JQW1" s="67"/>
      <c r="JQX1" s="67"/>
      <c r="JQY1" s="67"/>
      <c r="JQZ1" s="67"/>
      <c r="JRA1" s="67"/>
      <c r="JRB1" s="67"/>
      <c r="JRC1" s="67"/>
      <c r="JRD1" s="67"/>
      <c r="JRE1" s="92"/>
      <c r="JRF1" s="67"/>
      <c r="JRG1" s="67"/>
      <c r="JRH1" s="67"/>
      <c r="JRI1" s="67"/>
      <c r="JRJ1" s="67"/>
      <c r="JRK1" s="67"/>
      <c r="JRL1" s="67"/>
      <c r="JRM1" s="67"/>
      <c r="JRN1" s="67"/>
      <c r="JRO1" s="67"/>
      <c r="JRP1" s="67"/>
      <c r="JRQ1" s="67"/>
      <c r="JRR1" s="67"/>
      <c r="JRS1" s="67"/>
      <c r="JRT1" s="67"/>
      <c r="JRU1" s="92"/>
      <c r="JRV1" s="67"/>
      <c r="JRW1" s="67"/>
      <c r="JRX1" s="67"/>
      <c r="JRY1" s="67"/>
      <c r="JRZ1" s="67"/>
      <c r="JSA1" s="67"/>
      <c r="JSB1" s="67"/>
      <c r="JSC1" s="67"/>
      <c r="JSD1" s="67"/>
      <c r="JSE1" s="67"/>
      <c r="JSF1" s="67"/>
      <c r="JSG1" s="67"/>
      <c r="JSH1" s="67"/>
      <c r="JSI1" s="67"/>
      <c r="JSJ1" s="67"/>
      <c r="JSK1" s="92"/>
      <c r="JSL1" s="67"/>
      <c r="JSM1" s="67"/>
      <c r="JSN1" s="67"/>
      <c r="JSO1" s="67"/>
      <c r="JSP1" s="67"/>
      <c r="JSQ1" s="67"/>
      <c r="JSR1" s="67"/>
      <c r="JSS1" s="67"/>
      <c r="JST1" s="67"/>
      <c r="JSU1" s="67"/>
      <c r="JSV1" s="67"/>
      <c r="JSW1" s="67"/>
      <c r="JSX1" s="67"/>
      <c r="JSY1" s="67"/>
      <c r="JSZ1" s="67"/>
      <c r="JTA1" s="92"/>
      <c r="JTB1" s="67"/>
      <c r="JTC1" s="67"/>
      <c r="JTD1" s="67"/>
      <c r="JTE1" s="67"/>
      <c r="JTF1" s="67"/>
      <c r="JTG1" s="67"/>
      <c r="JTH1" s="67"/>
      <c r="JTI1" s="67"/>
      <c r="JTJ1" s="67"/>
      <c r="JTK1" s="67"/>
      <c r="JTL1" s="67"/>
      <c r="JTM1" s="67"/>
      <c r="JTN1" s="67"/>
      <c r="JTO1" s="67"/>
      <c r="JTP1" s="67"/>
      <c r="JTQ1" s="92"/>
      <c r="JTR1" s="67"/>
      <c r="JTS1" s="67"/>
      <c r="JTT1" s="67"/>
      <c r="JTU1" s="67"/>
      <c r="JTV1" s="67"/>
      <c r="JTW1" s="67"/>
      <c r="JTX1" s="67"/>
      <c r="JTY1" s="67"/>
      <c r="JTZ1" s="67"/>
      <c r="JUA1" s="67"/>
      <c r="JUB1" s="67"/>
      <c r="JUC1" s="67"/>
      <c r="JUD1" s="67"/>
      <c r="JUE1" s="67"/>
      <c r="JUF1" s="67"/>
      <c r="JUG1" s="92"/>
      <c r="JUH1" s="67"/>
      <c r="JUI1" s="67"/>
      <c r="JUJ1" s="67"/>
      <c r="JUK1" s="67"/>
      <c r="JUL1" s="67"/>
      <c r="JUM1" s="67"/>
      <c r="JUN1" s="67"/>
      <c r="JUO1" s="67"/>
      <c r="JUP1" s="67"/>
      <c r="JUQ1" s="67"/>
      <c r="JUR1" s="67"/>
      <c r="JUS1" s="67"/>
      <c r="JUT1" s="67"/>
      <c r="JUU1" s="67"/>
      <c r="JUV1" s="67"/>
      <c r="JUW1" s="92"/>
      <c r="JUX1" s="67"/>
      <c r="JUY1" s="67"/>
      <c r="JUZ1" s="67"/>
      <c r="JVA1" s="67"/>
      <c r="JVB1" s="67"/>
      <c r="JVC1" s="67"/>
      <c r="JVD1" s="67"/>
      <c r="JVE1" s="67"/>
      <c r="JVF1" s="67"/>
      <c r="JVG1" s="67"/>
      <c r="JVH1" s="67"/>
      <c r="JVI1" s="67"/>
      <c r="JVJ1" s="67"/>
      <c r="JVK1" s="67"/>
      <c r="JVL1" s="67"/>
      <c r="JVM1" s="92"/>
      <c r="JVN1" s="67"/>
      <c r="JVO1" s="67"/>
      <c r="JVP1" s="67"/>
      <c r="JVQ1" s="67"/>
      <c r="JVR1" s="67"/>
      <c r="JVS1" s="67"/>
      <c r="JVT1" s="67"/>
      <c r="JVU1" s="67"/>
      <c r="JVV1" s="67"/>
      <c r="JVW1" s="67"/>
      <c r="JVX1" s="67"/>
      <c r="JVY1" s="67"/>
      <c r="JVZ1" s="67"/>
      <c r="JWA1" s="67"/>
      <c r="JWB1" s="67"/>
      <c r="JWC1" s="92"/>
      <c r="JWD1" s="67"/>
      <c r="JWE1" s="67"/>
      <c r="JWF1" s="67"/>
      <c r="JWG1" s="67"/>
      <c r="JWH1" s="67"/>
      <c r="JWI1" s="67"/>
      <c r="JWJ1" s="67"/>
      <c r="JWK1" s="67"/>
      <c r="JWL1" s="67"/>
      <c r="JWM1" s="67"/>
      <c r="JWN1" s="67"/>
      <c r="JWO1" s="67"/>
      <c r="JWP1" s="67"/>
      <c r="JWQ1" s="67"/>
      <c r="JWR1" s="67"/>
      <c r="JWS1" s="92"/>
      <c r="JWT1" s="67"/>
      <c r="JWU1" s="67"/>
      <c r="JWV1" s="67"/>
      <c r="JWW1" s="67"/>
      <c r="JWX1" s="67"/>
      <c r="JWY1" s="67"/>
      <c r="JWZ1" s="67"/>
      <c r="JXA1" s="67"/>
      <c r="JXB1" s="67"/>
      <c r="JXC1" s="67"/>
      <c r="JXD1" s="67"/>
      <c r="JXE1" s="67"/>
      <c r="JXF1" s="67"/>
      <c r="JXG1" s="67"/>
      <c r="JXH1" s="67"/>
      <c r="JXI1" s="92"/>
      <c r="JXJ1" s="67"/>
      <c r="JXK1" s="67"/>
      <c r="JXL1" s="67"/>
      <c r="JXM1" s="67"/>
      <c r="JXN1" s="67"/>
      <c r="JXO1" s="67"/>
      <c r="JXP1" s="67"/>
      <c r="JXQ1" s="67"/>
      <c r="JXR1" s="67"/>
      <c r="JXS1" s="67"/>
      <c r="JXT1" s="67"/>
      <c r="JXU1" s="67"/>
      <c r="JXV1" s="67"/>
      <c r="JXW1" s="67"/>
      <c r="JXX1" s="67"/>
      <c r="JXY1" s="92"/>
      <c r="JXZ1" s="67"/>
      <c r="JYA1" s="67"/>
      <c r="JYB1" s="67"/>
      <c r="JYC1" s="67"/>
      <c r="JYD1" s="67"/>
      <c r="JYE1" s="67"/>
      <c r="JYF1" s="67"/>
      <c r="JYG1" s="67"/>
      <c r="JYH1" s="67"/>
      <c r="JYI1" s="67"/>
      <c r="JYJ1" s="67"/>
      <c r="JYK1" s="67"/>
      <c r="JYL1" s="67"/>
      <c r="JYM1" s="67"/>
      <c r="JYN1" s="67"/>
      <c r="JYO1" s="92"/>
      <c r="JYP1" s="67"/>
      <c r="JYQ1" s="67"/>
      <c r="JYR1" s="67"/>
      <c r="JYS1" s="67"/>
      <c r="JYT1" s="67"/>
      <c r="JYU1" s="67"/>
      <c r="JYV1" s="67"/>
      <c r="JYW1" s="67"/>
      <c r="JYX1" s="67"/>
      <c r="JYY1" s="67"/>
      <c r="JYZ1" s="67"/>
      <c r="JZA1" s="67"/>
      <c r="JZB1" s="67"/>
      <c r="JZC1" s="67"/>
      <c r="JZD1" s="67"/>
      <c r="JZE1" s="92"/>
      <c r="JZF1" s="67"/>
      <c r="JZG1" s="67"/>
      <c r="JZH1" s="67"/>
      <c r="JZI1" s="67"/>
      <c r="JZJ1" s="67"/>
      <c r="JZK1" s="67"/>
      <c r="JZL1" s="67"/>
      <c r="JZM1" s="67"/>
      <c r="JZN1" s="67"/>
      <c r="JZO1" s="67"/>
      <c r="JZP1" s="67"/>
      <c r="JZQ1" s="67"/>
      <c r="JZR1" s="67"/>
      <c r="JZS1" s="67"/>
      <c r="JZT1" s="67"/>
      <c r="JZU1" s="92"/>
      <c r="JZV1" s="67"/>
      <c r="JZW1" s="67"/>
      <c r="JZX1" s="67"/>
      <c r="JZY1" s="67"/>
      <c r="JZZ1" s="67"/>
      <c r="KAA1" s="67"/>
      <c r="KAB1" s="67"/>
      <c r="KAC1" s="67"/>
      <c r="KAD1" s="67"/>
      <c r="KAE1" s="67"/>
      <c r="KAF1" s="67"/>
      <c r="KAG1" s="67"/>
      <c r="KAH1" s="67"/>
      <c r="KAI1" s="67"/>
      <c r="KAJ1" s="67"/>
      <c r="KAK1" s="92"/>
      <c r="KAL1" s="67"/>
      <c r="KAM1" s="67"/>
      <c r="KAN1" s="67"/>
      <c r="KAO1" s="67"/>
      <c r="KAP1" s="67"/>
      <c r="KAQ1" s="67"/>
      <c r="KAR1" s="67"/>
      <c r="KAS1" s="67"/>
      <c r="KAT1" s="67"/>
      <c r="KAU1" s="67"/>
      <c r="KAV1" s="67"/>
      <c r="KAW1" s="67"/>
      <c r="KAX1" s="67"/>
      <c r="KAY1" s="67"/>
      <c r="KAZ1" s="67"/>
      <c r="KBA1" s="92"/>
      <c r="KBB1" s="67"/>
      <c r="KBC1" s="67"/>
      <c r="KBD1" s="67"/>
      <c r="KBE1" s="67"/>
      <c r="KBF1" s="67"/>
      <c r="KBG1" s="67"/>
      <c r="KBH1" s="67"/>
      <c r="KBI1" s="67"/>
      <c r="KBJ1" s="67"/>
      <c r="KBK1" s="67"/>
      <c r="KBL1" s="67"/>
      <c r="KBM1" s="67"/>
      <c r="KBN1" s="67"/>
      <c r="KBO1" s="67"/>
      <c r="KBP1" s="67"/>
      <c r="KBQ1" s="92"/>
      <c r="KBR1" s="67"/>
      <c r="KBS1" s="67"/>
      <c r="KBT1" s="67"/>
      <c r="KBU1" s="67"/>
      <c r="KBV1" s="67"/>
      <c r="KBW1" s="67"/>
      <c r="KBX1" s="67"/>
      <c r="KBY1" s="67"/>
      <c r="KBZ1" s="67"/>
      <c r="KCA1" s="67"/>
      <c r="KCB1" s="67"/>
      <c r="KCC1" s="67"/>
      <c r="KCD1" s="67"/>
      <c r="KCE1" s="67"/>
      <c r="KCF1" s="67"/>
      <c r="KCG1" s="92"/>
      <c r="KCH1" s="67"/>
      <c r="KCI1" s="67"/>
      <c r="KCJ1" s="67"/>
      <c r="KCK1" s="67"/>
      <c r="KCL1" s="67"/>
      <c r="KCM1" s="67"/>
      <c r="KCN1" s="67"/>
      <c r="KCO1" s="67"/>
      <c r="KCP1" s="67"/>
      <c r="KCQ1" s="67"/>
      <c r="KCR1" s="67"/>
      <c r="KCS1" s="67"/>
      <c r="KCT1" s="67"/>
      <c r="KCU1" s="67"/>
      <c r="KCV1" s="67"/>
      <c r="KCW1" s="92"/>
      <c r="KCX1" s="67"/>
      <c r="KCY1" s="67"/>
      <c r="KCZ1" s="67"/>
      <c r="KDA1" s="67"/>
      <c r="KDB1" s="67"/>
      <c r="KDC1" s="67"/>
      <c r="KDD1" s="67"/>
      <c r="KDE1" s="67"/>
      <c r="KDF1" s="67"/>
      <c r="KDG1" s="67"/>
      <c r="KDH1" s="67"/>
      <c r="KDI1" s="67"/>
      <c r="KDJ1" s="67"/>
      <c r="KDK1" s="67"/>
      <c r="KDL1" s="67"/>
      <c r="KDM1" s="92"/>
      <c r="KDN1" s="67"/>
      <c r="KDO1" s="67"/>
      <c r="KDP1" s="67"/>
      <c r="KDQ1" s="67"/>
      <c r="KDR1" s="67"/>
      <c r="KDS1" s="67"/>
      <c r="KDT1" s="67"/>
      <c r="KDU1" s="67"/>
      <c r="KDV1" s="67"/>
      <c r="KDW1" s="67"/>
      <c r="KDX1" s="67"/>
      <c r="KDY1" s="67"/>
      <c r="KDZ1" s="67"/>
      <c r="KEA1" s="67"/>
      <c r="KEB1" s="67"/>
      <c r="KEC1" s="92"/>
      <c r="KED1" s="67"/>
      <c r="KEE1" s="67"/>
      <c r="KEF1" s="67"/>
      <c r="KEG1" s="67"/>
      <c r="KEH1" s="67"/>
      <c r="KEI1" s="67"/>
      <c r="KEJ1" s="67"/>
      <c r="KEK1" s="67"/>
      <c r="KEL1" s="67"/>
      <c r="KEM1" s="67"/>
      <c r="KEN1" s="67"/>
      <c r="KEO1" s="67"/>
      <c r="KEP1" s="67"/>
      <c r="KEQ1" s="67"/>
      <c r="KER1" s="67"/>
      <c r="KES1" s="92"/>
      <c r="KET1" s="67"/>
      <c r="KEU1" s="67"/>
      <c r="KEV1" s="67"/>
      <c r="KEW1" s="67"/>
      <c r="KEX1" s="67"/>
      <c r="KEY1" s="67"/>
      <c r="KEZ1" s="67"/>
      <c r="KFA1" s="67"/>
      <c r="KFB1" s="67"/>
      <c r="KFC1" s="67"/>
      <c r="KFD1" s="67"/>
      <c r="KFE1" s="67"/>
      <c r="KFF1" s="67"/>
      <c r="KFG1" s="67"/>
      <c r="KFH1" s="67"/>
      <c r="KFI1" s="92"/>
      <c r="KFJ1" s="67"/>
      <c r="KFK1" s="67"/>
      <c r="KFL1" s="67"/>
      <c r="KFM1" s="67"/>
      <c r="KFN1" s="67"/>
      <c r="KFO1" s="67"/>
      <c r="KFP1" s="67"/>
      <c r="KFQ1" s="67"/>
      <c r="KFR1" s="67"/>
      <c r="KFS1" s="67"/>
      <c r="KFT1" s="67"/>
      <c r="KFU1" s="67"/>
      <c r="KFV1" s="67"/>
      <c r="KFW1" s="67"/>
      <c r="KFX1" s="67"/>
      <c r="KFY1" s="92"/>
      <c r="KFZ1" s="67"/>
      <c r="KGA1" s="67"/>
      <c r="KGB1" s="67"/>
      <c r="KGC1" s="67"/>
      <c r="KGD1" s="67"/>
      <c r="KGE1" s="67"/>
      <c r="KGF1" s="67"/>
      <c r="KGG1" s="67"/>
      <c r="KGH1" s="67"/>
      <c r="KGI1" s="67"/>
      <c r="KGJ1" s="67"/>
      <c r="KGK1" s="67"/>
      <c r="KGL1" s="67"/>
      <c r="KGM1" s="67"/>
      <c r="KGN1" s="67"/>
      <c r="KGO1" s="92"/>
      <c r="KGP1" s="67"/>
      <c r="KGQ1" s="67"/>
      <c r="KGR1" s="67"/>
      <c r="KGS1" s="67"/>
      <c r="KGT1" s="67"/>
      <c r="KGU1" s="67"/>
      <c r="KGV1" s="67"/>
      <c r="KGW1" s="67"/>
      <c r="KGX1" s="67"/>
      <c r="KGY1" s="67"/>
      <c r="KGZ1" s="67"/>
      <c r="KHA1" s="67"/>
      <c r="KHB1" s="67"/>
      <c r="KHC1" s="67"/>
      <c r="KHD1" s="67"/>
      <c r="KHE1" s="92"/>
      <c r="KHF1" s="67"/>
      <c r="KHG1" s="67"/>
      <c r="KHH1" s="67"/>
      <c r="KHI1" s="67"/>
      <c r="KHJ1" s="67"/>
      <c r="KHK1" s="67"/>
      <c r="KHL1" s="67"/>
      <c r="KHM1" s="67"/>
      <c r="KHN1" s="67"/>
      <c r="KHO1" s="67"/>
      <c r="KHP1" s="67"/>
      <c r="KHQ1" s="67"/>
      <c r="KHR1" s="67"/>
      <c r="KHS1" s="67"/>
      <c r="KHT1" s="67"/>
      <c r="KHU1" s="92"/>
      <c r="KHV1" s="67"/>
      <c r="KHW1" s="67"/>
      <c r="KHX1" s="67"/>
      <c r="KHY1" s="67"/>
      <c r="KHZ1" s="67"/>
      <c r="KIA1" s="67"/>
      <c r="KIB1" s="67"/>
      <c r="KIC1" s="67"/>
      <c r="KID1" s="67"/>
      <c r="KIE1" s="67"/>
      <c r="KIF1" s="67"/>
      <c r="KIG1" s="67"/>
      <c r="KIH1" s="67"/>
      <c r="KII1" s="67"/>
      <c r="KIJ1" s="67"/>
      <c r="KIK1" s="92"/>
      <c r="KIL1" s="67"/>
      <c r="KIM1" s="67"/>
      <c r="KIN1" s="67"/>
      <c r="KIO1" s="67"/>
      <c r="KIP1" s="67"/>
      <c r="KIQ1" s="67"/>
      <c r="KIR1" s="67"/>
      <c r="KIS1" s="67"/>
      <c r="KIT1" s="67"/>
      <c r="KIU1" s="67"/>
      <c r="KIV1" s="67"/>
      <c r="KIW1" s="67"/>
      <c r="KIX1" s="67"/>
      <c r="KIY1" s="67"/>
      <c r="KIZ1" s="67"/>
      <c r="KJA1" s="92"/>
      <c r="KJB1" s="67"/>
      <c r="KJC1" s="67"/>
      <c r="KJD1" s="67"/>
      <c r="KJE1" s="67"/>
      <c r="KJF1" s="67"/>
      <c r="KJG1" s="67"/>
      <c r="KJH1" s="67"/>
      <c r="KJI1" s="67"/>
      <c r="KJJ1" s="67"/>
      <c r="KJK1" s="67"/>
      <c r="KJL1" s="67"/>
      <c r="KJM1" s="67"/>
      <c r="KJN1" s="67"/>
      <c r="KJO1" s="67"/>
      <c r="KJP1" s="67"/>
      <c r="KJQ1" s="92"/>
      <c r="KJR1" s="67"/>
      <c r="KJS1" s="67"/>
      <c r="KJT1" s="67"/>
      <c r="KJU1" s="67"/>
      <c r="KJV1" s="67"/>
      <c r="KJW1" s="67"/>
      <c r="KJX1" s="67"/>
      <c r="KJY1" s="67"/>
      <c r="KJZ1" s="67"/>
      <c r="KKA1" s="67"/>
      <c r="KKB1" s="67"/>
      <c r="KKC1" s="67"/>
      <c r="KKD1" s="67"/>
      <c r="KKE1" s="67"/>
      <c r="KKF1" s="67"/>
      <c r="KKG1" s="92"/>
      <c r="KKH1" s="67"/>
      <c r="KKI1" s="67"/>
      <c r="KKJ1" s="67"/>
      <c r="KKK1" s="67"/>
      <c r="KKL1" s="67"/>
      <c r="KKM1" s="67"/>
      <c r="KKN1" s="67"/>
      <c r="KKO1" s="67"/>
      <c r="KKP1" s="67"/>
      <c r="KKQ1" s="67"/>
      <c r="KKR1" s="67"/>
      <c r="KKS1" s="67"/>
      <c r="KKT1" s="67"/>
      <c r="KKU1" s="67"/>
      <c r="KKV1" s="67"/>
      <c r="KKW1" s="92"/>
      <c r="KKX1" s="67"/>
      <c r="KKY1" s="67"/>
      <c r="KKZ1" s="67"/>
      <c r="KLA1" s="67"/>
      <c r="KLB1" s="67"/>
      <c r="KLC1" s="67"/>
      <c r="KLD1" s="67"/>
      <c r="KLE1" s="67"/>
      <c r="KLF1" s="67"/>
      <c r="KLG1" s="67"/>
      <c r="KLH1" s="67"/>
      <c r="KLI1" s="67"/>
      <c r="KLJ1" s="67"/>
      <c r="KLK1" s="67"/>
      <c r="KLL1" s="67"/>
      <c r="KLM1" s="92"/>
      <c r="KLN1" s="67"/>
      <c r="KLO1" s="67"/>
      <c r="KLP1" s="67"/>
      <c r="KLQ1" s="67"/>
      <c r="KLR1" s="67"/>
      <c r="KLS1" s="67"/>
      <c r="KLT1" s="67"/>
      <c r="KLU1" s="67"/>
      <c r="KLV1" s="67"/>
      <c r="KLW1" s="67"/>
      <c r="KLX1" s="67"/>
      <c r="KLY1" s="67"/>
      <c r="KLZ1" s="67"/>
      <c r="KMA1" s="67"/>
      <c r="KMB1" s="67"/>
      <c r="KMC1" s="92"/>
      <c r="KMD1" s="67"/>
      <c r="KME1" s="67"/>
      <c r="KMF1" s="67"/>
      <c r="KMG1" s="67"/>
      <c r="KMH1" s="67"/>
      <c r="KMI1" s="67"/>
      <c r="KMJ1" s="67"/>
      <c r="KMK1" s="67"/>
      <c r="KML1" s="67"/>
      <c r="KMM1" s="67"/>
      <c r="KMN1" s="67"/>
      <c r="KMO1" s="67"/>
      <c r="KMP1" s="67"/>
      <c r="KMQ1" s="67"/>
      <c r="KMR1" s="67"/>
      <c r="KMS1" s="92"/>
      <c r="KMT1" s="67"/>
      <c r="KMU1" s="67"/>
      <c r="KMV1" s="67"/>
      <c r="KMW1" s="67"/>
      <c r="KMX1" s="67"/>
      <c r="KMY1" s="67"/>
      <c r="KMZ1" s="67"/>
      <c r="KNA1" s="67"/>
      <c r="KNB1" s="67"/>
      <c r="KNC1" s="67"/>
      <c r="KND1" s="67"/>
      <c r="KNE1" s="67"/>
      <c r="KNF1" s="67"/>
      <c r="KNG1" s="67"/>
      <c r="KNH1" s="67"/>
      <c r="KNI1" s="92"/>
      <c r="KNJ1" s="67"/>
      <c r="KNK1" s="67"/>
      <c r="KNL1" s="67"/>
      <c r="KNM1" s="67"/>
      <c r="KNN1" s="67"/>
      <c r="KNO1" s="67"/>
      <c r="KNP1" s="67"/>
      <c r="KNQ1" s="67"/>
      <c r="KNR1" s="67"/>
      <c r="KNS1" s="67"/>
      <c r="KNT1" s="67"/>
      <c r="KNU1" s="67"/>
      <c r="KNV1" s="67"/>
      <c r="KNW1" s="67"/>
      <c r="KNX1" s="67"/>
      <c r="KNY1" s="92"/>
      <c r="KNZ1" s="67"/>
      <c r="KOA1" s="67"/>
      <c r="KOB1" s="67"/>
      <c r="KOC1" s="67"/>
      <c r="KOD1" s="67"/>
      <c r="KOE1" s="67"/>
      <c r="KOF1" s="67"/>
      <c r="KOG1" s="67"/>
      <c r="KOH1" s="67"/>
      <c r="KOI1" s="67"/>
      <c r="KOJ1" s="67"/>
      <c r="KOK1" s="67"/>
      <c r="KOL1" s="67"/>
      <c r="KOM1" s="67"/>
      <c r="KON1" s="67"/>
      <c r="KOO1" s="92"/>
      <c r="KOP1" s="67"/>
      <c r="KOQ1" s="67"/>
      <c r="KOR1" s="67"/>
      <c r="KOS1" s="67"/>
      <c r="KOT1" s="67"/>
      <c r="KOU1" s="67"/>
      <c r="KOV1" s="67"/>
      <c r="KOW1" s="67"/>
      <c r="KOX1" s="67"/>
      <c r="KOY1" s="67"/>
      <c r="KOZ1" s="67"/>
      <c r="KPA1" s="67"/>
      <c r="KPB1" s="67"/>
      <c r="KPC1" s="67"/>
      <c r="KPD1" s="67"/>
      <c r="KPE1" s="92"/>
      <c r="KPF1" s="67"/>
      <c r="KPG1" s="67"/>
      <c r="KPH1" s="67"/>
      <c r="KPI1" s="67"/>
      <c r="KPJ1" s="67"/>
      <c r="KPK1" s="67"/>
      <c r="KPL1" s="67"/>
      <c r="KPM1" s="67"/>
      <c r="KPN1" s="67"/>
      <c r="KPO1" s="67"/>
      <c r="KPP1" s="67"/>
      <c r="KPQ1" s="67"/>
      <c r="KPR1" s="67"/>
      <c r="KPS1" s="67"/>
      <c r="KPT1" s="67"/>
      <c r="KPU1" s="92"/>
      <c r="KPV1" s="67"/>
      <c r="KPW1" s="67"/>
      <c r="KPX1" s="67"/>
      <c r="KPY1" s="67"/>
      <c r="KPZ1" s="67"/>
      <c r="KQA1" s="67"/>
      <c r="KQB1" s="67"/>
      <c r="KQC1" s="67"/>
      <c r="KQD1" s="67"/>
      <c r="KQE1" s="67"/>
      <c r="KQF1" s="67"/>
      <c r="KQG1" s="67"/>
      <c r="KQH1" s="67"/>
      <c r="KQI1" s="67"/>
      <c r="KQJ1" s="67"/>
      <c r="KQK1" s="92"/>
      <c r="KQL1" s="67"/>
      <c r="KQM1" s="67"/>
      <c r="KQN1" s="67"/>
      <c r="KQO1" s="67"/>
      <c r="KQP1" s="67"/>
      <c r="KQQ1" s="67"/>
      <c r="KQR1" s="67"/>
      <c r="KQS1" s="67"/>
      <c r="KQT1" s="67"/>
      <c r="KQU1" s="67"/>
      <c r="KQV1" s="67"/>
      <c r="KQW1" s="67"/>
      <c r="KQX1" s="67"/>
      <c r="KQY1" s="67"/>
      <c r="KQZ1" s="67"/>
      <c r="KRA1" s="92"/>
      <c r="KRB1" s="67"/>
      <c r="KRC1" s="67"/>
      <c r="KRD1" s="67"/>
      <c r="KRE1" s="67"/>
      <c r="KRF1" s="67"/>
      <c r="KRG1" s="67"/>
      <c r="KRH1" s="67"/>
      <c r="KRI1" s="67"/>
      <c r="KRJ1" s="67"/>
      <c r="KRK1" s="67"/>
      <c r="KRL1" s="67"/>
      <c r="KRM1" s="67"/>
      <c r="KRN1" s="67"/>
      <c r="KRO1" s="67"/>
      <c r="KRP1" s="67"/>
      <c r="KRQ1" s="92"/>
      <c r="KRR1" s="67"/>
      <c r="KRS1" s="67"/>
      <c r="KRT1" s="67"/>
      <c r="KRU1" s="67"/>
      <c r="KRV1" s="67"/>
      <c r="KRW1" s="67"/>
      <c r="KRX1" s="67"/>
      <c r="KRY1" s="67"/>
      <c r="KRZ1" s="67"/>
      <c r="KSA1" s="67"/>
      <c r="KSB1" s="67"/>
      <c r="KSC1" s="67"/>
      <c r="KSD1" s="67"/>
      <c r="KSE1" s="67"/>
      <c r="KSF1" s="67"/>
      <c r="KSG1" s="92"/>
      <c r="KSH1" s="67"/>
      <c r="KSI1" s="67"/>
      <c r="KSJ1" s="67"/>
      <c r="KSK1" s="67"/>
      <c r="KSL1" s="67"/>
      <c r="KSM1" s="67"/>
      <c r="KSN1" s="67"/>
      <c r="KSO1" s="67"/>
      <c r="KSP1" s="67"/>
      <c r="KSQ1" s="67"/>
      <c r="KSR1" s="67"/>
      <c r="KSS1" s="67"/>
      <c r="KST1" s="67"/>
      <c r="KSU1" s="67"/>
      <c r="KSV1" s="67"/>
      <c r="KSW1" s="92"/>
      <c r="KSX1" s="67"/>
      <c r="KSY1" s="67"/>
      <c r="KSZ1" s="67"/>
      <c r="KTA1" s="67"/>
      <c r="KTB1" s="67"/>
      <c r="KTC1" s="67"/>
      <c r="KTD1" s="67"/>
      <c r="KTE1" s="67"/>
      <c r="KTF1" s="67"/>
      <c r="KTG1" s="67"/>
      <c r="KTH1" s="67"/>
      <c r="KTI1" s="67"/>
      <c r="KTJ1" s="67"/>
      <c r="KTK1" s="67"/>
      <c r="KTL1" s="67"/>
      <c r="KTM1" s="92"/>
      <c r="KTN1" s="67"/>
      <c r="KTO1" s="67"/>
      <c r="KTP1" s="67"/>
      <c r="KTQ1" s="67"/>
      <c r="KTR1" s="67"/>
      <c r="KTS1" s="67"/>
      <c r="KTT1" s="67"/>
      <c r="KTU1" s="67"/>
      <c r="KTV1" s="67"/>
      <c r="KTW1" s="67"/>
      <c r="KTX1" s="67"/>
      <c r="KTY1" s="67"/>
      <c r="KTZ1" s="67"/>
      <c r="KUA1" s="67"/>
      <c r="KUB1" s="67"/>
      <c r="KUC1" s="92"/>
      <c r="KUD1" s="67"/>
      <c r="KUE1" s="67"/>
      <c r="KUF1" s="67"/>
      <c r="KUG1" s="67"/>
      <c r="KUH1" s="67"/>
      <c r="KUI1" s="67"/>
      <c r="KUJ1" s="67"/>
      <c r="KUK1" s="67"/>
      <c r="KUL1" s="67"/>
      <c r="KUM1" s="67"/>
      <c r="KUN1" s="67"/>
      <c r="KUO1" s="67"/>
      <c r="KUP1" s="67"/>
      <c r="KUQ1" s="67"/>
      <c r="KUR1" s="67"/>
      <c r="KUS1" s="92"/>
      <c r="KUT1" s="67"/>
      <c r="KUU1" s="67"/>
      <c r="KUV1" s="67"/>
      <c r="KUW1" s="67"/>
      <c r="KUX1" s="67"/>
      <c r="KUY1" s="67"/>
      <c r="KUZ1" s="67"/>
      <c r="KVA1" s="67"/>
      <c r="KVB1" s="67"/>
      <c r="KVC1" s="67"/>
      <c r="KVD1" s="67"/>
      <c r="KVE1" s="67"/>
      <c r="KVF1" s="67"/>
      <c r="KVG1" s="67"/>
      <c r="KVH1" s="67"/>
      <c r="KVI1" s="92"/>
      <c r="KVJ1" s="67"/>
      <c r="KVK1" s="67"/>
      <c r="KVL1" s="67"/>
      <c r="KVM1" s="67"/>
      <c r="KVN1" s="67"/>
      <c r="KVO1" s="67"/>
      <c r="KVP1" s="67"/>
      <c r="KVQ1" s="67"/>
      <c r="KVR1" s="67"/>
      <c r="KVS1" s="67"/>
      <c r="KVT1" s="67"/>
      <c r="KVU1" s="67"/>
      <c r="KVV1" s="67"/>
      <c r="KVW1" s="67"/>
      <c r="KVX1" s="67"/>
      <c r="KVY1" s="92"/>
      <c r="KVZ1" s="67"/>
      <c r="KWA1" s="67"/>
      <c r="KWB1" s="67"/>
      <c r="KWC1" s="67"/>
      <c r="KWD1" s="67"/>
      <c r="KWE1" s="67"/>
      <c r="KWF1" s="67"/>
      <c r="KWG1" s="67"/>
      <c r="KWH1" s="67"/>
      <c r="KWI1" s="67"/>
      <c r="KWJ1" s="67"/>
      <c r="KWK1" s="67"/>
      <c r="KWL1" s="67"/>
      <c r="KWM1" s="67"/>
      <c r="KWN1" s="67"/>
      <c r="KWO1" s="92"/>
      <c r="KWP1" s="67"/>
      <c r="KWQ1" s="67"/>
      <c r="KWR1" s="67"/>
      <c r="KWS1" s="67"/>
      <c r="KWT1" s="67"/>
      <c r="KWU1" s="67"/>
      <c r="KWV1" s="67"/>
      <c r="KWW1" s="67"/>
      <c r="KWX1" s="67"/>
      <c r="KWY1" s="67"/>
      <c r="KWZ1" s="67"/>
      <c r="KXA1" s="67"/>
      <c r="KXB1" s="67"/>
      <c r="KXC1" s="67"/>
      <c r="KXD1" s="67"/>
      <c r="KXE1" s="92"/>
      <c r="KXF1" s="67"/>
      <c r="KXG1" s="67"/>
      <c r="KXH1" s="67"/>
      <c r="KXI1" s="67"/>
      <c r="KXJ1" s="67"/>
      <c r="KXK1" s="67"/>
      <c r="KXL1" s="67"/>
      <c r="KXM1" s="67"/>
      <c r="KXN1" s="67"/>
      <c r="KXO1" s="67"/>
      <c r="KXP1" s="67"/>
      <c r="KXQ1" s="67"/>
      <c r="KXR1" s="67"/>
      <c r="KXS1" s="67"/>
      <c r="KXT1" s="67"/>
      <c r="KXU1" s="92"/>
      <c r="KXV1" s="67"/>
      <c r="KXW1" s="67"/>
      <c r="KXX1" s="67"/>
      <c r="KXY1" s="67"/>
      <c r="KXZ1" s="67"/>
      <c r="KYA1" s="67"/>
      <c r="KYB1" s="67"/>
      <c r="KYC1" s="67"/>
      <c r="KYD1" s="67"/>
      <c r="KYE1" s="67"/>
      <c r="KYF1" s="67"/>
      <c r="KYG1" s="67"/>
      <c r="KYH1" s="67"/>
      <c r="KYI1" s="67"/>
      <c r="KYJ1" s="67"/>
      <c r="KYK1" s="92"/>
      <c r="KYL1" s="67"/>
      <c r="KYM1" s="67"/>
      <c r="KYN1" s="67"/>
      <c r="KYO1" s="67"/>
      <c r="KYP1" s="67"/>
      <c r="KYQ1" s="67"/>
      <c r="KYR1" s="67"/>
      <c r="KYS1" s="67"/>
      <c r="KYT1" s="67"/>
      <c r="KYU1" s="67"/>
      <c r="KYV1" s="67"/>
      <c r="KYW1" s="67"/>
      <c r="KYX1" s="67"/>
      <c r="KYY1" s="67"/>
      <c r="KYZ1" s="67"/>
      <c r="KZA1" s="92"/>
      <c r="KZB1" s="67"/>
      <c r="KZC1" s="67"/>
      <c r="KZD1" s="67"/>
      <c r="KZE1" s="67"/>
      <c r="KZF1" s="67"/>
      <c r="KZG1" s="67"/>
      <c r="KZH1" s="67"/>
      <c r="KZI1" s="67"/>
      <c r="KZJ1" s="67"/>
      <c r="KZK1" s="67"/>
      <c r="KZL1" s="67"/>
      <c r="KZM1" s="67"/>
      <c r="KZN1" s="67"/>
      <c r="KZO1" s="67"/>
      <c r="KZP1" s="67"/>
      <c r="KZQ1" s="92"/>
      <c r="KZR1" s="67"/>
      <c r="KZS1" s="67"/>
      <c r="KZT1" s="67"/>
      <c r="KZU1" s="67"/>
      <c r="KZV1" s="67"/>
      <c r="KZW1" s="67"/>
      <c r="KZX1" s="67"/>
      <c r="KZY1" s="67"/>
      <c r="KZZ1" s="67"/>
      <c r="LAA1" s="67"/>
      <c r="LAB1" s="67"/>
      <c r="LAC1" s="67"/>
      <c r="LAD1" s="67"/>
      <c r="LAE1" s="67"/>
      <c r="LAF1" s="67"/>
      <c r="LAG1" s="92"/>
      <c r="LAH1" s="67"/>
      <c r="LAI1" s="67"/>
      <c r="LAJ1" s="67"/>
      <c r="LAK1" s="67"/>
      <c r="LAL1" s="67"/>
      <c r="LAM1" s="67"/>
      <c r="LAN1" s="67"/>
      <c r="LAO1" s="67"/>
      <c r="LAP1" s="67"/>
      <c r="LAQ1" s="67"/>
      <c r="LAR1" s="67"/>
      <c r="LAS1" s="67"/>
      <c r="LAT1" s="67"/>
      <c r="LAU1" s="67"/>
      <c r="LAV1" s="67"/>
      <c r="LAW1" s="92"/>
      <c r="LAX1" s="67"/>
      <c r="LAY1" s="67"/>
      <c r="LAZ1" s="67"/>
      <c r="LBA1" s="67"/>
      <c r="LBB1" s="67"/>
      <c r="LBC1" s="67"/>
      <c r="LBD1" s="67"/>
      <c r="LBE1" s="67"/>
      <c r="LBF1" s="67"/>
      <c r="LBG1" s="67"/>
      <c r="LBH1" s="67"/>
      <c r="LBI1" s="67"/>
      <c r="LBJ1" s="67"/>
      <c r="LBK1" s="67"/>
      <c r="LBL1" s="67"/>
      <c r="LBM1" s="92"/>
      <c r="LBN1" s="67"/>
      <c r="LBO1" s="67"/>
      <c r="LBP1" s="67"/>
      <c r="LBQ1" s="67"/>
      <c r="LBR1" s="67"/>
      <c r="LBS1" s="67"/>
      <c r="LBT1" s="67"/>
      <c r="LBU1" s="67"/>
      <c r="LBV1" s="67"/>
      <c r="LBW1" s="67"/>
      <c r="LBX1" s="67"/>
      <c r="LBY1" s="67"/>
      <c r="LBZ1" s="67"/>
      <c r="LCA1" s="67"/>
      <c r="LCB1" s="67"/>
      <c r="LCC1" s="92"/>
      <c r="LCD1" s="67"/>
      <c r="LCE1" s="67"/>
      <c r="LCF1" s="67"/>
      <c r="LCG1" s="67"/>
      <c r="LCH1" s="67"/>
      <c r="LCI1" s="67"/>
      <c r="LCJ1" s="67"/>
      <c r="LCK1" s="67"/>
      <c r="LCL1" s="67"/>
      <c r="LCM1" s="67"/>
      <c r="LCN1" s="67"/>
      <c r="LCO1" s="67"/>
      <c r="LCP1" s="67"/>
      <c r="LCQ1" s="67"/>
      <c r="LCR1" s="67"/>
      <c r="LCS1" s="92"/>
      <c r="LCT1" s="67"/>
      <c r="LCU1" s="67"/>
      <c r="LCV1" s="67"/>
      <c r="LCW1" s="67"/>
      <c r="LCX1" s="67"/>
      <c r="LCY1" s="67"/>
      <c r="LCZ1" s="67"/>
      <c r="LDA1" s="67"/>
      <c r="LDB1" s="67"/>
      <c r="LDC1" s="67"/>
      <c r="LDD1" s="67"/>
      <c r="LDE1" s="67"/>
      <c r="LDF1" s="67"/>
      <c r="LDG1" s="67"/>
      <c r="LDH1" s="67"/>
      <c r="LDI1" s="92"/>
      <c r="LDJ1" s="67"/>
      <c r="LDK1" s="67"/>
      <c r="LDL1" s="67"/>
      <c r="LDM1" s="67"/>
      <c r="LDN1" s="67"/>
      <c r="LDO1" s="67"/>
      <c r="LDP1" s="67"/>
      <c r="LDQ1" s="67"/>
      <c r="LDR1" s="67"/>
      <c r="LDS1" s="67"/>
      <c r="LDT1" s="67"/>
      <c r="LDU1" s="67"/>
      <c r="LDV1" s="67"/>
      <c r="LDW1" s="67"/>
      <c r="LDX1" s="67"/>
      <c r="LDY1" s="92"/>
      <c r="LDZ1" s="67"/>
      <c r="LEA1" s="67"/>
      <c r="LEB1" s="67"/>
      <c r="LEC1" s="67"/>
      <c r="LED1" s="67"/>
      <c r="LEE1" s="67"/>
      <c r="LEF1" s="67"/>
      <c r="LEG1" s="67"/>
      <c r="LEH1" s="67"/>
      <c r="LEI1" s="67"/>
      <c r="LEJ1" s="67"/>
      <c r="LEK1" s="67"/>
      <c r="LEL1" s="67"/>
      <c r="LEM1" s="67"/>
      <c r="LEN1" s="67"/>
      <c r="LEO1" s="92"/>
      <c r="LEP1" s="67"/>
      <c r="LEQ1" s="67"/>
      <c r="LER1" s="67"/>
      <c r="LES1" s="67"/>
      <c r="LET1" s="67"/>
      <c r="LEU1" s="67"/>
      <c r="LEV1" s="67"/>
      <c r="LEW1" s="67"/>
      <c r="LEX1" s="67"/>
      <c r="LEY1" s="67"/>
      <c r="LEZ1" s="67"/>
      <c r="LFA1" s="67"/>
      <c r="LFB1" s="67"/>
      <c r="LFC1" s="67"/>
      <c r="LFD1" s="67"/>
      <c r="LFE1" s="92"/>
      <c r="LFF1" s="67"/>
      <c r="LFG1" s="67"/>
      <c r="LFH1" s="67"/>
      <c r="LFI1" s="67"/>
      <c r="LFJ1" s="67"/>
      <c r="LFK1" s="67"/>
      <c r="LFL1" s="67"/>
      <c r="LFM1" s="67"/>
      <c r="LFN1" s="67"/>
      <c r="LFO1" s="67"/>
      <c r="LFP1" s="67"/>
      <c r="LFQ1" s="67"/>
      <c r="LFR1" s="67"/>
      <c r="LFS1" s="67"/>
      <c r="LFT1" s="67"/>
      <c r="LFU1" s="92"/>
      <c r="LFV1" s="67"/>
      <c r="LFW1" s="67"/>
      <c r="LFX1" s="67"/>
      <c r="LFY1" s="67"/>
      <c r="LFZ1" s="67"/>
      <c r="LGA1" s="67"/>
      <c r="LGB1" s="67"/>
      <c r="LGC1" s="67"/>
      <c r="LGD1" s="67"/>
      <c r="LGE1" s="67"/>
      <c r="LGF1" s="67"/>
      <c r="LGG1" s="67"/>
      <c r="LGH1" s="67"/>
      <c r="LGI1" s="67"/>
      <c r="LGJ1" s="67"/>
      <c r="LGK1" s="92"/>
      <c r="LGL1" s="67"/>
      <c r="LGM1" s="67"/>
      <c r="LGN1" s="67"/>
      <c r="LGO1" s="67"/>
      <c r="LGP1" s="67"/>
      <c r="LGQ1" s="67"/>
      <c r="LGR1" s="67"/>
      <c r="LGS1" s="67"/>
      <c r="LGT1" s="67"/>
      <c r="LGU1" s="67"/>
      <c r="LGV1" s="67"/>
      <c r="LGW1" s="67"/>
      <c r="LGX1" s="67"/>
      <c r="LGY1" s="67"/>
      <c r="LGZ1" s="67"/>
      <c r="LHA1" s="92"/>
      <c r="LHB1" s="67"/>
      <c r="LHC1" s="67"/>
      <c r="LHD1" s="67"/>
      <c r="LHE1" s="67"/>
      <c r="LHF1" s="67"/>
      <c r="LHG1" s="67"/>
      <c r="LHH1" s="67"/>
      <c r="LHI1" s="67"/>
      <c r="LHJ1" s="67"/>
      <c r="LHK1" s="67"/>
      <c r="LHL1" s="67"/>
      <c r="LHM1" s="67"/>
      <c r="LHN1" s="67"/>
      <c r="LHO1" s="67"/>
      <c r="LHP1" s="67"/>
      <c r="LHQ1" s="92"/>
      <c r="LHR1" s="67"/>
      <c r="LHS1" s="67"/>
      <c r="LHT1" s="67"/>
      <c r="LHU1" s="67"/>
      <c r="LHV1" s="67"/>
      <c r="LHW1" s="67"/>
      <c r="LHX1" s="67"/>
      <c r="LHY1" s="67"/>
      <c r="LHZ1" s="67"/>
      <c r="LIA1" s="67"/>
      <c r="LIB1" s="67"/>
      <c r="LIC1" s="67"/>
      <c r="LID1" s="67"/>
      <c r="LIE1" s="67"/>
      <c r="LIF1" s="67"/>
      <c r="LIG1" s="92"/>
      <c r="LIH1" s="67"/>
      <c r="LII1" s="67"/>
      <c r="LIJ1" s="67"/>
      <c r="LIK1" s="67"/>
      <c r="LIL1" s="67"/>
      <c r="LIM1" s="67"/>
      <c r="LIN1" s="67"/>
      <c r="LIO1" s="67"/>
      <c r="LIP1" s="67"/>
      <c r="LIQ1" s="67"/>
      <c r="LIR1" s="67"/>
      <c r="LIS1" s="67"/>
      <c r="LIT1" s="67"/>
      <c r="LIU1" s="67"/>
      <c r="LIV1" s="67"/>
      <c r="LIW1" s="92"/>
      <c r="LIX1" s="67"/>
      <c r="LIY1" s="67"/>
      <c r="LIZ1" s="67"/>
      <c r="LJA1" s="67"/>
      <c r="LJB1" s="67"/>
      <c r="LJC1" s="67"/>
      <c r="LJD1" s="67"/>
      <c r="LJE1" s="67"/>
      <c r="LJF1" s="67"/>
      <c r="LJG1" s="67"/>
      <c r="LJH1" s="67"/>
      <c r="LJI1" s="67"/>
      <c r="LJJ1" s="67"/>
      <c r="LJK1" s="67"/>
      <c r="LJL1" s="67"/>
      <c r="LJM1" s="92"/>
      <c r="LJN1" s="67"/>
      <c r="LJO1" s="67"/>
      <c r="LJP1" s="67"/>
      <c r="LJQ1" s="67"/>
      <c r="LJR1" s="67"/>
      <c r="LJS1" s="67"/>
      <c r="LJT1" s="67"/>
      <c r="LJU1" s="67"/>
      <c r="LJV1" s="67"/>
      <c r="LJW1" s="67"/>
      <c r="LJX1" s="67"/>
      <c r="LJY1" s="67"/>
      <c r="LJZ1" s="67"/>
      <c r="LKA1" s="67"/>
      <c r="LKB1" s="67"/>
      <c r="LKC1" s="92"/>
      <c r="LKD1" s="67"/>
      <c r="LKE1" s="67"/>
      <c r="LKF1" s="67"/>
      <c r="LKG1" s="67"/>
      <c r="LKH1" s="67"/>
      <c r="LKI1" s="67"/>
      <c r="LKJ1" s="67"/>
      <c r="LKK1" s="67"/>
      <c r="LKL1" s="67"/>
      <c r="LKM1" s="67"/>
      <c r="LKN1" s="67"/>
      <c r="LKO1" s="67"/>
      <c r="LKP1" s="67"/>
      <c r="LKQ1" s="67"/>
      <c r="LKR1" s="67"/>
      <c r="LKS1" s="92"/>
      <c r="LKT1" s="67"/>
      <c r="LKU1" s="67"/>
      <c r="LKV1" s="67"/>
      <c r="LKW1" s="67"/>
      <c r="LKX1" s="67"/>
      <c r="LKY1" s="67"/>
      <c r="LKZ1" s="67"/>
      <c r="LLA1" s="67"/>
      <c r="LLB1" s="67"/>
      <c r="LLC1" s="67"/>
      <c r="LLD1" s="67"/>
      <c r="LLE1" s="67"/>
      <c r="LLF1" s="67"/>
      <c r="LLG1" s="67"/>
      <c r="LLH1" s="67"/>
      <c r="LLI1" s="92"/>
      <c r="LLJ1" s="67"/>
      <c r="LLK1" s="67"/>
      <c r="LLL1" s="67"/>
      <c r="LLM1" s="67"/>
      <c r="LLN1" s="67"/>
      <c r="LLO1" s="67"/>
      <c r="LLP1" s="67"/>
      <c r="LLQ1" s="67"/>
      <c r="LLR1" s="67"/>
      <c r="LLS1" s="67"/>
      <c r="LLT1" s="67"/>
      <c r="LLU1" s="67"/>
      <c r="LLV1" s="67"/>
      <c r="LLW1" s="67"/>
      <c r="LLX1" s="67"/>
      <c r="LLY1" s="92"/>
      <c r="LLZ1" s="67"/>
      <c r="LMA1" s="67"/>
      <c r="LMB1" s="67"/>
      <c r="LMC1" s="67"/>
      <c r="LMD1" s="67"/>
      <c r="LME1" s="67"/>
      <c r="LMF1" s="67"/>
      <c r="LMG1" s="67"/>
      <c r="LMH1" s="67"/>
      <c r="LMI1" s="67"/>
      <c r="LMJ1" s="67"/>
      <c r="LMK1" s="67"/>
      <c r="LML1" s="67"/>
      <c r="LMM1" s="67"/>
      <c r="LMN1" s="67"/>
      <c r="LMO1" s="92"/>
      <c r="LMP1" s="67"/>
      <c r="LMQ1" s="67"/>
      <c r="LMR1" s="67"/>
      <c r="LMS1" s="67"/>
      <c r="LMT1" s="67"/>
      <c r="LMU1" s="67"/>
      <c r="LMV1" s="67"/>
      <c r="LMW1" s="67"/>
      <c r="LMX1" s="67"/>
      <c r="LMY1" s="67"/>
      <c r="LMZ1" s="67"/>
      <c r="LNA1" s="67"/>
      <c r="LNB1" s="67"/>
      <c r="LNC1" s="67"/>
      <c r="LND1" s="67"/>
      <c r="LNE1" s="92"/>
      <c r="LNF1" s="67"/>
      <c r="LNG1" s="67"/>
      <c r="LNH1" s="67"/>
      <c r="LNI1" s="67"/>
      <c r="LNJ1" s="67"/>
      <c r="LNK1" s="67"/>
      <c r="LNL1" s="67"/>
      <c r="LNM1" s="67"/>
      <c r="LNN1" s="67"/>
      <c r="LNO1" s="67"/>
      <c r="LNP1" s="67"/>
      <c r="LNQ1" s="67"/>
      <c r="LNR1" s="67"/>
      <c r="LNS1" s="67"/>
      <c r="LNT1" s="67"/>
      <c r="LNU1" s="92"/>
      <c r="LNV1" s="67"/>
      <c r="LNW1" s="67"/>
      <c r="LNX1" s="67"/>
      <c r="LNY1" s="67"/>
      <c r="LNZ1" s="67"/>
      <c r="LOA1" s="67"/>
      <c r="LOB1" s="67"/>
      <c r="LOC1" s="67"/>
      <c r="LOD1" s="67"/>
      <c r="LOE1" s="67"/>
      <c r="LOF1" s="67"/>
      <c r="LOG1" s="67"/>
      <c r="LOH1" s="67"/>
      <c r="LOI1" s="67"/>
      <c r="LOJ1" s="67"/>
      <c r="LOK1" s="92"/>
      <c r="LOL1" s="67"/>
      <c r="LOM1" s="67"/>
      <c r="LON1" s="67"/>
      <c r="LOO1" s="67"/>
      <c r="LOP1" s="67"/>
      <c r="LOQ1" s="67"/>
      <c r="LOR1" s="67"/>
      <c r="LOS1" s="67"/>
      <c r="LOT1" s="67"/>
      <c r="LOU1" s="67"/>
      <c r="LOV1" s="67"/>
      <c r="LOW1" s="67"/>
      <c r="LOX1" s="67"/>
      <c r="LOY1" s="67"/>
      <c r="LOZ1" s="67"/>
      <c r="LPA1" s="92"/>
      <c r="LPB1" s="67"/>
      <c r="LPC1" s="67"/>
      <c r="LPD1" s="67"/>
      <c r="LPE1" s="67"/>
      <c r="LPF1" s="67"/>
      <c r="LPG1" s="67"/>
      <c r="LPH1" s="67"/>
      <c r="LPI1" s="67"/>
      <c r="LPJ1" s="67"/>
      <c r="LPK1" s="67"/>
      <c r="LPL1" s="67"/>
      <c r="LPM1" s="67"/>
      <c r="LPN1" s="67"/>
      <c r="LPO1" s="67"/>
      <c r="LPP1" s="67"/>
      <c r="LPQ1" s="92"/>
      <c r="LPR1" s="67"/>
      <c r="LPS1" s="67"/>
      <c r="LPT1" s="67"/>
      <c r="LPU1" s="67"/>
      <c r="LPV1" s="67"/>
      <c r="LPW1" s="67"/>
      <c r="LPX1" s="67"/>
      <c r="LPY1" s="67"/>
      <c r="LPZ1" s="67"/>
      <c r="LQA1" s="67"/>
      <c r="LQB1" s="67"/>
      <c r="LQC1" s="67"/>
      <c r="LQD1" s="67"/>
      <c r="LQE1" s="67"/>
      <c r="LQF1" s="67"/>
      <c r="LQG1" s="92"/>
      <c r="LQH1" s="67"/>
      <c r="LQI1" s="67"/>
      <c r="LQJ1" s="67"/>
      <c r="LQK1" s="67"/>
      <c r="LQL1" s="67"/>
      <c r="LQM1" s="67"/>
      <c r="LQN1" s="67"/>
      <c r="LQO1" s="67"/>
      <c r="LQP1" s="67"/>
      <c r="LQQ1" s="67"/>
      <c r="LQR1" s="67"/>
      <c r="LQS1" s="67"/>
      <c r="LQT1" s="67"/>
      <c r="LQU1" s="67"/>
      <c r="LQV1" s="67"/>
      <c r="LQW1" s="92"/>
      <c r="LQX1" s="67"/>
      <c r="LQY1" s="67"/>
      <c r="LQZ1" s="67"/>
      <c r="LRA1" s="67"/>
      <c r="LRB1" s="67"/>
      <c r="LRC1" s="67"/>
      <c r="LRD1" s="67"/>
      <c r="LRE1" s="67"/>
      <c r="LRF1" s="67"/>
      <c r="LRG1" s="67"/>
      <c r="LRH1" s="67"/>
      <c r="LRI1" s="67"/>
      <c r="LRJ1" s="67"/>
      <c r="LRK1" s="67"/>
      <c r="LRL1" s="67"/>
      <c r="LRM1" s="92"/>
      <c r="LRN1" s="67"/>
      <c r="LRO1" s="67"/>
      <c r="LRP1" s="67"/>
      <c r="LRQ1" s="67"/>
      <c r="LRR1" s="67"/>
      <c r="LRS1" s="67"/>
      <c r="LRT1" s="67"/>
      <c r="LRU1" s="67"/>
      <c r="LRV1" s="67"/>
      <c r="LRW1" s="67"/>
      <c r="LRX1" s="67"/>
      <c r="LRY1" s="67"/>
      <c r="LRZ1" s="67"/>
      <c r="LSA1" s="67"/>
      <c r="LSB1" s="67"/>
      <c r="LSC1" s="92"/>
      <c r="LSD1" s="67"/>
      <c r="LSE1" s="67"/>
      <c r="LSF1" s="67"/>
      <c r="LSG1" s="67"/>
      <c r="LSH1" s="67"/>
      <c r="LSI1" s="67"/>
      <c r="LSJ1" s="67"/>
      <c r="LSK1" s="67"/>
      <c r="LSL1" s="67"/>
      <c r="LSM1" s="67"/>
      <c r="LSN1" s="67"/>
      <c r="LSO1" s="67"/>
      <c r="LSP1" s="67"/>
      <c r="LSQ1" s="67"/>
      <c r="LSR1" s="67"/>
      <c r="LSS1" s="92"/>
      <c r="LST1" s="67"/>
      <c r="LSU1" s="67"/>
      <c r="LSV1" s="67"/>
      <c r="LSW1" s="67"/>
      <c r="LSX1" s="67"/>
      <c r="LSY1" s="67"/>
      <c r="LSZ1" s="67"/>
      <c r="LTA1" s="67"/>
      <c r="LTB1" s="67"/>
      <c r="LTC1" s="67"/>
      <c r="LTD1" s="67"/>
      <c r="LTE1" s="67"/>
      <c r="LTF1" s="67"/>
      <c r="LTG1" s="67"/>
      <c r="LTH1" s="67"/>
      <c r="LTI1" s="92"/>
      <c r="LTJ1" s="67"/>
      <c r="LTK1" s="67"/>
      <c r="LTL1" s="67"/>
      <c r="LTM1" s="67"/>
      <c r="LTN1" s="67"/>
      <c r="LTO1" s="67"/>
      <c r="LTP1" s="67"/>
      <c r="LTQ1" s="67"/>
      <c r="LTR1" s="67"/>
      <c r="LTS1" s="67"/>
      <c r="LTT1" s="67"/>
      <c r="LTU1" s="67"/>
      <c r="LTV1" s="67"/>
      <c r="LTW1" s="67"/>
      <c r="LTX1" s="67"/>
      <c r="LTY1" s="92"/>
      <c r="LTZ1" s="67"/>
      <c r="LUA1" s="67"/>
      <c r="LUB1" s="67"/>
      <c r="LUC1" s="67"/>
      <c r="LUD1" s="67"/>
      <c r="LUE1" s="67"/>
      <c r="LUF1" s="67"/>
      <c r="LUG1" s="67"/>
      <c r="LUH1" s="67"/>
      <c r="LUI1" s="67"/>
      <c r="LUJ1" s="67"/>
      <c r="LUK1" s="67"/>
      <c r="LUL1" s="67"/>
      <c r="LUM1" s="67"/>
      <c r="LUN1" s="67"/>
      <c r="LUO1" s="92"/>
      <c r="LUP1" s="67"/>
      <c r="LUQ1" s="67"/>
      <c r="LUR1" s="67"/>
      <c r="LUS1" s="67"/>
      <c r="LUT1" s="67"/>
      <c r="LUU1" s="67"/>
      <c r="LUV1" s="67"/>
      <c r="LUW1" s="67"/>
      <c r="LUX1" s="67"/>
      <c r="LUY1" s="67"/>
      <c r="LUZ1" s="67"/>
      <c r="LVA1" s="67"/>
      <c r="LVB1" s="67"/>
      <c r="LVC1" s="67"/>
      <c r="LVD1" s="67"/>
      <c r="LVE1" s="92"/>
      <c r="LVF1" s="67"/>
      <c r="LVG1" s="67"/>
      <c r="LVH1" s="67"/>
      <c r="LVI1" s="67"/>
      <c r="LVJ1" s="67"/>
      <c r="LVK1" s="67"/>
      <c r="LVL1" s="67"/>
      <c r="LVM1" s="67"/>
      <c r="LVN1" s="67"/>
      <c r="LVO1" s="67"/>
      <c r="LVP1" s="67"/>
      <c r="LVQ1" s="67"/>
      <c r="LVR1" s="67"/>
      <c r="LVS1" s="67"/>
      <c r="LVT1" s="67"/>
      <c r="LVU1" s="92"/>
      <c r="LVV1" s="67"/>
      <c r="LVW1" s="67"/>
      <c r="LVX1" s="67"/>
      <c r="LVY1" s="67"/>
      <c r="LVZ1" s="67"/>
      <c r="LWA1" s="67"/>
      <c r="LWB1" s="67"/>
      <c r="LWC1" s="67"/>
      <c r="LWD1" s="67"/>
      <c r="LWE1" s="67"/>
      <c r="LWF1" s="67"/>
      <c r="LWG1" s="67"/>
      <c r="LWH1" s="67"/>
      <c r="LWI1" s="67"/>
      <c r="LWJ1" s="67"/>
      <c r="LWK1" s="92"/>
      <c r="LWL1" s="67"/>
      <c r="LWM1" s="67"/>
      <c r="LWN1" s="67"/>
      <c r="LWO1" s="67"/>
      <c r="LWP1" s="67"/>
      <c r="LWQ1" s="67"/>
      <c r="LWR1" s="67"/>
      <c r="LWS1" s="67"/>
      <c r="LWT1" s="67"/>
      <c r="LWU1" s="67"/>
      <c r="LWV1" s="67"/>
      <c r="LWW1" s="67"/>
      <c r="LWX1" s="67"/>
      <c r="LWY1" s="67"/>
      <c r="LWZ1" s="67"/>
      <c r="LXA1" s="92"/>
      <c r="LXB1" s="67"/>
      <c r="LXC1" s="67"/>
      <c r="LXD1" s="67"/>
      <c r="LXE1" s="67"/>
      <c r="LXF1" s="67"/>
      <c r="LXG1" s="67"/>
      <c r="LXH1" s="67"/>
      <c r="LXI1" s="67"/>
      <c r="LXJ1" s="67"/>
      <c r="LXK1" s="67"/>
      <c r="LXL1" s="67"/>
      <c r="LXM1" s="67"/>
      <c r="LXN1" s="67"/>
      <c r="LXO1" s="67"/>
      <c r="LXP1" s="67"/>
      <c r="LXQ1" s="92"/>
      <c r="LXR1" s="67"/>
      <c r="LXS1" s="67"/>
      <c r="LXT1" s="67"/>
      <c r="LXU1" s="67"/>
      <c r="LXV1" s="67"/>
      <c r="LXW1" s="67"/>
      <c r="LXX1" s="67"/>
      <c r="LXY1" s="67"/>
      <c r="LXZ1" s="67"/>
      <c r="LYA1" s="67"/>
      <c r="LYB1" s="67"/>
      <c r="LYC1" s="67"/>
      <c r="LYD1" s="67"/>
      <c r="LYE1" s="67"/>
      <c r="LYF1" s="67"/>
      <c r="LYG1" s="92"/>
      <c r="LYH1" s="67"/>
      <c r="LYI1" s="67"/>
      <c r="LYJ1" s="67"/>
      <c r="LYK1" s="67"/>
      <c r="LYL1" s="67"/>
      <c r="LYM1" s="67"/>
      <c r="LYN1" s="67"/>
      <c r="LYO1" s="67"/>
      <c r="LYP1" s="67"/>
      <c r="LYQ1" s="67"/>
      <c r="LYR1" s="67"/>
      <c r="LYS1" s="67"/>
      <c r="LYT1" s="67"/>
      <c r="LYU1" s="67"/>
      <c r="LYV1" s="67"/>
      <c r="LYW1" s="92"/>
      <c r="LYX1" s="67"/>
      <c r="LYY1" s="67"/>
      <c r="LYZ1" s="67"/>
      <c r="LZA1" s="67"/>
      <c r="LZB1" s="67"/>
      <c r="LZC1" s="67"/>
      <c r="LZD1" s="67"/>
      <c r="LZE1" s="67"/>
      <c r="LZF1" s="67"/>
      <c r="LZG1" s="67"/>
      <c r="LZH1" s="67"/>
      <c r="LZI1" s="67"/>
      <c r="LZJ1" s="67"/>
      <c r="LZK1" s="67"/>
      <c r="LZL1" s="67"/>
      <c r="LZM1" s="92"/>
      <c r="LZN1" s="67"/>
      <c r="LZO1" s="67"/>
      <c r="LZP1" s="67"/>
      <c r="LZQ1" s="67"/>
      <c r="LZR1" s="67"/>
      <c r="LZS1" s="67"/>
      <c r="LZT1" s="67"/>
      <c r="LZU1" s="67"/>
      <c r="LZV1" s="67"/>
      <c r="LZW1" s="67"/>
      <c r="LZX1" s="67"/>
      <c r="LZY1" s="67"/>
      <c r="LZZ1" s="67"/>
      <c r="MAA1" s="67"/>
      <c r="MAB1" s="67"/>
      <c r="MAC1" s="92"/>
      <c r="MAD1" s="67"/>
      <c r="MAE1" s="67"/>
      <c r="MAF1" s="67"/>
      <c r="MAG1" s="67"/>
      <c r="MAH1" s="67"/>
      <c r="MAI1" s="67"/>
      <c r="MAJ1" s="67"/>
      <c r="MAK1" s="67"/>
      <c r="MAL1" s="67"/>
      <c r="MAM1" s="67"/>
      <c r="MAN1" s="67"/>
      <c r="MAO1" s="67"/>
      <c r="MAP1" s="67"/>
      <c r="MAQ1" s="67"/>
      <c r="MAR1" s="67"/>
      <c r="MAS1" s="92"/>
      <c r="MAT1" s="67"/>
      <c r="MAU1" s="67"/>
      <c r="MAV1" s="67"/>
      <c r="MAW1" s="67"/>
      <c r="MAX1" s="67"/>
      <c r="MAY1" s="67"/>
      <c r="MAZ1" s="67"/>
      <c r="MBA1" s="67"/>
      <c r="MBB1" s="67"/>
      <c r="MBC1" s="67"/>
      <c r="MBD1" s="67"/>
      <c r="MBE1" s="67"/>
      <c r="MBF1" s="67"/>
      <c r="MBG1" s="67"/>
      <c r="MBH1" s="67"/>
      <c r="MBI1" s="92"/>
      <c r="MBJ1" s="67"/>
      <c r="MBK1" s="67"/>
      <c r="MBL1" s="67"/>
      <c r="MBM1" s="67"/>
      <c r="MBN1" s="67"/>
      <c r="MBO1" s="67"/>
      <c r="MBP1" s="67"/>
      <c r="MBQ1" s="67"/>
      <c r="MBR1" s="67"/>
      <c r="MBS1" s="67"/>
      <c r="MBT1" s="67"/>
      <c r="MBU1" s="67"/>
      <c r="MBV1" s="67"/>
      <c r="MBW1" s="67"/>
      <c r="MBX1" s="67"/>
      <c r="MBY1" s="92"/>
      <c r="MBZ1" s="67"/>
      <c r="MCA1" s="67"/>
      <c r="MCB1" s="67"/>
      <c r="MCC1" s="67"/>
      <c r="MCD1" s="67"/>
      <c r="MCE1" s="67"/>
      <c r="MCF1" s="67"/>
      <c r="MCG1" s="67"/>
      <c r="MCH1" s="67"/>
      <c r="MCI1" s="67"/>
      <c r="MCJ1" s="67"/>
      <c r="MCK1" s="67"/>
      <c r="MCL1" s="67"/>
      <c r="MCM1" s="67"/>
      <c r="MCN1" s="67"/>
      <c r="MCO1" s="92"/>
      <c r="MCP1" s="67"/>
      <c r="MCQ1" s="67"/>
      <c r="MCR1" s="67"/>
      <c r="MCS1" s="67"/>
      <c r="MCT1" s="67"/>
      <c r="MCU1" s="67"/>
      <c r="MCV1" s="67"/>
      <c r="MCW1" s="67"/>
      <c r="MCX1" s="67"/>
      <c r="MCY1" s="67"/>
      <c r="MCZ1" s="67"/>
      <c r="MDA1" s="67"/>
      <c r="MDB1" s="67"/>
      <c r="MDC1" s="67"/>
      <c r="MDD1" s="67"/>
      <c r="MDE1" s="92"/>
      <c r="MDF1" s="67"/>
      <c r="MDG1" s="67"/>
      <c r="MDH1" s="67"/>
      <c r="MDI1" s="67"/>
      <c r="MDJ1" s="67"/>
      <c r="MDK1" s="67"/>
      <c r="MDL1" s="67"/>
      <c r="MDM1" s="67"/>
      <c r="MDN1" s="67"/>
      <c r="MDO1" s="67"/>
      <c r="MDP1" s="67"/>
      <c r="MDQ1" s="67"/>
      <c r="MDR1" s="67"/>
      <c r="MDS1" s="67"/>
      <c r="MDT1" s="67"/>
      <c r="MDU1" s="92"/>
      <c r="MDV1" s="67"/>
      <c r="MDW1" s="67"/>
      <c r="MDX1" s="67"/>
      <c r="MDY1" s="67"/>
      <c r="MDZ1" s="67"/>
      <c r="MEA1" s="67"/>
      <c r="MEB1" s="67"/>
      <c r="MEC1" s="67"/>
      <c r="MED1" s="67"/>
      <c r="MEE1" s="67"/>
      <c r="MEF1" s="67"/>
      <c r="MEG1" s="67"/>
      <c r="MEH1" s="67"/>
      <c r="MEI1" s="67"/>
      <c r="MEJ1" s="67"/>
      <c r="MEK1" s="92"/>
      <c r="MEL1" s="67"/>
      <c r="MEM1" s="67"/>
      <c r="MEN1" s="67"/>
      <c r="MEO1" s="67"/>
      <c r="MEP1" s="67"/>
      <c r="MEQ1" s="67"/>
      <c r="MER1" s="67"/>
      <c r="MES1" s="67"/>
      <c r="MET1" s="67"/>
      <c r="MEU1" s="67"/>
      <c r="MEV1" s="67"/>
      <c r="MEW1" s="67"/>
      <c r="MEX1" s="67"/>
      <c r="MEY1" s="67"/>
      <c r="MEZ1" s="67"/>
      <c r="MFA1" s="92"/>
      <c r="MFB1" s="67"/>
      <c r="MFC1" s="67"/>
      <c r="MFD1" s="67"/>
      <c r="MFE1" s="67"/>
      <c r="MFF1" s="67"/>
      <c r="MFG1" s="67"/>
      <c r="MFH1" s="67"/>
      <c r="MFI1" s="67"/>
      <c r="MFJ1" s="67"/>
      <c r="MFK1" s="67"/>
      <c r="MFL1" s="67"/>
      <c r="MFM1" s="67"/>
      <c r="MFN1" s="67"/>
      <c r="MFO1" s="67"/>
      <c r="MFP1" s="67"/>
      <c r="MFQ1" s="92"/>
      <c r="MFR1" s="67"/>
      <c r="MFS1" s="67"/>
      <c r="MFT1" s="67"/>
      <c r="MFU1" s="67"/>
      <c r="MFV1" s="67"/>
      <c r="MFW1" s="67"/>
      <c r="MFX1" s="67"/>
      <c r="MFY1" s="67"/>
      <c r="MFZ1" s="67"/>
      <c r="MGA1" s="67"/>
      <c r="MGB1" s="67"/>
      <c r="MGC1" s="67"/>
      <c r="MGD1" s="67"/>
      <c r="MGE1" s="67"/>
      <c r="MGF1" s="67"/>
      <c r="MGG1" s="92"/>
      <c r="MGH1" s="67"/>
      <c r="MGI1" s="67"/>
      <c r="MGJ1" s="67"/>
      <c r="MGK1" s="67"/>
      <c r="MGL1" s="67"/>
      <c r="MGM1" s="67"/>
      <c r="MGN1" s="67"/>
      <c r="MGO1" s="67"/>
      <c r="MGP1" s="67"/>
      <c r="MGQ1" s="67"/>
      <c r="MGR1" s="67"/>
      <c r="MGS1" s="67"/>
      <c r="MGT1" s="67"/>
      <c r="MGU1" s="67"/>
      <c r="MGV1" s="67"/>
      <c r="MGW1" s="92"/>
      <c r="MGX1" s="67"/>
      <c r="MGY1" s="67"/>
      <c r="MGZ1" s="67"/>
      <c r="MHA1" s="67"/>
      <c r="MHB1" s="67"/>
      <c r="MHC1" s="67"/>
      <c r="MHD1" s="67"/>
      <c r="MHE1" s="67"/>
      <c r="MHF1" s="67"/>
      <c r="MHG1" s="67"/>
      <c r="MHH1" s="67"/>
      <c r="MHI1" s="67"/>
      <c r="MHJ1" s="67"/>
      <c r="MHK1" s="67"/>
      <c r="MHL1" s="67"/>
      <c r="MHM1" s="92"/>
      <c r="MHN1" s="67"/>
      <c r="MHO1" s="67"/>
      <c r="MHP1" s="67"/>
      <c r="MHQ1" s="67"/>
      <c r="MHR1" s="67"/>
      <c r="MHS1" s="67"/>
      <c r="MHT1" s="67"/>
      <c r="MHU1" s="67"/>
      <c r="MHV1" s="67"/>
      <c r="MHW1" s="67"/>
      <c r="MHX1" s="67"/>
      <c r="MHY1" s="67"/>
      <c r="MHZ1" s="67"/>
      <c r="MIA1" s="67"/>
      <c r="MIB1" s="67"/>
      <c r="MIC1" s="92"/>
      <c r="MID1" s="67"/>
      <c r="MIE1" s="67"/>
      <c r="MIF1" s="67"/>
      <c r="MIG1" s="67"/>
      <c r="MIH1" s="67"/>
      <c r="MII1" s="67"/>
      <c r="MIJ1" s="67"/>
      <c r="MIK1" s="67"/>
      <c r="MIL1" s="67"/>
      <c r="MIM1" s="67"/>
      <c r="MIN1" s="67"/>
      <c r="MIO1" s="67"/>
      <c r="MIP1" s="67"/>
      <c r="MIQ1" s="67"/>
      <c r="MIR1" s="67"/>
      <c r="MIS1" s="92"/>
      <c r="MIT1" s="67"/>
      <c r="MIU1" s="67"/>
      <c r="MIV1" s="67"/>
      <c r="MIW1" s="67"/>
      <c r="MIX1" s="67"/>
      <c r="MIY1" s="67"/>
      <c r="MIZ1" s="67"/>
      <c r="MJA1" s="67"/>
      <c r="MJB1" s="67"/>
      <c r="MJC1" s="67"/>
      <c r="MJD1" s="67"/>
      <c r="MJE1" s="67"/>
      <c r="MJF1" s="67"/>
      <c r="MJG1" s="67"/>
      <c r="MJH1" s="67"/>
      <c r="MJI1" s="92"/>
      <c r="MJJ1" s="67"/>
      <c r="MJK1" s="67"/>
      <c r="MJL1" s="67"/>
      <c r="MJM1" s="67"/>
      <c r="MJN1" s="67"/>
      <c r="MJO1" s="67"/>
      <c r="MJP1" s="67"/>
      <c r="MJQ1" s="67"/>
      <c r="MJR1" s="67"/>
      <c r="MJS1" s="67"/>
      <c r="MJT1" s="67"/>
      <c r="MJU1" s="67"/>
      <c r="MJV1" s="67"/>
      <c r="MJW1" s="67"/>
      <c r="MJX1" s="67"/>
      <c r="MJY1" s="92"/>
      <c r="MJZ1" s="67"/>
      <c r="MKA1" s="67"/>
      <c r="MKB1" s="67"/>
      <c r="MKC1" s="67"/>
      <c r="MKD1" s="67"/>
      <c r="MKE1" s="67"/>
      <c r="MKF1" s="67"/>
      <c r="MKG1" s="67"/>
      <c r="MKH1" s="67"/>
      <c r="MKI1" s="67"/>
      <c r="MKJ1" s="67"/>
      <c r="MKK1" s="67"/>
      <c r="MKL1" s="67"/>
      <c r="MKM1" s="67"/>
      <c r="MKN1" s="67"/>
      <c r="MKO1" s="92"/>
      <c r="MKP1" s="67"/>
      <c r="MKQ1" s="67"/>
      <c r="MKR1" s="67"/>
      <c r="MKS1" s="67"/>
      <c r="MKT1" s="67"/>
      <c r="MKU1" s="67"/>
      <c r="MKV1" s="67"/>
      <c r="MKW1" s="67"/>
      <c r="MKX1" s="67"/>
      <c r="MKY1" s="67"/>
      <c r="MKZ1" s="67"/>
      <c r="MLA1" s="67"/>
      <c r="MLB1" s="67"/>
      <c r="MLC1" s="67"/>
      <c r="MLD1" s="67"/>
      <c r="MLE1" s="92"/>
      <c r="MLF1" s="67"/>
      <c r="MLG1" s="67"/>
      <c r="MLH1" s="67"/>
      <c r="MLI1" s="67"/>
      <c r="MLJ1" s="67"/>
      <c r="MLK1" s="67"/>
      <c r="MLL1" s="67"/>
      <c r="MLM1" s="67"/>
      <c r="MLN1" s="67"/>
      <c r="MLO1" s="67"/>
      <c r="MLP1" s="67"/>
      <c r="MLQ1" s="67"/>
      <c r="MLR1" s="67"/>
      <c r="MLS1" s="67"/>
      <c r="MLT1" s="67"/>
      <c r="MLU1" s="92"/>
      <c r="MLV1" s="67"/>
      <c r="MLW1" s="67"/>
      <c r="MLX1" s="67"/>
      <c r="MLY1" s="67"/>
      <c r="MLZ1" s="67"/>
      <c r="MMA1" s="67"/>
      <c r="MMB1" s="67"/>
      <c r="MMC1" s="67"/>
      <c r="MMD1" s="67"/>
      <c r="MME1" s="67"/>
      <c r="MMF1" s="67"/>
      <c r="MMG1" s="67"/>
      <c r="MMH1" s="67"/>
      <c r="MMI1" s="67"/>
      <c r="MMJ1" s="67"/>
      <c r="MMK1" s="92"/>
      <c r="MML1" s="67"/>
      <c r="MMM1" s="67"/>
      <c r="MMN1" s="67"/>
      <c r="MMO1" s="67"/>
      <c r="MMP1" s="67"/>
      <c r="MMQ1" s="67"/>
      <c r="MMR1" s="67"/>
      <c r="MMS1" s="67"/>
      <c r="MMT1" s="67"/>
      <c r="MMU1" s="67"/>
      <c r="MMV1" s="67"/>
      <c r="MMW1" s="67"/>
      <c r="MMX1" s="67"/>
      <c r="MMY1" s="67"/>
      <c r="MMZ1" s="67"/>
      <c r="MNA1" s="92"/>
      <c r="MNB1" s="67"/>
      <c r="MNC1" s="67"/>
      <c r="MND1" s="67"/>
      <c r="MNE1" s="67"/>
      <c r="MNF1" s="67"/>
      <c r="MNG1" s="67"/>
      <c r="MNH1" s="67"/>
      <c r="MNI1" s="67"/>
      <c r="MNJ1" s="67"/>
      <c r="MNK1" s="67"/>
      <c r="MNL1" s="67"/>
      <c r="MNM1" s="67"/>
      <c r="MNN1" s="67"/>
      <c r="MNO1" s="67"/>
      <c r="MNP1" s="67"/>
      <c r="MNQ1" s="92"/>
      <c r="MNR1" s="67"/>
      <c r="MNS1" s="67"/>
      <c r="MNT1" s="67"/>
      <c r="MNU1" s="67"/>
      <c r="MNV1" s="67"/>
      <c r="MNW1" s="67"/>
      <c r="MNX1" s="67"/>
      <c r="MNY1" s="67"/>
      <c r="MNZ1" s="67"/>
      <c r="MOA1" s="67"/>
      <c r="MOB1" s="67"/>
      <c r="MOC1" s="67"/>
      <c r="MOD1" s="67"/>
      <c r="MOE1" s="67"/>
      <c r="MOF1" s="67"/>
      <c r="MOG1" s="92"/>
      <c r="MOH1" s="67"/>
      <c r="MOI1" s="67"/>
      <c r="MOJ1" s="67"/>
      <c r="MOK1" s="67"/>
      <c r="MOL1" s="67"/>
      <c r="MOM1" s="67"/>
      <c r="MON1" s="67"/>
      <c r="MOO1" s="67"/>
      <c r="MOP1" s="67"/>
      <c r="MOQ1" s="67"/>
      <c r="MOR1" s="67"/>
      <c r="MOS1" s="67"/>
      <c r="MOT1" s="67"/>
      <c r="MOU1" s="67"/>
      <c r="MOV1" s="67"/>
      <c r="MOW1" s="92"/>
      <c r="MOX1" s="67"/>
      <c r="MOY1" s="67"/>
      <c r="MOZ1" s="67"/>
      <c r="MPA1" s="67"/>
      <c r="MPB1" s="67"/>
      <c r="MPC1" s="67"/>
      <c r="MPD1" s="67"/>
      <c r="MPE1" s="67"/>
      <c r="MPF1" s="67"/>
      <c r="MPG1" s="67"/>
      <c r="MPH1" s="67"/>
      <c r="MPI1" s="67"/>
      <c r="MPJ1" s="67"/>
      <c r="MPK1" s="67"/>
      <c r="MPL1" s="67"/>
      <c r="MPM1" s="92"/>
      <c r="MPN1" s="67"/>
      <c r="MPO1" s="67"/>
      <c r="MPP1" s="67"/>
      <c r="MPQ1" s="67"/>
      <c r="MPR1" s="67"/>
      <c r="MPS1" s="67"/>
      <c r="MPT1" s="67"/>
      <c r="MPU1" s="67"/>
      <c r="MPV1" s="67"/>
      <c r="MPW1" s="67"/>
      <c r="MPX1" s="67"/>
      <c r="MPY1" s="67"/>
      <c r="MPZ1" s="67"/>
      <c r="MQA1" s="67"/>
      <c r="MQB1" s="67"/>
      <c r="MQC1" s="92"/>
      <c r="MQD1" s="67"/>
      <c r="MQE1" s="67"/>
      <c r="MQF1" s="67"/>
      <c r="MQG1" s="67"/>
      <c r="MQH1" s="67"/>
      <c r="MQI1" s="67"/>
      <c r="MQJ1" s="67"/>
      <c r="MQK1" s="67"/>
      <c r="MQL1" s="67"/>
      <c r="MQM1" s="67"/>
      <c r="MQN1" s="67"/>
      <c r="MQO1" s="67"/>
      <c r="MQP1" s="67"/>
      <c r="MQQ1" s="67"/>
      <c r="MQR1" s="67"/>
      <c r="MQS1" s="92"/>
      <c r="MQT1" s="67"/>
      <c r="MQU1" s="67"/>
      <c r="MQV1" s="67"/>
      <c r="MQW1" s="67"/>
      <c r="MQX1" s="67"/>
      <c r="MQY1" s="67"/>
      <c r="MQZ1" s="67"/>
      <c r="MRA1" s="67"/>
      <c r="MRB1" s="67"/>
      <c r="MRC1" s="67"/>
      <c r="MRD1" s="67"/>
      <c r="MRE1" s="67"/>
      <c r="MRF1" s="67"/>
      <c r="MRG1" s="67"/>
      <c r="MRH1" s="67"/>
      <c r="MRI1" s="92"/>
      <c r="MRJ1" s="67"/>
      <c r="MRK1" s="67"/>
      <c r="MRL1" s="67"/>
      <c r="MRM1" s="67"/>
      <c r="MRN1" s="67"/>
      <c r="MRO1" s="67"/>
      <c r="MRP1" s="67"/>
      <c r="MRQ1" s="67"/>
      <c r="MRR1" s="67"/>
      <c r="MRS1" s="67"/>
      <c r="MRT1" s="67"/>
      <c r="MRU1" s="67"/>
      <c r="MRV1" s="67"/>
      <c r="MRW1" s="67"/>
      <c r="MRX1" s="67"/>
      <c r="MRY1" s="92"/>
      <c r="MRZ1" s="67"/>
      <c r="MSA1" s="67"/>
      <c r="MSB1" s="67"/>
      <c r="MSC1" s="67"/>
      <c r="MSD1" s="67"/>
      <c r="MSE1" s="67"/>
      <c r="MSF1" s="67"/>
      <c r="MSG1" s="67"/>
      <c r="MSH1" s="67"/>
      <c r="MSI1" s="67"/>
      <c r="MSJ1" s="67"/>
      <c r="MSK1" s="67"/>
      <c r="MSL1" s="67"/>
      <c r="MSM1" s="67"/>
      <c r="MSN1" s="67"/>
      <c r="MSO1" s="92"/>
      <c r="MSP1" s="67"/>
      <c r="MSQ1" s="67"/>
      <c r="MSR1" s="67"/>
      <c r="MSS1" s="67"/>
      <c r="MST1" s="67"/>
      <c r="MSU1" s="67"/>
      <c r="MSV1" s="67"/>
      <c r="MSW1" s="67"/>
      <c r="MSX1" s="67"/>
      <c r="MSY1" s="67"/>
      <c r="MSZ1" s="67"/>
      <c r="MTA1" s="67"/>
      <c r="MTB1" s="67"/>
      <c r="MTC1" s="67"/>
      <c r="MTD1" s="67"/>
      <c r="MTE1" s="92"/>
      <c r="MTF1" s="67"/>
      <c r="MTG1" s="67"/>
      <c r="MTH1" s="67"/>
      <c r="MTI1" s="67"/>
      <c r="MTJ1" s="67"/>
      <c r="MTK1" s="67"/>
      <c r="MTL1" s="67"/>
      <c r="MTM1" s="67"/>
      <c r="MTN1" s="67"/>
      <c r="MTO1" s="67"/>
      <c r="MTP1" s="67"/>
      <c r="MTQ1" s="67"/>
      <c r="MTR1" s="67"/>
      <c r="MTS1" s="67"/>
      <c r="MTT1" s="67"/>
      <c r="MTU1" s="92"/>
      <c r="MTV1" s="67"/>
      <c r="MTW1" s="67"/>
      <c r="MTX1" s="67"/>
      <c r="MTY1" s="67"/>
      <c r="MTZ1" s="67"/>
      <c r="MUA1" s="67"/>
      <c r="MUB1" s="67"/>
      <c r="MUC1" s="67"/>
      <c r="MUD1" s="67"/>
      <c r="MUE1" s="67"/>
      <c r="MUF1" s="67"/>
      <c r="MUG1" s="67"/>
      <c r="MUH1" s="67"/>
      <c r="MUI1" s="67"/>
      <c r="MUJ1" s="67"/>
      <c r="MUK1" s="92"/>
      <c r="MUL1" s="67"/>
      <c r="MUM1" s="67"/>
      <c r="MUN1" s="67"/>
      <c r="MUO1" s="67"/>
      <c r="MUP1" s="67"/>
      <c r="MUQ1" s="67"/>
      <c r="MUR1" s="67"/>
      <c r="MUS1" s="67"/>
      <c r="MUT1" s="67"/>
      <c r="MUU1" s="67"/>
      <c r="MUV1" s="67"/>
      <c r="MUW1" s="67"/>
      <c r="MUX1" s="67"/>
      <c r="MUY1" s="67"/>
      <c r="MUZ1" s="67"/>
      <c r="MVA1" s="92"/>
      <c r="MVB1" s="67"/>
      <c r="MVC1" s="67"/>
      <c r="MVD1" s="67"/>
      <c r="MVE1" s="67"/>
      <c r="MVF1" s="67"/>
      <c r="MVG1" s="67"/>
      <c r="MVH1" s="67"/>
      <c r="MVI1" s="67"/>
      <c r="MVJ1" s="67"/>
      <c r="MVK1" s="67"/>
      <c r="MVL1" s="67"/>
      <c r="MVM1" s="67"/>
      <c r="MVN1" s="67"/>
      <c r="MVO1" s="67"/>
      <c r="MVP1" s="67"/>
      <c r="MVQ1" s="92"/>
      <c r="MVR1" s="67"/>
      <c r="MVS1" s="67"/>
      <c r="MVT1" s="67"/>
      <c r="MVU1" s="67"/>
      <c r="MVV1" s="67"/>
      <c r="MVW1" s="67"/>
      <c r="MVX1" s="67"/>
      <c r="MVY1" s="67"/>
      <c r="MVZ1" s="67"/>
      <c r="MWA1" s="67"/>
      <c r="MWB1" s="67"/>
      <c r="MWC1" s="67"/>
      <c r="MWD1" s="67"/>
      <c r="MWE1" s="67"/>
      <c r="MWF1" s="67"/>
      <c r="MWG1" s="92"/>
      <c r="MWH1" s="67"/>
      <c r="MWI1" s="67"/>
      <c r="MWJ1" s="67"/>
      <c r="MWK1" s="67"/>
      <c r="MWL1" s="67"/>
      <c r="MWM1" s="67"/>
      <c r="MWN1" s="67"/>
      <c r="MWO1" s="67"/>
      <c r="MWP1" s="67"/>
      <c r="MWQ1" s="67"/>
      <c r="MWR1" s="67"/>
      <c r="MWS1" s="67"/>
      <c r="MWT1" s="67"/>
      <c r="MWU1" s="67"/>
      <c r="MWV1" s="67"/>
      <c r="MWW1" s="92"/>
      <c r="MWX1" s="67"/>
      <c r="MWY1" s="67"/>
      <c r="MWZ1" s="67"/>
      <c r="MXA1" s="67"/>
      <c r="MXB1" s="67"/>
      <c r="MXC1" s="67"/>
      <c r="MXD1" s="67"/>
      <c r="MXE1" s="67"/>
      <c r="MXF1" s="67"/>
      <c r="MXG1" s="67"/>
      <c r="MXH1" s="67"/>
      <c r="MXI1" s="67"/>
      <c r="MXJ1" s="67"/>
      <c r="MXK1" s="67"/>
      <c r="MXL1" s="67"/>
      <c r="MXM1" s="92"/>
      <c r="MXN1" s="67"/>
      <c r="MXO1" s="67"/>
      <c r="MXP1" s="67"/>
      <c r="MXQ1" s="67"/>
      <c r="MXR1" s="67"/>
      <c r="MXS1" s="67"/>
      <c r="MXT1" s="67"/>
      <c r="MXU1" s="67"/>
      <c r="MXV1" s="67"/>
      <c r="MXW1" s="67"/>
      <c r="MXX1" s="67"/>
      <c r="MXY1" s="67"/>
      <c r="MXZ1" s="67"/>
      <c r="MYA1" s="67"/>
      <c r="MYB1" s="67"/>
      <c r="MYC1" s="92"/>
      <c r="MYD1" s="67"/>
      <c r="MYE1" s="67"/>
      <c r="MYF1" s="67"/>
      <c r="MYG1" s="67"/>
      <c r="MYH1" s="67"/>
      <c r="MYI1" s="67"/>
      <c r="MYJ1" s="67"/>
      <c r="MYK1" s="67"/>
      <c r="MYL1" s="67"/>
      <c r="MYM1" s="67"/>
      <c r="MYN1" s="67"/>
      <c r="MYO1" s="67"/>
      <c r="MYP1" s="67"/>
      <c r="MYQ1" s="67"/>
      <c r="MYR1" s="67"/>
      <c r="MYS1" s="92"/>
      <c r="MYT1" s="67"/>
      <c r="MYU1" s="67"/>
      <c r="MYV1" s="67"/>
      <c r="MYW1" s="67"/>
      <c r="MYX1" s="67"/>
      <c r="MYY1" s="67"/>
      <c r="MYZ1" s="67"/>
      <c r="MZA1" s="67"/>
      <c r="MZB1" s="67"/>
      <c r="MZC1" s="67"/>
      <c r="MZD1" s="67"/>
      <c r="MZE1" s="67"/>
      <c r="MZF1" s="67"/>
      <c r="MZG1" s="67"/>
      <c r="MZH1" s="67"/>
      <c r="MZI1" s="92"/>
      <c r="MZJ1" s="67"/>
      <c r="MZK1" s="67"/>
      <c r="MZL1" s="67"/>
      <c r="MZM1" s="67"/>
      <c r="MZN1" s="67"/>
      <c r="MZO1" s="67"/>
      <c r="MZP1" s="67"/>
      <c r="MZQ1" s="67"/>
      <c r="MZR1" s="67"/>
      <c r="MZS1" s="67"/>
      <c r="MZT1" s="67"/>
      <c r="MZU1" s="67"/>
      <c r="MZV1" s="67"/>
      <c r="MZW1" s="67"/>
      <c r="MZX1" s="67"/>
      <c r="MZY1" s="92"/>
      <c r="MZZ1" s="67"/>
      <c r="NAA1" s="67"/>
      <c r="NAB1" s="67"/>
      <c r="NAC1" s="67"/>
      <c r="NAD1" s="67"/>
      <c r="NAE1" s="67"/>
      <c r="NAF1" s="67"/>
      <c r="NAG1" s="67"/>
      <c r="NAH1" s="67"/>
      <c r="NAI1" s="67"/>
      <c r="NAJ1" s="67"/>
      <c r="NAK1" s="67"/>
      <c r="NAL1" s="67"/>
      <c r="NAM1" s="67"/>
      <c r="NAN1" s="67"/>
      <c r="NAO1" s="92"/>
      <c r="NAP1" s="67"/>
      <c r="NAQ1" s="67"/>
      <c r="NAR1" s="67"/>
      <c r="NAS1" s="67"/>
      <c r="NAT1" s="67"/>
      <c r="NAU1" s="67"/>
      <c r="NAV1" s="67"/>
      <c r="NAW1" s="67"/>
      <c r="NAX1" s="67"/>
      <c r="NAY1" s="67"/>
      <c r="NAZ1" s="67"/>
      <c r="NBA1" s="67"/>
      <c r="NBB1" s="67"/>
      <c r="NBC1" s="67"/>
      <c r="NBD1" s="67"/>
      <c r="NBE1" s="92"/>
      <c r="NBF1" s="67"/>
      <c r="NBG1" s="67"/>
      <c r="NBH1" s="67"/>
      <c r="NBI1" s="67"/>
      <c r="NBJ1" s="67"/>
      <c r="NBK1" s="67"/>
      <c r="NBL1" s="67"/>
      <c r="NBM1" s="67"/>
      <c r="NBN1" s="67"/>
      <c r="NBO1" s="67"/>
      <c r="NBP1" s="67"/>
      <c r="NBQ1" s="67"/>
      <c r="NBR1" s="67"/>
      <c r="NBS1" s="67"/>
      <c r="NBT1" s="67"/>
      <c r="NBU1" s="92"/>
      <c r="NBV1" s="67"/>
      <c r="NBW1" s="67"/>
      <c r="NBX1" s="67"/>
      <c r="NBY1" s="67"/>
      <c r="NBZ1" s="67"/>
      <c r="NCA1" s="67"/>
      <c r="NCB1" s="67"/>
      <c r="NCC1" s="67"/>
      <c r="NCD1" s="67"/>
      <c r="NCE1" s="67"/>
      <c r="NCF1" s="67"/>
      <c r="NCG1" s="67"/>
      <c r="NCH1" s="67"/>
      <c r="NCI1" s="67"/>
      <c r="NCJ1" s="67"/>
      <c r="NCK1" s="92"/>
      <c r="NCL1" s="67"/>
      <c r="NCM1" s="67"/>
      <c r="NCN1" s="67"/>
      <c r="NCO1" s="67"/>
      <c r="NCP1" s="67"/>
      <c r="NCQ1" s="67"/>
      <c r="NCR1" s="67"/>
      <c r="NCS1" s="67"/>
      <c r="NCT1" s="67"/>
      <c r="NCU1" s="67"/>
      <c r="NCV1" s="67"/>
      <c r="NCW1" s="67"/>
      <c r="NCX1" s="67"/>
      <c r="NCY1" s="67"/>
      <c r="NCZ1" s="67"/>
      <c r="NDA1" s="92"/>
      <c r="NDB1" s="67"/>
      <c r="NDC1" s="67"/>
      <c r="NDD1" s="67"/>
      <c r="NDE1" s="67"/>
      <c r="NDF1" s="67"/>
      <c r="NDG1" s="67"/>
      <c r="NDH1" s="67"/>
      <c r="NDI1" s="67"/>
      <c r="NDJ1" s="67"/>
      <c r="NDK1" s="67"/>
      <c r="NDL1" s="67"/>
      <c r="NDM1" s="67"/>
      <c r="NDN1" s="67"/>
      <c r="NDO1" s="67"/>
      <c r="NDP1" s="67"/>
      <c r="NDQ1" s="92"/>
      <c r="NDR1" s="67"/>
      <c r="NDS1" s="67"/>
      <c r="NDT1" s="67"/>
      <c r="NDU1" s="67"/>
      <c r="NDV1" s="67"/>
      <c r="NDW1" s="67"/>
      <c r="NDX1" s="67"/>
      <c r="NDY1" s="67"/>
      <c r="NDZ1" s="67"/>
      <c r="NEA1" s="67"/>
      <c r="NEB1" s="67"/>
      <c r="NEC1" s="67"/>
      <c r="NED1" s="67"/>
      <c r="NEE1" s="67"/>
      <c r="NEF1" s="67"/>
      <c r="NEG1" s="92"/>
      <c r="NEH1" s="67"/>
      <c r="NEI1" s="67"/>
      <c r="NEJ1" s="67"/>
      <c r="NEK1" s="67"/>
      <c r="NEL1" s="67"/>
      <c r="NEM1" s="67"/>
      <c r="NEN1" s="67"/>
      <c r="NEO1" s="67"/>
      <c r="NEP1" s="67"/>
      <c r="NEQ1" s="67"/>
      <c r="NER1" s="67"/>
      <c r="NES1" s="67"/>
      <c r="NET1" s="67"/>
      <c r="NEU1" s="67"/>
      <c r="NEV1" s="67"/>
      <c r="NEW1" s="92"/>
      <c r="NEX1" s="67"/>
      <c r="NEY1" s="67"/>
      <c r="NEZ1" s="67"/>
      <c r="NFA1" s="67"/>
      <c r="NFB1" s="67"/>
      <c r="NFC1" s="67"/>
      <c r="NFD1" s="67"/>
      <c r="NFE1" s="67"/>
      <c r="NFF1" s="67"/>
      <c r="NFG1" s="67"/>
      <c r="NFH1" s="67"/>
      <c r="NFI1" s="67"/>
      <c r="NFJ1" s="67"/>
      <c r="NFK1" s="67"/>
      <c r="NFL1" s="67"/>
      <c r="NFM1" s="92"/>
      <c r="NFN1" s="67"/>
      <c r="NFO1" s="67"/>
      <c r="NFP1" s="67"/>
      <c r="NFQ1" s="67"/>
      <c r="NFR1" s="67"/>
      <c r="NFS1" s="67"/>
      <c r="NFT1" s="67"/>
      <c r="NFU1" s="67"/>
      <c r="NFV1" s="67"/>
      <c r="NFW1" s="67"/>
      <c r="NFX1" s="67"/>
      <c r="NFY1" s="67"/>
      <c r="NFZ1" s="67"/>
      <c r="NGA1" s="67"/>
      <c r="NGB1" s="67"/>
      <c r="NGC1" s="92"/>
      <c r="NGD1" s="67"/>
      <c r="NGE1" s="67"/>
      <c r="NGF1" s="67"/>
      <c r="NGG1" s="67"/>
      <c r="NGH1" s="67"/>
      <c r="NGI1" s="67"/>
      <c r="NGJ1" s="67"/>
      <c r="NGK1" s="67"/>
      <c r="NGL1" s="67"/>
      <c r="NGM1" s="67"/>
      <c r="NGN1" s="67"/>
      <c r="NGO1" s="67"/>
      <c r="NGP1" s="67"/>
      <c r="NGQ1" s="67"/>
      <c r="NGR1" s="67"/>
      <c r="NGS1" s="92"/>
      <c r="NGT1" s="67"/>
      <c r="NGU1" s="67"/>
      <c r="NGV1" s="67"/>
      <c r="NGW1" s="67"/>
      <c r="NGX1" s="67"/>
      <c r="NGY1" s="67"/>
      <c r="NGZ1" s="67"/>
      <c r="NHA1" s="67"/>
      <c r="NHB1" s="67"/>
      <c r="NHC1" s="67"/>
      <c r="NHD1" s="67"/>
      <c r="NHE1" s="67"/>
      <c r="NHF1" s="67"/>
      <c r="NHG1" s="67"/>
      <c r="NHH1" s="67"/>
      <c r="NHI1" s="92"/>
      <c r="NHJ1" s="67"/>
      <c r="NHK1" s="67"/>
      <c r="NHL1" s="67"/>
      <c r="NHM1" s="67"/>
      <c r="NHN1" s="67"/>
      <c r="NHO1" s="67"/>
      <c r="NHP1" s="67"/>
      <c r="NHQ1" s="67"/>
      <c r="NHR1" s="67"/>
      <c r="NHS1" s="67"/>
      <c r="NHT1" s="67"/>
      <c r="NHU1" s="67"/>
      <c r="NHV1" s="67"/>
      <c r="NHW1" s="67"/>
      <c r="NHX1" s="67"/>
      <c r="NHY1" s="92"/>
      <c r="NHZ1" s="67"/>
      <c r="NIA1" s="67"/>
      <c r="NIB1" s="67"/>
      <c r="NIC1" s="67"/>
      <c r="NID1" s="67"/>
      <c r="NIE1" s="67"/>
      <c r="NIF1" s="67"/>
      <c r="NIG1" s="67"/>
      <c r="NIH1" s="67"/>
      <c r="NII1" s="67"/>
      <c r="NIJ1" s="67"/>
      <c r="NIK1" s="67"/>
      <c r="NIL1" s="67"/>
      <c r="NIM1" s="67"/>
      <c r="NIN1" s="67"/>
      <c r="NIO1" s="92"/>
      <c r="NIP1" s="67"/>
      <c r="NIQ1" s="67"/>
      <c r="NIR1" s="67"/>
      <c r="NIS1" s="67"/>
      <c r="NIT1" s="67"/>
      <c r="NIU1" s="67"/>
      <c r="NIV1" s="67"/>
      <c r="NIW1" s="67"/>
      <c r="NIX1" s="67"/>
      <c r="NIY1" s="67"/>
      <c r="NIZ1" s="67"/>
      <c r="NJA1" s="67"/>
      <c r="NJB1" s="67"/>
      <c r="NJC1" s="67"/>
      <c r="NJD1" s="67"/>
      <c r="NJE1" s="92"/>
      <c r="NJF1" s="67"/>
      <c r="NJG1" s="67"/>
      <c r="NJH1" s="67"/>
      <c r="NJI1" s="67"/>
      <c r="NJJ1" s="67"/>
      <c r="NJK1" s="67"/>
      <c r="NJL1" s="67"/>
      <c r="NJM1" s="67"/>
      <c r="NJN1" s="67"/>
      <c r="NJO1" s="67"/>
      <c r="NJP1" s="67"/>
      <c r="NJQ1" s="67"/>
      <c r="NJR1" s="67"/>
      <c r="NJS1" s="67"/>
      <c r="NJT1" s="67"/>
      <c r="NJU1" s="92"/>
      <c r="NJV1" s="67"/>
      <c r="NJW1" s="67"/>
      <c r="NJX1" s="67"/>
      <c r="NJY1" s="67"/>
      <c r="NJZ1" s="67"/>
      <c r="NKA1" s="67"/>
      <c r="NKB1" s="67"/>
      <c r="NKC1" s="67"/>
      <c r="NKD1" s="67"/>
      <c r="NKE1" s="67"/>
      <c r="NKF1" s="67"/>
      <c r="NKG1" s="67"/>
      <c r="NKH1" s="67"/>
      <c r="NKI1" s="67"/>
      <c r="NKJ1" s="67"/>
      <c r="NKK1" s="92"/>
      <c r="NKL1" s="67"/>
      <c r="NKM1" s="67"/>
      <c r="NKN1" s="67"/>
      <c r="NKO1" s="67"/>
      <c r="NKP1" s="67"/>
      <c r="NKQ1" s="67"/>
      <c r="NKR1" s="67"/>
      <c r="NKS1" s="67"/>
      <c r="NKT1" s="67"/>
      <c r="NKU1" s="67"/>
      <c r="NKV1" s="67"/>
      <c r="NKW1" s="67"/>
      <c r="NKX1" s="67"/>
      <c r="NKY1" s="67"/>
      <c r="NKZ1" s="67"/>
      <c r="NLA1" s="92"/>
      <c r="NLB1" s="67"/>
      <c r="NLC1" s="67"/>
      <c r="NLD1" s="67"/>
      <c r="NLE1" s="67"/>
      <c r="NLF1" s="67"/>
      <c r="NLG1" s="67"/>
      <c r="NLH1" s="67"/>
      <c r="NLI1" s="67"/>
      <c r="NLJ1" s="67"/>
      <c r="NLK1" s="67"/>
      <c r="NLL1" s="67"/>
      <c r="NLM1" s="67"/>
      <c r="NLN1" s="67"/>
      <c r="NLO1" s="67"/>
      <c r="NLP1" s="67"/>
      <c r="NLQ1" s="92"/>
      <c r="NLR1" s="67"/>
      <c r="NLS1" s="67"/>
      <c r="NLT1" s="67"/>
      <c r="NLU1" s="67"/>
      <c r="NLV1" s="67"/>
      <c r="NLW1" s="67"/>
      <c r="NLX1" s="67"/>
      <c r="NLY1" s="67"/>
      <c r="NLZ1" s="67"/>
      <c r="NMA1" s="67"/>
      <c r="NMB1" s="67"/>
      <c r="NMC1" s="67"/>
      <c r="NMD1" s="67"/>
      <c r="NME1" s="67"/>
      <c r="NMF1" s="67"/>
      <c r="NMG1" s="92"/>
      <c r="NMH1" s="67"/>
      <c r="NMI1" s="67"/>
      <c r="NMJ1" s="67"/>
      <c r="NMK1" s="67"/>
      <c r="NML1" s="67"/>
      <c r="NMM1" s="67"/>
      <c r="NMN1" s="67"/>
      <c r="NMO1" s="67"/>
      <c r="NMP1" s="67"/>
      <c r="NMQ1" s="67"/>
      <c r="NMR1" s="67"/>
      <c r="NMS1" s="67"/>
      <c r="NMT1" s="67"/>
      <c r="NMU1" s="67"/>
      <c r="NMV1" s="67"/>
      <c r="NMW1" s="92"/>
      <c r="NMX1" s="67"/>
      <c r="NMY1" s="67"/>
      <c r="NMZ1" s="67"/>
      <c r="NNA1" s="67"/>
      <c r="NNB1" s="67"/>
      <c r="NNC1" s="67"/>
      <c r="NND1" s="67"/>
      <c r="NNE1" s="67"/>
      <c r="NNF1" s="67"/>
      <c r="NNG1" s="67"/>
      <c r="NNH1" s="67"/>
      <c r="NNI1" s="67"/>
      <c r="NNJ1" s="67"/>
      <c r="NNK1" s="67"/>
      <c r="NNL1" s="67"/>
      <c r="NNM1" s="92"/>
      <c r="NNN1" s="67"/>
      <c r="NNO1" s="67"/>
      <c r="NNP1" s="67"/>
      <c r="NNQ1" s="67"/>
      <c r="NNR1" s="67"/>
      <c r="NNS1" s="67"/>
      <c r="NNT1" s="67"/>
      <c r="NNU1" s="67"/>
      <c r="NNV1" s="67"/>
      <c r="NNW1" s="67"/>
      <c r="NNX1" s="67"/>
      <c r="NNY1" s="67"/>
      <c r="NNZ1" s="67"/>
      <c r="NOA1" s="67"/>
      <c r="NOB1" s="67"/>
      <c r="NOC1" s="92"/>
      <c r="NOD1" s="67"/>
      <c r="NOE1" s="67"/>
      <c r="NOF1" s="67"/>
      <c r="NOG1" s="67"/>
      <c r="NOH1" s="67"/>
      <c r="NOI1" s="67"/>
      <c r="NOJ1" s="67"/>
      <c r="NOK1" s="67"/>
      <c r="NOL1" s="67"/>
      <c r="NOM1" s="67"/>
      <c r="NON1" s="67"/>
      <c r="NOO1" s="67"/>
      <c r="NOP1" s="67"/>
      <c r="NOQ1" s="67"/>
      <c r="NOR1" s="67"/>
      <c r="NOS1" s="92"/>
      <c r="NOT1" s="67"/>
      <c r="NOU1" s="67"/>
      <c r="NOV1" s="67"/>
      <c r="NOW1" s="67"/>
      <c r="NOX1" s="67"/>
      <c r="NOY1" s="67"/>
      <c r="NOZ1" s="67"/>
      <c r="NPA1" s="67"/>
      <c r="NPB1" s="67"/>
      <c r="NPC1" s="67"/>
      <c r="NPD1" s="67"/>
      <c r="NPE1" s="67"/>
      <c r="NPF1" s="67"/>
      <c r="NPG1" s="67"/>
      <c r="NPH1" s="67"/>
      <c r="NPI1" s="92"/>
      <c r="NPJ1" s="67"/>
      <c r="NPK1" s="67"/>
      <c r="NPL1" s="67"/>
      <c r="NPM1" s="67"/>
      <c r="NPN1" s="67"/>
      <c r="NPO1" s="67"/>
      <c r="NPP1" s="67"/>
      <c r="NPQ1" s="67"/>
      <c r="NPR1" s="67"/>
      <c r="NPS1" s="67"/>
      <c r="NPT1" s="67"/>
      <c r="NPU1" s="67"/>
      <c r="NPV1" s="67"/>
      <c r="NPW1" s="67"/>
      <c r="NPX1" s="67"/>
      <c r="NPY1" s="92"/>
      <c r="NPZ1" s="67"/>
      <c r="NQA1" s="67"/>
      <c r="NQB1" s="67"/>
      <c r="NQC1" s="67"/>
      <c r="NQD1" s="67"/>
      <c r="NQE1" s="67"/>
      <c r="NQF1" s="67"/>
      <c r="NQG1" s="67"/>
      <c r="NQH1" s="67"/>
      <c r="NQI1" s="67"/>
      <c r="NQJ1" s="67"/>
      <c r="NQK1" s="67"/>
      <c r="NQL1" s="67"/>
      <c r="NQM1" s="67"/>
      <c r="NQN1" s="67"/>
      <c r="NQO1" s="92"/>
      <c r="NQP1" s="67"/>
      <c r="NQQ1" s="67"/>
      <c r="NQR1" s="67"/>
      <c r="NQS1" s="67"/>
      <c r="NQT1" s="67"/>
      <c r="NQU1" s="67"/>
      <c r="NQV1" s="67"/>
      <c r="NQW1" s="67"/>
      <c r="NQX1" s="67"/>
      <c r="NQY1" s="67"/>
      <c r="NQZ1" s="67"/>
      <c r="NRA1" s="67"/>
      <c r="NRB1" s="67"/>
      <c r="NRC1" s="67"/>
      <c r="NRD1" s="67"/>
      <c r="NRE1" s="92"/>
      <c r="NRF1" s="67"/>
      <c r="NRG1" s="67"/>
      <c r="NRH1" s="67"/>
      <c r="NRI1" s="67"/>
      <c r="NRJ1" s="67"/>
      <c r="NRK1" s="67"/>
      <c r="NRL1" s="67"/>
      <c r="NRM1" s="67"/>
      <c r="NRN1" s="67"/>
      <c r="NRO1" s="67"/>
      <c r="NRP1" s="67"/>
      <c r="NRQ1" s="67"/>
      <c r="NRR1" s="67"/>
      <c r="NRS1" s="67"/>
      <c r="NRT1" s="67"/>
      <c r="NRU1" s="92"/>
      <c r="NRV1" s="67"/>
      <c r="NRW1" s="67"/>
      <c r="NRX1" s="67"/>
      <c r="NRY1" s="67"/>
      <c r="NRZ1" s="67"/>
      <c r="NSA1" s="67"/>
      <c r="NSB1" s="67"/>
      <c r="NSC1" s="67"/>
      <c r="NSD1" s="67"/>
      <c r="NSE1" s="67"/>
      <c r="NSF1" s="67"/>
      <c r="NSG1" s="67"/>
      <c r="NSH1" s="67"/>
      <c r="NSI1" s="67"/>
      <c r="NSJ1" s="67"/>
      <c r="NSK1" s="92"/>
      <c r="NSL1" s="67"/>
      <c r="NSM1" s="67"/>
      <c r="NSN1" s="67"/>
      <c r="NSO1" s="67"/>
      <c r="NSP1" s="67"/>
      <c r="NSQ1" s="67"/>
      <c r="NSR1" s="67"/>
      <c r="NSS1" s="67"/>
      <c r="NST1" s="67"/>
      <c r="NSU1" s="67"/>
      <c r="NSV1" s="67"/>
      <c r="NSW1" s="67"/>
      <c r="NSX1" s="67"/>
      <c r="NSY1" s="67"/>
      <c r="NSZ1" s="67"/>
      <c r="NTA1" s="92"/>
      <c r="NTB1" s="67"/>
      <c r="NTC1" s="67"/>
      <c r="NTD1" s="67"/>
      <c r="NTE1" s="67"/>
      <c r="NTF1" s="67"/>
      <c r="NTG1" s="67"/>
      <c r="NTH1" s="67"/>
      <c r="NTI1" s="67"/>
      <c r="NTJ1" s="67"/>
      <c r="NTK1" s="67"/>
      <c r="NTL1" s="67"/>
      <c r="NTM1" s="67"/>
      <c r="NTN1" s="67"/>
      <c r="NTO1" s="67"/>
      <c r="NTP1" s="67"/>
      <c r="NTQ1" s="92"/>
      <c r="NTR1" s="67"/>
      <c r="NTS1" s="67"/>
      <c r="NTT1" s="67"/>
      <c r="NTU1" s="67"/>
      <c r="NTV1" s="67"/>
      <c r="NTW1" s="67"/>
      <c r="NTX1" s="67"/>
      <c r="NTY1" s="67"/>
      <c r="NTZ1" s="67"/>
      <c r="NUA1" s="67"/>
      <c r="NUB1" s="67"/>
      <c r="NUC1" s="67"/>
      <c r="NUD1" s="67"/>
      <c r="NUE1" s="67"/>
      <c r="NUF1" s="67"/>
      <c r="NUG1" s="92"/>
      <c r="NUH1" s="67"/>
      <c r="NUI1" s="67"/>
      <c r="NUJ1" s="67"/>
      <c r="NUK1" s="67"/>
      <c r="NUL1" s="67"/>
      <c r="NUM1" s="67"/>
      <c r="NUN1" s="67"/>
      <c r="NUO1" s="67"/>
      <c r="NUP1" s="67"/>
      <c r="NUQ1" s="67"/>
      <c r="NUR1" s="67"/>
      <c r="NUS1" s="67"/>
      <c r="NUT1" s="67"/>
      <c r="NUU1" s="67"/>
      <c r="NUV1" s="67"/>
      <c r="NUW1" s="92"/>
      <c r="NUX1" s="67"/>
      <c r="NUY1" s="67"/>
      <c r="NUZ1" s="67"/>
      <c r="NVA1" s="67"/>
      <c r="NVB1" s="67"/>
      <c r="NVC1" s="67"/>
      <c r="NVD1" s="67"/>
      <c r="NVE1" s="67"/>
      <c r="NVF1" s="67"/>
      <c r="NVG1" s="67"/>
      <c r="NVH1" s="67"/>
      <c r="NVI1" s="67"/>
      <c r="NVJ1" s="67"/>
      <c r="NVK1" s="67"/>
      <c r="NVL1" s="67"/>
      <c r="NVM1" s="92"/>
      <c r="NVN1" s="67"/>
      <c r="NVO1" s="67"/>
      <c r="NVP1" s="67"/>
      <c r="NVQ1" s="67"/>
      <c r="NVR1" s="67"/>
      <c r="NVS1" s="67"/>
      <c r="NVT1" s="67"/>
      <c r="NVU1" s="67"/>
      <c r="NVV1" s="67"/>
      <c r="NVW1" s="67"/>
      <c r="NVX1" s="67"/>
      <c r="NVY1" s="67"/>
      <c r="NVZ1" s="67"/>
      <c r="NWA1" s="67"/>
      <c r="NWB1" s="67"/>
      <c r="NWC1" s="92"/>
      <c r="NWD1" s="67"/>
      <c r="NWE1" s="67"/>
      <c r="NWF1" s="67"/>
      <c r="NWG1" s="67"/>
      <c r="NWH1" s="67"/>
      <c r="NWI1" s="67"/>
      <c r="NWJ1" s="67"/>
      <c r="NWK1" s="67"/>
      <c r="NWL1" s="67"/>
      <c r="NWM1" s="67"/>
      <c r="NWN1" s="67"/>
      <c r="NWO1" s="67"/>
      <c r="NWP1" s="67"/>
      <c r="NWQ1" s="67"/>
      <c r="NWR1" s="67"/>
      <c r="NWS1" s="92"/>
      <c r="NWT1" s="67"/>
      <c r="NWU1" s="67"/>
      <c r="NWV1" s="67"/>
      <c r="NWW1" s="67"/>
      <c r="NWX1" s="67"/>
      <c r="NWY1" s="67"/>
      <c r="NWZ1" s="67"/>
      <c r="NXA1" s="67"/>
      <c r="NXB1" s="67"/>
      <c r="NXC1" s="67"/>
      <c r="NXD1" s="67"/>
      <c r="NXE1" s="67"/>
      <c r="NXF1" s="67"/>
      <c r="NXG1" s="67"/>
      <c r="NXH1" s="67"/>
      <c r="NXI1" s="92"/>
      <c r="NXJ1" s="67"/>
      <c r="NXK1" s="67"/>
      <c r="NXL1" s="67"/>
      <c r="NXM1" s="67"/>
      <c r="NXN1" s="67"/>
      <c r="NXO1" s="67"/>
      <c r="NXP1" s="67"/>
      <c r="NXQ1" s="67"/>
      <c r="NXR1" s="67"/>
      <c r="NXS1" s="67"/>
      <c r="NXT1" s="67"/>
      <c r="NXU1" s="67"/>
      <c r="NXV1" s="67"/>
      <c r="NXW1" s="67"/>
      <c r="NXX1" s="67"/>
      <c r="NXY1" s="92"/>
      <c r="NXZ1" s="67"/>
      <c r="NYA1" s="67"/>
      <c r="NYB1" s="67"/>
      <c r="NYC1" s="67"/>
      <c r="NYD1" s="67"/>
      <c r="NYE1" s="67"/>
      <c r="NYF1" s="67"/>
      <c r="NYG1" s="67"/>
      <c r="NYH1" s="67"/>
      <c r="NYI1" s="67"/>
      <c r="NYJ1" s="67"/>
      <c r="NYK1" s="67"/>
      <c r="NYL1" s="67"/>
      <c r="NYM1" s="67"/>
      <c r="NYN1" s="67"/>
      <c r="NYO1" s="92"/>
      <c r="NYP1" s="67"/>
      <c r="NYQ1" s="67"/>
      <c r="NYR1" s="67"/>
      <c r="NYS1" s="67"/>
      <c r="NYT1" s="67"/>
      <c r="NYU1" s="67"/>
      <c r="NYV1" s="67"/>
      <c r="NYW1" s="67"/>
      <c r="NYX1" s="67"/>
      <c r="NYY1" s="67"/>
      <c r="NYZ1" s="67"/>
      <c r="NZA1" s="67"/>
      <c r="NZB1" s="67"/>
      <c r="NZC1" s="67"/>
      <c r="NZD1" s="67"/>
      <c r="NZE1" s="92"/>
      <c r="NZF1" s="67"/>
      <c r="NZG1" s="67"/>
      <c r="NZH1" s="67"/>
      <c r="NZI1" s="67"/>
      <c r="NZJ1" s="67"/>
      <c r="NZK1" s="67"/>
      <c r="NZL1" s="67"/>
      <c r="NZM1" s="67"/>
      <c r="NZN1" s="67"/>
      <c r="NZO1" s="67"/>
      <c r="NZP1" s="67"/>
      <c r="NZQ1" s="67"/>
      <c r="NZR1" s="67"/>
      <c r="NZS1" s="67"/>
      <c r="NZT1" s="67"/>
      <c r="NZU1" s="92"/>
      <c r="NZV1" s="67"/>
      <c r="NZW1" s="67"/>
      <c r="NZX1" s="67"/>
      <c r="NZY1" s="67"/>
      <c r="NZZ1" s="67"/>
      <c r="OAA1" s="67"/>
      <c r="OAB1" s="67"/>
      <c r="OAC1" s="67"/>
      <c r="OAD1" s="67"/>
      <c r="OAE1" s="67"/>
      <c r="OAF1" s="67"/>
      <c r="OAG1" s="67"/>
      <c r="OAH1" s="67"/>
      <c r="OAI1" s="67"/>
      <c r="OAJ1" s="67"/>
      <c r="OAK1" s="92"/>
      <c r="OAL1" s="67"/>
      <c r="OAM1" s="67"/>
      <c r="OAN1" s="67"/>
      <c r="OAO1" s="67"/>
      <c r="OAP1" s="67"/>
      <c r="OAQ1" s="67"/>
      <c r="OAR1" s="67"/>
      <c r="OAS1" s="67"/>
      <c r="OAT1" s="67"/>
      <c r="OAU1" s="67"/>
      <c r="OAV1" s="67"/>
      <c r="OAW1" s="67"/>
      <c r="OAX1" s="67"/>
      <c r="OAY1" s="67"/>
      <c r="OAZ1" s="67"/>
      <c r="OBA1" s="92"/>
      <c r="OBB1" s="67"/>
      <c r="OBC1" s="67"/>
      <c r="OBD1" s="67"/>
      <c r="OBE1" s="67"/>
      <c r="OBF1" s="67"/>
      <c r="OBG1" s="67"/>
      <c r="OBH1" s="67"/>
      <c r="OBI1" s="67"/>
      <c r="OBJ1" s="67"/>
      <c r="OBK1" s="67"/>
      <c r="OBL1" s="67"/>
      <c r="OBM1" s="67"/>
      <c r="OBN1" s="67"/>
      <c r="OBO1" s="67"/>
      <c r="OBP1" s="67"/>
      <c r="OBQ1" s="92"/>
      <c r="OBR1" s="67"/>
      <c r="OBS1" s="67"/>
      <c r="OBT1" s="67"/>
      <c r="OBU1" s="67"/>
      <c r="OBV1" s="67"/>
      <c r="OBW1" s="67"/>
      <c r="OBX1" s="67"/>
      <c r="OBY1" s="67"/>
      <c r="OBZ1" s="67"/>
      <c r="OCA1" s="67"/>
      <c r="OCB1" s="67"/>
      <c r="OCC1" s="67"/>
      <c r="OCD1" s="67"/>
      <c r="OCE1" s="67"/>
      <c r="OCF1" s="67"/>
      <c r="OCG1" s="92"/>
      <c r="OCH1" s="67"/>
      <c r="OCI1" s="67"/>
      <c r="OCJ1" s="67"/>
      <c r="OCK1" s="67"/>
      <c r="OCL1" s="67"/>
      <c r="OCM1" s="67"/>
      <c r="OCN1" s="67"/>
      <c r="OCO1" s="67"/>
      <c r="OCP1" s="67"/>
      <c r="OCQ1" s="67"/>
      <c r="OCR1" s="67"/>
      <c r="OCS1" s="67"/>
      <c r="OCT1" s="67"/>
      <c r="OCU1" s="67"/>
      <c r="OCV1" s="67"/>
      <c r="OCW1" s="92"/>
      <c r="OCX1" s="67"/>
      <c r="OCY1" s="67"/>
      <c r="OCZ1" s="67"/>
      <c r="ODA1" s="67"/>
      <c r="ODB1" s="67"/>
      <c r="ODC1" s="67"/>
      <c r="ODD1" s="67"/>
      <c r="ODE1" s="67"/>
      <c r="ODF1" s="67"/>
      <c r="ODG1" s="67"/>
      <c r="ODH1" s="67"/>
      <c r="ODI1" s="67"/>
      <c r="ODJ1" s="67"/>
      <c r="ODK1" s="67"/>
      <c r="ODL1" s="67"/>
      <c r="ODM1" s="92"/>
      <c r="ODN1" s="67"/>
      <c r="ODO1" s="67"/>
      <c r="ODP1" s="67"/>
      <c r="ODQ1" s="67"/>
      <c r="ODR1" s="67"/>
      <c r="ODS1" s="67"/>
      <c r="ODT1" s="67"/>
      <c r="ODU1" s="67"/>
      <c r="ODV1" s="67"/>
      <c r="ODW1" s="67"/>
      <c r="ODX1" s="67"/>
      <c r="ODY1" s="67"/>
      <c r="ODZ1" s="67"/>
      <c r="OEA1" s="67"/>
      <c r="OEB1" s="67"/>
      <c r="OEC1" s="92"/>
      <c r="OED1" s="67"/>
      <c r="OEE1" s="67"/>
      <c r="OEF1" s="67"/>
      <c r="OEG1" s="67"/>
      <c r="OEH1" s="67"/>
      <c r="OEI1" s="67"/>
      <c r="OEJ1" s="67"/>
      <c r="OEK1" s="67"/>
      <c r="OEL1" s="67"/>
      <c r="OEM1" s="67"/>
      <c r="OEN1" s="67"/>
      <c r="OEO1" s="67"/>
      <c r="OEP1" s="67"/>
      <c r="OEQ1" s="67"/>
      <c r="OER1" s="67"/>
      <c r="OES1" s="92"/>
      <c r="OET1" s="67"/>
      <c r="OEU1" s="67"/>
      <c r="OEV1" s="67"/>
      <c r="OEW1" s="67"/>
      <c r="OEX1" s="67"/>
      <c r="OEY1" s="67"/>
      <c r="OEZ1" s="67"/>
      <c r="OFA1" s="67"/>
      <c r="OFB1" s="67"/>
      <c r="OFC1" s="67"/>
      <c r="OFD1" s="67"/>
      <c r="OFE1" s="67"/>
      <c r="OFF1" s="67"/>
      <c r="OFG1" s="67"/>
      <c r="OFH1" s="67"/>
      <c r="OFI1" s="92"/>
      <c r="OFJ1" s="67"/>
      <c r="OFK1" s="67"/>
      <c r="OFL1" s="67"/>
      <c r="OFM1" s="67"/>
      <c r="OFN1" s="67"/>
      <c r="OFO1" s="67"/>
      <c r="OFP1" s="67"/>
      <c r="OFQ1" s="67"/>
      <c r="OFR1" s="67"/>
      <c r="OFS1" s="67"/>
      <c r="OFT1" s="67"/>
      <c r="OFU1" s="67"/>
      <c r="OFV1" s="67"/>
      <c r="OFW1" s="67"/>
      <c r="OFX1" s="67"/>
      <c r="OFY1" s="92"/>
      <c r="OFZ1" s="67"/>
      <c r="OGA1" s="67"/>
      <c r="OGB1" s="67"/>
      <c r="OGC1" s="67"/>
      <c r="OGD1" s="67"/>
      <c r="OGE1" s="67"/>
      <c r="OGF1" s="67"/>
      <c r="OGG1" s="67"/>
      <c r="OGH1" s="67"/>
      <c r="OGI1" s="67"/>
      <c r="OGJ1" s="67"/>
      <c r="OGK1" s="67"/>
      <c r="OGL1" s="67"/>
      <c r="OGM1" s="67"/>
      <c r="OGN1" s="67"/>
      <c r="OGO1" s="92"/>
      <c r="OGP1" s="67"/>
      <c r="OGQ1" s="67"/>
      <c r="OGR1" s="67"/>
      <c r="OGS1" s="67"/>
      <c r="OGT1" s="67"/>
      <c r="OGU1" s="67"/>
      <c r="OGV1" s="67"/>
      <c r="OGW1" s="67"/>
      <c r="OGX1" s="67"/>
      <c r="OGY1" s="67"/>
      <c r="OGZ1" s="67"/>
      <c r="OHA1" s="67"/>
      <c r="OHB1" s="67"/>
      <c r="OHC1" s="67"/>
      <c r="OHD1" s="67"/>
      <c r="OHE1" s="92"/>
      <c r="OHF1" s="67"/>
      <c r="OHG1" s="67"/>
      <c r="OHH1" s="67"/>
      <c r="OHI1" s="67"/>
      <c r="OHJ1" s="67"/>
      <c r="OHK1" s="67"/>
      <c r="OHL1" s="67"/>
      <c r="OHM1" s="67"/>
      <c r="OHN1" s="67"/>
      <c r="OHO1" s="67"/>
      <c r="OHP1" s="67"/>
      <c r="OHQ1" s="67"/>
      <c r="OHR1" s="67"/>
      <c r="OHS1" s="67"/>
      <c r="OHT1" s="67"/>
      <c r="OHU1" s="92"/>
      <c r="OHV1" s="67"/>
      <c r="OHW1" s="67"/>
      <c r="OHX1" s="67"/>
      <c r="OHY1" s="67"/>
      <c r="OHZ1" s="67"/>
      <c r="OIA1" s="67"/>
      <c r="OIB1" s="67"/>
      <c r="OIC1" s="67"/>
      <c r="OID1" s="67"/>
      <c r="OIE1" s="67"/>
      <c r="OIF1" s="67"/>
      <c r="OIG1" s="67"/>
      <c r="OIH1" s="67"/>
      <c r="OII1" s="67"/>
      <c r="OIJ1" s="67"/>
      <c r="OIK1" s="92"/>
      <c r="OIL1" s="67"/>
      <c r="OIM1" s="67"/>
      <c r="OIN1" s="67"/>
      <c r="OIO1" s="67"/>
      <c r="OIP1" s="67"/>
      <c r="OIQ1" s="67"/>
      <c r="OIR1" s="67"/>
      <c r="OIS1" s="67"/>
      <c r="OIT1" s="67"/>
      <c r="OIU1" s="67"/>
      <c r="OIV1" s="67"/>
      <c r="OIW1" s="67"/>
      <c r="OIX1" s="67"/>
      <c r="OIY1" s="67"/>
      <c r="OIZ1" s="67"/>
      <c r="OJA1" s="92"/>
      <c r="OJB1" s="67"/>
      <c r="OJC1" s="67"/>
      <c r="OJD1" s="67"/>
      <c r="OJE1" s="67"/>
      <c r="OJF1" s="67"/>
      <c r="OJG1" s="67"/>
      <c r="OJH1" s="67"/>
      <c r="OJI1" s="67"/>
      <c r="OJJ1" s="67"/>
      <c r="OJK1" s="67"/>
      <c r="OJL1" s="67"/>
      <c r="OJM1" s="67"/>
      <c r="OJN1" s="67"/>
      <c r="OJO1" s="67"/>
      <c r="OJP1" s="67"/>
      <c r="OJQ1" s="92"/>
      <c r="OJR1" s="67"/>
      <c r="OJS1" s="67"/>
      <c r="OJT1" s="67"/>
      <c r="OJU1" s="67"/>
      <c r="OJV1" s="67"/>
      <c r="OJW1" s="67"/>
      <c r="OJX1" s="67"/>
      <c r="OJY1" s="67"/>
      <c r="OJZ1" s="67"/>
      <c r="OKA1" s="67"/>
      <c r="OKB1" s="67"/>
      <c r="OKC1" s="67"/>
      <c r="OKD1" s="67"/>
      <c r="OKE1" s="67"/>
      <c r="OKF1" s="67"/>
      <c r="OKG1" s="92"/>
      <c r="OKH1" s="67"/>
      <c r="OKI1" s="67"/>
      <c r="OKJ1" s="67"/>
      <c r="OKK1" s="67"/>
      <c r="OKL1" s="67"/>
      <c r="OKM1" s="67"/>
      <c r="OKN1" s="67"/>
      <c r="OKO1" s="67"/>
      <c r="OKP1" s="67"/>
      <c r="OKQ1" s="67"/>
      <c r="OKR1" s="67"/>
      <c r="OKS1" s="67"/>
      <c r="OKT1" s="67"/>
      <c r="OKU1" s="67"/>
      <c r="OKV1" s="67"/>
      <c r="OKW1" s="92"/>
      <c r="OKX1" s="67"/>
      <c r="OKY1" s="67"/>
      <c r="OKZ1" s="67"/>
      <c r="OLA1" s="67"/>
      <c r="OLB1" s="67"/>
      <c r="OLC1" s="67"/>
      <c r="OLD1" s="67"/>
      <c r="OLE1" s="67"/>
      <c r="OLF1" s="67"/>
      <c r="OLG1" s="67"/>
      <c r="OLH1" s="67"/>
      <c r="OLI1" s="67"/>
      <c r="OLJ1" s="67"/>
      <c r="OLK1" s="67"/>
      <c r="OLL1" s="67"/>
      <c r="OLM1" s="92"/>
      <c r="OLN1" s="67"/>
      <c r="OLO1" s="67"/>
      <c r="OLP1" s="67"/>
      <c r="OLQ1" s="67"/>
      <c r="OLR1" s="67"/>
      <c r="OLS1" s="67"/>
      <c r="OLT1" s="67"/>
      <c r="OLU1" s="67"/>
      <c r="OLV1" s="67"/>
      <c r="OLW1" s="67"/>
      <c r="OLX1" s="67"/>
      <c r="OLY1" s="67"/>
      <c r="OLZ1" s="67"/>
      <c r="OMA1" s="67"/>
      <c r="OMB1" s="67"/>
      <c r="OMC1" s="92"/>
      <c r="OMD1" s="67"/>
      <c r="OME1" s="67"/>
      <c r="OMF1" s="67"/>
      <c r="OMG1" s="67"/>
      <c r="OMH1" s="67"/>
      <c r="OMI1" s="67"/>
      <c r="OMJ1" s="67"/>
      <c r="OMK1" s="67"/>
      <c r="OML1" s="67"/>
      <c r="OMM1" s="67"/>
      <c r="OMN1" s="67"/>
      <c r="OMO1" s="67"/>
      <c r="OMP1" s="67"/>
      <c r="OMQ1" s="67"/>
      <c r="OMR1" s="67"/>
      <c r="OMS1" s="92"/>
      <c r="OMT1" s="67"/>
      <c r="OMU1" s="67"/>
      <c r="OMV1" s="67"/>
      <c r="OMW1" s="67"/>
      <c r="OMX1" s="67"/>
      <c r="OMY1" s="67"/>
      <c r="OMZ1" s="67"/>
      <c r="ONA1" s="67"/>
      <c r="ONB1" s="67"/>
      <c r="ONC1" s="67"/>
      <c r="OND1" s="67"/>
      <c r="ONE1" s="67"/>
      <c r="ONF1" s="67"/>
      <c r="ONG1" s="67"/>
      <c r="ONH1" s="67"/>
      <c r="ONI1" s="92"/>
      <c r="ONJ1" s="67"/>
      <c r="ONK1" s="67"/>
      <c r="ONL1" s="67"/>
      <c r="ONM1" s="67"/>
      <c r="ONN1" s="67"/>
      <c r="ONO1" s="67"/>
      <c r="ONP1" s="67"/>
      <c r="ONQ1" s="67"/>
      <c r="ONR1" s="67"/>
      <c r="ONS1" s="67"/>
      <c r="ONT1" s="67"/>
      <c r="ONU1" s="67"/>
      <c r="ONV1" s="67"/>
      <c r="ONW1" s="67"/>
      <c r="ONX1" s="67"/>
      <c r="ONY1" s="92"/>
      <c r="ONZ1" s="67"/>
      <c r="OOA1" s="67"/>
      <c r="OOB1" s="67"/>
      <c r="OOC1" s="67"/>
      <c r="OOD1" s="67"/>
      <c r="OOE1" s="67"/>
      <c r="OOF1" s="67"/>
      <c r="OOG1" s="67"/>
      <c r="OOH1" s="67"/>
      <c r="OOI1" s="67"/>
      <c r="OOJ1" s="67"/>
      <c r="OOK1" s="67"/>
      <c r="OOL1" s="67"/>
      <c r="OOM1" s="67"/>
      <c r="OON1" s="67"/>
      <c r="OOO1" s="92"/>
      <c r="OOP1" s="67"/>
      <c r="OOQ1" s="67"/>
      <c r="OOR1" s="67"/>
      <c r="OOS1" s="67"/>
      <c r="OOT1" s="67"/>
      <c r="OOU1" s="67"/>
      <c r="OOV1" s="67"/>
      <c r="OOW1" s="67"/>
      <c r="OOX1" s="67"/>
      <c r="OOY1" s="67"/>
      <c r="OOZ1" s="67"/>
      <c r="OPA1" s="67"/>
      <c r="OPB1" s="67"/>
      <c r="OPC1" s="67"/>
      <c r="OPD1" s="67"/>
      <c r="OPE1" s="92"/>
      <c r="OPF1" s="67"/>
      <c r="OPG1" s="67"/>
      <c r="OPH1" s="67"/>
      <c r="OPI1" s="67"/>
      <c r="OPJ1" s="67"/>
      <c r="OPK1" s="67"/>
      <c r="OPL1" s="67"/>
      <c r="OPM1" s="67"/>
      <c r="OPN1" s="67"/>
      <c r="OPO1" s="67"/>
      <c r="OPP1" s="67"/>
      <c r="OPQ1" s="67"/>
      <c r="OPR1" s="67"/>
      <c r="OPS1" s="67"/>
      <c r="OPT1" s="67"/>
      <c r="OPU1" s="92"/>
      <c r="OPV1" s="67"/>
      <c r="OPW1" s="67"/>
      <c r="OPX1" s="67"/>
      <c r="OPY1" s="67"/>
      <c r="OPZ1" s="67"/>
      <c r="OQA1" s="67"/>
      <c r="OQB1" s="67"/>
      <c r="OQC1" s="67"/>
      <c r="OQD1" s="67"/>
      <c r="OQE1" s="67"/>
      <c r="OQF1" s="67"/>
      <c r="OQG1" s="67"/>
      <c r="OQH1" s="67"/>
      <c r="OQI1" s="67"/>
      <c r="OQJ1" s="67"/>
      <c r="OQK1" s="92"/>
      <c r="OQL1" s="67"/>
      <c r="OQM1" s="67"/>
      <c r="OQN1" s="67"/>
      <c r="OQO1" s="67"/>
      <c r="OQP1" s="67"/>
      <c r="OQQ1" s="67"/>
      <c r="OQR1" s="67"/>
      <c r="OQS1" s="67"/>
      <c r="OQT1" s="67"/>
      <c r="OQU1" s="67"/>
      <c r="OQV1" s="67"/>
      <c r="OQW1" s="67"/>
      <c r="OQX1" s="67"/>
      <c r="OQY1" s="67"/>
      <c r="OQZ1" s="67"/>
      <c r="ORA1" s="92"/>
      <c r="ORB1" s="67"/>
      <c r="ORC1" s="67"/>
      <c r="ORD1" s="67"/>
      <c r="ORE1" s="67"/>
      <c r="ORF1" s="67"/>
      <c r="ORG1" s="67"/>
      <c r="ORH1" s="67"/>
      <c r="ORI1" s="67"/>
      <c r="ORJ1" s="67"/>
      <c r="ORK1" s="67"/>
      <c r="ORL1" s="67"/>
      <c r="ORM1" s="67"/>
      <c r="ORN1" s="67"/>
      <c r="ORO1" s="67"/>
      <c r="ORP1" s="67"/>
      <c r="ORQ1" s="92"/>
      <c r="ORR1" s="67"/>
      <c r="ORS1" s="67"/>
      <c r="ORT1" s="67"/>
      <c r="ORU1" s="67"/>
      <c r="ORV1" s="67"/>
      <c r="ORW1" s="67"/>
      <c r="ORX1" s="67"/>
      <c r="ORY1" s="67"/>
      <c r="ORZ1" s="67"/>
      <c r="OSA1" s="67"/>
      <c r="OSB1" s="67"/>
      <c r="OSC1" s="67"/>
      <c r="OSD1" s="67"/>
      <c r="OSE1" s="67"/>
      <c r="OSF1" s="67"/>
      <c r="OSG1" s="92"/>
      <c r="OSH1" s="67"/>
      <c r="OSI1" s="67"/>
      <c r="OSJ1" s="67"/>
      <c r="OSK1" s="67"/>
      <c r="OSL1" s="67"/>
      <c r="OSM1" s="67"/>
      <c r="OSN1" s="67"/>
      <c r="OSO1" s="67"/>
      <c r="OSP1" s="67"/>
      <c r="OSQ1" s="67"/>
      <c r="OSR1" s="67"/>
      <c r="OSS1" s="67"/>
      <c r="OST1" s="67"/>
      <c r="OSU1" s="67"/>
      <c r="OSV1" s="67"/>
      <c r="OSW1" s="92"/>
      <c r="OSX1" s="67"/>
      <c r="OSY1" s="67"/>
      <c r="OSZ1" s="67"/>
      <c r="OTA1" s="67"/>
      <c r="OTB1" s="67"/>
      <c r="OTC1" s="67"/>
      <c r="OTD1" s="67"/>
      <c r="OTE1" s="67"/>
      <c r="OTF1" s="67"/>
      <c r="OTG1" s="67"/>
      <c r="OTH1" s="67"/>
      <c r="OTI1" s="67"/>
      <c r="OTJ1" s="67"/>
      <c r="OTK1" s="67"/>
      <c r="OTL1" s="67"/>
      <c r="OTM1" s="92"/>
      <c r="OTN1" s="67"/>
      <c r="OTO1" s="67"/>
      <c r="OTP1" s="67"/>
      <c r="OTQ1" s="67"/>
      <c r="OTR1" s="67"/>
      <c r="OTS1" s="67"/>
      <c r="OTT1" s="67"/>
      <c r="OTU1" s="67"/>
      <c r="OTV1" s="67"/>
      <c r="OTW1" s="67"/>
      <c r="OTX1" s="67"/>
      <c r="OTY1" s="67"/>
      <c r="OTZ1" s="67"/>
      <c r="OUA1" s="67"/>
      <c r="OUB1" s="67"/>
      <c r="OUC1" s="92"/>
      <c r="OUD1" s="67"/>
      <c r="OUE1" s="67"/>
      <c r="OUF1" s="67"/>
      <c r="OUG1" s="67"/>
      <c r="OUH1" s="67"/>
      <c r="OUI1" s="67"/>
      <c r="OUJ1" s="67"/>
      <c r="OUK1" s="67"/>
      <c r="OUL1" s="67"/>
      <c r="OUM1" s="67"/>
      <c r="OUN1" s="67"/>
      <c r="OUO1" s="67"/>
      <c r="OUP1" s="67"/>
      <c r="OUQ1" s="67"/>
      <c r="OUR1" s="67"/>
      <c r="OUS1" s="92"/>
      <c r="OUT1" s="67"/>
      <c r="OUU1" s="67"/>
      <c r="OUV1" s="67"/>
      <c r="OUW1" s="67"/>
      <c r="OUX1" s="67"/>
      <c r="OUY1" s="67"/>
      <c r="OUZ1" s="67"/>
      <c r="OVA1" s="67"/>
      <c r="OVB1" s="67"/>
      <c r="OVC1" s="67"/>
      <c r="OVD1" s="67"/>
      <c r="OVE1" s="67"/>
      <c r="OVF1" s="67"/>
      <c r="OVG1" s="67"/>
      <c r="OVH1" s="67"/>
      <c r="OVI1" s="92"/>
      <c r="OVJ1" s="67"/>
      <c r="OVK1" s="67"/>
      <c r="OVL1" s="67"/>
      <c r="OVM1" s="67"/>
      <c r="OVN1" s="67"/>
      <c r="OVO1" s="67"/>
      <c r="OVP1" s="67"/>
      <c r="OVQ1" s="67"/>
      <c r="OVR1" s="67"/>
      <c r="OVS1" s="67"/>
      <c r="OVT1" s="67"/>
      <c r="OVU1" s="67"/>
      <c r="OVV1" s="67"/>
      <c r="OVW1" s="67"/>
      <c r="OVX1" s="67"/>
      <c r="OVY1" s="92"/>
      <c r="OVZ1" s="67"/>
      <c r="OWA1" s="67"/>
      <c r="OWB1" s="67"/>
      <c r="OWC1" s="67"/>
      <c r="OWD1" s="67"/>
      <c r="OWE1" s="67"/>
      <c r="OWF1" s="67"/>
      <c r="OWG1" s="67"/>
      <c r="OWH1" s="67"/>
      <c r="OWI1" s="67"/>
      <c r="OWJ1" s="67"/>
      <c r="OWK1" s="67"/>
      <c r="OWL1" s="67"/>
      <c r="OWM1" s="67"/>
      <c r="OWN1" s="67"/>
      <c r="OWO1" s="92"/>
      <c r="OWP1" s="67"/>
      <c r="OWQ1" s="67"/>
      <c r="OWR1" s="67"/>
      <c r="OWS1" s="67"/>
      <c r="OWT1" s="67"/>
      <c r="OWU1" s="67"/>
      <c r="OWV1" s="67"/>
      <c r="OWW1" s="67"/>
      <c r="OWX1" s="67"/>
      <c r="OWY1" s="67"/>
      <c r="OWZ1" s="67"/>
      <c r="OXA1" s="67"/>
      <c r="OXB1" s="67"/>
      <c r="OXC1" s="67"/>
      <c r="OXD1" s="67"/>
      <c r="OXE1" s="92"/>
      <c r="OXF1" s="67"/>
      <c r="OXG1" s="67"/>
      <c r="OXH1" s="67"/>
      <c r="OXI1" s="67"/>
      <c r="OXJ1" s="67"/>
      <c r="OXK1" s="67"/>
      <c r="OXL1" s="67"/>
      <c r="OXM1" s="67"/>
      <c r="OXN1" s="67"/>
      <c r="OXO1" s="67"/>
      <c r="OXP1" s="67"/>
      <c r="OXQ1" s="67"/>
      <c r="OXR1" s="67"/>
      <c r="OXS1" s="67"/>
      <c r="OXT1" s="67"/>
      <c r="OXU1" s="92"/>
      <c r="OXV1" s="67"/>
      <c r="OXW1" s="67"/>
      <c r="OXX1" s="67"/>
      <c r="OXY1" s="67"/>
      <c r="OXZ1" s="67"/>
      <c r="OYA1" s="67"/>
      <c r="OYB1" s="67"/>
      <c r="OYC1" s="67"/>
      <c r="OYD1" s="67"/>
      <c r="OYE1" s="67"/>
      <c r="OYF1" s="67"/>
      <c r="OYG1" s="67"/>
      <c r="OYH1" s="67"/>
      <c r="OYI1" s="67"/>
      <c r="OYJ1" s="67"/>
      <c r="OYK1" s="92"/>
      <c r="OYL1" s="67"/>
      <c r="OYM1" s="67"/>
      <c r="OYN1" s="67"/>
      <c r="OYO1" s="67"/>
      <c r="OYP1" s="67"/>
      <c r="OYQ1" s="67"/>
      <c r="OYR1" s="67"/>
      <c r="OYS1" s="67"/>
      <c r="OYT1" s="67"/>
      <c r="OYU1" s="67"/>
      <c r="OYV1" s="67"/>
      <c r="OYW1" s="67"/>
      <c r="OYX1" s="67"/>
      <c r="OYY1" s="67"/>
      <c r="OYZ1" s="67"/>
      <c r="OZA1" s="92"/>
      <c r="OZB1" s="67"/>
      <c r="OZC1" s="67"/>
      <c r="OZD1" s="67"/>
      <c r="OZE1" s="67"/>
      <c r="OZF1" s="67"/>
      <c r="OZG1" s="67"/>
      <c r="OZH1" s="67"/>
      <c r="OZI1" s="67"/>
      <c r="OZJ1" s="67"/>
      <c r="OZK1" s="67"/>
      <c r="OZL1" s="67"/>
      <c r="OZM1" s="67"/>
      <c r="OZN1" s="67"/>
      <c r="OZO1" s="67"/>
      <c r="OZP1" s="67"/>
      <c r="OZQ1" s="92"/>
      <c r="OZR1" s="67"/>
      <c r="OZS1" s="67"/>
      <c r="OZT1" s="67"/>
      <c r="OZU1" s="67"/>
      <c r="OZV1" s="67"/>
      <c r="OZW1" s="67"/>
      <c r="OZX1" s="67"/>
      <c r="OZY1" s="67"/>
      <c r="OZZ1" s="67"/>
      <c r="PAA1" s="67"/>
      <c r="PAB1" s="67"/>
      <c r="PAC1" s="67"/>
      <c r="PAD1" s="67"/>
      <c r="PAE1" s="67"/>
      <c r="PAF1" s="67"/>
      <c r="PAG1" s="92"/>
      <c r="PAH1" s="67"/>
      <c r="PAI1" s="67"/>
      <c r="PAJ1" s="67"/>
      <c r="PAK1" s="67"/>
      <c r="PAL1" s="67"/>
      <c r="PAM1" s="67"/>
      <c r="PAN1" s="67"/>
      <c r="PAO1" s="67"/>
      <c r="PAP1" s="67"/>
      <c r="PAQ1" s="67"/>
      <c r="PAR1" s="67"/>
      <c r="PAS1" s="67"/>
      <c r="PAT1" s="67"/>
      <c r="PAU1" s="67"/>
      <c r="PAV1" s="67"/>
      <c r="PAW1" s="92"/>
      <c r="PAX1" s="67"/>
      <c r="PAY1" s="67"/>
      <c r="PAZ1" s="67"/>
      <c r="PBA1" s="67"/>
      <c r="PBB1" s="67"/>
      <c r="PBC1" s="67"/>
      <c r="PBD1" s="67"/>
      <c r="PBE1" s="67"/>
      <c r="PBF1" s="67"/>
      <c r="PBG1" s="67"/>
      <c r="PBH1" s="67"/>
      <c r="PBI1" s="67"/>
      <c r="PBJ1" s="67"/>
      <c r="PBK1" s="67"/>
      <c r="PBL1" s="67"/>
      <c r="PBM1" s="92"/>
      <c r="PBN1" s="67"/>
      <c r="PBO1" s="67"/>
      <c r="PBP1" s="67"/>
      <c r="PBQ1" s="67"/>
      <c r="PBR1" s="67"/>
      <c r="PBS1" s="67"/>
      <c r="PBT1" s="67"/>
      <c r="PBU1" s="67"/>
      <c r="PBV1" s="67"/>
      <c r="PBW1" s="67"/>
      <c r="PBX1" s="67"/>
      <c r="PBY1" s="67"/>
      <c r="PBZ1" s="67"/>
      <c r="PCA1" s="67"/>
      <c r="PCB1" s="67"/>
      <c r="PCC1" s="92"/>
      <c r="PCD1" s="67"/>
      <c r="PCE1" s="67"/>
      <c r="PCF1" s="67"/>
      <c r="PCG1" s="67"/>
      <c r="PCH1" s="67"/>
      <c r="PCI1" s="67"/>
      <c r="PCJ1" s="67"/>
      <c r="PCK1" s="67"/>
      <c r="PCL1" s="67"/>
      <c r="PCM1" s="67"/>
      <c r="PCN1" s="67"/>
      <c r="PCO1" s="67"/>
      <c r="PCP1" s="67"/>
      <c r="PCQ1" s="67"/>
      <c r="PCR1" s="67"/>
      <c r="PCS1" s="92"/>
      <c r="PCT1" s="67"/>
      <c r="PCU1" s="67"/>
      <c r="PCV1" s="67"/>
      <c r="PCW1" s="67"/>
      <c r="PCX1" s="67"/>
      <c r="PCY1" s="67"/>
      <c r="PCZ1" s="67"/>
      <c r="PDA1" s="67"/>
      <c r="PDB1" s="67"/>
      <c r="PDC1" s="67"/>
      <c r="PDD1" s="67"/>
      <c r="PDE1" s="67"/>
      <c r="PDF1" s="67"/>
      <c r="PDG1" s="67"/>
      <c r="PDH1" s="67"/>
      <c r="PDI1" s="92"/>
      <c r="PDJ1" s="67"/>
      <c r="PDK1" s="67"/>
      <c r="PDL1" s="67"/>
      <c r="PDM1" s="67"/>
      <c r="PDN1" s="67"/>
      <c r="PDO1" s="67"/>
      <c r="PDP1" s="67"/>
      <c r="PDQ1" s="67"/>
      <c r="PDR1" s="67"/>
      <c r="PDS1" s="67"/>
      <c r="PDT1" s="67"/>
      <c r="PDU1" s="67"/>
      <c r="PDV1" s="67"/>
      <c r="PDW1" s="67"/>
      <c r="PDX1" s="67"/>
      <c r="PDY1" s="92"/>
      <c r="PDZ1" s="67"/>
      <c r="PEA1" s="67"/>
      <c r="PEB1" s="67"/>
      <c r="PEC1" s="67"/>
      <c r="PED1" s="67"/>
      <c r="PEE1" s="67"/>
      <c r="PEF1" s="67"/>
      <c r="PEG1" s="67"/>
      <c r="PEH1" s="67"/>
      <c r="PEI1" s="67"/>
      <c r="PEJ1" s="67"/>
      <c r="PEK1" s="67"/>
      <c r="PEL1" s="67"/>
      <c r="PEM1" s="67"/>
      <c r="PEN1" s="67"/>
      <c r="PEO1" s="92"/>
      <c r="PEP1" s="67"/>
      <c r="PEQ1" s="67"/>
      <c r="PER1" s="67"/>
      <c r="PES1" s="67"/>
      <c r="PET1" s="67"/>
      <c r="PEU1" s="67"/>
      <c r="PEV1" s="67"/>
      <c r="PEW1" s="67"/>
      <c r="PEX1" s="67"/>
      <c r="PEY1" s="67"/>
      <c r="PEZ1" s="67"/>
      <c r="PFA1" s="67"/>
      <c r="PFB1" s="67"/>
      <c r="PFC1" s="67"/>
      <c r="PFD1" s="67"/>
      <c r="PFE1" s="92"/>
      <c r="PFF1" s="67"/>
      <c r="PFG1" s="67"/>
      <c r="PFH1" s="67"/>
      <c r="PFI1" s="67"/>
      <c r="PFJ1" s="67"/>
      <c r="PFK1" s="67"/>
      <c r="PFL1" s="67"/>
      <c r="PFM1" s="67"/>
      <c r="PFN1" s="67"/>
      <c r="PFO1" s="67"/>
      <c r="PFP1" s="67"/>
      <c r="PFQ1" s="67"/>
      <c r="PFR1" s="67"/>
      <c r="PFS1" s="67"/>
      <c r="PFT1" s="67"/>
      <c r="PFU1" s="92"/>
      <c r="PFV1" s="67"/>
      <c r="PFW1" s="67"/>
      <c r="PFX1" s="67"/>
      <c r="PFY1" s="67"/>
      <c r="PFZ1" s="67"/>
      <c r="PGA1" s="67"/>
      <c r="PGB1" s="67"/>
      <c r="PGC1" s="67"/>
      <c r="PGD1" s="67"/>
      <c r="PGE1" s="67"/>
      <c r="PGF1" s="67"/>
      <c r="PGG1" s="67"/>
      <c r="PGH1" s="67"/>
      <c r="PGI1" s="67"/>
      <c r="PGJ1" s="67"/>
      <c r="PGK1" s="92"/>
      <c r="PGL1" s="67"/>
      <c r="PGM1" s="67"/>
      <c r="PGN1" s="67"/>
      <c r="PGO1" s="67"/>
      <c r="PGP1" s="67"/>
      <c r="PGQ1" s="67"/>
      <c r="PGR1" s="67"/>
      <c r="PGS1" s="67"/>
      <c r="PGT1" s="67"/>
      <c r="PGU1" s="67"/>
      <c r="PGV1" s="67"/>
      <c r="PGW1" s="67"/>
      <c r="PGX1" s="67"/>
      <c r="PGY1" s="67"/>
      <c r="PGZ1" s="67"/>
      <c r="PHA1" s="92"/>
      <c r="PHB1" s="67"/>
      <c r="PHC1" s="67"/>
      <c r="PHD1" s="67"/>
      <c r="PHE1" s="67"/>
      <c r="PHF1" s="67"/>
      <c r="PHG1" s="67"/>
      <c r="PHH1" s="67"/>
      <c r="PHI1" s="67"/>
      <c r="PHJ1" s="67"/>
      <c r="PHK1" s="67"/>
      <c r="PHL1" s="67"/>
      <c r="PHM1" s="67"/>
      <c r="PHN1" s="67"/>
      <c r="PHO1" s="67"/>
      <c r="PHP1" s="67"/>
      <c r="PHQ1" s="92"/>
      <c r="PHR1" s="67"/>
      <c r="PHS1" s="67"/>
      <c r="PHT1" s="67"/>
      <c r="PHU1" s="67"/>
      <c r="PHV1" s="67"/>
      <c r="PHW1" s="67"/>
      <c r="PHX1" s="67"/>
      <c r="PHY1" s="67"/>
      <c r="PHZ1" s="67"/>
      <c r="PIA1" s="67"/>
      <c r="PIB1" s="67"/>
      <c r="PIC1" s="67"/>
      <c r="PID1" s="67"/>
      <c r="PIE1" s="67"/>
      <c r="PIF1" s="67"/>
      <c r="PIG1" s="92"/>
      <c r="PIH1" s="67"/>
      <c r="PII1" s="67"/>
      <c r="PIJ1" s="67"/>
      <c r="PIK1" s="67"/>
      <c r="PIL1" s="67"/>
      <c r="PIM1" s="67"/>
      <c r="PIN1" s="67"/>
      <c r="PIO1" s="67"/>
      <c r="PIP1" s="67"/>
      <c r="PIQ1" s="67"/>
      <c r="PIR1" s="67"/>
      <c r="PIS1" s="67"/>
      <c r="PIT1" s="67"/>
      <c r="PIU1" s="67"/>
      <c r="PIV1" s="67"/>
      <c r="PIW1" s="92"/>
      <c r="PIX1" s="67"/>
      <c r="PIY1" s="67"/>
      <c r="PIZ1" s="67"/>
      <c r="PJA1" s="67"/>
      <c r="PJB1" s="67"/>
      <c r="PJC1" s="67"/>
      <c r="PJD1" s="67"/>
      <c r="PJE1" s="67"/>
      <c r="PJF1" s="67"/>
      <c r="PJG1" s="67"/>
      <c r="PJH1" s="67"/>
      <c r="PJI1" s="67"/>
      <c r="PJJ1" s="67"/>
      <c r="PJK1" s="67"/>
      <c r="PJL1" s="67"/>
      <c r="PJM1" s="92"/>
      <c r="PJN1" s="67"/>
      <c r="PJO1" s="67"/>
      <c r="PJP1" s="67"/>
      <c r="PJQ1" s="67"/>
      <c r="PJR1" s="67"/>
      <c r="PJS1" s="67"/>
      <c r="PJT1" s="67"/>
      <c r="PJU1" s="67"/>
      <c r="PJV1" s="67"/>
      <c r="PJW1" s="67"/>
      <c r="PJX1" s="67"/>
      <c r="PJY1" s="67"/>
      <c r="PJZ1" s="67"/>
      <c r="PKA1" s="67"/>
      <c r="PKB1" s="67"/>
      <c r="PKC1" s="92"/>
      <c r="PKD1" s="67"/>
      <c r="PKE1" s="67"/>
      <c r="PKF1" s="67"/>
      <c r="PKG1" s="67"/>
      <c r="PKH1" s="67"/>
      <c r="PKI1" s="67"/>
      <c r="PKJ1" s="67"/>
      <c r="PKK1" s="67"/>
      <c r="PKL1" s="67"/>
      <c r="PKM1" s="67"/>
      <c r="PKN1" s="67"/>
      <c r="PKO1" s="67"/>
      <c r="PKP1" s="67"/>
      <c r="PKQ1" s="67"/>
      <c r="PKR1" s="67"/>
      <c r="PKS1" s="92"/>
      <c r="PKT1" s="67"/>
      <c r="PKU1" s="67"/>
      <c r="PKV1" s="67"/>
      <c r="PKW1" s="67"/>
      <c r="PKX1" s="67"/>
      <c r="PKY1" s="67"/>
      <c r="PKZ1" s="67"/>
      <c r="PLA1" s="67"/>
      <c r="PLB1" s="67"/>
      <c r="PLC1" s="67"/>
      <c r="PLD1" s="67"/>
      <c r="PLE1" s="67"/>
      <c r="PLF1" s="67"/>
      <c r="PLG1" s="67"/>
      <c r="PLH1" s="67"/>
      <c r="PLI1" s="92"/>
      <c r="PLJ1" s="67"/>
      <c r="PLK1" s="67"/>
      <c r="PLL1" s="67"/>
      <c r="PLM1" s="67"/>
      <c r="PLN1" s="67"/>
      <c r="PLO1" s="67"/>
      <c r="PLP1" s="67"/>
      <c r="PLQ1" s="67"/>
      <c r="PLR1" s="67"/>
      <c r="PLS1" s="67"/>
      <c r="PLT1" s="67"/>
      <c r="PLU1" s="67"/>
      <c r="PLV1" s="67"/>
      <c r="PLW1" s="67"/>
      <c r="PLX1" s="67"/>
      <c r="PLY1" s="92"/>
      <c r="PLZ1" s="67"/>
      <c r="PMA1" s="67"/>
      <c r="PMB1" s="67"/>
      <c r="PMC1" s="67"/>
      <c r="PMD1" s="67"/>
      <c r="PME1" s="67"/>
      <c r="PMF1" s="67"/>
      <c r="PMG1" s="67"/>
      <c r="PMH1" s="67"/>
      <c r="PMI1" s="67"/>
      <c r="PMJ1" s="67"/>
      <c r="PMK1" s="67"/>
      <c r="PML1" s="67"/>
      <c r="PMM1" s="67"/>
      <c r="PMN1" s="67"/>
      <c r="PMO1" s="92"/>
      <c r="PMP1" s="67"/>
      <c r="PMQ1" s="67"/>
      <c r="PMR1" s="67"/>
      <c r="PMS1" s="67"/>
      <c r="PMT1" s="67"/>
      <c r="PMU1" s="67"/>
      <c r="PMV1" s="67"/>
      <c r="PMW1" s="67"/>
      <c r="PMX1" s="67"/>
      <c r="PMY1" s="67"/>
      <c r="PMZ1" s="67"/>
      <c r="PNA1" s="67"/>
      <c r="PNB1" s="67"/>
      <c r="PNC1" s="67"/>
      <c r="PND1" s="67"/>
      <c r="PNE1" s="92"/>
      <c r="PNF1" s="67"/>
      <c r="PNG1" s="67"/>
      <c r="PNH1" s="67"/>
      <c r="PNI1" s="67"/>
      <c r="PNJ1" s="67"/>
      <c r="PNK1" s="67"/>
      <c r="PNL1" s="67"/>
      <c r="PNM1" s="67"/>
      <c r="PNN1" s="67"/>
      <c r="PNO1" s="67"/>
      <c r="PNP1" s="67"/>
      <c r="PNQ1" s="67"/>
      <c r="PNR1" s="67"/>
      <c r="PNS1" s="67"/>
      <c r="PNT1" s="67"/>
      <c r="PNU1" s="92"/>
      <c r="PNV1" s="67"/>
      <c r="PNW1" s="67"/>
      <c r="PNX1" s="67"/>
      <c r="PNY1" s="67"/>
      <c r="PNZ1" s="67"/>
      <c r="POA1" s="67"/>
      <c r="POB1" s="67"/>
      <c r="POC1" s="67"/>
      <c r="POD1" s="67"/>
      <c r="POE1" s="67"/>
      <c r="POF1" s="67"/>
      <c r="POG1" s="67"/>
      <c r="POH1" s="67"/>
      <c r="POI1" s="67"/>
      <c r="POJ1" s="67"/>
      <c r="POK1" s="92"/>
      <c r="POL1" s="67"/>
      <c r="POM1" s="67"/>
      <c r="PON1" s="67"/>
      <c r="POO1" s="67"/>
      <c r="POP1" s="67"/>
      <c r="POQ1" s="67"/>
      <c r="POR1" s="67"/>
      <c r="POS1" s="67"/>
      <c r="POT1" s="67"/>
      <c r="POU1" s="67"/>
      <c r="POV1" s="67"/>
      <c r="POW1" s="67"/>
      <c r="POX1" s="67"/>
      <c r="POY1" s="67"/>
      <c r="POZ1" s="67"/>
      <c r="PPA1" s="92"/>
      <c r="PPB1" s="67"/>
      <c r="PPC1" s="67"/>
      <c r="PPD1" s="67"/>
      <c r="PPE1" s="67"/>
      <c r="PPF1" s="67"/>
      <c r="PPG1" s="67"/>
      <c r="PPH1" s="67"/>
      <c r="PPI1" s="67"/>
      <c r="PPJ1" s="67"/>
      <c r="PPK1" s="67"/>
      <c r="PPL1" s="67"/>
      <c r="PPM1" s="67"/>
      <c r="PPN1" s="67"/>
      <c r="PPO1" s="67"/>
      <c r="PPP1" s="67"/>
      <c r="PPQ1" s="92"/>
      <c r="PPR1" s="67"/>
      <c r="PPS1" s="67"/>
      <c r="PPT1" s="67"/>
      <c r="PPU1" s="67"/>
      <c r="PPV1" s="67"/>
      <c r="PPW1" s="67"/>
      <c r="PPX1" s="67"/>
      <c r="PPY1" s="67"/>
      <c r="PPZ1" s="67"/>
      <c r="PQA1" s="67"/>
      <c r="PQB1" s="67"/>
      <c r="PQC1" s="67"/>
      <c r="PQD1" s="67"/>
      <c r="PQE1" s="67"/>
      <c r="PQF1" s="67"/>
      <c r="PQG1" s="92"/>
      <c r="PQH1" s="67"/>
      <c r="PQI1" s="67"/>
      <c r="PQJ1" s="67"/>
      <c r="PQK1" s="67"/>
      <c r="PQL1" s="67"/>
      <c r="PQM1" s="67"/>
      <c r="PQN1" s="67"/>
      <c r="PQO1" s="67"/>
      <c r="PQP1" s="67"/>
      <c r="PQQ1" s="67"/>
      <c r="PQR1" s="67"/>
      <c r="PQS1" s="67"/>
      <c r="PQT1" s="67"/>
      <c r="PQU1" s="67"/>
      <c r="PQV1" s="67"/>
      <c r="PQW1" s="92"/>
      <c r="PQX1" s="67"/>
      <c r="PQY1" s="67"/>
      <c r="PQZ1" s="67"/>
      <c r="PRA1" s="67"/>
      <c r="PRB1" s="67"/>
      <c r="PRC1" s="67"/>
      <c r="PRD1" s="67"/>
      <c r="PRE1" s="67"/>
      <c r="PRF1" s="67"/>
      <c r="PRG1" s="67"/>
      <c r="PRH1" s="67"/>
      <c r="PRI1" s="67"/>
      <c r="PRJ1" s="67"/>
      <c r="PRK1" s="67"/>
      <c r="PRL1" s="67"/>
      <c r="PRM1" s="92"/>
      <c r="PRN1" s="67"/>
      <c r="PRO1" s="67"/>
      <c r="PRP1" s="67"/>
      <c r="PRQ1" s="67"/>
      <c r="PRR1" s="67"/>
      <c r="PRS1" s="67"/>
      <c r="PRT1" s="67"/>
      <c r="PRU1" s="67"/>
      <c r="PRV1" s="67"/>
      <c r="PRW1" s="67"/>
      <c r="PRX1" s="67"/>
      <c r="PRY1" s="67"/>
      <c r="PRZ1" s="67"/>
      <c r="PSA1" s="67"/>
      <c r="PSB1" s="67"/>
      <c r="PSC1" s="92"/>
      <c r="PSD1" s="67"/>
      <c r="PSE1" s="67"/>
      <c r="PSF1" s="67"/>
      <c r="PSG1" s="67"/>
      <c r="PSH1" s="67"/>
      <c r="PSI1" s="67"/>
      <c r="PSJ1" s="67"/>
      <c r="PSK1" s="67"/>
      <c r="PSL1" s="67"/>
      <c r="PSM1" s="67"/>
      <c r="PSN1" s="67"/>
      <c r="PSO1" s="67"/>
      <c r="PSP1" s="67"/>
      <c r="PSQ1" s="67"/>
      <c r="PSR1" s="67"/>
      <c r="PSS1" s="92"/>
      <c r="PST1" s="67"/>
      <c r="PSU1" s="67"/>
      <c r="PSV1" s="67"/>
      <c r="PSW1" s="67"/>
      <c r="PSX1" s="67"/>
      <c r="PSY1" s="67"/>
      <c r="PSZ1" s="67"/>
      <c r="PTA1" s="67"/>
      <c r="PTB1" s="67"/>
      <c r="PTC1" s="67"/>
      <c r="PTD1" s="67"/>
      <c r="PTE1" s="67"/>
      <c r="PTF1" s="67"/>
      <c r="PTG1" s="67"/>
      <c r="PTH1" s="67"/>
      <c r="PTI1" s="92"/>
      <c r="PTJ1" s="67"/>
      <c r="PTK1" s="67"/>
      <c r="PTL1" s="67"/>
      <c r="PTM1" s="67"/>
      <c r="PTN1" s="67"/>
      <c r="PTO1" s="67"/>
      <c r="PTP1" s="67"/>
      <c r="PTQ1" s="67"/>
      <c r="PTR1" s="67"/>
      <c r="PTS1" s="67"/>
      <c r="PTT1" s="67"/>
      <c r="PTU1" s="67"/>
      <c r="PTV1" s="67"/>
      <c r="PTW1" s="67"/>
      <c r="PTX1" s="67"/>
      <c r="PTY1" s="92"/>
      <c r="PTZ1" s="67"/>
      <c r="PUA1" s="67"/>
      <c r="PUB1" s="67"/>
      <c r="PUC1" s="67"/>
      <c r="PUD1" s="67"/>
      <c r="PUE1" s="67"/>
      <c r="PUF1" s="67"/>
      <c r="PUG1" s="67"/>
      <c r="PUH1" s="67"/>
      <c r="PUI1" s="67"/>
      <c r="PUJ1" s="67"/>
      <c r="PUK1" s="67"/>
      <c r="PUL1" s="67"/>
      <c r="PUM1" s="67"/>
      <c r="PUN1" s="67"/>
      <c r="PUO1" s="92"/>
      <c r="PUP1" s="67"/>
      <c r="PUQ1" s="67"/>
      <c r="PUR1" s="67"/>
      <c r="PUS1" s="67"/>
      <c r="PUT1" s="67"/>
      <c r="PUU1" s="67"/>
      <c r="PUV1" s="67"/>
      <c r="PUW1" s="67"/>
      <c r="PUX1" s="67"/>
      <c r="PUY1" s="67"/>
      <c r="PUZ1" s="67"/>
      <c r="PVA1" s="67"/>
      <c r="PVB1" s="67"/>
      <c r="PVC1" s="67"/>
      <c r="PVD1" s="67"/>
      <c r="PVE1" s="92"/>
      <c r="PVF1" s="67"/>
      <c r="PVG1" s="67"/>
      <c r="PVH1" s="67"/>
      <c r="PVI1" s="67"/>
      <c r="PVJ1" s="67"/>
      <c r="PVK1" s="67"/>
      <c r="PVL1" s="67"/>
      <c r="PVM1" s="67"/>
      <c r="PVN1" s="67"/>
      <c r="PVO1" s="67"/>
      <c r="PVP1" s="67"/>
      <c r="PVQ1" s="67"/>
      <c r="PVR1" s="67"/>
      <c r="PVS1" s="67"/>
      <c r="PVT1" s="67"/>
      <c r="PVU1" s="92"/>
      <c r="PVV1" s="67"/>
      <c r="PVW1" s="67"/>
      <c r="PVX1" s="67"/>
      <c r="PVY1" s="67"/>
      <c r="PVZ1" s="67"/>
      <c r="PWA1" s="67"/>
      <c r="PWB1" s="67"/>
      <c r="PWC1" s="67"/>
      <c r="PWD1" s="67"/>
      <c r="PWE1" s="67"/>
      <c r="PWF1" s="67"/>
      <c r="PWG1" s="67"/>
      <c r="PWH1" s="67"/>
      <c r="PWI1" s="67"/>
      <c r="PWJ1" s="67"/>
      <c r="PWK1" s="92"/>
      <c r="PWL1" s="67"/>
      <c r="PWM1" s="67"/>
      <c r="PWN1" s="67"/>
      <c r="PWO1" s="67"/>
      <c r="PWP1" s="67"/>
      <c r="PWQ1" s="67"/>
      <c r="PWR1" s="67"/>
      <c r="PWS1" s="67"/>
      <c r="PWT1" s="67"/>
      <c r="PWU1" s="67"/>
      <c r="PWV1" s="67"/>
      <c r="PWW1" s="67"/>
      <c r="PWX1" s="67"/>
      <c r="PWY1" s="67"/>
      <c r="PWZ1" s="67"/>
      <c r="PXA1" s="92"/>
      <c r="PXB1" s="67"/>
      <c r="PXC1" s="67"/>
      <c r="PXD1" s="67"/>
      <c r="PXE1" s="67"/>
      <c r="PXF1" s="67"/>
      <c r="PXG1" s="67"/>
      <c r="PXH1" s="67"/>
      <c r="PXI1" s="67"/>
      <c r="PXJ1" s="67"/>
      <c r="PXK1" s="67"/>
      <c r="PXL1" s="67"/>
      <c r="PXM1" s="67"/>
      <c r="PXN1" s="67"/>
      <c r="PXO1" s="67"/>
      <c r="PXP1" s="67"/>
      <c r="PXQ1" s="92"/>
      <c r="PXR1" s="67"/>
      <c r="PXS1" s="67"/>
      <c r="PXT1" s="67"/>
      <c r="PXU1" s="67"/>
      <c r="PXV1" s="67"/>
      <c r="PXW1" s="67"/>
      <c r="PXX1" s="67"/>
      <c r="PXY1" s="67"/>
      <c r="PXZ1" s="67"/>
      <c r="PYA1" s="67"/>
      <c r="PYB1" s="67"/>
      <c r="PYC1" s="67"/>
      <c r="PYD1" s="67"/>
      <c r="PYE1" s="67"/>
      <c r="PYF1" s="67"/>
      <c r="PYG1" s="92"/>
      <c r="PYH1" s="67"/>
      <c r="PYI1" s="67"/>
      <c r="PYJ1" s="67"/>
      <c r="PYK1" s="67"/>
      <c r="PYL1" s="67"/>
      <c r="PYM1" s="67"/>
      <c r="PYN1" s="67"/>
      <c r="PYO1" s="67"/>
      <c r="PYP1" s="67"/>
      <c r="PYQ1" s="67"/>
      <c r="PYR1" s="67"/>
      <c r="PYS1" s="67"/>
      <c r="PYT1" s="67"/>
      <c r="PYU1" s="67"/>
      <c r="PYV1" s="67"/>
      <c r="PYW1" s="92"/>
      <c r="PYX1" s="67"/>
      <c r="PYY1" s="67"/>
      <c r="PYZ1" s="67"/>
      <c r="PZA1" s="67"/>
      <c r="PZB1" s="67"/>
      <c r="PZC1" s="67"/>
      <c r="PZD1" s="67"/>
      <c r="PZE1" s="67"/>
      <c r="PZF1" s="67"/>
      <c r="PZG1" s="67"/>
      <c r="PZH1" s="67"/>
      <c r="PZI1" s="67"/>
      <c r="PZJ1" s="67"/>
      <c r="PZK1" s="67"/>
      <c r="PZL1" s="67"/>
      <c r="PZM1" s="92"/>
      <c r="PZN1" s="67"/>
      <c r="PZO1" s="67"/>
      <c r="PZP1" s="67"/>
      <c r="PZQ1" s="67"/>
      <c r="PZR1" s="67"/>
      <c r="PZS1" s="67"/>
      <c r="PZT1" s="67"/>
      <c r="PZU1" s="67"/>
      <c r="PZV1" s="67"/>
      <c r="PZW1" s="67"/>
      <c r="PZX1" s="67"/>
      <c r="PZY1" s="67"/>
      <c r="PZZ1" s="67"/>
      <c r="QAA1" s="67"/>
      <c r="QAB1" s="67"/>
      <c r="QAC1" s="92"/>
      <c r="QAD1" s="67"/>
      <c r="QAE1" s="67"/>
      <c r="QAF1" s="67"/>
      <c r="QAG1" s="67"/>
      <c r="QAH1" s="67"/>
      <c r="QAI1" s="67"/>
      <c r="QAJ1" s="67"/>
      <c r="QAK1" s="67"/>
      <c r="QAL1" s="67"/>
      <c r="QAM1" s="67"/>
      <c r="QAN1" s="67"/>
      <c r="QAO1" s="67"/>
      <c r="QAP1" s="67"/>
      <c r="QAQ1" s="67"/>
      <c r="QAR1" s="67"/>
      <c r="QAS1" s="92"/>
      <c r="QAT1" s="67"/>
      <c r="QAU1" s="67"/>
      <c r="QAV1" s="67"/>
      <c r="QAW1" s="67"/>
      <c r="QAX1" s="67"/>
      <c r="QAY1" s="67"/>
      <c r="QAZ1" s="67"/>
      <c r="QBA1" s="67"/>
      <c r="QBB1" s="67"/>
      <c r="QBC1" s="67"/>
      <c r="QBD1" s="67"/>
      <c r="QBE1" s="67"/>
      <c r="QBF1" s="67"/>
      <c r="QBG1" s="67"/>
      <c r="QBH1" s="67"/>
      <c r="QBI1" s="92"/>
      <c r="QBJ1" s="67"/>
      <c r="QBK1" s="67"/>
      <c r="QBL1" s="67"/>
      <c r="QBM1" s="67"/>
      <c r="QBN1" s="67"/>
      <c r="QBO1" s="67"/>
      <c r="QBP1" s="67"/>
      <c r="QBQ1" s="67"/>
      <c r="QBR1" s="67"/>
      <c r="QBS1" s="67"/>
      <c r="QBT1" s="67"/>
      <c r="QBU1" s="67"/>
      <c r="QBV1" s="67"/>
      <c r="QBW1" s="67"/>
      <c r="QBX1" s="67"/>
      <c r="QBY1" s="92"/>
      <c r="QBZ1" s="67"/>
      <c r="QCA1" s="67"/>
      <c r="QCB1" s="67"/>
      <c r="QCC1" s="67"/>
      <c r="QCD1" s="67"/>
      <c r="QCE1" s="67"/>
      <c r="QCF1" s="67"/>
      <c r="QCG1" s="67"/>
      <c r="QCH1" s="67"/>
      <c r="QCI1" s="67"/>
      <c r="QCJ1" s="67"/>
      <c r="QCK1" s="67"/>
      <c r="QCL1" s="67"/>
      <c r="QCM1" s="67"/>
      <c r="QCN1" s="67"/>
      <c r="QCO1" s="92"/>
      <c r="QCP1" s="67"/>
      <c r="QCQ1" s="67"/>
      <c r="QCR1" s="67"/>
      <c r="QCS1" s="67"/>
      <c r="QCT1" s="67"/>
      <c r="QCU1" s="67"/>
      <c r="QCV1" s="67"/>
      <c r="QCW1" s="67"/>
      <c r="QCX1" s="67"/>
      <c r="QCY1" s="67"/>
      <c r="QCZ1" s="67"/>
      <c r="QDA1" s="67"/>
      <c r="QDB1" s="67"/>
      <c r="QDC1" s="67"/>
      <c r="QDD1" s="67"/>
      <c r="QDE1" s="92"/>
      <c r="QDF1" s="67"/>
      <c r="QDG1" s="67"/>
      <c r="QDH1" s="67"/>
      <c r="QDI1" s="67"/>
      <c r="QDJ1" s="67"/>
      <c r="QDK1" s="67"/>
      <c r="QDL1" s="67"/>
      <c r="QDM1" s="67"/>
      <c r="QDN1" s="67"/>
      <c r="QDO1" s="67"/>
      <c r="QDP1" s="67"/>
      <c r="QDQ1" s="67"/>
      <c r="QDR1" s="67"/>
      <c r="QDS1" s="67"/>
      <c r="QDT1" s="67"/>
      <c r="QDU1" s="92"/>
      <c r="QDV1" s="67"/>
      <c r="QDW1" s="67"/>
      <c r="QDX1" s="67"/>
      <c r="QDY1" s="67"/>
      <c r="QDZ1" s="67"/>
      <c r="QEA1" s="67"/>
      <c r="QEB1" s="67"/>
      <c r="QEC1" s="67"/>
      <c r="QED1" s="67"/>
      <c r="QEE1" s="67"/>
      <c r="QEF1" s="67"/>
      <c r="QEG1" s="67"/>
      <c r="QEH1" s="67"/>
      <c r="QEI1" s="67"/>
      <c r="QEJ1" s="67"/>
      <c r="QEK1" s="92"/>
      <c r="QEL1" s="67"/>
      <c r="QEM1" s="67"/>
      <c r="QEN1" s="67"/>
      <c r="QEO1" s="67"/>
      <c r="QEP1" s="67"/>
      <c r="QEQ1" s="67"/>
      <c r="QER1" s="67"/>
      <c r="QES1" s="67"/>
      <c r="QET1" s="67"/>
      <c r="QEU1" s="67"/>
      <c r="QEV1" s="67"/>
      <c r="QEW1" s="67"/>
      <c r="QEX1" s="67"/>
      <c r="QEY1" s="67"/>
      <c r="QEZ1" s="67"/>
      <c r="QFA1" s="92"/>
      <c r="QFB1" s="67"/>
      <c r="QFC1" s="67"/>
      <c r="QFD1" s="67"/>
      <c r="QFE1" s="67"/>
      <c r="QFF1" s="67"/>
      <c r="QFG1" s="67"/>
      <c r="QFH1" s="67"/>
      <c r="QFI1" s="67"/>
      <c r="QFJ1" s="67"/>
      <c r="QFK1" s="67"/>
      <c r="QFL1" s="67"/>
      <c r="QFM1" s="67"/>
      <c r="QFN1" s="67"/>
      <c r="QFO1" s="67"/>
      <c r="QFP1" s="67"/>
      <c r="QFQ1" s="92"/>
      <c r="QFR1" s="67"/>
      <c r="QFS1" s="67"/>
      <c r="QFT1" s="67"/>
      <c r="QFU1" s="67"/>
      <c r="QFV1" s="67"/>
      <c r="QFW1" s="67"/>
      <c r="QFX1" s="67"/>
      <c r="QFY1" s="67"/>
      <c r="QFZ1" s="67"/>
      <c r="QGA1" s="67"/>
      <c r="QGB1" s="67"/>
      <c r="QGC1" s="67"/>
      <c r="QGD1" s="67"/>
      <c r="QGE1" s="67"/>
      <c r="QGF1" s="67"/>
      <c r="QGG1" s="92"/>
      <c r="QGH1" s="67"/>
      <c r="QGI1" s="67"/>
      <c r="QGJ1" s="67"/>
      <c r="QGK1" s="67"/>
      <c r="QGL1" s="67"/>
      <c r="QGM1" s="67"/>
      <c r="QGN1" s="67"/>
      <c r="QGO1" s="67"/>
      <c r="QGP1" s="67"/>
      <c r="QGQ1" s="67"/>
      <c r="QGR1" s="67"/>
      <c r="QGS1" s="67"/>
      <c r="QGT1" s="67"/>
      <c r="QGU1" s="67"/>
      <c r="QGV1" s="67"/>
      <c r="QGW1" s="92"/>
      <c r="QGX1" s="67"/>
      <c r="QGY1" s="67"/>
      <c r="QGZ1" s="67"/>
      <c r="QHA1" s="67"/>
      <c r="QHB1" s="67"/>
      <c r="QHC1" s="67"/>
      <c r="QHD1" s="67"/>
      <c r="QHE1" s="67"/>
      <c r="QHF1" s="67"/>
      <c r="QHG1" s="67"/>
      <c r="QHH1" s="67"/>
      <c r="QHI1" s="67"/>
      <c r="QHJ1" s="67"/>
      <c r="QHK1" s="67"/>
      <c r="QHL1" s="67"/>
      <c r="QHM1" s="92"/>
      <c r="QHN1" s="67"/>
      <c r="QHO1" s="67"/>
      <c r="QHP1" s="67"/>
      <c r="QHQ1" s="67"/>
      <c r="QHR1" s="67"/>
      <c r="QHS1" s="67"/>
      <c r="QHT1" s="67"/>
      <c r="QHU1" s="67"/>
      <c r="QHV1" s="67"/>
      <c r="QHW1" s="67"/>
      <c r="QHX1" s="67"/>
      <c r="QHY1" s="67"/>
      <c r="QHZ1" s="67"/>
      <c r="QIA1" s="67"/>
      <c r="QIB1" s="67"/>
      <c r="QIC1" s="92"/>
      <c r="QID1" s="67"/>
      <c r="QIE1" s="67"/>
      <c r="QIF1" s="67"/>
      <c r="QIG1" s="67"/>
      <c r="QIH1" s="67"/>
      <c r="QII1" s="67"/>
      <c r="QIJ1" s="67"/>
      <c r="QIK1" s="67"/>
      <c r="QIL1" s="67"/>
      <c r="QIM1" s="67"/>
      <c r="QIN1" s="67"/>
      <c r="QIO1" s="67"/>
      <c r="QIP1" s="67"/>
      <c r="QIQ1" s="67"/>
      <c r="QIR1" s="67"/>
      <c r="QIS1" s="92"/>
      <c r="QIT1" s="67"/>
      <c r="QIU1" s="67"/>
      <c r="QIV1" s="67"/>
      <c r="QIW1" s="67"/>
      <c r="QIX1" s="67"/>
      <c r="QIY1" s="67"/>
      <c r="QIZ1" s="67"/>
      <c r="QJA1" s="67"/>
      <c r="QJB1" s="67"/>
      <c r="QJC1" s="67"/>
      <c r="QJD1" s="67"/>
      <c r="QJE1" s="67"/>
      <c r="QJF1" s="67"/>
      <c r="QJG1" s="67"/>
      <c r="QJH1" s="67"/>
      <c r="QJI1" s="92"/>
      <c r="QJJ1" s="67"/>
      <c r="QJK1" s="67"/>
      <c r="QJL1" s="67"/>
      <c r="QJM1" s="67"/>
      <c r="QJN1" s="67"/>
      <c r="QJO1" s="67"/>
      <c r="QJP1" s="67"/>
      <c r="QJQ1" s="67"/>
      <c r="QJR1" s="67"/>
      <c r="QJS1" s="67"/>
      <c r="QJT1" s="67"/>
      <c r="QJU1" s="67"/>
      <c r="QJV1" s="67"/>
      <c r="QJW1" s="67"/>
      <c r="QJX1" s="67"/>
      <c r="QJY1" s="92"/>
      <c r="QJZ1" s="67"/>
      <c r="QKA1" s="67"/>
      <c r="QKB1" s="67"/>
      <c r="QKC1" s="67"/>
      <c r="QKD1" s="67"/>
      <c r="QKE1" s="67"/>
      <c r="QKF1" s="67"/>
      <c r="QKG1" s="67"/>
      <c r="QKH1" s="67"/>
      <c r="QKI1" s="67"/>
      <c r="QKJ1" s="67"/>
      <c r="QKK1" s="67"/>
      <c r="QKL1" s="67"/>
      <c r="QKM1" s="67"/>
      <c r="QKN1" s="67"/>
      <c r="QKO1" s="92"/>
      <c r="QKP1" s="67"/>
      <c r="QKQ1" s="67"/>
      <c r="QKR1" s="67"/>
      <c r="QKS1" s="67"/>
      <c r="QKT1" s="67"/>
      <c r="QKU1" s="67"/>
      <c r="QKV1" s="67"/>
      <c r="QKW1" s="67"/>
      <c r="QKX1" s="67"/>
      <c r="QKY1" s="67"/>
      <c r="QKZ1" s="67"/>
      <c r="QLA1" s="67"/>
      <c r="QLB1" s="67"/>
      <c r="QLC1" s="67"/>
      <c r="QLD1" s="67"/>
      <c r="QLE1" s="92"/>
      <c r="QLF1" s="67"/>
      <c r="QLG1" s="67"/>
      <c r="QLH1" s="67"/>
      <c r="QLI1" s="67"/>
      <c r="QLJ1" s="67"/>
      <c r="QLK1" s="67"/>
      <c r="QLL1" s="67"/>
      <c r="QLM1" s="67"/>
      <c r="QLN1" s="67"/>
      <c r="QLO1" s="67"/>
      <c r="QLP1" s="67"/>
      <c r="QLQ1" s="67"/>
      <c r="QLR1" s="67"/>
      <c r="QLS1" s="67"/>
      <c r="QLT1" s="67"/>
      <c r="QLU1" s="92"/>
      <c r="QLV1" s="67"/>
      <c r="QLW1" s="67"/>
      <c r="QLX1" s="67"/>
      <c r="QLY1" s="67"/>
      <c r="QLZ1" s="67"/>
      <c r="QMA1" s="67"/>
      <c r="QMB1" s="67"/>
      <c r="QMC1" s="67"/>
      <c r="QMD1" s="67"/>
      <c r="QME1" s="67"/>
      <c r="QMF1" s="67"/>
      <c r="QMG1" s="67"/>
      <c r="QMH1" s="67"/>
      <c r="QMI1" s="67"/>
      <c r="QMJ1" s="67"/>
      <c r="QMK1" s="92"/>
      <c r="QML1" s="67"/>
      <c r="QMM1" s="67"/>
      <c r="QMN1" s="67"/>
      <c r="QMO1" s="67"/>
      <c r="QMP1" s="67"/>
      <c r="QMQ1" s="67"/>
      <c r="QMR1" s="67"/>
      <c r="QMS1" s="67"/>
      <c r="QMT1" s="67"/>
      <c r="QMU1" s="67"/>
      <c r="QMV1" s="67"/>
      <c r="QMW1" s="67"/>
      <c r="QMX1" s="67"/>
      <c r="QMY1" s="67"/>
      <c r="QMZ1" s="67"/>
      <c r="QNA1" s="92"/>
      <c r="QNB1" s="67"/>
      <c r="QNC1" s="67"/>
      <c r="QND1" s="67"/>
      <c r="QNE1" s="67"/>
      <c r="QNF1" s="67"/>
      <c r="QNG1" s="67"/>
      <c r="QNH1" s="67"/>
      <c r="QNI1" s="67"/>
      <c r="QNJ1" s="67"/>
      <c r="QNK1" s="67"/>
      <c r="QNL1" s="67"/>
      <c r="QNM1" s="67"/>
      <c r="QNN1" s="67"/>
      <c r="QNO1" s="67"/>
      <c r="QNP1" s="67"/>
      <c r="QNQ1" s="92"/>
      <c r="QNR1" s="67"/>
      <c r="QNS1" s="67"/>
      <c r="QNT1" s="67"/>
      <c r="QNU1" s="67"/>
      <c r="QNV1" s="67"/>
      <c r="QNW1" s="67"/>
      <c r="QNX1" s="67"/>
      <c r="QNY1" s="67"/>
      <c r="QNZ1" s="67"/>
      <c r="QOA1" s="67"/>
      <c r="QOB1" s="67"/>
      <c r="QOC1" s="67"/>
      <c r="QOD1" s="67"/>
      <c r="QOE1" s="67"/>
      <c r="QOF1" s="67"/>
      <c r="QOG1" s="92"/>
      <c r="QOH1" s="67"/>
      <c r="QOI1" s="67"/>
      <c r="QOJ1" s="67"/>
      <c r="QOK1" s="67"/>
      <c r="QOL1" s="67"/>
      <c r="QOM1" s="67"/>
      <c r="QON1" s="67"/>
      <c r="QOO1" s="67"/>
      <c r="QOP1" s="67"/>
      <c r="QOQ1" s="67"/>
      <c r="QOR1" s="67"/>
      <c r="QOS1" s="67"/>
      <c r="QOT1" s="67"/>
      <c r="QOU1" s="67"/>
      <c r="QOV1" s="67"/>
      <c r="QOW1" s="92"/>
      <c r="QOX1" s="67"/>
      <c r="QOY1" s="67"/>
      <c r="QOZ1" s="67"/>
      <c r="QPA1" s="67"/>
      <c r="QPB1" s="67"/>
      <c r="QPC1" s="67"/>
      <c r="QPD1" s="67"/>
      <c r="QPE1" s="67"/>
      <c r="QPF1" s="67"/>
      <c r="QPG1" s="67"/>
      <c r="QPH1" s="67"/>
      <c r="QPI1" s="67"/>
      <c r="QPJ1" s="67"/>
      <c r="QPK1" s="67"/>
      <c r="QPL1" s="67"/>
      <c r="QPM1" s="92"/>
      <c r="QPN1" s="67"/>
      <c r="QPO1" s="67"/>
      <c r="QPP1" s="67"/>
      <c r="QPQ1" s="67"/>
      <c r="QPR1" s="67"/>
      <c r="QPS1" s="67"/>
      <c r="QPT1" s="67"/>
      <c r="QPU1" s="67"/>
      <c r="QPV1" s="67"/>
      <c r="QPW1" s="67"/>
      <c r="QPX1" s="67"/>
      <c r="QPY1" s="67"/>
      <c r="QPZ1" s="67"/>
      <c r="QQA1" s="67"/>
      <c r="QQB1" s="67"/>
      <c r="QQC1" s="92"/>
      <c r="QQD1" s="67"/>
      <c r="QQE1" s="67"/>
      <c r="QQF1" s="67"/>
      <c r="QQG1" s="67"/>
      <c r="QQH1" s="67"/>
    </row>
    <row r="2" spans="1:11942" ht="31" thickBot="1">
      <c r="A2" s="94" t="s">
        <v>15</v>
      </c>
      <c r="B2" s="95" t="s">
        <v>767</v>
      </c>
      <c r="C2" s="95" t="s">
        <v>769</v>
      </c>
      <c r="D2" s="96" t="s">
        <v>770</v>
      </c>
      <c r="E2" s="95" t="s">
        <v>781</v>
      </c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9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9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9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3"/>
      <c r="BJ2" s="73"/>
      <c r="BK2" s="73"/>
      <c r="BL2" s="73"/>
      <c r="BM2" s="93"/>
      <c r="BN2" s="73"/>
      <c r="BO2" s="73"/>
      <c r="BP2" s="73"/>
      <c r="BQ2" s="73"/>
      <c r="BR2" s="73"/>
      <c r="BS2" s="73"/>
      <c r="BT2" s="73"/>
      <c r="BU2" s="73"/>
      <c r="BV2" s="73"/>
      <c r="BW2" s="73"/>
      <c r="BX2" s="73"/>
      <c r="BY2" s="73"/>
      <c r="BZ2" s="73"/>
      <c r="CA2" s="73"/>
      <c r="CB2" s="73"/>
      <c r="CC2" s="93"/>
      <c r="CD2" s="73"/>
      <c r="CE2" s="73"/>
      <c r="CF2" s="73"/>
      <c r="CG2" s="73"/>
      <c r="CH2" s="73"/>
      <c r="CI2" s="73"/>
      <c r="CJ2" s="73"/>
      <c r="CK2" s="73"/>
      <c r="CL2" s="73"/>
      <c r="CM2" s="73"/>
      <c r="CN2" s="73"/>
      <c r="CO2" s="73"/>
      <c r="CP2" s="73"/>
      <c r="CQ2" s="73"/>
      <c r="CR2" s="73"/>
      <c r="CS2" s="93"/>
      <c r="CT2" s="73"/>
      <c r="CU2" s="73"/>
      <c r="CV2" s="73"/>
      <c r="CW2" s="73"/>
      <c r="CX2" s="73"/>
      <c r="CY2" s="73"/>
      <c r="CZ2" s="73"/>
      <c r="DA2" s="73"/>
      <c r="DB2" s="73"/>
      <c r="DC2" s="73"/>
      <c r="DD2" s="73"/>
      <c r="DE2" s="73"/>
      <c r="DF2" s="73"/>
      <c r="DG2" s="73"/>
      <c r="DH2" s="73"/>
      <c r="DI2" s="93"/>
      <c r="DJ2" s="73"/>
      <c r="DK2" s="73"/>
      <c r="DL2" s="73"/>
      <c r="DM2" s="73"/>
      <c r="DN2" s="73"/>
      <c r="DO2" s="73"/>
      <c r="DP2" s="73"/>
      <c r="DQ2" s="73"/>
      <c r="DR2" s="73"/>
      <c r="DS2" s="73"/>
      <c r="DT2" s="73"/>
      <c r="DU2" s="73"/>
      <c r="DV2" s="73"/>
      <c r="DW2" s="73"/>
      <c r="DX2" s="73"/>
      <c r="DY2" s="93"/>
      <c r="DZ2" s="73"/>
      <c r="EA2" s="73"/>
      <c r="EB2" s="73"/>
      <c r="EC2" s="73"/>
      <c r="ED2" s="73"/>
      <c r="EE2" s="73"/>
      <c r="EF2" s="73"/>
      <c r="EG2" s="73"/>
      <c r="EH2" s="73"/>
      <c r="EI2" s="73"/>
      <c r="EJ2" s="73"/>
      <c r="EK2" s="73"/>
      <c r="EL2" s="73"/>
      <c r="EM2" s="73"/>
      <c r="EN2" s="73"/>
      <c r="EO2" s="93"/>
      <c r="EP2" s="73"/>
      <c r="EQ2" s="73"/>
      <c r="ER2" s="73"/>
      <c r="ES2" s="73"/>
      <c r="ET2" s="73"/>
      <c r="EU2" s="73"/>
      <c r="EV2" s="73"/>
      <c r="EW2" s="73"/>
      <c r="EX2" s="73"/>
      <c r="EY2" s="73"/>
      <c r="EZ2" s="73"/>
      <c r="FA2" s="73"/>
      <c r="FB2" s="73"/>
      <c r="FC2" s="73"/>
      <c r="FD2" s="73"/>
      <c r="FE2" s="93"/>
      <c r="FF2" s="73"/>
      <c r="FG2" s="73"/>
      <c r="FH2" s="73"/>
      <c r="FI2" s="73"/>
      <c r="FJ2" s="73"/>
      <c r="FK2" s="73"/>
      <c r="FL2" s="73"/>
      <c r="FM2" s="73"/>
      <c r="FN2" s="73"/>
      <c r="FO2" s="73"/>
      <c r="FP2" s="73"/>
      <c r="FQ2" s="73"/>
      <c r="FR2" s="73"/>
      <c r="FS2" s="73"/>
      <c r="FT2" s="73"/>
      <c r="FU2" s="93"/>
      <c r="FV2" s="73"/>
      <c r="FW2" s="73"/>
      <c r="FX2" s="73"/>
      <c r="FY2" s="73"/>
      <c r="FZ2" s="73"/>
      <c r="GA2" s="73"/>
      <c r="GB2" s="73"/>
      <c r="GC2" s="73"/>
      <c r="GD2" s="73"/>
      <c r="GE2" s="73"/>
      <c r="GF2" s="73"/>
      <c r="GG2" s="73"/>
      <c r="GH2" s="73"/>
      <c r="GI2" s="73"/>
      <c r="GJ2" s="73"/>
      <c r="GK2" s="93"/>
      <c r="GL2" s="73"/>
      <c r="GM2" s="73"/>
      <c r="GN2" s="73"/>
      <c r="GO2" s="73"/>
      <c r="GP2" s="73"/>
      <c r="GQ2" s="73"/>
      <c r="GR2" s="73"/>
      <c r="GS2" s="73"/>
      <c r="GT2" s="73"/>
      <c r="GU2" s="73"/>
      <c r="GV2" s="73"/>
      <c r="GW2" s="73"/>
      <c r="GX2" s="73"/>
      <c r="GY2" s="73"/>
      <c r="GZ2" s="73"/>
      <c r="HA2" s="93"/>
      <c r="HB2" s="73"/>
      <c r="HC2" s="73"/>
      <c r="HD2" s="73"/>
      <c r="HE2" s="73"/>
      <c r="HF2" s="73"/>
      <c r="HG2" s="73"/>
      <c r="HH2" s="73"/>
      <c r="HI2" s="73"/>
      <c r="HJ2" s="73"/>
      <c r="HK2" s="73"/>
      <c r="HL2" s="73"/>
      <c r="HM2" s="73"/>
      <c r="HN2" s="73"/>
      <c r="HO2" s="73"/>
      <c r="HP2" s="73"/>
      <c r="HQ2" s="93"/>
      <c r="HR2" s="73"/>
      <c r="HS2" s="73"/>
      <c r="HT2" s="73"/>
      <c r="HU2" s="73"/>
      <c r="HV2" s="73"/>
      <c r="HW2" s="73"/>
      <c r="HX2" s="73"/>
      <c r="HY2" s="73"/>
      <c r="HZ2" s="73"/>
      <c r="IA2" s="73"/>
      <c r="IB2" s="73"/>
      <c r="IC2" s="73"/>
      <c r="ID2" s="73"/>
      <c r="IE2" s="73"/>
      <c r="IF2" s="73"/>
      <c r="IG2" s="93"/>
      <c r="IH2" s="73"/>
      <c r="II2" s="73"/>
      <c r="IJ2" s="73"/>
      <c r="IK2" s="73"/>
      <c r="IL2" s="73"/>
      <c r="IM2" s="73"/>
      <c r="IN2" s="73"/>
      <c r="IO2" s="73"/>
      <c r="IP2" s="73"/>
      <c r="IQ2" s="73"/>
      <c r="IR2" s="73"/>
      <c r="IS2" s="73"/>
      <c r="IT2" s="73"/>
      <c r="IU2" s="73"/>
      <c r="IV2" s="73"/>
      <c r="IW2" s="93"/>
      <c r="IX2" s="73"/>
      <c r="IY2" s="73"/>
      <c r="IZ2" s="73"/>
      <c r="JA2" s="73"/>
      <c r="JB2" s="73"/>
      <c r="JC2" s="73"/>
      <c r="JD2" s="73"/>
      <c r="JE2" s="73"/>
      <c r="JF2" s="73"/>
      <c r="JG2" s="73"/>
      <c r="JH2" s="73"/>
      <c r="JI2" s="73"/>
      <c r="JJ2" s="73"/>
      <c r="JK2" s="73"/>
      <c r="JL2" s="73"/>
      <c r="JM2" s="93"/>
      <c r="JN2" s="73"/>
      <c r="JO2" s="73"/>
      <c r="JP2" s="73"/>
      <c r="JQ2" s="73"/>
      <c r="JR2" s="73"/>
      <c r="JS2" s="73"/>
      <c r="JT2" s="73"/>
      <c r="JU2" s="73"/>
      <c r="JV2" s="73"/>
      <c r="JW2" s="73"/>
      <c r="JX2" s="73"/>
      <c r="JY2" s="73"/>
      <c r="JZ2" s="73"/>
      <c r="KA2" s="73"/>
      <c r="KB2" s="73"/>
      <c r="KC2" s="93"/>
      <c r="KD2" s="73"/>
      <c r="KE2" s="73"/>
      <c r="KF2" s="73"/>
      <c r="KG2" s="73"/>
      <c r="KH2" s="73"/>
      <c r="KI2" s="73"/>
      <c r="KJ2" s="73"/>
      <c r="KK2" s="73"/>
      <c r="KL2" s="73"/>
      <c r="KM2" s="73"/>
      <c r="KN2" s="73"/>
      <c r="KO2" s="73"/>
      <c r="KP2" s="73"/>
      <c r="KQ2" s="73"/>
      <c r="KR2" s="73"/>
      <c r="KS2" s="93"/>
      <c r="KT2" s="73"/>
      <c r="KU2" s="73"/>
      <c r="KV2" s="73"/>
      <c r="KW2" s="73"/>
      <c r="KX2" s="73"/>
      <c r="KY2" s="73"/>
      <c r="KZ2" s="73"/>
      <c r="LA2" s="73"/>
      <c r="LB2" s="73"/>
      <c r="LC2" s="73"/>
      <c r="LD2" s="73"/>
      <c r="LE2" s="73"/>
      <c r="LF2" s="73"/>
      <c r="LG2" s="73"/>
      <c r="LH2" s="73"/>
      <c r="LI2" s="93"/>
      <c r="LJ2" s="73"/>
      <c r="LK2" s="73"/>
      <c r="LL2" s="73"/>
      <c r="LM2" s="73"/>
      <c r="LN2" s="73"/>
      <c r="LO2" s="73"/>
      <c r="LP2" s="73"/>
      <c r="LQ2" s="73"/>
      <c r="LR2" s="73"/>
      <c r="LS2" s="73"/>
      <c r="LT2" s="73"/>
      <c r="LU2" s="73"/>
      <c r="LV2" s="73"/>
      <c r="LW2" s="73"/>
      <c r="LX2" s="73"/>
      <c r="LY2" s="93"/>
      <c r="LZ2" s="73"/>
      <c r="MA2" s="73"/>
      <c r="MB2" s="73"/>
      <c r="MC2" s="73"/>
      <c r="MD2" s="73"/>
      <c r="ME2" s="73"/>
      <c r="MF2" s="73"/>
      <c r="MG2" s="73"/>
      <c r="MH2" s="73"/>
      <c r="MI2" s="73"/>
      <c r="MJ2" s="73"/>
      <c r="MK2" s="73"/>
      <c r="ML2" s="73"/>
      <c r="MM2" s="73"/>
      <c r="MN2" s="73"/>
      <c r="MO2" s="93"/>
      <c r="MP2" s="73"/>
      <c r="MQ2" s="73"/>
      <c r="MR2" s="73"/>
      <c r="MS2" s="73"/>
      <c r="MT2" s="73"/>
      <c r="MU2" s="73"/>
      <c r="MV2" s="73"/>
      <c r="MW2" s="73"/>
      <c r="MX2" s="73"/>
      <c r="MY2" s="73"/>
      <c r="MZ2" s="73"/>
      <c r="NA2" s="73"/>
      <c r="NB2" s="73"/>
      <c r="NC2" s="73"/>
      <c r="ND2" s="73"/>
      <c r="NE2" s="93"/>
      <c r="NF2" s="73"/>
      <c r="NG2" s="73"/>
      <c r="NH2" s="73"/>
      <c r="NI2" s="73"/>
      <c r="NJ2" s="73"/>
      <c r="NK2" s="73"/>
      <c r="NL2" s="73"/>
      <c r="NM2" s="73"/>
      <c r="NN2" s="73"/>
      <c r="NO2" s="73"/>
      <c r="NP2" s="73"/>
      <c r="NQ2" s="73"/>
      <c r="NR2" s="73"/>
      <c r="NS2" s="73"/>
      <c r="NT2" s="73"/>
      <c r="NU2" s="93"/>
      <c r="NV2" s="73"/>
      <c r="NW2" s="73"/>
      <c r="NX2" s="73"/>
      <c r="NY2" s="73"/>
      <c r="NZ2" s="73"/>
      <c r="OA2" s="73"/>
      <c r="OB2" s="73"/>
      <c r="OC2" s="73"/>
      <c r="OD2" s="73"/>
      <c r="OE2" s="73"/>
      <c r="OF2" s="73"/>
      <c r="OG2" s="73"/>
      <c r="OH2" s="73"/>
      <c r="OI2" s="73"/>
      <c r="OJ2" s="73"/>
      <c r="OK2" s="93"/>
      <c r="OL2" s="73"/>
      <c r="OM2" s="73"/>
      <c r="ON2" s="73"/>
      <c r="OO2" s="73"/>
      <c r="OP2" s="73"/>
      <c r="OQ2" s="73"/>
      <c r="OR2" s="73"/>
      <c r="OS2" s="73"/>
      <c r="OT2" s="73"/>
      <c r="OU2" s="73"/>
      <c r="OV2" s="73"/>
      <c r="OW2" s="73"/>
      <c r="OX2" s="73"/>
      <c r="OY2" s="73"/>
      <c r="OZ2" s="73"/>
      <c r="PA2" s="93"/>
      <c r="PB2" s="73"/>
      <c r="PC2" s="73"/>
      <c r="PD2" s="73"/>
      <c r="PE2" s="73"/>
      <c r="PF2" s="73"/>
      <c r="PG2" s="73"/>
      <c r="PH2" s="73"/>
      <c r="PI2" s="73"/>
      <c r="PJ2" s="73"/>
      <c r="PK2" s="73"/>
      <c r="PL2" s="73"/>
      <c r="PM2" s="73"/>
      <c r="PN2" s="73"/>
      <c r="PO2" s="73"/>
      <c r="PP2" s="73"/>
      <c r="PQ2" s="93"/>
      <c r="PR2" s="73"/>
      <c r="PS2" s="73"/>
      <c r="PT2" s="73"/>
      <c r="PU2" s="73"/>
      <c r="PV2" s="73"/>
      <c r="PW2" s="73"/>
      <c r="PX2" s="73"/>
      <c r="PY2" s="73"/>
      <c r="PZ2" s="73"/>
      <c r="QA2" s="73"/>
      <c r="QB2" s="73"/>
      <c r="QC2" s="73"/>
      <c r="QD2" s="73"/>
      <c r="QE2" s="73"/>
      <c r="QF2" s="73"/>
      <c r="QG2" s="93"/>
      <c r="QH2" s="73"/>
      <c r="QI2" s="73"/>
      <c r="QJ2" s="73"/>
      <c r="QK2" s="73"/>
      <c r="QL2" s="73"/>
      <c r="QM2" s="73"/>
      <c r="QN2" s="73"/>
      <c r="QO2" s="73"/>
      <c r="QP2" s="73"/>
      <c r="QQ2" s="73"/>
      <c r="QR2" s="73"/>
      <c r="QS2" s="73"/>
      <c r="QT2" s="73"/>
      <c r="QU2" s="73"/>
      <c r="QV2" s="73"/>
      <c r="QW2" s="93"/>
      <c r="QX2" s="73"/>
      <c r="QY2" s="73"/>
      <c r="QZ2" s="73"/>
      <c r="RA2" s="73"/>
      <c r="RB2" s="73"/>
      <c r="RC2" s="73"/>
      <c r="RD2" s="73"/>
      <c r="RE2" s="73"/>
      <c r="RF2" s="73"/>
      <c r="RG2" s="73"/>
      <c r="RH2" s="73"/>
      <c r="RI2" s="73"/>
      <c r="RJ2" s="73"/>
      <c r="RK2" s="73"/>
      <c r="RL2" s="73"/>
      <c r="RM2" s="93"/>
      <c r="RN2" s="73"/>
      <c r="RO2" s="73"/>
      <c r="RP2" s="73"/>
      <c r="RQ2" s="73"/>
      <c r="RR2" s="73"/>
      <c r="RS2" s="73"/>
      <c r="RT2" s="73"/>
      <c r="RU2" s="73"/>
      <c r="RV2" s="73"/>
      <c r="RW2" s="73"/>
      <c r="RX2" s="73"/>
      <c r="RY2" s="73"/>
      <c r="RZ2" s="73"/>
      <c r="SA2" s="73"/>
      <c r="SB2" s="73"/>
      <c r="SC2" s="93"/>
      <c r="SD2" s="73"/>
      <c r="SE2" s="73"/>
      <c r="SF2" s="73"/>
      <c r="SG2" s="73"/>
      <c r="SH2" s="73"/>
      <c r="SI2" s="73"/>
      <c r="SJ2" s="73"/>
      <c r="SK2" s="73"/>
      <c r="SL2" s="73"/>
      <c r="SM2" s="73"/>
      <c r="SN2" s="73"/>
      <c r="SO2" s="73"/>
      <c r="SP2" s="73"/>
      <c r="SQ2" s="73"/>
      <c r="SR2" s="73"/>
      <c r="SS2" s="93"/>
      <c r="ST2" s="73"/>
      <c r="SU2" s="73"/>
      <c r="SV2" s="73"/>
      <c r="SW2" s="73"/>
      <c r="SX2" s="73"/>
      <c r="SY2" s="73"/>
      <c r="SZ2" s="73"/>
      <c r="TA2" s="73"/>
      <c r="TB2" s="73"/>
      <c r="TC2" s="73"/>
      <c r="TD2" s="73"/>
      <c r="TE2" s="73"/>
      <c r="TF2" s="73"/>
      <c r="TG2" s="73"/>
      <c r="TH2" s="73"/>
      <c r="TI2" s="93"/>
      <c r="TJ2" s="73"/>
      <c r="TK2" s="73"/>
      <c r="TL2" s="73"/>
      <c r="TM2" s="73"/>
      <c r="TN2" s="73"/>
      <c r="TO2" s="73"/>
      <c r="TP2" s="73"/>
      <c r="TQ2" s="73"/>
      <c r="TR2" s="73"/>
      <c r="TS2" s="73"/>
      <c r="TT2" s="73"/>
      <c r="TU2" s="73"/>
      <c r="TV2" s="73"/>
      <c r="TW2" s="73"/>
      <c r="TX2" s="73"/>
      <c r="TY2" s="93"/>
      <c r="TZ2" s="73"/>
      <c r="UA2" s="73"/>
      <c r="UB2" s="73"/>
      <c r="UC2" s="73"/>
      <c r="UD2" s="73"/>
      <c r="UE2" s="73"/>
      <c r="UF2" s="73"/>
      <c r="UG2" s="73"/>
      <c r="UH2" s="73"/>
      <c r="UI2" s="73"/>
      <c r="UJ2" s="73"/>
      <c r="UK2" s="73"/>
      <c r="UL2" s="73"/>
      <c r="UM2" s="73"/>
      <c r="UN2" s="73"/>
      <c r="UO2" s="93"/>
      <c r="UP2" s="73"/>
      <c r="UQ2" s="73"/>
      <c r="UR2" s="73"/>
      <c r="US2" s="73"/>
      <c r="UT2" s="73"/>
      <c r="UU2" s="73"/>
      <c r="UV2" s="73"/>
      <c r="UW2" s="73"/>
      <c r="UX2" s="73"/>
      <c r="UY2" s="73"/>
      <c r="UZ2" s="73"/>
      <c r="VA2" s="73"/>
      <c r="VB2" s="73"/>
      <c r="VC2" s="73"/>
      <c r="VD2" s="73"/>
      <c r="VE2" s="93"/>
      <c r="VF2" s="73"/>
      <c r="VG2" s="73"/>
      <c r="VH2" s="73"/>
      <c r="VI2" s="73"/>
      <c r="VJ2" s="73"/>
      <c r="VK2" s="73"/>
      <c r="VL2" s="73"/>
      <c r="VM2" s="73"/>
      <c r="VN2" s="73"/>
      <c r="VO2" s="73"/>
      <c r="VP2" s="73"/>
      <c r="VQ2" s="73"/>
      <c r="VR2" s="73"/>
      <c r="VS2" s="73"/>
      <c r="VT2" s="73"/>
      <c r="VU2" s="93"/>
      <c r="VV2" s="73"/>
      <c r="VW2" s="73"/>
      <c r="VX2" s="73"/>
      <c r="VY2" s="73"/>
      <c r="VZ2" s="73"/>
      <c r="WA2" s="73"/>
      <c r="WB2" s="73"/>
      <c r="WC2" s="73"/>
      <c r="WD2" s="73"/>
      <c r="WE2" s="73"/>
      <c r="WF2" s="73"/>
      <c r="WG2" s="73"/>
      <c r="WH2" s="73"/>
      <c r="WI2" s="73"/>
      <c r="WJ2" s="73"/>
      <c r="WK2" s="93"/>
      <c r="WL2" s="73"/>
      <c r="WM2" s="73"/>
      <c r="WN2" s="73"/>
      <c r="WO2" s="73"/>
      <c r="WP2" s="73"/>
      <c r="WQ2" s="73"/>
      <c r="WR2" s="73"/>
      <c r="WS2" s="73"/>
      <c r="WT2" s="73"/>
      <c r="WU2" s="73"/>
      <c r="WV2" s="73"/>
      <c r="WW2" s="73"/>
      <c r="WX2" s="73"/>
      <c r="WY2" s="73"/>
      <c r="WZ2" s="73"/>
      <c r="XA2" s="93"/>
      <c r="XB2" s="73"/>
      <c r="XC2" s="73"/>
      <c r="XD2" s="73"/>
      <c r="XE2" s="73"/>
      <c r="XF2" s="73"/>
      <c r="XG2" s="73"/>
      <c r="XH2" s="73"/>
      <c r="XI2" s="73"/>
      <c r="XJ2" s="73"/>
      <c r="XK2" s="73"/>
      <c r="XL2" s="73"/>
      <c r="XM2" s="73"/>
      <c r="XN2" s="73"/>
      <c r="XO2" s="73"/>
      <c r="XP2" s="73"/>
      <c r="XQ2" s="93"/>
      <c r="XR2" s="73"/>
      <c r="XS2" s="73"/>
      <c r="XT2" s="73"/>
      <c r="XU2" s="73"/>
      <c r="XV2" s="73"/>
      <c r="XW2" s="73"/>
      <c r="XX2" s="73"/>
      <c r="XY2" s="73"/>
      <c r="XZ2" s="73"/>
      <c r="YA2" s="73"/>
      <c r="YB2" s="73"/>
      <c r="YC2" s="73"/>
      <c r="YD2" s="73"/>
      <c r="YE2" s="73"/>
      <c r="YF2" s="73"/>
      <c r="YG2" s="93"/>
      <c r="YH2" s="73"/>
      <c r="YI2" s="73"/>
      <c r="YJ2" s="73"/>
      <c r="YK2" s="73"/>
      <c r="YL2" s="73"/>
      <c r="YM2" s="73"/>
      <c r="YN2" s="73"/>
      <c r="YO2" s="73"/>
      <c r="YP2" s="73"/>
      <c r="YQ2" s="73"/>
      <c r="YR2" s="73"/>
      <c r="YS2" s="73"/>
      <c r="YT2" s="73"/>
      <c r="YU2" s="73"/>
      <c r="YV2" s="73"/>
      <c r="YW2" s="93"/>
      <c r="YX2" s="73"/>
      <c r="YY2" s="73"/>
      <c r="YZ2" s="73"/>
      <c r="ZA2" s="73"/>
      <c r="ZB2" s="73"/>
      <c r="ZC2" s="73"/>
      <c r="ZD2" s="73"/>
      <c r="ZE2" s="73"/>
      <c r="ZF2" s="73"/>
      <c r="ZG2" s="73"/>
      <c r="ZH2" s="73"/>
      <c r="ZI2" s="73"/>
      <c r="ZJ2" s="73"/>
      <c r="ZK2" s="73"/>
      <c r="ZL2" s="73"/>
      <c r="ZM2" s="93"/>
      <c r="ZN2" s="73"/>
      <c r="ZO2" s="73"/>
      <c r="ZP2" s="73"/>
      <c r="ZQ2" s="73"/>
      <c r="ZR2" s="73"/>
      <c r="ZS2" s="73"/>
      <c r="ZT2" s="73"/>
      <c r="ZU2" s="73"/>
      <c r="ZV2" s="73"/>
      <c r="ZW2" s="73"/>
      <c r="ZX2" s="73"/>
      <c r="ZY2" s="73"/>
      <c r="ZZ2" s="73"/>
      <c r="AAA2" s="73"/>
      <c r="AAB2" s="73"/>
      <c r="AAC2" s="93"/>
      <c r="AAD2" s="73"/>
      <c r="AAE2" s="73"/>
      <c r="AAF2" s="73"/>
      <c r="AAG2" s="73"/>
      <c r="AAH2" s="73"/>
      <c r="AAI2" s="73"/>
      <c r="AAJ2" s="73"/>
      <c r="AAK2" s="73"/>
      <c r="AAL2" s="73"/>
      <c r="AAM2" s="73"/>
      <c r="AAN2" s="73"/>
      <c r="AAO2" s="73"/>
      <c r="AAP2" s="73"/>
      <c r="AAQ2" s="73"/>
      <c r="AAR2" s="73"/>
      <c r="AAS2" s="93"/>
      <c r="AAT2" s="73"/>
      <c r="AAU2" s="73"/>
      <c r="AAV2" s="73"/>
      <c r="AAW2" s="73"/>
      <c r="AAX2" s="73"/>
      <c r="AAY2" s="73"/>
      <c r="AAZ2" s="73"/>
      <c r="ABA2" s="73"/>
      <c r="ABB2" s="73"/>
      <c r="ABC2" s="73"/>
      <c r="ABD2" s="73"/>
      <c r="ABE2" s="73"/>
      <c r="ABF2" s="73"/>
      <c r="ABG2" s="73"/>
      <c r="ABH2" s="73"/>
      <c r="ABI2" s="93"/>
      <c r="ABJ2" s="73"/>
      <c r="ABK2" s="73"/>
      <c r="ABL2" s="73"/>
      <c r="ABM2" s="73"/>
      <c r="ABN2" s="73"/>
      <c r="ABO2" s="73"/>
      <c r="ABP2" s="73"/>
      <c r="ABQ2" s="73"/>
      <c r="ABR2" s="73"/>
      <c r="ABS2" s="73"/>
      <c r="ABT2" s="73"/>
      <c r="ABU2" s="73"/>
      <c r="ABV2" s="73"/>
      <c r="ABW2" s="73"/>
      <c r="ABX2" s="73"/>
      <c r="ABY2" s="93"/>
      <c r="ABZ2" s="73"/>
      <c r="ACA2" s="73"/>
      <c r="ACB2" s="73"/>
      <c r="ACC2" s="73"/>
      <c r="ACD2" s="73"/>
      <c r="ACE2" s="73"/>
      <c r="ACF2" s="73"/>
      <c r="ACG2" s="73"/>
      <c r="ACH2" s="73"/>
      <c r="ACI2" s="73"/>
      <c r="ACJ2" s="73"/>
      <c r="ACK2" s="73"/>
      <c r="ACL2" s="73"/>
      <c r="ACM2" s="73"/>
      <c r="ACN2" s="73"/>
      <c r="ACO2" s="93"/>
      <c r="ACP2" s="73"/>
      <c r="ACQ2" s="73"/>
      <c r="ACR2" s="73"/>
      <c r="ACS2" s="73"/>
      <c r="ACT2" s="73"/>
      <c r="ACU2" s="73"/>
      <c r="ACV2" s="73"/>
      <c r="ACW2" s="73"/>
      <c r="ACX2" s="73"/>
      <c r="ACY2" s="73"/>
      <c r="ACZ2" s="73"/>
      <c r="ADA2" s="73"/>
      <c r="ADB2" s="73"/>
      <c r="ADC2" s="73"/>
      <c r="ADD2" s="73"/>
      <c r="ADE2" s="93"/>
      <c r="ADF2" s="73"/>
      <c r="ADG2" s="73"/>
      <c r="ADH2" s="73"/>
      <c r="ADI2" s="73"/>
      <c r="ADJ2" s="73"/>
      <c r="ADK2" s="73"/>
      <c r="ADL2" s="73"/>
      <c r="ADM2" s="73"/>
      <c r="ADN2" s="73"/>
      <c r="ADO2" s="73"/>
      <c r="ADP2" s="73"/>
      <c r="ADQ2" s="73"/>
      <c r="ADR2" s="73"/>
      <c r="ADS2" s="73"/>
      <c r="ADT2" s="73"/>
      <c r="ADU2" s="93"/>
      <c r="ADV2" s="73"/>
      <c r="ADW2" s="73"/>
      <c r="ADX2" s="73"/>
      <c r="ADY2" s="73"/>
      <c r="ADZ2" s="73"/>
      <c r="AEA2" s="73"/>
      <c r="AEB2" s="73"/>
      <c r="AEC2" s="73"/>
      <c r="AED2" s="73"/>
      <c r="AEE2" s="73"/>
      <c r="AEF2" s="73"/>
      <c r="AEG2" s="73"/>
      <c r="AEH2" s="73"/>
      <c r="AEI2" s="73"/>
      <c r="AEJ2" s="73"/>
      <c r="AEK2" s="93"/>
      <c r="AEL2" s="73"/>
      <c r="AEM2" s="73"/>
      <c r="AEN2" s="73"/>
      <c r="AEO2" s="73"/>
      <c r="AEP2" s="73"/>
      <c r="AEQ2" s="73"/>
      <c r="AER2" s="73"/>
      <c r="AES2" s="73"/>
      <c r="AET2" s="73"/>
      <c r="AEU2" s="73"/>
      <c r="AEV2" s="73"/>
      <c r="AEW2" s="73"/>
      <c r="AEX2" s="73"/>
      <c r="AEY2" s="73"/>
      <c r="AEZ2" s="73"/>
      <c r="AFA2" s="93"/>
      <c r="AFB2" s="73"/>
      <c r="AFC2" s="73"/>
      <c r="AFD2" s="73"/>
      <c r="AFE2" s="73"/>
      <c r="AFF2" s="73"/>
      <c r="AFG2" s="73"/>
      <c r="AFH2" s="73"/>
      <c r="AFI2" s="73"/>
      <c r="AFJ2" s="73"/>
      <c r="AFK2" s="73"/>
      <c r="AFL2" s="73"/>
      <c r="AFM2" s="73"/>
      <c r="AFN2" s="73"/>
      <c r="AFO2" s="73"/>
      <c r="AFP2" s="73"/>
      <c r="AFQ2" s="93"/>
      <c r="AFR2" s="73"/>
      <c r="AFS2" s="73"/>
      <c r="AFT2" s="73"/>
      <c r="AFU2" s="73"/>
      <c r="AFV2" s="73"/>
      <c r="AFW2" s="73"/>
      <c r="AFX2" s="73"/>
      <c r="AFY2" s="73"/>
      <c r="AFZ2" s="73"/>
      <c r="AGA2" s="73"/>
      <c r="AGB2" s="73"/>
      <c r="AGC2" s="73"/>
      <c r="AGD2" s="73"/>
      <c r="AGE2" s="73"/>
      <c r="AGF2" s="73"/>
      <c r="AGG2" s="93"/>
      <c r="AGH2" s="73"/>
      <c r="AGI2" s="73"/>
      <c r="AGJ2" s="73"/>
      <c r="AGK2" s="73"/>
      <c r="AGL2" s="73"/>
      <c r="AGM2" s="73"/>
      <c r="AGN2" s="73"/>
      <c r="AGO2" s="73"/>
      <c r="AGP2" s="73"/>
      <c r="AGQ2" s="73"/>
      <c r="AGR2" s="73"/>
      <c r="AGS2" s="73"/>
      <c r="AGT2" s="73"/>
      <c r="AGU2" s="73"/>
      <c r="AGV2" s="73"/>
      <c r="AGW2" s="93"/>
      <c r="AGX2" s="73"/>
      <c r="AGY2" s="73"/>
      <c r="AGZ2" s="73"/>
      <c r="AHA2" s="73"/>
      <c r="AHB2" s="73"/>
      <c r="AHC2" s="73"/>
      <c r="AHD2" s="73"/>
      <c r="AHE2" s="73"/>
      <c r="AHF2" s="73"/>
      <c r="AHG2" s="73"/>
      <c r="AHH2" s="73"/>
      <c r="AHI2" s="73"/>
      <c r="AHJ2" s="73"/>
      <c r="AHK2" s="73"/>
      <c r="AHL2" s="73"/>
      <c r="AHM2" s="93"/>
      <c r="AHN2" s="73"/>
      <c r="AHO2" s="73"/>
      <c r="AHP2" s="73"/>
      <c r="AHQ2" s="73"/>
      <c r="AHR2" s="73"/>
      <c r="AHS2" s="73"/>
      <c r="AHT2" s="73"/>
      <c r="AHU2" s="73"/>
      <c r="AHV2" s="73"/>
      <c r="AHW2" s="73"/>
      <c r="AHX2" s="73"/>
      <c r="AHY2" s="73"/>
      <c r="AHZ2" s="73"/>
      <c r="AIA2" s="73"/>
      <c r="AIB2" s="73"/>
      <c r="AIC2" s="93"/>
      <c r="AID2" s="73"/>
      <c r="AIE2" s="73"/>
      <c r="AIF2" s="73"/>
      <c r="AIG2" s="73"/>
      <c r="AIH2" s="73"/>
      <c r="AII2" s="73"/>
      <c r="AIJ2" s="73"/>
      <c r="AIK2" s="73"/>
      <c r="AIL2" s="73"/>
      <c r="AIM2" s="73"/>
      <c r="AIN2" s="73"/>
      <c r="AIO2" s="73"/>
      <c r="AIP2" s="73"/>
      <c r="AIQ2" s="73"/>
      <c r="AIR2" s="73"/>
      <c r="AIS2" s="93"/>
      <c r="AIT2" s="73"/>
      <c r="AIU2" s="73"/>
      <c r="AIV2" s="73"/>
      <c r="AIW2" s="73"/>
      <c r="AIX2" s="73"/>
      <c r="AIY2" s="73"/>
      <c r="AIZ2" s="73"/>
      <c r="AJA2" s="73"/>
      <c r="AJB2" s="73"/>
      <c r="AJC2" s="73"/>
      <c r="AJD2" s="73"/>
      <c r="AJE2" s="73"/>
      <c r="AJF2" s="73"/>
      <c r="AJG2" s="73"/>
      <c r="AJH2" s="73"/>
      <c r="AJI2" s="93"/>
      <c r="AJJ2" s="73"/>
      <c r="AJK2" s="73"/>
      <c r="AJL2" s="73"/>
      <c r="AJM2" s="73"/>
      <c r="AJN2" s="73"/>
      <c r="AJO2" s="73"/>
      <c r="AJP2" s="73"/>
      <c r="AJQ2" s="73"/>
      <c r="AJR2" s="73"/>
      <c r="AJS2" s="73"/>
      <c r="AJT2" s="73"/>
      <c r="AJU2" s="73"/>
      <c r="AJV2" s="73"/>
      <c r="AJW2" s="73"/>
      <c r="AJX2" s="73"/>
      <c r="AJY2" s="93"/>
      <c r="AJZ2" s="73"/>
      <c r="AKA2" s="73"/>
      <c r="AKB2" s="73"/>
      <c r="AKC2" s="73"/>
      <c r="AKD2" s="73"/>
      <c r="AKE2" s="73"/>
      <c r="AKF2" s="73"/>
      <c r="AKG2" s="73"/>
      <c r="AKH2" s="73"/>
      <c r="AKI2" s="73"/>
      <c r="AKJ2" s="73"/>
      <c r="AKK2" s="73"/>
      <c r="AKL2" s="73"/>
      <c r="AKM2" s="73"/>
      <c r="AKN2" s="73"/>
      <c r="AKO2" s="93"/>
      <c r="AKP2" s="73"/>
      <c r="AKQ2" s="73"/>
      <c r="AKR2" s="73"/>
      <c r="AKS2" s="73"/>
      <c r="AKT2" s="73"/>
      <c r="AKU2" s="73"/>
      <c r="AKV2" s="73"/>
      <c r="AKW2" s="73"/>
      <c r="AKX2" s="73"/>
      <c r="AKY2" s="73"/>
      <c r="AKZ2" s="73"/>
      <c r="ALA2" s="73"/>
      <c r="ALB2" s="73"/>
      <c r="ALC2" s="73"/>
      <c r="ALD2" s="73"/>
      <c r="ALE2" s="93"/>
      <c r="ALF2" s="73"/>
      <c r="ALG2" s="73"/>
      <c r="ALH2" s="73"/>
      <c r="ALI2" s="73"/>
      <c r="ALJ2" s="73"/>
      <c r="ALK2" s="73"/>
      <c r="ALL2" s="73"/>
      <c r="ALM2" s="73"/>
      <c r="ALN2" s="73"/>
      <c r="ALO2" s="73"/>
      <c r="ALP2" s="73"/>
      <c r="ALQ2" s="73"/>
      <c r="ALR2" s="73"/>
      <c r="ALS2" s="73"/>
      <c r="ALT2" s="73"/>
      <c r="ALU2" s="93"/>
      <c r="ALV2" s="73"/>
      <c r="ALW2" s="73"/>
      <c r="ALX2" s="73"/>
      <c r="ALY2" s="73"/>
      <c r="ALZ2" s="73"/>
      <c r="AMA2" s="73"/>
      <c r="AMB2" s="73"/>
      <c r="AMC2" s="73"/>
      <c r="AMD2" s="73"/>
      <c r="AME2" s="73"/>
      <c r="AMF2" s="73"/>
      <c r="AMG2" s="73"/>
      <c r="AMH2" s="73"/>
      <c r="AMI2" s="73"/>
      <c r="AMJ2" s="73"/>
      <c r="AMK2" s="93"/>
      <c r="AML2" s="73"/>
      <c r="AMM2" s="73"/>
      <c r="AMN2" s="73"/>
      <c r="AMO2" s="73"/>
      <c r="AMP2" s="73"/>
      <c r="AMQ2" s="73"/>
      <c r="AMR2" s="73"/>
      <c r="AMS2" s="73"/>
      <c r="AMT2" s="73"/>
      <c r="AMU2" s="73"/>
      <c r="AMV2" s="73"/>
      <c r="AMW2" s="73"/>
      <c r="AMX2" s="73"/>
      <c r="AMY2" s="73"/>
      <c r="AMZ2" s="73"/>
      <c r="ANA2" s="93"/>
      <c r="ANB2" s="73"/>
      <c r="ANC2" s="73"/>
      <c r="AND2" s="73"/>
      <c r="ANE2" s="73"/>
      <c r="ANF2" s="73"/>
      <c r="ANG2" s="73"/>
      <c r="ANH2" s="73"/>
      <c r="ANI2" s="73"/>
      <c r="ANJ2" s="73"/>
      <c r="ANK2" s="73"/>
      <c r="ANL2" s="73"/>
      <c r="ANM2" s="73"/>
      <c r="ANN2" s="73"/>
      <c r="ANO2" s="73"/>
      <c r="ANP2" s="73"/>
      <c r="ANQ2" s="93"/>
      <c r="ANR2" s="73"/>
      <c r="ANS2" s="73"/>
      <c r="ANT2" s="73"/>
      <c r="ANU2" s="73"/>
      <c r="ANV2" s="73"/>
      <c r="ANW2" s="73"/>
      <c r="ANX2" s="73"/>
      <c r="ANY2" s="73"/>
      <c r="ANZ2" s="73"/>
      <c r="AOA2" s="73"/>
      <c r="AOB2" s="73"/>
      <c r="AOC2" s="73"/>
      <c r="AOD2" s="73"/>
      <c r="AOE2" s="73"/>
      <c r="AOF2" s="73"/>
      <c r="AOG2" s="93"/>
      <c r="AOH2" s="73"/>
      <c r="AOI2" s="73"/>
      <c r="AOJ2" s="73"/>
      <c r="AOK2" s="73"/>
      <c r="AOL2" s="73"/>
      <c r="AOM2" s="73"/>
      <c r="AON2" s="73"/>
      <c r="AOO2" s="73"/>
      <c r="AOP2" s="73"/>
      <c r="AOQ2" s="73"/>
      <c r="AOR2" s="73"/>
      <c r="AOS2" s="73"/>
      <c r="AOT2" s="73"/>
      <c r="AOU2" s="73"/>
      <c r="AOV2" s="73"/>
      <c r="AOW2" s="93"/>
      <c r="AOX2" s="73"/>
      <c r="AOY2" s="73"/>
      <c r="AOZ2" s="73"/>
      <c r="APA2" s="73"/>
      <c r="APB2" s="73"/>
      <c r="APC2" s="73"/>
      <c r="APD2" s="73"/>
      <c r="APE2" s="73"/>
      <c r="APF2" s="73"/>
      <c r="APG2" s="73"/>
      <c r="APH2" s="73"/>
      <c r="API2" s="73"/>
      <c r="APJ2" s="73"/>
      <c r="APK2" s="73"/>
      <c r="APL2" s="73"/>
      <c r="APM2" s="93"/>
      <c r="APN2" s="73"/>
      <c r="APO2" s="73"/>
      <c r="APP2" s="73"/>
      <c r="APQ2" s="73"/>
      <c r="APR2" s="73"/>
      <c r="APS2" s="73"/>
      <c r="APT2" s="73"/>
      <c r="APU2" s="73"/>
      <c r="APV2" s="73"/>
      <c r="APW2" s="73"/>
      <c r="APX2" s="73"/>
      <c r="APY2" s="73"/>
      <c r="APZ2" s="73"/>
      <c r="AQA2" s="73"/>
      <c r="AQB2" s="73"/>
      <c r="AQC2" s="93"/>
      <c r="AQD2" s="73"/>
      <c r="AQE2" s="73"/>
      <c r="AQF2" s="73"/>
      <c r="AQG2" s="73"/>
      <c r="AQH2" s="73"/>
      <c r="AQI2" s="73"/>
      <c r="AQJ2" s="73"/>
      <c r="AQK2" s="73"/>
      <c r="AQL2" s="73"/>
      <c r="AQM2" s="73"/>
      <c r="AQN2" s="73"/>
      <c r="AQO2" s="73"/>
      <c r="AQP2" s="73"/>
      <c r="AQQ2" s="73"/>
      <c r="AQR2" s="73"/>
      <c r="AQS2" s="93"/>
      <c r="AQT2" s="73"/>
      <c r="AQU2" s="73"/>
      <c r="AQV2" s="73"/>
      <c r="AQW2" s="73"/>
      <c r="AQX2" s="73"/>
      <c r="AQY2" s="73"/>
      <c r="AQZ2" s="73"/>
      <c r="ARA2" s="73"/>
      <c r="ARB2" s="73"/>
      <c r="ARC2" s="73"/>
      <c r="ARD2" s="73"/>
      <c r="ARE2" s="73"/>
      <c r="ARF2" s="73"/>
      <c r="ARG2" s="73"/>
      <c r="ARH2" s="73"/>
      <c r="ARI2" s="93"/>
      <c r="ARJ2" s="73"/>
      <c r="ARK2" s="73"/>
      <c r="ARL2" s="73"/>
      <c r="ARM2" s="73"/>
      <c r="ARN2" s="73"/>
      <c r="ARO2" s="73"/>
      <c r="ARP2" s="73"/>
      <c r="ARQ2" s="73"/>
      <c r="ARR2" s="73"/>
      <c r="ARS2" s="73"/>
      <c r="ART2" s="73"/>
      <c r="ARU2" s="73"/>
      <c r="ARV2" s="73"/>
      <c r="ARW2" s="73"/>
      <c r="ARX2" s="73"/>
      <c r="ARY2" s="93"/>
      <c r="ARZ2" s="73"/>
      <c r="ASA2" s="73"/>
      <c r="ASB2" s="73"/>
      <c r="ASC2" s="73"/>
      <c r="ASD2" s="73"/>
      <c r="ASE2" s="73"/>
      <c r="ASF2" s="73"/>
      <c r="ASG2" s="73"/>
      <c r="ASH2" s="73"/>
      <c r="ASI2" s="73"/>
      <c r="ASJ2" s="73"/>
      <c r="ASK2" s="73"/>
      <c r="ASL2" s="73"/>
      <c r="ASM2" s="73"/>
      <c r="ASN2" s="73"/>
      <c r="ASO2" s="93"/>
      <c r="ASP2" s="73"/>
      <c r="ASQ2" s="73"/>
      <c r="ASR2" s="73"/>
      <c r="ASS2" s="73"/>
      <c r="AST2" s="73"/>
      <c r="ASU2" s="73"/>
      <c r="ASV2" s="73"/>
      <c r="ASW2" s="73"/>
      <c r="ASX2" s="73"/>
      <c r="ASY2" s="73"/>
      <c r="ASZ2" s="73"/>
      <c r="ATA2" s="73"/>
      <c r="ATB2" s="73"/>
      <c r="ATC2" s="73"/>
      <c r="ATD2" s="73"/>
      <c r="ATE2" s="93"/>
      <c r="ATF2" s="73"/>
      <c r="ATG2" s="73"/>
      <c r="ATH2" s="73"/>
      <c r="ATI2" s="73"/>
      <c r="ATJ2" s="73"/>
      <c r="ATK2" s="73"/>
      <c r="ATL2" s="73"/>
      <c r="ATM2" s="73"/>
      <c r="ATN2" s="73"/>
      <c r="ATO2" s="73"/>
      <c r="ATP2" s="73"/>
      <c r="ATQ2" s="73"/>
      <c r="ATR2" s="73"/>
      <c r="ATS2" s="73"/>
      <c r="ATT2" s="73"/>
      <c r="ATU2" s="93"/>
      <c r="ATV2" s="73"/>
      <c r="ATW2" s="73"/>
      <c r="ATX2" s="73"/>
      <c r="ATY2" s="73"/>
      <c r="ATZ2" s="73"/>
      <c r="AUA2" s="73"/>
      <c r="AUB2" s="73"/>
      <c r="AUC2" s="73"/>
      <c r="AUD2" s="73"/>
      <c r="AUE2" s="73"/>
      <c r="AUF2" s="73"/>
      <c r="AUG2" s="73"/>
      <c r="AUH2" s="73"/>
      <c r="AUI2" s="73"/>
      <c r="AUJ2" s="73"/>
      <c r="AUK2" s="93"/>
      <c r="AUL2" s="73"/>
      <c r="AUM2" s="73"/>
      <c r="AUN2" s="73"/>
      <c r="AUO2" s="73"/>
      <c r="AUP2" s="73"/>
      <c r="AUQ2" s="73"/>
      <c r="AUR2" s="73"/>
      <c r="AUS2" s="73"/>
      <c r="AUT2" s="73"/>
      <c r="AUU2" s="73"/>
      <c r="AUV2" s="73"/>
      <c r="AUW2" s="73"/>
      <c r="AUX2" s="73"/>
      <c r="AUY2" s="73"/>
      <c r="AUZ2" s="73"/>
      <c r="AVA2" s="93"/>
      <c r="AVB2" s="73"/>
      <c r="AVC2" s="73"/>
      <c r="AVD2" s="73"/>
      <c r="AVE2" s="73"/>
      <c r="AVF2" s="73"/>
      <c r="AVG2" s="73"/>
      <c r="AVH2" s="73"/>
      <c r="AVI2" s="73"/>
      <c r="AVJ2" s="73"/>
      <c r="AVK2" s="73"/>
      <c r="AVL2" s="73"/>
      <c r="AVM2" s="73"/>
      <c r="AVN2" s="73"/>
      <c r="AVO2" s="73"/>
      <c r="AVP2" s="73"/>
      <c r="AVQ2" s="93"/>
      <c r="AVR2" s="73"/>
      <c r="AVS2" s="73"/>
      <c r="AVT2" s="73"/>
      <c r="AVU2" s="73"/>
      <c r="AVV2" s="73"/>
      <c r="AVW2" s="73"/>
      <c r="AVX2" s="73"/>
      <c r="AVY2" s="73"/>
      <c r="AVZ2" s="73"/>
      <c r="AWA2" s="73"/>
      <c r="AWB2" s="73"/>
      <c r="AWC2" s="73"/>
      <c r="AWD2" s="73"/>
      <c r="AWE2" s="73"/>
      <c r="AWF2" s="73"/>
      <c r="AWG2" s="93"/>
      <c r="AWH2" s="73"/>
      <c r="AWI2" s="73"/>
      <c r="AWJ2" s="73"/>
      <c r="AWK2" s="73"/>
      <c r="AWL2" s="73"/>
      <c r="AWM2" s="73"/>
      <c r="AWN2" s="73"/>
      <c r="AWO2" s="73"/>
      <c r="AWP2" s="73"/>
      <c r="AWQ2" s="73"/>
      <c r="AWR2" s="73"/>
      <c r="AWS2" s="73"/>
      <c r="AWT2" s="73"/>
      <c r="AWU2" s="73"/>
      <c r="AWV2" s="73"/>
      <c r="AWW2" s="93"/>
      <c r="AWX2" s="73"/>
      <c r="AWY2" s="73"/>
      <c r="AWZ2" s="73"/>
      <c r="AXA2" s="73"/>
      <c r="AXB2" s="73"/>
      <c r="AXC2" s="73"/>
      <c r="AXD2" s="73"/>
      <c r="AXE2" s="73"/>
      <c r="AXF2" s="73"/>
      <c r="AXG2" s="73"/>
      <c r="AXH2" s="73"/>
      <c r="AXI2" s="73"/>
      <c r="AXJ2" s="73"/>
      <c r="AXK2" s="73"/>
      <c r="AXL2" s="73"/>
      <c r="AXM2" s="93"/>
      <c r="AXN2" s="73"/>
      <c r="AXO2" s="73"/>
      <c r="AXP2" s="73"/>
      <c r="AXQ2" s="73"/>
      <c r="AXR2" s="73"/>
      <c r="AXS2" s="73"/>
      <c r="AXT2" s="73"/>
      <c r="AXU2" s="73"/>
      <c r="AXV2" s="73"/>
      <c r="AXW2" s="73"/>
      <c r="AXX2" s="73"/>
      <c r="AXY2" s="73"/>
      <c r="AXZ2" s="73"/>
      <c r="AYA2" s="73"/>
      <c r="AYB2" s="73"/>
      <c r="AYC2" s="93"/>
      <c r="AYD2" s="73"/>
      <c r="AYE2" s="73"/>
      <c r="AYF2" s="73"/>
      <c r="AYG2" s="73"/>
      <c r="AYH2" s="73"/>
      <c r="AYI2" s="73"/>
      <c r="AYJ2" s="73"/>
      <c r="AYK2" s="73"/>
      <c r="AYL2" s="73"/>
      <c r="AYM2" s="73"/>
      <c r="AYN2" s="73"/>
      <c r="AYO2" s="73"/>
      <c r="AYP2" s="73"/>
      <c r="AYQ2" s="73"/>
      <c r="AYR2" s="73"/>
      <c r="AYS2" s="93"/>
      <c r="AYT2" s="73"/>
      <c r="AYU2" s="73"/>
      <c r="AYV2" s="73"/>
      <c r="AYW2" s="73"/>
      <c r="AYX2" s="73"/>
      <c r="AYY2" s="73"/>
      <c r="AYZ2" s="73"/>
      <c r="AZA2" s="73"/>
      <c r="AZB2" s="73"/>
      <c r="AZC2" s="73"/>
      <c r="AZD2" s="73"/>
      <c r="AZE2" s="73"/>
      <c r="AZF2" s="73"/>
      <c r="AZG2" s="73"/>
      <c r="AZH2" s="73"/>
      <c r="AZI2" s="93"/>
      <c r="AZJ2" s="73"/>
      <c r="AZK2" s="73"/>
      <c r="AZL2" s="73"/>
      <c r="AZM2" s="73"/>
      <c r="AZN2" s="73"/>
      <c r="AZO2" s="73"/>
      <c r="AZP2" s="73"/>
      <c r="AZQ2" s="73"/>
      <c r="AZR2" s="73"/>
      <c r="AZS2" s="73"/>
      <c r="AZT2" s="73"/>
      <c r="AZU2" s="73"/>
      <c r="AZV2" s="73"/>
      <c r="AZW2" s="73"/>
      <c r="AZX2" s="73"/>
      <c r="AZY2" s="93"/>
      <c r="AZZ2" s="73"/>
      <c r="BAA2" s="73"/>
      <c r="BAB2" s="73"/>
      <c r="BAC2" s="73"/>
      <c r="BAD2" s="73"/>
      <c r="BAE2" s="73"/>
      <c r="BAF2" s="73"/>
      <c r="BAG2" s="73"/>
      <c r="BAH2" s="73"/>
      <c r="BAI2" s="73"/>
      <c r="BAJ2" s="73"/>
      <c r="BAK2" s="73"/>
      <c r="BAL2" s="73"/>
      <c r="BAM2" s="73"/>
      <c r="BAN2" s="73"/>
      <c r="BAO2" s="93"/>
      <c r="BAP2" s="73"/>
      <c r="BAQ2" s="73"/>
      <c r="BAR2" s="73"/>
      <c r="BAS2" s="73"/>
      <c r="BAT2" s="73"/>
      <c r="BAU2" s="73"/>
      <c r="BAV2" s="73"/>
      <c r="BAW2" s="73"/>
      <c r="BAX2" s="73"/>
      <c r="BAY2" s="73"/>
      <c r="BAZ2" s="73"/>
      <c r="BBA2" s="73"/>
      <c r="BBB2" s="73"/>
      <c r="BBC2" s="73"/>
      <c r="BBD2" s="73"/>
      <c r="BBE2" s="93"/>
      <c r="BBF2" s="73"/>
      <c r="BBG2" s="73"/>
      <c r="BBH2" s="73"/>
      <c r="BBI2" s="73"/>
      <c r="BBJ2" s="73"/>
      <c r="BBK2" s="73"/>
      <c r="BBL2" s="73"/>
      <c r="BBM2" s="73"/>
      <c r="BBN2" s="73"/>
      <c r="BBO2" s="73"/>
      <c r="BBP2" s="73"/>
      <c r="BBQ2" s="73"/>
      <c r="BBR2" s="73"/>
      <c r="BBS2" s="73"/>
      <c r="BBT2" s="73"/>
      <c r="BBU2" s="93"/>
      <c r="BBV2" s="73"/>
      <c r="BBW2" s="73"/>
      <c r="BBX2" s="73"/>
      <c r="BBY2" s="73"/>
      <c r="BBZ2" s="73"/>
      <c r="BCA2" s="73"/>
      <c r="BCB2" s="73"/>
      <c r="BCC2" s="73"/>
      <c r="BCD2" s="73"/>
      <c r="BCE2" s="73"/>
      <c r="BCF2" s="73"/>
      <c r="BCG2" s="73"/>
      <c r="BCH2" s="73"/>
      <c r="BCI2" s="73"/>
      <c r="BCJ2" s="73"/>
      <c r="BCK2" s="93"/>
      <c r="BCL2" s="73"/>
      <c r="BCM2" s="73"/>
      <c r="BCN2" s="73"/>
      <c r="BCO2" s="73"/>
      <c r="BCP2" s="73"/>
      <c r="BCQ2" s="73"/>
      <c r="BCR2" s="73"/>
      <c r="BCS2" s="73"/>
      <c r="BCT2" s="73"/>
      <c r="BCU2" s="73"/>
      <c r="BCV2" s="73"/>
      <c r="BCW2" s="73"/>
      <c r="BCX2" s="73"/>
      <c r="BCY2" s="73"/>
      <c r="BCZ2" s="73"/>
      <c r="BDA2" s="93"/>
      <c r="BDB2" s="73"/>
      <c r="BDC2" s="73"/>
      <c r="BDD2" s="73"/>
      <c r="BDE2" s="73"/>
      <c r="BDF2" s="73"/>
      <c r="BDG2" s="73"/>
      <c r="BDH2" s="73"/>
      <c r="BDI2" s="73"/>
      <c r="BDJ2" s="73"/>
      <c r="BDK2" s="73"/>
      <c r="BDL2" s="73"/>
      <c r="BDM2" s="73"/>
      <c r="BDN2" s="73"/>
      <c r="BDO2" s="73"/>
      <c r="BDP2" s="73"/>
      <c r="BDQ2" s="93"/>
      <c r="BDR2" s="73"/>
      <c r="BDS2" s="73"/>
      <c r="BDT2" s="73"/>
      <c r="BDU2" s="73"/>
      <c r="BDV2" s="73"/>
      <c r="BDW2" s="73"/>
      <c r="BDX2" s="73"/>
      <c r="BDY2" s="73"/>
      <c r="BDZ2" s="73"/>
      <c r="BEA2" s="73"/>
      <c r="BEB2" s="73"/>
      <c r="BEC2" s="73"/>
      <c r="BED2" s="73"/>
      <c r="BEE2" s="73"/>
      <c r="BEF2" s="73"/>
      <c r="BEG2" s="93"/>
      <c r="BEH2" s="73"/>
      <c r="BEI2" s="73"/>
      <c r="BEJ2" s="73"/>
      <c r="BEK2" s="73"/>
      <c r="BEL2" s="73"/>
      <c r="BEM2" s="73"/>
      <c r="BEN2" s="73"/>
      <c r="BEO2" s="73"/>
      <c r="BEP2" s="73"/>
      <c r="BEQ2" s="73"/>
      <c r="BER2" s="73"/>
      <c r="BES2" s="73"/>
      <c r="BET2" s="73"/>
      <c r="BEU2" s="73"/>
      <c r="BEV2" s="73"/>
      <c r="BEW2" s="93"/>
      <c r="BEX2" s="73"/>
      <c r="BEY2" s="73"/>
      <c r="BEZ2" s="73"/>
      <c r="BFA2" s="73"/>
      <c r="BFB2" s="73"/>
      <c r="BFC2" s="73"/>
      <c r="BFD2" s="73"/>
      <c r="BFE2" s="73"/>
      <c r="BFF2" s="73"/>
      <c r="BFG2" s="73"/>
      <c r="BFH2" s="73"/>
      <c r="BFI2" s="73"/>
      <c r="BFJ2" s="73"/>
      <c r="BFK2" s="73"/>
      <c r="BFL2" s="73"/>
      <c r="BFM2" s="93"/>
      <c r="BFN2" s="73"/>
      <c r="BFO2" s="73"/>
      <c r="BFP2" s="73"/>
      <c r="BFQ2" s="73"/>
      <c r="BFR2" s="73"/>
      <c r="BFS2" s="73"/>
      <c r="BFT2" s="73"/>
      <c r="BFU2" s="73"/>
      <c r="BFV2" s="73"/>
      <c r="BFW2" s="73"/>
      <c r="BFX2" s="73"/>
      <c r="BFY2" s="73"/>
      <c r="BFZ2" s="73"/>
      <c r="BGA2" s="73"/>
      <c r="BGB2" s="73"/>
      <c r="BGC2" s="93"/>
      <c r="BGD2" s="73"/>
      <c r="BGE2" s="73"/>
      <c r="BGF2" s="73"/>
      <c r="BGG2" s="73"/>
      <c r="BGH2" s="73"/>
      <c r="BGI2" s="73"/>
      <c r="BGJ2" s="73"/>
      <c r="BGK2" s="73"/>
      <c r="BGL2" s="73"/>
      <c r="BGM2" s="73"/>
      <c r="BGN2" s="73"/>
      <c r="BGO2" s="73"/>
      <c r="BGP2" s="73"/>
      <c r="BGQ2" s="73"/>
      <c r="BGR2" s="73"/>
      <c r="BGS2" s="93"/>
      <c r="BGT2" s="73"/>
      <c r="BGU2" s="73"/>
      <c r="BGV2" s="73"/>
      <c r="BGW2" s="73"/>
      <c r="BGX2" s="73"/>
      <c r="BGY2" s="73"/>
      <c r="BGZ2" s="73"/>
      <c r="BHA2" s="73"/>
      <c r="BHB2" s="73"/>
      <c r="BHC2" s="73"/>
      <c r="BHD2" s="73"/>
      <c r="BHE2" s="73"/>
      <c r="BHF2" s="73"/>
      <c r="BHG2" s="73"/>
      <c r="BHH2" s="73"/>
      <c r="BHI2" s="93"/>
      <c r="BHJ2" s="73"/>
      <c r="BHK2" s="73"/>
      <c r="BHL2" s="73"/>
      <c r="BHM2" s="73"/>
      <c r="BHN2" s="73"/>
      <c r="BHO2" s="73"/>
      <c r="BHP2" s="73"/>
      <c r="BHQ2" s="73"/>
      <c r="BHR2" s="73"/>
      <c r="BHS2" s="73"/>
      <c r="BHT2" s="73"/>
      <c r="BHU2" s="73"/>
      <c r="BHV2" s="73"/>
      <c r="BHW2" s="73"/>
      <c r="BHX2" s="73"/>
      <c r="BHY2" s="93"/>
      <c r="BHZ2" s="73"/>
      <c r="BIA2" s="73"/>
      <c r="BIB2" s="73"/>
      <c r="BIC2" s="73"/>
      <c r="BID2" s="73"/>
      <c r="BIE2" s="73"/>
      <c r="BIF2" s="73"/>
      <c r="BIG2" s="73"/>
      <c r="BIH2" s="73"/>
      <c r="BII2" s="73"/>
      <c r="BIJ2" s="73"/>
      <c r="BIK2" s="73"/>
      <c r="BIL2" s="73"/>
      <c r="BIM2" s="73"/>
      <c r="BIN2" s="73"/>
      <c r="BIO2" s="93"/>
      <c r="BIP2" s="73"/>
      <c r="BIQ2" s="73"/>
      <c r="BIR2" s="73"/>
      <c r="BIS2" s="73"/>
      <c r="BIT2" s="73"/>
      <c r="BIU2" s="73"/>
      <c r="BIV2" s="73"/>
      <c r="BIW2" s="73"/>
      <c r="BIX2" s="73"/>
      <c r="BIY2" s="73"/>
      <c r="BIZ2" s="73"/>
      <c r="BJA2" s="73"/>
      <c r="BJB2" s="73"/>
      <c r="BJC2" s="73"/>
      <c r="BJD2" s="73"/>
      <c r="BJE2" s="93"/>
      <c r="BJF2" s="73"/>
      <c r="BJG2" s="73"/>
      <c r="BJH2" s="73"/>
      <c r="BJI2" s="73"/>
      <c r="BJJ2" s="73"/>
      <c r="BJK2" s="73"/>
      <c r="BJL2" s="73"/>
      <c r="BJM2" s="73"/>
      <c r="BJN2" s="73"/>
      <c r="BJO2" s="73"/>
      <c r="BJP2" s="73"/>
      <c r="BJQ2" s="73"/>
      <c r="BJR2" s="73"/>
      <c r="BJS2" s="73"/>
      <c r="BJT2" s="73"/>
      <c r="BJU2" s="93"/>
      <c r="BJV2" s="73"/>
      <c r="BJW2" s="73"/>
      <c r="BJX2" s="73"/>
      <c r="BJY2" s="73"/>
      <c r="BJZ2" s="73"/>
      <c r="BKA2" s="73"/>
      <c r="BKB2" s="73"/>
      <c r="BKC2" s="73"/>
      <c r="BKD2" s="73"/>
      <c r="BKE2" s="73"/>
      <c r="BKF2" s="73"/>
      <c r="BKG2" s="73"/>
      <c r="BKH2" s="73"/>
      <c r="BKI2" s="73"/>
      <c r="BKJ2" s="73"/>
      <c r="BKK2" s="93"/>
      <c r="BKL2" s="73"/>
      <c r="BKM2" s="73"/>
      <c r="BKN2" s="73"/>
      <c r="BKO2" s="73"/>
      <c r="BKP2" s="73"/>
      <c r="BKQ2" s="73"/>
      <c r="BKR2" s="73"/>
      <c r="BKS2" s="73"/>
      <c r="BKT2" s="73"/>
      <c r="BKU2" s="73"/>
      <c r="BKV2" s="73"/>
      <c r="BKW2" s="73"/>
      <c r="BKX2" s="73"/>
      <c r="BKY2" s="73"/>
      <c r="BKZ2" s="73"/>
      <c r="BLA2" s="93"/>
      <c r="BLB2" s="73"/>
      <c r="BLC2" s="73"/>
      <c r="BLD2" s="73"/>
      <c r="BLE2" s="73"/>
      <c r="BLF2" s="73"/>
      <c r="BLG2" s="73"/>
      <c r="BLH2" s="73"/>
      <c r="BLI2" s="73"/>
      <c r="BLJ2" s="73"/>
      <c r="BLK2" s="73"/>
      <c r="BLL2" s="73"/>
      <c r="BLM2" s="73"/>
      <c r="BLN2" s="73"/>
      <c r="BLO2" s="73"/>
      <c r="BLP2" s="73"/>
      <c r="BLQ2" s="93"/>
      <c r="BLR2" s="73"/>
      <c r="BLS2" s="73"/>
      <c r="BLT2" s="73"/>
      <c r="BLU2" s="73"/>
      <c r="BLV2" s="73"/>
      <c r="BLW2" s="73"/>
      <c r="BLX2" s="73"/>
      <c r="BLY2" s="73"/>
      <c r="BLZ2" s="73"/>
      <c r="BMA2" s="73"/>
      <c r="BMB2" s="73"/>
      <c r="BMC2" s="73"/>
      <c r="BMD2" s="73"/>
      <c r="BME2" s="73"/>
      <c r="BMF2" s="73"/>
      <c r="BMG2" s="93"/>
      <c r="BMH2" s="73"/>
      <c r="BMI2" s="73"/>
      <c r="BMJ2" s="73"/>
      <c r="BMK2" s="73"/>
      <c r="BML2" s="73"/>
      <c r="BMM2" s="73"/>
      <c r="BMN2" s="73"/>
      <c r="BMO2" s="73"/>
      <c r="BMP2" s="73"/>
      <c r="BMQ2" s="73"/>
      <c r="BMR2" s="73"/>
      <c r="BMS2" s="73"/>
      <c r="BMT2" s="73"/>
      <c r="BMU2" s="73"/>
      <c r="BMV2" s="73"/>
      <c r="BMW2" s="93"/>
      <c r="BMX2" s="73"/>
      <c r="BMY2" s="73"/>
      <c r="BMZ2" s="73"/>
      <c r="BNA2" s="73"/>
      <c r="BNB2" s="73"/>
      <c r="BNC2" s="73"/>
      <c r="BND2" s="73"/>
      <c r="BNE2" s="73"/>
      <c r="BNF2" s="73"/>
      <c r="BNG2" s="73"/>
      <c r="BNH2" s="73"/>
      <c r="BNI2" s="73"/>
      <c r="BNJ2" s="73"/>
      <c r="BNK2" s="73"/>
      <c r="BNL2" s="73"/>
      <c r="BNM2" s="93"/>
      <c r="BNN2" s="73"/>
      <c r="BNO2" s="73"/>
      <c r="BNP2" s="73"/>
      <c r="BNQ2" s="73"/>
      <c r="BNR2" s="73"/>
      <c r="BNS2" s="73"/>
      <c r="BNT2" s="73"/>
      <c r="BNU2" s="73"/>
      <c r="BNV2" s="73"/>
      <c r="BNW2" s="73"/>
      <c r="BNX2" s="73"/>
      <c r="BNY2" s="73"/>
      <c r="BNZ2" s="73"/>
      <c r="BOA2" s="73"/>
      <c r="BOB2" s="73"/>
      <c r="BOC2" s="93"/>
      <c r="BOD2" s="73"/>
      <c r="BOE2" s="73"/>
      <c r="BOF2" s="73"/>
      <c r="BOG2" s="73"/>
      <c r="BOH2" s="73"/>
      <c r="BOI2" s="73"/>
      <c r="BOJ2" s="73"/>
      <c r="BOK2" s="73"/>
      <c r="BOL2" s="73"/>
      <c r="BOM2" s="73"/>
      <c r="BON2" s="73"/>
      <c r="BOO2" s="73"/>
      <c r="BOP2" s="73"/>
      <c r="BOQ2" s="73"/>
      <c r="BOR2" s="73"/>
      <c r="BOS2" s="93"/>
      <c r="BOT2" s="73"/>
      <c r="BOU2" s="73"/>
      <c r="BOV2" s="73"/>
      <c r="BOW2" s="73"/>
      <c r="BOX2" s="73"/>
      <c r="BOY2" s="73"/>
      <c r="BOZ2" s="73"/>
      <c r="BPA2" s="73"/>
      <c r="BPB2" s="73"/>
      <c r="BPC2" s="73"/>
      <c r="BPD2" s="73"/>
      <c r="BPE2" s="73"/>
      <c r="BPF2" s="73"/>
      <c r="BPG2" s="73"/>
      <c r="BPH2" s="73"/>
      <c r="BPI2" s="93"/>
      <c r="BPJ2" s="73"/>
      <c r="BPK2" s="73"/>
      <c r="BPL2" s="73"/>
      <c r="BPM2" s="73"/>
      <c r="BPN2" s="73"/>
      <c r="BPO2" s="73"/>
      <c r="BPP2" s="73"/>
      <c r="BPQ2" s="73"/>
      <c r="BPR2" s="73"/>
      <c r="BPS2" s="73"/>
      <c r="BPT2" s="73"/>
      <c r="BPU2" s="73"/>
      <c r="BPV2" s="73"/>
      <c r="BPW2" s="73"/>
      <c r="BPX2" s="73"/>
      <c r="BPY2" s="93"/>
      <c r="BPZ2" s="73"/>
      <c r="BQA2" s="73"/>
      <c r="BQB2" s="73"/>
      <c r="BQC2" s="73"/>
      <c r="BQD2" s="73"/>
      <c r="BQE2" s="73"/>
      <c r="BQF2" s="73"/>
      <c r="BQG2" s="73"/>
      <c r="BQH2" s="73"/>
      <c r="BQI2" s="73"/>
      <c r="BQJ2" s="73"/>
      <c r="BQK2" s="73"/>
      <c r="BQL2" s="73"/>
      <c r="BQM2" s="73"/>
      <c r="BQN2" s="73"/>
      <c r="BQO2" s="93"/>
      <c r="BQP2" s="73"/>
      <c r="BQQ2" s="73"/>
      <c r="BQR2" s="73"/>
      <c r="BQS2" s="73"/>
      <c r="BQT2" s="73"/>
      <c r="BQU2" s="73"/>
      <c r="BQV2" s="73"/>
      <c r="BQW2" s="73"/>
      <c r="BQX2" s="73"/>
      <c r="BQY2" s="73"/>
      <c r="BQZ2" s="73"/>
      <c r="BRA2" s="73"/>
      <c r="BRB2" s="73"/>
      <c r="BRC2" s="73"/>
      <c r="BRD2" s="73"/>
      <c r="BRE2" s="93"/>
      <c r="BRF2" s="73"/>
      <c r="BRG2" s="73"/>
      <c r="BRH2" s="73"/>
      <c r="BRI2" s="73"/>
      <c r="BRJ2" s="73"/>
      <c r="BRK2" s="73"/>
      <c r="BRL2" s="73"/>
      <c r="BRM2" s="73"/>
      <c r="BRN2" s="73"/>
      <c r="BRO2" s="73"/>
      <c r="BRP2" s="73"/>
      <c r="BRQ2" s="73"/>
      <c r="BRR2" s="73"/>
      <c r="BRS2" s="73"/>
      <c r="BRT2" s="73"/>
      <c r="BRU2" s="93"/>
      <c r="BRV2" s="73"/>
      <c r="BRW2" s="73"/>
      <c r="BRX2" s="73"/>
      <c r="BRY2" s="73"/>
      <c r="BRZ2" s="73"/>
      <c r="BSA2" s="73"/>
      <c r="BSB2" s="73"/>
      <c r="BSC2" s="73"/>
      <c r="BSD2" s="73"/>
      <c r="BSE2" s="73"/>
      <c r="BSF2" s="73"/>
      <c r="BSG2" s="73"/>
      <c r="BSH2" s="73"/>
      <c r="BSI2" s="73"/>
      <c r="BSJ2" s="73"/>
      <c r="BSK2" s="93"/>
      <c r="BSL2" s="73"/>
      <c r="BSM2" s="73"/>
      <c r="BSN2" s="73"/>
      <c r="BSO2" s="73"/>
      <c r="BSP2" s="73"/>
      <c r="BSQ2" s="73"/>
      <c r="BSR2" s="73"/>
      <c r="BSS2" s="73"/>
      <c r="BST2" s="73"/>
      <c r="BSU2" s="73"/>
      <c r="BSV2" s="73"/>
      <c r="BSW2" s="73"/>
      <c r="BSX2" s="73"/>
      <c r="BSY2" s="73"/>
      <c r="BSZ2" s="73"/>
      <c r="BTA2" s="93"/>
      <c r="BTB2" s="73"/>
      <c r="BTC2" s="73"/>
      <c r="BTD2" s="73"/>
      <c r="BTE2" s="73"/>
      <c r="BTF2" s="73"/>
      <c r="BTG2" s="73"/>
      <c r="BTH2" s="73"/>
      <c r="BTI2" s="73"/>
      <c r="BTJ2" s="73"/>
      <c r="BTK2" s="73"/>
      <c r="BTL2" s="73"/>
      <c r="BTM2" s="73"/>
      <c r="BTN2" s="73"/>
      <c r="BTO2" s="73"/>
      <c r="BTP2" s="73"/>
      <c r="BTQ2" s="93"/>
      <c r="BTR2" s="73"/>
      <c r="BTS2" s="73"/>
      <c r="BTT2" s="73"/>
      <c r="BTU2" s="73"/>
      <c r="BTV2" s="73"/>
      <c r="BTW2" s="73"/>
      <c r="BTX2" s="73"/>
      <c r="BTY2" s="73"/>
      <c r="BTZ2" s="73"/>
      <c r="BUA2" s="73"/>
      <c r="BUB2" s="73"/>
      <c r="BUC2" s="73"/>
      <c r="BUD2" s="73"/>
      <c r="BUE2" s="73"/>
      <c r="BUF2" s="73"/>
      <c r="BUG2" s="93"/>
      <c r="BUH2" s="73"/>
      <c r="BUI2" s="73"/>
      <c r="BUJ2" s="73"/>
      <c r="BUK2" s="73"/>
      <c r="BUL2" s="73"/>
      <c r="BUM2" s="73"/>
      <c r="BUN2" s="73"/>
      <c r="BUO2" s="73"/>
      <c r="BUP2" s="73"/>
      <c r="BUQ2" s="73"/>
      <c r="BUR2" s="73"/>
      <c r="BUS2" s="73"/>
      <c r="BUT2" s="73"/>
      <c r="BUU2" s="73"/>
      <c r="BUV2" s="73"/>
      <c r="BUW2" s="93"/>
      <c r="BUX2" s="73"/>
      <c r="BUY2" s="73"/>
      <c r="BUZ2" s="73"/>
      <c r="BVA2" s="73"/>
      <c r="BVB2" s="73"/>
      <c r="BVC2" s="73"/>
      <c r="BVD2" s="73"/>
      <c r="BVE2" s="73"/>
      <c r="BVF2" s="73"/>
      <c r="BVG2" s="73"/>
      <c r="BVH2" s="73"/>
      <c r="BVI2" s="73"/>
      <c r="BVJ2" s="73"/>
      <c r="BVK2" s="73"/>
      <c r="BVL2" s="73"/>
      <c r="BVM2" s="93"/>
      <c r="BVN2" s="73"/>
      <c r="BVO2" s="73"/>
      <c r="BVP2" s="73"/>
      <c r="BVQ2" s="73"/>
      <c r="BVR2" s="73"/>
      <c r="BVS2" s="73"/>
      <c r="BVT2" s="73"/>
      <c r="BVU2" s="73"/>
      <c r="BVV2" s="73"/>
      <c r="BVW2" s="73"/>
      <c r="BVX2" s="73"/>
      <c r="BVY2" s="73"/>
      <c r="BVZ2" s="73"/>
      <c r="BWA2" s="73"/>
      <c r="BWB2" s="73"/>
      <c r="BWC2" s="93"/>
      <c r="BWD2" s="73"/>
      <c r="BWE2" s="73"/>
      <c r="BWF2" s="73"/>
      <c r="BWG2" s="73"/>
      <c r="BWH2" s="73"/>
      <c r="BWI2" s="73"/>
      <c r="BWJ2" s="73"/>
      <c r="BWK2" s="73"/>
      <c r="BWL2" s="73"/>
      <c r="BWM2" s="73"/>
      <c r="BWN2" s="73"/>
      <c r="BWO2" s="73"/>
      <c r="BWP2" s="73"/>
      <c r="BWQ2" s="73"/>
      <c r="BWR2" s="73"/>
      <c r="BWS2" s="93"/>
      <c r="BWT2" s="73"/>
      <c r="BWU2" s="73"/>
      <c r="BWV2" s="73"/>
      <c r="BWW2" s="73"/>
      <c r="BWX2" s="73"/>
      <c r="BWY2" s="73"/>
      <c r="BWZ2" s="73"/>
      <c r="BXA2" s="73"/>
      <c r="BXB2" s="73"/>
      <c r="BXC2" s="73"/>
      <c r="BXD2" s="73"/>
      <c r="BXE2" s="73"/>
      <c r="BXF2" s="73"/>
      <c r="BXG2" s="73"/>
      <c r="BXH2" s="73"/>
      <c r="BXI2" s="93"/>
      <c r="BXJ2" s="73"/>
      <c r="BXK2" s="73"/>
      <c r="BXL2" s="73"/>
      <c r="BXM2" s="73"/>
      <c r="BXN2" s="73"/>
      <c r="BXO2" s="73"/>
      <c r="BXP2" s="73"/>
      <c r="BXQ2" s="73"/>
      <c r="BXR2" s="73"/>
      <c r="BXS2" s="73"/>
      <c r="BXT2" s="73"/>
      <c r="BXU2" s="73"/>
      <c r="BXV2" s="73"/>
      <c r="BXW2" s="73"/>
      <c r="BXX2" s="73"/>
      <c r="BXY2" s="93"/>
      <c r="BXZ2" s="73"/>
      <c r="BYA2" s="73"/>
      <c r="BYB2" s="73"/>
      <c r="BYC2" s="73"/>
      <c r="BYD2" s="73"/>
      <c r="BYE2" s="73"/>
      <c r="BYF2" s="73"/>
      <c r="BYG2" s="73"/>
      <c r="BYH2" s="73"/>
      <c r="BYI2" s="73"/>
      <c r="BYJ2" s="73"/>
      <c r="BYK2" s="73"/>
      <c r="BYL2" s="73"/>
      <c r="BYM2" s="73"/>
      <c r="BYN2" s="73"/>
      <c r="BYO2" s="93"/>
      <c r="BYP2" s="73"/>
      <c r="BYQ2" s="73"/>
      <c r="BYR2" s="73"/>
      <c r="BYS2" s="73"/>
      <c r="BYT2" s="73"/>
      <c r="BYU2" s="73"/>
      <c r="BYV2" s="73"/>
      <c r="BYW2" s="73"/>
      <c r="BYX2" s="73"/>
      <c r="BYY2" s="73"/>
      <c r="BYZ2" s="73"/>
      <c r="BZA2" s="73"/>
      <c r="BZB2" s="73"/>
      <c r="BZC2" s="73"/>
      <c r="BZD2" s="73"/>
      <c r="BZE2" s="93"/>
      <c r="BZF2" s="73"/>
      <c r="BZG2" s="73"/>
      <c r="BZH2" s="73"/>
      <c r="BZI2" s="73"/>
      <c r="BZJ2" s="73"/>
      <c r="BZK2" s="73"/>
      <c r="BZL2" s="73"/>
      <c r="BZM2" s="73"/>
      <c r="BZN2" s="73"/>
      <c r="BZO2" s="73"/>
      <c r="BZP2" s="73"/>
      <c r="BZQ2" s="73"/>
      <c r="BZR2" s="73"/>
      <c r="BZS2" s="73"/>
      <c r="BZT2" s="73"/>
      <c r="BZU2" s="93"/>
      <c r="BZV2" s="73"/>
      <c r="BZW2" s="73"/>
      <c r="BZX2" s="73"/>
      <c r="BZY2" s="73"/>
      <c r="BZZ2" s="73"/>
      <c r="CAA2" s="73"/>
      <c r="CAB2" s="73"/>
      <c r="CAC2" s="73"/>
      <c r="CAD2" s="73"/>
      <c r="CAE2" s="73"/>
      <c r="CAF2" s="73"/>
      <c r="CAG2" s="73"/>
      <c r="CAH2" s="73"/>
      <c r="CAI2" s="73"/>
      <c r="CAJ2" s="73"/>
      <c r="CAK2" s="93"/>
      <c r="CAL2" s="73"/>
      <c r="CAM2" s="73"/>
      <c r="CAN2" s="73"/>
      <c r="CAO2" s="73"/>
      <c r="CAP2" s="73"/>
      <c r="CAQ2" s="73"/>
      <c r="CAR2" s="73"/>
      <c r="CAS2" s="73"/>
      <c r="CAT2" s="73"/>
      <c r="CAU2" s="73"/>
      <c r="CAV2" s="73"/>
      <c r="CAW2" s="73"/>
      <c r="CAX2" s="73"/>
      <c r="CAY2" s="73"/>
      <c r="CAZ2" s="73"/>
      <c r="CBA2" s="93"/>
      <c r="CBB2" s="73"/>
      <c r="CBC2" s="73"/>
      <c r="CBD2" s="73"/>
      <c r="CBE2" s="73"/>
      <c r="CBF2" s="73"/>
      <c r="CBG2" s="73"/>
      <c r="CBH2" s="73"/>
      <c r="CBI2" s="73"/>
      <c r="CBJ2" s="73"/>
      <c r="CBK2" s="73"/>
      <c r="CBL2" s="73"/>
      <c r="CBM2" s="73"/>
      <c r="CBN2" s="73"/>
      <c r="CBO2" s="73"/>
      <c r="CBP2" s="73"/>
      <c r="CBQ2" s="93"/>
      <c r="CBR2" s="73"/>
      <c r="CBS2" s="73"/>
      <c r="CBT2" s="73"/>
      <c r="CBU2" s="73"/>
      <c r="CBV2" s="73"/>
      <c r="CBW2" s="73"/>
      <c r="CBX2" s="73"/>
      <c r="CBY2" s="73"/>
      <c r="CBZ2" s="73"/>
      <c r="CCA2" s="73"/>
      <c r="CCB2" s="73"/>
      <c r="CCC2" s="73"/>
      <c r="CCD2" s="73"/>
      <c r="CCE2" s="73"/>
      <c r="CCF2" s="73"/>
      <c r="CCG2" s="93"/>
      <c r="CCH2" s="73"/>
      <c r="CCI2" s="73"/>
      <c r="CCJ2" s="73"/>
      <c r="CCK2" s="73"/>
      <c r="CCL2" s="73"/>
      <c r="CCM2" s="73"/>
      <c r="CCN2" s="73"/>
      <c r="CCO2" s="73"/>
      <c r="CCP2" s="73"/>
      <c r="CCQ2" s="73"/>
      <c r="CCR2" s="73"/>
      <c r="CCS2" s="73"/>
      <c r="CCT2" s="73"/>
      <c r="CCU2" s="73"/>
      <c r="CCV2" s="73"/>
      <c r="CCW2" s="93"/>
      <c r="CCX2" s="73"/>
      <c r="CCY2" s="73"/>
      <c r="CCZ2" s="73"/>
      <c r="CDA2" s="73"/>
      <c r="CDB2" s="73"/>
      <c r="CDC2" s="73"/>
      <c r="CDD2" s="73"/>
      <c r="CDE2" s="73"/>
      <c r="CDF2" s="73"/>
      <c r="CDG2" s="73"/>
      <c r="CDH2" s="73"/>
      <c r="CDI2" s="73"/>
      <c r="CDJ2" s="73"/>
      <c r="CDK2" s="73"/>
      <c r="CDL2" s="73"/>
      <c r="CDM2" s="93"/>
      <c r="CDN2" s="73"/>
      <c r="CDO2" s="73"/>
      <c r="CDP2" s="73"/>
      <c r="CDQ2" s="73"/>
      <c r="CDR2" s="73"/>
      <c r="CDS2" s="73"/>
      <c r="CDT2" s="73"/>
      <c r="CDU2" s="73"/>
      <c r="CDV2" s="73"/>
      <c r="CDW2" s="73"/>
      <c r="CDX2" s="73"/>
      <c r="CDY2" s="73"/>
      <c r="CDZ2" s="73"/>
      <c r="CEA2" s="73"/>
      <c r="CEB2" s="73"/>
      <c r="CEC2" s="93"/>
      <c r="CED2" s="73"/>
      <c r="CEE2" s="73"/>
      <c r="CEF2" s="73"/>
      <c r="CEG2" s="73"/>
      <c r="CEH2" s="73"/>
      <c r="CEI2" s="73"/>
      <c r="CEJ2" s="73"/>
      <c r="CEK2" s="73"/>
      <c r="CEL2" s="73"/>
      <c r="CEM2" s="73"/>
      <c r="CEN2" s="73"/>
      <c r="CEO2" s="73"/>
      <c r="CEP2" s="73"/>
      <c r="CEQ2" s="73"/>
      <c r="CER2" s="73"/>
      <c r="CES2" s="93"/>
      <c r="CET2" s="73"/>
      <c r="CEU2" s="73"/>
      <c r="CEV2" s="73"/>
      <c r="CEW2" s="73"/>
      <c r="CEX2" s="73"/>
      <c r="CEY2" s="73"/>
      <c r="CEZ2" s="73"/>
      <c r="CFA2" s="73"/>
      <c r="CFB2" s="73"/>
      <c r="CFC2" s="73"/>
      <c r="CFD2" s="73"/>
      <c r="CFE2" s="73"/>
      <c r="CFF2" s="73"/>
      <c r="CFG2" s="73"/>
      <c r="CFH2" s="73"/>
      <c r="CFI2" s="93"/>
      <c r="CFJ2" s="73"/>
      <c r="CFK2" s="73"/>
      <c r="CFL2" s="73"/>
      <c r="CFM2" s="73"/>
      <c r="CFN2" s="73"/>
      <c r="CFO2" s="73"/>
      <c r="CFP2" s="73"/>
      <c r="CFQ2" s="73"/>
      <c r="CFR2" s="73"/>
      <c r="CFS2" s="73"/>
      <c r="CFT2" s="73"/>
      <c r="CFU2" s="73"/>
      <c r="CFV2" s="73"/>
      <c r="CFW2" s="73"/>
      <c r="CFX2" s="73"/>
      <c r="CFY2" s="93"/>
      <c r="CFZ2" s="73"/>
      <c r="CGA2" s="73"/>
      <c r="CGB2" s="73"/>
      <c r="CGC2" s="73"/>
      <c r="CGD2" s="73"/>
      <c r="CGE2" s="73"/>
      <c r="CGF2" s="73"/>
      <c r="CGG2" s="73"/>
      <c r="CGH2" s="73"/>
      <c r="CGI2" s="73"/>
      <c r="CGJ2" s="73"/>
      <c r="CGK2" s="73"/>
      <c r="CGL2" s="73"/>
      <c r="CGM2" s="73"/>
      <c r="CGN2" s="73"/>
      <c r="CGO2" s="93"/>
      <c r="CGP2" s="73"/>
      <c r="CGQ2" s="73"/>
      <c r="CGR2" s="73"/>
      <c r="CGS2" s="73"/>
      <c r="CGT2" s="73"/>
      <c r="CGU2" s="73"/>
      <c r="CGV2" s="73"/>
      <c r="CGW2" s="73"/>
      <c r="CGX2" s="73"/>
      <c r="CGY2" s="73"/>
      <c r="CGZ2" s="73"/>
      <c r="CHA2" s="73"/>
      <c r="CHB2" s="73"/>
      <c r="CHC2" s="73"/>
      <c r="CHD2" s="73"/>
      <c r="CHE2" s="93"/>
      <c r="CHF2" s="73"/>
      <c r="CHG2" s="73"/>
      <c r="CHH2" s="73"/>
      <c r="CHI2" s="73"/>
      <c r="CHJ2" s="73"/>
      <c r="CHK2" s="73"/>
      <c r="CHL2" s="73"/>
      <c r="CHM2" s="73"/>
      <c r="CHN2" s="73"/>
      <c r="CHO2" s="73"/>
      <c r="CHP2" s="73"/>
      <c r="CHQ2" s="73"/>
      <c r="CHR2" s="73"/>
      <c r="CHS2" s="73"/>
      <c r="CHT2" s="73"/>
      <c r="CHU2" s="93"/>
      <c r="CHV2" s="73"/>
      <c r="CHW2" s="73"/>
      <c r="CHX2" s="73"/>
      <c r="CHY2" s="73"/>
      <c r="CHZ2" s="73"/>
      <c r="CIA2" s="73"/>
      <c r="CIB2" s="73"/>
      <c r="CIC2" s="73"/>
      <c r="CID2" s="73"/>
      <c r="CIE2" s="73"/>
      <c r="CIF2" s="73"/>
      <c r="CIG2" s="73"/>
      <c r="CIH2" s="73"/>
      <c r="CII2" s="73"/>
      <c r="CIJ2" s="73"/>
      <c r="CIK2" s="93"/>
      <c r="CIL2" s="73"/>
      <c r="CIM2" s="73"/>
      <c r="CIN2" s="73"/>
      <c r="CIO2" s="73"/>
      <c r="CIP2" s="73"/>
      <c r="CIQ2" s="73"/>
      <c r="CIR2" s="73"/>
      <c r="CIS2" s="73"/>
      <c r="CIT2" s="73"/>
      <c r="CIU2" s="73"/>
      <c r="CIV2" s="73"/>
      <c r="CIW2" s="73"/>
      <c r="CIX2" s="73"/>
      <c r="CIY2" s="73"/>
      <c r="CIZ2" s="73"/>
      <c r="CJA2" s="93"/>
      <c r="CJB2" s="73"/>
      <c r="CJC2" s="73"/>
      <c r="CJD2" s="73"/>
      <c r="CJE2" s="73"/>
      <c r="CJF2" s="73"/>
      <c r="CJG2" s="73"/>
      <c r="CJH2" s="73"/>
      <c r="CJI2" s="73"/>
      <c r="CJJ2" s="73"/>
      <c r="CJK2" s="73"/>
      <c r="CJL2" s="73"/>
      <c r="CJM2" s="73"/>
      <c r="CJN2" s="73"/>
      <c r="CJO2" s="73"/>
      <c r="CJP2" s="73"/>
      <c r="CJQ2" s="93"/>
      <c r="CJR2" s="73"/>
      <c r="CJS2" s="73"/>
      <c r="CJT2" s="73"/>
      <c r="CJU2" s="73"/>
      <c r="CJV2" s="73"/>
      <c r="CJW2" s="73"/>
      <c r="CJX2" s="73"/>
      <c r="CJY2" s="73"/>
      <c r="CJZ2" s="73"/>
      <c r="CKA2" s="73"/>
      <c r="CKB2" s="73"/>
      <c r="CKC2" s="73"/>
      <c r="CKD2" s="73"/>
      <c r="CKE2" s="73"/>
      <c r="CKF2" s="73"/>
      <c r="CKG2" s="93"/>
      <c r="CKH2" s="73"/>
      <c r="CKI2" s="73"/>
      <c r="CKJ2" s="73"/>
      <c r="CKK2" s="73"/>
      <c r="CKL2" s="73"/>
      <c r="CKM2" s="73"/>
      <c r="CKN2" s="73"/>
      <c r="CKO2" s="73"/>
      <c r="CKP2" s="73"/>
      <c r="CKQ2" s="73"/>
      <c r="CKR2" s="73"/>
      <c r="CKS2" s="73"/>
      <c r="CKT2" s="73"/>
      <c r="CKU2" s="73"/>
      <c r="CKV2" s="73"/>
      <c r="CKW2" s="93"/>
      <c r="CKX2" s="73"/>
      <c r="CKY2" s="73"/>
      <c r="CKZ2" s="73"/>
      <c r="CLA2" s="73"/>
      <c r="CLB2" s="73"/>
      <c r="CLC2" s="73"/>
      <c r="CLD2" s="73"/>
      <c r="CLE2" s="73"/>
      <c r="CLF2" s="73"/>
      <c r="CLG2" s="73"/>
      <c r="CLH2" s="73"/>
      <c r="CLI2" s="73"/>
      <c r="CLJ2" s="73"/>
      <c r="CLK2" s="73"/>
      <c r="CLL2" s="73"/>
      <c r="CLM2" s="93"/>
      <c r="CLN2" s="73"/>
      <c r="CLO2" s="73"/>
      <c r="CLP2" s="73"/>
      <c r="CLQ2" s="73"/>
      <c r="CLR2" s="73"/>
      <c r="CLS2" s="73"/>
      <c r="CLT2" s="73"/>
      <c r="CLU2" s="73"/>
      <c r="CLV2" s="73"/>
      <c r="CLW2" s="73"/>
      <c r="CLX2" s="73"/>
      <c r="CLY2" s="73"/>
      <c r="CLZ2" s="73"/>
      <c r="CMA2" s="73"/>
      <c r="CMB2" s="73"/>
      <c r="CMC2" s="93"/>
      <c r="CMD2" s="73"/>
      <c r="CME2" s="73"/>
      <c r="CMF2" s="73"/>
      <c r="CMG2" s="73"/>
      <c r="CMH2" s="73"/>
      <c r="CMI2" s="73"/>
      <c r="CMJ2" s="73"/>
      <c r="CMK2" s="73"/>
      <c r="CML2" s="73"/>
      <c r="CMM2" s="73"/>
      <c r="CMN2" s="73"/>
      <c r="CMO2" s="73"/>
      <c r="CMP2" s="73"/>
      <c r="CMQ2" s="73"/>
      <c r="CMR2" s="73"/>
      <c r="CMS2" s="93"/>
      <c r="CMT2" s="73"/>
      <c r="CMU2" s="73"/>
      <c r="CMV2" s="73"/>
      <c r="CMW2" s="73"/>
      <c r="CMX2" s="73"/>
      <c r="CMY2" s="73"/>
      <c r="CMZ2" s="73"/>
      <c r="CNA2" s="73"/>
      <c r="CNB2" s="73"/>
      <c r="CNC2" s="73"/>
      <c r="CND2" s="73"/>
      <c r="CNE2" s="73"/>
      <c r="CNF2" s="73"/>
      <c r="CNG2" s="73"/>
      <c r="CNH2" s="73"/>
      <c r="CNI2" s="93"/>
      <c r="CNJ2" s="73"/>
      <c r="CNK2" s="73"/>
      <c r="CNL2" s="73"/>
      <c r="CNM2" s="73"/>
      <c r="CNN2" s="73"/>
      <c r="CNO2" s="73"/>
      <c r="CNP2" s="73"/>
      <c r="CNQ2" s="73"/>
      <c r="CNR2" s="73"/>
      <c r="CNS2" s="73"/>
      <c r="CNT2" s="73"/>
      <c r="CNU2" s="73"/>
      <c r="CNV2" s="73"/>
      <c r="CNW2" s="73"/>
      <c r="CNX2" s="73"/>
      <c r="CNY2" s="93"/>
      <c r="CNZ2" s="73"/>
      <c r="COA2" s="73"/>
      <c r="COB2" s="73"/>
      <c r="COC2" s="73"/>
      <c r="COD2" s="73"/>
      <c r="COE2" s="73"/>
      <c r="COF2" s="73"/>
      <c r="COG2" s="73"/>
      <c r="COH2" s="73"/>
      <c r="COI2" s="73"/>
      <c r="COJ2" s="73"/>
      <c r="COK2" s="73"/>
      <c r="COL2" s="73"/>
      <c r="COM2" s="73"/>
      <c r="CON2" s="73"/>
      <c r="COO2" s="93"/>
      <c r="COP2" s="73"/>
      <c r="COQ2" s="73"/>
      <c r="COR2" s="73"/>
      <c r="COS2" s="73"/>
      <c r="COT2" s="73"/>
      <c r="COU2" s="73"/>
      <c r="COV2" s="73"/>
      <c r="COW2" s="73"/>
      <c r="COX2" s="73"/>
      <c r="COY2" s="73"/>
      <c r="COZ2" s="73"/>
      <c r="CPA2" s="73"/>
      <c r="CPB2" s="73"/>
      <c r="CPC2" s="73"/>
      <c r="CPD2" s="73"/>
      <c r="CPE2" s="93"/>
      <c r="CPF2" s="73"/>
      <c r="CPG2" s="73"/>
      <c r="CPH2" s="73"/>
      <c r="CPI2" s="73"/>
      <c r="CPJ2" s="73"/>
      <c r="CPK2" s="73"/>
      <c r="CPL2" s="73"/>
      <c r="CPM2" s="73"/>
      <c r="CPN2" s="73"/>
      <c r="CPO2" s="73"/>
      <c r="CPP2" s="73"/>
      <c r="CPQ2" s="73"/>
      <c r="CPR2" s="73"/>
      <c r="CPS2" s="73"/>
      <c r="CPT2" s="73"/>
      <c r="CPU2" s="93"/>
      <c r="CPV2" s="73"/>
      <c r="CPW2" s="73"/>
      <c r="CPX2" s="73"/>
      <c r="CPY2" s="73"/>
      <c r="CPZ2" s="73"/>
      <c r="CQA2" s="73"/>
      <c r="CQB2" s="73"/>
      <c r="CQC2" s="73"/>
      <c r="CQD2" s="73"/>
      <c r="CQE2" s="73"/>
      <c r="CQF2" s="73"/>
      <c r="CQG2" s="73"/>
      <c r="CQH2" s="73"/>
      <c r="CQI2" s="73"/>
      <c r="CQJ2" s="73"/>
      <c r="CQK2" s="93"/>
      <c r="CQL2" s="73"/>
      <c r="CQM2" s="73"/>
      <c r="CQN2" s="73"/>
      <c r="CQO2" s="73"/>
      <c r="CQP2" s="73"/>
      <c r="CQQ2" s="73"/>
      <c r="CQR2" s="73"/>
      <c r="CQS2" s="73"/>
      <c r="CQT2" s="73"/>
      <c r="CQU2" s="73"/>
      <c r="CQV2" s="73"/>
      <c r="CQW2" s="73"/>
      <c r="CQX2" s="73"/>
      <c r="CQY2" s="73"/>
      <c r="CQZ2" s="73"/>
      <c r="CRA2" s="93"/>
      <c r="CRB2" s="73"/>
      <c r="CRC2" s="73"/>
      <c r="CRD2" s="73"/>
      <c r="CRE2" s="73"/>
      <c r="CRF2" s="73"/>
      <c r="CRG2" s="73"/>
      <c r="CRH2" s="73"/>
      <c r="CRI2" s="73"/>
      <c r="CRJ2" s="73"/>
      <c r="CRK2" s="73"/>
      <c r="CRL2" s="73"/>
      <c r="CRM2" s="73"/>
      <c r="CRN2" s="73"/>
      <c r="CRO2" s="73"/>
      <c r="CRP2" s="73"/>
      <c r="CRQ2" s="93"/>
      <c r="CRR2" s="73"/>
      <c r="CRS2" s="73"/>
      <c r="CRT2" s="73"/>
      <c r="CRU2" s="73"/>
      <c r="CRV2" s="73"/>
      <c r="CRW2" s="73"/>
      <c r="CRX2" s="73"/>
      <c r="CRY2" s="73"/>
      <c r="CRZ2" s="73"/>
      <c r="CSA2" s="73"/>
      <c r="CSB2" s="73"/>
      <c r="CSC2" s="73"/>
      <c r="CSD2" s="73"/>
      <c r="CSE2" s="73"/>
      <c r="CSF2" s="73"/>
      <c r="CSG2" s="93"/>
      <c r="CSH2" s="73"/>
      <c r="CSI2" s="73"/>
      <c r="CSJ2" s="73"/>
      <c r="CSK2" s="73"/>
      <c r="CSL2" s="73"/>
      <c r="CSM2" s="73"/>
      <c r="CSN2" s="73"/>
      <c r="CSO2" s="73"/>
      <c r="CSP2" s="73"/>
      <c r="CSQ2" s="73"/>
      <c r="CSR2" s="73"/>
      <c r="CSS2" s="73"/>
      <c r="CST2" s="73"/>
      <c r="CSU2" s="73"/>
      <c r="CSV2" s="73"/>
      <c r="CSW2" s="93"/>
      <c r="CSX2" s="73"/>
      <c r="CSY2" s="73"/>
      <c r="CSZ2" s="73"/>
      <c r="CTA2" s="73"/>
      <c r="CTB2" s="73"/>
      <c r="CTC2" s="73"/>
      <c r="CTD2" s="73"/>
      <c r="CTE2" s="73"/>
      <c r="CTF2" s="73"/>
      <c r="CTG2" s="73"/>
      <c r="CTH2" s="73"/>
      <c r="CTI2" s="73"/>
      <c r="CTJ2" s="73"/>
      <c r="CTK2" s="73"/>
      <c r="CTL2" s="73"/>
      <c r="CTM2" s="93"/>
      <c r="CTN2" s="73"/>
      <c r="CTO2" s="73"/>
      <c r="CTP2" s="73"/>
      <c r="CTQ2" s="73"/>
      <c r="CTR2" s="73"/>
      <c r="CTS2" s="73"/>
      <c r="CTT2" s="73"/>
      <c r="CTU2" s="73"/>
      <c r="CTV2" s="73"/>
      <c r="CTW2" s="73"/>
      <c r="CTX2" s="73"/>
      <c r="CTY2" s="73"/>
      <c r="CTZ2" s="73"/>
      <c r="CUA2" s="73"/>
      <c r="CUB2" s="73"/>
      <c r="CUC2" s="93"/>
      <c r="CUD2" s="73"/>
      <c r="CUE2" s="73"/>
      <c r="CUF2" s="73"/>
      <c r="CUG2" s="73"/>
      <c r="CUH2" s="73"/>
      <c r="CUI2" s="73"/>
      <c r="CUJ2" s="73"/>
      <c r="CUK2" s="73"/>
      <c r="CUL2" s="73"/>
      <c r="CUM2" s="73"/>
      <c r="CUN2" s="73"/>
      <c r="CUO2" s="73"/>
      <c r="CUP2" s="73"/>
      <c r="CUQ2" s="73"/>
      <c r="CUR2" s="73"/>
      <c r="CUS2" s="93"/>
      <c r="CUT2" s="73"/>
      <c r="CUU2" s="73"/>
      <c r="CUV2" s="73"/>
      <c r="CUW2" s="73"/>
      <c r="CUX2" s="73"/>
      <c r="CUY2" s="73"/>
      <c r="CUZ2" s="73"/>
      <c r="CVA2" s="73"/>
      <c r="CVB2" s="73"/>
      <c r="CVC2" s="73"/>
      <c r="CVD2" s="73"/>
      <c r="CVE2" s="73"/>
      <c r="CVF2" s="73"/>
      <c r="CVG2" s="73"/>
      <c r="CVH2" s="73"/>
      <c r="CVI2" s="93"/>
      <c r="CVJ2" s="73"/>
      <c r="CVK2" s="73"/>
      <c r="CVL2" s="73"/>
      <c r="CVM2" s="73"/>
      <c r="CVN2" s="73"/>
      <c r="CVO2" s="73"/>
      <c r="CVP2" s="73"/>
      <c r="CVQ2" s="73"/>
      <c r="CVR2" s="73"/>
      <c r="CVS2" s="73"/>
      <c r="CVT2" s="73"/>
      <c r="CVU2" s="73"/>
      <c r="CVV2" s="73"/>
      <c r="CVW2" s="73"/>
      <c r="CVX2" s="73"/>
      <c r="CVY2" s="93"/>
      <c r="CVZ2" s="73"/>
      <c r="CWA2" s="73"/>
      <c r="CWB2" s="73"/>
      <c r="CWC2" s="73"/>
      <c r="CWD2" s="73"/>
      <c r="CWE2" s="73"/>
      <c r="CWF2" s="73"/>
      <c r="CWG2" s="73"/>
      <c r="CWH2" s="73"/>
      <c r="CWI2" s="73"/>
      <c r="CWJ2" s="73"/>
      <c r="CWK2" s="73"/>
      <c r="CWL2" s="73"/>
      <c r="CWM2" s="73"/>
      <c r="CWN2" s="73"/>
      <c r="CWO2" s="93"/>
      <c r="CWP2" s="73"/>
      <c r="CWQ2" s="73"/>
      <c r="CWR2" s="73"/>
      <c r="CWS2" s="73"/>
      <c r="CWT2" s="73"/>
      <c r="CWU2" s="73"/>
      <c r="CWV2" s="73"/>
      <c r="CWW2" s="73"/>
      <c r="CWX2" s="73"/>
      <c r="CWY2" s="73"/>
      <c r="CWZ2" s="73"/>
      <c r="CXA2" s="73"/>
      <c r="CXB2" s="73"/>
      <c r="CXC2" s="73"/>
      <c r="CXD2" s="73"/>
      <c r="CXE2" s="93"/>
      <c r="CXF2" s="73"/>
      <c r="CXG2" s="73"/>
      <c r="CXH2" s="73"/>
      <c r="CXI2" s="73"/>
      <c r="CXJ2" s="73"/>
      <c r="CXK2" s="73"/>
      <c r="CXL2" s="73"/>
      <c r="CXM2" s="73"/>
      <c r="CXN2" s="73"/>
      <c r="CXO2" s="73"/>
      <c r="CXP2" s="73"/>
      <c r="CXQ2" s="73"/>
      <c r="CXR2" s="73"/>
      <c r="CXS2" s="73"/>
      <c r="CXT2" s="73"/>
      <c r="CXU2" s="93"/>
      <c r="CXV2" s="73"/>
      <c r="CXW2" s="73"/>
      <c r="CXX2" s="73"/>
      <c r="CXY2" s="73"/>
      <c r="CXZ2" s="73"/>
      <c r="CYA2" s="73"/>
      <c r="CYB2" s="73"/>
      <c r="CYC2" s="73"/>
      <c r="CYD2" s="73"/>
      <c r="CYE2" s="73"/>
      <c r="CYF2" s="73"/>
      <c r="CYG2" s="73"/>
      <c r="CYH2" s="73"/>
      <c r="CYI2" s="73"/>
      <c r="CYJ2" s="73"/>
      <c r="CYK2" s="93"/>
      <c r="CYL2" s="73"/>
      <c r="CYM2" s="73"/>
      <c r="CYN2" s="73"/>
      <c r="CYO2" s="73"/>
      <c r="CYP2" s="73"/>
      <c r="CYQ2" s="73"/>
      <c r="CYR2" s="73"/>
      <c r="CYS2" s="73"/>
      <c r="CYT2" s="73"/>
      <c r="CYU2" s="73"/>
      <c r="CYV2" s="73"/>
      <c r="CYW2" s="73"/>
      <c r="CYX2" s="73"/>
      <c r="CYY2" s="73"/>
      <c r="CYZ2" s="73"/>
      <c r="CZA2" s="93"/>
      <c r="CZB2" s="73"/>
      <c r="CZC2" s="73"/>
      <c r="CZD2" s="73"/>
      <c r="CZE2" s="73"/>
      <c r="CZF2" s="73"/>
      <c r="CZG2" s="73"/>
      <c r="CZH2" s="73"/>
      <c r="CZI2" s="73"/>
      <c r="CZJ2" s="73"/>
      <c r="CZK2" s="73"/>
      <c r="CZL2" s="73"/>
      <c r="CZM2" s="73"/>
      <c r="CZN2" s="73"/>
      <c r="CZO2" s="73"/>
      <c r="CZP2" s="73"/>
      <c r="CZQ2" s="93"/>
      <c r="CZR2" s="73"/>
      <c r="CZS2" s="73"/>
      <c r="CZT2" s="73"/>
      <c r="CZU2" s="73"/>
      <c r="CZV2" s="73"/>
      <c r="CZW2" s="73"/>
      <c r="CZX2" s="73"/>
      <c r="CZY2" s="73"/>
      <c r="CZZ2" s="73"/>
      <c r="DAA2" s="73"/>
      <c r="DAB2" s="73"/>
      <c r="DAC2" s="73"/>
      <c r="DAD2" s="73"/>
      <c r="DAE2" s="73"/>
      <c r="DAF2" s="73"/>
      <c r="DAG2" s="93"/>
      <c r="DAH2" s="73"/>
      <c r="DAI2" s="73"/>
      <c r="DAJ2" s="73"/>
      <c r="DAK2" s="73"/>
      <c r="DAL2" s="73"/>
      <c r="DAM2" s="73"/>
      <c r="DAN2" s="73"/>
      <c r="DAO2" s="73"/>
      <c r="DAP2" s="73"/>
      <c r="DAQ2" s="73"/>
      <c r="DAR2" s="73"/>
      <c r="DAS2" s="73"/>
      <c r="DAT2" s="73"/>
      <c r="DAU2" s="73"/>
      <c r="DAV2" s="73"/>
      <c r="DAW2" s="93"/>
      <c r="DAX2" s="73"/>
      <c r="DAY2" s="73"/>
      <c r="DAZ2" s="73"/>
      <c r="DBA2" s="73"/>
      <c r="DBB2" s="73"/>
      <c r="DBC2" s="73"/>
      <c r="DBD2" s="73"/>
      <c r="DBE2" s="73"/>
      <c r="DBF2" s="73"/>
      <c r="DBG2" s="73"/>
      <c r="DBH2" s="73"/>
      <c r="DBI2" s="73"/>
      <c r="DBJ2" s="73"/>
      <c r="DBK2" s="73"/>
      <c r="DBL2" s="73"/>
      <c r="DBM2" s="93"/>
      <c r="DBN2" s="73"/>
      <c r="DBO2" s="73"/>
      <c r="DBP2" s="73"/>
      <c r="DBQ2" s="73"/>
      <c r="DBR2" s="73"/>
      <c r="DBS2" s="73"/>
      <c r="DBT2" s="73"/>
      <c r="DBU2" s="73"/>
      <c r="DBV2" s="73"/>
      <c r="DBW2" s="73"/>
      <c r="DBX2" s="73"/>
      <c r="DBY2" s="73"/>
      <c r="DBZ2" s="73"/>
      <c r="DCA2" s="73"/>
      <c r="DCB2" s="73"/>
      <c r="DCC2" s="93"/>
      <c r="DCD2" s="73"/>
      <c r="DCE2" s="73"/>
      <c r="DCF2" s="73"/>
      <c r="DCG2" s="73"/>
      <c r="DCH2" s="73"/>
      <c r="DCI2" s="73"/>
      <c r="DCJ2" s="73"/>
      <c r="DCK2" s="73"/>
      <c r="DCL2" s="73"/>
      <c r="DCM2" s="73"/>
      <c r="DCN2" s="73"/>
      <c r="DCO2" s="73"/>
      <c r="DCP2" s="73"/>
      <c r="DCQ2" s="73"/>
      <c r="DCR2" s="73"/>
      <c r="DCS2" s="93"/>
      <c r="DCT2" s="73"/>
      <c r="DCU2" s="73"/>
      <c r="DCV2" s="73"/>
      <c r="DCW2" s="73"/>
      <c r="DCX2" s="73"/>
      <c r="DCY2" s="73"/>
      <c r="DCZ2" s="73"/>
      <c r="DDA2" s="73"/>
      <c r="DDB2" s="73"/>
      <c r="DDC2" s="73"/>
      <c r="DDD2" s="73"/>
      <c r="DDE2" s="73"/>
      <c r="DDF2" s="73"/>
      <c r="DDG2" s="73"/>
      <c r="DDH2" s="73"/>
      <c r="DDI2" s="93"/>
      <c r="DDJ2" s="73"/>
      <c r="DDK2" s="73"/>
      <c r="DDL2" s="73"/>
      <c r="DDM2" s="73"/>
      <c r="DDN2" s="73"/>
      <c r="DDO2" s="73"/>
      <c r="DDP2" s="73"/>
      <c r="DDQ2" s="73"/>
      <c r="DDR2" s="73"/>
      <c r="DDS2" s="73"/>
      <c r="DDT2" s="73"/>
      <c r="DDU2" s="73"/>
      <c r="DDV2" s="73"/>
      <c r="DDW2" s="73"/>
      <c r="DDX2" s="73"/>
      <c r="DDY2" s="93"/>
      <c r="DDZ2" s="73"/>
      <c r="DEA2" s="73"/>
      <c r="DEB2" s="73"/>
      <c r="DEC2" s="73"/>
      <c r="DED2" s="73"/>
      <c r="DEE2" s="73"/>
      <c r="DEF2" s="73"/>
      <c r="DEG2" s="73"/>
      <c r="DEH2" s="73"/>
      <c r="DEI2" s="73"/>
      <c r="DEJ2" s="73"/>
      <c r="DEK2" s="73"/>
      <c r="DEL2" s="73"/>
      <c r="DEM2" s="73"/>
      <c r="DEN2" s="73"/>
      <c r="DEO2" s="93"/>
      <c r="DEP2" s="73"/>
      <c r="DEQ2" s="73"/>
      <c r="DER2" s="73"/>
      <c r="DES2" s="73"/>
      <c r="DET2" s="73"/>
      <c r="DEU2" s="73"/>
      <c r="DEV2" s="73"/>
      <c r="DEW2" s="73"/>
      <c r="DEX2" s="73"/>
      <c r="DEY2" s="73"/>
      <c r="DEZ2" s="73"/>
      <c r="DFA2" s="73"/>
      <c r="DFB2" s="73"/>
      <c r="DFC2" s="73"/>
      <c r="DFD2" s="73"/>
      <c r="DFE2" s="93"/>
      <c r="DFF2" s="73"/>
      <c r="DFG2" s="73"/>
      <c r="DFH2" s="73"/>
      <c r="DFI2" s="73"/>
      <c r="DFJ2" s="73"/>
      <c r="DFK2" s="73"/>
      <c r="DFL2" s="73"/>
      <c r="DFM2" s="73"/>
      <c r="DFN2" s="73"/>
      <c r="DFO2" s="73"/>
      <c r="DFP2" s="73"/>
      <c r="DFQ2" s="73"/>
      <c r="DFR2" s="73"/>
      <c r="DFS2" s="73"/>
      <c r="DFT2" s="73"/>
      <c r="DFU2" s="93"/>
      <c r="DFV2" s="73"/>
      <c r="DFW2" s="73"/>
      <c r="DFX2" s="73"/>
      <c r="DFY2" s="73"/>
      <c r="DFZ2" s="73"/>
      <c r="DGA2" s="73"/>
      <c r="DGB2" s="73"/>
      <c r="DGC2" s="73"/>
      <c r="DGD2" s="73"/>
      <c r="DGE2" s="73"/>
      <c r="DGF2" s="73"/>
      <c r="DGG2" s="73"/>
      <c r="DGH2" s="73"/>
      <c r="DGI2" s="73"/>
      <c r="DGJ2" s="73"/>
      <c r="DGK2" s="93"/>
      <c r="DGL2" s="73"/>
      <c r="DGM2" s="73"/>
      <c r="DGN2" s="73"/>
      <c r="DGO2" s="73"/>
      <c r="DGP2" s="73"/>
      <c r="DGQ2" s="73"/>
      <c r="DGR2" s="73"/>
      <c r="DGS2" s="73"/>
      <c r="DGT2" s="73"/>
      <c r="DGU2" s="73"/>
      <c r="DGV2" s="73"/>
      <c r="DGW2" s="73"/>
      <c r="DGX2" s="73"/>
      <c r="DGY2" s="73"/>
      <c r="DGZ2" s="73"/>
      <c r="DHA2" s="93"/>
      <c r="DHB2" s="73"/>
      <c r="DHC2" s="73"/>
      <c r="DHD2" s="73"/>
      <c r="DHE2" s="73"/>
      <c r="DHF2" s="73"/>
      <c r="DHG2" s="73"/>
      <c r="DHH2" s="73"/>
      <c r="DHI2" s="73"/>
      <c r="DHJ2" s="73"/>
      <c r="DHK2" s="73"/>
      <c r="DHL2" s="73"/>
      <c r="DHM2" s="73"/>
      <c r="DHN2" s="73"/>
      <c r="DHO2" s="73"/>
      <c r="DHP2" s="73"/>
      <c r="DHQ2" s="93"/>
      <c r="DHR2" s="73"/>
      <c r="DHS2" s="73"/>
      <c r="DHT2" s="73"/>
      <c r="DHU2" s="73"/>
      <c r="DHV2" s="73"/>
      <c r="DHW2" s="73"/>
      <c r="DHX2" s="73"/>
      <c r="DHY2" s="73"/>
      <c r="DHZ2" s="73"/>
      <c r="DIA2" s="73"/>
      <c r="DIB2" s="73"/>
      <c r="DIC2" s="73"/>
      <c r="DID2" s="73"/>
      <c r="DIE2" s="73"/>
      <c r="DIF2" s="73"/>
      <c r="DIG2" s="93"/>
      <c r="DIH2" s="73"/>
      <c r="DII2" s="73"/>
      <c r="DIJ2" s="73"/>
      <c r="DIK2" s="73"/>
      <c r="DIL2" s="73"/>
      <c r="DIM2" s="73"/>
      <c r="DIN2" s="73"/>
      <c r="DIO2" s="73"/>
      <c r="DIP2" s="73"/>
      <c r="DIQ2" s="73"/>
      <c r="DIR2" s="73"/>
      <c r="DIS2" s="73"/>
      <c r="DIT2" s="73"/>
      <c r="DIU2" s="73"/>
      <c r="DIV2" s="73"/>
      <c r="DIW2" s="93"/>
      <c r="DIX2" s="73"/>
      <c r="DIY2" s="73"/>
      <c r="DIZ2" s="73"/>
      <c r="DJA2" s="73"/>
      <c r="DJB2" s="73"/>
      <c r="DJC2" s="73"/>
      <c r="DJD2" s="73"/>
      <c r="DJE2" s="73"/>
      <c r="DJF2" s="73"/>
      <c r="DJG2" s="73"/>
      <c r="DJH2" s="73"/>
      <c r="DJI2" s="73"/>
      <c r="DJJ2" s="73"/>
      <c r="DJK2" s="73"/>
      <c r="DJL2" s="73"/>
      <c r="DJM2" s="93"/>
      <c r="DJN2" s="73"/>
      <c r="DJO2" s="73"/>
      <c r="DJP2" s="73"/>
      <c r="DJQ2" s="73"/>
      <c r="DJR2" s="73"/>
      <c r="DJS2" s="73"/>
      <c r="DJT2" s="73"/>
      <c r="DJU2" s="73"/>
      <c r="DJV2" s="73"/>
      <c r="DJW2" s="73"/>
      <c r="DJX2" s="73"/>
      <c r="DJY2" s="73"/>
      <c r="DJZ2" s="73"/>
      <c r="DKA2" s="73"/>
      <c r="DKB2" s="73"/>
      <c r="DKC2" s="93"/>
      <c r="DKD2" s="73"/>
      <c r="DKE2" s="73"/>
      <c r="DKF2" s="73"/>
      <c r="DKG2" s="73"/>
      <c r="DKH2" s="73"/>
      <c r="DKI2" s="73"/>
      <c r="DKJ2" s="73"/>
      <c r="DKK2" s="73"/>
      <c r="DKL2" s="73"/>
      <c r="DKM2" s="73"/>
      <c r="DKN2" s="73"/>
      <c r="DKO2" s="73"/>
      <c r="DKP2" s="73"/>
      <c r="DKQ2" s="73"/>
      <c r="DKR2" s="73"/>
      <c r="DKS2" s="93"/>
      <c r="DKT2" s="73"/>
      <c r="DKU2" s="73"/>
      <c r="DKV2" s="73"/>
      <c r="DKW2" s="73"/>
      <c r="DKX2" s="73"/>
      <c r="DKY2" s="73"/>
      <c r="DKZ2" s="73"/>
      <c r="DLA2" s="73"/>
      <c r="DLB2" s="73"/>
      <c r="DLC2" s="73"/>
      <c r="DLD2" s="73"/>
      <c r="DLE2" s="73"/>
      <c r="DLF2" s="73"/>
      <c r="DLG2" s="73"/>
      <c r="DLH2" s="73"/>
      <c r="DLI2" s="93"/>
      <c r="DLJ2" s="73"/>
      <c r="DLK2" s="73"/>
      <c r="DLL2" s="73"/>
      <c r="DLM2" s="73"/>
      <c r="DLN2" s="73"/>
      <c r="DLO2" s="73"/>
      <c r="DLP2" s="73"/>
      <c r="DLQ2" s="73"/>
      <c r="DLR2" s="73"/>
      <c r="DLS2" s="73"/>
      <c r="DLT2" s="73"/>
      <c r="DLU2" s="73"/>
      <c r="DLV2" s="73"/>
      <c r="DLW2" s="73"/>
      <c r="DLX2" s="73"/>
      <c r="DLY2" s="93"/>
      <c r="DLZ2" s="73"/>
      <c r="DMA2" s="73"/>
      <c r="DMB2" s="73"/>
      <c r="DMC2" s="73"/>
      <c r="DMD2" s="73"/>
      <c r="DME2" s="73"/>
      <c r="DMF2" s="73"/>
      <c r="DMG2" s="73"/>
      <c r="DMH2" s="73"/>
      <c r="DMI2" s="73"/>
      <c r="DMJ2" s="73"/>
      <c r="DMK2" s="73"/>
      <c r="DML2" s="73"/>
      <c r="DMM2" s="73"/>
      <c r="DMN2" s="73"/>
      <c r="DMO2" s="93"/>
      <c r="DMP2" s="73"/>
      <c r="DMQ2" s="73"/>
      <c r="DMR2" s="73"/>
      <c r="DMS2" s="73"/>
      <c r="DMT2" s="73"/>
      <c r="DMU2" s="73"/>
      <c r="DMV2" s="73"/>
      <c r="DMW2" s="73"/>
      <c r="DMX2" s="73"/>
      <c r="DMY2" s="73"/>
      <c r="DMZ2" s="73"/>
      <c r="DNA2" s="73"/>
      <c r="DNB2" s="73"/>
      <c r="DNC2" s="73"/>
      <c r="DND2" s="73"/>
      <c r="DNE2" s="93"/>
      <c r="DNF2" s="73"/>
      <c r="DNG2" s="73"/>
      <c r="DNH2" s="73"/>
      <c r="DNI2" s="73"/>
      <c r="DNJ2" s="73"/>
      <c r="DNK2" s="73"/>
      <c r="DNL2" s="73"/>
      <c r="DNM2" s="73"/>
      <c r="DNN2" s="73"/>
      <c r="DNO2" s="73"/>
      <c r="DNP2" s="73"/>
      <c r="DNQ2" s="73"/>
      <c r="DNR2" s="73"/>
      <c r="DNS2" s="73"/>
      <c r="DNT2" s="73"/>
      <c r="DNU2" s="93"/>
      <c r="DNV2" s="73"/>
      <c r="DNW2" s="73"/>
      <c r="DNX2" s="73"/>
      <c r="DNY2" s="73"/>
      <c r="DNZ2" s="73"/>
      <c r="DOA2" s="73"/>
      <c r="DOB2" s="73"/>
      <c r="DOC2" s="73"/>
      <c r="DOD2" s="73"/>
      <c r="DOE2" s="73"/>
      <c r="DOF2" s="73"/>
      <c r="DOG2" s="73"/>
      <c r="DOH2" s="73"/>
      <c r="DOI2" s="73"/>
      <c r="DOJ2" s="73"/>
      <c r="DOK2" s="93"/>
      <c r="DOL2" s="73"/>
      <c r="DOM2" s="73"/>
      <c r="DON2" s="73"/>
      <c r="DOO2" s="73"/>
      <c r="DOP2" s="73"/>
      <c r="DOQ2" s="73"/>
      <c r="DOR2" s="73"/>
      <c r="DOS2" s="73"/>
      <c r="DOT2" s="73"/>
      <c r="DOU2" s="73"/>
      <c r="DOV2" s="73"/>
      <c r="DOW2" s="73"/>
      <c r="DOX2" s="73"/>
      <c r="DOY2" s="73"/>
      <c r="DOZ2" s="73"/>
      <c r="DPA2" s="93"/>
      <c r="DPB2" s="73"/>
      <c r="DPC2" s="73"/>
      <c r="DPD2" s="73"/>
      <c r="DPE2" s="73"/>
      <c r="DPF2" s="73"/>
      <c r="DPG2" s="73"/>
      <c r="DPH2" s="73"/>
      <c r="DPI2" s="73"/>
      <c r="DPJ2" s="73"/>
      <c r="DPK2" s="73"/>
      <c r="DPL2" s="73"/>
      <c r="DPM2" s="73"/>
      <c r="DPN2" s="73"/>
      <c r="DPO2" s="73"/>
      <c r="DPP2" s="73"/>
      <c r="DPQ2" s="93"/>
      <c r="DPR2" s="73"/>
      <c r="DPS2" s="73"/>
      <c r="DPT2" s="73"/>
      <c r="DPU2" s="73"/>
      <c r="DPV2" s="73"/>
      <c r="DPW2" s="73"/>
      <c r="DPX2" s="73"/>
      <c r="DPY2" s="73"/>
      <c r="DPZ2" s="73"/>
      <c r="DQA2" s="73"/>
      <c r="DQB2" s="73"/>
      <c r="DQC2" s="73"/>
      <c r="DQD2" s="73"/>
      <c r="DQE2" s="73"/>
      <c r="DQF2" s="73"/>
      <c r="DQG2" s="93"/>
      <c r="DQH2" s="73"/>
      <c r="DQI2" s="73"/>
      <c r="DQJ2" s="73"/>
      <c r="DQK2" s="73"/>
      <c r="DQL2" s="73"/>
      <c r="DQM2" s="73"/>
      <c r="DQN2" s="73"/>
      <c r="DQO2" s="73"/>
      <c r="DQP2" s="73"/>
      <c r="DQQ2" s="73"/>
      <c r="DQR2" s="73"/>
      <c r="DQS2" s="73"/>
      <c r="DQT2" s="73"/>
      <c r="DQU2" s="73"/>
      <c r="DQV2" s="73"/>
      <c r="DQW2" s="93"/>
      <c r="DQX2" s="73"/>
      <c r="DQY2" s="73"/>
      <c r="DQZ2" s="73"/>
      <c r="DRA2" s="73"/>
      <c r="DRB2" s="73"/>
      <c r="DRC2" s="73"/>
      <c r="DRD2" s="73"/>
      <c r="DRE2" s="73"/>
      <c r="DRF2" s="73"/>
      <c r="DRG2" s="73"/>
      <c r="DRH2" s="73"/>
      <c r="DRI2" s="73"/>
      <c r="DRJ2" s="73"/>
      <c r="DRK2" s="73"/>
      <c r="DRL2" s="73"/>
      <c r="DRM2" s="93"/>
      <c r="DRN2" s="73"/>
      <c r="DRO2" s="73"/>
      <c r="DRP2" s="73"/>
      <c r="DRQ2" s="73"/>
      <c r="DRR2" s="73"/>
      <c r="DRS2" s="73"/>
      <c r="DRT2" s="73"/>
      <c r="DRU2" s="73"/>
      <c r="DRV2" s="73"/>
      <c r="DRW2" s="73"/>
      <c r="DRX2" s="73"/>
      <c r="DRY2" s="73"/>
      <c r="DRZ2" s="73"/>
      <c r="DSA2" s="73"/>
      <c r="DSB2" s="73"/>
      <c r="DSC2" s="93"/>
      <c r="DSD2" s="73"/>
      <c r="DSE2" s="73"/>
      <c r="DSF2" s="73"/>
      <c r="DSG2" s="73"/>
      <c r="DSH2" s="73"/>
      <c r="DSI2" s="73"/>
      <c r="DSJ2" s="73"/>
      <c r="DSK2" s="73"/>
      <c r="DSL2" s="73"/>
      <c r="DSM2" s="73"/>
      <c r="DSN2" s="73"/>
      <c r="DSO2" s="73"/>
      <c r="DSP2" s="73"/>
      <c r="DSQ2" s="73"/>
      <c r="DSR2" s="73"/>
      <c r="DSS2" s="93"/>
      <c r="DST2" s="73"/>
      <c r="DSU2" s="73"/>
      <c r="DSV2" s="73"/>
      <c r="DSW2" s="73"/>
      <c r="DSX2" s="73"/>
      <c r="DSY2" s="73"/>
      <c r="DSZ2" s="73"/>
      <c r="DTA2" s="73"/>
      <c r="DTB2" s="73"/>
      <c r="DTC2" s="73"/>
      <c r="DTD2" s="73"/>
      <c r="DTE2" s="73"/>
      <c r="DTF2" s="73"/>
      <c r="DTG2" s="73"/>
      <c r="DTH2" s="73"/>
      <c r="DTI2" s="93"/>
      <c r="DTJ2" s="73"/>
      <c r="DTK2" s="73"/>
      <c r="DTL2" s="73"/>
      <c r="DTM2" s="73"/>
      <c r="DTN2" s="73"/>
      <c r="DTO2" s="73"/>
      <c r="DTP2" s="73"/>
      <c r="DTQ2" s="73"/>
      <c r="DTR2" s="73"/>
      <c r="DTS2" s="73"/>
      <c r="DTT2" s="73"/>
      <c r="DTU2" s="73"/>
      <c r="DTV2" s="73"/>
      <c r="DTW2" s="73"/>
      <c r="DTX2" s="73"/>
      <c r="DTY2" s="93"/>
      <c r="DTZ2" s="73"/>
      <c r="DUA2" s="73"/>
      <c r="DUB2" s="73"/>
      <c r="DUC2" s="73"/>
      <c r="DUD2" s="73"/>
      <c r="DUE2" s="73"/>
      <c r="DUF2" s="73"/>
      <c r="DUG2" s="73"/>
      <c r="DUH2" s="73"/>
      <c r="DUI2" s="73"/>
      <c r="DUJ2" s="73"/>
      <c r="DUK2" s="73"/>
      <c r="DUL2" s="73"/>
      <c r="DUM2" s="73"/>
      <c r="DUN2" s="73"/>
      <c r="DUO2" s="93"/>
      <c r="DUP2" s="73"/>
      <c r="DUQ2" s="73"/>
      <c r="DUR2" s="73"/>
      <c r="DUS2" s="73"/>
      <c r="DUT2" s="73"/>
      <c r="DUU2" s="73"/>
      <c r="DUV2" s="73"/>
      <c r="DUW2" s="73"/>
      <c r="DUX2" s="73"/>
      <c r="DUY2" s="73"/>
      <c r="DUZ2" s="73"/>
      <c r="DVA2" s="73"/>
      <c r="DVB2" s="73"/>
      <c r="DVC2" s="73"/>
      <c r="DVD2" s="73"/>
      <c r="DVE2" s="93"/>
      <c r="DVF2" s="73"/>
      <c r="DVG2" s="73"/>
      <c r="DVH2" s="73"/>
      <c r="DVI2" s="73"/>
      <c r="DVJ2" s="73"/>
      <c r="DVK2" s="73"/>
      <c r="DVL2" s="73"/>
      <c r="DVM2" s="73"/>
      <c r="DVN2" s="73"/>
      <c r="DVO2" s="73"/>
      <c r="DVP2" s="73"/>
      <c r="DVQ2" s="73"/>
      <c r="DVR2" s="73"/>
      <c r="DVS2" s="73"/>
      <c r="DVT2" s="73"/>
      <c r="DVU2" s="93"/>
      <c r="DVV2" s="73"/>
      <c r="DVW2" s="73"/>
      <c r="DVX2" s="73"/>
      <c r="DVY2" s="73"/>
      <c r="DVZ2" s="73"/>
      <c r="DWA2" s="73"/>
      <c r="DWB2" s="73"/>
      <c r="DWC2" s="73"/>
      <c r="DWD2" s="73"/>
      <c r="DWE2" s="73"/>
      <c r="DWF2" s="73"/>
      <c r="DWG2" s="73"/>
      <c r="DWH2" s="73"/>
      <c r="DWI2" s="73"/>
      <c r="DWJ2" s="73"/>
      <c r="DWK2" s="93"/>
      <c r="DWL2" s="73"/>
      <c r="DWM2" s="73"/>
      <c r="DWN2" s="73"/>
      <c r="DWO2" s="73"/>
      <c r="DWP2" s="73"/>
      <c r="DWQ2" s="73"/>
      <c r="DWR2" s="73"/>
      <c r="DWS2" s="73"/>
      <c r="DWT2" s="73"/>
      <c r="DWU2" s="73"/>
      <c r="DWV2" s="73"/>
      <c r="DWW2" s="73"/>
      <c r="DWX2" s="73"/>
      <c r="DWY2" s="73"/>
      <c r="DWZ2" s="73"/>
      <c r="DXA2" s="93"/>
      <c r="DXB2" s="73"/>
      <c r="DXC2" s="73"/>
      <c r="DXD2" s="73"/>
      <c r="DXE2" s="73"/>
      <c r="DXF2" s="73"/>
      <c r="DXG2" s="73"/>
      <c r="DXH2" s="73"/>
      <c r="DXI2" s="73"/>
      <c r="DXJ2" s="73"/>
      <c r="DXK2" s="73"/>
      <c r="DXL2" s="73"/>
      <c r="DXM2" s="73"/>
      <c r="DXN2" s="73"/>
      <c r="DXO2" s="73"/>
      <c r="DXP2" s="73"/>
      <c r="DXQ2" s="93"/>
      <c r="DXR2" s="73"/>
      <c r="DXS2" s="73"/>
      <c r="DXT2" s="73"/>
      <c r="DXU2" s="73"/>
      <c r="DXV2" s="73"/>
      <c r="DXW2" s="73"/>
      <c r="DXX2" s="73"/>
      <c r="DXY2" s="73"/>
      <c r="DXZ2" s="73"/>
      <c r="DYA2" s="73"/>
      <c r="DYB2" s="73"/>
      <c r="DYC2" s="73"/>
      <c r="DYD2" s="73"/>
      <c r="DYE2" s="73"/>
      <c r="DYF2" s="73"/>
      <c r="DYG2" s="93"/>
      <c r="DYH2" s="73"/>
      <c r="DYI2" s="73"/>
      <c r="DYJ2" s="73"/>
      <c r="DYK2" s="73"/>
      <c r="DYL2" s="73"/>
      <c r="DYM2" s="73"/>
      <c r="DYN2" s="73"/>
      <c r="DYO2" s="73"/>
      <c r="DYP2" s="73"/>
      <c r="DYQ2" s="73"/>
      <c r="DYR2" s="73"/>
      <c r="DYS2" s="73"/>
      <c r="DYT2" s="73"/>
      <c r="DYU2" s="73"/>
      <c r="DYV2" s="73"/>
      <c r="DYW2" s="93"/>
      <c r="DYX2" s="73"/>
      <c r="DYY2" s="73"/>
      <c r="DYZ2" s="73"/>
      <c r="DZA2" s="73"/>
      <c r="DZB2" s="73"/>
      <c r="DZC2" s="73"/>
      <c r="DZD2" s="73"/>
      <c r="DZE2" s="73"/>
      <c r="DZF2" s="73"/>
      <c r="DZG2" s="73"/>
      <c r="DZH2" s="73"/>
      <c r="DZI2" s="73"/>
      <c r="DZJ2" s="73"/>
      <c r="DZK2" s="73"/>
      <c r="DZL2" s="73"/>
      <c r="DZM2" s="93"/>
      <c r="DZN2" s="73"/>
      <c r="DZO2" s="73"/>
      <c r="DZP2" s="73"/>
      <c r="DZQ2" s="73"/>
      <c r="DZR2" s="73"/>
      <c r="DZS2" s="73"/>
      <c r="DZT2" s="73"/>
      <c r="DZU2" s="73"/>
      <c r="DZV2" s="73"/>
      <c r="DZW2" s="73"/>
      <c r="DZX2" s="73"/>
      <c r="DZY2" s="73"/>
      <c r="DZZ2" s="73"/>
      <c r="EAA2" s="73"/>
      <c r="EAB2" s="73"/>
      <c r="EAC2" s="93"/>
      <c r="EAD2" s="73"/>
      <c r="EAE2" s="73"/>
      <c r="EAF2" s="73"/>
      <c r="EAG2" s="73"/>
      <c r="EAH2" s="73"/>
      <c r="EAI2" s="73"/>
      <c r="EAJ2" s="73"/>
      <c r="EAK2" s="73"/>
      <c r="EAL2" s="73"/>
      <c r="EAM2" s="73"/>
      <c r="EAN2" s="73"/>
      <c r="EAO2" s="73"/>
      <c r="EAP2" s="73"/>
      <c r="EAQ2" s="73"/>
      <c r="EAR2" s="73"/>
      <c r="EAS2" s="93"/>
      <c r="EAT2" s="73"/>
      <c r="EAU2" s="73"/>
      <c r="EAV2" s="73"/>
      <c r="EAW2" s="73"/>
      <c r="EAX2" s="73"/>
      <c r="EAY2" s="73"/>
      <c r="EAZ2" s="73"/>
      <c r="EBA2" s="73"/>
      <c r="EBB2" s="73"/>
      <c r="EBC2" s="73"/>
      <c r="EBD2" s="73"/>
      <c r="EBE2" s="73"/>
      <c r="EBF2" s="73"/>
      <c r="EBG2" s="73"/>
      <c r="EBH2" s="73"/>
      <c r="EBI2" s="93"/>
      <c r="EBJ2" s="73"/>
      <c r="EBK2" s="73"/>
      <c r="EBL2" s="73"/>
      <c r="EBM2" s="73"/>
      <c r="EBN2" s="73"/>
      <c r="EBO2" s="73"/>
      <c r="EBP2" s="73"/>
      <c r="EBQ2" s="73"/>
      <c r="EBR2" s="73"/>
      <c r="EBS2" s="73"/>
      <c r="EBT2" s="73"/>
      <c r="EBU2" s="73"/>
      <c r="EBV2" s="73"/>
      <c r="EBW2" s="73"/>
      <c r="EBX2" s="73"/>
      <c r="EBY2" s="93"/>
      <c r="EBZ2" s="73"/>
      <c r="ECA2" s="73"/>
      <c r="ECB2" s="73"/>
      <c r="ECC2" s="73"/>
      <c r="ECD2" s="73"/>
      <c r="ECE2" s="73"/>
      <c r="ECF2" s="73"/>
      <c r="ECG2" s="73"/>
      <c r="ECH2" s="73"/>
      <c r="ECI2" s="73"/>
      <c r="ECJ2" s="73"/>
      <c r="ECK2" s="73"/>
      <c r="ECL2" s="73"/>
      <c r="ECM2" s="73"/>
      <c r="ECN2" s="73"/>
      <c r="ECO2" s="93"/>
      <c r="ECP2" s="73"/>
      <c r="ECQ2" s="73"/>
      <c r="ECR2" s="73"/>
      <c r="ECS2" s="73"/>
      <c r="ECT2" s="73"/>
      <c r="ECU2" s="73"/>
      <c r="ECV2" s="73"/>
      <c r="ECW2" s="73"/>
      <c r="ECX2" s="73"/>
      <c r="ECY2" s="73"/>
      <c r="ECZ2" s="73"/>
      <c r="EDA2" s="73"/>
      <c r="EDB2" s="73"/>
      <c r="EDC2" s="73"/>
      <c r="EDD2" s="73"/>
      <c r="EDE2" s="93"/>
      <c r="EDF2" s="73"/>
      <c r="EDG2" s="73"/>
      <c r="EDH2" s="73"/>
      <c r="EDI2" s="73"/>
      <c r="EDJ2" s="73"/>
      <c r="EDK2" s="73"/>
      <c r="EDL2" s="73"/>
      <c r="EDM2" s="73"/>
      <c r="EDN2" s="73"/>
      <c r="EDO2" s="73"/>
      <c r="EDP2" s="73"/>
      <c r="EDQ2" s="73"/>
      <c r="EDR2" s="73"/>
      <c r="EDS2" s="73"/>
      <c r="EDT2" s="73"/>
      <c r="EDU2" s="93"/>
      <c r="EDV2" s="73"/>
      <c r="EDW2" s="73"/>
      <c r="EDX2" s="73"/>
      <c r="EDY2" s="73"/>
      <c r="EDZ2" s="73"/>
      <c r="EEA2" s="73"/>
      <c r="EEB2" s="73"/>
      <c r="EEC2" s="73"/>
      <c r="EED2" s="73"/>
      <c r="EEE2" s="73"/>
      <c r="EEF2" s="73"/>
      <c r="EEG2" s="73"/>
      <c r="EEH2" s="73"/>
      <c r="EEI2" s="73"/>
      <c r="EEJ2" s="73"/>
      <c r="EEK2" s="93"/>
      <c r="EEL2" s="73"/>
      <c r="EEM2" s="73"/>
      <c r="EEN2" s="73"/>
      <c r="EEO2" s="73"/>
      <c r="EEP2" s="73"/>
      <c r="EEQ2" s="73"/>
      <c r="EER2" s="73"/>
      <c r="EES2" s="73"/>
      <c r="EET2" s="73"/>
      <c r="EEU2" s="73"/>
      <c r="EEV2" s="73"/>
      <c r="EEW2" s="73"/>
      <c r="EEX2" s="73"/>
      <c r="EEY2" s="73"/>
      <c r="EEZ2" s="73"/>
      <c r="EFA2" s="93"/>
      <c r="EFB2" s="73"/>
      <c r="EFC2" s="73"/>
      <c r="EFD2" s="73"/>
      <c r="EFE2" s="73"/>
      <c r="EFF2" s="73"/>
      <c r="EFG2" s="73"/>
      <c r="EFH2" s="73"/>
      <c r="EFI2" s="73"/>
      <c r="EFJ2" s="73"/>
      <c r="EFK2" s="73"/>
      <c r="EFL2" s="73"/>
      <c r="EFM2" s="73"/>
      <c r="EFN2" s="73"/>
      <c r="EFO2" s="73"/>
      <c r="EFP2" s="73"/>
      <c r="EFQ2" s="93"/>
      <c r="EFR2" s="73"/>
      <c r="EFS2" s="73"/>
      <c r="EFT2" s="73"/>
      <c r="EFU2" s="73"/>
      <c r="EFV2" s="73"/>
      <c r="EFW2" s="73"/>
      <c r="EFX2" s="73"/>
      <c r="EFY2" s="73"/>
      <c r="EFZ2" s="73"/>
      <c r="EGA2" s="73"/>
      <c r="EGB2" s="73"/>
      <c r="EGC2" s="73"/>
      <c r="EGD2" s="73"/>
      <c r="EGE2" s="73"/>
      <c r="EGF2" s="73"/>
      <c r="EGG2" s="93"/>
      <c r="EGH2" s="73"/>
      <c r="EGI2" s="73"/>
      <c r="EGJ2" s="73"/>
      <c r="EGK2" s="73"/>
      <c r="EGL2" s="73"/>
      <c r="EGM2" s="73"/>
      <c r="EGN2" s="73"/>
      <c r="EGO2" s="73"/>
      <c r="EGP2" s="73"/>
      <c r="EGQ2" s="73"/>
      <c r="EGR2" s="73"/>
      <c r="EGS2" s="73"/>
      <c r="EGT2" s="73"/>
      <c r="EGU2" s="73"/>
      <c r="EGV2" s="73"/>
      <c r="EGW2" s="93"/>
      <c r="EGX2" s="73"/>
      <c r="EGY2" s="73"/>
      <c r="EGZ2" s="73"/>
      <c r="EHA2" s="73"/>
      <c r="EHB2" s="73"/>
      <c r="EHC2" s="73"/>
      <c r="EHD2" s="73"/>
      <c r="EHE2" s="73"/>
      <c r="EHF2" s="73"/>
      <c r="EHG2" s="73"/>
      <c r="EHH2" s="73"/>
      <c r="EHI2" s="73"/>
      <c r="EHJ2" s="73"/>
      <c r="EHK2" s="73"/>
      <c r="EHL2" s="73"/>
      <c r="EHM2" s="93"/>
      <c r="EHN2" s="73"/>
      <c r="EHO2" s="73"/>
      <c r="EHP2" s="73"/>
      <c r="EHQ2" s="73"/>
      <c r="EHR2" s="73"/>
      <c r="EHS2" s="73"/>
      <c r="EHT2" s="73"/>
      <c r="EHU2" s="73"/>
      <c r="EHV2" s="73"/>
      <c r="EHW2" s="73"/>
      <c r="EHX2" s="73"/>
      <c r="EHY2" s="73"/>
      <c r="EHZ2" s="73"/>
      <c r="EIA2" s="73"/>
      <c r="EIB2" s="73"/>
      <c r="EIC2" s="93"/>
      <c r="EID2" s="73"/>
      <c r="EIE2" s="73"/>
      <c r="EIF2" s="73"/>
      <c r="EIG2" s="73"/>
      <c r="EIH2" s="73"/>
      <c r="EII2" s="73"/>
      <c r="EIJ2" s="73"/>
      <c r="EIK2" s="73"/>
      <c r="EIL2" s="73"/>
      <c r="EIM2" s="73"/>
      <c r="EIN2" s="73"/>
      <c r="EIO2" s="73"/>
      <c r="EIP2" s="73"/>
      <c r="EIQ2" s="73"/>
      <c r="EIR2" s="73"/>
      <c r="EIS2" s="93"/>
      <c r="EIT2" s="73"/>
      <c r="EIU2" s="73"/>
      <c r="EIV2" s="73"/>
      <c r="EIW2" s="73"/>
      <c r="EIX2" s="73"/>
      <c r="EIY2" s="73"/>
      <c r="EIZ2" s="73"/>
      <c r="EJA2" s="73"/>
      <c r="EJB2" s="73"/>
      <c r="EJC2" s="73"/>
      <c r="EJD2" s="73"/>
      <c r="EJE2" s="73"/>
      <c r="EJF2" s="73"/>
      <c r="EJG2" s="73"/>
      <c r="EJH2" s="73"/>
      <c r="EJI2" s="93"/>
      <c r="EJJ2" s="73"/>
      <c r="EJK2" s="73"/>
      <c r="EJL2" s="73"/>
      <c r="EJM2" s="73"/>
      <c r="EJN2" s="73"/>
      <c r="EJO2" s="73"/>
      <c r="EJP2" s="73"/>
      <c r="EJQ2" s="73"/>
      <c r="EJR2" s="73"/>
      <c r="EJS2" s="73"/>
      <c r="EJT2" s="73"/>
      <c r="EJU2" s="73"/>
      <c r="EJV2" s="73"/>
      <c r="EJW2" s="73"/>
      <c r="EJX2" s="73"/>
      <c r="EJY2" s="93"/>
      <c r="EJZ2" s="73"/>
      <c r="EKA2" s="73"/>
      <c r="EKB2" s="73"/>
      <c r="EKC2" s="73"/>
      <c r="EKD2" s="73"/>
      <c r="EKE2" s="73"/>
      <c r="EKF2" s="73"/>
      <c r="EKG2" s="73"/>
      <c r="EKH2" s="73"/>
      <c r="EKI2" s="73"/>
      <c r="EKJ2" s="73"/>
      <c r="EKK2" s="73"/>
      <c r="EKL2" s="73"/>
      <c r="EKM2" s="73"/>
      <c r="EKN2" s="73"/>
      <c r="EKO2" s="93"/>
      <c r="EKP2" s="73"/>
      <c r="EKQ2" s="73"/>
      <c r="EKR2" s="73"/>
      <c r="EKS2" s="73"/>
      <c r="EKT2" s="73"/>
      <c r="EKU2" s="73"/>
      <c r="EKV2" s="73"/>
      <c r="EKW2" s="73"/>
      <c r="EKX2" s="73"/>
      <c r="EKY2" s="73"/>
      <c r="EKZ2" s="73"/>
      <c r="ELA2" s="73"/>
      <c r="ELB2" s="73"/>
      <c r="ELC2" s="73"/>
      <c r="ELD2" s="73"/>
      <c r="ELE2" s="93"/>
      <c r="ELF2" s="73"/>
      <c r="ELG2" s="73"/>
      <c r="ELH2" s="73"/>
      <c r="ELI2" s="73"/>
      <c r="ELJ2" s="73"/>
      <c r="ELK2" s="73"/>
      <c r="ELL2" s="73"/>
      <c r="ELM2" s="73"/>
      <c r="ELN2" s="73"/>
      <c r="ELO2" s="73"/>
      <c r="ELP2" s="73"/>
      <c r="ELQ2" s="73"/>
      <c r="ELR2" s="73"/>
      <c r="ELS2" s="73"/>
      <c r="ELT2" s="73"/>
      <c r="ELU2" s="93"/>
      <c r="ELV2" s="73"/>
      <c r="ELW2" s="73"/>
      <c r="ELX2" s="73"/>
      <c r="ELY2" s="73"/>
      <c r="ELZ2" s="73"/>
      <c r="EMA2" s="73"/>
      <c r="EMB2" s="73"/>
      <c r="EMC2" s="73"/>
      <c r="EMD2" s="73"/>
      <c r="EME2" s="73"/>
      <c r="EMF2" s="73"/>
      <c r="EMG2" s="73"/>
      <c r="EMH2" s="73"/>
      <c r="EMI2" s="73"/>
      <c r="EMJ2" s="73"/>
      <c r="EMK2" s="93"/>
      <c r="EML2" s="73"/>
      <c r="EMM2" s="73"/>
      <c r="EMN2" s="73"/>
      <c r="EMO2" s="73"/>
      <c r="EMP2" s="73"/>
      <c r="EMQ2" s="73"/>
      <c r="EMR2" s="73"/>
      <c r="EMS2" s="73"/>
      <c r="EMT2" s="73"/>
      <c r="EMU2" s="73"/>
      <c r="EMV2" s="73"/>
      <c r="EMW2" s="73"/>
      <c r="EMX2" s="73"/>
      <c r="EMY2" s="73"/>
      <c r="EMZ2" s="73"/>
      <c r="ENA2" s="93"/>
      <c r="ENB2" s="73"/>
      <c r="ENC2" s="73"/>
      <c r="END2" s="73"/>
      <c r="ENE2" s="73"/>
      <c r="ENF2" s="73"/>
      <c r="ENG2" s="73"/>
      <c r="ENH2" s="73"/>
      <c r="ENI2" s="73"/>
      <c r="ENJ2" s="73"/>
      <c r="ENK2" s="73"/>
      <c r="ENL2" s="73"/>
      <c r="ENM2" s="73"/>
      <c r="ENN2" s="73"/>
      <c r="ENO2" s="73"/>
      <c r="ENP2" s="73"/>
      <c r="ENQ2" s="93"/>
      <c r="ENR2" s="73"/>
      <c r="ENS2" s="73"/>
      <c r="ENT2" s="73"/>
      <c r="ENU2" s="73"/>
      <c r="ENV2" s="73"/>
      <c r="ENW2" s="73"/>
      <c r="ENX2" s="73"/>
      <c r="ENY2" s="73"/>
      <c r="ENZ2" s="73"/>
      <c r="EOA2" s="73"/>
      <c r="EOB2" s="73"/>
      <c r="EOC2" s="73"/>
      <c r="EOD2" s="73"/>
      <c r="EOE2" s="73"/>
      <c r="EOF2" s="73"/>
      <c r="EOG2" s="93"/>
      <c r="EOH2" s="73"/>
      <c r="EOI2" s="73"/>
      <c r="EOJ2" s="73"/>
      <c r="EOK2" s="73"/>
      <c r="EOL2" s="73"/>
      <c r="EOM2" s="73"/>
      <c r="EON2" s="73"/>
      <c r="EOO2" s="73"/>
      <c r="EOP2" s="73"/>
      <c r="EOQ2" s="73"/>
      <c r="EOR2" s="73"/>
      <c r="EOS2" s="73"/>
      <c r="EOT2" s="73"/>
      <c r="EOU2" s="73"/>
      <c r="EOV2" s="73"/>
      <c r="EOW2" s="93"/>
      <c r="EOX2" s="73"/>
      <c r="EOY2" s="73"/>
      <c r="EOZ2" s="73"/>
      <c r="EPA2" s="73"/>
      <c r="EPB2" s="73"/>
      <c r="EPC2" s="73"/>
      <c r="EPD2" s="73"/>
      <c r="EPE2" s="73"/>
      <c r="EPF2" s="73"/>
      <c r="EPG2" s="73"/>
      <c r="EPH2" s="73"/>
      <c r="EPI2" s="73"/>
      <c r="EPJ2" s="73"/>
      <c r="EPK2" s="73"/>
      <c r="EPL2" s="73"/>
      <c r="EPM2" s="93"/>
      <c r="EPN2" s="73"/>
      <c r="EPO2" s="73"/>
      <c r="EPP2" s="73"/>
      <c r="EPQ2" s="73"/>
      <c r="EPR2" s="73"/>
      <c r="EPS2" s="73"/>
      <c r="EPT2" s="73"/>
      <c r="EPU2" s="73"/>
      <c r="EPV2" s="73"/>
      <c r="EPW2" s="73"/>
      <c r="EPX2" s="73"/>
      <c r="EPY2" s="73"/>
      <c r="EPZ2" s="73"/>
      <c r="EQA2" s="73"/>
      <c r="EQB2" s="73"/>
      <c r="EQC2" s="93"/>
      <c r="EQD2" s="73"/>
      <c r="EQE2" s="73"/>
      <c r="EQF2" s="73"/>
      <c r="EQG2" s="73"/>
      <c r="EQH2" s="73"/>
      <c r="EQI2" s="73"/>
      <c r="EQJ2" s="73"/>
      <c r="EQK2" s="73"/>
      <c r="EQL2" s="73"/>
      <c r="EQM2" s="73"/>
      <c r="EQN2" s="73"/>
      <c r="EQO2" s="73"/>
      <c r="EQP2" s="73"/>
      <c r="EQQ2" s="73"/>
      <c r="EQR2" s="73"/>
      <c r="EQS2" s="93"/>
      <c r="EQT2" s="73"/>
      <c r="EQU2" s="73"/>
      <c r="EQV2" s="73"/>
      <c r="EQW2" s="73"/>
      <c r="EQX2" s="73"/>
      <c r="EQY2" s="73"/>
      <c r="EQZ2" s="73"/>
      <c r="ERA2" s="73"/>
      <c r="ERB2" s="73"/>
      <c r="ERC2" s="73"/>
      <c r="ERD2" s="73"/>
      <c r="ERE2" s="73"/>
      <c r="ERF2" s="73"/>
      <c r="ERG2" s="73"/>
      <c r="ERH2" s="73"/>
      <c r="ERI2" s="93"/>
      <c r="ERJ2" s="73"/>
      <c r="ERK2" s="73"/>
      <c r="ERL2" s="73"/>
      <c r="ERM2" s="73"/>
      <c r="ERN2" s="73"/>
      <c r="ERO2" s="73"/>
      <c r="ERP2" s="73"/>
      <c r="ERQ2" s="73"/>
      <c r="ERR2" s="73"/>
      <c r="ERS2" s="73"/>
      <c r="ERT2" s="73"/>
      <c r="ERU2" s="73"/>
      <c r="ERV2" s="73"/>
      <c r="ERW2" s="73"/>
      <c r="ERX2" s="73"/>
      <c r="ERY2" s="93"/>
      <c r="ERZ2" s="73"/>
      <c r="ESA2" s="73"/>
      <c r="ESB2" s="73"/>
      <c r="ESC2" s="73"/>
      <c r="ESD2" s="73"/>
      <c r="ESE2" s="73"/>
      <c r="ESF2" s="73"/>
      <c r="ESG2" s="73"/>
      <c r="ESH2" s="73"/>
      <c r="ESI2" s="73"/>
      <c r="ESJ2" s="73"/>
      <c r="ESK2" s="73"/>
      <c r="ESL2" s="73"/>
      <c r="ESM2" s="73"/>
      <c r="ESN2" s="73"/>
      <c r="ESO2" s="93"/>
      <c r="ESP2" s="73"/>
      <c r="ESQ2" s="73"/>
      <c r="ESR2" s="73"/>
      <c r="ESS2" s="73"/>
      <c r="EST2" s="73"/>
      <c r="ESU2" s="73"/>
      <c r="ESV2" s="73"/>
      <c r="ESW2" s="73"/>
      <c r="ESX2" s="73"/>
      <c r="ESY2" s="73"/>
      <c r="ESZ2" s="73"/>
      <c r="ETA2" s="73"/>
      <c r="ETB2" s="73"/>
      <c r="ETC2" s="73"/>
      <c r="ETD2" s="73"/>
      <c r="ETE2" s="93"/>
      <c r="ETF2" s="73"/>
      <c r="ETG2" s="73"/>
      <c r="ETH2" s="73"/>
      <c r="ETI2" s="73"/>
      <c r="ETJ2" s="73"/>
      <c r="ETK2" s="73"/>
      <c r="ETL2" s="73"/>
      <c r="ETM2" s="73"/>
      <c r="ETN2" s="73"/>
      <c r="ETO2" s="73"/>
      <c r="ETP2" s="73"/>
      <c r="ETQ2" s="73"/>
      <c r="ETR2" s="73"/>
      <c r="ETS2" s="73"/>
      <c r="ETT2" s="73"/>
      <c r="ETU2" s="93"/>
      <c r="ETV2" s="73"/>
      <c r="ETW2" s="73"/>
      <c r="ETX2" s="73"/>
      <c r="ETY2" s="73"/>
      <c r="ETZ2" s="73"/>
      <c r="EUA2" s="73"/>
      <c r="EUB2" s="73"/>
      <c r="EUC2" s="73"/>
      <c r="EUD2" s="73"/>
      <c r="EUE2" s="73"/>
      <c r="EUF2" s="73"/>
      <c r="EUG2" s="73"/>
      <c r="EUH2" s="73"/>
      <c r="EUI2" s="73"/>
      <c r="EUJ2" s="73"/>
      <c r="EUK2" s="93"/>
      <c r="EUL2" s="73"/>
      <c r="EUM2" s="73"/>
      <c r="EUN2" s="73"/>
      <c r="EUO2" s="73"/>
      <c r="EUP2" s="73"/>
      <c r="EUQ2" s="73"/>
      <c r="EUR2" s="73"/>
      <c r="EUS2" s="73"/>
      <c r="EUT2" s="73"/>
      <c r="EUU2" s="73"/>
      <c r="EUV2" s="73"/>
      <c r="EUW2" s="73"/>
      <c r="EUX2" s="73"/>
      <c r="EUY2" s="73"/>
      <c r="EUZ2" s="73"/>
      <c r="EVA2" s="93"/>
      <c r="EVB2" s="73"/>
      <c r="EVC2" s="73"/>
      <c r="EVD2" s="73"/>
      <c r="EVE2" s="73"/>
      <c r="EVF2" s="73"/>
      <c r="EVG2" s="73"/>
      <c r="EVH2" s="73"/>
      <c r="EVI2" s="73"/>
      <c r="EVJ2" s="73"/>
      <c r="EVK2" s="73"/>
      <c r="EVL2" s="73"/>
      <c r="EVM2" s="73"/>
      <c r="EVN2" s="73"/>
      <c r="EVO2" s="73"/>
      <c r="EVP2" s="73"/>
      <c r="EVQ2" s="93"/>
      <c r="EVR2" s="73"/>
      <c r="EVS2" s="73"/>
      <c r="EVT2" s="73"/>
      <c r="EVU2" s="73"/>
      <c r="EVV2" s="73"/>
      <c r="EVW2" s="73"/>
      <c r="EVX2" s="73"/>
      <c r="EVY2" s="73"/>
      <c r="EVZ2" s="73"/>
      <c r="EWA2" s="73"/>
      <c r="EWB2" s="73"/>
      <c r="EWC2" s="73"/>
      <c r="EWD2" s="73"/>
      <c r="EWE2" s="73"/>
      <c r="EWF2" s="73"/>
      <c r="EWG2" s="93"/>
      <c r="EWH2" s="73"/>
      <c r="EWI2" s="73"/>
      <c r="EWJ2" s="73"/>
      <c r="EWK2" s="73"/>
      <c r="EWL2" s="73"/>
      <c r="EWM2" s="73"/>
      <c r="EWN2" s="73"/>
      <c r="EWO2" s="73"/>
      <c r="EWP2" s="73"/>
      <c r="EWQ2" s="73"/>
      <c r="EWR2" s="73"/>
      <c r="EWS2" s="73"/>
      <c r="EWT2" s="73"/>
      <c r="EWU2" s="73"/>
      <c r="EWV2" s="73"/>
      <c r="EWW2" s="93"/>
      <c r="EWX2" s="73"/>
      <c r="EWY2" s="73"/>
      <c r="EWZ2" s="73"/>
      <c r="EXA2" s="73"/>
      <c r="EXB2" s="73"/>
      <c r="EXC2" s="73"/>
      <c r="EXD2" s="73"/>
      <c r="EXE2" s="73"/>
      <c r="EXF2" s="73"/>
      <c r="EXG2" s="73"/>
      <c r="EXH2" s="73"/>
      <c r="EXI2" s="73"/>
      <c r="EXJ2" s="73"/>
      <c r="EXK2" s="73"/>
      <c r="EXL2" s="73"/>
      <c r="EXM2" s="93"/>
      <c r="EXN2" s="73"/>
      <c r="EXO2" s="73"/>
      <c r="EXP2" s="73"/>
      <c r="EXQ2" s="73"/>
      <c r="EXR2" s="73"/>
      <c r="EXS2" s="73"/>
      <c r="EXT2" s="73"/>
      <c r="EXU2" s="73"/>
      <c r="EXV2" s="73"/>
      <c r="EXW2" s="73"/>
      <c r="EXX2" s="73"/>
      <c r="EXY2" s="73"/>
      <c r="EXZ2" s="73"/>
      <c r="EYA2" s="73"/>
      <c r="EYB2" s="73"/>
      <c r="EYC2" s="93"/>
      <c r="EYD2" s="73"/>
      <c r="EYE2" s="73"/>
      <c r="EYF2" s="73"/>
      <c r="EYG2" s="73"/>
      <c r="EYH2" s="73"/>
      <c r="EYI2" s="73"/>
      <c r="EYJ2" s="73"/>
      <c r="EYK2" s="73"/>
      <c r="EYL2" s="73"/>
      <c r="EYM2" s="73"/>
      <c r="EYN2" s="73"/>
      <c r="EYO2" s="73"/>
      <c r="EYP2" s="73"/>
      <c r="EYQ2" s="73"/>
      <c r="EYR2" s="73"/>
      <c r="EYS2" s="93"/>
      <c r="EYT2" s="73"/>
      <c r="EYU2" s="73"/>
      <c r="EYV2" s="73"/>
      <c r="EYW2" s="73"/>
      <c r="EYX2" s="73"/>
      <c r="EYY2" s="73"/>
      <c r="EYZ2" s="73"/>
      <c r="EZA2" s="73"/>
      <c r="EZB2" s="73"/>
      <c r="EZC2" s="73"/>
      <c r="EZD2" s="73"/>
      <c r="EZE2" s="73"/>
      <c r="EZF2" s="73"/>
      <c r="EZG2" s="73"/>
      <c r="EZH2" s="73"/>
      <c r="EZI2" s="93"/>
      <c r="EZJ2" s="73"/>
      <c r="EZK2" s="73"/>
      <c r="EZL2" s="73"/>
      <c r="EZM2" s="73"/>
      <c r="EZN2" s="73"/>
      <c r="EZO2" s="73"/>
      <c r="EZP2" s="73"/>
      <c r="EZQ2" s="73"/>
      <c r="EZR2" s="73"/>
      <c r="EZS2" s="73"/>
      <c r="EZT2" s="73"/>
      <c r="EZU2" s="73"/>
      <c r="EZV2" s="73"/>
      <c r="EZW2" s="73"/>
      <c r="EZX2" s="73"/>
      <c r="EZY2" s="93"/>
      <c r="EZZ2" s="73"/>
      <c r="FAA2" s="73"/>
      <c r="FAB2" s="73"/>
      <c r="FAC2" s="73"/>
      <c r="FAD2" s="73"/>
      <c r="FAE2" s="73"/>
      <c r="FAF2" s="73"/>
      <c r="FAG2" s="73"/>
      <c r="FAH2" s="73"/>
      <c r="FAI2" s="73"/>
      <c r="FAJ2" s="73"/>
      <c r="FAK2" s="73"/>
      <c r="FAL2" s="73"/>
      <c r="FAM2" s="73"/>
      <c r="FAN2" s="73"/>
      <c r="FAO2" s="93"/>
      <c r="FAP2" s="73"/>
      <c r="FAQ2" s="73"/>
      <c r="FAR2" s="73"/>
      <c r="FAS2" s="73"/>
      <c r="FAT2" s="73"/>
      <c r="FAU2" s="73"/>
      <c r="FAV2" s="73"/>
      <c r="FAW2" s="73"/>
      <c r="FAX2" s="73"/>
      <c r="FAY2" s="73"/>
      <c r="FAZ2" s="73"/>
      <c r="FBA2" s="73"/>
      <c r="FBB2" s="73"/>
      <c r="FBC2" s="73"/>
      <c r="FBD2" s="73"/>
      <c r="FBE2" s="93"/>
      <c r="FBF2" s="73"/>
      <c r="FBG2" s="73"/>
      <c r="FBH2" s="73"/>
      <c r="FBI2" s="73"/>
      <c r="FBJ2" s="73"/>
      <c r="FBK2" s="73"/>
      <c r="FBL2" s="73"/>
      <c r="FBM2" s="73"/>
      <c r="FBN2" s="73"/>
      <c r="FBO2" s="73"/>
      <c r="FBP2" s="73"/>
      <c r="FBQ2" s="73"/>
      <c r="FBR2" s="73"/>
      <c r="FBS2" s="73"/>
      <c r="FBT2" s="73"/>
      <c r="FBU2" s="93"/>
      <c r="FBV2" s="73"/>
      <c r="FBW2" s="73"/>
      <c r="FBX2" s="73"/>
      <c r="FBY2" s="73"/>
      <c r="FBZ2" s="73"/>
      <c r="FCA2" s="73"/>
      <c r="FCB2" s="73"/>
      <c r="FCC2" s="73"/>
      <c r="FCD2" s="73"/>
      <c r="FCE2" s="73"/>
      <c r="FCF2" s="73"/>
      <c r="FCG2" s="73"/>
      <c r="FCH2" s="73"/>
      <c r="FCI2" s="73"/>
      <c r="FCJ2" s="73"/>
      <c r="FCK2" s="93"/>
      <c r="FCL2" s="73"/>
      <c r="FCM2" s="73"/>
      <c r="FCN2" s="73"/>
      <c r="FCO2" s="73"/>
      <c r="FCP2" s="73"/>
      <c r="FCQ2" s="73"/>
      <c r="FCR2" s="73"/>
      <c r="FCS2" s="73"/>
      <c r="FCT2" s="73"/>
      <c r="FCU2" s="73"/>
      <c r="FCV2" s="73"/>
      <c r="FCW2" s="73"/>
      <c r="FCX2" s="73"/>
      <c r="FCY2" s="73"/>
      <c r="FCZ2" s="73"/>
      <c r="FDA2" s="93"/>
      <c r="FDB2" s="73"/>
      <c r="FDC2" s="73"/>
      <c r="FDD2" s="73"/>
      <c r="FDE2" s="73"/>
      <c r="FDF2" s="73"/>
      <c r="FDG2" s="73"/>
      <c r="FDH2" s="73"/>
      <c r="FDI2" s="73"/>
      <c r="FDJ2" s="73"/>
      <c r="FDK2" s="73"/>
      <c r="FDL2" s="73"/>
      <c r="FDM2" s="73"/>
      <c r="FDN2" s="73"/>
      <c r="FDO2" s="73"/>
      <c r="FDP2" s="73"/>
      <c r="FDQ2" s="93"/>
      <c r="FDR2" s="73"/>
      <c r="FDS2" s="73"/>
      <c r="FDT2" s="73"/>
      <c r="FDU2" s="73"/>
      <c r="FDV2" s="73"/>
      <c r="FDW2" s="73"/>
      <c r="FDX2" s="73"/>
      <c r="FDY2" s="73"/>
      <c r="FDZ2" s="73"/>
      <c r="FEA2" s="73"/>
      <c r="FEB2" s="73"/>
      <c r="FEC2" s="73"/>
      <c r="FED2" s="73"/>
      <c r="FEE2" s="73"/>
      <c r="FEF2" s="73"/>
      <c r="FEG2" s="93"/>
      <c r="FEH2" s="73"/>
      <c r="FEI2" s="73"/>
      <c r="FEJ2" s="73"/>
      <c r="FEK2" s="73"/>
      <c r="FEL2" s="73"/>
      <c r="FEM2" s="73"/>
      <c r="FEN2" s="73"/>
      <c r="FEO2" s="73"/>
      <c r="FEP2" s="73"/>
      <c r="FEQ2" s="73"/>
      <c r="FER2" s="73"/>
      <c r="FES2" s="73"/>
      <c r="FET2" s="73"/>
      <c r="FEU2" s="73"/>
      <c r="FEV2" s="73"/>
      <c r="FEW2" s="93"/>
      <c r="FEX2" s="73"/>
      <c r="FEY2" s="73"/>
      <c r="FEZ2" s="73"/>
      <c r="FFA2" s="73"/>
      <c r="FFB2" s="73"/>
      <c r="FFC2" s="73"/>
      <c r="FFD2" s="73"/>
      <c r="FFE2" s="73"/>
      <c r="FFF2" s="73"/>
      <c r="FFG2" s="73"/>
      <c r="FFH2" s="73"/>
      <c r="FFI2" s="73"/>
      <c r="FFJ2" s="73"/>
      <c r="FFK2" s="73"/>
      <c r="FFL2" s="73"/>
      <c r="FFM2" s="93"/>
      <c r="FFN2" s="73"/>
      <c r="FFO2" s="73"/>
      <c r="FFP2" s="73"/>
      <c r="FFQ2" s="73"/>
      <c r="FFR2" s="73"/>
      <c r="FFS2" s="73"/>
      <c r="FFT2" s="73"/>
      <c r="FFU2" s="73"/>
      <c r="FFV2" s="73"/>
      <c r="FFW2" s="73"/>
      <c r="FFX2" s="73"/>
      <c r="FFY2" s="73"/>
      <c r="FFZ2" s="73"/>
      <c r="FGA2" s="73"/>
      <c r="FGB2" s="73"/>
      <c r="FGC2" s="93"/>
      <c r="FGD2" s="73"/>
      <c r="FGE2" s="73"/>
      <c r="FGF2" s="73"/>
      <c r="FGG2" s="73"/>
      <c r="FGH2" s="73"/>
      <c r="FGI2" s="73"/>
      <c r="FGJ2" s="73"/>
      <c r="FGK2" s="73"/>
      <c r="FGL2" s="73"/>
      <c r="FGM2" s="73"/>
      <c r="FGN2" s="73"/>
      <c r="FGO2" s="73"/>
      <c r="FGP2" s="73"/>
      <c r="FGQ2" s="73"/>
      <c r="FGR2" s="73"/>
      <c r="FGS2" s="93"/>
      <c r="FGT2" s="73"/>
      <c r="FGU2" s="73"/>
      <c r="FGV2" s="73"/>
      <c r="FGW2" s="73"/>
      <c r="FGX2" s="73"/>
      <c r="FGY2" s="73"/>
      <c r="FGZ2" s="73"/>
      <c r="FHA2" s="73"/>
      <c r="FHB2" s="73"/>
      <c r="FHC2" s="73"/>
      <c r="FHD2" s="73"/>
      <c r="FHE2" s="73"/>
      <c r="FHF2" s="73"/>
      <c r="FHG2" s="73"/>
      <c r="FHH2" s="73"/>
      <c r="FHI2" s="93"/>
      <c r="FHJ2" s="73"/>
      <c r="FHK2" s="73"/>
      <c r="FHL2" s="73"/>
      <c r="FHM2" s="73"/>
      <c r="FHN2" s="73"/>
      <c r="FHO2" s="73"/>
      <c r="FHP2" s="73"/>
      <c r="FHQ2" s="73"/>
      <c r="FHR2" s="73"/>
      <c r="FHS2" s="73"/>
      <c r="FHT2" s="73"/>
      <c r="FHU2" s="73"/>
      <c r="FHV2" s="73"/>
      <c r="FHW2" s="73"/>
      <c r="FHX2" s="73"/>
      <c r="FHY2" s="93"/>
      <c r="FHZ2" s="73"/>
      <c r="FIA2" s="73"/>
      <c r="FIB2" s="73"/>
      <c r="FIC2" s="73"/>
      <c r="FID2" s="73"/>
      <c r="FIE2" s="73"/>
      <c r="FIF2" s="73"/>
      <c r="FIG2" s="73"/>
      <c r="FIH2" s="73"/>
      <c r="FII2" s="73"/>
      <c r="FIJ2" s="73"/>
      <c r="FIK2" s="73"/>
      <c r="FIL2" s="73"/>
      <c r="FIM2" s="73"/>
      <c r="FIN2" s="73"/>
      <c r="FIO2" s="93"/>
      <c r="FIP2" s="73"/>
      <c r="FIQ2" s="73"/>
      <c r="FIR2" s="73"/>
      <c r="FIS2" s="73"/>
      <c r="FIT2" s="73"/>
      <c r="FIU2" s="73"/>
      <c r="FIV2" s="73"/>
      <c r="FIW2" s="73"/>
      <c r="FIX2" s="73"/>
      <c r="FIY2" s="73"/>
      <c r="FIZ2" s="73"/>
      <c r="FJA2" s="73"/>
      <c r="FJB2" s="73"/>
      <c r="FJC2" s="73"/>
      <c r="FJD2" s="73"/>
      <c r="FJE2" s="93"/>
      <c r="FJF2" s="73"/>
      <c r="FJG2" s="73"/>
      <c r="FJH2" s="73"/>
      <c r="FJI2" s="73"/>
      <c r="FJJ2" s="73"/>
      <c r="FJK2" s="73"/>
      <c r="FJL2" s="73"/>
      <c r="FJM2" s="73"/>
      <c r="FJN2" s="73"/>
      <c r="FJO2" s="73"/>
      <c r="FJP2" s="73"/>
      <c r="FJQ2" s="73"/>
      <c r="FJR2" s="73"/>
      <c r="FJS2" s="73"/>
      <c r="FJT2" s="73"/>
      <c r="FJU2" s="93"/>
      <c r="FJV2" s="73"/>
      <c r="FJW2" s="73"/>
      <c r="FJX2" s="73"/>
      <c r="FJY2" s="73"/>
      <c r="FJZ2" s="73"/>
      <c r="FKA2" s="73"/>
      <c r="FKB2" s="73"/>
      <c r="FKC2" s="73"/>
      <c r="FKD2" s="73"/>
      <c r="FKE2" s="73"/>
      <c r="FKF2" s="73"/>
      <c r="FKG2" s="73"/>
      <c r="FKH2" s="73"/>
      <c r="FKI2" s="73"/>
      <c r="FKJ2" s="73"/>
      <c r="FKK2" s="93"/>
      <c r="FKL2" s="73"/>
      <c r="FKM2" s="73"/>
      <c r="FKN2" s="73"/>
      <c r="FKO2" s="73"/>
      <c r="FKP2" s="73"/>
      <c r="FKQ2" s="73"/>
      <c r="FKR2" s="73"/>
      <c r="FKS2" s="73"/>
      <c r="FKT2" s="73"/>
      <c r="FKU2" s="73"/>
      <c r="FKV2" s="73"/>
      <c r="FKW2" s="73"/>
      <c r="FKX2" s="73"/>
      <c r="FKY2" s="73"/>
      <c r="FKZ2" s="73"/>
      <c r="FLA2" s="93"/>
      <c r="FLB2" s="73"/>
      <c r="FLC2" s="73"/>
      <c r="FLD2" s="73"/>
      <c r="FLE2" s="73"/>
      <c r="FLF2" s="73"/>
      <c r="FLG2" s="73"/>
      <c r="FLH2" s="73"/>
      <c r="FLI2" s="73"/>
      <c r="FLJ2" s="73"/>
      <c r="FLK2" s="73"/>
      <c r="FLL2" s="73"/>
      <c r="FLM2" s="73"/>
      <c r="FLN2" s="73"/>
      <c r="FLO2" s="73"/>
      <c r="FLP2" s="73"/>
      <c r="FLQ2" s="93"/>
      <c r="FLR2" s="73"/>
      <c r="FLS2" s="73"/>
      <c r="FLT2" s="73"/>
      <c r="FLU2" s="73"/>
      <c r="FLV2" s="73"/>
      <c r="FLW2" s="73"/>
      <c r="FLX2" s="73"/>
      <c r="FLY2" s="73"/>
      <c r="FLZ2" s="73"/>
      <c r="FMA2" s="73"/>
      <c r="FMB2" s="73"/>
      <c r="FMC2" s="73"/>
      <c r="FMD2" s="73"/>
      <c r="FME2" s="73"/>
      <c r="FMF2" s="73"/>
      <c r="FMG2" s="93"/>
      <c r="FMH2" s="73"/>
      <c r="FMI2" s="73"/>
      <c r="FMJ2" s="73"/>
      <c r="FMK2" s="73"/>
      <c r="FML2" s="73"/>
      <c r="FMM2" s="73"/>
      <c r="FMN2" s="73"/>
      <c r="FMO2" s="73"/>
      <c r="FMP2" s="73"/>
      <c r="FMQ2" s="73"/>
      <c r="FMR2" s="73"/>
      <c r="FMS2" s="73"/>
      <c r="FMT2" s="73"/>
      <c r="FMU2" s="73"/>
      <c r="FMV2" s="73"/>
      <c r="FMW2" s="93"/>
      <c r="FMX2" s="73"/>
      <c r="FMY2" s="73"/>
      <c r="FMZ2" s="73"/>
      <c r="FNA2" s="73"/>
      <c r="FNB2" s="73"/>
      <c r="FNC2" s="73"/>
      <c r="FND2" s="73"/>
      <c r="FNE2" s="73"/>
      <c r="FNF2" s="73"/>
      <c r="FNG2" s="73"/>
      <c r="FNH2" s="73"/>
      <c r="FNI2" s="73"/>
      <c r="FNJ2" s="73"/>
      <c r="FNK2" s="73"/>
      <c r="FNL2" s="73"/>
      <c r="FNM2" s="93"/>
      <c r="FNN2" s="73"/>
      <c r="FNO2" s="73"/>
      <c r="FNP2" s="73"/>
      <c r="FNQ2" s="73"/>
      <c r="FNR2" s="73"/>
      <c r="FNS2" s="73"/>
      <c r="FNT2" s="73"/>
      <c r="FNU2" s="73"/>
      <c r="FNV2" s="73"/>
      <c r="FNW2" s="73"/>
      <c r="FNX2" s="73"/>
      <c r="FNY2" s="73"/>
      <c r="FNZ2" s="73"/>
      <c r="FOA2" s="73"/>
      <c r="FOB2" s="73"/>
      <c r="FOC2" s="93"/>
      <c r="FOD2" s="73"/>
      <c r="FOE2" s="73"/>
      <c r="FOF2" s="73"/>
      <c r="FOG2" s="73"/>
      <c r="FOH2" s="73"/>
      <c r="FOI2" s="73"/>
      <c r="FOJ2" s="73"/>
      <c r="FOK2" s="73"/>
      <c r="FOL2" s="73"/>
      <c r="FOM2" s="73"/>
      <c r="FON2" s="73"/>
      <c r="FOO2" s="73"/>
      <c r="FOP2" s="73"/>
      <c r="FOQ2" s="73"/>
      <c r="FOR2" s="73"/>
      <c r="FOS2" s="93"/>
      <c r="FOT2" s="73"/>
      <c r="FOU2" s="73"/>
      <c r="FOV2" s="73"/>
      <c r="FOW2" s="73"/>
      <c r="FOX2" s="73"/>
      <c r="FOY2" s="73"/>
      <c r="FOZ2" s="73"/>
      <c r="FPA2" s="73"/>
      <c r="FPB2" s="73"/>
      <c r="FPC2" s="73"/>
      <c r="FPD2" s="73"/>
      <c r="FPE2" s="73"/>
      <c r="FPF2" s="73"/>
      <c r="FPG2" s="73"/>
      <c r="FPH2" s="73"/>
      <c r="FPI2" s="93"/>
      <c r="FPJ2" s="73"/>
      <c r="FPK2" s="73"/>
      <c r="FPL2" s="73"/>
      <c r="FPM2" s="73"/>
      <c r="FPN2" s="73"/>
      <c r="FPO2" s="73"/>
      <c r="FPP2" s="73"/>
      <c r="FPQ2" s="73"/>
      <c r="FPR2" s="73"/>
      <c r="FPS2" s="73"/>
      <c r="FPT2" s="73"/>
      <c r="FPU2" s="73"/>
      <c r="FPV2" s="73"/>
      <c r="FPW2" s="73"/>
      <c r="FPX2" s="73"/>
      <c r="FPY2" s="93"/>
      <c r="FPZ2" s="73"/>
      <c r="FQA2" s="73"/>
      <c r="FQB2" s="73"/>
      <c r="FQC2" s="73"/>
      <c r="FQD2" s="73"/>
      <c r="FQE2" s="73"/>
      <c r="FQF2" s="73"/>
      <c r="FQG2" s="73"/>
      <c r="FQH2" s="73"/>
      <c r="FQI2" s="73"/>
      <c r="FQJ2" s="73"/>
      <c r="FQK2" s="73"/>
      <c r="FQL2" s="73"/>
      <c r="FQM2" s="73"/>
      <c r="FQN2" s="73"/>
      <c r="FQO2" s="93"/>
      <c r="FQP2" s="73"/>
      <c r="FQQ2" s="73"/>
      <c r="FQR2" s="73"/>
      <c r="FQS2" s="73"/>
      <c r="FQT2" s="73"/>
      <c r="FQU2" s="73"/>
      <c r="FQV2" s="73"/>
      <c r="FQW2" s="73"/>
      <c r="FQX2" s="73"/>
      <c r="FQY2" s="73"/>
      <c r="FQZ2" s="73"/>
      <c r="FRA2" s="73"/>
      <c r="FRB2" s="73"/>
      <c r="FRC2" s="73"/>
      <c r="FRD2" s="73"/>
      <c r="FRE2" s="93"/>
      <c r="FRF2" s="73"/>
      <c r="FRG2" s="73"/>
      <c r="FRH2" s="73"/>
      <c r="FRI2" s="73"/>
      <c r="FRJ2" s="73"/>
      <c r="FRK2" s="73"/>
      <c r="FRL2" s="73"/>
      <c r="FRM2" s="73"/>
      <c r="FRN2" s="73"/>
      <c r="FRO2" s="73"/>
      <c r="FRP2" s="73"/>
      <c r="FRQ2" s="73"/>
      <c r="FRR2" s="73"/>
      <c r="FRS2" s="73"/>
      <c r="FRT2" s="73"/>
      <c r="FRU2" s="93"/>
      <c r="FRV2" s="73"/>
      <c r="FRW2" s="73"/>
      <c r="FRX2" s="73"/>
      <c r="FRY2" s="73"/>
      <c r="FRZ2" s="73"/>
      <c r="FSA2" s="73"/>
      <c r="FSB2" s="73"/>
      <c r="FSC2" s="73"/>
      <c r="FSD2" s="73"/>
      <c r="FSE2" s="73"/>
      <c r="FSF2" s="73"/>
      <c r="FSG2" s="73"/>
      <c r="FSH2" s="73"/>
      <c r="FSI2" s="73"/>
      <c r="FSJ2" s="73"/>
      <c r="FSK2" s="93"/>
      <c r="FSL2" s="73"/>
      <c r="FSM2" s="73"/>
      <c r="FSN2" s="73"/>
      <c r="FSO2" s="73"/>
      <c r="FSP2" s="73"/>
      <c r="FSQ2" s="73"/>
      <c r="FSR2" s="73"/>
      <c r="FSS2" s="73"/>
      <c r="FST2" s="73"/>
      <c r="FSU2" s="73"/>
      <c r="FSV2" s="73"/>
      <c r="FSW2" s="73"/>
      <c r="FSX2" s="73"/>
      <c r="FSY2" s="73"/>
      <c r="FSZ2" s="73"/>
      <c r="FTA2" s="93"/>
      <c r="FTB2" s="73"/>
      <c r="FTC2" s="73"/>
      <c r="FTD2" s="73"/>
      <c r="FTE2" s="73"/>
      <c r="FTF2" s="73"/>
      <c r="FTG2" s="73"/>
      <c r="FTH2" s="73"/>
      <c r="FTI2" s="73"/>
      <c r="FTJ2" s="73"/>
      <c r="FTK2" s="73"/>
      <c r="FTL2" s="73"/>
      <c r="FTM2" s="73"/>
      <c r="FTN2" s="73"/>
      <c r="FTO2" s="73"/>
      <c r="FTP2" s="73"/>
      <c r="FTQ2" s="93"/>
      <c r="FTR2" s="73"/>
      <c r="FTS2" s="73"/>
      <c r="FTT2" s="73"/>
      <c r="FTU2" s="73"/>
      <c r="FTV2" s="73"/>
      <c r="FTW2" s="73"/>
      <c r="FTX2" s="73"/>
      <c r="FTY2" s="73"/>
      <c r="FTZ2" s="73"/>
      <c r="FUA2" s="73"/>
      <c r="FUB2" s="73"/>
      <c r="FUC2" s="73"/>
      <c r="FUD2" s="73"/>
      <c r="FUE2" s="73"/>
      <c r="FUF2" s="73"/>
      <c r="FUG2" s="93"/>
      <c r="FUH2" s="73"/>
      <c r="FUI2" s="73"/>
      <c r="FUJ2" s="73"/>
      <c r="FUK2" s="73"/>
      <c r="FUL2" s="73"/>
      <c r="FUM2" s="73"/>
      <c r="FUN2" s="73"/>
      <c r="FUO2" s="73"/>
      <c r="FUP2" s="73"/>
      <c r="FUQ2" s="73"/>
      <c r="FUR2" s="73"/>
      <c r="FUS2" s="73"/>
      <c r="FUT2" s="73"/>
      <c r="FUU2" s="73"/>
      <c r="FUV2" s="73"/>
      <c r="FUW2" s="93"/>
      <c r="FUX2" s="73"/>
      <c r="FUY2" s="73"/>
      <c r="FUZ2" s="73"/>
      <c r="FVA2" s="73"/>
      <c r="FVB2" s="73"/>
      <c r="FVC2" s="73"/>
      <c r="FVD2" s="73"/>
      <c r="FVE2" s="73"/>
      <c r="FVF2" s="73"/>
      <c r="FVG2" s="73"/>
      <c r="FVH2" s="73"/>
      <c r="FVI2" s="73"/>
      <c r="FVJ2" s="73"/>
      <c r="FVK2" s="73"/>
      <c r="FVL2" s="73"/>
      <c r="FVM2" s="93"/>
      <c r="FVN2" s="73"/>
      <c r="FVO2" s="73"/>
      <c r="FVP2" s="73"/>
      <c r="FVQ2" s="73"/>
      <c r="FVR2" s="73"/>
      <c r="FVS2" s="73"/>
      <c r="FVT2" s="73"/>
      <c r="FVU2" s="73"/>
      <c r="FVV2" s="73"/>
      <c r="FVW2" s="73"/>
      <c r="FVX2" s="73"/>
      <c r="FVY2" s="73"/>
      <c r="FVZ2" s="73"/>
      <c r="FWA2" s="73"/>
      <c r="FWB2" s="73"/>
      <c r="FWC2" s="93"/>
      <c r="FWD2" s="73"/>
      <c r="FWE2" s="73"/>
      <c r="FWF2" s="73"/>
      <c r="FWG2" s="73"/>
      <c r="FWH2" s="73"/>
      <c r="FWI2" s="73"/>
      <c r="FWJ2" s="73"/>
      <c r="FWK2" s="73"/>
      <c r="FWL2" s="73"/>
      <c r="FWM2" s="73"/>
      <c r="FWN2" s="73"/>
      <c r="FWO2" s="73"/>
      <c r="FWP2" s="73"/>
      <c r="FWQ2" s="73"/>
      <c r="FWR2" s="73"/>
      <c r="FWS2" s="93"/>
      <c r="FWT2" s="73"/>
      <c r="FWU2" s="73"/>
      <c r="FWV2" s="73"/>
      <c r="FWW2" s="73"/>
      <c r="FWX2" s="73"/>
      <c r="FWY2" s="73"/>
      <c r="FWZ2" s="73"/>
      <c r="FXA2" s="73"/>
      <c r="FXB2" s="73"/>
      <c r="FXC2" s="73"/>
      <c r="FXD2" s="73"/>
      <c r="FXE2" s="73"/>
      <c r="FXF2" s="73"/>
      <c r="FXG2" s="73"/>
      <c r="FXH2" s="73"/>
      <c r="FXI2" s="93"/>
      <c r="FXJ2" s="73"/>
      <c r="FXK2" s="73"/>
      <c r="FXL2" s="73"/>
      <c r="FXM2" s="73"/>
      <c r="FXN2" s="73"/>
      <c r="FXO2" s="73"/>
      <c r="FXP2" s="73"/>
      <c r="FXQ2" s="73"/>
      <c r="FXR2" s="73"/>
      <c r="FXS2" s="73"/>
      <c r="FXT2" s="73"/>
      <c r="FXU2" s="73"/>
      <c r="FXV2" s="73"/>
      <c r="FXW2" s="73"/>
      <c r="FXX2" s="73"/>
      <c r="FXY2" s="93"/>
      <c r="FXZ2" s="73"/>
      <c r="FYA2" s="73"/>
      <c r="FYB2" s="73"/>
      <c r="FYC2" s="73"/>
      <c r="FYD2" s="73"/>
      <c r="FYE2" s="73"/>
      <c r="FYF2" s="73"/>
      <c r="FYG2" s="73"/>
      <c r="FYH2" s="73"/>
      <c r="FYI2" s="73"/>
      <c r="FYJ2" s="73"/>
      <c r="FYK2" s="73"/>
      <c r="FYL2" s="73"/>
      <c r="FYM2" s="73"/>
      <c r="FYN2" s="73"/>
      <c r="FYO2" s="93"/>
      <c r="FYP2" s="73"/>
      <c r="FYQ2" s="73"/>
      <c r="FYR2" s="73"/>
      <c r="FYS2" s="73"/>
      <c r="FYT2" s="73"/>
      <c r="FYU2" s="73"/>
      <c r="FYV2" s="73"/>
      <c r="FYW2" s="73"/>
      <c r="FYX2" s="73"/>
      <c r="FYY2" s="73"/>
      <c r="FYZ2" s="73"/>
      <c r="FZA2" s="73"/>
      <c r="FZB2" s="73"/>
      <c r="FZC2" s="73"/>
      <c r="FZD2" s="73"/>
      <c r="FZE2" s="93"/>
      <c r="FZF2" s="73"/>
      <c r="FZG2" s="73"/>
      <c r="FZH2" s="73"/>
      <c r="FZI2" s="73"/>
      <c r="FZJ2" s="73"/>
      <c r="FZK2" s="73"/>
      <c r="FZL2" s="73"/>
      <c r="FZM2" s="73"/>
      <c r="FZN2" s="73"/>
      <c r="FZO2" s="73"/>
      <c r="FZP2" s="73"/>
      <c r="FZQ2" s="73"/>
      <c r="FZR2" s="73"/>
      <c r="FZS2" s="73"/>
      <c r="FZT2" s="73"/>
      <c r="FZU2" s="93"/>
      <c r="FZV2" s="73"/>
      <c r="FZW2" s="73"/>
      <c r="FZX2" s="73"/>
      <c r="FZY2" s="73"/>
      <c r="FZZ2" s="73"/>
      <c r="GAA2" s="73"/>
      <c r="GAB2" s="73"/>
      <c r="GAC2" s="73"/>
      <c r="GAD2" s="73"/>
      <c r="GAE2" s="73"/>
      <c r="GAF2" s="73"/>
      <c r="GAG2" s="73"/>
      <c r="GAH2" s="73"/>
      <c r="GAI2" s="73"/>
      <c r="GAJ2" s="73"/>
      <c r="GAK2" s="93"/>
      <c r="GAL2" s="73"/>
      <c r="GAM2" s="73"/>
      <c r="GAN2" s="73"/>
      <c r="GAO2" s="73"/>
      <c r="GAP2" s="73"/>
      <c r="GAQ2" s="73"/>
      <c r="GAR2" s="73"/>
      <c r="GAS2" s="73"/>
      <c r="GAT2" s="73"/>
      <c r="GAU2" s="73"/>
      <c r="GAV2" s="73"/>
      <c r="GAW2" s="73"/>
      <c r="GAX2" s="73"/>
      <c r="GAY2" s="73"/>
      <c r="GAZ2" s="73"/>
      <c r="GBA2" s="93"/>
      <c r="GBB2" s="73"/>
      <c r="GBC2" s="73"/>
      <c r="GBD2" s="73"/>
      <c r="GBE2" s="73"/>
      <c r="GBF2" s="73"/>
      <c r="GBG2" s="73"/>
      <c r="GBH2" s="73"/>
      <c r="GBI2" s="73"/>
      <c r="GBJ2" s="73"/>
      <c r="GBK2" s="73"/>
      <c r="GBL2" s="73"/>
      <c r="GBM2" s="73"/>
      <c r="GBN2" s="73"/>
      <c r="GBO2" s="73"/>
      <c r="GBP2" s="73"/>
      <c r="GBQ2" s="93"/>
      <c r="GBR2" s="73"/>
      <c r="GBS2" s="73"/>
      <c r="GBT2" s="73"/>
      <c r="GBU2" s="73"/>
      <c r="GBV2" s="73"/>
      <c r="GBW2" s="73"/>
      <c r="GBX2" s="73"/>
      <c r="GBY2" s="73"/>
      <c r="GBZ2" s="73"/>
      <c r="GCA2" s="73"/>
      <c r="GCB2" s="73"/>
      <c r="GCC2" s="73"/>
      <c r="GCD2" s="73"/>
      <c r="GCE2" s="73"/>
      <c r="GCF2" s="73"/>
      <c r="GCG2" s="93"/>
      <c r="GCH2" s="73"/>
      <c r="GCI2" s="73"/>
      <c r="GCJ2" s="73"/>
      <c r="GCK2" s="73"/>
      <c r="GCL2" s="73"/>
      <c r="GCM2" s="73"/>
      <c r="GCN2" s="73"/>
      <c r="GCO2" s="73"/>
      <c r="GCP2" s="73"/>
      <c r="GCQ2" s="73"/>
      <c r="GCR2" s="73"/>
      <c r="GCS2" s="73"/>
      <c r="GCT2" s="73"/>
      <c r="GCU2" s="73"/>
      <c r="GCV2" s="73"/>
      <c r="GCW2" s="93"/>
      <c r="GCX2" s="73"/>
      <c r="GCY2" s="73"/>
      <c r="GCZ2" s="73"/>
      <c r="GDA2" s="73"/>
      <c r="GDB2" s="73"/>
      <c r="GDC2" s="73"/>
      <c r="GDD2" s="73"/>
      <c r="GDE2" s="73"/>
      <c r="GDF2" s="73"/>
      <c r="GDG2" s="73"/>
      <c r="GDH2" s="73"/>
      <c r="GDI2" s="73"/>
      <c r="GDJ2" s="73"/>
      <c r="GDK2" s="73"/>
      <c r="GDL2" s="73"/>
      <c r="GDM2" s="93"/>
      <c r="GDN2" s="73"/>
      <c r="GDO2" s="73"/>
      <c r="GDP2" s="73"/>
      <c r="GDQ2" s="73"/>
      <c r="GDR2" s="73"/>
      <c r="GDS2" s="73"/>
      <c r="GDT2" s="73"/>
      <c r="GDU2" s="73"/>
      <c r="GDV2" s="73"/>
      <c r="GDW2" s="73"/>
      <c r="GDX2" s="73"/>
      <c r="GDY2" s="73"/>
      <c r="GDZ2" s="73"/>
      <c r="GEA2" s="73"/>
      <c r="GEB2" s="73"/>
      <c r="GEC2" s="93"/>
      <c r="GED2" s="73"/>
      <c r="GEE2" s="73"/>
      <c r="GEF2" s="73"/>
      <c r="GEG2" s="73"/>
      <c r="GEH2" s="73"/>
      <c r="GEI2" s="73"/>
      <c r="GEJ2" s="73"/>
      <c r="GEK2" s="73"/>
      <c r="GEL2" s="73"/>
      <c r="GEM2" s="73"/>
      <c r="GEN2" s="73"/>
      <c r="GEO2" s="73"/>
      <c r="GEP2" s="73"/>
      <c r="GEQ2" s="73"/>
      <c r="GER2" s="73"/>
      <c r="GES2" s="93"/>
      <c r="GET2" s="73"/>
      <c r="GEU2" s="73"/>
      <c r="GEV2" s="73"/>
      <c r="GEW2" s="73"/>
      <c r="GEX2" s="73"/>
      <c r="GEY2" s="73"/>
      <c r="GEZ2" s="73"/>
      <c r="GFA2" s="73"/>
      <c r="GFB2" s="73"/>
      <c r="GFC2" s="73"/>
      <c r="GFD2" s="73"/>
      <c r="GFE2" s="73"/>
      <c r="GFF2" s="73"/>
      <c r="GFG2" s="73"/>
      <c r="GFH2" s="73"/>
      <c r="GFI2" s="93"/>
      <c r="GFJ2" s="73"/>
      <c r="GFK2" s="73"/>
      <c r="GFL2" s="73"/>
      <c r="GFM2" s="73"/>
      <c r="GFN2" s="73"/>
      <c r="GFO2" s="73"/>
      <c r="GFP2" s="73"/>
      <c r="GFQ2" s="73"/>
      <c r="GFR2" s="73"/>
      <c r="GFS2" s="73"/>
      <c r="GFT2" s="73"/>
      <c r="GFU2" s="73"/>
      <c r="GFV2" s="73"/>
      <c r="GFW2" s="73"/>
      <c r="GFX2" s="73"/>
      <c r="GFY2" s="93"/>
      <c r="GFZ2" s="73"/>
      <c r="GGA2" s="73"/>
      <c r="GGB2" s="73"/>
      <c r="GGC2" s="73"/>
      <c r="GGD2" s="73"/>
      <c r="GGE2" s="73"/>
      <c r="GGF2" s="73"/>
      <c r="GGG2" s="73"/>
      <c r="GGH2" s="73"/>
      <c r="GGI2" s="73"/>
      <c r="GGJ2" s="73"/>
      <c r="GGK2" s="73"/>
      <c r="GGL2" s="73"/>
      <c r="GGM2" s="73"/>
      <c r="GGN2" s="73"/>
      <c r="GGO2" s="93"/>
      <c r="GGP2" s="73"/>
      <c r="GGQ2" s="73"/>
      <c r="GGR2" s="73"/>
      <c r="GGS2" s="73"/>
      <c r="GGT2" s="73"/>
      <c r="GGU2" s="73"/>
      <c r="GGV2" s="73"/>
      <c r="GGW2" s="73"/>
      <c r="GGX2" s="73"/>
      <c r="GGY2" s="73"/>
      <c r="GGZ2" s="73"/>
      <c r="GHA2" s="73"/>
      <c r="GHB2" s="73"/>
      <c r="GHC2" s="73"/>
      <c r="GHD2" s="73"/>
      <c r="GHE2" s="93"/>
      <c r="GHF2" s="73"/>
      <c r="GHG2" s="73"/>
      <c r="GHH2" s="73"/>
      <c r="GHI2" s="73"/>
      <c r="GHJ2" s="73"/>
      <c r="GHK2" s="73"/>
      <c r="GHL2" s="73"/>
      <c r="GHM2" s="73"/>
      <c r="GHN2" s="73"/>
      <c r="GHO2" s="73"/>
      <c r="GHP2" s="73"/>
      <c r="GHQ2" s="73"/>
      <c r="GHR2" s="73"/>
      <c r="GHS2" s="73"/>
      <c r="GHT2" s="73"/>
      <c r="GHU2" s="93"/>
      <c r="GHV2" s="73"/>
      <c r="GHW2" s="73"/>
      <c r="GHX2" s="73"/>
      <c r="GHY2" s="73"/>
      <c r="GHZ2" s="73"/>
      <c r="GIA2" s="73"/>
      <c r="GIB2" s="73"/>
      <c r="GIC2" s="73"/>
      <c r="GID2" s="73"/>
      <c r="GIE2" s="73"/>
      <c r="GIF2" s="73"/>
      <c r="GIG2" s="73"/>
      <c r="GIH2" s="73"/>
      <c r="GII2" s="73"/>
      <c r="GIJ2" s="73"/>
      <c r="GIK2" s="93"/>
      <c r="GIL2" s="73"/>
      <c r="GIM2" s="73"/>
      <c r="GIN2" s="73"/>
      <c r="GIO2" s="73"/>
      <c r="GIP2" s="73"/>
      <c r="GIQ2" s="73"/>
      <c r="GIR2" s="73"/>
      <c r="GIS2" s="73"/>
      <c r="GIT2" s="73"/>
      <c r="GIU2" s="73"/>
      <c r="GIV2" s="73"/>
      <c r="GIW2" s="73"/>
      <c r="GIX2" s="73"/>
      <c r="GIY2" s="73"/>
      <c r="GIZ2" s="73"/>
      <c r="GJA2" s="93"/>
      <c r="GJB2" s="73"/>
      <c r="GJC2" s="73"/>
      <c r="GJD2" s="73"/>
      <c r="GJE2" s="73"/>
      <c r="GJF2" s="73"/>
      <c r="GJG2" s="73"/>
      <c r="GJH2" s="73"/>
      <c r="GJI2" s="73"/>
      <c r="GJJ2" s="73"/>
      <c r="GJK2" s="73"/>
      <c r="GJL2" s="73"/>
      <c r="GJM2" s="73"/>
      <c r="GJN2" s="73"/>
      <c r="GJO2" s="73"/>
      <c r="GJP2" s="73"/>
      <c r="GJQ2" s="93"/>
      <c r="GJR2" s="73"/>
      <c r="GJS2" s="73"/>
      <c r="GJT2" s="73"/>
      <c r="GJU2" s="73"/>
      <c r="GJV2" s="73"/>
      <c r="GJW2" s="73"/>
      <c r="GJX2" s="73"/>
      <c r="GJY2" s="73"/>
      <c r="GJZ2" s="73"/>
      <c r="GKA2" s="73"/>
      <c r="GKB2" s="73"/>
      <c r="GKC2" s="73"/>
      <c r="GKD2" s="73"/>
      <c r="GKE2" s="73"/>
      <c r="GKF2" s="73"/>
      <c r="GKG2" s="93"/>
      <c r="GKH2" s="73"/>
      <c r="GKI2" s="73"/>
      <c r="GKJ2" s="73"/>
      <c r="GKK2" s="73"/>
      <c r="GKL2" s="73"/>
      <c r="GKM2" s="73"/>
      <c r="GKN2" s="73"/>
      <c r="GKO2" s="73"/>
      <c r="GKP2" s="73"/>
      <c r="GKQ2" s="73"/>
      <c r="GKR2" s="73"/>
      <c r="GKS2" s="73"/>
      <c r="GKT2" s="73"/>
      <c r="GKU2" s="73"/>
      <c r="GKV2" s="73"/>
      <c r="GKW2" s="93"/>
      <c r="GKX2" s="73"/>
      <c r="GKY2" s="73"/>
      <c r="GKZ2" s="73"/>
      <c r="GLA2" s="73"/>
      <c r="GLB2" s="73"/>
      <c r="GLC2" s="73"/>
      <c r="GLD2" s="73"/>
      <c r="GLE2" s="73"/>
      <c r="GLF2" s="73"/>
      <c r="GLG2" s="73"/>
      <c r="GLH2" s="73"/>
      <c r="GLI2" s="73"/>
      <c r="GLJ2" s="73"/>
      <c r="GLK2" s="73"/>
      <c r="GLL2" s="73"/>
      <c r="GLM2" s="93"/>
      <c r="GLN2" s="73"/>
      <c r="GLO2" s="73"/>
      <c r="GLP2" s="73"/>
      <c r="GLQ2" s="73"/>
      <c r="GLR2" s="73"/>
      <c r="GLS2" s="73"/>
      <c r="GLT2" s="73"/>
      <c r="GLU2" s="73"/>
      <c r="GLV2" s="73"/>
      <c r="GLW2" s="73"/>
      <c r="GLX2" s="73"/>
      <c r="GLY2" s="73"/>
      <c r="GLZ2" s="73"/>
      <c r="GMA2" s="73"/>
      <c r="GMB2" s="73"/>
      <c r="GMC2" s="93"/>
      <c r="GMD2" s="73"/>
      <c r="GME2" s="73"/>
      <c r="GMF2" s="73"/>
      <c r="GMG2" s="73"/>
      <c r="GMH2" s="73"/>
      <c r="GMI2" s="73"/>
      <c r="GMJ2" s="73"/>
      <c r="GMK2" s="73"/>
      <c r="GML2" s="73"/>
      <c r="GMM2" s="73"/>
      <c r="GMN2" s="73"/>
      <c r="GMO2" s="73"/>
      <c r="GMP2" s="73"/>
      <c r="GMQ2" s="73"/>
      <c r="GMR2" s="73"/>
      <c r="GMS2" s="93"/>
      <c r="GMT2" s="73"/>
      <c r="GMU2" s="73"/>
      <c r="GMV2" s="73"/>
      <c r="GMW2" s="73"/>
      <c r="GMX2" s="73"/>
      <c r="GMY2" s="73"/>
      <c r="GMZ2" s="73"/>
      <c r="GNA2" s="73"/>
      <c r="GNB2" s="73"/>
      <c r="GNC2" s="73"/>
      <c r="GND2" s="73"/>
      <c r="GNE2" s="73"/>
      <c r="GNF2" s="73"/>
      <c r="GNG2" s="73"/>
      <c r="GNH2" s="73"/>
      <c r="GNI2" s="93"/>
      <c r="GNJ2" s="73"/>
      <c r="GNK2" s="73"/>
      <c r="GNL2" s="73"/>
      <c r="GNM2" s="73"/>
      <c r="GNN2" s="73"/>
      <c r="GNO2" s="73"/>
      <c r="GNP2" s="73"/>
      <c r="GNQ2" s="73"/>
      <c r="GNR2" s="73"/>
      <c r="GNS2" s="73"/>
      <c r="GNT2" s="73"/>
      <c r="GNU2" s="73"/>
      <c r="GNV2" s="73"/>
      <c r="GNW2" s="73"/>
      <c r="GNX2" s="73"/>
      <c r="GNY2" s="93"/>
      <c r="GNZ2" s="73"/>
      <c r="GOA2" s="73"/>
      <c r="GOB2" s="73"/>
      <c r="GOC2" s="73"/>
      <c r="GOD2" s="73"/>
      <c r="GOE2" s="73"/>
      <c r="GOF2" s="73"/>
      <c r="GOG2" s="73"/>
      <c r="GOH2" s="73"/>
      <c r="GOI2" s="73"/>
      <c r="GOJ2" s="73"/>
      <c r="GOK2" s="73"/>
      <c r="GOL2" s="73"/>
      <c r="GOM2" s="73"/>
      <c r="GON2" s="73"/>
      <c r="GOO2" s="93"/>
      <c r="GOP2" s="73"/>
      <c r="GOQ2" s="73"/>
      <c r="GOR2" s="73"/>
      <c r="GOS2" s="73"/>
      <c r="GOT2" s="73"/>
      <c r="GOU2" s="73"/>
      <c r="GOV2" s="73"/>
      <c r="GOW2" s="73"/>
      <c r="GOX2" s="73"/>
      <c r="GOY2" s="73"/>
      <c r="GOZ2" s="73"/>
      <c r="GPA2" s="73"/>
      <c r="GPB2" s="73"/>
      <c r="GPC2" s="73"/>
      <c r="GPD2" s="73"/>
      <c r="GPE2" s="93"/>
      <c r="GPF2" s="73"/>
      <c r="GPG2" s="73"/>
      <c r="GPH2" s="73"/>
      <c r="GPI2" s="73"/>
      <c r="GPJ2" s="73"/>
      <c r="GPK2" s="73"/>
      <c r="GPL2" s="73"/>
      <c r="GPM2" s="73"/>
      <c r="GPN2" s="73"/>
      <c r="GPO2" s="73"/>
      <c r="GPP2" s="73"/>
      <c r="GPQ2" s="73"/>
      <c r="GPR2" s="73"/>
      <c r="GPS2" s="73"/>
      <c r="GPT2" s="73"/>
      <c r="GPU2" s="93"/>
      <c r="GPV2" s="73"/>
      <c r="GPW2" s="73"/>
      <c r="GPX2" s="73"/>
      <c r="GPY2" s="73"/>
      <c r="GPZ2" s="73"/>
      <c r="GQA2" s="73"/>
      <c r="GQB2" s="73"/>
      <c r="GQC2" s="73"/>
      <c r="GQD2" s="73"/>
      <c r="GQE2" s="73"/>
      <c r="GQF2" s="73"/>
      <c r="GQG2" s="73"/>
      <c r="GQH2" s="73"/>
      <c r="GQI2" s="73"/>
      <c r="GQJ2" s="73"/>
      <c r="GQK2" s="93"/>
      <c r="GQL2" s="73"/>
      <c r="GQM2" s="73"/>
      <c r="GQN2" s="73"/>
      <c r="GQO2" s="73"/>
      <c r="GQP2" s="73"/>
      <c r="GQQ2" s="73"/>
      <c r="GQR2" s="73"/>
      <c r="GQS2" s="73"/>
      <c r="GQT2" s="73"/>
      <c r="GQU2" s="73"/>
      <c r="GQV2" s="73"/>
      <c r="GQW2" s="73"/>
      <c r="GQX2" s="73"/>
      <c r="GQY2" s="73"/>
      <c r="GQZ2" s="73"/>
      <c r="GRA2" s="93"/>
      <c r="GRB2" s="73"/>
      <c r="GRC2" s="73"/>
      <c r="GRD2" s="73"/>
      <c r="GRE2" s="73"/>
      <c r="GRF2" s="73"/>
      <c r="GRG2" s="73"/>
      <c r="GRH2" s="73"/>
      <c r="GRI2" s="73"/>
      <c r="GRJ2" s="73"/>
      <c r="GRK2" s="73"/>
      <c r="GRL2" s="73"/>
      <c r="GRM2" s="73"/>
      <c r="GRN2" s="73"/>
      <c r="GRO2" s="73"/>
      <c r="GRP2" s="73"/>
      <c r="GRQ2" s="93"/>
      <c r="GRR2" s="73"/>
      <c r="GRS2" s="73"/>
      <c r="GRT2" s="73"/>
      <c r="GRU2" s="73"/>
      <c r="GRV2" s="73"/>
      <c r="GRW2" s="73"/>
      <c r="GRX2" s="73"/>
      <c r="GRY2" s="73"/>
      <c r="GRZ2" s="73"/>
      <c r="GSA2" s="73"/>
      <c r="GSB2" s="73"/>
      <c r="GSC2" s="73"/>
      <c r="GSD2" s="73"/>
      <c r="GSE2" s="73"/>
      <c r="GSF2" s="73"/>
      <c r="GSG2" s="93"/>
      <c r="GSH2" s="73"/>
      <c r="GSI2" s="73"/>
      <c r="GSJ2" s="73"/>
      <c r="GSK2" s="73"/>
      <c r="GSL2" s="73"/>
      <c r="GSM2" s="73"/>
      <c r="GSN2" s="73"/>
      <c r="GSO2" s="73"/>
      <c r="GSP2" s="73"/>
      <c r="GSQ2" s="73"/>
      <c r="GSR2" s="73"/>
      <c r="GSS2" s="73"/>
      <c r="GST2" s="73"/>
      <c r="GSU2" s="73"/>
      <c r="GSV2" s="73"/>
      <c r="GSW2" s="93"/>
      <c r="GSX2" s="73"/>
      <c r="GSY2" s="73"/>
      <c r="GSZ2" s="73"/>
      <c r="GTA2" s="73"/>
      <c r="GTB2" s="73"/>
      <c r="GTC2" s="73"/>
      <c r="GTD2" s="73"/>
      <c r="GTE2" s="73"/>
      <c r="GTF2" s="73"/>
      <c r="GTG2" s="73"/>
      <c r="GTH2" s="73"/>
      <c r="GTI2" s="73"/>
      <c r="GTJ2" s="73"/>
      <c r="GTK2" s="73"/>
      <c r="GTL2" s="73"/>
      <c r="GTM2" s="93"/>
      <c r="GTN2" s="73"/>
      <c r="GTO2" s="73"/>
      <c r="GTP2" s="73"/>
      <c r="GTQ2" s="73"/>
      <c r="GTR2" s="73"/>
      <c r="GTS2" s="73"/>
      <c r="GTT2" s="73"/>
      <c r="GTU2" s="73"/>
      <c r="GTV2" s="73"/>
      <c r="GTW2" s="73"/>
      <c r="GTX2" s="73"/>
      <c r="GTY2" s="73"/>
      <c r="GTZ2" s="73"/>
      <c r="GUA2" s="73"/>
      <c r="GUB2" s="73"/>
      <c r="GUC2" s="93"/>
      <c r="GUD2" s="73"/>
      <c r="GUE2" s="73"/>
      <c r="GUF2" s="73"/>
      <c r="GUG2" s="73"/>
      <c r="GUH2" s="73"/>
      <c r="GUI2" s="73"/>
      <c r="GUJ2" s="73"/>
      <c r="GUK2" s="73"/>
      <c r="GUL2" s="73"/>
      <c r="GUM2" s="73"/>
      <c r="GUN2" s="73"/>
      <c r="GUO2" s="73"/>
      <c r="GUP2" s="73"/>
      <c r="GUQ2" s="73"/>
      <c r="GUR2" s="73"/>
      <c r="GUS2" s="93"/>
      <c r="GUT2" s="73"/>
      <c r="GUU2" s="73"/>
      <c r="GUV2" s="73"/>
      <c r="GUW2" s="73"/>
      <c r="GUX2" s="73"/>
      <c r="GUY2" s="73"/>
      <c r="GUZ2" s="73"/>
      <c r="GVA2" s="73"/>
      <c r="GVB2" s="73"/>
      <c r="GVC2" s="73"/>
      <c r="GVD2" s="73"/>
      <c r="GVE2" s="73"/>
      <c r="GVF2" s="73"/>
      <c r="GVG2" s="73"/>
      <c r="GVH2" s="73"/>
      <c r="GVI2" s="93"/>
      <c r="GVJ2" s="73"/>
      <c r="GVK2" s="73"/>
      <c r="GVL2" s="73"/>
      <c r="GVM2" s="73"/>
      <c r="GVN2" s="73"/>
      <c r="GVO2" s="73"/>
      <c r="GVP2" s="73"/>
      <c r="GVQ2" s="73"/>
      <c r="GVR2" s="73"/>
      <c r="GVS2" s="73"/>
      <c r="GVT2" s="73"/>
      <c r="GVU2" s="73"/>
      <c r="GVV2" s="73"/>
      <c r="GVW2" s="73"/>
      <c r="GVX2" s="73"/>
      <c r="GVY2" s="93"/>
      <c r="GVZ2" s="73"/>
      <c r="GWA2" s="73"/>
      <c r="GWB2" s="73"/>
      <c r="GWC2" s="73"/>
      <c r="GWD2" s="73"/>
      <c r="GWE2" s="73"/>
      <c r="GWF2" s="73"/>
      <c r="GWG2" s="73"/>
      <c r="GWH2" s="73"/>
      <c r="GWI2" s="73"/>
      <c r="GWJ2" s="73"/>
      <c r="GWK2" s="73"/>
      <c r="GWL2" s="73"/>
      <c r="GWM2" s="73"/>
      <c r="GWN2" s="73"/>
      <c r="GWO2" s="93"/>
      <c r="GWP2" s="73"/>
      <c r="GWQ2" s="73"/>
      <c r="GWR2" s="73"/>
      <c r="GWS2" s="73"/>
      <c r="GWT2" s="73"/>
      <c r="GWU2" s="73"/>
      <c r="GWV2" s="73"/>
      <c r="GWW2" s="73"/>
      <c r="GWX2" s="73"/>
      <c r="GWY2" s="73"/>
      <c r="GWZ2" s="73"/>
      <c r="GXA2" s="73"/>
      <c r="GXB2" s="73"/>
      <c r="GXC2" s="73"/>
      <c r="GXD2" s="73"/>
      <c r="GXE2" s="93"/>
      <c r="GXF2" s="73"/>
      <c r="GXG2" s="73"/>
      <c r="GXH2" s="73"/>
      <c r="GXI2" s="73"/>
      <c r="GXJ2" s="73"/>
      <c r="GXK2" s="73"/>
      <c r="GXL2" s="73"/>
      <c r="GXM2" s="73"/>
      <c r="GXN2" s="73"/>
      <c r="GXO2" s="73"/>
      <c r="GXP2" s="73"/>
      <c r="GXQ2" s="73"/>
      <c r="GXR2" s="73"/>
      <c r="GXS2" s="73"/>
      <c r="GXT2" s="73"/>
      <c r="GXU2" s="93"/>
      <c r="GXV2" s="73"/>
      <c r="GXW2" s="73"/>
      <c r="GXX2" s="73"/>
      <c r="GXY2" s="73"/>
      <c r="GXZ2" s="73"/>
      <c r="GYA2" s="73"/>
      <c r="GYB2" s="73"/>
      <c r="GYC2" s="73"/>
      <c r="GYD2" s="73"/>
      <c r="GYE2" s="73"/>
      <c r="GYF2" s="73"/>
      <c r="GYG2" s="73"/>
      <c r="GYH2" s="73"/>
      <c r="GYI2" s="73"/>
      <c r="GYJ2" s="73"/>
      <c r="GYK2" s="93"/>
      <c r="GYL2" s="73"/>
      <c r="GYM2" s="73"/>
      <c r="GYN2" s="73"/>
      <c r="GYO2" s="73"/>
      <c r="GYP2" s="73"/>
      <c r="GYQ2" s="73"/>
      <c r="GYR2" s="73"/>
      <c r="GYS2" s="73"/>
      <c r="GYT2" s="73"/>
      <c r="GYU2" s="73"/>
      <c r="GYV2" s="73"/>
      <c r="GYW2" s="73"/>
      <c r="GYX2" s="73"/>
      <c r="GYY2" s="73"/>
      <c r="GYZ2" s="73"/>
      <c r="GZA2" s="93"/>
      <c r="GZB2" s="73"/>
      <c r="GZC2" s="73"/>
      <c r="GZD2" s="73"/>
      <c r="GZE2" s="73"/>
      <c r="GZF2" s="73"/>
      <c r="GZG2" s="73"/>
      <c r="GZH2" s="73"/>
      <c r="GZI2" s="73"/>
      <c r="GZJ2" s="73"/>
      <c r="GZK2" s="73"/>
      <c r="GZL2" s="73"/>
      <c r="GZM2" s="73"/>
      <c r="GZN2" s="73"/>
      <c r="GZO2" s="73"/>
      <c r="GZP2" s="73"/>
      <c r="GZQ2" s="93"/>
      <c r="GZR2" s="73"/>
      <c r="GZS2" s="73"/>
      <c r="GZT2" s="73"/>
      <c r="GZU2" s="73"/>
      <c r="GZV2" s="73"/>
      <c r="GZW2" s="73"/>
      <c r="GZX2" s="73"/>
      <c r="GZY2" s="73"/>
      <c r="GZZ2" s="73"/>
      <c r="HAA2" s="73"/>
      <c r="HAB2" s="73"/>
      <c r="HAC2" s="73"/>
      <c r="HAD2" s="73"/>
      <c r="HAE2" s="73"/>
      <c r="HAF2" s="73"/>
      <c r="HAG2" s="93"/>
      <c r="HAH2" s="73"/>
      <c r="HAI2" s="73"/>
      <c r="HAJ2" s="73"/>
      <c r="HAK2" s="73"/>
      <c r="HAL2" s="73"/>
      <c r="HAM2" s="73"/>
      <c r="HAN2" s="73"/>
      <c r="HAO2" s="73"/>
      <c r="HAP2" s="73"/>
      <c r="HAQ2" s="73"/>
      <c r="HAR2" s="73"/>
      <c r="HAS2" s="73"/>
      <c r="HAT2" s="73"/>
      <c r="HAU2" s="73"/>
      <c r="HAV2" s="73"/>
      <c r="HAW2" s="93"/>
      <c r="HAX2" s="73"/>
      <c r="HAY2" s="73"/>
      <c r="HAZ2" s="73"/>
      <c r="HBA2" s="73"/>
      <c r="HBB2" s="73"/>
      <c r="HBC2" s="73"/>
      <c r="HBD2" s="73"/>
      <c r="HBE2" s="73"/>
      <c r="HBF2" s="73"/>
      <c r="HBG2" s="73"/>
      <c r="HBH2" s="73"/>
      <c r="HBI2" s="73"/>
      <c r="HBJ2" s="73"/>
      <c r="HBK2" s="73"/>
      <c r="HBL2" s="73"/>
      <c r="HBM2" s="93"/>
      <c r="HBN2" s="73"/>
      <c r="HBO2" s="73"/>
      <c r="HBP2" s="73"/>
      <c r="HBQ2" s="73"/>
      <c r="HBR2" s="73"/>
      <c r="HBS2" s="73"/>
      <c r="HBT2" s="73"/>
      <c r="HBU2" s="73"/>
      <c r="HBV2" s="73"/>
      <c r="HBW2" s="73"/>
      <c r="HBX2" s="73"/>
      <c r="HBY2" s="73"/>
      <c r="HBZ2" s="73"/>
      <c r="HCA2" s="73"/>
      <c r="HCB2" s="73"/>
      <c r="HCC2" s="93"/>
      <c r="HCD2" s="73"/>
      <c r="HCE2" s="73"/>
      <c r="HCF2" s="73"/>
      <c r="HCG2" s="73"/>
      <c r="HCH2" s="73"/>
      <c r="HCI2" s="73"/>
      <c r="HCJ2" s="73"/>
      <c r="HCK2" s="73"/>
      <c r="HCL2" s="73"/>
      <c r="HCM2" s="73"/>
      <c r="HCN2" s="73"/>
      <c r="HCO2" s="73"/>
      <c r="HCP2" s="73"/>
      <c r="HCQ2" s="73"/>
      <c r="HCR2" s="73"/>
      <c r="HCS2" s="93"/>
      <c r="HCT2" s="73"/>
      <c r="HCU2" s="73"/>
      <c r="HCV2" s="73"/>
      <c r="HCW2" s="73"/>
      <c r="HCX2" s="73"/>
      <c r="HCY2" s="73"/>
      <c r="HCZ2" s="73"/>
      <c r="HDA2" s="73"/>
      <c r="HDB2" s="73"/>
      <c r="HDC2" s="73"/>
      <c r="HDD2" s="73"/>
      <c r="HDE2" s="73"/>
      <c r="HDF2" s="73"/>
      <c r="HDG2" s="73"/>
      <c r="HDH2" s="73"/>
      <c r="HDI2" s="93"/>
      <c r="HDJ2" s="73"/>
      <c r="HDK2" s="73"/>
      <c r="HDL2" s="73"/>
      <c r="HDM2" s="73"/>
      <c r="HDN2" s="73"/>
      <c r="HDO2" s="73"/>
      <c r="HDP2" s="73"/>
      <c r="HDQ2" s="73"/>
      <c r="HDR2" s="73"/>
      <c r="HDS2" s="73"/>
      <c r="HDT2" s="73"/>
      <c r="HDU2" s="73"/>
      <c r="HDV2" s="73"/>
      <c r="HDW2" s="73"/>
      <c r="HDX2" s="73"/>
      <c r="HDY2" s="93"/>
      <c r="HDZ2" s="73"/>
      <c r="HEA2" s="73"/>
      <c r="HEB2" s="73"/>
      <c r="HEC2" s="73"/>
      <c r="HED2" s="73"/>
      <c r="HEE2" s="73"/>
      <c r="HEF2" s="73"/>
      <c r="HEG2" s="73"/>
      <c r="HEH2" s="73"/>
      <c r="HEI2" s="73"/>
      <c r="HEJ2" s="73"/>
      <c r="HEK2" s="73"/>
      <c r="HEL2" s="73"/>
      <c r="HEM2" s="73"/>
      <c r="HEN2" s="73"/>
      <c r="HEO2" s="93"/>
      <c r="HEP2" s="73"/>
      <c r="HEQ2" s="73"/>
      <c r="HER2" s="73"/>
      <c r="HES2" s="73"/>
      <c r="HET2" s="73"/>
      <c r="HEU2" s="73"/>
      <c r="HEV2" s="73"/>
      <c r="HEW2" s="73"/>
      <c r="HEX2" s="73"/>
      <c r="HEY2" s="73"/>
      <c r="HEZ2" s="73"/>
      <c r="HFA2" s="73"/>
      <c r="HFB2" s="73"/>
      <c r="HFC2" s="73"/>
      <c r="HFD2" s="73"/>
      <c r="HFE2" s="93"/>
      <c r="HFF2" s="73"/>
      <c r="HFG2" s="73"/>
      <c r="HFH2" s="73"/>
      <c r="HFI2" s="73"/>
      <c r="HFJ2" s="73"/>
      <c r="HFK2" s="73"/>
      <c r="HFL2" s="73"/>
      <c r="HFM2" s="73"/>
      <c r="HFN2" s="73"/>
      <c r="HFO2" s="73"/>
      <c r="HFP2" s="73"/>
      <c r="HFQ2" s="73"/>
      <c r="HFR2" s="73"/>
      <c r="HFS2" s="73"/>
      <c r="HFT2" s="73"/>
      <c r="HFU2" s="93"/>
      <c r="HFV2" s="73"/>
      <c r="HFW2" s="73"/>
      <c r="HFX2" s="73"/>
      <c r="HFY2" s="73"/>
      <c r="HFZ2" s="73"/>
      <c r="HGA2" s="73"/>
      <c r="HGB2" s="73"/>
      <c r="HGC2" s="73"/>
      <c r="HGD2" s="73"/>
      <c r="HGE2" s="73"/>
      <c r="HGF2" s="73"/>
      <c r="HGG2" s="73"/>
      <c r="HGH2" s="73"/>
      <c r="HGI2" s="73"/>
      <c r="HGJ2" s="73"/>
      <c r="HGK2" s="93"/>
      <c r="HGL2" s="73"/>
      <c r="HGM2" s="73"/>
      <c r="HGN2" s="73"/>
      <c r="HGO2" s="73"/>
      <c r="HGP2" s="73"/>
      <c r="HGQ2" s="73"/>
      <c r="HGR2" s="73"/>
      <c r="HGS2" s="73"/>
      <c r="HGT2" s="73"/>
      <c r="HGU2" s="73"/>
      <c r="HGV2" s="73"/>
      <c r="HGW2" s="73"/>
      <c r="HGX2" s="73"/>
      <c r="HGY2" s="73"/>
      <c r="HGZ2" s="73"/>
      <c r="HHA2" s="93"/>
      <c r="HHB2" s="73"/>
      <c r="HHC2" s="73"/>
      <c r="HHD2" s="73"/>
      <c r="HHE2" s="73"/>
      <c r="HHF2" s="73"/>
      <c r="HHG2" s="73"/>
      <c r="HHH2" s="73"/>
      <c r="HHI2" s="73"/>
      <c r="HHJ2" s="73"/>
      <c r="HHK2" s="73"/>
      <c r="HHL2" s="73"/>
      <c r="HHM2" s="73"/>
      <c r="HHN2" s="73"/>
      <c r="HHO2" s="73"/>
      <c r="HHP2" s="73"/>
      <c r="HHQ2" s="93"/>
      <c r="HHR2" s="73"/>
      <c r="HHS2" s="73"/>
      <c r="HHT2" s="73"/>
      <c r="HHU2" s="73"/>
      <c r="HHV2" s="73"/>
      <c r="HHW2" s="73"/>
      <c r="HHX2" s="73"/>
      <c r="HHY2" s="73"/>
      <c r="HHZ2" s="73"/>
      <c r="HIA2" s="73"/>
      <c r="HIB2" s="73"/>
      <c r="HIC2" s="73"/>
      <c r="HID2" s="73"/>
      <c r="HIE2" s="73"/>
      <c r="HIF2" s="73"/>
      <c r="HIG2" s="93"/>
      <c r="HIH2" s="73"/>
      <c r="HII2" s="73"/>
      <c r="HIJ2" s="73"/>
      <c r="HIK2" s="73"/>
      <c r="HIL2" s="73"/>
      <c r="HIM2" s="73"/>
      <c r="HIN2" s="73"/>
      <c r="HIO2" s="73"/>
      <c r="HIP2" s="73"/>
      <c r="HIQ2" s="73"/>
      <c r="HIR2" s="73"/>
      <c r="HIS2" s="73"/>
      <c r="HIT2" s="73"/>
      <c r="HIU2" s="73"/>
      <c r="HIV2" s="73"/>
      <c r="HIW2" s="93"/>
      <c r="HIX2" s="73"/>
      <c r="HIY2" s="73"/>
      <c r="HIZ2" s="73"/>
      <c r="HJA2" s="73"/>
      <c r="HJB2" s="73"/>
      <c r="HJC2" s="73"/>
      <c r="HJD2" s="73"/>
      <c r="HJE2" s="73"/>
      <c r="HJF2" s="73"/>
      <c r="HJG2" s="73"/>
      <c r="HJH2" s="73"/>
      <c r="HJI2" s="73"/>
      <c r="HJJ2" s="73"/>
      <c r="HJK2" s="73"/>
      <c r="HJL2" s="73"/>
      <c r="HJM2" s="93"/>
      <c r="HJN2" s="73"/>
      <c r="HJO2" s="73"/>
      <c r="HJP2" s="73"/>
      <c r="HJQ2" s="73"/>
      <c r="HJR2" s="73"/>
      <c r="HJS2" s="73"/>
      <c r="HJT2" s="73"/>
      <c r="HJU2" s="73"/>
      <c r="HJV2" s="73"/>
      <c r="HJW2" s="73"/>
      <c r="HJX2" s="73"/>
      <c r="HJY2" s="73"/>
      <c r="HJZ2" s="73"/>
      <c r="HKA2" s="73"/>
      <c r="HKB2" s="73"/>
      <c r="HKC2" s="93"/>
      <c r="HKD2" s="73"/>
      <c r="HKE2" s="73"/>
      <c r="HKF2" s="73"/>
      <c r="HKG2" s="73"/>
      <c r="HKH2" s="73"/>
      <c r="HKI2" s="73"/>
      <c r="HKJ2" s="73"/>
      <c r="HKK2" s="73"/>
      <c r="HKL2" s="73"/>
      <c r="HKM2" s="73"/>
      <c r="HKN2" s="73"/>
      <c r="HKO2" s="73"/>
      <c r="HKP2" s="73"/>
      <c r="HKQ2" s="73"/>
      <c r="HKR2" s="73"/>
      <c r="HKS2" s="93"/>
      <c r="HKT2" s="73"/>
      <c r="HKU2" s="73"/>
      <c r="HKV2" s="73"/>
      <c r="HKW2" s="73"/>
      <c r="HKX2" s="73"/>
      <c r="HKY2" s="73"/>
      <c r="HKZ2" s="73"/>
      <c r="HLA2" s="73"/>
      <c r="HLB2" s="73"/>
      <c r="HLC2" s="73"/>
      <c r="HLD2" s="73"/>
      <c r="HLE2" s="73"/>
      <c r="HLF2" s="73"/>
      <c r="HLG2" s="73"/>
      <c r="HLH2" s="73"/>
      <c r="HLI2" s="93"/>
      <c r="HLJ2" s="73"/>
      <c r="HLK2" s="73"/>
      <c r="HLL2" s="73"/>
      <c r="HLM2" s="73"/>
      <c r="HLN2" s="73"/>
      <c r="HLO2" s="73"/>
      <c r="HLP2" s="73"/>
      <c r="HLQ2" s="73"/>
      <c r="HLR2" s="73"/>
      <c r="HLS2" s="73"/>
      <c r="HLT2" s="73"/>
      <c r="HLU2" s="73"/>
      <c r="HLV2" s="73"/>
      <c r="HLW2" s="73"/>
      <c r="HLX2" s="73"/>
      <c r="HLY2" s="93"/>
      <c r="HLZ2" s="73"/>
      <c r="HMA2" s="73"/>
      <c r="HMB2" s="73"/>
      <c r="HMC2" s="73"/>
      <c r="HMD2" s="73"/>
      <c r="HME2" s="73"/>
      <c r="HMF2" s="73"/>
      <c r="HMG2" s="73"/>
      <c r="HMH2" s="73"/>
      <c r="HMI2" s="73"/>
      <c r="HMJ2" s="73"/>
      <c r="HMK2" s="73"/>
      <c r="HML2" s="73"/>
      <c r="HMM2" s="73"/>
      <c r="HMN2" s="73"/>
      <c r="HMO2" s="93"/>
      <c r="HMP2" s="73"/>
      <c r="HMQ2" s="73"/>
      <c r="HMR2" s="73"/>
      <c r="HMS2" s="73"/>
      <c r="HMT2" s="73"/>
      <c r="HMU2" s="73"/>
      <c r="HMV2" s="73"/>
      <c r="HMW2" s="73"/>
      <c r="HMX2" s="73"/>
      <c r="HMY2" s="73"/>
      <c r="HMZ2" s="73"/>
      <c r="HNA2" s="73"/>
      <c r="HNB2" s="73"/>
      <c r="HNC2" s="73"/>
      <c r="HND2" s="73"/>
      <c r="HNE2" s="93"/>
      <c r="HNF2" s="73"/>
      <c r="HNG2" s="73"/>
      <c r="HNH2" s="73"/>
      <c r="HNI2" s="73"/>
      <c r="HNJ2" s="73"/>
      <c r="HNK2" s="73"/>
      <c r="HNL2" s="73"/>
      <c r="HNM2" s="73"/>
      <c r="HNN2" s="73"/>
      <c r="HNO2" s="73"/>
      <c r="HNP2" s="73"/>
      <c r="HNQ2" s="73"/>
      <c r="HNR2" s="73"/>
      <c r="HNS2" s="73"/>
      <c r="HNT2" s="73"/>
      <c r="HNU2" s="93"/>
      <c r="HNV2" s="73"/>
      <c r="HNW2" s="73"/>
      <c r="HNX2" s="73"/>
      <c r="HNY2" s="73"/>
      <c r="HNZ2" s="73"/>
      <c r="HOA2" s="73"/>
      <c r="HOB2" s="73"/>
      <c r="HOC2" s="73"/>
      <c r="HOD2" s="73"/>
      <c r="HOE2" s="73"/>
      <c r="HOF2" s="73"/>
      <c r="HOG2" s="73"/>
      <c r="HOH2" s="73"/>
      <c r="HOI2" s="73"/>
      <c r="HOJ2" s="73"/>
      <c r="HOK2" s="93"/>
      <c r="HOL2" s="73"/>
      <c r="HOM2" s="73"/>
      <c r="HON2" s="73"/>
      <c r="HOO2" s="73"/>
      <c r="HOP2" s="73"/>
      <c r="HOQ2" s="73"/>
      <c r="HOR2" s="73"/>
      <c r="HOS2" s="73"/>
      <c r="HOT2" s="73"/>
      <c r="HOU2" s="73"/>
      <c r="HOV2" s="73"/>
      <c r="HOW2" s="73"/>
      <c r="HOX2" s="73"/>
      <c r="HOY2" s="73"/>
      <c r="HOZ2" s="73"/>
      <c r="HPA2" s="93"/>
      <c r="HPB2" s="73"/>
      <c r="HPC2" s="73"/>
      <c r="HPD2" s="73"/>
      <c r="HPE2" s="73"/>
      <c r="HPF2" s="73"/>
      <c r="HPG2" s="73"/>
      <c r="HPH2" s="73"/>
      <c r="HPI2" s="73"/>
      <c r="HPJ2" s="73"/>
      <c r="HPK2" s="73"/>
      <c r="HPL2" s="73"/>
      <c r="HPM2" s="73"/>
      <c r="HPN2" s="73"/>
      <c r="HPO2" s="73"/>
      <c r="HPP2" s="73"/>
      <c r="HPQ2" s="93"/>
      <c r="HPR2" s="73"/>
      <c r="HPS2" s="73"/>
      <c r="HPT2" s="73"/>
      <c r="HPU2" s="73"/>
      <c r="HPV2" s="73"/>
      <c r="HPW2" s="73"/>
      <c r="HPX2" s="73"/>
      <c r="HPY2" s="73"/>
      <c r="HPZ2" s="73"/>
      <c r="HQA2" s="73"/>
      <c r="HQB2" s="73"/>
      <c r="HQC2" s="73"/>
      <c r="HQD2" s="73"/>
      <c r="HQE2" s="73"/>
      <c r="HQF2" s="73"/>
      <c r="HQG2" s="93"/>
      <c r="HQH2" s="73"/>
      <c r="HQI2" s="73"/>
      <c r="HQJ2" s="73"/>
      <c r="HQK2" s="73"/>
      <c r="HQL2" s="73"/>
      <c r="HQM2" s="73"/>
      <c r="HQN2" s="73"/>
      <c r="HQO2" s="73"/>
      <c r="HQP2" s="73"/>
      <c r="HQQ2" s="73"/>
      <c r="HQR2" s="73"/>
      <c r="HQS2" s="73"/>
      <c r="HQT2" s="73"/>
      <c r="HQU2" s="73"/>
      <c r="HQV2" s="73"/>
      <c r="HQW2" s="93"/>
      <c r="HQX2" s="73"/>
      <c r="HQY2" s="73"/>
      <c r="HQZ2" s="73"/>
      <c r="HRA2" s="73"/>
      <c r="HRB2" s="73"/>
      <c r="HRC2" s="73"/>
      <c r="HRD2" s="73"/>
      <c r="HRE2" s="73"/>
      <c r="HRF2" s="73"/>
      <c r="HRG2" s="73"/>
      <c r="HRH2" s="73"/>
      <c r="HRI2" s="73"/>
      <c r="HRJ2" s="73"/>
      <c r="HRK2" s="73"/>
      <c r="HRL2" s="73"/>
      <c r="HRM2" s="93"/>
      <c r="HRN2" s="73"/>
      <c r="HRO2" s="73"/>
      <c r="HRP2" s="73"/>
      <c r="HRQ2" s="73"/>
      <c r="HRR2" s="73"/>
      <c r="HRS2" s="73"/>
      <c r="HRT2" s="73"/>
      <c r="HRU2" s="73"/>
      <c r="HRV2" s="73"/>
      <c r="HRW2" s="73"/>
      <c r="HRX2" s="73"/>
      <c r="HRY2" s="73"/>
      <c r="HRZ2" s="73"/>
      <c r="HSA2" s="73"/>
      <c r="HSB2" s="73"/>
      <c r="HSC2" s="93"/>
      <c r="HSD2" s="73"/>
      <c r="HSE2" s="73"/>
      <c r="HSF2" s="73"/>
      <c r="HSG2" s="73"/>
      <c r="HSH2" s="73"/>
      <c r="HSI2" s="73"/>
      <c r="HSJ2" s="73"/>
      <c r="HSK2" s="73"/>
      <c r="HSL2" s="73"/>
      <c r="HSM2" s="73"/>
      <c r="HSN2" s="73"/>
      <c r="HSO2" s="73"/>
      <c r="HSP2" s="73"/>
      <c r="HSQ2" s="73"/>
      <c r="HSR2" s="73"/>
      <c r="HSS2" s="93"/>
      <c r="HST2" s="73"/>
      <c r="HSU2" s="73"/>
      <c r="HSV2" s="73"/>
      <c r="HSW2" s="73"/>
      <c r="HSX2" s="73"/>
      <c r="HSY2" s="73"/>
      <c r="HSZ2" s="73"/>
      <c r="HTA2" s="73"/>
      <c r="HTB2" s="73"/>
      <c r="HTC2" s="73"/>
      <c r="HTD2" s="73"/>
      <c r="HTE2" s="73"/>
      <c r="HTF2" s="73"/>
      <c r="HTG2" s="73"/>
      <c r="HTH2" s="73"/>
      <c r="HTI2" s="93"/>
      <c r="HTJ2" s="73"/>
      <c r="HTK2" s="73"/>
      <c r="HTL2" s="73"/>
      <c r="HTM2" s="73"/>
      <c r="HTN2" s="73"/>
      <c r="HTO2" s="73"/>
      <c r="HTP2" s="73"/>
      <c r="HTQ2" s="73"/>
      <c r="HTR2" s="73"/>
      <c r="HTS2" s="73"/>
      <c r="HTT2" s="73"/>
      <c r="HTU2" s="73"/>
      <c r="HTV2" s="73"/>
      <c r="HTW2" s="73"/>
      <c r="HTX2" s="73"/>
      <c r="HTY2" s="93"/>
      <c r="HTZ2" s="73"/>
      <c r="HUA2" s="73"/>
      <c r="HUB2" s="73"/>
      <c r="HUC2" s="73"/>
      <c r="HUD2" s="73"/>
      <c r="HUE2" s="73"/>
      <c r="HUF2" s="73"/>
      <c r="HUG2" s="73"/>
      <c r="HUH2" s="73"/>
      <c r="HUI2" s="73"/>
      <c r="HUJ2" s="73"/>
      <c r="HUK2" s="73"/>
      <c r="HUL2" s="73"/>
      <c r="HUM2" s="73"/>
      <c r="HUN2" s="73"/>
      <c r="HUO2" s="93"/>
      <c r="HUP2" s="73"/>
      <c r="HUQ2" s="73"/>
      <c r="HUR2" s="73"/>
      <c r="HUS2" s="73"/>
      <c r="HUT2" s="73"/>
      <c r="HUU2" s="73"/>
      <c r="HUV2" s="73"/>
      <c r="HUW2" s="73"/>
      <c r="HUX2" s="73"/>
      <c r="HUY2" s="73"/>
      <c r="HUZ2" s="73"/>
      <c r="HVA2" s="73"/>
      <c r="HVB2" s="73"/>
      <c r="HVC2" s="73"/>
      <c r="HVD2" s="73"/>
      <c r="HVE2" s="93"/>
      <c r="HVF2" s="73"/>
      <c r="HVG2" s="73"/>
      <c r="HVH2" s="73"/>
      <c r="HVI2" s="73"/>
      <c r="HVJ2" s="73"/>
      <c r="HVK2" s="73"/>
      <c r="HVL2" s="73"/>
      <c r="HVM2" s="73"/>
      <c r="HVN2" s="73"/>
      <c r="HVO2" s="73"/>
      <c r="HVP2" s="73"/>
      <c r="HVQ2" s="73"/>
      <c r="HVR2" s="73"/>
      <c r="HVS2" s="73"/>
      <c r="HVT2" s="73"/>
      <c r="HVU2" s="93"/>
      <c r="HVV2" s="73"/>
      <c r="HVW2" s="73"/>
      <c r="HVX2" s="73"/>
      <c r="HVY2" s="73"/>
      <c r="HVZ2" s="73"/>
      <c r="HWA2" s="73"/>
      <c r="HWB2" s="73"/>
      <c r="HWC2" s="73"/>
      <c r="HWD2" s="73"/>
      <c r="HWE2" s="73"/>
      <c r="HWF2" s="73"/>
      <c r="HWG2" s="73"/>
      <c r="HWH2" s="73"/>
      <c r="HWI2" s="73"/>
      <c r="HWJ2" s="73"/>
      <c r="HWK2" s="93"/>
      <c r="HWL2" s="73"/>
      <c r="HWM2" s="73"/>
      <c r="HWN2" s="73"/>
      <c r="HWO2" s="73"/>
      <c r="HWP2" s="73"/>
      <c r="HWQ2" s="73"/>
      <c r="HWR2" s="73"/>
      <c r="HWS2" s="73"/>
      <c r="HWT2" s="73"/>
      <c r="HWU2" s="73"/>
      <c r="HWV2" s="73"/>
      <c r="HWW2" s="73"/>
      <c r="HWX2" s="73"/>
      <c r="HWY2" s="73"/>
      <c r="HWZ2" s="73"/>
      <c r="HXA2" s="93"/>
      <c r="HXB2" s="73"/>
      <c r="HXC2" s="73"/>
      <c r="HXD2" s="73"/>
      <c r="HXE2" s="73"/>
      <c r="HXF2" s="73"/>
      <c r="HXG2" s="73"/>
      <c r="HXH2" s="73"/>
      <c r="HXI2" s="73"/>
      <c r="HXJ2" s="73"/>
      <c r="HXK2" s="73"/>
      <c r="HXL2" s="73"/>
      <c r="HXM2" s="73"/>
      <c r="HXN2" s="73"/>
      <c r="HXO2" s="73"/>
      <c r="HXP2" s="73"/>
      <c r="HXQ2" s="93"/>
      <c r="HXR2" s="73"/>
      <c r="HXS2" s="73"/>
      <c r="HXT2" s="73"/>
      <c r="HXU2" s="73"/>
      <c r="HXV2" s="73"/>
      <c r="HXW2" s="73"/>
      <c r="HXX2" s="73"/>
      <c r="HXY2" s="73"/>
      <c r="HXZ2" s="73"/>
      <c r="HYA2" s="73"/>
      <c r="HYB2" s="73"/>
      <c r="HYC2" s="73"/>
      <c r="HYD2" s="73"/>
      <c r="HYE2" s="73"/>
      <c r="HYF2" s="73"/>
      <c r="HYG2" s="93"/>
      <c r="HYH2" s="73"/>
      <c r="HYI2" s="73"/>
      <c r="HYJ2" s="73"/>
      <c r="HYK2" s="73"/>
      <c r="HYL2" s="73"/>
      <c r="HYM2" s="73"/>
      <c r="HYN2" s="73"/>
      <c r="HYO2" s="73"/>
      <c r="HYP2" s="73"/>
      <c r="HYQ2" s="73"/>
      <c r="HYR2" s="73"/>
      <c r="HYS2" s="73"/>
      <c r="HYT2" s="73"/>
      <c r="HYU2" s="73"/>
      <c r="HYV2" s="73"/>
      <c r="HYW2" s="93"/>
      <c r="HYX2" s="73"/>
      <c r="HYY2" s="73"/>
      <c r="HYZ2" s="73"/>
      <c r="HZA2" s="73"/>
      <c r="HZB2" s="73"/>
      <c r="HZC2" s="73"/>
      <c r="HZD2" s="73"/>
      <c r="HZE2" s="73"/>
      <c r="HZF2" s="73"/>
      <c r="HZG2" s="73"/>
      <c r="HZH2" s="73"/>
      <c r="HZI2" s="73"/>
      <c r="HZJ2" s="73"/>
      <c r="HZK2" s="73"/>
      <c r="HZL2" s="73"/>
      <c r="HZM2" s="93"/>
      <c r="HZN2" s="73"/>
      <c r="HZO2" s="73"/>
      <c r="HZP2" s="73"/>
      <c r="HZQ2" s="73"/>
      <c r="HZR2" s="73"/>
      <c r="HZS2" s="73"/>
      <c r="HZT2" s="73"/>
      <c r="HZU2" s="73"/>
      <c r="HZV2" s="73"/>
      <c r="HZW2" s="73"/>
      <c r="HZX2" s="73"/>
      <c r="HZY2" s="73"/>
      <c r="HZZ2" s="73"/>
      <c r="IAA2" s="73"/>
      <c r="IAB2" s="73"/>
      <c r="IAC2" s="93"/>
      <c r="IAD2" s="73"/>
      <c r="IAE2" s="73"/>
      <c r="IAF2" s="73"/>
      <c r="IAG2" s="73"/>
      <c r="IAH2" s="73"/>
      <c r="IAI2" s="73"/>
      <c r="IAJ2" s="73"/>
      <c r="IAK2" s="73"/>
      <c r="IAL2" s="73"/>
      <c r="IAM2" s="73"/>
      <c r="IAN2" s="73"/>
      <c r="IAO2" s="73"/>
      <c r="IAP2" s="73"/>
      <c r="IAQ2" s="73"/>
      <c r="IAR2" s="73"/>
      <c r="IAS2" s="93"/>
      <c r="IAT2" s="73"/>
      <c r="IAU2" s="73"/>
      <c r="IAV2" s="73"/>
      <c r="IAW2" s="73"/>
      <c r="IAX2" s="73"/>
      <c r="IAY2" s="73"/>
      <c r="IAZ2" s="73"/>
      <c r="IBA2" s="73"/>
      <c r="IBB2" s="73"/>
      <c r="IBC2" s="73"/>
      <c r="IBD2" s="73"/>
      <c r="IBE2" s="73"/>
      <c r="IBF2" s="73"/>
      <c r="IBG2" s="73"/>
      <c r="IBH2" s="73"/>
      <c r="IBI2" s="93"/>
      <c r="IBJ2" s="73"/>
      <c r="IBK2" s="73"/>
      <c r="IBL2" s="73"/>
      <c r="IBM2" s="73"/>
      <c r="IBN2" s="73"/>
      <c r="IBO2" s="73"/>
      <c r="IBP2" s="73"/>
      <c r="IBQ2" s="73"/>
      <c r="IBR2" s="73"/>
      <c r="IBS2" s="73"/>
      <c r="IBT2" s="73"/>
      <c r="IBU2" s="73"/>
      <c r="IBV2" s="73"/>
      <c r="IBW2" s="73"/>
      <c r="IBX2" s="73"/>
      <c r="IBY2" s="93"/>
      <c r="IBZ2" s="73"/>
      <c r="ICA2" s="73"/>
      <c r="ICB2" s="73"/>
      <c r="ICC2" s="73"/>
      <c r="ICD2" s="73"/>
      <c r="ICE2" s="73"/>
      <c r="ICF2" s="73"/>
      <c r="ICG2" s="73"/>
      <c r="ICH2" s="73"/>
      <c r="ICI2" s="73"/>
      <c r="ICJ2" s="73"/>
      <c r="ICK2" s="73"/>
      <c r="ICL2" s="73"/>
      <c r="ICM2" s="73"/>
      <c r="ICN2" s="73"/>
      <c r="ICO2" s="93"/>
      <c r="ICP2" s="73"/>
      <c r="ICQ2" s="73"/>
      <c r="ICR2" s="73"/>
      <c r="ICS2" s="73"/>
      <c r="ICT2" s="73"/>
      <c r="ICU2" s="73"/>
      <c r="ICV2" s="73"/>
      <c r="ICW2" s="73"/>
      <c r="ICX2" s="73"/>
      <c r="ICY2" s="73"/>
      <c r="ICZ2" s="73"/>
      <c r="IDA2" s="73"/>
      <c r="IDB2" s="73"/>
      <c r="IDC2" s="73"/>
      <c r="IDD2" s="73"/>
      <c r="IDE2" s="93"/>
      <c r="IDF2" s="73"/>
      <c r="IDG2" s="73"/>
      <c r="IDH2" s="73"/>
      <c r="IDI2" s="73"/>
      <c r="IDJ2" s="73"/>
      <c r="IDK2" s="73"/>
      <c r="IDL2" s="73"/>
      <c r="IDM2" s="73"/>
      <c r="IDN2" s="73"/>
      <c r="IDO2" s="73"/>
      <c r="IDP2" s="73"/>
      <c r="IDQ2" s="73"/>
      <c r="IDR2" s="73"/>
      <c r="IDS2" s="73"/>
      <c r="IDT2" s="73"/>
      <c r="IDU2" s="93"/>
      <c r="IDV2" s="73"/>
      <c r="IDW2" s="73"/>
      <c r="IDX2" s="73"/>
      <c r="IDY2" s="73"/>
      <c r="IDZ2" s="73"/>
      <c r="IEA2" s="73"/>
      <c r="IEB2" s="73"/>
      <c r="IEC2" s="73"/>
      <c r="IED2" s="73"/>
      <c r="IEE2" s="73"/>
      <c r="IEF2" s="73"/>
      <c r="IEG2" s="73"/>
      <c r="IEH2" s="73"/>
      <c r="IEI2" s="73"/>
      <c r="IEJ2" s="73"/>
      <c r="IEK2" s="93"/>
      <c r="IEL2" s="73"/>
      <c r="IEM2" s="73"/>
      <c r="IEN2" s="73"/>
      <c r="IEO2" s="73"/>
      <c r="IEP2" s="73"/>
      <c r="IEQ2" s="73"/>
      <c r="IER2" s="73"/>
      <c r="IES2" s="73"/>
      <c r="IET2" s="73"/>
      <c r="IEU2" s="73"/>
      <c r="IEV2" s="73"/>
      <c r="IEW2" s="73"/>
      <c r="IEX2" s="73"/>
      <c r="IEY2" s="73"/>
      <c r="IEZ2" s="73"/>
      <c r="IFA2" s="93"/>
      <c r="IFB2" s="73"/>
      <c r="IFC2" s="73"/>
      <c r="IFD2" s="73"/>
      <c r="IFE2" s="73"/>
      <c r="IFF2" s="73"/>
      <c r="IFG2" s="73"/>
      <c r="IFH2" s="73"/>
      <c r="IFI2" s="73"/>
      <c r="IFJ2" s="73"/>
      <c r="IFK2" s="73"/>
      <c r="IFL2" s="73"/>
      <c r="IFM2" s="73"/>
      <c r="IFN2" s="73"/>
      <c r="IFO2" s="73"/>
      <c r="IFP2" s="73"/>
      <c r="IFQ2" s="93"/>
      <c r="IFR2" s="73"/>
      <c r="IFS2" s="73"/>
      <c r="IFT2" s="73"/>
      <c r="IFU2" s="73"/>
      <c r="IFV2" s="73"/>
      <c r="IFW2" s="73"/>
      <c r="IFX2" s="73"/>
      <c r="IFY2" s="73"/>
      <c r="IFZ2" s="73"/>
      <c r="IGA2" s="73"/>
      <c r="IGB2" s="73"/>
      <c r="IGC2" s="73"/>
      <c r="IGD2" s="73"/>
      <c r="IGE2" s="73"/>
      <c r="IGF2" s="73"/>
      <c r="IGG2" s="93"/>
      <c r="IGH2" s="73"/>
      <c r="IGI2" s="73"/>
      <c r="IGJ2" s="73"/>
      <c r="IGK2" s="73"/>
      <c r="IGL2" s="73"/>
      <c r="IGM2" s="73"/>
      <c r="IGN2" s="73"/>
      <c r="IGO2" s="73"/>
      <c r="IGP2" s="73"/>
      <c r="IGQ2" s="73"/>
      <c r="IGR2" s="73"/>
      <c r="IGS2" s="73"/>
      <c r="IGT2" s="73"/>
      <c r="IGU2" s="73"/>
      <c r="IGV2" s="73"/>
      <c r="IGW2" s="93"/>
      <c r="IGX2" s="73"/>
      <c r="IGY2" s="73"/>
      <c r="IGZ2" s="73"/>
      <c r="IHA2" s="73"/>
      <c r="IHB2" s="73"/>
      <c r="IHC2" s="73"/>
      <c r="IHD2" s="73"/>
      <c r="IHE2" s="73"/>
      <c r="IHF2" s="73"/>
      <c r="IHG2" s="73"/>
      <c r="IHH2" s="73"/>
      <c r="IHI2" s="73"/>
      <c r="IHJ2" s="73"/>
      <c r="IHK2" s="73"/>
      <c r="IHL2" s="73"/>
      <c r="IHM2" s="93"/>
      <c r="IHN2" s="73"/>
      <c r="IHO2" s="73"/>
      <c r="IHP2" s="73"/>
      <c r="IHQ2" s="73"/>
      <c r="IHR2" s="73"/>
      <c r="IHS2" s="73"/>
      <c r="IHT2" s="73"/>
      <c r="IHU2" s="73"/>
      <c r="IHV2" s="73"/>
      <c r="IHW2" s="73"/>
      <c r="IHX2" s="73"/>
      <c r="IHY2" s="73"/>
      <c r="IHZ2" s="73"/>
      <c r="IIA2" s="73"/>
      <c r="IIB2" s="73"/>
      <c r="IIC2" s="93"/>
      <c r="IID2" s="73"/>
      <c r="IIE2" s="73"/>
      <c r="IIF2" s="73"/>
      <c r="IIG2" s="73"/>
      <c r="IIH2" s="73"/>
      <c r="III2" s="73"/>
      <c r="IIJ2" s="73"/>
      <c r="IIK2" s="73"/>
      <c r="IIL2" s="73"/>
      <c r="IIM2" s="73"/>
      <c r="IIN2" s="73"/>
      <c r="IIO2" s="73"/>
      <c r="IIP2" s="73"/>
      <c r="IIQ2" s="73"/>
      <c r="IIR2" s="73"/>
      <c r="IIS2" s="93"/>
      <c r="IIT2" s="73"/>
      <c r="IIU2" s="73"/>
      <c r="IIV2" s="73"/>
      <c r="IIW2" s="73"/>
      <c r="IIX2" s="73"/>
      <c r="IIY2" s="73"/>
      <c r="IIZ2" s="73"/>
      <c r="IJA2" s="73"/>
      <c r="IJB2" s="73"/>
      <c r="IJC2" s="73"/>
      <c r="IJD2" s="73"/>
      <c r="IJE2" s="73"/>
      <c r="IJF2" s="73"/>
      <c r="IJG2" s="73"/>
      <c r="IJH2" s="73"/>
      <c r="IJI2" s="93"/>
      <c r="IJJ2" s="73"/>
      <c r="IJK2" s="73"/>
      <c r="IJL2" s="73"/>
      <c r="IJM2" s="73"/>
      <c r="IJN2" s="73"/>
      <c r="IJO2" s="73"/>
      <c r="IJP2" s="73"/>
      <c r="IJQ2" s="73"/>
      <c r="IJR2" s="73"/>
      <c r="IJS2" s="73"/>
      <c r="IJT2" s="73"/>
      <c r="IJU2" s="73"/>
      <c r="IJV2" s="73"/>
      <c r="IJW2" s="73"/>
      <c r="IJX2" s="73"/>
      <c r="IJY2" s="93"/>
      <c r="IJZ2" s="73"/>
      <c r="IKA2" s="73"/>
      <c r="IKB2" s="73"/>
      <c r="IKC2" s="73"/>
      <c r="IKD2" s="73"/>
      <c r="IKE2" s="73"/>
      <c r="IKF2" s="73"/>
      <c r="IKG2" s="73"/>
      <c r="IKH2" s="73"/>
      <c r="IKI2" s="73"/>
      <c r="IKJ2" s="73"/>
      <c r="IKK2" s="73"/>
      <c r="IKL2" s="73"/>
      <c r="IKM2" s="73"/>
      <c r="IKN2" s="73"/>
      <c r="IKO2" s="93"/>
      <c r="IKP2" s="73"/>
      <c r="IKQ2" s="73"/>
      <c r="IKR2" s="73"/>
      <c r="IKS2" s="73"/>
      <c r="IKT2" s="73"/>
      <c r="IKU2" s="73"/>
      <c r="IKV2" s="73"/>
      <c r="IKW2" s="73"/>
      <c r="IKX2" s="73"/>
      <c r="IKY2" s="73"/>
      <c r="IKZ2" s="73"/>
      <c r="ILA2" s="73"/>
      <c r="ILB2" s="73"/>
      <c r="ILC2" s="73"/>
      <c r="ILD2" s="73"/>
      <c r="ILE2" s="93"/>
      <c r="ILF2" s="73"/>
      <c r="ILG2" s="73"/>
      <c r="ILH2" s="73"/>
      <c r="ILI2" s="73"/>
      <c r="ILJ2" s="73"/>
      <c r="ILK2" s="73"/>
      <c r="ILL2" s="73"/>
      <c r="ILM2" s="73"/>
      <c r="ILN2" s="73"/>
      <c r="ILO2" s="73"/>
      <c r="ILP2" s="73"/>
      <c r="ILQ2" s="73"/>
      <c r="ILR2" s="73"/>
      <c r="ILS2" s="73"/>
      <c r="ILT2" s="73"/>
      <c r="ILU2" s="93"/>
      <c r="ILV2" s="73"/>
      <c r="ILW2" s="73"/>
      <c r="ILX2" s="73"/>
      <c r="ILY2" s="73"/>
      <c r="ILZ2" s="73"/>
      <c r="IMA2" s="73"/>
      <c r="IMB2" s="73"/>
      <c r="IMC2" s="73"/>
      <c r="IMD2" s="73"/>
      <c r="IME2" s="73"/>
      <c r="IMF2" s="73"/>
      <c r="IMG2" s="73"/>
      <c r="IMH2" s="73"/>
      <c r="IMI2" s="73"/>
      <c r="IMJ2" s="73"/>
      <c r="IMK2" s="93"/>
      <c r="IML2" s="73"/>
      <c r="IMM2" s="73"/>
      <c r="IMN2" s="73"/>
      <c r="IMO2" s="73"/>
      <c r="IMP2" s="73"/>
      <c r="IMQ2" s="73"/>
      <c r="IMR2" s="73"/>
      <c r="IMS2" s="73"/>
      <c r="IMT2" s="73"/>
      <c r="IMU2" s="73"/>
      <c r="IMV2" s="73"/>
      <c r="IMW2" s="73"/>
      <c r="IMX2" s="73"/>
      <c r="IMY2" s="73"/>
      <c r="IMZ2" s="73"/>
      <c r="INA2" s="93"/>
      <c r="INB2" s="73"/>
      <c r="INC2" s="73"/>
      <c r="IND2" s="73"/>
      <c r="INE2" s="73"/>
      <c r="INF2" s="73"/>
      <c r="ING2" s="73"/>
      <c r="INH2" s="73"/>
      <c r="INI2" s="73"/>
      <c r="INJ2" s="73"/>
      <c r="INK2" s="73"/>
      <c r="INL2" s="73"/>
      <c r="INM2" s="73"/>
      <c r="INN2" s="73"/>
      <c r="INO2" s="73"/>
      <c r="INP2" s="73"/>
      <c r="INQ2" s="93"/>
      <c r="INR2" s="73"/>
      <c r="INS2" s="73"/>
      <c r="INT2" s="73"/>
      <c r="INU2" s="73"/>
      <c r="INV2" s="73"/>
      <c r="INW2" s="73"/>
      <c r="INX2" s="73"/>
      <c r="INY2" s="73"/>
      <c r="INZ2" s="73"/>
      <c r="IOA2" s="73"/>
      <c r="IOB2" s="73"/>
      <c r="IOC2" s="73"/>
      <c r="IOD2" s="73"/>
      <c r="IOE2" s="73"/>
      <c r="IOF2" s="73"/>
      <c r="IOG2" s="93"/>
      <c r="IOH2" s="73"/>
      <c r="IOI2" s="73"/>
      <c r="IOJ2" s="73"/>
      <c r="IOK2" s="73"/>
      <c r="IOL2" s="73"/>
      <c r="IOM2" s="73"/>
      <c r="ION2" s="73"/>
      <c r="IOO2" s="73"/>
      <c r="IOP2" s="73"/>
      <c r="IOQ2" s="73"/>
      <c r="IOR2" s="73"/>
      <c r="IOS2" s="73"/>
      <c r="IOT2" s="73"/>
      <c r="IOU2" s="73"/>
      <c r="IOV2" s="73"/>
      <c r="IOW2" s="93"/>
      <c r="IOX2" s="73"/>
      <c r="IOY2" s="73"/>
      <c r="IOZ2" s="73"/>
      <c r="IPA2" s="73"/>
      <c r="IPB2" s="73"/>
      <c r="IPC2" s="73"/>
      <c r="IPD2" s="73"/>
      <c r="IPE2" s="73"/>
      <c r="IPF2" s="73"/>
      <c r="IPG2" s="73"/>
      <c r="IPH2" s="73"/>
      <c r="IPI2" s="73"/>
      <c r="IPJ2" s="73"/>
      <c r="IPK2" s="73"/>
      <c r="IPL2" s="73"/>
      <c r="IPM2" s="93"/>
      <c r="IPN2" s="73"/>
      <c r="IPO2" s="73"/>
      <c r="IPP2" s="73"/>
      <c r="IPQ2" s="73"/>
      <c r="IPR2" s="73"/>
      <c r="IPS2" s="73"/>
      <c r="IPT2" s="73"/>
      <c r="IPU2" s="73"/>
      <c r="IPV2" s="73"/>
      <c r="IPW2" s="73"/>
      <c r="IPX2" s="73"/>
      <c r="IPY2" s="73"/>
      <c r="IPZ2" s="73"/>
      <c r="IQA2" s="73"/>
      <c r="IQB2" s="73"/>
      <c r="IQC2" s="93"/>
      <c r="IQD2" s="73"/>
      <c r="IQE2" s="73"/>
      <c r="IQF2" s="73"/>
      <c r="IQG2" s="73"/>
      <c r="IQH2" s="73"/>
      <c r="IQI2" s="73"/>
      <c r="IQJ2" s="73"/>
      <c r="IQK2" s="73"/>
      <c r="IQL2" s="73"/>
      <c r="IQM2" s="73"/>
      <c r="IQN2" s="73"/>
      <c r="IQO2" s="73"/>
      <c r="IQP2" s="73"/>
      <c r="IQQ2" s="73"/>
      <c r="IQR2" s="73"/>
      <c r="IQS2" s="93"/>
      <c r="IQT2" s="73"/>
      <c r="IQU2" s="73"/>
      <c r="IQV2" s="73"/>
      <c r="IQW2" s="73"/>
      <c r="IQX2" s="73"/>
      <c r="IQY2" s="73"/>
      <c r="IQZ2" s="73"/>
      <c r="IRA2" s="73"/>
      <c r="IRB2" s="73"/>
      <c r="IRC2" s="73"/>
      <c r="IRD2" s="73"/>
      <c r="IRE2" s="73"/>
      <c r="IRF2" s="73"/>
      <c r="IRG2" s="73"/>
      <c r="IRH2" s="73"/>
      <c r="IRI2" s="93"/>
      <c r="IRJ2" s="73"/>
      <c r="IRK2" s="73"/>
      <c r="IRL2" s="73"/>
      <c r="IRM2" s="73"/>
      <c r="IRN2" s="73"/>
      <c r="IRO2" s="73"/>
      <c r="IRP2" s="73"/>
      <c r="IRQ2" s="73"/>
      <c r="IRR2" s="73"/>
      <c r="IRS2" s="73"/>
      <c r="IRT2" s="73"/>
      <c r="IRU2" s="73"/>
      <c r="IRV2" s="73"/>
      <c r="IRW2" s="73"/>
      <c r="IRX2" s="73"/>
      <c r="IRY2" s="93"/>
      <c r="IRZ2" s="73"/>
      <c r="ISA2" s="73"/>
      <c r="ISB2" s="73"/>
      <c r="ISC2" s="73"/>
      <c r="ISD2" s="73"/>
      <c r="ISE2" s="73"/>
      <c r="ISF2" s="73"/>
      <c r="ISG2" s="73"/>
      <c r="ISH2" s="73"/>
      <c r="ISI2" s="73"/>
      <c r="ISJ2" s="73"/>
      <c r="ISK2" s="73"/>
      <c r="ISL2" s="73"/>
      <c r="ISM2" s="73"/>
      <c r="ISN2" s="73"/>
      <c r="ISO2" s="93"/>
      <c r="ISP2" s="73"/>
      <c r="ISQ2" s="73"/>
      <c r="ISR2" s="73"/>
      <c r="ISS2" s="73"/>
      <c r="IST2" s="73"/>
      <c r="ISU2" s="73"/>
      <c r="ISV2" s="73"/>
      <c r="ISW2" s="73"/>
      <c r="ISX2" s="73"/>
      <c r="ISY2" s="73"/>
      <c r="ISZ2" s="73"/>
      <c r="ITA2" s="73"/>
      <c r="ITB2" s="73"/>
      <c r="ITC2" s="73"/>
      <c r="ITD2" s="73"/>
      <c r="ITE2" s="93"/>
      <c r="ITF2" s="73"/>
      <c r="ITG2" s="73"/>
      <c r="ITH2" s="73"/>
      <c r="ITI2" s="73"/>
      <c r="ITJ2" s="73"/>
      <c r="ITK2" s="73"/>
      <c r="ITL2" s="73"/>
      <c r="ITM2" s="73"/>
      <c r="ITN2" s="73"/>
      <c r="ITO2" s="73"/>
      <c r="ITP2" s="73"/>
      <c r="ITQ2" s="73"/>
      <c r="ITR2" s="73"/>
      <c r="ITS2" s="73"/>
      <c r="ITT2" s="73"/>
      <c r="ITU2" s="93"/>
      <c r="ITV2" s="73"/>
      <c r="ITW2" s="73"/>
      <c r="ITX2" s="73"/>
      <c r="ITY2" s="73"/>
      <c r="ITZ2" s="73"/>
      <c r="IUA2" s="73"/>
      <c r="IUB2" s="73"/>
      <c r="IUC2" s="73"/>
      <c r="IUD2" s="73"/>
      <c r="IUE2" s="73"/>
      <c r="IUF2" s="73"/>
      <c r="IUG2" s="73"/>
      <c r="IUH2" s="73"/>
      <c r="IUI2" s="73"/>
      <c r="IUJ2" s="73"/>
      <c r="IUK2" s="93"/>
      <c r="IUL2" s="73"/>
      <c r="IUM2" s="73"/>
      <c r="IUN2" s="73"/>
      <c r="IUO2" s="73"/>
      <c r="IUP2" s="73"/>
      <c r="IUQ2" s="73"/>
      <c r="IUR2" s="73"/>
      <c r="IUS2" s="73"/>
      <c r="IUT2" s="73"/>
      <c r="IUU2" s="73"/>
      <c r="IUV2" s="73"/>
      <c r="IUW2" s="73"/>
      <c r="IUX2" s="73"/>
      <c r="IUY2" s="73"/>
      <c r="IUZ2" s="73"/>
      <c r="IVA2" s="93"/>
      <c r="IVB2" s="73"/>
      <c r="IVC2" s="73"/>
      <c r="IVD2" s="73"/>
      <c r="IVE2" s="73"/>
      <c r="IVF2" s="73"/>
      <c r="IVG2" s="73"/>
      <c r="IVH2" s="73"/>
      <c r="IVI2" s="73"/>
      <c r="IVJ2" s="73"/>
      <c r="IVK2" s="73"/>
      <c r="IVL2" s="73"/>
      <c r="IVM2" s="73"/>
      <c r="IVN2" s="73"/>
      <c r="IVO2" s="73"/>
      <c r="IVP2" s="73"/>
      <c r="IVQ2" s="93"/>
      <c r="IVR2" s="73"/>
      <c r="IVS2" s="73"/>
      <c r="IVT2" s="73"/>
      <c r="IVU2" s="73"/>
      <c r="IVV2" s="73"/>
      <c r="IVW2" s="73"/>
      <c r="IVX2" s="73"/>
      <c r="IVY2" s="73"/>
      <c r="IVZ2" s="73"/>
      <c r="IWA2" s="73"/>
      <c r="IWB2" s="73"/>
      <c r="IWC2" s="73"/>
      <c r="IWD2" s="73"/>
      <c r="IWE2" s="73"/>
      <c r="IWF2" s="73"/>
      <c r="IWG2" s="93"/>
      <c r="IWH2" s="73"/>
      <c r="IWI2" s="73"/>
      <c r="IWJ2" s="73"/>
      <c r="IWK2" s="73"/>
      <c r="IWL2" s="73"/>
      <c r="IWM2" s="73"/>
      <c r="IWN2" s="73"/>
      <c r="IWO2" s="73"/>
      <c r="IWP2" s="73"/>
      <c r="IWQ2" s="73"/>
      <c r="IWR2" s="73"/>
      <c r="IWS2" s="73"/>
      <c r="IWT2" s="73"/>
      <c r="IWU2" s="73"/>
      <c r="IWV2" s="73"/>
      <c r="IWW2" s="93"/>
      <c r="IWX2" s="73"/>
      <c r="IWY2" s="73"/>
      <c r="IWZ2" s="73"/>
      <c r="IXA2" s="73"/>
      <c r="IXB2" s="73"/>
      <c r="IXC2" s="73"/>
      <c r="IXD2" s="73"/>
      <c r="IXE2" s="73"/>
      <c r="IXF2" s="73"/>
      <c r="IXG2" s="73"/>
      <c r="IXH2" s="73"/>
      <c r="IXI2" s="73"/>
      <c r="IXJ2" s="73"/>
      <c r="IXK2" s="73"/>
      <c r="IXL2" s="73"/>
      <c r="IXM2" s="93"/>
      <c r="IXN2" s="73"/>
      <c r="IXO2" s="73"/>
      <c r="IXP2" s="73"/>
      <c r="IXQ2" s="73"/>
      <c r="IXR2" s="73"/>
      <c r="IXS2" s="73"/>
      <c r="IXT2" s="73"/>
      <c r="IXU2" s="73"/>
      <c r="IXV2" s="73"/>
      <c r="IXW2" s="73"/>
      <c r="IXX2" s="73"/>
      <c r="IXY2" s="73"/>
      <c r="IXZ2" s="73"/>
      <c r="IYA2" s="73"/>
      <c r="IYB2" s="73"/>
      <c r="IYC2" s="93"/>
      <c r="IYD2" s="73"/>
      <c r="IYE2" s="73"/>
      <c r="IYF2" s="73"/>
      <c r="IYG2" s="73"/>
      <c r="IYH2" s="73"/>
      <c r="IYI2" s="73"/>
      <c r="IYJ2" s="73"/>
      <c r="IYK2" s="73"/>
      <c r="IYL2" s="73"/>
      <c r="IYM2" s="73"/>
      <c r="IYN2" s="73"/>
      <c r="IYO2" s="73"/>
      <c r="IYP2" s="73"/>
      <c r="IYQ2" s="73"/>
      <c r="IYR2" s="73"/>
      <c r="IYS2" s="93"/>
      <c r="IYT2" s="73"/>
      <c r="IYU2" s="73"/>
      <c r="IYV2" s="73"/>
      <c r="IYW2" s="73"/>
      <c r="IYX2" s="73"/>
      <c r="IYY2" s="73"/>
      <c r="IYZ2" s="73"/>
      <c r="IZA2" s="73"/>
      <c r="IZB2" s="73"/>
      <c r="IZC2" s="73"/>
      <c r="IZD2" s="73"/>
      <c r="IZE2" s="73"/>
      <c r="IZF2" s="73"/>
      <c r="IZG2" s="73"/>
      <c r="IZH2" s="73"/>
      <c r="IZI2" s="93"/>
      <c r="IZJ2" s="73"/>
      <c r="IZK2" s="73"/>
      <c r="IZL2" s="73"/>
      <c r="IZM2" s="73"/>
      <c r="IZN2" s="73"/>
      <c r="IZO2" s="73"/>
      <c r="IZP2" s="73"/>
      <c r="IZQ2" s="73"/>
      <c r="IZR2" s="73"/>
      <c r="IZS2" s="73"/>
      <c r="IZT2" s="73"/>
      <c r="IZU2" s="73"/>
      <c r="IZV2" s="73"/>
      <c r="IZW2" s="73"/>
      <c r="IZX2" s="73"/>
      <c r="IZY2" s="93"/>
      <c r="IZZ2" s="73"/>
      <c r="JAA2" s="73"/>
      <c r="JAB2" s="73"/>
      <c r="JAC2" s="73"/>
      <c r="JAD2" s="73"/>
      <c r="JAE2" s="73"/>
      <c r="JAF2" s="73"/>
      <c r="JAG2" s="73"/>
      <c r="JAH2" s="73"/>
      <c r="JAI2" s="73"/>
      <c r="JAJ2" s="73"/>
      <c r="JAK2" s="73"/>
      <c r="JAL2" s="73"/>
      <c r="JAM2" s="73"/>
      <c r="JAN2" s="73"/>
      <c r="JAO2" s="93"/>
      <c r="JAP2" s="73"/>
      <c r="JAQ2" s="73"/>
      <c r="JAR2" s="73"/>
      <c r="JAS2" s="73"/>
      <c r="JAT2" s="73"/>
      <c r="JAU2" s="73"/>
      <c r="JAV2" s="73"/>
      <c r="JAW2" s="73"/>
      <c r="JAX2" s="73"/>
      <c r="JAY2" s="73"/>
      <c r="JAZ2" s="73"/>
      <c r="JBA2" s="73"/>
      <c r="JBB2" s="73"/>
      <c r="JBC2" s="73"/>
      <c r="JBD2" s="73"/>
      <c r="JBE2" s="93"/>
      <c r="JBF2" s="73"/>
      <c r="JBG2" s="73"/>
      <c r="JBH2" s="73"/>
      <c r="JBI2" s="73"/>
      <c r="JBJ2" s="73"/>
      <c r="JBK2" s="73"/>
      <c r="JBL2" s="73"/>
      <c r="JBM2" s="73"/>
      <c r="JBN2" s="73"/>
      <c r="JBO2" s="73"/>
      <c r="JBP2" s="73"/>
      <c r="JBQ2" s="73"/>
      <c r="JBR2" s="73"/>
      <c r="JBS2" s="73"/>
      <c r="JBT2" s="73"/>
      <c r="JBU2" s="93"/>
      <c r="JBV2" s="73"/>
      <c r="JBW2" s="73"/>
      <c r="JBX2" s="73"/>
      <c r="JBY2" s="73"/>
      <c r="JBZ2" s="73"/>
      <c r="JCA2" s="73"/>
      <c r="JCB2" s="73"/>
      <c r="JCC2" s="73"/>
      <c r="JCD2" s="73"/>
      <c r="JCE2" s="73"/>
      <c r="JCF2" s="73"/>
      <c r="JCG2" s="73"/>
      <c r="JCH2" s="73"/>
      <c r="JCI2" s="73"/>
      <c r="JCJ2" s="73"/>
      <c r="JCK2" s="93"/>
      <c r="JCL2" s="73"/>
      <c r="JCM2" s="73"/>
      <c r="JCN2" s="73"/>
      <c r="JCO2" s="73"/>
      <c r="JCP2" s="73"/>
      <c r="JCQ2" s="73"/>
      <c r="JCR2" s="73"/>
      <c r="JCS2" s="73"/>
      <c r="JCT2" s="73"/>
      <c r="JCU2" s="73"/>
      <c r="JCV2" s="73"/>
      <c r="JCW2" s="73"/>
      <c r="JCX2" s="73"/>
      <c r="JCY2" s="73"/>
      <c r="JCZ2" s="73"/>
      <c r="JDA2" s="93"/>
      <c r="JDB2" s="73"/>
      <c r="JDC2" s="73"/>
      <c r="JDD2" s="73"/>
      <c r="JDE2" s="73"/>
      <c r="JDF2" s="73"/>
      <c r="JDG2" s="73"/>
      <c r="JDH2" s="73"/>
      <c r="JDI2" s="73"/>
      <c r="JDJ2" s="73"/>
      <c r="JDK2" s="73"/>
      <c r="JDL2" s="73"/>
      <c r="JDM2" s="73"/>
      <c r="JDN2" s="73"/>
      <c r="JDO2" s="73"/>
      <c r="JDP2" s="73"/>
      <c r="JDQ2" s="93"/>
      <c r="JDR2" s="73"/>
      <c r="JDS2" s="73"/>
      <c r="JDT2" s="73"/>
      <c r="JDU2" s="73"/>
      <c r="JDV2" s="73"/>
      <c r="JDW2" s="73"/>
      <c r="JDX2" s="73"/>
      <c r="JDY2" s="73"/>
      <c r="JDZ2" s="73"/>
      <c r="JEA2" s="73"/>
      <c r="JEB2" s="73"/>
      <c r="JEC2" s="73"/>
      <c r="JED2" s="73"/>
      <c r="JEE2" s="73"/>
      <c r="JEF2" s="73"/>
      <c r="JEG2" s="93"/>
      <c r="JEH2" s="73"/>
      <c r="JEI2" s="73"/>
      <c r="JEJ2" s="73"/>
      <c r="JEK2" s="73"/>
      <c r="JEL2" s="73"/>
      <c r="JEM2" s="73"/>
      <c r="JEN2" s="73"/>
      <c r="JEO2" s="73"/>
      <c r="JEP2" s="73"/>
      <c r="JEQ2" s="73"/>
      <c r="JER2" s="73"/>
      <c r="JES2" s="73"/>
      <c r="JET2" s="73"/>
      <c r="JEU2" s="73"/>
      <c r="JEV2" s="73"/>
      <c r="JEW2" s="93"/>
      <c r="JEX2" s="73"/>
      <c r="JEY2" s="73"/>
      <c r="JEZ2" s="73"/>
      <c r="JFA2" s="73"/>
      <c r="JFB2" s="73"/>
      <c r="JFC2" s="73"/>
      <c r="JFD2" s="73"/>
      <c r="JFE2" s="73"/>
      <c r="JFF2" s="73"/>
      <c r="JFG2" s="73"/>
      <c r="JFH2" s="73"/>
      <c r="JFI2" s="73"/>
      <c r="JFJ2" s="73"/>
      <c r="JFK2" s="73"/>
      <c r="JFL2" s="73"/>
      <c r="JFM2" s="93"/>
      <c r="JFN2" s="73"/>
      <c r="JFO2" s="73"/>
      <c r="JFP2" s="73"/>
      <c r="JFQ2" s="73"/>
      <c r="JFR2" s="73"/>
      <c r="JFS2" s="73"/>
      <c r="JFT2" s="73"/>
      <c r="JFU2" s="73"/>
      <c r="JFV2" s="73"/>
      <c r="JFW2" s="73"/>
      <c r="JFX2" s="73"/>
      <c r="JFY2" s="73"/>
      <c r="JFZ2" s="73"/>
      <c r="JGA2" s="73"/>
      <c r="JGB2" s="73"/>
      <c r="JGC2" s="93"/>
      <c r="JGD2" s="73"/>
      <c r="JGE2" s="73"/>
      <c r="JGF2" s="73"/>
      <c r="JGG2" s="73"/>
      <c r="JGH2" s="73"/>
      <c r="JGI2" s="73"/>
      <c r="JGJ2" s="73"/>
      <c r="JGK2" s="73"/>
      <c r="JGL2" s="73"/>
      <c r="JGM2" s="73"/>
      <c r="JGN2" s="73"/>
      <c r="JGO2" s="73"/>
      <c r="JGP2" s="73"/>
      <c r="JGQ2" s="73"/>
      <c r="JGR2" s="73"/>
      <c r="JGS2" s="93"/>
      <c r="JGT2" s="73"/>
      <c r="JGU2" s="73"/>
      <c r="JGV2" s="73"/>
      <c r="JGW2" s="73"/>
      <c r="JGX2" s="73"/>
      <c r="JGY2" s="73"/>
      <c r="JGZ2" s="73"/>
      <c r="JHA2" s="73"/>
      <c r="JHB2" s="73"/>
      <c r="JHC2" s="73"/>
      <c r="JHD2" s="73"/>
      <c r="JHE2" s="73"/>
      <c r="JHF2" s="73"/>
      <c r="JHG2" s="73"/>
      <c r="JHH2" s="73"/>
      <c r="JHI2" s="93"/>
      <c r="JHJ2" s="73"/>
      <c r="JHK2" s="73"/>
      <c r="JHL2" s="73"/>
      <c r="JHM2" s="73"/>
      <c r="JHN2" s="73"/>
      <c r="JHO2" s="73"/>
      <c r="JHP2" s="73"/>
      <c r="JHQ2" s="73"/>
      <c r="JHR2" s="73"/>
      <c r="JHS2" s="73"/>
      <c r="JHT2" s="73"/>
      <c r="JHU2" s="73"/>
      <c r="JHV2" s="73"/>
      <c r="JHW2" s="73"/>
      <c r="JHX2" s="73"/>
      <c r="JHY2" s="93"/>
      <c r="JHZ2" s="73"/>
      <c r="JIA2" s="73"/>
      <c r="JIB2" s="73"/>
      <c r="JIC2" s="73"/>
      <c r="JID2" s="73"/>
      <c r="JIE2" s="73"/>
      <c r="JIF2" s="73"/>
      <c r="JIG2" s="73"/>
      <c r="JIH2" s="73"/>
      <c r="JII2" s="73"/>
      <c r="JIJ2" s="73"/>
      <c r="JIK2" s="73"/>
      <c r="JIL2" s="73"/>
      <c r="JIM2" s="73"/>
      <c r="JIN2" s="73"/>
      <c r="JIO2" s="93"/>
      <c r="JIP2" s="73"/>
      <c r="JIQ2" s="73"/>
      <c r="JIR2" s="73"/>
      <c r="JIS2" s="73"/>
      <c r="JIT2" s="73"/>
      <c r="JIU2" s="73"/>
      <c r="JIV2" s="73"/>
      <c r="JIW2" s="73"/>
      <c r="JIX2" s="73"/>
      <c r="JIY2" s="73"/>
      <c r="JIZ2" s="73"/>
      <c r="JJA2" s="73"/>
      <c r="JJB2" s="73"/>
      <c r="JJC2" s="73"/>
      <c r="JJD2" s="73"/>
      <c r="JJE2" s="93"/>
      <c r="JJF2" s="73"/>
      <c r="JJG2" s="73"/>
      <c r="JJH2" s="73"/>
      <c r="JJI2" s="73"/>
      <c r="JJJ2" s="73"/>
      <c r="JJK2" s="73"/>
      <c r="JJL2" s="73"/>
      <c r="JJM2" s="73"/>
      <c r="JJN2" s="73"/>
      <c r="JJO2" s="73"/>
      <c r="JJP2" s="73"/>
      <c r="JJQ2" s="73"/>
      <c r="JJR2" s="73"/>
      <c r="JJS2" s="73"/>
      <c r="JJT2" s="73"/>
      <c r="JJU2" s="93"/>
      <c r="JJV2" s="73"/>
      <c r="JJW2" s="73"/>
      <c r="JJX2" s="73"/>
      <c r="JJY2" s="73"/>
      <c r="JJZ2" s="73"/>
      <c r="JKA2" s="73"/>
      <c r="JKB2" s="73"/>
      <c r="JKC2" s="73"/>
      <c r="JKD2" s="73"/>
      <c r="JKE2" s="73"/>
      <c r="JKF2" s="73"/>
      <c r="JKG2" s="73"/>
      <c r="JKH2" s="73"/>
      <c r="JKI2" s="73"/>
      <c r="JKJ2" s="73"/>
      <c r="JKK2" s="93"/>
      <c r="JKL2" s="73"/>
      <c r="JKM2" s="73"/>
      <c r="JKN2" s="73"/>
      <c r="JKO2" s="73"/>
      <c r="JKP2" s="73"/>
      <c r="JKQ2" s="73"/>
      <c r="JKR2" s="73"/>
      <c r="JKS2" s="73"/>
      <c r="JKT2" s="73"/>
      <c r="JKU2" s="73"/>
      <c r="JKV2" s="73"/>
      <c r="JKW2" s="73"/>
      <c r="JKX2" s="73"/>
      <c r="JKY2" s="73"/>
      <c r="JKZ2" s="73"/>
      <c r="JLA2" s="93"/>
      <c r="JLB2" s="73"/>
      <c r="JLC2" s="73"/>
      <c r="JLD2" s="73"/>
      <c r="JLE2" s="73"/>
      <c r="JLF2" s="73"/>
      <c r="JLG2" s="73"/>
      <c r="JLH2" s="73"/>
      <c r="JLI2" s="73"/>
      <c r="JLJ2" s="73"/>
      <c r="JLK2" s="73"/>
      <c r="JLL2" s="73"/>
      <c r="JLM2" s="73"/>
      <c r="JLN2" s="73"/>
      <c r="JLO2" s="73"/>
      <c r="JLP2" s="73"/>
      <c r="JLQ2" s="93"/>
      <c r="JLR2" s="73"/>
      <c r="JLS2" s="73"/>
      <c r="JLT2" s="73"/>
      <c r="JLU2" s="73"/>
      <c r="JLV2" s="73"/>
      <c r="JLW2" s="73"/>
      <c r="JLX2" s="73"/>
      <c r="JLY2" s="73"/>
      <c r="JLZ2" s="73"/>
      <c r="JMA2" s="73"/>
      <c r="JMB2" s="73"/>
      <c r="JMC2" s="73"/>
      <c r="JMD2" s="73"/>
      <c r="JME2" s="73"/>
      <c r="JMF2" s="73"/>
      <c r="JMG2" s="93"/>
      <c r="JMH2" s="73"/>
      <c r="JMI2" s="73"/>
      <c r="JMJ2" s="73"/>
      <c r="JMK2" s="73"/>
      <c r="JML2" s="73"/>
      <c r="JMM2" s="73"/>
      <c r="JMN2" s="73"/>
      <c r="JMO2" s="73"/>
      <c r="JMP2" s="73"/>
      <c r="JMQ2" s="73"/>
      <c r="JMR2" s="73"/>
      <c r="JMS2" s="73"/>
      <c r="JMT2" s="73"/>
      <c r="JMU2" s="73"/>
      <c r="JMV2" s="73"/>
      <c r="JMW2" s="93"/>
      <c r="JMX2" s="73"/>
      <c r="JMY2" s="73"/>
      <c r="JMZ2" s="73"/>
      <c r="JNA2" s="73"/>
      <c r="JNB2" s="73"/>
      <c r="JNC2" s="73"/>
      <c r="JND2" s="73"/>
      <c r="JNE2" s="73"/>
      <c r="JNF2" s="73"/>
      <c r="JNG2" s="73"/>
      <c r="JNH2" s="73"/>
      <c r="JNI2" s="73"/>
      <c r="JNJ2" s="73"/>
      <c r="JNK2" s="73"/>
      <c r="JNL2" s="73"/>
      <c r="JNM2" s="93"/>
      <c r="JNN2" s="73"/>
      <c r="JNO2" s="73"/>
      <c r="JNP2" s="73"/>
      <c r="JNQ2" s="73"/>
      <c r="JNR2" s="73"/>
      <c r="JNS2" s="73"/>
      <c r="JNT2" s="73"/>
      <c r="JNU2" s="73"/>
      <c r="JNV2" s="73"/>
      <c r="JNW2" s="73"/>
      <c r="JNX2" s="73"/>
      <c r="JNY2" s="73"/>
      <c r="JNZ2" s="73"/>
      <c r="JOA2" s="73"/>
      <c r="JOB2" s="73"/>
      <c r="JOC2" s="93"/>
      <c r="JOD2" s="73"/>
      <c r="JOE2" s="73"/>
      <c r="JOF2" s="73"/>
      <c r="JOG2" s="73"/>
      <c r="JOH2" s="73"/>
      <c r="JOI2" s="73"/>
      <c r="JOJ2" s="73"/>
      <c r="JOK2" s="73"/>
      <c r="JOL2" s="73"/>
      <c r="JOM2" s="73"/>
      <c r="JON2" s="73"/>
      <c r="JOO2" s="73"/>
      <c r="JOP2" s="73"/>
      <c r="JOQ2" s="73"/>
      <c r="JOR2" s="73"/>
      <c r="JOS2" s="93"/>
      <c r="JOT2" s="73"/>
      <c r="JOU2" s="73"/>
      <c r="JOV2" s="73"/>
      <c r="JOW2" s="73"/>
      <c r="JOX2" s="73"/>
      <c r="JOY2" s="73"/>
      <c r="JOZ2" s="73"/>
      <c r="JPA2" s="73"/>
      <c r="JPB2" s="73"/>
      <c r="JPC2" s="73"/>
      <c r="JPD2" s="73"/>
      <c r="JPE2" s="73"/>
      <c r="JPF2" s="73"/>
      <c r="JPG2" s="73"/>
      <c r="JPH2" s="73"/>
      <c r="JPI2" s="93"/>
      <c r="JPJ2" s="73"/>
      <c r="JPK2" s="73"/>
      <c r="JPL2" s="73"/>
      <c r="JPM2" s="73"/>
      <c r="JPN2" s="73"/>
      <c r="JPO2" s="73"/>
      <c r="JPP2" s="73"/>
      <c r="JPQ2" s="73"/>
      <c r="JPR2" s="73"/>
      <c r="JPS2" s="73"/>
      <c r="JPT2" s="73"/>
      <c r="JPU2" s="73"/>
      <c r="JPV2" s="73"/>
      <c r="JPW2" s="73"/>
      <c r="JPX2" s="73"/>
      <c r="JPY2" s="93"/>
      <c r="JPZ2" s="73"/>
      <c r="JQA2" s="73"/>
      <c r="JQB2" s="73"/>
      <c r="JQC2" s="73"/>
      <c r="JQD2" s="73"/>
      <c r="JQE2" s="73"/>
      <c r="JQF2" s="73"/>
      <c r="JQG2" s="73"/>
      <c r="JQH2" s="73"/>
      <c r="JQI2" s="73"/>
      <c r="JQJ2" s="73"/>
      <c r="JQK2" s="73"/>
      <c r="JQL2" s="73"/>
      <c r="JQM2" s="73"/>
      <c r="JQN2" s="73"/>
      <c r="JQO2" s="93"/>
      <c r="JQP2" s="73"/>
      <c r="JQQ2" s="73"/>
      <c r="JQR2" s="73"/>
      <c r="JQS2" s="73"/>
      <c r="JQT2" s="73"/>
      <c r="JQU2" s="73"/>
      <c r="JQV2" s="73"/>
      <c r="JQW2" s="73"/>
      <c r="JQX2" s="73"/>
      <c r="JQY2" s="73"/>
      <c r="JQZ2" s="73"/>
      <c r="JRA2" s="73"/>
      <c r="JRB2" s="73"/>
      <c r="JRC2" s="73"/>
      <c r="JRD2" s="73"/>
      <c r="JRE2" s="93"/>
      <c r="JRF2" s="73"/>
      <c r="JRG2" s="73"/>
      <c r="JRH2" s="73"/>
      <c r="JRI2" s="73"/>
      <c r="JRJ2" s="73"/>
      <c r="JRK2" s="73"/>
      <c r="JRL2" s="73"/>
      <c r="JRM2" s="73"/>
      <c r="JRN2" s="73"/>
      <c r="JRO2" s="73"/>
      <c r="JRP2" s="73"/>
      <c r="JRQ2" s="73"/>
      <c r="JRR2" s="73"/>
      <c r="JRS2" s="73"/>
      <c r="JRT2" s="73"/>
      <c r="JRU2" s="93"/>
      <c r="JRV2" s="73"/>
      <c r="JRW2" s="73"/>
      <c r="JRX2" s="73"/>
      <c r="JRY2" s="73"/>
      <c r="JRZ2" s="73"/>
      <c r="JSA2" s="73"/>
      <c r="JSB2" s="73"/>
      <c r="JSC2" s="73"/>
      <c r="JSD2" s="73"/>
      <c r="JSE2" s="73"/>
      <c r="JSF2" s="73"/>
      <c r="JSG2" s="73"/>
      <c r="JSH2" s="73"/>
      <c r="JSI2" s="73"/>
      <c r="JSJ2" s="73"/>
      <c r="JSK2" s="93"/>
      <c r="JSL2" s="73"/>
      <c r="JSM2" s="73"/>
      <c r="JSN2" s="73"/>
      <c r="JSO2" s="73"/>
      <c r="JSP2" s="73"/>
      <c r="JSQ2" s="73"/>
      <c r="JSR2" s="73"/>
      <c r="JSS2" s="73"/>
      <c r="JST2" s="73"/>
      <c r="JSU2" s="73"/>
      <c r="JSV2" s="73"/>
      <c r="JSW2" s="73"/>
      <c r="JSX2" s="73"/>
      <c r="JSY2" s="73"/>
      <c r="JSZ2" s="73"/>
      <c r="JTA2" s="93"/>
      <c r="JTB2" s="73"/>
      <c r="JTC2" s="73"/>
      <c r="JTD2" s="73"/>
      <c r="JTE2" s="73"/>
      <c r="JTF2" s="73"/>
      <c r="JTG2" s="73"/>
      <c r="JTH2" s="73"/>
      <c r="JTI2" s="73"/>
      <c r="JTJ2" s="73"/>
      <c r="JTK2" s="73"/>
      <c r="JTL2" s="73"/>
      <c r="JTM2" s="73"/>
      <c r="JTN2" s="73"/>
      <c r="JTO2" s="73"/>
      <c r="JTP2" s="73"/>
      <c r="JTQ2" s="93"/>
      <c r="JTR2" s="73"/>
      <c r="JTS2" s="73"/>
      <c r="JTT2" s="73"/>
      <c r="JTU2" s="73"/>
      <c r="JTV2" s="73"/>
      <c r="JTW2" s="73"/>
      <c r="JTX2" s="73"/>
      <c r="JTY2" s="73"/>
      <c r="JTZ2" s="73"/>
      <c r="JUA2" s="73"/>
      <c r="JUB2" s="73"/>
      <c r="JUC2" s="73"/>
      <c r="JUD2" s="73"/>
      <c r="JUE2" s="73"/>
      <c r="JUF2" s="73"/>
      <c r="JUG2" s="93"/>
      <c r="JUH2" s="73"/>
      <c r="JUI2" s="73"/>
      <c r="JUJ2" s="73"/>
      <c r="JUK2" s="73"/>
      <c r="JUL2" s="73"/>
      <c r="JUM2" s="73"/>
      <c r="JUN2" s="73"/>
      <c r="JUO2" s="73"/>
      <c r="JUP2" s="73"/>
      <c r="JUQ2" s="73"/>
      <c r="JUR2" s="73"/>
      <c r="JUS2" s="73"/>
      <c r="JUT2" s="73"/>
      <c r="JUU2" s="73"/>
      <c r="JUV2" s="73"/>
      <c r="JUW2" s="93"/>
      <c r="JUX2" s="73"/>
      <c r="JUY2" s="73"/>
      <c r="JUZ2" s="73"/>
      <c r="JVA2" s="73"/>
      <c r="JVB2" s="73"/>
      <c r="JVC2" s="73"/>
      <c r="JVD2" s="73"/>
      <c r="JVE2" s="73"/>
      <c r="JVF2" s="73"/>
      <c r="JVG2" s="73"/>
      <c r="JVH2" s="73"/>
      <c r="JVI2" s="73"/>
      <c r="JVJ2" s="73"/>
      <c r="JVK2" s="73"/>
      <c r="JVL2" s="73"/>
      <c r="JVM2" s="93"/>
      <c r="JVN2" s="73"/>
      <c r="JVO2" s="73"/>
      <c r="JVP2" s="73"/>
      <c r="JVQ2" s="73"/>
      <c r="JVR2" s="73"/>
      <c r="JVS2" s="73"/>
      <c r="JVT2" s="73"/>
      <c r="JVU2" s="73"/>
      <c r="JVV2" s="73"/>
      <c r="JVW2" s="73"/>
      <c r="JVX2" s="73"/>
      <c r="JVY2" s="73"/>
      <c r="JVZ2" s="73"/>
      <c r="JWA2" s="73"/>
      <c r="JWB2" s="73"/>
      <c r="JWC2" s="93"/>
      <c r="JWD2" s="73"/>
      <c r="JWE2" s="73"/>
      <c r="JWF2" s="73"/>
      <c r="JWG2" s="73"/>
      <c r="JWH2" s="73"/>
      <c r="JWI2" s="73"/>
      <c r="JWJ2" s="73"/>
      <c r="JWK2" s="73"/>
      <c r="JWL2" s="73"/>
      <c r="JWM2" s="73"/>
      <c r="JWN2" s="73"/>
      <c r="JWO2" s="73"/>
      <c r="JWP2" s="73"/>
      <c r="JWQ2" s="73"/>
      <c r="JWR2" s="73"/>
      <c r="JWS2" s="93"/>
      <c r="JWT2" s="73"/>
      <c r="JWU2" s="73"/>
      <c r="JWV2" s="73"/>
      <c r="JWW2" s="73"/>
      <c r="JWX2" s="73"/>
      <c r="JWY2" s="73"/>
      <c r="JWZ2" s="73"/>
      <c r="JXA2" s="73"/>
      <c r="JXB2" s="73"/>
      <c r="JXC2" s="73"/>
      <c r="JXD2" s="73"/>
      <c r="JXE2" s="73"/>
      <c r="JXF2" s="73"/>
      <c r="JXG2" s="73"/>
      <c r="JXH2" s="73"/>
      <c r="JXI2" s="93"/>
      <c r="JXJ2" s="73"/>
      <c r="JXK2" s="73"/>
      <c r="JXL2" s="73"/>
      <c r="JXM2" s="73"/>
      <c r="JXN2" s="73"/>
      <c r="JXO2" s="73"/>
      <c r="JXP2" s="73"/>
      <c r="JXQ2" s="73"/>
      <c r="JXR2" s="73"/>
      <c r="JXS2" s="73"/>
      <c r="JXT2" s="73"/>
      <c r="JXU2" s="73"/>
      <c r="JXV2" s="73"/>
      <c r="JXW2" s="73"/>
      <c r="JXX2" s="73"/>
      <c r="JXY2" s="93"/>
      <c r="JXZ2" s="73"/>
      <c r="JYA2" s="73"/>
      <c r="JYB2" s="73"/>
      <c r="JYC2" s="73"/>
      <c r="JYD2" s="73"/>
      <c r="JYE2" s="73"/>
      <c r="JYF2" s="73"/>
      <c r="JYG2" s="73"/>
      <c r="JYH2" s="73"/>
      <c r="JYI2" s="73"/>
      <c r="JYJ2" s="73"/>
      <c r="JYK2" s="73"/>
      <c r="JYL2" s="73"/>
      <c r="JYM2" s="73"/>
      <c r="JYN2" s="73"/>
      <c r="JYO2" s="93"/>
      <c r="JYP2" s="73"/>
      <c r="JYQ2" s="73"/>
      <c r="JYR2" s="73"/>
      <c r="JYS2" s="73"/>
      <c r="JYT2" s="73"/>
      <c r="JYU2" s="73"/>
      <c r="JYV2" s="73"/>
      <c r="JYW2" s="73"/>
      <c r="JYX2" s="73"/>
      <c r="JYY2" s="73"/>
      <c r="JYZ2" s="73"/>
      <c r="JZA2" s="73"/>
      <c r="JZB2" s="73"/>
      <c r="JZC2" s="73"/>
      <c r="JZD2" s="73"/>
      <c r="JZE2" s="93"/>
      <c r="JZF2" s="73"/>
      <c r="JZG2" s="73"/>
      <c r="JZH2" s="73"/>
      <c r="JZI2" s="73"/>
      <c r="JZJ2" s="73"/>
      <c r="JZK2" s="73"/>
      <c r="JZL2" s="73"/>
      <c r="JZM2" s="73"/>
      <c r="JZN2" s="73"/>
      <c r="JZO2" s="73"/>
      <c r="JZP2" s="73"/>
      <c r="JZQ2" s="73"/>
      <c r="JZR2" s="73"/>
      <c r="JZS2" s="73"/>
      <c r="JZT2" s="73"/>
      <c r="JZU2" s="93"/>
      <c r="JZV2" s="73"/>
      <c r="JZW2" s="73"/>
      <c r="JZX2" s="73"/>
      <c r="JZY2" s="73"/>
      <c r="JZZ2" s="73"/>
      <c r="KAA2" s="73"/>
      <c r="KAB2" s="73"/>
      <c r="KAC2" s="73"/>
      <c r="KAD2" s="73"/>
      <c r="KAE2" s="73"/>
      <c r="KAF2" s="73"/>
      <c r="KAG2" s="73"/>
      <c r="KAH2" s="73"/>
      <c r="KAI2" s="73"/>
      <c r="KAJ2" s="73"/>
      <c r="KAK2" s="93"/>
      <c r="KAL2" s="73"/>
      <c r="KAM2" s="73"/>
      <c r="KAN2" s="73"/>
      <c r="KAO2" s="73"/>
      <c r="KAP2" s="73"/>
      <c r="KAQ2" s="73"/>
      <c r="KAR2" s="73"/>
      <c r="KAS2" s="73"/>
      <c r="KAT2" s="73"/>
      <c r="KAU2" s="73"/>
      <c r="KAV2" s="73"/>
      <c r="KAW2" s="73"/>
      <c r="KAX2" s="73"/>
      <c r="KAY2" s="73"/>
      <c r="KAZ2" s="73"/>
      <c r="KBA2" s="93"/>
      <c r="KBB2" s="73"/>
      <c r="KBC2" s="73"/>
      <c r="KBD2" s="73"/>
      <c r="KBE2" s="73"/>
      <c r="KBF2" s="73"/>
      <c r="KBG2" s="73"/>
      <c r="KBH2" s="73"/>
      <c r="KBI2" s="73"/>
      <c r="KBJ2" s="73"/>
      <c r="KBK2" s="73"/>
      <c r="KBL2" s="73"/>
      <c r="KBM2" s="73"/>
      <c r="KBN2" s="73"/>
      <c r="KBO2" s="73"/>
      <c r="KBP2" s="73"/>
      <c r="KBQ2" s="93"/>
      <c r="KBR2" s="73"/>
      <c r="KBS2" s="73"/>
      <c r="KBT2" s="73"/>
      <c r="KBU2" s="73"/>
      <c r="KBV2" s="73"/>
      <c r="KBW2" s="73"/>
      <c r="KBX2" s="73"/>
      <c r="KBY2" s="73"/>
      <c r="KBZ2" s="73"/>
      <c r="KCA2" s="73"/>
      <c r="KCB2" s="73"/>
      <c r="KCC2" s="73"/>
      <c r="KCD2" s="73"/>
      <c r="KCE2" s="73"/>
      <c r="KCF2" s="73"/>
      <c r="KCG2" s="93"/>
      <c r="KCH2" s="73"/>
      <c r="KCI2" s="73"/>
      <c r="KCJ2" s="73"/>
      <c r="KCK2" s="73"/>
      <c r="KCL2" s="73"/>
      <c r="KCM2" s="73"/>
      <c r="KCN2" s="73"/>
      <c r="KCO2" s="73"/>
      <c r="KCP2" s="73"/>
      <c r="KCQ2" s="73"/>
      <c r="KCR2" s="73"/>
      <c r="KCS2" s="73"/>
      <c r="KCT2" s="73"/>
      <c r="KCU2" s="73"/>
      <c r="KCV2" s="73"/>
      <c r="KCW2" s="93"/>
      <c r="KCX2" s="73"/>
      <c r="KCY2" s="73"/>
      <c r="KCZ2" s="73"/>
      <c r="KDA2" s="73"/>
      <c r="KDB2" s="73"/>
      <c r="KDC2" s="73"/>
      <c r="KDD2" s="73"/>
      <c r="KDE2" s="73"/>
      <c r="KDF2" s="73"/>
      <c r="KDG2" s="73"/>
      <c r="KDH2" s="73"/>
      <c r="KDI2" s="73"/>
      <c r="KDJ2" s="73"/>
      <c r="KDK2" s="73"/>
      <c r="KDL2" s="73"/>
      <c r="KDM2" s="93"/>
      <c r="KDN2" s="73"/>
      <c r="KDO2" s="73"/>
      <c r="KDP2" s="73"/>
      <c r="KDQ2" s="73"/>
      <c r="KDR2" s="73"/>
      <c r="KDS2" s="73"/>
      <c r="KDT2" s="73"/>
      <c r="KDU2" s="73"/>
      <c r="KDV2" s="73"/>
      <c r="KDW2" s="73"/>
      <c r="KDX2" s="73"/>
      <c r="KDY2" s="73"/>
      <c r="KDZ2" s="73"/>
      <c r="KEA2" s="73"/>
      <c r="KEB2" s="73"/>
      <c r="KEC2" s="93"/>
      <c r="KED2" s="73"/>
      <c r="KEE2" s="73"/>
      <c r="KEF2" s="73"/>
      <c r="KEG2" s="73"/>
      <c r="KEH2" s="73"/>
      <c r="KEI2" s="73"/>
      <c r="KEJ2" s="73"/>
      <c r="KEK2" s="73"/>
      <c r="KEL2" s="73"/>
      <c r="KEM2" s="73"/>
      <c r="KEN2" s="73"/>
      <c r="KEO2" s="73"/>
      <c r="KEP2" s="73"/>
      <c r="KEQ2" s="73"/>
      <c r="KER2" s="73"/>
      <c r="KES2" s="93"/>
      <c r="KET2" s="73"/>
      <c r="KEU2" s="73"/>
      <c r="KEV2" s="73"/>
      <c r="KEW2" s="73"/>
      <c r="KEX2" s="73"/>
      <c r="KEY2" s="73"/>
      <c r="KEZ2" s="73"/>
      <c r="KFA2" s="73"/>
      <c r="KFB2" s="73"/>
      <c r="KFC2" s="73"/>
      <c r="KFD2" s="73"/>
      <c r="KFE2" s="73"/>
      <c r="KFF2" s="73"/>
      <c r="KFG2" s="73"/>
      <c r="KFH2" s="73"/>
      <c r="KFI2" s="93"/>
      <c r="KFJ2" s="73"/>
      <c r="KFK2" s="73"/>
      <c r="KFL2" s="73"/>
      <c r="KFM2" s="73"/>
      <c r="KFN2" s="73"/>
      <c r="KFO2" s="73"/>
      <c r="KFP2" s="73"/>
      <c r="KFQ2" s="73"/>
      <c r="KFR2" s="73"/>
      <c r="KFS2" s="73"/>
      <c r="KFT2" s="73"/>
      <c r="KFU2" s="73"/>
      <c r="KFV2" s="73"/>
      <c r="KFW2" s="73"/>
      <c r="KFX2" s="73"/>
      <c r="KFY2" s="93"/>
      <c r="KFZ2" s="73"/>
      <c r="KGA2" s="73"/>
      <c r="KGB2" s="73"/>
      <c r="KGC2" s="73"/>
      <c r="KGD2" s="73"/>
      <c r="KGE2" s="73"/>
      <c r="KGF2" s="73"/>
      <c r="KGG2" s="73"/>
      <c r="KGH2" s="73"/>
      <c r="KGI2" s="73"/>
      <c r="KGJ2" s="73"/>
      <c r="KGK2" s="73"/>
      <c r="KGL2" s="73"/>
      <c r="KGM2" s="73"/>
      <c r="KGN2" s="73"/>
      <c r="KGO2" s="93"/>
      <c r="KGP2" s="73"/>
      <c r="KGQ2" s="73"/>
      <c r="KGR2" s="73"/>
      <c r="KGS2" s="73"/>
      <c r="KGT2" s="73"/>
      <c r="KGU2" s="73"/>
      <c r="KGV2" s="73"/>
      <c r="KGW2" s="73"/>
      <c r="KGX2" s="73"/>
      <c r="KGY2" s="73"/>
      <c r="KGZ2" s="73"/>
      <c r="KHA2" s="73"/>
      <c r="KHB2" s="73"/>
      <c r="KHC2" s="73"/>
      <c r="KHD2" s="73"/>
      <c r="KHE2" s="93"/>
      <c r="KHF2" s="73"/>
      <c r="KHG2" s="73"/>
      <c r="KHH2" s="73"/>
      <c r="KHI2" s="73"/>
      <c r="KHJ2" s="73"/>
      <c r="KHK2" s="73"/>
      <c r="KHL2" s="73"/>
      <c r="KHM2" s="73"/>
      <c r="KHN2" s="73"/>
      <c r="KHO2" s="73"/>
      <c r="KHP2" s="73"/>
      <c r="KHQ2" s="73"/>
      <c r="KHR2" s="73"/>
      <c r="KHS2" s="73"/>
      <c r="KHT2" s="73"/>
      <c r="KHU2" s="93"/>
      <c r="KHV2" s="73"/>
      <c r="KHW2" s="73"/>
      <c r="KHX2" s="73"/>
      <c r="KHY2" s="73"/>
      <c r="KHZ2" s="73"/>
      <c r="KIA2" s="73"/>
      <c r="KIB2" s="73"/>
      <c r="KIC2" s="73"/>
      <c r="KID2" s="73"/>
      <c r="KIE2" s="73"/>
      <c r="KIF2" s="73"/>
      <c r="KIG2" s="73"/>
      <c r="KIH2" s="73"/>
      <c r="KII2" s="73"/>
      <c r="KIJ2" s="73"/>
      <c r="KIK2" s="93"/>
      <c r="KIL2" s="73"/>
      <c r="KIM2" s="73"/>
      <c r="KIN2" s="73"/>
      <c r="KIO2" s="73"/>
      <c r="KIP2" s="73"/>
      <c r="KIQ2" s="73"/>
      <c r="KIR2" s="73"/>
      <c r="KIS2" s="73"/>
      <c r="KIT2" s="73"/>
      <c r="KIU2" s="73"/>
      <c r="KIV2" s="73"/>
      <c r="KIW2" s="73"/>
      <c r="KIX2" s="73"/>
      <c r="KIY2" s="73"/>
      <c r="KIZ2" s="73"/>
      <c r="KJA2" s="93"/>
      <c r="KJB2" s="73"/>
      <c r="KJC2" s="73"/>
      <c r="KJD2" s="73"/>
      <c r="KJE2" s="73"/>
      <c r="KJF2" s="73"/>
      <c r="KJG2" s="73"/>
      <c r="KJH2" s="73"/>
      <c r="KJI2" s="73"/>
      <c r="KJJ2" s="73"/>
      <c r="KJK2" s="73"/>
      <c r="KJL2" s="73"/>
      <c r="KJM2" s="73"/>
      <c r="KJN2" s="73"/>
      <c r="KJO2" s="73"/>
      <c r="KJP2" s="73"/>
      <c r="KJQ2" s="93"/>
      <c r="KJR2" s="73"/>
      <c r="KJS2" s="73"/>
      <c r="KJT2" s="73"/>
      <c r="KJU2" s="73"/>
      <c r="KJV2" s="73"/>
      <c r="KJW2" s="73"/>
      <c r="KJX2" s="73"/>
      <c r="KJY2" s="73"/>
      <c r="KJZ2" s="73"/>
      <c r="KKA2" s="73"/>
      <c r="KKB2" s="73"/>
      <c r="KKC2" s="73"/>
      <c r="KKD2" s="73"/>
      <c r="KKE2" s="73"/>
      <c r="KKF2" s="73"/>
      <c r="KKG2" s="93"/>
      <c r="KKH2" s="73"/>
      <c r="KKI2" s="73"/>
      <c r="KKJ2" s="73"/>
      <c r="KKK2" s="73"/>
      <c r="KKL2" s="73"/>
      <c r="KKM2" s="73"/>
      <c r="KKN2" s="73"/>
      <c r="KKO2" s="73"/>
      <c r="KKP2" s="73"/>
      <c r="KKQ2" s="73"/>
      <c r="KKR2" s="73"/>
      <c r="KKS2" s="73"/>
      <c r="KKT2" s="73"/>
      <c r="KKU2" s="73"/>
      <c r="KKV2" s="73"/>
      <c r="KKW2" s="93"/>
      <c r="KKX2" s="73"/>
      <c r="KKY2" s="73"/>
      <c r="KKZ2" s="73"/>
      <c r="KLA2" s="73"/>
      <c r="KLB2" s="73"/>
      <c r="KLC2" s="73"/>
      <c r="KLD2" s="73"/>
      <c r="KLE2" s="73"/>
      <c r="KLF2" s="73"/>
      <c r="KLG2" s="73"/>
      <c r="KLH2" s="73"/>
      <c r="KLI2" s="73"/>
      <c r="KLJ2" s="73"/>
      <c r="KLK2" s="73"/>
      <c r="KLL2" s="73"/>
      <c r="KLM2" s="93"/>
      <c r="KLN2" s="73"/>
      <c r="KLO2" s="73"/>
      <c r="KLP2" s="73"/>
      <c r="KLQ2" s="73"/>
      <c r="KLR2" s="73"/>
      <c r="KLS2" s="73"/>
      <c r="KLT2" s="73"/>
      <c r="KLU2" s="73"/>
      <c r="KLV2" s="73"/>
      <c r="KLW2" s="73"/>
      <c r="KLX2" s="73"/>
      <c r="KLY2" s="73"/>
      <c r="KLZ2" s="73"/>
      <c r="KMA2" s="73"/>
      <c r="KMB2" s="73"/>
      <c r="KMC2" s="93"/>
      <c r="KMD2" s="73"/>
      <c r="KME2" s="73"/>
      <c r="KMF2" s="73"/>
      <c r="KMG2" s="73"/>
      <c r="KMH2" s="73"/>
      <c r="KMI2" s="73"/>
      <c r="KMJ2" s="73"/>
      <c r="KMK2" s="73"/>
      <c r="KML2" s="73"/>
      <c r="KMM2" s="73"/>
      <c r="KMN2" s="73"/>
      <c r="KMO2" s="73"/>
      <c r="KMP2" s="73"/>
      <c r="KMQ2" s="73"/>
      <c r="KMR2" s="73"/>
      <c r="KMS2" s="93"/>
      <c r="KMT2" s="73"/>
      <c r="KMU2" s="73"/>
      <c r="KMV2" s="73"/>
      <c r="KMW2" s="73"/>
      <c r="KMX2" s="73"/>
      <c r="KMY2" s="73"/>
      <c r="KMZ2" s="73"/>
      <c r="KNA2" s="73"/>
      <c r="KNB2" s="73"/>
      <c r="KNC2" s="73"/>
      <c r="KND2" s="73"/>
      <c r="KNE2" s="73"/>
      <c r="KNF2" s="73"/>
      <c r="KNG2" s="73"/>
      <c r="KNH2" s="73"/>
      <c r="KNI2" s="93"/>
      <c r="KNJ2" s="73"/>
      <c r="KNK2" s="73"/>
      <c r="KNL2" s="73"/>
      <c r="KNM2" s="73"/>
      <c r="KNN2" s="73"/>
      <c r="KNO2" s="73"/>
      <c r="KNP2" s="73"/>
      <c r="KNQ2" s="73"/>
      <c r="KNR2" s="73"/>
      <c r="KNS2" s="73"/>
      <c r="KNT2" s="73"/>
      <c r="KNU2" s="73"/>
      <c r="KNV2" s="73"/>
      <c r="KNW2" s="73"/>
      <c r="KNX2" s="73"/>
      <c r="KNY2" s="93"/>
      <c r="KNZ2" s="73"/>
      <c r="KOA2" s="73"/>
      <c r="KOB2" s="73"/>
      <c r="KOC2" s="73"/>
      <c r="KOD2" s="73"/>
      <c r="KOE2" s="73"/>
      <c r="KOF2" s="73"/>
      <c r="KOG2" s="73"/>
      <c r="KOH2" s="73"/>
      <c r="KOI2" s="73"/>
      <c r="KOJ2" s="73"/>
      <c r="KOK2" s="73"/>
      <c r="KOL2" s="73"/>
      <c r="KOM2" s="73"/>
      <c r="KON2" s="73"/>
      <c r="KOO2" s="93"/>
      <c r="KOP2" s="73"/>
      <c r="KOQ2" s="73"/>
      <c r="KOR2" s="73"/>
      <c r="KOS2" s="73"/>
      <c r="KOT2" s="73"/>
      <c r="KOU2" s="73"/>
      <c r="KOV2" s="73"/>
      <c r="KOW2" s="73"/>
      <c r="KOX2" s="73"/>
      <c r="KOY2" s="73"/>
      <c r="KOZ2" s="73"/>
      <c r="KPA2" s="73"/>
      <c r="KPB2" s="73"/>
      <c r="KPC2" s="73"/>
      <c r="KPD2" s="73"/>
      <c r="KPE2" s="93"/>
      <c r="KPF2" s="73"/>
      <c r="KPG2" s="73"/>
      <c r="KPH2" s="73"/>
      <c r="KPI2" s="73"/>
      <c r="KPJ2" s="73"/>
      <c r="KPK2" s="73"/>
      <c r="KPL2" s="73"/>
      <c r="KPM2" s="73"/>
      <c r="KPN2" s="73"/>
      <c r="KPO2" s="73"/>
      <c r="KPP2" s="73"/>
      <c r="KPQ2" s="73"/>
      <c r="KPR2" s="73"/>
      <c r="KPS2" s="73"/>
      <c r="KPT2" s="73"/>
      <c r="KPU2" s="93"/>
      <c r="KPV2" s="73"/>
      <c r="KPW2" s="73"/>
      <c r="KPX2" s="73"/>
      <c r="KPY2" s="73"/>
      <c r="KPZ2" s="73"/>
      <c r="KQA2" s="73"/>
      <c r="KQB2" s="73"/>
      <c r="KQC2" s="73"/>
      <c r="KQD2" s="73"/>
      <c r="KQE2" s="73"/>
      <c r="KQF2" s="73"/>
      <c r="KQG2" s="73"/>
      <c r="KQH2" s="73"/>
      <c r="KQI2" s="73"/>
      <c r="KQJ2" s="73"/>
      <c r="KQK2" s="93"/>
      <c r="KQL2" s="73"/>
      <c r="KQM2" s="73"/>
      <c r="KQN2" s="73"/>
      <c r="KQO2" s="73"/>
      <c r="KQP2" s="73"/>
      <c r="KQQ2" s="73"/>
      <c r="KQR2" s="73"/>
      <c r="KQS2" s="73"/>
      <c r="KQT2" s="73"/>
      <c r="KQU2" s="73"/>
      <c r="KQV2" s="73"/>
      <c r="KQW2" s="73"/>
      <c r="KQX2" s="73"/>
      <c r="KQY2" s="73"/>
      <c r="KQZ2" s="73"/>
      <c r="KRA2" s="93"/>
      <c r="KRB2" s="73"/>
      <c r="KRC2" s="73"/>
      <c r="KRD2" s="73"/>
      <c r="KRE2" s="73"/>
      <c r="KRF2" s="73"/>
      <c r="KRG2" s="73"/>
      <c r="KRH2" s="73"/>
      <c r="KRI2" s="73"/>
      <c r="KRJ2" s="73"/>
      <c r="KRK2" s="73"/>
      <c r="KRL2" s="73"/>
      <c r="KRM2" s="73"/>
      <c r="KRN2" s="73"/>
      <c r="KRO2" s="73"/>
      <c r="KRP2" s="73"/>
      <c r="KRQ2" s="93"/>
      <c r="KRR2" s="73"/>
      <c r="KRS2" s="73"/>
      <c r="KRT2" s="73"/>
      <c r="KRU2" s="73"/>
      <c r="KRV2" s="73"/>
      <c r="KRW2" s="73"/>
      <c r="KRX2" s="73"/>
      <c r="KRY2" s="73"/>
      <c r="KRZ2" s="73"/>
      <c r="KSA2" s="73"/>
      <c r="KSB2" s="73"/>
      <c r="KSC2" s="73"/>
      <c r="KSD2" s="73"/>
      <c r="KSE2" s="73"/>
      <c r="KSF2" s="73"/>
      <c r="KSG2" s="93"/>
      <c r="KSH2" s="73"/>
      <c r="KSI2" s="73"/>
      <c r="KSJ2" s="73"/>
      <c r="KSK2" s="73"/>
      <c r="KSL2" s="73"/>
      <c r="KSM2" s="73"/>
      <c r="KSN2" s="73"/>
      <c r="KSO2" s="73"/>
      <c r="KSP2" s="73"/>
      <c r="KSQ2" s="73"/>
      <c r="KSR2" s="73"/>
      <c r="KSS2" s="73"/>
      <c r="KST2" s="73"/>
      <c r="KSU2" s="73"/>
      <c r="KSV2" s="73"/>
      <c r="KSW2" s="93"/>
      <c r="KSX2" s="73"/>
      <c r="KSY2" s="73"/>
      <c r="KSZ2" s="73"/>
      <c r="KTA2" s="73"/>
      <c r="KTB2" s="73"/>
      <c r="KTC2" s="73"/>
      <c r="KTD2" s="73"/>
      <c r="KTE2" s="73"/>
      <c r="KTF2" s="73"/>
      <c r="KTG2" s="73"/>
      <c r="KTH2" s="73"/>
      <c r="KTI2" s="73"/>
      <c r="KTJ2" s="73"/>
      <c r="KTK2" s="73"/>
      <c r="KTL2" s="73"/>
      <c r="KTM2" s="93"/>
      <c r="KTN2" s="73"/>
      <c r="KTO2" s="73"/>
      <c r="KTP2" s="73"/>
      <c r="KTQ2" s="73"/>
      <c r="KTR2" s="73"/>
      <c r="KTS2" s="73"/>
      <c r="KTT2" s="73"/>
      <c r="KTU2" s="73"/>
      <c r="KTV2" s="73"/>
      <c r="KTW2" s="73"/>
      <c r="KTX2" s="73"/>
      <c r="KTY2" s="73"/>
      <c r="KTZ2" s="73"/>
      <c r="KUA2" s="73"/>
      <c r="KUB2" s="73"/>
      <c r="KUC2" s="93"/>
      <c r="KUD2" s="73"/>
      <c r="KUE2" s="73"/>
      <c r="KUF2" s="73"/>
      <c r="KUG2" s="73"/>
      <c r="KUH2" s="73"/>
      <c r="KUI2" s="73"/>
      <c r="KUJ2" s="73"/>
      <c r="KUK2" s="73"/>
      <c r="KUL2" s="73"/>
      <c r="KUM2" s="73"/>
      <c r="KUN2" s="73"/>
      <c r="KUO2" s="73"/>
      <c r="KUP2" s="73"/>
      <c r="KUQ2" s="73"/>
      <c r="KUR2" s="73"/>
      <c r="KUS2" s="93"/>
      <c r="KUT2" s="73"/>
      <c r="KUU2" s="73"/>
      <c r="KUV2" s="73"/>
      <c r="KUW2" s="73"/>
      <c r="KUX2" s="73"/>
      <c r="KUY2" s="73"/>
      <c r="KUZ2" s="73"/>
      <c r="KVA2" s="73"/>
      <c r="KVB2" s="73"/>
      <c r="KVC2" s="73"/>
      <c r="KVD2" s="73"/>
      <c r="KVE2" s="73"/>
      <c r="KVF2" s="73"/>
      <c r="KVG2" s="73"/>
      <c r="KVH2" s="73"/>
      <c r="KVI2" s="93"/>
      <c r="KVJ2" s="73"/>
      <c r="KVK2" s="73"/>
      <c r="KVL2" s="73"/>
      <c r="KVM2" s="73"/>
      <c r="KVN2" s="73"/>
      <c r="KVO2" s="73"/>
      <c r="KVP2" s="73"/>
      <c r="KVQ2" s="73"/>
      <c r="KVR2" s="73"/>
      <c r="KVS2" s="73"/>
      <c r="KVT2" s="73"/>
      <c r="KVU2" s="73"/>
      <c r="KVV2" s="73"/>
      <c r="KVW2" s="73"/>
      <c r="KVX2" s="73"/>
      <c r="KVY2" s="93"/>
      <c r="KVZ2" s="73"/>
      <c r="KWA2" s="73"/>
      <c r="KWB2" s="73"/>
      <c r="KWC2" s="73"/>
      <c r="KWD2" s="73"/>
      <c r="KWE2" s="73"/>
      <c r="KWF2" s="73"/>
      <c r="KWG2" s="73"/>
      <c r="KWH2" s="73"/>
      <c r="KWI2" s="73"/>
      <c r="KWJ2" s="73"/>
      <c r="KWK2" s="73"/>
      <c r="KWL2" s="73"/>
      <c r="KWM2" s="73"/>
      <c r="KWN2" s="73"/>
      <c r="KWO2" s="93"/>
      <c r="KWP2" s="73"/>
      <c r="KWQ2" s="73"/>
      <c r="KWR2" s="73"/>
      <c r="KWS2" s="73"/>
      <c r="KWT2" s="73"/>
      <c r="KWU2" s="73"/>
      <c r="KWV2" s="73"/>
      <c r="KWW2" s="73"/>
      <c r="KWX2" s="73"/>
      <c r="KWY2" s="73"/>
      <c r="KWZ2" s="73"/>
      <c r="KXA2" s="73"/>
      <c r="KXB2" s="73"/>
      <c r="KXC2" s="73"/>
      <c r="KXD2" s="73"/>
      <c r="KXE2" s="93"/>
      <c r="KXF2" s="73"/>
      <c r="KXG2" s="73"/>
      <c r="KXH2" s="73"/>
      <c r="KXI2" s="73"/>
      <c r="KXJ2" s="73"/>
      <c r="KXK2" s="73"/>
      <c r="KXL2" s="73"/>
      <c r="KXM2" s="73"/>
      <c r="KXN2" s="73"/>
      <c r="KXO2" s="73"/>
      <c r="KXP2" s="73"/>
      <c r="KXQ2" s="73"/>
      <c r="KXR2" s="73"/>
      <c r="KXS2" s="73"/>
      <c r="KXT2" s="73"/>
      <c r="KXU2" s="93"/>
      <c r="KXV2" s="73"/>
      <c r="KXW2" s="73"/>
      <c r="KXX2" s="73"/>
      <c r="KXY2" s="73"/>
      <c r="KXZ2" s="73"/>
      <c r="KYA2" s="73"/>
      <c r="KYB2" s="73"/>
      <c r="KYC2" s="73"/>
      <c r="KYD2" s="73"/>
      <c r="KYE2" s="73"/>
      <c r="KYF2" s="73"/>
      <c r="KYG2" s="73"/>
      <c r="KYH2" s="73"/>
      <c r="KYI2" s="73"/>
      <c r="KYJ2" s="73"/>
      <c r="KYK2" s="93"/>
      <c r="KYL2" s="73"/>
      <c r="KYM2" s="73"/>
      <c r="KYN2" s="73"/>
      <c r="KYO2" s="73"/>
      <c r="KYP2" s="73"/>
      <c r="KYQ2" s="73"/>
      <c r="KYR2" s="73"/>
      <c r="KYS2" s="73"/>
      <c r="KYT2" s="73"/>
      <c r="KYU2" s="73"/>
      <c r="KYV2" s="73"/>
      <c r="KYW2" s="73"/>
      <c r="KYX2" s="73"/>
      <c r="KYY2" s="73"/>
      <c r="KYZ2" s="73"/>
      <c r="KZA2" s="93"/>
      <c r="KZB2" s="73"/>
      <c r="KZC2" s="73"/>
      <c r="KZD2" s="73"/>
      <c r="KZE2" s="73"/>
      <c r="KZF2" s="73"/>
      <c r="KZG2" s="73"/>
      <c r="KZH2" s="73"/>
      <c r="KZI2" s="73"/>
      <c r="KZJ2" s="73"/>
      <c r="KZK2" s="73"/>
      <c r="KZL2" s="73"/>
      <c r="KZM2" s="73"/>
      <c r="KZN2" s="73"/>
      <c r="KZO2" s="73"/>
      <c r="KZP2" s="73"/>
      <c r="KZQ2" s="93"/>
      <c r="KZR2" s="73"/>
      <c r="KZS2" s="73"/>
      <c r="KZT2" s="73"/>
      <c r="KZU2" s="73"/>
      <c r="KZV2" s="73"/>
      <c r="KZW2" s="73"/>
      <c r="KZX2" s="73"/>
      <c r="KZY2" s="73"/>
      <c r="KZZ2" s="73"/>
      <c r="LAA2" s="73"/>
      <c r="LAB2" s="73"/>
      <c r="LAC2" s="73"/>
      <c r="LAD2" s="73"/>
      <c r="LAE2" s="73"/>
      <c r="LAF2" s="73"/>
      <c r="LAG2" s="93"/>
      <c r="LAH2" s="73"/>
      <c r="LAI2" s="73"/>
      <c r="LAJ2" s="73"/>
      <c r="LAK2" s="73"/>
      <c r="LAL2" s="73"/>
      <c r="LAM2" s="73"/>
      <c r="LAN2" s="73"/>
      <c r="LAO2" s="73"/>
      <c r="LAP2" s="73"/>
      <c r="LAQ2" s="73"/>
      <c r="LAR2" s="73"/>
      <c r="LAS2" s="73"/>
      <c r="LAT2" s="73"/>
      <c r="LAU2" s="73"/>
      <c r="LAV2" s="73"/>
      <c r="LAW2" s="93"/>
      <c r="LAX2" s="73"/>
      <c r="LAY2" s="73"/>
      <c r="LAZ2" s="73"/>
      <c r="LBA2" s="73"/>
      <c r="LBB2" s="73"/>
      <c r="LBC2" s="73"/>
      <c r="LBD2" s="73"/>
      <c r="LBE2" s="73"/>
      <c r="LBF2" s="73"/>
      <c r="LBG2" s="73"/>
      <c r="LBH2" s="73"/>
      <c r="LBI2" s="73"/>
      <c r="LBJ2" s="73"/>
      <c r="LBK2" s="73"/>
      <c r="LBL2" s="73"/>
      <c r="LBM2" s="93"/>
      <c r="LBN2" s="73"/>
      <c r="LBO2" s="73"/>
      <c r="LBP2" s="73"/>
      <c r="LBQ2" s="73"/>
      <c r="LBR2" s="73"/>
      <c r="LBS2" s="73"/>
      <c r="LBT2" s="73"/>
      <c r="LBU2" s="73"/>
      <c r="LBV2" s="73"/>
      <c r="LBW2" s="73"/>
      <c r="LBX2" s="73"/>
      <c r="LBY2" s="73"/>
      <c r="LBZ2" s="73"/>
      <c r="LCA2" s="73"/>
      <c r="LCB2" s="73"/>
      <c r="LCC2" s="93"/>
      <c r="LCD2" s="73"/>
      <c r="LCE2" s="73"/>
      <c r="LCF2" s="73"/>
      <c r="LCG2" s="73"/>
      <c r="LCH2" s="73"/>
      <c r="LCI2" s="73"/>
      <c r="LCJ2" s="73"/>
      <c r="LCK2" s="73"/>
      <c r="LCL2" s="73"/>
      <c r="LCM2" s="73"/>
      <c r="LCN2" s="73"/>
      <c r="LCO2" s="73"/>
      <c r="LCP2" s="73"/>
      <c r="LCQ2" s="73"/>
      <c r="LCR2" s="73"/>
      <c r="LCS2" s="93"/>
      <c r="LCT2" s="73"/>
      <c r="LCU2" s="73"/>
      <c r="LCV2" s="73"/>
      <c r="LCW2" s="73"/>
      <c r="LCX2" s="73"/>
      <c r="LCY2" s="73"/>
      <c r="LCZ2" s="73"/>
      <c r="LDA2" s="73"/>
      <c r="LDB2" s="73"/>
      <c r="LDC2" s="73"/>
      <c r="LDD2" s="73"/>
      <c r="LDE2" s="73"/>
      <c r="LDF2" s="73"/>
      <c r="LDG2" s="73"/>
      <c r="LDH2" s="73"/>
      <c r="LDI2" s="93"/>
      <c r="LDJ2" s="73"/>
      <c r="LDK2" s="73"/>
      <c r="LDL2" s="73"/>
      <c r="LDM2" s="73"/>
      <c r="LDN2" s="73"/>
      <c r="LDO2" s="73"/>
      <c r="LDP2" s="73"/>
      <c r="LDQ2" s="73"/>
      <c r="LDR2" s="73"/>
      <c r="LDS2" s="73"/>
      <c r="LDT2" s="73"/>
      <c r="LDU2" s="73"/>
      <c r="LDV2" s="73"/>
      <c r="LDW2" s="73"/>
      <c r="LDX2" s="73"/>
      <c r="LDY2" s="93"/>
      <c r="LDZ2" s="73"/>
      <c r="LEA2" s="73"/>
      <c r="LEB2" s="73"/>
      <c r="LEC2" s="73"/>
      <c r="LED2" s="73"/>
      <c r="LEE2" s="73"/>
      <c r="LEF2" s="73"/>
      <c r="LEG2" s="73"/>
      <c r="LEH2" s="73"/>
      <c r="LEI2" s="73"/>
      <c r="LEJ2" s="73"/>
      <c r="LEK2" s="73"/>
      <c r="LEL2" s="73"/>
      <c r="LEM2" s="73"/>
      <c r="LEN2" s="73"/>
      <c r="LEO2" s="93"/>
      <c r="LEP2" s="73"/>
      <c r="LEQ2" s="73"/>
      <c r="LER2" s="73"/>
      <c r="LES2" s="73"/>
      <c r="LET2" s="73"/>
      <c r="LEU2" s="73"/>
      <c r="LEV2" s="73"/>
      <c r="LEW2" s="73"/>
      <c r="LEX2" s="73"/>
      <c r="LEY2" s="73"/>
      <c r="LEZ2" s="73"/>
      <c r="LFA2" s="73"/>
      <c r="LFB2" s="73"/>
      <c r="LFC2" s="73"/>
      <c r="LFD2" s="73"/>
      <c r="LFE2" s="93"/>
      <c r="LFF2" s="73"/>
      <c r="LFG2" s="73"/>
      <c r="LFH2" s="73"/>
      <c r="LFI2" s="73"/>
      <c r="LFJ2" s="73"/>
      <c r="LFK2" s="73"/>
      <c r="LFL2" s="73"/>
      <c r="LFM2" s="73"/>
      <c r="LFN2" s="73"/>
      <c r="LFO2" s="73"/>
      <c r="LFP2" s="73"/>
      <c r="LFQ2" s="73"/>
      <c r="LFR2" s="73"/>
      <c r="LFS2" s="73"/>
      <c r="LFT2" s="73"/>
      <c r="LFU2" s="93"/>
      <c r="LFV2" s="73"/>
      <c r="LFW2" s="73"/>
      <c r="LFX2" s="73"/>
      <c r="LFY2" s="73"/>
      <c r="LFZ2" s="73"/>
      <c r="LGA2" s="73"/>
      <c r="LGB2" s="73"/>
      <c r="LGC2" s="73"/>
      <c r="LGD2" s="73"/>
      <c r="LGE2" s="73"/>
      <c r="LGF2" s="73"/>
      <c r="LGG2" s="73"/>
      <c r="LGH2" s="73"/>
      <c r="LGI2" s="73"/>
      <c r="LGJ2" s="73"/>
      <c r="LGK2" s="93"/>
      <c r="LGL2" s="73"/>
      <c r="LGM2" s="73"/>
      <c r="LGN2" s="73"/>
      <c r="LGO2" s="73"/>
      <c r="LGP2" s="73"/>
      <c r="LGQ2" s="73"/>
      <c r="LGR2" s="73"/>
      <c r="LGS2" s="73"/>
      <c r="LGT2" s="73"/>
      <c r="LGU2" s="73"/>
      <c r="LGV2" s="73"/>
      <c r="LGW2" s="73"/>
      <c r="LGX2" s="73"/>
      <c r="LGY2" s="73"/>
      <c r="LGZ2" s="73"/>
      <c r="LHA2" s="93"/>
      <c r="LHB2" s="73"/>
      <c r="LHC2" s="73"/>
      <c r="LHD2" s="73"/>
      <c r="LHE2" s="73"/>
      <c r="LHF2" s="73"/>
      <c r="LHG2" s="73"/>
      <c r="LHH2" s="73"/>
      <c r="LHI2" s="73"/>
      <c r="LHJ2" s="73"/>
      <c r="LHK2" s="73"/>
      <c r="LHL2" s="73"/>
      <c r="LHM2" s="73"/>
      <c r="LHN2" s="73"/>
      <c r="LHO2" s="73"/>
      <c r="LHP2" s="73"/>
      <c r="LHQ2" s="93"/>
      <c r="LHR2" s="73"/>
      <c r="LHS2" s="73"/>
      <c r="LHT2" s="73"/>
      <c r="LHU2" s="73"/>
      <c r="LHV2" s="73"/>
      <c r="LHW2" s="73"/>
      <c r="LHX2" s="73"/>
      <c r="LHY2" s="73"/>
      <c r="LHZ2" s="73"/>
      <c r="LIA2" s="73"/>
      <c r="LIB2" s="73"/>
      <c r="LIC2" s="73"/>
      <c r="LID2" s="73"/>
      <c r="LIE2" s="73"/>
      <c r="LIF2" s="73"/>
      <c r="LIG2" s="93"/>
      <c r="LIH2" s="73"/>
      <c r="LII2" s="73"/>
      <c r="LIJ2" s="73"/>
      <c r="LIK2" s="73"/>
      <c r="LIL2" s="73"/>
      <c r="LIM2" s="73"/>
      <c r="LIN2" s="73"/>
      <c r="LIO2" s="73"/>
      <c r="LIP2" s="73"/>
      <c r="LIQ2" s="73"/>
      <c r="LIR2" s="73"/>
      <c r="LIS2" s="73"/>
      <c r="LIT2" s="73"/>
      <c r="LIU2" s="73"/>
      <c r="LIV2" s="73"/>
      <c r="LIW2" s="93"/>
      <c r="LIX2" s="73"/>
      <c r="LIY2" s="73"/>
      <c r="LIZ2" s="73"/>
      <c r="LJA2" s="73"/>
      <c r="LJB2" s="73"/>
      <c r="LJC2" s="73"/>
      <c r="LJD2" s="73"/>
      <c r="LJE2" s="73"/>
      <c r="LJF2" s="73"/>
      <c r="LJG2" s="73"/>
      <c r="LJH2" s="73"/>
      <c r="LJI2" s="73"/>
      <c r="LJJ2" s="73"/>
      <c r="LJK2" s="73"/>
      <c r="LJL2" s="73"/>
      <c r="LJM2" s="93"/>
      <c r="LJN2" s="73"/>
      <c r="LJO2" s="73"/>
      <c r="LJP2" s="73"/>
      <c r="LJQ2" s="73"/>
      <c r="LJR2" s="73"/>
      <c r="LJS2" s="73"/>
      <c r="LJT2" s="73"/>
      <c r="LJU2" s="73"/>
      <c r="LJV2" s="73"/>
      <c r="LJW2" s="73"/>
      <c r="LJX2" s="73"/>
      <c r="LJY2" s="73"/>
      <c r="LJZ2" s="73"/>
      <c r="LKA2" s="73"/>
      <c r="LKB2" s="73"/>
      <c r="LKC2" s="93"/>
      <c r="LKD2" s="73"/>
      <c r="LKE2" s="73"/>
      <c r="LKF2" s="73"/>
      <c r="LKG2" s="73"/>
      <c r="LKH2" s="73"/>
      <c r="LKI2" s="73"/>
      <c r="LKJ2" s="73"/>
      <c r="LKK2" s="73"/>
      <c r="LKL2" s="73"/>
      <c r="LKM2" s="73"/>
      <c r="LKN2" s="73"/>
      <c r="LKO2" s="73"/>
      <c r="LKP2" s="73"/>
      <c r="LKQ2" s="73"/>
      <c r="LKR2" s="73"/>
      <c r="LKS2" s="93"/>
      <c r="LKT2" s="73"/>
      <c r="LKU2" s="73"/>
      <c r="LKV2" s="73"/>
      <c r="LKW2" s="73"/>
      <c r="LKX2" s="73"/>
      <c r="LKY2" s="73"/>
      <c r="LKZ2" s="73"/>
      <c r="LLA2" s="73"/>
      <c r="LLB2" s="73"/>
      <c r="LLC2" s="73"/>
      <c r="LLD2" s="73"/>
      <c r="LLE2" s="73"/>
      <c r="LLF2" s="73"/>
      <c r="LLG2" s="73"/>
      <c r="LLH2" s="73"/>
      <c r="LLI2" s="93"/>
      <c r="LLJ2" s="73"/>
      <c r="LLK2" s="73"/>
      <c r="LLL2" s="73"/>
      <c r="LLM2" s="73"/>
      <c r="LLN2" s="73"/>
      <c r="LLO2" s="73"/>
      <c r="LLP2" s="73"/>
      <c r="LLQ2" s="73"/>
      <c r="LLR2" s="73"/>
      <c r="LLS2" s="73"/>
      <c r="LLT2" s="73"/>
      <c r="LLU2" s="73"/>
      <c r="LLV2" s="73"/>
      <c r="LLW2" s="73"/>
      <c r="LLX2" s="73"/>
      <c r="LLY2" s="93"/>
      <c r="LLZ2" s="73"/>
      <c r="LMA2" s="73"/>
      <c r="LMB2" s="73"/>
      <c r="LMC2" s="73"/>
      <c r="LMD2" s="73"/>
      <c r="LME2" s="73"/>
      <c r="LMF2" s="73"/>
      <c r="LMG2" s="73"/>
      <c r="LMH2" s="73"/>
      <c r="LMI2" s="73"/>
      <c r="LMJ2" s="73"/>
      <c r="LMK2" s="73"/>
      <c r="LML2" s="73"/>
      <c r="LMM2" s="73"/>
      <c r="LMN2" s="73"/>
      <c r="LMO2" s="93"/>
      <c r="LMP2" s="73"/>
      <c r="LMQ2" s="73"/>
      <c r="LMR2" s="73"/>
      <c r="LMS2" s="73"/>
      <c r="LMT2" s="73"/>
      <c r="LMU2" s="73"/>
      <c r="LMV2" s="73"/>
      <c r="LMW2" s="73"/>
      <c r="LMX2" s="73"/>
      <c r="LMY2" s="73"/>
      <c r="LMZ2" s="73"/>
      <c r="LNA2" s="73"/>
      <c r="LNB2" s="73"/>
      <c r="LNC2" s="73"/>
      <c r="LND2" s="73"/>
      <c r="LNE2" s="93"/>
      <c r="LNF2" s="73"/>
      <c r="LNG2" s="73"/>
      <c r="LNH2" s="73"/>
      <c r="LNI2" s="73"/>
      <c r="LNJ2" s="73"/>
      <c r="LNK2" s="73"/>
      <c r="LNL2" s="73"/>
      <c r="LNM2" s="73"/>
      <c r="LNN2" s="73"/>
      <c r="LNO2" s="73"/>
      <c r="LNP2" s="73"/>
      <c r="LNQ2" s="73"/>
      <c r="LNR2" s="73"/>
      <c r="LNS2" s="73"/>
      <c r="LNT2" s="73"/>
      <c r="LNU2" s="93"/>
      <c r="LNV2" s="73"/>
      <c r="LNW2" s="73"/>
      <c r="LNX2" s="73"/>
      <c r="LNY2" s="73"/>
      <c r="LNZ2" s="73"/>
      <c r="LOA2" s="73"/>
      <c r="LOB2" s="73"/>
      <c r="LOC2" s="73"/>
      <c r="LOD2" s="73"/>
      <c r="LOE2" s="73"/>
      <c r="LOF2" s="73"/>
      <c r="LOG2" s="73"/>
      <c r="LOH2" s="73"/>
      <c r="LOI2" s="73"/>
      <c r="LOJ2" s="73"/>
      <c r="LOK2" s="93"/>
      <c r="LOL2" s="73"/>
      <c r="LOM2" s="73"/>
      <c r="LON2" s="73"/>
      <c r="LOO2" s="73"/>
      <c r="LOP2" s="73"/>
      <c r="LOQ2" s="73"/>
      <c r="LOR2" s="73"/>
      <c r="LOS2" s="73"/>
      <c r="LOT2" s="73"/>
      <c r="LOU2" s="73"/>
      <c r="LOV2" s="73"/>
      <c r="LOW2" s="73"/>
      <c r="LOX2" s="73"/>
      <c r="LOY2" s="73"/>
      <c r="LOZ2" s="73"/>
      <c r="LPA2" s="93"/>
      <c r="LPB2" s="73"/>
      <c r="LPC2" s="73"/>
      <c r="LPD2" s="73"/>
      <c r="LPE2" s="73"/>
      <c r="LPF2" s="73"/>
      <c r="LPG2" s="73"/>
      <c r="LPH2" s="73"/>
      <c r="LPI2" s="73"/>
      <c r="LPJ2" s="73"/>
      <c r="LPK2" s="73"/>
      <c r="LPL2" s="73"/>
      <c r="LPM2" s="73"/>
      <c r="LPN2" s="73"/>
      <c r="LPO2" s="73"/>
      <c r="LPP2" s="73"/>
      <c r="LPQ2" s="93"/>
      <c r="LPR2" s="73"/>
      <c r="LPS2" s="73"/>
      <c r="LPT2" s="73"/>
      <c r="LPU2" s="73"/>
      <c r="LPV2" s="73"/>
      <c r="LPW2" s="73"/>
      <c r="LPX2" s="73"/>
      <c r="LPY2" s="73"/>
      <c r="LPZ2" s="73"/>
      <c r="LQA2" s="73"/>
      <c r="LQB2" s="73"/>
      <c r="LQC2" s="73"/>
      <c r="LQD2" s="73"/>
      <c r="LQE2" s="73"/>
      <c r="LQF2" s="73"/>
      <c r="LQG2" s="93"/>
      <c r="LQH2" s="73"/>
      <c r="LQI2" s="73"/>
      <c r="LQJ2" s="73"/>
      <c r="LQK2" s="73"/>
      <c r="LQL2" s="73"/>
      <c r="LQM2" s="73"/>
      <c r="LQN2" s="73"/>
      <c r="LQO2" s="73"/>
      <c r="LQP2" s="73"/>
      <c r="LQQ2" s="73"/>
      <c r="LQR2" s="73"/>
      <c r="LQS2" s="73"/>
      <c r="LQT2" s="73"/>
      <c r="LQU2" s="73"/>
      <c r="LQV2" s="73"/>
      <c r="LQW2" s="93"/>
      <c r="LQX2" s="73"/>
      <c r="LQY2" s="73"/>
      <c r="LQZ2" s="73"/>
      <c r="LRA2" s="73"/>
      <c r="LRB2" s="73"/>
      <c r="LRC2" s="73"/>
      <c r="LRD2" s="73"/>
      <c r="LRE2" s="73"/>
      <c r="LRF2" s="73"/>
      <c r="LRG2" s="73"/>
      <c r="LRH2" s="73"/>
      <c r="LRI2" s="73"/>
      <c r="LRJ2" s="73"/>
      <c r="LRK2" s="73"/>
      <c r="LRL2" s="73"/>
      <c r="LRM2" s="93"/>
      <c r="LRN2" s="73"/>
      <c r="LRO2" s="73"/>
      <c r="LRP2" s="73"/>
      <c r="LRQ2" s="73"/>
      <c r="LRR2" s="73"/>
      <c r="LRS2" s="73"/>
      <c r="LRT2" s="73"/>
      <c r="LRU2" s="73"/>
      <c r="LRV2" s="73"/>
      <c r="LRW2" s="73"/>
      <c r="LRX2" s="73"/>
      <c r="LRY2" s="73"/>
      <c r="LRZ2" s="73"/>
      <c r="LSA2" s="73"/>
      <c r="LSB2" s="73"/>
      <c r="LSC2" s="93"/>
      <c r="LSD2" s="73"/>
      <c r="LSE2" s="73"/>
      <c r="LSF2" s="73"/>
      <c r="LSG2" s="73"/>
      <c r="LSH2" s="73"/>
      <c r="LSI2" s="73"/>
      <c r="LSJ2" s="73"/>
      <c r="LSK2" s="73"/>
      <c r="LSL2" s="73"/>
      <c r="LSM2" s="73"/>
      <c r="LSN2" s="73"/>
      <c r="LSO2" s="73"/>
      <c r="LSP2" s="73"/>
      <c r="LSQ2" s="73"/>
      <c r="LSR2" s="73"/>
      <c r="LSS2" s="93"/>
      <c r="LST2" s="73"/>
      <c r="LSU2" s="73"/>
      <c r="LSV2" s="73"/>
      <c r="LSW2" s="73"/>
      <c r="LSX2" s="73"/>
      <c r="LSY2" s="73"/>
      <c r="LSZ2" s="73"/>
      <c r="LTA2" s="73"/>
      <c r="LTB2" s="73"/>
      <c r="LTC2" s="73"/>
      <c r="LTD2" s="73"/>
      <c r="LTE2" s="73"/>
      <c r="LTF2" s="73"/>
      <c r="LTG2" s="73"/>
      <c r="LTH2" s="73"/>
      <c r="LTI2" s="93"/>
      <c r="LTJ2" s="73"/>
      <c r="LTK2" s="73"/>
      <c r="LTL2" s="73"/>
      <c r="LTM2" s="73"/>
      <c r="LTN2" s="73"/>
      <c r="LTO2" s="73"/>
      <c r="LTP2" s="73"/>
      <c r="LTQ2" s="73"/>
      <c r="LTR2" s="73"/>
      <c r="LTS2" s="73"/>
      <c r="LTT2" s="73"/>
      <c r="LTU2" s="73"/>
      <c r="LTV2" s="73"/>
      <c r="LTW2" s="73"/>
      <c r="LTX2" s="73"/>
      <c r="LTY2" s="93"/>
      <c r="LTZ2" s="73"/>
      <c r="LUA2" s="73"/>
      <c r="LUB2" s="73"/>
      <c r="LUC2" s="73"/>
      <c r="LUD2" s="73"/>
      <c r="LUE2" s="73"/>
      <c r="LUF2" s="73"/>
      <c r="LUG2" s="73"/>
      <c r="LUH2" s="73"/>
      <c r="LUI2" s="73"/>
      <c r="LUJ2" s="73"/>
      <c r="LUK2" s="73"/>
      <c r="LUL2" s="73"/>
      <c r="LUM2" s="73"/>
      <c r="LUN2" s="73"/>
      <c r="LUO2" s="93"/>
      <c r="LUP2" s="73"/>
      <c r="LUQ2" s="73"/>
      <c r="LUR2" s="73"/>
      <c r="LUS2" s="73"/>
      <c r="LUT2" s="73"/>
      <c r="LUU2" s="73"/>
      <c r="LUV2" s="73"/>
      <c r="LUW2" s="73"/>
      <c r="LUX2" s="73"/>
      <c r="LUY2" s="73"/>
      <c r="LUZ2" s="73"/>
      <c r="LVA2" s="73"/>
      <c r="LVB2" s="73"/>
      <c r="LVC2" s="73"/>
      <c r="LVD2" s="73"/>
      <c r="LVE2" s="93"/>
      <c r="LVF2" s="73"/>
      <c r="LVG2" s="73"/>
      <c r="LVH2" s="73"/>
      <c r="LVI2" s="73"/>
      <c r="LVJ2" s="73"/>
      <c r="LVK2" s="73"/>
      <c r="LVL2" s="73"/>
      <c r="LVM2" s="73"/>
      <c r="LVN2" s="73"/>
      <c r="LVO2" s="73"/>
      <c r="LVP2" s="73"/>
      <c r="LVQ2" s="73"/>
      <c r="LVR2" s="73"/>
      <c r="LVS2" s="73"/>
      <c r="LVT2" s="73"/>
      <c r="LVU2" s="93"/>
      <c r="LVV2" s="73"/>
      <c r="LVW2" s="73"/>
      <c r="LVX2" s="73"/>
      <c r="LVY2" s="73"/>
      <c r="LVZ2" s="73"/>
      <c r="LWA2" s="73"/>
      <c r="LWB2" s="73"/>
      <c r="LWC2" s="73"/>
      <c r="LWD2" s="73"/>
      <c r="LWE2" s="73"/>
      <c r="LWF2" s="73"/>
      <c r="LWG2" s="73"/>
      <c r="LWH2" s="73"/>
      <c r="LWI2" s="73"/>
      <c r="LWJ2" s="73"/>
      <c r="LWK2" s="93"/>
      <c r="LWL2" s="73"/>
      <c r="LWM2" s="73"/>
      <c r="LWN2" s="73"/>
      <c r="LWO2" s="73"/>
      <c r="LWP2" s="73"/>
      <c r="LWQ2" s="73"/>
      <c r="LWR2" s="73"/>
      <c r="LWS2" s="73"/>
      <c r="LWT2" s="73"/>
      <c r="LWU2" s="73"/>
      <c r="LWV2" s="73"/>
      <c r="LWW2" s="73"/>
      <c r="LWX2" s="73"/>
      <c r="LWY2" s="73"/>
      <c r="LWZ2" s="73"/>
      <c r="LXA2" s="93"/>
      <c r="LXB2" s="73"/>
      <c r="LXC2" s="73"/>
      <c r="LXD2" s="73"/>
      <c r="LXE2" s="73"/>
      <c r="LXF2" s="73"/>
      <c r="LXG2" s="73"/>
      <c r="LXH2" s="73"/>
      <c r="LXI2" s="73"/>
      <c r="LXJ2" s="73"/>
      <c r="LXK2" s="73"/>
      <c r="LXL2" s="73"/>
      <c r="LXM2" s="73"/>
      <c r="LXN2" s="73"/>
      <c r="LXO2" s="73"/>
      <c r="LXP2" s="73"/>
      <c r="LXQ2" s="93"/>
      <c r="LXR2" s="73"/>
      <c r="LXS2" s="73"/>
      <c r="LXT2" s="73"/>
      <c r="LXU2" s="73"/>
      <c r="LXV2" s="73"/>
      <c r="LXW2" s="73"/>
      <c r="LXX2" s="73"/>
      <c r="LXY2" s="73"/>
      <c r="LXZ2" s="73"/>
      <c r="LYA2" s="73"/>
      <c r="LYB2" s="73"/>
      <c r="LYC2" s="73"/>
      <c r="LYD2" s="73"/>
      <c r="LYE2" s="73"/>
      <c r="LYF2" s="73"/>
      <c r="LYG2" s="93"/>
      <c r="LYH2" s="73"/>
      <c r="LYI2" s="73"/>
      <c r="LYJ2" s="73"/>
      <c r="LYK2" s="73"/>
      <c r="LYL2" s="73"/>
      <c r="LYM2" s="73"/>
      <c r="LYN2" s="73"/>
      <c r="LYO2" s="73"/>
      <c r="LYP2" s="73"/>
      <c r="LYQ2" s="73"/>
      <c r="LYR2" s="73"/>
      <c r="LYS2" s="73"/>
      <c r="LYT2" s="73"/>
      <c r="LYU2" s="73"/>
      <c r="LYV2" s="73"/>
      <c r="LYW2" s="93"/>
      <c r="LYX2" s="73"/>
      <c r="LYY2" s="73"/>
      <c r="LYZ2" s="73"/>
      <c r="LZA2" s="73"/>
      <c r="LZB2" s="73"/>
      <c r="LZC2" s="73"/>
      <c r="LZD2" s="73"/>
      <c r="LZE2" s="73"/>
      <c r="LZF2" s="73"/>
      <c r="LZG2" s="73"/>
      <c r="LZH2" s="73"/>
      <c r="LZI2" s="73"/>
      <c r="LZJ2" s="73"/>
      <c r="LZK2" s="73"/>
      <c r="LZL2" s="73"/>
      <c r="LZM2" s="93"/>
      <c r="LZN2" s="73"/>
      <c r="LZO2" s="73"/>
      <c r="LZP2" s="73"/>
      <c r="LZQ2" s="73"/>
      <c r="LZR2" s="73"/>
      <c r="LZS2" s="73"/>
      <c r="LZT2" s="73"/>
      <c r="LZU2" s="73"/>
      <c r="LZV2" s="73"/>
      <c r="LZW2" s="73"/>
      <c r="LZX2" s="73"/>
      <c r="LZY2" s="73"/>
      <c r="LZZ2" s="73"/>
      <c r="MAA2" s="73"/>
      <c r="MAB2" s="73"/>
      <c r="MAC2" s="93"/>
      <c r="MAD2" s="73"/>
      <c r="MAE2" s="73"/>
      <c r="MAF2" s="73"/>
      <c r="MAG2" s="73"/>
      <c r="MAH2" s="73"/>
      <c r="MAI2" s="73"/>
      <c r="MAJ2" s="73"/>
      <c r="MAK2" s="73"/>
      <c r="MAL2" s="73"/>
      <c r="MAM2" s="73"/>
      <c r="MAN2" s="73"/>
      <c r="MAO2" s="73"/>
      <c r="MAP2" s="73"/>
      <c r="MAQ2" s="73"/>
      <c r="MAR2" s="73"/>
      <c r="MAS2" s="93"/>
      <c r="MAT2" s="73"/>
      <c r="MAU2" s="73"/>
      <c r="MAV2" s="73"/>
      <c r="MAW2" s="73"/>
      <c r="MAX2" s="73"/>
      <c r="MAY2" s="73"/>
      <c r="MAZ2" s="73"/>
      <c r="MBA2" s="73"/>
      <c r="MBB2" s="73"/>
      <c r="MBC2" s="73"/>
      <c r="MBD2" s="73"/>
      <c r="MBE2" s="73"/>
      <c r="MBF2" s="73"/>
      <c r="MBG2" s="73"/>
      <c r="MBH2" s="73"/>
      <c r="MBI2" s="93"/>
      <c r="MBJ2" s="73"/>
      <c r="MBK2" s="73"/>
      <c r="MBL2" s="73"/>
      <c r="MBM2" s="73"/>
      <c r="MBN2" s="73"/>
      <c r="MBO2" s="73"/>
      <c r="MBP2" s="73"/>
      <c r="MBQ2" s="73"/>
      <c r="MBR2" s="73"/>
      <c r="MBS2" s="73"/>
      <c r="MBT2" s="73"/>
      <c r="MBU2" s="73"/>
      <c r="MBV2" s="73"/>
      <c r="MBW2" s="73"/>
      <c r="MBX2" s="73"/>
      <c r="MBY2" s="93"/>
      <c r="MBZ2" s="73"/>
      <c r="MCA2" s="73"/>
      <c r="MCB2" s="73"/>
      <c r="MCC2" s="73"/>
      <c r="MCD2" s="73"/>
      <c r="MCE2" s="73"/>
      <c r="MCF2" s="73"/>
      <c r="MCG2" s="73"/>
      <c r="MCH2" s="73"/>
      <c r="MCI2" s="73"/>
      <c r="MCJ2" s="73"/>
      <c r="MCK2" s="73"/>
      <c r="MCL2" s="73"/>
      <c r="MCM2" s="73"/>
      <c r="MCN2" s="73"/>
      <c r="MCO2" s="93"/>
      <c r="MCP2" s="73"/>
      <c r="MCQ2" s="73"/>
      <c r="MCR2" s="73"/>
      <c r="MCS2" s="73"/>
      <c r="MCT2" s="73"/>
      <c r="MCU2" s="73"/>
      <c r="MCV2" s="73"/>
      <c r="MCW2" s="73"/>
      <c r="MCX2" s="73"/>
      <c r="MCY2" s="73"/>
      <c r="MCZ2" s="73"/>
      <c r="MDA2" s="73"/>
      <c r="MDB2" s="73"/>
      <c r="MDC2" s="73"/>
      <c r="MDD2" s="73"/>
      <c r="MDE2" s="93"/>
      <c r="MDF2" s="73"/>
      <c r="MDG2" s="73"/>
      <c r="MDH2" s="73"/>
      <c r="MDI2" s="73"/>
      <c r="MDJ2" s="73"/>
      <c r="MDK2" s="73"/>
      <c r="MDL2" s="73"/>
      <c r="MDM2" s="73"/>
      <c r="MDN2" s="73"/>
      <c r="MDO2" s="73"/>
      <c r="MDP2" s="73"/>
      <c r="MDQ2" s="73"/>
      <c r="MDR2" s="73"/>
      <c r="MDS2" s="73"/>
      <c r="MDT2" s="73"/>
      <c r="MDU2" s="93"/>
      <c r="MDV2" s="73"/>
      <c r="MDW2" s="73"/>
      <c r="MDX2" s="73"/>
      <c r="MDY2" s="73"/>
      <c r="MDZ2" s="73"/>
      <c r="MEA2" s="73"/>
      <c r="MEB2" s="73"/>
      <c r="MEC2" s="73"/>
      <c r="MED2" s="73"/>
      <c r="MEE2" s="73"/>
      <c r="MEF2" s="73"/>
      <c r="MEG2" s="73"/>
      <c r="MEH2" s="73"/>
      <c r="MEI2" s="73"/>
      <c r="MEJ2" s="73"/>
      <c r="MEK2" s="93"/>
      <c r="MEL2" s="73"/>
      <c r="MEM2" s="73"/>
      <c r="MEN2" s="73"/>
      <c r="MEO2" s="73"/>
      <c r="MEP2" s="73"/>
      <c r="MEQ2" s="73"/>
      <c r="MER2" s="73"/>
      <c r="MES2" s="73"/>
      <c r="MET2" s="73"/>
      <c r="MEU2" s="73"/>
      <c r="MEV2" s="73"/>
      <c r="MEW2" s="73"/>
      <c r="MEX2" s="73"/>
      <c r="MEY2" s="73"/>
      <c r="MEZ2" s="73"/>
      <c r="MFA2" s="93"/>
      <c r="MFB2" s="73"/>
      <c r="MFC2" s="73"/>
      <c r="MFD2" s="73"/>
      <c r="MFE2" s="73"/>
      <c r="MFF2" s="73"/>
      <c r="MFG2" s="73"/>
      <c r="MFH2" s="73"/>
      <c r="MFI2" s="73"/>
      <c r="MFJ2" s="73"/>
      <c r="MFK2" s="73"/>
      <c r="MFL2" s="73"/>
      <c r="MFM2" s="73"/>
      <c r="MFN2" s="73"/>
      <c r="MFO2" s="73"/>
      <c r="MFP2" s="73"/>
      <c r="MFQ2" s="93"/>
      <c r="MFR2" s="73"/>
      <c r="MFS2" s="73"/>
      <c r="MFT2" s="73"/>
      <c r="MFU2" s="73"/>
      <c r="MFV2" s="73"/>
      <c r="MFW2" s="73"/>
      <c r="MFX2" s="73"/>
      <c r="MFY2" s="73"/>
      <c r="MFZ2" s="73"/>
      <c r="MGA2" s="73"/>
      <c r="MGB2" s="73"/>
      <c r="MGC2" s="73"/>
      <c r="MGD2" s="73"/>
      <c r="MGE2" s="73"/>
      <c r="MGF2" s="73"/>
      <c r="MGG2" s="93"/>
      <c r="MGH2" s="73"/>
      <c r="MGI2" s="73"/>
      <c r="MGJ2" s="73"/>
      <c r="MGK2" s="73"/>
      <c r="MGL2" s="73"/>
      <c r="MGM2" s="73"/>
      <c r="MGN2" s="73"/>
      <c r="MGO2" s="73"/>
      <c r="MGP2" s="73"/>
      <c r="MGQ2" s="73"/>
      <c r="MGR2" s="73"/>
      <c r="MGS2" s="73"/>
      <c r="MGT2" s="73"/>
      <c r="MGU2" s="73"/>
      <c r="MGV2" s="73"/>
      <c r="MGW2" s="93"/>
      <c r="MGX2" s="73"/>
      <c r="MGY2" s="73"/>
      <c r="MGZ2" s="73"/>
      <c r="MHA2" s="73"/>
      <c r="MHB2" s="73"/>
      <c r="MHC2" s="73"/>
      <c r="MHD2" s="73"/>
      <c r="MHE2" s="73"/>
      <c r="MHF2" s="73"/>
      <c r="MHG2" s="73"/>
      <c r="MHH2" s="73"/>
      <c r="MHI2" s="73"/>
      <c r="MHJ2" s="73"/>
      <c r="MHK2" s="73"/>
      <c r="MHL2" s="73"/>
      <c r="MHM2" s="93"/>
      <c r="MHN2" s="73"/>
      <c r="MHO2" s="73"/>
      <c r="MHP2" s="73"/>
      <c r="MHQ2" s="73"/>
      <c r="MHR2" s="73"/>
      <c r="MHS2" s="73"/>
      <c r="MHT2" s="73"/>
      <c r="MHU2" s="73"/>
      <c r="MHV2" s="73"/>
      <c r="MHW2" s="73"/>
      <c r="MHX2" s="73"/>
      <c r="MHY2" s="73"/>
      <c r="MHZ2" s="73"/>
      <c r="MIA2" s="73"/>
      <c r="MIB2" s="73"/>
      <c r="MIC2" s="93"/>
      <c r="MID2" s="73"/>
      <c r="MIE2" s="73"/>
      <c r="MIF2" s="73"/>
      <c r="MIG2" s="73"/>
      <c r="MIH2" s="73"/>
      <c r="MII2" s="73"/>
      <c r="MIJ2" s="73"/>
      <c r="MIK2" s="73"/>
      <c r="MIL2" s="73"/>
      <c r="MIM2" s="73"/>
      <c r="MIN2" s="73"/>
      <c r="MIO2" s="73"/>
      <c r="MIP2" s="73"/>
      <c r="MIQ2" s="73"/>
      <c r="MIR2" s="73"/>
      <c r="MIS2" s="93"/>
      <c r="MIT2" s="73"/>
      <c r="MIU2" s="73"/>
      <c r="MIV2" s="73"/>
      <c r="MIW2" s="73"/>
      <c r="MIX2" s="73"/>
      <c r="MIY2" s="73"/>
      <c r="MIZ2" s="73"/>
      <c r="MJA2" s="73"/>
      <c r="MJB2" s="73"/>
      <c r="MJC2" s="73"/>
      <c r="MJD2" s="73"/>
      <c r="MJE2" s="73"/>
      <c r="MJF2" s="73"/>
      <c r="MJG2" s="73"/>
      <c r="MJH2" s="73"/>
      <c r="MJI2" s="93"/>
      <c r="MJJ2" s="73"/>
      <c r="MJK2" s="73"/>
      <c r="MJL2" s="73"/>
      <c r="MJM2" s="73"/>
      <c r="MJN2" s="73"/>
      <c r="MJO2" s="73"/>
      <c r="MJP2" s="73"/>
      <c r="MJQ2" s="73"/>
      <c r="MJR2" s="73"/>
      <c r="MJS2" s="73"/>
      <c r="MJT2" s="73"/>
      <c r="MJU2" s="73"/>
      <c r="MJV2" s="73"/>
      <c r="MJW2" s="73"/>
      <c r="MJX2" s="73"/>
      <c r="MJY2" s="93"/>
      <c r="MJZ2" s="73"/>
      <c r="MKA2" s="73"/>
      <c r="MKB2" s="73"/>
      <c r="MKC2" s="73"/>
      <c r="MKD2" s="73"/>
      <c r="MKE2" s="73"/>
      <c r="MKF2" s="73"/>
      <c r="MKG2" s="73"/>
      <c r="MKH2" s="73"/>
      <c r="MKI2" s="73"/>
      <c r="MKJ2" s="73"/>
      <c r="MKK2" s="73"/>
      <c r="MKL2" s="73"/>
      <c r="MKM2" s="73"/>
      <c r="MKN2" s="73"/>
      <c r="MKO2" s="93"/>
      <c r="MKP2" s="73"/>
      <c r="MKQ2" s="73"/>
      <c r="MKR2" s="73"/>
      <c r="MKS2" s="73"/>
      <c r="MKT2" s="73"/>
      <c r="MKU2" s="73"/>
      <c r="MKV2" s="73"/>
      <c r="MKW2" s="73"/>
      <c r="MKX2" s="73"/>
      <c r="MKY2" s="73"/>
      <c r="MKZ2" s="73"/>
      <c r="MLA2" s="73"/>
      <c r="MLB2" s="73"/>
      <c r="MLC2" s="73"/>
      <c r="MLD2" s="73"/>
      <c r="MLE2" s="93"/>
      <c r="MLF2" s="73"/>
      <c r="MLG2" s="73"/>
      <c r="MLH2" s="73"/>
      <c r="MLI2" s="73"/>
      <c r="MLJ2" s="73"/>
      <c r="MLK2" s="73"/>
      <c r="MLL2" s="73"/>
      <c r="MLM2" s="73"/>
      <c r="MLN2" s="73"/>
      <c r="MLO2" s="73"/>
      <c r="MLP2" s="73"/>
      <c r="MLQ2" s="73"/>
      <c r="MLR2" s="73"/>
      <c r="MLS2" s="73"/>
      <c r="MLT2" s="73"/>
      <c r="MLU2" s="93"/>
      <c r="MLV2" s="73"/>
      <c r="MLW2" s="73"/>
      <c r="MLX2" s="73"/>
      <c r="MLY2" s="73"/>
      <c r="MLZ2" s="73"/>
      <c r="MMA2" s="73"/>
      <c r="MMB2" s="73"/>
      <c r="MMC2" s="73"/>
      <c r="MMD2" s="73"/>
      <c r="MME2" s="73"/>
      <c r="MMF2" s="73"/>
      <c r="MMG2" s="73"/>
      <c r="MMH2" s="73"/>
      <c r="MMI2" s="73"/>
      <c r="MMJ2" s="73"/>
      <c r="MMK2" s="93"/>
      <c r="MML2" s="73"/>
      <c r="MMM2" s="73"/>
      <c r="MMN2" s="73"/>
      <c r="MMO2" s="73"/>
      <c r="MMP2" s="73"/>
      <c r="MMQ2" s="73"/>
      <c r="MMR2" s="73"/>
      <c r="MMS2" s="73"/>
      <c r="MMT2" s="73"/>
      <c r="MMU2" s="73"/>
      <c r="MMV2" s="73"/>
      <c r="MMW2" s="73"/>
      <c r="MMX2" s="73"/>
      <c r="MMY2" s="73"/>
      <c r="MMZ2" s="73"/>
      <c r="MNA2" s="93"/>
      <c r="MNB2" s="73"/>
      <c r="MNC2" s="73"/>
      <c r="MND2" s="73"/>
      <c r="MNE2" s="73"/>
      <c r="MNF2" s="73"/>
      <c r="MNG2" s="73"/>
      <c r="MNH2" s="73"/>
      <c r="MNI2" s="73"/>
      <c r="MNJ2" s="73"/>
      <c r="MNK2" s="73"/>
      <c r="MNL2" s="73"/>
      <c r="MNM2" s="73"/>
      <c r="MNN2" s="73"/>
      <c r="MNO2" s="73"/>
      <c r="MNP2" s="73"/>
      <c r="MNQ2" s="93"/>
      <c r="MNR2" s="73"/>
      <c r="MNS2" s="73"/>
      <c r="MNT2" s="73"/>
      <c r="MNU2" s="73"/>
      <c r="MNV2" s="73"/>
      <c r="MNW2" s="73"/>
      <c r="MNX2" s="73"/>
      <c r="MNY2" s="73"/>
      <c r="MNZ2" s="73"/>
      <c r="MOA2" s="73"/>
      <c r="MOB2" s="73"/>
      <c r="MOC2" s="73"/>
      <c r="MOD2" s="73"/>
      <c r="MOE2" s="73"/>
      <c r="MOF2" s="73"/>
      <c r="MOG2" s="93"/>
      <c r="MOH2" s="73"/>
      <c r="MOI2" s="73"/>
      <c r="MOJ2" s="73"/>
      <c r="MOK2" s="73"/>
      <c r="MOL2" s="73"/>
      <c r="MOM2" s="73"/>
      <c r="MON2" s="73"/>
      <c r="MOO2" s="73"/>
      <c r="MOP2" s="73"/>
      <c r="MOQ2" s="73"/>
      <c r="MOR2" s="73"/>
      <c r="MOS2" s="73"/>
      <c r="MOT2" s="73"/>
      <c r="MOU2" s="73"/>
      <c r="MOV2" s="73"/>
      <c r="MOW2" s="93"/>
      <c r="MOX2" s="73"/>
      <c r="MOY2" s="73"/>
      <c r="MOZ2" s="73"/>
      <c r="MPA2" s="73"/>
      <c r="MPB2" s="73"/>
      <c r="MPC2" s="73"/>
      <c r="MPD2" s="73"/>
      <c r="MPE2" s="73"/>
      <c r="MPF2" s="73"/>
      <c r="MPG2" s="73"/>
      <c r="MPH2" s="73"/>
      <c r="MPI2" s="73"/>
      <c r="MPJ2" s="73"/>
      <c r="MPK2" s="73"/>
      <c r="MPL2" s="73"/>
      <c r="MPM2" s="93"/>
      <c r="MPN2" s="73"/>
      <c r="MPO2" s="73"/>
      <c r="MPP2" s="73"/>
      <c r="MPQ2" s="73"/>
      <c r="MPR2" s="73"/>
      <c r="MPS2" s="73"/>
      <c r="MPT2" s="73"/>
      <c r="MPU2" s="73"/>
      <c r="MPV2" s="73"/>
      <c r="MPW2" s="73"/>
      <c r="MPX2" s="73"/>
      <c r="MPY2" s="73"/>
      <c r="MPZ2" s="73"/>
      <c r="MQA2" s="73"/>
      <c r="MQB2" s="73"/>
      <c r="MQC2" s="93"/>
      <c r="MQD2" s="73"/>
      <c r="MQE2" s="73"/>
      <c r="MQF2" s="73"/>
      <c r="MQG2" s="73"/>
      <c r="MQH2" s="73"/>
      <c r="MQI2" s="73"/>
      <c r="MQJ2" s="73"/>
      <c r="MQK2" s="73"/>
      <c r="MQL2" s="73"/>
      <c r="MQM2" s="73"/>
      <c r="MQN2" s="73"/>
      <c r="MQO2" s="73"/>
      <c r="MQP2" s="73"/>
      <c r="MQQ2" s="73"/>
      <c r="MQR2" s="73"/>
      <c r="MQS2" s="93"/>
      <c r="MQT2" s="73"/>
      <c r="MQU2" s="73"/>
      <c r="MQV2" s="73"/>
      <c r="MQW2" s="73"/>
      <c r="MQX2" s="73"/>
      <c r="MQY2" s="73"/>
      <c r="MQZ2" s="73"/>
      <c r="MRA2" s="73"/>
      <c r="MRB2" s="73"/>
      <c r="MRC2" s="73"/>
      <c r="MRD2" s="73"/>
      <c r="MRE2" s="73"/>
      <c r="MRF2" s="73"/>
      <c r="MRG2" s="73"/>
      <c r="MRH2" s="73"/>
      <c r="MRI2" s="93"/>
      <c r="MRJ2" s="73"/>
      <c r="MRK2" s="73"/>
      <c r="MRL2" s="73"/>
      <c r="MRM2" s="73"/>
      <c r="MRN2" s="73"/>
      <c r="MRO2" s="73"/>
      <c r="MRP2" s="73"/>
      <c r="MRQ2" s="73"/>
      <c r="MRR2" s="73"/>
      <c r="MRS2" s="73"/>
      <c r="MRT2" s="73"/>
      <c r="MRU2" s="73"/>
      <c r="MRV2" s="73"/>
      <c r="MRW2" s="73"/>
      <c r="MRX2" s="73"/>
      <c r="MRY2" s="93"/>
      <c r="MRZ2" s="73"/>
      <c r="MSA2" s="73"/>
      <c r="MSB2" s="73"/>
      <c r="MSC2" s="73"/>
      <c r="MSD2" s="73"/>
      <c r="MSE2" s="73"/>
      <c r="MSF2" s="73"/>
      <c r="MSG2" s="73"/>
      <c r="MSH2" s="73"/>
      <c r="MSI2" s="73"/>
      <c r="MSJ2" s="73"/>
      <c r="MSK2" s="73"/>
      <c r="MSL2" s="73"/>
      <c r="MSM2" s="73"/>
      <c r="MSN2" s="73"/>
      <c r="MSO2" s="93"/>
      <c r="MSP2" s="73"/>
      <c r="MSQ2" s="73"/>
      <c r="MSR2" s="73"/>
      <c r="MSS2" s="73"/>
      <c r="MST2" s="73"/>
      <c r="MSU2" s="73"/>
      <c r="MSV2" s="73"/>
      <c r="MSW2" s="73"/>
      <c r="MSX2" s="73"/>
      <c r="MSY2" s="73"/>
      <c r="MSZ2" s="73"/>
      <c r="MTA2" s="73"/>
      <c r="MTB2" s="73"/>
      <c r="MTC2" s="73"/>
      <c r="MTD2" s="73"/>
      <c r="MTE2" s="93"/>
      <c r="MTF2" s="73"/>
      <c r="MTG2" s="73"/>
      <c r="MTH2" s="73"/>
      <c r="MTI2" s="73"/>
      <c r="MTJ2" s="73"/>
      <c r="MTK2" s="73"/>
      <c r="MTL2" s="73"/>
      <c r="MTM2" s="73"/>
      <c r="MTN2" s="73"/>
      <c r="MTO2" s="73"/>
      <c r="MTP2" s="73"/>
      <c r="MTQ2" s="73"/>
      <c r="MTR2" s="73"/>
      <c r="MTS2" s="73"/>
      <c r="MTT2" s="73"/>
      <c r="MTU2" s="93"/>
      <c r="MTV2" s="73"/>
      <c r="MTW2" s="73"/>
      <c r="MTX2" s="73"/>
      <c r="MTY2" s="73"/>
      <c r="MTZ2" s="73"/>
      <c r="MUA2" s="73"/>
      <c r="MUB2" s="73"/>
      <c r="MUC2" s="73"/>
      <c r="MUD2" s="73"/>
      <c r="MUE2" s="73"/>
      <c r="MUF2" s="73"/>
      <c r="MUG2" s="73"/>
      <c r="MUH2" s="73"/>
      <c r="MUI2" s="73"/>
      <c r="MUJ2" s="73"/>
      <c r="MUK2" s="93"/>
      <c r="MUL2" s="73"/>
      <c r="MUM2" s="73"/>
      <c r="MUN2" s="73"/>
      <c r="MUO2" s="73"/>
      <c r="MUP2" s="73"/>
      <c r="MUQ2" s="73"/>
      <c r="MUR2" s="73"/>
      <c r="MUS2" s="73"/>
      <c r="MUT2" s="73"/>
      <c r="MUU2" s="73"/>
      <c r="MUV2" s="73"/>
      <c r="MUW2" s="73"/>
      <c r="MUX2" s="73"/>
      <c r="MUY2" s="73"/>
      <c r="MUZ2" s="73"/>
      <c r="MVA2" s="93"/>
      <c r="MVB2" s="73"/>
      <c r="MVC2" s="73"/>
      <c r="MVD2" s="73"/>
      <c r="MVE2" s="73"/>
      <c r="MVF2" s="73"/>
      <c r="MVG2" s="73"/>
      <c r="MVH2" s="73"/>
      <c r="MVI2" s="73"/>
      <c r="MVJ2" s="73"/>
      <c r="MVK2" s="73"/>
      <c r="MVL2" s="73"/>
      <c r="MVM2" s="73"/>
      <c r="MVN2" s="73"/>
      <c r="MVO2" s="73"/>
      <c r="MVP2" s="73"/>
      <c r="MVQ2" s="93"/>
      <c r="MVR2" s="73"/>
      <c r="MVS2" s="73"/>
      <c r="MVT2" s="73"/>
      <c r="MVU2" s="73"/>
      <c r="MVV2" s="73"/>
      <c r="MVW2" s="73"/>
      <c r="MVX2" s="73"/>
      <c r="MVY2" s="73"/>
      <c r="MVZ2" s="73"/>
      <c r="MWA2" s="73"/>
      <c r="MWB2" s="73"/>
      <c r="MWC2" s="73"/>
      <c r="MWD2" s="73"/>
      <c r="MWE2" s="73"/>
      <c r="MWF2" s="73"/>
      <c r="MWG2" s="93"/>
      <c r="MWH2" s="73"/>
      <c r="MWI2" s="73"/>
      <c r="MWJ2" s="73"/>
      <c r="MWK2" s="73"/>
      <c r="MWL2" s="73"/>
      <c r="MWM2" s="73"/>
      <c r="MWN2" s="73"/>
      <c r="MWO2" s="73"/>
      <c r="MWP2" s="73"/>
      <c r="MWQ2" s="73"/>
      <c r="MWR2" s="73"/>
      <c r="MWS2" s="73"/>
      <c r="MWT2" s="73"/>
      <c r="MWU2" s="73"/>
      <c r="MWV2" s="73"/>
      <c r="MWW2" s="93"/>
      <c r="MWX2" s="73"/>
      <c r="MWY2" s="73"/>
      <c r="MWZ2" s="73"/>
      <c r="MXA2" s="73"/>
      <c r="MXB2" s="73"/>
      <c r="MXC2" s="73"/>
      <c r="MXD2" s="73"/>
      <c r="MXE2" s="73"/>
      <c r="MXF2" s="73"/>
      <c r="MXG2" s="73"/>
      <c r="MXH2" s="73"/>
      <c r="MXI2" s="73"/>
      <c r="MXJ2" s="73"/>
      <c r="MXK2" s="73"/>
      <c r="MXL2" s="73"/>
      <c r="MXM2" s="93"/>
      <c r="MXN2" s="73"/>
      <c r="MXO2" s="73"/>
      <c r="MXP2" s="73"/>
      <c r="MXQ2" s="73"/>
      <c r="MXR2" s="73"/>
      <c r="MXS2" s="73"/>
      <c r="MXT2" s="73"/>
      <c r="MXU2" s="73"/>
      <c r="MXV2" s="73"/>
      <c r="MXW2" s="73"/>
      <c r="MXX2" s="73"/>
      <c r="MXY2" s="73"/>
      <c r="MXZ2" s="73"/>
      <c r="MYA2" s="73"/>
      <c r="MYB2" s="73"/>
      <c r="MYC2" s="93"/>
      <c r="MYD2" s="73"/>
      <c r="MYE2" s="73"/>
      <c r="MYF2" s="73"/>
      <c r="MYG2" s="73"/>
      <c r="MYH2" s="73"/>
      <c r="MYI2" s="73"/>
      <c r="MYJ2" s="73"/>
      <c r="MYK2" s="73"/>
      <c r="MYL2" s="73"/>
      <c r="MYM2" s="73"/>
      <c r="MYN2" s="73"/>
      <c r="MYO2" s="73"/>
      <c r="MYP2" s="73"/>
      <c r="MYQ2" s="73"/>
      <c r="MYR2" s="73"/>
      <c r="MYS2" s="93"/>
      <c r="MYT2" s="73"/>
      <c r="MYU2" s="73"/>
      <c r="MYV2" s="73"/>
      <c r="MYW2" s="73"/>
      <c r="MYX2" s="73"/>
      <c r="MYY2" s="73"/>
      <c r="MYZ2" s="73"/>
      <c r="MZA2" s="73"/>
      <c r="MZB2" s="73"/>
      <c r="MZC2" s="73"/>
      <c r="MZD2" s="73"/>
      <c r="MZE2" s="73"/>
      <c r="MZF2" s="73"/>
      <c r="MZG2" s="73"/>
      <c r="MZH2" s="73"/>
      <c r="MZI2" s="93"/>
      <c r="MZJ2" s="73"/>
      <c r="MZK2" s="73"/>
      <c r="MZL2" s="73"/>
      <c r="MZM2" s="73"/>
      <c r="MZN2" s="73"/>
      <c r="MZO2" s="73"/>
      <c r="MZP2" s="73"/>
      <c r="MZQ2" s="73"/>
      <c r="MZR2" s="73"/>
      <c r="MZS2" s="73"/>
      <c r="MZT2" s="73"/>
      <c r="MZU2" s="73"/>
      <c r="MZV2" s="73"/>
      <c r="MZW2" s="73"/>
      <c r="MZX2" s="73"/>
      <c r="MZY2" s="93"/>
      <c r="MZZ2" s="73"/>
      <c r="NAA2" s="73"/>
      <c r="NAB2" s="73"/>
      <c r="NAC2" s="73"/>
      <c r="NAD2" s="73"/>
      <c r="NAE2" s="73"/>
      <c r="NAF2" s="73"/>
      <c r="NAG2" s="73"/>
      <c r="NAH2" s="73"/>
      <c r="NAI2" s="73"/>
      <c r="NAJ2" s="73"/>
      <c r="NAK2" s="73"/>
      <c r="NAL2" s="73"/>
      <c r="NAM2" s="73"/>
      <c r="NAN2" s="73"/>
      <c r="NAO2" s="93"/>
      <c r="NAP2" s="73"/>
      <c r="NAQ2" s="73"/>
      <c r="NAR2" s="73"/>
      <c r="NAS2" s="73"/>
      <c r="NAT2" s="73"/>
      <c r="NAU2" s="73"/>
      <c r="NAV2" s="73"/>
      <c r="NAW2" s="73"/>
      <c r="NAX2" s="73"/>
      <c r="NAY2" s="73"/>
      <c r="NAZ2" s="73"/>
      <c r="NBA2" s="73"/>
      <c r="NBB2" s="73"/>
      <c r="NBC2" s="73"/>
      <c r="NBD2" s="73"/>
      <c r="NBE2" s="93"/>
      <c r="NBF2" s="73"/>
      <c r="NBG2" s="73"/>
      <c r="NBH2" s="73"/>
      <c r="NBI2" s="73"/>
      <c r="NBJ2" s="73"/>
      <c r="NBK2" s="73"/>
      <c r="NBL2" s="73"/>
      <c r="NBM2" s="73"/>
      <c r="NBN2" s="73"/>
      <c r="NBO2" s="73"/>
      <c r="NBP2" s="73"/>
      <c r="NBQ2" s="73"/>
      <c r="NBR2" s="73"/>
      <c r="NBS2" s="73"/>
      <c r="NBT2" s="73"/>
      <c r="NBU2" s="93"/>
      <c r="NBV2" s="73"/>
      <c r="NBW2" s="73"/>
      <c r="NBX2" s="73"/>
      <c r="NBY2" s="73"/>
      <c r="NBZ2" s="73"/>
      <c r="NCA2" s="73"/>
      <c r="NCB2" s="73"/>
      <c r="NCC2" s="73"/>
      <c r="NCD2" s="73"/>
      <c r="NCE2" s="73"/>
      <c r="NCF2" s="73"/>
      <c r="NCG2" s="73"/>
      <c r="NCH2" s="73"/>
      <c r="NCI2" s="73"/>
      <c r="NCJ2" s="73"/>
      <c r="NCK2" s="93"/>
      <c r="NCL2" s="73"/>
      <c r="NCM2" s="73"/>
      <c r="NCN2" s="73"/>
      <c r="NCO2" s="73"/>
      <c r="NCP2" s="73"/>
      <c r="NCQ2" s="73"/>
      <c r="NCR2" s="73"/>
      <c r="NCS2" s="73"/>
      <c r="NCT2" s="73"/>
      <c r="NCU2" s="73"/>
      <c r="NCV2" s="73"/>
      <c r="NCW2" s="73"/>
      <c r="NCX2" s="73"/>
      <c r="NCY2" s="73"/>
      <c r="NCZ2" s="73"/>
      <c r="NDA2" s="93"/>
      <c r="NDB2" s="73"/>
      <c r="NDC2" s="73"/>
      <c r="NDD2" s="73"/>
      <c r="NDE2" s="73"/>
      <c r="NDF2" s="73"/>
      <c r="NDG2" s="73"/>
      <c r="NDH2" s="73"/>
      <c r="NDI2" s="73"/>
      <c r="NDJ2" s="73"/>
      <c r="NDK2" s="73"/>
      <c r="NDL2" s="73"/>
      <c r="NDM2" s="73"/>
      <c r="NDN2" s="73"/>
      <c r="NDO2" s="73"/>
      <c r="NDP2" s="73"/>
      <c r="NDQ2" s="93"/>
      <c r="NDR2" s="73"/>
      <c r="NDS2" s="73"/>
      <c r="NDT2" s="73"/>
      <c r="NDU2" s="73"/>
      <c r="NDV2" s="73"/>
      <c r="NDW2" s="73"/>
      <c r="NDX2" s="73"/>
      <c r="NDY2" s="73"/>
      <c r="NDZ2" s="73"/>
      <c r="NEA2" s="73"/>
      <c r="NEB2" s="73"/>
      <c r="NEC2" s="73"/>
      <c r="NED2" s="73"/>
      <c r="NEE2" s="73"/>
      <c r="NEF2" s="73"/>
      <c r="NEG2" s="93"/>
      <c r="NEH2" s="73"/>
      <c r="NEI2" s="73"/>
      <c r="NEJ2" s="73"/>
      <c r="NEK2" s="73"/>
      <c r="NEL2" s="73"/>
      <c r="NEM2" s="73"/>
      <c r="NEN2" s="73"/>
      <c r="NEO2" s="73"/>
      <c r="NEP2" s="73"/>
      <c r="NEQ2" s="73"/>
      <c r="NER2" s="73"/>
      <c r="NES2" s="73"/>
      <c r="NET2" s="73"/>
      <c r="NEU2" s="73"/>
      <c r="NEV2" s="73"/>
      <c r="NEW2" s="93"/>
      <c r="NEX2" s="73"/>
      <c r="NEY2" s="73"/>
      <c r="NEZ2" s="73"/>
      <c r="NFA2" s="73"/>
      <c r="NFB2" s="73"/>
      <c r="NFC2" s="73"/>
      <c r="NFD2" s="73"/>
      <c r="NFE2" s="73"/>
      <c r="NFF2" s="73"/>
      <c r="NFG2" s="73"/>
      <c r="NFH2" s="73"/>
      <c r="NFI2" s="73"/>
      <c r="NFJ2" s="73"/>
      <c r="NFK2" s="73"/>
      <c r="NFL2" s="73"/>
      <c r="NFM2" s="93"/>
      <c r="NFN2" s="73"/>
      <c r="NFO2" s="73"/>
      <c r="NFP2" s="73"/>
      <c r="NFQ2" s="73"/>
      <c r="NFR2" s="73"/>
      <c r="NFS2" s="73"/>
      <c r="NFT2" s="73"/>
      <c r="NFU2" s="73"/>
      <c r="NFV2" s="73"/>
      <c r="NFW2" s="73"/>
      <c r="NFX2" s="73"/>
      <c r="NFY2" s="73"/>
      <c r="NFZ2" s="73"/>
      <c r="NGA2" s="73"/>
      <c r="NGB2" s="73"/>
      <c r="NGC2" s="93"/>
      <c r="NGD2" s="73"/>
      <c r="NGE2" s="73"/>
      <c r="NGF2" s="73"/>
      <c r="NGG2" s="73"/>
      <c r="NGH2" s="73"/>
      <c r="NGI2" s="73"/>
      <c r="NGJ2" s="73"/>
      <c r="NGK2" s="73"/>
      <c r="NGL2" s="73"/>
      <c r="NGM2" s="73"/>
      <c r="NGN2" s="73"/>
      <c r="NGO2" s="73"/>
      <c r="NGP2" s="73"/>
      <c r="NGQ2" s="73"/>
      <c r="NGR2" s="73"/>
      <c r="NGS2" s="93"/>
      <c r="NGT2" s="73"/>
      <c r="NGU2" s="73"/>
      <c r="NGV2" s="73"/>
      <c r="NGW2" s="73"/>
      <c r="NGX2" s="73"/>
      <c r="NGY2" s="73"/>
      <c r="NGZ2" s="73"/>
      <c r="NHA2" s="73"/>
      <c r="NHB2" s="73"/>
      <c r="NHC2" s="73"/>
      <c r="NHD2" s="73"/>
      <c r="NHE2" s="73"/>
      <c r="NHF2" s="73"/>
      <c r="NHG2" s="73"/>
      <c r="NHH2" s="73"/>
      <c r="NHI2" s="93"/>
      <c r="NHJ2" s="73"/>
      <c r="NHK2" s="73"/>
      <c r="NHL2" s="73"/>
      <c r="NHM2" s="73"/>
      <c r="NHN2" s="73"/>
      <c r="NHO2" s="73"/>
      <c r="NHP2" s="73"/>
      <c r="NHQ2" s="73"/>
      <c r="NHR2" s="73"/>
      <c r="NHS2" s="73"/>
      <c r="NHT2" s="73"/>
      <c r="NHU2" s="73"/>
      <c r="NHV2" s="73"/>
      <c r="NHW2" s="73"/>
      <c r="NHX2" s="73"/>
      <c r="NHY2" s="93"/>
      <c r="NHZ2" s="73"/>
      <c r="NIA2" s="73"/>
      <c r="NIB2" s="73"/>
      <c r="NIC2" s="73"/>
      <c r="NID2" s="73"/>
      <c r="NIE2" s="73"/>
      <c r="NIF2" s="73"/>
      <c r="NIG2" s="73"/>
      <c r="NIH2" s="73"/>
      <c r="NII2" s="73"/>
      <c r="NIJ2" s="73"/>
      <c r="NIK2" s="73"/>
      <c r="NIL2" s="73"/>
      <c r="NIM2" s="73"/>
      <c r="NIN2" s="73"/>
      <c r="NIO2" s="93"/>
      <c r="NIP2" s="73"/>
      <c r="NIQ2" s="73"/>
      <c r="NIR2" s="73"/>
      <c r="NIS2" s="73"/>
      <c r="NIT2" s="73"/>
      <c r="NIU2" s="73"/>
      <c r="NIV2" s="73"/>
      <c r="NIW2" s="73"/>
      <c r="NIX2" s="73"/>
      <c r="NIY2" s="73"/>
      <c r="NIZ2" s="73"/>
      <c r="NJA2" s="73"/>
      <c r="NJB2" s="73"/>
      <c r="NJC2" s="73"/>
      <c r="NJD2" s="73"/>
      <c r="NJE2" s="93"/>
      <c r="NJF2" s="73"/>
      <c r="NJG2" s="73"/>
      <c r="NJH2" s="73"/>
      <c r="NJI2" s="73"/>
      <c r="NJJ2" s="73"/>
      <c r="NJK2" s="73"/>
      <c r="NJL2" s="73"/>
      <c r="NJM2" s="73"/>
      <c r="NJN2" s="73"/>
      <c r="NJO2" s="73"/>
      <c r="NJP2" s="73"/>
      <c r="NJQ2" s="73"/>
      <c r="NJR2" s="73"/>
      <c r="NJS2" s="73"/>
      <c r="NJT2" s="73"/>
      <c r="NJU2" s="93"/>
      <c r="NJV2" s="73"/>
      <c r="NJW2" s="73"/>
      <c r="NJX2" s="73"/>
      <c r="NJY2" s="73"/>
      <c r="NJZ2" s="73"/>
      <c r="NKA2" s="73"/>
      <c r="NKB2" s="73"/>
      <c r="NKC2" s="73"/>
      <c r="NKD2" s="73"/>
      <c r="NKE2" s="73"/>
      <c r="NKF2" s="73"/>
      <c r="NKG2" s="73"/>
      <c r="NKH2" s="73"/>
      <c r="NKI2" s="73"/>
      <c r="NKJ2" s="73"/>
      <c r="NKK2" s="93"/>
      <c r="NKL2" s="73"/>
      <c r="NKM2" s="73"/>
      <c r="NKN2" s="73"/>
      <c r="NKO2" s="73"/>
      <c r="NKP2" s="73"/>
      <c r="NKQ2" s="73"/>
      <c r="NKR2" s="73"/>
      <c r="NKS2" s="73"/>
      <c r="NKT2" s="73"/>
      <c r="NKU2" s="73"/>
      <c r="NKV2" s="73"/>
      <c r="NKW2" s="73"/>
      <c r="NKX2" s="73"/>
      <c r="NKY2" s="73"/>
      <c r="NKZ2" s="73"/>
      <c r="NLA2" s="93"/>
      <c r="NLB2" s="73"/>
      <c r="NLC2" s="73"/>
      <c r="NLD2" s="73"/>
      <c r="NLE2" s="73"/>
      <c r="NLF2" s="73"/>
      <c r="NLG2" s="73"/>
      <c r="NLH2" s="73"/>
      <c r="NLI2" s="73"/>
      <c r="NLJ2" s="73"/>
      <c r="NLK2" s="73"/>
      <c r="NLL2" s="73"/>
      <c r="NLM2" s="73"/>
      <c r="NLN2" s="73"/>
      <c r="NLO2" s="73"/>
      <c r="NLP2" s="73"/>
      <c r="NLQ2" s="93"/>
      <c r="NLR2" s="73"/>
      <c r="NLS2" s="73"/>
      <c r="NLT2" s="73"/>
      <c r="NLU2" s="73"/>
      <c r="NLV2" s="73"/>
      <c r="NLW2" s="73"/>
      <c r="NLX2" s="73"/>
      <c r="NLY2" s="73"/>
      <c r="NLZ2" s="73"/>
      <c r="NMA2" s="73"/>
      <c r="NMB2" s="73"/>
      <c r="NMC2" s="73"/>
      <c r="NMD2" s="73"/>
      <c r="NME2" s="73"/>
      <c r="NMF2" s="73"/>
      <c r="NMG2" s="93"/>
      <c r="NMH2" s="73"/>
      <c r="NMI2" s="73"/>
      <c r="NMJ2" s="73"/>
      <c r="NMK2" s="73"/>
      <c r="NML2" s="73"/>
      <c r="NMM2" s="73"/>
      <c r="NMN2" s="73"/>
      <c r="NMO2" s="73"/>
      <c r="NMP2" s="73"/>
      <c r="NMQ2" s="73"/>
      <c r="NMR2" s="73"/>
      <c r="NMS2" s="73"/>
      <c r="NMT2" s="73"/>
      <c r="NMU2" s="73"/>
      <c r="NMV2" s="73"/>
      <c r="NMW2" s="93"/>
      <c r="NMX2" s="73"/>
      <c r="NMY2" s="73"/>
      <c r="NMZ2" s="73"/>
      <c r="NNA2" s="73"/>
      <c r="NNB2" s="73"/>
      <c r="NNC2" s="73"/>
      <c r="NND2" s="73"/>
      <c r="NNE2" s="73"/>
      <c r="NNF2" s="73"/>
      <c r="NNG2" s="73"/>
      <c r="NNH2" s="73"/>
      <c r="NNI2" s="73"/>
      <c r="NNJ2" s="73"/>
      <c r="NNK2" s="73"/>
      <c r="NNL2" s="73"/>
      <c r="NNM2" s="93"/>
      <c r="NNN2" s="73"/>
      <c r="NNO2" s="73"/>
      <c r="NNP2" s="73"/>
      <c r="NNQ2" s="73"/>
      <c r="NNR2" s="73"/>
      <c r="NNS2" s="73"/>
      <c r="NNT2" s="73"/>
      <c r="NNU2" s="73"/>
      <c r="NNV2" s="73"/>
      <c r="NNW2" s="73"/>
      <c r="NNX2" s="73"/>
      <c r="NNY2" s="73"/>
      <c r="NNZ2" s="73"/>
      <c r="NOA2" s="73"/>
      <c r="NOB2" s="73"/>
      <c r="NOC2" s="93"/>
      <c r="NOD2" s="73"/>
      <c r="NOE2" s="73"/>
      <c r="NOF2" s="73"/>
      <c r="NOG2" s="73"/>
      <c r="NOH2" s="73"/>
      <c r="NOI2" s="73"/>
      <c r="NOJ2" s="73"/>
      <c r="NOK2" s="73"/>
      <c r="NOL2" s="73"/>
      <c r="NOM2" s="73"/>
      <c r="NON2" s="73"/>
      <c r="NOO2" s="73"/>
      <c r="NOP2" s="73"/>
      <c r="NOQ2" s="73"/>
      <c r="NOR2" s="73"/>
      <c r="NOS2" s="93"/>
      <c r="NOT2" s="73"/>
      <c r="NOU2" s="73"/>
      <c r="NOV2" s="73"/>
      <c r="NOW2" s="73"/>
      <c r="NOX2" s="73"/>
      <c r="NOY2" s="73"/>
      <c r="NOZ2" s="73"/>
      <c r="NPA2" s="73"/>
      <c r="NPB2" s="73"/>
      <c r="NPC2" s="73"/>
      <c r="NPD2" s="73"/>
      <c r="NPE2" s="73"/>
      <c r="NPF2" s="73"/>
      <c r="NPG2" s="73"/>
      <c r="NPH2" s="73"/>
      <c r="NPI2" s="93"/>
      <c r="NPJ2" s="73"/>
      <c r="NPK2" s="73"/>
      <c r="NPL2" s="73"/>
      <c r="NPM2" s="73"/>
      <c r="NPN2" s="73"/>
      <c r="NPO2" s="73"/>
      <c r="NPP2" s="73"/>
      <c r="NPQ2" s="73"/>
      <c r="NPR2" s="73"/>
      <c r="NPS2" s="73"/>
      <c r="NPT2" s="73"/>
      <c r="NPU2" s="73"/>
      <c r="NPV2" s="73"/>
      <c r="NPW2" s="73"/>
      <c r="NPX2" s="73"/>
      <c r="NPY2" s="93"/>
      <c r="NPZ2" s="73"/>
      <c r="NQA2" s="73"/>
      <c r="NQB2" s="73"/>
      <c r="NQC2" s="73"/>
      <c r="NQD2" s="73"/>
      <c r="NQE2" s="73"/>
      <c r="NQF2" s="73"/>
      <c r="NQG2" s="73"/>
      <c r="NQH2" s="73"/>
      <c r="NQI2" s="73"/>
      <c r="NQJ2" s="73"/>
      <c r="NQK2" s="73"/>
      <c r="NQL2" s="73"/>
      <c r="NQM2" s="73"/>
      <c r="NQN2" s="73"/>
      <c r="NQO2" s="93"/>
      <c r="NQP2" s="73"/>
      <c r="NQQ2" s="73"/>
      <c r="NQR2" s="73"/>
      <c r="NQS2" s="73"/>
      <c r="NQT2" s="73"/>
      <c r="NQU2" s="73"/>
      <c r="NQV2" s="73"/>
      <c r="NQW2" s="73"/>
      <c r="NQX2" s="73"/>
      <c r="NQY2" s="73"/>
      <c r="NQZ2" s="73"/>
      <c r="NRA2" s="73"/>
      <c r="NRB2" s="73"/>
      <c r="NRC2" s="73"/>
      <c r="NRD2" s="73"/>
      <c r="NRE2" s="93"/>
      <c r="NRF2" s="73"/>
      <c r="NRG2" s="73"/>
      <c r="NRH2" s="73"/>
      <c r="NRI2" s="73"/>
      <c r="NRJ2" s="73"/>
      <c r="NRK2" s="73"/>
      <c r="NRL2" s="73"/>
      <c r="NRM2" s="73"/>
      <c r="NRN2" s="73"/>
      <c r="NRO2" s="73"/>
      <c r="NRP2" s="73"/>
      <c r="NRQ2" s="73"/>
      <c r="NRR2" s="73"/>
      <c r="NRS2" s="73"/>
      <c r="NRT2" s="73"/>
      <c r="NRU2" s="93"/>
      <c r="NRV2" s="73"/>
      <c r="NRW2" s="73"/>
      <c r="NRX2" s="73"/>
      <c r="NRY2" s="73"/>
      <c r="NRZ2" s="73"/>
      <c r="NSA2" s="73"/>
      <c r="NSB2" s="73"/>
      <c r="NSC2" s="73"/>
      <c r="NSD2" s="73"/>
      <c r="NSE2" s="73"/>
      <c r="NSF2" s="73"/>
      <c r="NSG2" s="73"/>
      <c r="NSH2" s="73"/>
      <c r="NSI2" s="73"/>
      <c r="NSJ2" s="73"/>
      <c r="NSK2" s="93"/>
      <c r="NSL2" s="73"/>
      <c r="NSM2" s="73"/>
      <c r="NSN2" s="73"/>
      <c r="NSO2" s="73"/>
      <c r="NSP2" s="73"/>
      <c r="NSQ2" s="73"/>
      <c r="NSR2" s="73"/>
      <c r="NSS2" s="73"/>
      <c r="NST2" s="73"/>
      <c r="NSU2" s="73"/>
      <c r="NSV2" s="73"/>
      <c r="NSW2" s="73"/>
      <c r="NSX2" s="73"/>
      <c r="NSY2" s="73"/>
      <c r="NSZ2" s="73"/>
      <c r="NTA2" s="93"/>
      <c r="NTB2" s="73"/>
      <c r="NTC2" s="73"/>
      <c r="NTD2" s="73"/>
      <c r="NTE2" s="73"/>
      <c r="NTF2" s="73"/>
      <c r="NTG2" s="73"/>
      <c r="NTH2" s="73"/>
      <c r="NTI2" s="73"/>
      <c r="NTJ2" s="73"/>
      <c r="NTK2" s="73"/>
      <c r="NTL2" s="73"/>
      <c r="NTM2" s="73"/>
      <c r="NTN2" s="73"/>
      <c r="NTO2" s="73"/>
      <c r="NTP2" s="73"/>
      <c r="NTQ2" s="93"/>
      <c r="NTR2" s="73"/>
      <c r="NTS2" s="73"/>
      <c r="NTT2" s="73"/>
      <c r="NTU2" s="73"/>
      <c r="NTV2" s="73"/>
      <c r="NTW2" s="73"/>
      <c r="NTX2" s="73"/>
      <c r="NTY2" s="73"/>
      <c r="NTZ2" s="73"/>
      <c r="NUA2" s="73"/>
      <c r="NUB2" s="73"/>
      <c r="NUC2" s="73"/>
      <c r="NUD2" s="73"/>
      <c r="NUE2" s="73"/>
      <c r="NUF2" s="73"/>
      <c r="NUG2" s="93"/>
      <c r="NUH2" s="73"/>
      <c r="NUI2" s="73"/>
      <c r="NUJ2" s="73"/>
      <c r="NUK2" s="73"/>
      <c r="NUL2" s="73"/>
      <c r="NUM2" s="73"/>
      <c r="NUN2" s="73"/>
      <c r="NUO2" s="73"/>
      <c r="NUP2" s="73"/>
      <c r="NUQ2" s="73"/>
      <c r="NUR2" s="73"/>
      <c r="NUS2" s="73"/>
      <c r="NUT2" s="73"/>
      <c r="NUU2" s="73"/>
      <c r="NUV2" s="73"/>
      <c r="NUW2" s="93"/>
      <c r="NUX2" s="73"/>
      <c r="NUY2" s="73"/>
      <c r="NUZ2" s="73"/>
      <c r="NVA2" s="73"/>
      <c r="NVB2" s="73"/>
      <c r="NVC2" s="73"/>
      <c r="NVD2" s="73"/>
      <c r="NVE2" s="73"/>
      <c r="NVF2" s="73"/>
      <c r="NVG2" s="73"/>
      <c r="NVH2" s="73"/>
      <c r="NVI2" s="73"/>
      <c r="NVJ2" s="73"/>
      <c r="NVK2" s="73"/>
      <c r="NVL2" s="73"/>
      <c r="NVM2" s="93"/>
      <c r="NVN2" s="73"/>
      <c r="NVO2" s="73"/>
      <c r="NVP2" s="73"/>
      <c r="NVQ2" s="73"/>
      <c r="NVR2" s="73"/>
      <c r="NVS2" s="73"/>
      <c r="NVT2" s="73"/>
      <c r="NVU2" s="73"/>
      <c r="NVV2" s="73"/>
      <c r="NVW2" s="73"/>
      <c r="NVX2" s="73"/>
      <c r="NVY2" s="73"/>
      <c r="NVZ2" s="73"/>
      <c r="NWA2" s="73"/>
      <c r="NWB2" s="73"/>
      <c r="NWC2" s="93"/>
      <c r="NWD2" s="73"/>
      <c r="NWE2" s="73"/>
      <c r="NWF2" s="73"/>
      <c r="NWG2" s="73"/>
      <c r="NWH2" s="73"/>
      <c r="NWI2" s="73"/>
      <c r="NWJ2" s="73"/>
      <c r="NWK2" s="73"/>
      <c r="NWL2" s="73"/>
      <c r="NWM2" s="73"/>
      <c r="NWN2" s="73"/>
      <c r="NWO2" s="73"/>
      <c r="NWP2" s="73"/>
      <c r="NWQ2" s="73"/>
      <c r="NWR2" s="73"/>
      <c r="NWS2" s="93"/>
      <c r="NWT2" s="73"/>
      <c r="NWU2" s="73"/>
      <c r="NWV2" s="73"/>
      <c r="NWW2" s="73"/>
      <c r="NWX2" s="73"/>
      <c r="NWY2" s="73"/>
      <c r="NWZ2" s="73"/>
      <c r="NXA2" s="73"/>
      <c r="NXB2" s="73"/>
      <c r="NXC2" s="73"/>
      <c r="NXD2" s="73"/>
      <c r="NXE2" s="73"/>
      <c r="NXF2" s="73"/>
      <c r="NXG2" s="73"/>
      <c r="NXH2" s="73"/>
      <c r="NXI2" s="93"/>
      <c r="NXJ2" s="73"/>
      <c r="NXK2" s="73"/>
      <c r="NXL2" s="73"/>
      <c r="NXM2" s="73"/>
      <c r="NXN2" s="73"/>
      <c r="NXO2" s="73"/>
      <c r="NXP2" s="73"/>
      <c r="NXQ2" s="73"/>
      <c r="NXR2" s="73"/>
      <c r="NXS2" s="73"/>
      <c r="NXT2" s="73"/>
      <c r="NXU2" s="73"/>
      <c r="NXV2" s="73"/>
      <c r="NXW2" s="73"/>
      <c r="NXX2" s="73"/>
      <c r="NXY2" s="93"/>
      <c r="NXZ2" s="73"/>
      <c r="NYA2" s="73"/>
      <c r="NYB2" s="73"/>
      <c r="NYC2" s="73"/>
      <c r="NYD2" s="73"/>
      <c r="NYE2" s="73"/>
      <c r="NYF2" s="73"/>
      <c r="NYG2" s="73"/>
      <c r="NYH2" s="73"/>
      <c r="NYI2" s="73"/>
      <c r="NYJ2" s="73"/>
      <c r="NYK2" s="73"/>
      <c r="NYL2" s="73"/>
      <c r="NYM2" s="73"/>
      <c r="NYN2" s="73"/>
      <c r="NYO2" s="93"/>
      <c r="NYP2" s="73"/>
      <c r="NYQ2" s="73"/>
      <c r="NYR2" s="73"/>
      <c r="NYS2" s="73"/>
      <c r="NYT2" s="73"/>
      <c r="NYU2" s="73"/>
      <c r="NYV2" s="73"/>
      <c r="NYW2" s="73"/>
      <c r="NYX2" s="73"/>
      <c r="NYY2" s="73"/>
      <c r="NYZ2" s="73"/>
      <c r="NZA2" s="73"/>
      <c r="NZB2" s="73"/>
      <c r="NZC2" s="73"/>
      <c r="NZD2" s="73"/>
      <c r="NZE2" s="93"/>
      <c r="NZF2" s="73"/>
      <c r="NZG2" s="73"/>
      <c r="NZH2" s="73"/>
      <c r="NZI2" s="73"/>
      <c r="NZJ2" s="73"/>
      <c r="NZK2" s="73"/>
      <c r="NZL2" s="73"/>
      <c r="NZM2" s="73"/>
      <c r="NZN2" s="73"/>
      <c r="NZO2" s="73"/>
      <c r="NZP2" s="73"/>
      <c r="NZQ2" s="73"/>
      <c r="NZR2" s="73"/>
      <c r="NZS2" s="73"/>
      <c r="NZT2" s="73"/>
      <c r="NZU2" s="93"/>
      <c r="NZV2" s="73"/>
      <c r="NZW2" s="73"/>
      <c r="NZX2" s="73"/>
      <c r="NZY2" s="73"/>
      <c r="NZZ2" s="73"/>
      <c r="OAA2" s="73"/>
      <c r="OAB2" s="73"/>
      <c r="OAC2" s="73"/>
      <c r="OAD2" s="73"/>
      <c r="OAE2" s="73"/>
      <c r="OAF2" s="73"/>
      <c r="OAG2" s="73"/>
      <c r="OAH2" s="73"/>
      <c r="OAI2" s="73"/>
      <c r="OAJ2" s="73"/>
      <c r="OAK2" s="93"/>
      <c r="OAL2" s="73"/>
      <c r="OAM2" s="73"/>
      <c r="OAN2" s="73"/>
      <c r="OAO2" s="73"/>
      <c r="OAP2" s="73"/>
      <c r="OAQ2" s="73"/>
      <c r="OAR2" s="73"/>
      <c r="OAS2" s="73"/>
      <c r="OAT2" s="73"/>
      <c r="OAU2" s="73"/>
      <c r="OAV2" s="73"/>
      <c r="OAW2" s="73"/>
      <c r="OAX2" s="73"/>
      <c r="OAY2" s="73"/>
      <c r="OAZ2" s="73"/>
      <c r="OBA2" s="93"/>
      <c r="OBB2" s="73"/>
      <c r="OBC2" s="73"/>
      <c r="OBD2" s="73"/>
      <c r="OBE2" s="73"/>
      <c r="OBF2" s="73"/>
      <c r="OBG2" s="73"/>
      <c r="OBH2" s="73"/>
      <c r="OBI2" s="73"/>
      <c r="OBJ2" s="73"/>
      <c r="OBK2" s="73"/>
      <c r="OBL2" s="73"/>
      <c r="OBM2" s="73"/>
      <c r="OBN2" s="73"/>
      <c r="OBO2" s="73"/>
      <c r="OBP2" s="73"/>
      <c r="OBQ2" s="93"/>
      <c r="OBR2" s="73"/>
      <c r="OBS2" s="73"/>
      <c r="OBT2" s="73"/>
      <c r="OBU2" s="73"/>
      <c r="OBV2" s="73"/>
      <c r="OBW2" s="73"/>
      <c r="OBX2" s="73"/>
      <c r="OBY2" s="73"/>
      <c r="OBZ2" s="73"/>
      <c r="OCA2" s="73"/>
      <c r="OCB2" s="73"/>
      <c r="OCC2" s="73"/>
      <c r="OCD2" s="73"/>
      <c r="OCE2" s="73"/>
      <c r="OCF2" s="73"/>
      <c r="OCG2" s="93"/>
      <c r="OCH2" s="73"/>
      <c r="OCI2" s="73"/>
      <c r="OCJ2" s="73"/>
      <c r="OCK2" s="73"/>
      <c r="OCL2" s="73"/>
      <c r="OCM2" s="73"/>
      <c r="OCN2" s="73"/>
      <c r="OCO2" s="73"/>
      <c r="OCP2" s="73"/>
      <c r="OCQ2" s="73"/>
      <c r="OCR2" s="73"/>
      <c r="OCS2" s="73"/>
      <c r="OCT2" s="73"/>
      <c r="OCU2" s="73"/>
      <c r="OCV2" s="73"/>
      <c r="OCW2" s="93"/>
      <c r="OCX2" s="73"/>
      <c r="OCY2" s="73"/>
      <c r="OCZ2" s="73"/>
      <c r="ODA2" s="73"/>
      <c r="ODB2" s="73"/>
      <c r="ODC2" s="73"/>
      <c r="ODD2" s="73"/>
      <c r="ODE2" s="73"/>
      <c r="ODF2" s="73"/>
      <c r="ODG2" s="73"/>
      <c r="ODH2" s="73"/>
      <c r="ODI2" s="73"/>
      <c r="ODJ2" s="73"/>
      <c r="ODK2" s="73"/>
      <c r="ODL2" s="73"/>
      <c r="ODM2" s="93"/>
      <c r="ODN2" s="73"/>
      <c r="ODO2" s="73"/>
      <c r="ODP2" s="73"/>
      <c r="ODQ2" s="73"/>
      <c r="ODR2" s="73"/>
      <c r="ODS2" s="73"/>
      <c r="ODT2" s="73"/>
      <c r="ODU2" s="73"/>
      <c r="ODV2" s="73"/>
      <c r="ODW2" s="73"/>
      <c r="ODX2" s="73"/>
      <c r="ODY2" s="73"/>
      <c r="ODZ2" s="73"/>
      <c r="OEA2" s="73"/>
      <c r="OEB2" s="73"/>
      <c r="OEC2" s="93"/>
      <c r="OED2" s="73"/>
      <c r="OEE2" s="73"/>
      <c r="OEF2" s="73"/>
      <c r="OEG2" s="73"/>
      <c r="OEH2" s="73"/>
      <c r="OEI2" s="73"/>
      <c r="OEJ2" s="73"/>
      <c r="OEK2" s="73"/>
      <c r="OEL2" s="73"/>
      <c r="OEM2" s="73"/>
      <c r="OEN2" s="73"/>
      <c r="OEO2" s="73"/>
      <c r="OEP2" s="73"/>
      <c r="OEQ2" s="73"/>
      <c r="OER2" s="73"/>
      <c r="OES2" s="93"/>
      <c r="OET2" s="73"/>
      <c r="OEU2" s="73"/>
      <c r="OEV2" s="73"/>
      <c r="OEW2" s="73"/>
      <c r="OEX2" s="73"/>
      <c r="OEY2" s="73"/>
      <c r="OEZ2" s="73"/>
      <c r="OFA2" s="73"/>
      <c r="OFB2" s="73"/>
      <c r="OFC2" s="73"/>
      <c r="OFD2" s="73"/>
      <c r="OFE2" s="73"/>
      <c r="OFF2" s="73"/>
      <c r="OFG2" s="73"/>
      <c r="OFH2" s="73"/>
      <c r="OFI2" s="93"/>
      <c r="OFJ2" s="73"/>
      <c r="OFK2" s="73"/>
      <c r="OFL2" s="73"/>
      <c r="OFM2" s="73"/>
      <c r="OFN2" s="73"/>
      <c r="OFO2" s="73"/>
      <c r="OFP2" s="73"/>
      <c r="OFQ2" s="73"/>
      <c r="OFR2" s="73"/>
      <c r="OFS2" s="73"/>
      <c r="OFT2" s="73"/>
      <c r="OFU2" s="73"/>
      <c r="OFV2" s="73"/>
      <c r="OFW2" s="73"/>
      <c r="OFX2" s="73"/>
      <c r="OFY2" s="93"/>
      <c r="OFZ2" s="73"/>
      <c r="OGA2" s="73"/>
      <c r="OGB2" s="73"/>
      <c r="OGC2" s="73"/>
      <c r="OGD2" s="73"/>
      <c r="OGE2" s="73"/>
      <c r="OGF2" s="73"/>
      <c r="OGG2" s="73"/>
      <c r="OGH2" s="73"/>
      <c r="OGI2" s="73"/>
      <c r="OGJ2" s="73"/>
      <c r="OGK2" s="73"/>
      <c r="OGL2" s="73"/>
      <c r="OGM2" s="73"/>
      <c r="OGN2" s="73"/>
      <c r="OGO2" s="93"/>
      <c r="OGP2" s="73"/>
      <c r="OGQ2" s="73"/>
      <c r="OGR2" s="73"/>
      <c r="OGS2" s="73"/>
      <c r="OGT2" s="73"/>
      <c r="OGU2" s="73"/>
      <c r="OGV2" s="73"/>
      <c r="OGW2" s="73"/>
      <c r="OGX2" s="73"/>
      <c r="OGY2" s="73"/>
      <c r="OGZ2" s="73"/>
      <c r="OHA2" s="73"/>
      <c r="OHB2" s="73"/>
      <c r="OHC2" s="73"/>
      <c r="OHD2" s="73"/>
      <c r="OHE2" s="93"/>
      <c r="OHF2" s="73"/>
      <c r="OHG2" s="73"/>
      <c r="OHH2" s="73"/>
      <c r="OHI2" s="73"/>
      <c r="OHJ2" s="73"/>
      <c r="OHK2" s="73"/>
      <c r="OHL2" s="73"/>
      <c r="OHM2" s="73"/>
      <c r="OHN2" s="73"/>
      <c r="OHO2" s="73"/>
      <c r="OHP2" s="73"/>
      <c r="OHQ2" s="73"/>
      <c r="OHR2" s="73"/>
      <c r="OHS2" s="73"/>
      <c r="OHT2" s="73"/>
      <c r="OHU2" s="93"/>
      <c r="OHV2" s="73"/>
      <c r="OHW2" s="73"/>
      <c r="OHX2" s="73"/>
      <c r="OHY2" s="73"/>
      <c r="OHZ2" s="73"/>
      <c r="OIA2" s="73"/>
      <c r="OIB2" s="73"/>
      <c r="OIC2" s="73"/>
      <c r="OID2" s="73"/>
      <c r="OIE2" s="73"/>
      <c r="OIF2" s="73"/>
      <c r="OIG2" s="73"/>
      <c r="OIH2" s="73"/>
      <c r="OII2" s="73"/>
      <c r="OIJ2" s="73"/>
      <c r="OIK2" s="93"/>
      <c r="OIL2" s="73"/>
      <c r="OIM2" s="73"/>
      <c r="OIN2" s="73"/>
      <c r="OIO2" s="73"/>
      <c r="OIP2" s="73"/>
      <c r="OIQ2" s="73"/>
      <c r="OIR2" s="73"/>
      <c r="OIS2" s="73"/>
      <c r="OIT2" s="73"/>
      <c r="OIU2" s="73"/>
      <c r="OIV2" s="73"/>
      <c r="OIW2" s="73"/>
      <c r="OIX2" s="73"/>
      <c r="OIY2" s="73"/>
      <c r="OIZ2" s="73"/>
      <c r="OJA2" s="93"/>
      <c r="OJB2" s="73"/>
      <c r="OJC2" s="73"/>
      <c r="OJD2" s="73"/>
      <c r="OJE2" s="73"/>
      <c r="OJF2" s="73"/>
      <c r="OJG2" s="73"/>
      <c r="OJH2" s="73"/>
      <c r="OJI2" s="73"/>
      <c r="OJJ2" s="73"/>
      <c r="OJK2" s="73"/>
      <c r="OJL2" s="73"/>
      <c r="OJM2" s="73"/>
      <c r="OJN2" s="73"/>
      <c r="OJO2" s="73"/>
      <c r="OJP2" s="73"/>
      <c r="OJQ2" s="93"/>
      <c r="OJR2" s="73"/>
      <c r="OJS2" s="73"/>
      <c r="OJT2" s="73"/>
      <c r="OJU2" s="73"/>
      <c r="OJV2" s="73"/>
      <c r="OJW2" s="73"/>
      <c r="OJX2" s="73"/>
      <c r="OJY2" s="73"/>
      <c r="OJZ2" s="73"/>
      <c r="OKA2" s="73"/>
      <c r="OKB2" s="73"/>
      <c r="OKC2" s="73"/>
      <c r="OKD2" s="73"/>
      <c r="OKE2" s="73"/>
      <c r="OKF2" s="73"/>
      <c r="OKG2" s="93"/>
      <c r="OKH2" s="73"/>
      <c r="OKI2" s="73"/>
      <c r="OKJ2" s="73"/>
      <c r="OKK2" s="73"/>
      <c r="OKL2" s="73"/>
      <c r="OKM2" s="73"/>
      <c r="OKN2" s="73"/>
      <c r="OKO2" s="73"/>
      <c r="OKP2" s="73"/>
      <c r="OKQ2" s="73"/>
      <c r="OKR2" s="73"/>
      <c r="OKS2" s="73"/>
      <c r="OKT2" s="73"/>
      <c r="OKU2" s="73"/>
      <c r="OKV2" s="73"/>
      <c r="OKW2" s="93"/>
      <c r="OKX2" s="73"/>
      <c r="OKY2" s="73"/>
      <c r="OKZ2" s="73"/>
      <c r="OLA2" s="73"/>
      <c r="OLB2" s="73"/>
      <c r="OLC2" s="73"/>
      <c r="OLD2" s="73"/>
      <c r="OLE2" s="73"/>
      <c r="OLF2" s="73"/>
      <c r="OLG2" s="73"/>
      <c r="OLH2" s="73"/>
      <c r="OLI2" s="73"/>
      <c r="OLJ2" s="73"/>
      <c r="OLK2" s="73"/>
      <c r="OLL2" s="73"/>
      <c r="OLM2" s="93"/>
      <c r="OLN2" s="73"/>
      <c r="OLO2" s="73"/>
      <c r="OLP2" s="73"/>
      <c r="OLQ2" s="73"/>
      <c r="OLR2" s="73"/>
      <c r="OLS2" s="73"/>
      <c r="OLT2" s="73"/>
      <c r="OLU2" s="73"/>
      <c r="OLV2" s="73"/>
      <c r="OLW2" s="73"/>
      <c r="OLX2" s="73"/>
      <c r="OLY2" s="73"/>
      <c r="OLZ2" s="73"/>
      <c r="OMA2" s="73"/>
      <c r="OMB2" s="73"/>
      <c r="OMC2" s="93"/>
      <c r="OMD2" s="73"/>
      <c r="OME2" s="73"/>
      <c r="OMF2" s="73"/>
      <c r="OMG2" s="73"/>
      <c r="OMH2" s="73"/>
      <c r="OMI2" s="73"/>
      <c r="OMJ2" s="73"/>
      <c r="OMK2" s="73"/>
      <c r="OML2" s="73"/>
      <c r="OMM2" s="73"/>
      <c r="OMN2" s="73"/>
      <c r="OMO2" s="73"/>
      <c r="OMP2" s="73"/>
      <c r="OMQ2" s="73"/>
      <c r="OMR2" s="73"/>
      <c r="OMS2" s="93"/>
      <c r="OMT2" s="73"/>
      <c r="OMU2" s="73"/>
      <c r="OMV2" s="73"/>
      <c r="OMW2" s="73"/>
      <c r="OMX2" s="73"/>
      <c r="OMY2" s="73"/>
      <c r="OMZ2" s="73"/>
      <c r="ONA2" s="73"/>
      <c r="ONB2" s="73"/>
      <c r="ONC2" s="73"/>
      <c r="OND2" s="73"/>
      <c r="ONE2" s="73"/>
      <c r="ONF2" s="73"/>
      <c r="ONG2" s="73"/>
      <c r="ONH2" s="73"/>
      <c r="ONI2" s="93"/>
      <c r="ONJ2" s="73"/>
      <c r="ONK2" s="73"/>
      <c r="ONL2" s="73"/>
      <c r="ONM2" s="73"/>
      <c r="ONN2" s="73"/>
      <c r="ONO2" s="73"/>
      <c r="ONP2" s="73"/>
      <c r="ONQ2" s="73"/>
      <c r="ONR2" s="73"/>
      <c r="ONS2" s="73"/>
      <c r="ONT2" s="73"/>
      <c r="ONU2" s="73"/>
      <c r="ONV2" s="73"/>
      <c r="ONW2" s="73"/>
      <c r="ONX2" s="73"/>
      <c r="ONY2" s="93"/>
      <c r="ONZ2" s="73"/>
      <c r="OOA2" s="73"/>
      <c r="OOB2" s="73"/>
      <c r="OOC2" s="73"/>
      <c r="OOD2" s="73"/>
      <c r="OOE2" s="73"/>
      <c r="OOF2" s="73"/>
      <c r="OOG2" s="73"/>
      <c r="OOH2" s="73"/>
      <c r="OOI2" s="73"/>
      <c r="OOJ2" s="73"/>
      <c r="OOK2" s="73"/>
      <c r="OOL2" s="73"/>
      <c r="OOM2" s="73"/>
      <c r="OON2" s="73"/>
      <c r="OOO2" s="93"/>
      <c r="OOP2" s="73"/>
      <c r="OOQ2" s="73"/>
      <c r="OOR2" s="73"/>
      <c r="OOS2" s="73"/>
      <c r="OOT2" s="73"/>
      <c r="OOU2" s="73"/>
      <c r="OOV2" s="73"/>
      <c r="OOW2" s="73"/>
      <c r="OOX2" s="73"/>
      <c r="OOY2" s="73"/>
      <c r="OOZ2" s="73"/>
      <c r="OPA2" s="73"/>
      <c r="OPB2" s="73"/>
      <c r="OPC2" s="73"/>
      <c r="OPD2" s="73"/>
      <c r="OPE2" s="93"/>
      <c r="OPF2" s="73"/>
      <c r="OPG2" s="73"/>
      <c r="OPH2" s="73"/>
      <c r="OPI2" s="73"/>
      <c r="OPJ2" s="73"/>
      <c r="OPK2" s="73"/>
      <c r="OPL2" s="73"/>
      <c r="OPM2" s="73"/>
      <c r="OPN2" s="73"/>
      <c r="OPO2" s="73"/>
      <c r="OPP2" s="73"/>
      <c r="OPQ2" s="73"/>
      <c r="OPR2" s="73"/>
      <c r="OPS2" s="73"/>
      <c r="OPT2" s="73"/>
      <c r="OPU2" s="93"/>
      <c r="OPV2" s="73"/>
      <c r="OPW2" s="73"/>
      <c r="OPX2" s="73"/>
      <c r="OPY2" s="73"/>
      <c r="OPZ2" s="73"/>
      <c r="OQA2" s="73"/>
      <c r="OQB2" s="73"/>
      <c r="OQC2" s="73"/>
      <c r="OQD2" s="73"/>
      <c r="OQE2" s="73"/>
      <c r="OQF2" s="73"/>
      <c r="OQG2" s="73"/>
      <c r="OQH2" s="73"/>
      <c r="OQI2" s="73"/>
      <c r="OQJ2" s="73"/>
      <c r="OQK2" s="93"/>
      <c r="OQL2" s="73"/>
      <c r="OQM2" s="73"/>
      <c r="OQN2" s="73"/>
      <c r="OQO2" s="73"/>
      <c r="OQP2" s="73"/>
      <c r="OQQ2" s="73"/>
      <c r="OQR2" s="73"/>
      <c r="OQS2" s="73"/>
      <c r="OQT2" s="73"/>
      <c r="OQU2" s="73"/>
      <c r="OQV2" s="73"/>
      <c r="OQW2" s="73"/>
      <c r="OQX2" s="73"/>
      <c r="OQY2" s="73"/>
      <c r="OQZ2" s="73"/>
      <c r="ORA2" s="93"/>
      <c r="ORB2" s="73"/>
      <c r="ORC2" s="73"/>
      <c r="ORD2" s="73"/>
      <c r="ORE2" s="73"/>
      <c r="ORF2" s="73"/>
      <c r="ORG2" s="73"/>
      <c r="ORH2" s="73"/>
      <c r="ORI2" s="73"/>
      <c r="ORJ2" s="73"/>
      <c r="ORK2" s="73"/>
      <c r="ORL2" s="73"/>
      <c r="ORM2" s="73"/>
      <c r="ORN2" s="73"/>
      <c r="ORO2" s="73"/>
      <c r="ORP2" s="73"/>
      <c r="ORQ2" s="93"/>
      <c r="ORR2" s="73"/>
      <c r="ORS2" s="73"/>
      <c r="ORT2" s="73"/>
      <c r="ORU2" s="73"/>
      <c r="ORV2" s="73"/>
      <c r="ORW2" s="73"/>
      <c r="ORX2" s="73"/>
      <c r="ORY2" s="73"/>
      <c r="ORZ2" s="73"/>
      <c r="OSA2" s="73"/>
      <c r="OSB2" s="73"/>
      <c r="OSC2" s="73"/>
      <c r="OSD2" s="73"/>
      <c r="OSE2" s="73"/>
      <c r="OSF2" s="73"/>
      <c r="OSG2" s="93"/>
      <c r="OSH2" s="73"/>
      <c r="OSI2" s="73"/>
      <c r="OSJ2" s="73"/>
      <c r="OSK2" s="73"/>
      <c r="OSL2" s="73"/>
      <c r="OSM2" s="73"/>
      <c r="OSN2" s="73"/>
      <c r="OSO2" s="73"/>
      <c r="OSP2" s="73"/>
      <c r="OSQ2" s="73"/>
      <c r="OSR2" s="73"/>
      <c r="OSS2" s="73"/>
      <c r="OST2" s="73"/>
      <c r="OSU2" s="73"/>
      <c r="OSV2" s="73"/>
      <c r="OSW2" s="93"/>
      <c r="OSX2" s="73"/>
      <c r="OSY2" s="73"/>
      <c r="OSZ2" s="73"/>
      <c r="OTA2" s="73"/>
      <c r="OTB2" s="73"/>
      <c r="OTC2" s="73"/>
      <c r="OTD2" s="73"/>
      <c r="OTE2" s="73"/>
      <c r="OTF2" s="73"/>
      <c r="OTG2" s="73"/>
      <c r="OTH2" s="73"/>
      <c r="OTI2" s="73"/>
      <c r="OTJ2" s="73"/>
      <c r="OTK2" s="73"/>
      <c r="OTL2" s="73"/>
      <c r="OTM2" s="93"/>
      <c r="OTN2" s="73"/>
      <c r="OTO2" s="73"/>
      <c r="OTP2" s="73"/>
      <c r="OTQ2" s="73"/>
      <c r="OTR2" s="73"/>
      <c r="OTS2" s="73"/>
      <c r="OTT2" s="73"/>
      <c r="OTU2" s="73"/>
      <c r="OTV2" s="73"/>
      <c r="OTW2" s="73"/>
      <c r="OTX2" s="73"/>
      <c r="OTY2" s="73"/>
      <c r="OTZ2" s="73"/>
      <c r="OUA2" s="73"/>
      <c r="OUB2" s="73"/>
      <c r="OUC2" s="93"/>
      <c r="OUD2" s="73"/>
      <c r="OUE2" s="73"/>
      <c r="OUF2" s="73"/>
      <c r="OUG2" s="73"/>
      <c r="OUH2" s="73"/>
      <c r="OUI2" s="73"/>
      <c r="OUJ2" s="73"/>
      <c r="OUK2" s="73"/>
      <c r="OUL2" s="73"/>
      <c r="OUM2" s="73"/>
      <c r="OUN2" s="73"/>
      <c r="OUO2" s="73"/>
      <c r="OUP2" s="73"/>
      <c r="OUQ2" s="73"/>
      <c r="OUR2" s="73"/>
      <c r="OUS2" s="93"/>
      <c r="OUT2" s="73"/>
      <c r="OUU2" s="73"/>
      <c r="OUV2" s="73"/>
      <c r="OUW2" s="73"/>
      <c r="OUX2" s="73"/>
      <c r="OUY2" s="73"/>
      <c r="OUZ2" s="73"/>
      <c r="OVA2" s="73"/>
      <c r="OVB2" s="73"/>
      <c r="OVC2" s="73"/>
      <c r="OVD2" s="73"/>
      <c r="OVE2" s="73"/>
      <c r="OVF2" s="73"/>
      <c r="OVG2" s="73"/>
      <c r="OVH2" s="73"/>
      <c r="OVI2" s="93"/>
      <c r="OVJ2" s="73"/>
      <c r="OVK2" s="73"/>
      <c r="OVL2" s="73"/>
      <c r="OVM2" s="73"/>
      <c r="OVN2" s="73"/>
      <c r="OVO2" s="73"/>
      <c r="OVP2" s="73"/>
      <c r="OVQ2" s="73"/>
      <c r="OVR2" s="73"/>
      <c r="OVS2" s="73"/>
      <c r="OVT2" s="73"/>
      <c r="OVU2" s="73"/>
      <c r="OVV2" s="73"/>
      <c r="OVW2" s="73"/>
      <c r="OVX2" s="73"/>
      <c r="OVY2" s="93"/>
      <c r="OVZ2" s="73"/>
      <c r="OWA2" s="73"/>
      <c r="OWB2" s="73"/>
      <c r="OWC2" s="73"/>
      <c r="OWD2" s="73"/>
      <c r="OWE2" s="73"/>
      <c r="OWF2" s="73"/>
      <c r="OWG2" s="73"/>
      <c r="OWH2" s="73"/>
      <c r="OWI2" s="73"/>
      <c r="OWJ2" s="73"/>
      <c r="OWK2" s="73"/>
      <c r="OWL2" s="73"/>
      <c r="OWM2" s="73"/>
      <c r="OWN2" s="73"/>
      <c r="OWO2" s="93"/>
      <c r="OWP2" s="73"/>
      <c r="OWQ2" s="73"/>
      <c r="OWR2" s="73"/>
      <c r="OWS2" s="73"/>
      <c r="OWT2" s="73"/>
      <c r="OWU2" s="73"/>
      <c r="OWV2" s="73"/>
      <c r="OWW2" s="73"/>
      <c r="OWX2" s="73"/>
      <c r="OWY2" s="73"/>
      <c r="OWZ2" s="73"/>
      <c r="OXA2" s="73"/>
      <c r="OXB2" s="73"/>
      <c r="OXC2" s="73"/>
      <c r="OXD2" s="73"/>
      <c r="OXE2" s="93"/>
      <c r="OXF2" s="73"/>
      <c r="OXG2" s="73"/>
      <c r="OXH2" s="73"/>
      <c r="OXI2" s="73"/>
      <c r="OXJ2" s="73"/>
      <c r="OXK2" s="73"/>
      <c r="OXL2" s="73"/>
      <c r="OXM2" s="73"/>
      <c r="OXN2" s="73"/>
      <c r="OXO2" s="73"/>
      <c r="OXP2" s="73"/>
      <c r="OXQ2" s="73"/>
      <c r="OXR2" s="73"/>
      <c r="OXS2" s="73"/>
      <c r="OXT2" s="73"/>
      <c r="OXU2" s="93"/>
      <c r="OXV2" s="73"/>
      <c r="OXW2" s="73"/>
      <c r="OXX2" s="73"/>
      <c r="OXY2" s="73"/>
      <c r="OXZ2" s="73"/>
      <c r="OYA2" s="73"/>
      <c r="OYB2" s="73"/>
      <c r="OYC2" s="73"/>
      <c r="OYD2" s="73"/>
      <c r="OYE2" s="73"/>
      <c r="OYF2" s="73"/>
      <c r="OYG2" s="73"/>
      <c r="OYH2" s="73"/>
      <c r="OYI2" s="73"/>
      <c r="OYJ2" s="73"/>
      <c r="OYK2" s="93"/>
      <c r="OYL2" s="73"/>
      <c r="OYM2" s="73"/>
      <c r="OYN2" s="73"/>
      <c r="OYO2" s="73"/>
      <c r="OYP2" s="73"/>
      <c r="OYQ2" s="73"/>
      <c r="OYR2" s="73"/>
      <c r="OYS2" s="73"/>
      <c r="OYT2" s="73"/>
      <c r="OYU2" s="73"/>
      <c r="OYV2" s="73"/>
      <c r="OYW2" s="73"/>
      <c r="OYX2" s="73"/>
      <c r="OYY2" s="73"/>
      <c r="OYZ2" s="73"/>
      <c r="OZA2" s="93"/>
      <c r="OZB2" s="73"/>
      <c r="OZC2" s="73"/>
      <c r="OZD2" s="73"/>
      <c r="OZE2" s="73"/>
      <c r="OZF2" s="73"/>
      <c r="OZG2" s="73"/>
      <c r="OZH2" s="73"/>
      <c r="OZI2" s="73"/>
      <c r="OZJ2" s="73"/>
      <c r="OZK2" s="73"/>
      <c r="OZL2" s="73"/>
      <c r="OZM2" s="73"/>
      <c r="OZN2" s="73"/>
      <c r="OZO2" s="73"/>
      <c r="OZP2" s="73"/>
      <c r="OZQ2" s="93"/>
      <c r="OZR2" s="73"/>
      <c r="OZS2" s="73"/>
      <c r="OZT2" s="73"/>
      <c r="OZU2" s="73"/>
      <c r="OZV2" s="73"/>
      <c r="OZW2" s="73"/>
      <c r="OZX2" s="73"/>
      <c r="OZY2" s="73"/>
      <c r="OZZ2" s="73"/>
      <c r="PAA2" s="73"/>
      <c r="PAB2" s="73"/>
      <c r="PAC2" s="73"/>
      <c r="PAD2" s="73"/>
      <c r="PAE2" s="73"/>
      <c r="PAF2" s="73"/>
      <c r="PAG2" s="93"/>
      <c r="PAH2" s="73"/>
      <c r="PAI2" s="73"/>
      <c r="PAJ2" s="73"/>
      <c r="PAK2" s="73"/>
      <c r="PAL2" s="73"/>
      <c r="PAM2" s="73"/>
      <c r="PAN2" s="73"/>
      <c r="PAO2" s="73"/>
      <c r="PAP2" s="73"/>
      <c r="PAQ2" s="73"/>
      <c r="PAR2" s="73"/>
      <c r="PAS2" s="73"/>
      <c r="PAT2" s="73"/>
      <c r="PAU2" s="73"/>
      <c r="PAV2" s="73"/>
      <c r="PAW2" s="93"/>
      <c r="PAX2" s="73"/>
      <c r="PAY2" s="73"/>
      <c r="PAZ2" s="73"/>
      <c r="PBA2" s="73"/>
      <c r="PBB2" s="73"/>
      <c r="PBC2" s="73"/>
      <c r="PBD2" s="73"/>
      <c r="PBE2" s="73"/>
      <c r="PBF2" s="73"/>
      <c r="PBG2" s="73"/>
      <c r="PBH2" s="73"/>
      <c r="PBI2" s="73"/>
      <c r="PBJ2" s="73"/>
      <c r="PBK2" s="73"/>
      <c r="PBL2" s="73"/>
      <c r="PBM2" s="93"/>
      <c r="PBN2" s="73"/>
      <c r="PBO2" s="73"/>
      <c r="PBP2" s="73"/>
      <c r="PBQ2" s="73"/>
      <c r="PBR2" s="73"/>
      <c r="PBS2" s="73"/>
      <c r="PBT2" s="73"/>
      <c r="PBU2" s="73"/>
      <c r="PBV2" s="73"/>
      <c r="PBW2" s="73"/>
      <c r="PBX2" s="73"/>
      <c r="PBY2" s="73"/>
      <c r="PBZ2" s="73"/>
      <c r="PCA2" s="73"/>
      <c r="PCB2" s="73"/>
      <c r="PCC2" s="93"/>
      <c r="PCD2" s="73"/>
      <c r="PCE2" s="73"/>
      <c r="PCF2" s="73"/>
      <c r="PCG2" s="73"/>
      <c r="PCH2" s="73"/>
      <c r="PCI2" s="73"/>
      <c r="PCJ2" s="73"/>
      <c r="PCK2" s="73"/>
      <c r="PCL2" s="73"/>
      <c r="PCM2" s="73"/>
      <c r="PCN2" s="73"/>
      <c r="PCO2" s="73"/>
      <c r="PCP2" s="73"/>
      <c r="PCQ2" s="73"/>
      <c r="PCR2" s="73"/>
      <c r="PCS2" s="93"/>
      <c r="PCT2" s="73"/>
      <c r="PCU2" s="73"/>
      <c r="PCV2" s="73"/>
      <c r="PCW2" s="73"/>
      <c r="PCX2" s="73"/>
      <c r="PCY2" s="73"/>
      <c r="PCZ2" s="73"/>
      <c r="PDA2" s="73"/>
      <c r="PDB2" s="73"/>
      <c r="PDC2" s="73"/>
      <c r="PDD2" s="73"/>
      <c r="PDE2" s="73"/>
      <c r="PDF2" s="73"/>
      <c r="PDG2" s="73"/>
      <c r="PDH2" s="73"/>
      <c r="PDI2" s="93"/>
      <c r="PDJ2" s="73"/>
      <c r="PDK2" s="73"/>
      <c r="PDL2" s="73"/>
      <c r="PDM2" s="73"/>
      <c r="PDN2" s="73"/>
      <c r="PDO2" s="73"/>
      <c r="PDP2" s="73"/>
      <c r="PDQ2" s="73"/>
      <c r="PDR2" s="73"/>
      <c r="PDS2" s="73"/>
      <c r="PDT2" s="73"/>
      <c r="PDU2" s="73"/>
      <c r="PDV2" s="73"/>
      <c r="PDW2" s="73"/>
      <c r="PDX2" s="73"/>
      <c r="PDY2" s="93"/>
      <c r="PDZ2" s="73"/>
      <c r="PEA2" s="73"/>
      <c r="PEB2" s="73"/>
      <c r="PEC2" s="73"/>
      <c r="PED2" s="73"/>
      <c r="PEE2" s="73"/>
      <c r="PEF2" s="73"/>
      <c r="PEG2" s="73"/>
      <c r="PEH2" s="73"/>
      <c r="PEI2" s="73"/>
      <c r="PEJ2" s="73"/>
      <c r="PEK2" s="73"/>
      <c r="PEL2" s="73"/>
      <c r="PEM2" s="73"/>
      <c r="PEN2" s="73"/>
      <c r="PEO2" s="93"/>
      <c r="PEP2" s="73"/>
      <c r="PEQ2" s="73"/>
      <c r="PER2" s="73"/>
      <c r="PES2" s="73"/>
      <c r="PET2" s="73"/>
      <c r="PEU2" s="73"/>
      <c r="PEV2" s="73"/>
      <c r="PEW2" s="73"/>
      <c r="PEX2" s="73"/>
      <c r="PEY2" s="73"/>
      <c r="PEZ2" s="73"/>
      <c r="PFA2" s="73"/>
      <c r="PFB2" s="73"/>
      <c r="PFC2" s="73"/>
      <c r="PFD2" s="73"/>
      <c r="PFE2" s="93"/>
      <c r="PFF2" s="73"/>
      <c r="PFG2" s="73"/>
      <c r="PFH2" s="73"/>
      <c r="PFI2" s="73"/>
      <c r="PFJ2" s="73"/>
      <c r="PFK2" s="73"/>
      <c r="PFL2" s="73"/>
      <c r="PFM2" s="73"/>
      <c r="PFN2" s="73"/>
      <c r="PFO2" s="73"/>
      <c r="PFP2" s="73"/>
      <c r="PFQ2" s="73"/>
      <c r="PFR2" s="73"/>
      <c r="PFS2" s="73"/>
      <c r="PFT2" s="73"/>
      <c r="PFU2" s="93"/>
      <c r="PFV2" s="73"/>
      <c r="PFW2" s="73"/>
      <c r="PFX2" s="73"/>
      <c r="PFY2" s="73"/>
      <c r="PFZ2" s="73"/>
      <c r="PGA2" s="73"/>
      <c r="PGB2" s="73"/>
      <c r="PGC2" s="73"/>
      <c r="PGD2" s="73"/>
      <c r="PGE2" s="73"/>
      <c r="PGF2" s="73"/>
      <c r="PGG2" s="73"/>
      <c r="PGH2" s="73"/>
      <c r="PGI2" s="73"/>
      <c r="PGJ2" s="73"/>
      <c r="PGK2" s="93"/>
      <c r="PGL2" s="73"/>
      <c r="PGM2" s="73"/>
      <c r="PGN2" s="73"/>
      <c r="PGO2" s="73"/>
      <c r="PGP2" s="73"/>
      <c r="PGQ2" s="73"/>
      <c r="PGR2" s="73"/>
      <c r="PGS2" s="73"/>
      <c r="PGT2" s="73"/>
      <c r="PGU2" s="73"/>
      <c r="PGV2" s="73"/>
      <c r="PGW2" s="73"/>
      <c r="PGX2" s="73"/>
      <c r="PGY2" s="73"/>
      <c r="PGZ2" s="73"/>
      <c r="PHA2" s="93"/>
      <c r="PHB2" s="73"/>
      <c r="PHC2" s="73"/>
      <c r="PHD2" s="73"/>
      <c r="PHE2" s="73"/>
      <c r="PHF2" s="73"/>
      <c r="PHG2" s="73"/>
      <c r="PHH2" s="73"/>
      <c r="PHI2" s="73"/>
      <c r="PHJ2" s="73"/>
      <c r="PHK2" s="73"/>
      <c r="PHL2" s="73"/>
      <c r="PHM2" s="73"/>
      <c r="PHN2" s="73"/>
      <c r="PHO2" s="73"/>
      <c r="PHP2" s="73"/>
      <c r="PHQ2" s="93"/>
      <c r="PHR2" s="73"/>
      <c r="PHS2" s="73"/>
      <c r="PHT2" s="73"/>
      <c r="PHU2" s="73"/>
      <c r="PHV2" s="73"/>
      <c r="PHW2" s="73"/>
      <c r="PHX2" s="73"/>
      <c r="PHY2" s="73"/>
      <c r="PHZ2" s="73"/>
      <c r="PIA2" s="73"/>
      <c r="PIB2" s="73"/>
      <c r="PIC2" s="73"/>
      <c r="PID2" s="73"/>
      <c r="PIE2" s="73"/>
      <c r="PIF2" s="73"/>
      <c r="PIG2" s="93"/>
      <c r="PIH2" s="73"/>
      <c r="PII2" s="73"/>
      <c r="PIJ2" s="73"/>
      <c r="PIK2" s="73"/>
      <c r="PIL2" s="73"/>
      <c r="PIM2" s="73"/>
      <c r="PIN2" s="73"/>
      <c r="PIO2" s="73"/>
      <c r="PIP2" s="73"/>
      <c r="PIQ2" s="73"/>
      <c r="PIR2" s="73"/>
      <c r="PIS2" s="73"/>
      <c r="PIT2" s="73"/>
      <c r="PIU2" s="73"/>
      <c r="PIV2" s="73"/>
      <c r="PIW2" s="93"/>
      <c r="PIX2" s="73"/>
      <c r="PIY2" s="73"/>
      <c r="PIZ2" s="73"/>
      <c r="PJA2" s="73"/>
      <c r="PJB2" s="73"/>
      <c r="PJC2" s="73"/>
      <c r="PJD2" s="73"/>
      <c r="PJE2" s="73"/>
      <c r="PJF2" s="73"/>
      <c r="PJG2" s="73"/>
      <c r="PJH2" s="73"/>
      <c r="PJI2" s="73"/>
      <c r="PJJ2" s="73"/>
      <c r="PJK2" s="73"/>
      <c r="PJL2" s="73"/>
      <c r="PJM2" s="93"/>
      <c r="PJN2" s="73"/>
      <c r="PJO2" s="73"/>
      <c r="PJP2" s="73"/>
      <c r="PJQ2" s="73"/>
      <c r="PJR2" s="73"/>
      <c r="PJS2" s="73"/>
      <c r="PJT2" s="73"/>
      <c r="PJU2" s="73"/>
      <c r="PJV2" s="73"/>
      <c r="PJW2" s="73"/>
      <c r="PJX2" s="73"/>
      <c r="PJY2" s="73"/>
      <c r="PJZ2" s="73"/>
      <c r="PKA2" s="73"/>
      <c r="PKB2" s="73"/>
      <c r="PKC2" s="93"/>
      <c r="PKD2" s="73"/>
      <c r="PKE2" s="73"/>
      <c r="PKF2" s="73"/>
      <c r="PKG2" s="73"/>
      <c r="PKH2" s="73"/>
      <c r="PKI2" s="73"/>
      <c r="PKJ2" s="73"/>
      <c r="PKK2" s="73"/>
      <c r="PKL2" s="73"/>
      <c r="PKM2" s="73"/>
      <c r="PKN2" s="73"/>
      <c r="PKO2" s="73"/>
      <c r="PKP2" s="73"/>
      <c r="PKQ2" s="73"/>
      <c r="PKR2" s="73"/>
      <c r="PKS2" s="93"/>
      <c r="PKT2" s="73"/>
      <c r="PKU2" s="73"/>
      <c r="PKV2" s="73"/>
      <c r="PKW2" s="73"/>
      <c r="PKX2" s="73"/>
      <c r="PKY2" s="73"/>
      <c r="PKZ2" s="73"/>
      <c r="PLA2" s="73"/>
      <c r="PLB2" s="73"/>
      <c r="PLC2" s="73"/>
      <c r="PLD2" s="73"/>
      <c r="PLE2" s="73"/>
      <c r="PLF2" s="73"/>
      <c r="PLG2" s="73"/>
      <c r="PLH2" s="73"/>
      <c r="PLI2" s="93"/>
      <c r="PLJ2" s="73"/>
      <c r="PLK2" s="73"/>
      <c r="PLL2" s="73"/>
      <c r="PLM2" s="73"/>
      <c r="PLN2" s="73"/>
      <c r="PLO2" s="73"/>
      <c r="PLP2" s="73"/>
      <c r="PLQ2" s="73"/>
      <c r="PLR2" s="73"/>
      <c r="PLS2" s="73"/>
      <c r="PLT2" s="73"/>
      <c r="PLU2" s="73"/>
      <c r="PLV2" s="73"/>
      <c r="PLW2" s="73"/>
      <c r="PLX2" s="73"/>
      <c r="PLY2" s="93"/>
      <c r="PLZ2" s="73"/>
      <c r="PMA2" s="73"/>
      <c r="PMB2" s="73"/>
      <c r="PMC2" s="73"/>
      <c r="PMD2" s="73"/>
      <c r="PME2" s="73"/>
      <c r="PMF2" s="73"/>
      <c r="PMG2" s="73"/>
      <c r="PMH2" s="73"/>
      <c r="PMI2" s="73"/>
      <c r="PMJ2" s="73"/>
      <c r="PMK2" s="73"/>
      <c r="PML2" s="73"/>
      <c r="PMM2" s="73"/>
      <c r="PMN2" s="73"/>
      <c r="PMO2" s="93"/>
      <c r="PMP2" s="73"/>
      <c r="PMQ2" s="73"/>
      <c r="PMR2" s="73"/>
      <c r="PMS2" s="73"/>
      <c r="PMT2" s="73"/>
      <c r="PMU2" s="73"/>
      <c r="PMV2" s="73"/>
      <c r="PMW2" s="73"/>
      <c r="PMX2" s="73"/>
      <c r="PMY2" s="73"/>
      <c r="PMZ2" s="73"/>
      <c r="PNA2" s="73"/>
      <c r="PNB2" s="73"/>
      <c r="PNC2" s="73"/>
      <c r="PND2" s="73"/>
      <c r="PNE2" s="93"/>
      <c r="PNF2" s="73"/>
      <c r="PNG2" s="73"/>
      <c r="PNH2" s="73"/>
      <c r="PNI2" s="73"/>
      <c r="PNJ2" s="73"/>
      <c r="PNK2" s="73"/>
      <c r="PNL2" s="73"/>
      <c r="PNM2" s="73"/>
      <c r="PNN2" s="73"/>
      <c r="PNO2" s="73"/>
      <c r="PNP2" s="73"/>
      <c r="PNQ2" s="73"/>
      <c r="PNR2" s="73"/>
      <c r="PNS2" s="73"/>
      <c r="PNT2" s="73"/>
      <c r="PNU2" s="93"/>
      <c r="PNV2" s="73"/>
      <c r="PNW2" s="73"/>
      <c r="PNX2" s="73"/>
      <c r="PNY2" s="73"/>
      <c r="PNZ2" s="73"/>
      <c r="POA2" s="73"/>
      <c r="POB2" s="73"/>
      <c r="POC2" s="73"/>
      <c r="POD2" s="73"/>
      <c r="POE2" s="73"/>
      <c r="POF2" s="73"/>
      <c r="POG2" s="73"/>
      <c r="POH2" s="73"/>
      <c r="POI2" s="73"/>
      <c r="POJ2" s="73"/>
      <c r="POK2" s="93"/>
      <c r="POL2" s="73"/>
      <c r="POM2" s="73"/>
      <c r="PON2" s="73"/>
      <c r="POO2" s="73"/>
      <c r="POP2" s="73"/>
      <c r="POQ2" s="73"/>
      <c r="POR2" s="73"/>
      <c r="POS2" s="73"/>
      <c r="POT2" s="73"/>
      <c r="POU2" s="73"/>
      <c r="POV2" s="73"/>
      <c r="POW2" s="73"/>
      <c r="POX2" s="73"/>
      <c r="POY2" s="73"/>
      <c r="POZ2" s="73"/>
      <c r="PPA2" s="93"/>
      <c r="PPB2" s="73"/>
      <c r="PPC2" s="73"/>
      <c r="PPD2" s="73"/>
      <c r="PPE2" s="73"/>
      <c r="PPF2" s="73"/>
      <c r="PPG2" s="73"/>
      <c r="PPH2" s="73"/>
      <c r="PPI2" s="73"/>
      <c r="PPJ2" s="73"/>
      <c r="PPK2" s="73"/>
      <c r="PPL2" s="73"/>
      <c r="PPM2" s="73"/>
      <c r="PPN2" s="73"/>
      <c r="PPO2" s="73"/>
      <c r="PPP2" s="73"/>
      <c r="PPQ2" s="93"/>
      <c r="PPR2" s="73"/>
      <c r="PPS2" s="73"/>
      <c r="PPT2" s="73"/>
      <c r="PPU2" s="73"/>
      <c r="PPV2" s="73"/>
      <c r="PPW2" s="73"/>
      <c r="PPX2" s="73"/>
      <c r="PPY2" s="73"/>
      <c r="PPZ2" s="73"/>
      <c r="PQA2" s="73"/>
      <c r="PQB2" s="73"/>
      <c r="PQC2" s="73"/>
      <c r="PQD2" s="73"/>
      <c r="PQE2" s="73"/>
      <c r="PQF2" s="73"/>
      <c r="PQG2" s="93"/>
      <c r="PQH2" s="73"/>
      <c r="PQI2" s="73"/>
      <c r="PQJ2" s="73"/>
      <c r="PQK2" s="73"/>
      <c r="PQL2" s="73"/>
      <c r="PQM2" s="73"/>
      <c r="PQN2" s="73"/>
      <c r="PQO2" s="73"/>
      <c r="PQP2" s="73"/>
      <c r="PQQ2" s="73"/>
      <c r="PQR2" s="73"/>
      <c r="PQS2" s="73"/>
      <c r="PQT2" s="73"/>
      <c r="PQU2" s="73"/>
      <c r="PQV2" s="73"/>
      <c r="PQW2" s="93"/>
      <c r="PQX2" s="73"/>
      <c r="PQY2" s="73"/>
      <c r="PQZ2" s="73"/>
      <c r="PRA2" s="73"/>
      <c r="PRB2" s="73"/>
      <c r="PRC2" s="73"/>
      <c r="PRD2" s="73"/>
      <c r="PRE2" s="73"/>
      <c r="PRF2" s="73"/>
      <c r="PRG2" s="73"/>
      <c r="PRH2" s="73"/>
      <c r="PRI2" s="73"/>
      <c r="PRJ2" s="73"/>
      <c r="PRK2" s="73"/>
      <c r="PRL2" s="73"/>
      <c r="PRM2" s="93"/>
      <c r="PRN2" s="73"/>
      <c r="PRO2" s="73"/>
      <c r="PRP2" s="73"/>
      <c r="PRQ2" s="73"/>
      <c r="PRR2" s="73"/>
      <c r="PRS2" s="73"/>
      <c r="PRT2" s="73"/>
      <c r="PRU2" s="73"/>
      <c r="PRV2" s="73"/>
      <c r="PRW2" s="73"/>
      <c r="PRX2" s="73"/>
      <c r="PRY2" s="73"/>
      <c r="PRZ2" s="73"/>
      <c r="PSA2" s="73"/>
      <c r="PSB2" s="73"/>
      <c r="PSC2" s="93"/>
      <c r="PSD2" s="73"/>
      <c r="PSE2" s="73"/>
      <c r="PSF2" s="73"/>
      <c r="PSG2" s="73"/>
      <c r="PSH2" s="73"/>
      <c r="PSI2" s="73"/>
      <c r="PSJ2" s="73"/>
      <c r="PSK2" s="73"/>
      <c r="PSL2" s="73"/>
      <c r="PSM2" s="73"/>
      <c r="PSN2" s="73"/>
      <c r="PSO2" s="73"/>
      <c r="PSP2" s="73"/>
      <c r="PSQ2" s="73"/>
      <c r="PSR2" s="73"/>
      <c r="PSS2" s="93"/>
      <c r="PST2" s="73"/>
      <c r="PSU2" s="73"/>
      <c r="PSV2" s="73"/>
      <c r="PSW2" s="73"/>
      <c r="PSX2" s="73"/>
      <c r="PSY2" s="73"/>
      <c r="PSZ2" s="73"/>
      <c r="PTA2" s="73"/>
      <c r="PTB2" s="73"/>
      <c r="PTC2" s="73"/>
      <c r="PTD2" s="73"/>
      <c r="PTE2" s="73"/>
      <c r="PTF2" s="73"/>
      <c r="PTG2" s="73"/>
      <c r="PTH2" s="73"/>
      <c r="PTI2" s="93"/>
      <c r="PTJ2" s="73"/>
      <c r="PTK2" s="73"/>
      <c r="PTL2" s="73"/>
      <c r="PTM2" s="73"/>
      <c r="PTN2" s="73"/>
      <c r="PTO2" s="73"/>
      <c r="PTP2" s="73"/>
      <c r="PTQ2" s="73"/>
      <c r="PTR2" s="73"/>
      <c r="PTS2" s="73"/>
      <c r="PTT2" s="73"/>
      <c r="PTU2" s="73"/>
      <c r="PTV2" s="73"/>
      <c r="PTW2" s="73"/>
      <c r="PTX2" s="73"/>
      <c r="PTY2" s="93"/>
      <c r="PTZ2" s="73"/>
      <c r="PUA2" s="73"/>
      <c r="PUB2" s="73"/>
      <c r="PUC2" s="73"/>
      <c r="PUD2" s="73"/>
      <c r="PUE2" s="73"/>
      <c r="PUF2" s="73"/>
      <c r="PUG2" s="73"/>
      <c r="PUH2" s="73"/>
      <c r="PUI2" s="73"/>
      <c r="PUJ2" s="73"/>
      <c r="PUK2" s="73"/>
      <c r="PUL2" s="73"/>
      <c r="PUM2" s="73"/>
      <c r="PUN2" s="73"/>
      <c r="PUO2" s="93"/>
      <c r="PUP2" s="73"/>
      <c r="PUQ2" s="73"/>
      <c r="PUR2" s="73"/>
      <c r="PUS2" s="73"/>
      <c r="PUT2" s="73"/>
      <c r="PUU2" s="73"/>
      <c r="PUV2" s="73"/>
      <c r="PUW2" s="73"/>
      <c r="PUX2" s="73"/>
      <c r="PUY2" s="73"/>
      <c r="PUZ2" s="73"/>
      <c r="PVA2" s="73"/>
      <c r="PVB2" s="73"/>
      <c r="PVC2" s="73"/>
      <c r="PVD2" s="73"/>
      <c r="PVE2" s="93"/>
      <c r="PVF2" s="73"/>
      <c r="PVG2" s="73"/>
      <c r="PVH2" s="73"/>
      <c r="PVI2" s="73"/>
      <c r="PVJ2" s="73"/>
      <c r="PVK2" s="73"/>
      <c r="PVL2" s="73"/>
      <c r="PVM2" s="73"/>
      <c r="PVN2" s="73"/>
      <c r="PVO2" s="73"/>
      <c r="PVP2" s="73"/>
      <c r="PVQ2" s="73"/>
      <c r="PVR2" s="73"/>
      <c r="PVS2" s="73"/>
      <c r="PVT2" s="73"/>
      <c r="PVU2" s="93"/>
      <c r="PVV2" s="73"/>
      <c r="PVW2" s="73"/>
      <c r="PVX2" s="73"/>
      <c r="PVY2" s="73"/>
      <c r="PVZ2" s="73"/>
      <c r="PWA2" s="73"/>
      <c r="PWB2" s="73"/>
      <c r="PWC2" s="73"/>
      <c r="PWD2" s="73"/>
      <c r="PWE2" s="73"/>
      <c r="PWF2" s="73"/>
      <c r="PWG2" s="73"/>
      <c r="PWH2" s="73"/>
      <c r="PWI2" s="73"/>
      <c r="PWJ2" s="73"/>
      <c r="PWK2" s="93"/>
      <c r="PWL2" s="73"/>
      <c r="PWM2" s="73"/>
      <c r="PWN2" s="73"/>
      <c r="PWO2" s="73"/>
      <c r="PWP2" s="73"/>
      <c r="PWQ2" s="73"/>
      <c r="PWR2" s="73"/>
      <c r="PWS2" s="73"/>
      <c r="PWT2" s="73"/>
      <c r="PWU2" s="73"/>
      <c r="PWV2" s="73"/>
      <c r="PWW2" s="73"/>
      <c r="PWX2" s="73"/>
      <c r="PWY2" s="73"/>
      <c r="PWZ2" s="73"/>
      <c r="PXA2" s="93"/>
      <c r="PXB2" s="73"/>
      <c r="PXC2" s="73"/>
      <c r="PXD2" s="73"/>
      <c r="PXE2" s="73"/>
      <c r="PXF2" s="73"/>
      <c r="PXG2" s="73"/>
      <c r="PXH2" s="73"/>
      <c r="PXI2" s="73"/>
      <c r="PXJ2" s="73"/>
      <c r="PXK2" s="73"/>
      <c r="PXL2" s="73"/>
      <c r="PXM2" s="73"/>
      <c r="PXN2" s="73"/>
      <c r="PXO2" s="73"/>
      <c r="PXP2" s="73"/>
      <c r="PXQ2" s="93"/>
      <c r="PXR2" s="73"/>
      <c r="PXS2" s="73"/>
      <c r="PXT2" s="73"/>
      <c r="PXU2" s="73"/>
      <c r="PXV2" s="73"/>
      <c r="PXW2" s="73"/>
      <c r="PXX2" s="73"/>
      <c r="PXY2" s="73"/>
      <c r="PXZ2" s="73"/>
      <c r="PYA2" s="73"/>
      <c r="PYB2" s="73"/>
      <c r="PYC2" s="73"/>
      <c r="PYD2" s="73"/>
      <c r="PYE2" s="73"/>
      <c r="PYF2" s="73"/>
      <c r="PYG2" s="93"/>
      <c r="PYH2" s="73"/>
      <c r="PYI2" s="73"/>
      <c r="PYJ2" s="73"/>
      <c r="PYK2" s="73"/>
      <c r="PYL2" s="73"/>
      <c r="PYM2" s="73"/>
      <c r="PYN2" s="73"/>
      <c r="PYO2" s="73"/>
      <c r="PYP2" s="73"/>
      <c r="PYQ2" s="73"/>
      <c r="PYR2" s="73"/>
      <c r="PYS2" s="73"/>
      <c r="PYT2" s="73"/>
      <c r="PYU2" s="73"/>
      <c r="PYV2" s="73"/>
      <c r="PYW2" s="93"/>
      <c r="PYX2" s="73"/>
      <c r="PYY2" s="73"/>
      <c r="PYZ2" s="73"/>
      <c r="PZA2" s="73"/>
      <c r="PZB2" s="73"/>
      <c r="PZC2" s="73"/>
      <c r="PZD2" s="73"/>
      <c r="PZE2" s="73"/>
      <c r="PZF2" s="73"/>
      <c r="PZG2" s="73"/>
      <c r="PZH2" s="73"/>
      <c r="PZI2" s="73"/>
      <c r="PZJ2" s="73"/>
      <c r="PZK2" s="73"/>
      <c r="PZL2" s="73"/>
      <c r="PZM2" s="93"/>
      <c r="PZN2" s="73"/>
      <c r="PZO2" s="73"/>
      <c r="PZP2" s="73"/>
      <c r="PZQ2" s="73"/>
      <c r="PZR2" s="73"/>
      <c r="PZS2" s="73"/>
      <c r="PZT2" s="73"/>
      <c r="PZU2" s="73"/>
      <c r="PZV2" s="73"/>
      <c r="PZW2" s="73"/>
      <c r="PZX2" s="73"/>
      <c r="PZY2" s="73"/>
      <c r="PZZ2" s="73"/>
      <c r="QAA2" s="73"/>
      <c r="QAB2" s="73"/>
      <c r="QAC2" s="93"/>
      <c r="QAD2" s="73"/>
      <c r="QAE2" s="73"/>
      <c r="QAF2" s="73"/>
      <c r="QAG2" s="73"/>
      <c r="QAH2" s="73"/>
      <c r="QAI2" s="73"/>
      <c r="QAJ2" s="73"/>
      <c r="QAK2" s="73"/>
      <c r="QAL2" s="73"/>
      <c r="QAM2" s="73"/>
      <c r="QAN2" s="73"/>
      <c r="QAO2" s="73"/>
      <c r="QAP2" s="73"/>
      <c r="QAQ2" s="73"/>
      <c r="QAR2" s="73"/>
      <c r="QAS2" s="93"/>
      <c r="QAT2" s="73"/>
      <c r="QAU2" s="73"/>
      <c r="QAV2" s="73"/>
      <c r="QAW2" s="73"/>
      <c r="QAX2" s="73"/>
      <c r="QAY2" s="73"/>
      <c r="QAZ2" s="73"/>
      <c r="QBA2" s="73"/>
      <c r="QBB2" s="73"/>
      <c r="QBC2" s="73"/>
      <c r="QBD2" s="73"/>
      <c r="QBE2" s="73"/>
      <c r="QBF2" s="73"/>
      <c r="QBG2" s="73"/>
      <c r="QBH2" s="73"/>
      <c r="QBI2" s="93"/>
      <c r="QBJ2" s="73"/>
      <c r="QBK2" s="73"/>
      <c r="QBL2" s="73"/>
      <c r="QBM2" s="73"/>
      <c r="QBN2" s="73"/>
      <c r="QBO2" s="73"/>
      <c r="QBP2" s="73"/>
      <c r="QBQ2" s="73"/>
      <c r="QBR2" s="73"/>
      <c r="QBS2" s="73"/>
      <c r="QBT2" s="73"/>
      <c r="QBU2" s="73"/>
      <c r="QBV2" s="73"/>
      <c r="QBW2" s="73"/>
      <c r="QBX2" s="73"/>
      <c r="QBY2" s="93"/>
      <c r="QBZ2" s="73"/>
      <c r="QCA2" s="73"/>
      <c r="QCB2" s="73"/>
      <c r="QCC2" s="73"/>
      <c r="QCD2" s="73"/>
      <c r="QCE2" s="73"/>
      <c r="QCF2" s="73"/>
      <c r="QCG2" s="73"/>
      <c r="QCH2" s="73"/>
      <c r="QCI2" s="73"/>
      <c r="QCJ2" s="73"/>
      <c r="QCK2" s="73"/>
      <c r="QCL2" s="73"/>
      <c r="QCM2" s="73"/>
      <c r="QCN2" s="73"/>
      <c r="QCO2" s="93"/>
      <c r="QCP2" s="73"/>
      <c r="QCQ2" s="73"/>
      <c r="QCR2" s="73"/>
      <c r="QCS2" s="73"/>
      <c r="QCT2" s="73"/>
      <c r="QCU2" s="73"/>
      <c r="QCV2" s="73"/>
      <c r="QCW2" s="73"/>
      <c r="QCX2" s="73"/>
      <c r="QCY2" s="73"/>
      <c r="QCZ2" s="73"/>
      <c r="QDA2" s="73"/>
      <c r="QDB2" s="73"/>
      <c r="QDC2" s="73"/>
      <c r="QDD2" s="73"/>
      <c r="QDE2" s="93"/>
      <c r="QDF2" s="73"/>
      <c r="QDG2" s="73"/>
      <c r="QDH2" s="73"/>
      <c r="QDI2" s="73"/>
      <c r="QDJ2" s="73"/>
      <c r="QDK2" s="73"/>
      <c r="QDL2" s="73"/>
      <c r="QDM2" s="73"/>
      <c r="QDN2" s="73"/>
      <c r="QDO2" s="73"/>
      <c r="QDP2" s="73"/>
      <c r="QDQ2" s="73"/>
      <c r="QDR2" s="73"/>
      <c r="QDS2" s="73"/>
      <c r="QDT2" s="73"/>
      <c r="QDU2" s="93"/>
      <c r="QDV2" s="73"/>
      <c r="QDW2" s="73"/>
      <c r="QDX2" s="73"/>
      <c r="QDY2" s="73"/>
      <c r="QDZ2" s="73"/>
      <c r="QEA2" s="73"/>
      <c r="QEB2" s="73"/>
      <c r="QEC2" s="73"/>
      <c r="QED2" s="73"/>
      <c r="QEE2" s="73"/>
      <c r="QEF2" s="73"/>
      <c r="QEG2" s="73"/>
      <c r="QEH2" s="73"/>
      <c r="QEI2" s="73"/>
      <c r="QEJ2" s="73"/>
      <c r="QEK2" s="93"/>
      <c r="QEL2" s="73"/>
      <c r="QEM2" s="73"/>
      <c r="QEN2" s="73"/>
      <c r="QEO2" s="73"/>
      <c r="QEP2" s="73"/>
      <c r="QEQ2" s="73"/>
      <c r="QER2" s="73"/>
      <c r="QES2" s="73"/>
      <c r="QET2" s="73"/>
      <c r="QEU2" s="73"/>
      <c r="QEV2" s="73"/>
      <c r="QEW2" s="73"/>
      <c r="QEX2" s="73"/>
      <c r="QEY2" s="73"/>
      <c r="QEZ2" s="73"/>
      <c r="QFA2" s="93"/>
      <c r="QFB2" s="73"/>
      <c r="QFC2" s="73"/>
      <c r="QFD2" s="73"/>
      <c r="QFE2" s="73"/>
      <c r="QFF2" s="73"/>
      <c r="QFG2" s="73"/>
      <c r="QFH2" s="73"/>
      <c r="QFI2" s="73"/>
      <c r="QFJ2" s="73"/>
      <c r="QFK2" s="73"/>
      <c r="QFL2" s="73"/>
      <c r="QFM2" s="73"/>
      <c r="QFN2" s="73"/>
      <c r="QFO2" s="73"/>
      <c r="QFP2" s="73"/>
      <c r="QFQ2" s="93"/>
      <c r="QFR2" s="73"/>
      <c r="QFS2" s="73"/>
      <c r="QFT2" s="73"/>
      <c r="QFU2" s="73"/>
      <c r="QFV2" s="73"/>
      <c r="QFW2" s="73"/>
      <c r="QFX2" s="73"/>
      <c r="QFY2" s="73"/>
      <c r="QFZ2" s="73"/>
      <c r="QGA2" s="73"/>
      <c r="QGB2" s="73"/>
      <c r="QGC2" s="73"/>
      <c r="QGD2" s="73"/>
      <c r="QGE2" s="73"/>
      <c r="QGF2" s="73"/>
      <c r="QGG2" s="93"/>
      <c r="QGH2" s="73"/>
      <c r="QGI2" s="73"/>
      <c r="QGJ2" s="73"/>
      <c r="QGK2" s="73"/>
      <c r="QGL2" s="73"/>
      <c r="QGM2" s="73"/>
      <c r="QGN2" s="73"/>
      <c r="QGO2" s="73"/>
      <c r="QGP2" s="73"/>
      <c r="QGQ2" s="73"/>
      <c r="QGR2" s="73"/>
      <c r="QGS2" s="73"/>
      <c r="QGT2" s="73"/>
      <c r="QGU2" s="73"/>
      <c r="QGV2" s="73"/>
      <c r="QGW2" s="93"/>
      <c r="QGX2" s="73"/>
      <c r="QGY2" s="73"/>
      <c r="QGZ2" s="73"/>
      <c r="QHA2" s="73"/>
      <c r="QHB2" s="73"/>
      <c r="QHC2" s="73"/>
      <c r="QHD2" s="73"/>
      <c r="QHE2" s="73"/>
      <c r="QHF2" s="73"/>
      <c r="QHG2" s="73"/>
      <c r="QHH2" s="73"/>
      <c r="QHI2" s="73"/>
      <c r="QHJ2" s="73"/>
      <c r="QHK2" s="73"/>
      <c r="QHL2" s="73"/>
      <c r="QHM2" s="93"/>
      <c r="QHN2" s="73"/>
      <c r="QHO2" s="73"/>
      <c r="QHP2" s="73"/>
      <c r="QHQ2" s="73"/>
      <c r="QHR2" s="73"/>
      <c r="QHS2" s="73"/>
      <c r="QHT2" s="73"/>
      <c r="QHU2" s="73"/>
      <c r="QHV2" s="73"/>
      <c r="QHW2" s="73"/>
      <c r="QHX2" s="73"/>
      <c r="QHY2" s="73"/>
      <c r="QHZ2" s="73"/>
      <c r="QIA2" s="73"/>
      <c r="QIB2" s="73"/>
      <c r="QIC2" s="93"/>
      <c r="QID2" s="73"/>
      <c r="QIE2" s="73"/>
      <c r="QIF2" s="73"/>
      <c r="QIG2" s="73"/>
      <c r="QIH2" s="73"/>
      <c r="QII2" s="73"/>
      <c r="QIJ2" s="73"/>
      <c r="QIK2" s="73"/>
      <c r="QIL2" s="73"/>
      <c r="QIM2" s="73"/>
      <c r="QIN2" s="73"/>
      <c r="QIO2" s="73"/>
      <c r="QIP2" s="73"/>
      <c r="QIQ2" s="73"/>
      <c r="QIR2" s="73"/>
      <c r="QIS2" s="93"/>
      <c r="QIT2" s="73"/>
      <c r="QIU2" s="73"/>
      <c r="QIV2" s="73"/>
      <c r="QIW2" s="73"/>
      <c r="QIX2" s="73"/>
      <c r="QIY2" s="73"/>
      <c r="QIZ2" s="73"/>
      <c r="QJA2" s="73"/>
      <c r="QJB2" s="73"/>
      <c r="QJC2" s="73"/>
      <c r="QJD2" s="73"/>
      <c r="QJE2" s="73"/>
      <c r="QJF2" s="73"/>
      <c r="QJG2" s="73"/>
      <c r="QJH2" s="73"/>
      <c r="QJI2" s="93"/>
      <c r="QJJ2" s="73"/>
      <c r="QJK2" s="73"/>
      <c r="QJL2" s="73"/>
      <c r="QJM2" s="73"/>
      <c r="QJN2" s="73"/>
      <c r="QJO2" s="73"/>
      <c r="QJP2" s="73"/>
      <c r="QJQ2" s="73"/>
      <c r="QJR2" s="73"/>
      <c r="QJS2" s="73"/>
      <c r="QJT2" s="73"/>
      <c r="QJU2" s="73"/>
      <c r="QJV2" s="73"/>
      <c r="QJW2" s="73"/>
      <c r="QJX2" s="73"/>
      <c r="QJY2" s="93"/>
      <c r="QJZ2" s="73"/>
      <c r="QKA2" s="73"/>
      <c r="QKB2" s="73"/>
      <c r="QKC2" s="73"/>
      <c r="QKD2" s="73"/>
      <c r="QKE2" s="73"/>
      <c r="QKF2" s="73"/>
      <c r="QKG2" s="73"/>
      <c r="QKH2" s="73"/>
      <c r="QKI2" s="73"/>
      <c r="QKJ2" s="73"/>
      <c r="QKK2" s="73"/>
      <c r="QKL2" s="73"/>
      <c r="QKM2" s="73"/>
      <c r="QKN2" s="73"/>
      <c r="QKO2" s="93"/>
      <c r="QKP2" s="73"/>
      <c r="QKQ2" s="73"/>
      <c r="QKR2" s="73"/>
      <c r="QKS2" s="73"/>
      <c r="QKT2" s="73"/>
      <c r="QKU2" s="73"/>
      <c r="QKV2" s="73"/>
      <c r="QKW2" s="73"/>
      <c r="QKX2" s="73"/>
      <c r="QKY2" s="73"/>
      <c r="QKZ2" s="73"/>
      <c r="QLA2" s="73"/>
      <c r="QLB2" s="73"/>
      <c r="QLC2" s="73"/>
      <c r="QLD2" s="73"/>
      <c r="QLE2" s="93"/>
      <c r="QLF2" s="73"/>
      <c r="QLG2" s="73"/>
      <c r="QLH2" s="73"/>
      <c r="QLI2" s="73"/>
      <c r="QLJ2" s="73"/>
      <c r="QLK2" s="73"/>
      <c r="QLL2" s="73"/>
      <c r="QLM2" s="73"/>
      <c r="QLN2" s="73"/>
      <c r="QLO2" s="73"/>
      <c r="QLP2" s="73"/>
      <c r="QLQ2" s="73"/>
      <c r="QLR2" s="73"/>
      <c r="QLS2" s="73"/>
      <c r="QLT2" s="73"/>
      <c r="QLU2" s="93"/>
      <c r="QLV2" s="73"/>
      <c r="QLW2" s="73"/>
      <c r="QLX2" s="73"/>
      <c r="QLY2" s="73"/>
      <c r="QLZ2" s="73"/>
      <c r="QMA2" s="73"/>
      <c r="QMB2" s="73"/>
      <c r="QMC2" s="73"/>
      <c r="QMD2" s="73"/>
      <c r="QME2" s="73"/>
      <c r="QMF2" s="73"/>
      <c r="QMG2" s="73"/>
      <c r="QMH2" s="73"/>
      <c r="QMI2" s="73"/>
      <c r="QMJ2" s="73"/>
      <c r="QMK2" s="93"/>
      <c r="QML2" s="73"/>
      <c r="QMM2" s="73"/>
      <c r="QMN2" s="73"/>
      <c r="QMO2" s="73"/>
      <c r="QMP2" s="73"/>
      <c r="QMQ2" s="73"/>
      <c r="QMR2" s="73"/>
      <c r="QMS2" s="73"/>
      <c r="QMT2" s="73"/>
      <c r="QMU2" s="73"/>
      <c r="QMV2" s="73"/>
      <c r="QMW2" s="73"/>
      <c r="QMX2" s="73"/>
      <c r="QMY2" s="73"/>
      <c r="QMZ2" s="73"/>
      <c r="QNA2" s="93"/>
      <c r="QNB2" s="73"/>
      <c r="QNC2" s="73"/>
      <c r="QND2" s="73"/>
      <c r="QNE2" s="73"/>
      <c r="QNF2" s="73"/>
      <c r="QNG2" s="73"/>
      <c r="QNH2" s="73"/>
      <c r="QNI2" s="73"/>
      <c r="QNJ2" s="73"/>
      <c r="QNK2" s="73"/>
      <c r="QNL2" s="73"/>
      <c r="QNM2" s="73"/>
      <c r="QNN2" s="73"/>
      <c r="QNO2" s="73"/>
      <c r="QNP2" s="73"/>
      <c r="QNQ2" s="93"/>
      <c r="QNR2" s="73"/>
      <c r="QNS2" s="73"/>
      <c r="QNT2" s="73"/>
      <c r="QNU2" s="73"/>
      <c r="QNV2" s="73"/>
      <c r="QNW2" s="73"/>
      <c r="QNX2" s="73"/>
      <c r="QNY2" s="73"/>
      <c r="QNZ2" s="73"/>
      <c r="QOA2" s="73"/>
      <c r="QOB2" s="73"/>
      <c r="QOC2" s="73"/>
      <c r="QOD2" s="73"/>
      <c r="QOE2" s="73"/>
      <c r="QOF2" s="73"/>
      <c r="QOG2" s="93"/>
      <c r="QOH2" s="73"/>
      <c r="QOI2" s="73"/>
      <c r="QOJ2" s="73"/>
      <c r="QOK2" s="73"/>
      <c r="QOL2" s="73"/>
      <c r="QOM2" s="73"/>
      <c r="QON2" s="73"/>
      <c r="QOO2" s="73"/>
      <c r="QOP2" s="73"/>
      <c r="QOQ2" s="73"/>
      <c r="QOR2" s="73"/>
      <c r="QOS2" s="73"/>
      <c r="QOT2" s="73"/>
      <c r="QOU2" s="73"/>
      <c r="QOV2" s="73"/>
      <c r="QOW2" s="93"/>
      <c r="QOX2" s="73"/>
      <c r="QOY2" s="73"/>
      <c r="QOZ2" s="73"/>
      <c r="QPA2" s="73"/>
      <c r="QPB2" s="73"/>
      <c r="QPC2" s="73"/>
      <c r="QPD2" s="73"/>
      <c r="QPE2" s="73"/>
      <c r="QPF2" s="73"/>
      <c r="QPG2" s="73"/>
      <c r="QPH2" s="73"/>
      <c r="QPI2" s="73"/>
      <c r="QPJ2" s="73"/>
      <c r="QPK2" s="73"/>
      <c r="QPL2" s="73"/>
      <c r="QPM2" s="93"/>
      <c r="QPN2" s="73"/>
      <c r="QPO2" s="73"/>
      <c r="QPP2" s="73"/>
      <c r="QPQ2" s="73"/>
      <c r="QPR2" s="73"/>
      <c r="QPS2" s="73"/>
      <c r="QPT2" s="73"/>
      <c r="QPU2" s="73"/>
      <c r="QPV2" s="73"/>
      <c r="QPW2" s="73"/>
      <c r="QPX2" s="73"/>
      <c r="QPY2" s="73"/>
      <c r="QPZ2" s="73"/>
      <c r="QQA2" s="73"/>
      <c r="QQB2" s="73"/>
      <c r="QQC2" s="93"/>
      <c r="QQD2" s="73"/>
      <c r="QQE2" s="73"/>
      <c r="QQF2" s="73"/>
      <c r="QQG2" s="73"/>
      <c r="QQH2" s="73"/>
    </row>
    <row r="3" spans="1:11942">
      <c r="A3" s="97">
        <v>1</v>
      </c>
      <c r="B3" s="98" t="str">
        <f>'BANK INF DECEMBER 2022'!C3</f>
        <v>RAMADHANI MOHAMED OMARI</v>
      </c>
      <c r="C3" s="99" t="s">
        <v>787</v>
      </c>
      <c r="D3" s="99" t="str">
        <f>'BANK INF DECEMBER 2022'!F3</f>
        <v>0152576010300</v>
      </c>
      <c r="E3" s="100">
        <f>IFERROR(VLOOKUP(B3,'BANK INF DECEMBER 2022'!C3:S234,17,FALSE),)</f>
        <v>340886.85360000003</v>
      </c>
      <c r="F3" s="91"/>
      <c r="G3" s="91"/>
      <c r="H3" s="91"/>
      <c r="I3" s="91"/>
      <c r="J3" s="91"/>
    </row>
    <row r="4" spans="1:11942">
      <c r="A4" s="97">
        <v>2</v>
      </c>
      <c r="B4" s="98" t="str">
        <f>'BANK INF DECEMBER 2022'!C4</f>
        <v>AMINA SADICK BAYA</v>
      </c>
      <c r="C4" s="99" t="s">
        <v>787</v>
      </c>
      <c r="D4" s="99" t="str">
        <f>'BANK INF DECEMBER 2022'!F4</f>
        <v>0152576005900</v>
      </c>
      <c r="E4" s="100">
        <f>IFERROR(VLOOKUP(B4,'BANK INF DECEMBER 2022'!C4:S235,17,FALSE),)</f>
        <v>321742.02159999998</v>
      </c>
      <c r="F4" s="91"/>
      <c r="G4" s="91"/>
      <c r="H4" s="91"/>
      <c r="I4" s="91"/>
      <c r="J4" s="91"/>
    </row>
    <row r="5" spans="1:11942">
      <c r="A5" s="97">
        <v>3</v>
      </c>
      <c r="B5" s="98" t="str">
        <f>'BANK INF DECEMBER 2022'!C5</f>
        <v>MOHAMED ALLY ABDALLAH</v>
      </c>
      <c r="C5" s="99" t="s">
        <v>787</v>
      </c>
      <c r="D5" s="99" t="str">
        <f>'BANK INF DECEMBER 2022'!F5</f>
        <v>0112445959900</v>
      </c>
      <c r="E5" s="100">
        <f>IFERROR(VLOOKUP(B5,'BANK INF DECEMBER 2022'!C5:S236,17,FALSE),)</f>
        <v>341263.10600000003</v>
      </c>
      <c r="F5" s="91"/>
      <c r="G5" s="91"/>
      <c r="H5" s="91"/>
      <c r="I5" s="91"/>
      <c r="J5" s="91"/>
    </row>
    <row r="6" spans="1:11942">
      <c r="A6" s="97">
        <v>4</v>
      </c>
      <c r="B6" s="98" t="str">
        <f>'BANK INF DECEMBER 2022'!C6</f>
        <v>DANIEL JEREMIA MKONDO</v>
      </c>
      <c r="C6" s="99" t="s">
        <v>787</v>
      </c>
      <c r="D6" s="99" t="str">
        <f>'BANK INF DECEMBER 2022'!F6</f>
        <v>0152575988600</v>
      </c>
      <c r="E6" s="100">
        <f>IFERROR(VLOOKUP(B6,'BANK INF DECEMBER 2022'!C6:S237,17,FALSE),)</f>
        <v>350082.06959999999</v>
      </c>
      <c r="F6" s="91"/>
      <c r="G6" s="91"/>
      <c r="H6" s="91"/>
      <c r="I6" s="91"/>
      <c r="J6" s="91"/>
    </row>
    <row r="7" spans="1:11942">
      <c r="A7" s="97">
        <v>5</v>
      </c>
      <c r="B7" s="98" t="str">
        <f>'BANK INF DECEMBER 2022'!C7</f>
        <v>ALLY SAIDI KIANGIO</v>
      </c>
      <c r="C7" s="99" t="s">
        <v>787</v>
      </c>
      <c r="D7" s="99" t="str">
        <f>'BANK INF DECEMBER 2022'!F7</f>
        <v>0152318996400</v>
      </c>
      <c r="E7" s="100">
        <f>IFERROR(VLOOKUP(B7,'BANK INF DECEMBER 2022'!C7:S238,17,FALSE),)</f>
        <v>599399.02</v>
      </c>
      <c r="F7" s="91"/>
      <c r="G7" s="91"/>
      <c r="H7" s="91"/>
      <c r="I7" s="91"/>
      <c r="J7" s="91"/>
    </row>
    <row r="8" spans="1:11942">
      <c r="A8" s="97">
        <v>6</v>
      </c>
      <c r="B8" s="98" t="str">
        <f>'BANK INF DECEMBER 2022'!C8</f>
        <v>PETER MATHIAS MSHITI</v>
      </c>
      <c r="C8" s="99" t="s">
        <v>787</v>
      </c>
      <c r="D8" s="99" t="str">
        <f>'BANK INF DECEMBER 2022'!F8</f>
        <v>0152583660900</v>
      </c>
      <c r="E8" s="100">
        <f>IFERROR(VLOOKUP(B8,'BANK INF DECEMBER 2022'!C8:S239,17,FALSE),)</f>
        <v>562182.87199999997</v>
      </c>
      <c r="F8" s="91"/>
      <c r="G8" s="91"/>
      <c r="H8" s="91"/>
      <c r="I8" s="91"/>
      <c r="J8" s="91"/>
    </row>
    <row r="9" spans="1:11942">
      <c r="A9" s="97">
        <v>7</v>
      </c>
      <c r="B9" s="98" t="str">
        <f>'BANK INF DECEMBER 2022'!C9</f>
        <v>STELLA JEREMIA MADUHU</v>
      </c>
      <c r="C9" s="99" t="s">
        <v>787</v>
      </c>
      <c r="D9" s="99" t="str">
        <f>'BANK INF DECEMBER 2022'!F9</f>
        <v>0152583996900</v>
      </c>
      <c r="E9" s="100">
        <f>IFERROR(VLOOKUP(B9,'BANK INF DECEMBER 2022'!C9:S240,17,FALSE),)</f>
        <v>444218.78399999999</v>
      </c>
      <c r="F9" s="91"/>
      <c r="G9" s="91"/>
      <c r="H9" s="91"/>
      <c r="I9" s="91"/>
      <c r="J9" s="91"/>
    </row>
    <row r="10" spans="1:11942">
      <c r="A10" s="97">
        <v>8</v>
      </c>
      <c r="B10" s="98" t="str">
        <f>'BANK INF DECEMBER 2022'!C10</f>
        <v>SAID SHABANI SAID</v>
      </c>
      <c r="C10" s="99" t="s">
        <v>787</v>
      </c>
      <c r="D10" s="99" t="str">
        <f>'BANK INF DECEMBER 2022'!F10</f>
        <v>0152578563400</v>
      </c>
      <c r="E10" s="100">
        <f>IFERROR(VLOOKUP(B10,'BANK INF DECEMBER 2022'!C10:S241,17,FALSE),)</f>
        <v>332964.84400000004</v>
      </c>
      <c r="F10" s="91"/>
      <c r="G10" s="91"/>
      <c r="H10" s="91"/>
      <c r="I10" s="91"/>
      <c r="J10" s="91"/>
    </row>
    <row r="11" spans="1:11942">
      <c r="A11" s="97">
        <v>9</v>
      </c>
      <c r="B11" s="98" t="str">
        <f>'BANK INF DECEMBER 2022'!C11</f>
        <v>EMMANUEL PETER SIMBA</v>
      </c>
      <c r="C11" s="99" t="s">
        <v>787</v>
      </c>
      <c r="D11" s="99" t="str">
        <f>'BANK INF DECEMBER 2022'!F11</f>
        <v>0152576381500</v>
      </c>
      <c r="E11" s="100">
        <f>IFERROR(VLOOKUP(B11,'BANK INF DECEMBER 2022'!C11:S242,17,FALSE),)</f>
        <v>632762.67999999993</v>
      </c>
      <c r="F11" s="91"/>
      <c r="G11" s="91"/>
      <c r="H11" s="91"/>
      <c r="I11" s="91"/>
      <c r="J11" s="91"/>
    </row>
    <row r="12" spans="1:11942">
      <c r="A12" s="97">
        <v>10</v>
      </c>
      <c r="B12" s="98" t="str">
        <f>'BANK INF DECEMBER 2022'!C12</f>
        <v>JOSHWA DANIEL MWABE</v>
      </c>
      <c r="C12" s="99" t="s">
        <v>787</v>
      </c>
      <c r="D12" s="99" t="str">
        <f>'BANK INF DECEMBER 2022'!F12</f>
        <v>0152576388100</v>
      </c>
      <c r="E12" s="100">
        <f>IFERROR(VLOOKUP(B12,'BANK INF DECEMBER 2022'!C12:S243,17,FALSE),)</f>
        <v>510222.47200000001</v>
      </c>
      <c r="F12" s="91"/>
      <c r="G12" s="91"/>
      <c r="H12" s="91"/>
      <c r="I12" s="91"/>
      <c r="J12" s="91"/>
    </row>
    <row r="13" spans="1:11942">
      <c r="A13" s="97">
        <v>11</v>
      </c>
      <c r="B13" s="98" t="str">
        <f>'BANK INF DECEMBER 2022'!C13</f>
        <v>YUSUPH MAKOYE MASANJA</v>
      </c>
      <c r="C13" s="99" t="s">
        <v>787</v>
      </c>
      <c r="D13" s="99" t="str">
        <f>'BANK INF DECEMBER 2022'!F13</f>
        <v>0152576385400</v>
      </c>
      <c r="E13" s="100">
        <f>IFERROR(VLOOKUP(B13,'BANK INF DECEMBER 2022'!C13:S244,17,FALSE),)</f>
        <v>418416.80000000005</v>
      </c>
      <c r="F13" s="91"/>
      <c r="G13" s="91"/>
      <c r="H13" s="91"/>
      <c r="I13" s="91"/>
      <c r="J13" s="91"/>
    </row>
    <row r="14" spans="1:11942">
      <c r="A14" s="97">
        <v>12</v>
      </c>
      <c r="B14" s="98" t="str">
        <f>'BANK INF DECEMBER 2022'!C14</f>
        <v>ALOYCE LAWRENCE KANYIKA</v>
      </c>
      <c r="C14" s="99" t="s">
        <v>787</v>
      </c>
      <c r="D14" s="99" t="str">
        <f>'BANK INF DECEMBER 2022'!F14</f>
        <v>0152576387600</v>
      </c>
      <c r="E14" s="100">
        <f>IFERROR(VLOOKUP(B14,'BANK INF DECEMBER 2022'!C14:S245,17,FALSE),)</f>
        <v>529423.95200000005</v>
      </c>
      <c r="F14" s="91"/>
      <c r="G14" s="91"/>
      <c r="H14" s="91"/>
      <c r="I14" s="91"/>
      <c r="J14" s="91"/>
    </row>
    <row r="15" spans="1:11942">
      <c r="A15" s="97">
        <v>13</v>
      </c>
      <c r="B15" s="98" t="str">
        <f>'BANK INF DECEMBER 2022'!C15</f>
        <v>SHABANI BAKARI WASIA</v>
      </c>
      <c r="C15" s="99" t="s">
        <v>787</v>
      </c>
      <c r="D15" s="99" t="str">
        <f>'BANK INF DECEMBER 2022'!F15</f>
        <v>0152576751800</v>
      </c>
      <c r="E15" s="100">
        <f>IFERROR(VLOOKUP(B15,'BANK INF DECEMBER 2022'!C15:S246,17,FALSE),)</f>
        <v>391505.44680000003</v>
      </c>
      <c r="F15" s="91"/>
      <c r="G15" s="91"/>
      <c r="H15" s="91"/>
      <c r="I15" s="91"/>
      <c r="J15" s="91"/>
    </row>
    <row r="16" spans="1:11942">
      <c r="A16" s="97">
        <v>14</v>
      </c>
      <c r="B16" s="98" t="str">
        <f>'BANK INF DECEMBER 2022'!C16</f>
        <v>MUSSA SAID NDIWATE</v>
      </c>
      <c r="C16" s="99" t="s">
        <v>787</v>
      </c>
      <c r="D16" s="99" t="str">
        <f>'BANK INF DECEMBER 2022'!F16</f>
        <v>0152576396900</v>
      </c>
      <c r="E16" s="100">
        <f>IFERROR(VLOOKUP(B16,'BANK INF DECEMBER 2022'!C16:S247,17,FALSE),)</f>
        <v>489821.6</v>
      </c>
      <c r="F16" s="91"/>
      <c r="G16" s="91"/>
      <c r="H16" s="91"/>
      <c r="I16" s="91"/>
      <c r="J16" s="91"/>
    </row>
    <row r="17" spans="1:10">
      <c r="A17" s="97">
        <v>15</v>
      </c>
      <c r="B17" s="98" t="str">
        <f>'BANK INF DECEMBER 2022'!C17</f>
        <v>FRANK MALIMA MAKOYE</v>
      </c>
      <c r="C17" s="99" t="s">
        <v>787</v>
      </c>
      <c r="D17" s="99" t="str">
        <f>'BANK INF DECEMBER 2022'!F17</f>
        <v>0152576378400</v>
      </c>
      <c r="E17" s="100">
        <f>IFERROR(VLOOKUP(B17,'BANK INF DECEMBER 2022'!C17:S248,17,FALSE),)</f>
        <v>433293.79200000002</v>
      </c>
      <c r="F17" s="91"/>
      <c r="G17" s="91"/>
      <c r="H17" s="91"/>
      <c r="I17" s="91"/>
      <c r="J17" s="91"/>
    </row>
    <row r="18" spans="1:10">
      <c r="A18" s="97">
        <v>16</v>
      </c>
      <c r="B18" s="98" t="str">
        <f>'BANK INF DECEMBER 2022'!C18</f>
        <v>JOEL MARTINI PETRO</v>
      </c>
      <c r="C18" s="99" t="s">
        <v>787</v>
      </c>
      <c r="D18" s="99" t="str">
        <f>'BANK INF DECEMBER 2022'!F18</f>
        <v>0152514894700</v>
      </c>
      <c r="E18" s="100">
        <f>IFERROR(VLOOKUP(B18,'BANK INF DECEMBER 2022'!C18:S249,17,FALSE),)</f>
        <v>475251.17600000004</v>
      </c>
      <c r="F18" s="91"/>
      <c r="G18" s="91"/>
      <c r="H18" s="91"/>
      <c r="I18" s="91"/>
      <c r="J18" s="91"/>
    </row>
    <row r="19" spans="1:10">
      <c r="A19" s="97">
        <v>17</v>
      </c>
      <c r="B19" s="98" t="str">
        <f>'BANK INF DECEMBER 2022'!C19</f>
        <v>HANGA NICOLAUS STANSLAUS</v>
      </c>
      <c r="C19" s="99" t="s">
        <v>787</v>
      </c>
      <c r="D19" s="99" t="str">
        <f>'BANK INF DECEMBER 2022'!F19</f>
        <v>0152583673200</v>
      </c>
      <c r="E19" s="100">
        <f>IFERROR(VLOOKUP(B19,'BANK INF DECEMBER 2022'!C19:S250,17,FALSE),)</f>
        <v>364594.17720000003</v>
      </c>
      <c r="F19" s="91"/>
      <c r="G19" s="91"/>
      <c r="H19" s="91"/>
      <c r="I19" s="91"/>
      <c r="J19" s="91"/>
    </row>
    <row r="20" spans="1:10">
      <c r="A20" s="97">
        <v>18</v>
      </c>
      <c r="B20" s="98" t="str">
        <f>'BANK INF DECEMBER 2022'!C20</f>
        <v>KITWANA KOMBOZA OMARI</v>
      </c>
      <c r="C20" s="99" t="s">
        <v>787</v>
      </c>
      <c r="D20" s="99" t="str">
        <f>'BANK INF DECEMBER 2022'!F20</f>
        <v>0152583670600</v>
      </c>
      <c r="E20" s="100">
        <f>IFERROR(VLOOKUP(B20,'BANK INF DECEMBER 2022'!C20:S251,17,FALSE),)</f>
        <v>352172.42</v>
      </c>
      <c r="F20" s="91"/>
      <c r="G20" s="91"/>
      <c r="H20" s="91"/>
      <c r="I20" s="91"/>
      <c r="J20" s="91"/>
    </row>
    <row r="21" spans="1:10">
      <c r="A21" s="97">
        <v>19</v>
      </c>
      <c r="B21" s="98" t="str">
        <f>'BANK INF DECEMBER 2022'!C21</f>
        <v>JUMA AYUBU MACHONGE</v>
      </c>
      <c r="C21" s="99" t="s">
        <v>787</v>
      </c>
      <c r="D21" s="99" t="str">
        <f>'BANK INF DECEMBER 2022'!F21</f>
        <v>0152587267800</v>
      </c>
      <c r="E21" s="100">
        <f>IFERROR(VLOOKUP(B21,'BANK INF DECEMBER 2022'!C21:S252,17,FALSE),)</f>
        <v>476593.728</v>
      </c>
      <c r="F21" s="91"/>
      <c r="G21" s="91"/>
      <c r="H21" s="91"/>
      <c r="I21" s="91"/>
      <c r="J21" s="91"/>
    </row>
    <row r="22" spans="1:10">
      <c r="A22" s="97">
        <v>20</v>
      </c>
      <c r="B22" s="98" t="str">
        <f>'BANK INF DECEMBER 2022'!C22</f>
        <v>SALUM SELEMANI SHOKA</v>
      </c>
      <c r="C22" s="99" t="s">
        <v>787</v>
      </c>
      <c r="D22" s="99" t="str">
        <f>'BANK INF DECEMBER 2022'!F22</f>
        <v>0152588448600</v>
      </c>
      <c r="E22" s="100">
        <f>IFERROR(VLOOKUP(B22,'BANK INF DECEMBER 2022'!C22:S253,17,FALSE),)</f>
        <v>495821.37600000005</v>
      </c>
      <c r="F22" s="91"/>
      <c r="G22" s="91"/>
      <c r="H22" s="91"/>
      <c r="I22" s="91"/>
      <c r="J22" s="91"/>
    </row>
    <row r="23" spans="1:10">
      <c r="A23" s="97">
        <v>21</v>
      </c>
      <c r="B23" s="98" t="str">
        <f>'BANK INF DECEMBER 2022'!C23</f>
        <v>NOEL GERVAS EMMANUEL</v>
      </c>
      <c r="C23" s="99" t="s">
        <v>787</v>
      </c>
      <c r="D23" s="99" t="str">
        <f>'BANK INF DECEMBER 2022'!F23</f>
        <v>0152583941200</v>
      </c>
      <c r="E23" s="100">
        <f>IFERROR(VLOOKUP(B23,'BANK INF DECEMBER 2022'!C23:S254,17,FALSE),)</f>
        <v>366663.53319999995</v>
      </c>
      <c r="F23" s="91"/>
      <c r="G23" s="91"/>
      <c r="H23" s="91"/>
      <c r="I23" s="91"/>
      <c r="J23" s="91"/>
    </row>
    <row r="24" spans="1:10">
      <c r="A24" s="97">
        <v>22</v>
      </c>
      <c r="B24" s="98" t="str">
        <f>'BANK INF DECEMBER 2022'!C24</f>
        <v>ISSA ABDALLAH MWAHEZI</v>
      </c>
      <c r="C24" s="99" t="s">
        <v>787</v>
      </c>
      <c r="D24" s="99" t="str">
        <f>'BANK INF DECEMBER 2022'!F24</f>
        <v>0152583940200</v>
      </c>
      <c r="E24" s="100">
        <f>IFERROR(VLOOKUP(B24,'BANK INF DECEMBER 2022'!C24:S255,17,FALSE),)</f>
        <v>521624.04799999995</v>
      </c>
      <c r="F24" s="91"/>
      <c r="G24" s="91"/>
      <c r="H24" s="91"/>
      <c r="I24" s="91"/>
      <c r="J24" s="91"/>
    </row>
    <row r="25" spans="1:10">
      <c r="A25" s="97">
        <v>23</v>
      </c>
      <c r="B25" s="98" t="str">
        <f>'BANK INF DECEMBER 2022'!C25</f>
        <v>RAJABU ATHUMANI HUSSEIN</v>
      </c>
      <c r="C25" s="99" t="s">
        <v>787</v>
      </c>
      <c r="D25" s="99" t="str">
        <f>'BANK INF DECEMBER 2022'!F25</f>
        <v>0152583839000</v>
      </c>
      <c r="E25" s="100">
        <f>IFERROR(VLOOKUP(B25,'BANK INF DECEMBER 2022'!C25:S256,17,FALSE),)</f>
        <v>434618.04800000001</v>
      </c>
      <c r="F25" s="91"/>
      <c r="G25" s="91"/>
      <c r="H25" s="91"/>
      <c r="I25" s="91"/>
      <c r="J25" s="91"/>
    </row>
    <row r="26" spans="1:10">
      <c r="A26" s="97">
        <v>24</v>
      </c>
      <c r="B26" s="98" t="str">
        <f>'BANK INF DECEMBER 2022'!C26</f>
        <v>KASSIM MAHAMUD MALAPA</v>
      </c>
      <c r="C26" s="99" t="s">
        <v>787</v>
      </c>
      <c r="D26" s="99" t="str">
        <f>'BANK INF DECEMBER 2022'!F26</f>
        <v>0152583939000</v>
      </c>
      <c r="E26" s="100">
        <f>IFERROR(VLOOKUP(B26,'BANK INF DECEMBER 2022'!C26:S257,17,FALSE),)</f>
        <v>506022.152</v>
      </c>
      <c r="F26" s="91"/>
      <c r="G26" s="91"/>
      <c r="H26" s="91"/>
      <c r="I26" s="91"/>
      <c r="J26" s="91"/>
    </row>
    <row r="27" spans="1:10">
      <c r="A27" s="97">
        <v>25</v>
      </c>
      <c r="B27" s="98" t="str">
        <f>'BANK INF DECEMBER 2022'!C27</f>
        <v>AHMADI HASSAN CHINAMMENGA</v>
      </c>
      <c r="C27" s="99" t="s">
        <v>787</v>
      </c>
      <c r="D27" s="99" t="str">
        <f>'BANK INF DECEMBER 2022'!F27</f>
        <v>0152398349300</v>
      </c>
      <c r="E27" s="100">
        <f>IFERROR(VLOOKUP(B27,'BANK INF DECEMBER 2022'!C27:S258,17,FALSE),)</f>
        <v>998137.37300000002</v>
      </c>
      <c r="F27" s="91"/>
      <c r="G27" s="91"/>
      <c r="H27" s="91"/>
      <c r="I27" s="91"/>
      <c r="J27" s="91"/>
    </row>
    <row r="28" spans="1:10">
      <c r="A28" s="97">
        <v>26</v>
      </c>
      <c r="B28" s="98" t="str">
        <f>'BANK INF DECEMBER 2022'!C28</f>
        <v>AHMADI BAKARI BWASHOKA</v>
      </c>
      <c r="C28" s="99" t="s">
        <v>787</v>
      </c>
      <c r="D28" s="99" t="str">
        <f>'BANK INF DECEMBER 2022'!F28</f>
        <v>0152441449000</v>
      </c>
      <c r="E28" s="100">
        <f>IFERROR(VLOOKUP(B28,'BANK INF DECEMBER 2022'!C28:S259,17,FALSE),)</f>
        <v>995875.65899999999</v>
      </c>
      <c r="F28" s="91"/>
      <c r="G28" s="91"/>
      <c r="H28" s="91"/>
      <c r="I28" s="91"/>
      <c r="J28" s="91"/>
    </row>
    <row r="29" spans="1:10">
      <c r="A29" s="97">
        <v>27</v>
      </c>
      <c r="B29" s="98" t="str">
        <f>'BANK INF DECEMBER 2022'!C29</f>
        <v>Omary Ramadhani Ndeterani</v>
      </c>
      <c r="C29" s="99" t="s">
        <v>787</v>
      </c>
      <c r="D29" s="99" t="str">
        <f>'BANK INF DECEMBER 2022'!F29</f>
        <v>0152459391900</v>
      </c>
      <c r="E29" s="100">
        <f>IFERROR(VLOOKUP(B29,'BANK INF DECEMBER 2022'!C29:S260,17,FALSE),)</f>
        <v>682923.09250000003</v>
      </c>
      <c r="F29" s="91"/>
      <c r="G29" s="91"/>
      <c r="H29" s="91"/>
      <c r="I29" s="91"/>
      <c r="J29" s="91"/>
    </row>
    <row r="30" spans="1:10">
      <c r="A30" s="97">
        <v>28</v>
      </c>
      <c r="B30" s="98" t="str">
        <f>'BANK INF DECEMBER 2022'!C30</f>
        <v>Yusuph Rajabu Mkaluma</v>
      </c>
      <c r="C30" s="99" t="s">
        <v>787</v>
      </c>
      <c r="D30" s="99" t="str">
        <f>'BANK INF DECEMBER 2022'!F30</f>
        <v>0152459404500</v>
      </c>
      <c r="E30" s="100">
        <f>IFERROR(VLOOKUP(B30,'BANK INF DECEMBER 2022'!C30:S261,17,FALSE),)</f>
        <v>682923.09250000003</v>
      </c>
      <c r="F30" s="91"/>
      <c r="G30" s="91"/>
      <c r="H30" s="91"/>
      <c r="I30" s="91"/>
      <c r="J30" s="91"/>
    </row>
    <row r="31" spans="1:10">
      <c r="A31" s="97">
        <v>29</v>
      </c>
      <c r="B31" s="98" t="str">
        <f>'BANK INF DECEMBER 2022'!C31</f>
        <v xml:space="preserve">Hussein Issa Chinganga </v>
      </c>
      <c r="C31" s="99" t="s">
        <v>787</v>
      </c>
      <c r="D31" s="99" t="str">
        <f>'BANK INF DECEMBER 2022'!F31</f>
        <v>0152398354700</v>
      </c>
      <c r="E31" s="100">
        <f>IFERROR(VLOOKUP(B31,'BANK INF DECEMBER 2022'!C31:S262,17,FALSE),)</f>
        <v>459215.78400000004</v>
      </c>
      <c r="F31" s="91"/>
      <c r="G31" s="91"/>
      <c r="H31" s="91"/>
      <c r="I31" s="91"/>
      <c r="J31" s="91"/>
    </row>
    <row r="32" spans="1:10">
      <c r="A32" s="97">
        <v>30</v>
      </c>
      <c r="B32" s="98" t="str">
        <f>'BANK INF DECEMBER 2022'!C32</f>
        <v xml:space="preserve">Musa Laiton Adam </v>
      </c>
      <c r="C32" s="99" t="s">
        <v>787</v>
      </c>
      <c r="D32" s="99" t="str">
        <f>'BANK INF DECEMBER 2022'!F32</f>
        <v>0152587852300</v>
      </c>
      <c r="E32" s="100">
        <f>IFERROR(VLOOKUP(B32,'BANK INF DECEMBER 2022'!C32:S263,17,FALSE),)</f>
        <v>489455.95200000005</v>
      </c>
      <c r="F32" s="91"/>
      <c r="G32" s="91"/>
      <c r="H32" s="91"/>
      <c r="I32" s="91"/>
      <c r="J32" s="91"/>
    </row>
    <row r="33" spans="1:10">
      <c r="A33" s="97">
        <v>31</v>
      </c>
      <c r="B33" s="98" t="str">
        <f>'BANK INF DECEMBER 2022'!C33</f>
        <v>Rajabu Semvua Msangi</v>
      </c>
      <c r="C33" s="99" t="s">
        <v>787</v>
      </c>
      <c r="D33" s="99" t="str">
        <f>'BANK INF DECEMBER 2022'!F33</f>
        <v>0152587986800</v>
      </c>
      <c r="E33" s="100">
        <f>IFERROR(VLOOKUP(B33,'BANK INF DECEMBER 2022'!C33:S264,17,FALSE),)</f>
        <v>441216.06400000001</v>
      </c>
      <c r="F33" s="91"/>
      <c r="G33" s="91"/>
      <c r="H33" s="91"/>
      <c r="I33" s="91"/>
      <c r="J33" s="91"/>
    </row>
    <row r="34" spans="1:10">
      <c r="A34" s="97">
        <v>32</v>
      </c>
      <c r="B34" s="98" t="str">
        <f>'BANK INF DECEMBER 2022'!C34</f>
        <v xml:space="preserve">Zainab Mohamed Ally </v>
      </c>
      <c r="C34" s="99" t="s">
        <v>787</v>
      </c>
      <c r="D34" s="99" t="str">
        <f>'BANK INF DECEMBER 2022'!F34</f>
        <v>0152588311100</v>
      </c>
      <c r="E34" s="100">
        <f>IFERROR(VLOOKUP(B34,'BANK INF DECEMBER 2022'!C34:S265,17,FALSE),)</f>
        <v>325950.40520000004</v>
      </c>
      <c r="F34" s="91"/>
      <c r="G34" s="91"/>
      <c r="H34" s="91"/>
      <c r="I34" s="91"/>
      <c r="J34" s="91"/>
    </row>
    <row r="35" spans="1:10">
      <c r="A35" s="97">
        <v>33</v>
      </c>
      <c r="B35" s="98" t="str">
        <f>'BANK INF DECEMBER 2022'!C35</f>
        <v xml:space="preserve">Kiyungi  Shangali </v>
      </c>
      <c r="C35" s="99" t="s">
        <v>787</v>
      </c>
      <c r="D35" s="99" t="str">
        <f>'BANK INF DECEMBER 2022'!F35</f>
        <v>0152588294300</v>
      </c>
      <c r="E35" s="100">
        <f>IFERROR(VLOOKUP(B35,'BANK INF DECEMBER 2022'!C35:S266,17,FALSE),)</f>
        <v>1773058.1910000001</v>
      </c>
      <c r="F35" s="91"/>
      <c r="G35" s="91"/>
      <c r="H35" s="91"/>
      <c r="I35" s="91"/>
      <c r="J35" s="91"/>
    </row>
    <row r="36" spans="1:10">
      <c r="A36" s="97">
        <v>34</v>
      </c>
      <c r="B36" s="98" t="str">
        <f>'BANK INF DECEMBER 2022'!C36</f>
        <v>Alfani Amiri Zuberi</v>
      </c>
      <c r="C36" s="99" t="s">
        <v>787</v>
      </c>
      <c r="D36" s="99" t="str">
        <f>'BANK INF DECEMBER 2022'!F36</f>
        <v>0152519445200</v>
      </c>
      <c r="E36" s="100">
        <f>IFERROR(VLOOKUP(B36,'BANK INF DECEMBER 2022'!C36:S267,17,FALSE),)</f>
        <v>416735.00799999997</v>
      </c>
      <c r="F36" s="91"/>
      <c r="G36" s="91"/>
      <c r="H36" s="91"/>
      <c r="I36" s="91"/>
      <c r="J36" s="91"/>
    </row>
    <row r="37" spans="1:10">
      <c r="A37" s="97">
        <v>35</v>
      </c>
      <c r="B37" s="98" t="str">
        <f>'BANK INF DECEMBER 2022'!C37</f>
        <v>Mohamed Makala Shabani</v>
      </c>
      <c r="C37" s="99" t="s">
        <v>787</v>
      </c>
      <c r="D37" s="99" t="str">
        <f>'BANK INF DECEMBER 2022'!F37</f>
        <v>0152589416100</v>
      </c>
      <c r="E37" s="100">
        <f>IFERROR(VLOOKUP(B37,'BANK INF DECEMBER 2022'!C37:S268,17,FALSE),)</f>
        <v>400173.73599999998</v>
      </c>
      <c r="F37" s="91"/>
      <c r="G37" s="91"/>
      <c r="H37" s="91"/>
      <c r="I37" s="91"/>
      <c r="J37" s="91"/>
    </row>
    <row r="38" spans="1:10">
      <c r="A38" s="97">
        <v>36</v>
      </c>
      <c r="B38" s="98" t="str">
        <f>'BANK INF DECEMBER 2022'!C38</f>
        <v>KELVIN IMANI MBISE</v>
      </c>
      <c r="C38" s="99" t="s">
        <v>787</v>
      </c>
      <c r="D38" s="99" t="str">
        <f>'BANK INF DECEMBER 2022'!F38</f>
        <v>0152587863000</v>
      </c>
      <c r="E38" s="100">
        <f>IFERROR(VLOOKUP(B38,'BANK INF DECEMBER 2022'!C38:S269,17,FALSE),)</f>
        <v>501699.04799999995</v>
      </c>
      <c r="F38" s="91"/>
      <c r="G38" s="91"/>
      <c r="H38" s="91"/>
      <c r="I38" s="91"/>
      <c r="J38" s="91"/>
    </row>
    <row r="39" spans="1:10">
      <c r="A39" s="97">
        <v>37</v>
      </c>
      <c r="B39" s="98" t="str">
        <f>'BANK INF DECEMBER 2022'!C39</f>
        <v>JOHN GELARD APOLONAL</v>
      </c>
      <c r="C39" s="99" t="s">
        <v>787</v>
      </c>
      <c r="D39" s="99" t="str">
        <f>'BANK INF DECEMBER 2022'!F39</f>
        <v>0152590074300</v>
      </c>
      <c r="E39" s="100">
        <f>IFERROR(VLOOKUP(B39,'BANK INF DECEMBER 2022'!C39:S270,17,FALSE),)</f>
        <v>418895.17599999998</v>
      </c>
      <c r="F39" s="91"/>
      <c r="G39" s="91"/>
      <c r="H39" s="91"/>
      <c r="I39" s="91"/>
      <c r="J39" s="91"/>
    </row>
    <row r="40" spans="1:10">
      <c r="A40" s="97">
        <v>38</v>
      </c>
      <c r="B40" s="98" t="str">
        <f>'BANK INF DECEMBER 2022'!C40</f>
        <v>AMANI JOSHUA ENDRU</v>
      </c>
      <c r="C40" s="99" t="s">
        <v>787</v>
      </c>
      <c r="D40" s="99" t="str">
        <f>'BANK INF DECEMBER 2022'!F40</f>
        <v>0152549589600</v>
      </c>
      <c r="E40" s="100">
        <f>IFERROR(VLOOKUP(B40,'BANK INF DECEMBER 2022'!C40:S271,17,FALSE),)</f>
        <v>437617.44799999997</v>
      </c>
      <c r="F40" s="91"/>
      <c r="G40" s="91"/>
      <c r="H40" s="91"/>
      <c r="I40" s="91"/>
      <c r="J40" s="91"/>
    </row>
    <row r="41" spans="1:10">
      <c r="A41" s="97">
        <v>39</v>
      </c>
      <c r="B41" s="98" t="str">
        <f>'BANK INF DECEMBER 2022'!C41</f>
        <v>MUSA DICKSON MAKANG'A</v>
      </c>
      <c r="C41" s="99" t="s">
        <v>787</v>
      </c>
      <c r="D41" s="99" t="str">
        <f>'BANK INF DECEMBER 2022'!F41</f>
        <v>0152233685300</v>
      </c>
      <c r="E41" s="100">
        <f>IFERROR(VLOOKUP(B41,'BANK INF DECEMBER 2022'!C41:S272,17,FALSE),)</f>
        <v>1304584.8360000001</v>
      </c>
      <c r="F41" s="91"/>
      <c r="G41" s="91"/>
      <c r="H41" s="91"/>
      <c r="I41" s="91"/>
      <c r="J41" s="91"/>
    </row>
    <row r="42" spans="1:10">
      <c r="A42" s="97">
        <v>40</v>
      </c>
      <c r="B42" s="98" t="str">
        <f>'BANK INF DECEMBER 2022'!C42</f>
        <v>JOHN BALYESELE KAZIMILI</v>
      </c>
      <c r="C42" s="99" t="s">
        <v>787</v>
      </c>
      <c r="D42" s="99" t="str">
        <f>'BANK INF DECEMBER 2022'!F42</f>
        <v>0152303040600</v>
      </c>
      <c r="E42" s="100">
        <f>IFERROR(VLOOKUP(B42,'BANK INF DECEMBER 2022'!C42:S273,17,FALSE),)</f>
        <v>900140.95699999994</v>
      </c>
      <c r="F42" s="91"/>
      <c r="G42" s="91"/>
      <c r="H42" s="91"/>
      <c r="I42" s="91"/>
      <c r="J42" s="91"/>
    </row>
    <row r="43" spans="1:10">
      <c r="A43" s="97">
        <v>41</v>
      </c>
      <c r="B43" s="98" t="str">
        <f>'BANK INF DECEMBER 2022'!C43</f>
        <v>CHARLES JOHN CHILAMBO</v>
      </c>
      <c r="C43" s="99" t="s">
        <v>787</v>
      </c>
      <c r="D43" s="99" t="str">
        <f>'BANK INF DECEMBER 2022'!F43</f>
        <v>0152388707400</v>
      </c>
      <c r="E43" s="100">
        <f>IFERROR(VLOOKUP(B43,'BANK INF DECEMBER 2022'!C43:S274,17,FALSE),)</f>
        <v>513219.93599999999</v>
      </c>
      <c r="F43" s="91"/>
      <c r="G43" s="91"/>
      <c r="H43" s="91"/>
      <c r="I43" s="91"/>
      <c r="J43" s="91"/>
    </row>
    <row r="44" spans="1:10">
      <c r="A44" s="97">
        <v>42</v>
      </c>
      <c r="B44" s="98" t="str">
        <f>'BANK INF DECEMBER 2022'!C44</f>
        <v>KASSIM MOHAMED KASSIM</v>
      </c>
      <c r="C44" s="99" t="s">
        <v>787</v>
      </c>
      <c r="D44" s="99" t="str">
        <f>'BANK INF DECEMBER 2022'!F44</f>
        <v>0152398351000</v>
      </c>
      <c r="E44" s="100">
        <f>IFERROR(VLOOKUP(B44,'BANK INF DECEMBER 2022'!C44:S275,17,FALSE),)</f>
        <v>455892.00000000006</v>
      </c>
      <c r="F44" s="91"/>
      <c r="G44" s="91"/>
      <c r="H44" s="91"/>
      <c r="I44" s="91"/>
      <c r="J44" s="91"/>
    </row>
    <row r="45" spans="1:10">
      <c r="A45" s="97">
        <v>43</v>
      </c>
      <c r="B45" s="98" t="str">
        <f>'BANK INF DECEMBER 2022'!C45</f>
        <v>HASSAN ATHUMAN SALUMU</v>
      </c>
      <c r="C45" s="99" t="s">
        <v>787</v>
      </c>
      <c r="D45" s="99" t="str">
        <f>'BANK INF DECEMBER 2022'!F45</f>
        <v>0152592560200</v>
      </c>
      <c r="E45" s="100">
        <f>IFERROR(VLOOKUP(B45,'BANK INF DECEMBER 2022'!C45:S276,17,FALSE),)</f>
        <v>491021.00799999997</v>
      </c>
      <c r="F45" s="91"/>
      <c r="G45" s="91"/>
      <c r="H45" s="91"/>
      <c r="I45" s="91"/>
      <c r="J45" s="91"/>
    </row>
    <row r="46" spans="1:10">
      <c r="A46" s="97">
        <v>44</v>
      </c>
      <c r="B46" s="98" t="str">
        <f>'BANK INF DECEMBER 2022'!C46</f>
        <v>HAMIDU SIMON ALPHONCE</v>
      </c>
      <c r="C46" s="99" t="s">
        <v>787</v>
      </c>
      <c r="D46" s="99" t="str">
        <f>'BANK INF DECEMBER 2022'!F46</f>
        <v>0152441447500</v>
      </c>
      <c r="E46" s="100">
        <f>IFERROR(VLOOKUP(B46,'BANK INF DECEMBER 2022'!C46:S277,17,FALSE),)</f>
        <v>367991.93959999993</v>
      </c>
      <c r="F46" s="91"/>
      <c r="G46" s="91"/>
      <c r="H46" s="91"/>
      <c r="I46" s="91"/>
      <c r="J46" s="91"/>
    </row>
    <row r="47" spans="1:10">
      <c r="A47" s="97">
        <v>45</v>
      </c>
      <c r="B47" s="98" t="str">
        <f>'BANK INF DECEMBER 2022'!C47</f>
        <v>ABDUL SAID BAKARI</v>
      </c>
      <c r="C47" s="99" t="s">
        <v>787</v>
      </c>
      <c r="D47" s="99" t="str">
        <f>'BANK INF DECEMBER 2022'!F47</f>
        <v>0152459394100</v>
      </c>
      <c r="E47" s="100">
        <f>IFERROR(VLOOKUP(B47,'BANK INF DECEMBER 2022'!C47:S278,17,FALSE),)</f>
        <v>506308.73600000003</v>
      </c>
      <c r="F47" s="91"/>
      <c r="G47" s="91"/>
      <c r="H47" s="91"/>
      <c r="I47" s="91"/>
      <c r="J47" s="91"/>
    </row>
    <row r="48" spans="1:10">
      <c r="A48" s="97">
        <v>46</v>
      </c>
      <c r="B48" s="98" t="str">
        <f>'BANK INF DECEMBER 2022'!C48</f>
        <v>MAKENGA L.CHALE</v>
      </c>
      <c r="C48" s="99" t="s">
        <v>787</v>
      </c>
      <c r="D48" s="99" t="str">
        <f>'BANK INF DECEMBER 2022'!F48</f>
        <v>0152398351500</v>
      </c>
      <c r="E48" s="100">
        <f>IFERROR(VLOOKUP(B48,'BANK INF DECEMBER 2022'!C48:S279,17,FALSE),)</f>
        <v>763630.04499999993</v>
      </c>
      <c r="F48" s="91"/>
      <c r="G48" s="91"/>
      <c r="H48" s="91"/>
      <c r="I48" s="91"/>
      <c r="J48" s="91"/>
    </row>
    <row r="49" spans="1:10">
      <c r="A49" s="97">
        <v>47</v>
      </c>
      <c r="B49" s="98" t="str">
        <f>'BANK INF DECEMBER 2022'!C49</f>
        <v>ELIYA MARKO PALLANJO</v>
      </c>
      <c r="C49" s="99" t="s">
        <v>787</v>
      </c>
      <c r="D49" s="99" t="str">
        <f>'BANK INF DECEMBER 2022'!F49</f>
        <v>0152347526900</v>
      </c>
      <c r="E49" s="100">
        <f>IFERROR(VLOOKUP(B49,'BANK INF DECEMBER 2022'!C49:S280,17,FALSE),)</f>
        <v>472175.95200000005</v>
      </c>
      <c r="F49" s="91"/>
      <c r="G49" s="91"/>
      <c r="H49" s="91"/>
      <c r="I49" s="91"/>
      <c r="J49" s="91"/>
    </row>
    <row r="50" spans="1:10">
      <c r="A50" s="97">
        <v>48</v>
      </c>
      <c r="B50" s="98" t="str">
        <f>'BANK INF DECEMBER 2022'!C50</f>
        <v>MUSSA RASHID KOPLO</v>
      </c>
      <c r="C50" s="99" t="s">
        <v>787</v>
      </c>
      <c r="D50" s="99" t="str">
        <f>'BANK INF DECEMBER 2022'!F50</f>
        <v>0152584158500</v>
      </c>
      <c r="E50" s="100">
        <f>IFERROR(VLOOKUP(B50,'BANK INF DECEMBER 2022'!C50:S281,17,FALSE),)</f>
        <v>560742.76799999992</v>
      </c>
      <c r="F50" s="91"/>
      <c r="G50" s="91"/>
      <c r="H50" s="91"/>
      <c r="I50" s="91"/>
      <c r="J50" s="91"/>
    </row>
    <row r="51" spans="1:10">
      <c r="A51" s="97">
        <v>49</v>
      </c>
      <c r="B51" s="98" t="str">
        <f>'BANK INF DECEMBER 2022'!C51</f>
        <v>CHARLES SEBASTIAN MTOO</v>
      </c>
      <c r="C51" s="99" t="s">
        <v>787</v>
      </c>
      <c r="D51" s="99" t="str">
        <f>'BANK INF DECEMBER 2022'!F51</f>
        <v>0152590722400</v>
      </c>
      <c r="E51" s="100">
        <f>IFERROR(VLOOKUP(B51,'BANK INF DECEMBER 2022'!C51:S282,17,FALSE),)</f>
        <v>347205.62520000001</v>
      </c>
      <c r="F51" s="91"/>
      <c r="G51" s="91"/>
      <c r="H51" s="91"/>
      <c r="I51" s="91"/>
      <c r="J51" s="91"/>
    </row>
    <row r="52" spans="1:10">
      <c r="A52" s="97">
        <v>50</v>
      </c>
      <c r="B52" s="98" t="str">
        <f>'BANK INF DECEMBER 2022'!C52</f>
        <v>MICHAEL JOHN MLINGI</v>
      </c>
      <c r="C52" s="99" t="s">
        <v>787</v>
      </c>
      <c r="D52" s="99" t="str">
        <f>'BANK INF DECEMBER 2022'!F52</f>
        <v>0152439284100</v>
      </c>
      <c r="E52" s="100">
        <f>IFERROR(VLOOKUP(B52,'BANK INF DECEMBER 2022'!C52:S283,17,FALSE),)</f>
        <v>325950.40520000004</v>
      </c>
      <c r="F52" s="91"/>
      <c r="G52" s="91"/>
      <c r="H52" s="91"/>
      <c r="I52" s="91"/>
      <c r="J52" s="91"/>
    </row>
    <row r="53" spans="1:10">
      <c r="A53" s="97">
        <v>51</v>
      </c>
      <c r="B53" s="98" t="str">
        <f>'BANK INF DECEMBER 2022'!C53</f>
        <v>MAGIDA MUSSA SAMBIKA</v>
      </c>
      <c r="C53" s="99" t="s">
        <v>787</v>
      </c>
      <c r="D53" s="99" t="str">
        <f>'BANK INF DECEMBER 2022'!F53</f>
        <v>0152595205000</v>
      </c>
      <c r="E53" s="100">
        <f>IFERROR(VLOOKUP(B53,'BANK INF DECEMBER 2022'!C53:S284,17,FALSE),)</f>
        <v>326253.23239999998</v>
      </c>
      <c r="F53" s="91"/>
      <c r="G53" s="91"/>
      <c r="H53" s="91"/>
      <c r="I53" s="91"/>
      <c r="J53" s="91"/>
    </row>
    <row r="54" spans="1:10">
      <c r="A54" s="97">
        <v>52</v>
      </c>
      <c r="B54" s="98" t="str">
        <f>'BANK INF DECEMBER 2022'!C54</f>
        <v>MOHAMED KASSIM KIJONJOO</v>
      </c>
      <c r="C54" s="99" t="s">
        <v>787</v>
      </c>
      <c r="D54" s="99" t="str">
        <f>'BANK INF DECEMBER 2022'!F54</f>
        <v>0152387933600</v>
      </c>
      <c r="E54" s="100">
        <f>IFERROR(VLOOKUP(B54,'BANK INF DECEMBER 2022'!C54:S285,17,FALSE),)</f>
        <v>691534.50249999994</v>
      </c>
      <c r="F54" s="91"/>
      <c r="G54" s="91"/>
      <c r="H54" s="91"/>
      <c r="I54" s="91"/>
      <c r="J54" s="91"/>
    </row>
    <row r="55" spans="1:10">
      <c r="A55" s="97">
        <v>53</v>
      </c>
      <c r="B55" s="98" t="str">
        <f>'BANK INF DECEMBER 2022'!C55</f>
        <v>MISRI DAUDI MACHIBYA</v>
      </c>
      <c r="C55" s="99" t="s">
        <v>787</v>
      </c>
      <c r="D55" s="99" t="str">
        <f>'BANK INF DECEMBER 2022'!F55</f>
        <v>0152459376500</v>
      </c>
      <c r="E55" s="100">
        <f>IFERROR(VLOOKUP(B55,'BANK INF DECEMBER 2022'!C55:S286,17,FALSE),)</f>
        <v>429550.88800000004</v>
      </c>
      <c r="F55" s="91"/>
      <c r="G55" s="91"/>
      <c r="H55" s="91"/>
      <c r="I55" s="91"/>
      <c r="J55" s="91"/>
    </row>
    <row r="56" spans="1:10">
      <c r="A56" s="97">
        <v>54</v>
      </c>
      <c r="B56" s="98" t="str">
        <f>'BANK INF DECEMBER 2022'!C56</f>
        <v>ABEID ATHUMANI CHITANDA</v>
      </c>
      <c r="C56" s="99" t="s">
        <v>787</v>
      </c>
      <c r="D56" s="99" t="str">
        <f>'BANK INF DECEMBER 2022'!F56</f>
        <v>0152330110400</v>
      </c>
      <c r="E56" s="100">
        <f>IFERROR(VLOOKUP(B56,'BANK INF DECEMBER 2022'!C56:S287,17,FALSE),)</f>
        <v>787073.50600000005</v>
      </c>
      <c r="F56" s="91"/>
      <c r="G56" s="91"/>
      <c r="H56" s="91"/>
      <c r="I56" s="91"/>
      <c r="J56" s="91"/>
    </row>
    <row r="57" spans="1:10">
      <c r="A57" s="97">
        <v>55</v>
      </c>
      <c r="B57" s="98" t="str">
        <f>'BANK INF DECEMBER 2022'!C57</f>
        <v>EMAMO KARATA MSWAKI</v>
      </c>
      <c r="C57" s="99" t="s">
        <v>787</v>
      </c>
      <c r="D57" s="99" t="str">
        <f>'BANK INF DECEMBER 2022'!F57</f>
        <v>0152228481800</v>
      </c>
      <c r="E57" s="100">
        <f>IFERROR(VLOOKUP(B57,'BANK INF DECEMBER 2022'!C57:S288,17,FALSE),)</f>
        <v>545622.43200000003</v>
      </c>
      <c r="F57" s="91"/>
      <c r="G57" s="91"/>
      <c r="H57" s="91"/>
      <c r="I57" s="91"/>
      <c r="J57" s="91"/>
    </row>
    <row r="58" spans="1:10">
      <c r="A58" s="97">
        <v>56</v>
      </c>
      <c r="B58" s="98" t="str">
        <f>'BANK INF DECEMBER 2022'!C58</f>
        <v>FEROOZI KASSIM NAMKANANDA</v>
      </c>
      <c r="C58" s="99" t="s">
        <v>787</v>
      </c>
      <c r="D58" s="99" t="str">
        <f>'BANK INF DECEMBER 2022'!F58</f>
        <v>0152474587500</v>
      </c>
      <c r="E58" s="100">
        <f>IFERROR(VLOOKUP(B58,'BANK INF DECEMBER 2022'!C58:S289,17,FALSE),)</f>
        <v>457777.05599999998</v>
      </c>
      <c r="F58" s="91"/>
      <c r="G58" s="91"/>
      <c r="H58" s="91"/>
      <c r="I58" s="91"/>
      <c r="J58" s="91"/>
    </row>
    <row r="59" spans="1:10">
      <c r="A59" s="97">
        <v>57</v>
      </c>
      <c r="B59" s="98" t="str">
        <f>'BANK INF DECEMBER 2022'!C59</f>
        <v>ISSA SAID MAJALI</v>
      </c>
      <c r="C59" s="99" t="s">
        <v>787</v>
      </c>
      <c r="D59" s="99" t="str">
        <f>'BANK INF DECEMBER 2022'!F59</f>
        <v>0152228477500</v>
      </c>
      <c r="E59" s="100">
        <f>IFERROR(VLOOKUP(B59,'BANK INF DECEMBER 2022'!C59:S290,17,FALSE),)</f>
        <v>563960.45600000001</v>
      </c>
      <c r="F59" s="91"/>
      <c r="G59" s="91"/>
      <c r="H59" s="91"/>
      <c r="I59" s="91"/>
      <c r="J59" s="91"/>
    </row>
    <row r="60" spans="1:10">
      <c r="A60" s="97">
        <v>58</v>
      </c>
      <c r="B60" s="98" t="str">
        <f>'BANK INF DECEMBER 2022'!C60</f>
        <v>HASSAN RASHID CHONDE</v>
      </c>
      <c r="C60" s="99" t="s">
        <v>787</v>
      </c>
      <c r="D60" s="99" t="str">
        <f>'BANK INF DECEMBER 2022'!F60</f>
        <v>0152459390500</v>
      </c>
      <c r="E60" s="100">
        <f>IFERROR(VLOOKUP(B60,'BANK INF DECEMBER 2022'!C60:S291,17,FALSE),)</f>
        <v>442657.00800000003</v>
      </c>
      <c r="F60" s="91"/>
      <c r="G60" s="91"/>
      <c r="H60" s="91"/>
      <c r="I60" s="91"/>
      <c r="J60" s="91"/>
    </row>
    <row r="61" spans="1:10">
      <c r="A61" s="97">
        <v>59</v>
      </c>
      <c r="B61" s="98" t="str">
        <f>'BANK INF DECEMBER 2022'!C61</f>
        <v>EFREM CHERLO KIKOTI</v>
      </c>
      <c r="C61" s="99" t="s">
        <v>787</v>
      </c>
      <c r="D61" s="99" t="str">
        <f>'BANK INF DECEMBER 2022'!F61</f>
        <v>0152505787900</v>
      </c>
      <c r="E61" s="100">
        <f>IFERROR(VLOOKUP(B61,'BANK INF DECEMBER 2022'!C61:S292,17,FALSE),)</f>
        <v>563960.45600000001</v>
      </c>
      <c r="F61" s="91"/>
      <c r="G61" s="91"/>
      <c r="H61" s="91"/>
      <c r="I61" s="91"/>
      <c r="J61" s="91"/>
    </row>
    <row r="62" spans="1:10">
      <c r="A62" s="97">
        <v>60</v>
      </c>
      <c r="B62" s="98" t="str">
        <f>'BANK INF DECEMBER 2022'!C62</f>
        <v>SELEMANI RASHIDI AMRI</v>
      </c>
      <c r="C62" s="99" t="s">
        <v>787</v>
      </c>
      <c r="D62" s="99" t="str">
        <f>'BANK INF DECEMBER 2022'!F62</f>
        <v>0152459405000</v>
      </c>
      <c r="E62" s="100">
        <f>IFERROR(VLOOKUP(B62,'BANK INF DECEMBER 2022'!C62:S293,17,FALSE),)</f>
        <v>408816.75199999998</v>
      </c>
      <c r="F62" s="91"/>
      <c r="G62" s="91"/>
      <c r="H62" s="91"/>
      <c r="I62" s="91"/>
      <c r="J62" s="91"/>
    </row>
    <row r="63" spans="1:10">
      <c r="A63" s="97">
        <v>61</v>
      </c>
      <c r="B63" s="98" t="str">
        <f>'BANK INF DECEMBER 2022'!C63</f>
        <v>SAID ALLY MBUTA</v>
      </c>
      <c r="C63" s="99" t="s">
        <v>787</v>
      </c>
      <c r="D63" s="99" t="str">
        <f>'BANK INF DECEMBER 2022'!F63</f>
        <v>0152330242200</v>
      </c>
      <c r="E63" s="100">
        <f>IFERROR(VLOOKUP(B63,'BANK INF DECEMBER 2022'!C63:S294,17,FALSE),)</f>
        <v>549080.02399999998</v>
      </c>
      <c r="F63" s="91"/>
      <c r="G63" s="91"/>
      <c r="H63" s="91"/>
      <c r="I63" s="91"/>
      <c r="J63" s="91"/>
    </row>
    <row r="64" spans="1:10">
      <c r="A64" s="97">
        <v>62</v>
      </c>
      <c r="B64" s="98" t="str">
        <f>'BANK INF DECEMBER 2022'!C64</f>
        <v>BAKARI HASSAN MSAGATI</v>
      </c>
      <c r="C64" s="99" t="s">
        <v>787</v>
      </c>
      <c r="D64" s="99" t="str">
        <f>'BANK INF DECEMBER 2022'!F64</f>
        <v>0152593002900</v>
      </c>
      <c r="E64" s="100">
        <f>IFERROR(VLOOKUP(B64,'BANK INF DECEMBER 2022'!C64:S295,17,FALSE),)</f>
        <v>428616.2</v>
      </c>
      <c r="F64" s="91"/>
      <c r="G64" s="91"/>
      <c r="H64" s="91"/>
      <c r="I64" s="91"/>
      <c r="J64" s="91"/>
    </row>
    <row r="65" spans="1:10">
      <c r="A65" s="97">
        <v>63</v>
      </c>
      <c r="B65" s="98" t="str">
        <f>'BANK INF DECEMBER 2022'!C65</f>
        <v>ELIASA ABEDI NANKANDA</v>
      </c>
      <c r="C65" s="99" t="s">
        <v>787</v>
      </c>
      <c r="D65" s="99" t="str">
        <f>'BANK INF DECEMBER 2022'!F65</f>
        <v>0152595629900</v>
      </c>
      <c r="E65" s="100">
        <f>IFERROR(VLOOKUP(B65,'BANK INF DECEMBER 2022'!C65:S296,17,FALSE),)</f>
        <v>565976.60800000001</v>
      </c>
      <c r="F65" s="91"/>
      <c r="G65" s="91"/>
      <c r="H65" s="91"/>
      <c r="I65" s="91"/>
      <c r="J65" s="91"/>
    </row>
    <row r="66" spans="1:10">
      <c r="A66" s="97">
        <v>64</v>
      </c>
      <c r="B66" s="98" t="str">
        <f>'BANK INF DECEMBER 2022'!C66</f>
        <v>SHAZILIA SALUM KHATIBU</v>
      </c>
      <c r="C66" s="99" t="s">
        <v>787</v>
      </c>
      <c r="D66" s="99" t="str">
        <f>'BANK INF DECEMBER 2022'!F66</f>
        <v>0152398304600</v>
      </c>
      <c r="E66" s="100">
        <f>IFERROR(VLOOKUP(B66,'BANK INF DECEMBER 2022'!C66:S297,17,FALSE),)</f>
        <v>446253.96</v>
      </c>
      <c r="F66" s="91"/>
      <c r="G66" s="91"/>
      <c r="H66" s="91"/>
      <c r="I66" s="91"/>
      <c r="J66" s="91"/>
    </row>
    <row r="67" spans="1:10">
      <c r="A67" s="97">
        <v>65</v>
      </c>
      <c r="B67" s="98" t="str">
        <f>'BANK INF DECEMBER 2022'!C67</f>
        <v>RASHID JUMA LADA</v>
      </c>
      <c r="C67" s="99" t="s">
        <v>787</v>
      </c>
      <c r="D67" s="99" t="str">
        <f>'BANK INF DECEMBER 2022'!F67</f>
        <v>0152559038300</v>
      </c>
      <c r="E67" s="100">
        <f>IFERROR(VLOOKUP(B67,'BANK INF DECEMBER 2022'!C67:S298,17,FALSE),)</f>
        <v>611520.42249999999</v>
      </c>
      <c r="F67" s="91"/>
      <c r="G67" s="91"/>
      <c r="H67" s="91"/>
      <c r="I67" s="91"/>
      <c r="J67" s="91"/>
    </row>
    <row r="68" spans="1:10">
      <c r="A68" s="97">
        <v>66</v>
      </c>
      <c r="B68" s="98" t="str">
        <f>'BANK INF DECEMBER 2022'!C68</f>
        <v>JOSHUA GOODNESS LYANDA</v>
      </c>
      <c r="C68" s="99" t="s">
        <v>787</v>
      </c>
      <c r="D68" s="99" t="str">
        <f>'BANK INF DECEMBER 2022'!F68</f>
        <v>0152593546800</v>
      </c>
      <c r="E68" s="100">
        <f>IFERROR(VLOOKUP(B68,'BANK INF DECEMBER 2022'!C68:S299,17,FALSE),)</f>
        <v>428016.152</v>
      </c>
      <c r="F68" s="91"/>
      <c r="G68" s="91"/>
      <c r="H68" s="91"/>
      <c r="I68" s="91"/>
      <c r="J68" s="91"/>
    </row>
    <row r="69" spans="1:10">
      <c r="A69" s="97">
        <v>67</v>
      </c>
      <c r="B69" s="98" t="str">
        <f>'BANK INF DECEMBER 2022'!C69</f>
        <v>LAURENT DELVIN KISAKA</v>
      </c>
      <c r="C69" s="99" t="s">
        <v>787</v>
      </c>
      <c r="D69" s="99" t="str">
        <f>'BANK INF DECEMBER 2022'!F69</f>
        <v>0152212606800</v>
      </c>
      <c r="E69" s="100">
        <f>IFERROR(VLOOKUP(B69,'BANK INF DECEMBER 2022'!C69:S300,17,FALSE),)</f>
        <v>775108.88199999998</v>
      </c>
      <c r="F69" s="91"/>
      <c r="G69" s="91"/>
      <c r="H69" s="91"/>
      <c r="I69" s="91"/>
      <c r="J69" s="91"/>
    </row>
    <row r="70" spans="1:10">
      <c r="A70" s="97">
        <v>68</v>
      </c>
      <c r="B70" s="98" t="str">
        <f>'BANK INF DECEMBER 2022'!C70</f>
        <v>ASHA BAKARI ISSA</v>
      </c>
      <c r="C70" s="99" t="s">
        <v>787</v>
      </c>
      <c r="D70" s="99" t="str">
        <f>'BANK INF DECEMBER 2022'!F70</f>
        <v>0152593328000</v>
      </c>
      <c r="E70" s="100">
        <f>IFERROR(VLOOKUP(B70,'BANK INF DECEMBER 2022'!C70:S301,17,FALSE),)</f>
        <v>661710.31000000006</v>
      </c>
      <c r="F70" s="91"/>
      <c r="G70" s="91"/>
      <c r="H70" s="91"/>
      <c r="I70" s="91"/>
      <c r="J70" s="91"/>
    </row>
    <row r="71" spans="1:10">
      <c r="A71" s="97">
        <v>69</v>
      </c>
      <c r="B71" s="98" t="str">
        <f>'BANK INF DECEMBER 2022'!C71</f>
        <v>CHRISTOPHER GERVAS MASUMBUKO</v>
      </c>
      <c r="C71" s="99" t="s">
        <v>787</v>
      </c>
      <c r="D71" s="99" t="str">
        <f>'BANK INF DECEMBER 2022'!F71</f>
        <v>0152594348200</v>
      </c>
      <c r="E71" s="100">
        <f>IFERROR(VLOOKUP(B71,'BANK INF DECEMBER 2022'!C71:S302,17,FALSE),)</f>
        <v>489220.864</v>
      </c>
      <c r="F71" s="91"/>
      <c r="G71" s="91"/>
      <c r="H71" s="91"/>
      <c r="I71" s="91"/>
      <c r="J71" s="91"/>
    </row>
    <row r="72" spans="1:10">
      <c r="A72" s="97">
        <v>70</v>
      </c>
      <c r="B72" s="98" t="str">
        <f>'BANK INF DECEMBER 2022'!C72</f>
        <v>SAUMU KASSIM ALLY</v>
      </c>
      <c r="C72" s="99" t="s">
        <v>787</v>
      </c>
      <c r="D72" s="99" t="str">
        <f>'BANK INF DECEMBER 2022'!F72</f>
        <v>0152595100200</v>
      </c>
      <c r="E72" s="100">
        <f>IFERROR(VLOOKUP(B72,'BANK INF DECEMBER 2022'!C72:S303,17,FALSE),)</f>
        <v>527623.81599999999</v>
      </c>
      <c r="F72" s="91"/>
      <c r="G72" s="91"/>
      <c r="H72" s="91"/>
      <c r="I72" s="91"/>
      <c r="J72" s="91"/>
    </row>
    <row r="73" spans="1:10">
      <c r="A73" s="97">
        <v>71</v>
      </c>
      <c r="B73" s="98" t="str">
        <f>'BANK INF DECEMBER 2022'!C73</f>
        <v>WILLIAM DOUGLAS KIONDO</v>
      </c>
      <c r="C73" s="99" t="s">
        <v>787</v>
      </c>
      <c r="D73" s="99" t="str">
        <f>'BANK INF DECEMBER 2022'!F73</f>
        <v>0152535968800</v>
      </c>
      <c r="E73" s="100">
        <f>IFERROR(VLOOKUP(B73,'BANK INF DECEMBER 2022'!C73:S304,17,FALSE),)</f>
        <v>1084887.659</v>
      </c>
      <c r="F73" s="91"/>
      <c r="G73" s="91"/>
      <c r="H73" s="91"/>
      <c r="I73" s="91"/>
      <c r="J73" s="91"/>
    </row>
    <row r="74" spans="1:10">
      <c r="A74" s="97">
        <v>72</v>
      </c>
      <c r="B74" s="98" t="str">
        <f>'BANK INF DECEMBER 2022'!C74</f>
        <v>JOYCE KRAY NYAGALA</v>
      </c>
      <c r="C74" s="99" t="s">
        <v>787</v>
      </c>
      <c r="D74" s="99" t="str">
        <f>'BANK INF DECEMBER 2022'!F74</f>
        <v>0152597575600</v>
      </c>
      <c r="E74" s="100">
        <f>IFERROR(VLOOKUP(B74,'BANK INF DECEMBER 2022'!C74:S305,17,FALSE),)</f>
        <v>638302.15749999997</v>
      </c>
      <c r="F74" s="91"/>
      <c r="G74" s="91"/>
      <c r="H74" s="91"/>
      <c r="I74" s="91"/>
      <c r="J74" s="91"/>
    </row>
    <row r="75" spans="1:10">
      <c r="A75" s="97">
        <v>73</v>
      </c>
      <c r="B75" s="98" t="str">
        <f>'BANK INF DECEMBER 2022'!C75</f>
        <v>KORNELI PHILIP SHIRIMA</v>
      </c>
      <c r="C75" s="99" t="s">
        <v>787</v>
      </c>
      <c r="D75" s="99" t="str">
        <f>'BANK INF DECEMBER 2022'!F75</f>
        <v>0152318030700</v>
      </c>
      <c r="E75" s="100">
        <f>IFERROR(VLOOKUP(B75,'BANK INF DECEMBER 2022'!C75:S306,17,FALSE),)</f>
        <v>858034.3330000001</v>
      </c>
      <c r="F75" s="91"/>
      <c r="G75" s="91"/>
      <c r="H75" s="91"/>
      <c r="I75" s="91"/>
      <c r="J75" s="91"/>
    </row>
    <row r="76" spans="1:10">
      <c r="A76" s="97">
        <v>74</v>
      </c>
      <c r="B76" s="98" t="str">
        <f>'BANK INF DECEMBER 2022'!C76</f>
        <v>JAMAL MWALIMU ALLY</v>
      </c>
      <c r="C76" s="99" t="s">
        <v>787</v>
      </c>
      <c r="D76" s="99" t="str">
        <f>'BANK INF DECEMBER 2022'!F76</f>
        <v>0152598613500</v>
      </c>
      <c r="E76" s="100">
        <f>IFERROR(VLOOKUP(B76,'BANK INF DECEMBER 2022'!C76:S307,17,FALSE),)</f>
        <v>334018.01400000002</v>
      </c>
      <c r="F76" s="91"/>
      <c r="G76" s="91"/>
      <c r="H76" s="91"/>
      <c r="I76" s="91"/>
      <c r="J76" s="91"/>
    </row>
    <row r="77" spans="1:10">
      <c r="A77" s="97">
        <v>75</v>
      </c>
      <c r="B77" s="98" t="str">
        <f>'BANK INF DECEMBER 2022'!C77</f>
        <v>RAJABU RAMADHANI MOHAMED</v>
      </c>
      <c r="C77" s="99" t="s">
        <v>787</v>
      </c>
      <c r="D77" s="99" t="str">
        <f>'BANK INF DECEMBER 2022'!F77</f>
        <v>0152510788300</v>
      </c>
      <c r="E77" s="100">
        <f>IFERROR(VLOOKUP(B77,'BANK INF DECEMBER 2022'!C77:S308,17,FALSE),)</f>
        <v>760123.12250000006</v>
      </c>
      <c r="F77" s="91"/>
      <c r="G77" s="91"/>
      <c r="H77" s="91"/>
      <c r="I77" s="91"/>
      <c r="J77" s="91"/>
    </row>
    <row r="78" spans="1:10">
      <c r="A78" s="97">
        <v>76</v>
      </c>
      <c r="B78" s="98" t="str">
        <f>'BANK INF DECEMBER 2022'!C78</f>
        <v>SALUM NAKUMBA AWADH</v>
      </c>
      <c r="C78" s="99" t="s">
        <v>787</v>
      </c>
      <c r="D78" s="99" t="str">
        <f>'BANK INF DECEMBER 2022'!F78</f>
        <v>0152361796400</v>
      </c>
      <c r="E78" s="100">
        <f>IFERROR(VLOOKUP(B78,'BANK INF DECEMBER 2022'!C78:S309,17,FALSE),)</f>
        <v>614488.56999999995</v>
      </c>
      <c r="F78" s="91"/>
      <c r="G78" s="91"/>
      <c r="H78" s="91"/>
      <c r="I78" s="91"/>
      <c r="J78" s="91"/>
    </row>
    <row r="79" spans="1:10">
      <c r="A79" s="97">
        <v>77</v>
      </c>
      <c r="B79" s="98" t="str">
        <f>'BANK INF DECEMBER 2022'!C79</f>
        <v>STELLA DAWILISON SWAI</v>
      </c>
      <c r="C79" s="99" t="s">
        <v>787</v>
      </c>
      <c r="D79" s="99" t="str">
        <f>'BANK INF DECEMBER 2022'!F79</f>
        <v>0152604839600</v>
      </c>
      <c r="E79" s="100">
        <f>IFERROR(VLOOKUP(B79,'BANK INF DECEMBER 2022'!C79:S310,17,FALSE),)</f>
        <v>636277</v>
      </c>
      <c r="F79" s="91"/>
      <c r="G79" s="91"/>
      <c r="H79" s="91"/>
      <c r="I79" s="91"/>
      <c r="J79" s="91"/>
    </row>
    <row r="80" spans="1:10">
      <c r="A80" s="97">
        <v>78</v>
      </c>
      <c r="B80" s="98" t="str">
        <f>'BANK INF DECEMBER 2022'!C80</f>
        <v>AMOSI YONA YOEN</v>
      </c>
      <c r="C80" s="99" t="s">
        <v>787</v>
      </c>
      <c r="D80" s="99" t="str">
        <f>'BANK INF DECEMBER 2022'!F80</f>
        <v>0152604036500</v>
      </c>
      <c r="E80" s="100">
        <f>IFERROR(VLOOKUP(B80,'BANK INF DECEMBER 2022'!C80:S311,17,FALSE),)</f>
        <v>484926.74399999995</v>
      </c>
      <c r="F80" s="91"/>
      <c r="G80" s="91"/>
      <c r="H80" s="91"/>
      <c r="I80" s="91"/>
      <c r="J80" s="91"/>
    </row>
    <row r="81" spans="1:10">
      <c r="A81" s="97">
        <v>79</v>
      </c>
      <c r="B81" s="98" t="str">
        <f>'BANK INF DECEMBER 2022'!C81</f>
        <v>ISSA ADAM MSAMBWA</v>
      </c>
      <c r="C81" s="99" t="s">
        <v>787</v>
      </c>
      <c r="D81" s="99" t="str">
        <f>'BANK INF DECEMBER 2022'!F81</f>
        <v>0152594067800</v>
      </c>
      <c r="E81" s="100">
        <f>IFERROR(VLOOKUP(B81,'BANK INF DECEMBER 2022'!C81:S312,17,FALSE),)</f>
        <v>482256.728</v>
      </c>
      <c r="F81" s="91"/>
      <c r="G81" s="91"/>
      <c r="H81" s="91"/>
      <c r="I81" s="91"/>
      <c r="J81" s="91"/>
    </row>
    <row r="82" spans="1:10">
      <c r="A82" s="97">
        <v>80</v>
      </c>
      <c r="B82" s="98" t="str">
        <f>'BANK INF DECEMBER 2022'!C82</f>
        <v>JUMAA KASSIM JUMAA</v>
      </c>
      <c r="C82" s="99" t="s">
        <v>787</v>
      </c>
      <c r="D82" s="99" t="str">
        <f>'BANK INF DECEMBER 2022'!F82</f>
        <v>0152605704700</v>
      </c>
      <c r="E82" s="100">
        <f>IFERROR(VLOOKUP(B82,'BANK INF DECEMBER 2022'!C82:S313,17,FALSE),)</f>
        <v>310085.54800000001</v>
      </c>
      <c r="F82" s="91"/>
      <c r="G82" s="91"/>
      <c r="H82" s="91"/>
      <c r="I82" s="91"/>
      <c r="J82" s="91"/>
    </row>
    <row r="83" spans="1:10">
      <c r="A83" s="97">
        <v>81</v>
      </c>
      <c r="B83" s="98" t="str">
        <f>'BANK INF DECEMBER 2022'!C83</f>
        <v>SAID IBRAHIM MLELA</v>
      </c>
      <c r="C83" s="99" t="s">
        <v>787</v>
      </c>
      <c r="D83" s="99" t="str">
        <f>'BANK INF DECEMBER 2022'!F83</f>
        <v>0152601811000</v>
      </c>
      <c r="E83" s="100">
        <f>IFERROR(VLOOKUP(B83,'BANK INF DECEMBER 2022'!C83:S314,17,FALSE),)</f>
        <v>272131.03999999998</v>
      </c>
      <c r="F83" s="91"/>
      <c r="G83" s="91"/>
      <c r="H83" s="91"/>
      <c r="I83" s="91"/>
      <c r="J83" s="91"/>
    </row>
    <row r="84" spans="1:10">
      <c r="A84" s="97">
        <v>82</v>
      </c>
      <c r="B84" s="98" t="str">
        <f>'BANK INF DECEMBER 2022'!C84</f>
        <v>DADY SHAIBU FADHILI</v>
      </c>
      <c r="C84" s="99" t="s">
        <v>787</v>
      </c>
      <c r="D84" s="99" t="str">
        <f>'BANK INF DECEMBER 2022'!F84</f>
        <v>0152398354500</v>
      </c>
      <c r="E84" s="100">
        <f>IFERROR(VLOOKUP(B84,'BANK INF DECEMBER 2022'!C84:S315,17,FALSE),)</f>
        <v>395645.76880000002</v>
      </c>
      <c r="F84" s="91"/>
      <c r="G84" s="91"/>
      <c r="H84" s="91"/>
      <c r="I84" s="91"/>
      <c r="J84" s="91"/>
    </row>
    <row r="85" spans="1:10">
      <c r="A85" s="97">
        <v>83</v>
      </c>
      <c r="B85" s="98" t="str">
        <f>'BANK INF DECEMBER 2022'!C85</f>
        <v>MASUDI HAMIS SAMPURI</v>
      </c>
      <c r="C85" s="99" t="s">
        <v>787</v>
      </c>
      <c r="D85" s="99" t="str">
        <f>'BANK INF DECEMBER 2022'!F85</f>
        <v>0152605551500</v>
      </c>
      <c r="E85" s="100">
        <f>IFERROR(VLOOKUP(B85,'BANK INF DECEMBER 2022'!C85:S316,17,FALSE),)</f>
        <v>475419.8</v>
      </c>
      <c r="F85" s="91"/>
      <c r="G85" s="91"/>
      <c r="H85" s="91"/>
      <c r="I85" s="91"/>
      <c r="J85" s="91"/>
    </row>
    <row r="86" spans="1:10">
      <c r="A86" s="97">
        <v>84</v>
      </c>
      <c r="B86" s="98" t="str">
        <f>'BANK INF DECEMBER 2022'!C86</f>
        <v>MAXIMILLIANI MUGANYINZI MUSSALI</v>
      </c>
      <c r="C86" s="99" t="s">
        <v>787</v>
      </c>
      <c r="D86" s="99" t="str">
        <f>'BANK INF DECEMBER 2022'!F86</f>
        <v>0152510775400</v>
      </c>
      <c r="E86" s="100">
        <f>IFERROR(VLOOKUP(B86,'BANK INF DECEMBER 2022'!C86:S317,17,FALSE),)</f>
        <v>487297.94400000002</v>
      </c>
      <c r="F86" s="91"/>
      <c r="G86" s="91"/>
      <c r="H86" s="91"/>
      <c r="I86" s="91"/>
      <c r="J86" s="91"/>
    </row>
    <row r="87" spans="1:10">
      <c r="A87" s="97">
        <v>85</v>
      </c>
      <c r="B87" s="98" t="str">
        <f>'BANK INF DECEMBER 2022'!C87</f>
        <v>JUMA MAGWI MGOSI</v>
      </c>
      <c r="C87" s="99" t="s">
        <v>787</v>
      </c>
      <c r="D87" s="99" t="str">
        <f>'BANK INF DECEMBER 2022'!F87</f>
        <v>0152228470100</v>
      </c>
      <c r="E87" s="100">
        <f>IFERROR(VLOOKUP(B87,'BANK INF DECEMBER 2022'!C87:S318,17,FALSE),)</f>
        <v>416015.78400000004</v>
      </c>
      <c r="F87" s="91"/>
      <c r="G87" s="91"/>
      <c r="H87" s="91"/>
      <c r="I87" s="91"/>
      <c r="J87" s="91"/>
    </row>
    <row r="88" spans="1:10">
      <c r="A88" s="97">
        <v>86</v>
      </c>
      <c r="B88" s="98" t="str">
        <f>'BANK INF DECEMBER 2022'!C88</f>
        <v>MOHAMEDI HALFANI KIJIWE</v>
      </c>
      <c r="C88" s="99" t="s">
        <v>787</v>
      </c>
      <c r="D88" s="99" t="str">
        <f>'BANK INF DECEMBER 2022'!F88</f>
        <v>0152606954700</v>
      </c>
      <c r="E88" s="100">
        <f>IFERROR(VLOOKUP(B88,'BANK INF DECEMBER 2022'!C88:S319,17,FALSE),)</f>
        <v>479377.33599999995</v>
      </c>
      <c r="F88" s="91"/>
      <c r="G88" s="91"/>
      <c r="H88" s="91"/>
      <c r="I88" s="91"/>
      <c r="J88" s="91"/>
    </row>
    <row r="89" spans="1:10">
      <c r="A89" s="97">
        <v>87</v>
      </c>
      <c r="B89" s="98" t="str">
        <f>'BANK INF DECEMBER 2022'!C89</f>
        <v>HASSANI IBRAHIM KILONGO</v>
      </c>
      <c r="C89" s="99" t="s">
        <v>787</v>
      </c>
      <c r="D89" s="99" t="str">
        <f>'BANK INF DECEMBER 2022'!F89</f>
        <v>0152607179200</v>
      </c>
      <c r="E89" s="100">
        <f>IFERROR(VLOOKUP(B89,'BANK INF DECEMBER 2022'!C89:S320,17,FALSE),)</f>
        <v>488739.72</v>
      </c>
      <c r="F89" s="91"/>
      <c r="G89" s="91"/>
      <c r="H89" s="91"/>
      <c r="I89" s="91"/>
      <c r="J89" s="91"/>
    </row>
    <row r="90" spans="1:10">
      <c r="A90" s="97">
        <v>88</v>
      </c>
      <c r="B90" s="98" t="str">
        <f>'BANK INF DECEMBER 2022'!C90</f>
        <v>HONESTI PIUS RIMOY</v>
      </c>
      <c r="C90" s="99" t="s">
        <v>787</v>
      </c>
      <c r="D90" s="99" t="str">
        <f>'BANK INF DECEMBER 2022'!F90</f>
        <v>0152606818600</v>
      </c>
      <c r="E90" s="100">
        <f>IFERROR(VLOOKUP(B90,'BANK INF DECEMBER 2022'!C90:S321,17,FALSE),)</f>
        <v>531221.32799999998</v>
      </c>
      <c r="F90" s="91"/>
      <c r="G90" s="91"/>
      <c r="H90" s="91"/>
      <c r="I90" s="91"/>
      <c r="J90" s="91"/>
    </row>
    <row r="91" spans="1:10">
      <c r="A91" s="97">
        <v>89</v>
      </c>
      <c r="B91" s="98" t="str">
        <f>'BANK INF DECEMBER 2022'!C91</f>
        <v>INNOCENT CHARLES MKINI</v>
      </c>
      <c r="C91" s="99" t="s">
        <v>787</v>
      </c>
      <c r="D91" s="99" t="str">
        <f>'BANK INF DECEMBER 2022'!F91</f>
        <v>0152612034500</v>
      </c>
      <c r="E91" s="100">
        <f>IFERROR(VLOOKUP(B91,'BANK INF DECEMBER 2022'!C91:S322,17,FALSE),)</f>
        <v>532662.272</v>
      </c>
      <c r="F91" s="91"/>
      <c r="G91" s="91"/>
      <c r="H91" s="91"/>
      <c r="I91" s="91"/>
      <c r="J91" s="91"/>
    </row>
    <row r="92" spans="1:10">
      <c r="A92" s="97">
        <v>90</v>
      </c>
      <c r="B92" s="98" t="str">
        <f>'BANK INF DECEMBER 2022'!C92</f>
        <v>SEIF HAMADI JUMA</v>
      </c>
      <c r="C92" s="99" t="s">
        <v>787</v>
      </c>
      <c r="D92" s="99" t="str">
        <f>'BANK INF DECEMBER 2022'!F92</f>
        <v>0152606556500</v>
      </c>
      <c r="E92" s="100">
        <f>IFERROR(VLOOKUP(B92,'BANK INF DECEMBER 2022'!C92:S323,17,FALSE),)</f>
        <v>480816.61599999992</v>
      </c>
      <c r="F92" s="91"/>
      <c r="G92" s="91"/>
      <c r="H92" s="91"/>
      <c r="I92" s="91"/>
      <c r="J92" s="91"/>
    </row>
    <row r="93" spans="1:10">
      <c r="A93" s="97">
        <v>91</v>
      </c>
      <c r="B93" s="98" t="str">
        <f>'BANK INF DECEMBER 2022'!C93</f>
        <v>HASSAN ALLY HAMISI</v>
      </c>
      <c r="C93" s="99" t="s">
        <v>787</v>
      </c>
      <c r="D93" s="99" t="str">
        <f>'BANK INF DECEMBER 2022'!F93</f>
        <v>0152592742300</v>
      </c>
      <c r="E93" s="100">
        <f>IFERROR(VLOOKUP(B93,'BANK INF DECEMBER 2022'!C93:S324,17,FALSE),)</f>
        <v>606499.46500000008</v>
      </c>
      <c r="F93" s="91"/>
      <c r="G93" s="91"/>
      <c r="H93" s="91"/>
      <c r="I93" s="91"/>
      <c r="J93" s="91"/>
    </row>
    <row r="94" spans="1:10">
      <c r="A94" s="97">
        <v>92</v>
      </c>
      <c r="B94" s="98" t="str">
        <f>'BANK INF DECEMBER 2022'!C94</f>
        <v>IDDI SALIMU MBWETO</v>
      </c>
      <c r="C94" s="99" t="s">
        <v>787</v>
      </c>
      <c r="D94" s="99" t="str">
        <f>'BANK INF DECEMBER 2022'!F94</f>
        <v>0152347501200</v>
      </c>
      <c r="E94" s="100">
        <f>IFERROR(VLOOKUP(B94,'BANK INF DECEMBER 2022'!C94:S325,17,FALSE),)</f>
        <v>733928.80750000011</v>
      </c>
      <c r="F94" s="91"/>
      <c r="G94" s="91"/>
      <c r="H94" s="91"/>
      <c r="I94" s="91"/>
      <c r="J94" s="91"/>
    </row>
    <row r="95" spans="1:10">
      <c r="A95" s="97">
        <v>93</v>
      </c>
      <c r="B95" s="98" t="str">
        <f>'BANK INF DECEMBER 2022'!C95</f>
        <v>ABDI NURDINI MBWAMBO</v>
      </c>
      <c r="C95" s="99" t="s">
        <v>787</v>
      </c>
      <c r="D95" s="99" t="str">
        <f>'BANK INF DECEMBER 2022'!F95</f>
        <v>0152518731700</v>
      </c>
      <c r="E95" s="100">
        <f>IFERROR(VLOOKUP(B95,'BANK INF DECEMBER 2022'!C95:S326,17,FALSE),)</f>
        <v>468577.33599999995</v>
      </c>
      <c r="F95" s="91"/>
      <c r="G95" s="91"/>
      <c r="H95" s="91"/>
      <c r="I95" s="91"/>
      <c r="J95" s="91"/>
    </row>
    <row r="96" spans="1:10">
      <c r="A96" s="97">
        <v>94</v>
      </c>
      <c r="B96" s="98" t="str">
        <f>'BANK INF DECEMBER 2022'!C96</f>
        <v>JERRY BROWN KANDOLO</v>
      </c>
      <c r="C96" s="99" t="s">
        <v>787</v>
      </c>
      <c r="D96" s="99" t="str">
        <f>'BANK INF DECEMBER 2022'!F96</f>
        <v>0152613256400</v>
      </c>
      <c r="E96" s="100">
        <f>IFERROR(VLOOKUP(B96,'BANK INF DECEMBER 2022'!C96:S327,17,FALSE),)</f>
        <v>389023.80200000003</v>
      </c>
      <c r="F96" s="91"/>
      <c r="G96" s="91"/>
      <c r="H96" s="91"/>
      <c r="I96" s="91"/>
      <c r="J96" s="91"/>
    </row>
    <row r="97" spans="1:10">
      <c r="A97" s="97">
        <v>95</v>
      </c>
      <c r="B97" s="98" t="str">
        <f>'BANK INF DECEMBER 2022'!C97</f>
        <v>RAZAKI ABDALLAH MIKIDADI</v>
      </c>
      <c r="C97" s="99" t="s">
        <v>787</v>
      </c>
      <c r="D97" s="99" t="str">
        <f>'BANK INF DECEMBER 2022'!F97</f>
        <v>0152559776100</v>
      </c>
      <c r="E97" s="100">
        <f>IFERROR(VLOOKUP(B97,'BANK INF DECEMBER 2022'!C97:S328,17,FALSE),)</f>
        <v>361147.09359999996</v>
      </c>
      <c r="F97" s="91"/>
      <c r="G97" s="91"/>
      <c r="H97" s="91"/>
      <c r="I97" s="91"/>
      <c r="J97" s="91"/>
    </row>
    <row r="98" spans="1:10">
      <c r="A98" s="97">
        <v>96</v>
      </c>
      <c r="B98" s="98" t="str">
        <f>'BANK INF DECEMBER 2022'!C98</f>
        <v>ALLY MASUDI FUNDI</v>
      </c>
      <c r="C98" s="99" t="s">
        <v>787</v>
      </c>
      <c r="D98" s="99" t="str">
        <f>'BANK INF DECEMBER 2022'!F98</f>
        <v>0152526478500</v>
      </c>
      <c r="E98" s="100">
        <f>IFERROR(VLOOKUP(B98,'BANK INF DECEMBER 2022'!C98:S329,17,FALSE),)</f>
        <v>510196.39999999997</v>
      </c>
      <c r="F98" s="91"/>
      <c r="G98" s="91"/>
      <c r="H98" s="91"/>
      <c r="I98" s="91"/>
      <c r="J98" s="91"/>
    </row>
    <row r="99" spans="1:10">
      <c r="A99" s="97">
        <v>97</v>
      </c>
      <c r="B99" s="98" t="str">
        <f>'BANK INF DECEMBER 2022'!C99</f>
        <v>HAMIS HAMIS WALES</v>
      </c>
      <c r="C99" s="99" t="s">
        <v>787</v>
      </c>
      <c r="D99" s="99" t="str">
        <f>'BANK INF DECEMBER 2022'!F99</f>
        <v>0152459351100</v>
      </c>
      <c r="E99" s="100">
        <f>IFERROR(VLOOKUP(B99,'BANK INF DECEMBER 2022'!C99:S330,17,FALSE),)</f>
        <v>405213.71200000006</v>
      </c>
      <c r="F99" s="91"/>
      <c r="G99" s="91"/>
      <c r="H99" s="91"/>
      <c r="I99" s="91"/>
      <c r="J99" s="91"/>
    </row>
    <row r="100" spans="1:10">
      <c r="A100" s="97">
        <v>98</v>
      </c>
      <c r="B100" s="98" t="str">
        <f>'BANK INF DECEMBER 2022'!C100</f>
        <v>ALLY HASSAN MARERO</v>
      </c>
      <c r="C100" s="99" t="s">
        <v>787</v>
      </c>
      <c r="D100" s="99" t="str">
        <f>'BANK INF DECEMBER 2022'!F100</f>
        <v>0152607773600</v>
      </c>
      <c r="E100" s="100">
        <f>IFERROR(VLOOKUP(B100,'BANK INF DECEMBER 2022'!C100:S331,17,FALSE),)</f>
        <v>595221.04799999995</v>
      </c>
      <c r="F100" s="91"/>
      <c r="G100" s="91"/>
      <c r="H100" s="91"/>
      <c r="I100" s="91"/>
      <c r="J100" s="91"/>
    </row>
    <row r="101" spans="1:10">
      <c r="A101" s="97">
        <v>99</v>
      </c>
      <c r="B101" s="98" t="str">
        <f>'BANK INF DECEMBER 2022'!C101</f>
        <v>SIMON MACHUNGWA MAYOGE</v>
      </c>
      <c r="C101" s="99" t="s">
        <v>787</v>
      </c>
      <c r="D101" s="99" t="str">
        <f>'BANK INF DECEMBER 2022'!F101</f>
        <v>0152607286100</v>
      </c>
      <c r="E101" s="100">
        <f>IFERROR(VLOOKUP(B101,'BANK INF DECEMBER 2022'!C101:S332,17,FALSE),)</f>
        <v>1024991.872</v>
      </c>
      <c r="F101" s="91"/>
      <c r="G101" s="91"/>
      <c r="H101" s="91"/>
      <c r="I101" s="91"/>
      <c r="J101" s="91"/>
    </row>
    <row r="102" spans="1:10">
      <c r="A102" s="97">
        <v>100</v>
      </c>
      <c r="B102" s="98" t="str">
        <f>'BANK INF DECEMBER 2022'!C102</f>
        <v>HASSAN HAMIS GUMBO</v>
      </c>
      <c r="C102" s="99" t="s">
        <v>787</v>
      </c>
      <c r="D102" s="99" t="str">
        <f>'BANK INF DECEMBER 2022'!F102</f>
        <v>0152556063100</v>
      </c>
      <c r="E102" s="100">
        <f>IFERROR(VLOOKUP(B102,'BANK INF DECEMBER 2022'!C102:S333,17,FALSE),)</f>
        <v>581624.36800000002</v>
      </c>
      <c r="F102" s="91"/>
      <c r="G102" s="91"/>
      <c r="H102" s="91"/>
      <c r="I102" s="91"/>
      <c r="J102" s="91"/>
    </row>
    <row r="103" spans="1:10">
      <c r="A103" s="97">
        <v>101</v>
      </c>
      <c r="B103" s="98" t="str">
        <f>'BANK INF DECEMBER 2022'!C103</f>
        <v>RICHARD JACOB SIMBA</v>
      </c>
      <c r="C103" s="99" t="s">
        <v>787</v>
      </c>
      <c r="D103" s="99" t="str">
        <f>'BANK INF DECEMBER 2022'!F103</f>
        <v>0152387732600</v>
      </c>
      <c r="E103" s="100">
        <f>IFERROR(VLOOKUP(B103,'BANK INF DECEMBER 2022'!C103:S334,17,FALSE),)</f>
        <v>584504.59200000006</v>
      </c>
      <c r="F103" s="91"/>
      <c r="G103" s="91"/>
      <c r="H103" s="91"/>
      <c r="I103" s="91"/>
      <c r="J103" s="91"/>
    </row>
    <row r="104" spans="1:10">
      <c r="A104" s="97">
        <v>102</v>
      </c>
      <c r="B104" s="98" t="str">
        <f>'BANK INF DECEMBER 2022'!C104</f>
        <v>EMMANUEL CHARLES MMANGA</v>
      </c>
      <c r="C104" s="99" t="s">
        <v>787</v>
      </c>
      <c r="D104" s="99" t="str">
        <f>'BANK INF DECEMBER 2022'!F104</f>
        <v>0152504708500</v>
      </c>
      <c r="E104" s="100">
        <f>IFERROR(VLOOKUP(B104,'BANK INF DECEMBER 2022'!C104:S335,17,FALSE),)</f>
        <v>575381.12</v>
      </c>
      <c r="F104" s="91"/>
      <c r="G104" s="91"/>
      <c r="H104" s="91"/>
      <c r="I104" s="91"/>
      <c r="J104" s="91"/>
    </row>
    <row r="105" spans="1:10">
      <c r="A105" s="97">
        <v>103</v>
      </c>
      <c r="B105" s="98" t="str">
        <f>'BANK INF DECEMBER 2022'!C105</f>
        <v>ALFAYO YOHANA EDWARD</v>
      </c>
      <c r="C105" s="99" t="s">
        <v>787</v>
      </c>
      <c r="D105" s="99" t="str">
        <f>'BANK INF DECEMBER 2022'!F105</f>
        <v>0152614040700</v>
      </c>
      <c r="E105" s="100">
        <f>IFERROR(VLOOKUP(B105,'BANK INF DECEMBER 2022'!C105:S336,17,FALSE),)</f>
        <v>485137.77599999995</v>
      </c>
      <c r="F105" s="91"/>
      <c r="G105" s="91"/>
      <c r="H105" s="91"/>
      <c r="I105" s="91"/>
      <c r="J105" s="91"/>
    </row>
    <row r="106" spans="1:10">
      <c r="A106" s="97">
        <v>104</v>
      </c>
      <c r="B106" s="98" t="str">
        <f>'BANK INF DECEMBER 2022'!C106</f>
        <v>JAMALI HOSSEIN RAJABU</v>
      </c>
      <c r="C106" s="99" t="s">
        <v>787</v>
      </c>
      <c r="D106" s="99" t="str">
        <f>'BANK INF DECEMBER 2022'!F106</f>
        <v>0152607740600</v>
      </c>
      <c r="E106" s="100">
        <f>IFERROR(VLOOKUP(B106,'BANK INF DECEMBER 2022'!C106:S337,17,FALSE),)</f>
        <v>462097.67200000002</v>
      </c>
      <c r="F106" s="91"/>
      <c r="G106" s="91"/>
      <c r="H106" s="91"/>
      <c r="I106" s="91"/>
      <c r="J106" s="91"/>
    </row>
    <row r="107" spans="1:10">
      <c r="A107" s="97">
        <v>105</v>
      </c>
      <c r="B107" s="98" t="str">
        <f>'BANK INF DECEMBER 2022'!C107</f>
        <v>HASSAN MOHAMEDI NAMKULUMUKILA</v>
      </c>
      <c r="C107" s="99" t="s">
        <v>787</v>
      </c>
      <c r="D107" s="99" t="str">
        <f>'BANK INF DECEMBER 2022'!F107</f>
        <v>0152505777000</v>
      </c>
      <c r="E107" s="100">
        <f>IFERROR(VLOOKUP(B107,'BANK INF DECEMBER 2022'!C107:S338,17,FALSE),)</f>
        <v>147507.78000000003</v>
      </c>
      <c r="F107" s="91"/>
      <c r="G107" s="91"/>
      <c r="H107" s="91"/>
      <c r="I107" s="91"/>
      <c r="J107" s="91"/>
    </row>
    <row r="108" spans="1:10">
      <c r="A108" s="97">
        <v>106</v>
      </c>
      <c r="B108" s="98" t="str">
        <f>'BANK INF DECEMBER 2022'!C108</f>
        <v>CHUO HASSAN CHUO</v>
      </c>
      <c r="C108" s="99" t="s">
        <v>787</v>
      </c>
      <c r="D108" s="99" t="str">
        <f>'BANK INF DECEMBER 2022'!F108</f>
        <v>0152594111200</v>
      </c>
      <c r="E108" s="100">
        <f>IFERROR(VLOOKUP(B108,'BANK INF DECEMBER 2022'!C108:S339,17,FALSE),)</f>
        <v>574804.96</v>
      </c>
      <c r="F108" s="91"/>
      <c r="G108" s="91"/>
      <c r="H108" s="91"/>
      <c r="I108" s="91"/>
      <c r="J108" s="91"/>
    </row>
    <row r="109" spans="1:10">
      <c r="A109" s="97">
        <v>107</v>
      </c>
      <c r="B109" s="98" t="str">
        <f>'BANK INF DECEMBER 2022'!C109</f>
        <v xml:space="preserve">OTHUMAN HOSSEIN  CHAMWANA </v>
      </c>
      <c r="C109" s="99" t="s">
        <v>787</v>
      </c>
      <c r="D109" s="99" t="str">
        <f>'BANK INF DECEMBER 2022'!F109</f>
        <v>0152526396900</v>
      </c>
      <c r="E109" s="100">
        <f>IFERROR(VLOOKUP(B109,'BANK INF DECEMBER 2022'!C109:S340,17,FALSE),)</f>
        <v>329818.20479999995</v>
      </c>
      <c r="F109" s="91"/>
      <c r="G109" s="91"/>
      <c r="H109" s="91"/>
      <c r="I109" s="91"/>
      <c r="J109" s="91"/>
    </row>
    <row r="110" spans="1:10">
      <c r="A110" s="97">
        <v>108</v>
      </c>
      <c r="B110" s="98" t="str">
        <f>'BANK INF DECEMBER 2022'!C110</f>
        <v>SAIDI BAKARI WAZIRI</v>
      </c>
      <c r="C110" s="99" t="s">
        <v>787</v>
      </c>
      <c r="D110" s="99" t="str">
        <f>'BANK INF DECEMBER 2022'!F110</f>
        <v>0152274784300</v>
      </c>
      <c r="E110" s="100">
        <f>IFERROR(VLOOKUP(B110,'BANK INF DECEMBER 2022'!C110:S341,17,FALSE),)</f>
        <v>501613.848</v>
      </c>
      <c r="F110" s="91"/>
      <c r="G110" s="91"/>
      <c r="H110" s="91"/>
      <c r="I110" s="91"/>
      <c r="J110" s="91"/>
    </row>
    <row r="111" spans="1:10">
      <c r="A111" s="97">
        <v>109</v>
      </c>
      <c r="B111" s="98" t="str">
        <f>'BANK INF DECEMBER 2022'!C111</f>
        <v>MBWANA MSIASI MBWANA</v>
      </c>
      <c r="C111" s="99" t="s">
        <v>787</v>
      </c>
      <c r="D111" s="99" t="str">
        <f>'BANK INF DECEMBER 2022'!F111</f>
        <v>0152610792100</v>
      </c>
      <c r="E111" s="100">
        <f>IFERROR(VLOOKUP(B111,'BANK INF DECEMBER 2022'!C111:S342,17,FALSE),)</f>
        <v>498824.36800000002</v>
      </c>
      <c r="F111" s="91"/>
      <c r="G111" s="91"/>
      <c r="H111" s="91"/>
      <c r="I111" s="91"/>
      <c r="J111" s="91"/>
    </row>
    <row r="112" spans="1:10">
      <c r="A112" s="97">
        <v>110</v>
      </c>
      <c r="B112" s="98" t="str">
        <f>'BANK INF DECEMBER 2022'!C112</f>
        <v>VESO ALLY MBWANA</v>
      </c>
      <c r="C112" s="99" t="s">
        <v>787</v>
      </c>
      <c r="D112" s="99" t="str">
        <f>'BANK INF DECEMBER 2022'!F112</f>
        <v>0152613801000</v>
      </c>
      <c r="E112" s="100">
        <f>IFERROR(VLOOKUP(B112,'BANK INF DECEMBER 2022'!C112:S343,17,FALSE),)</f>
        <v>536025.15999999992</v>
      </c>
      <c r="F112" s="91"/>
      <c r="G112" s="91"/>
      <c r="H112" s="91"/>
      <c r="I112" s="91"/>
      <c r="J112" s="91"/>
    </row>
    <row r="113" spans="1:10">
      <c r="A113" s="97">
        <v>111</v>
      </c>
      <c r="B113" s="98" t="str">
        <f>'BANK INF DECEMBER 2022'!C113</f>
        <v>SALIM TOBA MHANDO</v>
      </c>
      <c r="C113" s="99" t="s">
        <v>787</v>
      </c>
      <c r="D113" s="99" t="str">
        <f>'BANK INF DECEMBER 2022'!F113</f>
        <v>0152241173700</v>
      </c>
      <c r="E113" s="100">
        <f>IFERROR(VLOOKUP(B113,'BANK INF DECEMBER 2022'!C113:S344,17,FALSE),)</f>
        <v>543462.272</v>
      </c>
      <c r="F113" s="91"/>
      <c r="G113" s="91"/>
      <c r="H113" s="91"/>
      <c r="I113" s="91"/>
      <c r="J113" s="91"/>
    </row>
    <row r="114" spans="1:10">
      <c r="A114" s="97">
        <v>112</v>
      </c>
      <c r="B114" s="98" t="str">
        <f>'BANK INF DECEMBER 2022'!C114</f>
        <v>RAMADHANI AMANI PONELA</v>
      </c>
      <c r="C114" s="99" t="s">
        <v>787</v>
      </c>
      <c r="D114" s="99" t="str">
        <f>'BANK INF DECEMBER 2022'!F114</f>
        <v>0152400640200</v>
      </c>
      <c r="E114" s="100">
        <f>IFERROR(VLOOKUP(B114,'BANK INF DECEMBER 2022'!C114:S345,17,FALSE),)</f>
        <v>525824.36800000002</v>
      </c>
      <c r="F114" s="91"/>
      <c r="G114" s="91"/>
      <c r="H114" s="91"/>
      <c r="I114" s="91"/>
      <c r="J114" s="91"/>
    </row>
    <row r="115" spans="1:10">
      <c r="A115" s="97">
        <v>113</v>
      </c>
      <c r="B115" s="98" t="str">
        <f>'BANK INF DECEMBER 2022'!C115</f>
        <v>CONSOLATHA STEPHEN GAUDENCE</v>
      </c>
      <c r="C115" s="99" t="s">
        <v>787</v>
      </c>
      <c r="D115" s="99" t="str">
        <f>'BANK INF DECEMBER 2022'!F115</f>
        <v>0152607290400</v>
      </c>
      <c r="E115" s="100">
        <f>IFERROR(VLOOKUP(B115,'BANK INF DECEMBER 2022'!C115:S346,17,FALSE),)</f>
        <v>899758.74300000002</v>
      </c>
      <c r="F115" s="91"/>
      <c r="G115" s="91"/>
      <c r="H115" s="91"/>
      <c r="I115" s="91"/>
      <c r="J115" s="91"/>
    </row>
    <row r="116" spans="1:10">
      <c r="A116" s="97">
        <v>114</v>
      </c>
      <c r="B116" s="98" t="str">
        <f>'BANK INF DECEMBER 2022'!C116</f>
        <v>HAMAD WAZIRI HAMAD</v>
      </c>
      <c r="C116" s="99" t="s">
        <v>787</v>
      </c>
      <c r="D116" s="99" t="str">
        <f>'BANK INF DECEMBER 2022'!F116</f>
        <v>0152606559500</v>
      </c>
      <c r="E116" s="100">
        <f>IFERROR(VLOOKUP(B116,'BANK INF DECEMBER 2022'!C116:S347,17,FALSE),)</f>
        <v>452735.28799999994</v>
      </c>
      <c r="F116" s="91"/>
      <c r="G116" s="91"/>
      <c r="H116" s="91"/>
      <c r="I116" s="91"/>
      <c r="J116" s="91"/>
    </row>
    <row r="117" spans="1:10">
      <c r="A117" s="97">
        <v>115</v>
      </c>
      <c r="B117" s="98" t="str">
        <f>'BANK INF DECEMBER 2022'!C117</f>
        <v>JAMAR SHAFII ALLY</v>
      </c>
      <c r="C117" s="99" t="s">
        <v>787</v>
      </c>
      <c r="D117" s="99" t="str">
        <f>'BANK INF DECEMBER 2022'!F117</f>
        <v>0152613587500</v>
      </c>
      <c r="E117" s="100">
        <f>IFERROR(VLOOKUP(B117,'BANK INF DECEMBER 2022'!C117:S348,17,FALSE),)</f>
        <v>422616.43199999997</v>
      </c>
      <c r="F117" s="91"/>
      <c r="G117" s="91"/>
      <c r="H117" s="91"/>
      <c r="I117" s="91"/>
      <c r="J117" s="91"/>
    </row>
    <row r="118" spans="1:10">
      <c r="A118" s="97">
        <v>116</v>
      </c>
      <c r="B118" s="98" t="str">
        <f>'BANK INF DECEMBER 2022'!C118</f>
        <v>SHAKURU ALLY KADEGE</v>
      </c>
      <c r="C118" s="99" t="s">
        <v>787</v>
      </c>
      <c r="D118" s="99" t="str">
        <f>'BANK INF DECEMBER 2022'!F118</f>
        <v>0152526461000</v>
      </c>
      <c r="E118" s="100">
        <f>IFERROR(VLOOKUP(B118,'BANK INF DECEMBER 2022'!C118:S349,17,FALSE),)</f>
        <v>454419.56800000003</v>
      </c>
      <c r="F118" s="91"/>
      <c r="G118" s="91"/>
      <c r="H118" s="91"/>
      <c r="I118" s="91"/>
      <c r="J118" s="91"/>
    </row>
    <row r="119" spans="1:10">
      <c r="A119" s="97">
        <v>117</v>
      </c>
      <c r="B119" s="98" t="str">
        <f>'BANK INF DECEMBER 2022'!C119</f>
        <v>KHATIBU DAUD PARA</v>
      </c>
      <c r="C119" s="99" t="s">
        <v>787</v>
      </c>
      <c r="D119" s="99" t="str">
        <f>'BANK INF DECEMBER 2022'!F119</f>
        <v>0152474578100</v>
      </c>
      <c r="E119" s="100">
        <f>IFERROR(VLOOKUP(B119,'BANK INF DECEMBER 2022'!C119:S350,17,FALSE),)</f>
        <v>549017.76800000004</v>
      </c>
      <c r="F119" s="91"/>
      <c r="G119" s="91"/>
      <c r="H119" s="91"/>
      <c r="I119" s="91"/>
      <c r="J119" s="91"/>
    </row>
    <row r="120" spans="1:10">
      <c r="A120" s="97">
        <v>118</v>
      </c>
      <c r="B120" s="98" t="str">
        <f>'BANK INF DECEMBER 2022'!C120</f>
        <v>CHARLES HEBET ATHUMAN</v>
      </c>
      <c r="C120" s="99" t="s">
        <v>787</v>
      </c>
      <c r="D120" s="99" t="str">
        <f>'BANK INF DECEMBER 2022'!F120</f>
        <v>0152606944500</v>
      </c>
      <c r="E120" s="100">
        <f>IFERROR(VLOOKUP(B120,'BANK INF DECEMBER 2022'!C120:S351,17,FALSE),)</f>
        <v>491617.44799999997</v>
      </c>
      <c r="F120" s="91"/>
      <c r="G120" s="91"/>
      <c r="H120" s="91"/>
      <c r="I120" s="91"/>
      <c r="J120" s="91"/>
    </row>
    <row r="121" spans="1:10">
      <c r="A121" s="97">
        <v>119</v>
      </c>
      <c r="B121" s="98" t="str">
        <f>'BANK INF DECEMBER 2022'!C121</f>
        <v>ALEX STEPHANO MAPUNDA</v>
      </c>
      <c r="C121" s="99" t="s">
        <v>787</v>
      </c>
      <c r="D121" s="99" t="str">
        <f>'BANK INF DECEMBER 2022'!F121</f>
        <v>0152600811800</v>
      </c>
      <c r="E121" s="100">
        <f>IFERROR(VLOOKUP(B121,'BANK INF DECEMBER 2022'!C121:S352,17,FALSE),)</f>
        <v>368734.33360000001</v>
      </c>
      <c r="F121" s="91"/>
      <c r="G121" s="91"/>
      <c r="H121" s="91"/>
      <c r="I121" s="91"/>
      <c r="J121" s="91"/>
    </row>
    <row r="122" spans="1:10">
      <c r="A122" s="97">
        <v>120</v>
      </c>
      <c r="B122" s="98" t="str">
        <f>'BANK INF DECEMBER 2022'!C122</f>
        <v>RAPHAEL DAUDI RAPHAEL</v>
      </c>
      <c r="C122" s="99" t="s">
        <v>787</v>
      </c>
      <c r="D122" s="99" t="str">
        <f>'BANK INF DECEMBER 2022'!F122</f>
        <v>0152626437600</v>
      </c>
      <c r="E122" s="100">
        <f>IFERROR(VLOOKUP(B122,'BANK INF DECEMBER 2022'!C122:S353,17,FALSE),)</f>
        <v>447344.43479999999</v>
      </c>
      <c r="F122" s="91"/>
      <c r="G122" s="91"/>
      <c r="H122" s="91"/>
      <c r="I122" s="91"/>
      <c r="J122" s="91"/>
    </row>
    <row r="123" spans="1:10">
      <c r="A123" s="97">
        <v>121</v>
      </c>
      <c r="B123" s="98" t="str">
        <f>'BANK INF DECEMBER 2022'!C123</f>
        <v>ALOYCE STEPHAN NDALI</v>
      </c>
      <c r="C123" s="99" t="s">
        <v>787</v>
      </c>
      <c r="D123" s="99" t="str">
        <f>'BANK INF DECEMBER 2022'!F123</f>
        <v>0152606539400</v>
      </c>
      <c r="E123" s="100">
        <f>IFERROR(VLOOKUP(B123,'BANK INF DECEMBER 2022'!C123:S354,17,FALSE),)</f>
        <v>674351.15500000003</v>
      </c>
      <c r="F123" s="91"/>
      <c r="G123" s="91"/>
      <c r="H123" s="91"/>
      <c r="I123" s="91"/>
      <c r="J123" s="91"/>
    </row>
    <row r="124" spans="1:10">
      <c r="A124" s="97">
        <v>122</v>
      </c>
      <c r="B124" s="98" t="str">
        <f>'BANK INF DECEMBER 2022'!C124</f>
        <v>APOLINARY THOMAS PANGA</v>
      </c>
      <c r="C124" s="99" t="s">
        <v>787</v>
      </c>
      <c r="D124" s="99" t="str">
        <f>'BANK INF DECEMBER 2022'!F124</f>
        <v>0152274062600</v>
      </c>
      <c r="E124" s="100">
        <f>IFERROR(VLOOKUP(B124,'BANK INF DECEMBER 2022'!C124:S355,17,FALSE),)</f>
        <v>376796.37639999995</v>
      </c>
      <c r="F124" s="91"/>
      <c r="G124" s="91"/>
      <c r="H124" s="91"/>
      <c r="I124" s="91"/>
      <c r="J124" s="91"/>
    </row>
    <row r="125" spans="1:10">
      <c r="A125" s="97">
        <v>123</v>
      </c>
      <c r="B125" s="98" t="str">
        <f>'BANK INF DECEMBER 2022'!C125</f>
        <v>EVIDENCE EMILY MARTINE</v>
      </c>
      <c r="C125" s="99" t="s">
        <v>787</v>
      </c>
      <c r="D125" s="99" t="str">
        <f>'BANK INF DECEMBER 2022'!F125</f>
        <v>0152541027800</v>
      </c>
      <c r="E125" s="100">
        <f>IFERROR(VLOOKUP(B125,'BANK INF DECEMBER 2022'!C125:S356,17,FALSE),)</f>
        <v>421775.4</v>
      </c>
      <c r="F125" s="91"/>
      <c r="G125" s="91"/>
      <c r="H125" s="91"/>
      <c r="I125" s="91"/>
      <c r="J125" s="91"/>
    </row>
    <row r="126" spans="1:10">
      <c r="A126" s="97">
        <v>124</v>
      </c>
      <c r="B126" s="98" t="str">
        <f>'BANK INF DECEMBER 2022'!C126</f>
        <v>YUSUPH MOHAMEDI MDAM</v>
      </c>
      <c r="C126" s="99" t="s">
        <v>787</v>
      </c>
      <c r="D126" s="99" t="str">
        <f>'BANK INF DECEMBER 2022'!F126</f>
        <v>0152602298100</v>
      </c>
      <c r="E126" s="100">
        <f>IFERROR(VLOOKUP(B126,'BANK INF DECEMBER 2022'!C126:S357,17,FALSE),)</f>
        <v>354575.58880000003</v>
      </c>
      <c r="F126" s="91"/>
      <c r="G126" s="91"/>
      <c r="H126" s="91"/>
      <c r="I126" s="91"/>
      <c r="J126" s="91"/>
    </row>
    <row r="127" spans="1:10">
      <c r="A127" s="97">
        <v>125</v>
      </c>
      <c r="B127" s="98" t="str">
        <f>'BANK INF DECEMBER 2022'!C127</f>
        <v>SALIMU MOHAMED HUSEN</v>
      </c>
      <c r="C127" s="99" t="s">
        <v>787</v>
      </c>
      <c r="D127" s="99" t="str">
        <f>'BANK INF DECEMBER 2022'!F127</f>
        <v>0152610786000</v>
      </c>
      <c r="E127" s="100">
        <f>IFERROR(VLOOKUP(B127,'BANK INF DECEMBER 2022'!C127:S358,17,FALSE),)</f>
        <v>78202.290000000008</v>
      </c>
      <c r="F127" s="91"/>
      <c r="G127" s="91"/>
      <c r="H127" s="91"/>
      <c r="I127" s="91"/>
      <c r="J127" s="91"/>
    </row>
    <row r="128" spans="1:10">
      <c r="A128" s="97">
        <v>126</v>
      </c>
      <c r="B128" s="98" t="str">
        <f>'BANK INF DECEMBER 2022'!C128</f>
        <v>SALIMU HARUNI KILENGA</v>
      </c>
      <c r="C128" s="99" t="s">
        <v>787</v>
      </c>
      <c r="D128" s="99" t="str">
        <f>'BANK INF DECEMBER 2022'!F128</f>
        <v>0152602808000</v>
      </c>
      <c r="E128" s="100">
        <f>IFERROR(VLOOKUP(B128,'BANK INF DECEMBER 2022'!C128:S359,17,FALSE),)</f>
        <v>409536.12</v>
      </c>
      <c r="F128" s="91"/>
      <c r="G128" s="91"/>
      <c r="H128" s="91"/>
      <c r="I128" s="91"/>
      <c r="J128" s="91"/>
    </row>
    <row r="129" spans="1:10">
      <c r="A129" s="97">
        <v>127</v>
      </c>
      <c r="B129" s="98" t="str">
        <f>'BANK INF DECEMBER 2022'!C129</f>
        <v>SALUMU AHMADI MAWAZO</v>
      </c>
      <c r="C129" s="99" t="s">
        <v>787</v>
      </c>
      <c r="D129" s="99" t="str">
        <f>'BANK INF DECEMBER 2022'!F129</f>
        <v>0152398507300</v>
      </c>
      <c r="E129" s="100">
        <f>IFERROR(VLOOKUP(B129,'BANK INF DECEMBER 2022'!C129:S360,17,FALSE),)</f>
        <v>478656.44799999997</v>
      </c>
      <c r="F129" s="91"/>
      <c r="G129" s="91"/>
      <c r="H129" s="91"/>
      <c r="I129" s="91"/>
      <c r="J129" s="91"/>
    </row>
    <row r="130" spans="1:10">
      <c r="A130" s="97">
        <v>128</v>
      </c>
      <c r="B130" s="98" t="str">
        <f>'BANK INF DECEMBER 2022'!C130</f>
        <v xml:space="preserve">RAJABU SHAIBU KUMTWANGA </v>
      </c>
      <c r="C130" s="99" t="s">
        <v>787</v>
      </c>
      <c r="D130" s="99" t="str">
        <f>'BANK INF DECEMBER 2022'!F130</f>
        <v>0152459375700</v>
      </c>
      <c r="E130" s="100">
        <f>IFERROR(VLOOKUP(B130,'BANK INF DECEMBER 2022'!C130:S361,17,FALSE),)</f>
        <v>405815.83199999994</v>
      </c>
      <c r="F130" s="91"/>
      <c r="G130" s="91"/>
      <c r="H130" s="91"/>
      <c r="I130" s="91"/>
      <c r="J130" s="91"/>
    </row>
    <row r="131" spans="1:10">
      <c r="A131" s="97">
        <v>129</v>
      </c>
      <c r="B131" s="98" t="str">
        <f>'BANK INF DECEMBER 2022'!C131</f>
        <v>HUSSEIN RASHIDI MAKAO</v>
      </c>
      <c r="C131" s="99" t="s">
        <v>787</v>
      </c>
      <c r="D131" s="99" t="str">
        <f>'BANK INF DECEMBER 2022'!F131</f>
        <v>0152381767000</v>
      </c>
      <c r="E131" s="100">
        <f>IFERROR(VLOOKUP(B131,'BANK INF DECEMBER 2022'!C131:S362,17,FALSE),)</f>
        <v>401614.12800000003</v>
      </c>
      <c r="F131" s="91"/>
      <c r="G131" s="91"/>
      <c r="H131" s="91"/>
      <c r="I131" s="91"/>
      <c r="J131" s="91"/>
    </row>
    <row r="132" spans="1:10">
      <c r="A132" s="97">
        <v>130</v>
      </c>
      <c r="B132" s="98" t="str">
        <f>'BANK INF DECEMBER 2022'!C132</f>
        <v>MANENO FURAHA MUODE</v>
      </c>
      <c r="C132" s="99" t="s">
        <v>787</v>
      </c>
      <c r="D132" s="99" t="str">
        <f>'BANK INF DECEMBER 2022'!F132</f>
        <v>0152614213100</v>
      </c>
      <c r="E132" s="100">
        <f>IFERROR(VLOOKUP(B132,'BANK INF DECEMBER 2022'!C132:S363,17,FALSE),)</f>
        <v>270919.98879999999</v>
      </c>
      <c r="F132" s="91"/>
      <c r="G132" s="91"/>
      <c r="H132" s="91"/>
      <c r="I132" s="91"/>
      <c r="J132" s="91"/>
    </row>
    <row r="133" spans="1:10">
      <c r="A133" s="97">
        <v>131</v>
      </c>
      <c r="B133" s="98" t="str">
        <f>'BANK INF DECEMBER 2022'!C133</f>
        <v>FIKIRI TWAHIRU ALLY</v>
      </c>
      <c r="C133" s="99" t="s">
        <v>787</v>
      </c>
      <c r="D133" s="99" t="str">
        <f>'BANK INF DECEMBER 2022'!F133</f>
        <v>0152613566200</v>
      </c>
      <c r="E133" s="100">
        <f>IFERROR(VLOOKUP(B133,'BANK INF DECEMBER 2022'!C133:S364,17,FALSE),)</f>
        <v>462816.06400000001</v>
      </c>
      <c r="F133" s="91"/>
      <c r="G133" s="91"/>
      <c r="H133" s="91"/>
      <c r="I133" s="91"/>
      <c r="J133" s="91"/>
    </row>
    <row r="134" spans="1:10">
      <c r="A134" s="97">
        <v>132</v>
      </c>
      <c r="B134" s="98" t="str">
        <f>'BANK INF DECEMBER 2022'!C134</f>
        <v>SAIMON GIDION MONISSY</v>
      </c>
      <c r="C134" s="99" t="s">
        <v>787</v>
      </c>
      <c r="D134" s="99" t="str">
        <f>'BANK INF DECEMBER 2022'!F134</f>
        <v>0152274706300</v>
      </c>
      <c r="E134" s="100">
        <f>IFERROR(VLOOKUP(B134,'BANK INF DECEMBER 2022'!C134:S365,17,FALSE),)</f>
        <v>428977.60799999995</v>
      </c>
      <c r="F134" s="91"/>
      <c r="G134" s="91"/>
      <c r="H134" s="91"/>
      <c r="I134" s="91"/>
      <c r="J134" s="91"/>
    </row>
    <row r="135" spans="1:10">
      <c r="A135" s="97">
        <v>133</v>
      </c>
      <c r="B135" s="98" t="str">
        <f>'BANK INF DECEMBER 2022'!C135</f>
        <v>ABDALLAH OMARY MHANDO</v>
      </c>
      <c r="C135" s="99" t="s">
        <v>787</v>
      </c>
      <c r="D135" s="99" t="str">
        <f>'BANK INF DECEMBER 2022'!F135</f>
        <v>0152610825100</v>
      </c>
      <c r="E135" s="100">
        <f>IFERROR(VLOOKUP(B135,'BANK INF DECEMBER 2022'!C135:S366,17,FALSE),)</f>
        <v>534825.06400000001</v>
      </c>
      <c r="F135" s="91"/>
      <c r="G135" s="91"/>
      <c r="H135" s="91"/>
      <c r="I135" s="91"/>
      <c r="J135" s="91"/>
    </row>
    <row r="136" spans="1:10">
      <c r="A136" s="97">
        <v>134</v>
      </c>
      <c r="B136" s="98" t="str">
        <f>'BANK INF DECEMBER 2022'!C136</f>
        <v>ALLY OMARI BAKARI</v>
      </c>
      <c r="C136" s="99" t="s">
        <v>787</v>
      </c>
      <c r="D136" s="99" t="str">
        <f>'BANK INF DECEMBER 2022'!F136</f>
        <v>0152612193200</v>
      </c>
      <c r="E136" s="100">
        <f>IFERROR(VLOOKUP(B136,'BANK INF DECEMBER 2022'!C136:S367,17,FALSE),)</f>
        <v>625284.32799999998</v>
      </c>
      <c r="F136" s="91"/>
      <c r="G136" s="91"/>
      <c r="H136" s="91"/>
      <c r="I136" s="91"/>
      <c r="J136" s="91"/>
    </row>
    <row r="137" spans="1:10">
      <c r="A137" s="97">
        <v>135</v>
      </c>
      <c r="B137" s="98" t="str">
        <f>'BANK INF DECEMBER 2022'!C137</f>
        <v>FRANSIS BAKARI HASHIMU</v>
      </c>
      <c r="C137" s="99" t="s">
        <v>787</v>
      </c>
      <c r="D137" s="99" t="str">
        <f>'BANK INF DECEMBER 2022'!F137</f>
        <v>0152614195200</v>
      </c>
      <c r="E137" s="100">
        <f>IFERROR(VLOOKUP(B137,'BANK INF DECEMBER 2022'!C137:S368,17,FALSE),)</f>
        <v>389436.08160000003</v>
      </c>
      <c r="F137" s="91"/>
      <c r="G137" s="91"/>
      <c r="H137" s="91"/>
      <c r="I137" s="91"/>
      <c r="J137" s="91"/>
    </row>
    <row r="138" spans="1:10">
      <c r="A138" s="97">
        <v>136</v>
      </c>
      <c r="B138" s="98" t="str">
        <f>'BANK INF DECEMBER 2022'!C138</f>
        <v>BAKARI KIBAGA BAKARI</v>
      </c>
      <c r="C138" s="99" t="s">
        <v>787</v>
      </c>
      <c r="D138" s="99" t="str">
        <f>'BANK INF DECEMBER 2022'!F138</f>
        <v>0152612192400</v>
      </c>
      <c r="E138" s="100">
        <f>IFERROR(VLOOKUP(B138,'BANK INF DECEMBER 2022'!C138:S369,17,FALSE),)</f>
        <v>291453.32160000002</v>
      </c>
      <c r="F138" s="91"/>
      <c r="G138" s="91"/>
      <c r="H138" s="91"/>
      <c r="I138" s="91"/>
      <c r="J138" s="91"/>
    </row>
    <row r="139" spans="1:10">
      <c r="A139" s="97">
        <v>137</v>
      </c>
      <c r="B139" s="98" t="str">
        <f>'BANK INF DECEMBER 2022'!C139</f>
        <v>OMBENI ELITABU MOSES</v>
      </c>
      <c r="C139" s="99" t="s">
        <v>787</v>
      </c>
      <c r="D139" s="99" t="str">
        <f>'BANK INF DECEMBER 2022'!F139</f>
        <v>0152611849800</v>
      </c>
      <c r="E139" s="100">
        <f>IFERROR(VLOOKUP(B139,'BANK INF DECEMBER 2022'!C139:S370,17,FALSE),)</f>
        <v>327332.10719999997</v>
      </c>
      <c r="F139" s="91"/>
      <c r="G139" s="91"/>
      <c r="H139" s="91"/>
      <c r="I139" s="91"/>
      <c r="J139" s="91"/>
    </row>
    <row r="140" spans="1:10">
      <c r="A140" s="97">
        <v>138</v>
      </c>
      <c r="B140" s="98" t="str">
        <f>'BANK INF DECEMBER 2022'!C140</f>
        <v>GRACE MSETH MANG'ANA</v>
      </c>
      <c r="C140" s="99" t="s">
        <v>787</v>
      </c>
      <c r="D140" s="99" t="str">
        <f>'BANK INF DECEMBER 2022'!F140</f>
        <v>0152613583000</v>
      </c>
      <c r="E140" s="100">
        <f>IFERROR(VLOOKUP(B140,'BANK INF DECEMBER 2022'!C140:S371,17,FALSE),)</f>
        <v>864862.63000000012</v>
      </c>
      <c r="F140" s="91"/>
      <c r="G140" s="91"/>
      <c r="H140" s="91"/>
      <c r="I140" s="91"/>
      <c r="J140" s="91"/>
    </row>
    <row r="141" spans="1:10">
      <c r="A141" s="97">
        <v>139</v>
      </c>
      <c r="B141" s="98" t="str">
        <f>'BANK INF DECEMBER 2022'!C141</f>
        <v>GROOVY MASUE OBEY</v>
      </c>
      <c r="C141" s="99" t="s">
        <v>787</v>
      </c>
      <c r="D141" s="99" t="str">
        <f>'BANK INF DECEMBER 2022'!F141</f>
        <v>0152230806800</v>
      </c>
      <c r="E141" s="100">
        <f>IFERROR(VLOOKUP(B141,'BANK INF DECEMBER 2022'!C141:S372,17,FALSE),)</f>
        <v>606676.0149999999</v>
      </c>
      <c r="F141" s="91"/>
      <c r="G141" s="91"/>
      <c r="H141" s="91"/>
      <c r="I141" s="91"/>
      <c r="J141" s="91"/>
    </row>
    <row r="142" spans="1:10">
      <c r="A142" s="97">
        <v>140</v>
      </c>
      <c r="B142" s="98" t="str">
        <f>'BANK INF DECEMBER 2022'!C142</f>
        <v>ISAYA AMBONISYE SWILA</v>
      </c>
      <c r="C142" s="99" t="s">
        <v>787</v>
      </c>
      <c r="D142" s="99" t="str">
        <f>'BANK INF DECEMBER 2022'!F142</f>
        <v>0152611825200</v>
      </c>
      <c r="E142" s="100">
        <f>IFERROR(VLOOKUP(B142,'BANK INF DECEMBER 2022'!C142:S373,17,FALSE),)</f>
        <v>462815.23200000002</v>
      </c>
      <c r="F142" s="91"/>
      <c r="G142" s="91"/>
      <c r="H142" s="91"/>
      <c r="I142" s="91"/>
      <c r="J142" s="91"/>
    </row>
    <row r="143" spans="1:10">
      <c r="A143" s="97">
        <v>141</v>
      </c>
      <c r="B143" s="98" t="str">
        <f>'BANK INF DECEMBER 2022'!C143</f>
        <v>ABDALLAH SHABANI KIHIYO</v>
      </c>
      <c r="C143" s="99" t="s">
        <v>787</v>
      </c>
      <c r="D143" s="99" t="str">
        <f>'BANK INF DECEMBER 2022'!F143</f>
        <v>0152611958200</v>
      </c>
      <c r="E143" s="100">
        <f>IFERROR(VLOOKUP(B143,'BANK INF DECEMBER 2022'!C143:S374,17,FALSE),)</f>
        <v>308012.99959999998</v>
      </c>
      <c r="F143" s="91"/>
      <c r="G143" s="91"/>
      <c r="H143" s="91"/>
      <c r="I143" s="91"/>
      <c r="J143" s="91"/>
    </row>
    <row r="144" spans="1:10">
      <c r="A144" s="97">
        <v>142</v>
      </c>
      <c r="B144" s="98" t="str">
        <f>'BANK INF DECEMBER 2022'!C144</f>
        <v>MOHAMMED ALLY SALEHE</v>
      </c>
      <c r="C144" s="99" t="s">
        <v>787</v>
      </c>
      <c r="D144" s="99" t="str">
        <f>'BANK INF DECEMBER 2022'!F144</f>
        <v>0152611600500</v>
      </c>
      <c r="E144" s="100">
        <f>IFERROR(VLOOKUP(B144,'BANK INF DECEMBER 2022'!C144:S375,17,FALSE),)</f>
        <v>405255.18</v>
      </c>
      <c r="F144" s="91"/>
      <c r="G144" s="91"/>
      <c r="H144" s="91"/>
      <c r="I144" s="91"/>
      <c r="J144" s="91"/>
    </row>
    <row r="145" spans="1:10">
      <c r="A145" s="97">
        <v>143</v>
      </c>
      <c r="B145" s="98" t="str">
        <f>'BANK INF DECEMBER 2022'!C145</f>
        <v>GODLOVE JOEL MTALI</v>
      </c>
      <c r="C145" s="99" t="s">
        <v>787</v>
      </c>
      <c r="D145" s="99" t="str">
        <f>'BANK INF DECEMBER 2022'!F145</f>
        <v>0152614495900</v>
      </c>
      <c r="E145" s="100">
        <f>IFERROR(VLOOKUP(B145,'BANK INF DECEMBER 2022'!C145:S376,17,FALSE),)</f>
        <v>899757.62300000002</v>
      </c>
      <c r="F145" s="91"/>
      <c r="G145" s="91"/>
      <c r="H145" s="91"/>
      <c r="I145" s="91"/>
      <c r="J145" s="91"/>
    </row>
    <row r="146" spans="1:10">
      <c r="A146" s="97">
        <v>144</v>
      </c>
      <c r="B146" s="98" t="str">
        <f>'BANK INF DECEMBER 2022'!C146</f>
        <v>ELIUD YORAM MBEMBELA</v>
      </c>
      <c r="C146" s="99" t="s">
        <v>787</v>
      </c>
      <c r="D146" s="99" t="str">
        <f>'BANK INF DECEMBER 2022'!F146</f>
        <v>0152610801000</v>
      </c>
      <c r="E146" s="100">
        <f>IFERROR(VLOOKUP(B146,'BANK INF DECEMBER 2022'!C146:S377,17,FALSE),)</f>
        <v>1573825.5839999998</v>
      </c>
      <c r="F146" s="91"/>
      <c r="G146" s="91"/>
      <c r="H146" s="91"/>
      <c r="I146" s="91"/>
      <c r="J146" s="91"/>
    </row>
    <row r="147" spans="1:10">
      <c r="A147" s="97">
        <v>145</v>
      </c>
      <c r="B147" s="98" t="str">
        <f>'BANK INF DECEMBER 2022'!C147</f>
        <v>WILSON PASCHAEL TEMU</v>
      </c>
      <c r="C147" s="99" t="s">
        <v>787</v>
      </c>
      <c r="D147" s="99" t="str">
        <f>'BANK INF DECEMBER 2022'!F147</f>
        <v>0152612193400</v>
      </c>
      <c r="E147" s="100">
        <f>IFERROR(VLOOKUP(B147,'BANK INF DECEMBER 2022'!C147:S378,17,FALSE),)</f>
        <v>624023.26400000008</v>
      </c>
      <c r="F147" s="91"/>
      <c r="G147" s="91"/>
      <c r="H147" s="91"/>
      <c r="I147" s="91"/>
      <c r="J147" s="91"/>
    </row>
    <row r="148" spans="1:10">
      <c r="A148" s="97">
        <v>146</v>
      </c>
      <c r="B148" s="98" t="str">
        <f>'BANK INF DECEMBER 2022'!C148</f>
        <v>MAANYA AMOS BWIRE</v>
      </c>
      <c r="C148" s="99" t="s">
        <v>787</v>
      </c>
      <c r="D148" s="99" t="str">
        <f>'BANK INF DECEMBER 2022'!F148</f>
        <v>0152614422000</v>
      </c>
      <c r="E148" s="100">
        <f>IFERROR(VLOOKUP(B148,'BANK INF DECEMBER 2022'!C148:S379,17,FALSE),)</f>
        <v>592399.40500000003</v>
      </c>
      <c r="F148" s="91"/>
      <c r="G148" s="91"/>
      <c r="H148" s="91"/>
      <c r="I148" s="91"/>
      <c r="J148" s="91"/>
    </row>
    <row r="149" spans="1:10">
      <c r="A149" s="97">
        <v>147</v>
      </c>
      <c r="B149" s="98" t="str">
        <f>'BANK INF DECEMBER 2022'!C149</f>
        <v>OMARY FRANCIS KAMOTE</v>
      </c>
      <c r="C149" s="99" t="s">
        <v>787</v>
      </c>
      <c r="D149" s="99" t="str">
        <f>'BANK INF DECEMBER 2022'!F149</f>
        <v>0152330770300</v>
      </c>
      <c r="E149" s="100">
        <f>IFERROR(VLOOKUP(B149,'BANK INF DECEMBER 2022'!C149:S380,17,FALSE),)</f>
        <v>476497.94400000002</v>
      </c>
      <c r="F149" s="91"/>
      <c r="G149" s="91"/>
      <c r="H149" s="91"/>
      <c r="I149" s="91"/>
      <c r="J149" s="91"/>
    </row>
    <row r="150" spans="1:10">
      <c r="A150" s="97">
        <v>148</v>
      </c>
      <c r="B150" s="98" t="str">
        <f>'BANK INF DECEMBER 2022'!C150</f>
        <v>RAMADHANI A SIMWINGA</v>
      </c>
      <c r="C150" s="99" t="s">
        <v>787</v>
      </c>
      <c r="D150" s="99" t="str">
        <f>'BANK INF DECEMBER 2022'!F150</f>
        <v>0152614340400</v>
      </c>
      <c r="E150" s="100">
        <f>IFERROR(VLOOKUP(B150,'BANK INF DECEMBER 2022'!C150:S381,17,FALSE),)</f>
        <v>482976.78400000004</v>
      </c>
      <c r="F150" s="91"/>
      <c r="G150" s="91"/>
      <c r="H150" s="91"/>
      <c r="I150" s="91"/>
      <c r="J150" s="91"/>
    </row>
    <row r="151" spans="1:10">
      <c r="A151" s="97">
        <v>149</v>
      </c>
      <c r="B151" s="98" t="str">
        <f>'BANK INF DECEMBER 2022'!C151</f>
        <v>MABULA MADENI SONDA</v>
      </c>
      <c r="C151" s="99" t="s">
        <v>787</v>
      </c>
      <c r="D151" s="99" t="str">
        <f>'BANK INF DECEMBER 2022'!F151</f>
        <v>0152473314900</v>
      </c>
      <c r="E151" s="100">
        <f>IFERROR(VLOOKUP(B151,'BANK INF DECEMBER 2022'!C151:S382,17,FALSE),)</f>
        <v>467618.48799999995</v>
      </c>
      <c r="F151" s="91"/>
      <c r="G151" s="91"/>
      <c r="H151" s="91"/>
      <c r="I151" s="91"/>
      <c r="J151" s="91"/>
    </row>
    <row r="152" spans="1:10">
      <c r="A152" s="97">
        <v>150</v>
      </c>
      <c r="B152" s="98" t="str">
        <f>'BANK INF DECEMBER 2022'!C152</f>
        <v>JAMHURI ATHUMANI HAJI</v>
      </c>
      <c r="C152" s="99" t="s">
        <v>787</v>
      </c>
      <c r="D152" s="99" t="str">
        <f>'BANK INF DECEMBER 2022'!F152</f>
        <v>0152609593700</v>
      </c>
      <c r="E152" s="100">
        <f>IFERROR(VLOOKUP(B152,'BANK INF DECEMBER 2022'!C152:S383,17,FALSE),)</f>
        <v>466273.32000000007</v>
      </c>
      <c r="F152" s="91"/>
      <c r="G152" s="91"/>
      <c r="H152" s="91"/>
      <c r="I152" s="91"/>
      <c r="J152" s="91"/>
    </row>
    <row r="153" spans="1:10">
      <c r="A153" s="97">
        <v>151</v>
      </c>
      <c r="B153" s="98" t="str">
        <f>'BANK INF DECEMBER 2022'!C153</f>
        <v>PONGWE JUMAA IDDI</v>
      </c>
      <c r="C153" s="99" t="s">
        <v>787</v>
      </c>
      <c r="D153" s="99" t="str">
        <f>'BANK INF DECEMBER 2022'!F153</f>
        <v>0152612180500</v>
      </c>
      <c r="E153" s="100">
        <f>IFERROR(VLOOKUP(B153,'BANK INF DECEMBER 2022'!C153:S384,17,FALSE),)</f>
        <v>225208.22479999997</v>
      </c>
      <c r="F153" s="91"/>
      <c r="G153" s="91"/>
      <c r="H153" s="91"/>
      <c r="I153" s="91"/>
      <c r="J153" s="91"/>
    </row>
    <row r="154" spans="1:10">
      <c r="A154" s="97">
        <v>152</v>
      </c>
      <c r="B154" s="98" t="str">
        <f>'BANK INF DECEMBER 2022'!C154</f>
        <v>MOSES ROGASIAN MASSAWE</v>
      </c>
      <c r="C154" s="99" t="s">
        <v>787</v>
      </c>
      <c r="D154" s="99" t="str">
        <f>'BANK INF DECEMBER 2022'!F154</f>
        <v>0152277117000</v>
      </c>
      <c r="E154" s="100">
        <f>IFERROR(VLOOKUP(B154,'BANK INF DECEMBER 2022'!C154:S385,17,FALSE),)</f>
        <v>1255626.871</v>
      </c>
      <c r="F154" s="91"/>
      <c r="G154" s="91"/>
      <c r="H154" s="91"/>
      <c r="I154" s="91"/>
      <c r="J154" s="91"/>
    </row>
    <row r="155" spans="1:10">
      <c r="A155" s="97">
        <v>153</v>
      </c>
      <c r="B155" s="98" t="str">
        <f>'BANK INF DECEMBER 2022'!C155</f>
        <v>OMARI JAFARI RASHIDI</v>
      </c>
      <c r="C155" s="99" t="s">
        <v>787</v>
      </c>
      <c r="D155" s="99" t="str">
        <f>'BANK INF DECEMBER 2022'!F155</f>
        <v>0152533094500</v>
      </c>
      <c r="E155" s="100">
        <f>IFERROR(VLOOKUP(B155,'BANK INF DECEMBER 2022'!C155:S386,17,FALSE),)</f>
        <v>655624.85499999998</v>
      </c>
      <c r="F155" s="91"/>
      <c r="G155" s="91"/>
      <c r="H155" s="91"/>
      <c r="I155" s="91"/>
      <c r="J155" s="91"/>
    </row>
    <row r="156" spans="1:10">
      <c r="A156" s="97">
        <v>154</v>
      </c>
      <c r="B156" s="98" t="str">
        <f>'BANK INF DECEMBER 2022'!C156</f>
        <v>FATTAH SHABANI HARIRI</v>
      </c>
      <c r="C156" s="99" t="s">
        <v>787</v>
      </c>
      <c r="D156" s="99" t="str">
        <f>'BANK INF DECEMBER 2022'!F156</f>
        <v>0152619774200</v>
      </c>
      <c r="E156" s="100">
        <f>IFERROR(VLOOKUP(B156,'BANK INF DECEMBER 2022'!C156:S387,17,FALSE),)</f>
        <v>450817.91199999995</v>
      </c>
      <c r="F156" s="91"/>
      <c r="G156" s="91"/>
      <c r="H156" s="91"/>
      <c r="I156" s="91"/>
      <c r="J156" s="91"/>
    </row>
    <row r="157" spans="1:10">
      <c r="A157" s="97">
        <v>155</v>
      </c>
      <c r="B157" s="98" t="str">
        <f>'BANK INF DECEMBER 2022'!C157</f>
        <v>THEOFAN ALBANO ADRIAN</v>
      </c>
      <c r="C157" s="99" t="s">
        <v>787</v>
      </c>
      <c r="D157" s="99" t="str">
        <f>'BANK INF DECEMBER 2022'!F157</f>
        <v>0152398335900</v>
      </c>
      <c r="E157" s="100">
        <f>IFERROR(VLOOKUP(B157,'BANK INF DECEMBER 2022'!C157:S388,17,FALSE),)</f>
        <v>779309.21100000001</v>
      </c>
      <c r="F157" s="91"/>
      <c r="G157" s="91"/>
      <c r="H157" s="91"/>
      <c r="I157" s="91"/>
      <c r="J157" s="91"/>
    </row>
    <row r="158" spans="1:10">
      <c r="A158" s="97">
        <v>156</v>
      </c>
      <c r="B158" s="98" t="str">
        <f>'BANK INF DECEMBER 2022'!C158</f>
        <v>CRISPINA WILLIUM MONDI</v>
      </c>
      <c r="C158" s="99" t="s">
        <v>787</v>
      </c>
      <c r="D158" s="99" t="str">
        <f>'BANK INF DECEMBER 2022'!F158</f>
        <v>0152593474300</v>
      </c>
      <c r="E158" s="100">
        <f>IFERROR(VLOOKUP(B158,'BANK INF DECEMBER 2022'!C158:S389,17,FALSE),)</f>
        <v>719526.65500000003</v>
      </c>
      <c r="F158" s="91"/>
      <c r="G158" s="91"/>
      <c r="H158" s="91"/>
      <c r="I158" s="91"/>
      <c r="J158" s="91"/>
    </row>
    <row r="159" spans="1:10">
      <c r="A159" s="97">
        <v>157</v>
      </c>
      <c r="B159" s="98" t="str">
        <f>'BANK INF DECEMBER 2022'!C159</f>
        <v>JAFARI KARIM EMANUEL</v>
      </c>
      <c r="C159" s="99" t="s">
        <v>787</v>
      </c>
      <c r="D159" s="99" t="str">
        <f>'BANK INF DECEMBER 2022'!F159</f>
        <v>0152452166100</v>
      </c>
      <c r="E159" s="100">
        <f>IFERROR(VLOOKUP(B159,'BANK INF DECEMBER 2022'!C159:S390,17,FALSE),)</f>
        <v>1052524.72</v>
      </c>
      <c r="F159" s="91"/>
      <c r="G159" s="91"/>
      <c r="H159" s="91"/>
      <c r="I159" s="91"/>
      <c r="J159" s="91"/>
    </row>
    <row r="160" spans="1:10">
      <c r="A160" s="97">
        <v>158</v>
      </c>
      <c r="B160" s="98" t="str">
        <f>'BANK INF DECEMBER 2022'!C160</f>
        <v>AGATHA MAURUS MBUNDA</v>
      </c>
      <c r="C160" s="99" t="s">
        <v>787</v>
      </c>
      <c r="D160" s="99" t="str">
        <f>'BANK INF DECEMBER 2022'!F160</f>
        <v>0152619786000</v>
      </c>
      <c r="E160" s="100">
        <f>IFERROR(VLOOKUP(B160,'BANK INF DECEMBER 2022'!C160:S391,17,FALSE),)</f>
        <v>1151124.1299999999</v>
      </c>
      <c r="F160" s="91"/>
      <c r="G160" s="91"/>
      <c r="H160" s="91"/>
      <c r="I160" s="91"/>
      <c r="J160" s="91"/>
    </row>
    <row r="161" spans="1:10">
      <c r="A161" s="97">
        <v>159</v>
      </c>
      <c r="B161" s="98" t="str">
        <f>'BANK INF DECEMBER 2022'!C161</f>
        <v>DIDAS KATANYUKWILE DESDERY</v>
      </c>
      <c r="C161" s="99" t="s">
        <v>787</v>
      </c>
      <c r="D161" s="99" t="str">
        <f>'BANK INF DECEMBER 2022'!F161</f>
        <v>0152371486700</v>
      </c>
      <c r="E161" s="100">
        <f>IFERROR(VLOOKUP(B161,'BANK INF DECEMBER 2022'!C161:S392,17,FALSE),)</f>
        <v>529424.64800000004</v>
      </c>
      <c r="F161" s="91"/>
      <c r="G161" s="91"/>
      <c r="H161" s="91"/>
      <c r="I161" s="91"/>
      <c r="J161" s="91"/>
    </row>
    <row r="162" spans="1:10">
      <c r="A162" s="97">
        <v>160</v>
      </c>
      <c r="B162" s="98" t="str">
        <f>'BANK INF DECEMBER 2022'!C162</f>
        <v>JUMA ISSA NAMANGA</v>
      </c>
      <c r="C162" s="99" t="s">
        <v>787</v>
      </c>
      <c r="D162" s="99" t="str">
        <f>'BANK INF DECEMBER 2022'!F162</f>
        <v>0152459391500</v>
      </c>
      <c r="E162" s="100">
        <f>IFERROR(VLOOKUP(B162,'BANK INF DECEMBER 2022'!C162:S393,17,FALSE),)</f>
        <v>483639.47439999995</v>
      </c>
      <c r="F162" s="91"/>
      <c r="G162" s="91"/>
      <c r="H162" s="91"/>
      <c r="I162" s="91"/>
      <c r="J162" s="91"/>
    </row>
    <row r="163" spans="1:10">
      <c r="A163" s="97">
        <v>161</v>
      </c>
      <c r="B163" s="98" t="str">
        <f>'BANK INF DECEMBER 2022'!C163</f>
        <v>JACKSON DANIEL NJANIMBO</v>
      </c>
      <c r="C163" s="99" t="s">
        <v>787</v>
      </c>
      <c r="D163" s="99" t="str">
        <f>'BANK INF DECEMBER 2022'!F163</f>
        <v>0152505770800</v>
      </c>
      <c r="E163" s="100">
        <f>IFERROR(VLOOKUP(B163,'BANK INF DECEMBER 2022'!C163:S394,17,FALSE),)</f>
        <v>430413.56799999997</v>
      </c>
      <c r="F163" s="91"/>
      <c r="G163" s="91"/>
      <c r="H163" s="91"/>
      <c r="I163" s="91"/>
      <c r="J163" s="91"/>
    </row>
    <row r="164" spans="1:10">
      <c r="A164" s="97">
        <v>162</v>
      </c>
      <c r="B164" s="98" t="str">
        <f>'BANK INF DECEMBER 2022'!C164</f>
        <v>ATHUMANI ALLY OMARY</v>
      </c>
      <c r="C164" s="99" t="s">
        <v>787</v>
      </c>
      <c r="D164" s="99" t="str">
        <f>'BANK INF DECEMBER 2022'!F164</f>
        <v>0152656500600</v>
      </c>
      <c r="E164" s="100">
        <f>IFERROR(VLOOKUP(B164,'BANK INF DECEMBER 2022'!C164:S395,17,FALSE),)</f>
        <v>398407.56280000007</v>
      </c>
      <c r="F164" s="91"/>
      <c r="G164" s="91"/>
      <c r="H164" s="91"/>
      <c r="I164" s="91"/>
      <c r="J164" s="91"/>
    </row>
    <row r="165" spans="1:10">
      <c r="A165" s="97">
        <v>163</v>
      </c>
      <c r="B165" s="98" t="str">
        <f>'BANK INF DECEMBER 2022'!C165</f>
        <v>LOVENESS MHINA MICHAEL</v>
      </c>
      <c r="C165" s="99" t="s">
        <v>787</v>
      </c>
      <c r="D165" s="99" t="str">
        <f>'BANK INF DECEMBER 2022'!F165</f>
        <v>0152620187600</v>
      </c>
      <c r="E165" s="100">
        <f>IFERROR(VLOOKUP(B165,'BANK INF DECEMBER 2022'!C165:S396,17,FALSE),)</f>
        <v>658356.28750000009</v>
      </c>
      <c r="F165" s="91"/>
      <c r="G165" s="91"/>
      <c r="H165" s="91"/>
      <c r="I165" s="91"/>
      <c r="J165" s="91"/>
    </row>
    <row r="166" spans="1:10">
      <c r="A166" s="97">
        <v>164</v>
      </c>
      <c r="B166" s="98" t="str">
        <f>'BANK INF DECEMBER 2022'!C166</f>
        <v>EDIMUNDI MODEST KORONEL</v>
      </c>
      <c r="C166" s="99" t="s">
        <v>787</v>
      </c>
      <c r="D166" s="99" t="str">
        <f>'BANK INF DECEMBER 2022'!F166</f>
        <v>0152527181900</v>
      </c>
      <c r="E166" s="100">
        <f>IFERROR(VLOOKUP(B166,'BANK INF DECEMBER 2022'!C166:S397,17,FALSE),)</f>
        <v>641677.41999999993</v>
      </c>
      <c r="F166" s="91"/>
      <c r="G166" s="91"/>
      <c r="H166" s="91"/>
      <c r="I166" s="91"/>
      <c r="J166" s="91"/>
    </row>
    <row r="167" spans="1:10">
      <c r="A167" s="97">
        <v>165</v>
      </c>
      <c r="B167" s="98" t="str">
        <f>'BANK INF DECEMBER 2022'!C167</f>
        <v>PETER JOHN PETER</v>
      </c>
      <c r="C167" s="99" t="s">
        <v>787</v>
      </c>
      <c r="D167" s="99" t="str">
        <f>'BANK INF DECEMBER 2022'!F167</f>
        <v>0152605062700</v>
      </c>
      <c r="E167" s="100">
        <f>IFERROR(VLOOKUP(B167,'BANK INF DECEMBER 2022'!C167:S398,17,FALSE),)</f>
        <v>592054.13599999994</v>
      </c>
      <c r="F167" s="91"/>
      <c r="G167" s="91"/>
      <c r="H167" s="91"/>
      <c r="I167" s="91"/>
      <c r="J167" s="91"/>
    </row>
    <row r="168" spans="1:10">
      <c r="A168" s="97">
        <v>166</v>
      </c>
      <c r="B168" s="98" t="str">
        <f>'BANK INF DECEMBER 2022'!C168</f>
        <v>RASHIDI MUHIBU NDUVA</v>
      </c>
      <c r="C168" s="99" t="s">
        <v>787</v>
      </c>
      <c r="D168" s="99" t="str">
        <f>'BANK INF DECEMBER 2022'!F168</f>
        <v>0152459377100</v>
      </c>
      <c r="E168" s="100">
        <f>IFERROR(VLOOKUP(B168,'BANK INF DECEMBER 2022'!C168:S399,17,FALSE),)</f>
        <v>581624.36800000002</v>
      </c>
      <c r="F168" s="91"/>
      <c r="G168" s="91"/>
      <c r="H168" s="91"/>
      <c r="I168" s="91"/>
      <c r="J168" s="91"/>
    </row>
    <row r="169" spans="1:10">
      <c r="A169" s="97">
        <v>167</v>
      </c>
      <c r="B169" s="98" t="str">
        <f>'BANK INF DECEMBER 2022'!C169</f>
        <v>MOHAMEDI RASHIDI CHAMWENE</v>
      </c>
      <c r="C169" s="99" t="s">
        <v>787</v>
      </c>
      <c r="D169" s="99" t="str">
        <f>'BANK INF DECEMBER 2022'!F169</f>
        <v>0152519449100</v>
      </c>
      <c r="E169" s="100">
        <f>IFERROR(VLOOKUP(B169,'BANK INF DECEMBER 2022'!C169:S400,17,FALSE),)</f>
        <v>488620.81599999999</v>
      </c>
      <c r="F169" s="91"/>
      <c r="G169" s="91"/>
      <c r="H169" s="91"/>
      <c r="I169" s="91"/>
      <c r="J169" s="91"/>
    </row>
    <row r="170" spans="1:10">
      <c r="A170" s="97">
        <v>168</v>
      </c>
      <c r="B170" s="98" t="str">
        <f>'BANK INF DECEMBER 2022'!C170</f>
        <v>RASHIDI MNGUMI CHAMZIMU</v>
      </c>
      <c r="C170" s="99" t="s">
        <v>787</v>
      </c>
      <c r="D170" s="99" t="str">
        <f>'BANK INF DECEMBER 2022'!F170</f>
        <v>0152620385900</v>
      </c>
      <c r="E170" s="100">
        <f>IFERROR(VLOOKUP(B170,'BANK INF DECEMBER 2022'!C170:S401,17,FALSE),)</f>
        <v>705125.54499999993</v>
      </c>
      <c r="F170" s="91"/>
      <c r="G170" s="91"/>
      <c r="H170" s="91"/>
      <c r="I170" s="91"/>
      <c r="J170" s="91"/>
    </row>
    <row r="171" spans="1:10">
      <c r="A171" s="97">
        <v>169</v>
      </c>
      <c r="B171" s="98" t="str">
        <f>'BANK INF DECEMBER 2022'!C171</f>
        <v>YUSUFU HENRY DARU</v>
      </c>
      <c r="C171" s="99" t="s">
        <v>787</v>
      </c>
      <c r="D171" s="99" t="str">
        <f>'BANK INF DECEMBER 2022'!F171</f>
        <v>0152518152500</v>
      </c>
      <c r="E171" s="100">
        <f>IFERROR(VLOOKUP(B171,'BANK INF DECEMBER 2022'!C171:S402,17,FALSE),)</f>
        <v>904511.15000000014</v>
      </c>
      <c r="F171" s="91"/>
      <c r="G171" s="91"/>
      <c r="H171" s="91"/>
      <c r="I171" s="91"/>
      <c r="J171" s="91"/>
    </row>
    <row r="172" spans="1:10">
      <c r="A172" s="97">
        <v>170</v>
      </c>
      <c r="B172" s="98" t="str">
        <f>'BANK INF DECEMBER 2022'!C172</f>
        <v>AVUNILWA JULIUS SHEKIGHENDA</v>
      </c>
      <c r="C172" s="99" t="s">
        <v>787</v>
      </c>
      <c r="D172" s="99" t="str">
        <f>'BANK INF DECEMBER 2022'!F172</f>
        <v>0152620711900</v>
      </c>
      <c r="E172" s="100">
        <f>IFERROR(VLOOKUP(B172,'BANK INF DECEMBER 2022'!C172:S403,17,FALSE),)</f>
        <v>400422.42</v>
      </c>
      <c r="F172" s="91"/>
      <c r="G172" s="91"/>
      <c r="H172" s="91"/>
      <c r="I172" s="91"/>
      <c r="J172" s="91"/>
    </row>
    <row r="173" spans="1:10">
      <c r="A173" s="97">
        <v>171</v>
      </c>
      <c r="B173" s="98" t="str">
        <f>'BANK INF DECEMBER 2022'!C173</f>
        <v>BAHATI TEWA AHMAD</v>
      </c>
      <c r="C173" s="99" t="s">
        <v>787</v>
      </c>
      <c r="D173" s="99" t="str">
        <f>'BANK INF DECEMBER 2022'!F173</f>
        <v>0152505774800</v>
      </c>
      <c r="E173" s="100">
        <f>IFERROR(VLOOKUP(B173,'BANK INF DECEMBER 2022'!C173:S404,17,FALSE),)</f>
        <v>436181.48800000001</v>
      </c>
      <c r="F173" s="91"/>
      <c r="G173" s="91"/>
      <c r="H173" s="91"/>
      <c r="I173" s="91"/>
      <c r="J173" s="91"/>
    </row>
    <row r="174" spans="1:10">
      <c r="A174" s="97">
        <v>172</v>
      </c>
      <c r="B174" s="98" t="str">
        <f>'BANK INF DECEMBER 2022'!C174</f>
        <v>MTANGI MUSSA JOSEPH</v>
      </c>
      <c r="C174" s="99" t="s">
        <v>787</v>
      </c>
      <c r="D174" s="99" t="str">
        <f>'BANK INF DECEMBER 2022'!F174</f>
        <v>0152620573300</v>
      </c>
      <c r="E174" s="100">
        <f>IFERROR(VLOOKUP(B174,'BANK INF DECEMBER 2022'!C174:S405,17,FALSE),)</f>
        <v>400895.44799999997</v>
      </c>
      <c r="F174" s="91"/>
      <c r="G174" s="91"/>
      <c r="H174" s="91"/>
      <c r="I174" s="91"/>
      <c r="J174" s="91"/>
    </row>
    <row r="175" spans="1:10">
      <c r="A175" s="97">
        <v>173</v>
      </c>
      <c r="B175" s="98" t="str">
        <f>'BANK INF DECEMBER 2022'!C175</f>
        <v>WALLES SAMWELI DAUDI</v>
      </c>
      <c r="C175" s="99" t="s">
        <v>787</v>
      </c>
      <c r="D175" s="99" t="str">
        <f>'BANK INF DECEMBER 2022'!F175</f>
        <v>0152621387500</v>
      </c>
      <c r="E175" s="100">
        <f>IFERROR(VLOOKUP(B175,'BANK INF DECEMBER 2022'!C175:S406,17,FALSE),)</f>
        <v>548415.78399999999</v>
      </c>
      <c r="F175" s="91"/>
      <c r="G175" s="91"/>
      <c r="H175" s="91"/>
      <c r="I175" s="91"/>
      <c r="J175" s="91"/>
    </row>
    <row r="176" spans="1:10">
      <c r="A176" s="97">
        <v>174</v>
      </c>
      <c r="B176" s="98" t="str">
        <f>'BANK INF DECEMBER 2022'!C176</f>
        <v>WILLIAM SOLOMON MSAGATI</v>
      </c>
      <c r="C176" s="99" t="s">
        <v>787</v>
      </c>
      <c r="D176" s="99" t="str">
        <f>'BANK INF DECEMBER 2022'!F176</f>
        <v>0152403408800</v>
      </c>
      <c r="E176" s="100">
        <f>IFERROR(VLOOKUP(B176,'BANK INF DECEMBER 2022'!C176:S407,17,FALSE),)</f>
        <v>421055.34400000004</v>
      </c>
      <c r="F176" s="91"/>
      <c r="G176" s="91"/>
      <c r="H176" s="91"/>
      <c r="I176" s="91"/>
      <c r="J176" s="91"/>
    </row>
    <row r="177" spans="1:10">
      <c r="A177" s="97">
        <v>175</v>
      </c>
      <c r="B177" s="98" t="str">
        <f>'BANK INF DECEMBER 2022'!C177</f>
        <v>ELISAFI ANDASON MTAITA</v>
      </c>
      <c r="C177" s="99" t="s">
        <v>787</v>
      </c>
      <c r="D177" s="99" t="str">
        <f>'BANK INF DECEMBER 2022'!F177</f>
        <v>0152549754500</v>
      </c>
      <c r="E177" s="100">
        <f>IFERROR(VLOOKUP(B177,'BANK INF DECEMBER 2022'!C177:S408,17,FALSE),)</f>
        <v>536263.36800000002</v>
      </c>
      <c r="F177" s="91"/>
      <c r="G177" s="91"/>
      <c r="H177" s="91"/>
      <c r="I177" s="91"/>
      <c r="J177" s="91"/>
    </row>
    <row r="178" spans="1:10">
      <c r="A178" s="97">
        <v>176</v>
      </c>
      <c r="B178" s="98" t="str">
        <f>'BANK INF DECEMBER 2022'!C178</f>
        <v>SAID RAMADHANI AHMAD</v>
      </c>
      <c r="C178" s="99" t="s">
        <v>787</v>
      </c>
      <c r="D178" s="99" t="str">
        <f>'BANK INF DECEMBER 2022'!F178</f>
        <v>0152398305300</v>
      </c>
      <c r="E178" s="100">
        <f>IFERROR(VLOOKUP(B178,'BANK INF DECEMBER 2022'!C178:S409,17,FALSE),)</f>
        <v>370803.85519999999</v>
      </c>
      <c r="F178" s="91"/>
      <c r="G178" s="91"/>
      <c r="H178" s="91"/>
      <c r="I178" s="91"/>
      <c r="J178" s="91"/>
    </row>
    <row r="179" spans="1:10">
      <c r="A179" s="97">
        <v>177</v>
      </c>
      <c r="B179" s="98" t="str">
        <f>'BANK INF DECEMBER 2022'!C179</f>
        <v>MTIYA GUYANA MTIYA</v>
      </c>
      <c r="C179" s="99" t="s">
        <v>787</v>
      </c>
      <c r="D179" s="99" t="str">
        <f>'BANK INF DECEMBER 2022'!F179</f>
        <v>0152438899600</v>
      </c>
      <c r="E179" s="100">
        <f>IFERROR(VLOOKUP(B179,'BANK INF DECEMBER 2022'!C179:S410,17,FALSE),)</f>
        <v>376184.99039999995</v>
      </c>
      <c r="F179" s="91"/>
      <c r="G179" s="91"/>
      <c r="H179" s="91"/>
      <c r="I179" s="91"/>
      <c r="J179" s="91"/>
    </row>
    <row r="180" spans="1:10">
      <c r="A180" s="97">
        <v>178</v>
      </c>
      <c r="B180" s="98" t="str">
        <f>'BANK INF DECEMBER 2022'!C180</f>
        <v>KOMBO OMARY MWABOTA</v>
      </c>
      <c r="C180" s="99" t="s">
        <v>787</v>
      </c>
      <c r="D180" s="99" t="str">
        <f>'BANK INF DECEMBER 2022'!F180</f>
        <v>0152622234900</v>
      </c>
      <c r="E180" s="100">
        <f>IFERROR(VLOOKUP(B180,'BANK INF DECEMBER 2022'!C180:S411,17,FALSE),)</f>
        <v>427535.00799999997</v>
      </c>
      <c r="F180" s="91"/>
      <c r="G180" s="91"/>
      <c r="H180" s="91"/>
      <c r="I180" s="91"/>
      <c r="J180" s="91"/>
    </row>
    <row r="181" spans="1:10">
      <c r="A181" s="97">
        <v>179</v>
      </c>
      <c r="B181" s="98" t="str">
        <f>'BANK INF DECEMBER 2022'!C181</f>
        <v>NIKUNDIWE JOHN SEKIMBOTA</v>
      </c>
      <c r="C181" s="99" t="s">
        <v>787</v>
      </c>
      <c r="D181" s="99" t="str">
        <f>'BANK INF DECEMBER 2022'!F181</f>
        <v>0152519422300</v>
      </c>
      <c r="E181" s="100">
        <f>IFERROR(VLOOKUP(B181,'BANK INF DECEMBER 2022'!C181:S412,17,FALSE),)</f>
        <v>351344.99040000001</v>
      </c>
      <c r="F181" s="91"/>
      <c r="G181" s="91"/>
      <c r="H181" s="91"/>
      <c r="I181" s="91"/>
      <c r="J181" s="91"/>
    </row>
    <row r="182" spans="1:10">
      <c r="A182" s="97">
        <v>180</v>
      </c>
      <c r="B182" s="98" t="str">
        <f>'BANK INF DECEMBER 2022'!C182</f>
        <v>HUSSEIN RAMADHANI SECHAMBA</v>
      </c>
      <c r="C182" s="99" t="s">
        <v>787</v>
      </c>
      <c r="D182" s="99" t="str">
        <f>'BANK INF DECEMBER 2022'!F182</f>
        <v>0152621249200</v>
      </c>
      <c r="E182" s="100">
        <f>IFERROR(VLOOKUP(B182,'BANK INF DECEMBER 2022'!C182:S413,17,FALSE),)</f>
        <v>275994.05560000002</v>
      </c>
      <c r="F182" s="91"/>
      <c r="G182" s="91"/>
      <c r="H182" s="91"/>
      <c r="I182" s="91"/>
      <c r="J182" s="91"/>
    </row>
    <row r="183" spans="1:10">
      <c r="A183" s="97">
        <v>181</v>
      </c>
      <c r="B183" s="98" t="str">
        <f>'BANK INF DECEMBER 2022'!C183</f>
        <v>SAID OMARY MUSSA</v>
      </c>
      <c r="C183" s="99" t="s">
        <v>787</v>
      </c>
      <c r="D183" s="99" t="str">
        <f>'BANK INF DECEMBER 2022'!F183</f>
        <v>0152459390300</v>
      </c>
      <c r="E183" s="100">
        <f>IFERROR(VLOOKUP(B183,'BANK INF DECEMBER 2022'!C183:S414,17,FALSE),)</f>
        <v>122756.75</v>
      </c>
      <c r="F183" s="91"/>
      <c r="G183" s="91"/>
      <c r="H183" s="91"/>
      <c r="I183" s="91"/>
      <c r="J183" s="91"/>
    </row>
    <row r="184" spans="1:10">
      <c r="A184" s="97">
        <v>182</v>
      </c>
      <c r="B184" s="98" t="str">
        <f>'BANK INF DECEMBER 2022'!C184</f>
        <v>ABIRIA JEMEMIA KAYUNI</v>
      </c>
      <c r="C184" s="99" t="s">
        <v>787</v>
      </c>
      <c r="D184" s="99" t="str">
        <f>'BANK INF DECEMBER 2022'!F184</f>
        <v>0152624290900</v>
      </c>
      <c r="E184" s="100">
        <f>IFERROR(VLOOKUP(B184,'BANK INF DECEMBER 2022'!C184:S415,17,FALSE),)</f>
        <v>435816.75199999998</v>
      </c>
      <c r="F184" s="91"/>
      <c r="G184" s="91"/>
      <c r="H184" s="91"/>
      <c r="I184" s="91"/>
      <c r="J184" s="91"/>
    </row>
    <row r="185" spans="1:10">
      <c r="A185" s="97">
        <v>183</v>
      </c>
      <c r="B185" s="98" t="str">
        <f>'BANK INF DECEMBER 2022'!C185</f>
        <v>YASSIN IMAMU MOHAMMEDI</v>
      </c>
      <c r="C185" s="99" t="s">
        <v>787</v>
      </c>
      <c r="D185" s="99" t="str">
        <f>'BANK INF DECEMBER 2022'!F185</f>
        <v>0152622899700</v>
      </c>
      <c r="E185" s="100">
        <f>IFERROR(VLOOKUP(B185,'BANK INF DECEMBER 2022'!C185:S416,17,FALSE),)</f>
        <v>420118.85600000003</v>
      </c>
      <c r="F185" s="91"/>
      <c r="G185" s="91"/>
      <c r="H185" s="91"/>
      <c r="I185" s="91"/>
      <c r="J185" s="91"/>
    </row>
    <row r="186" spans="1:10">
      <c r="A186" s="97">
        <v>184</v>
      </c>
      <c r="B186" s="98" t="str">
        <f>'BANK INF DECEMBER 2022'!C186</f>
        <v>BAKARI ALLY SAMADANI</v>
      </c>
      <c r="C186" s="99" t="s">
        <v>787</v>
      </c>
      <c r="D186" s="99" t="str">
        <f>'BANK INF DECEMBER 2022'!F186</f>
        <v>0152505795700</v>
      </c>
      <c r="E186" s="100">
        <f>IFERROR(VLOOKUP(B186,'BANK INF DECEMBER 2022'!C186:S417,17,FALSE),)</f>
        <v>448419.8</v>
      </c>
      <c r="F186" s="91"/>
      <c r="G186" s="91"/>
      <c r="H186" s="91"/>
      <c r="I186" s="91"/>
      <c r="J186" s="91"/>
    </row>
    <row r="187" spans="1:10">
      <c r="A187" s="97">
        <v>185</v>
      </c>
      <c r="B187" s="98" t="str">
        <f>'BANK INF DECEMBER 2022'!C187</f>
        <v>BAKARI ANAFI MUHIDINI</v>
      </c>
      <c r="C187" s="99" t="s">
        <v>787</v>
      </c>
      <c r="D187" s="99" t="str">
        <f>'BANK INF DECEMBER 2022'!F187</f>
        <v>0152459378200</v>
      </c>
      <c r="E187" s="100">
        <f>IFERROR(VLOOKUP(B187,'BANK INF DECEMBER 2022'!C187:S418,17,FALSE),)</f>
        <v>353555.71360000002</v>
      </c>
      <c r="F187" s="91"/>
      <c r="G187" s="91"/>
      <c r="H187" s="91"/>
      <c r="I187" s="91"/>
      <c r="J187" s="91"/>
    </row>
    <row r="188" spans="1:10">
      <c r="A188" s="97">
        <v>186</v>
      </c>
      <c r="B188" s="98" t="str">
        <f>'BANK INF DECEMBER 2022'!C188</f>
        <v>MOHAMEDI TWAHIRANI MUSSA</v>
      </c>
      <c r="C188" s="99" t="s">
        <v>787</v>
      </c>
      <c r="D188" s="99" t="str">
        <f>'BANK INF DECEMBER 2022'!F188</f>
        <v>0152622895000</v>
      </c>
      <c r="E188" s="100">
        <f>IFERROR(VLOOKUP(B188,'BANK INF DECEMBER 2022'!C188:S419,17,FALSE),)</f>
        <v>450219.24800000002</v>
      </c>
      <c r="F188" s="91"/>
      <c r="G188" s="91"/>
      <c r="H188" s="91"/>
      <c r="I188" s="91"/>
      <c r="J188" s="91"/>
    </row>
    <row r="189" spans="1:10">
      <c r="A189" s="97">
        <v>187</v>
      </c>
      <c r="B189" s="98" t="str">
        <f>'BANK INF DECEMBER 2022'!C189</f>
        <v>STEPHEN MICHAEL MUNDI</v>
      </c>
      <c r="C189" s="99" t="s">
        <v>787</v>
      </c>
      <c r="D189" s="99" t="str">
        <f>'BANK INF DECEMBER 2022'!F189</f>
        <v>0152624995300</v>
      </c>
      <c r="E189" s="100">
        <f>IFERROR(VLOOKUP(B189,'BANK INF DECEMBER 2022'!C189:S420,17,FALSE),)</f>
        <v>452174.81200000003</v>
      </c>
      <c r="F189" s="91"/>
      <c r="G189" s="91"/>
      <c r="H189" s="91"/>
      <c r="I189" s="91"/>
      <c r="J189" s="91"/>
    </row>
    <row r="190" spans="1:10">
      <c r="A190" s="97">
        <v>188</v>
      </c>
      <c r="B190" s="98" t="str">
        <f>'BANK INF DECEMBER 2022'!C190</f>
        <v>IMANI JUNGA MBULI</v>
      </c>
      <c r="C190" s="99" t="s">
        <v>787</v>
      </c>
      <c r="D190" s="99" t="str">
        <f>'BANK INF DECEMBER 2022'!F190</f>
        <v>0152608382900</v>
      </c>
      <c r="E190" s="100">
        <f>IFERROR(VLOOKUP(B190,'BANK INF DECEMBER 2022'!C190:S421,17,FALSE),)</f>
        <v>321810.8836</v>
      </c>
      <c r="F190" s="91"/>
      <c r="G190" s="91"/>
      <c r="H190" s="91"/>
      <c r="I190" s="91"/>
      <c r="J190" s="91"/>
    </row>
    <row r="191" spans="1:10">
      <c r="A191" s="97">
        <v>189</v>
      </c>
      <c r="B191" s="98" t="str">
        <f>'BANK INF DECEMBER 2022'!C191</f>
        <v>OMARI KASALAMA RASHIDI</v>
      </c>
      <c r="C191" s="99" t="s">
        <v>787</v>
      </c>
      <c r="D191" s="99" t="str">
        <f>'BANK INF DECEMBER 2022'!F191</f>
        <v>0152606870200</v>
      </c>
      <c r="E191" s="100">
        <f>IFERROR(VLOOKUP(B191,'BANK INF DECEMBER 2022'!C191:S422,17,FALSE),)</f>
        <v>383227.9952</v>
      </c>
      <c r="F191" s="91"/>
      <c r="G191" s="91"/>
      <c r="H191" s="91"/>
      <c r="I191" s="91"/>
      <c r="J191" s="91"/>
    </row>
    <row r="192" spans="1:10">
      <c r="A192" s="97">
        <v>190</v>
      </c>
      <c r="B192" s="98" t="str">
        <f>'BANK INF DECEMBER 2022'!C192</f>
        <v>RAJABU MUSSA ABUBAKARI</v>
      </c>
      <c r="C192" s="99" t="s">
        <v>787</v>
      </c>
      <c r="D192" s="99" t="str">
        <f>'BANK INF DECEMBER 2022'!F192</f>
        <v>0152622896900</v>
      </c>
      <c r="E192" s="100">
        <f>IFERROR(VLOOKUP(B192,'BANK INF DECEMBER 2022'!C192:S423,17,FALSE),)</f>
        <v>435818.83200000005</v>
      </c>
      <c r="F192" s="91"/>
      <c r="G192" s="91"/>
      <c r="H192" s="91"/>
      <c r="I192" s="91"/>
      <c r="J192" s="91"/>
    </row>
    <row r="193" spans="1:10">
      <c r="A193" s="97">
        <v>191</v>
      </c>
      <c r="B193" s="98" t="str">
        <f>'BANK INF DECEMBER 2022'!C193</f>
        <v>DONALD G MBAKILWA</v>
      </c>
      <c r="C193" s="99" t="s">
        <v>787</v>
      </c>
      <c r="D193" s="99" t="str">
        <f>'BANK INF DECEMBER 2022'!F193</f>
        <v>0152203681300</v>
      </c>
      <c r="E193" s="100">
        <f>IFERROR(VLOOKUP(B193,'BANK INF DECEMBER 2022'!C193:S424,17,FALSE),)</f>
        <v>2106267.52</v>
      </c>
      <c r="F193" s="91"/>
      <c r="G193" s="91"/>
      <c r="H193" s="91"/>
      <c r="I193" s="91"/>
      <c r="J193" s="91"/>
    </row>
    <row r="194" spans="1:10">
      <c r="A194" s="97">
        <v>192</v>
      </c>
      <c r="B194" s="98" t="str">
        <f>'BANK INF DECEMBER 2022'!C194</f>
        <v>HAMISI AHMAD GAMBA</v>
      </c>
      <c r="C194" s="99" t="s">
        <v>787</v>
      </c>
      <c r="D194" s="99" t="str">
        <f>'BANK INF DECEMBER 2022'!F194</f>
        <v>0152398355300</v>
      </c>
      <c r="E194" s="100">
        <f>IFERROR(VLOOKUP(B194,'BANK INF DECEMBER 2022'!C194:S425,17,FALSE),)</f>
        <v>467620.58400000003</v>
      </c>
      <c r="F194" s="91"/>
      <c r="G194" s="91"/>
      <c r="H194" s="91"/>
      <c r="I194" s="91"/>
      <c r="J194" s="91"/>
    </row>
    <row r="195" spans="1:10">
      <c r="A195" s="97">
        <v>193</v>
      </c>
      <c r="B195" s="98" t="str">
        <f>'BANK INF DECEMBER 2022'!C195</f>
        <v>FRED MAIKO HAHUNGA</v>
      </c>
      <c r="C195" s="99" t="s">
        <v>787</v>
      </c>
      <c r="D195" s="99" t="str">
        <f>'BANK INF DECEMBER 2022'!F195</f>
        <v>0152624435300</v>
      </c>
      <c r="E195" s="100">
        <f>IFERROR(VLOOKUP(B195,'BANK INF DECEMBER 2022'!C195:S426,17,FALSE),)</f>
        <v>330093.11</v>
      </c>
      <c r="F195" s="91"/>
      <c r="G195" s="91"/>
      <c r="H195" s="91"/>
      <c r="I195" s="91"/>
      <c r="J195" s="91"/>
    </row>
    <row r="196" spans="1:10">
      <c r="A196" s="97">
        <v>194</v>
      </c>
      <c r="B196" s="98" t="str">
        <f>'BANK INF DECEMBER 2022'!C196</f>
        <v>ALLY MWINYI AMANI</v>
      </c>
      <c r="C196" s="99" t="s">
        <v>787</v>
      </c>
      <c r="D196" s="99" t="str">
        <f>'BANK INF DECEMBER 2022'!F196</f>
        <v>0152514969400</v>
      </c>
      <c r="E196" s="100">
        <f>IFERROR(VLOOKUP(B196,'BANK INF DECEMBER 2022'!C196:S427,17,FALSE),)</f>
        <v>524623.58400000003</v>
      </c>
      <c r="F196" s="91"/>
      <c r="G196" s="91"/>
      <c r="H196" s="91"/>
      <c r="I196" s="91"/>
      <c r="J196" s="91"/>
    </row>
    <row r="197" spans="1:10">
      <c r="A197" s="97">
        <v>195</v>
      </c>
      <c r="B197" s="98" t="str">
        <f>'BANK INF DECEMBER 2022'!C197</f>
        <v>MUSSA HAMIS MUSSA</v>
      </c>
      <c r="C197" s="99" t="s">
        <v>787</v>
      </c>
      <c r="D197" s="99" t="str">
        <f>'BANK INF DECEMBER 2022'!F197</f>
        <v>0152459400900</v>
      </c>
      <c r="E197" s="100">
        <f>IFERROR(VLOOKUP(B197,'BANK INF DECEMBER 2022'!C197:S428,17,FALSE),)</f>
        <v>420815.60799999995</v>
      </c>
      <c r="F197" s="91"/>
      <c r="G197" s="91"/>
      <c r="H197" s="91"/>
      <c r="I197" s="91"/>
      <c r="J197" s="91"/>
    </row>
    <row r="198" spans="1:10">
      <c r="A198" s="97">
        <v>196</v>
      </c>
      <c r="B198" s="98" t="str">
        <f>'BANK INF DECEMBER 2022'!C198</f>
        <v>MUHALAMI SHAIBU NJEKA</v>
      </c>
      <c r="C198" s="99" t="s">
        <v>787</v>
      </c>
      <c r="D198" s="99" t="str">
        <f>'BANK INF DECEMBER 2022'!F198</f>
        <v>0152474541700</v>
      </c>
      <c r="E198" s="100">
        <f>IFERROR(VLOOKUP(B198,'BANK INF DECEMBER 2022'!C198:S429,17,FALSE),)</f>
        <v>421415.64799999999</v>
      </c>
      <c r="F198" s="91"/>
      <c r="G198" s="91"/>
      <c r="H198" s="91"/>
      <c r="I198" s="91"/>
      <c r="J198" s="91"/>
    </row>
    <row r="199" spans="1:10">
      <c r="A199" s="97">
        <v>197</v>
      </c>
      <c r="B199" s="98" t="str">
        <f>'BANK INF DECEMBER 2022'!C199</f>
        <v>SAIDI HASHIMU MBETENI</v>
      </c>
      <c r="C199" s="99" t="s">
        <v>787</v>
      </c>
      <c r="D199" s="99" t="str">
        <f>'BANK INF DECEMBER 2022'!F199</f>
        <v>0152514968700</v>
      </c>
      <c r="E199" s="100">
        <f>IFERROR(VLOOKUP(B199,'BANK INF DECEMBER 2022'!C199:S430,17,FALSE),)</f>
        <v>360454.64639999997</v>
      </c>
      <c r="F199" s="91"/>
      <c r="G199" s="91"/>
      <c r="H199" s="91"/>
      <c r="I199" s="91"/>
      <c r="J199" s="91"/>
    </row>
    <row r="200" spans="1:10">
      <c r="A200" s="97">
        <v>198</v>
      </c>
      <c r="B200" s="98" t="str">
        <f>'BANK INF DECEMBER 2022'!C200</f>
        <v>ELLY JOHN WILLIAM</v>
      </c>
      <c r="C200" s="99" t="s">
        <v>787</v>
      </c>
      <c r="D200" s="99" t="str">
        <f>'BANK INF DECEMBER 2022'!F200</f>
        <v>0152624305600</v>
      </c>
      <c r="E200" s="100">
        <f>IFERROR(VLOOKUP(B200,'BANK INF DECEMBER 2022'!C200:S431,17,FALSE),)</f>
        <v>385296.56</v>
      </c>
      <c r="F200" s="91"/>
      <c r="G200" s="91"/>
      <c r="H200" s="91"/>
      <c r="I200" s="91"/>
      <c r="J200" s="91"/>
    </row>
    <row r="201" spans="1:10">
      <c r="A201" s="97">
        <v>199</v>
      </c>
      <c r="B201" s="98" t="str">
        <f>'BANK INF DECEMBER 2022'!C201</f>
        <v>MKUVASA GODFREY JOHN</v>
      </c>
      <c r="C201" s="99" t="s">
        <v>787</v>
      </c>
      <c r="D201" s="99" t="str">
        <f>'BANK INF DECEMBER 2022'!F201</f>
        <v>0152624319700</v>
      </c>
      <c r="E201" s="100">
        <f>IFERROR(VLOOKUP(B201,'BANK INF DECEMBER 2022'!C201:S432,17,FALSE),)</f>
        <v>389436.08160000003</v>
      </c>
      <c r="F201" s="91"/>
      <c r="G201" s="91"/>
      <c r="H201" s="91"/>
      <c r="I201" s="91"/>
      <c r="J201" s="91"/>
    </row>
    <row r="202" spans="1:10">
      <c r="A202" s="97">
        <v>200</v>
      </c>
      <c r="B202" s="98" t="str">
        <f>'BANK INF DECEMBER 2022'!C202</f>
        <v>FADHILI MFAUME OMARY</v>
      </c>
      <c r="C202" s="99" t="s">
        <v>787</v>
      </c>
      <c r="D202" s="99" t="str">
        <f>'BANK INF DECEMBER 2022'!F202</f>
        <v>0152541670100</v>
      </c>
      <c r="E202" s="100">
        <f>IFERROR(VLOOKUP(B202,'BANK INF DECEMBER 2022'!C202:S433,17,FALSE),)</f>
        <v>448416.61599999992</v>
      </c>
      <c r="F202" s="91"/>
      <c r="G202" s="91"/>
      <c r="H202" s="91"/>
      <c r="I202" s="91"/>
      <c r="J202" s="91"/>
    </row>
    <row r="203" spans="1:10">
      <c r="A203" s="97">
        <v>201</v>
      </c>
      <c r="B203" s="98" t="str">
        <f>'BANK INF DECEMBER 2022'!C203</f>
        <v>YASSINI HASSAN LIPAMBILA</v>
      </c>
      <c r="C203" s="99" t="s">
        <v>787</v>
      </c>
      <c r="D203" s="99" t="str">
        <f>'BANK INF DECEMBER 2022'!F203</f>
        <v>0152514968400</v>
      </c>
      <c r="E203" s="100">
        <f>IFERROR(VLOOKUP(B203,'BANK INF DECEMBER 2022'!C203:S434,17,FALSE),)</f>
        <v>331474.81200000003</v>
      </c>
      <c r="F203" s="91"/>
      <c r="G203" s="91"/>
      <c r="H203" s="91"/>
      <c r="I203" s="91"/>
      <c r="J203" s="91"/>
    </row>
    <row r="204" spans="1:10">
      <c r="A204" s="97">
        <v>202</v>
      </c>
      <c r="B204" s="98" t="str">
        <f>'BANK INF DECEMBER 2022'!C204</f>
        <v>WILSON JAMES KIMARO</v>
      </c>
      <c r="C204" s="99" t="s">
        <v>787</v>
      </c>
      <c r="D204" s="99" t="str">
        <f>'BANK INF DECEMBER 2022'!F204</f>
        <v>0152514968800</v>
      </c>
      <c r="E204" s="100">
        <f>IFERROR(VLOOKUP(B204,'BANK INF DECEMBER 2022'!C204:S435,17,FALSE),)</f>
        <v>389436.08160000003</v>
      </c>
      <c r="F204" s="91"/>
      <c r="G204" s="91"/>
      <c r="H204" s="91"/>
      <c r="I204" s="91"/>
      <c r="J204" s="91"/>
    </row>
    <row r="205" spans="1:10">
      <c r="A205" s="97">
        <v>203</v>
      </c>
      <c r="B205" s="98" t="str">
        <f>'BANK INF DECEMBER 2022'!C205</f>
        <v>DITHA JOSEPH NINDI</v>
      </c>
      <c r="C205" s="99" t="s">
        <v>787</v>
      </c>
      <c r="D205" s="99" t="str">
        <f>'BANK INF DECEMBER 2022'!F205</f>
        <v>0152514969000</v>
      </c>
      <c r="E205" s="100">
        <f>IFERROR(VLOOKUP(B205,'BANK INF DECEMBER 2022'!C205:S436,17,FALSE),)</f>
        <v>562182.87199999997</v>
      </c>
      <c r="F205" s="91"/>
      <c r="G205" s="91"/>
      <c r="H205" s="91"/>
      <c r="I205" s="91"/>
      <c r="J205" s="91"/>
    </row>
    <row r="206" spans="1:10">
      <c r="A206" s="97">
        <v>204</v>
      </c>
      <c r="B206" s="98" t="str">
        <f>'BANK INF DECEMBER 2022'!C206</f>
        <v>JAFARI ADAM ATHUMANI</v>
      </c>
      <c r="C206" s="99" t="s">
        <v>787</v>
      </c>
      <c r="D206" s="99" t="str">
        <f>'BANK INF DECEMBER 2022'!F206</f>
        <v>0152573203700</v>
      </c>
      <c r="E206" s="100">
        <f>IFERROR(VLOOKUP(B206,'BANK INF DECEMBER 2022'!C206:S437,17,FALSE),)</f>
        <v>401614.12800000003</v>
      </c>
      <c r="F206" s="91"/>
      <c r="G206" s="91"/>
      <c r="H206" s="91"/>
      <c r="I206" s="91"/>
      <c r="J206" s="91"/>
    </row>
    <row r="207" spans="1:10">
      <c r="A207" s="97">
        <v>205</v>
      </c>
      <c r="B207" s="98" t="str">
        <f>'BANK INF DECEMBER 2022'!C207</f>
        <v>ISSA AMRI MPONDOMOKA</v>
      </c>
      <c r="C207" s="99" t="s">
        <v>787</v>
      </c>
      <c r="D207" s="99" t="str">
        <f>'BANK INF DECEMBER 2022'!F207</f>
        <v>0152474493500</v>
      </c>
      <c r="E207" s="100">
        <f>IFERROR(VLOOKUP(B207,'BANK INF DECEMBER 2022'!C207:S438,17,FALSE),)</f>
        <v>377015.9252</v>
      </c>
      <c r="F207" s="91"/>
      <c r="G207" s="91"/>
      <c r="H207" s="91"/>
      <c r="I207" s="91"/>
      <c r="J207" s="91"/>
    </row>
    <row r="208" spans="1:10">
      <c r="A208" s="97">
        <v>206</v>
      </c>
      <c r="B208" s="98" t="str">
        <f>'BANK INF DECEMBER 2022'!C208</f>
        <v>MIRAJI SHABAN SALUMBO</v>
      </c>
      <c r="C208" s="99" t="s">
        <v>787</v>
      </c>
      <c r="D208" s="99" t="str">
        <f>'BANK INF DECEMBER 2022'!F208</f>
        <v>0152412125900</v>
      </c>
      <c r="E208" s="100">
        <f>IFERROR(VLOOKUP(B208,'BANK INF DECEMBER 2022'!C208:S439,17,FALSE),)</f>
        <v>413015.696</v>
      </c>
      <c r="F208" s="91"/>
      <c r="G208" s="91"/>
      <c r="H208" s="91"/>
      <c r="I208" s="91"/>
      <c r="J208" s="91"/>
    </row>
    <row r="209" spans="1:10">
      <c r="A209" s="97">
        <v>207</v>
      </c>
      <c r="B209" s="98" t="str">
        <f>'BANK INF DECEMBER 2022'!C209</f>
        <v>NURDIN HUSSEIN KAPYONGO</v>
      </c>
      <c r="C209" s="99" t="s">
        <v>787</v>
      </c>
      <c r="D209" s="99" t="str">
        <f>'BANK INF DECEMBER 2022'!F209</f>
        <v>0152505773300</v>
      </c>
      <c r="E209" s="100">
        <f>IFERROR(VLOOKUP(B209,'BANK INF DECEMBER 2022'!C209:S440,17,FALSE),)</f>
        <v>350105.44679999998</v>
      </c>
      <c r="F209" s="91"/>
      <c r="G209" s="91"/>
      <c r="H209" s="91"/>
      <c r="I209" s="91"/>
      <c r="J209" s="91"/>
    </row>
    <row r="210" spans="1:10">
      <c r="A210" s="97">
        <v>208</v>
      </c>
      <c r="B210" s="98" t="str">
        <f>'BANK INF DECEMBER 2022'!C210</f>
        <v>MAHAMUDU ATHUMANI NAMBOMO</v>
      </c>
      <c r="C210" s="99" t="s">
        <v>787</v>
      </c>
      <c r="D210" s="99" t="str">
        <f>'BANK INF DECEMBER 2022'!F210</f>
        <v>0152627819500</v>
      </c>
      <c r="E210" s="100">
        <f>IFERROR(VLOOKUP(B210,'BANK INF DECEMBER 2022'!C210:S441,17,FALSE),)</f>
        <v>492337.50400000007</v>
      </c>
      <c r="F210" s="91"/>
      <c r="G210" s="91"/>
      <c r="H210" s="91"/>
      <c r="I210" s="91"/>
      <c r="J210" s="91"/>
    </row>
    <row r="211" spans="1:10">
      <c r="A211" s="97">
        <v>209</v>
      </c>
      <c r="B211" s="98" t="str">
        <f>'BANK INF DECEMBER 2022'!C211</f>
        <v>DEO MHINA HATIBU</v>
      </c>
      <c r="C211" s="99" t="s">
        <v>787</v>
      </c>
      <c r="D211" s="99" t="str">
        <f>'BANK INF DECEMBER 2022'!F211</f>
        <v>0152468297500</v>
      </c>
      <c r="E211" s="100">
        <f>IFERROR(VLOOKUP(B211,'BANK INF DECEMBER 2022'!C211:S442,17,FALSE),)</f>
        <v>541817.21600000001</v>
      </c>
      <c r="F211" s="91"/>
      <c r="G211" s="91"/>
      <c r="H211" s="91"/>
      <c r="I211" s="91"/>
      <c r="J211" s="91"/>
    </row>
    <row r="212" spans="1:10">
      <c r="A212" s="97">
        <v>210</v>
      </c>
      <c r="B212" s="98" t="str">
        <f>'BANK INF DECEMBER 2022'!C212</f>
        <v>HASHIMU AHMADI KIPOZI</v>
      </c>
      <c r="C212" s="99" t="s">
        <v>787</v>
      </c>
      <c r="D212" s="99" t="str">
        <f>'BANK INF DECEMBER 2022'!F212</f>
        <v>0152624499200</v>
      </c>
      <c r="E212" s="100">
        <f>IFERROR(VLOOKUP(B212,'BANK INF DECEMBER 2022'!C212:S443,17,FALSE),)</f>
        <v>401614.12800000003</v>
      </c>
      <c r="F212" s="91"/>
      <c r="G212" s="91"/>
      <c r="H212" s="91"/>
      <c r="I212" s="91"/>
      <c r="J212" s="91"/>
    </row>
    <row r="213" spans="1:10">
      <c r="A213" s="97">
        <v>211</v>
      </c>
      <c r="B213" s="98" t="str">
        <f>'BANK INF DECEMBER 2022'!C213</f>
        <v>HAMIMU KHALID PATAKULA</v>
      </c>
      <c r="C213" s="99" t="s">
        <v>787</v>
      </c>
      <c r="D213" s="99" t="str">
        <f>'BANK INF DECEMBER 2022'!F213</f>
        <v>0152474586300</v>
      </c>
      <c r="E213" s="100">
        <f>IFERROR(VLOOKUP(B213,'BANK INF DECEMBER 2022'!C213:S444,17,FALSE),)</f>
        <v>476498.77599999995</v>
      </c>
      <c r="F213" s="91"/>
      <c r="G213" s="91"/>
      <c r="H213" s="91"/>
      <c r="I213" s="91"/>
      <c r="J213" s="91"/>
    </row>
    <row r="214" spans="1:10">
      <c r="A214" s="97">
        <v>212</v>
      </c>
      <c r="B214" s="98" t="str">
        <f>'BANK INF DECEMBER 2022'!C214</f>
        <v>YUSUPH HASSAN FAKIHI</v>
      </c>
      <c r="C214" s="99" t="s">
        <v>787</v>
      </c>
      <c r="D214" s="99" t="str">
        <f>'BANK INF DECEMBER 2022'!F214</f>
        <v>0152570438700</v>
      </c>
      <c r="E214" s="100">
        <f>IFERROR(VLOOKUP(B214,'BANK INF DECEMBER 2022'!C214:S445,17,FALSE),)</f>
        <v>485859.49599999993</v>
      </c>
      <c r="F214" s="91"/>
      <c r="G214" s="91"/>
      <c r="H214" s="91"/>
      <c r="I214" s="91"/>
      <c r="J214" s="91"/>
    </row>
    <row r="215" spans="1:10">
      <c r="A215" s="97">
        <v>213</v>
      </c>
      <c r="B215" s="98" t="str">
        <f>'BANK INF DECEMBER 2022'!C215</f>
        <v>IDDI OMARY LALY</v>
      </c>
      <c r="C215" s="99" t="s">
        <v>787</v>
      </c>
      <c r="D215" s="99" t="str">
        <f>'BANK INF DECEMBER 2022'!F215</f>
        <v>0152558289500</v>
      </c>
      <c r="E215" s="100">
        <f>IFERROR(VLOOKUP(B215,'BANK INF DECEMBER 2022'!C215:S446,17,FALSE),)</f>
        <v>563242.32799999998</v>
      </c>
      <c r="F215" s="91"/>
      <c r="G215" s="91"/>
      <c r="H215" s="91"/>
      <c r="I215" s="91"/>
      <c r="J215" s="91"/>
    </row>
    <row r="216" spans="1:10">
      <c r="A216" s="97">
        <v>214</v>
      </c>
      <c r="B216" s="98" t="str">
        <f>'BANK INF DECEMBER 2022'!C216</f>
        <v>OBEDI JACKSON MKAHALA</v>
      </c>
      <c r="C216" s="99" t="s">
        <v>787</v>
      </c>
      <c r="D216" s="99" t="str">
        <f>'BANK INF DECEMBER 2022'!F216</f>
        <v>0152471134500</v>
      </c>
      <c r="E216" s="100">
        <f>IFERROR(VLOOKUP(B216,'BANK INF DECEMBER 2022'!C216:S447,17,FALSE),)</f>
        <v>553542.20799999998</v>
      </c>
      <c r="F216" s="91"/>
      <c r="G216" s="91"/>
      <c r="H216" s="91"/>
      <c r="I216" s="91"/>
      <c r="J216" s="91"/>
    </row>
    <row r="217" spans="1:10">
      <c r="A217" s="97">
        <v>215</v>
      </c>
      <c r="B217" s="98" t="str">
        <f>'BANK INF DECEMBER 2022'!C217</f>
        <v>GEORGE CHARLES MWENA</v>
      </c>
      <c r="C217" s="99" t="s">
        <v>787</v>
      </c>
      <c r="D217" s="99" t="str">
        <f>'BANK INF DECEMBER 2022'!F217</f>
        <v>0152471135600</v>
      </c>
      <c r="E217" s="100">
        <f>IFERROR(VLOOKUP(B217,'BANK INF DECEMBER 2022'!C217:S448,17,FALSE),)</f>
        <v>419015.46400000004</v>
      </c>
      <c r="F217" s="91"/>
      <c r="G217" s="91"/>
      <c r="H217" s="91"/>
      <c r="I217" s="91"/>
      <c r="J217" s="91"/>
    </row>
    <row r="218" spans="1:10">
      <c r="A218" s="97">
        <v>216</v>
      </c>
      <c r="B218" s="98" t="str">
        <f>'BANK INF DECEMBER 2022'!C218</f>
        <v>JOEL HURUMA JAMES</v>
      </c>
      <c r="C218" s="99" t="s">
        <v>787</v>
      </c>
      <c r="D218" s="99" t="str">
        <f>'BANK INF DECEMBER 2022'!F218</f>
        <v>0152410650100</v>
      </c>
      <c r="E218" s="100">
        <f>IFERROR(VLOOKUP(B218,'BANK INF DECEMBER 2022'!C218:S449,17,FALSE),)</f>
        <v>685324.02249999996</v>
      </c>
      <c r="F218" s="91"/>
      <c r="G218" s="91"/>
      <c r="H218" s="91"/>
      <c r="I218" s="91"/>
      <c r="J218" s="91"/>
    </row>
    <row r="219" spans="1:10">
      <c r="A219" s="97">
        <v>217</v>
      </c>
      <c r="B219" s="98" t="str">
        <f>'BANK INF DECEMBER 2022'!C219</f>
        <v>WILLIAM VIDELIS JUMA</v>
      </c>
      <c r="C219" s="99" t="s">
        <v>787</v>
      </c>
      <c r="D219" s="99" t="str">
        <f>'BANK INF DECEMBER 2022'!F219</f>
        <v>0152571501100</v>
      </c>
      <c r="E219" s="100">
        <f>IFERROR(VLOOKUP(B219,'BANK INF DECEMBER 2022'!C219:S450,17,FALSE),)</f>
        <v>539501.96</v>
      </c>
      <c r="F219" s="91"/>
      <c r="G219" s="91"/>
      <c r="H219" s="91"/>
      <c r="I219" s="91"/>
      <c r="J219" s="91"/>
    </row>
    <row r="220" spans="1:10">
      <c r="A220" s="97">
        <v>218</v>
      </c>
      <c r="B220" s="98" t="str">
        <f>'BANK INF DECEMBER 2022'!C220</f>
        <v>SHABANI SAIDI YUSUFU</v>
      </c>
      <c r="C220" s="99" t="s">
        <v>787</v>
      </c>
      <c r="D220" s="99" t="str">
        <f>'BANK INF DECEMBER 2022'!F220</f>
        <v>0152630067200</v>
      </c>
      <c r="E220" s="100">
        <f>IFERROR(VLOOKUP(B220,'BANK INF DECEMBER 2022'!C220:S451,17,FALSE),)</f>
        <v>509258.80799999996</v>
      </c>
      <c r="F220" s="91"/>
      <c r="G220" s="91"/>
      <c r="H220" s="91"/>
      <c r="I220" s="91"/>
      <c r="J220" s="91"/>
    </row>
    <row r="221" spans="1:10">
      <c r="A221" s="97">
        <v>219</v>
      </c>
      <c r="B221" s="98" t="str">
        <f>'BANK INF DECEMBER 2022'!C221</f>
        <v>VICTOR TIMOTH EMMANUEL</v>
      </c>
      <c r="C221" s="99" t="s">
        <v>787</v>
      </c>
      <c r="D221" s="99" t="str">
        <f>'BANK INF DECEMBER 2022'!F221</f>
        <v>0152627853000</v>
      </c>
      <c r="E221" s="100">
        <f>IFERROR(VLOOKUP(B221,'BANK INF DECEMBER 2022'!C221:S452,17,FALSE),)</f>
        <v>545261.56799999997</v>
      </c>
      <c r="F221" s="91"/>
      <c r="G221" s="91"/>
      <c r="H221" s="91"/>
      <c r="I221" s="91"/>
      <c r="J221" s="91"/>
    </row>
    <row r="222" spans="1:10">
      <c r="A222" s="97">
        <v>220</v>
      </c>
      <c r="B222" s="98" t="str">
        <f>'BANK INF DECEMBER 2022'!C222</f>
        <v>COJACK RASHIDI MWANGAMA</v>
      </c>
      <c r="C222" s="99" t="s">
        <v>787</v>
      </c>
      <c r="D222" s="99" t="str">
        <f>'BANK INF DECEMBER 2022'!F222</f>
        <v>0152487574400</v>
      </c>
      <c r="E222" s="100">
        <f>IFERROR(VLOOKUP(B222,'BANK INF DECEMBER 2022'!C222:S453,17,FALSE),)</f>
        <v>426815.78400000004</v>
      </c>
      <c r="F222" s="91"/>
      <c r="G222" s="91"/>
      <c r="H222" s="91"/>
      <c r="I222" s="91"/>
      <c r="J222" s="91"/>
    </row>
    <row r="223" spans="1:10">
      <c r="A223" s="97">
        <v>221</v>
      </c>
      <c r="B223" s="98" t="str">
        <f>'BANK INF DECEMBER 2022'!C223</f>
        <v>ABEL JOSEPHATH CHANG'A</v>
      </c>
      <c r="C223" s="99" t="s">
        <v>787</v>
      </c>
      <c r="D223" s="99" t="str">
        <f>'BANK INF DECEMBER 2022'!F223</f>
        <v>0152630456000</v>
      </c>
      <c r="E223" s="100">
        <f>IFERROR(VLOOKUP(B223,'BANK INF DECEMBER 2022'!C223:S454,17,FALSE),)</f>
        <v>515142.85600000003</v>
      </c>
      <c r="F223" s="91"/>
      <c r="G223" s="91"/>
      <c r="H223" s="91"/>
      <c r="I223" s="91"/>
      <c r="J223" s="91"/>
    </row>
    <row r="224" spans="1:10">
      <c r="A224" s="97">
        <v>222</v>
      </c>
      <c r="B224" s="98" t="str">
        <f>'BANK INF DECEMBER 2022'!C224</f>
        <v>SEKISU MOHAMEDI SAIDI</v>
      </c>
      <c r="C224" s="99" t="s">
        <v>787</v>
      </c>
      <c r="D224" s="99" t="str">
        <f>'BANK INF DECEMBER 2022'!F224</f>
        <v>0152649346600</v>
      </c>
      <c r="E224" s="100">
        <f>IFERROR(VLOOKUP(B224,'BANK INF DECEMBER 2022'!C224:S455,17,FALSE),)</f>
        <v>457058.11200000002</v>
      </c>
      <c r="F224" s="91"/>
      <c r="G224" s="91"/>
      <c r="H224" s="91"/>
      <c r="I224" s="91"/>
      <c r="J224" s="91"/>
    </row>
    <row r="225" spans="1:10">
      <c r="A225" s="97">
        <v>223</v>
      </c>
      <c r="B225" s="98" t="str">
        <f>'BANK INF DECEMBER 2022'!C225</f>
        <v>ABRAHAM JOSEPH MITONDA</v>
      </c>
      <c r="C225" s="99" t="s">
        <v>787</v>
      </c>
      <c r="D225" s="99" t="str">
        <f>'BANK INF DECEMBER 2022'!F225</f>
        <v>0152543367800</v>
      </c>
      <c r="E225" s="100">
        <f>IFERROR(VLOOKUP(B225,'BANK INF DECEMBER 2022'!C225:S456,17,FALSE),)</f>
        <v>262810.54760000005</v>
      </c>
      <c r="F225" s="91"/>
      <c r="G225" s="91"/>
      <c r="H225" s="91"/>
      <c r="I225" s="91"/>
      <c r="J225" s="91"/>
    </row>
    <row r="226" spans="1:10">
      <c r="A226" s="97">
        <v>224</v>
      </c>
      <c r="B226" s="98" t="str">
        <f>'BANK INF DECEMBER 2022'!C226</f>
        <v>SALIMU ALPHANI JUMA</v>
      </c>
      <c r="C226" s="99" t="s">
        <v>787</v>
      </c>
      <c r="D226" s="99" t="str">
        <f>'BANK INF DECEMBER 2022'!F226</f>
        <v>0152573384700</v>
      </c>
      <c r="E226" s="100">
        <f>IFERROR(VLOOKUP(B226,'BANK INF DECEMBER 2022'!C226:S457,17,FALSE),)</f>
        <v>600101.5</v>
      </c>
      <c r="F226" s="91"/>
      <c r="G226" s="91"/>
      <c r="H226" s="91"/>
      <c r="I226" s="91"/>
      <c r="J226" s="91"/>
    </row>
    <row r="227" spans="1:10">
      <c r="A227" s="97">
        <v>225</v>
      </c>
      <c r="B227" s="98" t="str">
        <f>'BANK INF DECEMBER 2022'!C227</f>
        <v>YAHAYA SALUM NAMMAYA</v>
      </c>
      <c r="C227" s="99" t="s">
        <v>787</v>
      </c>
      <c r="D227" s="99" t="str">
        <f>'BANK INF DECEMBER 2022'!F227</f>
        <v>0152621541700</v>
      </c>
      <c r="E227" s="100">
        <f>IFERROR(VLOOKUP(B227,'BANK INF DECEMBER 2022'!C227:S458,17,FALSE),)</f>
        <v>505298.49599999993</v>
      </c>
      <c r="F227" s="91"/>
      <c r="G227" s="91"/>
      <c r="H227" s="91"/>
      <c r="I227" s="91"/>
      <c r="J227" s="91"/>
    </row>
    <row r="228" spans="1:10">
      <c r="A228" s="97">
        <v>226</v>
      </c>
      <c r="B228" s="98" t="str">
        <f>'BANK INF DECEMBER 2022'!C228</f>
        <v>ANTHONY MATHIAS WANII</v>
      </c>
      <c r="C228" s="99" t="s">
        <v>787</v>
      </c>
      <c r="D228" s="99" t="str">
        <f>'BANK INF DECEMBER 2022'!F228</f>
        <v>0152398344800</v>
      </c>
      <c r="E228" s="100">
        <f>IFERROR(VLOOKUP(B228,'BANK INF DECEMBER 2022'!C228:S459,17,FALSE),)</f>
        <v>467856.44799999997</v>
      </c>
      <c r="F228" s="91"/>
      <c r="G228" s="91"/>
      <c r="H228" s="91"/>
      <c r="I228" s="91"/>
      <c r="J228" s="91"/>
    </row>
    <row r="229" spans="1:10">
      <c r="A229" s="97">
        <v>227</v>
      </c>
      <c r="B229" s="98" t="str">
        <f>'BANK INF DECEMBER 2022'!C229</f>
        <v>YASINI M YASINI</v>
      </c>
      <c r="C229" s="99" t="s">
        <v>787</v>
      </c>
      <c r="D229" s="99" t="str">
        <f>'BANK INF DECEMBER 2022'!F229</f>
        <v>0152474497400</v>
      </c>
      <c r="E229" s="100">
        <f>IFERROR(VLOOKUP(B229,'BANK INF DECEMBER 2022'!C229:S460,17,FALSE),)</f>
        <v>578658.94400000002</v>
      </c>
      <c r="F229" s="91"/>
      <c r="G229" s="91"/>
      <c r="H229" s="91"/>
      <c r="I229" s="91"/>
      <c r="J229" s="91"/>
    </row>
    <row r="230" spans="1:10">
      <c r="A230" s="97">
        <v>228</v>
      </c>
      <c r="B230" s="98" t="str">
        <f>'BANK INF DECEMBER 2022'!C230</f>
        <v>FAISAL A ABDALLAH</v>
      </c>
      <c r="C230" s="99" t="s">
        <v>787</v>
      </c>
      <c r="D230" s="99" t="str">
        <f>'BANK INF DECEMBER 2022'!F230</f>
        <v>0152637007100</v>
      </c>
      <c r="E230" s="100">
        <f>IFERROR(VLOOKUP(B230,'BANK INF DECEMBER 2022'!C230:S461,17,FALSE),)</f>
        <v>458496.56</v>
      </c>
      <c r="F230" s="91"/>
      <c r="G230" s="91"/>
      <c r="H230" s="91"/>
      <c r="I230" s="91"/>
      <c r="J230" s="91"/>
    </row>
    <row r="231" spans="1:10">
      <c r="A231" s="97">
        <v>229</v>
      </c>
      <c r="B231" s="98" t="str">
        <f>'BANK INF DECEMBER 2022'!C231</f>
        <v>MOHAMEDI DADI MNALIDI</v>
      </c>
      <c r="C231" s="99" t="s">
        <v>787</v>
      </c>
      <c r="D231" s="99" t="str">
        <f>'BANK INF DECEMBER 2022'!F231</f>
        <v>0152633535600</v>
      </c>
      <c r="E231" s="100">
        <f>IFERROR(VLOOKUP(B231,'BANK INF DECEMBER 2022'!C231:S462,17,FALSE),)</f>
        <v>349414.6004</v>
      </c>
      <c r="F231" s="91"/>
      <c r="G231" s="91"/>
      <c r="H231" s="91"/>
      <c r="I231" s="91"/>
      <c r="J231" s="91"/>
    </row>
    <row r="232" spans="1:10">
      <c r="A232" s="97">
        <v>230</v>
      </c>
      <c r="B232" s="98" t="str">
        <f>'BANK INF DECEMBER 2022'!C232</f>
        <v xml:space="preserve">DAVID VINUGA CHARLES </v>
      </c>
      <c r="C232" s="99" t="s">
        <v>787</v>
      </c>
      <c r="D232" s="99" t="str">
        <f>'BANK INF DECEMBER 2022'!F232</f>
        <v>0152540063700</v>
      </c>
      <c r="E232" s="100">
        <f>IFERROR(VLOOKUP(B232,'BANK INF DECEMBER 2022'!C232:S463,17,FALSE),)</f>
        <v>677224.43500000006</v>
      </c>
      <c r="F232" s="91"/>
      <c r="G232" s="91"/>
      <c r="H232" s="91"/>
      <c r="I232" s="91"/>
      <c r="J232" s="91"/>
    </row>
    <row r="233" spans="1:10">
      <c r="A233" s="97">
        <v>231</v>
      </c>
      <c r="B233" s="98" t="str">
        <f>'BANK INF DECEMBER 2022'!C233</f>
        <v>HATIBU SHABANI UGOMBA</v>
      </c>
      <c r="C233" s="99" t="s">
        <v>787</v>
      </c>
      <c r="D233" s="99" t="str">
        <f>'BANK INF DECEMBER 2022'!F233</f>
        <v>0152642193900</v>
      </c>
      <c r="E233" s="100">
        <f>IFERROR(VLOOKUP(B233,'BANK INF DECEMBER 2022'!C233:S464,17,FALSE),)</f>
        <v>588737.22400000005</v>
      </c>
      <c r="F233" s="91"/>
      <c r="G233" s="91"/>
      <c r="H233" s="91"/>
      <c r="I233" s="91"/>
      <c r="J233" s="91"/>
    </row>
    <row r="234" spans="1:10">
      <c r="A234" s="97">
        <v>232</v>
      </c>
      <c r="B234" s="98" t="str">
        <f>'BANK INF DECEMBER 2022'!C234</f>
        <v>NEVIN EFESS KABUKA</v>
      </c>
      <c r="C234" s="99" t="s">
        <v>787</v>
      </c>
      <c r="D234" s="99" t="str">
        <f>'BANK INF DECEMBER 2022'!F234</f>
        <v>0152643363700</v>
      </c>
      <c r="E234" s="100">
        <f>IFERROR(VLOOKUP(B234,'BANK INF DECEMBER 2022'!C234:S465,17,FALSE),)</f>
        <v>791196.54800000007</v>
      </c>
      <c r="F234" s="91"/>
      <c r="G234" s="91"/>
      <c r="H234" s="91"/>
      <c r="I234" s="91"/>
      <c r="J234" s="91"/>
    </row>
    <row r="235" spans="1:10">
      <c r="A235" s="97">
        <v>233</v>
      </c>
      <c r="B235" s="98" t="str">
        <f>'BANK INF DECEMBER 2022'!C235</f>
        <v>OSCAR CHARLES MAPUNDA</v>
      </c>
      <c r="C235" s="99" t="s">
        <v>787</v>
      </c>
      <c r="D235" s="99" t="str">
        <f>'BANK INF DECEMBER 2022'!F235</f>
        <v>0152459429800</v>
      </c>
      <c r="E235" s="100">
        <f>IFERROR(VLOOKUP(B235,'BANK INF DECEMBER 2022'!C235:S466,17,FALSE),)</f>
        <v>513017.07200000004</v>
      </c>
      <c r="F235" s="91"/>
      <c r="G235" s="91"/>
      <c r="H235" s="91"/>
      <c r="I235" s="91"/>
      <c r="J235" s="91"/>
    </row>
    <row r="236" spans="1:10">
      <c r="A236" s="97">
        <v>234</v>
      </c>
      <c r="B236" s="98" t="str">
        <f>'BANK INF DECEMBER 2022'!C236</f>
        <v>HAMISI ISSA MNAMBA</v>
      </c>
      <c r="C236" s="99" t="s">
        <v>787</v>
      </c>
      <c r="D236" s="99" t="str">
        <f>'BANK INF DECEMBER 2022'!F236</f>
        <v>0152526424500</v>
      </c>
      <c r="E236" s="100">
        <f>IFERROR(VLOOKUP(B236,'BANK INF DECEMBER 2022'!C236:S467,17,FALSE),)</f>
        <v>541424.88</v>
      </c>
      <c r="F236" s="91"/>
      <c r="G236" s="91"/>
      <c r="H236" s="91"/>
      <c r="I236" s="91"/>
      <c r="J236" s="91"/>
    </row>
    <row r="237" spans="1:10">
      <c r="A237" s="97">
        <v>235</v>
      </c>
      <c r="B237" s="98" t="str">
        <f>'BANK INF DECEMBER 2022'!C237</f>
        <v>FRANK YOHANA GEORGE</v>
      </c>
      <c r="C237" s="99" t="s">
        <v>787</v>
      </c>
      <c r="D237" s="99" t="str">
        <f>'BANK INF DECEMBER 2022'!F237</f>
        <v>0152656994100</v>
      </c>
      <c r="E237" s="100">
        <f>IFERROR(VLOOKUP(B237,'BANK INF DECEMBER 2022'!C237:S468,17,FALSE),)</f>
        <v>611423.26400000008</v>
      </c>
      <c r="F237" s="91"/>
      <c r="G237" s="91"/>
      <c r="H237" s="91"/>
      <c r="I237" s="91"/>
      <c r="J237" s="91"/>
    </row>
    <row r="238" spans="1:10">
      <c r="A238" s="97">
        <v>236</v>
      </c>
      <c r="B238" s="98" t="str">
        <f>'BANK INF DECEMBER 2022'!C238</f>
        <v>SUMAILI ALLY LASULI</v>
      </c>
      <c r="C238" s="99" t="s">
        <v>787</v>
      </c>
      <c r="D238" s="99" t="str">
        <f>'BANK INF DECEMBER 2022'!F238</f>
        <v>0152459367800</v>
      </c>
      <c r="E238" s="100">
        <f>IFERROR(VLOOKUP(B238,'BANK INF DECEMBER 2022'!C238:S469,17,FALSE),)</f>
        <v>468222.71200000006</v>
      </c>
      <c r="F238" s="91"/>
      <c r="G238" s="91"/>
      <c r="H238" s="91"/>
      <c r="I238" s="91"/>
      <c r="J238" s="91"/>
    </row>
    <row r="239" spans="1:10">
      <c r="A239" s="97">
        <v>237</v>
      </c>
      <c r="B239" s="98" t="str">
        <f>'BANK INF DECEMBER 2022'!C239</f>
        <v>RASHIDI ZAKARIA RASHIDI</v>
      </c>
      <c r="C239" s="99" t="s">
        <v>787</v>
      </c>
      <c r="D239" s="99" t="str">
        <f>'BANK INF DECEMBER 2022'!F239</f>
        <v>0152648827000</v>
      </c>
      <c r="E239" s="100">
        <f>IFERROR(VLOOKUP(B239,'BANK INF DECEMBER 2022'!C239:S470,17,FALSE),)</f>
        <v>611975.13249999995</v>
      </c>
      <c r="F239" s="91"/>
      <c r="G239" s="91"/>
      <c r="H239" s="91"/>
      <c r="I239" s="91"/>
      <c r="J239" s="91"/>
    </row>
    <row r="240" spans="1:10">
      <c r="A240" s="97">
        <v>238</v>
      </c>
      <c r="B240" s="98" t="str">
        <f>'BANK INF DECEMBER 2022'!C240</f>
        <v>SHABANI MOHAMEDI ALLY</v>
      </c>
      <c r="C240" s="99" t="s">
        <v>787</v>
      </c>
      <c r="D240" s="99" t="str">
        <f>'BANK INF DECEMBER 2022'!F240</f>
        <v>0152649336200</v>
      </c>
      <c r="E240" s="100">
        <f>IFERROR(VLOOKUP(B240,'BANK INF DECEMBER 2022'!C240:S471,17,FALSE),)</f>
        <v>567943.32000000007</v>
      </c>
      <c r="F240" s="91"/>
      <c r="G240" s="91"/>
      <c r="H240" s="91"/>
      <c r="I240" s="91"/>
      <c r="J240" s="91"/>
    </row>
    <row r="241" spans="1:10">
      <c r="A241" s="97">
        <v>239</v>
      </c>
      <c r="B241" s="98" t="str">
        <f>'BANK INF DECEMBER 2022'!C241</f>
        <v>SAULUS SEVERIN ANTHONI</v>
      </c>
      <c r="C241" s="99" t="s">
        <v>787</v>
      </c>
      <c r="D241" s="99" t="str">
        <f>'BANK INF DECEMBER 2022'!F241</f>
        <v>0152648718900</v>
      </c>
      <c r="E241" s="100">
        <f>IFERROR(VLOOKUP(B241,'BANK INF DECEMBER 2022'!C241:S472,17,FALSE),)</f>
        <v>520216.24800000002</v>
      </c>
      <c r="F241" s="91"/>
      <c r="G241" s="91"/>
      <c r="H241" s="91"/>
      <c r="I241" s="91"/>
      <c r="J241" s="91"/>
    </row>
    <row r="242" spans="1:10">
      <c r="A242" s="97">
        <v>240</v>
      </c>
      <c r="B242" s="98" t="str">
        <f>'BANK INF DECEMBER 2022'!C242</f>
        <v>HAMISI MOHAMEDI MKWENDA</v>
      </c>
      <c r="C242" s="99" t="s">
        <v>787</v>
      </c>
      <c r="D242" s="99" t="str">
        <f>'BANK INF DECEMBER 2022'!F242</f>
        <v>0152514926200</v>
      </c>
      <c r="E242" s="100">
        <f>IFERROR(VLOOKUP(B242,'BANK INF DECEMBER 2022'!C242:S473,17,FALSE),)</f>
        <v>436416.80000000005</v>
      </c>
      <c r="F242" s="91"/>
      <c r="G242" s="91"/>
      <c r="H242" s="91"/>
      <c r="I242" s="91"/>
      <c r="J242" s="91"/>
    </row>
    <row r="243" spans="1:10">
      <c r="A243" s="97">
        <v>241</v>
      </c>
      <c r="B243" s="98" t="str">
        <f>'BANK INF DECEMBER 2022'!C243</f>
        <v>ROBERT STEVEN MAGWAZA</v>
      </c>
      <c r="C243" s="99" t="s">
        <v>787</v>
      </c>
      <c r="D243" s="99" t="str">
        <f>'BANK INF DECEMBER 2022'!F243</f>
        <v>0152648886900</v>
      </c>
      <c r="E243" s="100">
        <f>IFERROR(VLOOKUP(B243,'BANK INF DECEMBER 2022'!C243:S474,17,FALSE),)</f>
        <v>303874.27839999995</v>
      </c>
      <c r="F243" s="91"/>
      <c r="G243" s="91"/>
      <c r="H243" s="91"/>
      <c r="I243" s="91"/>
      <c r="J243" s="91"/>
    </row>
    <row r="244" spans="1:10">
      <c r="A244" s="97">
        <v>242</v>
      </c>
      <c r="B244" s="98" t="str">
        <f>'BANK INF DECEMBER 2022'!C244</f>
        <v>DICKSON SELEMANI FABIAN</v>
      </c>
      <c r="C244" s="99" t="s">
        <v>787</v>
      </c>
      <c r="D244" s="99" t="str">
        <f>'BANK INF DECEMBER 2022'!F244</f>
        <v>0152648835700</v>
      </c>
      <c r="E244" s="100">
        <f>IFERROR(VLOOKUP(B244,'BANK INF DECEMBER 2022'!C244:S475,17,FALSE),)</f>
        <v>639314.73249999993</v>
      </c>
      <c r="F244" s="91"/>
      <c r="G244" s="91"/>
      <c r="H244" s="91"/>
      <c r="I244" s="91"/>
      <c r="J244" s="91"/>
    </row>
    <row r="245" spans="1:10">
      <c r="A245" s="97">
        <v>243</v>
      </c>
      <c r="B245" s="98" t="str">
        <f>'BANK INF DECEMBER 2022'!C245</f>
        <v>ZUBERI RAJABU LUBULI</v>
      </c>
      <c r="C245" s="99" t="s">
        <v>787</v>
      </c>
      <c r="D245" s="99" t="str">
        <f>'BANK INF DECEMBER 2022'!F245</f>
        <v>0152648831800</v>
      </c>
      <c r="E245" s="100">
        <f>IFERROR(VLOOKUP(B245,'BANK INF DECEMBER 2022'!C245:S476,17,FALSE),)</f>
        <v>635264.42500000005</v>
      </c>
      <c r="F245" s="91"/>
      <c r="G245" s="91"/>
      <c r="H245" s="91"/>
      <c r="I245" s="91"/>
      <c r="J245" s="91"/>
    </row>
    <row r="246" spans="1:10">
      <c r="A246" s="97">
        <v>244</v>
      </c>
      <c r="B246" s="98" t="str">
        <f>'BANK INF DECEMBER 2022'!C246</f>
        <v>HASHIMU HASSANI HASSANI</v>
      </c>
      <c r="C246" s="99" t="s">
        <v>787</v>
      </c>
      <c r="D246" s="99" t="str">
        <f>'BANK INF DECEMBER 2022'!F246</f>
        <v>0152514969300</v>
      </c>
      <c r="E246" s="100">
        <f>IFERROR(VLOOKUP(B246,'BANK INF DECEMBER 2022'!C246:S477,17,FALSE),)</f>
        <v>350103.85519999999</v>
      </c>
      <c r="F246" s="91"/>
      <c r="G246" s="91"/>
      <c r="H246" s="91"/>
      <c r="I246" s="91"/>
      <c r="J246" s="91"/>
    </row>
    <row r="247" spans="1:10">
      <c r="A247" s="97">
        <v>245</v>
      </c>
      <c r="B247" s="98" t="str">
        <f>'BANK INF DECEMBER 2022'!C247</f>
        <v>BONIFACE COSMAS MILANGO</v>
      </c>
      <c r="C247" s="99" t="s">
        <v>787</v>
      </c>
      <c r="D247" s="99" t="str">
        <f>'BANK INF DECEMBER 2022'!F247</f>
        <v>0152474581600</v>
      </c>
      <c r="E247" s="100">
        <f>IFERROR(VLOOKUP(B247,'BANK INF DECEMBER 2022'!C247:S478,17,FALSE),)</f>
        <v>373566.45879999996</v>
      </c>
      <c r="F247" s="91"/>
      <c r="G247" s="91"/>
      <c r="H247" s="91"/>
      <c r="I247" s="91"/>
      <c r="J247" s="91"/>
    </row>
    <row r="248" spans="1:10">
      <c r="A248" s="97">
        <v>246</v>
      </c>
      <c r="B248" s="98" t="str">
        <f>'BANK INF DECEMBER 2022'!C248</f>
        <v>HERI HAMISI ALLY</v>
      </c>
      <c r="C248" s="99" t="s">
        <v>787</v>
      </c>
      <c r="D248" s="99" t="str">
        <f>'BANK INF DECEMBER 2022'!F248</f>
        <v>0152649641300</v>
      </c>
      <c r="E248" s="100">
        <f>IFERROR(VLOOKUP(B248,'BANK INF DECEMBER 2022'!C248:S479,17,FALSE),)</f>
        <v>403415.64799999999</v>
      </c>
      <c r="F248" s="91"/>
      <c r="G248" s="91"/>
      <c r="H248" s="91"/>
      <c r="I248" s="91"/>
      <c r="J248" s="91"/>
    </row>
    <row r="249" spans="1:10">
      <c r="A249" s="97">
        <v>247</v>
      </c>
      <c r="B249" s="98" t="str">
        <f>'BANK INF DECEMBER 2022'!C249</f>
        <v>SALIMU JUMA BAKARI</v>
      </c>
      <c r="C249" s="99" t="s">
        <v>787</v>
      </c>
      <c r="D249" s="99" t="str">
        <f>'BANK INF DECEMBER 2022'!F249</f>
        <v>0152649165700</v>
      </c>
      <c r="E249" s="100">
        <f>IFERROR(VLOOKUP(B249,'BANK INF DECEMBER 2022'!C249:S480,17,FALSE),)</f>
        <v>267992.31880000001</v>
      </c>
      <c r="F249" s="91"/>
      <c r="G249" s="91"/>
      <c r="H249" s="91"/>
      <c r="I249" s="91"/>
      <c r="J249" s="91"/>
    </row>
    <row r="250" spans="1:10">
      <c r="A250" s="97">
        <v>248</v>
      </c>
      <c r="B250" s="98" t="str">
        <f>'BANK INF DECEMBER 2022'!C250</f>
        <v>JUMA JUMA DADI</v>
      </c>
      <c r="C250" s="99" t="s">
        <v>787</v>
      </c>
      <c r="D250" s="99" t="str">
        <f>'BANK INF DECEMBER 2022'!F250</f>
        <v>0152514908100</v>
      </c>
      <c r="E250" s="100">
        <f>IFERROR(VLOOKUP(B250,'BANK INF DECEMBER 2022'!C250:S481,17,FALSE),)</f>
        <v>572420.96</v>
      </c>
      <c r="F250" s="91"/>
      <c r="G250" s="91"/>
      <c r="H250" s="91"/>
      <c r="I250" s="91"/>
      <c r="J250" s="91"/>
    </row>
    <row r="251" spans="1:10">
      <c r="A251" s="97">
        <v>249</v>
      </c>
      <c r="B251" s="98" t="str">
        <f>'BANK INF DECEMBER 2022'!C251</f>
        <v>IBRAHIM FADHIL AKRAM</v>
      </c>
      <c r="C251" s="99" t="s">
        <v>787</v>
      </c>
      <c r="D251" s="99" t="str">
        <f>'BANK INF DECEMBER 2022'!F251</f>
        <v>0152647591900</v>
      </c>
      <c r="E251" s="100">
        <f>IFERROR(VLOOKUP(B251,'BANK INF DECEMBER 2022'!C251:S482,17,FALSE),)</f>
        <v>416315.95199999993</v>
      </c>
      <c r="F251" s="91"/>
      <c r="G251" s="91"/>
      <c r="H251" s="91"/>
      <c r="I251" s="91"/>
      <c r="J251" s="91"/>
    </row>
    <row r="252" spans="1:10">
      <c r="A252" s="97">
        <v>250</v>
      </c>
      <c r="B252" s="98" t="str">
        <f>'BANK INF DECEMBER 2022'!C252</f>
        <v>KUDRA ATHUMANI MAYUNGA</v>
      </c>
      <c r="C252" s="99" t="s">
        <v>787</v>
      </c>
      <c r="D252" s="99" t="str">
        <f>'BANK INF DECEMBER 2022'!F252</f>
        <v>0152514927900</v>
      </c>
      <c r="E252" s="100">
        <f>IFERROR(VLOOKUP(B252,'BANK INF DECEMBER 2022'!C252:S483,17,FALSE),)</f>
        <v>503861.71200000006</v>
      </c>
      <c r="F252" s="91"/>
      <c r="G252" s="91"/>
      <c r="H252" s="91"/>
      <c r="I252" s="91"/>
      <c r="J252" s="91"/>
    </row>
    <row r="253" spans="1:10">
      <c r="A253" s="97">
        <v>251</v>
      </c>
      <c r="B253" s="98" t="str">
        <f>'BANK INF DECEMBER 2022'!C253</f>
        <v>ALLY HAMISI MTAMWA</v>
      </c>
      <c r="C253" s="99" t="s">
        <v>787</v>
      </c>
      <c r="D253" s="99" t="str">
        <f>'BANK INF DECEMBER 2022'!F253</f>
        <v>0152356327000</v>
      </c>
      <c r="E253" s="100">
        <f>IFERROR(VLOOKUP(B253,'BANK INF DECEMBER 2022'!C253:S484,17,FALSE),)</f>
        <v>582348.58399999992</v>
      </c>
      <c r="F253" s="91"/>
      <c r="G253" s="91"/>
      <c r="H253" s="91"/>
      <c r="I253" s="91"/>
      <c r="J253" s="91"/>
    </row>
    <row r="254" spans="1:10">
      <c r="A254" s="97">
        <v>252</v>
      </c>
      <c r="B254" s="98" t="str">
        <f>'BANK INF DECEMBER 2022'!C254</f>
        <v>GODIWINI ADAEL PALLANJO</v>
      </c>
      <c r="C254" s="99" t="s">
        <v>787</v>
      </c>
      <c r="D254" s="99" t="str">
        <f>'BANK INF DECEMBER 2022'!F254</f>
        <v>0152347526200</v>
      </c>
      <c r="E254" s="100">
        <f>IFERROR(VLOOKUP(B254,'BANK INF DECEMBER 2022'!C254:S485,17,FALSE),)</f>
        <v>356315.28119999997</v>
      </c>
      <c r="F254" s="91"/>
      <c r="G254" s="91"/>
      <c r="H254" s="91"/>
      <c r="I254" s="91"/>
      <c r="J254" s="91"/>
    </row>
    <row r="255" spans="1:10">
      <c r="A255" s="97">
        <v>253</v>
      </c>
      <c r="B255" s="98" t="str">
        <f>'BANK INF DECEMBER 2022'!C255</f>
        <v>ANDREA JOSEPH WEISO</v>
      </c>
      <c r="C255" s="99" t="s">
        <v>787</v>
      </c>
      <c r="D255" s="99" t="str">
        <f>'BANK INF DECEMBER 2022'!F255</f>
        <v>0152631296900</v>
      </c>
      <c r="E255" s="100">
        <f>IFERROR(VLOOKUP(B255,'BANK INF DECEMBER 2022'!C255:S486,17,FALSE),)</f>
        <v>167758.47999999998</v>
      </c>
      <c r="F255" s="91"/>
      <c r="G255" s="91"/>
      <c r="H255" s="91"/>
      <c r="I255" s="91"/>
      <c r="J255" s="91"/>
    </row>
    <row r="256" spans="1:10">
      <c r="A256" s="97">
        <v>254</v>
      </c>
      <c r="B256" s="98" t="str">
        <f>'BANK INF DECEMBER 2022'!C256</f>
        <v>RAJABU SAID MOHAMED</v>
      </c>
      <c r="C256" s="99" t="s">
        <v>787</v>
      </c>
      <c r="D256" s="99" t="str">
        <f>'BANK INF DECEMBER 2022'!F256</f>
        <v>0152505775800</v>
      </c>
      <c r="E256" s="100">
        <f>IFERROR(VLOOKUP(B256,'BANK INF DECEMBER 2022'!C256:S487,17,FALSE),)</f>
        <v>515294.89599999995</v>
      </c>
      <c r="F256" s="91"/>
      <c r="G256" s="91"/>
      <c r="H256" s="91"/>
      <c r="I256" s="91"/>
      <c r="J256" s="91"/>
    </row>
    <row r="257" spans="1:10">
      <c r="A257" s="97">
        <v>255</v>
      </c>
      <c r="B257" s="98" t="str">
        <f>'BANK INF DECEMBER 2022'!C257</f>
        <v xml:space="preserve">WALLACE JUSTINE RUGALEMA </v>
      </c>
      <c r="C257" s="99" t="s">
        <v>787</v>
      </c>
      <c r="D257" s="99" t="str">
        <f>'BANK INF DECEMBER 2022'!F257</f>
        <v>0152650543800</v>
      </c>
      <c r="E257" s="100">
        <f>IFERROR(VLOOKUP(B257,'BANK INF DECEMBER 2022'!C257:S488,17,FALSE),)</f>
        <v>1926538.9029999999</v>
      </c>
      <c r="F257" s="91"/>
      <c r="G257" s="91"/>
      <c r="H257" s="91"/>
      <c r="I257" s="91"/>
      <c r="J257" s="91"/>
    </row>
    <row r="258" spans="1:10">
      <c r="A258" s="97">
        <v>256</v>
      </c>
      <c r="B258" s="98" t="str">
        <f>'BANK INF DECEMBER 2022'!C258</f>
        <v xml:space="preserve">ATHUMANI SHABANI NGEREZA </v>
      </c>
      <c r="C258" s="99" t="s">
        <v>787</v>
      </c>
      <c r="D258" s="99" t="str">
        <f>'BANK INF DECEMBER 2022'!F258</f>
        <v>0152649337000</v>
      </c>
      <c r="E258" s="100">
        <f>IFERROR(VLOOKUP(B258,'BANK INF DECEMBER 2022'!C258:S489,17,FALSE),)</f>
        <v>419616.88799999998</v>
      </c>
      <c r="F258" s="91"/>
      <c r="G258" s="91"/>
      <c r="H258" s="91"/>
      <c r="I258" s="91"/>
      <c r="J258" s="91"/>
    </row>
    <row r="259" spans="1:10">
      <c r="A259" s="97">
        <v>257</v>
      </c>
      <c r="B259" s="98" t="str">
        <f>'BANK INF DECEMBER 2022'!C259</f>
        <v>SALIMU IBRAHIMU MHANDO</v>
      </c>
      <c r="C259" s="99" t="s">
        <v>787</v>
      </c>
      <c r="D259" s="99" t="str">
        <f>'BANK INF DECEMBER 2022'!F259</f>
        <v>0152650377400</v>
      </c>
      <c r="E259" s="100">
        <f>IFERROR(VLOOKUP(B259,'BANK INF DECEMBER 2022'!C259:S490,17,FALSE),)</f>
        <v>295595.2352</v>
      </c>
      <c r="F259" s="91"/>
      <c r="G259" s="91"/>
      <c r="H259" s="91"/>
      <c r="I259" s="91"/>
      <c r="J259" s="91"/>
    </row>
    <row r="260" spans="1:10">
      <c r="A260" s="97">
        <v>258</v>
      </c>
      <c r="B260" s="98" t="str">
        <f>'BANK INF DECEMBER 2022'!C260</f>
        <v>ABDULAZIZI SALUMU ABDALLAH</v>
      </c>
      <c r="C260" s="99" t="s">
        <v>787</v>
      </c>
      <c r="D260" s="99" t="str">
        <f>'BANK INF DECEMBER 2022'!F260</f>
        <v>0152649646800</v>
      </c>
      <c r="E260" s="100">
        <f>IFERROR(VLOOKUP(B260,'BANK INF DECEMBER 2022'!C260:S491,17,FALSE),)</f>
        <v>401614.12800000003</v>
      </c>
      <c r="F260" s="91"/>
      <c r="G260" s="91"/>
      <c r="H260" s="91"/>
      <c r="I260" s="91"/>
      <c r="J260" s="91"/>
    </row>
    <row r="261" spans="1:10">
      <c r="A261" s="97">
        <v>259</v>
      </c>
      <c r="B261" s="98" t="str">
        <f>'BANK INF DECEMBER 2022'!C261</f>
        <v>EDGAR YANAS CHINYAMA</v>
      </c>
      <c r="C261" s="99" t="s">
        <v>787</v>
      </c>
      <c r="D261" s="99" t="str">
        <f>'BANK INF DECEMBER 2022'!F261</f>
        <v>0152450862800</v>
      </c>
      <c r="E261" s="100">
        <f>IFERROR(VLOOKUP(B261,'BANK INF DECEMBER 2022'!C261:S492,17,FALSE),)</f>
        <v>496298.64</v>
      </c>
      <c r="F261" s="91"/>
      <c r="G261" s="91"/>
      <c r="H261" s="91"/>
      <c r="I261" s="91"/>
      <c r="J261" s="91"/>
    </row>
    <row r="262" spans="1:10">
      <c r="A262" s="97">
        <v>260</v>
      </c>
      <c r="B262" s="98" t="str">
        <f>'BANK INF DECEMBER 2022'!C262</f>
        <v>BARAKA LEKSON SUDAI</v>
      </c>
      <c r="C262" s="99" t="s">
        <v>787</v>
      </c>
      <c r="D262" s="99" t="str">
        <f>'BANK INF DECEMBER 2022'!F262</f>
        <v>0152314585900</v>
      </c>
      <c r="E262" s="100">
        <f>IFERROR(VLOOKUP(B262,'BANK INF DECEMBER 2022'!C262:S493,17,FALSE),)</f>
        <v>493058.39200000005</v>
      </c>
      <c r="F262" s="91"/>
      <c r="G262" s="91"/>
      <c r="H262" s="91"/>
      <c r="I262" s="91"/>
      <c r="J262" s="91"/>
    </row>
    <row r="263" spans="1:10">
      <c r="A263" s="97">
        <v>261</v>
      </c>
      <c r="B263" s="98" t="str">
        <f>'BANK INF DECEMBER 2022'!C263</f>
        <v>ABDILLAH ALLY MJEMA</v>
      </c>
      <c r="C263" s="99" t="s">
        <v>787</v>
      </c>
      <c r="D263" s="99" t="str">
        <f>'BANK INF DECEMBER 2022'!F263</f>
        <v>0152651488800</v>
      </c>
      <c r="E263" s="100">
        <f>IFERROR(VLOOKUP(B263,'BANK INF DECEMBER 2022'!C263:S494,17,FALSE),)</f>
        <v>391732.054</v>
      </c>
      <c r="F263" s="91"/>
      <c r="G263" s="91"/>
      <c r="H263" s="91"/>
      <c r="I263" s="91"/>
      <c r="J263" s="91"/>
    </row>
    <row r="264" spans="1:10">
      <c r="A264" s="97">
        <v>262</v>
      </c>
      <c r="B264" s="98" t="str">
        <f>'BANK INF DECEMBER 2022'!C264</f>
        <v>JUMA ABASI ABDULLEHMANI</v>
      </c>
      <c r="C264" s="99" t="s">
        <v>787</v>
      </c>
      <c r="D264" s="99" t="str">
        <f>'BANK INF DECEMBER 2022'!F264</f>
        <v>0152651709900</v>
      </c>
      <c r="E264" s="100">
        <f>IFERROR(VLOOKUP(B264,'BANK INF DECEMBER 2022'!C264:S495,17,FALSE),)</f>
        <v>460658.39200000005</v>
      </c>
      <c r="F264" s="91"/>
      <c r="G264" s="91"/>
      <c r="H264" s="91"/>
      <c r="I264" s="91"/>
      <c r="J264" s="91"/>
    </row>
    <row r="265" spans="1:10">
      <c r="A265" s="97">
        <v>263</v>
      </c>
      <c r="B265" s="98" t="str">
        <f>'BANK INF DECEMBER 2022'!C265</f>
        <v>ASHIRAFU MUSSA SHABANI</v>
      </c>
      <c r="C265" s="99" t="s">
        <v>787</v>
      </c>
      <c r="D265" s="99" t="str">
        <f>'BANK INF DECEMBER 2022'!F265</f>
        <v>0152511572200</v>
      </c>
      <c r="E265" s="100">
        <f>IFERROR(VLOOKUP(B265,'BANK INF DECEMBER 2022'!C265:S496,17,FALSE),)</f>
        <v>571456.728</v>
      </c>
      <c r="F265" s="91"/>
      <c r="G265" s="91"/>
      <c r="H265" s="91"/>
      <c r="I265" s="91"/>
      <c r="J265" s="91"/>
    </row>
    <row r="266" spans="1:10">
      <c r="A266" s="97">
        <v>264</v>
      </c>
      <c r="B266" s="98" t="str">
        <f>'BANK INF DECEMBER 2022'!C266</f>
        <v>ADAM GRANWELL KAYUNI</v>
      </c>
      <c r="C266" s="99" t="s">
        <v>787</v>
      </c>
      <c r="D266" s="99" t="str">
        <f>'BANK INF DECEMBER 2022'!F266</f>
        <v>0152651000600</v>
      </c>
      <c r="E266" s="100">
        <f>IFERROR(VLOOKUP(B266,'BANK INF DECEMBER 2022'!C266:S497,17,FALSE),)</f>
        <v>456221.09600000002</v>
      </c>
      <c r="F266" s="91"/>
      <c r="G266" s="91"/>
      <c r="H266" s="91"/>
      <c r="I266" s="91"/>
      <c r="J266" s="91"/>
    </row>
    <row r="267" spans="1:10">
      <c r="A267" s="97">
        <v>265</v>
      </c>
      <c r="B267" s="98" t="str">
        <f>'BANK INF DECEMBER 2022'!C267</f>
        <v>HAMIDU ALPHANI SHEMSHI</v>
      </c>
      <c r="C267" s="99" t="s">
        <v>787</v>
      </c>
      <c r="D267" s="99" t="str">
        <f>'BANK INF DECEMBER 2022'!F267</f>
        <v>0152651348700</v>
      </c>
      <c r="E267" s="100">
        <f>IFERROR(VLOOKUP(B267,'BANK INF DECEMBER 2022'!C267:S498,17,FALSE),)</f>
        <v>423933.90400000004</v>
      </c>
      <c r="F267" s="91"/>
      <c r="G267" s="91"/>
      <c r="H267" s="91"/>
      <c r="I267" s="91"/>
      <c r="J267" s="91"/>
    </row>
    <row r="268" spans="1:10">
      <c r="A268" s="97">
        <v>266</v>
      </c>
      <c r="B268" s="98" t="str">
        <f>'BANK INF DECEMBER 2022'!C268</f>
        <v>KOMBO KASSIM JUMA</v>
      </c>
      <c r="C268" s="99" t="s">
        <v>787</v>
      </c>
      <c r="D268" s="99" t="str">
        <f>'BANK INF DECEMBER 2022'!F268</f>
        <v>0152651657300</v>
      </c>
      <c r="E268" s="100">
        <f>IFERROR(VLOOKUP(B268,'BANK INF DECEMBER 2022'!C268:S499,17,FALSE),)</f>
        <v>528342.76799999992</v>
      </c>
      <c r="F268" s="91"/>
      <c r="G268" s="91"/>
      <c r="H268" s="91"/>
      <c r="I268" s="91"/>
      <c r="J268" s="91"/>
    </row>
    <row r="269" spans="1:10">
      <c r="A269" s="97">
        <v>267</v>
      </c>
      <c r="B269" s="98" t="str">
        <f>'BANK INF DECEMBER 2022'!C269</f>
        <v>SHABANI ISSA SAID</v>
      </c>
      <c r="C269" s="99" t="s">
        <v>787</v>
      </c>
      <c r="D269" s="99" t="str">
        <f>'BANK INF DECEMBER 2022'!F269</f>
        <v>0152638348200</v>
      </c>
      <c r="E269" s="100">
        <f>IFERROR(VLOOKUP(B269,'BANK INF DECEMBER 2022'!C269:S500,17,FALSE),)</f>
        <v>485857.83199999999</v>
      </c>
      <c r="F269" s="91"/>
      <c r="G269" s="91"/>
      <c r="H269" s="91"/>
      <c r="I269" s="91"/>
      <c r="J269" s="91"/>
    </row>
    <row r="270" spans="1:10">
      <c r="A270" s="97">
        <v>268</v>
      </c>
      <c r="B270" s="98" t="str">
        <f>'BANK INF DECEMBER 2022'!C270</f>
        <v>SALVATORY ROBERT MUNGURE</v>
      </c>
      <c r="C270" s="99" t="s">
        <v>787</v>
      </c>
      <c r="D270" s="99" t="str">
        <f>'BANK INF DECEMBER 2022'!F270</f>
        <v>0152230631000</v>
      </c>
      <c r="E270" s="100">
        <f>IFERROR(VLOOKUP(B270,'BANK INF DECEMBER 2022'!C270:S501,17,FALSE),)</f>
        <v>645096.04</v>
      </c>
      <c r="F270" s="91"/>
      <c r="G270" s="91"/>
      <c r="H270" s="91"/>
      <c r="I270" s="91"/>
      <c r="J270" s="91"/>
    </row>
    <row r="271" spans="1:10">
      <c r="A271" s="97">
        <v>269</v>
      </c>
      <c r="B271" s="98" t="str">
        <f>'BANK INF DECEMBER 2022'!C271</f>
        <v>OSIMAN J RUNGWE</v>
      </c>
      <c r="C271" s="99" t="s">
        <v>787</v>
      </c>
      <c r="D271" s="99" t="str">
        <f>'BANK INF DECEMBER 2022'!F271</f>
        <v>0152652311500</v>
      </c>
      <c r="E271" s="100">
        <f>IFERROR(VLOOKUP(B271,'BANK INF DECEMBER 2022'!C271:S502,17,FALSE),)</f>
        <v>580904.31200000003</v>
      </c>
      <c r="F271" s="91"/>
      <c r="G271" s="91"/>
      <c r="H271" s="91"/>
      <c r="I271" s="91"/>
      <c r="J271" s="91"/>
    </row>
    <row r="272" spans="1:10">
      <c r="A272" s="97">
        <v>270</v>
      </c>
      <c r="B272" s="98" t="str">
        <f>'BANK INF DECEMBER 2022'!C272</f>
        <v>YUSUPH RAMADHANI MKUNA</v>
      </c>
      <c r="C272" s="99" t="s">
        <v>787</v>
      </c>
      <c r="D272" s="99" t="str">
        <f>'BANK INF DECEMBER 2022'!F272</f>
        <v>0152645413800</v>
      </c>
      <c r="E272" s="100">
        <f>IFERROR(VLOOKUP(B272,'BANK INF DECEMBER 2022'!C272:S503,17,FALSE),)</f>
        <v>373702.7108</v>
      </c>
      <c r="F272" s="91"/>
      <c r="G272" s="91"/>
      <c r="H272" s="91"/>
      <c r="I272" s="91"/>
      <c r="J272" s="91"/>
    </row>
    <row r="273" spans="1:10">
      <c r="A273" s="97">
        <v>271</v>
      </c>
      <c r="B273" s="98" t="str">
        <f>'BANK INF DECEMBER 2022'!C273</f>
        <v>BASHIRU HUSSEIN LUSHINO</v>
      </c>
      <c r="C273" s="99" t="s">
        <v>787</v>
      </c>
      <c r="D273" s="99" t="str">
        <f>'BANK INF DECEMBER 2022'!F273</f>
        <v>0152652695200</v>
      </c>
      <c r="E273" s="100">
        <f>IFERROR(VLOOKUP(B273,'BANK INF DECEMBER 2022'!C273:S504,17,FALSE),)</f>
        <v>346653.58840000001</v>
      </c>
      <c r="F273" s="91"/>
      <c r="G273" s="91"/>
      <c r="H273" s="91"/>
      <c r="I273" s="91"/>
      <c r="J273" s="91"/>
    </row>
    <row r="274" spans="1:10">
      <c r="A274" s="97">
        <v>272</v>
      </c>
      <c r="B274" s="98" t="str">
        <f>'BANK INF DECEMBER 2022'!C274</f>
        <v>ALLI SAIDI MKONDOA</v>
      </c>
      <c r="C274" s="99" t="s">
        <v>787</v>
      </c>
      <c r="D274" s="99" t="str">
        <f>'BANK INF DECEMBER 2022'!F274</f>
        <v>0152459426500</v>
      </c>
      <c r="E274" s="100">
        <f>IFERROR(VLOOKUP(B274,'BANK INF DECEMBER 2022'!C274:S505,17,FALSE),)</f>
        <v>310083.9656</v>
      </c>
      <c r="F274" s="91"/>
      <c r="G274" s="91"/>
      <c r="H274" s="91"/>
      <c r="I274" s="91"/>
      <c r="J274" s="91"/>
    </row>
    <row r="275" spans="1:10">
      <c r="A275" s="97">
        <v>273</v>
      </c>
      <c r="B275" s="98" t="str">
        <f>'BANK INF DECEMBER 2022'!C275</f>
        <v>ROCHALD ALKADO KAZUMBA</v>
      </c>
      <c r="C275" s="99" t="s">
        <v>787</v>
      </c>
      <c r="D275" s="99" t="str">
        <f>'BANK INF DECEMBER 2022'!F275</f>
        <v>0152653932600</v>
      </c>
      <c r="E275" s="100">
        <f>IFERROR(VLOOKUP(B275,'BANK INF DECEMBER 2022'!C275:S506,17,FALSE),)</f>
        <v>525457.28</v>
      </c>
      <c r="F275" s="91"/>
      <c r="G275" s="91"/>
      <c r="H275" s="91"/>
      <c r="I275" s="91"/>
      <c r="J275" s="91"/>
    </row>
    <row r="276" spans="1:10">
      <c r="A276" s="97">
        <v>274</v>
      </c>
      <c r="B276" s="98" t="str">
        <f>'BANK INF DECEMBER 2022'!C276</f>
        <v>OBADIA JEREMIA KAYUNI</v>
      </c>
      <c r="C276" s="99" t="s">
        <v>787</v>
      </c>
      <c r="D276" s="99" t="str">
        <f>'BANK INF DECEMBER 2022'!F276</f>
        <v>0152653913500</v>
      </c>
      <c r="E276" s="100">
        <f>IFERROR(VLOOKUP(B276,'BANK INF DECEMBER 2022'!C276:S507,17,FALSE),)</f>
        <v>448419.8</v>
      </c>
      <c r="F276" s="91"/>
      <c r="G276" s="91"/>
      <c r="H276" s="91"/>
      <c r="I276" s="91"/>
      <c r="J276" s="91"/>
    </row>
    <row r="277" spans="1:10">
      <c r="A277" s="97">
        <v>275</v>
      </c>
      <c r="B277" s="98" t="str">
        <f>'BANK INF DECEMBER 2022'!C277</f>
        <v>JUMA HASSAN ZUBERI</v>
      </c>
      <c r="C277" s="99" t="s">
        <v>787</v>
      </c>
      <c r="D277" s="99" t="str">
        <f>'BANK INF DECEMBER 2022'!F277</f>
        <v>0152655931200</v>
      </c>
      <c r="E277" s="100">
        <f>IFERROR(VLOOKUP(B277,'BANK INF DECEMBER 2022'!C277:S508,17,FALSE),)</f>
        <v>384467.53880000004</v>
      </c>
      <c r="F277" s="91"/>
      <c r="G277" s="91"/>
      <c r="H277" s="91"/>
      <c r="I277" s="91"/>
      <c r="J277" s="91"/>
    </row>
    <row r="278" spans="1:10">
      <c r="A278" s="97">
        <v>276</v>
      </c>
      <c r="B278" s="98" t="str">
        <f>'BANK INF DECEMBER 2022'!C278</f>
        <v>RASHIDI MIRAJI KARATA</v>
      </c>
      <c r="C278" s="99" t="s">
        <v>787</v>
      </c>
      <c r="D278" s="99" t="str">
        <f>'BANK INF DECEMBER 2022'!F278</f>
        <v>0152654188400</v>
      </c>
      <c r="E278" s="100">
        <f>IFERROR(VLOOKUP(B278,'BANK INF DECEMBER 2022'!C278:S509,17,FALSE),)</f>
        <v>548504.31200000003</v>
      </c>
      <c r="F278" s="91"/>
      <c r="G278" s="91"/>
      <c r="H278" s="91"/>
      <c r="I278" s="91"/>
      <c r="J278" s="91"/>
    </row>
    <row r="279" spans="1:10">
      <c r="A279" s="97">
        <v>277</v>
      </c>
      <c r="B279" s="98" t="str">
        <f>'BANK INF DECEMBER 2022'!C279</f>
        <v>ATHUMANI JAMALY NALYANA</v>
      </c>
      <c r="C279" s="99" t="s">
        <v>787</v>
      </c>
      <c r="D279" s="99" t="str">
        <f>'BANK INF DECEMBER 2022'!F279</f>
        <v>0152474615000</v>
      </c>
      <c r="E279" s="100">
        <f>IFERROR(VLOOKUP(B279,'BANK INF DECEMBER 2022'!C279:S510,17,FALSE),)</f>
        <v>594424.5625</v>
      </c>
      <c r="F279" s="91"/>
      <c r="G279" s="91"/>
      <c r="H279" s="91"/>
      <c r="I279" s="91"/>
      <c r="J279" s="91"/>
    </row>
    <row r="280" spans="1:10">
      <c r="A280" s="97">
        <v>278</v>
      </c>
      <c r="B280" s="98" t="str">
        <f>'BANK INF DECEMBER 2022'!C280</f>
        <v>MASOUD RAMADHANI KASEMBO</v>
      </c>
      <c r="C280" s="99" t="s">
        <v>787</v>
      </c>
      <c r="D280" s="99" t="str">
        <f>'BANK INF DECEMBER 2022'!F280</f>
        <v>0152657244000</v>
      </c>
      <c r="E280" s="100">
        <f>IFERROR(VLOOKUP(B280,'BANK INF DECEMBER 2022'!C280:S511,17,FALSE),)</f>
        <v>494498.49599999993</v>
      </c>
      <c r="F280" s="91"/>
      <c r="G280" s="91"/>
      <c r="H280" s="91"/>
      <c r="I280" s="91"/>
      <c r="J280" s="91"/>
    </row>
    <row r="281" spans="1:10">
      <c r="A281" s="97">
        <v>279</v>
      </c>
      <c r="B281" s="98" t="str">
        <f>'BANK INF DECEMBER 2022'!C281</f>
        <v>MIRAJI ALLY CHAUSA</v>
      </c>
      <c r="C281" s="99" t="s">
        <v>787</v>
      </c>
      <c r="D281" s="99" t="str">
        <f>'BANK INF DECEMBER 2022'!F281</f>
        <v>0152657445800</v>
      </c>
      <c r="E281" s="100">
        <f>IFERROR(VLOOKUP(B281,'BANK INF DECEMBER 2022'!C281:S512,17,FALSE),)</f>
        <v>588620.81599999999</v>
      </c>
      <c r="F281" s="91"/>
      <c r="G281" s="91"/>
      <c r="H281" s="91"/>
      <c r="I281" s="91"/>
      <c r="J281" s="91"/>
    </row>
    <row r="282" spans="1:10">
      <c r="A282" s="97">
        <v>280</v>
      </c>
      <c r="B282" s="98" t="str">
        <f>'BANK INF DECEMBER 2022'!C282</f>
        <v>SHOMARY SAID ATHUMANI</v>
      </c>
      <c r="C282" s="99" t="s">
        <v>787</v>
      </c>
      <c r="D282" s="99" t="str">
        <f>'BANK INF DECEMBER 2022'!F282</f>
        <v>0152505774700</v>
      </c>
      <c r="E282" s="100">
        <f>IFERROR(VLOOKUP(B282,'BANK INF DECEMBER 2022'!C282:S513,17,FALSE),)</f>
        <v>425675.96920000005</v>
      </c>
      <c r="F282" s="91"/>
      <c r="G282" s="91"/>
      <c r="H282" s="91"/>
      <c r="I282" s="91"/>
      <c r="J282" s="91"/>
    </row>
    <row r="283" spans="1:10">
      <c r="A283" s="97">
        <v>281</v>
      </c>
      <c r="B283" s="98" t="str">
        <f>'BANK INF DECEMBER 2022'!C283</f>
        <v>ABAS WAZIRI MDEE</v>
      </c>
      <c r="C283" s="99" t="s">
        <v>787</v>
      </c>
      <c r="D283" s="99" t="str">
        <f>'BANK INF DECEMBER 2022'!F283</f>
        <v>0152656034800</v>
      </c>
      <c r="E283" s="100">
        <f>IFERROR(VLOOKUP(B283,'BANK INF DECEMBER 2022'!C283:S514,17,FALSE),)</f>
        <v>319739.92680000002</v>
      </c>
      <c r="F283" s="91"/>
      <c r="G283" s="91"/>
      <c r="H283" s="91"/>
      <c r="I283" s="91"/>
      <c r="J283" s="91"/>
    </row>
    <row r="284" spans="1:10">
      <c r="A284" s="97">
        <v>282</v>
      </c>
      <c r="B284" s="98" t="str">
        <f>'BANK INF DECEMBER 2022'!C284</f>
        <v>BOSCO MICHAEL MKONDA</v>
      </c>
      <c r="C284" s="99" t="s">
        <v>787</v>
      </c>
      <c r="D284" s="99" t="str">
        <f>'BANK INF DECEMBER 2022'!F284</f>
        <v>0152291575900</v>
      </c>
      <c r="E284" s="100">
        <f>IFERROR(VLOOKUP(B284,'BANK INF DECEMBER 2022'!C284:S515,17,FALSE),)</f>
        <v>799674.47200000007</v>
      </c>
      <c r="F284" s="91"/>
      <c r="G284" s="91"/>
      <c r="H284" s="91"/>
      <c r="I284" s="91"/>
      <c r="J284" s="91"/>
    </row>
    <row r="285" spans="1:10">
      <c r="A285" s="97">
        <v>283</v>
      </c>
      <c r="B285" s="98" t="str">
        <f>'BANK INF DECEMBER 2022'!C285</f>
        <v>FRANK SIMON MZIRAY</v>
      </c>
      <c r="C285" s="99" t="s">
        <v>787</v>
      </c>
      <c r="D285" s="99" t="str">
        <f>'BANK INF DECEMBER 2022'!F285</f>
        <v>0152657061300</v>
      </c>
      <c r="E285" s="100">
        <f>IFERROR(VLOOKUP(B285,'BANK INF DECEMBER 2022'!C285:S516,17,FALSE),)</f>
        <v>579377.33600000001</v>
      </c>
      <c r="F285" s="91"/>
      <c r="G285" s="91"/>
      <c r="H285" s="91"/>
      <c r="I285" s="91"/>
      <c r="J285" s="91"/>
    </row>
    <row r="286" spans="1:10">
      <c r="A286" s="97">
        <v>284</v>
      </c>
      <c r="B286" s="98" t="str">
        <f>'BANK INF DECEMBER 2022'!C286</f>
        <v>SAMWEL SIMON ALEX</v>
      </c>
      <c r="C286" s="99" t="s">
        <v>787</v>
      </c>
      <c r="D286" s="99" t="str">
        <f>'BANK INF DECEMBER 2022'!F286</f>
        <v>0152523578200</v>
      </c>
      <c r="E286" s="100">
        <f>IFERROR(VLOOKUP(B286,'BANK INF DECEMBER 2022'!C286:S517,17,FALSE),)</f>
        <v>552825.48</v>
      </c>
      <c r="F286" s="91"/>
      <c r="G286" s="91"/>
      <c r="H286" s="91"/>
      <c r="I286" s="91"/>
      <c r="J286" s="91"/>
    </row>
    <row r="287" spans="1:10">
      <c r="A287" s="97">
        <v>285</v>
      </c>
      <c r="B287" s="98" t="str">
        <f>'BANK INF DECEMBER 2022'!C287</f>
        <v>SHABANI SWAHIBU MOHAMEDI</v>
      </c>
      <c r="C287" s="99" t="s">
        <v>787</v>
      </c>
      <c r="D287" s="99" t="str">
        <f>'BANK INF DECEMBER 2022'!F287</f>
        <v>0152656846400</v>
      </c>
      <c r="E287" s="100">
        <f>IFERROR(VLOOKUP(B287,'BANK INF DECEMBER 2022'!C287:S518,17,FALSE),)</f>
        <v>422495.44799999997</v>
      </c>
      <c r="F287" s="91"/>
      <c r="G287" s="91"/>
      <c r="H287" s="91"/>
      <c r="I287" s="91"/>
      <c r="J287" s="91"/>
    </row>
    <row r="288" spans="1:10">
      <c r="A288" s="97">
        <v>286</v>
      </c>
      <c r="B288" s="98" t="str">
        <f>'BANK INF DECEMBER 2022'!C288</f>
        <v>MBARAKA MALIKI BOZI</v>
      </c>
      <c r="C288" s="99" t="s">
        <v>787</v>
      </c>
      <c r="D288" s="99" t="str">
        <f>'BANK INF DECEMBER 2022'!F288</f>
        <v>0152228477800</v>
      </c>
      <c r="E288" s="100">
        <f>IFERROR(VLOOKUP(B288,'BANK INF DECEMBER 2022'!C288:S519,17,FALSE),)</f>
        <v>561464.48</v>
      </c>
      <c r="F288" s="91"/>
      <c r="G288" s="91"/>
      <c r="H288" s="91"/>
      <c r="I288" s="91"/>
      <c r="J288" s="91"/>
    </row>
    <row r="289" spans="1:10">
      <c r="A289" s="97">
        <v>287</v>
      </c>
      <c r="B289" s="98" t="str">
        <f>'BANK INF DECEMBER 2022'!C289</f>
        <v>MUSSA ELFURAHA MUSHI</v>
      </c>
      <c r="C289" s="99" t="s">
        <v>787</v>
      </c>
      <c r="D289" s="99" t="str">
        <f>'BANK INF DECEMBER 2022'!F289</f>
        <v>0152655144400</v>
      </c>
      <c r="E289" s="100">
        <f>IFERROR(VLOOKUP(B289,'BANK INF DECEMBER 2022'!C289:S519,17,FALSE),)</f>
        <v>420336.12</v>
      </c>
      <c r="F289" s="91"/>
      <c r="G289" s="91"/>
      <c r="H289" s="91"/>
      <c r="I289" s="91"/>
      <c r="J289" s="91"/>
    </row>
    <row r="290" spans="1:10">
      <c r="A290" s="97">
        <v>288</v>
      </c>
      <c r="B290" s="98" t="str">
        <f>'BANK INF DECEMBER 2022'!C290</f>
        <v>RODGER EDWARD MTEMBEI</v>
      </c>
      <c r="C290" s="99" t="s">
        <v>787</v>
      </c>
      <c r="D290" s="99" t="str">
        <f>'BANK INF DECEMBER 2022'!F290</f>
        <v>0152657247700</v>
      </c>
      <c r="E290" s="100">
        <f>IFERROR(VLOOKUP(B290,'BANK INF DECEMBER 2022'!C290:S522,17,FALSE),)</f>
        <v>405930.85599999997</v>
      </c>
      <c r="F290" s="91"/>
      <c r="G290" s="91"/>
      <c r="H290" s="91"/>
      <c r="I290" s="91"/>
      <c r="J290" s="91"/>
    </row>
    <row r="291" spans="1:10">
      <c r="A291" s="97">
        <v>289</v>
      </c>
      <c r="B291" s="98" t="str">
        <f>'BANK INF DECEMBER 2022'!C291</f>
        <v>HASHIMU RAMADHANI SELEMANI</v>
      </c>
      <c r="C291" s="99" t="s">
        <v>787</v>
      </c>
      <c r="D291" s="99" t="str">
        <f>'BANK INF DECEMBER 2022'!F291</f>
        <v>0152657051000</v>
      </c>
      <c r="E291" s="100">
        <f>IFERROR(VLOOKUP(B291,'BANK INF DECEMBER 2022'!C291:S523,17,FALSE),)</f>
        <v>399098.41840000002</v>
      </c>
      <c r="F291" s="91"/>
      <c r="G291" s="91"/>
      <c r="H291" s="91"/>
      <c r="I291" s="91"/>
      <c r="J291" s="91"/>
    </row>
    <row r="292" spans="1:10">
      <c r="A292" s="97">
        <v>290</v>
      </c>
      <c r="B292" s="98" t="str">
        <f>'BANK INF DECEMBER 2022'!C292</f>
        <v>PATRICK JUDE MKAI</v>
      </c>
      <c r="C292" s="99" t="s">
        <v>787</v>
      </c>
      <c r="D292" s="99" t="str">
        <f>'BANK INF DECEMBER 2022'!F292</f>
        <v>0152656614800</v>
      </c>
      <c r="E292" s="100">
        <f>IFERROR(VLOOKUP(B292,'BANK INF DECEMBER 2022'!C292:S524,17,FALSE),)</f>
        <v>1638657.5119999999</v>
      </c>
      <c r="F292" s="91"/>
      <c r="G292" s="91"/>
      <c r="H292" s="91"/>
      <c r="I292" s="91"/>
      <c r="J292" s="91"/>
    </row>
    <row r="293" spans="1:10">
      <c r="A293" s="97">
        <v>291</v>
      </c>
      <c r="B293" s="98" t="str">
        <f>'BANK INF DECEMBER 2022'!C293</f>
        <v>FIDELIS PAUL LYMO</v>
      </c>
      <c r="C293" s="99" t="s">
        <v>787</v>
      </c>
      <c r="D293" s="99" t="str">
        <f>'BANK INF DECEMBER 2022'!F293</f>
        <v>0152657066000</v>
      </c>
      <c r="E293" s="100">
        <f>IFERROR(VLOOKUP(B293,'BANK INF DECEMBER 2022'!C293:S525,17,FALSE),)</f>
        <v>425374.00799999997</v>
      </c>
      <c r="F293" s="91"/>
      <c r="G293" s="91"/>
      <c r="H293" s="91"/>
      <c r="I293" s="91"/>
      <c r="J293" s="91"/>
    </row>
    <row r="294" spans="1:10">
      <c r="A294" s="97">
        <v>292</v>
      </c>
      <c r="B294" s="98" t="str">
        <f>'BANK INF DECEMBER 2022'!C294</f>
        <v>SAIDI HASSAN MUSSA</v>
      </c>
      <c r="C294" s="99" t="s">
        <v>787</v>
      </c>
      <c r="D294" s="99" t="str">
        <f>'BANK INF DECEMBER 2022'!F294</f>
        <v>0152657120900</v>
      </c>
      <c r="E294" s="100">
        <f>IFERROR(VLOOKUP(B294,'BANK INF DECEMBER 2022'!C294:S526,17,FALSE),)</f>
        <v>482980.11200000008</v>
      </c>
      <c r="F294" s="91"/>
      <c r="G294" s="91"/>
      <c r="H294" s="91"/>
      <c r="I294" s="91"/>
      <c r="J294" s="91"/>
    </row>
    <row r="295" spans="1:10">
      <c r="A295" s="97">
        <v>293</v>
      </c>
      <c r="B295" s="98" t="str">
        <f>'BANK INF DECEMBER 2022'!C295</f>
        <v>MOHAMED MHANDO ALLY</v>
      </c>
      <c r="C295" s="99" t="s">
        <v>787</v>
      </c>
      <c r="D295" s="99" t="str">
        <f>'BANK INF DECEMBER 2022'!F295</f>
        <v>0152657249100</v>
      </c>
      <c r="E295" s="100">
        <f>IFERROR(VLOOKUP(B295,'BANK INF DECEMBER 2022'!C295:S527,17,FALSE),)</f>
        <v>399786.08160000003</v>
      </c>
      <c r="F295" s="91"/>
      <c r="G295" s="91"/>
      <c r="H295" s="91"/>
      <c r="I295" s="91"/>
      <c r="J295" s="91"/>
    </row>
    <row r="296" spans="1:10">
      <c r="A296" s="97">
        <v>294</v>
      </c>
      <c r="B296" s="98" t="str">
        <f>'BANK INF DECEMBER 2022'!C296</f>
        <v>PETER OBADIA NYOGOTO</v>
      </c>
      <c r="C296" s="99" t="s">
        <v>787</v>
      </c>
      <c r="D296" s="99" t="str">
        <f>'BANK INF DECEMBER 2022'!F296</f>
        <v>0152610837100</v>
      </c>
      <c r="E296" s="100">
        <f>IFERROR(VLOOKUP(B296,'BANK INF DECEMBER 2022'!C296:S528,17,FALSE),)</f>
        <v>419882.39800000004</v>
      </c>
      <c r="F296" s="91"/>
      <c r="G296" s="91"/>
      <c r="H296" s="91"/>
      <c r="I296" s="91"/>
      <c r="J296" s="91"/>
    </row>
    <row r="297" spans="1:10">
      <c r="A297" s="97">
        <v>295</v>
      </c>
      <c r="B297" s="98" t="str">
        <f>'BANK INF DECEMBER 2022'!C297</f>
        <v>MOSES MEZA THADEO</v>
      </c>
      <c r="C297" s="99" t="s">
        <v>787</v>
      </c>
      <c r="D297" s="99" t="str">
        <f>'BANK INF DECEMBER 2022'!F297</f>
        <v>0152657607500</v>
      </c>
      <c r="E297" s="100">
        <f>IFERROR(VLOOKUP(B297,'BANK INF DECEMBER 2022'!C297:S529,17,FALSE),)</f>
        <v>474338.60800000001</v>
      </c>
      <c r="F297" s="91"/>
      <c r="G297" s="91"/>
      <c r="H297" s="91"/>
      <c r="I297" s="91"/>
      <c r="J297" s="91"/>
    </row>
    <row r="298" spans="1:10">
      <c r="A298" s="97">
        <v>296</v>
      </c>
      <c r="B298" s="98" t="str">
        <f>'BANK INF DECEMBER 2022'!C298</f>
        <v>AMANI IDRISA NZORI</v>
      </c>
      <c r="C298" s="99" t="s">
        <v>787</v>
      </c>
      <c r="D298" s="99" t="str">
        <f>'BANK INF DECEMBER 2022'!F298</f>
        <v>0152656417400</v>
      </c>
      <c r="E298" s="100">
        <f>IFERROR(VLOOKUP(B298,'BANK INF DECEMBER 2022'!C298:S530,17,FALSE),)</f>
        <v>113402.49</v>
      </c>
      <c r="F298" s="91"/>
      <c r="G298" s="91"/>
      <c r="H298" s="91"/>
      <c r="I298" s="91"/>
      <c r="J298" s="91"/>
    </row>
    <row r="299" spans="1:10">
      <c r="A299" s="97">
        <v>297</v>
      </c>
      <c r="B299" s="98" t="str">
        <f>'BANK INF DECEMBER 2022'!C299</f>
        <v>ARON DAMIAN CHIPOLA</v>
      </c>
      <c r="C299" s="99" t="s">
        <v>787</v>
      </c>
      <c r="D299" s="99" t="str">
        <f>'BANK INF DECEMBER 2022'!F299</f>
        <v>0152656912200</v>
      </c>
      <c r="E299" s="100">
        <f>IFERROR(VLOOKUP(B299,'BANK INF DECEMBER 2022'!C299:S531,17,FALSE),)</f>
        <v>498408.36320000002</v>
      </c>
      <c r="F299" s="91"/>
      <c r="G299" s="91"/>
      <c r="H299" s="91"/>
      <c r="I299" s="91"/>
      <c r="J299" s="91"/>
    </row>
    <row r="300" spans="1:10">
      <c r="A300" s="97">
        <v>298</v>
      </c>
      <c r="B300" s="98" t="str">
        <f>'BANK INF DECEMBER 2022'!C300</f>
        <v>ADAM JUMANNE GOMA</v>
      </c>
      <c r="C300" s="99" t="s">
        <v>787</v>
      </c>
      <c r="D300" s="99" t="str">
        <f>'BANK INF DECEMBER 2022'!F300</f>
        <v>0152657735600</v>
      </c>
      <c r="E300" s="100">
        <f>IFERROR(VLOOKUP(B300,'BANK INF DECEMBER 2022'!C300:S532,17,FALSE),)</f>
        <v>452618.04800000001</v>
      </c>
      <c r="F300" s="91"/>
      <c r="G300" s="91"/>
      <c r="H300" s="91"/>
      <c r="I300" s="91"/>
      <c r="J300" s="91"/>
    </row>
    <row r="301" spans="1:10">
      <c r="A301" s="97">
        <v>299</v>
      </c>
      <c r="B301" s="98" t="str">
        <f>'BANK INF DECEMBER 2022'!C301</f>
        <v>FATMA HASSAN MZUKA</v>
      </c>
      <c r="C301" s="99" t="s">
        <v>787</v>
      </c>
      <c r="D301" s="99" t="str">
        <f>'BANK INF DECEMBER 2022'!F301</f>
        <v>0152625198500</v>
      </c>
      <c r="E301" s="100">
        <f>IFERROR(VLOOKUP(B301,'BANK INF DECEMBER 2022'!C301:S533,17,FALSE),)</f>
        <v>279977.57279999997</v>
      </c>
      <c r="F301" s="91"/>
      <c r="G301" s="91"/>
      <c r="H301" s="91"/>
      <c r="I301" s="91"/>
      <c r="J301" s="91"/>
    </row>
    <row r="302" spans="1:10">
      <c r="A302" s="97">
        <v>300</v>
      </c>
      <c r="B302" s="98" t="str">
        <f>'BANK INF DECEMBER 2022'!C302</f>
        <v>MBARAKA AMIRI WAZIRI</v>
      </c>
      <c r="C302" s="99" t="s">
        <v>787</v>
      </c>
      <c r="D302" s="99" t="str">
        <f>'BANK INF DECEMBER 2022'!F302</f>
        <v>0152657934400</v>
      </c>
      <c r="E302" s="100">
        <f>IFERROR(VLOOKUP(B302,'BANK INF DECEMBER 2022'!C302:S534,17,FALSE),)</f>
        <v>471456.728</v>
      </c>
      <c r="F302" s="91"/>
      <c r="G302" s="91"/>
      <c r="H302" s="91"/>
      <c r="I302" s="91"/>
      <c r="J302" s="91"/>
    </row>
    <row r="303" spans="1:10">
      <c r="A303" s="97">
        <v>301</v>
      </c>
      <c r="B303" s="98" t="str">
        <f>'BANK INF DECEMBER 2022'!C303</f>
        <v>BAKARI SAID KACHELENGA</v>
      </c>
      <c r="C303" s="99" t="s">
        <v>787</v>
      </c>
      <c r="D303" s="99" t="str">
        <f>'BANK INF DECEMBER 2022'!F303</f>
        <v>0152474587200</v>
      </c>
      <c r="E303" s="100">
        <f>IFERROR(VLOOKUP(B303,'BANK INF DECEMBER 2022'!C303:S535,17,FALSE),)</f>
        <v>323884.22320000001</v>
      </c>
      <c r="F303" s="91"/>
      <c r="G303" s="91"/>
      <c r="H303" s="91"/>
      <c r="I303" s="91"/>
      <c r="J303" s="91"/>
    </row>
    <row r="304" spans="1:10">
      <c r="A304" s="97">
        <v>302</v>
      </c>
      <c r="B304" s="98" t="str">
        <f>'BANK INF DECEMBER 2022'!C304</f>
        <v>ALLY JUMA ALLY</v>
      </c>
      <c r="C304" s="99" t="s">
        <v>787</v>
      </c>
      <c r="D304" s="99" t="str">
        <f>'BANK INF DECEMBER 2022'!F304</f>
        <v>0152592699900</v>
      </c>
      <c r="E304" s="100">
        <f>IFERROR(VLOOKUP(B304,'BANK INF DECEMBER 2022'!C304:S536,17,FALSE),)</f>
        <v>491505.44680000003</v>
      </c>
      <c r="F304" s="91"/>
      <c r="G304" s="91"/>
      <c r="H304" s="91"/>
      <c r="I304" s="91"/>
      <c r="J304" s="91"/>
    </row>
    <row r="305" spans="1:10">
      <c r="A305" s="97">
        <v>303</v>
      </c>
      <c r="B305" s="98" t="str">
        <f>'BANK INF DECEMBER 2022'!C305</f>
        <v>OMARY JUMANNE BAKARI</v>
      </c>
      <c r="C305" s="99" t="s">
        <v>787</v>
      </c>
      <c r="D305" s="99" t="str">
        <f>'BANK INF DECEMBER 2022'!F305</f>
        <v>0152424695700</v>
      </c>
      <c r="E305" s="100">
        <f>IFERROR(VLOOKUP(B305,'BANK INF DECEMBER 2022'!C305:S537,17,FALSE),)</f>
        <v>559304.31200000003</v>
      </c>
      <c r="F305" s="91"/>
      <c r="G305" s="91"/>
      <c r="H305" s="91"/>
      <c r="I305" s="91"/>
      <c r="J305" s="91"/>
    </row>
    <row r="306" spans="1:10">
      <c r="A306" s="97">
        <v>304</v>
      </c>
      <c r="B306" s="98" t="str">
        <f>'BANK INF DECEMBER 2022'!C306</f>
        <v>EMMANUEL RAJABU NGUNYALI</v>
      </c>
      <c r="C306" s="99" t="s">
        <v>787</v>
      </c>
      <c r="D306" s="99" t="str">
        <f>'BANK INF DECEMBER 2022'!F306</f>
        <v>0152525924900</v>
      </c>
      <c r="E306" s="100">
        <f>IFERROR(VLOOKUP(B306,'BANK INF DECEMBER 2022'!C306:S538,17,FALSE),)</f>
        <v>495218.55200000003</v>
      </c>
      <c r="F306" s="91"/>
      <c r="G306" s="91"/>
      <c r="H306" s="91"/>
      <c r="I306" s="91"/>
      <c r="J306" s="91"/>
    </row>
    <row r="307" spans="1:10">
      <c r="A307" s="97">
        <v>305</v>
      </c>
      <c r="B307" s="98" t="str">
        <f>'BANK INF DECEMBER 2022'!C307</f>
        <v>IBRAHIM KIRIAN SAMBARA</v>
      </c>
      <c r="C307" s="99" t="s">
        <v>787</v>
      </c>
      <c r="D307" s="99" t="str">
        <f>'BANK INF DECEMBER 2022'!F307</f>
        <v>0152438229100</v>
      </c>
      <c r="E307" s="100">
        <f>IFERROR(VLOOKUP(B307,'BANK INF DECEMBER 2022'!C307:S539,17,FALSE),)</f>
        <v>567225.75199999998</v>
      </c>
      <c r="F307" s="91"/>
      <c r="G307" s="91"/>
      <c r="H307" s="91"/>
      <c r="I307" s="91"/>
      <c r="J307" s="91"/>
    </row>
    <row r="308" spans="1:10">
      <c r="A308" s="97">
        <v>306</v>
      </c>
      <c r="B308" s="98" t="str">
        <f>'BANK INF DECEMBER 2022'!C308</f>
        <v>MEDDY BUNDALA MWAVAZA</v>
      </c>
      <c r="C308" s="99" t="s">
        <v>787</v>
      </c>
      <c r="D308" s="99" t="str">
        <f>'BANK INF DECEMBER 2022'!F308</f>
        <v>0152657721200</v>
      </c>
      <c r="E308" s="100">
        <f>IFERROR(VLOOKUP(B308,'BANK INF DECEMBER 2022'!C308:S540,17,FALSE),)</f>
        <v>539141.92799999996</v>
      </c>
      <c r="F308" s="91"/>
      <c r="G308" s="91"/>
      <c r="H308" s="91"/>
      <c r="I308" s="91"/>
      <c r="J308" s="91"/>
    </row>
    <row r="309" spans="1:10">
      <c r="A309" s="97">
        <v>307</v>
      </c>
      <c r="B309" s="98" t="str">
        <f>'BANK INF DECEMBER 2022'!C309</f>
        <v>MAHAMUDU ALLY DADI</v>
      </c>
      <c r="C309" s="99" t="s">
        <v>787</v>
      </c>
      <c r="D309" s="99" t="str">
        <f>'BANK INF DECEMBER 2022'!F309</f>
        <v>0152541670300</v>
      </c>
      <c r="E309" s="100">
        <f>IFERROR(VLOOKUP(B309,'BANK INF DECEMBER 2022'!C309:S541,17,FALSE),)</f>
        <v>423817.91199999995</v>
      </c>
      <c r="F309" s="91"/>
      <c r="G309" s="91"/>
      <c r="H309" s="91"/>
      <c r="I309" s="91"/>
      <c r="J309" s="91"/>
    </row>
    <row r="310" spans="1:10">
      <c r="A310" s="97">
        <v>308</v>
      </c>
      <c r="B310" s="98" t="str">
        <f>'BANK INF DECEMBER 2022'!C310</f>
        <v>MUSTAFA HASANI MBARAKA</v>
      </c>
      <c r="C310" s="99" t="s">
        <v>787</v>
      </c>
      <c r="D310" s="99" t="str">
        <f>'BANK INF DECEMBER 2022'!F310</f>
        <v>0152459335300</v>
      </c>
      <c r="E310" s="100">
        <f>IFERROR(VLOOKUP(B310,'BANK INF DECEMBER 2022'!C310:S542,17,FALSE),)</f>
        <v>483820.44799999997</v>
      </c>
      <c r="F310" s="91"/>
      <c r="G310" s="91"/>
      <c r="H310" s="91"/>
      <c r="I310" s="91"/>
      <c r="J310" s="91"/>
    </row>
    <row r="311" spans="1:10">
      <c r="A311" s="97">
        <v>309</v>
      </c>
      <c r="B311" s="98" t="str">
        <f>'BANK INF DECEMBER 2022'!C311</f>
        <v>MAULID WAZIRI TANGULA</v>
      </c>
      <c r="C311" s="99" t="s">
        <v>787</v>
      </c>
      <c r="D311" s="99" t="str">
        <f>'BANK INF DECEMBER 2022'!F311</f>
        <v>0152425414900</v>
      </c>
      <c r="E311" s="100">
        <f>IFERROR(VLOOKUP(B311,'BANK INF DECEMBER 2022'!C311:S543,17,FALSE),)</f>
        <v>567224.08799999999</v>
      </c>
      <c r="F311" s="91"/>
      <c r="G311" s="91"/>
      <c r="H311" s="91"/>
      <c r="I311" s="91"/>
      <c r="J311" s="91"/>
    </row>
    <row r="312" spans="1:10">
      <c r="A312" s="97">
        <v>310</v>
      </c>
      <c r="B312" s="98" t="str">
        <f>'BANK INF DECEMBER 2022'!C312</f>
        <v>YUSUPH WILLIAM JAMES</v>
      </c>
      <c r="C312" s="99" t="s">
        <v>787</v>
      </c>
      <c r="D312" s="99" t="str">
        <f>'BANK INF DECEMBER 2022'!F312</f>
        <v>0152626435500</v>
      </c>
      <c r="E312" s="100">
        <f>IFERROR(VLOOKUP(B312,'BANK INF DECEMBER 2022'!C312:S544,17,FALSE),)</f>
        <v>467139.72</v>
      </c>
      <c r="F312" s="91"/>
      <c r="G312" s="91"/>
      <c r="H312" s="91"/>
      <c r="I312" s="91"/>
      <c r="J312" s="91"/>
    </row>
    <row r="313" spans="1:10">
      <c r="A313" s="97">
        <v>311</v>
      </c>
      <c r="B313" s="98" t="str">
        <f>'BANK INF DECEMBER 2022'!C313</f>
        <v>CHRISTPHER NESONI MWITO</v>
      </c>
      <c r="C313" s="99" t="s">
        <v>787</v>
      </c>
      <c r="D313" s="99" t="str">
        <f>'BANK INF DECEMBER 2022'!F313</f>
        <v>0152584185000</v>
      </c>
      <c r="E313" s="100">
        <f>IFERROR(VLOOKUP(B313,'BANK INF DECEMBER 2022'!C313:S545,17,FALSE),)</f>
        <v>279378.18359999999</v>
      </c>
      <c r="F313" s="91"/>
      <c r="G313" s="91"/>
      <c r="H313" s="91"/>
      <c r="I313" s="91"/>
      <c r="J313" s="91"/>
    </row>
    <row r="314" spans="1:10">
      <c r="A314" s="97">
        <v>312</v>
      </c>
      <c r="B314" s="98" t="str">
        <f>'BANK INF DECEMBER 2022'!C314</f>
        <v xml:space="preserve">JOSEPH MWAKA MWAKALUNGWA </v>
      </c>
      <c r="C314" s="99" t="s">
        <v>787</v>
      </c>
      <c r="D314" s="99" t="str">
        <f>'BANK INF DECEMBER 2022'!F314</f>
        <v>0152657908500</v>
      </c>
      <c r="E314" s="100">
        <f>IFERROR(VLOOKUP(B314,'BANK INF DECEMBER 2022'!C314:S546,17,FALSE),)</f>
        <v>404615.74400000001</v>
      </c>
      <c r="F314" s="91"/>
      <c r="G314" s="91"/>
      <c r="H314" s="91"/>
      <c r="I314" s="91"/>
      <c r="J314" s="91"/>
    </row>
    <row r="315" spans="1:10">
      <c r="A315" s="97">
        <v>313</v>
      </c>
      <c r="B315" s="98" t="str">
        <f>'BANK INF DECEMBER 2022'!C315</f>
        <v>FADHILI BENEDICTO UNGANI</v>
      </c>
      <c r="C315" s="99" t="s">
        <v>787</v>
      </c>
      <c r="D315" s="99" t="str">
        <f>'BANK INF DECEMBER 2022'!F315</f>
        <v>0152551884900</v>
      </c>
      <c r="E315" s="100">
        <f>IFERROR(VLOOKUP(B315,'BANK INF DECEMBER 2022'!C315:S547,17,FALSE),)</f>
        <v>368046.03560000006</v>
      </c>
      <c r="F315" s="91"/>
      <c r="G315" s="91"/>
      <c r="H315" s="91"/>
      <c r="I315" s="91"/>
      <c r="J315" s="91"/>
    </row>
    <row r="316" spans="1:10">
      <c r="A316" s="97">
        <v>314</v>
      </c>
      <c r="B316" s="98" t="str">
        <f>'BANK INF DECEMBER 2022'!C316</f>
        <v>IDRISA MOHAMEDI MALUMA</v>
      </c>
      <c r="C316" s="99" t="s">
        <v>787</v>
      </c>
      <c r="D316" s="99" t="str">
        <f>'BANK INF DECEMBER 2022'!F316</f>
        <v>0152398339300</v>
      </c>
      <c r="E316" s="100">
        <f>IFERROR(VLOOKUP(B316,'BANK INF DECEMBER 2022'!C316:S548,17,FALSE),)</f>
        <v>525460.88</v>
      </c>
      <c r="F316" s="91"/>
      <c r="G316" s="91"/>
      <c r="H316" s="91"/>
      <c r="I316" s="91"/>
      <c r="J316" s="91"/>
    </row>
    <row r="317" spans="1:10">
      <c r="A317" s="97">
        <v>315</v>
      </c>
      <c r="B317" s="98" t="str">
        <f>'BANK INF DECEMBER 2022'!C317</f>
        <v>SIMON ABDALLAH NG'ULALI</v>
      </c>
      <c r="C317" s="99" t="s">
        <v>787</v>
      </c>
      <c r="D317" s="99" t="str">
        <f>'BANK INF DECEMBER 2022'!F317</f>
        <v>0152589295400</v>
      </c>
      <c r="E317" s="100">
        <f>IFERROR(VLOOKUP(B317,'BANK INF DECEMBER 2022'!C317:S549,17,FALSE),)</f>
        <v>325950.40520000004</v>
      </c>
      <c r="F317" s="91"/>
      <c r="G317" s="91"/>
      <c r="H317" s="91"/>
      <c r="I317" s="91"/>
      <c r="J317" s="91"/>
    </row>
    <row r="318" spans="1:10">
      <c r="A318" s="97">
        <v>316</v>
      </c>
      <c r="B318" s="98" t="str">
        <f>'BANK INF DECEMBER 2022'!C318</f>
        <v>ABAS ALLY JUMA</v>
      </c>
      <c r="C318" s="99" t="s">
        <v>787</v>
      </c>
      <c r="D318" s="99" t="str">
        <f>'BANK INF DECEMBER 2022'!F318</f>
        <v>0152623802800</v>
      </c>
      <c r="E318" s="100">
        <f>IFERROR(VLOOKUP(B318,'BANK INF DECEMBER 2022'!C318:S550,17,FALSE),)</f>
        <v>452015.23200000002</v>
      </c>
      <c r="F318" s="91"/>
      <c r="G318" s="91"/>
      <c r="H318" s="91"/>
      <c r="I318" s="91"/>
      <c r="J318" s="91"/>
    </row>
    <row r="319" spans="1:10">
      <c r="A319" s="97">
        <v>317</v>
      </c>
      <c r="B319" s="98" t="str">
        <f>'BANK INF DECEMBER 2022'!C319</f>
        <v>DAUDI HAMADI MGOBA</v>
      </c>
      <c r="C319" s="99" t="s">
        <v>787</v>
      </c>
      <c r="D319" s="99" t="str">
        <f>'BANK INF DECEMBER 2022'!F319</f>
        <v>0152660698100</v>
      </c>
      <c r="E319" s="100">
        <f>IFERROR(VLOOKUP(B319,'BANK INF DECEMBER 2022'!C319:S551,17,FALSE),)</f>
        <v>384467.53880000004</v>
      </c>
      <c r="F319" s="91"/>
      <c r="G319" s="91"/>
      <c r="H319" s="91"/>
      <c r="I319" s="91"/>
      <c r="J319" s="91"/>
    </row>
    <row r="320" spans="1:10">
      <c r="A320" s="97">
        <v>318</v>
      </c>
      <c r="B320" s="98" t="str">
        <f>'BANK INF DECEMBER 2022'!C320</f>
        <v>MALIMA NYAGA PASTOR</v>
      </c>
      <c r="C320" s="99" t="s">
        <v>787</v>
      </c>
      <c r="D320" s="99" t="str">
        <f>'BANK INF DECEMBER 2022'!F320</f>
        <v>0152371599000</v>
      </c>
      <c r="E320" s="100">
        <f>IFERROR(VLOOKUP(B320,'BANK INF DECEMBER 2022'!C320:S552,17,FALSE),)</f>
        <v>325950.40520000004</v>
      </c>
      <c r="F320" s="91"/>
      <c r="G320" s="91"/>
      <c r="H320" s="91"/>
      <c r="I320" s="91"/>
      <c r="J320" s="91"/>
    </row>
    <row r="321" spans="1:10">
      <c r="A321" s="97">
        <v>319</v>
      </c>
      <c r="B321" s="98" t="str">
        <f>'BANK INF DECEMBER 2022'!C321</f>
        <v>HAMISI JUMA KINGALU</v>
      </c>
      <c r="C321" s="99" t="s">
        <v>787</v>
      </c>
      <c r="D321" s="99" t="str">
        <f>'BANK INF DECEMBER 2022'!F321</f>
        <v>0152657180100</v>
      </c>
      <c r="E321" s="100">
        <f>IFERROR(VLOOKUP(B321,'BANK INF DECEMBER 2022'!C321:S553,17,FALSE),)</f>
        <v>442419.34400000004</v>
      </c>
      <c r="F321" s="91"/>
      <c r="G321" s="91"/>
      <c r="H321" s="91"/>
      <c r="I321" s="91"/>
      <c r="J321" s="91"/>
    </row>
    <row r="322" spans="1:10">
      <c r="A322" s="97">
        <v>320</v>
      </c>
      <c r="B322" s="98" t="str">
        <f>'BANK INF DECEMBER 2022'!C322</f>
        <v>DAUSON MGANYIZI EZEKIELY</v>
      </c>
      <c r="C322" s="99" t="s">
        <v>787</v>
      </c>
      <c r="D322" s="99" t="str">
        <f>'BANK INF DECEMBER 2022'!F322</f>
        <v>0152662350100</v>
      </c>
      <c r="E322" s="100">
        <f>IFERROR(VLOOKUP(B322,'BANK INF DECEMBER 2022'!C322:S554,17,FALSE),)</f>
        <v>640225.48</v>
      </c>
      <c r="F322" s="91"/>
      <c r="G322" s="91"/>
      <c r="H322" s="91"/>
      <c r="I322" s="91"/>
      <c r="J322" s="91"/>
    </row>
    <row r="323" spans="1:10">
      <c r="A323" s="97">
        <v>321</v>
      </c>
      <c r="B323" s="98" t="str">
        <f>'BANK INF DECEMBER 2022'!C323</f>
        <v>HAMISI MOHAMEDI SAGARA</v>
      </c>
      <c r="C323" s="99" t="s">
        <v>787</v>
      </c>
      <c r="D323" s="99" t="str">
        <f>'BANK INF DECEMBER 2022'!F323</f>
        <v>0152662157200</v>
      </c>
      <c r="E323" s="100">
        <f>IFERROR(VLOOKUP(B323,'BANK INF DECEMBER 2022'!C323:S555,17,FALSE),)</f>
        <v>652225.70400000003</v>
      </c>
      <c r="F323" s="91"/>
      <c r="G323" s="91"/>
      <c r="H323" s="91"/>
      <c r="I323" s="91"/>
      <c r="J323" s="91"/>
    </row>
    <row r="324" spans="1:10">
      <c r="A324" s="97">
        <v>322</v>
      </c>
      <c r="B324" s="98" t="str">
        <f>'BANK INF DECEMBER 2022'!C324</f>
        <v>ADAMU WEBI MELIKIADI</v>
      </c>
      <c r="C324" s="99" t="s">
        <v>787</v>
      </c>
      <c r="D324" s="99" t="str">
        <f>'BANK INF DECEMBER 2022'!F324</f>
        <v>0152662612900</v>
      </c>
      <c r="E324" s="100">
        <f>IFERROR(VLOOKUP(B324,'BANK INF DECEMBER 2022'!C324:S556,17,FALSE),)</f>
        <v>608123.70399999991</v>
      </c>
      <c r="F324" s="91"/>
      <c r="G324" s="91"/>
      <c r="H324" s="91"/>
      <c r="I324" s="91"/>
      <c r="J324" s="91"/>
    </row>
    <row r="325" spans="1:10">
      <c r="A325" s="97">
        <v>323</v>
      </c>
      <c r="B325" s="98" t="str">
        <f>'BANK INF DECEMBER 2022'!C325</f>
        <v>NASSORO TWALIBU MWEMBE</v>
      </c>
      <c r="C325" s="99" t="s">
        <v>787</v>
      </c>
      <c r="D325" s="99" t="str">
        <f>'BANK INF DECEMBER 2022'!F325</f>
        <v>0152518838600</v>
      </c>
      <c r="E325" s="100">
        <f>IFERROR(VLOOKUP(B325,'BANK INF DECEMBER 2022'!C325:S557,17,FALSE),)</f>
        <v>520422.152</v>
      </c>
      <c r="F325" s="91"/>
      <c r="G325" s="91"/>
      <c r="H325" s="91"/>
      <c r="I325" s="91"/>
      <c r="J325" s="91"/>
    </row>
    <row r="326" spans="1:10">
      <c r="A326" s="97">
        <v>324</v>
      </c>
      <c r="B326" s="98" t="str">
        <f>'BANK INF DECEMBER 2022'!C326</f>
        <v>ISSA HASSANI MGONDA</v>
      </c>
      <c r="C326" s="99" t="s">
        <v>787</v>
      </c>
      <c r="D326" s="99" t="str">
        <f>'BANK INF DECEMBER 2022'!F326</f>
        <v>0152332579600</v>
      </c>
      <c r="E326" s="100">
        <f>IFERROR(VLOOKUP(B326,'BANK INF DECEMBER 2022'!C326:S558,17,FALSE),)</f>
        <v>549224.36800000002</v>
      </c>
      <c r="F326" s="91"/>
      <c r="G326" s="91"/>
      <c r="H326" s="91"/>
      <c r="I326" s="91"/>
      <c r="J326" s="91"/>
    </row>
    <row r="327" spans="1:10">
      <c r="A327" s="97">
        <v>325</v>
      </c>
      <c r="B327" s="98" t="str">
        <f>'BANK INF DECEMBER 2022'!C327</f>
        <v>DEUS TOTO KUSAGA</v>
      </c>
      <c r="C327" s="99" t="s">
        <v>787</v>
      </c>
      <c r="D327" s="99" t="str">
        <f>'BANK INF DECEMBER 2022'!F327</f>
        <v>0152341913200</v>
      </c>
      <c r="E327" s="100">
        <f>IFERROR(VLOOKUP(B327,'BANK INF DECEMBER 2022'!C327:S559,17,FALSE),)</f>
        <v>415999.94400000002</v>
      </c>
      <c r="F327" s="91"/>
      <c r="G327" s="91"/>
      <c r="H327" s="91"/>
      <c r="I327" s="91"/>
      <c r="J327" s="91"/>
    </row>
    <row r="328" spans="1:10">
      <c r="A328" s="97">
        <v>326</v>
      </c>
      <c r="B328" s="98" t="str">
        <f>'BANK INF DECEMBER 2022'!C328</f>
        <v>SHAFII ABDALLAH ISMAIL</v>
      </c>
      <c r="C328" s="99" t="s">
        <v>787</v>
      </c>
      <c r="D328" s="99" t="str">
        <f>'BANK INF DECEMBER 2022'!F328</f>
        <v>0152453950000</v>
      </c>
      <c r="E328" s="100">
        <f>IFERROR(VLOOKUP(B328,'BANK INF DECEMBER 2022'!C328:S560,17,FALSE),)</f>
        <v>405814.44800000003</v>
      </c>
      <c r="F328" s="91"/>
      <c r="G328" s="91"/>
      <c r="H328" s="91"/>
      <c r="I328" s="91"/>
      <c r="J328" s="91"/>
    </row>
    <row r="329" spans="1:10">
      <c r="A329" s="97">
        <v>327</v>
      </c>
      <c r="B329" s="98" t="str">
        <f>'BANK INF DECEMBER 2022'!C329</f>
        <v>MOHAMEDI ALLY SWALEHE</v>
      </c>
      <c r="C329" s="99" t="s">
        <v>787</v>
      </c>
      <c r="D329" s="99" t="str">
        <f>'BANK INF DECEMBER 2022'!F329</f>
        <v>0152650955800</v>
      </c>
      <c r="E329" s="100">
        <f>IFERROR(VLOOKUP(B329,'BANK INF DECEMBER 2022'!C329:S561,17,FALSE),)</f>
        <v>488020.76799999998</v>
      </c>
      <c r="F329" s="91"/>
      <c r="G329" s="91"/>
      <c r="H329" s="91"/>
      <c r="I329" s="91"/>
      <c r="J329" s="91"/>
    </row>
    <row r="330" spans="1:10">
      <c r="A330" s="97">
        <v>328</v>
      </c>
      <c r="B330" s="98" t="str">
        <f>'BANK INF DECEMBER 2022'!C330</f>
        <v>YONA ANDESONI PALLANGYO</v>
      </c>
      <c r="C330" s="99" t="s">
        <v>787</v>
      </c>
      <c r="D330" s="99" t="str">
        <f>'BANK INF DECEMBER 2022'!F330</f>
        <v>0152668257100</v>
      </c>
      <c r="E330" s="100">
        <f>IFERROR(VLOOKUP(B330,'BANK INF DECEMBER 2022'!C330:S562,17,FALSE),)</f>
        <v>607588.85499999998</v>
      </c>
      <c r="F330" s="91"/>
      <c r="G330" s="91"/>
      <c r="H330" s="91"/>
      <c r="I330" s="91"/>
      <c r="J330" s="91"/>
    </row>
    <row r="331" spans="1:10">
      <c r="A331" s="97">
        <v>329</v>
      </c>
      <c r="B331" s="98" t="str">
        <f>'BANK INF DECEMBER 2022'!C331</f>
        <v>MASHAKA CRYWELLO HAONGA</v>
      </c>
      <c r="C331" s="99" t="s">
        <v>787</v>
      </c>
      <c r="D331" s="99" t="str">
        <f>'BANK INF DECEMBER 2022'!F331</f>
        <v>0152692762700</v>
      </c>
      <c r="E331" s="100">
        <f>IFERROR(VLOOKUP(B331,'BANK INF DECEMBER 2022'!C331:S563,17,FALSE),)</f>
        <v>411214.864</v>
      </c>
      <c r="F331" s="91"/>
      <c r="G331" s="91"/>
      <c r="H331" s="91"/>
      <c r="I331" s="91"/>
      <c r="J331" s="91"/>
    </row>
    <row r="332" spans="1:10">
      <c r="A332" s="97">
        <v>330</v>
      </c>
      <c r="B332" s="98" t="str">
        <f>'BANK INF DECEMBER 2022'!C332</f>
        <v>MUWEZA ULEDI MKWENDA</v>
      </c>
      <c r="C332" s="99" t="s">
        <v>787</v>
      </c>
      <c r="D332" s="99" t="str">
        <f>'BANK INF DECEMBER 2022'!F332</f>
        <v>0152664648400</v>
      </c>
      <c r="E332" s="100">
        <f>IFERROR(VLOOKUP(B332,'BANK INF DECEMBER 2022'!C332:S564,17,FALSE),)</f>
        <v>401014.07999999996</v>
      </c>
      <c r="F332" s="91"/>
      <c r="G332" s="91"/>
      <c r="H332" s="91"/>
      <c r="I332" s="91"/>
      <c r="J332" s="91"/>
    </row>
    <row r="333" spans="1:10">
      <c r="A333" s="97">
        <v>331</v>
      </c>
      <c r="B333" s="98" t="str">
        <f>'BANK INF DECEMBER 2022'!C333</f>
        <v>KASIMU ALLI NANGUMBI</v>
      </c>
      <c r="C333" s="99" t="s">
        <v>787</v>
      </c>
      <c r="D333" s="99" t="str">
        <f>'BANK INF DECEMBER 2022'!F333</f>
        <v>0152613800100</v>
      </c>
      <c r="E333" s="100">
        <f>IFERROR(VLOOKUP(B333,'BANK INF DECEMBER 2022'!C333:S565,17,FALSE),)</f>
        <v>404014.31199999998</v>
      </c>
      <c r="F333" s="91"/>
      <c r="G333" s="91"/>
      <c r="H333" s="91"/>
      <c r="I333" s="91"/>
      <c r="J333" s="91"/>
    </row>
    <row r="334" spans="1:10">
      <c r="A334" s="97">
        <v>332</v>
      </c>
      <c r="B334" s="98" t="str">
        <f>'BANK INF DECEMBER 2022'!C334</f>
        <v xml:space="preserve">EMMANUEL FRANK MEENA </v>
      </c>
      <c r="C334" s="99" t="s">
        <v>787</v>
      </c>
      <c r="D334" s="99" t="str">
        <f>'BANK INF DECEMBER 2022'!F334</f>
        <v>0152666280300</v>
      </c>
      <c r="E334" s="100">
        <f>IFERROR(VLOOKUP(B334,'BANK INF DECEMBER 2022'!C334:S566,17,FALSE),)</f>
        <v>484420.48799999995</v>
      </c>
      <c r="F334" s="91"/>
      <c r="G334" s="91"/>
      <c r="H334" s="91"/>
      <c r="I334" s="91"/>
      <c r="J334" s="91"/>
    </row>
    <row r="335" spans="1:10">
      <c r="A335" s="97">
        <v>333</v>
      </c>
      <c r="B335" s="98" t="str">
        <f>'BANK INF DECEMBER 2022'!C335</f>
        <v>RUDISHA SIMAITON MWASHITETE</v>
      </c>
      <c r="C335" s="99" t="s">
        <v>787</v>
      </c>
      <c r="D335" s="99" t="str">
        <f>'BANK INF DECEMBER 2022'!F335</f>
        <v>0152656123600</v>
      </c>
      <c r="E335" s="100">
        <f>IFERROR(VLOOKUP(B335,'BANK INF DECEMBER 2022'!C335:S567,17,FALSE),)</f>
        <v>594021.23199999996</v>
      </c>
      <c r="F335" s="91"/>
      <c r="G335" s="91"/>
      <c r="H335" s="91"/>
      <c r="I335" s="91"/>
      <c r="J335" s="91"/>
    </row>
    <row r="336" spans="1:10">
      <c r="A336" s="97">
        <v>334</v>
      </c>
      <c r="B336" s="98" t="str">
        <f>'BANK INF DECEMBER 2022'!C336</f>
        <v xml:space="preserve">SAMSONI JEMSI SIMOVE </v>
      </c>
      <c r="C336" s="99" t="s">
        <v>787</v>
      </c>
      <c r="D336" s="99" t="str">
        <f>'BANK INF DECEMBER 2022'!F336</f>
        <v>0152667209900</v>
      </c>
      <c r="E336" s="100">
        <f>IFERROR(VLOOKUP(B336,'BANK INF DECEMBER 2022'!C336:S568,17,FALSE),)</f>
        <v>350051.73</v>
      </c>
      <c r="F336" s="91"/>
      <c r="G336" s="91"/>
      <c r="H336" s="91"/>
      <c r="I336" s="91"/>
      <c r="J336" s="91"/>
    </row>
    <row r="337" spans="1:10">
      <c r="A337" s="97">
        <v>335</v>
      </c>
      <c r="B337" s="98" t="str">
        <f>'BANK INF DECEMBER 2022'!C337</f>
        <v>IDDI SALUMU NAMIYUNDU</v>
      </c>
      <c r="C337" s="99" t="s">
        <v>787</v>
      </c>
      <c r="D337" s="99" t="str">
        <f>'BANK INF DECEMBER 2022'!F337</f>
        <v>0152667146900</v>
      </c>
      <c r="E337" s="100">
        <f>IFERROR(VLOOKUP(B337,'BANK INF DECEMBER 2022'!C337:S569,17,FALSE),)</f>
        <v>500623.12799999997</v>
      </c>
      <c r="F337" s="91"/>
      <c r="G337" s="91"/>
      <c r="H337" s="91"/>
      <c r="I337" s="91"/>
      <c r="J337" s="91"/>
    </row>
    <row r="338" spans="1:10">
      <c r="A338" s="97">
        <v>336</v>
      </c>
      <c r="B338" s="98" t="str">
        <f>'BANK INF DECEMBER 2022'!C338</f>
        <v>MBARUKU MUSA MALENDA</v>
      </c>
      <c r="C338" s="99" t="s">
        <v>787</v>
      </c>
      <c r="D338" s="99" t="str">
        <f>'BANK INF DECEMBER 2022'!F338</f>
        <v>0152661422900</v>
      </c>
      <c r="E338" s="100">
        <f>IFERROR(VLOOKUP(B338,'BANK INF DECEMBER 2022'!C338:S570,17,FALSE),)</f>
        <v>552225.70400000003</v>
      </c>
      <c r="F338" s="91"/>
      <c r="G338" s="91"/>
      <c r="H338" s="91"/>
      <c r="I338" s="91"/>
      <c r="J338" s="91"/>
    </row>
    <row r="339" spans="1:10">
      <c r="A339" s="97">
        <v>337</v>
      </c>
      <c r="B339" s="98" t="str">
        <f>'BANK INF DECEMBER 2022'!C339</f>
        <v>TEGEMEA LAGIWELO KIBONA</v>
      </c>
      <c r="C339" s="99" t="s">
        <v>787</v>
      </c>
      <c r="D339" s="99" t="str">
        <f>'BANK INF DECEMBER 2022'!F339</f>
        <v>0152668121100</v>
      </c>
      <c r="E339" s="100">
        <f>IFERROR(VLOOKUP(B339,'BANK INF DECEMBER 2022'!C339:S571,17,FALSE),)</f>
        <v>506019.39200000005</v>
      </c>
      <c r="F339" s="91"/>
      <c r="G339" s="91"/>
      <c r="H339" s="91"/>
      <c r="I339" s="91"/>
      <c r="J339" s="91"/>
    </row>
    <row r="340" spans="1:10">
      <c r="A340" s="97">
        <v>338</v>
      </c>
      <c r="B340" s="98" t="str">
        <f>'BANK INF DECEMBER 2022'!C340</f>
        <v>SWALEHE BASHA YUSUFU</v>
      </c>
      <c r="C340" s="99" t="s">
        <v>787</v>
      </c>
      <c r="D340" s="99" t="str">
        <f>'BANK INF DECEMBER 2022'!F340</f>
        <v>0152667330200</v>
      </c>
      <c r="E340" s="100">
        <f>IFERROR(VLOOKUP(B340,'BANK INF DECEMBER 2022'!C340:S572,17,FALSE),)</f>
        <v>547426.03200000001</v>
      </c>
      <c r="F340" s="91"/>
      <c r="G340" s="91"/>
      <c r="H340" s="91"/>
      <c r="I340" s="91"/>
      <c r="J340" s="91"/>
    </row>
    <row r="341" spans="1:10">
      <c r="A341" s="97">
        <v>339</v>
      </c>
      <c r="B341" s="98" t="str">
        <f>'BANK INF DECEMBER 2022'!C341</f>
        <v>EZEKIA JOSEPH KIBONA</v>
      </c>
      <c r="C341" s="99" t="s">
        <v>787</v>
      </c>
      <c r="D341" s="99" t="str">
        <f>'BANK INF DECEMBER 2022'!F341</f>
        <v>0152667705800</v>
      </c>
      <c r="E341" s="100">
        <f>IFERROR(VLOOKUP(B341,'BANK INF DECEMBER 2022'!C341:S573,17,FALSE),)</f>
        <v>332161.68400000001</v>
      </c>
      <c r="F341" s="91"/>
      <c r="G341" s="91"/>
      <c r="H341" s="91"/>
      <c r="I341" s="91"/>
      <c r="J341" s="91"/>
    </row>
    <row r="342" spans="1:10">
      <c r="A342" s="97">
        <v>340</v>
      </c>
      <c r="B342" s="98" t="str">
        <f>'BANK INF DECEMBER 2022'!C342</f>
        <v>RAMADHANI MOHAMEDI NAMKULALA</v>
      </c>
      <c r="C342" s="99" t="s">
        <v>787</v>
      </c>
      <c r="D342" s="99" t="str">
        <f>'BANK INF DECEMBER 2022'!F342</f>
        <v>0152666391700</v>
      </c>
      <c r="E342" s="100">
        <f>IFERROR(VLOOKUP(B342,'BANK INF DECEMBER 2022'!C342:S574,17,FALSE),)</f>
        <v>278339.92680000002</v>
      </c>
      <c r="F342" s="91"/>
      <c r="G342" s="91"/>
      <c r="H342" s="91"/>
      <c r="I342" s="91"/>
      <c r="J342" s="91"/>
    </row>
    <row r="343" spans="1:10">
      <c r="A343" s="97">
        <v>341</v>
      </c>
      <c r="B343" s="98" t="str">
        <f>'BANK INF DECEMBER 2022'!C343</f>
        <v>ALLY HAMADI FUSI</v>
      </c>
      <c r="C343" s="99" t="s">
        <v>787</v>
      </c>
      <c r="D343" s="99" t="str">
        <f>'BANK INF DECEMBER 2022'!F343</f>
        <v>0152314582200</v>
      </c>
      <c r="E343" s="100">
        <f>IFERROR(VLOOKUP(B343,'BANK INF DECEMBER 2022'!C343:S575,17,FALSE),)</f>
        <v>429696.00799999997</v>
      </c>
      <c r="F343" s="91"/>
      <c r="G343" s="91"/>
      <c r="H343" s="91"/>
      <c r="I343" s="91"/>
      <c r="J343" s="91"/>
    </row>
    <row r="344" spans="1:10">
      <c r="A344" s="97">
        <v>342</v>
      </c>
      <c r="B344" s="98" t="str">
        <f>'BANK INF DECEMBER 2022'!C344</f>
        <v>MUSTAFA ISMAILI NAMWELENU</v>
      </c>
      <c r="C344" s="99" t="s">
        <v>787</v>
      </c>
      <c r="D344" s="99" t="str">
        <f>'BANK INF DECEMBER 2022'!F344</f>
        <v>0152474540100</v>
      </c>
      <c r="E344" s="100">
        <f>IFERROR(VLOOKUP(B344,'BANK INF DECEMBER 2022'!C344:S576,17,FALSE),)</f>
        <v>490422.33600000001</v>
      </c>
      <c r="F344" s="91"/>
      <c r="G344" s="91"/>
      <c r="H344" s="91"/>
      <c r="I344" s="91"/>
      <c r="J344" s="91"/>
    </row>
    <row r="345" spans="1:10">
      <c r="A345" s="97">
        <v>343</v>
      </c>
      <c r="B345" s="98" t="str">
        <f>'BANK INF DECEMBER 2022'!C345</f>
        <v>SELEMANI JUMA SABAYA</v>
      </c>
      <c r="C345" s="99" t="s">
        <v>787</v>
      </c>
      <c r="D345" s="99" t="str">
        <f>'BANK INF DECEMBER 2022'!F345</f>
        <v>0152668153100</v>
      </c>
      <c r="E345" s="100">
        <f>IFERROR(VLOOKUP(B345,'BANK INF DECEMBER 2022'!C345:S577,17,FALSE),)</f>
        <v>365283.42280000006</v>
      </c>
      <c r="F345" s="91"/>
      <c r="G345" s="91"/>
      <c r="H345" s="91"/>
      <c r="I345" s="91"/>
      <c r="J345" s="91"/>
    </row>
    <row r="346" spans="1:10">
      <c r="A346" s="97">
        <v>344</v>
      </c>
      <c r="B346" s="98" t="str">
        <f>'BANK INF DECEMBER 2022'!C346</f>
        <v>EMANUEL JOHN MAUNGU</v>
      </c>
      <c r="C346" s="99" t="s">
        <v>787</v>
      </c>
      <c r="D346" s="99" t="str">
        <f>'BANK INF DECEMBER 2022'!F346</f>
        <v>0152669403100</v>
      </c>
      <c r="E346" s="100">
        <f>IFERROR(VLOOKUP(B346,'BANK INF DECEMBER 2022'!C346:S578,17,FALSE),)</f>
        <v>462817.728</v>
      </c>
      <c r="F346" s="91"/>
      <c r="G346" s="91"/>
      <c r="H346" s="91"/>
      <c r="I346" s="91"/>
      <c r="J346" s="91"/>
    </row>
    <row r="347" spans="1:10">
      <c r="A347" s="97">
        <v>345</v>
      </c>
      <c r="B347" s="98" t="str">
        <f>'BANK INF DECEMBER 2022'!C347</f>
        <v>HAKIKA SABIHI NAMTUBWI</v>
      </c>
      <c r="C347" s="99" t="s">
        <v>787</v>
      </c>
      <c r="D347" s="99" t="str">
        <f>'BANK INF DECEMBER 2022'!F347</f>
        <v>0152669726600</v>
      </c>
      <c r="E347" s="100">
        <f>IFERROR(VLOOKUP(B347,'BANK INF DECEMBER 2022'!C347:S579,17,FALSE),)</f>
        <v>475058.67200000002</v>
      </c>
      <c r="F347" s="91"/>
      <c r="G347" s="91"/>
      <c r="H347" s="91"/>
      <c r="I347" s="91"/>
      <c r="J347" s="91"/>
    </row>
    <row r="348" spans="1:10">
      <c r="A348" s="97">
        <v>346</v>
      </c>
      <c r="B348" s="98" t="str">
        <f>'BANK INF DECEMBER 2022'!C348</f>
        <v>KIZANGO ABDI SAMAHAMBA</v>
      </c>
      <c r="C348" s="99" t="s">
        <v>787</v>
      </c>
      <c r="D348" s="99" t="str">
        <f>'BANK INF DECEMBER 2022'!F348</f>
        <v>0152669676900</v>
      </c>
      <c r="E348" s="100">
        <f>IFERROR(VLOOKUP(B348,'BANK INF DECEMBER 2022'!C348:S580,17,FALSE),)</f>
        <v>325950.40520000004</v>
      </c>
      <c r="F348" s="91"/>
      <c r="G348" s="91"/>
      <c r="H348" s="91"/>
      <c r="I348" s="91"/>
      <c r="J348" s="91"/>
    </row>
    <row r="349" spans="1:10">
      <c r="A349" s="97">
        <v>347</v>
      </c>
      <c r="B349" s="98" t="str">
        <f>'BANK INF DECEMBER 2022'!C349</f>
        <v>KASSIM IBRAHIM MUSSA</v>
      </c>
      <c r="C349" s="99" t="s">
        <v>787</v>
      </c>
      <c r="D349" s="99" t="str">
        <f>'BANK INF DECEMBER 2022'!F349</f>
        <v>0152466923800</v>
      </c>
      <c r="E349" s="100">
        <f>IFERROR(VLOOKUP(B349,'BANK INF DECEMBER 2022'!C349:S581,17,FALSE),)</f>
        <v>488738.05599999998</v>
      </c>
      <c r="F349" s="91"/>
      <c r="G349" s="91"/>
      <c r="H349" s="91"/>
      <c r="I349" s="91"/>
      <c r="J349" s="91"/>
    </row>
    <row r="350" spans="1:10">
      <c r="A350" s="97">
        <v>348</v>
      </c>
      <c r="B350" s="98" t="str">
        <f>'BANK INF DECEMBER 2022'!C350</f>
        <v>SHAFII HASSANI MOHAMEDI</v>
      </c>
      <c r="C350" s="99" t="s">
        <v>787</v>
      </c>
      <c r="D350" s="99" t="str">
        <f>'BANK INF DECEMBER 2022'!F350</f>
        <v>0152655974900</v>
      </c>
      <c r="E350" s="100">
        <f>IFERROR(VLOOKUP(B350,'BANK INF DECEMBER 2022'!C350:S582,17,FALSE),)</f>
        <v>444512.83120000002</v>
      </c>
      <c r="F350" s="91"/>
      <c r="G350" s="91"/>
      <c r="H350" s="91"/>
      <c r="I350" s="91"/>
      <c r="J350" s="91"/>
    </row>
    <row r="351" spans="1:10">
      <c r="A351" s="97">
        <v>349</v>
      </c>
      <c r="B351" s="98" t="str">
        <f>'BANK INF DECEMBER 2022'!C351</f>
        <v>ROBART RAUREN MYABA</v>
      </c>
      <c r="C351" s="99" t="s">
        <v>787</v>
      </c>
      <c r="D351" s="99" t="str">
        <f>'BANK INF DECEMBER 2022'!F351</f>
        <v>0152669998900</v>
      </c>
      <c r="E351" s="100">
        <f>IFERROR(VLOOKUP(B351,'BANK INF DECEMBER 2022'!C351:S583,17,FALSE),)</f>
        <v>400414.72000000003</v>
      </c>
      <c r="F351" s="91"/>
      <c r="G351" s="91"/>
      <c r="H351" s="91"/>
      <c r="I351" s="91"/>
      <c r="J351" s="91"/>
    </row>
    <row r="352" spans="1:10">
      <c r="A352" s="97">
        <v>350</v>
      </c>
      <c r="B352" s="98" t="str">
        <f>'BANK INF DECEMBER 2022'!C352</f>
        <v>SAIDI RAMADHANI SAIDI</v>
      </c>
      <c r="C352" s="99" t="s">
        <v>787</v>
      </c>
      <c r="D352" s="99" t="str">
        <f>'BANK INF DECEMBER 2022'!F352</f>
        <v>0152669187700</v>
      </c>
      <c r="E352" s="100">
        <f>IFERROR(VLOOKUP(B352,'BANK INF DECEMBER 2022'!C352:S584,17,FALSE),)</f>
        <v>425615.96799999999</v>
      </c>
      <c r="F352" s="91"/>
      <c r="G352" s="91"/>
      <c r="H352" s="91"/>
      <c r="I352" s="91"/>
      <c r="J352" s="91"/>
    </row>
    <row r="353" spans="1:10">
      <c r="A353" s="97">
        <v>351</v>
      </c>
      <c r="B353" s="98" t="str">
        <f>'BANK INF DECEMBER 2022'!C353</f>
        <v>ABRAHAM TITI MAMBOSHO</v>
      </c>
      <c r="C353" s="99" t="s">
        <v>787</v>
      </c>
      <c r="D353" s="99" t="str">
        <f>'BANK INF DECEMBER 2022'!F353</f>
        <v>0152609789800</v>
      </c>
      <c r="E353" s="100">
        <f>IFERROR(VLOOKUP(B353,'BANK INF DECEMBER 2022'!C353:S585,17,FALSE),)</f>
        <v>491621.6</v>
      </c>
      <c r="F353" s="91"/>
      <c r="G353" s="91"/>
      <c r="H353" s="91"/>
      <c r="I353" s="91"/>
      <c r="J353" s="91"/>
    </row>
    <row r="354" spans="1:10">
      <c r="A354" s="97">
        <v>352</v>
      </c>
      <c r="B354" s="98" t="str">
        <f>'BANK INF DECEMBER 2022'!C354</f>
        <v>ISAYA GIDION MWAKAPIJILA</v>
      </c>
      <c r="C354" s="99" t="s">
        <v>787</v>
      </c>
      <c r="D354" s="99" t="str">
        <f>'BANK INF DECEMBER 2022'!F354</f>
        <v>0152667296600</v>
      </c>
      <c r="E354" s="100">
        <f>IFERROR(VLOOKUP(B354,'BANK INF DECEMBER 2022'!C354:S586,17,FALSE),)</f>
        <v>391505.44680000003</v>
      </c>
      <c r="F354" s="91"/>
      <c r="G354" s="91"/>
      <c r="H354" s="91"/>
      <c r="I354" s="91"/>
      <c r="J354" s="91"/>
    </row>
    <row r="355" spans="1:10">
      <c r="A355" s="97">
        <v>353</v>
      </c>
      <c r="B355" s="98" t="str">
        <f>'BANK INF DECEMBER 2022'!C355</f>
        <v>JUMA RASHIDI DHAHABU</v>
      </c>
      <c r="C355" s="99" t="s">
        <v>787</v>
      </c>
      <c r="D355" s="99" t="str">
        <f>'BANK INF DECEMBER 2022'!F355</f>
        <v>0152667783300</v>
      </c>
      <c r="E355" s="100">
        <f>IFERROR(VLOOKUP(B355,'BANK INF DECEMBER 2022'!C355:S587,17,FALSE),)</f>
        <v>474336.12</v>
      </c>
      <c r="F355" s="91"/>
      <c r="G355" s="91"/>
      <c r="H355" s="91"/>
      <c r="I355" s="91"/>
      <c r="J355" s="91"/>
    </row>
    <row r="356" spans="1:10">
      <c r="A356" s="97">
        <v>354</v>
      </c>
      <c r="B356" s="98" t="str">
        <f>'BANK INF DECEMBER 2022'!C356</f>
        <v>ZAWADI FRANCSON MWASHITETE</v>
      </c>
      <c r="C356" s="99" t="s">
        <v>787</v>
      </c>
      <c r="D356" s="99" t="str">
        <f>'BANK INF DECEMBER 2022'!F356</f>
        <v>0152584186500</v>
      </c>
      <c r="E356" s="100">
        <f>IFERROR(VLOOKUP(B356,'BANK INF DECEMBER 2022'!C356:S588,17,FALSE),)</f>
        <v>391505.44680000003</v>
      </c>
      <c r="F356" s="91"/>
      <c r="G356" s="91"/>
      <c r="H356" s="91"/>
      <c r="I356" s="91"/>
      <c r="J356" s="91"/>
    </row>
    <row r="357" spans="1:10">
      <c r="A357" s="97">
        <v>355</v>
      </c>
      <c r="B357" s="98" t="str">
        <f>'BANK INF DECEMBER 2022'!C357</f>
        <v>JAMALI ISSA LUKINDO</v>
      </c>
      <c r="C357" s="99" t="s">
        <v>787</v>
      </c>
      <c r="D357" s="99" t="str">
        <f>'BANK INF DECEMBER 2022'!F357</f>
        <v>0152667480700</v>
      </c>
      <c r="E357" s="100">
        <f>IFERROR(VLOOKUP(B357,'BANK INF DECEMBER 2022'!C357:S589,17,FALSE),)</f>
        <v>532424.88</v>
      </c>
      <c r="F357" s="91"/>
      <c r="G357" s="91"/>
      <c r="H357" s="91"/>
      <c r="I357" s="91"/>
      <c r="J357" s="91"/>
    </row>
    <row r="358" spans="1:10">
      <c r="A358" s="97">
        <v>356</v>
      </c>
      <c r="B358" s="98" t="str">
        <f>'BANK INF DECEMBER 2022'!C358</f>
        <v>SELEMANI HUSENI MPINGO</v>
      </c>
      <c r="C358" s="99" t="s">
        <v>787</v>
      </c>
      <c r="D358" s="99" t="str">
        <f>'BANK INF DECEMBER 2022'!F358</f>
        <v>0152669314800</v>
      </c>
      <c r="E358" s="100">
        <f>IFERROR(VLOOKUP(B358,'BANK INF DECEMBER 2022'!C358:S590,17,FALSE),)</f>
        <v>507020.08</v>
      </c>
      <c r="F358" s="91"/>
      <c r="G358" s="91"/>
      <c r="H358" s="91"/>
      <c r="I358" s="91"/>
      <c r="J358" s="91"/>
    </row>
    <row r="359" spans="1:10">
      <c r="A359" s="97">
        <v>357</v>
      </c>
      <c r="B359" s="98" t="str">
        <f>'BANK INF DECEMBER 2022'!C359</f>
        <v>JOSEPH RAPHAEL KAMFITIE</v>
      </c>
      <c r="C359" s="99" t="s">
        <v>787</v>
      </c>
      <c r="D359" s="99" t="str">
        <f>'BANK INF DECEMBER 2022'!F359</f>
        <v>0152673720300</v>
      </c>
      <c r="E359" s="100">
        <f>IFERROR(VLOOKUP(B359,'BANK INF DECEMBER 2022'!C359:S591,17,FALSE),)</f>
        <v>463535.288</v>
      </c>
      <c r="F359" s="91"/>
      <c r="G359" s="91"/>
      <c r="H359" s="91"/>
      <c r="I359" s="91"/>
      <c r="J359" s="91"/>
    </row>
    <row r="360" spans="1:10">
      <c r="A360" s="97">
        <v>358</v>
      </c>
      <c r="B360" s="98" t="str">
        <f>'BANK INF DECEMBER 2022'!C360</f>
        <v>HUSSEIN KONDO MATATA</v>
      </c>
      <c r="C360" s="99" t="s">
        <v>787</v>
      </c>
      <c r="D360" s="99" t="str">
        <f>'BANK INF DECEMBER 2022'!F360</f>
        <v>0152425419300</v>
      </c>
      <c r="E360" s="100">
        <f>IFERROR(VLOOKUP(B360,'BANK INF DECEMBER 2022'!C360:S592,17,FALSE),)</f>
        <v>380464.60040000005</v>
      </c>
      <c r="F360" s="91"/>
      <c r="G360" s="91"/>
      <c r="H360" s="91"/>
      <c r="I360" s="91"/>
      <c r="J360" s="91"/>
    </row>
    <row r="361" spans="1:10">
      <c r="A361" s="97">
        <v>359</v>
      </c>
      <c r="B361" s="98" t="str">
        <f>'BANK INF DECEMBER 2022'!C361</f>
        <v>JACKSON OSIAH SIMBEYE</v>
      </c>
      <c r="C361" s="99" t="s">
        <v>787</v>
      </c>
      <c r="D361" s="99" t="str">
        <f>'BANK INF DECEMBER 2022'!F361</f>
        <v>0152677203000</v>
      </c>
      <c r="E361" s="100">
        <f>IFERROR(VLOOKUP(B361,'BANK INF DECEMBER 2022'!C361:S593,17,FALSE),)</f>
        <v>354933.4228</v>
      </c>
      <c r="F361" s="91"/>
      <c r="G361" s="91"/>
      <c r="H361" s="91"/>
      <c r="I361" s="91"/>
      <c r="J361" s="91"/>
    </row>
    <row r="362" spans="1:10">
      <c r="A362" s="97">
        <v>360</v>
      </c>
      <c r="B362" s="98" t="str">
        <f>'BANK INF DECEMBER 2022'!C362</f>
        <v>MBEZI PETER CHARLES</v>
      </c>
      <c r="C362" s="99" t="s">
        <v>787</v>
      </c>
      <c r="D362" s="99" t="str">
        <f>'BANK INF DECEMBER 2022'!F362</f>
        <v>0152451786700</v>
      </c>
      <c r="E362" s="100">
        <f>IFERROR(VLOOKUP(B362,'BANK INF DECEMBER 2022'!C362:S594,17,FALSE),)</f>
        <v>288000.67200000002</v>
      </c>
      <c r="F362" s="91"/>
      <c r="G362" s="91"/>
      <c r="H362" s="91"/>
      <c r="I362" s="91"/>
      <c r="J362" s="91"/>
    </row>
    <row r="363" spans="1:10">
      <c r="A363" s="97">
        <v>361</v>
      </c>
      <c r="B363" s="98" t="str">
        <f>'BANK INF DECEMBER 2022'!C363</f>
        <v xml:space="preserve">EPHRAIM BRINGTON MKUMBWA </v>
      </c>
      <c r="C363" s="99" t="s">
        <v>787</v>
      </c>
      <c r="D363" s="99" t="str">
        <f>'BANK INF DECEMBER 2022'!F363</f>
        <v>0152677240300</v>
      </c>
      <c r="E363" s="100">
        <f>IFERROR(VLOOKUP(B363,'BANK INF DECEMBER 2022'!C363:S595,17,FALSE),)</f>
        <v>352864.06680000003</v>
      </c>
      <c r="F363" s="91"/>
      <c r="G363" s="91"/>
      <c r="H363" s="91"/>
      <c r="I363" s="91"/>
      <c r="J363" s="91"/>
    </row>
    <row r="364" spans="1:10">
      <c r="A364" s="97">
        <v>362</v>
      </c>
      <c r="B364" s="98" t="str">
        <f>'BANK INF DECEMBER 2022'!C364</f>
        <v>FRANCE JOHN KESSY</v>
      </c>
      <c r="C364" s="99" t="s">
        <v>787</v>
      </c>
      <c r="D364" s="99" t="str">
        <f>'BANK INF DECEMBER 2022'!F364</f>
        <v>0152677496500</v>
      </c>
      <c r="E364" s="100">
        <f>IFERROR(VLOOKUP(B364,'BANK INF DECEMBER 2022'!C364:S596,17,FALSE),)</f>
        <v>637289.58250000002</v>
      </c>
      <c r="F364" s="91"/>
      <c r="G364" s="91"/>
      <c r="H364" s="91"/>
      <c r="I364" s="91"/>
      <c r="J364" s="91"/>
    </row>
    <row r="365" spans="1:10">
      <c r="A365" s="97">
        <v>363</v>
      </c>
      <c r="B365" s="98" t="str">
        <f>'BANK INF DECEMBER 2022'!C365</f>
        <v>MASOLWA PASCHAL BOGOHE</v>
      </c>
      <c r="C365" s="99" t="s">
        <v>787</v>
      </c>
      <c r="D365" s="99" t="str">
        <f>'BANK INF DECEMBER 2022'!F365</f>
        <v>0152326412300</v>
      </c>
      <c r="E365" s="100">
        <f>IFERROR(VLOOKUP(B365,'BANK INF DECEMBER 2022'!C365:S597,17,FALSE),)</f>
        <v>637289.58250000002</v>
      </c>
      <c r="F365" s="91"/>
      <c r="G365" s="91"/>
      <c r="H365" s="91"/>
      <c r="I365" s="91"/>
      <c r="J365" s="91"/>
    </row>
    <row r="366" spans="1:10">
      <c r="A366" s="97">
        <v>364</v>
      </c>
      <c r="B366" s="98" t="str">
        <f>'BANK INF DECEMBER 2022'!C366</f>
        <v>DANIEL M KESHIMBO</v>
      </c>
      <c r="C366" s="99" t="s">
        <v>787</v>
      </c>
      <c r="D366" s="99" t="str">
        <f>'BANK INF DECEMBER 2022'!F366</f>
        <v>0152396594400</v>
      </c>
      <c r="E366" s="100">
        <f>IFERROR(VLOOKUP(B366,'BANK INF DECEMBER 2022'!C366:S598,17,FALSE),)</f>
        <v>659033.66500000004</v>
      </c>
      <c r="F366" s="91"/>
      <c r="G366" s="91"/>
      <c r="H366" s="91"/>
      <c r="I366" s="91"/>
      <c r="J366" s="91"/>
    </row>
    <row r="367" spans="1:10">
      <c r="A367" s="97">
        <v>365</v>
      </c>
      <c r="B367" s="98" t="str">
        <f>'BANK INF DECEMBER 2022'!C367</f>
        <v>JAMES ALLENI BAKARI</v>
      </c>
      <c r="C367" s="99" t="s">
        <v>787</v>
      </c>
      <c r="D367" s="99" t="str">
        <f>'BANK INF DECEMBER 2022'!F367</f>
        <v>0152675969700</v>
      </c>
      <c r="E367" s="100">
        <f>IFERROR(VLOOKUP(B367,'BANK INF DECEMBER 2022'!C367:S599,17,FALSE),)</f>
        <v>338095.33439999999</v>
      </c>
      <c r="F367" s="91"/>
      <c r="G367" s="91"/>
      <c r="H367" s="91"/>
      <c r="I367" s="91"/>
      <c r="J367" s="91"/>
    </row>
    <row r="368" spans="1:10">
      <c r="A368" s="97">
        <v>366</v>
      </c>
      <c r="B368" s="98" t="str">
        <f>'BANK INF DECEMBER 2022'!C368</f>
        <v xml:space="preserve">MFAUME ABDALLAH ISSA </v>
      </c>
      <c r="C368" s="99" t="s">
        <v>787</v>
      </c>
      <c r="D368" s="99" t="str">
        <f>'BANK INF DECEMBER 2022'!F368</f>
        <v>0152676519900</v>
      </c>
      <c r="E368" s="100">
        <f>IFERROR(VLOOKUP(B368,'BANK INF DECEMBER 2022'!C368:S600,17,FALSE),)</f>
        <v>362524.01160000003</v>
      </c>
      <c r="F368" s="91"/>
      <c r="G368" s="91"/>
      <c r="H368" s="91"/>
      <c r="I368" s="91"/>
      <c r="J368" s="91"/>
    </row>
    <row r="369" spans="1:10">
      <c r="A369" s="97">
        <v>367</v>
      </c>
      <c r="B369" s="98" t="str">
        <f>'BANK INF DECEMBER 2022'!C369</f>
        <v>BAKARI RASHIDI MAKAO</v>
      </c>
      <c r="C369" s="99" t="s">
        <v>787</v>
      </c>
      <c r="D369" s="99" t="str">
        <f>'BANK INF DECEMBER 2022'!F369</f>
        <v>0152657068600</v>
      </c>
      <c r="E369" s="100">
        <f>IFERROR(VLOOKUP(B369,'BANK INF DECEMBER 2022'!C369:S601,17,FALSE),)</f>
        <v>500259.76799999998</v>
      </c>
      <c r="F369" s="91"/>
      <c r="G369" s="91"/>
      <c r="H369" s="91"/>
      <c r="I369" s="91"/>
      <c r="J369" s="91"/>
    </row>
    <row r="370" spans="1:10">
      <c r="A370" s="97">
        <v>368</v>
      </c>
      <c r="B370" s="98" t="str">
        <f>'BANK INF DECEMBER 2022'!C370</f>
        <v>KARIMU RASHIDI KIPINGU</v>
      </c>
      <c r="C370" s="99" t="s">
        <v>787</v>
      </c>
      <c r="D370" s="99" t="str">
        <f>'BANK INF DECEMBER 2022'!F370</f>
        <v>0152623817000</v>
      </c>
      <c r="E370" s="100">
        <f>IFERROR(VLOOKUP(B370,'BANK INF DECEMBER 2022'!C370:S602,17,FALSE),)</f>
        <v>393575.60320000001</v>
      </c>
      <c r="F370" s="91"/>
      <c r="G370" s="91"/>
      <c r="H370" s="91"/>
      <c r="I370" s="91"/>
      <c r="J370" s="91"/>
    </row>
    <row r="371" spans="1:10">
      <c r="A371" s="97">
        <v>369</v>
      </c>
      <c r="B371" s="98" t="str">
        <f>'BANK INF DECEMBER 2022'!C371</f>
        <v>TOGOLAI HANCE SHEKALAGHE</v>
      </c>
      <c r="C371" s="99" t="s">
        <v>787</v>
      </c>
      <c r="D371" s="99" t="str">
        <f>'BANK INF DECEMBER 2022'!F371</f>
        <v>0152676472800</v>
      </c>
      <c r="E371" s="100">
        <f>IFERROR(VLOOKUP(B371,'BANK INF DECEMBER 2022'!C371:S603,17,FALSE),)</f>
        <v>391505.44680000003</v>
      </c>
      <c r="F371" s="91"/>
      <c r="G371" s="91"/>
      <c r="H371" s="91"/>
      <c r="I371" s="91"/>
      <c r="J371" s="91"/>
    </row>
    <row r="372" spans="1:10">
      <c r="A372" s="97">
        <v>370</v>
      </c>
      <c r="B372" s="98" t="str">
        <f>'BANK INF DECEMBER 2022'!C372</f>
        <v>PAULO LESLLIE BRAIRE</v>
      </c>
      <c r="C372" s="99" t="s">
        <v>787</v>
      </c>
      <c r="D372" s="99" t="str">
        <f>'BANK INF DECEMBER 2022'!F372</f>
        <v>0152672725500</v>
      </c>
      <c r="E372" s="100">
        <f>IFERROR(VLOOKUP(B372,'BANK INF DECEMBER 2022'!C372:S604,17,FALSE),)</f>
        <v>642021.32799999998</v>
      </c>
      <c r="F372" s="91"/>
      <c r="G372" s="91"/>
      <c r="H372" s="91"/>
      <c r="I372" s="91"/>
      <c r="J372" s="91"/>
    </row>
    <row r="373" spans="1:10">
      <c r="A373" s="97">
        <v>371</v>
      </c>
      <c r="B373" s="98" t="str">
        <f>'BANK INF DECEMBER 2022'!C373</f>
        <v>LAZARO JOHN MLUNGU</v>
      </c>
      <c r="C373" s="99" t="s">
        <v>787</v>
      </c>
      <c r="D373" s="99" t="str">
        <f>'BANK INF DECEMBER 2022'!F373</f>
        <v>0152678971500</v>
      </c>
      <c r="E373" s="100">
        <f>IFERROR(VLOOKUP(B373,'BANK INF DECEMBER 2022'!C373:S605,17,FALSE),)</f>
        <v>380464.60040000005</v>
      </c>
      <c r="F373" s="91"/>
      <c r="G373" s="91"/>
      <c r="H373" s="91"/>
      <c r="I373" s="91"/>
      <c r="J373" s="91"/>
    </row>
    <row r="374" spans="1:10">
      <c r="A374" s="97">
        <v>372</v>
      </c>
      <c r="B374" s="98" t="str">
        <f>'BANK INF DECEMBER 2022'!C374</f>
        <v>VICTA JASTINI KAMAGE</v>
      </c>
      <c r="C374" s="99" t="s">
        <v>787</v>
      </c>
      <c r="D374" s="99" t="str">
        <f>'BANK INF DECEMBER 2022'!F374</f>
        <v>0152456244700</v>
      </c>
      <c r="E374" s="100">
        <f>IFERROR(VLOOKUP(B374,'BANK INF DECEMBER 2022'!C374:S606,17,FALSE),)</f>
        <v>856382.473</v>
      </c>
      <c r="F374" s="91"/>
      <c r="G374" s="91"/>
      <c r="H374" s="91"/>
      <c r="I374" s="91"/>
      <c r="J374" s="91"/>
    </row>
    <row r="375" spans="1:10">
      <c r="A375" s="97">
        <v>373</v>
      </c>
      <c r="B375" s="98" t="str">
        <f>'BANK INF DECEMBER 2022'!C375</f>
        <v>DAVID WILLIAM JOSHAM</v>
      </c>
      <c r="C375" s="99" t="s">
        <v>787</v>
      </c>
      <c r="D375" s="99" t="str">
        <f>'BANK INF DECEMBER 2022'!F375</f>
        <v>0152456356900</v>
      </c>
      <c r="E375" s="100">
        <f>IFERROR(VLOOKUP(B375,'BANK INF DECEMBER 2022'!C375:S607,17,FALSE),)</f>
        <v>444814.96</v>
      </c>
      <c r="F375" s="91"/>
      <c r="G375" s="91"/>
      <c r="H375" s="91"/>
      <c r="I375" s="91"/>
      <c r="J375" s="91"/>
    </row>
    <row r="376" spans="1:10">
      <c r="A376" s="97">
        <v>374</v>
      </c>
      <c r="B376" s="98" t="str">
        <f>'BANK INF DECEMBER 2022'!C376</f>
        <v>MILITONI RUBENI MYABA</v>
      </c>
      <c r="C376" s="99" t="s">
        <v>787</v>
      </c>
      <c r="D376" s="99" t="str">
        <f>'BANK INF DECEMBER 2022'!F376</f>
        <v>0152680865400</v>
      </c>
      <c r="E376" s="100">
        <f>IFERROR(VLOOKUP(B376,'BANK INF DECEMBER 2022'!C376:S608,17,FALSE),)</f>
        <v>385985.82399999996</v>
      </c>
      <c r="F376" s="91"/>
      <c r="G376" s="91"/>
      <c r="H376" s="91"/>
      <c r="I376" s="91"/>
      <c r="J376" s="91"/>
    </row>
    <row r="377" spans="1:10">
      <c r="A377" s="97">
        <v>375</v>
      </c>
      <c r="B377" s="98" t="str">
        <f>'BANK INF DECEMBER 2022'!C377</f>
        <v>MAONYESHO WATSON MWAMPASHI</v>
      </c>
      <c r="C377" s="99" t="s">
        <v>787</v>
      </c>
      <c r="D377" s="99" t="str">
        <f>'BANK INF DECEMBER 2022'!F377</f>
        <v>0152680832000</v>
      </c>
      <c r="E377" s="100">
        <f>IFERROR(VLOOKUP(B377,'BANK INF DECEMBER 2022'!C377:S609,17,FALSE),)</f>
        <v>374944.96839999995</v>
      </c>
      <c r="F377" s="91"/>
      <c r="G377" s="91"/>
      <c r="H377" s="91"/>
      <c r="I377" s="91"/>
      <c r="J377" s="91"/>
    </row>
    <row r="378" spans="1:10">
      <c r="A378" s="97">
        <v>376</v>
      </c>
      <c r="B378" s="98" t="str">
        <f>'BANK INF DECEMBER 2022'!C378</f>
        <v>RAMADHANI ABDALLAH LUHIZO</v>
      </c>
      <c r="C378" s="99" t="s">
        <v>787</v>
      </c>
      <c r="D378" s="99" t="str">
        <f>'BANK INF DECEMBER 2022'!F378</f>
        <v>0152683148300</v>
      </c>
      <c r="E378" s="100">
        <f>IFERROR(VLOOKUP(B378,'BANK INF DECEMBER 2022'!C378:S610,17,FALSE),)</f>
        <v>395646.56</v>
      </c>
      <c r="F378" s="91"/>
      <c r="G378" s="91"/>
      <c r="H378" s="91"/>
      <c r="I378" s="91"/>
      <c r="J378" s="91"/>
    </row>
    <row r="379" spans="1:10">
      <c r="A379" s="97">
        <v>377</v>
      </c>
      <c r="B379" s="98" t="str">
        <f>'BANK INF DECEMBER 2022'!C379</f>
        <v>ERICK MAJULA TURU</v>
      </c>
      <c r="C379" s="99" t="s">
        <v>787</v>
      </c>
      <c r="D379" s="99" t="str">
        <f>'BANK INF DECEMBER 2022'!F379</f>
        <v>0152593082600</v>
      </c>
      <c r="E379" s="100">
        <f>IFERROR(VLOOKUP(B379,'BANK INF DECEMBER 2022'!C379:S611,17,FALSE),)</f>
        <v>481961</v>
      </c>
      <c r="F379" s="91"/>
      <c r="G379" s="91"/>
      <c r="H379" s="91"/>
      <c r="I379" s="91"/>
      <c r="J379" s="91"/>
    </row>
    <row r="380" spans="1:10">
      <c r="A380" s="97">
        <v>378</v>
      </c>
      <c r="B380" s="98" t="str">
        <f>'BANK INF DECEMBER 2022'!C380</f>
        <v>MAISHA SASTON SIMCHIMBA</v>
      </c>
      <c r="C380" s="99" t="s">
        <v>787</v>
      </c>
      <c r="D380" s="99" t="str">
        <f>'BANK INF DECEMBER 2022'!F380</f>
        <v>0152682618500</v>
      </c>
      <c r="E380" s="100">
        <f>IFERROR(VLOOKUP(B380,'BANK INF DECEMBER 2022'!C380:S612,17,FALSE),)</f>
        <v>336991.25160000002</v>
      </c>
      <c r="F380" s="91"/>
      <c r="G380" s="91"/>
      <c r="H380" s="91"/>
      <c r="I380" s="91"/>
      <c r="J380" s="91"/>
    </row>
    <row r="381" spans="1:10">
      <c r="A381" s="97">
        <v>379</v>
      </c>
      <c r="B381" s="98" t="str">
        <f>'BANK INF DECEMBER 2022'!C381</f>
        <v>SELEMANI MOHAMEDI SAGARA</v>
      </c>
      <c r="C381" s="99" t="s">
        <v>787</v>
      </c>
      <c r="D381" s="99" t="str">
        <f>'BANK INF DECEMBER 2022'!F381</f>
        <v>0152681399800</v>
      </c>
      <c r="E381" s="100">
        <f>IFERROR(VLOOKUP(B381,'BANK INF DECEMBER 2022'!C381:S613,17,FALSE),)</f>
        <v>452618.04800000001</v>
      </c>
      <c r="F381" s="91"/>
      <c r="G381" s="91"/>
      <c r="H381" s="91"/>
      <c r="I381" s="91"/>
      <c r="J381" s="91"/>
    </row>
    <row r="382" spans="1:10">
      <c r="A382" s="97">
        <v>380</v>
      </c>
      <c r="B382" s="98" t="str">
        <f>'BANK INF DECEMBER 2022'!C382</f>
        <v>FRANK MUSHI SALUTARI</v>
      </c>
      <c r="C382" s="99" t="s">
        <v>787</v>
      </c>
      <c r="D382" s="99" t="str">
        <f>'BANK INF DECEMBER 2022'!F382</f>
        <v>0152683219600</v>
      </c>
      <c r="E382" s="100">
        <f>IFERROR(VLOOKUP(B382,'BANK INF DECEMBER 2022'!C382:S614,17,FALSE),)</f>
        <v>487297.11200000002</v>
      </c>
      <c r="F382" s="91"/>
      <c r="G382" s="91"/>
      <c r="H382" s="91"/>
      <c r="I382" s="91"/>
      <c r="J382" s="91"/>
    </row>
    <row r="383" spans="1:10">
      <c r="A383" s="97">
        <v>381</v>
      </c>
      <c r="B383" s="98" t="str">
        <f>'BANK INF DECEMBER 2022'!C383</f>
        <v>ZAWADI RASHIDI MBUBA</v>
      </c>
      <c r="C383" s="99" t="s">
        <v>787</v>
      </c>
      <c r="D383" s="99" t="str">
        <f>'BANK INF DECEMBER 2022'!F383</f>
        <v>0152682338500</v>
      </c>
      <c r="E383" s="100">
        <f>IFERROR(VLOOKUP(B383,'BANK INF DECEMBER 2022'!C383:S615,17,FALSE),)</f>
        <v>340443.91039999999</v>
      </c>
      <c r="F383" s="91"/>
      <c r="G383" s="91"/>
      <c r="H383" s="91"/>
      <c r="I383" s="91"/>
      <c r="J383" s="91"/>
    </row>
    <row r="384" spans="1:10">
      <c r="A384" s="97">
        <v>382</v>
      </c>
      <c r="B384" s="98" t="str">
        <f>'BANK INF DECEMBER 2022'!C384</f>
        <v>DEUS JOSEPH PETRO</v>
      </c>
      <c r="C384" s="99" t="s">
        <v>787</v>
      </c>
      <c r="D384" s="99" t="str">
        <f>'BANK INF DECEMBER 2022'!F384</f>
        <v>0152682930800</v>
      </c>
      <c r="E384" s="100">
        <f>IFERROR(VLOOKUP(B384,'BANK INF DECEMBER 2022'!C384:S616,17,FALSE),)</f>
        <v>271391.25160000002</v>
      </c>
      <c r="F384" s="91"/>
      <c r="G384" s="91"/>
      <c r="H384" s="91"/>
      <c r="I384" s="91"/>
      <c r="J384" s="91"/>
    </row>
    <row r="385" spans="1:10">
      <c r="A385" s="97">
        <v>383</v>
      </c>
      <c r="B385" s="98" t="str">
        <f>'BANK INF DECEMBER 2022'!C385</f>
        <v>DAUDI JONAS SIMKOKO</v>
      </c>
      <c r="C385" s="99" t="s">
        <v>787</v>
      </c>
      <c r="D385" s="99" t="str">
        <f>'BANK INF DECEMBER 2022'!F385</f>
        <v>0152683174300</v>
      </c>
      <c r="E385" s="100">
        <f>IFERROR(VLOOKUP(B385,'BANK INF DECEMBER 2022'!C385:S617,17,FALSE),)</f>
        <v>490178.16799999995</v>
      </c>
      <c r="F385" s="91"/>
      <c r="G385" s="91"/>
      <c r="H385" s="91"/>
      <c r="I385" s="91"/>
      <c r="J385" s="91"/>
    </row>
    <row r="386" spans="1:10">
      <c r="A386" s="97">
        <v>384</v>
      </c>
      <c r="B386" s="98" t="str">
        <f>'BANK INF DECEMBER 2022'!C386</f>
        <v>MICHAEL STEPHANO RAPHAEL</v>
      </c>
      <c r="C386" s="99" t="s">
        <v>787</v>
      </c>
      <c r="D386" s="99" t="str">
        <f>'BANK INF DECEMBER 2022'!F386</f>
        <v>0152680468800</v>
      </c>
      <c r="E386" s="100">
        <f>IFERROR(VLOOKUP(B386,'BANK INF DECEMBER 2022'!C386:S618,17,FALSE),)</f>
        <v>437016.84799999994</v>
      </c>
      <c r="F386" s="91"/>
      <c r="G386" s="91"/>
      <c r="H386" s="91"/>
      <c r="I386" s="91"/>
      <c r="J386" s="91"/>
    </row>
    <row r="387" spans="1:10">
      <c r="A387" s="97">
        <v>385</v>
      </c>
      <c r="B387" s="98" t="str">
        <f>'BANK INF DECEMBER 2022'!C387</f>
        <v>SADIKI ROBERT MSOMBA</v>
      </c>
      <c r="C387" s="99" t="s">
        <v>787</v>
      </c>
      <c r="D387" s="99" t="str">
        <f>'BANK INF DECEMBER 2022'!F387</f>
        <v>0152683634300</v>
      </c>
      <c r="E387" s="100">
        <f>IFERROR(VLOOKUP(B387,'BANK INF DECEMBER 2022'!C387:S619,17,FALSE),)</f>
        <v>457418.41599999997</v>
      </c>
      <c r="F387" s="91"/>
      <c r="G387" s="91"/>
      <c r="H387" s="91"/>
      <c r="I387" s="91"/>
      <c r="J387" s="91"/>
    </row>
    <row r="388" spans="1:10">
      <c r="A388" s="97">
        <v>386</v>
      </c>
      <c r="B388" s="98" t="str">
        <f>'BANK INF DECEMBER 2022'!C388</f>
        <v>EMMANUEL MATHAYO SINKALA</v>
      </c>
      <c r="C388" s="99" t="s">
        <v>787</v>
      </c>
      <c r="D388" s="99" t="str">
        <f>'BANK INF DECEMBER 2022'!F388</f>
        <v>0152666143400</v>
      </c>
      <c r="E388" s="100">
        <f>IFERROR(VLOOKUP(B388,'BANK INF DECEMBER 2022'!C388:S620,17,FALSE),)</f>
        <v>451417.95199999999</v>
      </c>
      <c r="F388" s="91"/>
      <c r="G388" s="91"/>
      <c r="H388" s="91"/>
      <c r="I388" s="91"/>
      <c r="J388" s="91"/>
    </row>
    <row r="389" spans="1:10">
      <c r="A389" s="97">
        <v>387</v>
      </c>
      <c r="B389" s="98" t="str">
        <f>'BANK INF DECEMBER 2022'!C389</f>
        <v>ASAJILE ABONIKE KAJUNI</v>
      </c>
      <c r="C389" s="99" t="s">
        <v>787</v>
      </c>
      <c r="D389" s="99" t="str">
        <f>'BANK INF DECEMBER 2022'!F389</f>
        <v>0152683134000</v>
      </c>
      <c r="E389" s="100">
        <f>IFERROR(VLOOKUP(B389,'BANK INF DECEMBER 2022'!C389:S621,17,FALSE),)</f>
        <v>381156.24719999998</v>
      </c>
      <c r="F389" s="91"/>
      <c r="G389" s="91"/>
      <c r="H389" s="91"/>
      <c r="I389" s="91"/>
      <c r="J389" s="91"/>
    </row>
    <row r="390" spans="1:10">
      <c r="A390" s="97">
        <v>388</v>
      </c>
      <c r="B390" s="98" t="str">
        <f>'BANK INF DECEMBER 2022'!C390</f>
        <v>FAHADY ATHUMANI MACHELA</v>
      </c>
      <c r="C390" s="99" t="s">
        <v>787</v>
      </c>
      <c r="D390" s="99" t="str">
        <f>'BANK INF DECEMBER 2022'!F390</f>
        <v>0152679042700</v>
      </c>
      <c r="E390" s="100">
        <f>IFERROR(VLOOKUP(B390,'BANK INF DECEMBER 2022'!C390:S622,17,FALSE),)</f>
        <v>534524.34400000004</v>
      </c>
      <c r="F390" s="91"/>
      <c r="G390" s="91"/>
      <c r="H390" s="91"/>
      <c r="I390" s="91"/>
      <c r="J390" s="91"/>
    </row>
    <row r="391" spans="1:10">
      <c r="A391" s="97">
        <v>389</v>
      </c>
      <c r="B391" s="98" t="str">
        <f>'BANK INF DECEMBER 2022'!C391</f>
        <v>RICHARD A SHESHE</v>
      </c>
      <c r="C391" s="99" t="s">
        <v>787</v>
      </c>
      <c r="D391" s="99" t="str">
        <f>'BANK INF DECEMBER 2022'!F391</f>
        <v>0152682506000</v>
      </c>
      <c r="E391" s="100">
        <f>IFERROR(VLOOKUP(B391,'BANK INF DECEMBER 2022'!C391:S623,17,FALSE),)</f>
        <v>233488.06839999999</v>
      </c>
      <c r="F391" s="91"/>
      <c r="G391" s="91"/>
      <c r="H391" s="91"/>
      <c r="I391" s="91"/>
      <c r="J391" s="91"/>
    </row>
    <row r="392" spans="1:10">
      <c r="A392" s="97">
        <v>390</v>
      </c>
      <c r="B392" s="98" t="str">
        <f>'BANK INF DECEMBER 2022'!C392</f>
        <v>GODFREY JONAS SIMKOKO</v>
      </c>
      <c r="C392" s="99" t="s">
        <v>787</v>
      </c>
      <c r="D392" s="99" t="str">
        <f>'BANK INF DECEMBER 2022'!F392</f>
        <v>0152683845300</v>
      </c>
      <c r="E392" s="100">
        <f>IFERROR(VLOOKUP(B392,'BANK INF DECEMBER 2022'!C392:S624,17,FALSE),)</f>
        <v>512322.63999999996</v>
      </c>
      <c r="F392" s="91"/>
      <c r="G392" s="91"/>
      <c r="H392" s="91"/>
      <c r="I392" s="91"/>
      <c r="J392" s="91"/>
    </row>
    <row r="393" spans="1:10">
      <c r="A393" s="97">
        <v>391</v>
      </c>
      <c r="B393" s="98" t="str">
        <f>'BANK INF DECEMBER 2022'!C393</f>
        <v>BARAKA RAMSON MWAMPASHI</v>
      </c>
      <c r="C393" s="99" t="s">
        <v>787</v>
      </c>
      <c r="D393" s="99" t="str">
        <f>'BANK INF DECEMBER 2022'!F393</f>
        <v>0152683879000</v>
      </c>
      <c r="E393" s="100">
        <f>IFERROR(VLOOKUP(B393,'BANK INF DECEMBER 2022'!C393:S625,17,FALSE),)</f>
        <v>342511.68400000001</v>
      </c>
      <c r="F393" s="91"/>
      <c r="G393" s="91"/>
      <c r="H393" s="91"/>
      <c r="I393" s="91"/>
      <c r="J393" s="91"/>
    </row>
    <row r="394" spans="1:10">
      <c r="A394" s="97">
        <v>392</v>
      </c>
      <c r="B394" s="98" t="str">
        <f>'BANK INF DECEMBER 2022'!C394</f>
        <v>BARAKA AMOSI KALENGE</v>
      </c>
      <c r="C394" s="99" t="s">
        <v>787</v>
      </c>
      <c r="D394" s="99" t="str">
        <f>'BANK INF DECEMBER 2022'!F394</f>
        <v>0152684075700</v>
      </c>
      <c r="E394" s="100">
        <f>IFERROR(VLOOKUP(B394,'BANK INF DECEMBER 2022'!C394:S626,17,FALSE),)</f>
        <v>732564.21499999997</v>
      </c>
      <c r="F394" s="91"/>
      <c r="G394" s="91"/>
      <c r="H394" s="91"/>
      <c r="I394" s="91"/>
      <c r="J394" s="91"/>
    </row>
    <row r="395" spans="1:10">
      <c r="A395" s="97">
        <v>393</v>
      </c>
      <c r="B395" s="98" t="str">
        <f>'BANK INF DECEMBER 2022'!C395</f>
        <v>SHADRACK SAMSON CHISUNGA</v>
      </c>
      <c r="C395" s="99" t="s">
        <v>787</v>
      </c>
      <c r="D395" s="99" t="str">
        <f>'BANK INF DECEMBER 2022'!F395</f>
        <v>0152680150900</v>
      </c>
      <c r="E395" s="100">
        <f>IFERROR(VLOOKUP(B395,'BANK INF DECEMBER 2022'!C395:S627,17,FALSE),)</f>
        <v>636980.93599999999</v>
      </c>
      <c r="F395" s="91"/>
      <c r="G395" s="91"/>
      <c r="H395" s="91"/>
      <c r="I395" s="91"/>
      <c r="J395" s="91"/>
    </row>
    <row r="396" spans="1:10">
      <c r="A396" s="97">
        <v>394</v>
      </c>
      <c r="B396" s="98" t="str">
        <f>'BANK INF DECEMBER 2022'!C396</f>
        <v>OMARY MOHAMEDI OMARY</v>
      </c>
      <c r="C396" s="99" t="s">
        <v>787</v>
      </c>
      <c r="D396" s="99" t="str">
        <f>'BANK INF DECEMBER 2022'!F396</f>
        <v>0152395367500</v>
      </c>
      <c r="E396" s="100">
        <f>IFERROR(VLOOKUP(B396,'BANK INF DECEMBER 2022'!C396:S628,17,FALSE),)</f>
        <v>436718.89600000001</v>
      </c>
      <c r="F396" s="91"/>
      <c r="G396" s="91"/>
      <c r="H396" s="91"/>
      <c r="I396" s="91"/>
      <c r="J396" s="91"/>
    </row>
    <row r="397" spans="1:10">
      <c r="A397" s="97">
        <v>395</v>
      </c>
      <c r="B397" s="98" t="str">
        <f>'BANK INF DECEMBER 2022'!C397</f>
        <v>SKOZI ANTHONY SWILA</v>
      </c>
      <c r="C397" s="99" t="s">
        <v>787</v>
      </c>
      <c r="D397" s="99" t="str">
        <f>'BANK INF DECEMBER 2022'!F397</f>
        <v>0152684043200</v>
      </c>
      <c r="E397" s="100">
        <f>IFERROR(VLOOKUP(B397,'BANK INF DECEMBER 2022'!C397:S629,17,FALSE),)</f>
        <v>434018</v>
      </c>
      <c r="F397" s="91"/>
      <c r="G397" s="91"/>
      <c r="H397" s="91"/>
      <c r="I397" s="91"/>
      <c r="J397" s="91"/>
    </row>
    <row r="398" spans="1:10">
      <c r="A398" s="97">
        <v>396</v>
      </c>
      <c r="B398" s="98" t="str">
        <f>'BANK INF DECEMBER 2022'!C398</f>
        <v>TOMASI JICKSONI MWASHILINDI</v>
      </c>
      <c r="C398" s="99" t="s">
        <v>787</v>
      </c>
      <c r="D398" s="99" t="str">
        <f>'BANK INF DECEMBER 2022'!F398</f>
        <v>0152584124900</v>
      </c>
      <c r="E398" s="100">
        <f>IFERROR(VLOOKUP(B398,'BANK INF DECEMBER 2022'!C398:S630,17,FALSE),)</f>
        <v>294900.40520000004</v>
      </c>
      <c r="F398" s="91"/>
      <c r="G398" s="91"/>
      <c r="H398" s="91"/>
      <c r="I398" s="91"/>
      <c r="J398" s="91"/>
    </row>
    <row r="399" spans="1:10">
      <c r="A399" s="97">
        <v>397</v>
      </c>
      <c r="B399" s="98" t="str">
        <f>'BANK INF DECEMBER 2022'!C399</f>
        <v>CHRISPIN SULTANI SATMA</v>
      </c>
      <c r="C399" s="99" t="s">
        <v>787</v>
      </c>
      <c r="D399" s="99" t="str">
        <f>'BANK INF DECEMBER 2022'!F399</f>
        <v>0152505773200</v>
      </c>
      <c r="E399" s="100">
        <f>IFERROR(VLOOKUP(B399,'BANK INF DECEMBER 2022'!C399:S631,17,FALSE),)</f>
        <v>338924.0428</v>
      </c>
      <c r="F399" s="91"/>
      <c r="G399" s="91"/>
      <c r="H399" s="91"/>
      <c r="I399" s="91"/>
      <c r="J399" s="91"/>
    </row>
    <row r="400" spans="1:10">
      <c r="A400" s="97">
        <v>398</v>
      </c>
      <c r="B400" s="98" t="str">
        <f>'BANK INF DECEMBER 2022'!C400</f>
        <v>FINIAS AMON MSANZU</v>
      </c>
      <c r="C400" s="99" t="s">
        <v>787</v>
      </c>
      <c r="D400" s="99" t="str">
        <f>'BANK INF DECEMBER 2022'!F400</f>
        <v>0152679510700</v>
      </c>
      <c r="E400" s="100">
        <f>IFERROR(VLOOKUP(B400,'BANK INF DECEMBER 2022'!C400:S632,17,FALSE),)</f>
        <v>424573.478</v>
      </c>
      <c r="F400" s="91"/>
      <c r="G400" s="91"/>
      <c r="H400" s="91"/>
      <c r="I400" s="91"/>
      <c r="J400" s="91"/>
    </row>
    <row r="401" spans="1:10">
      <c r="A401" s="97">
        <v>399</v>
      </c>
      <c r="B401" s="98" t="str">
        <f>'BANK INF DECEMBER 2022'!C401</f>
        <v>VICENT MARO ALEX</v>
      </c>
      <c r="C401" s="99" t="s">
        <v>787</v>
      </c>
      <c r="D401" s="99" t="str">
        <f>'BANK INF DECEMBER 2022'!F401</f>
        <v>0152685101700</v>
      </c>
      <c r="E401" s="100">
        <f>IFERROR(VLOOKUP(B401,'BANK INF DECEMBER 2022'!C401:S633,17,FALSE),)</f>
        <v>432216.48</v>
      </c>
      <c r="F401" s="91"/>
      <c r="G401" s="91"/>
      <c r="H401" s="91"/>
      <c r="I401" s="91"/>
      <c r="J401" s="91"/>
    </row>
    <row r="402" spans="1:10">
      <c r="A402" s="97">
        <v>400</v>
      </c>
      <c r="B402" s="98" t="str">
        <f>'BANK INF DECEMBER 2022'!C402</f>
        <v>FURAHIN MARKO PALLANGYO</v>
      </c>
      <c r="C402" s="99" t="s">
        <v>787</v>
      </c>
      <c r="D402" s="99" t="str">
        <f>'BANK INF DECEMBER 2022'!F402</f>
        <v>0152686159000</v>
      </c>
      <c r="E402" s="100">
        <f>IFERROR(VLOOKUP(B402,'BANK INF DECEMBER 2022'!C402:S634,17,FALSE),)</f>
        <v>369426.13679999998</v>
      </c>
      <c r="F402" s="91"/>
      <c r="G402" s="91"/>
      <c r="H402" s="91"/>
      <c r="I402" s="91"/>
      <c r="J402" s="91"/>
    </row>
    <row r="403" spans="1:10">
      <c r="A403" s="97">
        <v>401</v>
      </c>
      <c r="B403" s="98" t="str">
        <f>'BANK INF DECEMBER 2022'!C403</f>
        <v>BURANIHAM MAKISON SIMOVWE</v>
      </c>
      <c r="C403" s="99" t="s">
        <v>787</v>
      </c>
      <c r="D403" s="99" t="str">
        <f>'BANK INF DECEMBER 2022'!F403</f>
        <v>0152623827400</v>
      </c>
      <c r="E403" s="100">
        <f>IFERROR(VLOOKUP(B403,'BANK INF DECEMBER 2022'!C403:S635,17,FALSE),)</f>
        <v>407614.58399999997</v>
      </c>
      <c r="F403" s="91"/>
      <c r="G403" s="91"/>
      <c r="H403" s="91"/>
      <c r="I403" s="91"/>
      <c r="J403" s="91"/>
    </row>
    <row r="404" spans="1:10">
      <c r="A404" s="97">
        <v>402</v>
      </c>
      <c r="B404" s="98" t="str">
        <f>'BANK INF DECEMBER 2022'!C404</f>
        <v>TITUS MAGALIA WILLIAM</v>
      </c>
      <c r="C404" s="99" t="s">
        <v>787</v>
      </c>
      <c r="D404" s="99" t="str">
        <f>'BANK INF DECEMBER 2022'!F404</f>
        <v>0152586438800</v>
      </c>
      <c r="E404" s="100">
        <f>IFERROR(VLOOKUP(B404,'BANK INF DECEMBER 2022'!C404:S636,17,FALSE),)</f>
        <v>325955.9804</v>
      </c>
      <c r="F404" s="91"/>
      <c r="G404" s="91"/>
      <c r="H404" s="91"/>
      <c r="I404" s="91"/>
      <c r="J404" s="91"/>
    </row>
    <row r="405" spans="1:10">
      <c r="A405" s="97">
        <v>403</v>
      </c>
      <c r="B405" s="98" t="str">
        <f>'BANK INF DECEMBER 2022'!C405</f>
        <v>JACOBO AUGUSTINO NDAUKA</v>
      </c>
      <c r="C405" s="99" t="s">
        <v>787</v>
      </c>
      <c r="D405" s="99" t="str">
        <f>'BANK INF DECEMBER 2022'!F405</f>
        <v>0152684837500</v>
      </c>
      <c r="E405" s="100">
        <f>IFERROR(VLOOKUP(B405,'BANK INF DECEMBER 2022'!C405:S637,17,FALSE),)</f>
        <v>557863.36800000002</v>
      </c>
      <c r="F405" s="91"/>
      <c r="G405" s="91"/>
      <c r="H405" s="91"/>
      <c r="I405" s="91"/>
      <c r="J405" s="91"/>
    </row>
    <row r="406" spans="1:10">
      <c r="A406" s="97">
        <v>404</v>
      </c>
      <c r="B406" s="98" t="str">
        <f>'BANK INF DECEMBER 2022'!C406</f>
        <v>MALANDA A CHIBOLO</v>
      </c>
      <c r="C406" s="99" t="s">
        <v>787</v>
      </c>
      <c r="D406" s="99" t="str">
        <f>'BANK INF DECEMBER 2022'!F406</f>
        <v>0152689425000</v>
      </c>
      <c r="E406" s="100">
        <f>IFERROR(VLOOKUP(B406,'BANK INF DECEMBER 2022'!C406:S638,17,FALSE),)</f>
        <v>325950.40520000004</v>
      </c>
      <c r="F406" s="91"/>
      <c r="G406" s="91"/>
      <c r="H406" s="91"/>
      <c r="I406" s="91"/>
      <c r="J406" s="91"/>
    </row>
    <row r="407" spans="1:10">
      <c r="A407" s="97">
        <v>405</v>
      </c>
      <c r="B407" s="98" t="str">
        <f>'BANK INF DECEMBER 2022'!C407</f>
        <v>SELEMANI MOHAMEDI OMAR</v>
      </c>
      <c r="C407" s="99" t="s">
        <v>787</v>
      </c>
      <c r="D407" s="99" t="str">
        <f>'BANK INF DECEMBER 2022'!F407</f>
        <v>0152684838600</v>
      </c>
      <c r="E407" s="100">
        <f>IFERROR(VLOOKUP(B407,'BANK INF DECEMBER 2022'!C407:S639,17,FALSE),)</f>
        <v>429816.984</v>
      </c>
      <c r="F407" s="91"/>
      <c r="G407" s="91"/>
      <c r="H407" s="91"/>
      <c r="I407" s="91"/>
      <c r="J407" s="91"/>
    </row>
    <row r="408" spans="1:10">
      <c r="A408" s="97">
        <v>406</v>
      </c>
      <c r="B408" s="98" t="str">
        <f>'BANK INF DECEMBER 2022'!C408</f>
        <v>AHMADI JUMA NAMALENGA</v>
      </c>
      <c r="C408" s="99" t="s">
        <v>787</v>
      </c>
      <c r="D408" s="99" t="str">
        <f>'BANK INF DECEMBER 2022'!F408</f>
        <v>0152684304500</v>
      </c>
      <c r="E408" s="100">
        <f>IFERROR(VLOOKUP(B408,'BANK INF DECEMBER 2022'!C408:S640,17,FALSE),)</f>
        <v>377018.31719999999</v>
      </c>
      <c r="F408" s="91"/>
      <c r="G408" s="91"/>
      <c r="H408" s="91"/>
      <c r="I408" s="91"/>
      <c r="J408" s="91"/>
    </row>
    <row r="409" spans="1:10">
      <c r="A409" s="97">
        <v>407</v>
      </c>
      <c r="B409" s="98" t="str">
        <f>'BANK INF DECEMBER 2022'!C409</f>
        <v>EDIGA IMANI MWASHITETE</v>
      </c>
      <c r="C409" s="99" t="s">
        <v>787</v>
      </c>
      <c r="D409" s="99" t="str">
        <f>'BANK INF DECEMBER 2022'!F409</f>
        <v>0152684388700</v>
      </c>
      <c r="E409" s="100">
        <f>IFERROR(VLOOKUP(B409,'BANK INF DECEMBER 2022'!C409:S641,17,FALSE),)</f>
        <v>449617.81599999999</v>
      </c>
      <c r="F409" s="91"/>
      <c r="G409" s="91"/>
      <c r="H409" s="91"/>
      <c r="I409" s="91"/>
      <c r="J409" s="91"/>
    </row>
    <row r="410" spans="1:10">
      <c r="A410" s="97">
        <v>408</v>
      </c>
      <c r="B410" s="98" t="str">
        <f>'BANK INF DECEMBER 2022'!C410</f>
        <v>MAULIDI MARTIN DERMADO</v>
      </c>
      <c r="C410" s="99" t="s">
        <v>787</v>
      </c>
      <c r="D410" s="99" t="str">
        <f>'BANK INF DECEMBER 2022'!F410</f>
        <v>0152589643300</v>
      </c>
      <c r="E410" s="100">
        <f>IFERROR(VLOOKUP(B410,'BANK INF DECEMBER 2022'!C410:S642,17,FALSE),)</f>
        <v>441817.21600000001</v>
      </c>
      <c r="F410" s="91"/>
      <c r="G410" s="91"/>
      <c r="H410" s="91"/>
      <c r="I410" s="91"/>
      <c r="J410" s="91"/>
    </row>
    <row r="411" spans="1:10">
      <c r="A411" s="97">
        <v>409</v>
      </c>
      <c r="B411" s="98" t="str">
        <f>'BANK INF DECEMBER 2022'!C411</f>
        <v>SHABANI OMARY SEMIONO</v>
      </c>
      <c r="C411" s="99" t="s">
        <v>787</v>
      </c>
      <c r="D411" s="99" t="str">
        <f>'BANK INF DECEMBER 2022'!F411</f>
        <v>0152695300300</v>
      </c>
      <c r="E411" s="100">
        <f>IFERROR(VLOOKUP(B411,'BANK INF DECEMBER 2022'!C411:S643,17,FALSE),)</f>
        <v>381154.64639999997</v>
      </c>
      <c r="F411" s="91"/>
      <c r="G411" s="91"/>
      <c r="H411" s="91"/>
      <c r="I411" s="91"/>
      <c r="J411" s="91"/>
    </row>
    <row r="412" spans="1:10">
      <c r="A412" s="97">
        <v>410</v>
      </c>
      <c r="B412" s="98" t="str">
        <f>'BANK INF DECEMBER 2022'!C412</f>
        <v>SELEMANI MUSA SHOMARY</v>
      </c>
      <c r="C412" s="99" t="s">
        <v>787</v>
      </c>
      <c r="D412" s="99" t="str">
        <f>'BANK INF DECEMBER 2022'!F412</f>
        <v>0152686496800</v>
      </c>
      <c r="E412" s="100">
        <f>IFERROR(VLOOKUP(B412,'BANK INF DECEMBER 2022'!C412:S644,17,FALSE),)</f>
        <v>404015.696</v>
      </c>
      <c r="F412" s="91"/>
      <c r="G412" s="91"/>
      <c r="H412" s="91"/>
      <c r="I412" s="91"/>
      <c r="J412" s="91"/>
    </row>
    <row r="413" spans="1:10">
      <c r="A413" s="97">
        <v>411</v>
      </c>
      <c r="B413" s="98" t="str">
        <f>'BANK INF DECEMBER 2022'!C413</f>
        <v>BAKARI JUMA RASHIDI</v>
      </c>
      <c r="C413" s="99" t="s">
        <v>787</v>
      </c>
      <c r="D413" s="99" t="str">
        <f>'BANK INF DECEMBER 2022'!F413</f>
        <v>0152465900300</v>
      </c>
      <c r="E413" s="100">
        <f>IFERROR(VLOOKUP(B413,'BANK INF DECEMBER 2022'!C413:S645,17,FALSE),)</f>
        <v>451417.95199999999</v>
      </c>
      <c r="F413" s="91"/>
      <c r="G413" s="91"/>
      <c r="H413" s="91"/>
      <c r="I413" s="91"/>
      <c r="J413" s="91"/>
    </row>
    <row r="414" spans="1:10">
      <c r="A414" s="97">
        <v>412</v>
      </c>
      <c r="B414" s="98" t="str">
        <f>'BANK INF DECEMBER 2022'!C414</f>
        <v>PHILIMAT NISETASY MTEGO</v>
      </c>
      <c r="C414" s="99" t="s">
        <v>787</v>
      </c>
      <c r="D414" s="99" t="str">
        <f>'BANK INF DECEMBER 2022'!F414</f>
        <v>0152425413700</v>
      </c>
      <c r="E414" s="100">
        <f>IFERROR(VLOOKUP(B414,'BANK INF DECEMBER 2022'!C414:S646,17,FALSE),)</f>
        <v>452618.04800000001</v>
      </c>
      <c r="F414" s="91"/>
      <c r="G414" s="91"/>
      <c r="H414" s="91"/>
      <c r="I414" s="91"/>
      <c r="J414" s="91"/>
    </row>
    <row r="415" spans="1:10">
      <c r="A415" s="97">
        <v>413</v>
      </c>
      <c r="B415" s="98" t="str">
        <f>'BANK INF DECEMBER 2022'!C415</f>
        <v>MOHAMEDI OMARY HAMADI</v>
      </c>
      <c r="C415" s="99" t="s">
        <v>787</v>
      </c>
      <c r="D415" s="99" t="str">
        <f>'BANK INF DECEMBER 2022'!F415</f>
        <v>0152687101300</v>
      </c>
      <c r="E415" s="100">
        <f>IFERROR(VLOOKUP(B415,'BANK INF DECEMBER 2022'!C415:S647,17,FALSE),)</f>
        <v>447818.36800000002</v>
      </c>
      <c r="F415" s="91"/>
      <c r="G415" s="91"/>
      <c r="H415" s="91"/>
      <c r="I415" s="91"/>
      <c r="J415" s="91"/>
    </row>
    <row r="416" spans="1:10">
      <c r="A416" s="97">
        <v>414</v>
      </c>
      <c r="B416" s="98" t="str">
        <f>'BANK INF DECEMBER 2022'!C416</f>
        <v>YUSUPH ABAS MSIGWA</v>
      </c>
      <c r="C416" s="99" t="s">
        <v>787</v>
      </c>
      <c r="D416" s="99" t="str">
        <f>'BANK INF DECEMBER 2022'!F416</f>
        <v>0152384868600</v>
      </c>
      <c r="E416" s="100">
        <f>IFERROR(VLOOKUP(B416,'BANK INF DECEMBER 2022'!C416:S648,17,FALSE),)</f>
        <v>734920.14500000002</v>
      </c>
      <c r="F416" s="91"/>
      <c r="G416" s="91"/>
      <c r="H416" s="91"/>
      <c r="I416" s="91"/>
      <c r="J416" s="91"/>
    </row>
    <row r="417" spans="1:10">
      <c r="A417" s="97">
        <v>415</v>
      </c>
      <c r="B417" s="98" t="str">
        <f>'BANK INF DECEMBER 2022'!C417</f>
        <v>RAJABU ZUBERY MASUDI</v>
      </c>
      <c r="C417" s="99" t="s">
        <v>787</v>
      </c>
      <c r="D417" s="99" t="str">
        <f>'BANK INF DECEMBER 2022'!F417</f>
        <v>0152687940600</v>
      </c>
      <c r="E417" s="100">
        <f>IFERROR(VLOOKUP(B417,'BANK INF DECEMBER 2022'!C417:S649,17,FALSE),)</f>
        <v>434020.08</v>
      </c>
      <c r="F417" s="91"/>
      <c r="G417" s="91"/>
      <c r="H417" s="91"/>
      <c r="I417" s="91"/>
      <c r="J417" s="91"/>
    </row>
    <row r="418" spans="1:10">
      <c r="A418" s="97">
        <v>416</v>
      </c>
      <c r="B418" s="98" t="str">
        <f>'BANK INF DECEMBER 2022'!C418</f>
        <v>GODFREY ENOCK MAKOGA</v>
      </c>
      <c r="C418" s="99" t="s">
        <v>787</v>
      </c>
      <c r="D418" s="99" t="str">
        <f>'BANK INF DECEMBER 2022'!F418</f>
        <v>0152685631400</v>
      </c>
      <c r="E418" s="100">
        <f>IFERROR(VLOOKUP(B418,'BANK INF DECEMBER 2022'!C418:S650,17,FALSE),)</f>
        <v>516224.31999999995</v>
      </c>
      <c r="F418" s="91"/>
      <c r="G418" s="91"/>
      <c r="H418" s="91"/>
      <c r="I418" s="91"/>
      <c r="J418" s="91"/>
    </row>
    <row r="419" spans="1:10">
      <c r="A419" s="97">
        <v>417</v>
      </c>
      <c r="B419" s="98" t="str">
        <f>'BANK INF DECEMBER 2022'!C419</f>
        <v>ABILAH MUSSA MMOLE</v>
      </c>
      <c r="C419" s="99" t="s">
        <v>787</v>
      </c>
      <c r="D419" s="99" t="str">
        <f>'BANK INF DECEMBER 2022'!F419</f>
        <v>0152688169400</v>
      </c>
      <c r="E419" s="100">
        <f>IFERROR(VLOOKUP(B419,'BANK INF DECEMBER 2022'!C419:S651,17,FALSE),)</f>
        <v>551025.61599999992</v>
      </c>
      <c r="F419" s="91"/>
      <c r="G419" s="91"/>
      <c r="H419" s="91"/>
      <c r="I419" s="91"/>
      <c r="J419" s="91"/>
    </row>
    <row r="420" spans="1:10">
      <c r="A420" s="97">
        <v>418</v>
      </c>
      <c r="B420" s="98" t="str">
        <f>'BANK INF DECEMBER 2022'!C420</f>
        <v>MURTAZI BAKARI MAUPA</v>
      </c>
      <c r="C420" s="99" t="s">
        <v>787</v>
      </c>
      <c r="D420" s="99" t="str">
        <f>'BANK INF DECEMBER 2022'!F420</f>
        <v>0152686955900</v>
      </c>
      <c r="E420" s="100">
        <f>IFERROR(VLOOKUP(B420,'BANK INF DECEMBER 2022'!C420:S652,17,FALSE),)</f>
        <v>484416.88799999998</v>
      </c>
      <c r="F420" s="91"/>
      <c r="G420" s="91"/>
      <c r="H420" s="91"/>
      <c r="I420" s="91"/>
      <c r="J420" s="91"/>
    </row>
    <row r="421" spans="1:10">
      <c r="A421" s="97">
        <v>419</v>
      </c>
      <c r="B421" s="98" t="str">
        <f>'BANK INF DECEMBER 2022'!C421</f>
        <v>IDD HASSANI ZUBERI</v>
      </c>
      <c r="C421" s="99" t="s">
        <v>787</v>
      </c>
      <c r="D421" s="99" t="str">
        <f>'BANK INF DECEMBER 2022'!F421</f>
        <v>0152688055400</v>
      </c>
      <c r="E421" s="100">
        <f>IFERROR(VLOOKUP(B421,'BANK INF DECEMBER 2022'!C421:S653,17,FALSE),)</f>
        <v>532424.88</v>
      </c>
      <c r="F421" s="91"/>
      <c r="G421" s="91"/>
      <c r="H421" s="91"/>
      <c r="I421" s="91"/>
      <c r="J421" s="91"/>
    </row>
    <row r="422" spans="1:10">
      <c r="A422" s="97">
        <v>420</v>
      </c>
      <c r="B422" s="98" t="str">
        <f>'BANK INF DECEMBER 2022'!C422</f>
        <v>HAMISI RATIFU FARAJI</v>
      </c>
      <c r="C422" s="99" t="s">
        <v>787</v>
      </c>
      <c r="D422" s="99" t="str">
        <f>'BANK INF DECEMBER 2022'!F422</f>
        <v>0152596342900</v>
      </c>
      <c r="E422" s="100">
        <f>IFERROR(VLOOKUP(B422,'BANK INF DECEMBER 2022'!C422:S654,17,FALSE),)</f>
        <v>478656.44799999997</v>
      </c>
      <c r="F422" s="91"/>
      <c r="G422" s="91"/>
      <c r="H422" s="91"/>
      <c r="I422" s="91"/>
      <c r="J422" s="91"/>
    </row>
    <row r="423" spans="1:10">
      <c r="A423" s="97">
        <v>421</v>
      </c>
      <c r="B423" s="98" t="str">
        <f>'BANK INF DECEMBER 2022'!C423</f>
        <v>ISAYA EMANUEL MARTINI</v>
      </c>
      <c r="C423" s="99" t="s">
        <v>787</v>
      </c>
      <c r="D423" s="99" t="str">
        <f>'BANK INF DECEMBER 2022'!F423</f>
        <v>0152687951900</v>
      </c>
      <c r="E423" s="100">
        <f>IFERROR(VLOOKUP(B423,'BANK INF DECEMBER 2022'!C423:S655,17,FALSE),)</f>
        <v>612024</v>
      </c>
      <c r="F423" s="91"/>
      <c r="G423" s="91"/>
      <c r="H423" s="91"/>
      <c r="I423" s="91"/>
      <c r="J423" s="91"/>
    </row>
    <row r="424" spans="1:10">
      <c r="A424" s="97">
        <v>422</v>
      </c>
      <c r="B424" s="98" t="str">
        <f>'BANK INF DECEMBER 2022'!C424</f>
        <v>AFIZI ABDALLAH MUSSA</v>
      </c>
      <c r="C424" s="99" t="s">
        <v>787</v>
      </c>
      <c r="D424" s="99" t="str">
        <f>'BANK INF DECEMBER 2022'!F424</f>
        <v>0152474578200</v>
      </c>
      <c r="E424" s="100">
        <f>IFERROR(VLOOKUP(B424,'BANK INF DECEMBER 2022'!C424:S656,17,FALSE),)</f>
        <v>547425.34399999992</v>
      </c>
      <c r="F424" s="91"/>
      <c r="G424" s="91"/>
      <c r="H424" s="91"/>
      <c r="I424" s="91"/>
      <c r="J424" s="91"/>
    </row>
    <row r="425" spans="1:10">
      <c r="A425" s="97">
        <v>423</v>
      </c>
      <c r="B425" s="98" t="str">
        <f>'BANK INF DECEMBER 2022'!C425</f>
        <v>VICTOR MAPOGO ELIAS</v>
      </c>
      <c r="C425" s="99" t="s">
        <v>787</v>
      </c>
      <c r="D425" s="99" t="str">
        <f>'BANK INF DECEMBER 2022'!F425</f>
        <v>0152688142800</v>
      </c>
      <c r="E425" s="100">
        <f>IFERROR(VLOOKUP(B425,'BANK INF DECEMBER 2022'!C425:S657,17,FALSE),)</f>
        <v>379089.2648</v>
      </c>
      <c r="F425" s="91"/>
      <c r="G425" s="91"/>
      <c r="H425" s="91"/>
      <c r="I425" s="91"/>
      <c r="J425" s="91"/>
    </row>
    <row r="426" spans="1:10">
      <c r="A426" s="97">
        <v>424</v>
      </c>
      <c r="B426" s="98" t="str">
        <f>'BANK INF DECEMBER 2022'!C426</f>
        <v>PETRO EDWARD SABIYANKA</v>
      </c>
      <c r="C426" s="99" t="s">
        <v>787</v>
      </c>
      <c r="D426" s="99" t="str">
        <f>'BANK INF DECEMBER 2022'!F426</f>
        <v>0152684966200</v>
      </c>
      <c r="E426" s="100">
        <f>IFERROR(VLOOKUP(B426,'BANK INF DECEMBER 2022'!C426:S658,17,FALSE),)</f>
        <v>501221.78399999999</v>
      </c>
      <c r="F426" s="91"/>
      <c r="G426" s="91"/>
      <c r="H426" s="91"/>
      <c r="I426" s="91"/>
      <c r="J426" s="91"/>
    </row>
    <row r="427" spans="1:10">
      <c r="A427" s="97">
        <v>425</v>
      </c>
      <c r="B427" s="98" t="str">
        <f>'BANK INF DECEMBER 2022'!C427</f>
        <v>OMARY MAULID UBEGETE</v>
      </c>
      <c r="C427" s="99" t="s">
        <v>787</v>
      </c>
      <c r="D427" s="99" t="str">
        <f>'BANK INF DECEMBER 2022'!F427</f>
        <v>0152689444200</v>
      </c>
      <c r="E427" s="100">
        <f>IFERROR(VLOOKUP(B427,'BANK INF DECEMBER 2022'!C427:S659,17,FALSE),)</f>
        <v>415419.34400000004</v>
      </c>
      <c r="F427" s="91"/>
      <c r="G427" s="91"/>
      <c r="H427" s="91"/>
      <c r="I427" s="91"/>
      <c r="J427" s="91"/>
    </row>
    <row r="428" spans="1:10">
      <c r="A428" s="97">
        <v>426</v>
      </c>
      <c r="B428" s="98" t="str">
        <f>'BANK INF DECEMBER 2022'!C428</f>
        <v>FATUMA ABDALLAH HABIBU</v>
      </c>
      <c r="C428" s="99" t="s">
        <v>787</v>
      </c>
      <c r="D428" s="99" t="str">
        <f>'BANK INF DECEMBER 2022'!F428</f>
        <v>0152686204900</v>
      </c>
      <c r="E428" s="100">
        <f>IFERROR(VLOOKUP(B428,'BANK INF DECEMBER 2022'!C428:S660,17,FALSE),)</f>
        <v>469173.25599999999</v>
      </c>
      <c r="F428" s="91"/>
      <c r="G428" s="91"/>
      <c r="H428" s="91"/>
      <c r="I428" s="91"/>
      <c r="J428" s="91"/>
    </row>
    <row r="429" spans="1:10">
      <c r="A429" s="97">
        <v>427</v>
      </c>
      <c r="B429" s="98" t="str">
        <f>'BANK INF DECEMBER 2022'!C429</f>
        <v>MUSTAPHA SAIDI MAMBE</v>
      </c>
      <c r="C429" s="99" t="s">
        <v>787</v>
      </c>
      <c r="D429" s="99" t="str">
        <f>'BANK INF DECEMBER 2022'!F429</f>
        <v>0152690108200</v>
      </c>
      <c r="E429" s="100">
        <f>IFERROR(VLOOKUP(B429,'BANK INF DECEMBER 2022'!C429:S661,17,FALSE),)</f>
        <v>486223.4</v>
      </c>
      <c r="F429" s="91"/>
      <c r="G429" s="91"/>
      <c r="H429" s="91"/>
      <c r="I429" s="91"/>
      <c r="J429" s="91"/>
    </row>
    <row r="430" spans="1:10">
      <c r="A430" s="97">
        <v>428</v>
      </c>
      <c r="B430" s="98" t="str">
        <f>'BANK INF DECEMBER 2022'!C430</f>
        <v>SHADRACK SWALEHE MBIKA</v>
      </c>
      <c r="C430" s="99" t="s">
        <v>787</v>
      </c>
      <c r="D430" s="99" t="str">
        <f>'BANK INF DECEMBER 2022'!F430</f>
        <v>0152689715400</v>
      </c>
      <c r="E430" s="100">
        <f>IFERROR(VLOOKUP(B430,'BANK INF DECEMBER 2022'!C430:S662,17,FALSE),)</f>
        <v>341826.40359999996</v>
      </c>
      <c r="F430" s="91"/>
      <c r="G430" s="91"/>
      <c r="H430" s="91"/>
      <c r="I430" s="91"/>
      <c r="J430" s="91"/>
    </row>
    <row r="431" spans="1:10">
      <c r="A431" s="97">
        <v>429</v>
      </c>
      <c r="B431" s="98" t="str">
        <f>'BANK INF DECEMBER 2022'!C431</f>
        <v>STEPHEN JULIUS MNYIKA</v>
      </c>
      <c r="C431" s="99" t="s">
        <v>787</v>
      </c>
      <c r="D431" s="99" t="str">
        <f>'BANK INF DECEMBER 2022'!F431</f>
        <v>0152690197600</v>
      </c>
      <c r="E431" s="100">
        <f>IFERROR(VLOOKUP(B431,'BANK INF DECEMBER 2022'!C431:S663,17,FALSE),)</f>
        <v>410082.36479999998</v>
      </c>
      <c r="F431" s="91"/>
      <c r="G431" s="91"/>
      <c r="H431" s="91"/>
      <c r="I431" s="91"/>
      <c r="J431" s="91"/>
    </row>
    <row r="432" spans="1:10">
      <c r="A432" s="97">
        <v>430</v>
      </c>
      <c r="B432" s="98" t="str">
        <f>'BANK INF DECEMBER 2022'!C432</f>
        <v>YOHANA ELIAKIMU JOHN</v>
      </c>
      <c r="C432" s="99" t="s">
        <v>787</v>
      </c>
      <c r="D432" s="99" t="str">
        <f>'BANK INF DECEMBER 2022'!F432</f>
        <v>0152689948600</v>
      </c>
      <c r="E432" s="100">
        <f>IFERROR(VLOOKUP(B432,'BANK INF DECEMBER 2022'!C432:S664,17,FALSE),)</f>
        <v>336302.78800000006</v>
      </c>
      <c r="F432" s="91"/>
      <c r="G432" s="91"/>
      <c r="H432" s="91"/>
      <c r="I432" s="91"/>
      <c r="J432" s="91"/>
    </row>
    <row r="433" spans="1:10">
      <c r="A433" s="97">
        <v>431</v>
      </c>
      <c r="B433" s="98" t="str">
        <f>'BANK INF DECEMBER 2022'!C433</f>
        <v>SIRI HAMISI SALUMU</v>
      </c>
      <c r="C433" s="99" t="s">
        <v>787</v>
      </c>
      <c r="D433" s="99" t="str">
        <f>'BANK INF DECEMBER 2022'!F433</f>
        <v>0152690605300</v>
      </c>
      <c r="E433" s="100">
        <f>IFERROR(VLOOKUP(B433,'BANK INF DECEMBER 2022'!C433:S665,17,FALSE),)</f>
        <v>459402.03200000001</v>
      </c>
      <c r="F433" s="91"/>
      <c r="G433" s="91"/>
      <c r="H433" s="91"/>
      <c r="I433" s="91"/>
      <c r="J433" s="91"/>
    </row>
    <row r="434" spans="1:10">
      <c r="A434" s="97">
        <v>432</v>
      </c>
      <c r="B434" s="98" t="str">
        <f>'BANK INF DECEMBER 2022'!C434</f>
        <v>ALLY OMARY BULIYA</v>
      </c>
      <c r="C434" s="99" t="s">
        <v>787</v>
      </c>
      <c r="D434" s="99" t="str">
        <f>'BANK INF DECEMBER 2022'!F434</f>
        <v>0152690598800</v>
      </c>
      <c r="E434" s="100">
        <f>IFERROR(VLOOKUP(B434,'BANK INF DECEMBER 2022'!C434:S666,17,FALSE),)</f>
        <v>345964.33360000001</v>
      </c>
      <c r="F434" s="91"/>
      <c r="G434" s="91"/>
      <c r="H434" s="91"/>
      <c r="I434" s="91"/>
      <c r="J434" s="91"/>
    </row>
    <row r="435" spans="1:10">
      <c r="A435" s="97">
        <v>433</v>
      </c>
      <c r="B435" s="98" t="str">
        <f>'BANK INF DECEMBER 2022'!C435</f>
        <v>LUCAS FABIAN MROPE</v>
      </c>
      <c r="C435" s="99" t="s">
        <v>787</v>
      </c>
      <c r="D435" s="99" t="str">
        <f>'BANK INF DECEMBER 2022'!F435</f>
        <v>0152650541200</v>
      </c>
      <c r="E435" s="100">
        <f>IFERROR(VLOOKUP(B435,'BANK INF DECEMBER 2022'!C435:S667,17,FALSE),)</f>
        <v>617375.54499999993</v>
      </c>
      <c r="F435" s="91"/>
      <c r="G435" s="91"/>
      <c r="H435" s="91"/>
      <c r="I435" s="91"/>
      <c r="J435" s="91"/>
    </row>
    <row r="436" spans="1:10">
      <c r="A436" s="97">
        <v>434</v>
      </c>
      <c r="B436" s="98" t="str">
        <f>'BANK INF DECEMBER 2022'!C436</f>
        <v>CLINTONI NICHOLASI MWENDA</v>
      </c>
      <c r="C436" s="99" t="s">
        <v>787</v>
      </c>
      <c r="D436" s="99" t="str">
        <f>'BANK INF DECEMBER 2022'!F436</f>
        <v>0152592158200</v>
      </c>
      <c r="E436" s="100">
        <f>IFERROR(VLOOKUP(B436,'BANK INF DECEMBER 2022'!C436:S668,17,FALSE),)</f>
        <v>367907.22600000002</v>
      </c>
      <c r="F436" s="91"/>
      <c r="G436" s="91"/>
      <c r="H436" s="91"/>
      <c r="I436" s="91"/>
      <c r="J436" s="91"/>
    </row>
    <row r="437" spans="1:10">
      <c r="A437" s="97">
        <v>435</v>
      </c>
      <c r="B437" s="98" t="str">
        <f>'BANK INF DECEMBER 2022'!C437</f>
        <v>DAVID IBRAHIM SAMBALA</v>
      </c>
      <c r="C437" s="99" t="s">
        <v>787</v>
      </c>
      <c r="D437" s="99" t="str">
        <f>'BANK INF DECEMBER 2022'!F437</f>
        <v>0152592978000</v>
      </c>
      <c r="E437" s="100">
        <f>IFERROR(VLOOKUP(B437,'BANK INF DECEMBER 2022'!C437:S669,17,FALSE),)</f>
        <v>405930.85599999997</v>
      </c>
      <c r="F437" s="91"/>
      <c r="G437" s="91"/>
      <c r="H437" s="91"/>
      <c r="I437" s="91"/>
      <c r="J437" s="91"/>
    </row>
    <row r="438" spans="1:10">
      <c r="A438" s="97">
        <v>436</v>
      </c>
      <c r="B438" s="98" t="str">
        <f>'BANK INF DECEMBER 2022'!C438</f>
        <v>HASSANI STAMBULI MBUGUNI</v>
      </c>
      <c r="C438" s="99" t="s">
        <v>787</v>
      </c>
      <c r="D438" s="99" t="str">
        <f>'BANK INF DECEMBER 2022'!F438</f>
        <v>0152690621500</v>
      </c>
      <c r="E438" s="100">
        <f>IFERROR(VLOOKUP(B438,'BANK INF DECEMBER 2022'!C438:S670,17,FALSE),)</f>
        <v>178977.85680000001</v>
      </c>
      <c r="F438" s="91"/>
      <c r="G438" s="91"/>
      <c r="H438" s="91"/>
      <c r="I438" s="91"/>
      <c r="J438" s="91"/>
    </row>
    <row r="439" spans="1:10">
      <c r="A439" s="97">
        <v>437</v>
      </c>
      <c r="B439" s="98" t="str">
        <f>'BANK INF DECEMBER 2022'!C439</f>
        <v>HASSANI JAFARI KINDAMI</v>
      </c>
      <c r="C439" s="99" t="s">
        <v>787</v>
      </c>
      <c r="D439" s="99" t="str">
        <f>'BANK INF DECEMBER 2022'!F439</f>
        <v>0152690182500</v>
      </c>
      <c r="E439" s="100">
        <f>IFERROR(VLOOKUP(B439,'BANK INF DECEMBER 2022'!C439:S671,17,FALSE),)</f>
        <v>429216.93599999999</v>
      </c>
      <c r="F439" s="91"/>
      <c r="G439" s="91"/>
      <c r="H439" s="91"/>
      <c r="I439" s="91"/>
      <c r="J439" s="91"/>
    </row>
    <row r="440" spans="1:10">
      <c r="A440" s="97">
        <v>438</v>
      </c>
      <c r="B440" s="98" t="str">
        <f>'BANK INF DECEMBER 2022'!C440</f>
        <v>ABDALLAH OMARY MSEKENI</v>
      </c>
      <c r="C440" s="99" t="s">
        <v>787</v>
      </c>
      <c r="D440" s="99" t="str">
        <f>'BANK INF DECEMBER 2022'!F440</f>
        <v>0152690541700</v>
      </c>
      <c r="E440" s="100">
        <f>IFERROR(VLOOKUP(B440,'BANK INF DECEMBER 2022'!C440:S672,17,FALSE),)</f>
        <v>368046.03560000006</v>
      </c>
      <c r="F440" s="91"/>
      <c r="G440" s="91"/>
      <c r="H440" s="91"/>
      <c r="I440" s="91"/>
      <c r="J440" s="91"/>
    </row>
    <row r="441" spans="1:10">
      <c r="A441" s="97">
        <v>439</v>
      </c>
      <c r="B441" s="98" t="str">
        <f>'BANK INF DECEMBER 2022'!C441</f>
        <v>ISMAIL SAIDI KIANGIO</v>
      </c>
      <c r="C441" s="99" t="s">
        <v>787</v>
      </c>
      <c r="D441" s="99" t="str">
        <f>'BANK INF DECEMBER 2022'!F441</f>
        <v>0152694368000</v>
      </c>
      <c r="E441" s="100">
        <f>IFERROR(VLOOKUP(B441,'BANK INF DECEMBER 2022'!C441:S673,17,FALSE),)</f>
        <v>461918.76</v>
      </c>
      <c r="F441" s="91"/>
      <c r="G441" s="91"/>
      <c r="H441" s="91"/>
      <c r="I441" s="91"/>
      <c r="J441" s="91"/>
    </row>
    <row r="442" spans="1:10">
      <c r="A442" s="97">
        <v>440</v>
      </c>
      <c r="B442" s="98" t="str">
        <f>'BANK INF DECEMBER 2022'!C442</f>
        <v>HUSSEIN RAMADHANI AMIRI</v>
      </c>
      <c r="C442" s="99" t="s">
        <v>787</v>
      </c>
      <c r="D442" s="99" t="str">
        <f>'BANK INF DECEMBER 2022'!F442</f>
        <v>0152687771700</v>
      </c>
      <c r="E442" s="100">
        <f>IFERROR(VLOOKUP(B442,'BANK INF DECEMBER 2022'!C442:S674,17,FALSE),)</f>
        <v>391505.44680000003</v>
      </c>
      <c r="F442" s="91"/>
      <c r="G442" s="91"/>
      <c r="H442" s="91"/>
      <c r="I442" s="91"/>
      <c r="J442" s="91"/>
    </row>
    <row r="443" spans="1:10">
      <c r="A443" s="97">
        <v>441</v>
      </c>
      <c r="B443" s="98" t="str">
        <f>'BANK INF DECEMBER 2022'!C443</f>
        <v>ALLY ABDALLAH MARWA</v>
      </c>
      <c r="C443" s="99" t="s">
        <v>787</v>
      </c>
      <c r="D443" s="99" t="str">
        <f>'BANK INF DECEMBER 2022'!F443</f>
        <v>0152527729300</v>
      </c>
      <c r="E443" s="100">
        <f>IFERROR(VLOOKUP(B443,'BANK INF DECEMBER 2022'!C443:S675,17,FALSE),)</f>
        <v>487420.72</v>
      </c>
      <c r="F443" s="91"/>
      <c r="G443" s="91"/>
      <c r="H443" s="91"/>
      <c r="I443" s="91"/>
      <c r="J443" s="91"/>
    </row>
    <row r="444" spans="1:10">
      <c r="A444" s="97">
        <v>442</v>
      </c>
      <c r="B444" s="98" t="str">
        <f>'BANK INF DECEMBER 2022'!C444</f>
        <v>HOSSENI JUMA LUKUNI</v>
      </c>
      <c r="C444" s="99" t="s">
        <v>787</v>
      </c>
      <c r="D444" s="99" t="str">
        <f>'BANK INF DECEMBER 2022'!F444</f>
        <v>0152692111000</v>
      </c>
      <c r="E444" s="100">
        <f>IFERROR(VLOOKUP(B444,'BANK INF DECEMBER 2022'!C444:S676,17,FALSE),)</f>
        <v>489098.08799999999</v>
      </c>
      <c r="F444" s="91"/>
      <c r="G444" s="91"/>
      <c r="H444" s="91"/>
      <c r="I444" s="91"/>
      <c r="J444" s="91"/>
    </row>
    <row r="445" spans="1:10">
      <c r="A445" s="97">
        <v>443</v>
      </c>
      <c r="B445" s="98" t="str">
        <f>'BANK INF DECEMBER 2022'!C445</f>
        <v>EMANUELY 0MBENI RATERAEL</v>
      </c>
      <c r="C445" s="99" t="s">
        <v>787</v>
      </c>
      <c r="D445" s="99" t="str">
        <f>'BANK INF DECEMBER 2022'!F445</f>
        <v>0152380724500</v>
      </c>
      <c r="E445" s="100">
        <f>IFERROR(VLOOKUP(B445,'BANK INF DECEMBER 2022'!C445:S677,17,FALSE),)</f>
        <v>622941.52</v>
      </c>
      <c r="F445" s="91"/>
      <c r="G445" s="91"/>
      <c r="H445" s="91"/>
      <c r="I445" s="91"/>
      <c r="J445" s="91"/>
    </row>
    <row r="446" spans="1:10">
      <c r="A446" s="97">
        <v>444</v>
      </c>
      <c r="B446" s="98" t="str">
        <f>'BANK INF DECEMBER 2022'!C446</f>
        <v>SALIMU YAHAYA SHEHIZA</v>
      </c>
      <c r="C446" s="99" t="s">
        <v>787</v>
      </c>
      <c r="D446" s="99" t="str">
        <f>'BANK INF DECEMBER 2022'!F446</f>
        <v>0152703581200</v>
      </c>
      <c r="E446" s="100">
        <f>IFERROR(VLOOKUP(B446,'BANK INF DECEMBER 2022'!C446:S678,17,FALSE),)</f>
        <v>449020.53599999996</v>
      </c>
      <c r="F446" s="91"/>
      <c r="G446" s="91"/>
      <c r="H446" s="91"/>
      <c r="I446" s="91"/>
      <c r="J446" s="91"/>
    </row>
    <row r="447" spans="1:10">
      <c r="A447" s="97">
        <v>445</v>
      </c>
      <c r="B447" s="98" t="str">
        <f>'BANK INF DECEMBER 2022'!C447</f>
        <v>RAMADHANI ABASI MSHASHI</v>
      </c>
      <c r="C447" s="99" t="s">
        <v>787</v>
      </c>
      <c r="D447" s="99" t="str">
        <f>'BANK INF DECEMBER 2022'!F447</f>
        <v>0152545019400</v>
      </c>
      <c r="E447" s="100">
        <f>IFERROR(VLOOKUP(B447,'BANK INF DECEMBER 2022'!C447:S679,17,FALSE),)</f>
        <v>509622.43200000003</v>
      </c>
      <c r="F447" s="91"/>
      <c r="G447" s="91"/>
      <c r="H447" s="91"/>
      <c r="I447" s="91"/>
      <c r="J447" s="91"/>
    </row>
    <row r="448" spans="1:10">
      <c r="A448" s="97">
        <v>446</v>
      </c>
      <c r="B448" s="98" t="str">
        <f>'BANK INF DECEMBER 2022'!C448</f>
        <v>JUMA KOJA MOHAMEDI</v>
      </c>
      <c r="C448" s="99" t="s">
        <v>787</v>
      </c>
      <c r="D448" s="99" t="str">
        <f>'BANK INF DECEMBER 2022'!F448</f>
        <v>0152703734200</v>
      </c>
      <c r="E448" s="100">
        <f>IFERROR(VLOOKUP(B448,'BANK INF DECEMBER 2022'!C448:S680,17,FALSE),)</f>
        <v>423819.29599999997</v>
      </c>
      <c r="F448" s="91"/>
      <c r="G448" s="91"/>
      <c r="H448" s="91"/>
      <c r="I448" s="91"/>
      <c r="J448" s="91"/>
    </row>
    <row r="449" spans="1:10">
      <c r="A449" s="97">
        <v>447</v>
      </c>
      <c r="B449" s="98" t="str">
        <f>'BANK INF DECEMBER 2022'!C449</f>
        <v>ABUTWALIB MSIRA NYAMLIGA</v>
      </c>
      <c r="C449" s="99" t="s">
        <v>787</v>
      </c>
      <c r="D449" s="99" t="str">
        <f>'BANK INF DECEMBER 2022'!F449</f>
        <v>0152280586000</v>
      </c>
      <c r="E449" s="100">
        <f>IFERROR(VLOOKUP(B449,'BANK INF DECEMBER 2022'!C449:S681,17,FALSE),)</f>
        <v>401614.12800000003</v>
      </c>
      <c r="F449" s="91"/>
      <c r="G449" s="91"/>
      <c r="H449" s="91"/>
      <c r="I449" s="91"/>
      <c r="J449" s="91"/>
    </row>
    <row r="450" spans="1:10">
      <c r="A450" s="97">
        <v>448</v>
      </c>
      <c r="B450" s="98" t="str">
        <f>'BANK INF DECEMBER 2022'!C450</f>
        <v>EMMANUEL FEDRICK THOBIAS</v>
      </c>
      <c r="C450" s="99" t="s">
        <v>787</v>
      </c>
      <c r="D450" s="99" t="str">
        <f>'BANK INF DECEMBER 2022'!F450</f>
        <v>0152699170600</v>
      </c>
      <c r="E450" s="100">
        <f>IFERROR(VLOOKUP(B450,'BANK INF DECEMBER 2022'!C450:S682,17,FALSE),)</f>
        <v>485857.83199999999</v>
      </c>
      <c r="F450" s="91"/>
      <c r="G450" s="91"/>
      <c r="H450" s="91"/>
      <c r="I450" s="91"/>
      <c r="J450" s="91"/>
    </row>
    <row r="451" spans="1:10">
      <c r="A451" s="97">
        <v>449</v>
      </c>
      <c r="B451" s="98" t="str">
        <f>'BANK INF DECEMBER 2022'!C451</f>
        <v>ABUBAKARY KHALIFA MWANAKATWE</v>
      </c>
      <c r="C451" s="99" t="s">
        <v>787</v>
      </c>
      <c r="D451" s="99" t="str">
        <f>'BANK INF DECEMBER 2022'!F451</f>
        <v>0152708016000</v>
      </c>
      <c r="E451" s="100">
        <f>IFERROR(VLOOKUP(B451,'BANK INF DECEMBER 2022'!C451:S683,17,FALSE),)</f>
        <v>411214.864</v>
      </c>
      <c r="F451" s="91"/>
      <c r="G451" s="91"/>
      <c r="H451" s="91"/>
      <c r="I451" s="91"/>
      <c r="J451" s="91"/>
    </row>
    <row r="452" spans="1:10">
      <c r="A452" s="97">
        <v>450</v>
      </c>
      <c r="B452" s="98" t="str">
        <f>'BANK INF DECEMBER 2022'!C452</f>
        <v>OMARY ATHUMANI OMARY</v>
      </c>
      <c r="C452" s="99" t="s">
        <v>787</v>
      </c>
      <c r="D452" s="99" t="str">
        <f>'BANK INF DECEMBER 2022'!F452</f>
        <v>0152702742700</v>
      </c>
      <c r="E452" s="100">
        <f>IFERROR(VLOOKUP(B452,'BANK INF DECEMBER 2022'!C452:S684,17,FALSE),)</f>
        <v>621859.76799999992</v>
      </c>
      <c r="F452" s="91"/>
      <c r="G452" s="91"/>
      <c r="H452" s="91"/>
      <c r="I452" s="91"/>
      <c r="J452" s="91"/>
    </row>
    <row r="453" spans="1:10">
      <c r="A453" s="97">
        <v>451</v>
      </c>
      <c r="B453" s="98" t="str">
        <f>'BANK INF DECEMBER 2022'!C453</f>
        <v>ATHANAS ATHANAS TAWETE</v>
      </c>
      <c r="C453" s="99" t="s">
        <v>787</v>
      </c>
      <c r="D453" s="99" t="str">
        <f>'BANK INF DECEMBER 2022'!F453</f>
        <v>0152684461700</v>
      </c>
      <c r="E453" s="100">
        <f>IFERROR(VLOOKUP(B453,'BANK INF DECEMBER 2022'!C453:S685,17,FALSE),)</f>
        <v>402214.864</v>
      </c>
      <c r="F453" s="91"/>
      <c r="G453" s="91"/>
      <c r="H453" s="91"/>
      <c r="I453" s="91"/>
      <c r="J453" s="91"/>
    </row>
    <row r="454" spans="1:10">
      <c r="A454" s="97">
        <v>452</v>
      </c>
      <c r="B454" s="98" t="str">
        <f>'BANK INF DECEMBER 2022'!C454</f>
        <v>DASTAN LUCAS BAKARI</v>
      </c>
      <c r="C454" s="99" t="s">
        <v>787</v>
      </c>
      <c r="D454" s="99" t="str">
        <f>'BANK INF DECEMBER 2022'!F454</f>
        <v>0152703696600</v>
      </c>
      <c r="E454" s="100">
        <f>IFERROR(VLOOKUP(B454,'BANK INF DECEMBER 2022'!C454:S686,17,FALSE),)</f>
        <v>369424.54520000005</v>
      </c>
      <c r="F454" s="91"/>
      <c r="G454" s="91"/>
      <c r="H454" s="91"/>
      <c r="I454" s="91"/>
      <c r="J454" s="91"/>
    </row>
    <row r="455" spans="1:10">
      <c r="A455" s="97">
        <v>453</v>
      </c>
      <c r="B455" s="98" t="str">
        <f>'BANK INF DECEMBER 2022'!C455</f>
        <v>NELSON ANYELWISYE MWAKYUSA</v>
      </c>
      <c r="C455" s="99" t="s">
        <v>787</v>
      </c>
      <c r="D455" s="99" t="str">
        <f>'BANK INF DECEMBER 2022'!F455</f>
        <v>0152703375500</v>
      </c>
      <c r="E455" s="100">
        <f>IFERROR(VLOOKUP(B455,'BANK INF DECEMBER 2022'!C455:S687,17,FALSE),)</f>
        <v>413015.00000000006</v>
      </c>
      <c r="F455" s="91"/>
      <c r="G455" s="91"/>
      <c r="H455" s="91"/>
      <c r="I455" s="91"/>
      <c r="J455" s="91"/>
    </row>
    <row r="456" spans="1:10">
      <c r="A456" s="97">
        <v>454</v>
      </c>
      <c r="B456" s="98" t="str">
        <f>'BANK INF DECEMBER 2022'!C456</f>
        <v>ADAM ABASI MTANGA</v>
      </c>
      <c r="C456" s="99" t="s">
        <v>787</v>
      </c>
      <c r="D456" s="99" t="str">
        <f>'BANK INF DECEMBER 2022'!F456</f>
        <v>0152701945800</v>
      </c>
      <c r="E456" s="100">
        <f>IFERROR(VLOOKUP(B456,'BANK INF DECEMBER 2022'!C456:S688,17,FALSE),)</f>
        <v>422617.12</v>
      </c>
      <c r="F456" s="91"/>
      <c r="G456" s="91"/>
      <c r="H456" s="91"/>
      <c r="I456" s="91"/>
      <c r="J456" s="91"/>
    </row>
    <row r="457" spans="1:10">
      <c r="A457" s="97">
        <v>455</v>
      </c>
      <c r="B457" s="98" t="str">
        <f>'BANK INF DECEMBER 2022'!C457</f>
        <v>SALIMU ALLY SALIMU</v>
      </c>
      <c r="C457" s="99" t="s">
        <v>787</v>
      </c>
      <c r="D457" s="99" t="str">
        <f>'BANK INF DECEMBER 2022'!F457</f>
        <v>0152701256200</v>
      </c>
      <c r="E457" s="100">
        <f>IFERROR(VLOOKUP(B457,'BANK INF DECEMBER 2022'!C457:S689,17,FALSE),)</f>
        <v>389436.08160000003</v>
      </c>
      <c r="F457" s="91"/>
      <c r="G457" s="91"/>
      <c r="H457" s="91"/>
      <c r="I457" s="91"/>
      <c r="J457" s="91"/>
    </row>
    <row r="458" spans="1:10">
      <c r="A458" s="97">
        <v>456</v>
      </c>
      <c r="B458" s="98" t="str">
        <f>'BANK INF DECEMBER 2022'!C458</f>
        <v>EZEKIELI KILEY NYAGARA</v>
      </c>
      <c r="C458" s="99" t="s">
        <v>787</v>
      </c>
      <c r="D458" s="99" t="str">
        <f>'BANK INF DECEMBER 2022'!F458</f>
        <v>0152703423400</v>
      </c>
      <c r="E458" s="100">
        <f>IFERROR(VLOOKUP(B458,'BANK INF DECEMBER 2022'!C458:S690,17,FALSE),)</f>
        <v>420815.60799999995</v>
      </c>
      <c r="F458" s="91"/>
      <c r="G458" s="91"/>
      <c r="H458" s="91"/>
      <c r="I458" s="91"/>
      <c r="J458" s="91"/>
    </row>
    <row r="459" spans="1:10">
      <c r="A459" s="97">
        <v>457</v>
      </c>
      <c r="B459" s="98" t="str">
        <f>'BANK INF DECEMBER 2022'!C459</f>
        <v>STEVEN ELIAS NZIKU</v>
      </c>
      <c r="C459" s="99" t="s">
        <v>787</v>
      </c>
      <c r="D459" s="99" t="str">
        <f>'BANK INF DECEMBER 2022'!F459</f>
        <v>0152703383600</v>
      </c>
      <c r="E459" s="100">
        <f>IFERROR(VLOOKUP(B459,'BANK INF DECEMBER 2022'!C459:S691,17,FALSE),)</f>
        <v>377014.33360000001</v>
      </c>
      <c r="F459" s="91"/>
      <c r="G459" s="91"/>
      <c r="H459" s="91"/>
      <c r="I459" s="91"/>
      <c r="J459" s="91"/>
    </row>
    <row r="460" spans="1:10">
      <c r="A460" s="97">
        <v>458</v>
      </c>
      <c r="B460" s="98" t="str">
        <f>'BANK INF DECEMBER 2022'!C460</f>
        <v>JAMES SAMWEL JAMES</v>
      </c>
      <c r="C460" s="99" t="s">
        <v>787</v>
      </c>
      <c r="D460" s="99" t="str">
        <f>'BANK INF DECEMBER 2022'!F460</f>
        <v>0152703388700</v>
      </c>
      <c r="E460" s="100">
        <f>IFERROR(VLOOKUP(B460,'BANK INF DECEMBER 2022'!C460:S692,17,FALSE),)</f>
        <v>439417.03200000001</v>
      </c>
      <c r="F460" s="91"/>
      <c r="G460" s="91"/>
      <c r="H460" s="91"/>
      <c r="I460" s="91"/>
      <c r="J460" s="91"/>
    </row>
    <row r="461" spans="1:10">
      <c r="A461" s="97">
        <v>459</v>
      </c>
      <c r="B461" s="98" t="str">
        <f>'BANK INF DECEMBER 2022'!C461</f>
        <v>NURU SALEHE MADETE</v>
      </c>
      <c r="C461" s="99" t="s">
        <v>787</v>
      </c>
      <c r="D461" s="99" t="str">
        <f>'BANK INF DECEMBER 2022'!F461</f>
        <v>0152667822900</v>
      </c>
      <c r="E461" s="100">
        <f>IFERROR(VLOOKUP(B461,'BANK INF DECEMBER 2022'!C461:S693,17,FALSE),)</f>
        <v>486908.92799999996</v>
      </c>
      <c r="F461" s="91"/>
      <c r="G461" s="91"/>
      <c r="H461" s="91"/>
      <c r="I461" s="91"/>
      <c r="J461" s="91"/>
    </row>
    <row r="462" spans="1:10">
      <c r="A462" s="97">
        <v>460</v>
      </c>
      <c r="B462" s="98" t="str">
        <f>'BANK INF DECEMBER 2022'!C462</f>
        <v>MUSA MASUDI NANG'ONDI</v>
      </c>
      <c r="C462" s="99" t="s">
        <v>787</v>
      </c>
      <c r="D462" s="99" t="str">
        <f>'BANK INF DECEMBER 2022'!F462</f>
        <v>0152584623600</v>
      </c>
      <c r="E462" s="100">
        <f>IFERROR(VLOOKUP(B462,'BANK INF DECEMBER 2022'!C462:S694,17,FALSE),)</f>
        <v>474336.12</v>
      </c>
      <c r="F462" s="91"/>
      <c r="G462" s="91"/>
      <c r="H462" s="91"/>
      <c r="I462" s="91"/>
      <c r="J462" s="91"/>
    </row>
    <row r="463" spans="1:10">
      <c r="A463" s="97">
        <v>461</v>
      </c>
      <c r="B463" s="98" t="str">
        <f>'BANK INF DECEMBER 2022'!C463</f>
        <v>ELIUD KILEOPA ENEZA</v>
      </c>
      <c r="C463" s="99" t="s">
        <v>787</v>
      </c>
      <c r="D463" s="99" t="str">
        <f>'BANK INF DECEMBER 2022'!F463</f>
        <v>0152703370300</v>
      </c>
      <c r="E463" s="100">
        <f>IFERROR(VLOOKUP(B463,'BANK INF DECEMBER 2022'!C463:S695,17,FALSE),)</f>
        <v>383916.45879999996</v>
      </c>
      <c r="F463" s="91"/>
      <c r="G463" s="91"/>
      <c r="H463" s="91"/>
      <c r="I463" s="91"/>
      <c r="J463" s="91"/>
    </row>
    <row r="464" spans="1:10">
      <c r="A464" s="97">
        <v>462</v>
      </c>
      <c r="B464" s="98" t="str">
        <f>'BANK INF DECEMBER 2022'!C464</f>
        <v>JUMAA ALLY HUSSEIN</v>
      </c>
      <c r="C464" s="99" t="s">
        <v>787</v>
      </c>
      <c r="D464" s="99" t="str">
        <f>'BANK INF DECEMBER 2022'!F464</f>
        <v>0152703557400</v>
      </c>
      <c r="E464" s="100">
        <f>IFERROR(VLOOKUP(B464,'BANK INF DECEMBER 2022'!C464:S696,17,FALSE),)</f>
        <v>424415.88</v>
      </c>
      <c r="F464" s="91"/>
      <c r="G464" s="91"/>
      <c r="H464" s="91"/>
      <c r="I464" s="91"/>
      <c r="J464" s="91"/>
    </row>
    <row r="465" spans="1:10">
      <c r="A465" s="97">
        <v>463</v>
      </c>
      <c r="B465" s="98" t="str">
        <f>'BANK INF DECEMBER 2022'!C465</f>
        <v>NASSORO SEFU OMARI</v>
      </c>
      <c r="C465" s="99" t="s">
        <v>787</v>
      </c>
      <c r="D465" s="99" t="str">
        <f>'BANK INF DECEMBER 2022'!F465</f>
        <v>0152698698700</v>
      </c>
      <c r="E465" s="100">
        <f>IFERROR(VLOOKUP(B465,'BANK INF DECEMBER 2022'!C465:S697,17,FALSE),)</f>
        <v>336991.25160000002</v>
      </c>
      <c r="F465" s="91"/>
      <c r="G465" s="91"/>
      <c r="H465" s="91"/>
      <c r="I465" s="91"/>
      <c r="J465" s="91"/>
    </row>
    <row r="466" spans="1:10">
      <c r="A466" s="97">
        <v>464</v>
      </c>
      <c r="B466" s="98" t="str">
        <f>'BANK INF DECEMBER 2022'!C466</f>
        <v>OMARY ABAS RAMADHANI</v>
      </c>
      <c r="C466" s="99" t="s">
        <v>787</v>
      </c>
      <c r="D466" s="99" t="str">
        <f>'BANK INF DECEMBER 2022'!F466</f>
        <v>0152704473800</v>
      </c>
      <c r="E466" s="100">
        <f>IFERROR(VLOOKUP(B466,'BANK INF DECEMBER 2022'!C466:S698,17,FALSE),)</f>
        <v>403416.33599999995</v>
      </c>
      <c r="F466" s="91"/>
      <c r="G466" s="91"/>
      <c r="H466" s="91"/>
      <c r="I466" s="91"/>
      <c r="J466" s="91"/>
    </row>
    <row r="467" spans="1:10">
      <c r="A467" s="97">
        <v>465</v>
      </c>
      <c r="B467" s="98" t="str">
        <f>'BANK INF DECEMBER 2022'!C467</f>
        <v>ALLY MOHAMMEDI ATHUMANI</v>
      </c>
      <c r="C467" s="99" t="s">
        <v>787</v>
      </c>
      <c r="D467" s="99" t="str">
        <f>'BANK INF DECEMBER 2022'!F467</f>
        <v>0152704542100</v>
      </c>
      <c r="E467" s="100">
        <f>IFERROR(VLOOKUP(B467,'BANK INF DECEMBER 2022'!C467:S699,17,FALSE),)</f>
        <v>419616.2</v>
      </c>
      <c r="F467" s="91"/>
      <c r="G467" s="91"/>
      <c r="H467" s="91"/>
      <c r="I467" s="91"/>
      <c r="J467" s="91"/>
    </row>
    <row r="468" spans="1:10">
      <c r="A468" s="97">
        <v>466</v>
      </c>
      <c r="B468" s="98" t="str">
        <f>'BANK INF DECEMBER 2022'!C468</f>
        <v>MUKSIMI ALLY MTUNGATA</v>
      </c>
      <c r="C468" s="99" t="s">
        <v>787</v>
      </c>
      <c r="D468" s="99" t="str">
        <f>'BANK INF DECEMBER 2022'!F468</f>
        <v>0152704472200</v>
      </c>
      <c r="E468" s="100">
        <f>IFERROR(VLOOKUP(B468,'BANK INF DECEMBER 2022'!C468:S700,17,FALSE),)</f>
        <v>420216.24800000002</v>
      </c>
      <c r="F468" s="91"/>
      <c r="G468" s="91"/>
      <c r="H468" s="91"/>
      <c r="I468" s="91"/>
      <c r="J468" s="91"/>
    </row>
    <row r="469" spans="1:10">
      <c r="A469" s="97">
        <v>467</v>
      </c>
      <c r="B469" s="98" t="str">
        <f>'BANK INF DECEMBER 2022'!C469</f>
        <v>FURAHA HAMISI MWACHALE</v>
      </c>
      <c r="C469" s="99" t="s">
        <v>787</v>
      </c>
      <c r="D469" s="99" t="str">
        <f>'BANK INF DECEMBER 2022'!F469</f>
        <v>0152704474900</v>
      </c>
      <c r="E469" s="100">
        <f>IFERROR(VLOOKUP(B469,'BANK INF DECEMBER 2022'!C469:S701,17,FALSE),)</f>
        <v>377015.9252</v>
      </c>
      <c r="F469" s="91"/>
      <c r="G469" s="91"/>
      <c r="H469" s="91"/>
      <c r="I469" s="91"/>
      <c r="J469" s="91"/>
    </row>
    <row r="470" spans="1:10">
      <c r="A470" s="97">
        <v>468</v>
      </c>
      <c r="B470" s="98" t="str">
        <f>'BANK INF DECEMBER 2022'!C470</f>
        <v>SHABANI YOHANA DASTANI</v>
      </c>
      <c r="C470" s="99" t="s">
        <v>787</v>
      </c>
      <c r="D470" s="99" t="str">
        <f>'BANK INF DECEMBER 2022'!F470</f>
        <v>0152704316900</v>
      </c>
      <c r="E470" s="100">
        <f>IFERROR(VLOOKUP(B470,'BANK INF DECEMBER 2022'!C470:S702,17,FALSE),)</f>
        <v>583696.84</v>
      </c>
      <c r="F470" s="91"/>
      <c r="G470" s="91"/>
      <c r="H470" s="91"/>
      <c r="I470" s="91"/>
      <c r="J470" s="91"/>
    </row>
    <row r="471" spans="1:10">
      <c r="A471" s="97">
        <v>469</v>
      </c>
      <c r="B471" s="98" t="str">
        <f>'BANK INF DECEMBER 2022'!C471</f>
        <v>KULWA MUSSA MUSTAPHA</v>
      </c>
      <c r="C471" s="99" t="s">
        <v>787</v>
      </c>
      <c r="D471" s="99" t="str">
        <f>'BANK INF DECEMBER 2022'!F471</f>
        <v>0152703781700</v>
      </c>
      <c r="E471" s="100">
        <f>IFERROR(VLOOKUP(B471,'BANK INF DECEMBER 2022'!C471:S703,17,FALSE),)</f>
        <v>425950.40520000004</v>
      </c>
      <c r="F471" s="91"/>
      <c r="G471" s="91"/>
      <c r="H471" s="91"/>
      <c r="I471" s="91"/>
      <c r="J471" s="91"/>
    </row>
    <row r="472" spans="1:10">
      <c r="A472" s="97">
        <v>470</v>
      </c>
      <c r="B472" s="98" t="str">
        <f>'BANK INF DECEMBER 2022'!C472</f>
        <v>RAJABU ABDI KWARO</v>
      </c>
      <c r="C472" s="99" t="s">
        <v>787</v>
      </c>
      <c r="D472" s="99" t="str">
        <f>'BANK INF DECEMBER 2022'!F472</f>
        <v>0152703730100</v>
      </c>
      <c r="E472" s="100">
        <f>IFERROR(VLOOKUP(B472,'BANK INF DECEMBER 2022'!C472:S704,17,FALSE),)</f>
        <v>473620.35200000001</v>
      </c>
      <c r="F472" s="91"/>
      <c r="G472" s="91"/>
      <c r="H472" s="91"/>
      <c r="I472" s="91"/>
      <c r="J472" s="91"/>
    </row>
    <row r="473" spans="1:10">
      <c r="A473" s="97">
        <v>471</v>
      </c>
      <c r="B473" s="98" t="str">
        <f>'BANK INF DECEMBER 2022'!C473</f>
        <v>ABDALLAH MWIHAJI HATIBU</v>
      </c>
      <c r="C473" s="99" t="s">
        <v>787</v>
      </c>
      <c r="D473" s="99" t="str">
        <f>'BANK INF DECEMBER 2022'!F473</f>
        <v>0152207330800</v>
      </c>
      <c r="E473" s="100">
        <f>IFERROR(VLOOKUP(B473,'BANK INF DECEMBER 2022'!C473:S705,17,FALSE),)</f>
        <v>615024.92799999996</v>
      </c>
      <c r="F473" s="91"/>
      <c r="G473" s="91"/>
      <c r="H473" s="91"/>
      <c r="I473" s="91"/>
      <c r="J473" s="91"/>
    </row>
    <row r="474" spans="1:10">
      <c r="A474" s="97">
        <v>472</v>
      </c>
      <c r="B474" s="98" t="str">
        <f>'BANK INF DECEMBER 2022'!C474</f>
        <v>AWADH PETER MICHAEL</v>
      </c>
      <c r="C474" s="99" t="s">
        <v>787</v>
      </c>
      <c r="D474" s="99" t="str">
        <f>'BANK INF DECEMBER 2022'!F474</f>
        <v>0152704769600</v>
      </c>
      <c r="E474" s="100">
        <f>IFERROR(VLOOKUP(B474,'BANK INF DECEMBER 2022'!C474:S706,17,FALSE),)</f>
        <v>408214.63199999998</v>
      </c>
      <c r="F474" s="91"/>
      <c r="G474" s="91"/>
      <c r="H474" s="91"/>
      <c r="I474" s="91"/>
      <c r="J474" s="91"/>
    </row>
    <row r="475" spans="1:10">
      <c r="A475" s="97">
        <v>473</v>
      </c>
      <c r="B475" s="98" t="str">
        <f>'BANK INF DECEMBER 2022'!C475</f>
        <v>ABISAI DANIELI SHENKAWA</v>
      </c>
      <c r="C475" s="99" t="s">
        <v>787</v>
      </c>
      <c r="D475" s="99" t="str">
        <f>'BANK INF DECEMBER 2022'!F475</f>
        <v>0152704402900</v>
      </c>
      <c r="E475" s="100">
        <f>IFERROR(VLOOKUP(B475,'BANK INF DECEMBER 2022'!C475:S707,17,FALSE),)</f>
        <v>343202.53039999999</v>
      </c>
      <c r="F475" s="91"/>
      <c r="G475" s="91"/>
      <c r="H475" s="91"/>
      <c r="I475" s="91"/>
      <c r="J475" s="91"/>
    </row>
    <row r="476" spans="1:10">
      <c r="A476" s="97">
        <v>474</v>
      </c>
      <c r="B476" s="98" t="str">
        <f>'BANK INF DECEMBER 2022'!C476</f>
        <v>GODFREY PETER KINYOWA</v>
      </c>
      <c r="C476" s="99" t="s">
        <v>787</v>
      </c>
      <c r="D476" s="99" t="str">
        <f>'BANK INF DECEMBER 2022'!F476</f>
        <v>0152704978900</v>
      </c>
      <c r="E476" s="100">
        <f>IFERROR(VLOOKUP(B476,'BANK INF DECEMBER 2022'!C476:S708,17,FALSE),)</f>
        <v>325952.78800000006</v>
      </c>
      <c r="F476" s="91"/>
      <c r="G476" s="91"/>
      <c r="H476" s="91"/>
      <c r="I476" s="91"/>
      <c r="J476" s="91"/>
    </row>
    <row r="477" spans="1:10">
      <c r="A477" s="97">
        <v>475</v>
      </c>
      <c r="B477" s="98" t="str">
        <f>'BANK INF DECEMBER 2022'!C477</f>
        <v>OMARI JUMA MCHANKA</v>
      </c>
      <c r="C477" s="99" t="s">
        <v>787</v>
      </c>
      <c r="D477" s="99" t="str">
        <f>'BANK INF DECEMBER 2022'!F477</f>
        <v>0152468293900</v>
      </c>
      <c r="E477" s="100">
        <f>IFERROR(VLOOKUP(B477,'BANK INF DECEMBER 2022'!C477:S709,17,FALSE),)</f>
        <v>332162.47519999999</v>
      </c>
      <c r="F477" s="91"/>
      <c r="G477" s="91"/>
      <c r="H477" s="91"/>
      <c r="I477" s="91"/>
      <c r="J477" s="91"/>
    </row>
    <row r="478" spans="1:10">
      <c r="A478" s="97">
        <v>476</v>
      </c>
      <c r="B478" s="98" t="str">
        <f>'BANK INF DECEMBER 2022'!C478</f>
        <v>SELEMANI SALEHE MADENGE</v>
      </c>
      <c r="C478" s="99" t="s">
        <v>787</v>
      </c>
      <c r="D478" s="99" t="str">
        <f>'BANK INF DECEMBER 2022'!F478</f>
        <v>0152494671400</v>
      </c>
      <c r="E478" s="100">
        <f>IFERROR(VLOOKUP(B478,'BANK INF DECEMBER 2022'!C478:S710,17,FALSE),)</f>
        <v>392196.29320000001</v>
      </c>
      <c r="F478" s="91"/>
      <c r="G478" s="91"/>
      <c r="H478" s="91"/>
      <c r="I478" s="91"/>
      <c r="J478" s="91"/>
    </row>
    <row r="479" spans="1:10">
      <c r="A479" s="97">
        <v>477</v>
      </c>
      <c r="B479" s="98" t="str">
        <f>'BANK INF DECEMBER 2022'!C479</f>
        <v>RAMADHAN AMAN JOHN</v>
      </c>
      <c r="C479" s="99" t="s">
        <v>787</v>
      </c>
      <c r="D479" s="99" t="str">
        <f>'BANK INF DECEMBER 2022'!F479</f>
        <v>0152419479300</v>
      </c>
      <c r="E479" s="100">
        <f>IFERROR(VLOOKUP(B479,'BANK INF DECEMBER 2022'!C479:S711,17,FALSE),)</f>
        <v>332162.47519999999</v>
      </c>
      <c r="F479" s="91"/>
      <c r="G479" s="91"/>
      <c r="H479" s="91"/>
      <c r="I479" s="91"/>
      <c r="J479" s="91"/>
    </row>
    <row r="480" spans="1:10">
      <c r="A480" s="97">
        <v>478</v>
      </c>
      <c r="B480" s="98" t="str">
        <f>'BANK INF DECEMBER 2022'!C480</f>
        <v>MSAFIRI FERUZI RASHID</v>
      </c>
      <c r="C480" s="99" t="s">
        <v>787</v>
      </c>
      <c r="D480" s="99" t="str">
        <f>'BANK INF DECEMBER 2022'!F480</f>
        <v>0152640222500</v>
      </c>
      <c r="E480" s="100">
        <f>IFERROR(VLOOKUP(B480,'BANK INF DECEMBER 2022'!C480:S712,17,FALSE),)</f>
        <v>359763.79999999993</v>
      </c>
      <c r="F480" s="91"/>
      <c r="G480" s="91"/>
      <c r="H480" s="91"/>
      <c r="I480" s="91"/>
      <c r="J480" s="91"/>
    </row>
    <row r="481" spans="1:10">
      <c r="A481" s="97">
        <v>479</v>
      </c>
      <c r="B481" s="98" t="str">
        <f>'BANK INF DECEMBER 2022'!C481</f>
        <v>MAHAMUDU RAMADHANI MKONO</v>
      </c>
      <c r="C481" s="99" t="s">
        <v>787</v>
      </c>
      <c r="D481" s="99" t="str">
        <f>'BANK INF DECEMBER 2022'!F481</f>
        <v>0152707864200</v>
      </c>
      <c r="E481" s="100">
        <f>IFERROR(VLOOKUP(B481,'BANK INF DECEMBER 2022'!C481:S713,17,FALSE),)</f>
        <v>365286.6152</v>
      </c>
      <c r="F481" s="91"/>
      <c r="G481" s="91"/>
      <c r="H481" s="91"/>
      <c r="I481" s="91"/>
      <c r="J481" s="91"/>
    </row>
    <row r="482" spans="1:10">
      <c r="A482" s="97">
        <v>480</v>
      </c>
      <c r="B482" s="98" t="str">
        <f>'BANK INF DECEMBER 2022'!C482</f>
        <v>ATHUMANI SALIMU NG'ANZI</v>
      </c>
      <c r="C482" s="99" t="s">
        <v>787</v>
      </c>
      <c r="D482" s="99" t="str">
        <f>'BANK INF DECEMBER 2022'!F482</f>
        <v>0152658986000</v>
      </c>
      <c r="E482" s="100">
        <f>IFERROR(VLOOKUP(B482,'BANK INF DECEMBER 2022'!C482:S714,17,FALSE),)</f>
        <v>437617.58400000003</v>
      </c>
      <c r="F482" s="91"/>
      <c r="G482" s="91"/>
      <c r="H482" s="91"/>
      <c r="I482" s="91"/>
      <c r="J482" s="91"/>
    </row>
    <row r="483" spans="1:10">
      <c r="A483" s="97">
        <v>481</v>
      </c>
      <c r="B483" s="98" t="str">
        <f>'BANK INF DECEMBER 2022'!C483</f>
        <v>MWAGIMEMBE JUSTINE INNOCENT</v>
      </c>
      <c r="C483" s="99" t="s">
        <v>787</v>
      </c>
      <c r="D483" s="99" t="str">
        <f>'BANK INF DECEMBER 2022'!F483</f>
        <v>0152466798500</v>
      </c>
      <c r="E483" s="100">
        <f>IFERROR(VLOOKUP(B483,'BANK INF DECEMBER 2022'!C483:S715,17,FALSE),)</f>
        <v>462097.67200000002</v>
      </c>
      <c r="F483" s="91"/>
      <c r="G483" s="91"/>
      <c r="H483" s="91"/>
      <c r="I483" s="91"/>
      <c r="J483" s="91"/>
    </row>
    <row r="484" spans="1:10">
      <c r="A484" s="97">
        <v>482</v>
      </c>
      <c r="B484" s="98" t="str">
        <f>'BANK INF DECEMBER 2022'!C484</f>
        <v>DANIEL GADSON TITO</v>
      </c>
      <c r="C484" s="99" t="s">
        <v>787</v>
      </c>
      <c r="D484" s="99" t="str">
        <f>'BANK INF DECEMBER 2022'!F484</f>
        <v>0152657177300</v>
      </c>
      <c r="E484" s="100">
        <f>IFERROR(VLOOKUP(B484,'BANK INF DECEMBER 2022'!C484:S716,17,FALSE),)</f>
        <v>375635.82399999996</v>
      </c>
      <c r="F484" s="91"/>
      <c r="G484" s="91"/>
      <c r="H484" s="91"/>
      <c r="I484" s="91"/>
      <c r="J484" s="91"/>
    </row>
    <row r="485" spans="1:10">
      <c r="A485" s="97">
        <v>483</v>
      </c>
      <c r="B485" s="98" t="str">
        <f>'BANK INF DECEMBER 2022'!C485</f>
        <v>NDEWA HASSAN ALEX</v>
      </c>
      <c r="C485" s="99" t="s">
        <v>787</v>
      </c>
      <c r="D485" s="99" t="str">
        <f>'BANK INF DECEMBER 2022'!F485</f>
        <v>0152705523300</v>
      </c>
      <c r="E485" s="100">
        <f>IFERROR(VLOOKUP(B485,'BANK INF DECEMBER 2022'!C485:S717,17,FALSE),)</f>
        <v>554896.28799999994</v>
      </c>
      <c r="F485" s="91"/>
      <c r="G485" s="91"/>
      <c r="H485" s="91"/>
      <c r="I485" s="91"/>
      <c r="J485" s="91"/>
    </row>
    <row r="486" spans="1:10">
      <c r="A486" s="97">
        <v>484</v>
      </c>
      <c r="B486" s="98" t="str">
        <f>'BANK INF DECEMBER 2022'!C486</f>
        <v>DANIEL SAIMONI PASTORY</v>
      </c>
      <c r="C486" s="99" t="s">
        <v>787</v>
      </c>
      <c r="D486" s="99" t="str">
        <f>'BANK INF DECEMBER 2022'!F486</f>
        <v>0152708371500</v>
      </c>
      <c r="E486" s="100">
        <f>IFERROR(VLOOKUP(B486,'BANK INF DECEMBER 2022'!C486:S718,17,FALSE),)</f>
        <v>419059.42120000004</v>
      </c>
      <c r="F486" s="91"/>
      <c r="G486" s="91"/>
      <c r="H486" s="91"/>
      <c r="I486" s="91"/>
      <c r="J486" s="91"/>
    </row>
    <row r="487" spans="1:10">
      <c r="A487" s="97">
        <v>485</v>
      </c>
      <c r="B487" s="98" t="str">
        <f>'BANK INF DECEMBER 2022'!C487</f>
        <v>BONAVENTURA HIERONUS NIKATA</v>
      </c>
      <c r="C487" s="99" t="s">
        <v>787</v>
      </c>
      <c r="D487" s="99" t="str">
        <f>'BANK INF DECEMBER 2022'!F487</f>
        <v>0152632689000</v>
      </c>
      <c r="E487" s="100">
        <f>IFERROR(VLOOKUP(B487,'BANK INF DECEMBER 2022'!C487:S719,17,FALSE),)</f>
        <v>536418.87199999997</v>
      </c>
      <c r="F487" s="91"/>
      <c r="G487" s="91"/>
      <c r="H487" s="91"/>
      <c r="I487" s="91"/>
      <c r="J487" s="91"/>
    </row>
    <row r="488" spans="1:10">
      <c r="A488" s="97">
        <v>486</v>
      </c>
      <c r="B488" s="98" t="str">
        <f>'BANK INF DECEMBER 2022'!C488</f>
        <v>BARAKA OSMUND SAMBALA</v>
      </c>
      <c r="C488" s="99" t="s">
        <v>787</v>
      </c>
      <c r="D488" s="99" t="str">
        <f>'BANK INF DECEMBER 2022'!F488</f>
        <v>0152704774800</v>
      </c>
      <c r="E488" s="100">
        <f>IFERROR(VLOOKUP(B488,'BANK INF DECEMBER 2022'!C488:S720,17,FALSE),)</f>
        <v>578656.44799999997</v>
      </c>
      <c r="F488" s="91"/>
      <c r="G488" s="91"/>
      <c r="H488" s="91"/>
      <c r="I488" s="91"/>
      <c r="J488" s="91"/>
    </row>
    <row r="489" spans="1:10">
      <c r="A489" s="97">
        <v>487</v>
      </c>
      <c r="B489" s="98" t="str">
        <f>'BANK INF DECEMBER 2022'!C489</f>
        <v>JOSEPH CHRISTOPHER KABONDO</v>
      </c>
      <c r="C489" s="99" t="s">
        <v>787</v>
      </c>
      <c r="D489" s="99" t="str">
        <f>'BANK INF DECEMBER 2022'!F489</f>
        <v>0152705060500</v>
      </c>
      <c r="E489" s="100">
        <f>IFERROR(VLOOKUP(B489,'BANK INF DECEMBER 2022'!C489:S721,17,FALSE),)</f>
        <v>537016.848</v>
      </c>
      <c r="F489" s="91"/>
      <c r="G489" s="91"/>
      <c r="H489" s="91"/>
      <c r="I489" s="91"/>
      <c r="J489" s="91"/>
    </row>
    <row r="490" spans="1:10">
      <c r="A490" s="97">
        <v>488</v>
      </c>
      <c r="B490" s="98" t="str">
        <f>'BANK INF DECEMBER 2022'!C490</f>
        <v>MOHAMEDI HAMISI SALUMU</v>
      </c>
      <c r="C490" s="99" t="s">
        <v>787</v>
      </c>
      <c r="D490" s="99" t="str">
        <f>'BANK INF DECEMBER 2022'!F490</f>
        <v>0152705794000</v>
      </c>
      <c r="E490" s="100">
        <f>IFERROR(VLOOKUP(B490,'BANK INF DECEMBER 2022'!C490:S722,17,FALSE),)</f>
        <v>525616.66399999999</v>
      </c>
      <c r="F490" s="91"/>
      <c r="G490" s="91"/>
      <c r="H490" s="91"/>
      <c r="I490" s="91"/>
      <c r="J490" s="91"/>
    </row>
    <row r="491" spans="1:10">
      <c r="A491" s="97">
        <v>489</v>
      </c>
      <c r="B491" s="98" t="str">
        <f>'BANK INF DECEMBER 2022'!C491</f>
        <v>EDSSON ELLIA MWAMGIGA</v>
      </c>
      <c r="C491" s="99" t="s">
        <v>787</v>
      </c>
      <c r="D491" s="99" t="str">
        <f>'BANK INF DECEMBER 2022'!F491</f>
        <v>0152593960200</v>
      </c>
      <c r="E491" s="100">
        <f>IFERROR(VLOOKUP(B491,'BANK INF DECEMBER 2022'!C491:S723,17,FALSE),)</f>
        <v>478401.60159999999</v>
      </c>
      <c r="F491" s="91"/>
      <c r="G491" s="91"/>
      <c r="H491" s="91"/>
      <c r="I491" s="91"/>
      <c r="J491" s="91"/>
    </row>
    <row r="492" spans="1:10">
      <c r="A492" s="97">
        <v>490</v>
      </c>
      <c r="B492" s="98" t="str">
        <f>'BANK INF DECEMBER 2022'!C492</f>
        <v>ALLY SHESHE NYANGE</v>
      </c>
      <c r="C492" s="99" t="s">
        <v>787</v>
      </c>
      <c r="D492" s="99" t="str">
        <f>'BANK INF DECEMBER 2022'!F492</f>
        <v>0152707052400</v>
      </c>
      <c r="E492" s="100">
        <f>IFERROR(VLOOKUP(B492,'BANK INF DECEMBER 2022'!C492:S724,17,FALSE),)</f>
        <v>480467.78360000002</v>
      </c>
      <c r="F492" s="91"/>
      <c r="G492" s="91"/>
      <c r="H492" s="91"/>
      <c r="I492" s="91"/>
      <c r="J492" s="91"/>
    </row>
    <row r="493" spans="1:10">
      <c r="A493" s="97">
        <v>491</v>
      </c>
      <c r="B493" s="98" t="str">
        <f>'BANK INF DECEMBER 2022'!C493</f>
        <v>ISSA HUSSEIN MATUJA</v>
      </c>
      <c r="C493" s="99" t="s">
        <v>787</v>
      </c>
      <c r="D493" s="99" t="str">
        <f>'BANK INF DECEMBER 2022'!F493</f>
        <v>0152541950900</v>
      </c>
      <c r="E493" s="100">
        <f>IFERROR(VLOOKUP(B493,'BANK INF DECEMBER 2022'!C493:S725,17,FALSE),)</f>
        <v>183005.41999999998</v>
      </c>
      <c r="F493" s="91"/>
      <c r="G493" s="91"/>
      <c r="H493" s="91"/>
      <c r="I493" s="91"/>
      <c r="J493" s="91"/>
    </row>
    <row r="494" spans="1:10">
      <c r="A494" s="97">
        <v>492</v>
      </c>
      <c r="B494" s="98" t="str">
        <f>'BANK INF DECEMBER 2022'!C494</f>
        <v>SHAKIRA OMARI NAMBALI</v>
      </c>
      <c r="C494" s="99" t="s">
        <v>787</v>
      </c>
      <c r="D494" s="99" t="str">
        <f>'BANK INF DECEMBER 2022'!F494</f>
        <v>0152707892500</v>
      </c>
      <c r="E494" s="100">
        <f>IFERROR(VLOOKUP(B494,'BANK INF DECEMBER 2022'!C494:S726,17,FALSE),)</f>
        <v>394905.9804</v>
      </c>
      <c r="F494" s="91"/>
      <c r="G494" s="91"/>
      <c r="H494" s="91"/>
      <c r="I494" s="91"/>
      <c r="J494" s="91"/>
    </row>
    <row r="495" spans="1:10">
      <c r="A495" s="97">
        <v>493</v>
      </c>
      <c r="B495" s="98" t="str">
        <f>'BANK INF DECEMBER 2022'!C495</f>
        <v>PAULINA DONALD YORAM</v>
      </c>
      <c r="C495" s="99" t="s">
        <v>787</v>
      </c>
      <c r="D495" s="99" t="str">
        <f>'BANK INF DECEMBER 2022'!F495</f>
        <v>0152707892100</v>
      </c>
      <c r="E495" s="100">
        <f>IFERROR(VLOOKUP(B495,'BANK INF DECEMBER 2022'!C495:S727,17,FALSE),)</f>
        <v>509417.49599999998</v>
      </c>
      <c r="F495" s="91"/>
      <c r="G495" s="91"/>
      <c r="H495" s="91"/>
      <c r="I495" s="91"/>
      <c r="J495" s="91"/>
    </row>
    <row r="496" spans="1:10">
      <c r="A496" s="97">
        <v>494</v>
      </c>
      <c r="B496" s="98" t="str">
        <f>'BANK INF DECEMBER 2022'!C496</f>
        <v>SHENI FRANK KIDEHILE</v>
      </c>
      <c r="C496" s="99" t="s">
        <v>787</v>
      </c>
      <c r="D496" s="99" t="str">
        <f>'BANK INF DECEMBER 2022'!F496</f>
        <v>0152707278800</v>
      </c>
      <c r="E496" s="100">
        <f>IFERROR(VLOOKUP(B496,'BANK INF DECEMBER 2022'!C496:S728,17,FALSE),)</f>
        <v>421128.78639999998</v>
      </c>
      <c r="F496" s="91"/>
      <c r="G496" s="91"/>
      <c r="H496" s="91"/>
      <c r="I496" s="91"/>
      <c r="J496" s="91"/>
    </row>
    <row r="497" spans="1:10">
      <c r="A497" s="97">
        <v>495</v>
      </c>
      <c r="B497" s="98" t="str">
        <f>'BANK INF DECEMBER 2022'!C497</f>
        <v>KHALFANI JUMA MADETE</v>
      </c>
      <c r="C497" s="99" t="s">
        <v>787</v>
      </c>
      <c r="D497" s="99" t="str">
        <f>'BANK INF DECEMBER 2022'!F497</f>
        <v>0152709640500</v>
      </c>
      <c r="E497" s="100">
        <f>IFERROR(VLOOKUP(B497,'BANK INF DECEMBER 2022'!C497:S729,17,FALSE),)</f>
        <v>144004.16</v>
      </c>
      <c r="F497" s="91"/>
      <c r="G497" s="91"/>
      <c r="H497" s="91"/>
      <c r="I497" s="91"/>
      <c r="J497" s="91"/>
    </row>
    <row r="498" spans="1:10">
      <c r="A498" s="97">
        <v>496</v>
      </c>
      <c r="B498" s="98" t="str">
        <f>'BANK INF DECEMBER 2022'!C498</f>
        <v>RAJABU JUMA SALEHE</v>
      </c>
      <c r="C498" s="99" t="s">
        <v>787</v>
      </c>
      <c r="D498" s="99" t="str">
        <f>'BANK INF DECEMBER 2022'!F498</f>
        <v>0152709634100</v>
      </c>
      <c r="E498" s="100">
        <f>IFERROR(VLOOKUP(B498,'BANK INF DECEMBER 2022'!C498:S730,17,FALSE),)</f>
        <v>144004.16</v>
      </c>
      <c r="F498" s="91"/>
      <c r="G498" s="91"/>
      <c r="H498" s="91"/>
      <c r="I498" s="91"/>
      <c r="J498" s="91"/>
    </row>
    <row r="499" spans="1:10">
      <c r="A499" s="97">
        <v>497</v>
      </c>
      <c r="B499" s="98" t="str">
        <f>'BANK INF DECEMBER 2022'!C499</f>
        <v>ATHUMANI YAHAYA MAULID</v>
      </c>
      <c r="C499" s="99" t="s">
        <v>787</v>
      </c>
      <c r="D499" s="99" t="str">
        <f>'BANK INF DECEMBER 2022'!F499</f>
        <v>0152709622200</v>
      </c>
      <c r="E499" s="100">
        <f>IFERROR(VLOOKUP(B499,'BANK INF DECEMBER 2022'!C499:S731,17,FALSE),)</f>
        <v>112503.46</v>
      </c>
      <c r="F499" s="91"/>
      <c r="G499" s="91"/>
      <c r="H499" s="91"/>
      <c r="I499" s="91"/>
      <c r="J499" s="91"/>
    </row>
    <row r="500" spans="1:10">
      <c r="A500" s="97">
        <v>498</v>
      </c>
      <c r="B500" s="98" t="str">
        <f>'BANK INF DECEMBER 2022'!C500</f>
        <v>HAMISI HAMISI MOHAMEDI</v>
      </c>
      <c r="C500" s="99" t="s">
        <v>787</v>
      </c>
      <c r="D500" s="99" t="str">
        <f>'BANK INF DECEMBER 2022'!F500</f>
        <v>0152320039800</v>
      </c>
      <c r="E500" s="100">
        <f>IFERROR(VLOOKUP(B500,'BANK INF DECEMBER 2022'!C500:S732,17,FALSE),)</f>
        <v>271386.4768</v>
      </c>
      <c r="F500" s="91"/>
      <c r="G500" s="91"/>
      <c r="H500" s="91"/>
      <c r="I500" s="91"/>
      <c r="J500" s="91"/>
    </row>
    <row r="501" spans="1:10">
      <c r="A501" s="97">
        <v>499</v>
      </c>
      <c r="B501" s="98" t="str">
        <f>'BANK INF DECEMBER 2022'!C501</f>
        <v>ELIUD MVUKIYE KABAYA</v>
      </c>
      <c r="C501" s="99" t="s">
        <v>787</v>
      </c>
      <c r="D501" s="99" t="str">
        <f>'BANK INF DECEMBER 2022'!F501</f>
        <v>0152707447500</v>
      </c>
      <c r="E501" s="100">
        <f>IFERROR(VLOOKUP(B501,'BANK INF DECEMBER 2022'!C501:S733,17,FALSE),)</f>
        <v>322174.69959999999</v>
      </c>
      <c r="F501" s="91"/>
      <c r="G501" s="91"/>
      <c r="H501" s="91"/>
      <c r="I501" s="91"/>
      <c r="J501" s="91"/>
    </row>
    <row r="502" spans="1:10">
      <c r="A502" s="97">
        <v>500</v>
      </c>
      <c r="B502" s="98" t="str">
        <f>'BANK INF DECEMBER 2022'!C502</f>
        <v>PAULO GODLOVE MUNGURE</v>
      </c>
      <c r="C502" s="99" t="s">
        <v>787</v>
      </c>
      <c r="D502" s="99" t="str">
        <f>'BANK INF DECEMBER 2022'!F502</f>
        <v>0152603153000</v>
      </c>
      <c r="E502" s="100">
        <f>IFERROR(VLOOKUP(B502,'BANK INF DECEMBER 2022'!C502:S734,17,FALSE),)</f>
        <v>118803.94</v>
      </c>
      <c r="F502" s="91"/>
      <c r="G502" s="91"/>
      <c r="H502" s="91"/>
      <c r="I502" s="91"/>
      <c r="J502" s="91"/>
    </row>
    <row r="503" spans="1:10">
      <c r="A503" s="97">
        <v>501</v>
      </c>
      <c r="B503" s="98" t="str">
        <f>'BANK INF DECEMBER 2022'!C503</f>
        <v>JUMBE SAIDI ABDALLAH</v>
      </c>
      <c r="C503" s="99" t="s">
        <v>787</v>
      </c>
      <c r="D503" s="99" t="str">
        <f>'BANK INF DECEMBER 2022'!F503</f>
        <v>0152705543600</v>
      </c>
      <c r="E503" s="100">
        <f>IFERROR(VLOOKUP(B503,'BANK INF DECEMBER 2022'!C503:S735,17,FALSE),)</f>
        <v>472185.54799999995</v>
      </c>
      <c r="F503" s="91"/>
      <c r="G503" s="91"/>
      <c r="H503" s="91"/>
      <c r="I503" s="91"/>
      <c r="J503" s="91"/>
    </row>
    <row r="504" spans="1:10">
      <c r="A504" s="97">
        <v>502</v>
      </c>
      <c r="B504" s="98" t="str">
        <f>'BANK INF DECEMBER 2022'!C504</f>
        <v>NYAHEGA M THOMAS</v>
      </c>
      <c r="C504" s="99" t="s">
        <v>787</v>
      </c>
      <c r="D504" s="99">
        <f>'BANK INF DECEMBER 2022'!F504</f>
        <v>0</v>
      </c>
      <c r="E504" s="100">
        <f>IFERROR(VLOOKUP(B504,'BANK INF DECEMBER 2022'!C504:S736,17,FALSE),)</f>
        <v>435614.33360000001</v>
      </c>
      <c r="F504" s="91"/>
      <c r="G504" s="91"/>
      <c r="H504" s="91"/>
      <c r="I504" s="91"/>
      <c r="J504" s="91"/>
    </row>
    <row r="505" spans="1:10">
      <c r="A505" s="97">
        <v>503</v>
      </c>
      <c r="B505" s="98" t="str">
        <f>'BANK INF DECEMBER 2022'!C505</f>
        <v>YAHAYA ABDULRAHAMAN ALLY</v>
      </c>
      <c r="C505" s="99" t="s">
        <v>787</v>
      </c>
      <c r="D505" s="99">
        <f>'BANK INF DECEMBER 2022'!F505</f>
        <v>0</v>
      </c>
      <c r="E505" s="100">
        <f>IFERROR(VLOOKUP(B505,'BANK INF DECEMBER 2022'!C505:S737,17,FALSE),)</f>
        <v>254259.17</v>
      </c>
      <c r="F505" s="91"/>
      <c r="G505" s="91"/>
      <c r="H505" s="91"/>
      <c r="I505" s="91"/>
      <c r="J505" s="91"/>
    </row>
    <row r="506" spans="1:10">
      <c r="A506" s="97">
        <v>504</v>
      </c>
      <c r="B506" s="98" t="str">
        <f>'BANK INF DECEMBER 2022'!C506</f>
        <v>HAMAD PASKAL LYAPA</v>
      </c>
      <c r="C506" s="99" t="s">
        <v>787</v>
      </c>
      <c r="D506" s="99" t="str">
        <f>'BANK INF DECEMBER 2022'!F506</f>
        <v>0152324348200</v>
      </c>
      <c r="E506" s="100">
        <f>IFERROR(VLOOKUP(B506,'BANK INF DECEMBER 2022'!C506:S738,17,FALSE),)</f>
        <v>526220.86400000006</v>
      </c>
      <c r="F506" s="91"/>
      <c r="G506" s="91"/>
      <c r="H506" s="91"/>
      <c r="I506" s="91"/>
      <c r="J506" s="91"/>
    </row>
    <row r="507" spans="1:10">
      <c r="A507" s="97">
        <v>505</v>
      </c>
      <c r="B507" s="98" t="str">
        <f>'BANK INF DECEMBER 2022'!C507</f>
        <v>MWARAMI HAMIDU MBURUNGANYI</v>
      </c>
      <c r="C507" s="99" t="s">
        <v>787</v>
      </c>
      <c r="D507" s="99">
        <f>'BANK INF DECEMBER 2022'!F507</f>
        <v>0</v>
      </c>
      <c r="E507" s="100">
        <f>IFERROR(VLOOKUP(B507,'BANK INF DECEMBER 2022'!C507:S739,17,FALSE),)</f>
        <v>539420.48800000001</v>
      </c>
      <c r="F507" s="91"/>
      <c r="G507" s="91"/>
      <c r="H507" s="91"/>
      <c r="I507" s="91"/>
      <c r="J507" s="91"/>
    </row>
    <row r="508" spans="1:10">
      <c r="A508" s="97">
        <v>506</v>
      </c>
      <c r="B508" s="98" t="str">
        <f>'BANK INF DECEMBER 2022'!C508</f>
        <v>EMMANUEL KENETH MKUYA</v>
      </c>
      <c r="C508" s="99" t="s">
        <v>787</v>
      </c>
      <c r="D508" s="99">
        <f>'BANK INF DECEMBER 2022'!F508</f>
        <v>0</v>
      </c>
      <c r="E508" s="100">
        <f>IFERROR(VLOOKUP(B508,'BANK INF DECEMBER 2022'!C508:S740,17,FALSE),)</f>
        <v>361095.76879999996</v>
      </c>
      <c r="F508" s="91"/>
      <c r="G508" s="91"/>
      <c r="H508" s="91"/>
      <c r="I508" s="91"/>
      <c r="J508" s="91"/>
    </row>
    <row r="509" spans="1:10">
      <c r="A509" s="97">
        <v>507</v>
      </c>
      <c r="B509" s="98" t="str">
        <f>'BANK INF DECEMBER 2022'!C509</f>
        <v>MICHAEL MARTIN MJAWA</v>
      </c>
      <c r="C509" s="99" t="s">
        <v>787</v>
      </c>
      <c r="D509" s="99">
        <f>'BANK INF DECEMBER 2022'!F509</f>
        <v>0</v>
      </c>
      <c r="E509" s="100">
        <f>IFERROR(VLOOKUP(B509,'BANK INF DECEMBER 2022'!C509:S741,17,FALSE),)</f>
        <v>379726.40359999996</v>
      </c>
      <c r="F509" s="91"/>
      <c r="G509" s="91"/>
      <c r="H509" s="91"/>
      <c r="I509" s="91"/>
      <c r="J509" s="91"/>
    </row>
    <row r="510" spans="1:10">
      <c r="A510" s="97">
        <v>508</v>
      </c>
      <c r="B510" s="98" t="str">
        <f>'BANK INF DECEMBER 2022'!C510</f>
        <v>FREDY MOSHI NSABI</v>
      </c>
      <c r="C510" s="99" t="s">
        <v>787</v>
      </c>
      <c r="D510" s="99" t="str">
        <f>'BANK INF DECEMBER 2022'!F510</f>
        <v>0152710059200</v>
      </c>
      <c r="E510" s="100">
        <f>IFERROR(VLOOKUP(B510,'BANK INF DECEMBER 2022'!C510:S742,17,FALSE),)</f>
        <v>408707.03840000002</v>
      </c>
      <c r="F510" s="91"/>
      <c r="G510" s="91"/>
      <c r="H510" s="91"/>
      <c r="I510" s="91"/>
      <c r="J510" s="91"/>
    </row>
    <row r="511" spans="1:10">
      <c r="A511" s="97">
        <v>509</v>
      </c>
      <c r="B511" s="98" t="str">
        <f>'BANK INF DECEMBER 2022'!C511</f>
        <v>SHABANI HAMADI KHALFANI</v>
      </c>
      <c r="C511" s="99" t="s">
        <v>787</v>
      </c>
      <c r="D511" s="99">
        <f>'BANK INF DECEMBER 2022'!F511</f>
        <v>0</v>
      </c>
      <c r="E511" s="100">
        <f>IFERROR(VLOOKUP(B511,'BANK INF DECEMBER 2022'!C511:S743,17,FALSE),)</f>
        <v>460459.42119999998</v>
      </c>
      <c r="F511" s="91"/>
      <c r="G511" s="91"/>
      <c r="H511" s="91"/>
      <c r="I511" s="91"/>
      <c r="J511" s="91"/>
    </row>
    <row r="512" spans="1:10">
      <c r="A512" s="97">
        <v>510</v>
      </c>
      <c r="B512" s="98" t="str">
        <f>'BANK INF DECEMBER 2022'!C512</f>
        <v>SWALEHE DAUDI ABDALLAH</v>
      </c>
      <c r="C512" s="99" t="s">
        <v>787</v>
      </c>
      <c r="D512" s="99" t="str">
        <f>'BANK INF DECEMBER 2022'!F512</f>
        <v>0152704644500</v>
      </c>
      <c r="E512" s="100">
        <f>IFERROR(VLOOKUP(B512,'BANK INF DECEMBER 2022'!C512:S744,17,FALSE),)</f>
        <v>524024.92799999996</v>
      </c>
      <c r="F512" s="91"/>
      <c r="G512" s="91"/>
      <c r="H512" s="91"/>
      <c r="I512" s="91"/>
      <c r="J512" s="91"/>
    </row>
    <row r="513" spans="1:10">
      <c r="A513" s="97">
        <v>511</v>
      </c>
      <c r="B513" s="98" t="str">
        <f>'BANK INF DECEMBER 2022'!C513</f>
        <v>MIRAJI ABDALLAH MALINDA</v>
      </c>
      <c r="C513" s="99" t="s">
        <v>787</v>
      </c>
      <c r="D513" s="99" t="str">
        <f>'BANK INF DECEMBER 2022'!F513</f>
        <v>0152709627100</v>
      </c>
      <c r="E513" s="100">
        <f>IFERROR(VLOOKUP(B513,'BANK INF DECEMBER 2022'!C513:S745,17,FALSE),)</f>
        <v>45000.86</v>
      </c>
      <c r="F513" s="91"/>
      <c r="G513" s="91"/>
      <c r="H513" s="91"/>
      <c r="I513" s="91"/>
      <c r="J513" s="91"/>
    </row>
    <row r="514" spans="1:10">
      <c r="A514" s="97">
        <v>512</v>
      </c>
      <c r="B514" s="98" t="str">
        <f>'BANK INF DECEMBER 2022'!C514</f>
        <v>KARIMU ABUSHEE BANGA</v>
      </c>
      <c r="C514" s="99" t="s">
        <v>787</v>
      </c>
      <c r="D514" s="99" t="str">
        <f>'BANK INF DECEMBER 2022'!F514</f>
        <v>0152710292700</v>
      </c>
      <c r="E514" s="100">
        <f>IFERROR(VLOOKUP(B514,'BANK INF DECEMBER 2022'!C514:S746,17,FALSE),)</f>
        <v>45000.86</v>
      </c>
      <c r="F514" s="91"/>
      <c r="G514" s="91"/>
      <c r="H514" s="91"/>
      <c r="I514" s="91"/>
      <c r="J514" s="91"/>
    </row>
    <row r="515" spans="1:10">
      <c r="A515" s="97">
        <v>513</v>
      </c>
      <c r="B515" s="98" t="str">
        <f>'BANK INF DECEMBER 2022'!C515</f>
        <v>HALFAN MHINA MDOE</v>
      </c>
      <c r="C515" s="99" t="s">
        <v>787</v>
      </c>
      <c r="D515" s="99" t="str">
        <f>'BANK INF DECEMBER 2022'!F515</f>
        <v>0152710280000</v>
      </c>
      <c r="E515" s="100">
        <f>IFERROR(VLOOKUP(B515,'BANK INF DECEMBER 2022'!C515:S747,17,FALSE),)</f>
        <v>45000.86</v>
      </c>
      <c r="F515" s="91"/>
      <c r="G515" s="91"/>
      <c r="H515" s="91"/>
      <c r="I515" s="91"/>
      <c r="J515" s="91"/>
    </row>
    <row r="516" spans="1:10">
      <c r="A516" s="97">
        <v>514</v>
      </c>
      <c r="B516" s="98" t="str">
        <f>'BANK INF DECEMBER 2022'!C516</f>
        <v>GADAFI ATHUMANI MTWEKA</v>
      </c>
      <c r="C516" s="99" t="s">
        <v>787</v>
      </c>
      <c r="D516" s="99" t="str">
        <f>'BANK INF DECEMBER 2022'!F516</f>
        <v>0152710289900</v>
      </c>
      <c r="E516" s="100">
        <f>IFERROR(VLOOKUP(B516,'BANK INF DECEMBER 2022'!C516:S748,17,FALSE),)</f>
        <v>45000.86</v>
      </c>
      <c r="F516" s="91"/>
      <c r="G516" s="91"/>
      <c r="H516" s="91"/>
      <c r="I516" s="91"/>
      <c r="J516" s="91"/>
    </row>
    <row r="517" spans="1:10">
      <c r="A517" s="97">
        <v>515</v>
      </c>
      <c r="B517" s="98" t="str">
        <f>'BANK INF DECEMBER 2022'!C517</f>
        <v>DAUDI AWAZI JUMA</v>
      </c>
      <c r="C517" s="99" t="s">
        <v>787</v>
      </c>
      <c r="D517" s="99">
        <f>'BANK INF DECEMBER 2022'!F517</f>
        <v>0</v>
      </c>
      <c r="E517" s="100">
        <f>IFERROR(VLOOKUP(B517,'BANK INF DECEMBER 2022'!C517:S749,17,FALSE),)</f>
        <v>45000.86</v>
      </c>
      <c r="F517" s="91"/>
      <c r="G517" s="91"/>
      <c r="H517" s="91"/>
      <c r="I517" s="91"/>
      <c r="J517" s="91"/>
    </row>
    <row r="518" spans="1:10">
      <c r="A518" s="97">
        <v>516</v>
      </c>
      <c r="B518" s="98" t="str">
        <f>'BANK INF DECEMBER 2022'!C518</f>
        <v>THOBIAS MARTINI AVIAS</v>
      </c>
      <c r="C518" s="99" t="s">
        <v>787</v>
      </c>
      <c r="D518" s="99">
        <f>'BANK INF DECEMBER 2022'!F518</f>
        <v>0</v>
      </c>
      <c r="E518" s="100">
        <f>IFERROR(VLOOKUP(B518,'BANK INF DECEMBER 2022'!C518:S750,17,FALSE),)</f>
        <v>45000.86</v>
      </c>
      <c r="F518" s="91"/>
      <c r="G518" s="91"/>
      <c r="H518" s="91"/>
      <c r="I518" s="91"/>
      <c r="J518" s="91"/>
    </row>
    <row r="519" spans="1:10" ht="15.5" thickBot="1">
      <c r="A519" s="704">
        <v>517</v>
      </c>
      <c r="B519" s="284" t="str">
        <f>'BANK INF DECEMBER 2022'!C519</f>
        <v>JOSEPHATI VYOSENA MSANGI</v>
      </c>
      <c r="C519" s="705" t="s">
        <v>787</v>
      </c>
      <c r="D519" s="705">
        <f>'BANK INF DECEMBER 2022'!F519</f>
        <v>0</v>
      </c>
      <c r="E519" s="118">
        <f>IFERROR(VLOOKUP(B519,'BANK INF DECEMBER 2022'!C519:S751,17,FALSE),)</f>
        <v>45000.86</v>
      </c>
      <c r="F519" s="91"/>
      <c r="G519" s="91"/>
      <c r="H519" s="91"/>
      <c r="I519" s="91"/>
      <c r="J519" s="91"/>
    </row>
    <row r="520" spans="1:10" ht="23.15" customHeight="1" thickBot="1">
      <c r="A520" s="706"/>
      <c r="B520" s="703"/>
      <c r="C520" s="707"/>
      <c r="D520" s="708"/>
      <c r="E520" s="709">
        <f>SUM(E3:E519)</f>
        <v>248153341.56460002</v>
      </c>
      <c r="F520" s="91"/>
    </row>
    <row r="521" spans="1:10">
      <c r="A521" s="102"/>
      <c r="B521" s="103"/>
      <c r="C521" s="103"/>
      <c r="D521" s="103"/>
      <c r="E521" s="104"/>
      <c r="F521" s="91"/>
    </row>
    <row r="522" spans="1:10">
      <c r="A522" s="105"/>
      <c r="B522" s="83"/>
      <c r="C522" s="83"/>
      <c r="D522" s="85" t="s">
        <v>2159</v>
      </c>
      <c r="E522" s="86"/>
      <c r="F522" s="91"/>
    </row>
    <row r="523" spans="1:10">
      <c r="A523" s="106"/>
      <c r="B523" s="88"/>
      <c r="C523" s="88"/>
      <c r="D523" s="89" t="s">
        <v>2161</v>
      </c>
      <c r="E523" s="90"/>
      <c r="F523" s="91"/>
    </row>
    <row r="524" spans="1:10">
      <c r="F524" s="91"/>
    </row>
    <row r="525" spans="1:10">
      <c r="E525" s="91"/>
      <c r="F525" s="91"/>
    </row>
    <row r="526" spans="1:10">
      <c r="F526" s="91"/>
    </row>
    <row r="527" spans="1:10">
      <c r="B527" s="91"/>
      <c r="F527" s="91"/>
    </row>
  </sheetData>
  <mergeCells count="1">
    <mergeCell ref="A1:G1"/>
  </mergeCells>
  <pageMargins left="0.25" right="0.25" top="0.75" bottom="0.75" header="0.3" footer="0.3"/>
  <pageSetup paperSize="9" scale="120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QH11"/>
  <sheetViews>
    <sheetView workbookViewId="0">
      <selection activeCell="C8" sqref="C8"/>
    </sheetView>
  </sheetViews>
  <sheetFormatPr defaultColWidth="7" defaultRowHeight="15"/>
  <cols>
    <col min="1" max="1" width="4.58203125" style="66" customWidth="1"/>
    <col min="2" max="2" width="30.5" customWidth="1"/>
    <col min="3" max="3" width="10.58203125" customWidth="1"/>
    <col min="4" max="4" width="14" customWidth="1"/>
    <col min="5" max="5" width="17.08203125" customWidth="1"/>
    <col min="6" max="6" width="19.08203125" customWidth="1"/>
    <col min="7" max="7" width="17.08203125" customWidth="1"/>
    <col min="8" max="8" width="7.75" hidden="1" customWidth="1"/>
    <col min="9" max="9" width="7.25" hidden="1" customWidth="1"/>
    <col min="10" max="12" width="17.5" customWidth="1"/>
    <col min="13" max="13" width="10.58203125" customWidth="1"/>
    <col min="14" max="14" width="15.75" customWidth="1"/>
    <col min="15" max="15" width="30.08203125" customWidth="1"/>
    <col min="16" max="16" width="27.58203125" customWidth="1"/>
    <col min="17" max="17" width="21.08203125" customWidth="1"/>
    <col min="18" max="18" width="22.25" customWidth="1"/>
    <col min="19" max="19" width="18.75" customWidth="1"/>
    <col min="20" max="21" width="19" customWidth="1"/>
    <col min="22" max="22" width="19.08203125" customWidth="1"/>
    <col min="23" max="23" width="17.08203125" customWidth="1"/>
    <col min="24" max="25" width="7.75" hidden="1" customWidth="1"/>
    <col min="26" max="28" width="17.5" customWidth="1"/>
    <col min="29" max="29" width="10.58203125" customWidth="1"/>
    <col min="30" max="30" width="15.75" customWidth="1"/>
    <col min="31" max="31" width="30.08203125" customWidth="1"/>
    <col min="32" max="32" width="27.58203125" customWidth="1"/>
    <col min="33" max="33" width="21.08203125" customWidth="1"/>
    <col min="34" max="34" width="22.25" customWidth="1"/>
    <col min="35" max="35" width="18.75" customWidth="1"/>
    <col min="36" max="37" width="19" customWidth="1"/>
    <col min="38" max="38" width="19.08203125" customWidth="1"/>
    <col min="39" max="39" width="17.08203125" customWidth="1"/>
    <col min="40" max="41" width="7.75" hidden="1" customWidth="1"/>
    <col min="42" max="44" width="17.5" customWidth="1"/>
    <col min="45" max="45" width="10.58203125" customWidth="1"/>
    <col min="46" max="46" width="15.75" customWidth="1"/>
    <col min="47" max="47" width="30.08203125" customWidth="1"/>
    <col min="48" max="48" width="27.58203125" customWidth="1"/>
    <col min="49" max="49" width="21.08203125" customWidth="1"/>
    <col min="50" max="50" width="22.25" customWidth="1"/>
    <col min="51" max="51" width="18.75" customWidth="1"/>
    <col min="52" max="53" width="19" customWidth="1"/>
    <col min="54" max="54" width="19.08203125" customWidth="1"/>
    <col min="55" max="55" width="17.08203125" customWidth="1"/>
    <col min="56" max="57" width="7.75" hidden="1" customWidth="1"/>
    <col min="58" max="60" width="17.5" customWidth="1"/>
    <col min="61" max="61" width="10.58203125" customWidth="1"/>
    <col min="62" max="62" width="15.75" customWidth="1"/>
    <col min="63" max="63" width="30.08203125" customWidth="1"/>
    <col min="64" max="64" width="27.58203125" customWidth="1"/>
    <col min="65" max="65" width="21.08203125" customWidth="1"/>
    <col min="66" max="66" width="22.25" customWidth="1"/>
    <col min="67" max="67" width="18.75" customWidth="1"/>
    <col min="68" max="69" width="19" customWidth="1"/>
    <col min="70" max="70" width="19.08203125" customWidth="1"/>
    <col min="71" max="71" width="17.08203125" customWidth="1"/>
    <col min="72" max="73" width="7.75" hidden="1" customWidth="1"/>
    <col min="74" max="76" width="17.5" customWidth="1"/>
    <col min="77" max="77" width="10.58203125" customWidth="1"/>
    <col min="78" max="78" width="15.75" customWidth="1"/>
    <col min="79" max="79" width="30.08203125" customWidth="1"/>
    <col min="80" max="80" width="27.58203125" customWidth="1"/>
    <col min="81" max="81" width="21.08203125" customWidth="1"/>
    <col min="82" max="82" width="22.25" customWidth="1"/>
    <col min="83" max="83" width="18.75" customWidth="1"/>
    <col min="84" max="85" width="19" customWidth="1"/>
    <col min="86" max="86" width="19.08203125" customWidth="1"/>
    <col min="87" max="87" width="17.08203125" customWidth="1"/>
    <col min="88" max="89" width="7.75" hidden="1" customWidth="1"/>
    <col min="90" max="92" width="17.5" customWidth="1"/>
    <col min="93" max="93" width="10.58203125" customWidth="1"/>
    <col min="94" max="94" width="15.75" customWidth="1"/>
    <col min="95" max="95" width="30.08203125" customWidth="1"/>
    <col min="96" max="96" width="27.58203125" customWidth="1"/>
    <col min="97" max="97" width="21.08203125" customWidth="1"/>
    <col min="98" max="98" width="22.25" customWidth="1"/>
    <col min="99" max="99" width="18.75" customWidth="1"/>
    <col min="100" max="101" width="19" customWidth="1"/>
    <col min="102" max="102" width="19.08203125" customWidth="1"/>
    <col min="103" max="103" width="17.08203125" customWidth="1"/>
    <col min="104" max="105" width="7.75" hidden="1" customWidth="1"/>
    <col min="106" max="108" width="17.5" customWidth="1"/>
    <col min="109" max="109" width="10.58203125" customWidth="1"/>
    <col min="110" max="110" width="15.75" customWidth="1"/>
    <col min="111" max="111" width="30.08203125" customWidth="1"/>
    <col min="112" max="112" width="27.58203125" customWidth="1"/>
    <col min="113" max="113" width="21.08203125" customWidth="1"/>
    <col min="114" max="114" width="22.25" customWidth="1"/>
    <col min="115" max="115" width="18.75" customWidth="1"/>
    <col min="116" max="117" width="19" customWidth="1"/>
    <col min="118" max="118" width="19.08203125" customWidth="1"/>
    <col min="119" max="119" width="17.08203125" customWidth="1"/>
    <col min="120" max="121" width="7.75" hidden="1" customWidth="1"/>
    <col min="122" max="124" width="17.5" customWidth="1"/>
    <col min="125" max="125" width="10.58203125" customWidth="1"/>
    <col min="126" max="126" width="15.75" customWidth="1"/>
    <col min="127" max="127" width="30.08203125" customWidth="1"/>
    <col min="128" max="128" width="27.58203125" customWidth="1"/>
    <col min="129" max="129" width="21.08203125" customWidth="1"/>
    <col min="130" max="130" width="22.25" customWidth="1"/>
    <col min="131" max="131" width="18.75" customWidth="1"/>
    <col min="132" max="133" width="19" customWidth="1"/>
    <col min="134" max="134" width="19.08203125" customWidth="1"/>
    <col min="135" max="135" width="17.08203125" customWidth="1"/>
    <col min="136" max="137" width="7.75" hidden="1" customWidth="1"/>
    <col min="138" max="140" width="17.5" customWidth="1"/>
    <col min="141" max="141" width="10.58203125" customWidth="1"/>
    <col min="142" max="142" width="15.75" customWidth="1"/>
    <col min="143" max="143" width="30.08203125" customWidth="1"/>
    <col min="144" max="144" width="27.58203125" customWidth="1"/>
    <col min="145" max="145" width="21.08203125" customWidth="1"/>
    <col min="146" max="146" width="22.25" customWidth="1"/>
    <col min="147" max="147" width="18.75" customWidth="1"/>
    <col min="148" max="149" width="19" customWidth="1"/>
    <col min="150" max="150" width="19.08203125" customWidth="1"/>
    <col min="151" max="151" width="17.08203125" customWidth="1"/>
    <col min="152" max="153" width="7.75" hidden="1" customWidth="1"/>
    <col min="154" max="156" width="17.5" customWidth="1"/>
    <col min="157" max="157" width="10.58203125" customWidth="1"/>
    <col min="158" max="158" width="15.75" customWidth="1"/>
    <col min="159" max="159" width="30.08203125" customWidth="1"/>
    <col min="160" max="160" width="27.58203125" customWidth="1"/>
    <col min="161" max="161" width="21.08203125" customWidth="1"/>
    <col min="162" max="162" width="22.25" customWidth="1"/>
    <col min="163" max="163" width="18.75" customWidth="1"/>
    <col min="164" max="165" width="19" customWidth="1"/>
    <col min="166" max="166" width="19.08203125" customWidth="1"/>
    <col min="167" max="167" width="17.08203125" customWidth="1"/>
    <col min="168" max="169" width="7.75" hidden="1" customWidth="1"/>
    <col min="170" max="172" width="17.5" customWidth="1"/>
    <col min="173" max="173" width="10.58203125" customWidth="1"/>
    <col min="174" max="174" width="15.75" customWidth="1"/>
    <col min="175" max="175" width="30.08203125" customWidth="1"/>
    <col min="176" max="176" width="27.58203125" customWidth="1"/>
    <col min="177" max="177" width="21.08203125" customWidth="1"/>
    <col min="178" max="178" width="22.25" customWidth="1"/>
    <col min="179" max="179" width="18.75" customWidth="1"/>
    <col min="180" max="181" width="19" customWidth="1"/>
    <col min="182" max="182" width="19.08203125" customWidth="1"/>
    <col min="183" max="183" width="17.08203125" customWidth="1"/>
    <col min="184" max="185" width="7.75" hidden="1" customWidth="1"/>
    <col min="186" max="188" width="17.5" customWidth="1"/>
    <col min="189" max="189" width="10.58203125" customWidth="1"/>
    <col min="190" max="190" width="15.75" customWidth="1"/>
    <col min="191" max="191" width="30.08203125" customWidth="1"/>
    <col min="192" max="192" width="27.58203125" customWidth="1"/>
    <col min="193" max="193" width="21.08203125" customWidth="1"/>
    <col min="194" max="194" width="22.25" customWidth="1"/>
    <col min="195" max="195" width="18.75" customWidth="1"/>
    <col min="196" max="197" width="19" customWidth="1"/>
    <col min="198" max="198" width="19.08203125" customWidth="1"/>
    <col min="199" max="199" width="17.08203125" customWidth="1"/>
    <col min="200" max="201" width="7.75" hidden="1" customWidth="1"/>
    <col min="202" max="204" width="17.5" customWidth="1"/>
    <col min="205" max="205" width="10.58203125" customWidth="1"/>
    <col min="206" max="206" width="15.75" customWidth="1"/>
    <col min="207" max="207" width="30.08203125" customWidth="1"/>
    <col min="208" max="208" width="27.58203125" customWidth="1"/>
    <col min="209" max="209" width="21.08203125" customWidth="1"/>
    <col min="210" max="210" width="22.25" customWidth="1"/>
    <col min="211" max="211" width="18.75" customWidth="1"/>
    <col min="212" max="213" width="19" customWidth="1"/>
    <col min="214" max="214" width="19.08203125" customWidth="1"/>
    <col min="215" max="215" width="17.08203125" customWidth="1"/>
    <col min="216" max="217" width="7.75" hidden="1" customWidth="1"/>
    <col min="218" max="220" width="17.5" customWidth="1"/>
    <col min="221" max="221" width="10.58203125" customWidth="1"/>
    <col min="222" max="222" width="15.75" customWidth="1"/>
    <col min="223" max="223" width="30.08203125" customWidth="1"/>
    <col min="224" max="224" width="27.58203125" customWidth="1"/>
    <col min="225" max="225" width="21.08203125" customWidth="1"/>
    <col min="226" max="226" width="22.25" customWidth="1"/>
    <col min="227" max="227" width="18.75" customWidth="1"/>
    <col min="228" max="229" width="19" customWidth="1"/>
    <col min="230" max="230" width="19.08203125" customWidth="1"/>
    <col min="231" max="231" width="17.08203125" customWidth="1"/>
    <col min="232" max="233" width="7.75" hidden="1" customWidth="1"/>
    <col min="234" max="236" width="17.5" customWidth="1"/>
    <col min="237" max="237" width="10.58203125" customWidth="1"/>
    <col min="238" max="238" width="15.75" customWidth="1"/>
    <col min="239" max="239" width="30.08203125" customWidth="1"/>
    <col min="240" max="240" width="27.58203125" customWidth="1"/>
    <col min="241" max="241" width="21.08203125" customWidth="1"/>
    <col min="242" max="242" width="22.25" customWidth="1"/>
    <col min="243" max="243" width="18.75" customWidth="1"/>
    <col min="244" max="245" width="19" customWidth="1"/>
    <col min="246" max="246" width="19.08203125" customWidth="1"/>
    <col min="247" max="247" width="17.08203125" customWidth="1"/>
    <col min="248" max="249" width="7.75" hidden="1" customWidth="1"/>
    <col min="250" max="252" width="17.5" customWidth="1"/>
    <col min="253" max="253" width="10.58203125" customWidth="1"/>
    <col min="254" max="254" width="15.75" customWidth="1"/>
    <col min="255" max="255" width="30.08203125" customWidth="1"/>
    <col min="256" max="256" width="27.58203125" customWidth="1"/>
    <col min="257" max="257" width="21.08203125" customWidth="1"/>
    <col min="258" max="258" width="22.25" customWidth="1"/>
    <col min="259" max="259" width="18.75" customWidth="1"/>
    <col min="260" max="261" width="19" customWidth="1"/>
    <col min="262" max="262" width="19.08203125" customWidth="1"/>
    <col min="263" max="263" width="17.08203125" customWidth="1"/>
    <col min="264" max="265" width="7.75" hidden="1" customWidth="1"/>
    <col min="266" max="268" width="17.5" customWidth="1"/>
    <col min="269" max="269" width="10.58203125" customWidth="1"/>
    <col min="270" max="270" width="15.75" customWidth="1"/>
    <col min="271" max="271" width="30.08203125" customWidth="1"/>
    <col min="272" max="272" width="27.58203125" customWidth="1"/>
    <col min="273" max="273" width="21.08203125" customWidth="1"/>
    <col min="274" max="274" width="22.25" customWidth="1"/>
    <col min="275" max="275" width="18.75" customWidth="1"/>
    <col min="276" max="277" width="19" customWidth="1"/>
    <col min="278" max="278" width="19.08203125" customWidth="1"/>
    <col min="279" max="279" width="17.08203125" customWidth="1"/>
    <col min="280" max="281" width="7.75" hidden="1" customWidth="1"/>
    <col min="282" max="284" width="17.5" customWidth="1"/>
    <col min="285" max="285" width="10.58203125" customWidth="1"/>
    <col min="286" max="286" width="15.75" customWidth="1"/>
    <col min="287" max="287" width="30.08203125" customWidth="1"/>
    <col min="288" max="288" width="27.58203125" customWidth="1"/>
    <col min="289" max="289" width="21.08203125" customWidth="1"/>
    <col min="290" max="290" width="22.25" customWidth="1"/>
    <col min="291" max="291" width="18.75" customWidth="1"/>
    <col min="292" max="293" width="19" customWidth="1"/>
    <col min="294" max="294" width="19.08203125" customWidth="1"/>
    <col min="295" max="295" width="17.08203125" customWidth="1"/>
    <col min="296" max="297" width="7.75" hidden="1" customWidth="1"/>
    <col min="298" max="300" width="17.5" customWidth="1"/>
    <col min="301" max="301" width="10.58203125" customWidth="1"/>
    <col min="302" max="302" width="15.75" customWidth="1"/>
    <col min="303" max="303" width="30.08203125" customWidth="1"/>
    <col min="304" max="304" width="27.58203125" customWidth="1"/>
    <col min="305" max="305" width="21.08203125" customWidth="1"/>
    <col min="306" max="306" width="22.25" customWidth="1"/>
    <col min="307" max="307" width="18.75" customWidth="1"/>
    <col min="308" max="309" width="19" customWidth="1"/>
    <col min="310" max="310" width="19.08203125" customWidth="1"/>
    <col min="311" max="311" width="17.08203125" customWidth="1"/>
    <col min="312" max="313" width="7.75" hidden="1" customWidth="1"/>
    <col min="314" max="316" width="17.5" customWidth="1"/>
    <col min="317" max="317" width="10.58203125" customWidth="1"/>
    <col min="318" max="318" width="15.75" customWidth="1"/>
    <col min="319" max="319" width="30.08203125" customWidth="1"/>
    <col min="320" max="320" width="27.58203125" customWidth="1"/>
    <col min="321" max="321" width="21.08203125" customWidth="1"/>
    <col min="322" max="322" width="22.25" customWidth="1"/>
    <col min="323" max="323" width="18.75" customWidth="1"/>
    <col min="324" max="325" width="19" customWidth="1"/>
    <col min="326" max="326" width="19.08203125" customWidth="1"/>
    <col min="327" max="327" width="17.08203125" customWidth="1"/>
    <col min="328" max="329" width="7.75" hidden="1" customWidth="1"/>
    <col min="330" max="332" width="17.5" customWidth="1"/>
    <col min="333" max="333" width="10.58203125" customWidth="1"/>
    <col min="334" max="334" width="15.75" customWidth="1"/>
    <col min="335" max="335" width="30.08203125" customWidth="1"/>
    <col min="336" max="336" width="27.58203125" customWidth="1"/>
    <col min="337" max="337" width="21.08203125" customWidth="1"/>
    <col min="338" max="338" width="22.25" customWidth="1"/>
    <col min="339" max="339" width="18.75" customWidth="1"/>
    <col min="340" max="341" width="19" customWidth="1"/>
    <col min="342" max="342" width="19.08203125" customWidth="1"/>
    <col min="343" max="343" width="17.08203125" customWidth="1"/>
    <col min="344" max="345" width="7.75" hidden="1" customWidth="1"/>
    <col min="346" max="348" width="17.5" customWidth="1"/>
    <col min="349" max="349" width="10.58203125" customWidth="1"/>
    <col min="350" max="350" width="15.75" customWidth="1"/>
    <col min="351" max="351" width="30.08203125" customWidth="1"/>
    <col min="352" max="352" width="27.58203125" customWidth="1"/>
    <col min="353" max="353" width="21.08203125" customWidth="1"/>
    <col min="354" max="354" width="22.25" customWidth="1"/>
    <col min="355" max="355" width="18.75" customWidth="1"/>
    <col min="356" max="357" width="19" customWidth="1"/>
    <col min="358" max="358" width="19.08203125" customWidth="1"/>
    <col min="359" max="359" width="17.08203125" customWidth="1"/>
    <col min="360" max="361" width="7.75" hidden="1" customWidth="1"/>
    <col min="362" max="364" width="17.5" customWidth="1"/>
    <col min="365" max="365" width="10.58203125" customWidth="1"/>
    <col min="366" max="366" width="15.75" customWidth="1"/>
    <col min="367" max="367" width="30.08203125" customWidth="1"/>
    <col min="368" max="368" width="27.58203125" customWidth="1"/>
    <col min="369" max="369" width="21.08203125" customWidth="1"/>
    <col min="370" max="370" width="22.25" customWidth="1"/>
    <col min="371" max="371" width="18.75" customWidth="1"/>
    <col min="372" max="373" width="19" customWidth="1"/>
    <col min="374" max="374" width="19.08203125" customWidth="1"/>
    <col min="375" max="375" width="17.08203125" customWidth="1"/>
    <col min="376" max="377" width="7.75" hidden="1" customWidth="1"/>
    <col min="378" max="380" width="17.5" customWidth="1"/>
    <col min="381" max="381" width="10.58203125" customWidth="1"/>
    <col min="382" max="382" width="15.75" customWidth="1"/>
    <col min="383" max="383" width="30.08203125" customWidth="1"/>
    <col min="384" max="384" width="27.58203125" customWidth="1"/>
    <col min="385" max="385" width="21.08203125" customWidth="1"/>
    <col min="386" max="386" width="22.25" customWidth="1"/>
    <col min="387" max="387" width="18.75" customWidth="1"/>
    <col min="388" max="389" width="19" customWidth="1"/>
    <col min="390" max="390" width="19.08203125" customWidth="1"/>
    <col min="391" max="391" width="17.08203125" customWidth="1"/>
    <col min="392" max="393" width="7.75" hidden="1" customWidth="1"/>
    <col min="394" max="396" width="17.5" customWidth="1"/>
    <col min="397" max="397" width="10.58203125" customWidth="1"/>
    <col min="398" max="398" width="15.75" customWidth="1"/>
    <col min="399" max="399" width="30.08203125" customWidth="1"/>
    <col min="400" max="400" width="27.58203125" customWidth="1"/>
    <col min="401" max="401" width="21.08203125" customWidth="1"/>
    <col min="402" max="402" width="22.25" customWidth="1"/>
    <col min="403" max="403" width="18.75" customWidth="1"/>
    <col min="404" max="405" width="19" customWidth="1"/>
    <col min="406" max="406" width="19.08203125" customWidth="1"/>
    <col min="407" max="407" width="17.08203125" customWidth="1"/>
    <col min="408" max="409" width="7.75" hidden="1" customWidth="1"/>
    <col min="410" max="412" width="17.5" customWidth="1"/>
    <col min="413" max="413" width="10.58203125" customWidth="1"/>
    <col min="414" max="414" width="15.75" customWidth="1"/>
    <col min="415" max="415" width="30.08203125" customWidth="1"/>
    <col min="416" max="416" width="27.58203125" customWidth="1"/>
    <col min="417" max="417" width="21.08203125" customWidth="1"/>
    <col min="418" max="418" width="22.25" customWidth="1"/>
    <col min="419" max="419" width="18.75" customWidth="1"/>
    <col min="420" max="421" width="19" customWidth="1"/>
    <col min="422" max="422" width="19.08203125" customWidth="1"/>
    <col min="423" max="423" width="17.08203125" customWidth="1"/>
    <col min="424" max="425" width="7.75" hidden="1" customWidth="1"/>
    <col min="426" max="428" width="17.5" customWidth="1"/>
    <col min="429" max="429" width="10.58203125" customWidth="1"/>
    <col min="430" max="430" width="15.75" customWidth="1"/>
    <col min="431" max="431" width="30.08203125" customWidth="1"/>
    <col min="432" max="432" width="27.58203125" customWidth="1"/>
    <col min="433" max="433" width="21.08203125" customWidth="1"/>
    <col min="434" max="434" width="22.25" customWidth="1"/>
    <col min="435" max="435" width="18.75" customWidth="1"/>
    <col min="436" max="437" width="19" customWidth="1"/>
    <col min="438" max="438" width="19.08203125" customWidth="1"/>
    <col min="439" max="439" width="17.08203125" customWidth="1"/>
    <col min="440" max="441" width="7.75" hidden="1" customWidth="1"/>
    <col min="442" max="444" width="17.5" customWidth="1"/>
    <col min="445" max="445" width="10.58203125" customWidth="1"/>
    <col min="446" max="446" width="15.75" customWidth="1"/>
    <col min="447" max="447" width="30.08203125" customWidth="1"/>
    <col min="448" max="448" width="27.58203125" customWidth="1"/>
    <col min="449" max="449" width="21.08203125" customWidth="1"/>
    <col min="450" max="450" width="22.25" customWidth="1"/>
    <col min="451" max="451" width="18.75" customWidth="1"/>
    <col min="452" max="453" width="19" customWidth="1"/>
    <col min="454" max="454" width="19.08203125" customWidth="1"/>
    <col min="455" max="455" width="17.08203125" customWidth="1"/>
    <col min="456" max="457" width="7.75" hidden="1" customWidth="1"/>
    <col min="458" max="460" width="17.5" customWidth="1"/>
    <col min="461" max="461" width="10.58203125" customWidth="1"/>
    <col min="462" max="462" width="15.75" customWidth="1"/>
    <col min="463" max="463" width="30.08203125" customWidth="1"/>
    <col min="464" max="464" width="27.58203125" customWidth="1"/>
    <col min="465" max="465" width="21.08203125" customWidth="1"/>
    <col min="466" max="466" width="22.25" customWidth="1"/>
    <col min="467" max="467" width="18.75" customWidth="1"/>
    <col min="468" max="469" width="19" customWidth="1"/>
    <col min="470" max="470" width="19.08203125" customWidth="1"/>
    <col min="471" max="471" width="17.08203125" customWidth="1"/>
    <col min="472" max="473" width="7.75" hidden="1" customWidth="1"/>
    <col min="474" max="476" width="17.5" customWidth="1"/>
    <col min="477" max="477" width="10.58203125" customWidth="1"/>
    <col min="478" max="478" width="15.75" customWidth="1"/>
    <col min="479" max="479" width="30.08203125" customWidth="1"/>
    <col min="480" max="480" width="27.58203125" customWidth="1"/>
    <col min="481" max="481" width="21.08203125" customWidth="1"/>
    <col min="482" max="482" width="22.25" customWidth="1"/>
    <col min="483" max="483" width="18.75" customWidth="1"/>
    <col min="484" max="485" width="19" customWidth="1"/>
    <col min="486" max="486" width="19.08203125" customWidth="1"/>
    <col min="487" max="487" width="17.08203125" customWidth="1"/>
    <col min="488" max="489" width="7.75" hidden="1" customWidth="1"/>
    <col min="490" max="492" width="17.5" customWidth="1"/>
    <col min="493" max="493" width="10.58203125" customWidth="1"/>
    <col min="494" max="494" width="15.75" customWidth="1"/>
    <col min="495" max="495" width="30.08203125" customWidth="1"/>
    <col min="496" max="496" width="27.58203125" customWidth="1"/>
    <col min="497" max="497" width="21.08203125" customWidth="1"/>
    <col min="498" max="498" width="22.25" customWidth="1"/>
    <col min="499" max="499" width="18.75" customWidth="1"/>
    <col min="500" max="501" width="19" customWidth="1"/>
    <col min="502" max="502" width="19.08203125" customWidth="1"/>
    <col min="503" max="503" width="17.08203125" customWidth="1"/>
    <col min="504" max="505" width="7.75" hidden="1" customWidth="1"/>
    <col min="506" max="508" width="17.5" customWidth="1"/>
    <col min="509" max="509" width="10.58203125" customWidth="1"/>
    <col min="510" max="510" width="15.75" customWidth="1"/>
    <col min="511" max="511" width="30.08203125" customWidth="1"/>
    <col min="512" max="512" width="27.58203125" customWidth="1"/>
    <col min="513" max="513" width="21.08203125" customWidth="1"/>
    <col min="514" max="514" width="22.25" customWidth="1"/>
    <col min="515" max="515" width="18.75" customWidth="1"/>
    <col min="516" max="517" width="19" customWidth="1"/>
    <col min="518" max="518" width="19.08203125" customWidth="1"/>
    <col min="519" max="519" width="17.08203125" customWidth="1"/>
    <col min="520" max="521" width="7.75" hidden="1" customWidth="1"/>
    <col min="522" max="524" width="17.5" customWidth="1"/>
    <col min="525" max="525" width="10.58203125" customWidth="1"/>
    <col min="526" max="526" width="15.75" customWidth="1"/>
    <col min="527" max="527" width="30.08203125" customWidth="1"/>
    <col min="528" max="528" width="27.58203125" customWidth="1"/>
    <col min="529" max="529" width="21.08203125" customWidth="1"/>
    <col min="530" max="530" width="22.25" customWidth="1"/>
    <col min="531" max="531" width="18.75" customWidth="1"/>
    <col min="532" max="533" width="19" customWidth="1"/>
    <col min="534" max="534" width="19.08203125" customWidth="1"/>
    <col min="535" max="535" width="17.08203125" customWidth="1"/>
    <col min="536" max="537" width="7.75" hidden="1" customWidth="1"/>
    <col min="538" max="540" width="17.5" customWidth="1"/>
    <col min="541" max="541" width="10.58203125" customWidth="1"/>
    <col min="542" max="542" width="15.75" customWidth="1"/>
    <col min="543" max="543" width="30.08203125" customWidth="1"/>
    <col min="544" max="544" width="27.58203125" customWidth="1"/>
    <col min="545" max="545" width="21.08203125" customWidth="1"/>
    <col min="546" max="546" width="22.25" customWidth="1"/>
    <col min="547" max="547" width="18.75" customWidth="1"/>
    <col min="548" max="549" width="19" customWidth="1"/>
    <col min="550" max="550" width="19.08203125" customWidth="1"/>
    <col min="551" max="551" width="17.08203125" customWidth="1"/>
    <col min="552" max="553" width="7.75" hidden="1" customWidth="1"/>
    <col min="554" max="556" width="17.5" customWidth="1"/>
    <col min="557" max="557" width="10.58203125" customWidth="1"/>
    <col min="558" max="558" width="15.75" customWidth="1"/>
    <col min="559" max="559" width="30.08203125" customWidth="1"/>
    <col min="560" max="560" width="27.58203125" customWidth="1"/>
    <col min="561" max="561" width="21.08203125" customWidth="1"/>
    <col min="562" max="562" width="22.25" customWidth="1"/>
    <col min="563" max="563" width="18.75" customWidth="1"/>
    <col min="564" max="565" width="19" customWidth="1"/>
    <col min="566" max="566" width="19.08203125" customWidth="1"/>
    <col min="567" max="567" width="17.08203125" customWidth="1"/>
    <col min="568" max="569" width="7.75" hidden="1" customWidth="1"/>
    <col min="570" max="572" width="17.5" customWidth="1"/>
    <col min="573" max="573" width="10.58203125" customWidth="1"/>
    <col min="574" max="574" width="15.75" customWidth="1"/>
    <col min="575" max="575" width="30.08203125" customWidth="1"/>
    <col min="576" max="576" width="27.58203125" customWidth="1"/>
    <col min="577" max="577" width="21.08203125" customWidth="1"/>
    <col min="578" max="578" width="22.25" customWidth="1"/>
    <col min="579" max="579" width="18.75" customWidth="1"/>
    <col min="580" max="581" width="19" customWidth="1"/>
    <col min="582" max="582" width="19.08203125" customWidth="1"/>
    <col min="583" max="583" width="17.08203125" customWidth="1"/>
    <col min="584" max="585" width="7.75" hidden="1" customWidth="1"/>
    <col min="586" max="588" width="17.5" customWidth="1"/>
    <col min="589" max="589" width="10.58203125" customWidth="1"/>
    <col min="590" max="590" width="15.75" customWidth="1"/>
    <col min="591" max="591" width="30.08203125" customWidth="1"/>
    <col min="592" max="592" width="27.58203125" customWidth="1"/>
    <col min="593" max="593" width="21.08203125" customWidth="1"/>
    <col min="594" max="594" width="22.25" customWidth="1"/>
    <col min="595" max="595" width="18.75" customWidth="1"/>
    <col min="596" max="597" width="19" customWidth="1"/>
    <col min="598" max="598" width="19.08203125" customWidth="1"/>
    <col min="599" max="599" width="17.08203125" customWidth="1"/>
    <col min="600" max="601" width="7.75" hidden="1" customWidth="1"/>
    <col min="602" max="604" width="17.5" customWidth="1"/>
    <col min="605" max="605" width="10.58203125" customWidth="1"/>
    <col min="606" max="606" width="15.75" customWidth="1"/>
    <col min="607" max="607" width="30.08203125" customWidth="1"/>
    <col min="608" max="608" width="27.58203125" customWidth="1"/>
    <col min="609" max="609" width="21.08203125" customWidth="1"/>
    <col min="610" max="610" width="22.25" customWidth="1"/>
    <col min="611" max="611" width="18.75" customWidth="1"/>
    <col min="612" max="613" width="19" customWidth="1"/>
    <col min="614" max="614" width="19.08203125" customWidth="1"/>
    <col min="615" max="615" width="17.08203125" customWidth="1"/>
    <col min="616" max="617" width="7.75" hidden="1" customWidth="1"/>
    <col min="618" max="620" width="17.5" customWidth="1"/>
    <col min="621" max="621" width="10.58203125" customWidth="1"/>
    <col min="622" max="622" width="15.75" customWidth="1"/>
    <col min="623" max="623" width="30.08203125" customWidth="1"/>
    <col min="624" max="624" width="27.58203125" customWidth="1"/>
    <col min="625" max="625" width="21.08203125" customWidth="1"/>
    <col min="626" max="626" width="22.25" customWidth="1"/>
    <col min="627" max="627" width="18.75" customWidth="1"/>
    <col min="628" max="629" width="19" customWidth="1"/>
    <col min="630" max="630" width="19.08203125" customWidth="1"/>
    <col min="631" max="631" width="17.08203125" customWidth="1"/>
    <col min="632" max="633" width="7.75" hidden="1" customWidth="1"/>
    <col min="634" max="636" width="17.5" customWidth="1"/>
    <col min="637" max="637" width="10.58203125" customWidth="1"/>
    <col min="638" max="638" width="15.75" customWidth="1"/>
    <col min="639" max="639" width="30.08203125" customWidth="1"/>
    <col min="640" max="640" width="27.58203125" customWidth="1"/>
    <col min="641" max="641" width="21.08203125" customWidth="1"/>
    <col min="642" max="642" width="22.25" customWidth="1"/>
    <col min="643" max="643" width="18.75" customWidth="1"/>
    <col min="644" max="645" width="19" customWidth="1"/>
    <col min="646" max="646" width="19.08203125" customWidth="1"/>
    <col min="647" max="647" width="17.08203125" customWidth="1"/>
    <col min="648" max="649" width="7.75" hidden="1" customWidth="1"/>
    <col min="650" max="652" width="17.5" customWidth="1"/>
    <col min="653" max="653" width="10.58203125" customWidth="1"/>
    <col min="654" max="654" width="15.75" customWidth="1"/>
    <col min="655" max="655" width="30.08203125" customWidth="1"/>
    <col min="656" max="656" width="27.58203125" customWidth="1"/>
    <col min="657" max="657" width="21.08203125" customWidth="1"/>
    <col min="658" max="658" width="22.25" customWidth="1"/>
    <col min="659" max="659" width="18.75" customWidth="1"/>
    <col min="660" max="661" width="19" customWidth="1"/>
    <col min="662" max="662" width="19.08203125" customWidth="1"/>
    <col min="663" max="663" width="17.08203125" customWidth="1"/>
    <col min="664" max="665" width="7.75" hidden="1" customWidth="1"/>
    <col min="666" max="668" width="17.5" customWidth="1"/>
    <col min="669" max="669" width="10.58203125" customWidth="1"/>
    <col min="670" max="670" width="15.75" customWidth="1"/>
    <col min="671" max="671" width="30.08203125" customWidth="1"/>
    <col min="672" max="672" width="27.58203125" customWidth="1"/>
    <col min="673" max="673" width="21.08203125" customWidth="1"/>
    <col min="674" max="674" width="22.25" customWidth="1"/>
    <col min="675" max="675" width="18.75" customWidth="1"/>
    <col min="676" max="677" width="19" customWidth="1"/>
    <col min="678" max="678" width="19.08203125" customWidth="1"/>
    <col min="679" max="679" width="17.08203125" customWidth="1"/>
    <col min="680" max="681" width="7.75" hidden="1" customWidth="1"/>
    <col min="682" max="684" width="17.5" customWidth="1"/>
    <col min="685" max="685" width="10.58203125" customWidth="1"/>
    <col min="686" max="686" width="15.75" customWidth="1"/>
    <col min="687" max="687" width="30.08203125" customWidth="1"/>
    <col min="688" max="688" width="27.58203125" customWidth="1"/>
    <col min="689" max="689" width="21.08203125" customWidth="1"/>
    <col min="690" max="690" width="22.25" customWidth="1"/>
    <col min="691" max="691" width="18.75" customWidth="1"/>
    <col min="692" max="693" width="19" customWidth="1"/>
    <col min="694" max="694" width="19.08203125" customWidth="1"/>
    <col min="695" max="695" width="17.08203125" customWidth="1"/>
    <col min="696" max="697" width="7.75" hidden="1" customWidth="1"/>
    <col min="698" max="700" width="17.5" customWidth="1"/>
    <col min="701" max="701" width="10.58203125" customWidth="1"/>
    <col min="702" max="702" width="15.75" customWidth="1"/>
    <col min="703" max="703" width="30.08203125" customWidth="1"/>
    <col min="704" max="704" width="27.58203125" customWidth="1"/>
    <col min="705" max="705" width="21.08203125" customWidth="1"/>
    <col min="706" max="706" width="22.25" customWidth="1"/>
    <col min="707" max="707" width="18.75" customWidth="1"/>
    <col min="708" max="709" width="19" customWidth="1"/>
    <col min="710" max="710" width="19.08203125" customWidth="1"/>
    <col min="711" max="711" width="17.08203125" customWidth="1"/>
    <col min="712" max="713" width="7.75" hidden="1" customWidth="1"/>
    <col min="714" max="716" width="17.5" customWidth="1"/>
    <col min="717" max="717" width="10.58203125" customWidth="1"/>
    <col min="718" max="718" width="15.75" customWidth="1"/>
    <col min="719" max="719" width="30.08203125" customWidth="1"/>
    <col min="720" max="720" width="27.58203125" customWidth="1"/>
    <col min="721" max="721" width="21.08203125" customWidth="1"/>
    <col min="722" max="722" width="22.25" customWidth="1"/>
    <col min="723" max="723" width="18.75" customWidth="1"/>
    <col min="724" max="725" width="19" customWidth="1"/>
    <col min="726" max="726" width="19.08203125" customWidth="1"/>
    <col min="727" max="727" width="17.08203125" customWidth="1"/>
    <col min="728" max="729" width="7.75" hidden="1" customWidth="1"/>
    <col min="730" max="732" width="17.5" customWidth="1"/>
    <col min="733" max="733" width="10.58203125" customWidth="1"/>
    <col min="734" max="734" width="15.75" customWidth="1"/>
    <col min="735" max="735" width="30.08203125" customWidth="1"/>
    <col min="736" max="736" width="27.58203125" customWidth="1"/>
    <col min="737" max="737" width="21.08203125" customWidth="1"/>
    <col min="738" max="738" width="22.25" customWidth="1"/>
    <col min="739" max="739" width="18.75" customWidth="1"/>
    <col min="740" max="741" width="19" customWidth="1"/>
    <col min="742" max="742" width="19.08203125" customWidth="1"/>
    <col min="743" max="743" width="17.08203125" customWidth="1"/>
    <col min="744" max="745" width="7.75" hidden="1" customWidth="1"/>
    <col min="746" max="748" width="17.5" customWidth="1"/>
    <col min="749" max="749" width="10.58203125" customWidth="1"/>
    <col min="750" max="750" width="15.75" customWidth="1"/>
    <col min="751" max="751" width="30.08203125" customWidth="1"/>
    <col min="752" max="752" width="27.58203125" customWidth="1"/>
    <col min="753" max="753" width="21.08203125" customWidth="1"/>
    <col min="754" max="754" width="22.25" customWidth="1"/>
    <col min="755" max="755" width="18.75" customWidth="1"/>
    <col min="756" max="757" width="19" customWidth="1"/>
    <col min="758" max="758" width="19.08203125" customWidth="1"/>
    <col min="759" max="759" width="17.08203125" customWidth="1"/>
    <col min="760" max="761" width="7.75" hidden="1" customWidth="1"/>
    <col min="762" max="764" width="17.5" customWidth="1"/>
    <col min="765" max="765" width="10.58203125" customWidth="1"/>
    <col min="766" max="766" width="15.75" customWidth="1"/>
    <col min="767" max="767" width="30.08203125" customWidth="1"/>
    <col min="768" max="768" width="27.58203125" customWidth="1"/>
    <col min="769" max="769" width="21.08203125" customWidth="1"/>
    <col min="770" max="770" width="22.25" customWidth="1"/>
    <col min="771" max="771" width="18.75" customWidth="1"/>
    <col min="772" max="773" width="19" customWidth="1"/>
    <col min="774" max="774" width="19.08203125" customWidth="1"/>
    <col min="775" max="775" width="17.08203125" customWidth="1"/>
    <col min="776" max="777" width="7.75" hidden="1" customWidth="1"/>
    <col min="778" max="780" width="17.5" customWidth="1"/>
    <col min="781" max="781" width="10.58203125" customWidth="1"/>
    <col min="782" max="782" width="15.75" customWidth="1"/>
    <col min="783" max="783" width="30.08203125" customWidth="1"/>
    <col min="784" max="784" width="27.58203125" customWidth="1"/>
    <col min="785" max="785" width="21.08203125" customWidth="1"/>
    <col min="786" max="786" width="22.25" customWidth="1"/>
    <col min="787" max="787" width="18.75" customWidth="1"/>
    <col min="788" max="789" width="19" customWidth="1"/>
    <col min="790" max="790" width="19.08203125" customWidth="1"/>
    <col min="791" max="791" width="17.08203125" customWidth="1"/>
    <col min="792" max="793" width="7.75" hidden="1" customWidth="1"/>
    <col min="794" max="796" width="17.5" customWidth="1"/>
    <col min="797" max="797" width="10.58203125" customWidth="1"/>
    <col min="798" max="798" width="15.75" customWidth="1"/>
    <col min="799" max="799" width="30.08203125" customWidth="1"/>
    <col min="800" max="800" width="27.58203125" customWidth="1"/>
    <col min="801" max="801" width="21.08203125" customWidth="1"/>
    <col min="802" max="802" width="22.25" customWidth="1"/>
    <col min="803" max="803" width="18.75" customWidth="1"/>
    <col min="804" max="805" width="19" customWidth="1"/>
    <col min="806" max="806" width="19.08203125" customWidth="1"/>
    <col min="807" max="807" width="17.08203125" customWidth="1"/>
    <col min="808" max="809" width="7.75" hidden="1" customWidth="1"/>
    <col min="810" max="812" width="17.5" customWidth="1"/>
    <col min="813" max="813" width="10.58203125" customWidth="1"/>
    <col min="814" max="814" width="15.75" customWidth="1"/>
    <col min="815" max="815" width="30.08203125" customWidth="1"/>
    <col min="816" max="816" width="27.58203125" customWidth="1"/>
    <col min="817" max="817" width="21.08203125" customWidth="1"/>
    <col min="818" max="818" width="22.25" customWidth="1"/>
    <col min="819" max="819" width="18.75" customWidth="1"/>
    <col min="820" max="821" width="19" customWidth="1"/>
    <col min="822" max="822" width="19.08203125" customWidth="1"/>
    <col min="823" max="823" width="17.08203125" customWidth="1"/>
    <col min="824" max="825" width="7.75" hidden="1" customWidth="1"/>
    <col min="826" max="828" width="17.5" customWidth="1"/>
    <col min="829" max="829" width="10.58203125" customWidth="1"/>
    <col min="830" max="830" width="15.75" customWidth="1"/>
    <col min="831" max="831" width="30.08203125" customWidth="1"/>
    <col min="832" max="832" width="27.58203125" customWidth="1"/>
    <col min="833" max="833" width="21.08203125" customWidth="1"/>
    <col min="834" max="834" width="22.25" customWidth="1"/>
    <col min="835" max="835" width="18.75" customWidth="1"/>
    <col min="836" max="837" width="19" customWidth="1"/>
    <col min="838" max="838" width="19.08203125" customWidth="1"/>
    <col min="839" max="839" width="17.08203125" customWidth="1"/>
    <col min="840" max="841" width="7.75" hidden="1" customWidth="1"/>
    <col min="842" max="844" width="17.5" customWidth="1"/>
    <col min="845" max="845" width="10.58203125" customWidth="1"/>
    <col min="846" max="846" width="15.75" customWidth="1"/>
    <col min="847" max="847" width="30.08203125" customWidth="1"/>
    <col min="848" max="848" width="27.58203125" customWidth="1"/>
    <col min="849" max="849" width="21.08203125" customWidth="1"/>
    <col min="850" max="850" width="22.25" customWidth="1"/>
    <col min="851" max="851" width="18.75" customWidth="1"/>
    <col min="852" max="853" width="19" customWidth="1"/>
    <col min="854" max="854" width="19.08203125" customWidth="1"/>
    <col min="855" max="855" width="17.08203125" customWidth="1"/>
    <col min="856" max="857" width="7.75" hidden="1" customWidth="1"/>
    <col min="858" max="860" width="17.5" customWidth="1"/>
    <col min="861" max="861" width="10.58203125" customWidth="1"/>
    <col min="862" max="862" width="15.75" customWidth="1"/>
    <col min="863" max="863" width="30.08203125" customWidth="1"/>
    <col min="864" max="864" width="27.58203125" customWidth="1"/>
    <col min="865" max="865" width="21.08203125" customWidth="1"/>
    <col min="866" max="866" width="22.25" customWidth="1"/>
    <col min="867" max="867" width="18.75" customWidth="1"/>
    <col min="868" max="869" width="19" customWidth="1"/>
    <col min="870" max="870" width="19.08203125" customWidth="1"/>
    <col min="871" max="871" width="17.08203125" customWidth="1"/>
    <col min="872" max="873" width="7.75" hidden="1" customWidth="1"/>
    <col min="874" max="876" width="17.5" customWidth="1"/>
    <col min="877" max="877" width="10.58203125" customWidth="1"/>
    <col min="878" max="878" width="15.75" customWidth="1"/>
    <col min="879" max="879" width="30.08203125" customWidth="1"/>
    <col min="880" max="880" width="27.58203125" customWidth="1"/>
    <col min="881" max="881" width="21.08203125" customWidth="1"/>
    <col min="882" max="882" width="22.25" customWidth="1"/>
    <col min="883" max="883" width="18.75" customWidth="1"/>
    <col min="884" max="885" width="19" customWidth="1"/>
    <col min="886" max="886" width="19.08203125" customWidth="1"/>
    <col min="887" max="887" width="17.08203125" customWidth="1"/>
    <col min="888" max="889" width="7.75" hidden="1" customWidth="1"/>
    <col min="890" max="892" width="17.5" customWidth="1"/>
    <col min="893" max="893" width="10.58203125" customWidth="1"/>
    <col min="894" max="894" width="15.75" customWidth="1"/>
    <col min="895" max="895" width="30.08203125" customWidth="1"/>
    <col min="896" max="896" width="27.58203125" customWidth="1"/>
    <col min="897" max="897" width="21.08203125" customWidth="1"/>
    <col min="898" max="898" width="22.25" customWidth="1"/>
    <col min="899" max="899" width="18.75" customWidth="1"/>
    <col min="900" max="901" width="19" customWidth="1"/>
    <col min="902" max="902" width="19.08203125" customWidth="1"/>
    <col min="903" max="903" width="17.08203125" customWidth="1"/>
    <col min="904" max="905" width="7.75" hidden="1" customWidth="1"/>
    <col min="906" max="908" width="17.5" customWidth="1"/>
    <col min="909" max="909" width="10.58203125" customWidth="1"/>
    <col min="910" max="910" width="15.75" customWidth="1"/>
    <col min="911" max="911" width="30.08203125" customWidth="1"/>
    <col min="912" max="912" width="27.58203125" customWidth="1"/>
    <col min="913" max="913" width="21.08203125" customWidth="1"/>
    <col min="914" max="914" width="22.25" customWidth="1"/>
    <col min="915" max="915" width="18.75" customWidth="1"/>
    <col min="916" max="917" width="19" customWidth="1"/>
    <col min="918" max="918" width="19.08203125" customWidth="1"/>
    <col min="919" max="919" width="17.08203125" customWidth="1"/>
    <col min="920" max="921" width="7.75" hidden="1" customWidth="1"/>
    <col min="922" max="924" width="17.5" customWidth="1"/>
    <col min="925" max="925" width="10.58203125" customWidth="1"/>
    <col min="926" max="926" width="15.75" customWidth="1"/>
    <col min="927" max="927" width="30.08203125" customWidth="1"/>
    <col min="928" max="928" width="27.58203125" customWidth="1"/>
    <col min="929" max="929" width="21.08203125" customWidth="1"/>
    <col min="930" max="930" width="22.25" customWidth="1"/>
    <col min="931" max="931" width="18.75" customWidth="1"/>
    <col min="932" max="933" width="19" customWidth="1"/>
    <col min="934" max="934" width="19.08203125" customWidth="1"/>
    <col min="935" max="935" width="17.08203125" customWidth="1"/>
    <col min="936" max="937" width="7.75" hidden="1" customWidth="1"/>
    <col min="938" max="940" width="17.5" customWidth="1"/>
    <col min="941" max="941" width="10.58203125" customWidth="1"/>
    <col min="942" max="942" width="15.75" customWidth="1"/>
    <col min="943" max="943" width="30.08203125" customWidth="1"/>
    <col min="944" max="944" width="27.58203125" customWidth="1"/>
    <col min="945" max="945" width="21.08203125" customWidth="1"/>
    <col min="946" max="946" width="22.25" customWidth="1"/>
    <col min="947" max="947" width="18.75" customWidth="1"/>
    <col min="948" max="949" width="19" customWidth="1"/>
    <col min="950" max="950" width="19.08203125" customWidth="1"/>
    <col min="951" max="951" width="17.08203125" customWidth="1"/>
    <col min="952" max="953" width="7.75" hidden="1" customWidth="1"/>
    <col min="954" max="956" width="17.5" customWidth="1"/>
    <col min="957" max="957" width="10.58203125" customWidth="1"/>
    <col min="958" max="958" width="15.75" customWidth="1"/>
    <col min="959" max="959" width="30.08203125" customWidth="1"/>
    <col min="960" max="960" width="27.58203125" customWidth="1"/>
    <col min="961" max="961" width="21.08203125" customWidth="1"/>
    <col min="962" max="962" width="22.25" customWidth="1"/>
    <col min="963" max="963" width="18.75" customWidth="1"/>
    <col min="964" max="965" width="19" customWidth="1"/>
    <col min="966" max="966" width="19.08203125" customWidth="1"/>
    <col min="967" max="967" width="17.08203125" customWidth="1"/>
    <col min="968" max="969" width="7.75" hidden="1" customWidth="1"/>
    <col min="970" max="972" width="17.5" customWidth="1"/>
    <col min="973" max="973" width="10.58203125" customWidth="1"/>
    <col min="974" max="974" width="15.75" customWidth="1"/>
    <col min="975" max="975" width="30.08203125" customWidth="1"/>
    <col min="976" max="976" width="27.58203125" customWidth="1"/>
    <col min="977" max="977" width="21.08203125" customWidth="1"/>
    <col min="978" max="978" width="22.25" customWidth="1"/>
    <col min="979" max="979" width="18.75" customWidth="1"/>
    <col min="980" max="981" width="19" customWidth="1"/>
    <col min="982" max="982" width="19.08203125" customWidth="1"/>
    <col min="983" max="983" width="17.08203125" customWidth="1"/>
    <col min="984" max="985" width="7.75" hidden="1" customWidth="1"/>
    <col min="986" max="988" width="17.5" customWidth="1"/>
    <col min="989" max="989" width="10.58203125" customWidth="1"/>
    <col min="990" max="990" width="15.75" customWidth="1"/>
    <col min="991" max="991" width="30.08203125" customWidth="1"/>
    <col min="992" max="992" width="27.58203125" customWidth="1"/>
    <col min="993" max="993" width="21.08203125" customWidth="1"/>
    <col min="994" max="994" width="22.25" customWidth="1"/>
    <col min="995" max="995" width="18.75" customWidth="1"/>
    <col min="996" max="997" width="19" customWidth="1"/>
    <col min="998" max="998" width="19.08203125" customWidth="1"/>
    <col min="999" max="999" width="17.08203125" customWidth="1"/>
    <col min="1000" max="1001" width="7.75" hidden="1" customWidth="1"/>
    <col min="1002" max="1004" width="17.5" customWidth="1"/>
    <col min="1005" max="1005" width="10.58203125" customWidth="1"/>
    <col min="1006" max="1006" width="15.75" customWidth="1"/>
    <col min="1007" max="1007" width="30.08203125" customWidth="1"/>
    <col min="1008" max="1008" width="27.58203125" customWidth="1"/>
    <col min="1009" max="1009" width="21.08203125" customWidth="1"/>
    <col min="1010" max="1010" width="22.25" customWidth="1"/>
    <col min="1011" max="1011" width="18.75" customWidth="1"/>
    <col min="1012" max="1013" width="19" customWidth="1"/>
    <col min="1014" max="1014" width="19.08203125" customWidth="1"/>
    <col min="1015" max="1015" width="17.08203125" customWidth="1"/>
    <col min="1016" max="1017" width="7.75" hidden="1" customWidth="1"/>
    <col min="1018" max="1020" width="17.5" customWidth="1"/>
    <col min="1021" max="1021" width="10.58203125" customWidth="1"/>
    <col min="1022" max="1022" width="15.75" customWidth="1"/>
    <col min="1023" max="1023" width="30.08203125" customWidth="1"/>
    <col min="1024" max="1024" width="27.58203125" customWidth="1"/>
    <col min="1025" max="1025" width="21.08203125" customWidth="1"/>
    <col min="1026" max="1026" width="22.25" customWidth="1"/>
    <col min="1027" max="1027" width="18.75" customWidth="1"/>
    <col min="1028" max="1029" width="19" customWidth="1"/>
    <col min="1030" max="1030" width="19.08203125" customWidth="1"/>
    <col min="1031" max="1031" width="17.08203125" customWidth="1"/>
    <col min="1032" max="1033" width="7.75" hidden="1" customWidth="1"/>
    <col min="1034" max="1036" width="17.5" customWidth="1"/>
    <col min="1037" max="1037" width="10.58203125" customWidth="1"/>
    <col min="1038" max="1038" width="15.75" customWidth="1"/>
    <col min="1039" max="1039" width="30.08203125" customWidth="1"/>
    <col min="1040" max="1040" width="27.58203125" customWidth="1"/>
    <col min="1041" max="1041" width="21.08203125" customWidth="1"/>
    <col min="1042" max="1042" width="22.25" customWidth="1"/>
    <col min="1043" max="1043" width="18.75" customWidth="1"/>
    <col min="1044" max="1045" width="19" customWidth="1"/>
    <col min="1046" max="1046" width="19.08203125" customWidth="1"/>
    <col min="1047" max="1047" width="17.08203125" customWidth="1"/>
    <col min="1048" max="1049" width="7.75" hidden="1" customWidth="1"/>
    <col min="1050" max="1052" width="17.5" customWidth="1"/>
    <col min="1053" max="1053" width="10.58203125" customWidth="1"/>
    <col min="1054" max="1054" width="15.75" customWidth="1"/>
    <col min="1055" max="1055" width="30.08203125" customWidth="1"/>
    <col min="1056" max="1056" width="27.58203125" customWidth="1"/>
    <col min="1057" max="1057" width="21.08203125" customWidth="1"/>
    <col min="1058" max="1058" width="22.25" customWidth="1"/>
    <col min="1059" max="1059" width="18.75" customWidth="1"/>
    <col min="1060" max="1061" width="19" customWidth="1"/>
    <col min="1062" max="1062" width="19.08203125" customWidth="1"/>
    <col min="1063" max="1063" width="17.08203125" customWidth="1"/>
    <col min="1064" max="1065" width="7.75" hidden="1" customWidth="1"/>
    <col min="1066" max="1068" width="17.5" customWidth="1"/>
    <col min="1069" max="1069" width="10.58203125" customWidth="1"/>
    <col min="1070" max="1070" width="15.75" customWidth="1"/>
    <col min="1071" max="1071" width="30.08203125" customWidth="1"/>
    <col min="1072" max="1072" width="27.58203125" customWidth="1"/>
    <col min="1073" max="1073" width="21.08203125" customWidth="1"/>
    <col min="1074" max="1074" width="22.25" customWidth="1"/>
    <col min="1075" max="1075" width="18.75" customWidth="1"/>
    <col min="1076" max="1077" width="19" customWidth="1"/>
    <col min="1078" max="1078" width="19.08203125" customWidth="1"/>
    <col min="1079" max="1079" width="17.08203125" customWidth="1"/>
    <col min="1080" max="1081" width="7.75" hidden="1" customWidth="1"/>
    <col min="1082" max="1084" width="17.5" customWidth="1"/>
    <col min="1085" max="1085" width="10.58203125" customWidth="1"/>
    <col min="1086" max="1086" width="15.75" customWidth="1"/>
    <col min="1087" max="1087" width="30.08203125" customWidth="1"/>
    <col min="1088" max="1088" width="27.58203125" customWidth="1"/>
    <col min="1089" max="1089" width="21.08203125" customWidth="1"/>
    <col min="1090" max="1090" width="22.25" customWidth="1"/>
    <col min="1091" max="1091" width="18.75" customWidth="1"/>
    <col min="1092" max="1093" width="19" customWidth="1"/>
    <col min="1094" max="1094" width="19.08203125" customWidth="1"/>
    <col min="1095" max="1095" width="17.08203125" customWidth="1"/>
    <col min="1096" max="1097" width="7.75" hidden="1" customWidth="1"/>
    <col min="1098" max="1100" width="17.5" customWidth="1"/>
    <col min="1101" max="1101" width="10.58203125" customWidth="1"/>
    <col min="1102" max="1102" width="15.75" customWidth="1"/>
    <col min="1103" max="1103" width="30.08203125" customWidth="1"/>
    <col min="1104" max="1104" width="27.58203125" customWidth="1"/>
    <col min="1105" max="1105" width="21.08203125" customWidth="1"/>
    <col min="1106" max="1106" width="22.25" customWidth="1"/>
    <col min="1107" max="1107" width="18.75" customWidth="1"/>
    <col min="1108" max="1109" width="19" customWidth="1"/>
    <col min="1110" max="1110" width="19.08203125" customWidth="1"/>
    <col min="1111" max="1111" width="17.08203125" customWidth="1"/>
    <col min="1112" max="1113" width="7.75" hidden="1" customWidth="1"/>
    <col min="1114" max="1116" width="17.5" customWidth="1"/>
    <col min="1117" max="1117" width="10.58203125" customWidth="1"/>
    <col min="1118" max="1118" width="15.75" customWidth="1"/>
    <col min="1119" max="1119" width="30.08203125" customWidth="1"/>
    <col min="1120" max="1120" width="27.58203125" customWidth="1"/>
    <col min="1121" max="1121" width="21.08203125" customWidth="1"/>
    <col min="1122" max="1122" width="22.25" customWidth="1"/>
    <col min="1123" max="1123" width="18.75" customWidth="1"/>
    <col min="1124" max="1125" width="19" customWidth="1"/>
    <col min="1126" max="1126" width="19.08203125" customWidth="1"/>
    <col min="1127" max="1127" width="17.08203125" customWidth="1"/>
    <col min="1128" max="1129" width="7.75" hidden="1" customWidth="1"/>
    <col min="1130" max="1132" width="17.5" customWidth="1"/>
    <col min="1133" max="1133" width="10.58203125" customWidth="1"/>
    <col min="1134" max="1134" width="15.75" customWidth="1"/>
    <col min="1135" max="1135" width="30.08203125" customWidth="1"/>
    <col min="1136" max="1136" width="27.58203125" customWidth="1"/>
    <col min="1137" max="1137" width="21.08203125" customWidth="1"/>
    <col min="1138" max="1138" width="22.25" customWidth="1"/>
    <col min="1139" max="1139" width="18.75" customWidth="1"/>
    <col min="1140" max="1141" width="19" customWidth="1"/>
    <col min="1142" max="1142" width="19.08203125" customWidth="1"/>
    <col min="1143" max="1143" width="17.08203125" customWidth="1"/>
    <col min="1144" max="1145" width="7.75" hidden="1" customWidth="1"/>
    <col min="1146" max="1148" width="17.5" customWidth="1"/>
    <col min="1149" max="1149" width="10.58203125" customWidth="1"/>
    <col min="1150" max="1150" width="15.75" customWidth="1"/>
    <col min="1151" max="1151" width="30.08203125" customWidth="1"/>
    <col min="1152" max="1152" width="27.58203125" customWidth="1"/>
    <col min="1153" max="1153" width="21.08203125" customWidth="1"/>
    <col min="1154" max="1154" width="22.25" customWidth="1"/>
    <col min="1155" max="1155" width="18.75" customWidth="1"/>
    <col min="1156" max="1157" width="19" customWidth="1"/>
    <col min="1158" max="1158" width="19.08203125" customWidth="1"/>
    <col min="1159" max="1159" width="17.08203125" customWidth="1"/>
    <col min="1160" max="1161" width="7.75" hidden="1" customWidth="1"/>
    <col min="1162" max="1164" width="17.5" customWidth="1"/>
    <col min="1165" max="1165" width="10.58203125" customWidth="1"/>
    <col min="1166" max="1166" width="15.75" customWidth="1"/>
    <col min="1167" max="1167" width="30.08203125" customWidth="1"/>
    <col min="1168" max="1168" width="27.58203125" customWidth="1"/>
    <col min="1169" max="1169" width="21.08203125" customWidth="1"/>
    <col min="1170" max="1170" width="22.25" customWidth="1"/>
    <col min="1171" max="1171" width="18.75" customWidth="1"/>
    <col min="1172" max="1173" width="19" customWidth="1"/>
    <col min="1174" max="1174" width="19.08203125" customWidth="1"/>
    <col min="1175" max="1175" width="17.08203125" customWidth="1"/>
    <col min="1176" max="1177" width="7.75" hidden="1" customWidth="1"/>
    <col min="1178" max="1180" width="17.5" customWidth="1"/>
    <col min="1181" max="1181" width="10.58203125" customWidth="1"/>
    <col min="1182" max="1182" width="15.75" customWidth="1"/>
    <col min="1183" max="1183" width="30.08203125" customWidth="1"/>
    <col min="1184" max="1184" width="27.58203125" customWidth="1"/>
    <col min="1185" max="1185" width="21.08203125" customWidth="1"/>
    <col min="1186" max="1186" width="22.25" customWidth="1"/>
    <col min="1187" max="1187" width="18.75" customWidth="1"/>
    <col min="1188" max="1189" width="19" customWidth="1"/>
    <col min="1190" max="1190" width="19.08203125" customWidth="1"/>
    <col min="1191" max="1191" width="17.08203125" customWidth="1"/>
    <col min="1192" max="1193" width="7.75" hidden="1" customWidth="1"/>
    <col min="1194" max="1196" width="17.5" customWidth="1"/>
    <col min="1197" max="1197" width="10.58203125" customWidth="1"/>
    <col min="1198" max="1198" width="15.75" customWidth="1"/>
    <col min="1199" max="1199" width="30.08203125" customWidth="1"/>
    <col min="1200" max="1200" width="27.58203125" customWidth="1"/>
    <col min="1201" max="1201" width="21.08203125" customWidth="1"/>
    <col min="1202" max="1202" width="22.25" customWidth="1"/>
    <col min="1203" max="1203" width="18.75" customWidth="1"/>
    <col min="1204" max="1205" width="19" customWidth="1"/>
    <col min="1206" max="1206" width="19.08203125" customWidth="1"/>
    <col min="1207" max="1207" width="17.08203125" customWidth="1"/>
    <col min="1208" max="1209" width="7.75" hidden="1" customWidth="1"/>
    <col min="1210" max="1212" width="17.5" customWidth="1"/>
    <col min="1213" max="1213" width="10.58203125" customWidth="1"/>
    <col min="1214" max="1214" width="15.75" customWidth="1"/>
    <col min="1215" max="1215" width="30.08203125" customWidth="1"/>
    <col min="1216" max="1216" width="27.58203125" customWidth="1"/>
    <col min="1217" max="1217" width="21.08203125" customWidth="1"/>
    <col min="1218" max="1218" width="22.25" customWidth="1"/>
    <col min="1219" max="1219" width="18.75" customWidth="1"/>
    <col min="1220" max="1221" width="19" customWidth="1"/>
    <col min="1222" max="1222" width="19.08203125" customWidth="1"/>
    <col min="1223" max="1223" width="17.08203125" customWidth="1"/>
    <col min="1224" max="1225" width="7.75" hidden="1" customWidth="1"/>
    <col min="1226" max="1228" width="17.5" customWidth="1"/>
    <col min="1229" max="1229" width="10.58203125" customWidth="1"/>
    <col min="1230" max="1230" width="15.75" customWidth="1"/>
    <col min="1231" max="1231" width="30.08203125" customWidth="1"/>
    <col min="1232" max="1232" width="27.58203125" customWidth="1"/>
    <col min="1233" max="1233" width="21.08203125" customWidth="1"/>
    <col min="1234" max="1234" width="22.25" customWidth="1"/>
    <col min="1235" max="1235" width="18.75" customWidth="1"/>
    <col min="1236" max="1237" width="19" customWidth="1"/>
    <col min="1238" max="1238" width="19.08203125" customWidth="1"/>
    <col min="1239" max="1239" width="17.08203125" customWidth="1"/>
    <col min="1240" max="1241" width="7.75" hidden="1" customWidth="1"/>
    <col min="1242" max="1244" width="17.5" customWidth="1"/>
    <col min="1245" max="1245" width="10.58203125" customWidth="1"/>
    <col min="1246" max="1246" width="15.75" customWidth="1"/>
    <col min="1247" max="1247" width="30.08203125" customWidth="1"/>
    <col min="1248" max="1248" width="27.58203125" customWidth="1"/>
    <col min="1249" max="1249" width="21.08203125" customWidth="1"/>
    <col min="1250" max="1250" width="22.25" customWidth="1"/>
    <col min="1251" max="1251" width="18.75" customWidth="1"/>
    <col min="1252" max="1253" width="19" customWidth="1"/>
    <col min="1254" max="1254" width="19.08203125" customWidth="1"/>
    <col min="1255" max="1255" width="17.08203125" customWidth="1"/>
    <col min="1256" max="1257" width="7.75" hidden="1" customWidth="1"/>
    <col min="1258" max="1260" width="17.5" customWidth="1"/>
    <col min="1261" max="1261" width="10.58203125" customWidth="1"/>
    <col min="1262" max="1262" width="15.75" customWidth="1"/>
    <col min="1263" max="1263" width="30.08203125" customWidth="1"/>
    <col min="1264" max="1264" width="27.58203125" customWidth="1"/>
    <col min="1265" max="1265" width="21.08203125" customWidth="1"/>
    <col min="1266" max="1266" width="22.25" customWidth="1"/>
    <col min="1267" max="1267" width="18.75" customWidth="1"/>
    <col min="1268" max="1269" width="19" customWidth="1"/>
    <col min="1270" max="1270" width="19.08203125" customWidth="1"/>
    <col min="1271" max="1271" width="17.08203125" customWidth="1"/>
    <col min="1272" max="1273" width="7.75" hidden="1" customWidth="1"/>
    <col min="1274" max="1276" width="17.5" customWidth="1"/>
    <col min="1277" max="1277" width="10.58203125" customWidth="1"/>
    <col min="1278" max="1278" width="15.75" customWidth="1"/>
    <col min="1279" max="1279" width="30.08203125" customWidth="1"/>
    <col min="1280" max="1280" width="27.58203125" customWidth="1"/>
    <col min="1281" max="1281" width="21.08203125" customWidth="1"/>
    <col min="1282" max="1282" width="22.25" customWidth="1"/>
    <col min="1283" max="1283" width="18.75" customWidth="1"/>
    <col min="1284" max="1285" width="19" customWidth="1"/>
    <col min="1286" max="1286" width="19.08203125" customWidth="1"/>
    <col min="1287" max="1287" width="17.08203125" customWidth="1"/>
    <col min="1288" max="1289" width="7.75" hidden="1" customWidth="1"/>
    <col min="1290" max="1292" width="17.5" customWidth="1"/>
    <col min="1293" max="1293" width="10.58203125" customWidth="1"/>
    <col min="1294" max="1294" width="15.75" customWidth="1"/>
    <col min="1295" max="1295" width="30.08203125" customWidth="1"/>
    <col min="1296" max="1296" width="27.58203125" customWidth="1"/>
    <col min="1297" max="1297" width="21.08203125" customWidth="1"/>
    <col min="1298" max="1298" width="22.25" customWidth="1"/>
    <col min="1299" max="1299" width="18.75" customWidth="1"/>
    <col min="1300" max="1301" width="19" customWidth="1"/>
    <col min="1302" max="1302" width="19.08203125" customWidth="1"/>
    <col min="1303" max="1303" width="17.08203125" customWidth="1"/>
    <col min="1304" max="1305" width="7.75" hidden="1" customWidth="1"/>
    <col min="1306" max="1308" width="17.5" customWidth="1"/>
    <col min="1309" max="1309" width="10.58203125" customWidth="1"/>
    <col min="1310" max="1310" width="15.75" customWidth="1"/>
    <col min="1311" max="1311" width="30.08203125" customWidth="1"/>
    <col min="1312" max="1312" width="27.58203125" customWidth="1"/>
    <col min="1313" max="1313" width="21.08203125" customWidth="1"/>
    <col min="1314" max="1314" width="22.25" customWidth="1"/>
    <col min="1315" max="1315" width="18.75" customWidth="1"/>
    <col min="1316" max="1317" width="19" customWidth="1"/>
    <col min="1318" max="1318" width="19.08203125" customWidth="1"/>
    <col min="1319" max="1319" width="17.08203125" customWidth="1"/>
    <col min="1320" max="1321" width="7.75" hidden="1" customWidth="1"/>
    <col min="1322" max="1324" width="17.5" customWidth="1"/>
    <col min="1325" max="1325" width="10.58203125" customWidth="1"/>
    <col min="1326" max="1326" width="15.75" customWidth="1"/>
    <col min="1327" max="1327" width="30.08203125" customWidth="1"/>
    <col min="1328" max="1328" width="27.58203125" customWidth="1"/>
    <col min="1329" max="1329" width="21.08203125" customWidth="1"/>
    <col min="1330" max="1330" width="22.25" customWidth="1"/>
    <col min="1331" max="1331" width="18.75" customWidth="1"/>
    <col min="1332" max="1333" width="19" customWidth="1"/>
    <col min="1334" max="1334" width="19.08203125" customWidth="1"/>
    <col min="1335" max="1335" width="17.08203125" customWidth="1"/>
    <col min="1336" max="1337" width="7.75" hidden="1" customWidth="1"/>
    <col min="1338" max="1340" width="17.5" customWidth="1"/>
    <col min="1341" max="1341" width="10.58203125" customWidth="1"/>
    <col min="1342" max="1342" width="15.75" customWidth="1"/>
    <col min="1343" max="1343" width="30.08203125" customWidth="1"/>
    <col min="1344" max="1344" width="27.58203125" customWidth="1"/>
    <col min="1345" max="1345" width="21.08203125" customWidth="1"/>
    <col min="1346" max="1346" width="22.25" customWidth="1"/>
    <col min="1347" max="1347" width="18.75" customWidth="1"/>
    <col min="1348" max="1349" width="19" customWidth="1"/>
    <col min="1350" max="1350" width="19.08203125" customWidth="1"/>
    <col min="1351" max="1351" width="17.08203125" customWidth="1"/>
    <col min="1352" max="1353" width="7.75" hidden="1" customWidth="1"/>
    <col min="1354" max="1356" width="17.5" customWidth="1"/>
    <col min="1357" max="1357" width="10.58203125" customWidth="1"/>
    <col min="1358" max="1358" width="15.75" customWidth="1"/>
    <col min="1359" max="1359" width="30.08203125" customWidth="1"/>
    <col min="1360" max="1360" width="27.58203125" customWidth="1"/>
    <col min="1361" max="1361" width="21.08203125" customWidth="1"/>
    <col min="1362" max="1362" width="22.25" customWidth="1"/>
    <col min="1363" max="1363" width="18.75" customWidth="1"/>
    <col min="1364" max="1365" width="19" customWidth="1"/>
    <col min="1366" max="1366" width="19.08203125" customWidth="1"/>
    <col min="1367" max="1367" width="17.08203125" customWidth="1"/>
    <col min="1368" max="1369" width="7.75" hidden="1" customWidth="1"/>
    <col min="1370" max="1372" width="17.5" customWidth="1"/>
    <col min="1373" max="1373" width="10.58203125" customWidth="1"/>
    <col min="1374" max="1374" width="15.75" customWidth="1"/>
    <col min="1375" max="1375" width="30.08203125" customWidth="1"/>
    <col min="1376" max="1376" width="27.58203125" customWidth="1"/>
    <col min="1377" max="1377" width="21.08203125" customWidth="1"/>
    <col min="1378" max="1378" width="22.25" customWidth="1"/>
    <col min="1379" max="1379" width="18.75" customWidth="1"/>
    <col min="1380" max="1381" width="19" customWidth="1"/>
    <col min="1382" max="1382" width="19.08203125" customWidth="1"/>
    <col min="1383" max="1383" width="17.08203125" customWidth="1"/>
    <col min="1384" max="1385" width="7.75" hidden="1" customWidth="1"/>
    <col min="1386" max="1388" width="17.5" customWidth="1"/>
    <col min="1389" max="1389" width="10.58203125" customWidth="1"/>
    <col min="1390" max="1390" width="15.75" customWidth="1"/>
    <col min="1391" max="1391" width="30.08203125" customWidth="1"/>
    <col min="1392" max="1392" width="27.58203125" customWidth="1"/>
    <col min="1393" max="1393" width="21.08203125" customWidth="1"/>
    <col min="1394" max="1394" width="22.25" customWidth="1"/>
    <col min="1395" max="1395" width="18.75" customWidth="1"/>
    <col min="1396" max="1397" width="19" customWidth="1"/>
    <col min="1398" max="1398" width="19.08203125" customWidth="1"/>
    <col min="1399" max="1399" width="17.08203125" customWidth="1"/>
    <col min="1400" max="1401" width="7.75" hidden="1" customWidth="1"/>
    <col min="1402" max="1404" width="17.5" customWidth="1"/>
    <col min="1405" max="1405" width="10.58203125" customWidth="1"/>
    <col min="1406" max="1406" width="15.75" customWidth="1"/>
    <col min="1407" max="1407" width="30.08203125" customWidth="1"/>
    <col min="1408" max="1408" width="27.58203125" customWidth="1"/>
    <col min="1409" max="1409" width="21.08203125" customWidth="1"/>
    <col min="1410" max="1410" width="22.25" customWidth="1"/>
    <col min="1411" max="1411" width="18.75" customWidth="1"/>
    <col min="1412" max="1413" width="19" customWidth="1"/>
    <col min="1414" max="1414" width="19.08203125" customWidth="1"/>
    <col min="1415" max="1415" width="17.08203125" customWidth="1"/>
    <col min="1416" max="1417" width="7.75" hidden="1" customWidth="1"/>
    <col min="1418" max="1420" width="17.5" customWidth="1"/>
    <col min="1421" max="1421" width="10.58203125" customWidth="1"/>
    <col min="1422" max="1422" width="15.75" customWidth="1"/>
    <col min="1423" max="1423" width="30.08203125" customWidth="1"/>
    <col min="1424" max="1424" width="27.58203125" customWidth="1"/>
    <col min="1425" max="1425" width="21.08203125" customWidth="1"/>
    <col min="1426" max="1426" width="22.25" customWidth="1"/>
    <col min="1427" max="1427" width="18.75" customWidth="1"/>
    <col min="1428" max="1429" width="19" customWidth="1"/>
    <col min="1430" max="1430" width="19.08203125" customWidth="1"/>
    <col min="1431" max="1431" width="17.08203125" customWidth="1"/>
    <col min="1432" max="1433" width="7.75" hidden="1" customWidth="1"/>
    <col min="1434" max="1436" width="17.5" customWidth="1"/>
    <col min="1437" max="1437" width="10.58203125" customWidth="1"/>
    <col min="1438" max="1438" width="15.75" customWidth="1"/>
    <col min="1439" max="1439" width="30.08203125" customWidth="1"/>
    <col min="1440" max="1440" width="27.58203125" customWidth="1"/>
    <col min="1441" max="1441" width="21.08203125" customWidth="1"/>
    <col min="1442" max="1442" width="22.25" customWidth="1"/>
    <col min="1443" max="1443" width="18.75" customWidth="1"/>
    <col min="1444" max="1445" width="19" customWidth="1"/>
    <col min="1446" max="1446" width="19.08203125" customWidth="1"/>
    <col min="1447" max="1447" width="17.08203125" customWidth="1"/>
    <col min="1448" max="1449" width="7.75" hidden="1" customWidth="1"/>
    <col min="1450" max="1452" width="17.5" customWidth="1"/>
    <col min="1453" max="1453" width="10.58203125" customWidth="1"/>
    <col min="1454" max="1454" width="15.75" customWidth="1"/>
    <col min="1455" max="1455" width="30.08203125" customWidth="1"/>
    <col min="1456" max="1456" width="27.58203125" customWidth="1"/>
    <col min="1457" max="1457" width="21.08203125" customWidth="1"/>
    <col min="1458" max="1458" width="22.25" customWidth="1"/>
    <col min="1459" max="1459" width="18.75" customWidth="1"/>
    <col min="1460" max="1461" width="19" customWidth="1"/>
    <col min="1462" max="1462" width="19.08203125" customWidth="1"/>
    <col min="1463" max="1463" width="17.08203125" customWidth="1"/>
    <col min="1464" max="1465" width="7.75" hidden="1" customWidth="1"/>
    <col min="1466" max="1468" width="17.5" customWidth="1"/>
    <col min="1469" max="1469" width="10.58203125" customWidth="1"/>
    <col min="1470" max="1470" width="15.75" customWidth="1"/>
    <col min="1471" max="1471" width="30.08203125" customWidth="1"/>
    <col min="1472" max="1472" width="27.58203125" customWidth="1"/>
    <col min="1473" max="1473" width="21.08203125" customWidth="1"/>
    <col min="1474" max="1474" width="22.25" customWidth="1"/>
    <col min="1475" max="1475" width="18.75" customWidth="1"/>
    <col min="1476" max="1477" width="19" customWidth="1"/>
    <col min="1478" max="1478" width="19.08203125" customWidth="1"/>
    <col min="1479" max="1479" width="17.08203125" customWidth="1"/>
    <col min="1480" max="1481" width="7.75" hidden="1" customWidth="1"/>
    <col min="1482" max="1484" width="17.5" customWidth="1"/>
    <col min="1485" max="1485" width="10.58203125" customWidth="1"/>
    <col min="1486" max="1486" width="15.75" customWidth="1"/>
    <col min="1487" max="1487" width="30.08203125" customWidth="1"/>
    <col min="1488" max="1488" width="27.58203125" customWidth="1"/>
    <col min="1489" max="1489" width="21.08203125" customWidth="1"/>
    <col min="1490" max="1490" width="22.25" customWidth="1"/>
    <col min="1491" max="1491" width="18.75" customWidth="1"/>
    <col min="1492" max="1493" width="19" customWidth="1"/>
    <col min="1494" max="1494" width="19.08203125" customWidth="1"/>
    <col min="1495" max="1495" width="17.08203125" customWidth="1"/>
    <col min="1496" max="1497" width="7.75" hidden="1" customWidth="1"/>
    <col min="1498" max="1500" width="17.5" customWidth="1"/>
    <col min="1501" max="1501" width="10.58203125" customWidth="1"/>
    <col min="1502" max="1502" width="15.75" customWidth="1"/>
    <col min="1503" max="1503" width="30.08203125" customWidth="1"/>
    <col min="1504" max="1504" width="27.58203125" customWidth="1"/>
    <col min="1505" max="1505" width="21.08203125" customWidth="1"/>
    <col min="1506" max="1506" width="22.25" customWidth="1"/>
    <col min="1507" max="1507" width="18.75" customWidth="1"/>
    <col min="1508" max="1509" width="19" customWidth="1"/>
    <col min="1510" max="1510" width="19.08203125" customWidth="1"/>
    <col min="1511" max="1511" width="17.08203125" customWidth="1"/>
    <col min="1512" max="1513" width="7.75" hidden="1" customWidth="1"/>
    <col min="1514" max="1516" width="17.5" customWidth="1"/>
    <col min="1517" max="1517" width="10.58203125" customWidth="1"/>
    <col min="1518" max="1518" width="15.75" customWidth="1"/>
    <col min="1519" max="1519" width="30.08203125" customWidth="1"/>
    <col min="1520" max="1520" width="27.58203125" customWidth="1"/>
    <col min="1521" max="1521" width="21.08203125" customWidth="1"/>
    <col min="1522" max="1522" width="22.25" customWidth="1"/>
    <col min="1523" max="1523" width="18.75" customWidth="1"/>
    <col min="1524" max="1525" width="19" customWidth="1"/>
    <col min="1526" max="1526" width="19.08203125" customWidth="1"/>
    <col min="1527" max="1527" width="17.08203125" customWidth="1"/>
    <col min="1528" max="1529" width="7.75" hidden="1" customWidth="1"/>
    <col min="1530" max="1532" width="17.5" customWidth="1"/>
    <col min="1533" max="1533" width="10.58203125" customWidth="1"/>
    <col min="1534" max="1534" width="15.75" customWidth="1"/>
    <col min="1535" max="1535" width="30.08203125" customWidth="1"/>
    <col min="1536" max="1536" width="27.58203125" customWidth="1"/>
    <col min="1537" max="1537" width="21.08203125" customWidth="1"/>
    <col min="1538" max="1538" width="22.25" customWidth="1"/>
    <col min="1539" max="1539" width="18.75" customWidth="1"/>
    <col min="1540" max="1541" width="19" customWidth="1"/>
    <col min="1542" max="1542" width="19.08203125" customWidth="1"/>
    <col min="1543" max="1543" width="17.08203125" customWidth="1"/>
    <col min="1544" max="1545" width="7.75" hidden="1" customWidth="1"/>
    <col min="1546" max="1548" width="17.5" customWidth="1"/>
    <col min="1549" max="1549" width="10.58203125" customWidth="1"/>
    <col min="1550" max="1550" width="15.75" customWidth="1"/>
    <col min="1551" max="1551" width="30.08203125" customWidth="1"/>
    <col min="1552" max="1552" width="27.58203125" customWidth="1"/>
    <col min="1553" max="1553" width="21.08203125" customWidth="1"/>
    <col min="1554" max="1554" width="22.25" customWidth="1"/>
    <col min="1555" max="1555" width="18.75" customWidth="1"/>
    <col min="1556" max="1557" width="19" customWidth="1"/>
    <col min="1558" max="1558" width="19.08203125" customWidth="1"/>
    <col min="1559" max="1559" width="17.08203125" customWidth="1"/>
    <col min="1560" max="1561" width="7.75" hidden="1" customWidth="1"/>
    <col min="1562" max="1564" width="17.5" customWidth="1"/>
    <col min="1565" max="1565" width="10.58203125" customWidth="1"/>
    <col min="1566" max="1566" width="15.75" customWidth="1"/>
    <col min="1567" max="1567" width="30.08203125" customWidth="1"/>
    <col min="1568" max="1568" width="27.58203125" customWidth="1"/>
    <col min="1569" max="1569" width="21.08203125" customWidth="1"/>
    <col min="1570" max="1570" width="22.25" customWidth="1"/>
    <col min="1571" max="1571" width="18.75" customWidth="1"/>
    <col min="1572" max="1573" width="19" customWidth="1"/>
    <col min="1574" max="1574" width="19.08203125" customWidth="1"/>
    <col min="1575" max="1575" width="17.08203125" customWidth="1"/>
    <col min="1576" max="1577" width="7.75" hidden="1" customWidth="1"/>
    <col min="1578" max="1580" width="17.5" customWidth="1"/>
    <col min="1581" max="1581" width="10.58203125" customWidth="1"/>
    <col min="1582" max="1582" width="15.75" customWidth="1"/>
    <col min="1583" max="1583" width="30.08203125" customWidth="1"/>
    <col min="1584" max="1584" width="27.58203125" customWidth="1"/>
    <col min="1585" max="1585" width="21.08203125" customWidth="1"/>
    <col min="1586" max="1586" width="22.25" customWidth="1"/>
    <col min="1587" max="1587" width="18.75" customWidth="1"/>
    <col min="1588" max="1589" width="19" customWidth="1"/>
    <col min="1590" max="1590" width="19.08203125" customWidth="1"/>
    <col min="1591" max="1591" width="17.08203125" customWidth="1"/>
    <col min="1592" max="1593" width="7.75" hidden="1" customWidth="1"/>
    <col min="1594" max="1596" width="17.5" customWidth="1"/>
    <col min="1597" max="1597" width="10.58203125" customWidth="1"/>
    <col min="1598" max="1598" width="15.75" customWidth="1"/>
    <col min="1599" max="1599" width="30.08203125" customWidth="1"/>
    <col min="1600" max="1600" width="27.58203125" customWidth="1"/>
    <col min="1601" max="1601" width="21.08203125" customWidth="1"/>
    <col min="1602" max="1602" width="22.25" customWidth="1"/>
    <col min="1603" max="1603" width="18.75" customWidth="1"/>
    <col min="1604" max="1605" width="19" customWidth="1"/>
    <col min="1606" max="1606" width="19.08203125" customWidth="1"/>
    <col min="1607" max="1607" width="17.08203125" customWidth="1"/>
    <col min="1608" max="1609" width="7.75" hidden="1" customWidth="1"/>
    <col min="1610" max="1612" width="17.5" customWidth="1"/>
    <col min="1613" max="1613" width="10.58203125" customWidth="1"/>
    <col min="1614" max="1614" width="15.75" customWidth="1"/>
    <col min="1615" max="1615" width="30.08203125" customWidth="1"/>
    <col min="1616" max="1616" width="27.58203125" customWidth="1"/>
    <col min="1617" max="1617" width="21.08203125" customWidth="1"/>
    <col min="1618" max="1618" width="22.25" customWidth="1"/>
    <col min="1619" max="1619" width="18.75" customWidth="1"/>
    <col min="1620" max="1621" width="19" customWidth="1"/>
    <col min="1622" max="1622" width="19.08203125" customWidth="1"/>
    <col min="1623" max="1623" width="17.08203125" customWidth="1"/>
    <col min="1624" max="1625" width="7.75" hidden="1" customWidth="1"/>
    <col min="1626" max="1628" width="17.5" customWidth="1"/>
    <col min="1629" max="1629" width="10.58203125" customWidth="1"/>
    <col min="1630" max="1630" width="15.75" customWidth="1"/>
    <col min="1631" max="1631" width="30.08203125" customWidth="1"/>
    <col min="1632" max="1632" width="27.58203125" customWidth="1"/>
    <col min="1633" max="1633" width="21.08203125" customWidth="1"/>
    <col min="1634" max="1634" width="22.25" customWidth="1"/>
    <col min="1635" max="1635" width="18.75" customWidth="1"/>
    <col min="1636" max="1637" width="19" customWidth="1"/>
    <col min="1638" max="1638" width="19.08203125" customWidth="1"/>
    <col min="1639" max="1639" width="17.08203125" customWidth="1"/>
    <col min="1640" max="1641" width="7.75" hidden="1" customWidth="1"/>
    <col min="1642" max="1644" width="17.5" customWidth="1"/>
    <col min="1645" max="1645" width="10.58203125" customWidth="1"/>
    <col min="1646" max="1646" width="15.75" customWidth="1"/>
    <col min="1647" max="1647" width="30.08203125" customWidth="1"/>
    <col min="1648" max="1648" width="27.58203125" customWidth="1"/>
    <col min="1649" max="1649" width="21.08203125" customWidth="1"/>
    <col min="1650" max="1650" width="22.25" customWidth="1"/>
    <col min="1651" max="1651" width="18.75" customWidth="1"/>
    <col min="1652" max="1653" width="19" customWidth="1"/>
    <col min="1654" max="1654" width="19.08203125" customWidth="1"/>
    <col min="1655" max="1655" width="17.08203125" customWidth="1"/>
    <col min="1656" max="1657" width="7.75" hidden="1" customWidth="1"/>
    <col min="1658" max="1660" width="17.5" customWidth="1"/>
    <col min="1661" max="1661" width="10.58203125" customWidth="1"/>
    <col min="1662" max="1662" width="15.75" customWidth="1"/>
    <col min="1663" max="1663" width="30.08203125" customWidth="1"/>
    <col min="1664" max="1664" width="27.58203125" customWidth="1"/>
    <col min="1665" max="1665" width="21.08203125" customWidth="1"/>
    <col min="1666" max="1666" width="22.25" customWidth="1"/>
    <col min="1667" max="1667" width="18.75" customWidth="1"/>
    <col min="1668" max="1669" width="19" customWidth="1"/>
    <col min="1670" max="1670" width="19.08203125" customWidth="1"/>
    <col min="1671" max="1671" width="17.08203125" customWidth="1"/>
    <col min="1672" max="1673" width="7.75" hidden="1" customWidth="1"/>
    <col min="1674" max="1676" width="17.5" customWidth="1"/>
    <col min="1677" max="1677" width="10.58203125" customWidth="1"/>
    <col min="1678" max="1678" width="15.75" customWidth="1"/>
    <col min="1679" max="1679" width="30.08203125" customWidth="1"/>
    <col min="1680" max="1680" width="27.58203125" customWidth="1"/>
    <col min="1681" max="1681" width="21.08203125" customWidth="1"/>
    <col min="1682" max="1682" width="22.25" customWidth="1"/>
    <col min="1683" max="1683" width="18.75" customWidth="1"/>
    <col min="1684" max="1685" width="19" customWidth="1"/>
    <col min="1686" max="1686" width="19.08203125" customWidth="1"/>
    <col min="1687" max="1687" width="17.08203125" customWidth="1"/>
    <col min="1688" max="1689" width="7.75" hidden="1" customWidth="1"/>
    <col min="1690" max="1692" width="17.5" customWidth="1"/>
    <col min="1693" max="1693" width="10.58203125" customWidth="1"/>
    <col min="1694" max="1694" width="15.75" customWidth="1"/>
    <col min="1695" max="1695" width="30.08203125" customWidth="1"/>
    <col min="1696" max="1696" width="27.58203125" customWidth="1"/>
    <col min="1697" max="1697" width="21.08203125" customWidth="1"/>
    <col min="1698" max="1698" width="22.25" customWidth="1"/>
    <col min="1699" max="1699" width="18.75" customWidth="1"/>
    <col min="1700" max="1701" width="19" customWidth="1"/>
    <col min="1702" max="1702" width="19.08203125" customWidth="1"/>
    <col min="1703" max="1703" width="17.08203125" customWidth="1"/>
    <col min="1704" max="1705" width="7.75" hidden="1" customWidth="1"/>
    <col min="1706" max="1708" width="17.5" customWidth="1"/>
    <col min="1709" max="1709" width="10.58203125" customWidth="1"/>
    <col min="1710" max="1710" width="15.75" customWidth="1"/>
    <col min="1711" max="1711" width="30.08203125" customWidth="1"/>
    <col min="1712" max="1712" width="27.58203125" customWidth="1"/>
    <col min="1713" max="1713" width="21.08203125" customWidth="1"/>
    <col min="1714" max="1714" width="22.25" customWidth="1"/>
    <col min="1715" max="1715" width="18.75" customWidth="1"/>
    <col min="1716" max="1717" width="19" customWidth="1"/>
    <col min="1718" max="1718" width="19.08203125" customWidth="1"/>
    <col min="1719" max="1719" width="17.08203125" customWidth="1"/>
    <col min="1720" max="1721" width="7.75" hidden="1" customWidth="1"/>
    <col min="1722" max="1724" width="17.5" customWidth="1"/>
    <col min="1725" max="1725" width="10.58203125" customWidth="1"/>
    <col min="1726" max="1726" width="15.75" customWidth="1"/>
    <col min="1727" max="1727" width="30.08203125" customWidth="1"/>
    <col min="1728" max="1728" width="27.58203125" customWidth="1"/>
    <col min="1729" max="1729" width="21.08203125" customWidth="1"/>
    <col min="1730" max="1730" width="22.25" customWidth="1"/>
    <col min="1731" max="1731" width="18.75" customWidth="1"/>
    <col min="1732" max="1733" width="19" customWidth="1"/>
    <col min="1734" max="1734" width="19.08203125" customWidth="1"/>
    <col min="1735" max="1735" width="17.08203125" customWidth="1"/>
    <col min="1736" max="1737" width="7.75" hidden="1" customWidth="1"/>
    <col min="1738" max="1740" width="17.5" customWidth="1"/>
    <col min="1741" max="1741" width="10.58203125" customWidth="1"/>
    <col min="1742" max="1742" width="15.75" customWidth="1"/>
    <col min="1743" max="1743" width="30.08203125" customWidth="1"/>
    <col min="1744" max="1744" width="27.58203125" customWidth="1"/>
    <col min="1745" max="1745" width="21.08203125" customWidth="1"/>
    <col min="1746" max="1746" width="22.25" customWidth="1"/>
    <col min="1747" max="1747" width="18.75" customWidth="1"/>
    <col min="1748" max="1749" width="19" customWidth="1"/>
    <col min="1750" max="1750" width="19.08203125" customWidth="1"/>
    <col min="1751" max="1751" width="17.08203125" customWidth="1"/>
    <col min="1752" max="1753" width="7.75" hidden="1" customWidth="1"/>
    <col min="1754" max="1756" width="17.5" customWidth="1"/>
    <col min="1757" max="1757" width="10.58203125" customWidth="1"/>
    <col min="1758" max="1758" width="15.75" customWidth="1"/>
    <col min="1759" max="1759" width="30.08203125" customWidth="1"/>
    <col min="1760" max="1760" width="27.58203125" customWidth="1"/>
    <col min="1761" max="1761" width="21.08203125" customWidth="1"/>
    <col min="1762" max="1762" width="22.25" customWidth="1"/>
    <col min="1763" max="1763" width="18.75" customWidth="1"/>
    <col min="1764" max="1765" width="19" customWidth="1"/>
    <col min="1766" max="1766" width="19.08203125" customWidth="1"/>
    <col min="1767" max="1767" width="17.08203125" customWidth="1"/>
    <col min="1768" max="1769" width="7.75" hidden="1" customWidth="1"/>
    <col min="1770" max="1772" width="17.5" customWidth="1"/>
    <col min="1773" max="1773" width="10.58203125" customWidth="1"/>
    <col min="1774" max="1774" width="15.75" customWidth="1"/>
    <col min="1775" max="1775" width="30.08203125" customWidth="1"/>
    <col min="1776" max="1776" width="27.58203125" customWidth="1"/>
    <col min="1777" max="1777" width="21.08203125" customWidth="1"/>
    <col min="1778" max="1778" width="22.25" customWidth="1"/>
    <col min="1779" max="1779" width="18.75" customWidth="1"/>
    <col min="1780" max="1781" width="19" customWidth="1"/>
    <col min="1782" max="1782" width="19.08203125" customWidth="1"/>
    <col min="1783" max="1783" width="17.08203125" customWidth="1"/>
    <col min="1784" max="1785" width="7.75" hidden="1" customWidth="1"/>
    <col min="1786" max="1788" width="17.5" customWidth="1"/>
    <col min="1789" max="1789" width="10.58203125" customWidth="1"/>
    <col min="1790" max="1790" width="15.75" customWidth="1"/>
    <col min="1791" max="1791" width="30.08203125" customWidth="1"/>
    <col min="1792" max="1792" width="27.58203125" customWidth="1"/>
    <col min="1793" max="1793" width="21.08203125" customWidth="1"/>
    <col min="1794" max="1794" width="22.25" customWidth="1"/>
    <col min="1795" max="1795" width="18.75" customWidth="1"/>
    <col min="1796" max="1797" width="19" customWidth="1"/>
    <col min="1798" max="1798" width="19.08203125" customWidth="1"/>
    <col min="1799" max="1799" width="17.08203125" customWidth="1"/>
    <col min="1800" max="1801" width="7.75" hidden="1" customWidth="1"/>
    <col min="1802" max="1804" width="17.5" customWidth="1"/>
    <col min="1805" max="1805" width="10.58203125" customWidth="1"/>
    <col min="1806" max="1806" width="15.75" customWidth="1"/>
    <col min="1807" max="1807" width="30.08203125" customWidth="1"/>
    <col min="1808" max="1808" width="27.58203125" customWidth="1"/>
    <col min="1809" max="1809" width="21.08203125" customWidth="1"/>
    <col min="1810" max="1810" width="22.25" customWidth="1"/>
    <col min="1811" max="1811" width="18.75" customWidth="1"/>
    <col min="1812" max="1813" width="19" customWidth="1"/>
    <col min="1814" max="1814" width="19.08203125" customWidth="1"/>
    <col min="1815" max="1815" width="17.08203125" customWidth="1"/>
    <col min="1816" max="1817" width="7.75" hidden="1" customWidth="1"/>
    <col min="1818" max="1820" width="17.5" customWidth="1"/>
    <col min="1821" max="1821" width="10.58203125" customWidth="1"/>
    <col min="1822" max="1822" width="15.75" customWidth="1"/>
    <col min="1823" max="1823" width="30.08203125" customWidth="1"/>
    <col min="1824" max="1824" width="27.58203125" customWidth="1"/>
    <col min="1825" max="1825" width="21.08203125" customWidth="1"/>
    <col min="1826" max="1826" width="22.25" customWidth="1"/>
    <col min="1827" max="1827" width="18.75" customWidth="1"/>
    <col min="1828" max="1829" width="19" customWidth="1"/>
    <col min="1830" max="1830" width="19.08203125" customWidth="1"/>
    <col min="1831" max="1831" width="17.08203125" customWidth="1"/>
    <col min="1832" max="1833" width="7.75" hidden="1" customWidth="1"/>
    <col min="1834" max="1836" width="17.5" customWidth="1"/>
    <col min="1837" max="1837" width="10.58203125" customWidth="1"/>
    <col min="1838" max="1838" width="15.75" customWidth="1"/>
    <col min="1839" max="1839" width="30.08203125" customWidth="1"/>
    <col min="1840" max="1840" width="27.58203125" customWidth="1"/>
    <col min="1841" max="1841" width="21.08203125" customWidth="1"/>
    <col min="1842" max="1842" width="22.25" customWidth="1"/>
    <col min="1843" max="1843" width="18.75" customWidth="1"/>
    <col min="1844" max="1845" width="19" customWidth="1"/>
    <col min="1846" max="1846" width="19.08203125" customWidth="1"/>
    <col min="1847" max="1847" width="17.08203125" customWidth="1"/>
    <col min="1848" max="1849" width="7.75" hidden="1" customWidth="1"/>
    <col min="1850" max="1852" width="17.5" customWidth="1"/>
    <col min="1853" max="1853" width="10.58203125" customWidth="1"/>
    <col min="1854" max="1854" width="15.75" customWidth="1"/>
    <col min="1855" max="1855" width="30.08203125" customWidth="1"/>
    <col min="1856" max="1856" width="27.58203125" customWidth="1"/>
    <col min="1857" max="1857" width="21.08203125" customWidth="1"/>
    <col min="1858" max="1858" width="22.25" customWidth="1"/>
    <col min="1859" max="1859" width="18.75" customWidth="1"/>
    <col min="1860" max="1861" width="19" customWidth="1"/>
    <col min="1862" max="1862" width="19.08203125" customWidth="1"/>
    <col min="1863" max="1863" width="17.08203125" customWidth="1"/>
    <col min="1864" max="1865" width="7.75" hidden="1" customWidth="1"/>
    <col min="1866" max="1868" width="17.5" customWidth="1"/>
    <col min="1869" max="1869" width="10.58203125" customWidth="1"/>
    <col min="1870" max="1870" width="15.75" customWidth="1"/>
    <col min="1871" max="1871" width="30.08203125" customWidth="1"/>
    <col min="1872" max="1872" width="27.58203125" customWidth="1"/>
    <col min="1873" max="1873" width="21.08203125" customWidth="1"/>
    <col min="1874" max="1874" width="22.25" customWidth="1"/>
    <col min="1875" max="1875" width="18.75" customWidth="1"/>
    <col min="1876" max="1877" width="19" customWidth="1"/>
    <col min="1878" max="1878" width="19.08203125" customWidth="1"/>
    <col min="1879" max="1879" width="17.08203125" customWidth="1"/>
    <col min="1880" max="1881" width="7.75" hidden="1" customWidth="1"/>
    <col min="1882" max="1884" width="17.5" customWidth="1"/>
    <col min="1885" max="1885" width="10.58203125" customWidth="1"/>
    <col min="1886" max="1886" width="15.75" customWidth="1"/>
    <col min="1887" max="1887" width="30.08203125" customWidth="1"/>
    <col min="1888" max="1888" width="27.58203125" customWidth="1"/>
    <col min="1889" max="1889" width="21.08203125" customWidth="1"/>
    <col min="1890" max="1890" width="22.25" customWidth="1"/>
    <col min="1891" max="1891" width="18.75" customWidth="1"/>
    <col min="1892" max="1893" width="19" customWidth="1"/>
    <col min="1894" max="1894" width="19.08203125" customWidth="1"/>
    <col min="1895" max="1895" width="17.08203125" customWidth="1"/>
    <col min="1896" max="1897" width="7.75" hidden="1" customWidth="1"/>
    <col min="1898" max="1900" width="17.5" customWidth="1"/>
    <col min="1901" max="1901" width="10.58203125" customWidth="1"/>
    <col min="1902" max="1902" width="15.75" customWidth="1"/>
    <col min="1903" max="1903" width="30.08203125" customWidth="1"/>
    <col min="1904" max="1904" width="27.58203125" customWidth="1"/>
    <col min="1905" max="1905" width="21.08203125" customWidth="1"/>
    <col min="1906" max="1906" width="22.25" customWidth="1"/>
    <col min="1907" max="1907" width="18.75" customWidth="1"/>
    <col min="1908" max="1909" width="19" customWidth="1"/>
    <col min="1910" max="1910" width="19.08203125" customWidth="1"/>
    <col min="1911" max="1911" width="17.08203125" customWidth="1"/>
    <col min="1912" max="1913" width="7.75" hidden="1" customWidth="1"/>
    <col min="1914" max="1916" width="17.5" customWidth="1"/>
    <col min="1917" max="1917" width="10.58203125" customWidth="1"/>
    <col min="1918" max="1918" width="15.75" customWidth="1"/>
    <col min="1919" max="1919" width="30.08203125" customWidth="1"/>
    <col min="1920" max="1920" width="27.58203125" customWidth="1"/>
    <col min="1921" max="1921" width="21.08203125" customWidth="1"/>
    <col min="1922" max="1922" width="22.25" customWidth="1"/>
    <col min="1923" max="1923" width="18.75" customWidth="1"/>
    <col min="1924" max="1925" width="19" customWidth="1"/>
    <col min="1926" max="1926" width="19.08203125" customWidth="1"/>
    <col min="1927" max="1927" width="17.08203125" customWidth="1"/>
    <col min="1928" max="1929" width="7.75" hidden="1" customWidth="1"/>
    <col min="1930" max="1932" width="17.5" customWidth="1"/>
    <col min="1933" max="1933" width="10.58203125" customWidth="1"/>
    <col min="1934" max="1934" width="15.75" customWidth="1"/>
    <col min="1935" max="1935" width="30.08203125" customWidth="1"/>
    <col min="1936" max="1936" width="27.58203125" customWidth="1"/>
    <col min="1937" max="1937" width="21.08203125" customWidth="1"/>
    <col min="1938" max="1938" width="22.25" customWidth="1"/>
    <col min="1939" max="1939" width="18.75" customWidth="1"/>
    <col min="1940" max="1941" width="19" customWidth="1"/>
    <col min="1942" max="1942" width="19.08203125" customWidth="1"/>
    <col min="1943" max="1943" width="17.08203125" customWidth="1"/>
    <col min="1944" max="1945" width="7.75" hidden="1" customWidth="1"/>
    <col min="1946" max="1948" width="17.5" customWidth="1"/>
    <col min="1949" max="1949" width="10.58203125" customWidth="1"/>
    <col min="1950" max="1950" width="15.75" customWidth="1"/>
    <col min="1951" max="1951" width="30.08203125" customWidth="1"/>
    <col min="1952" max="1952" width="27.58203125" customWidth="1"/>
    <col min="1953" max="1953" width="21.08203125" customWidth="1"/>
    <col min="1954" max="1954" width="22.25" customWidth="1"/>
    <col min="1955" max="1955" width="18.75" customWidth="1"/>
    <col min="1956" max="1957" width="19" customWidth="1"/>
    <col min="1958" max="1958" width="19.08203125" customWidth="1"/>
    <col min="1959" max="1959" width="17.08203125" customWidth="1"/>
    <col min="1960" max="1961" width="7.75" hidden="1" customWidth="1"/>
    <col min="1962" max="1964" width="17.5" customWidth="1"/>
    <col min="1965" max="1965" width="10.58203125" customWidth="1"/>
    <col min="1966" max="1966" width="15.75" customWidth="1"/>
    <col min="1967" max="1967" width="30.08203125" customWidth="1"/>
    <col min="1968" max="1968" width="27.58203125" customWidth="1"/>
    <col min="1969" max="1969" width="21.08203125" customWidth="1"/>
    <col min="1970" max="1970" width="22.25" customWidth="1"/>
    <col min="1971" max="1971" width="18.75" customWidth="1"/>
    <col min="1972" max="1973" width="19" customWidth="1"/>
    <col min="1974" max="1974" width="19.08203125" customWidth="1"/>
    <col min="1975" max="1975" width="17.08203125" customWidth="1"/>
    <col min="1976" max="1977" width="7.75" hidden="1" customWidth="1"/>
    <col min="1978" max="1980" width="17.5" customWidth="1"/>
    <col min="1981" max="1981" width="10.58203125" customWidth="1"/>
    <col min="1982" max="1982" width="15.75" customWidth="1"/>
    <col min="1983" max="1983" width="30.08203125" customWidth="1"/>
    <col min="1984" max="1984" width="27.58203125" customWidth="1"/>
    <col min="1985" max="1985" width="21.08203125" customWidth="1"/>
    <col min="1986" max="1986" width="22.25" customWidth="1"/>
    <col min="1987" max="1987" width="18.75" customWidth="1"/>
    <col min="1988" max="1989" width="19" customWidth="1"/>
    <col min="1990" max="1990" width="19.08203125" customWidth="1"/>
    <col min="1991" max="1991" width="17.08203125" customWidth="1"/>
    <col min="1992" max="1993" width="7.75" hidden="1" customWidth="1"/>
    <col min="1994" max="1996" width="17.5" customWidth="1"/>
    <col min="1997" max="1997" width="10.58203125" customWidth="1"/>
    <col min="1998" max="1998" width="15.75" customWidth="1"/>
    <col min="1999" max="1999" width="30.08203125" customWidth="1"/>
    <col min="2000" max="2000" width="27.58203125" customWidth="1"/>
    <col min="2001" max="2001" width="21.08203125" customWidth="1"/>
    <col min="2002" max="2002" width="22.25" customWidth="1"/>
    <col min="2003" max="2003" width="18.75" customWidth="1"/>
    <col min="2004" max="2005" width="19" customWidth="1"/>
    <col min="2006" max="2006" width="19.08203125" customWidth="1"/>
    <col min="2007" max="2007" width="17.08203125" customWidth="1"/>
    <col min="2008" max="2009" width="7.75" hidden="1" customWidth="1"/>
    <col min="2010" max="2012" width="17.5" customWidth="1"/>
    <col min="2013" max="2013" width="10.58203125" customWidth="1"/>
    <col min="2014" max="2014" width="15.75" customWidth="1"/>
    <col min="2015" max="2015" width="30.08203125" customWidth="1"/>
    <col min="2016" max="2016" width="27.58203125" customWidth="1"/>
    <col min="2017" max="2017" width="21.08203125" customWidth="1"/>
    <col min="2018" max="2018" width="22.25" customWidth="1"/>
    <col min="2019" max="2019" width="18.75" customWidth="1"/>
    <col min="2020" max="2021" width="19" customWidth="1"/>
    <col min="2022" max="2022" width="19.08203125" customWidth="1"/>
    <col min="2023" max="2023" width="17.08203125" customWidth="1"/>
    <col min="2024" max="2025" width="7.75" hidden="1" customWidth="1"/>
    <col min="2026" max="2028" width="17.5" customWidth="1"/>
    <col min="2029" max="2029" width="10.58203125" customWidth="1"/>
    <col min="2030" max="2030" width="15.75" customWidth="1"/>
    <col min="2031" max="2031" width="30.08203125" customWidth="1"/>
    <col min="2032" max="2032" width="27.58203125" customWidth="1"/>
    <col min="2033" max="2033" width="21.08203125" customWidth="1"/>
    <col min="2034" max="2034" width="22.25" customWidth="1"/>
    <col min="2035" max="2035" width="18.75" customWidth="1"/>
    <col min="2036" max="2037" width="19" customWidth="1"/>
    <col min="2038" max="2038" width="19.08203125" customWidth="1"/>
    <col min="2039" max="2039" width="17.08203125" customWidth="1"/>
    <col min="2040" max="2041" width="7.75" hidden="1" customWidth="1"/>
    <col min="2042" max="2044" width="17.5" customWidth="1"/>
    <col min="2045" max="2045" width="10.58203125" customWidth="1"/>
    <col min="2046" max="2046" width="15.75" customWidth="1"/>
    <col min="2047" max="2047" width="30.08203125" customWidth="1"/>
    <col min="2048" max="2048" width="27.58203125" customWidth="1"/>
    <col min="2049" max="2049" width="21.08203125" customWidth="1"/>
    <col min="2050" max="2050" width="22.25" customWidth="1"/>
    <col min="2051" max="2051" width="18.75" customWidth="1"/>
    <col min="2052" max="2053" width="19" customWidth="1"/>
    <col min="2054" max="2054" width="19.08203125" customWidth="1"/>
    <col min="2055" max="2055" width="17.08203125" customWidth="1"/>
    <col min="2056" max="2057" width="7.75" hidden="1" customWidth="1"/>
    <col min="2058" max="2060" width="17.5" customWidth="1"/>
    <col min="2061" max="2061" width="10.58203125" customWidth="1"/>
    <col min="2062" max="2062" width="15.75" customWidth="1"/>
    <col min="2063" max="2063" width="30.08203125" customWidth="1"/>
    <col min="2064" max="2064" width="27.58203125" customWidth="1"/>
    <col min="2065" max="2065" width="21.08203125" customWidth="1"/>
    <col min="2066" max="2066" width="22.25" customWidth="1"/>
    <col min="2067" max="2067" width="18.75" customWidth="1"/>
    <col min="2068" max="2069" width="19" customWidth="1"/>
    <col min="2070" max="2070" width="19.08203125" customWidth="1"/>
    <col min="2071" max="2071" width="17.08203125" customWidth="1"/>
    <col min="2072" max="2073" width="7.75" hidden="1" customWidth="1"/>
    <col min="2074" max="2076" width="17.5" customWidth="1"/>
    <col min="2077" max="2077" width="10.58203125" customWidth="1"/>
    <col min="2078" max="2078" width="15.75" customWidth="1"/>
    <col min="2079" max="2079" width="30.08203125" customWidth="1"/>
    <col min="2080" max="2080" width="27.58203125" customWidth="1"/>
    <col min="2081" max="2081" width="21.08203125" customWidth="1"/>
    <col min="2082" max="2082" width="22.25" customWidth="1"/>
    <col min="2083" max="2083" width="18.75" customWidth="1"/>
    <col min="2084" max="2085" width="19" customWidth="1"/>
    <col min="2086" max="2086" width="19.08203125" customWidth="1"/>
    <col min="2087" max="2087" width="17.08203125" customWidth="1"/>
    <col min="2088" max="2089" width="7.75" hidden="1" customWidth="1"/>
    <col min="2090" max="2092" width="17.5" customWidth="1"/>
    <col min="2093" max="2093" width="10.58203125" customWidth="1"/>
    <col min="2094" max="2094" width="15.75" customWidth="1"/>
    <col min="2095" max="2095" width="30.08203125" customWidth="1"/>
    <col min="2096" max="2096" width="27.58203125" customWidth="1"/>
    <col min="2097" max="2097" width="21.08203125" customWidth="1"/>
    <col min="2098" max="2098" width="22.25" customWidth="1"/>
    <col min="2099" max="2099" width="18.75" customWidth="1"/>
    <col min="2100" max="2101" width="19" customWidth="1"/>
    <col min="2102" max="2102" width="19.08203125" customWidth="1"/>
    <col min="2103" max="2103" width="17.08203125" customWidth="1"/>
    <col min="2104" max="2105" width="7.75" hidden="1" customWidth="1"/>
    <col min="2106" max="2108" width="17.5" customWidth="1"/>
    <col min="2109" max="2109" width="10.58203125" customWidth="1"/>
    <col min="2110" max="2110" width="15.75" customWidth="1"/>
    <col min="2111" max="2111" width="30.08203125" customWidth="1"/>
    <col min="2112" max="2112" width="27.58203125" customWidth="1"/>
    <col min="2113" max="2113" width="21.08203125" customWidth="1"/>
    <col min="2114" max="2114" width="22.25" customWidth="1"/>
    <col min="2115" max="2115" width="18.75" customWidth="1"/>
    <col min="2116" max="2117" width="19" customWidth="1"/>
    <col min="2118" max="2118" width="19.08203125" customWidth="1"/>
    <col min="2119" max="2119" width="17.08203125" customWidth="1"/>
    <col min="2120" max="2121" width="7.75" hidden="1" customWidth="1"/>
    <col min="2122" max="2124" width="17.5" customWidth="1"/>
    <col min="2125" max="2125" width="10.58203125" customWidth="1"/>
    <col min="2126" max="2126" width="15.75" customWidth="1"/>
    <col min="2127" max="2127" width="30.08203125" customWidth="1"/>
    <col min="2128" max="2128" width="27.58203125" customWidth="1"/>
    <col min="2129" max="2129" width="21.08203125" customWidth="1"/>
    <col min="2130" max="2130" width="22.25" customWidth="1"/>
    <col min="2131" max="2131" width="18.75" customWidth="1"/>
    <col min="2132" max="2133" width="19" customWidth="1"/>
    <col min="2134" max="2134" width="19.08203125" customWidth="1"/>
    <col min="2135" max="2135" width="17.08203125" customWidth="1"/>
    <col min="2136" max="2137" width="7.75" hidden="1" customWidth="1"/>
    <col min="2138" max="2140" width="17.5" customWidth="1"/>
    <col min="2141" max="2141" width="10.58203125" customWidth="1"/>
    <col min="2142" max="2142" width="15.75" customWidth="1"/>
    <col min="2143" max="2143" width="30.08203125" customWidth="1"/>
    <col min="2144" max="2144" width="27.58203125" customWidth="1"/>
    <col min="2145" max="2145" width="21.08203125" customWidth="1"/>
    <col min="2146" max="2146" width="22.25" customWidth="1"/>
    <col min="2147" max="2147" width="18.75" customWidth="1"/>
    <col min="2148" max="2149" width="19" customWidth="1"/>
    <col min="2150" max="2150" width="19.08203125" customWidth="1"/>
    <col min="2151" max="2151" width="17.08203125" customWidth="1"/>
    <col min="2152" max="2153" width="7.75" hidden="1" customWidth="1"/>
    <col min="2154" max="2156" width="17.5" customWidth="1"/>
    <col min="2157" max="2157" width="10.58203125" customWidth="1"/>
    <col min="2158" max="2158" width="15.75" customWidth="1"/>
    <col min="2159" max="2159" width="30.08203125" customWidth="1"/>
    <col min="2160" max="2160" width="27.58203125" customWidth="1"/>
    <col min="2161" max="2161" width="21.08203125" customWidth="1"/>
    <col min="2162" max="2162" width="22.25" customWidth="1"/>
    <col min="2163" max="2163" width="18.75" customWidth="1"/>
    <col min="2164" max="2165" width="19" customWidth="1"/>
    <col min="2166" max="2166" width="19.08203125" customWidth="1"/>
    <col min="2167" max="2167" width="17.08203125" customWidth="1"/>
    <col min="2168" max="2169" width="7.75" hidden="1" customWidth="1"/>
    <col min="2170" max="2172" width="17.5" customWidth="1"/>
    <col min="2173" max="2173" width="10.58203125" customWidth="1"/>
    <col min="2174" max="2174" width="15.75" customWidth="1"/>
    <col min="2175" max="2175" width="30.08203125" customWidth="1"/>
    <col min="2176" max="2176" width="27.58203125" customWidth="1"/>
    <col min="2177" max="2177" width="21.08203125" customWidth="1"/>
    <col min="2178" max="2178" width="22.25" customWidth="1"/>
    <col min="2179" max="2179" width="18.75" customWidth="1"/>
    <col min="2180" max="2181" width="19" customWidth="1"/>
    <col min="2182" max="2182" width="19.08203125" customWidth="1"/>
    <col min="2183" max="2183" width="17.08203125" customWidth="1"/>
    <col min="2184" max="2185" width="7.75" hidden="1" customWidth="1"/>
    <col min="2186" max="2188" width="17.5" customWidth="1"/>
    <col min="2189" max="2189" width="10.58203125" customWidth="1"/>
    <col min="2190" max="2190" width="15.75" customWidth="1"/>
    <col min="2191" max="2191" width="30.08203125" customWidth="1"/>
    <col min="2192" max="2192" width="27.58203125" customWidth="1"/>
    <col min="2193" max="2193" width="21.08203125" customWidth="1"/>
    <col min="2194" max="2194" width="22.25" customWidth="1"/>
    <col min="2195" max="2195" width="18.75" customWidth="1"/>
    <col min="2196" max="2197" width="19" customWidth="1"/>
    <col min="2198" max="2198" width="19.08203125" customWidth="1"/>
    <col min="2199" max="2199" width="17.08203125" customWidth="1"/>
    <col min="2200" max="2201" width="7.75" hidden="1" customWidth="1"/>
    <col min="2202" max="2204" width="17.5" customWidth="1"/>
    <col min="2205" max="2205" width="10.58203125" customWidth="1"/>
    <col min="2206" max="2206" width="15.75" customWidth="1"/>
    <col min="2207" max="2207" width="30.08203125" customWidth="1"/>
    <col min="2208" max="2208" width="27.58203125" customWidth="1"/>
    <col min="2209" max="2209" width="21.08203125" customWidth="1"/>
    <col min="2210" max="2210" width="22.25" customWidth="1"/>
    <col min="2211" max="2211" width="18.75" customWidth="1"/>
    <col min="2212" max="2213" width="19" customWidth="1"/>
    <col min="2214" max="2214" width="19.08203125" customWidth="1"/>
    <col min="2215" max="2215" width="17.08203125" customWidth="1"/>
    <col min="2216" max="2217" width="7.75" hidden="1" customWidth="1"/>
    <col min="2218" max="2220" width="17.5" customWidth="1"/>
    <col min="2221" max="2221" width="10.58203125" customWidth="1"/>
    <col min="2222" max="2222" width="15.75" customWidth="1"/>
    <col min="2223" max="2223" width="30.08203125" customWidth="1"/>
    <col min="2224" max="2224" width="27.58203125" customWidth="1"/>
    <col min="2225" max="2225" width="21.08203125" customWidth="1"/>
    <col min="2226" max="2226" width="22.25" customWidth="1"/>
    <col min="2227" max="2227" width="18.75" customWidth="1"/>
    <col min="2228" max="2229" width="19" customWidth="1"/>
    <col min="2230" max="2230" width="19.08203125" customWidth="1"/>
    <col min="2231" max="2231" width="17.08203125" customWidth="1"/>
    <col min="2232" max="2233" width="7.75" hidden="1" customWidth="1"/>
    <col min="2234" max="2236" width="17.5" customWidth="1"/>
    <col min="2237" max="2237" width="10.58203125" customWidth="1"/>
    <col min="2238" max="2238" width="15.75" customWidth="1"/>
    <col min="2239" max="2239" width="30.08203125" customWidth="1"/>
    <col min="2240" max="2240" width="27.58203125" customWidth="1"/>
    <col min="2241" max="2241" width="21.08203125" customWidth="1"/>
    <col min="2242" max="2242" width="22.25" customWidth="1"/>
    <col min="2243" max="2243" width="18.75" customWidth="1"/>
    <col min="2244" max="2245" width="19" customWidth="1"/>
    <col min="2246" max="2246" width="19.08203125" customWidth="1"/>
    <col min="2247" max="2247" width="17.08203125" customWidth="1"/>
    <col min="2248" max="2249" width="7.75" hidden="1" customWidth="1"/>
    <col min="2250" max="2252" width="17.5" customWidth="1"/>
    <col min="2253" max="2253" width="10.58203125" customWidth="1"/>
    <col min="2254" max="2254" width="15.75" customWidth="1"/>
    <col min="2255" max="2255" width="30.08203125" customWidth="1"/>
    <col min="2256" max="2256" width="27.58203125" customWidth="1"/>
    <col min="2257" max="2257" width="21.08203125" customWidth="1"/>
    <col min="2258" max="2258" width="22.25" customWidth="1"/>
    <col min="2259" max="2259" width="18.75" customWidth="1"/>
    <col min="2260" max="2261" width="19" customWidth="1"/>
    <col min="2262" max="2262" width="19.08203125" customWidth="1"/>
    <col min="2263" max="2263" width="17.08203125" customWidth="1"/>
    <col min="2264" max="2265" width="7.75" hidden="1" customWidth="1"/>
    <col min="2266" max="2268" width="17.5" customWidth="1"/>
    <col min="2269" max="2269" width="10.58203125" customWidth="1"/>
    <col min="2270" max="2270" width="15.75" customWidth="1"/>
    <col min="2271" max="2271" width="30.08203125" customWidth="1"/>
    <col min="2272" max="2272" width="27.58203125" customWidth="1"/>
    <col min="2273" max="2273" width="21.08203125" customWidth="1"/>
    <col min="2274" max="2274" width="22.25" customWidth="1"/>
    <col min="2275" max="2275" width="18.75" customWidth="1"/>
    <col min="2276" max="2277" width="19" customWidth="1"/>
    <col min="2278" max="2278" width="19.08203125" customWidth="1"/>
    <col min="2279" max="2279" width="17.08203125" customWidth="1"/>
    <col min="2280" max="2281" width="7.75" hidden="1" customWidth="1"/>
    <col min="2282" max="2284" width="17.5" customWidth="1"/>
    <col min="2285" max="2285" width="10.58203125" customWidth="1"/>
    <col min="2286" max="2286" width="15.75" customWidth="1"/>
    <col min="2287" max="2287" width="30.08203125" customWidth="1"/>
    <col min="2288" max="2288" width="27.58203125" customWidth="1"/>
    <col min="2289" max="2289" width="21.08203125" customWidth="1"/>
    <col min="2290" max="2290" width="22.25" customWidth="1"/>
    <col min="2291" max="2291" width="18.75" customWidth="1"/>
    <col min="2292" max="2293" width="19" customWidth="1"/>
    <col min="2294" max="2294" width="19.08203125" customWidth="1"/>
    <col min="2295" max="2295" width="17.08203125" customWidth="1"/>
    <col min="2296" max="2297" width="7.75" hidden="1" customWidth="1"/>
    <col min="2298" max="2300" width="17.5" customWidth="1"/>
    <col min="2301" max="2301" width="10.58203125" customWidth="1"/>
    <col min="2302" max="2302" width="15.75" customWidth="1"/>
    <col min="2303" max="2303" width="30.08203125" customWidth="1"/>
    <col min="2304" max="2304" width="27.58203125" customWidth="1"/>
    <col min="2305" max="2305" width="21.08203125" customWidth="1"/>
    <col min="2306" max="2306" width="22.25" customWidth="1"/>
    <col min="2307" max="2307" width="18.75" customWidth="1"/>
    <col min="2308" max="2309" width="19" customWidth="1"/>
    <col min="2310" max="2310" width="19.08203125" customWidth="1"/>
    <col min="2311" max="2311" width="17.08203125" customWidth="1"/>
    <col min="2312" max="2313" width="7.75" hidden="1" customWidth="1"/>
    <col min="2314" max="2316" width="17.5" customWidth="1"/>
    <col min="2317" max="2317" width="10.58203125" customWidth="1"/>
    <col min="2318" max="2318" width="15.75" customWidth="1"/>
    <col min="2319" max="2319" width="30.08203125" customWidth="1"/>
    <col min="2320" max="2320" width="27.58203125" customWidth="1"/>
    <col min="2321" max="2321" width="21.08203125" customWidth="1"/>
    <col min="2322" max="2322" width="22.25" customWidth="1"/>
    <col min="2323" max="2323" width="18.75" customWidth="1"/>
    <col min="2324" max="2325" width="19" customWidth="1"/>
    <col min="2326" max="2326" width="19.08203125" customWidth="1"/>
    <col min="2327" max="2327" width="17.08203125" customWidth="1"/>
    <col min="2328" max="2329" width="7.75" hidden="1" customWidth="1"/>
    <col min="2330" max="2332" width="17.5" customWidth="1"/>
    <col min="2333" max="2333" width="10.58203125" customWidth="1"/>
    <col min="2334" max="2334" width="15.75" customWidth="1"/>
    <col min="2335" max="2335" width="30.08203125" customWidth="1"/>
    <col min="2336" max="2336" width="27.58203125" customWidth="1"/>
    <col min="2337" max="2337" width="21.08203125" customWidth="1"/>
    <col min="2338" max="2338" width="22.25" customWidth="1"/>
    <col min="2339" max="2339" width="18.75" customWidth="1"/>
    <col min="2340" max="2341" width="19" customWidth="1"/>
    <col min="2342" max="2342" width="19.08203125" customWidth="1"/>
    <col min="2343" max="2343" width="17.08203125" customWidth="1"/>
    <col min="2344" max="2345" width="7.75" hidden="1" customWidth="1"/>
    <col min="2346" max="2348" width="17.5" customWidth="1"/>
    <col min="2349" max="2349" width="10.58203125" customWidth="1"/>
    <col min="2350" max="2350" width="15.75" customWidth="1"/>
    <col min="2351" max="2351" width="30.08203125" customWidth="1"/>
    <col min="2352" max="2352" width="27.58203125" customWidth="1"/>
    <col min="2353" max="2353" width="21.08203125" customWidth="1"/>
    <col min="2354" max="2354" width="22.25" customWidth="1"/>
    <col min="2355" max="2355" width="18.75" customWidth="1"/>
    <col min="2356" max="2357" width="19" customWidth="1"/>
    <col min="2358" max="2358" width="19.08203125" customWidth="1"/>
    <col min="2359" max="2359" width="17.08203125" customWidth="1"/>
    <col min="2360" max="2361" width="7.75" hidden="1" customWidth="1"/>
    <col min="2362" max="2364" width="17.5" customWidth="1"/>
    <col min="2365" max="2365" width="10.58203125" customWidth="1"/>
    <col min="2366" max="2366" width="15.75" customWidth="1"/>
    <col min="2367" max="2367" width="30.08203125" customWidth="1"/>
    <col min="2368" max="2368" width="27.58203125" customWidth="1"/>
    <col min="2369" max="2369" width="21.08203125" customWidth="1"/>
    <col min="2370" max="2370" width="22.25" customWidth="1"/>
    <col min="2371" max="2371" width="18.75" customWidth="1"/>
    <col min="2372" max="2373" width="19" customWidth="1"/>
    <col min="2374" max="2374" width="19.08203125" customWidth="1"/>
    <col min="2375" max="2375" width="17.08203125" customWidth="1"/>
    <col min="2376" max="2377" width="7.75" hidden="1" customWidth="1"/>
    <col min="2378" max="2380" width="17.5" customWidth="1"/>
    <col min="2381" max="2381" width="10.58203125" customWidth="1"/>
    <col min="2382" max="2382" width="15.75" customWidth="1"/>
    <col min="2383" max="2383" width="30.08203125" customWidth="1"/>
    <col min="2384" max="2384" width="27.58203125" customWidth="1"/>
    <col min="2385" max="2385" width="21.08203125" customWidth="1"/>
    <col min="2386" max="2386" width="22.25" customWidth="1"/>
    <col min="2387" max="2387" width="18.75" customWidth="1"/>
    <col min="2388" max="2389" width="19" customWidth="1"/>
    <col min="2390" max="2390" width="19.08203125" customWidth="1"/>
    <col min="2391" max="2391" width="17.08203125" customWidth="1"/>
    <col min="2392" max="2393" width="7.75" hidden="1" customWidth="1"/>
    <col min="2394" max="2396" width="17.5" customWidth="1"/>
    <col min="2397" max="2397" width="10.58203125" customWidth="1"/>
    <col min="2398" max="2398" width="15.75" customWidth="1"/>
    <col min="2399" max="2399" width="30.08203125" customWidth="1"/>
    <col min="2400" max="2400" width="27.58203125" customWidth="1"/>
    <col min="2401" max="2401" width="21.08203125" customWidth="1"/>
    <col min="2402" max="2402" width="22.25" customWidth="1"/>
    <col min="2403" max="2403" width="18.75" customWidth="1"/>
    <col min="2404" max="2405" width="19" customWidth="1"/>
    <col min="2406" max="2406" width="19.08203125" customWidth="1"/>
    <col min="2407" max="2407" width="17.08203125" customWidth="1"/>
    <col min="2408" max="2409" width="7.75" hidden="1" customWidth="1"/>
    <col min="2410" max="2412" width="17.5" customWidth="1"/>
    <col min="2413" max="2413" width="10.58203125" customWidth="1"/>
    <col min="2414" max="2414" width="15.75" customWidth="1"/>
    <col min="2415" max="2415" width="30.08203125" customWidth="1"/>
    <col min="2416" max="2416" width="27.58203125" customWidth="1"/>
    <col min="2417" max="2417" width="21.08203125" customWidth="1"/>
    <col min="2418" max="2418" width="22.25" customWidth="1"/>
    <col min="2419" max="2419" width="18.75" customWidth="1"/>
    <col min="2420" max="2421" width="19" customWidth="1"/>
    <col min="2422" max="2422" width="19.08203125" customWidth="1"/>
    <col min="2423" max="2423" width="17.08203125" customWidth="1"/>
    <col min="2424" max="2425" width="7.75" hidden="1" customWidth="1"/>
    <col min="2426" max="2428" width="17.5" customWidth="1"/>
    <col min="2429" max="2429" width="10.58203125" customWidth="1"/>
    <col min="2430" max="2430" width="15.75" customWidth="1"/>
    <col min="2431" max="2431" width="30.08203125" customWidth="1"/>
    <col min="2432" max="2432" width="27.58203125" customWidth="1"/>
    <col min="2433" max="2433" width="21.08203125" customWidth="1"/>
    <col min="2434" max="2434" width="22.25" customWidth="1"/>
    <col min="2435" max="2435" width="18.75" customWidth="1"/>
    <col min="2436" max="2437" width="19" customWidth="1"/>
    <col min="2438" max="2438" width="19.08203125" customWidth="1"/>
    <col min="2439" max="2439" width="17.08203125" customWidth="1"/>
    <col min="2440" max="2441" width="7.75" hidden="1" customWidth="1"/>
    <col min="2442" max="2444" width="17.5" customWidth="1"/>
    <col min="2445" max="2445" width="10.58203125" customWidth="1"/>
    <col min="2446" max="2446" width="15.75" customWidth="1"/>
    <col min="2447" max="2447" width="30.08203125" customWidth="1"/>
    <col min="2448" max="2448" width="27.58203125" customWidth="1"/>
    <col min="2449" max="2449" width="21.08203125" customWidth="1"/>
    <col min="2450" max="2450" width="22.25" customWidth="1"/>
    <col min="2451" max="2451" width="18.75" customWidth="1"/>
    <col min="2452" max="2453" width="19" customWidth="1"/>
    <col min="2454" max="2454" width="19.08203125" customWidth="1"/>
    <col min="2455" max="2455" width="17.08203125" customWidth="1"/>
    <col min="2456" max="2457" width="7.75" hidden="1" customWidth="1"/>
    <col min="2458" max="2460" width="17.5" customWidth="1"/>
    <col min="2461" max="2461" width="10.58203125" customWidth="1"/>
    <col min="2462" max="2462" width="15.75" customWidth="1"/>
    <col min="2463" max="2463" width="30.08203125" customWidth="1"/>
    <col min="2464" max="2464" width="27.58203125" customWidth="1"/>
    <col min="2465" max="2465" width="21.08203125" customWidth="1"/>
    <col min="2466" max="2466" width="22.25" customWidth="1"/>
    <col min="2467" max="2467" width="18.75" customWidth="1"/>
    <col min="2468" max="2469" width="19" customWidth="1"/>
    <col min="2470" max="2470" width="19.08203125" customWidth="1"/>
    <col min="2471" max="2471" width="17.08203125" customWidth="1"/>
    <col min="2472" max="2473" width="7.75" hidden="1" customWidth="1"/>
    <col min="2474" max="2476" width="17.5" customWidth="1"/>
    <col min="2477" max="2477" width="10.58203125" customWidth="1"/>
    <col min="2478" max="2478" width="15.75" customWidth="1"/>
    <col min="2479" max="2479" width="30.08203125" customWidth="1"/>
    <col min="2480" max="2480" width="27.58203125" customWidth="1"/>
    <col min="2481" max="2481" width="21.08203125" customWidth="1"/>
    <col min="2482" max="2482" width="22.25" customWidth="1"/>
    <col min="2483" max="2483" width="18.75" customWidth="1"/>
    <col min="2484" max="2485" width="19" customWidth="1"/>
    <col min="2486" max="2486" width="19.08203125" customWidth="1"/>
    <col min="2487" max="2487" width="17.08203125" customWidth="1"/>
    <col min="2488" max="2489" width="7.75" hidden="1" customWidth="1"/>
    <col min="2490" max="2492" width="17.5" customWidth="1"/>
    <col min="2493" max="2493" width="10.58203125" customWidth="1"/>
    <col min="2494" max="2494" width="15.75" customWidth="1"/>
    <col min="2495" max="2495" width="30.08203125" customWidth="1"/>
    <col min="2496" max="2496" width="27.58203125" customWidth="1"/>
    <col min="2497" max="2497" width="21.08203125" customWidth="1"/>
    <col min="2498" max="2498" width="22.25" customWidth="1"/>
    <col min="2499" max="2499" width="18.75" customWidth="1"/>
    <col min="2500" max="2501" width="19" customWidth="1"/>
    <col min="2502" max="2502" width="19.08203125" customWidth="1"/>
    <col min="2503" max="2503" width="17.08203125" customWidth="1"/>
    <col min="2504" max="2505" width="7.75" hidden="1" customWidth="1"/>
    <col min="2506" max="2508" width="17.5" customWidth="1"/>
    <col min="2509" max="2509" width="10.58203125" customWidth="1"/>
    <col min="2510" max="2510" width="15.75" customWidth="1"/>
    <col min="2511" max="2511" width="30.08203125" customWidth="1"/>
    <col min="2512" max="2512" width="27.58203125" customWidth="1"/>
    <col min="2513" max="2513" width="21.08203125" customWidth="1"/>
    <col min="2514" max="2514" width="22.25" customWidth="1"/>
    <col min="2515" max="2515" width="18.75" customWidth="1"/>
    <col min="2516" max="2517" width="19" customWidth="1"/>
    <col min="2518" max="2518" width="19.08203125" customWidth="1"/>
    <col min="2519" max="2519" width="17.08203125" customWidth="1"/>
    <col min="2520" max="2521" width="7.75" hidden="1" customWidth="1"/>
    <col min="2522" max="2524" width="17.5" customWidth="1"/>
    <col min="2525" max="2525" width="10.58203125" customWidth="1"/>
    <col min="2526" max="2526" width="15.75" customWidth="1"/>
    <col min="2527" max="2527" width="30.08203125" customWidth="1"/>
    <col min="2528" max="2528" width="27.58203125" customWidth="1"/>
    <col min="2529" max="2529" width="21.08203125" customWidth="1"/>
    <col min="2530" max="2530" width="22.25" customWidth="1"/>
    <col min="2531" max="2531" width="18.75" customWidth="1"/>
    <col min="2532" max="2533" width="19" customWidth="1"/>
    <col min="2534" max="2534" width="19.08203125" customWidth="1"/>
    <col min="2535" max="2535" width="17.08203125" customWidth="1"/>
    <col min="2536" max="2537" width="7.75" hidden="1" customWidth="1"/>
    <col min="2538" max="2540" width="17.5" customWidth="1"/>
    <col min="2541" max="2541" width="10.58203125" customWidth="1"/>
    <col min="2542" max="2542" width="15.75" customWidth="1"/>
    <col min="2543" max="2543" width="30.08203125" customWidth="1"/>
    <col min="2544" max="2544" width="27.58203125" customWidth="1"/>
    <col min="2545" max="2545" width="21.08203125" customWidth="1"/>
    <col min="2546" max="2546" width="22.25" customWidth="1"/>
    <col min="2547" max="2547" width="18.75" customWidth="1"/>
    <col min="2548" max="2549" width="19" customWidth="1"/>
    <col min="2550" max="2550" width="19.08203125" customWidth="1"/>
    <col min="2551" max="2551" width="17.08203125" customWidth="1"/>
    <col min="2552" max="2553" width="7.75" hidden="1" customWidth="1"/>
    <col min="2554" max="2556" width="17.5" customWidth="1"/>
    <col min="2557" max="2557" width="10.58203125" customWidth="1"/>
    <col min="2558" max="2558" width="15.75" customWidth="1"/>
    <col min="2559" max="2559" width="30.08203125" customWidth="1"/>
    <col min="2560" max="2560" width="27.58203125" customWidth="1"/>
    <col min="2561" max="2561" width="21.08203125" customWidth="1"/>
    <col min="2562" max="2562" width="22.25" customWidth="1"/>
    <col min="2563" max="2563" width="18.75" customWidth="1"/>
    <col min="2564" max="2565" width="19" customWidth="1"/>
    <col min="2566" max="2566" width="19.08203125" customWidth="1"/>
    <col min="2567" max="2567" width="17.08203125" customWidth="1"/>
    <col min="2568" max="2569" width="7.75" hidden="1" customWidth="1"/>
    <col min="2570" max="2572" width="17.5" customWidth="1"/>
    <col min="2573" max="2573" width="10.58203125" customWidth="1"/>
    <col min="2574" max="2574" width="15.75" customWidth="1"/>
    <col min="2575" max="2575" width="30.08203125" customWidth="1"/>
    <col min="2576" max="2576" width="27.58203125" customWidth="1"/>
    <col min="2577" max="2577" width="21.08203125" customWidth="1"/>
    <col min="2578" max="2578" width="22.25" customWidth="1"/>
    <col min="2579" max="2579" width="18.75" customWidth="1"/>
    <col min="2580" max="2581" width="19" customWidth="1"/>
    <col min="2582" max="2582" width="19.08203125" customWidth="1"/>
    <col min="2583" max="2583" width="17.08203125" customWidth="1"/>
    <col min="2584" max="2585" width="7.75" hidden="1" customWidth="1"/>
    <col min="2586" max="2588" width="17.5" customWidth="1"/>
    <col min="2589" max="2589" width="10.58203125" customWidth="1"/>
    <col min="2590" max="2590" width="15.75" customWidth="1"/>
    <col min="2591" max="2591" width="30.08203125" customWidth="1"/>
    <col min="2592" max="2592" width="27.58203125" customWidth="1"/>
    <col min="2593" max="2593" width="21.08203125" customWidth="1"/>
    <col min="2594" max="2594" width="22.25" customWidth="1"/>
    <col min="2595" max="2595" width="18.75" customWidth="1"/>
    <col min="2596" max="2597" width="19" customWidth="1"/>
    <col min="2598" max="2598" width="19.08203125" customWidth="1"/>
    <col min="2599" max="2599" width="17.08203125" customWidth="1"/>
    <col min="2600" max="2601" width="7.75" hidden="1" customWidth="1"/>
    <col min="2602" max="2604" width="17.5" customWidth="1"/>
    <col min="2605" max="2605" width="10.58203125" customWidth="1"/>
    <col min="2606" max="2606" width="15.75" customWidth="1"/>
    <col min="2607" max="2607" width="30.08203125" customWidth="1"/>
    <col min="2608" max="2608" width="27.58203125" customWidth="1"/>
    <col min="2609" max="2609" width="21.08203125" customWidth="1"/>
    <col min="2610" max="2610" width="22.25" customWidth="1"/>
    <col min="2611" max="2611" width="18.75" customWidth="1"/>
    <col min="2612" max="2613" width="19" customWidth="1"/>
    <col min="2614" max="2614" width="19.08203125" customWidth="1"/>
    <col min="2615" max="2615" width="17.08203125" customWidth="1"/>
    <col min="2616" max="2617" width="7.75" hidden="1" customWidth="1"/>
    <col min="2618" max="2620" width="17.5" customWidth="1"/>
    <col min="2621" max="2621" width="10.58203125" customWidth="1"/>
    <col min="2622" max="2622" width="15.75" customWidth="1"/>
    <col min="2623" max="2623" width="30.08203125" customWidth="1"/>
    <col min="2624" max="2624" width="27.58203125" customWidth="1"/>
    <col min="2625" max="2625" width="21.08203125" customWidth="1"/>
    <col min="2626" max="2626" width="22.25" customWidth="1"/>
    <col min="2627" max="2627" width="18.75" customWidth="1"/>
    <col min="2628" max="2629" width="19" customWidth="1"/>
    <col min="2630" max="2630" width="19.08203125" customWidth="1"/>
    <col min="2631" max="2631" width="17.08203125" customWidth="1"/>
    <col min="2632" max="2633" width="7.75" hidden="1" customWidth="1"/>
    <col min="2634" max="2636" width="17.5" customWidth="1"/>
    <col min="2637" max="2637" width="10.58203125" customWidth="1"/>
    <col min="2638" max="2638" width="15.75" customWidth="1"/>
    <col min="2639" max="2639" width="30.08203125" customWidth="1"/>
    <col min="2640" max="2640" width="27.58203125" customWidth="1"/>
    <col min="2641" max="2641" width="21.08203125" customWidth="1"/>
    <col min="2642" max="2642" width="22.25" customWidth="1"/>
    <col min="2643" max="2643" width="18.75" customWidth="1"/>
    <col min="2644" max="2645" width="19" customWidth="1"/>
    <col min="2646" max="2646" width="19.08203125" customWidth="1"/>
    <col min="2647" max="2647" width="17.08203125" customWidth="1"/>
    <col min="2648" max="2649" width="7.75" hidden="1" customWidth="1"/>
    <col min="2650" max="2652" width="17.5" customWidth="1"/>
    <col min="2653" max="2653" width="10.58203125" customWidth="1"/>
    <col min="2654" max="2654" width="15.75" customWidth="1"/>
    <col min="2655" max="2655" width="30.08203125" customWidth="1"/>
    <col min="2656" max="2656" width="27.58203125" customWidth="1"/>
    <col min="2657" max="2657" width="21.08203125" customWidth="1"/>
    <col min="2658" max="2658" width="22.25" customWidth="1"/>
    <col min="2659" max="2659" width="18.75" customWidth="1"/>
    <col min="2660" max="2661" width="19" customWidth="1"/>
    <col min="2662" max="2662" width="19.08203125" customWidth="1"/>
    <col min="2663" max="2663" width="17.08203125" customWidth="1"/>
    <col min="2664" max="2665" width="7.75" hidden="1" customWidth="1"/>
    <col min="2666" max="2668" width="17.5" customWidth="1"/>
    <col min="2669" max="2669" width="10.58203125" customWidth="1"/>
    <col min="2670" max="2670" width="15.75" customWidth="1"/>
    <col min="2671" max="2671" width="30.08203125" customWidth="1"/>
    <col min="2672" max="2672" width="27.58203125" customWidth="1"/>
    <col min="2673" max="2673" width="21.08203125" customWidth="1"/>
    <col min="2674" max="2674" width="22.25" customWidth="1"/>
    <col min="2675" max="2675" width="18.75" customWidth="1"/>
    <col min="2676" max="2677" width="19" customWidth="1"/>
    <col min="2678" max="2678" width="19.08203125" customWidth="1"/>
    <col min="2679" max="2679" width="17.08203125" customWidth="1"/>
    <col min="2680" max="2681" width="7.75" hidden="1" customWidth="1"/>
    <col min="2682" max="2684" width="17.5" customWidth="1"/>
    <col min="2685" max="2685" width="10.58203125" customWidth="1"/>
    <col min="2686" max="2686" width="15.75" customWidth="1"/>
    <col min="2687" max="2687" width="30.08203125" customWidth="1"/>
    <col min="2688" max="2688" width="27.58203125" customWidth="1"/>
    <col min="2689" max="2689" width="21.08203125" customWidth="1"/>
    <col min="2690" max="2690" width="22.25" customWidth="1"/>
    <col min="2691" max="2691" width="18.75" customWidth="1"/>
    <col min="2692" max="2693" width="19" customWidth="1"/>
    <col min="2694" max="2694" width="19.08203125" customWidth="1"/>
    <col min="2695" max="2695" width="17.08203125" customWidth="1"/>
    <col min="2696" max="2697" width="7.75" hidden="1" customWidth="1"/>
    <col min="2698" max="2700" width="17.5" customWidth="1"/>
    <col min="2701" max="2701" width="10.58203125" customWidth="1"/>
    <col min="2702" max="2702" width="15.75" customWidth="1"/>
    <col min="2703" max="2703" width="30.08203125" customWidth="1"/>
    <col min="2704" max="2704" width="27.58203125" customWidth="1"/>
    <col min="2705" max="2705" width="21.08203125" customWidth="1"/>
    <col min="2706" max="2706" width="22.25" customWidth="1"/>
    <col min="2707" max="2707" width="18.75" customWidth="1"/>
    <col min="2708" max="2709" width="19" customWidth="1"/>
    <col min="2710" max="2710" width="19.08203125" customWidth="1"/>
    <col min="2711" max="2711" width="17.08203125" customWidth="1"/>
    <col min="2712" max="2713" width="7.75" hidden="1" customWidth="1"/>
    <col min="2714" max="2716" width="17.5" customWidth="1"/>
    <col min="2717" max="2717" width="10.58203125" customWidth="1"/>
    <col min="2718" max="2718" width="15.75" customWidth="1"/>
    <col min="2719" max="2719" width="30.08203125" customWidth="1"/>
    <col min="2720" max="2720" width="27.58203125" customWidth="1"/>
    <col min="2721" max="2721" width="21.08203125" customWidth="1"/>
    <col min="2722" max="2722" width="22.25" customWidth="1"/>
    <col min="2723" max="2723" width="18.75" customWidth="1"/>
    <col min="2724" max="2725" width="19" customWidth="1"/>
    <col min="2726" max="2726" width="19.08203125" customWidth="1"/>
    <col min="2727" max="2727" width="17.08203125" customWidth="1"/>
    <col min="2728" max="2729" width="7.75" hidden="1" customWidth="1"/>
    <col min="2730" max="2732" width="17.5" customWidth="1"/>
    <col min="2733" max="2733" width="10.58203125" customWidth="1"/>
    <col min="2734" max="2734" width="15.75" customWidth="1"/>
    <col min="2735" max="2735" width="30.08203125" customWidth="1"/>
    <col min="2736" max="2736" width="27.58203125" customWidth="1"/>
    <col min="2737" max="2737" width="21.08203125" customWidth="1"/>
    <col min="2738" max="2738" width="22.25" customWidth="1"/>
    <col min="2739" max="2739" width="18.75" customWidth="1"/>
    <col min="2740" max="2741" width="19" customWidth="1"/>
    <col min="2742" max="2742" width="19.08203125" customWidth="1"/>
    <col min="2743" max="2743" width="17.08203125" customWidth="1"/>
    <col min="2744" max="2745" width="7.75" hidden="1" customWidth="1"/>
    <col min="2746" max="2748" width="17.5" customWidth="1"/>
    <col min="2749" max="2749" width="10.58203125" customWidth="1"/>
    <col min="2750" max="2750" width="15.75" customWidth="1"/>
    <col min="2751" max="2751" width="30.08203125" customWidth="1"/>
    <col min="2752" max="2752" width="27.58203125" customWidth="1"/>
    <col min="2753" max="2753" width="21.08203125" customWidth="1"/>
    <col min="2754" max="2754" width="22.25" customWidth="1"/>
    <col min="2755" max="2755" width="18.75" customWidth="1"/>
    <col min="2756" max="2757" width="19" customWidth="1"/>
    <col min="2758" max="2758" width="19.08203125" customWidth="1"/>
    <col min="2759" max="2759" width="17.08203125" customWidth="1"/>
    <col min="2760" max="2761" width="7.75" hidden="1" customWidth="1"/>
    <col min="2762" max="2764" width="17.5" customWidth="1"/>
    <col min="2765" max="2765" width="10.58203125" customWidth="1"/>
    <col min="2766" max="2766" width="15.75" customWidth="1"/>
    <col min="2767" max="2767" width="30.08203125" customWidth="1"/>
    <col min="2768" max="2768" width="27.58203125" customWidth="1"/>
    <col min="2769" max="2769" width="21.08203125" customWidth="1"/>
    <col min="2770" max="2770" width="22.25" customWidth="1"/>
    <col min="2771" max="2771" width="18.75" customWidth="1"/>
    <col min="2772" max="2773" width="19" customWidth="1"/>
    <col min="2774" max="2774" width="19.08203125" customWidth="1"/>
    <col min="2775" max="2775" width="17.08203125" customWidth="1"/>
    <col min="2776" max="2777" width="7.75" hidden="1" customWidth="1"/>
    <col min="2778" max="2780" width="17.5" customWidth="1"/>
    <col min="2781" max="2781" width="10.58203125" customWidth="1"/>
    <col min="2782" max="2782" width="15.75" customWidth="1"/>
    <col min="2783" max="2783" width="30.08203125" customWidth="1"/>
    <col min="2784" max="2784" width="27.58203125" customWidth="1"/>
    <col min="2785" max="2785" width="21.08203125" customWidth="1"/>
    <col min="2786" max="2786" width="22.25" customWidth="1"/>
    <col min="2787" max="2787" width="18.75" customWidth="1"/>
    <col min="2788" max="2789" width="19" customWidth="1"/>
    <col min="2790" max="2790" width="19.08203125" customWidth="1"/>
    <col min="2791" max="2791" width="17.08203125" customWidth="1"/>
    <col min="2792" max="2793" width="7.75" hidden="1" customWidth="1"/>
    <col min="2794" max="2796" width="17.5" customWidth="1"/>
    <col min="2797" max="2797" width="10.58203125" customWidth="1"/>
    <col min="2798" max="2798" width="15.75" customWidth="1"/>
    <col min="2799" max="2799" width="30.08203125" customWidth="1"/>
    <col min="2800" max="2800" width="27.58203125" customWidth="1"/>
    <col min="2801" max="2801" width="21.08203125" customWidth="1"/>
    <col min="2802" max="2802" width="22.25" customWidth="1"/>
    <col min="2803" max="2803" width="18.75" customWidth="1"/>
    <col min="2804" max="2805" width="19" customWidth="1"/>
    <col min="2806" max="2806" width="19.08203125" customWidth="1"/>
    <col min="2807" max="2807" width="17.08203125" customWidth="1"/>
    <col min="2808" max="2809" width="7.75" hidden="1" customWidth="1"/>
    <col min="2810" max="2812" width="17.5" customWidth="1"/>
    <col min="2813" max="2813" width="10.58203125" customWidth="1"/>
    <col min="2814" max="2814" width="15.75" customWidth="1"/>
    <col min="2815" max="2815" width="30.08203125" customWidth="1"/>
    <col min="2816" max="2816" width="27.58203125" customWidth="1"/>
    <col min="2817" max="2817" width="21.08203125" customWidth="1"/>
    <col min="2818" max="2818" width="22.25" customWidth="1"/>
    <col min="2819" max="2819" width="18.75" customWidth="1"/>
    <col min="2820" max="2821" width="19" customWidth="1"/>
    <col min="2822" max="2822" width="19.08203125" customWidth="1"/>
    <col min="2823" max="2823" width="17.08203125" customWidth="1"/>
    <col min="2824" max="2825" width="7.75" hidden="1" customWidth="1"/>
    <col min="2826" max="2828" width="17.5" customWidth="1"/>
    <col min="2829" max="2829" width="10.58203125" customWidth="1"/>
    <col min="2830" max="2830" width="15.75" customWidth="1"/>
    <col min="2831" max="2831" width="30.08203125" customWidth="1"/>
    <col min="2832" max="2832" width="27.58203125" customWidth="1"/>
    <col min="2833" max="2833" width="21.08203125" customWidth="1"/>
    <col min="2834" max="2834" width="22.25" customWidth="1"/>
    <col min="2835" max="2835" width="18.75" customWidth="1"/>
    <col min="2836" max="2837" width="19" customWidth="1"/>
    <col min="2838" max="2838" width="19.08203125" customWidth="1"/>
    <col min="2839" max="2839" width="17.08203125" customWidth="1"/>
    <col min="2840" max="2841" width="7.75" hidden="1" customWidth="1"/>
    <col min="2842" max="2844" width="17.5" customWidth="1"/>
    <col min="2845" max="2845" width="10.58203125" customWidth="1"/>
    <col min="2846" max="2846" width="15.75" customWidth="1"/>
    <col min="2847" max="2847" width="30.08203125" customWidth="1"/>
    <col min="2848" max="2848" width="27.58203125" customWidth="1"/>
    <col min="2849" max="2849" width="21.08203125" customWidth="1"/>
    <col min="2850" max="2850" width="22.25" customWidth="1"/>
    <col min="2851" max="2851" width="18.75" customWidth="1"/>
    <col min="2852" max="2853" width="19" customWidth="1"/>
    <col min="2854" max="2854" width="19.08203125" customWidth="1"/>
    <col min="2855" max="2855" width="17.08203125" customWidth="1"/>
    <col min="2856" max="2857" width="7.75" hidden="1" customWidth="1"/>
    <col min="2858" max="2860" width="17.5" customWidth="1"/>
    <col min="2861" max="2861" width="10.58203125" customWidth="1"/>
    <col min="2862" max="2862" width="15.75" customWidth="1"/>
    <col min="2863" max="2863" width="30.08203125" customWidth="1"/>
    <col min="2864" max="2864" width="27.58203125" customWidth="1"/>
    <col min="2865" max="2865" width="21.08203125" customWidth="1"/>
    <col min="2866" max="2866" width="22.25" customWidth="1"/>
    <col min="2867" max="2867" width="18.75" customWidth="1"/>
    <col min="2868" max="2869" width="19" customWidth="1"/>
    <col min="2870" max="2870" width="19.08203125" customWidth="1"/>
    <col min="2871" max="2871" width="17.08203125" customWidth="1"/>
    <col min="2872" max="2873" width="7.75" hidden="1" customWidth="1"/>
    <col min="2874" max="2876" width="17.5" customWidth="1"/>
    <col min="2877" max="2877" width="10.58203125" customWidth="1"/>
    <col min="2878" max="2878" width="15.75" customWidth="1"/>
    <col min="2879" max="2879" width="30.08203125" customWidth="1"/>
    <col min="2880" max="2880" width="27.58203125" customWidth="1"/>
    <col min="2881" max="2881" width="21.08203125" customWidth="1"/>
    <col min="2882" max="2882" width="22.25" customWidth="1"/>
    <col min="2883" max="2883" width="18.75" customWidth="1"/>
    <col min="2884" max="2885" width="19" customWidth="1"/>
    <col min="2886" max="2886" width="19.08203125" customWidth="1"/>
    <col min="2887" max="2887" width="17.08203125" customWidth="1"/>
    <col min="2888" max="2889" width="7.75" hidden="1" customWidth="1"/>
    <col min="2890" max="2892" width="17.5" customWidth="1"/>
    <col min="2893" max="2893" width="10.58203125" customWidth="1"/>
    <col min="2894" max="2894" width="15.75" customWidth="1"/>
    <col min="2895" max="2895" width="30.08203125" customWidth="1"/>
    <col min="2896" max="2896" width="27.58203125" customWidth="1"/>
    <col min="2897" max="2897" width="21.08203125" customWidth="1"/>
    <col min="2898" max="2898" width="22.25" customWidth="1"/>
    <col min="2899" max="2899" width="18.75" customWidth="1"/>
    <col min="2900" max="2901" width="19" customWidth="1"/>
    <col min="2902" max="2902" width="19.08203125" customWidth="1"/>
    <col min="2903" max="2903" width="17.08203125" customWidth="1"/>
    <col min="2904" max="2905" width="7.75" hidden="1" customWidth="1"/>
    <col min="2906" max="2908" width="17.5" customWidth="1"/>
    <col min="2909" max="2909" width="10.58203125" customWidth="1"/>
    <col min="2910" max="2910" width="15.75" customWidth="1"/>
    <col min="2911" max="2911" width="30.08203125" customWidth="1"/>
    <col min="2912" max="2912" width="27.58203125" customWidth="1"/>
    <col min="2913" max="2913" width="21.08203125" customWidth="1"/>
    <col min="2914" max="2914" width="22.25" customWidth="1"/>
    <col min="2915" max="2915" width="18.75" customWidth="1"/>
    <col min="2916" max="2917" width="19" customWidth="1"/>
    <col min="2918" max="2918" width="19.08203125" customWidth="1"/>
    <col min="2919" max="2919" width="17.08203125" customWidth="1"/>
    <col min="2920" max="2921" width="7.75" hidden="1" customWidth="1"/>
    <col min="2922" max="2924" width="17.5" customWidth="1"/>
    <col min="2925" max="2925" width="10.58203125" customWidth="1"/>
    <col min="2926" max="2926" width="15.75" customWidth="1"/>
    <col min="2927" max="2927" width="30.08203125" customWidth="1"/>
    <col min="2928" max="2928" width="27.58203125" customWidth="1"/>
    <col min="2929" max="2929" width="21.08203125" customWidth="1"/>
    <col min="2930" max="2930" width="22.25" customWidth="1"/>
    <col min="2931" max="2931" width="18.75" customWidth="1"/>
    <col min="2932" max="2933" width="19" customWidth="1"/>
    <col min="2934" max="2934" width="19.08203125" customWidth="1"/>
    <col min="2935" max="2935" width="17.08203125" customWidth="1"/>
    <col min="2936" max="2937" width="7.75" hidden="1" customWidth="1"/>
    <col min="2938" max="2940" width="17.5" customWidth="1"/>
    <col min="2941" max="2941" width="10.58203125" customWidth="1"/>
    <col min="2942" max="2942" width="15.75" customWidth="1"/>
    <col min="2943" max="2943" width="30.08203125" customWidth="1"/>
    <col min="2944" max="2944" width="27.58203125" customWidth="1"/>
    <col min="2945" max="2945" width="21.08203125" customWidth="1"/>
    <col min="2946" max="2946" width="22.25" customWidth="1"/>
    <col min="2947" max="2947" width="18.75" customWidth="1"/>
    <col min="2948" max="2949" width="19" customWidth="1"/>
    <col min="2950" max="2950" width="19.08203125" customWidth="1"/>
    <col min="2951" max="2951" width="17.08203125" customWidth="1"/>
    <col min="2952" max="2953" width="7.75" hidden="1" customWidth="1"/>
    <col min="2954" max="2956" width="17.5" customWidth="1"/>
    <col min="2957" max="2957" width="10.58203125" customWidth="1"/>
    <col min="2958" max="2958" width="15.75" customWidth="1"/>
    <col min="2959" max="2959" width="30.08203125" customWidth="1"/>
    <col min="2960" max="2960" width="27.58203125" customWidth="1"/>
    <col min="2961" max="2961" width="21.08203125" customWidth="1"/>
    <col min="2962" max="2962" width="22.25" customWidth="1"/>
    <col min="2963" max="2963" width="18.75" customWidth="1"/>
    <col min="2964" max="2965" width="19" customWidth="1"/>
    <col min="2966" max="2966" width="19.08203125" customWidth="1"/>
    <col min="2967" max="2967" width="17.08203125" customWidth="1"/>
    <col min="2968" max="2969" width="7.75" hidden="1" customWidth="1"/>
    <col min="2970" max="2972" width="17.5" customWidth="1"/>
    <col min="2973" max="2973" width="10.58203125" customWidth="1"/>
    <col min="2974" max="2974" width="15.75" customWidth="1"/>
    <col min="2975" max="2975" width="30.08203125" customWidth="1"/>
    <col min="2976" max="2976" width="27.58203125" customWidth="1"/>
    <col min="2977" max="2977" width="21.08203125" customWidth="1"/>
    <col min="2978" max="2978" width="22.25" customWidth="1"/>
    <col min="2979" max="2979" width="18.75" customWidth="1"/>
    <col min="2980" max="2981" width="19" customWidth="1"/>
    <col min="2982" max="2982" width="19.08203125" customWidth="1"/>
    <col min="2983" max="2983" width="17.08203125" customWidth="1"/>
    <col min="2984" max="2985" width="7.75" hidden="1" customWidth="1"/>
    <col min="2986" max="2988" width="17.5" customWidth="1"/>
    <col min="2989" max="2989" width="10.58203125" customWidth="1"/>
    <col min="2990" max="2990" width="15.75" customWidth="1"/>
    <col min="2991" max="2991" width="30.08203125" customWidth="1"/>
    <col min="2992" max="2992" width="27.58203125" customWidth="1"/>
    <col min="2993" max="2993" width="21.08203125" customWidth="1"/>
    <col min="2994" max="2994" width="22.25" customWidth="1"/>
    <col min="2995" max="2995" width="18.75" customWidth="1"/>
    <col min="2996" max="2997" width="19" customWidth="1"/>
    <col min="2998" max="2998" width="19.08203125" customWidth="1"/>
    <col min="2999" max="2999" width="17.08203125" customWidth="1"/>
    <col min="3000" max="3001" width="7.75" hidden="1" customWidth="1"/>
    <col min="3002" max="3004" width="17.5" customWidth="1"/>
    <col min="3005" max="3005" width="10.58203125" customWidth="1"/>
    <col min="3006" max="3006" width="15.75" customWidth="1"/>
    <col min="3007" max="3007" width="30.08203125" customWidth="1"/>
    <col min="3008" max="3008" width="27.58203125" customWidth="1"/>
    <col min="3009" max="3009" width="21.08203125" customWidth="1"/>
    <col min="3010" max="3010" width="22.25" customWidth="1"/>
    <col min="3011" max="3011" width="18.75" customWidth="1"/>
    <col min="3012" max="3013" width="19" customWidth="1"/>
    <col min="3014" max="3014" width="19.08203125" customWidth="1"/>
    <col min="3015" max="3015" width="17.08203125" customWidth="1"/>
    <col min="3016" max="3017" width="7.75" hidden="1" customWidth="1"/>
    <col min="3018" max="3020" width="17.5" customWidth="1"/>
    <col min="3021" max="3021" width="10.58203125" customWidth="1"/>
    <col min="3022" max="3022" width="15.75" customWidth="1"/>
    <col min="3023" max="3023" width="30.08203125" customWidth="1"/>
    <col min="3024" max="3024" width="27.58203125" customWidth="1"/>
    <col min="3025" max="3025" width="21.08203125" customWidth="1"/>
    <col min="3026" max="3026" width="22.25" customWidth="1"/>
    <col min="3027" max="3027" width="18.75" customWidth="1"/>
    <col min="3028" max="3029" width="19" customWidth="1"/>
    <col min="3030" max="3030" width="19.08203125" customWidth="1"/>
    <col min="3031" max="3031" width="17.08203125" customWidth="1"/>
    <col min="3032" max="3033" width="7.75" hidden="1" customWidth="1"/>
    <col min="3034" max="3036" width="17.5" customWidth="1"/>
    <col min="3037" max="3037" width="10.58203125" customWidth="1"/>
    <col min="3038" max="3038" width="15.75" customWidth="1"/>
    <col min="3039" max="3039" width="30.08203125" customWidth="1"/>
    <col min="3040" max="3040" width="27.58203125" customWidth="1"/>
    <col min="3041" max="3041" width="21.08203125" customWidth="1"/>
    <col min="3042" max="3042" width="22.25" customWidth="1"/>
    <col min="3043" max="3043" width="18.75" customWidth="1"/>
    <col min="3044" max="3045" width="19" customWidth="1"/>
    <col min="3046" max="3046" width="19.08203125" customWidth="1"/>
    <col min="3047" max="3047" width="17.08203125" customWidth="1"/>
    <col min="3048" max="3049" width="7.75" hidden="1" customWidth="1"/>
    <col min="3050" max="3052" width="17.5" customWidth="1"/>
    <col min="3053" max="3053" width="10.58203125" customWidth="1"/>
    <col min="3054" max="3054" width="15.75" customWidth="1"/>
    <col min="3055" max="3055" width="30.08203125" customWidth="1"/>
    <col min="3056" max="3056" width="27.58203125" customWidth="1"/>
    <col min="3057" max="3057" width="21.08203125" customWidth="1"/>
    <col min="3058" max="3058" width="22.25" customWidth="1"/>
    <col min="3059" max="3059" width="18.75" customWidth="1"/>
    <col min="3060" max="3061" width="19" customWidth="1"/>
    <col min="3062" max="3062" width="19.08203125" customWidth="1"/>
    <col min="3063" max="3063" width="17.08203125" customWidth="1"/>
    <col min="3064" max="3065" width="7.75" hidden="1" customWidth="1"/>
    <col min="3066" max="3068" width="17.5" customWidth="1"/>
    <col min="3069" max="3069" width="10.58203125" customWidth="1"/>
    <col min="3070" max="3070" width="15.75" customWidth="1"/>
    <col min="3071" max="3071" width="30.08203125" customWidth="1"/>
    <col min="3072" max="3072" width="27.58203125" customWidth="1"/>
    <col min="3073" max="3073" width="21.08203125" customWidth="1"/>
    <col min="3074" max="3074" width="22.25" customWidth="1"/>
    <col min="3075" max="3075" width="18.75" customWidth="1"/>
    <col min="3076" max="3077" width="19" customWidth="1"/>
    <col min="3078" max="3078" width="19.08203125" customWidth="1"/>
    <col min="3079" max="3079" width="17.08203125" customWidth="1"/>
    <col min="3080" max="3081" width="7.75" hidden="1" customWidth="1"/>
    <col min="3082" max="3084" width="17.5" customWidth="1"/>
    <col min="3085" max="3085" width="10.58203125" customWidth="1"/>
    <col min="3086" max="3086" width="15.75" customWidth="1"/>
    <col min="3087" max="3087" width="30.08203125" customWidth="1"/>
    <col min="3088" max="3088" width="27.58203125" customWidth="1"/>
    <col min="3089" max="3089" width="21.08203125" customWidth="1"/>
    <col min="3090" max="3090" width="22.25" customWidth="1"/>
    <col min="3091" max="3091" width="18.75" customWidth="1"/>
    <col min="3092" max="3093" width="19" customWidth="1"/>
    <col min="3094" max="3094" width="19.08203125" customWidth="1"/>
    <col min="3095" max="3095" width="17.08203125" customWidth="1"/>
    <col min="3096" max="3097" width="7.75" hidden="1" customWidth="1"/>
    <col min="3098" max="3100" width="17.5" customWidth="1"/>
    <col min="3101" max="3101" width="10.58203125" customWidth="1"/>
    <col min="3102" max="3102" width="15.75" customWidth="1"/>
    <col min="3103" max="3103" width="30.08203125" customWidth="1"/>
    <col min="3104" max="3104" width="27.58203125" customWidth="1"/>
    <col min="3105" max="3105" width="21.08203125" customWidth="1"/>
    <col min="3106" max="3106" width="22.25" customWidth="1"/>
    <col min="3107" max="3107" width="18.75" customWidth="1"/>
    <col min="3108" max="3109" width="19" customWidth="1"/>
    <col min="3110" max="3110" width="19.08203125" customWidth="1"/>
    <col min="3111" max="3111" width="17.08203125" customWidth="1"/>
    <col min="3112" max="3113" width="7.75" hidden="1" customWidth="1"/>
    <col min="3114" max="3116" width="17.5" customWidth="1"/>
    <col min="3117" max="3117" width="10.58203125" customWidth="1"/>
    <col min="3118" max="3118" width="15.75" customWidth="1"/>
    <col min="3119" max="3119" width="30.08203125" customWidth="1"/>
    <col min="3120" max="3120" width="27.58203125" customWidth="1"/>
    <col min="3121" max="3121" width="21.08203125" customWidth="1"/>
    <col min="3122" max="3122" width="22.25" customWidth="1"/>
    <col min="3123" max="3123" width="18.75" customWidth="1"/>
    <col min="3124" max="3125" width="19" customWidth="1"/>
    <col min="3126" max="3126" width="19.08203125" customWidth="1"/>
    <col min="3127" max="3127" width="17.08203125" customWidth="1"/>
    <col min="3128" max="3129" width="7.75" hidden="1" customWidth="1"/>
    <col min="3130" max="3132" width="17.5" customWidth="1"/>
    <col min="3133" max="3133" width="10.58203125" customWidth="1"/>
    <col min="3134" max="3134" width="15.75" customWidth="1"/>
    <col min="3135" max="3135" width="30.08203125" customWidth="1"/>
    <col min="3136" max="3136" width="27.58203125" customWidth="1"/>
    <col min="3137" max="3137" width="21.08203125" customWidth="1"/>
    <col min="3138" max="3138" width="22.25" customWidth="1"/>
    <col min="3139" max="3139" width="18.75" customWidth="1"/>
    <col min="3140" max="3141" width="19" customWidth="1"/>
    <col min="3142" max="3142" width="19.08203125" customWidth="1"/>
    <col min="3143" max="3143" width="17.08203125" customWidth="1"/>
    <col min="3144" max="3145" width="7.75" hidden="1" customWidth="1"/>
    <col min="3146" max="3148" width="17.5" customWidth="1"/>
    <col min="3149" max="3149" width="10.58203125" customWidth="1"/>
    <col min="3150" max="3150" width="15.75" customWidth="1"/>
    <col min="3151" max="3151" width="30.08203125" customWidth="1"/>
    <col min="3152" max="3152" width="27.58203125" customWidth="1"/>
    <col min="3153" max="3153" width="21.08203125" customWidth="1"/>
    <col min="3154" max="3154" width="22.25" customWidth="1"/>
    <col min="3155" max="3155" width="18.75" customWidth="1"/>
    <col min="3156" max="3157" width="19" customWidth="1"/>
    <col min="3158" max="3158" width="19.08203125" customWidth="1"/>
    <col min="3159" max="3159" width="17.08203125" customWidth="1"/>
    <col min="3160" max="3161" width="7.75" hidden="1" customWidth="1"/>
    <col min="3162" max="3164" width="17.5" customWidth="1"/>
    <col min="3165" max="3165" width="10.58203125" customWidth="1"/>
    <col min="3166" max="3166" width="15.75" customWidth="1"/>
    <col min="3167" max="3167" width="30.08203125" customWidth="1"/>
    <col min="3168" max="3168" width="27.58203125" customWidth="1"/>
    <col min="3169" max="3169" width="21.08203125" customWidth="1"/>
    <col min="3170" max="3170" width="22.25" customWidth="1"/>
    <col min="3171" max="3171" width="18.75" customWidth="1"/>
    <col min="3172" max="3173" width="19" customWidth="1"/>
    <col min="3174" max="3174" width="19.08203125" customWidth="1"/>
    <col min="3175" max="3175" width="17.08203125" customWidth="1"/>
    <col min="3176" max="3177" width="7.75" hidden="1" customWidth="1"/>
    <col min="3178" max="3180" width="17.5" customWidth="1"/>
    <col min="3181" max="3181" width="10.58203125" customWidth="1"/>
    <col min="3182" max="3182" width="15.75" customWidth="1"/>
    <col min="3183" max="3183" width="30.08203125" customWidth="1"/>
    <col min="3184" max="3184" width="27.58203125" customWidth="1"/>
    <col min="3185" max="3185" width="21.08203125" customWidth="1"/>
    <col min="3186" max="3186" width="22.25" customWidth="1"/>
    <col min="3187" max="3187" width="18.75" customWidth="1"/>
    <col min="3188" max="3189" width="19" customWidth="1"/>
    <col min="3190" max="3190" width="19.08203125" customWidth="1"/>
    <col min="3191" max="3191" width="17.08203125" customWidth="1"/>
    <col min="3192" max="3193" width="7.75" hidden="1" customWidth="1"/>
    <col min="3194" max="3196" width="17.5" customWidth="1"/>
    <col min="3197" max="3197" width="10.58203125" customWidth="1"/>
    <col min="3198" max="3198" width="15.75" customWidth="1"/>
    <col min="3199" max="3199" width="30.08203125" customWidth="1"/>
    <col min="3200" max="3200" width="27.58203125" customWidth="1"/>
    <col min="3201" max="3201" width="21.08203125" customWidth="1"/>
    <col min="3202" max="3202" width="22.25" customWidth="1"/>
    <col min="3203" max="3203" width="18.75" customWidth="1"/>
    <col min="3204" max="3205" width="19" customWidth="1"/>
    <col min="3206" max="3206" width="19.08203125" customWidth="1"/>
    <col min="3207" max="3207" width="17.08203125" customWidth="1"/>
    <col min="3208" max="3209" width="7.75" hidden="1" customWidth="1"/>
    <col min="3210" max="3212" width="17.5" customWidth="1"/>
    <col min="3213" max="3213" width="10.58203125" customWidth="1"/>
    <col min="3214" max="3214" width="15.75" customWidth="1"/>
    <col min="3215" max="3215" width="30.08203125" customWidth="1"/>
    <col min="3216" max="3216" width="27.58203125" customWidth="1"/>
    <col min="3217" max="3217" width="21.08203125" customWidth="1"/>
    <col min="3218" max="3218" width="22.25" customWidth="1"/>
    <col min="3219" max="3219" width="18.75" customWidth="1"/>
    <col min="3220" max="3221" width="19" customWidth="1"/>
    <col min="3222" max="3222" width="19.08203125" customWidth="1"/>
    <col min="3223" max="3223" width="17.08203125" customWidth="1"/>
    <col min="3224" max="3225" width="7.75" hidden="1" customWidth="1"/>
    <col min="3226" max="3228" width="17.5" customWidth="1"/>
    <col min="3229" max="3229" width="10.58203125" customWidth="1"/>
    <col min="3230" max="3230" width="15.75" customWidth="1"/>
    <col min="3231" max="3231" width="30.08203125" customWidth="1"/>
    <col min="3232" max="3232" width="27.58203125" customWidth="1"/>
    <col min="3233" max="3233" width="21.08203125" customWidth="1"/>
    <col min="3234" max="3234" width="22.25" customWidth="1"/>
    <col min="3235" max="3235" width="18.75" customWidth="1"/>
    <col min="3236" max="3237" width="19" customWidth="1"/>
    <col min="3238" max="3238" width="19.08203125" customWidth="1"/>
    <col min="3239" max="3239" width="17.08203125" customWidth="1"/>
    <col min="3240" max="3241" width="7.75" hidden="1" customWidth="1"/>
    <col min="3242" max="3244" width="17.5" customWidth="1"/>
    <col min="3245" max="3245" width="10.58203125" customWidth="1"/>
    <col min="3246" max="3246" width="15.75" customWidth="1"/>
    <col min="3247" max="3247" width="30.08203125" customWidth="1"/>
    <col min="3248" max="3248" width="27.58203125" customWidth="1"/>
    <col min="3249" max="3249" width="21.08203125" customWidth="1"/>
    <col min="3250" max="3250" width="22.25" customWidth="1"/>
    <col min="3251" max="3251" width="18.75" customWidth="1"/>
    <col min="3252" max="3253" width="19" customWidth="1"/>
    <col min="3254" max="3254" width="19.08203125" customWidth="1"/>
    <col min="3255" max="3255" width="17.08203125" customWidth="1"/>
    <col min="3256" max="3257" width="7.75" hidden="1" customWidth="1"/>
    <col min="3258" max="3260" width="17.5" customWidth="1"/>
    <col min="3261" max="3261" width="10.58203125" customWidth="1"/>
    <col min="3262" max="3262" width="15.75" customWidth="1"/>
    <col min="3263" max="3263" width="30.08203125" customWidth="1"/>
    <col min="3264" max="3264" width="27.58203125" customWidth="1"/>
    <col min="3265" max="3265" width="21.08203125" customWidth="1"/>
    <col min="3266" max="3266" width="22.25" customWidth="1"/>
    <col min="3267" max="3267" width="18.75" customWidth="1"/>
    <col min="3268" max="3269" width="19" customWidth="1"/>
    <col min="3270" max="3270" width="19.08203125" customWidth="1"/>
    <col min="3271" max="3271" width="17.08203125" customWidth="1"/>
    <col min="3272" max="3273" width="7.75" hidden="1" customWidth="1"/>
    <col min="3274" max="3276" width="17.5" customWidth="1"/>
    <col min="3277" max="3277" width="10.58203125" customWidth="1"/>
    <col min="3278" max="3278" width="15.75" customWidth="1"/>
    <col min="3279" max="3279" width="30.08203125" customWidth="1"/>
    <col min="3280" max="3280" width="27.58203125" customWidth="1"/>
    <col min="3281" max="3281" width="21.08203125" customWidth="1"/>
    <col min="3282" max="3282" width="22.25" customWidth="1"/>
    <col min="3283" max="3283" width="18.75" customWidth="1"/>
    <col min="3284" max="3285" width="19" customWidth="1"/>
    <col min="3286" max="3286" width="19.08203125" customWidth="1"/>
    <col min="3287" max="3287" width="17.08203125" customWidth="1"/>
    <col min="3288" max="3289" width="7.75" hidden="1" customWidth="1"/>
    <col min="3290" max="3292" width="17.5" customWidth="1"/>
    <col min="3293" max="3293" width="10.58203125" customWidth="1"/>
    <col min="3294" max="3294" width="15.75" customWidth="1"/>
    <col min="3295" max="3295" width="30.08203125" customWidth="1"/>
    <col min="3296" max="3296" width="27.58203125" customWidth="1"/>
    <col min="3297" max="3297" width="21.08203125" customWidth="1"/>
    <col min="3298" max="3298" width="22.25" customWidth="1"/>
    <col min="3299" max="3299" width="18.75" customWidth="1"/>
    <col min="3300" max="3301" width="19" customWidth="1"/>
    <col min="3302" max="3302" width="19.08203125" customWidth="1"/>
    <col min="3303" max="3303" width="17.08203125" customWidth="1"/>
    <col min="3304" max="3305" width="7.75" hidden="1" customWidth="1"/>
    <col min="3306" max="3308" width="17.5" customWidth="1"/>
    <col min="3309" max="3309" width="10.58203125" customWidth="1"/>
    <col min="3310" max="3310" width="15.75" customWidth="1"/>
    <col min="3311" max="3311" width="30.08203125" customWidth="1"/>
    <col min="3312" max="3312" width="27.58203125" customWidth="1"/>
    <col min="3313" max="3313" width="21.08203125" customWidth="1"/>
    <col min="3314" max="3314" width="22.25" customWidth="1"/>
    <col min="3315" max="3315" width="18.75" customWidth="1"/>
    <col min="3316" max="3317" width="19" customWidth="1"/>
    <col min="3318" max="3318" width="19.08203125" customWidth="1"/>
    <col min="3319" max="3319" width="17.08203125" customWidth="1"/>
    <col min="3320" max="3321" width="7.75" hidden="1" customWidth="1"/>
    <col min="3322" max="3324" width="17.5" customWidth="1"/>
    <col min="3325" max="3325" width="10.58203125" customWidth="1"/>
    <col min="3326" max="3326" width="15.75" customWidth="1"/>
    <col min="3327" max="3327" width="30.08203125" customWidth="1"/>
    <col min="3328" max="3328" width="27.58203125" customWidth="1"/>
    <col min="3329" max="3329" width="21.08203125" customWidth="1"/>
    <col min="3330" max="3330" width="22.25" customWidth="1"/>
    <col min="3331" max="3331" width="18.75" customWidth="1"/>
    <col min="3332" max="3333" width="19" customWidth="1"/>
    <col min="3334" max="3334" width="19.08203125" customWidth="1"/>
    <col min="3335" max="3335" width="17.08203125" customWidth="1"/>
    <col min="3336" max="3337" width="7.75" hidden="1" customWidth="1"/>
    <col min="3338" max="3340" width="17.5" customWidth="1"/>
    <col min="3341" max="3341" width="10.58203125" customWidth="1"/>
    <col min="3342" max="3342" width="15.75" customWidth="1"/>
    <col min="3343" max="3343" width="30.08203125" customWidth="1"/>
    <col min="3344" max="3344" width="27.58203125" customWidth="1"/>
    <col min="3345" max="3345" width="21.08203125" customWidth="1"/>
    <col min="3346" max="3346" width="22.25" customWidth="1"/>
    <col min="3347" max="3347" width="18.75" customWidth="1"/>
    <col min="3348" max="3349" width="19" customWidth="1"/>
    <col min="3350" max="3350" width="19.08203125" customWidth="1"/>
    <col min="3351" max="3351" width="17.08203125" customWidth="1"/>
    <col min="3352" max="3353" width="7.75" hidden="1" customWidth="1"/>
    <col min="3354" max="3356" width="17.5" customWidth="1"/>
    <col min="3357" max="3357" width="10.58203125" customWidth="1"/>
    <col min="3358" max="3358" width="15.75" customWidth="1"/>
    <col min="3359" max="3359" width="30.08203125" customWidth="1"/>
    <col min="3360" max="3360" width="27.58203125" customWidth="1"/>
    <col min="3361" max="3361" width="21.08203125" customWidth="1"/>
    <col min="3362" max="3362" width="22.25" customWidth="1"/>
    <col min="3363" max="3363" width="18.75" customWidth="1"/>
    <col min="3364" max="3365" width="19" customWidth="1"/>
    <col min="3366" max="3366" width="19.08203125" customWidth="1"/>
    <col min="3367" max="3367" width="17.08203125" customWidth="1"/>
    <col min="3368" max="3369" width="7.75" hidden="1" customWidth="1"/>
    <col min="3370" max="3372" width="17.5" customWidth="1"/>
    <col min="3373" max="3373" width="10.58203125" customWidth="1"/>
    <col min="3374" max="3374" width="15.75" customWidth="1"/>
    <col min="3375" max="3375" width="30.08203125" customWidth="1"/>
    <col min="3376" max="3376" width="27.58203125" customWidth="1"/>
    <col min="3377" max="3377" width="21.08203125" customWidth="1"/>
    <col min="3378" max="3378" width="22.25" customWidth="1"/>
    <col min="3379" max="3379" width="18.75" customWidth="1"/>
    <col min="3380" max="3381" width="19" customWidth="1"/>
    <col min="3382" max="3382" width="19.08203125" customWidth="1"/>
    <col min="3383" max="3383" width="17.08203125" customWidth="1"/>
    <col min="3384" max="3385" width="7.75" hidden="1" customWidth="1"/>
    <col min="3386" max="3388" width="17.5" customWidth="1"/>
    <col min="3389" max="3389" width="10.58203125" customWidth="1"/>
    <col min="3390" max="3390" width="15.75" customWidth="1"/>
    <col min="3391" max="3391" width="30.08203125" customWidth="1"/>
    <col min="3392" max="3392" width="27.58203125" customWidth="1"/>
    <col min="3393" max="3393" width="21.08203125" customWidth="1"/>
    <col min="3394" max="3394" width="22.25" customWidth="1"/>
    <col min="3395" max="3395" width="18.75" customWidth="1"/>
    <col min="3396" max="3397" width="19" customWidth="1"/>
    <col min="3398" max="3398" width="19.08203125" customWidth="1"/>
    <col min="3399" max="3399" width="17.08203125" customWidth="1"/>
    <col min="3400" max="3401" width="7.75" hidden="1" customWidth="1"/>
    <col min="3402" max="3404" width="17.5" customWidth="1"/>
    <col min="3405" max="3405" width="10.58203125" customWidth="1"/>
    <col min="3406" max="3406" width="15.75" customWidth="1"/>
    <col min="3407" max="3407" width="30.08203125" customWidth="1"/>
    <col min="3408" max="3408" width="27.58203125" customWidth="1"/>
    <col min="3409" max="3409" width="21.08203125" customWidth="1"/>
    <col min="3410" max="3410" width="22.25" customWidth="1"/>
    <col min="3411" max="3411" width="18.75" customWidth="1"/>
    <col min="3412" max="3413" width="19" customWidth="1"/>
    <col min="3414" max="3414" width="19.08203125" customWidth="1"/>
    <col min="3415" max="3415" width="17.08203125" customWidth="1"/>
    <col min="3416" max="3417" width="7.75" hidden="1" customWidth="1"/>
    <col min="3418" max="3420" width="17.5" customWidth="1"/>
    <col min="3421" max="3421" width="10.58203125" customWidth="1"/>
    <col min="3422" max="3422" width="15.75" customWidth="1"/>
    <col min="3423" max="3423" width="30.08203125" customWidth="1"/>
    <col min="3424" max="3424" width="27.58203125" customWidth="1"/>
    <col min="3425" max="3425" width="21.08203125" customWidth="1"/>
    <col min="3426" max="3426" width="22.25" customWidth="1"/>
    <col min="3427" max="3427" width="18.75" customWidth="1"/>
    <col min="3428" max="3429" width="19" customWidth="1"/>
    <col min="3430" max="3430" width="19.08203125" customWidth="1"/>
    <col min="3431" max="3431" width="17.08203125" customWidth="1"/>
    <col min="3432" max="3433" width="7.75" hidden="1" customWidth="1"/>
    <col min="3434" max="3436" width="17.5" customWidth="1"/>
    <col min="3437" max="3437" width="10.58203125" customWidth="1"/>
    <col min="3438" max="3438" width="15.75" customWidth="1"/>
    <col min="3439" max="3439" width="30.08203125" customWidth="1"/>
    <col min="3440" max="3440" width="27.58203125" customWidth="1"/>
    <col min="3441" max="3441" width="21.08203125" customWidth="1"/>
    <col min="3442" max="3442" width="22.25" customWidth="1"/>
    <col min="3443" max="3443" width="18.75" customWidth="1"/>
    <col min="3444" max="3445" width="19" customWidth="1"/>
    <col min="3446" max="3446" width="19.08203125" customWidth="1"/>
    <col min="3447" max="3447" width="17.08203125" customWidth="1"/>
    <col min="3448" max="3449" width="7.75" hidden="1" customWidth="1"/>
    <col min="3450" max="3452" width="17.5" customWidth="1"/>
    <col min="3453" max="3453" width="10.58203125" customWidth="1"/>
    <col min="3454" max="3454" width="15.75" customWidth="1"/>
    <col min="3455" max="3455" width="30.08203125" customWidth="1"/>
    <col min="3456" max="3456" width="27.58203125" customWidth="1"/>
    <col min="3457" max="3457" width="21.08203125" customWidth="1"/>
    <col min="3458" max="3458" width="22.25" customWidth="1"/>
    <col min="3459" max="3459" width="18.75" customWidth="1"/>
    <col min="3460" max="3461" width="19" customWidth="1"/>
    <col min="3462" max="3462" width="19.08203125" customWidth="1"/>
    <col min="3463" max="3463" width="17.08203125" customWidth="1"/>
    <col min="3464" max="3465" width="7.75" hidden="1" customWidth="1"/>
    <col min="3466" max="3468" width="17.5" customWidth="1"/>
    <col min="3469" max="3469" width="10.58203125" customWidth="1"/>
    <col min="3470" max="3470" width="15.75" customWidth="1"/>
    <col min="3471" max="3471" width="30.08203125" customWidth="1"/>
    <col min="3472" max="3472" width="27.58203125" customWidth="1"/>
    <col min="3473" max="3473" width="21.08203125" customWidth="1"/>
    <col min="3474" max="3474" width="22.25" customWidth="1"/>
    <col min="3475" max="3475" width="18.75" customWidth="1"/>
    <col min="3476" max="3477" width="19" customWidth="1"/>
    <col min="3478" max="3478" width="19.08203125" customWidth="1"/>
    <col min="3479" max="3479" width="17.08203125" customWidth="1"/>
    <col min="3480" max="3481" width="7.75" hidden="1" customWidth="1"/>
    <col min="3482" max="3484" width="17.5" customWidth="1"/>
    <col min="3485" max="3485" width="10.58203125" customWidth="1"/>
    <col min="3486" max="3486" width="15.75" customWidth="1"/>
    <col min="3487" max="3487" width="30.08203125" customWidth="1"/>
    <col min="3488" max="3488" width="27.58203125" customWidth="1"/>
    <col min="3489" max="3489" width="21.08203125" customWidth="1"/>
    <col min="3490" max="3490" width="22.25" customWidth="1"/>
    <col min="3491" max="3491" width="18.75" customWidth="1"/>
    <col min="3492" max="3493" width="19" customWidth="1"/>
    <col min="3494" max="3494" width="19.08203125" customWidth="1"/>
    <col min="3495" max="3495" width="17.08203125" customWidth="1"/>
    <col min="3496" max="3497" width="7.75" hidden="1" customWidth="1"/>
    <col min="3498" max="3500" width="17.5" customWidth="1"/>
    <col min="3501" max="3501" width="10.58203125" customWidth="1"/>
    <col min="3502" max="3502" width="15.75" customWidth="1"/>
    <col min="3503" max="3503" width="30.08203125" customWidth="1"/>
    <col min="3504" max="3504" width="27.58203125" customWidth="1"/>
    <col min="3505" max="3505" width="21.08203125" customWidth="1"/>
    <col min="3506" max="3506" width="22.25" customWidth="1"/>
    <col min="3507" max="3507" width="18.75" customWidth="1"/>
    <col min="3508" max="3509" width="19" customWidth="1"/>
    <col min="3510" max="3510" width="19.08203125" customWidth="1"/>
    <col min="3511" max="3511" width="17.08203125" customWidth="1"/>
    <col min="3512" max="3513" width="7.75" hidden="1" customWidth="1"/>
    <col min="3514" max="3516" width="17.5" customWidth="1"/>
    <col min="3517" max="3517" width="10.58203125" customWidth="1"/>
    <col min="3518" max="3518" width="15.75" customWidth="1"/>
    <col min="3519" max="3519" width="30.08203125" customWidth="1"/>
    <col min="3520" max="3520" width="27.58203125" customWidth="1"/>
    <col min="3521" max="3521" width="21.08203125" customWidth="1"/>
    <col min="3522" max="3522" width="22.25" customWidth="1"/>
    <col min="3523" max="3523" width="18.75" customWidth="1"/>
    <col min="3524" max="3525" width="19" customWidth="1"/>
    <col min="3526" max="3526" width="19.08203125" customWidth="1"/>
    <col min="3527" max="3527" width="17.08203125" customWidth="1"/>
    <col min="3528" max="3529" width="7.75" hidden="1" customWidth="1"/>
    <col min="3530" max="3532" width="17.5" customWidth="1"/>
    <col min="3533" max="3533" width="10.58203125" customWidth="1"/>
    <col min="3534" max="3534" width="15.75" customWidth="1"/>
    <col min="3535" max="3535" width="30.08203125" customWidth="1"/>
    <col min="3536" max="3536" width="27.58203125" customWidth="1"/>
    <col min="3537" max="3537" width="21.08203125" customWidth="1"/>
    <col min="3538" max="3538" width="22.25" customWidth="1"/>
    <col min="3539" max="3539" width="18.75" customWidth="1"/>
    <col min="3540" max="3541" width="19" customWidth="1"/>
    <col min="3542" max="3542" width="19.08203125" customWidth="1"/>
    <col min="3543" max="3543" width="17.08203125" customWidth="1"/>
    <col min="3544" max="3545" width="7.75" hidden="1" customWidth="1"/>
    <col min="3546" max="3548" width="17.5" customWidth="1"/>
    <col min="3549" max="3549" width="10.58203125" customWidth="1"/>
    <col min="3550" max="3550" width="15.75" customWidth="1"/>
    <col min="3551" max="3551" width="30.08203125" customWidth="1"/>
    <col min="3552" max="3552" width="27.58203125" customWidth="1"/>
    <col min="3553" max="3553" width="21.08203125" customWidth="1"/>
    <col min="3554" max="3554" width="22.25" customWidth="1"/>
    <col min="3555" max="3555" width="18.75" customWidth="1"/>
    <col min="3556" max="3557" width="19" customWidth="1"/>
    <col min="3558" max="3558" width="19.08203125" customWidth="1"/>
    <col min="3559" max="3559" width="17.08203125" customWidth="1"/>
    <col min="3560" max="3561" width="7.75" hidden="1" customWidth="1"/>
    <col min="3562" max="3564" width="17.5" customWidth="1"/>
    <col min="3565" max="3565" width="10.58203125" customWidth="1"/>
    <col min="3566" max="3566" width="15.75" customWidth="1"/>
    <col min="3567" max="3567" width="30.08203125" customWidth="1"/>
    <col min="3568" max="3568" width="27.58203125" customWidth="1"/>
    <col min="3569" max="3569" width="21.08203125" customWidth="1"/>
    <col min="3570" max="3570" width="22.25" customWidth="1"/>
    <col min="3571" max="3571" width="18.75" customWidth="1"/>
    <col min="3572" max="3573" width="19" customWidth="1"/>
    <col min="3574" max="3574" width="19.08203125" customWidth="1"/>
    <col min="3575" max="3575" width="17.08203125" customWidth="1"/>
    <col min="3576" max="3577" width="7.75" hidden="1" customWidth="1"/>
    <col min="3578" max="3580" width="17.5" customWidth="1"/>
    <col min="3581" max="3581" width="10.58203125" customWidth="1"/>
    <col min="3582" max="3582" width="15.75" customWidth="1"/>
    <col min="3583" max="3583" width="30.08203125" customWidth="1"/>
    <col min="3584" max="3584" width="27.58203125" customWidth="1"/>
    <col min="3585" max="3585" width="21.08203125" customWidth="1"/>
    <col min="3586" max="3586" width="22.25" customWidth="1"/>
    <col min="3587" max="3587" width="18.75" customWidth="1"/>
    <col min="3588" max="3589" width="19" customWidth="1"/>
    <col min="3590" max="3590" width="19.08203125" customWidth="1"/>
    <col min="3591" max="3591" width="17.08203125" customWidth="1"/>
    <col min="3592" max="3593" width="7.75" hidden="1" customWidth="1"/>
    <col min="3594" max="3596" width="17.5" customWidth="1"/>
    <col min="3597" max="3597" width="10.58203125" customWidth="1"/>
    <col min="3598" max="3598" width="15.75" customWidth="1"/>
    <col min="3599" max="3599" width="30.08203125" customWidth="1"/>
    <col min="3600" max="3600" width="27.58203125" customWidth="1"/>
    <col min="3601" max="3601" width="21.08203125" customWidth="1"/>
    <col min="3602" max="3602" width="22.25" customWidth="1"/>
    <col min="3603" max="3603" width="18.75" customWidth="1"/>
    <col min="3604" max="3605" width="19" customWidth="1"/>
    <col min="3606" max="3606" width="19.08203125" customWidth="1"/>
    <col min="3607" max="3607" width="17.08203125" customWidth="1"/>
    <col min="3608" max="3609" width="7.75" hidden="1" customWidth="1"/>
    <col min="3610" max="3612" width="17.5" customWidth="1"/>
    <col min="3613" max="3613" width="10.58203125" customWidth="1"/>
    <col min="3614" max="3614" width="15.75" customWidth="1"/>
    <col min="3615" max="3615" width="30.08203125" customWidth="1"/>
    <col min="3616" max="3616" width="27.58203125" customWidth="1"/>
    <col min="3617" max="3617" width="21.08203125" customWidth="1"/>
    <col min="3618" max="3618" width="22.25" customWidth="1"/>
    <col min="3619" max="3619" width="18.75" customWidth="1"/>
    <col min="3620" max="3621" width="19" customWidth="1"/>
    <col min="3622" max="3622" width="19.08203125" customWidth="1"/>
    <col min="3623" max="3623" width="17.08203125" customWidth="1"/>
    <col min="3624" max="3625" width="7.75" hidden="1" customWidth="1"/>
    <col min="3626" max="3628" width="17.5" customWidth="1"/>
    <col min="3629" max="3629" width="10.58203125" customWidth="1"/>
    <col min="3630" max="3630" width="15.75" customWidth="1"/>
    <col min="3631" max="3631" width="30.08203125" customWidth="1"/>
    <col min="3632" max="3632" width="27.58203125" customWidth="1"/>
    <col min="3633" max="3633" width="21.08203125" customWidth="1"/>
    <col min="3634" max="3634" width="22.25" customWidth="1"/>
    <col min="3635" max="3635" width="18.75" customWidth="1"/>
    <col min="3636" max="3637" width="19" customWidth="1"/>
    <col min="3638" max="3638" width="19.08203125" customWidth="1"/>
    <col min="3639" max="3639" width="17.08203125" customWidth="1"/>
    <col min="3640" max="3641" width="7.75" hidden="1" customWidth="1"/>
    <col min="3642" max="3644" width="17.5" customWidth="1"/>
    <col min="3645" max="3645" width="10.58203125" customWidth="1"/>
    <col min="3646" max="3646" width="15.75" customWidth="1"/>
    <col min="3647" max="3647" width="30.08203125" customWidth="1"/>
    <col min="3648" max="3648" width="27.58203125" customWidth="1"/>
    <col min="3649" max="3649" width="21.08203125" customWidth="1"/>
    <col min="3650" max="3650" width="22.25" customWidth="1"/>
    <col min="3651" max="3651" width="18.75" customWidth="1"/>
    <col min="3652" max="3653" width="19" customWidth="1"/>
    <col min="3654" max="3654" width="19.08203125" customWidth="1"/>
    <col min="3655" max="3655" width="17.08203125" customWidth="1"/>
    <col min="3656" max="3657" width="7.75" hidden="1" customWidth="1"/>
    <col min="3658" max="3660" width="17.5" customWidth="1"/>
    <col min="3661" max="3661" width="10.58203125" customWidth="1"/>
    <col min="3662" max="3662" width="15.75" customWidth="1"/>
    <col min="3663" max="3663" width="30.08203125" customWidth="1"/>
    <col min="3664" max="3664" width="27.58203125" customWidth="1"/>
    <col min="3665" max="3665" width="21.08203125" customWidth="1"/>
    <col min="3666" max="3666" width="22.25" customWidth="1"/>
    <col min="3667" max="3667" width="18.75" customWidth="1"/>
    <col min="3668" max="3669" width="19" customWidth="1"/>
    <col min="3670" max="3670" width="19.08203125" customWidth="1"/>
    <col min="3671" max="3671" width="17.08203125" customWidth="1"/>
    <col min="3672" max="3673" width="7.75" hidden="1" customWidth="1"/>
    <col min="3674" max="3676" width="17.5" customWidth="1"/>
    <col min="3677" max="3677" width="10.58203125" customWidth="1"/>
    <col min="3678" max="3678" width="15.75" customWidth="1"/>
    <col min="3679" max="3679" width="30.08203125" customWidth="1"/>
    <col min="3680" max="3680" width="27.58203125" customWidth="1"/>
    <col min="3681" max="3681" width="21.08203125" customWidth="1"/>
    <col min="3682" max="3682" width="22.25" customWidth="1"/>
    <col min="3683" max="3683" width="18.75" customWidth="1"/>
    <col min="3684" max="3685" width="19" customWidth="1"/>
    <col min="3686" max="3686" width="19.08203125" customWidth="1"/>
    <col min="3687" max="3687" width="17.08203125" customWidth="1"/>
    <col min="3688" max="3689" width="7.75" hidden="1" customWidth="1"/>
    <col min="3690" max="3692" width="17.5" customWidth="1"/>
    <col min="3693" max="3693" width="10.58203125" customWidth="1"/>
    <col min="3694" max="3694" width="15.75" customWidth="1"/>
    <col min="3695" max="3695" width="30.08203125" customWidth="1"/>
    <col min="3696" max="3696" width="27.58203125" customWidth="1"/>
    <col min="3697" max="3697" width="21.08203125" customWidth="1"/>
    <col min="3698" max="3698" width="22.25" customWidth="1"/>
    <col min="3699" max="3699" width="18.75" customWidth="1"/>
    <col min="3700" max="3701" width="19" customWidth="1"/>
    <col min="3702" max="3702" width="19.08203125" customWidth="1"/>
    <col min="3703" max="3703" width="17.08203125" customWidth="1"/>
    <col min="3704" max="3705" width="7.75" hidden="1" customWidth="1"/>
    <col min="3706" max="3708" width="17.5" customWidth="1"/>
    <col min="3709" max="3709" width="10.58203125" customWidth="1"/>
    <col min="3710" max="3710" width="15.75" customWidth="1"/>
    <col min="3711" max="3711" width="30.08203125" customWidth="1"/>
    <col min="3712" max="3712" width="27.58203125" customWidth="1"/>
    <col min="3713" max="3713" width="21.08203125" customWidth="1"/>
    <col min="3714" max="3714" width="22.25" customWidth="1"/>
    <col min="3715" max="3715" width="18.75" customWidth="1"/>
    <col min="3716" max="3717" width="19" customWidth="1"/>
    <col min="3718" max="3718" width="19.08203125" customWidth="1"/>
    <col min="3719" max="3719" width="17.08203125" customWidth="1"/>
    <col min="3720" max="3721" width="7.75" hidden="1" customWidth="1"/>
    <col min="3722" max="3724" width="17.5" customWidth="1"/>
    <col min="3725" max="3725" width="10.58203125" customWidth="1"/>
    <col min="3726" max="3726" width="15.75" customWidth="1"/>
    <col min="3727" max="3727" width="30.08203125" customWidth="1"/>
    <col min="3728" max="3728" width="27.58203125" customWidth="1"/>
    <col min="3729" max="3729" width="21.08203125" customWidth="1"/>
    <col min="3730" max="3730" width="22.25" customWidth="1"/>
    <col min="3731" max="3731" width="18.75" customWidth="1"/>
    <col min="3732" max="3733" width="19" customWidth="1"/>
    <col min="3734" max="3734" width="19.08203125" customWidth="1"/>
    <col min="3735" max="3735" width="17.08203125" customWidth="1"/>
    <col min="3736" max="3737" width="7.75" hidden="1" customWidth="1"/>
    <col min="3738" max="3740" width="17.5" customWidth="1"/>
    <col min="3741" max="3741" width="10.58203125" customWidth="1"/>
    <col min="3742" max="3742" width="15.75" customWidth="1"/>
    <col min="3743" max="3743" width="30.08203125" customWidth="1"/>
    <col min="3744" max="3744" width="27.58203125" customWidth="1"/>
    <col min="3745" max="3745" width="21.08203125" customWidth="1"/>
    <col min="3746" max="3746" width="22.25" customWidth="1"/>
    <col min="3747" max="3747" width="18.75" customWidth="1"/>
    <col min="3748" max="3749" width="19" customWidth="1"/>
    <col min="3750" max="3750" width="19.08203125" customWidth="1"/>
    <col min="3751" max="3751" width="17.08203125" customWidth="1"/>
    <col min="3752" max="3753" width="7.75" hidden="1" customWidth="1"/>
    <col min="3754" max="3756" width="17.5" customWidth="1"/>
    <col min="3757" max="3757" width="10.58203125" customWidth="1"/>
    <col min="3758" max="3758" width="15.75" customWidth="1"/>
    <col min="3759" max="3759" width="30.08203125" customWidth="1"/>
    <col min="3760" max="3760" width="27.58203125" customWidth="1"/>
    <col min="3761" max="3761" width="21.08203125" customWidth="1"/>
    <col min="3762" max="3762" width="22.25" customWidth="1"/>
    <col min="3763" max="3763" width="18.75" customWidth="1"/>
    <col min="3764" max="3765" width="19" customWidth="1"/>
    <col min="3766" max="3766" width="19.08203125" customWidth="1"/>
    <col min="3767" max="3767" width="17.08203125" customWidth="1"/>
    <col min="3768" max="3769" width="7.75" hidden="1" customWidth="1"/>
    <col min="3770" max="3772" width="17.5" customWidth="1"/>
    <col min="3773" max="3773" width="10.58203125" customWidth="1"/>
    <col min="3774" max="3774" width="15.75" customWidth="1"/>
    <col min="3775" max="3775" width="30.08203125" customWidth="1"/>
    <col min="3776" max="3776" width="27.58203125" customWidth="1"/>
    <col min="3777" max="3777" width="21.08203125" customWidth="1"/>
    <col min="3778" max="3778" width="22.25" customWidth="1"/>
    <col min="3779" max="3779" width="18.75" customWidth="1"/>
    <col min="3780" max="3781" width="19" customWidth="1"/>
    <col min="3782" max="3782" width="19.08203125" customWidth="1"/>
    <col min="3783" max="3783" width="17.08203125" customWidth="1"/>
    <col min="3784" max="3785" width="7.75" hidden="1" customWidth="1"/>
    <col min="3786" max="3788" width="17.5" customWidth="1"/>
    <col min="3789" max="3789" width="10.58203125" customWidth="1"/>
    <col min="3790" max="3790" width="15.75" customWidth="1"/>
    <col min="3791" max="3791" width="30.08203125" customWidth="1"/>
    <col min="3792" max="3792" width="27.58203125" customWidth="1"/>
    <col min="3793" max="3793" width="21.08203125" customWidth="1"/>
    <col min="3794" max="3794" width="22.25" customWidth="1"/>
    <col min="3795" max="3795" width="18.75" customWidth="1"/>
    <col min="3796" max="3797" width="19" customWidth="1"/>
    <col min="3798" max="3798" width="19.08203125" customWidth="1"/>
    <col min="3799" max="3799" width="17.08203125" customWidth="1"/>
    <col min="3800" max="3801" width="7.75" hidden="1" customWidth="1"/>
    <col min="3802" max="3804" width="17.5" customWidth="1"/>
    <col min="3805" max="3805" width="10.58203125" customWidth="1"/>
    <col min="3806" max="3806" width="15.75" customWidth="1"/>
    <col min="3807" max="3807" width="30.08203125" customWidth="1"/>
    <col min="3808" max="3808" width="27.58203125" customWidth="1"/>
    <col min="3809" max="3809" width="21.08203125" customWidth="1"/>
    <col min="3810" max="3810" width="22.25" customWidth="1"/>
    <col min="3811" max="3811" width="18.75" customWidth="1"/>
    <col min="3812" max="3813" width="19" customWidth="1"/>
    <col min="3814" max="3814" width="19.08203125" customWidth="1"/>
    <col min="3815" max="3815" width="17.08203125" customWidth="1"/>
    <col min="3816" max="3817" width="7.75" hidden="1" customWidth="1"/>
    <col min="3818" max="3820" width="17.5" customWidth="1"/>
    <col min="3821" max="3821" width="10.58203125" customWidth="1"/>
    <col min="3822" max="3822" width="15.75" customWidth="1"/>
    <col min="3823" max="3823" width="30.08203125" customWidth="1"/>
    <col min="3824" max="3824" width="27.58203125" customWidth="1"/>
    <col min="3825" max="3825" width="21.08203125" customWidth="1"/>
    <col min="3826" max="3826" width="22.25" customWidth="1"/>
    <col min="3827" max="3827" width="18.75" customWidth="1"/>
    <col min="3828" max="3829" width="19" customWidth="1"/>
    <col min="3830" max="3830" width="19.08203125" customWidth="1"/>
    <col min="3831" max="3831" width="17.08203125" customWidth="1"/>
    <col min="3832" max="3833" width="7.75" hidden="1" customWidth="1"/>
    <col min="3834" max="3836" width="17.5" customWidth="1"/>
    <col min="3837" max="3837" width="10.58203125" customWidth="1"/>
    <col min="3838" max="3838" width="15.75" customWidth="1"/>
    <col min="3839" max="3839" width="30.08203125" customWidth="1"/>
    <col min="3840" max="3840" width="27.58203125" customWidth="1"/>
    <col min="3841" max="3841" width="21.08203125" customWidth="1"/>
    <col min="3842" max="3842" width="22.25" customWidth="1"/>
    <col min="3843" max="3843" width="18.75" customWidth="1"/>
    <col min="3844" max="3845" width="19" customWidth="1"/>
    <col min="3846" max="3846" width="19.08203125" customWidth="1"/>
    <col min="3847" max="3847" width="17.08203125" customWidth="1"/>
    <col min="3848" max="3849" width="7.75" hidden="1" customWidth="1"/>
    <col min="3850" max="3852" width="17.5" customWidth="1"/>
    <col min="3853" max="3853" width="10.58203125" customWidth="1"/>
    <col min="3854" max="3854" width="15.75" customWidth="1"/>
    <col min="3855" max="3855" width="30.08203125" customWidth="1"/>
    <col min="3856" max="3856" width="27.58203125" customWidth="1"/>
    <col min="3857" max="3857" width="21.08203125" customWidth="1"/>
    <col min="3858" max="3858" width="22.25" customWidth="1"/>
    <col min="3859" max="3859" width="18.75" customWidth="1"/>
    <col min="3860" max="3861" width="19" customWidth="1"/>
    <col min="3862" max="3862" width="19.08203125" customWidth="1"/>
    <col min="3863" max="3863" width="17.08203125" customWidth="1"/>
    <col min="3864" max="3865" width="7.75" hidden="1" customWidth="1"/>
    <col min="3866" max="3868" width="17.5" customWidth="1"/>
    <col min="3869" max="3869" width="10.58203125" customWidth="1"/>
    <col min="3870" max="3870" width="15.75" customWidth="1"/>
    <col min="3871" max="3871" width="30.08203125" customWidth="1"/>
    <col min="3872" max="3872" width="27.58203125" customWidth="1"/>
    <col min="3873" max="3873" width="21.08203125" customWidth="1"/>
    <col min="3874" max="3874" width="22.25" customWidth="1"/>
    <col min="3875" max="3875" width="18.75" customWidth="1"/>
    <col min="3876" max="3877" width="19" customWidth="1"/>
    <col min="3878" max="3878" width="19.08203125" customWidth="1"/>
    <col min="3879" max="3879" width="17.08203125" customWidth="1"/>
    <col min="3880" max="3881" width="7.75" hidden="1" customWidth="1"/>
    <col min="3882" max="3884" width="17.5" customWidth="1"/>
    <col min="3885" max="3885" width="10.58203125" customWidth="1"/>
    <col min="3886" max="3886" width="15.75" customWidth="1"/>
    <col min="3887" max="3887" width="30.08203125" customWidth="1"/>
    <col min="3888" max="3888" width="27.58203125" customWidth="1"/>
    <col min="3889" max="3889" width="21.08203125" customWidth="1"/>
    <col min="3890" max="3890" width="22.25" customWidth="1"/>
    <col min="3891" max="3891" width="18.75" customWidth="1"/>
    <col min="3892" max="3893" width="19" customWidth="1"/>
    <col min="3894" max="3894" width="19.08203125" customWidth="1"/>
    <col min="3895" max="3895" width="17.08203125" customWidth="1"/>
    <col min="3896" max="3897" width="7.75" hidden="1" customWidth="1"/>
    <col min="3898" max="3900" width="17.5" customWidth="1"/>
    <col min="3901" max="3901" width="10.58203125" customWidth="1"/>
    <col min="3902" max="3902" width="15.75" customWidth="1"/>
    <col min="3903" max="3903" width="30.08203125" customWidth="1"/>
    <col min="3904" max="3904" width="27.58203125" customWidth="1"/>
    <col min="3905" max="3905" width="21.08203125" customWidth="1"/>
    <col min="3906" max="3906" width="22.25" customWidth="1"/>
    <col min="3907" max="3907" width="18.75" customWidth="1"/>
    <col min="3908" max="3909" width="19" customWidth="1"/>
    <col min="3910" max="3910" width="19.08203125" customWidth="1"/>
    <col min="3911" max="3911" width="17.08203125" customWidth="1"/>
    <col min="3912" max="3913" width="7.75" hidden="1" customWidth="1"/>
    <col min="3914" max="3916" width="17.5" customWidth="1"/>
    <col min="3917" max="3917" width="10.58203125" customWidth="1"/>
    <col min="3918" max="3918" width="15.75" customWidth="1"/>
    <col min="3919" max="3919" width="30.08203125" customWidth="1"/>
    <col min="3920" max="3920" width="27.58203125" customWidth="1"/>
    <col min="3921" max="3921" width="21.08203125" customWidth="1"/>
    <col min="3922" max="3922" width="22.25" customWidth="1"/>
    <col min="3923" max="3923" width="18.75" customWidth="1"/>
    <col min="3924" max="3925" width="19" customWidth="1"/>
    <col min="3926" max="3926" width="19.08203125" customWidth="1"/>
    <col min="3927" max="3927" width="17.08203125" customWidth="1"/>
    <col min="3928" max="3929" width="7.75" hidden="1" customWidth="1"/>
    <col min="3930" max="3932" width="17.5" customWidth="1"/>
    <col min="3933" max="3933" width="10.58203125" customWidth="1"/>
    <col min="3934" max="3934" width="15.75" customWidth="1"/>
    <col min="3935" max="3935" width="30.08203125" customWidth="1"/>
    <col min="3936" max="3936" width="27.58203125" customWidth="1"/>
    <col min="3937" max="3937" width="21.08203125" customWidth="1"/>
    <col min="3938" max="3938" width="22.25" customWidth="1"/>
    <col min="3939" max="3939" width="18.75" customWidth="1"/>
    <col min="3940" max="3941" width="19" customWidth="1"/>
    <col min="3942" max="3942" width="19.08203125" customWidth="1"/>
    <col min="3943" max="3943" width="17.08203125" customWidth="1"/>
    <col min="3944" max="3945" width="7.75" hidden="1" customWidth="1"/>
    <col min="3946" max="3948" width="17.5" customWidth="1"/>
    <col min="3949" max="3949" width="10.58203125" customWidth="1"/>
    <col min="3950" max="3950" width="15.75" customWidth="1"/>
    <col min="3951" max="3951" width="30.08203125" customWidth="1"/>
    <col min="3952" max="3952" width="27.58203125" customWidth="1"/>
    <col min="3953" max="3953" width="21.08203125" customWidth="1"/>
    <col min="3954" max="3954" width="22.25" customWidth="1"/>
    <col min="3955" max="3955" width="18.75" customWidth="1"/>
    <col min="3956" max="3957" width="19" customWidth="1"/>
    <col min="3958" max="3958" width="19.08203125" customWidth="1"/>
    <col min="3959" max="3959" width="17.08203125" customWidth="1"/>
    <col min="3960" max="3961" width="7.75" hidden="1" customWidth="1"/>
    <col min="3962" max="3964" width="17.5" customWidth="1"/>
    <col min="3965" max="3965" width="10.58203125" customWidth="1"/>
    <col min="3966" max="3966" width="15.75" customWidth="1"/>
    <col min="3967" max="3967" width="30.08203125" customWidth="1"/>
    <col min="3968" max="3968" width="27.58203125" customWidth="1"/>
    <col min="3969" max="3969" width="21.08203125" customWidth="1"/>
    <col min="3970" max="3970" width="22.25" customWidth="1"/>
    <col min="3971" max="3971" width="18.75" customWidth="1"/>
    <col min="3972" max="3973" width="19" customWidth="1"/>
    <col min="3974" max="3974" width="19.08203125" customWidth="1"/>
    <col min="3975" max="3975" width="17.08203125" customWidth="1"/>
    <col min="3976" max="3977" width="7.75" hidden="1" customWidth="1"/>
    <col min="3978" max="3980" width="17.5" customWidth="1"/>
    <col min="3981" max="3981" width="10.58203125" customWidth="1"/>
    <col min="3982" max="3982" width="15.75" customWidth="1"/>
    <col min="3983" max="3983" width="30.08203125" customWidth="1"/>
    <col min="3984" max="3984" width="27.58203125" customWidth="1"/>
    <col min="3985" max="3985" width="21.08203125" customWidth="1"/>
    <col min="3986" max="3986" width="22.25" customWidth="1"/>
    <col min="3987" max="3987" width="18.75" customWidth="1"/>
    <col min="3988" max="3989" width="19" customWidth="1"/>
    <col min="3990" max="3990" width="19.08203125" customWidth="1"/>
    <col min="3991" max="3991" width="17.08203125" customWidth="1"/>
    <col min="3992" max="3993" width="7.75" hidden="1" customWidth="1"/>
    <col min="3994" max="3996" width="17.5" customWidth="1"/>
    <col min="3997" max="3997" width="10.58203125" customWidth="1"/>
    <col min="3998" max="3998" width="15.75" customWidth="1"/>
    <col min="3999" max="3999" width="30.08203125" customWidth="1"/>
    <col min="4000" max="4000" width="27.58203125" customWidth="1"/>
    <col min="4001" max="4001" width="21.08203125" customWidth="1"/>
    <col min="4002" max="4002" width="22.25" customWidth="1"/>
    <col min="4003" max="4003" width="18.75" customWidth="1"/>
    <col min="4004" max="4005" width="19" customWidth="1"/>
    <col min="4006" max="4006" width="19.08203125" customWidth="1"/>
    <col min="4007" max="4007" width="17.08203125" customWidth="1"/>
    <col min="4008" max="4009" width="7.75" hidden="1" customWidth="1"/>
    <col min="4010" max="4012" width="17.5" customWidth="1"/>
    <col min="4013" max="4013" width="10.58203125" customWidth="1"/>
    <col min="4014" max="4014" width="15.75" customWidth="1"/>
    <col min="4015" max="4015" width="30.08203125" customWidth="1"/>
    <col min="4016" max="4016" width="27.58203125" customWidth="1"/>
    <col min="4017" max="4017" width="21.08203125" customWidth="1"/>
    <col min="4018" max="4018" width="22.25" customWidth="1"/>
    <col min="4019" max="4019" width="18.75" customWidth="1"/>
    <col min="4020" max="4021" width="19" customWidth="1"/>
    <col min="4022" max="4022" width="19.08203125" customWidth="1"/>
    <col min="4023" max="4023" width="17.08203125" customWidth="1"/>
    <col min="4024" max="4025" width="7.75" hidden="1" customWidth="1"/>
    <col min="4026" max="4028" width="17.5" customWidth="1"/>
    <col min="4029" max="4029" width="10.58203125" customWidth="1"/>
    <col min="4030" max="4030" width="15.75" customWidth="1"/>
    <col min="4031" max="4031" width="30.08203125" customWidth="1"/>
    <col min="4032" max="4032" width="27.58203125" customWidth="1"/>
    <col min="4033" max="4033" width="21.08203125" customWidth="1"/>
    <col min="4034" max="4034" width="22.25" customWidth="1"/>
    <col min="4035" max="4035" width="18.75" customWidth="1"/>
    <col min="4036" max="4037" width="19" customWidth="1"/>
    <col min="4038" max="4038" width="19.08203125" customWidth="1"/>
    <col min="4039" max="4039" width="17.08203125" customWidth="1"/>
    <col min="4040" max="4041" width="7.75" hidden="1" customWidth="1"/>
    <col min="4042" max="4044" width="17.5" customWidth="1"/>
    <col min="4045" max="4045" width="10.58203125" customWidth="1"/>
    <col min="4046" max="4046" width="15.75" customWidth="1"/>
    <col min="4047" max="4047" width="30.08203125" customWidth="1"/>
    <col min="4048" max="4048" width="27.58203125" customWidth="1"/>
    <col min="4049" max="4049" width="21.08203125" customWidth="1"/>
    <col min="4050" max="4050" width="22.25" customWidth="1"/>
    <col min="4051" max="4051" width="18.75" customWidth="1"/>
    <col min="4052" max="4053" width="19" customWidth="1"/>
    <col min="4054" max="4054" width="19.08203125" customWidth="1"/>
    <col min="4055" max="4055" width="17.08203125" customWidth="1"/>
    <col min="4056" max="4057" width="7.75" hidden="1" customWidth="1"/>
    <col min="4058" max="4060" width="17.5" customWidth="1"/>
    <col min="4061" max="4061" width="10.58203125" customWidth="1"/>
    <col min="4062" max="4062" width="15.75" customWidth="1"/>
    <col min="4063" max="4063" width="30.08203125" customWidth="1"/>
    <col min="4064" max="4064" width="27.58203125" customWidth="1"/>
    <col min="4065" max="4065" width="21.08203125" customWidth="1"/>
    <col min="4066" max="4066" width="22.25" customWidth="1"/>
    <col min="4067" max="4067" width="18.75" customWidth="1"/>
    <col min="4068" max="4069" width="19" customWidth="1"/>
    <col min="4070" max="4070" width="19.08203125" customWidth="1"/>
    <col min="4071" max="4071" width="17.08203125" customWidth="1"/>
    <col min="4072" max="4073" width="7.75" hidden="1" customWidth="1"/>
    <col min="4074" max="4076" width="17.5" customWidth="1"/>
    <col min="4077" max="4077" width="10.58203125" customWidth="1"/>
    <col min="4078" max="4078" width="15.75" customWidth="1"/>
    <col min="4079" max="4079" width="30.08203125" customWidth="1"/>
    <col min="4080" max="4080" width="27.58203125" customWidth="1"/>
    <col min="4081" max="4081" width="21.08203125" customWidth="1"/>
    <col min="4082" max="4082" width="22.25" customWidth="1"/>
    <col min="4083" max="4083" width="18.75" customWidth="1"/>
    <col min="4084" max="4085" width="19" customWidth="1"/>
    <col min="4086" max="4086" width="19.08203125" customWidth="1"/>
    <col min="4087" max="4087" width="17.08203125" customWidth="1"/>
    <col min="4088" max="4089" width="7.75" hidden="1" customWidth="1"/>
    <col min="4090" max="4092" width="17.5" customWidth="1"/>
    <col min="4093" max="4093" width="10.58203125" customWidth="1"/>
    <col min="4094" max="4094" width="15.75" customWidth="1"/>
    <col min="4095" max="4095" width="30.08203125" customWidth="1"/>
    <col min="4096" max="4096" width="27.58203125" customWidth="1"/>
    <col min="4097" max="4097" width="21.08203125" customWidth="1"/>
    <col min="4098" max="4098" width="22.25" customWidth="1"/>
    <col min="4099" max="4099" width="18.75" customWidth="1"/>
    <col min="4100" max="4101" width="19" customWidth="1"/>
    <col min="4102" max="4102" width="19.08203125" customWidth="1"/>
    <col min="4103" max="4103" width="17.08203125" customWidth="1"/>
    <col min="4104" max="4105" width="7.75" hidden="1" customWidth="1"/>
    <col min="4106" max="4108" width="17.5" customWidth="1"/>
    <col min="4109" max="4109" width="10.58203125" customWidth="1"/>
    <col min="4110" max="4110" width="15.75" customWidth="1"/>
    <col min="4111" max="4111" width="30.08203125" customWidth="1"/>
    <col min="4112" max="4112" width="27.58203125" customWidth="1"/>
    <col min="4113" max="4113" width="21.08203125" customWidth="1"/>
    <col min="4114" max="4114" width="22.25" customWidth="1"/>
    <col min="4115" max="4115" width="18.75" customWidth="1"/>
    <col min="4116" max="4117" width="19" customWidth="1"/>
    <col min="4118" max="4118" width="19.08203125" customWidth="1"/>
    <col min="4119" max="4119" width="17.08203125" customWidth="1"/>
    <col min="4120" max="4121" width="7.75" hidden="1" customWidth="1"/>
    <col min="4122" max="4124" width="17.5" customWidth="1"/>
    <col min="4125" max="4125" width="10.58203125" customWidth="1"/>
    <col min="4126" max="4126" width="15.75" customWidth="1"/>
    <col min="4127" max="4127" width="30.08203125" customWidth="1"/>
    <col min="4128" max="4128" width="27.58203125" customWidth="1"/>
    <col min="4129" max="4129" width="21.08203125" customWidth="1"/>
    <col min="4130" max="4130" width="22.25" customWidth="1"/>
    <col min="4131" max="4131" width="18.75" customWidth="1"/>
    <col min="4132" max="4133" width="19" customWidth="1"/>
    <col min="4134" max="4134" width="19.08203125" customWidth="1"/>
    <col min="4135" max="4135" width="17.08203125" customWidth="1"/>
    <col min="4136" max="4137" width="7.75" hidden="1" customWidth="1"/>
    <col min="4138" max="4140" width="17.5" customWidth="1"/>
    <col min="4141" max="4141" width="10.58203125" customWidth="1"/>
    <col min="4142" max="4142" width="15.75" customWidth="1"/>
    <col min="4143" max="4143" width="30.08203125" customWidth="1"/>
    <col min="4144" max="4144" width="27.58203125" customWidth="1"/>
    <col min="4145" max="4145" width="21.08203125" customWidth="1"/>
    <col min="4146" max="4146" width="22.25" customWidth="1"/>
    <col min="4147" max="4147" width="18.75" customWidth="1"/>
    <col min="4148" max="4149" width="19" customWidth="1"/>
    <col min="4150" max="4150" width="19.08203125" customWidth="1"/>
    <col min="4151" max="4151" width="17.08203125" customWidth="1"/>
    <col min="4152" max="4153" width="7.75" hidden="1" customWidth="1"/>
    <col min="4154" max="4156" width="17.5" customWidth="1"/>
    <col min="4157" max="4157" width="10.58203125" customWidth="1"/>
    <col min="4158" max="4158" width="15.75" customWidth="1"/>
    <col min="4159" max="4159" width="30.08203125" customWidth="1"/>
    <col min="4160" max="4160" width="27.58203125" customWidth="1"/>
    <col min="4161" max="4161" width="21.08203125" customWidth="1"/>
    <col min="4162" max="4162" width="22.25" customWidth="1"/>
    <col min="4163" max="4163" width="18.75" customWidth="1"/>
    <col min="4164" max="4165" width="19" customWidth="1"/>
    <col min="4166" max="4166" width="19.08203125" customWidth="1"/>
    <col min="4167" max="4167" width="17.08203125" customWidth="1"/>
    <col min="4168" max="4169" width="7.75" hidden="1" customWidth="1"/>
    <col min="4170" max="4172" width="17.5" customWidth="1"/>
    <col min="4173" max="4173" width="10.58203125" customWidth="1"/>
    <col min="4174" max="4174" width="15.75" customWidth="1"/>
    <col min="4175" max="4175" width="30.08203125" customWidth="1"/>
    <col min="4176" max="4176" width="27.58203125" customWidth="1"/>
    <col min="4177" max="4177" width="21.08203125" customWidth="1"/>
    <col min="4178" max="4178" width="22.25" customWidth="1"/>
    <col min="4179" max="4179" width="18.75" customWidth="1"/>
    <col min="4180" max="4181" width="19" customWidth="1"/>
    <col min="4182" max="4182" width="19.08203125" customWidth="1"/>
    <col min="4183" max="4183" width="17.08203125" customWidth="1"/>
    <col min="4184" max="4185" width="7.75" hidden="1" customWidth="1"/>
    <col min="4186" max="4188" width="17.5" customWidth="1"/>
    <col min="4189" max="4189" width="10.58203125" customWidth="1"/>
    <col min="4190" max="4190" width="15.75" customWidth="1"/>
    <col min="4191" max="4191" width="30.08203125" customWidth="1"/>
    <col min="4192" max="4192" width="27.58203125" customWidth="1"/>
    <col min="4193" max="4193" width="21.08203125" customWidth="1"/>
    <col min="4194" max="4194" width="22.25" customWidth="1"/>
    <col min="4195" max="4195" width="18.75" customWidth="1"/>
    <col min="4196" max="4197" width="19" customWidth="1"/>
    <col min="4198" max="4198" width="19.08203125" customWidth="1"/>
    <col min="4199" max="4199" width="17.08203125" customWidth="1"/>
    <col min="4200" max="4201" width="7.75" hidden="1" customWidth="1"/>
    <col min="4202" max="4204" width="17.5" customWidth="1"/>
    <col min="4205" max="4205" width="10.58203125" customWidth="1"/>
    <col min="4206" max="4206" width="15.75" customWidth="1"/>
    <col min="4207" max="4207" width="30.08203125" customWidth="1"/>
    <col min="4208" max="4208" width="27.58203125" customWidth="1"/>
    <col min="4209" max="4209" width="21.08203125" customWidth="1"/>
    <col min="4210" max="4210" width="22.25" customWidth="1"/>
    <col min="4211" max="4211" width="18.75" customWidth="1"/>
    <col min="4212" max="4213" width="19" customWidth="1"/>
    <col min="4214" max="4214" width="19.08203125" customWidth="1"/>
    <col min="4215" max="4215" width="17.08203125" customWidth="1"/>
    <col min="4216" max="4217" width="7.75" hidden="1" customWidth="1"/>
    <col min="4218" max="4220" width="17.5" customWidth="1"/>
    <col min="4221" max="4221" width="10.58203125" customWidth="1"/>
    <col min="4222" max="4222" width="15.75" customWidth="1"/>
    <col min="4223" max="4223" width="30.08203125" customWidth="1"/>
    <col min="4224" max="4224" width="27.58203125" customWidth="1"/>
    <col min="4225" max="4225" width="21.08203125" customWidth="1"/>
    <col min="4226" max="4226" width="22.25" customWidth="1"/>
    <col min="4227" max="4227" width="18.75" customWidth="1"/>
    <col min="4228" max="4229" width="19" customWidth="1"/>
    <col min="4230" max="4230" width="19.08203125" customWidth="1"/>
    <col min="4231" max="4231" width="17.08203125" customWidth="1"/>
    <col min="4232" max="4233" width="7.75" hidden="1" customWidth="1"/>
    <col min="4234" max="4236" width="17.5" customWidth="1"/>
    <col min="4237" max="4237" width="10.58203125" customWidth="1"/>
    <col min="4238" max="4238" width="15.75" customWidth="1"/>
    <col min="4239" max="4239" width="30.08203125" customWidth="1"/>
    <col min="4240" max="4240" width="27.58203125" customWidth="1"/>
    <col min="4241" max="4241" width="21.08203125" customWidth="1"/>
    <col min="4242" max="4242" width="22.25" customWidth="1"/>
    <col min="4243" max="4243" width="18.75" customWidth="1"/>
    <col min="4244" max="4245" width="19" customWidth="1"/>
    <col min="4246" max="4246" width="19.08203125" customWidth="1"/>
    <col min="4247" max="4247" width="17.08203125" customWidth="1"/>
    <col min="4248" max="4249" width="7.75" hidden="1" customWidth="1"/>
    <col min="4250" max="4252" width="17.5" customWidth="1"/>
    <col min="4253" max="4253" width="10.58203125" customWidth="1"/>
    <col min="4254" max="4254" width="15.75" customWidth="1"/>
    <col min="4255" max="4255" width="30.08203125" customWidth="1"/>
    <col min="4256" max="4256" width="27.58203125" customWidth="1"/>
    <col min="4257" max="4257" width="21.08203125" customWidth="1"/>
    <col min="4258" max="4258" width="22.25" customWidth="1"/>
    <col min="4259" max="4259" width="18.75" customWidth="1"/>
    <col min="4260" max="4261" width="19" customWidth="1"/>
    <col min="4262" max="4262" width="19.08203125" customWidth="1"/>
    <col min="4263" max="4263" width="17.08203125" customWidth="1"/>
    <col min="4264" max="4265" width="7.75" hidden="1" customWidth="1"/>
    <col min="4266" max="4268" width="17.5" customWidth="1"/>
    <col min="4269" max="4269" width="10.58203125" customWidth="1"/>
    <col min="4270" max="4270" width="15.75" customWidth="1"/>
    <col min="4271" max="4271" width="30.08203125" customWidth="1"/>
    <col min="4272" max="4272" width="27.58203125" customWidth="1"/>
    <col min="4273" max="4273" width="21.08203125" customWidth="1"/>
    <col min="4274" max="4274" width="22.25" customWidth="1"/>
    <col min="4275" max="4275" width="18.75" customWidth="1"/>
    <col min="4276" max="4277" width="19" customWidth="1"/>
    <col min="4278" max="4278" width="19.08203125" customWidth="1"/>
    <col min="4279" max="4279" width="17.08203125" customWidth="1"/>
    <col min="4280" max="4281" width="7.75" hidden="1" customWidth="1"/>
    <col min="4282" max="4284" width="17.5" customWidth="1"/>
    <col min="4285" max="4285" width="10.58203125" customWidth="1"/>
    <col min="4286" max="4286" width="15.75" customWidth="1"/>
    <col min="4287" max="4287" width="30.08203125" customWidth="1"/>
    <col min="4288" max="4288" width="27.58203125" customWidth="1"/>
    <col min="4289" max="4289" width="21.08203125" customWidth="1"/>
    <col min="4290" max="4290" width="22.25" customWidth="1"/>
    <col min="4291" max="4291" width="18.75" customWidth="1"/>
    <col min="4292" max="4293" width="19" customWidth="1"/>
    <col min="4294" max="4294" width="19.08203125" customWidth="1"/>
    <col min="4295" max="4295" width="17.08203125" customWidth="1"/>
    <col min="4296" max="4297" width="7.75" hidden="1" customWidth="1"/>
    <col min="4298" max="4300" width="17.5" customWidth="1"/>
    <col min="4301" max="4301" width="10.58203125" customWidth="1"/>
    <col min="4302" max="4302" width="15.75" customWidth="1"/>
    <col min="4303" max="4303" width="30.08203125" customWidth="1"/>
    <col min="4304" max="4304" width="27.58203125" customWidth="1"/>
    <col min="4305" max="4305" width="21.08203125" customWidth="1"/>
    <col min="4306" max="4306" width="22.25" customWidth="1"/>
    <col min="4307" max="4307" width="18.75" customWidth="1"/>
    <col min="4308" max="4309" width="19" customWidth="1"/>
    <col min="4310" max="4310" width="19.08203125" customWidth="1"/>
    <col min="4311" max="4311" width="17.08203125" customWidth="1"/>
    <col min="4312" max="4313" width="7.75" hidden="1" customWidth="1"/>
    <col min="4314" max="4316" width="17.5" customWidth="1"/>
    <col min="4317" max="4317" width="10.58203125" customWidth="1"/>
    <col min="4318" max="4318" width="15.75" customWidth="1"/>
    <col min="4319" max="4319" width="30.08203125" customWidth="1"/>
    <col min="4320" max="4320" width="27.58203125" customWidth="1"/>
    <col min="4321" max="4321" width="21.08203125" customWidth="1"/>
    <col min="4322" max="4322" width="22.25" customWidth="1"/>
    <col min="4323" max="4323" width="18.75" customWidth="1"/>
    <col min="4324" max="4325" width="19" customWidth="1"/>
    <col min="4326" max="4326" width="19.08203125" customWidth="1"/>
    <col min="4327" max="4327" width="17.08203125" customWidth="1"/>
    <col min="4328" max="4329" width="7.75" hidden="1" customWidth="1"/>
    <col min="4330" max="4332" width="17.5" customWidth="1"/>
    <col min="4333" max="4333" width="10.58203125" customWidth="1"/>
    <col min="4334" max="4334" width="15.75" customWidth="1"/>
    <col min="4335" max="4335" width="30.08203125" customWidth="1"/>
    <col min="4336" max="4336" width="27.58203125" customWidth="1"/>
    <col min="4337" max="4337" width="21.08203125" customWidth="1"/>
    <col min="4338" max="4338" width="22.25" customWidth="1"/>
    <col min="4339" max="4339" width="18.75" customWidth="1"/>
    <col min="4340" max="4341" width="19" customWidth="1"/>
    <col min="4342" max="4342" width="19.08203125" customWidth="1"/>
    <col min="4343" max="4343" width="17.08203125" customWidth="1"/>
    <col min="4344" max="4345" width="7.75" hidden="1" customWidth="1"/>
    <col min="4346" max="4348" width="17.5" customWidth="1"/>
    <col min="4349" max="4349" width="10.58203125" customWidth="1"/>
    <col min="4350" max="4350" width="15.75" customWidth="1"/>
    <col min="4351" max="4351" width="30.08203125" customWidth="1"/>
    <col min="4352" max="4352" width="27.58203125" customWidth="1"/>
    <col min="4353" max="4353" width="21.08203125" customWidth="1"/>
    <col min="4354" max="4354" width="22.25" customWidth="1"/>
    <col min="4355" max="4355" width="18.75" customWidth="1"/>
    <col min="4356" max="4357" width="19" customWidth="1"/>
    <col min="4358" max="4358" width="19.08203125" customWidth="1"/>
    <col min="4359" max="4359" width="17.08203125" customWidth="1"/>
    <col min="4360" max="4361" width="7.75" hidden="1" customWidth="1"/>
    <col min="4362" max="4364" width="17.5" customWidth="1"/>
    <col min="4365" max="4365" width="10.58203125" customWidth="1"/>
    <col min="4366" max="4366" width="15.75" customWidth="1"/>
    <col min="4367" max="4367" width="30.08203125" customWidth="1"/>
    <col min="4368" max="4368" width="27.58203125" customWidth="1"/>
    <col min="4369" max="4369" width="21.08203125" customWidth="1"/>
    <col min="4370" max="4370" width="22.25" customWidth="1"/>
    <col min="4371" max="4371" width="18.75" customWidth="1"/>
    <col min="4372" max="4373" width="19" customWidth="1"/>
    <col min="4374" max="4374" width="19.08203125" customWidth="1"/>
    <col min="4375" max="4375" width="17.08203125" customWidth="1"/>
    <col min="4376" max="4377" width="7.75" hidden="1" customWidth="1"/>
    <col min="4378" max="4380" width="17.5" customWidth="1"/>
    <col min="4381" max="4381" width="10.58203125" customWidth="1"/>
    <col min="4382" max="4382" width="15.75" customWidth="1"/>
    <col min="4383" max="4383" width="30.08203125" customWidth="1"/>
    <col min="4384" max="4384" width="27.58203125" customWidth="1"/>
    <col min="4385" max="4385" width="21.08203125" customWidth="1"/>
    <col min="4386" max="4386" width="22.25" customWidth="1"/>
    <col min="4387" max="4387" width="18.75" customWidth="1"/>
    <col min="4388" max="4389" width="19" customWidth="1"/>
    <col min="4390" max="4390" width="19.08203125" customWidth="1"/>
    <col min="4391" max="4391" width="17.08203125" customWidth="1"/>
    <col min="4392" max="4393" width="7.75" hidden="1" customWidth="1"/>
    <col min="4394" max="4396" width="17.5" customWidth="1"/>
    <col min="4397" max="4397" width="10.58203125" customWidth="1"/>
    <col min="4398" max="4398" width="15.75" customWidth="1"/>
    <col min="4399" max="4399" width="30.08203125" customWidth="1"/>
    <col min="4400" max="4400" width="27.58203125" customWidth="1"/>
    <col min="4401" max="4401" width="21.08203125" customWidth="1"/>
    <col min="4402" max="4402" width="22.25" customWidth="1"/>
    <col min="4403" max="4403" width="18.75" customWidth="1"/>
    <col min="4404" max="4405" width="19" customWidth="1"/>
    <col min="4406" max="4406" width="19.08203125" customWidth="1"/>
    <col min="4407" max="4407" width="17.08203125" customWidth="1"/>
    <col min="4408" max="4409" width="7.75" hidden="1" customWidth="1"/>
    <col min="4410" max="4412" width="17.5" customWidth="1"/>
    <col min="4413" max="4413" width="10.58203125" customWidth="1"/>
    <col min="4414" max="4414" width="15.75" customWidth="1"/>
    <col min="4415" max="4415" width="30.08203125" customWidth="1"/>
    <col min="4416" max="4416" width="27.58203125" customWidth="1"/>
    <col min="4417" max="4417" width="21.08203125" customWidth="1"/>
    <col min="4418" max="4418" width="22.25" customWidth="1"/>
    <col min="4419" max="4419" width="18.75" customWidth="1"/>
    <col min="4420" max="4421" width="19" customWidth="1"/>
    <col min="4422" max="4422" width="19.08203125" customWidth="1"/>
    <col min="4423" max="4423" width="17.08203125" customWidth="1"/>
    <col min="4424" max="4425" width="7.75" hidden="1" customWidth="1"/>
    <col min="4426" max="4428" width="17.5" customWidth="1"/>
    <col min="4429" max="4429" width="10.58203125" customWidth="1"/>
    <col min="4430" max="4430" width="15.75" customWidth="1"/>
    <col min="4431" max="4431" width="30.08203125" customWidth="1"/>
    <col min="4432" max="4432" width="27.58203125" customWidth="1"/>
    <col min="4433" max="4433" width="21.08203125" customWidth="1"/>
    <col min="4434" max="4434" width="22.25" customWidth="1"/>
    <col min="4435" max="4435" width="18.75" customWidth="1"/>
    <col min="4436" max="4437" width="19" customWidth="1"/>
    <col min="4438" max="4438" width="19.08203125" customWidth="1"/>
    <col min="4439" max="4439" width="17.08203125" customWidth="1"/>
    <col min="4440" max="4441" width="7.75" hidden="1" customWidth="1"/>
    <col min="4442" max="4444" width="17.5" customWidth="1"/>
    <col min="4445" max="4445" width="10.58203125" customWidth="1"/>
    <col min="4446" max="4446" width="15.75" customWidth="1"/>
    <col min="4447" max="4447" width="30.08203125" customWidth="1"/>
    <col min="4448" max="4448" width="27.58203125" customWidth="1"/>
    <col min="4449" max="4449" width="21.08203125" customWidth="1"/>
    <col min="4450" max="4450" width="22.25" customWidth="1"/>
    <col min="4451" max="4451" width="18.75" customWidth="1"/>
    <col min="4452" max="4453" width="19" customWidth="1"/>
    <col min="4454" max="4454" width="19.08203125" customWidth="1"/>
    <col min="4455" max="4455" width="17.08203125" customWidth="1"/>
    <col min="4456" max="4457" width="7.75" hidden="1" customWidth="1"/>
    <col min="4458" max="4460" width="17.5" customWidth="1"/>
    <col min="4461" max="4461" width="10.58203125" customWidth="1"/>
    <col min="4462" max="4462" width="15.75" customWidth="1"/>
    <col min="4463" max="4463" width="30.08203125" customWidth="1"/>
    <col min="4464" max="4464" width="27.58203125" customWidth="1"/>
    <col min="4465" max="4465" width="21.08203125" customWidth="1"/>
    <col min="4466" max="4466" width="22.25" customWidth="1"/>
    <col min="4467" max="4467" width="18.75" customWidth="1"/>
    <col min="4468" max="4469" width="19" customWidth="1"/>
    <col min="4470" max="4470" width="19.08203125" customWidth="1"/>
    <col min="4471" max="4471" width="17.08203125" customWidth="1"/>
    <col min="4472" max="4473" width="7.75" hidden="1" customWidth="1"/>
    <col min="4474" max="4476" width="17.5" customWidth="1"/>
    <col min="4477" max="4477" width="10.58203125" customWidth="1"/>
    <col min="4478" max="4478" width="15.75" customWidth="1"/>
    <col min="4479" max="4479" width="30.08203125" customWidth="1"/>
    <col min="4480" max="4480" width="27.58203125" customWidth="1"/>
    <col min="4481" max="4481" width="21.08203125" customWidth="1"/>
    <col min="4482" max="4482" width="22.25" customWidth="1"/>
    <col min="4483" max="4483" width="18.75" customWidth="1"/>
    <col min="4484" max="4485" width="19" customWidth="1"/>
    <col min="4486" max="4486" width="19.08203125" customWidth="1"/>
    <col min="4487" max="4487" width="17.08203125" customWidth="1"/>
    <col min="4488" max="4489" width="7.75" hidden="1" customWidth="1"/>
    <col min="4490" max="4492" width="17.5" customWidth="1"/>
    <col min="4493" max="4493" width="10.58203125" customWidth="1"/>
    <col min="4494" max="4494" width="15.75" customWidth="1"/>
    <col min="4495" max="4495" width="30.08203125" customWidth="1"/>
    <col min="4496" max="4496" width="27.58203125" customWidth="1"/>
    <col min="4497" max="4497" width="21.08203125" customWidth="1"/>
    <col min="4498" max="4498" width="22.25" customWidth="1"/>
    <col min="4499" max="4499" width="18.75" customWidth="1"/>
    <col min="4500" max="4501" width="19" customWidth="1"/>
    <col min="4502" max="4502" width="19.08203125" customWidth="1"/>
    <col min="4503" max="4503" width="17.08203125" customWidth="1"/>
    <col min="4504" max="4505" width="7.75" hidden="1" customWidth="1"/>
    <col min="4506" max="4508" width="17.5" customWidth="1"/>
    <col min="4509" max="4509" width="10.58203125" customWidth="1"/>
    <col min="4510" max="4510" width="15.75" customWidth="1"/>
    <col min="4511" max="4511" width="30.08203125" customWidth="1"/>
    <col min="4512" max="4512" width="27.58203125" customWidth="1"/>
    <col min="4513" max="4513" width="21.08203125" customWidth="1"/>
    <col min="4514" max="4514" width="22.25" customWidth="1"/>
    <col min="4515" max="4515" width="18.75" customWidth="1"/>
    <col min="4516" max="4517" width="19" customWidth="1"/>
    <col min="4518" max="4518" width="19.08203125" customWidth="1"/>
    <col min="4519" max="4519" width="17.08203125" customWidth="1"/>
    <col min="4520" max="4521" width="7.75" hidden="1" customWidth="1"/>
    <col min="4522" max="4524" width="17.5" customWidth="1"/>
    <col min="4525" max="4525" width="10.58203125" customWidth="1"/>
    <col min="4526" max="4526" width="15.75" customWidth="1"/>
    <col min="4527" max="4527" width="30.08203125" customWidth="1"/>
    <col min="4528" max="4528" width="27.58203125" customWidth="1"/>
    <col min="4529" max="4529" width="21.08203125" customWidth="1"/>
    <col min="4530" max="4530" width="22.25" customWidth="1"/>
    <col min="4531" max="4531" width="18.75" customWidth="1"/>
    <col min="4532" max="4533" width="19" customWidth="1"/>
    <col min="4534" max="4534" width="19.08203125" customWidth="1"/>
    <col min="4535" max="4535" width="17.08203125" customWidth="1"/>
    <col min="4536" max="4537" width="7.75" hidden="1" customWidth="1"/>
    <col min="4538" max="4540" width="17.5" customWidth="1"/>
    <col min="4541" max="4541" width="10.58203125" customWidth="1"/>
    <col min="4542" max="4542" width="15.75" customWidth="1"/>
    <col min="4543" max="4543" width="30.08203125" customWidth="1"/>
    <col min="4544" max="4544" width="27.58203125" customWidth="1"/>
    <col min="4545" max="4545" width="21.08203125" customWidth="1"/>
    <col min="4546" max="4546" width="22.25" customWidth="1"/>
    <col min="4547" max="4547" width="18.75" customWidth="1"/>
    <col min="4548" max="4549" width="19" customWidth="1"/>
    <col min="4550" max="4550" width="19.08203125" customWidth="1"/>
    <col min="4551" max="4551" width="17.08203125" customWidth="1"/>
    <col min="4552" max="4553" width="7.75" hidden="1" customWidth="1"/>
    <col min="4554" max="4556" width="17.5" customWidth="1"/>
    <col min="4557" max="4557" width="10.58203125" customWidth="1"/>
    <col min="4558" max="4558" width="15.75" customWidth="1"/>
    <col min="4559" max="4559" width="30.08203125" customWidth="1"/>
    <col min="4560" max="4560" width="27.58203125" customWidth="1"/>
    <col min="4561" max="4561" width="21.08203125" customWidth="1"/>
    <col min="4562" max="4562" width="22.25" customWidth="1"/>
    <col min="4563" max="4563" width="18.75" customWidth="1"/>
    <col min="4564" max="4565" width="19" customWidth="1"/>
    <col min="4566" max="4566" width="19.08203125" customWidth="1"/>
    <col min="4567" max="4567" width="17.08203125" customWidth="1"/>
    <col min="4568" max="4569" width="7.75" hidden="1" customWidth="1"/>
    <col min="4570" max="4572" width="17.5" customWidth="1"/>
    <col min="4573" max="4573" width="10.58203125" customWidth="1"/>
    <col min="4574" max="4574" width="15.75" customWidth="1"/>
    <col min="4575" max="4575" width="30.08203125" customWidth="1"/>
    <col min="4576" max="4576" width="27.58203125" customWidth="1"/>
    <col min="4577" max="4577" width="21.08203125" customWidth="1"/>
    <col min="4578" max="4578" width="22.25" customWidth="1"/>
    <col min="4579" max="4579" width="18.75" customWidth="1"/>
    <col min="4580" max="4581" width="19" customWidth="1"/>
    <col min="4582" max="4582" width="19.08203125" customWidth="1"/>
    <col min="4583" max="4583" width="17.08203125" customWidth="1"/>
    <col min="4584" max="4585" width="7.75" hidden="1" customWidth="1"/>
    <col min="4586" max="4588" width="17.5" customWidth="1"/>
    <col min="4589" max="4589" width="10.58203125" customWidth="1"/>
    <col min="4590" max="4590" width="15.75" customWidth="1"/>
    <col min="4591" max="4591" width="30.08203125" customWidth="1"/>
    <col min="4592" max="4592" width="27.58203125" customWidth="1"/>
    <col min="4593" max="4593" width="21.08203125" customWidth="1"/>
    <col min="4594" max="4594" width="22.25" customWidth="1"/>
    <col min="4595" max="4595" width="18.75" customWidth="1"/>
    <col min="4596" max="4597" width="19" customWidth="1"/>
    <col min="4598" max="4598" width="19.08203125" customWidth="1"/>
    <col min="4599" max="4599" width="17.08203125" customWidth="1"/>
    <col min="4600" max="4601" width="7.75" hidden="1" customWidth="1"/>
    <col min="4602" max="4604" width="17.5" customWidth="1"/>
    <col min="4605" max="4605" width="10.58203125" customWidth="1"/>
    <col min="4606" max="4606" width="15.75" customWidth="1"/>
    <col min="4607" max="4607" width="30.08203125" customWidth="1"/>
    <col min="4608" max="4608" width="27.58203125" customWidth="1"/>
    <col min="4609" max="4609" width="21.08203125" customWidth="1"/>
    <col min="4610" max="4610" width="22.25" customWidth="1"/>
    <col min="4611" max="4611" width="18.75" customWidth="1"/>
    <col min="4612" max="4613" width="19" customWidth="1"/>
    <col min="4614" max="4614" width="19.08203125" customWidth="1"/>
    <col min="4615" max="4615" width="17.08203125" customWidth="1"/>
    <col min="4616" max="4617" width="7.75" hidden="1" customWidth="1"/>
    <col min="4618" max="4620" width="17.5" customWidth="1"/>
    <col min="4621" max="4621" width="10.58203125" customWidth="1"/>
    <col min="4622" max="4622" width="15.75" customWidth="1"/>
    <col min="4623" max="4623" width="30.08203125" customWidth="1"/>
    <col min="4624" max="4624" width="27.58203125" customWidth="1"/>
    <col min="4625" max="4625" width="21.08203125" customWidth="1"/>
    <col min="4626" max="4626" width="22.25" customWidth="1"/>
    <col min="4627" max="4627" width="18.75" customWidth="1"/>
    <col min="4628" max="4629" width="19" customWidth="1"/>
    <col min="4630" max="4630" width="19.08203125" customWidth="1"/>
    <col min="4631" max="4631" width="17.08203125" customWidth="1"/>
    <col min="4632" max="4633" width="7.75" hidden="1" customWidth="1"/>
    <col min="4634" max="4636" width="17.5" customWidth="1"/>
    <col min="4637" max="4637" width="10.58203125" customWidth="1"/>
    <col min="4638" max="4638" width="15.75" customWidth="1"/>
    <col min="4639" max="4639" width="30.08203125" customWidth="1"/>
    <col min="4640" max="4640" width="27.58203125" customWidth="1"/>
    <col min="4641" max="4641" width="21.08203125" customWidth="1"/>
    <col min="4642" max="4642" width="22.25" customWidth="1"/>
    <col min="4643" max="4643" width="18.75" customWidth="1"/>
    <col min="4644" max="4645" width="19" customWidth="1"/>
    <col min="4646" max="4646" width="19.08203125" customWidth="1"/>
    <col min="4647" max="4647" width="17.08203125" customWidth="1"/>
    <col min="4648" max="4649" width="7.75" hidden="1" customWidth="1"/>
    <col min="4650" max="4652" width="17.5" customWidth="1"/>
    <col min="4653" max="4653" width="10.58203125" customWidth="1"/>
    <col min="4654" max="4654" width="15.75" customWidth="1"/>
    <col min="4655" max="4655" width="30.08203125" customWidth="1"/>
    <col min="4656" max="4656" width="27.58203125" customWidth="1"/>
    <col min="4657" max="4657" width="21.08203125" customWidth="1"/>
    <col min="4658" max="4658" width="22.25" customWidth="1"/>
    <col min="4659" max="4659" width="18.75" customWidth="1"/>
    <col min="4660" max="4661" width="19" customWidth="1"/>
    <col min="4662" max="4662" width="19.08203125" customWidth="1"/>
    <col min="4663" max="4663" width="17.08203125" customWidth="1"/>
    <col min="4664" max="4665" width="7.75" hidden="1" customWidth="1"/>
    <col min="4666" max="4668" width="17.5" customWidth="1"/>
    <col min="4669" max="4669" width="10.58203125" customWidth="1"/>
    <col min="4670" max="4670" width="15.75" customWidth="1"/>
    <col min="4671" max="4671" width="30.08203125" customWidth="1"/>
    <col min="4672" max="4672" width="27.58203125" customWidth="1"/>
    <col min="4673" max="4673" width="21.08203125" customWidth="1"/>
    <col min="4674" max="4674" width="22.25" customWidth="1"/>
    <col min="4675" max="4675" width="18.75" customWidth="1"/>
    <col min="4676" max="4677" width="19" customWidth="1"/>
    <col min="4678" max="4678" width="19.08203125" customWidth="1"/>
    <col min="4679" max="4679" width="17.08203125" customWidth="1"/>
    <col min="4680" max="4681" width="7.75" hidden="1" customWidth="1"/>
    <col min="4682" max="4684" width="17.5" customWidth="1"/>
    <col min="4685" max="4685" width="10.58203125" customWidth="1"/>
    <col min="4686" max="4686" width="15.75" customWidth="1"/>
    <col min="4687" max="4687" width="30.08203125" customWidth="1"/>
    <col min="4688" max="4688" width="27.58203125" customWidth="1"/>
    <col min="4689" max="4689" width="21.08203125" customWidth="1"/>
    <col min="4690" max="4690" width="22.25" customWidth="1"/>
    <col min="4691" max="4691" width="18.75" customWidth="1"/>
    <col min="4692" max="4693" width="19" customWidth="1"/>
    <col min="4694" max="4694" width="19.08203125" customWidth="1"/>
    <col min="4695" max="4695" width="17.08203125" customWidth="1"/>
    <col min="4696" max="4697" width="7.75" hidden="1" customWidth="1"/>
    <col min="4698" max="4700" width="17.5" customWidth="1"/>
    <col min="4701" max="4701" width="10.58203125" customWidth="1"/>
    <col min="4702" max="4702" width="15.75" customWidth="1"/>
    <col min="4703" max="4703" width="30.08203125" customWidth="1"/>
    <col min="4704" max="4704" width="27.58203125" customWidth="1"/>
    <col min="4705" max="4705" width="21.08203125" customWidth="1"/>
    <col min="4706" max="4706" width="22.25" customWidth="1"/>
    <col min="4707" max="4707" width="18.75" customWidth="1"/>
    <col min="4708" max="4709" width="19" customWidth="1"/>
    <col min="4710" max="4710" width="19.08203125" customWidth="1"/>
    <col min="4711" max="4711" width="17.08203125" customWidth="1"/>
    <col min="4712" max="4713" width="7.75" hidden="1" customWidth="1"/>
    <col min="4714" max="4716" width="17.5" customWidth="1"/>
    <col min="4717" max="4717" width="10.58203125" customWidth="1"/>
    <col min="4718" max="4718" width="15.75" customWidth="1"/>
    <col min="4719" max="4719" width="30.08203125" customWidth="1"/>
    <col min="4720" max="4720" width="27.58203125" customWidth="1"/>
    <col min="4721" max="4721" width="21.08203125" customWidth="1"/>
    <col min="4722" max="4722" width="22.25" customWidth="1"/>
    <col min="4723" max="4723" width="18.75" customWidth="1"/>
    <col min="4724" max="4725" width="19" customWidth="1"/>
    <col min="4726" max="4726" width="19.08203125" customWidth="1"/>
    <col min="4727" max="4727" width="17.08203125" customWidth="1"/>
    <col min="4728" max="4729" width="7.75" hidden="1" customWidth="1"/>
    <col min="4730" max="4732" width="17.5" customWidth="1"/>
    <col min="4733" max="4733" width="10.58203125" customWidth="1"/>
    <col min="4734" max="4734" width="15.75" customWidth="1"/>
    <col min="4735" max="4735" width="30.08203125" customWidth="1"/>
    <col min="4736" max="4736" width="27.58203125" customWidth="1"/>
    <col min="4737" max="4737" width="21.08203125" customWidth="1"/>
    <col min="4738" max="4738" width="22.25" customWidth="1"/>
    <col min="4739" max="4739" width="18.75" customWidth="1"/>
    <col min="4740" max="4741" width="19" customWidth="1"/>
    <col min="4742" max="4742" width="19.08203125" customWidth="1"/>
    <col min="4743" max="4743" width="17.08203125" customWidth="1"/>
    <col min="4744" max="4745" width="7.75" hidden="1" customWidth="1"/>
    <col min="4746" max="4748" width="17.5" customWidth="1"/>
    <col min="4749" max="4749" width="10.58203125" customWidth="1"/>
    <col min="4750" max="4750" width="15.75" customWidth="1"/>
    <col min="4751" max="4751" width="30.08203125" customWidth="1"/>
    <col min="4752" max="4752" width="27.58203125" customWidth="1"/>
    <col min="4753" max="4753" width="21.08203125" customWidth="1"/>
    <col min="4754" max="4754" width="22.25" customWidth="1"/>
    <col min="4755" max="4755" width="18.75" customWidth="1"/>
    <col min="4756" max="4757" width="19" customWidth="1"/>
    <col min="4758" max="4758" width="19.08203125" customWidth="1"/>
    <col min="4759" max="4759" width="17.08203125" customWidth="1"/>
    <col min="4760" max="4761" width="7.75" hidden="1" customWidth="1"/>
    <col min="4762" max="4764" width="17.5" customWidth="1"/>
    <col min="4765" max="4765" width="10.58203125" customWidth="1"/>
    <col min="4766" max="4766" width="15.75" customWidth="1"/>
    <col min="4767" max="4767" width="30.08203125" customWidth="1"/>
    <col min="4768" max="4768" width="27.58203125" customWidth="1"/>
    <col min="4769" max="4769" width="21.08203125" customWidth="1"/>
    <col min="4770" max="4770" width="22.25" customWidth="1"/>
    <col min="4771" max="4771" width="18.75" customWidth="1"/>
    <col min="4772" max="4773" width="19" customWidth="1"/>
    <col min="4774" max="4774" width="19.08203125" customWidth="1"/>
    <col min="4775" max="4775" width="17.08203125" customWidth="1"/>
    <col min="4776" max="4777" width="7.75" hidden="1" customWidth="1"/>
    <col min="4778" max="4780" width="17.5" customWidth="1"/>
    <col min="4781" max="4781" width="10.58203125" customWidth="1"/>
    <col min="4782" max="4782" width="15.75" customWidth="1"/>
    <col min="4783" max="4783" width="30.08203125" customWidth="1"/>
    <col min="4784" max="4784" width="27.58203125" customWidth="1"/>
    <col min="4785" max="4785" width="21.08203125" customWidth="1"/>
    <col min="4786" max="4786" width="22.25" customWidth="1"/>
    <col min="4787" max="4787" width="18.75" customWidth="1"/>
    <col min="4788" max="4789" width="19" customWidth="1"/>
    <col min="4790" max="4790" width="19.08203125" customWidth="1"/>
    <col min="4791" max="4791" width="17.08203125" customWidth="1"/>
    <col min="4792" max="4793" width="7.75" hidden="1" customWidth="1"/>
    <col min="4794" max="4796" width="17.5" customWidth="1"/>
    <col min="4797" max="4797" width="10.58203125" customWidth="1"/>
    <col min="4798" max="4798" width="15.75" customWidth="1"/>
    <col min="4799" max="4799" width="30.08203125" customWidth="1"/>
    <col min="4800" max="4800" width="27.58203125" customWidth="1"/>
    <col min="4801" max="4801" width="21.08203125" customWidth="1"/>
    <col min="4802" max="4802" width="22.25" customWidth="1"/>
    <col min="4803" max="4803" width="18.75" customWidth="1"/>
    <col min="4804" max="4805" width="19" customWidth="1"/>
    <col min="4806" max="4806" width="19.08203125" customWidth="1"/>
    <col min="4807" max="4807" width="17.08203125" customWidth="1"/>
    <col min="4808" max="4809" width="7.75" hidden="1" customWidth="1"/>
    <col min="4810" max="4812" width="17.5" customWidth="1"/>
    <col min="4813" max="4813" width="10.58203125" customWidth="1"/>
    <col min="4814" max="4814" width="15.75" customWidth="1"/>
    <col min="4815" max="4815" width="30.08203125" customWidth="1"/>
    <col min="4816" max="4816" width="27.58203125" customWidth="1"/>
    <col min="4817" max="4817" width="21.08203125" customWidth="1"/>
    <col min="4818" max="4818" width="22.25" customWidth="1"/>
    <col min="4819" max="4819" width="18.75" customWidth="1"/>
    <col min="4820" max="4821" width="19" customWidth="1"/>
    <col min="4822" max="4822" width="19.08203125" customWidth="1"/>
    <col min="4823" max="4823" width="17.08203125" customWidth="1"/>
    <col min="4824" max="4825" width="7.75" hidden="1" customWidth="1"/>
    <col min="4826" max="4828" width="17.5" customWidth="1"/>
    <col min="4829" max="4829" width="10.58203125" customWidth="1"/>
    <col min="4830" max="4830" width="15.75" customWidth="1"/>
    <col min="4831" max="4831" width="30.08203125" customWidth="1"/>
    <col min="4832" max="4832" width="27.58203125" customWidth="1"/>
    <col min="4833" max="4833" width="21.08203125" customWidth="1"/>
    <col min="4834" max="4834" width="22.25" customWidth="1"/>
    <col min="4835" max="4835" width="18.75" customWidth="1"/>
    <col min="4836" max="4837" width="19" customWidth="1"/>
    <col min="4838" max="4838" width="19.08203125" customWidth="1"/>
    <col min="4839" max="4839" width="17.08203125" customWidth="1"/>
    <col min="4840" max="4841" width="7.75" hidden="1" customWidth="1"/>
    <col min="4842" max="4844" width="17.5" customWidth="1"/>
    <col min="4845" max="4845" width="10.58203125" customWidth="1"/>
    <col min="4846" max="4846" width="15.75" customWidth="1"/>
    <col min="4847" max="4847" width="30.08203125" customWidth="1"/>
    <col min="4848" max="4848" width="27.58203125" customWidth="1"/>
    <col min="4849" max="4849" width="21.08203125" customWidth="1"/>
    <col min="4850" max="4850" width="22.25" customWidth="1"/>
    <col min="4851" max="4851" width="18.75" customWidth="1"/>
    <col min="4852" max="4853" width="19" customWidth="1"/>
    <col min="4854" max="4854" width="19.08203125" customWidth="1"/>
    <col min="4855" max="4855" width="17.08203125" customWidth="1"/>
    <col min="4856" max="4857" width="7.75" hidden="1" customWidth="1"/>
    <col min="4858" max="4860" width="17.5" customWidth="1"/>
    <col min="4861" max="4861" width="10.58203125" customWidth="1"/>
    <col min="4862" max="4862" width="15.75" customWidth="1"/>
    <col min="4863" max="4863" width="30.08203125" customWidth="1"/>
    <col min="4864" max="4864" width="27.58203125" customWidth="1"/>
    <col min="4865" max="4865" width="21.08203125" customWidth="1"/>
    <col min="4866" max="4866" width="22.25" customWidth="1"/>
    <col min="4867" max="4867" width="18.75" customWidth="1"/>
    <col min="4868" max="4869" width="19" customWidth="1"/>
    <col min="4870" max="4870" width="19.08203125" customWidth="1"/>
    <col min="4871" max="4871" width="17.08203125" customWidth="1"/>
    <col min="4872" max="4873" width="7.75" hidden="1" customWidth="1"/>
    <col min="4874" max="4876" width="17.5" customWidth="1"/>
    <col min="4877" max="4877" width="10.58203125" customWidth="1"/>
    <col min="4878" max="4878" width="15.75" customWidth="1"/>
    <col min="4879" max="4879" width="30.08203125" customWidth="1"/>
    <col min="4880" max="4880" width="27.58203125" customWidth="1"/>
    <col min="4881" max="4881" width="21.08203125" customWidth="1"/>
    <col min="4882" max="4882" width="22.25" customWidth="1"/>
    <col min="4883" max="4883" width="18.75" customWidth="1"/>
    <col min="4884" max="4885" width="19" customWidth="1"/>
    <col min="4886" max="4886" width="19.08203125" customWidth="1"/>
    <col min="4887" max="4887" width="17.08203125" customWidth="1"/>
    <col min="4888" max="4889" width="7.75" hidden="1" customWidth="1"/>
    <col min="4890" max="4892" width="17.5" customWidth="1"/>
    <col min="4893" max="4893" width="10.58203125" customWidth="1"/>
    <col min="4894" max="4894" width="15.75" customWidth="1"/>
    <col min="4895" max="4895" width="30.08203125" customWidth="1"/>
    <col min="4896" max="4896" width="27.58203125" customWidth="1"/>
    <col min="4897" max="4897" width="21.08203125" customWidth="1"/>
    <col min="4898" max="4898" width="22.25" customWidth="1"/>
    <col min="4899" max="4899" width="18.75" customWidth="1"/>
    <col min="4900" max="4901" width="19" customWidth="1"/>
    <col min="4902" max="4902" width="19.08203125" customWidth="1"/>
    <col min="4903" max="4903" width="17.08203125" customWidth="1"/>
    <col min="4904" max="4905" width="7.75" hidden="1" customWidth="1"/>
    <col min="4906" max="4908" width="17.5" customWidth="1"/>
    <col min="4909" max="4909" width="10.58203125" customWidth="1"/>
    <col min="4910" max="4910" width="15.75" customWidth="1"/>
    <col min="4911" max="4911" width="30.08203125" customWidth="1"/>
    <col min="4912" max="4912" width="27.58203125" customWidth="1"/>
    <col min="4913" max="4913" width="21.08203125" customWidth="1"/>
    <col min="4914" max="4914" width="22.25" customWidth="1"/>
    <col min="4915" max="4915" width="18.75" customWidth="1"/>
    <col min="4916" max="4917" width="19" customWidth="1"/>
    <col min="4918" max="4918" width="19.08203125" customWidth="1"/>
    <col min="4919" max="4919" width="17.08203125" customWidth="1"/>
    <col min="4920" max="4921" width="7.75" hidden="1" customWidth="1"/>
    <col min="4922" max="4924" width="17.5" customWidth="1"/>
    <col min="4925" max="4925" width="10.58203125" customWidth="1"/>
    <col min="4926" max="4926" width="15.75" customWidth="1"/>
    <col min="4927" max="4927" width="30.08203125" customWidth="1"/>
    <col min="4928" max="4928" width="27.58203125" customWidth="1"/>
    <col min="4929" max="4929" width="21.08203125" customWidth="1"/>
    <col min="4930" max="4930" width="22.25" customWidth="1"/>
    <col min="4931" max="4931" width="18.75" customWidth="1"/>
    <col min="4932" max="4933" width="19" customWidth="1"/>
    <col min="4934" max="4934" width="19.08203125" customWidth="1"/>
    <col min="4935" max="4935" width="17.08203125" customWidth="1"/>
    <col min="4936" max="4937" width="7.75" hidden="1" customWidth="1"/>
    <col min="4938" max="4940" width="17.5" customWidth="1"/>
    <col min="4941" max="4941" width="10.58203125" customWidth="1"/>
    <col min="4942" max="4942" width="15.75" customWidth="1"/>
    <col min="4943" max="4943" width="30.08203125" customWidth="1"/>
    <col min="4944" max="4944" width="27.58203125" customWidth="1"/>
    <col min="4945" max="4945" width="21.08203125" customWidth="1"/>
    <col min="4946" max="4946" width="22.25" customWidth="1"/>
    <col min="4947" max="4947" width="18.75" customWidth="1"/>
    <col min="4948" max="4949" width="19" customWidth="1"/>
    <col min="4950" max="4950" width="19.08203125" customWidth="1"/>
    <col min="4951" max="4951" width="17.08203125" customWidth="1"/>
    <col min="4952" max="4953" width="7.75" hidden="1" customWidth="1"/>
    <col min="4954" max="4956" width="17.5" customWidth="1"/>
    <col min="4957" max="4957" width="10.58203125" customWidth="1"/>
    <col min="4958" max="4958" width="15.75" customWidth="1"/>
    <col min="4959" max="4959" width="30.08203125" customWidth="1"/>
    <col min="4960" max="4960" width="27.58203125" customWidth="1"/>
    <col min="4961" max="4961" width="21.08203125" customWidth="1"/>
    <col min="4962" max="4962" width="22.25" customWidth="1"/>
    <col min="4963" max="4963" width="18.75" customWidth="1"/>
    <col min="4964" max="4965" width="19" customWidth="1"/>
    <col min="4966" max="4966" width="19.08203125" customWidth="1"/>
    <col min="4967" max="4967" width="17.08203125" customWidth="1"/>
    <col min="4968" max="4969" width="7.75" hidden="1" customWidth="1"/>
    <col min="4970" max="4972" width="17.5" customWidth="1"/>
    <col min="4973" max="4973" width="10.58203125" customWidth="1"/>
    <col min="4974" max="4974" width="15.75" customWidth="1"/>
    <col min="4975" max="4975" width="30.08203125" customWidth="1"/>
    <col min="4976" max="4976" width="27.58203125" customWidth="1"/>
    <col min="4977" max="4977" width="21.08203125" customWidth="1"/>
    <col min="4978" max="4978" width="22.25" customWidth="1"/>
    <col min="4979" max="4979" width="18.75" customWidth="1"/>
    <col min="4980" max="4981" width="19" customWidth="1"/>
    <col min="4982" max="4982" width="19.08203125" customWidth="1"/>
    <col min="4983" max="4983" width="17.08203125" customWidth="1"/>
    <col min="4984" max="4985" width="7.75" hidden="1" customWidth="1"/>
    <col min="4986" max="4988" width="17.5" customWidth="1"/>
    <col min="4989" max="4989" width="10.58203125" customWidth="1"/>
    <col min="4990" max="4990" width="15.75" customWidth="1"/>
    <col min="4991" max="4991" width="30.08203125" customWidth="1"/>
    <col min="4992" max="4992" width="27.58203125" customWidth="1"/>
    <col min="4993" max="4993" width="21.08203125" customWidth="1"/>
    <col min="4994" max="4994" width="22.25" customWidth="1"/>
    <col min="4995" max="4995" width="18.75" customWidth="1"/>
    <col min="4996" max="4997" width="19" customWidth="1"/>
    <col min="4998" max="4998" width="19.08203125" customWidth="1"/>
    <col min="4999" max="4999" width="17.08203125" customWidth="1"/>
    <col min="5000" max="5001" width="7.75" hidden="1" customWidth="1"/>
    <col min="5002" max="5004" width="17.5" customWidth="1"/>
    <col min="5005" max="5005" width="10.58203125" customWidth="1"/>
    <col min="5006" max="5006" width="15.75" customWidth="1"/>
    <col min="5007" max="5007" width="30.08203125" customWidth="1"/>
    <col min="5008" max="5008" width="27.58203125" customWidth="1"/>
    <col min="5009" max="5009" width="21.08203125" customWidth="1"/>
    <col min="5010" max="5010" width="22.25" customWidth="1"/>
    <col min="5011" max="5011" width="18.75" customWidth="1"/>
    <col min="5012" max="5013" width="19" customWidth="1"/>
    <col min="5014" max="5014" width="19.08203125" customWidth="1"/>
    <col min="5015" max="5015" width="17.08203125" customWidth="1"/>
    <col min="5016" max="5017" width="7.75" hidden="1" customWidth="1"/>
    <col min="5018" max="5020" width="17.5" customWidth="1"/>
    <col min="5021" max="5021" width="10.58203125" customWidth="1"/>
    <col min="5022" max="5022" width="15.75" customWidth="1"/>
    <col min="5023" max="5023" width="30.08203125" customWidth="1"/>
    <col min="5024" max="5024" width="27.58203125" customWidth="1"/>
    <col min="5025" max="5025" width="21.08203125" customWidth="1"/>
    <col min="5026" max="5026" width="22.25" customWidth="1"/>
    <col min="5027" max="5027" width="18.75" customWidth="1"/>
    <col min="5028" max="5029" width="19" customWidth="1"/>
    <col min="5030" max="5030" width="19.08203125" customWidth="1"/>
    <col min="5031" max="5031" width="17.08203125" customWidth="1"/>
    <col min="5032" max="5033" width="7.75" hidden="1" customWidth="1"/>
    <col min="5034" max="5036" width="17.5" customWidth="1"/>
    <col min="5037" max="5037" width="10.58203125" customWidth="1"/>
    <col min="5038" max="5038" width="15.75" customWidth="1"/>
    <col min="5039" max="5039" width="30.08203125" customWidth="1"/>
    <col min="5040" max="5040" width="27.58203125" customWidth="1"/>
    <col min="5041" max="5041" width="21.08203125" customWidth="1"/>
    <col min="5042" max="5042" width="22.25" customWidth="1"/>
    <col min="5043" max="5043" width="18.75" customWidth="1"/>
    <col min="5044" max="5045" width="19" customWidth="1"/>
    <col min="5046" max="5046" width="19.08203125" customWidth="1"/>
    <col min="5047" max="5047" width="17.08203125" customWidth="1"/>
    <col min="5048" max="5049" width="7.75" hidden="1" customWidth="1"/>
    <col min="5050" max="5052" width="17.5" customWidth="1"/>
    <col min="5053" max="5053" width="10.58203125" customWidth="1"/>
    <col min="5054" max="5054" width="15.75" customWidth="1"/>
    <col min="5055" max="5055" width="30.08203125" customWidth="1"/>
    <col min="5056" max="5056" width="27.58203125" customWidth="1"/>
    <col min="5057" max="5057" width="21.08203125" customWidth="1"/>
    <col min="5058" max="5058" width="22.25" customWidth="1"/>
    <col min="5059" max="5059" width="18.75" customWidth="1"/>
    <col min="5060" max="5061" width="19" customWidth="1"/>
    <col min="5062" max="5062" width="19.08203125" customWidth="1"/>
    <col min="5063" max="5063" width="17.08203125" customWidth="1"/>
    <col min="5064" max="5065" width="7.75" hidden="1" customWidth="1"/>
    <col min="5066" max="5068" width="17.5" customWidth="1"/>
    <col min="5069" max="5069" width="10.58203125" customWidth="1"/>
    <col min="5070" max="5070" width="15.75" customWidth="1"/>
    <col min="5071" max="5071" width="30.08203125" customWidth="1"/>
    <col min="5072" max="5072" width="27.58203125" customWidth="1"/>
    <col min="5073" max="5073" width="21.08203125" customWidth="1"/>
    <col min="5074" max="5074" width="22.25" customWidth="1"/>
    <col min="5075" max="5075" width="18.75" customWidth="1"/>
    <col min="5076" max="5077" width="19" customWidth="1"/>
    <col min="5078" max="5078" width="19.08203125" customWidth="1"/>
    <col min="5079" max="5079" width="17.08203125" customWidth="1"/>
    <col min="5080" max="5081" width="7.75" hidden="1" customWidth="1"/>
    <col min="5082" max="5084" width="17.5" customWidth="1"/>
    <col min="5085" max="5085" width="10.58203125" customWidth="1"/>
    <col min="5086" max="5086" width="15.75" customWidth="1"/>
    <col min="5087" max="5087" width="30.08203125" customWidth="1"/>
    <col min="5088" max="5088" width="27.58203125" customWidth="1"/>
    <col min="5089" max="5089" width="21.08203125" customWidth="1"/>
    <col min="5090" max="5090" width="22.25" customWidth="1"/>
    <col min="5091" max="5091" width="18.75" customWidth="1"/>
    <col min="5092" max="5093" width="19" customWidth="1"/>
    <col min="5094" max="5094" width="19.08203125" customWidth="1"/>
    <col min="5095" max="5095" width="17.08203125" customWidth="1"/>
    <col min="5096" max="5097" width="7.75" hidden="1" customWidth="1"/>
    <col min="5098" max="5100" width="17.5" customWidth="1"/>
    <col min="5101" max="5101" width="10.58203125" customWidth="1"/>
    <col min="5102" max="5102" width="15.75" customWidth="1"/>
    <col min="5103" max="5103" width="30.08203125" customWidth="1"/>
    <col min="5104" max="5104" width="27.58203125" customWidth="1"/>
    <col min="5105" max="5105" width="21.08203125" customWidth="1"/>
    <col min="5106" max="5106" width="22.25" customWidth="1"/>
    <col min="5107" max="5107" width="18.75" customWidth="1"/>
    <col min="5108" max="5109" width="19" customWidth="1"/>
    <col min="5110" max="5110" width="19.08203125" customWidth="1"/>
    <col min="5111" max="5111" width="17.08203125" customWidth="1"/>
    <col min="5112" max="5113" width="7.75" hidden="1" customWidth="1"/>
    <col min="5114" max="5116" width="17.5" customWidth="1"/>
    <col min="5117" max="5117" width="10.58203125" customWidth="1"/>
    <col min="5118" max="5118" width="15.75" customWidth="1"/>
    <col min="5119" max="5119" width="30.08203125" customWidth="1"/>
    <col min="5120" max="5120" width="27.58203125" customWidth="1"/>
    <col min="5121" max="5121" width="21.08203125" customWidth="1"/>
    <col min="5122" max="5122" width="22.25" customWidth="1"/>
    <col min="5123" max="5123" width="18.75" customWidth="1"/>
    <col min="5124" max="5125" width="19" customWidth="1"/>
    <col min="5126" max="5126" width="19.08203125" customWidth="1"/>
    <col min="5127" max="5127" width="17.08203125" customWidth="1"/>
    <col min="5128" max="5129" width="7.75" hidden="1" customWidth="1"/>
    <col min="5130" max="5132" width="17.5" customWidth="1"/>
    <col min="5133" max="5133" width="10.58203125" customWidth="1"/>
    <col min="5134" max="5134" width="15.75" customWidth="1"/>
    <col min="5135" max="5135" width="30.08203125" customWidth="1"/>
    <col min="5136" max="5136" width="27.58203125" customWidth="1"/>
    <col min="5137" max="5137" width="21.08203125" customWidth="1"/>
    <col min="5138" max="5138" width="22.25" customWidth="1"/>
    <col min="5139" max="5139" width="18.75" customWidth="1"/>
    <col min="5140" max="5141" width="19" customWidth="1"/>
    <col min="5142" max="5142" width="19.08203125" customWidth="1"/>
    <col min="5143" max="5143" width="17.08203125" customWidth="1"/>
    <col min="5144" max="5145" width="7.75" hidden="1" customWidth="1"/>
    <col min="5146" max="5148" width="17.5" customWidth="1"/>
    <col min="5149" max="5149" width="10.58203125" customWidth="1"/>
    <col min="5150" max="5150" width="15.75" customWidth="1"/>
    <col min="5151" max="5151" width="30.08203125" customWidth="1"/>
    <col min="5152" max="5152" width="27.58203125" customWidth="1"/>
    <col min="5153" max="5153" width="21.08203125" customWidth="1"/>
    <col min="5154" max="5154" width="22.25" customWidth="1"/>
    <col min="5155" max="5155" width="18.75" customWidth="1"/>
    <col min="5156" max="5157" width="19" customWidth="1"/>
    <col min="5158" max="5158" width="19.08203125" customWidth="1"/>
    <col min="5159" max="5159" width="17.08203125" customWidth="1"/>
    <col min="5160" max="5161" width="7.75" hidden="1" customWidth="1"/>
    <col min="5162" max="5164" width="17.5" customWidth="1"/>
    <col min="5165" max="5165" width="10.58203125" customWidth="1"/>
    <col min="5166" max="5166" width="15.75" customWidth="1"/>
    <col min="5167" max="5167" width="30.08203125" customWidth="1"/>
    <col min="5168" max="5168" width="27.58203125" customWidth="1"/>
    <col min="5169" max="5169" width="21.08203125" customWidth="1"/>
    <col min="5170" max="5170" width="22.25" customWidth="1"/>
    <col min="5171" max="5171" width="18.75" customWidth="1"/>
    <col min="5172" max="5173" width="19" customWidth="1"/>
    <col min="5174" max="5174" width="19.08203125" customWidth="1"/>
    <col min="5175" max="5175" width="17.08203125" customWidth="1"/>
    <col min="5176" max="5177" width="7.75" hidden="1" customWidth="1"/>
    <col min="5178" max="5180" width="17.5" customWidth="1"/>
    <col min="5181" max="5181" width="10.58203125" customWidth="1"/>
    <col min="5182" max="5182" width="15.75" customWidth="1"/>
    <col min="5183" max="5183" width="30.08203125" customWidth="1"/>
    <col min="5184" max="5184" width="27.58203125" customWidth="1"/>
    <col min="5185" max="5185" width="21.08203125" customWidth="1"/>
    <col min="5186" max="5186" width="22.25" customWidth="1"/>
    <col min="5187" max="5187" width="18.75" customWidth="1"/>
    <col min="5188" max="5189" width="19" customWidth="1"/>
    <col min="5190" max="5190" width="19.08203125" customWidth="1"/>
    <col min="5191" max="5191" width="17.08203125" customWidth="1"/>
    <col min="5192" max="5193" width="7.75" hidden="1" customWidth="1"/>
    <col min="5194" max="5196" width="17.5" customWidth="1"/>
    <col min="5197" max="5197" width="10.58203125" customWidth="1"/>
    <col min="5198" max="5198" width="15.75" customWidth="1"/>
    <col min="5199" max="5199" width="30.08203125" customWidth="1"/>
    <col min="5200" max="5200" width="27.58203125" customWidth="1"/>
    <col min="5201" max="5201" width="21.08203125" customWidth="1"/>
    <col min="5202" max="5202" width="22.25" customWidth="1"/>
    <col min="5203" max="5203" width="18.75" customWidth="1"/>
    <col min="5204" max="5205" width="19" customWidth="1"/>
    <col min="5206" max="5206" width="19.08203125" customWidth="1"/>
    <col min="5207" max="5207" width="17.08203125" customWidth="1"/>
    <col min="5208" max="5209" width="7.75" hidden="1" customWidth="1"/>
    <col min="5210" max="5212" width="17.5" customWidth="1"/>
    <col min="5213" max="5213" width="10.58203125" customWidth="1"/>
    <col min="5214" max="5214" width="15.75" customWidth="1"/>
    <col min="5215" max="5215" width="30.08203125" customWidth="1"/>
    <col min="5216" max="5216" width="27.58203125" customWidth="1"/>
    <col min="5217" max="5217" width="21.08203125" customWidth="1"/>
    <col min="5218" max="5218" width="22.25" customWidth="1"/>
    <col min="5219" max="5219" width="18.75" customWidth="1"/>
    <col min="5220" max="5221" width="19" customWidth="1"/>
    <col min="5222" max="5222" width="19.08203125" customWidth="1"/>
    <col min="5223" max="5223" width="17.08203125" customWidth="1"/>
    <col min="5224" max="5225" width="7.75" hidden="1" customWidth="1"/>
    <col min="5226" max="5228" width="17.5" customWidth="1"/>
    <col min="5229" max="5229" width="10.58203125" customWidth="1"/>
    <col min="5230" max="5230" width="15.75" customWidth="1"/>
    <col min="5231" max="5231" width="30.08203125" customWidth="1"/>
    <col min="5232" max="5232" width="27.58203125" customWidth="1"/>
    <col min="5233" max="5233" width="21.08203125" customWidth="1"/>
    <col min="5234" max="5234" width="22.25" customWidth="1"/>
    <col min="5235" max="5235" width="18.75" customWidth="1"/>
    <col min="5236" max="5237" width="19" customWidth="1"/>
    <col min="5238" max="5238" width="19.08203125" customWidth="1"/>
    <col min="5239" max="5239" width="17.08203125" customWidth="1"/>
    <col min="5240" max="5241" width="7.75" hidden="1" customWidth="1"/>
    <col min="5242" max="5244" width="17.5" customWidth="1"/>
    <col min="5245" max="5245" width="10.58203125" customWidth="1"/>
    <col min="5246" max="5246" width="15.75" customWidth="1"/>
    <col min="5247" max="5247" width="30.08203125" customWidth="1"/>
    <col min="5248" max="5248" width="27.58203125" customWidth="1"/>
    <col min="5249" max="5249" width="21.08203125" customWidth="1"/>
    <col min="5250" max="5250" width="22.25" customWidth="1"/>
    <col min="5251" max="5251" width="18.75" customWidth="1"/>
    <col min="5252" max="5253" width="19" customWidth="1"/>
    <col min="5254" max="5254" width="19.08203125" customWidth="1"/>
    <col min="5255" max="5255" width="17.08203125" customWidth="1"/>
    <col min="5256" max="5257" width="7.75" hidden="1" customWidth="1"/>
    <col min="5258" max="5260" width="17.5" customWidth="1"/>
    <col min="5261" max="5261" width="10.58203125" customWidth="1"/>
    <col min="5262" max="5262" width="15.75" customWidth="1"/>
    <col min="5263" max="5263" width="30.08203125" customWidth="1"/>
    <col min="5264" max="5264" width="27.58203125" customWidth="1"/>
    <col min="5265" max="5265" width="21.08203125" customWidth="1"/>
    <col min="5266" max="5266" width="22.25" customWidth="1"/>
    <col min="5267" max="5267" width="18.75" customWidth="1"/>
    <col min="5268" max="5269" width="19" customWidth="1"/>
    <col min="5270" max="5270" width="19.08203125" customWidth="1"/>
    <col min="5271" max="5271" width="17.08203125" customWidth="1"/>
    <col min="5272" max="5273" width="7.75" hidden="1" customWidth="1"/>
    <col min="5274" max="5276" width="17.5" customWidth="1"/>
    <col min="5277" max="5277" width="10.58203125" customWidth="1"/>
    <col min="5278" max="5278" width="15.75" customWidth="1"/>
    <col min="5279" max="5279" width="30.08203125" customWidth="1"/>
    <col min="5280" max="5280" width="27.58203125" customWidth="1"/>
    <col min="5281" max="5281" width="21.08203125" customWidth="1"/>
    <col min="5282" max="5282" width="22.25" customWidth="1"/>
    <col min="5283" max="5283" width="18.75" customWidth="1"/>
    <col min="5284" max="5285" width="19" customWidth="1"/>
    <col min="5286" max="5286" width="19.08203125" customWidth="1"/>
    <col min="5287" max="5287" width="17.08203125" customWidth="1"/>
    <col min="5288" max="5289" width="7.75" hidden="1" customWidth="1"/>
    <col min="5290" max="5292" width="17.5" customWidth="1"/>
    <col min="5293" max="5293" width="10.58203125" customWidth="1"/>
    <col min="5294" max="5294" width="15.75" customWidth="1"/>
    <col min="5295" max="5295" width="30.08203125" customWidth="1"/>
    <col min="5296" max="5296" width="27.58203125" customWidth="1"/>
    <col min="5297" max="5297" width="21.08203125" customWidth="1"/>
    <col min="5298" max="5298" width="22.25" customWidth="1"/>
    <col min="5299" max="5299" width="18.75" customWidth="1"/>
    <col min="5300" max="5301" width="19" customWidth="1"/>
    <col min="5302" max="5302" width="19.08203125" customWidth="1"/>
    <col min="5303" max="5303" width="17.08203125" customWidth="1"/>
    <col min="5304" max="5305" width="7.75" hidden="1" customWidth="1"/>
    <col min="5306" max="5308" width="17.5" customWidth="1"/>
    <col min="5309" max="5309" width="10.58203125" customWidth="1"/>
    <col min="5310" max="5310" width="15.75" customWidth="1"/>
    <col min="5311" max="5311" width="30.08203125" customWidth="1"/>
    <col min="5312" max="5312" width="27.58203125" customWidth="1"/>
    <col min="5313" max="5313" width="21.08203125" customWidth="1"/>
    <col min="5314" max="5314" width="22.25" customWidth="1"/>
    <col min="5315" max="5315" width="18.75" customWidth="1"/>
    <col min="5316" max="5317" width="19" customWidth="1"/>
    <col min="5318" max="5318" width="19.08203125" customWidth="1"/>
    <col min="5319" max="5319" width="17.08203125" customWidth="1"/>
    <col min="5320" max="5321" width="7.75" hidden="1" customWidth="1"/>
    <col min="5322" max="5324" width="17.5" customWidth="1"/>
    <col min="5325" max="5325" width="10.58203125" customWidth="1"/>
    <col min="5326" max="5326" width="15.75" customWidth="1"/>
    <col min="5327" max="5327" width="30.08203125" customWidth="1"/>
    <col min="5328" max="5328" width="27.58203125" customWidth="1"/>
    <col min="5329" max="5329" width="21.08203125" customWidth="1"/>
    <col min="5330" max="5330" width="22.25" customWidth="1"/>
    <col min="5331" max="5331" width="18.75" customWidth="1"/>
    <col min="5332" max="5333" width="19" customWidth="1"/>
    <col min="5334" max="5334" width="19.08203125" customWidth="1"/>
    <col min="5335" max="5335" width="17.08203125" customWidth="1"/>
    <col min="5336" max="5337" width="7.75" hidden="1" customWidth="1"/>
    <col min="5338" max="5340" width="17.5" customWidth="1"/>
    <col min="5341" max="5341" width="10.58203125" customWidth="1"/>
    <col min="5342" max="5342" width="15.75" customWidth="1"/>
    <col min="5343" max="5343" width="30.08203125" customWidth="1"/>
    <col min="5344" max="5344" width="27.58203125" customWidth="1"/>
    <col min="5345" max="5345" width="21.08203125" customWidth="1"/>
    <col min="5346" max="5346" width="22.25" customWidth="1"/>
    <col min="5347" max="5347" width="18.75" customWidth="1"/>
    <col min="5348" max="5349" width="19" customWidth="1"/>
    <col min="5350" max="5350" width="19.08203125" customWidth="1"/>
    <col min="5351" max="5351" width="17.08203125" customWidth="1"/>
    <col min="5352" max="5353" width="7.75" hidden="1" customWidth="1"/>
    <col min="5354" max="5356" width="17.5" customWidth="1"/>
    <col min="5357" max="5357" width="10.58203125" customWidth="1"/>
    <col min="5358" max="5358" width="15.75" customWidth="1"/>
    <col min="5359" max="5359" width="30.08203125" customWidth="1"/>
    <col min="5360" max="5360" width="27.58203125" customWidth="1"/>
    <col min="5361" max="5361" width="21.08203125" customWidth="1"/>
    <col min="5362" max="5362" width="22.25" customWidth="1"/>
    <col min="5363" max="5363" width="18.75" customWidth="1"/>
    <col min="5364" max="5365" width="19" customWidth="1"/>
    <col min="5366" max="5366" width="19.08203125" customWidth="1"/>
    <col min="5367" max="5367" width="17.08203125" customWidth="1"/>
    <col min="5368" max="5369" width="7.75" hidden="1" customWidth="1"/>
    <col min="5370" max="5372" width="17.5" customWidth="1"/>
    <col min="5373" max="5373" width="10.58203125" customWidth="1"/>
    <col min="5374" max="5374" width="15.75" customWidth="1"/>
    <col min="5375" max="5375" width="30.08203125" customWidth="1"/>
    <col min="5376" max="5376" width="27.58203125" customWidth="1"/>
    <col min="5377" max="5377" width="21.08203125" customWidth="1"/>
    <col min="5378" max="5378" width="22.25" customWidth="1"/>
    <col min="5379" max="5379" width="18.75" customWidth="1"/>
    <col min="5380" max="5381" width="19" customWidth="1"/>
    <col min="5382" max="5382" width="19.08203125" customWidth="1"/>
    <col min="5383" max="5383" width="17.08203125" customWidth="1"/>
    <col min="5384" max="5385" width="7.75" hidden="1" customWidth="1"/>
    <col min="5386" max="5388" width="17.5" customWidth="1"/>
    <col min="5389" max="5389" width="10.58203125" customWidth="1"/>
    <col min="5390" max="5390" width="15.75" customWidth="1"/>
    <col min="5391" max="5391" width="30.08203125" customWidth="1"/>
    <col min="5392" max="5392" width="27.58203125" customWidth="1"/>
    <col min="5393" max="5393" width="21.08203125" customWidth="1"/>
    <col min="5394" max="5394" width="22.25" customWidth="1"/>
    <col min="5395" max="5395" width="18.75" customWidth="1"/>
    <col min="5396" max="5397" width="19" customWidth="1"/>
    <col min="5398" max="5398" width="19.08203125" customWidth="1"/>
    <col min="5399" max="5399" width="17.08203125" customWidth="1"/>
    <col min="5400" max="5401" width="7.75" hidden="1" customWidth="1"/>
    <col min="5402" max="5404" width="17.5" customWidth="1"/>
    <col min="5405" max="5405" width="10.58203125" customWidth="1"/>
    <col min="5406" max="5406" width="15.75" customWidth="1"/>
    <col min="5407" max="5407" width="30.08203125" customWidth="1"/>
    <col min="5408" max="5408" width="27.58203125" customWidth="1"/>
    <col min="5409" max="5409" width="21.08203125" customWidth="1"/>
    <col min="5410" max="5410" width="22.25" customWidth="1"/>
    <col min="5411" max="5411" width="18.75" customWidth="1"/>
    <col min="5412" max="5413" width="19" customWidth="1"/>
    <col min="5414" max="5414" width="19.08203125" customWidth="1"/>
    <col min="5415" max="5415" width="17.08203125" customWidth="1"/>
    <col min="5416" max="5417" width="7.75" hidden="1" customWidth="1"/>
    <col min="5418" max="5420" width="17.5" customWidth="1"/>
    <col min="5421" max="5421" width="10.58203125" customWidth="1"/>
    <col min="5422" max="5422" width="15.75" customWidth="1"/>
    <col min="5423" max="5423" width="30.08203125" customWidth="1"/>
    <col min="5424" max="5424" width="27.58203125" customWidth="1"/>
    <col min="5425" max="5425" width="21.08203125" customWidth="1"/>
    <col min="5426" max="5426" width="22.25" customWidth="1"/>
    <col min="5427" max="5427" width="18.75" customWidth="1"/>
    <col min="5428" max="5429" width="19" customWidth="1"/>
    <col min="5430" max="5430" width="19.08203125" customWidth="1"/>
    <col min="5431" max="5431" width="17.08203125" customWidth="1"/>
    <col min="5432" max="5433" width="7.75" hidden="1" customWidth="1"/>
    <col min="5434" max="5436" width="17.5" customWidth="1"/>
    <col min="5437" max="5437" width="10.58203125" customWidth="1"/>
    <col min="5438" max="5438" width="15.75" customWidth="1"/>
    <col min="5439" max="5439" width="30.08203125" customWidth="1"/>
    <col min="5440" max="5440" width="27.58203125" customWidth="1"/>
    <col min="5441" max="5441" width="21.08203125" customWidth="1"/>
    <col min="5442" max="5442" width="22.25" customWidth="1"/>
    <col min="5443" max="5443" width="18.75" customWidth="1"/>
    <col min="5444" max="5445" width="19" customWidth="1"/>
    <col min="5446" max="5446" width="19.08203125" customWidth="1"/>
    <col min="5447" max="5447" width="17.08203125" customWidth="1"/>
    <col min="5448" max="5449" width="7.75" hidden="1" customWidth="1"/>
    <col min="5450" max="5452" width="17.5" customWidth="1"/>
    <col min="5453" max="5453" width="10.58203125" customWidth="1"/>
    <col min="5454" max="5454" width="15.75" customWidth="1"/>
    <col min="5455" max="5455" width="30.08203125" customWidth="1"/>
    <col min="5456" max="5456" width="27.58203125" customWidth="1"/>
    <col min="5457" max="5457" width="21.08203125" customWidth="1"/>
    <col min="5458" max="5458" width="22.25" customWidth="1"/>
    <col min="5459" max="5459" width="18.75" customWidth="1"/>
    <col min="5460" max="5461" width="19" customWidth="1"/>
    <col min="5462" max="5462" width="19.08203125" customWidth="1"/>
    <col min="5463" max="5463" width="17.08203125" customWidth="1"/>
    <col min="5464" max="5465" width="7.75" hidden="1" customWidth="1"/>
    <col min="5466" max="5468" width="17.5" customWidth="1"/>
    <col min="5469" max="5469" width="10.58203125" customWidth="1"/>
    <col min="5470" max="5470" width="15.75" customWidth="1"/>
    <col min="5471" max="5471" width="30.08203125" customWidth="1"/>
    <col min="5472" max="5472" width="27.58203125" customWidth="1"/>
    <col min="5473" max="5473" width="21.08203125" customWidth="1"/>
    <col min="5474" max="5474" width="22.25" customWidth="1"/>
    <col min="5475" max="5475" width="18.75" customWidth="1"/>
    <col min="5476" max="5477" width="19" customWidth="1"/>
    <col min="5478" max="5478" width="19.08203125" customWidth="1"/>
    <col min="5479" max="5479" width="17.08203125" customWidth="1"/>
    <col min="5480" max="5481" width="7.75" hidden="1" customWidth="1"/>
    <col min="5482" max="5484" width="17.5" customWidth="1"/>
    <col min="5485" max="5485" width="10.58203125" customWidth="1"/>
    <col min="5486" max="5486" width="15.75" customWidth="1"/>
    <col min="5487" max="5487" width="30.08203125" customWidth="1"/>
    <col min="5488" max="5488" width="27.58203125" customWidth="1"/>
    <col min="5489" max="5489" width="21.08203125" customWidth="1"/>
    <col min="5490" max="5490" width="22.25" customWidth="1"/>
    <col min="5491" max="5491" width="18.75" customWidth="1"/>
    <col min="5492" max="5493" width="19" customWidth="1"/>
    <col min="5494" max="5494" width="19.08203125" customWidth="1"/>
    <col min="5495" max="5495" width="17.08203125" customWidth="1"/>
    <col min="5496" max="5497" width="7.75" hidden="1" customWidth="1"/>
    <col min="5498" max="5500" width="17.5" customWidth="1"/>
    <col min="5501" max="5501" width="10.58203125" customWidth="1"/>
    <col min="5502" max="5502" width="15.75" customWidth="1"/>
    <col min="5503" max="5503" width="30.08203125" customWidth="1"/>
    <col min="5504" max="5504" width="27.58203125" customWidth="1"/>
    <col min="5505" max="5505" width="21.08203125" customWidth="1"/>
    <col min="5506" max="5506" width="22.25" customWidth="1"/>
    <col min="5507" max="5507" width="18.75" customWidth="1"/>
    <col min="5508" max="5509" width="19" customWidth="1"/>
    <col min="5510" max="5510" width="19.08203125" customWidth="1"/>
    <col min="5511" max="5511" width="17.08203125" customWidth="1"/>
    <col min="5512" max="5513" width="7.75" hidden="1" customWidth="1"/>
    <col min="5514" max="5516" width="17.5" customWidth="1"/>
    <col min="5517" max="5517" width="10.58203125" customWidth="1"/>
    <col min="5518" max="5518" width="15.75" customWidth="1"/>
    <col min="5519" max="5519" width="30.08203125" customWidth="1"/>
    <col min="5520" max="5520" width="27.58203125" customWidth="1"/>
    <col min="5521" max="5521" width="21.08203125" customWidth="1"/>
    <col min="5522" max="5522" width="22.25" customWidth="1"/>
    <col min="5523" max="5523" width="18.75" customWidth="1"/>
    <col min="5524" max="5525" width="19" customWidth="1"/>
    <col min="5526" max="5526" width="19.08203125" customWidth="1"/>
    <col min="5527" max="5527" width="17.08203125" customWidth="1"/>
    <col min="5528" max="5529" width="7.75" hidden="1" customWidth="1"/>
    <col min="5530" max="5532" width="17.5" customWidth="1"/>
    <col min="5533" max="5533" width="10.58203125" customWidth="1"/>
    <col min="5534" max="5534" width="15.75" customWidth="1"/>
    <col min="5535" max="5535" width="30.08203125" customWidth="1"/>
    <col min="5536" max="5536" width="27.58203125" customWidth="1"/>
    <col min="5537" max="5537" width="21.08203125" customWidth="1"/>
    <col min="5538" max="5538" width="22.25" customWidth="1"/>
    <col min="5539" max="5539" width="18.75" customWidth="1"/>
    <col min="5540" max="5541" width="19" customWidth="1"/>
    <col min="5542" max="5542" width="19.08203125" customWidth="1"/>
    <col min="5543" max="5543" width="17.08203125" customWidth="1"/>
    <col min="5544" max="5545" width="7.75" hidden="1" customWidth="1"/>
    <col min="5546" max="5548" width="17.5" customWidth="1"/>
    <col min="5549" max="5549" width="10.58203125" customWidth="1"/>
    <col min="5550" max="5550" width="15.75" customWidth="1"/>
    <col min="5551" max="5551" width="30.08203125" customWidth="1"/>
    <col min="5552" max="5552" width="27.58203125" customWidth="1"/>
    <col min="5553" max="5553" width="21.08203125" customWidth="1"/>
    <col min="5554" max="5554" width="22.25" customWidth="1"/>
    <col min="5555" max="5555" width="18.75" customWidth="1"/>
    <col min="5556" max="5557" width="19" customWidth="1"/>
    <col min="5558" max="5558" width="19.08203125" customWidth="1"/>
    <col min="5559" max="5559" width="17.08203125" customWidth="1"/>
    <col min="5560" max="5561" width="7.75" hidden="1" customWidth="1"/>
    <col min="5562" max="5564" width="17.5" customWidth="1"/>
    <col min="5565" max="5565" width="10.58203125" customWidth="1"/>
    <col min="5566" max="5566" width="15.75" customWidth="1"/>
    <col min="5567" max="5567" width="30.08203125" customWidth="1"/>
    <col min="5568" max="5568" width="27.58203125" customWidth="1"/>
    <col min="5569" max="5569" width="21.08203125" customWidth="1"/>
    <col min="5570" max="5570" width="22.25" customWidth="1"/>
    <col min="5571" max="5571" width="18.75" customWidth="1"/>
    <col min="5572" max="5573" width="19" customWidth="1"/>
    <col min="5574" max="5574" width="19.08203125" customWidth="1"/>
    <col min="5575" max="5575" width="17.08203125" customWidth="1"/>
    <col min="5576" max="5577" width="7.75" hidden="1" customWidth="1"/>
    <col min="5578" max="5580" width="17.5" customWidth="1"/>
    <col min="5581" max="5581" width="10.58203125" customWidth="1"/>
    <col min="5582" max="5582" width="15.75" customWidth="1"/>
    <col min="5583" max="5583" width="30.08203125" customWidth="1"/>
    <col min="5584" max="5584" width="27.58203125" customWidth="1"/>
    <col min="5585" max="5585" width="21.08203125" customWidth="1"/>
    <col min="5586" max="5586" width="22.25" customWidth="1"/>
    <col min="5587" max="5587" width="18.75" customWidth="1"/>
    <col min="5588" max="5589" width="19" customWidth="1"/>
    <col min="5590" max="5590" width="19.08203125" customWidth="1"/>
    <col min="5591" max="5591" width="17.08203125" customWidth="1"/>
    <col min="5592" max="5593" width="7.75" hidden="1" customWidth="1"/>
    <col min="5594" max="5596" width="17.5" customWidth="1"/>
    <col min="5597" max="5597" width="10.58203125" customWidth="1"/>
    <col min="5598" max="5598" width="15.75" customWidth="1"/>
    <col min="5599" max="5599" width="30.08203125" customWidth="1"/>
    <col min="5600" max="5600" width="27.58203125" customWidth="1"/>
    <col min="5601" max="5601" width="21.08203125" customWidth="1"/>
    <col min="5602" max="5602" width="22.25" customWidth="1"/>
    <col min="5603" max="5603" width="18.75" customWidth="1"/>
    <col min="5604" max="5605" width="19" customWidth="1"/>
    <col min="5606" max="5606" width="19.08203125" customWidth="1"/>
    <col min="5607" max="5607" width="17.08203125" customWidth="1"/>
    <col min="5608" max="5609" width="7.75" hidden="1" customWidth="1"/>
    <col min="5610" max="5612" width="17.5" customWidth="1"/>
    <col min="5613" max="5613" width="10.58203125" customWidth="1"/>
    <col min="5614" max="5614" width="15.75" customWidth="1"/>
    <col min="5615" max="5615" width="30.08203125" customWidth="1"/>
    <col min="5616" max="5616" width="27.58203125" customWidth="1"/>
    <col min="5617" max="5617" width="21.08203125" customWidth="1"/>
    <col min="5618" max="5618" width="22.25" customWidth="1"/>
    <col min="5619" max="5619" width="18.75" customWidth="1"/>
    <col min="5620" max="5621" width="19" customWidth="1"/>
    <col min="5622" max="5622" width="19.08203125" customWidth="1"/>
    <col min="5623" max="5623" width="17.08203125" customWidth="1"/>
    <col min="5624" max="5625" width="7.75" hidden="1" customWidth="1"/>
    <col min="5626" max="5628" width="17.5" customWidth="1"/>
    <col min="5629" max="5629" width="10.58203125" customWidth="1"/>
    <col min="5630" max="5630" width="15.75" customWidth="1"/>
    <col min="5631" max="5631" width="30.08203125" customWidth="1"/>
    <col min="5632" max="5632" width="27.58203125" customWidth="1"/>
    <col min="5633" max="5633" width="21.08203125" customWidth="1"/>
    <col min="5634" max="5634" width="22.25" customWidth="1"/>
    <col min="5635" max="5635" width="18.75" customWidth="1"/>
    <col min="5636" max="5637" width="19" customWidth="1"/>
    <col min="5638" max="5638" width="19.08203125" customWidth="1"/>
    <col min="5639" max="5639" width="17.08203125" customWidth="1"/>
    <col min="5640" max="5641" width="7.75" hidden="1" customWidth="1"/>
    <col min="5642" max="5644" width="17.5" customWidth="1"/>
    <col min="5645" max="5645" width="10.58203125" customWidth="1"/>
    <col min="5646" max="5646" width="15.75" customWidth="1"/>
    <col min="5647" max="5647" width="30.08203125" customWidth="1"/>
    <col min="5648" max="5648" width="27.58203125" customWidth="1"/>
    <col min="5649" max="5649" width="21.08203125" customWidth="1"/>
    <col min="5650" max="5650" width="22.25" customWidth="1"/>
    <col min="5651" max="5651" width="18.75" customWidth="1"/>
    <col min="5652" max="5653" width="19" customWidth="1"/>
    <col min="5654" max="5654" width="19.08203125" customWidth="1"/>
    <col min="5655" max="5655" width="17.08203125" customWidth="1"/>
    <col min="5656" max="5657" width="7.75" hidden="1" customWidth="1"/>
    <col min="5658" max="5660" width="17.5" customWidth="1"/>
    <col min="5661" max="5661" width="10.58203125" customWidth="1"/>
    <col min="5662" max="5662" width="15.75" customWidth="1"/>
    <col min="5663" max="5663" width="30.08203125" customWidth="1"/>
    <col min="5664" max="5664" width="27.58203125" customWidth="1"/>
    <col min="5665" max="5665" width="21.08203125" customWidth="1"/>
    <col min="5666" max="5666" width="22.25" customWidth="1"/>
    <col min="5667" max="5667" width="18.75" customWidth="1"/>
    <col min="5668" max="5669" width="19" customWidth="1"/>
    <col min="5670" max="5670" width="19.08203125" customWidth="1"/>
    <col min="5671" max="5671" width="17.08203125" customWidth="1"/>
    <col min="5672" max="5673" width="7.75" hidden="1" customWidth="1"/>
    <col min="5674" max="5676" width="17.5" customWidth="1"/>
    <col min="5677" max="5677" width="10.58203125" customWidth="1"/>
    <col min="5678" max="5678" width="15.75" customWidth="1"/>
    <col min="5679" max="5679" width="30.08203125" customWidth="1"/>
    <col min="5680" max="5680" width="27.58203125" customWidth="1"/>
    <col min="5681" max="5681" width="21.08203125" customWidth="1"/>
    <col min="5682" max="5682" width="22.25" customWidth="1"/>
    <col min="5683" max="5683" width="18.75" customWidth="1"/>
    <col min="5684" max="5685" width="19" customWidth="1"/>
    <col min="5686" max="5686" width="19.08203125" customWidth="1"/>
    <col min="5687" max="5687" width="17.08203125" customWidth="1"/>
    <col min="5688" max="5689" width="7.75" hidden="1" customWidth="1"/>
    <col min="5690" max="5692" width="17.5" customWidth="1"/>
    <col min="5693" max="5693" width="10.58203125" customWidth="1"/>
    <col min="5694" max="5694" width="15.75" customWidth="1"/>
    <col min="5695" max="5695" width="30.08203125" customWidth="1"/>
    <col min="5696" max="5696" width="27.58203125" customWidth="1"/>
    <col min="5697" max="5697" width="21.08203125" customWidth="1"/>
    <col min="5698" max="5698" width="22.25" customWidth="1"/>
    <col min="5699" max="5699" width="18.75" customWidth="1"/>
    <col min="5700" max="5701" width="19" customWidth="1"/>
    <col min="5702" max="5702" width="19.08203125" customWidth="1"/>
    <col min="5703" max="5703" width="17.08203125" customWidth="1"/>
    <col min="5704" max="5705" width="7.75" hidden="1" customWidth="1"/>
    <col min="5706" max="5708" width="17.5" customWidth="1"/>
    <col min="5709" max="5709" width="10.58203125" customWidth="1"/>
    <col min="5710" max="5710" width="15.75" customWidth="1"/>
    <col min="5711" max="5711" width="30.08203125" customWidth="1"/>
    <col min="5712" max="5712" width="27.58203125" customWidth="1"/>
    <col min="5713" max="5713" width="21.08203125" customWidth="1"/>
    <col min="5714" max="5714" width="22.25" customWidth="1"/>
    <col min="5715" max="5715" width="18.75" customWidth="1"/>
    <col min="5716" max="5717" width="19" customWidth="1"/>
    <col min="5718" max="5718" width="19.08203125" customWidth="1"/>
    <col min="5719" max="5719" width="17.08203125" customWidth="1"/>
    <col min="5720" max="5721" width="7.75" hidden="1" customWidth="1"/>
    <col min="5722" max="5724" width="17.5" customWidth="1"/>
    <col min="5725" max="5725" width="10.58203125" customWidth="1"/>
    <col min="5726" max="5726" width="15.75" customWidth="1"/>
    <col min="5727" max="5727" width="30.08203125" customWidth="1"/>
    <col min="5728" max="5728" width="27.58203125" customWidth="1"/>
    <col min="5729" max="5729" width="21.08203125" customWidth="1"/>
    <col min="5730" max="5730" width="22.25" customWidth="1"/>
    <col min="5731" max="5731" width="18.75" customWidth="1"/>
    <col min="5732" max="5733" width="19" customWidth="1"/>
    <col min="5734" max="5734" width="19.08203125" customWidth="1"/>
    <col min="5735" max="5735" width="17.08203125" customWidth="1"/>
    <col min="5736" max="5737" width="7.75" hidden="1" customWidth="1"/>
    <col min="5738" max="5740" width="17.5" customWidth="1"/>
    <col min="5741" max="5741" width="10.58203125" customWidth="1"/>
    <col min="5742" max="5742" width="15.75" customWidth="1"/>
    <col min="5743" max="5743" width="30.08203125" customWidth="1"/>
    <col min="5744" max="5744" width="27.58203125" customWidth="1"/>
    <col min="5745" max="5745" width="21.08203125" customWidth="1"/>
    <col min="5746" max="5746" width="22.25" customWidth="1"/>
    <col min="5747" max="5747" width="18.75" customWidth="1"/>
    <col min="5748" max="5749" width="19" customWidth="1"/>
    <col min="5750" max="5750" width="19.08203125" customWidth="1"/>
    <col min="5751" max="5751" width="17.08203125" customWidth="1"/>
    <col min="5752" max="5753" width="7.75" hidden="1" customWidth="1"/>
    <col min="5754" max="5756" width="17.5" customWidth="1"/>
    <col min="5757" max="5757" width="10.58203125" customWidth="1"/>
    <col min="5758" max="5758" width="15.75" customWidth="1"/>
    <col min="5759" max="5759" width="30.08203125" customWidth="1"/>
    <col min="5760" max="5760" width="27.58203125" customWidth="1"/>
    <col min="5761" max="5761" width="21.08203125" customWidth="1"/>
    <col min="5762" max="5762" width="22.25" customWidth="1"/>
    <col min="5763" max="5763" width="18.75" customWidth="1"/>
    <col min="5764" max="5765" width="19" customWidth="1"/>
    <col min="5766" max="5766" width="19.08203125" customWidth="1"/>
    <col min="5767" max="5767" width="17.08203125" customWidth="1"/>
    <col min="5768" max="5769" width="7.75" hidden="1" customWidth="1"/>
    <col min="5770" max="5772" width="17.5" customWidth="1"/>
    <col min="5773" max="5773" width="10.58203125" customWidth="1"/>
    <col min="5774" max="5774" width="15.75" customWidth="1"/>
    <col min="5775" max="5775" width="30.08203125" customWidth="1"/>
    <col min="5776" max="5776" width="27.58203125" customWidth="1"/>
    <col min="5777" max="5777" width="21.08203125" customWidth="1"/>
    <col min="5778" max="5778" width="22.25" customWidth="1"/>
    <col min="5779" max="5779" width="18.75" customWidth="1"/>
    <col min="5780" max="5781" width="19" customWidth="1"/>
    <col min="5782" max="5782" width="19.08203125" customWidth="1"/>
    <col min="5783" max="5783" width="17.08203125" customWidth="1"/>
    <col min="5784" max="5785" width="7.75" hidden="1" customWidth="1"/>
    <col min="5786" max="5788" width="17.5" customWidth="1"/>
    <col min="5789" max="5789" width="10.58203125" customWidth="1"/>
    <col min="5790" max="5790" width="15.75" customWidth="1"/>
    <col min="5791" max="5791" width="30.08203125" customWidth="1"/>
    <col min="5792" max="5792" width="27.58203125" customWidth="1"/>
    <col min="5793" max="5793" width="21.08203125" customWidth="1"/>
    <col min="5794" max="5794" width="22.25" customWidth="1"/>
    <col min="5795" max="5795" width="18.75" customWidth="1"/>
    <col min="5796" max="5797" width="19" customWidth="1"/>
    <col min="5798" max="5798" width="19.08203125" customWidth="1"/>
    <col min="5799" max="5799" width="17.08203125" customWidth="1"/>
    <col min="5800" max="5801" width="7.75" hidden="1" customWidth="1"/>
    <col min="5802" max="5804" width="17.5" customWidth="1"/>
    <col min="5805" max="5805" width="10.58203125" customWidth="1"/>
    <col min="5806" max="5806" width="15.75" customWidth="1"/>
    <col min="5807" max="5807" width="30.08203125" customWidth="1"/>
    <col min="5808" max="5808" width="27.58203125" customWidth="1"/>
    <col min="5809" max="5809" width="21.08203125" customWidth="1"/>
    <col min="5810" max="5810" width="22.25" customWidth="1"/>
    <col min="5811" max="5811" width="18.75" customWidth="1"/>
    <col min="5812" max="5813" width="19" customWidth="1"/>
    <col min="5814" max="5814" width="19.08203125" customWidth="1"/>
    <col min="5815" max="5815" width="17.08203125" customWidth="1"/>
    <col min="5816" max="5817" width="7.75" hidden="1" customWidth="1"/>
    <col min="5818" max="5820" width="17.5" customWidth="1"/>
    <col min="5821" max="5821" width="10.58203125" customWidth="1"/>
    <col min="5822" max="5822" width="15.75" customWidth="1"/>
    <col min="5823" max="5823" width="30.08203125" customWidth="1"/>
    <col min="5824" max="5824" width="27.58203125" customWidth="1"/>
    <col min="5825" max="5825" width="21.08203125" customWidth="1"/>
    <col min="5826" max="5826" width="22.25" customWidth="1"/>
    <col min="5827" max="5827" width="18.75" customWidth="1"/>
    <col min="5828" max="5829" width="19" customWidth="1"/>
    <col min="5830" max="5830" width="19.08203125" customWidth="1"/>
    <col min="5831" max="5831" width="17.08203125" customWidth="1"/>
    <col min="5832" max="5833" width="7.75" hidden="1" customWidth="1"/>
    <col min="5834" max="5836" width="17.5" customWidth="1"/>
    <col min="5837" max="5837" width="10.58203125" customWidth="1"/>
    <col min="5838" max="5838" width="15.75" customWidth="1"/>
    <col min="5839" max="5839" width="30.08203125" customWidth="1"/>
    <col min="5840" max="5840" width="27.58203125" customWidth="1"/>
    <col min="5841" max="5841" width="21.08203125" customWidth="1"/>
    <col min="5842" max="5842" width="22.25" customWidth="1"/>
    <col min="5843" max="5843" width="18.75" customWidth="1"/>
    <col min="5844" max="5845" width="19" customWidth="1"/>
    <col min="5846" max="5846" width="19.08203125" customWidth="1"/>
    <col min="5847" max="5847" width="17.08203125" customWidth="1"/>
    <col min="5848" max="5849" width="7.75" hidden="1" customWidth="1"/>
    <col min="5850" max="5852" width="17.5" customWidth="1"/>
    <col min="5853" max="5853" width="10.58203125" customWidth="1"/>
    <col min="5854" max="5854" width="15.75" customWidth="1"/>
    <col min="5855" max="5855" width="30.08203125" customWidth="1"/>
    <col min="5856" max="5856" width="27.58203125" customWidth="1"/>
    <col min="5857" max="5857" width="21.08203125" customWidth="1"/>
    <col min="5858" max="5858" width="22.25" customWidth="1"/>
    <col min="5859" max="5859" width="18.75" customWidth="1"/>
    <col min="5860" max="5861" width="19" customWidth="1"/>
    <col min="5862" max="5862" width="19.08203125" customWidth="1"/>
    <col min="5863" max="5863" width="17.08203125" customWidth="1"/>
    <col min="5864" max="5865" width="7.75" hidden="1" customWidth="1"/>
    <col min="5866" max="5868" width="17.5" customWidth="1"/>
    <col min="5869" max="5869" width="10.58203125" customWidth="1"/>
    <col min="5870" max="5870" width="15.75" customWidth="1"/>
    <col min="5871" max="5871" width="30.08203125" customWidth="1"/>
    <col min="5872" max="5872" width="27.58203125" customWidth="1"/>
    <col min="5873" max="5873" width="21.08203125" customWidth="1"/>
    <col min="5874" max="5874" width="22.25" customWidth="1"/>
    <col min="5875" max="5875" width="18.75" customWidth="1"/>
    <col min="5876" max="5877" width="19" customWidth="1"/>
    <col min="5878" max="5878" width="19.08203125" customWidth="1"/>
    <col min="5879" max="5879" width="17.08203125" customWidth="1"/>
    <col min="5880" max="5881" width="7.75" hidden="1" customWidth="1"/>
    <col min="5882" max="5884" width="17.5" customWidth="1"/>
    <col min="5885" max="5885" width="10.58203125" customWidth="1"/>
    <col min="5886" max="5886" width="15.75" customWidth="1"/>
    <col min="5887" max="5887" width="30.08203125" customWidth="1"/>
    <col min="5888" max="5888" width="27.58203125" customWidth="1"/>
    <col min="5889" max="5889" width="21.08203125" customWidth="1"/>
    <col min="5890" max="5890" width="22.25" customWidth="1"/>
    <col min="5891" max="5891" width="18.75" customWidth="1"/>
    <col min="5892" max="5893" width="19" customWidth="1"/>
    <col min="5894" max="5894" width="19.08203125" customWidth="1"/>
    <col min="5895" max="5895" width="17.08203125" customWidth="1"/>
    <col min="5896" max="5897" width="7.75" hidden="1" customWidth="1"/>
    <col min="5898" max="5900" width="17.5" customWidth="1"/>
    <col min="5901" max="5901" width="10.58203125" customWidth="1"/>
    <col min="5902" max="5902" width="15.75" customWidth="1"/>
    <col min="5903" max="5903" width="30.08203125" customWidth="1"/>
    <col min="5904" max="5904" width="27.58203125" customWidth="1"/>
    <col min="5905" max="5905" width="21.08203125" customWidth="1"/>
    <col min="5906" max="5906" width="22.25" customWidth="1"/>
    <col min="5907" max="5907" width="18.75" customWidth="1"/>
    <col min="5908" max="5909" width="19" customWidth="1"/>
    <col min="5910" max="5910" width="19.08203125" customWidth="1"/>
    <col min="5911" max="5911" width="17.08203125" customWidth="1"/>
    <col min="5912" max="5913" width="7.75" hidden="1" customWidth="1"/>
    <col min="5914" max="5916" width="17.5" customWidth="1"/>
    <col min="5917" max="5917" width="10.58203125" customWidth="1"/>
    <col min="5918" max="5918" width="15.75" customWidth="1"/>
    <col min="5919" max="5919" width="30.08203125" customWidth="1"/>
    <col min="5920" max="5920" width="27.58203125" customWidth="1"/>
    <col min="5921" max="5921" width="21.08203125" customWidth="1"/>
    <col min="5922" max="5922" width="22.25" customWidth="1"/>
    <col min="5923" max="5923" width="18.75" customWidth="1"/>
    <col min="5924" max="5925" width="19" customWidth="1"/>
    <col min="5926" max="5926" width="19.08203125" customWidth="1"/>
    <col min="5927" max="5927" width="17.08203125" customWidth="1"/>
    <col min="5928" max="5929" width="7.75" hidden="1" customWidth="1"/>
    <col min="5930" max="5932" width="17.5" customWidth="1"/>
    <col min="5933" max="5933" width="10.58203125" customWidth="1"/>
    <col min="5934" max="5934" width="15.75" customWidth="1"/>
    <col min="5935" max="5935" width="30.08203125" customWidth="1"/>
    <col min="5936" max="5936" width="27.58203125" customWidth="1"/>
    <col min="5937" max="5937" width="21.08203125" customWidth="1"/>
    <col min="5938" max="5938" width="22.25" customWidth="1"/>
    <col min="5939" max="5939" width="18.75" customWidth="1"/>
    <col min="5940" max="5941" width="19" customWidth="1"/>
    <col min="5942" max="5942" width="19.08203125" customWidth="1"/>
    <col min="5943" max="5943" width="17.08203125" customWidth="1"/>
    <col min="5944" max="5945" width="7.75" hidden="1" customWidth="1"/>
    <col min="5946" max="5948" width="17.5" customWidth="1"/>
    <col min="5949" max="5949" width="10.58203125" customWidth="1"/>
    <col min="5950" max="5950" width="15.75" customWidth="1"/>
    <col min="5951" max="5951" width="30.08203125" customWidth="1"/>
    <col min="5952" max="5952" width="27.58203125" customWidth="1"/>
    <col min="5953" max="5953" width="21.08203125" customWidth="1"/>
    <col min="5954" max="5954" width="22.25" customWidth="1"/>
    <col min="5955" max="5955" width="18.75" customWidth="1"/>
    <col min="5956" max="5957" width="19" customWidth="1"/>
    <col min="5958" max="5958" width="19.08203125" customWidth="1"/>
    <col min="5959" max="5959" width="17.08203125" customWidth="1"/>
    <col min="5960" max="5961" width="7.75" hidden="1" customWidth="1"/>
    <col min="5962" max="5964" width="17.5" customWidth="1"/>
    <col min="5965" max="5965" width="10.58203125" customWidth="1"/>
    <col min="5966" max="5966" width="15.75" customWidth="1"/>
    <col min="5967" max="5967" width="30.08203125" customWidth="1"/>
    <col min="5968" max="5968" width="27.58203125" customWidth="1"/>
    <col min="5969" max="5969" width="21.08203125" customWidth="1"/>
    <col min="5970" max="5970" width="22.25" customWidth="1"/>
    <col min="5971" max="5971" width="18.75" customWidth="1"/>
    <col min="5972" max="5973" width="19" customWidth="1"/>
    <col min="5974" max="5974" width="19.08203125" customWidth="1"/>
    <col min="5975" max="5975" width="17.08203125" customWidth="1"/>
    <col min="5976" max="5977" width="7.75" hidden="1" customWidth="1"/>
    <col min="5978" max="5980" width="17.5" customWidth="1"/>
    <col min="5981" max="5981" width="10.58203125" customWidth="1"/>
    <col min="5982" max="5982" width="15.75" customWidth="1"/>
    <col min="5983" max="5983" width="30.08203125" customWidth="1"/>
    <col min="5984" max="5984" width="27.58203125" customWidth="1"/>
    <col min="5985" max="5985" width="21.08203125" customWidth="1"/>
    <col min="5986" max="5986" width="22.25" customWidth="1"/>
    <col min="5987" max="5987" width="18.75" customWidth="1"/>
    <col min="5988" max="5989" width="19" customWidth="1"/>
    <col min="5990" max="5990" width="19.08203125" customWidth="1"/>
    <col min="5991" max="5991" width="17.08203125" customWidth="1"/>
    <col min="5992" max="5993" width="7.75" hidden="1" customWidth="1"/>
    <col min="5994" max="5996" width="17.5" customWidth="1"/>
    <col min="5997" max="5997" width="10.58203125" customWidth="1"/>
    <col min="5998" max="5998" width="15.75" customWidth="1"/>
    <col min="5999" max="5999" width="30.08203125" customWidth="1"/>
    <col min="6000" max="6000" width="27.58203125" customWidth="1"/>
    <col min="6001" max="6001" width="21.08203125" customWidth="1"/>
    <col min="6002" max="6002" width="22.25" customWidth="1"/>
    <col min="6003" max="6003" width="18.75" customWidth="1"/>
    <col min="6004" max="6005" width="19" customWidth="1"/>
    <col min="6006" max="6006" width="19.08203125" customWidth="1"/>
    <col min="6007" max="6007" width="17.08203125" customWidth="1"/>
    <col min="6008" max="6009" width="7.75" hidden="1" customWidth="1"/>
    <col min="6010" max="6012" width="17.5" customWidth="1"/>
    <col min="6013" max="6013" width="10.58203125" customWidth="1"/>
    <col min="6014" max="6014" width="15.75" customWidth="1"/>
    <col min="6015" max="6015" width="30.08203125" customWidth="1"/>
    <col min="6016" max="6016" width="27.58203125" customWidth="1"/>
    <col min="6017" max="6017" width="21.08203125" customWidth="1"/>
    <col min="6018" max="6018" width="22.25" customWidth="1"/>
    <col min="6019" max="6019" width="18.75" customWidth="1"/>
    <col min="6020" max="6021" width="19" customWidth="1"/>
    <col min="6022" max="6022" width="19.08203125" customWidth="1"/>
    <col min="6023" max="6023" width="17.08203125" customWidth="1"/>
    <col min="6024" max="6025" width="7.75" hidden="1" customWidth="1"/>
    <col min="6026" max="6028" width="17.5" customWidth="1"/>
    <col min="6029" max="6029" width="10.58203125" customWidth="1"/>
    <col min="6030" max="6030" width="15.75" customWidth="1"/>
    <col min="6031" max="6031" width="30.08203125" customWidth="1"/>
    <col min="6032" max="6032" width="27.58203125" customWidth="1"/>
    <col min="6033" max="6033" width="21.08203125" customWidth="1"/>
    <col min="6034" max="6034" width="22.25" customWidth="1"/>
    <col min="6035" max="6035" width="18.75" customWidth="1"/>
    <col min="6036" max="6037" width="19" customWidth="1"/>
    <col min="6038" max="6038" width="19.08203125" customWidth="1"/>
    <col min="6039" max="6039" width="17.08203125" customWidth="1"/>
    <col min="6040" max="6041" width="7.75" hidden="1" customWidth="1"/>
    <col min="6042" max="6044" width="17.5" customWidth="1"/>
    <col min="6045" max="6045" width="10.58203125" customWidth="1"/>
    <col min="6046" max="6046" width="15.75" customWidth="1"/>
    <col min="6047" max="6047" width="30.08203125" customWidth="1"/>
    <col min="6048" max="6048" width="27.58203125" customWidth="1"/>
    <col min="6049" max="6049" width="21.08203125" customWidth="1"/>
    <col min="6050" max="6050" width="22.25" customWidth="1"/>
    <col min="6051" max="6051" width="18.75" customWidth="1"/>
    <col min="6052" max="6053" width="19" customWidth="1"/>
    <col min="6054" max="6054" width="19.08203125" customWidth="1"/>
    <col min="6055" max="6055" width="17.08203125" customWidth="1"/>
    <col min="6056" max="6057" width="7.75" hidden="1" customWidth="1"/>
    <col min="6058" max="6060" width="17.5" customWidth="1"/>
    <col min="6061" max="6061" width="10.58203125" customWidth="1"/>
    <col min="6062" max="6062" width="15.75" customWidth="1"/>
    <col min="6063" max="6063" width="30.08203125" customWidth="1"/>
    <col min="6064" max="6064" width="27.58203125" customWidth="1"/>
    <col min="6065" max="6065" width="21.08203125" customWidth="1"/>
    <col min="6066" max="6066" width="22.25" customWidth="1"/>
    <col min="6067" max="6067" width="18.75" customWidth="1"/>
    <col min="6068" max="6069" width="19" customWidth="1"/>
    <col min="6070" max="6070" width="19.08203125" customWidth="1"/>
    <col min="6071" max="6071" width="17.08203125" customWidth="1"/>
    <col min="6072" max="6073" width="7.75" hidden="1" customWidth="1"/>
    <col min="6074" max="6076" width="17.5" customWidth="1"/>
    <col min="6077" max="6077" width="10.58203125" customWidth="1"/>
    <col min="6078" max="6078" width="15.75" customWidth="1"/>
    <col min="6079" max="6079" width="30.08203125" customWidth="1"/>
    <col min="6080" max="6080" width="27.58203125" customWidth="1"/>
    <col min="6081" max="6081" width="21.08203125" customWidth="1"/>
    <col min="6082" max="6082" width="22.25" customWidth="1"/>
    <col min="6083" max="6083" width="18.75" customWidth="1"/>
    <col min="6084" max="6085" width="19" customWidth="1"/>
    <col min="6086" max="6086" width="19.08203125" customWidth="1"/>
    <col min="6087" max="6087" width="17.08203125" customWidth="1"/>
    <col min="6088" max="6089" width="7.75" hidden="1" customWidth="1"/>
    <col min="6090" max="6092" width="17.5" customWidth="1"/>
    <col min="6093" max="6093" width="10.58203125" customWidth="1"/>
    <col min="6094" max="6094" width="15.75" customWidth="1"/>
    <col min="6095" max="6095" width="30.08203125" customWidth="1"/>
    <col min="6096" max="6096" width="27.58203125" customWidth="1"/>
    <col min="6097" max="6097" width="21.08203125" customWidth="1"/>
    <col min="6098" max="6098" width="22.25" customWidth="1"/>
    <col min="6099" max="6099" width="18.75" customWidth="1"/>
    <col min="6100" max="6101" width="19" customWidth="1"/>
    <col min="6102" max="6102" width="19.08203125" customWidth="1"/>
    <col min="6103" max="6103" width="17.08203125" customWidth="1"/>
    <col min="6104" max="6105" width="7.75" hidden="1" customWidth="1"/>
    <col min="6106" max="6108" width="17.5" customWidth="1"/>
    <col min="6109" max="6109" width="10.58203125" customWidth="1"/>
    <col min="6110" max="6110" width="15.75" customWidth="1"/>
    <col min="6111" max="6111" width="30.08203125" customWidth="1"/>
    <col min="6112" max="6112" width="27.58203125" customWidth="1"/>
    <col min="6113" max="6113" width="21.08203125" customWidth="1"/>
    <col min="6114" max="6114" width="22.25" customWidth="1"/>
    <col min="6115" max="6115" width="18.75" customWidth="1"/>
    <col min="6116" max="6117" width="19" customWidth="1"/>
    <col min="6118" max="6118" width="19.08203125" customWidth="1"/>
    <col min="6119" max="6119" width="17.08203125" customWidth="1"/>
    <col min="6120" max="6121" width="7.75" hidden="1" customWidth="1"/>
    <col min="6122" max="6124" width="17.5" customWidth="1"/>
    <col min="6125" max="6125" width="10.58203125" customWidth="1"/>
    <col min="6126" max="6126" width="15.75" customWidth="1"/>
    <col min="6127" max="6127" width="30.08203125" customWidth="1"/>
    <col min="6128" max="6128" width="27.58203125" customWidth="1"/>
    <col min="6129" max="6129" width="21.08203125" customWidth="1"/>
    <col min="6130" max="6130" width="22.25" customWidth="1"/>
    <col min="6131" max="6131" width="18.75" customWidth="1"/>
    <col min="6132" max="6133" width="19" customWidth="1"/>
    <col min="6134" max="6134" width="19.08203125" customWidth="1"/>
    <col min="6135" max="6135" width="17.08203125" customWidth="1"/>
    <col min="6136" max="6137" width="7.75" hidden="1" customWidth="1"/>
    <col min="6138" max="6140" width="17.5" customWidth="1"/>
    <col min="6141" max="6141" width="10.58203125" customWidth="1"/>
    <col min="6142" max="6142" width="15.75" customWidth="1"/>
    <col min="6143" max="6143" width="30.08203125" customWidth="1"/>
    <col min="6144" max="6144" width="27.58203125" customWidth="1"/>
    <col min="6145" max="6145" width="21.08203125" customWidth="1"/>
    <col min="6146" max="6146" width="22.25" customWidth="1"/>
    <col min="6147" max="6147" width="18.75" customWidth="1"/>
    <col min="6148" max="6149" width="19" customWidth="1"/>
    <col min="6150" max="6150" width="19.08203125" customWidth="1"/>
    <col min="6151" max="6151" width="17.08203125" customWidth="1"/>
    <col min="6152" max="6153" width="7.75" hidden="1" customWidth="1"/>
    <col min="6154" max="6156" width="17.5" customWidth="1"/>
    <col min="6157" max="6157" width="10.58203125" customWidth="1"/>
    <col min="6158" max="6158" width="15.75" customWidth="1"/>
    <col min="6159" max="6159" width="30.08203125" customWidth="1"/>
    <col min="6160" max="6160" width="27.58203125" customWidth="1"/>
    <col min="6161" max="6161" width="21.08203125" customWidth="1"/>
    <col min="6162" max="6162" width="22.25" customWidth="1"/>
    <col min="6163" max="6163" width="18.75" customWidth="1"/>
    <col min="6164" max="6165" width="19" customWidth="1"/>
    <col min="6166" max="6166" width="19.08203125" customWidth="1"/>
    <col min="6167" max="6167" width="17.08203125" customWidth="1"/>
    <col min="6168" max="6169" width="7.75" hidden="1" customWidth="1"/>
    <col min="6170" max="6172" width="17.5" customWidth="1"/>
    <col min="6173" max="6173" width="10.58203125" customWidth="1"/>
    <col min="6174" max="6174" width="15.75" customWidth="1"/>
    <col min="6175" max="6175" width="30.08203125" customWidth="1"/>
    <col min="6176" max="6176" width="27.58203125" customWidth="1"/>
    <col min="6177" max="6177" width="21.08203125" customWidth="1"/>
    <col min="6178" max="6178" width="22.25" customWidth="1"/>
    <col min="6179" max="6179" width="18.75" customWidth="1"/>
    <col min="6180" max="6181" width="19" customWidth="1"/>
    <col min="6182" max="6182" width="19.08203125" customWidth="1"/>
    <col min="6183" max="6183" width="17.08203125" customWidth="1"/>
    <col min="6184" max="6185" width="7.75" hidden="1" customWidth="1"/>
    <col min="6186" max="6188" width="17.5" customWidth="1"/>
    <col min="6189" max="6189" width="10.58203125" customWidth="1"/>
    <col min="6190" max="6190" width="15.75" customWidth="1"/>
    <col min="6191" max="6191" width="30.08203125" customWidth="1"/>
    <col min="6192" max="6192" width="27.58203125" customWidth="1"/>
    <col min="6193" max="6193" width="21.08203125" customWidth="1"/>
    <col min="6194" max="6194" width="22.25" customWidth="1"/>
    <col min="6195" max="6195" width="18.75" customWidth="1"/>
    <col min="6196" max="6197" width="19" customWidth="1"/>
    <col min="6198" max="6198" width="19.08203125" customWidth="1"/>
    <col min="6199" max="6199" width="17.08203125" customWidth="1"/>
    <col min="6200" max="6201" width="7.75" hidden="1" customWidth="1"/>
    <col min="6202" max="6204" width="17.5" customWidth="1"/>
    <col min="6205" max="6205" width="10.58203125" customWidth="1"/>
    <col min="6206" max="6206" width="15.75" customWidth="1"/>
    <col min="6207" max="6207" width="30.08203125" customWidth="1"/>
    <col min="6208" max="6208" width="27.58203125" customWidth="1"/>
    <col min="6209" max="6209" width="21.08203125" customWidth="1"/>
    <col min="6210" max="6210" width="22.25" customWidth="1"/>
    <col min="6211" max="6211" width="18.75" customWidth="1"/>
    <col min="6212" max="6213" width="19" customWidth="1"/>
    <col min="6214" max="6214" width="19.08203125" customWidth="1"/>
    <col min="6215" max="6215" width="17.08203125" customWidth="1"/>
    <col min="6216" max="6217" width="7.75" hidden="1" customWidth="1"/>
    <col min="6218" max="6220" width="17.5" customWidth="1"/>
    <col min="6221" max="6221" width="10.58203125" customWidth="1"/>
    <col min="6222" max="6222" width="15.75" customWidth="1"/>
    <col min="6223" max="6223" width="30.08203125" customWidth="1"/>
    <col min="6224" max="6224" width="27.58203125" customWidth="1"/>
    <col min="6225" max="6225" width="21.08203125" customWidth="1"/>
    <col min="6226" max="6226" width="22.25" customWidth="1"/>
    <col min="6227" max="6227" width="18.75" customWidth="1"/>
    <col min="6228" max="6229" width="19" customWidth="1"/>
    <col min="6230" max="6230" width="19.08203125" customWidth="1"/>
    <col min="6231" max="6231" width="17.08203125" customWidth="1"/>
    <col min="6232" max="6233" width="7.75" hidden="1" customWidth="1"/>
    <col min="6234" max="6236" width="17.5" customWidth="1"/>
    <col min="6237" max="6237" width="10.58203125" customWidth="1"/>
    <col min="6238" max="6238" width="15.75" customWidth="1"/>
    <col min="6239" max="6239" width="30.08203125" customWidth="1"/>
    <col min="6240" max="6240" width="27.58203125" customWidth="1"/>
    <col min="6241" max="6241" width="21.08203125" customWidth="1"/>
    <col min="6242" max="6242" width="22.25" customWidth="1"/>
    <col min="6243" max="6243" width="18.75" customWidth="1"/>
    <col min="6244" max="6245" width="19" customWidth="1"/>
    <col min="6246" max="6246" width="19.08203125" customWidth="1"/>
    <col min="6247" max="6247" width="17.08203125" customWidth="1"/>
    <col min="6248" max="6249" width="7.75" hidden="1" customWidth="1"/>
    <col min="6250" max="6252" width="17.5" customWidth="1"/>
    <col min="6253" max="6253" width="10.58203125" customWidth="1"/>
    <col min="6254" max="6254" width="15.75" customWidth="1"/>
    <col min="6255" max="6255" width="30.08203125" customWidth="1"/>
    <col min="6256" max="6256" width="27.58203125" customWidth="1"/>
    <col min="6257" max="6257" width="21.08203125" customWidth="1"/>
    <col min="6258" max="6258" width="22.25" customWidth="1"/>
    <col min="6259" max="6259" width="18.75" customWidth="1"/>
    <col min="6260" max="6261" width="19" customWidth="1"/>
    <col min="6262" max="6262" width="19.08203125" customWidth="1"/>
    <col min="6263" max="6263" width="17.08203125" customWidth="1"/>
    <col min="6264" max="6265" width="7.75" hidden="1" customWidth="1"/>
    <col min="6266" max="6268" width="17.5" customWidth="1"/>
    <col min="6269" max="6269" width="10.58203125" customWidth="1"/>
    <col min="6270" max="6270" width="15.75" customWidth="1"/>
    <col min="6271" max="6271" width="30.08203125" customWidth="1"/>
    <col min="6272" max="6272" width="27.58203125" customWidth="1"/>
    <col min="6273" max="6273" width="21.08203125" customWidth="1"/>
    <col min="6274" max="6274" width="22.25" customWidth="1"/>
    <col min="6275" max="6275" width="18.75" customWidth="1"/>
    <col min="6276" max="6277" width="19" customWidth="1"/>
    <col min="6278" max="6278" width="19.08203125" customWidth="1"/>
    <col min="6279" max="6279" width="17.08203125" customWidth="1"/>
    <col min="6280" max="6281" width="7.75" hidden="1" customWidth="1"/>
    <col min="6282" max="6284" width="17.5" customWidth="1"/>
    <col min="6285" max="6285" width="10.58203125" customWidth="1"/>
    <col min="6286" max="6286" width="15.75" customWidth="1"/>
    <col min="6287" max="6287" width="30.08203125" customWidth="1"/>
    <col min="6288" max="6288" width="27.58203125" customWidth="1"/>
    <col min="6289" max="6289" width="21.08203125" customWidth="1"/>
    <col min="6290" max="6290" width="22.25" customWidth="1"/>
    <col min="6291" max="6291" width="18.75" customWidth="1"/>
    <col min="6292" max="6293" width="19" customWidth="1"/>
    <col min="6294" max="6294" width="19.08203125" customWidth="1"/>
    <col min="6295" max="6295" width="17.08203125" customWidth="1"/>
    <col min="6296" max="6297" width="7.75" hidden="1" customWidth="1"/>
    <col min="6298" max="6300" width="17.5" customWidth="1"/>
    <col min="6301" max="6301" width="10.58203125" customWidth="1"/>
    <col min="6302" max="6302" width="15.75" customWidth="1"/>
    <col min="6303" max="6303" width="30.08203125" customWidth="1"/>
    <col min="6304" max="6304" width="27.58203125" customWidth="1"/>
    <col min="6305" max="6305" width="21.08203125" customWidth="1"/>
    <col min="6306" max="6306" width="22.25" customWidth="1"/>
    <col min="6307" max="6307" width="18.75" customWidth="1"/>
    <col min="6308" max="6309" width="19" customWidth="1"/>
    <col min="6310" max="6310" width="19.08203125" customWidth="1"/>
    <col min="6311" max="6311" width="17.08203125" customWidth="1"/>
    <col min="6312" max="6313" width="7.75" hidden="1" customWidth="1"/>
    <col min="6314" max="6316" width="17.5" customWidth="1"/>
    <col min="6317" max="6317" width="10.58203125" customWidth="1"/>
    <col min="6318" max="6318" width="15.75" customWidth="1"/>
    <col min="6319" max="6319" width="30.08203125" customWidth="1"/>
    <col min="6320" max="6320" width="27.58203125" customWidth="1"/>
    <col min="6321" max="6321" width="21.08203125" customWidth="1"/>
    <col min="6322" max="6322" width="22.25" customWidth="1"/>
    <col min="6323" max="6323" width="18.75" customWidth="1"/>
    <col min="6324" max="6325" width="19" customWidth="1"/>
    <col min="6326" max="6326" width="19.08203125" customWidth="1"/>
    <col min="6327" max="6327" width="17.08203125" customWidth="1"/>
    <col min="6328" max="6329" width="7.75" hidden="1" customWidth="1"/>
    <col min="6330" max="6332" width="17.5" customWidth="1"/>
    <col min="6333" max="6333" width="10.58203125" customWidth="1"/>
    <col min="6334" max="6334" width="15.75" customWidth="1"/>
    <col min="6335" max="6335" width="30.08203125" customWidth="1"/>
    <col min="6336" max="6336" width="27.58203125" customWidth="1"/>
    <col min="6337" max="6337" width="21.08203125" customWidth="1"/>
    <col min="6338" max="6338" width="22.25" customWidth="1"/>
    <col min="6339" max="6339" width="18.75" customWidth="1"/>
    <col min="6340" max="6341" width="19" customWidth="1"/>
    <col min="6342" max="6342" width="19.08203125" customWidth="1"/>
    <col min="6343" max="6343" width="17.08203125" customWidth="1"/>
    <col min="6344" max="6345" width="7.75" hidden="1" customWidth="1"/>
    <col min="6346" max="6348" width="17.5" customWidth="1"/>
    <col min="6349" max="6349" width="10.58203125" customWidth="1"/>
    <col min="6350" max="6350" width="15.75" customWidth="1"/>
    <col min="6351" max="6351" width="30.08203125" customWidth="1"/>
    <col min="6352" max="6352" width="27.58203125" customWidth="1"/>
    <col min="6353" max="6353" width="21.08203125" customWidth="1"/>
    <col min="6354" max="6354" width="22.25" customWidth="1"/>
    <col min="6355" max="6355" width="18.75" customWidth="1"/>
    <col min="6356" max="6357" width="19" customWidth="1"/>
    <col min="6358" max="6358" width="19.08203125" customWidth="1"/>
    <col min="6359" max="6359" width="17.08203125" customWidth="1"/>
    <col min="6360" max="6361" width="7.75" hidden="1" customWidth="1"/>
    <col min="6362" max="6364" width="17.5" customWidth="1"/>
    <col min="6365" max="6365" width="10.58203125" customWidth="1"/>
    <col min="6366" max="6366" width="15.75" customWidth="1"/>
    <col min="6367" max="6367" width="30.08203125" customWidth="1"/>
    <col min="6368" max="6368" width="27.58203125" customWidth="1"/>
    <col min="6369" max="6369" width="21.08203125" customWidth="1"/>
    <col min="6370" max="6370" width="22.25" customWidth="1"/>
    <col min="6371" max="6371" width="18.75" customWidth="1"/>
    <col min="6372" max="6373" width="19" customWidth="1"/>
    <col min="6374" max="6374" width="19.08203125" customWidth="1"/>
    <col min="6375" max="6375" width="17.08203125" customWidth="1"/>
    <col min="6376" max="6377" width="7.75" hidden="1" customWidth="1"/>
    <col min="6378" max="6380" width="17.5" customWidth="1"/>
    <col min="6381" max="6381" width="10.58203125" customWidth="1"/>
    <col min="6382" max="6382" width="15.75" customWidth="1"/>
    <col min="6383" max="6383" width="30.08203125" customWidth="1"/>
    <col min="6384" max="6384" width="27.58203125" customWidth="1"/>
    <col min="6385" max="6385" width="21.08203125" customWidth="1"/>
    <col min="6386" max="6386" width="22.25" customWidth="1"/>
    <col min="6387" max="6387" width="18.75" customWidth="1"/>
    <col min="6388" max="6389" width="19" customWidth="1"/>
    <col min="6390" max="6390" width="19.08203125" customWidth="1"/>
    <col min="6391" max="6391" width="17.08203125" customWidth="1"/>
    <col min="6392" max="6393" width="7.75" hidden="1" customWidth="1"/>
    <col min="6394" max="6396" width="17.5" customWidth="1"/>
    <col min="6397" max="6397" width="10.58203125" customWidth="1"/>
    <col min="6398" max="6398" width="15.75" customWidth="1"/>
    <col min="6399" max="6399" width="30.08203125" customWidth="1"/>
    <col min="6400" max="6400" width="27.58203125" customWidth="1"/>
    <col min="6401" max="6401" width="21.08203125" customWidth="1"/>
    <col min="6402" max="6402" width="22.25" customWidth="1"/>
    <col min="6403" max="6403" width="18.75" customWidth="1"/>
    <col min="6404" max="6405" width="19" customWidth="1"/>
    <col min="6406" max="6406" width="19.08203125" customWidth="1"/>
    <col min="6407" max="6407" width="17.08203125" customWidth="1"/>
    <col min="6408" max="6409" width="7.75" hidden="1" customWidth="1"/>
    <col min="6410" max="6412" width="17.5" customWidth="1"/>
    <col min="6413" max="6413" width="10.58203125" customWidth="1"/>
    <col min="6414" max="6414" width="15.75" customWidth="1"/>
    <col min="6415" max="6415" width="30.08203125" customWidth="1"/>
    <col min="6416" max="6416" width="27.58203125" customWidth="1"/>
    <col min="6417" max="6417" width="21.08203125" customWidth="1"/>
    <col min="6418" max="6418" width="22.25" customWidth="1"/>
    <col min="6419" max="6419" width="18.75" customWidth="1"/>
    <col min="6420" max="6421" width="19" customWidth="1"/>
    <col min="6422" max="6422" width="19.08203125" customWidth="1"/>
    <col min="6423" max="6423" width="17.08203125" customWidth="1"/>
    <col min="6424" max="6425" width="7.75" hidden="1" customWidth="1"/>
    <col min="6426" max="6428" width="17.5" customWidth="1"/>
    <col min="6429" max="6429" width="10.58203125" customWidth="1"/>
    <col min="6430" max="6430" width="15.75" customWidth="1"/>
    <col min="6431" max="6431" width="30.08203125" customWidth="1"/>
    <col min="6432" max="6432" width="27.58203125" customWidth="1"/>
    <col min="6433" max="6433" width="21.08203125" customWidth="1"/>
    <col min="6434" max="6434" width="22.25" customWidth="1"/>
    <col min="6435" max="6435" width="18.75" customWidth="1"/>
    <col min="6436" max="6437" width="19" customWidth="1"/>
    <col min="6438" max="6438" width="19.08203125" customWidth="1"/>
    <col min="6439" max="6439" width="17.08203125" customWidth="1"/>
    <col min="6440" max="6441" width="7.75" hidden="1" customWidth="1"/>
    <col min="6442" max="6444" width="17.5" customWidth="1"/>
    <col min="6445" max="6445" width="10.58203125" customWidth="1"/>
    <col min="6446" max="6446" width="15.75" customWidth="1"/>
    <col min="6447" max="6447" width="30.08203125" customWidth="1"/>
    <col min="6448" max="6448" width="27.58203125" customWidth="1"/>
    <col min="6449" max="6449" width="21.08203125" customWidth="1"/>
    <col min="6450" max="6450" width="22.25" customWidth="1"/>
    <col min="6451" max="6451" width="18.75" customWidth="1"/>
    <col min="6452" max="6453" width="19" customWidth="1"/>
    <col min="6454" max="6454" width="19.08203125" customWidth="1"/>
    <col min="6455" max="6455" width="17.08203125" customWidth="1"/>
    <col min="6456" max="6457" width="7.75" hidden="1" customWidth="1"/>
    <col min="6458" max="6460" width="17.5" customWidth="1"/>
    <col min="6461" max="6461" width="10.58203125" customWidth="1"/>
    <col min="6462" max="6462" width="15.75" customWidth="1"/>
    <col min="6463" max="6463" width="30.08203125" customWidth="1"/>
    <col min="6464" max="6464" width="27.58203125" customWidth="1"/>
    <col min="6465" max="6465" width="21.08203125" customWidth="1"/>
    <col min="6466" max="6466" width="22.25" customWidth="1"/>
    <col min="6467" max="6467" width="18.75" customWidth="1"/>
    <col min="6468" max="6469" width="19" customWidth="1"/>
    <col min="6470" max="6470" width="19.08203125" customWidth="1"/>
    <col min="6471" max="6471" width="17.08203125" customWidth="1"/>
    <col min="6472" max="6473" width="7.75" hidden="1" customWidth="1"/>
    <col min="6474" max="6476" width="17.5" customWidth="1"/>
    <col min="6477" max="6477" width="10.58203125" customWidth="1"/>
    <col min="6478" max="6478" width="15.75" customWidth="1"/>
    <col min="6479" max="6479" width="30.08203125" customWidth="1"/>
    <col min="6480" max="6480" width="27.58203125" customWidth="1"/>
    <col min="6481" max="6481" width="21.08203125" customWidth="1"/>
    <col min="6482" max="6482" width="22.25" customWidth="1"/>
    <col min="6483" max="6483" width="18.75" customWidth="1"/>
    <col min="6484" max="6485" width="19" customWidth="1"/>
    <col min="6486" max="6486" width="19.08203125" customWidth="1"/>
    <col min="6487" max="6487" width="17.08203125" customWidth="1"/>
    <col min="6488" max="6489" width="7.75" hidden="1" customWidth="1"/>
    <col min="6490" max="6492" width="17.5" customWidth="1"/>
    <col min="6493" max="6493" width="10.58203125" customWidth="1"/>
    <col min="6494" max="6494" width="15.75" customWidth="1"/>
    <col min="6495" max="6495" width="30.08203125" customWidth="1"/>
    <col min="6496" max="6496" width="27.58203125" customWidth="1"/>
    <col min="6497" max="6497" width="21.08203125" customWidth="1"/>
    <col min="6498" max="6498" width="22.25" customWidth="1"/>
    <col min="6499" max="6499" width="18.75" customWidth="1"/>
    <col min="6500" max="6501" width="19" customWidth="1"/>
    <col min="6502" max="6502" width="19.08203125" customWidth="1"/>
    <col min="6503" max="6503" width="17.08203125" customWidth="1"/>
    <col min="6504" max="6505" width="7.75" hidden="1" customWidth="1"/>
    <col min="6506" max="6508" width="17.5" customWidth="1"/>
    <col min="6509" max="6509" width="10.58203125" customWidth="1"/>
    <col min="6510" max="6510" width="15.75" customWidth="1"/>
    <col min="6511" max="6511" width="30.08203125" customWidth="1"/>
    <col min="6512" max="6512" width="27.58203125" customWidth="1"/>
    <col min="6513" max="6513" width="21.08203125" customWidth="1"/>
    <col min="6514" max="6514" width="22.25" customWidth="1"/>
    <col min="6515" max="6515" width="18.75" customWidth="1"/>
    <col min="6516" max="6517" width="19" customWidth="1"/>
    <col min="6518" max="6518" width="19.08203125" customWidth="1"/>
    <col min="6519" max="6519" width="17.08203125" customWidth="1"/>
    <col min="6520" max="6521" width="7.75" hidden="1" customWidth="1"/>
    <col min="6522" max="6524" width="17.5" customWidth="1"/>
    <col min="6525" max="6525" width="10.58203125" customWidth="1"/>
    <col min="6526" max="6526" width="15.75" customWidth="1"/>
    <col min="6527" max="6527" width="30.08203125" customWidth="1"/>
    <col min="6528" max="6528" width="27.58203125" customWidth="1"/>
    <col min="6529" max="6529" width="21.08203125" customWidth="1"/>
    <col min="6530" max="6530" width="22.25" customWidth="1"/>
    <col min="6531" max="6531" width="18.75" customWidth="1"/>
    <col min="6532" max="6533" width="19" customWidth="1"/>
    <col min="6534" max="6534" width="19.08203125" customWidth="1"/>
    <col min="6535" max="6535" width="17.08203125" customWidth="1"/>
    <col min="6536" max="6537" width="7.75" hidden="1" customWidth="1"/>
    <col min="6538" max="6540" width="17.5" customWidth="1"/>
    <col min="6541" max="6541" width="10.58203125" customWidth="1"/>
    <col min="6542" max="6542" width="15.75" customWidth="1"/>
    <col min="6543" max="6543" width="30.08203125" customWidth="1"/>
    <col min="6544" max="6544" width="27.58203125" customWidth="1"/>
    <col min="6545" max="6545" width="21.08203125" customWidth="1"/>
    <col min="6546" max="6546" width="22.25" customWidth="1"/>
    <col min="6547" max="6547" width="18.75" customWidth="1"/>
    <col min="6548" max="6549" width="19" customWidth="1"/>
    <col min="6550" max="6550" width="19.08203125" customWidth="1"/>
    <col min="6551" max="6551" width="17.08203125" customWidth="1"/>
    <col min="6552" max="6553" width="7.75" hidden="1" customWidth="1"/>
    <col min="6554" max="6556" width="17.5" customWidth="1"/>
    <col min="6557" max="6557" width="10.58203125" customWidth="1"/>
    <col min="6558" max="6558" width="15.75" customWidth="1"/>
    <col min="6559" max="6559" width="30.08203125" customWidth="1"/>
    <col min="6560" max="6560" width="27.58203125" customWidth="1"/>
    <col min="6561" max="6561" width="21.08203125" customWidth="1"/>
    <col min="6562" max="6562" width="22.25" customWidth="1"/>
    <col min="6563" max="6563" width="18.75" customWidth="1"/>
    <col min="6564" max="6565" width="19" customWidth="1"/>
    <col min="6566" max="6566" width="19.08203125" customWidth="1"/>
    <col min="6567" max="6567" width="17.08203125" customWidth="1"/>
    <col min="6568" max="6569" width="7.75" hidden="1" customWidth="1"/>
    <col min="6570" max="6572" width="17.5" customWidth="1"/>
    <col min="6573" max="6573" width="10.58203125" customWidth="1"/>
    <col min="6574" max="6574" width="15.75" customWidth="1"/>
    <col min="6575" max="6575" width="30.08203125" customWidth="1"/>
    <col min="6576" max="6576" width="27.58203125" customWidth="1"/>
    <col min="6577" max="6577" width="21.08203125" customWidth="1"/>
    <col min="6578" max="6578" width="22.25" customWidth="1"/>
    <col min="6579" max="6579" width="18.75" customWidth="1"/>
    <col min="6580" max="6581" width="19" customWidth="1"/>
    <col min="6582" max="6582" width="19.08203125" customWidth="1"/>
    <col min="6583" max="6583" width="17.08203125" customWidth="1"/>
    <col min="6584" max="6585" width="7.75" hidden="1" customWidth="1"/>
    <col min="6586" max="6588" width="17.5" customWidth="1"/>
    <col min="6589" max="6589" width="10.58203125" customWidth="1"/>
    <col min="6590" max="6590" width="15.75" customWidth="1"/>
    <col min="6591" max="6591" width="30.08203125" customWidth="1"/>
    <col min="6592" max="6592" width="27.58203125" customWidth="1"/>
    <col min="6593" max="6593" width="21.08203125" customWidth="1"/>
    <col min="6594" max="6594" width="22.25" customWidth="1"/>
    <col min="6595" max="6595" width="18.75" customWidth="1"/>
    <col min="6596" max="6597" width="19" customWidth="1"/>
    <col min="6598" max="6598" width="19.08203125" customWidth="1"/>
    <col min="6599" max="6599" width="17.08203125" customWidth="1"/>
    <col min="6600" max="6601" width="7.75" hidden="1" customWidth="1"/>
    <col min="6602" max="6604" width="17.5" customWidth="1"/>
    <col min="6605" max="6605" width="10.58203125" customWidth="1"/>
    <col min="6606" max="6606" width="15.75" customWidth="1"/>
    <col min="6607" max="6607" width="30.08203125" customWidth="1"/>
    <col min="6608" max="6608" width="27.58203125" customWidth="1"/>
    <col min="6609" max="6609" width="21.08203125" customWidth="1"/>
    <col min="6610" max="6610" width="22.25" customWidth="1"/>
    <col min="6611" max="6611" width="18.75" customWidth="1"/>
    <col min="6612" max="6613" width="19" customWidth="1"/>
    <col min="6614" max="6614" width="19.08203125" customWidth="1"/>
    <col min="6615" max="6615" width="17.08203125" customWidth="1"/>
    <col min="6616" max="6617" width="7.75" hidden="1" customWidth="1"/>
    <col min="6618" max="6620" width="17.5" customWidth="1"/>
    <col min="6621" max="6621" width="10.58203125" customWidth="1"/>
    <col min="6622" max="6622" width="15.75" customWidth="1"/>
    <col min="6623" max="6623" width="30.08203125" customWidth="1"/>
    <col min="6624" max="6624" width="27.58203125" customWidth="1"/>
    <col min="6625" max="6625" width="21.08203125" customWidth="1"/>
    <col min="6626" max="6626" width="22.25" customWidth="1"/>
    <col min="6627" max="6627" width="18.75" customWidth="1"/>
    <col min="6628" max="6629" width="19" customWidth="1"/>
    <col min="6630" max="6630" width="19.08203125" customWidth="1"/>
    <col min="6631" max="6631" width="17.08203125" customWidth="1"/>
    <col min="6632" max="6633" width="7.75" hidden="1" customWidth="1"/>
    <col min="6634" max="6636" width="17.5" customWidth="1"/>
    <col min="6637" max="6637" width="10.58203125" customWidth="1"/>
    <col min="6638" max="6638" width="15.75" customWidth="1"/>
    <col min="6639" max="6639" width="30.08203125" customWidth="1"/>
    <col min="6640" max="6640" width="27.58203125" customWidth="1"/>
    <col min="6641" max="6641" width="21.08203125" customWidth="1"/>
    <col min="6642" max="6642" width="22.25" customWidth="1"/>
    <col min="6643" max="6643" width="18.75" customWidth="1"/>
    <col min="6644" max="6645" width="19" customWidth="1"/>
    <col min="6646" max="6646" width="19.08203125" customWidth="1"/>
    <col min="6647" max="6647" width="17.08203125" customWidth="1"/>
    <col min="6648" max="6649" width="7.75" hidden="1" customWidth="1"/>
    <col min="6650" max="6652" width="17.5" customWidth="1"/>
    <col min="6653" max="6653" width="10.58203125" customWidth="1"/>
    <col min="6654" max="6654" width="15.75" customWidth="1"/>
    <col min="6655" max="6655" width="30.08203125" customWidth="1"/>
    <col min="6656" max="6656" width="27.58203125" customWidth="1"/>
    <col min="6657" max="6657" width="21.08203125" customWidth="1"/>
    <col min="6658" max="6658" width="22.25" customWidth="1"/>
    <col min="6659" max="6659" width="18.75" customWidth="1"/>
    <col min="6660" max="6661" width="19" customWidth="1"/>
    <col min="6662" max="6662" width="19.08203125" customWidth="1"/>
    <col min="6663" max="6663" width="17.08203125" customWidth="1"/>
    <col min="6664" max="6665" width="7.75" hidden="1" customWidth="1"/>
    <col min="6666" max="6668" width="17.5" customWidth="1"/>
    <col min="6669" max="6669" width="10.58203125" customWidth="1"/>
    <col min="6670" max="6670" width="15.75" customWidth="1"/>
    <col min="6671" max="6671" width="30.08203125" customWidth="1"/>
    <col min="6672" max="6672" width="27.58203125" customWidth="1"/>
    <col min="6673" max="6673" width="21.08203125" customWidth="1"/>
    <col min="6674" max="6674" width="22.25" customWidth="1"/>
    <col min="6675" max="6675" width="18.75" customWidth="1"/>
    <col min="6676" max="6677" width="19" customWidth="1"/>
    <col min="6678" max="6678" width="19.08203125" customWidth="1"/>
    <col min="6679" max="6679" width="17.08203125" customWidth="1"/>
    <col min="6680" max="6681" width="7.75" hidden="1" customWidth="1"/>
    <col min="6682" max="6684" width="17.5" customWidth="1"/>
    <col min="6685" max="6685" width="10.58203125" customWidth="1"/>
    <col min="6686" max="6686" width="15.75" customWidth="1"/>
    <col min="6687" max="6687" width="30.08203125" customWidth="1"/>
    <col min="6688" max="6688" width="27.58203125" customWidth="1"/>
    <col min="6689" max="6689" width="21.08203125" customWidth="1"/>
    <col min="6690" max="6690" width="22.25" customWidth="1"/>
    <col min="6691" max="6691" width="18.75" customWidth="1"/>
    <col min="6692" max="6693" width="19" customWidth="1"/>
    <col min="6694" max="6694" width="19.08203125" customWidth="1"/>
    <col min="6695" max="6695" width="17.08203125" customWidth="1"/>
    <col min="6696" max="6697" width="7.75" hidden="1" customWidth="1"/>
    <col min="6698" max="6700" width="17.5" customWidth="1"/>
    <col min="6701" max="6701" width="10.58203125" customWidth="1"/>
    <col min="6702" max="6702" width="15.75" customWidth="1"/>
    <col min="6703" max="6703" width="30.08203125" customWidth="1"/>
    <col min="6704" max="6704" width="27.58203125" customWidth="1"/>
    <col min="6705" max="6705" width="21.08203125" customWidth="1"/>
    <col min="6706" max="6706" width="22.25" customWidth="1"/>
    <col min="6707" max="6707" width="18.75" customWidth="1"/>
    <col min="6708" max="6709" width="19" customWidth="1"/>
    <col min="6710" max="6710" width="19.08203125" customWidth="1"/>
    <col min="6711" max="6711" width="17.08203125" customWidth="1"/>
    <col min="6712" max="6713" width="7.75" hidden="1" customWidth="1"/>
    <col min="6714" max="6716" width="17.5" customWidth="1"/>
    <col min="6717" max="6717" width="10.58203125" customWidth="1"/>
    <col min="6718" max="6718" width="15.75" customWidth="1"/>
    <col min="6719" max="6719" width="30.08203125" customWidth="1"/>
    <col min="6720" max="6720" width="27.58203125" customWidth="1"/>
    <col min="6721" max="6721" width="21.08203125" customWidth="1"/>
    <col min="6722" max="6722" width="22.25" customWidth="1"/>
    <col min="6723" max="6723" width="18.75" customWidth="1"/>
    <col min="6724" max="6725" width="19" customWidth="1"/>
    <col min="6726" max="6726" width="19.08203125" customWidth="1"/>
    <col min="6727" max="6727" width="17.08203125" customWidth="1"/>
    <col min="6728" max="6729" width="7.75" hidden="1" customWidth="1"/>
    <col min="6730" max="6732" width="17.5" customWidth="1"/>
    <col min="6733" max="6733" width="10.58203125" customWidth="1"/>
    <col min="6734" max="6734" width="15.75" customWidth="1"/>
    <col min="6735" max="6735" width="30.08203125" customWidth="1"/>
    <col min="6736" max="6736" width="27.58203125" customWidth="1"/>
    <col min="6737" max="6737" width="21.08203125" customWidth="1"/>
    <col min="6738" max="6738" width="22.25" customWidth="1"/>
    <col min="6739" max="6739" width="18.75" customWidth="1"/>
    <col min="6740" max="6741" width="19" customWidth="1"/>
    <col min="6742" max="6742" width="19.08203125" customWidth="1"/>
    <col min="6743" max="6743" width="17.08203125" customWidth="1"/>
    <col min="6744" max="6745" width="7.75" hidden="1" customWidth="1"/>
    <col min="6746" max="6748" width="17.5" customWidth="1"/>
    <col min="6749" max="6749" width="10.58203125" customWidth="1"/>
    <col min="6750" max="6750" width="15.75" customWidth="1"/>
    <col min="6751" max="6751" width="30.08203125" customWidth="1"/>
    <col min="6752" max="6752" width="27.58203125" customWidth="1"/>
    <col min="6753" max="6753" width="21.08203125" customWidth="1"/>
    <col min="6754" max="6754" width="22.25" customWidth="1"/>
    <col min="6755" max="6755" width="18.75" customWidth="1"/>
    <col min="6756" max="6757" width="19" customWidth="1"/>
    <col min="6758" max="6758" width="19.08203125" customWidth="1"/>
    <col min="6759" max="6759" width="17.08203125" customWidth="1"/>
    <col min="6760" max="6761" width="7.75" hidden="1" customWidth="1"/>
    <col min="6762" max="6764" width="17.5" customWidth="1"/>
    <col min="6765" max="6765" width="10.58203125" customWidth="1"/>
    <col min="6766" max="6766" width="15.75" customWidth="1"/>
    <col min="6767" max="6767" width="30.08203125" customWidth="1"/>
    <col min="6768" max="6768" width="27.58203125" customWidth="1"/>
    <col min="6769" max="6769" width="21.08203125" customWidth="1"/>
    <col min="6770" max="6770" width="22.25" customWidth="1"/>
    <col min="6771" max="6771" width="18.75" customWidth="1"/>
    <col min="6772" max="6773" width="19" customWidth="1"/>
    <col min="6774" max="6774" width="19.08203125" customWidth="1"/>
    <col min="6775" max="6775" width="17.08203125" customWidth="1"/>
    <col min="6776" max="6777" width="7.75" hidden="1" customWidth="1"/>
    <col min="6778" max="6780" width="17.5" customWidth="1"/>
    <col min="6781" max="6781" width="10.58203125" customWidth="1"/>
    <col min="6782" max="6782" width="15.75" customWidth="1"/>
    <col min="6783" max="6783" width="30.08203125" customWidth="1"/>
    <col min="6784" max="6784" width="27.58203125" customWidth="1"/>
    <col min="6785" max="6785" width="21.08203125" customWidth="1"/>
    <col min="6786" max="6786" width="22.25" customWidth="1"/>
    <col min="6787" max="6787" width="18.75" customWidth="1"/>
    <col min="6788" max="6789" width="19" customWidth="1"/>
    <col min="6790" max="6790" width="19.08203125" customWidth="1"/>
    <col min="6791" max="6791" width="17.08203125" customWidth="1"/>
    <col min="6792" max="6793" width="7.75" hidden="1" customWidth="1"/>
    <col min="6794" max="6796" width="17.5" customWidth="1"/>
    <col min="6797" max="6797" width="10.58203125" customWidth="1"/>
    <col min="6798" max="6798" width="15.75" customWidth="1"/>
    <col min="6799" max="6799" width="30.08203125" customWidth="1"/>
    <col min="6800" max="6800" width="27.58203125" customWidth="1"/>
    <col min="6801" max="6801" width="21.08203125" customWidth="1"/>
    <col min="6802" max="6802" width="22.25" customWidth="1"/>
    <col min="6803" max="6803" width="18.75" customWidth="1"/>
    <col min="6804" max="6805" width="19" customWidth="1"/>
    <col min="6806" max="6806" width="19.08203125" customWidth="1"/>
    <col min="6807" max="6807" width="17.08203125" customWidth="1"/>
    <col min="6808" max="6809" width="7.75" hidden="1" customWidth="1"/>
    <col min="6810" max="6812" width="17.5" customWidth="1"/>
    <col min="6813" max="6813" width="10.58203125" customWidth="1"/>
    <col min="6814" max="6814" width="15.75" customWidth="1"/>
    <col min="6815" max="6815" width="30.08203125" customWidth="1"/>
    <col min="6816" max="6816" width="27.58203125" customWidth="1"/>
    <col min="6817" max="6817" width="21.08203125" customWidth="1"/>
    <col min="6818" max="6818" width="22.25" customWidth="1"/>
    <col min="6819" max="6819" width="18.75" customWidth="1"/>
    <col min="6820" max="6821" width="19" customWidth="1"/>
    <col min="6822" max="6822" width="19.08203125" customWidth="1"/>
    <col min="6823" max="6823" width="17.08203125" customWidth="1"/>
    <col min="6824" max="6825" width="7.75" hidden="1" customWidth="1"/>
    <col min="6826" max="6828" width="17.5" customWidth="1"/>
    <col min="6829" max="6829" width="10.58203125" customWidth="1"/>
    <col min="6830" max="6830" width="15.75" customWidth="1"/>
    <col min="6831" max="6831" width="30.08203125" customWidth="1"/>
    <col min="6832" max="6832" width="27.58203125" customWidth="1"/>
    <col min="6833" max="6833" width="21.08203125" customWidth="1"/>
    <col min="6834" max="6834" width="22.25" customWidth="1"/>
    <col min="6835" max="6835" width="18.75" customWidth="1"/>
    <col min="6836" max="6837" width="19" customWidth="1"/>
    <col min="6838" max="6838" width="19.08203125" customWidth="1"/>
    <col min="6839" max="6839" width="17.08203125" customWidth="1"/>
    <col min="6840" max="6841" width="7.75" hidden="1" customWidth="1"/>
    <col min="6842" max="6844" width="17.5" customWidth="1"/>
    <col min="6845" max="6845" width="10.58203125" customWidth="1"/>
    <col min="6846" max="6846" width="15.75" customWidth="1"/>
    <col min="6847" max="6847" width="30.08203125" customWidth="1"/>
    <col min="6848" max="6848" width="27.58203125" customWidth="1"/>
    <col min="6849" max="6849" width="21.08203125" customWidth="1"/>
    <col min="6850" max="6850" width="22.25" customWidth="1"/>
    <col min="6851" max="6851" width="18.75" customWidth="1"/>
    <col min="6852" max="6853" width="19" customWidth="1"/>
    <col min="6854" max="6854" width="19.08203125" customWidth="1"/>
    <col min="6855" max="6855" width="17.08203125" customWidth="1"/>
    <col min="6856" max="6857" width="7.75" hidden="1" customWidth="1"/>
    <col min="6858" max="6860" width="17.5" customWidth="1"/>
    <col min="6861" max="6861" width="10.58203125" customWidth="1"/>
    <col min="6862" max="6862" width="15.75" customWidth="1"/>
    <col min="6863" max="6863" width="30.08203125" customWidth="1"/>
    <col min="6864" max="6864" width="27.58203125" customWidth="1"/>
    <col min="6865" max="6865" width="21.08203125" customWidth="1"/>
    <col min="6866" max="6866" width="22.25" customWidth="1"/>
    <col min="6867" max="6867" width="18.75" customWidth="1"/>
    <col min="6868" max="6869" width="19" customWidth="1"/>
    <col min="6870" max="6870" width="19.08203125" customWidth="1"/>
    <col min="6871" max="6871" width="17.08203125" customWidth="1"/>
    <col min="6872" max="6873" width="7.75" hidden="1" customWidth="1"/>
    <col min="6874" max="6876" width="17.5" customWidth="1"/>
    <col min="6877" max="6877" width="10.58203125" customWidth="1"/>
    <col min="6878" max="6878" width="15.75" customWidth="1"/>
    <col min="6879" max="6879" width="30.08203125" customWidth="1"/>
    <col min="6880" max="6880" width="27.58203125" customWidth="1"/>
    <col min="6881" max="6881" width="21.08203125" customWidth="1"/>
    <col min="6882" max="6882" width="22.25" customWidth="1"/>
    <col min="6883" max="6883" width="18.75" customWidth="1"/>
    <col min="6884" max="6885" width="19" customWidth="1"/>
    <col min="6886" max="6886" width="19.08203125" customWidth="1"/>
    <col min="6887" max="6887" width="17.08203125" customWidth="1"/>
    <col min="6888" max="6889" width="7.75" hidden="1" customWidth="1"/>
    <col min="6890" max="6892" width="17.5" customWidth="1"/>
    <col min="6893" max="6893" width="10.58203125" customWidth="1"/>
    <col min="6894" max="6894" width="15.75" customWidth="1"/>
    <col min="6895" max="6895" width="30.08203125" customWidth="1"/>
    <col min="6896" max="6896" width="27.58203125" customWidth="1"/>
    <col min="6897" max="6897" width="21.08203125" customWidth="1"/>
    <col min="6898" max="6898" width="22.25" customWidth="1"/>
    <col min="6899" max="6899" width="18.75" customWidth="1"/>
    <col min="6900" max="6901" width="19" customWidth="1"/>
    <col min="6902" max="6902" width="19.08203125" customWidth="1"/>
    <col min="6903" max="6903" width="17.08203125" customWidth="1"/>
    <col min="6904" max="6905" width="7.75" hidden="1" customWidth="1"/>
    <col min="6906" max="6908" width="17.5" customWidth="1"/>
    <col min="6909" max="6909" width="10.58203125" customWidth="1"/>
    <col min="6910" max="6910" width="15.75" customWidth="1"/>
    <col min="6911" max="6911" width="30.08203125" customWidth="1"/>
    <col min="6912" max="6912" width="27.58203125" customWidth="1"/>
    <col min="6913" max="6913" width="21.08203125" customWidth="1"/>
    <col min="6914" max="6914" width="22.25" customWidth="1"/>
    <col min="6915" max="6915" width="18.75" customWidth="1"/>
    <col min="6916" max="6917" width="19" customWidth="1"/>
    <col min="6918" max="6918" width="19.08203125" customWidth="1"/>
    <col min="6919" max="6919" width="17.08203125" customWidth="1"/>
    <col min="6920" max="6921" width="7.75" hidden="1" customWidth="1"/>
    <col min="6922" max="6924" width="17.5" customWidth="1"/>
    <col min="6925" max="6925" width="10.58203125" customWidth="1"/>
    <col min="6926" max="6926" width="15.75" customWidth="1"/>
    <col min="6927" max="6927" width="30.08203125" customWidth="1"/>
    <col min="6928" max="6928" width="27.58203125" customWidth="1"/>
    <col min="6929" max="6929" width="21.08203125" customWidth="1"/>
    <col min="6930" max="6930" width="22.25" customWidth="1"/>
    <col min="6931" max="6931" width="18.75" customWidth="1"/>
    <col min="6932" max="6933" width="19" customWidth="1"/>
    <col min="6934" max="6934" width="19.08203125" customWidth="1"/>
    <col min="6935" max="6935" width="17.08203125" customWidth="1"/>
    <col min="6936" max="6937" width="7.75" hidden="1" customWidth="1"/>
    <col min="6938" max="6940" width="17.5" customWidth="1"/>
    <col min="6941" max="6941" width="10.58203125" customWidth="1"/>
    <col min="6942" max="6942" width="15.75" customWidth="1"/>
    <col min="6943" max="6943" width="30.08203125" customWidth="1"/>
    <col min="6944" max="6944" width="27.58203125" customWidth="1"/>
    <col min="6945" max="6945" width="21.08203125" customWidth="1"/>
    <col min="6946" max="6946" width="22.25" customWidth="1"/>
    <col min="6947" max="6947" width="18.75" customWidth="1"/>
    <col min="6948" max="6949" width="19" customWidth="1"/>
    <col min="6950" max="6950" width="19.08203125" customWidth="1"/>
    <col min="6951" max="6951" width="17.08203125" customWidth="1"/>
    <col min="6952" max="6953" width="7.75" hidden="1" customWidth="1"/>
    <col min="6954" max="6956" width="17.5" customWidth="1"/>
    <col min="6957" max="6957" width="10.58203125" customWidth="1"/>
    <col min="6958" max="6958" width="15.75" customWidth="1"/>
    <col min="6959" max="6959" width="30.08203125" customWidth="1"/>
    <col min="6960" max="6960" width="27.58203125" customWidth="1"/>
    <col min="6961" max="6961" width="21.08203125" customWidth="1"/>
    <col min="6962" max="6962" width="22.25" customWidth="1"/>
    <col min="6963" max="6963" width="18.75" customWidth="1"/>
    <col min="6964" max="6965" width="19" customWidth="1"/>
    <col min="6966" max="6966" width="19.08203125" customWidth="1"/>
    <col min="6967" max="6967" width="17.08203125" customWidth="1"/>
    <col min="6968" max="6969" width="7.75" hidden="1" customWidth="1"/>
    <col min="6970" max="6972" width="17.5" customWidth="1"/>
    <col min="6973" max="6973" width="10.58203125" customWidth="1"/>
    <col min="6974" max="6974" width="15.75" customWidth="1"/>
    <col min="6975" max="6975" width="30.08203125" customWidth="1"/>
    <col min="6976" max="6976" width="27.58203125" customWidth="1"/>
    <col min="6977" max="6977" width="21.08203125" customWidth="1"/>
    <col min="6978" max="6978" width="22.25" customWidth="1"/>
    <col min="6979" max="6979" width="18.75" customWidth="1"/>
    <col min="6980" max="6981" width="19" customWidth="1"/>
    <col min="6982" max="6982" width="19.08203125" customWidth="1"/>
    <col min="6983" max="6983" width="17.08203125" customWidth="1"/>
    <col min="6984" max="6985" width="7.75" hidden="1" customWidth="1"/>
    <col min="6986" max="6988" width="17.5" customWidth="1"/>
    <col min="6989" max="6989" width="10.58203125" customWidth="1"/>
    <col min="6990" max="6990" width="15.75" customWidth="1"/>
    <col min="6991" max="6991" width="30.08203125" customWidth="1"/>
    <col min="6992" max="6992" width="27.58203125" customWidth="1"/>
    <col min="6993" max="6993" width="21.08203125" customWidth="1"/>
    <col min="6994" max="6994" width="22.25" customWidth="1"/>
    <col min="6995" max="6995" width="18.75" customWidth="1"/>
    <col min="6996" max="6997" width="19" customWidth="1"/>
    <col min="6998" max="6998" width="19.08203125" customWidth="1"/>
    <col min="6999" max="6999" width="17.08203125" customWidth="1"/>
    <col min="7000" max="7001" width="7.75" hidden="1" customWidth="1"/>
    <col min="7002" max="7004" width="17.5" customWidth="1"/>
    <col min="7005" max="7005" width="10.58203125" customWidth="1"/>
    <col min="7006" max="7006" width="15.75" customWidth="1"/>
    <col min="7007" max="7007" width="30.08203125" customWidth="1"/>
    <col min="7008" max="7008" width="27.58203125" customWidth="1"/>
    <col min="7009" max="7009" width="21.08203125" customWidth="1"/>
    <col min="7010" max="7010" width="22.25" customWidth="1"/>
    <col min="7011" max="7011" width="18.75" customWidth="1"/>
    <col min="7012" max="7013" width="19" customWidth="1"/>
    <col min="7014" max="7014" width="19.08203125" customWidth="1"/>
    <col min="7015" max="7015" width="17.08203125" customWidth="1"/>
    <col min="7016" max="7017" width="7.75" hidden="1" customWidth="1"/>
    <col min="7018" max="7020" width="17.5" customWidth="1"/>
    <col min="7021" max="7021" width="10.58203125" customWidth="1"/>
    <col min="7022" max="7022" width="15.75" customWidth="1"/>
    <col min="7023" max="7023" width="30.08203125" customWidth="1"/>
    <col min="7024" max="7024" width="27.58203125" customWidth="1"/>
    <col min="7025" max="7025" width="21.08203125" customWidth="1"/>
    <col min="7026" max="7026" width="22.25" customWidth="1"/>
    <col min="7027" max="7027" width="18.75" customWidth="1"/>
    <col min="7028" max="7029" width="19" customWidth="1"/>
    <col min="7030" max="7030" width="19.08203125" customWidth="1"/>
    <col min="7031" max="7031" width="17.08203125" customWidth="1"/>
    <col min="7032" max="7033" width="7.75" hidden="1" customWidth="1"/>
    <col min="7034" max="7036" width="17.5" customWidth="1"/>
    <col min="7037" max="7037" width="10.58203125" customWidth="1"/>
    <col min="7038" max="7038" width="15.75" customWidth="1"/>
    <col min="7039" max="7039" width="30.08203125" customWidth="1"/>
    <col min="7040" max="7040" width="27.58203125" customWidth="1"/>
    <col min="7041" max="7041" width="21.08203125" customWidth="1"/>
    <col min="7042" max="7042" width="22.25" customWidth="1"/>
    <col min="7043" max="7043" width="18.75" customWidth="1"/>
    <col min="7044" max="7045" width="19" customWidth="1"/>
    <col min="7046" max="7046" width="19.08203125" customWidth="1"/>
    <col min="7047" max="7047" width="17.08203125" customWidth="1"/>
    <col min="7048" max="7049" width="7.75" hidden="1" customWidth="1"/>
    <col min="7050" max="7052" width="17.5" customWidth="1"/>
    <col min="7053" max="7053" width="10.58203125" customWidth="1"/>
    <col min="7054" max="7054" width="15.75" customWidth="1"/>
    <col min="7055" max="7055" width="30.08203125" customWidth="1"/>
    <col min="7056" max="7056" width="27.58203125" customWidth="1"/>
    <col min="7057" max="7057" width="21.08203125" customWidth="1"/>
    <col min="7058" max="7058" width="22.25" customWidth="1"/>
    <col min="7059" max="7059" width="18.75" customWidth="1"/>
    <col min="7060" max="7061" width="19" customWidth="1"/>
    <col min="7062" max="7062" width="19.08203125" customWidth="1"/>
    <col min="7063" max="7063" width="17.08203125" customWidth="1"/>
    <col min="7064" max="7065" width="7.75" hidden="1" customWidth="1"/>
    <col min="7066" max="7068" width="17.5" customWidth="1"/>
    <col min="7069" max="7069" width="10.58203125" customWidth="1"/>
    <col min="7070" max="7070" width="15.75" customWidth="1"/>
    <col min="7071" max="7071" width="30.08203125" customWidth="1"/>
    <col min="7072" max="7072" width="27.58203125" customWidth="1"/>
    <col min="7073" max="7073" width="21.08203125" customWidth="1"/>
    <col min="7074" max="7074" width="22.25" customWidth="1"/>
    <col min="7075" max="7075" width="18.75" customWidth="1"/>
    <col min="7076" max="7077" width="19" customWidth="1"/>
    <col min="7078" max="7078" width="19.08203125" customWidth="1"/>
    <col min="7079" max="7079" width="17.08203125" customWidth="1"/>
    <col min="7080" max="7081" width="7.75" hidden="1" customWidth="1"/>
    <col min="7082" max="7084" width="17.5" customWidth="1"/>
    <col min="7085" max="7085" width="10.58203125" customWidth="1"/>
    <col min="7086" max="7086" width="15.75" customWidth="1"/>
    <col min="7087" max="7087" width="30.08203125" customWidth="1"/>
    <col min="7088" max="7088" width="27.58203125" customWidth="1"/>
    <col min="7089" max="7089" width="21.08203125" customWidth="1"/>
    <col min="7090" max="7090" width="22.25" customWidth="1"/>
    <col min="7091" max="7091" width="18.75" customWidth="1"/>
    <col min="7092" max="7093" width="19" customWidth="1"/>
    <col min="7094" max="7094" width="19.08203125" customWidth="1"/>
    <col min="7095" max="7095" width="17.08203125" customWidth="1"/>
    <col min="7096" max="7097" width="7.75" hidden="1" customWidth="1"/>
    <col min="7098" max="7100" width="17.5" customWidth="1"/>
    <col min="7101" max="7101" width="10.58203125" customWidth="1"/>
    <col min="7102" max="7102" width="15.75" customWidth="1"/>
    <col min="7103" max="7103" width="30.08203125" customWidth="1"/>
    <col min="7104" max="7104" width="27.58203125" customWidth="1"/>
    <col min="7105" max="7105" width="21.08203125" customWidth="1"/>
    <col min="7106" max="7106" width="22.25" customWidth="1"/>
    <col min="7107" max="7107" width="18.75" customWidth="1"/>
    <col min="7108" max="7109" width="19" customWidth="1"/>
    <col min="7110" max="7110" width="19.08203125" customWidth="1"/>
    <col min="7111" max="7111" width="17.08203125" customWidth="1"/>
    <col min="7112" max="7113" width="7.75" hidden="1" customWidth="1"/>
    <col min="7114" max="7116" width="17.5" customWidth="1"/>
    <col min="7117" max="7117" width="10.58203125" customWidth="1"/>
    <col min="7118" max="7118" width="15.75" customWidth="1"/>
    <col min="7119" max="7119" width="30.08203125" customWidth="1"/>
    <col min="7120" max="7120" width="27.58203125" customWidth="1"/>
    <col min="7121" max="7121" width="21.08203125" customWidth="1"/>
    <col min="7122" max="7122" width="22.25" customWidth="1"/>
    <col min="7123" max="7123" width="18.75" customWidth="1"/>
    <col min="7124" max="7125" width="19" customWidth="1"/>
    <col min="7126" max="7126" width="19.08203125" customWidth="1"/>
    <col min="7127" max="7127" width="17.08203125" customWidth="1"/>
    <col min="7128" max="7129" width="7.75" hidden="1" customWidth="1"/>
    <col min="7130" max="7132" width="17.5" customWidth="1"/>
    <col min="7133" max="7133" width="10.58203125" customWidth="1"/>
    <col min="7134" max="7134" width="15.75" customWidth="1"/>
    <col min="7135" max="7135" width="30.08203125" customWidth="1"/>
    <col min="7136" max="7136" width="27.58203125" customWidth="1"/>
    <col min="7137" max="7137" width="21.08203125" customWidth="1"/>
    <col min="7138" max="7138" width="22.25" customWidth="1"/>
    <col min="7139" max="7139" width="18.75" customWidth="1"/>
    <col min="7140" max="7141" width="19" customWidth="1"/>
    <col min="7142" max="7142" width="19.08203125" customWidth="1"/>
    <col min="7143" max="7143" width="17.08203125" customWidth="1"/>
    <col min="7144" max="7145" width="7.75" hidden="1" customWidth="1"/>
    <col min="7146" max="7148" width="17.5" customWidth="1"/>
    <col min="7149" max="7149" width="10.58203125" customWidth="1"/>
    <col min="7150" max="7150" width="15.75" customWidth="1"/>
    <col min="7151" max="7151" width="30.08203125" customWidth="1"/>
    <col min="7152" max="7152" width="27.58203125" customWidth="1"/>
    <col min="7153" max="7153" width="21.08203125" customWidth="1"/>
    <col min="7154" max="7154" width="22.25" customWidth="1"/>
    <col min="7155" max="7155" width="18.75" customWidth="1"/>
    <col min="7156" max="7157" width="19" customWidth="1"/>
    <col min="7158" max="7158" width="19.08203125" customWidth="1"/>
    <col min="7159" max="7159" width="17.08203125" customWidth="1"/>
    <col min="7160" max="7161" width="7.75" hidden="1" customWidth="1"/>
    <col min="7162" max="7164" width="17.5" customWidth="1"/>
    <col min="7165" max="7165" width="10.58203125" customWidth="1"/>
    <col min="7166" max="7166" width="15.75" customWidth="1"/>
    <col min="7167" max="7167" width="30.08203125" customWidth="1"/>
    <col min="7168" max="7168" width="27.58203125" customWidth="1"/>
    <col min="7169" max="7169" width="21.08203125" customWidth="1"/>
    <col min="7170" max="7170" width="22.25" customWidth="1"/>
    <col min="7171" max="7171" width="18.75" customWidth="1"/>
    <col min="7172" max="7173" width="19" customWidth="1"/>
    <col min="7174" max="7174" width="19.08203125" customWidth="1"/>
    <col min="7175" max="7175" width="17.08203125" customWidth="1"/>
    <col min="7176" max="7177" width="7.75" hidden="1" customWidth="1"/>
    <col min="7178" max="7180" width="17.5" customWidth="1"/>
    <col min="7181" max="7181" width="10.58203125" customWidth="1"/>
    <col min="7182" max="7182" width="15.75" customWidth="1"/>
    <col min="7183" max="7183" width="30.08203125" customWidth="1"/>
    <col min="7184" max="7184" width="27.58203125" customWidth="1"/>
    <col min="7185" max="7185" width="21.08203125" customWidth="1"/>
    <col min="7186" max="7186" width="22.25" customWidth="1"/>
    <col min="7187" max="7187" width="18.75" customWidth="1"/>
    <col min="7188" max="7189" width="19" customWidth="1"/>
    <col min="7190" max="7190" width="19.08203125" customWidth="1"/>
    <col min="7191" max="7191" width="17.08203125" customWidth="1"/>
    <col min="7192" max="7193" width="7.75" hidden="1" customWidth="1"/>
    <col min="7194" max="7196" width="17.5" customWidth="1"/>
    <col min="7197" max="7197" width="10.58203125" customWidth="1"/>
    <col min="7198" max="7198" width="15.75" customWidth="1"/>
    <col min="7199" max="7199" width="30.08203125" customWidth="1"/>
    <col min="7200" max="7200" width="27.58203125" customWidth="1"/>
    <col min="7201" max="7201" width="21.08203125" customWidth="1"/>
    <col min="7202" max="7202" width="22.25" customWidth="1"/>
    <col min="7203" max="7203" width="18.75" customWidth="1"/>
    <col min="7204" max="7205" width="19" customWidth="1"/>
    <col min="7206" max="7206" width="19.08203125" customWidth="1"/>
    <col min="7207" max="7207" width="17.08203125" customWidth="1"/>
    <col min="7208" max="7209" width="7.75" hidden="1" customWidth="1"/>
    <col min="7210" max="7212" width="17.5" customWidth="1"/>
    <col min="7213" max="7213" width="10.58203125" customWidth="1"/>
    <col min="7214" max="7214" width="15.75" customWidth="1"/>
    <col min="7215" max="7215" width="30.08203125" customWidth="1"/>
    <col min="7216" max="7216" width="27.58203125" customWidth="1"/>
    <col min="7217" max="7217" width="21.08203125" customWidth="1"/>
    <col min="7218" max="7218" width="22.25" customWidth="1"/>
    <col min="7219" max="7219" width="18.75" customWidth="1"/>
    <col min="7220" max="7221" width="19" customWidth="1"/>
    <col min="7222" max="7222" width="19.08203125" customWidth="1"/>
    <col min="7223" max="7223" width="17.08203125" customWidth="1"/>
    <col min="7224" max="7225" width="7.75" hidden="1" customWidth="1"/>
    <col min="7226" max="7228" width="17.5" customWidth="1"/>
    <col min="7229" max="7229" width="10.58203125" customWidth="1"/>
    <col min="7230" max="7230" width="15.75" customWidth="1"/>
    <col min="7231" max="7231" width="30.08203125" customWidth="1"/>
    <col min="7232" max="7232" width="27.58203125" customWidth="1"/>
    <col min="7233" max="7233" width="21.08203125" customWidth="1"/>
    <col min="7234" max="7234" width="22.25" customWidth="1"/>
    <col min="7235" max="7235" width="18.75" customWidth="1"/>
    <col min="7236" max="7237" width="19" customWidth="1"/>
    <col min="7238" max="7238" width="19.08203125" customWidth="1"/>
    <col min="7239" max="7239" width="17.08203125" customWidth="1"/>
    <col min="7240" max="7241" width="7.75" hidden="1" customWidth="1"/>
    <col min="7242" max="7244" width="17.5" customWidth="1"/>
    <col min="7245" max="7245" width="10.58203125" customWidth="1"/>
    <col min="7246" max="7246" width="15.75" customWidth="1"/>
    <col min="7247" max="7247" width="30.08203125" customWidth="1"/>
    <col min="7248" max="7248" width="27.58203125" customWidth="1"/>
    <col min="7249" max="7249" width="21.08203125" customWidth="1"/>
    <col min="7250" max="7250" width="22.25" customWidth="1"/>
    <col min="7251" max="7251" width="18.75" customWidth="1"/>
    <col min="7252" max="7253" width="19" customWidth="1"/>
    <col min="7254" max="7254" width="19.08203125" customWidth="1"/>
    <col min="7255" max="7255" width="17.08203125" customWidth="1"/>
    <col min="7256" max="7257" width="7.75" hidden="1" customWidth="1"/>
    <col min="7258" max="7260" width="17.5" customWidth="1"/>
    <col min="7261" max="7261" width="10.58203125" customWidth="1"/>
    <col min="7262" max="7262" width="15.75" customWidth="1"/>
    <col min="7263" max="7263" width="30.08203125" customWidth="1"/>
    <col min="7264" max="7264" width="27.58203125" customWidth="1"/>
    <col min="7265" max="7265" width="21.08203125" customWidth="1"/>
    <col min="7266" max="7266" width="22.25" customWidth="1"/>
    <col min="7267" max="7267" width="18.75" customWidth="1"/>
    <col min="7268" max="7269" width="19" customWidth="1"/>
    <col min="7270" max="7270" width="19.08203125" customWidth="1"/>
    <col min="7271" max="7271" width="17.08203125" customWidth="1"/>
    <col min="7272" max="7273" width="7.75" hidden="1" customWidth="1"/>
    <col min="7274" max="7276" width="17.5" customWidth="1"/>
    <col min="7277" max="7277" width="10.58203125" customWidth="1"/>
    <col min="7278" max="7278" width="15.75" customWidth="1"/>
    <col min="7279" max="7279" width="30.08203125" customWidth="1"/>
    <col min="7280" max="7280" width="27.58203125" customWidth="1"/>
    <col min="7281" max="7281" width="21.08203125" customWidth="1"/>
    <col min="7282" max="7282" width="22.25" customWidth="1"/>
    <col min="7283" max="7283" width="18.75" customWidth="1"/>
    <col min="7284" max="7285" width="19" customWidth="1"/>
    <col min="7286" max="7286" width="19.08203125" customWidth="1"/>
    <col min="7287" max="7287" width="17.08203125" customWidth="1"/>
    <col min="7288" max="7289" width="7.75" hidden="1" customWidth="1"/>
    <col min="7290" max="7292" width="17.5" customWidth="1"/>
    <col min="7293" max="7293" width="10.58203125" customWidth="1"/>
    <col min="7294" max="7294" width="15.75" customWidth="1"/>
    <col min="7295" max="7295" width="30.08203125" customWidth="1"/>
    <col min="7296" max="7296" width="27.58203125" customWidth="1"/>
    <col min="7297" max="7297" width="21.08203125" customWidth="1"/>
    <col min="7298" max="7298" width="22.25" customWidth="1"/>
    <col min="7299" max="7299" width="18.75" customWidth="1"/>
    <col min="7300" max="7301" width="19" customWidth="1"/>
    <col min="7302" max="7302" width="19.08203125" customWidth="1"/>
    <col min="7303" max="7303" width="17.08203125" customWidth="1"/>
    <col min="7304" max="7305" width="7.75" hidden="1" customWidth="1"/>
    <col min="7306" max="7308" width="17.5" customWidth="1"/>
    <col min="7309" max="7309" width="10.58203125" customWidth="1"/>
    <col min="7310" max="7310" width="15.75" customWidth="1"/>
    <col min="7311" max="7311" width="30.08203125" customWidth="1"/>
    <col min="7312" max="7312" width="27.58203125" customWidth="1"/>
    <col min="7313" max="7313" width="21.08203125" customWidth="1"/>
    <col min="7314" max="7314" width="22.25" customWidth="1"/>
    <col min="7315" max="7315" width="18.75" customWidth="1"/>
    <col min="7316" max="7317" width="19" customWidth="1"/>
    <col min="7318" max="7318" width="19.08203125" customWidth="1"/>
    <col min="7319" max="7319" width="17.08203125" customWidth="1"/>
    <col min="7320" max="7321" width="7.75" hidden="1" customWidth="1"/>
    <col min="7322" max="7324" width="17.5" customWidth="1"/>
    <col min="7325" max="7325" width="10.58203125" customWidth="1"/>
    <col min="7326" max="7326" width="15.75" customWidth="1"/>
    <col min="7327" max="7327" width="30.08203125" customWidth="1"/>
    <col min="7328" max="7328" width="27.58203125" customWidth="1"/>
    <col min="7329" max="7329" width="21.08203125" customWidth="1"/>
    <col min="7330" max="7330" width="22.25" customWidth="1"/>
    <col min="7331" max="7331" width="18.75" customWidth="1"/>
    <col min="7332" max="7333" width="19" customWidth="1"/>
    <col min="7334" max="7334" width="19.08203125" customWidth="1"/>
    <col min="7335" max="7335" width="17.08203125" customWidth="1"/>
    <col min="7336" max="7337" width="7.75" hidden="1" customWidth="1"/>
    <col min="7338" max="7340" width="17.5" customWidth="1"/>
    <col min="7341" max="7341" width="10.58203125" customWidth="1"/>
    <col min="7342" max="7342" width="15.75" customWidth="1"/>
    <col min="7343" max="7343" width="30.08203125" customWidth="1"/>
    <col min="7344" max="7344" width="27.58203125" customWidth="1"/>
    <col min="7345" max="7345" width="21.08203125" customWidth="1"/>
    <col min="7346" max="7346" width="22.25" customWidth="1"/>
    <col min="7347" max="7347" width="18.75" customWidth="1"/>
    <col min="7348" max="7349" width="19" customWidth="1"/>
    <col min="7350" max="7350" width="19.08203125" customWidth="1"/>
    <col min="7351" max="7351" width="17.08203125" customWidth="1"/>
    <col min="7352" max="7353" width="7.75" hidden="1" customWidth="1"/>
    <col min="7354" max="7356" width="17.5" customWidth="1"/>
    <col min="7357" max="7357" width="10.58203125" customWidth="1"/>
    <col min="7358" max="7358" width="15.75" customWidth="1"/>
    <col min="7359" max="7359" width="30.08203125" customWidth="1"/>
    <col min="7360" max="7360" width="27.58203125" customWidth="1"/>
    <col min="7361" max="7361" width="21.08203125" customWidth="1"/>
    <col min="7362" max="7362" width="22.25" customWidth="1"/>
    <col min="7363" max="7363" width="18.75" customWidth="1"/>
    <col min="7364" max="7365" width="19" customWidth="1"/>
    <col min="7366" max="7366" width="19.08203125" customWidth="1"/>
    <col min="7367" max="7367" width="17.08203125" customWidth="1"/>
    <col min="7368" max="7369" width="7.75" hidden="1" customWidth="1"/>
    <col min="7370" max="7372" width="17.5" customWidth="1"/>
    <col min="7373" max="7373" width="10.58203125" customWidth="1"/>
    <col min="7374" max="7374" width="15.75" customWidth="1"/>
    <col min="7375" max="7375" width="30.08203125" customWidth="1"/>
    <col min="7376" max="7376" width="27.58203125" customWidth="1"/>
    <col min="7377" max="7377" width="21.08203125" customWidth="1"/>
    <col min="7378" max="7378" width="22.25" customWidth="1"/>
    <col min="7379" max="7379" width="18.75" customWidth="1"/>
    <col min="7380" max="7381" width="19" customWidth="1"/>
    <col min="7382" max="7382" width="19.08203125" customWidth="1"/>
    <col min="7383" max="7383" width="17.08203125" customWidth="1"/>
    <col min="7384" max="7385" width="7.75" hidden="1" customWidth="1"/>
    <col min="7386" max="7388" width="17.5" customWidth="1"/>
    <col min="7389" max="7389" width="10.58203125" customWidth="1"/>
    <col min="7390" max="7390" width="15.75" customWidth="1"/>
    <col min="7391" max="7391" width="30.08203125" customWidth="1"/>
    <col min="7392" max="7392" width="27.58203125" customWidth="1"/>
    <col min="7393" max="7393" width="21.08203125" customWidth="1"/>
    <col min="7394" max="7394" width="22.25" customWidth="1"/>
    <col min="7395" max="7395" width="18.75" customWidth="1"/>
    <col min="7396" max="7397" width="19" customWidth="1"/>
    <col min="7398" max="7398" width="19.08203125" customWidth="1"/>
    <col min="7399" max="7399" width="17.08203125" customWidth="1"/>
    <col min="7400" max="7401" width="7.75" hidden="1" customWidth="1"/>
    <col min="7402" max="7404" width="17.5" customWidth="1"/>
    <col min="7405" max="7405" width="10.58203125" customWidth="1"/>
    <col min="7406" max="7406" width="15.75" customWidth="1"/>
    <col min="7407" max="7407" width="30.08203125" customWidth="1"/>
    <col min="7408" max="7408" width="27.58203125" customWidth="1"/>
    <col min="7409" max="7409" width="21.08203125" customWidth="1"/>
    <col min="7410" max="7410" width="22.25" customWidth="1"/>
    <col min="7411" max="7411" width="18.75" customWidth="1"/>
    <col min="7412" max="7413" width="19" customWidth="1"/>
    <col min="7414" max="7414" width="19.08203125" customWidth="1"/>
    <col min="7415" max="7415" width="17.08203125" customWidth="1"/>
    <col min="7416" max="7417" width="7.75" hidden="1" customWidth="1"/>
    <col min="7418" max="7420" width="17.5" customWidth="1"/>
    <col min="7421" max="7421" width="10.58203125" customWidth="1"/>
    <col min="7422" max="7422" width="15.75" customWidth="1"/>
    <col min="7423" max="7423" width="30.08203125" customWidth="1"/>
    <col min="7424" max="7424" width="27.58203125" customWidth="1"/>
    <col min="7425" max="7425" width="21.08203125" customWidth="1"/>
    <col min="7426" max="7426" width="22.25" customWidth="1"/>
    <col min="7427" max="7427" width="18.75" customWidth="1"/>
    <col min="7428" max="7429" width="19" customWidth="1"/>
    <col min="7430" max="7430" width="19.08203125" customWidth="1"/>
    <col min="7431" max="7431" width="17.08203125" customWidth="1"/>
    <col min="7432" max="7433" width="7.75" hidden="1" customWidth="1"/>
    <col min="7434" max="7436" width="17.5" customWidth="1"/>
    <col min="7437" max="7437" width="10.58203125" customWidth="1"/>
    <col min="7438" max="7438" width="15.75" customWidth="1"/>
    <col min="7439" max="7439" width="30.08203125" customWidth="1"/>
    <col min="7440" max="7440" width="27.58203125" customWidth="1"/>
    <col min="7441" max="7441" width="21.08203125" customWidth="1"/>
    <col min="7442" max="7442" width="22.25" customWidth="1"/>
    <col min="7443" max="7443" width="18.75" customWidth="1"/>
    <col min="7444" max="7445" width="19" customWidth="1"/>
    <col min="7446" max="7446" width="19.08203125" customWidth="1"/>
    <col min="7447" max="7447" width="17.08203125" customWidth="1"/>
    <col min="7448" max="7449" width="7.75" hidden="1" customWidth="1"/>
    <col min="7450" max="7452" width="17.5" customWidth="1"/>
    <col min="7453" max="7453" width="10.58203125" customWidth="1"/>
    <col min="7454" max="7454" width="15.75" customWidth="1"/>
    <col min="7455" max="7455" width="30.08203125" customWidth="1"/>
    <col min="7456" max="7456" width="27.58203125" customWidth="1"/>
    <col min="7457" max="7457" width="21.08203125" customWidth="1"/>
    <col min="7458" max="7458" width="22.25" customWidth="1"/>
    <col min="7459" max="7459" width="18.75" customWidth="1"/>
    <col min="7460" max="7461" width="19" customWidth="1"/>
    <col min="7462" max="7462" width="19.08203125" customWidth="1"/>
    <col min="7463" max="7463" width="17.08203125" customWidth="1"/>
    <col min="7464" max="7465" width="7.75" hidden="1" customWidth="1"/>
    <col min="7466" max="7468" width="17.5" customWidth="1"/>
    <col min="7469" max="7469" width="10.58203125" customWidth="1"/>
    <col min="7470" max="7470" width="15.75" customWidth="1"/>
    <col min="7471" max="7471" width="30.08203125" customWidth="1"/>
    <col min="7472" max="7472" width="27.58203125" customWidth="1"/>
    <col min="7473" max="7473" width="21.08203125" customWidth="1"/>
    <col min="7474" max="7474" width="22.25" customWidth="1"/>
    <col min="7475" max="7475" width="18.75" customWidth="1"/>
    <col min="7476" max="7477" width="19" customWidth="1"/>
    <col min="7478" max="7478" width="19.08203125" customWidth="1"/>
    <col min="7479" max="7479" width="17.08203125" customWidth="1"/>
    <col min="7480" max="7481" width="7.75" hidden="1" customWidth="1"/>
    <col min="7482" max="7484" width="17.5" customWidth="1"/>
    <col min="7485" max="7485" width="10.58203125" customWidth="1"/>
    <col min="7486" max="7486" width="15.75" customWidth="1"/>
    <col min="7487" max="7487" width="30.08203125" customWidth="1"/>
    <col min="7488" max="7488" width="27.58203125" customWidth="1"/>
    <col min="7489" max="7489" width="21.08203125" customWidth="1"/>
    <col min="7490" max="7490" width="22.25" customWidth="1"/>
    <col min="7491" max="7491" width="18.75" customWidth="1"/>
    <col min="7492" max="7493" width="19" customWidth="1"/>
    <col min="7494" max="7494" width="19.08203125" customWidth="1"/>
    <col min="7495" max="7495" width="17.08203125" customWidth="1"/>
    <col min="7496" max="7497" width="7.75" hidden="1" customWidth="1"/>
    <col min="7498" max="7500" width="17.5" customWidth="1"/>
    <col min="7501" max="7501" width="10.58203125" customWidth="1"/>
    <col min="7502" max="7502" width="15.75" customWidth="1"/>
    <col min="7503" max="7503" width="30.08203125" customWidth="1"/>
    <col min="7504" max="7504" width="27.58203125" customWidth="1"/>
    <col min="7505" max="7505" width="21.08203125" customWidth="1"/>
    <col min="7506" max="7506" width="22.25" customWidth="1"/>
    <col min="7507" max="7507" width="18.75" customWidth="1"/>
    <col min="7508" max="7509" width="19" customWidth="1"/>
    <col min="7510" max="7510" width="19.08203125" customWidth="1"/>
    <col min="7511" max="7511" width="17.08203125" customWidth="1"/>
    <col min="7512" max="7513" width="7.75" hidden="1" customWidth="1"/>
    <col min="7514" max="7516" width="17.5" customWidth="1"/>
    <col min="7517" max="7517" width="10.58203125" customWidth="1"/>
    <col min="7518" max="7518" width="15.75" customWidth="1"/>
    <col min="7519" max="7519" width="30.08203125" customWidth="1"/>
    <col min="7520" max="7520" width="27.58203125" customWidth="1"/>
    <col min="7521" max="7521" width="21.08203125" customWidth="1"/>
    <col min="7522" max="7522" width="22.25" customWidth="1"/>
    <col min="7523" max="7523" width="18.75" customWidth="1"/>
    <col min="7524" max="7525" width="19" customWidth="1"/>
    <col min="7526" max="7526" width="19.08203125" customWidth="1"/>
    <col min="7527" max="7527" width="17.08203125" customWidth="1"/>
    <col min="7528" max="7529" width="7.75" hidden="1" customWidth="1"/>
    <col min="7530" max="7532" width="17.5" customWidth="1"/>
    <col min="7533" max="7533" width="10.58203125" customWidth="1"/>
    <col min="7534" max="7534" width="15.75" customWidth="1"/>
    <col min="7535" max="7535" width="30.08203125" customWidth="1"/>
    <col min="7536" max="7536" width="27.58203125" customWidth="1"/>
    <col min="7537" max="7537" width="21.08203125" customWidth="1"/>
    <col min="7538" max="7538" width="22.25" customWidth="1"/>
    <col min="7539" max="7539" width="18.75" customWidth="1"/>
    <col min="7540" max="7541" width="19" customWidth="1"/>
    <col min="7542" max="7542" width="19.08203125" customWidth="1"/>
    <col min="7543" max="7543" width="17.08203125" customWidth="1"/>
    <col min="7544" max="7545" width="7.75" hidden="1" customWidth="1"/>
    <col min="7546" max="7548" width="17.5" customWidth="1"/>
    <col min="7549" max="7549" width="10.58203125" customWidth="1"/>
    <col min="7550" max="7550" width="15.75" customWidth="1"/>
    <col min="7551" max="7551" width="30.08203125" customWidth="1"/>
    <col min="7552" max="7552" width="27.58203125" customWidth="1"/>
    <col min="7553" max="7553" width="21.08203125" customWidth="1"/>
    <col min="7554" max="7554" width="22.25" customWidth="1"/>
    <col min="7555" max="7555" width="18.75" customWidth="1"/>
    <col min="7556" max="7557" width="19" customWidth="1"/>
    <col min="7558" max="7558" width="19.08203125" customWidth="1"/>
    <col min="7559" max="7559" width="17.08203125" customWidth="1"/>
    <col min="7560" max="7561" width="7.75" hidden="1" customWidth="1"/>
    <col min="7562" max="7564" width="17.5" customWidth="1"/>
    <col min="7565" max="7565" width="10.58203125" customWidth="1"/>
    <col min="7566" max="7566" width="15.75" customWidth="1"/>
    <col min="7567" max="7567" width="30.08203125" customWidth="1"/>
    <col min="7568" max="7568" width="27.58203125" customWidth="1"/>
    <col min="7569" max="7569" width="21.08203125" customWidth="1"/>
    <col min="7570" max="7570" width="22.25" customWidth="1"/>
    <col min="7571" max="7571" width="18.75" customWidth="1"/>
    <col min="7572" max="7573" width="19" customWidth="1"/>
    <col min="7574" max="7574" width="19.08203125" customWidth="1"/>
    <col min="7575" max="7575" width="17.08203125" customWidth="1"/>
    <col min="7576" max="7577" width="7.75" hidden="1" customWidth="1"/>
    <col min="7578" max="7580" width="17.5" customWidth="1"/>
    <col min="7581" max="7581" width="10.58203125" customWidth="1"/>
    <col min="7582" max="7582" width="15.75" customWidth="1"/>
    <col min="7583" max="7583" width="30.08203125" customWidth="1"/>
    <col min="7584" max="7584" width="27.58203125" customWidth="1"/>
    <col min="7585" max="7585" width="21.08203125" customWidth="1"/>
    <col min="7586" max="7586" width="22.25" customWidth="1"/>
    <col min="7587" max="7587" width="18.75" customWidth="1"/>
    <col min="7588" max="7589" width="19" customWidth="1"/>
    <col min="7590" max="7590" width="19.08203125" customWidth="1"/>
    <col min="7591" max="7591" width="17.08203125" customWidth="1"/>
    <col min="7592" max="7593" width="7.75" hidden="1" customWidth="1"/>
    <col min="7594" max="7596" width="17.5" customWidth="1"/>
    <col min="7597" max="7597" width="10.58203125" customWidth="1"/>
    <col min="7598" max="7598" width="15.75" customWidth="1"/>
    <col min="7599" max="7599" width="30.08203125" customWidth="1"/>
    <col min="7600" max="7600" width="27.58203125" customWidth="1"/>
    <col min="7601" max="7601" width="21.08203125" customWidth="1"/>
    <col min="7602" max="7602" width="22.25" customWidth="1"/>
    <col min="7603" max="7603" width="18.75" customWidth="1"/>
    <col min="7604" max="7605" width="19" customWidth="1"/>
    <col min="7606" max="7606" width="19.08203125" customWidth="1"/>
    <col min="7607" max="7607" width="17.08203125" customWidth="1"/>
    <col min="7608" max="7609" width="7.75" hidden="1" customWidth="1"/>
    <col min="7610" max="7612" width="17.5" customWidth="1"/>
    <col min="7613" max="7613" width="10.58203125" customWidth="1"/>
    <col min="7614" max="7614" width="15.75" customWidth="1"/>
    <col min="7615" max="7615" width="30.08203125" customWidth="1"/>
    <col min="7616" max="7616" width="27.58203125" customWidth="1"/>
    <col min="7617" max="7617" width="21.08203125" customWidth="1"/>
    <col min="7618" max="7618" width="22.25" customWidth="1"/>
    <col min="7619" max="7619" width="18.75" customWidth="1"/>
    <col min="7620" max="7621" width="19" customWidth="1"/>
    <col min="7622" max="7622" width="19.08203125" customWidth="1"/>
    <col min="7623" max="7623" width="17.08203125" customWidth="1"/>
    <col min="7624" max="7625" width="7.75" hidden="1" customWidth="1"/>
    <col min="7626" max="7628" width="17.5" customWidth="1"/>
    <col min="7629" max="7629" width="10.58203125" customWidth="1"/>
    <col min="7630" max="7630" width="15.75" customWidth="1"/>
    <col min="7631" max="7631" width="30.08203125" customWidth="1"/>
    <col min="7632" max="7632" width="27.58203125" customWidth="1"/>
    <col min="7633" max="7633" width="21.08203125" customWidth="1"/>
    <col min="7634" max="7634" width="22.25" customWidth="1"/>
    <col min="7635" max="7635" width="18.75" customWidth="1"/>
    <col min="7636" max="7637" width="19" customWidth="1"/>
    <col min="7638" max="7638" width="19.08203125" customWidth="1"/>
    <col min="7639" max="7639" width="17.08203125" customWidth="1"/>
    <col min="7640" max="7641" width="7.75" hidden="1" customWidth="1"/>
    <col min="7642" max="7644" width="17.5" customWidth="1"/>
    <col min="7645" max="7645" width="10.58203125" customWidth="1"/>
    <col min="7646" max="7646" width="15.75" customWidth="1"/>
    <col min="7647" max="7647" width="30.08203125" customWidth="1"/>
    <col min="7648" max="7648" width="27.58203125" customWidth="1"/>
    <col min="7649" max="7649" width="21.08203125" customWidth="1"/>
    <col min="7650" max="7650" width="22.25" customWidth="1"/>
    <col min="7651" max="7651" width="18.75" customWidth="1"/>
    <col min="7652" max="7653" width="19" customWidth="1"/>
    <col min="7654" max="7654" width="19.08203125" customWidth="1"/>
    <col min="7655" max="7655" width="17.08203125" customWidth="1"/>
    <col min="7656" max="7657" width="7.75" hidden="1" customWidth="1"/>
    <col min="7658" max="7660" width="17.5" customWidth="1"/>
    <col min="7661" max="7661" width="10.58203125" customWidth="1"/>
    <col min="7662" max="7662" width="15.75" customWidth="1"/>
    <col min="7663" max="7663" width="30.08203125" customWidth="1"/>
    <col min="7664" max="7664" width="27.58203125" customWidth="1"/>
    <col min="7665" max="7665" width="21.08203125" customWidth="1"/>
    <col min="7666" max="7666" width="22.25" customWidth="1"/>
    <col min="7667" max="7667" width="18.75" customWidth="1"/>
    <col min="7668" max="7669" width="19" customWidth="1"/>
    <col min="7670" max="7670" width="19.08203125" customWidth="1"/>
    <col min="7671" max="7671" width="17.08203125" customWidth="1"/>
    <col min="7672" max="7673" width="7.75" hidden="1" customWidth="1"/>
    <col min="7674" max="7676" width="17.5" customWidth="1"/>
    <col min="7677" max="7677" width="10.58203125" customWidth="1"/>
    <col min="7678" max="7678" width="15.75" customWidth="1"/>
    <col min="7679" max="7679" width="30.08203125" customWidth="1"/>
    <col min="7680" max="7680" width="27.58203125" customWidth="1"/>
    <col min="7681" max="7681" width="21.08203125" customWidth="1"/>
    <col min="7682" max="7682" width="22.25" customWidth="1"/>
    <col min="7683" max="7683" width="18.75" customWidth="1"/>
    <col min="7684" max="7685" width="19" customWidth="1"/>
    <col min="7686" max="7686" width="19.08203125" customWidth="1"/>
    <col min="7687" max="7687" width="17.08203125" customWidth="1"/>
    <col min="7688" max="7689" width="7.75" hidden="1" customWidth="1"/>
    <col min="7690" max="7692" width="17.5" customWidth="1"/>
    <col min="7693" max="7693" width="10.58203125" customWidth="1"/>
    <col min="7694" max="7694" width="15.75" customWidth="1"/>
    <col min="7695" max="7695" width="30.08203125" customWidth="1"/>
    <col min="7696" max="7696" width="27.58203125" customWidth="1"/>
    <col min="7697" max="7697" width="21.08203125" customWidth="1"/>
    <col min="7698" max="7698" width="22.25" customWidth="1"/>
    <col min="7699" max="7699" width="18.75" customWidth="1"/>
    <col min="7700" max="7701" width="19" customWidth="1"/>
    <col min="7702" max="7702" width="19.08203125" customWidth="1"/>
    <col min="7703" max="7703" width="17.08203125" customWidth="1"/>
    <col min="7704" max="7705" width="7.75" hidden="1" customWidth="1"/>
    <col min="7706" max="7708" width="17.5" customWidth="1"/>
    <col min="7709" max="7709" width="10.58203125" customWidth="1"/>
    <col min="7710" max="7710" width="15.75" customWidth="1"/>
    <col min="7711" max="7711" width="30.08203125" customWidth="1"/>
    <col min="7712" max="7712" width="27.58203125" customWidth="1"/>
    <col min="7713" max="7713" width="21.08203125" customWidth="1"/>
    <col min="7714" max="7714" width="22.25" customWidth="1"/>
    <col min="7715" max="7715" width="18.75" customWidth="1"/>
    <col min="7716" max="7717" width="19" customWidth="1"/>
    <col min="7718" max="7718" width="19.08203125" customWidth="1"/>
    <col min="7719" max="7719" width="17.08203125" customWidth="1"/>
    <col min="7720" max="7721" width="7.75" hidden="1" customWidth="1"/>
    <col min="7722" max="7724" width="17.5" customWidth="1"/>
    <col min="7725" max="7725" width="10.58203125" customWidth="1"/>
    <col min="7726" max="7726" width="15.75" customWidth="1"/>
    <col min="7727" max="7727" width="30.08203125" customWidth="1"/>
    <col min="7728" max="7728" width="27.58203125" customWidth="1"/>
    <col min="7729" max="7729" width="21.08203125" customWidth="1"/>
    <col min="7730" max="7730" width="22.25" customWidth="1"/>
    <col min="7731" max="7731" width="18.75" customWidth="1"/>
    <col min="7732" max="7733" width="19" customWidth="1"/>
    <col min="7734" max="7734" width="19.08203125" customWidth="1"/>
    <col min="7735" max="7735" width="17.08203125" customWidth="1"/>
    <col min="7736" max="7737" width="7.75" hidden="1" customWidth="1"/>
    <col min="7738" max="7740" width="17.5" customWidth="1"/>
    <col min="7741" max="7741" width="10.58203125" customWidth="1"/>
    <col min="7742" max="7742" width="15.75" customWidth="1"/>
    <col min="7743" max="7743" width="30.08203125" customWidth="1"/>
    <col min="7744" max="7744" width="27.58203125" customWidth="1"/>
    <col min="7745" max="7745" width="21.08203125" customWidth="1"/>
    <col min="7746" max="7746" width="22.25" customWidth="1"/>
    <col min="7747" max="7747" width="18.75" customWidth="1"/>
    <col min="7748" max="7749" width="19" customWidth="1"/>
    <col min="7750" max="7750" width="19.08203125" customWidth="1"/>
    <col min="7751" max="7751" width="17.08203125" customWidth="1"/>
    <col min="7752" max="7753" width="7.75" hidden="1" customWidth="1"/>
    <col min="7754" max="7756" width="17.5" customWidth="1"/>
    <col min="7757" max="7757" width="10.58203125" customWidth="1"/>
    <col min="7758" max="7758" width="15.75" customWidth="1"/>
    <col min="7759" max="7759" width="30.08203125" customWidth="1"/>
    <col min="7760" max="7760" width="27.58203125" customWidth="1"/>
    <col min="7761" max="7761" width="21.08203125" customWidth="1"/>
    <col min="7762" max="7762" width="22.25" customWidth="1"/>
    <col min="7763" max="7763" width="18.75" customWidth="1"/>
    <col min="7764" max="7765" width="19" customWidth="1"/>
    <col min="7766" max="7766" width="19.08203125" customWidth="1"/>
    <col min="7767" max="7767" width="17.08203125" customWidth="1"/>
    <col min="7768" max="7769" width="7.75" hidden="1" customWidth="1"/>
    <col min="7770" max="7772" width="17.5" customWidth="1"/>
    <col min="7773" max="7773" width="10.58203125" customWidth="1"/>
    <col min="7774" max="7774" width="15.75" customWidth="1"/>
    <col min="7775" max="7775" width="30.08203125" customWidth="1"/>
    <col min="7776" max="7776" width="27.58203125" customWidth="1"/>
    <col min="7777" max="7777" width="21.08203125" customWidth="1"/>
    <col min="7778" max="7778" width="22.25" customWidth="1"/>
    <col min="7779" max="7779" width="18.75" customWidth="1"/>
    <col min="7780" max="7781" width="19" customWidth="1"/>
    <col min="7782" max="7782" width="19.08203125" customWidth="1"/>
    <col min="7783" max="7783" width="17.08203125" customWidth="1"/>
    <col min="7784" max="7785" width="7.75" hidden="1" customWidth="1"/>
    <col min="7786" max="7788" width="17.5" customWidth="1"/>
    <col min="7789" max="7789" width="10.58203125" customWidth="1"/>
    <col min="7790" max="7790" width="15.75" customWidth="1"/>
    <col min="7791" max="7791" width="30.08203125" customWidth="1"/>
    <col min="7792" max="7792" width="27.58203125" customWidth="1"/>
    <col min="7793" max="7793" width="21.08203125" customWidth="1"/>
    <col min="7794" max="7794" width="22.25" customWidth="1"/>
    <col min="7795" max="7795" width="18.75" customWidth="1"/>
    <col min="7796" max="7797" width="19" customWidth="1"/>
    <col min="7798" max="7798" width="19.08203125" customWidth="1"/>
    <col min="7799" max="7799" width="17.08203125" customWidth="1"/>
    <col min="7800" max="7801" width="7.75" hidden="1" customWidth="1"/>
    <col min="7802" max="7804" width="17.5" customWidth="1"/>
    <col min="7805" max="7805" width="10.58203125" customWidth="1"/>
    <col min="7806" max="7806" width="15.75" customWidth="1"/>
    <col min="7807" max="7807" width="30.08203125" customWidth="1"/>
    <col min="7808" max="7808" width="27.58203125" customWidth="1"/>
    <col min="7809" max="7809" width="21.08203125" customWidth="1"/>
    <col min="7810" max="7810" width="22.25" customWidth="1"/>
    <col min="7811" max="7811" width="18.75" customWidth="1"/>
    <col min="7812" max="7813" width="19" customWidth="1"/>
    <col min="7814" max="7814" width="19.08203125" customWidth="1"/>
    <col min="7815" max="7815" width="17.08203125" customWidth="1"/>
    <col min="7816" max="7817" width="7.75" hidden="1" customWidth="1"/>
    <col min="7818" max="7820" width="17.5" customWidth="1"/>
    <col min="7821" max="7821" width="10.58203125" customWidth="1"/>
    <col min="7822" max="7822" width="15.75" customWidth="1"/>
    <col min="7823" max="7823" width="30.08203125" customWidth="1"/>
    <col min="7824" max="7824" width="27.58203125" customWidth="1"/>
    <col min="7825" max="7825" width="21.08203125" customWidth="1"/>
    <col min="7826" max="7826" width="22.25" customWidth="1"/>
    <col min="7827" max="7827" width="18.75" customWidth="1"/>
    <col min="7828" max="7829" width="19" customWidth="1"/>
    <col min="7830" max="7830" width="19.08203125" customWidth="1"/>
    <col min="7831" max="7831" width="17.08203125" customWidth="1"/>
    <col min="7832" max="7833" width="7.75" hidden="1" customWidth="1"/>
    <col min="7834" max="7836" width="17.5" customWidth="1"/>
    <col min="7837" max="7837" width="10.58203125" customWidth="1"/>
    <col min="7838" max="7838" width="15.75" customWidth="1"/>
    <col min="7839" max="7839" width="30.08203125" customWidth="1"/>
    <col min="7840" max="7840" width="27.58203125" customWidth="1"/>
    <col min="7841" max="7841" width="21.08203125" customWidth="1"/>
    <col min="7842" max="7842" width="22.25" customWidth="1"/>
    <col min="7843" max="7843" width="18.75" customWidth="1"/>
    <col min="7844" max="7845" width="19" customWidth="1"/>
    <col min="7846" max="7846" width="19.08203125" customWidth="1"/>
    <col min="7847" max="7847" width="17.08203125" customWidth="1"/>
    <col min="7848" max="7849" width="7.75" hidden="1" customWidth="1"/>
    <col min="7850" max="7852" width="17.5" customWidth="1"/>
    <col min="7853" max="7853" width="10.58203125" customWidth="1"/>
    <col min="7854" max="7854" width="15.75" customWidth="1"/>
    <col min="7855" max="7855" width="30.08203125" customWidth="1"/>
    <col min="7856" max="7856" width="27.58203125" customWidth="1"/>
    <col min="7857" max="7857" width="21.08203125" customWidth="1"/>
    <col min="7858" max="7858" width="22.25" customWidth="1"/>
    <col min="7859" max="7859" width="18.75" customWidth="1"/>
    <col min="7860" max="7861" width="19" customWidth="1"/>
    <col min="7862" max="7862" width="19.08203125" customWidth="1"/>
    <col min="7863" max="7863" width="17.08203125" customWidth="1"/>
    <col min="7864" max="7865" width="7.75" hidden="1" customWidth="1"/>
    <col min="7866" max="7868" width="17.5" customWidth="1"/>
    <col min="7869" max="7869" width="10.58203125" customWidth="1"/>
    <col min="7870" max="7870" width="15.75" customWidth="1"/>
    <col min="7871" max="7871" width="30.08203125" customWidth="1"/>
    <col min="7872" max="7872" width="27.58203125" customWidth="1"/>
    <col min="7873" max="7873" width="21.08203125" customWidth="1"/>
    <col min="7874" max="7874" width="22.25" customWidth="1"/>
    <col min="7875" max="7875" width="18.75" customWidth="1"/>
    <col min="7876" max="7877" width="19" customWidth="1"/>
    <col min="7878" max="7878" width="19.08203125" customWidth="1"/>
    <col min="7879" max="7879" width="17.08203125" customWidth="1"/>
    <col min="7880" max="7881" width="7.75" hidden="1" customWidth="1"/>
    <col min="7882" max="7884" width="17.5" customWidth="1"/>
    <col min="7885" max="7885" width="10.58203125" customWidth="1"/>
    <col min="7886" max="7886" width="15.75" customWidth="1"/>
    <col min="7887" max="7887" width="30.08203125" customWidth="1"/>
    <col min="7888" max="7888" width="27.58203125" customWidth="1"/>
    <col min="7889" max="7889" width="21.08203125" customWidth="1"/>
    <col min="7890" max="7890" width="22.25" customWidth="1"/>
    <col min="7891" max="7891" width="18.75" customWidth="1"/>
    <col min="7892" max="7893" width="19" customWidth="1"/>
    <col min="7894" max="7894" width="19.08203125" customWidth="1"/>
    <col min="7895" max="7895" width="17.08203125" customWidth="1"/>
    <col min="7896" max="7897" width="7.75" hidden="1" customWidth="1"/>
    <col min="7898" max="7900" width="17.5" customWidth="1"/>
    <col min="7901" max="7901" width="10.58203125" customWidth="1"/>
    <col min="7902" max="7902" width="15.75" customWidth="1"/>
    <col min="7903" max="7903" width="30.08203125" customWidth="1"/>
    <col min="7904" max="7904" width="27.58203125" customWidth="1"/>
    <col min="7905" max="7905" width="21.08203125" customWidth="1"/>
    <col min="7906" max="7906" width="22.25" customWidth="1"/>
    <col min="7907" max="7907" width="18.75" customWidth="1"/>
    <col min="7908" max="7909" width="19" customWidth="1"/>
    <col min="7910" max="7910" width="19.08203125" customWidth="1"/>
    <col min="7911" max="7911" width="17.08203125" customWidth="1"/>
    <col min="7912" max="7913" width="7.75" hidden="1" customWidth="1"/>
    <col min="7914" max="7916" width="17.5" customWidth="1"/>
    <col min="7917" max="7917" width="10.58203125" customWidth="1"/>
    <col min="7918" max="7918" width="15.75" customWidth="1"/>
    <col min="7919" max="7919" width="30.08203125" customWidth="1"/>
    <col min="7920" max="7920" width="27.58203125" customWidth="1"/>
    <col min="7921" max="7921" width="21.08203125" customWidth="1"/>
    <col min="7922" max="7922" width="22.25" customWidth="1"/>
    <col min="7923" max="7923" width="18.75" customWidth="1"/>
    <col min="7924" max="7925" width="19" customWidth="1"/>
    <col min="7926" max="7926" width="19.08203125" customWidth="1"/>
    <col min="7927" max="7927" width="17.08203125" customWidth="1"/>
    <col min="7928" max="7929" width="7.75" hidden="1" customWidth="1"/>
    <col min="7930" max="7932" width="17.5" customWidth="1"/>
    <col min="7933" max="7933" width="10.58203125" customWidth="1"/>
    <col min="7934" max="7934" width="15.75" customWidth="1"/>
    <col min="7935" max="7935" width="30.08203125" customWidth="1"/>
    <col min="7936" max="7936" width="27.58203125" customWidth="1"/>
    <col min="7937" max="7937" width="21.08203125" customWidth="1"/>
    <col min="7938" max="7938" width="22.25" customWidth="1"/>
    <col min="7939" max="7939" width="18.75" customWidth="1"/>
    <col min="7940" max="7941" width="19" customWidth="1"/>
    <col min="7942" max="7942" width="19.08203125" customWidth="1"/>
    <col min="7943" max="7943" width="17.08203125" customWidth="1"/>
    <col min="7944" max="7945" width="7.75" hidden="1" customWidth="1"/>
    <col min="7946" max="7948" width="17.5" customWidth="1"/>
    <col min="7949" max="7949" width="10.58203125" customWidth="1"/>
    <col min="7950" max="7950" width="15.75" customWidth="1"/>
    <col min="7951" max="7951" width="30.08203125" customWidth="1"/>
    <col min="7952" max="7952" width="27.58203125" customWidth="1"/>
    <col min="7953" max="7953" width="21.08203125" customWidth="1"/>
    <col min="7954" max="7954" width="22.25" customWidth="1"/>
    <col min="7955" max="7955" width="18.75" customWidth="1"/>
    <col min="7956" max="7957" width="19" customWidth="1"/>
    <col min="7958" max="7958" width="19.08203125" customWidth="1"/>
    <col min="7959" max="7959" width="17.08203125" customWidth="1"/>
    <col min="7960" max="7961" width="7.75" hidden="1" customWidth="1"/>
    <col min="7962" max="7964" width="17.5" customWidth="1"/>
    <col min="7965" max="7965" width="10.58203125" customWidth="1"/>
    <col min="7966" max="7966" width="15.75" customWidth="1"/>
    <col min="7967" max="7967" width="30.08203125" customWidth="1"/>
    <col min="7968" max="7968" width="27.58203125" customWidth="1"/>
    <col min="7969" max="7969" width="21.08203125" customWidth="1"/>
    <col min="7970" max="7970" width="22.25" customWidth="1"/>
    <col min="7971" max="7971" width="18.75" customWidth="1"/>
    <col min="7972" max="7973" width="19" customWidth="1"/>
    <col min="7974" max="7974" width="19.08203125" customWidth="1"/>
    <col min="7975" max="7975" width="17.08203125" customWidth="1"/>
    <col min="7976" max="7977" width="7.75" hidden="1" customWidth="1"/>
    <col min="7978" max="7980" width="17.5" customWidth="1"/>
    <col min="7981" max="7981" width="10.58203125" customWidth="1"/>
    <col min="7982" max="7982" width="15.75" customWidth="1"/>
    <col min="7983" max="7983" width="30.08203125" customWidth="1"/>
    <col min="7984" max="7984" width="27.58203125" customWidth="1"/>
    <col min="7985" max="7985" width="21.08203125" customWidth="1"/>
    <col min="7986" max="7986" width="22.25" customWidth="1"/>
    <col min="7987" max="7987" width="18.75" customWidth="1"/>
    <col min="7988" max="7989" width="19" customWidth="1"/>
    <col min="7990" max="7990" width="19.08203125" customWidth="1"/>
    <col min="7991" max="7991" width="17.08203125" customWidth="1"/>
    <col min="7992" max="7993" width="7.75" hidden="1" customWidth="1"/>
    <col min="7994" max="7996" width="17.5" customWidth="1"/>
    <col min="7997" max="7997" width="10.58203125" customWidth="1"/>
    <col min="7998" max="7998" width="15.75" customWidth="1"/>
    <col min="7999" max="7999" width="30.08203125" customWidth="1"/>
    <col min="8000" max="8000" width="27.58203125" customWidth="1"/>
    <col min="8001" max="8001" width="21.08203125" customWidth="1"/>
    <col min="8002" max="8002" width="22.25" customWidth="1"/>
    <col min="8003" max="8003" width="18.75" customWidth="1"/>
    <col min="8004" max="8005" width="19" customWidth="1"/>
    <col min="8006" max="8006" width="19.08203125" customWidth="1"/>
    <col min="8007" max="8007" width="17.08203125" customWidth="1"/>
    <col min="8008" max="8009" width="7.75" hidden="1" customWidth="1"/>
    <col min="8010" max="8012" width="17.5" customWidth="1"/>
    <col min="8013" max="8013" width="10.58203125" customWidth="1"/>
    <col min="8014" max="8014" width="15.75" customWidth="1"/>
    <col min="8015" max="8015" width="30.08203125" customWidth="1"/>
    <col min="8016" max="8016" width="27.58203125" customWidth="1"/>
    <col min="8017" max="8017" width="21.08203125" customWidth="1"/>
    <col min="8018" max="8018" width="22.25" customWidth="1"/>
    <col min="8019" max="8019" width="18.75" customWidth="1"/>
    <col min="8020" max="8021" width="19" customWidth="1"/>
    <col min="8022" max="8022" width="19.08203125" customWidth="1"/>
    <col min="8023" max="8023" width="17.08203125" customWidth="1"/>
    <col min="8024" max="8025" width="7.75" hidden="1" customWidth="1"/>
    <col min="8026" max="8028" width="17.5" customWidth="1"/>
    <col min="8029" max="8029" width="10.58203125" customWidth="1"/>
    <col min="8030" max="8030" width="15.75" customWidth="1"/>
    <col min="8031" max="8031" width="30.08203125" customWidth="1"/>
    <col min="8032" max="8032" width="27.58203125" customWidth="1"/>
    <col min="8033" max="8033" width="21.08203125" customWidth="1"/>
    <col min="8034" max="8034" width="22.25" customWidth="1"/>
    <col min="8035" max="8035" width="18.75" customWidth="1"/>
    <col min="8036" max="8037" width="19" customWidth="1"/>
    <col min="8038" max="8038" width="19.08203125" customWidth="1"/>
    <col min="8039" max="8039" width="17.08203125" customWidth="1"/>
    <col min="8040" max="8041" width="7.75" hidden="1" customWidth="1"/>
    <col min="8042" max="8044" width="17.5" customWidth="1"/>
    <col min="8045" max="8045" width="10.58203125" customWidth="1"/>
    <col min="8046" max="8046" width="15.75" customWidth="1"/>
    <col min="8047" max="8047" width="30.08203125" customWidth="1"/>
    <col min="8048" max="8048" width="27.58203125" customWidth="1"/>
    <col min="8049" max="8049" width="21.08203125" customWidth="1"/>
    <col min="8050" max="8050" width="22.25" customWidth="1"/>
    <col min="8051" max="8051" width="18.75" customWidth="1"/>
    <col min="8052" max="8053" width="19" customWidth="1"/>
    <col min="8054" max="8054" width="19.08203125" customWidth="1"/>
    <col min="8055" max="8055" width="17.08203125" customWidth="1"/>
    <col min="8056" max="8057" width="7.75" hidden="1" customWidth="1"/>
    <col min="8058" max="8060" width="17.5" customWidth="1"/>
    <col min="8061" max="8061" width="10.58203125" customWidth="1"/>
    <col min="8062" max="8062" width="15.75" customWidth="1"/>
    <col min="8063" max="8063" width="30.08203125" customWidth="1"/>
    <col min="8064" max="8064" width="27.58203125" customWidth="1"/>
    <col min="8065" max="8065" width="21.08203125" customWidth="1"/>
    <col min="8066" max="8066" width="22.25" customWidth="1"/>
    <col min="8067" max="8067" width="18.75" customWidth="1"/>
    <col min="8068" max="8069" width="19" customWidth="1"/>
    <col min="8070" max="8070" width="19.08203125" customWidth="1"/>
    <col min="8071" max="8071" width="17.08203125" customWidth="1"/>
    <col min="8072" max="8073" width="7.75" hidden="1" customWidth="1"/>
    <col min="8074" max="8076" width="17.5" customWidth="1"/>
    <col min="8077" max="8077" width="10.58203125" customWidth="1"/>
    <col min="8078" max="8078" width="15.75" customWidth="1"/>
    <col min="8079" max="8079" width="30.08203125" customWidth="1"/>
    <col min="8080" max="8080" width="27.58203125" customWidth="1"/>
    <col min="8081" max="8081" width="21.08203125" customWidth="1"/>
    <col min="8082" max="8082" width="22.25" customWidth="1"/>
    <col min="8083" max="8083" width="18.75" customWidth="1"/>
    <col min="8084" max="8085" width="19" customWidth="1"/>
    <col min="8086" max="8086" width="19.08203125" customWidth="1"/>
    <col min="8087" max="8087" width="17.08203125" customWidth="1"/>
    <col min="8088" max="8089" width="7.75" hidden="1" customWidth="1"/>
    <col min="8090" max="8092" width="17.5" customWidth="1"/>
    <col min="8093" max="8093" width="10.58203125" customWidth="1"/>
    <col min="8094" max="8094" width="15.75" customWidth="1"/>
    <col min="8095" max="8095" width="30.08203125" customWidth="1"/>
    <col min="8096" max="8096" width="27.58203125" customWidth="1"/>
    <col min="8097" max="8097" width="21.08203125" customWidth="1"/>
    <col min="8098" max="8098" width="22.25" customWidth="1"/>
    <col min="8099" max="8099" width="18.75" customWidth="1"/>
    <col min="8100" max="8101" width="19" customWidth="1"/>
    <col min="8102" max="8102" width="19.08203125" customWidth="1"/>
    <col min="8103" max="8103" width="17.08203125" customWidth="1"/>
    <col min="8104" max="8105" width="7.75" hidden="1" customWidth="1"/>
    <col min="8106" max="8108" width="17.5" customWidth="1"/>
    <col min="8109" max="8109" width="10.58203125" customWidth="1"/>
    <col min="8110" max="8110" width="15.75" customWidth="1"/>
    <col min="8111" max="8111" width="30.08203125" customWidth="1"/>
    <col min="8112" max="8112" width="27.58203125" customWidth="1"/>
    <col min="8113" max="8113" width="21.08203125" customWidth="1"/>
    <col min="8114" max="8114" width="22.25" customWidth="1"/>
    <col min="8115" max="8115" width="18.75" customWidth="1"/>
    <col min="8116" max="8117" width="19" customWidth="1"/>
    <col min="8118" max="8118" width="19.08203125" customWidth="1"/>
    <col min="8119" max="8119" width="17.08203125" customWidth="1"/>
    <col min="8120" max="8121" width="7.75" hidden="1" customWidth="1"/>
    <col min="8122" max="8124" width="17.5" customWidth="1"/>
    <col min="8125" max="8125" width="10.58203125" customWidth="1"/>
    <col min="8126" max="8126" width="15.75" customWidth="1"/>
    <col min="8127" max="8127" width="30.08203125" customWidth="1"/>
    <col min="8128" max="8128" width="27.58203125" customWidth="1"/>
    <col min="8129" max="8129" width="21.08203125" customWidth="1"/>
    <col min="8130" max="8130" width="22.25" customWidth="1"/>
    <col min="8131" max="8131" width="18.75" customWidth="1"/>
    <col min="8132" max="8133" width="19" customWidth="1"/>
    <col min="8134" max="8134" width="19.08203125" customWidth="1"/>
    <col min="8135" max="8135" width="17.08203125" customWidth="1"/>
    <col min="8136" max="8137" width="7.75" hidden="1" customWidth="1"/>
    <col min="8138" max="8140" width="17.5" customWidth="1"/>
    <col min="8141" max="8141" width="10.58203125" customWidth="1"/>
    <col min="8142" max="8142" width="15.75" customWidth="1"/>
    <col min="8143" max="8143" width="30.08203125" customWidth="1"/>
    <col min="8144" max="8144" width="27.58203125" customWidth="1"/>
    <col min="8145" max="8145" width="21.08203125" customWidth="1"/>
    <col min="8146" max="8146" width="22.25" customWidth="1"/>
    <col min="8147" max="8147" width="18.75" customWidth="1"/>
    <col min="8148" max="8149" width="19" customWidth="1"/>
    <col min="8150" max="8150" width="19.08203125" customWidth="1"/>
    <col min="8151" max="8151" width="17.08203125" customWidth="1"/>
    <col min="8152" max="8153" width="7.75" hidden="1" customWidth="1"/>
    <col min="8154" max="8156" width="17.5" customWidth="1"/>
    <col min="8157" max="8157" width="10.58203125" customWidth="1"/>
    <col min="8158" max="8158" width="15.75" customWidth="1"/>
    <col min="8159" max="8159" width="30.08203125" customWidth="1"/>
    <col min="8160" max="8160" width="27.58203125" customWidth="1"/>
    <col min="8161" max="8161" width="21.08203125" customWidth="1"/>
    <col min="8162" max="8162" width="22.25" customWidth="1"/>
    <col min="8163" max="8163" width="18.75" customWidth="1"/>
    <col min="8164" max="8165" width="19" customWidth="1"/>
    <col min="8166" max="8166" width="19.08203125" customWidth="1"/>
    <col min="8167" max="8167" width="17.08203125" customWidth="1"/>
    <col min="8168" max="8169" width="7.75" hidden="1" customWidth="1"/>
    <col min="8170" max="8172" width="17.5" customWidth="1"/>
    <col min="8173" max="8173" width="10.58203125" customWidth="1"/>
    <col min="8174" max="8174" width="15.75" customWidth="1"/>
    <col min="8175" max="8175" width="30.08203125" customWidth="1"/>
    <col min="8176" max="8176" width="27.58203125" customWidth="1"/>
    <col min="8177" max="8177" width="21.08203125" customWidth="1"/>
    <col min="8178" max="8178" width="22.25" customWidth="1"/>
    <col min="8179" max="8179" width="18.75" customWidth="1"/>
    <col min="8180" max="8181" width="19" customWidth="1"/>
    <col min="8182" max="8182" width="19.08203125" customWidth="1"/>
    <col min="8183" max="8183" width="17.08203125" customWidth="1"/>
    <col min="8184" max="8185" width="7.75" hidden="1" customWidth="1"/>
    <col min="8186" max="8188" width="17.5" customWidth="1"/>
    <col min="8189" max="8189" width="10.58203125" customWidth="1"/>
    <col min="8190" max="8190" width="15.75" customWidth="1"/>
    <col min="8191" max="8191" width="30.08203125" customWidth="1"/>
    <col min="8192" max="8192" width="27.58203125" customWidth="1"/>
    <col min="8193" max="8193" width="21.08203125" customWidth="1"/>
    <col min="8194" max="8194" width="22.25" customWidth="1"/>
    <col min="8195" max="8195" width="18.75" customWidth="1"/>
    <col min="8196" max="8197" width="19" customWidth="1"/>
    <col min="8198" max="8198" width="19.08203125" customWidth="1"/>
    <col min="8199" max="8199" width="17.08203125" customWidth="1"/>
    <col min="8200" max="8201" width="7.75" hidden="1" customWidth="1"/>
    <col min="8202" max="8204" width="17.5" customWidth="1"/>
    <col min="8205" max="8205" width="10.58203125" customWidth="1"/>
    <col min="8206" max="8206" width="15.75" customWidth="1"/>
    <col min="8207" max="8207" width="30.08203125" customWidth="1"/>
    <col min="8208" max="8208" width="27.58203125" customWidth="1"/>
    <col min="8209" max="8209" width="21.08203125" customWidth="1"/>
    <col min="8210" max="8210" width="22.25" customWidth="1"/>
    <col min="8211" max="8211" width="18.75" customWidth="1"/>
    <col min="8212" max="8213" width="19" customWidth="1"/>
    <col min="8214" max="8214" width="19.08203125" customWidth="1"/>
    <col min="8215" max="8215" width="17.08203125" customWidth="1"/>
    <col min="8216" max="8217" width="7.75" hidden="1" customWidth="1"/>
    <col min="8218" max="8220" width="17.5" customWidth="1"/>
    <col min="8221" max="8221" width="10.58203125" customWidth="1"/>
    <col min="8222" max="8222" width="15.75" customWidth="1"/>
    <col min="8223" max="8223" width="30.08203125" customWidth="1"/>
    <col min="8224" max="8224" width="27.58203125" customWidth="1"/>
    <col min="8225" max="8225" width="21.08203125" customWidth="1"/>
    <col min="8226" max="8226" width="22.25" customWidth="1"/>
    <col min="8227" max="8227" width="18.75" customWidth="1"/>
    <col min="8228" max="8229" width="19" customWidth="1"/>
    <col min="8230" max="8230" width="19.08203125" customWidth="1"/>
    <col min="8231" max="8231" width="17.08203125" customWidth="1"/>
    <col min="8232" max="8233" width="7.75" hidden="1" customWidth="1"/>
    <col min="8234" max="8236" width="17.5" customWidth="1"/>
    <col min="8237" max="8237" width="10.58203125" customWidth="1"/>
    <col min="8238" max="8238" width="15.75" customWidth="1"/>
    <col min="8239" max="8239" width="30.08203125" customWidth="1"/>
    <col min="8240" max="8240" width="27.58203125" customWidth="1"/>
    <col min="8241" max="8241" width="21.08203125" customWidth="1"/>
    <col min="8242" max="8242" width="22.25" customWidth="1"/>
    <col min="8243" max="8243" width="18.75" customWidth="1"/>
    <col min="8244" max="8245" width="19" customWidth="1"/>
    <col min="8246" max="8246" width="19.08203125" customWidth="1"/>
    <col min="8247" max="8247" width="17.08203125" customWidth="1"/>
    <col min="8248" max="8249" width="7.75" hidden="1" customWidth="1"/>
    <col min="8250" max="8252" width="17.5" customWidth="1"/>
    <col min="8253" max="8253" width="10.58203125" customWidth="1"/>
    <col min="8254" max="8254" width="15.75" customWidth="1"/>
    <col min="8255" max="8255" width="30.08203125" customWidth="1"/>
    <col min="8256" max="8256" width="27.58203125" customWidth="1"/>
    <col min="8257" max="8257" width="21.08203125" customWidth="1"/>
    <col min="8258" max="8258" width="22.25" customWidth="1"/>
    <col min="8259" max="8259" width="18.75" customWidth="1"/>
    <col min="8260" max="8261" width="19" customWidth="1"/>
    <col min="8262" max="8262" width="19.08203125" customWidth="1"/>
    <col min="8263" max="8263" width="17.08203125" customWidth="1"/>
    <col min="8264" max="8265" width="7.75" hidden="1" customWidth="1"/>
    <col min="8266" max="8268" width="17.5" customWidth="1"/>
    <col min="8269" max="8269" width="10.58203125" customWidth="1"/>
    <col min="8270" max="8270" width="15.75" customWidth="1"/>
    <col min="8271" max="8271" width="30.08203125" customWidth="1"/>
    <col min="8272" max="8272" width="27.58203125" customWidth="1"/>
    <col min="8273" max="8273" width="21.08203125" customWidth="1"/>
    <col min="8274" max="8274" width="22.25" customWidth="1"/>
    <col min="8275" max="8275" width="18.75" customWidth="1"/>
    <col min="8276" max="8277" width="19" customWidth="1"/>
    <col min="8278" max="8278" width="19.08203125" customWidth="1"/>
    <col min="8279" max="8279" width="17.08203125" customWidth="1"/>
    <col min="8280" max="8281" width="7.75" hidden="1" customWidth="1"/>
    <col min="8282" max="8284" width="17.5" customWidth="1"/>
    <col min="8285" max="8285" width="10.58203125" customWidth="1"/>
    <col min="8286" max="8286" width="15.75" customWidth="1"/>
    <col min="8287" max="8287" width="30.08203125" customWidth="1"/>
    <col min="8288" max="8288" width="27.58203125" customWidth="1"/>
    <col min="8289" max="8289" width="21.08203125" customWidth="1"/>
    <col min="8290" max="8290" width="22.25" customWidth="1"/>
    <col min="8291" max="8291" width="18.75" customWidth="1"/>
    <col min="8292" max="8293" width="19" customWidth="1"/>
    <col min="8294" max="8294" width="19.08203125" customWidth="1"/>
    <col min="8295" max="8295" width="17.08203125" customWidth="1"/>
    <col min="8296" max="8297" width="7.75" hidden="1" customWidth="1"/>
    <col min="8298" max="8300" width="17.5" customWidth="1"/>
    <col min="8301" max="8301" width="10.58203125" customWidth="1"/>
    <col min="8302" max="8302" width="15.75" customWidth="1"/>
    <col min="8303" max="8303" width="30.08203125" customWidth="1"/>
    <col min="8304" max="8304" width="27.58203125" customWidth="1"/>
    <col min="8305" max="8305" width="21.08203125" customWidth="1"/>
    <col min="8306" max="8306" width="22.25" customWidth="1"/>
    <col min="8307" max="8307" width="18.75" customWidth="1"/>
    <col min="8308" max="8309" width="19" customWidth="1"/>
    <col min="8310" max="8310" width="19.08203125" customWidth="1"/>
    <col min="8311" max="8311" width="17.08203125" customWidth="1"/>
    <col min="8312" max="8313" width="7.75" hidden="1" customWidth="1"/>
    <col min="8314" max="8316" width="17.5" customWidth="1"/>
    <col min="8317" max="8317" width="10.58203125" customWidth="1"/>
    <col min="8318" max="8318" width="15.75" customWidth="1"/>
    <col min="8319" max="8319" width="30.08203125" customWidth="1"/>
    <col min="8320" max="8320" width="27.58203125" customWidth="1"/>
    <col min="8321" max="8321" width="21.08203125" customWidth="1"/>
    <col min="8322" max="8322" width="22.25" customWidth="1"/>
    <col min="8323" max="8323" width="18.75" customWidth="1"/>
    <col min="8324" max="8325" width="19" customWidth="1"/>
    <col min="8326" max="8326" width="19.08203125" customWidth="1"/>
    <col min="8327" max="8327" width="17.08203125" customWidth="1"/>
    <col min="8328" max="8329" width="7.75" hidden="1" customWidth="1"/>
    <col min="8330" max="8332" width="17.5" customWidth="1"/>
    <col min="8333" max="8333" width="10.58203125" customWidth="1"/>
    <col min="8334" max="8334" width="15.75" customWidth="1"/>
    <col min="8335" max="8335" width="30.08203125" customWidth="1"/>
    <col min="8336" max="8336" width="27.58203125" customWidth="1"/>
    <col min="8337" max="8337" width="21.08203125" customWidth="1"/>
    <col min="8338" max="8338" width="22.25" customWidth="1"/>
    <col min="8339" max="8339" width="18.75" customWidth="1"/>
    <col min="8340" max="8341" width="19" customWidth="1"/>
    <col min="8342" max="8342" width="19.08203125" customWidth="1"/>
    <col min="8343" max="8343" width="17.08203125" customWidth="1"/>
    <col min="8344" max="8345" width="7.75" hidden="1" customWidth="1"/>
    <col min="8346" max="8348" width="17.5" customWidth="1"/>
    <col min="8349" max="8349" width="10.58203125" customWidth="1"/>
    <col min="8350" max="8350" width="15.75" customWidth="1"/>
    <col min="8351" max="8351" width="30.08203125" customWidth="1"/>
    <col min="8352" max="8352" width="27.58203125" customWidth="1"/>
    <col min="8353" max="8353" width="21.08203125" customWidth="1"/>
    <col min="8354" max="8354" width="22.25" customWidth="1"/>
    <col min="8355" max="8355" width="18.75" customWidth="1"/>
    <col min="8356" max="8357" width="19" customWidth="1"/>
    <col min="8358" max="8358" width="19.08203125" customWidth="1"/>
    <col min="8359" max="8359" width="17.08203125" customWidth="1"/>
    <col min="8360" max="8361" width="7.75" hidden="1" customWidth="1"/>
    <col min="8362" max="8364" width="17.5" customWidth="1"/>
    <col min="8365" max="8365" width="10.58203125" customWidth="1"/>
    <col min="8366" max="8366" width="15.75" customWidth="1"/>
    <col min="8367" max="8367" width="30.08203125" customWidth="1"/>
    <col min="8368" max="8368" width="27.58203125" customWidth="1"/>
    <col min="8369" max="8369" width="21.08203125" customWidth="1"/>
    <col min="8370" max="8370" width="22.25" customWidth="1"/>
    <col min="8371" max="8371" width="18.75" customWidth="1"/>
    <col min="8372" max="8373" width="19" customWidth="1"/>
    <col min="8374" max="8374" width="19.08203125" customWidth="1"/>
    <col min="8375" max="8375" width="17.08203125" customWidth="1"/>
    <col min="8376" max="8377" width="7.75" hidden="1" customWidth="1"/>
    <col min="8378" max="8380" width="17.5" customWidth="1"/>
    <col min="8381" max="8381" width="10.58203125" customWidth="1"/>
    <col min="8382" max="8382" width="15.75" customWidth="1"/>
    <col min="8383" max="8383" width="30.08203125" customWidth="1"/>
    <col min="8384" max="8384" width="27.58203125" customWidth="1"/>
    <col min="8385" max="8385" width="21.08203125" customWidth="1"/>
    <col min="8386" max="8386" width="22.25" customWidth="1"/>
    <col min="8387" max="8387" width="18.75" customWidth="1"/>
    <col min="8388" max="8389" width="19" customWidth="1"/>
    <col min="8390" max="8390" width="19.08203125" customWidth="1"/>
    <col min="8391" max="8391" width="17.08203125" customWidth="1"/>
    <col min="8392" max="8393" width="7.75" hidden="1" customWidth="1"/>
    <col min="8394" max="8396" width="17.5" customWidth="1"/>
    <col min="8397" max="8397" width="10.58203125" customWidth="1"/>
    <col min="8398" max="8398" width="15.75" customWidth="1"/>
    <col min="8399" max="8399" width="30.08203125" customWidth="1"/>
    <col min="8400" max="8400" width="27.58203125" customWidth="1"/>
    <col min="8401" max="8401" width="21.08203125" customWidth="1"/>
    <col min="8402" max="8402" width="22.25" customWidth="1"/>
    <col min="8403" max="8403" width="18.75" customWidth="1"/>
    <col min="8404" max="8405" width="19" customWidth="1"/>
    <col min="8406" max="8406" width="19.08203125" customWidth="1"/>
    <col min="8407" max="8407" width="17.08203125" customWidth="1"/>
    <col min="8408" max="8409" width="7.75" hidden="1" customWidth="1"/>
    <col min="8410" max="8412" width="17.5" customWidth="1"/>
    <col min="8413" max="8413" width="10.58203125" customWidth="1"/>
    <col min="8414" max="8414" width="15.75" customWidth="1"/>
    <col min="8415" max="8415" width="30.08203125" customWidth="1"/>
    <col min="8416" max="8416" width="27.58203125" customWidth="1"/>
    <col min="8417" max="8417" width="21.08203125" customWidth="1"/>
    <col min="8418" max="8418" width="22.25" customWidth="1"/>
    <col min="8419" max="8419" width="18.75" customWidth="1"/>
    <col min="8420" max="8421" width="19" customWidth="1"/>
    <col min="8422" max="8422" width="19.08203125" customWidth="1"/>
    <col min="8423" max="8423" width="17.08203125" customWidth="1"/>
    <col min="8424" max="8425" width="7.75" hidden="1" customWidth="1"/>
    <col min="8426" max="8428" width="17.5" customWidth="1"/>
    <col min="8429" max="8429" width="10.58203125" customWidth="1"/>
    <col min="8430" max="8430" width="15.75" customWidth="1"/>
    <col min="8431" max="8431" width="30.08203125" customWidth="1"/>
    <col min="8432" max="8432" width="27.58203125" customWidth="1"/>
    <col min="8433" max="8433" width="21.08203125" customWidth="1"/>
    <col min="8434" max="8434" width="22.25" customWidth="1"/>
    <col min="8435" max="8435" width="18.75" customWidth="1"/>
    <col min="8436" max="8437" width="19" customWidth="1"/>
    <col min="8438" max="8438" width="19.08203125" customWidth="1"/>
    <col min="8439" max="8439" width="17.08203125" customWidth="1"/>
    <col min="8440" max="8441" width="7.75" hidden="1" customWidth="1"/>
    <col min="8442" max="8444" width="17.5" customWidth="1"/>
    <col min="8445" max="8445" width="10.58203125" customWidth="1"/>
    <col min="8446" max="8446" width="15.75" customWidth="1"/>
    <col min="8447" max="8447" width="30.08203125" customWidth="1"/>
    <col min="8448" max="8448" width="27.58203125" customWidth="1"/>
    <col min="8449" max="8449" width="21.08203125" customWidth="1"/>
    <col min="8450" max="8450" width="22.25" customWidth="1"/>
    <col min="8451" max="8451" width="18.75" customWidth="1"/>
    <col min="8452" max="8453" width="19" customWidth="1"/>
    <col min="8454" max="8454" width="19.08203125" customWidth="1"/>
    <col min="8455" max="8455" width="17.08203125" customWidth="1"/>
    <col min="8456" max="8457" width="7.75" hidden="1" customWidth="1"/>
    <col min="8458" max="8460" width="17.5" customWidth="1"/>
    <col min="8461" max="8461" width="10.58203125" customWidth="1"/>
    <col min="8462" max="8462" width="15.75" customWidth="1"/>
    <col min="8463" max="8463" width="30.08203125" customWidth="1"/>
    <col min="8464" max="8464" width="27.58203125" customWidth="1"/>
    <col min="8465" max="8465" width="21.08203125" customWidth="1"/>
    <col min="8466" max="8466" width="22.25" customWidth="1"/>
    <col min="8467" max="8467" width="18.75" customWidth="1"/>
    <col min="8468" max="8469" width="19" customWidth="1"/>
    <col min="8470" max="8470" width="19.08203125" customWidth="1"/>
    <col min="8471" max="8471" width="17.08203125" customWidth="1"/>
    <col min="8472" max="8473" width="7.75" hidden="1" customWidth="1"/>
    <col min="8474" max="8476" width="17.5" customWidth="1"/>
    <col min="8477" max="8477" width="10.58203125" customWidth="1"/>
    <col min="8478" max="8478" width="15.75" customWidth="1"/>
    <col min="8479" max="8479" width="30.08203125" customWidth="1"/>
    <col min="8480" max="8480" width="27.58203125" customWidth="1"/>
    <col min="8481" max="8481" width="21.08203125" customWidth="1"/>
    <col min="8482" max="8482" width="22.25" customWidth="1"/>
    <col min="8483" max="8483" width="18.75" customWidth="1"/>
    <col min="8484" max="8485" width="19" customWidth="1"/>
    <col min="8486" max="8486" width="19.08203125" customWidth="1"/>
    <col min="8487" max="8487" width="17.08203125" customWidth="1"/>
    <col min="8488" max="8489" width="7.75" hidden="1" customWidth="1"/>
    <col min="8490" max="8492" width="17.5" customWidth="1"/>
    <col min="8493" max="8493" width="10.58203125" customWidth="1"/>
    <col min="8494" max="8494" width="15.75" customWidth="1"/>
    <col min="8495" max="8495" width="30.08203125" customWidth="1"/>
    <col min="8496" max="8496" width="27.58203125" customWidth="1"/>
    <col min="8497" max="8497" width="21.08203125" customWidth="1"/>
    <col min="8498" max="8498" width="22.25" customWidth="1"/>
    <col min="8499" max="8499" width="18.75" customWidth="1"/>
    <col min="8500" max="8501" width="19" customWidth="1"/>
    <col min="8502" max="8502" width="19.08203125" customWidth="1"/>
    <col min="8503" max="8503" width="17.08203125" customWidth="1"/>
    <col min="8504" max="8505" width="7.75" hidden="1" customWidth="1"/>
    <col min="8506" max="8508" width="17.5" customWidth="1"/>
    <col min="8509" max="8509" width="10.58203125" customWidth="1"/>
    <col min="8510" max="8510" width="15.75" customWidth="1"/>
    <col min="8511" max="8511" width="30.08203125" customWidth="1"/>
    <col min="8512" max="8512" width="27.58203125" customWidth="1"/>
    <col min="8513" max="8513" width="21.08203125" customWidth="1"/>
    <col min="8514" max="8514" width="22.25" customWidth="1"/>
    <col min="8515" max="8515" width="18.75" customWidth="1"/>
    <col min="8516" max="8517" width="19" customWidth="1"/>
    <col min="8518" max="8518" width="19.08203125" customWidth="1"/>
    <col min="8519" max="8519" width="17.08203125" customWidth="1"/>
    <col min="8520" max="8521" width="7.75" hidden="1" customWidth="1"/>
    <col min="8522" max="8524" width="17.5" customWidth="1"/>
    <col min="8525" max="8525" width="10.58203125" customWidth="1"/>
    <col min="8526" max="8526" width="15.75" customWidth="1"/>
    <col min="8527" max="8527" width="30.08203125" customWidth="1"/>
    <col min="8528" max="8528" width="27.58203125" customWidth="1"/>
    <col min="8529" max="8529" width="21.08203125" customWidth="1"/>
    <col min="8530" max="8530" width="22.25" customWidth="1"/>
    <col min="8531" max="8531" width="18.75" customWidth="1"/>
    <col min="8532" max="8533" width="19" customWidth="1"/>
    <col min="8534" max="8534" width="19.08203125" customWidth="1"/>
    <col min="8535" max="8535" width="17.08203125" customWidth="1"/>
    <col min="8536" max="8537" width="7.75" hidden="1" customWidth="1"/>
    <col min="8538" max="8540" width="17.5" customWidth="1"/>
    <col min="8541" max="8541" width="10.58203125" customWidth="1"/>
    <col min="8542" max="8542" width="15.75" customWidth="1"/>
    <col min="8543" max="8543" width="30.08203125" customWidth="1"/>
    <col min="8544" max="8544" width="27.58203125" customWidth="1"/>
    <col min="8545" max="8545" width="21.08203125" customWidth="1"/>
    <col min="8546" max="8546" width="22.25" customWidth="1"/>
    <col min="8547" max="8547" width="18.75" customWidth="1"/>
    <col min="8548" max="8549" width="19" customWidth="1"/>
    <col min="8550" max="8550" width="19.08203125" customWidth="1"/>
    <col min="8551" max="8551" width="17.08203125" customWidth="1"/>
    <col min="8552" max="8553" width="7.75" hidden="1" customWidth="1"/>
    <col min="8554" max="8556" width="17.5" customWidth="1"/>
    <col min="8557" max="8557" width="10.58203125" customWidth="1"/>
    <col min="8558" max="8558" width="15.75" customWidth="1"/>
    <col min="8559" max="8559" width="30.08203125" customWidth="1"/>
    <col min="8560" max="8560" width="27.58203125" customWidth="1"/>
    <col min="8561" max="8561" width="21.08203125" customWidth="1"/>
    <col min="8562" max="8562" width="22.25" customWidth="1"/>
    <col min="8563" max="8563" width="18.75" customWidth="1"/>
    <col min="8564" max="8565" width="19" customWidth="1"/>
    <col min="8566" max="8566" width="19.08203125" customWidth="1"/>
    <col min="8567" max="8567" width="17.08203125" customWidth="1"/>
    <col min="8568" max="8569" width="7.75" hidden="1" customWidth="1"/>
    <col min="8570" max="8572" width="17.5" customWidth="1"/>
    <col min="8573" max="8573" width="10.58203125" customWidth="1"/>
    <col min="8574" max="8574" width="15.75" customWidth="1"/>
    <col min="8575" max="8575" width="30.08203125" customWidth="1"/>
    <col min="8576" max="8576" width="27.58203125" customWidth="1"/>
    <col min="8577" max="8577" width="21.08203125" customWidth="1"/>
    <col min="8578" max="8578" width="22.25" customWidth="1"/>
    <col min="8579" max="8579" width="18.75" customWidth="1"/>
    <col min="8580" max="8581" width="19" customWidth="1"/>
    <col min="8582" max="8582" width="19.08203125" customWidth="1"/>
    <col min="8583" max="8583" width="17.08203125" customWidth="1"/>
    <col min="8584" max="8585" width="7.75" hidden="1" customWidth="1"/>
    <col min="8586" max="8588" width="17.5" customWidth="1"/>
    <col min="8589" max="8589" width="10.58203125" customWidth="1"/>
    <col min="8590" max="8590" width="15.75" customWidth="1"/>
    <col min="8591" max="8591" width="30.08203125" customWidth="1"/>
    <col min="8592" max="8592" width="27.58203125" customWidth="1"/>
    <col min="8593" max="8593" width="21.08203125" customWidth="1"/>
    <col min="8594" max="8594" width="22.25" customWidth="1"/>
    <col min="8595" max="8595" width="18.75" customWidth="1"/>
    <col min="8596" max="8597" width="19" customWidth="1"/>
    <col min="8598" max="8598" width="19.08203125" customWidth="1"/>
    <col min="8599" max="8599" width="17.08203125" customWidth="1"/>
    <col min="8600" max="8601" width="7.75" hidden="1" customWidth="1"/>
    <col min="8602" max="8604" width="17.5" customWidth="1"/>
    <col min="8605" max="8605" width="10.58203125" customWidth="1"/>
    <col min="8606" max="8606" width="15.75" customWidth="1"/>
    <col min="8607" max="8607" width="30.08203125" customWidth="1"/>
    <col min="8608" max="8608" width="27.58203125" customWidth="1"/>
    <col min="8609" max="8609" width="21.08203125" customWidth="1"/>
    <col min="8610" max="8610" width="22.25" customWidth="1"/>
    <col min="8611" max="8611" width="18.75" customWidth="1"/>
    <col min="8612" max="8613" width="19" customWidth="1"/>
    <col min="8614" max="8614" width="19.08203125" customWidth="1"/>
    <col min="8615" max="8615" width="17.08203125" customWidth="1"/>
    <col min="8616" max="8617" width="7.75" hidden="1" customWidth="1"/>
    <col min="8618" max="8620" width="17.5" customWidth="1"/>
    <col min="8621" max="8621" width="10.58203125" customWidth="1"/>
    <col min="8622" max="8622" width="15.75" customWidth="1"/>
    <col min="8623" max="8623" width="30.08203125" customWidth="1"/>
    <col min="8624" max="8624" width="27.58203125" customWidth="1"/>
    <col min="8625" max="8625" width="21.08203125" customWidth="1"/>
    <col min="8626" max="8626" width="22.25" customWidth="1"/>
    <col min="8627" max="8627" width="18.75" customWidth="1"/>
    <col min="8628" max="8629" width="19" customWidth="1"/>
    <col min="8630" max="8630" width="19.08203125" customWidth="1"/>
    <col min="8631" max="8631" width="17.08203125" customWidth="1"/>
    <col min="8632" max="8633" width="7.75" hidden="1" customWidth="1"/>
    <col min="8634" max="8636" width="17.5" customWidth="1"/>
    <col min="8637" max="8637" width="10.58203125" customWidth="1"/>
    <col min="8638" max="8638" width="15.75" customWidth="1"/>
    <col min="8639" max="8639" width="30.08203125" customWidth="1"/>
    <col min="8640" max="8640" width="27.58203125" customWidth="1"/>
    <col min="8641" max="8641" width="21.08203125" customWidth="1"/>
    <col min="8642" max="8642" width="22.25" customWidth="1"/>
    <col min="8643" max="8643" width="18.75" customWidth="1"/>
    <col min="8644" max="8645" width="19" customWidth="1"/>
    <col min="8646" max="8646" width="19.08203125" customWidth="1"/>
    <col min="8647" max="8647" width="17.08203125" customWidth="1"/>
    <col min="8648" max="8649" width="7.75" hidden="1" customWidth="1"/>
    <col min="8650" max="8652" width="17.5" customWidth="1"/>
    <col min="8653" max="8653" width="10.58203125" customWidth="1"/>
    <col min="8654" max="8654" width="15.75" customWidth="1"/>
    <col min="8655" max="8655" width="30.08203125" customWidth="1"/>
    <col min="8656" max="8656" width="27.58203125" customWidth="1"/>
    <col min="8657" max="8657" width="21.08203125" customWidth="1"/>
    <col min="8658" max="8658" width="22.25" customWidth="1"/>
    <col min="8659" max="8659" width="18.75" customWidth="1"/>
    <col min="8660" max="8661" width="19" customWidth="1"/>
    <col min="8662" max="8662" width="19.08203125" customWidth="1"/>
    <col min="8663" max="8663" width="17.08203125" customWidth="1"/>
    <col min="8664" max="8665" width="7.75" hidden="1" customWidth="1"/>
    <col min="8666" max="8668" width="17.5" customWidth="1"/>
    <col min="8669" max="8669" width="10.58203125" customWidth="1"/>
    <col min="8670" max="8670" width="15.75" customWidth="1"/>
    <col min="8671" max="8671" width="30.08203125" customWidth="1"/>
    <col min="8672" max="8672" width="27.58203125" customWidth="1"/>
    <col min="8673" max="8673" width="21.08203125" customWidth="1"/>
    <col min="8674" max="8674" width="22.25" customWidth="1"/>
    <col min="8675" max="8675" width="18.75" customWidth="1"/>
    <col min="8676" max="8677" width="19" customWidth="1"/>
    <col min="8678" max="8678" width="19.08203125" customWidth="1"/>
    <col min="8679" max="8679" width="17.08203125" customWidth="1"/>
    <col min="8680" max="8681" width="7.75" hidden="1" customWidth="1"/>
    <col min="8682" max="8684" width="17.5" customWidth="1"/>
    <col min="8685" max="8685" width="10.58203125" customWidth="1"/>
    <col min="8686" max="8686" width="15.75" customWidth="1"/>
    <col min="8687" max="8687" width="30.08203125" customWidth="1"/>
    <col min="8688" max="8688" width="27.58203125" customWidth="1"/>
    <col min="8689" max="8689" width="21.08203125" customWidth="1"/>
    <col min="8690" max="8690" width="22.25" customWidth="1"/>
    <col min="8691" max="8691" width="18.75" customWidth="1"/>
    <col min="8692" max="8693" width="19" customWidth="1"/>
    <col min="8694" max="8694" width="19.08203125" customWidth="1"/>
    <col min="8695" max="8695" width="17.08203125" customWidth="1"/>
    <col min="8696" max="8697" width="7.75" hidden="1" customWidth="1"/>
    <col min="8698" max="8700" width="17.5" customWidth="1"/>
    <col min="8701" max="8701" width="10.58203125" customWidth="1"/>
    <col min="8702" max="8702" width="15.75" customWidth="1"/>
    <col min="8703" max="8703" width="30.08203125" customWidth="1"/>
    <col min="8704" max="8704" width="27.58203125" customWidth="1"/>
    <col min="8705" max="8705" width="21.08203125" customWidth="1"/>
    <col min="8706" max="8706" width="22.25" customWidth="1"/>
    <col min="8707" max="8707" width="18.75" customWidth="1"/>
    <col min="8708" max="8709" width="19" customWidth="1"/>
    <col min="8710" max="8710" width="19.08203125" customWidth="1"/>
    <col min="8711" max="8711" width="17.08203125" customWidth="1"/>
    <col min="8712" max="8713" width="7.75" hidden="1" customWidth="1"/>
    <col min="8714" max="8716" width="17.5" customWidth="1"/>
    <col min="8717" max="8717" width="10.58203125" customWidth="1"/>
    <col min="8718" max="8718" width="15.75" customWidth="1"/>
    <col min="8719" max="8719" width="30.08203125" customWidth="1"/>
    <col min="8720" max="8720" width="27.58203125" customWidth="1"/>
    <col min="8721" max="8721" width="21.08203125" customWidth="1"/>
    <col min="8722" max="8722" width="22.25" customWidth="1"/>
    <col min="8723" max="8723" width="18.75" customWidth="1"/>
    <col min="8724" max="8725" width="19" customWidth="1"/>
    <col min="8726" max="8726" width="19.08203125" customWidth="1"/>
    <col min="8727" max="8727" width="17.08203125" customWidth="1"/>
    <col min="8728" max="8729" width="7.75" hidden="1" customWidth="1"/>
    <col min="8730" max="8732" width="17.5" customWidth="1"/>
    <col min="8733" max="8733" width="10.58203125" customWidth="1"/>
    <col min="8734" max="8734" width="15.75" customWidth="1"/>
    <col min="8735" max="8735" width="30.08203125" customWidth="1"/>
    <col min="8736" max="8736" width="27.58203125" customWidth="1"/>
    <col min="8737" max="8737" width="21.08203125" customWidth="1"/>
    <col min="8738" max="8738" width="22.25" customWidth="1"/>
    <col min="8739" max="8739" width="18.75" customWidth="1"/>
    <col min="8740" max="8741" width="19" customWidth="1"/>
    <col min="8742" max="8742" width="19.08203125" customWidth="1"/>
    <col min="8743" max="8743" width="17.08203125" customWidth="1"/>
    <col min="8744" max="8745" width="7.75" hidden="1" customWidth="1"/>
    <col min="8746" max="8748" width="17.5" customWidth="1"/>
    <col min="8749" max="8749" width="10.58203125" customWidth="1"/>
    <col min="8750" max="8750" width="15.75" customWidth="1"/>
    <col min="8751" max="8751" width="30.08203125" customWidth="1"/>
    <col min="8752" max="8752" width="27.58203125" customWidth="1"/>
    <col min="8753" max="8753" width="21.08203125" customWidth="1"/>
    <col min="8754" max="8754" width="22.25" customWidth="1"/>
    <col min="8755" max="8755" width="18.75" customWidth="1"/>
    <col min="8756" max="8757" width="19" customWidth="1"/>
    <col min="8758" max="8758" width="19.08203125" customWidth="1"/>
    <col min="8759" max="8759" width="17.08203125" customWidth="1"/>
    <col min="8760" max="8761" width="7.75" hidden="1" customWidth="1"/>
    <col min="8762" max="8764" width="17.5" customWidth="1"/>
    <col min="8765" max="8765" width="10.58203125" customWidth="1"/>
    <col min="8766" max="8766" width="15.75" customWidth="1"/>
    <col min="8767" max="8767" width="30.08203125" customWidth="1"/>
    <col min="8768" max="8768" width="27.58203125" customWidth="1"/>
    <col min="8769" max="8769" width="21.08203125" customWidth="1"/>
    <col min="8770" max="8770" width="22.25" customWidth="1"/>
    <col min="8771" max="8771" width="18.75" customWidth="1"/>
    <col min="8772" max="8773" width="19" customWidth="1"/>
    <col min="8774" max="8774" width="19.08203125" customWidth="1"/>
    <col min="8775" max="8775" width="17.08203125" customWidth="1"/>
    <col min="8776" max="8777" width="7.75" hidden="1" customWidth="1"/>
    <col min="8778" max="8780" width="17.5" customWidth="1"/>
    <col min="8781" max="8781" width="10.58203125" customWidth="1"/>
    <col min="8782" max="8782" width="15.75" customWidth="1"/>
    <col min="8783" max="8783" width="30.08203125" customWidth="1"/>
    <col min="8784" max="8784" width="27.58203125" customWidth="1"/>
    <col min="8785" max="8785" width="21.08203125" customWidth="1"/>
    <col min="8786" max="8786" width="22.25" customWidth="1"/>
    <col min="8787" max="8787" width="18.75" customWidth="1"/>
    <col min="8788" max="8789" width="19" customWidth="1"/>
    <col min="8790" max="8790" width="19.08203125" customWidth="1"/>
    <col min="8791" max="8791" width="17.08203125" customWidth="1"/>
    <col min="8792" max="8793" width="7.75" hidden="1" customWidth="1"/>
    <col min="8794" max="8796" width="17.5" customWidth="1"/>
    <col min="8797" max="8797" width="10.58203125" customWidth="1"/>
    <col min="8798" max="8798" width="15.75" customWidth="1"/>
    <col min="8799" max="8799" width="30.08203125" customWidth="1"/>
    <col min="8800" max="8800" width="27.58203125" customWidth="1"/>
    <col min="8801" max="8801" width="21.08203125" customWidth="1"/>
    <col min="8802" max="8802" width="22.25" customWidth="1"/>
    <col min="8803" max="8803" width="18.75" customWidth="1"/>
    <col min="8804" max="8805" width="19" customWidth="1"/>
    <col min="8806" max="8806" width="19.08203125" customWidth="1"/>
    <col min="8807" max="8807" width="17.08203125" customWidth="1"/>
    <col min="8808" max="8809" width="7.75" hidden="1" customWidth="1"/>
    <col min="8810" max="8812" width="17.5" customWidth="1"/>
    <col min="8813" max="8813" width="10.58203125" customWidth="1"/>
    <col min="8814" max="8814" width="15.75" customWidth="1"/>
    <col min="8815" max="8815" width="30.08203125" customWidth="1"/>
    <col min="8816" max="8816" width="27.58203125" customWidth="1"/>
    <col min="8817" max="8817" width="21.08203125" customWidth="1"/>
    <col min="8818" max="8818" width="22.25" customWidth="1"/>
    <col min="8819" max="8819" width="18.75" customWidth="1"/>
    <col min="8820" max="8821" width="19" customWidth="1"/>
    <col min="8822" max="8822" width="19.08203125" customWidth="1"/>
    <col min="8823" max="8823" width="17.08203125" customWidth="1"/>
    <col min="8824" max="8825" width="7.75" hidden="1" customWidth="1"/>
    <col min="8826" max="8828" width="17.5" customWidth="1"/>
    <col min="8829" max="8829" width="10.58203125" customWidth="1"/>
    <col min="8830" max="8830" width="15.75" customWidth="1"/>
    <col min="8831" max="8831" width="30.08203125" customWidth="1"/>
    <col min="8832" max="8832" width="27.58203125" customWidth="1"/>
    <col min="8833" max="8833" width="21.08203125" customWidth="1"/>
    <col min="8834" max="8834" width="22.25" customWidth="1"/>
    <col min="8835" max="8835" width="18.75" customWidth="1"/>
    <col min="8836" max="8837" width="19" customWidth="1"/>
    <col min="8838" max="8838" width="19.08203125" customWidth="1"/>
    <col min="8839" max="8839" width="17.08203125" customWidth="1"/>
    <col min="8840" max="8841" width="7.75" hidden="1" customWidth="1"/>
    <col min="8842" max="8844" width="17.5" customWidth="1"/>
    <col min="8845" max="8845" width="10.58203125" customWidth="1"/>
    <col min="8846" max="8846" width="15.75" customWidth="1"/>
    <col min="8847" max="8847" width="30.08203125" customWidth="1"/>
    <col min="8848" max="8848" width="27.58203125" customWidth="1"/>
    <col min="8849" max="8849" width="21.08203125" customWidth="1"/>
    <col min="8850" max="8850" width="22.25" customWidth="1"/>
    <col min="8851" max="8851" width="18.75" customWidth="1"/>
    <col min="8852" max="8853" width="19" customWidth="1"/>
    <col min="8854" max="8854" width="19.08203125" customWidth="1"/>
    <col min="8855" max="8855" width="17.08203125" customWidth="1"/>
    <col min="8856" max="8857" width="7.75" hidden="1" customWidth="1"/>
    <col min="8858" max="8860" width="17.5" customWidth="1"/>
    <col min="8861" max="8861" width="10.58203125" customWidth="1"/>
    <col min="8862" max="8862" width="15.75" customWidth="1"/>
    <col min="8863" max="8863" width="30.08203125" customWidth="1"/>
    <col min="8864" max="8864" width="27.58203125" customWidth="1"/>
    <col min="8865" max="8865" width="21.08203125" customWidth="1"/>
    <col min="8866" max="8866" width="22.25" customWidth="1"/>
    <col min="8867" max="8867" width="18.75" customWidth="1"/>
    <col min="8868" max="8869" width="19" customWidth="1"/>
    <col min="8870" max="8870" width="19.08203125" customWidth="1"/>
    <col min="8871" max="8871" width="17.08203125" customWidth="1"/>
    <col min="8872" max="8873" width="7.75" hidden="1" customWidth="1"/>
    <col min="8874" max="8876" width="17.5" customWidth="1"/>
    <col min="8877" max="8877" width="10.58203125" customWidth="1"/>
    <col min="8878" max="8878" width="15.75" customWidth="1"/>
    <col min="8879" max="8879" width="30.08203125" customWidth="1"/>
    <col min="8880" max="8880" width="27.58203125" customWidth="1"/>
    <col min="8881" max="8881" width="21.08203125" customWidth="1"/>
    <col min="8882" max="8882" width="22.25" customWidth="1"/>
    <col min="8883" max="8883" width="18.75" customWidth="1"/>
    <col min="8884" max="8885" width="19" customWidth="1"/>
    <col min="8886" max="8886" width="19.08203125" customWidth="1"/>
    <col min="8887" max="8887" width="17.08203125" customWidth="1"/>
    <col min="8888" max="8889" width="7.75" hidden="1" customWidth="1"/>
    <col min="8890" max="8892" width="17.5" customWidth="1"/>
    <col min="8893" max="8893" width="10.58203125" customWidth="1"/>
    <col min="8894" max="8894" width="15.75" customWidth="1"/>
    <col min="8895" max="8895" width="30.08203125" customWidth="1"/>
    <col min="8896" max="8896" width="27.58203125" customWidth="1"/>
    <col min="8897" max="8897" width="21.08203125" customWidth="1"/>
    <col min="8898" max="8898" width="22.25" customWidth="1"/>
    <col min="8899" max="8899" width="18.75" customWidth="1"/>
    <col min="8900" max="8901" width="19" customWidth="1"/>
    <col min="8902" max="8902" width="19.08203125" customWidth="1"/>
    <col min="8903" max="8903" width="17.08203125" customWidth="1"/>
    <col min="8904" max="8905" width="7.75" hidden="1" customWidth="1"/>
    <col min="8906" max="8908" width="17.5" customWidth="1"/>
    <col min="8909" max="8909" width="10.58203125" customWidth="1"/>
    <col min="8910" max="8910" width="15.75" customWidth="1"/>
    <col min="8911" max="8911" width="30.08203125" customWidth="1"/>
    <col min="8912" max="8912" width="27.58203125" customWidth="1"/>
    <col min="8913" max="8913" width="21.08203125" customWidth="1"/>
    <col min="8914" max="8914" width="22.25" customWidth="1"/>
    <col min="8915" max="8915" width="18.75" customWidth="1"/>
    <col min="8916" max="8917" width="19" customWidth="1"/>
    <col min="8918" max="8918" width="19.08203125" customWidth="1"/>
    <col min="8919" max="8919" width="17.08203125" customWidth="1"/>
    <col min="8920" max="8921" width="7.75" hidden="1" customWidth="1"/>
    <col min="8922" max="8924" width="17.5" customWidth="1"/>
    <col min="8925" max="8925" width="10.58203125" customWidth="1"/>
    <col min="8926" max="8926" width="15.75" customWidth="1"/>
    <col min="8927" max="8927" width="30.08203125" customWidth="1"/>
    <col min="8928" max="8928" width="27.58203125" customWidth="1"/>
    <col min="8929" max="8929" width="21.08203125" customWidth="1"/>
    <col min="8930" max="8930" width="22.25" customWidth="1"/>
    <col min="8931" max="8931" width="18.75" customWidth="1"/>
    <col min="8932" max="8933" width="19" customWidth="1"/>
    <col min="8934" max="8934" width="19.08203125" customWidth="1"/>
    <col min="8935" max="8935" width="17.08203125" customWidth="1"/>
    <col min="8936" max="8937" width="7.75" hidden="1" customWidth="1"/>
    <col min="8938" max="8940" width="17.5" customWidth="1"/>
    <col min="8941" max="8941" width="10.58203125" customWidth="1"/>
    <col min="8942" max="8942" width="15.75" customWidth="1"/>
    <col min="8943" max="8943" width="30.08203125" customWidth="1"/>
    <col min="8944" max="8944" width="27.58203125" customWidth="1"/>
    <col min="8945" max="8945" width="21.08203125" customWidth="1"/>
    <col min="8946" max="8946" width="22.25" customWidth="1"/>
    <col min="8947" max="8947" width="18.75" customWidth="1"/>
    <col min="8948" max="8949" width="19" customWidth="1"/>
    <col min="8950" max="8950" width="19.08203125" customWidth="1"/>
    <col min="8951" max="8951" width="17.08203125" customWidth="1"/>
    <col min="8952" max="8953" width="7.75" hidden="1" customWidth="1"/>
    <col min="8954" max="8956" width="17.5" customWidth="1"/>
    <col min="8957" max="8957" width="10.58203125" customWidth="1"/>
    <col min="8958" max="8958" width="15.75" customWidth="1"/>
    <col min="8959" max="8959" width="30.08203125" customWidth="1"/>
    <col min="8960" max="8960" width="27.58203125" customWidth="1"/>
    <col min="8961" max="8961" width="21.08203125" customWidth="1"/>
    <col min="8962" max="8962" width="22.25" customWidth="1"/>
    <col min="8963" max="8963" width="18.75" customWidth="1"/>
    <col min="8964" max="8965" width="19" customWidth="1"/>
    <col min="8966" max="8966" width="19.08203125" customWidth="1"/>
    <col min="8967" max="8967" width="17.08203125" customWidth="1"/>
    <col min="8968" max="8969" width="7.75" hidden="1" customWidth="1"/>
    <col min="8970" max="8972" width="17.5" customWidth="1"/>
    <col min="8973" max="8973" width="10.58203125" customWidth="1"/>
    <col min="8974" max="8974" width="15.75" customWidth="1"/>
    <col min="8975" max="8975" width="30.08203125" customWidth="1"/>
    <col min="8976" max="8976" width="27.58203125" customWidth="1"/>
    <col min="8977" max="8977" width="21.08203125" customWidth="1"/>
    <col min="8978" max="8978" width="22.25" customWidth="1"/>
    <col min="8979" max="8979" width="18.75" customWidth="1"/>
    <col min="8980" max="8981" width="19" customWidth="1"/>
    <col min="8982" max="8982" width="19.08203125" customWidth="1"/>
    <col min="8983" max="8983" width="17.08203125" customWidth="1"/>
    <col min="8984" max="8985" width="7.75" hidden="1" customWidth="1"/>
    <col min="8986" max="8988" width="17.5" customWidth="1"/>
    <col min="8989" max="8989" width="10.58203125" customWidth="1"/>
    <col min="8990" max="8990" width="15.75" customWidth="1"/>
    <col min="8991" max="8991" width="30.08203125" customWidth="1"/>
    <col min="8992" max="8992" width="27.58203125" customWidth="1"/>
    <col min="8993" max="8993" width="21.08203125" customWidth="1"/>
    <col min="8994" max="8994" width="22.25" customWidth="1"/>
    <col min="8995" max="8995" width="18.75" customWidth="1"/>
    <col min="8996" max="8997" width="19" customWidth="1"/>
    <col min="8998" max="8998" width="19.08203125" customWidth="1"/>
    <col min="8999" max="8999" width="17.08203125" customWidth="1"/>
    <col min="9000" max="9001" width="7.75" hidden="1" customWidth="1"/>
    <col min="9002" max="9004" width="17.5" customWidth="1"/>
    <col min="9005" max="9005" width="10.58203125" customWidth="1"/>
    <col min="9006" max="9006" width="15.75" customWidth="1"/>
    <col min="9007" max="9007" width="30.08203125" customWidth="1"/>
    <col min="9008" max="9008" width="27.58203125" customWidth="1"/>
    <col min="9009" max="9009" width="21.08203125" customWidth="1"/>
    <col min="9010" max="9010" width="22.25" customWidth="1"/>
    <col min="9011" max="9011" width="18.75" customWidth="1"/>
    <col min="9012" max="9013" width="19" customWidth="1"/>
    <col min="9014" max="9014" width="19.08203125" customWidth="1"/>
    <col min="9015" max="9015" width="17.08203125" customWidth="1"/>
    <col min="9016" max="9017" width="7.75" hidden="1" customWidth="1"/>
    <col min="9018" max="9020" width="17.5" customWidth="1"/>
    <col min="9021" max="9021" width="10.58203125" customWidth="1"/>
    <col min="9022" max="9022" width="15.75" customWidth="1"/>
    <col min="9023" max="9023" width="30.08203125" customWidth="1"/>
    <col min="9024" max="9024" width="27.58203125" customWidth="1"/>
    <col min="9025" max="9025" width="21.08203125" customWidth="1"/>
    <col min="9026" max="9026" width="22.25" customWidth="1"/>
    <col min="9027" max="9027" width="18.75" customWidth="1"/>
    <col min="9028" max="9029" width="19" customWidth="1"/>
    <col min="9030" max="9030" width="19.08203125" customWidth="1"/>
    <col min="9031" max="9031" width="17.08203125" customWidth="1"/>
    <col min="9032" max="9033" width="7.75" hidden="1" customWidth="1"/>
    <col min="9034" max="9036" width="17.5" customWidth="1"/>
    <col min="9037" max="9037" width="10.58203125" customWidth="1"/>
    <col min="9038" max="9038" width="15.75" customWidth="1"/>
    <col min="9039" max="9039" width="30.08203125" customWidth="1"/>
    <col min="9040" max="9040" width="27.58203125" customWidth="1"/>
    <col min="9041" max="9041" width="21.08203125" customWidth="1"/>
    <col min="9042" max="9042" width="22.25" customWidth="1"/>
    <col min="9043" max="9043" width="18.75" customWidth="1"/>
    <col min="9044" max="9045" width="19" customWidth="1"/>
    <col min="9046" max="9046" width="19.08203125" customWidth="1"/>
    <col min="9047" max="9047" width="17.08203125" customWidth="1"/>
    <col min="9048" max="9049" width="7.75" hidden="1" customWidth="1"/>
    <col min="9050" max="9052" width="17.5" customWidth="1"/>
    <col min="9053" max="9053" width="10.58203125" customWidth="1"/>
    <col min="9054" max="9054" width="15.75" customWidth="1"/>
    <col min="9055" max="9055" width="30.08203125" customWidth="1"/>
    <col min="9056" max="9056" width="27.58203125" customWidth="1"/>
    <col min="9057" max="9057" width="21.08203125" customWidth="1"/>
    <col min="9058" max="9058" width="22.25" customWidth="1"/>
    <col min="9059" max="9059" width="18.75" customWidth="1"/>
    <col min="9060" max="9061" width="19" customWidth="1"/>
    <col min="9062" max="9062" width="19.08203125" customWidth="1"/>
    <col min="9063" max="9063" width="17.08203125" customWidth="1"/>
    <col min="9064" max="9065" width="7.75" hidden="1" customWidth="1"/>
    <col min="9066" max="9068" width="17.5" customWidth="1"/>
    <col min="9069" max="9069" width="10.58203125" customWidth="1"/>
    <col min="9070" max="9070" width="15.75" customWidth="1"/>
    <col min="9071" max="9071" width="30.08203125" customWidth="1"/>
    <col min="9072" max="9072" width="27.58203125" customWidth="1"/>
    <col min="9073" max="9073" width="21.08203125" customWidth="1"/>
    <col min="9074" max="9074" width="22.25" customWidth="1"/>
    <col min="9075" max="9075" width="18.75" customWidth="1"/>
    <col min="9076" max="9077" width="19" customWidth="1"/>
    <col min="9078" max="9078" width="19.08203125" customWidth="1"/>
    <col min="9079" max="9079" width="17.08203125" customWidth="1"/>
    <col min="9080" max="9081" width="7.75" hidden="1" customWidth="1"/>
    <col min="9082" max="9084" width="17.5" customWidth="1"/>
    <col min="9085" max="9085" width="10.58203125" customWidth="1"/>
    <col min="9086" max="9086" width="15.75" customWidth="1"/>
    <col min="9087" max="9087" width="30.08203125" customWidth="1"/>
    <col min="9088" max="9088" width="27.58203125" customWidth="1"/>
    <col min="9089" max="9089" width="21.08203125" customWidth="1"/>
    <col min="9090" max="9090" width="22.25" customWidth="1"/>
    <col min="9091" max="9091" width="18.75" customWidth="1"/>
    <col min="9092" max="9093" width="19" customWidth="1"/>
    <col min="9094" max="9094" width="19.08203125" customWidth="1"/>
    <col min="9095" max="9095" width="17.08203125" customWidth="1"/>
    <col min="9096" max="9097" width="7.75" hidden="1" customWidth="1"/>
    <col min="9098" max="9100" width="17.5" customWidth="1"/>
    <col min="9101" max="9101" width="10.58203125" customWidth="1"/>
    <col min="9102" max="9102" width="15.75" customWidth="1"/>
    <col min="9103" max="9103" width="30.08203125" customWidth="1"/>
    <col min="9104" max="9104" width="27.58203125" customWidth="1"/>
    <col min="9105" max="9105" width="21.08203125" customWidth="1"/>
    <col min="9106" max="9106" width="22.25" customWidth="1"/>
    <col min="9107" max="9107" width="18.75" customWidth="1"/>
    <col min="9108" max="9109" width="19" customWidth="1"/>
    <col min="9110" max="9110" width="19.08203125" customWidth="1"/>
    <col min="9111" max="9111" width="17.08203125" customWidth="1"/>
    <col min="9112" max="9113" width="7.75" hidden="1" customWidth="1"/>
    <col min="9114" max="9116" width="17.5" customWidth="1"/>
    <col min="9117" max="9117" width="10.58203125" customWidth="1"/>
    <col min="9118" max="9118" width="15.75" customWidth="1"/>
    <col min="9119" max="9119" width="30.08203125" customWidth="1"/>
    <col min="9120" max="9120" width="27.58203125" customWidth="1"/>
    <col min="9121" max="9121" width="21.08203125" customWidth="1"/>
    <col min="9122" max="9122" width="22.25" customWidth="1"/>
    <col min="9123" max="9123" width="18.75" customWidth="1"/>
    <col min="9124" max="9125" width="19" customWidth="1"/>
    <col min="9126" max="9126" width="19.08203125" customWidth="1"/>
    <col min="9127" max="9127" width="17.08203125" customWidth="1"/>
    <col min="9128" max="9129" width="7.75" hidden="1" customWidth="1"/>
    <col min="9130" max="9132" width="17.5" customWidth="1"/>
    <col min="9133" max="9133" width="10.58203125" customWidth="1"/>
    <col min="9134" max="9134" width="15.75" customWidth="1"/>
    <col min="9135" max="9135" width="30.08203125" customWidth="1"/>
    <col min="9136" max="9136" width="27.58203125" customWidth="1"/>
    <col min="9137" max="9137" width="21.08203125" customWidth="1"/>
    <col min="9138" max="9138" width="22.25" customWidth="1"/>
    <col min="9139" max="9139" width="18.75" customWidth="1"/>
    <col min="9140" max="9141" width="19" customWidth="1"/>
    <col min="9142" max="9142" width="19.08203125" customWidth="1"/>
    <col min="9143" max="9143" width="17.08203125" customWidth="1"/>
    <col min="9144" max="9145" width="7.75" hidden="1" customWidth="1"/>
    <col min="9146" max="9148" width="17.5" customWidth="1"/>
    <col min="9149" max="9149" width="10.58203125" customWidth="1"/>
    <col min="9150" max="9150" width="15.75" customWidth="1"/>
    <col min="9151" max="9151" width="30.08203125" customWidth="1"/>
    <col min="9152" max="9152" width="27.58203125" customWidth="1"/>
    <col min="9153" max="9153" width="21.08203125" customWidth="1"/>
    <col min="9154" max="9154" width="22.25" customWidth="1"/>
    <col min="9155" max="9155" width="18.75" customWidth="1"/>
    <col min="9156" max="9157" width="19" customWidth="1"/>
    <col min="9158" max="9158" width="19.08203125" customWidth="1"/>
    <col min="9159" max="9159" width="17.08203125" customWidth="1"/>
    <col min="9160" max="9161" width="7.75" hidden="1" customWidth="1"/>
    <col min="9162" max="9164" width="17.5" customWidth="1"/>
    <col min="9165" max="9165" width="10.58203125" customWidth="1"/>
    <col min="9166" max="9166" width="15.75" customWidth="1"/>
    <col min="9167" max="9167" width="30.08203125" customWidth="1"/>
    <col min="9168" max="9168" width="27.58203125" customWidth="1"/>
    <col min="9169" max="9169" width="21.08203125" customWidth="1"/>
    <col min="9170" max="9170" width="22.25" customWidth="1"/>
    <col min="9171" max="9171" width="18.75" customWidth="1"/>
    <col min="9172" max="9173" width="19" customWidth="1"/>
    <col min="9174" max="9174" width="19.08203125" customWidth="1"/>
    <col min="9175" max="9175" width="17.08203125" customWidth="1"/>
    <col min="9176" max="9177" width="7.75" hidden="1" customWidth="1"/>
    <col min="9178" max="9180" width="17.5" customWidth="1"/>
    <col min="9181" max="9181" width="10.58203125" customWidth="1"/>
    <col min="9182" max="9182" width="15.75" customWidth="1"/>
    <col min="9183" max="9183" width="30.08203125" customWidth="1"/>
    <col min="9184" max="9184" width="27.58203125" customWidth="1"/>
    <col min="9185" max="9185" width="21.08203125" customWidth="1"/>
    <col min="9186" max="9186" width="22.25" customWidth="1"/>
    <col min="9187" max="9187" width="18.75" customWidth="1"/>
    <col min="9188" max="9189" width="19" customWidth="1"/>
    <col min="9190" max="9190" width="19.08203125" customWidth="1"/>
    <col min="9191" max="9191" width="17.08203125" customWidth="1"/>
    <col min="9192" max="9193" width="7.75" hidden="1" customWidth="1"/>
    <col min="9194" max="9196" width="17.5" customWidth="1"/>
    <col min="9197" max="9197" width="10.58203125" customWidth="1"/>
    <col min="9198" max="9198" width="15.75" customWidth="1"/>
    <col min="9199" max="9199" width="30.08203125" customWidth="1"/>
    <col min="9200" max="9200" width="27.58203125" customWidth="1"/>
    <col min="9201" max="9201" width="21.08203125" customWidth="1"/>
    <col min="9202" max="9202" width="22.25" customWidth="1"/>
    <col min="9203" max="9203" width="18.75" customWidth="1"/>
    <col min="9204" max="9205" width="19" customWidth="1"/>
    <col min="9206" max="9206" width="19.08203125" customWidth="1"/>
    <col min="9207" max="9207" width="17.08203125" customWidth="1"/>
    <col min="9208" max="9209" width="7.75" hidden="1" customWidth="1"/>
    <col min="9210" max="9212" width="17.5" customWidth="1"/>
    <col min="9213" max="9213" width="10.58203125" customWidth="1"/>
    <col min="9214" max="9214" width="15.75" customWidth="1"/>
    <col min="9215" max="9215" width="30.08203125" customWidth="1"/>
    <col min="9216" max="9216" width="27.58203125" customWidth="1"/>
    <col min="9217" max="9217" width="21.08203125" customWidth="1"/>
    <col min="9218" max="9218" width="22.25" customWidth="1"/>
    <col min="9219" max="9219" width="18.75" customWidth="1"/>
    <col min="9220" max="9221" width="19" customWidth="1"/>
    <col min="9222" max="9222" width="19.08203125" customWidth="1"/>
    <col min="9223" max="9223" width="17.08203125" customWidth="1"/>
    <col min="9224" max="9225" width="7.75" hidden="1" customWidth="1"/>
    <col min="9226" max="9228" width="17.5" customWidth="1"/>
    <col min="9229" max="9229" width="10.58203125" customWidth="1"/>
    <col min="9230" max="9230" width="15.75" customWidth="1"/>
    <col min="9231" max="9231" width="30.08203125" customWidth="1"/>
    <col min="9232" max="9232" width="27.58203125" customWidth="1"/>
    <col min="9233" max="9233" width="21.08203125" customWidth="1"/>
    <col min="9234" max="9234" width="22.25" customWidth="1"/>
    <col min="9235" max="9235" width="18.75" customWidth="1"/>
    <col min="9236" max="9237" width="19" customWidth="1"/>
    <col min="9238" max="9238" width="19.08203125" customWidth="1"/>
    <col min="9239" max="9239" width="17.08203125" customWidth="1"/>
    <col min="9240" max="9241" width="7.75" hidden="1" customWidth="1"/>
    <col min="9242" max="9244" width="17.5" customWidth="1"/>
    <col min="9245" max="9245" width="10.58203125" customWidth="1"/>
    <col min="9246" max="9246" width="15.75" customWidth="1"/>
    <col min="9247" max="9247" width="30.08203125" customWidth="1"/>
    <col min="9248" max="9248" width="27.58203125" customWidth="1"/>
    <col min="9249" max="9249" width="21.08203125" customWidth="1"/>
    <col min="9250" max="9250" width="22.25" customWidth="1"/>
    <col min="9251" max="9251" width="18.75" customWidth="1"/>
    <col min="9252" max="9253" width="19" customWidth="1"/>
    <col min="9254" max="9254" width="19.08203125" customWidth="1"/>
    <col min="9255" max="9255" width="17.08203125" customWidth="1"/>
    <col min="9256" max="9257" width="7.75" hidden="1" customWidth="1"/>
    <col min="9258" max="9260" width="17.5" customWidth="1"/>
    <col min="9261" max="9261" width="10.58203125" customWidth="1"/>
    <col min="9262" max="9262" width="15.75" customWidth="1"/>
    <col min="9263" max="9263" width="30.08203125" customWidth="1"/>
    <col min="9264" max="9264" width="27.58203125" customWidth="1"/>
    <col min="9265" max="9265" width="21.08203125" customWidth="1"/>
    <col min="9266" max="9266" width="22.25" customWidth="1"/>
    <col min="9267" max="9267" width="18.75" customWidth="1"/>
    <col min="9268" max="9269" width="19" customWidth="1"/>
    <col min="9270" max="9270" width="19.08203125" customWidth="1"/>
    <col min="9271" max="9271" width="17.08203125" customWidth="1"/>
    <col min="9272" max="9273" width="7.75" hidden="1" customWidth="1"/>
    <col min="9274" max="9276" width="17.5" customWidth="1"/>
    <col min="9277" max="9277" width="10.58203125" customWidth="1"/>
    <col min="9278" max="9278" width="15.75" customWidth="1"/>
    <col min="9279" max="9279" width="30.08203125" customWidth="1"/>
    <col min="9280" max="9280" width="27.58203125" customWidth="1"/>
    <col min="9281" max="9281" width="21.08203125" customWidth="1"/>
    <col min="9282" max="9282" width="22.25" customWidth="1"/>
    <col min="9283" max="9283" width="18.75" customWidth="1"/>
    <col min="9284" max="9285" width="19" customWidth="1"/>
    <col min="9286" max="9286" width="19.08203125" customWidth="1"/>
    <col min="9287" max="9287" width="17.08203125" customWidth="1"/>
    <col min="9288" max="9289" width="7.75" hidden="1" customWidth="1"/>
    <col min="9290" max="9292" width="17.5" customWidth="1"/>
    <col min="9293" max="9293" width="10.58203125" customWidth="1"/>
    <col min="9294" max="9294" width="15.75" customWidth="1"/>
    <col min="9295" max="9295" width="30.08203125" customWidth="1"/>
    <col min="9296" max="9296" width="27.58203125" customWidth="1"/>
    <col min="9297" max="9297" width="21.08203125" customWidth="1"/>
    <col min="9298" max="9298" width="22.25" customWidth="1"/>
    <col min="9299" max="9299" width="18.75" customWidth="1"/>
    <col min="9300" max="9301" width="19" customWidth="1"/>
    <col min="9302" max="9302" width="19.08203125" customWidth="1"/>
    <col min="9303" max="9303" width="17.08203125" customWidth="1"/>
    <col min="9304" max="9305" width="7.75" hidden="1" customWidth="1"/>
    <col min="9306" max="9308" width="17.5" customWidth="1"/>
    <col min="9309" max="9309" width="10.58203125" customWidth="1"/>
    <col min="9310" max="9310" width="15.75" customWidth="1"/>
    <col min="9311" max="9311" width="30.08203125" customWidth="1"/>
    <col min="9312" max="9312" width="27.58203125" customWidth="1"/>
    <col min="9313" max="9313" width="21.08203125" customWidth="1"/>
    <col min="9314" max="9314" width="22.25" customWidth="1"/>
    <col min="9315" max="9315" width="18.75" customWidth="1"/>
    <col min="9316" max="9317" width="19" customWidth="1"/>
    <col min="9318" max="9318" width="19.08203125" customWidth="1"/>
    <col min="9319" max="9319" width="17.08203125" customWidth="1"/>
    <col min="9320" max="9321" width="7.75" hidden="1" customWidth="1"/>
    <col min="9322" max="9324" width="17.5" customWidth="1"/>
    <col min="9325" max="9325" width="10.58203125" customWidth="1"/>
    <col min="9326" max="9326" width="15.75" customWidth="1"/>
    <col min="9327" max="9327" width="30.08203125" customWidth="1"/>
    <col min="9328" max="9328" width="27.58203125" customWidth="1"/>
    <col min="9329" max="9329" width="21.08203125" customWidth="1"/>
    <col min="9330" max="9330" width="22.25" customWidth="1"/>
    <col min="9331" max="9331" width="18.75" customWidth="1"/>
    <col min="9332" max="9333" width="19" customWidth="1"/>
    <col min="9334" max="9334" width="19.08203125" customWidth="1"/>
    <col min="9335" max="9335" width="17.08203125" customWidth="1"/>
    <col min="9336" max="9337" width="7.75" hidden="1" customWidth="1"/>
    <col min="9338" max="9340" width="17.5" customWidth="1"/>
    <col min="9341" max="9341" width="10.58203125" customWidth="1"/>
    <col min="9342" max="9342" width="15.75" customWidth="1"/>
    <col min="9343" max="9343" width="30.08203125" customWidth="1"/>
    <col min="9344" max="9344" width="27.58203125" customWidth="1"/>
    <col min="9345" max="9345" width="21.08203125" customWidth="1"/>
    <col min="9346" max="9346" width="22.25" customWidth="1"/>
    <col min="9347" max="9347" width="18.75" customWidth="1"/>
    <col min="9348" max="9349" width="19" customWidth="1"/>
    <col min="9350" max="9350" width="19.08203125" customWidth="1"/>
    <col min="9351" max="9351" width="17.08203125" customWidth="1"/>
    <col min="9352" max="9353" width="7.75" hidden="1" customWidth="1"/>
    <col min="9354" max="9356" width="17.5" customWidth="1"/>
    <col min="9357" max="9357" width="10.58203125" customWidth="1"/>
    <col min="9358" max="9358" width="15.75" customWidth="1"/>
    <col min="9359" max="9359" width="30.08203125" customWidth="1"/>
    <col min="9360" max="9360" width="27.58203125" customWidth="1"/>
    <col min="9361" max="9361" width="21.08203125" customWidth="1"/>
    <col min="9362" max="9362" width="22.25" customWidth="1"/>
    <col min="9363" max="9363" width="18.75" customWidth="1"/>
    <col min="9364" max="9365" width="19" customWidth="1"/>
    <col min="9366" max="9366" width="19.08203125" customWidth="1"/>
    <col min="9367" max="9367" width="17.08203125" customWidth="1"/>
    <col min="9368" max="9369" width="7.75" hidden="1" customWidth="1"/>
    <col min="9370" max="9372" width="17.5" customWidth="1"/>
    <col min="9373" max="9373" width="10.58203125" customWidth="1"/>
    <col min="9374" max="9374" width="15.75" customWidth="1"/>
    <col min="9375" max="9375" width="30.08203125" customWidth="1"/>
    <col min="9376" max="9376" width="27.58203125" customWidth="1"/>
    <col min="9377" max="9377" width="21.08203125" customWidth="1"/>
    <col min="9378" max="9378" width="22.25" customWidth="1"/>
    <col min="9379" max="9379" width="18.75" customWidth="1"/>
    <col min="9380" max="9381" width="19" customWidth="1"/>
    <col min="9382" max="9382" width="19.08203125" customWidth="1"/>
    <col min="9383" max="9383" width="17.08203125" customWidth="1"/>
    <col min="9384" max="9385" width="7.75" hidden="1" customWidth="1"/>
    <col min="9386" max="9388" width="17.5" customWidth="1"/>
    <col min="9389" max="9389" width="10.58203125" customWidth="1"/>
    <col min="9390" max="9390" width="15.75" customWidth="1"/>
    <col min="9391" max="9391" width="30.08203125" customWidth="1"/>
    <col min="9392" max="9392" width="27.58203125" customWidth="1"/>
    <col min="9393" max="9393" width="21.08203125" customWidth="1"/>
    <col min="9394" max="9394" width="22.25" customWidth="1"/>
    <col min="9395" max="9395" width="18.75" customWidth="1"/>
    <col min="9396" max="9397" width="19" customWidth="1"/>
    <col min="9398" max="9398" width="19.08203125" customWidth="1"/>
    <col min="9399" max="9399" width="17.08203125" customWidth="1"/>
    <col min="9400" max="9401" width="7.75" hidden="1" customWidth="1"/>
    <col min="9402" max="9404" width="17.5" customWidth="1"/>
    <col min="9405" max="9405" width="10.58203125" customWidth="1"/>
    <col min="9406" max="9406" width="15.75" customWidth="1"/>
    <col min="9407" max="9407" width="30.08203125" customWidth="1"/>
    <col min="9408" max="9408" width="27.58203125" customWidth="1"/>
    <col min="9409" max="9409" width="21.08203125" customWidth="1"/>
    <col min="9410" max="9410" width="22.25" customWidth="1"/>
    <col min="9411" max="9411" width="18.75" customWidth="1"/>
    <col min="9412" max="9413" width="19" customWidth="1"/>
    <col min="9414" max="9414" width="19.08203125" customWidth="1"/>
    <col min="9415" max="9415" width="17.08203125" customWidth="1"/>
    <col min="9416" max="9417" width="7.75" hidden="1" customWidth="1"/>
    <col min="9418" max="9420" width="17.5" customWidth="1"/>
    <col min="9421" max="9421" width="10.58203125" customWidth="1"/>
    <col min="9422" max="9422" width="15.75" customWidth="1"/>
    <col min="9423" max="9423" width="30.08203125" customWidth="1"/>
    <col min="9424" max="9424" width="27.58203125" customWidth="1"/>
    <col min="9425" max="9425" width="21.08203125" customWidth="1"/>
    <col min="9426" max="9426" width="22.25" customWidth="1"/>
    <col min="9427" max="9427" width="18.75" customWidth="1"/>
    <col min="9428" max="9429" width="19" customWidth="1"/>
    <col min="9430" max="9430" width="19.08203125" customWidth="1"/>
    <col min="9431" max="9431" width="17.08203125" customWidth="1"/>
    <col min="9432" max="9433" width="7.75" hidden="1" customWidth="1"/>
    <col min="9434" max="9436" width="17.5" customWidth="1"/>
    <col min="9437" max="9437" width="10.58203125" customWidth="1"/>
    <col min="9438" max="9438" width="15.75" customWidth="1"/>
    <col min="9439" max="9439" width="30.08203125" customWidth="1"/>
    <col min="9440" max="9440" width="27.58203125" customWidth="1"/>
    <col min="9441" max="9441" width="21.08203125" customWidth="1"/>
    <col min="9442" max="9442" width="22.25" customWidth="1"/>
    <col min="9443" max="9443" width="18.75" customWidth="1"/>
    <col min="9444" max="9445" width="19" customWidth="1"/>
    <col min="9446" max="9446" width="19.08203125" customWidth="1"/>
    <col min="9447" max="9447" width="17.08203125" customWidth="1"/>
    <col min="9448" max="9449" width="7.75" hidden="1" customWidth="1"/>
    <col min="9450" max="9452" width="17.5" customWidth="1"/>
    <col min="9453" max="9453" width="10.58203125" customWidth="1"/>
    <col min="9454" max="9454" width="15.75" customWidth="1"/>
    <col min="9455" max="9455" width="30.08203125" customWidth="1"/>
    <col min="9456" max="9456" width="27.58203125" customWidth="1"/>
    <col min="9457" max="9457" width="21.08203125" customWidth="1"/>
    <col min="9458" max="9458" width="22.25" customWidth="1"/>
    <col min="9459" max="9459" width="18.75" customWidth="1"/>
    <col min="9460" max="9461" width="19" customWidth="1"/>
    <col min="9462" max="9462" width="19.08203125" customWidth="1"/>
    <col min="9463" max="9463" width="17.08203125" customWidth="1"/>
    <col min="9464" max="9465" width="7.75" hidden="1" customWidth="1"/>
    <col min="9466" max="9468" width="17.5" customWidth="1"/>
    <col min="9469" max="9469" width="10.58203125" customWidth="1"/>
    <col min="9470" max="9470" width="15.75" customWidth="1"/>
    <col min="9471" max="9471" width="30.08203125" customWidth="1"/>
    <col min="9472" max="9472" width="27.58203125" customWidth="1"/>
    <col min="9473" max="9473" width="21.08203125" customWidth="1"/>
    <col min="9474" max="9474" width="22.25" customWidth="1"/>
    <col min="9475" max="9475" width="18.75" customWidth="1"/>
    <col min="9476" max="9477" width="19" customWidth="1"/>
    <col min="9478" max="9478" width="19.08203125" customWidth="1"/>
    <col min="9479" max="9479" width="17.08203125" customWidth="1"/>
    <col min="9480" max="9481" width="7.75" hidden="1" customWidth="1"/>
    <col min="9482" max="9484" width="17.5" customWidth="1"/>
    <col min="9485" max="9485" width="10.58203125" customWidth="1"/>
    <col min="9486" max="9486" width="15.75" customWidth="1"/>
    <col min="9487" max="9487" width="30.08203125" customWidth="1"/>
    <col min="9488" max="9488" width="27.58203125" customWidth="1"/>
    <col min="9489" max="9489" width="21.08203125" customWidth="1"/>
    <col min="9490" max="9490" width="22.25" customWidth="1"/>
    <col min="9491" max="9491" width="18.75" customWidth="1"/>
    <col min="9492" max="9493" width="19" customWidth="1"/>
    <col min="9494" max="9494" width="19.08203125" customWidth="1"/>
    <col min="9495" max="9495" width="17.08203125" customWidth="1"/>
    <col min="9496" max="9497" width="7.75" hidden="1" customWidth="1"/>
    <col min="9498" max="9500" width="17.5" customWidth="1"/>
    <col min="9501" max="9501" width="10.58203125" customWidth="1"/>
    <col min="9502" max="9502" width="15.75" customWidth="1"/>
    <col min="9503" max="9503" width="30.08203125" customWidth="1"/>
    <col min="9504" max="9504" width="27.58203125" customWidth="1"/>
    <col min="9505" max="9505" width="21.08203125" customWidth="1"/>
    <col min="9506" max="9506" width="22.25" customWidth="1"/>
    <col min="9507" max="9507" width="18.75" customWidth="1"/>
    <col min="9508" max="9509" width="19" customWidth="1"/>
    <col min="9510" max="9510" width="19.08203125" customWidth="1"/>
    <col min="9511" max="9511" width="17.08203125" customWidth="1"/>
    <col min="9512" max="9513" width="7.75" hidden="1" customWidth="1"/>
    <col min="9514" max="9516" width="17.5" customWidth="1"/>
    <col min="9517" max="9517" width="10.58203125" customWidth="1"/>
    <col min="9518" max="9518" width="15.75" customWidth="1"/>
    <col min="9519" max="9519" width="30.08203125" customWidth="1"/>
    <col min="9520" max="9520" width="27.58203125" customWidth="1"/>
    <col min="9521" max="9521" width="21.08203125" customWidth="1"/>
    <col min="9522" max="9522" width="22.25" customWidth="1"/>
    <col min="9523" max="9523" width="18.75" customWidth="1"/>
    <col min="9524" max="9525" width="19" customWidth="1"/>
    <col min="9526" max="9526" width="19.08203125" customWidth="1"/>
    <col min="9527" max="9527" width="17.08203125" customWidth="1"/>
    <col min="9528" max="9529" width="7.75" hidden="1" customWidth="1"/>
    <col min="9530" max="9532" width="17.5" customWidth="1"/>
    <col min="9533" max="9533" width="10.58203125" customWidth="1"/>
    <col min="9534" max="9534" width="15.75" customWidth="1"/>
    <col min="9535" max="9535" width="30.08203125" customWidth="1"/>
    <col min="9536" max="9536" width="27.58203125" customWidth="1"/>
    <col min="9537" max="9537" width="21.08203125" customWidth="1"/>
    <col min="9538" max="9538" width="22.25" customWidth="1"/>
    <col min="9539" max="9539" width="18.75" customWidth="1"/>
    <col min="9540" max="9541" width="19" customWidth="1"/>
    <col min="9542" max="9542" width="19.08203125" customWidth="1"/>
    <col min="9543" max="9543" width="17.08203125" customWidth="1"/>
    <col min="9544" max="9545" width="7.75" hidden="1" customWidth="1"/>
    <col min="9546" max="9548" width="17.5" customWidth="1"/>
    <col min="9549" max="9549" width="10.58203125" customWidth="1"/>
    <col min="9550" max="9550" width="15.75" customWidth="1"/>
    <col min="9551" max="9551" width="30.08203125" customWidth="1"/>
    <col min="9552" max="9552" width="27.58203125" customWidth="1"/>
    <col min="9553" max="9553" width="21.08203125" customWidth="1"/>
    <col min="9554" max="9554" width="22.25" customWidth="1"/>
    <col min="9555" max="9555" width="18.75" customWidth="1"/>
    <col min="9556" max="9557" width="19" customWidth="1"/>
    <col min="9558" max="9558" width="19.08203125" customWidth="1"/>
    <col min="9559" max="9559" width="17.08203125" customWidth="1"/>
    <col min="9560" max="9561" width="7.75" hidden="1" customWidth="1"/>
    <col min="9562" max="9564" width="17.5" customWidth="1"/>
    <col min="9565" max="9565" width="10.58203125" customWidth="1"/>
    <col min="9566" max="9566" width="15.75" customWidth="1"/>
    <col min="9567" max="9567" width="30.08203125" customWidth="1"/>
    <col min="9568" max="9568" width="27.58203125" customWidth="1"/>
    <col min="9569" max="9569" width="21.08203125" customWidth="1"/>
    <col min="9570" max="9570" width="22.25" customWidth="1"/>
    <col min="9571" max="9571" width="18.75" customWidth="1"/>
    <col min="9572" max="9573" width="19" customWidth="1"/>
    <col min="9574" max="9574" width="19.08203125" customWidth="1"/>
    <col min="9575" max="9575" width="17.08203125" customWidth="1"/>
    <col min="9576" max="9577" width="7.75" hidden="1" customWidth="1"/>
    <col min="9578" max="9580" width="17.5" customWidth="1"/>
    <col min="9581" max="9581" width="10.58203125" customWidth="1"/>
    <col min="9582" max="9582" width="15.75" customWidth="1"/>
    <col min="9583" max="9583" width="30.08203125" customWidth="1"/>
    <col min="9584" max="9584" width="27.58203125" customWidth="1"/>
    <col min="9585" max="9585" width="21.08203125" customWidth="1"/>
    <col min="9586" max="9586" width="22.25" customWidth="1"/>
    <col min="9587" max="9587" width="18.75" customWidth="1"/>
    <col min="9588" max="9589" width="19" customWidth="1"/>
    <col min="9590" max="9590" width="19.08203125" customWidth="1"/>
    <col min="9591" max="9591" width="17.08203125" customWidth="1"/>
    <col min="9592" max="9593" width="7.75" hidden="1" customWidth="1"/>
    <col min="9594" max="9596" width="17.5" customWidth="1"/>
    <col min="9597" max="9597" width="10.58203125" customWidth="1"/>
    <col min="9598" max="9598" width="15.75" customWidth="1"/>
    <col min="9599" max="9599" width="30.08203125" customWidth="1"/>
    <col min="9600" max="9600" width="27.58203125" customWidth="1"/>
    <col min="9601" max="9601" width="21.08203125" customWidth="1"/>
    <col min="9602" max="9602" width="22.25" customWidth="1"/>
    <col min="9603" max="9603" width="18.75" customWidth="1"/>
    <col min="9604" max="9605" width="19" customWidth="1"/>
    <col min="9606" max="9606" width="19.08203125" customWidth="1"/>
    <col min="9607" max="9607" width="17.08203125" customWidth="1"/>
    <col min="9608" max="9609" width="7.75" hidden="1" customWidth="1"/>
    <col min="9610" max="9612" width="17.5" customWidth="1"/>
    <col min="9613" max="9613" width="10.58203125" customWidth="1"/>
    <col min="9614" max="9614" width="15.75" customWidth="1"/>
    <col min="9615" max="9615" width="30.08203125" customWidth="1"/>
    <col min="9616" max="9616" width="27.58203125" customWidth="1"/>
    <col min="9617" max="9617" width="21.08203125" customWidth="1"/>
    <col min="9618" max="9618" width="22.25" customWidth="1"/>
    <col min="9619" max="9619" width="18.75" customWidth="1"/>
    <col min="9620" max="9621" width="19" customWidth="1"/>
    <col min="9622" max="9622" width="19.08203125" customWidth="1"/>
    <col min="9623" max="9623" width="17.08203125" customWidth="1"/>
    <col min="9624" max="9625" width="7.75" hidden="1" customWidth="1"/>
    <col min="9626" max="9628" width="17.5" customWidth="1"/>
    <col min="9629" max="9629" width="10.58203125" customWidth="1"/>
    <col min="9630" max="9630" width="15.75" customWidth="1"/>
    <col min="9631" max="9631" width="30.08203125" customWidth="1"/>
    <col min="9632" max="9632" width="27.58203125" customWidth="1"/>
    <col min="9633" max="9633" width="21.08203125" customWidth="1"/>
    <col min="9634" max="9634" width="22.25" customWidth="1"/>
    <col min="9635" max="9635" width="18.75" customWidth="1"/>
    <col min="9636" max="9637" width="19" customWidth="1"/>
    <col min="9638" max="9638" width="19.08203125" customWidth="1"/>
    <col min="9639" max="9639" width="17.08203125" customWidth="1"/>
    <col min="9640" max="9641" width="7.75" hidden="1" customWidth="1"/>
    <col min="9642" max="9644" width="17.5" customWidth="1"/>
    <col min="9645" max="9645" width="10.58203125" customWidth="1"/>
    <col min="9646" max="9646" width="15.75" customWidth="1"/>
    <col min="9647" max="9647" width="30.08203125" customWidth="1"/>
    <col min="9648" max="9648" width="27.58203125" customWidth="1"/>
    <col min="9649" max="9649" width="21.08203125" customWidth="1"/>
    <col min="9650" max="9650" width="22.25" customWidth="1"/>
    <col min="9651" max="9651" width="18.75" customWidth="1"/>
    <col min="9652" max="9653" width="19" customWidth="1"/>
    <col min="9654" max="9654" width="19.08203125" customWidth="1"/>
    <col min="9655" max="9655" width="17.08203125" customWidth="1"/>
    <col min="9656" max="9657" width="7.75" hidden="1" customWidth="1"/>
    <col min="9658" max="9660" width="17.5" customWidth="1"/>
    <col min="9661" max="9661" width="10.58203125" customWidth="1"/>
    <col min="9662" max="9662" width="15.75" customWidth="1"/>
    <col min="9663" max="9663" width="30.08203125" customWidth="1"/>
    <col min="9664" max="9664" width="27.58203125" customWidth="1"/>
    <col min="9665" max="9665" width="21.08203125" customWidth="1"/>
    <col min="9666" max="9666" width="22.25" customWidth="1"/>
    <col min="9667" max="9667" width="18.75" customWidth="1"/>
    <col min="9668" max="9669" width="19" customWidth="1"/>
    <col min="9670" max="9670" width="19.08203125" customWidth="1"/>
    <col min="9671" max="9671" width="17.08203125" customWidth="1"/>
    <col min="9672" max="9673" width="7.75" hidden="1" customWidth="1"/>
    <col min="9674" max="9676" width="17.5" customWidth="1"/>
    <col min="9677" max="9677" width="10.58203125" customWidth="1"/>
    <col min="9678" max="9678" width="15.75" customWidth="1"/>
    <col min="9679" max="9679" width="30.08203125" customWidth="1"/>
    <col min="9680" max="9680" width="27.58203125" customWidth="1"/>
    <col min="9681" max="9681" width="21.08203125" customWidth="1"/>
    <col min="9682" max="9682" width="22.25" customWidth="1"/>
    <col min="9683" max="9683" width="18.75" customWidth="1"/>
    <col min="9684" max="9685" width="19" customWidth="1"/>
    <col min="9686" max="9686" width="19.08203125" customWidth="1"/>
    <col min="9687" max="9687" width="17.08203125" customWidth="1"/>
    <col min="9688" max="9689" width="7.75" hidden="1" customWidth="1"/>
    <col min="9690" max="9692" width="17.5" customWidth="1"/>
    <col min="9693" max="9693" width="10.58203125" customWidth="1"/>
    <col min="9694" max="9694" width="15.75" customWidth="1"/>
    <col min="9695" max="9695" width="30.08203125" customWidth="1"/>
    <col min="9696" max="9696" width="27.58203125" customWidth="1"/>
    <col min="9697" max="9697" width="21.08203125" customWidth="1"/>
    <col min="9698" max="9698" width="22.25" customWidth="1"/>
    <col min="9699" max="9699" width="18.75" customWidth="1"/>
    <col min="9700" max="9701" width="19" customWidth="1"/>
    <col min="9702" max="9702" width="19.08203125" customWidth="1"/>
    <col min="9703" max="9703" width="17.08203125" customWidth="1"/>
    <col min="9704" max="9705" width="7.75" hidden="1" customWidth="1"/>
    <col min="9706" max="9708" width="17.5" customWidth="1"/>
    <col min="9709" max="9709" width="10.58203125" customWidth="1"/>
    <col min="9710" max="9710" width="15.75" customWidth="1"/>
    <col min="9711" max="9711" width="30.08203125" customWidth="1"/>
    <col min="9712" max="9712" width="27.58203125" customWidth="1"/>
    <col min="9713" max="9713" width="21.08203125" customWidth="1"/>
    <col min="9714" max="9714" width="22.25" customWidth="1"/>
    <col min="9715" max="9715" width="18.75" customWidth="1"/>
    <col min="9716" max="9717" width="19" customWidth="1"/>
    <col min="9718" max="9718" width="19.08203125" customWidth="1"/>
    <col min="9719" max="9719" width="17.08203125" customWidth="1"/>
    <col min="9720" max="9721" width="7.75" hidden="1" customWidth="1"/>
    <col min="9722" max="9724" width="17.5" customWidth="1"/>
    <col min="9725" max="9725" width="10.58203125" customWidth="1"/>
    <col min="9726" max="9726" width="15.75" customWidth="1"/>
    <col min="9727" max="9727" width="30.08203125" customWidth="1"/>
    <col min="9728" max="9728" width="27.58203125" customWidth="1"/>
    <col min="9729" max="9729" width="21.08203125" customWidth="1"/>
    <col min="9730" max="9730" width="22.25" customWidth="1"/>
    <col min="9731" max="9731" width="18.75" customWidth="1"/>
    <col min="9732" max="9733" width="19" customWidth="1"/>
    <col min="9734" max="9734" width="19.08203125" customWidth="1"/>
    <col min="9735" max="9735" width="17.08203125" customWidth="1"/>
    <col min="9736" max="9737" width="7.75" hidden="1" customWidth="1"/>
    <col min="9738" max="9740" width="17.5" customWidth="1"/>
    <col min="9741" max="9741" width="10.58203125" customWidth="1"/>
    <col min="9742" max="9742" width="15.75" customWidth="1"/>
    <col min="9743" max="9743" width="30.08203125" customWidth="1"/>
    <col min="9744" max="9744" width="27.58203125" customWidth="1"/>
    <col min="9745" max="9745" width="21.08203125" customWidth="1"/>
    <col min="9746" max="9746" width="22.25" customWidth="1"/>
    <col min="9747" max="9747" width="18.75" customWidth="1"/>
    <col min="9748" max="9749" width="19" customWidth="1"/>
    <col min="9750" max="9750" width="19.08203125" customWidth="1"/>
    <col min="9751" max="9751" width="17.08203125" customWidth="1"/>
    <col min="9752" max="9753" width="7.75" hidden="1" customWidth="1"/>
    <col min="9754" max="9756" width="17.5" customWidth="1"/>
    <col min="9757" max="9757" width="10.58203125" customWidth="1"/>
    <col min="9758" max="9758" width="15.75" customWidth="1"/>
    <col min="9759" max="9759" width="30.08203125" customWidth="1"/>
    <col min="9760" max="9760" width="27.58203125" customWidth="1"/>
    <col min="9761" max="9761" width="21.08203125" customWidth="1"/>
    <col min="9762" max="9762" width="22.25" customWidth="1"/>
    <col min="9763" max="9763" width="18.75" customWidth="1"/>
    <col min="9764" max="9765" width="19" customWidth="1"/>
    <col min="9766" max="9766" width="19.08203125" customWidth="1"/>
    <col min="9767" max="9767" width="17.08203125" customWidth="1"/>
    <col min="9768" max="9769" width="7.75" hidden="1" customWidth="1"/>
    <col min="9770" max="9772" width="17.5" customWidth="1"/>
    <col min="9773" max="9773" width="10.58203125" customWidth="1"/>
    <col min="9774" max="9774" width="15.75" customWidth="1"/>
    <col min="9775" max="9775" width="30.08203125" customWidth="1"/>
    <col min="9776" max="9776" width="27.58203125" customWidth="1"/>
    <col min="9777" max="9777" width="21.08203125" customWidth="1"/>
    <col min="9778" max="9778" width="22.25" customWidth="1"/>
    <col min="9779" max="9779" width="18.75" customWidth="1"/>
    <col min="9780" max="9781" width="19" customWidth="1"/>
    <col min="9782" max="9782" width="19.08203125" customWidth="1"/>
    <col min="9783" max="9783" width="17.08203125" customWidth="1"/>
    <col min="9784" max="9785" width="7.75" hidden="1" customWidth="1"/>
    <col min="9786" max="9788" width="17.5" customWidth="1"/>
    <col min="9789" max="9789" width="10.58203125" customWidth="1"/>
    <col min="9790" max="9790" width="15.75" customWidth="1"/>
    <col min="9791" max="9791" width="30.08203125" customWidth="1"/>
    <col min="9792" max="9792" width="27.58203125" customWidth="1"/>
    <col min="9793" max="9793" width="21.08203125" customWidth="1"/>
    <col min="9794" max="9794" width="22.25" customWidth="1"/>
    <col min="9795" max="9795" width="18.75" customWidth="1"/>
    <col min="9796" max="9797" width="19" customWidth="1"/>
    <col min="9798" max="9798" width="19.08203125" customWidth="1"/>
    <col min="9799" max="9799" width="17.08203125" customWidth="1"/>
    <col min="9800" max="9801" width="7.75" hidden="1" customWidth="1"/>
    <col min="9802" max="9804" width="17.5" customWidth="1"/>
    <col min="9805" max="9805" width="10.58203125" customWidth="1"/>
    <col min="9806" max="9806" width="15.75" customWidth="1"/>
    <col min="9807" max="9807" width="30.08203125" customWidth="1"/>
    <col min="9808" max="9808" width="27.58203125" customWidth="1"/>
    <col min="9809" max="9809" width="21.08203125" customWidth="1"/>
    <col min="9810" max="9810" width="22.25" customWidth="1"/>
    <col min="9811" max="9811" width="18.75" customWidth="1"/>
    <col min="9812" max="9813" width="19" customWidth="1"/>
    <col min="9814" max="9814" width="19.08203125" customWidth="1"/>
    <col min="9815" max="9815" width="17.08203125" customWidth="1"/>
    <col min="9816" max="9817" width="7.75" hidden="1" customWidth="1"/>
    <col min="9818" max="9820" width="17.5" customWidth="1"/>
    <col min="9821" max="9821" width="10.58203125" customWidth="1"/>
    <col min="9822" max="9822" width="15.75" customWidth="1"/>
    <col min="9823" max="9823" width="30.08203125" customWidth="1"/>
    <col min="9824" max="9824" width="27.58203125" customWidth="1"/>
    <col min="9825" max="9825" width="21.08203125" customWidth="1"/>
    <col min="9826" max="9826" width="22.25" customWidth="1"/>
    <col min="9827" max="9827" width="18.75" customWidth="1"/>
    <col min="9828" max="9829" width="19" customWidth="1"/>
    <col min="9830" max="9830" width="19.08203125" customWidth="1"/>
    <col min="9831" max="9831" width="17.08203125" customWidth="1"/>
    <col min="9832" max="9833" width="7.75" hidden="1" customWidth="1"/>
    <col min="9834" max="9836" width="17.5" customWidth="1"/>
    <col min="9837" max="9837" width="10.58203125" customWidth="1"/>
    <col min="9838" max="9838" width="15.75" customWidth="1"/>
    <col min="9839" max="9839" width="30.08203125" customWidth="1"/>
    <col min="9840" max="9840" width="27.58203125" customWidth="1"/>
    <col min="9841" max="9841" width="21.08203125" customWidth="1"/>
    <col min="9842" max="9842" width="22.25" customWidth="1"/>
    <col min="9843" max="9843" width="18.75" customWidth="1"/>
    <col min="9844" max="9845" width="19" customWidth="1"/>
    <col min="9846" max="9846" width="19.08203125" customWidth="1"/>
    <col min="9847" max="9847" width="17.08203125" customWidth="1"/>
    <col min="9848" max="9849" width="7.75" hidden="1" customWidth="1"/>
    <col min="9850" max="9852" width="17.5" customWidth="1"/>
    <col min="9853" max="9853" width="10.58203125" customWidth="1"/>
    <col min="9854" max="9854" width="15.75" customWidth="1"/>
    <col min="9855" max="9855" width="30.08203125" customWidth="1"/>
    <col min="9856" max="9856" width="27.58203125" customWidth="1"/>
    <col min="9857" max="9857" width="21.08203125" customWidth="1"/>
    <col min="9858" max="9858" width="22.25" customWidth="1"/>
    <col min="9859" max="9859" width="18.75" customWidth="1"/>
    <col min="9860" max="9861" width="19" customWidth="1"/>
    <col min="9862" max="9862" width="19.08203125" customWidth="1"/>
    <col min="9863" max="9863" width="17.08203125" customWidth="1"/>
    <col min="9864" max="9865" width="7.75" hidden="1" customWidth="1"/>
    <col min="9866" max="9868" width="17.5" customWidth="1"/>
    <col min="9869" max="9869" width="10.58203125" customWidth="1"/>
    <col min="9870" max="9870" width="15.75" customWidth="1"/>
    <col min="9871" max="9871" width="30.08203125" customWidth="1"/>
    <col min="9872" max="9872" width="27.58203125" customWidth="1"/>
    <col min="9873" max="9873" width="21.08203125" customWidth="1"/>
    <col min="9874" max="9874" width="22.25" customWidth="1"/>
    <col min="9875" max="9875" width="18.75" customWidth="1"/>
    <col min="9876" max="9877" width="19" customWidth="1"/>
    <col min="9878" max="9878" width="19.08203125" customWidth="1"/>
    <col min="9879" max="9879" width="17.08203125" customWidth="1"/>
    <col min="9880" max="9881" width="7.75" hidden="1" customWidth="1"/>
    <col min="9882" max="9884" width="17.5" customWidth="1"/>
    <col min="9885" max="9885" width="10.58203125" customWidth="1"/>
    <col min="9886" max="9886" width="15.75" customWidth="1"/>
    <col min="9887" max="9887" width="30.08203125" customWidth="1"/>
    <col min="9888" max="9888" width="27.58203125" customWidth="1"/>
    <col min="9889" max="9889" width="21.08203125" customWidth="1"/>
    <col min="9890" max="9890" width="22.25" customWidth="1"/>
    <col min="9891" max="9891" width="18.75" customWidth="1"/>
    <col min="9892" max="9893" width="19" customWidth="1"/>
    <col min="9894" max="9894" width="19.08203125" customWidth="1"/>
    <col min="9895" max="9895" width="17.08203125" customWidth="1"/>
    <col min="9896" max="9897" width="7.75" hidden="1" customWidth="1"/>
    <col min="9898" max="9900" width="17.5" customWidth="1"/>
    <col min="9901" max="9901" width="10.58203125" customWidth="1"/>
    <col min="9902" max="9902" width="15.75" customWidth="1"/>
    <col min="9903" max="9903" width="30.08203125" customWidth="1"/>
    <col min="9904" max="9904" width="27.58203125" customWidth="1"/>
    <col min="9905" max="9905" width="21.08203125" customWidth="1"/>
    <col min="9906" max="9906" width="22.25" customWidth="1"/>
    <col min="9907" max="9907" width="18.75" customWidth="1"/>
    <col min="9908" max="9909" width="19" customWidth="1"/>
    <col min="9910" max="9910" width="19.08203125" customWidth="1"/>
    <col min="9911" max="9911" width="17.08203125" customWidth="1"/>
    <col min="9912" max="9913" width="7.75" hidden="1" customWidth="1"/>
    <col min="9914" max="9916" width="17.5" customWidth="1"/>
    <col min="9917" max="9917" width="10.58203125" customWidth="1"/>
    <col min="9918" max="9918" width="15.75" customWidth="1"/>
    <col min="9919" max="9919" width="30.08203125" customWidth="1"/>
    <col min="9920" max="9920" width="27.58203125" customWidth="1"/>
    <col min="9921" max="9921" width="21.08203125" customWidth="1"/>
    <col min="9922" max="9922" width="22.25" customWidth="1"/>
    <col min="9923" max="9923" width="18.75" customWidth="1"/>
    <col min="9924" max="9925" width="19" customWidth="1"/>
    <col min="9926" max="9926" width="19.08203125" customWidth="1"/>
    <col min="9927" max="9927" width="17.08203125" customWidth="1"/>
    <col min="9928" max="9929" width="7.75" hidden="1" customWidth="1"/>
    <col min="9930" max="9932" width="17.5" customWidth="1"/>
    <col min="9933" max="9933" width="10.58203125" customWidth="1"/>
    <col min="9934" max="9934" width="15.75" customWidth="1"/>
    <col min="9935" max="9935" width="30.08203125" customWidth="1"/>
    <col min="9936" max="9936" width="27.58203125" customWidth="1"/>
    <col min="9937" max="9937" width="21.08203125" customWidth="1"/>
    <col min="9938" max="9938" width="22.25" customWidth="1"/>
    <col min="9939" max="9939" width="18.75" customWidth="1"/>
    <col min="9940" max="9941" width="19" customWidth="1"/>
    <col min="9942" max="9942" width="19.08203125" customWidth="1"/>
    <col min="9943" max="9943" width="17.08203125" customWidth="1"/>
    <col min="9944" max="9945" width="7.75" hidden="1" customWidth="1"/>
    <col min="9946" max="9948" width="17.5" customWidth="1"/>
    <col min="9949" max="9949" width="10.58203125" customWidth="1"/>
    <col min="9950" max="9950" width="15.75" customWidth="1"/>
    <col min="9951" max="9951" width="30.08203125" customWidth="1"/>
    <col min="9952" max="9952" width="27.58203125" customWidth="1"/>
    <col min="9953" max="9953" width="21.08203125" customWidth="1"/>
    <col min="9954" max="9954" width="22.25" customWidth="1"/>
    <col min="9955" max="9955" width="18.75" customWidth="1"/>
    <col min="9956" max="9957" width="19" customWidth="1"/>
    <col min="9958" max="9958" width="19.08203125" customWidth="1"/>
    <col min="9959" max="9959" width="17.08203125" customWidth="1"/>
    <col min="9960" max="9961" width="7.75" hidden="1" customWidth="1"/>
    <col min="9962" max="9964" width="17.5" customWidth="1"/>
    <col min="9965" max="9965" width="10.58203125" customWidth="1"/>
    <col min="9966" max="9966" width="15.75" customWidth="1"/>
    <col min="9967" max="9967" width="30.08203125" customWidth="1"/>
    <col min="9968" max="9968" width="27.58203125" customWidth="1"/>
    <col min="9969" max="9969" width="21.08203125" customWidth="1"/>
    <col min="9970" max="9970" width="22.25" customWidth="1"/>
    <col min="9971" max="9971" width="18.75" customWidth="1"/>
    <col min="9972" max="9973" width="19" customWidth="1"/>
    <col min="9974" max="9974" width="19.08203125" customWidth="1"/>
    <col min="9975" max="9975" width="17.08203125" customWidth="1"/>
    <col min="9976" max="9977" width="7.75" hidden="1" customWidth="1"/>
    <col min="9978" max="9980" width="17.5" customWidth="1"/>
    <col min="9981" max="9981" width="10.58203125" customWidth="1"/>
    <col min="9982" max="9982" width="15.75" customWidth="1"/>
    <col min="9983" max="9983" width="30.08203125" customWidth="1"/>
    <col min="9984" max="9984" width="27.58203125" customWidth="1"/>
    <col min="9985" max="9985" width="21.08203125" customWidth="1"/>
    <col min="9986" max="9986" width="22.25" customWidth="1"/>
    <col min="9987" max="9987" width="18.75" customWidth="1"/>
    <col min="9988" max="9989" width="19" customWidth="1"/>
    <col min="9990" max="9990" width="19.08203125" customWidth="1"/>
    <col min="9991" max="9991" width="17.08203125" customWidth="1"/>
    <col min="9992" max="9993" width="7.75" hidden="1" customWidth="1"/>
    <col min="9994" max="9996" width="17.5" customWidth="1"/>
    <col min="9997" max="9997" width="10.58203125" customWidth="1"/>
    <col min="9998" max="9998" width="15.75" customWidth="1"/>
    <col min="9999" max="9999" width="30.08203125" customWidth="1"/>
    <col min="10000" max="10000" width="27.58203125" customWidth="1"/>
    <col min="10001" max="10001" width="21.08203125" customWidth="1"/>
    <col min="10002" max="10002" width="22.25" customWidth="1"/>
    <col min="10003" max="10003" width="18.75" customWidth="1"/>
    <col min="10004" max="10005" width="19" customWidth="1"/>
    <col min="10006" max="10006" width="19.08203125" customWidth="1"/>
    <col min="10007" max="10007" width="17.08203125" customWidth="1"/>
    <col min="10008" max="10009" width="7.75" hidden="1" customWidth="1"/>
    <col min="10010" max="10012" width="17.5" customWidth="1"/>
    <col min="10013" max="10013" width="10.58203125" customWidth="1"/>
    <col min="10014" max="10014" width="15.75" customWidth="1"/>
    <col min="10015" max="10015" width="30.08203125" customWidth="1"/>
    <col min="10016" max="10016" width="27.58203125" customWidth="1"/>
    <col min="10017" max="10017" width="21.08203125" customWidth="1"/>
    <col min="10018" max="10018" width="22.25" customWidth="1"/>
    <col min="10019" max="10019" width="18.75" customWidth="1"/>
    <col min="10020" max="10021" width="19" customWidth="1"/>
    <col min="10022" max="10022" width="19.08203125" customWidth="1"/>
    <col min="10023" max="10023" width="17.08203125" customWidth="1"/>
    <col min="10024" max="10025" width="7.75" hidden="1" customWidth="1"/>
    <col min="10026" max="10028" width="17.5" customWidth="1"/>
    <col min="10029" max="10029" width="10.58203125" customWidth="1"/>
    <col min="10030" max="10030" width="15.75" customWidth="1"/>
    <col min="10031" max="10031" width="30.08203125" customWidth="1"/>
    <col min="10032" max="10032" width="27.58203125" customWidth="1"/>
    <col min="10033" max="10033" width="21.08203125" customWidth="1"/>
    <col min="10034" max="10034" width="22.25" customWidth="1"/>
    <col min="10035" max="10035" width="18.75" customWidth="1"/>
    <col min="10036" max="10037" width="19" customWidth="1"/>
    <col min="10038" max="10038" width="19.08203125" customWidth="1"/>
    <col min="10039" max="10039" width="17.08203125" customWidth="1"/>
    <col min="10040" max="10041" width="7.75" hidden="1" customWidth="1"/>
    <col min="10042" max="10044" width="17.5" customWidth="1"/>
    <col min="10045" max="10045" width="10.58203125" customWidth="1"/>
    <col min="10046" max="10046" width="15.75" customWidth="1"/>
    <col min="10047" max="10047" width="30.08203125" customWidth="1"/>
    <col min="10048" max="10048" width="27.58203125" customWidth="1"/>
    <col min="10049" max="10049" width="21.08203125" customWidth="1"/>
    <col min="10050" max="10050" width="22.25" customWidth="1"/>
    <col min="10051" max="10051" width="18.75" customWidth="1"/>
    <col min="10052" max="10053" width="19" customWidth="1"/>
    <col min="10054" max="10054" width="19.08203125" customWidth="1"/>
    <col min="10055" max="10055" width="17.08203125" customWidth="1"/>
    <col min="10056" max="10057" width="7.75" hidden="1" customWidth="1"/>
    <col min="10058" max="10060" width="17.5" customWidth="1"/>
    <col min="10061" max="10061" width="10.58203125" customWidth="1"/>
    <col min="10062" max="10062" width="15.75" customWidth="1"/>
    <col min="10063" max="10063" width="30.08203125" customWidth="1"/>
    <col min="10064" max="10064" width="27.58203125" customWidth="1"/>
    <col min="10065" max="10065" width="21.08203125" customWidth="1"/>
    <col min="10066" max="10066" width="22.25" customWidth="1"/>
    <col min="10067" max="10067" width="18.75" customWidth="1"/>
    <col min="10068" max="10069" width="19" customWidth="1"/>
    <col min="10070" max="10070" width="19.08203125" customWidth="1"/>
    <col min="10071" max="10071" width="17.08203125" customWidth="1"/>
    <col min="10072" max="10073" width="7.75" hidden="1" customWidth="1"/>
    <col min="10074" max="10076" width="17.5" customWidth="1"/>
    <col min="10077" max="10077" width="10.58203125" customWidth="1"/>
    <col min="10078" max="10078" width="15.75" customWidth="1"/>
    <col min="10079" max="10079" width="30.08203125" customWidth="1"/>
    <col min="10080" max="10080" width="27.58203125" customWidth="1"/>
    <col min="10081" max="10081" width="21.08203125" customWidth="1"/>
    <col min="10082" max="10082" width="22.25" customWidth="1"/>
    <col min="10083" max="10083" width="18.75" customWidth="1"/>
    <col min="10084" max="10085" width="19" customWidth="1"/>
    <col min="10086" max="10086" width="19.08203125" customWidth="1"/>
    <col min="10087" max="10087" width="17.08203125" customWidth="1"/>
    <col min="10088" max="10089" width="7.75" hidden="1" customWidth="1"/>
    <col min="10090" max="10092" width="17.5" customWidth="1"/>
    <col min="10093" max="10093" width="10.58203125" customWidth="1"/>
    <col min="10094" max="10094" width="15.75" customWidth="1"/>
    <col min="10095" max="10095" width="30.08203125" customWidth="1"/>
    <col min="10096" max="10096" width="27.58203125" customWidth="1"/>
    <col min="10097" max="10097" width="21.08203125" customWidth="1"/>
    <col min="10098" max="10098" width="22.25" customWidth="1"/>
    <col min="10099" max="10099" width="18.75" customWidth="1"/>
    <col min="10100" max="10101" width="19" customWidth="1"/>
    <col min="10102" max="10102" width="19.08203125" customWidth="1"/>
    <col min="10103" max="10103" width="17.08203125" customWidth="1"/>
    <col min="10104" max="10105" width="7.75" hidden="1" customWidth="1"/>
    <col min="10106" max="10108" width="17.5" customWidth="1"/>
    <col min="10109" max="10109" width="10.58203125" customWidth="1"/>
    <col min="10110" max="10110" width="15.75" customWidth="1"/>
    <col min="10111" max="10111" width="30.08203125" customWidth="1"/>
    <col min="10112" max="10112" width="27.58203125" customWidth="1"/>
    <col min="10113" max="10113" width="21.08203125" customWidth="1"/>
    <col min="10114" max="10114" width="22.25" customWidth="1"/>
    <col min="10115" max="10115" width="18.75" customWidth="1"/>
    <col min="10116" max="10117" width="19" customWidth="1"/>
    <col min="10118" max="10118" width="19.08203125" customWidth="1"/>
    <col min="10119" max="10119" width="17.08203125" customWidth="1"/>
    <col min="10120" max="10121" width="7.75" hidden="1" customWidth="1"/>
    <col min="10122" max="10124" width="17.5" customWidth="1"/>
    <col min="10125" max="10125" width="10.58203125" customWidth="1"/>
    <col min="10126" max="10126" width="15.75" customWidth="1"/>
    <col min="10127" max="10127" width="30.08203125" customWidth="1"/>
    <col min="10128" max="10128" width="27.58203125" customWidth="1"/>
    <col min="10129" max="10129" width="21.08203125" customWidth="1"/>
    <col min="10130" max="10130" width="22.25" customWidth="1"/>
    <col min="10131" max="10131" width="18.75" customWidth="1"/>
    <col min="10132" max="10133" width="19" customWidth="1"/>
    <col min="10134" max="10134" width="19.08203125" customWidth="1"/>
    <col min="10135" max="10135" width="17.08203125" customWidth="1"/>
    <col min="10136" max="10137" width="7.75" hidden="1" customWidth="1"/>
    <col min="10138" max="10140" width="17.5" customWidth="1"/>
    <col min="10141" max="10141" width="10.58203125" customWidth="1"/>
    <col min="10142" max="10142" width="15.75" customWidth="1"/>
    <col min="10143" max="10143" width="30.08203125" customWidth="1"/>
    <col min="10144" max="10144" width="27.58203125" customWidth="1"/>
    <col min="10145" max="10145" width="21.08203125" customWidth="1"/>
    <col min="10146" max="10146" width="22.25" customWidth="1"/>
    <col min="10147" max="10147" width="18.75" customWidth="1"/>
    <col min="10148" max="10149" width="19" customWidth="1"/>
    <col min="10150" max="10150" width="19.08203125" customWidth="1"/>
    <col min="10151" max="10151" width="17.08203125" customWidth="1"/>
    <col min="10152" max="10153" width="7.75" hidden="1" customWidth="1"/>
    <col min="10154" max="10156" width="17.5" customWidth="1"/>
    <col min="10157" max="10157" width="10.58203125" customWidth="1"/>
    <col min="10158" max="10158" width="15.75" customWidth="1"/>
    <col min="10159" max="10159" width="30.08203125" customWidth="1"/>
    <col min="10160" max="10160" width="27.58203125" customWidth="1"/>
    <col min="10161" max="10161" width="21.08203125" customWidth="1"/>
    <col min="10162" max="10162" width="22.25" customWidth="1"/>
    <col min="10163" max="10163" width="18.75" customWidth="1"/>
    <col min="10164" max="10165" width="19" customWidth="1"/>
    <col min="10166" max="10166" width="19.08203125" customWidth="1"/>
    <col min="10167" max="10167" width="17.08203125" customWidth="1"/>
    <col min="10168" max="10169" width="7.75" hidden="1" customWidth="1"/>
    <col min="10170" max="10172" width="17.5" customWidth="1"/>
    <col min="10173" max="10173" width="10.58203125" customWidth="1"/>
    <col min="10174" max="10174" width="15.75" customWidth="1"/>
    <col min="10175" max="10175" width="30.08203125" customWidth="1"/>
    <col min="10176" max="10176" width="27.58203125" customWidth="1"/>
    <col min="10177" max="10177" width="21.08203125" customWidth="1"/>
    <col min="10178" max="10178" width="22.25" customWidth="1"/>
    <col min="10179" max="10179" width="18.75" customWidth="1"/>
    <col min="10180" max="10181" width="19" customWidth="1"/>
    <col min="10182" max="10182" width="19.08203125" customWidth="1"/>
    <col min="10183" max="10183" width="17.08203125" customWidth="1"/>
    <col min="10184" max="10185" width="7.75" hidden="1" customWidth="1"/>
    <col min="10186" max="10188" width="17.5" customWidth="1"/>
    <col min="10189" max="10189" width="10.58203125" customWidth="1"/>
    <col min="10190" max="10190" width="15.75" customWidth="1"/>
    <col min="10191" max="10191" width="30.08203125" customWidth="1"/>
    <col min="10192" max="10192" width="27.58203125" customWidth="1"/>
    <col min="10193" max="10193" width="21.08203125" customWidth="1"/>
    <col min="10194" max="10194" width="22.25" customWidth="1"/>
    <col min="10195" max="10195" width="18.75" customWidth="1"/>
    <col min="10196" max="10197" width="19" customWidth="1"/>
    <col min="10198" max="10198" width="19.08203125" customWidth="1"/>
    <col min="10199" max="10199" width="17.08203125" customWidth="1"/>
    <col min="10200" max="10201" width="7.75" hidden="1" customWidth="1"/>
    <col min="10202" max="10204" width="17.5" customWidth="1"/>
    <col min="10205" max="10205" width="10.58203125" customWidth="1"/>
    <col min="10206" max="10206" width="15.75" customWidth="1"/>
    <col min="10207" max="10207" width="30.08203125" customWidth="1"/>
    <col min="10208" max="10208" width="27.58203125" customWidth="1"/>
    <col min="10209" max="10209" width="21.08203125" customWidth="1"/>
    <col min="10210" max="10210" width="22.25" customWidth="1"/>
    <col min="10211" max="10211" width="18.75" customWidth="1"/>
    <col min="10212" max="10213" width="19" customWidth="1"/>
    <col min="10214" max="10214" width="19.08203125" customWidth="1"/>
    <col min="10215" max="10215" width="17.08203125" customWidth="1"/>
    <col min="10216" max="10217" width="7.75" hidden="1" customWidth="1"/>
    <col min="10218" max="10220" width="17.5" customWidth="1"/>
    <col min="10221" max="10221" width="10.58203125" customWidth="1"/>
    <col min="10222" max="10222" width="15.75" customWidth="1"/>
    <col min="10223" max="10223" width="30.08203125" customWidth="1"/>
    <col min="10224" max="10224" width="27.58203125" customWidth="1"/>
    <col min="10225" max="10225" width="21.08203125" customWidth="1"/>
    <col min="10226" max="10226" width="22.25" customWidth="1"/>
    <col min="10227" max="10227" width="18.75" customWidth="1"/>
    <col min="10228" max="10229" width="19" customWidth="1"/>
    <col min="10230" max="10230" width="19.08203125" customWidth="1"/>
    <col min="10231" max="10231" width="17.08203125" customWidth="1"/>
    <col min="10232" max="10233" width="7.75" hidden="1" customWidth="1"/>
    <col min="10234" max="10236" width="17.5" customWidth="1"/>
    <col min="10237" max="10237" width="10.58203125" customWidth="1"/>
    <col min="10238" max="10238" width="15.75" customWidth="1"/>
    <col min="10239" max="10239" width="30.08203125" customWidth="1"/>
    <col min="10240" max="10240" width="27.58203125" customWidth="1"/>
    <col min="10241" max="10241" width="21.08203125" customWidth="1"/>
    <col min="10242" max="10242" width="22.25" customWidth="1"/>
    <col min="10243" max="10243" width="18.75" customWidth="1"/>
    <col min="10244" max="10245" width="19" customWidth="1"/>
    <col min="10246" max="10246" width="19.08203125" customWidth="1"/>
    <col min="10247" max="10247" width="17.08203125" customWidth="1"/>
    <col min="10248" max="10249" width="7.75" hidden="1" customWidth="1"/>
    <col min="10250" max="10252" width="17.5" customWidth="1"/>
    <col min="10253" max="10253" width="10.58203125" customWidth="1"/>
    <col min="10254" max="10254" width="15.75" customWidth="1"/>
    <col min="10255" max="10255" width="30.08203125" customWidth="1"/>
    <col min="10256" max="10256" width="27.58203125" customWidth="1"/>
    <col min="10257" max="10257" width="21.08203125" customWidth="1"/>
    <col min="10258" max="10258" width="22.25" customWidth="1"/>
    <col min="10259" max="10259" width="18.75" customWidth="1"/>
    <col min="10260" max="10261" width="19" customWidth="1"/>
    <col min="10262" max="10262" width="19.08203125" customWidth="1"/>
    <col min="10263" max="10263" width="17.08203125" customWidth="1"/>
    <col min="10264" max="10265" width="7.75" hidden="1" customWidth="1"/>
    <col min="10266" max="10268" width="17.5" customWidth="1"/>
    <col min="10269" max="10269" width="10.58203125" customWidth="1"/>
    <col min="10270" max="10270" width="15.75" customWidth="1"/>
    <col min="10271" max="10271" width="30.08203125" customWidth="1"/>
    <col min="10272" max="10272" width="27.58203125" customWidth="1"/>
    <col min="10273" max="10273" width="21.08203125" customWidth="1"/>
    <col min="10274" max="10274" width="22.25" customWidth="1"/>
    <col min="10275" max="10275" width="18.75" customWidth="1"/>
    <col min="10276" max="10277" width="19" customWidth="1"/>
    <col min="10278" max="10278" width="19.08203125" customWidth="1"/>
    <col min="10279" max="10279" width="17.08203125" customWidth="1"/>
    <col min="10280" max="10281" width="7.75" hidden="1" customWidth="1"/>
    <col min="10282" max="10284" width="17.5" customWidth="1"/>
    <col min="10285" max="10285" width="10.58203125" customWidth="1"/>
    <col min="10286" max="10286" width="15.75" customWidth="1"/>
    <col min="10287" max="10287" width="30.08203125" customWidth="1"/>
    <col min="10288" max="10288" width="27.58203125" customWidth="1"/>
    <col min="10289" max="10289" width="21.08203125" customWidth="1"/>
    <col min="10290" max="10290" width="22.25" customWidth="1"/>
    <col min="10291" max="10291" width="18.75" customWidth="1"/>
    <col min="10292" max="10293" width="19" customWidth="1"/>
    <col min="10294" max="10294" width="19.08203125" customWidth="1"/>
    <col min="10295" max="10295" width="17.08203125" customWidth="1"/>
    <col min="10296" max="10297" width="7.75" hidden="1" customWidth="1"/>
    <col min="10298" max="10300" width="17.5" customWidth="1"/>
    <col min="10301" max="10301" width="10.58203125" customWidth="1"/>
    <col min="10302" max="10302" width="15.75" customWidth="1"/>
    <col min="10303" max="10303" width="30.08203125" customWidth="1"/>
    <col min="10304" max="10304" width="27.58203125" customWidth="1"/>
    <col min="10305" max="10305" width="21.08203125" customWidth="1"/>
    <col min="10306" max="10306" width="22.25" customWidth="1"/>
    <col min="10307" max="10307" width="18.75" customWidth="1"/>
    <col min="10308" max="10309" width="19" customWidth="1"/>
    <col min="10310" max="10310" width="19.08203125" customWidth="1"/>
    <col min="10311" max="10311" width="17.08203125" customWidth="1"/>
    <col min="10312" max="10313" width="7.75" hidden="1" customWidth="1"/>
    <col min="10314" max="10316" width="17.5" customWidth="1"/>
    <col min="10317" max="10317" width="10.58203125" customWidth="1"/>
    <col min="10318" max="10318" width="15.75" customWidth="1"/>
    <col min="10319" max="10319" width="30.08203125" customWidth="1"/>
    <col min="10320" max="10320" width="27.58203125" customWidth="1"/>
    <col min="10321" max="10321" width="21.08203125" customWidth="1"/>
    <col min="10322" max="10322" width="22.25" customWidth="1"/>
    <col min="10323" max="10323" width="18.75" customWidth="1"/>
    <col min="10324" max="10325" width="19" customWidth="1"/>
    <col min="10326" max="10326" width="19.08203125" customWidth="1"/>
    <col min="10327" max="10327" width="17.08203125" customWidth="1"/>
    <col min="10328" max="10329" width="7.75" hidden="1" customWidth="1"/>
    <col min="10330" max="10332" width="17.5" customWidth="1"/>
    <col min="10333" max="10333" width="10.58203125" customWidth="1"/>
    <col min="10334" max="10334" width="15.75" customWidth="1"/>
    <col min="10335" max="10335" width="30.08203125" customWidth="1"/>
    <col min="10336" max="10336" width="27.58203125" customWidth="1"/>
    <col min="10337" max="10337" width="21.08203125" customWidth="1"/>
    <col min="10338" max="10338" width="22.25" customWidth="1"/>
    <col min="10339" max="10339" width="18.75" customWidth="1"/>
    <col min="10340" max="10341" width="19" customWidth="1"/>
    <col min="10342" max="10342" width="19.08203125" customWidth="1"/>
    <col min="10343" max="10343" width="17.08203125" customWidth="1"/>
    <col min="10344" max="10345" width="7.75" hidden="1" customWidth="1"/>
    <col min="10346" max="10348" width="17.5" customWidth="1"/>
    <col min="10349" max="10349" width="10.58203125" customWidth="1"/>
    <col min="10350" max="10350" width="15.75" customWidth="1"/>
    <col min="10351" max="10351" width="30.08203125" customWidth="1"/>
    <col min="10352" max="10352" width="27.58203125" customWidth="1"/>
    <col min="10353" max="10353" width="21.08203125" customWidth="1"/>
    <col min="10354" max="10354" width="22.25" customWidth="1"/>
    <col min="10355" max="10355" width="18.75" customWidth="1"/>
    <col min="10356" max="10357" width="19" customWidth="1"/>
    <col min="10358" max="10358" width="19.08203125" customWidth="1"/>
    <col min="10359" max="10359" width="17.08203125" customWidth="1"/>
    <col min="10360" max="10361" width="7.75" hidden="1" customWidth="1"/>
    <col min="10362" max="10364" width="17.5" customWidth="1"/>
    <col min="10365" max="10365" width="10.58203125" customWidth="1"/>
    <col min="10366" max="10366" width="15.75" customWidth="1"/>
    <col min="10367" max="10367" width="30.08203125" customWidth="1"/>
    <col min="10368" max="10368" width="27.58203125" customWidth="1"/>
    <col min="10369" max="10369" width="21.08203125" customWidth="1"/>
    <col min="10370" max="10370" width="22.25" customWidth="1"/>
    <col min="10371" max="10371" width="18.75" customWidth="1"/>
    <col min="10372" max="10373" width="19" customWidth="1"/>
    <col min="10374" max="10374" width="19.08203125" customWidth="1"/>
    <col min="10375" max="10375" width="17.08203125" customWidth="1"/>
    <col min="10376" max="10377" width="7.75" hidden="1" customWidth="1"/>
    <col min="10378" max="10380" width="17.5" customWidth="1"/>
    <col min="10381" max="10381" width="10.58203125" customWidth="1"/>
    <col min="10382" max="10382" width="15.75" customWidth="1"/>
    <col min="10383" max="10383" width="30.08203125" customWidth="1"/>
    <col min="10384" max="10384" width="27.58203125" customWidth="1"/>
    <col min="10385" max="10385" width="21.08203125" customWidth="1"/>
    <col min="10386" max="10386" width="22.25" customWidth="1"/>
    <col min="10387" max="10387" width="18.75" customWidth="1"/>
    <col min="10388" max="10389" width="19" customWidth="1"/>
    <col min="10390" max="10390" width="19.08203125" customWidth="1"/>
    <col min="10391" max="10391" width="17.08203125" customWidth="1"/>
    <col min="10392" max="10393" width="7.75" hidden="1" customWidth="1"/>
    <col min="10394" max="10396" width="17.5" customWidth="1"/>
    <col min="10397" max="10397" width="10.58203125" customWidth="1"/>
    <col min="10398" max="10398" width="15.75" customWidth="1"/>
    <col min="10399" max="10399" width="30.08203125" customWidth="1"/>
    <col min="10400" max="10400" width="27.58203125" customWidth="1"/>
    <col min="10401" max="10401" width="21.08203125" customWidth="1"/>
    <col min="10402" max="10402" width="22.25" customWidth="1"/>
    <col min="10403" max="10403" width="18.75" customWidth="1"/>
    <col min="10404" max="10405" width="19" customWidth="1"/>
    <col min="10406" max="10406" width="19.08203125" customWidth="1"/>
    <col min="10407" max="10407" width="17.08203125" customWidth="1"/>
    <col min="10408" max="10409" width="7.75" hidden="1" customWidth="1"/>
    <col min="10410" max="10412" width="17.5" customWidth="1"/>
    <col min="10413" max="10413" width="10.58203125" customWidth="1"/>
    <col min="10414" max="10414" width="15.75" customWidth="1"/>
    <col min="10415" max="10415" width="30.08203125" customWidth="1"/>
    <col min="10416" max="10416" width="27.58203125" customWidth="1"/>
    <col min="10417" max="10417" width="21.08203125" customWidth="1"/>
    <col min="10418" max="10418" width="22.25" customWidth="1"/>
    <col min="10419" max="10419" width="18.75" customWidth="1"/>
    <col min="10420" max="10421" width="19" customWidth="1"/>
    <col min="10422" max="10422" width="19.08203125" customWidth="1"/>
    <col min="10423" max="10423" width="17.08203125" customWidth="1"/>
    <col min="10424" max="10425" width="7.75" hidden="1" customWidth="1"/>
    <col min="10426" max="10428" width="17.5" customWidth="1"/>
    <col min="10429" max="10429" width="10.58203125" customWidth="1"/>
    <col min="10430" max="10430" width="15.75" customWidth="1"/>
    <col min="10431" max="10431" width="30.08203125" customWidth="1"/>
    <col min="10432" max="10432" width="27.58203125" customWidth="1"/>
    <col min="10433" max="10433" width="21.08203125" customWidth="1"/>
    <col min="10434" max="10434" width="22.25" customWidth="1"/>
    <col min="10435" max="10435" width="18.75" customWidth="1"/>
    <col min="10436" max="10437" width="19" customWidth="1"/>
    <col min="10438" max="10438" width="19.08203125" customWidth="1"/>
    <col min="10439" max="10439" width="17.08203125" customWidth="1"/>
    <col min="10440" max="10441" width="7.75" hidden="1" customWidth="1"/>
    <col min="10442" max="10444" width="17.5" customWidth="1"/>
    <col min="10445" max="10445" width="10.58203125" customWidth="1"/>
    <col min="10446" max="10446" width="15.75" customWidth="1"/>
    <col min="10447" max="10447" width="30.08203125" customWidth="1"/>
    <col min="10448" max="10448" width="27.58203125" customWidth="1"/>
    <col min="10449" max="10449" width="21.08203125" customWidth="1"/>
    <col min="10450" max="10450" width="22.25" customWidth="1"/>
    <col min="10451" max="10451" width="18.75" customWidth="1"/>
    <col min="10452" max="10453" width="19" customWidth="1"/>
    <col min="10454" max="10454" width="19.08203125" customWidth="1"/>
    <col min="10455" max="10455" width="17.08203125" customWidth="1"/>
    <col min="10456" max="10457" width="7.75" hidden="1" customWidth="1"/>
    <col min="10458" max="10460" width="17.5" customWidth="1"/>
    <col min="10461" max="10461" width="10.58203125" customWidth="1"/>
    <col min="10462" max="10462" width="15.75" customWidth="1"/>
    <col min="10463" max="10463" width="30.08203125" customWidth="1"/>
    <col min="10464" max="10464" width="27.58203125" customWidth="1"/>
    <col min="10465" max="10465" width="21.08203125" customWidth="1"/>
    <col min="10466" max="10466" width="22.25" customWidth="1"/>
    <col min="10467" max="10467" width="18.75" customWidth="1"/>
    <col min="10468" max="10469" width="19" customWidth="1"/>
    <col min="10470" max="10470" width="19.08203125" customWidth="1"/>
    <col min="10471" max="10471" width="17.08203125" customWidth="1"/>
    <col min="10472" max="10473" width="7.75" hidden="1" customWidth="1"/>
    <col min="10474" max="10476" width="17.5" customWidth="1"/>
    <col min="10477" max="10477" width="10.58203125" customWidth="1"/>
    <col min="10478" max="10478" width="15.75" customWidth="1"/>
    <col min="10479" max="10479" width="30.08203125" customWidth="1"/>
    <col min="10480" max="10480" width="27.58203125" customWidth="1"/>
    <col min="10481" max="10481" width="21.08203125" customWidth="1"/>
    <col min="10482" max="10482" width="22.25" customWidth="1"/>
    <col min="10483" max="10483" width="18.75" customWidth="1"/>
    <col min="10484" max="10485" width="19" customWidth="1"/>
    <col min="10486" max="10486" width="19.08203125" customWidth="1"/>
    <col min="10487" max="10487" width="17.08203125" customWidth="1"/>
    <col min="10488" max="10489" width="7.75" hidden="1" customWidth="1"/>
    <col min="10490" max="10492" width="17.5" customWidth="1"/>
    <col min="10493" max="10493" width="10.58203125" customWidth="1"/>
    <col min="10494" max="10494" width="15.75" customWidth="1"/>
    <col min="10495" max="10495" width="30.08203125" customWidth="1"/>
    <col min="10496" max="10496" width="27.58203125" customWidth="1"/>
    <col min="10497" max="10497" width="21.08203125" customWidth="1"/>
    <col min="10498" max="10498" width="22.25" customWidth="1"/>
    <col min="10499" max="10499" width="18.75" customWidth="1"/>
    <col min="10500" max="10501" width="19" customWidth="1"/>
    <col min="10502" max="10502" width="19.08203125" customWidth="1"/>
    <col min="10503" max="10503" width="17.08203125" customWidth="1"/>
    <col min="10504" max="10505" width="7.75" hidden="1" customWidth="1"/>
    <col min="10506" max="10508" width="17.5" customWidth="1"/>
    <col min="10509" max="10509" width="10.58203125" customWidth="1"/>
    <col min="10510" max="10510" width="15.75" customWidth="1"/>
    <col min="10511" max="10511" width="30.08203125" customWidth="1"/>
    <col min="10512" max="10512" width="27.58203125" customWidth="1"/>
    <col min="10513" max="10513" width="21.08203125" customWidth="1"/>
    <col min="10514" max="10514" width="22.25" customWidth="1"/>
    <col min="10515" max="10515" width="18.75" customWidth="1"/>
    <col min="10516" max="10517" width="19" customWidth="1"/>
    <col min="10518" max="10518" width="19.08203125" customWidth="1"/>
    <col min="10519" max="10519" width="17.08203125" customWidth="1"/>
    <col min="10520" max="10521" width="7.75" hidden="1" customWidth="1"/>
    <col min="10522" max="10524" width="17.5" customWidth="1"/>
    <col min="10525" max="10525" width="10.58203125" customWidth="1"/>
    <col min="10526" max="10526" width="15.75" customWidth="1"/>
    <col min="10527" max="10527" width="30.08203125" customWidth="1"/>
    <col min="10528" max="10528" width="27.58203125" customWidth="1"/>
    <col min="10529" max="10529" width="21.08203125" customWidth="1"/>
    <col min="10530" max="10530" width="22.25" customWidth="1"/>
    <col min="10531" max="10531" width="18.75" customWidth="1"/>
    <col min="10532" max="10533" width="19" customWidth="1"/>
    <col min="10534" max="10534" width="19.08203125" customWidth="1"/>
    <col min="10535" max="10535" width="17.08203125" customWidth="1"/>
    <col min="10536" max="10537" width="7.75" hidden="1" customWidth="1"/>
    <col min="10538" max="10540" width="17.5" customWidth="1"/>
    <col min="10541" max="10541" width="10.58203125" customWidth="1"/>
    <col min="10542" max="10542" width="15.75" customWidth="1"/>
    <col min="10543" max="10543" width="30.08203125" customWidth="1"/>
    <col min="10544" max="10544" width="27.58203125" customWidth="1"/>
    <col min="10545" max="10545" width="21.08203125" customWidth="1"/>
    <col min="10546" max="10546" width="22.25" customWidth="1"/>
    <col min="10547" max="10547" width="18.75" customWidth="1"/>
    <col min="10548" max="10549" width="19" customWidth="1"/>
    <col min="10550" max="10550" width="19.08203125" customWidth="1"/>
    <col min="10551" max="10551" width="17.08203125" customWidth="1"/>
    <col min="10552" max="10553" width="7.75" hidden="1" customWidth="1"/>
    <col min="10554" max="10556" width="17.5" customWidth="1"/>
    <col min="10557" max="10557" width="10.58203125" customWidth="1"/>
    <col min="10558" max="10558" width="15.75" customWidth="1"/>
    <col min="10559" max="10559" width="30.08203125" customWidth="1"/>
    <col min="10560" max="10560" width="27.58203125" customWidth="1"/>
    <col min="10561" max="10561" width="21.08203125" customWidth="1"/>
    <col min="10562" max="10562" width="22.25" customWidth="1"/>
    <col min="10563" max="10563" width="18.75" customWidth="1"/>
    <col min="10564" max="10565" width="19" customWidth="1"/>
    <col min="10566" max="10566" width="19.08203125" customWidth="1"/>
    <col min="10567" max="10567" width="17.08203125" customWidth="1"/>
    <col min="10568" max="10569" width="7.75" hidden="1" customWidth="1"/>
    <col min="10570" max="10572" width="17.5" customWidth="1"/>
    <col min="10573" max="10573" width="10.58203125" customWidth="1"/>
    <col min="10574" max="10574" width="15.75" customWidth="1"/>
    <col min="10575" max="10575" width="30.08203125" customWidth="1"/>
    <col min="10576" max="10576" width="27.58203125" customWidth="1"/>
    <col min="10577" max="10577" width="21.08203125" customWidth="1"/>
    <col min="10578" max="10578" width="22.25" customWidth="1"/>
    <col min="10579" max="10579" width="18.75" customWidth="1"/>
    <col min="10580" max="10581" width="19" customWidth="1"/>
    <col min="10582" max="10582" width="19.08203125" customWidth="1"/>
    <col min="10583" max="10583" width="17.08203125" customWidth="1"/>
    <col min="10584" max="10585" width="7.75" hidden="1" customWidth="1"/>
    <col min="10586" max="10588" width="17.5" customWidth="1"/>
    <col min="10589" max="10589" width="10.58203125" customWidth="1"/>
    <col min="10590" max="10590" width="15.75" customWidth="1"/>
    <col min="10591" max="10591" width="30.08203125" customWidth="1"/>
    <col min="10592" max="10592" width="27.58203125" customWidth="1"/>
    <col min="10593" max="10593" width="21.08203125" customWidth="1"/>
    <col min="10594" max="10594" width="22.25" customWidth="1"/>
    <col min="10595" max="10595" width="18.75" customWidth="1"/>
    <col min="10596" max="10597" width="19" customWidth="1"/>
    <col min="10598" max="10598" width="19.08203125" customWidth="1"/>
    <col min="10599" max="10599" width="17.08203125" customWidth="1"/>
    <col min="10600" max="10601" width="7.75" hidden="1" customWidth="1"/>
    <col min="10602" max="10604" width="17.5" customWidth="1"/>
    <col min="10605" max="10605" width="10.58203125" customWidth="1"/>
    <col min="10606" max="10606" width="15.75" customWidth="1"/>
    <col min="10607" max="10607" width="30.08203125" customWidth="1"/>
    <col min="10608" max="10608" width="27.58203125" customWidth="1"/>
    <col min="10609" max="10609" width="21.08203125" customWidth="1"/>
    <col min="10610" max="10610" width="22.25" customWidth="1"/>
    <col min="10611" max="10611" width="18.75" customWidth="1"/>
    <col min="10612" max="10613" width="19" customWidth="1"/>
    <col min="10614" max="10614" width="19.08203125" customWidth="1"/>
    <col min="10615" max="10615" width="17.08203125" customWidth="1"/>
    <col min="10616" max="10617" width="7.75" hidden="1" customWidth="1"/>
    <col min="10618" max="10620" width="17.5" customWidth="1"/>
    <col min="10621" max="10621" width="10.58203125" customWidth="1"/>
    <col min="10622" max="10622" width="15.75" customWidth="1"/>
    <col min="10623" max="10623" width="30.08203125" customWidth="1"/>
    <col min="10624" max="10624" width="27.58203125" customWidth="1"/>
    <col min="10625" max="10625" width="21.08203125" customWidth="1"/>
    <col min="10626" max="10626" width="22.25" customWidth="1"/>
    <col min="10627" max="10627" width="18.75" customWidth="1"/>
    <col min="10628" max="10629" width="19" customWidth="1"/>
    <col min="10630" max="10630" width="19.08203125" customWidth="1"/>
    <col min="10631" max="10631" width="17.08203125" customWidth="1"/>
    <col min="10632" max="10633" width="7.75" hidden="1" customWidth="1"/>
    <col min="10634" max="10636" width="17.5" customWidth="1"/>
    <col min="10637" max="10637" width="10.58203125" customWidth="1"/>
    <col min="10638" max="10638" width="15.75" customWidth="1"/>
    <col min="10639" max="10639" width="30.08203125" customWidth="1"/>
    <col min="10640" max="10640" width="27.58203125" customWidth="1"/>
    <col min="10641" max="10641" width="21.08203125" customWidth="1"/>
    <col min="10642" max="10642" width="22.25" customWidth="1"/>
    <col min="10643" max="10643" width="18.75" customWidth="1"/>
    <col min="10644" max="10645" width="19" customWidth="1"/>
    <col min="10646" max="10646" width="19.08203125" customWidth="1"/>
    <col min="10647" max="10647" width="17.08203125" customWidth="1"/>
    <col min="10648" max="10649" width="7.75" hidden="1" customWidth="1"/>
    <col min="10650" max="10652" width="17.5" customWidth="1"/>
    <col min="10653" max="10653" width="10.58203125" customWidth="1"/>
    <col min="10654" max="10654" width="15.75" customWidth="1"/>
    <col min="10655" max="10655" width="30.08203125" customWidth="1"/>
    <col min="10656" max="10656" width="27.58203125" customWidth="1"/>
    <col min="10657" max="10657" width="21.08203125" customWidth="1"/>
    <col min="10658" max="10658" width="22.25" customWidth="1"/>
    <col min="10659" max="10659" width="18.75" customWidth="1"/>
    <col min="10660" max="10661" width="19" customWidth="1"/>
    <col min="10662" max="10662" width="19.08203125" customWidth="1"/>
    <col min="10663" max="10663" width="17.08203125" customWidth="1"/>
    <col min="10664" max="10665" width="7.75" hidden="1" customWidth="1"/>
    <col min="10666" max="10668" width="17.5" customWidth="1"/>
    <col min="10669" max="10669" width="10.58203125" customWidth="1"/>
    <col min="10670" max="10670" width="15.75" customWidth="1"/>
    <col min="10671" max="10671" width="30.08203125" customWidth="1"/>
    <col min="10672" max="10672" width="27.58203125" customWidth="1"/>
    <col min="10673" max="10673" width="21.08203125" customWidth="1"/>
    <col min="10674" max="10674" width="22.25" customWidth="1"/>
    <col min="10675" max="10675" width="18.75" customWidth="1"/>
    <col min="10676" max="10677" width="19" customWidth="1"/>
    <col min="10678" max="10678" width="19.08203125" customWidth="1"/>
    <col min="10679" max="10679" width="17.08203125" customWidth="1"/>
    <col min="10680" max="10681" width="7.75" hidden="1" customWidth="1"/>
    <col min="10682" max="10684" width="17.5" customWidth="1"/>
    <col min="10685" max="10685" width="10.58203125" customWidth="1"/>
    <col min="10686" max="10686" width="15.75" customWidth="1"/>
    <col min="10687" max="10687" width="30.08203125" customWidth="1"/>
    <col min="10688" max="10688" width="27.58203125" customWidth="1"/>
    <col min="10689" max="10689" width="21.08203125" customWidth="1"/>
    <col min="10690" max="10690" width="22.25" customWidth="1"/>
    <col min="10691" max="10691" width="18.75" customWidth="1"/>
    <col min="10692" max="10693" width="19" customWidth="1"/>
    <col min="10694" max="10694" width="19.08203125" customWidth="1"/>
    <col min="10695" max="10695" width="17.08203125" customWidth="1"/>
    <col min="10696" max="10697" width="7.75" hidden="1" customWidth="1"/>
    <col min="10698" max="10700" width="17.5" customWidth="1"/>
    <col min="10701" max="10701" width="10.58203125" customWidth="1"/>
    <col min="10702" max="10702" width="15.75" customWidth="1"/>
    <col min="10703" max="10703" width="30.08203125" customWidth="1"/>
    <col min="10704" max="10704" width="27.58203125" customWidth="1"/>
    <col min="10705" max="10705" width="21.08203125" customWidth="1"/>
    <col min="10706" max="10706" width="22.25" customWidth="1"/>
    <col min="10707" max="10707" width="18.75" customWidth="1"/>
    <col min="10708" max="10709" width="19" customWidth="1"/>
    <col min="10710" max="10710" width="19.08203125" customWidth="1"/>
    <col min="10711" max="10711" width="17.08203125" customWidth="1"/>
    <col min="10712" max="10713" width="7.75" hidden="1" customWidth="1"/>
    <col min="10714" max="10716" width="17.5" customWidth="1"/>
    <col min="10717" max="10717" width="10.58203125" customWidth="1"/>
    <col min="10718" max="10718" width="15.75" customWidth="1"/>
    <col min="10719" max="10719" width="30.08203125" customWidth="1"/>
    <col min="10720" max="10720" width="27.58203125" customWidth="1"/>
    <col min="10721" max="10721" width="21.08203125" customWidth="1"/>
    <col min="10722" max="10722" width="22.25" customWidth="1"/>
    <col min="10723" max="10723" width="18.75" customWidth="1"/>
    <col min="10724" max="10725" width="19" customWidth="1"/>
    <col min="10726" max="10726" width="19.08203125" customWidth="1"/>
    <col min="10727" max="10727" width="17.08203125" customWidth="1"/>
    <col min="10728" max="10729" width="7.75" hidden="1" customWidth="1"/>
    <col min="10730" max="10732" width="17.5" customWidth="1"/>
    <col min="10733" max="10733" width="10.58203125" customWidth="1"/>
    <col min="10734" max="10734" width="15.75" customWidth="1"/>
    <col min="10735" max="10735" width="30.08203125" customWidth="1"/>
    <col min="10736" max="10736" width="27.58203125" customWidth="1"/>
    <col min="10737" max="10737" width="21.08203125" customWidth="1"/>
    <col min="10738" max="10738" width="22.25" customWidth="1"/>
    <col min="10739" max="10739" width="18.75" customWidth="1"/>
    <col min="10740" max="10741" width="19" customWidth="1"/>
    <col min="10742" max="10742" width="19.08203125" customWidth="1"/>
    <col min="10743" max="10743" width="17.08203125" customWidth="1"/>
    <col min="10744" max="10745" width="7.75" hidden="1" customWidth="1"/>
    <col min="10746" max="10748" width="17.5" customWidth="1"/>
    <col min="10749" max="10749" width="10.58203125" customWidth="1"/>
    <col min="10750" max="10750" width="15.75" customWidth="1"/>
    <col min="10751" max="10751" width="30.08203125" customWidth="1"/>
    <col min="10752" max="10752" width="27.58203125" customWidth="1"/>
    <col min="10753" max="10753" width="21.08203125" customWidth="1"/>
    <col min="10754" max="10754" width="22.25" customWidth="1"/>
    <col min="10755" max="10755" width="18.75" customWidth="1"/>
    <col min="10756" max="10757" width="19" customWidth="1"/>
    <col min="10758" max="10758" width="19.08203125" customWidth="1"/>
    <col min="10759" max="10759" width="17.08203125" customWidth="1"/>
    <col min="10760" max="10761" width="7.75" hidden="1" customWidth="1"/>
    <col min="10762" max="10764" width="17.5" customWidth="1"/>
    <col min="10765" max="10765" width="10.58203125" customWidth="1"/>
    <col min="10766" max="10766" width="15.75" customWidth="1"/>
    <col min="10767" max="10767" width="30.08203125" customWidth="1"/>
    <col min="10768" max="10768" width="27.58203125" customWidth="1"/>
    <col min="10769" max="10769" width="21.08203125" customWidth="1"/>
    <col min="10770" max="10770" width="22.25" customWidth="1"/>
    <col min="10771" max="10771" width="18.75" customWidth="1"/>
    <col min="10772" max="10773" width="19" customWidth="1"/>
    <col min="10774" max="10774" width="19.08203125" customWidth="1"/>
    <col min="10775" max="10775" width="17.08203125" customWidth="1"/>
    <col min="10776" max="10777" width="7.75" hidden="1" customWidth="1"/>
    <col min="10778" max="10780" width="17.5" customWidth="1"/>
    <col min="10781" max="10781" width="10.58203125" customWidth="1"/>
    <col min="10782" max="10782" width="15.75" customWidth="1"/>
    <col min="10783" max="10783" width="30.08203125" customWidth="1"/>
    <col min="10784" max="10784" width="27.58203125" customWidth="1"/>
    <col min="10785" max="10785" width="21.08203125" customWidth="1"/>
    <col min="10786" max="10786" width="22.25" customWidth="1"/>
    <col min="10787" max="10787" width="18.75" customWidth="1"/>
    <col min="10788" max="10789" width="19" customWidth="1"/>
    <col min="10790" max="10790" width="19.08203125" customWidth="1"/>
    <col min="10791" max="10791" width="17.08203125" customWidth="1"/>
    <col min="10792" max="10793" width="7.75" hidden="1" customWidth="1"/>
    <col min="10794" max="10796" width="17.5" customWidth="1"/>
    <col min="10797" max="10797" width="10.58203125" customWidth="1"/>
    <col min="10798" max="10798" width="15.75" customWidth="1"/>
    <col min="10799" max="10799" width="30.08203125" customWidth="1"/>
    <col min="10800" max="10800" width="27.58203125" customWidth="1"/>
    <col min="10801" max="10801" width="21.08203125" customWidth="1"/>
    <col min="10802" max="10802" width="22.25" customWidth="1"/>
    <col min="10803" max="10803" width="18.75" customWidth="1"/>
    <col min="10804" max="10805" width="19" customWidth="1"/>
    <col min="10806" max="10806" width="19.08203125" customWidth="1"/>
    <col min="10807" max="10807" width="17.08203125" customWidth="1"/>
    <col min="10808" max="10809" width="7.75" hidden="1" customWidth="1"/>
    <col min="10810" max="10812" width="17.5" customWidth="1"/>
    <col min="10813" max="10813" width="10.58203125" customWidth="1"/>
    <col min="10814" max="10814" width="15.75" customWidth="1"/>
    <col min="10815" max="10815" width="30.08203125" customWidth="1"/>
    <col min="10816" max="10816" width="27.58203125" customWidth="1"/>
    <col min="10817" max="10817" width="21.08203125" customWidth="1"/>
    <col min="10818" max="10818" width="22.25" customWidth="1"/>
    <col min="10819" max="10819" width="18.75" customWidth="1"/>
    <col min="10820" max="10821" width="19" customWidth="1"/>
    <col min="10822" max="10822" width="19.08203125" customWidth="1"/>
    <col min="10823" max="10823" width="17.08203125" customWidth="1"/>
    <col min="10824" max="10825" width="7.75" hidden="1" customWidth="1"/>
    <col min="10826" max="10828" width="17.5" customWidth="1"/>
    <col min="10829" max="10829" width="10.58203125" customWidth="1"/>
    <col min="10830" max="10830" width="15.75" customWidth="1"/>
    <col min="10831" max="10831" width="30.08203125" customWidth="1"/>
    <col min="10832" max="10832" width="27.58203125" customWidth="1"/>
    <col min="10833" max="10833" width="21.08203125" customWidth="1"/>
    <col min="10834" max="10834" width="22.25" customWidth="1"/>
    <col min="10835" max="10835" width="18.75" customWidth="1"/>
    <col min="10836" max="10837" width="19" customWidth="1"/>
    <col min="10838" max="10838" width="19.08203125" customWidth="1"/>
    <col min="10839" max="10839" width="17.08203125" customWidth="1"/>
    <col min="10840" max="10841" width="7.75" hidden="1" customWidth="1"/>
    <col min="10842" max="10844" width="17.5" customWidth="1"/>
    <col min="10845" max="10845" width="10.58203125" customWidth="1"/>
    <col min="10846" max="10846" width="15.75" customWidth="1"/>
    <col min="10847" max="10847" width="30.08203125" customWidth="1"/>
    <col min="10848" max="10848" width="27.58203125" customWidth="1"/>
    <col min="10849" max="10849" width="21.08203125" customWidth="1"/>
    <col min="10850" max="10850" width="22.25" customWidth="1"/>
    <col min="10851" max="10851" width="18.75" customWidth="1"/>
    <col min="10852" max="10853" width="19" customWidth="1"/>
    <col min="10854" max="10854" width="19.08203125" customWidth="1"/>
    <col min="10855" max="10855" width="17.08203125" customWidth="1"/>
    <col min="10856" max="10857" width="7.75" hidden="1" customWidth="1"/>
    <col min="10858" max="10860" width="17.5" customWidth="1"/>
    <col min="10861" max="10861" width="10.58203125" customWidth="1"/>
    <col min="10862" max="10862" width="15.75" customWidth="1"/>
    <col min="10863" max="10863" width="30.08203125" customWidth="1"/>
    <col min="10864" max="10864" width="27.58203125" customWidth="1"/>
    <col min="10865" max="10865" width="21.08203125" customWidth="1"/>
    <col min="10866" max="10866" width="22.25" customWidth="1"/>
    <col min="10867" max="10867" width="18.75" customWidth="1"/>
    <col min="10868" max="10869" width="19" customWidth="1"/>
    <col min="10870" max="10870" width="19.08203125" customWidth="1"/>
    <col min="10871" max="10871" width="17.08203125" customWidth="1"/>
    <col min="10872" max="10873" width="7.75" hidden="1" customWidth="1"/>
    <col min="10874" max="10876" width="17.5" customWidth="1"/>
    <col min="10877" max="10877" width="10.58203125" customWidth="1"/>
    <col min="10878" max="10878" width="15.75" customWidth="1"/>
    <col min="10879" max="10879" width="30.08203125" customWidth="1"/>
    <col min="10880" max="10880" width="27.58203125" customWidth="1"/>
    <col min="10881" max="10881" width="21.08203125" customWidth="1"/>
    <col min="10882" max="10882" width="22.25" customWidth="1"/>
    <col min="10883" max="10883" width="18.75" customWidth="1"/>
    <col min="10884" max="10885" width="19" customWidth="1"/>
    <col min="10886" max="10886" width="19.08203125" customWidth="1"/>
    <col min="10887" max="10887" width="17.08203125" customWidth="1"/>
    <col min="10888" max="10889" width="7.75" hidden="1" customWidth="1"/>
    <col min="10890" max="10892" width="17.5" customWidth="1"/>
    <col min="10893" max="10893" width="10.58203125" customWidth="1"/>
    <col min="10894" max="10894" width="15.75" customWidth="1"/>
    <col min="10895" max="10895" width="30.08203125" customWidth="1"/>
    <col min="10896" max="10896" width="27.58203125" customWidth="1"/>
    <col min="10897" max="10897" width="21.08203125" customWidth="1"/>
    <col min="10898" max="10898" width="22.25" customWidth="1"/>
    <col min="10899" max="10899" width="18.75" customWidth="1"/>
    <col min="10900" max="10901" width="19" customWidth="1"/>
    <col min="10902" max="10902" width="19.08203125" customWidth="1"/>
    <col min="10903" max="10903" width="17.08203125" customWidth="1"/>
    <col min="10904" max="10905" width="7.75" hidden="1" customWidth="1"/>
    <col min="10906" max="10908" width="17.5" customWidth="1"/>
    <col min="10909" max="10909" width="10.58203125" customWidth="1"/>
    <col min="10910" max="10910" width="15.75" customWidth="1"/>
    <col min="10911" max="10911" width="30.08203125" customWidth="1"/>
    <col min="10912" max="10912" width="27.58203125" customWidth="1"/>
    <col min="10913" max="10913" width="21.08203125" customWidth="1"/>
    <col min="10914" max="10914" width="22.25" customWidth="1"/>
    <col min="10915" max="10915" width="18.75" customWidth="1"/>
    <col min="10916" max="10917" width="19" customWidth="1"/>
    <col min="10918" max="10918" width="19.08203125" customWidth="1"/>
    <col min="10919" max="10919" width="17.08203125" customWidth="1"/>
    <col min="10920" max="10921" width="7.75" hidden="1" customWidth="1"/>
    <col min="10922" max="10924" width="17.5" customWidth="1"/>
    <col min="10925" max="10925" width="10.58203125" customWidth="1"/>
    <col min="10926" max="10926" width="15.75" customWidth="1"/>
    <col min="10927" max="10927" width="30.08203125" customWidth="1"/>
    <col min="10928" max="10928" width="27.58203125" customWidth="1"/>
    <col min="10929" max="10929" width="21.08203125" customWidth="1"/>
    <col min="10930" max="10930" width="22.25" customWidth="1"/>
    <col min="10931" max="10931" width="18.75" customWidth="1"/>
    <col min="10932" max="10933" width="19" customWidth="1"/>
    <col min="10934" max="10934" width="19.08203125" customWidth="1"/>
    <col min="10935" max="10935" width="17.08203125" customWidth="1"/>
    <col min="10936" max="10937" width="7.75" hidden="1" customWidth="1"/>
    <col min="10938" max="10940" width="17.5" customWidth="1"/>
    <col min="10941" max="10941" width="10.58203125" customWidth="1"/>
    <col min="10942" max="10942" width="15.75" customWidth="1"/>
    <col min="10943" max="10943" width="30.08203125" customWidth="1"/>
    <col min="10944" max="10944" width="27.58203125" customWidth="1"/>
    <col min="10945" max="10945" width="21.08203125" customWidth="1"/>
    <col min="10946" max="10946" width="22.25" customWidth="1"/>
    <col min="10947" max="10947" width="18.75" customWidth="1"/>
    <col min="10948" max="10949" width="19" customWidth="1"/>
    <col min="10950" max="10950" width="19.08203125" customWidth="1"/>
    <col min="10951" max="10951" width="17.08203125" customWidth="1"/>
    <col min="10952" max="10953" width="7.75" hidden="1" customWidth="1"/>
    <col min="10954" max="10956" width="17.5" customWidth="1"/>
    <col min="10957" max="10957" width="10.58203125" customWidth="1"/>
    <col min="10958" max="10958" width="15.75" customWidth="1"/>
    <col min="10959" max="10959" width="30.08203125" customWidth="1"/>
    <col min="10960" max="10960" width="27.58203125" customWidth="1"/>
    <col min="10961" max="10961" width="21.08203125" customWidth="1"/>
    <col min="10962" max="10962" width="22.25" customWidth="1"/>
    <col min="10963" max="10963" width="18.75" customWidth="1"/>
    <col min="10964" max="10965" width="19" customWidth="1"/>
    <col min="10966" max="10966" width="19.08203125" customWidth="1"/>
    <col min="10967" max="10967" width="17.08203125" customWidth="1"/>
    <col min="10968" max="10969" width="7.75" hidden="1" customWidth="1"/>
    <col min="10970" max="10972" width="17.5" customWidth="1"/>
    <col min="10973" max="10973" width="10.58203125" customWidth="1"/>
    <col min="10974" max="10974" width="15.75" customWidth="1"/>
    <col min="10975" max="10975" width="30.08203125" customWidth="1"/>
    <col min="10976" max="10976" width="27.58203125" customWidth="1"/>
    <col min="10977" max="10977" width="21.08203125" customWidth="1"/>
    <col min="10978" max="10978" width="22.25" customWidth="1"/>
    <col min="10979" max="10979" width="18.75" customWidth="1"/>
    <col min="10980" max="10981" width="19" customWidth="1"/>
    <col min="10982" max="10982" width="19.08203125" customWidth="1"/>
    <col min="10983" max="10983" width="17.08203125" customWidth="1"/>
    <col min="10984" max="10985" width="7.75" hidden="1" customWidth="1"/>
    <col min="10986" max="10988" width="17.5" customWidth="1"/>
    <col min="10989" max="10989" width="10.58203125" customWidth="1"/>
    <col min="10990" max="10990" width="15.75" customWidth="1"/>
    <col min="10991" max="10991" width="30.08203125" customWidth="1"/>
    <col min="10992" max="10992" width="27.58203125" customWidth="1"/>
    <col min="10993" max="10993" width="21.08203125" customWidth="1"/>
    <col min="10994" max="10994" width="22.25" customWidth="1"/>
    <col min="10995" max="10995" width="18.75" customWidth="1"/>
    <col min="10996" max="10997" width="19" customWidth="1"/>
    <col min="10998" max="10998" width="19.08203125" customWidth="1"/>
    <col min="10999" max="10999" width="17.08203125" customWidth="1"/>
    <col min="11000" max="11001" width="7.75" hidden="1" customWidth="1"/>
    <col min="11002" max="11004" width="17.5" customWidth="1"/>
    <col min="11005" max="11005" width="10.58203125" customWidth="1"/>
    <col min="11006" max="11006" width="15.75" customWidth="1"/>
    <col min="11007" max="11007" width="30.08203125" customWidth="1"/>
    <col min="11008" max="11008" width="27.58203125" customWidth="1"/>
    <col min="11009" max="11009" width="21.08203125" customWidth="1"/>
    <col min="11010" max="11010" width="22.25" customWidth="1"/>
    <col min="11011" max="11011" width="18.75" customWidth="1"/>
    <col min="11012" max="11013" width="19" customWidth="1"/>
    <col min="11014" max="11014" width="19.08203125" customWidth="1"/>
    <col min="11015" max="11015" width="17.08203125" customWidth="1"/>
    <col min="11016" max="11017" width="7.75" hidden="1" customWidth="1"/>
    <col min="11018" max="11020" width="17.5" customWidth="1"/>
    <col min="11021" max="11021" width="10.58203125" customWidth="1"/>
    <col min="11022" max="11022" width="15.75" customWidth="1"/>
    <col min="11023" max="11023" width="30.08203125" customWidth="1"/>
    <col min="11024" max="11024" width="27.58203125" customWidth="1"/>
    <col min="11025" max="11025" width="21.08203125" customWidth="1"/>
    <col min="11026" max="11026" width="22.25" customWidth="1"/>
    <col min="11027" max="11027" width="18.75" customWidth="1"/>
    <col min="11028" max="11029" width="19" customWidth="1"/>
    <col min="11030" max="11030" width="19.08203125" customWidth="1"/>
    <col min="11031" max="11031" width="17.08203125" customWidth="1"/>
    <col min="11032" max="11033" width="7.75" hidden="1" customWidth="1"/>
    <col min="11034" max="11036" width="17.5" customWidth="1"/>
    <col min="11037" max="11037" width="10.58203125" customWidth="1"/>
    <col min="11038" max="11038" width="15.75" customWidth="1"/>
    <col min="11039" max="11039" width="30.08203125" customWidth="1"/>
    <col min="11040" max="11040" width="27.58203125" customWidth="1"/>
    <col min="11041" max="11041" width="21.08203125" customWidth="1"/>
    <col min="11042" max="11042" width="22.25" customWidth="1"/>
    <col min="11043" max="11043" width="18.75" customWidth="1"/>
    <col min="11044" max="11045" width="19" customWidth="1"/>
    <col min="11046" max="11046" width="19.08203125" customWidth="1"/>
    <col min="11047" max="11047" width="17.08203125" customWidth="1"/>
    <col min="11048" max="11049" width="7.75" hidden="1" customWidth="1"/>
    <col min="11050" max="11052" width="17.5" customWidth="1"/>
    <col min="11053" max="11053" width="10.58203125" customWidth="1"/>
    <col min="11054" max="11054" width="15.75" customWidth="1"/>
    <col min="11055" max="11055" width="30.08203125" customWidth="1"/>
    <col min="11056" max="11056" width="27.58203125" customWidth="1"/>
    <col min="11057" max="11057" width="21.08203125" customWidth="1"/>
    <col min="11058" max="11058" width="22.25" customWidth="1"/>
    <col min="11059" max="11059" width="18.75" customWidth="1"/>
    <col min="11060" max="11061" width="19" customWidth="1"/>
    <col min="11062" max="11062" width="19.08203125" customWidth="1"/>
    <col min="11063" max="11063" width="17.08203125" customWidth="1"/>
    <col min="11064" max="11065" width="7.75" hidden="1" customWidth="1"/>
    <col min="11066" max="11068" width="17.5" customWidth="1"/>
    <col min="11069" max="11069" width="10.58203125" customWidth="1"/>
    <col min="11070" max="11070" width="15.75" customWidth="1"/>
    <col min="11071" max="11071" width="30.08203125" customWidth="1"/>
    <col min="11072" max="11072" width="27.58203125" customWidth="1"/>
    <col min="11073" max="11073" width="21.08203125" customWidth="1"/>
    <col min="11074" max="11074" width="22.25" customWidth="1"/>
    <col min="11075" max="11075" width="18.75" customWidth="1"/>
    <col min="11076" max="11077" width="19" customWidth="1"/>
    <col min="11078" max="11078" width="19.08203125" customWidth="1"/>
    <col min="11079" max="11079" width="17.08203125" customWidth="1"/>
    <col min="11080" max="11081" width="7.75" hidden="1" customWidth="1"/>
    <col min="11082" max="11084" width="17.5" customWidth="1"/>
    <col min="11085" max="11085" width="10.58203125" customWidth="1"/>
    <col min="11086" max="11086" width="15.75" customWidth="1"/>
    <col min="11087" max="11087" width="30.08203125" customWidth="1"/>
    <col min="11088" max="11088" width="27.58203125" customWidth="1"/>
    <col min="11089" max="11089" width="21.08203125" customWidth="1"/>
    <col min="11090" max="11090" width="22.25" customWidth="1"/>
    <col min="11091" max="11091" width="18.75" customWidth="1"/>
    <col min="11092" max="11093" width="19" customWidth="1"/>
    <col min="11094" max="11094" width="19.08203125" customWidth="1"/>
    <col min="11095" max="11095" width="17.08203125" customWidth="1"/>
    <col min="11096" max="11097" width="7.75" hidden="1" customWidth="1"/>
    <col min="11098" max="11100" width="17.5" customWidth="1"/>
    <col min="11101" max="11101" width="10.58203125" customWidth="1"/>
    <col min="11102" max="11102" width="15.75" customWidth="1"/>
    <col min="11103" max="11103" width="30.08203125" customWidth="1"/>
    <col min="11104" max="11104" width="27.58203125" customWidth="1"/>
    <col min="11105" max="11105" width="21.08203125" customWidth="1"/>
    <col min="11106" max="11106" width="22.25" customWidth="1"/>
    <col min="11107" max="11107" width="18.75" customWidth="1"/>
    <col min="11108" max="11109" width="19" customWidth="1"/>
    <col min="11110" max="11110" width="19.08203125" customWidth="1"/>
    <col min="11111" max="11111" width="17.08203125" customWidth="1"/>
    <col min="11112" max="11113" width="7.75" hidden="1" customWidth="1"/>
    <col min="11114" max="11116" width="17.5" customWidth="1"/>
    <col min="11117" max="11117" width="10.58203125" customWidth="1"/>
    <col min="11118" max="11118" width="15.75" customWidth="1"/>
    <col min="11119" max="11119" width="30.08203125" customWidth="1"/>
    <col min="11120" max="11120" width="27.58203125" customWidth="1"/>
    <col min="11121" max="11121" width="21.08203125" customWidth="1"/>
    <col min="11122" max="11122" width="22.25" customWidth="1"/>
    <col min="11123" max="11123" width="18.75" customWidth="1"/>
    <col min="11124" max="11125" width="19" customWidth="1"/>
    <col min="11126" max="11126" width="19.08203125" customWidth="1"/>
    <col min="11127" max="11127" width="17.08203125" customWidth="1"/>
    <col min="11128" max="11129" width="7.75" hidden="1" customWidth="1"/>
    <col min="11130" max="11132" width="17.5" customWidth="1"/>
    <col min="11133" max="11133" width="10.58203125" customWidth="1"/>
    <col min="11134" max="11134" width="15.75" customWidth="1"/>
    <col min="11135" max="11135" width="30.08203125" customWidth="1"/>
    <col min="11136" max="11136" width="27.58203125" customWidth="1"/>
    <col min="11137" max="11137" width="21.08203125" customWidth="1"/>
    <col min="11138" max="11138" width="22.25" customWidth="1"/>
    <col min="11139" max="11139" width="18.75" customWidth="1"/>
    <col min="11140" max="11141" width="19" customWidth="1"/>
    <col min="11142" max="11142" width="19.08203125" customWidth="1"/>
    <col min="11143" max="11143" width="17.08203125" customWidth="1"/>
    <col min="11144" max="11145" width="7.75" hidden="1" customWidth="1"/>
    <col min="11146" max="11148" width="17.5" customWidth="1"/>
    <col min="11149" max="11149" width="10.58203125" customWidth="1"/>
    <col min="11150" max="11150" width="15.75" customWidth="1"/>
    <col min="11151" max="11151" width="30.08203125" customWidth="1"/>
    <col min="11152" max="11152" width="27.58203125" customWidth="1"/>
    <col min="11153" max="11153" width="21.08203125" customWidth="1"/>
    <col min="11154" max="11154" width="22.25" customWidth="1"/>
    <col min="11155" max="11155" width="18.75" customWidth="1"/>
    <col min="11156" max="11157" width="19" customWidth="1"/>
    <col min="11158" max="11158" width="19.08203125" customWidth="1"/>
    <col min="11159" max="11159" width="17.08203125" customWidth="1"/>
    <col min="11160" max="11161" width="7.75" hidden="1" customWidth="1"/>
    <col min="11162" max="11164" width="17.5" customWidth="1"/>
    <col min="11165" max="11165" width="10.58203125" customWidth="1"/>
    <col min="11166" max="11166" width="15.75" customWidth="1"/>
    <col min="11167" max="11167" width="30.08203125" customWidth="1"/>
    <col min="11168" max="11168" width="27.58203125" customWidth="1"/>
    <col min="11169" max="11169" width="21.08203125" customWidth="1"/>
    <col min="11170" max="11170" width="22.25" customWidth="1"/>
    <col min="11171" max="11171" width="18.75" customWidth="1"/>
    <col min="11172" max="11173" width="19" customWidth="1"/>
    <col min="11174" max="11174" width="19.08203125" customWidth="1"/>
    <col min="11175" max="11175" width="17.08203125" customWidth="1"/>
    <col min="11176" max="11177" width="7.75" hidden="1" customWidth="1"/>
    <col min="11178" max="11180" width="17.5" customWidth="1"/>
    <col min="11181" max="11181" width="10.58203125" customWidth="1"/>
    <col min="11182" max="11182" width="15.75" customWidth="1"/>
    <col min="11183" max="11183" width="30.08203125" customWidth="1"/>
    <col min="11184" max="11184" width="27.58203125" customWidth="1"/>
    <col min="11185" max="11185" width="21.08203125" customWidth="1"/>
    <col min="11186" max="11186" width="22.25" customWidth="1"/>
    <col min="11187" max="11187" width="18.75" customWidth="1"/>
    <col min="11188" max="11189" width="19" customWidth="1"/>
    <col min="11190" max="11190" width="19.08203125" customWidth="1"/>
    <col min="11191" max="11191" width="17.08203125" customWidth="1"/>
    <col min="11192" max="11193" width="7.75" hidden="1" customWidth="1"/>
    <col min="11194" max="11196" width="17.5" customWidth="1"/>
    <col min="11197" max="11197" width="10.58203125" customWidth="1"/>
    <col min="11198" max="11198" width="15.75" customWidth="1"/>
    <col min="11199" max="11199" width="30.08203125" customWidth="1"/>
    <col min="11200" max="11200" width="27.58203125" customWidth="1"/>
    <col min="11201" max="11201" width="21.08203125" customWidth="1"/>
    <col min="11202" max="11202" width="22.25" customWidth="1"/>
    <col min="11203" max="11203" width="18.75" customWidth="1"/>
    <col min="11204" max="11205" width="19" customWidth="1"/>
    <col min="11206" max="11206" width="19.08203125" customWidth="1"/>
    <col min="11207" max="11207" width="17.08203125" customWidth="1"/>
    <col min="11208" max="11209" width="7.75" hidden="1" customWidth="1"/>
    <col min="11210" max="11212" width="17.5" customWidth="1"/>
    <col min="11213" max="11213" width="10.58203125" customWidth="1"/>
    <col min="11214" max="11214" width="15.75" customWidth="1"/>
    <col min="11215" max="11215" width="30.08203125" customWidth="1"/>
    <col min="11216" max="11216" width="27.58203125" customWidth="1"/>
    <col min="11217" max="11217" width="21.08203125" customWidth="1"/>
    <col min="11218" max="11218" width="22.25" customWidth="1"/>
    <col min="11219" max="11219" width="18.75" customWidth="1"/>
    <col min="11220" max="11221" width="19" customWidth="1"/>
    <col min="11222" max="11222" width="19.08203125" customWidth="1"/>
    <col min="11223" max="11223" width="17.08203125" customWidth="1"/>
    <col min="11224" max="11225" width="7.75" hidden="1" customWidth="1"/>
    <col min="11226" max="11228" width="17.5" customWidth="1"/>
    <col min="11229" max="11229" width="10.58203125" customWidth="1"/>
    <col min="11230" max="11230" width="15.75" customWidth="1"/>
    <col min="11231" max="11231" width="30.08203125" customWidth="1"/>
    <col min="11232" max="11232" width="27.58203125" customWidth="1"/>
    <col min="11233" max="11233" width="21.08203125" customWidth="1"/>
    <col min="11234" max="11234" width="22.25" customWidth="1"/>
    <col min="11235" max="11235" width="18.75" customWidth="1"/>
    <col min="11236" max="11237" width="19" customWidth="1"/>
    <col min="11238" max="11238" width="19.08203125" customWidth="1"/>
    <col min="11239" max="11239" width="17.08203125" customWidth="1"/>
    <col min="11240" max="11241" width="7.75" hidden="1" customWidth="1"/>
    <col min="11242" max="11244" width="17.5" customWidth="1"/>
    <col min="11245" max="11245" width="10.58203125" customWidth="1"/>
    <col min="11246" max="11246" width="15.75" customWidth="1"/>
    <col min="11247" max="11247" width="30.08203125" customWidth="1"/>
    <col min="11248" max="11248" width="27.58203125" customWidth="1"/>
    <col min="11249" max="11249" width="21.08203125" customWidth="1"/>
    <col min="11250" max="11250" width="22.25" customWidth="1"/>
    <col min="11251" max="11251" width="18.75" customWidth="1"/>
    <col min="11252" max="11253" width="19" customWidth="1"/>
    <col min="11254" max="11254" width="19.08203125" customWidth="1"/>
    <col min="11255" max="11255" width="17.08203125" customWidth="1"/>
    <col min="11256" max="11257" width="7.75" hidden="1" customWidth="1"/>
    <col min="11258" max="11260" width="17.5" customWidth="1"/>
    <col min="11261" max="11261" width="10.58203125" customWidth="1"/>
    <col min="11262" max="11262" width="15.75" customWidth="1"/>
    <col min="11263" max="11263" width="30.08203125" customWidth="1"/>
    <col min="11264" max="11264" width="27.58203125" customWidth="1"/>
    <col min="11265" max="11265" width="21.08203125" customWidth="1"/>
    <col min="11266" max="11266" width="22.25" customWidth="1"/>
    <col min="11267" max="11267" width="18.75" customWidth="1"/>
    <col min="11268" max="11269" width="19" customWidth="1"/>
    <col min="11270" max="11270" width="19.08203125" customWidth="1"/>
    <col min="11271" max="11271" width="17.08203125" customWidth="1"/>
    <col min="11272" max="11273" width="7.75" hidden="1" customWidth="1"/>
    <col min="11274" max="11276" width="17.5" customWidth="1"/>
    <col min="11277" max="11277" width="10.58203125" customWidth="1"/>
    <col min="11278" max="11278" width="15.75" customWidth="1"/>
    <col min="11279" max="11279" width="30.08203125" customWidth="1"/>
    <col min="11280" max="11280" width="27.58203125" customWidth="1"/>
    <col min="11281" max="11281" width="21.08203125" customWidth="1"/>
    <col min="11282" max="11282" width="22.25" customWidth="1"/>
    <col min="11283" max="11283" width="18.75" customWidth="1"/>
    <col min="11284" max="11285" width="19" customWidth="1"/>
    <col min="11286" max="11286" width="19.08203125" customWidth="1"/>
    <col min="11287" max="11287" width="17.08203125" customWidth="1"/>
    <col min="11288" max="11289" width="7.75" hidden="1" customWidth="1"/>
    <col min="11290" max="11292" width="17.5" customWidth="1"/>
    <col min="11293" max="11293" width="10.58203125" customWidth="1"/>
    <col min="11294" max="11294" width="15.75" customWidth="1"/>
    <col min="11295" max="11295" width="30.08203125" customWidth="1"/>
    <col min="11296" max="11296" width="27.58203125" customWidth="1"/>
    <col min="11297" max="11297" width="21.08203125" customWidth="1"/>
    <col min="11298" max="11298" width="22.25" customWidth="1"/>
    <col min="11299" max="11299" width="18.75" customWidth="1"/>
    <col min="11300" max="11301" width="19" customWidth="1"/>
    <col min="11302" max="11302" width="19.08203125" customWidth="1"/>
    <col min="11303" max="11303" width="17.08203125" customWidth="1"/>
    <col min="11304" max="11305" width="7.75" hidden="1" customWidth="1"/>
    <col min="11306" max="11308" width="17.5" customWidth="1"/>
    <col min="11309" max="11309" width="10.58203125" customWidth="1"/>
    <col min="11310" max="11310" width="15.75" customWidth="1"/>
    <col min="11311" max="11311" width="30.08203125" customWidth="1"/>
    <col min="11312" max="11312" width="27.58203125" customWidth="1"/>
    <col min="11313" max="11313" width="21.08203125" customWidth="1"/>
    <col min="11314" max="11314" width="22.25" customWidth="1"/>
    <col min="11315" max="11315" width="18.75" customWidth="1"/>
    <col min="11316" max="11317" width="19" customWidth="1"/>
    <col min="11318" max="11318" width="19.08203125" customWidth="1"/>
    <col min="11319" max="11319" width="17.08203125" customWidth="1"/>
    <col min="11320" max="11321" width="7.75" hidden="1" customWidth="1"/>
    <col min="11322" max="11324" width="17.5" customWidth="1"/>
    <col min="11325" max="11325" width="10.58203125" customWidth="1"/>
    <col min="11326" max="11326" width="15.75" customWidth="1"/>
    <col min="11327" max="11327" width="30.08203125" customWidth="1"/>
    <col min="11328" max="11328" width="27.58203125" customWidth="1"/>
    <col min="11329" max="11329" width="21.08203125" customWidth="1"/>
    <col min="11330" max="11330" width="22.25" customWidth="1"/>
    <col min="11331" max="11331" width="18.75" customWidth="1"/>
    <col min="11332" max="11333" width="19" customWidth="1"/>
    <col min="11334" max="11334" width="19.08203125" customWidth="1"/>
    <col min="11335" max="11335" width="17.08203125" customWidth="1"/>
    <col min="11336" max="11337" width="7.75" hidden="1" customWidth="1"/>
    <col min="11338" max="11340" width="17.5" customWidth="1"/>
    <col min="11341" max="11341" width="10.58203125" customWidth="1"/>
    <col min="11342" max="11342" width="15.75" customWidth="1"/>
    <col min="11343" max="11343" width="30.08203125" customWidth="1"/>
    <col min="11344" max="11344" width="27.58203125" customWidth="1"/>
    <col min="11345" max="11345" width="21.08203125" customWidth="1"/>
    <col min="11346" max="11346" width="22.25" customWidth="1"/>
    <col min="11347" max="11347" width="18.75" customWidth="1"/>
    <col min="11348" max="11349" width="19" customWidth="1"/>
    <col min="11350" max="11350" width="19.08203125" customWidth="1"/>
    <col min="11351" max="11351" width="17.08203125" customWidth="1"/>
    <col min="11352" max="11353" width="7.75" hidden="1" customWidth="1"/>
    <col min="11354" max="11356" width="17.5" customWidth="1"/>
    <col min="11357" max="11357" width="10.58203125" customWidth="1"/>
    <col min="11358" max="11358" width="15.75" customWidth="1"/>
    <col min="11359" max="11359" width="30.08203125" customWidth="1"/>
    <col min="11360" max="11360" width="27.58203125" customWidth="1"/>
    <col min="11361" max="11361" width="21.08203125" customWidth="1"/>
    <col min="11362" max="11362" width="22.25" customWidth="1"/>
    <col min="11363" max="11363" width="18.75" customWidth="1"/>
    <col min="11364" max="11365" width="19" customWidth="1"/>
    <col min="11366" max="11366" width="19.08203125" customWidth="1"/>
    <col min="11367" max="11367" width="17.08203125" customWidth="1"/>
    <col min="11368" max="11369" width="7.75" hidden="1" customWidth="1"/>
    <col min="11370" max="11372" width="17.5" customWidth="1"/>
    <col min="11373" max="11373" width="10.58203125" customWidth="1"/>
    <col min="11374" max="11374" width="15.75" customWidth="1"/>
    <col min="11375" max="11375" width="30.08203125" customWidth="1"/>
    <col min="11376" max="11376" width="27.58203125" customWidth="1"/>
    <col min="11377" max="11377" width="21.08203125" customWidth="1"/>
    <col min="11378" max="11378" width="22.25" customWidth="1"/>
    <col min="11379" max="11379" width="18.75" customWidth="1"/>
    <col min="11380" max="11381" width="19" customWidth="1"/>
    <col min="11382" max="11382" width="19.08203125" customWidth="1"/>
    <col min="11383" max="11383" width="17.08203125" customWidth="1"/>
    <col min="11384" max="11385" width="7.75" hidden="1" customWidth="1"/>
    <col min="11386" max="11388" width="17.5" customWidth="1"/>
    <col min="11389" max="11389" width="10.58203125" customWidth="1"/>
    <col min="11390" max="11390" width="15.75" customWidth="1"/>
    <col min="11391" max="11391" width="30.08203125" customWidth="1"/>
    <col min="11392" max="11392" width="27.58203125" customWidth="1"/>
    <col min="11393" max="11393" width="21.08203125" customWidth="1"/>
    <col min="11394" max="11394" width="22.25" customWidth="1"/>
    <col min="11395" max="11395" width="18.75" customWidth="1"/>
    <col min="11396" max="11397" width="19" customWidth="1"/>
    <col min="11398" max="11398" width="19.08203125" customWidth="1"/>
    <col min="11399" max="11399" width="17.08203125" customWidth="1"/>
    <col min="11400" max="11401" width="7.75" hidden="1" customWidth="1"/>
    <col min="11402" max="11404" width="17.5" customWidth="1"/>
    <col min="11405" max="11405" width="10.58203125" customWidth="1"/>
    <col min="11406" max="11406" width="15.75" customWidth="1"/>
    <col min="11407" max="11407" width="30.08203125" customWidth="1"/>
    <col min="11408" max="11408" width="27.58203125" customWidth="1"/>
    <col min="11409" max="11409" width="21.08203125" customWidth="1"/>
    <col min="11410" max="11410" width="22.25" customWidth="1"/>
    <col min="11411" max="11411" width="18.75" customWidth="1"/>
    <col min="11412" max="11413" width="19" customWidth="1"/>
    <col min="11414" max="11414" width="19.08203125" customWidth="1"/>
    <col min="11415" max="11415" width="17.08203125" customWidth="1"/>
    <col min="11416" max="11417" width="7.75" hidden="1" customWidth="1"/>
    <col min="11418" max="11420" width="17.5" customWidth="1"/>
    <col min="11421" max="11421" width="10.58203125" customWidth="1"/>
    <col min="11422" max="11422" width="15.75" customWidth="1"/>
    <col min="11423" max="11423" width="30.08203125" customWidth="1"/>
    <col min="11424" max="11424" width="27.58203125" customWidth="1"/>
    <col min="11425" max="11425" width="21.08203125" customWidth="1"/>
    <col min="11426" max="11426" width="22.25" customWidth="1"/>
    <col min="11427" max="11427" width="18.75" customWidth="1"/>
    <col min="11428" max="11429" width="19" customWidth="1"/>
    <col min="11430" max="11430" width="19.08203125" customWidth="1"/>
    <col min="11431" max="11431" width="17.08203125" customWidth="1"/>
    <col min="11432" max="11433" width="7.75" hidden="1" customWidth="1"/>
    <col min="11434" max="11436" width="17.5" customWidth="1"/>
    <col min="11437" max="11437" width="10.58203125" customWidth="1"/>
    <col min="11438" max="11438" width="15.75" customWidth="1"/>
    <col min="11439" max="11439" width="30.08203125" customWidth="1"/>
    <col min="11440" max="11440" width="27.58203125" customWidth="1"/>
    <col min="11441" max="11441" width="21.08203125" customWidth="1"/>
    <col min="11442" max="11442" width="22.25" customWidth="1"/>
    <col min="11443" max="11443" width="18.75" customWidth="1"/>
    <col min="11444" max="11445" width="19" customWidth="1"/>
    <col min="11446" max="11446" width="19.08203125" customWidth="1"/>
    <col min="11447" max="11447" width="17.08203125" customWidth="1"/>
    <col min="11448" max="11449" width="7.75" hidden="1" customWidth="1"/>
    <col min="11450" max="11452" width="17.5" customWidth="1"/>
    <col min="11453" max="11453" width="10.58203125" customWidth="1"/>
    <col min="11454" max="11454" width="15.75" customWidth="1"/>
    <col min="11455" max="11455" width="30.08203125" customWidth="1"/>
    <col min="11456" max="11456" width="27.58203125" customWidth="1"/>
    <col min="11457" max="11457" width="21.08203125" customWidth="1"/>
    <col min="11458" max="11458" width="22.25" customWidth="1"/>
    <col min="11459" max="11459" width="18.75" customWidth="1"/>
    <col min="11460" max="11461" width="19" customWidth="1"/>
    <col min="11462" max="11462" width="19.08203125" customWidth="1"/>
    <col min="11463" max="11463" width="17.08203125" customWidth="1"/>
    <col min="11464" max="11465" width="7.75" hidden="1" customWidth="1"/>
    <col min="11466" max="11468" width="17.5" customWidth="1"/>
    <col min="11469" max="11469" width="10.58203125" customWidth="1"/>
    <col min="11470" max="11470" width="15.75" customWidth="1"/>
    <col min="11471" max="11471" width="30.08203125" customWidth="1"/>
    <col min="11472" max="11472" width="27.58203125" customWidth="1"/>
    <col min="11473" max="11473" width="21.08203125" customWidth="1"/>
    <col min="11474" max="11474" width="22.25" customWidth="1"/>
    <col min="11475" max="11475" width="18.75" customWidth="1"/>
    <col min="11476" max="11477" width="19" customWidth="1"/>
    <col min="11478" max="11478" width="19.08203125" customWidth="1"/>
    <col min="11479" max="11479" width="17.08203125" customWidth="1"/>
    <col min="11480" max="11481" width="7.75" hidden="1" customWidth="1"/>
    <col min="11482" max="11484" width="17.5" customWidth="1"/>
    <col min="11485" max="11485" width="10.58203125" customWidth="1"/>
    <col min="11486" max="11486" width="15.75" customWidth="1"/>
    <col min="11487" max="11487" width="30.08203125" customWidth="1"/>
    <col min="11488" max="11488" width="27.58203125" customWidth="1"/>
    <col min="11489" max="11489" width="21.08203125" customWidth="1"/>
    <col min="11490" max="11490" width="22.25" customWidth="1"/>
    <col min="11491" max="11491" width="18.75" customWidth="1"/>
    <col min="11492" max="11493" width="19" customWidth="1"/>
    <col min="11494" max="11494" width="19.08203125" customWidth="1"/>
    <col min="11495" max="11495" width="17.08203125" customWidth="1"/>
    <col min="11496" max="11497" width="7.75" hidden="1" customWidth="1"/>
    <col min="11498" max="11500" width="17.5" customWidth="1"/>
    <col min="11501" max="11501" width="10.58203125" customWidth="1"/>
    <col min="11502" max="11502" width="15.75" customWidth="1"/>
    <col min="11503" max="11503" width="30.08203125" customWidth="1"/>
    <col min="11504" max="11504" width="27.58203125" customWidth="1"/>
    <col min="11505" max="11505" width="21.08203125" customWidth="1"/>
    <col min="11506" max="11506" width="22.25" customWidth="1"/>
    <col min="11507" max="11507" width="18.75" customWidth="1"/>
    <col min="11508" max="11509" width="19" customWidth="1"/>
    <col min="11510" max="11510" width="19.08203125" customWidth="1"/>
    <col min="11511" max="11511" width="17.08203125" customWidth="1"/>
    <col min="11512" max="11513" width="7.75" hidden="1" customWidth="1"/>
    <col min="11514" max="11516" width="17.5" customWidth="1"/>
    <col min="11517" max="11517" width="10.58203125" customWidth="1"/>
    <col min="11518" max="11518" width="15.75" customWidth="1"/>
    <col min="11519" max="11519" width="30.08203125" customWidth="1"/>
    <col min="11520" max="11520" width="27.58203125" customWidth="1"/>
    <col min="11521" max="11521" width="21.08203125" customWidth="1"/>
    <col min="11522" max="11522" width="22.25" customWidth="1"/>
    <col min="11523" max="11523" width="18.75" customWidth="1"/>
    <col min="11524" max="11525" width="19" customWidth="1"/>
    <col min="11526" max="11526" width="19.08203125" customWidth="1"/>
    <col min="11527" max="11527" width="17.08203125" customWidth="1"/>
    <col min="11528" max="11529" width="7.75" hidden="1" customWidth="1"/>
    <col min="11530" max="11532" width="17.5" customWidth="1"/>
    <col min="11533" max="11533" width="10.58203125" customWidth="1"/>
    <col min="11534" max="11534" width="15.75" customWidth="1"/>
    <col min="11535" max="11535" width="30.08203125" customWidth="1"/>
    <col min="11536" max="11536" width="27.58203125" customWidth="1"/>
    <col min="11537" max="11537" width="21.08203125" customWidth="1"/>
    <col min="11538" max="11538" width="22.25" customWidth="1"/>
    <col min="11539" max="11539" width="18.75" customWidth="1"/>
    <col min="11540" max="11541" width="19" customWidth="1"/>
    <col min="11542" max="11542" width="19.08203125" customWidth="1"/>
    <col min="11543" max="11543" width="17.08203125" customWidth="1"/>
    <col min="11544" max="11545" width="7.75" hidden="1" customWidth="1"/>
    <col min="11546" max="11548" width="17.5" customWidth="1"/>
    <col min="11549" max="11549" width="10.58203125" customWidth="1"/>
    <col min="11550" max="11550" width="15.75" customWidth="1"/>
    <col min="11551" max="11551" width="30.08203125" customWidth="1"/>
    <col min="11552" max="11552" width="27.58203125" customWidth="1"/>
    <col min="11553" max="11553" width="21.08203125" customWidth="1"/>
    <col min="11554" max="11554" width="22.25" customWidth="1"/>
    <col min="11555" max="11555" width="18.75" customWidth="1"/>
    <col min="11556" max="11557" width="19" customWidth="1"/>
    <col min="11558" max="11558" width="19.08203125" customWidth="1"/>
    <col min="11559" max="11559" width="17.08203125" customWidth="1"/>
    <col min="11560" max="11561" width="7.75" hidden="1" customWidth="1"/>
    <col min="11562" max="11564" width="17.5" customWidth="1"/>
    <col min="11565" max="11565" width="10.58203125" customWidth="1"/>
    <col min="11566" max="11566" width="15.75" customWidth="1"/>
    <col min="11567" max="11567" width="30.08203125" customWidth="1"/>
    <col min="11568" max="11568" width="27.58203125" customWidth="1"/>
    <col min="11569" max="11569" width="21.08203125" customWidth="1"/>
    <col min="11570" max="11570" width="22.25" customWidth="1"/>
    <col min="11571" max="11571" width="18.75" customWidth="1"/>
    <col min="11572" max="11573" width="19" customWidth="1"/>
    <col min="11574" max="11574" width="19.08203125" customWidth="1"/>
    <col min="11575" max="11575" width="17.08203125" customWidth="1"/>
    <col min="11576" max="11577" width="7.75" hidden="1" customWidth="1"/>
    <col min="11578" max="11580" width="17.5" customWidth="1"/>
    <col min="11581" max="11581" width="10.58203125" customWidth="1"/>
    <col min="11582" max="11582" width="15.75" customWidth="1"/>
    <col min="11583" max="11583" width="30.08203125" customWidth="1"/>
    <col min="11584" max="11584" width="27.58203125" customWidth="1"/>
    <col min="11585" max="11585" width="21.08203125" customWidth="1"/>
    <col min="11586" max="11586" width="22.25" customWidth="1"/>
    <col min="11587" max="11587" width="18.75" customWidth="1"/>
    <col min="11588" max="11589" width="19" customWidth="1"/>
    <col min="11590" max="11590" width="19.08203125" customWidth="1"/>
    <col min="11591" max="11591" width="17.08203125" customWidth="1"/>
    <col min="11592" max="11593" width="7.75" hidden="1" customWidth="1"/>
    <col min="11594" max="11596" width="17.5" customWidth="1"/>
    <col min="11597" max="11597" width="10.58203125" customWidth="1"/>
    <col min="11598" max="11598" width="15.75" customWidth="1"/>
    <col min="11599" max="11599" width="30.08203125" customWidth="1"/>
    <col min="11600" max="11600" width="27.58203125" customWidth="1"/>
    <col min="11601" max="11601" width="21.08203125" customWidth="1"/>
    <col min="11602" max="11602" width="22.25" customWidth="1"/>
    <col min="11603" max="11603" width="18.75" customWidth="1"/>
    <col min="11604" max="11605" width="19" customWidth="1"/>
    <col min="11606" max="11606" width="19.08203125" customWidth="1"/>
    <col min="11607" max="11607" width="17.08203125" customWidth="1"/>
    <col min="11608" max="11609" width="7.75" hidden="1" customWidth="1"/>
    <col min="11610" max="11612" width="17.5" customWidth="1"/>
    <col min="11613" max="11613" width="10.58203125" customWidth="1"/>
    <col min="11614" max="11614" width="15.75" customWidth="1"/>
    <col min="11615" max="11615" width="30.08203125" customWidth="1"/>
    <col min="11616" max="11616" width="27.58203125" customWidth="1"/>
    <col min="11617" max="11617" width="21.08203125" customWidth="1"/>
    <col min="11618" max="11618" width="22.25" customWidth="1"/>
    <col min="11619" max="11619" width="18.75" customWidth="1"/>
    <col min="11620" max="11621" width="19" customWidth="1"/>
    <col min="11622" max="11622" width="19.08203125" customWidth="1"/>
    <col min="11623" max="11623" width="17.08203125" customWidth="1"/>
    <col min="11624" max="11625" width="7.75" hidden="1" customWidth="1"/>
    <col min="11626" max="11628" width="17.5" customWidth="1"/>
    <col min="11629" max="11629" width="10.58203125" customWidth="1"/>
    <col min="11630" max="11630" width="15.75" customWidth="1"/>
    <col min="11631" max="11631" width="30.08203125" customWidth="1"/>
    <col min="11632" max="11632" width="27.58203125" customWidth="1"/>
    <col min="11633" max="11633" width="21.08203125" customWidth="1"/>
    <col min="11634" max="11634" width="22.25" customWidth="1"/>
    <col min="11635" max="11635" width="18.75" customWidth="1"/>
    <col min="11636" max="11637" width="19" customWidth="1"/>
    <col min="11638" max="11638" width="19.08203125" customWidth="1"/>
    <col min="11639" max="11639" width="17.08203125" customWidth="1"/>
    <col min="11640" max="11641" width="7.75" hidden="1" customWidth="1"/>
    <col min="11642" max="11644" width="17.5" customWidth="1"/>
    <col min="11645" max="11645" width="10.58203125" customWidth="1"/>
    <col min="11646" max="11646" width="15.75" customWidth="1"/>
    <col min="11647" max="11647" width="30.08203125" customWidth="1"/>
    <col min="11648" max="11648" width="27.58203125" customWidth="1"/>
    <col min="11649" max="11649" width="21.08203125" customWidth="1"/>
    <col min="11650" max="11650" width="22.25" customWidth="1"/>
    <col min="11651" max="11651" width="18.75" customWidth="1"/>
    <col min="11652" max="11653" width="19" customWidth="1"/>
    <col min="11654" max="11654" width="19.08203125" customWidth="1"/>
    <col min="11655" max="11655" width="17.08203125" customWidth="1"/>
    <col min="11656" max="11657" width="7.75" hidden="1" customWidth="1"/>
    <col min="11658" max="11660" width="17.5" customWidth="1"/>
    <col min="11661" max="11661" width="10.58203125" customWidth="1"/>
    <col min="11662" max="11662" width="15.75" customWidth="1"/>
    <col min="11663" max="11663" width="30.08203125" customWidth="1"/>
    <col min="11664" max="11664" width="27.58203125" customWidth="1"/>
    <col min="11665" max="11665" width="21.08203125" customWidth="1"/>
    <col min="11666" max="11666" width="22.25" customWidth="1"/>
    <col min="11667" max="11667" width="18.75" customWidth="1"/>
    <col min="11668" max="11669" width="19" customWidth="1"/>
    <col min="11670" max="11670" width="19.08203125" customWidth="1"/>
    <col min="11671" max="11671" width="17.08203125" customWidth="1"/>
    <col min="11672" max="11673" width="7.75" hidden="1" customWidth="1"/>
    <col min="11674" max="11676" width="17.5" customWidth="1"/>
    <col min="11677" max="11677" width="10.58203125" customWidth="1"/>
    <col min="11678" max="11678" width="15.75" customWidth="1"/>
    <col min="11679" max="11679" width="30.08203125" customWidth="1"/>
    <col min="11680" max="11680" width="27.58203125" customWidth="1"/>
    <col min="11681" max="11681" width="21.08203125" customWidth="1"/>
    <col min="11682" max="11682" width="22.25" customWidth="1"/>
    <col min="11683" max="11683" width="18.75" customWidth="1"/>
    <col min="11684" max="11685" width="19" customWidth="1"/>
    <col min="11686" max="11686" width="19.08203125" customWidth="1"/>
    <col min="11687" max="11687" width="17.08203125" customWidth="1"/>
    <col min="11688" max="11689" width="7.75" hidden="1" customWidth="1"/>
    <col min="11690" max="11692" width="17.5" customWidth="1"/>
    <col min="11693" max="11693" width="10.58203125" customWidth="1"/>
    <col min="11694" max="11694" width="15.75" customWidth="1"/>
    <col min="11695" max="11695" width="30.08203125" customWidth="1"/>
    <col min="11696" max="11696" width="27.58203125" customWidth="1"/>
    <col min="11697" max="11697" width="21.08203125" customWidth="1"/>
    <col min="11698" max="11698" width="22.25" customWidth="1"/>
    <col min="11699" max="11699" width="18.75" customWidth="1"/>
    <col min="11700" max="11701" width="19" customWidth="1"/>
    <col min="11702" max="11702" width="19.08203125" customWidth="1"/>
    <col min="11703" max="11703" width="17.08203125" customWidth="1"/>
    <col min="11704" max="11705" width="7.75" hidden="1" customWidth="1"/>
    <col min="11706" max="11708" width="17.5" customWidth="1"/>
    <col min="11709" max="11709" width="10.58203125" customWidth="1"/>
    <col min="11710" max="11710" width="15.75" customWidth="1"/>
    <col min="11711" max="11711" width="30.08203125" customWidth="1"/>
    <col min="11712" max="11712" width="27.58203125" customWidth="1"/>
    <col min="11713" max="11713" width="21.08203125" customWidth="1"/>
    <col min="11714" max="11714" width="22.25" customWidth="1"/>
    <col min="11715" max="11715" width="18.75" customWidth="1"/>
    <col min="11716" max="11717" width="19" customWidth="1"/>
    <col min="11718" max="11718" width="19.08203125" customWidth="1"/>
    <col min="11719" max="11719" width="17.08203125" customWidth="1"/>
    <col min="11720" max="11721" width="7.75" hidden="1" customWidth="1"/>
    <col min="11722" max="11724" width="17.5" customWidth="1"/>
    <col min="11725" max="11725" width="10.58203125" customWidth="1"/>
    <col min="11726" max="11726" width="15.75" customWidth="1"/>
    <col min="11727" max="11727" width="30.08203125" customWidth="1"/>
    <col min="11728" max="11728" width="27.58203125" customWidth="1"/>
    <col min="11729" max="11729" width="21.08203125" customWidth="1"/>
    <col min="11730" max="11730" width="22.25" customWidth="1"/>
    <col min="11731" max="11731" width="18.75" customWidth="1"/>
    <col min="11732" max="11733" width="19" customWidth="1"/>
    <col min="11734" max="11734" width="19.08203125" customWidth="1"/>
    <col min="11735" max="11735" width="17.08203125" customWidth="1"/>
    <col min="11736" max="11737" width="7.75" hidden="1" customWidth="1"/>
    <col min="11738" max="11740" width="17.5" customWidth="1"/>
    <col min="11741" max="11741" width="10.58203125" customWidth="1"/>
    <col min="11742" max="11742" width="15.75" customWidth="1"/>
    <col min="11743" max="11743" width="30.08203125" customWidth="1"/>
    <col min="11744" max="11744" width="27.58203125" customWidth="1"/>
    <col min="11745" max="11745" width="21.08203125" customWidth="1"/>
    <col min="11746" max="11746" width="22.25" customWidth="1"/>
    <col min="11747" max="11747" width="18.75" customWidth="1"/>
    <col min="11748" max="11749" width="19" customWidth="1"/>
    <col min="11750" max="11750" width="19.08203125" customWidth="1"/>
    <col min="11751" max="11751" width="17.08203125" customWidth="1"/>
    <col min="11752" max="11753" width="7.75" hidden="1" customWidth="1"/>
    <col min="11754" max="11756" width="17.5" customWidth="1"/>
    <col min="11757" max="11757" width="10.58203125" customWidth="1"/>
    <col min="11758" max="11758" width="15.75" customWidth="1"/>
    <col min="11759" max="11759" width="30.08203125" customWidth="1"/>
    <col min="11760" max="11760" width="27.58203125" customWidth="1"/>
    <col min="11761" max="11761" width="21.08203125" customWidth="1"/>
    <col min="11762" max="11762" width="22.25" customWidth="1"/>
    <col min="11763" max="11763" width="18.75" customWidth="1"/>
    <col min="11764" max="11765" width="19" customWidth="1"/>
    <col min="11766" max="11766" width="19.08203125" customWidth="1"/>
    <col min="11767" max="11767" width="17.08203125" customWidth="1"/>
    <col min="11768" max="11769" width="7.75" hidden="1" customWidth="1"/>
    <col min="11770" max="11772" width="17.5" customWidth="1"/>
    <col min="11773" max="11773" width="10.58203125" customWidth="1"/>
    <col min="11774" max="11774" width="15.75" customWidth="1"/>
    <col min="11775" max="11775" width="30.08203125" customWidth="1"/>
    <col min="11776" max="11776" width="27.58203125" customWidth="1"/>
    <col min="11777" max="11777" width="21.08203125" customWidth="1"/>
    <col min="11778" max="11778" width="22.25" customWidth="1"/>
    <col min="11779" max="11779" width="18.75" customWidth="1"/>
    <col min="11780" max="11781" width="19" customWidth="1"/>
    <col min="11782" max="11782" width="19.08203125" customWidth="1"/>
    <col min="11783" max="11783" width="17.08203125" customWidth="1"/>
    <col min="11784" max="11785" width="7.75" hidden="1" customWidth="1"/>
    <col min="11786" max="11788" width="17.5" customWidth="1"/>
    <col min="11789" max="11789" width="10.58203125" customWidth="1"/>
    <col min="11790" max="11790" width="15.75" customWidth="1"/>
    <col min="11791" max="11791" width="30.08203125" customWidth="1"/>
    <col min="11792" max="11792" width="27.58203125" customWidth="1"/>
    <col min="11793" max="11793" width="21.08203125" customWidth="1"/>
    <col min="11794" max="11794" width="22.25" customWidth="1"/>
    <col min="11795" max="11795" width="18.75" customWidth="1"/>
    <col min="11796" max="11797" width="19" customWidth="1"/>
    <col min="11798" max="11798" width="19.08203125" customWidth="1"/>
    <col min="11799" max="11799" width="17.08203125" customWidth="1"/>
    <col min="11800" max="11801" width="7.75" hidden="1" customWidth="1"/>
    <col min="11802" max="11804" width="17.5" customWidth="1"/>
    <col min="11805" max="11805" width="10.58203125" customWidth="1"/>
    <col min="11806" max="11806" width="15.75" customWidth="1"/>
    <col min="11807" max="11807" width="30.08203125" customWidth="1"/>
    <col min="11808" max="11808" width="27.58203125" customWidth="1"/>
    <col min="11809" max="11809" width="21.08203125" customWidth="1"/>
    <col min="11810" max="11810" width="22.25" customWidth="1"/>
    <col min="11811" max="11811" width="18.75" customWidth="1"/>
    <col min="11812" max="11813" width="19" customWidth="1"/>
    <col min="11814" max="11814" width="19.08203125" customWidth="1"/>
    <col min="11815" max="11815" width="17.08203125" customWidth="1"/>
    <col min="11816" max="11817" width="7.75" hidden="1" customWidth="1"/>
    <col min="11818" max="11820" width="17.5" customWidth="1"/>
    <col min="11821" max="11821" width="10.58203125" customWidth="1"/>
    <col min="11822" max="11822" width="15.75" customWidth="1"/>
    <col min="11823" max="11823" width="30.08203125" customWidth="1"/>
    <col min="11824" max="11824" width="27.58203125" customWidth="1"/>
    <col min="11825" max="11825" width="21.08203125" customWidth="1"/>
    <col min="11826" max="11826" width="22.25" customWidth="1"/>
    <col min="11827" max="11827" width="18.75" customWidth="1"/>
    <col min="11828" max="11829" width="19" customWidth="1"/>
    <col min="11830" max="11830" width="19.08203125" customWidth="1"/>
    <col min="11831" max="11831" width="17.08203125" customWidth="1"/>
    <col min="11832" max="11833" width="7.75" hidden="1" customWidth="1"/>
    <col min="11834" max="11836" width="17.5" customWidth="1"/>
    <col min="11837" max="11837" width="10.58203125" customWidth="1"/>
    <col min="11838" max="11838" width="15.75" customWidth="1"/>
    <col min="11839" max="11839" width="30.08203125" customWidth="1"/>
    <col min="11840" max="11840" width="27.58203125" customWidth="1"/>
    <col min="11841" max="11841" width="21.08203125" customWidth="1"/>
    <col min="11842" max="11842" width="22.25" customWidth="1"/>
    <col min="11843" max="11843" width="18.75" customWidth="1"/>
    <col min="11844" max="11845" width="19" customWidth="1"/>
    <col min="11846" max="11846" width="19.08203125" customWidth="1"/>
    <col min="11847" max="11847" width="17.08203125" customWidth="1"/>
    <col min="11848" max="11849" width="7.75" hidden="1" customWidth="1"/>
    <col min="11850" max="11852" width="17.5" customWidth="1"/>
    <col min="11853" max="11853" width="10.58203125" customWidth="1"/>
    <col min="11854" max="11854" width="15.75" customWidth="1"/>
    <col min="11855" max="11855" width="30.08203125" customWidth="1"/>
    <col min="11856" max="11856" width="27.58203125" customWidth="1"/>
    <col min="11857" max="11857" width="21.08203125" customWidth="1"/>
    <col min="11858" max="11858" width="22.25" customWidth="1"/>
    <col min="11859" max="11859" width="18.75" customWidth="1"/>
    <col min="11860" max="11861" width="19" customWidth="1"/>
    <col min="11862" max="11862" width="19.08203125" customWidth="1"/>
    <col min="11863" max="11863" width="17.08203125" customWidth="1"/>
    <col min="11864" max="11865" width="7.75" hidden="1" customWidth="1"/>
    <col min="11866" max="11868" width="17.5" customWidth="1"/>
    <col min="11869" max="11869" width="10.58203125" customWidth="1"/>
    <col min="11870" max="11870" width="15.75" customWidth="1"/>
    <col min="11871" max="11871" width="30.08203125" customWidth="1"/>
    <col min="11872" max="11872" width="27.58203125" customWidth="1"/>
    <col min="11873" max="11873" width="21.08203125" customWidth="1"/>
    <col min="11874" max="11874" width="22.25" customWidth="1"/>
    <col min="11875" max="11875" width="18.75" customWidth="1"/>
    <col min="11876" max="11877" width="19" customWidth="1"/>
    <col min="11878" max="11878" width="19.08203125" customWidth="1"/>
    <col min="11879" max="11879" width="17.08203125" customWidth="1"/>
    <col min="11880" max="11881" width="7.75" hidden="1" customWidth="1"/>
    <col min="11882" max="11884" width="17.5" customWidth="1"/>
    <col min="11885" max="11885" width="10.58203125" customWidth="1"/>
    <col min="11886" max="11886" width="15.75" customWidth="1"/>
    <col min="11887" max="11887" width="30.08203125" customWidth="1"/>
    <col min="11888" max="11888" width="27.58203125" customWidth="1"/>
    <col min="11889" max="11889" width="21.08203125" customWidth="1"/>
    <col min="11890" max="11890" width="22.25" customWidth="1"/>
    <col min="11891" max="11891" width="18.75" customWidth="1"/>
    <col min="11892" max="11893" width="19" customWidth="1"/>
    <col min="11894" max="11894" width="19.08203125" customWidth="1"/>
    <col min="11895" max="11895" width="17.08203125" customWidth="1"/>
    <col min="11896" max="11897" width="7.75" hidden="1" customWidth="1"/>
    <col min="11898" max="11900" width="17.5" customWidth="1"/>
    <col min="11901" max="11901" width="10.58203125" customWidth="1"/>
    <col min="11902" max="11902" width="15.75" customWidth="1"/>
    <col min="11903" max="11903" width="30.08203125" customWidth="1"/>
    <col min="11904" max="11904" width="27.58203125" customWidth="1"/>
    <col min="11905" max="11905" width="21.08203125" customWidth="1"/>
    <col min="11906" max="11906" width="22.25" customWidth="1"/>
    <col min="11907" max="11907" width="18.75" customWidth="1"/>
    <col min="11908" max="11909" width="19" customWidth="1"/>
    <col min="11910" max="11910" width="19.08203125" customWidth="1"/>
    <col min="11911" max="11911" width="17.08203125" customWidth="1"/>
    <col min="11912" max="11913" width="7.75" hidden="1" customWidth="1"/>
    <col min="11914" max="11916" width="17.5" customWidth="1"/>
    <col min="11917" max="11917" width="10.58203125" customWidth="1"/>
    <col min="11918" max="11918" width="15.75" customWidth="1"/>
    <col min="11919" max="11919" width="30.08203125" customWidth="1"/>
    <col min="11920" max="11920" width="27.58203125" customWidth="1"/>
    <col min="11921" max="11921" width="21.08203125" customWidth="1"/>
    <col min="11922" max="11922" width="22.25" customWidth="1"/>
    <col min="11923" max="11923" width="18.75" customWidth="1"/>
    <col min="11924" max="11925" width="19" customWidth="1"/>
    <col min="11926" max="11926" width="19.08203125" customWidth="1"/>
    <col min="11927" max="11927" width="17.08203125" customWidth="1"/>
    <col min="11928" max="11929" width="7.75" hidden="1" customWidth="1"/>
    <col min="11930" max="11932" width="17.5" customWidth="1"/>
    <col min="11933" max="11933" width="10.58203125" customWidth="1"/>
    <col min="11934" max="11934" width="15.75" customWidth="1"/>
    <col min="11935" max="11935" width="30.08203125" customWidth="1"/>
    <col min="11936" max="11936" width="27.58203125" customWidth="1"/>
    <col min="11937" max="11937" width="21.08203125" customWidth="1"/>
    <col min="11938" max="11938" width="22.25" customWidth="1"/>
    <col min="11939" max="11939" width="18.75" customWidth="1"/>
    <col min="11940" max="11941" width="19" customWidth="1"/>
    <col min="11942" max="11942" width="19.08203125" customWidth="1"/>
  </cols>
  <sheetData>
    <row r="1" spans="1:11942" ht="47.25" customHeight="1">
      <c r="A1" s="889" t="s">
        <v>762</v>
      </c>
      <c r="B1" s="890"/>
      <c r="C1" s="890"/>
      <c r="D1" s="890"/>
      <c r="E1" s="891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92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92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92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92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92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92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92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92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92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67"/>
      <c r="FE1" s="92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92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  <c r="GK1" s="92"/>
      <c r="GL1" s="67"/>
      <c r="GM1" s="67"/>
      <c r="GN1" s="67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67"/>
      <c r="HA1" s="92"/>
      <c r="HB1" s="67"/>
      <c r="HC1" s="67"/>
      <c r="HD1" s="67"/>
      <c r="HE1" s="67"/>
      <c r="HF1" s="67"/>
      <c r="HG1" s="67"/>
      <c r="HH1" s="67"/>
      <c r="HI1" s="67"/>
      <c r="HJ1" s="67"/>
      <c r="HK1" s="67"/>
      <c r="HL1" s="67"/>
      <c r="HM1" s="67"/>
      <c r="HN1" s="67"/>
      <c r="HO1" s="67"/>
      <c r="HP1" s="67"/>
      <c r="HQ1" s="92"/>
      <c r="HR1" s="67"/>
      <c r="HS1" s="67"/>
      <c r="HT1" s="67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67"/>
      <c r="IG1" s="92"/>
      <c r="IH1" s="67"/>
      <c r="II1" s="67"/>
      <c r="IJ1" s="67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67"/>
      <c r="IW1" s="92"/>
      <c r="IX1" s="67"/>
      <c r="IY1" s="67"/>
      <c r="IZ1" s="67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67"/>
      <c r="JM1" s="92"/>
      <c r="JN1" s="67"/>
      <c r="JO1" s="67"/>
      <c r="JP1" s="67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67"/>
      <c r="KC1" s="92"/>
      <c r="KD1" s="67"/>
      <c r="KE1" s="67"/>
      <c r="KF1" s="67"/>
      <c r="KG1" s="67"/>
      <c r="KH1" s="67"/>
      <c r="KI1" s="67"/>
      <c r="KJ1" s="67"/>
      <c r="KK1" s="67"/>
      <c r="KL1" s="67"/>
      <c r="KM1" s="67"/>
      <c r="KN1" s="67"/>
      <c r="KO1" s="67"/>
      <c r="KP1" s="67"/>
      <c r="KQ1" s="67"/>
      <c r="KR1" s="67"/>
      <c r="KS1" s="92"/>
      <c r="KT1" s="67"/>
      <c r="KU1" s="67"/>
      <c r="KV1" s="67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67"/>
      <c r="LI1" s="92"/>
      <c r="LJ1" s="67"/>
      <c r="LK1" s="67"/>
      <c r="LL1" s="67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67"/>
      <c r="LY1" s="92"/>
      <c r="LZ1" s="67"/>
      <c r="MA1" s="67"/>
      <c r="MB1" s="67"/>
      <c r="MC1" s="67"/>
      <c r="MD1" s="67"/>
      <c r="ME1" s="67"/>
      <c r="MF1" s="67"/>
      <c r="MG1" s="67"/>
      <c r="MH1" s="67"/>
      <c r="MI1" s="67"/>
      <c r="MJ1" s="67"/>
      <c r="MK1" s="67"/>
      <c r="ML1" s="67"/>
      <c r="MM1" s="67"/>
      <c r="MN1" s="67"/>
      <c r="MO1" s="92"/>
      <c r="MP1" s="67"/>
      <c r="MQ1" s="67"/>
      <c r="MR1" s="67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67"/>
      <c r="NE1" s="92"/>
      <c r="NF1" s="67"/>
      <c r="NG1" s="67"/>
      <c r="NH1" s="67"/>
      <c r="NI1" s="67"/>
      <c r="NJ1" s="67"/>
      <c r="NK1" s="67"/>
      <c r="NL1" s="67"/>
      <c r="NM1" s="67"/>
      <c r="NN1" s="67"/>
      <c r="NO1" s="67"/>
      <c r="NP1" s="67"/>
      <c r="NQ1" s="67"/>
      <c r="NR1" s="67"/>
      <c r="NS1" s="67"/>
      <c r="NT1" s="67"/>
      <c r="NU1" s="92"/>
      <c r="NV1" s="67"/>
      <c r="NW1" s="67"/>
      <c r="NX1" s="67"/>
      <c r="NY1" s="67"/>
      <c r="NZ1" s="67"/>
      <c r="OA1" s="67"/>
      <c r="OB1" s="67"/>
      <c r="OC1" s="67"/>
      <c r="OD1" s="67"/>
      <c r="OE1" s="67"/>
      <c r="OF1" s="67"/>
      <c r="OG1" s="67"/>
      <c r="OH1" s="67"/>
      <c r="OI1" s="67"/>
      <c r="OJ1" s="67"/>
      <c r="OK1" s="92"/>
      <c r="OL1" s="67"/>
      <c r="OM1" s="67"/>
      <c r="ON1" s="67"/>
      <c r="OO1" s="67"/>
      <c r="OP1" s="67"/>
      <c r="OQ1" s="67"/>
      <c r="OR1" s="67"/>
      <c r="OS1" s="67"/>
      <c r="OT1" s="67"/>
      <c r="OU1" s="67"/>
      <c r="OV1" s="67"/>
      <c r="OW1" s="67"/>
      <c r="OX1" s="67"/>
      <c r="OY1" s="67"/>
      <c r="OZ1" s="67"/>
      <c r="PA1" s="92"/>
      <c r="PB1" s="67"/>
      <c r="PC1" s="67"/>
      <c r="PD1" s="67"/>
      <c r="PE1" s="67"/>
      <c r="PF1" s="67"/>
      <c r="PG1" s="67"/>
      <c r="PH1" s="67"/>
      <c r="PI1" s="67"/>
      <c r="PJ1" s="67"/>
      <c r="PK1" s="67"/>
      <c r="PL1" s="67"/>
      <c r="PM1" s="67"/>
      <c r="PN1" s="67"/>
      <c r="PO1" s="67"/>
      <c r="PP1" s="67"/>
      <c r="PQ1" s="92"/>
      <c r="PR1" s="67"/>
      <c r="PS1" s="67"/>
      <c r="PT1" s="67"/>
      <c r="PU1" s="67"/>
      <c r="PV1" s="67"/>
      <c r="PW1" s="67"/>
      <c r="PX1" s="67"/>
      <c r="PY1" s="67"/>
      <c r="PZ1" s="67"/>
      <c r="QA1" s="67"/>
      <c r="QB1" s="67"/>
      <c r="QC1" s="67"/>
      <c r="QD1" s="67"/>
      <c r="QE1" s="67"/>
      <c r="QF1" s="67"/>
      <c r="QG1" s="92"/>
      <c r="QH1" s="67"/>
      <c r="QI1" s="67"/>
      <c r="QJ1" s="67"/>
      <c r="QK1" s="67"/>
      <c r="QL1" s="67"/>
      <c r="QM1" s="67"/>
      <c r="QN1" s="67"/>
      <c r="QO1" s="67"/>
      <c r="QP1" s="67"/>
      <c r="QQ1" s="67"/>
      <c r="QR1" s="67"/>
      <c r="QS1" s="67"/>
      <c r="QT1" s="67"/>
      <c r="QU1" s="67"/>
      <c r="QV1" s="67"/>
      <c r="QW1" s="92"/>
      <c r="QX1" s="67"/>
      <c r="QY1" s="67"/>
      <c r="QZ1" s="67"/>
      <c r="RA1" s="67"/>
      <c r="RB1" s="67"/>
      <c r="RC1" s="67"/>
      <c r="RD1" s="67"/>
      <c r="RE1" s="67"/>
      <c r="RF1" s="67"/>
      <c r="RG1" s="67"/>
      <c r="RH1" s="67"/>
      <c r="RI1" s="67"/>
      <c r="RJ1" s="67"/>
      <c r="RK1" s="67"/>
      <c r="RL1" s="67"/>
      <c r="RM1" s="92"/>
      <c r="RN1" s="67"/>
      <c r="RO1" s="67"/>
      <c r="RP1" s="67"/>
      <c r="RQ1" s="67"/>
      <c r="RR1" s="67"/>
      <c r="RS1" s="67"/>
      <c r="RT1" s="67"/>
      <c r="RU1" s="67"/>
      <c r="RV1" s="67"/>
      <c r="RW1" s="67"/>
      <c r="RX1" s="67"/>
      <c r="RY1" s="67"/>
      <c r="RZ1" s="67"/>
      <c r="SA1" s="67"/>
      <c r="SB1" s="67"/>
      <c r="SC1" s="92"/>
      <c r="SD1" s="67"/>
      <c r="SE1" s="67"/>
      <c r="SF1" s="67"/>
      <c r="SG1" s="67"/>
      <c r="SH1" s="67"/>
      <c r="SI1" s="67"/>
      <c r="SJ1" s="67"/>
      <c r="SK1" s="67"/>
      <c r="SL1" s="67"/>
      <c r="SM1" s="67"/>
      <c r="SN1" s="67"/>
      <c r="SO1" s="67"/>
      <c r="SP1" s="67"/>
      <c r="SQ1" s="67"/>
      <c r="SR1" s="67"/>
      <c r="SS1" s="92"/>
      <c r="ST1" s="67"/>
      <c r="SU1" s="67"/>
      <c r="SV1" s="67"/>
      <c r="SW1" s="67"/>
      <c r="SX1" s="67"/>
      <c r="SY1" s="67"/>
      <c r="SZ1" s="67"/>
      <c r="TA1" s="67"/>
      <c r="TB1" s="67"/>
      <c r="TC1" s="67"/>
      <c r="TD1" s="67"/>
      <c r="TE1" s="67"/>
      <c r="TF1" s="67"/>
      <c r="TG1" s="67"/>
      <c r="TH1" s="67"/>
      <c r="TI1" s="92"/>
      <c r="TJ1" s="67"/>
      <c r="TK1" s="67"/>
      <c r="TL1" s="67"/>
      <c r="TM1" s="67"/>
      <c r="TN1" s="67"/>
      <c r="TO1" s="67"/>
      <c r="TP1" s="67"/>
      <c r="TQ1" s="67"/>
      <c r="TR1" s="67"/>
      <c r="TS1" s="67"/>
      <c r="TT1" s="67"/>
      <c r="TU1" s="67"/>
      <c r="TV1" s="67"/>
      <c r="TW1" s="67"/>
      <c r="TX1" s="67"/>
      <c r="TY1" s="92"/>
      <c r="TZ1" s="67"/>
      <c r="UA1" s="67"/>
      <c r="UB1" s="67"/>
      <c r="UC1" s="67"/>
      <c r="UD1" s="67"/>
      <c r="UE1" s="67"/>
      <c r="UF1" s="67"/>
      <c r="UG1" s="67"/>
      <c r="UH1" s="67"/>
      <c r="UI1" s="67"/>
      <c r="UJ1" s="67"/>
      <c r="UK1" s="67"/>
      <c r="UL1" s="67"/>
      <c r="UM1" s="67"/>
      <c r="UN1" s="67"/>
      <c r="UO1" s="92"/>
      <c r="UP1" s="67"/>
      <c r="UQ1" s="67"/>
      <c r="UR1" s="67"/>
      <c r="US1" s="67"/>
      <c r="UT1" s="67"/>
      <c r="UU1" s="67"/>
      <c r="UV1" s="67"/>
      <c r="UW1" s="67"/>
      <c r="UX1" s="67"/>
      <c r="UY1" s="67"/>
      <c r="UZ1" s="67"/>
      <c r="VA1" s="67"/>
      <c r="VB1" s="67"/>
      <c r="VC1" s="67"/>
      <c r="VD1" s="67"/>
      <c r="VE1" s="92"/>
      <c r="VF1" s="67"/>
      <c r="VG1" s="67"/>
      <c r="VH1" s="67"/>
      <c r="VI1" s="67"/>
      <c r="VJ1" s="67"/>
      <c r="VK1" s="67"/>
      <c r="VL1" s="67"/>
      <c r="VM1" s="67"/>
      <c r="VN1" s="67"/>
      <c r="VO1" s="67"/>
      <c r="VP1" s="67"/>
      <c r="VQ1" s="67"/>
      <c r="VR1" s="67"/>
      <c r="VS1" s="67"/>
      <c r="VT1" s="67"/>
      <c r="VU1" s="92"/>
      <c r="VV1" s="67"/>
      <c r="VW1" s="67"/>
      <c r="VX1" s="67"/>
      <c r="VY1" s="67"/>
      <c r="VZ1" s="67"/>
      <c r="WA1" s="67"/>
      <c r="WB1" s="67"/>
      <c r="WC1" s="67"/>
      <c r="WD1" s="67"/>
      <c r="WE1" s="67"/>
      <c r="WF1" s="67"/>
      <c r="WG1" s="67"/>
      <c r="WH1" s="67"/>
      <c r="WI1" s="67"/>
      <c r="WJ1" s="67"/>
      <c r="WK1" s="92"/>
      <c r="WL1" s="67"/>
      <c r="WM1" s="67"/>
      <c r="WN1" s="67"/>
      <c r="WO1" s="67"/>
      <c r="WP1" s="67"/>
      <c r="WQ1" s="67"/>
      <c r="WR1" s="67"/>
      <c r="WS1" s="67"/>
      <c r="WT1" s="67"/>
      <c r="WU1" s="67"/>
      <c r="WV1" s="67"/>
      <c r="WW1" s="67"/>
      <c r="WX1" s="67"/>
      <c r="WY1" s="67"/>
      <c r="WZ1" s="67"/>
      <c r="XA1" s="92"/>
      <c r="XB1" s="67"/>
      <c r="XC1" s="67"/>
      <c r="XD1" s="67"/>
      <c r="XE1" s="67"/>
      <c r="XF1" s="67"/>
      <c r="XG1" s="67"/>
      <c r="XH1" s="67"/>
      <c r="XI1" s="67"/>
      <c r="XJ1" s="67"/>
      <c r="XK1" s="67"/>
      <c r="XL1" s="67"/>
      <c r="XM1" s="67"/>
      <c r="XN1" s="67"/>
      <c r="XO1" s="67"/>
      <c r="XP1" s="67"/>
      <c r="XQ1" s="92"/>
      <c r="XR1" s="67"/>
      <c r="XS1" s="67"/>
      <c r="XT1" s="67"/>
      <c r="XU1" s="67"/>
      <c r="XV1" s="67"/>
      <c r="XW1" s="67"/>
      <c r="XX1" s="67"/>
      <c r="XY1" s="67"/>
      <c r="XZ1" s="67"/>
      <c r="YA1" s="67"/>
      <c r="YB1" s="67"/>
      <c r="YC1" s="67"/>
      <c r="YD1" s="67"/>
      <c r="YE1" s="67"/>
      <c r="YF1" s="67"/>
      <c r="YG1" s="92"/>
      <c r="YH1" s="67"/>
      <c r="YI1" s="67"/>
      <c r="YJ1" s="67"/>
      <c r="YK1" s="67"/>
      <c r="YL1" s="67"/>
      <c r="YM1" s="67"/>
      <c r="YN1" s="67"/>
      <c r="YO1" s="67"/>
      <c r="YP1" s="67"/>
      <c r="YQ1" s="67"/>
      <c r="YR1" s="67"/>
      <c r="YS1" s="67"/>
      <c r="YT1" s="67"/>
      <c r="YU1" s="67"/>
      <c r="YV1" s="67"/>
      <c r="YW1" s="92"/>
      <c r="YX1" s="67"/>
      <c r="YY1" s="67"/>
      <c r="YZ1" s="67"/>
      <c r="ZA1" s="67"/>
      <c r="ZB1" s="67"/>
      <c r="ZC1" s="67"/>
      <c r="ZD1" s="67"/>
      <c r="ZE1" s="67"/>
      <c r="ZF1" s="67"/>
      <c r="ZG1" s="67"/>
      <c r="ZH1" s="67"/>
      <c r="ZI1" s="67"/>
      <c r="ZJ1" s="67"/>
      <c r="ZK1" s="67"/>
      <c r="ZL1" s="67"/>
      <c r="ZM1" s="92"/>
      <c r="ZN1" s="67"/>
      <c r="ZO1" s="67"/>
      <c r="ZP1" s="67"/>
      <c r="ZQ1" s="67"/>
      <c r="ZR1" s="67"/>
      <c r="ZS1" s="67"/>
      <c r="ZT1" s="67"/>
      <c r="ZU1" s="67"/>
      <c r="ZV1" s="67"/>
      <c r="ZW1" s="67"/>
      <c r="ZX1" s="67"/>
      <c r="ZY1" s="67"/>
      <c r="ZZ1" s="67"/>
      <c r="AAA1" s="67"/>
      <c r="AAB1" s="67"/>
      <c r="AAC1" s="92"/>
      <c r="AAD1" s="67"/>
      <c r="AAE1" s="67"/>
      <c r="AAF1" s="67"/>
      <c r="AAG1" s="67"/>
      <c r="AAH1" s="67"/>
      <c r="AAI1" s="67"/>
      <c r="AAJ1" s="67"/>
      <c r="AAK1" s="67"/>
      <c r="AAL1" s="67"/>
      <c r="AAM1" s="67"/>
      <c r="AAN1" s="67"/>
      <c r="AAO1" s="67"/>
      <c r="AAP1" s="67"/>
      <c r="AAQ1" s="67"/>
      <c r="AAR1" s="67"/>
      <c r="AAS1" s="92"/>
      <c r="AAT1" s="67"/>
      <c r="AAU1" s="67"/>
      <c r="AAV1" s="67"/>
      <c r="AAW1" s="67"/>
      <c r="AAX1" s="67"/>
      <c r="AAY1" s="67"/>
      <c r="AAZ1" s="67"/>
      <c r="ABA1" s="67"/>
      <c r="ABB1" s="67"/>
      <c r="ABC1" s="67"/>
      <c r="ABD1" s="67"/>
      <c r="ABE1" s="67"/>
      <c r="ABF1" s="67"/>
      <c r="ABG1" s="67"/>
      <c r="ABH1" s="67"/>
      <c r="ABI1" s="92"/>
      <c r="ABJ1" s="67"/>
      <c r="ABK1" s="67"/>
      <c r="ABL1" s="67"/>
      <c r="ABM1" s="67"/>
      <c r="ABN1" s="67"/>
      <c r="ABO1" s="67"/>
      <c r="ABP1" s="67"/>
      <c r="ABQ1" s="67"/>
      <c r="ABR1" s="67"/>
      <c r="ABS1" s="67"/>
      <c r="ABT1" s="67"/>
      <c r="ABU1" s="67"/>
      <c r="ABV1" s="67"/>
      <c r="ABW1" s="67"/>
      <c r="ABX1" s="67"/>
      <c r="ABY1" s="92"/>
      <c r="ABZ1" s="67"/>
      <c r="ACA1" s="67"/>
      <c r="ACB1" s="67"/>
      <c r="ACC1" s="67"/>
      <c r="ACD1" s="67"/>
      <c r="ACE1" s="67"/>
      <c r="ACF1" s="67"/>
      <c r="ACG1" s="67"/>
      <c r="ACH1" s="67"/>
      <c r="ACI1" s="67"/>
      <c r="ACJ1" s="67"/>
      <c r="ACK1" s="67"/>
      <c r="ACL1" s="67"/>
      <c r="ACM1" s="67"/>
      <c r="ACN1" s="67"/>
      <c r="ACO1" s="92"/>
      <c r="ACP1" s="67"/>
      <c r="ACQ1" s="67"/>
      <c r="ACR1" s="67"/>
      <c r="ACS1" s="67"/>
      <c r="ACT1" s="67"/>
      <c r="ACU1" s="67"/>
      <c r="ACV1" s="67"/>
      <c r="ACW1" s="67"/>
      <c r="ACX1" s="67"/>
      <c r="ACY1" s="67"/>
      <c r="ACZ1" s="67"/>
      <c r="ADA1" s="67"/>
      <c r="ADB1" s="67"/>
      <c r="ADC1" s="67"/>
      <c r="ADD1" s="67"/>
      <c r="ADE1" s="92"/>
      <c r="ADF1" s="67"/>
      <c r="ADG1" s="67"/>
      <c r="ADH1" s="67"/>
      <c r="ADI1" s="67"/>
      <c r="ADJ1" s="67"/>
      <c r="ADK1" s="67"/>
      <c r="ADL1" s="67"/>
      <c r="ADM1" s="67"/>
      <c r="ADN1" s="67"/>
      <c r="ADO1" s="67"/>
      <c r="ADP1" s="67"/>
      <c r="ADQ1" s="67"/>
      <c r="ADR1" s="67"/>
      <c r="ADS1" s="67"/>
      <c r="ADT1" s="67"/>
      <c r="ADU1" s="92"/>
      <c r="ADV1" s="67"/>
      <c r="ADW1" s="67"/>
      <c r="ADX1" s="67"/>
      <c r="ADY1" s="67"/>
      <c r="ADZ1" s="67"/>
      <c r="AEA1" s="67"/>
      <c r="AEB1" s="67"/>
      <c r="AEC1" s="67"/>
      <c r="AED1" s="67"/>
      <c r="AEE1" s="67"/>
      <c r="AEF1" s="67"/>
      <c r="AEG1" s="67"/>
      <c r="AEH1" s="67"/>
      <c r="AEI1" s="67"/>
      <c r="AEJ1" s="67"/>
      <c r="AEK1" s="92"/>
      <c r="AEL1" s="67"/>
      <c r="AEM1" s="67"/>
      <c r="AEN1" s="67"/>
      <c r="AEO1" s="67"/>
      <c r="AEP1" s="67"/>
      <c r="AEQ1" s="67"/>
      <c r="AER1" s="67"/>
      <c r="AES1" s="67"/>
      <c r="AET1" s="67"/>
      <c r="AEU1" s="67"/>
      <c r="AEV1" s="67"/>
      <c r="AEW1" s="67"/>
      <c r="AEX1" s="67"/>
      <c r="AEY1" s="67"/>
      <c r="AEZ1" s="67"/>
      <c r="AFA1" s="92"/>
      <c r="AFB1" s="67"/>
      <c r="AFC1" s="67"/>
      <c r="AFD1" s="67"/>
      <c r="AFE1" s="67"/>
      <c r="AFF1" s="67"/>
      <c r="AFG1" s="67"/>
      <c r="AFH1" s="67"/>
      <c r="AFI1" s="67"/>
      <c r="AFJ1" s="67"/>
      <c r="AFK1" s="67"/>
      <c r="AFL1" s="67"/>
      <c r="AFM1" s="67"/>
      <c r="AFN1" s="67"/>
      <c r="AFO1" s="67"/>
      <c r="AFP1" s="67"/>
      <c r="AFQ1" s="92"/>
      <c r="AFR1" s="67"/>
      <c r="AFS1" s="67"/>
      <c r="AFT1" s="67"/>
      <c r="AFU1" s="67"/>
      <c r="AFV1" s="67"/>
      <c r="AFW1" s="67"/>
      <c r="AFX1" s="67"/>
      <c r="AFY1" s="67"/>
      <c r="AFZ1" s="67"/>
      <c r="AGA1" s="67"/>
      <c r="AGB1" s="67"/>
      <c r="AGC1" s="67"/>
      <c r="AGD1" s="67"/>
      <c r="AGE1" s="67"/>
      <c r="AGF1" s="67"/>
      <c r="AGG1" s="92"/>
      <c r="AGH1" s="67"/>
      <c r="AGI1" s="67"/>
      <c r="AGJ1" s="67"/>
      <c r="AGK1" s="67"/>
      <c r="AGL1" s="67"/>
      <c r="AGM1" s="67"/>
      <c r="AGN1" s="67"/>
      <c r="AGO1" s="67"/>
      <c r="AGP1" s="67"/>
      <c r="AGQ1" s="67"/>
      <c r="AGR1" s="67"/>
      <c r="AGS1" s="67"/>
      <c r="AGT1" s="67"/>
      <c r="AGU1" s="67"/>
      <c r="AGV1" s="67"/>
      <c r="AGW1" s="92"/>
      <c r="AGX1" s="67"/>
      <c r="AGY1" s="67"/>
      <c r="AGZ1" s="67"/>
      <c r="AHA1" s="67"/>
      <c r="AHB1" s="67"/>
      <c r="AHC1" s="67"/>
      <c r="AHD1" s="67"/>
      <c r="AHE1" s="67"/>
      <c r="AHF1" s="67"/>
      <c r="AHG1" s="67"/>
      <c r="AHH1" s="67"/>
      <c r="AHI1" s="67"/>
      <c r="AHJ1" s="67"/>
      <c r="AHK1" s="67"/>
      <c r="AHL1" s="67"/>
      <c r="AHM1" s="92"/>
      <c r="AHN1" s="67"/>
      <c r="AHO1" s="67"/>
      <c r="AHP1" s="67"/>
      <c r="AHQ1" s="67"/>
      <c r="AHR1" s="67"/>
      <c r="AHS1" s="67"/>
      <c r="AHT1" s="67"/>
      <c r="AHU1" s="67"/>
      <c r="AHV1" s="67"/>
      <c r="AHW1" s="67"/>
      <c r="AHX1" s="67"/>
      <c r="AHY1" s="67"/>
      <c r="AHZ1" s="67"/>
      <c r="AIA1" s="67"/>
      <c r="AIB1" s="67"/>
      <c r="AIC1" s="92"/>
      <c r="AID1" s="67"/>
      <c r="AIE1" s="67"/>
      <c r="AIF1" s="67"/>
      <c r="AIG1" s="67"/>
      <c r="AIH1" s="67"/>
      <c r="AII1" s="67"/>
      <c r="AIJ1" s="67"/>
      <c r="AIK1" s="67"/>
      <c r="AIL1" s="67"/>
      <c r="AIM1" s="67"/>
      <c r="AIN1" s="67"/>
      <c r="AIO1" s="67"/>
      <c r="AIP1" s="67"/>
      <c r="AIQ1" s="67"/>
      <c r="AIR1" s="67"/>
      <c r="AIS1" s="92"/>
      <c r="AIT1" s="67"/>
      <c r="AIU1" s="67"/>
      <c r="AIV1" s="67"/>
      <c r="AIW1" s="67"/>
      <c r="AIX1" s="67"/>
      <c r="AIY1" s="67"/>
      <c r="AIZ1" s="67"/>
      <c r="AJA1" s="67"/>
      <c r="AJB1" s="67"/>
      <c r="AJC1" s="67"/>
      <c r="AJD1" s="67"/>
      <c r="AJE1" s="67"/>
      <c r="AJF1" s="67"/>
      <c r="AJG1" s="67"/>
      <c r="AJH1" s="67"/>
      <c r="AJI1" s="92"/>
      <c r="AJJ1" s="67"/>
      <c r="AJK1" s="67"/>
      <c r="AJL1" s="67"/>
      <c r="AJM1" s="67"/>
      <c r="AJN1" s="67"/>
      <c r="AJO1" s="67"/>
      <c r="AJP1" s="67"/>
      <c r="AJQ1" s="67"/>
      <c r="AJR1" s="67"/>
      <c r="AJS1" s="67"/>
      <c r="AJT1" s="67"/>
      <c r="AJU1" s="67"/>
      <c r="AJV1" s="67"/>
      <c r="AJW1" s="67"/>
      <c r="AJX1" s="67"/>
      <c r="AJY1" s="92"/>
      <c r="AJZ1" s="67"/>
      <c r="AKA1" s="67"/>
      <c r="AKB1" s="67"/>
      <c r="AKC1" s="67"/>
      <c r="AKD1" s="67"/>
      <c r="AKE1" s="67"/>
      <c r="AKF1" s="67"/>
      <c r="AKG1" s="67"/>
      <c r="AKH1" s="67"/>
      <c r="AKI1" s="67"/>
      <c r="AKJ1" s="67"/>
      <c r="AKK1" s="67"/>
      <c r="AKL1" s="67"/>
      <c r="AKM1" s="67"/>
      <c r="AKN1" s="67"/>
      <c r="AKO1" s="92"/>
      <c r="AKP1" s="67"/>
      <c r="AKQ1" s="67"/>
      <c r="AKR1" s="67"/>
      <c r="AKS1" s="67"/>
      <c r="AKT1" s="67"/>
      <c r="AKU1" s="67"/>
      <c r="AKV1" s="67"/>
      <c r="AKW1" s="67"/>
      <c r="AKX1" s="67"/>
      <c r="AKY1" s="67"/>
      <c r="AKZ1" s="67"/>
      <c r="ALA1" s="67"/>
      <c r="ALB1" s="67"/>
      <c r="ALC1" s="67"/>
      <c r="ALD1" s="67"/>
      <c r="ALE1" s="92"/>
      <c r="ALF1" s="67"/>
      <c r="ALG1" s="67"/>
      <c r="ALH1" s="67"/>
      <c r="ALI1" s="67"/>
      <c r="ALJ1" s="67"/>
      <c r="ALK1" s="67"/>
      <c r="ALL1" s="67"/>
      <c r="ALM1" s="67"/>
      <c r="ALN1" s="67"/>
      <c r="ALO1" s="67"/>
      <c r="ALP1" s="67"/>
      <c r="ALQ1" s="67"/>
      <c r="ALR1" s="67"/>
      <c r="ALS1" s="67"/>
      <c r="ALT1" s="67"/>
      <c r="ALU1" s="92"/>
      <c r="ALV1" s="67"/>
      <c r="ALW1" s="67"/>
      <c r="ALX1" s="67"/>
      <c r="ALY1" s="67"/>
      <c r="ALZ1" s="67"/>
      <c r="AMA1" s="67"/>
      <c r="AMB1" s="67"/>
      <c r="AMC1" s="67"/>
      <c r="AMD1" s="67"/>
      <c r="AME1" s="67"/>
      <c r="AMF1" s="67"/>
      <c r="AMG1" s="67"/>
      <c r="AMH1" s="67"/>
      <c r="AMI1" s="67"/>
      <c r="AMJ1" s="67"/>
      <c r="AMK1" s="92"/>
      <c r="AML1" s="67"/>
      <c r="AMM1" s="67"/>
      <c r="AMN1" s="67"/>
      <c r="AMO1" s="67"/>
      <c r="AMP1" s="67"/>
      <c r="AMQ1" s="67"/>
      <c r="AMR1" s="67"/>
      <c r="AMS1" s="67"/>
      <c r="AMT1" s="67"/>
      <c r="AMU1" s="67"/>
      <c r="AMV1" s="67"/>
      <c r="AMW1" s="67"/>
      <c r="AMX1" s="67"/>
      <c r="AMY1" s="67"/>
      <c r="AMZ1" s="67"/>
      <c r="ANA1" s="92"/>
      <c r="ANB1" s="67"/>
      <c r="ANC1" s="67"/>
      <c r="AND1" s="67"/>
      <c r="ANE1" s="67"/>
      <c r="ANF1" s="67"/>
      <c r="ANG1" s="67"/>
      <c r="ANH1" s="67"/>
      <c r="ANI1" s="67"/>
      <c r="ANJ1" s="67"/>
      <c r="ANK1" s="67"/>
      <c r="ANL1" s="67"/>
      <c r="ANM1" s="67"/>
      <c r="ANN1" s="67"/>
      <c r="ANO1" s="67"/>
      <c r="ANP1" s="67"/>
      <c r="ANQ1" s="92"/>
      <c r="ANR1" s="67"/>
      <c r="ANS1" s="67"/>
      <c r="ANT1" s="67"/>
      <c r="ANU1" s="67"/>
      <c r="ANV1" s="67"/>
      <c r="ANW1" s="67"/>
      <c r="ANX1" s="67"/>
      <c r="ANY1" s="67"/>
      <c r="ANZ1" s="67"/>
      <c r="AOA1" s="67"/>
      <c r="AOB1" s="67"/>
      <c r="AOC1" s="67"/>
      <c r="AOD1" s="67"/>
      <c r="AOE1" s="67"/>
      <c r="AOF1" s="67"/>
      <c r="AOG1" s="92"/>
      <c r="AOH1" s="67"/>
      <c r="AOI1" s="67"/>
      <c r="AOJ1" s="67"/>
      <c r="AOK1" s="67"/>
      <c r="AOL1" s="67"/>
      <c r="AOM1" s="67"/>
      <c r="AON1" s="67"/>
      <c r="AOO1" s="67"/>
      <c r="AOP1" s="67"/>
      <c r="AOQ1" s="67"/>
      <c r="AOR1" s="67"/>
      <c r="AOS1" s="67"/>
      <c r="AOT1" s="67"/>
      <c r="AOU1" s="67"/>
      <c r="AOV1" s="67"/>
      <c r="AOW1" s="92"/>
      <c r="AOX1" s="67"/>
      <c r="AOY1" s="67"/>
      <c r="AOZ1" s="67"/>
      <c r="APA1" s="67"/>
      <c r="APB1" s="67"/>
      <c r="APC1" s="67"/>
      <c r="APD1" s="67"/>
      <c r="APE1" s="67"/>
      <c r="APF1" s="67"/>
      <c r="APG1" s="67"/>
      <c r="APH1" s="67"/>
      <c r="API1" s="67"/>
      <c r="APJ1" s="67"/>
      <c r="APK1" s="67"/>
      <c r="APL1" s="67"/>
      <c r="APM1" s="92"/>
      <c r="APN1" s="67"/>
      <c r="APO1" s="67"/>
      <c r="APP1" s="67"/>
      <c r="APQ1" s="67"/>
      <c r="APR1" s="67"/>
      <c r="APS1" s="67"/>
      <c r="APT1" s="67"/>
      <c r="APU1" s="67"/>
      <c r="APV1" s="67"/>
      <c r="APW1" s="67"/>
      <c r="APX1" s="67"/>
      <c r="APY1" s="67"/>
      <c r="APZ1" s="67"/>
      <c r="AQA1" s="67"/>
      <c r="AQB1" s="67"/>
      <c r="AQC1" s="92"/>
      <c r="AQD1" s="67"/>
      <c r="AQE1" s="67"/>
      <c r="AQF1" s="67"/>
      <c r="AQG1" s="67"/>
      <c r="AQH1" s="67"/>
      <c r="AQI1" s="67"/>
      <c r="AQJ1" s="67"/>
      <c r="AQK1" s="67"/>
      <c r="AQL1" s="67"/>
      <c r="AQM1" s="67"/>
      <c r="AQN1" s="67"/>
      <c r="AQO1" s="67"/>
      <c r="AQP1" s="67"/>
      <c r="AQQ1" s="67"/>
      <c r="AQR1" s="67"/>
      <c r="AQS1" s="92"/>
      <c r="AQT1" s="67"/>
      <c r="AQU1" s="67"/>
      <c r="AQV1" s="67"/>
      <c r="AQW1" s="67"/>
      <c r="AQX1" s="67"/>
      <c r="AQY1" s="67"/>
      <c r="AQZ1" s="67"/>
      <c r="ARA1" s="67"/>
      <c r="ARB1" s="67"/>
      <c r="ARC1" s="67"/>
      <c r="ARD1" s="67"/>
      <c r="ARE1" s="67"/>
      <c r="ARF1" s="67"/>
      <c r="ARG1" s="67"/>
      <c r="ARH1" s="67"/>
      <c r="ARI1" s="92"/>
      <c r="ARJ1" s="67"/>
      <c r="ARK1" s="67"/>
      <c r="ARL1" s="67"/>
      <c r="ARM1" s="67"/>
      <c r="ARN1" s="67"/>
      <c r="ARO1" s="67"/>
      <c r="ARP1" s="67"/>
      <c r="ARQ1" s="67"/>
      <c r="ARR1" s="67"/>
      <c r="ARS1" s="67"/>
      <c r="ART1" s="67"/>
      <c r="ARU1" s="67"/>
      <c r="ARV1" s="67"/>
      <c r="ARW1" s="67"/>
      <c r="ARX1" s="67"/>
      <c r="ARY1" s="92"/>
      <c r="ARZ1" s="67"/>
      <c r="ASA1" s="67"/>
      <c r="ASB1" s="67"/>
      <c r="ASC1" s="67"/>
      <c r="ASD1" s="67"/>
      <c r="ASE1" s="67"/>
      <c r="ASF1" s="67"/>
      <c r="ASG1" s="67"/>
      <c r="ASH1" s="67"/>
      <c r="ASI1" s="67"/>
      <c r="ASJ1" s="67"/>
      <c r="ASK1" s="67"/>
      <c r="ASL1" s="67"/>
      <c r="ASM1" s="67"/>
      <c r="ASN1" s="67"/>
      <c r="ASO1" s="92"/>
      <c r="ASP1" s="67"/>
      <c r="ASQ1" s="67"/>
      <c r="ASR1" s="67"/>
      <c r="ASS1" s="67"/>
      <c r="AST1" s="67"/>
      <c r="ASU1" s="67"/>
      <c r="ASV1" s="67"/>
      <c r="ASW1" s="67"/>
      <c r="ASX1" s="67"/>
      <c r="ASY1" s="67"/>
      <c r="ASZ1" s="67"/>
      <c r="ATA1" s="67"/>
      <c r="ATB1" s="67"/>
      <c r="ATC1" s="67"/>
      <c r="ATD1" s="67"/>
      <c r="ATE1" s="92"/>
      <c r="ATF1" s="67"/>
      <c r="ATG1" s="67"/>
      <c r="ATH1" s="67"/>
      <c r="ATI1" s="67"/>
      <c r="ATJ1" s="67"/>
      <c r="ATK1" s="67"/>
      <c r="ATL1" s="67"/>
      <c r="ATM1" s="67"/>
      <c r="ATN1" s="67"/>
      <c r="ATO1" s="67"/>
      <c r="ATP1" s="67"/>
      <c r="ATQ1" s="67"/>
      <c r="ATR1" s="67"/>
      <c r="ATS1" s="67"/>
      <c r="ATT1" s="67"/>
      <c r="ATU1" s="92"/>
      <c r="ATV1" s="67"/>
      <c r="ATW1" s="67"/>
      <c r="ATX1" s="67"/>
      <c r="ATY1" s="67"/>
      <c r="ATZ1" s="67"/>
      <c r="AUA1" s="67"/>
      <c r="AUB1" s="67"/>
      <c r="AUC1" s="67"/>
      <c r="AUD1" s="67"/>
      <c r="AUE1" s="67"/>
      <c r="AUF1" s="67"/>
      <c r="AUG1" s="67"/>
      <c r="AUH1" s="67"/>
      <c r="AUI1" s="67"/>
      <c r="AUJ1" s="67"/>
      <c r="AUK1" s="92"/>
      <c r="AUL1" s="67"/>
      <c r="AUM1" s="67"/>
      <c r="AUN1" s="67"/>
      <c r="AUO1" s="67"/>
      <c r="AUP1" s="67"/>
      <c r="AUQ1" s="67"/>
      <c r="AUR1" s="67"/>
      <c r="AUS1" s="67"/>
      <c r="AUT1" s="67"/>
      <c r="AUU1" s="67"/>
      <c r="AUV1" s="67"/>
      <c r="AUW1" s="67"/>
      <c r="AUX1" s="67"/>
      <c r="AUY1" s="67"/>
      <c r="AUZ1" s="67"/>
      <c r="AVA1" s="92"/>
      <c r="AVB1" s="67"/>
      <c r="AVC1" s="67"/>
      <c r="AVD1" s="67"/>
      <c r="AVE1" s="67"/>
      <c r="AVF1" s="67"/>
      <c r="AVG1" s="67"/>
      <c r="AVH1" s="67"/>
      <c r="AVI1" s="67"/>
      <c r="AVJ1" s="67"/>
      <c r="AVK1" s="67"/>
      <c r="AVL1" s="67"/>
      <c r="AVM1" s="67"/>
      <c r="AVN1" s="67"/>
      <c r="AVO1" s="67"/>
      <c r="AVP1" s="67"/>
      <c r="AVQ1" s="92"/>
      <c r="AVR1" s="67"/>
      <c r="AVS1" s="67"/>
      <c r="AVT1" s="67"/>
      <c r="AVU1" s="67"/>
      <c r="AVV1" s="67"/>
      <c r="AVW1" s="67"/>
      <c r="AVX1" s="67"/>
      <c r="AVY1" s="67"/>
      <c r="AVZ1" s="67"/>
      <c r="AWA1" s="67"/>
      <c r="AWB1" s="67"/>
      <c r="AWC1" s="67"/>
      <c r="AWD1" s="67"/>
      <c r="AWE1" s="67"/>
      <c r="AWF1" s="67"/>
      <c r="AWG1" s="92"/>
      <c r="AWH1" s="67"/>
      <c r="AWI1" s="67"/>
      <c r="AWJ1" s="67"/>
      <c r="AWK1" s="67"/>
      <c r="AWL1" s="67"/>
      <c r="AWM1" s="67"/>
      <c r="AWN1" s="67"/>
      <c r="AWO1" s="67"/>
      <c r="AWP1" s="67"/>
      <c r="AWQ1" s="67"/>
      <c r="AWR1" s="67"/>
      <c r="AWS1" s="67"/>
      <c r="AWT1" s="67"/>
      <c r="AWU1" s="67"/>
      <c r="AWV1" s="67"/>
      <c r="AWW1" s="92"/>
      <c r="AWX1" s="67"/>
      <c r="AWY1" s="67"/>
      <c r="AWZ1" s="67"/>
      <c r="AXA1" s="67"/>
      <c r="AXB1" s="67"/>
      <c r="AXC1" s="67"/>
      <c r="AXD1" s="67"/>
      <c r="AXE1" s="67"/>
      <c r="AXF1" s="67"/>
      <c r="AXG1" s="67"/>
      <c r="AXH1" s="67"/>
      <c r="AXI1" s="67"/>
      <c r="AXJ1" s="67"/>
      <c r="AXK1" s="67"/>
      <c r="AXL1" s="67"/>
      <c r="AXM1" s="92"/>
      <c r="AXN1" s="67"/>
      <c r="AXO1" s="67"/>
      <c r="AXP1" s="67"/>
      <c r="AXQ1" s="67"/>
      <c r="AXR1" s="67"/>
      <c r="AXS1" s="67"/>
      <c r="AXT1" s="67"/>
      <c r="AXU1" s="67"/>
      <c r="AXV1" s="67"/>
      <c r="AXW1" s="67"/>
      <c r="AXX1" s="67"/>
      <c r="AXY1" s="67"/>
      <c r="AXZ1" s="67"/>
      <c r="AYA1" s="67"/>
      <c r="AYB1" s="67"/>
      <c r="AYC1" s="92"/>
      <c r="AYD1" s="67"/>
      <c r="AYE1" s="67"/>
      <c r="AYF1" s="67"/>
      <c r="AYG1" s="67"/>
      <c r="AYH1" s="67"/>
      <c r="AYI1" s="67"/>
      <c r="AYJ1" s="67"/>
      <c r="AYK1" s="67"/>
      <c r="AYL1" s="67"/>
      <c r="AYM1" s="67"/>
      <c r="AYN1" s="67"/>
      <c r="AYO1" s="67"/>
      <c r="AYP1" s="67"/>
      <c r="AYQ1" s="67"/>
      <c r="AYR1" s="67"/>
      <c r="AYS1" s="92"/>
      <c r="AYT1" s="67"/>
      <c r="AYU1" s="67"/>
      <c r="AYV1" s="67"/>
      <c r="AYW1" s="67"/>
      <c r="AYX1" s="67"/>
      <c r="AYY1" s="67"/>
      <c r="AYZ1" s="67"/>
      <c r="AZA1" s="67"/>
      <c r="AZB1" s="67"/>
      <c r="AZC1" s="67"/>
      <c r="AZD1" s="67"/>
      <c r="AZE1" s="67"/>
      <c r="AZF1" s="67"/>
      <c r="AZG1" s="67"/>
      <c r="AZH1" s="67"/>
      <c r="AZI1" s="92"/>
      <c r="AZJ1" s="67"/>
      <c r="AZK1" s="67"/>
      <c r="AZL1" s="67"/>
      <c r="AZM1" s="67"/>
      <c r="AZN1" s="67"/>
      <c r="AZO1" s="67"/>
      <c r="AZP1" s="67"/>
      <c r="AZQ1" s="67"/>
      <c r="AZR1" s="67"/>
      <c r="AZS1" s="67"/>
      <c r="AZT1" s="67"/>
      <c r="AZU1" s="67"/>
      <c r="AZV1" s="67"/>
      <c r="AZW1" s="67"/>
      <c r="AZX1" s="67"/>
      <c r="AZY1" s="92"/>
      <c r="AZZ1" s="67"/>
      <c r="BAA1" s="67"/>
      <c r="BAB1" s="67"/>
      <c r="BAC1" s="67"/>
      <c r="BAD1" s="67"/>
      <c r="BAE1" s="67"/>
      <c r="BAF1" s="67"/>
      <c r="BAG1" s="67"/>
      <c r="BAH1" s="67"/>
      <c r="BAI1" s="67"/>
      <c r="BAJ1" s="67"/>
      <c r="BAK1" s="67"/>
      <c r="BAL1" s="67"/>
      <c r="BAM1" s="67"/>
      <c r="BAN1" s="67"/>
      <c r="BAO1" s="92"/>
      <c r="BAP1" s="67"/>
      <c r="BAQ1" s="67"/>
      <c r="BAR1" s="67"/>
      <c r="BAS1" s="67"/>
      <c r="BAT1" s="67"/>
      <c r="BAU1" s="67"/>
      <c r="BAV1" s="67"/>
      <c r="BAW1" s="67"/>
      <c r="BAX1" s="67"/>
      <c r="BAY1" s="67"/>
      <c r="BAZ1" s="67"/>
      <c r="BBA1" s="67"/>
      <c r="BBB1" s="67"/>
      <c r="BBC1" s="67"/>
      <c r="BBD1" s="67"/>
      <c r="BBE1" s="92"/>
      <c r="BBF1" s="67"/>
      <c r="BBG1" s="67"/>
      <c r="BBH1" s="67"/>
      <c r="BBI1" s="67"/>
      <c r="BBJ1" s="67"/>
      <c r="BBK1" s="67"/>
      <c r="BBL1" s="67"/>
      <c r="BBM1" s="67"/>
      <c r="BBN1" s="67"/>
      <c r="BBO1" s="67"/>
      <c r="BBP1" s="67"/>
      <c r="BBQ1" s="67"/>
      <c r="BBR1" s="67"/>
      <c r="BBS1" s="67"/>
      <c r="BBT1" s="67"/>
      <c r="BBU1" s="92"/>
      <c r="BBV1" s="67"/>
      <c r="BBW1" s="67"/>
      <c r="BBX1" s="67"/>
      <c r="BBY1" s="67"/>
      <c r="BBZ1" s="67"/>
      <c r="BCA1" s="67"/>
      <c r="BCB1" s="67"/>
      <c r="BCC1" s="67"/>
      <c r="BCD1" s="67"/>
      <c r="BCE1" s="67"/>
      <c r="BCF1" s="67"/>
      <c r="BCG1" s="67"/>
      <c r="BCH1" s="67"/>
      <c r="BCI1" s="67"/>
      <c r="BCJ1" s="67"/>
      <c r="BCK1" s="92"/>
      <c r="BCL1" s="67"/>
      <c r="BCM1" s="67"/>
      <c r="BCN1" s="67"/>
      <c r="BCO1" s="67"/>
      <c r="BCP1" s="67"/>
      <c r="BCQ1" s="67"/>
      <c r="BCR1" s="67"/>
      <c r="BCS1" s="67"/>
      <c r="BCT1" s="67"/>
      <c r="BCU1" s="67"/>
      <c r="BCV1" s="67"/>
      <c r="BCW1" s="67"/>
      <c r="BCX1" s="67"/>
      <c r="BCY1" s="67"/>
      <c r="BCZ1" s="67"/>
      <c r="BDA1" s="92"/>
      <c r="BDB1" s="67"/>
      <c r="BDC1" s="67"/>
      <c r="BDD1" s="67"/>
      <c r="BDE1" s="67"/>
      <c r="BDF1" s="67"/>
      <c r="BDG1" s="67"/>
      <c r="BDH1" s="67"/>
      <c r="BDI1" s="67"/>
      <c r="BDJ1" s="67"/>
      <c r="BDK1" s="67"/>
      <c r="BDL1" s="67"/>
      <c r="BDM1" s="67"/>
      <c r="BDN1" s="67"/>
      <c r="BDO1" s="67"/>
      <c r="BDP1" s="67"/>
      <c r="BDQ1" s="92"/>
      <c r="BDR1" s="67"/>
      <c r="BDS1" s="67"/>
      <c r="BDT1" s="67"/>
      <c r="BDU1" s="67"/>
      <c r="BDV1" s="67"/>
      <c r="BDW1" s="67"/>
      <c r="BDX1" s="67"/>
      <c r="BDY1" s="67"/>
      <c r="BDZ1" s="67"/>
      <c r="BEA1" s="67"/>
      <c r="BEB1" s="67"/>
      <c r="BEC1" s="67"/>
      <c r="BED1" s="67"/>
      <c r="BEE1" s="67"/>
      <c r="BEF1" s="67"/>
      <c r="BEG1" s="92"/>
      <c r="BEH1" s="67"/>
      <c r="BEI1" s="67"/>
      <c r="BEJ1" s="67"/>
      <c r="BEK1" s="67"/>
      <c r="BEL1" s="67"/>
      <c r="BEM1" s="67"/>
      <c r="BEN1" s="67"/>
      <c r="BEO1" s="67"/>
      <c r="BEP1" s="67"/>
      <c r="BEQ1" s="67"/>
      <c r="BER1" s="67"/>
      <c r="BES1" s="67"/>
      <c r="BET1" s="67"/>
      <c r="BEU1" s="67"/>
      <c r="BEV1" s="67"/>
      <c r="BEW1" s="92"/>
      <c r="BEX1" s="67"/>
      <c r="BEY1" s="67"/>
      <c r="BEZ1" s="67"/>
      <c r="BFA1" s="67"/>
      <c r="BFB1" s="67"/>
      <c r="BFC1" s="67"/>
      <c r="BFD1" s="67"/>
      <c r="BFE1" s="67"/>
      <c r="BFF1" s="67"/>
      <c r="BFG1" s="67"/>
      <c r="BFH1" s="67"/>
      <c r="BFI1" s="67"/>
      <c r="BFJ1" s="67"/>
      <c r="BFK1" s="67"/>
      <c r="BFL1" s="67"/>
      <c r="BFM1" s="92"/>
      <c r="BFN1" s="67"/>
      <c r="BFO1" s="67"/>
      <c r="BFP1" s="67"/>
      <c r="BFQ1" s="67"/>
      <c r="BFR1" s="67"/>
      <c r="BFS1" s="67"/>
      <c r="BFT1" s="67"/>
      <c r="BFU1" s="67"/>
      <c r="BFV1" s="67"/>
      <c r="BFW1" s="67"/>
      <c r="BFX1" s="67"/>
      <c r="BFY1" s="67"/>
      <c r="BFZ1" s="67"/>
      <c r="BGA1" s="67"/>
      <c r="BGB1" s="67"/>
      <c r="BGC1" s="92"/>
      <c r="BGD1" s="67"/>
      <c r="BGE1" s="67"/>
      <c r="BGF1" s="67"/>
      <c r="BGG1" s="67"/>
      <c r="BGH1" s="67"/>
      <c r="BGI1" s="67"/>
      <c r="BGJ1" s="67"/>
      <c r="BGK1" s="67"/>
      <c r="BGL1" s="67"/>
      <c r="BGM1" s="67"/>
      <c r="BGN1" s="67"/>
      <c r="BGO1" s="67"/>
      <c r="BGP1" s="67"/>
      <c r="BGQ1" s="67"/>
      <c r="BGR1" s="67"/>
      <c r="BGS1" s="92"/>
      <c r="BGT1" s="67"/>
      <c r="BGU1" s="67"/>
      <c r="BGV1" s="67"/>
      <c r="BGW1" s="67"/>
      <c r="BGX1" s="67"/>
      <c r="BGY1" s="67"/>
      <c r="BGZ1" s="67"/>
      <c r="BHA1" s="67"/>
      <c r="BHB1" s="67"/>
      <c r="BHC1" s="67"/>
      <c r="BHD1" s="67"/>
      <c r="BHE1" s="67"/>
      <c r="BHF1" s="67"/>
      <c r="BHG1" s="67"/>
      <c r="BHH1" s="67"/>
      <c r="BHI1" s="92"/>
      <c r="BHJ1" s="67"/>
      <c r="BHK1" s="67"/>
      <c r="BHL1" s="67"/>
      <c r="BHM1" s="67"/>
      <c r="BHN1" s="67"/>
      <c r="BHO1" s="67"/>
      <c r="BHP1" s="67"/>
      <c r="BHQ1" s="67"/>
      <c r="BHR1" s="67"/>
      <c r="BHS1" s="67"/>
      <c r="BHT1" s="67"/>
      <c r="BHU1" s="67"/>
      <c r="BHV1" s="67"/>
      <c r="BHW1" s="67"/>
      <c r="BHX1" s="67"/>
      <c r="BHY1" s="92"/>
      <c r="BHZ1" s="67"/>
      <c r="BIA1" s="67"/>
      <c r="BIB1" s="67"/>
      <c r="BIC1" s="67"/>
      <c r="BID1" s="67"/>
      <c r="BIE1" s="67"/>
      <c r="BIF1" s="67"/>
      <c r="BIG1" s="67"/>
      <c r="BIH1" s="67"/>
      <c r="BII1" s="67"/>
      <c r="BIJ1" s="67"/>
      <c r="BIK1" s="67"/>
      <c r="BIL1" s="67"/>
      <c r="BIM1" s="67"/>
      <c r="BIN1" s="67"/>
      <c r="BIO1" s="92"/>
      <c r="BIP1" s="67"/>
      <c r="BIQ1" s="67"/>
      <c r="BIR1" s="67"/>
      <c r="BIS1" s="67"/>
      <c r="BIT1" s="67"/>
      <c r="BIU1" s="67"/>
      <c r="BIV1" s="67"/>
      <c r="BIW1" s="67"/>
      <c r="BIX1" s="67"/>
      <c r="BIY1" s="67"/>
      <c r="BIZ1" s="67"/>
      <c r="BJA1" s="67"/>
      <c r="BJB1" s="67"/>
      <c r="BJC1" s="67"/>
      <c r="BJD1" s="67"/>
      <c r="BJE1" s="92"/>
      <c r="BJF1" s="67"/>
      <c r="BJG1" s="67"/>
      <c r="BJH1" s="67"/>
      <c r="BJI1" s="67"/>
      <c r="BJJ1" s="67"/>
      <c r="BJK1" s="67"/>
      <c r="BJL1" s="67"/>
      <c r="BJM1" s="67"/>
      <c r="BJN1" s="67"/>
      <c r="BJO1" s="67"/>
      <c r="BJP1" s="67"/>
      <c r="BJQ1" s="67"/>
      <c r="BJR1" s="67"/>
      <c r="BJS1" s="67"/>
      <c r="BJT1" s="67"/>
      <c r="BJU1" s="92"/>
      <c r="BJV1" s="67"/>
      <c r="BJW1" s="67"/>
      <c r="BJX1" s="67"/>
      <c r="BJY1" s="67"/>
      <c r="BJZ1" s="67"/>
      <c r="BKA1" s="67"/>
      <c r="BKB1" s="67"/>
      <c r="BKC1" s="67"/>
      <c r="BKD1" s="67"/>
      <c r="BKE1" s="67"/>
      <c r="BKF1" s="67"/>
      <c r="BKG1" s="67"/>
      <c r="BKH1" s="67"/>
      <c r="BKI1" s="67"/>
      <c r="BKJ1" s="67"/>
      <c r="BKK1" s="92"/>
      <c r="BKL1" s="67"/>
      <c r="BKM1" s="67"/>
      <c r="BKN1" s="67"/>
      <c r="BKO1" s="67"/>
      <c r="BKP1" s="67"/>
      <c r="BKQ1" s="67"/>
      <c r="BKR1" s="67"/>
      <c r="BKS1" s="67"/>
      <c r="BKT1" s="67"/>
      <c r="BKU1" s="67"/>
      <c r="BKV1" s="67"/>
      <c r="BKW1" s="67"/>
      <c r="BKX1" s="67"/>
      <c r="BKY1" s="67"/>
      <c r="BKZ1" s="67"/>
      <c r="BLA1" s="92"/>
      <c r="BLB1" s="67"/>
      <c r="BLC1" s="67"/>
      <c r="BLD1" s="67"/>
      <c r="BLE1" s="67"/>
      <c r="BLF1" s="67"/>
      <c r="BLG1" s="67"/>
      <c r="BLH1" s="67"/>
      <c r="BLI1" s="67"/>
      <c r="BLJ1" s="67"/>
      <c r="BLK1" s="67"/>
      <c r="BLL1" s="67"/>
      <c r="BLM1" s="67"/>
      <c r="BLN1" s="67"/>
      <c r="BLO1" s="67"/>
      <c r="BLP1" s="67"/>
      <c r="BLQ1" s="92"/>
      <c r="BLR1" s="67"/>
      <c r="BLS1" s="67"/>
      <c r="BLT1" s="67"/>
      <c r="BLU1" s="67"/>
      <c r="BLV1" s="67"/>
      <c r="BLW1" s="67"/>
      <c r="BLX1" s="67"/>
      <c r="BLY1" s="67"/>
      <c r="BLZ1" s="67"/>
      <c r="BMA1" s="67"/>
      <c r="BMB1" s="67"/>
      <c r="BMC1" s="67"/>
      <c r="BMD1" s="67"/>
      <c r="BME1" s="67"/>
      <c r="BMF1" s="67"/>
      <c r="BMG1" s="92"/>
      <c r="BMH1" s="67"/>
      <c r="BMI1" s="67"/>
      <c r="BMJ1" s="67"/>
      <c r="BMK1" s="67"/>
      <c r="BML1" s="67"/>
      <c r="BMM1" s="67"/>
      <c r="BMN1" s="67"/>
      <c r="BMO1" s="67"/>
      <c r="BMP1" s="67"/>
      <c r="BMQ1" s="67"/>
      <c r="BMR1" s="67"/>
      <c r="BMS1" s="67"/>
      <c r="BMT1" s="67"/>
      <c r="BMU1" s="67"/>
      <c r="BMV1" s="67"/>
      <c r="BMW1" s="92"/>
      <c r="BMX1" s="67"/>
      <c r="BMY1" s="67"/>
      <c r="BMZ1" s="67"/>
      <c r="BNA1" s="67"/>
      <c r="BNB1" s="67"/>
      <c r="BNC1" s="67"/>
      <c r="BND1" s="67"/>
      <c r="BNE1" s="67"/>
      <c r="BNF1" s="67"/>
      <c r="BNG1" s="67"/>
      <c r="BNH1" s="67"/>
      <c r="BNI1" s="67"/>
      <c r="BNJ1" s="67"/>
      <c r="BNK1" s="67"/>
      <c r="BNL1" s="67"/>
      <c r="BNM1" s="92"/>
      <c r="BNN1" s="67"/>
      <c r="BNO1" s="67"/>
      <c r="BNP1" s="67"/>
      <c r="BNQ1" s="67"/>
      <c r="BNR1" s="67"/>
      <c r="BNS1" s="67"/>
      <c r="BNT1" s="67"/>
      <c r="BNU1" s="67"/>
      <c r="BNV1" s="67"/>
      <c r="BNW1" s="67"/>
      <c r="BNX1" s="67"/>
      <c r="BNY1" s="67"/>
      <c r="BNZ1" s="67"/>
      <c r="BOA1" s="67"/>
      <c r="BOB1" s="67"/>
      <c r="BOC1" s="92"/>
      <c r="BOD1" s="67"/>
      <c r="BOE1" s="67"/>
      <c r="BOF1" s="67"/>
      <c r="BOG1" s="67"/>
      <c r="BOH1" s="67"/>
      <c r="BOI1" s="67"/>
      <c r="BOJ1" s="67"/>
      <c r="BOK1" s="67"/>
      <c r="BOL1" s="67"/>
      <c r="BOM1" s="67"/>
      <c r="BON1" s="67"/>
      <c r="BOO1" s="67"/>
      <c r="BOP1" s="67"/>
      <c r="BOQ1" s="67"/>
      <c r="BOR1" s="67"/>
      <c r="BOS1" s="92"/>
      <c r="BOT1" s="67"/>
      <c r="BOU1" s="67"/>
      <c r="BOV1" s="67"/>
      <c r="BOW1" s="67"/>
      <c r="BOX1" s="67"/>
      <c r="BOY1" s="67"/>
      <c r="BOZ1" s="67"/>
      <c r="BPA1" s="67"/>
      <c r="BPB1" s="67"/>
      <c r="BPC1" s="67"/>
      <c r="BPD1" s="67"/>
      <c r="BPE1" s="67"/>
      <c r="BPF1" s="67"/>
      <c r="BPG1" s="67"/>
      <c r="BPH1" s="67"/>
      <c r="BPI1" s="92"/>
      <c r="BPJ1" s="67"/>
      <c r="BPK1" s="67"/>
      <c r="BPL1" s="67"/>
      <c r="BPM1" s="67"/>
      <c r="BPN1" s="67"/>
      <c r="BPO1" s="67"/>
      <c r="BPP1" s="67"/>
      <c r="BPQ1" s="67"/>
      <c r="BPR1" s="67"/>
      <c r="BPS1" s="67"/>
      <c r="BPT1" s="67"/>
      <c r="BPU1" s="67"/>
      <c r="BPV1" s="67"/>
      <c r="BPW1" s="67"/>
      <c r="BPX1" s="67"/>
      <c r="BPY1" s="92"/>
      <c r="BPZ1" s="67"/>
      <c r="BQA1" s="67"/>
      <c r="BQB1" s="67"/>
      <c r="BQC1" s="67"/>
      <c r="BQD1" s="67"/>
      <c r="BQE1" s="67"/>
      <c r="BQF1" s="67"/>
      <c r="BQG1" s="67"/>
      <c r="BQH1" s="67"/>
      <c r="BQI1" s="67"/>
      <c r="BQJ1" s="67"/>
      <c r="BQK1" s="67"/>
      <c r="BQL1" s="67"/>
      <c r="BQM1" s="67"/>
      <c r="BQN1" s="67"/>
      <c r="BQO1" s="92"/>
      <c r="BQP1" s="67"/>
      <c r="BQQ1" s="67"/>
      <c r="BQR1" s="67"/>
      <c r="BQS1" s="67"/>
      <c r="BQT1" s="67"/>
      <c r="BQU1" s="67"/>
      <c r="BQV1" s="67"/>
      <c r="BQW1" s="67"/>
      <c r="BQX1" s="67"/>
      <c r="BQY1" s="67"/>
      <c r="BQZ1" s="67"/>
      <c r="BRA1" s="67"/>
      <c r="BRB1" s="67"/>
      <c r="BRC1" s="67"/>
      <c r="BRD1" s="67"/>
      <c r="BRE1" s="92"/>
      <c r="BRF1" s="67"/>
      <c r="BRG1" s="67"/>
      <c r="BRH1" s="67"/>
      <c r="BRI1" s="67"/>
      <c r="BRJ1" s="67"/>
      <c r="BRK1" s="67"/>
      <c r="BRL1" s="67"/>
      <c r="BRM1" s="67"/>
      <c r="BRN1" s="67"/>
      <c r="BRO1" s="67"/>
      <c r="BRP1" s="67"/>
      <c r="BRQ1" s="67"/>
      <c r="BRR1" s="67"/>
      <c r="BRS1" s="67"/>
      <c r="BRT1" s="67"/>
      <c r="BRU1" s="92"/>
      <c r="BRV1" s="67"/>
      <c r="BRW1" s="67"/>
      <c r="BRX1" s="67"/>
      <c r="BRY1" s="67"/>
      <c r="BRZ1" s="67"/>
      <c r="BSA1" s="67"/>
      <c r="BSB1" s="67"/>
      <c r="BSC1" s="67"/>
      <c r="BSD1" s="67"/>
      <c r="BSE1" s="67"/>
      <c r="BSF1" s="67"/>
      <c r="BSG1" s="67"/>
      <c r="BSH1" s="67"/>
      <c r="BSI1" s="67"/>
      <c r="BSJ1" s="67"/>
      <c r="BSK1" s="92"/>
      <c r="BSL1" s="67"/>
      <c r="BSM1" s="67"/>
      <c r="BSN1" s="67"/>
      <c r="BSO1" s="67"/>
      <c r="BSP1" s="67"/>
      <c r="BSQ1" s="67"/>
      <c r="BSR1" s="67"/>
      <c r="BSS1" s="67"/>
      <c r="BST1" s="67"/>
      <c r="BSU1" s="67"/>
      <c r="BSV1" s="67"/>
      <c r="BSW1" s="67"/>
      <c r="BSX1" s="67"/>
      <c r="BSY1" s="67"/>
      <c r="BSZ1" s="67"/>
      <c r="BTA1" s="92"/>
      <c r="BTB1" s="67"/>
      <c r="BTC1" s="67"/>
      <c r="BTD1" s="67"/>
      <c r="BTE1" s="67"/>
      <c r="BTF1" s="67"/>
      <c r="BTG1" s="67"/>
      <c r="BTH1" s="67"/>
      <c r="BTI1" s="67"/>
      <c r="BTJ1" s="67"/>
      <c r="BTK1" s="67"/>
      <c r="BTL1" s="67"/>
      <c r="BTM1" s="67"/>
      <c r="BTN1" s="67"/>
      <c r="BTO1" s="67"/>
      <c r="BTP1" s="67"/>
      <c r="BTQ1" s="92"/>
      <c r="BTR1" s="67"/>
      <c r="BTS1" s="67"/>
      <c r="BTT1" s="67"/>
      <c r="BTU1" s="67"/>
      <c r="BTV1" s="67"/>
      <c r="BTW1" s="67"/>
      <c r="BTX1" s="67"/>
      <c r="BTY1" s="67"/>
      <c r="BTZ1" s="67"/>
      <c r="BUA1" s="67"/>
      <c r="BUB1" s="67"/>
      <c r="BUC1" s="67"/>
      <c r="BUD1" s="67"/>
      <c r="BUE1" s="67"/>
      <c r="BUF1" s="67"/>
      <c r="BUG1" s="92"/>
      <c r="BUH1" s="67"/>
      <c r="BUI1" s="67"/>
      <c r="BUJ1" s="67"/>
      <c r="BUK1" s="67"/>
      <c r="BUL1" s="67"/>
      <c r="BUM1" s="67"/>
      <c r="BUN1" s="67"/>
      <c r="BUO1" s="67"/>
      <c r="BUP1" s="67"/>
      <c r="BUQ1" s="67"/>
      <c r="BUR1" s="67"/>
      <c r="BUS1" s="67"/>
      <c r="BUT1" s="67"/>
      <c r="BUU1" s="67"/>
      <c r="BUV1" s="67"/>
      <c r="BUW1" s="92"/>
      <c r="BUX1" s="67"/>
      <c r="BUY1" s="67"/>
      <c r="BUZ1" s="67"/>
      <c r="BVA1" s="67"/>
      <c r="BVB1" s="67"/>
      <c r="BVC1" s="67"/>
      <c r="BVD1" s="67"/>
      <c r="BVE1" s="67"/>
      <c r="BVF1" s="67"/>
      <c r="BVG1" s="67"/>
      <c r="BVH1" s="67"/>
      <c r="BVI1" s="67"/>
      <c r="BVJ1" s="67"/>
      <c r="BVK1" s="67"/>
      <c r="BVL1" s="67"/>
      <c r="BVM1" s="92"/>
      <c r="BVN1" s="67"/>
      <c r="BVO1" s="67"/>
      <c r="BVP1" s="67"/>
      <c r="BVQ1" s="67"/>
      <c r="BVR1" s="67"/>
      <c r="BVS1" s="67"/>
      <c r="BVT1" s="67"/>
      <c r="BVU1" s="67"/>
      <c r="BVV1" s="67"/>
      <c r="BVW1" s="67"/>
      <c r="BVX1" s="67"/>
      <c r="BVY1" s="67"/>
      <c r="BVZ1" s="67"/>
      <c r="BWA1" s="67"/>
      <c r="BWB1" s="67"/>
      <c r="BWC1" s="92"/>
      <c r="BWD1" s="67"/>
      <c r="BWE1" s="67"/>
      <c r="BWF1" s="67"/>
      <c r="BWG1" s="67"/>
      <c r="BWH1" s="67"/>
      <c r="BWI1" s="67"/>
      <c r="BWJ1" s="67"/>
      <c r="BWK1" s="67"/>
      <c r="BWL1" s="67"/>
      <c r="BWM1" s="67"/>
      <c r="BWN1" s="67"/>
      <c r="BWO1" s="67"/>
      <c r="BWP1" s="67"/>
      <c r="BWQ1" s="67"/>
      <c r="BWR1" s="67"/>
      <c r="BWS1" s="92"/>
      <c r="BWT1" s="67"/>
      <c r="BWU1" s="67"/>
      <c r="BWV1" s="67"/>
      <c r="BWW1" s="67"/>
      <c r="BWX1" s="67"/>
      <c r="BWY1" s="67"/>
      <c r="BWZ1" s="67"/>
      <c r="BXA1" s="67"/>
      <c r="BXB1" s="67"/>
      <c r="BXC1" s="67"/>
      <c r="BXD1" s="67"/>
      <c r="BXE1" s="67"/>
      <c r="BXF1" s="67"/>
      <c r="BXG1" s="67"/>
      <c r="BXH1" s="67"/>
      <c r="BXI1" s="92"/>
      <c r="BXJ1" s="67"/>
      <c r="BXK1" s="67"/>
      <c r="BXL1" s="67"/>
      <c r="BXM1" s="67"/>
      <c r="BXN1" s="67"/>
      <c r="BXO1" s="67"/>
      <c r="BXP1" s="67"/>
      <c r="BXQ1" s="67"/>
      <c r="BXR1" s="67"/>
      <c r="BXS1" s="67"/>
      <c r="BXT1" s="67"/>
      <c r="BXU1" s="67"/>
      <c r="BXV1" s="67"/>
      <c r="BXW1" s="67"/>
      <c r="BXX1" s="67"/>
      <c r="BXY1" s="92"/>
      <c r="BXZ1" s="67"/>
      <c r="BYA1" s="67"/>
      <c r="BYB1" s="67"/>
      <c r="BYC1" s="67"/>
      <c r="BYD1" s="67"/>
      <c r="BYE1" s="67"/>
      <c r="BYF1" s="67"/>
      <c r="BYG1" s="67"/>
      <c r="BYH1" s="67"/>
      <c r="BYI1" s="67"/>
      <c r="BYJ1" s="67"/>
      <c r="BYK1" s="67"/>
      <c r="BYL1" s="67"/>
      <c r="BYM1" s="67"/>
      <c r="BYN1" s="67"/>
      <c r="BYO1" s="92"/>
      <c r="BYP1" s="67"/>
      <c r="BYQ1" s="67"/>
      <c r="BYR1" s="67"/>
      <c r="BYS1" s="67"/>
      <c r="BYT1" s="67"/>
      <c r="BYU1" s="67"/>
      <c r="BYV1" s="67"/>
      <c r="BYW1" s="67"/>
      <c r="BYX1" s="67"/>
      <c r="BYY1" s="67"/>
      <c r="BYZ1" s="67"/>
      <c r="BZA1" s="67"/>
      <c r="BZB1" s="67"/>
      <c r="BZC1" s="67"/>
      <c r="BZD1" s="67"/>
      <c r="BZE1" s="92"/>
      <c r="BZF1" s="67"/>
      <c r="BZG1" s="67"/>
      <c r="BZH1" s="67"/>
      <c r="BZI1" s="67"/>
      <c r="BZJ1" s="67"/>
      <c r="BZK1" s="67"/>
      <c r="BZL1" s="67"/>
      <c r="BZM1" s="67"/>
      <c r="BZN1" s="67"/>
      <c r="BZO1" s="67"/>
      <c r="BZP1" s="67"/>
      <c r="BZQ1" s="67"/>
      <c r="BZR1" s="67"/>
      <c r="BZS1" s="67"/>
      <c r="BZT1" s="67"/>
      <c r="BZU1" s="92"/>
      <c r="BZV1" s="67"/>
      <c r="BZW1" s="67"/>
      <c r="BZX1" s="67"/>
      <c r="BZY1" s="67"/>
      <c r="BZZ1" s="67"/>
      <c r="CAA1" s="67"/>
      <c r="CAB1" s="67"/>
      <c r="CAC1" s="67"/>
      <c r="CAD1" s="67"/>
      <c r="CAE1" s="67"/>
      <c r="CAF1" s="67"/>
      <c r="CAG1" s="67"/>
      <c r="CAH1" s="67"/>
      <c r="CAI1" s="67"/>
      <c r="CAJ1" s="67"/>
      <c r="CAK1" s="92"/>
      <c r="CAL1" s="67"/>
      <c r="CAM1" s="67"/>
      <c r="CAN1" s="67"/>
      <c r="CAO1" s="67"/>
      <c r="CAP1" s="67"/>
      <c r="CAQ1" s="67"/>
      <c r="CAR1" s="67"/>
      <c r="CAS1" s="67"/>
      <c r="CAT1" s="67"/>
      <c r="CAU1" s="67"/>
      <c r="CAV1" s="67"/>
      <c r="CAW1" s="67"/>
      <c r="CAX1" s="67"/>
      <c r="CAY1" s="67"/>
      <c r="CAZ1" s="67"/>
      <c r="CBA1" s="92"/>
      <c r="CBB1" s="67"/>
      <c r="CBC1" s="67"/>
      <c r="CBD1" s="67"/>
      <c r="CBE1" s="67"/>
      <c r="CBF1" s="67"/>
      <c r="CBG1" s="67"/>
      <c r="CBH1" s="67"/>
      <c r="CBI1" s="67"/>
      <c r="CBJ1" s="67"/>
      <c r="CBK1" s="67"/>
      <c r="CBL1" s="67"/>
      <c r="CBM1" s="67"/>
      <c r="CBN1" s="67"/>
      <c r="CBO1" s="67"/>
      <c r="CBP1" s="67"/>
      <c r="CBQ1" s="92"/>
      <c r="CBR1" s="67"/>
      <c r="CBS1" s="67"/>
      <c r="CBT1" s="67"/>
      <c r="CBU1" s="67"/>
      <c r="CBV1" s="67"/>
      <c r="CBW1" s="67"/>
      <c r="CBX1" s="67"/>
      <c r="CBY1" s="67"/>
      <c r="CBZ1" s="67"/>
      <c r="CCA1" s="67"/>
      <c r="CCB1" s="67"/>
      <c r="CCC1" s="67"/>
      <c r="CCD1" s="67"/>
      <c r="CCE1" s="67"/>
      <c r="CCF1" s="67"/>
      <c r="CCG1" s="92"/>
      <c r="CCH1" s="67"/>
      <c r="CCI1" s="67"/>
      <c r="CCJ1" s="67"/>
      <c r="CCK1" s="67"/>
      <c r="CCL1" s="67"/>
      <c r="CCM1" s="67"/>
      <c r="CCN1" s="67"/>
      <c r="CCO1" s="67"/>
      <c r="CCP1" s="67"/>
      <c r="CCQ1" s="67"/>
      <c r="CCR1" s="67"/>
      <c r="CCS1" s="67"/>
      <c r="CCT1" s="67"/>
      <c r="CCU1" s="67"/>
      <c r="CCV1" s="67"/>
      <c r="CCW1" s="92"/>
      <c r="CCX1" s="67"/>
      <c r="CCY1" s="67"/>
      <c r="CCZ1" s="67"/>
      <c r="CDA1" s="67"/>
      <c r="CDB1" s="67"/>
      <c r="CDC1" s="67"/>
      <c r="CDD1" s="67"/>
      <c r="CDE1" s="67"/>
      <c r="CDF1" s="67"/>
      <c r="CDG1" s="67"/>
      <c r="CDH1" s="67"/>
      <c r="CDI1" s="67"/>
      <c r="CDJ1" s="67"/>
      <c r="CDK1" s="67"/>
      <c r="CDL1" s="67"/>
      <c r="CDM1" s="92"/>
      <c r="CDN1" s="67"/>
      <c r="CDO1" s="67"/>
      <c r="CDP1" s="67"/>
      <c r="CDQ1" s="67"/>
      <c r="CDR1" s="67"/>
      <c r="CDS1" s="67"/>
      <c r="CDT1" s="67"/>
      <c r="CDU1" s="67"/>
      <c r="CDV1" s="67"/>
      <c r="CDW1" s="67"/>
      <c r="CDX1" s="67"/>
      <c r="CDY1" s="67"/>
      <c r="CDZ1" s="67"/>
      <c r="CEA1" s="67"/>
      <c r="CEB1" s="67"/>
      <c r="CEC1" s="92"/>
      <c r="CED1" s="67"/>
      <c r="CEE1" s="67"/>
      <c r="CEF1" s="67"/>
      <c r="CEG1" s="67"/>
      <c r="CEH1" s="67"/>
      <c r="CEI1" s="67"/>
      <c r="CEJ1" s="67"/>
      <c r="CEK1" s="67"/>
      <c r="CEL1" s="67"/>
      <c r="CEM1" s="67"/>
      <c r="CEN1" s="67"/>
      <c r="CEO1" s="67"/>
      <c r="CEP1" s="67"/>
      <c r="CEQ1" s="67"/>
      <c r="CER1" s="67"/>
      <c r="CES1" s="92"/>
      <c r="CET1" s="67"/>
      <c r="CEU1" s="67"/>
      <c r="CEV1" s="67"/>
      <c r="CEW1" s="67"/>
      <c r="CEX1" s="67"/>
      <c r="CEY1" s="67"/>
      <c r="CEZ1" s="67"/>
      <c r="CFA1" s="67"/>
      <c r="CFB1" s="67"/>
      <c r="CFC1" s="67"/>
      <c r="CFD1" s="67"/>
      <c r="CFE1" s="67"/>
      <c r="CFF1" s="67"/>
      <c r="CFG1" s="67"/>
      <c r="CFH1" s="67"/>
      <c r="CFI1" s="92"/>
      <c r="CFJ1" s="67"/>
      <c r="CFK1" s="67"/>
      <c r="CFL1" s="67"/>
      <c r="CFM1" s="67"/>
      <c r="CFN1" s="67"/>
      <c r="CFO1" s="67"/>
      <c r="CFP1" s="67"/>
      <c r="CFQ1" s="67"/>
      <c r="CFR1" s="67"/>
      <c r="CFS1" s="67"/>
      <c r="CFT1" s="67"/>
      <c r="CFU1" s="67"/>
      <c r="CFV1" s="67"/>
      <c r="CFW1" s="67"/>
      <c r="CFX1" s="67"/>
      <c r="CFY1" s="92"/>
      <c r="CFZ1" s="67"/>
      <c r="CGA1" s="67"/>
      <c r="CGB1" s="67"/>
      <c r="CGC1" s="67"/>
      <c r="CGD1" s="67"/>
      <c r="CGE1" s="67"/>
      <c r="CGF1" s="67"/>
      <c r="CGG1" s="67"/>
      <c r="CGH1" s="67"/>
      <c r="CGI1" s="67"/>
      <c r="CGJ1" s="67"/>
      <c r="CGK1" s="67"/>
      <c r="CGL1" s="67"/>
      <c r="CGM1" s="67"/>
      <c r="CGN1" s="67"/>
      <c r="CGO1" s="92"/>
      <c r="CGP1" s="67"/>
      <c r="CGQ1" s="67"/>
      <c r="CGR1" s="67"/>
      <c r="CGS1" s="67"/>
      <c r="CGT1" s="67"/>
      <c r="CGU1" s="67"/>
      <c r="CGV1" s="67"/>
      <c r="CGW1" s="67"/>
      <c r="CGX1" s="67"/>
      <c r="CGY1" s="67"/>
      <c r="CGZ1" s="67"/>
      <c r="CHA1" s="67"/>
      <c r="CHB1" s="67"/>
      <c r="CHC1" s="67"/>
      <c r="CHD1" s="67"/>
      <c r="CHE1" s="92"/>
      <c r="CHF1" s="67"/>
      <c r="CHG1" s="67"/>
      <c r="CHH1" s="67"/>
      <c r="CHI1" s="67"/>
      <c r="CHJ1" s="67"/>
      <c r="CHK1" s="67"/>
      <c r="CHL1" s="67"/>
      <c r="CHM1" s="67"/>
      <c r="CHN1" s="67"/>
      <c r="CHO1" s="67"/>
      <c r="CHP1" s="67"/>
      <c r="CHQ1" s="67"/>
      <c r="CHR1" s="67"/>
      <c r="CHS1" s="67"/>
      <c r="CHT1" s="67"/>
      <c r="CHU1" s="92"/>
      <c r="CHV1" s="67"/>
      <c r="CHW1" s="67"/>
      <c r="CHX1" s="67"/>
      <c r="CHY1" s="67"/>
      <c r="CHZ1" s="67"/>
      <c r="CIA1" s="67"/>
      <c r="CIB1" s="67"/>
      <c r="CIC1" s="67"/>
      <c r="CID1" s="67"/>
      <c r="CIE1" s="67"/>
      <c r="CIF1" s="67"/>
      <c r="CIG1" s="67"/>
      <c r="CIH1" s="67"/>
      <c r="CII1" s="67"/>
      <c r="CIJ1" s="67"/>
      <c r="CIK1" s="92"/>
      <c r="CIL1" s="67"/>
      <c r="CIM1" s="67"/>
      <c r="CIN1" s="67"/>
      <c r="CIO1" s="67"/>
      <c r="CIP1" s="67"/>
      <c r="CIQ1" s="67"/>
      <c r="CIR1" s="67"/>
      <c r="CIS1" s="67"/>
      <c r="CIT1" s="67"/>
      <c r="CIU1" s="67"/>
      <c r="CIV1" s="67"/>
      <c r="CIW1" s="67"/>
      <c r="CIX1" s="67"/>
      <c r="CIY1" s="67"/>
      <c r="CIZ1" s="67"/>
      <c r="CJA1" s="92"/>
      <c r="CJB1" s="67"/>
      <c r="CJC1" s="67"/>
      <c r="CJD1" s="67"/>
      <c r="CJE1" s="67"/>
      <c r="CJF1" s="67"/>
      <c r="CJG1" s="67"/>
      <c r="CJH1" s="67"/>
      <c r="CJI1" s="67"/>
      <c r="CJJ1" s="67"/>
      <c r="CJK1" s="67"/>
      <c r="CJL1" s="67"/>
      <c r="CJM1" s="67"/>
      <c r="CJN1" s="67"/>
      <c r="CJO1" s="67"/>
      <c r="CJP1" s="67"/>
      <c r="CJQ1" s="92"/>
      <c r="CJR1" s="67"/>
      <c r="CJS1" s="67"/>
      <c r="CJT1" s="67"/>
      <c r="CJU1" s="67"/>
      <c r="CJV1" s="67"/>
      <c r="CJW1" s="67"/>
      <c r="CJX1" s="67"/>
      <c r="CJY1" s="67"/>
      <c r="CJZ1" s="67"/>
      <c r="CKA1" s="67"/>
      <c r="CKB1" s="67"/>
      <c r="CKC1" s="67"/>
      <c r="CKD1" s="67"/>
      <c r="CKE1" s="67"/>
      <c r="CKF1" s="67"/>
      <c r="CKG1" s="92"/>
      <c r="CKH1" s="67"/>
      <c r="CKI1" s="67"/>
      <c r="CKJ1" s="67"/>
      <c r="CKK1" s="67"/>
      <c r="CKL1" s="67"/>
      <c r="CKM1" s="67"/>
      <c r="CKN1" s="67"/>
      <c r="CKO1" s="67"/>
      <c r="CKP1" s="67"/>
      <c r="CKQ1" s="67"/>
      <c r="CKR1" s="67"/>
      <c r="CKS1" s="67"/>
      <c r="CKT1" s="67"/>
      <c r="CKU1" s="67"/>
      <c r="CKV1" s="67"/>
      <c r="CKW1" s="92"/>
      <c r="CKX1" s="67"/>
      <c r="CKY1" s="67"/>
      <c r="CKZ1" s="67"/>
      <c r="CLA1" s="67"/>
      <c r="CLB1" s="67"/>
      <c r="CLC1" s="67"/>
      <c r="CLD1" s="67"/>
      <c r="CLE1" s="67"/>
      <c r="CLF1" s="67"/>
      <c r="CLG1" s="67"/>
      <c r="CLH1" s="67"/>
      <c r="CLI1" s="67"/>
      <c r="CLJ1" s="67"/>
      <c r="CLK1" s="67"/>
      <c r="CLL1" s="67"/>
      <c r="CLM1" s="92"/>
      <c r="CLN1" s="67"/>
      <c r="CLO1" s="67"/>
      <c r="CLP1" s="67"/>
      <c r="CLQ1" s="67"/>
      <c r="CLR1" s="67"/>
      <c r="CLS1" s="67"/>
      <c r="CLT1" s="67"/>
      <c r="CLU1" s="67"/>
      <c r="CLV1" s="67"/>
      <c r="CLW1" s="67"/>
      <c r="CLX1" s="67"/>
      <c r="CLY1" s="67"/>
      <c r="CLZ1" s="67"/>
      <c r="CMA1" s="67"/>
      <c r="CMB1" s="67"/>
      <c r="CMC1" s="92"/>
      <c r="CMD1" s="67"/>
      <c r="CME1" s="67"/>
      <c r="CMF1" s="67"/>
      <c r="CMG1" s="67"/>
      <c r="CMH1" s="67"/>
      <c r="CMI1" s="67"/>
      <c r="CMJ1" s="67"/>
      <c r="CMK1" s="67"/>
      <c r="CML1" s="67"/>
      <c r="CMM1" s="67"/>
      <c r="CMN1" s="67"/>
      <c r="CMO1" s="67"/>
      <c r="CMP1" s="67"/>
      <c r="CMQ1" s="67"/>
      <c r="CMR1" s="67"/>
      <c r="CMS1" s="92"/>
      <c r="CMT1" s="67"/>
      <c r="CMU1" s="67"/>
      <c r="CMV1" s="67"/>
      <c r="CMW1" s="67"/>
      <c r="CMX1" s="67"/>
      <c r="CMY1" s="67"/>
      <c r="CMZ1" s="67"/>
      <c r="CNA1" s="67"/>
      <c r="CNB1" s="67"/>
      <c r="CNC1" s="67"/>
      <c r="CND1" s="67"/>
      <c r="CNE1" s="67"/>
      <c r="CNF1" s="67"/>
      <c r="CNG1" s="67"/>
      <c r="CNH1" s="67"/>
      <c r="CNI1" s="92"/>
      <c r="CNJ1" s="67"/>
      <c r="CNK1" s="67"/>
      <c r="CNL1" s="67"/>
      <c r="CNM1" s="67"/>
      <c r="CNN1" s="67"/>
      <c r="CNO1" s="67"/>
      <c r="CNP1" s="67"/>
      <c r="CNQ1" s="67"/>
      <c r="CNR1" s="67"/>
      <c r="CNS1" s="67"/>
      <c r="CNT1" s="67"/>
      <c r="CNU1" s="67"/>
      <c r="CNV1" s="67"/>
      <c r="CNW1" s="67"/>
      <c r="CNX1" s="67"/>
      <c r="CNY1" s="92"/>
      <c r="CNZ1" s="67"/>
      <c r="COA1" s="67"/>
      <c r="COB1" s="67"/>
      <c r="COC1" s="67"/>
      <c r="COD1" s="67"/>
      <c r="COE1" s="67"/>
      <c r="COF1" s="67"/>
      <c r="COG1" s="67"/>
      <c r="COH1" s="67"/>
      <c r="COI1" s="67"/>
      <c r="COJ1" s="67"/>
      <c r="COK1" s="67"/>
      <c r="COL1" s="67"/>
      <c r="COM1" s="67"/>
      <c r="CON1" s="67"/>
      <c r="COO1" s="92"/>
      <c r="COP1" s="67"/>
      <c r="COQ1" s="67"/>
      <c r="COR1" s="67"/>
      <c r="COS1" s="67"/>
      <c r="COT1" s="67"/>
      <c r="COU1" s="67"/>
      <c r="COV1" s="67"/>
      <c r="COW1" s="67"/>
      <c r="COX1" s="67"/>
      <c r="COY1" s="67"/>
      <c r="COZ1" s="67"/>
      <c r="CPA1" s="67"/>
      <c r="CPB1" s="67"/>
      <c r="CPC1" s="67"/>
      <c r="CPD1" s="67"/>
      <c r="CPE1" s="92"/>
      <c r="CPF1" s="67"/>
      <c r="CPG1" s="67"/>
      <c r="CPH1" s="67"/>
      <c r="CPI1" s="67"/>
      <c r="CPJ1" s="67"/>
      <c r="CPK1" s="67"/>
      <c r="CPL1" s="67"/>
      <c r="CPM1" s="67"/>
      <c r="CPN1" s="67"/>
      <c r="CPO1" s="67"/>
      <c r="CPP1" s="67"/>
      <c r="CPQ1" s="67"/>
      <c r="CPR1" s="67"/>
      <c r="CPS1" s="67"/>
      <c r="CPT1" s="67"/>
      <c r="CPU1" s="92"/>
      <c r="CPV1" s="67"/>
      <c r="CPW1" s="67"/>
      <c r="CPX1" s="67"/>
      <c r="CPY1" s="67"/>
      <c r="CPZ1" s="67"/>
      <c r="CQA1" s="67"/>
      <c r="CQB1" s="67"/>
      <c r="CQC1" s="67"/>
      <c r="CQD1" s="67"/>
      <c r="CQE1" s="67"/>
      <c r="CQF1" s="67"/>
      <c r="CQG1" s="67"/>
      <c r="CQH1" s="67"/>
      <c r="CQI1" s="67"/>
      <c r="CQJ1" s="67"/>
      <c r="CQK1" s="92"/>
      <c r="CQL1" s="67"/>
      <c r="CQM1" s="67"/>
      <c r="CQN1" s="67"/>
      <c r="CQO1" s="67"/>
      <c r="CQP1" s="67"/>
      <c r="CQQ1" s="67"/>
      <c r="CQR1" s="67"/>
      <c r="CQS1" s="67"/>
      <c r="CQT1" s="67"/>
      <c r="CQU1" s="67"/>
      <c r="CQV1" s="67"/>
      <c r="CQW1" s="67"/>
      <c r="CQX1" s="67"/>
      <c r="CQY1" s="67"/>
      <c r="CQZ1" s="67"/>
      <c r="CRA1" s="92"/>
      <c r="CRB1" s="67"/>
      <c r="CRC1" s="67"/>
      <c r="CRD1" s="67"/>
      <c r="CRE1" s="67"/>
      <c r="CRF1" s="67"/>
      <c r="CRG1" s="67"/>
      <c r="CRH1" s="67"/>
      <c r="CRI1" s="67"/>
      <c r="CRJ1" s="67"/>
      <c r="CRK1" s="67"/>
      <c r="CRL1" s="67"/>
      <c r="CRM1" s="67"/>
      <c r="CRN1" s="67"/>
      <c r="CRO1" s="67"/>
      <c r="CRP1" s="67"/>
      <c r="CRQ1" s="92"/>
      <c r="CRR1" s="67"/>
      <c r="CRS1" s="67"/>
      <c r="CRT1" s="67"/>
      <c r="CRU1" s="67"/>
      <c r="CRV1" s="67"/>
      <c r="CRW1" s="67"/>
      <c r="CRX1" s="67"/>
      <c r="CRY1" s="67"/>
      <c r="CRZ1" s="67"/>
      <c r="CSA1" s="67"/>
      <c r="CSB1" s="67"/>
      <c r="CSC1" s="67"/>
      <c r="CSD1" s="67"/>
      <c r="CSE1" s="67"/>
      <c r="CSF1" s="67"/>
      <c r="CSG1" s="92"/>
      <c r="CSH1" s="67"/>
      <c r="CSI1" s="67"/>
      <c r="CSJ1" s="67"/>
      <c r="CSK1" s="67"/>
      <c r="CSL1" s="67"/>
      <c r="CSM1" s="67"/>
      <c r="CSN1" s="67"/>
      <c r="CSO1" s="67"/>
      <c r="CSP1" s="67"/>
      <c r="CSQ1" s="67"/>
      <c r="CSR1" s="67"/>
      <c r="CSS1" s="67"/>
      <c r="CST1" s="67"/>
      <c r="CSU1" s="67"/>
      <c r="CSV1" s="67"/>
      <c r="CSW1" s="92"/>
      <c r="CSX1" s="67"/>
      <c r="CSY1" s="67"/>
      <c r="CSZ1" s="67"/>
      <c r="CTA1" s="67"/>
      <c r="CTB1" s="67"/>
      <c r="CTC1" s="67"/>
      <c r="CTD1" s="67"/>
      <c r="CTE1" s="67"/>
      <c r="CTF1" s="67"/>
      <c r="CTG1" s="67"/>
      <c r="CTH1" s="67"/>
      <c r="CTI1" s="67"/>
      <c r="CTJ1" s="67"/>
      <c r="CTK1" s="67"/>
      <c r="CTL1" s="67"/>
      <c r="CTM1" s="92"/>
      <c r="CTN1" s="67"/>
      <c r="CTO1" s="67"/>
      <c r="CTP1" s="67"/>
      <c r="CTQ1" s="67"/>
      <c r="CTR1" s="67"/>
      <c r="CTS1" s="67"/>
      <c r="CTT1" s="67"/>
      <c r="CTU1" s="67"/>
      <c r="CTV1" s="67"/>
      <c r="CTW1" s="67"/>
      <c r="CTX1" s="67"/>
      <c r="CTY1" s="67"/>
      <c r="CTZ1" s="67"/>
      <c r="CUA1" s="67"/>
      <c r="CUB1" s="67"/>
      <c r="CUC1" s="92"/>
      <c r="CUD1" s="67"/>
      <c r="CUE1" s="67"/>
      <c r="CUF1" s="67"/>
      <c r="CUG1" s="67"/>
      <c r="CUH1" s="67"/>
      <c r="CUI1" s="67"/>
      <c r="CUJ1" s="67"/>
      <c r="CUK1" s="67"/>
      <c r="CUL1" s="67"/>
      <c r="CUM1" s="67"/>
      <c r="CUN1" s="67"/>
      <c r="CUO1" s="67"/>
      <c r="CUP1" s="67"/>
      <c r="CUQ1" s="67"/>
      <c r="CUR1" s="67"/>
      <c r="CUS1" s="92"/>
      <c r="CUT1" s="67"/>
      <c r="CUU1" s="67"/>
      <c r="CUV1" s="67"/>
      <c r="CUW1" s="67"/>
      <c r="CUX1" s="67"/>
      <c r="CUY1" s="67"/>
      <c r="CUZ1" s="67"/>
      <c r="CVA1" s="67"/>
      <c r="CVB1" s="67"/>
      <c r="CVC1" s="67"/>
      <c r="CVD1" s="67"/>
      <c r="CVE1" s="67"/>
      <c r="CVF1" s="67"/>
      <c r="CVG1" s="67"/>
      <c r="CVH1" s="67"/>
      <c r="CVI1" s="92"/>
      <c r="CVJ1" s="67"/>
      <c r="CVK1" s="67"/>
      <c r="CVL1" s="67"/>
      <c r="CVM1" s="67"/>
      <c r="CVN1" s="67"/>
      <c r="CVO1" s="67"/>
      <c r="CVP1" s="67"/>
      <c r="CVQ1" s="67"/>
      <c r="CVR1" s="67"/>
      <c r="CVS1" s="67"/>
      <c r="CVT1" s="67"/>
      <c r="CVU1" s="67"/>
      <c r="CVV1" s="67"/>
      <c r="CVW1" s="67"/>
      <c r="CVX1" s="67"/>
      <c r="CVY1" s="92"/>
      <c r="CVZ1" s="67"/>
      <c r="CWA1" s="67"/>
      <c r="CWB1" s="67"/>
      <c r="CWC1" s="67"/>
      <c r="CWD1" s="67"/>
      <c r="CWE1" s="67"/>
      <c r="CWF1" s="67"/>
      <c r="CWG1" s="67"/>
      <c r="CWH1" s="67"/>
      <c r="CWI1" s="67"/>
      <c r="CWJ1" s="67"/>
      <c r="CWK1" s="67"/>
      <c r="CWL1" s="67"/>
      <c r="CWM1" s="67"/>
      <c r="CWN1" s="67"/>
      <c r="CWO1" s="92"/>
      <c r="CWP1" s="67"/>
      <c r="CWQ1" s="67"/>
      <c r="CWR1" s="67"/>
      <c r="CWS1" s="67"/>
      <c r="CWT1" s="67"/>
      <c r="CWU1" s="67"/>
      <c r="CWV1" s="67"/>
      <c r="CWW1" s="67"/>
      <c r="CWX1" s="67"/>
      <c r="CWY1" s="67"/>
      <c r="CWZ1" s="67"/>
      <c r="CXA1" s="67"/>
      <c r="CXB1" s="67"/>
      <c r="CXC1" s="67"/>
      <c r="CXD1" s="67"/>
      <c r="CXE1" s="92"/>
      <c r="CXF1" s="67"/>
      <c r="CXG1" s="67"/>
      <c r="CXH1" s="67"/>
      <c r="CXI1" s="67"/>
      <c r="CXJ1" s="67"/>
      <c r="CXK1" s="67"/>
      <c r="CXL1" s="67"/>
      <c r="CXM1" s="67"/>
      <c r="CXN1" s="67"/>
      <c r="CXO1" s="67"/>
      <c r="CXP1" s="67"/>
      <c r="CXQ1" s="67"/>
      <c r="CXR1" s="67"/>
      <c r="CXS1" s="67"/>
      <c r="CXT1" s="67"/>
      <c r="CXU1" s="92"/>
      <c r="CXV1" s="67"/>
      <c r="CXW1" s="67"/>
      <c r="CXX1" s="67"/>
      <c r="CXY1" s="67"/>
      <c r="CXZ1" s="67"/>
      <c r="CYA1" s="67"/>
      <c r="CYB1" s="67"/>
      <c r="CYC1" s="67"/>
      <c r="CYD1" s="67"/>
      <c r="CYE1" s="67"/>
      <c r="CYF1" s="67"/>
      <c r="CYG1" s="67"/>
      <c r="CYH1" s="67"/>
      <c r="CYI1" s="67"/>
      <c r="CYJ1" s="67"/>
      <c r="CYK1" s="92"/>
      <c r="CYL1" s="67"/>
      <c r="CYM1" s="67"/>
      <c r="CYN1" s="67"/>
      <c r="CYO1" s="67"/>
      <c r="CYP1" s="67"/>
      <c r="CYQ1" s="67"/>
      <c r="CYR1" s="67"/>
      <c r="CYS1" s="67"/>
      <c r="CYT1" s="67"/>
      <c r="CYU1" s="67"/>
      <c r="CYV1" s="67"/>
      <c r="CYW1" s="67"/>
      <c r="CYX1" s="67"/>
      <c r="CYY1" s="67"/>
      <c r="CYZ1" s="67"/>
      <c r="CZA1" s="92"/>
      <c r="CZB1" s="67"/>
      <c r="CZC1" s="67"/>
      <c r="CZD1" s="67"/>
      <c r="CZE1" s="67"/>
      <c r="CZF1" s="67"/>
      <c r="CZG1" s="67"/>
      <c r="CZH1" s="67"/>
      <c r="CZI1" s="67"/>
      <c r="CZJ1" s="67"/>
      <c r="CZK1" s="67"/>
      <c r="CZL1" s="67"/>
      <c r="CZM1" s="67"/>
      <c r="CZN1" s="67"/>
      <c r="CZO1" s="67"/>
      <c r="CZP1" s="67"/>
      <c r="CZQ1" s="92"/>
      <c r="CZR1" s="67"/>
      <c r="CZS1" s="67"/>
      <c r="CZT1" s="67"/>
      <c r="CZU1" s="67"/>
      <c r="CZV1" s="67"/>
      <c r="CZW1" s="67"/>
      <c r="CZX1" s="67"/>
      <c r="CZY1" s="67"/>
      <c r="CZZ1" s="67"/>
      <c r="DAA1" s="67"/>
      <c r="DAB1" s="67"/>
      <c r="DAC1" s="67"/>
      <c r="DAD1" s="67"/>
      <c r="DAE1" s="67"/>
      <c r="DAF1" s="67"/>
      <c r="DAG1" s="92"/>
      <c r="DAH1" s="67"/>
      <c r="DAI1" s="67"/>
      <c r="DAJ1" s="67"/>
      <c r="DAK1" s="67"/>
      <c r="DAL1" s="67"/>
      <c r="DAM1" s="67"/>
      <c r="DAN1" s="67"/>
      <c r="DAO1" s="67"/>
      <c r="DAP1" s="67"/>
      <c r="DAQ1" s="67"/>
      <c r="DAR1" s="67"/>
      <c r="DAS1" s="67"/>
      <c r="DAT1" s="67"/>
      <c r="DAU1" s="67"/>
      <c r="DAV1" s="67"/>
      <c r="DAW1" s="92"/>
      <c r="DAX1" s="67"/>
      <c r="DAY1" s="67"/>
      <c r="DAZ1" s="67"/>
      <c r="DBA1" s="67"/>
      <c r="DBB1" s="67"/>
      <c r="DBC1" s="67"/>
      <c r="DBD1" s="67"/>
      <c r="DBE1" s="67"/>
      <c r="DBF1" s="67"/>
      <c r="DBG1" s="67"/>
      <c r="DBH1" s="67"/>
      <c r="DBI1" s="67"/>
      <c r="DBJ1" s="67"/>
      <c r="DBK1" s="67"/>
      <c r="DBL1" s="67"/>
      <c r="DBM1" s="92"/>
      <c r="DBN1" s="67"/>
      <c r="DBO1" s="67"/>
      <c r="DBP1" s="67"/>
      <c r="DBQ1" s="67"/>
      <c r="DBR1" s="67"/>
      <c r="DBS1" s="67"/>
      <c r="DBT1" s="67"/>
      <c r="DBU1" s="67"/>
      <c r="DBV1" s="67"/>
      <c r="DBW1" s="67"/>
      <c r="DBX1" s="67"/>
      <c r="DBY1" s="67"/>
      <c r="DBZ1" s="67"/>
      <c r="DCA1" s="67"/>
      <c r="DCB1" s="67"/>
      <c r="DCC1" s="92"/>
      <c r="DCD1" s="67"/>
      <c r="DCE1" s="67"/>
      <c r="DCF1" s="67"/>
      <c r="DCG1" s="67"/>
      <c r="DCH1" s="67"/>
      <c r="DCI1" s="67"/>
      <c r="DCJ1" s="67"/>
      <c r="DCK1" s="67"/>
      <c r="DCL1" s="67"/>
      <c r="DCM1" s="67"/>
      <c r="DCN1" s="67"/>
      <c r="DCO1" s="67"/>
      <c r="DCP1" s="67"/>
      <c r="DCQ1" s="67"/>
      <c r="DCR1" s="67"/>
      <c r="DCS1" s="92"/>
      <c r="DCT1" s="67"/>
      <c r="DCU1" s="67"/>
      <c r="DCV1" s="67"/>
      <c r="DCW1" s="67"/>
      <c r="DCX1" s="67"/>
      <c r="DCY1" s="67"/>
      <c r="DCZ1" s="67"/>
      <c r="DDA1" s="67"/>
      <c r="DDB1" s="67"/>
      <c r="DDC1" s="67"/>
      <c r="DDD1" s="67"/>
      <c r="DDE1" s="67"/>
      <c r="DDF1" s="67"/>
      <c r="DDG1" s="67"/>
      <c r="DDH1" s="67"/>
      <c r="DDI1" s="92"/>
      <c r="DDJ1" s="67"/>
      <c r="DDK1" s="67"/>
      <c r="DDL1" s="67"/>
      <c r="DDM1" s="67"/>
      <c r="DDN1" s="67"/>
      <c r="DDO1" s="67"/>
      <c r="DDP1" s="67"/>
      <c r="DDQ1" s="67"/>
      <c r="DDR1" s="67"/>
      <c r="DDS1" s="67"/>
      <c r="DDT1" s="67"/>
      <c r="DDU1" s="67"/>
      <c r="DDV1" s="67"/>
      <c r="DDW1" s="67"/>
      <c r="DDX1" s="67"/>
      <c r="DDY1" s="92"/>
      <c r="DDZ1" s="67"/>
      <c r="DEA1" s="67"/>
      <c r="DEB1" s="67"/>
      <c r="DEC1" s="67"/>
      <c r="DED1" s="67"/>
      <c r="DEE1" s="67"/>
      <c r="DEF1" s="67"/>
      <c r="DEG1" s="67"/>
      <c r="DEH1" s="67"/>
      <c r="DEI1" s="67"/>
      <c r="DEJ1" s="67"/>
      <c r="DEK1" s="67"/>
      <c r="DEL1" s="67"/>
      <c r="DEM1" s="67"/>
      <c r="DEN1" s="67"/>
      <c r="DEO1" s="92"/>
      <c r="DEP1" s="67"/>
      <c r="DEQ1" s="67"/>
      <c r="DER1" s="67"/>
      <c r="DES1" s="67"/>
      <c r="DET1" s="67"/>
      <c r="DEU1" s="67"/>
      <c r="DEV1" s="67"/>
      <c r="DEW1" s="67"/>
      <c r="DEX1" s="67"/>
      <c r="DEY1" s="67"/>
      <c r="DEZ1" s="67"/>
      <c r="DFA1" s="67"/>
      <c r="DFB1" s="67"/>
      <c r="DFC1" s="67"/>
      <c r="DFD1" s="67"/>
      <c r="DFE1" s="92"/>
      <c r="DFF1" s="67"/>
      <c r="DFG1" s="67"/>
      <c r="DFH1" s="67"/>
      <c r="DFI1" s="67"/>
      <c r="DFJ1" s="67"/>
      <c r="DFK1" s="67"/>
      <c r="DFL1" s="67"/>
      <c r="DFM1" s="67"/>
      <c r="DFN1" s="67"/>
      <c r="DFO1" s="67"/>
      <c r="DFP1" s="67"/>
      <c r="DFQ1" s="67"/>
      <c r="DFR1" s="67"/>
      <c r="DFS1" s="67"/>
      <c r="DFT1" s="67"/>
      <c r="DFU1" s="92"/>
      <c r="DFV1" s="67"/>
      <c r="DFW1" s="67"/>
      <c r="DFX1" s="67"/>
      <c r="DFY1" s="67"/>
      <c r="DFZ1" s="67"/>
      <c r="DGA1" s="67"/>
      <c r="DGB1" s="67"/>
      <c r="DGC1" s="67"/>
      <c r="DGD1" s="67"/>
      <c r="DGE1" s="67"/>
      <c r="DGF1" s="67"/>
      <c r="DGG1" s="67"/>
      <c r="DGH1" s="67"/>
      <c r="DGI1" s="67"/>
      <c r="DGJ1" s="67"/>
      <c r="DGK1" s="92"/>
      <c r="DGL1" s="67"/>
      <c r="DGM1" s="67"/>
      <c r="DGN1" s="67"/>
      <c r="DGO1" s="67"/>
      <c r="DGP1" s="67"/>
      <c r="DGQ1" s="67"/>
      <c r="DGR1" s="67"/>
      <c r="DGS1" s="67"/>
      <c r="DGT1" s="67"/>
      <c r="DGU1" s="67"/>
      <c r="DGV1" s="67"/>
      <c r="DGW1" s="67"/>
      <c r="DGX1" s="67"/>
      <c r="DGY1" s="67"/>
      <c r="DGZ1" s="67"/>
      <c r="DHA1" s="92"/>
      <c r="DHB1" s="67"/>
      <c r="DHC1" s="67"/>
      <c r="DHD1" s="67"/>
      <c r="DHE1" s="67"/>
      <c r="DHF1" s="67"/>
      <c r="DHG1" s="67"/>
      <c r="DHH1" s="67"/>
      <c r="DHI1" s="67"/>
      <c r="DHJ1" s="67"/>
      <c r="DHK1" s="67"/>
      <c r="DHL1" s="67"/>
      <c r="DHM1" s="67"/>
      <c r="DHN1" s="67"/>
      <c r="DHO1" s="67"/>
      <c r="DHP1" s="67"/>
      <c r="DHQ1" s="92"/>
      <c r="DHR1" s="67"/>
      <c r="DHS1" s="67"/>
      <c r="DHT1" s="67"/>
      <c r="DHU1" s="67"/>
      <c r="DHV1" s="67"/>
      <c r="DHW1" s="67"/>
      <c r="DHX1" s="67"/>
      <c r="DHY1" s="67"/>
      <c r="DHZ1" s="67"/>
      <c r="DIA1" s="67"/>
      <c r="DIB1" s="67"/>
      <c r="DIC1" s="67"/>
      <c r="DID1" s="67"/>
      <c r="DIE1" s="67"/>
      <c r="DIF1" s="67"/>
      <c r="DIG1" s="92"/>
      <c r="DIH1" s="67"/>
      <c r="DII1" s="67"/>
      <c r="DIJ1" s="67"/>
      <c r="DIK1" s="67"/>
      <c r="DIL1" s="67"/>
      <c r="DIM1" s="67"/>
      <c r="DIN1" s="67"/>
      <c r="DIO1" s="67"/>
      <c r="DIP1" s="67"/>
      <c r="DIQ1" s="67"/>
      <c r="DIR1" s="67"/>
      <c r="DIS1" s="67"/>
      <c r="DIT1" s="67"/>
      <c r="DIU1" s="67"/>
      <c r="DIV1" s="67"/>
      <c r="DIW1" s="92"/>
      <c r="DIX1" s="67"/>
      <c r="DIY1" s="67"/>
      <c r="DIZ1" s="67"/>
      <c r="DJA1" s="67"/>
      <c r="DJB1" s="67"/>
      <c r="DJC1" s="67"/>
      <c r="DJD1" s="67"/>
      <c r="DJE1" s="67"/>
      <c r="DJF1" s="67"/>
      <c r="DJG1" s="67"/>
      <c r="DJH1" s="67"/>
      <c r="DJI1" s="67"/>
      <c r="DJJ1" s="67"/>
      <c r="DJK1" s="67"/>
      <c r="DJL1" s="67"/>
      <c r="DJM1" s="92"/>
      <c r="DJN1" s="67"/>
      <c r="DJO1" s="67"/>
      <c r="DJP1" s="67"/>
      <c r="DJQ1" s="67"/>
      <c r="DJR1" s="67"/>
      <c r="DJS1" s="67"/>
      <c r="DJT1" s="67"/>
      <c r="DJU1" s="67"/>
      <c r="DJV1" s="67"/>
      <c r="DJW1" s="67"/>
      <c r="DJX1" s="67"/>
      <c r="DJY1" s="67"/>
      <c r="DJZ1" s="67"/>
      <c r="DKA1" s="67"/>
      <c r="DKB1" s="67"/>
      <c r="DKC1" s="92"/>
      <c r="DKD1" s="67"/>
      <c r="DKE1" s="67"/>
      <c r="DKF1" s="67"/>
      <c r="DKG1" s="67"/>
      <c r="DKH1" s="67"/>
      <c r="DKI1" s="67"/>
      <c r="DKJ1" s="67"/>
      <c r="DKK1" s="67"/>
      <c r="DKL1" s="67"/>
      <c r="DKM1" s="67"/>
      <c r="DKN1" s="67"/>
      <c r="DKO1" s="67"/>
      <c r="DKP1" s="67"/>
      <c r="DKQ1" s="67"/>
      <c r="DKR1" s="67"/>
      <c r="DKS1" s="92"/>
      <c r="DKT1" s="67"/>
      <c r="DKU1" s="67"/>
      <c r="DKV1" s="67"/>
      <c r="DKW1" s="67"/>
      <c r="DKX1" s="67"/>
      <c r="DKY1" s="67"/>
      <c r="DKZ1" s="67"/>
      <c r="DLA1" s="67"/>
      <c r="DLB1" s="67"/>
      <c r="DLC1" s="67"/>
      <c r="DLD1" s="67"/>
      <c r="DLE1" s="67"/>
      <c r="DLF1" s="67"/>
      <c r="DLG1" s="67"/>
      <c r="DLH1" s="67"/>
      <c r="DLI1" s="92"/>
      <c r="DLJ1" s="67"/>
      <c r="DLK1" s="67"/>
      <c r="DLL1" s="67"/>
      <c r="DLM1" s="67"/>
      <c r="DLN1" s="67"/>
      <c r="DLO1" s="67"/>
      <c r="DLP1" s="67"/>
      <c r="DLQ1" s="67"/>
      <c r="DLR1" s="67"/>
      <c r="DLS1" s="67"/>
      <c r="DLT1" s="67"/>
      <c r="DLU1" s="67"/>
      <c r="DLV1" s="67"/>
      <c r="DLW1" s="67"/>
      <c r="DLX1" s="67"/>
      <c r="DLY1" s="92"/>
      <c r="DLZ1" s="67"/>
      <c r="DMA1" s="67"/>
      <c r="DMB1" s="67"/>
      <c r="DMC1" s="67"/>
      <c r="DMD1" s="67"/>
      <c r="DME1" s="67"/>
      <c r="DMF1" s="67"/>
      <c r="DMG1" s="67"/>
      <c r="DMH1" s="67"/>
      <c r="DMI1" s="67"/>
      <c r="DMJ1" s="67"/>
      <c r="DMK1" s="67"/>
      <c r="DML1" s="67"/>
      <c r="DMM1" s="67"/>
      <c r="DMN1" s="67"/>
      <c r="DMO1" s="92"/>
      <c r="DMP1" s="67"/>
      <c r="DMQ1" s="67"/>
      <c r="DMR1" s="67"/>
      <c r="DMS1" s="67"/>
      <c r="DMT1" s="67"/>
      <c r="DMU1" s="67"/>
      <c r="DMV1" s="67"/>
      <c r="DMW1" s="67"/>
      <c r="DMX1" s="67"/>
      <c r="DMY1" s="67"/>
      <c r="DMZ1" s="67"/>
      <c r="DNA1" s="67"/>
      <c r="DNB1" s="67"/>
      <c r="DNC1" s="67"/>
      <c r="DND1" s="67"/>
      <c r="DNE1" s="92"/>
      <c r="DNF1" s="67"/>
      <c r="DNG1" s="67"/>
      <c r="DNH1" s="67"/>
      <c r="DNI1" s="67"/>
      <c r="DNJ1" s="67"/>
      <c r="DNK1" s="67"/>
      <c r="DNL1" s="67"/>
      <c r="DNM1" s="67"/>
      <c r="DNN1" s="67"/>
      <c r="DNO1" s="67"/>
      <c r="DNP1" s="67"/>
      <c r="DNQ1" s="67"/>
      <c r="DNR1" s="67"/>
      <c r="DNS1" s="67"/>
      <c r="DNT1" s="67"/>
      <c r="DNU1" s="92"/>
      <c r="DNV1" s="67"/>
      <c r="DNW1" s="67"/>
      <c r="DNX1" s="67"/>
      <c r="DNY1" s="67"/>
      <c r="DNZ1" s="67"/>
      <c r="DOA1" s="67"/>
      <c r="DOB1" s="67"/>
      <c r="DOC1" s="67"/>
      <c r="DOD1" s="67"/>
      <c r="DOE1" s="67"/>
      <c r="DOF1" s="67"/>
      <c r="DOG1" s="67"/>
      <c r="DOH1" s="67"/>
      <c r="DOI1" s="67"/>
      <c r="DOJ1" s="67"/>
      <c r="DOK1" s="92"/>
      <c r="DOL1" s="67"/>
      <c r="DOM1" s="67"/>
      <c r="DON1" s="67"/>
      <c r="DOO1" s="67"/>
      <c r="DOP1" s="67"/>
      <c r="DOQ1" s="67"/>
      <c r="DOR1" s="67"/>
      <c r="DOS1" s="67"/>
      <c r="DOT1" s="67"/>
      <c r="DOU1" s="67"/>
      <c r="DOV1" s="67"/>
      <c r="DOW1" s="67"/>
      <c r="DOX1" s="67"/>
      <c r="DOY1" s="67"/>
      <c r="DOZ1" s="67"/>
      <c r="DPA1" s="92"/>
      <c r="DPB1" s="67"/>
      <c r="DPC1" s="67"/>
      <c r="DPD1" s="67"/>
      <c r="DPE1" s="67"/>
      <c r="DPF1" s="67"/>
      <c r="DPG1" s="67"/>
      <c r="DPH1" s="67"/>
      <c r="DPI1" s="67"/>
      <c r="DPJ1" s="67"/>
      <c r="DPK1" s="67"/>
      <c r="DPL1" s="67"/>
      <c r="DPM1" s="67"/>
      <c r="DPN1" s="67"/>
      <c r="DPO1" s="67"/>
      <c r="DPP1" s="67"/>
      <c r="DPQ1" s="92"/>
      <c r="DPR1" s="67"/>
      <c r="DPS1" s="67"/>
      <c r="DPT1" s="67"/>
      <c r="DPU1" s="67"/>
      <c r="DPV1" s="67"/>
      <c r="DPW1" s="67"/>
      <c r="DPX1" s="67"/>
      <c r="DPY1" s="67"/>
      <c r="DPZ1" s="67"/>
      <c r="DQA1" s="67"/>
      <c r="DQB1" s="67"/>
      <c r="DQC1" s="67"/>
      <c r="DQD1" s="67"/>
      <c r="DQE1" s="67"/>
      <c r="DQF1" s="67"/>
      <c r="DQG1" s="92"/>
      <c r="DQH1" s="67"/>
      <c r="DQI1" s="67"/>
      <c r="DQJ1" s="67"/>
      <c r="DQK1" s="67"/>
      <c r="DQL1" s="67"/>
      <c r="DQM1" s="67"/>
      <c r="DQN1" s="67"/>
      <c r="DQO1" s="67"/>
      <c r="DQP1" s="67"/>
      <c r="DQQ1" s="67"/>
      <c r="DQR1" s="67"/>
      <c r="DQS1" s="67"/>
      <c r="DQT1" s="67"/>
      <c r="DQU1" s="67"/>
      <c r="DQV1" s="67"/>
      <c r="DQW1" s="92"/>
      <c r="DQX1" s="67"/>
      <c r="DQY1" s="67"/>
      <c r="DQZ1" s="67"/>
      <c r="DRA1" s="67"/>
      <c r="DRB1" s="67"/>
      <c r="DRC1" s="67"/>
      <c r="DRD1" s="67"/>
      <c r="DRE1" s="67"/>
      <c r="DRF1" s="67"/>
      <c r="DRG1" s="67"/>
      <c r="DRH1" s="67"/>
      <c r="DRI1" s="67"/>
      <c r="DRJ1" s="67"/>
      <c r="DRK1" s="67"/>
      <c r="DRL1" s="67"/>
      <c r="DRM1" s="92"/>
      <c r="DRN1" s="67"/>
      <c r="DRO1" s="67"/>
      <c r="DRP1" s="67"/>
      <c r="DRQ1" s="67"/>
      <c r="DRR1" s="67"/>
      <c r="DRS1" s="67"/>
      <c r="DRT1" s="67"/>
      <c r="DRU1" s="67"/>
      <c r="DRV1" s="67"/>
      <c r="DRW1" s="67"/>
      <c r="DRX1" s="67"/>
      <c r="DRY1" s="67"/>
      <c r="DRZ1" s="67"/>
      <c r="DSA1" s="67"/>
      <c r="DSB1" s="67"/>
      <c r="DSC1" s="92"/>
      <c r="DSD1" s="67"/>
      <c r="DSE1" s="67"/>
      <c r="DSF1" s="67"/>
      <c r="DSG1" s="67"/>
      <c r="DSH1" s="67"/>
      <c r="DSI1" s="67"/>
      <c r="DSJ1" s="67"/>
      <c r="DSK1" s="67"/>
      <c r="DSL1" s="67"/>
      <c r="DSM1" s="67"/>
      <c r="DSN1" s="67"/>
      <c r="DSO1" s="67"/>
      <c r="DSP1" s="67"/>
      <c r="DSQ1" s="67"/>
      <c r="DSR1" s="67"/>
      <c r="DSS1" s="92"/>
      <c r="DST1" s="67"/>
      <c r="DSU1" s="67"/>
      <c r="DSV1" s="67"/>
      <c r="DSW1" s="67"/>
      <c r="DSX1" s="67"/>
      <c r="DSY1" s="67"/>
      <c r="DSZ1" s="67"/>
      <c r="DTA1" s="67"/>
      <c r="DTB1" s="67"/>
      <c r="DTC1" s="67"/>
      <c r="DTD1" s="67"/>
      <c r="DTE1" s="67"/>
      <c r="DTF1" s="67"/>
      <c r="DTG1" s="67"/>
      <c r="DTH1" s="67"/>
      <c r="DTI1" s="92"/>
      <c r="DTJ1" s="67"/>
      <c r="DTK1" s="67"/>
      <c r="DTL1" s="67"/>
      <c r="DTM1" s="67"/>
      <c r="DTN1" s="67"/>
      <c r="DTO1" s="67"/>
      <c r="DTP1" s="67"/>
      <c r="DTQ1" s="67"/>
      <c r="DTR1" s="67"/>
      <c r="DTS1" s="67"/>
      <c r="DTT1" s="67"/>
      <c r="DTU1" s="67"/>
      <c r="DTV1" s="67"/>
      <c r="DTW1" s="67"/>
      <c r="DTX1" s="67"/>
      <c r="DTY1" s="92"/>
      <c r="DTZ1" s="67"/>
      <c r="DUA1" s="67"/>
      <c r="DUB1" s="67"/>
      <c r="DUC1" s="67"/>
      <c r="DUD1" s="67"/>
      <c r="DUE1" s="67"/>
      <c r="DUF1" s="67"/>
      <c r="DUG1" s="67"/>
      <c r="DUH1" s="67"/>
      <c r="DUI1" s="67"/>
      <c r="DUJ1" s="67"/>
      <c r="DUK1" s="67"/>
      <c r="DUL1" s="67"/>
      <c r="DUM1" s="67"/>
      <c r="DUN1" s="67"/>
      <c r="DUO1" s="92"/>
      <c r="DUP1" s="67"/>
      <c r="DUQ1" s="67"/>
      <c r="DUR1" s="67"/>
      <c r="DUS1" s="67"/>
      <c r="DUT1" s="67"/>
      <c r="DUU1" s="67"/>
      <c r="DUV1" s="67"/>
      <c r="DUW1" s="67"/>
      <c r="DUX1" s="67"/>
      <c r="DUY1" s="67"/>
      <c r="DUZ1" s="67"/>
      <c r="DVA1" s="67"/>
      <c r="DVB1" s="67"/>
      <c r="DVC1" s="67"/>
      <c r="DVD1" s="67"/>
      <c r="DVE1" s="92"/>
      <c r="DVF1" s="67"/>
      <c r="DVG1" s="67"/>
      <c r="DVH1" s="67"/>
      <c r="DVI1" s="67"/>
      <c r="DVJ1" s="67"/>
      <c r="DVK1" s="67"/>
      <c r="DVL1" s="67"/>
      <c r="DVM1" s="67"/>
      <c r="DVN1" s="67"/>
      <c r="DVO1" s="67"/>
      <c r="DVP1" s="67"/>
      <c r="DVQ1" s="67"/>
      <c r="DVR1" s="67"/>
      <c r="DVS1" s="67"/>
      <c r="DVT1" s="67"/>
      <c r="DVU1" s="92"/>
      <c r="DVV1" s="67"/>
      <c r="DVW1" s="67"/>
      <c r="DVX1" s="67"/>
      <c r="DVY1" s="67"/>
      <c r="DVZ1" s="67"/>
      <c r="DWA1" s="67"/>
      <c r="DWB1" s="67"/>
      <c r="DWC1" s="67"/>
      <c r="DWD1" s="67"/>
      <c r="DWE1" s="67"/>
      <c r="DWF1" s="67"/>
      <c r="DWG1" s="67"/>
      <c r="DWH1" s="67"/>
      <c r="DWI1" s="67"/>
      <c r="DWJ1" s="67"/>
      <c r="DWK1" s="92"/>
      <c r="DWL1" s="67"/>
      <c r="DWM1" s="67"/>
      <c r="DWN1" s="67"/>
      <c r="DWO1" s="67"/>
      <c r="DWP1" s="67"/>
      <c r="DWQ1" s="67"/>
      <c r="DWR1" s="67"/>
      <c r="DWS1" s="67"/>
      <c r="DWT1" s="67"/>
      <c r="DWU1" s="67"/>
      <c r="DWV1" s="67"/>
      <c r="DWW1" s="67"/>
      <c r="DWX1" s="67"/>
      <c r="DWY1" s="67"/>
      <c r="DWZ1" s="67"/>
      <c r="DXA1" s="92"/>
      <c r="DXB1" s="67"/>
      <c r="DXC1" s="67"/>
      <c r="DXD1" s="67"/>
      <c r="DXE1" s="67"/>
      <c r="DXF1" s="67"/>
      <c r="DXG1" s="67"/>
      <c r="DXH1" s="67"/>
      <c r="DXI1" s="67"/>
      <c r="DXJ1" s="67"/>
      <c r="DXK1" s="67"/>
      <c r="DXL1" s="67"/>
      <c r="DXM1" s="67"/>
      <c r="DXN1" s="67"/>
      <c r="DXO1" s="67"/>
      <c r="DXP1" s="67"/>
      <c r="DXQ1" s="92"/>
      <c r="DXR1" s="67"/>
      <c r="DXS1" s="67"/>
      <c r="DXT1" s="67"/>
      <c r="DXU1" s="67"/>
      <c r="DXV1" s="67"/>
      <c r="DXW1" s="67"/>
      <c r="DXX1" s="67"/>
      <c r="DXY1" s="67"/>
      <c r="DXZ1" s="67"/>
      <c r="DYA1" s="67"/>
      <c r="DYB1" s="67"/>
      <c r="DYC1" s="67"/>
      <c r="DYD1" s="67"/>
      <c r="DYE1" s="67"/>
      <c r="DYF1" s="67"/>
      <c r="DYG1" s="92"/>
      <c r="DYH1" s="67"/>
      <c r="DYI1" s="67"/>
      <c r="DYJ1" s="67"/>
      <c r="DYK1" s="67"/>
      <c r="DYL1" s="67"/>
      <c r="DYM1" s="67"/>
      <c r="DYN1" s="67"/>
      <c r="DYO1" s="67"/>
      <c r="DYP1" s="67"/>
      <c r="DYQ1" s="67"/>
      <c r="DYR1" s="67"/>
      <c r="DYS1" s="67"/>
      <c r="DYT1" s="67"/>
      <c r="DYU1" s="67"/>
      <c r="DYV1" s="67"/>
      <c r="DYW1" s="92"/>
      <c r="DYX1" s="67"/>
      <c r="DYY1" s="67"/>
      <c r="DYZ1" s="67"/>
      <c r="DZA1" s="67"/>
      <c r="DZB1" s="67"/>
      <c r="DZC1" s="67"/>
      <c r="DZD1" s="67"/>
      <c r="DZE1" s="67"/>
      <c r="DZF1" s="67"/>
      <c r="DZG1" s="67"/>
      <c r="DZH1" s="67"/>
      <c r="DZI1" s="67"/>
      <c r="DZJ1" s="67"/>
      <c r="DZK1" s="67"/>
      <c r="DZL1" s="67"/>
      <c r="DZM1" s="92"/>
      <c r="DZN1" s="67"/>
      <c r="DZO1" s="67"/>
      <c r="DZP1" s="67"/>
      <c r="DZQ1" s="67"/>
      <c r="DZR1" s="67"/>
      <c r="DZS1" s="67"/>
      <c r="DZT1" s="67"/>
      <c r="DZU1" s="67"/>
      <c r="DZV1" s="67"/>
      <c r="DZW1" s="67"/>
      <c r="DZX1" s="67"/>
      <c r="DZY1" s="67"/>
      <c r="DZZ1" s="67"/>
      <c r="EAA1" s="67"/>
      <c r="EAB1" s="67"/>
      <c r="EAC1" s="92"/>
      <c r="EAD1" s="67"/>
      <c r="EAE1" s="67"/>
      <c r="EAF1" s="67"/>
      <c r="EAG1" s="67"/>
      <c r="EAH1" s="67"/>
      <c r="EAI1" s="67"/>
      <c r="EAJ1" s="67"/>
      <c r="EAK1" s="67"/>
      <c r="EAL1" s="67"/>
      <c r="EAM1" s="67"/>
      <c r="EAN1" s="67"/>
      <c r="EAO1" s="67"/>
      <c r="EAP1" s="67"/>
      <c r="EAQ1" s="67"/>
      <c r="EAR1" s="67"/>
      <c r="EAS1" s="92"/>
      <c r="EAT1" s="67"/>
      <c r="EAU1" s="67"/>
      <c r="EAV1" s="67"/>
      <c r="EAW1" s="67"/>
      <c r="EAX1" s="67"/>
      <c r="EAY1" s="67"/>
      <c r="EAZ1" s="67"/>
      <c r="EBA1" s="67"/>
      <c r="EBB1" s="67"/>
      <c r="EBC1" s="67"/>
      <c r="EBD1" s="67"/>
      <c r="EBE1" s="67"/>
      <c r="EBF1" s="67"/>
      <c r="EBG1" s="67"/>
      <c r="EBH1" s="67"/>
      <c r="EBI1" s="92"/>
      <c r="EBJ1" s="67"/>
      <c r="EBK1" s="67"/>
      <c r="EBL1" s="67"/>
      <c r="EBM1" s="67"/>
      <c r="EBN1" s="67"/>
      <c r="EBO1" s="67"/>
      <c r="EBP1" s="67"/>
      <c r="EBQ1" s="67"/>
      <c r="EBR1" s="67"/>
      <c r="EBS1" s="67"/>
      <c r="EBT1" s="67"/>
      <c r="EBU1" s="67"/>
      <c r="EBV1" s="67"/>
      <c r="EBW1" s="67"/>
      <c r="EBX1" s="67"/>
      <c r="EBY1" s="92"/>
      <c r="EBZ1" s="67"/>
      <c r="ECA1" s="67"/>
      <c r="ECB1" s="67"/>
      <c r="ECC1" s="67"/>
      <c r="ECD1" s="67"/>
      <c r="ECE1" s="67"/>
      <c r="ECF1" s="67"/>
      <c r="ECG1" s="67"/>
      <c r="ECH1" s="67"/>
      <c r="ECI1" s="67"/>
      <c r="ECJ1" s="67"/>
      <c r="ECK1" s="67"/>
      <c r="ECL1" s="67"/>
      <c r="ECM1" s="67"/>
      <c r="ECN1" s="67"/>
      <c r="ECO1" s="92"/>
      <c r="ECP1" s="67"/>
      <c r="ECQ1" s="67"/>
      <c r="ECR1" s="67"/>
      <c r="ECS1" s="67"/>
      <c r="ECT1" s="67"/>
      <c r="ECU1" s="67"/>
      <c r="ECV1" s="67"/>
      <c r="ECW1" s="67"/>
      <c r="ECX1" s="67"/>
      <c r="ECY1" s="67"/>
      <c r="ECZ1" s="67"/>
      <c r="EDA1" s="67"/>
      <c r="EDB1" s="67"/>
      <c r="EDC1" s="67"/>
      <c r="EDD1" s="67"/>
      <c r="EDE1" s="92"/>
      <c r="EDF1" s="67"/>
      <c r="EDG1" s="67"/>
      <c r="EDH1" s="67"/>
      <c r="EDI1" s="67"/>
      <c r="EDJ1" s="67"/>
      <c r="EDK1" s="67"/>
      <c r="EDL1" s="67"/>
      <c r="EDM1" s="67"/>
      <c r="EDN1" s="67"/>
      <c r="EDO1" s="67"/>
      <c r="EDP1" s="67"/>
      <c r="EDQ1" s="67"/>
      <c r="EDR1" s="67"/>
      <c r="EDS1" s="67"/>
      <c r="EDT1" s="67"/>
      <c r="EDU1" s="92"/>
      <c r="EDV1" s="67"/>
      <c r="EDW1" s="67"/>
      <c r="EDX1" s="67"/>
      <c r="EDY1" s="67"/>
      <c r="EDZ1" s="67"/>
      <c r="EEA1" s="67"/>
      <c r="EEB1" s="67"/>
      <c r="EEC1" s="67"/>
      <c r="EED1" s="67"/>
      <c r="EEE1" s="67"/>
      <c r="EEF1" s="67"/>
      <c r="EEG1" s="67"/>
      <c r="EEH1" s="67"/>
      <c r="EEI1" s="67"/>
      <c r="EEJ1" s="67"/>
      <c r="EEK1" s="92"/>
      <c r="EEL1" s="67"/>
      <c r="EEM1" s="67"/>
      <c r="EEN1" s="67"/>
      <c r="EEO1" s="67"/>
      <c r="EEP1" s="67"/>
      <c r="EEQ1" s="67"/>
      <c r="EER1" s="67"/>
      <c r="EES1" s="67"/>
      <c r="EET1" s="67"/>
      <c r="EEU1" s="67"/>
      <c r="EEV1" s="67"/>
      <c r="EEW1" s="67"/>
      <c r="EEX1" s="67"/>
      <c r="EEY1" s="67"/>
      <c r="EEZ1" s="67"/>
      <c r="EFA1" s="92"/>
      <c r="EFB1" s="67"/>
      <c r="EFC1" s="67"/>
      <c r="EFD1" s="67"/>
      <c r="EFE1" s="67"/>
      <c r="EFF1" s="67"/>
      <c r="EFG1" s="67"/>
      <c r="EFH1" s="67"/>
      <c r="EFI1" s="67"/>
      <c r="EFJ1" s="67"/>
      <c r="EFK1" s="67"/>
      <c r="EFL1" s="67"/>
      <c r="EFM1" s="67"/>
      <c r="EFN1" s="67"/>
      <c r="EFO1" s="67"/>
      <c r="EFP1" s="67"/>
      <c r="EFQ1" s="92"/>
      <c r="EFR1" s="67"/>
      <c r="EFS1" s="67"/>
      <c r="EFT1" s="67"/>
      <c r="EFU1" s="67"/>
      <c r="EFV1" s="67"/>
      <c r="EFW1" s="67"/>
      <c r="EFX1" s="67"/>
      <c r="EFY1" s="67"/>
      <c r="EFZ1" s="67"/>
      <c r="EGA1" s="67"/>
      <c r="EGB1" s="67"/>
      <c r="EGC1" s="67"/>
      <c r="EGD1" s="67"/>
      <c r="EGE1" s="67"/>
      <c r="EGF1" s="67"/>
      <c r="EGG1" s="92"/>
      <c r="EGH1" s="67"/>
      <c r="EGI1" s="67"/>
      <c r="EGJ1" s="67"/>
      <c r="EGK1" s="67"/>
      <c r="EGL1" s="67"/>
      <c r="EGM1" s="67"/>
      <c r="EGN1" s="67"/>
      <c r="EGO1" s="67"/>
      <c r="EGP1" s="67"/>
      <c r="EGQ1" s="67"/>
      <c r="EGR1" s="67"/>
      <c r="EGS1" s="67"/>
      <c r="EGT1" s="67"/>
      <c r="EGU1" s="67"/>
      <c r="EGV1" s="67"/>
      <c r="EGW1" s="92"/>
      <c r="EGX1" s="67"/>
      <c r="EGY1" s="67"/>
      <c r="EGZ1" s="67"/>
      <c r="EHA1" s="67"/>
      <c r="EHB1" s="67"/>
      <c r="EHC1" s="67"/>
      <c r="EHD1" s="67"/>
      <c r="EHE1" s="67"/>
      <c r="EHF1" s="67"/>
      <c r="EHG1" s="67"/>
      <c r="EHH1" s="67"/>
      <c r="EHI1" s="67"/>
      <c r="EHJ1" s="67"/>
      <c r="EHK1" s="67"/>
      <c r="EHL1" s="67"/>
      <c r="EHM1" s="92"/>
      <c r="EHN1" s="67"/>
      <c r="EHO1" s="67"/>
      <c r="EHP1" s="67"/>
      <c r="EHQ1" s="67"/>
      <c r="EHR1" s="67"/>
      <c r="EHS1" s="67"/>
      <c r="EHT1" s="67"/>
      <c r="EHU1" s="67"/>
      <c r="EHV1" s="67"/>
      <c r="EHW1" s="67"/>
      <c r="EHX1" s="67"/>
      <c r="EHY1" s="67"/>
      <c r="EHZ1" s="67"/>
      <c r="EIA1" s="67"/>
      <c r="EIB1" s="67"/>
      <c r="EIC1" s="92"/>
      <c r="EID1" s="67"/>
      <c r="EIE1" s="67"/>
      <c r="EIF1" s="67"/>
      <c r="EIG1" s="67"/>
      <c r="EIH1" s="67"/>
      <c r="EII1" s="67"/>
      <c r="EIJ1" s="67"/>
      <c r="EIK1" s="67"/>
      <c r="EIL1" s="67"/>
      <c r="EIM1" s="67"/>
      <c r="EIN1" s="67"/>
      <c r="EIO1" s="67"/>
      <c r="EIP1" s="67"/>
      <c r="EIQ1" s="67"/>
      <c r="EIR1" s="67"/>
      <c r="EIS1" s="92"/>
      <c r="EIT1" s="67"/>
      <c r="EIU1" s="67"/>
      <c r="EIV1" s="67"/>
      <c r="EIW1" s="67"/>
      <c r="EIX1" s="67"/>
      <c r="EIY1" s="67"/>
      <c r="EIZ1" s="67"/>
      <c r="EJA1" s="67"/>
      <c r="EJB1" s="67"/>
      <c r="EJC1" s="67"/>
      <c r="EJD1" s="67"/>
      <c r="EJE1" s="67"/>
      <c r="EJF1" s="67"/>
      <c r="EJG1" s="67"/>
      <c r="EJH1" s="67"/>
      <c r="EJI1" s="92"/>
      <c r="EJJ1" s="67"/>
      <c r="EJK1" s="67"/>
      <c r="EJL1" s="67"/>
      <c r="EJM1" s="67"/>
      <c r="EJN1" s="67"/>
      <c r="EJO1" s="67"/>
      <c r="EJP1" s="67"/>
      <c r="EJQ1" s="67"/>
      <c r="EJR1" s="67"/>
      <c r="EJS1" s="67"/>
      <c r="EJT1" s="67"/>
      <c r="EJU1" s="67"/>
      <c r="EJV1" s="67"/>
      <c r="EJW1" s="67"/>
      <c r="EJX1" s="67"/>
      <c r="EJY1" s="92"/>
      <c r="EJZ1" s="67"/>
      <c r="EKA1" s="67"/>
      <c r="EKB1" s="67"/>
      <c r="EKC1" s="67"/>
      <c r="EKD1" s="67"/>
      <c r="EKE1" s="67"/>
      <c r="EKF1" s="67"/>
      <c r="EKG1" s="67"/>
      <c r="EKH1" s="67"/>
      <c r="EKI1" s="67"/>
      <c r="EKJ1" s="67"/>
      <c r="EKK1" s="67"/>
      <c r="EKL1" s="67"/>
      <c r="EKM1" s="67"/>
      <c r="EKN1" s="67"/>
      <c r="EKO1" s="92"/>
      <c r="EKP1" s="67"/>
      <c r="EKQ1" s="67"/>
      <c r="EKR1" s="67"/>
      <c r="EKS1" s="67"/>
      <c r="EKT1" s="67"/>
      <c r="EKU1" s="67"/>
      <c r="EKV1" s="67"/>
      <c r="EKW1" s="67"/>
      <c r="EKX1" s="67"/>
      <c r="EKY1" s="67"/>
      <c r="EKZ1" s="67"/>
      <c r="ELA1" s="67"/>
      <c r="ELB1" s="67"/>
      <c r="ELC1" s="67"/>
      <c r="ELD1" s="67"/>
      <c r="ELE1" s="92"/>
      <c r="ELF1" s="67"/>
      <c r="ELG1" s="67"/>
      <c r="ELH1" s="67"/>
      <c r="ELI1" s="67"/>
      <c r="ELJ1" s="67"/>
      <c r="ELK1" s="67"/>
      <c r="ELL1" s="67"/>
      <c r="ELM1" s="67"/>
      <c r="ELN1" s="67"/>
      <c r="ELO1" s="67"/>
      <c r="ELP1" s="67"/>
      <c r="ELQ1" s="67"/>
      <c r="ELR1" s="67"/>
      <c r="ELS1" s="67"/>
      <c r="ELT1" s="67"/>
      <c r="ELU1" s="92"/>
      <c r="ELV1" s="67"/>
      <c r="ELW1" s="67"/>
      <c r="ELX1" s="67"/>
      <c r="ELY1" s="67"/>
      <c r="ELZ1" s="67"/>
      <c r="EMA1" s="67"/>
      <c r="EMB1" s="67"/>
      <c r="EMC1" s="67"/>
      <c r="EMD1" s="67"/>
      <c r="EME1" s="67"/>
      <c r="EMF1" s="67"/>
      <c r="EMG1" s="67"/>
      <c r="EMH1" s="67"/>
      <c r="EMI1" s="67"/>
      <c r="EMJ1" s="67"/>
      <c r="EMK1" s="92"/>
      <c r="EML1" s="67"/>
      <c r="EMM1" s="67"/>
      <c r="EMN1" s="67"/>
      <c r="EMO1" s="67"/>
      <c r="EMP1" s="67"/>
      <c r="EMQ1" s="67"/>
      <c r="EMR1" s="67"/>
      <c r="EMS1" s="67"/>
      <c r="EMT1" s="67"/>
      <c r="EMU1" s="67"/>
      <c r="EMV1" s="67"/>
      <c r="EMW1" s="67"/>
      <c r="EMX1" s="67"/>
      <c r="EMY1" s="67"/>
      <c r="EMZ1" s="67"/>
      <c r="ENA1" s="92"/>
      <c r="ENB1" s="67"/>
      <c r="ENC1" s="67"/>
      <c r="END1" s="67"/>
      <c r="ENE1" s="67"/>
      <c r="ENF1" s="67"/>
      <c r="ENG1" s="67"/>
      <c r="ENH1" s="67"/>
      <c r="ENI1" s="67"/>
      <c r="ENJ1" s="67"/>
      <c r="ENK1" s="67"/>
      <c r="ENL1" s="67"/>
      <c r="ENM1" s="67"/>
      <c r="ENN1" s="67"/>
      <c r="ENO1" s="67"/>
      <c r="ENP1" s="67"/>
      <c r="ENQ1" s="92"/>
      <c r="ENR1" s="67"/>
      <c r="ENS1" s="67"/>
      <c r="ENT1" s="67"/>
      <c r="ENU1" s="67"/>
      <c r="ENV1" s="67"/>
      <c r="ENW1" s="67"/>
      <c r="ENX1" s="67"/>
      <c r="ENY1" s="67"/>
      <c r="ENZ1" s="67"/>
      <c r="EOA1" s="67"/>
      <c r="EOB1" s="67"/>
      <c r="EOC1" s="67"/>
      <c r="EOD1" s="67"/>
      <c r="EOE1" s="67"/>
      <c r="EOF1" s="67"/>
      <c r="EOG1" s="92"/>
      <c r="EOH1" s="67"/>
      <c r="EOI1" s="67"/>
      <c r="EOJ1" s="67"/>
      <c r="EOK1" s="67"/>
      <c r="EOL1" s="67"/>
      <c r="EOM1" s="67"/>
      <c r="EON1" s="67"/>
      <c r="EOO1" s="67"/>
      <c r="EOP1" s="67"/>
      <c r="EOQ1" s="67"/>
      <c r="EOR1" s="67"/>
      <c r="EOS1" s="67"/>
      <c r="EOT1" s="67"/>
      <c r="EOU1" s="67"/>
      <c r="EOV1" s="67"/>
      <c r="EOW1" s="92"/>
      <c r="EOX1" s="67"/>
      <c r="EOY1" s="67"/>
      <c r="EOZ1" s="67"/>
      <c r="EPA1" s="67"/>
      <c r="EPB1" s="67"/>
      <c r="EPC1" s="67"/>
      <c r="EPD1" s="67"/>
      <c r="EPE1" s="67"/>
      <c r="EPF1" s="67"/>
      <c r="EPG1" s="67"/>
      <c r="EPH1" s="67"/>
      <c r="EPI1" s="67"/>
      <c r="EPJ1" s="67"/>
      <c r="EPK1" s="67"/>
      <c r="EPL1" s="67"/>
      <c r="EPM1" s="92"/>
      <c r="EPN1" s="67"/>
      <c r="EPO1" s="67"/>
      <c r="EPP1" s="67"/>
      <c r="EPQ1" s="67"/>
      <c r="EPR1" s="67"/>
      <c r="EPS1" s="67"/>
      <c r="EPT1" s="67"/>
      <c r="EPU1" s="67"/>
      <c r="EPV1" s="67"/>
      <c r="EPW1" s="67"/>
      <c r="EPX1" s="67"/>
      <c r="EPY1" s="67"/>
      <c r="EPZ1" s="67"/>
      <c r="EQA1" s="67"/>
      <c r="EQB1" s="67"/>
      <c r="EQC1" s="92"/>
      <c r="EQD1" s="67"/>
      <c r="EQE1" s="67"/>
      <c r="EQF1" s="67"/>
      <c r="EQG1" s="67"/>
      <c r="EQH1" s="67"/>
      <c r="EQI1" s="67"/>
      <c r="EQJ1" s="67"/>
      <c r="EQK1" s="67"/>
      <c r="EQL1" s="67"/>
      <c r="EQM1" s="67"/>
      <c r="EQN1" s="67"/>
      <c r="EQO1" s="67"/>
      <c r="EQP1" s="67"/>
      <c r="EQQ1" s="67"/>
      <c r="EQR1" s="67"/>
      <c r="EQS1" s="92"/>
      <c r="EQT1" s="67"/>
      <c r="EQU1" s="67"/>
      <c r="EQV1" s="67"/>
      <c r="EQW1" s="67"/>
      <c r="EQX1" s="67"/>
      <c r="EQY1" s="67"/>
      <c r="EQZ1" s="67"/>
      <c r="ERA1" s="67"/>
      <c r="ERB1" s="67"/>
      <c r="ERC1" s="67"/>
      <c r="ERD1" s="67"/>
      <c r="ERE1" s="67"/>
      <c r="ERF1" s="67"/>
      <c r="ERG1" s="67"/>
      <c r="ERH1" s="67"/>
      <c r="ERI1" s="92"/>
      <c r="ERJ1" s="67"/>
      <c r="ERK1" s="67"/>
      <c r="ERL1" s="67"/>
      <c r="ERM1" s="67"/>
      <c r="ERN1" s="67"/>
      <c r="ERO1" s="67"/>
      <c r="ERP1" s="67"/>
      <c r="ERQ1" s="67"/>
      <c r="ERR1" s="67"/>
      <c r="ERS1" s="67"/>
      <c r="ERT1" s="67"/>
      <c r="ERU1" s="67"/>
      <c r="ERV1" s="67"/>
      <c r="ERW1" s="67"/>
      <c r="ERX1" s="67"/>
      <c r="ERY1" s="92"/>
      <c r="ERZ1" s="67"/>
      <c r="ESA1" s="67"/>
      <c r="ESB1" s="67"/>
      <c r="ESC1" s="67"/>
      <c r="ESD1" s="67"/>
      <c r="ESE1" s="67"/>
      <c r="ESF1" s="67"/>
      <c r="ESG1" s="67"/>
      <c r="ESH1" s="67"/>
      <c r="ESI1" s="67"/>
      <c r="ESJ1" s="67"/>
      <c r="ESK1" s="67"/>
      <c r="ESL1" s="67"/>
      <c r="ESM1" s="67"/>
      <c r="ESN1" s="67"/>
      <c r="ESO1" s="92"/>
      <c r="ESP1" s="67"/>
      <c r="ESQ1" s="67"/>
      <c r="ESR1" s="67"/>
      <c r="ESS1" s="67"/>
      <c r="EST1" s="67"/>
      <c r="ESU1" s="67"/>
      <c r="ESV1" s="67"/>
      <c r="ESW1" s="67"/>
      <c r="ESX1" s="67"/>
      <c r="ESY1" s="67"/>
      <c r="ESZ1" s="67"/>
      <c r="ETA1" s="67"/>
      <c r="ETB1" s="67"/>
      <c r="ETC1" s="67"/>
      <c r="ETD1" s="67"/>
      <c r="ETE1" s="92"/>
      <c r="ETF1" s="67"/>
      <c r="ETG1" s="67"/>
      <c r="ETH1" s="67"/>
      <c r="ETI1" s="67"/>
      <c r="ETJ1" s="67"/>
      <c r="ETK1" s="67"/>
      <c r="ETL1" s="67"/>
      <c r="ETM1" s="67"/>
      <c r="ETN1" s="67"/>
      <c r="ETO1" s="67"/>
      <c r="ETP1" s="67"/>
      <c r="ETQ1" s="67"/>
      <c r="ETR1" s="67"/>
      <c r="ETS1" s="67"/>
      <c r="ETT1" s="67"/>
      <c r="ETU1" s="92"/>
      <c r="ETV1" s="67"/>
      <c r="ETW1" s="67"/>
      <c r="ETX1" s="67"/>
      <c r="ETY1" s="67"/>
      <c r="ETZ1" s="67"/>
      <c r="EUA1" s="67"/>
      <c r="EUB1" s="67"/>
      <c r="EUC1" s="67"/>
      <c r="EUD1" s="67"/>
      <c r="EUE1" s="67"/>
      <c r="EUF1" s="67"/>
      <c r="EUG1" s="67"/>
      <c r="EUH1" s="67"/>
      <c r="EUI1" s="67"/>
      <c r="EUJ1" s="67"/>
      <c r="EUK1" s="92"/>
      <c r="EUL1" s="67"/>
      <c r="EUM1" s="67"/>
      <c r="EUN1" s="67"/>
      <c r="EUO1" s="67"/>
      <c r="EUP1" s="67"/>
      <c r="EUQ1" s="67"/>
      <c r="EUR1" s="67"/>
      <c r="EUS1" s="67"/>
      <c r="EUT1" s="67"/>
      <c r="EUU1" s="67"/>
      <c r="EUV1" s="67"/>
      <c r="EUW1" s="67"/>
      <c r="EUX1" s="67"/>
      <c r="EUY1" s="67"/>
      <c r="EUZ1" s="67"/>
      <c r="EVA1" s="92"/>
      <c r="EVB1" s="67"/>
      <c r="EVC1" s="67"/>
      <c r="EVD1" s="67"/>
      <c r="EVE1" s="67"/>
      <c r="EVF1" s="67"/>
      <c r="EVG1" s="67"/>
      <c r="EVH1" s="67"/>
      <c r="EVI1" s="67"/>
      <c r="EVJ1" s="67"/>
      <c r="EVK1" s="67"/>
      <c r="EVL1" s="67"/>
      <c r="EVM1" s="67"/>
      <c r="EVN1" s="67"/>
      <c r="EVO1" s="67"/>
      <c r="EVP1" s="67"/>
      <c r="EVQ1" s="92"/>
      <c r="EVR1" s="67"/>
      <c r="EVS1" s="67"/>
      <c r="EVT1" s="67"/>
      <c r="EVU1" s="67"/>
      <c r="EVV1" s="67"/>
      <c r="EVW1" s="67"/>
      <c r="EVX1" s="67"/>
      <c r="EVY1" s="67"/>
      <c r="EVZ1" s="67"/>
      <c r="EWA1" s="67"/>
      <c r="EWB1" s="67"/>
      <c r="EWC1" s="67"/>
      <c r="EWD1" s="67"/>
      <c r="EWE1" s="67"/>
      <c r="EWF1" s="67"/>
      <c r="EWG1" s="92"/>
      <c r="EWH1" s="67"/>
      <c r="EWI1" s="67"/>
      <c r="EWJ1" s="67"/>
      <c r="EWK1" s="67"/>
      <c r="EWL1" s="67"/>
      <c r="EWM1" s="67"/>
      <c r="EWN1" s="67"/>
      <c r="EWO1" s="67"/>
      <c r="EWP1" s="67"/>
      <c r="EWQ1" s="67"/>
      <c r="EWR1" s="67"/>
      <c r="EWS1" s="67"/>
      <c r="EWT1" s="67"/>
      <c r="EWU1" s="67"/>
      <c r="EWV1" s="67"/>
      <c r="EWW1" s="92"/>
      <c r="EWX1" s="67"/>
      <c r="EWY1" s="67"/>
      <c r="EWZ1" s="67"/>
      <c r="EXA1" s="67"/>
      <c r="EXB1" s="67"/>
      <c r="EXC1" s="67"/>
      <c r="EXD1" s="67"/>
      <c r="EXE1" s="67"/>
      <c r="EXF1" s="67"/>
      <c r="EXG1" s="67"/>
      <c r="EXH1" s="67"/>
      <c r="EXI1" s="67"/>
      <c r="EXJ1" s="67"/>
      <c r="EXK1" s="67"/>
      <c r="EXL1" s="67"/>
      <c r="EXM1" s="92"/>
      <c r="EXN1" s="67"/>
      <c r="EXO1" s="67"/>
      <c r="EXP1" s="67"/>
      <c r="EXQ1" s="67"/>
      <c r="EXR1" s="67"/>
      <c r="EXS1" s="67"/>
      <c r="EXT1" s="67"/>
      <c r="EXU1" s="67"/>
      <c r="EXV1" s="67"/>
      <c r="EXW1" s="67"/>
      <c r="EXX1" s="67"/>
      <c r="EXY1" s="67"/>
      <c r="EXZ1" s="67"/>
      <c r="EYA1" s="67"/>
      <c r="EYB1" s="67"/>
      <c r="EYC1" s="92"/>
      <c r="EYD1" s="67"/>
      <c r="EYE1" s="67"/>
      <c r="EYF1" s="67"/>
      <c r="EYG1" s="67"/>
      <c r="EYH1" s="67"/>
      <c r="EYI1" s="67"/>
      <c r="EYJ1" s="67"/>
      <c r="EYK1" s="67"/>
      <c r="EYL1" s="67"/>
      <c r="EYM1" s="67"/>
      <c r="EYN1" s="67"/>
      <c r="EYO1" s="67"/>
      <c r="EYP1" s="67"/>
      <c r="EYQ1" s="67"/>
      <c r="EYR1" s="67"/>
      <c r="EYS1" s="92"/>
      <c r="EYT1" s="67"/>
      <c r="EYU1" s="67"/>
      <c r="EYV1" s="67"/>
      <c r="EYW1" s="67"/>
      <c r="EYX1" s="67"/>
      <c r="EYY1" s="67"/>
      <c r="EYZ1" s="67"/>
      <c r="EZA1" s="67"/>
      <c r="EZB1" s="67"/>
      <c r="EZC1" s="67"/>
      <c r="EZD1" s="67"/>
      <c r="EZE1" s="67"/>
      <c r="EZF1" s="67"/>
      <c r="EZG1" s="67"/>
      <c r="EZH1" s="67"/>
      <c r="EZI1" s="92"/>
      <c r="EZJ1" s="67"/>
      <c r="EZK1" s="67"/>
      <c r="EZL1" s="67"/>
      <c r="EZM1" s="67"/>
      <c r="EZN1" s="67"/>
      <c r="EZO1" s="67"/>
      <c r="EZP1" s="67"/>
      <c r="EZQ1" s="67"/>
      <c r="EZR1" s="67"/>
      <c r="EZS1" s="67"/>
      <c r="EZT1" s="67"/>
      <c r="EZU1" s="67"/>
      <c r="EZV1" s="67"/>
      <c r="EZW1" s="67"/>
      <c r="EZX1" s="67"/>
      <c r="EZY1" s="92"/>
      <c r="EZZ1" s="67"/>
      <c r="FAA1" s="67"/>
      <c r="FAB1" s="67"/>
      <c r="FAC1" s="67"/>
      <c r="FAD1" s="67"/>
      <c r="FAE1" s="67"/>
      <c r="FAF1" s="67"/>
      <c r="FAG1" s="67"/>
      <c r="FAH1" s="67"/>
      <c r="FAI1" s="67"/>
      <c r="FAJ1" s="67"/>
      <c r="FAK1" s="67"/>
      <c r="FAL1" s="67"/>
      <c r="FAM1" s="67"/>
      <c r="FAN1" s="67"/>
      <c r="FAO1" s="92"/>
      <c r="FAP1" s="67"/>
      <c r="FAQ1" s="67"/>
      <c r="FAR1" s="67"/>
      <c r="FAS1" s="67"/>
      <c r="FAT1" s="67"/>
      <c r="FAU1" s="67"/>
      <c r="FAV1" s="67"/>
      <c r="FAW1" s="67"/>
      <c r="FAX1" s="67"/>
      <c r="FAY1" s="67"/>
      <c r="FAZ1" s="67"/>
      <c r="FBA1" s="67"/>
      <c r="FBB1" s="67"/>
      <c r="FBC1" s="67"/>
      <c r="FBD1" s="67"/>
      <c r="FBE1" s="92"/>
      <c r="FBF1" s="67"/>
      <c r="FBG1" s="67"/>
      <c r="FBH1" s="67"/>
      <c r="FBI1" s="67"/>
      <c r="FBJ1" s="67"/>
      <c r="FBK1" s="67"/>
      <c r="FBL1" s="67"/>
      <c r="FBM1" s="67"/>
      <c r="FBN1" s="67"/>
      <c r="FBO1" s="67"/>
      <c r="FBP1" s="67"/>
      <c r="FBQ1" s="67"/>
      <c r="FBR1" s="67"/>
      <c r="FBS1" s="67"/>
      <c r="FBT1" s="67"/>
      <c r="FBU1" s="92"/>
      <c r="FBV1" s="67"/>
      <c r="FBW1" s="67"/>
      <c r="FBX1" s="67"/>
      <c r="FBY1" s="67"/>
      <c r="FBZ1" s="67"/>
      <c r="FCA1" s="67"/>
      <c r="FCB1" s="67"/>
      <c r="FCC1" s="67"/>
      <c r="FCD1" s="67"/>
      <c r="FCE1" s="67"/>
      <c r="FCF1" s="67"/>
      <c r="FCG1" s="67"/>
      <c r="FCH1" s="67"/>
      <c r="FCI1" s="67"/>
      <c r="FCJ1" s="67"/>
      <c r="FCK1" s="92"/>
      <c r="FCL1" s="67"/>
      <c r="FCM1" s="67"/>
      <c r="FCN1" s="67"/>
      <c r="FCO1" s="67"/>
      <c r="FCP1" s="67"/>
      <c r="FCQ1" s="67"/>
      <c r="FCR1" s="67"/>
      <c r="FCS1" s="67"/>
      <c r="FCT1" s="67"/>
      <c r="FCU1" s="67"/>
      <c r="FCV1" s="67"/>
      <c r="FCW1" s="67"/>
      <c r="FCX1" s="67"/>
      <c r="FCY1" s="67"/>
      <c r="FCZ1" s="67"/>
      <c r="FDA1" s="92"/>
      <c r="FDB1" s="67"/>
      <c r="FDC1" s="67"/>
      <c r="FDD1" s="67"/>
      <c r="FDE1" s="67"/>
      <c r="FDF1" s="67"/>
      <c r="FDG1" s="67"/>
      <c r="FDH1" s="67"/>
      <c r="FDI1" s="67"/>
      <c r="FDJ1" s="67"/>
      <c r="FDK1" s="67"/>
      <c r="FDL1" s="67"/>
      <c r="FDM1" s="67"/>
      <c r="FDN1" s="67"/>
      <c r="FDO1" s="67"/>
      <c r="FDP1" s="67"/>
      <c r="FDQ1" s="92"/>
      <c r="FDR1" s="67"/>
      <c r="FDS1" s="67"/>
      <c r="FDT1" s="67"/>
      <c r="FDU1" s="67"/>
      <c r="FDV1" s="67"/>
      <c r="FDW1" s="67"/>
      <c r="FDX1" s="67"/>
      <c r="FDY1" s="67"/>
      <c r="FDZ1" s="67"/>
      <c r="FEA1" s="67"/>
      <c r="FEB1" s="67"/>
      <c r="FEC1" s="67"/>
      <c r="FED1" s="67"/>
      <c r="FEE1" s="67"/>
      <c r="FEF1" s="67"/>
      <c r="FEG1" s="92"/>
      <c r="FEH1" s="67"/>
      <c r="FEI1" s="67"/>
      <c r="FEJ1" s="67"/>
      <c r="FEK1" s="67"/>
      <c r="FEL1" s="67"/>
      <c r="FEM1" s="67"/>
      <c r="FEN1" s="67"/>
      <c r="FEO1" s="67"/>
      <c r="FEP1" s="67"/>
      <c r="FEQ1" s="67"/>
      <c r="FER1" s="67"/>
      <c r="FES1" s="67"/>
      <c r="FET1" s="67"/>
      <c r="FEU1" s="67"/>
      <c r="FEV1" s="67"/>
      <c r="FEW1" s="92"/>
      <c r="FEX1" s="67"/>
      <c r="FEY1" s="67"/>
      <c r="FEZ1" s="67"/>
      <c r="FFA1" s="67"/>
      <c r="FFB1" s="67"/>
      <c r="FFC1" s="67"/>
      <c r="FFD1" s="67"/>
      <c r="FFE1" s="67"/>
      <c r="FFF1" s="67"/>
      <c r="FFG1" s="67"/>
      <c r="FFH1" s="67"/>
      <c r="FFI1" s="67"/>
      <c r="FFJ1" s="67"/>
      <c r="FFK1" s="67"/>
      <c r="FFL1" s="67"/>
      <c r="FFM1" s="92"/>
      <c r="FFN1" s="67"/>
      <c r="FFO1" s="67"/>
      <c r="FFP1" s="67"/>
      <c r="FFQ1" s="67"/>
      <c r="FFR1" s="67"/>
      <c r="FFS1" s="67"/>
      <c r="FFT1" s="67"/>
      <c r="FFU1" s="67"/>
      <c r="FFV1" s="67"/>
      <c r="FFW1" s="67"/>
      <c r="FFX1" s="67"/>
      <c r="FFY1" s="67"/>
      <c r="FFZ1" s="67"/>
      <c r="FGA1" s="67"/>
      <c r="FGB1" s="67"/>
      <c r="FGC1" s="92"/>
      <c r="FGD1" s="67"/>
      <c r="FGE1" s="67"/>
      <c r="FGF1" s="67"/>
      <c r="FGG1" s="67"/>
      <c r="FGH1" s="67"/>
      <c r="FGI1" s="67"/>
      <c r="FGJ1" s="67"/>
      <c r="FGK1" s="67"/>
      <c r="FGL1" s="67"/>
      <c r="FGM1" s="67"/>
      <c r="FGN1" s="67"/>
      <c r="FGO1" s="67"/>
      <c r="FGP1" s="67"/>
      <c r="FGQ1" s="67"/>
      <c r="FGR1" s="67"/>
      <c r="FGS1" s="92"/>
      <c r="FGT1" s="67"/>
      <c r="FGU1" s="67"/>
      <c r="FGV1" s="67"/>
      <c r="FGW1" s="67"/>
      <c r="FGX1" s="67"/>
      <c r="FGY1" s="67"/>
      <c r="FGZ1" s="67"/>
      <c r="FHA1" s="67"/>
      <c r="FHB1" s="67"/>
      <c r="FHC1" s="67"/>
      <c r="FHD1" s="67"/>
      <c r="FHE1" s="67"/>
      <c r="FHF1" s="67"/>
      <c r="FHG1" s="67"/>
      <c r="FHH1" s="67"/>
      <c r="FHI1" s="92"/>
      <c r="FHJ1" s="67"/>
      <c r="FHK1" s="67"/>
      <c r="FHL1" s="67"/>
      <c r="FHM1" s="67"/>
      <c r="FHN1" s="67"/>
      <c r="FHO1" s="67"/>
      <c r="FHP1" s="67"/>
      <c r="FHQ1" s="67"/>
      <c r="FHR1" s="67"/>
      <c r="FHS1" s="67"/>
      <c r="FHT1" s="67"/>
      <c r="FHU1" s="67"/>
      <c r="FHV1" s="67"/>
      <c r="FHW1" s="67"/>
      <c r="FHX1" s="67"/>
      <c r="FHY1" s="92"/>
      <c r="FHZ1" s="67"/>
      <c r="FIA1" s="67"/>
      <c r="FIB1" s="67"/>
      <c r="FIC1" s="67"/>
      <c r="FID1" s="67"/>
      <c r="FIE1" s="67"/>
      <c r="FIF1" s="67"/>
      <c r="FIG1" s="67"/>
      <c r="FIH1" s="67"/>
      <c r="FII1" s="67"/>
      <c r="FIJ1" s="67"/>
      <c r="FIK1" s="67"/>
      <c r="FIL1" s="67"/>
      <c r="FIM1" s="67"/>
      <c r="FIN1" s="67"/>
      <c r="FIO1" s="92"/>
      <c r="FIP1" s="67"/>
      <c r="FIQ1" s="67"/>
      <c r="FIR1" s="67"/>
      <c r="FIS1" s="67"/>
      <c r="FIT1" s="67"/>
      <c r="FIU1" s="67"/>
      <c r="FIV1" s="67"/>
      <c r="FIW1" s="67"/>
      <c r="FIX1" s="67"/>
      <c r="FIY1" s="67"/>
      <c r="FIZ1" s="67"/>
      <c r="FJA1" s="67"/>
      <c r="FJB1" s="67"/>
      <c r="FJC1" s="67"/>
      <c r="FJD1" s="67"/>
      <c r="FJE1" s="92"/>
      <c r="FJF1" s="67"/>
      <c r="FJG1" s="67"/>
      <c r="FJH1" s="67"/>
      <c r="FJI1" s="67"/>
      <c r="FJJ1" s="67"/>
      <c r="FJK1" s="67"/>
      <c r="FJL1" s="67"/>
      <c r="FJM1" s="67"/>
      <c r="FJN1" s="67"/>
      <c r="FJO1" s="67"/>
      <c r="FJP1" s="67"/>
      <c r="FJQ1" s="67"/>
      <c r="FJR1" s="67"/>
      <c r="FJS1" s="67"/>
      <c r="FJT1" s="67"/>
      <c r="FJU1" s="92"/>
      <c r="FJV1" s="67"/>
      <c r="FJW1" s="67"/>
      <c r="FJX1" s="67"/>
      <c r="FJY1" s="67"/>
      <c r="FJZ1" s="67"/>
      <c r="FKA1" s="67"/>
      <c r="FKB1" s="67"/>
      <c r="FKC1" s="67"/>
      <c r="FKD1" s="67"/>
      <c r="FKE1" s="67"/>
      <c r="FKF1" s="67"/>
      <c r="FKG1" s="67"/>
      <c r="FKH1" s="67"/>
      <c r="FKI1" s="67"/>
      <c r="FKJ1" s="67"/>
      <c r="FKK1" s="92"/>
      <c r="FKL1" s="67"/>
      <c r="FKM1" s="67"/>
      <c r="FKN1" s="67"/>
      <c r="FKO1" s="67"/>
      <c r="FKP1" s="67"/>
      <c r="FKQ1" s="67"/>
      <c r="FKR1" s="67"/>
      <c r="FKS1" s="67"/>
      <c r="FKT1" s="67"/>
      <c r="FKU1" s="67"/>
      <c r="FKV1" s="67"/>
      <c r="FKW1" s="67"/>
      <c r="FKX1" s="67"/>
      <c r="FKY1" s="67"/>
      <c r="FKZ1" s="67"/>
      <c r="FLA1" s="92"/>
      <c r="FLB1" s="67"/>
      <c r="FLC1" s="67"/>
      <c r="FLD1" s="67"/>
      <c r="FLE1" s="67"/>
      <c r="FLF1" s="67"/>
      <c r="FLG1" s="67"/>
      <c r="FLH1" s="67"/>
      <c r="FLI1" s="67"/>
      <c r="FLJ1" s="67"/>
      <c r="FLK1" s="67"/>
      <c r="FLL1" s="67"/>
      <c r="FLM1" s="67"/>
      <c r="FLN1" s="67"/>
      <c r="FLO1" s="67"/>
      <c r="FLP1" s="67"/>
      <c r="FLQ1" s="92"/>
      <c r="FLR1" s="67"/>
      <c r="FLS1" s="67"/>
      <c r="FLT1" s="67"/>
      <c r="FLU1" s="67"/>
      <c r="FLV1" s="67"/>
      <c r="FLW1" s="67"/>
      <c r="FLX1" s="67"/>
      <c r="FLY1" s="67"/>
      <c r="FLZ1" s="67"/>
      <c r="FMA1" s="67"/>
      <c r="FMB1" s="67"/>
      <c r="FMC1" s="67"/>
      <c r="FMD1" s="67"/>
      <c r="FME1" s="67"/>
      <c r="FMF1" s="67"/>
      <c r="FMG1" s="92"/>
      <c r="FMH1" s="67"/>
      <c r="FMI1" s="67"/>
      <c r="FMJ1" s="67"/>
      <c r="FMK1" s="67"/>
      <c r="FML1" s="67"/>
      <c r="FMM1" s="67"/>
      <c r="FMN1" s="67"/>
      <c r="FMO1" s="67"/>
      <c r="FMP1" s="67"/>
      <c r="FMQ1" s="67"/>
      <c r="FMR1" s="67"/>
      <c r="FMS1" s="67"/>
      <c r="FMT1" s="67"/>
      <c r="FMU1" s="67"/>
      <c r="FMV1" s="67"/>
      <c r="FMW1" s="92"/>
      <c r="FMX1" s="67"/>
      <c r="FMY1" s="67"/>
      <c r="FMZ1" s="67"/>
      <c r="FNA1" s="67"/>
      <c r="FNB1" s="67"/>
      <c r="FNC1" s="67"/>
      <c r="FND1" s="67"/>
      <c r="FNE1" s="67"/>
      <c r="FNF1" s="67"/>
      <c r="FNG1" s="67"/>
      <c r="FNH1" s="67"/>
      <c r="FNI1" s="67"/>
      <c r="FNJ1" s="67"/>
      <c r="FNK1" s="67"/>
      <c r="FNL1" s="67"/>
      <c r="FNM1" s="92"/>
      <c r="FNN1" s="67"/>
      <c r="FNO1" s="67"/>
      <c r="FNP1" s="67"/>
      <c r="FNQ1" s="67"/>
      <c r="FNR1" s="67"/>
      <c r="FNS1" s="67"/>
      <c r="FNT1" s="67"/>
      <c r="FNU1" s="67"/>
      <c r="FNV1" s="67"/>
      <c r="FNW1" s="67"/>
      <c r="FNX1" s="67"/>
      <c r="FNY1" s="67"/>
      <c r="FNZ1" s="67"/>
      <c r="FOA1" s="67"/>
      <c r="FOB1" s="67"/>
      <c r="FOC1" s="92"/>
      <c r="FOD1" s="67"/>
      <c r="FOE1" s="67"/>
      <c r="FOF1" s="67"/>
      <c r="FOG1" s="67"/>
      <c r="FOH1" s="67"/>
      <c r="FOI1" s="67"/>
      <c r="FOJ1" s="67"/>
      <c r="FOK1" s="67"/>
      <c r="FOL1" s="67"/>
      <c r="FOM1" s="67"/>
      <c r="FON1" s="67"/>
      <c r="FOO1" s="67"/>
      <c r="FOP1" s="67"/>
      <c r="FOQ1" s="67"/>
      <c r="FOR1" s="67"/>
      <c r="FOS1" s="92"/>
      <c r="FOT1" s="67"/>
      <c r="FOU1" s="67"/>
      <c r="FOV1" s="67"/>
      <c r="FOW1" s="67"/>
      <c r="FOX1" s="67"/>
      <c r="FOY1" s="67"/>
      <c r="FOZ1" s="67"/>
      <c r="FPA1" s="67"/>
      <c r="FPB1" s="67"/>
      <c r="FPC1" s="67"/>
      <c r="FPD1" s="67"/>
      <c r="FPE1" s="67"/>
      <c r="FPF1" s="67"/>
      <c r="FPG1" s="67"/>
      <c r="FPH1" s="67"/>
      <c r="FPI1" s="92"/>
      <c r="FPJ1" s="67"/>
      <c r="FPK1" s="67"/>
      <c r="FPL1" s="67"/>
      <c r="FPM1" s="67"/>
      <c r="FPN1" s="67"/>
      <c r="FPO1" s="67"/>
      <c r="FPP1" s="67"/>
      <c r="FPQ1" s="67"/>
      <c r="FPR1" s="67"/>
      <c r="FPS1" s="67"/>
      <c r="FPT1" s="67"/>
      <c r="FPU1" s="67"/>
      <c r="FPV1" s="67"/>
      <c r="FPW1" s="67"/>
      <c r="FPX1" s="67"/>
      <c r="FPY1" s="92"/>
      <c r="FPZ1" s="67"/>
      <c r="FQA1" s="67"/>
      <c r="FQB1" s="67"/>
      <c r="FQC1" s="67"/>
      <c r="FQD1" s="67"/>
      <c r="FQE1" s="67"/>
      <c r="FQF1" s="67"/>
      <c r="FQG1" s="67"/>
      <c r="FQH1" s="67"/>
      <c r="FQI1" s="67"/>
      <c r="FQJ1" s="67"/>
      <c r="FQK1" s="67"/>
      <c r="FQL1" s="67"/>
      <c r="FQM1" s="67"/>
      <c r="FQN1" s="67"/>
      <c r="FQO1" s="92"/>
      <c r="FQP1" s="67"/>
      <c r="FQQ1" s="67"/>
      <c r="FQR1" s="67"/>
      <c r="FQS1" s="67"/>
      <c r="FQT1" s="67"/>
      <c r="FQU1" s="67"/>
      <c r="FQV1" s="67"/>
      <c r="FQW1" s="67"/>
      <c r="FQX1" s="67"/>
      <c r="FQY1" s="67"/>
      <c r="FQZ1" s="67"/>
      <c r="FRA1" s="67"/>
      <c r="FRB1" s="67"/>
      <c r="FRC1" s="67"/>
      <c r="FRD1" s="67"/>
      <c r="FRE1" s="92"/>
      <c r="FRF1" s="67"/>
      <c r="FRG1" s="67"/>
      <c r="FRH1" s="67"/>
      <c r="FRI1" s="67"/>
      <c r="FRJ1" s="67"/>
      <c r="FRK1" s="67"/>
      <c r="FRL1" s="67"/>
      <c r="FRM1" s="67"/>
      <c r="FRN1" s="67"/>
      <c r="FRO1" s="67"/>
      <c r="FRP1" s="67"/>
      <c r="FRQ1" s="67"/>
      <c r="FRR1" s="67"/>
      <c r="FRS1" s="67"/>
      <c r="FRT1" s="67"/>
      <c r="FRU1" s="92"/>
      <c r="FRV1" s="67"/>
      <c r="FRW1" s="67"/>
      <c r="FRX1" s="67"/>
      <c r="FRY1" s="67"/>
      <c r="FRZ1" s="67"/>
      <c r="FSA1" s="67"/>
      <c r="FSB1" s="67"/>
      <c r="FSC1" s="67"/>
      <c r="FSD1" s="67"/>
      <c r="FSE1" s="67"/>
      <c r="FSF1" s="67"/>
      <c r="FSG1" s="67"/>
      <c r="FSH1" s="67"/>
      <c r="FSI1" s="67"/>
      <c r="FSJ1" s="67"/>
      <c r="FSK1" s="92"/>
      <c r="FSL1" s="67"/>
      <c r="FSM1" s="67"/>
      <c r="FSN1" s="67"/>
      <c r="FSO1" s="67"/>
      <c r="FSP1" s="67"/>
      <c r="FSQ1" s="67"/>
      <c r="FSR1" s="67"/>
      <c r="FSS1" s="67"/>
      <c r="FST1" s="67"/>
      <c r="FSU1" s="67"/>
      <c r="FSV1" s="67"/>
      <c r="FSW1" s="67"/>
      <c r="FSX1" s="67"/>
      <c r="FSY1" s="67"/>
      <c r="FSZ1" s="67"/>
      <c r="FTA1" s="92"/>
      <c r="FTB1" s="67"/>
      <c r="FTC1" s="67"/>
      <c r="FTD1" s="67"/>
      <c r="FTE1" s="67"/>
      <c r="FTF1" s="67"/>
      <c r="FTG1" s="67"/>
      <c r="FTH1" s="67"/>
      <c r="FTI1" s="67"/>
      <c r="FTJ1" s="67"/>
      <c r="FTK1" s="67"/>
      <c r="FTL1" s="67"/>
      <c r="FTM1" s="67"/>
      <c r="FTN1" s="67"/>
      <c r="FTO1" s="67"/>
      <c r="FTP1" s="67"/>
      <c r="FTQ1" s="92"/>
      <c r="FTR1" s="67"/>
      <c r="FTS1" s="67"/>
      <c r="FTT1" s="67"/>
      <c r="FTU1" s="67"/>
      <c r="FTV1" s="67"/>
      <c r="FTW1" s="67"/>
      <c r="FTX1" s="67"/>
      <c r="FTY1" s="67"/>
      <c r="FTZ1" s="67"/>
      <c r="FUA1" s="67"/>
      <c r="FUB1" s="67"/>
      <c r="FUC1" s="67"/>
      <c r="FUD1" s="67"/>
      <c r="FUE1" s="67"/>
      <c r="FUF1" s="67"/>
      <c r="FUG1" s="92"/>
      <c r="FUH1" s="67"/>
      <c r="FUI1" s="67"/>
      <c r="FUJ1" s="67"/>
      <c r="FUK1" s="67"/>
      <c r="FUL1" s="67"/>
      <c r="FUM1" s="67"/>
      <c r="FUN1" s="67"/>
      <c r="FUO1" s="67"/>
      <c r="FUP1" s="67"/>
      <c r="FUQ1" s="67"/>
      <c r="FUR1" s="67"/>
      <c r="FUS1" s="67"/>
      <c r="FUT1" s="67"/>
      <c r="FUU1" s="67"/>
      <c r="FUV1" s="67"/>
      <c r="FUW1" s="92"/>
      <c r="FUX1" s="67"/>
      <c r="FUY1" s="67"/>
      <c r="FUZ1" s="67"/>
      <c r="FVA1" s="67"/>
      <c r="FVB1" s="67"/>
      <c r="FVC1" s="67"/>
      <c r="FVD1" s="67"/>
      <c r="FVE1" s="67"/>
      <c r="FVF1" s="67"/>
      <c r="FVG1" s="67"/>
      <c r="FVH1" s="67"/>
      <c r="FVI1" s="67"/>
      <c r="FVJ1" s="67"/>
      <c r="FVK1" s="67"/>
      <c r="FVL1" s="67"/>
      <c r="FVM1" s="92"/>
      <c r="FVN1" s="67"/>
      <c r="FVO1" s="67"/>
      <c r="FVP1" s="67"/>
      <c r="FVQ1" s="67"/>
      <c r="FVR1" s="67"/>
      <c r="FVS1" s="67"/>
      <c r="FVT1" s="67"/>
      <c r="FVU1" s="67"/>
      <c r="FVV1" s="67"/>
      <c r="FVW1" s="67"/>
      <c r="FVX1" s="67"/>
      <c r="FVY1" s="67"/>
      <c r="FVZ1" s="67"/>
      <c r="FWA1" s="67"/>
      <c r="FWB1" s="67"/>
      <c r="FWC1" s="92"/>
      <c r="FWD1" s="67"/>
      <c r="FWE1" s="67"/>
      <c r="FWF1" s="67"/>
      <c r="FWG1" s="67"/>
      <c r="FWH1" s="67"/>
      <c r="FWI1" s="67"/>
      <c r="FWJ1" s="67"/>
      <c r="FWK1" s="67"/>
      <c r="FWL1" s="67"/>
      <c r="FWM1" s="67"/>
      <c r="FWN1" s="67"/>
      <c r="FWO1" s="67"/>
      <c r="FWP1" s="67"/>
      <c r="FWQ1" s="67"/>
      <c r="FWR1" s="67"/>
      <c r="FWS1" s="92"/>
      <c r="FWT1" s="67"/>
      <c r="FWU1" s="67"/>
      <c r="FWV1" s="67"/>
      <c r="FWW1" s="67"/>
      <c r="FWX1" s="67"/>
      <c r="FWY1" s="67"/>
      <c r="FWZ1" s="67"/>
      <c r="FXA1" s="67"/>
      <c r="FXB1" s="67"/>
      <c r="FXC1" s="67"/>
      <c r="FXD1" s="67"/>
      <c r="FXE1" s="67"/>
      <c r="FXF1" s="67"/>
      <c r="FXG1" s="67"/>
      <c r="FXH1" s="67"/>
      <c r="FXI1" s="92"/>
      <c r="FXJ1" s="67"/>
      <c r="FXK1" s="67"/>
      <c r="FXL1" s="67"/>
      <c r="FXM1" s="67"/>
      <c r="FXN1" s="67"/>
      <c r="FXO1" s="67"/>
      <c r="FXP1" s="67"/>
      <c r="FXQ1" s="67"/>
      <c r="FXR1" s="67"/>
      <c r="FXS1" s="67"/>
      <c r="FXT1" s="67"/>
      <c r="FXU1" s="67"/>
      <c r="FXV1" s="67"/>
      <c r="FXW1" s="67"/>
      <c r="FXX1" s="67"/>
      <c r="FXY1" s="92"/>
      <c r="FXZ1" s="67"/>
      <c r="FYA1" s="67"/>
      <c r="FYB1" s="67"/>
      <c r="FYC1" s="67"/>
      <c r="FYD1" s="67"/>
      <c r="FYE1" s="67"/>
      <c r="FYF1" s="67"/>
      <c r="FYG1" s="67"/>
      <c r="FYH1" s="67"/>
      <c r="FYI1" s="67"/>
      <c r="FYJ1" s="67"/>
      <c r="FYK1" s="67"/>
      <c r="FYL1" s="67"/>
      <c r="FYM1" s="67"/>
      <c r="FYN1" s="67"/>
      <c r="FYO1" s="92"/>
      <c r="FYP1" s="67"/>
      <c r="FYQ1" s="67"/>
      <c r="FYR1" s="67"/>
      <c r="FYS1" s="67"/>
      <c r="FYT1" s="67"/>
      <c r="FYU1" s="67"/>
      <c r="FYV1" s="67"/>
      <c r="FYW1" s="67"/>
      <c r="FYX1" s="67"/>
      <c r="FYY1" s="67"/>
      <c r="FYZ1" s="67"/>
      <c r="FZA1" s="67"/>
      <c r="FZB1" s="67"/>
      <c r="FZC1" s="67"/>
      <c r="FZD1" s="67"/>
      <c r="FZE1" s="92"/>
      <c r="FZF1" s="67"/>
      <c r="FZG1" s="67"/>
      <c r="FZH1" s="67"/>
      <c r="FZI1" s="67"/>
      <c r="FZJ1" s="67"/>
      <c r="FZK1" s="67"/>
      <c r="FZL1" s="67"/>
      <c r="FZM1" s="67"/>
      <c r="FZN1" s="67"/>
      <c r="FZO1" s="67"/>
      <c r="FZP1" s="67"/>
      <c r="FZQ1" s="67"/>
      <c r="FZR1" s="67"/>
      <c r="FZS1" s="67"/>
      <c r="FZT1" s="67"/>
      <c r="FZU1" s="92"/>
      <c r="FZV1" s="67"/>
      <c r="FZW1" s="67"/>
      <c r="FZX1" s="67"/>
      <c r="FZY1" s="67"/>
      <c r="FZZ1" s="67"/>
      <c r="GAA1" s="67"/>
      <c r="GAB1" s="67"/>
      <c r="GAC1" s="67"/>
      <c r="GAD1" s="67"/>
      <c r="GAE1" s="67"/>
      <c r="GAF1" s="67"/>
      <c r="GAG1" s="67"/>
      <c r="GAH1" s="67"/>
      <c r="GAI1" s="67"/>
      <c r="GAJ1" s="67"/>
      <c r="GAK1" s="92"/>
      <c r="GAL1" s="67"/>
      <c r="GAM1" s="67"/>
      <c r="GAN1" s="67"/>
      <c r="GAO1" s="67"/>
      <c r="GAP1" s="67"/>
      <c r="GAQ1" s="67"/>
      <c r="GAR1" s="67"/>
      <c r="GAS1" s="67"/>
      <c r="GAT1" s="67"/>
      <c r="GAU1" s="67"/>
      <c r="GAV1" s="67"/>
      <c r="GAW1" s="67"/>
      <c r="GAX1" s="67"/>
      <c r="GAY1" s="67"/>
      <c r="GAZ1" s="67"/>
      <c r="GBA1" s="92"/>
      <c r="GBB1" s="67"/>
      <c r="GBC1" s="67"/>
      <c r="GBD1" s="67"/>
      <c r="GBE1" s="67"/>
      <c r="GBF1" s="67"/>
      <c r="GBG1" s="67"/>
      <c r="GBH1" s="67"/>
      <c r="GBI1" s="67"/>
      <c r="GBJ1" s="67"/>
      <c r="GBK1" s="67"/>
      <c r="GBL1" s="67"/>
      <c r="GBM1" s="67"/>
      <c r="GBN1" s="67"/>
      <c r="GBO1" s="67"/>
      <c r="GBP1" s="67"/>
      <c r="GBQ1" s="92"/>
      <c r="GBR1" s="67"/>
      <c r="GBS1" s="67"/>
      <c r="GBT1" s="67"/>
      <c r="GBU1" s="67"/>
      <c r="GBV1" s="67"/>
      <c r="GBW1" s="67"/>
      <c r="GBX1" s="67"/>
      <c r="GBY1" s="67"/>
      <c r="GBZ1" s="67"/>
      <c r="GCA1" s="67"/>
      <c r="GCB1" s="67"/>
      <c r="GCC1" s="67"/>
      <c r="GCD1" s="67"/>
      <c r="GCE1" s="67"/>
      <c r="GCF1" s="67"/>
      <c r="GCG1" s="92"/>
      <c r="GCH1" s="67"/>
      <c r="GCI1" s="67"/>
      <c r="GCJ1" s="67"/>
      <c r="GCK1" s="67"/>
      <c r="GCL1" s="67"/>
      <c r="GCM1" s="67"/>
      <c r="GCN1" s="67"/>
      <c r="GCO1" s="67"/>
      <c r="GCP1" s="67"/>
      <c r="GCQ1" s="67"/>
      <c r="GCR1" s="67"/>
      <c r="GCS1" s="67"/>
      <c r="GCT1" s="67"/>
      <c r="GCU1" s="67"/>
      <c r="GCV1" s="67"/>
      <c r="GCW1" s="92"/>
      <c r="GCX1" s="67"/>
      <c r="GCY1" s="67"/>
      <c r="GCZ1" s="67"/>
      <c r="GDA1" s="67"/>
      <c r="GDB1" s="67"/>
      <c r="GDC1" s="67"/>
      <c r="GDD1" s="67"/>
      <c r="GDE1" s="67"/>
      <c r="GDF1" s="67"/>
      <c r="GDG1" s="67"/>
      <c r="GDH1" s="67"/>
      <c r="GDI1" s="67"/>
      <c r="GDJ1" s="67"/>
      <c r="GDK1" s="67"/>
      <c r="GDL1" s="67"/>
      <c r="GDM1" s="92"/>
      <c r="GDN1" s="67"/>
      <c r="GDO1" s="67"/>
      <c r="GDP1" s="67"/>
      <c r="GDQ1" s="67"/>
      <c r="GDR1" s="67"/>
      <c r="GDS1" s="67"/>
      <c r="GDT1" s="67"/>
      <c r="GDU1" s="67"/>
      <c r="GDV1" s="67"/>
      <c r="GDW1" s="67"/>
      <c r="GDX1" s="67"/>
      <c r="GDY1" s="67"/>
      <c r="GDZ1" s="67"/>
      <c r="GEA1" s="67"/>
      <c r="GEB1" s="67"/>
      <c r="GEC1" s="92"/>
      <c r="GED1" s="67"/>
      <c r="GEE1" s="67"/>
      <c r="GEF1" s="67"/>
      <c r="GEG1" s="67"/>
      <c r="GEH1" s="67"/>
      <c r="GEI1" s="67"/>
      <c r="GEJ1" s="67"/>
      <c r="GEK1" s="67"/>
      <c r="GEL1" s="67"/>
      <c r="GEM1" s="67"/>
      <c r="GEN1" s="67"/>
      <c r="GEO1" s="67"/>
      <c r="GEP1" s="67"/>
      <c r="GEQ1" s="67"/>
      <c r="GER1" s="67"/>
      <c r="GES1" s="92"/>
      <c r="GET1" s="67"/>
      <c r="GEU1" s="67"/>
      <c r="GEV1" s="67"/>
      <c r="GEW1" s="67"/>
      <c r="GEX1" s="67"/>
      <c r="GEY1" s="67"/>
      <c r="GEZ1" s="67"/>
      <c r="GFA1" s="67"/>
      <c r="GFB1" s="67"/>
      <c r="GFC1" s="67"/>
      <c r="GFD1" s="67"/>
      <c r="GFE1" s="67"/>
      <c r="GFF1" s="67"/>
      <c r="GFG1" s="67"/>
      <c r="GFH1" s="67"/>
      <c r="GFI1" s="92"/>
      <c r="GFJ1" s="67"/>
      <c r="GFK1" s="67"/>
      <c r="GFL1" s="67"/>
      <c r="GFM1" s="67"/>
      <c r="GFN1" s="67"/>
      <c r="GFO1" s="67"/>
      <c r="GFP1" s="67"/>
      <c r="GFQ1" s="67"/>
      <c r="GFR1" s="67"/>
      <c r="GFS1" s="67"/>
      <c r="GFT1" s="67"/>
      <c r="GFU1" s="67"/>
      <c r="GFV1" s="67"/>
      <c r="GFW1" s="67"/>
      <c r="GFX1" s="67"/>
      <c r="GFY1" s="92"/>
      <c r="GFZ1" s="67"/>
      <c r="GGA1" s="67"/>
      <c r="GGB1" s="67"/>
      <c r="GGC1" s="67"/>
      <c r="GGD1" s="67"/>
      <c r="GGE1" s="67"/>
      <c r="GGF1" s="67"/>
      <c r="GGG1" s="67"/>
      <c r="GGH1" s="67"/>
      <c r="GGI1" s="67"/>
      <c r="GGJ1" s="67"/>
      <c r="GGK1" s="67"/>
      <c r="GGL1" s="67"/>
      <c r="GGM1" s="67"/>
      <c r="GGN1" s="67"/>
      <c r="GGO1" s="92"/>
      <c r="GGP1" s="67"/>
      <c r="GGQ1" s="67"/>
      <c r="GGR1" s="67"/>
      <c r="GGS1" s="67"/>
      <c r="GGT1" s="67"/>
      <c r="GGU1" s="67"/>
      <c r="GGV1" s="67"/>
      <c r="GGW1" s="67"/>
      <c r="GGX1" s="67"/>
      <c r="GGY1" s="67"/>
      <c r="GGZ1" s="67"/>
      <c r="GHA1" s="67"/>
      <c r="GHB1" s="67"/>
      <c r="GHC1" s="67"/>
      <c r="GHD1" s="67"/>
      <c r="GHE1" s="92"/>
      <c r="GHF1" s="67"/>
      <c r="GHG1" s="67"/>
      <c r="GHH1" s="67"/>
      <c r="GHI1" s="67"/>
      <c r="GHJ1" s="67"/>
      <c r="GHK1" s="67"/>
      <c r="GHL1" s="67"/>
      <c r="GHM1" s="67"/>
      <c r="GHN1" s="67"/>
      <c r="GHO1" s="67"/>
      <c r="GHP1" s="67"/>
      <c r="GHQ1" s="67"/>
      <c r="GHR1" s="67"/>
      <c r="GHS1" s="67"/>
      <c r="GHT1" s="67"/>
      <c r="GHU1" s="92"/>
      <c r="GHV1" s="67"/>
      <c r="GHW1" s="67"/>
      <c r="GHX1" s="67"/>
      <c r="GHY1" s="67"/>
      <c r="GHZ1" s="67"/>
      <c r="GIA1" s="67"/>
      <c r="GIB1" s="67"/>
      <c r="GIC1" s="67"/>
      <c r="GID1" s="67"/>
      <c r="GIE1" s="67"/>
      <c r="GIF1" s="67"/>
      <c r="GIG1" s="67"/>
      <c r="GIH1" s="67"/>
      <c r="GII1" s="67"/>
      <c r="GIJ1" s="67"/>
      <c r="GIK1" s="92"/>
      <c r="GIL1" s="67"/>
      <c r="GIM1" s="67"/>
      <c r="GIN1" s="67"/>
      <c r="GIO1" s="67"/>
      <c r="GIP1" s="67"/>
      <c r="GIQ1" s="67"/>
      <c r="GIR1" s="67"/>
      <c r="GIS1" s="67"/>
      <c r="GIT1" s="67"/>
      <c r="GIU1" s="67"/>
      <c r="GIV1" s="67"/>
      <c r="GIW1" s="67"/>
      <c r="GIX1" s="67"/>
      <c r="GIY1" s="67"/>
      <c r="GIZ1" s="67"/>
      <c r="GJA1" s="92"/>
      <c r="GJB1" s="67"/>
      <c r="GJC1" s="67"/>
      <c r="GJD1" s="67"/>
      <c r="GJE1" s="67"/>
      <c r="GJF1" s="67"/>
      <c r="GJG1" s="67"/>
      <c r="GJH1" s="67"/>
      <c r="GJI1" s="67"/>
      <c r="GJJ1" s="67"/>
      <c r="GJK1" s="67"/>
      <c r="GJL1" s="67"/>
      <c r="GJM1" s="67"/>
      <c r="GJN1" s="67"/>
      <c r="GJO1" s="67"/>
      <c r="GJP1" s="67"/>
      <c r="GJQ1" s="92"/>
      <c r="GJR1" s="67"/>
      <c r="GJS1" s="67"/>
      <c r="GJT1" s="67"/>
      <c r="GJU1" s="67"/>
      <c r="GJV1" s="67"/>
      <c r="GJW1" s="67"/>
      <c r="GJX1" s="67"/>
      <c r="GJY1" s="67"/>
      <c r="GJZ1" s="67"/>
      <c r="GKA1" s="67"/>
      <c r="GKB1" s="67"/>
      <c r="GKC1" s="67"/>
      <c r="GKD1" s="67"/>
      <c r="GKE1" s="67"/>
      <c r="GKF1" s="67"/>
      <c r="GKG1" s="92"/>
      <c r="GKH1" s="67"/>
      <c r="GKI1" s="67"/>
      <c r="GKJ1" s="67"/>
      <c r="GKK1" s="67"/>
      <c r="GKL1" s="67"/>
      <c r="GKM1" s="67"/>
      <c r="GKN1" s="67"/>
      <c r="GKO1" s="67"/>
      <c r="GKP1" s="67"/>
      <c r="GKQ1" s="67"/>
      <c r="GKR1" s="67"/>
      <c r="GKS1" s="67"/>
      <c r="GKT1" s="67"/>
      <c r="GKU1" s="67"/>
      <c r="GKV1" s="67"/>
      <c r="GKW1" s="92"/>
      <c r="GKX1" s="67"/>
      <c r="GKY1" s="67"/>
      <c r="GKZ1" s="67"/>
      <c r="GLA1" s="67"/>
      <c r="GLB1" s="67"/>
      <c r="GLC1" s="67"/>
      <c r="GLD1" s="67"/>
      <c r="GLE1" s="67"/>
      <c r="GLF1" s="67"/>
      <c r="GLG1" s="67"/>
      <c r="GLH1" s="67"/>
      <c r="GLI1" s="67"/>
      <c r="GLJ1" s="67"/>
      <c r="GLK1" s="67"/>
      <c r="GLL1" s="67"/>
      <c r="GLM1" s="92"/>
      <c r="GLN1" s="67"/>
      <c r="GLO1" s="67"/>
      <c r="GLP1" s="67"/>
      <c r="GLQ1" s="67"/>
      <c r="GLR1" s="67"/>
      <c r="GLS1" s="67"/>
      <c r="GLT1" s="67"/>
      <c r="GLU1" s="67"/>
      <c r="GLV1" s="67"/>
      <c r="GLW1" s="67"/>
      <c r="GLX1" s="67"/>
      <c r="GLY1" s="67"/>
      <c r="GLZ1" s="67"/>
      <c r="GMA1" s="67"/>
      <c r="GMB1" s="67"/>
      <c r="GMC1" s="92"/>
      <c r="GMD1" s="67"/>
      <c r="GME1" s="67"/>
      <c r="GMF1" s="67"/>
      <c r="GMG1" s="67"/>
      <c r="GMH1" s="67"/>
      <c r="GMI1" s="67"/>
      <c r="GMJ1" s="67"/>
      <c r="GMK1" s="67"/>
      <c r="GML1" s="67"/>
      <c r="GMM1" s="67"/>
      <c r="GMN1" s="67"/>
      <c r="GMO1" s="67"/>
      <c r="GMP1" s="67"/>
      <c r="GMQ1" s="67"/>
      <c r="GMR1" s="67"/>
      <c r="GMS1" s="92"/>
      <c r="GMT1" s="67"/>
      <c r="GMU1" s="67"/>
      <c r="GMV1" s="67"/>
      <c r="GMW1" s="67"/>
      <c r="GMX1" s="67"/>
      <c r="GMY1" s="67"/>
      <c r="GMZ1" s="67"/>
      <c r="GNA1" s="67"/>
      <c r="GNB1" s="67"/>
      <c r="GNC1" s="67"/>
      <c r="GND1" s="67"/>
      <c r="GNE1" s="67"/>
      <c r="GNF1" s="67"/>
      <c r="GNG1" s="67"/>
      <c r="GNH1" s="67"/>
      <c r="GNI1" s="92"/>
      <c r="GNJ1" s="67"/>
      <c r="GNK1" s="67"/>
      <c r="GNL1" s="67"/>
      <c r="GNM1" s="67"/>
      <c r="GNN1" s="67"/>
      <c r="GNO1" s="67"/>
      <c r="GNP1" s="67"/>
      <c r="GNQ1" s="67"/>
      <c r="GNR1" s="67"/>
      <c r="GNS1" s="67"/>
      <c r="GNT1" s="67"/>
      <c r="GNU1" s="67"/>
      <c r="GNV1" s="67"/>
      <c r="GNW1" s="67"/>
      <c r="GNX1" s="67"/>
      <c r="GNY1" s="92"/>
      <c r="GNZ1" s="67"/>
      <c r="GOA1" s="67"/>
      <c r="GOB1" s="67"/>
      <c r="GOC1" s="67"/>
      <c r="GOD1" s="67"/>
      <c r="GOE1" s="67"/>
      <c r="GOF1" s="67"/>
      <c r="GOG1" s="67"/>
      <c r="GOH1" s="67"/>
      <c r="GOI1" s="67"/>
      <c r="GOJ1" s="67"/>
      <c r="GOK1" s="67"/>
      <c r="GOL1" s="67"/>
      <c r="GOM1" s="67"/>
      <c r="GON1" s="67"/>
      <c r="GOO1" s="92"/>
      <c r="GOP1" s="67"/>
      <c r="GOQ1" s="67"/>
      <c r="GOR1" s="67"/>
      <c r="GOS1" s="67"/>
      <c r="GOT1" s="67"/>
      <c r="GOU1" s="67"/>
      <c r="GOV1" s="67"/>
      <c r="GOW1" s="67"/>
      <c r="GOX1" s="67"/>
      <c r="GOY1" s="67"/>
      <c r="GOZ1" s="67"/>
      <c r="GPA1" s="67"/>
      <c r="GPB1" s="67"/>
      <c r="GPC1" s="67"/>
      <c r="GPD1" s="67"/>
      <c r="GPE1" s="92"/>
      <c r="GPF1" s="67"/>
      <c r="GPG1" s="67"/>
      <c r="GPH1" s="67"/>
      <c r="GPI1" s="67"/>
      <c r="GPJ1" s="67"/>
      <c r="GPK1" s="67"/>
      <c r="GPL1" s="67"/>
      <c r="GPM1" s="67"/>
      <c r="GPN1" s="67"/>
      <c r="GPO1" s="67"/>
      <c r="GPP1" s="67"/>
      <c r="GPQ1" s="67"/>
      <c r="GPR1" s="67"/>
      <c r="GPS1" s="67"/>
      <c r="GPT1" s="67"/>
      <c r="GPU1" s="92"/>
      <c r="GPV1" s="67"/>
      <c r="GPW1" s="67"/>
      <c r="GPX1" s="67"/>
      <c r="GPY1" s="67"/>
      <c r="GPZ1" s="67"/>
      <c r="GQA1" s="67"/>
      <c r="GQB1" s="67"/>
      <c r="GQC1" s="67"/>
      <c r="GQD1" s="67"/>
      <c r="GQE1" s="67"/>
      <c r="GQF1" s="67"/>
      <c r="GQG1" s="67"/>
      <c r="GQH1" s="67"/>
      <c r="GQI1" s="67"/>
      <c r="GQJ1" s="67"/>
      <c r="GQK1" s="92"/>
      <c r="GQL1" s="67"/>
      <c r="GQM1" s="67"/>
      <c r="GQN1" s="67"/>
      <c r="GQO1" s="67"/>
      <c r="GQP1" s="67"/>
      <c r="GQQ1" s="67"/>
      <c r="GQR1" s="67"/>
      <c r="GQS1" s="67"/>
      <c r="GQT1" s="67"/>
      <c r="GQU1" s="67"/>
      <c r="GQV1" s="67"/>
      <c r="GQW1" s="67"/>
      <c r="GQX1" s="67"/>
      <c r="GQY1" s="67"/>
      <c r="GQZ1" s="67"/>
      <c r="GRA1" s="92"/>
      <c r="GRB1" s="67"/>
      <c r="GRC1" s="67"/>
      <c r="GRD1" s="67"/>
      <c r="GRE1" s="67"/>
      <c r="GRF1" s="67"/>
      <c r="GRG1" s="67"/>
      <c r="GRH1" s="67"/>
      <c r="GRI1" s="67"/>
      <c r="GRJ1" s="67"/>
      <c r="GRK1" s="67"/>
      <c r="GRL1" s="67"/>
      <c r="GRM1" s="67"/>
      <c r="GRN1" s="67"/>
      <c r="GRO1" s="67"/>
      <c r="GRP1" s="67"/>
      <c r="GRQ1" s="92"/>
      <c r="GRR1" s="67"/>
      <c r="GRS1" s="67"/>
      <c r="GRT1" s="67"/>
      <c r="GRU1" s="67"/>
      <c r="GRV1" s="67"/>
      <c r="GRW1" s="67"/>
      <c r="GRX1" s="67"/>
      <c r="GRY1" s="67"/>
      <c r="GRZ1" s="67"/>
      <c r="GSA1" s="67"/>
      <c r="GSB1" s="67"/>
      <c r="GSC1" s="67"/>
      <c r="GSD1" s="67"/>
      <c r="GSE1" s="67"/>
      <c r="GSF1" s="67"/>
      <c r="GSG1" s="92"/>
      <c r="GSH1" s="67"/>
      <c r="GSI1" s="67"/>
      <c r="GSJ1" s="67"/>
      <c r="GSK1" s="67"/>
      <c r="GSL1" s="67"/>
      <c r="GSM1" s="67"/>
      <c r="GSN1" s="67"/>
      <c r="GSO1" s="67"/>
      <c r="GSP1" s="67"/>
      <c r="GSQ1" s="67"/>
      <c r="GSR1" s="67"/>
      <c r="GSS1" s="67"/>
      <c r="GST1" s="67"/>
      <c r="GSU1" s="67"/>
      <c r="GSV1" s="67"/>
      <c r="GSW1" s="92"/>
      <c r="GSX1" s="67"/>
      <c r="GSY1" s="67"/>
      <c r="GSZ1" s="67"/>
      <c r="GTA1" s="67"/>
      <c r="GTB1" s="67"/>
      <c r="GTC1" s="67"/>
      <c r="GTD1" s="67"/>
      <c r="GTE1" s="67"/>
      <c r="GTF1" s="67"/>
      <c r="GTG1" s="67"/>
      <c r="GTH1" s="67"/>
      <c r="GTI1" s="67"/>
      <c r="GTJ1" s="67"/>
      <c r="GTK1" s="67"/>
      <c r="GTL1" s="67"/>
      <c r="GTM1" s="92"/>
      <c r="GTN1" s="67"/>
      <c r="GTO1" s="67"/>
      <c r="GTP1" s="67"/>
      <c r="GTQ1" s="67"/>
      <c r="GTR1" s="67"/>
      <c r="GTS1" s="67"/>
      <c r="GTT1" s="67"/>
      <c r="GTU1" s="67"/>
      <c r="GTV1" s="67"/>
      <c r="GTW1" s="67"/>
      <c r="GTX1" s="67"/>
      <c r="GTY1" s="67"/>
      <c r="GTZ1" s="67"/>
      <c r="GUA1" s="67"/>
      <c r="GUB1" s="67"/>
      <c r="GUC1" s="92"/>
      <c r="GUD1" s="67"/>
      <c r="GUE1" s="67"/>
      <c r="GUF1" s="67"/>
      <c r="GUG1" s="67"/>
      <c r="GUH1" s="67"/>
      <c r="GUI1" s="67"/>
      <c r="GUJ1" s="67"/>
      <c r="GUK1" s="67"/>
      <c r="GUL1" s="67"/>
      <c r="GUM1" s="67"/>
      <c r="GUN1" s="67"/>
      <c r="GUO1" s="67"/>
      <c r="GUP1" s="67"/>
      <c r="GUQ1" s="67"/>
      <c r="GUR1" s="67"/>
      <c r="GUS1" s="92"/>
      <c r="GUT1" s="67"/>
      <c r="GUU1" s="67"/>
      <c r="GUV1" s="67"/>
      <c r="GUW1" s="67"/>
      <c r="GUX1" s="67"/>
      <c r="GUY1" s="67"/>
      <c r="GUZ1" s="67"/>
      <c r="GVA1" s="67"/>
      <c r="GVB1" s="67"/>
      <c r="GVC1" s="67"/>
      <c r="GVD1" s="67"/>
      <c r="GVE1" s="67"/>
      <c r="GVF1" s="67"/>
      <c r="GVG1" s="67"/>
      <c r="GVH1" s="67"/>
      <c r="GVI1" s="92"/>
      <c r="GVJ1" s="67"/>
      <c r="GVK1" s="67"/>
      <c r="GVL1" s="67"/>
      <c r="GVM1" s="67"/>
      <c r="GVN1" s="67"/>
      <c r="GVO1" s="67"/>
      <c r="GVP1" s="67"/>
      <c r="GVQ1" s="67"/>
      <c r="GVR1" s="67"/>
      <c r="GVS1" s="67"/>
      <c r="GVT1" s="67"/>
      <c r="GVU1" s="67"/>
      <c r="GVV1" s="67"/>
      <c r="GVW1" s="67"/>
      <c r="GVX1" s="67"/>
      <c r="GVY1" s="92"/>
      <c r="GVZ1" s="67"/>
      <c r="GWA1" s="67"/>
      <c r="GWB1" s="67"/>
      <c r="GWC1" s="67"/>
      <c r="GWD1" s="67"/>
      <c r="GWE1" s="67"/>
      <c r="GWF1" s="67"/>
      <c r="GWG1" s="67"/>
      <c r="GWH1" s="67"/>
      <c r="GWI1" s="67"/>
      <c r="GWJ1" s="67"/>
      <c r="GWK1" s="67"/>
      <c r="GWL1" s="67"/>
      <c r="GWM1" s="67"/>
      <c r="GWN1" s="67"/>
      <c r="GWO1" s="92"/>
      <c r="GWP1" s="67"/>
      <c r="GWQ1" s="67"/>
      <c r="GWR1" s="67"/>
      <c r="GWS1" s="67"/>
      <c r="GWT1" s="67"/>
      <c r="GWU1" s="67"/>
      <c r="GWV1" s="67"/>
      <c r="GWW1" s="67"/>
      <c r="GWX1" s="67"/>
      <c r="GWY1" s="67"/>
      <c r="GWZ1" s="67"/>
      <c r="GXA1" s="67"/>
      <c r="GXB1" s="67"/>
      <c r="GXC1" s="67"/>
      <c r="GXD1" s="67"/>
      <c r="GXE1" s="92"/>
      <c r="GXF1" s="67"/>
      <c r="GXG1" s="67"/>
      <c r="GXH1" s="67"/>
      <c r="GXI1" s="67"/>
      <c r="GXJ1" s="67"/>
      <c r="GXK1" s="67"/>
      <c r="GXL1" s="67"/>
      <c r="GXM1" s="67"/>
      <c r="GXN1" s="67"/>
      <c r="GXO1" s="67"/>
      <c r="GXP1" s="67"/>
      <c r="GXQ1" s="67"/>
      <c r="GXR1" s="67"/>
      <c r="GXS1" s="67"/>
      <c r="GXT1" s="67"/>
      <c r="GXU1" s="92"/>
      <c r="GXV1" s="67"/>
      <c r="GXW1" s="67"/>
      <c r="GXX1" s="67"/>
      <c r="GXY1" s="67"/>
      <c r="GXZ1" s="67"/>
      <c r="GYA1" s="67"/>
      <c r="GYB1" s="67"/>
      <c r="GYC1" s="67"/>
      <c r="GYD1" s="67"/>
      <c r="GYE1" s="67"/>
      <c r="GYF1" s="67"/>
      <c r="GYG1" s="67"/>
      <c r="GYH1" s="67"/>
      <c r="GYI1" s="67"/>
      <c r="GYJ1" s="67"/>
      <c r="GYK1" s="92"/>
      <c r="GYL1" s="67"/>
      <c r="GYM1" s="67"/>
      <c r="GYN1" s="67"/>
      <c r="GYO1" s="67"/>
      <c r="GYP1" s="67"/>
      <c r="GYQ1" s="67"/>
      <c r="GYR1" s="67"/>
      <c r="GYS1" s="67"/>
      <c r="GYT1" s="67"/>
      <c r="GYU1" s="67"/>
      <c r="GYV1" s="67"/>
      <c r="GYW1" s="67"/>
      <c r="GYX1" s="67"/>
      <c r="GYY1" s="67"/>
      <c r="GYZ1" s="67"/>
      <c r="GZA1" s="92"/>
      <c r="GZB1" s="67"/>
      <c r="GZC1" s="67"/>
      <c r="GZD1" s="67"/>
      <c r="GZE1" s="67"/>
      <c r="GZF1" s="67"/>
      <c r="GZG1" s="67"/>
      <c r="GZH1" s="67"/>
      <c r="GZI1" s="67"/>
      <c r="GZJ1" s="67"/>
      <c r="GZK1" s="67"/>
      <c r="GZL1" s="67"/>
      <c r="GZM1" s="67"/>
      <c r="GZN1" s="67"/>
      <c r="GZO1" s="67"/>
      <c r="GZP1" s="67"/>
      <c r="GZQ1" s="92"/>
      <c r="GZR1" s="67"/>
      <c r="GZS1" s="67"/>
      <c r="GZT1" s="67"/>
      <c r="GZU1" s="67"/>
      <c r="GZV1" s="67"/>
      <c r="GZW1" s="67"/>
      <c r="GZX1" s="67"/>
      <c r="GZY1" s="67"/>
      <c r="GZZ1" s="67"/>
      <c r="HAA1" s="67"/>
      <c r="HAB1" s="67"/>
      <c r="HAC1" s="67"/>
      <c r="HAD1" s="67"/>
      <c r="HAE1" s="67"/>
      <c r="HAF1" s="67"/>
      <c r="HAG1" s="92"/>
      <c r="HAH1" s="67"/>
      <c r="HAI1" s="67"/>
      <c r="HAJ1" s="67"/>
      <c r="HAK1" s="67"/>
      <c r="HAL1" s="67"/>
      <c r="HAM1" s="67"/>
      <c r="HAN1" s="67"/>
      <c r="HAO1" s="67"/>
      <c r="HAP1" s="67"/>
      <c r="HAQ1" s="67"/>
      <c r="HAR1" s="67"/>
      <c r="HAS1" s="67"/>
      <c r="HAT1" s="67"/>
      <c r="HAU1" s="67"/>
      <c r="HAV1" s="67"/>
      <c r="HAW1" s="92"/>
      <c r="HAX1" s="67"/>
      <c r="HAY1" s="67"/>
      <c r="HAZ1" s="67"/>
      <c r="HBA1" s="67"/>
      <c r="HBB1" s="67"/>
      <c r="HBC1" s="67"/>
      <c r="HBD1" s="67"/>
      <c r="HBE1" s="67"/>
      <c r="HBF1" s="67"/>
      <c r="HBG1" s="67"/>
      <c r="HBH1" s="67"/>
      <c r="HBI1" s="67"/>
      <c r="HBJ1" s="67"/>
      <c r="HBK1" s="67"/>
      <c r="HBL1" s="67"/>
      <c r="HBM1" s="92"/>
      <c r="HBN1" s="67"/>
      <c r="HBO1" s="67"/>
      <c r="HBP1" s="67"/>
      <c r="HBQ1" s="67"/>
      <c r="HBR1" s="67"/>
      <c r="HBS1" s="67"/>
      <c r="HBT1" s="67"/>
      <c r="HBU1" s="67"/>
      <c r="HBV1" s="67"/>
      <c r="HBW1" s="67"/>
      <c r="HBX1" s="67"/>
      <c r="HBY1" s="67"/>
      <c r="HBZ1" s="67"/>
      <c r="HCA1" s="67"/>
      <c r="HCB1" s="67"/>
      <c r="HCC1" s="92"/>
      <c r="HCD1" s="67"/>
      <c r="HCE1" s="67"/>
      <c r="HCF1" s="67"/>
      <c r="HCG1" s="67"/>
      <c r="HCH1" s="67"/>
      <c r="HCI1" s="67"/>
      <c r="HCJ1" s="67"/>
      <c r="HCK1" s="67"/>
      <c r="HCL1" s="67"/>
      <c r="HCM1" s="67"/>
      <c r="HCN1" s="67"/>
      <c r="HCO1" s="67"/>
      <c r="HCP1" s="67"/>
      <c r="HCQ1" s="67"/>
      <c r="HCR1" s="67"/>
      <c r="HCS1" s="92"/>
      <c r="HCT1" s="67"/>
      <c r="HCU1" s="67"/>
      <c r="HCV1" s="67"/>
      <c r="HCW1" s="67"/>
      <c r="HCX1" s="67"/>
      <c r="HCY1" s="67"/>
      <c r="HCZ1" s="67"/>
      <c r="HDA1" s="67"/>
      <c r="HDB1" s="67"/>
      <c r="HDC1" s="67"/>
      <c r="HDD1" s="67"/>
      <c r="HDE1" s="67"/>
      <c r="HDF1" s="67"/>
      <c r="HDG1" s="67"/>
      <c r="HDH1" s="67"/>
      <c r="HDI1" s="92"/>
      <c r="HDJ1" s="67"/>
      <c r="HDK1" s="67"/>
      <c r="HDL1" s="67"/>
      <c r="HDM1" s="67"/>
      <c r="HDN1" s="67"/>
      <c r="HDO1" s="67"/>
      <c r="HDP1" s="67"/>
      <c r="HDQ1" s="67"/>
      <c r="HDR1" s="67"/>
      <c r="HDS1" s="67"/>
      <c r="HDT1" s="67"/>
      <c r="HDU1" s="67"/>
      <c r="HDV1" s="67"/>
      <c r="HDW1" s="67"/>
      <c r="HDX1" s="67"/>
      <c r="HDY1" s="92"/>
      <c r="HDZ1" s="67"/>
      <c r="HEA1" s="67"/>
      <c r="HEB1" s="67"/>
      <c r="HEC1" s="67"/>
      <c r="HED1" s="67"/>
      <c r="HEE1" s="67"/>
      <c r="HEF1" s="67"/>
      <c r="HEG1" s="67"/>
      <c r="HEH1" s="67"/>
      <c r="HEI1" s="67"/>
      <c r="HEJ1" s="67"/>
      <c r="HEK1" s="67"/>
      <c r="HEL1" s="67"/>
      <c r="HEM1" s="67"/>
      <c r="HEN1" s="67"/>
      <c r="HEO1" s="92"/>
      <c r="HEP1" s="67"/>
      <c r="HEQ1" s="67"/>
      <c r="HER1" s="67"/>
      <c r="HES1" s="67"/>
      <c r="HET1" s="67"/>
      <c r="HEU1" s="67"/>
      <c r="HEV1" s="67"/>
      <c r="HEW1" s="67"/>
      <c r="HEX1" s="67"/>
      <c r="HEY1" s="67"/>
      <c r="HEZ1" s="67"/>
      <c r="HFA1" s="67"/>
      <c r="HFB1" s="67"/>
      <c r="HFC1" s="67"/>
      <c r="HFD1" s="67"/>
      <c r="HFE1" s="92"/>
      <c r="HFF1" s="67"/>
      <c r="HFG1" s="67"/>
      <c r="HFH1" s="67"/>
      <c r="HFI1" s="67"/>
      <c r="HFJ1" s="67"/>
      <c r="HFK1" s="67"/>
      <c r="HFL1" s="67"/>
      <c r="HFM1" s="67"/>
      <c r="HFN1" s="67"/>
      <c r="HFO1" s="67"/>
      <c r="HFP1" s="67"/>
      <c r="HFQ1" s="67"/>
      <c r="HFR1" s="67"/>
      <c r="HFS1" s="67"/>
      <c r="HFT1" s="67"/>
      <c r="HFU1" s="92"/>
      <c r="HFV1" s="67"/>
      <c r="HFW1" s="67"/>
      <c r="HFX1" s="67"/>
      <c r="HFY1" s="67"/>
      <c r="HFZ1" s="67"/>
      <c r="HGA1" s="67"/>
      <c r="HGB1" s="67"/>
      <c r="HGC1" s="67"/>
      <c r="HGD1" s="67"/>
      <c r="HGE1" s="67"/>
      <c r="HGF1" s="67"/>
      <c r="HGG1" s="67"/>
      <c r="HGH1" s="67"/>
      <c r="HGI1" s="67"/>
      <c r="HGJ1" s="67"/>
      <c r="HGK1" s="92"/>
      <c r="HGL1" s="67"/>
      <c r="HGM1" s="67"/>
      <c r="HGN1" s="67"/>
      <c r="HGO1" s="67"/>
      <c r="HGP1" s="67"/>
      <c r="HGQ1" s="67"/>
      <c r="HGR1" s="67"/>
      <c r="HGS1" s="67"/>
      <c r="HGT1" s="67"/>
      <c r="HGU1" s="67"/>
      <c r="HGV1" s="67"/>
      <c r="HGW1" s="67"/>
      <c r="HGX1" s="67"/>
      <c r="HGY1" s="67"/>
      <c r="HGZ1" s="67"/>
      <c r="HHA1" s="92"/>
      <c r="HHB1" s="67"/>
      <c r="HHC1" s="67"/>
      <c r="HHD1" s="67"/>
      <c r="HHE1" s="67"/>
      <c r="HHF1" s="67"/>
      <c r="HHG1" s="67"/>
      <c r="HHH1" s="67"/>
      <c r="HHI1" s="67"/>
      <c r="HHJ1" s="67"/>
      <c r="HHK1" s="67"/>
      <c r="HHL1" s="67"/>
      <c r="HHM1" s="67"/>
      <c r="HHN1" s="67"/>
      <c r="HHO1" s="67"/>
      <c r="HHP1" s="67"/>
      <c r="HHQ1" s="92"/>
      <c r="HHR1" s="67"/>
      <c r="HHS1" s="67"/>
      <c r="HHT1" s="67"/>
      <c r="HHU1" s="67"/>
      <c r="HHV1" s="67"/>
      <c r="HHW1" s="67"/>
      <c r="HHX1" s="67"/>
      <c r="HHY1" s="67"/>
      <c r="HHZ1" s="67"/>
      <c r="HIA1" s="67"/>
      <c r="HIB1" s="67"/>
      <c r="HIC1" s="67"/>
      <c r="HID1" s="67"/>
      <c r="HIE1" s="67"/>
      <c r="HIF1" s="67"/>
      <c r="HIG1" s="92"/>
      <c r="HIH1" s="67"/>
      <c r="HII1" s="67"/>
      <c r="HIJ1" s="67"/>
      <c r="HIK1" s="67"/>
      <c r="HIL1" s="67"/>
      <c r="HIM1" s="67"/>
      <c r="HIN1" s="67"/>
      <c r="HIO1" s="67"/>
      <c r="HIP1" s="67"/>
      <c r="HIQ1" s="67"/>
      <c r="HIR1" s="67"/>
      <c r="HIS1" s="67"/>
      <c r="HIT1" s="67"/>
      <c r="HIU1" s="67"/>
      <c r="HIV1" s="67"/>
      <c r="HIW1" s="92"/>
      <c r="HIX1" s="67"/>
      <c r="HIY1" s="67"/>
      <c r="HIZ1" s="67"/>
      <c r="HJA1" s="67"/>
      <c r="HJB1" s="67"/>
      <c r="HJC1" s="67"/>
      <c r="HJD1" s="67"/>
      <c r="HJE1" s="67"/>
      <c r="HJF1" s="67"/>
      <c r="HJG1" s="67"/>
      <c r="HJH1" s="67"/>
      <c r="HJI1" s="67"/>
      <c r="HJJ1" s="67"/>
      <c r="HJK1" s="67"/>
      <c r="HJL1" s="67"/>
      <c r="HJM1" s="92"/>
      <c r="HJN1" s="67"/>
      <c r="HJO1" s="67"/>
      <c r="HJP1" s="67"/>
      <c r="HJQ1" s="67"/>
      <c r="HJR1" s="67"/>
      <c r="HJS1" s="67"/>
      <c r="HJT1" s="67"/>
      <c r="HJU1" s="67"/>
      <c r="HJV1" s="67"/>
      <c r="HJW1" s="67"/>
      <c r="HJX1" s="67"/>
      <c r="HJY1" s="67"/>
      <c r="HJZ1" s="67"/>
      <c r="HKA1" s="67"/>
      <c r="HKB1" s="67"/>
      <c r="HKC1" s="92"/>
      <c r="HKD1" s="67"/>
      <c r="HKE1" s="67"/>
      <c r="HKF1" s="67"/>
      <c r="HKG1" s="67"/>
      <c r="HKH1" s="67"/>
      <c r="HKI1" s="67"/>
      <c r="HKJ1" s="67"/>
      <c r="HKK1" s="67"/>
      <c r="HKL1" s="67"/>
      <c r="HKM1" s="67"/>
      <c r="HKN1" s="67"/>
      <c r="HKO1" s="67"/>
      <c r="HKP1" s="67"/>
      <c r="HKQ1" s="67"/>
      <c r="HKR1" s="67"/>
      <c r="HKS1" s="92"/>
      <c r="HKT1" s="67"/>
      <c r="HKU1" s="67"/>
      <c r="HKV1" s="67"/>
      <c r="HKW1" s="67"/>
      <c r="HKX1" s="67"/>
      <c r="HKY1" s="67"/>
      <c r="HKZ1" s="67"/>
      <c r="HLA1" s="67"/>
      <c r="HLB1" s="67"/>
      <c r="HLC1" s="67"/>
      <c r="HLD1" s="67"/>
      <c r="HLE1" s="67"/>
      <c r="HLF1" s="67"/>
      <c r="HLG1" s="67"/>
      <c r="HLH1" s="67"/>
      <c r="HLI1" s="92"/>
      <c r="HLJ1" s="67"/>
      <c r="HLK1" s="67"/>
      <c r="HLL1" s="67"/>
      <c r="HLM1" s="67"/>
      <c r="HLN1" s="67"/>
      <c r="HLO1" s="67"/>
      <c r="HLP1" s="67"/>
      <c r="HLQ1" s="67"/>
      <c r="HLR1" s="67"/>
      <c r="HLS1" s="67"/>
      <c r="HLT1" s="67"/>
      <c r="HLU1" s="67"/>
      <c r="HLV1" s="67"/>
      <c r="HLW1" s="67"/>
      <c r="HLX1" s="67"/>
      <c r="HLY1" s="92"/>
      <c r="HLZ1" s="67"/>
      <c r="HMA1" s="67"/>
      <c r="HMB1" s="67"/>
      <c r="HMC1" s="67"/>
      <c r="HMD1" s="67"/>
      <c r="HME1" s="67"/>
      <c r="HMF1" s="67"/>
      <c r="HMG1" s="67"/>
      <c r="HMH1" s="67"/>
      <c r="HMI1" s="67"/>
      <c r="HMJ1" s="67"/>
      <c r="HMK1" s="67"/>
      <c r="HML1" s="67"/>
      <c r="HMM1" s="67"/>
      <c r="HMN1" s="67"/>
      <c r="HMO1" s="92"/>
      <c r="HMP1" s="67"/>
      <c r="HMQ1" s="67"/>
      <c r="HMR1" s="67"/>
      <c r="HMS1" s="67"/>
      <c r="HMT1" s="67"/>
      <c r="HMU1" s="67"/>
      <c r="HMV1" s="67"/>
      <c r="HMW1" s="67"/>
      <c r="HMX1" s="67"/>
      <c r="HMY1" s="67"/>
      <c r="HMZ1" s="67"/>
      <c r="HNA1" s="67"/>
      <c r="HNB1" s="67"/>
      <c r="HNC1" s="67"/>
      <c r="HND1" s="67"/>
      <c r="HNE1" s="92"/>
      <c r="HNF1" s="67"/>
      <c r="HNG1" s="67"/>
      <c r="HNH1" s="67"/>
      <c r="HNI1" s="67"/>
      <c r="HNJ1" s="67"/>
      <c r="HNK1" s="67"/>
      <c r="HNL1" s="67"/>
      <c r="HNM1" s="67"/>
      <c r="HNN1" s="67"/>
      <c r="HNO1" s="67"/>
      <c r="HNP1" s="67"/>
      <c r="HNQ1" s="67"/>
      <c r="HNR1" s="67"/>
      <c r="HNS1" s="67"/>
      <c r="HNT1" s="67"/>
      <c r="HNU1" s="92"/>
      <c r="HNV1" s="67"/>
      <c r="HNW1" s="67"/>
      <c r="HNX1" s="67"/>
      <c r="HNY1" s="67"/>
      <c r="HNZ1" s="67"/>
      <c r="HOA1" s="67"/>
      <c r="HOB1" s="67"/>
      <c r="HOC1" s="67"/>
      <c r="HOD1" s="67"/>
      <c r="HOE1" s="67"/>
      <c r="HOF1" s="67"/>
      <c r="HOG1" s="67"/>
      <c r="HOH1" s="67"/>
      <c r="HOI1" s="67"/>
      <c r="HOJ1" s="67"/>
      <c r="HOK1" s="92"/>
      <c r="HOL1" s="67"/>
      <c r="HOM1" s="67"/>
      <c r="HON1" s="67"/>
      <c r="HOO1" s="67"/>
      <c r="HOP1" s="67"/>
      <c r="HOQ1" s="67"/>
      <c r="HOR1" s="67"/>
      <c r="HOS1" s="67"/>
      <c r="HOT1" s="67"/>
      <c r="HOU1" s="67"/>
      <c r="HOV1" s="67"/>
      <c r="HOW1" s="67"/>
      <c r="HOX1" s="67"/>
      <c r="HOY1" s="67"/>
      <c r="HOZ1" s="67"/>
      <c r="HPA1" s="92"/>
      <c r="HPB1" s="67"/>
      <c r="HPC1" s="67"/>
      <c r="HPD1" s="67"/>
      <c r="HPE1" s="67"/>
      <c r="HPF1" s="67"/>
      <c r="HPG1" s="67"/>
      <c r="HPH1" s="67"/>
      <c r="HPI1" s="67"/>
      <c r="HPJ1" s="67"/>
      <c r="HPK1" s="67"/>
      <c r="HPL1" s="67"/>
      <c r="HPM1" s="67"/>
      <c r="HPN1" s="67"/>
      <c r="HPO1" s="67"/>
      <c r="HPP1" s="67"/>
      <c r="HPQ1" s="92"/>
      <c r="HPR1" s="67"/>
      <c r="HPS1" s="67"/>
      <c r="HPT1" s="67"/>
      <c r="HPU1" s="67"/>
      <c r="HPV1" s="67"/>
      <c r="HPW1" s="67"/>
      <c r="HPX1" s="67"/>
      <c r="HPY1" s="67"/>
      <c r="HPZ1" s="67"/>
      <c r="HQA1" s="67"/>
      <c r="HQB1" s="67"/>
      <c r="HQC1" s="67"/>
      <c r="HQD1" s="67"/>
      <c r="HQE1" s="67"/>
      <c r="HQF1" s="67"/>
      <c r="HQG1" s="92"/>
      <c r="HQH1" s="67"/>
      <c r="HQI1" s="67"/>
      <c r="HQJ1" s="67"/>
      <c r="HQK1" s="67"/>
      <c r="HQL1" s="67"/>
      <c r="HQM1" s="67"/>
      <c r="HQN1" s="67"/>
      <c r="HQO1" s="67"/>
      <c r="HQP1" s="67"/>
      <c r="HQQ1" s="67"/>
      <c r="HQR1" s="67"/>
      <c r="HQS1" s="67"/>
      <c r="HQT1" s="67"/>
      <c r="HQU1" s="67"/>
      <c r="HQV1" s="67"/>
      <c r="HQW1" s="92"/>
      <c r="HQX1" s="67"/>
      <c r="HQY1" s="67"/>
      <c r="HQZ1" s="67"/>
      <c r="HRA1" s="67"/>
      <c r="HRB1" s="67"/>
      <c r="HRC1" s="67"/>
      <c r="HRD1" s="67"/>
      <c r="HRE1" s="67"/>
      <c r="HRF1" s="67"/>
      <c r="HRG1" s="67"/>
      <c r="HRH1" s="67"/>
      <c r="HRI1" s="67"/>
      <c r="HRJ1" s="67"/>
      <c r="HRK1" s="67"/>
      <c r="HRL1" s="67"/>
      <c r="HRM1" s="92"/>
      <c r="HRN1" s="67"/>
      <c r="HRO1" s="67"/>
      <c r="HRP1" s="67"/>
      <c r="HRQ1" s="67"/>
      <c r="HRR1" s="67"/>
      <c r="HRS1" s="67"/>
      <c r="HRT1" s="67"/>
      <c r="HRU1" s="67"/>
      <c r="HRV1" s="67"/>
      <c r="HRW1" s="67"/>
      <c r="HRX1" s="67"/>
      <c r="HRY1" s="67"/>
      <c r="HRZ1" s="67"/>
      <c r="HSA1" s="67"/>
      <c r="HSB1" s="67"/>
      <c r="HSC1" s="92"/>
      <c r="HSD1" s="67"/>
      <c r="HSE1" s="67"/>
      <c r="HSF1" s="67"/>
      <c r="HSG1" s="67"/>
      <c r="HSH1" s="67"/>
      <c r="HSI1" s="67"/>
      <c r="HSJ1" s="67"/>
      <c r="HSK1" s="67"/>
      <c r="HSL1" s="67"/>
      <c r="HSM1" s="67"/>
      <c r="HSN1" s="67"/>
      <c r="HSO1" s="67"/>
      <c r="HSP1" s="67"/>
      <c r="HSQ1" s="67"/>
      <c r="HSR1" s="67"/>
      <c r="HSS1" s="92"/>
      <c r="HST1" s="67"/>
      <c r="HSU1" s="67"/>
      <c r="HSV1" s="67"/>
      <c r="HSW1" s="67"/>
      <c r="HSX1" s="67"/>
      <c r="HSY1" s="67"/>
      <c r="HSZ1" s="67"/>
      <c r="HTA1" s="67"/>
      <c r="HTB1" s="67"/>
      <c r="HTC1" s="67"/>
      <c r="HTD1" s="67"/>
      <c r="HTE1" s="67"/>
      <c r="HTF1" s="67"/>
      <c r="HTG1" s="67"/>
      <c r="HTH1" s="67"/>
      <c r="HTI1" s="92"/>
      <c r="HTJ1" s="67"/>
      <c r="HTK1" s="67"/>
      <c r="HTL1" s="67"/>
      <c r="HTM1" s="67"/>
      <c r="HTN1" s="67"/>
      <c r="HTO1" s="67"/>
      <c r="HTP1" s="67"/>
      <c r="HTQ1" s="67"/>
      <c r="HTR1" s="67"/>
      <c r="HTS1" s="67"/>
      <c r="HTT1" s="67"/>
      <c r="HTU1" s="67"/>
      <c r="HTV1" s="67"/>
      <c r="HTW1" s="67"/>
      <c r="HTX1" s="67"/>
      <c r="HTY1" s="92"/>
      <c r="HTZ1" s="67"/>
      <c r="HUA1" s="67"/>
      <c r="HUB1" s="67"/>
      <c r="HUC1" s="67"/>
      <c r="HUD1" s="67"/>
      <c r="HUE1" s="67"/>
      <c r="HUF1" s="67"/>
      <c r="HUG1" s="67"/>
      <c r="HUH1" s="67"/>
      <c r="HUI1" s="67"/>
      <c r="HUJ1" s="67"/>
      <c r="HUK1" s="67"/>
      <c r="HUL1" s="67"/>
      <c r="HUM1" s="67"/>
      <c r="HUN1" s="67"/>
      <c r="HUO1" s="92"/>
      <c r="HUP1" s="67"/>
      <c r="HUQ1" s="67"/>
      <c r="HUR1" s="67"/>
      <c r="HUS1" s="67"/>
      <c r="HUT1" s="67"/>
      <c r="HUU1" s="67"/>
      <c r="HUV1" s="67"/>
      <c r="HUW1" s="67"/>
      <c r="HUX1" s="67"/>
      <c r="HUY1" s="67"/>
      <c r="HUZ1" s="67"/>
      <c r="HVA1" s="67"/>
      <c r="HVB1" s="67"/>
      <c r="HVC1" s="67"/>
      <c r="HVD1" s="67"/>
      <c r="HVE1" s="92"/>
      <c r="HVF1" s="67"/>
      <c r="HVG1" s="67"/>
      <c r="HVH1" s="67"/>
      <c r="HVI1" s="67"/>
      <c r="HVJ1" s="67"/>
      <c r="HVK1" s="67"/>
      <c r="HVL1" s="67"/>
      <c r="HVM1" s="67"/>
      <c r="HVN1" s="67"/>
      <c r="HVO1" s="67"/>
      <c r="HVP1" s="67"/>
      <c r="HVQ1" s="67"/>
      <c r="HVR1" s="67"/>
      <c r="HVS1" s="67"/>
      <c r="HVT1" s="67"/>
      <c r="HVU1" s="92"/>
      <c r="HVV1" s="67"/>
      <c r="HVW1" s="67"/>
      <c r="HVX1" s="67"/>
      <c r="HVY1" s="67"/>
      <c r="HVZ1" s="67"/>
      <c r="HWA1" s="67"/>
      <c r="HWB1" s="67"/>
      <c r="HWC1" s="67"/>
      <c r="HWD1" s="67"/>
      <c r="HWE1" s="67"/>
      <c r="HWF1" s="67"/>
      <c r="HWG1" s="67"/>
      <c r="HWH1" s="67"/>
      <c r="HWI1" s="67"/>
      <c r="HWJ1" s="67"/>
      <c r="HWK1" s="92"/>
      <c r="HWL1" s="67"/>
      <c r="HWM1" s="67"/>
      <c r="HWN1" s="67"/>
      <c r="HWO1" s="67"/>
      <c r="HWP1" s="67"/>
      <c r="HWQ1" s="67"/>
      <c r="HWR1" s="67"/>
      <c r="HWS1" s="67"/>
      <c r="HWT1" s="67"/>
      <c r="HWU1" s="67"/>
      <c r="HWV1" s="67"/>
      <c r="HWW1" s="67"/>
      <c r="HWX1" s="67"/>
      <c r="HWY1" s="67"/>
      <c r="HWZ1" s="67"/>
      <c r="HXA1" s="92"/>
      <c r="HXB1" s="67"/>
      <c r="HXC1" s="67"/>
      <c r="HXD1" s="67"/>
      <c r="HXE1" s="67"/>
      <c r="HXF1" s="67"/>
      <c r="HXG1" s="67"/>
      <c r="HXH1" s="67"/>
      <c r="HXI1" s="67"/>
      <c r="HXJ1" s="67"/>
      <c r="HXK1" s="67"/>
      <c r="HXL1" s="67"/>
      <c r="HXM1" s="67"/>
      <c r="HXN1" s="67"/>
      <c r="HXO1" s="67"/>
      <c r="HXP1" s="67"/>
      <c r="HXQ1" s="92"/>
      <c r="HXR1" s="67"/>
      <c r="HXS1" s="67"/>
      <c r="HXT1" s="67"/>
      <c r="HXU1" s="67"/>
      <c r="HXV1" s="67"/>
      <c r="HXW1" s="67"/>
      <c r="HXX1" s="67"/>
      <c r="HXY1" s="67"/>
      <c r="HXZ1" s="67"/>
      <c r="HYA1" s="67"/>
      <c r="HYB1" s="67"/>
      <c r="HYC1" s="67"/>
      <c r="HYD1" s="67"/>
      <c r="HYE1" s="67"/>
      <c r="HYF1" s="67"/>
      <c r="HYG1" s="92"/>
      <c r="HYH1" s="67"/>
      <c r="HYI1" s="67"/>
      <c r="HYJ1" s="67"/>
      <c r="HYK1" s="67"/>
      <c r="HYL1" s="67"/>
      <c r="HYM1" s="67"/>
      <c r="HYN1" s="67"/>
      <c r="HYO1" s="67"/>
      <c r="HYP1" s="67"/>
      <c r="HYQ1" s="67"/>
      <c r="HYR1" s="67"/>
      <c r="HYS1" s="67"/>
      <c r="HYT1" s="67"/>
      <c r="HYU1" s="67"/>
      <c r="HYV1" s="67"/>
      <c r="HYW1" s="92"/>
      <c r="HYX1" s="67"/>
      <c r="HYY1" s="67"/>
      <c r="HYZ1" s="67"/>
      <c r="HZA1" s="67"/>
      <c r="HZB1" s="67"/>
      <c r="HZC1" s="67"/>
      <c r="HZD1" s="67"/>
      <c r="HZE1" s="67"/>
      <c r="HZF1" s="67"/>
      <c r="HZG1" s="67"/>
      <c r="HZH1" s="67"/>
      <c r="HZI1" s="67"/>
      <c r="HZJ1" s="67"/>
      <c r="HZK1" s="67"/>
      <c r="HZL1" s="67"/>
      <c r="HZM1" s="92"/>
      <c r="HZN1" s="67"/>
      <c r="HZO1" s="67"/>
      <c r="HZP1" s="67"/>
      <c r="HZQ1" s="67"/>
      <c r="HZR1" s="67"/>
      <c r="HZS1" s="67"/>
      <c r="HZT1" s="67"/>
      <c r="HZU1" s="67"/>
      <c r="HZV1" s="67"/>
      <c r="HZW1" s="67"/>
      <c r="HZX1" s="67"/>
      <c r="HZY1" s="67"/>
      <c r="HZZ1" s="67"/>
      <c r="IAA1" s="67"/>
      <c r="IAB1" s="67"/>
      <c r="IAC1" s="92"/>
      <c r="IAD1" s="67"/>
      <c r="IAE1" s="67"/>
      <c r="IAF1" s="67"/>
      <c r="IAG1" s="67"/>
      <c r="IAH1" s="67"/>
      <c r="IAI1" s="67"/>
      <c r="IAJ1" s="67"/>
      <c r="IAK1" s="67"/>
      <c r="IAL1" s="67"/>
      <c r="IAM1" s="67"/>
      <c r="IAN1" s="67"/>
      <c r="IAO1" s="67"/>
      <c r="IAP1" s="67"/>
      <c r="IAQ1" s="67"/>
      <c r="IAR1" s="67"/>
      <c r="IAS1" s="92"/>
      <c r="IAT1" s="67"/>
      <c r="IAU1" s="67"/>
      <c r="IAV1" s="67"/>
      <c r="IAW1" s="67"/>
      <c r="IAX1" s="67"/>
      <c r="IAY1" s="67"/>
      <c r="IAZ1" s="67"/>
      <c r="IBA1" s="67"/>
      <c r="IBB1" s="67"/>
      <c r="IBC1" s="67"/>
      <c r="IBD1" s="67"/>
      <c r="IBE1" s="67"/>
      <c r="IBF1" s="67"/>
      <c r="IBG1" s="67"/>
      <c r="IBH1" s="67"/>
      <c r="IBI1" s="92"/>
      <c r="IBJ1" s="67"/>
      <c r="IBK1" s="67"/>
      <c r="IBL1" s="67"/>
      <c r="IBM1" s="67"/>
      <c r="IBN1" s="67"/>
      <c r="IBO1" s="67"/>
      <c r="IBP1" s="67"/>
      <c r="IBQ1" s="67"/>
      <c r="IBR1" s="67"/>
      <c r="IBS1" s="67"/>
      <c r="IBT1" s="67"/>
      <c r="IBU1" s="67"/>
      <c r="IBV1" s="67"/>
      <c r="IBW1" s="67"/>
      <c r="IBX1" s="67"/>
      <c r="IBY1" s="92"/>
      <c r="IBZ1" s="67"/>
      <c r="ICA1" s="67"/>
      <c r="ICB1" s="67"/>
      <c r="ICC1" s="67"/>
      <c r="ICD1" s="67"/>
      <c r="ICE1" s="67"/>
      <c r="ICF1" s="67"/>
      <c r="ICG1" s="67"/>
      <c r="ICH1" s="67"/>
      <c r="ICI1" s="67"/>
      <c r="ICJ1" s="67"/>
      <c r="ICK1" s="67"/>
      <c r="ICL1" s="67"/>
      <c r="ICM1" s="67"/>
      <c r="ICN1" s="67"/>
      <c r="ICO1" s="92"/>
      <c r="ICP1" s="67"/>
      <c r="ICQ1" s="67"/>
      <c r="ICR1" s="67"/>
      <c r="ICS1" s="67"/>
      <c r="ICT1" s="67"/>
      <c r="ICU1" s="67"/>
      <c r="ICV1" s="67"/>
      <c r="ICW1" s="67"/>
      <c r="ICX1" s="67"/>
      <c r="ICY1" s="67"/>
      <c r="ICZ1" s="67"/>
      <c r="IDA1" s="67"/>
      <c r="IDB1" s="67"/>
      <c r="IDC1" s="67"/>
      <c r="IDD1" s="67"/>
      <c r="IDE1" s="92"/>
      <c r="IDF1" s="67"/>
      <c r="IDG1" s="67"/>
      <c r="IDH1" s="67"/>
      <c r="IDI1" s="67"/>
      <c r="IDJ1" s="67"/>
      <c r="IDK1" s="67"/>
      <c r="IDL1" s="67"/>
      <c r="IDM1" s="67"/>
      <c r="IDN1" s="67"/>
      <c r="IDO1" s="67"/>
      <c r="IDP1" s="67"/>
      <c r="IDQ1" s="67"/>
      <c r="IDR1" s="67"/>
      <c r="IDS1" s="67"/>
      <c r="IDT1" s="67"/>
      <c r="IDU1" s="92"/>
      <c r="IDV1" s="67"/>
      <c r="IDW1" s="67"/>
      <c r="IDX1" s="67"/>
      <c r="IDY1" s="67"/>
      <c r="IDZ1" s="67"/>
      <c r="IEA1" s="67"/>
      <c r="IEB1" s="67"/>
      <c r="IEC1" s="67"/>
      <c r="IED1" s="67"/>
      <c r="IEE1" s="67"/>
      <c r="IEF1" s="67"/>
      <c r="IEG1" s="67"/>
      <c r="IEH1" s="67"/>
      <c r="IEI1" s="67"/>
      <c r="IEJ1" s="67"/>
      <c r="IEK1" s="92"/>
      <c r="IEL1" s="67"/>
      <c r="IEM1" s="67"/>
      <c r="IEN1" s="67"/>
      <c r="IEO1" s="67"/>
      <c r="IEP1" s="67"/>
      <c r="IEQ1" s="67"/>
      <c r="IER1" s="67"/>
      <c r="IES1" s="67"/>
      <c r="IET1" s="67"/>
      <c r="IEU1" s="67"/>
      <c r="IEV1" s="67"/>
      <c r="IEW1" s="67"/>
      <c r="IEX1" s="67"/>
      <c r="IEY1" s="67"/>
      <c r="IEZ1" s="67"/>
      <c r="IFA1" s="92"/>
      <c r="IFB1" s="67"/>
      <c r="IFC1" s="67"/>
      <c r="IFD1" s="67"/>
      <c r="IFE1" s="67"/>
      <c r="IFF1" s="67"/>
      <c r="IFG1" s="67"/>
      <c r="IFH1" s="67"/>
      <c r="IFI1" s="67"/>
      <c r="IFJ1" s="67"/>
      <c r="IFK1" s="67"/>
      <c r="IFL1" s="67"/>
      <c r="IFM1" s="67"/>
      <c r="IFN1" s="67"/>
      <c r="IFO1" s="67"/>
      <c r="IFP1" s="67"/>
      <c r="IFQ1" s="92"/>
      <c r="IFR1" s="67"/>
      <c r="IFS1" s="67"/>
      <c r="IFT1" s="67"/>
      <c r="IFU1" s="67"/>
      <c r="IFV1" s="67"/>
      <c r="IFW1" s="67"/>
      <c r="IFX1" s="67"/>
      <c r="IFY1" s="67"/>
      <c r="IFZ1" s="67"/>
      <c r="IGA1" s="67"/>
      <c r="IGB1" s="67"/>
      <c r="IGC1" s="67"/>
      <c r="IGD1" s="67"/>
      <c r="IGE1" s="67"/>
      <c r="IGF1" s="67"/>
      <c r="IGG1" s="92"/>
      <c r="IGH1" s="67"/>
      <c r="IGI1" s="67"/>
      <c r="IGJ1" s="67"/>
      <c r="IGK1" s="67"/>
      <c r="IGL1" s="67"/>
      <c r="IGM1" s="67"/>
      <c r="IGN1" s="67"/>
      <c r="IGO1" s="67"/>
      <c r="IGP1" s="67"/>
      <c r="IGQ1" s="67"/>
      <c r="IGR1" s="67"/>
      <c r="IGS1" s="67"/>
      <c r="IGT1" s="67"/>
      <c r="IGU1" s="67"/>
      <c r="IGV1" s="67"/>
      <c r="IGW1" s="92"/>
      <c r="IGX1" s="67"/>
      <c r="IGY1" s="67"/>
      <c r="IGZ1" s="67"/>
      <c r="IHA1" s="67"/>
      <c r="IHB1" s="67"/>
      <c r="IHC1" s="67"/>
      <c r="IHD1" s="67"/>
      <c r="IHE1" s="67"/>
      <c r="IHF1" s="67"/>
      <c r="IHG1" s="67"/>
      <c r="IHH1" s="67"/>
      <c r="IHI1" s="67"/>
      <c r="IHJ1" s="67"/>
      <c r="IHK1" s="67"/>
      <c r="IHL1" s="67"/>
      <c r="IHM1" s="92"/>
      <c r="IHN1" s="67"/>
      <c r="IHO1" s="67"/>
      <c r="IHP1" s="67"/>
      <c r="IHQ1" s="67"/>
      <c r="IHR1" s="67"/>
      <c r="IHS1" s="67"/>
      <c r="IHT1" s="67"/>
      <c r="IHU1" s="67"/>
      <c r="IHV1" s="67"/>
      <c r="IHW1" s="67"/>
      <c r="IHX1" s="67"/>
      <c r="IHY1" s="67"/>
      <c r="IHZ1" s="67"/>
      <c r="IIA1" s="67"/>
      <c r="IIB1" s="67"/>
      <c r="IIC1" s="92"/>
      <c r="IID1" s="67"/>
      <c r="IIE1" s="67"/>
      <c r="IIF1" s="67"/>
      <c r="IIG1" s="67"/>
      <c r="IIH1" s="67"/>
      <c r="III1" s="67"/>
      <c r="IIJ1" s="67"/>
      <c r="IIK1" s="67"/>
      <c r="IIL1" s="67"/>
      <c r="IIM1" s="67"/>
      <c r="IIN1" s="67"/>
      <c r="IIO1" s="67"/>
      <c r="IIP1" s="67"/>
      <c r="IIQ1" s="67"/>
      <c r="IIR1" s="67"/>
      <c r="IIS1" s="92"/>
      <c r="IIT1" s="67"/>
      <c r="IIU1" s="67"/>
      <c r="IIV1" s="67"/>
      <c r="IIW1" s="67"/>
      <c r="IIX1" s="67"/>
      <c r="IIY1" s="67"/>
      <c r="IIZ1" s="67"/>
      <c r="IJA1" s="67"/>
      <c r="IJB1" s="67"/>
      <c r="IJC1" s="67"/>
      <c r="IJD1" s="67"/>
      <c r="IJE1" s="67"/>
      <c r="IJF1" s="67"/>
      <c r="IJG1" s="67"/>
      <c r="IJH1" s="67"/>
      <c r="IJI1" s="92"/>
      <c r="IJJ1" s="67"/>
      <c r="IJK1" s="67"/>
      <c r="IJL1" s="67"/>
      <c r="IJM1" s="67"/>
      <c r="IJN1" s="67"/>
      <c r="IJO1" s="67"/>
      <c r="IJP1" s="67"/>
      <c r="IJQ1" s="67"/>
      <c r="IJR1" s="67"/>
      <c r="IJS1" s="67"/>
      <c r="IJT1" s="67"/>
      <c r="IJU1" s="67"/>
      <c r="IJV1" s="67"/>
      <c r="IJW1" s="67"/>
      <c r="IJX1" s="67"/>
      <c r="IJY1" s="92"/>
      <c r="IJZ1" s="67"/>
      <c r="IKA1" s="67"/>
      <c r="IKB1" s="67"/>
      <c r="IKC1" s="67"/>
      <c r="IKD1" s="67"/>
      <c r="IKE1" s="67"/>
      <c r="IKF1" s="67"/>
      <c r="IKG1" s="67"/>
      <c r="IKH1" s="67"/>
      <c r="IKI1" s="67"/>
      <c r="IKJ1" s="67"/>
      <c r="IKK1" s="67"/>
      <c r="IKL1" s="67"/>
      <c r="IKM1" s="67"/>
      <c r="IKN1" s="67"/>
      <c r="IKO1" s="92"/>
      <c r="IKP1" s="67"/>
      <c r="IKQ1" s="67"/>
      <c r="IKR1" s="67"/>
      <c r="IKS1" s="67"/>
      <c r="IKT1" s="67"/>
      <c r="IKU1" s="67"/>
      <c r="IKV1" s="67"/>
      <c r="IKW1" s="67"/>
      <c r="IKX1" s="67"/>
      <c r="IKY1" s="67"/>
      <c r="IKZ1" s="67"/>
      <c r="ILA1" s="67"/>
      <c r="ILB1" s="67"/>
      <c r="ILC1" s="67"/>
      <c r="ILD1" s="67"/>
      <c r="ILE1" s="92"/>
      <c r="ILF1" s="67"/>
      <c r="ILG1" s="67"/>
      <c r="ILH1" s="67"/>
      <c r="ILI1" s="67"/>
      <c r="ILJ1" s="67"/>
      <c r="ILK1" s="67"/>
      <c r="ILL1" s="67"/>
      <c r="ILM1" s="67"/>
      <c r="ILN1" s="67"/>
      <c r="ILO1" s="67"/>
      <c r="ILP1" s="67"/>
      <c r="ILQ1" s="67"/>
      <c r="ILR1" s="67"/>
      <c r="ILS1" s="67"/>
      <c r="ILT1" s="67"/>
      <c r="ILU1" s="92"/>
      <c r="ILV1" s="67"/>
      <c r="ILW1" s="67"/>
      <c r="ILX1" s="67"/>
      <c r="ILY1" s="67"/>
      <c r="ILZ1" s="67"/>
      <c r="IMA1" s="67"/>
      <c r="IMB1" s="67"/>
      <c r="IMC1" s="67"/>
      <c r="IMD1" s="67"/>
      <c r="IME1" s="67"/>
      <c r="IMF1" s="67"/>
      <c r="IMG1" s="67"/>
      <c r="IMH1" s="67"/>
      <c r="IMI1" s="67"/>
      <c r="IMJ1" s="67"/>
      <c r="IMK1" s="92"/>
      <c r="IML1" s="67"/>
      <c r="IMM1" s="67"/>
      <c r="IMN1" s="67"/>
      <c r="IMO1" s="67"/>
      <c r="IMP1" s="67"/>
      <c r="IMQ1" s="67"/>
      <c r="IMR1" s="67"/>
      <c r="IMS1" s="67"/>
      <c r="IMT1" s="67"/>
      <c r="IMU1" s="67"/>
      <c r="IMV1" s="67"/>
      <c r="IMW1" s="67"/>
      <c r="IMX1" s="67"/>
      <c r="IMY1" s="67"/>
      <c r="IMZ1" s="67"/>
      <c r="INA1" s="92"/>
      <c r="INB1" s="67"/>
      <c r="INC1" s="67"/>
      <c r="IND1" s="67"/>
      <c r="INE1" s="67"/>
      <c r="INF1" s="67"/>
      <c r="ING1" s="67"/>
      <c r="INH1" s="67"/>
      <c r="INI1" s="67"/>
      <c r="INJ1" s="67"/>
      <c r="INK1" s="67"/>
      <c r="INL1" s="67"/>
      <c r="INM1" s="67"/>
      <c r="INN1" s="67"/>
      <c r="INO1" s="67"/>
      <c r="INP1" s="67"/>
      <c r="INQ1" s="92"/>
      <c r="INR1" s="67"/>
      <c r="INS1" s="67"/>
      <c r="INT1" s="67"/>
      <c r="INU1" s="67"/>
      <c r="INV1" s="67"/>
      <c r="INW1" s="67"/>
      <c r="INX1" s="67"/>
      <c r="INY1" s="67"/>
      <c r="INZ1" s="67"/>
      <c r="IOA1" s="67"/>
      <c r="IOB1" s="67"/>
      <c r="IOC1" s="67"/>
      <c r="IOD1" s="67"/>
      <c r="IOE1" s="67"/>
      <c r="IOF1" s="67"/>
      <c r="IOG1" s="92"/>
      <c r="IOH1" s="67"/>
      <c r="IOI1" s="67"/>
      <c r="IOJ1" s="67"/>
      <c r="IOK1" s="67"/>
      <c r="IOL1" s="67"/>
      <c r="IOM1" s="67"/>
      <c r="ION1" s="67"/>
      <c r="IOO1" s="67"/>
      <c r="IOP1" s="67"/>
      <c r="IOQ1" s="67"/>
      <c r="IOR1" s="67"/>
      <c r="IOS1" s="67"/>
      <c r="IOT1" s="67"/>
      <c r="IOU1" s="67"/>
      <c r="IOV1" s="67"/>
      <c r="IOW1" s="92"/>
      <c r="IOX1" s="67"/>
      <c r="IOY1" s="67"/>
      <c r="IOZ1" s="67"/>
      <c r="IPA1" s="67"/>
      <c r="IPB1" s="67"/>
      <c r="IPC1" s="67"/>
      <c r="IPD1" s="67"/>
      <c r="IPE1" s="67"/>
      <c r="IPF1" s="67"/>
      <c r="IPG1" s="67"/>
      <c r="IPH1" s="67"/>
      <c r="IPI1" s="67"/>
      <c r="IPJ1" s="67"/>
      <c r="IPK1" s="67"/>
      <c r="IPL1" s="67"/>
      <c r="IPM1" s="92"/>
      <c r="IPN1" s="67"/>
      <c r="IPO1" s="67"/>
      <c r="IPP1" s="67"/>
      <c r="IPQ1" s="67"/>
      <c r="IPR1" s="67"/>
      <c r="IPS1" s="67"/>
      <c r="IPT1" s="67"/>
      <c r="IPU1" s="67"/>
      <c r="IPV1" s="67"/>
      <c r="IPW1" s="67"/>
      <c r="IPX1" s="67"/>
      <c r="IPY1" s="67"/>
      <c r="IPZ1" s="67"/>
      <c r="IQA1" s="67"/>
      <c r="IQB1" s="67"/>
      <c r="IQC1" s="92"/>
      <c r="IQD1" s="67"/>
      <c r="IQE1" s="67"/>
      <c r="IQF1" s="67"/>
      <c r="IQG1" s="67"/>
      <c r="IQH1" s="67"/>
      <c r="IQI1" s="67"/>
      <c r="IQJ1" s="67"/>
      <c r="IQK1" s="67"/>
      <c r="IQL1" s="67"/>
      <c r="IQM1" s="67"/>
      <c r="IQN1" s="67"/>
      <c r="IQO1" s="67"/>
      <c r="IQP1" s="67"/>
      <c r="IQQ1" s="67"/>
      <c r="IQR1" s="67"/>
      <c r="IQS1" s="92"/>
      <c r="IQT1" s="67"/>
      <c r="IQU1" s="67"/>
      <c r="IQV1" s="67"/>
      <c r="IQW1" s="67"/>
      <c r="IQX1" s="67"/>
      <c r="IQY1" s="67"/>
      <c r="IQZ1" s="67"/>
      <c r="IRA1" s="67"/>
      <c r="IRB1" s="67"/>
      <c r="IRC1" s="67"/>
      <c r="IRD1" s="67"/>
      <c r="IRE1" s="67"/>
      <c r="IRF1" s="67"/>
      <c r="IRG1" s="67"/>
      <c r="IRH1" s="67"/>
      <c r="IRI1" s="92"/>
      <c r="IRJ1" s="67"/>
      <c r="IRK1" s="67"/>
      <c r="IRL1" s="67"/>
      <c r="IRM1" s="67"/>
      <c r="IRN1" s="67"/>
      <c r="IRO1" s="67"/>
      <c r="IRP1" s="67"/>
      <c r="IRQ1" s="67"/>
      <c r="IRR1" s="67"/>
      <c r="IRS1" s="67"/>
      <c r="IRT1" s="67"/>
      <c r="IRU1" s="67"/>
      <c r="IRV1" s="67"/>
      <c r="IRW1" s="67"/>
      <c r="IRX1" s="67"/>
      <c r="IRY1" s="92"/>
      <c r="IRZ1" s="67"/>
      <c r="ISA1" s="67"/>
      <c r="ISB1" s="67"/>
      <c r="ISC1" s="67"/>
      <c r="ISD1" s="67"/>
      <c r="ISE1" s="67"/>
      <c r="ISF1" s="67"/>
      <c r="ISG1" s="67"/>
      <c r="ISH1" s="67"/>
      <c r="ISI1" s="67"/>
      <c r="ISJ1" s="67"/>
      <c r="ISK1" s="67"/>
      <c r="ISL1" s="67"/>
      <c r="ISM1" s="67"/>
      <c r="ISN1" s="67"/>
      <c r="ISO1" s="92"/>
      <c r="ISP1" s="67"/>
      <c r="ISQ1" s="67"/>
      <c r="ISR1" s="67"/>
      <c r="ISS1" s="67"/>
      <c r="IST1" s="67"/>
      <c r="ISU1" s="67"/>
      <c r="ISV1" s="67"/>
      <c r="ISW1" s="67"/>
      <c r="ISX1" s="67"/>
      <c r="ISY1" s="67"/>
      <c r="ISZ1" s="67"/>
      <c r="ITA1" s="67"/>
      <c r="ITB1" s="67"/>
      <c r="ITC1" s="67"/>
      <c r="ITD1" s="67"/>
      <c r="ITE1" s="92"/>
      <c r="ITF1" s="67"/>
      <c r="ITG1" s="67"/>
      <c r="ITH1" s="67"/>
      <c r="ITI1" s="67"/>
      <c r="ITJ1" s="67"/>
      <c r="ITK1" s="67"/>
      <c r="ITL1" s="67"/>
      <c r="ITM1" s="67"/>
      <c r="ITN1" s="67"/>
      <c r="ITO1" s="67"/>
      <c r="ITP1" s="67"/>
      <c r="ITQ1" s="67"/>
      <c r="ITR1" s="67"/>
      <c r="ITS1" s="67"/>
      <c r="ITT1" s="67"/>
      <c r="ITU1" s="92"/>
      <c r="ITV1" s="67"/>
      <c r="ITW1" s="67"/>
      <c r="ITX1" s="67"/>
      <c r="ITY1" s="67"/>
      <c r="ITZ1" s="67"/>
      <c r="IUA1" s="67"/>
      <c r="IUB1" s="67"/>
      <c r="IUC1" s="67"/>
      <c r="IUD1" s="67"/>
      <c r="IUE1" s="67"/>
      <c r="IUF1" s="67"/>
      <c r="IUG1" s="67"/>
      <c r="IUH1" s="67"/>
      <c r="IUI1" s="67"/>
      <c r="IUJ1" s="67"/>
      <c r="IUK1" s="92"/>
      <c r="IUL1" s="67"/>
      <c r="IUM1" s="67"/>
      <c r="IUN1" s="67"/>
      <c r="IUO1" s="67"/>
      <c r="IUP1" s="67"/>
      <c r="IUQ1" s="67"/>
      <c r="IUR1" s="67"/>
      <c r="IUS1" s="67"/>
      <c r="IUT1" s="67"/>
      <c r="IUU1" s="67"/>
      <c r="IUV1" s="67"/>
      <c r="IUW1" s="67"/>
      <c r="IUX1" s="67"/>
      <c r="IUY1" s="67"/>
      <c r="IUZ1" s="67"/>
      <c r="IVA1" s="92"/>
      <c r="IVB1" s="67"/>
      <c r="IVC1" s="67"/>
      <c r="IVD1" s="67"/>
      <c r="IVE1" s="67"/>
      <c r="IVF1" s="67"/>
      <c r="IVG1" s="67"/>
      <c r="IVH1" s="67"/>
      <c r="IVI1" s="67"/>
      <c r="IVJ1" s="67"/>
      <c r="IVK1" s="67"/>
      <c r="IVL1" s="67"/>
      <c r="IVM1" s="67"/>
      <c r="IVN1" s="67"/>
      <c r="IVO1" s="67"/>
      <c r="IVP1" s="67"/>
      <c r="IVQ1" s="92"/>
      <c r="IVR1" s="67"/>
      <c r="IVS1" s="67"/>
      <c r="IVT1" s="67"/>
      <c r="IVU1" s="67"/>
      <c r="IVV1" s="67"/>
      <c r="IVW1" s="67"/>
      <c r="IVX1" s="67"/>
      <c r="IVY1" s="67"/>
      <c r="IVZ1" s="67"/>
      <c r="IWA1" s="67"/>
      <c r="IWB1" s="67"/>
      <c r="IWC1" s="67"/>
      <c r="IWD1" s="67"/>
      <c r="IWE1" s="67"/>
      <c r="IWF1" s="67"/>
      <c r="IWG1" s="92"/>
      <c r="IWH1" s="67"/>
      <c r="IWI1" s="67"/>
      <c r="IWJ1" s="67"/>
      <c r="IWK1" s="67"/>
      <c r="IWL1" s="67"/>
      <c r="IWM1" s="67"/>
      <c r="IWN1" s="67"/>
      <c r="IWO1" s="67"/>
      <c r="IWP1" s="67"/>
      <c r="IWQ1" s="67"/>
      <c r="IWR1" s="67"/>
      <c r="IWS1" s="67"/>
      <c r="IWT1" s="67"/>
      <c r="IWU1" s="67"/>
      <c r="IWV1" s="67"/>
      <c r="IWW1" s="92"/>
      <c r="IWX1" s="67"/>
      <c r="IWY1" s="67"/>
      <c r="IWZ1" s="67"/>
      <c r="IXA1" s="67"/>
      <c r="IXB1" s="67"/>
      <c r="IXC1" s="67"/>
      <c r="IXD1" s="67"/>
      <c r="IXE1" s="67"/>
      <c r="IXF1" s="67"/>
      <c r="IXG1" s="67"/>
      <c r="IXH1" s="67"/>
      <c r="IXI1" s="67"/>
      <c r="IXJ1" s="67"/>
      <c r="IXK1" s="67"/>
      <c r="IXL1" s="67"/>
      <c r="IXM1" s="92"/>
      <c r="IXN1" s="67"/>
      <c r="IXO1" s="67"/>
      <c r="IXP1" s="67"/>
      <c r="IXQ1" s="67"/>
      <c r="IXR1" s="67"/>
      <c r="IXS1" s="67"/>
      <c r="IXT1" s="67"/>
      <c r="IXU1" s="67"/>
      <c r="IXV1" s="67"/>
      <c r="IXW1" s="67"/>
      <c r="IXX1" s="67"/>
      <c r="IXY1" s="67"/>
      <c r="IXZ1" s="67"/>
      <c r="IYA1" s="67"/>
      <c r="IYB1" s="67"/>
      <c r="IYC1" s="92"/>
      <c r="IYD1" s="67"/>
      <c r="IYE1" s="67"/>
      <c r="IYF1" s="67"/>
      <c r="IYG1" s="67"/>
      <c r="IYH1" s="67"/>
      <c r="IYI1" s="67"/>
      <c r="IYJ1" s="67"/>
      <c r="IYK1" s="67"/>
      <c r="IYL1" s="67"/>
      <c r="IYM1" s="67"/>
      <c r="IYN1" s="67"/>
      <c r="IYO1" s="67"/>
      <c r="IYP1" s="67"/>
      <c r="IYQ1" s="67"/>
      <c r="IYR1" s="67"/>
      <c r="IYS1" s="92"/>
      <c r="IYT1" s="67"/>
      <c r="IYU1" s="67"/>
      <c r="IYV1" s="67"/>
      <c r="IYW1" s="67"/>
      <c r="IYX1" s="67"/>
      <c r="IYY1" s="67"/>
      <c r="IYZ1" s="67"/>
      <c r="IZA1" s="67"/>
      <c r="IZB1" s="67"/>
      <c r="IZC1" s="67"/>
      <c r="IZD1" s="67"/>
      <c r="IZE1" s="67"/>
      <c r="IZF1" s="67"/>
      <c r="IZG1" s="67"/>
      <c r="IZH1" s="67"/>
      <c r="IZI1" s="92"/>
      <c r="IZJ1" s="67"/>
      <c r="IZK1" s="67"/>
      <c r="IZL1" s="67"/>
      <c r="IZM1" s="67"/>
      <c r="IZN1" s="67"/>
      <c r="IZO1" s="67"/>
      <c r="IZP1" s="67"/>
      <c r="IZQ1" s="67"/>
      <c r="IZR1" s="67"/>
      <c r="IZS1" s="67"/>
      <c r="IZT1" s="67"/>
      <c r="IZU1" s="67"/>
      <c r="IZV1" s="67"/>
      <c r="IZW1" s="67"/>
      <c r="IZX1" s="67"/>
      <c r="IZY1" s="92"/>
      <c r="IZZ1" s="67"/>
      <c r="JAA1" s="67"/>
      <c r="JAB1" s="67"/>
      <c r="JAC1" s="67"/>
      <c r="JAD1" s="67"/>
      <c r="JAE1" s="67"/>
      <c r="JAF1" s="67"/>
      <c r="JAG1" s="67"/>
      <c r="JAH1" s="67"/>
      <c r="JAI1" s="67"/>
      <c r="JAJ1" s="67"/>
      <c r="JAK1" s="67"/>
      <c r="JAL1" s="67"/>
      <c r="JAM1" s="67"/>
      <c r="JAN1" s="67"/>
      <c r="JAO1" s="92"/>
      <c r="JAP1" s="67"/>
      <c r="JAQ1" s="67"/>
      <c r="JAR1" s="67"/>
      <c r="JAS1" s="67"/>
      <c r="JAT1" s="67"/>
      <c r="JAU1" s="67"/>
      <c r="JAV1" s="67"/>
      <c r="JAW1" s="67"/>
      <c r="JAX1" s="67"/>
      <c r="JAY1" s="67"/>
      <c r="JAZ1" s="67"/>
      <c r="JBA1" s="67"/>
      <c r="JBB1" s="67"/>
      <c r="JBC1" s="67"/>
      <c r="JBD1" s="67"/>
      <c r="JBE1" s="92"/>
      <c r="JBF1" s="67"/>
      <c r="JBG1" s="67"/>
      <c r="JBH1" s="67"/>
      <c r="JBI1" s="67"/>
      <c r="JBJ1" s="67"/>
      <c r="JBK1" s="67"/>
      <c r="JBL1" s="67"/>
      <c r="JBM1" s="67"/>
      <c r="JBN1" s="67"/>
      <c r="JBO1" s="67"/>
      <c r="JBP1" s="67"/>
      <c r="JBQ1" s="67"/>
      <c r="JBR1" s="67"/>
      <c r="JBS1" s="67"/>
      <c r="JBT1" s="67"/>
      <c r="JBU1" s="92"/>
      <c r="JBV1" s="67"/>
      <c r="JBW1" s="67"/>
      <c r="JBX1" s="67"/>
      <c r="JBY1" s="67"/>
      <c r="JBZ1" s="67"/>
      <c r="JCA1" s="67"/>
      <c r="JCB1" s="67"/>
      <c r="JCC1" s="67"/>
      <c r="JCD1" s="67"/>
      <c r="JCE1" s="67"/>
      <c r="JCF1" s="67"/>
      <c r="JCG1" s="67"/>
      <c r="JCH1" s="67"/>
      <c r="JCI1" s="67"/>
      <c r="JCJ1" s="67"/>
      <c r="JCK1" s="92"/>
      <c r="JCL1" s="67"/>
      <c r="JCM1" s="67"/>
      <c r="JCN1" s="67"/>
      <c r="JCO1" s="67"/>
      <c r="JCP1" s="67"/>
      <c r="JCQ1" s="67"/>
      <c r="JCR1" s="67"/>
      <c r="JCS1" s="67"/>
      <c r="JCT1" s="67"/>
      <c r="JCU1" s="67"/>
      <c r="JCV1" s="67"/>
      <c r="JCW1" s="67"/>
      <c r="JCX1" s="67"/>
      <c r="JCY1" s="67"/>
      <c r="JCZ1" s="67"/>
      <c r="JDA1" s="92"/>
      <c r="JDB1" s="67"/>
      <c r="JDC1" s="67"/>
      <c r="JDD1" s="67"/>
      <c r="JDE1" s="67"/>
      <c r="JDF1" s="67"/>
      <c r="JDG1" s="67"/>
      <c r="JDH1" s="67"/>
      <c r="JDI1" s="67"/>
      <c r="JDJ1" s="67"/>
      <c r="JDK1" s="67"/>
      <c r="JDL1" s="67"/>
      <c r="JDM1" s="67"/>
      <c r="JDN1" s="67"/>
      <c r="JDO1" s="67"/>
      <c r="JDP1" s="67"/>
      <c r="JDQ1" s="92"/>
      <c r="JDR1" s="67"/>
      <c r="JDS1" s="67"/>
      <c r="JDT1" s="67"/>
      <c r="JDU1" s="67"/>
      <c r="JDV1" s="67"/>
      <c r="JDW1" s="67"/>
      <c r="JDX1" s="67"/>
      <c r="JDY1" s="67"/>
      <c r="JDZ1" s="67"/>
      <c r="JEA1" s="67"/>
      <c r="JEB1" s="67"/>
      <c r="JEC1" s="67"/>
      <c r="JED1" s="67"/>
      <c r="JEE1" s="67"/>
      <c r="JEF1" s="67"/>
      <c r="JEG1" s="92"/>
      <c r="JEH1" s="67"/>
      <c r="JEI1" s="67"/>
      <c r="JEJ1" s="67"/>
      <c r="JEK1" s="67"/>
      <c r="JEL1" s="67"/>
      <c r="JEM1" s="67"/>
      <c r="JEN1" s="67"/>
      <c r="JEO1" s="67"/>
      <c r="JEP1" s="67"/>
      <c r="JEQ1" s="67"/>
      <c r="JER1" s="67"/>
      <c r="JES1" s="67"/>
      <c r="JET1" s="67"/>
      <c r="JEU1" s="67"/>
      <c r="JEV1" s="67"/>
      <c r="JEW1" s="92"/>
      <c r="JEX1" s="67"/>
      <c r="JEY1" s="67"/>
      <c r="JEZ1" s="67"/>
      <c r="JFA1" s="67"/>
      <c r="JFB1" s="67"/>
      <c r="JFC1" s="67"/>
      <c r="JFD1" s="67"/>
      <c r="JFE1" s="67"/>
      <c r="JFF1" s="67"/>
      <c r="JFG1" s="67"/>
      <c r="JFH1" s="67"/>
      <c r="JFI1" s="67"/>
      <c r="JFJ1" s="67"/>
      <c r="JFK1" s="67"/>
      <c r="JFL1" s="67"/>
      <c r="JFM1" s="92"/>
      <c r="JFN1" s="67"/>
      <c r="JFO1" s="67"/>
      <c r="JFP1" s="67"/>
      <c r="JFQ1" s="67"/>
      <c r="JFR1" s="67"/>
      <c r="JFS1" s="67"/>
      <c r="JFT1" s="67"/>
      <c r="JFU1" s="67"/>
      <c r="JFV1" s="67"/>
      <c r="JFW1" s="67"/>
      <c r="JFX1" s="67"/>
      <c r="JFY1" s="67"/>
      <c r="JFZ1" s="67"/>
      <c r="JGA1" s="67"/>
      <c r="JGB1" s="67"/>
      <c r="JGC1" s="92"/>
      <c r="JGD1" s="67"/>
      <c r="JGE1" s="67"/>
      <c r="JGF1" s="67"/>
      <c r="JGG1" s="67"/>
      <c r="JGH1" s="67"/>
      <c r="JGI1" s="67"/>
      <c r="JGJ1" s="67"/>
      <c r="JGK1" s="67"/>
      <c r="JGL1" s="67"/>
      <c r="JGM1" s="67"/>
      <c r="JGN1" s="67"/>
      <c r="JGO1" s="67"/>
      <c r="JGP1" s="67"/>
      <c r="JGQ1" s="67"/>
      <c r="JGR1" s="67"/>
      <c r="JGS1" s="92"/>
      <c r="JGT1" s="67"/>
      <c r="JGU1" s="67"/>
      <c r="JGV1" s="67"/>
      <c r="JGW1" s="67"/>
      <c r="JGX1" s="67"/>
      <c r="JGY1" s="67"/>
      <c r="JGZ1" s="67"/>
      <c r="JHA1" s="67"/>
      <c r="JHB1" s="67"/>
      <c r="JHC1" s="67"/>
      <c r="JHD1" s="67"/>
      <c r="JHE1" s="67"/>
      <c r="JHF1" s="67"/>
      <c r="JHG1" s="67"/>
      <c r="JHH1" s="67"/>
      <c r="JHI1" s="92"/>
      <c r="JHJ1" s="67"/>
      <c r="JHK1" s="67"/>
      <c r="JHL1" s="67"/>
      <c r="JHM1" s="67"/>
      <c r="JHN1" s="67"/>
      <c r="JHO1" s="67"/>
      <c r="JHP1" s="67"/>
      <c r="JHQ1" s="67"/>
      <c r="JHR1" s="67"/>
      <c r="JHS1" s="67"/>
      <c r="JHT1" s="67"/>
      <c r="JHU1" s="67"/>
      <c r="JHV1" s="67"/>
      <c r="JHW1" s="67"/>
      <c r="JHX1" s="67"/>
      <c r="JHY1" s="92"/>
      <c r="JHZ1" s="67"/>
      <c r="JIA1" s="67"/>
      <c r="JIB1" s="67"/>
      <c r="JIC1" s="67"/>
      <c r="JID1" s="67"/>
      <c r="JIE1" s="67"/>
      <c r="JIF1" s="67"/>
      <c r="JIG1" s="67"/>
      <c r="JIH1" s="67"/>
      <c r="JII1" s="67"/>
      <c r="JIJ1" s="67"/>
      <c r="JIK1" s="67"/>
      <c r="JIL1" s="67"/>
      <c r="JIM1" s="67"/>
      <c r="JIN1" s="67"/>
      <c r="JIO1" s="92"/>
      <c r="JIP1" s="67"/>
      <c r="JIQ1" s="67"/>
      <c r="JIR1" s="67"/>
      <c r="JIS1" s="67"/>
      <c r="JIT1" s="67"/>
      <c r="JIU1" s="67"/>
      <c r="JIV1" s="67"/>
      <c r="JIW1" s="67"/>
      <c r="JIX1" s="67"/>
      <c r="JIY1" s="67"/>
      <c r="JIZ1" s="67"/>
      <c r="JJA1" s="67"/>
      <c r="JJB1" s="67"/>
      <c r="JJC1" s="67"/>
      <c r="JJD1" s="67"/>
      <c r="JJE1" s="92"/>
      <c r="JJF1" s="67"/>
      <c r="JJG1" s="67"/>
      <c r="JJH1" s="67"/>
      <c r="JJI1" s="67"/>
      <c r="JJJ1" s="67"/>
      <c r="JJK1" s="67"/>
      <c r="JJL1" s="67"/>
      <c r="JJM1" s="67"/>
      <c r="JJN1" s="67"/>
      <c r="JJO1" s="67"/>
      <c r="JJP1" s="67"/>
      <c r="JJQ1" s="67"/>
      <c r="JJR1" s="67"/>
      <c r="JJS1" s="67"/>
      <c r="JJT1" s="67"/>
      <c r="JJU1" s="92"/>
      <c r="JJV1" s="67"/>
      <c r="JJW1" s="67"/>
      <c r="JJX1" s="67"/>
      <c r="JJY1" s="67"/>
      <c r="JJZ1" s="67"/>
      <c r="JKA1" s="67"/>
      <c r="JKB1" s="67"/>
      <c r="JKC1" s="67"/>
      <c r="JKD1" s="67"/>
      <c r="JKE1" s="67"/>
      <c r="JKF1" s="67"/>
      <c r="JKG1" s="67"/>
      <c r="JKH1" s="67"/>
      <c r="JKI1" s="67"/>
      <c r="JKJ1" s="67"/>
      <c r="JKK1" s="92"/>
      <c r="JKL1" s="67"/>
      <c r="JKM1" s="67"/>
      <c r="JKN1" s="67"/>
      <c r="JKO1" s="67"/>
      <c r="JKP1" s="67"/>
      <c r="JKQ1" s="67"/>
      <c r="JKR1" s="67"/>
      <c r="JKS1" s="67"/>
      <c r="JKT1" s="67"/>
      <c r="JKU1" s="67"/>
      <c r="JKV1" s="67"/>
      <c r="JKW1" s="67"/>
      <c r="JKX1" s="67"/>
      <c r="JKY1" s="67"/>
      <c r="JKZ1" s="67"/>
      <c r="JLA1" s="92"/>
      <c r="JLB1" s="67"/>
      <c r="JLC1" s="67"/>
      <c r="JLD1" s="67"/>
      <c r="JLE1" s="67"/>
      <c r="JLF1" s="67"/>
      <c r="JLG1" s="67"/>
      <c r="JLH1" s="67"/>
      <c r="JLI1" s="67"/>
      <c r="JLJ1" s="67"/>
      <c r="JLK1" s="67"/>
      <c r="JLL1" s="67"/>
      <c r="JLM1" s="67"/>
      <c r="JLN1" s="67"/>
      <c r="JLO1" s="67"/>
      <c r="JLP1" s="67"/>
      <c r="JLQ1" s="92"/>
      <c r="JLR1" s="67"/>
      <c r="JLS1" s="67"/>
      <c r="JLT1" s="67"/>
      <c r="JLU1" s="67"/>
      <c r="JLV1" s="67"/>
      <c r="JLW1" s="67"/>
      <c r="JLX1" s="67"/>
      <c r="JLY1" s="67"/>
      <c r="JLZ1" s="67"/>
      <c r="JMA1" s="67"/>
      <c r="JMB1" s="67"/>
      <c r="JMC1" s="67"/>
      <c r="JMD1" s="67"/>
      <c r="JME1" s="67"/>
      <c r="JMF1" s="67"/>
      <c r="JMG1" s="92"/>
      <c r="JMH1" s="67"/>
      <c r="JMI1" s="67"/>
      <c r="JMJ1" s="67"/>
      <c r="JMK1" s="67"/>
      <c r="JML1" s="67"/>
      <c r="JMM1" s="67"/>
      <c r="JMN1" s="67"/>
      <c r="JMO1" s="67"/>
      <c r="JMP1" s="67"/>
      <c r="JMQ1" s="67"/>
      <c r="JMR1" s="67"/>
      <c r="JMS1" s="67"/>
      <c r="JMT1" s="67"/>
      <c r="JMU1" s="67"/>
      <c r="JMV1" s="67"/>
      <c r="JMW1" s="92"/>
      <c r="JMX1" s="67"/>
      <c r="JMY1" s="67"/>
      <c r="JMZ1" s="67"/>
      <c r="JNA1" s="67"/>
      <c r="JNB1" s="67"/>
      <c r="JNC1" s="67"/>
      <c r="JND1" s="67"/>
      <c r="JNE1" s="67"/>
      <c r="JNF1" s="67"/>
      <c r="JNG1" s="67"/>
      <c r="JNH1" s="67"/>
      <c r="JNI1" s="67"/>
      <c r="JNJ1" s="67"/>
      <c r="JNK1" s="67"/>
      <c r="JNL1" s="67"/>
      <c r="JNM1" s="92"/>
      <c r="JNN1" s="67"/>
      <c r="JNO1" s="67"/>
      <c r="JNP1" s="67"/>
      <c r="JNQ1" s="67"/>
      <c r="JNR1" s="67"/>
      <c r="JNS1" s="67"/>
      <c r="JNT1" s="67"/>
      <c r="JNU1" s="67"/>
      <c r="JNV1" s="67"/>
      <c r="JNW1" s="67"/>
      <c r="JNX1" s="67"/>
      <c r="JNY1" s="67"/>
      <c r="JNZ1" s="67"/>
      <c r="JOA1" s="67"/>
      <c r="JOB1" s="67"/>
      <c r="JOC1" s="92"/>
      <c r="JOD1" s="67"/>
      <c r="JOE1" s="67"/>
      <c r="JOF1" s="67"/>
      <c r="JOG1" s="67"/>
      <c r="JOH1" s="67"/>
      <c r="JOI1" s="67"/>
      <c r="JOJ1" s="67"/>
      <c r="JOK1" s="67"/>
      <c r="JOL1" s="67"/>
      <c r="JOM1" s="67"/>
      <c r="JON1" s="67"/>
      <c r="JOO1" s="67"/>
      <c r="JOP1" s="67"/>
      <c r="JOQ1" s="67"/>
      <c r="JOR1" s="67"/>
      <c r="JOS1" s="92"/>
      <c r="JOT1" s="67"/>
      <c r="JOU1" s="67"/>
      <c r="JOV1" s="67"/>
      <c r="JOW1" s="67"/>
      <c r="JOX1" s="67"/>
      <c r="JOY1" s="67"/>
      <c r="JOZ1" s="67"/>
      <c r="JPA1" s="67"/>
      <c r="JPB1" s="67"/>
      <c r="JPC1" s="67"/>
      <c r="JPD1" s="67"/>
      <c r="JPE1" s="67"/>
      <c r="JPF1" s="67"/>
      <c r="JPG1" s="67"/>
      <c r="JPH1" s="67"/>
      <c r="JPI1" s="92"/>
      <c r="JPJ1" s="67"/>
      <c r="JPK1" s="67"/>
      <c r="JPL1" s="67"/>
      <c r="JPM1" s="67"/>
      <c r="JPN1" s="67"/>
      <c r="JPO1" s="67"/>
      <c r="JPP1" s="67"/>
      <c r="JPQ1" s="67"/>
      <c r="JPR1" s="67"/>
      <c r="JPS1" s="67"/>
      <c r="JPT1" s="67"/>
      <c r="JPU1" s="67"/>
      <c r="JPV1" s="67"/>
      <c r="JPW1" s="67"/>
      <c r="JPX1" s="67"/>
      <c r="JPY1" s="92"/>
      <c r="JPZ1" s="67"/>
      <c r="JQA1" s="67"/>
      <c r="JQB1" s="67"/>
      <c r="JQC1" s="67"/>
      <c r="JQD1" s="67"/>
      <c r="JQE1" s="67"/>
      <c r="JQF1" s="67"/>
      <c r="JQG1" s="67"/>
      <c r="JQH1" s="67"/>
      <c r="JQI1" s="67"/>
      <c r="JQJ1" s="67"/>
      <c r="JQK1" s="67"/>
      <c r="JQL1" s="67"/>
      <c r="JQM1" s="67"/>
      <c r="JQN1" s="67"/>
      <c r="JQO1" s="92"/>
      <c r="JQP1" s="67"/>
      <c r="JQQ1" s="67"/>
      <c r="JQR1" s="67"/>
      <c r="JQS1" s="67"/>
      <c r="JQT1" s="67"/>
      <c r="JQU1" s="67"/>
      <c r="JQV1" s="67"/>
      <c r="JQW1" s="67"/>
      <c r="JQX1" s="67"/>
      <c r="JQY1" s="67"/>
      <c r="JQZ1" s="67"/>
      <c r="JRA1" s="67"/>
      <c r="JRB1" s="67"/>
      <c r="JRC1" s="67"/>
      <c r="JRD1" s="67"/>
      <c r="JRE1" s="92"/>
      <c r="JRF1" s="67"/>
      <c r="JRG1" s="67"/>
      <c r="JRH1" s="67"/>
      <c r="JRI1" s="67"/>
      <c r="JRJ1" s="67"/>
      <c r="JRK1" s="67"/>
      <c r="JRL1" s="67"/>
      <c r="JRM1" s="67"/>
      <c r="JRN1" s="67"/>
      <c r="JRO1" s="67"/>
      <c r="JRP1" s="67"/>
      <c r="JRQ1" s="67"/>
      <c r="JRR1" s="67"/>
      <c r="JRS1" s="67"/>
      <c r="JRT1" s="67"/>
      <c r="JRU1" s="92"/>
      <c r="JRV1" s="67"/>
      <c r="JRW1" s="67"/>
      <c r="JRX1" s="67"/>
      <c r="JRY1" s="67"/>
      <c r="JRZ1" s="67"/>
      <c r="JSA1" s="67"/>
      <c r="JSB1" s="67"/>
      <c r="JSC1" s="67"/>
      <c r="JSD1" s="67"/>
      <c r="JSE1" s="67"/>
      <c r="JSF1" s="67"/>
      <c r="JSG1" s="67"/>
      <c r="JSH1" s="67"/>
      <c r="JSI1" s="67"/>
      <c r="JSJ1" s="67"/>
      <c r="JSK1" s="92"/>
      <c r="JSL1" s="67"/>
      <c r="JSM1" s="67"/>
      <c r="JSN1" s="67"/>
      <c r="JSO1" s="67"/>
      <c r="JSP1" s="67"/>
      <c r="JSQ1" s="67"/>
      <c r="JSR1" s="67"/>
      <c r="JSS1" s="67"/>
      <c r="JST1" s="67"/>
      <c r="JSU1" s="67"/>
      <c r="JSV1" s="67"/>
      <c r="JSW1" s="67"/>
      <c r="JSX1" s="67"/>
      <c r="JSY1" s="67"/>
      <c r="JSZ1" s="67"/>
      <c r="JTA1" s="92"/>
      <c r="JTB1" s="67"/>
      <c r="JTC1" s="67"/>
      <c r="JTD1" s="67"/>
      <c r="JTE1" s="67"/>
      <c r="JTF1" s="67"/>
      <c r="JTG1" s="67"/>
      <c r="JTH1" s="67"/>
      <c r="JTI1" s="67"/>
      <c r="JTJ1" s="67"/>
      <c r="JTK1" s="67"/>
      <c r="JTL1" s="67"/>
      <c r="JTM1" s="67"/>
      <c r="JTN1" s="67"/>
      <c r="JTO1" s="67"/>
      <c r="JTP1" s="67"/>
      <c r="JTQ1" s="92"/>
      <c r="JTR1" s="67"/>
      <c r="JTS1" s="67"/>
      <c r="JTT1" s="67"/>
      <c r="JTU1" s="67"/>
      <c r="JTV1" s="67"/>
      <c r="JTW1" s="67"/>
      <c r="JTX1" s="67"/>
      <c r="JTY1" s="67"/>
      <c r="JTZ1" s="67"/>
      <c r="JUA1" s="67"/>
      <c r="JUB1" s="67"/>
      <c r="JUC1" s="67"/>
      <c r="JUD1" s="67"/>
      <c r="JUE1" s="67"/>
      <c r="JUF1" s="67"/>
      <c r="JUG1" s="92"/>
      <c r="JUH1" s="67"/>
      <c r="JUI1" s="67"/>
      <c r="JUJ1" s="67"/>
      <c r="JUK1" s="67"/>
      <c r="JUL1" s="67"/>
      <c r="JUM1" s="67"/>
      <c r="JUN1" s="67"/>
      <c r="JUO1" s="67"/>
      <c r="JUP1" s="67"/>
      <c r="JUQ1" s="67"/>
      <c r="JUR1" s="67"/>
      <c r="JUS1" s="67"/>
      <c r="JUT1" s="67"/>
      <c r="JUU1" s="67"/>
      <c r="JUV1" s="67"/>
      <c r="JUW1" s="92"/>
      <c r="JUX1" s="67"/>
      <c r="JUY1" s="67"/>
      <c r="JUZ1" s="67"/>
      <c r="JVA1" s="67"/>
      <c r="JVB1" s="67"/>
      <c r="JVC1" s="67"/>
      <c r="JVD1" s="67"/>
      <c r="JVE1" s="67"/>
      <c r="JVF1" s="67"/>
      <c r="JVG1" s="67"/>
      <c r="JVH1" s="67"/>
      <c r="JVI1" s="67"/>
      <c r="JVJ1" s="67"/>
      <c r="JVK1" s="67"/>
      <c r="JVL1" s="67"/>
      <c r="JVM1" s="92"/>
      <c r="JVN1" s="67"/>
      <c r="JVO1" s="67"/>
      <c r="JVP1" s="67"/>
      <c r="JVQ1" s="67"/>
      <c r="JVR1" s="67"/>
      <c r="JVS1" s="67"/>
      <c r="JVT1" s="67"/>
      <c r="JVU1" s="67"/>
      <c r="JVV1" s="67"/>
      <c r="JVW1" s="67"/>
      <c r="JVX1" s="67"/>
      <c r="JVY1" s="67"/>
      <c r="JVZ1" s="67"/>
      <c r="JWA1" s="67"/>
      <c r="JWB1" s="67"/>
      <c r="JWC1" s="92"/>
      <c r="JWD1" s="67"/>
      <c r="JWE1" s="67"/>
      <c r="JWF1" s="67"/>
      <c r="JWG1" s="67"/>
      <c r="JWH1" s="67"/>
      <c r="JWI1" s="67"/>
      <c r="JWJ1" s="67"/>
      <c r="JWK1" s="67"/>
      <c r="JWL1" s="67"/>
      <c r="JWM1" s="67"/>
      <c r="JWN1" s="67"/>
      <c r="JWO1" s="67"/>
      <c r="JWP1" s="67"/>
      <c r="JWQ1" s="67"/>
      <c r="JWR1" s="67"/>
      <c r="JWS1" s="92"/>
      <c r="JWT1" s="67"/>
      <c r="JWU1" s="67"/>
      <c r="JWV1" s="67"/>
      <c r="JWW1" s="67"/>
      <c r="JWX1" s="67"/>
      <c r="JWY1" s="67"/>
      <c r="JWZ1" s="67"/>
      <c r="JXA1" s="67"/>
      <c r="JXB1" s="67"/>
      <c r="JXC1" s="67"/>
      <c r="JXD1" s="67"/>
      <c r="JXE1" s="67"/>
      <c r="JXF1" s="67"/>
      <c r="JXG1" s="67"/>
      <c r="JXH1" s="67"/>
      <c r="JXI1" s="92"/>
      <c r="JXJ1" s="67"/>
      <c r="JXK1" s="67"/>
      <c r="JXL1" s="67"/>
      <c r="JXM1" s="67"/>
      <c r="JXN1" s="67"/>
      <c r="JXO1" s="67"/>
      <c r="JXP1" s="67"/>
      <c r="JXQ1" s="67"/>
      <c r="JXR1" s="67"/>
      <c r="JXS1" s="67"/>
      <c r="JXT1" s="67"/>
      <c r="JXU1" s="67"/>
      <c r="JXV1" s="67"/>
      <c r="JXW1" s="67"/>
      <c r="JXX1" s="67"/>
      <c r="JXY1" s="92"/>
      <c r="JXZ1" s="67"/>
      <c r="JYA1" s="67"/>
      <c r="JYB1" s="67"/>
      <c r="JYC1" s="67"/>
      <c r="JYD1" s="67"/>
      <c r="JYE1" s="67"/>
      <c r="JYF1" s="67"/>
      <c r="JYG1" s="67"/>
      <c r="JYH1" s="67"/>
      <c r="JYI1" s="67"/>
      <c r="JYJ1" s="67"/>
      <c r="JYK1" s="67"/>
      <c r="JYL1" s="67"/>
      <c r="JYM1" s="67"/>
      <c r="JYN1" s="67"/>
      <c r="JYO1" s="92"/>
      <c r="JYP1" s="67"/>
      <c r="JYQ1" s="67"/>
      <c r="JYR1" s="67"/>
      <c r="JYS1" s="67"/>
      <c r="JYT1" s="67"/>
      <c r="JYU1" s="67"/>
      <c r="JYV1" s="67"/>
      <c r="JYW1" s="67"/>
      <c r="JYX1" s="67"/>
      <c r="JYY1" s="67"/>
      <c r="JYZ1" s="67"/>
      <c r="JZA1" s="67"/>
      <c r="JZB1" s="67"/>
      <c r="JZC1" s="67"/>
      <c r="JZD1" s="67"/>
      <c r="JZE1" s="92"/>
      <c r="JZF1" s="67"/>
      <c r="JZG1" s="67"/>
      <c r="JZH1" s="67"/>
      <c r="JZI1" s="67"/>
      <c r="JZJ1" s="67"/>
      <c r="JZK1" s="67"/>
      <c r="JZL1" s="67"/>
      <c r="JZM1" s="67"/>
      <c r="JZN1" s="67"/>
      <c r="JZO1" s="67"/>
      <c r="JZP1" s="67"/>
      <c r="JZQ1" s="67"/>
      <c r="JZR1" s="67"/>
      <c r="JZS1" s="67"/>
      <c r="JZT1" s="67"/>
      <c r="JZU1" s="92"/>
      <c r="JZV1" s="67"/>
      <c r="JZW1" s="67"/>
      <c r="JZX1" s="67"/>
      <c r="JZY1" s="67"/>
      <c r="JZZ1" s="67"/>
      <c r="KAA1" s="67"/>
      <c r="KAB1" s="67"/>
      <c r="KAC1" s="67"/>
      <c r="KAD1" s="67"/>
      <c r="KAE1" s="67"/>
      <c r="KAF1" s="67"/>
      <c r="KAG1" s="67"/>
      <c r="KAH1" s="67"/>
      <c r="KAI1" s="67"/>
      <c r="KAJ1" s="67"/>
      <c r="KAK1" s="92"/>
      <c r="KAL1" s="67"/>
      <c r="KAM1" s="67"/>
      <c r="KAN1" s="67"/>
      <c r="KAO1" s="67"/>
      <c r="KAP1" s="67"/>
      <c r="KAQ1" s="67"/>
      <c r="KAR1" s="67"/>
      <c r="KAS1" s="67"/>
      <c r="KAT1" s="67"/>
      <c r="KAU1" s="67"/>
      <c r="KAV1" s="67"/>
      <c r="KAW1" s="67"/>
      <c r="KAX1" s="67"/>
      <c r="KAY1" s="67"/>
      <c r="KAZ1" s="67"/>
      <c r="KBA1" s="92"/>
      <c r="KBB1" s="67"/>
      <c r="KBC1" s="67"/>
      <c r="KBD1" s="67"/>
      <c r="KBE1" s="67"/>
      <c r="KBF1" s="67"/>
      <c r="KBG1" s="67"/>
      <c r="KBH1" s="67"/>
      <c r="KBI1" s="67"/>
      <c r="KBJ1" s="67"/>
      <c r="KBK1" s="67"/>
      <c r="KBL1" s="67"/>
      <c r="KBM1" s="67"/>
      <c r="KBN1" s="67"/>
      <c r="KBO1" s="67"/>
      <c r="KBP1" s="67"/>
      <c r="KBQ1" s="92"/>
      <c r="KBR1" s="67"/>
      <c r="KBS1" s="67"/>
      <c r="KBT1" s="67"/>
      <c r="KBU1" s="67"/>
      <c r="KBV1" s="67"/>
      <c r="KBW1" s="67"/>
      <c r="KBX1" s="67"/>
      <c r="KBY1" s="67"/>
      <c r="KBZ1" s="67"/>
      <c r="KCA1" s="67"/>
      <c r="KCB1" s="67"/>
      <c r="KCC1" s="67"/>
      <c r="KCD1" s="67"/>
      <c r="KCE1" s="67"/>
      <c r="KCF1" s="67"/>
      <c r="KCG1" s="92"/>
      <c r="KCH1" s="67"/>
      <c r="KCI1" s="67"/>
      <c r="KCJ1" s="67"/>
      <c r="KCK1" s="67"/>
      <c r="KCL1" s="67"/>
      <c r="KCM1" s="67"/>
      <c r="KCN1" s="67"/>
      <c r="KCO1" s="67"/>
      <c r="KCP1" s="67"/>
      <c r="KCQ1" s="67"/>
      <c r="KCR1" s="67"/>
      <c r="KCS1" s="67"/>
      <c r="KCT1" s="67"/>
      <c r="KCU1" s="67"/>
      <c r="KCV1" s="67"/>
      <c r="KCW1" s="92"/>
      <c r="KCX1" s="67"/>
      <c r="KCY1" s="67"/>
      <c r="KCZ1" s="67"/>
      <c r="KDA1" s="67"/>
      <c r="KDB1" s="67"/>
      <c r="KDC1" s="67"/>
      <c r="KDD1" s="67"/>
      <c r="KDE1" s="67"/>
      <c r="KDF1" s="67"/>
      <c r="KDG1" s="67"/>
      <c r="KDH1" s="67"/>
      <c r="KDI1" s="67"/>
      <c r="KDJ1" s="67"/>
      <c r="KDK1" s="67"/>
      <c r="KDL1" s="67"/>
      <c r="KDM1" s="92"/>
      <c r="KDN1" s="67"/>
      <c r="KDO1" s="67"/>
      <c r="KDP1" s="67"/>
      <c r="KDQ1" s="67"/>
      <c r="KDR1" s="67"/>
      <c r="KDS1" s="67"/>
      <c r="KDT1" s="67"/>
      <c r="KDU1" s="67"/>
      <c r="KDV1" s="67"/>
      <c r="KDW1" s="67"/>
      <c r="KDX1" s="67"/>
      <c r="KDY1" s="67"/>
      <c r="KDZ1" s="67"/>
      <c r="KEA1" s="67"/>
      <c r="KEB1" s="67"/>
      <c r="KEC1" s="92"/>
      <c r="KED1" s="67"/>
      <c r="KEE1" s="67"/>
      <c r="KEF1" s="67"/>
      <c r="KEG1" s="67"/>
      <c r="KEH1" s="67"/>
      <c r="KEI1" s="67"/>
      <c r="KEJ1" s="67"/>
      <c r="KEK1" s="67"/>
      <c r="KEL1" s="67"/>
      <c r="KEM1" s="67"/>
      <c r="KEN1" s="67"/>
      <c r="KEO1" s="67"/>
      <c r="KEP1" s="67"/>
      <c r="KEQ1" s="67"/>
      <c r="KER1" s="67"/>
      <c r="KES1" s="92"/>
      <c r="KET1" s="67"/>
      <c r="KEU1" s="67"/>
      <c r="KEV1" s="67"/>
      <c r="KEW1" s="67"/>
      <c r="KEX1" s="67"/>
      <c r="KEY1" s="67"/>
      <c r="KEZ1" s="67"/>
      <c r="KFA1" s="67"/>
      <c r="KFB1" s="67"/>
      <c r="KFC1" s="67"/>
      <c r="KFD1" s="67"/>
      <c r="KFE1" s="67"/>
      <c r="KFF1" s="67"/>
      <c r="KFG1" s="67"/>
      <c r="KFH1" s="67"/>
      <c r="KFI1" s="92"/>
      <c r="KFJ1" s="67"/>
      <c r="KFK1" s="67"/>
      <c r="KFL1" s="67"/>
      <c r="KFM1" s="67"/>
      <c r="KFN1" s="67"/>
      <c r="KFO1" s="67"/>
      <c r="KFP1" s="67"/>
      <c r="KFQ1" s="67"/>
      <c r="KFR1" s="67"/>
      <c r="KFS1" s="67"/>
      <c r="KFT1" s="67"/>
      <c r="KFU1" s="67"/>
      <c r="KFV1" s="67"/>
      <c r="KFW1" s="67"/>
      <c r="KFX1" s="67"/>
      <c r="KFY1" s="92"/>
      <c r="KFZ1" s="67"/>
      <c r="KGA1" s="67"/>
      <c r="KGB1" s="67"/>
      <c r="KGC1" s="67"/>
      <c r="KGD1" s="67"/>
      <c r="KGE1" s="67"/>
      <c r="KGF1" s="67"/>
      <c r="KGG1" s="67"/>
      <c r="KGH1" s="67"/>
      <c r="KGI1" s="67"/>
      <c r="KGJ1" s="67"/>
      <c r="KGK1" s="67"/>
      <c r="KGL1" s="67"/>
      <c r="KGM1" s="67"/>
      <c r="KGN1" s="67"/>
      <c r="KGO1" s="92"/>
      <c r="KGP1" s="67"/>
      <c r="KGQ1" s="67"/>
      <c r="KGR1" s="67"/>
      <c r="KGS1" s="67"/>
      <c r="KGT1" s="67"/>
      <c r="KGU1" s="67"/>
      <c r="KGV1" s="67"/>
      <c r="KGW1" s="67"/>
      <c r="KGX1" s="67"/>
      <c r="KGY1" s="67"/>
      <c r="KGZ1" s="67"/>
      <c r="KHA1" s="67"/>
      <c r="KHB1" s="67"/>
      <c r="KHC1" s="67"/>
      <c r="KHD1" s="67"/>
      <c r="KHE1" s="92"/>
      <c r="KHF1" s="67"/>
      <c r="KHG1" s="67"/>
      <c r="KHH1" s="67"/>
      <c r="KHI1" s="67"/>
      <c r="KHJ1" s="67"/>
      <c r="KHK1" s="67"/>
      <c r="KHL1" s="67"/>
      <c r="KHM1" s="67"/>
      <c r="KHN1" s="67"/>
      <c r="KHO1" s="67"/>
      <c r="KHP1" s="67"/>
      <c r="KHQ1" s="67"/>
      <c r="KHR1" s="67"/>
      <c r="KHS1" s="67"/>
      <c r="KHT1" s="67"/>
      <c r="KHU1" s="92"/>
      <c r="KHV1" s="67"/>
      <c r="KHW1" s="67"/>
      <c r="KHX1" s="67"/>
      <c r="KHY1" s="67"/>
      <c r="KHZ1" s="67"/>
      <c r="KIA1" s="67"/>
      <c r="KIB1" s="67"/>
      <c r="KIC1" s="67"/>
      <c r="KID1" s="67"/>
      <c r="KIE1" s="67"/>
      <c r="KIF1" s="67"/>
      <c r="KIG1" s="67"/>
      <c r="KIH1" s="67"/>
      <c r="KII1" s="67"/>
      <c r="KIJ1" s="67"/>
      <c r="KIK1" s="92"/>
      <c r="KIL1" s="67"/>
      <c r="KIM1" s="67"/>
      <c r="KIN1" s="67"/>
      <c r="KIO1" s="67"/>
      <c r="KIP1" s="67"/>
      <c r="KIQ1" s="67"/>
      <c r="KIR1" s="67"/>
      <c r="KIS1" s="67"/>
      <c r="KIT1" s="67"/>
      <c r="KIU1" s="67"/>
      <c r="KIV1" s="67"/>
      <c r="KIW1" s="67"/>
      <c r="KIX1" s="67"/>
      <c r="KIY1" s="67"/>
      <c r="KIZ1" s="67"/>
      <c r="KJA1" s="92"/>
      <c r="KJB1" s="67"/>
      <c r="KJC1" s="67"/>
      <c r="KJD1" s="67"/>
      <c r="KJE1" s="67"/>
      <c r="KJF1" s="67"/>
      <c r="KJG1" s="67"/>
      <c r="KJH1" s="67"/>
      <c r="KJI1" s="67"/>
      <c r="KJJ1" s="67"/>
      <c r="KJK1" s="67"/>
      <c r="KJL1" s="67"/>
      <c r="KJM1" s="67"/>
      <c r="KJN1" s="67"/>
      <c r="KJO1" s="67"/>
      <c r="KJP1" s="67"/>
      <c r="KJQ1" s="92"/>
      <c r="KJR1" s="67"/>
      <c r="KJS1" s="67"/>
      <c r="KJT1" s="67"/>
      <c r="KJU1" s="67"/>
      <c r="KJV1" s="67"/>
      <c r="KJW1" s="67"/>
      <c r="KJX1" s="67"/>
      <c r="KJY1" s="67"/>
      <c r="KJZ1" s="67"/>
      <c r="KKA1" s="67"/>
      <c r="KKB1" s="67"/>
      <c r="KKC1" s="67"/>
      <c r="KKD1" s="67"/>
      <c r="KKE1" s="67"/>
      <c r="KKF1" s="67"/>
      <c r="KKG1" s="92"/>
      <c r="KKH1" s="67"/>
      <c r="KKI1" s="67"/>
      <c r="KKJ1" s="67"/>
      <c r="KKK1" s="67"/>
      <c r="KKL1" s="67"/>
      <c r="KKM1" s="67"/>
      <c r="KKN1" s="67"/>
      <c r="KKO1" s="67"/>
      <c r="KKP1" s="67"/>
      <c r="KKQ1" s="67"/>
      <c r="KKR1" s="67"/>
      <c r="KKS1" s="67"/>
      <c r="KKT1" s="67"/>
      <c r="KKU1" s="67"/>
      <c r="KKV1" s="67"/>
      <c r="KKW1" s="92"/>
      <c r="KKX1" s="67"/>
      <c r="KKY1" s="67"/>
      <c r="KKZ1" s="67"/>
      <c r="KLA1" s="67"/>
      <c r="KLB1" s="67"/>
      <c r="KLC1" s="67"/>
      <c r="KLD1" s="67"/>
      <c r="KLE1" s="67"/>
      <c r="KLF1" s="67"/>
      <c r="KLG1" s="67"/>
      <c r="KLH1" s="67"/>
      <c r="KLI1" s="67"/>
      <c r="KLJ1" s="67"/>
      <c r="KLK1" s="67"/>
      <c r="KLL1" s="67"/>
      <c r="KLM1" s="92"/>
      <c r="KLN1" s="67"/>
      <c r="KLO1" s="67"/>
      <c r="KLP1" s="67"/>
      <c r="KLQ1" s="67"/>
      <c r="KLR1" s="67"/>
      <c r="KLS1" s="67"/>
      <c r="KLT1" s="67"/>
      <c r="KLU1" s="67"/>
      <c r="KLV1" s="67"/>
      <c r="KLW1" s="67"/>
      <c r="KLX1" s="67"/>
      <c r="KLY1" s="67"/>
      <c r="KLZ1" s="67"/>
      <c r="KMA1" s="67"/>
      <c r="KMB1" s="67"/>
      <c r="KMC1" s="92"/>
      <c r="KMD1" s="67"/>
      <c r="KME1" s="67"/>
      <c r="KMF1" s="67"/>
      <c r="KMG1" s="67"/>
      <c r="KMH1" s="67"/>
      <c r="KMI1" s="67"/>
      <c r="KMJ1" s="67"/>
      <c r="KMK1" s="67"/>
      <c r="KML1" s="67"/>
      <c r="KMM1" s="67"/>
      <c r="KMN1" s="67"/>
      <c r="KMO1" s="67"/>
      <c r="KMP1" s="67"/>
      <c r="KMQ1" s="67"/>
      <c r="KMR1" s="67"/>
      <c r="KMS1" s="92"/>
      <c r="KMT1" s="67"/>
      <c r="KMU1" s="67"/>
      <c r="KMV1" s="67"/>
      <c r="KMW1" s="67"/>
      <c r="KMX1" s="67"/>
      <c r="KMY1" s="67"/>
      <c r="KMZ1" s="67"/>
      <c r="KNA1" s="67"/>
      <c r="KNB1" s="67"/>
      <c r="KNC1" s="67"/>
      <c r="KND1" s="67"/>
      <c r="KNE1" s="67"/>
      <c r="KNF1" s="67"/>
      <c r="KNG1" s="67"/>
      <c r="KNH1" s="67"/>
      <c r="KNI1" s="92"/>
      <c r="KNJ1" s="67"/>
      <c r="KNK1" s="67"/>
      <c r="KNL1" s="67"/>
      <c r="KNM1" s="67"/>
      <c r="KNN1" s="67"/>
      <c r="KNO1" s="67"/>
      <c r="KNP1" s="67"/>
      <c r="KNQ1" s="67"/>
      <c r="KNR1" s="67"/>
      <c r="KNS1" s="67"/>
      <c r="KNT1" s="67"/>
      <c r="KNU1" s="67"/>
      <c r="KNV1" s="67"/>
      <c r="KNW1" s="67"/>
      <c r="KNX1" s="67"/>
      <c r="KNY1" s="92"/>
      <c r="KNZ1" s="67"/>
      <c r="KOA1" s="67"/>
      <c r="KOB1" s="67"/>
      <c r="KOC1" s="67"/>
      <c r="KOD1" s="67"/>
      <c r="KOE1" s="67"/>
      <c r="KOF1" s="67"/>
      <c r="KOG1" s="67"/>
      <c r="KOH1" s="67"/>
      <c r="KOI1" s="67"/>
      <c r="KOJ1" s="67"/>
      <c r="KOK1" s="67"/>
      <c r="KOL1" s="67"/>
      <c r="KOM1" s="67"/>
      <c r="KON1" s="67"/>
      <c r="KOO1" s="92"/>
      <c r="KOP1" s="67"/>
      <c r="KOQ1" s="67"/>
      <c r="KOR1" s="67"/>
      <c r="KOS1" s="67"/>
      <c r="KOT1" s="67"/>
      <c r="KOU1" s="67"/>
      <c r="KOV1" s="67"/>
      <c r="KOW1" s="67"/>
      <c r="KOX1" s="67"/>
      <c r="KOY1" s="67"/>
      <c r="KOZ1" s="67"/>
      <c r="KPA1" s="67"/>
      <c r="KPB1" s="67"/>
      <c r="KPC1" s="67"/>
      <c r="KPD1" s="67"/>
      <c r="KPE1" s="92"/>
      <c r="KPF1" s="67"/>
      <c r="KPG1" s="67"/>
      <c r="KPH1" s="67"/>
      <c r="KPI1" s="67"/>
      <c r="KPJ1" s="67"/>
      <c r="KPK1" s="67"/>
      <c r="KPL1" s="67"/>
      <c r="KPM1" s="67"/>
      <c r="KPN1" s="67"/>
      <c r="KPO1" s="67"/>
      <c r="KPP1" s="67"/>
      <c r="KPQ1" s="67"/>
      <c r="KPR1" s="67"/>
      <c r="KPS1" s="67"/>
      <c r="KPT1" s="67"/>
      <c r="KPU1" s="92"/>
      <c r="KPV1" s="67"/>
      <c r="KPW1" s="67"/>
      <c r="KPX1" s="67"/>
      <c r="KPY1" s="67"/>
      <c r="KPZ1" s="67"/>
      <c r="KQA1" s="67"/>
      <c r="KQB1" s="67"/>
      <c r="KQC1" s="67"/>
      <c r="KQD1" s="67"/>
      <c r="KQE1" s="67"/>
      <c r="KQF1" s="67"/>
      <c r="KQG1" s="67"/>
      <c r="KQH1" s="67"/>
      <c r="KQI1" s="67"/>
      <c r="KQJ1" s="67"/>
      <c r="KQK1" s="92"/>
      <c r="KQL1" s="67"/>
      <c r="KQM1" s="67"/>
      <c r="KQN1" s="67"/>
      <c r="KQO1" s="67"/>
      <c r="KQP1" s="67"/>
      <c r="KQQ1" s="67"/>
      <c r="KQR1" s="67"/>
      <c r="KQS1" s="67"/>
      <c r="KQT1" s="67"/>
      <c r="KQU1" s="67"/>
      <c r="KQV1" s="67"/>
      <c r="KQW1" s="67"/>
      <c r="KQX1" s="67"/>
      <c r="KQY1" s="67"/>
      <c r="KQZ1" s="67"/>
      <c r="KRA1" s="92"/>
      <c r="KRB1" s="67"/>
      <c r="KRC1" s="67"/>
      <c r="KRD1" s="67"/>
      <c r="KRE1" s="67"/>
      <c r="KRF1" s="67"/>
      <c r="KRG1" s="67"/>
      <c r="KRH1" s="67"/>
      <c r="KRI1" s="67"/>
      <c r="KRJ1" s="67"/>
      <c r="KRK1" s="67"/>
      <c r="KRL1" s="67"/>
      <c r="KRM1" s="67"/>
      <c r="KRN1" s="67"/>
      <c r="KRO1" s="67"/>
      <c r="KRP1" s="67"/>
      <c r="KRQ1" s="92"/>
      <c r="KRR1" s="67"/>
      <c r="KRS1" s="67"/>
      <c r="KRT1" s="67"/>
      <c r="KRU1" s="67"/>
      <c r="KRV1" s="67"/>
      <c r="KRW1" s="67"/>
      <c r="KRX1" s="67"/>
      <c r="KRY1" s="67"/>
      <c r="KRZ1" s="67"/>
      <c r="KSA1" s="67"/>
      <c r="KSB1" s="67"/>
      <c r="KSC1" s="67"/>
      <c r="KSD1" s="67"/>
      <c r="KSE1" s="67"/>
      <c r="KSF1" s="67"/>
      <c r="KSG1" s="92"/>
      <c r="KSH1" s="67"/>
      <c r="KSI1" s="67"/>
      <c r="KSJ1" s="67"/>
      <c r="KSK1" s="67"/>
      <c r="KSL1" s="67"/>
      <c r="KSM1" s="67"/>
      <c r="KSN1" s="67"/>
      <c r="KSO1" s="67"/>
      <c r="KSP1" s="67"/>
      <c r="KSQ1" s="67"/>
      <c r="KSR1" s="67"/>
      <c r="KSS1" s="67"/>
      <c r="KST1" s="67"/>
      <c r="KSU1" s="67"/>
      <c r="KSV1" s="67"/>
      <c r="KSW1" s="92"/>
      <c r="KSX1" s="67"/>
      <c r="KSY1" s="67"/>
      <c r="KSZ1" s="67"/>
      <c r="KTA1" s="67"/>
      <c r="KTB1" s="67"/>
      <c r="KTC1" s="67"/>
      <c r="KTD1" s="67"/>
      <c r="KTE1" s="67"/>
      <c r="KTF1" s="67"/>
      <c r="KTG1" s="67"/>
      <c r="KTH1" s="67"/>
      <c r="KTI1" s="67"/>
      <c r="KTJ1" s="67"/>
      <c r="KTK1" s="67"/>
      <c r="KTL1" s="67"/>
      <c r="KTM1" s="92"/>
      <c r="KTN1" s="67"/>
      <c r="KTO1" s="67"/>
      <c r="KTP1" s="67"/>
      <c r="KTQ1" s="67"/>
      <c r="KTR1" s="67"/>
      <c r="KTS1" s="67"/>
      <c r="KTT1" s="67"/>
      <c r="KTU1" s="67"/>
      <c r="KTV1" s="67"/>
      <c r="KTW1" s="67"/>
      <c r="KTX1" s="67"/>
      <c r="KTY1" s="67"/>
      <c r="KTZ1" s="67"/>
      <c r="KUA1" s="67"/>
      <c r="KUB1" s="67"/>
      <c r="KUC1" s="92"/>
      <c r="KUD1" s="67"/>
      <c r="KUE1" s="67"/>
      <c r="KUF1" s="67"/>
      <c r="KUG1" s="67"/>
      <c r="KUH1" s="67"/>
      <c r="KUI1" s="67"/>
      <c r="KUJ1" s="67"/>
      <c r="KUK1" s="67"/>
      <c r="KUL1" s="67"/>
      <c r="KUM1" s="67"/>
      <c r="KUN1" s="67"/>
      <c r="KUO1" s="67"/>
      <c r="KUP1" s="67"/>
      <c r="KUQ1" s="67"/>
      <c r="KUR1" s="67"/>
      <c r="KUS1" s="92"/>
      <c r="KUT1" s="67"/>
      <c r="KUU1" s="67"/>
      <c r="KUV1" s="67"/>
      <c r="KUW1" s="67"/>
      <c r="KUX1" s="67"/>
      <c r="KUY1" s="67"/>
      <c r="KUZ1" s="67"/>
      <c r="KVA1" s="67"/>
      <c r="KVB1" s="67"/>
      <c r="KVC1" s="67"/>
      <c r="KVD1" s="67"/>
      <c r="KVE1" s="67"/>
      <c r="KVF1" s="67"/>
      <c r="KVG1" s="67"/>
      <c r="KVH1" s="67"/>
      <c r="KVI1" s="92"/>
      <c r="KVJ1" s="67"/>
      <c r="KVK1" s="67"/>
      <c r="KVL1" s="67"/>
      <c r="KVM1" s="67"/>
      <c r="KVN1" s="67"/>
      <c r="KVO1" s="67"/>
      <c r="KVP1" s="67"/>
      <c r="KVQ1" s="67"/>
      <c r="KVR1" s="67"/>
      <c r="KVS1" s="67"/>
      <c r="KVT1" s="67"/>
      <c r="KVU1" s="67"/>
      <c r="KVV1" s="67"/>
      <c r="KVW1" s="67"/>
      <c r="KVX1" s="67"/>
      <c r="KVY1" s="92"/>
      <c r="KVZ1" s="67"/>
      <c r="KWA1" s="67"/>
      <c r="KWB1" s="67"/>
      <c r="KWC1" s="67"/>
      <c r="KWD1" s="67"/>
      <c r="KWE1" s="67"/>
      <c r="KWF1" s="67"/>
      <c r="KWG1" s="67"/>
      <c r="KWH1" s="67"/>
      <c r="KWI1" s="67"/>
      <c r="KWJ1" s="67"/>
      <c r="KWK1" s="67"/>
      <c r="KWL1" s="67"/>
      <c r="KWM1" s="67"/>
      <c r="KWN1" s="67"/>
      <c r="KWO1" s="92"/>
      <c r="KWP1" s="67"/>
      <c r="KWQ1" s="67"/>
      <c r="KWR1" s="67"/>
      <c r="KWS1" s="67"/>
      <c r="KWT1" s="67"/>
      <c r="KWU1" s="67"/>
      <c r="KWV1" s="67"/>
      <c r="KWW1" s="67"/>
      <c r="KWX1" s="67"/>
      <c r="KWY1" s="67"/>
      <c r="KWZ1" s="67"/>
      <c r="KXA1" s="67"/>
      <c r="KXB1" s="67"/>
      <c r="KXC1" s="67"/>
      <c r="KXD1" s="67"/>
      <c r="KXE1" s="92"/>
      <c r="KXF1" s="67"/>
      <c r="KXG1" s="67"/>
      <c r="KXH1" s="67"/>
      <c r="KXI1" s="67"/>
      <c r="KXJ1" s="67"/>
      <c r="KXK1" s="67"/>
      <c r="KXL1" s="67"/>
      <c r="KXM1" s="67"/>
      <c r="KXN1" s="67"/>
      <c r="KXO1" s="67"/>
      <c r="KXP1" s="67"/>
      <c r="KXQ1" s="67"/>
      <c r="KXR1" s="67"/>
      <c r="KXS1" s="67"/>
      <c r="KXT1" s="67"/>
      <c r="KXU1" s="92"/>
      <c r="KXV1" s="67"/>
      <c r="KXW1" s="67"/>
      <c r="KXX1" s="67"/>
      <c r="KXY1" s="67"/>
      <c r="KXZ1" s="67"/>
      <c r="KYA1" s="67"/>
      <c r="KYB1" s="67"/>
      <c r="KYC1" s="67"/>
      <c r="KYD1" s="67"/>
      <c r="KYE1" s="67"/>
      <c r="KYF1" s="67"/>
      <c r="KYG1" s="67"/>
      <c r="KYH1" s="67"/>
      <c r="KYI1" s="67"/>
      <c r="KYJ1" s="67"/>
      <c r="KYK1" s="92"/>
      <c r="KYL1" s="67"/>
      <c r="KYM1" s="67"/>
      <c r="KYN1" s="67"/>
      <c r="KYO1" s="67"/>
      <c r="KYP1" s="67"/>
      <c r="KYQ1" s="67"/>
      <c r="KYR1" s="67"/>
      <c r="KYS1" s="67"/>
      <c r="KYT1" s="67"/>
      <c r="KYU1" s="67"/>
      <c r="KYV1" s="67"/>
      <c r="KYW1" s="67"/>
      <c r="KYX1" s="67"/>
      <c r="KYY1" s="67"/>
      <c r="KYZ1" s="67"/>
      <c r="KZA1" s="92"/>
      <c r="KZB1" s="67"/>
      <c r="KZC1" s="67"/>
      <c r="KZD1" s="67"/>
      <c r="KZE1" s="67"/>
      <c r="KZF1" s="67"/>
      <c r="KZG1" s="67"/>
      <c r="KZH1" s="67"/>
      <c r="KZI1" s="67"/>
      <c r="KZJ1" s="67"/>
      <c r="KZK1" s="67"/>
      <c r="KZL1" s="67"/>
      <c r="KZM1" s="67"/>
      <c r="KZN1" s="67"/>
      <c r="KZO1" s="67"/>
      <c r="KZP1" s="67"/>
      <c r="KZQ1" s="92"/>
      <c r="KZR1" s="67"/>
      <c r="KZS1" s="67"/>
      <c r="KZT1" s="67"/>
      <c r="KZU1" s="67"/>
      <c r="KZV1" s="67"/>
      <c r="KZW1" s="67"/>
      <c r="KZX1" s="67"/>
      <c r="KZY1" s="67"/>
      <c r="KZZ1" s="67"/>
      <c r="LAA1" s="67"/>
      <c r="LAB1" s="67"/>
      <c r="LAC1" s="67"/>
      <c r="LAD1" s="67"/>
      <c r="LAE1" s="67"/>
      <c r="LAF1" s="67"/>
      <c r="LAG1" s="92"/>
      <c r="LAH1" s="67"/>
      <c r="LAI1" s="67"/>
      <c r="LAJ1" s="67"/>
      <c r="LAK1" s="67"/>
      <c r="LAL1" s="67"/>
      <c r="LAM1" s="67"/>
      <c r="LAN1" s="67"/>
      <c r="LAO1" s="67"/>
      <c r="LAP1" s="67"/>
      <c r="LAQ1" s="67"/>
      <c r="LAR1" s="67"/>
      <c r="LAS1" s="67"/>
      <c r="LAT1" s="67"/>
      <c r="LAU1" s="67"/>
      <c r="LAV1" s="67"/>
      <c r="LAW1" s="92"/>
      <c r="LAX1" s="67"/>
      <c r="LAY1" s="67"/>
      <c r="LAZ1" s="67"/>
      <c r="LBA1" s="67"/>
      <c r="LBB1" s="67"/>
      <c r="LBC1" s="67"/>
      <c r="LBD1" s="67"/>
      <c r="LBE1" s="67"/>
      <c r="LBF1" s="67"/>
      <c r="LBG1" s="67"/>
      <c r="LBH1" s="67"/>
      <c r="LBI1" s="67"/>
      <c r="LBJ1" s="67"/>
      <c r="LBK1" s="67"/>
      <c r="LBL1" s="67"/>
      <c r="LBM1" s="92"/>
      <c r="LBN1" s="67"/>
      <c r="LBO1" s="67"/>
      <c r="LBP1" s="67"/>
      <c r="LBQ1" s="67"/>
      <c r="LBR1" s="67"/>
      <c r="LBS1" s="67"/>
      <c r="LBT1" s="67"/>
      <c r="LBU1" s="67"/>
      <c r="LBV1" s="67"/>
      <c r="LBW1" s="67"/>
      <c r="LBX1" s="67"/>
      <c r="LBY1" s="67"/>
      <c r="LBZ1" s="67"/>
      <c r="LCA1" s="67"/>
      <c r="LCB1" s="67"/>
      <c r="LCC1" s="92"/>
      <c r="LCD1" s="67"/>
      <c r="LCE1" s="67"/>
      <c r="LCF1" s="67"/>
      <c r="LCG1" s="67"/>
      <c r="LCH1" s="67"/>
      <c r="LCI1" s="67"/>
      <c r="LCJ1" s="67"/>
      <c r="LCK1" s="67"/>
      <c r="LCL1" s="67"/>
      <c r="LCM1" s="67"/>
      <c r="LCN1" s="67"/>
      <c r="LCO1" s="67"/>
      <c r="LCP1" s="67"/>
      <c r="LCQ1" s="67"/>
      <c r="LCR1" s="67"/>
      <c r="LCS1" s="92"/>
      <c r="LCT1" s="67"/>
      <c r="LCU1" s="67"/>
      <c r="LCV1" s="67"/>
      <c r="LCW1" s="67"/>
      <c r="LCX1" s="67"/>
      <c r="LCY1" s="67"/>
      <c r="LCZ1" s="67"/>
      <c r="LDA1" s="67"/>
      <c r="LDB1" s="67"/>
      <c r="LDC1" s="67"/>
      <c r="LDD1" s="67"/>
      <c r="LDE1" s="67"/>
      <c r="LDF1" s="67"/>
      <c r="LDG1" s="67"/>
      <c r="LDH1" s="67"/>
      <c r="LDI1" s="92"/>
      <c r="LDJ1" s="67"/>
      <c r="LDK1" s="67"/>
      <c r="LDL1" s="67"/>
      <c r="LDM1" s="67"/>
      <c r="LDN1" s="67"/>
      <c r="LDO1" s="67"/>
      <c r="LDP1" s="67"/>
      <c r="LDQ1" s="67"/>
      <c r="LDR1" s="67"/>
      <c r="LDS1" s="67"/>
      <c r="LDT1" s="67"/>
      <c r="LDU1" s="67"/>
      <c r="LDV1" s="67"/>
      <c r="LDW1" s="67"/>
      <c r="LDX1" s="67"/>
      <c r="LDY1" s="92"/>
      <c r="LDZ1" s="67"/>
      <c r="LEA1" s="67"/>
      <c r="LEB1" s="67"/>
      <c r="LEC1" s="67"/>
      <c r="LED1" s="67"/>
      <c r="LEE1" s="67"/>
      <c r="LEF1" s="67"/>
      <c r="LEG1" s="67"/>
      <c r="LEH1" s="67"/>
      <c r="LEI1" s="67"/>
      <c r="LEJ1" s="67"/>
      <c r="LEK1" s="67"/>
      <c r="LEL1" s="67"/>
      <c r="LEM1" s="67"/>
      <c r="LEN1" s="67"/>
      <c r="LEO1" s="92"/>
      <c r="LEP1" s="67"/>
      <c r="LEQ1" s="67"/>
      <c r="LER1" s="67"/>
      <c r="LES1" s="67"/>
      <c r="LET1" s="67"/>
      <c r="LEU1" s="67"/>
      <c r="LEV1" s="67"/>
      <c r="LEW1" s="67"/>
      <c r="LEX1" s="67"/>
      <c r="LEY1" s="67"/>
      <c r="LEZ1" s="67"/>
      <c r="LFA1" s="67"/>
      <c r="LFB1" s="67"/>
      <c r="LFC1" s="67"/>
      <c r="LFD1" s="67"/>
      <c r="LFE1" s="92"/>
      <c r="LFF1" s="67"/>
      <c r="LFG1" s="67"/>
      <c r="LFH1" s="67"/>
      <c r="LFI1" s="67"/>
      <c r="LFJ1" s="67"/>
      <c r="LFK1" s="67"/>
      <c r="LFL1" s="67"/>
      <c r="LFM1" s="67"/>
      <c r="LFN1" s="67"/>
      <c r="LFO1" s="67"/>
      <c r="LFP1" s="67"/>
      <c r="LFQ1" s="67"/>
      <c r="LFR1" s="67"/>
      <c r="LFS1" s="67"/>
      <c r="LFT1" s="67"/>
      <c r="LFU1" s="92"/>
      <c r="LFV1" s="67"/>
      <c r="LFW1" s="67"/>
      <c r="LFX1" s="67"/>
      <c r="LFY1" s="67"/>
      <c r="LFZ1" s="67"/>
      <c r="LGA1" s="67"/>
      <c r="LGB1" s="67"/>
      <c r="LGC1" s="67"/>
      <c r="LGD1" s="67"/>
      <c r="LGE1" s="67"/>
      <c r="LGF1" s="67"/>
      <c r="LGG1" s="67"/>
      <c r="LGH1" s="67"/>
      <c r="LGI1" s="67"/>
      <c r="LGJ1" s="67"/>
      <c r="LGK1" s="92"/>
      <c r="LGL1" s="67"/>
      <c r="LGM1" s="67"/>
      <c r="LGN1" s="67"/>
      <c r="LGO1" s="67"/>
      <c r="LGP1" s="67"/>
      <c r="LGQ1" s="67"/>
      <c r="LGR1" s="67"/>
      <c r="LGS1" s="67"/>
      <c r="LGT1" s="67"/>
      <c r="LGU1" s="67"/>
      <c r="LGV1" s="67"/>
      <c r="LGW1" s="67"/>
      <c r="LGX1" s="67"/>
      <c r="LGY1" s="67"/>
      <c r="LGZ1" s="67"/>
      <c r="LHA1" s="92"/>
      <c r="LHB1" s="67"/>
      <c r="LHC1" s="67"/>
      <c r="LHD1" s="67"/>
      <c r="LHE1" s="67"/>
      <c r="LHF1" s="67"/>
      <c r="LHG1" s="67"/>
      <c r="LHH1" s="67"/>
      <c r="LHI1" s="67"/>
      <c r="LHJ1" s="67"/>
      <c r="LHK1" s="67"/>
      <c r="LHL1" s="67"/>
      <c r="LHM1" s="67"/>
      <c r="LHN1" s="67"/>
      <c r="LHO1" s="67"/>
      <c r="LHP1" s="67"/>
      <c r="LHQ1" s="92"/>
      <c r="LHR1" s="67"/>
      <c r="LHS1" s="67"/>
      <c r="LHT1" s="67"/>
      <c r="LHU1" s="67"/>
      <c r="LHV1" s="67"/>
      <c r="LHW1" s="67"/>
      <c r="LHX1" s="67"/>
      <c r="LHY1" s="67"/>
      <c r="LHZ1" s="67"/>
      <c r="LIA1" s="67"/>
      <c r="LIB1" s="67"/>
      <c r="LIC1" s="67"/>
      <c r="LID1" s="67"/>
      <c r="LIE1" s="67"/>
      <c r="LIF1" s="67"/>
      <c r="LIG1" s="92"/>
      <c r="LIH1" s="67"/>
      <c r="LII1" s="67"/>
      <c r="LIJ1" s="67"/>
      <c r="LIK1" s="67"/>
      <c r="LIL1" s="67"/>
      <c r="LIM1" s="67"/>
      <c r="LIN1" s="67"/>
      <c r="LIO1" s="67"/>
      <c r="LIP1" s="67"/>
      <c r="LIQ1" s="67"/>
      <c r="LIR1" s="67"/>
      <c r="LIS1" s="67"/>
      <c r="LIT1" s="67"/>
      <c r="LIU1" s="67"/>
      <c r="LIV1" s="67"/>
      <c r="LIW1" s="92"/>
      <c r="LIX1" s="67"/>
      <c r="LIY1" s="67"/>
      <c r="LIZ1" s="67"/>
      <c r="LJA1" s="67"/>
      <c r="LJB1" s="67"/>
      <c r="LJC1" s="67"/>
      <c r="LJD1" s="67"/>
      <c r="LJE1" s="67"/>
      <c r="LJF1" s="67"/>
      <c r="LJG1" s="67"/>
      <c r="LJH1" s="67"/>
      <c r="LJI1" s="67"/>
      <c r="LJJ1" s="67"/>
      <c r="LJK1" s="67"/>
      <c r="LJL1" s="67"/>
      <c r="LJM1" s="92"/>
      <c r="LJN1" s="67"/>
      <c r="LJO1" s="67"/>
      <c r="LJP1" s="67"/>
      <c r="LJQ1" s="67"/>
      <c r="LJR1" s="67"/>
      <c r="LJS1" s="67"/>
      <c r="LJT1" s="67"/>
      <c r="LJU1" s="67"/>
      <c r="LJV1" s="67"/>
      <c r="LJW1" s="67"/>
      <c r="LJX1" s="67"/>
      <c r="LJY1" s="67"/>
      <c r="LJZ1" s="67"/>
      <c r="LKA1" s="67"/>
      <c r="LKB1" s="67"/>
      <c r="LKC1" s="92"/>
      <c r="LKD1" s="67"/>
      <c r="LKE1" s="67"/>
      <c r="LKF1" s="67"/>
      <c r="LKG1" s="67"/>
      <c r="LKH1" s="67"/>
      <c r="LKI1" s="67"/>
      <c r="LKJ1" s="67"/>
      <c r="LKK1" s="67"/>
      <c r="LKL1" s="67"/>
      <c r="LKM1" s="67"/>
      <c r="LKN1" s="67"/>
      <c r="LKO1" s="67"/>
      <c r="LKP1" s="67"/>
      <c r="LKQ1" s="67"/>
      <c r="LKR1" s="67"/>
      <c r="LKS1" s="92"/>
      <c r="LKT1" s="67"/>
      <c r="LKU1" s="67"/>
      <c r="LKV1" s="67"/>
      <c r="LKW1" s="67"/>
      <c r="LKX1" s="67"/>
      <c r="LKY1" s="67"/>
      <c r="LKZ1" s="67"/>
      <c r="LLA1" s="67"/>
      <c r="LLB1" s="67"/>
      <c r="LLC1" s="67"/>
      <c r="LLD1" s="67"/>
      <c r="LLE1" s="67"/>
      <c r="LLF1" s="67"/>
      <c r="LLG1" s="67"/>
      <c r="LLH1" s="67"/>
      <c r="LLI1" s="92"/>
      <c r="LLJ1" s="67"/>
      <c r="LLK1" s="67"/>
      <c r="LLL1" s="67"/>
      <c r="LLM1" s="67"/>
      <c r="LLN1" s="67"/>
      <c r="LLO1" s="67"/>
      <c r="LLP1" s="67"/>
      <c r="LLQ1" s="67"/>
      <c r="LLR1" s="67"/>
      <c r="LLS1" s="67"/>
      <c r="LLT1" s="67"/>
      <c r="LLU1" s="67"/>
      <c r="LLV1" s="67"/>
      <c r="LLW1" s="67"/>
      <c r="LLX1" s="67"/>
      <c r="LLY1" s="92"/>
      <c r="LLZ1" s="67"/>
      <c r="LMA1" s="67"/>
      <c r="LMB1" s="67"/>
      <c r="LMC1" s="67"/>
      <c r="LMD1" s="67"/>
      <c r="LME1" s="67"/>
      <c r="LMF1" s="67"/>
      <c r="LMG1" s="67"/>
      <c r="LMH1" s="67"/>
      <c r="LMI1" s="67"/>
      <c r="LMJ1" s="67"/>
      <c r="LMK1" s="67"/>
      <c r="LML1" s="67"/>
      <c r="LMM1" s="67"/>
      <c r="LMN1" s="67"/>
      <c r="LMO1" s="92"/>
      <c r="LMP1" s="67"/>
      <c r="LMQ1" s="67"/>
      <c r="LMR1" s="67"/>
      <c r="LMS1" s="67"/>
      <c r="LMT1" s="67"/>
      <c r="LMU1" s="67"/>
      <c r="LMV1" s="67"/>
      <c r="LMW1" s="67"/>
      <c r="LMX1" s="67"/>
      <c r="LMY1" s="67"/>
      <c r="LMZ1" s="67"/>
      <c r="LNA1" s="67"/>
      <c r="LNB1" s="67"/>
      <c r="LNC1" s="67"/>
      <c r="LND1" s="67"/>
      <c r="LNE1" s="92"/>
      <c r="LNF1" s="67"/>
      <c r="LNG1" s="67"/>
      <c r="LNH1" s="67"/>
      <c r="LNI1" s="67"/>
      <c r="LNJ1" s="67"/>
      <c r="LNK1" s="67"/>
      <c r="LNL1" s="67"/>
      <c r="LNM1" s="67"/>
      <c r="LNN1" s="67"/>
      <c r="LNO1" s="67"/>
      <c r="LNP1" s="67"/>
      <c r="LNQ1" s="67"/>
      <c r="LNR1" s="67"/>
      <c r="LNS1" s="67"/>
      <c r="LNT1" s="67"/>
      <c r="LNU1" s="92"/>
      <c r="LNV1" s="67"/>
      <c r="LNW1" s="67"/>
      <c r="LNX1" s="67"/>
      <c r="LNY1" s="67"/>
      <c r="LNZ1" s="67"/>
      <c r="LOA1" s="67"/>
      <c r="LOB1" s="67"/>
      <c r="LOC1" s="67"/>
      <c r="LOD1" s="67"/>
      <c r="LOE1" s="67"/>
      <c r="LOF1" s="67"/>
      <c r="LOG1" s="67"/>
      <c r="LOH1" s="67"/>
      <c r="LOI1" s="67"/>
      <c r="LOJ1" s="67"/>
      <c r="LOK1" s="92"/>
      <c r="LOL1" s="67"/>
      <c r="LOM1" s="67"/>
      <c r="LON1" s="67"/>
      <c r="LOO1" s="67"/>
      <c r="LOP1" s="67"/>
      <c r="LOQ1" s="67"/>
      <c r="LOR1" s="67"/>
      <c r="LOS1" s="67"/>
      <c r="LOT1" s="67"/>
      <c r="LOU1" s="67"/>
      <c r="LOV1" s="67"/>
      <c r="LOW1" s="67"/>
      <c r="LOX1" s="67"/>
      <c r="LOY1" s="67"/>
      <c r="LOZ1" s="67"/>
      <c r="LPA1" s="92"/>
      <c r="LPB1" s="67"/>
      <c r="LPC1" s="67"/>
      <c r="LPD1" s="67"/>
      <c r="LPE1" s="67"/>
      <c r="LPF1" s="67"/>
      <c r="LPG1" s="67"/>
      <c r="LPH1" s="67"/>
      <c r="LPI1" s="67"/>
      <c r="LPJ1" s="67"/>
      <c r="LPK1" s="67"/>
      <c r="LPL1" s="67"/>
      <c r="LPM1" s="67"/>
      <c r="LPN1" s="67"/>
      <c r="LPO1" s="67"/>
      <c r="LPP1" s="67"/>
      <c r="LPQ1" s="92"/>
      <c r="LPR1" s="67"/>
      <c r="LPS1" s="67"/>
      <c r="LPT1" s="67"/>
      <c r="LPU1" s="67"/>
      <c r="LPV1" s="67"/>
      <c r="LPW1" s="67"/>
      <c r="LPX1" s="67"/>
      <c r="LPY1" s="67"/>
      <c r="LPZ1" s="67"/>
      <c r="LQA1" s="67"/>
      <c r="LQB1" s="67"/>
      <c r="LQC1" s="67"/>
      <c r="LQD1" s="67"/>
      <c r="LQE1" s="67"/>
      <c r="LQF1" s="67"/>
      <c r="LQG1" s="92"/>
      <c r="LQH1" s="67"/>
      <c r="LQI1" s="67"/>
      <c r="LQJ1" s="67"/>
      <c r="LQK1" s="67"/>
      <c r="LQL1" s="67"/>
      <c r="LQM1" s="67"/>
      <c r="LQN1" s="67"/>
      <c r="LQO1" s="67"/>
      <c r="LQP1" s="67"/>
      <c r="LQQ1" s="67"/>
      <c r="LQR1" s="67"/>
      <c r="LQS1" s="67"/>
      <c r="LQT1" s="67"/>
      <c r="LQU1" s="67"/>
      <c r="LQV1" s="67"/>
      <c r="LQW1" s="92"/>
      <c r="LQX1" s="67"/>
      <c r="LQY1" s="67"/>
      <c r="LQZ1" s="67"/>
      <c r="LRA1" s="67"/>
      <c r="LRB1" s="67"/>
      <c r="LRC1" s="67"/>
      <c r="LRD1" s="67"/>
      <c r="LRE1" s="67"/>
      <c r="LRF1" s="67"/>
      <c r="LRG1" s="67"/>
      <c r="LRH1" s="67"/>
      <c r="LRI1" s="67"/>
      <c r="LRJ1" s="67"/>
      <c r="LRK1" s="67"/>
      <c r="LRL1" s="67"/>
      <c r="LRM1" s="92"/>
      <c r="LRN1" s="67"/>
      <c r="LRO1" s="67"/>
      <c r="LRP1" s="67"/>
      <c r="LRQ1" s="67"/>
      <c r="LRR1" s="67"/>
      <c r="LRS1" s="67"/>
      <c r="LRT1" s="67"/>
      <c r="LRU1" s="67"/>
      <c r="LRV1" s="67"/>
      <c r="LRW1" s="67"/>
      <c r="LRX1" s="67"/>
      <c r="LRY1" s="67"/>
      <c r="LRZ1" s="67"/>
      <c r="LSA1" s="67"/>
      <c r="LSB1" s="67"/>
      <c r="LSC1" s="92"/>
      <c r="LSD1" s="67"/>
      <c r="LSE1" s="67"/>
      <c r="LSF1" s="67"/>
      <c r="LSG1" s="67"/>
      <c r="LSH1" s="67"/>
      <c r="LSI1" s="67"/>
      <c r="LSJ1" s="67"/>
      <c r="LSK1" s="67"/>
      <c r="LSL1" s="67"/>
      <c r="LSM1" s="67"/>
      <c r="LSN1" s="67"/>
      <c r="LSO1" s="67"/>
      <c r="LSP1" s="67"/>
      <c r="LSQ1" s="67"/>
      <c r="LSR1" s="67"/>
      <c r="LSS1" s="92"/>
      <c r="LST1" s="67"/>
      <c r="LSU1" s="67"/>
      <c r="LSV1" s="67"/>
      <c r="LSW1" s="67"/>
      <c r="LSX1" s="67"/>
      <c r="LSY1" s="67"/>
      <c r="LSZ1" s="67"/>
      <c r="LTA1" s="67"/>
      <c r="LTB1" s="67"/>
      <c r="LTC1" s="67"/>
      <c r="LTD1" s="67"/>
      <c r="LTE1" s="67"/>
      <c r="LTF1" s="67"/>
      <c r="LTG1" s="67"/>
      <c r="LTH1" s="67"/>
      <c r="LTI1" s="92"/>
      <c r="LTJ1" s="67"/>
      <c r="LTK1" s="67"/>
      <c r="LTL1" s="67"/>
      <c r="LTM1" s="67"/>
      <c r="LTN1" s="67"/>
      <c r="LTO1" s="67"/>
      <c r="LTP1" s="67"/>
      <c r="LTQ1" s="67"/>
      <c r="LTR1" s="67"/>
      <c r="LTS1" s="67"/>
      <c r="LTT1" s="67"/>
      <c r="LTU1" s="67"/>
      <c r="LTV1" s="67"/>
      <c r="LTW1" s="67"/>
      <c r="LTX1" s="67"/>
      <c r="LTY1" s="92"/>
      <c r="LTZ1" s="67"/>
      <c r="LUA1" s="67"/>
      <c r="LUB1" s="67"/>
      <c r="LUC1" s="67"/>
      <c r="LUD1" s="67"/>
      <c r="LUE1" s="67"/>
      <c r="LUF1" s="67"/>
      <c r="LUG1" s="67"/>
      <c r="LUH1" s="67"/>
      <c r="LUI1" s="67"/>
      <c r="LUJ1" s="67"/>
      <c r="LUK1" s="67"/>
      <c r="LUL1" s="67"/>
      <c r="LUM1" s="67"/>
      <c r="LUN1" s="67"/>
      <c r="LUO1" s="92"/>
      <c r="LUP1" s="67"/>
      <c r="LUQ1" s="67"/>
      <c r="LUR1" s="67"/>
      <c r="LUS1" s="67"/>
      <c r="LUT1" s="67"/>
      <c r="LUU1" s="67"/>
      <c r="LUV1" s="67"/>
      <c r="LUW1" s="67"/>
      <c r="LUX1" s="67"/>
      <c r="LUY1" s="67"/>
      <c r="LUZ1" s="67"/>
      <c r="LVA1" s="67"/>
      <c r="LVB1" s="67"/>
      <c r="LVC1" s="67"/>
      <c r="LVD1" s="67"/>
      <c r="LVE1" s="92"/>
      <c r="LVF1" s="67"/>
      <c r="LVG1" s="67"/>
      <c r="LVH1" s="67"/>
      <c r="LVI1" s="67"/>
      <c r="LVJ1" s="67"/>
      <c r="LVK1" s="67"/>
      <c r="LVL1" s="67"/>
      <c r="LVM1" s="67"/>
      <c r="LVN1" s="67"/>
      <c r="LVO1" s="67"/>
      <c r="LVP1" s="67"/>
      <c r="LVQ1" s="67"/>
      <c r="LVR1" s="67"/>
      <c r="LVS1" s="67"/>
      <c r="LVT1" s="67"/>
      <c r="LVU1" s="92"/>
      <c r="LVV1" s="67"/>
      <c r="LVW1" s="67"/>
      <c r="LVX1" s="67"/>
      <c r="LVY1" s="67"/>
      <c r="LVZ1" s="67"/>
      <c r="LWA1" s="67"/>
      <c r="LWB1" s="67"/>
      <c r="LWC1" s="67"/>
      <c r="LWD1" s="67"/>
      <c r="LWE1" s="67"/>
      <c r="LWF1" s="67"/>
      <c r="LWG1" s="67"/>
      <c r="LWH1" s="67"/>
      <c r="LWI1" s="67"/>
      <c r="LWJ1" s="67"/>
      <c r="LWK1" s="92"/>
      <c r="LWL1" s="67"/>
      <c r="LWM1" s="67"/>
      <c r="LWN1" s="67"/>
      <c r="LWO1" s="67"/>
      <c r="LWP1" s="67"/>
      <c r="LWQ1" s="67"/>
      <c r="LWR1" s="67"/>
      <c r="LWS1" s="67"/>
      <c r="LWT1" s="67"/>
      <c r="LWU1" s="67"/>
      <c r="LWV1" s="67"/>
      <c r="LWW1" s="67"/>
      <c r="LWX1" s="67"/>
      <c r="LWY1" s="67"/>
      <c r="LWZ1" s="67"/>
      <c r="LXA1" s="92"/>
      <c r="LXB1" s="67"/>
      <c r="LXC1" s="67"/>
      <c r="LXD1" s="67"/>
      <c r="LXE1" s="67"/>
      <c r="LXF1" s="67"/>
      <c r="LXG1" s="67"/>
      <c r="LXH1" s="67"/>
      <c r="LXI1" s="67"/>
      <c r="LXJ1" s="67"/>
      <c r="LXK1" s="67"/>
      <c r="LXL1" s="67"/>
      <c r="LXM1" s="67"/>
      <c r="LXN1" s="67"/>
      <c r="LXO1" s="67"/>
      <c r="LXP1" s="67"/>
      <c r="LXQ1" s="92"/>
      <c r="LXR1" s="67"/>
      <c r="LXS1" s="67"/>
      <c r="LXT1" s="67"/>
      <c r="LXU1" s="67"/>
      <c r="LXV1" s="67"/>
      <c r="LXW1" s="67"/>
      <c r="LXX1" s="67"/>
      <c r="LXY1" s="67"/>
      <c r="LXZ1" s="67"/>
      <c r="LYA1" s="67"/>
      <c r="LYB1" s="67"/>
      <c r="LYC1" s="67"/>
      <c r="LYD1" s="67"/>
      <c r="LYE1" s="67"/>
      <c r="LYF1" s="67"/>
      <c r="LYG1" s="92"/>
      <c r="LYH1" s="67"/>
      <c r="LYI1" s="67"/>
      <c r="LYJ1" s="67"/>
      <c r="LYK1" s="67"/>
      <c r="LYL1" s="67"/>
      <c r="LYM1" s="67"/>
      <c r="LYN1" s="67"/>
      <c r="LYO1" s="67"/>
      <c r="LYP1" s="67"/>
      <c r="LYQ1" s="67"/>
      <c r="LYR1" s="67"/>
      <c r="LYS1" s="67"/>
      <c r="LYT1" s="67"/>
      <c r="LYU1" s="67"/>
      <c r="LYV1" s="67"/>
      <c r="LYW1" s="92"/>
      <c r="LYX1" s="67"/>
      <c r="LYY1" s="67"/>
      <c r="LYZ1" s="67"/>
      <c r="LZA1" s="67"/>
      <c r="LZB1" s="67"/>
      <c r="LZC1" s="67"/>
      <c r="LZD1" s="67"/>
      <c r="LZE1" s="67"/>
      <c r="LZF1" s="67"/>
      <c r="LZG1" s="67"/>
      <c r="LZH1" s="67"/>
      <c r="LZI1" s="67"/>
      <c r="LZJ1" s="67"/>
      <c r="LZK1" s="67"/>
      <c r="LZL1" s="67"/>
      <c r="LZM1" s="92"/>
      <c r="LZN1" s="67"/>
      <c r="LZO1" s="67"/>
      <c r="LZP1" s="67"/>
      <c r="LZQ1" s="67"/>
      <c r="LZR1" s="67"/>
      <c r="LZS1" s="67"/>
      <c r="LZT1" s="67"/>
      <c r="LZU1" s="67"/>
      <c r="LZV1" s="67"/>
      <c r="LZW1" s="67"/>
      <c r="LZX1" s="67"/>
      <c r="LZY1" s="67"/>
      <c r="LZZ1" s="67"/>
      <c r="MAA1" s="67"/>
      <c r="MAB1" s="67"/>
      <c r="MAC1" s="92"/>
      <c r="MAD1" s="67"/>
      <c r="MAE1" s="67"/>
      <c r="MAF1" s="67"/>
      <c r="MAG1" s="67"/>
      <c r="MAH1" s="67"/>
      <c r="MAI1" s="67"/>
      <c r="MAJ1" s="67"/>
      <c r="MAK1" s="67"/>
      <c r="MAL1" s="67"/>
      <c r="MAM1" s="67"/>
      <c r="MAN1" s="67"/>
      <c r="MAO1" s="67"/>
      <c r="MAP1" s="67"/>
      <c r="MAQ1" s="67"/>
      <c r="MAR1" s="67"/>
      <c r="MAS1" s="92"/>
      <c r="MAT1" s="67"/>
      <c r="MAU1" s="67"/>
      <c r="MAV1" s="67"/>
      <c r="MAW1" s="67"/>
      <c r="MAX1" s="67"/>
      <c r="MAY1" s="67"/>
      <c r="MAZ1" s="67"/>
      <c r="MBA1" s="67"/>
      <c r="MBB1" s="67"/>
      <c r="MBC1" s="67"/>
      <c r="MBD1" s="67"/>
      <c r="MBE1" s="67"/>
      <c r="MBF1" s="67"/>
      <c r="MBG1" s="67"/>
      <c r="MBH1" s="67"/>
      <c r="MBI1" s="92"/>
      <c r="MBJ1" s="67"/>
      <c r="MBK1" s="67"/>
      <c r="MBL1" s="67"/>
      <c r="MBM1" s="67"/>
      <c r="MBN1" s="67"/>
      <c r="MBO1" s="67"/>
      <c r="MBP1" s="67"/>
      <c r="MBQ1" s="67"/>
      <c r="MBR1" s="67"/>
      <c r="MBS1" s="67"/>
      <c r="MBT1" s="67"/>
      <c r="MBU1" s="67"/>
      <c r="MBV1" s="67"/>
      <c r="MBW1" s="67"/>
      <c r="MBX1" s="67"/>
      <c r="MBY1" s="92"/>
      <c r="MBZ1" s="67"/>
      <c r="MCA1" s="67"/>
      <c r="MCB1" s="67"/>
      <c r="MCC1" s="67"/>
      <c r="MCD1" s="67"/>
      <c r="MCE1" s="67"/>
      <c r="MCF1" s="67"/>
      <c r="MCG1" s="67"/>
      <c r="MCH1" s="67"/>
      <c r="MCI1" s="67"/>
      <c r="MCJ1" s="67"/>
      <c r="MCK1" s="67"/>
      <c r="MCL1" s="67"/>
      <c r="MCM1" s="67"/>
      <c r="MCN1" s="67"/>
      <c r="MCO1" s="92"/>
      <c r="MCP1" s="67"/>
      <c r="MCQ1" s="67"/>
      <c r="MCR1" s="67"/>
      <c r="MCS1" s="67"/>
      <c r="MCT1" s="67"/>
      <c r="MCU1" s="67"/>
      <c r="MCV1" s="67"/>
      <c r="MCW1" s="67"/>
      <c r="MCX1" s="67"/>
      <c r="MCY1" s="67"/>
      <c r="MCZ1" s="67"/>
      <c r="MDA1" s="67"/>
      <c r="MDB1" s="67"/>
      <c r="MDC1" s="67"/>
      <c r="MDD1" s="67"/>
      <c r="MDE1" s="92"/>
      <c r="MDF1" s="67"/>
      <c r="MDG1" s="67"/>
      <c r="MDH1" s="67"/>
      <c r="MDI1" s="67"/>
      <c r="MDJ1" s="67"/>
      <c r="MDK1" s="67"/>
      <c r="MDL1" s="67"/>
      <c r="MDM1" s="67"/>
      <c r="MDN1" s="67"/>
      <c r="MDO1" s="67"/>
      <c r="MDP1" s="67"/>
      <c r="MDQ1" s="67"/>
      <c r="MDR1" s="67"/>
      <c r="MDS1" s="67"/>
      <c r="MDT1" s="67"/>
      <c r="MDU1" s="92"/>
      <c r="MDV1" s="67"/>
      <c r="MDW1" s="67"/>
      <c r="MDX1" s="67"/>
      <c r="MDY1" s="67"/>
      <c r="MDZ1" s="67"/>
      <c r="MEA1" s="67"/>
      <c r="MEB1" s="67"/>
      <c r="MEC1" s="67"/>
      <c r="MED1" s="67"/>
      <c r="MEE1" s="67"/>
      <c r="MEF1" s="67"/>
      <c r="MEG1" s="67"/>
      <c r="MEH1" s="67"/>
      <c r="MEI1" s="67"/>
      <c r="MEJ1" s="67"/>
      <c r="MEK1" s="92"/>
      <c r="MEL1" s="67"/>
      <c r="MEM1" s="67"/>
      <c r="MEN1" s="67"/>
      <c r="MEO1" s="67"/>
      <c r="MEP1" s="67"/>
      <c r="MEQ1" s="67"/>
      <c r="MER1" s="67"/>
      <c r="MES1" s="67"/>
      <c r="MET1" s="67"/>
      <c r="MEU1" s="67"/>
      <c r="MEV1" s="67"/>
      <c r="MEW1" s="67"/>
      <c r="MEX1" s="67"/>
      <c r="MEY1" s="67"/>
      <c r="MEZ1" s="67"/>
      <c r="MFA1" s="92"/>
      <c r="MFB1" s="67"/>
      <c r="MFC1" s="67"/>
      <c r="MFD1" s="67"/>
      <c r="MFE1" s="67"/>
      <c r="MFF1" s="67"/>
      <c r="MFG1" s="67"/>
      <c r="MFH1" s="67"/>
      <c r="MFI1" s="67"/>
      <c r="MFJ1" s="67"/>
      <c r="MFK1" s="67"/>
      <c r="MFL1" s="67"/>
      <c r="MFM1" s="67"/>
      <c r="MFN1" s="67"/>
      <c r="MFO1" s="67"/>
      <c r="MFP1" s="67"/>
      <c r="MFQ1" s="92"/>
      <c r="MFR1" s="67"/>
      <c r="MFS1" s="67"/>
      <c r="MFT1" s="67"/>
      <c r="MFU1" s="67"/>
      <c r="MFV1" s="67"/>
      <c r="MFW1" s="67"/>
      <c r="MFX1" s="67"/>
      <c r="MFY1" s="67"/>
      <c r="MFZ1" s="67"/>
      <c r="MGA1" s="67"/>
      <c r="MGB1" s="67"/>
      <c r="MGC1" s="67"/>
      <c r="MGD1" s="67"/>
      <c r="MGE1" s="67"/>
      <c r="MGF1" s="67"/>
      <c r="MGG1" s="92"/>
      <c r="MGH1" s="67"/>
      <c r="MGI1" s="67"/>
      <c r="MGJ1" s="67"/>
      <c r="MGK1" s="67"/>
      <c r="MGL1" s="67"/>
      <c r="MGM1" s="67"/>
      <c r="MGN1" s="67"/>
      <c r="MGO1" s="67"/>
      <c r="MGP1" s="67"/>
      <c r="MGQ1" s="67"/>
      <c r="MGR1" s="67"/>
      <c r="MGS1" s="67"/>
      <c r="MGT1" s="67"/>
      <c r="MGU1" s="67"/>
      <c r="MGV1" s="67"/>
      <c r="MGW1" s="92"/>
      <c r="MGX1" s="67"/>
      <c r="MGY1" s="67"/>
      <c r="MGZ1" s="67"/>
      <c r="MHA1" s="67"/>
      <c r="MHB1" s="67"/>
      <c r="MHC1" s="67"/>
      <c r="MHD1" s="67"/>
      <c r="MHE1" s="67"/>
      <c r="MHF1" s="67"/>
      <c r="MHG1" s="67"/>
      <c r="MHH1" s="67"/>
      <c r="MHI1" s="67"/>
      <c r="MHJ1" s="67"/>
      <c r="MHK1" s="67"/>
      <c r="MHL1" s="67"/>
      <c r="MHM1" s="92"/>
      <c r="MHN1" s="67"/>
      <c r="MHO1" s="67"/>
      <c r="MHP1" s="67"/>
      <c r="MHQ1" s="67"/>
      <c r="MHR1" s="67"/>
      <c r="MHS1" s="67"/>
      <c r="MHT1" s="67"/>
      <c r="MHU1" s="67"/>
      <c r="MHV1" s="67"/>
      <c r="MHW1" s="67"/>
      <c r="MHX1" s="67"/>
      <c r="MHY1" s="67"/>
      <c r="MHZ1" s="67"/>
      <c r="MIA1" s="67"/>
      <c r="MIB1" s="67"/>
      <c r="MIC1" s="92"/>
      <c r="MID1" s="67"/>
      <c r="MIE1" s="67"/>
      <c r="MIF1" s="67"/>
      <c r="MIG1" s="67"/>
      <c r="MIH1" s="67"/>
      <c r="MII1" s="67"/>
      <c r="MIJ1" s="67"/>
      <c r="MIK1" s="67"/>
      <c r="MIL1" s="67"/>
      <c r="MIM1" s="67"/>
      <c r="MIN1" s="67"/>
      <c r="MIO1" s="67"/>
      <c r="MIP1" s="67"/>
      <c r="MIQ1" s="67"/>
      <c r="MIR1" s="67"/>
      <c r="MIS1" s="92"/>
      <c r="MIT1" s="67"/>
      <c r="MIU1" s="67"/>
      <c r="MIV1" s="67"/>
      <c r="MIW1" s="67"/>
      <c r="MIX1" s="67"/>
      <c r="MIY1" s="67"/>
      <c r="MIZ1" s="67"/>
      <c r="MJA1" s="67"/>
      <c r="MJB1" s="67"/>
      <c r="MJC1" s="67"/>
      <c r="MJD1" s="67"/>
      <c r="MJE1" s="67"/>
      <c r="MJF1" s="67"/>
      <c r="MJG1" s="67"/>
      <c r="MJH1" s="67"/>
      <c r="MJI1" s="92"/>
      <c r="MJJ1" s="67"/>
      <c r="MJK1" s="67"/>
      <c r="MJL1" s="67"/>
      <c r="MJM1" s="67"/>
      <c r="MJN1" s="67"/>
      <c r="MJO1" s="67"/>
      <c r="MJP1" s="67"/>
      <c r="MJQ1" s="67"/>
      <c r="MJR1" s="67"/>
      <c r="MJS1" s="67"/>
      <c r="MJT1" s="67"/>
      <c r="MJU1" s="67"/>
      <c r="MJV1" s="67"/>
      <c r="MJW1" s="67"/>
      <c r="MJX1" s="67"/>
      <c r="MJY1" s="92"/>
      <c r="MJZ1" s="67"/>
      <c r="MKA1" s="67"/>
      <c r="MKB1" s="67"/>
      <c r="MKC1" s="67"/>
      <c r="MKD1" s="67"/>
      <c r="MKE1" s="67"/>
      <c r="MKF1" s="67"/>
      <c r="MKG1" s="67"/>
      <c r="MKH1" s="67"/>
      <c r="MKI1" s="67"/>
      <c r="MKJ1" s="67"/>
      <c r="MKK1" s="67"/>
      <c r="MKL1" s="67"/>
      <c r="MKM1" s="67"/>
      <c r="MKN1" s="67"/>
      <c r="MKO1" s="92"/>
      <c r="MKP1" s="67"/>
      <c r="MKQ1" s="67"/>
      <c r="MKR1" s="67"/>
      <c r="MKS1" s="67"/>
      <c r="MKT1" s="67"/>
      <c r="MKU1" s="67"/>
      <c r="MKV1" s="67"/>
      <c r="MKW1" s="67"/>
      <c r="MKX1" s="67"/>
      <c r="MKY1" s="67"/>
      <c r="MKZ1" s="67"/>
      <c r="MLA1" s="67"/>
      <c r="MLB1" s="67"/>
      <c r="MLC1" s="67"/>
      <c r="MLD1" s="67"/>
      <c r="MLE1" s="92"/>
      <c r="MLF1" s="67"/>
      <c r="MLG1" s="67"/>
      <c r="MLH1" s="67"/>
      <c r="MLI1" s="67"/>
      <c r="MLJ1" s="67"/>
      <c r="MLK1" s="67"/>
      <c r="MLL1" s="67"/>
      <c r="MLM1" s="67"/>
      <c r="MLN1" s="67"/>
      <c r="MLO1" s="67"/>
      <c r="MLP1" s="67"/>
      <c r="MLQ1" s="67"/>
      <c r="MLR1" s="67"/>
      <c r="MLS1" s="67"/>
      <c r="MLT1" s="67"/>
      <c r="MLU1" s="92"/>
      <c r="MLV1" s="67"/>
      <c r="MLW1" s="67"/>
      <c r="MLX1" s="67"/>
      <c r="MLY1" s="67"/>
      <c r="MLZ1" s="67"/>
      <c r="MMA1" s="67"/>
      <c r="MMB1" s="67"/>
      <c r="MMC1" s="67"/>
      <c r="MMD1" s="67"/>
      <c r="MME1" s="67"/>
      <c r="MMF1" s="67"/>
      <c r="MMG1" s="67"/>
      <c r="MMH1" s="67"/>
      <c r="MMI1" s="67"/>
      <c r="MMJ1" s="67"/>
      <c r="MMK1" s="92"/>
      <c r="MML1" s="67"/>
      <c r="MMM1" s="67"/>
      <c r="MMN1" s="67"/>
      <c r="MMO1" s="67"/>
      <c r="MMP1" s="67"/>
      <c r="MMQ1" s="67"/>
      <c r="MMR1" s="67"/>
      <c r="MMS1" s="67"/>
      <c r="MMT1" s="67"/>
      <c r="MMU1" s="67"/>
      <c r="MMV1" s="67"/>
      <c r="MMW1" s="67"/>
      <c r="MMX1" s="67"/>
      <c r="MMY1" s="67"/>
      <c r="MMZ1" s="67"/>
      <c r="MNA1" s="92"/>
      <c r="MNB1" s="67"/>
      <c r="MNC1" s="67"/>
      <c r="MND1" s="67"/>
      <c r="MNE1" s="67"/>
      <c r="MNF1" s="67"/>
      <c r="MNG1" s="67"/>
      <c r="MNH1" s="67"/>
      <c r="MNI1" s="67"/>
      <c r="MNJ1" s="67"/>
      <c r="MNK1" s="67"/>
      <c r="MNL1" s="67"/>
      <c r="MNM1" s="67"/>
      <c r="MNN1" s="67"/>
      <c r="MNO1" s="67"/>
      <c r="MNP1" s="67"/>
      <c r="MNQ1" s="92"/>
      <c r="MNR1" s="67"/>
      <c r="MNS1" s="67"/>
      <c r="MNT1" s="67"/>
      <c r="MNU1" s="67"/>
      <c r="MNV1" s="67"/>
      <c r="MNW1" s="67"/>
      <c r="MNX1" s="67"/>
      <c r="MNY1" s="67"/>
      <c r="MNZ1" s="67"/>
      <c r="MOA1" s="67"/>
      <c r="MOB1" s="67"/>
      <c r="MOC1" s="67"/>
      <c r="MOD1" s="67"/>
      <c r="MOE1" s="67"/>
      <c r="MOF1" s="67"/>
      <c r="MOG1" s="92"/>
      <c r="MOH1" s="67"/>
      <c r="MOI1" s="67"/>
      <c r="MOJ1" s="67"/>
      <c r="MOK1" s="67"/>
      <c r="MOL1" s="67"/>
      <c r="MOM1" s="67"/>
      <c r="MON1" s="67"/>
      <c r="MOO1" s="67"/>
      <c r="MOP1" s="67"/>
      <c r="MOQ1" s="67"/>
      <c r="MOR1" s="67"/>
      <c r="MOS1" s="67"/>
      <c r="MOT1" s="67"/>
      <c r="MOU1" s="67"/>
      <c r="MOV1" s="67"/>
      <c r="MOW1" s="92"/>
      <c r="MOX1" s="67"/>
      <c r="MOY1" s="67"/>
      <c r="MOZ1" s="67"/>
      <c r="MPA1" s="67"/>
      <c r="MPB1" s="67"/>
      <c r="MPC1" s="67"/>
      <c r="MPD1" s="67"/>
      <c r="MPE1" s="67"/>
      <c r="MPF1" s="67"/>
      <c r="MPG1" s="67"/>
      <c r="MPH1" s="67"/>
      <c r="MPI1" s="67"/>
      <c r="MPJ1" s="67"/>
      <c r="MPK1" s="67"/>
      <c r="MPL1" s="67"/>
      <c r="MPM1" s="92"/>
      <c r="MPN1" s="67"/>
      <c r="MPO1" s="67"/>
      <c r="MPP1" s="67"/>
      <c r="MPQ1" s="67"/>
      <c r="MPR1" s="67"/>
      <c r="MPS1" s="67"/>
      <c r="MPT1" s="67"/>
      <c r="MPU1" s="67"/>
      <c r="MPV1" s="67"/>
      <c r="MPW1" s="67"/>
      <c r="MPX1" s="67"/>
      <c r="MPY1" s="67"/>
      <c r="MPZ1" s="67"/>
      <c r="MQA1" s="67"/>
      <c r="MQB1" s="67"/>
      <c r="MQC1" s="92"/>
      <c r="MQD1" s="67"/>
      <c r="MQE1" s="67"/>
      <c r="MQF1" s="67"/>
      <c r="MQG1" s="67"/>
      <c r="MQH1" s="67"/>
      <c r="MQI1" s="67"/>
      <c r="MQJ1" s="67"/>
      <c r="MQK1" s="67"/>
      <c r="MQL1" s="67"/>
      <c r="MQM1" s="67"/>
      <c r="MQN1" s="67"/>
      <c r="MQO1" s="67"/>
      <c r="MQP1" s="67"/>
      <c r="MQQ1" s="67"/>
      <c r="MQR1" s="67"/>
      <c r="MQS1" s="92"/>
      <c r="MQT1" s="67"/>
      <c r="MQU1" s="67"/>
      <c r="MQV1" s="67"/>
      <c r="MQW1" s="67"/>
      <c r="MQX1" s="67"/>
      <c r="MQY1" s="67"/>
      <c r="MQZ1" s="67"/>
      <c r="MRA1" s="67"/>
      <c r="MRB1" s="67"/>
      <c r="MRC1" s="67"/>
      <c r="MRD1" s="67"/>
      <c r="MRE1" s="67"/>
      <c r="MRF1" s="67"/>
      <c r="MRG1" s="67"/>
      <c r="MRH1" s="67"/>
      <c r="MRI1" s="92"/>
      <c r="MRJ1" s="67"/>
      <c r="MRK1" s="67"/>
      <c r="MRL1" s="67"/>
      <c r="MRM1" s="67"/>
      <c r="MRN1" s="67"/>
      <c r="MRO1" s="67"/>
      <c r="MRP1" s="67"/>
      <c r="MRQ1" s="67"/>
      <c r="MRR1" s="67"/>
      <c r="MRS1" s="67"/>
      <c r="MRT1" s="67"/>
      <c r="MRU1" s="67"/>
      <c r="MRV1" s="67"/>
      <c r="MRW1" s="67"/>
      <c r="MRX1" s="67"/>
      <c r="MRY1" s="92"/>
      <c r="MRZ1" s="67"/>
      <c r="MSA1" s="67"/>
      <c r="MSB1" s="67"/>
      <c r="MSC1" s="67"/>
      <c r="MSD1" s="67"/>
      <c r="MSE1" s="67"/>
      <c r="MSF1" s="67"/>
      <c r="MSG1" s="67"/>
      <c r="MSH1" s="67"/>
      <c r="MSI1" s="67"/>
      <c r="MSJ1" s="67"/>
      <c r="MSK1" s="67"/>
      <c r="MSL1" s="67"/>
      <c r="MSM1" s="67"/>
      <c r="MSN1" s="67"/>
      <c r="MSO1" s="92"/>
      <c r="MSP1" s="67"/>
      <c r="MSQ1" s="67"/>
      <c r="MSR1" s="67"/>
      <c r="MSS1" s="67"/>
      <c r="MST1" s="67"/>
      <c r="MSU1" s="67"/>
      <c r="MSV1" s="67"/>
      <c r="MSW1" s="67"/>
      <c r="MSX1" s="67"/>
      <c r="MSY1" s="67"/>
      <c r="MSZ1" s="67"/>
      <c r="MTA1" s="67"/>
      <c r="MTB1" s="67"/>
      <c r="MTC1" s="67"/>
      <c r="MTD1" s="67"/>
      <c r="MTE1" s="92"/>
      <c r="MTF1" s="67"/>
      <c r="MTG1" s="67"/>
      <c r="MTH1" s="67"/>
      <c r="MTI1" s="67"/>
      <c r="MTJ1" s="67"/>
      <c r="MTK1" s="67"/>
      <c r="MTL1" s="67"/>
      <c r="MTM1" s="67"/>
      <c r="MTN1" s="67"/>
      <c r="MTO1" s="67"/>
      <c r="MTP1" s="67"/>
      <c r="MTQ1" s="67"/>
      <c r="MTR1" s="67"/>
      <c r="MTS1" s="67"/>
      <c r="MTT1" s="67"/>
      <c r="MTU1" s="92"/>
      <c r="MTV1" s="67"/>
      <c r="MTW1" s="67"/>
      <c r="MTX1" s="67"/>
      <c r="MTY1" s="67"/>
      <c r="MTZ1" s="67"/>
      <c r="MUA1" s="67"/>
      <c r="MUB1" s="67"/>
      <c r="MUC1" s="67"/>
      <c r="MUD1" s="67"/>
      <c r="MUE1" s="67"/>
      <c r="MUF1" s="67"/>
      <c r="MUG1" s="67"/>
      <c r="MUH1" s="67"/>
      <c r="MUI1" s="67"/>
      <c r="MUJ1" s="67"/>
      <c r="MUK1" s="92"/>
      <c r="MUL1" s="67"/>
      <c r="MUM1" s="67"/>
      <c r="MUN1" s="67"/>
      <c r="MUO1" s="67"/>
      <c r="MUP1" s="67"/>
      <c r="MUQ1" s="67"/>
      <c r="MUR1" s="67"/>
      <c r="MUS1" s="67"/>
      <c r="MUT1" s="67"/>
      <c r="MUU1" s="67"/>
      <c r="MUV1" s="67"/>
      <c r="MUW1" s="67"/>
      <c r="MUX1" s="67"/>
      <c r="MUY1" s="67"/>
      <c r="MUZ1" s="67"/>
      <c r="MVA1" s="92"/>
      <c r="MVB1" s="67"/>
      <c r="MVC1" s="67"/>
      <c r="MVD1" s="67"/>
      <c r="MVE1" s="67"/>
      <c r="MVF1" s="67"/>
      <c r="MVG1" s="67"/>
      <c r="MVH1" s="67"/>
      <c r="MVI1" s="67"/>
      <c r="MVJ1" s="67"/>
      <c r="MVK1" s="67"/>
      <c r="MVL1" s="67"/>
      <c r="MVM1" s="67"/>
      <c r="MVN1" s="67"/>
      <c r="MVO1" s="67"/>
      <c r="MVP1" s="67"/>
      <c r="MVQ1" s="92"/>
      <c r="MVR1" s="67"/>
      <c r="MVS1" s="67"/>
      <c r="MVT1" s="67"/>
      <c r="MVU1" s="67"/>
      <c r="MVV1" s="67"/>
      <c r="MVW1" s="67"/>
      <c r="MVX1" s="67"/>
      <c r="MVY1" s="67"/>
      <c r="MVZ1" s="67"/>
      <c r="MWA1" s="67"/>
      <c r="MWB1" s="67"/>
      <c r="MWC1" s="67"/>
      <c r="MWD1" s="67"/>
      <c r="MWE1" s="67"/>
      <c r="MWF1" s="67"/>
      <c r="MWG1" s="92"/>
      <c r="MWH1" s="67"/>
      <c r="MWI1" s="67"/>
      <c r="MWJ1" s="67"/>
      <c r="MWK1" s="67"/>
      <c r="MWL1" s="67"/>
      <c r="MWM1" s="67"/>
      <c r="MWN1" s="67"/>
      <c r="MWO1" s="67"/>
      <c r="MWP1" s="67"/>
      <c r="MWQ1" s="67"/>
      <c r="MWR1" s="67"/>
      <c r="MWS1" s="67"/>
      <c r="MWT1" s="67"/>
      <c r="MWU1" s="67"/>
      <c r="MWV1" s="67"/>
      <c r="MWW1" s="92"/>
      <c r="MWX1" s="67"/>
      <c r="MWY1" s="67"/>
      <c r="MWZ1" s="67"/>
      <c r="MXA1" s="67"/>
      <c r="MXB1" s="67"/>
      <c r="MXC1" s="67"/>
      <c r="MXD1" s="67"/>
      <c r="MXE1" s="67"/>
      <c r="MXF1" s="67"/>
      <c r="MXG1" s="67"/>
      <c r="MXH1" s="67"/>
      <c r="MXI1" s="67"/>
      <c r="MXJ1" s="67"/>
      <c r="MXK1" s="67"/>
      <c r="MXL1" s="67"/>
      <c r="MXM1" s="92"/>
      <c r="MXN1" s="67"/>
      <c r="MXO1" s="67"/>
      <c r="MXP1" s="67"/>
      <c r="MXQ1" s="67"/>
      <c r="MXR1" s="67"/>
      <c r="MXS1" s="67"/>
      <c r="MXT1" s="67"/>
      <c r="MXU1" s="67"/>
      <c r="MXV1" s="67"/>
      <c r="MXW1" s="67"/>
      <c r="MXX1" s="67"/>
      <c r="MXY1" s="67"/>
      <c r="MXZ1" s="67"/>
      <c r="MYA1" s="67"/>
      <c r="MYB1" s="67"/>
      <c r="MYC1" s="92"/>
      <c r="MYD1" s="67"/>
      <c r="MYE1" s="67"/>
      <c r="MYF1" s="67"/>
      <c r="MYG1" s="67"/>
      <c r="MYH1" s="67"/>
      <c r="MYI1" s="67"/>
      <c r="MYJ1" s="67"/>
      <c r="MYK1" s="67"/>
      <c r="MYL1" s="67"/>
      <c r="MYM1" s="67"/>
      <c r="MYN1" s="67"/>
      <c r="MYO1" s="67"/>
      <c r="MYP1" s="67"/>
      <c r="MYQ1" s="67"/>
      <c r="MYR1" s="67"/>
      <c r="MYS1" s="92"/>
      <c r="MYT1" s="67"/>
      <c r="MYU1" s="67"/>
      <c r="MYV1" s="67"/>
      <c r="MYW1" s="67"/>
      <c r="MYX1" s="67"/>
      <c r="MYY1" s="67"/>
      <c r="MYZ1" s="67"/>
      <c r="MZA1" s="67"/>
      <c r="MZB1" s="67"/>
      <c r="MZC1" s="67"/>
      <c r="MZD1" s="67"/>
      <c r="MZE1" s="67"/>
      <c r="MZF1" s="67"/>
      <c r="MZG1" s="67"/>
      <c r="MZH1" s="67"/>
      <c r="MZI1" s="92"/>
      <c r="MZJ1" s="67"/>
      <c r="MZK1" s="67"/>
      <c r="MZL1" s="67"/>
      <c r="MZM1" s="67"/>
      <c r="MZN1" s="67"/>
      <c r="MZO1" s="67"/>
      <c r="MZP1" s="67"/>
      <c r="MZQ1" s="67"/>
      <c r="MZR1" s="67"/>
      <c r="MZS1" s="67"/>
      <c r="MZT1" s="67"/>
      <c r="MZU1" s="67"/>
      <c r="MZV1" s="67"/>
      <c r="MZW1" s="67"/>
      <c r="MZX1" s="67"/>
      <c r="MZY1" s="92"/>
      <c r="MZZ1" s="67"/>
      <c r="NAA1" s="67"/>
      <c r="NAB1" s="67"/>
      <c r="NAC1" s="67"/>
      <c r="NAD1" s="67"/>
      <c r="NAE1" s="67"/>
      <c r="NAF1" s="67"/>
      <c r="NAG1" s="67"/>
      <c r="NAH1" s="67"/>
      <c r="NAI1" s="67"/>
      <c r="NAJ1" s="67"/>
      <c r="NAK1" s="67"/>
      <c r="NAL1" s="67"/>
      <c r="NAM1" s="67"/>
      <c r="NAN1" s="67"/>
      <c r="NAO1" s="92"/>
      <c r="NAP1" s="67"/>
      <c r="NAQ1" s="67"/>
      <c r="NAR1" s="67"/>
      <c r="NAS1" s="67"/>
      <c r="NAT1" s="67"/>
      <c r="NAU1" s="67"/>
      <c r="NAV1" s="67"/>
      <c r="NAW1" s="67"/>
      <c r="NAX1" s="67"/>
      <c r="NAY1" s="67"/>
      <c r="NAZ1" s="67"/>
      <c r="NBA1" s="67"/>
      <c r="NBB1" s="67"/>
      <c r="NBC1" s="67"/>
      <c r="NBD1" s="67"/>
      <c r="NBE1" s="92"/>
      <c r="NBF1" s="67"/>
      <c r="NBG1" s="67"/>
      <c r="NBH1" s="67"/>
      <c r="NBI1" s="67"/>
      <c r="NBJ1" s="67"/>
      <c r="NBK1" s="67"/>
      <c r="NBL1" s="67"/>
      <c r="NBM1" s="67"/>
      <c r="NBN1" s="67"/>
      <c r="NBO1" s="67"/>
      <c r="NBP1" s="67"/>
      <c r="NBQ1" s="67"/>
      <c r="NBR1" s="67"/>
      <c r="NBS1" s="67"/>
      <c r="NBT1" s="67"/>
      <c r="NBU1" s="92"/>
      <c r="NBV1" s="67"/>
      <c r="NBW1" s="67"/>
      <c r="NBX1" s="67"/>
      <c r="NBY1" s="67"/>
      <c r="NBZ1" s="67"/>
      <c r="NCA1" s="67"/>
      <c r="NCB1" s="67"/>
      <c r="NCC1" s="67"/>
      <c r="NCD1" s="67"/>
      <c r="NCE1" s="67"/>
      <c r="NCF1" s="67"/>
      <c r="NCG1" s="67"/>
      <c r="NCH1" s="67"/>
      <c r="NCI1" s="67"/>
      <c r="NCJ1" s="67"/>
      <c r="NCK1" s="92"/>
      <c r="NCL1" s="67"/>
      <c r="NCM1" s="67"/>
      <c r="NCN1" s="67"/>
      <c r="NCO1" s="67"/>
      <c r="NCP1" s="67"/>
      <c r="NCQ1" s="67"/>
      <c r="NCR1" s="67"/>
      <c r="NCS1" s="67"/>
      <c r="NCT1" s="67"/>
      <c r="NCU1" s="67"/>
      <c r="NCV1" s="67"/>
      <c r="NCW1" s="67"/>
      <c r="NCX1" s="67"/>
      <c r="NCY1" s="67"/>
      <c r="NCZ1" s="67"/>
      <c r="NDA1" s="92"/>
      <c r="NDB1" s="67"/>
      <c r="NDC1" s="67"/>
      <c r="NDD1" s="67"/>
      <c r="NDE1" s="67"/>
      <c r="NDF1" s="67"/>
      <c r="NDG1" s="67"/>
      <c r="NDH1" s="67"/>
      <c r="NDI1" s="67"/>
      <c r="NDJ1" s="67"/>
      <c r="NDK1" s="67"/>
      <c r="NDL1" s="67"/>
      <c r="NDM1" s="67"/>
      <c r="NDN1" s="67"/>
      <c r="NDO1" s="67"/>
      <c r="NDP1" s="67"/>
      <c r="NDQ1" s="92"/>
      <c r="NDR1" s="67"/>
      <c r="NDS1" s="67"/>
      <c r="NDT1" s="67"/>
      <c r="NDU1" s="67"/>
      <c r="NDV1" s="67"/>
      <c r="NDW1" s="67"/>
      <c r="NDX1" s="67"/>
      <c r="NDY1" s="67"/>
      <c r="NDZ1" s="67"/>
      <c r="NEA1" s="67"/>
      <c r="NEB1" s="67"/>
      <c r="NEC1" s="67"/>
      <c r="NED1" s="67"/>
      <c r="NEE1" s="67"/>
      <c r="NEF1" s="67"/>
      <c r="NEG1" s="92"/>
      <c r="NEH1" s="67"/>
      <c r="NEI1" s="67"/>
      <c r="NEJ1" s="67"/>
      <c r="NEK1" s="67"/>
      <c r="NEL1" s="67"/>
      <c r="NEM1" s="67"/>
      <c r="NEN1" s="67"/>
      <c r="NEO1" s="67"/>
      <c r="NEP1" s="67"/>
      <c r="NEQ1" s="67"/>
      <c r="NER1" s="67"/>
      <c r="NES1" s="67"/>
      <c r="NET1" s="67"/>
      <c r="NEU1" s="67"/>
      <c r="NEV1" s="67"/>
      <c r="NEW1" s="92"/>
      <c r="NEX1" s="67"/>
      <c r="NEY1" s="67"/>
      <c r="NEZ1" s="67"/>
      <c r="NFA1" s="67"/>
      <c r="NFB1" s="67"/>
      <c r="NFC1" s="67"/>
      <c r="NFD1" s="67"/>
      <c r="NFE1" s="67"/>
      <c r="NFF1" s="67"/>
      <c r="NFG1" s="67"/>
      <c r="NFH1" s="67"/>
      <c r="NFI1" s="67"/>
      <c r="NFJ1" s="67"/>
      <c r="NFK1" s="67"/>
      <c r="NFL1" s="67"/>
      <c r="NFM1" s="92"/>
      <c r="NFN1" s="67"/>
      <c r="NFO1" s="67"/>
      <c r="NFP1" s="67"/>
      <c r="NFQ1" s="67"/>
      <c r="NFR1" s="67"/>
      <c r="NFS1" s="67"/>
      <c r="NFT1" s="67"/>
      <c r="NFU1" s="67"/>
      <c r="NFV1" s="67"/>
      <c r="NFW1" s="67"/>
      <c r="NFX1" s="67"/>
      <c r="NFY1" s="67"/>
      <c r="NFZ1" s="67"/>
      <c r="NGA1" s="67"/>
      <c r="NGB1" s="67"/>
      <c r="NGC1" s="92"/>
      <c r="NGD1" s="67"/>
      <c r="NGE1" s="67"/>
      <c r="NGF1" s="67"/>
      <c r="NGG1" s="67"/>
      <c r="NGH1" s="67"/>
      <c r="NGI1" s="67"/>
      <c r="NGJ1" s="67"/>
      <c r="NGK1" s="67"/>
      <c r="NGL1" s="67"/>
      <c r="NGM1" s="67"/>
      <c r="NGN1" s="67"/>
      <c r="NGO1" s="67"/>
      <c r="NGP1" s="67"/>
      <c r="NGQ1" s="67"/>
      <c r="NGR1" s="67"/>
      <c r="NGS1" s="92"/>
      <c r="NGT1" s="67"/>
      <c r="NGU1" s="67"/>
      <c r="NGV1" s="67"/>
      <c r="NGW1" s="67"/>
      <c r="NGX1" s="67"/>
      <c r="NGY1" s="67"/>
      <c r="NGZ1" s="67"/>
      <c r="NHA1" s="67"/>
      <c r="NHB1" s="67"/>
      <c r="NHC1" s="67"/>
      <c r="NHD1" s="67"/>
      <c r="NHE1" s="67"/>
      <c r="NHF1" s="67"/>
      <c r="NHG1" s="67"/>
      <c r="NHH1" s="67"/>
      <c r="NHI1" s="92"/>
      <c r="NHJ1" s="67"/>
      <c r="NHK1" s="67"/>
      <c r="NHL1" s="67"/>
      <c r="NHM1" s="67"/>
      <c r="NHN1" s="67"/>
      <c r="NHO1" s="67"/>
      <c r="NHP1" s="67"/>
      <c r="NHQ1" s="67"/>
      <c r="NHR1" s="67"/>
      <c r="NHS1" s="67"/>
      <c r="NHT1" s="67"/>
      <c r="NHU1" s="67"/>
      <c r="NHV1" s="67"/>
      <c r="NHW1" s="67"/>
      <c r="NHX1" s="67"/>
      <c r="NHY1" s="92"/>
      <c r="NHZ1" s="67"/>
      <c r="NIA1" s="67"/>
      <c r="NIB1" s="67"/>
      <c r="NIC1" s="67"/>
      <c r="NID1" s="67"/>
      <c r="NIE1" s="67"/>
      <c r="NIF1" s="67"/>
      <c r="NIG1" s="67"/>
      <c r="NIH1" s="67"/>
      <c r="NII1" s="67"/>
      <c r="NIJ1" s="67"/>
      <c r="NIK1" s="67"/>
      <c r="NIL1" s="67"/>
      <c r="NIM1" s="67"/>
      <c r="NIN1" s="67"/>
      <c r="NIO1" s="92"/>
      <c r="NIP1" s="67"/>
      <c r="NIQ1" s="67"/>
      <c r="NIR1" s="67"/>
      <c r="NIS1" s="67"/>
      <c r="NIT1" s="67"/>
      <c r="NIU1" s="67"/>
      <c r="NIV1" s="67"/>
      <c r="NIW1" s="67"/>
      <c r="NIX1" s="67"/>
      <c r="NIY1" s="67"/>
      <c r="NIZ1" s="67"/>
      <c r="NJA1" s="67"/>
      <c r="NJB1" s="67"/>
      <c r="NJC1" s="67"/>
      <c r="NJD1" s="67"/>
      <c r="NJE1" s="92"/>
      <c r="NJF1" s="67"/>
      <c r="NJG1" s="67"/>
      <c r="NJH1" s="67"/>
      <c r="NJI1" s="67"/>
      <c r="NJJ1" s="67"/>
      <c r="NJK1" s="67"/>
      <c r="NJL1" s="67"/>
      <c r="NJM1" s="67"/>
      <c r="NJN1" s="67"/>
      <c r="NJO1" s="67"/>
      <c r="NJP1" s="67"/>
      <c r="NJQ1" s="67"/>
      <c r="NJR1" s="67"/>
      <c r="NJS1" s="67"/>
      <c r="NJT1" s="67"/>
      <c r="NJU1" s="92"/>
      <c r="NJV1" s="67"/>
      <c r="NJW1" s="67"/>
      <c r="NJX1" s="67"/>
      <c r="NJY1" s="67"/>
      <c r="NJZ1" s="67"/>
      <c r="NKA1" s="67"/>
      <c r="NKB1" s="67"/>
      <c r="NKC1" s="67"/>
      <c r="NKD1" s="67"/>
      <c r="NKE1" s="67"/>
      <c r="NKF1" s="67"/>
      <c r="NKG1" s="67"/>
      <c r="NKH1" s="67"/>
      <c r="NKI1" s="67"/>
      <c r="NKJ1" s="67"/>
      <c r="NKK1" s="92"/>
      <c r="NKL1" s="67"/>
      <c r="NKM1" s="67"/>
      <c r="NKN1" s="67"/>
      <c r="NKO1" s="67"/>
      <c r="NKP1" s="67"/>
      <c r="NKQ1" s="67"/>
      <c r="NKR1" s="67"/>
      <c r="NKS1" s="67"/>
      <c r="NKT1" s="67"/>
      <c r="NKU1" s="67"/>
      <c r="NKV1" s="67"/>
      <c r="NKW1" s="67"/>
      <c r="NKX1" s="67"/>
      <c r="NKY1" s="67"/>
      <c r="NKZ1" s="67"/>
      <c r="NLA1" s="92"/>
      <c r="NLB1" s="67"/>
      <c r="NLC1" s="67"/>
      <c r="NLD1" s="67"/>
      <c r="NLE1" s="67"/>
      <c r="NLF1" s="67"/>
      <c r="NLG1" s="67"/>
      <c r="NLH1" s="67"/>
      <c r="NLI1" s="67"/>
      <c r="NLJ1" s="67"/>
      <c r="NLK1" s="67"/>
      <c r="NLL1" s="67"/>
      <c r="NLM1" s="67"/>
      <c r="NLN1" s="67"/>
      <c r="NLO1" s="67"/>
      <c r="NLP1" s="67"/>
      <c r="NLQ1" s="92"/>
      <c r="NLR1" s="67"/>
      <c r="NLS1" s="67"/>
      <c r="NLT1" s="67"/>
      <c r="NLU1" s="67"/>
      <c r="NLV1" s="67"/>
      <c r="NLW1" s="67"/>
      <c r="NLX1" s="67"/>
      <c r="NLY1" s="67"/>
      <c r="NLZ1" s="67"/>
      <c r="NMA1" s="67"/>
      <c r="NMB1" s="67"/>
      <c r="NMC1" s="67"/>
      <c r="NMD1" s="67"/>
      <c r="NME1" s="67"/>
      <c r="NMF1" s="67"/>
      <c r="NMG1" s="92"/>
      <c r="NMH1" s="67"/>
      <c r="NMI1" s="67"/>
      <c r="NMJ1" s="67"/>
      <c r="NMK1" s="67"/>
      <c r="NML1" s="67"/>
      <c r="NMM1" s="67"/>
      <c r="NMN1" s="67"/>
      <c r="NMO1" s="67"/>
      <c r="NMP1" s="67"/>
      <c r="NMQ1" s="67"/>
      <c r="NMR1" s="67"/>
      <c r="NMS1" s="67"/>
      <c r="NMT1" s="67"/>
      <c r="NMU1" s="67"/>
      <c r="NMV1" s="67"/>
      <c r="NMW1" s="92"/>
      <c r="NMX1" s="67"/>
      <c r="NMY1" s="67"/>
      <c r="NMZ1" s="67"/>
      <c r="NNA1" s="67"/>
      <c r="NNB1" s="67"/>
      <c r="NNC1" s="67"/>
      <c r="NND1" s="67"/>
      <c r="NNE1" s="67"/>
      <c r="NNF1" s="67"/>
      <c r="NNG1" s="67"/>
      <c r="NNH1" s="67"/>
      <c r="NNI1" s="67"/>
      <c r="NNJ1" s="67"/>
      <c r="NNK1" s="67"/>
      <c r="NNL1" s="67"/>
      <c r="NNM1" s="92"/>
      <c r="NNN1" s="67"/>
      <c r="NNO1" s="67"/>
      <c r="NNP1" s="67"/>
      <c r="NNQ1" s="67"/>
      <c r="NNR1" s="67"/>
      <c r="NNS1" s="67"/>
      <c r="NNT1" s="67"/>
      <c r="NNU1" s="67"/>
      <c r="NNV1" s="67"/>
      <c r="NNW1" s="67"/>
      <c r="NNX1" s="67"/>
      <c r="NNY1" s="67"/>
      <c r="NNZ1" s="67"/>
      <c r="NOA1" s="67"/>
      <c r="NOB1" s="67"/>
      <c r="NOC1" s="92"/>
      <c r="NOD1" s="67"/>
      <c r="NOE1" s="67"/>
      <c r="NOF1" s="67"/>
      <c r="NOG1" s="67"/>
      <c r="NOH1" s="67"/>
      <c r="NOI1" s="67"/>
      <c r="NOJ1" s="67"/>
      <c r="NOK1" s="67"/>
      <c r="NOL1" s="67"/>
      <c r="NOM1" s="67"/>
      <c r="NON1" s="67"/>
      <c r="NOO1" s="67"/>
      <c r="NOP1" s="67"/>
      <c r="NOQ1" s="67"/>
      <c r="NOR1" s="67"/>
      <c r="NOS1" s="92"/>
      <c r="NOT1" s="67"/>
      <c r="NOU1" s="67"/>
      <c r="NOV1" s="67"/>
      <c r="NOW1" s="67"/>
      <c r="NOX1" s="67"/>
      <c r="NOY1" s="67"/>
      <c r="NOZ1" s="67"/>
      <c r="NPA1" s="67"/>
      <c r="NPB1" s="67"/>
      <c r="NPC1" s="67"/>
      <c r="NPD1" s="67"/>
      <c r="NPE1" s="67"/>
      <c r="NPF1" s="67"/>
      <c r="NPG1" s="67"/>
      <c r="NPH1" s="67"/>
      <c r="NPI1" s="92"/>
      <c r="NPJ1" s="67"/>
      <c r="NPK1" s="67"/>
      <c r="NPL1" s="67"/>
      <c r="NPM1" s="67"/>
      <c r="NPN1" s="67"/>
      <c r="NPO1" s="67"/>
      <c r="NPP1" s="67"/>
      <c r="NPQ1" s="67"/>
      <c r="NPR1" s="67"/>
      <c r="NPS1" s="67"/>
      <c r="NPT1" s="67"/>
      <c r="NPU1" s="67"/>
      <c r="NPV1" s="67"/>
      <c r="NPW1" s="67"/>
      <c r="NPX1" s="67"/>
      <c r="NPY1" s="92"/>
      <c r="NPZ1" s="67"/>
      <c r="NQA1" s="67"/>
      <c r="NQB1" s="67"/>
      <c r="NQC1" s="67"/>
      <c r="NQD1" s="67"/>
      <c r="NQE1" s="67"/>
      <c r="NQF1" s="67"/>
      <c r="NQG1" s="67"/>
      <c r="NQH1" s="67"/>
      <c r="NQI1" s="67"/>
      <c r="NQJ1" s="67"/>
      <c r="NQK1" s="67"/>
      <c r="NQL1" s="67"/>
      <c r="NQM1" s="67"/>
      <c r="NQN1" s="67"/>
      <c r="NQO1" s="92"/>
      <c r="NQP1" s="67"/>
      <c r="NQQ1" s="67"/>
      <c r="NQR1" s="67"/>
      <c r="NQS1" s="67"/>
      <c r="NQT1" s="67"/>
      <c r="NQU1" s="67"/>
      <c r="NQV1" s="67"/>
      <c r="NQW1" s="67"/>
      <c r="NQX1" s="67"/>
      <c r="NQY1" s="67"/>
      <c r="NQZ1" s="67"/>
      <c r="NRA1" s="67"/>
      <c r="NRB1" s="67"/>
      <c r="NRC1" s="67"/>
      <c r="NRD1" s="67"/>
      <c r="NRE1" s="92"/>
      <c r="NRF1" s="67"/>
      <c r="NRG1" s="67"/>
      <c r="NRH1" s="67"/>
      <c r="NRI1" s="67"/>
      <c r="NRJ1" s="67"/>
      <c r="NRK1" s="67"/>
      <c r="NRL1" s="67"/>
      <c r="NRM1" s="67"/>
      <c r="NRN1" s="67"/>
      <c r="NRO1" s="67"/>
      <c r="NRP1" s="67"/>
      <c r="NRQ1" s="67"/>
      <c r="NRR1" s="67"/>
      <c r="NRS1" s="67"/>
      <c r="NRT1" s="67"/>
      <c r="NRU1" s="92"/>
      <c r="NRV1" s="67"/>
      <c r="NRW1" s="67"/>
      <c r="NRX1" s="67"/>
      <c r="NRY1" s="67"/>
      <c r="NRZ1" s="67"/>
      <c r="NSA1" s="67"/>
      <c r="NSB1" s="67"/>
      <c r="NSC1" s="67"/>
      <c r="NSD1" s="67"/>
      <c r="NSE1" s="67"/>
      <c r="NSF1" s="67"/>
      <c r="NSG1" s="67"/>
      <c r="NSH1" s="67"/>
      <c r="NSI1" s="67"/>
      <c r="NSJ1" s="67"/>
      <c r="NSK1" s="92"/>
      <c r="NSL1" s="67"/>
      <c r="NSM1" s="67"/>
      <c r="NSN1" s="67"/>
      <c r="NSO1" s="67"/>
      <c r="NSP1" s="67"/>
      <c r="NSQ1" s="67"/>
      <c r="NSR1" s="67"/>
      <c r="NSS1" s="67"/>
      <c r="NST1" s="67"/>
      <c r="NSU1" s="67"/>
      <c r="NSV1" s="67"/>
      <c r="NSW1" s="67"/>
      <c r="NSX1" s="67"/>
      <c r="NSY1" s="67"/>
      <c r="NSZ1" s="67"/>
      <c r="NTA1" s="92"/>
      <c r="NTB1" s="67"/>
      <c r="NTC1" s="67"/>
      <c r="NTD1" s="67"/>
      <c r="NTE1" s="67"/>
      <c r="NTF1" s="67"/>
      <c r="NTG1" s="67"/>
      <c r="NTH1" s="67"/>
      <c r="NTI1" s="67"/>
      <c r="NTJ1" s="67"/>
      <c r="NTK1" s="67"/>
      <c r="NTL1" s="67"/>
      <c r="NTM1" s="67"/>
      <c r="NTN1" s="67"/>
      <c r="NTO1" s="67"/>
      <c r="NTP1" s="67"/>
      <c r="NTQ1" s="92"/>
      <c r="NTR1" s="67"/>
      <c r="NTS1" s="67"/>
      <c r="NTT1" s="67"/>
      <c r="NTU1" s="67"/>
      <c r="NTV1" s="67"/>
      <c r="NTW1" s="67"/>
      <c r="NTX1" s="67"/>
      <c r="NTY1" s="67"/>
      <c r="NTZ1" s="67"/>
      <c r="NUA1" s="67"/>
      <c r="NUB1" s="67"/>
      <c r="NUC1" s="67"/>
      <c r="NUD1" s="67"/>
      <c r="NUE1" s="67"/>
      <c r="NUF1" s="67"/>
      <c r="NUG1" s="92"/>
      <c r="NUH1" s="67"/>
      <c r="NUI1" s="67"/>
      <c r="NUJ1" s="67"/>
      <c r="NUK1" s="67"/>
      <c r="NUL1" s="67"/>
      <c r="NUM1" s="67"/>
      <c r="NUN1" s="67"/>
      <c r="NUO1" s="67"/>
      <c r="NUP1" s="67"/>
      <c r="NUQ1" s="67"/>
      <c r="NUR1" s="67"/>
      <c r="NUS1" s="67"/>
      <c r="NUT1" s="67"/>
      <c r="NUU1" s="67"/>
      <c r="NUV1" s="67"/>
      <c r="NUW1" s="92"/>
      <c r="NUX1" s="67"/>
      <c r="NUY1" s="67"/>
      <c r="NUZ1" s="67"/>
      <c r="NVA1" s="67"/>
      <c r="NVB1" s="67"/>
      <c r="NVC1" s="67"/>
      <c r="NVD1" s="67"/>
      <c r="NVE1" s="67"/>
      <c r="NVF1" s="67"/>
      <c r="NVG1" s="67"/>
      <c r="NVH1" s="67"/>
      <c r="NVI1" s="67"/>
      <c r="NVJ1" s="67"/>
      <c r="NVK1" s="67"/>
      <c r="NVL1" s="67"/>
      <c r="NVM1" s="92"/>
      <c r="NVN1" s="67"/>
      <c r="NVO1" s="67"/>
      <c r="NVP1" s="67"/>
      <c r="NVQ1" s="67"/>
      <c r="NVR1" s="67"/>
      <c r="NVS1" s="67"/>
      <c r="NVT1" s="67"/>
      <c r="NVU1" s="67"/>
      <c r="NVV1" s="67"/>
      <c r="NVW1" s="67"/>
      <c r="NVX1" s="67"/>
      <c r="NVY1" s="67"/>
      <c r="NVZ1" s="67"/>
      <c r="NWA1" s="67"/>
      <c r="NWB1" s="67"/>
      <c r="NWC1" s="92"/>
      <c r="NWD1" s="67"/>
      <c r="NWE1" s="67"/>
      <c r="NWF1" s="67"/>
      <c r="NWG1" s="67"/>
      <c r="NWH1" s="67"/>
      <c r="NWI1" s="67"/>
      <c r="NWJ1" s="67"/>
      <c r="NWK1" s="67"/>
      <c r="NWL1" s="67"/>
      <c r="NWM1" s="67"/>
      <c r="NWN1" s="67"/>
      <c r="NWO1" s="67"/>
      <c r="NWP1" s="67"/>
      <c r="NWQ1" s="67"/>
      <c r="NWR1" s="67"/>
      <c r="NWS1" s="92"/>
      <c r="NWT1" s="67"/>
      <c r="NWU1" s="67"/>
      <c r="NWV1" s="67"/>
      <c r="NWW1" s="67"/>
      <c r="NWX1" s="67"/>
      <c r="NWY1" s="67"/>
      <c r="NWZ1" s="67"/>
      <c r="NXA1" s="67"/>
      <c r="NXB1" s="67"/>
      <c r="NXC1" s="67"/>
      <c r="NXD1" s="67"/>
      <c r="NXE1" s="67"/>
      <c r="NXF1" s="67"/>
      <c r="NXG1" s="67"/>
      <c r="NXH1" s="67"/>
      <c r="NXI1" s="92"/>
      <c r="NXJ1" s="67"/>
      <c r="NXK1" s="67"/>
      <c r="NXL1" s="67"/>
      <c r="NXM1" s="67"/>
      <c r="NXN1" s="67"/>
      <c r="NXO1" s="67"/>
      <c r="NXP1" s="67"/>
      <c r="NXQ1" s="67"/>
      <c r="NXR1" s="67"/>
      <c r="NXS1" s="67"/>
      <c r="NXT1" s="67"/>
      <c r="NXU1" s="67"/>
      <c r="NXV1" s="67"/>
      <c r="NXW1" s="67"/>
      <c r="NXX1" s="67"/>
      <c r="NXY1" s="92"/>
      <c r="NXZ1" s="67"/>
      <c r="NYA1" s="67"/>
      <c r="NYB1" s="67"/>
      <c r="NYC1" s="67"/>
      <c r="NYD1" s="67"/>
      <c r="NYE1" s="67"/>
      <c r="NYF1" s="67"/>
      <c r="NYG1" s="67"/>
      <c r="NYH1" s="67"/>
      <c r="NYI1" s="67"/>
      <c r="NYJ1" s="67"/>
      <c r="NYK1" s="67"/>
      <c r="NYL1" s="67"/>
      <c r="NYM1" s="67"/>
      <c r="NYN1" s="67"/>
      <c r="NYO1" s="92"/>
      <c r="NYP1" s="67"/>
      <c r="NYQ1" s="67"/>
      <c r="NYR1" s="67"/>
      <c r="NYS1" s="67"/>
      <c r="NYT1" s="67"/>
      <c r="NYU1" s="67"/>
      <c r="NYV1" s="67"/>
      <c r="NYW1" s="67"/>
      <c r="NYX1" s="67"/>
      <c r="NYY1" s="67"/>
      <c r="NYZ1" s="67"/>
      <c r="NZA1" s="67"/>
      <c r="NZB1" s="67"/>
      <c r="NZC1" s="67"/>
      <c r="NZD1" s="67"/>
      <c r="NZE1" s="92"/>
      <c r="NZF1" s="67"/>
      <c r="NZG1" s="67"/>
      <c r="NZH1" s="67"/>
      <c r="NZI1" s="67"/>
      <c r="NZJ1" s="67"/>
      <c r="NZK1" s="67"/>
      <c r="NZL1" s="67"/>
      <c r="NZM1" s="67"/>
      <c r="NZN1" s="67"/>
      <c r="NZO1" s="67"/>
      <c r="NZP1" s="67"/>
      <c r="NZQ1" s="67"/>
      <c r="NZR1" s="67"/>
      <c r="NZS1" s="67"/>
      <c r="NZT1" s="67"/>
      <c r="NZU1" s="92"/>
      <c r="NZV1" s="67"/>
      <c r="NZW1" s="67"/>
      <c r="NZX1" s="67"/>
      <c r="NZY1" s="67"/>
      <c r="NZZ1" s="67"/>
      <c r="OAA1" s="67"/>
      <c r="OAB1" s="67"/>
      <c r="OAC1" s="67"/>
      <c r="OAD1" s="67"/>
      <c r="OAE1" s="67"/>
      <c r="OAF1" s="67"/>
      <c r="OAG1" s="67"/>
      <c r="OAH1" s="67"/>
      <c r="OAI1" s="67"/>
      <c r="OAJ1" s="67"/>
      <c r="OAK1" s="92"/>
      <c r="OAL1" s="67"/>
      <c r="OAM1" s="67"/>
      <c r="OAN1" s="67"/>
      <c r="OAO1" s="67"/>
      <c r="OAP1" s="67"/>
      <c r="OAQ1" s="67"/>
      <c r="OAR1" s="67"/>
      <c r="OAS1" s="67"/>
      <c r="OAT1" s="67"/>
      <c r="OAU1" s="67"/>
      <c r="OAV1" s="67"/>
      <c r="OAW1" s="67"/>
      <c r="OAX1" s="67"/>
      <c r="OAY1" s="67"/>
      <c r="OAZ1" s="67"/>
      <c r="OBA1" s="92"/>
      <c r="OBB1" s="67"/>
      <c r="OBC1" s="67"/>
      <c r="OBD1" s="67"/>
      <c r="OBE1" s="67"/>
      <c r="OBF1" s="67"/>
      <c r="OBG1" s="67"/>
      <c r="OBH1" s="67"/>
      <c r="OBI1" s="67"/>
      <c r="OBJ1" s="67"/>
      <c r="OBK1" s="67"/>
      <c r="OBL1" s="67"/>
      <c r="OBM1" s="67"/>
      <c r="OBN1" s="67"/>
      <c r="OBO1" s="67"/>
      <c r="OBP1" s="67"/>
      <c r="OBQ1" s="92"/>
      <c r="OBR1" s="67"/>
      <c r="OBS1" s="67"/>
      <c r="OBT1" s="67"/>
      <c r="OBU1" s="67"/>
      <c r="OBV1" s="67"/>
      <c r="OBW1" s="67"/>
      <c r="OBX1" s="67"/>
      <c r="OBY1" s="67"/>
      <c r="OBZ1" s="67"/>
      <c r="OCA1" s="67"/>
      <c r="OCB1" s="67"/>
      <c r="OCC1" s="67"/>
      <c r="OCD1" s="67"/>
      <c r="OCE1" s="67"/>
      <c r="OCF1" s="67"/>
      <c r="OCG1" s="92"/>
      <c r="OCH1" s="67"/>
      <c r="OCI1" s="67"/>
      <c r="OCJ1" s="67"/>
      <c r="OCK1" s="67"/>
      <c r="OCL1" s="67"/>
      <c r="OCM1" s="67"/>
      <c r="OCN1" s="67"/>
      <c r="OCO1" s="67"/>
      <c r="OCP1" s="67"/>
      <c r="OCQ1" s="67"/>
      <c r="OCR1" s="67"/>
      <c r="OCS1" s="67"/>
      <c r="OCT1" s="67"/>
      <c r="OCU1" s="67"/>
      <c r="OCV1" s="67"/>
      <c r="OCW1" s="92"/>
      <c r="OCX1" s="67"/>
      <c r="OCY1" s="67"/>
      <c r="OCZ1" s="67"/>
      <c r="ODA1" s="67"/>
      <c r="ODB1" s="67"/>
      <c r="ODC1" s="67"/>
      <c r="ODD1" s="67"/>
      <c r="ODE1" s="67"/>
      <c r="ODF1" s="67"/>
      <c r="ODG1" s="67"/>
      <c r="ODH1" s="67"/>
      <c r="ODI1" s="67"/>
      <c r="ODJ1" s="67"/>
      <c r="ODK1" s="67"/>
      <c r="ODL1" s="67"/>
      <c r="ODM1" s="92"/>
      <c r="ODN1" s="67"/>
      <c r="ODO1" s="67"/>
      <c r="ODP1" s="67"/>
      <c r="ODQ1" s="67"/>
      <c r="ODR1" s="67"/>
      <c r="ODS1" s="67"/>
      <c r="ODT1" s="67"/>
      <c r="ODU1" s="67"/>
      <c r="ODV1" s="67"/>
      <c r="ODW1" s="67"/>
      <c r="ODX1" s="67"/>
      <c r="ODY1" s="67"/>
      <c r="ODZ1" s="67"/>
      <c r="OEA1" s="67"/>
      <c r="OEB1" s="67"/>
      <c r="OEC1" s="92"/>
      <c r="OED1" s="67"/>
      <c r="OEE1" s="67"/>
      <c r="OEF1" s="67"/>
      <c r="OEG1" s="67"/>
      <c r="OEH1" s="67"/>
      <c r="OEI1" s="67"/>
      <c r="OEJ1" s="67"/>
      <c r="OEK1" s="67"/>
      <c r="OEL1" s="67"/>
      <c r="OEM1" s="67"/>
      <c r="OEN1" s="67"/>
      <c r="OEO1" s="67"/>
      <c r="OEP1" s="67"/>
      <c r="OEQ1" s="67"/>
      <c r="OER1" s="67"/>
      <c r="OES1" s="92"/>
      <c r="OET1" s="67"/>
      <c r="OEU1" s="67"/>
      <c r="OEV1" s="67"/>
      <c r="OEW1" s="67"/>
      <c r="OEX1" s="67"/>
      <c r="OEY1" s="67"/>
      <c r="OEZ1" s="67"/>
      <c r="OFA1" s="67"/>
      <c r="OFB1" s="67"/>
      <c r="OFC1" s="67"/>
      <c r="OFD1" s="67"/>
      <c r="OFE1" s="67"/>
      <c r="OFF1" s="67"/>
      <c r="OFG1" s="67"/>
      <c r="OFH1" s="67"/>
      <c r="OFI1" s="92"/>
      <c r="OFJ1" s="67"/>
      <c r="OFK1" s="67"/>
      <c r="OFL1" s="67"/>
      <c r="OFM1" s="67"/>
      <c r="OFN1" s="67"/>
      <c r="OFO1" s="67"/>
      <c r="OFP1" s="67"/>
      <c r="OFQ1" s="67"/>
      <c r="OFR1" s="67"/>
      <c r="OFS1" s="67"/>
      <c r="OFT1" s="67"/>
      <c r="OFU1" s="67"/>
      <c r="OFV1" s="67"/>
      <c r="OFW1" s="67"/>
      <c r="OFX1" s="67"/>
      <c r="OFY1" s="92"/>
      <c r="OFZ1" s="67"/>
      <c r="OGA1" s="67"/>
      <c r="OGB1" s="67"/>
      <c r="OGC1" s="67"/>
      <c r="OGD1" s="67"/>
      <c r="OGE1" s="67"/>
      <c r="OGF1" s="67"/>
      <c r="OGG1" s="67"/>
      <c r="OGH1" s="67"/>
      <c r="OGI1" s="67"/>
      <c r="OGJ1" s="67"/>
      <c r="OGK1" s="67"/>
      <c r="OGL1" s="67"/>
      <c r="OGM1" s="67"/>
      <c r="OGN1" s="67"/>
      <c r="OGO1" s="92"/>
      <c r="OGP1" s="67"/>
      <c r="OGQ1" s="67"/>
      <c r="OGR1" s="67"/>
      <c r="OGS1" s="67"/>
      <c r="OGT1" s="67"/>
      <c r="OGU1" s="67"/>
      <c r="OGV1" s="67"/>
      <c r="OGW1" s="67"/>
      <c r="OGX1" s="67"/>
      <c r="OGY1" s="67"/>
      <c r="OGZ1" s="67"/>
      <c r="OHA1" s="67"/>
      <c r="OHB1" s="67"/>
      <c r="OHC1" s="67"/>
      <c r="OHD1" s="67"/>
      <c r="OHE1" s="92"/>
      <c r="OHF1" s="67"/>
      <c r="OHG1" s="67"/>
      <c r="OHH1" s="67"/>
      <c r="OHI1" s="67"/>
      <c r="OHJ1" s="67"/>
      <c r="OHK1" s="67"/>
      <c r="OHL1" s="67"/>
      <c r="OHM1" s="67"/>
      <c r="OHN1" s="67"/>
      <c r="OHO1" s="67"/>
      <c r="OHP1" s="67"/>
      <c r="OHQ1" s="67"/>
      <c r="OHR1" s="67"/>
      <c r="OHS1" s="67"/>
      <c r="OHT1" s="67"/>
      <c r="OHU1" s="92"/>
      <c r="OHV1" s="67"/>
      <c r="OHW1" s="67"/>
      <c r="OHX1" s="67"/>
      <c r="OHY1" s="67"/>
      <c r="OHZ1" s="67"/>
      <c r="OIA1" s="67"/>
      <c r="OIB1" s="67"/>
      <c r="OIC1" s="67"/>
      <c r="OID1" s="67"/>
      <c r="OIE1" s="67"/>
      <c r="OIF1" s="67"/>
      <c r="OIG1" s="67"/>
      <c r="OIH1" s="67"/>
      <c r="OII1" s="67"/>
      <c r="OIJ1" s="67"/>
      <c r="OIK1" s="92"/>
      <c r="OIL1" s="67"/>
      <c r="OIM1" s="67"/>
      <c r="OIN1" s="67"/>
      <c r="OIO1" s="67"/>
      <c r="OIP1" s="67"/>
      <c r="OIQ1" s="67"/>
      <c r="OIR1" s="67"/>
      <c r="OIS1" s="67"/>
      <c r="OIT1" s="67"/>
      <c r="OIU1" s="67"/>
      <c r="OIV1" s="67"/>
      <c r="OIW1" s="67"/>
      <c r="OIX1" s="67"/>
      <c r="OIY1" s="67"/>
      <c r="OIZ1" s="67"/>
      <c r="OJA1" s="92"/>
      <c r="OJB1" s="67"/>
      <c r="OJC1" s="67"/>
      <c r="OJD1" s="67"/>
      <c r="OJE1" s="67"/>
      <c r="OJF1" s="67"/>
      <c r="OJG1" s="67"/>
      <c r="OJH1" s="67"/>
      <c r="OJI1" s="67"/>
      <c r="OJJ1" s="67"/>
      <c r="OJK1" s="67"/>
      <c r="OJL1" s="67"/>
      <c r="OJM1" s="67"/>
      <c r="OJN1" s="67"/>
      <c r="OJO1" s="67"/>
      <c r="OJP1" s="67"/>
      <c r="OJQ1" s="92"/>
      <c r="OJR1" s="67"/>
      <c r="OJS1" s="67"/>
      <c r="OJT1" s="67"/>
      <c r="OJU1" s="67"/>
      <c r="OJV1" s="67"/>
      <c r="OJW1" s="67"/>
      <c r="OJX1" s="67"/>
      <c r="OJY1" s="67"/>
      <c r="OJZ1" s="67"/>
      <c r="OKA1" s="67"/>
      <c r="OKB1" s="67"/>
      <c r="OKC1" s="67"/>
      <c r="OKD1" s="67"/>
      <c r="OKE1" s="67"/>
      <c r="OKF1" s="67"/>
      <c r="OKG1" s="92"/>
      <c r="OKH1" s="67"/>
      <c r="OKI1" s="67"/>
      <c r="OKJ1" s="67"/>
      <c r="OKK1" s="67"/>
      <c r="OKL1" s="67"/>
      <c r="OKM1" s="67"/>
      <c r="OKN1" s="67"/>
      <c r="OKO1" s="67"/>
      <c r="OKP1" s="67"/>
      <c r="OKQ1" s="67"/>
      <c r="OKR1" s="67"/>
      <c r="OKS1" s="67"/>
      <c r="OKT1" s="67"/>
      <c r="OKU1" s="67"/>
      <c r="OKV1" s="67"/>
      <c r="OKW1" s="92"/>
      <c r="OKX1" s="67"/>
      <c r="OKY1" s="67"/>
      <c r="OKZ1" s="67"/>
      <c r="OLA1" s="67"/>
      <c r="OLB1" s="67"/>
      <c r="OLC1" s="67"/>
      <c r="OLD1" s="67"/>
      <c r="OLE1" s="67"/>
      <c r="OLF1" s="67"/>
      <c r="OLG1" s="67"/>
      <c r="OLH1" s="67"/>
      <c r="OLI1" s="67"/>
      <c r="OLJ1" s="67"/>
      <c r="OLK1" s="67"/>
      <c r="OLL1" s="67"/>
      <c r="OLM1" s="92"/>
      <c r="OLN1" s="67"/>
      <c r="OLO1" s="67"/>
      <c r="OLP1" s="67"/>
      <c r="OLQ1" s="67"/>
      <c r="OLR1" s="67"/>
      <c r="OLS1" s="67"/>
      <c r="OLT1" s="67"/>
      <c r="OLU1" s="67"/>
      <c r="OLV1" s="67"/>
      <c r="OLW1" s="67"/>
      <c r="OLX1" s="67"/>
      <c r="OLY1" s="67"/>
      <c r="OLZ1" s="67"/>
      <c r="OMA1" s="67"/>
      <c r="OMB1" s="67"/>
      <c r="OMC1" s="92"/>
      <c r="OMD1" s="67"/>
      <c r="OME1" s="67"/>
      <c r="OMF1" s="67"/>
      <c r="OMG1" s="67"/>
      <c r="OMH1" s="67"/>
      <c r="OMI1" s="67"/>
      <c r="OMJ1" s="67"/>
      <c r="OMK1" s="67"/>
      <c r="OML1" s="67"/>
      <c r="OMM1" s="67"/>
      <c r="OMN1" s="67"/>
      <c r="OMO1" s="67"/>
      <c r="OMP1" s="67"/>
      <c r="OMQ1" s="67"/>
      <c r="OMR1" s="67"/>
      <c r="OMS1" s="92"/>
      <c r="OMT1" s="67"/>
      <c r="OMU1" s="67"/>
      <c r="OMV1" s="67"/>
      <c r="OMW1" s="67"/>
      <c r="OMX1" s="67"/>
      <c r="OMY1" s="67"/>
      <c r="OMZ1" s="67"/>
      <c r="ONA1" s="67"/>
      <c r="ONB1" s="67"/>
      <c r="ONC1" s="67"/>
      <c r="OND1" s="67"/>
      <c r="ONE1" s="67"/>
      <c r="ONF1" s="67"/>
      <c r="ONG1" s="67"/>
      <c r="ONH1" s="67"/>
      <c r="ONI1" s="92"/>
      <c r="ONJ1" s="67"/>
      <c r="ONK1" s="67"/>
      <c r="ONL1" s="67"/>
      <c r="ONM1" s="67"/>
      <c r="ONN1" s="67"/>
      <c r="ONO1" s="67"/>
      <c r="ONP1" s="67"/>
      <c r="ONQ1" s="67"/>
      <c r="ONR1" s="67"/>
      <c r="ONS1" s="67"/>
      <c r="ONT1" s="67"/>
      <c r="ONU1" s="67"/>
      <c r="ONV1" s="67"/>
      <c r="ONW1" s="67"/>
      <c r="ONX1" s="67"/>
      <c r="ONY1" s="92"/>
      <c r="ONZ1" s="67"/>
      <c r="OOA1" s="67"/>
      <c r="OOB1" s="67"/>
      <c r="OOC1" s="67"/>
      <c r="OOD1" s="67"/>
      <c r="OOE1" s="67"/>
      <c r="OOF1" s="67"/>
      <c r="OOG1" s="67"/>
      <c r="OOH1" s="67"/>
      <c r="OOI1" s="67"/>
      <c r="OOJ1" s="67"/>
      <c r="OOK1" s="67"/>
      <c r="OOL1" s="67"/>
      <c r="OOM1" s="67"/>
      <c r="OON1" s="67"/>
      <c r="OOO1" s="92"/>
      <c r="OOP1" s="67"/>
      <c r="OOQ1" s="67"/>
      <c r="OOR1" s="67"/>
      <c r="OOS1" s="67"/>
      <c r="OOT1" s="67"/>
      <c r="OOU1" s="67"/>
      <c r="OOV1" s="67"/>
      <c r="OOW1" s="67"/>
      <c r="OOX1" s="67"/>
      <c r="OOY1" s="67"/>
      <c r="OOZ1" s="67"/>
      <c r="OPA1" s="67"/>
      <c r="OPB1" s="67"/>
      <c r="OPC1" s="67"/>
      <c r="OPD1" s="67"/>
      <c r="OPE1" s="92"/>
      <c r="OPF1" s="67"/>
      <c r="OPG1" s="67"/>
      <c r="OPH1" s="67"/>
      <c r="OPI1" s="67"/>
      <c r="OPJ1" s="67"/>
      <c r="OPK1" s="67"/>
      <c r="OPL1" s="67"/>
      <c r="OPM1" s="67"/>
      <c r="OPN1" s="67"/>
      <c r="OPO1" s="67"/>
      <c r="OPP1" s="67"/>
      <c r="OPQ1" s="67"/>
      <c r="OPR1" s="67"/>
      <c r="OPS1" s="67"/>
      <c r="OPT1" s="67"/>
      <c r="OPU1" s="92"/>
      <c r="OPV1" s="67"/>
      <c r="OPW1" s="67"/>
      <c r="OPX1" s="67"/>
      <c r="OPY1" s="67"/>
      <c r="OPZ1" s="67"/>
      <c r="OQA1" s="67"/>
      <c r="OQB1" s="67"/>
      <c r="OQC1" s="67"/>
      <c r="OQD1" s="67"/>
      <c r="OQE1" s="67"/>
      <c r="OQF1" s="67"/>
      <c r="OQG1" s="67"/>
      <c r="OQH1" s="67"/>
      <c r="OQI1" s="67"/>
      <c r="OQJ1" s="67"/>
      <c r="OQK1" s="92"/>
      <c r="OQL1" s="67"/>
      <c r="OQM1" s="67"/>
      <c r="OQN1" s="67"/>
      <c r="OQO1" s="67"/>
      <c r="OQP1" s="67"/>
      <c r="OQQ1" s="67"/>
      <c r="OQR1" s="67"/>
      <c r="OQS1" s="67"/>
      <c r="OQT1" s="67"/>
      <c r="OQU1" s="67"/>
      <c r="OQV1" s="67"/>
      <c r="OQW1" s="67"/>
      <c r="OQX1" s="67"/>
      <c r="OQY1" s="67"/>
      <c r="OQZ1" s="67"/>
      <c r="ORA1" s="92"/>
      <c r="ORB1" s="67"/>
      <c r="ORC1" s="67"/>
      <c r="ORD1" s="67"/>
      <c r="ORE1" s="67"/>
      <c r="ORF1" s="67"/>
      <c r="ORG1" s="67"/>
      <c r="ORH1" s="67"/>
      <c r="ORI1" s="67"/>
      <c r="ORJ1" s="67"/>
      <c r="ORK1" s="67"/>
      <c r="ORL1" s="67"/>
      <c r="ORM1" s="67"/>
      <c r="ORN1" s="67"/>
      <c r="ORO1" s="67"/>
      <c r="ORP1" s="67"/>
      <c r="ORQ1" s="92"/>
      <c r="ORR1" s="67"/>
      <c r="ORS1" s="67"/>
      <c r="ORT1" s="67"/>
      <c r="ORU1" s="67"/>
      <c r="ORV1" s="67"/>
      <c r="ORW1" s="67"/>
      <c r="ORX1" s="67"/>
      <c r="ORY1" s="67"/>
      <c r="ORZ1" s="67"/>
      <c r="OSA1" s="67"/>
      <c r="OSB1" s="67"/>
      <c r="OSC1" s="67"/>
      <c r="OSD1" s="67"/>
      <c r="OSE1" s="67"/>
      <c r="OSF1" s="67"/>
      <c r="OSG1" s="92"/>
      <c r="OSH1" s="67"/>
      <c r="OSI1" s="67"/>
      <c r="OSJ1" s="67"/>
      <c r="OSK1" s="67"/>
      <c r="OSL1" s="67"/>
      <c r="OSM1" s="67"/>
      <c r="OSN1" s="67"/>
      <c r="OSO1" s="67"/>
      <c r="OSP1" s="67"/>
      <c r="OSQ1" s="67"/>
      <c r="OSR1" s="67"/>
      <c r="OSS1" s="67"/>
      <c r="OST1" s="67"/>
      <c r="OSU1" s="67"/>
      <c r="OSV1" s="67"/>
      <c r="OSW1" s="92"/>
      <c r="OSX1" s="67"/>
      <c r="OSY1" s="67"/>
      <c r="OSZ1" s="67"/>
      <c r="OTA1" s="67"/>
      <c r="OTB1" s="67"/>
      <c r="OTC1" s="67"/>
      <c r="OTD1" s="67"/>
      <c r="OTE1" s="67"/>
      <c r="OTF1" s="67"/>
      <c r="OTG1" s="67"/>
      <c r="OTH1" s="67"/>
      <c r="OTI1" s="67"/>
      <c r="OTJ1" s="67"/>
      <c r="OTK1" s="67"/>
      <c r="OTL1" s="67"/>
      <c r="OTM1" s="92"/>
      <c r="OTN1" s="67"/>
      <c r="OTO1" s="67"/>
      <c r="OTP1" s="67"/>
      <c r="OTQ1" s="67"/>
      <c r="OTR1" s="67"/>
      <c r="OTS1" s="67"/>
      <c r="OTT1" s="67"/>
      <c r="OTU1" s="67"/>
      <c r="OTV1" s="67"/>
      <c r="OTW1" s="67"/>
      <c r="OTX1" s="67"/>
      <c r="OTY1" s="67"/>
      <c r="OTZ1" s="67"/>
      <c r="OUA1" s="67"/>
      <c r="OUB1" s="67"/>
      <c r="OUC1" s="92"/>
      <c r="OUD1" s="67"/>
      <c r="OUE1" s="67"/>
      <c r="OUF1" s="67"/>
      <c r="OUG1" s="67"/>
      <c r="OUH1" s="67"/>
      <c r="OUI1" s="67"/>
      <c r="OUJ1" s="67"/>
      <c r="OUK1" s="67"/>
      <c r="OUL1" s="67"/>
      <c r="OUM1" s="67"/>
      <c r="OUN1" s="67"/>
      <c r="OUO1" s="67"/>
      <c r="OUP1" s="67"/>
      <c r="OUQ1" s="67"/>
      <c r="OUR1" s="67"/>
      <c r="OUS1" s="92"/>
      <c r="OUT1" s="67"/>
      <c r="OUU1" s="67"/>
      <c r="OUV1" s="67"/>
      <c r="OUW1" s="67"/>
      <c r="OUX1" s="67"/>
      <c r="OUY1" s="67"/>
      <c r="OUZ1" s="67"/>
      <c r="OVA1" s="67"/>
      <c r="OVB1" s="67"/>
      <c r="OVC1" s="67"/>
      <c r="OVD1" s="67"/>
      <c r="OVE1" s="67"/>
      <c r="OVF1" s="67"/>
      <c r="OVG1" s="67"/>
      <c r="OVH1" s="67"/>
      <c r="OVI1" s="92"/>
      <c r="OVJ1" s="67"/>
      <c r="OVK1" s="67"/>
      <c r="OVL1" s="67"/>
      <c r="OVM1" s="67"/>
      <c r="OVN1" s="67"/>
      <c r="OVO1" s="67"/>
      <c r="OVP1" s="67"/>
      <c r="OVQ1" s="67"/>
      <c r="OVR1" s="67"/>
      <c r="OVS1" s="67"/>
      <c r="OVT1" s="67"/>
      <c r="OVU1" s="67"/>
      <c r="OVV1" s="67"/>
      <c r="OVW1" s="67"/>
      <c r="OVX1" s="67"/>
      <c r="OVY1" s="92"/>
      <c r="OVZ1" s="67"/>
      <c r="OWA1" s="67"/>
      <c r="OWB1" s="67"/>
      <c r="OWC1" s="67"/>
      <c r="OWD1" s="67"/>
      <c r="OWE1" s="67"/>
      <c r="OWF1" s="67"/>
      <c r="OWG1" s="67"/>
      <c r="OWH1" s="67"/>
      <c r="OWI1" s="67"/>
      <c r="OWJ1" s="67"/>
      <c r="OWK1" s="67"/>
      <c r="OWL1" s="67"/>
      <c r="OWM1" s="67"/>
      <c r="OWN1" s="67"/>
      <c r="OWO1" s="92"/>
      <c r="OWP1" s="67"/>
      <c r="OWQ1" s="67"/>
      <c r="OWR1" s="67"/>
      <c r="OWS1" s="67"/>
      <c r="OWT1" s="67"/>
      <c r="OWU1" s="67"/>
      <c r="OWV1" s="67"/>
      <c r="OWW1" s="67"/>
      <c r="OWX1" s="67"/>
      <c r="OWY1" s="67"/>
      <c r="OWZ1" s="67"/>
      <c r="OXA1" s="67"/>
      <c r="OXB1" s="67"/>
      <c r="OXC1" s="67"/>
      <c r="OXD1" s="67"/>
      <c r="OXE1" s="92"/>
      <c r="OXF1" s="67"/>
      <c r="OXG1" s="67"/>
      <c r="OXH1" s="67"/>
      <c r="OXI1" s="67"/>
      <c r="OXJ1" s="67"/>
      <c r="OXK1" s="67"/>
      <c r="OXL1" s="67"/>
      <c r="OXM1" s="67"/>
      <c r="OXN1" s="67"/>
      <c r="OXO1" s="67"/>
      <c r="OXP1" s="67"/>
      <c r="OXQ1" s="67"/>
      <c r="OXR1" s="67"/>
      <c r="OXS1" s="67"/>
      <c r="OXT1" s="67"/>
      <c r="OXU1" s="92"/>
      <c r="OXV1" s="67"/>
      <c r="OXW1" s="67"/>
      <c r="OXX1" s="67"/>
      <c r="OXY1" s="67"/>
      <c r="OXZ1" s="67"/>
      <c r="OYA1" s="67"/>
      <c r="OYB1" s="67"/>
      <c r="OYC1" s="67"/>
      <c r="OYD1" s="67"/>
      <c r="OYE1" s="67"/>
      <c r="OYF1" s="67"/>
      <c r="OYG1" s="67"/>
      <c r="OYH1" s="67"/>
      <c r="OYI1" s="67"/>
      <c r="OYJ1" s="67"/>
      <c r="OYK1" s="92"/>
      <c r="OYL1" s="67"/>
      <c r="OYM1" s="67"/>
      <c r="OYN1" s="67"/>
      <c r="OYO1" s="67"/>
      <c r="OYP1" s="67"/>
      <c r="OYQ1" s="67"/>
      <c r="OYR1" s="67"/>
      <c r="OYS1" s="67"/>
      <c r="OYT1" s="67"/>
      <c r="OYU1" s="67"/>
      <c r="OYV1" s="67"/>
      <c r="OYW1" s="67"/>
      <c r="OYX1" s="67"/>
      <c r="OYY1" s="67"/>
      <c r="OYZ1" s="67"/>
      <c r="OZA1" s="92"/>
      <c r="OZB1" s="67"/>
      <c r="OZC1" s="67"/>
      <c r="OZD1" s="67"/>
      <c r="OZE1" s="67"/>
      <c r="OZF1" s="67"/>
      <c r="OZG1" s="67"/>
      <c r="OZH1" s="67"/>
      <c r="OZI1" s="67"/>
      <c r="OZJ1" s="67"/>
      <c r="OZK1" s="67"/>
      <c r="OZL1" s="67"/>
      <c r="OZM1" s="67"/>
      <c r="OZN1" s="67"/>
      <c r="OZO1" s="67"/>
      <c r="OZP1" s="67"/>
      <c r="OZQ1" s="92"/>
      <c r="OZR1" s="67"/>
      <c r="OZS1" s="67"/>
      <c r="OZT1" s="67"/>
      <c r="OZU1" s="67"/>
      <c r="OZV1" s="67"/>
      <c r="OZW1" s="67"/>
      <c r="OZX1" s="67"/>
      <c r="OZY1" s="67"/>
      <c r="OZZ1" s="67"/>
      <c r="PAA1" s="67"/>
      <c r="PAB1" s="67"/>
      <c r="PAC1" s="67"/>
      <c r="PAD1" s="67"/>
      <c r="PAE1" s="67"/>
      <c r="PAF1" s="67"/>
      <c r="PAG1" s="92"/>
      <c r="PAH1" s="67"/>
      <c r="PAI1" s="67"/>
      <c r="PAJ1" s="67"/>
      <c r="PAK1" s="67"/>
      <c r="PAL1" s="67"/>
      <c r="PAM1" s="67"/>
      <c r="PAN1" s="67"/>
      <c r="PAO1" s="67"/>
      <c r="PAP1" s="67"/>
      <c r="PAQ1" s="67"/>
      <c r="PAR1" s="67"/>
      <c r="PAS1" s="67"/>
      <c r="PAT1" s="67"/>
      <c r="PAU1" s="67"/>
      <c r="PAV1" s="67"/>
      <c r="PAW1" s="92"/>
      <c r="PAX1" s="67"/>
      <c r="PAY1" s="67"/>
      <c r="PAZ1" s="67"/>
      <c r="PBA1" s="67"/>
      <c r="PBB1" s="67"/>
      <c r="PBC1" s="67"/>
      <c r="PBD1" s="67"/>
      <c r="PBE1" s="67"/>
      <c r="PBF1" s="67"/>
      <c r="PBG1" s="67"/>
      <c r="PBH1" s="67"/>
      <c r="PBI1" s="67"/>
      <c r="PBJ1" s="67"/>
      <c r="PBK1" s="67"/>
      <c r="PBL1" s="67"/>
      <c r="PBM1" s="92"/>
      <c r="PBN1" s="67"/>
      <c r="PBO1" s="67"/>
      <c r="PBP1" s="67"/>
      <c r="PBQ1" s="67"/>
      <c r="PBR1" s="67"/>
      <c r="PBS1" s="67"/>
      <c r="PBT1" s="67"/>
      <c r="PBU1" s="67"/>
      <c r="PBV1" s="67"/>
      <c r="PBW1" s="67"/>
      <c r="PBX1" s="67"/>
      <c r="PBY1" s="67"/>
      <c r="PBZ1" s="67"/>
      <c r="PCA1" s="67"/>
      <c r="PCB1" s="67"/>
      <c r="PCC1" s="92"/>
      <c r="PCD1" s="67"/>
      <c r="PCE1" s="67"/>
      <c r="PCF1" s="67"/>
      <c r="PCG1" s="67"/>
      <c r="PCH1" s="67"/>
      <c r="PCI1" s="67"/>
      <c r="PCJ1" s="67"/>
      <c r="PCK1" s="67"/>
      <c r="PCL1" s="67"/>
      <c r="PCM1" s="67"/>
      <c r="PCN1" s="67"/>
      <c r="PCO1" s="67"/>
      <c r="PCP1" s="67"/>
      <c r="PCQ1" s="67"/>
      <c r="PCR1" s="67"/>
      <c r="PCS1" s="92"/>
      <c r="PCT1" s="67"/>
      <c r="PCU1" s="67"/>
      <c r="PCV1" s="67"/>
      <c r="PCW1" s="67"/>
      <c r="PCX1" s="67"/>
      <c r="PCY1" s="67"/>
      <c r="PCZ1" s="67"/>
      <c r="PDA1" s="67"/>
      <c r="PDB1" s="67"/>
      <c r="PDC1" s="67"/>
      <c r="PDD1" s="67"/>
      <c r="PDE1" s="67"/>
      <c r="PDF1" s="67"/>
      <c r="PDG1" s="67"/>
      <c r="PDH1" s="67"/>
      <c r="PDI1" s="92"/>
      <c r="PDJ1" s="67"/>
      <c r="PDK1" s="67"/>
      <c r="PDL1" s="67"/>
      <c r="PDM1" s="67"/>
      <c r="PDN1" s="67"/>
      <c r="PDO1" s="67"/>
      <c r="PDP1" s="67"/>
      <c r="PDQ1" s="67"/>
      <c r="PDR1" s="67"/>
      <c r="PDS1" s="67"/>
      <c r="PDT1" s="67"/>
      <c r="PDU1" s="67"/>
      <c r="PDV1" s="67"/>
      <c r="PDW1" s="67"/>
      <c r="PDX1" s="67"/>
      <c r="PDY1" s="92"/>
      <c r="PDZ1" s="67"/>
      <c r="PEA1" s="67"/>
      <c r="PEB1" s="67"/>
      <c r="PEC1" s="67"/>
      <c r="PED1" s="67"/>
      <c r="PEE1" s="67"/>
      <c r="PEF1" s="67"/>
      <c r="PEG1" s="67"/>
      <c r="PEH1" s="67"/>
      <c r="PEI1" s="67"/>
      <c r="PEJ1" s="67"/>
      <c r="PEK1" s="67"/>
      <c r="PEL1" s="67"/>
      <c r="PEM1" s="67"/>
      <c r="PEN1" s="67"/>
      <c r="PEO1" s="92"/>
      <c r="PEP1" s="67"/>
      <c r="PEQ1" s="67"/>
      <c r="PER1" s="67"/>
      <c r="PES1" s="67"/>
      <c r="PET1" s="67"/>
      <c r="PEU1" s="67"/>
      <c r="PEV1" s="67"/>
      <c r="PEW1" s="67"/>
      <c r="PEX1" s="67"/>
      <c r="PEY1" s="67"/>
      <c r="PEZ1" s="67"/>
      <c r="PFA1" s="67"/>
      <c r="PFB1" s="67"/>
      <c r="PFC1" s="67"/>
      <c r="PFD1" s="67"/>
      <c r="PFE1" s="92"/>
      <c r="PFF1" s="67"/>
      <c r="PFG1" s="67"/>
      <c r="PFH1" s="67"/>
      <c r="PFI1" s="67"/>
      <c r="PFJ1" s="67"/>
      <c r="PFK1" s="67"/>
      <c r="PFL1" s="67"/>
      <c r="PFM1" s="67"/>
      <c r="PFN1" s="67"/>
      <c r="PFO1" s="67"/>
      <c r="PFP1" s="67"/>
      <c r="PFQ1" s="67"/>
      <c r="PFR1" s="67"/>
      <c r="PFS1" s="67"/>
      <c r="PFT1" s="67"/>
      <c r="PFU1" s="92"/>
      <c r="PFV1" s="67"/>
      <c r="PFW1" s="67"/>
      <c r="PFX1" s="67"/>
      <c r="PFY1" s="67"/>
      <c r="PFZ1" s="67"/>
      <c r="PGA1" s="67"/>
      <c r="PGB1" s="67"/>
      <c r="PGC1" s="67"/>
      <c r="PGD1" s="67"/>
      <c r="PGE1" s="67"/>
      <c r="PGF1" s="67"/>
      <c r="PGG1" s="67"/>
      <c r="PGH1" s="67"/>
      <c r="PGI1" s="67"/>
      <c r="PGJ1" s="67"/>
      <c r="PGK1" s="92"/>
      <c r="PGL1" s="67"/>
      <c r="PGM1" s="67"/>
      <c r="PGN1" s="67"/>
      <c r="PGO1" s="67"/>
      <c r="PGP1" s="67"/>
      <c r="PGQ1" s="67"/>
      <c r="PGR1" s="67"/>
      <c r="PGS1" s="67"/>
      <c r="PGT1" s="67"/>
      <c r="PGU1" s="67"/>
      <c r="PGV1" s="67"/>
      <c r="PGW1" s="67"/>
      <c r="PGX1" s="67"/>
      <c r="PGY1" s="67"/>
      <c r="PGZ1" s="67"/>
      <c r="PHA1" s="92"/>
      <c r="PHB1" s="67"/>
      <c r="PHC1" s="67"/>
      <c r="PHD1" s="67"/>
      <c r="PHE1" s="67"/>
      <c r="PHF1" s="67"/>
      <c r="PHG1" s="67"/>
      <c r="PHH1" s="67"/>
      <c r="PHI1" s="67"/>
      <c r="PHJ1" s="67"/>
      <c r="PHK1" s="67"/>
      <c r="PHL1" s="67"/>
      <c r="PHM1" s="67"/>
      <c r="PHN1" s="67"/>
      <c r="PHO1" s="67"/>
      <c r="PHP1" s="67"/>
      <c r="PHQ1" s="92"/>
      <c r="PHR1" s="67"/>
      <c r="PHS1" s="67"/>
      <c r="PHT1" s="67"/>
      <c r="PHU1" s="67"/>
      <c r="PHV1" s="67"/>
      <c r="PHW1" s="67"/>
      <c r="PHX1" s="67"/>
      <c r="PHY1" s="67"/>
      <c r="PHZ1" s="67"/>
      <c r="PIA1" s="67"/>
      <c r="PIB1" s="67"/>
      <c r="PIC1" s="67"/>
      <c r="PID1" s="67"/>
      <c r="PIE1" s="67"/>
      <c r="PIF1" s="67"/>
      <c r="PIG1" s="92"/>
      <c r="PIH1" s="67"/>
      <c r="PII1" s="67"/>
      <c r="PIJ1" s="67"/>
      <c r="PIK1" s="67"/>
      <c r="PIL1" s="67"/>
      <c r="PIM1" s="67"/>
      <c r="PIN1" s="67"/>
      <c r="PIO1" s="67"/>
      <c r="PIP1" s="67"/>
      <c r="PIQ1" s="67"/>
      <c r="PIR1" s="67"/>
      <c r="PIS1" s="67"/>
      <c r="PIT1" s="67"/>
      <c r="PIU1" s="67"/>
      <c r="PIV1" s="67"/>
      <c r="PIW1" s="92"/>
      <c r="PIX1" s="67"/>
      <c r="PIY1" s="67"/>
      <c r="PIZ1" s="67"/>
      <c r="PJA1" s="67"/>
      <c r="PJB1" s="67"/>
      <c r="PJC1" s="67"/>
      <c r="PJD1" s="67"/>
      <c r="PJE1" s="67"/>
      <c r="PJF1" s="67"/>
      <c r="PJG1" s="67"/>
      <c r="PJH1" s="67"/>
      <c r="PJI1" s="67"/>
      <c r="PJJ1" s="67"/>
      <c r="PJK1" s="67"/>
      <c r="PJL1" s="67"/>
      <c r="PJM1" s="92"/>
      <c r="PJN1" s="67"/>
      <c r="PJO1" s="67"/>
      <c r="PJP1" s="67"/>
      <c r="PJQ1" s="67"/>
      <c r="PJR1" s="67"/>
      <c r="PJS1" s="67"/>
      <c r="PJT1" s="67"/>
      <c r="PJU1" s="67"/>
      <c r="PJV1" s="67"/>
      <c r="PJW1" s="67"/>
      <c r="PJX1" s="67"/>
      <c r="PJY1" s="67"/>
      <c r="PJZ1" s="67"/>
      <c r="PKA1" s="67"/>
      <c r="PKB1" s="67"/>
      <c r="PKC1" s="92"/>
      <c r="PKD1" s="67"/>
      <c r="PKE1" s="67"/>
      <c r="PKF1" s="67"/>
      <c r="PKG1" s="67"/>
      <c r="PKH1" s="67"/>
      <c r="PKI1" s="67"/>
      <c r="PKJ1" s="67"/>
      <c r="PKK1" s="67"/>
      <c r="PKL1" s="67"/>
      <c r="PKM1" s="67"/>
      <c r="PKN1" s="67"/>
      <c r="PKO1" s="67"/>
      <c r="PKP1" s="67"/>
      <c r="PKQ1" s="67"/>
      <c r="PKR1" s="67"/>
      <c r="PKS1" s="92"/>
      <c r="PKT1" s="67"/>
      <c r="PKU1" s="67"/>
      <c r="PKV1" s="67"/>
      <c r="PKW1" s="67"/>
      <c r="PKX1" s="67"/>
      <c r="PKY1" s="67"/>
      <c r="PKZ1" s="67"/>
      <c r="PLA1" s="67"/>
      <c r="PLB1" s="67"/>
      <c r="PLC1" s="67"/>
      <c r="PLD1" s="67"/>
      <c r="PLE1" s="67"/>
      <c r="PLF1" s="67"/>
      <c r="PLG1" s="67"/>
      <c r="PLH1" s="67"/>
      <c r="PLI1" s="92"/>
      <c r="PLJ1" s="67"/>
      <c r="PLK1" s="67"/>
      <c r="PLL1" s="67"/>
      <c r="PLM1" s="67"/>
      <c r="PLN1" s="67"/>
      <c r="PLO1" s="67"/>
      <c r="PLP1" s="67"/>
      <c r="PLQ1" s="67"/>
      <c r="PLR1" s="67"/>
      <c r="PLS1" s="67"/>
      <c r="PLT1" s="67"/>
      <c r="PLU1" s="67"/>
      <c r="PLV1" s="67"/>
      <c r="PLW1" s="67"/>
      <c r="PLX1" s="67"/>
      <c r="PLY1" s="92"/>
      <c r="PLZ1" s="67"/>
      <c r="PMA1" s="67"/>
      <c r="PMB1" s="67"/>
      <c r="PMC1" s="67"/>
      <c r="PMD1" s="67"/>
      <c r="PME1" s="67"/>
      <c r="PMF1" s="67"/>
      <c r="PMG1" s="67"/>
      <c r="PMH1" s="67"/>
      <c r="PMI1" s="67"/>
      <c r="PMJ1" s="67"/>
      <c r="PMK1" s="67"/>
      <c r="PML1" s="67"/>
      <c r="PMM1" s="67"/>
      <c r="PMN1" s="67"/>
      <c r="PMO1" s="92"/>
      <c r="PMP1" s="67"/>
      <c r="PMQ1" s="67"/>
      <c r="PMR1" s="67"/>
      <c r="PMS1" s="67"/>
      <c r="PMT1" s="67"/>
      <c r="PMU1" s="67"/>
      <c r="PMV1" s="67"/>
      <c r="PMW1" s="67"/>
      <c r="PMX1" s="67"/>
      <c r="PMY1" s="67"/>
      <c r="PMZ1" s="67"/>
      <c r="PNA1" s="67"/>
      <c r="PNB1" s="67"/>
      <c r="PNC1" s="67"/>
      <c r="PND1" s="67"/>
      <c r="PNE1" s="92"/>
      <c r="PNF1" s="67"/>
      <c r="PNG1" s="67"/>
      <c r="PNH1" s="67"/>
      <c r="PNI1" s="67"/>
      <c r="PNJ1" s="67"/>
      <c r="PNK1" s="67"/>
      <c r="PNL1" s="67"/>
      <c r="PNM1" s="67"/>
      <c r="PNN1" s="67"/>
      <c r="PNO1" s="67"/>
      <c r="PNP1" s="67"/>
      <c r="PNQ1" s="67"/>
      <c r="PNR1" s="67"/>
      <c r="PNS1" s="67"/>
      <c r="PNT1" s="67"/>
      <c r="PNU1" s="92"/>
      <c r="PNV1" s="67"/>
      <c r="PNW1" s="67"/>
      <c r="PNX1" s="67"/>
      <c r="PNY1" s="67"/>
      <c r="PNZ1" s="67"/>
      <c r="POA1" s="67"/>
      <c r="POB1" s="67"/>
      <c r="POC1" s="67"/>
      <c r="POD1" s="67"/>
      <c r="POE1" s="67"/>
      <c r="POF1" s="67"/>
      <c r="POG1" s="67"/>
      <c r="POH1" s="67"/>
      <c r="POI1" s="67"/>
      <c r="POJ1" s="67"/>
      <c r="POK1" s="92"/>
      <c r="POL1" s="67"/>
      <c r="POM1" s="67"/>
      <c r="PON1" s="67"/>
      <c r="POO1" s="67"/>
      <c r="POP1" s="67"/>
      <c r="POQ1" s="67"/>
      <c r="POR1" s="67"/>
      <c r="POS1" s="67"/>
      <c r="POT1" s="67"/>
      <c r="POU1" s="67"/>
      <c r="POV1" s="67"/>
      <c r="POW1" s="67"/>
      <c r="POX1" s="67"/>
      <c r="POY1" s="67"/>
      <c r="POZ1" s="67"/>
      <c r="PPA1" s="92"/>
      <c r="PPB1" s="67"/>
      <c r="PPC1" s="67"/>
      <c r="PPD1" s="67"/>
      <c r="PPE1" s="67"/>
      <c r="PPF1" s="67"/>
      <c r="PPG1" s="67"/>
      <c r="PPH1" s="67"/>
      <c r="PPI1" s="67"/>
      <c r="PPJ1" s="67"/>
      <c r="PPK1" s="67"/>
      <c r="PPL1" s="67"/>
      <c r="PPM1" s="67"/>
      <c r="PPN1" s="67"/>
      <c r="PPO1" s="67"/>
      <c r="PPP1" s="67"/>
      <c r="PPQ1" s="92"/>
      <c r="PPR1" s="67"/>
      <c r="PPS1" s="67"/>
      <c r="PPT1" s="67"/>
      <c r="PPU1" s="67"/>
      <c r="PPV1" s="67"/>
      <c r="PPW1" s="67"/>
      <c r="PPX1" s="67"/>
      <c r="PPY1" s="67"/>
      <c r="PPZ1" s="67"/>
      <c r="PQA1" s="67"/>
      <c r="PQB1" s="67"/>
      <c r="PQC1" s="67"/>
      <c r="PQD1" s="67"/>
      <c r="PQE1" s="67"/>
      <c r="PQF1" s="67"/>
      <c r="PQG1" s="92"/>
      <c r="PQH1" s="67"/>
      <c r="PQI1" s="67"/>
      <c r="PQJ1" s="67"/>
      <c r="PQK1" s="67"/>
      <c r="PQL1" s="67"/>
      <c r="PQM1" s="67"/>
      <c r="PQN1" s="67"/>
      <c r="PQO1" s="67"/>
      <c r="PQP1" s="67"/>
      <c r="PQQ1" s="67"/>
      <c r="PQR1" s="67"/>
      <c r="PQS1" s="67"/>
      <c r="PQT1" s="67"/>
      <c r="PQU1" s="67"/>
      <c r="PQV1" s="67"/>
      <c r="PQW1" s="92"/>
      <c r="PQX1" s="67"/>
      <c r="PQY1" s="67"/>
      <c r="PQZ1" s="67"/>
      <c r="PRA1" s="67"/>
      <c r="PRB1" s="67"/>
      <c r="PRC1" s="67"/>
      <c r="PRD1" s="67"/>
      <c r="PRE1" s="67"/>
      <c r="PRF1" s="67"/>
      <c r="PRG1" s="67"/>
      <c r="PRH1" s="67"/>
      <c r="PRI1" s="67"/>
      <c r="PRJ1" s="67"/>
      <c r="PRK1" s="67"/>
      <c r="PRL1" s="67"/>
      <c r="PRM1" s="92"/>
      <c r="PRN1" s="67"/>
      <c r="PRO1" s="67"/>
      <c r="PRP1" s="67"/>
      <c r="PRQ1" s="67"/>
      <c r="PRR1" s="67"/>
      <c r="PRS1" s="67"/>
      <c r="PRT1" s="67"/>
      <c r="PRU1" s="67"/>
      <c r="PRV1" s="67"/>
      <c r="PRW1" s="67"/>
      <c r="PRX1" s="67"/>
      <c r="PRY1" s="67"/>
      <c r="PRZ1" s="67"/>
      <c r="PSA1" s="67"/>
      <c r="PSB1" s="67"/>
      <c r="PSC1" s="92"/>
      <c r="PSD1" s="67"/>
      <c r="PSE1" s="67"/>
      <c r="PSF1" s="67"/>
      <c r="PSG1" s="67"/>
      <c r="PSH1" s="67"/>
      <c r="PSI1" s="67"/>
      <c r="PSJ1" s="67"/>
      <c r="PSK1" s="67"/>
      <c r="PSL1" s="67"/>
      <c r="PSM1" s="67"/>
      <c r="PSN1" s="67"/>
      <c r="PSO1" s="67"/>
      <c r="PSP1" s="67"/>
      <c r="PSQ1" s="67"/>
      <c r="PSR1" s="67"/>
      <c r="PSS1" s="92"/>
      <c r="PST1" s="67"/>
      <c r="PSU1" s="67"/>
      <c r="PSV1" s="67"/>
      <c r="PSW1" s="67"/>
      <c r="PSX1" s="67"/>
      <c r="PSY1" s="67"/>
      <c r="PSZ1" s="67"/>
      <c r="PTA1" s="67"/>
      <c r="PTB1" s="67"/>
      <c r="PTC1" s="67"/>
      <c r="PTD1" s="67"/>
      <c r="PTE1" s="67"/>
      <c r="PTF1" s="67"/>
      <c r="PTG1" s="67"/>
      <c r="PTH1" s="67"/>
      <c r="PTI1" s="92"/>
      <c r="PTJ1" s="67"/>
      <c r="PTK1" s="67"/>
      <c r="PTL1" s="67"/>
      <c r="PTM1" s="67"/>
      <c r="PTN1" s="67"/>
      <c r="PTO1" s="67"/>
      <c r="PTP1" s="67"/>
      <c r="PTQ1" s="67"/>
      <c r="PTR1" s="67"/>
      <c r="PTS1" s="67"/>
      <c r="PTT1" s="67"/>
      <c r="PTU1" s="67"/>
      <c r="PTV1" s="67"/>
      <c r="PTW1" s="67"/>
      <c r="PTX1" s="67"/>
      <c r="PTY1" s="92"/>
      <c r="PTZ1" s="67"/>
      <c r="PUA1" s="67"/>
      <c r="PUB1" s="67"/>
      <c r="PUC1" s="67"/>
      <c r="PUD1" s="67"/>
      <c r="PUE1" s="67"/>
      <c r="PUF1" s="67"/>
      <c r="PUG1" s="67"/>
      <c r="PUH1" s="67"/>
      <c r="PUI1" s="67"/>
      <c r="PUJ1" s="67"/>
      <c r="PUK1" s="67"/>
      <c r="PUL1" s="67"/>
      <c r="PUM1" s="67"/>
      <c r="PUN1" s="67"/>
      <c r="PUO1" s="92"/>
      <c r="PUP1" s="67"/>
      <c r="PUQ1" s="67"/>
      <c r="PUR1" s="67"/>
      <c r="PUS1" s="67"/>
      <c r="PUT1" s="67"/>
      <c r="PUU1" s="67"/>
      <c r="PUV1" s="67"/>
      <c r="PUW1" s="67"/>
      <c r="PUX1" s="67"/>
      <c r="PUY1" s="67"/>
      <c r="PUZ1" s="67"/>
      <c r="PVA1" s="67"/>
      <c r="PVB1" s="67"/>
      <c r="PVC1" s="67"/>
      <c r="PVD1" s="67"/>
      <c r="PVE1" s="92"/>
      <c r="PVF1" s="67"/>
      <c r="PVG1" s="67"/>
      <c r="PVH1" s="67"/>
      <c r="PVI1" s="67"/>
      <c r="PVJ1" s="67"/>
      <c r="PVK1" s="67"/>
      <c r="PVL1" s="67"/>
      <c r="PVM1" s="67"/>
      <c r="PVN1" s="67"/>
      <c r="PVO1" s="67"/>
      <c r="PVP1" s="67"/>
      <c r="PVQ1" s="67"/>
      <c r="PVR1" s="67"/>
      <c r="PVS1" s="67"/>
      <c r="PVT1" s="67"/>
      <c r="PVU1" s="92"/>
      <c r="PVV1" s="67"/>
      <c r="PVW1" s="67"/>
      <c r="PVX1" s="67"/>
      <c r="PVY1" s="67"/>
      <c r="PVZ1" s="67"/>
      <c r="PWA1" s="67"/>
      <c r="PWB1" s="67"/>
      <c r="PWC1" s="67"/>
      <c r="PWD1" s="67"/>
      <c r="PWE1" s="67"/>
      <c r="PWF1" s="67"/>
      <c r="PWG1" s="67"/>
      <c r="PWH1" s="67"/>
      <c r="PWI1" s="67"/>
      <c r="PWJ1" s="67"/>
      <c r="PWK1" s="92"/>
      <c r="PWL1" s="67"/>
      <c r="PWM1" s="67"/>
      <c r="PWN1" s="67"/>
      <c r="PWO1" s="67"/>
      <c r="PWP1" s="67"/>
      <c r="PWQ1" s="67"/>
      <c r="PWR1" s="67"/>
      <c r="PWS1" s="67"/>
      <c r="PWT1" s="67"/>
      <c r="PWU1" s="67"/>
      <c r="PWV1" s="67"/>
      <c r="PWW1" s="67"/>
      <c r="PWX1" s="67"/>
      <c r="PWY1" s="67"/>
      <c r="PWZ1" s="67"/>
      <c r="PXA1" s="92"/>
      <c r="PXB1" s="67"/>
      <c r="PXC1" s="67"/>
      <c r="PXD1" s="67"/>
      <c r="PXE1" s="67"/>
      <c r="PXF1" s="67"/>
      <c r="PXG1" s="67"/>
      <c r="PXH1" s="67"/>
      <c r="PXI1" s="67"/>
      <c r="PXJ1" s="67"/>
      <c r="PXK1" s="67"/>
      <c r="PXL1" s="67"/>
      <c r="PXM1" s="67"/>
      <c r="PXN1" s="67"/>
      <c r="PXO1" s="67"/>
      <c r="PXP1" s="67"/>
      <c r="PXQ1" s="92"/>
      <c r="PXR1" s="67"/>
      <c r="PXS1" s="67"/>
      <c r="PXT1" s="67"/>
      <c r="PXU1" s="67"/>
      <c r="PXV1" s="67"/>
      <c r="PXW1" s="67"/>
      <c r="PXX1" s="67"/>
      <c r="PXY1" s="67"/>
      <c r="PXZ1" s="67"/>
      <c r="PYA1" s="67"/>
      <c r="PYB1" s="67"/>
      <c r="PYC1" s="67"/>
      <c r="PYD1" s="67"/>
      <c r="PYE1" s="67"/>
      <c r="PYF1" s="67"/>
      <c r="PYG1" s="92"/>
      <c r="PYH1" s="67"/>
      <c r="PYI1" s="67"/>
      <c r="PYJ1" s="67"/>
      <c r="PYK1" s="67"/>
      <c r="PYL1" s="67"/>
      <c r="PYM1" s="67"/>
      <c r="PYN1" s="67"/>
      <c r="PYO1" s="67"/>
      <c r="PYP1" s="67"/>
      <c r="PYQ1" s="67"/>
      <c r="PYR1" s="67"/>
      <c r="PYS1" s="67"/>
      <c r="PYT1" s="67"/>
      <c r="PYU1" s="67"/>
      <c r="PYV1" s="67"/>
      <c r="PYW1" s="92"/>
      <c r="PYX1" s="67"/>
      <c r="PYY1" s="67"/>
      <c r="PYZ1" s="67"/>
      <c r="PZA1" s="67"/>
      <c r="PZB1" s="67"/>
      <c r="PZC1" s="67"/>
      <c r="PZD1" s="67"/>
      <c r="PZE1" s="67"/>
      <c r="PZF1" s="67"/>
      <c r="PZG1" s="67"/>
      <c r="PZH1" s="67"/>
      <c r="PZI1" s="67"/>
      <c r="PZJ1" s="67"/>
      <c r="PZK1" s="67"/>
      <c r="PZL1" s="67"/>
      <c r="PZM1" s="92"/>
      <c r="PZN1" s="67"/>
      <c r="PZO1" s="67"/>
      <c r="PZP1" s="67"/>
      <c r="PZQ1" s="67"/>
      <c r="PZR1" s="67"/>
      <c r="PZS1" s="67"/>
      <c r="PZT1" s="67"/>
      <c r="PZU1" s="67"/>
      <c r="PZV1" s="67"/>
      <c r="PZW1" s="67"/>
      <c r="PZX1" s="67"/>
      <c r="PZY1" s="67"/>
      <c r="PZZ1" s="67"/>
      <c r="QAA1" s="67"/>
      <c r="QAB1" s="67"/>
      <c r="QAC1" s="92"/>
      <c r="QAD1" s="67"/>
      <c r="QAE1" s="67"/>
      <c r="QAF1" s="67"/>
      <c r="QAG1" s="67"/>
      <c r="QAH1" s="67"/>
      <c r="QAI1" s="67"/>
      <c r="QAJ1" s="67"/>
      <c r="QAK1" s="67"/>
      <c r="QAL1" s="67"/>
      <c r="QAM1" s="67"/>
      <c r="QAN1" s="67"/>
      <c r="QAO1" s="67"/>
      <c r="QAP1" s="67"/>
      <c r="QAQ1" s="67"/>
      <c r="QAR1" s="67"/>
      <c r="QAS1" s="92"/>
      <c r="QAT1" s="67"/>
      <c r="QAU1" s="67"/>
      <c r="QAV1" s="67"/>
      <c r="QAW1" s="67"/>
      <c r="QAX1" s="67"/>
      <c r="QAY1" s="67"/>
      <c r="QAZ1" s="67"/>
      <c r="QBA1" s="67"/>
      <c r="QBB1" s="67"/>
      <c r="QBC1" s="67"/>
      <c r="QBD1" s="67"/>
      <c r="QBE1" s="67"/>
      <c r="QBF1" s="67"/>
      <c r="QBG1" s="67"/>
      <c r="QBH1" s="67"/>
      <c r="QBI1" s="92"/>
      <c r="QBJ1" s="67"/>
      <c r="QBK1" s="67"/>
      <c r="QBL1" s="67"/>
      <c r="QBM1" s="67"/>
      <c r="QBN1" s="67"/>
      <c r="QBO1" s="67"/>
      <c r="QBP1" s="67"/>
      <c r="QBQ1" s="67"/>
      <c r="QBR1" s="67"/>
      <c r="QBS1" s="67"/>
      <c r="QBT1" s="67"/>
      <c r="QBU1" s="67"/>
      <c r="QBV1" s="67"/>
      <c r="QBW1" s="67"/>
      <c r="QBX1" s="67"/>
      <c r="QBY1" s="92"/>
      <c r="QBZ1" s="67"/>
      <c r="QCA1" s="67"/>
      <c r="QCB1" s="67"/>
      <c r="QCC1" s="67"/>
      <c r="QCD1" s="67"/>
      <c r="QCE1" s="67"/>
      <c r="QCF1" s="67"/>
      <c r="QCG1" s="67"/>
      <c r="QCH1" s="67"/>
      <c r="QCI1" s="67"/>
      <c r="QCJ1" s="67"/>
      <c r="QCK1" s="67"/>
      <c r="QCL1" s="67"/>
      <c r="QCM1" s="67"/>
      <c r="QCN1" s="67"/>
      <c r="QCO1" s="92"/>
      <c r="QCP1" s="67"/>
      <c r="QCQ1" s="67"/>
      <c r="QCR1" s="67"/>
      <c r="QCS1" s="67"/>
      <c r="QCT1" s="67"/>
      <c r="QCU1" s="67"/>
      <c r="QCV1" s="67"/>
      <c r="QCW1" s="67"/>
      <c r="QCX1" s="67"/>
      <c r="QCY1" s="67"/>
      <c r="QCZ1" s="67"/>
      <c r="QDA1" s="67"/>
      <c r="QDB1" s="67"/>
      <c r="QDC1" s="67"/>
      <c r="QDD1" s="67"/>
      <c r="QDE1" s="92"/>
      <c r="QDF1" s="67"/>
      <c r="QDG1" s="67"/>
      <c r="QDH1" s="67"/>
      <c r="QDI1" s="67"/>
      <c r="QDJ1" s="67"/>
      <c r="QDK1" s="67"/>
      <c r="QDL1" s="67"/>
      <c r="QDM1" s="67"/>
      <c r="QDN1" s="67"/>
      <c r="QDO1" s="67"/>
      <c r="QDP1" s="67"/>
      <c r="QDQ1" s="67"/>
      <c r="QDR1" s="67"/>
      <c r="QDS1" s="67"/>
      <c r="QDT1" s="67"/>
      <c r="QDU1" s="92"/>
      <c r="QDV1" s="67"/>
      <c r="QDW1" s="67"/>
      <c r="QDX1" s="67"/>
      <c r="QDY1" s="67"/>
      <c r="QDZ1" s="67"/>
      <c r="QEA1" s="67"/>
      <c r="QEB1" s="67"/>
      <c r="QEC1" s="67"/>
      <c r="QED1" s="67"/>
      <c r="QEE1" s="67"/>
      <c r="QEF1" s="67"/>
      <c r="QEG1" s="67"/>
      <c r="QEH1" s="67"/>
      <c r="QEI1" s="67"/>
      <c r="QEJ1" s="67"/>
      <c r="QEK1" s="92"/>
      <c r="QEL1" s="67"/>
      <c r="QEM1" s="67"/>
      <c r="QEN1" s="67"/>
      <c r="QEO1" s="67"/>
      <c r="QEP1" s="67"/>
      <c r="QEQ1" s="67"/>
      <c r="QER1" s="67"/>
      <c r="QES1" s="67"/>
      <c r="QET1" s="67"/>
      <c r="QEU1" s="67"/>
      <c r="QEV1" s="67"/>
      <c r="QEW1" s="67"/>
      <c r="QEX1" s="67"/>
      <c r="QEY1" s="67"/>
      <c r="QEZ1" s="67"/>
      <c r="QFA1" s="92"/>
      <c r="QFB1" s="67"/>
      <c r="QFC1" s="67"/>
      <c r="QFD1" s="67"/>
      <c r="QFE1" s="67"/>
      <c r="QFF1" s="67"/>
      <c r="QFG1" s="67"/>
      <c r="QFH1" s="67"/>
      <c r="QFI1" s="67"/>
      <c r="QFJ1" s="67"/>
      <c r="QFK1" s="67"/>
      <c r="QFL1" s="67"/>
      <c r="QFM1" s="67"/>
      <c r="QFN1" s="67"/>
      <c r="QFO1" s="67"/>
      <c r="QFP1" s="67"/>
      <c r="QFQ1" s="92"/>
      <c r="QFR1" s="67"/>
      <c r="QFS1" s="67"/>
      <c r="QFT1" s="67"/>
      <c r="QFU1" s="67"/>
      <c r="QFV1" s="67"/>
      <c r="QFW1" s="67"/>
      <c r="QFX1" s="67"/>
      <c r="QFY1" s="67"/>
      <c r="QFZ1" s="67"/>
      <c r="QGA1" s="67"/>
      <c r="QGB1" s="67"/>
      <c r="QGC1" s="67"/>
      <c r="QGD1" s="67"/>
      <c r="QGE1" s="67"/>
      <c r="QGF1" s="67"/>
      <c r="QGG1" s="92"/>
      <c r="QGH1" s="67"/>
      <c r="QGI1" s="67"/>
      <c r="QGJ1" s="67"/>
      <c r="QGK1" s="67"/>
      <c r="QGL1" s="67"/>
      <c r="QGM1" s="67"/>
      <c r="QGN1" s="67"/>
      <c r="QGO1" s="67"/>
      <c r="QGP1" s="67"/>
      <c r="QGQ1" s="67"/>
      <c r="QGR1" s="67"/>
      <c r="QGS1" s="67"/>
      <c r="QGT1" s="67"/>
      <c r="QGU1" s="67"/>
      <c r="QGV1" s="67"/>
      <c r="QGW1" s="92"/>
      <c r="QGX1" s="67"/>
      <c r="QGY1" s="67"/>
      <c r="QGZ1" s="67"/>
      <c r="QHA1" s="67"/>
      <c r="QHB1" s="67"/>
      <c r="QHC1" s="67"/>
      <c r="QHD1" s="67"/>
      <c r="QHE1" s="67"/>
      <c r="QHF1" s="67"/>
      <c r="QHG1" s="67"/>
      <c r="QHH1" s="67"/>
      <c r="QHI1" s="67"/>
      <c r="QHJ1" s="67"/>
      <c r="QHK1" s="67"/>
      <c r="QHL1" s="67"/>
      <c r="QHM1" s="92"/>
      <c r="QHN1" s="67"/>
      <c r="QHO1" s="67"/>
      <c r="QHP1" s="67"/>
      <c r="QHQ1" s="67"/>
      <c r="QHR1" s="67"/>
      <c r="QHS1" s="67"/>
      <c r="QHT1" s="67"/>
      <c r="QHU1" s="67"/>
      <c r="QHV1" s="67"/>
      <c r="QHW1" s="67"/>
      <c r="QHX1" s="67"/>
      <c r="QHY1" s="67"/>
      <c r="QHZ1" s="67"/>
      <c r="QIA1" s="67"/>
      <c r="QIB1" s="67"/>
      <c r="QIC1" s="92"/>
      <c r="QID1" s="67"/>
      <c r="QIE1" s="67"/>
      <c r="QIF1" s="67"/>
      <c r="QIG1" s="67"/>
      <c r="QIH1" s="67"/>
      <c r="QII1" s="67"/>
      <c r="QIJ1" s="67"/>
      <c r="QIK1" s="67"/>
      <c r="QIL1" s="67"/>
      <c r="QIM1" s="67"/>
      <c r="QIN1" s="67"/>
      <c r="QIO1" s="67"/>
      <c r="QIP1" s="67"/>
      <c r="QIQ1" s="67"/>
      <c r="QIR1" s="67"/>
      <c r="QIS1" s="92"/>
      <c r="QIT1" s="67"/>
      <c r="QIU1" s="67"/>
      <c r="QIV1" s="67"/>
      <c r="QIW1" s="67"/>
      <c r="QIX1" s="67"/>
      <c r="QIY1" s="67"/>
      <c r="QIZ1" s="67"/>
      <c r="QJA1" s="67"/>
      <c r="QJB1" s="67"/>
      <c r="QJC1" s="67"/>
      <c r="QJD1" s="67"/>
      <c r="QJE1" s="67"/>
      <c r="QJF1" s="67"/>
      <c r="QJG1" s="67"/>
      <c r="QJH1" s="67"/>
      <c r="QJI1" s="92"/>
      <c r="QJJ1" s="67"/>
      <c r="QJK1" s="67"/>
      <c r="QJL1" s="67"/>
      <c r="QJM1" s="67"/>
      <c r="QJN1" s="67"/>
      <c r="QJO1" s="67"/>
      <c r="QJP1" s="67"/>
      <c r="QJQ1" s="67"/>
      <c r="QJR1" s="67"/>
      <c r="QJS1" s="67"/>
      <c r="QJT1" s="67"/>
      <c r="QJU1" s="67"/>
      <c r="QJV1" s="67"/>
      <c r="QJW1" s="67"/>
      <c r="QJX1" s="67"/>
      <c r="QJY1" s="92"/>
      <c r="QJZ1" s="67"/>
      <c r="QKA1" s="67"/>
      <c r="QKB1" s="67"/>
      <c r="QKC1" s="67"/>
      <c r="QKD1" s="67"/>
      <c r="QKE1" s="67"/>
      <c r="QKF1" s="67"/>
      <c r="QKG1" s="67"/>
      <c r="QKH1" s="67"/>
      <c r="QKI1" s="67"/>
      <c r="QKJ1" s="67"/>
      <c r="QKK1" s="67"/>
      <c r="QKL1" s="67"/>
      <c r="QKM1" s="67"/>
      <c r="QKN1" s="67"/>
      <c r="QKO1" s="92"/>
      <c r="QKP1" s="67"/>
      <c r="QKQ1" s="67"/>
      <c r="QKR1" s="67"/>
      <c r="QKS1" s="67"/>
      <c r="QKT1" s="67"/>
      <c r="QKU1" s="67"/>
      <c r="QKV1" s="67"/>
      <c r="QKW1" s="67"/>
      <c r="QKX1" s="67"/>
      <c r="QKY1" s="67"/>
      <c r="QKZ1" s="67"/>
      <c r="QLA1" s="67"/>
      <c r="QLB1" s="67"/>
      <c r="QLC1" s="67"/>
      <c r="QLD1" s="67"/>
      <c r="QLE1" s="92"/>
      <c r="QLF1" s="67"/>
      <c r="QLG1" s="67"/>
      <c r="QLH1" s="67"/>
      <c r="QLI1" s="67"/>
      <c r="QLJ1" s="67"/>
      <c r="QLK1" s="67"/>
      <c r="QLL1" s="67"/>
      <c r="QLM1" s="67"/>
      <c r="QLN1" s="67"/>
      <c r="QLO1" s="67"/>
      <c r="QLP1" s="67"/>
      <c r="QLQ1" s="67"/>
      <c r="QLR1" s="67"/>
      <c r="QLS1" s="67"/>
      <c r="QLT1" s="67"/>
      <c r="QLU1" s="92"/>
      <c r="QLV1" s="67"/>
      <c r="QLW1" s="67"/>
      <c r="QLX1" s="67"/>
      <c r="QLY1" s="67"/>
      <c r="QLZ1" s="67"/>
      <c r="QMA1" s="67"/>
      <c r="QMB1" s="67"/>
      <c r="QMC1" s="67"/>
      <c r="QMD1" s="67"/>
      <c r="QME1" s="67"/>
      <c r="QMF1" s="67"/>
      <c r="QMG1" s="67"/>
      <c r="QMH1" s="67"/>
      <c r="QMI1" s="67"/>
      <c r="QMJ1" s="67"/>
      <c r="QMK1" s="92"/>
      <c r="QML1" s="67"/>
      <c r="QMM1" s="67"/>
      <c r="QMN1" s="67"/>
      <c r="QMO1" s="67"/>
      <c r="QMP1" s="67"/>
      <c r="QMQ1" s="67"/>
      <c r="QMR1" s="67"/>
      <c r="QMS1" s="67"/>
      <c r="QMT1" s="67"/>
      <c r="QMU1" s="67"/>
      <c r="QMV1" s="67"/>
      <c r="QMW1" s="67"/>
      <c r="QMX1" s="67"/>
      <c r="QMY1" s="67"/>
      <c r="QMZ1" s="67"/>
      <c r="QNA1" s="92"/>
      <c r="QNB1" s="67"/>
      <c r="QNC1" s="67"/>
      <c r="QND1" s="67"/>
      <c r="QNE1" s="67"/>
      <c r="QNF1" s="67"/>
      <c r="QNG1" s="67"/>
      <c r="QNH1" s="67"/>
      <c r="QNI1" s="67"/>
      <c r="QNJ1" s="67"/>
      <c r="QNK1" s="67"/>
      <c r="QNL1" s="67"/>
      <c r="QNM1" s="67"/>
      <c r="QNN1" s="67"/>
      <c r="QNO1" s="67"/>
      <c r="QNP1" s="67"/>
      <c r="QNQ1" s="92"/>
      <c r="QNR1" s="67"/>
      <c r="QNS1" s="67"/>
      <c r="QNT1" s="67"/>
      <c r="QNU1" s="67"/>
      <c r="QNV1" s="67"/>
      <c r="QNW1" s="67"/>
      <c r="QNX1" s="67"/>
      <c r="QNY1" s="67"/>
      <c r="QNZ1" s="67"/>
      <c r="QOA1" s="67"/>
      <c r="QOB1" s="67"/>
      <c r="QOC1" s="67"/>
      <c r="QOD1" s="67"/>
      <c r="QOE1" s="67"/>
      <c r="QOF1" s="67"/>
      <c r="QOG1" s="92"/>
      <c r="QOH1" s="67"/>
      <c r="QOI1" s="67"/>
      <c r="QOJ1" s="67"/>
      <c r="QOK1" s="67"/>
      <c r="QOL1" s="67"/>
      <c r="QOM1" s="67"/>
      <c r="QON1" s="67"/>
      <c r="QOO1" s="67"/>
      <c r="QOP1" s="67"/>
      <c r="QOQ1" s="67"/>
      <c r="QOR1" s="67"/>
      <c r="QOS1" s="67"/>
      <c r="QOT1" s="67"/>
      <c r="QOU1" s="67"/>
      <c r="QOV1" s="67"/>
      <c r="QOW1" s="92"/>
      <c r="QOX1" s="67"/>
      <c r="QOY1" s="67"/>
      <c r="QOZ1" s="67"/>
      <c r="QPA1" s="67"/>
      <c r="QPB1" s="67"/>
      <c r="QPC1" s="67"/>
      <c r="QPD1" s="67"/>
      <c r="QPE1" s="67"/>
      <c r="QPF1" s="67"/>
      <c r="QPG1" s="67"/>
      <c r="QPH1" s="67"/>
      <c r="QPI1" s="67"/>
      <c r="QPJ1" s="67"/>
      <c r="QPK1" s="67"/>
      <c r="QPL1" s="67"/>
      <c r="QPM1" s="92"/>
      <c r="QPN1" s="67"/>
      <c r="QPO1" s="67"/>
      <c r="QPP1" s="67"/>
      <c r="QPQ1" s="67"/>
      <c r="QPR1" s="67"/>
      <c r="QPS1" s="67"/>
      <c r="QPT1" s="67"/>
      <c r="QPU1" s="67"/>
      <c r="QPV1" s="67"/>
      <c r="QPW1" s="67"/>
      <c r="QPX1" s="67"/>
      <c r="QPY1" s="67"/>
      <c r="QPZ1" s="67"/>
      <c r="QQA1" s="67"/>
      <c r="QQB1" s="67"/>
      <c r="QQC1" s="92"/>
      <c r="QQD1" s="67"/>
      <c r="QQE1" s="67"/>
      <c r="QQF1" s="67"/>
      <c r="QQG1" s="67"/>
      <c r="QQH1" s="67"/>
    </row>
    <row r="2" spans="1:11942" ht="30.5">
      <c r="A2" s="68" t="s">
        <v>15</v>
      </c>
      <c r="B2" s="69" t="s">
        <v>767</v>
      </c>
      <c r="C2" s="70" t="s">
        <v>769</v>
      </c>
      <c r="D2" s="71" t="s">
        <v>770</v>
      </c>
      <c r="E2" s="72" t="s">
        <v>2200</v>
      </c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9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9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9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3"/>
      <c r="BJ2" s="73"/>
      <c r="BK2" s="73"/>
      <c r="BL2" s="73"/>
      <c r="BM2" s="93"/>
      <c r="BN2" s="73"/>
      <c r="BO2" s="73"/>
      <c r="BP2" s="73"/>
      <c r="BQ2" s="73"/>
      <c r="BR2" s="73"/>
      <c r="BS2" s="73"/>
      <c r="BT2" s="73"/>
      <c r="BU2" s="73"/>
      <c r="BV2" s="73"/>
      <c r="BW2" s="73"/>
      <c r="BX2" s="73"/>
      <c r="BY2" s="73"/>
      <c r="BZ2" s="73"/>
      <c r="CA2" s="73"/>
      <c r="CB2" s="73"/>
      <c r="CC2" s="93"/>
      <c r="CD2" s="73"/>
      <c r="CE2" s="73"/>
      <c r="CF2" s="73"/>
      <c r="CG2" s="73"/>
      <c r="CH2" s="73"/>
      <c r="CI2" s="73"/>
      <c r="CJ2" s="73"/>
      <c r="CK2" s="73"/>
      <c r="CL2" s="73"/>
      <c r="CM2" s="73"/>
      <c r="CN2" s="73"/>
      <c r="CO2" s="73"/>
      <c r="CP2" s="73"/>
      <c r="CQ2" s="73"/>
      <c r="CR2" s="73"/>
      <c r="CS2" s="93"/>
      <c r="CT2" s="73"/>
      <c r="CU2" s="73"/>
      <c r="CV2" s="73"/>
      <c r="CW2" s="73"/>
      <c r="CX2" s="73"/>
      <c r="CY2" s="73"/>
      <c r="CZ2" s="73"/>
      <c r="DA2" s="73"/>
      <c r="DB2" s="73"/>
      <c r="DC2" s="73"/>
      <c r="DD2" s="73"/>
      <c r="DE2" s="73"/>
      <c r="DF2" s="73"/>
      <c r="DG2" s="73"/>
      <c r="DH2" s="73"/>
      <c r="DI2" s="93"/>
      <c r="DJ2" s="73"/>
      <c r="DK2" s="73"/>
      <c r="DL2" s="73"/>
      <c r="DM2" s="73"/>
      <c r="DN2" s="73"/>
      <c r="DO2" s="73"/>
      <c r="DP2" s="73"/>
      <c r="DQ2" s="73"/>
      <c r="DR2" s="73"/>
      <c r="DS2" s="73"/>
      <c r="DT2" s="73"/>
      <c r="DU2" s="73"/>
      <c r="DV2" s="73"/>
      <c r="DW2" s="73"/>
      <c r="DX2" s="73"/>
      <c r="DY2" s="93"/>
      <c r="DZ2" s="73"/>
      <c r="EA2" s="73"/>
      <c r="EB2" s="73"/>
      <c r="EC2" s="73"/>
      <c r="ED2" s="73"/>
      <c r="EE2" s="73"/>
      <c r="EF2" s="73"/>
      <c r="EG2" s="73"/>
      <c r="EH2" s="73"/>
      <c r="EI2" s="73"/>
      <c r="EJ2" s="73"/>
      <c r="EK2" s="73"/>
      <c r="EL2" s="73"/>
      <c r="EM2" s="73"/>
      <c r="EN2" s="73"/>
      <c r="EO2" s="93"/>
      <c r="EP2" s="73"/>
      <c r="EQ2" s="73"/>
      <c r="ER2" s="73"/>
      <c r="ES2" s="73"/>
      <c r="ET2" s="73"/>
      <c r="EU2" s="73"/>
      <c r="EV2" s="73"/>
      <c r="EW2" s="73"/>
      <c r="EX2" s="73"/>
      <c r="EY2" s="73"/>
      <c r="EZ2" s="73"/>
      <c r="FA2" s="73"/>
      <c r="FB2" s="73"/>
      <c r="FC2" s="73"/>
      <c r="FD2" s="73"/>
      <c r="FE2" s="93"/>
      <c r="FF2" s="73"/>
      <c r="FG2" s="73"/>
      <c r="FH2" s="73"/>
      <c r="FI2" s="73"/>
      <c r="FJ2" s="73"/>
      <c r="FK2" s="73"/>
      <c r="FL2" s="73"/>
      <c r="FM2" s="73"/>
      <c r="FN2" s="73"/>
      <c r="FO2" s="73"/>
      <c r="FP2" s="73"/>
      <c r="FQ2" s="73"/>
      <c r="FR2" s="73"/>
      <c r="FS2" s="73"/>
      <c r="FT2" s="73"/>
      <c r="FU2" s="93"/>
      <c r="FV2" s="73"/>
      <c r="FW2" s="73"/>
      <c r="FX2" s="73"/>
      <c r="FY2" s="73"/>
      <c r="FZ2" s="73"/>
      <c r="GA2" s="73"/>
      <c r="GB2" s="73"/>
      <c r="GC2" s="73"/>
      <c r="GD2" s="73"/>
      <c r="GE2" s="73"/>
      <c r="GF2" s="73"/>
      <c r="GG2" s="73"/>
      <c r="GH2" s="73"/>
      <c r="GI2" s="73"/>
      <c r="GJ2" s="73"/>
      <c r="GK2" s="93"/>
      <c r="GL2" s="73"/>
      <c r="GM2" s="73"/>
      <c r="GN2" s="73"/>
      <c r="GO2" s="73"/>
      <c r="GP2" s="73"/>
      <c r="GQ2" s="73"/>
      <c r="GR2" s="73"/>
      <c r="GS2" s="73"/>
      <c r="GT2" s="73"/>
      <c r="GU2" s="73"/>
      <c r="GV2" s="73"/>
      <c r="GW2" s="73"/>
      <c r="GX2" s="73"/>
      <c r="GY2" s="73"/>
      <c r="GZ2" s="73"/>
      <c r="HA2" s="93"/>
      <c r="HB2" s="73"/>
      <c r="HC2" s="73"/>
      <c r="HD2" s="73"/>
      <c r="HE2" s="73"/>
      <c r="HF2" s="73"/>
      <c r="HG2" s="73"/>
      <c r="HH2" s="73"/>
      <c r="HI2" s="73"/>
      <c r="HJ2" s="73"/>
      <c r="HK2" s="73"/>
      <c r="HL2" s="73"/>
      <c r="HM2" s="73"/>
      <c r="HN2" s="73"/>
      <c r="HO2" s="73"/>
      <c r="HP2" s="73"/>
      <c r="HQ2" s="93"/>
      <c r="HR2" s="73"/>
      <c r="HS2" s="73"/>
      <c r="HT2" s="73"/>
      <c r="HU2" s="73"/>
      <c r="HV2" s="73"/>
      <c r="HW2" s="73"/>
      <c r="HX2" s="73"/>
      <c r="HY2" s="73"/>
      <c r="HZ2" s="73"/>
      <c r="IA2" s="73"/>
      <c r="IB2" s="73"/>
      <c r="IC2" s="73"/>
      <c r="ID2" s="73"/>
      <c r="IE2" s="73"/>
      <c r="IF2" s="73"/>
      <c r="IG2" s="93"/>
      <c r="IH2" s="73"/>
      <c r="II2" s="73"/>
      <c r="IJ2" s="73"/>
      <c r="IK2" s="73"/>
      <c r="IL2" s="73"/>
      <c r="IM2" s="73"/>
      <c r="IN2" s="73"/>
      <c r="IO2" s="73"/>
      <c r="IP2" s="73"/>
      <c r="IQ2" s="73"/>
      <c r="IR2" s="73"/>
      <c r="IS2" s="73"/>
      <c r="IT2" s="73"/>
      <c r="IU2" s="73"/>
      <c r="IV2" s="73"/>
      <c r="IW2" s="93"/>
      <c r="IX2" s="73"/>
      <c r="IY2" s="73"/>
      <c r="IZ2" s="73"/>
      <c r="JA2" s="73"/>
      <c r="JB2" s="73"/>
      <c r="JC2" s="73"/>
      <c r="JD2" s="73"/>
      <c r="JE2" s="73"/>
      <c r="JF2" s="73"/>
      <c r="JG2" s="73"/>
      <c r="JH2" s="73"/>
      <c r="JI2" s="73"/>
      <c r="JJ2" s="73"/>
      <c r="JK2" s="73"/>
      <c r="JL2" s="73"/>
      <c r="JM2" s="93"/>
      <c r="JN2" s="73"/>
      <c r="JO2" s="73"/>
      <c r="JP2" s="73"/>
      <c r="JQ2" s="73"/>
      <c r="JR2" s="73"/>
      <c r="JS2" s="73"/>
      <c r="JT2" s="73"/>
      <c r="JU2" s="73"/>
      <c r="JV2" s="73"/>
      <c r="JW2" s="73"/>
      <c r="JX2" s="73"/>
      <c r="JY2" s="73"/>
      <c r="JZ2" s="73"/>
      <c r="KA2" s="73"/>
      <c r="KB2" s="73"/>
      <c r="KC2" s="93"/>
      <c r="KD2" s="73"/>
      <c r="KE2" s="73"/>
      <c r="KF2" s="73"/>
      <c r="KG2" s="73"/>
      <c r="KH2" s="73"/>
      <c r="KI2" s="73"/>
      <c r="KJ2" s="73"/>
      <c r="KK2" s="73"/>
      <c r="KL2" s="73"/>
      <c r="KM2" s="73"/>
      <c r="KN2" s="73"/>
      <c r="KO2" s="73"/>
      <c r="KP2" s="73"/>
      <c r="KQ2" s="73"/>
      <c r="KR2" s="73"/>
      <c r="KS2" s="93"/>
      <c r="KT2" s="73"/>
      <c r="KU2" s="73"/>
      <c r="KV2" s="73"/>
      <c r="KW2" s="73"/>
      <c r="KX2" s="73"/>
      <c r="KY2" s="73"/>
      <c r="KZ2" s="73"/>
      <c r="LA2" s="73"/>
      <c r="LB2" s="73"/>
      <c r="LC2" s="73"/>
      <c r="LD2" s="73"/>
      <c r="LE2" s="73"/>
      <c r="LF2" s="73"/>
      <c r="LG2" s="73"/>
      <c r="LH2" s="73"/>
      <c r="LI2" s="93"/>
      <c r="LJ2" s="73"/>
      <c r="LK2" s="73"/>
      <c r="LL2" s="73"/>
      <c r="LM2" s="73"/>
      <c r="LN2" s="73"/>
      <c r="LO2" s="73"/>
      <c r="LP2" s="73"/>
      <c r="LQ2" s="73"/>
      <c r="LR2" s="73"/>
      <c r="LS2" s="73"/>
      <c r="LT2" s="73"/>
      <c r="LU2" s="73"/>
      <c r="LV2" s="73"/>
      <c r="LW2" s="73"/>
      <c r="LX2" s="73"/>
      <c r="LY2" s="93"/>
      <c r="LZ2" s="73"/>
      <c r="MA2" s="73"/>
      <c r="MB2" s="73"/>
      <c r="MC2" s="73"/>
      <c r="MD2" s="73"/>
      <c r="ME2" s="73"/>
      <c r="MF2" s="73"/>
      <c r="MG2" s="73"/>
      <c r="MH2" s="73"/>
      <c r="MI2" s="73"/>
      <c r="MJ2" s="73"/>
      <c r="MK2" s="73"/>
      <c r="ML2" s="73"/>
      <c r="MM2" s="73"/>
      <c r="MN2" s="73"/>
      <c r="MO2" s="93"/>
      <c r="MP2" s="73"/>
      <c r="MQ2" s="73"/>
      <c r="MR2" s="73"/>
      <c r="MS2" s="73"/>
      <c r="MT2" s="73"/>
      <c r="MU2" s="73"/>
      <c r="MV2" s="73"/>
      <c r="MW2" s="73"/>
      <c r="MX2" s="73"/>
      <c r="MY2" s="73"/>
      <c r="MZ2" s="73"/>
      <c r="NA2" s="73"/>
      <c r="NB2" s="73"/>
      <c r="NC2" s="73"/>
      <c r="ND2" s="73"/>
      <c r="NE2" s="93"/>
      <c r="NF2" s="73"/>
      <c r="NG2" s="73"/>
      <c r="NH2" s="73"/>
      <c r="NI2" s="73"/>
      <c r="NJ2" s="73"/>
      <c r="NK2" s="73"/>
      <c r="NL2" s="73"/>
      <c r="NM2" s="73"/>
      <c r="NN2" s="73"/>
      <c r="NO2" s="73"/>
      <c r="NP2" s="73"/>
      <c r="NQ2" s="73"/>
      <c r="NR2" s="73"/>
      <c r="NS2" s="73"/>
      <c r="NT2" s="73"/>
      <c r="NU2" s="93"/>
      <c r="NV2" s="73"/>
      <c r="NW2" s="73"/>
      <c r="NX2" s="73"/>
      <c r="NY2" s="73"/>
      <c r="NZ2" s="73"/>
      <c r="OA2" s="73"/>
      <c r="OB2" s="73"/>
      <c r="OC2" s="73"/>
      <c r="OD2" s="73"/>
      <c r="OE2" s="73"/>
      <c r="OF2" s="73"/>
      <c r="OG2" s="73"/>
      <c r="OH2" s="73"/>
      <c r="OI2" s="73"/>
      <c r="OJ2" s="73"/>
      <c r="OK2" s="93"/>
      <c r="OL2" s="73"/>
      <c r="OM2" s="73"/>
      <c r="ON2" s="73"/>
      <c r="OO2" s="73"/>
      <c r="OP2" s="73"/>
      <c r="OQ2" s="73"/>
      <c r="OR2" s="73"/>
      <c r="OS2" s="73"/>
      <c r="OT2" s="73"/>
      <c r="OU2" s="73"/>
      <c r="OV2" s="73"/>
      <c r="OW2" s="73"/>
      <c r="OX2" s="73"/>
      <c r="OY2" s="73"/>
      <c r="OZ2" s="73"/>
      <c r="PA2" s="93"/>
      <c r="PB2" s="73"/>
      <c r="PC2" s="73"/>
      <c r="PD2" s="73"/>
      <c r="PE2" s="73"/>
      <c r="PF2" s="73"/>
      <c r="PG2" s="73"/>
      <c r="PH2" s="73"/>
      <c r="PI2" s="73"/>
      <c r="PJ2" s="73"/>
      <c r="PK2" s="73"/>
      <c r="PL2" s="73"/>
      <c r="PM2" s="73"/>
      <c r="PN2" s="73"/>
      <c r="PO2" s="73"/>
      <c r="PP2" s="73"/>
      <c r="PQ2" s="93"/>
      <c r="PR2" s="73"/>
      <c r="PS2" s="73"/>
      <c r="PT2" s="73"/>
      <c r="PU2" s="73"/>
      <c r="PV2" s="73"/>
      <c r="PW2" s="73"/>
      <c r="PX2" s="73"/>
      <c r="PY2" s="73"/>
      <c r="PZ2" s="73"/>
      <c r="QA2" s="73"/>
      <c r="QB2" s="73"/>
      <c r="QC2" s="73"/>
      <c r="QD2" s="73"/>
      <c r="QE2" s="73"/>
      <c r="QF2" s="73"/>
      <c r="QG2" s="93"/>
      <c r="QH2" s="73"/>
      <c r="QI2" s="73"/>
      <c r="QJ2" s="73"/>
      <c r="QK2" s="73"/>
      <c r="QL2" s="73"/>
      <c r="QM2" s="73"/>
      <c r="QN2" s="73"/>
      <c r="QO2" s="73"/>
      <c r="QP2" s="73"/>
      <c r="QQ2" s="73"/>
      <c r="QR2" s="73"/>
      <c r="QS2" s="73"/>
      <c r="QT2" s="73"/>
      <c r="QU2" s="73"/>
      <c r="QV2" s="73"/>
      <c r="QW2" s="93"/>
      <c r="QX2" s="73"/>
      <c r="QY2" s="73"/>
      <c r="QZ2" s="73"/>
      <c r="RA2" s="73"/>
      <c r="RB2" s="73"/>
      <c r="RC2" s="73"/>
      <c r="RD2" s="73"/>
      <c r="RE2" s="73"/>
      <c r="RF2" s="73"/>
      <c r="RG2" s="73"/>
      <c r="RH2" s="73"/>
      <c r="RI2" s="73"/>
      <c r="RJ2" s="73"/>
      <c r="RK2" s="73"/>
      <c r="RL2" s="73"/>
      <c r="RM2" s="93"/>
      <c r="RN2" s="73"/>
      <c r="RO2" s="73"/>
      <c r="RP2" s="73"/>
      <c r="RQ2" s="73"/>
      <c r="RR2" s="73"/>
      <c r="RS2" s="73"/>
      <c r="RT2" s="73"/>
      <c r="RU2" s="73"/>
      <c r="RV2" s="73"/>
      <c r="RW2" s="73"/>
      <c r="RX2" s="73"/>
      <c r="RY2" s="73"/>
      <c r="RZ2" s="73"/>
      <c r="SA2" s="73"/>
      <c r="SB2" s="73"/>
      <c r="SC2" s="93"/>
      <c r="SD2" s="73"/>
      <c r="SE2" s="73"/>
      <c r="SF2" s="73"/>
      <c r="SG2" s="73"/>
      <c r="SH2" s="73"/>
      <c r="SI2" s="73"/>
      <c r="SJ2" s="73"/>
      <c r="SK2" s="73"/>
      <c r="SL2" s="73"/>
      <c r="SM2" s="73"/>
      <c r="SN2" s="73"/>
      <c r="SO2" s="73"/>
      <c r="SP2" s="73"/>
      <c r="SQ2" s="73"/>
      <c r="SR2" s="73"/>
      <c r="SS2" s="93"/>
      <c r="ST2" s="73"/>
      <c r="SU2" s="73"/>
      <c r="SV2" s="73"/>
      <c r="SW2" s="73"/>
      <c r="SX2" s="73"/>
      <c r="SY2" s="73"/>
      <c r="SZ2" s="73"/>
      <c r="TA2" s="73"/>
      <c r="TB2" s="73"/>
      <c r="TC2" s="73"/>
      <c r="TD2" s="73"/>
      <c r="TE2" s="73"/>
      <c r="TF2" s="73"/>
      <c r="TG2" s="73"/>
      <c r="TH2" s="73"/>
      <c r="TI2" s="93"/>
      <c r="TJ2" s="73"/>
      <c r="TK2" s="73"/>
      <c r="TL2" s="73"/>
      <c r="TM2" s="73"/>
      <c r="TN2" s="73"/>
      <c r="TO2" s="73"/>
      <c r="TP2" s="73"/>
      <c r="TQ2" s="73"/>
      <c r="TR2" s="73"/>
      <c r="TS2" s="73"/>
      <c r="TT2" s="73"/>
      <c r="TU2" s="73"/>
      <c r="TV2" s="73"/>
      <c r="TW2" s="73"/>
      <c r="TX2" s="73"/>
      <c r="TY2" s="93"/>
      <c r="TZ2" s="73"/>
      <c r="UA2" s="73"/>
      <c r="UB2" s="73"/>
      <c r="UC2" s="73"/>
      <c r="UD2" s="73"/>
      <c r="UE2" s="73"/>
      <c r="UF2" s="73"/>
      <c r="UG2" s="73"/>
      <c r="UH2" s="73"/>
      <c r="UI2" s="73"/>
      <c r="UJ2" s="73"/>
      <c r="UK2" s="73"/>
      <c r="UL2" s="73"/>
      <c r="UM2" s="73"/>
      <c r="UN2" s="73"/>
      <c r="UO2" s="93"/>
      <c r="UP2" s="73"/>
      <c r="UQ2" s="73"/>
      <c r="UR2" s="73"/>
      <c r="US2" s="73"/>
      <c r="UT2" s="73"/>
      <c r="UU2" s="73"/>
      <c r="UV2" s="73"/>
      <c r="UW2" s="73"/>
      <c r="UX2" s="73"/>
      <c r="UY2" s="73"/>
      <c r="UZ2" s="73"/>
      <c r="VA2" s="73"/>
      <c r="VB2" s="73"/>
      <c r="VC2" s="73"/>
      <c r="VD2" s="73"/>
      <c r="VE2" s="93"/>
      <c r="VF2" s="73"/>
      <c r="VG2" s="73"/>
      <c r="VH2" s="73"/>
      <c r="VI2" s="73"/>
      <c r="VJ2" s="73"/>
      <c r="VK2" s="73"/>
      <c r="VL2" s="73"/>
      <c r="VM2" s="73"/>
      <c r="VN2" s="73"/>
      <c r="VO2" s="73"/>
      <c r="VP2" s="73"/>
      <c r="VQ2" s="73"/>
      <c r="VR2" s="73"/>
      <c r="VS2" s="73"/>
      <c r="VT2" s="73"/>
      <c r="VU2" s="93"/>
      <c r="VV2" s="73"/>
      <c r="VW2" s="73"/>
      <c r="VX2" s="73"/>
      <c r="VY2" s="73"/>
      <c r="VZ2" s="73"/>
      <c r="WA2" s="73"/>
      <c r="WB2" s="73"/>
      <c r="WC2" s="73"/>
      <c r="WD2" s="73"/>
      <c r="WE2" s="73"/>
      <c r="WF2" s="73"/>
      <c r="WG2" s="73"/>
      <c r="WH2" s="73"/>
      <c r="WI2" s="73"/>
      <c r="WJ2" s="73"/>
      <c r="WK2" s="93"/>
      <c r="WL2" s="73"/>
      <c r="WM2" s="73"/>
      <c r="WN2" s="73"/>
      <c r="WO2" s="73"/>
      <c r="WP2" s="73"/>
      <c r="WQ2" s="73"/>
      <c r="WR2" s="73"/>
      <c r="WS2" s="73"/>
      <c r="WT2" s="73"/>
      <c r="WU2" s="73"/>
      <c r="WV2" s="73"/>
      <c r="WW2" s="73"/>
      <c r="WX2" s="73"/>
      <c r="WY2" s="73"/>
      <c r="WZ2" s="73"/>
      <c r="XA2" s="93"/>
      <c r="XB2" s="73"/>
      <c r="XC2" s="73"/>
      <c r="XD2" s="73"/>
      <c r="XE2" s="73"/>
      <c r="XF2" s="73"/>
      <c r="XG2" s="73"/>
      <c r="XH2" s="73"/>
      <c r="XI2" s="73"/>
      <c r="XJ2" s="73"/>
      <c r="XK2" s="73"/>
      <c r="XL2" s="73"/>
      <c r="XM2" s="73"/>
      <c r="XN2" s="73"/>
      <c r="XO2" s="73"/>
      <c r="XP2" s="73"/>
      <c r="XQ2" s="93"/>
      <c r="XR2" s="73"/>
      <c r="XS2" s="73"/>
      <c r="XT2" s="73"/>
      <c r="XU2" s="73"/>
      <c r="XV2" s="73"/>
      <c r="XW2" s="73"/>
      <c r="XX2" s="73"/>
      <c r="XY2" s="73"/>
      <c r="XZ2" s="73"/>
      <c r="YA2" s="73"/>
      <c r="YB2" s="73"/>
      <c r="YC2" s="73"/>
      <c r="YD2" s="73"/>
      <c r="YE2" s="73"/>
      <c r="YF2" s="73"/>
      <c r="YG2" s="93"/>
      <c r="YH2" s="73"/>
      <c r="YI2" s="73"/>
      <c r="YJ2" s="73"/>
      <c r="YK2" s="73"/>
      <c r="YL2" s="73"/>
      <c r="YM2" s="73"/>
      <c r="YN2" s="73"/>
      <c r="YO2" s="73"/>
      <c r="YP2" s="73"/>
      <c r="YQ2" s="73"/>
      <c r="YR2" s="73"/>
      <c r="YS2" s="73"/>
      <c r="YT2" s="73"/>
      <c r="YU2" s="73"/>
      <c r="YV2" s="73"/>
      <c r="YW2" s="93"/>
      <c r="YX2" s="73"/>
      <c r="YY2" s="73"/>
      <c r="YZ2" s="73"/>
      <c r="ZA2" s="73"/>
      <c r="ZB2" s="73"/>
      <c r="ZC2" s="73"/>
      <c r="ZD2" s="73"/>
      <c r="ZE2" s="73"/>
      <c r="ZF2" s="73"/>
      <c r="ZG2" s="73"/>
      <c r="ZH2" s="73"/>
      <c r="ZI2" s="73"/>
      <c r="ZJ2" s="73"/>
      <c r="ZK2" s="73"/>
      <c r="ZL2" s="73"/>
      <c r="ZM2" s="93"/>
      <c r="ZN2" s="73"/>
      <c r="ZO2" s="73"/>
      <c r="ZP2" s="73"/>
      <c r="ZQ2" s="73"/>
      <c r="ZR2" s="73"/>
      <c r="ZS2" s="73"/>
      <c r="ZT2" s="73"/>
      <c r="ZU2" s="73"/>
      <c r="ZV2" s="73"/>
      <c r="ZW2" s="73"/>
      <c r="ZX2" s="73"/>
      <c r="ZY2" s="73"/>
      <c r="ZZ2" s="73"/>
      <c r="AAA2" s="73"/>
      <c r="AAB2" s="73"/>
      <c r="AAC2" s="93"/>
      <c r="AAD2" s="73"/>
      <c r="AAE2" s="73"/>
      <c r="AAF2" s="73"/>
      <c r="AAG2" s="73"/>
      <c r="AAH2" s="73"/>
      <c r="AAI2" s="73"/>
      <c r="AAJ2" s="73"/>
      <c r="AAK2" s="73"/>
      <c r="AAL2" s="73"/>
      <c r="AAM2" s="73"/>
      <c r="AAN2" s="73"/>
      <c r="AAO2" s="73"/>
      <c r="AAP2" s="73"/>
      <c r="AAQ2" s="73"/>
      <c r="AAR2" s="73"/>
      <c r="AAS2" s="93"/>
      <c r="AAT2" s="73"/>
      <c r="AAU2" s="73"/>
      <c r="AAV2" s="73"/>
      <c r="AAW2" s="73"/>
      <c r="AAX2" s="73"/>
      <c r="AAY2" s="73"/>
      <c r="AAZ2" s="73"/>
      <c r="ABA2" s="73"/>
      <c r="ABB2" s="73"/>
      <c r="ABC2" s="73"/>
      <c r="ABD2" s="73"/>
      <c r="ABE2" s="73"/>
      <c r="ABF2" s="73"/>
      <c r="ABG2" s="73"/>
      <c r="ABH2" s="73"/>
      <c r="ABI2" s="93"/>
      <c r="ABJ2" s="73"/>
      <c r="ABK2" s="73"/>
      <c r="ABL2" s="73"/>
      <c r="ABM2" s="73"/>
      <c r="ABN2" s="73"/>
      <c r="ABO2" s="73"/>
      <c r="ABP2" s="73"/>
      <c r="ABQ2" s="73"/>
      <c r="ABR2" s="73"/>
      <c r="ABS2" s="73"/>
      <c r="ABT2" s="73"/>
      <c r="ABU2" s="73"/>
      <c r="ABV2" s="73"/>
      <c r="ABW2" s="73"/>
      <c r="ABX2" s="73"/>
      <c r="ABY2" s="93"/>
      <c r="ABZ2" s="73"/>
      <c r="ACA2" s="73"/>
      <c r="ACB2" s="73"/>
      <c r="ACC2" s="73"/>
      <c r="ACD2" s="73"/>
      <c r="ACE2" s="73"/>
      <c r="ACF2" s="73"/>
      <c r="ACG2" s="73"/>
      <c r="ACH2" s="73"/>
      <c r="ACI2" s="73"/>
      <c r="ACJ2" s="73"/>
      <c r="ACK2" s="73"/>
      <c r="ACL2" s="73"/>
      <c r="ACM2" s="73"/>
      <c r="ACN2" s="73"/>
      <c r="ACO2" s="93"/>
      <c r="ACP2" s="73"/>
      <c r="ACQ2" s="73"/>
      <c r="ACR2" s="73"/>
      <c r="ACS2" s="73"/>
      <c r="ACT2" s="73"/>
      <c r="ACU2" s="73"/>
      <c r="ACV2" s="73"/>
      <c r="ACW2" s="73"/>
      <c r="ACX2" s="73"/>
      <c r="ACY2" s="73"/>
      <c r="ACZ2" s="73"/>
      <c r="ADA2" s="73"/>
      <c r="ADB2" s="73"/>
      <c r="ADC2" s="73"/>
      <c r="ADD2" s="73"/>
      <c r="ADE2" s="93"/>
      <c r="ADF2" s="73"/>
      <c r="ADG2" s="73"/>
      <c r="ADH2" s="73"/>
      <c r="ADI2" s="73"/>
      <c r="ADJ2" s="73"/>
      <c r="ADK2" s="73"/>
      <c r="ADL2" s="73"/>
      <c r="ADM2" s="73"/>
      <c r="ADN2" s="73"/>
      <c r="ADO2" s="73"/>
      <c r="ADP2" s="73"/>
      <c r="ADQ2" s="73"/>
      <c r="ADR2" s="73"/>
      <c r="ADS2" s="73"/>
      <c r="ADT2" s="73"/>
      <c r="ADU2" s="93"/>
      <c r="ADV2" s="73"/>
      <c r="ADW2" s="73"/>
      <c r="ADX2" s="73"/>
      <c r="ADY2" s="73"/>
      <c r="ADZ2" s="73"/>
      <c r="AEA2" s="73"/>
      <c r="AEB2" s="73"/>
      <c r="AEC2" s="73"/>
      <c r="AED2" s="73"/>
      <c r="AEE2" s="73"/>
      <c r="AEF2" s="73"/>
      <c r="AEG2" s="73"/>
      <c r="AEH2" s="73"/>
      <c r="AEI2" s="73"/>
      <c r="AEJ2" s="73"/>
      <c r="AEK2" s="93"/>
      <c r="AEL2" s="73"/>
      <c r="AEM2" s="73"/>
      <c r="AEN2" s="73"/>
      <c r="AEO2" s="73"/>
      <c r="AEP2" s="73"/>
      <c r="AEQ2" s="73"/>
      <c r="AER2" s="73"/>
      <c r="AES2" s="73"/>
      <c r="AET2" s="73"/>
      <c r="AEU2" s="73"/>
      <c r="AEV2" s="73"/>
      <c r="AEW2" s="73"/>
      <c r="AEX2" s="73"/>
      <c r="AEY2" s="73"/>
      <c r="AEZ2" s="73"/>
      <c r="AFA2" s="93"/>
      <c r="AFB2" s="73"/>
      <c r="AFC2" s="73"/>
      <c r="AFD2" s="73"/>
      <c r="AFE2" s="73"/>
      <c r="AFF2" s="73"/>
      <c r="AFG2" s="73"/>
      <c r="AFH2" s="73"/>
      <c r="AFI2" s="73"/>
      <c r="AFJ2" s="73"/>
      <c r="AFK2" s="73"/>
      <c r="AFL2" s="73"/>
      <c r="AFM2" s="73"/>
      <c r="AFN2" s="73"/>
      <c r="AFO2" s="73"/>
      <c r="AFP2" s="73"/>
      <c r="AFQ2" s="93"/>
      <c r="AFR2" s="73"/>
      <c r="AFS2" s="73"/>
      <c r="AFT2" s="73"/>
      <c r="AFU2" s="73"/>
      <c r="AFV2" s="73"/>
      <c r="AFW2" s="73"/>
      <c r="AFX2" s="73"/>
      <c r="AFY2" s="73"/>
      <c r="AFZ2" s="73"/>
      <c r="AGA2" s="73"/>
      <c r="AGB2" s="73"/>
      <c r="AGC2" s="73"/>
      <c r="AGD2" s="73"/>
      <c r="AGE2" s="73"/>
      <c r="AGF2" s="73"/>
      <c r="AGG2" s="93"/>
      <c r="AGH2" s="73"/>
      <c r="AGI2" s="73"/>
      <c r="AGJ2" s="73"/>
      <c r="AGK2" s="73"/>
      <c r="AGL2" s="73"/>
      <c r="AGM2" s="73"/>
      <c r="AGN2" s="73"/>
      <c r="AGO2" s="73"/>
      <c r="AGP2" s="73"/>
      <c r="AGQ2" s="73"/>
      <c r="AGR2" s="73"/>
      <c r="AGS2" s="73"/>
      <c r="AGT2" s="73"/>
      <c r="AGU2" s="73"/>
      <c r="AGV2" s="73"/>
      <c r="AGW2" s="93"/>
      <c r="AGX2" s="73"/>
      <c r="AGY2" s="73"/>
      <c r="AGZ2" s="73"/>
      <c r="AHA2" s="73"/>
      <c r="AHB2" s="73"/>
      <c r="AHC2" s="73"/>
      <c r="AHD2" s="73"/>
      <c r="AHE2" s="73"/>
      <c r="AHF2" s="73"/>
      <c r="AHG2" s="73"/>
      <c r="AHH2" s="73"/>
      <c r="AHI2" s="73"/>
      <c r="AHJ2" s="73"/>
      <c r="AHK2" s="73"/>
      <c r="AHL2" s="73"/>
      <c r="AHM2" s="93"/>
      <c r="AHN2" s="73"/>
      <c r="AHO2" s="73"/>
      <c r="AHP2" s="73"/>
      <c r="AHQ2" s="73"/>
      <c r="AHR2" s="73"/>
      <c r="AHS2" s="73"/>
      <c r="AHT2" s="73"/>
      <c r="AHU2" s="73"/>
      <c r="AHV2" s="73"/>
      <c r="AHW2" s="73"/>
      <c r="AHX2" s="73"/>
      <c r="AHY2" s="73"/>
      <c r="AHZ2" s="73"/>
      <c r="AIA2" s="73"/>
      <c r="AIB2" s="73"/>
      <c r="AIC2" s="93"/>
      <c r="AID2" s="73"/>
      <c r="AIE2" s="73"/>
      <c r="AIF2" s="73"/>
      <c r="AIG2" s="73"/>
      <c r="AIH2" s="73"/>
      <c r="AII2" s="73"/>
      <c r="AIJ2" s="73"/>
      <c r="AIK2" s="73"/>
      <c r="AIL2" s="73"/>
      <c r="AIM2" s="73"/>
      <c r="AIN2" s="73"/>
      <c r="AIO2" s="73"/>
      <c r="AIP2" s="73"/>
      <c r="AIQ2" s="73"/>
      <c r="AIR2" s="73"/>
      <c r="AIS2" s="93"/>
      <c r="AIT2" s="73"/>
      <c r="AIU2" s="73"/>
      <c r="AIV2" s="73"/>
      <c r="AIW2" s="73"/>
      <c r="AIX2" s="73"/>
      <c r="AIY2" s="73"/>
      <c r="AIZ2" s="73"/>
      <c r="AJA2" s="73"/>
      <c r="AJB2" s="73"/>
      <c r="AJC2" s="73"/>
      <c r="AJD2" s="73"/>
      <c r="AJE2" s="73"/>
      <c r="AJF2" s="73"/>
      <c r="AJG2" s="73"/>
      <c r="AJH2" s="73"/>
      <c r="AJI2" s="93"/>
      <c r="AJJ2" s="73"/>
      <c r="AJK2" s="73"/>
      <c r="AJL2" s="73"/>
      <c r="AJM2" s="73"/>
      <c r="AJN2" s="73"/>
      <c r="AJO2" s="73"/>
      <c r="AJP2" s="73"/>
      <c r="AJQ2" s="73"/>
      <c r="AJR2" s="73"/>
      <c r="AJS2" s="73"/>
      <c r="AJT2" s="73"/>
      <c r="AJU2" s="73"/>
      <c r="AJV2" s="73"/>
      <c r="AJW2" s="73"/>
      <c r="AJX2" s="73"/>
      <c r="AJY2" s="93"/>
      <c r="AJZ2" s="73"/>
      <c r="AKA2" s="73"/>
      <c r="AKB2" s="73"/>
      <c r="AKC2" s="73"/>
      <c r="AKD2" s="73"/>
      <c r="AKE2" s="73"/>
      <c r="AKF2" s="73"/>
      <c r="AKG2" s="73"/>
      <c r="AKH2" s="73"/>
      <c r="AKI2" s="73"/>
      <c r="AKJ2" s="73"/>
      <c r="AKK2" s="73"/>
      <c r="AKL2" s="73"/>
      <c r="AKM2" s="73"/>
      <c r="AKN2" s="73"/>
      <c r="AKO2" s="93"/>
      <c r="AKP2" s="73"/>
      <c r="AKQ2" s="73"/>
      <c r="AKR2" s="73"/>
      <c r="AKS2" s="73"/>
      <c r="AKT2" s="73"/>
      <c r="AKU2" s="73"/>
      <c r="AKV2" s="73"/>
      <c r="AKW2" s="73"/>
      <c r="AKX2" s="73"/>
      <c r="AKY2" s="73"/>
      <c r="AKZ2" s="73"/>
      <c r="ALA2" s="73"/>
      <c r="ALB2" s="73"/>
      <c r="ALC2" s="73"/>
      <c r="ALD2" s="73"/>
      <c r="ALE2" s="93"/>
      <c r="ALF2" s="73"/>
      <c r="ALG2" s="73"/>
      <c r="ALH2" s="73"/>
      <c r="ALI2" s="73"/>
      <c r="ALJ2" s="73"/>
      <c r="ALK2" s="73"/>
      <c r="ALL2" s="73"/>
      <c r="ALM2" s="73"/>
      <c r="ALN2" s="73"/>
      <c r="ALO2" s="73"/>
      <c r="ALP2" s="73"/>
      <c r="ALQ2" s="73"/>
      <c r="ALR2" s="73"/>
      <c r="ALS2" s="73"/>
      <c r="ALT2" s="73"/>
      <c r="ALU2" s="93"/>
      <c r="ALV2" s="73"/>
      <c r="ALW2" s="73"/>
      <c r="ALX2" s="73"/>
      <c r="ALY2" s="73"/>
      <c r="ALZ2" s="73"/>
      <c r="AMA2" s="73"/>
      <c r="AMB2" s="73"/>
      <c r="AMC2" s="73"/>
      <c r="AMD2" s="73"/>
      <c r="AME2" s="73"/>
      <c r="AMF2" s="73"/>
      <c r="AMG2" s="73"/>
      <c r="AMH2" s="73"/>
      <c r="AMI2" s="73"/>
      <c r="AMJ2" s="73"/>
      <c r="AMK2" s="93"/>
      <c r="AML2" s="73"/>
      <c r="AMM2" s="73"/>
      <c r="AMN2" s="73"/>
      <c r="AMO2" s="73"/>
      <c r="AMP2" s="73"/>
      <c r="AMQ2" s="73"/>
      <c r="AMR2" s="73"/>
      <c r="AMS2" s="73"/>
      <c r="AMT2" s="73"/>
      <c r="AMU2" s="73"/>
      <c r="AMV2" s="73"/>
      <c r="AMW2" s="73"/>
      <c r="AMX2" s="73"/>
      <c r="AMY2" s="73"/>
      <c r="AMZ2" s="73"/>
      <c r="ANA2" s="93"/>
      <c r="ANB2" s="73"/>
      <c r="ANC2" s="73"/>
      <c r="AND2" s="73"/>
      <c r="ANE2" s="73"/>
      <c r="ANF2" s="73"/>
      <c r="ANG2" s="73"/>
      <c r="ANH2" s="73"/>
      <c r="ANI2" s="73"/>
      <c r="ANJ2" s="73"/>
      <c r="ANK2" s="73"/>
      <c r="ANL2" s="73"/>
      <c r="ANM2" s="73"/>
      <c r="ANN2" s="73"/>
      <c r="ANO2" s="73"/>
      <c r="ANP2" s="73"/>
      <c r="ANQ2" s="93"/>
      <c r="ANR2" s="73"/>
      <c r="ANS2" s="73"/>
      <c r="ANT2" s="73"/>
      <c r="ANU2" s="73"/>
      <c r="ANV2" s="73"/>
      <c r="ANW2" s="73"/>
      <c r="ANX2" s="73"/>
      <c r="ANY2" s="73"/>
      <c r="ANZ2" s="73"/>
      <c r="AOA2" s="73"/>
      <c r="AOB2" s="73"/>
      <c r="AOC2" s="73"/>
      <c r="AOD2" s="73"/>
      <c r="AOE2" s="73"/>
      <c r="AOF2" s="73"/>
      <c r="AOG2" s="93"/>
      <c r="AOH2" s="73"/>
      <c r="AOI2" s="73"/>
      <c r="AOJ2" s="73"/>
      <c r="AOK2" s="73"/>
      <c r="AOL2" s="73"/>
      <c r="AOM2" s="73"/>
      <c r="AON2" s="73"/>
      <c r="AOO2" s="73"/>
      <c r="AOP2" s="73"/>
      <c r="AOQ2" s="73"/>
      <c r="AOR2" s="73"/>
      <c r="AOS2" s="73"/>
      <c r="AOT2" s="73"/>
      <c r="AOU2" s="73"/>
      <c r="AOV2" s="73"/>
      <c r="AOW2" s="93"/>
      <c r="AOX2" s="73"/>
      <c r="AOY2" s="73"/>
      <c r="AOZ2" s="73"/>
      <c r="APA2" s="73"/>
      <c r="APB2" s="73"/>
      <c r="APC2" s="73"/>
      <c r="APD2" s="73"/>
      <c r="APE2" s="73"/>
      <c r="APF2" s="73"/>
      <c r="APG2" s="73"/>
      <c r="APH2" s="73"/>
      <c r="API2" s="73"/>
      <c r="APJ2" s="73"/>
      <c r="APK2" s="73"/>
      <c r="APL2" s="73"/>
      <c r="APM2" s="93"/>
      <c r="APN2" s="73"/>
      <c r="APO2" s="73"/>
      <c r="APP2" s="73"/>
      <c r="APQ2" s="73"/>
      <c r="APR2" s="73"/>
      <c r="APS2" s="73"/>
      <c r="APT2" s="73"/>
      <c r="APU2" s="73"/>
      <c r="APV2" s="73"/>
      <c r="APW2" s="73"/>
      <c r="APX2" s="73"/>
      <c r="APY2" s="73"/>
      <c r="APZ2" s="73"/>
      <c r="AQA2" s="73"/>
      <c r="AQB2" s="73"/>
      <c r="AQC2" s="93"/>
      <c r="AQD2" s="73"/>
      <c r="AQE2" s="73"/>
      <c r="AQF2" s="73"/>
      <c r="AQG2" s="73"/>
      <c r="AQH2" s="73"/>
      <c r="AQI2" s="73"/>
      <c r="AQJ2" s="73"/>
      <c r="AQK2" s="73"/>
      <c r="AQL2" s="73"/>
      <c r="AQM2" s="73"/>
      <c r="AQN2" s="73"/>
      <c r="AQO2" s="73"/>
      <c r="AQP2" s="73"/>
      <c r="AQQ2" s="73"/>
      <c r="AQR2" s="73"/>
      <c r="AQS2" s="93"/>
      <c r="AQT2" s="73"/>
      <c r="AQU2" s="73"/>
      <c r="AQV2" s="73"/>
      <c r="AQW2" s="73"/>
      <c r="AQX2" s="73"/>
      <c r="AQY2" s="73"/>
      <c r="AQZ2" s="73"/>
      <c r="ARA2" s="73"/>
      <c r="ARB2" s="73"/>
      <c r="ARC2" s="73"/>
      <c r="ARD2" s="73"/>
      <c r="ARE2" s="73"/>
      <c r="ARF2" s="73"/>
      <c r="ARG2" s="73"/>
      <c r="ARH2" s="73"/>
      <c r="ARI2" s="93"/>
      <c r="ARJ2" s="73"/>
      <c r="ARK2" s="73"/>
      <c r="ARL2" s="73"/>
      <c r="ARM2" s="73"/>
      <c r="ARN2" s="73"/>
      <c r="ARO2" s="73"/>
      <c r="ARP2" s="73"/>
      <c r="ARQ2" s="73"/>
      <c r="ARR2" s="73"/>
      <c r="ARS2" s="73"/>
      <c r="ART2" s="73"/>
      <c r="ARU2" s="73"/>
      <c r="ARV2" s="73"/>
      <c r="ARW2" s="73"/>
      <c r="ARX2" s="73"/>
      <c r="ARY2" s="93"/>
      <c r="ARZ2" s="73"/>
      <c r="ASA2" s="73"/>
      <c r="ASB2" s="73"/>
      <c r="ASC2" s="73"/>
      <c r="ASD2" s="73"/>
      <c r="ASE2" s="73"/>
      <c r="ASF2" s="73"/>
      <c r="ASG2" s="73"/>
      <c r="ASH2" s="73"/>
      <c r="ASI2" s="73"/>
      <c r="ASJ2" s="73"/>
      <c r="ASK2" s="73"/>
      <c r="ASL2" s="73"/>
      <c r="ASM2" s="73"/>
      <c r="ASN2" s="73"/>
      <c r="ASO2" s="93"/>
      <c r="ASP2" s="73"/>
      <c r="ASQ2" s="73"/>
      <c r="ASR2" s="73"/>
      <c r="ASS2" s="73"/>
      <c r="AST2" s="73"/>
      <c r="ASU2" s="73"/>
      <c r="ASV2" s="73"/>
      <c r="ASW2" s="73"/>
      <c r="ASX2" s="73"/>
      <c r="ASY2" s="73"/>
      <c r="ASZ2" s="73"/>
      <c r="ATA2" s="73"/>
      <c r="ATB2" s="73"/>
      <c r="ATC2" s="73"/>
      <c r="ATD2" s="73"/>
      <c r="ATE2" s="93"/>
      <c r="ATF2" s="73"/>
      <c r="ATG2" s="73"/>
      <c r="ATH2" s="73"/>
      <c r="ATI2" s="73"/>
      <c r="ATJ2" s="73"/>
      <c r="ATK2" s="73"/>
      <c r="ATL2" s="73"/>
      <c r="ATM2" s="73"/>
      <c r="ATN2" s="73"/>
      <c r="ATO2" s="73"/>
      <c r="ATP2" s="73"/>
      <c r="ATQ2" s="73"/>
      <c r="ATR2" s="73"/>
      <c r="ATS2" s="73"/>
      <c r="ATT2" s="73"/>
      <c r="ATU2" s="93"/>
      <c r="ATV2" s="73"/>
      <c r="ATW2" s="73"/>
      <c r="ATX2" s="73"/>
      <c r="ATY2" s="73"/>
      <c r="ATZ2" s="73"/>
      <c r="AUA2" s="73"/>
      <c r="AUB2" s="73"/>
      <c r="AUC2" s="73"/>
      <c r="AUD2" s="73"/>
      <c r="AUE2" s="73"/>
      <c r="AUF2" s="73"/>
      <c r="AUG2" s="73"/>
      <c r="AUH2" s="73"/>
      <c r="AUI2" s="73"/>
      <c r="AUJ2" s="73"/>
      <c r="AUK2" s="93"/>
      <c r="AUL2" s="73"/>
      <c r="AUM2" s="73"/>
      <c r="AUN2" s="73"/>
      <c r="AUO2" s="73"/>
      <c r="AUP2" s="73"/>
      <c r="AUQ2" s="73"/>
      <c r="AUR2" s="73"/>
      <c r="AUS2" s="73"/>
      <c r="AUT2" s="73"/>
      <c r="AUU2" s="73"/>
      <c r="AUV2" s="73"/>
      <c r="AUW2" s="73"/>
      <c r="AUX2" s="73"/>
      <c r="AUY2" s="73"/>
      <c r="AUZ2" s="73"/>
      <c r="AVA2" s="93"/>
      <c r="AVB2" s="73"/>
      <c r="AVC2" s="73"/>
      <c r="AVD2" s="73"/>
      <c r="AVE2" s="73"/>
      <c r="AVF2" s="73"/>
      <c r="AVG2" s="73"/>
      <c r="AVH2" s="73"/>
      <c r="AVI2" s="73"/>
      <c r="AVJ2" s="73"/>
      <c r="AVK2" s="73"/>
      <c r="AVL2" s="73"/>
      <c r="AVM2" s="73"/>
      <c r="AVN2" s="73"/>
      <c r="AVO2" s="73"/>
      <c r="AVP2" s="73"/>
      <c r="AVQ2" s="93"/>
      <c r="AVR2" s="73"/>
      <c r="AVS2" s="73"/>
      <c r="AVT2" s="73"/>
      <c r="AVU2" s="73"/>
      <c r="AVV2" s="73"/>
      <c r="AVW2" s="73"/>
      <c r="AVX2" s="73"/>
      <c r="AVY2" s="73"/>
      <c r="AVZ2" s="73"/>
      <c r="AWA2" s="73"/>
      <c r="AWB2" s="73"/>
      <c r="AWC2" s="73"/>
      <c r="AWD2" s="73"/>
      <c r="AWE2" s="73"/>
      <c r="AWF2" s="73"/>
      <c r="AWG2" s="93"/>
      <c r="AWH2" s="73"/>
      <c r="AWI2" s="73"/>
      <c r="AWJ2" s="73"/>
      <c r="AWK2" s="73"/>
      <c r="AWL2" s="73"/>
      <c r="AWM2" s="73"/>
      <c r="AWN2" s="73"/>
      <c r="AWO2" s="73"/>
      <c r="AWP2" s="73"/>
      <c r="AWQ2" s="73"/>
      <c r="AWR2" s="73"/>
      <c r="AWS2" s="73"/>
      <c r="AWT2" s="73"/>
      <c r="AWU2" s="73"/>
      <c r="AWV2" s="73"/>
      <c r="AWW2" s="93"/>
      <c r="AWX2" s="73"/>
      <c r="AWY2" s="73"/>
      <c r="AWZ2" s="73"/>
      <c r="AXA2" s="73"/>
      <c r="AXB2" s="73"/>
      <c r="AXC2" s="73"/>
      <c r="AXD2" s="73"/>
      <c r="AXE2" s="73"/>
      <c r="AXF2" s="73"/>
      <c r="AXG2" s="73"/>
      <c r="AXH2" s="73"/>
      <c r="AXI2" s="73"/>
      <c r="AXJ2" s="73"/>
      <c r="AXK2" s="73"/>
      <c r="AXL2" s="73"/>
      <c r="AXM2" s="93"/>
      <c r="AXN2" s="73"/>
      <c r="AXO2" s="73"/>
      <c r="AXP2" s="73"/>
      <c r="AXQ2" s="73"/>
      <c r="AXR2" s="73"/>
      <c r="AXS2" s="73"/>
      <c r="AXT2" s="73"/>
      <c r="AXU2" s="73"/>
      <c r="AXV2" s="73"/>
      <c r="AXW2" s="73"/>
      <c r="AXX2" s="73"/>
      <c r="AXY2" s="73"/>
      <c r="AXZ2" s="73"/>
      <c r="AYA2" s="73"/>
      <c r="AYB2" s="73"/>
      <c r="AYC2" s="93"/>
      <c r="AYD2" s="73"/>
      <c r="AYE2" s="73"/>
      <c r="AYF2" s="73"/>
      <c r="AYG2" s="73"/>
      <c r="AYH2" s="73"/>
      <c r="AYI2" s="73"/>
      <c r="AYJ2" s="73"/>
      <c r="AYK2" s="73"/>
      <c r="AYL2" s="73"/>
      <c r="AYM2" s="73"/>
      <c r="AYN2" s="73"/>
      <c r="AYO2" s="73"/>
      <c r="AYP2" s="73"/>
      <c r="AYQ2" s="73"/>
      <c r="AYR2" s="73"/>
      <c r="AYS2" s="93"/>
      <c r="AYT2" s="73"/>
      <c r="AYU2" s="73"/>
      <c r="AYV2" s="73"/>
      <c r="AYW2" s="73"/>
      <c r="AYX2" s="73"/>
      <c r="AYY2" s="73"/>
      <c r="AYZ2" s="73"/>
      <c r="AZA2" s="73"/>
      <c r="AZB2" s="73"/>
      <c r="AZC2" s="73"/>
      <c r="AZD2" s="73"/>
      <c r="AZE2" s="73"/>
      <c r="AZF2" s="73"/>
      <c r="AZG2" s="73"/>
      <c r="AZH2" s="73"/>
      <c r="AZI2" s="93"/>
      <c r="AZJ2" s="73"/>
      <c r="AZK2" s="73"/>
      <c r="AZL2" s="73"/>
      <c r="AZM2" s="73"/>
      <c r="AZN2" s="73"/>
      <c r="AZO2" s="73"/>
      <c r="AZP2" s="73"/>
      <c r="AZQ2" s="73"/>
      <c r="AZR2" s="73"/>
      <c r="AZS2" s="73"/>
      <c r="AZT2" s="73"/>
      <c r="AZU2" s="73"/>
      <c r="AZV2" s="73"/>
      <c r="AZW2" s="73"/>
      <c r="AZX2" s="73"/>
      <c r="AZY2" s="93"/>
      <c r="AZZ2" s="73"/>
      <c r="BAA2" s="73"/>
      <c r="BAB2" s="73"/>
      <c r="BAC2" s="73"/>
      <c r="BAD2" s="73"/>
      <c r="BAE2" s="73"/>
      <c r="BAF2" s="73"/>
      <c r="BAG2" s="73"/>
      <c r="BAH2" s="73"/>
      <c r="BAI2" s="73"/>
      <c r="BAJ2" s="73"/>
      <c r="BAK2" s="73"/>
      <c r="BAL2" s="73"/>
      <c r="BAM2" s="73"/>
      <c r="BAN2" s="73"/>
      <c r="BAO2" s="93"/>
      <c r="BAP2" s="73"/>
      <c r="BAQ2" s="73"/>
      <c r="BAR2" s="73"/>
      <c r="BAS2" s="73"/>
      <c r="BAT2" s="73"/>
      <c r="BAU2" s="73"/>
      <c r="BAV2" s="73"/>
      <c r="BAW2" s="73"/>
      <c r="BAX2" s="73"/>
      <c r="BAY2" s="73"/>
      <c r="BAZ2" s="73"/>
      <c r="BBA2" s="73"/>
      <c r="BBB2" s="73"/>
      <c r="BBC2" s="73"/>
      <c r="BBD2" s="73"/>
      <c r="BBE2" s="93"/>
      <c r="BBF2" s="73"/>
      <c r="BBG2" s="73"/>
      <c r="BBH2" s="73"/>
      <c r="BBI2" s="73"/>
      <c r="BBJ2" s="73"/>
      <c r="BBK2" s="73"/>
      <c r="BBL2" s="73"/>
      <c r="BBM2" s="73"/>
      <c r="BBN2" s="73"/>
      <c r="BBO2" s="73"/>
      <c r="BBP2" s="73"/>
      <c r="BBQ2" s="73"/>
      <c r="BBR2" s="73"/>
      <c r="BBS2" s="73"/>
      <c r="BBT2" s="73"/>
      <c r="BBU2" s="93"/>
      <c r="BBV2" s="73"/>
      <c r="BBW2" s="73"/>
      <c r="BBX2" s="73"/>
      <c r="BBY2" s="73"/>
      <c r="BBZ2" s="73"/>
      <c r="BCA2" s="73"/>
      <c r="BCB2" s="73"/>
      <c r="BCC2" s="73"/>
      <c r="BCD2" s="73"/>
      <c r="BCE2" s="73"/>
      <c r="BCF2" s="73"/>
      <c r="BCG2" s="73"/>
      <c r="BCH2" s="73"/>
      <c r="BCI2" s="73"/>
      <c r="BCJ2" s="73"/>
      <c r="BCK2" s="93"/>
      <c r="BCL2" s="73"/>
      <c r="BCM2" s="73"/>
      <c r="BCN2" s="73"/>
      <c r="BCO2" s="73"/>
      <c r="BCP2" s="73"/>
      <c r="BCQ2" s="73"/>
      <c r="BCR2" s="73"/>
      <c r="BCS2" s="73"/>
      <c r="BCT2" s="73"/>
      <c r="BCU2" s="73"/>
      <c r="BCV2" s="73"/>
      <c r="BCW2" s="73"/>
      <c r="BCX2" s="73"/>
      <c r="BCY2" s="73"/>
      <c r="BCZ2" s="73"/>
      <c r="BDA2" s="93"/>
      <c r="BDB2" s="73"/>
      <c r="BDC2" s="73"/>
      <c r="BDD2" s="73"/>
      <c r="BDE2" s="73"/>
      <c r="BDF2" s="73"/>
      <c r="BDG2" s="73"/>
      <c r="BDH2" s="73"/>
      <c r="BDI2" s="73"/>
      <c r="BDJ2" s="73"/>
      <c r="BDK2" s="73"/>
      <c r="BDL2" s="73"/>
      <c r="BDM2" s="73"/>
      <c r="BDN2" s="73"/>
      <c r="BDO2" s="73"/>
      <c r="BDP2" s="73"/>
      <c r="BDQ2" s="93"/>
      <c r="BDR2" s="73"/>
      <c r="BDS2" s="73"/>
      <c r="BDT2" s="73"/>
      <c r="BDU2" s="73"/>
      <c r="BDV2" s="73"/>
      <c r="BDW2" s="73"/>
      <c r="BDX2" s="73"/>
      <c r="BDY2" s="73"/>
      <c r="BDZ2" s="73"/>
      <c r="BEA2" s="73"/>
      <c r="BEB2" s="73"/>
      <c r="BEC2" s="73"/>
      <c r="BED2" s="73"/>
      <c r="BEE2" s="73"/>
      <c r="BEF2" s="73"/>
      <c r="BEG2" s="93"/>
      <c r="BEH2" s="73"/>
      <c r="BEI2" s="73"/>
      <c r="BEJ2" s="73"/>
      <c r="BEK2" s="73"/>
      <c r="BEL2" s="73"/>
      <c r="BEM2" s="73"/>
      <c r="BEN2" s="73"/>
      <c r="BEO2" s="73"/>
      <c r="BEP2" s="73"/>
      <c r="BEQ2" s="73"/>
      <c r="BER2" s="73"/>
      <c r="BES2" s="73"/>
      <c r="BET2" s="73"/>
      <c r="BEU2" s="73"/>
      <c r="BEV2" s="73"/>
      <c r="BEW2" s="93"/>
      <c r="BEX2" s="73"/>
      <c r="BEY2" s="73"/>
      <c r="BEZ2" s="73"/>
      <c r="BFA2" s="73"/>
      <c r="BFB2" s="73"/>
      <c r="BFC2" s="73"/>
      <c r="BFD2" s="73"/>
      <c r="BFE2" s="73"/>
      <c r="BFF2" s="73"/>
      <c r="BFG2" s="73"/>
      <c r="BFH2" s="73"/>
      <c r="BFI2" s="73"/>
      <c r="BFJ2" s="73"/>
      <c r="BFK2" s="73"/>
      <c r="BFL2" s="73"/>
      <c r="BFM2" s="93"/>
      <c r="BFN2" s="73"/>
      <c r="BFO2" s="73"/>
      <c r="BFP2" s="73"/>
      <c r="BFQ2" s="73"/>
      <c r="BFR2" s="73"/>
      <c r="BFS2" s="73"/>
      <c r="BFT2" s="73"/>
      <c r="BFU2" s="73"/>
      <c r="BFV2" s="73"/>
      <c r="BFW2" s="73"/>
      <c r="BFX2" s="73"/>
      <c r="BFY2" s="73"/>
      <c r="BFZ2" s="73"/>
      <c r="BGA2" s="73"/>
      <c r="BGB2" s="73"/>
      <c r="BGC2" s="93"/>
      <c r="BGD2" s="73"/>
      <c r="BGE2" s="73"/>
      <c r="BGF2" s="73"/>
      <c r="BGG2" s="73"/>
      <c r="BGH2" s="73"/>
      <c r="BGI2" s="73"/>
      <c r="BGJ2" s="73"/>
      <c r="BGK2" s="73"/>
      <c r="BGL2" s="73"/>
      <c r="BGM2" s="73"/>
      <c r="BGN2" s="73"/>
      <c r="BGO2" s="73"/>
      <c r="BGP2" s="73"/>
      <c r="BGQ2" s="73"/>
      <c r="BGR2" s="73"/>
      <c r="BGS2" s="93"/>
      <c r="BGT2" s="73"/>
      <c r="BGU2" s="73"/>
      <c r="BGV2" s="73"/>
      <c r="BGW2" s="73"/>
      <c r="BGX2" s="73"/>
      <c r="BGY2" s="73"/>
      <c r="BGZ2" s="73"/>
      <c r="BHA2" s="73"/>
      <c r="BHB2" s="73"/>
      <c r="BHC2" s="73"/>
      <c r="BHD2" s="73"/>
      <c r="BHE2" s="73"/>
      <c r="BHF2" s="73"/>
      <c r="BHG2" s="73"/>
      <c r="BHH2" s="73"/>
      <c r="BHI2" s="93"/>
      <c r="BHJ2" s="73"/>
      <c r="BHK2" s="73"/>
      <c r="BHL2" s="73"/>
      <c r="BHM2" s="73"/>
      <c r="BHN2" s="73"/>
      <c r="BHO2" s="73"/>
      <c r="BHP2" s="73"/>
      <c r="BHQ2" s="73"/>
      <c r="BHR2" s="73"/>
      <c r="BHS2" s="73"/>
      <c r="BHT2" s="73"/>
      <c r="BHU2" s="73"/>
      <c r="BHV2" s="73"/>
      <c r="BHW2" s="73"/>
      <c r="BHX2" s="73"/>
      <c r="BHY2" s="93"/>
      <c r="BHZ2" s="73"/>
      <c r="BIA2" s="73"/>
      <c r="BIB2" s="73"/>
      <c r="BIC2" s="73"/>
      <c r="BID2" s="73"/>
      <c r="BIE2" s="73"/>
      <c r="BIF2" s="73"/>
      <c r="BIG2" s="73"/>
      <c r="BIH2" s="73"/>
      <c r="BII2" s="73"/>
      <c r="BIJ2" s="73"/>
      <c r="BIK2" s="73"/>
      <c r="BIL2" s="73"/>
      <c r="BIM2" s="73"/>
      <c r="BIN2" s="73"/>
      <c r="BIO2" s="93"/>
      <c r="BIP2" s="73"/>
      <c r="BIQ2" s="73"/>
      <c r="BIR2" s="73"/>
      <c r="BIS2" s="73"/>
      <c r="BIT2" s="73"/>
      <c r="BIU2" s="73"/>
      <c r="BIV2" s="73"/>
      <c r="BIW2" s="73"/>
      <c r="BIX2" s="73"/>
      <c r="BIY2" s="73"/>
      <c r="BIZ2" s="73"/>
      <c r="BJA2" s="73"/>
      <c r="BJB2" s="73"/>
      <c r="BJC2" s="73"/>
      <c r="BJD2" s="73"/>
      <c r="BJE2" s="93"/>
      <c r="BJF2" s="73"/>
      <c r="BJG2" s="73"/>
      <c r="BJH2" s="73"/>
      <c r="BJI2" s="73"/>
      <c r="BJJ2" s="73"/>
      <c r="BJK2" s="73"/>
      <c r="BJL2" s="73"/>
      <c r="BJM2" s="73"/>
      <c r="BJN2" s="73"/>
      <c r="BJO2" s="73"/>
      <c r="BJP2" s="73"/>
      <c r="BJQ2" s="73"/>
      <c r="BJR2" s="73"/>
      <c r="BJS2" s="73"/>
      <c r="BJT2" s="73"/>
      <c r="BJU2" s="93"/>
      <c r="BJV2" s="73"/>
      <c r="BJW2" s="73"/>
      <c r="BJX2" s="73"/>
      <c r="BJY2" s="73"/>
      <c r="BJZ2" s="73"/>
      <c r="BKA2" s="73"/>
      <c r="BKB2" s="73"/>
      <c r="BKC2" s="73"/>
      <c r="BKD2" s="73"/>
      <c r="BKE2" s="73"/>
      <c r="BKF2" s="73"/>
      <c r="BKG2" s="73"/>
      <c r="BKH2" s="73"/>
      <c r="BKI2" s="73"/>
      <c r="BKJ2" s="73"/>
      <c r="BKK2" s="93"/>
      <c r="BKL2" s="73"/>
      <c r="BKM2" s="73"/>
      <c r="BKN2" s="73"/>
      <c r="BKO2" s="73"/>
      <c r="BKP2" s="73"/>
      <c r="BKQ2" s="73"/>
      <c r="BKR2" s="73"/>
      <c r="BKS2" s="73"/>
      <c r="BKT2" s="73"/>
      <c r="BKU2" s="73"/>
      <c r="BKV2" s="73"/>
      <c r="BKW2" s="73"/>
      <c r="BKX2" s="73"/>
      <c r="BKY2" s="73"/>
      <c r="BKZ2" s="73"/>
      <c r="BLA2" s="93"/>
      <c r="BLB2" s="73"/>
      <c r="BLC2" s="73"/>
      <c r="BLD2" s="73"/>
      <c r="BLE2" s="73"/>
      <c r="BLF2" s="73"/>
      <c r="BLG2" s="73"/>
      <c r="BLH2" s="73"/>
      <c r="BLI2" s="73"/>
      <c r="BLJ2" s="73"/>
      <c r="BLK2" s="73"/>
      <c r="BLL2" s="73"/>
      <c r="BLM2" s="73"/>
      <c r="BLN2" s="73"/>
      <c r="BLO2" s="73"/>
      <c r="BLP2" s="73"/>
      <c r="BLQ2" s="93"/>
      <c r="BLR2" s="73"/>
      <c r="BLS2" s="73"/>
      <c r="BLT2" s="73"/>
      <c r="BLU2" s="73"/>
      <c r="BLV2" s="73"/>
      <c r="BLW2" s="73"/>
      <c r="BLX2" s="73"/>
      <c r="BLY2" s="73"/>
      <c r="BLZ2" s="73"/>
      <c r="BMA2" s="73"/>
      <c r="BMB2" s="73"/>
      <c r="BMC2" s="73"/>
      <c r="BMD2" s="73"/>
      <c r="BME2" s="73"/>
      <c r="BMF2" s="73"/>
      <c r="BMG2" s="93"/>
      <c r="BMH2" s="73"/>
      <c r="BMI2" s="73"/>
      <c r="BMJ2" s="73"/>
      <c r="BMK2" s="73"/>
      <c r="BML2" s="73"/>
      <c r="BMM2" s="73"/>
      <c r="BMN2" s="73"/>
      <c r="BMO2" s="73"/>
      <c r="BMP2" s="73"/>
      <c r="BMQ2" s="73"/>
      <c r="BMR2" s="73"/>
      <c r="BMS2" s="73"/>
      <c r="BMT2" s="73"/>
      <c r="BMU2" s="73"/>
      <c r="BMV2" s="73"/>
      <c r="BMW2" s="93"/>
      <c r="BMX2" s="73"/>
      <c r="BMY2" s="73"/>
      <c r="BMZ2" s="73"/>
      <c r="BNA2" s="73"/>
      <c r="BNB2" s="73"/>
      <c r="BNC2" s="73"/>
      <c r="BND2" s="73"/>
      <c r="BNE2" s="73"/>
      <c r="BNF2" s="73"/>
      <c r="BNG2" s="73"/>
      <c r="BNH2" s="73"/>
      <c r="BNI2" s="73"/>
      <c r="BNJ2" s="73"/>
      <c r="BNK2" s="73"/>
      <c r="BNL2" s="73"/>
      <c r="BNM2" s="93"/>
      <c r="BNN2" s="73"/>
      <c r="BNO2" s="73"/>
      <c r="BNP2" s="73"/>
      <c r="BNQ2" s="73"/>
      <c r="BNR2" s="73"/>
      <c r="BNS2" s="73"/>
      <c r="BNT2" s="73"/>
      <c r="BNU2" s="73"/>
      <c r="BNV2" s="73"/>
      <c r="BNW2" s="73"/>
      <c r="BNX2" s="73"/>
      <c r="BNY2" s="73"/>
      <c r="BNZ2" s="73"/>
      <c r="BOA2" s="73"/>
      <c r="BOB2" s="73"/>
      <c r="BOC2" s="93"/>
      <c r="BOD2" s="73"/>
      <c r="BOE2" s="73"/>
      <c r="BOF2" s="73"/>
      <c r="BOG2" s="73"/>
      <c r="BOH2" s="73"/>
      <c r="BOI2" s="73"/>
      <c r="BOJ2" s="73"/>
      <c r="BOK2" s="73"/>
      <c r="BOL2" s="73"/>
      <c r="BOM2" s="73"/>
      <c r="BON2" s="73"/>
      <c r="BOO2" s="73"/>
      <c r="BOP2" s="73"/>
      <c r="BOQ2" s="73"/>
      <c r="BOR2" s="73"/>
      <c r="BOS2" s="93"/>
      <c r="BOT2" s="73"/>
      <c r="BOU2" s="73"/>
      <c r="BOV2" s="73"/>
      <c r="BOW2" s="73"/>
      <c r="BOX2" s="73"/>
      <c r="BOY2" s="73"/>
      <c r="BOZ2" s="73"/>
      <c r="BPA2" s="73"/>
      <c r="BPB2" s="73"/>
      <c r="BPC2" s="73"/>
      <c r="BPD2" s="73"/>
      <c r="BPE2" s="73"/>
      <c r="BPF2" s="73"/>
      <c r="BPG2" s="73"/>
      <c r="BPH2" s="73"/>
      <c r="BPI2" s="93"/>
      <c r="BPJ2" s="73"/>
      <c r="BPK2" s="73"/>
      <c r="BPL2" s="73"/>
      <c r="BPM2" s="73"/>
      <c r="BPN2" s="73"/>
      <c r="BPO2" s="73"/>
      <c r="BPP2" s="73"/>
      <c r="BPQ2" s="73"/>
      <c r="BPR2" s="73"/>
      <c r="BPS2" s="73"/>
      <c r="BPT2" s="73"/>
      <c r="BPU2" s="73"/>
      <c r="BPV2" s="73"/>
      <c r="BPW2" s="73"/>
      <c r="BPX2" s="73"/>
      <c r="BPY2" s="93"/>
      <c r="BPZ2" s="73"/>
      <c r="BQA2" s="73"/>
      <c r="BQB2" s="73"/>
      <c r="BQC2" s="73"/>
      <c r="BQD2" s="73"/>
      <c r="BQE2" s="73"/>
      <c r="BQF2" s="73"/>
      <c r="BQG2" s="73"/>
      <c r="BQH2" s="73"/>
      <c r="BQI2" s="73"/>
      <c r="BQJ2" s="73"/>
      <c r="BQK2" s="73"/>
      <c r="BQL2" s="73"/>
      <c r="BQM2" s="73"/>
      <c r="BQN2" s="73"/>
      <c r="BQO2" s="93"/>
      <c r="BQP2" s="73"/>
      <c r="BQQ2" s="73"/>
      <c r="BQR2" s="73"/>
      <c r="BQS2" s="73"/>
      <c r="BQT2" s="73"/>
      <c r="BQU2" s="73"/>
      <c r="BQV2" s="73"/>
      <c r="BQW2" s="73"/>
      <c r="BQX2" s="73"/>
      <c r="BQY2" s="73"/>
      <c r="BQZ2" s="73"/>
      <c r="BRA2" s="73"/>
      <c r="BRB2" s="73"/>
      <c r="BRC2" s="73"/>
      <c r="BRD2" s="73"/>
      <c r="BRE2" s="93"/>
      <c r="BRF2" s="73"/>
      <c r="BRG2" s="73"/>
      <c r="BRH2" s="73"/>
      <c r="BRI2" s="73"/>
      <c r="BRJ2" s="73"/>
      <c r="BRK2" s="73"/>
      <c r="BRL2" s="73"/>
      <c r="BRM2" s="73"/>
      <c r="BRN2" s="73"/>
      <c r="BRO2" s="73"/>
      <c r="BRP2" s="73"/>
      <c r="BRQ2" s="73"/>
      <c r="BRR2" s="73"/>
      <c r="BRS2" s="73"/>
      <c r="BRT2" s="73"/>
      <c r="BRU2" s="93"/>
      <c r="BRV2" s="73"/>
      <c r="BRW2" s="73"/>
      <c r="BRX2" s="73"/>
      <c r="BRY2" s="73"/>
      <c r="BRZ2" s="73"/>
      <c r="BSA2" s="73"/>
      <c r="BSB2" s="73"/>
      <c r="BSC2" s="73"/>
      <c r="BSD2" s="73"/>
      <c r="BSE2" s="73"/>
      <c r="BSF2" s="73"/>
      <c r="BSG2" s="73"/>
      <c r="BSH2" s="73"/>
      <c r="BSI2" s="73"/>
      <c r="BSJ2" s="73"/>
      <c r="BSK2" s="93"/>
      <c r="BSL2" s="73"/>
      <c r="BSM2" s="73"/>
      <c r="BSN2" s="73"/>
      <c r="BSO2" s="73"/>
      <c r="BSP2" s="73"/>
      <c r="BSQ2" s="73"/>
      <c r="BSR2" s="73"/>
      <c r="BSS2" s="73"/>
      <c r="BST2" s="73"/>
      <c r="BSU2" s="73"/>
      <c r="BSV2" s="73"/>
      <c r="BSW2" s="73"/>
      <c r="BSX2" s="73"/>
      <c r="BSY2" s="73"/>
      <c r="BSZ2" s="73"/>
      <c r="BTA2" s="93"/>
      <c r="BTB2" s="73"/>
      <c r="BTC2" s="73"/>
      <c r="BTD2" s="73"/>
      <c r="BTE2" s="73"/>
      <c r="BTF2" s="73"/>
      <c r="BTG2" s="73"/>
      <c r="BTH2" s="73"/>
      <c r="BTI2" s="73"/>
      <c r="BTJ2" s="73"/>
      <c r="BTK2" s="73"/>
      <c r="BTL2" s="73"/>
      <c r="BTM2" s="73"/>
      <c r="BTN2" s="73"/>
      <c r="BTO2" s="73"/>
      <c r="BTP2" s="73"/>
      <c r="BTQ2" s="93"/>
      <c r="BTR2" s="73"/>
      <c r="BTS2" s="73"/>
      <c r="BTT2" s="73"/>
      <c r="BTU2" s="73"/>
      <c r="BTV2" s="73"/>
      <c r="BTW2" s="73"/>
      <c r="BTX2" s="73"/>
      <c r="BTY2" s="73"/>
      <c r="BTZ2" s="73"/>
      <c r="BUA2" s="73"/>
      <c r="BUB2" s="73"/>
      <c r="BUC2" s="73"/>
      <c r="BUD2" s="73"/>
      <c r="BUE2" s="73"/>
      <c r="BUF2" s="73"/>
      <c r="BUG2" s="93"/>
      <c r="BUH2" s="73"/>
      <c r="BUI2" s="73"/>
      <c r="BUJ2" s="73"/>
      <c r="BUK2" s="73"/>
      <c r="BUL2" s="73"/>
      <c r="BUM2" s="73"/>
      <c r="BUN2" s="73"/>
      <c r="BUO2" s="73"/>
      <c r="BUP2" s="73"/>
      <c r="BUQ2" s="73"/>
      <c r="BUR2" s="73"/>
      <c r="BUS2" s="73"/>
      <c r="BUT2" s="73"/>
      <c r="BUU2" s="73"/>
      <c r="BUV2" s="73"/>
      <c r="BUW2" s="93"/>
      <c r="BUX2" s="73"/>
      <c r="BUY2" s="73"/>
      <c r="BUZ2" s="73"/>
      <c r="BVA2" s="73"/>
      <c r="BVB2" s="73"/>
      <c r="BVC2" s="73"/>
      <c r="BVD2" s="73"/>
      <c r="BVE2" s="73"/>
      <c r="BVF2" s="73"/>
      <c r="BVG2" s="73"/>
      <c r="BVH2" s="73"/>
      <c r="BVI2" s="73"/>
      <c r="BVJ2" s="73"/>
      <c r="BVK2" s="73"/>
      <c r="BVL2" s="73"/>
      <c r="BVM2" s="93"/>
      <c r="BVN2" s="73"/>
      <c r="BVO2" s="73"/>
      <c r="BVP2" s="73"/>
      <c r="BVQ2" s="73"/>
      <c r="BVR2" s="73"/>
      <c r="BVS2" s="73"/>
      <c r="BVT2" s="73"/>
      <c r="BVU2" s="73"/>
      <c r="BVV2" s="73"/>
      <c r="BVW2" s="73"/>
      <c r="BVX2" s="73"/>
      <c r="BVY2" s="73"/>
      <c r="BVZ2" s="73"/>
      <c r="BWA2" s="73"/>
      <c r="BWB2" s="73"/>
      <c r="BWC2" s="93"/>
      <c r="BWD2" s="73"/>
      <c r="BWE2" s="73"/>
      <c r="BWF2" s="73"/>
      <c r="BWG2" s="73"/>
      <c r="BWH2" s="73"/>
      <c r="BWI2" s="73"/>
      <c r="BWJ2" s="73"/>
      <c r="BWK2" s="73"/>
      <c r="BWL2" s="73"/>
      <c r="BWM2" s="73"/>
      <c r="BWN2" s="73"/>
      <c r="BWO2" s="73"/>
      <c r="BWP2" s="73"/>
      <c r="BWQ2" s="73"/>
      <c r="BWR2" s="73"/>
      <c r="BWS2" s="93"/>
      <c r="BWT2" s="73"/>
      <c r="BWU2" s="73"/>
      <c r="BWV2" s="73"/>
      <c r="BWW2" s="73"/>
      <c r="BWX2" s="73"/>
      <c r="BWY2" s="73"/>
      <c r="BWZ2" s="73"/>
      <c r="BXA2" s="73"/>
      <c r="BXB2" s="73"/>
      <c r="BXC2" s="73"/>
      <c r="BXD2" s="73"/>
      <c r="BXE2" s="73"/>
      <c r="BXF2" s="73"/>
      <c r="BXG2" s="73"/>
      <c r="BXH2" s="73"/>
      <c r="BXI2" s="93"/>
      <c r="BXJ2" s="73"/>
      <c r="BXK2" s="73"/>
      <c r="BXL2" s="73"/>
      <c r="BXM2" s="73"/>
      <c r="BXN2" s="73"/>
      <c r="BXO2" s="73"/>
      <c r="BXP2" s="73"/>
      <c r="BXQ2" s="73"/>
      <c r="BXR2" s="73"/>
      <c r="BXS2" s="73"/>
      <c r="BXT2" s="73"/>
      <c r="BXU2" s="73"/>
      <c r="BXV2" s="73"/>
      <c r="BXW2" s="73"/>
      <c r="BXX2" s="73"/>
      <c r="BXY2" s="93"/>
      <c r="BXZ2" s="73"/>
      <c r="BYA2" s="73"/>
      <c r="BYB2" s="73"/>
      <c r="BYC2" s="73"/>
      <c r="BYD2" s="73"/>
      <c r="BYE2" s="73"/>
      <c r="BYF2" s="73"/>
      <c r="BYG2" s="73"/>
      <c r="BYH2" s="73"/>
      <c r="BYI2" s="73"/>
      <c r="BYJ2" s="73"/>
      <c r="BYK2" s="73"/>
      <c r="BYL2" s="73"/>
      <c r="BYM2" s="73"/>
      <c r="BYN2" s="73"/>
      <c r="BYO2" s="93"/>
      <c r="BYP2" s="73"/>
      <c r="BYQ2" s="73"/>
      <c r="BYR2" s="73"/>
      <c r="BYS2" s="73"/>
      <c r="BYT2" s="73"/>
      <c r="BYU2" s="73"/>
      <c r="BYV2" s="73"/>
      <c r="BYW2" s="73"/>
      <c r="BYX2" s="73"/>
      <c r="BYY2" s="73"/>
      <c r="BYZ2" s="73"/>
      <c r="BZA2" s="73"/>
      <c r="BZB2" s="73"/>
      <c r="BZC2" s="73"/>
      <c r="BZD2" s="73"/>
      <c r="BZE2" s="93"/>
      <c r="BZF2" s="73"/>
      <c r="BZG2" s="73"/>
      <c r="BZH2" s="73"/>
      <c r="BZI2" s="73"/>
      <c r="BZJ2" s="73"/>
      <c r="BZK2" s="73"/>
      <c r="BZL2" s="73"/>
      <c r="BZM2" s="73"/>
      <c r="BZN2" s="73"/>
      <c r="BZO2" s="73"/>
      <c r="BZP2" s="73"/>
      <c r="BZQ2" s="73"/>
      <c r="BZR2" s="73"/>
      <c r="BZS2" s="73"/>
      <c r="BZT2" s="73"/>
      <c r="BZU2" s="93"/>
      <c r="BZV2" s="73"/>
      <c r="BZW2" s="73"/>
      <c r="BZX2" s="73"/>
      <c r="BZY2" s="73"/>
      <c r="BZZ2" s="73"/>
      <c r="CAA2" s="73"/>
      <c r="CAB2" s="73"/>
      <c r="CAC2" s="73"/>
      <c r="CAD2" s="73"/>
      <c r="CAE2" s="73"/>
      <c r="CAF2" s="73"/>
      <c r="CAG2" s="73"/>
      <c r="CAH2" s="73"/>
      <c r="CAI2" s="73"/>
      <c r="CAJ2" s="73"/>
      <c r="CAK2" s="93"/>
      <c r="CAL2" s="73"/>
      <c r="CAM2" s="73"/>
      <c r="CAN2" s="73"/>
      <c r="CAO2" s="73"/>
      <c r="CAP2" s="73"/>
      <c r="CAQ2" s="73"/>
      <c r="CAR2" s="73"/>
      <c r="CAS2" s="73"/>
      <c r="CAT2" s="73"/>
      <c r="CAU2" s="73"/>
      <c r="CAV2" s="73"/>
      <c r="CAW2" s="73"/>
      <c r="CAX2" s="73"/>
      <c r="CAY2" s="73"/>
      <c r="CAZ2" s="73"/>
      <c r="CBA2" s="93"/>
      <c r="CBB2" s="73"/>
      <c r="CBC2" s="73"/>
      <c r="CBD2" s="73"/>
      <c r="CBE2" s="73"/>
      <c r="CBF2" s="73"/>
      <c r="CBG2" s="73"/>
      <c r="CBH2" s="73"/>
      <c r="CBI2" s="73"/>
      <c r="CBJ2" s="73"/>
      <c r="CBK2" s="73"/>
      <c r="CBL2" s="73"/>
      <c r="CBM2" s="73"/>
      <c r="CBN2" s="73"/>
      <c r="CBO2" s="73"/>
      <c r="CBP2" s="73"/>
      <c r="CBQ2" s="93"/>
      <c r="CBR2" s="73"/>
      <c r="CBS2" s="73"/>
      <c r="CBT2" s="73"/>
      <c r="CBU2" s="73"/>
      <c r="CBV2" s="73"/>
      <c r="CBW2" s="73"/>
      <c r="CBX2" s="73"/>
      <c r="CBY2" s="73"/>
      <c r="CBZ2" s="73"/>
      <c r="CCA2" s="73"/>
      <c r="CCB2" s="73"/>
      <c r="CCC2" s="73"/>
      <c r="CCD2" s="73"/>
      <c r="CCE2" s="73"/>
      <c r="CCF2" s="73"/>
      <c r="CCG2" s="93"/>
      <c r="CCH2" s="73"/>
      <c r="CCI2" s="73"/>
      <c r="CCJ2" s="73"/>
      <c r="CCK2" s="73"/>
      <c r="CCL2" s="73"/>
      <c r="CCM2" s="73"/>
      <c r="CCN2" s="73"/>
      <c r="CCO2" s="73"/>
      <c r="CCP2" s="73"/>
      <c r="CCQ2" s="73"/>
      <c r="CCR2" s="73"/>
      <c r="CCS2" s="73"/>
      <c r="CCT2" s="73"/>
      <c r="CCU2" s="73"/>
      <c r="CCV2" s="73"/>
      <c r="CCW2" s="93"/>
      <c r="CCX2" s="73"/>
      <c r="CCY2" s="73"/>
      <c r="CCZ2" s="73"/>
      <c r="CDA2" s="73"/>
      <c r="CDB2" s="73"/>
      <c r="CDC2" s="73"/>
      <c r="CDD2" s="73"/>
      <c r="CDE2" s="73"/>
      <c r="CDF2" s="73"/>
      <c r="CDG2" s="73"/>
      <c r="CDH2" s="73"/>
      <c r="CDI2" s="73"/>
      <c r="CDJ2" s="73"/>
      <c r="CDK2" s="73"/>
      <c r="CDL2" s="73"/>
      <c r="CDM2" s="93"/>
      <c r="CDN2" s="73"/>
      <c r="CDO2" s="73"/>
      <c r="CDP2" s="73"/>
      <c r="CDQ2" s="73"/>
      <c r="CDR2" s="73"/>
      <c r="CDS2" s="73"/>
      <c r="CDT2" s="73"/>
      <c r="CDU2" s="73"/>
      <c r="CDV2" s="73"/>
      <c r="CDW2" s="73"/>
      <c r="CDX2" s="73"/>
      <c r="CDY2" s="73"/>
      <c r="CDZ2" s="73"/>
      <c r="CEA2" s="73"/>
      <c r="CEB2" s="73"/>
      <c r="CEC2" s="93"/>
      <c r="CED2" s="73"/>
      <c r="CEE2" s="73"/>
      <c r="CEF2" s="73"/>
      <c r="CEG2" s="73"/>
      <c r="CEH2" s="73"/>
      <c r="CEI2" s="73"/>
      <c r="CEJ2" s="73"/>
      <c r="CEK2" s="73"/>
      <c r="CEL2" s="73"/>
      <c r="CEM2" s="73"/>
      <c r="CEN2" s="73"/>
      <c r="CEO2" s="73"/>
      <c r="CEP2" s="73"/>
      <c r="CEQ2" s="73"/>
      <c r="CER2" s="73"/>
      <c r="CES2" s="93"/>
      <c r="CET2" s="73"/>
      <c r="CEU2" s="73"/>
      <c r="CEV2" s="73"/>
      <c r="CEW2" s="73"/>
      <c r="CEX2" s="73"/>
      <c r="CEY2" s="73"/>
      <c r="CEZ2" s="73"/>
      <c r="CFA2" s="73"/>
      <c r="CFB2" s="73"/>
      <c r="CFC2" s="73"/>
      <c r="CFD2" s="73"/>
      <c r="CFE2" s="73"/>
      <c r="CFF2" s="73"/>
      <c r="CFG2" s="73"/>
      <c r="CFH2" s="73"/>
      <c r="CFI2" s="93"/>
      <c r="CFJ2" s="73"/>
      <c r="CFK2" s="73"/>
      <c r="CFL2" s="73"/>
      <c r="CFM2" s="73"/>
      <c r="CFN2" s="73"/>
      <c r="CFO2" s="73"/>
      <c r="CFP2" s="73"/>
      <c r="CFQ2" s="73"/>
      <c r="CFR2" s="73"/>
      <c r="CFS2" s="73"/>
      <c r="CFT2" s="73"/>
      <c r="CFU2" s="73"/>
      <c r="CFV2" s="73"/>
      <c r="CFW2" s="73"/>
      <c r="CFX2" s="73"/>
      <c r="CFY2" s="93"/>
      <c r="CFZ2" s="73"/>
      <c r="CGA2" s="73"/>
      <c r="CGB2" s="73"/>
      <c r="CGC2" s="73"/>
      <c r="CGD2" s="73"/>
      <c r="CGE2" s="73"/>
      <c r="CGF2" s="73"/>
      <c r="CGG2" s="73"/>
      <c r="CGH2" s="73"/>
      <c r="CGI2" s="73"/>
      <c r="CGJ2" s="73"/>
      <c r="CGK2" s="73"/>
      <c r="CGL2" s="73"/>
      <c r="CGM2" s="73"/>
      <c r="CGN2" s="73"/>
      <c r="CGO2" s="93"/>
      <c r="CGP2" s="73"/>
      <c r="CGQ2" s="73"/>
      <c r="CGR2" s="73"/>
      <c r="CGS2" s="73"/>
      <c r="CGT2" s="73"/>
      <c r="CGU2" s="73"/>
      <c r="CGV2" s="73"/>
      <c r="CGW2" s="73"/>
      <c r="CGX2" s="73"/>
      <c r="CGY2" s="73"/>
      <c r="CGZ2" s="73"/>
      <c r="CHA2" s="73"/>
      <c r="CHB2" s="73"/>
      <c r="CHC2" s="73"/>
      <c r="CHD2" s="73"/>
      <c r="CHE2" s="93"/>
      <c r="CHF2" s="73"/>
      <c r="CHG2" s="73"/>
      <c r="CHH2" s="73"/>
      <c r="CHI2" s="73"/>
      <c r="CHJ2" s="73"/>
      <c r="CHK2" s="73"/>
      <c r="CHL2" s="73"/>
      <c r="CHM2" s="73"/>
      <c r="CHN2" s="73"/>
      <c r="CHO2" s="73"/>
      <c r="CHP2" s="73"/>
      <c r="CHQ2" s="73"/>
      <c r="CHR2" s="73"/>
      <c r="CHS2" s="73"/>
      <c r="CHT2" s="73"/>
      <c r="CHU2" s="93"/>
      <c r="CHV2" s="73"/>
      <c r="CHW2" s="73"/>
      <c r="CHX2" s="73"/>
      <c r="CHY2" s="73"/>
      <c r="CHZ2" s="73"/>
      <c r="CIA2" s="73"/>
      <c r="CIB2" s="73"/>
      <c r="CIC2" s="73"/>
      <c r="CID2" s="73"/>
      <c r="CIE2" s="73"/>
      <c r="CIF2" s="73"/>
      <c r="CIG2" s="73"/>
      <c r="CIH2" s="73"/>
      <c r="CII2" s="73"/>
      <c r="CIJ2" s="73"/>
      <c r="CIK2" s="93"/>
      <c r="CIL2" s="73"/>
      <c r="CIM2" s="73"/>
      <c r="CIN2" s="73"/>
      <c r="CIO2" s="73"/>
      <c r="CIP2" s="73"/>
      <c r="CIQ2" s="73"/>
      <c r="CIR2" s="73"/>
      <c r="CIS2" s="73"/>
      <c r="CIT2" s="73"/>
      <c r="CIU2" s="73"/>
      <c r="CIV2" s="73"/>
      <c r="CIW2" s="73"/>
      <c r="CIX2" s="73"/>
      <c r="CIY2" s="73"/>
      <c r="CIZ2" s="73"/>
      <c r="CJA2" s="93"/>
      <c r="CJB2" s="73"/>
      <c r="CJC2" s="73"/>
      <c r="CJD2" s="73"/>
      <c r="CJE2" s="73"/>
      <c r="CJF2" s="73"/>
      <c r="CJG2" s="73"/>
      <c r="CJH2" s="73"/>
      <c r="CJI2" s="73"/>
      <c r="CJJ2" s="73"/>
      <c r="CJK2" s="73"/>
      <c r="CJL2" s="73"/>
      <c r="CJM2" s="73"/>
      <c r="CJN2" s="73"/>
      <c r="CJO2" s="73"/>
      <c r="CJP2" s="73"/>
      <c r="CJQ2" s="93"/>
      <c r="CJR2" s="73"/>
      <c r="CJS2" s="73"/>
      <c r="CJT2" s="73"/>
      <c r="CJU2" s="73"/>
      <c r="CJV2" s="73"/>
      <c r="CJW2" s="73"/>
      <c r="CJX2" s="73"/>
      <c r="CJY2" s="73"/>
      <c r="CJZ2" s="73"/>
      <c r="CKA2" s="73"/>
      <c r="CKB2" s="73"/>
      <c r="CKC2" s="73"/>
      <c r="CKD2" s="73"/>
      <c r="CKE2" s="73"/>
      <c r="CKF2" s="73"/>
      <c r="CKG2" s="93"/>
      <c r="CKH2" s="73"/>
      <c r="CKI2" s="73"/>
      <c r="CKJ2" s="73"/>
      <c r="CKK2" s="73"/>
      <c r="CKL2" s="73"/>
      <c r="CKM2" s="73"/>
      <c r="CKN2" s="73"/>
      <c r="CKO2" s="73"/>
      <c r="CKP2" s="73"/>
      <c r="CKQ2" s="73"/>
      <c r="CKR2" s="73"/>
      <c r="CKS2" s="73"/>
      <c r="CKT2" s="73"/>
      <c r="CKU2" s="73"/>
      <c r="CKV2" s="73"/>
      <c r="CKW2" s="93"/>
      <c r="CKX2" s="73"/>
      <c r="CKY2" s="73"/>
      <c r="CKZ2" s="73"/>
      <c r="CLA2" s="73"/>
      <c r="CLB2" s="73"/>
      <c r="CLC2" s="73"/>
      <c r="CLD2" s="73"/>
      <c r="CLE2" s="73"/>
      <c r="CLF2" s="73"/>
      <c r="CLG2" s="73"/>
      <c r="CLH2" s="73"/>
      <c r="CLI2" s="73"/>
      <c r="CLJ2" s="73"/>
      <c r="CLK2" s="73"/>
      <c r="CLL2" s="73"/>
      <c r="CLM2" s="93"/>
      <c r="CLN2" s="73"/>
      <c r="CLO2" s="73"/>
      <c r="CLP2" s="73"/>
      <c r="CLQ2" s="73"/>
      <c r="CLR2" s="73"/>
      <c r="CLS2" s="73"/>
      <c r="CLT2" s="73"/>
      <c r="CLU2" s="73"/>
      <c r="CLV2" s="73"/>
      <c r="CLW2" s="73"/>
      <c r="CLX2" s="73"/>
      <c r="CLY2" s="73"/>
      <c r="CLZ2" s="73"/>
      <c r="CMA2" s="73"/>
      <c r="CMB2" s="73"/>
      <c r="CMC2" s="93"/>
      <c r="CMD2" s="73"/>
      <c r="CME2" s="73"/>
      <c r="CMF2" s="73"/>
      <c r="CMG2" s="73"/>
      <c r="CMH2" s="73"/>
      <c r="CMI2" s="73"/>
      <c r="CMJ2" s="73"/>
      <c r="CMK2" s="73"/>
      <c r="CML2" s="73"/>
      <c r="CMM2" s="73"/>
      <c r="CMN2" s="73"/>
      <c r="CMO2" s="73"/>
      <c r="CMP2" s="73"/>
      <c r="CMQ2" s="73"/>
      <c r="CMR2" s="73"/>
      <c r="CMS2" s="93"/>
      <c r="CMT2" s="73"/>
      <c r="CMU2" s="73"/>
      <c r="CMV2" s="73"/>
      <c r="CMW2" s="73"/>
      <c r="CMX2" s="73"/>
      <c r="CMY2" s="73"/>
      <c r="CMZ2" s="73"/>
      <c r="CNA2" s="73"/>
      <c r="CNB2" s="73"/>
      <c r="CNC2" s="73"/>
      <c r="CND2" s="73"/>
      <c r="CNE2" s="73"/>
      <c r="CNF2" s="73"/>
      <c r="CNG2" s="73"/>
      <c r="CNH2" s="73"/>
      <c r="CNI2" s="93"/>
      <c r="CNJ2" s="73"/>
      <c r="CNK2" s="73"/>
      <c r="CNL2" s="73"/>
      <c r="CNM2" s="73"/>
      <c r="CNN2" s="73"/>
      <c r="CNO2" s="73"/>
      <c r="CNP2" s="73"/>
      <c r="CNQ2" s="73"/>
      <c r="CNR2" s="73"/>
      <c r="CNS2" s="73"/>
      <c r="CNT2" s="73"/>
      <c r="CNU2" s="73"/>
      <c r="CNV2" s="73"/>
      <c r="CNW2" s="73"/>
      <c r="CNX2" s="73"/>
      <c r="CNY2" s="93"/>
      <c r="CNZ2" s="73"/>
      <c r="COA2" s="73"/>
      <c r="COB2" s="73"/>
      <c r="COC2" s="73"/>
      <c r="COD2" s="73"/>
      <c r="COE2" s="73"/>
      <c r="COF2" s="73"/>
      <c r="COG2" s="73"/>
      <c r="COH2" s="73"/>
      <c r="COI2" s="73"/>
      <c r="COJ2" s="73"/>
      <c r="COK2" s="73"/>
      <c r="COL2" s="73"/>
      <c r="COM2" s="73"/>
      <c r="CON2" s="73"/>
      <c r="COO2" s="93"/>
      <c r="COP2" s="73"/>
      <c r="COQ2" s="73"/>
      <c r="COR2" s="73"/>
      <c r="COS2" s="73"/>
      <c r="COT2" s="73"/>
      <c r="COU2" s="73"/>
      <c r="COV2" s="73"/>
      <c r="COW2" s="73"/>
      <c r="COX2" s="73"/>
      <c r="COY2" s="73"/>
      <c r="COZ2" s="73"/>
      <c r="CPA2" s="73"/>
      <c r="CPB2" s="73"/>
      <c r="CPC2" s="73"/>
      <c r="CPD2" s="73"/>
      <c r="CPE2" s="93"/>
      <c r="CPF2" s="73"/>
      <c r="CPG2" s="73"/>
      <c r="CPH2" s="73"/>
      <c r="CPI2" s="73"/>
      <c r="CPJ2" s="73"/>
      <c r="CPK2" s="73"/>
      <c r="CPL2" s="73"/>
      <c r="CPM2" s="73"/>
      <c r="CPN2" s="73"/>
      <c r="CPO2" s="73"/>
      <c r="CPP2" s="73"/>
      <c r="CPQ2" s="73"/>
      <c r="CPR2" s="73"/>
      <c r="CPS2" s="73"/>
      <c r="CPT2" s="73"/>
      <c r="CPU2" s="93"/>
      <c r="CPV2" s="73"/>
      <c r="CPW2" s="73"/>
      <c r="CPX2" s="73"/>
      <c r="CPY2" s="73"/>
      <c r="CPZ2" s="73"/>
      <c r="CQA2" s="73"/>
      <c r="CQB2" s="73"/>
      <c r="CQC2" s="73"/>
      <c r="CQD2" s="73"/>
      <c r="CQE2" s="73"/>
      <c r="CQF2" s="73"/>
      <c r="CQG2" s="73"/>
      <c r="CQH2" s="73"/>
      <c r="CQI2" s="73"/>
      <c r="CQJ2" s="73"/>
      <c r="CQK2" s="93"/>
      <c r="CQL2" s="73"/>
      <c r="CQM2" s="73"/>
      <c r="CQN2" s="73"/>
      <c r="CQO2" s="73"/>
      <c r="CQP2" s="73"/>
      <c r="CQQ2" s="73"/>
      <c r="CQR2" s="73"/>
      <c r="CQS2" s="73"/>
      <c r="CQT2" s="73"/>
      <c r="CQU2" s="73"/>
      <c r="CQV2" s="73"/>
      <c r="CQW2" s="73"/>
      <c r="CQX2" s="73"/>
      <c r="CQY2" s="73"/>
      <c r="CQZ2" s="73"/>
      <c r="CRA2" s="93"/>
      <c r="CRB2" s="73"/>
      <c r="CRC2" s="73"/>
      <c r="CRD2" s="73"/>
      <c r="CRE2" s="73"/>
      <c r="CRF2" s="73"/>
      <c r="CRG2" s="73"/>
      <c r="CRH2" s="73"/>
      <c r="CRI2" s="73"/>
      <c r="CRJ2" s="73"/>
      <c r="CRK2" s="73"/>
      <c r="CRL2" s="73"/>
      <c r="CRM2" s="73"/>
      <c r="CRN2" s="73"/>
      <c r="CRO2" s="73"/>
      <c r="CRP2" s="73"/>
      <c r="CRQ2" s="93"/>
      <c r="CRR2" s="73"/>
      <c r="CRS2" s="73"/>
      <c r="CRT2" s="73"/>
      <c r="CRU2" s="73"/>
      <c r="CRV2" s="73"/>
      <c r="CRW2" s="73"/>
      <c r="CRX2" s="73"/>
      <c r="CRY2" s="73"/>
      <c r="CRZ2" s="73"/>
      <c r="CSA2" s="73"/>
      <c r="CSB2" s="73"/>
      <c r="CSC2" s="73"/>
      <c r="CSD2" s="73"/>
      <c r="CSE2" s="73"/>
      <c r="CSF2" s="73"/>
      <c r="CSG2" s="93"/>
      <c r="CSH2" s="73"/>
      <c r="CSI2" s="73"/>
      <c r="CSJ2" s="73"/>
      <c r="CSK2" s="73"/>
      <c r="CSL2" s="73"/>
      <c r="CSM2" s="73"/>
      <c r="CSN2" s="73"/>
      <c r="CSO2" s="73"/>
      <c r="CSP2" s="73"/>
      <c r="CSQ2" s="73"/>
      <c r="CSR2" s="73"/>
      <c r="CSS2" s="73"/>
      <c r="CST2" s="73"/>
      <c r="CSU2" s="73"/>
      <c r="CSV2" s="73"/>
      <c r="CSW2" s="93"/>
      <c r="CSX2" s="73"/>
      <c r="CSY2" s="73"/>
      <c r="CSZ2" s="73"/>
      <c r="CTA2" s="73"/>
      <c r="CTB2" s="73"/>
      <c r="CTC2" s="73"/>
      <c r="CTD2" s="73"/>
      <c r="CTE2" s="73"/>
      <c r="CTF2" s="73"/>
      <c r="CTG2" s="73"/>
      <c r="CTH2" s="73"/>
      <c r="CTI2" s="73"/>
      <c r="CTJ2" s="73"/>
      <c r="CTK2" s="73"/>
      <c r="CTL2" s="73"/>
      <c r="CTM2" s="93"/>
      <c r="CTN2" s="73"/>
      <c r="CTO2" s="73"/>
      <c r="CTP2" s="73"/>
      <c r="CTQ2" s="73"/>
      <c r="CTR2" s="73"/>
      <c r="CTS2" s="73"/>
      <c r="CTT2" s="73"/>
      <c r="CTU2" s="73"/>
      <c r="CTV2" s="73"/>
      <c r="CTW2" s="73"/>
      <c r="CTX2" s="73"/>
      <c r="CTY2" s="73"/>
      <c r="CTZ2" s="73"/>
      <c r="CUA2" s="73"/>
      <c r="CUB2" s="73"/>
      <c r="CUC2" s="93"/>
      <c r="CUD2" s="73"/>
      <c r="CUE2" s="73"/>
      <c r="CUF2" s="73"/>
      <c r="CUG2" s="73"/>
      <c r="CUH2" s="73"/>
      <c r="CUI2" s="73"/>
      <c r="CUJ2" s="73"/>
      <c r="CUK2" s="73"/>
      <c r="CUL2" s="73"/>
      <c r="CUM2" s="73"/>
      <c r="CUN2" s="73"/>
      <c r="CUO2" s="73"/>
      <c r="CUP2" s="73"/>
      <c r="CUQ2" s="73"/>
      <c r="CUR2" s="73"/>
      <c r="CUS2" s="93"/>
      <c r="CUT2" s="73"/>
      <c r="CUU2" s="73"/>
      <c r="CUV2" s="73"/>
      <c r="CUW2" s="73"/>
      <c r="CUX2" s="73"/>
      <c r="CUY2" s="73"/>
      <c r="CUZ2" s="73"/>
      <c r="CVA2" s="73"/>
      <c r="CVB2" s="73"/>
      <c r="CVC2" s="73"/>
      <c r="CVD2" s="73"/>
      <c r="CVE2" s="73"/>
      <c r="CVF2" s="73"/>
      <c r="CVG2" s="73"/>
      <c r="CVH2" s="73"/>
      <c r="CVI2" s="93"/>
      <c r="CVJ2" s="73"/>
      <c r="CVK2" s="73"/>
      <c r="CVL2" s="73"/>
      <c r="CVM2" s="73"/>
      <c r="CVN2" s="73"/>
      <c r="CVO2" s="73"/>
      <c r="CVP2" s="73"/>
      <c r="CVQ2" s="73"/>
      <c r="CVR2" s="73"/>
      <c r="CVS2" s="73"/>
      <c r="CVT2" s="73"/>
      <c r="CVU2" s="73"/>
      <c r="CVV2" s="73"/>
      <c r="CVW2" s="73"/>
      <c r="CVX2" s="73"/>
      <c r="CVY2" s="93"/>
      <c r="CVZ2" s="73"/>
      <c r="CWA2" s="73"/>
      <c r="CWB2" s="73"/>
      <c r="CWC2" s="73"/>
      <c r="CWD2" s="73"/>
      <c r="CWE2" s="73"/>
      <c r="CWF2" s="73"/>
      <c r="CWG2" s="73"/>
      <c r="CWH2" s="73"/>
      <c r="CWI2" s="73"/>
      <c r="CWJ2" s="73"/>
      <c r="CWK2" s="73"/>
      <c r="CWL2" s="73"/>
      <c r="CWM2" s="73"/>
      <c r="CWN2" s="73"/>
      <c r="CWO2" s="93"/>
      <c r="CWP2" s="73"/>
      <c r="CWQ2" s="73"/>
      <c r="CWR2" s="73"/>
      <c r="CWS2" s="73"/>
      <c r="CWT2" s="73"/>
      <c r="CWU2" s="73"/>
      <c r="CWV2" s="73"/>
      <c r="CWW2" s="73"/>
      <c r="CWX2" s="73"/>
      <c r="CWY2" s="73"/>
      <c r="CWZ2" s="73"/>
      <c r="CXA2" s="73"/>
      <c r="CXB2" s="73"/>
      <c r="CXC2" s="73"/>
      <c r="CXD2" s="73"/>
      <c r="CXE2" s="93"/>
      <c r="CXF2" s="73"/>
      <c r="CXG2" s="73"/>
      <c r="CXH2" s="73"/>
      <c r="CXI2" s="73"/>
      <c r="CXJ2" s="73"/>
      <c r="CXK2" s="73"/>
      <c r="CXL2" s="73"/>
      <c r="CXM2" s="73"/>
      <c r="CXN2" s="73"/>
      <c r="CXO2" s="73"/>
      <c r="CXP2" s="73"/>
      <c r="CXQ2" s="73"/>
      <c r="CXR2" s="73"/>
      <c r="CXS2" s="73"/>
      <c r="CXT2" s="73"/>
      <c r="CXU2" s="93"/>
      <c r="CXV2" s="73"/>
      <c r="CXW2" s="73"/>
      <c r="CXX2" s="73"/>
      <c r="CXY2" s="73"/>
      <c r="CXZ2" s="73"/>
      <c r="CYA2" s="73"/>
      <c r="CYB2" s="73"/>
      <c r="CYC2" s="73"/>
      <c r="CYD2" s="73"/>
      <c r="CYE2" s="73"/>
      <c r="CYF2" s="73"/>
      <c r="CYG2" s="73"/>
      <c r="CYH2" s="73"/>
      <c r="CYI2" s="73"/>
      <c r="CYJ2" s="73"/>
      <c r="CYK2" s="93"/>
      <c r="CYL2" s="73"/>
      <c r="CYM2" s="73"/>
      <c r="CYN2" s="73"/>
      <c r="CYO2" s="73"/>
      <c r="CYP2" s="73"/>
      <c r="CYQ2" s="73"/>
      <c r="CYR2" s="73"/>
      <c r="CYS2" s="73"/>
      <c r="CYT2" s="73"/>
      <c r="CYU2" s="73"/>
      <c r="CYV2" s="73"/>
      <c r="CYW2" s="73"/>
      <c r="CYX2" s="73"/>
      <c r="CYY2" s="73"/>
      <c r="CYZ2" s="73"/>
      <c r="CZA2" s="93"/>
      <c r="CZB2" s="73"/>
      <c r="CZC2" s="73"/>
      <c r="CZD2" s="73"/>
      <c r="CZE2" s="73"/>
      <c r="CZF2" s="73"/>
      <c r="CZG2" s="73"/>
      <c r="CZH2" s="73"/>
      <c r="CZI2" s="73"/>
      <c r="CZJ2" s="73"/>
      <c r="CZK2" s="73"/>
      <c r="CZL2" s="73"/>
      <c r="CZM2" s="73"/>
      <c r="CZN2" s="73"/>
      <c r="CZO2" s="73"/>
      <c r="CZP2" s="73"/>
      <c r="CZQ2" s="93"/>
      <c r="CZR2" s="73"/>
      <c r="CZS2" s="73"/>
      <c r="CZT2" s="73"/>
      <c r="CZU2" s="73"/>
      <c r="CZV2" s="73"/>
      <c r="CZW2" s="73"/>
      <c r="CZX2" s="73"/>
      <c r="CZY2" s="73"/>
      <c r="CZZ2" s="73"/>
      <c r="DAA2" s="73"/>
      <c r="DAB2" s="73"/>
      <c r="DAC2" s="73"/>
      <c r="DAD2" s="73"/>
      <c r="DAE2" s="73"/>
      <c r="DAF2" s="73"/>
      <c r="DAG2" s="93"/>
      <c r="DAH2" s="73"/>
      <c r="DAI2" s="73"/>
      <c r="DAJ2" s="73"/>
      <c r="DAK2" s="73"/>
      <c r="DAL2" s="73"/>
      <c r="DAM2" s="73"/>
      <c r="DAN2" s="73"/>
      <c r="DAO2" s="73"/>
      <c r="DAP2" s="73"/>
      <c r="DAQ2" s="73"/>
      <c r="DAR2" s="73"/>
      <c r="DAS2" s="73"/>
      <c r="DAT2" s="73"/>
      <c r="DAU2" s="73"/>
      <c r="DAV2" s="73"/>
      <c r="DAW2" s="93"/>
      <c r="DAX2" s="73"/>
      <c r="DAY2" s="73"/>
      <c r="DAZ2" s="73"/>
      <c r="DBA2" s="73"/>
      <c r="DBB2" s="73"/>
      <c r="DBC2" s="73"/>
      <c r="DBD2" s="73"/>
      <c r="DBE2" s="73"/>
      <c r="DBF2" s="73"/>
      <c r="DBG2" s="73"/>
      <c r="DBH2" s="73"/>
      <c r="DBI2" s="73"/>
      <c r="DBJ2" s="73"/>
      <c r="DBK2" s="73"/>
      <c r="DBL2" s="73"/>
      <c r="DBM2" s="93"/>
      <c r="DBN2" s="73"/>
      <c r="DBO2" s="73"/>
      <c r="DBP2" s="73"/>
      <c r="DBQ2" s="73"/>
      <c r="DBR2" s="73"/>
      <c r="DBS2" s="73"/>
      <c r="DBT2" s="73"/>
      <c r="DBU2" s="73"/>
      <c r="DBV2" s="73"/>
      <c r="DBW2" s="73"/>
      <c r="DBX2" s="73"/>
      <c r="DBY2" s="73"/>
      <c r="DBZ2" s="73"/>
      <c r="DCA2" s="73"/>
      <c r="DCB2" s="73"/>
      <c r="DCC2" s="93"/>
      <c r="DCD2" s="73"/>
      <c r="DCE2" s="73"/>
      <c r="DCF2" s="73"/>
      <c r="DCG2" s="73"/>
      <c r="DCH2" s="73"/>
      <c r="DCI2" s="73"/>
      <c r="DCJ2" s="73"/>
      <c r="DCK2" s="73"/>
      <c r="DCL2" s="73"/>
      <c r="DCM2" s="73"/>
      <c r="DCN2" s="73"/>
      <c r="DCO2" s="73"/>
      <c r="DCP2" s="73"/>
      <c r="DCQ2" s="73"/>
      <c r="DCR2" s="73"/>
      <c r="DCS2" s="93"/>
      <c r="DCT2" s="73"/>
      <c r="DCU2" s="73"/>
      <c r="DCV2" s="73"/>
      <c r="DCW2" s="73"/>
      <c r="DCX2" s="73"/>
      <c r="DCY2" s="73"/>
      <c r="DCZ2" s="73"/>
      <c r="DDA2" s="73"/>
      <c r="DDB2" s="73"/>
      <c r="DDC2" s="73"/>
      <c r="DDD2" s="73"/>
      <c r="DDE2" s="73"/>
      <c r="DDF2" s="73"/>
      <c r="DDG2" s="73"/>
      <c r="DDH2" s="73"/>
      <c r="DDI2" s="93"/>
      <c r="DDJ2" s="73"/>
      <c r="DDK2" s="73"/>
      <c r="DDL2" s="73"/>
      <c r="DDM2" s="73"/>
      <c r="DDN2" s="73"/>
      <c r="DDO2" s="73"/>
      <c r="DDP2" s="73"/>
      <c r="DDQ2" s="73"/>
      <c r="DDR2" s="73"/>
      <c r="DDS2" s="73"/>
      <c r="DDT2" s="73"/>
      <c r="DDU2" s="73"/>
      <c r="DDV2" s="73"/>
      <c r="DDW2" s="73"/>
      <c r="DDX2" s="73"/>
      <c r="DDY2" s="93"/>
      <c r="DDZ2" s="73"/>
      <c r="DEA2" s="73"/>
      <c r="DEB2" s="73"/>
      <c r="DEC2" s="73"/>
      <c r="DED2" s="73"/>
      <c r="DEE2" s="73"/>
      <c r="DEF2" s="73"/>
      <c r="DEG2" s="73"/>
      <c r="DEH2" s="73"/>
      <c r="DEI2" s="73"/>
      <c r="DEJ2" s="73"/>
      <c r="DEK2" s="73"/>
      <c r="DEL2" s="73"/>
      <c r="DEM2" s="73"/>
      <c r="DEN2" s="73"/>
      <c r="DEO2" s="93"/>
      <c r="DEP2" s="73"/>
      <c r="DEQ2" s="73"/>
      <c r="DER2" s="73"/>
      <c r="DES2" s="73"/>
      <c r="DET2" s="73"/>
      <c r="DEU2" s="73"/>
      <c r="DEV2" s="73"/>
      <c r="DEW2" s="73"/>
      <c r="DEX2" s="73"/>
      <c r="DEY2" s="73"/>
      <c r="DEZ2" s="73"/>
      <c r="DFA2" s="73"/>
      <c r="DFB2" s="73"/>
      <c r="DFC2" s="73"/>
      <c r="DFD2" s="73"/>
      <c r="DFE2" s="93"/>
      <c r="DFF2" s="73"/>
      <c r="DFG2" s="73"/>
      <c r="DFH2" s="73"/>
      <c r="DFI2" s="73"/>
      <c r="DFJ2" s="73"/>
      <c r="DFK2" s="73"/>
      <c r="DFL2" s="73"/>
      <c r="DFM2" s="73"/>
      <c r="DFN2" s="73"/>
      <c r="DFO2" s="73"/>
      <c r="DFP2" s="73"/>
      <c r="DFQ2" s="73"/>
      <c r="DFR2" s="73"/>
      <c r="DFS2" s="73"/>
      <c r="DFT2" s="73"/>
      <c r="DFU2" s="93"/>
      <c r="DFV2" s="73"/>
      <c r="DFW2" s="73"/>
      <c r="DFX2" s="73"/>
      <c r="DFY2" s="73"/>
      <c r="DFZ2" s="73"/>
      <c r="DGA2" s="73"/>
      <c r="DGB2" s="73"/>
      <c r="DGC2" s="73"/>
      <c r="DGD2" s="73"/>
      <c r="DGE2" s="73"/>
      <c r="DGF2" s="73"/>
      <c r="DGG2" s="73"/>
      <c r="DGH2" s="73"/>
      <c r="DGI2" s="73"/>
      <c r="DGJ2" s="73"/>
      <c r="DGK2" s="93"/>
      <c r="DGL2" s="73"/>
      <c r="DGM2" s="73"/>
      <c r="DGN2" s="73"/>
      <c r="DGO2" s="73"/>
      <c r="DGP2" s="73"/>
      <c r="DGQ2" s="73"/>
      <c r="DGR2" s="73"/>
      <c r="DGS2" s="73"/>
      <c r="DGT2" s="73"/>
      <c r="DGU2" s="73"/>
      <c r="DGV2" s="73"/>
      <c r="DGW2" s="73"/>
      <c r="DGX2" s="73"/>
      <c r="DGY2" s="73"/>
      <c r="DGZ2" s="73"/>
      <c r="DHA2" s="93"/>
      <c r="DHB2" s="73"/>
      <c r="DHC2" s="73"/>
      <c r="DHD2" s="73"/>
      <c r="DHE2" s="73"/>
      <c r="DHF2" s="73"/>
      <c r="DHG2" s="73"/>
      <c r="DHH2" s="73"/>
      <c r="DHI2" s="73"/>
      <c r="DHJ2" s="73"/>
      <c r="DHK2" s="73"/>
      <c r="DHL2" s="73"/>
      <c r="DHM2" s="73"/>
      <c r="DHN2" s="73"/>
      <c r="DHO2" s="73"/>
      <c r="DHP2" s="73"/>
      <c r="DHQ2" s="93"/>
      <c r="DHR2" s="73"/>
      <c r="DHS2" s="73"/>
      <c r="DHT2" s="73"/>
      <c r="DHU2" s="73"/>
      <c r="DHV2" s="73"/>
      <c r="DHW2" s="73"/>
      <c r="DHX2" s="73"/>
      <c r="DHY2" s="73"/>
      <c r="DHZ2" s="73"/>
      <c r="DIA2" s="73"/>
      <c r="DIB2" s="73"/>
      <c r="DIC2" s="73"/>
      <c r="DID2" s="73"/>
      <c r="DIE2" s="73"/>
      <c r="DIF2" s="73"/>
      <c r="DIG2" s="93"/>
      <c r="DIH2" s="73"/>
      <c r="DII2" s="73"/>
      <c r="DIJ2" s="73"/>
      <c r="DIK2" s="73"/>
      <c r="DIL2" s="73"/>
      <c r="DIM2" s="73"/>
      <c r="DIN2" s="73"/>
      <c r="DIO2" s="73"/>
      <c r="DIP2" s="73"/>
      <c r="DIQ2" s="73"/>
      <c r="DIR2" s="73"/>
      <c r="DIS2" s="73"/>
      <c r="DIT2" s="73"/>
      <c r="DIU2" s="73"/>
      <c r="DIV2" s="73"/>
      <c r="DIW2" s="93"/>
      <c r="DIX2" s="73"/>
      <c r="DIY2" s="73"/>
      <c r="DIZ2" s="73"/>
      <c r="DJA2" s="73"/>
      <c r="DJB2" s="73"/>
      <c r="DJC2" s="73"/>
      <c r="DJD2" s="73"/>
      <c r="DJE2" s="73"/>
      <c r="DJF2" s="73"/>
      <c r="DJG2" s="73"/>
      <c r="DJH2" s="73"/>
      <c r="DJI2" s="73"/>
      <c r="DJJ2" s="73"/>
      <c r="DJK2" s="73"/>
      <c r="DJL2" s="73"/>
      <c r="DJM2" s="93"/>
      <c r="DJN2" s="73"/>
      <c r="DJO2" s="73"/>
      <c r="DJP2" s="73"/>
      <c r="DJQ2" s="73"/>
      <c r="DJR2" s="73"/>
      <c r="DJS2" s="73"/>
      <c r="DJT2" s="73"/>
      <c r="DJU2" s="73"/>
      <c r="DJV2" s="73"/>
      <c r="DJW2" s="73"/>
      <c r="DJX2" s="73"/>
      <c r="DJY2" s="73"/>
      <c r="DJZ2" s="73"/>
      <c r="DKA2" s="73"/>
      <c r="DKB2" s="73"/>
      <c r="DKC2" s="93"/>
      <c r="DKD2" s="73"/>
      <c r="DKE2" s="73"/>
      <c r="DKF2" s="73"/>
      <c r="DKG2" s="73"/>
      <c r="DKH2" s="73"/>
      <c r="DKI2" s="73"/>
      <c r="DKJ2" s="73"/>
      <c r="DKK2" s="73"/>
      <c r="DKL2" s="73"/>
      <c r="DKM2" s="73"/>
      <c r="DKN2" s="73"/>
      <c r="DKO2" s="73"/>
      <c r="DKP2" s="73"/>
      <c r="DKQ2" s="73"/>
      <c r="DKR2" s="73"/>
      <c r="DKS2" s="93"/>
      <c r="DKT2" s="73"/>
      <c r="DKU2" s="73"/>
      <c r="DKV2" s="73"/>
      <c r="DKW2" s="73"/>
      <c r="DKX2" s="73"/>
      <c r="DKY2" s="73"/>
      <c r="DKZ2" s="73"/>
      <c r="DLA2" s="73"/>
      <c r="DLB2" s="73"/>
      <c r="DLC2" s="73"/>
      <c r="DLD2" s="73"/>
      <c r="DLE2" s="73"/>
      <c r="DLF2" s="73"/>
      <c r="DLG2" s="73"/>
      <c r="DLH2" s="73"/>
      <c r="DLI2" s="93"/>
      <c r="DLJ2" s="73"/>
      <c r="DLK2" s="73"/>
      <c r="DLL2" s="73"/>
      <c r="DLM2" s="73"/>
      <c r="DLN2" s="73"/>
      <c r="DLO2" s="73"/>
      <c r="DLP2" s="73"/>
      <c r="DLQ2" s="73"/>
      <c r="DLR2" s="73"/>
      <c r="DLS2" s="73"/>
      <c r="DLT2" s="73"/>
      <c r="DLU2" s="73"/>
      <c r="DLV2" s="73"/>
      <c r="DLW2" s="73"/>
      <c r="DLX2" s="73"/>
      <c r="DLY2" s="93"/>
      <c r="DLZ2" s="73"/>
      <c r="DMA2" s="73"/>
      <c r="DMB2" s="73"/>
      <c r="DMC2" s="73"/>
      <c r="DMD2" s="73"/>
      <c r="DME2" s="73"/>
      <c r="DMF2" s="73"/>
      <c r="DMG2" s="73"/>
      <c r="DMH2" s="73"/>
      <c r="DMI2" s="73"/>
      <c r="DMJ2" s="73"/>
      <c r="DMK2" s="73"/>
      <c r="DML2" s="73"/>
      <c r="DMM2" s="73"/>
      <c r="DMN2" s="73"/>
      <c r="DMO2" s="93"/>
      <c r="DMP2" s="73"/>
      <c r="DMQ2" s="73"/>
      <c r="DMR2" s="73"/>
      <c r="DMS2" s="73"/>
      <c r="DMT2" s="73"/>
      <c r="DMU2" s="73"/>
      <c r="DMV2" s="73"/>
      <c r="DMW2" s="73"/>
      <c r="DMX2" s="73"/>
      <c r="DMY2" s="73"/>
      <c r="DMZ2" s="73"/>
      <c r="DNA2" s="73"/>
      <c r="DNB2" s="73"/>
      <c r="DNC2" s="73"/>
      <c r="DND2" s="73"/>
      <c r="DNE2" s="93"/>
      <c r="DNF2" s="73"/>
      <c r="DNG2" s="73"/>
      <c r="DNH2" s="73"/>
      <c r="DNI2" s="73"/>
      <c r="DNJ2" s="73"/>
      <c r="DNK2" s="73"/>
      <c r="DNL2" s="73"/>
      <c r="DNM2" s="73"/>
      <c r="DNN2" s="73"/>
      <c r="DNO2" s="73"/>
      <c r="DNP2" s="73"/>
      <c r="DNQ2" s="73"/>
      <c r="DNR2" s="73"/>
      <c r="DNS2" s="73"/>
      <c r="DNT2" s="73"/>
      <c r="DNU2" s="93"/>
      <c r="DNV2" s="73"/>
      <c r="DNW2" s="73"/>
      <c r="DNX2" s="73"/>
      <c r="DNY2" s="73"/>
      <c r="DNZ2" s="73"/>
      <c r="DOA2" s="73"/>
      <c r="DOB2" s="73"/>
      <c r="DOC2" s="73"/>
      <c r="DOD2" s="73"/>
      <c r="DOE2" s="73"/>
      <c r="DOF2" s="73"/>
      <c r="DOG2" s="73"/>
      <c r="DOH2" s="73"/>
      <c r="DOI2" s="73"/>
      <c r="DOJ2" s="73"/>
      <c r="DOK2" s="93"/>
      <c r="DOL2" s="73"/>
      <c r="DOM2" s="73"/>
      <c r="DON2" s="73"/>
      <c r="DOO2" s="73"/>
      <c r="DOP2" s="73"/>
      <c r="DOQ2" s="73"/>
      <c r="DOR2" s="73"/>
      <c r="DOS2" s="73"/>
      <c r="DOT2" s="73"/>
      <c r="DOU2" s="73"/>
      <c r="DOV2" s="73"/>
      <c r="DOW2" s="73"/>
      <c r="DOX2" s="73"/>
      <c r="DOY2" s="73"/>
      <c r="DOZ2" s="73"/>
      <c r="DPA2" s="93"/>
      <c r="DPB2" s="73"/>
      <c r="DPC2" s="73"/>
      <c r="DPD2" s="73"/>
      <c r="DPE2" s="73"/>
      <c r="DPF2" s="73"/>
      <c r="DPG2" s="73"/>
      <c r="DPH2" s="73"/>
      <c r="DPI2" s="73"/>
      <c r="DPJ2" s="73"/>
      <c r="DPK2" s="73"/>
      <c r="DPL2" s="73"/>
      <c r="DPM2" s="73"/>
      <c r="DPN2" s="73"/>
      <c r="DPO2" s="73"/>
      <c r="DPP2" s="73"/>
      <c r="DPQ2" s="93"/>
      <c r="DPR2" s="73"/>
      <c r="DPS2" s="73"/>
      <c r="DPT2" s="73"/>
      <c r="DPU2" s="73"/>
      <c r="DPV2" s="73"/>
      <c r="DPW2" s="73"/>
      <c r="DPX2" s="73"/>
      <c r="DPY2" s="73"/>
      <c r="DPZ2" s="73"/>
      <c r="DQA2" s="73"/>
      <c r="DQB2" s="73"/>
      <c r="DQC2" s="73"/>
      <c r="DQD2" s="73"/>
      <c r="DQE2" s="73"/>
      <c r="DQF2" s="73"/>
      <c r="DQG2" s="93"/>
      <c r="DQH2" s="73"/>
      <c r="DQI2" s="73"/>
      <c r="DQJ2" s="73"/>
      <c r="DQK2" s="73"/>
      <c r="DQL2" s="73"/>
      <c r="DQM2" s="73"/>
      <c r="DQN2" s="73"/>
      <c r="DQO2" s="73"/>
      <c r="DQP2" s="73"/>
      <c r="DQQ2" s="73"/>
      <c r="DQR2" s="73"/>
      <c r="DQS2" s="73"/>
      <c r="DQT2" s="73"/>
      <c r="DQU2" s="73"/>
      <c r="DQV2" s="73"/>
      <c r="DQW2" s="93"/>
      <c r="DQX2" s="73"/>
      <c r="DQY2" s="73"/>
      <c r="DQZ2" s="73"/>
      <c r="DRA2" s="73"/>
      <c r="DRB2" s="73"/>
      <c r="DRC2" s="73"/>
      <c r="DRD2" s="73"/>
      <c r="DRE2" s="73"/>
      <c r="DRF2" s="73"/>
      <c r="DRG2" s="73"/>
      <c r="DRH2" s="73"/>
      <c r="DRI2" s="73"/>
      <c r="DRJ2" s="73"/>
      <c r="DRK2" s="73"/>
      <c r="DRL2" s="73"/>
      <c r="DRM2" s="93"/>
      <c r="DRN2" s="73"/>
      <c r="DRO2" s="73"/>
      <c r="DRP2" s="73"/>
      <c r="DRQ2" s="73"/>
      <c r="DRR2" s="73"/>
      <c r="DRS2" s="73"/>
      <c r="DRT2" s="73"/>
      <c r="DRU2" s="73"/>
      <c r="DRV2" s="73"/>
      <c r="DRW2" s="73"/>
      <c r="DRX2" s="73"/>
      <c r="DRY2" s="73"/>
      <c r="DRZ2" s="73"/>
      <c r="DSA2" s="73"/>
      <c r="DSB2" s="73"/>
      <c r="DSC2" s="93"/>
      <c r="DSD2" s="73"/>
      <c r="DSE2" s="73"/>
      <c r="DSF2" s="73"/>
      <c r="DSG2" s="73"/>
      <c r="DSH2" s="73"/>
      <c r="DSI2" s="73"/>
      <c r="DSJ2" s="73"/>
      <c r="DSK2" s="73"/>
      <c r="DSL2" s="73"/>
      <c r="DSM2" s="73"/>
      <c r="DSN2" s="73"/>
      <c r="DSO2" s="73"/>
      <c r="DSP2" s="73"/>
      <c r="DSQ2" s="73"/>
      <c r="DSR2" s="73"/>
      <c r="DSS2" s="93"/>
      <c r="DST2" s="73"/>
      <c r="DSU2" s="73"/>
      <c r="DSV2" s="73"/>
      <c r="DSW2" s="73"/>
      <c r="DSX2" s="73"/>
      <c r="DSY2" s="73"/>
      <c r="DSZ2" s="73"/>
      <c r="DTA2" s="73"/>
      <c r="DTB2" s="73"/>
      <c r="DTC2" s="73"/>
      <c r="DTD2" s="73"/>
      <c r="DTE2" s="73"/>
      <c r="DTF2" s="73"/>
      <c r="DTG2" s="73"/>
      <c r="DTH2" s="73"/>
      <c r="DTI2" s="93"/>
      <c r="DTJ2" s="73"/>
      <c r="DTK2" s="73"/>
      <c r="DTL2" s="73"/>
      <c r="DTM2" s="73"/>
      <c r="DTN2" s="73"/>
      <c r="DTO2" s="73"/>
      <c r="DTP2" s="73"/>
      <c r="DTQ2" s="73"/>
      <c r="DTR2" s="73"/>
      <c r="DTS2" s="73"/>
      <c r="DTT2" s="73"/>
      <c r="DTU2" s="73"/>
      <c r="DTV2" s="73"/>
      <c r="DTW2" s="73"/>
      <c r="DTX2" s="73"/>
      <c r="DTY2" s="93"/>
      <c r="DTZ2" s="73"/>
      <c r="DUA2" s="73"/>
      <c r="DUB2" s="73"/>
      <c r="DUC2" s="73"/>
      <c r="DUD2" s="73"/>
      <c r="DUE2" s="73"/>
      <c r="DUF2" s="73"/>
      <c r="DUG2" s="73"/>
      <c r="DUH2" s="73"/>
      <c r="DUI2" s="73"/>
      <c r="DUJ2" s="73"/>
      <c r="DUK2" s="73"/>
      <c r="DUL2" s="73"/>
      <c r="DUM2" s="73"/>
      <c r="DUN2" s="73"/>
      <c r="DUO2" s="93"/>
      <c r="DUP2" s="73"/>
      <c r="DUQ2" s="73"/>
      <c r="DUR2" s="73"/>
      <c r="DUS2" s="73"/>
      <c r="DUT2" s="73"/>
      <c r="DUU2" s="73"/>
      <c r="DUV2" s="73"/>
      <c r="DUW2" s="73"/>
      <c r="DUX2" s="73"/>
      <c r="DUY2" s="73"/>
      <c r="DUZ2" s="73"/>
      <c r="DVA2" s="73"/>
      <c r="DVB2" s="73"/>
      <c r="DVC2" s="73"/>
      <c r="DVD2" s="73"/>
      <c r="DVE2" s="93"/>
      <c r="DVF2" s="73"/>
      <c r="DVG2" s="73"/>
      <c r="DVH2" s="73"/>
      <c r="DVI2" s="73"/>
      <c r="DVJ2" s="73"/>
      <c r="DVK2" s="73"/>
      <c r="DVL2" s="73"/>
      <c r="DVM2" s="73"/>
      <c r="DVN2" s="73"/>
      <c r="DVO2" s="73"/>
      <c r="DVP2" s="73"/>
      <c r="DVQ2" s="73"/>
      <c r="DVR2" s="73"/>
      <c r="DVS2" s="73"/>
      <c r="DVT2" s="73"/>
      <c r="DVU2" s="93"/>
      <c r="DVV2" s="73"/>
      <c r="DVW2" s="73"/>
      <c r="DVX2" s="73"/>
      <c r="DVY2" s="73"/>
      <c r="DVZ2" s="73"/>
      <c r="DWA2" s="73"/>
      <c r="DWB2" s="73"/>
      <c r="DWC2" s="73"/>
      <c r="DWD2" s="73"/>
      <c r="DWE2" s="73"/>
      <c r="DWF2" s="73"/>
      <c r="DWG2" s="73"/>
      <c r="DWH2" s="73"/>
      <c r="DWI2" s="73"/>
      <c r="DWJ2" s="73"/>
      <c r="DWK2" s="93"/>
      <c r="DWL2" s="73"/>
      <c r="DWM2" s="73"/>
      <c r="DWN2" s="73"/>
      <c r="DWO2" s="73"/>
      <c r="DWP2" s="73"/>
      <c r="DWQ2" s="73"/>
      <c r="DWR2" s="73"/>
      <c r="DWS2" s="73"/>
      <c r="DWT2" s="73"/>
      <c r="DWU2" s="73"/>
      <c r="DWV2" s="73"/>
      <c r="DWW2" s="73"/>
      <c r="DWX2" s="73"/>
      <c r="DWY2" s="73"/>
      <c r="DWZ2" s="73"/>
      <c r="DXA2" s="93"/>
      <c r="DXB2" s="73"/>
      <c r="DXC2" s="73"/>
      <c r="DXD2" s="73"/>
      <c r="DXE2" s="73"/>
      <c r="DXF2" s="73"/>
      <c r="DXG2" s="73"/>
      <c r="DXH2" s="73"/>
      <c r="DXI2" s="73"/>
      <c r="DXJ2" s="73"/>
      <c r="DXK2" s="73"/>
      <c r="DXL2" s="73"/>
      <c r="DXM2" s="73"/>
      <c r="DXN2" s="73"/>
      <c r="DXO2" s="73"/>
      <c r="DXP2" s="73"/>
      <c r="DXQ2" s="93"/>
      <c r="DXR2" s="73"/>
      <c r="DXS2" s="73"/>
      <c r="DXT2" s="73"/>
      <c r="DXU2" s="73"/>
      <c r="DXV2" s="73"/>
      <c r="DXW2" s="73"/>
      <c r="DXX2" s="73"/>
      <c r="DXY2" s="73"/>
      <c r="DXZ2" s="73"/>
      <c r="DYA2" s="73"/>
      <c r="DYB2" s="73"/>
      <c r="DYC2" s="73"/>
      <c r="DYD2" s="73"/>
      <c r="DYE2" s="73"/>
      <c r="DYF2" s="73"/>
      <c r="DYG2" s="93"/>
      <c r="DYH2" s="73"/>
      <c r="DYI2" s="73"/>
      <c r="DYJ2" s="73"/>
      <c r="DYK2" s="73"/>
      <c r="DYL2" s="73"/>
      <c r="DYM2" s="73"/>
      <c r="DYN2" s="73"/>
      <c r="DYO2" s="73"/>
      <c r="DYP2" s="73"/>
      <c r="DYQ2" s="73"/>
      <c r="DYR2" s="73"/>
      <c r="DYS2" s="73"/>
      <c r="DYT2" s="73"/>
      <c r="DYU2" s="73"/>
      <c r="DYV2" s="73"/>
      <c r="DYW2" s="93"/>
      <c r="DYX2" s="73"/>
      <c r="DYY2" s="73"/>
      <c r="DYZ2" s="73"/>
      <c r="DZA2" s="73"/>
      <c r="DZB2" s="73"/>
      <c r="DZC2" s="73"/>
      <c r="DZD2" s="73"/>
      <c r="DZE2" s="73"/>
      <c r="DZF2" s="73"/>
      <c r="DZG2" s="73"/>
      <c r="DZH2" s="73"/>
      <c r="DZI2" s="73"/>
      <c r="DZJ2" s="73"/>
      <c r="DZK2" s="73"/>
      <c r="DZL2" s="73"/>
      <c r="DZM2" s="93"/>
      <c r="DZN2" s="73"/>
      <c r="DZO2" s="73"/>
      <c r="DZP2" s="73"/>
      <c r="DZQ2" s="73"/>
      <c r="DZR2" s="73"/>
      <c r="DZS2" s="73"/>
      <c r="DZT2" s="73"/>
      <c r="DZU2" s="73"/>
      <c r="DZV2" s="73"/>
      <c r="DZW2" s="73"/>
      <c r="DZX2" s="73"/>
      <c r="DZY2" s="73"/>
      <c r="DZZ2" s="73"/>
      <c r="EAA2" s="73"/>
      <c r="EAB2" s="73"/>
      <c r="EAC2" s="93"/>
      <c r="EAD2" s="73"/>
      <c r="EAE2" s="73"/>
      <c r="EAF2" s="73"/>
      <c r="EAG2" s="73"/>
      <c r="EAH2" s="73"/>
      <c r="EAI2" s="73"/>
      <c r="EAJ2" s="73"/>
      <c r="EAK2" s="73"/>
      <c r="EAL2" s="73"/>
      <c r="EAM2" s="73"/>
      <c r="EAN2" s="73"/>
      <c r="EAO2" s="73"/>
      <c r="EAP2" s="73"/>
      <c r="EAQ2" s="73"/>
      <c r="EAR2" s="73"/>
      <c r="EAS2" s="93"/>
      <c r="EAT2" s="73"/>
      <c r="EAU2" s="73"/>
      <c r="EAV2" s="73"/>
      <c r="EAW2" s="73"/>
      <c r="EAX2" s="73"/>
      <c r="EAY2" s="73"/>
      <c r="EAZ2" s="73"/>
      <c r="EBA2" s="73"/>
      <c r="EBB2" s="73"/>
      <c r="EBC2" s="73"/>
      <c r="EBD2" s="73"/>
      <c r="EBE2" s="73"/>
      <c r="EBF2" s="73"/>
      <c r="EBG2" s="73"/>
      <c r="EBH2" s="73"/>
      <c r="EBI2" s="93"/>
      <c r="EBJ2" s="73"/>
      <c r="EBK2" s="73"/>
      <c r="EBL2" s="73"/>
      <c r="EBM2" s="73"/>
      <c r="EBN2" s="73"/>
      <c r="EBO2" s="73"/>
      <c r="EBP2" s="73"/>
      <c r="EBQ2" s="73"/>
      <c r="EBR2" s="73"/>
      <c r="EBS2" s="73"/>
      <c r="EBT2" s="73"/>
      <c r="EBU2" s="73"/>
      <c r="EBV2" s="73"/>
      <c r="EBW2" s="73"/>
      <c r="EBX2" s="73"/>
      <c r="EBY2" s="93"/>
      <c r="EBZ2" s="73"/>
      <c r="ECA2" s="73"/>
      <c r="ECB2" s="73"/>
      <c r="ECC2" s="73"/>
      <c r="ECD2" s="73"/>
      <c r="ECE2" s="73"/>
      <c r="ECF2" s="73"/>
      <c r="ECG2" s="73"/>
      <c r="ECH2" s="73"/>
      <c r="ECI2" s="73"/>
      <c r="ECJ2" s="73"/>
      <c r="ECK2" s="73"/>
      <c r="ECL2" s="73"/>
      <c r="ECM2" s="73"/>
      <c r="ECN2" s="73"/>
      <c r="ECO2" s="93"/>
      <c r="ECP2" s="73"/>
      <c r="ECQ2" s="73"/>
      <c r="ECR2" s="73"/>
      <c r="ECS2" s="73"/>
      <c r="ECT2" s="73"/>
      <c r="ECU2" s="73"/>
      <c r="ECV2" s="73"/>
      <c r="ECW2" s="73"/>
      <c r="ECX2" s="73"/>
      <c r="ECY2" s="73"/>
      <c r="ECZ2" s="73"/>
      <c r="EDA2" s="73"/>
      <c r="EDB2" s="73"/>
      <c r="EDC2" s="73"/>
      <c r="EDD2" s="73"/>
      <c r="EDE2" s="93"/>
      <c r="EDF2" s="73"/>
      <c r="EDG2" s="73"/>
      <c r="EDH2" s="73"/>
      <c r="EDI2" s="73"/>
      <c r="EDJ2" s="73"/>
      <c r="EDK2" s="73"/>
      <c r="EDL2" s="73"/>
      <c r="EDM2" s="73"/>
      <c r="EDN2" s="73"/>
      <c r="EDO2" s="73"/>
      <c r="EDP2" s="73"/>
      <c r="EDQ2" s="73"/>
      <c r="EDR2" s="73"/>
      <c r="EDS2" s="73"/>
      <c r="EDT2" s="73"/>
      <c r="EDU2" s="93"/>
      <c r="EDV2" s="73"/>
      <c r="EDW2" s="73"/>
      <c r="EDX2" s="73"/>
      <c r="EDY2" s="73"/>
      <c r="EDZ2" s="73"/>
      <c r="EEA2" s="73"/>
      <c r="EEB2" s="73"/>
      <c r="EEC2" s="73"/>
      <c r="EED2" s="73"/>
      <c r="EEE2" s="73"/>
      <c r="EEF2" s="73"/>
      <c r="EEG2" s="73"/>
      <c r="EEH2" s="73"/>
      <c r="EEI2" s="73"/>
      <c r="EEJ2" s="73"/>
      <c r="EEK2" s="93"/>
      <c r="EEL2" s="73"/>
      <c r="EEM2" s="73"/>
      <c r="EEN2" s="73"/>
      <c r="EEO2" s="73"/>
      <c r="EEP2" s="73"/>
      <c r="EEQ2" s="73"/>
      <c r="EER2" s="73"/>
      <c r="EES2" s="73"/>
      <c r="EET2" s="73"/>
      <c r="EEU2" s="73"/>
      <c r="EEV2" s="73"/>
      <c r="EEW2" s="73"/>
      <c r="EEX2" s="73"/>
      <c r="EEY2" s="73"/>
      <c r="EEZ2" s="73"/>
      <c r="EFA2" s="93"/>
      <c r="EFB2" s="73"/>
      <c r="EFC2" s="73"/>
      <c r="EFD2" s="73"/>
      <c r="EFE2" s="73"/>
      <c r="EFF2" s="73"/>
      <c r="EFG2" s="73"/>
      <c r="EFH2" s="73"/>
      <c r="EFI2" s="73"/>
      <c r="EFJ2" s="73"/>
      <c r="EFK2" s="73"/>
      <c r="EFL2" s="73"/>
      <c r="EFM2" s="73"/>
      <c r="EFN2" s="73"/>
      <c r="EFO2" s="73"/>
      <c r="EFP2" s="73"/>
      <c r="EFQ2" s="93"/>
      <c r="EFR2" s="73"/>
      <c r="EFS2" s="73"/>
      <c r="EFT2" s="73"/>
      <c r="EFU2" s="73"/>
      <c r="EFV2" s="73"/>
      <c r="EFW2" s="73"/>
      <c r="EFX2" s="73"/>
      <c r="EFY2" s="73"/>
      <c r="EFZ2" s="73"/>
      <c r="EGA2" s="73"/>
      <c r="EGB2" s="73"/>
      <c r="EGC2" s="73"/>
      <c r="EGD2" s="73"/>
      <c r="EGE2" s="73"/>
      <c r="EGF2" s="73"/>
      <c r="EGG2" s="93"/>
      <c r="EGH2" s="73"/>
      <c r="EGI2" s="73"/>
      <c r="EGJ2" s="73"/>
      <c r="EGK2" s="73"/>
      <c r="EGL2" s="73"/>
      <c r="EGM2" s="73"/>
      <c r="EGN2" s="73"/>
      <c r="EGO2" s="73"/>
      <c r="EGP2" s="73"/>
      <c r="EGQ2" s="73"/>
      <c r="EGR2" s="73"/>
      <c r="EGS2" s="73"/>
      <c r="EGT2" s="73"/>
      <c r="EGU2" s="73"/>
      <c r="EGV2" s="73"/>
      <c r="EGW2" s="93"/>
      <c r="EGX2" s="73"/>
      <c r="EGY2" s="73"/>
      <c r="EGZ2" s="73"/>
      <c r="EHA2" s="73"/>
      <c r="EHB2" s="73"/>
      <c r="EHC2" s="73"/>
      <c r="EHD2" s="73"/>
      <c r="EHE2" s="73"/>
      <c r="EHF2" s="73"/>
      <c r="EHG2" s="73"/>
      <c r="EHH2" s="73"/>
      <c r="EHI2" s="73"/>
      <c r="EHJ2" s="73"/>
      <c r="EHK2" s="73"/>
      <c r="EHL2" s="73"/>
      <c r="EHM2" s="93"/>
      <c r="EHN2" s="73"/>
      <c r="EHO2" s="73"/>
      <c r="EHP2" s="73"/>
      <c r="EHQ2" s="73"/>
      <c r="EHR2" s="73"/>
      <c r="EHS2" s="73"/>
      <c r="EHT2" s="73"/>
      <c r="EHU2" s="73"/>
      <c r="EHV2" s="73"/>
      <c r="EHW2" s="73"/>
      <c r="EHX2" s="73"/>
      <c r="EHY2" s="73"/>
      <c r="EHZ2" s="73"/>
      <c r="EIA2" s="73"/>
      <c r="EIB2" s="73"/>
      <c r="EIC2" s="93"/>
      <c r="EID2" s="73"/>
      <c r="EIE2" s="73"/>
      <c r="EIF2" s="73"/>
      <c r="EIG2" s="73"/>
      <c r="EIH2" s="73"/>
      <c r="EII2" s="73"/>
      <c r="EIJ2" s="73"/>
      <c r="EIK2" s="73"/>
      <c r="EIL2" s="73"/>
      <c r="EIM2" s="73"/>
      <c r="EIN2" s="73"/>
      <c r="EIO2" s="73"/>
      <c r="EIP2" s="73"/>
      <c r="EIQ2" s="73"/>
      <c r="EIR2" s="73"/>
      <c r="EIS2" s="93"/>
      <c r="EIT2" s="73"/>
      <c r="EIU2" s="73"/>
      <c r="EIV2" s="73"/>
      <c r="EIW2" s="73"/>
      <c r="EIX2" s="73"/>
      <c r="EIY2" s="73"/>
      <c r="EIZ2" s="73"/>
      <c r="EJA2" s="73"/>
      <c r="EJB2" s="73"/>
      <c r="EJC2" s="73"/>
      <c r="EJD2" s="73"/>
      <c r="EJE2" s="73"/>
      <c r="EJF2" s="73"/>
      <c r="EJG2" s="73"/>
      <c r="EJH2" s="73"/>
      <c r="EJI2" s="93"/>
      <c r="EJJ2" s="73"/>
      <c r="EJK2" s="73"/>
      <c r="EJL2" s="73"/>
      <c r="EJM2" s="73"/>
      <c r="EJN2" s="73"/>
      <c r="EJO2" s="73"/>
      <c r="EJP2" s="73"/>
      <c r="EJQ2" s="73"/>
      <c r="EJR2" s="73"/>
      <c r="EJS2" s="73"/>
      <c r="EJT2" s="73"/>
      <c r="EJU2" s="73"/>
      <c r="EJV2" s="73"/>
      <c r="EJW2" s="73"/>
      <c r="EJX2" s="73"/>
      <c r="EJY2" s="93"/>
      <c r="EJZ2" s="73"/>
      <c r="EKA2" s="73"/>
      <c r="EKB2" s="73"/>
      <c r="EKC2" s="73"/>
      <c r="EKD2" s="73"/>
      <c r="EKE2" s="73"/>
      <c r="EKF2" s="73"/>
      <c r="EKG2" s="73"/>
      <c r="EKH2" s="73"/>
      <c r="EKI2" s="73"/>
      <c r="EKJ2" s="73"/>
      <c r="EKK2" s="73"/>
      <c r="EKL2" s="73"/>
      <c r="EKM2" s="73"/>
      <c r="EKN2" s="73"/>
      <c r="EKO2" s="93"/>
      <c r="EKP2" s="73"/>
      <c r="EKQ2" s="73"/>
      <c r="EKR2" s="73"/>
      <c r="EKS2" s="73"/>
      <c r="EKT2" s="73"/>
      <c r="EKU2" s="73"/>
      <c r="EKV2" s="73"/>
      <c r="EKW2" s="73"/>
      <c r="EKX2" s="73"/>
      <c r="EKY2" s="73"/>
      <c r="EKZ2" s="73"/>
      <c r="ELA2" s="73"/>
      <c r="ELB2" s="73"/>
      <c r="ELC2" s="73"/>
      <c r="ELD2" s="73"/>
      <c r="ELE2" s="93"/>
      <c r="ELF2" s="73"/>
      <c r="ELG2" s="73"/>
      <c r="ELH2" s="73"/>
      <c r="ELI2" s="73"/>
      <c r="ELJ2" s="73"/>
      <c r="ELK2" s="73"/>
      <c r="ELL2" s="73"/>
      <c r="ELM2" s="73"/>
      <c r="ELN2" s="73"/>
      <c r="ELO2" s="73"/>
      <c r="ELP2" s="73"/>
      <c r="ELQ2" s="73"/>
      <c r="ELR2" s="73"/>
      <c r="ELS2" s="73"/>
      <c r="ELT2" s="73"/>
      <c r="ELU2" s="93"/>
      <c r="ELV2" s="73"/>
      <c r="ELW2" s="73"/>
      <c r="ELX2" s="73"/>
      <c r="ELY2" s="73"/>
      <c r="ELZ2" s="73"/>
      <c r="EMA2" s="73"/>
      <c r="EMB2" s="73"/>
      <c r="EMC2" s="73"/>
      <c r="EMD2" s="73"/>
      <c r="EME2" s="73"/>
      <c r="EMF2" s="73"/>
      <c r="EMG2" s="73"/>
      <c r="EMH2" s="73"/>
      <c r="EMI2" s="73"/>
      <c r="EMJ2" s="73"/>
      <c r="EMK2" s="93"/>
      <c r="EML2" s="73"/>
      <c r="EMM2" s="73"/>
      <c r="EMN2" s="73"/>
      <c r="EMO2" s="73"/>
      <c r="EMP2" s="73"/>
      <c r="EMQ2" s="73"/>
      <c r="EMR2" s="73"/>
      <c r="EMS2" s="73"/>
      <c r="EMT2" s="73"/>
      <c r="EMU2" s="73"/>
      <c r="EMV2" s="73"/>
      <c r="EMW2" s="73"/>
      <c r="EMX2" s="73"/>
      <c r="EMY2" s="73"/>
      <c r="EMZ2" s="73"/>
      <c r="ENA2" s="93"/>
      <c r="ENB2" s="73"/>
      <c r="ENC2" s="73"/>
      <c r="END2" s="73"/>
      <c r="ENE2" s="73"/>
      <c r="ENF2" s="73"/>
      <c r="ENG2" s="73"/>
      <c r="ENH2" s="73"/>
      <c r="ENI2" s="73"/>
      <c r="ENJ2" s="73"/>
      <c r="ENK2" s="73"/>
      <c r="ENL2" s="73"/>
      <c r="ENM2" s="73"/>
      <c r="ENN2" s="73"/>
      <c r="ENO2" s="73"/>
      <c r="ENP2" s="73"/>
      <c r="ENQ2" s="93"/>
      <c r="ENR2" s="73"/>
      <c r="ENS2" s="73"/>
      <c r="ENT2" s="73"/>
      <c r="ENU2" s="73"/>
      <c r="ENV2" s="73"/>
      <c r="ENW2" s="73"/>
      <c r="ENX2" s="73"/>
      <c r="ENY2" s="73"/>
      <c r="ENZ2" s="73"/>
      <c r="EOA2" s="73"/>
      <c r="EOB2" s="73"/>
      <c r="EOC2" s="73"/>
      <c r="EOD2" s="73"/>
      <c r="EOE2" s="73"/>
      <c r="EOF2" s="73"/>
      <c r="EOG2" s="93"/>
      <c r="EOH2" s="73"/>
      <c r="EOI2" s="73"/>
      <c r="EOJ2" s="73"/>
      <c r="EOK2" s="73"/>
      <c r="EOL2" s="73"/>
      <c r="EOM2" s="73"/>
      <c r="EON2" s="73"/>
      <c r="EOO2" s="73"/>
      <c r="EOP2" s="73"/>
      <c r="EOQ2" s="73"/>
      <c r="EOR2" s="73"/>
      <c r="EOS2" s="73"/>
      <c r="EOT2" s="73"/>
      <c r="EOU2" s="73"/>
      <c r="EOV2" s="73"/>
      <c r="EOW2" s="93"/>
      <c r="EOX2" s="73"/>
      <c r="EOY2" s="73"/>
      <c r="EOZ2" s="73"/>
      <c r="EPA2" s="73"/>
      <c r="EPB2" s="73"/>
      <c r="EPC2" s="73"/>
      <c r="EPD2" s="73"/>
      <c r="EPE2" s="73"/>
      <c r="EPF2" s="73"/>
      <c r="EPG2" s="73"/>
      <c r="EPH2" s="73"/>
      <c r="EPI2" s="73"/>
      <c r="EPJ2" s="73"/>
      <c r="EPK2" s="73"/>
      <c r="EPL2" s="73"/>
      <c r="EPM2" s="93"/>
      <c r="EPN2" s="73"/>
      <c r="EPO2" s="73"/>
      <c r="EPP2" s="73"/>
      <c r="EPQ2" s="73"/>
      <c r="EPR2" s="73"/>
      <c r="EPS2" s="73"/>
      <c r="EPT2" s="73"/>
      <c r="EPU2" s="73"/>
      <c r="EPV2" s="73"/>
      <c r="EPW2" s="73"/>
      <c r="EPX2" s="73"/>
      <c r="EPY2" s="73"/>
      <c r="EPZ2" s="73"/>
      <c r="EQA2" s="73"/>
      <c r="EQB2" s="73"/>
      <c r="EQC2" s="93"/>
      <c r="EQD2" s="73"/>
      <c r="EQE2" s="73"/>
      <c r="EQF2" s="73"/>
      <c r="EQG2" s="73"/>
      <c r="EQH2" s="73"/>
      <c r="EQI2" s="73"/>
      <c r="EQJ2" s="73"/>
      <c r="EQK2" s="73"/>
      <c r="EQL2" s="73"/>
      <c r="EQM2" s="73"/>
      <c r="EQN2" s="73"/>
      <c r="EQO2" s="73"/>
      <c r="EQP2" s="73"/>
      <c r="EQQ2" s="73"/>
      <c r="EQR2" s="73"/>
      <c r="EQS2" s="93"/>
      <c r="EQT2" s="73"/>
      <c r="EQU2" s="73"/>
      <c r="EQV2" s="73"/>
      <c r="EQW2" s="73"/>
      <c r="EQX2" s="73"/>
      <c r="EQY2" s="73"/>
      <c r="EQZ2" s="73"/>
      <c r="ERA2" s="73"/>
      <c r="ERB2" s="73"/>
      <c r="ERC2" s="73"/>
      <c r="ERD2" s="73"/>
      <c r="ERE2" s="73"/>
      <c r="ERF2" s="73"/>
      <c r="ERG2" s="73"/>
      <c r="ERH2" s="73"/>
      <c r="ERI2" s="93"/>
      <c r="ERJ2" s="73"/>
      <c r="ERK2" s="73"/>
      <c r="ERL2" s="73"/>
      <c r="ERM2" s="73"/>
      <c r="ERN2" s="73"/>
      <c r="ERO2" s="73"/>
      <c r="ERP2" s="73"/>
      <c r="ERQ2" s="73"/>
      <c r="ERR2" s="73"/>
      <c r="ERS2" s="73"/>
      <c r="ERT2" s="73"/>
      <c r="ERU2" s="73"/>
      <c r="ERV2" s="73"/>
      <c r="ERW2" s="73"/>
      <c r="ERX2" s="73"/>
      <c r="ERY2" s="93"/>
      <c r="ERZ2" s="73"/>
      <c r="ESA2" s="73"/>
      <c r="ESB2" s="73"/>
      <c r="ESC2" s="73"/>
      <c r="ESD2" s="73"/>
      <c r="ESE2" s="73"/>
      <c r="ESF2" s="73"/>
      <c r="ESG2" s="73"/>
      <c r="ESH2" s="73"/>
      <c r="ESI2" s="73"/>
      <c r="ESJ2" s="73"/>
      <c r="ESK2" s="73"/>
      <c r="ESL2" s="73"/>
      <c r="ESM2" s="73"/>
      <c r="ESN2" s="73"/>
      <c r="ESO2" s="93"/>
      <c r="ESP2" s="73"/>
      <c r="ESQ2" s="73"/>
      <c r="ESR2" s="73"/>
      <c r="ESS2" s="73"/>
      <c r="EST2" s="73"/>
      <c r="ESU2" s="73"/>
      <c r="ESV2" s="73"/>
      <c r="ESW2" s="73"/>
      <c r="ESX2" s="73"/>
      <c r="ESY2" s="73"/>
      <c r="ESZ2" s="73"/>
      <c r="ETA2" s="73"/>
      <c r="ETB2" s="73"/>
      <c r="ETC2" s="73"/>
      <c r="ETD2" s="73"/>
      <c r="ETE2" s="93"/>
      <c r="ETF2" s="73"/>
      <c r="ETG2" s="73"/>
      <c r="ETH2" s="73"/>
      <c r="ETI2" s="73"/>
      <c r="ETJ2" s="73"/>
      <c r="ETK2" s="73"/>
      <c r="ETL2" s="73"/>
      <c r="ETM2" s="73"/>
      <c r="ETN2" s="73"/>
      <c r="ETO2" s="73"/>
      <c r="ETP2" s="73"/>
      <c r="ETQ2" s="73"/>
      <c r="ETR2" s="73"/>
      <c r="ETS2" s="73"/>
      <c r="ETT2" s="73"/>
      <c r="ETU2" s="93"/>
      <c r="ETV2" s="73"/>
      <c r="ETW2" s="73"/>
      <c r="ETX2" s="73"/>
      <c r="ETY2" s="73"/>
      <c r="ETZ2" s="73"/>
      <c r="EUA2" s="73"/>
      <c r="EUB2" s="73"/>
      <c r="EUC2" s="73"/>
      <c r="EUD2" s="73"/>
      <c r="EUE2" s="73"/>
      <c r="EUF2" s="73"/>
      <c r="EUG2" s="73"/>
      <c r="EUH2" s="73"/>
      <c r="EUI2" s="73"/>
      <c r="EUJ2" s="73"/>
      <c r="EUK2" s="93"/>
      <c r="EUL2" s="73"/>
      <c r="EUM2" s="73"/>
      <c r="EUN2" s="73"/>
      <c r="EUO2" s="73"/>
      <c r="EUP2" s="73"/>
      <c r="EUQ2" s="73"/>
      <c r="EUR2" s="73"/>
      <c r="EUS2" s="73"/>
      <c r="EUT2" s="73"/>
      <c r="EUU2" s="73"/>
      <c r="EUV2" s="73"/>
      <c r="EUW2" s="73"/>
      <c r="EUX2" s="73"/>
      <c r="EUY2" s="73"/>
      <c r="EUZ2" s="73"/>
      <c r="EVA2" s="93"/>
      <c r="EVB2" s="73"/>
      <c r="EVC2" s="73"/>
      <c r="EVD2" s="73"/>
      <c r="EVE2" s="73"/>
      <c r="EVF2" s="73"/>
      <c r="EVG2" s="73"/>
      <c r="EVH2" s="73"/>
      <c r="EVI2" s="73"/>
      <c r="EVJ2" s="73"/>
      <c r="EVK2" s="73"/>
      <c r="EVL2" s="73"/>
      <c r="EVM2" s="73"/>
      <c r="EVN2" s="73"/>
      <c r="EVO2" s="73"/>
      <c r="EVP2" s="73"/>
      <c r="EVQ2" s="93"/>
      <c r="EVR2" s="73"/>
      <c r="EVS2" s="73"/>
      <c r="EVT2" s="73"/>
      <c r="EVU2" s="73"/>
      <c r="EVV2" s="73"/>
      <c r="EVW2" s="73"/>
      <c r="EVX2" s="73"/>
      <c r="EVY2" s="73"/>
      <c r="EVZ2" s="73"/>
      <c r="EWA2" s="73"/>
      <c r="EWB2" s="73"/>
      <c r="EWC2" s="73"/>
      <c r="EWD2" s="73"/>
      <c r="EWE2" s="73"/>
      <c r="EWF2" s="73"/>
      <c r="EWG2" s="93"/>
      <c r="EWH2" s="73"/>
      <c r="EWI2" s="73"/>
      <c r="EWJ2" s="73"/>
      <c r="EWK2" s="73"/>
      <c r="EWL2" s="73"/>
      <c r="EWM2" s="73"/>
      <c r="EWN2" s="73"/>
      <c r="EWO2" s="73"/>
      <c r="EWP2" s="73"/>
      <c r="EWQ2" s="73"/>
      <c r="EWR2" s="73"/>
      <c r="EWS2" s="73"/>
      <c r="EWT2" s="73"/>
      <c r="EWU2" s="73"/>
      <c r="EWV2" s="73"/>
      <c r="EWW2" s="93"/>
      <c r="EWX2" s="73"/>
      <c r="EWY2" s="73"/>
      <c r="EWZ2" s="73"/>
      <c r="EXA2" s="73"/>
      <c r="EXB2" s="73"/>
      <c r="EXC2" s="73"/>
      <c r="EXD2" s="73"/>
      <c r="EXE2" s="73"/>
      <c r="EXF2" s="73"/>
      <c r="EXG2" s="73"/>
      <c r="EXH2" s="73"/>
      <c r="EXI2" s="73"/>
      <c r="EXJ2" s="73"/>
      <c r="EXK2" s="73"/>
      <c r="EXL2" s="73"/>
      <c r="EXM2" s="93"/>
      <c r="EXN2" s="73"/>
      <c r="EXO2" s="73"/>
      <c r="EXP2" s="73"/>
      <c r="EXQ2" s="73"/>
      <c r="EXR2" s="73"/>
      <c r="EXS2" s="73"/>
      <c r="EXT2" s="73"/>
      <c r="EXU2" s="73"/>
      <c r="EXV2" s="73"/>
      <c r="EXW2" s="73"/>
      <c r="EXX2" s="73"/>
      <c r="EXY2" s="73"/>
      <c r="EXZ2" s="73"/>
      <c r="EYA2" s="73"/>
      <c r="EYB2" s="73"/>
      <c r="EYC2" s="93"/>
      <c r="EYD2" s="73"/>
      <c r="EYE2" s="73"/>
      <c r="EYF2" s="73"/>
      <c r="EYG2" s="73"/>
      <c r="EYH2" s="73"/>
      <c r="EYI2" s="73"/>
      <c r="EYJ2" s="73"/>
      <c r="EYK2" s="73"/>
      <c r="EYL2" s="73"/>
      <c r="EYM2" s="73"/>
      <c r="EYN2" s="73"/>
      <c r="EYO2" s="73"/>
      <c r="EYP2" s="73"/>
      <c r="EYQ2" s="73"/>
      <c r="EYR2" s="73"/>
      <c r="EYS2" s="93"/>
      <c r="EYT2" s="73"/>
      <c r="EYU2" s="73"/>
      <c r="EYV2" s="73"/>
      <c r="EYW2" s="73"/>
      <c r="EYX2" s="73"/>
      <c r="EYY2" s="73"/>
      <c r="EYZ2" s="73"/>
      <c r="EZA2" s="73"/>
      <c r="EZB2" s="73"/>
      <c r="EZC2" s="73"/>
      <c r="EZD2" s="73"/>
      <c r="EZE2" s="73"/>
      <c r="EZF2" s="73"/>
      <c r="EZG2" s="73"/>
      <c r="EZH2" s="73"/>
      <c r="EZI2" s="93"/>
      <c r="EZJ2" s="73"/>
      <c r="EZK2" s="73"/>
      <c r="EZL2" s="73"/>
      <c r="EZM2" s="73"/>
      <c r="EZN2" s="73"/>
      <c r="EZO2" s="73"/>
      <c r="EZP2" s="73"/>
      <c r="EZQ2" s="73"/>
      <c r="EZR2" s="73"/>
      <c r="EZS2" s="73"/>
      <c r="EZT2" s="73"/>
      <c r="EZU2" s="73"/>
      <c r="EZV2" s="73"/>
      <c r="EZW2" s="73"/>
      <c r="EZX2" s="73"/>
      <c r="EZY2" s="93"/>
      <c r="EZZ2" s="73"/>
      <c r="FAA2" s="73"/>
      <c r="FAB2" s="73"/>
      <c r="FAC2" s="73"/>
      <c r="FAD2" s="73"/>
      <c r="FAE2" s="73"/>
      <c r="FAF2" s="73"/>
      <c r="FAG2" s="73"/>
      <c r="FAH2" s="73"/>
      <c r="FAI2" s="73"/>
      <c r="FAJ2" s="73"/>
      <c r="FAK2" s="73"/>
      <c r="FAL2" s="73"/>
      <c r="FAM2" s="73"/>
      <c r="FAN2" s="73"/>
      <c r="FAO2" s="93"/>
      <c r="FAP2" s="73"/>
      <c r="FAQ2" s="73"/>
      <c r="FAR2" s="73"/>
      <c r="FAS2" s="73"/>
      <c r="FAT2" s="73"/>
      <c r="FAU2" s="73"/>
      <c r="FAV2" s="73"/>
      <c r="FAW2" s="73"/>
      <c r="FAX2" s="73"/>
      <c r="FAY2" s="73"/>
      <c r="FAZ2" s="73"/>
      <c r="FBA2" s="73"/>
      <c r="FBB2" s="73"/>
      <c r="FBC2" s="73"/>
      <c r="FBD2" s="73"/>
      <c r="FBE2" s="93"/>
      <c r="FBF2" s="73"/>
      <c r="FBG2" s="73"/>
      <c r="FBH2" s="73"/>
      <c r="FBI2" s="73"/>
      <c r="FBJ2" s="73"/>
      <c r="FBK2" s="73"/>
      <c r="FBL2" s="73"/>
      <c r="FBM2" s="73"/>
      <c r="FBN2" s="73"/>
      <c r="FBO2" s="73"/>
      <c r="FBP2" s="73"/>
      <c r="FBQ2" s="73"/>
      <c r="FBR2" s="73"/>
      <c r="FBS2" s="73"/>
      <c r="FBT2" s="73"/>
      <c r="FBU2" s="93"/>
      <c r="FBV2" s="73"/>
      <c r="FBW2" s="73"/>
      <c r="FBX2" s="73"/>
      <c r="FBY2" s="73"/>
      <c r="FBZ2" s="73"/>
      <c r="FCA2" s="73"/>
      <c r="FCB2" s="73"/>
      <c r="FCC2" s="73"/>
      <c r="FCD2" s="73"/>
      <c r="FCE2" s="73"/>
      <c r="FCF2" s="73"/>
      <c r="FCG2" s="73"/>
      <c r="FCH2" s="73"/>
      <c r="FCI2" s="73"/>
      <c r="FCJ2" s="73"/>
      <c r="FCK2" s="93"/>
      <c r="FCL2" s="73"/>
      <c r="FCM2" s="73"/>
      <c r="FCN2" s="73"/>
      <c r="FCO2" s="73"/>
      <c r="FCP2" s="73"/>
      <c r="FCQ2" s="73"/>
      <c r="FCR2" s="73"/>
      <c r="FCS2" s="73"/>
      <c r="FCT2" s="73"/>
      <c r="FCU2" s="73"/>
      <c r="FCV2" s="73"/>
      <c r="FCW2" s="73"/>
      <c r="FCX2" s="73"/>
      <c r="FCY2" s="73"/>
      <c r="FCZ2" s="73"/>
      <c r="FDA2" s="93"/>
      <c r="FDB2" s="73"/>
      <c r="FDC2" s="73"/>
      <c r="FDD2" s="73"/>
      <c r="FDE2" s="73"/>
      <c r="FDF2" s="73"/>
      <c r="FDG2" s="73"/>
      <c r="FDH2" s="73"/>
      <c r="FDI2" s="73"/>
      <c r="FDJ2" s="73"/>
      <c r="FDK2" s="73"/>
      <c r="FDL2" s="73"/>
      <c r="FDM2" s="73"/>
      <c r="FDN2" s="73"/>
      <c r="FDO2" s="73"/>
      <c r="FDP2" s="73"/>
      <c r="FDQ2" s="93"/>
      <c r="FDR2" s="73"/>
      <c r="FDS2" s="73"/>
      <c r="FDT2" s="73"/>
      <c r="FDU2" s="73"/>
      <c r="FDV2" s="73"/>
      <c r="FDW2" s="73"/>
      <c r="FDX2" s="73"/>
      <c r="FDY2" s="73"/>
      <c r="FDZ2" s="73"/>
      <c r="FEA2" s="73"/>
      <c r="FEB2" s="73"/>
      <c r="FEC2" s="73"/>
      <c r="FED2" s="73"/>
      <c r="FEE2" s="73"/>
      <c r="FEF2" s="73"/>
      <c r="FEG2" s="93"/>
      <c r="FEH2" s="73"/>
      <c r="FEI2" s="73"/>
      <c r="FEJ2" s="73"/>
      <c r="FEK2" s="73"/>
      <c r="FEL2" s="73"/>
      <c r="FEM2" s="73"/>
      <c r="FEN2" s="73"/>
      <c r="FEO2" s="73"/>
      <c r="FEP2" s="73"/>
      <c r="FEQ2" s="73"/>
      <c r="FER2" s="73"/>
      <c r="FES2" s="73"/>
      <c r="FET2" s="73"/>
      <c r="FEU2" s="73"/>
      <c r="FEV2" s="73"/>
      <c r="FEW2" s="93"/>
      <c r="FEX2" s="73"/>
      <c r="FEY2" s="73"/>
      <c r="FEZ2" s="73"/>
      <c r="FFA2" s="73"/>
      <c r="FFB2" s="73"/>
      <c r="FFC2" s="73"/>
      <c r="FFD2" s="73"/>
      <c r="FFE2" s="73"/>
      <c r="FFF2" s="73"/>
      <c r="FFG2" s="73"/>
      <c r="FFH2" s="73"/>
      <c r="FFI2" s="73"/>
      <c r="FFJ2" s="73"/>
      <c r="FFK2" s="73"/>
      <c r="FFL2" s="73"/>
      <c r="FFM2" s="93"/>
      <c r="FFN2" s="73"/>
      <c r="FFO2" s="73"/>
      <c r="FFP2" s="73"/>
      <c r="FFQ2" s="73"/>
      <c r="FFR2" s="73"/>
      <c r="FFS2" s="73"/>
      <c r="FFT2" s="73"/>
      <c r="FFU2" s="73"/>
      <c r="FFV2" s="73"/>
      <c r="FFW2" s="73"/>
      <c r="FFX2" s="73"/>
      <c r="FFY2" s="73"/>
      <c r="FFZ2" s="73"/>
      <c r="FGA2" s="73"/>
      <c r="FGB2" s="73"/>
      <c r="FGC2" s="93"/>
      <c r="FGD2" s="73"/>
      <c r="FGE2" s="73"/>
      <c r="FGF2" s="73"/>
      <c r="FGG2" s="73"/>
      <c r="FGH2" s="73"/>
      <c r="FGI2" s="73"/>
      <c r="FGJ2" s="73"/>
      <c r="FGK2" s="73"/>
      <c r="FGL2" s="73"/>
      <c r="FGM2" s="73"/>
      <c r="FGN2" s="73"/>
      <c r="FGO2" s="73"/>
      <c r="FGP2" s="73"/>
      <c r="FGQ2" s="73"/>
      <c r="FGR2" s="73"/>
      <c r="FGS2" s="93"/>
      <c r="FGT2" s="73"/>
      <c r="FGU2" s="73"/>
      <c r="FGV2" s="73"/>
      <c r="FGW2" s="73"/>
      <c r="FGX2" s="73"/>
      <c r="FGY2" s="73"/>
      <c r="FGZ2" s="73"/>
      <c r="FHA2" s="73"/>
      <c r="FHB2" s="73"/>
      <c r="FHC2" s="73"/>
      <c r="FHD2" s="73"/>
      <c r="FHE2" s="73"/>
      <c r="FHF2" s="73"/>
      <c r="FHG2" s="73"/>
      <c r="FHH2" s="73"/>
      <c r="FHI2" s="93"/>
      <c r="FHJ2" s="73"/>
      <c r="FHK2" s="73"/>
      <c r="FHL2" s="73"/>
      <c r="FHM2" s="73"/>
      <c r="FHN2" s="73"/>
      <c r="FHO2" s="73"/>
      <c r="FHP2" s="73"/>
      <c r="FHQ2" s="73"/>
      <c r="FHR2" s="73"/>
      <c r="FHS2" s="73"/>
      <c r="FHT2" s="73"/>
      <c r="FHU2" s="73"/>
      <c r="FHV2" s="73"/>
      <c r="FHW2" s="73"/>
      <c r="FHX2" s="73"/>
      <c r="FHY2" s="93"/>
      <c r="FHZ2" s="73"/>
      <c r="FIA2" s="73"/>
      <c r="FIB2" s="73"/>
      <c r="FIC2" s="73"/>
      <c r="FID2" s="73"/>
      <c r="FIE2" s="73"/>
      <c r="FIF2" s="73"/>
      <c r="FIG2" s="73"/>
      <c r="FIH2" s="73"/>
      <c r="FII2" s="73"/>
      <c r="FIJ2" s="73"/>
      <c r="FIK2" s="73"/>
      <c r="FIL2" s="73"/>
      <c r="FIM2" s="73"/>
      <c r="FIN2" s="73"/>
      <c r="FIO2" s="93"/>
      <c r="FIP2" s="73"/>
      <c r="FIQ2" s="73"/>
      <c r="FIR2" s="73"/>
      <c r="FIS2" s="73"/>
      <c r="FIT2" s="73"/>
      <c r="FIU2" s="73"/>
      <c r="FIV2" s="73"/>
      <c r="FIW2" s="73"/>
      <c r="FIX2" s="73"/>
      <c r="FIY2" s="73"/>
      <c r="FIZ2" s="73"/>
      <c r="FJA2" s="73"/>
      <c r="FJB2" s="73"/>
      <c r="FJC2" s="73"/>
      <c r="FJD2" s="73"/>
      <c r="FJE2" s="93"/>
      <c r="FJF2" s="73"/>
      <c r="FJG2" s="73"/>
      <c r="FJH2" s="73"/>
      <c r="FJI2" s="73"/>
      <c r="FJJ2" s="73"/>
      <c r="FJK2" s="73"/>
      <c r="FJL2" s="73"/>
      <c r="FJM2" s="73"/>
      <c r="FJN2" s="73"/>
      <c r="FJO2" s="73"/>
      <c r="FJP2" s="73"/>
      <c r="FJQ2" s="73"/>
      <c r="FJR2" s="73"/>
      <c r="FJS2" s="73"/>
      <c r="FJT2" s="73"/>
      <c r="FJU2" s="93"/>
      <c r="FJV2" s="73"/>
      <c r="FJW2" s="73"/>
      <c r="FJX2" s="73"/>
      <c r="FJY2" s="73"/>
      <c r="FJZ2" s="73"/>
      <c r="FKA2" s="73"/>
      <c r="FKB2" s="73"/>
      <c r="FKC2" s="73"/>
      <c r="FKD2" s="73"/>
      <c r="FKE2" s="73"/>
      <c r="FKF2" s="73"/>
      <c r="FKG2" s="73"/>
      <c r="FKH2" s="73"/>
      <c r="FKI2" s="73"/>
      <c r="FKJ2" s="73"/>
      <c r="FKK2" s="93"/>
      <c r="FKL2" s="73"/>
      <c r="FKM2" s="73"/>
      <c r="FKN2" s="73"/>
      <c r="FKO2" s="73"/>
      <c r="FKP2" s="73"/>
      <c r="FKQ2" s="73"/>
      <c r="FKR2" s="73"/>
      <c r="FKS2" s="73"/>
      <c r="FKT2" s="73"/>
      <c r="FKU2" s="73"/>
      <c r="FKV2" s="73"/>
      <c r="FKW2" s="73"/>
      <c r="FKX2" s="73"/>
      <c r="FKY2" s="73"/>
      <c r="FKZ2" s="73"/>
      <c r="FLA2" s="93"/>
      <c r="FLB2" s="73"/>
      <c r="FLC2" s="73"/>
      <c r="FLD2" s="73"/>
      <c r="FLE2" s="73"/>
      <c r="FLF2" s="73"/>
      <c r="FLG2" s="73"/>
      <c r="FLH2" s="73"/>
      <c r="FLI2" s="73"/>
      <c r="FLJ2" s="73"/>
      <c r="FLK2" s="73"/>
      <c r="FLL2" s="73"/>
      <c r="FLM2" s="73"/>
      <c r="FLN2" s="73"/>
      <c r="FLO2" s="73"/>
      <c r="FLP2" s="73"/>
      <c r="FLQ2" s="93"/>
      <c r="FLR2" s="73"/>
      <c r="FLS2" s="73"/>
      <c r="FLT2" s="73"/>
      <c r="FLU2" s="73"/>
      <c r="FLV2" s="73"/>
      <c r="FLW2" s="73"/>
      <c r="FLX2" s="73"/>
      <c r="FLY2" s="73"/>
      <c r="FLZ2" s="73"/>
      <c r="FMA2" s="73"/>
      <c r="FMB2" s="73"/>
      <c r="FMC2" s="73"/>
      <c r="FMD2" s="73"/>
      <c r="FME2" s="73"/>
      <c r="FMF2" s="73"/>
      <c r="FMG2" s="93"/>
      <c r="FMH2" s="73"/>
      <c r="FMI2" s="73"/>
      <c r="FMJ2" s="73"/>
      <c r="FMK2" s="73"/>
      <c r="FML2" s="73"/>
      <c r="FMM2" s="73"/>
      <c r="FMN2" s="73"/>
      <c r="FMO2" s="73"/>
      <c r="FMP2" s="73"/>
      <c r="FMQ2" s="73"/>
      <c r="FMR2" s="73"/>
      <c r="FMS2" s="73"/>
      <c r="FMT2" s="73"/>
      <c r="FMU2" s="73"/>
      <c r="FMV2" s="73"/>
      <c r="FMW2" s="93"/>
      <c r="FMX2" s="73"/>
      <c r="FMY2" s="73"/>
      <c r="FMZ2" s="73"/>
      <c r="FNA2" s="73"/>
      <c r="FNB2" s="73"/>
      <c r="FNC2" s="73"/>
      <c r="FND2" s="73"/>
      <c r="FNE2" s="73"/>
      <c r="FNF2" s="73"/>
      <c r="FNG2" s="73"/>
      <c r="FNH2" s="73"/>
      <c r="FNI2" s="73"/>
      <c r="FNJ2" s="73"/>
      <c r="FNK2" s="73"/>
      <c r="FNL2" s="73"/>
      <c r="FNM2" s="93"/>
      <c r="FNN2" s="73"/>
      <c r="FNO2" s="73"/>
      <c r="FNP2" s="73"/>
      <c r="FNQ2" s="73"/>
      <c r="FNR2" s="73"/>
      <c r="FNS2" s="73"/>
      <c r="FNT2" s="73"/>
      <c r="FNU2" s="73"/>
      <c r="FNV2" s="73"/>
      <c r="FNW2" s="73"/>
      <c r="FNX2" s="73"/>
      <c r="FNY2" s="73"/>
      <c r="FNZ2" s="73"/>
      <c r="FOA2" s="73"/>
      <c r="FOB2" s="73"/>
      <c r="FOC2" s="93"/>
      <c r="FOD2" s="73"/>
      <c r="FOE2" s="73"/>
      <c r="FOF2" s="73"/>
      <c r="FOG2" s="73"/>
      <c r="FOH2" s="73"/>
      <c r="FOI2" s="73"/>
      <c r="FOJ2" s="73"/>
      <c r="FOK2" s="73"/>
      <c r="FOL2" s="73"/>
      <c r="FOM2" s="73"/>
      <c r="FON2" s="73"/>
      <c r="FOO2" s="73"/>
      <c r="FOP2" s="73"/>
      <c r="FOQ2" s="73"/>
      <c r="FOR2" s="73"/>
      <c r="FOS2" s="93"/>
      <c r="FOT2" s="73"/>
      <c r="FOU2" s="73"/>
      <c r="FOV2" s="73"/>
      <c r="FOW2" s="73"/>
      <c r="FOX2" s="73"/>
      <c r="FOY2" s="73"/>
      <c r="FOZ2" s="73"/>
      <c r="FPA2" s="73"/>
      <c r="FPB2" s="73"/>
      <c r="FPC2" s="73"/>
      <c r="FPD2" s="73"/>
      <c r="FPE2" s="73"/>
      <c r="FPF2" s="73"/>
      <c r="FPG2" s="73"/>
      <c r="FPH2" s="73"/>
      <c r="FPI2" s="93"/>
      <c r="FPJ2" s="73"/>
      <c r="FPK2" s="73"/>
      <c r="FPL2" s="73"/>
      <c r="FPM2" s="73"/>
      <c r="FPN2" s="73"/>
      <c r="FPO2" s="73"/>
      <c r="FPP2" s="73"/>
      <c r="FPQ2" s="73"/>
      <c r="FPR2" s="73"/>
      <c r="FPS2" s="73"/>
      <c r="FPT2" s="73"/>
      <c r="FPU2" s="73"/>
      <c r="FPV2" s="73"/>
      <c r="FPW2" s="73"/>
      <c r="FPX2" s="73"/>
      <c r="FPY2" s="93"/>
      <c r="FPZ2" s="73"/>
      <c r="FQA2" s="73"/>
      <c r="FQB2" s="73"/>
      <c r="FQC2" s="73"/>
      <c r="FQD2" s="73"/>
      <c r="FQE2" s="73"/>
      <c r="FQF2" s="73"/>
      <c r="FQG2" s="73"/>
      <c r="FQH2" s="73"/>
      <c r="FQI2" s="73"/>
      <c r="FQJ2" s="73"/>
      <c r="FQK2" s="73"/>
      <c r="FQL2" s="73"/>
      <c r="FQM2" s="73"/>
      <c r="FQN2" s="73"/>
      <c r="FQO2" s="93"/>
      <c r="FQP2" s="73"/>
      <c r="FQQ2" s="73"/>
      <c r="FQR2" s="73"/>
      <c r="FQS2" s="73"/>
      <c r="FQT2" s="73"/>
      <c r="FQU2" s="73"/>
      <c r="FQV2" s="73"/>
      <c r="FQW2" s="73"/>
      <c r="FQX2" s="73"/>
      <c r="FQY2" s="73"/>
      <c r="FQZ2" s="73"/>
      <c r="FRA2" s="73"/>
      <c r="FRB2" s="73"/>
      <c r="FRC2" s="73"/>
      <c r="FRD2" s="73"/>
      <c r="FRE2" s="93"/>
      <c r="FRF2" s="73"/>
      <c r="FRG2" s="73"/>
      <c r="FRH2" s="73"/>
      <c r="FRI2" s="73"/>
      <c r="FRJ2" s="73"/>
      <c r="FRK2" s="73"/>
      <c r="FRL2" s="73"/>
      <c r="FRM2" s="73"/>
      <c r="FRN2" s="73"/>
      <c r="FRO2" s="73"/>
      <c r="FRP2" s="73"/>
      <c r="FRQ2" s="73"/>
      <c r="FRR2" s="73"/>
      <c r="FRS2" s="73"/>
      <c r="FRT2" s="73"/>
      <c r="FRU2" s="93"/>
      <c r="FRV2" s="73"/>
      <c r="FRW2" s="73"/>
      <c r="FRX2" s="73"/>
      <c r="FRY2" s="73"/>
      <c r="FRZ2" s="73"/>
      <c r="FSA2" s="73"/>
      <c r="FSB2" s="73"/>
      <c r="FSC2" s="73"/>
      <c r="FSD2" s="73"/>
      <c r="FSE2" s="73"/>
      <c r="FSF2" s="73"/>
      <c r="FSG2" s="73"/>
      <c r="FSH2" s="73"/>
      <c r="FSI2" s="73"/>
      <c r="FSJ2" s="73"/>
      <c r="FSK2" s="93"/>
      <c r="FSL2" s="73"/>
      <c r="FSM2" s="73"/>
      <c r="FSN2" s="73"/>
      <c r="FSO2" s="73"/>
      <c r="FSP2" s="73"/>
      <c r="FSQ2" s="73"/>
      <c r="FSR2" s="73"/>
      <c r="FSS2" s="73"/>
      <c r="FST2" s="73"/>
      <c r="FSU2" s="73"/>
      <c r="FSV2" s="73"/>
      <c r="FSW2" s="73"/>
      <c r="FSX2" s="73"/>
      <c r="FSY2" s="73"/>
      <c r="FSZ2" s="73"/>
      <c r="FTA2" s="93"/>
      <c r="FTB2" s="73"/>
      <c r="FTC2" s="73"/>
      <c r="FTD2" s="73"/>
      <c r="FTE2" s="73"/>
      <c r="FTF2" s="73"/>
      <c r="FTG2" s="73"/>
      <c r="FTH2" s="73"/>
      <c r="FTI2" s="73"/>
      <c r="FTJ2" s="73"/>
      <c r="FTK2" s="73"/>
      <c r="FTL2" s="73"/>
      <c r="FTM2" s="73"/>
      <c r="FTN2" s="73"/>
      <c r="FTO2" s="73"/>
      <c r="FTP2" s="73"/>
      <c r="FTQ2" s="93"/>
      <c r="FTR2" s="73"/>
      <c r="FTS2" s="73"/>
      <c r="FTT2" s="73"/>
      <c r="FTU2" s="73"/>
      <c r="FTV2" s="73"/>
      <c r="FTW2" s="73"/>
      <c r="FTX2" s="73"/>
      <c r="FTY2" s="73"/>
      <c r="FTZ2" s="73"/>
      <c r="FUA2" s="73"/>
      <c r="FUB2" s="73"/>
      <c r="FUC2" s="73"/>
      <c r="FUD2" s="73"/>
      <c r="FUE2" s="73"/>
      <c r="FUF2" s="73"/>
      <c r="FUG2" s="93"/>
      <c r="FUH2" s="73"/>
      <c r="FUI2" s="73"/>
      <c r="FUJ2" s="73"/>
      <c r="FUK2" s="73"/>
      <c r="FUL2" s="73"/>
      <c r="FUM2" s="73"/>
      <c r="FUN2" s="73"/>
      <c r="FUO2" s="73"/>
      <c r="FUP2" s="73"/>
      <c r="FUQ2" s="73"/>
      <c r="FUR2" s="73"/>
      <c r="FUS2" s="73"/>
      <c r="FUT2" s="73"/>
      <c r="FUU2" s="73"/>
      <c r="FUV2" s="73"/>
      <c r="FUW2" s="93"/>
      <c r="FUX2" s="73"/>
      <c r="FUY2" s="73"/>
      <c r="FUZ2" s="73"/>
      <c r="FVA2" s="73"/>
      <c r="FVB2" s="73"/>
      <c r="FVC2" s="73"/>
      <c r="FVD2" s="73"/>
      <c r="FVE2" s="73"/>
      <c r="FVF2" s="73"/>
      <c r="FVG2" s="73"/>
      <c r="FVH2" s="73"/>
      <c r="FVI2" s="73"/>
      <c r="FVJ2" s="73"/>
      <c r="FVK2" s="73"/>
      <c r="FVL2" s="73"/>
      <c r="FVM2" s="93"/>
      <c r="FVN2" s="73"/>
      <c r="FVO2" s="73"/>
      <c r="FVP2" s="73"/>
      <c r="FVQ2" s="73"/>
      <c r="FVR2" s="73"/>
      <c r="FVS2" s="73"/>
      <c r="FVT2" s="73"/>
      <c r="FVU2" s="73"/>
      <c r="FVV2" s="73"/>
      <c r="FVW2" s="73"/>
      <c r="FVX2" s="73"/>
      <c r="FVY2" s="73"/>
      <c r="FVZ2" s="73"/>
      <c r="FWA2" s="73"/>
      <c r="FWB2" s="73"/>
      <c r="FWC2" s="93"/>
      <c r="FWD2" s="73"/>
      <c r="FWE2" s="73"/>
      <c r="FWF2" s="73"/>
      <c r="FWG2" s="73"/>
      <c r="FWH2" s="73"/>
      <c r="FWI2" s="73"/>
      <c r="FWJ2" s="73"/>
      <c r="FWK2" s="73"/>
      <c r="FWL2" s="73"/>
      <c r="FWM2" s="73"/>
      <c r="FWN2" s="73"/>
      <c r="FWO2" s="73"/>
      <c r="FWP2" s="73"/>
      <c r="FWQ2" s="73"/>
      <c r="FWR2" s="73"/>
      <c r="FWS2" s="93"/>
      <c r="FWT2" s="73"/>
      <c r="FWU2" s="73"/>
      <c r="FWV2" s="73"/>
      <c r="FWW2" s="73"/>
      <c r="FWX2" s="73"/>
      <c r="FWY2" s="73"/>
      <c r="FWZ2" s="73"/>
      <c r="FXA2" s="73"/>
      <c r="FXB2" s="73"/>
      <c r="FXC2" s="73"/>
      <c r="FXD2" s="73"/>
      <c r="FXE2" s="73"/>
      <c r="FXF2" s="73"/>
      <c r="FXG2" s="73"/>
      <c r="FXH2" s="73"/>
      <c r="FXI2" s="93"/>
      <c r="FXJ2" s="73"/>
      <c r="FXK2" s="73"/>
      <c r="FXL2" s="73"/>
      <c r="FXM2" s="73"/>
      <c r="FXN2" s="73"/>
      <c r="FXO2" s="73"/>
      <c r="FXP2" s="73"/>
      <c r="FXQ2" s="73"/>
      <c r="FXR2" s="73"/>
      <c r="FXS2" s="73"/>
      <c r="FXT2" s="73"/>
      <c r="FXU2" s="73"/>
      <c r="FXV2" s="73"/>
      <c r="FXW2" s="73"/>
      <c r="FXX2" s="73"/>
      <c r="FXY2" s="93"/>
      <c r="FXZ2" s="73"/>
      <c r="FYA2" s="73"/>
      <c r="FYB2" s="73"/>
      <c r="FYC2" s="73"/>
      <c r="FYD2" s="73"/>
      <c r="FYE2" s="73"/>
      <c r="FYF2" s="73"/>
      <c r="FYG2" s="73"/>
      <c r="FYH2" s="73"/>
      <c r="FYI2" s="73"/>
      <c r="FYJ2" s="73"/>
      <c r="FYK2" s="73"/>
      <c r="FYL2" s="73"/>
      <c r="FYM2" s="73"/>
      <c r="FYN2" s="73"/>
      <c r="FYO2" s="93"/>
      <c r="FYP2" s="73"/>
      <c r="FYQ2" s="73"/>
      <c r="FYR2" s="73"/>
      <c r="FYS2" s="73"/>
      <c r="FYT2" s="73"/>
      <c r="FYU2" s="73"/>
      <c r="FYV2" s="73"/>
      <c r="FYW2" s="73"/>
      <c r="FYX2" s="73"/>
      <c r="FYY2" s="73"/>
      <c r="FYZ2" s="73"/>
      <c r="FZA2" s="73"/>
      <c r="FZB2" s="73"/>
      <c r="FZC2" s="73"/>
      <c r="FZD2" s="73"/>
      <c r="FZE2" s="93"/>
      <c r="FZF2" s="73"/>
      <c r="FZG2" s="73"/>
      <c r="FZH2" s="73"/>
      <c r="FZI2" s="73"/>
      <c r="FZJ2" s="73"/>
      <c r="FZK2" s="73"/>
      <c r="FZL2" s="73"/>
      <c r="FZM2" s="73"/>
      <c r="FZN2" s="73"/>
      <c r="FZO2" s="73"/>
      <c r="FZP2" s="73"/>
      <c r="FZQ2" s="73"/>
      <c r="FZR2" s="73"/>
      <c r="FZS2" s="73"/>
      <c r="FZT2" s="73"/>
      <c r="FZU2" s="93"/>
      <c r="FZV2" s="73"/>
      <c r="FZW2" s="73"/>
      <c r="FZX2" s="73"/>
      <c r="FZY2" s="73"/>
      <c r="FZZ2" s="73"/>
      <c r="GAA2" s="73"/>
      <c r="GAB2" s="73"/>
      <c r="GAC2" s="73"/>
      <c r="GAD2" s="73"/>
      <c r="GAE2" s="73"/>
      <c r="GAF2" s="73"/>
      <c r="GAG2" s="73"/>
      <c r="GAH2" s="73"/>
      <c r="GAI2" s="73"/>
      <c r="GAJ2" s="73"/>
      <c r="GAK2" s="93"/>
      <c r="GAL2" s="73"/>
      <c r="GAM2" s="73"/>
      <c r="GAN2" s="73"/>
      <c r="GAO2" s="73"/>
      <c r="GAP2" s="73"/>
      <c r="GAQ2" s="73"/>
      <c r="GAR2" s="73"/>
      <c r="GAS2" s="73"/>
      <c r="GAT2" s="73"/>
      <c r="GAU2" s="73"/>
      <c r="GAV2" s="73"/>
      <c r="GAW2" s="73"/>
      <c r="GAX2" s="73"/>
      <c r="GAY2" s="73"/>
      <c r="GAZ2" s="73"/>
      <c r="GBA2" s="93"/>
      <c r="GBB2" s="73"/>
      <c r="GBC2" s="73"/>
      <c r="GBD2" s="73"/>
      <c r="GBE2" s="73"/>
      <c r="GBF2" s="73"/>
      <c r="GBG2" s="73"/>
      <c r="GBH2" s="73"/>
      <c r="GBI2" s="73"/>
      <c r="GBJ2" s="73"/>
      <c r="GBK2" s="73"/>
      <c r="GBL2" s="73"/>
      <c r="GBM2" s="73"/>
      <c r="GBN2" s="73"/>
      <c r="GBO2" s="73"/>
      <c r="GBP2" s="73"/>
      <c r="GBQ2" s="93"/>
      <c r="GBR2" s="73"/>
      <c r="GBS2" s="73"/>
      <c r="GBT2" s="73"/>
      <c r="GBU2" s="73"/>
      <c r="GBV2" s="73"/>
      <c r="GBW2" s="73"/>
      <c r="GBX2" s="73"/>
      <c r="GBY2" s="73"/>
      <c r="GBZ2" s="73"/>
      <c r="GCA2" s="73"/>
      <c r="GCB2" s="73"/>
      <c r="GCC2" s="73"/>
      <c r="GCD2" s="73"/>
      <c r="GCE2" s="73"/>
      <c r="GCF2" s="73"/>
      <c r="GCG2" s="93"/>
      <c r="GCH2" s="73"/>
      <c r="GCI2" s="73"/>
      <c r="GCJ2" s="73"/>
      <c r="GCK2" s="73"/>
      <c r="GCL2" s="73"/>
      <c r="GCM2" s="73"/>
      <c r="GCN2" s="73"/>
      <c r="GCO2" s="73"/>
      <c r="GCP2" s="73"/>
      <c r="GCQ2" s="73"/>
      <c r="GCR2" s="73"/>
      <c r="GCS2" s="73"/>
      <c r="GCT2" s="73"/>
      <c r="GCU2" s="73"/>
      <c r="GCV2" s="73"/>
      <c r="GCW2" s="93"/>
      <c r="GCX2" s="73"/>
      <c r="GCY2" s="73"/>
      <c r="GCZ2" s="73"/>
      <c r="GDA2" s="73"/>
      <c r="GDB2" s="73"/>
      <c r="GDC2" s="73"/>
      <c r="GDD2" s="73"/>
      <c r="GDE2" s="73"/>
      <c r="GDF2" s="73"/>
      <c r="GDG2" s="73"/>
      <c r="GDH2" s="73"/>
      <c r="GDI2" s="73"/>
      <c r="GDJ2" s="73"/>
      <c r="GDK2" s="73"/>
      <c r="GDL2" s="73"/>
      <c r="GDM2" s="93"/>
      <c r="GDN2" s="73"/>
      <c r="GDO2" s="73"/>
      <c r="GDP2" s="73"/>
      <c r="GDQ2" s="73"/>
      <c r="GDR2" s="73"/>
      <c r="GDS2" s="73"/>
      <c r="GDT2" s="73"/>
      <c r="GDU2" s="73"/>
      <c r="GDV2" s="73"/>
      <c r="GDW2" s="73"/>
      <c r="GDX2" s="73"/>
      <c r="GDY2" s="73"/>
      <c r="GDZ2" s="73"/>
      <c r="GEA2" s="73"/>
      <c r="GEB2" s="73"/>
      <c r="GEC2" s="93"/>
      <c r="GED2" s="73"/>
      <c r="GEE2" s="73"/>
      <c r="GEF2" s="73"/>
      <c r="GEG2" s="73"/>
      <c r="GEH2" s="73"/>
      <c r="GEI2" s="73"/>
      <c r="GEJ2" s="73"/>
      <c r="GEK2" s="73"/>
      <c r="GEL2" s="73"/>
      <c r="GEM2" s="73"/>
      <c r="GEN2" s="73"/>
      <c r="GEO2" s="73"/>
      <c r="GEP2" s="73"/>
      <c r="GEQ2" s="73"/>
      <c r="GER2" s="73"/>
      <c r="GES2" s="93"/>
      <c r="GET2" s="73"/>
      <c r="GEU2" s="73"/>
      <c r="GEV2" s="73"/>
      <c r="GEW2" s="73"/>
      <c r="GEX2" s="73"/>
      <c r="GEY2" s="73"/>
      <c r="GEZ2" s="73"/>
      <c r="GFA2" s="73"/>
      <c r="GFB2" s="73"/>
      <c r="GFC2" s="73"/>
      <c r="GFD2" s="73"/>
      <c r="GFE2" s="73"/>
      <c r="GFF2" s="73"/>
      <c r="GFG2" s="73"/>
      <c r="GFH2" s="73"/>
      <c r="GFI2" s="93"/>
      <c r="GFJ2" s="73"/>
      <c r="GFK2" s="73"/>
      <c r="GFL2" s="73"/>
      <c r="GFM2" s="73"/>
      <c r="GFN2" s="73"/>
      <c r="GFO2" s="73"/>
      <c r="GFP2" s="73"/>
      <c r="GFQ2" s="73"/>
      <c r="GFR2" s="73"/>
      <c r="GFS2" s="73"/>
      <c r="GFT2" s="73"/>
      <c r="GFU2" s="73"/>
      <c r="GFV2" s="73"/>
      <c r="GFW2" s="73"/>
      <c r="GFX2" s="73"/>
      <c r="GFY2" s="93"/>
      <c r="GFZ2" s="73"/>
      <c r="GGA2" s="73"/>
      <c r="GGB2" s="73"/>
      <c r="GGC2" s="73"/>
      <c r="GGD2" s="73"/>
      <c r="GGE2" s="73"/>
      <c r="GGF2" s="73"/>
      <c r="GGG2" s="73"/>
      <c r="GGH2" s="73"/>
      <c r="GGI2" s="73"/>
      <c r="GGJ2" s="73"/>
      <c r="GGK2" s="73"/>
      <c r="GGL2" s="73"/>
      <c r="GGM2" s="73"/>
      <c r="GGN2" s="73"/>
      <c r="GGO2" s="93"/>
      <c r="GGP2" s="73"/>
      <c r="GGQ2" s="73"/>
      <c r="GGR2" s="73"/>
      <c r="GGS2" s="73"/>
      <c r="GGT2" s="73"/>
      <c r="GGU2" s="73"/>
      <c r="GGV2" s="73"/>
      <c r="GGW2" s="73"/>
      <c r="GGX2" s="73"/>
      <c r="GGY2" s="73"/>
      <c r="GGZ2" s="73"/>
      <c r="GHA2" s="73"/>
      <c r="GHB2" s="73"/>
      <c r="GHC2" s="73"/>
      <c r="GHD2" s="73"/>
      <c r="GHE2" s="93"/>
      <c r="GHF2" s="73"/>
      <c r="GHG2" s="73"/>
      <c r="GHH2" s="73"/>
      <c r="GHI2" s="73"/>
      <c r="GHJ2" s="73"/>
      <c r="GHK2" s="73"/>
      <c r="GHL2" s="73"/>
      <c r="GHM2" s="73"/>
      <c r="GHN2" s="73"/>
      <c r="GHO2" s="73"/>
      <c r="GHP2" s="73"/>
      <c r="GHQ2" s="73"/>
      <c r="GHR2" s="73"/>
      <c r="GHS2" s="73"/>
      <c r="GHT2" s="73"/>
      <c r="GHU2" s="93"/>
      <c r="GHV2" s="73"/>
      <c r="GHW2" s="73"/>
      <c r="GHX2" s="73"/>
      <c r="GHY2" s="73"/>
      <c r="GHZ2" s="73"/>
      <c r="GIA2" s="73"/>
      <c r="GIB2" s="73"/>
      <c r="GIC2" s="73"/>
      <c r="GID2" s="73"/>
      <c r="GIE2" s="73"/>
      <c r="GIF2" s="73"/>
      <c r="GIG2" s="73"/>
      <c r="GIH2" s="73"/>
      <c r="GII2" s="73"/>
      <c r="GIJ2" s="73"/>
      <c r="GIK2" s="93"/>
      <c r="GIL2" s="73"/>
      <c r="GIM2" s="73"/>
      <c r="GIN2" s="73"/>
      <c r="GIO2" s="73"/>
      <c r="GIP2" s="73"/>
      <c r="GIQ2" s="73"/>
      <c r="GIR2" s="73"/>
      <c r="GIS2" s="73"/>
      <c r="GIT2" s="73"/>
      <c r="GIU2" s="73"/>
      <c r="GIV2" s="73"/>
      <c r="GIW2" s="73"/>
      <c r="GIX2" s="73"/>
      <c r="GIY2" s="73"/>
      <c r="GIZ2" s="73"/>
      <c r="GJA2" s="93"/>
      <c r="GJB2" s="73"/>
      <c r="GJC2" s="73"/>
      <c r="GJD2" s="73"/>
      <c r="GJE2" s="73"/>
      <c r="GJF2" s="73"/>
      <c r="GJG2" s="73"/>
      <c r="GJH2" s="73"/>
      <c r="GJI2" s="73"/>
      <c r="GJJ2" s="73"/>
      <c r="GJK2" s="73"/>
      <c r="GJL2" s="73"/>
      <c r="GJM2" s="73"/>
      <c r="GJN2" s="73"/>
      <c r="GJO2" s="73"/>
      <c r="GJP2" s="73"/>
      <c r="GJQ2" s="93"/>
      <c r="GJR2" s="73"/>
      <c r="GJS2" s="73"/>
      <c r="GJT2" s="73"/>
      <c r="GJU2" s="73"/>
      <c r="GJV2" s="73"/>
      <c r="GJW2" s="73"/>
      <c r="GJX2" s="73"/>
      <c r="GJY2" s="73"/>
      <c r="GJZ2" s="73"/>
      <c r="GKA2" s="73"/>
      <c r="GKB2" s="73"/>
      <c r="GKC2" s="73"/>
      <c r="GKD2" s="73"/>
      <c r="GKE2" s="73"/>
      <c r="GKF2" s="73"/>
      <c r="GKG2" s="93"/>
      <c r="GKH2" s="73"/>
      <c r="GKI2" s="73"/>
      <c r="GKJ2" s="73"/>
      <c r="GKK2" s="73"/>
      <c r="GKL2" s="73"/>
      <c r="GKM2" s="73"/>
      <c r="GKN2" s="73"/>
      <c r="GKO2" s="73"/>
      <c r="GKP2" s="73"/>
      <c r="GKQ2" s="73"/>
      <c r="GKR2" s="73"/>
      <c r="GKS2" s="73"/>
      <c r="GKT2" s="73"/>
      <c r="GKU2" s="73"/>
      <c r="GKV2" s="73"/>
      <c r="GKW2" s="93"/>
      <c r="GKX2" s="73"/>
      <c r="GKY2" s="73"/>
      <c r="GKZ2" s="73"/>
      <c r="GLA2" s="73"/>
      <c r="GLB2" s="73"/>
      <c r="GLC2" s="73"/>
      <c r="GLD2" s="73"/>
      <c r="GLE2" s="73"/>
      <c r="GLF2" s="73"/>
      <c r="GLG2" s="73"/>
      <c r="GLH2" s="73"/>
      <c r="GLI2" s="73"/>
      <c r="GLJ2" s="73"/>
      <c r="GLK2" s="73"/>
      <c r="GLL2" s="73"/>
      <c r="GLM2" s="93"/>
      <c r="GLN2" s="73"/>
      <c r="GLO2" s="73"/>
      <c r="GLP2" s="73"/>
      <c r="GLQ2" s="73"/>
      <c r="GLR2" s="73"/>
      <c r="GLS2" s="73"/>
      <c r="GLT2" s="73"/>
      <c r="GLU2" s="73"/>
      <c r="GLV2" s="73"/>
      <c r="GLW2" s="73"/>
      <c r="GLX2" s="73"/>
      <c r="GLY2" s="73"/>
      <c r="GLZ2" s="73"/>
      <c r="GMA2" s="73"/>
      <c r="GMB2" s="73"/>
      <c r="GMC2" s="93"/>
      <c r="GMD2" s="73"/>
      <c r="GME2" s="73"/>
      <c r="GMF2" s="73"/>
      <c r="GMG2" s="73"/>
      <c r="GMH2" s="73"/>
      <c r="GMI2" s="73"/>
      <c r="GMJ2" s="73"/>
      <c r="GMK2" s="73"/>
      <c r="GML2" s="73"/>
      <c r="GMM2" s="73"/>
      <c r="GMN2" s="73"/>
      <c r="GMO2" s="73"/>
      <c r="GMP2" s="73"/>
      <c r="GMQ2" s="73"/>
      <c r="GMR2" s="73"/>
      <c r="GMS2" s="93"/>
      <c r="GMT2" s="73"/>
      <c r="GMU2" s="73"/>
      <c r="GMV2" s="73"/>
      <c r="GMW2" s="73"/>
      <c r="GMX2" s="73"/>
      <c r="GMY2" s="73"/>
      <c r="GMZ2" s="73"/>
      <c r="GNA2" s="73"/>
      <c r="GNB2" s="73"/>
      <c r="GNC2" s="73"/>
      <c r="GND2" s="73"/>
      <c r="GNE2" s="73"/>
      <c r="GNF2" s="73"/>
      <c r="GNG2" s="73"/>
      <c r="GNH2" s="73"/>
      <c r="GNI2" s="93"/>
      <c r="GNJ2" s="73"/>
      <c r="GNK2" s="73"/>
      <c r="GNL2" s="73"/>
      <c r="GNM2" s="73"/>
      <c r="GNN2" s="73"/>
      <c r="GNO2" s="73"/>
      <c r="GNP2" s="73"/>
      <c r="GNQ2" s="73"/>
      <c r="GNR2" s="73"/>
      <c r="GNS2" s="73"/>
      <c r="GNT2" s="73"/>
      <c r="GNU2" s="73"/>
      <c r="GNV2" s="73"/>
      <c r="GNW2" s="73"/>
      <c r="GNX2" s="73"/>
      <c r="GNY2" s="93"/>
      <c r="GNZ2" s="73"/>
      <c r="GOA2" s="73"/>
      <c r="GOB2" s="73"/>
      <c r="GOC2" s="73"/>
      <c r="GOD2" s="73"/>
      <c r="GOE2" s="73"/>
      <c r="GOF2" s="73"/>
      <c r="GOG2" s="73"/>
      <c r="GOH2" s="73"/>
      <c r="GOI2" s="73"/>
      <c r="GOJ2" s="73"/>
      <c r="GOK2" s="73"/>
      <c r="GOL2" s="73"/>
      <c r="GOM2" s="73"/>
      <c r="GON2" s="73"/>
      <c r="GOO2" s="93"/>
      <c r="GOP2" s="73"/>
      <c r="GOQ2" s="73"/>
      <c r="GOR2" s="73"/>
      <c r="GOS2" s="73"/>
      <c r="GOT2" s="73"/>
      <c r="GOU2" s="73"/>
      <c r="GOV2" s="73"/>
      <c r="GOW2" s="73"/>
      <c r="GOX2" s="73"/>
      <c r="GOY2" s="73"/>
      <c r="GOZ2" s="73"/>
      <c r="GPA2" s="73"/>
      <c r="GPB2" s="73"/>
      <c r="GPC2" s="73"/>
      <c r="GPD2" s="73"/>
      <c r="GPE2" s="93"/>
      <c r="GPF2" s="73"/>
      <c r="GPG2" s="73"/>
      <c r="GPH2" s="73"/>
      <c r="GPI2" s="73"/>
      <c r="GPJ2" s="73"/>
      <c r="GPK2" s="73"/>
      <c r="GPL2" s="73"/>
      <c r="GPM2" s="73"/>
      <c r="GPN2" s="73"/>
      <c r="GPO2" s="73"/>
      <c r="GPP2" s="73"/>
      <c r="GPQ2" s="73"/>
      <c r="GPR2" s="73"/>
      <c r="GPS2" s="73"/>
      <c r="GPT2" s="73"/>
      <c r="GPU2" s="93"/>
      <c r="GPV2" s="73"/>
      <c r="GPW2" s="73"/>
      <c r="GPX2" s="73"/>
      <c r="GPY2" s="73"/>
      <c r="GPZ2" s="73"/>
      <c r="GQA2" s="73"/>
      <c r="GQB2" s="73"/>
      <c r="GQC2" s="73"/>
      <c r="GQD2" s="73"/>
      <c r="GQE2" s="73"/>
      <c r="GQF2" s="73"/>
      <c r="GQG2" s="73"/>
      <c r="GQH2" s="73"/>
      <c r="GQI2" s="73"/>
      <c r="GQJ2" s="73"/>
      <c r="GQK2" s="93"/>
      <c r="GQL2" s="73"/>
      <c r="GQM2" s="73"/>
      <c r="GQN2" s="73"/>
      <c r="GQO2" s="73"/>
      <c r="GQP2" s="73"/>
      <c r="GQQ2" s="73"/>
      <c r="GQR2" s="73"/>
      <c r="GQS2" s="73"/>
      <c r="GQT2" s="73"/>
      <c r="GQU2" s="73"/>
      <c r="GQV2" s="73"/>
      <c r="GQW2" s="73"/>
      <c r="GQX2" s="73"/>
      <c r="GQY2" s="73"/>
      <c r="GQZ2" s="73"/>
      <c r="GRA2" s="93"/>
      <c r="GRB2" s="73"/>
      <c r="GRC2" s="73"/>
      <c r="GRD2" s="73"/>
      <c r="GRE2" s="73"/>
      <c r="GRF2" s="73"/>
      <c r="GRG2" s="73"/>
      <c r="GRH2" s="73"/>
      <c r="GRI2" s="73"/>
      <c r="GRJ2" s="73"/>
      <c r="GRK2" s="73"/>
      <c r="GRL2" s="73"/>
      <c r="GRM2" s="73"/>
      <c r="GRN2" s="73"/>
      <c r="GRO2" s="73"/>
      <c r="GRP2" s="73"/>
      <c r="GRQ2" s="93"/>
      <c r="GRR2" s="73"/>
      <c r="GRS2" s="73"/>
      <c r="GRT2" s="73"/>
      <c r="GRU2" s="73"/>
      <c r="GRV2" s="73"/>
      <c r="GRW2" s="73"/>
      <c r="GRX2" s="73"/>
      <c r="GRY2" s="73"/>
      <c r="GRZ2" s="73"/>
      <c r="GSA2" s="73"/>
      <c r="GSB2" s="73"/>
      <c r="GSC2" s="73"/>
      <c r="GSD2" s="73"/>
      <c r="GSE2" s="73"/>
      <c r="GSF2" s="73"/>
      <c r="GSG2" s="93"/>
      <c r="GSH2" s="73"/>
      <c r="GSI2" s="73"/>
      <c r="GSJ2" s="73"/>
      <c r="GSK2" s="73"/>
      <c r="GSL2" s="73"/>
      <c r="GSM2" s="73"/>
      <c r="GSN2" s="73"/>
      <c r="GSO2" s="73"/>
      <c r="GSP2" s="73"/>
      <c r="GSQ2" s="73"/>
      <c r="GSR2" s="73"/>
      <c r="GSS2" s="73"/>
      <c r="GST2" s="73"/>
      <c r="GSU2" s="73"/>
      <c r="GSV2" s="73"/>
      <c r="GSW2" s="93"/>
      <c r="GSX2" s="73"/>
      <c r="GSY2" s="73"/>
      <c r="GSZ2" s="73"/>
      <c r="GTA2" s="73"/>
      <c r="GTB2" s="73"/>
      <c r="GTC2" s="73"/>
      <c r="GTD2" s="73"/>
      <c r="GTE2" s="73"/>
      <c r="GTF2" s="73"/>
      <c r="GTG2" s="73"/>
      <c r="GTH2" s="73"/>
      <c r="GTI2" s="73"/>
      <c r="GTJ2" s="73"/>
      <c r="GTK2" s="73"/>
      <c r="GTL2" s="73"/>
      <c r="GTM2" s="93"/>
      <c r="GTN2" s="73"/>
      <c r="GTO2" s="73"/>
      <c r="GTP2" s="73"/>
      <c r="GTQ2" s="73"/>
      <c r="GTR2" s="73"/>
      <c r="GTS2" s="73"/>
      <c r="GTT2" s="73"/>
      <c r="GTU2" s="73"/>
      <c r="GTV2" s="73"/>
      <c r="GTW2" s="73"/>
      <c r="GTX2" s="73"/>
      <c r="GTY2" s="73"/>
      <c r="GTZ2" s="73"/>
      <c r="GUA2" s="73"/>
      <c r="GUB2" s="73"/>
      <c r="GUC2" s="93"/>
      <c r="GUD2" s="73"/>
      <c r="GUE2" s="73"/>
      <c r="GUF2" s="73"/>
      <c r="GUG2" s="73"/>
      <c r="GUH2" s="73"/>
      <c r="GUI2" s="73"/>
      <c r="GUJ2" s="73"/>
      <c r="GUK2" s="73"/>
      <c r="GUL2" s="73"/>
      <c r="GUM2" s="73"/>
      <c r="GUN2" s="73"/>
      <c r="GUO2" s="73"/>
      <c r="GUP2" s="73"/>
      <c r="GUQ2" s="73"/>
      <c r="GUR2" s="73"/>
      <c r="GUS2" s="93"/>
      <c r="GUT2" s="73"/>
      <c r="GUU2" s="73"/>
      <c r="GUV2" s="73"/>
      <c r="GUW2" s="73"/>
      <c r="GUX2" s="73"/>
      <c r="GUY2" s="73"/>
      <c r="GUZ2" s="73"/>
      <c r="GVA2" s="73"/>
      <c r="GVB2" s="73"/>
      <c r="GVC2" s="73"/>
      <c r="GVD2" s="73"/>
      <c r="GVE2" s="73"/>
      <c r="GVF2" s="73"/>
      <c r="GVG2" s="73"/>
      <c r="GVH2" s="73"/>
      <c r="GVI2" s="93"/>
      <c r="GVJ2" s="73"/>
      <c r="GVK2" s="73"/>
      <c r="GVL2" s="73"/>
      <c r="GVM2" s="73"/>
      <c r="GVN2" s="73"/>
      <c r="GVO2" s="73"/>
      <c r="GVP2" s="73"/>
      <c r="GVQ2" s="73"/>
      <c r="GVR2" s="73"/>
      <c r="GVS2" s="73"/>
      <c r="GVT2" s="73"/>
      <c r="GVU2" s="73"/>
      <c r="GVV2" s="73"/>
      <c r="GVW2" s="73"/>
      <c r="GVX2" s="73"/>
      <c r="GVY2" s="93"/>
      <c r="GVZ2" s="73"/>
      <c r="GWA2" s="73"/>
      <c r="GWB2" s="73"/>
      <c r="GWC2" s="73"/>
      <c r="GWD2" s="73"/>
      <c r="GWE2" s="73"/>
      <c r="GWF2" s="73"/>
      <c r="GWG2" s="73"/>
      <c r="GWH2" s="73"/>
      <c r="GWI2" s="73"/>
      <c r="GWJ2" s="73"/>
      <c r="GWK2" s="73"/>
      <c r="GWL2" s="73"/>
      <c r="GWM2" s="73"/>
      <c r="GWN2" s="73"/>
      <c r="GWO2" s="93"/>
      <c r="GWP2" s="73"/>
      <c r="GWQ2" s="73"/>
      <c r="GWR2" s="73"/>
      <c r="GWS2" s="73"/>
      <c r="GWT2" s="73"/>
      <c r="GWU2" s="73"/>
      <c r="GWV2" s="73"/>
      <c r="GWW2" s="73"/>
      <c r="GWX2" s="73"/>
      <c r="GWY2" s="73"/>
      <c r="GWZ2" s="73"/>
      <c r="GXA2" s="73"/>
      <c r="GXB2" s="73"/>
      <c r="GXC2" s="73"/>
      <c r="GXD2" s="73"/>
      <c r="GXE2" s="93"/>
      <c r="GXF2" s="73"/>
      <c r="GXG2" s="73"/>
      <c r="GXH2" s="73"/>
      <c r="GXI2" s="73"/>
      <c r="GXJ2" s="73"/>
      <c r="GXK2" s="73"/>
      <c r="GXL2" s="73"/>
      <c r="GXM2" s="73"/>
      <c r="GXN2" s="73"/>
      <c r="GXO2" s="73"/>
      <c r="GXP2" s="73"/>
      <c r="GXQ2" s="73"/>
      <c r="GXR2" s="73"/>
      <c r="GXS2" s="73"/>
      <c r="GXT2" s="73"/>
      <c r="GXU2" s="93"/>
      <c r="GXV2" s="73"/>
      <c r="GXW2" s="73"/>
      <c r="GXX2" s="73"/>
      <c r="GXY2" s="73"/>
      <c r="GXZ2" s="73"/>
      <c r="GYA2" s="73"/>
      <c r="GYB2" s="73"/>
      <c r="GYC2" s="73"/>
      <c r="GYD2" s="73"/>
      <c r="GYE2" s="73"/>
      <c r="GYF2" s="73"/>
      <c r="GYG2" s="73"/>
      <c r="GYH2" s="73"/>
      <c r="GYI2" s="73"/>
      <c r="GYJ2" s="73"/>
      <c r="GYK2" s="93"/>
      <c r="GYL2" s="73"/>
      <c r="GYM2" s="73"/>
      <c r="GYN2" s="73"/>
      <c r="GYO2" s="73"/>
      <c r="GYP2" s="73"/>
      <c r="GYQ2" s="73"/>
      <c r="GYR2" s="73"/>
      <c r="GYS2" s="73"/>
      <c r="GYT2" s="73"/>
      <c r="GYU2" s="73"/>
      <c r="GYV2" s="73"/>
      <c r="GYW2" s="73"/>
      <c r="GYX2" s="73"/>
      <c r="GYY2" s="73"/>
      <c r="GYZ2" s="73"/>
      <c r="GZA2" s="93"/>
      <c r="GZB2" s="73"/>
      <c r="GZC2" s="73"/>
      <c r="GZD2" s="73"/>
      <c r="GZE2" s="73"/>
      <c r="GZF2" s="73"/>
      <c r="GZG2" s="73"/>
      <c r="GZH2" s="73"/>
      <c r="GZI2" s="73"/>
      <c r="GZJ2" s="73"/>
      <c r="GZK2" s="73"/>
      <c r="GZL2" s="73"/>
      <c r="GZM2" s="73"/>
      <c r="GZN2" s="73"/>
      <c r="GZO2" s="73"/>
      <c r="GZP2" s="73"/>
      <c r="GZQ2" s="93"/>
      <c r="GZR2" s="73"/>
      <c r="GZS2" s="73"/>
      <c r="GZT2" s="73"/>
      <c r="GZU2" s="73"/>
      <c r="GZV2" s="73"/>
      <c r="GZW2" s="73"/>
      <c r="GZX2" s="73"/>
      <c r="GZY2" s="73"/>
      <c r="GZZ2" s="73"/>
      <c r="HAA2" s="73"/>
      <c r="HAB2" s="73"/>
      <c r="HAC2" s="73"/>
      <c r="HAD2" s="73"/>
      <c r="HAE2" s="73"/>
      <c r="HAF2" s="73"/>
      <c r="HAG2" s="93"/>
      <c r="HAH2" s="73"/>
      <c r="HAI2" s="73"/>
      <c r="HAJ2" s="73"/>
      <c r="HAK2" s="73"/>
      <c r="HAL2" s="73"/>
      <c r="HAM2" s="73"/>
      <c r="HAN2" s="73"/>
      <c r="HAO2" s="73"/>
      <c r="HAP2" s="73"/>
      <c r="HAQ2" s="73"/>
      <c r="HAR2" s="73"/>
      <c r="HAS2" s="73"/>
      <c r="HAT2" s="73"/>
      <c r="HAU2" s="73"/>
      <c r="HAV2" s="73"/>
      <c r="HAW2" s="93"/>
      <c r="HAX2" s="73"/>
      <c r="HAY2" s="73"/>
      <c r="HAZ2" s="73"/>
      <c r="HBA2" s="73"/>
      <c r="HBB2" s="73"/>
      <c r="HBC2" s="73"/>
      <c r="HBD2" s="73"/>
      <c r="HBE2" s="73"/>
      <c r="HBF2" s="73"/>
      <c r="HBG2" s="73"/>
      <c r="HBH2" s="73"/>
      <c r="HBI2" s="73"/>
      <c r="HBJ2" s="73"/>
      <c r="HBK2" s="73"/>
      <c r="HBL2" s="73"/>
      <c r="HBM2" s="93"/>
      <c r="HBN2" s="73"/>
      <c r="HBO2" s="73"/>
      <c r="HBP2" s="73"/>
      <c r="HBQ2" s="73"/>
      <c r="HBR2" s="73"/>
      <c r="HBS2" s="73"/>
      <c r="HBT2" s="73"/>
      <c r="HBU2" s="73"/>
      <c r="HBV2" s="73"/>
      <c r="HBW2" s="73"/>
      <c r="HBX2" s="73"/>
      <c r="HBY2" s="73"/>
      <c r="HBZ2" s="73"/>
      <c r="HCA2" s="73"/>
      <c r="HCB2" s="73"/>
      <c r="HCC2" s="93"/>
      <c r="HCD2" s="73"/>
      <c r="HCE2" s="73"/>
      <c r="HCF2" s="73"/>
      <c r="HCG2" s="73"/>
      <c r="HCH2" s="73"/>
      <c r="HCI2" s="73"/>
      <c r="HCJ2" s="73"/>
      <c r="HCK2" s="73"/>
      <c r="HCL2" s="73"/>
      <c r="HCM2" s="73"/>
      <c r="HCN2" s="73"/>
      <c r="HCO2" s="73"/>
      <c r="HCP2" s="73"/>
      <c r="HCQ2" s="73"/>
      <c r="HCR2" s="73"/>
      <c r="HCS2" s="93"/>
      <c r="HCT2" s="73"/>
      <c r="HCU2" s="73"/>
      <c r="HCV2" s="73"/>
      <c r="HCW2" s="73"/>
      <c r="HCX2" s="73"/>
      <c r="HCY2" s="73"/>
      <c r="HCZ2" s="73"/>
      <c r="HDA2" s="73"/>
      <c r="HDB2" s="73"/>
      <c r="HDC2" s="73"/>
      <c r="HDD2" s="73"/>
      <c r="HDE2" s="73"/>
      <c r="HDF2" s="73"/>
      <c r="HDG2" s="73"/>
      <c r="HDH2" s="73"/>
      <c r="HDI2" s="93"/>
      <c r="HDJ2" s="73"/>
      <c r="HDK2" s="73"/>
      <c r="HDL2" s="73"/>
      <c r="HDM2" s="73"/>
      <c r="HDN2" s="73"/>
      <c r="HDO2" s="73"/>
      <c r="HDP2" s="73"/>
      <c r="HDQ2" s="73"/>
      <c r="HDR2" s="73"/>
      <c r="HDS2" s="73"/>
      <c r="HDT2" s="73"/>
      <c r="HDU2" s="73"/>
      <c r="HDV2" s="73"/>
      <c r="HDW2" s="73"/>
      <c r="HDX2" s="73"/>
      <c r="HDY2" s="93"/>
      <c r="HDZ2" s="73"/>
      <c r="HEA2" s="73"/>
      <c r="HEB2" s="73"/>
      <c r="HEC2" s="73"/>
      <c r="HED2" s="73"/>
      <c r="HEE2" s="73"/>
      <c r="HEF2" s="73"/>
      <c r="HEG2" s="73"/>
      <c r="HEH2" s="73"/>
      <c r="HEI2" s="73"/>
      <c r="HEJ2" s="73"/>
      <c r="HEK2" s="73"/>
      <c r="HEL2" s="73"/>
      <c r="HEM2" s="73"/>
      <c r="HEN2" s="73"/>
      <c r="HEO2" s="93"/>
      <c r="HEP2" s="73"/>
      <c r="HEQ2" s="73"/>
      <c r="HER2" s="73"/>
      <c r="HES2" s="73"/>
      <c r="HET2" s="73"/>
      <c r="HEU2" s="73"/>
      <c r="HEV2" s="73"/>
      <c r="HEW2" s="73"/>
      <c r="HEX2" s="73"/>
      <c r="HEY2" s="73"/>
      <c r="HEZ2" s="73"/>
      <c r="HFA2" s="73"/>
      <c r="HFB2" s="73"/>
      <c r="HFC2" s="73"/>
      <c r="HFD2" s="73"/>
      <c r="HFE2" s="93"/>
      <c r="HFF2" s="73"/>
      <c r="HFG2" s="73"/>
      <c r="HFH2" s="73"/>
      <c r="HFI2" s="73"/>
      <c r="HFJ2" s="73"/>
      <c r="HFK2" s="73"/>
      <c r="HFL2" s="73"/>
      <c r="HFM2" s="73"/>
      <c r="HFN2" s="73"/>
      <c r="HFO2" s="73"/>
      <c r="HFP2" s="73"/>
      <c r="HFQ2" s="73"/>
      <c r="HFR2" s="73"/>
      <c r="HFS2" s="73"/>
      <c r="HFT2" s="73"/>
      <c r="HFU2" s="93"/>
      <c r="HFV2" s="73"/>
      <c r="HFW2" s="73"/>
      <c r="HFX2" s="73"/>
      <c r="HFY2" s="73"/>
      <c r="HFZ2" s="73"/>
      <c r="HGA2" s="73"/>
      <c r="HGB2" s="73"/>
      <c r="HGC2" s="73"/>
      <c r="HGD2" s="73"/>
      <c r="HGE2" s="73"/>
      <c r="HGF2" s="73"/>
      <c r="HGG2" s="73"/>
      <c r="HGH2" s="73"/>
      <c r="HGI2" s="73"/>
      <c r="HGJ2" s="73"/>
      <c r="HGK2" s="93"/>
      <c r="HGL2" s="73"/>
      <c r="HGM2" s="73"/>
      <c r="HGN2" s="73"/>
      <c r="HGO2" s="73"/>
      <c r="HGP2" s="73"/>
      <c r="HGQ2" s="73"/>
      <c r="HGR2" s="73"/>
      <c r="HGS2" s="73"/>
      <c r="HGT2" s="73"/>
      <c r="HGU2" s="73"/>
      <c r="HGV2" s="73"/>
      <c r="HGW2" s="73"/>
      <c r="HGX2" s="73"/>
      <c r="HGY2" s="73"/>
      <c r="HGZ2" s="73"/>
      <c r="HHA2" s="93"/>
      <c r="HHB2" s="73"/>
      <c r="HHC2" s="73"/>
      <c r="HHD2" s="73"/>
      <c r="HHE2" s="73"/>
      <c r="HHF2" s="73"/>
      <c r="HHG2" s="73"/>
      <c r="HHH2" s="73"/>
      <c r="HHI2" s="73"/>
      <c r="HHJ2" s="73"/>
      <c r="HHK2" s="73"/>
      <c r="HHL2" s="73"/>
      <c r="HHM2" s="73"/>
      <c r="HHN2" s="73"/>
      <c r="HHO2" s="73"/>
      <c r="HHP2" s="73"/>
      <c r="HHQ2" s="93"/>
      <c r="HHR2" s="73"/>
      <c r="HHS2" s="73"/>
      <c r="HHT2" s="73"/>
      <c r="HHU2" s="73"/>
      <c r="HHV2" s="73"/>
      <c r="HHW2" s="73"/>
      <c r="HHX2" s="73"/>
      <c r="HHY2" s="73"/>
      <c r="HHZ2" s="73"/>
      <c r="HIA2" s="73"/>
      <c r="HIB2" s="73"/>
      <c r="HIC2" s="73"/>
      <c r="HID2" s="73"/>
      <c r="HIE2" s="73"/>
      <c r="HIF2" s="73"/>
      <c r="HIG2" s="93"/>
      <c r="HIH2" s="73"/>
      <c r="HII2" s="73"/>
      <c r="HIJ2" s="73"/>
      <c r="HIK2" s="73"/>
      <c r="HIL2" s="73"/>
      <c r="HIM2" s="73"/>
      <c r="HIN2" s="73"/>
      <c r="HIO2" s="73"/>
      <c r="HIP2" s="73"/>
      <c r="HIQ2" s="73"/>
      <c r="HIR2" s="73"/>
      <c r="HIS2" s="73"/>
      <c r="HIT2" s="73"/>
      <c r="HIU2" s="73"/>
      <c r="HIV2" s="73"/>
      <c r="HIW2" s="93"/>
      <c r="HIX2" s="73"/>
      <c r="HIY2" s="73"/>
      <c r="HIZ2" s="73"/>
      <c r="HJA2" s="73"/>
      <c r="HJB2" s="73"/>
      <c r="HJC2" s="73"/>
      <c r="HJD2" s="73"/>
      <c r="HJE2" s="73"/>
      <c r="HJF2" s="73"/>
      <c r="HJG2" s="73"/>
      <c r="HJH2" s="73"/>
      <c r="HJI2" s="73"/>
      <c r="HJJ2" s="73"/>
      <c r="HJK2" s="73"/>
      <c r="HJL2" s="73"/>
      <c r="HJM2" s="93"/>
      <c r="HJN2" s="73"/>
      <c r="HJO2" s="73"/>
      <c r="HJP2" s="73"/>
      <c r="HJQ2" s="73"/>
      <c r="HJR2" s="73"/>
      <c r="HJS2" s="73"/>
      <c r="HJT2" s="73"/>
      <c r="HJU2" s="73"/>
      <c r="HJV2" s="73"/>
      <c r="HJW2" s="73"/>
      <c r="HJX2" s="73"/>
      <c r="HJY2" s="73"/>
      <c r="HJZ2" s="73"/>
      <c r="HKA2" s="73"/>
      <c r="HKB2" s="73"/>
      <c r="HKC2" s="93"/>
      <c r="HKD2" s="73"/>
      <c r="HKE2" s="73"/>
      <c r="HKF2" s="73"/>
      <c r="HKG2" s="73"/>
      <c r="HKH2" s="73"/>
      <c r="HKI2" s="73"/>
      <c r="HKJ2" s="73"/>
      <c r="HKK2" s="73"/>
      <c r="HKL2" s="73"/>
      <c r="HKM2" s="73"/>
      <c r="HKN2" s="73"/>
      <c r="HKO2" s="73"/>
      <c r="HKP2" s="73"/>
      <c r="HKQ2" s="73"/>
      <c r="HKR2" s="73"/>
      <c r="HKS2" s="93"/>
      <c r="HKT2" s="73"/>
      <c r="HKU2" s="73"/>
      <c r="HKV2" s="73"/>
      <c r="HKW2" s="73"/>
      <c r="HKX2" s="73"/>
      <c r="HKY2" s="73"/>
      <c r="HKZ2" s="73"/>
      <c r="HLA2" s="73"/>
      <c r="HLB2" s="73"/>
      <c r="HLC2" s="73"/>
      <c r="HLD2" s="73"/>
      <c r="HLE2" s="73"/>
      <c r="HLF2" s="73"/>
      <c r="HLG2" s="73"/>
      <c r="HLH2" s="73"/>
      <c r="HLI2" s="93"/>
      <c r="HLJ2" s="73"/>
      <c r="HLK2" s="73"/>
      <c r="HLL2" s="73"/>
      <c r="HLM2" s="73"/>
      <c r="HLN2" s="73"/>
      <c r="HLO2" s="73"/>
      <c r="HLP2" s="73"/>
      <c r="HLQ2" s="73"/>
      <c r="HLR2" s="73"/>
      <c r="HLS2" s="73"/>
      <c r="HLT2" s="73"/>
      <c r="HLU2" s="73"/>
      <c r="HLV2" s="73"/>
      <c r="HLW2" s="73"/>
      <c r="HLX2" s="73"/>
      <c r="HLY2" s="93"/>
      <c r="HLZ2" s="73"/>
      <c r="HMA2" s="73"/>
      <c r="HMB2" s="73"/>
      <c r="HMC2" s="73"/>
      <c r="HMD2" s="73"/>
      <c r="HME2" s="73"/>
      <c r="HMF2" s="73"/>
      <c r="HMG2" s="73"/>
      <c r="HMH2" s="73"/>
      <c r="HMI2" s="73"/>
      <c r="HMJ2" s="73"/>
      <c r="HMK2" s="73"/>
      <c r="HML2" s="73"/>
      <c r="HMM2" s="73"/>
      <c r="HMN2" s="73"/>
      <c r="HMO2" s="93"/>
      <c r="HMP2" s="73"/>
      <c r="HMQ2" s="73"/>
      <c r="HMR2" s="73"/>
      <c r="HMS2" s="73"/>
      <c r="HMT2" s="73"/>
      <c r="HMU2" s="73"/>
      <c r="HMV2" s="73"/>
      <c r="HMW2" s="73"/>
      <c r="HMX2" s="73"/>
      <c r="HMY2" s="73"/>
      <c r="HMZ2" s="73"/>
      <c r="HNA2" s="73"/>
      <c r="HNB2" s="73"/>
      <c r="HNC2" s="73"/>
      <c r="HND2" s="73"/>
      <c r="HNE2" s="93"/>
      <c r="HNF2" s="73"/>
      <c r="HNG2" s="73"/>
      <c r="HNH2" s="73"/>
      <c r="HNI2" s="73"/>
      <c r="HNJ2" s="73"/>
      <c r="HNK2" s="73"/>
      <c r="HNL2" s="73"/>
      <c r="HNM2" s="73"/>
      <c r="HNN2" s="73"/>
      <c r="HNO2" s="73"/>
      <c r="HNP2" s="73"/>
      <c r="HNQ2" s="73"/>
      <c r="HNR2" s="73"/>
      <c r="HNS2" s="73"/>
      <c r="HNT2" s="73"/>
      <c r="HNU2" s="93"/>
      <c r="HNV2" s="73"/>
      <c r="HNW2" s="73"/>
      <c r="HNX2" s="73"/>
      <c r="HNY2" s="73"/>
      <c r="HNZ2" s="73"/>
      <c r="HOA2" s="73"/>
      <c r="HOB2" s="73"/>
      <c r="HOC2" s="73"/>
      <c r="HOD2" s="73"/>
      <c r="HOE2" s="73"/>
      <c r="HOF2" s="73"/>
      <c r="HOG2" s="73"/>
      <c r="HOH2" s="73"/>
      <c r="HOI2" s="73"/>
      <c r="HOJ2" s="73"/>
      <c r="HOK2" s="93"/>
      <c r="HOL2" s="73"/>
      <c r="HOM2" s="73"/>
      <c r="HON2" s="73"/>
      <c r="HOO2" s="73"/>
      <c r="HOP2" s="73"/>
      <c r="HOQ2" s="73"/>
      <c r="HOR2" s="73"/>
      <c r="HOS2" s="73"/>
      <c r="HOT2" s="73"/>
      <c r="HOU2" s="73"/>
      <c r="HOV2" s="73"/>
      <c r="HOW2" s="73"/>
      <c r="HOX2" s="73"/>
      <c r="HOY2" s="73"/>
      <c r="HOZ2" s="73"/>
      <c r="HPA2" s="93"/>
      <c r="HPB2" s="73"/>
      <c r="HPC2" s="73"/>
      <c r="HPD2" s="73"/>
      <c r="HPE2" s="73"/>
      <c r="HPF2" s="73"/>
      <c r="HPG2" s="73"/>
      <c r="HPH2" s="73"/>
      <c r="HPI2" s="73"/>
      <c r="HPJ2" s="73"/>
      <c r="HPK2" s="73"/>
      <c r="HPL2" s="73"/>
      <c r="HPM2" s="73"/>
      <c r="HPN2" s="73"/>
      <c r="HPO2" s="73"/>
      <c r="HPP2" s="73"/>
      <c r="HPQ2" s="93"/>
      <c r="HPR2" s="73"/>
      <c r="HPS2" s="73"/>
      <c r="HPT2" s="73"/>
      <c r="HPU2" s="73"/>
      <c r="HPV2" s="73"/>
      <c r="HPW2" s="73"/>
      <c r="HPX2" s="73"/>
      <c r="HPY2" s="73"/>
      <c r="HPZ2" s="73"/>
      <c r="HQA2" s="73"/>
      <c r="HQB2" s="73"/>
      <c r="HQC2" s="73"/>
      <c r="HQD2" s="73"/>
      <c r="HQE2" s="73"/>
      <c r="HQF2" s="73"/>
      <c r="HQG2" s="93"/>
      <c r="HQH2" s="73"/>
      <c r="HQI2" s="73"/>
      <c r="HQJ2" s="73"/>
      <c r="HQK2" s="73"/>
      <c r="HQL2" s="73"/>
      <c r="HQM2" s="73"/>
      <c r="HQN2" s="73"/>
      <c r="HQO2" s="73"/>
      <c r="HQP2" s="73"/>
      <c r="HQQ2" s="73"/>
      <c r="HQR2" s="73"/>
      <c r="HQS2" s="73"/>
      <c r="HQT2" s="73"/>
      <c r="HQU2" s="73"/>
      <c r="HQV2" s="73"/>
      <c r="HQW2" s="93"/>
      <c r="HQX2" s="73"/>
      <c r="HQY2" s="73"/>
      <c r="HQZ2" s="73"/>
      <c r="HRA2" s="73"/>
      <c r="HRB2" s="73"/>
      <c r="HRC2" s="73"/>
      <c r="HRD2" s="73"/>
      <c r="HRE2" s="73"/>
      <c r="HRF2" s="73"/>
      <c r="HRG2" s="73"/>
      <c r="HRH2" s="73"/>
      <c r="HRI2" s="73"/>
      <c r="HRJ2" s="73"/>
      <c r="HRK2" s="73"/>
      <c r="HRL2" s="73"/>
      <c r="HRM2" s="93"/>
      <c r="HRN2" s="73"/>
      <c r="HRO2" s="73"/>
      <c r="HRP2" s="73"/>
      <c r="HRQ2" s="73"/>
      <c r="HRR2" s="73"/>
      <c r="HRS2" s="73"/>
      <c r="HRT2" s="73"/>
      <c r="HRU2" s="73"/>
      <c r="HRV2" s="73"/>
      <c r="HRW2" s="73"/>
      <c r="HRX2" s="73"/>
      <c r="HRY2" s="73"/>
      <c r="HRZ2" s="73"/>
      <c r="HSA2" s="73"/>
      <c r="HSB2" s="73"/>
      <c r="HSC2" s="93"/>
      <c r="HSD2" s="73"/>
      <c r="HSE2" s="73"/>
      <c r="HSF2" s="73"/>
      <c r="HSG2" s="73"/>
      <c r="HSH2" s="73"/>
      <c r="HSI2" s="73"/>
      <c r="HSJ2" s="73"/>
      <c r="HSK2" s="73"/>
      <c r="HSL2" s="73"/>
      <c r="HSM2" s="73"/>
      <c r="HSN2" s="73"/>
      <c r="HSO2" s="73"/>
      <c r="HSP2" s="73"/>
      <c r="HSQ2" s="73"/>
      <c r="HSR2" s="73"/>
      <c r="HSS2" s="93"/>
      <c r="HST2" s="73"/>
      <c r="HSU2" s="73"/>
      <c r="HSV2" s="73"/>
      <c r="HSW2" s="73"/>
      <c r="HSX2" s="73"/>
      <c r="HSY2" s="73"/>
      <c r="HSZ2" s="73"/>
      <c r="HTA2" s="73"/>
      <c r="HTB2" s="73"/>
      <c r="HTC2" s="73"/>
      <c r="HTD2" s="73"/>
      <c r="HTE2" s="73"/>
      <c r="HTF2" s="73"/>
      <c r="HTG2" s="73"/>
      <c r="HTH2" s="73"/>
      <c r="HTI2" s="93"/>
      <c r="HTJ2" s="73"/>
      <c r="HTK2" s="73"/>
      <c r="HTL2" s="73"/>
      <c r="HTM2" s="73"/>
      <c r="HTN2" s="73"/>
      <c r="HTO2" s="73"/>
      <c r="HTP2" s="73"/>
      <c r="HTQ2" s="73"/>
      <c r="HTR2" s="73"/>
      <c r="HTS2" s="73"/>
      <c r="HTT2" s="73"/>
      <c r="HTU2" s="73"/>
      <c r="HTV2" s="73"/>
      <c r="HTW2" s="73"/>
      <c r="HTX2" s="73"/>
      <c r="HTY2" s="93"/>
      <c r="HTZ2" s="73"/>
      <c r="HUA2" s="73"/>
      <c r="HUB2" s="73"/>
      <c r="HUC2" s="73"/>
      <c r="HUD2" s="73"/>
      <c r="HUE2" s="73"/>
      <c r="HUF2" s="73"/>
      <c r="HUG2" s="73"/>
      <c r="HUH2" s="73"/>
      <c r="HUI2" s="73"/>
      <c r="HUJ2" s="73"/>
      <c r="HUK2" s="73"/>
      <c r="HUL2" s="73"/>
      <c r="HUM2" s="73"/>
      <c r="HUN2" s="73"/>
      <c r="HUO2" s="93"/>
      <c r="HUP2" s="73"/>
      <c r="HUQ2" s="73"/>
      <c r="HUR2" s="73"/>
      <c r="HUS2" s="73"/>
      <c r="HUT2" s="73"/>
      <c r="HUU2" s="73"/>
      <c r="HUV2" s="73"/>
      <c r="HUW2" s="73"/>
      <c r="HUX2" s="73"/>
      <c r="HUY2" s="73"/>
      <c r="HUZ2" s="73"/>
      <c r="HVA2" s="73"/>
      <c r="HVB2" s="73"/>
      <c r="HVC2" s="73"/>
      <c r="HVD2" s="73"/>
      <c r="HVE2" s="93"/>
      <c r="HVF2" s="73"/>
      <c r="HVG2" s="73"/>
      <c r="HVH2" s="73"/>
      <c r="HVI2" s="73"/>
      <c r="HVJ2" s="73"/>
      <c r="HVK2" s="73"/>
      <c r="HVL2" s="73"/>
      <c r="HVM2" s="73"/>
      <c r="HVN2" s="73"/>
      <c r="HVO2" s="73"/>
      <c r="HVP2" s="73"/>
      <c r="HVQ2" s="73"/>
      <c r="HVR2" s="73"/>
      <c r="HVS2" s="73"/>
      <c r="HVT2" s="73"/>
      <c r="HVU2" s="93"/>
      <c r="HVV2" s="73"/>
      <c r="HVW2" s="73"/>
      <c r="HVX2" s="73"/>
      <c r="HVY2" s="73"/>
      <c r="HVZ2" s="73"/>
      <c r="HWA2" s="73"/>
      <c r="HWB2" s="73"/>
      <c r="HWC2" s="73"/>
      <c r="HWD2" s="73"/>
      <c r="HWE2" s="73"/>
      <c r="HWF2" s="73"/>
      <c r="HWG2" s="73"/>
      <c r="HWH2" s="73"/>
      <c r="HWI2" s="73"/>
      <c r="HWJ2" s="73"/>
      <c r="HWK2" s="93"/>
      <c r="HWL2" s="73"/>
      <c r="HWM2" s="73"/>
      <c r="HWN2" s="73"/>
      <c r="HWO2" s="73"/>
      <c r="HWP2" s="73"/>
      <c r="HWQ2" s="73"/>
      <c r="HWR2" s="73"/>
      <c r="HWS2" s="73"/>
      <c r="HWT2" s="73"/>
      <c r="HWU2" s="73"/>
      <c r="HWV2" s="73"/>
      <c r="HWW2" s="73"/>
      <c r="HWX2" s="73"/>
      <c r="HWY2" s="73"/>
      <c r="HWZ2" s="73"/>
      <c r="HXA2" s="93"/>
      <c r="HXB2" s="73"/>
      <c r="HXC2" s="73"/>
      <c r="HXD2" s="73"/>
      <c r="HXE2" s="73"/>
      <c r="HXF2" s="73"/>
      <c r="HXG2" s="73"/>
      <c r="HXH2" s="73"/>
      <c r="HXI2" s="73"/>
      <c r="HXJ2" s="73"/>
      <c r="HXK2" s="73"/>
      <c r="HXL2" s="73"/>
      <c r="HXM2" s="73"/>
      <c r="HXN2" s="73"/>
      <c r="HXO2" s="73"/>
      <c r="HXP2" s="73"/>
      <c r="HXQ2" s="93"/>
      <c r="HXR2" s="73"/>
      <c r="HXS2" s="73"/>
      <c r="HXT2" s="73"/>
      <c r="HXU2" s="73"/>
      <c r="HXV2" s="73"/>
      <c r="HXW2" s="73"/>
      <c r="HXX2" s="73"/>
      <c r="HXY2" s="73"/>
      <c r="HXZ2" s="73"/>
      <c r="HYA2" s="73"/>
      <c r="HYB2" s="73"/>
      <c r="HYC2" s="73"/>
      <c r="HYD2" s="73"/>
      <c r="HYE2" s="73"/>
      <c r="HYF2" s="73"/>
      <c r="HYG2" s="93"/>
      <c r="HYH2" s="73"/>
      <c r="HYI2" s="73"/>
      <c r="HYJ2" s="73"/>
      <c r="HYK2" s="73"/>
      <c r="HYL2" s="73"/>
      <c r="HYM2" s="73"/>
      <c r="HYN2" s="73"/>
      <c r="HYO2" s="73"/>
      <c r="HYP2" s="73"/>
      <c r="HYQ2" s="73"/>
      <c r="HYR2" s="73"/>
      <c r="HYS2" s="73"/>
      <c r="HYT2" s="73"/>
      <c r="HYU2" s="73"/>
      <c r="HYV2" s="73"/>
      <c r="HYW2" s="93"/>
      <c r="HYX2" s="73"/>
      <c r="HYY2" s="73"/>
      <c r="HYZ2" s="73"/>
      <c r="HZA2" s="73"/>
      <c r="HZB2" s="73"/>
      <c r="HZC2" s="73"/>
      <c r="HZD2" s="73"/>
      <c r="HZE2" s="73"/>
      <c r="HZF2" s="73"/>
      <c r="HZG2" s="73"/>
      <c r="HZH2" s="73"/>
      <c r="HZI2" s="73"/>
      <c r="HZJ2" s="73"/>
      <c r="HZK2" s="73"/>
      <c r="HZL2" s="73"/>
      <c r="HZM2" s="93"/>
      <c r="HZN2" s="73"/>
      <c r="HZO2" s="73"/>
      <c r="HZP2" s="73"/>
      <c r="HZQ2" s="73"/>
      <c r="HZR2" s="73"/>
      <c r="HZS2" s="73"/>
      <c r="HZT2" s="73"/>
      <c r="HZU2" s="73"/>
      <c r="HZV2" s="73"/>
      <c r="HZW2" s="73"/>
      <c r="HZX2" s="73"/>
      <c r="HZY2" s="73"/>
      <c r="HZZ2" s="73"/>
      <c r="IAA2" s="73"/>
      <c r="IAB2" s="73"/>
      <c r="IAC2" s="93"/>
      <c r="IAD2" s="73"/>
      <c r="IAE2" s="73"/>
      <c r="IAF2" s="73"/>
      <c r="IAG2" s="73"/>
      <c r="IAH2" s="73"/>
      <c r="IAI2" s="73"/>
      <c r="IAJ2" s="73"/>
      <c r="IAK2" s="73"/>
      <c r="IAL2" s="73"/>
      <c r="IAM2" s="73"/>
      <c r="IAN2" s="73"/>
      <c r="IAO2" s="73"/>
      <c r="IAP2" s="73"/>
      <c r="IAQ2" s="73"/>
      <c r="IAR2" s="73"/>
      <c r="IAS2" s="93"/>
      <c r="IAT2" s="73"/>
      <c r="IAU2" s="73"/>
      <c r="IAV2" s="73"/>
      <c r="IAW2" s="73"/>
      <c r="IAX2" s="73"/>
      <c r="IAY2" s="73"/>
      <c r="IAZ2" s="73"/>
      <c r="IBA2" s="73"/>
      <c r="IBB2" s="73"/>
      <c r="IBC2" s="73"/>
      <c r="IBD2" s="73"/>
      <c r="IBE2" s="73"/>
      <c r="IBF2" s="73"/>
      <c r="IBG2" s="73"/>
      <c r="IBH2" s="73"/>
      <c r="IBI2" s="93"/>
      <c r="IBJ2" s="73"/>
      <c r="IBK2" s="73"/>
      <c r="IBL2" s="73"/>
      <c r="IBM2" s="73"/>
      <c r="IBN2" s="73"/>
      <c r="IBO2" s="73"/>
      <c r="IBP2" s="73"/>
      <c r="IBQ2" s="73"/>
      <c r="IBR2" s="73"/>
      <c r="IBS2" s="73"/>
      <c r="IBT2" s="73"/>
      <c r="IBU2" s="73"/>
      <c r="IBV2" s="73"/>
      <c r="IBW2" s="73"/>
      <c r="IBX2" s="73"/>
      <c r="IBY2" s="93"/>
      <c r="IBZ2" s="73"/>
      <c r="ICA2" s="73"/>
      <c r="ICB2" s="73"/>
      <c r="ICC2" s="73"/>
      <c r="ICD2" s="73"/>
      <c r="ICE2" s="73"/>
      <c r="ICF2" s="73"/>
      <c r="ICG2" s="73"/>
      <c r="ICH2" s="73"/>
      <c r="ICI2" s="73"/>
      <c r="ICJ2" s="73"/>
      <c r="ICK2" s="73"/>
      <c r="ICL2" s="73"/>
      <c r="ICM2" s="73"/>
      <c r="ICN2" s="73"/>
      <c r="ICO2" s="93"/>
      <c r="ICP2" s="73"/>
      <c r="ICQ2" s="73"/>
      <c r="ICR2" s="73"/>
      <c r="ICS2" s="73"/>
      <c r="ICT2" s="73"/>
      <c r="ICU2" s="73"/>
      <c r="ICV2" s="73"/>
      <c r="ICW2" s="73"/>
      <c r="ICX2" s="73"/>
      <c r="ICY2" s="73"/>
      <c r="ICZ2" s="73"/>
      <c r="IDA2" s="73"/>
      <c r="IDB2" s="73"/>
      <c r="IDC2" s="73"/>
      <c r="IDD2" s="73"/>
      <c r="IDE2" s="93"/>
      <c r="IDF2" s="73"/>
      <c r="IDG2" s="73"/>
      <c r="IDH2" s="73"/>
      <c r="IDI2" s="73"/>
      <c r="IDJ2" s="73"/>
      <c r="IDK2" s="73"/>
      <c r="IDL2" s="73"/>
      <c r="IDM2" s="73"/>
      <c r="IDN2" s="73"/>
      <c r="IDO2" s="73"/>
      <c r="IDP2" s="73"/>
      <c r="IDQ2" s="73"/>
      <c r="IDR2" s="73"/>
      <c r="IDS2" s="73"/>
      <c r="IDT2" s="73"/>
      <c r="IDU2" s="93"/>
      <c r="IDV2" s="73"/>
      <c r="IDW2" s="73"/>
      <c r="IDX2" s="73"/>
      <c r="IDY2" s="73"/>
      <c r="IDZ2" s="73"/>
      <c r="IEA2" s="73"/>
      <c r="IEB2" s="73"/>
      <c r="IEC2" s="73"/>
      <c r="IED2" s="73"/>
      <c r="IEE2" s="73"/>
      <c r="IEF2" s="73"/>
      <c r="IEG2" s="73"/>
      <c r="IEH2" s="73"/>
      <c r="IEI2" s="73"/>
      <c r="IEJ2" s="73"/>
      <c r="IEK2" s="93"/>
      <c r="IEL2" s="73"/>
      <c r="IEM2" s="73"/>
      <c r="IEN2" s="73"/>
      <c r="IEO2" s="73"/>
      <c r="IEP2" s="73"/>
      <c r="IEQ2" s="73"/>
      <c r="IER2" s="73"/>
      <c r="IES2" s="73"/>
      <c r="IET2" s="73"/>
      <c r="IEU2" s="73"/>
      <c r="IEV2" s="73"/>
      <c r="IEW2" s="73"/>
      <c r="IEX2" s="73"/>
      <c r="IEY2" s="73"/>
      <c r="IEZ2" s="73"/>
      <c r="IFA2" s="93"/>
      <c r="IFB2" s="73"/>
      <c r="IFC2" s="73"/>
      <c r="IFD2" s="73"/>
      <c r="IFE2" s="73"/>
      <c r="IFF2" s="73"/>
      <c r="IFG2" s="73"/>
      <c r="IFH2" s="73"/>
      <c r="IFI2" s="73"/>
      <c r="IFJ2" s="73"/>
      <c r="IFK2" s="73"/>
      <c r="IFL2" s="73"/>
      <c r="IFM2" s="73"/>
      <c r="IFN2" s="73"/>
      <c r="IFO2" s="73"/>
      <c r="IFP2" s="73"/>
      <c r="IFQ2" s="93"/>
      <c r="IFR2" s="73"/>
      <c r="IFS2" s="73"/>
      <c r="IFT2" s="73"/>
      <c r="IFU2" s="73"/>
      <c r="IFV2" s="73"/>
      <c r="IFW2" s="73"/>
      <c r="IFX2" s="73"/>
      <c r="IFY2" s="73"/>
      <c r="IFZ2" s="73"/>
      <c r="IGA2" s="73"/>
      <c r="IGB2" s="73"/>
      <c r="IGC2" s="73"/>
      <c r="IGD2" s="73"/>
      <c r="IGE2" s="73"/>
      <c r="IGF2" s="73"/>
      <c r="IGG2" s="93"/>
      <c r="IGH2" s="73"/>
      <c r="IGI2" s="73"/>
      <c r="IGJ2" s="73"/>
      <c r="IGK2" s="73"/>
      <c r="IGL2" s="73"/>
      <c r="IGM2" s="73"/>
      <c r="IGN2" s="73"/>
      <c r="IGO2" s="73"/>
      <c r="IGP2" s="73"/>
      <c r="IGQ2" s="73"/>
      <c r="IGR2" s="73"/>
      <c r="IGS2" s="73"/>
      <c r="IGT2" s="73"/>
      <c r="IGU2" s="73"/>
      <c r="IGV2" s="73"/>
      <c r="IGW2" s="93"/>
      <c r="IGX2" s="73"/>
      <c r="IGY2" s="73"/>
      <c r="IGZ2" s="73"/>
      <c r="IHA2" s="73"/>
      <c r="IHB2" s="73"/>
      <c r="IHC2" s="73"/>
      <c r="IHD2" s="73"/>
      <c r="IHE2" s="73"/>
      <c r="IHF2" s="73"/>
      <c r="IHG2" s="73"/>
      <c r="IHH2" s="73"/>
      <c r="IHI2" s="73"/>
      <c r="IHJ2" s="73"/>
      <c r="IHK2" s="73"/>
      <c r="IHL2" s="73"/>
      <c r="IHM2" s="93"/>
      <c r="IHN2" s="73"/>
      <c r="IHO2" s="73"/>
      <c r="IHP2" s="73"/>
      <c r="IHQ2" s="73"/>
      <c r="IHR2" s="73"/>
      <c r="IHS2" s="73"/>
      <c r="IHT2" s="73"/>
      <c r="IHU2" s="73"/>
      <c r="IHV2" s="73"/>
      <c r="IHW2" s="73"/>
      <c r="IHX2" s="73"/>
      <c r="IHY2" s="73"/>
      <c r="IHZ2" s="73"/>
      <c r="IIA2" s="73"/>
      <c r="IIB2" s="73"/>
      <c r="IIC2" s="93"/>
      <c r="IID2" s="73"/>
      <c r="IIE2" s="73"/>
      <c r="IIF2" s="73"/>
      <c r="IIG2" s="73"/>
      <c r="IIH2" s="73"/>
      <c r="III2" s="73"/>
      <c r="IIJ2" s="73"/>
      <c r="IIK2" s="73"/>
      <c r="IIL2" s="73"/>
      <c r="IIM2" s="73"/>
      <c r="IIN2" s="73"/>
      <c r="IIO2" s="73"/>
      <c r="IIP2" s="73"/>
      <c r="IIQ2" s="73"/>
      <c r="IIR2" s="73"/>
      <c r="IIS2" s="93"/>
      <c r="IIT2" s="73"/>
      <c r="IIU2" s="73"/>
      <c r="IIV2" s="73"/>
      <c r="IIW2" s="73"/>
      <c r="IIX2" s="73"/>
      <c r="IIY2" s="73"/>
      <c r="IIZ2" s="73"/>
      <c r="IJA2" s="73"/>
      <c r="IJB2" s="73"/>
      <c r="IJC2" s="73"/>
      <c r="IJD2" s="73"/>
      <c r="IJE2" s="73"/>
      <c r="IJF2" s="73"/>
      <c r="IJG2" s="73"/>
      <c r="IJH2" s="73"/>
      <c r="IJI2" s="93"/>
      <c r="IJJ2" s="73"/>
      <c r="IJK2" s="73"/>
      <c r="IJL2" s="73"/>
      <c r="IJM2" s="73"/>
      <c r="IJN2" s="73"/>
      <c r="IJO2" s="73"/>
      <c r="IJP2" s="73"/>
      <c r="IJQ2" s="73"/>
      <c r="IJR2" s="73"/>
      <c r="IJS2" s="73"/>
      <c r="IJT2" s="73"/>
      <c r="IJU2" s="73"/>
      <c r="IJV2" s="73"/>
      <c r="IJW2" s="73"/>
      <c r="IJX2" s="73"/>
      <c r="IJY2" s="93"/>
      <c r="IJZ2" s="73"/>
      <c r="IKA2" s="73"/>
      <c r="IKB2" s="73"/>
      <c r="IKC2" s="73"/>
      <c r="IKD2" s="73"/>
      <c r="IKE2" s="73"/>
      <c r="IKF2" s="73"/>
      <c r="IKG2" s="73"/>
      <c r="IKH2" s="73"/>
      <c r="IKI2" s="73"/>
      <c r="IKJ2" s="73"/>
      <c r="IKK2" s="73"/>
      <c r="IKL2" s="73"/>
      <c r="IKM2" s="73"/>
      <c r="IKN2" s="73"/>
      <c r="IKO2" s="93"/>
      <c r="IKP2" s="73"/>
      <c r="IKQ2" s="73"/>
      <c r="IKR2" s="73"/>
      <c r="IKS2" s="73"/>
      <c r="IKT2" s="73"/>
      <c r="IKU2" s="73"/>
      <c r="IKV2" s="73"/>
      <c r="IKW2" s="73"/>
      <c r="IKX2" s="73"/>
      <c r="IKY2" s="73"/>
      <c r="IKZ2" s="73"/>
      <c r="ILA2" s="73"/>
      <c r="ILB2" s="73"/>
      <c r="ILC2" s="73"/>
      <c r="ILD2" s="73"/>
      <c r="ILE2" s="93"/>
      <c r="ILF2" s="73"/>
      <c r="ILG2" s="73"/>
      <c r="ILH2" s="73"/>
      <c r="ILI2" s="73"/>
      <c r="ILJ2" s="73"/>
      <c r="ILK2" s="73"/>
      <c r="ILL2" s="73"/>
      <c r="ILM2" s="73"/>
      <c r="ILN2" s="73"/>
      <c r="ILO2" s="73"/>
      <c r="ILP2" s="73"/>
      <c r="ILQ2" s="73"/>
      <c r="ILR2" s="73"/>
      <c r="ILS2" s="73"/>
      <c r="ILT2" s="73"/>
      <c r="ILU2" s="93"/>
      <c r="ILV2" s="73"/>
      <c r="ILW2" s="73"/>
      <c r="ILX2" s="73"/>
      <c r="ILY2" s="73"/>
      <c r="ILZ2" s="73"/>
      <c r="IMA2" s="73"/>
      <c r="IMB2" s="73"/>
      <c r="IMC2" s="73"/>
      <c r="IMD2" s="73"/>
      <c r="IME2" s="73"/>
      <c r="IMF2" s="73"/>
      <c r="IMG2" s="73"/>
      <c r="IMH2" s="73"/>
      <c r="IMI2" s="73"/>
      <c r="IMJ2" s="73"/>
      <c r="IMK2" s="93"/>
      <c r="IML2" s="73"/>
      <c r="IMM2" s="73"/>
      <c r="IMN2" s="73"/>
      <c r="IMO2" s="73"/>
      <c r="IMP2" s="73"/>
      <c r="IMQ2" s="73"/>
      <c r="IMR2" s="73"/>
      <c r="IMS2" s="73"/>
      <c r="IMT2" s="73"/>
      <c r="IMU2" s="73"/>
      <c r="IMV2" s="73"/>
      <c r="IMW2" s="73"/>
      <c r="IMX2" s="73"/>
      <c r="IMY2" s="73"/>
      <c r="IMZ2" s="73"/>
      <c r="INA2" s="93"/>
      <c r="INB2" s="73"/>
      <c r="INC2" s="73"/>
      <c r="IND2" s="73"/>
      <c r="INE2" s="73"/>
      <c r="INF2" s="73"/>
      <c r="ING2" s="73"/>
      <c r="INH2" s="73"/>
      <c r="INI2" s="73"/>
      <c r="INJ2" s="73"/>
      <c r="INK2" s="73"/>
      <c r="INL2" s="73"/>
      <c r="INM2" s="73"/>
      <c r="INN2" s="73"/>
      <c r="INO2" s="73"/>
      <c r="INP2" s="73"/>
      <c r="INQ2" s="93"/>
      <c r="INR2" s="73"/>
      <c r="INS2" s="73"/>
      <c r="INT2" s="73"/>
      <c r="INU2" s="73"/>
      <c r="INV2" s="73"/>
      <c r="INW2" s="73"/>
      <c r="INX2" s="73"/>
      <c r="INY2" s="73"/>
      <c r="INZ2" s="73"/>
      <c r="IOA2" s="73"/>
      <c r="IOB2" s="73"/>
      <c r="IOC2" s="73"/>
      <c r="IOD2" s="73"/>
      <c r="IOE2" s="73"/>
      <c r="IOF2" s="73"/>
      <c r="IOG2" s="93"/>
      <c r="IOH2" s="73"/>
      <c r="IOI2" s="73"/>
      <c r="IOJ2" s="73"/>
      <c r="IOK2" s="73"/>
      <c r="IOL2" s="73"/>
      <c r="IOM2" s="73"/>
      <c r="ION2" s="73"/>
      <c r="IOO2" s="73"/>
      <c r="IOP2" s="73"/>
      <c r="IOQ2" s="73"/>
      <c r="IOR2" s="73"/>
      <c r="IOS2" s="73"/>
      <c r="IOT2" s="73"/>
      <c r="IOU2" s="73"/>
      <c r="IOV2" s="73"/>
      <c r="IOW2" s="93"/>
      <c r="IOX2" s="73"/>
      <c r="IOY2" s="73"/>
      <c r="IOZ2" s="73"/>
      <c r="IPA2" s="73"/>
      <c r="IPB2" s="73"/>
      <c r="IPC2" s="73"/>
      <c r="IPD2" s="73"/>
      <c r="IPE2" s="73"/>
      <c r="IPF2" s="73"/>
      <c r="IPG2" s="73"/>
      <c r="IPH2" s="73"/>
      <c r="IPI2" s="73"/>
      <c r="IPJ2" s="73"/>
      <c r="IPK2" s="73"/>
      <c r="IPL2" s="73"/>
      <c r="IPM2" s="93"/>
      <c r="IPN2" s="73"/>
      <c r="IPO2" s="73"/>
      <c r="IPP2" s="73"/>
      <c r="IPQ2" s="73"/>
      <c r="IPR2" s="73"/>
      <c r="IPS2" s="73"/>
      <c r="IPT2" s="73"/>
      <c r="IPU2" s="73"/>
      <c r="IPV2" s="73"/>
      <c r="IPW2" s="73"/>
      <c r="IPX2" s="73"/>
      <c r="IPY2" s="73"/>
      <c r="IPZ2" s="73"/>
      <c r="IQA2" s="73"/>
      <c r="IQB2" s="73"/>
      <c r="IQC2" s="93"/>
      <c r="IQD2" s="73"/>
      <c r="IQE2" s="73"/>
      <c r="IQF2" s="73"/>
      <c r="IQG2" s="73"/>
      <c r="IQH2" s="73"/>
      <c r="IQI2" s="73"/>
      <c r="IQJ2" s="73"/>
      <c r="IQK2" s="73"/>
      <c r="IQL2" s="73"/>
      <c r="IQM2" s="73"/>
      <c r="IQN2" s="73"/>
      <c r="IQO2" s="73"/>
      <c r="IQP2" s="73"/>
      <c r="IQQ2" s="73"/>
      <c r="IQR2" s="73"/>
      <c r="IQS2" s="93"/>
      <c r="IQT2" s="73"/>
      <c r="IQU2" s="73"/>
      <c r="IQV2" s="73"/>
      <c r="IQW2" s="73"/>
      <c r="IQX2" s="73"/>
      <c r="IQY2" s="73"/>
      <c r="IQZ2" s="73"/>
      <c r="IRA2" s="73"/>
      <c r="IRB2" s="73"/>
      <c r="IRC2" s="73"/>
      <c r="IRD2" s="73"/>
      <c r="IRE2" s="73"/>
      <c r="IRF2" s="73"/>
      <c r="IRG2" s="73"/>
      <c r="IRH2" s="73"/>
      <c r="IRI2" s="93"/>
      <c r="IRJ2" s="73"/>
      <c r="IRK2" s="73"/>
      <c r="IRL2" s="73"/>
      <c r="IRM2" s="73"/>
      <c r="IRN2" s="73"/>
      <c r="IRO2" s="73"/>
      <c r="IRP2" s="73"/>
      <c r="IRQ2" s="73"/>
      <c r="IRR2" s="73"/>
      <c r="IRS2" s="73"/>
      <c r="IRT2" s="73"/>
      <c r="IRU2" s="73"/>
      <c r="IRV2" s="73"/>
      <c r="IRW2" s="73"/>
      <c r="IRX2" s="73"/>
      <c r="IRY2" s="93"/>
      <c r="IRZ2" s="73"/>
      <c r="ISA2" s="73"/>
      <c r="ISB2" s="73"/>
      <c r="ISC2" s="73"/>
      <c r="ISD2" s="73"/>
      <c r="ISE2" s="73"/>
      <c r="ISF2" s="73"/>
      <c r="ISG2" s="73"/>
      <c r="ISH2" s="73"/>
      <c r="ISI2" s="73"/>
      <c r="ISJ2" s="73"/>
      <c r="ISK2" s="73"/>
      <c r="ISL2" s="73"/>
      <c r="ISM2" s="73"/>
      <c r="ISN2" s="73"/>
      <c r="ISO2" s="93"/>
      <c r="ISP2" s="73"/>
      <c r="ISQ2" s="73"/>
      <c r="ISR2" s="73"/>
      <c r="ISS2" s="73"/>
      <c r="IST2" s="73"/>
      <c r="ISU2" s="73"/>
      <c r="ISV2" s="73"/>
      <c r="ISW2" s="73"/>
      <c r="ISX2" s="73"/>
      <c r="ISY2" s="73"/>
      <c r="ISZ2" s="73"/>
      <c r="ITA2" s="73"/>
      <c r="ITB2" s="73"/>
      <c r="ITC2" s="73"/>
      <c r="ITD2" s="73"/>
      <c r="ITE2" s="93"/>
      <c r="ITF2" s="73"/>
      <c r="ITG2" s="73"/>
      <c r="ITH2" s="73"/>
      <c r="ITI2" s="73"/>
      <c r="ITJ2" s="73"/>
      <c r="ITK2" s="73"/>
      <c r="ITL2" s="73"/>
      <c r="ITM2" s="73"/>
      <c r="ITN2" s="73"/>
      <c r="ITO2" s="73"/>
      <c r="ITP2" s="73"/>
      <c r="ITQ2" s="73"/>
      <c r="ITR2" s="73"/>
      <c r="ITS2" s="73"/>
      <c r="ITT2" s="73"/>
      <c r="ITU2" s="93"/>
      <c r="ITV2" s="73"/>
      <c r="ITW2" s="73"/>
      <c r="ITX2" s="73"/>
      <c r="ITY2" s="73"/>
      <c r="ITZ2" s="73"/>
      <c r="IUA2" s="73"/>
      <c r="IUB2" s="73"/>
      <c r="IUC2" s="73"/>
      <c r="IUD2" s="73"/>
      <c r="IUE2" s="73"/>
      <c r="IUF2" s="73"/>
      <c r="IUG2" s="73"/>
      <c r="IUH2" s="73"/>
      <c r="IUI2" s="73"/>
      <c r="IUJ2" s="73"/>
      <c r="IUK2" s="93"/>
      <c r="IUL2" s="73"/>
      <c r="IUM2" s="73"/>
      <c r="IUN2" s="73"/>
      <c r="IUO2" s="73"/>
      <c r="IUP2" s="73"/>
      <c r="IUQ2" s="73"/>
      <c r="IUR2" s="73"/>
      <c r="IUS2" s="73"/>
      <c r="IUT2" s="73"/>
      <c r="IUU2" s="73"/>
      <c r="IUV2" s="73"/>
      <c r="IUW2" s="73"/>
      <c r="IUX2" s="73"/>
      <c r="IUY2" s="73"/>
      <c r="IUZ2" s="73"/>
      <c r="IVA2" s="93"/>
      <c r="IVB2" s="73"/>
      <c r="IVC2" s="73"/>
      <c r="IVD2" s="73"/>
      <c r="IVE2" s="73"/>
      <c r="IVF2" s="73"/>
      <c r="IVG2" s="73"/>
      <c r="IVH2" s="73"/>
      <c r="IVI2" s="73"/>
      <c r="IVJ2" s="73"/>
      <c r="IVK2" s="73"/>
      <c r="IVL2" s="73"/>
      <c r="IVM2" s="73"/>
      <c r="IVN2" s="73"/>
      <c r="IVO2" s="73"/>
      <c r="IVP2" s="73"/>
      <c r="IVQ2" s="93"/>
      <c r="IVR2" s="73"/>
      <c r="IVS2" s="73"/>
      <c r="IVT2" s="73"/>
      <c r="IVU2" s="73"/>
      <c r="IVV2" s="73"/>
      <c r="IVW2" s="73"/>
      <c r="IVX2" s="73"/>
      <c r="IVY2" s="73"/>
      <c r="IVZ2" s="73"/>
      <c r="IWA2" s="73"/>
      <c r="IWB2" s="73"/>
      <c r="IWC2" s="73"/>
      <c r="IWD2" s="73"/>
      <c r="IWE2" s="73"/>
      <c r="IWF2" s="73"/>
      <c r="IWG2" s="93"/>
      <c r="IWH2" s="73"/>
      <c r="IWI2" s="73"/>
      <c r="IWJ2" s="73"/>
      <c r="IWK2" s="73"/>
      <c r="IWL2" s="73"/>
      <c r="IWM2" s="73"/>
      <c r="IWN2" s="73"/>
      <c r="IWO2" s="73"/>
      <c r="IWP2" s="73"/>
      <c r="IWQ2" s="73"/>
      <c r="IWR2" s="73"/>
      <c r="IWS2" s="73"/>
      <c r="IWT2" s="73"/>
      <c r="IWU2" s="73"/>
      <c r="IWV2" s="73"/>
      <c r="IWW2" s="93"/>
      <c r="IWX2" s="73"/>
      <c r="IWY2" s="73"/>
      <c r="IWZ2" s="73"/>
      <c r="IXA2" s="73"/>
      <c r="IXB2" s="73"/>
      <c r="IXC2" s="73"/>
      <c r="IXD2" s="73"/>
      <c r="IXE2" s="73"/>
      <c r="IXF2" s="73"/>
      <c r="IXG2" s="73"/>
      <c r="IXH2" s="73"/>
      <c r="IXI2" s="73"/>
      <c r="IXJ2" s="73"/>
      <c r="IXK2" s="73"/>
      <c r="IXL2" s="73"/>
      <c r="IXM2" s="93"/>
      <c r="IXN2" s="73"/>
      <c r="IXO2" s="73"/>
      <c r="IXP2" s="73"/>
      <c r="IXQ2" s="73"/>
      <c r="IXR2" s="73"/>
      <c r="IXS2" s="73"/>
      <c r="IXT2" s="73"/>
      <c r="IXU2" s="73"/>
      <c r="IXV2" s="73"/>
      <c r="IXW2" s="73"/>
      <c r="IXX2" s="73"/>
      <c r="IXY2" s="73"/>
      <c r="IXZ2" s="73"/>
      <c r="IYA2" s="73"/>
      <c r="IYB2" s="73"/>
      <c r="IYC2" s="93"/>
      <c r="IYD2" s="73"/>
      <c r="IYE2" s="73"/>
      <c r="IYF2" s="73"/>
      <c r="IYG2" s="73"/>
      <c r="IYH2" s="73"/>
      <c r="IYI2" s="73"/>
      <c r="IYJ2" s="73"/>
      <c r="IYK2" s="73"/>
      <c r="IYL2" s="73"/>
      <c r="IYM2" s="73"/>
      <c r="IYN2" s="73"/>
      <c r="IYO2" s="73"/>
      <c r="IYP2" s="73"/>
      <c r="IYQ2" s="73"/>
      <c r="IYR2" s="73"/>
      <c r="IYS2" s="93"/>
      <c r="IYT2" s="73"/>
      <c r="IYU2" s="73"/>
      <c r="IYV2" s="73"/>
      <c r="IYW2" s="73"/>
      <c r="IYX2" s="73"/>
      <c r="IYY2" s="73"/>
      <c r="IYZ2" s="73"/>
      <c r="IZA2" s="73"/>
      <c r="IZB2" s="73"/>
      <c r="IZC2" s="73"/>
      <c r="IZD2" s="73"/>
      <c r="IZE2" s="73"/>
      <c r="IZF2" s="73"/>
      <c r="IZG2" s="73"/>
      <c r="IZH2" s="73"/>
      <c r="IZI2" s="93"/>
      <c r="IZJ2" s="73"/>
      <c r="IZK2" s="73"/>
      <c r="IZL2" s="73"/>
      <c r="IZM2" s="73"/>
      <c r="IZN2" s="73"/>
      <c r="IZO2" s="73"/>
      <c r="IZP2" s="73"/>
      <c r="IZQ2" s="73"/>
      <c r="IZR2" s="73"/>
      <c r="IZS2" s="73"/>
      <c r="IZT2" s="73"/>
      <c r="IZU2" s="73"/>
      <c r="IZV2" s="73"/>
      <c r="IZW2" s="73"/>
      <c r="IZX2" s="73"/>
      <c r="IZY2" s="93"/>
      <c r="IZZ2" s="73"/>
      <c r="JAA2" s="73"/>
      <c r="JAB2" s="73"/>
      <c r="JAC2" s="73"/>
      <c r="JAD2" s="73"/>
      <c r="JAE2" s="73"/>
      <c r="JAF2" s="73"/>
      <c r="JAG2" s="73"/>
      <c r="JAH2" s="73"/>
      <c r="JAI2" s="73"/>
      <c r="JAJ2" s="73"/>
      <c r="JAK2" s="73"/>
      <c r="JAL2" s="73"/>
      <c r="JAM2" s="73"/>
      <c r="JAN2" s="73"/>
      <c r="JAO2" s="93"/>
      <c r="JAP2" s="73"/>
      <c r="JAQ2" s="73"/>
      <c r="JAR2" s="73"/>
      <c r="JAS2" s="73"/>
      <c r="JAT2" s="73"/>
      <c r="JAU2" s="73"/>
      <c r="JAV2" s="73"/>
      <c r="JAW2" s="73"/>
      <c r="JAX2" s="73"/>
      <c r="JAY2" s="73"/>
      <c r="JAZ2" s="73"/>
      <c r="JBA2" s="73"/>
      <c r="JBB2" s="73"/>
      <c r="JBC2" s="73"/>
      <c r="JBD2" s="73"/>
      <c r="JBE2" s="93"/>
      <c r="JBF2" s="73"/>
      <c r="JBG2" s="73"/>
      <c r="JBH2" s="73"/>
      <c r="JBI2" s="73"/>
      <c r="JBJ2" s="73"/>
      <c r="JBK2" s="73"/>
      <c r="JBL2" s="73"/>
      <c r="JBM2" s="73"/>
      <c r="JBN2" s="73"/>
      <c r="JBO2" s="73"/>
      <c r="JBP2" s="73"/>
      <c r="JBQ2" s="73"/>
      <c r="JBR2" s="73"/>
      <c r="JBS2" s="73"/>
      <c r="JBT2" s="73"/>
      <c r="JBU2" s="93"/>
      <c r="JBV2" s="73"/>
      <c r="JBW2" s="73"/>
      <c r="JBX2" s="73"/>
      <c r="JBY2" s="73"/>
      <c r="JBZ2" s="73"/>
      <c r="JCA2" s="73"/>
      <c r="JCB2" s="73"/>
      <c r="JCC2" s="73"/>
      <c r="JCD2" s="73"/>
      <c r="JCE2" s="73"/>
      <c r="JCF2" s="73"/>
      <c r="JCG2" s="73"/>
      <c r="JCH2" s="73"/>
      <c r="JCI2" s="73"/>
      <c r="JCJ2" s="73"/>
      <c r="JCK2" s="93"/>
      <c r="JCL2" s="73"/>
      <c r="JCM2" s="73"/>
      <c r="JCN2" s="73"/>
      <c r="JCO2" s="73"/>
      <c r="JCP2" s="73"/>
      <c r="JCQ2" s="73"/>
      <c r="JCR2" s="73"/>
      <c r="JCS2" s="73"/>
      <c r="JCT2" s="73"/>
      <c r="JCU2" s="73"/>
      <c r="JCV2" s="73"/>
      <c r="JCW2" s="73"/>
      <c r="JCX2" s="73"/>
      <c r="JCY2" s="73"/>
      <c r="JCZ2" s="73"/>
      <c r="JDA2" s="93"/>
      <c r="JDB2" s="73"/>
      <c r="JDC2" s="73"/>
      <c r="JDD2" s="73"/>
      <c r="JDE2" s="73"/>
      <c r="JDF2" s="73"/>
      <c r="JDG2" s="73"/>
      <c r="JDH2" s="73"/>
      <c r="JDI2" s="73"/>
      <c r="JDJ2" s="73"/>
      <c r="JDK2" s="73"/>
      <c r="JDL2" s="73"/>
      <c r="JDM2" s="73"/>
      <c r="JDN2" s="73"/>
      <c r="JDO2" s="73"/>
      <c r="JDP2" s="73"/>
      <c r="JDQ2" s="93"/>
      <c r="JDR2" s="73"/>
      <c r="JDS2" s="73"/>
      <c r="JDT2" s="73"/>
      <c r="JDU2" s="73"/>
      <c r="JDV2" s="73"/>
      <c r="JDW2" s="73"/>
      <c r="JDX2" s="73"/>
      <c r="JDY2" s="73"/>
      <c r="JDZ2" s="73"/>
      <c r="JEA2" s="73"/>
      <c r="JEB2" s="73"/>
      <c r="JEC2" s="73"/>
      <c r="JED2" s="73"/>
      <c r="JEE2" s="73"/>
      <c r="JEF2" s="73"/>
      <c r="JEG2" s="93"/>
      <c r="JEH2" s="73"/>
      <c r="JEI2" s="73"/>
      <c r="JEJ2" s="73"/>
      <c r="JEK2" s="73"/>
      <c r="JEL2" s="73"/>
      <c r="JEM2" s="73"/>
      <c r="JEN2" s="73"/>
      <c r="JEO2" s="73"/>
      <c r="JEP2" s="73"/>
      <c r="JEQ2" s="73"/>
      <c r="JER2" s="73"/>
      <c r="JES2" s="73"/>
      <c r="JET2" s="73"/>
      <c r="JEU2" s="73"/>
      <c r="JEV2" s="73"/>
      <c r="JEW2" s="93"/>
      <c r="JEX2" s="73"/>
      <c r="JEY2" s="73"/>
      <c r="JEZ2" s="73"/>
      <c r="JFA2" s="73"/>
      <c r="JFB2" s="73"/>
      <c r="JFC2" s="73"/>
      <c r="JFD2" s="73"/>
      <c r="JFE2" s="73"/>
      <c r="JFF2" s="73"/>
      <c r="JFG2" s="73"/>
      <c r="JFH2" s="73"/>
      <c r="JFI2" s="73"/>
      <c r="JFJ2" s="73"/>
      <c r="JFK2" s="73"/>
      <c r="JFL2" s="73"/>
      <c r="JFM2" s="93"/>
      <c r="JFN2" s="73"/>
      <c r="JFO2" s="73"/>
      <c r="JFP2" s="73"/>
      <c r="JFQ2" s="73"/>
      <c r="JFR2" s="73"/>
      <c r="JFS2" s="73"/>
      <c r="JFT2" s="73"/>
      <c r="JFU2" s="73"/>
      <c r="JFV2" s="73"/>
      <c r="JFW2" s="73"/>
      <c r="JFX2" s="73"/>
      <c r="JFY2" s="73"/>
      <c r="JFZ2" s="73"/>
      <c r="JGA2" s="73"/>
      <c r="JGB2" s="73"/>
      <c r="JGC2" s="93"/>
      <c r="JGD2" s="73"/>
      <c r="JGE2" s="73"/>
      <c r="JGF2" s="73"/>
      <c r="JGG2" s="73"/>
      <c r="JGH2" s="73"/>
      <c r="JGI2" s="73"/>
      <c r="JGJ2" s="73"/>
      <c r="JGK2" s="73"/>
      <c r="JGL2" s="73"/>
      <c r="JGM2" s="73"/>
      <c r="JGN2" s="73"/>
      <c r="JGO2" s="73"/>
      <c r="JGP2" s="73"/>
      <c r="JGQ2" s="73"/>
      <c r="JGR2" s="73"/>
      <c r="JGS2" s="93"/>
      <c r="JGT2" s="73"/>
      <c r="JGU2" s="73"/>
      <c r="JGV2" s="73"/>
      <c r="JGW2" s="73"/>
      <c r="JGX2" s="73"/>
      <c r="JGY2" s="73"/>
      <c r="JGZ2" s="73"/>
      <c r="JHA2" s="73"/>
      <c r="JHB2" s="73"/>
      <c r="JHC2" s="73"/>
      <c r="JHD2" s="73"/>
      <c r="JHE2" s="73"/>
      <c r="JHF2" s="73"/>
      <c r="JHG2" s="73"/>
      <c r="JHH2" s="73"/>
      <c r="JHI2" s="93"/>
      <c r="JHJ2" s="73"/>
      <c r="JHK2" s="73"/>
      <c r="JHL2" s="73"/>
      <c r="JHM2" s="73"/>
      <c r="JHN2" s="73"/>
      <c r="JHO2" s="73"/>
      <c r="JHP2" s="73"/>
      <c r="JHQ2" s="73"/>
      <c r="JHR2" s="73"/>
      <c r="JHS2" s="73"/>
      <c r="JHT2" s="73"/>
      <c r="JHU2" s="73"/>
      <c r="JHV2" s="73"/>
      <c r="JHW2" s="73"/>
      <c r="JHX2" s="73"/>
      <c r="JHY2" s="93"/>
      <c r="JHZ2" s="73"/>
      <c r="JIA2" s="73"/>
      <c r="JIB2" s="73"/>
      <c r="JIC2" s="73"/>
      <c r="JID2" s="73"/>
      <c r="JIE2" s="73"/>
      <c r="JIF2" s="73"/>
      <c r="JIG2" s="73"/>
      <c r="JIH2" s="73"/>
      <c r="JII2" s="73"/>
      <c r="JIJ2" s="73"/>
      <c r="JIK2" s="73"/>
      <c r="JIL2" s="73"/>
      <c r="JIM2" s="73"/>
      <c r="JIN2" s="73"/>
      <c r="JIO2" s="93"/>
      <c r="JIP2" s="73"/>
      <c r="JIQ2" s="73"/>
      <c r="JIR2" s="73"/>
      <c r="JIS2" s="73"/>
      <c r="JIT2" s="73"/>
      <c r="JIU2" s="73"/>
      <c r="JIV2" s="73"/>
      <c r="JIW2" s="73"/>
      <c r="JIX2" s="73"/>
      <c r="JIY2" s="73"/>
      <c r="JIZ2" s="73"/>
      <c r="JJA2" s="73"/>
      <c r="JJB2" s="73"/>
      <c r="JJC2" s="73"/>
      <c r="JJD2" s="73"/>
      <c r="JJE2" s="93"/>
      <c r="JJF2" s="73"/>
      <c r="JJG2" s="73"/>
      <c r="JJH2" s="73"/>
      <c r="JJI2" s="73"/>
      <c r="JJJ2" s="73"/>
      <c r="JJK2" s="73"/>
      <c r="JJL2" s="73"/>
      <c r="JJM2" s="73"/>
      <c r="JJN2" s="73"/>
      <c r="JJO2" s="73"/>
      <c r="JJP2" s="73"/>
      <c r="JJQ2" s="73"/>
      <c r="JJR2" s="73"/>
      <c r="JJS2" s="73"/>
      <c r="JJT2" s="73"/>
      <c r="JJU2" s="93"/>
      <c r="JJV2" s="73"/>
      <c r="JJW2" s="73"/>
      <c r="JJX2" s="73"/>
      <c r="JJY2" s="73"/>
      <c r="JJZ2" s="73"/>
      <c r="JKA2" s="73"/>
      <c r="JKB2" s="73"/>
      <c r="JKC2" s="73"/>
      <c r="JKD2" s="73"/>
      <c r="JKE2" s="73"/>
      <c r="JKF2" s="73"/>
      <c r="JKG2" s="73"/>
      <c r="JKH2" s="73"/>
      <c r="JKI2" s="73"/>
      <c r="JKJ2" s="73"/>
      <c r="JKK2" s="93"/>
      <c r="JKL2" s="73"/>
      <c r="JKM2" s="73"/>
      <c r="JKN2" s="73"/>
      <c r="JKO2" s="73"/>
      <c r="JKP2" s="73"/>
      <c r="JKQ2" s="73"/>
      <c r="JKR2" s="73"/>
      <c r="JKS2" s="73"/>
      <c r="JKT2" s="73"/>
      <c r="JKU2" s="73"/>
      <c r="JKV2" s="73"/>
      <c r="JKW2" s="73"/>
      <c r="JKX2" s="73"/>
      <c r="JKY2" s="73"/>
      <c r="JKZ2" s="73"/>
      <c r="JLA2" s="93"/>
      <c r="JLB2" s="73"/>
      <c r="JLC2" s="73"/>
      <c r="JLD2" s="73"/>
      <c r="JLE2" s="73"/>
      <c r="JLF2" s="73"/>
      <c r="JLG2" s="73"/>
      <c r="JLH2" s="73"/>
      <c r="JLI2" s="73"/>
      <c r="JLJ2" s="73"/>
      <c r="JLK2" s="73"/>
      <c r="JLL2" s="73"/>
      <c r="JLM2" s="73"/>
      <c r="JLN2" s="73"/>
      <c r="JLO2" s="73"/>
      <c r="JLP2" s="73"/>
      <c r="JLQ2" s="93"/>
      <c r="JLR2" s="73"/>
      <c r="JLS2" s="73"/>
      <c r="JLT2" s="73"/>
      <c r="JLU2" s="73"/>
      <c r="JLV2" s="73"/>
      <c r="JLW2" s="73"/>
      <c r="JLX2" s="73"/>
      <c r="JLY2" s="73"/>
      <c r="JLZ2" s="73"/>
      <c r="JMA2" s="73"/>
      <c r="JMB2" s="73"/>
      <c r="JMC2" s="73"/>
      <c r="JMD2" s="73"/>
      <c r="JME2" s="73"/>
      <c r="JMF2" s="73"/>
      <c r="JMG2" s="93"/>
      <c r="JMH2" s="73"/>
      <c r="JMI2" s="73"/>
      <c r="JMJ2" s="73"/>
      <c r="JMK2" s="73"/>
      <c r="JML2" s="73"/>
      <c r="JMM2" s="73"/>
      <c r="JMN2" s="73"/>
      <c r="JMO2" s="73"/>
      <c r="JMP2" s="73"/>
      <c r="JMQ2" s="73"/>
      <c r="JMR2" s="73"/>
      <c r="JMS2" s="73"/>
      <c r="JMT2" s="73"/>
      <c r="JMU2" s="73"/>
      <c r="JMV2" s="73"/>
      <c r="JMW2" s="93"/>
      <c r="JMX2" s="73"/>
      <c r="JMY2" s="73"/>
      <c r="JMZ2" s="73"/>
      <c r="JNA2" s="73"/>
      <c r="JNB2" s="73"/>
      <c r="JNC2" s="73"/>
      <c r="JND2" s="73"/>
      <c r="JNE2" s="73"/>
      <c r="JNF2" s="73"/>
      <c r="JNG2" s="73"/>
      <c r="JNH2" s="73"/>
      <c r="JNI2" s="73"/>
      <c r="JNJ2" s="73"/>
      <c r="JNK2" s="73"/>
      <c r="JNL2" s="73"/>
      <c r="JNM2" s="93"/>
      <c r="JNN2" s="73"/>
      <c r="JNO2" s="73"/>
      <c r="JNP2" s="73"/>
      <c r="JNQ2" s="73"/>
      <c r="JNR2" s="73"/>
      <c r="JNS2" s="73"/>
      <c r="JNT2" s="73"/>
      <c r="JNU2" s="73"/>
      <c r="JNV2" s="73"/>
      <c r="JNW2" s="73"/>
      <c r="JNX2" s="73"/>
      <c r="JNY2" s="73"/>
      <c r="JNZ2" s="73"/>
      <c r="JOA2" s="73"/>
      <c r="JOB2" s="73"/>
      <c r="JOC2" s="93"/>
      <c r="JOD2" s="73"/>
      <c r="JOE2" s="73"/>
      <c r="JOF2" s="73"/>
      <c r="JOG2" s="73"/>
      <c r="JOH2" s="73"/>
      <c r="JOI2" s="73"/>
      <c r="JOJ2" s="73"/>
      <c r="JOK2" s="73"/>
      <c r="JOL2" s="73"/>
      <c r="JOM2" s="73"/>
      <c r="JON2" s="73"/>
      <c r="JOO2" s="73"/>
      <c r="JOP2" s="73"/>
      <c r="JOQ2" s="73"/>
      <c r="JOR2" s="73"/>
      <c r="JOS2" s="93"/>
      <c r="JOT2" s="73"/>
      <c r="JOU2" s="73"/>
      <c r="JOV2" s="73"/>
      <c r="JOW2" s="73"/>
      <c r="JOX2" s="73"/>
      <c r="JOY2" s="73"/>
      <c r="JOZ2" s="73"/>
      <c r="JPA2" s="73"/>
      <c r="JPB2" s="73"/>
      <c r="JPC2" s="73"/>
      <c r="JPD2" s="73"/>
      <c r="JPE2" s="73"/>
      <c r="JPF2" s="73"/>
      <c r="JPG2" s="73"/>
      <c r="JPH2" s="73"/>
      <c r="JPI2" s="93"/>
      <c r="JPJ2" s="73"/>
      <c r="JPK2" s="73"/>
      <c r="JPL2" s="73"/>
      <c r="JPM2" s="73"/>
      <c r="JPN2" s="73"/>
      <c r="JPO2" s="73"/>
      <c r="JPP2" s="73"/>
      <c r="JPQ2" s="73"/>
      <c r="JPR2" s="73"/>
      <c r="JPS2" s="73"/>
      <c r="JPT2" s="73"/>
      <c r="JPU2" s="73"/>
      <c r="JPV2" s="73"/>
      <c r="JPW2" s="73"/>
      <c r="JPX2" s="73"/>
      <c r="JPY2" s="93"/>
      <c r="JPZ2" s="73"/>
      <c r="JQA2" s="73"/>
      <c r="JQB2" s="73"/>
      <c r="JQC2" s="73"/>
      <c r="JQD2" s="73"/>
      <c r="JQE2" s="73"/>
      <c r="JQF2" s="73"/>
      <c r="JQG2" s="73"/>
      <c r="JQH2" s="73"/>
      <c r="JQI2" s="73"/>
      <c r="JQJ2" s="73"/>
      <c r="JQK2" s="73"/>
      <c r="JQL2" s="73"/>
      <c r="JQM2" s="73"/>
      <c r="JQN2" s="73"/>
      <c r="JQO2" s="93"/>
      <c r="JQP2" s="73"/>
      <c r="JQQ2" s="73"/>
      <c r="JQR2" s="73"/>
      <c r="JQS2" s="73"/>
      <c r="JQT2" s="73"/>
      <c r="JQU2" s="73"/>
      <c r="JQV2" s="73"/>
      <c r="JQW2" s="73"/>
      <c r="JQX2" s="73"/>
      <c r="JQY2" s="73"/>
      <c r="JQZ2" s="73"/>
      <c r="JRA2" s="73"/>
      <c r="JRB2" s="73"/>
      <c r="JRC2" s="73"/>
      <c r="JRD2" s="73"/>
      <c r="JRE2" s="93"/>
      <c r="JRF2" s="73"/>
      <c r="JRG2" s="73"/>
      <c r="JRH2" s="73"/>
      <c r="JRI2" s="73"/>
      <c r="JRJ2" s="73"/>
      <c r="JRK2" s="73"/>
      <c r="JRL2" s="73"/>
      <c r="JRM2" s="73"/>
      <c r="JRN2" s="73"/>
      <c r="JRO2" s="73"/>
      <c r="JRP2" s="73"/>
      <c r="JRQ2" s="73"/>
      <c r="JRR2" s="73"/>
      <c r="JRS2" s="73"/>
      <c r="JRT2" s="73"/>
      <c r="JRU2" s="93"/>
      <c r="JRV2" s="73"/>
      <c r="JRW2" s="73"/>
      <c r="JRX2" s="73"/>
      <c r="JRY2" s="73"/>
      <c r="JRZ2" s="73"/>
      <c r="JSA2" s="73"/>
      <c r="JSB2" s="73"/>
      <c r="JSC2" s="73"/>
      <c r="JSD2" s="73"/>
      <c r="JSE2" s="73"/>
      <c r="JSF2" s="73"/>
      <c r="JSG2" s="73"/>
      <c r="JSH2" s="73"/>
      <c r="JSI2" s="73"/>
      <c r="JSJ2" s="73"/>
      <c r="JSK2" s="93"/>
      <c r="JSL2" s="73"/>
      <c r="JSM2" s="73"/>
      <c r="JSN2" s="73"/>
      <c r="JSO2" s="73"/>
      <c r="JSP2" s="73"/>
      <c r="JSQ2" s="73"/>
      <c r="JSR2" s="73"/>
      <c r="JSS2" s="73"/>
      <c r="JST2" s="73"/>
      <c r="JSU2" s="73"/>
      <c r="JSV2" s="73"/>
      <c r="JSW2" s="73"/>
      <c r="JSX2" s="73"/>
      <c r="JSY2" s="73"/>
      <c r="JSZ2" s="73"/>
      <c r="JTA2" s="93"/>
      <c r="JTB2" s="73"/>
      <c r="JTC2" s="73"/>
      <c r="JTD2" s="73"/>
      <c r="JTE2" s="73"/>
      <c r="JTF2" s="73"/>
      <c r="JTG2" s="73"/>
      <c r="JTH2" s="73"/>
      <c r="JTI2" s="73"/>
      <c r="JTJ2" s="73"/>
      <c r="JTK2" s="73"/>
      <c r="JTL2" s="73"/>
      <c r="JTM2" s="73"/>
      <c r="JTN2" s="73"/>
      <c r="JTO2" s="73"/>
      <c r="JTP2" s="73"/>
      <c r="JTQ2" s="93"/>
      <c r="JTR2" s="73"/>
      <c r="JTS2" s="73"/>
      <c r="JTT2" s="73"/>
      <c r="JTU2" s="73"/>
      <c r="JTV2" s="73"/>
      <c r="JTW2" s="73"/>
      <c r="JTX2" s="73"/>
      <c r="JTY2" s="73"/>
      <c r="JTZ2" s="73"/>
      <c r="JUA2" s="73"/>
      <c r="JUB2" s="73"/>
      <c r="JUC2" s="73"/>
      <c r="JUD2" s="73"/>
      <c r="JUE2" s="73"/>
      <c r="JUF2" s="73"/>
      <c r="JUG2" s="93"/>
      <c r="JUH2" s="73"/>
      <c r="JUI2" s="73"/>
      <c r="JUJ2" s="73"/>
      <c r="JUK2" s="73"/>
      <c r="JUL2" s="73"/>
      <c r="JUM2" s="73"/>
      <c r="JUN2" s="73"/>
      <c r="JUO2" s="73"/>
      <c r="JUP2" s="73"/>
      <c r="JUQ2" s="73"/>
      <c r="JUR2" s="73"/>
      <c r="JUS2" s="73"/>
      <c r="JUT2" s="73"/>
      <c r="JUU2" s="73"/>
      <c r="JUV2" s="73"/>
      <c r="JUW2" s="93"/>
      <c r="JUX2" s="73"/>
      <c r="JUY2" s="73"/>
      <c r="JUZ2" s="73"/>
      <c r="JVA2" s="73"/>
      <c r="JVB2" s="73"/>
      <c r="JVC2" s="73"/>
      <c r="JVD2" s="73"/>
      <c r="JVE2" s="73"/>
      <c r="JVF2" s="73"/>
      <c r="JVG2" s="73"/>
      <c r="JVH2" s="73"/>
      <c r="JVI2" s="73"/>
      <c r="JVJ2" s="73"/>
      <c r="JVK2" s="73"/>
      <c r="JVL2" s="73"/>
      <c r="JVM2" s="93"/>
      <c r="JVN2" s="73"/>
      <c r="JVO2" s="73"/>
      <c r="JVP2" s="73"/>
      <c r="JVQ2" s="73"/>
      <c r="JVR2" s="73"/>
      <c r="JVS2" s="73"/>
      <c r="JVT2" s="73"/>
      <c r="JVU2" s="73"/>
      <c r="JVV2" s="73"/>
      <c r="JVW2" s="73"/>
      <c r="JVX2" s="73"/>
      <c r="JVY2" s="73"/>
      <c r="JVZ2" s="73"/>
      <c r="JWA2" s="73"/>
      <c r="JWB2" s="73"/>
      <c r="JWC2" s="93"/>
      <c r="JWD2" s="73"/>
      <c r="JWE2" s="73"/>
      <c r="JWF2" s="73"/>
      <c r="JWG2" s="73"/>
      <c r="JWH2" s="73"/>
      <c r="JWI2" s="73"/>
      <c r="JWJ2" s="73"/>
      <c r="JWK2" s="73"/>
      <c r="JWL2" s="73"/>
      <c r="JWM2" s="73"/>
      <c r="JWN2" s="73"/>
      <c r="JWO2" s="73"/>
      <c r="JWP2" s="73"/>
      <c r="JWQ2" s="73"/>
      <c r="JWR2" s="73"/>
      <c r="JWS2" s="93"/>
      <c r="JWT2" s="73"/>
      <c r="JWU2" s="73"/>
      <c r="JWV2" s="73"/>
      <c r="JWW2" s="73"/>
      <c r="JWX2" s="73"/>
      <c r="JWY2" s="73"/>
      <c r="JWZ2" s="73"/>
      <c r="JXA2" s="73"/>
      <c r="JXB2" s="73"/>
      <c r="JXC2" s="73"/>
      <c r="JXD2" s="73"/>
      <c r="JXE2" s="73"/>
      <c r="JXF2" s="73"/>
      <c r="JXG2" s="73"/>
      <c r="JXH2" s="73"/>
      <c r="JXI2" s="93"/>
      <c r="JXJ2" s="73"/>
      <c r="JXK2" s="73"/>
      <c r="JXL2" s="73"/>
      <c r="JXM2" s="73"/>
      <c r="JXN2" s="73"/>
      <c r="JXO2" s="73"/>
      <c r="JXP2" s="73"/>
      <c r="JXQ2" s="73"/>
      <c r="JXR2" s="73"/>
      <c r="JXS2" s="73"/>
      <c r="JXT2" s="73"/>
      <c r="JXU2" s="73"/>
      <c r="JXV2" s="73"/>
      <c r="JXW2" s="73"/>
      <c r="JXX2" s="73"/>
      <c r="JXY2" s="93"/>
      <c r="JXZ2" s="73"/>
      <c r="JYA2" s="73"/>
      <c r="JYB2" s="73"/>
      <c r="JYC2" s="73"/>
      <c r="JYD2" s="73"/>
      <c r="JYE2" s="73"/>
      <c r="JYF2" s="73"/>
      <c r="JYG2" s="73"/>
      <c r="JYH2" s="73"/>
      <c r="JYI2" s="73"/>
      <c r="JYJ2" s="73"/>
      <c r="JYK2" s="73"/>
      <c r="JYL2" s="73"/>
      <c r="JYM2" s="73"/>
      <c r="JYN2" s="73"/>
      <c r="JYO2" s="93"/>
      <c r="JYP2" s="73"/>
      <c r="JYQ2" s="73"/>
      <c r="JYR2" s="73"/>
      <c r="JYS2" s="73"/>
      <c r="JYT2" s="73"/>
      <c r="JYU2" s="73"/>
      <c r="JYV2" s="73"/>
      <c r="JYW2" s="73"/>
      <c r="JYX2" s="73"/>
      <c r="JYY2" s="73"/>
      <c r="JYZ2" s="73"/>
      <c r="JZA2" s="73"/>
      <c r="JZB2" s="73"/>
      <c r="JZC2" s="73"/>
      <c r="JZD2" s="73"/>
      <c r="JZE2" s="93"/>
      <c r="JZF2" s="73"/>
      <c r="JZG2" s="73"/>
      <c r="JZH2" s="73"/>
      <c r="JZI2" s="73"/>
      <c r="JZJ2" s="73"/>
      <c r="JZK2" s="73"/>
      <c r="JZL2" s="73"/>
      <c r="JZM2" s="73"/>
      <c r="JZN2" s="73"/>
      <c r="JZO2" s="73"/>
      <c r="JZP2" s="73"/>
      <c r="JZQ2" s="73"/>
      <c r="JZR2" s="73"/>
      <c r="JZS2" s="73"/>
      <c r="JZT2" s="73"/>
      <c r="JZU2" s="93"/>
      <c r="JZV2" s="73"/>
      <c r="JZW2" s="73"/>
      <c r="JZX2" s="73"/>
      <c r="JZY2" s="73"/>
      <c r="JZZ2" s="73"/>
      <c r="KAA2" s="73"/>
      <c r="KAB2" s="73"/>
      <c r="KAC2" s="73"/>
      <c r="KAD2" s="73"/>
      <c r="KAE2" s="73"/>
      <c r="KAF2" s="73"/>
      <c r="KAG2" s="73"/>
      <c r="KAH2" s="73"/>
      <c r="KAI2" s="73"/>
      <c r="KAJ2" s="73"/>
      <c r="KAK2" s="93"/>
      <c r="KAL2" s="73"/>
      <c r="KAM2" s="73"/>
      <c r="KAN2" s="73"/>
      <c r="KAO2" s="73"/>
      <c r="KAP2" s="73"/>
      <c r="KAQ2" s="73"/>
      <c r="KAR2" s="73"/>
      <c r="KAS2" s="73"/>
      <c r="KAT2" s="73"/>
      <c r="KAU2" s="73"/>
      <c r="KAV2" s="73"/>
      <c r="KAW2" s="73"/>
      <c r="KAX2" s="73"/>
      <c r="KAY2" s="73"/>
      <c r="KAZ2" s="73"/>
      <c r="KBA2" s="93"/>
      <c r="KBB2" s="73"/>
      <c r="KBC2" s="73"/>
      <c r="KBD2" s="73"/>
      <c r="KBE2" s="73"/>
      <c r="KBF2" s="73"/>
      <c r="KBG2" s="73"/>
      <c r="KBH2" s="73"/>
      <c r="KBI2" s="73"/>
      <c r="KBJ2" s="73"/>
      <c r="KBK2" s="73"/>
      <c r="KBL2" s="73"/>
      <c r="KBM2" s="73"/>
      <c r="KBN2" s="73"/>
      <c r="KBO2" s="73"/>
      <c r="KBP2" s="73"/>
      <c r="KBQ2" s="93"/>
      <c r="KBR2" s="73"/>
      <c r="KBS2" s="73"/>
      <c r="KBT2" s="73"/>
      <c r="KBU2" s="73"/>
      <c r="KBV2" s="73"/>
      <c r="KBW2" s="73"/>
      <c r="KBX2" s="73"/>
      <c r="KBY2" s="73"/>
      <c r="KBZ2" s="73"/>
      <c r="KCA2" s="73"/>
      <c r="KCB2" s="73"/>
      <c r="KCC2" s="73"/>
      <c r="KCD2" s="73"/>
      <c r="KCE2" s="73"/>
      <c r="KCF2" s="73"/>
      <c r="KCG2" s="93"/>
      <c r="KCH2" s="73"/>
      <c r="KCI2" s="73"/>
      <c r="KCJ2" s="73"/>
      <c r="KCK2" s="73"/>
      <c r="KCL2" s="73"/>
      <c r="KCM2" s="73"/>
      <c r="KCN2" s="73"/>
      <c r="KCO2" s="73"/>
      <c r="KCP2" s="73"/>
      <c r="KCQ2" s="73"/>
      <c r="KCR2" s="73"/>
      <c r="KCS2" s="73"/>
      <c r="KCT2" s="73"/>
      <c r="KCU2" s="73"/>
      <c r="KCV2" s="73"/>
      <c r="KCW2" s="93"/>
      <c r="KCX2" s="73"/>
      <c r="KCY2" s="73"/>
      <c r="KCZ2" s="73"/>
      <c r="KDA2" s="73"/>
      <c r="KDB2" s="73"/>
      <c r="KDC2" s="73"/>
      <c r="KDD2" s="73"/>
      <c r="KDE2" s="73"/>
      <c r="KDF2" s="73"/>
      <c r="KDG2" s="73"/>
      <c r="KDH2" s="73"/>
      <c r="KDI2" s="73"/>
      <c r="KDJ2" s="73"/>
      <c r="KDK2" s="73"/>
      <c r="KDL2" s="73"/>
      <c r="KDM2" s="93"/>
      <c r="KDN2" s="73"/>
      <c r="KDO2" s="73"/>
      <c r="KDP2" s="73"/>
      <c r="KDQ2" s="73"/>
      <c r="KDR2" s="73"/>
      <c r="KDS2" s="73"/>
      <c r="KDT2" s="73"/>
      <c r="KDU2" s="73"/>
      <c r="KDV2" s="73"/>
      <c r="KDW2" s="73"/>
      <c r="KDX2" s="73"/>
      <c r="KDY2" s="73"/>
      <c r="KDZ2" s="73"/>
      <c r="KEA2" s="73"/>
      <c r="KEB2" s="73"/>
      <c r="KEC2" s="93"/>
      <c r="KED2" s="73"/>
      <c r="KEE2" s="73"/>
      <c r="KEF2" s="73"/>
      <c r="KEG2" s="73"/>
      <c r="KEH2" s="73"/>
      <c r="KEI2" s="73"/>
      <c r="KEJ2" s="73"/>
      <c r="KEK2" s="73"/>
      <c r="KEL2" s="73"/>
      <c r="KEM2" s="73"/>
      <c r="KEN2" s="73"/>
      <c r="KEO2" s="73"/>
      <c r="KEP2" s="73"/>
      <c r="KEQ2" s="73"/>
      <c r="KER2" s="73"/>
      <c r="KES2" s="93"/>
      <c r="KET2" s="73"/>
      <c r="KEU2" s="73"/>
      <c r="KEV2" s="73"/>
      <c r="KEW2" s="73"/>
      <c r="KEX2" s="73"/>
      <c r="KEY2" s="73"/>
      <c r="KEZ2" s="73"/>
      <c r="KFA2" s="73"/>
      <c r="KFB2" s="73"/>
      <c r="KFC2" s="73"/>
      <c r="KFD2" s="73"/>
      <c r="KFE2" s="73"/>
      <c r="KFF2" s="73"/>
      <c r="KFG2" s="73"/>
      <c r="KFH2" s="73"/>
      <c r="KFI2" s="93"/>
      <c r="KFJ2" s="73"/>
      <c r="KFK2" s="73"/>
      <c r="KFL2" s="73"/>
      <c r="KFM2" s="73"/>
      <c r="KFN2" s="73"/>
      <c r="KFO2" s="73"/>
      <c r="KFP2" s="73"/>
      <c r="KFQ2" s="73"/>
      <c r="KFR2" s="73"/>
      <c r="KFS2" s="73"/>
      <c r="KFT2" s="73"/>
      <c r="KFU2" s="73"/>
      <c r="KFV2" s="73"/>
      <c r="KFW2" s="73"/>
      <c r="KFX2" s="73"/>
      <c r="KFY2" s="93"/>
      <c r="KFZ2" s="73"/>
      <c r="KGA2" s="73"/>
      <c r="KGB2" s="73"/>
      <c r="KGC2" s="73"/>
      <c r="KGD2" s="73"/>
      <c r="KGE2" s="73"/>
      <c r="KGF2" s="73"/>
      <c r="KGG2" s="73"/>
      <c r="KGH2" s="73"/>
      <c r="KGI2" s="73"/>
      <c r="KGJ2" s="73"/>
      <c r="KGK2" s="73"/>
      <c r="KGL2" s="73"/>
      <c r="KGM2" s="73"/>
      <c r="KGN2" s="73"/>
      <c r="KGO2" s="93"/>
      <c r="KGP2" s="73"/>
      <c r="KGQ2" s="73"/>
      <c r="KGR2" s="73"/>
      <c r="KGS2" s="73"/>
      <c r="KGT2" s="73"/>
      <c r="KGU2" s="73"/>
      <c r="KGV2" s="73"/>
      <c r="KGW2" s="73"/>
      <c r="KGX2" s="73"/>
      <c r="KGY2" s="73"/>
      <c r="KGZ2" s="73"/>
      <c r="KHA2" s="73"/>
      <c r="KHB2" s="73"/>
      <c r="KHC2" s="73"/>
      <c r="KHD2" s="73"/>
      <c r="KHE2" s="93"/>
      <c r="KHF2" s="73"/>
      <c r="KHG2" s="73"/>
      <c r="KHH2" s="73"/>
      <c r="KHI2" s="73"/>
      <c r="KHJ2" s="73"/>
      <c r="KHK2" s="73"/>
      <c r="KHL2" s="73"/>
      <c r="KHM2" s="73"/>
      <c r="KHN2" s="73"/>
      <c r="KHO2" s="73"/>
      <c r="KHP2" s="73"/>
      <c r="KHQ2" s="73"/>
      <c r="KHR2" s="73"/>
      <c r="KHS2" s="73"/>
      <c r="KHT2" s="73"/>
      <c r="KHU2" s="93"/>
      <c r="KHV2" s="73"/>
      <c r="KHW2" s="73"/>
      <c r="KHX2" s="73"/>
      <c r="KHY2" s="73"/>
      <c r="KHZ2" s="73"/>
      <c r="KIA2" s="73"/>
      <c r="KIB2" s="73"/>
      <c r="KIC2" s="73"/>
      <c r="KID2" s="73"/>
      <c r="KIE2" s="73"/>
      <c r="KIF2" s="73"/>
      <c r="KIG2" s="73"/>
      <c r="KIH2" s="73"/>
      <c r="KII2" s="73"/>
      <c r="KIJ2" s="73"/>
      <c r="KIK2" s="93"/>
      <c r="KIL2" s="73"/>
      <c r="KIM2" s="73"/>
      <c r="KIN2" s="73"/>
      <c r="KIO2" s="73"/>
      <c r="KIP2" s="73"/>
      <c r="KIQ2" s="73"/>
      <c r="KIR2" s="73"/>
      <c r="KIS2" s="73"/>
      <c r="KIT2" s="73"/>
      <c r="KIU2" s="73"/>
      <c r="KIV2" s="73"/>
      <c r="KIW2" s="73"/>
      <c r="KIX2" s="73"/>
      <c r="KIY2" s="73"/>
      <c r="KIZ2" s="73"/>
      <c r="KJA2" s="93"/>
      <c r="KJB2" s="73"/>
      <c r="KJC2" s="73"/>
      <c r="KJD2" s="73"/>
      <c r="KJE2" s="73"/>
      <c r="KJF2" s="73"/>
      <c r="KJG2" s="73"/>
      <c r="KJH2" s="73"/>
      <c r="KJI2" s="73"/>
      <c r="KJJ2" s="73"/>
      <c r="KJK2" s="73"/>
      <c r="KJL2" s="73"/>
      <c r="KJM2" s="73"/>
      <c r="KJN2" s="73"/>
      <c r="KJO2" s="73"/>
      <c r="KJP2" s="73"/>
      <c r="KJQ2" s="93"/>
      <c r="KJR2" s="73"/>
      <c r="KJS2" s="73"/>
      <c r="KJT2" s="73"/>
      <c r="KJU2" s="73"/>
      <c r="KJV2" s="73"/>
      <c r="KJW2" s="73"/>
      <c r="KJX2" s="73"/>
      <c r="KJY2" s="73"/>
      <c r="KJZ2" s="73"/>
      <c r="KKA2" s="73"/>
      <c r="KKB2" s="73"/>
      <c r="KKC2" s="73"/>
      <c r="KKD2" s="73"/>
      <c r="KKE2" s="73"/>
      <c r="KKF2" s="73"/>
      <c r="KKG2" s="93"/>
      <c r="KKH2" s="73"/>
      <c r="KKI2" s="73"/>
      <c r="KKJ2" s="73"/>
      <c r="KKK2" s="73"/>
      <c r="KKL2" s="73"/>
      <c r="KKM2" s="73"/>
      <c r="KKN2" s="73"/>
      <c r="KKO2" s="73"/>
      <c r="KKP2" s="73"/>
      <c r="KKQ2" s="73"/>
      <c r="KKR2" s="73"/>
      <c r="KKS2" s="73"/>
      <c r="KKT2" s="73"/>
      <c r="KKU2" s="73"/>
      <c r="KKV2" s="73"/>
      <c r="KKW2" s="93"/>
      <c r="KKX2" s="73"/>
      <c r="KKY2" s="73"/>
      <c r="KKZ2" s="73"/>
      <c r="KLA2" s="73"/>
      <c r="KLB2" s="73"/>
      <c r="KLC2" s="73"/>
      <c r="KLD2" s="73"/>
      <c r="KLE2" s="73"/>
      <c r="KLF2" s="73"/>
      <c r="KLG2" s="73"/>
      <c r="KLH2" s="73"/>
      <c r="KLI2" s="73"/>
      <c r="KLJ2" s="73"/>
      <c r="KLK2" s="73"/>
      <c r="KLL2" s="73"/>
      <c r="KLM2" s="93"/>
      <c r="KLN2" s="73"/>
      <c r="KLO2" s="73"/>
      <c r="KLP2" s="73"/>
      <c r="KLQ2" s="73"/>
      <c r="KLR2" s="73"/>
      <c r="KLS2" s="73"/>
      <c r="KLT2" s="73"/>
      <c r="KLU2" s="73"/>
      <c r="KLV2" s="73"/>
      <c r="KLW2" s="73"/>
      <c r="KLX2" s="73"/>
      <c r="KLY2" s="73"/>
      <c r="KLZ2" s="73"/>
      <c r="KMA2" s="73"/>
      <c r="KMB2" s="73"/>
      <c r="KMC2" s="93"/>
      <c r="KMD2" s="73"/>
      <c r="KME2" s="73"/>
      <c r="KMF2" s="73"/>
      <c r="KMG2" s="73"/>
      <c r="KMH2" s="73"/>
      <c r="KMI2" s="73"/>
      <c r="KMJ2" s="73"/>
      <c r="KMK2" s="73"/>
      <c r="KML2" s="73"/>
      <c r="KMM2" s="73"/>
      <c r="KMN2" s="73"/>
      <c r="KMO2" s="73"/>
      <c r="KMP2" s="73"/>
      <c r="KMQ2" s="73"/>
      <c r="KMR2" s="73"/>
      <c r="KMS2" s="93"/>
      <c r="KMT2" s="73"/>
      <c r="KMU2" s="73"/>
      <c r="KMV2" s="73"/>
      <c r="KMW2" s="73"/>
      <c r="KMX2" s="73"/>
      <c r="KMY2" s="73"/>
      <c r="KMZ2" s="73"/>
      <c r="KNA2" s="73"/>
      <c r="KNB2" s="73"/>
      <c r="KNC2" s="73"/>
      <c r="KND2" s="73"/>
      <c r="KNE2" s="73"/>
      <c r="KNF2" s="73"/>
      <c r="KNG2" s="73"/>
      <c r="KNH2" s="73"/>
      <c r="KNI2" s="93"/>
      <c r="KNJ2" s="73"/>
      <c r="KNK2" s="73"/>
      <c r="KNL2" s="73"/>
      <c r="KNM2" s="73"/>
      <c r="KNN2" s="73"/>
      <c r="KNO2" s="73"/>
      <c r="KNP2" s="73"/>
      <c r="KNQ2" s="73"/>
      <c r="KNR2" s="73"/>
      <c r="KNS2" s="73"/>
      <c r="KNT2" s="73"/>
      <c r="KNU2" s="73"/>
      <c r="KNV2" s="73"/>
      <c r="KNW2" s="73"/>
      <c r="KNX2" s="73"/>
      <c r="KNY2" s="93"/>
      <c r="KNZ2" s="73"/>
      <c r="KOA2" s="73"/>
      <c r="KOB2" s="73"/>
      <c r="KOC2" s="73"/>
      <c r="KOD2" s="73"/>
      <c r="KOE2" s="73"/>
      <c r="KOF2" s="73"/>
      <c r="KOG2" s="73"/>
      <c r="KOH2" s="73"/>
      <c r="KOI2" s="73"/>
      <c r="KOJ2" s="73"/>
      <c r="KOK2" s="73"/>
      <c r="KOL2" s="73"/>
      <c r="KOM2" s="73"/>
      <c r="KON2" s="73"/>
      <c r="KOO2" s="93"/>
      <c r="KOP2" s="73"/>
      <c r="KOQ2" s="73"/>
      <c r="KOR2" s="73"/>
      <c r="KOS2" s="73"/>
      <c r="KOT2" s="73"/>
      <c r="KOU2" s="73"/>
      <c r="KOV2" s="73"/>
      <c r="KOW2" s="73"/>
      <c r="KOX2" s="73"/>
      <c r="KOY2" s="73"/>
      <c r="KOZ2" s="73"/>
      <c r="KPA2" s="73"/>
      <c r="KPB2" s="73"/>
      <c r="KPC2" s="73"/>
      <c r="KPD2" s="73"/>
      <c r="KPE2" s="93"/>
      <c r="KPF2" s="73"/>
      <c r="KPG2" s="73"/>
      <c r="KPH2" s="73"/>
      <c r="KPI2" s="73"/>
      <c r="KPJ2" s="73"/>
      <c r="KPK2" s="73"/>
      <c r="KPL2" s="73"/>
      <c r="KPM2" s="73"/>
      <c r="KPN2" s="73"/>
      <c r="KPO2" s="73"/>
      <c r="KPP2" s="73"/>
      <c r="KPQ2" s="73"/>
      <c r="KPR2" s="73"/>
      <c r="KPS2" s="73"/>
      <c r="KPT2" s="73"/>
      <c r="KPU2" s="93"/>
      <c r="KPV2" s="73"/>
      <c r="KPW2" s="73"/>
      <c r="KPX2" s="73"/>
      <c r="KPY2" s="73"/>
      <c r="KPZ2" s="73"/>
      <c r="KQA2" s="73"/>
      <c r="KQB2" s="73"/>
      <c r="KQC2" s="73"/>
      <c r="KQD2" s="73"/>
      <c r="KQE2" s="73"/>
      <c r="KQF2" s="73"/>
      <c r="KQG2" s="73"/>
      <c r="KQH2" s="73"/>
      <c r="KQI2" s="73"/>
      <c r="KQJ2" s="73"/>
      <c r="KQK2" s="93"/>
      <c r="KQL2" s="73"/>
      <c r="KQM2" s="73"/>
      <c r="KQN2" s="73"/>
      <c r="KQO2" s="73"/>
      <c r="KQP2" s="73"/>
      <c r="KQQ2" s="73"/>
      <c r="KQR2" s="73"/>
      <c r="KQS2" s="73"/>
      <c r="KQT2" s="73"/>
      <c r="KQU2" s="73"/>
      <c r="KQV2" s="73"/>
      <c r="KQW2" s="73"/>
      <c r="KQX2" s="73"/>
      <c r="KQY2" s="73"/>
      <c r="KQZ2" s="73"/>
      <c r="KRA2" s="93"/>
      <c r="KRB2" s="73"/>
      <c r="KRC2" s="73"/>
      <c r="KRD2" s="73"/>
      <c r="KRE2" s="73"/>
      <c r="KRF2" s="73"/>
      <c r="KRG2" s="73"/>
      <c r="KRH2" s="73"/>
      <c r="KRI2" s="73"/>
      <c r="KRJ2" s="73"/>
      <c r="KRK2" s="73"/>
      <c r="KRL2" s="73"/>
      <c r="KRM2" s="73"/>
      <c r="KRN2" s="73"/>
      <c r="KRO2" s="73"/>
      <c r="KRP2" s="73"/>
      <c r="KRQ2" s="93"/>
      <c r="KRR2" s="73"/>
      <c r="KRS2" s="73"/>
      <c r="KRT2" s="73"/>
      <c r="KRU2" s="73"/>
      <c r="KRV2" s="73"/>
      <c r="KRW2" s="73"/>
      <c r="KRX2" s="73"/>
      <c r="KRY2" s="73"/>
      <c r="KRZ2" s="73"/>
      <c r="KSA2" s="73"/>
      <c r="KSB2" s="73"/>
      <c r="KSC2" s="73"/>
      <c r="KSD2" s="73"/>
      <c r="KSE2" s="73"/>
      <c r="KSF2" s="73"/>
      <c r="KSG2" s="93"/>
      <c r="KSH2" s="73"/>
      <c r="KSI2" s="73"/>
      <c r="KSJ2" s="73"/>
      <c r="KSK2" s="73"/>
      <c r="KSL2" s="73"/>
      <c r="KSM2" s="73"/>
      <c r="KSN2" s="73"/>
      <c r="KSO2" s="73"/>
      <c r="KSP2" s="73"/>
      <c r="KSQ2" s="73"/>
      <c r="KSR2" s="73"/>
      <c r="KSS2" s="73"/>
      <c r="KST2" s="73"/>
      <c r="KSU2" s="73"/>
      <c r="KSV2" s="73"/>
      <c r="KSW2" s="93"/>
      <c r="KSX2" s="73"/>
      <c r="KSY2" s="73"/>
      <c r="KSZ2" s="73"/>
      <c r="KTA2" s="73"/>
      <c r="KTB2" s="73"/>
      <c r="KTC2" s="73"/>
      <c r="KTD2" s="73"/>
      <c r="KTE2" s="73"/>
      <c r="KTF2" s="73"/>
      <c r="KTG2" s="73"/>
      <c r="KTH2" s="73"/>
      <c r="KTI2" s="73"/>
      <c r="KTJ2" s="73"/>
      <c r="KTK2" s="73"/>
      <c r="KTL2" s="73"/>
      <c r="KTM2" s="93"/>
      <c r="KTN2" s="73"/>
      <c r="KTO2" s="73"/>
      <c r="KTP2" s="73"/>
      <c r="KTQ2" s="73"/>
      <c r="KTR2" s="73"/>
      <c r="KTS2" s="73"/>
      <c r="KTT2" s="73"/>
      <c r="KTU2" s="73"/>
      <c r="KTV2" s="73"/>
      <c r="KTW2" s="73"/>
      <c r="KTX2" s="73"/>
      <c r="KTY2" s="73"/>
      <c r="KTZ2" s="73"/>
      <c r="KUA2" s="73"/>
      <c r="KUB2" s="73"/>
      <c r="KUC2" s="93"/>
      <c r="KUD2" s="73"/>
      <c r="KUE2" s="73"/>
      <c r="KUF2" s="73"/>
      <c r="KUG2" s="73"/>
      <c r="KUH2" s="73"/>
      <c r="KUI2" s="73"/>
      <c r="KUJ2" s="73"/>
      <c r="KUK2" s="73"/>
      <c r="KUL2" s="73"/>
      <c r="KUM2" s="73"/>
      <c r="KUN2" s="73"/>
      <c r="KUO2" s="73"/>
      <c r="KUP2" s="73"/>
      <c r="KUQ2" s="73"/>
      <c r="KUR2" s="73"/>
      <c r="KUS2" s="93"/>
      <c r="KUT2" s="73"/>
      <c r="KUU2" s="73"/>
      <c r="KUV2" s="73"/>
      <c r="KUW2" s="73"/>
      <c r="KUX2" s="73"/>
      <c r="KUY2" s="73"/>
      <c r="KUZ2" s="73"/>
      <c r="KVA2" s="73"/>
      <c r="KVB2" s="73"/>
      <c r="KVC2" s="73"/>
      <c r="KVD2" s="73"/>
      <c r="KVE2" s="73"/>
      <c r="KVF2" s="73"/>
      <c r="KVG2" s="73"/>
      <c r="KVH2" s="73"/>
      <c r="KVI2" s="93"/>
      <c r="KVJ2" s="73"/>
      <c r="KVK2" s="73"/>
      <c r="KVL2" s="73"/>
      <c r="KVM2" s="73"/>
      <c r="KVN2" s="73"/>
      <c r="KVO2" s="73"/>
      <c r="KVP2" s="73"/>
      <c r="KVQ2" s="73"/>
      <c r="KVR2" s="73"/>
      <c r="KVS2" s="73"/>
      <c r="KVT2" s="73"/>
      <c r="KVU2" s="73"/>
      <c r="KVV2" s="73"/>
      <c r="KVW2" s="73"/>
      <c r="KVX2" s="73"/>
      <c r="KVY2" s="93"/>
      <c r="KVZ2" s="73"/>
      <c r="KWA2" s="73"/>
      <c r="KWB2" s="73"/>
      <c r="KWC2" s="73"/>
      <c r="KWD2" s="73"/>
      <c r="KWE2" s="73"/>
      <c r="KWF2" s="73"/>
      <c r="KWG2" s="73"/>
      <c r="KWH2" s="73"/>
      <c r="KWI2" s="73"/>
      <c r="KWJ2" s="73"/>
      <c r="KWK2" s="73"/>
      <c r="KWL2" s="73"/>
      <c r="KWM2" s="73"/>
      <c r="KWN2" s="73"/>
      <c r="KWO2" s="93"/>
      <c r="KWP2" s="73"/>
      <c r="KWQ2" s="73"/>
      <c r="KWR2" s="73"/>
      <c r="KWS2" s="73"/>
      <c r="KWT2" s="73"/>
      <c r="KWU2" s="73"/>
      <c r="KWV2" s="73"/>
      <c r="KWW2" s="73"/>
      <c r="KWX2" s="73"/>
      <c r="KWY2" s="73"/>
      <c r="KWZ2" s="73"/>
      <c r="KXA2" s="73"/>
      <c r="KXB2" s="73"/>
      <c r="KXC2" s="73"/>
      <c r="KXD2" s="73"/>
      <c r="KXE2" s="93"/>
      <c r="KXF2" s="73"/>
      <c r="KXG2" s="73"/>
      <c r="KXH2" s="73"/>
      <c r="KXI2" s="73"/>
      <c r="KXJ2" s="73"/>
      <c r="KXK2" s="73"/>
      <c r="KXL2" s="73"/>
      <c r="KXM2" s="73"/>
      <c r="KXN2" s="73"/>
      <c r="KXO2" s="73"/>
      <c r="KXP2" s="73"/>
      <c r="KXQ2" s="73"/>
      <c r="KXR2" s="73"/>
      <c r="KXS2" s="73"/>
      <c r="KXT2" s="73"/>
      <c r="KXU2" s="93"/>
      <c r="KXV2" s="73"/>
      <c r="KXW2" s="73"/>
      <c r="KXX2" s="73"/>
      <c r="KXY2" s="73"/>
      <c r="KXZ2" s="73"/>
      <c r="KYA2" s="73"/>
      <c r="KYB2" s="73"/>
      <c r="KYC2" s="73"/>
      <c r="KYD2" s="73"/>
      <c r="KYE2" s="73"/>
      <c r="KYF2" s="73"/>
      <c r="KYG2" s="73"/>
      <c r="KYH2" s="73"/>
      <c r="KYI2" s="73"/>
      <c r="KYJ2" s="73"/>
      <c r="KYK2" s="93"/>
      <c r="KYL2" s="73"/>
      <c r="KYM2" s="73"/>
      <c r="KYN2" s="73"/>
      <c r="KYO2" s="73"/>
      <c r="KYP2" s="73"/>
      <c r="KYQ2" s="73"/>
      <c r="KYR2" s="73"/>
      <c r="KYS2" s="73"/>
      <c r="KYT2" s="73"/>
      <c r="KYU2" s="73"/>
      <c r="KYV2" s="73"/>
      <c r="KYW2" s="73"/>
      <c r="KYX2" s="73"/>
      <c r="KYY2" s="73"/>
      <c r="KYZ2" s="73"/>
      <c r="KZA2" s="93"/>
      <c r="KZB2" s="73"/>
      <c r="KZC2" s="73"/>
      <c r="KZD2" s="73"/>
      <c r="KZE2" s="73"/>
      <c r="KZF2" s="73"/>
      <c r="KZG2" s="73"/>
      <c r="KZH2" s="73"/>
      <c r="KZI2" s="73"/>
      <c r="KZJ2" s="73"/>
      <c r="KZK2" s="73"/>
      <c r="KZL2" s="73"/>
      <c r="KZM2" s="73"/>
      <c r="KZN2" s="73"/>
      <c r="KZO2" s="73"/>
      <c r="KZP2" s="73"/>
      <c r="KZQ2" s="93"/>
      <c r="KZR2" s="73"/>
      <c r="KZS2" s="73"/>
      <c r="KZT2" s="73"/>
      <c r="KZU2" s="73"/>
      <c r="KZV2" s="73"/>
      <c r="KZW2" s="73"/>
      <c r="KZX2" s="73"/>
      <c r="KZY2" s="73"/>
      <c r="KZZ2" s="73"/>
      <c r="LAA2" s="73"/>
      <c r="LAB2" s="73"/>
      <c r="LAC2" s="73"/>
      <c r="LAD2" s="73"/>
      <c r="LAE2" s="73"/>
      <c r="LAF2" s="73"/>
      <c r="LAG2" s="93"/>
      <c r="LAH2" s="73"/>
      <c r="LAI2" s="73"/>
      <c r="LAJ2" s="73"/>
      <c r="LAK2" s="73"/>
      <c r="LAL2" s="73"/>
      <c r="LAM2" s="73"/>
      <c r="LAN2" s="73"/>
      <c r="LAO2" s="73"/>
      <c r="LAP2" s="73"/>
      <c r="LAQ2" s="73"/>
      <c r="LAR2" s="73"/>
      <c r="LAS2" s="73"/>
      <c r="LAT2" s="73"/>
      <c r="LAU2" s="73"/>
      <c r="LAV2" s="73"/>
      <c r="LAW2" s="93"/>
      <c r="LAX2" s="73"/>
      <c r="LAY2" s="73"/>
      <c r="LAZ2" s="73"/>
      <c r="LBA2" s="73"/>
      <c r="LBB2" s="73"/>
      <c r="LBC2" s="73"/>
      <c r="LBD2" s="73"/>
      <c r="LBE2" s="73"/>
      <c r="LBF2" s="73"/>
      <c r="LBG2" s="73"/>
      <c r="LBH2" s="73"/>
      <c r="LBI2" s="73"/>
      <c r="LBJ2" s="73"/>
      <c r="LBK2" s="73"/>
      <c r="LBL2" s="73"/>
      <c r="LBM2" s="93"/>
      <c r="LBN2" s="73"/>
      <c r="LBO2" s="73"/>
      <c r="LBP2" s="73"/>
      <c r="LBQ2" s="73"/>
      <c r="LBR2" s="73"/>
      <c r="LBS2" s="73"/>
      <c r="LBT2" s="73"/>
      <c r="LBU2" s="73"/>
      <c r="LBV2" s="73"/>
      <c r="LBW2" s="73"/>
      <c r="LBX2" s="73"/>
      <c r="LBY2" s="73"/>
      <c r="LBZ2" s="73"/>
      <c r="LCA2" s="73"/>
      <c r="LCB2" s="73"/>
      <c r="LCC2" s="93"/>
      <c r="LCD2" s="73"/>
      <c r="LCE2" s="73"/>
      <c r="LCF2" s="73"/>
      <c r="LCG2" s="73"/>
      <c r="LCH2" s="73"/>
      <c r="LCI2" s="73"/>
      <c r="LCJ2" s="73"/>
      <c r="LCK2" s="73"/>
      <c r="LCL2" s="73"/>
      <c r="LCM2" s="73"/>
      <c r="LCN2" s="73"/>
      <c r="LCO2" s="73"/>
      <c r="LCP2" s="73"/>
      <c r="LCQ2" s="73"/>
      <c r="LCR2" s="73"/>
      <c r="LCS2" s="93"/>
      <c r="LCT2" s="73"/>
      <c r="LCU2" s="73"/>
      <c r="LCV2" s="73"/>
      <c r="LCW2" s="73"/>
      <c r="LCX2" s="73"/>
      <c r="LCY2" s="73"/>
      <c r="LCZ2" s="73"/>
      <c r="LDA2" s="73"/>
      <c r="LDB2" s="73"/>
      <c r="LDC2" s="73"/>
      <c r="LDD2" s="73"/>
      <c r="LDE2" s="73"/>
      <c r="LDF2" s="73"/>
      <c r="LDG2" s="73"/>
      <c r="LDH2" s="73"/>
      <c r="LDI2" s="93"/>
      <c r="LDJ2" s="73"/>
      <c r="LDK2" s="73"/>
      <c r="LDL2" s="73"/>
      <c r="LDM2" s="73"/>
      <c r="LDN2" s="73"/>
      <c r="LDO2" s="73"/>
      <c r="LDP2" s="73"/>
      <c r="LDQ2" s="73"/>
      <c r="LDR2" s="73"/>
      <c r="LDS2" s="73"/>
      <c r="LDT2" s="73"/>
      <c r="LDU2" s="73"/>
      <c r="LDV2" s="73"/>
      <c r="LDW2" s="73"/>
      <c r="LDX2" s="73"/>
      <c r="LDY2" s="93"/>
      <c r="LDZ2" s="73"/>
      <c r="LEA2" s="73"/>
      <c r="LEB2" s="73"/>
      <c r="LEC2" s="73"/>
      <c r="LED2" s="73"/>
      <c r="LEE2" s="73"/>
      <c r="LEF2" s="73"/>
      <c r="LEG2" s="73"/>
      <c r="LEH2" s="73"/>
      <c r="LEI2" s="73"/>
      <c r="LEJ2" s="73"/>
      <c r="LEK2" s="73"/>
      <c r="LEL2" s="73"/>
      <c r="LEM2" s="73"/>
      <c r="LEN2" s="73"/>
      <c r="LEO2" s="93"/>
      <c r="LEP2" s="73"/>
      <c r="LEQ2" s="73"/>
      <c r="LER2" s="73"/>
      <c r="LES2" s="73"/>
      <c r="LET2" s="73"/>
      <c r="LEU2" s="73"/>
      <c r="LEV2" s="73"/>
      <c r="LEW2" s="73"/>
      <c r="LEX2" s="73"/>
      <c r="LEY2" s="73"/>
      <c r="LEZ2" s="73"/>
      <c r="LFA2" s="73"/>
      <c r="LFB2" s="73"/>
      <c r="LFC2" s="73"/>
      <c r="LFD2" s="73"/>
      <c r="LFE2" s="93"/>
      <c r="LFF2" s="73"/>
      <c r="LFG2" s="73"/>
      <c r="LFH2" s="73"/>
      <c r="LFI2" s="73"/>
      <c r="LFJ2" s="73"/>
      <c r="LFK2" s="73"/>
      <c r="LFL2" s="73"/>
      <c r="LFM2" s="73"/>
      <c r="LFN2" s="73"/>
      <c r="LFO2" s="73"/>
      <c r="LFP2" s="73"/>
      <c r="LFQ2" s="73"/>
      <c r="LFR2" s="73"/>
      <c r="LFS2" s="73"/>
      <c r="LFT2" s="73"/>
      <c r="LFU2" s="93"/>
      <c r="LFV2" s="73"/>
      <c r="LFW2" s="73"/>
      <c r="LFX2" s="73"/>
      <c r="LFY2" s="73"/>
      <c r="LFZ2" s="73"/>
      <c r="LGA2" s="73"/>
      <c r="LGB2" s="73"/>
      <c r="LGC2" s="73"/>
      <c r="LGD2" s="73"/>
      <c r="LGE2" s="73"/>
      <c r="LGF2" s="73"/>
      <c r="LGG2" s="73"/>
      <c r="LGH2" s="73"/>
      <c r="LGI2" s="73"/>
      <c r="LGJ2" s="73"/>
      <c r="LGK2" s="93"/>
      <c r="LGL2" s="73"/>
      <c r="LGM2" s="73"/>
      <c r="LGN2" s="73"/>
      <c r="LGO2" s="73"/>
      <c r="LGP2" s="73"/>
      <c r="LGQ2" s="73"/>
      <c r="LGR2" s="73"/>
      <c r="LGS2" s="73"/>
      <c r="LGT2" s="73"/>
      <c r="LGU2" s="73"/>
      <c r="LGV2" s="73"/>
      <c r="LGW2" s="73"/>
      <c r="LGX2" s="73"/>
      <c r="LGY2" s="73"/>
      <c r="LGZ2" s="73"/>
      <c r="LHA2" s="93"/>
      <c r="LHB2" s="73"/>
      <c r="LHC2" s="73"/>
      <c r="LHD2" s="73"/>
      <c r="LHE2" s="73"/>
      <c r="LHF2" s="73"/>
      <c r="LHG2" s="73"/>
      <c r="LHH2" s="73"/>
      <c r="LHI2" s="73"/>
      <c r="LHJ2" s="73"/>
      <c r="LHK2" s="73"/>
      <c r="LHL2" s="73"/>
      <c r="LHM2" s="73"/>
      <c r="LHN2" s="73"/>
      <c r="LHO2" s="73"/>
      <c r="LHP2" s="73"/>
      <c r="LHQ2" s="93"/>
      <c r="LHR2" s="73"/>
      <c r="LHS2" s="73"/>
      <c r="LHT2" s="73"/>
      <c r="LHU2" s="73"/>
      <c r="LHV2" s="73"/>
      <c r="LHW2" s="73"/>
      <c r="LHX2" s="73"/>
      <c r="LHY2" s="73"/>
      <c r="LHZ2" s="73"/>
      <c r="LIA2" s="73"/>
      <c r="LIB2" s="73"/>
      <c r="LIC2" s="73"/>
      <c r="LID2" s="73"/>
      <c r="LIE2" s="73"/>
      <c r="LIF2" s="73"/>
      <c r="LIG2" s="93"/>
      <c r="LIH2" s="73"/>
      <c r="LII2" s="73"/>
      <c r="LIJ2" s="73"/>
      <c r="LIK2" s="73"/>
      <c r="LIL2" s="73"/>
      <c r="LIM2" s="73"/>
      <c r="LIN2" s="73"/>
      <c r="LIO2" s="73"/>
      <c r="LIP2" s="73"/>
      <c r="LIQ2" s="73"/>
      <c r="LIR2" s="73"/>
      <c r="LIS2" s="73"/>
      <c r="LIT2" s="73"/>
      <c r="LIU2" s="73"/>
      <c r="LIV2" s="73"/>
      <c r="LIW2" s="93"/>
      <c r="LIX2" s="73"/>
      <c r="LIY2" s="73"/>
      <c r="LIZ2" s="73"/>
      <c r="LJA2" s="73"/>
      <c r="LJB2" s="73"/>
      <c r="LJC2" s="73"/>
      <c r="LJD2" s="73"/>
      <c r="LJE2" s="73"/>
      <c r="LJF2" s="73"/>
      <c r="LJG2" s="73"/>
      <c r="LJH2" s="73"/>
      <c r="LJI2" s="73"/>
      <c r="LJJ2" s="73"/>
      <c r="LJK2" s="73"/>
      <c r="LJL2" s="73"/>
      <c r="LJM2" s="93"/>
      <c r="LJN2" s="73"/>
      <c r="LJO2" s="73"/>
      <c r="LJP2" s="73"/>
      <c r="LJQ2" s="73"/>
      <c r="LJR2" s="73"/>
      <c r="LJS2" s="73"/>
      <c r="LJT2" s="73"/>
      <c r="LJU2" s="73"/>
      <c r="LJV2" s="73"/>
      <c r="LJW2" s="73"/>
      <c r="LJX2" s="73"/>
      <c r="LJY2" s="73"/>
      <c r="LJZ2" s="73"/>
      <c r="LKA2" s="73"/>
      <c r="LKB2" s="73"/>
      <c r="LKC2" s="93"/>
      <c r="LKD2" s="73"/>
      <c r="LKE2" s="73"/>
      <c r="LKF2" s="73"/>
      <c r="LKG2" s="73"/>
      <c r="LKH2" s="73"/>
      <c r="LKI2" s="73"/>
      <c r="LKJ2" s="73"/>
      <c r="LKK2" s="73"/>
      <c r="LKL2" s="73"/>
      <c r="LKM2" s="73"/>
      <c r="LKN2" s="73"/>
      <c r="LKO2" s="73"/>
      <c r="LKP2" s="73"/>
      <c r="LKQ2" s="73"/>
      <c r="LKR2" s="73"/>
      <c r="LKS2" s="93"/>
      <c r="LKT2" s="73"/>
      <c r="LKU2" s="73"/>
      <c r="LKV2" s="73"/>
      <c r="LKW2" s="73"/>
      <c r="LKX2" s="73"/>
      <c r="LKY2" s="73"/>
      <c r="LKZ2" s="73"/>
      <c r="LLA2" s="73"/>
      <c r="LLB2" s="73"/>
      <c r="LLC2" s="73"/>
      <c r="LLD2" s="73"/>
      <c r="LLE2" s="73"/>
      <c r="LLF2" s="73"/>
      <c r="LLG2" s="73"/>
      <c r="LLH2" s="73"/>
      <c r="LLI2" s="93"/>
      <c r="LLJ2" s="73"/>
      <c r="LLK2" s="73"/>
      <c r="LLL2" s="73"/>
      <c r="LLM2" s="73"/>
      <c r="LLN2" s="73"/>
      <c r="LLO2" s="73"/>
      <c r="LLP2" s="73"/>
      <c r="LLQ2" s="73"/>
      <c r="LLR2" s="73"/>
      <c r="LLS2" s="73"/>
      <c r="LLT2" s="73"/>
      <c r="LLU2" s="73"/>
      <c r="LLV2" s="73"/>
      <c r="LLW2" s="73"/>
      <c r="LLX2" s="73"/>
      <c r="LLY2" s="93"/>
      <c r="LLZ2" s="73"/>
      <c r="LMA2" s="73"/>
      <c r="LMB2" s="73"/>
      <c r="LMC2" s="73"/>
      <c r="LMD2" s="73"/>
      <c r="LME2" s="73"/>
      <c r="LMF2" s="73"/>
      <c r="LMG2" s="73"/>
      <c r="LMH2" s="73"/>
      <c r="LMI2" s="73"/>
      <c r="LMJ2" s="73"/>
      <c r="LMK2" s="73"/>
      <c r="LML2" s="73"/>
      <c r="LMM2" s="73"/>
      <c r="LMN2" s="73"/>
      <c r="LMO2" s="93"/>
      <c r="LMP2" s="73"/>
      <c r="LMQ2" s="73"/>
      <c r="LMR2" s="73"/>
      <c r="LMS2" s="73"/>
      <c r="LMT2" s="73"/>
      <c r="LMU2" s="73"/>
      <c r="LMV2" s="73"/>
      <c r="LMW2" s="73"/>
      <c r="LMX2" s="73"/>
      <c r="LMY2" s="73"/>
      <c r="LMZ2" s="73"/>
      <c r="LNA2" s="73"/>
      <c r="LNB2" s="73"/>
      <c r="LNC2" s="73"/>
      <c r="LND2" s="73"/>
      <c r="LNE2" s="93"/>
      <c r="LNF2" s="73"/>
      <c r="LNG2" s="73"/>
      <c r="LNH2" s="73"/>
      <c r="LNI2" s="73"/>
      <c r="LNJ2" s="73"/>
      <c r="LNK2" s="73"/>
      <c r="LNL2" s="73"/>
      <c r="LNM2" s="73"/>
      <c r="LNN2" s="73"/>
      <c r="LNO2" s="73"/>
      <c r="LNP2" s="73"/>
      <c r="LNQ2" s="73"/>
      <c r="LNR2" s="73"/>
      <c r="LNS2" s="73"/>
      <c r="LNT2" s="73"/>
      <c r="LNU2" s="93"/>
      <c r="LNV2" s="73"/>
      <c r="LNW2" s="73"/>
      <c r="LNX2" s="73"/>
      <c r="LNY2" s="73"/>
      <c r="LNZ2" s="73"/>
      <c r="LOA2" s="73"/>
      <c r="LOB2" s="73"/>
      <c r="LOC2" s="73"/>
      <c r="LOD2" s="73"/>
      <c r="LOE2" s="73"/>
      <c r="LOF2" s="73"/>
      <c r="LOG2" s="73"/>
      <c r="LOH2" s="73"/>
      <c r="LOI2" s="73"/>
      <c r="LOJ2" s="73"/>
      <c r="LOK2" s="93"/>
      <c r="LOL2" s="73"/>
      <c r="LOM2" s="73"/>
      <c r="LON2" s="73"/>
      <c r="LOO2" s="73"/>
      <c r="LOP2" s="73"/>
      <c r="LOQ2" s="73"/>
      <c r="LOR2" s="73"/>
      <c r="LOS2" s="73"/>
      <c r="LOT2" s="73"/>
      <c r="LOU2" s="73"/>
      <c r="LOV2" s="73"/>
      <c r="LOW2" s="73"/>
      <c r="LOX2" s="73"/>
      <c r="LOY2" s="73"/>
      <c r="LOZ2" s="73"/>
      <c r="LPA2" s="93"/>
      <c r="LPB2" s="73"/>
      <c r="LPC2" s="73"/>
      <c r="LPD2" s="73"/>
      <c r="LPE2" s="73"/>
      <c r="LPF2" s="73"/>
      <c r="LPG2" s="73"/>
      <c r="LPH2" s="73"/>
      <c r="LPI2" s="73"/>
      <c r="LPJ2" s="73"/>
      <c r="LPK2" s="73"/>
      <c r="LPL2" s="73"/>
      <c r="LPM2" s="73"/>
      <c r="LPN2" s="73"/>
      <c r="LPO2" s="73"/>
      <c r="LPP2" s="73"/>
      <c r="LPQ2" s="93"/>
      <c r="LPR2" s="73"/>
      <c r="LPS2" s="73"/>
      <c r="LPT2" s="73"/>
      <c r="LPU2" s="73"/>
      <c r="LPV2" s="73"/>
      <c r="LPW2" s="73"/>
      <c r="LPX2" s="73"/>
      <c r="LPY2" s="73"/>
      <c r="LPZ2" s="73"/>
      <c r="LQA2" s="73"/>
      <c r="LQB2" s="73"/>
      <c r="LQC2" s="73"/>
      <c r="LQD2" s="73"/>
      <c r="LQE2" s="73"/>
      <c r="LQF2" s="73"/>
      <c r="LQG2" s="93"/>
      <c r="LQH2" s="73"/>
      <c r="LQI2" s="73"/>
      <c r="LQJ2" s="73"/>
      <c r="LQK2" s="73"/>
      <c r="LQL2" s="73"/>
      <c r="LQM2" s="73"/>
      <c r="LQN2" s="73"/>
      <c r="LQO2" s="73"/>
      <c r="LQP2" s="73"/>
      <c r="LQQ2" s="73"/>
      <c r="LQR2" s="73"/>
      <c r="LQS2" s="73"/>
      <c r="LQT2" s="73"/>
      <c r="LQU2" s="73"/>
      <c r="LQV2" s="73"/>
      <c r="LQW2" s="93"/>
      <c r="LQX2" s="73"/>
      <c r="LQY2" s="73"/>
      <c r="LQZ2" s="73"/>
      <c r="LRA2" s="73"/>
      <c r="LRB2" s="73"/>
      <c r="LRC2" s="73"/>
      <c r="LRD2" s="73"/>
      <c r="LRE2" s="73"/>
      <c r="LRF2" s="73"/>
      <c r="LRG2" s="73"/>
      <c r="LRH2" s="73"/>
      <c r="LRI2" s="73"/>
      <c r="LRJ2" s="73"/>
      <c r="LRK2" s="73"/>
      <c r="LRL2" s="73"/>
      <c r="LRM2" s="93"/>
      <c r="LRN2" s="73"/>
      <c r="LRO2" s="73"/>
      <c r="LRP2" s="73"/>
      <c r="LRQ2" s="73"/>
      <c r="LRR2" s="73"/>
      <c r="LRS2" s="73"/>
      <c r="LRT2" s="73"/>
      <c r="LRU2" s="73"/>
      <c r="LRV2" s="73"/>
      <c r="LRW2" s="73"/>
      <c r="LRX2" s="73"/>
      <c r="LRY2" s="73"/>
      <c r="LRZ2" s="73"/>
      <c r="LSA2" s="73"/>
      <c r="LSB2" s="73"/>
      <c r="LSC2" s="93"/>
      <c r="LSD2" s="73"/>
      <c r="LSE2" s="73"/>
      <c r="LSF2" s="73"/>
      <c r="LSG2" s="73"/>
      <c r="LSH2" s="73"/>
      <c r="LSI2" s="73"/>
      <c r="LSJ2" s="73"/>
      <c r="LSK2" s="73"/>
      <c r="LSL2" s="73"/>
      <c r="LSM2" s="73"/>
      <c r="LSN2" s="73"/>
      <c r="LSO2" s="73"/>
      <c r="LSP2" s="73"/>
      <c r="LSQ2" s="73"/>
      <c r="LSR2" s="73"/>
      <c r="LSS2" s="93"/>
      <c r="LST2" s="73"/>
      <c r="LSU2" s="73"/>
      <c r="LSV2" s="73"/>
      <c r="LSW2" s="73"/>
      <c r="LSX2" s="73"/>
      <c r="LSY2" s="73"/>
      <c r="LSZ2" s="73"/>
      <c r="LTA2" s="73"/>
      <c r="LTB2" s="73"/>
      <c r="LTC2" s="73"/>
      <c r="LTD2" s="73"/>
      <c r="LTE2" s="73"/>
      <c r="LTF2" s="73"/>
      <c r="LTG2" s="73"/>
      <c r="LTH2" s="73"/>
      <c r="LTI2" s="93"/>
      <c r="LTJ2" s="73"/>
      <c r="LTK2" s="73"/>
      <c r="LTL2" s="73"/>
      <c r="LTM2" s="73"/>
      <c r="LTN2" s="73"/>
      <c r="LTO2" s="73"/>
      <c r="LTP2" s="73"/>
      <c r="LTQ2" s="73"/>
      <c r="LTR2" s="73"/>
      <c r="LTS2" s="73"/>
      <c r="LTT2" s="73"/>
      <c r="LTU2" s="73"/>
      <c r="LTV2" s="73"/>
      <c r="LTW2" s="73"/>
      <c r="LTX2" s="73"/>
      <c r="LTY2" s="93"/>
      <c r="LTZ2" s="73"/>
      <c r="LUA2" s="73"/>
      <c r="LUB2" s="73"/>
      <c r="LUC2" s="73"/>
      <c r="LUD2" s="73"/>
      <c r="LUE2" s="73"/>
      <c r="LUF2" s="73"/>
      <c r="LUG2" s="73"/>
      <c r="LUH2" s="73"/>
      <c r="LUI2" s="73"/>
      <c r="LUJ2" s="73"/>
      <c r="LUK2" s="73"/>
      <c r="LUL2" s="73"/>
      <c r="LUM2" s="73"/>
      <c r="LUN2" s="73"/>
      <c r="LUO2" s="93"/>
      <c r="LUP2" s="73"/>
      <c r="LUQ2" s="73"/>
      <c r="LUR2" s="73"/>
      <c r="LUS2" s="73"/>
      <c r="LUT2" s="73"/>
      <c r="LUU2" s="73"/>
      <c r="LUV2" s="73"/>
      <c r="LUW2" s="73"/>
      <c r="LUX2" s="73"/>
      <c r="LUY2" s="73"/>
      <c r="LUZ2" s="73"/>
      <c r="LVA2" s="73"/>
      <c r="LVB2" s="73"/>
      <c r="LVC2" s="73"/>
      <c r="LVD2" s="73"/>
      <c r="LVE2" s="93"/>
      <c r="LVF2" s="73"/>
      <c r="LVG2" s="73"/>
      <c r="LVH2" s="73"/>
      <c r="LVI2" s="73"/>
      <c r="LVJ2" s="73"/>
      <c r="LVK2" s="73"/>
      <c r="LVL2" s="73"/>
      <c r="LVM2" s="73"/>
      <c r="LVN2" s="73"/>
      <c r="LVO2" s="73"/>
      <c r="LVP2" s="73"/>
      <c r="LVQ2" s="73"/>
      <c r="LVR2" s="73"/>
      <c r="LVS2" s="73"/>
      <c r="LVT2" s="73"/>
      <c r="LVU2" s="93"/>
      <c r="LVV2" s="73"/>
      <c r="LVW2" s="73"/>
      <c r="LVX2" s="73"/>
      <c r="LVY2" s="73"/>
      <c r="LVZ2" s="73"/>
      <c r="LWA2" s="73"/>
      <c r="LWB2" s="73"/>
      <c r="LWC2" s="73"/>
      <c r="LWD2" s="73"/>
      <c r="LWE2" s="73"/>
      <c r="LWF2" s="73"/>
      <c r="LWG2" s="73"/>
      <c r="LWH2" s="73"/>
      <c r="LWI2" s="73"/>
      <c r="LWJ2" s="73"/>
      <c r="LWK2" s="93"/>
      <c r="LWL2" s="73"/>
      <c r="LWM2" s="73"/>
      <c r="LWN2" s="73"/>
      <c r="LWO2" s="73"/>
      <c r="LWP2" s="73"/>
      <c r="LWQ2" s="73"/>
      <c r="LWR2" s="73"/>
      <c r="LWS2" s="73"/>
      <c r="LWT2" s="73"/>
      <c r="LWU2" s="73"/>
      <c r="LWV2" s="73"/>
      <c r="LWW2" s="73"/>
      <c r="LWX2" s="73"/>
      <c r="LWY2" s="73"/>
      <c r="LWZ2" s="73"/>
      <c r="LXA2" s="93"/>
      <c r="LXB2" s="73"/>
      <c r="LXC2" s="73"/>
      <c r="LXD2" s="73"/>
      <c r="LXE2" s="73"/>
      <c r="LXF2" s="73"/>
      <c r="LXG2" s="73"/>
      <c r="LXH2" s="73"/>
      <c r="LXI2" s="73"/>
      <c r="LXJ2" s="73"/>
      <c r="LXK2" s="73"/>
      <c r="LXL2" s="73"/>
      <c r="LXM2" s="73"/>
      <c r="LXN2" s="73"/>
      <c r="LXO2" s="73"/>
      <c r="LXP2" s="73"/>
      <c r="LXQ2" s="93"/>
      <c r="LXR2" s="73"/>
      <c r="LXS2" s="73"/>
      <c r="LXT2" s="73"/>
      <c r="LXU2" s="73"/>
      <c r="LXV2" s="73"/>
      <c r="LXW2" s="73"/>
      <c r="LXX2" s="73"/>
      <c r="LXY2" s="73"/>
      <c r="LXZ2" s="73"/>
      <c r="LYA2" s="73"/>
      <c r="LYB2" s="73"/>
      <c r="LYC2" s="73"/>
      <c r="LYD2" s="73"/>
      <c r="LYE2" s="73"/>
      <c r="LYF2" s="73"/>
      <c r="LYG2" s="93"/>
      <c r="LYH2" s="73"/>
      <c r="LYI2" s="73"/>
      <c r="LYJ2" s="73"/>
      <c r="LYK2" s="73"/>
      <c r="LYL2" s="73"/>
      <c r="LYM2" s="73"/>
      <c r="LYN2" s="73"/>
      <c r="LYO2" s="73"/>
      <c r="LYP2" s="73"/>
      <c r="LYQ2" s="73"/>
      <c r="LYR2" s="73"/>
      <c r="LYS2" s="73"/>
      <c r="LYT2" s="73"/>
      <c r="LYU2" s="73"/>
      <c r="LYV2" s="73"/>
      <c r="LYW2" s="93"/>
      <c r="LYX2" s="73"/>
      <c r="LYY2" s="73"/>
      <c r="LYZ2" s="73"/>
      <c r="LZA2" s="73"/>
      <c r="LZB2" s="73"/>
      <c r="LZC2" s="73"/>
      <c r="LZD2" s="73"/>
      <c r="LZE2" s="73"/>
      <c r="LZF2" s="73"/>
      <c r="LZG2" s="73"/>
      <c r="LZH2" s="73"/>
      <c r="LZI2" s="73"/>
      <c r="LZJ2" s="73"/>
      <c r="LZK2" s="73"/>
      <c r="LZL2" s="73"/>
      <c r="LZM2" s="93"/>
      <c r="LZN2" s="73"/>
      <c r="LZO2" s="73"/>
      <c r="LZP2" s="73"/>
      <c r="LZQ2" s="73"/>
      <c r="LZR2" s="73"/>
      <c r="LZS2" s="73"/>
      <c r="LZT2" s="73"/>
      <c r="LZU2" s="73"/>
      <c r="LZV2" s="73"/>
      <c r="LZW2" s="73"/>
      <c r="LZX2" s="73"/>
      <c r="LZY2" s="73"/>
      <c r="LZZ2" s="73"/>
      <c r="MAA2" s="73"/>
      <c r="MAB2" s="73"/>
      <c r="MAC2" s="93"/>
      <c r="MAD2" s="73"/>
      <c r="MAE2" s="73"/>
      <c r="MAF2" s="73"/>
      <c r="MAG2" s="73"/>
      <c r="MAH2" s="73"/>
      <c r="MAI2" s="73"/>
      <c r="MAJ2" s="73"/>
      <c r="MAK2" s="73"/>
      <c r="MAL2" s="73"/>
      <c r="MAM2" s="73"/>
      <c r="MAN2" s="73"/>
      <c r="MAO2" s="73"/>
      <c r="MAP2" s="73"/>
      <c r="MAQ2" s="73"/>
      <c r="MAR2" s="73"/>
      <c r="MAS2" s="93"/>
      <c r="MAT2" s="73"/>
      <c r="MAU2" s="73"/>
      <c r="MAV2" s="73"/>
      <c r="MAW2" s="73"/>
      <c r="MAX2" s="73"/>
      <c r="MAY2" s="73"/>
      <c r="MAZ2" s="73"/>
      <c r="MBA2" s="73"/>
      <c r="MBB2" s="73"/>
      <c r="MBC2" s="73"/>
      <c r="MBD2" s="73"/>
      <c r="MBE2" s="73"/>
      <c r="MBF2" s="73"/>
      <c r="MBG2" s="73"/>
      <c r="MBH2" s="73"/>
      <c r="MBI2" s="93"/>
      <c r="MBJ2" s="73"/>
      <c r="MBK2" s="73"/>
      <c r="MBL2" s="73"/>
      <c r="MBM2" s="73"/>
      <c r="MBN2" s="73"/>
      <c r="MBO2" s="73"/>
      <c r="MBP2" s="73"/>
      <c r="MBQ2" s="73"/>
      <c r="MBR2" s="73"/>
      <c r="MBS2" s="73"/>
      <c r="MBT2" s="73"/>
      <c r="MBU2" s="73"/>
      <c r="MBV2" s="73"/>
      <c r="MBW2" s="73"/>
      <c r="MBX2" s="73"/>
      <c r="MBY2" s="93"/>
      <c r="MBZ2" s="73"/>
      <c r="MCA2" s="73"/>
      <c r="MCB2" s="73"/>
      <c r="MCC2" s="73"/>
      <c r="MCD2" s="73"/>
      <c r="MCE2" s="73"/>
      <c r="MCF2" s="73"/>
      <c r="MCG2" s="73"/>
      <c r="MCH2" s="73"/>
      <c r="MCI2" s="73"/>
      <c r="MCJ2" s="73"/>
      <c r="MCK2" s="73"/>
      <c r="MCL2" s="73"/>
      <c r="MCM2" s="73"/>
      <c r="MCN2" s="73"/>
      <c r="MCO2" s="93"/>
      <c r="MCP2" s="73"/>
      <c r="MCQ2" s="73"/>
      <c r="MCR2" s="73"/>
      <c r="MCS2" s="73"/>
      <c r="MCT2" s="73"/>
      <c r="MCU2" s="73"/>
      <c r="MCV2" s="73"/>
      <c r="MCW2" s="73"/>
      <c r="MCX2" s="73"/>
      <c r="MCY2" s="73"/>
      <c r="MCZ2" s="73"/>
      <c r="MDA2" s="73"/>
      <c r="MDB2" s="73"/>
      <c r="MDC2" s="73"/>
      <c r="MDD2" s="73"/>
      <c r="MDE2" s="93"/>
      <c r="MDF2" s="73"/>
      <c r="MDG2" s="73"/>
      <c r="MDH2" s="73"/>
      <c r="MDI2" s="73"/>
      <c r="MDJ2" s="73"/>
      <c r="MDK2" s="73"/>
      <c r="MDL2" s="73"/>
      <c r="MDM2" s="73"/>
      <c r="MDN2" s="73"/>
      <c r="MDO2" s="73"/>
      <c r="MDP2" s="73"/>
      <c r="MDQ2" s="73"/>
      <c r="MDR2" s="73"/>
      <c r="MDS2" s="73"/>
      <c r="MDT2" s="73"/>
      <c r="MDU2" s="93"/>
      <c r="MDV2" s="73"/>
      <c r="MDW2" s="73"/>
      <c r="MDX2" s="73"/>
      <c r="MDY2" s="73"/>
      <c r="MDZ2" s="73"/>
      <c r="MEA2" s="73"/>
      <c r="MEB2" s="73"/>
      <c r="MEC2" s="73"/>
      <c r="MED2" s="73"/>
      <c r="MEE2" s="73"/>
      <c r="MEF2" s="73"/>
      <c r="MEG2" s="73"/>
      <c r="MEH2" s="73"/>
      <c r="MEI2" s="73"/>
      <c r="MEJ2" s="73"/>
      <c r="MEK2" s="93"/>
      <c r="MEL2" s="73"/>
      <c r="MEM2" s="73"/>
      <c r="MEN2" s="73"/>
      <c r="MEO2" s="73"/>
      <c r="MEP2" s="73"/>
      <c r="MEQ2" s="73"/>
      <c r="MER2" s="73"/>
      <c r="MES2" s="73"/>
      <c r="MET2" s="73"/>
      <c r="MEU2" s="73"/>
      <c r="MEV2" s="73"/>
      <c r="MEW2" s="73"/>
      <c r="MEX2" s="73"/>
      <c r="MEY2" s="73"/>
      <c r="MEZ2" s="73"/>
      <c r="MFA2" s="93"/>
      <c r="MFB2" s="73"/>
      <c r="MFC2" s="73"/>
      <c r="MFD2" s="73"/>
      <c r="MFE2" s="73"/>
      <c r="MFF2" s="73"/>
      <c r="MFG2" s="73"/>
      <c r="MFH2" s="73"/>
      <c r="MFI2" s="73"/>
      <c r="MFJ2" s="73"/>
      <c r="MFK2" s="73"/>
      <c r="MFL2" s="73"/>
      <c r="MFM2" s="73"/>
      <c r="MFN2" s="73"/>
      <c r="MFO2" s="73"/>
      <c r="MFP2" s="73"/>
      <c r="MFQ2" s="93"/>
      <c r="MFR2" s="73"/>
      <c r="MFS2" s="73"/>
      <c r="MFT2" s="73"/>
      <c r="MFU2" s="73"/>
      <c r="MFV2" s="73"/>
      <c r="MFW2" s="73"/>
      <c r="MFX2" s="73"/>
      <c r="MFY2" s="73"/>
      <c r="MFZ2" s="73"/>
      <c r="MGA2" s="73"/>
      <c r="MGB2" s="73"/>
      <c r="MGC2" s="73"/>
      <c r="MGD2" s="73"/>
      <c r="MGE2" s="73"/>
      <c r="MGF2" s="73"/>
      <c r="MGG2" s="93"/>
      <c r="MGH2" s="73"/>
      <c r="MGI2" s="73"/>
      <c r="MGJ2" s="73"/>
      <c r="MGK2" s="73"/>
      <c r="MGL2" s="73"/>
      <c r="MGM2" s="73"/>
      <c r="MGN2" s="73"/>
      <c r="MGO2" s="73"/>
      <c r="MGP2" s="73"/>
      <c r="MGQ2" s="73"/>
      <c r="MGR2" s="73"/>
      <c r="MGS2" s="73"/>
      <c r="MGT2" s="73"/>
      <c r="MGU2" s="73"/>
      <c r="MGV2" s="73"/>
      <c r="MGW2" s="93"/>
      <c r="MGX2" s="73"/>
      <c r="MGY2" s="73"/>
      <c r="MGZ2" s="73"/>
      <c r="MHA2" s="73"/>
      <c r="MHB2" s="73"/>
      <c r="MHC2" s="73"/>
      <c r="MHD2" s="73"/>
      <c r="MHE2" s="73"/>
      <c r="MHF2" s="73"/>
      <c r="MHG2" s="73"/>
      <c r="MHH2" s="73"/>
      <c r="MHI2" s="73"/>
      <c r="MHJ2" s="73"/>
      <c r="MHK2" s="73"/>
      <c r="MHL2" s="73"/>
      <c r="MHM2" s="93"/>
      <c r="MHN2" s="73"/>
      <c r="MHO2" s="73"/>
      <c r="MHP2" s="73"/>
      <c r="MHQ2" s="73"/>
      <c r="MHR2" s="73"/>
      <c r="MHS2" s="73"/>
      <c r="MHT2" s="73"/>
      <c r="MHU2" s="73"/>
      <c r="MHV2" s="73"/>
      <c r="MHW2" s="73"/>
      <c r="MHX2" s="73"/>
      <c r="MHY2" s="73"/>
      <c r="MHZ2" s="73"/>
      <c r="MIA2" s="73"/>
      <c r="MIB2" s="73"/>
      <c r="MIC2" s="93"/>
      <c r="MID2" s="73"/>
      <c r="MIE2" s="73"/>
      <c r="MIF2" s="73"/>
      <c r="MIG2" s="73"/>
      <c r="MIH2" s="73"/>
      <c r="MII2" s="73"/>
      <c r="MIJ2" s="73"/>
      <c r="MIK2" s="73"/>
      <c r="MIL2" s="73"/>
      <c r="MIM2" s="73"/>
      <c r="MIN2" s="73"/>
      <c r="MIO2" s="73"/>
      <c r="MIP2" s="73"/>
      <c r="MIQ2" s="73"/>
      <c r="MIR2" s="73"/>
      <c r="MIS2" s="93"/>
      <c r="MIT2" s="73"/>
      <c r="MIU2" s="73"/>
      <c r="MIV2" s="73"/>
      <c r="MIW2" s="73"/>
      <c r="MIX2" s="73"/>
      <c r="MIY2" s="73"/>
      <c r="MIZ2" s="73"/>
      <c r="MJA2" s="73"/>
      <c r="MJB2" s="73"/>
      <c r="MJC2" s="73"/>
      <c r="MJD2" s="73"/>
      <c r="MJE2" s="73"/>
      <c r="MJF2" s="73"/>
      <c r="MJG2" s="73"/>
      <c r="MJH2" s="73"/>
      <c r="MJI2" s="93"/>
      <c r="MJJ2" s="73"/>
      <c r="MJK2" s="73"/>
      <c r="MJL2" s="73"/>
      <c r="MJM2" s="73"/>
      <c r="MJN2" s="73"/>
      <c r="MJO2" s="73"/>
      <c r="MJP2" s="73"/>
      <c r="MJQ2" s="73"/>
      <c r="MJR2" s="73"/>
      <c r="MJS2" s="73"/>
      <c r="MJT2" s="73"/>
      <c r="MJU2" s="73"/>
      <c r="MJV2" s="73"/>
      <c r="MJW2" s="73"/>
      <c r="MJX2" s="73"/>
      <c r="MJY2" s="93"/>
      <c r="MJZ2" s="73"/>
      <c r="MKA2" s="73"/>
      <c r="MKB2" s="73"/>
      <c r="MKC2" s="73"/>
      <c r="MKD2" s="73"/>
      <c r="MKE2" s="73"/>
      <c r="MKF2" s="73"/>
      <c r="MKG2" s="73"/>
      <c r="MKH2" s="73"/>
      <c r="MKI2" s="73"/>
      <c r="MKJ2" s="73"/>
      <c r="MKK2" s="73"/>
      <c r="MKL2" s="73"/>
      <c r="MKM2" s="73"/>
      <c r="MKN2" s="73"/>
      <c r="MKO2" s="93"/>
      <c r="MKP2" s="73"/>
      <c r="MKQ2" s="73"/>
      <c r="MKR2" s="73"/>
      <c r="MKS2" s="73"/>
      <c r="MKT2" s="73"/>
      <c r="MKU2" s="73"/>
      <c r="MKV2" s="73"/>
      <c r="MKW2" s="73"/>
      <c r="MKX2" s="73"/>
      <c r="MKY2" s="73"/>
      <c r="MKZ2" s="73"/>
      <c r="MLA2" s="73"/>
      <c r="MLB2" s="73"/>
      <c r="MLC2" s="73"/>
      <c r="MLD2" s="73"/>
      <c r="MLE2" s="93"/>
      <c r="MLF2" s="73"/>
      <c r="MLG2" s="73"/>
      <c r="MLH2" s="73"/>
      <c r="MLI2" s="73"/>
      <c r="MLJ2" s="73"/>
      <c r="MLK2" s="73"/>
      <c r="MLL2" s="73"/>
      <c r="MLM2" s="73"/>
      <c r="MLN2" s="73"/>
      <c r="MLO2" s="73"/>
      <c r="MLP2" s="73"/>
      <c r="MLQ2" s="73"/>
      <c r="MLR2" s="73"/>
      <c r="MLS2" s="73"/>
      <c r="MLT2" s="73"/>
      <c r="MLU2" s="93"/>
      <c r="MLV2" s="73"/>
      <c r="MLW2" s="73"/>
      <c r="MLX2" s="73"/>
      <c r="MLY2" s="73"/>
      <c r="MLZ2" s="73"/>
      <c r="MMA2" s="73"/>
      <c r="MMB2" s="73"/>
      <c r="MMC2" s="73"/>
      <c r="MMD2" s="73"/>
      <c r="MME2" s="73"/>
      <c r="MMF2" s="73"/>
      <c r="MMG2" s="73"/>
      <c r="MMH2" s="73"/>
      <c r="MMI2" s="73"/>
      <c r="MMJ2" s="73"/>
      <c r="MMK2" s="93"/>
      <c r="MML2" s="73"/>
      <c r="MMM2" s="73"/>
      <c r="MMN2" s="73"/>
      <c r="MMO2" s="73"/>
      <c r="MMP2" s="73"/>
      <c r="MMQ2" s="73"/>
      <c r="MMR2" s="73"/>
      <c r="MMS2" s="73"/>
      <c r="MMT2" s="73"/>
      <c r="MMU2" s="73"/>
      <c r="MMV2" s="73"/>
      <c r="MMW2" s="73"/>
      <c r="MMX2" s="73"/>
      <c r="MMY2" s="73"/>
      <c r="MMZ2" s="73"/>
      <c r="MNA2" s="93"/>
      <c r="MNB2" s="73"/>
      <c r="MNC2" s="73"/>
      <c r="MND2" s="73"/>
      <c r="MNE2" s="73"/>
      <c r="MNF2" s="73"/>
      <c r="MNG2" s="73"/>
      <c r="MNH2" s="73"/>
      <c r="MNI2" s="73"/>
      <c r="MNJ2" s="73"/>
      <c r="MNK2" s="73"/>
      <c r="MNL2" s="73"/>
      <c r="MNM2" s="73"/>
      <c r="MNN2" s="73"/>
      <c r="MNO2" s="73"/>
      <c r="MNP2" s="73"/>
      <c r="MNQ2" s="93"/>
      <c r="MNR2" s="73"/>
      <c r="MNS2" s="73"/>
      <c r="MNT2" s="73"/>
      <c r="MNU2" s="73"/>
      <c r="MNV2" s="73"/>
      <c r="MNW2" s="73"/>
      <c r="MNX2" s="73"/>
      <c r="MNY2" s="73"/>
      <c r="MNZ2" s="73"/>
      <c r="MOA2" s="73"/>
      <c r="MOB2" s="73"/>
      <c r="MOC2" s="73"/>
      <c r="MOD2" s="73"/>
      <c r="MOE2" s="73"/>
      <c r="MOF2" s="73"/>
      <c r="MOG2" s="93"/>
      <c r="MOH2" s="73"/>
      <c r="MOI2" s="73"/>
      <c r="MOJ2" s="73"/>
      <c r="MOK2" s="73"/>
      <c r="MOL2" s="73"/>
      <c r="MOM2" s="73"/>
      <c r="MON2" s="73"/>
      <c r="MOO2" s="73"/>
      <c r="MOP2" s="73"/>
      <c r="MOQ2" s="73"/>
      <c r="MOR2" s="73"/>
      <c r="MOS2" s="73"/>
      <c r="MOT2" s="73"/>
      <c r="MOU2" s="73"/>
      <c r="MOV2" s="73"/>
      <c r="MOW2" s="93"/>
      <c r="MOX2" s="73"/>
      <c r="MOY2" s="73"/>
      <c r="MOZ2" s="73"/>
      <c r="MPA2" s="73"/>
      <c r="MPB2" s="73"/>
      <c r="MPC2" s="73"/>
      <c r="MPD2" s="73"/>
      <c r="MPE2" s="73"/>
      <c r="MPF2" s="73"/>
      <c r="MPG2" s="73"/>
      <c r="MPH2" s="73"/>
      <c r="MPI2" s="73"/>
      <c r="MPJ2" s="73"/>
      <c r="MPK2" s="73"/>
      <c r="MPL2" s="73"/>
      <c r="MPM2" s="93"/>
      <c r="MPN2" s="73"/>
      <c r="MPO2" s="73"/>
      <c r="MPP2" s="73"/>
      <c r="MPQ2" s="73"/>
      <c r="MPR2" s="73"/>
      <c r="MPS2" s="73"/>
      <c r="MPT2" s="73"/>
      <c r="MPU2" s="73"/>
      <c r="MPV2" s="73"/>
      <c r="MPW2" s="73"/>
      <c r="MPX2" s="73"/>
      <c r="MPY2" s="73"/>
      <c r="MPZ2" s="73"/>
      <c r="MQA2" s="73"/>
      <c r="MQB2" s="73"/>
      <c r="MQC2" s="93"/>
      <c r="MQD2" s="73"/>
      <c r="MQE2" s="73"/>
      <c r="MQF2" s="73"/>
      <c r="MQG2" s="73"/>
      <c r="MQH2" s="73"/>
      <c r="MQI2" s="73"/>
      <c r="MQJ2" s="73"/>
      <c r="MQK2" s="73"/>
      <c r="MQL2" s="73"/>
      <c r="MQM2" s="73"/>
      <c r="MQN2" s="73"/>
      <c r="MQO2" s="73"/>
      <c r="MQP2" s="73"/>
      <c r="MQQ2" s="73"/>
      <c r="MQR2" s="73"/>
      <c r="MQS2" s="93"/>
      <c r="MQT2" s="73"/>
      <c r="MQU2" s="73"/>
      <c r="MQV2" s="73"/>
      <c r="MQW2" s="73"/>
      <c r="MQX2" s="73"/>
      <c r="MQY2" s="73"/>
      <c r="MQZ2" s="73"/>
      <c r="MRA2" s="73"/>
      <c r="MRB2" s="73"/>
      <c r="MRC2" s="73"/>
      <c r="MRD2" s="73"/>
      <c r="MRE2" s="73"/>
      <c r="MRF2" s="73"/>
      <c r="MRG2" s="73"/>
      <c r="MRH2" s="73"/>
      <c r="MRI2" s="93"/>
      <c r="MRJ2" s="73"/>
      <c r="MRK2" s="73"/>
      <c r="MRL2" s="73"/>
      <c r="MRM2" s="73"/>
      <c r="MRN2" s="73"/>
      <c r="MRO2" s="73"/>
      <c r="MRP2" s="73"/>
      <c r="MRQ2" s="73"/>
      <c r="MRR2" s="73"/>
      <c r="MRS2" s="73"/>
      <c r="MRT2" s="73"/>
      <c r="MRU2" s="73"/>
      <c r="MRV2" s="73"/>
      <c r="MRW2" s="73"/>
      <c r="MRX2" s="73"/>
      <c r="MRY2" s="93"/>
      <c r="MRZ2" s="73"/>
      <c r="MSA2" s="73"/>
      <c r="MSB2" s="73"/>
      <c r="MSC2" s="73"/>
      <c r="MSD2" s="73"/>
      <c r="MSE2" s="73"/>
      <c r="MSF2" s="73"/>
      <c r="MSG2" s="73"/>
      <c r="MSH2" s="73"/>
      <c r="MSI2" s="73"/>
      <c r="MSJ2" s="73"/>
      <c r="MSK2" s="73"/>
      <c r="MSL2" s="73"/>
      <c r="MSM2" s="73"/>
      <c r="MSN2" s="73"/>
      <c r="MSO2" s="93"/>
      <c r="MSP2" s="73"/>
      <c r="MSQ2" s="73"/>
      <c r="MSR2" s="73"/>
      <c r="MSS2" s="73"/>
      <c r="MST2" s="73"/>
      <c r="MSU2" s="73"/>
      <c r="MSV2" s="73"/>
      <c r="MSW2" s="73"/>
      <c r="MSX2" s="73"/>
      <c r="MSY2" s="73"/>
      <c r="MSZ2" s="73"/>
      <c r="MTA2" s="73"/>
      <c r="MTB2" s="73"/>
      <c r="MTC2" s="73"/>
      <c r="MTD2" s="73"/>
      <c r="MTE2" s="93"/>
      <c r="MTF2" s="73"/>
      <c r="MTG2" s="73"/>
      <c r="MTH2" s="73"/>
      <c r="MTI2" s="73"/>
      <c r="MTJ2" s="73"/>
      <c r="MTK2" s="73"/>
      <c r="MTL2" s="73"/>
      <c r="MTM2" s="73"/>
      <c r="MTN2" s="73"/>
      <c r="MTO2" s="73"/>
      <c r="MTP2" s="73"/>
      <c r="MTQ2" s="73"/>
      <c r="MTR2" s="73"/>
      <c r="MTS2" s="73"/>
      <c r="MTT2" s="73"/>
      <c r="MTU2" s="93"/>
      <c r="MTV2" s="73"/>
      <c r="MTW2" s="73"/>
      <c r="MTX2" s="73"/>
      <c r="MTY2" s="73"/>
      <c r="MTZ2" s="73"/>
      <c r="MUA2" s="73"/>
      <c r="MUB2" s="73"/>
      <c r="MUC2" s="73"/>
      <c r="MUD2" s="73"/>
      <c r="MUE2" s="73"/>
      <c r="MUF2" s="73"/>
      <c r="MUG2" s="73"/>
      <c r="MUH2" s="73"/>
      <c r="MUI2" s="73"/>
      <c r="MUJ2" s="73"/>
      <c r="MUK2" s="93"/>
      <c r="MUL2" s="73"/>
      <c r="MUM2" s="73"/>
      <c r="MUN2" s="73"/>
      <c r="MUO2" s="73"/>
      <c r="MUP2" s="73"/>
      <c r="MUQ2" s="73"/>
      <c r="MUR2" s="73"/>
      <c r="MUS2" s="73"/>
      <c r="MUT2" s="73"/>
      <c r="MUU2" s="73"/>
      <c r="MUV2" s="73"/>
      <c r="MUW2" s="73"/>
      <c r="MUX2" s="73"/>
      <c r="MUY2" s="73"/>
      <c r="MUZ2" s="73"/>
      <c r="MVA2" s="93"/>
      <c r="MVB2" s="73"/>
      <c r="MVC2" s="73"/>
      <c r="MVD2" s="73"/>
      <c r="MVE2" s="73"/>
      <c r="MVF2" s="73"/>
      <c r="MVG2" s="73"/>
      <c r="MVH2" s="73"/>
      <c r="MVI2" s="73"/>
      <c r="MVJ2" s="73"/>
      <c r="MVK2" s="73"/>
      <c r="MVL2" s="73"/>
      <c r="MVM2" s="73"/>
      <c r="MVN2" s="73"/>
      <c r="MVO2" s="73"/>
      <c r="MVP2" s="73"/>
      <c r="MVQ2" s="93"/>
      <c r="MVR2" s="73"/>
      <c r="MVS2" s="73"/>
      <c r="MVT2" s="73"/>
      <c r="MVU2" s="73"/>
      <c r="MVV2" s="73"/>
      <c r="MVW2" s="73"/>
      <c r="MVX2" s="73"/>
      <c r="MVY2" s="73"/>
      <c r="MVZ2" s="73"/>
      <c r="MWA2" s="73"/>
      <c r="MWB2" s="73"/>
      <c r="MWC2" s="73"/>
      <c r="MWD2" s="73"/>
      <c r="MWE2" s="73"/>
      <c r="MWF2" s="73"/>
      <c r="MWG2" s="93"/>
      <c r="MWH2" s="73"/>
      <c r="MWI2" s="73"/>
      <c r="MWJ2" s="73"/>
      <c r="MWK2" s="73"/>
      <c r="MWL2" s="73"/>
      <c r="MWM2" s="73"/>
      <c r="MWN2" s="73"/>
      <c r="MWO2" s="73"/>
      <c r="MWP2" s="73"/>
      <c r="MWQ2" s="73"/>
      <c r="MWR2" s="73"/>
      <c r="MWS2" s="73"/>
      <c r="MWT2" s="73"/>
      <c r="MWU2" s="73"/>
      <c r="MWV2" s="73"/>
      <c r="MWW2" s="93"/>
      <c r="MWX2" s="73"/>
      <c r="MWY2" s="73"/>
      <c r="MWZ2" s="73"/>
      <c r="MXA2" s="73"/>
      <c r="MXB2" s="73"/>
      <c r="MXC2" s="73"/>
      <c r="MXD2" s="73"/>
      <c r="MXE2" s="73"/>
      <c r="MXF2" s="73"/>
      <c r="MXG2" s="73"/>
      <c r="MXH2" s="73"/>
      <c r="MXI2" s="73"/>
      <c r="MXJ2" s="73"/>
      <c r="MXK2" s="73"/>
      <c r="MXL2" s="73"/>
      <c r="MXM2" s="93"/>
      <c r="MXN2" s="73"/>
      <c r="MXO2" s="73"/>
      <c r="MXP2" s="73"/>
      <c r="MXQ2" s="73"/>
      <c r="MXR2" s="73"/>
      <c r="MXS2" s="73"/>
      <c r="MXT2" s="73"/>
      <c r="MXU2" s="73"/>
      <c r="MXV2" s="73"/>
      <c r="MXW2" s="73"/>
      <c r="MXX2" s="73"/>
      <c r="MXY2" s="73"/>
      <c r="MXZ2" s="73"/>
      <c r="MYA2" s="73"/>
      <c r="MYB2" s="73"/>
      <c r="MYC2" s="93"/>
      <c r="MYD2" s="73"/>
      <c r="MYE2" s="73"/>
      <c r="MYF2" s="73"/>
      <c r="MYG2" s="73"/>
      <c r="MYH2" s="73"/>
      <c r="MYI2" s="73"/>
      <c r="MYJ2" s="73"/>
      <c r="MYK2" s="73"/>
      <c r="MYL2" s="73"/>
      <c r="MYM2" s="73"/>
      <c r="MYN2" s="73"/>
      <c r="MYO2" s="73"/>
      <c r="MYP2" s="73"/>
      <c r="MYQ2" s="73"/>
      <c r="MYR2" s="73"/>
      <c r="MYS2" s="93"/>
      <c r="MYT2" s="73"/>
      <c r="MYU2" s="73"/>
      <c r="MYV2" s="73"/>
      <c r="MYW2" s="73"/>
      <c r="MYX2" s="73"/>
      <c r="MYY2" s="73"/>
      <c r="MYZ2" s="73"/>
      <c r="MZA2" s="73"/>
      <c r="MZB2" s="73"/>
      <c r="MZC2" s="73"/>
      <c r="MZD2" s="73"/>
      <c r="MZE2" s="73"/>
      <c r="MZF2" s="73"/>
      <c r="MZG2" s="73"/>
      <c r="MZH2" s="73"/>
      <c r="MZI2" s="93"/>
      <c r="MZJ2" s="73"/>
      <c r="MZK2" s="73"/>
      <c r="MZL2" s="73"/>
      <c r="MZM2" s="73"/>
      <c r="MZN2" s="73"/>
      <c r="MZO2" s="73"/>
      <c r="MZP2" s="73"/>
      <c r="MZQ2" s="73"/>
      <c r="MZR2" s="73"/>
      <c r="MZS2" s="73"/>
      <c r="MZT2" s="73"/>
      <c r="MZU2" s="73"/>
      <c r="MZV2" s="73"/>
      <c r="MZW2" s="73"/>
      <c r="MZX2" s="73"/>
      <c r="MZY2" s="93"/>
      <c r="MZZ2" s="73"/>
      <c r="NAA2" s="73"/>
      <c r="NAB2" s="73"/>
      <c r="NAC2" s="73"/>
      <c r="NAD2" s="73"/>
      <c r="NAE2" s="73"/>
      <c r="NAF2" s="73"/>
      <c r="NAG2" s="73"/>
      <c r="NAH2" s="73"/>
      <c r="NAI2" s="73"/>
      <c r="NAJ2" s="73"/>
      <c r="NAK2" s="73"/>
      <c r="NAL2" s="73"/>
      <c r="NAM2" s="73"/>
      <c r="NAN2" s="73"/>
      <c r="NAO2" s="93"/>
      <c r="NAP2" s="73"/>
      <c r="NAQ2" s="73"/>
      <c r="NAR2" s="73"/>
      <c r="NAS2" s="73"/>
      <c r="NAT2" s="73"/>
      <c r="NAU2" s="73"/>
      <c r="NAV2" s="73"/>
      <c r="NAW2" s="73"/>
      <c r="NAX2" s="73"/>
      <c r="NAY2" s="73"/>
      <c r="NAZ2" s="73"/>
      <c r="NBA2" s="73"/>
      <c r="NBB2" s="73"/>
      <c r="NBC2" s="73"/>
      <c r="NBD2" s="73"/>
      <c r="NBE2" s="93"/>
      <c r="NBF2" s="73"/>
      <c r="NBG2" s="73"/>
      <c r="NBH2" s="73"/>
      <c r="NBI2" s="73"/>
      <c r="NBJ2" s="73"/>
      <c r="NBK2" s="73"/>
      <c r="NBL2" s="73"/>
      <c r="NBM2" s="73"/>
      <c r="NBN2" s="73"/>
      <c r="NBO2" s="73"/>
      <c r="NBP2" s="73"/>
      <c r="NBQ2" s="73"/>
      <c r="NBR2" s="73"/>
      <c r="NBS2" s="73"/>
      <c r="NBT2" s="73"/>
      <c r="NBU2" s="93"/>
      <c r="NBV2" s="73"/>
      <c r="NBW2" s="73"/>
      <c r="NBX2" s="73"/>
      <c r="NBY2" s="73"/>
      <c r="NBZ2" s="73"/>
      <c r="NCA2" s="73"/>
      <c r="NCB2" s="73"/>
      <c r="NCC2" s="73"/>
      <c r="NCD2" s="73"/>
      <c r="NCE2" s="73"/>
      <c r="NCF2" s="73"/>
      <c r="NCG2" s="73"/>
      <c r="NCH2" s="73"/>
      <c r="NCI2" s="73"/>
      <c r="NCJ2" s="73"/>
      <c r="NCK2" s="93"/>
      <c r="NCL2" s="73"/>
      <c r="NCM2" s="73"/>
      <c r="NCN2" s="73"/>
      <c r="NCO2" s="73"/>
      <c r="NCP2" s="73"/>
      <c r="NCQ2" s="73"/>
      <c r="NCR2" s="73"/>
      <c r="NCS2" s="73"/>
      <c r="NCT2" s="73"/>
      <c r="NCU2" s="73"/>
      <c r="NCV2" s="73"/>
      <c r="NCW2" s="73"/>
      <c r="NCX2" s="73"/>
      <c r="NCY2" s="73"/>
      <c r="NCZ2" s="73"/>
      <c r="NDA2" s="93"/>
      <c r="NDB2" s="73"/>
      <c r="NDC2" s="73"/>
      <c r="NDD2" s="73"/>
      <c r="NDE2" s="73"/>
      <c r="NDF2" s="73"/>
      <c r="NDG2" s="73"/>
      <c r="NDH2" s="73"/>
      <c r="NDI2" s="73"/>
      <c r="NDJ2" s="73"/>
      <c r="NDK2" s="73"/>
      <c r="NDL2" s="73"/>
      <c r="NDM2" s="73"/>
      <c r="NDN2" s="73"/>
      <c r="NDO2" s="73"/>
      <c r="NDP2" s="73"/>
      <c r="NDQ2" s="93"/>
      <c r="NDR2" s="73"/>
      <c r="NDS2" s="73"/>
      <c r="NDT2" s="73"/>
      <c r="NDU2" s="73"/>
      <c r="NDV2" s="73"/>
      <c r="NDW2" s="73"/>
      <c r="NDX2" s="73"/>
      <c r="NDY2" s="73"/>
      <c r="NDZ2" s="73"/>
      <c r="NEA2" s="73"/>
      <c r="NEB2" s="73"/>
      <c r="NEC2" s="73"/>
      <c r="NED2" s="73"/>
      <c r="NEE2" s="73"/>
      <c r="NEF2" s="73"/>
      <c r="NEG2" s="93"/>
      <c r="NEH2" s="73"/>
      <c r="NEI2" s="73"/>
      <c r="NEJ2" s="73"/>
      <c r="NEK2" s="73"/>
      <c r="NEL2" s="73"/>
      <c r="NEM2" s="73"/>
      <c r="NEN2" s="73"/>
      <c r="NEO2" s="73"/>
      <c r="NEP2" s="73"/>
      <c r="NEQ2" s="73"/>
      <c r="NER2" s="73"/>
      <c r="NES2" s="73"/>
      <c r="NET2" s="73"/>
      <c r="NEU2" s="73"/>
      <c r="NEV2" s="73"/>
      <c r="NEW2" s="93"/>
      <c r="NEX2" s="73"/>
      <c r="NEY2" s="73"/>
      <c r="NEZ2" s="73"/>
      <c r="NFA2" s="73"/>
      <c r="NFB2" s="73"/>
      <c r="NFC2" s="73"/>
      <c r="NFD2" s="73"/>
      <c r="NFE2" s="73"/>
      <c r="NFF2" s="73"/>
      <c r="NFG2" s="73"/>
      <c r="NFH2" s="73"/>
      <c r="NFI2" s="73"/>
      <c r="NFJ2" s="73"/>
      <c r="NFK2" s="73"/>
      <c r="NFL2" s="73"/>
      <c r="NFM2" s="93"/>
      <c r="NFN2" s="73"/>
      <c r="NFO2" s="73"/>
      <c r="NFP2" s="73"/>
      <c r="NFQ2" s="73"/>
      <c r="NFR2" s="73"/>
      <c r="NFS2" s="73"/>
      <c r="NFT2" s="73"/>
      <c r="NFU2" s="73"/>
      <c r="NFV2" s="73"/>
      <c r="NFW2" s="73"/>
      <c r="NFX2" s="73"/>
      <c r="NFY2" s="73"/>
      <c r="NFZ2" s="73"/>
      <c r="NGA2" s="73"/>
      <c r="NGB2" s="73"/>
      <c r="NGC2" s="93"/>
      <c r="NGD2" s="73"/>
      <c r="NGE2" s="73"/>
      <c r="NGF2" s="73"/>
      <c r="NGG2" s="73"/>
      <c r="NGH2" s="73"/>
      <c r="NGI2" s="73"/>
      <c r="NGJ2" s="73"/>
      <c r="NGK2" s="73"/>
      <c r="NGL2" s="73"/>
      <c r="NGM2" s="73"/>
      <c r="NGN2" s="73"/>
      <c r="NGO2" s="73"/>
      <c r="NGP2" s="73"/>
      <c r="NGQ2" s="73"/>
      <c r="NGR2" s="73"/>
      <c r="NGS2" s="93"/>
      <c r="NGT2" s="73"/>
      <c r="NGU2" s="73"/>
      <c r="NGV2" s="73"/>
      <c r="NGW2" s="73"/>
      <c r="NGX2" s="73"/>
      <c r="NGY2" s="73"/>
      <c r="NGZ2" s="73"/>
      <c r="NHA2" s="73"/>
      <c r="NHB2" s="73"/>
      <c r="NHC2" s="73"/>
      <c r="NHD2" s="73"/>
      <c r="NHE2" s="73"/>
      <c r="NHF2" s="73"/>
      <c r="NHG2" s="73"/>
      <c r="NHH2" s="73"/>
      <c r="NHI2" s="93"/>
      <c r="NHJ2" s="73"/>
      <c r="NHK2" s="73"/>
      <c r="NHL2" s="73"/>
      <c r="NHM2" s="73"/>
      <c r="NHN2" s="73"/>
      <c r="NHO2" s="73"/>
      <c r="NHP2" s="73"/>
      <c r="NHQ2" s="73"/>
      <c r="NHR2" s="73"/>
      <c r="NHS2" s="73"/>
      <c r="NHT2" s="73"/>
      <c r="NHU2" s="73"/>
      <c r="NHV2" s="73"/>
      <c r="NHW2" s="73"/>
      <c r="NHX2" s="73"/>
      <c r="NHY2" s="93"/>
      <c r="NHZ2" s="73"/>
      <c r="NIA2" s="73"/>
      <c r="NIB2" s="73"/>
      <c r="NIC2" s="73"/>
      <c r="NID2" s="73"/>
      <c r="NIE2" s="73"/>
      <c r="NIF2" s="73"/>
      <c r="NIG2" s="73"/>
      <c r="NIH2" s="73"/>
      <c r="NII2" s="73"/>
      <c r="NIJ2" s="73"/>
      <c r="NIK2" s="73"/>
      <c r="NIL2" s="73"/>
      <c r="NIM2" s="73"/>
      <c r="NIN2" s="73"/>
      <c r="NIO2" s="93"/>
      <c r="NIP2" s="73"/>
      <c r="NIQ2" s="73"/>
      <c r="NIR2" s="73"/>
      <c r="NIS2" s="73"/>
      <c r="NIT2" s="73"/>
      <c r="NIU2" s="73"/>
      <c r="NIV2" s="73"/>
      <c r="NIW2" s="73"/>
      <c r="NIX2" s="73"/>
      <c r="NIY2" s="73"/>
      <c r="NIZ2" s="73"/>
      <c r="NJA2" s="73"/>
      <c r="NJB2" s="73"/>
      <c r="NJC2" s="73"/>
      <c r="NJD2" s="73"/>
      <c r="NJE2" s="93"/>
      <c r="NJF2" s="73"/>
      <c r="NJG2" s="73"/>
      <c r="NJH2" s="73"/>
      <c r="NJI2" s="73"/>
      <c r="NJJ2" s="73"/>
      <c r="NJK2" s="73"/>
      <c r="NJL2" s="73"/>
      <c r="NJM2" s="73"/>
      <c r="NJN2" s="73"/>
      <c r="NJO2" s="73"/>
      <c r="NJP2" s="73"/>
      <c r="NJQ2" s="73"/>
      <c r="NJR2" s="73"/>
      <c r="NJS2" s="73"/>
      <c r="NJT2" s="73"/>
      <c r="NJU2" s="93"/>
      <c r="NJV2" s="73"/>
      <c r="NJW2" s="73"/>
      <c r="NJX2" s="73"/>
      <c r="NJY2" s="73"/>
      <c r="NJZ2" s="73"/>
      <c r="NKA2" s="73"/>
      <c r="NKB2" s="73"/>
      <c r="NKC2" s="73"/>
      <c r="NKD2" s="73"/>
      <c r="NKE2" s="73"/>
      <c r="NKF2" s="73"/>
      <c r="NKG2" s="73"/>
      <c r="NKH2" s="73"/>
      <c r="NKI2" s="73"/>
      <c r="NKJ2" s="73"/>
      <c r="NKK2" s="93"/>
      <c r="NKL2" s="73"/>
      <c r="NKM2" s="73"/>
      <c r="NKN2" s="73"/>
      <c r="NKO2" s="73"/>
      <c r="NKP2" s="73"/>
      <c r="NKQ2" s="73"/>
      <c r="NKR2" s="73"/>
      <c r="NKS2" s="73"/>
      <c r="NKT2" s="73"/>
      <c r="NKU2" s="73"/>
      <c r="NKV2" s="73"/>
      <c r="NKW2" s="73"/>
      <c r="NKX2" s="73"/>
      <c r="NKY2" s="73"/>
      <c r="NKZ2" s="73"/>
      <c r="NLA2" s="93"/>
      <c r="NLB2" s="73"/>
      <c r="NLC2" s="73"/>
      <c r="NLD2" s="73"/>
      <c r="NLE2" s="73"/>
      <c r="NLF2" s="73"/>
      <c r="NLG2" s="73"/>
      <c r="NLH2" s="73"/>
      <c r="NLI2" s="73"/>
      <c r="NLJ2" s="73"/>
      <c r="NLK2" s="73"/>
      <c r="NLL2" s="73"/>
      <c r="NLM2" s="73"/>
      <c r="NLN2" s="73"/>
      <c r="NLO2" s="73"/>
      <c r="NLP2" s="73"/>
      <c r="NLQ2" s="93"/>
      <c r="NLR2" s="73"/>
      <c r="NLS2" s="73"/>
      <c r="NLT2" s="73"/>
      <c r="NLU2" s="73"/>
      <c r="NLV2" s="73"/>
      <c r="NLW2" s="73"/>
      <c r="NLX2" s="73"/>
      <c r="NLY2" s="73"/>
      <c r="NLZ2" s="73"/>
      <c r="NMA2" s="73"/>
      <c r="NMB2" s="73"/>
      <c r="NMC2" s="73"/>
      <c r="NMD2" s="73"/>
      <c r="NME2" s="73"/>
      <c r="NMF2" s="73"/>
      <c r="NMG2" s="93"/>
      <c r="NMH2" s="73"/>
      <c r="NMI2" s="73"/>
      <c r="NMJ2" s="73"/>
      <c r="NMK2" s="73"/>
      <c r="NML2" s="73"/>
      <c r="NMM2" s="73"/>
      <c r="NMN2" s="73"/>
      <c r="NMO2" s="73"/>
      <c r="NMP2" s="73"/>
      <c r="NMQ2" s="73"/>
      <c r="NMR2" s="73"/>
      <c r="NMS2" s="73"/>
      <c r="NMT2" s="73"/>
      <c r="NMU2" s="73"/>
      <c r="NMV2" s="73"/>
      <c r="NMW2" s="93"/>
      <c r="NMX2" s="73"/>
      <c r="NMY2" s="73"/>
      <c r="NMZ2" s="73"/>
      <c r="NNA2" s="73"/>
      <c r="NNB2" s="73"/>
      <c r="NNC2" s="73"/>
      <c r="NND2" s="73"/>
      <c r="NNE2" s="73"/>
      <c r="NNF2" s="73"/>
      <c r="NNG2" s="73"/>
      <c r="NNH2" s="73"/>
      <c r="NNI2" s="73"/>
      <c r="NNJ2" s="73"/>
      <c r="NNK2" s="73"/>
      <c r="NNL2" s="73"/>
      <c r="NNM2" s="93"/>
      <c r="NNN2" s="73"/>
      <c r="NNO2" s="73"/>
      <c r="NNP2" s="73"/>
      <c r="NNQ2" s="73"/>
      <c r="NNR2" s="73"/>
      <c r="NNS2" s="73"/>
      <c r="NNT2" s="73"/>
      <c r="NNU2" s="73"/>
      <c r="NNV2" s="73"/>
      <c r="NNW2" s="73"/>
      <c r="NNX2" s="73"/>
      <c r="NNY2" s="73"/>
      <c r="NNZ2" s="73"/>
      <c r="NOA2" s="73"/>
      <c r="NOB2" s="73"/>
      <c r="NOC2" s="93"/>
      <c r="NOD2" s="73"/>
      <c r="NOE2" s="73"/>
      <c r="NOF2" s="73"/>
      <c r="NOG2" s="73"/>
      <c r="NOH2" s="73"/>
      <c r="NOI2" s="73"/>
      <c r="NOJ2" s="73"/>
      <c r="NOK2" s="73"/>
      <c r="NOL2" s="73"/>
      <c r="NOM2" s="73"/>
      <c r="NON2" s="73"/>
      <c r="NOO2" s="73"/>
      <c r="NOP2" s="73"/>
      <c r="NOQ2" s="73"/>
      <c r="NOR2" s="73"/>
      <c r="NOS2" s="93"/>
      <c r="NOT2" s="73"/>
      <c r="NOU2" s="73"/>
      <c r="NOV2" s="73"/>
      <c r="NOW2" s="73"/>
      <c r="NOX2" s="73"/>
      <c r="NOY2" s="73"/>
      <c r="NOZ2" s="73"/>
      <c r="NPA2" s="73"/>
      <c r="NPB2" s="73"/>
      <c r="NPC2" s="73"/>
      <c r="NPD2" s="73"/>
      <c r="NPE2" s="73"/>
      <c r="NPF2" s="73"/>
      <c r="NPG2" s="73"/>
      <c r="NPH2" s="73"/>
      <c r="NPI2" s="93"/>
      <c r="NPJ2" s="73"/>
      <c r="NPK2" s="73"/>
      <c r="NPL2" s="73"/>
      <c r="NPM2" s="73"/>
      <c r="NPN2" s="73"/>
      <c r="NPO2" s="73"/>
      <c r="NPP2" s="73"/>
      <c r="NPQ2" s="73"/>
      <c r="NPR2" s="73"/>
      <c r="NPS2" s="73"/>
      <c r="NPT2" s="73"/>
      <c r="NPU2" s="73"/>
      <c r="NPV2" s="73"/>
      <c r="NPW2" s="73"/>
      <c r="NPX2" s="73"/>
      <c r="NPY2" s="93"/>
      <c r="NPZ2" s="73"/>
      <c r="NQA2" s="73"/>
      <c r="NQB2" s="73"/>
      <c r="NQC2" s="73"/>
      <c r="NQD2" s="73"/>
      <c r="NQE2" s="73"/>
      <c r="NQF2" s="73"/>
      <c r="NQG2" s="73"/>
      <c r="NQH2" s="73"/>
      <c r="NQI2" s="73"/>
      <c r="NQJ2" s="73"/>
      <c r="NQK2" s="73"/>
      <c r="NQL2" s="73"/>
      <c r="NQM2" s="73"/>
      <c r="NQN2" s="73"/>
      <c r="NQO2" s="93"/>
      <c r="NQP2" s="73"/>
      <c r="NQQ2" s="73"/>
      <c r="NQR2" s="73"/>
      <c r="NQS2" s="73"/>
      <c r="NQT2" s="73"/>
      <c r="NQU2" s="73"/>
      <c r="NQV2" s="73"/>
      <c r="NQW2" s="73"/>
      <c r="NQX2" s="73"/>
      <c r="NQY2" s="73"/>
      <c r="NQZ2" s="73"/>
      <c r="NRA2" s="73"/>
      <c r="NRB2" s="73"/>
      <c r="NRC2" s="73"/>
      <c r="NRD2" s="73"/>
      <c r="NRE2" s="93"/>
      <c r="NRF2" s="73"/>
      <c r="NRG2" s="73"/>
      <c r="NRH2" s="73"/>
      <c r="NRI2" s="73"/>
      <c r="NRJ2" s="73"/>
      <c r="NRK2" s="73"/>
      <c r="NRL2" s="73"/>
      <c r="NRM2" s="73"/>
      <c r="NRN2" s="73"/>
      <c r="NRO2" s="73"/>
      <c r="NRP2" s="73"/>
      <c r="NRQ2" s="73"/>
      <c r="NRR2" s="73"/>
      <c r="NRS2" s="73"/>
      <c r="NRT2" s="73"/>
      <c r="NRU2" s="93"/>
      <c r="NRV2" s="73"/>
      <c r="NRW2" s="73"/>
      <c r="NRX2" s="73"/>
      <c r="NRY2" s="73"/>
      <c r="NRZ2" s="73"/>
      <c r="NSA2" s="73"/>
      <c r="NSB2" s="73"/>
      <c r="NSC2" s="73"/>
      <c r="NSD2" s="73"/>
      <c r="NSE2" s="73"/>
      <c r="NSF2" s="73"/>
      <c r="NSG2" s="73"/>
      <c r="NSH2" s="73"/>
      <c r="NSI2" s="73"/>
      <c r="NSJ2" s="73"/>
      <c r="NSK2" s="93"/>
      <c r="NSL2" s="73"/>
      <c r="NSM2" s="73"/>
      <c r="NSN2" s="73"/>
      <c r="NSO2" s="73"/>
      <c r="NSP2" s="73"/>
      <c r="NSQ2" s="73"/>
      <c r="NSR2" s="73"/>
      <c r="NSS2" s="73"/>
      <c r="NST2" s="73"/>
      <c r="NSU2" s="73"/>
      <c r="NSV2" s="73"/>
      <c r="NSW2" s="73"/>
      <c r="NSX2" s="73"/>
      <c r="NSY2" s="73"/>
      <c r="NSZ2" s="73"/>
      <c r="NTA2" s="93"/>
      <c r="NTB2" s="73"/>
      <c r="NTC2" s="73"/>
      <c r="NTD2" s="73"/>
      <c r="NTE2" s="73"/>
      <c r="NTF2" s="73"/>
      <c r="NTG2" s="73"/>
      <c r="NTH2" s="73"/>
      <c r="NTI2" s="73"/>
      <c r="NTJ2" s="73"/>
      <c r="NTK2" s="73"/>
      <c r="NTL2" s="73"/>
      <c r="NTM2" s="73"/>
      <c r="NTN2" s="73"/>
      <c r="NTO2" s="73"/>
      <c r="NTP2" s="73"/>
      <c r="NTQ2" s="93"/>
      <c r="NTR2" s="73"/>
      <c r="NTS2" s="73"/>
      <c r="NTT2" s="73"/>
      <c r="NTU2" s="73"/>
      <c r="NTV2" s="73"/>
      <c r="NTW2" s="73"/>
      <c r="NTX2" s="73"/>
      <c r="NTY2" s="73"/>
      <c r="NTZ2" s="73"/>
      <c r="NUA2" s="73"/>
      <c r="NUB2" s="73"/>
      <c r="NUC2" s="73"/>
      <c r="NUD2" s="73"/>
      <c r="NUE2" s="73"/>
      <c r="NUF2" s="73"/>
      <c r="NUG2" s="93"/>
      <c r="NUH2" s="73"/>
      <c r="NUI2" s="73"/>
      <c r="NUJ2" s="73"/>
      <c r="NUK2" s="73"/>
      <c r="NUL2" s="73"/>
      <c r="NUM2" s="73"/>
      <c r="NUN2" s="73"/>
      <c r="NUO2" s="73"/>
      <c r="NUP2" s="73"/>
      <c r="NUQ2" s="73"/>
      <c r="NUR2" s="73"/>
      <c r="NUS2" s="73"/>
      <c r="NUT2" s="73"/>
      <c r="NUU2" s="73"/>
      <c r="NUV2" s="73"/>
      <c r="NUW2" s="93"/>
      <c r="NUX2" s="73"/>
      <c r="NUY2" s="73"/>
      <c r="NUZ2" s="73"/>
      <c r="NVA2" s="73"/>
      <c r="NVB2" s="73"/>
      <c r="NVC2" s="73"/>
      <c r="NVD2" s="73"/>
      <c r="NVE2" s="73"/>
      <c r="NVF2" s="73"/>
      <c r="NVG2" s="73"/>
      <c r="NVH2" s="73"/>
      <c r="NVI2" s="73"/>
      <c r="NVJ2" s="73"/>
      <c r="NVK2" s="73"/>
      <c r="NVL2" s="73"/>
      <c r="NVM2" s="93"/>
      <c r="NVN2" s="73"/>
      <c r="NVO2" s="73"/>
      <c r="NVP2" s="73"/>
      <c r="NVQ2" s="73"/>
      <c r="NVR2" s="73"/>
      <c r="NVS2" s="73"/>
      <c r="NVT2" s="73"/>
      <c r="NVU2" s="73"/>
      <c r="NVV2" s="73"/>
      <c r="NVW2" s="73"/>
      <c r="NVX2" s="73"/>
      <c r="NVY2" s="73"/>
      <c r="NVZ2" s="73"/>
      <c r="NWA2" s="73"/>
      <c r="NWB2" s="73"/>
      <c r="NWC2" s="93"/>
      <c r="NWD2" s="73"/>
      <c r="NWE2" s="73"/>
      <c r="NWF2" s="73"/>
      <c r="NWG2" s="73"/>
      <c r="NWH2" s="73"/>
      <c r="NWI2" s="73"/>
      <c r="NWJ2" s="73"/>
      <c r="NWK2" s="73"/>
      <c r="NWL2" s="73"/>
      <c r="NWM2" s="73"/>
      <c r="NWN2" s="73"/>
      <c r="NWO2" s="73"/>
      <c r="NWP2" s="73"/>
      <c r="NWQ2" s="73"/>
      <c r="NWR2" s="73"/>
      <c r="NWS2" s="93"/>
      <c r="NWT2" s="73"/>
      <c r="NWU2" s="73"/>
      <c r="NWV2" s="73"/>
      <c r="NWW2" s="73"/>
      <c r="NWX2" s="73"/>
      <c r="NWY2" s="73"/>
      <c r="NWZ2" s="73"/>
      <c r="NXA2" s="73"/>
      <c r="NXB2" s="73"/>
      <c r="NXC2" s="73"/>
      <c r="NXD2" s="73"/>
      <c r="NXE2" s="73"/>
      <c r="NXF2" s="73"/>
      <c r="NXG2" s="73"/>
      <c r="NXH2" s="73"/>
      <c r="NXI2" s="93"/>
      <c r="NXJ2" s="73"/>
      <c r="NXK2" s="73"/>
      <c r="NXL2" s="73"/>
      <c r="NXM2" s="73"/>
      <c r="NXN2" s="73"/>
      <c r="NXO2" s="73"/>
      <c r="NXP2" s="73"/>
      <c r="NXQ2" s="73"/>
      <c r="NXR2" s="73"/>
      <c r="NXS2" s="73"/>
      <c r="NXT2" s="73"/>
      <c r="NXU2" s="73"/>
      <c r="NXV2" s="73"/>
      <c r="NXW2" s="73"/>
      <c r="NXX2" s="73"/>
      <c r="NXY2" s="93"/>
      <c r="NXZ2" s="73"/>
      <c r="NYA2" s="73"/>
      <c r="NYB2" s="73"/>
      <c r="NYC2" s="73"/>
      <c r="NYD2" s="73"/>
      <c r="NYE2" s="73"/>
      <c r="NYF2" s="73"/>
      <c r="NYG2" s="73"/>
      <c r="NYH2" s="73"/>
      <c r="NYI2" s="73"/>
      <c r="NYJ2" s="73"/>
      <c r="NYK2" s="73"/>
      <c r="NYL2" s="73"/>
      <c r="NYM2" s="73"/>
      <c r="NYN2" s="73"/>
      <c r="NYO2" s="93"/>
      <c r="NYP2" s="73"/>
      <c r="NYQ2" s="73"/>
      <c r="NYR2" s="73"/>
      <c r="NYS2" s="73"/>
      <c r="NYT2" s="73"/>
      <c r="NYU2" s="73"/>
      <c r="NYV2" s="73"/>
      <c r="NYW2" s="73"/>
      <c r="NYX2" s="73"/>
      <c r="NYY2" s="73"/>
      <c r="NYZ2" s="73"/>
      <c r="NZA2" s="73"/>
      <c r="NZB2" s="73"/>
      <c r="NZC2" s="73"/>
      <c r="NZD2" s="73"/>
      <c r="NZE2" s="93"/>
      <c r="NZF2" s="73"/>
      <c r="NZG2" s="73"/>
      <c r="NZH2" s="73"/>
      <c r="NZI2" s="73"/>
      <c r="NZJ2" s="73"/>
      <c r="NZK2" s="73"/>
      <c r="NZL2" s="73"/>
      <c r="NZM2" s="73"/>
      <c r="NZN2" s="73"/>
      <c r="NZO2" s="73"/>
      <c r="NZP2" s="73"/>
      <c r="NZQ2" s="73"/>
      <c r="NZR2" s="73"/>
      <c r="NZS2" s="73"/>
      <c r="NZT2" s="73"/>
      <c r="NZU2" s="93"/>
      <c r="NZV2" s="73"/>
      <c r="NZW2" s="73"/>
      <c r="NZX2" s="73"/>
      <c r="NZY2" s="73"/>
      <c r="NZZ2" s="73"/>
      <c r="OAA2" s="73"/>
      <c r="OAB2" s="73"/>
      <c r="OAC2" s="73"/>
      <c r="OAD2" s="73"/>
      <c r="OAE2" s="73"/>
      <c r="OAF2" s="73"/>
      <c r="OAG2" s="73"/>
      <c r="OAH2" s="73"/>
      <c r="OAI2" s="73"/>
      <c r="OAJ2" s="73"/>
      <c r="OAK2" s="93"/>
      <c r="OAL2" s="73"/>
      <c r="OAM2" s="73"/>
      <c r="OAN2" s="73"/>
      <c r="OAO2" s="73"/>
      <c r="OAP2" s="73"/>
      <c r="OAQ2" s="73"/>
      <c r="OAR2" s="73"/>
      <c r="OAS2" s="73"/>
      <c r="OAT2" s="73"/>
      <c r="OAU2" s="73"/>
      <c r="OAV2" s="73"/>
      <c r="OAW2" s="73"/>
      <c r="OAX2" s="73"/>
      <c r="OAY2" s="73"/>
      <c r="OAZ2" s="73"/>
      <c r="OBA2" s="93"/>
      <c r="OBB2" s="73"/>
      <c r="OBC2" s="73"/>
      <c r="OBD2" s="73"/>
      <c r="OBE2" s="73"/>
      <c r="OBF2" s="73"/>
      <c r="OBG2" s="73"/>
      <c r="OBH2" s="73"/>
      <c r="OBI2" s="73"/>
      <c r="OBJ2" s="73"/>
      <c r="OBK2" s="73"/>
      <c r="OBL2" s="73"/>
      <c r="OBM2" s="73"/>
      <c r="OBN2" s="73"/>
      <c r="OBO2" s="73"/>
      <c r="OBP2" s="73"/>
      <c r="OBQ2" s="93"/>
      <c r="OBR2" s="73"/>
      <c r="OBS2" s="73"/>
      <c r="OBT2" s="73"/>
      <c r="OBU2" s="73"/>
      <c r="OBV2" s="73"/>
      <c r="OBW2" s="73"/>
      <c r="OBX2" s="73"/>
      <c r="OBY2" s="73"/>
      <c r="OBZ2" s="73"/>
      <c r="OCA2" s="73"/>
      <c r="OCB2" s="73"/>
      <c r="OCC2" s="73"/>
      <c r="OCD2" s="73"/>
      <c r="OCE2" s="73"/>
      <c r="OCF2" s="73"/>
      <c r="OCG2" s="93"/>
      <c r="OCH2" s="73"/>
      <c r="OCI2" s="73"/>
      <c r="OCJ2" s="73"/>
      <c r="OCK2" s="73"/>
      <c r="OCL2" s="73"/>
      <c r="OCM2" s="73"/>
      <c r="OCN2" s="73"/>
      <c r="OCO2" s="73"/>
      <c r="OCP2" s="73"/>
      <c r="OCQ2" s="73"/>
      <c r="OCR2" s="73"/>
      <c r="OCS2" s="73"/>
      <c r="OCT2" s="73"/>
      <c r="OCU2" s="73"/>
      <c r="OCV2" s="73"/>
      <c r="OCW2" s="93"/>
      <c r="OCX2" s="73"/>
      <c r="OCY2" s="73"/>
      <c r="OCZ2" s="73"/>
      <c r="ODA2" s="73"/>
      <c r="ODB2" s="73"/>
      <c r="ODC2" s="73"/>
      <c r="ODD2" s="73"/>
      <c r="ODE2" s="73"/>
      <c r="ODF2" s="73"/>
      <c r="ODG2" s="73"/>
      <c r="ODH2" s="73"/>
      <c r="ODI2" s="73"/>
      <c r="ODJ2" s="73"/>
      <c r="ODK2" s="73"/>
      <c r="ODL2" s="73"/>
      <c r="ODM2" s="93"/>
      <c r="ODN2" s="73"/>
      <c r="ODO2" s="73"/>
      <c r="ODP2" s="73"/>
      <c r="ODQ2" s="73"/>
      <c r="ODR2" s="73"/>
      <c r="ODS2" s="73"/>
      <c r="ODT2" s="73"/>
      <c r="ODU2" s="73"/>
      <c r="ODV2" s="73"/>
      <c r="ODW2" s="73"/>
      <c r="ODX2" s="73"/>
      <c r="ODY2" s="73"/>
      <c r="ODZ2" s="73"/>
      <c r="OEA2" s="73"/>
      <c r="OEB2" s="73"/>
      <c r="OEC2" s="93"/>
      <c r="OED2" s="73"/>
      <c r="OEE2" s="73"/>
      <c r="OEF2" s="73"/>
      <c r="OEG2" s="73"/>
      <c r="OEH2" s="73"/>
      <c r="OEI2" s="73"/>
      <c r="OEJ2" s="73"/>
      <c r="OEK2" s="73"/>
      <c r="OEL2" s="73"/>
      <c r="OEM2" s="73"/>
      <c r="OEN2" s="73"/>
      <c r="OEO2" s="73"/>
      <c r="OEP2" s="73"/>
      <c r="OEQ2" s="73"/>
      <c r="OER2" s="73"/>
      <c r="OES2" s="93"/>
      <c r="OET2" s="73"/>
      <c r="OEU2" s="73"/>
      <c r="OEV2" s="73"/>
      <c r="OEW2" s="73"/>
      <c r="OEX2" s="73"/>
      <c r="OEY2" s="73"/>
      <c r="OEZ2" s="73"/>
      <c r="OFA2" s="73"/>
      <c r="OFB2" s="73"/>
      <c r="OFC2" s="73"/>
      <c r="OFD2" s="73"/>
      <c r="OFE2" s="73"/>
      <c r="OFF2" s="73"/>
      <c r="OFG2" s="73"/>
      <c r="OFH2" s="73"/>
      <c r="OFI2" s="93"/>
      <c r="OFJ2" s="73"/>
      <c r="OFK2" s="73"/>
      <c r="OFL2" s="73"/>
      <c r="OFM2" s="73"/>
      <c r="OFN2" s="73"/>
      <c r="OFO2" s="73"/>
      <c r="OFP2" s="73"/>
      <c r="OFQ2" s="73"/>
      <c r="OFR2" s="73"/>
      <c r="OFS2" s="73"/>
      <c r="OFT2" s="73"/>
      <c r="OFU2" s="73"/>
      <c r="OFV2" s="73"/>
      <c r="OFW2" s="73"/>
      <c r="OFX2" s="73"/>
      <c r="OFY2" s="93"/>
      <c r="OFZ2" s="73"/>
      <c r="OGA2" s="73"/>
      <c r="OGB2" s="73"/>
      <c r="OGC2" s="73"/>
      <c r="OGD2" s="73"/>
      <c r="OGE2" s="73"/>
      <c r="OGF2" s="73"/>
      <c r="OGG2" s="73"/>
      <c r="OGH2" s="73"/>
      <c r="OGI2" s="73"/>
      <c r="OGJ2" s="73"/>
      <c r="OGK2" s="73"/>
      <c r="OGL2" s="73"/>
      <c r="OGM2" s="73"/>
      <c r="OGN2" s="73"/>
      <c r="OGO2" s="93"/>
      <c r="OGP2" s="73"/>
      <c r="OGQ2" s="73"/>
      <c r="OGR2" s="73"/>
      <c r="OGS2" s="73"/>
      <c r="OGT2" s="73"/>
      <c r="OGU2" s="73"/>
      <c r="OGV2" s="73"/>
      <c r="OGW2" s="73"/>
      <c r="OGX2" s="73"/>
      <c r="OGY2" s="73"/>
      <c r="OGZ2" s="73"/>
      <c r="OHA2" s="73"/>
      <c r="OHB2" s="73"/>
      <c r="OHC2" s="73"/>
      <c r="OHD2" s="73"/>
      <c r="OHE2" s="93"/>
      <c r="OHF2" s="73"/>
      <c r="OHG2" s="73"/>
      <c r="OHH2" s="73"/>
      <c r="OHI2" s="73"/>
      <c r="OHJ2" s="73"/>
      <c r="OHK2" s="73"/>
      <c r="OHL2" s="73"/>
      <c r="OHM2" s="73"/>
      <c r="OHN2" s="73"/>
      <c r="OHO2" s="73"/>
      <c r="OHP2" s="73"/>
      <c r="OHQ2" s="73"/>
      <c r="OHR2" s="73"/>
      <c r="OHS2" s="73"/>
      <c r="OHT2" s="73"/>
      <c r="OHU2" s="93"/>
      <c r="OHV2" s="73"/>
      <c r="OHW2" s="73"/>
      <c r="OHX2" s="73"/>
      <c r="OHY2" s="73"/>
      <c r="OHZ2" s="73"/>
      <c r="OIA2" s="73"/>
      <c r="OIB2" s="73"/>
      <c r="OIC2" s="73"/>
      <c r="OID2" s="73"/>
      <c r="OIE2" s="73"/>
      <c r="OIF2" s="73"/>
      <c r="OIG2" s="73"/>
      <c r="OIH2" s="73"/>
      <c r="OII2" s="73"/>
      <c r="OIJ2" s="73"/>
      <c r="OIK2" s="93"/>
      <c r="OIL2" s="73"/>
      <c r="OIM2" s="73"/>
      <c r="OIN2" s="73"/>
      <c r="OIO2" s="73"/>
      <c r="OIP2" s="73"/>
      <c r="OIQ2" s="73"/>
      <c r="OIR2" s="73"/>
      <c r="OIS2" s="73"/>
      <c r="OIT2" s="73"/>
      <c r="OIU2" s="73"/>
      <c r="OIV2" s="73"/>
      <c r="OIW2" s="73"/>
      <c r="OIX2" s="73"/>
      <c r="OIY2" s="73"/>
      <c r="OIZ2" s="73"/>
      <c r="OJA2" s="93"/>
      <c r="OJB2" s="73"/>
      <c r="OJC2" s="73"/>
      <c r="OJD2" s="73"/>
      <c r="OJE2" s="73"/>
      <c r="OJF2" s="73"/>
      <c r="OJG2" s="73"/>
      <c r="OJH2" s="73"/>
      <c r="OJI2" s="73"/>
      <c r="OJJ2" s="73"/>
      <c r="OJK2" s="73"/>
      <c r="OJL2" s="73"/>
      <c r="OJM2" s="73"/>
      <c r="OJN2" s="73"/>
      <c r="OJO2" s="73"/>
      <c r="OJP2" s="73"/>
      <c r="OJQ2" s="93"/>
      <c r="OJR2" s="73"/>
      <c r="OJS2" s="73"/>
      <c r="OJT2" s="73"/>
      <c r="OJU2" s="73"/>
      <c r="OJV2" s="73"/>
      <c r="OJW2" s="73"/>
      <c r="OJX2" s="73"/>
      <c r="OJY2" s="73"/>
      <c r="OJZ2" s="73"/>
      <c r="OKA2" s="73"/>
      <c r="OKB2" s="73"/>
      <c r="OKC2" s="73"/>
      <c r="OKD2" s="73"/>
      <c r="OKE2" s="73"/>
      <c r="OKF2" s="73"/>
      <c r="OKG2" s="93"/>
      <c r="OKH2" s="73"/>
      <c r="OKI2" s="73"/>
      <c r="OKJ2" s="73"/>
      <c r="OKK2" s="73"/>
      <c r="OKL2" s="73"/>
      <c r="OKM2" s="73"/>
      <c r="OKN2" s="73"/>
      <c r="OKO2" s="73"/>
      <c r="OKP2" s="73"/>
      <c r="OKQ2" s="73"/>
      <c r="OKR2" s="73"/>
      <c r="OKS2" s="73"/>
      <c r="OKT2" s="73"/>
      <c r="OKU2" s="73"/>
      <c r="OKV2" s="73"/>
      <c r="OKW2" s="93"/>
      <c r="OKX2" s="73"/>
      <c r="OKY2" s="73"/>
      <c r="OKZ2" s="73"/>
      <c r="OLA2" s="73"/>
      <c r="OLB2" s="73"/>
      <c r="OLC2" s="73"/>
      <c r="OLD2" s="73"/>
      <c r="OLE2" s="73"/>
      <c r="OLF2" s="73"/>
      <c r="OLG2" s="73"/>
      <c r="OLH2" s="73"/>
      <c r="OLI2" s="73"/>
      <c r="OLJ2" s="73"/>
      <c r="OLK2" s="73"/>
      <c r="OLL2" s="73"/>
      <c r="OLM2" s="93"/>
      <c r="OLN2" s="73"/>
      <c r="OLO2" s="73"/>
      <c r="OLP2" s="73"/>
      <c r="OLQ2" s="73"/>
      <c r="OLR2" s="73"/>
      <c r="OLS2" s="73"/>
      <c r="OLT2" s="73"/>
      <c r="OLU2" s="73"/>
      <c r="OLV2" s="73"/>
      <c r="OLW2" s="73"/>
      <c r="OLX2" s="73"/>
      <c r="OLY2" s="73"/>
      <c r="OLZ2" s="73"/>
      <c r="OMA2" s="73"/>
      <c r="OMB2" s="73"/>
      <c r="OMC2" s="93"/>
      <c r="OMD2" s="73"/>
      <c r="OME2" s="73"/>
      <c r="OMF2" s="73"/>
      <c r="OMG2" s="73"/>
      <c r="OMH2" s="73"/>
      <c r="OMI2" s="73"/>
      <c r="OMJ2" s="73"/>
      <c r="OMK2" s="73"/>
      <c r="OML2" s="73"/>
      <c r="OMM2" s="73"/>
      <c r="OMN2" s="73"/>
      <c r="OMO2" s="73"/>
      <c r="OMP2" s="73"/>
      <c r="OMQ2" s="73"/>
      <c r="OMR2" s="73"/>
      <c r="OMS2" s="93"/>
      <c r="OMT2" s="73"/>
      <c r="OMU2" s="73"/>
      <c r="OMV2" s="73"/>
      <c r="OMW2" s="73"/>
      <c r="OMX2" s="73"/>
      <c r="OMY2" s="73"/>
      <c r="OMZ2" s="73"/>
      <c r="ONA2" s="73"/>
      <c r="ONB2" s="73"/>
      <c r="ONC2" s="73"/>
      <c r="OND2" s="73"/>
      <c r="ONE2" s="73"/>
      <c r="ONF2" s="73"/>
      <c r="ONG2" s="73"/>
      <c r="ONH2" s="73"/>
      <c r="ONI2" s="93"/>
      <c r="ONJ2" s="73"/>
      <c r="ONK2" s="73"/>
      <c r="ONL2" s="73"/>
      <c r="ONM2" s="73"/>
      <c r="ONN2" s="73"/>
      <c r="ONO2" s="73"/>
      <c r="ONP2" s="73"/>
      <c r="ONQ2" s="73"/>
      <c r="ONR2" s="73"/>
      <c r="ONS2" s="73"/>
      <c r="ONT2" s="73"/>
      <c r="ONU2" s="73"/>
      <c r="ONV2" s="73"/>
      <c r="ONW2" s="73"/>
      <c r="ONX2" s="73"/>
      <c r="ONY2" s="93"/>
      <c r="ONZ2" s="73"/>
      <c r="OOA2" s="73"/>
      <c r="OOB2" s="73"/>
      <c r="OOC2" s="73"/>
      <c r="OOD2" s="73"/>
      <c r="OOE2" s="73"/>
      <c r="OOF2" s="73"/>
      <c r="OOG2" s="73"/>
      <c r="OOH2" s="73"/>
      <c r="OOI2" s="73"/>
      <c r="OOJ2" s="73"/>
      <c r="OOK2" s="73"/>
      <c r="OOL2" s="73"/>
      <c r="OOM2" s="73"/>
      <c r="OON2" s="73"/>
      <c r="OOO2" s="93"/>
      <c r="OOP2" s="73"/>
      <c r="OOQ2" s="73"/>
      <c r="OOR2" s="73"/>
      <c r="OOS2" s="73"/>
      <c r="OOT2" s="73"/>
      <c r="OOU2" s="73"/>
      <c r="OOV2" s="73"/>
      <c r="OOW2" s="73"/>
      <c r="OOX2" s="73"/>
      <c r="OOY2" s="73"/>
      <c r="OOZ2" s="73"/>
      <c r="OPA2" s="73"/>
      <c r="OPB2" s="73"/>
      <c r="OPC2" s="73"/>
      <c r="OPD2" s="73"/>
      <c r="OPE2" s="93"/>
      <c r="OPF2" s="73"/>
      <c r="OPG2" s="73"/>
      <c r="OPH2" s="73"/>
      <c r="OPI2" s="73"/>
      <c r="OPJ2" s="73"/>
      <c r="OPK2" s="73"/>
      <c r="OPL2" s="73"/>
      <c r="OPM2" s="73"/>
      <c r="OPN2" s="73"/>
      <c r="OPO2" s="73"/>
      <c r="OPP2" s="73"/>
      <c r="OPQ2" s="73"/>
      <c r="OPR2" s="73"/>
      <c r="OPS2" s="73"/>
      <c r="OPT2" s="73"/>
      <c r="OPU2" s="93"/>
      <c r="OPV2" s="73"/>
      <c r="OPW2" s="73"/>
      <c r="OPX2" s="73"/>
      <c r="OPY2" s="73"/>
      <c r="OPZ2" s="73"/>
      <c r="OQA2" s="73"/>
      <c r="OQB2" s="73"/>
      <c r="OQC2" s="73"/>
      <c r="OQD2" s="73"/>
      <c r="OQE2" s="73"/>
      <c r="OQF2" s="73"/>
      <c r="OQG2" s="73"/>
      <c r="OQH2" s="73"/>
      <c r="OQI2" s="73"/>
      <c r="OQJ2" s="73"/>
      <c r="OQK2" s="93"/>
      <c r="OQL2" s="73"/>
      <c r="OQM2" s="73"/>
      <c r="OQN2" s="73"/>
      <c r="OQO2" s="73"/>
      <c r="OQP2" s="73"/>
      <c r="OQQ2" s="73"/>
      <c r="OQR2" s="73"/>
      <c r="OQS2" s="73"/>
      <c r="OQT2" s="73"/>
      <c r="OQU2" s="73"/>
      <c r="OQV2" s="73"/>
      <c r="OQW2" s="73"/>
      <c r="OQX2" s="73"/>
      <c r="OQY2" s="73"/>
      <c r="OQZ2" s="73"/>
      <c r="ORA2" s="93"/>
      <c r="ORB2" s="73"/>
      <c r="ORC2" s="73"/>
      <c r="ORD2" s="73"/>
      <c r="ORE2" s="73"/>
      <c r="ORF2" s="73"/>
      <c r="ORG2" s="73"/>
      <c r="ORH2" s="73"/>
      <c r="ORI2" s="73"/>
      <c r="ORJ2" s="73"/>
      <c r="ORK2" s="73"/>
      <c r="ORL2" s="73"/>
      <c r="ORM2" s="73"/>
      <c r="ORN2" s="73"/>
      <c r="ORO2" s="73"/>
      <c r="ORP2" s="73"/>
      <c r="ORQ2" s="93"/>
      <c r="ORR2" s="73"/>
      <c r="ORS2" s="73"/>
      <c r="ORT2" s="73"/>
      <c r="ORU2" s="73"/>
      <c r="ORV2" s="73"/>
      <c r="ORW2" s="73"/>
      <c r="ORX2" s="73"/>
      <c r="ORY2" s="73"/>
      <c r="ORZ2" s="73"/>
      <c r="OSA2" s="73"/>
      <c r="OSB2" s="73"/>
      <c r="OSC2" s="73"/>
      <c r="OSD2" s="73"/>
      <c r="OSE2" s="73"/>
      <c r="OSF2" s="73"/>
      <c r="OSG2" s="93"/>
      <c r="OSH2" s="73"/>
      <c r="OSI2" s="73"/>
      <c r="OSJ2" s="73"/>
      <c r="OSK2" s="73"/>
      <c r="OSL2" s="73"/>
      <c r="OSM2" s="73"/>
      <c r="OSN2" s="73"/>
      <c r="OSO2" s="73"/>
      <c r="OSP2" s="73"/>
      <c r="OSQ2" s="73"/>
      <c r="OSR2" s="73"/>
      <c r="OSS2" s="73"/>
      <c r="OST2" s="73"/>
      <c r="OSU2" s="73"/>
      <c r="OSV2" s="73"/>
      <c r="OSW2" s="93"/>
      <c r="OSX2" s="73"/>
      <c r="OSY2" s="73"/>
      <c r="OSZ2" s="73"/>
      <c r="OTA2" s="73"/>
      <c r="OTB2" s="73"/>
      <c r="OTC2" s="73"/>
      <c r="OTD2" s="73"/>
      <c r="OTE2" s="73"/>
      <c r="OTF2" s="73"/>
      <c r="OTG2" s="73"/>
      <c r="OTH2" s="73"/>
      <c r="OTI2" s="73"/>
      <c r="OTJ2" s="73"/>
      <c r="OTK2" s="73"/>
      <c r="OTL2" s="73"/>
      <c r="OTM2" s="93"/>
      <c r="OTN2" s="73"/>
      <c r="OTO2" s="73"/>
      <c r="OTP2" s="73"/>
      <c r="OTQ2" s="73"/>
      <c r="OTR2" s="73"/>
      <c r="OTS2" s="73"/>
      <c r="OTT2" s="73"/>
      <c r="OTU2" s="73"/>
      <c r="OTV2" s="73"/>
      <c r="OTW2" s="73"/>
      <c r="OTX2" s="73"/>
      <c r="OTY2" s="73"/>
      <c r="OTZ2" s="73"/>
      <c r="OUA2" s="73"/>
      <c r="OUB2" s="73"/>
      <c r="OUC2" s="93"/>
      <c r="OUD2" s="73"/>
      <c r="OUE2" s="73"/>
      <c r="OUF2" s="73"/>
      <c r="OUG2" s="73"/>
      <c r="OUH2" s="73"/>
      <c r="OUI2" s="73"/>
      <c r="OUJ2" s="73"/>
      <c r="OUK2" s="73"/>
      <c r="OUL2" s="73"/>
      <c r="OUM2" s="73"/>
      <c r="OUN2" s="73"/>
      <c r="OUO2" s="73"/>
      <c r="OUP2" s="73"/>
      <c r="OUQ2" s="73"/>
      <c r="OUR2" s="73"/>
      <c r="OUS2" s="93"/>
      <c r="OUT2" s="73"/>
      <c r="OUU2" s="73"/>
      <c r="OUV2" s="73"/>
      <c r="OUW2" s="73"/>
      <c r="OUX2" s="73"/>
      <c r="OUY2" s="73"/>
      <c r="OUZ2" s="73"/>
      <c r="OVA2" s="73"/>
      <c r="OVB2" s="73"/>
      <c r="OVC2" s="73"/>
      <c r="OVD2" s="73"/>
      <c r="OVE2" s="73"/>
      <c r="OVF2" s="73"/>
      <c r="OVG2" s="73"/>
      <c r="OVH2" s="73"/>
      <c r="OVI2" s="93"/>
      <c r="OVJ2" s="73"/>
      <c r="OVK2" s="73"/>
      <c r="OVL2" s="73"/>
      <c r="OVM2" s="73"/>
      <c r="OVN2" s="73"/>
      <c r="OVO2" s="73"/>
      <c r="OVP2" s="73"/>
      <c r="OVQ2" s="73"/>
      <c r="OVR2" s="73"/>
      <c r="OVS2" s="73"/>
      <c r="OVT2" s="73"/>
      <c r="OVU2" s="73"/>
      <c r="OVV2" s="73"/>
      <c r="OVW2" s="73"/>
      <c r="OVX2" s="73"/>
      <c r="OVY2" s="93"/>
      <c r="OVZ2" s="73"/>
      <c r="OWA2" s="73"/>
      <c r="OWB2" s="73"/>
      <c r="OWC2" s="73"/>
      <c r="OWD2" s="73"/>
      <c r="OWE2" s="73"/>
      <c r="OWF2" s="73"/>
      <c r="OWG2" s="73"/>
      <c r="OWH2" s="73"/>
      <c r="OWI2" s="73"/>
      <c r="OWJ2" s="73"/>
      <c r="OWK2" s="73"/>
      <c r="OWL2" s="73"/>
      <c r="OWM2" s="73"/>
      <c r="OWN2" s="73"/>
      <c r="OWO2" s="93"/>
      <c r="OWP2" s="73"/>
      <c r="OWQ2" s="73"/>
      <c r="OWR2" s="73"/>
      <c r="OWS2" s="73"/>
      <c r="OWT2" s="73"/>
      <c r="OWU2" s="73"/>
      <c r="OWV2" s="73"/>
      <c r="OWW2" s="73"/>
      <c r="OWX2" s="73"/>
      <c r="OWY2" s="73"/>
      <c r="OWZ2" s="73"/>
      <c r="OXA2" s="73"/>
      <c r="OXB2" s="73"/>
      <c r="OXC2" s="73"/>
      <c r="OXD2" s="73"/>
      <c r="OXE2" s="93"/>
      <c r="OXF2" s="73"/>
      <c r="OXG2" s="73"/>
      <c r="OXH2" s="73"/>
      <c r="OXI2" s="73"/>
      <c r="OXJ2" s="73"/>
      <c r="OXK2" s="73"/>
      <c r="OXL2" s="73"/>
      <c r="OXM2" s="73"/>
      <c r="OXN2" s="73"/>
      <c r="OXO2" s="73"/>
      <c r="OXP2" s="73"/>
      <c r="OXQ2" s="73"/>
      <c r="OXR2" s="73"/>
      <c r="OXS2" s="73"/>
      <c r="OXT2" s="73"/>
      <c r="OXU2" s="93"/>
      <c r="OXV2" s="73"/>
      <c r="OXW2" s="73"/>
      <c r="OXX2" s="73"/>
      <c r="OXY2" s="73"/>
      <c r="OXZ2" s="73"/>
      <c r="OYA2" s="73"/>
      <c r="OYB2" s="73"/>
      <c r="OYC2" s="73"/>
      <c r="OYD2" s="73"/>
      <c r="OYE2" s="73"/>
      <c r="OYF2" s="73"/>
      <c r="OYG2" s="73"/>
      <c r="OYH2" s="73"/>
      <c r="OYI2" s="73"/>
      <c r="OYJ2" s="73"/>
      <c r="OYK2" s="93"/>
      <c r="OYL2" s="73"/>
      <c r="OYM2" s="73"/>
      <c r="OYN2" s="73"/>
      <c r="OYO2" s="73"/>
      <c r="OYP2" s="73"/>
      <c r="OYQ2" s="73"/>
      <c r="OYR2" s="73"/>
      <c r="OYS2" s="73"/>
      <c r="OYT2" s="73"/>
      <c r="OYU2" s="73"/>
      <c r="OYV2" s="73"/>
      <c r="OYW2" s="73"/>
      <c r="OYX2" s="73"/>
      <c r="OYY2" s="73"/>
      <c r="OYZ2" s="73"/>
      <c r="OZA2" s="93"/>
      <c r="OZB2" s="73"/>
      <c r="OZC2" s="73"/>
      <c r="OZD2" s="73"/>
      <c r="OZE2" s="73"/>
      <c r="OZF2" s="73"/>
      <c r="OZG2" s="73"/>
      <c r="OZH2" s="73"/>
      <c r="OZI2" s="73"/>
      <c r="OZJ2" s="73"/>
      <c r="OZK2" s="73"/>
      <c r="OZL2" s="73"/>
      <c r="OZM2" s="73"/>
      <c r="OZN2" s="73"/>
      <c r="OZO2" s="73"/>
      <c r="OZP2" s="73"/>
      <c r="OZQ2" s="93"/>
      <c r="OZR2" s="73"/>
      <c r="OZS2" s="73"/>
      <c r="OZT2" s="73"/>
      <c r="OZU2" s="73"/>
      <c r="OZV2" s="73"/>
      <c r="OZW2" s="73"/>
      <c r="OZX2" s="73"/>
      <c r="OZY2" s="73"/>
      <c r="OZZ2" s="73"/>
      <c r="PAA2" s="73"/>
      <c r="PAB2" s="73"/>
      <c r="PAC2" s="73"/>
      <c r="PAD2" s="73"/>
      <c r="PAE2" s="73"/>
      <c r="PAF2" s="73"/>
      <c r="PAG2" s="93"/>
      <c r="PAH2" s="73"/>
      <c r="PAI2" s="73"/>
      <c r="PAJ2" s="73"/>
      <c r="PAK2" s="73"/>
      <c r="PAL2" s="73"/>
      <c r="PAM2" s="73"/>
      <c r="PAN2" s="73"/>
      <c r="PAO2" s="73"/>
      <c r="PAP2" s="73"/>
      <c r="PAQ2" s="73"/>
      <c r="PAR2" s="73"/>
      <c r="PAS2" s="73"/>
      <c r="PAT2" s="73"/>
      <c r="PAU2" s="73"/>
      <c r="PAV2" s="73"/>
      <c r="PAW2" s="93"/>
      <c r="PAX2" s="73"/>
      <c r="PAY2" s="73"/>
      <c r="PAZ2" s="73"/>
      <c r="PBA2" s="73"/>
      <c r="PBB2" s="73"/>
      <c r="PBC2" s="73"/>
      <c r="PBD2" s="73"/>
      <c r="PBE2" s="73"/>
      <c r="PBF2" s="73"/>
      <c r="PBG2" s="73"/>
      <c r="PBH2" s="73"/>
      <c r="PBI2" s="73"/>
      <c r="PBJ2" s="73"/>
      <c r="PBK2" s="73"/>
      <c r="PBL2" s="73"/>
      <c r="PBM2" s="93"/>
      <c r="PBN2" s="73"/>
      <c r="PBO2" s="73"/>
      <c r="PBP2" s="73"/>
      <c r="PBQ2" s="73"/>
      <c r="PBR2" s="73"/>
      <c r="PBS2" s="73"/>
      <c r="PBT2" s="73"/>
      <c r="PBU2" s="73"/>
      <c r="PBV2" s="73"/>
      <c r="PBW2" s="73"/>
      <c r="PBX2" s="73"/>
      <c r="PBY2" s="73"/>
      <c r="PBZ2" s="73"/>
      <c r="PCA2" s="73"/>
      <c r="PCB2" s="73"/>
      <c r="PCC2" s="93"/>
      <c r="PCD2" s="73"/>
      <c r="PCE2" s="73"/>
      <c r="PCF2" s="73"/>
      <c r="PCG2" s="73"/>
      <c r="PCH2" s="73"/>
      <c r="PCI2" s="73"/>
      <c r="PCJ2" s="73"/>
      <c r="PCK2" s="73"/>
      <c r="PCL2" s="73"/>
      <c r="PCM2" s="73"/>
      <c r="PCN2" s="73"/>
      <c r="PCO2" s="73"/>
      <c r="PCP2" s="73"/>
      <c r="PCQ2" s="73"/>
      <c r="PCR2" s="73"/>
      <c r="PCS2" s="93"/>
      <c r="PCT2" s="73"/>
      <c r="PCU2" s="73"/>
      <c r="PCV2" s="73"/>
      <c r="PCW2" s="73"/>
      <c r="PCX2" s="73"/>
      <c r="PCY2" s="73"/>
      <c r="PCZ2" s="73"/>
      <c r="PDA2" s="73"/>
      <c r="PDB2" s="73"/>
      <c r="PDC2" s="73"/>
      <c r="PDD2" s="73"/>
      <c r="PDE2" s="73"/>
      <c r="PDF2" s="73"/>
      <c r="PDG2" s="73"/>
      <c r="PDH2" s="73"/>
      <c r="PDI2" s="93"/>
      <c r="PDJ2" s="73"/>
      <c r="PDK2" s="73"/>
      <c r="PDL2" s="73"/>
      <c r="PDM2" s="73"/>
      <c r="PDN2" s="73"/>
      <c r="PDO2" s="73"/>
      <c r="PDP2" s="73"/>
      <c r="PDQ2" s="73"/>
      <c r="PDR2" s="73"/>
      <c r="PDS2" s="73"/>
      <c r="PDT2" s="73"/>
      <c r="PDU2" s="73"/>
      <c r="PDV2" s="73"/>
      <c r="PDW2" s="73"/>
      <c r="PDX2" s="73"/>
      <c r="PDY2" s="93"/>
      <c r="PDZ2" s="73"/>
      <c r="PEA2" s="73"/>
      <c r="PEB2" s="73"/>
      <c r="PEC2" s="73"/>
      <c r="PED2" s="73"/>
      <c r="PEE2" s="73"/>
      <c r="PEF2" s="73"/>
      <c r="PEG2" s="73"/>
      <c r="PEH2" s="73"/>
      <c r="PEI2" s="73"/>
      <c r="PEJ2" s="73"/>
      <c r="PEK2" s="73"/>
      <c r="PEL2" s="73"/>
      <c r="PEM2" s="73"/>
      <c r="PEN2" s="73"/>
      <c r="PEO2" s="93"/>
      <c r="PEP2" s="73"/>
      <c r="PEQ2" s="73"/>
      <c r="PER2" s="73"/>
      <c r="PES2" s="73"/>
      <c r="PET2" s="73"/>
      <c r="PEU2" s="73"/>
      <c r="PEV2" s="73"/>
      <c r="PEW2" s="73"/>
      <c r="PEX2" s="73"/>
      <c r="PEY2" s="73"/>
      <c r="PEZ2" s="73"/>
      <c r="PFA2" s="73"/>
      <c r="PFB2" s="73"/>
      <c r="PFC2" s="73"/>
      <c r="PFD2" s="73"/>
      <c r="PFE2" s="93"/>
      <c r="PFF2" s="73"/>
      <c r="PFG2" s="73"/>
      <c r="PFH2" s="73"/>
      <c r="PFI2" s="73"/>
      <c r="PFJ2" s="73"/>
      <c r="PFK2" s="73"/>
      <c r="PFL2" s="73"/>
      <c r="PFM2" s="73"/>
      <c r="PFN2" s="73"/>
      <c r="PFO2" s="73"/>
      <c r="PFP2" s="73"/>
      <c r="PFQ2" s="73"/>
      <c r="PFR2" s="73"/>
      <c r="PFS2" s="73"/>
      <c r="PFT2" s="73"/>
      <c r="PFU2" s="93"/>
      <c r="PFV2" s="73"/>
      <c r="PFW2" s="73"/>
      <c r="PFX2" s="73"/>
      <c r="PFY2" s="73"/>
      <c r="PFZ2" s="73"/>
      <c r="PGA2" s="73"/>
      <c r="PGB2" s="73"/>
      <c r="PGC2" s="73"/>
      <c r="PGD2" s="73"/>
      <c r="PGE2" s="73"/>
      <c r="PGF2" s="73"/>
      <c r="PGG2" s="73"/>
      <c r="PGH2" s="73"/>
      <c r="PGI2" s="73"/>
      <c r="PGJ2" s="73"/>
      <c r="PGK2" s="93"/>
      <c r="PGL2" s="73"/>
      <c r="PGM2" s="73"/>
      <c r="PGN2" s="73"/>
      <c r="PGO2" s="73"/>
      <c r="PGP2" s="73"/>
      <c r="PGQ2" s="73"/>
      <c r="PGR2" s="73"/>
      <c r="PGS2" s="73"/>
      <c r="PGT2" s="73"/>
      <c r="PGU2" s="73"/>
      <c r="PGV2" s="73"/>
      <c r="PGW2" s="73"/>
      <c r="PGX2" s="73"/>
      <c r="PGY2" s="73"/>
      <c r="PGZ2" s="73"/>
      <c r="PHA2" s="93"/>
      <c r="PHB2" s="73"/>
      <c r="PHC2" s="73"/>
      <c r="PHD2" s="73"/>
      <c r="PHE2" s="73"/>
      <c r="PHF2" s="73"/>
      <c r="PHG2" s="73"/>
      <c r="PHH2" s="73"/>
      <c r="PHI2" s="73"/>
      <c r="PHJ2" s="73"/>
      <c r="PHK2" s="73"/>
      <c r="PHL2" s="73"/>
      <c r="PHM2" s="73"/>
      <c r="PHN2" s="73"/>
      <c r="PHO2" s="73"/>
      <c r="PHP2" s="73"/>
      <c r="PHQ2" s="93"/>
      <c r="PHR2" s="73"/>
      <c r="PHS2" s="73"/>
      <c r="PHT2" s="73"/>
      <c r="PHU2" s="73"/>
      <c r="PHV2" s="73"/>
      <c r="PHW2" s="73"/>
      <c r="PHX2" s="73"/>
      <c r="PHY2" s="73"/>
      <c r="PHZ2" s="73"/>
      <c r="PIA2" s="73"/>
      <c r="PIB2" s="73"/>
      <c r="PIC2" s="73"/>
      <c r="PID2" s="73"/>
      <c r="PIE2" s="73"/>
      <c r="PIF2" s="73"/>
      <c r="PIG2" s="93"/>
      <c r="PIH2" s="73"/>
      <c r="PII2" s="73"/>
      <c r="PIJ2" s="73"/>
      <c r="PIK2" s="73"/>
      <c r="PIL2" s="73"/>
      <c r="PIM2" s="73"/>
      <c r="PIN2" s="73"/>
      <c r="PIO2" s="73"/>
      <c r="PIP2" s="73"/>
      <c r="PIQ2" s="73"/>
      <c r="PIR2" s="73"/>
      <c r="PIS2" s="73"/>
      <c r="PIT2" s="73"/>
      <c r="PIU2" s="73"/>
      <c r="PIV2" s="73"/>
      <c r="PIW2" s="93"/>
      <c r="PIX2" s="73"/>
      <c r="PIY2" s="73"/>
      <c r="PIZ2" s="73"/>
      <c r="PJA2" s="73"/>
      <c r="PJB2" s="73"/>
      <c r="PJC2" s="73"/>
      <c r="PJD2" s="73"/>
      <c r="PJE2" s="73"/>
      <c r="PJF2" s="73"/>
      <c r="PJG2" s="73"/>
      <c r="PJH2" s="73"/>
      <c r="PJI2" s="73"/>
      <c r="PJJ2" s="73"/>
      <c r="PJK2" s="73"/>
      <c r="PJL2" s="73"/>
      <c r="PJM2" s="93"/>
      <c r="PJN2" s="73"/>
      <c r="PJO2" s="73"/>
      <c r="PJP2" s="73"/>
      <c r="PJQ2" s="73"/>
      <c r="PJR2" s="73"/>
      <c r="PJS2" s="73"/>
      <c r="PJT2" s="73"/>
      <c r="PJU2" s="73"/>
      <c r="PJV2" s="73"/>
      <c r="PJW2" s="73"/>
      <c r="PJX2" s="73"/>
      <c r="PJY2" s="73"/>
      <c r="PJZ2" s="73"/>
      <c r="PKA2" s="73"/>
      <c r="PKB2" s="73"/>
      <c r="PKC2" s="93"/>
      <c r="PKD2" s="73"/>
      <c r="PKE2" s="73"/>
      <c r="PKF2" s="73"/>
      <c r="PKG2" s="73"/>
      <c r="PKH2" s="73"/>
      <c r="PKI2" s="73"/>
      <c r="PKJ2" s="73"/>
      <c r="PKK2" s="73"/>
      <c r="PKL2" s="73"/>
      <c r="PKM2" s="73"/>
      <c r="PKN2" s="73"/>
      <c r="PKO2" s="73"/>
      <c r="PKP2" s="73"/>
      <c r="PKQ2" s="73"/>
      <c r="PKR2" s="73"/>
      <c r="PKS2" s="93"/>
      <c r="PKT2" s="73"/>
      <c r="PKU2" s="73"/>
      <c r="PKV2" s="73"/>
      <c r="PKW2" s="73"/>
      <c r="PKX2" s="73"/>
      <c r="PKY2" s="73"/>
      <c r="PKZ2" s="73"/>
      <c r="PLA2" s="73"/>
      <c r="PLB2" s="73"/>
      <c r="PLC2" s="73"/>
      <c r="PLD2" s="73"/>
      <c r="PLE2" s="73"/>
      <c r="PLF2" s="73"/>
      <c r="PLG2" s="73"/>
      <c r="PLH2" s="73"/>
      <c r="PLI2" s="93"/>
      <c r="PLJ2" s="73"/>
      <c r="PLK2" s="73"/>
      <c r="PLL2" s="73"/>
      <c r="PLM2" s="73"/>
      <c r="PLN2" s="73"/>
      <c r="PLO2" s="73"/>
      <c r="PLP2" s="73"/>
      <c r="PLQ2" s="73"/>
      <c r="PLR2" s="73"/>
      <c r="PLS2" s="73"/>
      <c r="PLT2" s="73"/>
      <c r="PLU2" s="73"/>
      <c r="PLV2" s="73"/>
      <c r="PLW2" s="73"/>
      <c r="PLX2" s="73"/>
      <c r="PLY2" s="93"/>
      <c r="PLZ2" s="73"/>
      <c r="PMA2" s="73"/>
      <c r="PMB2" s="73"/>
      <c r="PMC2" s="73"/>
      <c r="PMD2" s="73"/>
      <c r="PME2" s="73"/>
      <c r="PMF2" s="73"/>
      <c r="PMG2" s="73"/>
      <c r="PMH2" s="73"/>
      <c r="PMI2" s="73"/>
      <c r="PMJ2" s="73"/>
      <c r="PMK2" s="73"/>
      <c r="PML2" s="73"/>
      <c r="PMM2" s="73"/>
      <c r="PMN2" s="73"/>
      <c r="PMO2" s="93"/>
      <c r="PMP2" s="73"/>
      <c r="PMQ2" s="73"/>
      <c r="PMR2" s="73"/>
      <c r="PMS2" s="73"/>
      <c r="PMT2" s="73"/>
      <c r="PMU2" s="73"/>
      <c r="PMV2" s="73"/>
      <c r="PMW2" s="73"/>
      <c r="PMX2" s="73"/>
      <c r="PMY2" s="73"/>
      <c r="PMZ2" s="73"/>
      <c r="PNA2" s="73"/>
      <c r="PNB2" s="73"/>
      <c r="PNC2" s="73"/>
      <c r="PND2" s="73"/>
      <c r="PNE2" s="93"/>
      <c r="PNF2" s="73"/>
      <c r="PNG2" s="73"/>
      <c r="PNH2" s="73"/>
      <c r="PNI2" s="73"/>
      <c r="PNJ2" s="73"/>
      <c r="PNK2" s="73"/>
      <c r="PNL2" s="73"/>
      <c r="PNM2" s="73"/>
      <c r="PNN2" s="73"/>
      <c r="PNO2" s="73"/>
      <c r="PNP2" s="73"/>
      <c r="PNQ2" s="73"/>
      <c r="PNR2" s="73"/>
      <c r="PNS2" s="73"/>
      <c r="PNT2" s="73"/>
      <c r="PNU2" s="93"/>
      <c r="PNV2" s="73"/>
      <c r="PNW2" s="73"/>
      <c r="PNX2" s="73"/>
      <c r="PNY2" s="73"/>
      <c r="PNZ2" s="73"/>
      <c r="POA2" s="73"/>
      <c r="POB2" s="73"/>
      <c r="POC2" s="73"/>
      <c r="POD2" s="73"/>
      <c r="POE2" s="73"/>
      <c r="POF2" s="73"/>
      <c r="POG2" s="73"/>
      <c r="POH2" s="73"/>
      <c r="POI2" s="73"/>
      <c r="POJ2" s="73"/>
      <c r="POK2" s="93"/>
      <c r="POL2" s="73"/>
      <c r="POM2" s="73"/>
      <c r="PON2" s="73"/>
      <c r="POO2" s="73"/>
      <c r="POP2" s="73"/>
      <c r="POQ2" s="73"/>
      <c r="POR2" s="73"/>
      <c r="POS2" s="73"/>
      <c r="POT2" s="73"/>
      <c r="POU2" s="73"/>
      <c r="POV2" s="73"/>
      <c r="POW2" s="73"/>
      <c r="POX2" s="73"/>
      <c r="POY2" s="73"/>
      <c r="POZ2" s="73"/>
      <c r="PPA2" s="93"/>
      <c r="PPB2" s="73"/>
      <c r="PPC2" s="73"/>
      <c r="PPD2" s="73"/>
      <c r="PPE2" s="73"/>
      <c r="PPF2" s="73"/>
      <c r="PPG2" s="73"/>
      <c r="PPH2" s="73"/>
      <c r="PPI2" s="73"/>
      <c r="PPJ2" s="73"/>
      <c r="PPK2" s="73"/>
      <c r="PPL2" s="73"/>
      <c r="PPM2" s="73"/>
      <c r="PPN2" s="73"/>
      <c r="PPO2" s="73"/>
      <c r="PPP2" s="73"/>
      <c r="PPQ2" s="93"/>
      <c r="PPR2" s="73"/>
      <c r="PPS2" s="73"/>
      <c r="PPT2" s="73"/>
      <c r="PPU2" s="73"/>
      <c r="PPV2" s="73"/>
      <c r="PPW2" s="73"/>
      <c r="PPX2" s="73"/>
      <c r="PPY2" s="73"/>
      <c r="PPZ2" s="73"/>
      <c r="PQA2" s="73"/>
      <c r="PQB2" s="73"/>
      <c r="PQC2" s="73"/>
      <c r="PQD2" s="73"/>
      <c r="PQE2" s="73"/>
      <c r="PQF2" s="73"/>
      <c r="PQG2" s="93"/>
      <c r="PQH2" s="73"/>
      <c r="PQI2" s="73"/>
      <c r="PQJ2" s="73"/>
      <c r="PQK2" s="73"/>
      <c r="PQL2" s="73"/>
      <c r="PQM2" s="73"/>
      <c r="PQN2" s="73"/>
      <c r="PQO2" s="73"/>
      <c r="PQP2" s="73"/>
      <c r="PQQ2" s="73"/>
      <c r="PQR2" s="73"/>
      <c r="PQS2" s="73"/>
      <c r="PQT2" s="73"/>
      <c r="PQU2" s="73"/>
      <c r="PQV2" s="73"/>
      <c r="PQW2" s="93"/>
      <c r="PQX2" s="73"/>
      <c r="PQY2" s="73"/>
      <c r="PQZ2" s="73"/>
      <c r="PRA2" s="73"/>
      <c r="PRB2" s="73"/>
      <c r="PRC2" s="73"/>
      <c r="PRD2" s="73"/>
      <c r="PRE2" s="73"/>
      <c r="PRF2" s="73"/>
      <c r="PRG2" s="73"/>
      <c r="PRH2" s="73"/>
      <c r="PRI2" s="73"/>
      <c r="PRJ2" s="73"/>
      <c r="PRK2" s="73"/>
      <c r="PRL2" s="73"/>
      <c r="PRM2" s="93"/>
      <c r="PRN2" s="73"/>
      <c r="PRO2" s="73"/>
      <c r="PRP2" s="73"/>
      <c r="PRQ2" s="73"/>
      <c r="PRR2" s="73"/>
      <c r="PRS2" s="73"/>
      <c r="PRT2" s="73"/>
      <c r="PRU2" s="73"/>
      <c r="PRV2" s="73"/>
      <c r="PRW2" s="73"/>
      <c r="PRX2" s="73"/>
      <c r="PRY2" s="73"/>
      <c r="PRZ2" s="73"/>
      <c r="PSA2" s="73"/>
      <c r="PSB2" s="73"/>
      <c r="PSC2" s="93"/>
      <c r="PSD2" s="73"/>
      <c r="PSE2" s="73"/>
      <c r="PSF2" s="73"/>
      <c r="PSG2" s="73"/>
      <c r="PSH2" s="73"/>
      <c r="PSI2" s="73"/>
      <c r="PSJ2" s="73"/>
      <c r="PSK2" s="73"/>
      <c r="PSL2" s="73"/>
      <c r="PSM2" s="73"/>
      <c r="PSN2" s="73"/>
      <c r="PSO2" s="73"/>
      <c r="PSP2" s="73"/>
      <c r="PSQ2" s="73"/>
      <c r="PSR2" s="73"/>
      <c r="PSS2" s="93"/>
      <c r="PST2" s="73"/>
      <c r="PSU2" s="73"/>
      <c r="PSV2" s="73"/>
      <c r="PSW2" s="73"/>
      <c r="PSX2" s="73"/>
      <c r="PSY2" s="73"/>
      <c r="PSZ2" s="73"/>
      <c r="PTA2" s="73"/>
      <c r="PTB2" s="73"/>
      <c r="PTC2" s="73"/>
      <c r="PTD2" s="73"/>
      <c r="PTE2" s="73"/>
      <c r="PTF2" s="73"/>
      <c r="PTG2" s="73"/>
      <c r="PTH2" s="73"/>
      <c r="PTI2" s="93"/>
      <c r="PTJ2" s="73"/>
      <c r="PTK2" s="73"/>
      <c r="PTL2" s="73"/>
      <c r="PTM2" s="73"/>
      <c r="PTN2" s="73"/>
      <c r="PTO2" s="73"/>
      <c r="PTP2" s="73"/>
      <c r="PTQ2" s="73"/>
      <c r="PTR2" s="73"/>
      <c r="PTS2" s="73"/>
      <c r="PTT2" s="73"/>
      <c r="PTU2" s="73"/>
      <c r="PTV2" s="73"/>
      <c r="PTW2" s="73"/>
      <c r="PTX2" s="73"/>
      <c r="PTY2" s="93"/>
      <c r="PTZ2" s="73"/>
      <c r="PUA2" s="73"/>
      <c r="PUB2" s="73"/>
      <c r="PUC2" s="73"/>
      <c r="PUD2" s="73"/>
      <c r="PUE2" s="73"/>
      <c r="PUF2" s="73"/>
      <c r="PUG2" s="73"/>
      <c r="PUH2" s="73"/>
      <c r="PUI2" s="73"/>
      <c r="PUJ2" s="73"/>
      <c r="PUK2" s="73"/>
      <c r="PUL2" s="73"/>
      <c r="PUM2" s="73"/>
      <c r="PUN2" s="73"/>
      <c r="PUO2" s="93"/>
      <c r="PUP2" s="73"/>
      <c r="PUQ2" s="73"/>
      <c r="PUR2" s="73"/>
      <c r="PUS2" s="73"/>
      <c r="PUT2" s="73"/>
      <c r="PUU2" s="73"/>
      <c r="PUV2" s="73"/>
      <c r="PUW2" s="73"/>
      <c r="PUX2" s="73"/>
      <c r="PUY2" s="73"/>
      <c r="PUZ2" s="73"/>
      <c r="PVA2" s="73"/>
      <c r="PVB2" s="73"/>
      <c r="PVC2" s="73"/>
      <c r="PVD2" s="73"/>
      <c r="PVE2" s="93"/>
      <c r="PVF2" s="73"/>
      <c r="PVG2" s="73"/>
      <c r="PVH2" s="73"/>
      <c r="PVI2" s="73"/>
      <c r="PVJ2" s="73"/>
      <c r="PVK2" s="73"/>
      <c r="PVL2" s="73"/>
      <c r="PVM2" s="73"/>
      <c r="PVN2" s="73"/>
      <c r="PVO2" s="73"/>
      <c r="PVP2" s="73"/>
      <c r="PVQ2" s="73"/>
      <c r="PVR2" s="73"/>
      <c r="PVS2" s="73"/>
      <c r="PVT2" s="73"/>
      <c r="PVU2" s="93"/>
      <c r="PVV2" s="73"/>
      <c r="PVW2" s="73"/>
      <c r="PVX2" s="73"/>
      <c r="PVY2" s="73"/>
      <c r="PVZ2" s="73"/>
      <c r="PWA2" s="73"/>
      <c r="PWB2" s="73"/>
      <c r="PWC2" s="73"/>
      <c r="PWD2" s="73"/>
      <c r="PWE2" s="73"/>
      <c r="PWF2" s="73"/>
      <c r="PWG2" s="73"/>
      <c r="PWH2" s="73"/>
      <c r="PWI2" s="73"/>
      <c r="PWJ2" s="73"/>
      <c r="PWK2" s="93"/>
      <c r="PWL2" s="73"/>
      <c r="PWM2" s="73"/>
      <c r="PWN2" s="73"/>
      <c r="PWO2" s="73"/>
      <c r="PWP2" s="73"/>
      <c r="PWQ2" s="73"/>
      <c r="PWR2" s="73"/>
      <c r="PWS2" s="73"/>
      <c r="PWT2" s="73"/>
      <c r="PWU2" s="73"/>
      <c r="PWV2" s="73"/>
      <c r="PWW2" s="73"/>
      <c r="PWX2" s="73"/>
      <c r="PWY2" s="73"/>
      <c r="PWZ2" s="73"/>
      <c r="PXA2" s="93"/>
      <c r="PXB2" s="73"/>
      <c r="PXC2" s="73"/>
      <c r="PXD2" s="73"/>
      <c r="PXE2" s="73"/>
      <c r="PXF2" s="73"/>
      <c r="PXG2" s="73"/>
      <c r="PXH2" s="73"/>
      <c r="PXI2" s="73"/>
      <c r="PXJ2" s="73"/>
      <c r="PXK2" s="73"/>
      <c r="PXL2" s="73"/>
      <c r="PXM2" s="73"/>
      <c r="PXN2" s="73"/>
      <c r="PXO2" s="73"/>
      <c r="PXP2" s="73"/>
      <c r="PXQ2" s="93"/>
      <c r="PXR2" s="73"/>
      <c r="PXS2" s="73"/>
      <c r="PXT2" s="73"/>
      <c r="PXU2" s="73"/>
      <c r="PXV2" s="73"/>
      <c r="PXW2" s="73"/>
      <c r="PXX2" s="73"/>
      <c r="PXY2" s="73"/>
      <c r="PXZ2" s="73"/>
      <c r="PYA2" s="73"/>
      <c r="PYB2" s="73"/>
      <c r="PYC2" s="73"/>
      <c r="PYD2" s="73"/>
      <c r="PYE2" s="73"/>
      <c r="PYF2" s="73"/>
      <c r="PYG2" s="93"/>
      <c r="PYH2" s="73"/>
      <c r="PYI2" s="73"/>
      <c r="PYJ2" s="73"/>
      <c r="PYK2" s="73"/>
      <c r="PYL2" s="73"/>
      <c r="PYM2" s="73"/>
      <c r="PYN2" s="73"/>
      <c r="PYO2" s="73"/>
      <c r="PYP2" s="73"/>
      <c r="PYQ2" s="73"/>
      <c r="PYR2" s="73"/>
      <c r="PYS2" s="73"/>
      <c r="PYT2" s="73"/>
      <c r="PYU2" s="73"/>
      <c r="PYV2" s="73"/>
      <c r="PYW2" s="93"/>
      <c r="PYX2" s="73"/>
      <c r="PYY2" s="73"/>
      <c r="PYZ2" s="73"/>
      <c r="PZA2" s="73"/>
      <c r="PZB2" s="73"/>
      <c r="PZC2" s="73"/>
      <c r="PZD2" s="73"/>
      <c r="PZE2" s="73"/>
      <c r="PZF2" s="73"/>
      <c r="PZG2" s="73"/>
      <c r="PZH2" s="73"/>
      <c r="PZI2" s="73"/>
      <c r="PZJ2" s="73"/>
      <c r="PZK2" s="73"/>
      <c r="PZL2" s="73"/>
      <c r="PZM2" s="93"/>
      <c r="PZN2" s="73"/>
      <c r="PZO2" s="73"/>
      <c r="PZP2" s="73"/>
      <c r="PZQ2" s="73"/>
      <c r="PZR2" s="73"/>
      <c r="PZS2" s="73"/>
      <c r="PZT2" s="73"/>
      <c r="PZU2" s="73"/>
      <c r="PZV2" s="73"/>
      <c r="PZW2" s="73"/>
      <c r="PZX2" s="73"/>
      <c r="PZY2" s="73"/>
      <c r="PZZ2" s="73"/>
      <c r="QAA2" s="73"/>
      <c r="QAB2" s="73"/>
      <c r="QAC2" s="93"/>
      <c r="QAD2" s="73"/>
      <c r="QAE2" s="73"/>
      <c r="QAF2" s="73"/>
      <c r="QAG2" s="73"/>
      <c r="QAH2" s="73"/>
      <c r="QAI2" s="73"/>
      <c r="QAJ2" s="73"/>
      <c r="QAK2" s="73"/>
      <c r="QAL2" s="73"/>
      <c r="QAM2" s="73"/>
      <c r="QAN2" s="73"/>
      <c r="QAO2" s="73"/>
      <c r="QAP2" s="73"/>
      <c r="QAQ2" s="73"/>
      <c r="QAR2" s="73"/>
      <c r="QAS2" s="93"/>
      <c r="QAT2" s="73"/>
      <c r="QAU2" s="73"/>
      <c r="QAV2" s="73"/>
      <c r="QAW2" s="73"/>
      <c r="QAX2" s="73"/>
      <c r="QAY2" s="73"/>
      <c r="QAZ2" s="73"/>
      <c r="QBA2" s="73"/>
      <c r="QBB2" s="73"/>
      <c r="QBC2" s="73"/>
      <c r="QBD2" s="73"/>
      <c r="QBE2" s="73"/>
      <c r="QBF2" s="73"/>
      <c r="QBG2" s="73"/>
      <c r="QBH2" s="73"/>
      <c r="QBI2" s="93"/>
      <c r="QBJ2" s="73"/>
      <c r="QBK2" s="73"/>
      <c r="QBL2" s="73"/>
      <c r="QBM2" s="73"/>
      <c r="QBN2" s="73"/>
      <c r="QBO2" s="73"/>
      <c r="QBP2" s="73"/>
      <c r="QBQ2" s="73"/>
      <c r="QBR2" s="73"/>
      <c r="QBS2" s="73"/>
      <c r="QBT2" s="73"/>
      <c r="QBU2" s="73"/>
      <c r="QBV2" s="73"/>
      <c r="QBW2" s="73"/>
      <c r="QBX2" s="73"/>
      <c r="QBY2" s="93"/>
      <c r="QBZ2" s="73"/>
      <c r="QCA2" s="73"/>
      <c r="QCB2" s="73"/>
      <c r="QCC2" s="73"/>
      <c r="QCD2" s="73"/>
      <c r="QCE2" s="73"/>
      <c r="QCF2" s="73"/>
      <c r="QCG2" s="73"/>
      <c r="QCH2" s="73"/>
      <c r="QCI2" s="73"/>
      <c r="QCJ2" s="73"/>
      <c r="QCK2" s="73"/>
      <c r="QCL2" s="73"/>
      <c r="QCM2" s="73"/>
      <c r="QCN2" s="73"/>
      <c r="QCO2" s="93"/>
      <c r="QCP2" s="73"/>
      <c r="QCQ2" s="73"/>
      <c r="QCR2" s="73"/>
      <c r="QCS2" s="73"/>
      <c r="QCT2" s="73"/>
      <c r="QCU2" s="73"/>
      <c r="QCV2" s="73"/>
      <c r="QCW2" s="73"/>
      <c r="QCX2" s="73"/>
      <c r="QCY2" s="73"/>
      <c r="QCZ2" s="73"/>
      <c r="QDA2" s="73"/>
      <c r="QDB2" s="73"/>
      <c r="QDC2" s="73"/>
      <c r="QDD2" s="73"/>
      <c r="QDE2" s="93"/>
      <c r="QDF2" s="73"/>
      <c r="QDG2" s="73"/>
      <c r="QDH2" s="73"/>
      <c r="QDI2" s="73"/>
      <c r="QDJ2" s="73"/>
      <c r="QDK2" s="73"/>
      <c r="QDL2" s="73"/>
      <c r="QDM2" s="73"/>
      <c r="QDN2" s="73"/>
      <c r="QDO2" s="73"/>
      <c r="QDP2" s="73"/>
      <c r="QDQ2" s="73"/>
      <c r="QDR2" s="73"/>
      <c r="QDS2" s="73"/>
      <c r="QDT2" s="73"/>
      <c r="QDU2" s="93"/>
      <c r="QDV2" s="73"/>
      <c r="QDW2" s="73"/>
      <c r="QDX2" s="73"/>
      <c r="QDY2" s="73"/>
      <c r="QDZ2" s="73"/>
      <c r="QEA2" s="73"/>
      <c r="QEB2" s="73"/>
      <c r="QEC2" s="73"/>
      <c r="QED2" s="73"/>
      <c r="QEE2" s="73"/>
      <c r="QEF2" s="73"/>
      <c r="QEG2" s="73"/>
      <c r="QEH2" s="73"/>
      <c r="QEI2" s="73"/>
      <c r="QEJ2" s="73"/>
      <c r="QEK2" s="93"/>
      <c r="QEL2" s="73"/>
      <c r="QEM2" s="73"/>
      <c r="QEN2" s="73"/>
      <c r="QEO2" s="73"/>
      <c r="QEP2" s="73"/>
      <c r="QEQ2" s="73"/>
      <c r="QER2" s="73"/>
      <c r="QES2" s="73"/>
      <c r="QET2" s="73"/>
      <c r="QEU2" s="73"/>
      <c r="QEV2" s="73"/>
      <c r="QEW2" s="73"/>
      <c r="QEX2" s="73"/>
      <c r="QEY2" s="73"/>
      <c r="QEZ2" s="73"/>
      <c r="QFA2" s="93"/>
      <c r="QFB2" s="73"/>
      <c r="QFC2" s="73"/>
      <c r="QFD2" s="73"/>
      <c r="QFE2" s="73"/>
      <c r="QFF2" s="73"/>
      <c r="QFG2" s="73"/>
      <c r="QFH2" s="73"/>
      <c r="QFI2" s="73"/>
      <c r="QFJ2" s="73"/>
      <c r="QFK2" s="73"/>
      <c r="QFL2" s="73"/>
      <c r="QFM2" s="73"/>
      <c r="QFN2" s="73"/>
      <c r="QFO2" s="73"/>
      <c r="QFP2" s="73"/>
      <c r="QFQ2" s="93"/>
      <c r="QFR2" s="73"/>
      <c r="QFS2" s="73"/>
      <c r="QFT2" s="73"/>
      <c r="QFU2" s="73"/>
      <c r="QFV2" s="73"/>
      <c r="QFW2" s="73"/>
      <c r="QFX2" s="73"/>
      <c r="QFY2" s="73"/>
      <c r="QFZ2" s="73"/>
      <c r="QGA2" s="73"/>
      <c r="QGB2" s="73"/>
      <c r="QGC2" s="73"/>
      <c r="QGD2" s="73"/>
      <c r="QGE2" s="73"/>
      <c r="QGF2" s="73"/>
      <c r="QGG2" s="93"/>
      <c r="QGH2" s="73"/>
      <c r="QGI2" s="73"/>
      <c r="QGJ2" s="73"/>
      <c r="QGK2" s="73"/>
      <c r="QGL2" s="73"/>
      <c r="QGM2" s="73"/>
      <c r="QGN2" s="73"/>
      <c r="QGO2" s="73"/>
      <c r="QGP2" s="73"/>
      <c r="QGQ2" s="73"/>
      <c r="QGR2" s="73"/>
      <c r="QGS2" s="73"/>
      <c r="QGT2" s="73"/>
      <c r="QGU2" s="73"/>
      <c r="QGV2" s="73"/>
      <c r="QGW2" s="93"/>
      <c r="QGX2" s="73"/>
      <c r="QGY2" s="73"/>
      <c r="QGZ2" s="73"/>
      <c r="QHA2" s="73"/>
      <c r="QHB2" s="73"/>
      <c r="QHC2" s="73"/>
      <c r="QHD2" s="73"/>
      <c r="QHE2" s="73"/>
      <c r="QHF2" s="73"/>
      <c r="QHG2" s="73"/>
      <c r="QHH2" s="73"/>
      <c r="QHI2" s="73"/>
      <c r="QHJ2" s="73"/>
      <c r="QHK2" s="73"/>
      <c r="QHL2" s="73"/>
      <c r="QHM2" s="93"/>
      <c r="QHN2" s="73"/>
      <c r="QHO2" s="73"/>
      <c r="QHP2" s="73"/>
      <c r="QHQ2" s="73"/>
      <c r="QHR2" s="73"/>
      <c r="QHS2" s="73"/>
      <c r="QHT2" s="73"/>
      <c r="QHU2" s="73"/>
      <c r="QHV2" s="73"/>
      <c r="QHW2" s="73"/>
      <c r="QHX2" s="73"/>
      <c r="QHY2" s="73"/>
      <c r="QHZ2" s="73"/>
      <c r="QIA2" s="73"/>
      <c r="QIB2" s="73"/>
      <c r="QIC2" s="93"/>
      <c r="QID2" s="73"/>
      <c r="QIE2" s="73"/>
      <c r="QIF2" s="73"/>
      <c r="QIG2" s="73"/>
      <c r="QIH2" s="73"/>
      <c r="QII2" s="73"/>
      <c r="QIJ2" s="73"/>
      <c r="QIK2" s="73"/>
      <c r="QIL2" s="73"/>
      <c r="QIM2" s="73"/>
      <c r="QIN2" s="73"/>
      <c r="QIO2" s="73"/>
      <c r="QIP2" s="73"/>
      <c r="QIQ2" s="73"/>
      <c r="QIR2" s="73"/>
      <c r="QIS2" s="93"/>
      <c r="QIT2" s="73"/>
      <c r="QIU2" s="73"/>
      <c r="QIV2" s="73"/>
      <c r="QIW2" s="73"/>
      <c r="QIX2" s="73"/>
      <c r="QIY2" s="73"/>
      <c r="QIZ2" s="73"/>
      <c r="QJA2" s="73"/>
      <c r="QJB2" s="73"/>
      <c r="QJC2" s="73"/>
      <c r="QJD2" s="73"/>
      <c r="QJE2" s="73"/>
      <c r="QJF2" s="73"/>
      <c r="QJG2" s="73"/>
      <c r="QJH2" s="73"/>
      <c r="QJI2" s="93"/>
      <c r="QJJ2" s="73"/>
      <c r="QJK2" s="73"/>
      <c r="QJL2" s="73"/>
      <c r="QJM2" s="73"/>
      <c r="QJN2" s="73"/>
      <c r="QJO2" s="73"/>
      <c r="QJP2" s="73"/>
      <c r="QJQ2" s="73"/>
      <c r="QJR2" s="73"/>
      <c r="QJS2" s="73"/>
      <c r="QJT2" s="73"/>
      <c r="QJU2" s="73"/>
      <c r="QJV2" s="73"/>
      <c r="QJW2" s="73"/>
      <c r="QJX2" s="73"/>
      <c r="QJY2" s="93"/>
      <c r="QJZ2" s="73"/>
      <c r="QKA2" s="73"/>
      <c r="QKB2" s="73"/>
      <c r="QKC2" s="73"/>
      <c r="QKD2" s="73"/>
      <c r="QKE2" s="73"/>
      <c r="QKF2" s="73"/>
      <c r="QKG2" s="73"/>
      <c r="QKH2" s="73"/>
      <c r="QKI2" s="73"/>
      <c r="QKJ2" s="73"/>
      <c r="QKK2" s="73"/>
      <c r="QKL2" s="73"/>
      <c r="QKM2" s="73"/>
      <c r="QKN2" s="73"/>
      <c r="QKO2" s="93"/>
      <c r="QKP2" s="73"/>
      <c r="QKQ2" s="73"/>
      <c r="QKR2" s="73"/>
      <c r="QKS2" s="73"/>
      <c r="QKT2" s="73"/>
      <c r="QKU2" s="73"/>
      <c r="QKV2" s="73"/>
      <c r="QKW2" s="73"/>
      <c r="QKX2" s="73"/>
      <c r="QKY2" s="73"/>
      <c r="QKZ2" s="73"/>
      <c r="QLA2" s="73"/>
      <c r="QLB2" s="73"/>
      <c r="QLC2" s="73"/>
      <c r="QLD2" s="73"/>
      <c r="QLE2" s="93"/>
      <c r="QLF2" s="73"/>
      <c r="QLG2" s="73"/>
      <c r="QLH2" s="73"/>
      <c r="QLI2" s="73"/>
      <c r="QLJ2" s="73"/>
      <c r="QLK2" s="73"/>
      <c r="QLL2" s="73"/>
      <c r="QLM2" s="73"/>
      <c r="QLN2" s="73"/>
      <c r="QLO2" s="73"/>
      <c r="QLP2" s="73"/>
      <c r="QLQ2" s="73"/>
      <c r="QLR2" s="73"/>
      <c r="QLS2" s="73"/>
      <c r="QLT2" s="73"/>
      <c r="QLU2" s="93"/>
      <c r="QLV2" s="73"/>
      <c r="QLW2" s="73"/>
      <c r="QLX2" s="73"/>
      <c r="QLY2" s="73"/>
      <c r="QLZ2" s="73"/>
      <c r="QMA2" s="73"/>
      <c r="QMB2" s="73"/>
      <c r="QMC2" s="73"/>
      <c r="QMD2" s="73"/>
      <c r="QME2" s="73"/>
      <c r="QMF2" s="73"/>
      <c r="QMG2" s="73"/>
      <c r="QMH2" s="73"/>
      <c r="QMI2" s="73"/>
      <c r="QMJ2" s="73"/>
      <c r="QMK2" s="93"/>
      <c r="QML2" s="73"/>
      <c r="QMM2" s="73"/>
      <c r="QMN2" s="73"/>
      <c r="QMO2" s="73"/>
      <c r="QMP2" s="73"/>
      <c r="QMQ2" s="73"/>
      <c r="QMR2" s="73"/>
      <c r="QMS2" s="73"/>
      <c r="QMT2" s="73"/>
      <c r="QMU2" s="73"/>
      <c r="QMV2" s="73"/>
      <c r="QMW2" s="73"/>
      <c r="QMX2" s="73"/>
      <c r="QMY2" s="73"/>
      <c r="QMZ2" s="73"/>
      <c r="QNA2" s="93"/>
      <c r="QNB2" s="73"/>
      <c r="QNC2" s="73"/>
      <c r="QND2" s="73"/>
      <c r="QNE2" s="73"/>
      <c r="QNF2" s="73"/>
      <c r="QNG2" s="73"/>
      <c r="QNH2" s="73"/>
      <c r="QNI2" s="73"/>
      <c r="QNJ2" s="73"/>
      <c r="QNK2" s="73"/>
      <c r="QNL2" s="73"/>
      <c r="QNM2" s="73"/>
      <c r="QNN2" s="73"/>
      <c r="QNO2" s="73"/>
      <c r="QNP2" s="73"/>
      <c r="QNQ2" s="93"/>
      <c r="QNR2" s="73"/>
      <c r="QNS2" s="73"/>
      <c r="QNT2" s="73"/>
      <c r="QNU2" s="73"/>
      <c r="QNV2" s="73"/>
      <c r="QNW2" s="73"/>
      <c r="QNX2" s="73"/>
      <c r="QNY2" s="73"/>
      <c r="QNZ2" s="73"/>
      <c r="QOA2" s="73"/>
      <c r="QOB2" s="73"/>
      <c r="QOC2" s="73"/>
      <c r="QOD2" s="73"/>
      <c r="QOE2" s="73"/>
      <c r="QOF2" s="73"/>
      <c r="QOG2" s="93"/>
      <c r="QOH2" s="73"/>
      <c r="QOI2" s="73"/>
      <c r="QOJ2" s="73"/>
      <c r="QOK2" s="73"/>
      <c r="QOL2" s="73"/>
      <c r="QOM2" s="73"/>
      <c r="QON2" s="73"/>
      <c r="QOO2" s="73"/>
      <c r="QOP2" s="73"/>
      <c r="QOQ2" s="73"/>
      <c r="QOR2" s="73"/>
      <c r="QOS2" s="73"/>
      <c r="QOT2" s="73"/>
      <c r="QOU2" s="73"/>
      <c r="QOV2" s="73"/>
      <c r="QOW2" s="93"/>
      <c r="QOX2" s="73"/>
      <c r="QOY2" s="73"/>
      <c r="QOZ2" s="73"/>
      <c r="QPA2" s="73"/>
      <c r="QPB2" s="73"/>
      <c r="QPC2" s="73"/>
      <c r="QPD2" s="73"/>
      <c r="QPE2" s="73"/>
      <c r="QPF2" s="73"/>
      <c r="QPG2" s="73"/>
      <c r="QPH2" s="73"/>
      <c r="QPI2" s="73"/>
      <c r="QPJ2" s="73"/>
      <c r="QPK2" s="73"/>
      <c r="QPL2" s="73"/>
      <c r="QPM2" s="93"/>
      <c r="QPN2" s="73"/>
      <c r="QPO2" s="73"/>
      <c r="QPP2" s="73"/>
      <c r="QPQ2" s="73"/>
      <c r="QPR2" s="73"/>
      <c r="QPS2" s="73"/>
      <c r="QPT2" s="73"/>
      <c r="QPU2" s="73"/>
      <c r="QPV2" s="73"/>
      <c r="QPW2" s="73"/>
      <c r="QPX2" s="73"/>
      <c r="QPY2" s="73"/>
      <c r="QPZ2" s="73"/>
      <c r="QQA2" s="73"/>
      <c r="QQB2" s="73"/>
      <c r="QQC2" s="93"/>
      <c r="QQD2" s="73"/>
      <c r="QQE2" s="73"/>
      <c r="QQF2" s="73"/>
      <c r="QQG2" s="73"/>
      <c r="QQH2" s="73"/>
    </row>
    <row r="3" spans="1:11942" ht="20.5" customHeight="1">
      <c r="A3" s="74">
        <v>1</v>
      </c>
      <c r="B3" s="75" t="s">
        <v>409</v>
      </c>
      <c r="C3" s="76" t="s">
        <v>787</v>
      </c>
      <c r="D3" s="77" t="s">
        <v>1343</v>
      </c>
      <c r="E3" s="78">
        <f>IFERROR(VLOOKUP(B3,'BANK INF DECEMBER 2022'!C3:R519,16,FALSE),)</f>
        <v>880000</v>
      </c>
    </row>
    <row r="4" spans="1:11942" ht="28.5" customHeight="1">
      <c r="A4" s="79"/>
      <c r="B4" s="892" t="s">
        <v>2201</v>
      </c>
      <c r="C4" s="893"/>
      <c r="D4" s="893"/>
      <c r="E4" s="80">
        <f>SUM(E3)</f>
        <v>880000</v>
      </c>
      <c r="F4" s="81"/>
    </row>
    <row r="5" spans="1:11942">
      <c r="A5" s="82"/>
      <c r="B5" s="83"/>
      <c r="C5" s="83"/>
      <c r="D5" s="83"/>
      <c r="E5" s="84"/>
    </row>
    <row r="6" spans="1:11942">
      <c r="A6" s="82"/>
      <c r="B6" s="83"/>
      <c r="C6" s="83"/>
      <c r="D6" s="85" t="s">
        <v>2159</v>
      </c>
      <c r="E6" s="86"/>
    </row>
    <row r="7" spans="1:11942">
      <c r="A7" s="87"/>
      <c r="B7" s="88"/>
      <c r="C7" s="88"/>
      <c r="D7" s="89" t="s">
        <v>2161</v>
      </c>
      <c r="E7" s="90"/>
    </row>
    <row r="9" spans="1:11942">
      <c r="E9" s="91"/>
    </row>
    <row r="11" spans="1:11942">
      <c r="B11" s="91"/>
    </row>
  </sheetData>
  <mergeCells count="2">
    <mergeCell ref="A1:E1"/>
    <mergeCell ref="B4:D4"/>
  </mergeCells>
  <pageMargins left="0.25" right="0.25" top="0.75" bottom="0.75" header="0.3" footer="0.3"/>
  <pageSetup paperSize="9" scale="120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"/>
  <sheetViews>
    <sheetView topLeftCell="A66" workbookViewId="0">
      <selection activeCell="G91" sqref="G91"/>
    </sheetView>
  </sheetViews>
  <sheetFormatPr defaultColWidth="9" defaultRowHeight="14"/>
  <cols>
    <col min="1" max="1" width="6.5" style="39" customWidth="1"/>
    <col min="2" max="2" width="31.75" style="39" customWidth="1"/>
    <col min="3" max="3" width="27.08203125" style="39" customWidth="1"/>
    <col min="4" max="4" width="13.08203125" style="39" customWidth="1"/>
    <col min="5" max="5" width="14.25" style="39" customWidth="1"/>
    <col min="6" max="6" width="15.08203125" style="39" customWidth="1"/>
    <col min="7" max="7" width="15.75" style="39" customWidth="1"/>
    <col min="8" max="8" width="19.5" style="39" customWidth="1"/>
    <col min="9" max="9" width="25.58203125" style="39" customWidth="1"/>
    <col min="10" max="16384" width="9" style="39"/>
  </cols>
  <sheetData>
    <row r="1" spans="1:8" ht="46.5" customHeight="1">
      <c r="A1" s="894" t="s">
        <v>2202</v>
      </c>
      <c r="B1" s="895"/>
      <c r="C1" s="895"/>
      <c r="D1" s="895"/>
      <c r="E1" s="895"/>
      <c r="F1" s="895"/>
      <c r="G1" s="895"/>
      <c r="H1" s="896"/>
    </row>
    <row r="2" spans="1:8" s="38" customFormat="1" ht="35">
      <c r="A2" s="40" t="s">
        <v>2203</v>
      </c>
      <c r="B2" s="41" t="s">
        <v>2193</v>
      </c>
      <c r="C2" s="41" t="s">
        <v>771</v>
      </c>
      <c r="D2" s="41" t="s">
        <v>2204</v>
      </c>
      <c r="E2" s="41" t="s">
        <v>2205</v>
      </c>
      <c r="F2" s="41" t="s">
        <v>2206</v>
      </c>
      <c r="G2" s="41" t="s">
        <v>2207</v>
      </c>
      <c r="H2" s="42" t="s">
        <v>2208</v>
      </c>
    </row>
    <row r="3" spans="1:8" ht="15">
      <c r="A3" s="43">
        <v>1</v>
      </c>
      <c r="B3" s="44" t="s">
        <v>62</v>
      </c>
      <c r="C3" s="45" t="s">
        <v>2209</v>
      </c>
      <c r="D3" s="46" t="s">
        <v>2210</v>
      </c>
      <c r="E3" s="46"/>
      <c r="F3" s="47" t="s">
        <v>788</v>
      </c>
      <c r="G3" s="48">
        <v>100000</v>
      </c>
      <c r="H3" s="49"/>
    </row>
    <row r="4" spans="1:8" ht="15">
      <c r="A4" s="43">
        <v>2</v>
      </c>
      <c r="B4" s="44" t="s">
        <v>64</v>
      </c>
      <c r="C4" s="50" t="s">
        <v>2211</v>
      </c>
      <c r="D4" s="51" t="s">
        <v>2210</v>
      </c>
      <c r="E4" s="51"/>
      <c r="F4" s="52" t="s">
        <v>791</v>
      </c>
      <c r="G4" s="53">
        <v>100000</v>
      </c>
      <c r="H4" s="54"/>
    </row>
    <row r="5" spans="1:8" ht="15">
      <c r="A5" s="43">
        <v>3</v>
      </c>
      <c r="B5" s="44" t="s">
        <v>66</v>
      </c>
      <c r="C5" s="50" t="s">
        <v>2209</v>
      </c>
      <c r="D5" s="51" t="s">
        <v>2210</v>
      </c>
      <c r="E5" s="51"/>
      <c r="F5" s="55" t="s">
        <v>794</v>
      </c>
      <c r="G5" s="53">
        <v>100000</v>
      </c>
      <c r="H5" s="54"/>
    </row>
    <row r="6" spans="1:8" ht="15">
      <c r="A6" s="43">
        <v>4</v>
      </c>
      <c r="B6" s="44" t="s">
        <v>67</v>
      </c>
      <c r="C6" s="50" t="s">
        <v>2209</v>
      </c>
      <c r="D6" s="51" t="s">
        <v>2210</v>
      </c>
      <c r="E6" s="51"/>
      <c r="F6" s="55" t="s">
        <v>797</v>
      </c>
      <c r="G6" s="53">
        <v>100000</v>
      </c>
      <c r="H6" s="54"/>
    </row>
    <row r="7" spans="1:8" ht="15">
      <c r="A7" s="43">
        <v>5</v>
      </c>
      <c r="B7" s="44" t="s">
        <v>71</v>
      </c>
      <c r="C7" s="50" t="s">
        <v>2212</v>
      </c>
      <c r="D7" s="51" t="s">
        <v>2213</v>
      </c>
      <c r="E7" s="51"/>
      <c r="F7" s="55" t="s">
        <v>2214</v>
      </c>
      <c r="G7" s="53">
        <v>100000</v>
      </c>
      <c r="H7" s="54"/>
    </row>
    <row r="8" spans="1:8" ht="15">
      <c r="A8" s="43">
        <v>6</v>
      </c>
      <c r="B8" s="44" t="s">
        <v>188</v>
      </c>
      <c r="C8" s="50" t="s">
        <v>2215</v>
      </c>
      <c r="D8" s="51" t="s">
        <v>2213</v>
      </c>
      <c r="E8" s="51"/>
      <c r="F8" s="55" t="s">
        <v>800</v>
      </c>
      <c r="G8" s="53">
        <v>100000</v>
      </c>
      <c r="H8" s="54"/>
    </row>
    <row r="9" spans="1:8" ht="15">
      <c r="A9" s="43">
        <v>7</v>
      </c>
      <c r="B9" s="44" t="s">
        <v>73</v>
      </c>
      <c r="C9" s="50" t="s">
        <v>2216</v>
      </c>
      <c r="D9" s="51" t="s">
        <v>2213</v>
      </c>
      <c r="E9" s="51"/>
      <c r="F9" s="55" t="s">
        <v>2217</v>
      </c>
      <c r="G9" s="53">
        <v>100000</v>
      </c>
      <c r="H9" s="54"/>
    </row>
    <row r="10" spans="1:8" ht="15">
      <c r="A10" s="43">
        <v>8</v>
      </c>
      <c r="B10" s="44" t="s">
        <v>2218</v>
      </c>
      <c r="C10" s="50" t="s">
        <v>2219</v>
      </c>
      <c r="D10" s="51" t="s">
        <v>2213</v>
      </c>
      <c r="E10" s="51"/>
      <c r="F10" s="55" t="s">
        <v>2220</v>
      </c>
      <c r="G10" s="53">
        <v>100000</v>
      </c>
      <c r="H10" s="54"/>
    </row>
    <row r="11" spans="1:8" ht="15">
      <c r="A11" s="43">
        <v>9</v>
      </c>
      <c r="B11" s="44" t="s">
        <v>2221</v>
      </c>
      <c r="C11" s="56" t="s">
        <v>2222</v>
      </c>
      <c r="D11" s="51" t="s">
        <v>2213</v>
      </c>
      <c r="E11" s="51"/>
      <c r="F11" s="657" t="s">
        <v>2223</v>
      </c>
      <c r="G11" s="53">
        <v>100000</v>
      </c>
      <c r="H11" s="54"/>
    </row>
    <row r="12" spans="1:8" ht="15">
      <c r="A12" s="43">
        <v>10</v>
      </c>
      <c r="B12" s="44" t="s">
        <v>2224</v>
      </c>
      <c r="C12" s="56" t="s">
        <v>227</v>
      </c>
      <c r="D12" s="51" t="s">
        <v>2213</v>
      </c>
      <c r="E12" s="51"/>
      <c r="F12" s="657" t="s">
        <v>882</v>
      </c>
      <c r="G12" s="53">
        <v>100000</v>
      </c>
      <c r="H12" s="54"/>
    </row>
    <row r="13" spans="1:8" ht="15">
      <c r="A13" s="43">
        <v>11</v>
      </c>
      <c r="B13" s="44" t="s">
        <v>2225</v>
      </c>
      <c r="C13" s="57" t="s">
        <v>2226</v>
      </c>
      <c r="D13" s="51" t="s">
        <v>2213</v>
      </c>
      <c r="E13" s="51"/>
      <c r="F13" s="58" t="s">
        <v>2227</v>
      </c>
      <c r="G13" s="53">
        <v>100000</v>
      </c>
      <c r="H13" s="54"/>
    </row>
    <row r="14" spans="1:8" ht="15">
      <c r="A14" s="43">
        <v>12</v>
      </c>
      <c r="B14" s="44" t="s">
        <v>2228</v>
      </c>
      <c r="C14" s="57" t="s">
        <v>194</v>
      </c>
      <c r="D14" s="51" t="s">
        <v>2213</v>
      </c>
      <c r="E14" s="51"/>
      <c r="F14" s="658" t="s">
        <v>826</v>
      </c>
      <c r="G14" s="53">
        <v>100000</v>
      </c>
      <c r="H14" s="54"/>
    </row>
    <row r="15" spans="1:8" ht="15">
      <c r="A15" s="43">
        <v>13</v>
      </c>
      <c r="B15" s="44" t="s">
        <v>2229</v>
      </c>
      <c r="C15" s="57" t="s">
        <v>425</v>
      </c>
      <c r="D15" s="51" t="s">
        <v>2230</v>
      </c>
      <c r="E15" s="51"/>
      <c r="F15" s="658" t="s">
        <v>2231</v>
      </c>
      <c r="G15" s="53">
        <v>100000</v>
      </c>
      <c r="H15" s="54"/>
    </row>
    <row r="16" spans="1:8" ht="15">
      <c r="A16" s="43">
        <v>14</v>
      </c>
      <c r="B16" s="44" t="s">
        <v>2232</v>
      </c>
      <c r="C16" s="57" t="s">
        <v>194</v>
      </c>
      <c r="D16" s="51" t="s">
        <v>2230</v>
      </c>
      <c r="E16" s="51"/>
      <c r="F16" s="658" t="s">
        <v>820</v>
      </c>
      <c r="G16" s="53">
        <v>100000</v>
      </c>
      <c r="H16" s="54"/>
    </row>
    <row r="17" spans="1:8" ht="15">
      <c r="A17" s="43">
        <v>15</v>
      </c>
      <c r="B17" s="44" t="s">
        <v>2233</v>
      </c>
      <c r="C17" s="57" t="s">
        <v>194</v>
      </c>
      <c r="D17" s="51" t="s">
        <v>2230</v>
      </c>
      <c r="E17" s="51"/>
      <c r="F17" s="658" t="s">
        <v>2234</v>
      </c>
      <c r="G17" s="53">
        <v>100000</v>
      </c>
      <c r="H17" s="54"/>
    </row>
    <row r="18" spans="1:8" ht="15">
      <c r="A18" s="43">
        <v>16</v>
      </c>
      <c r="B18" s="44" t="s">
        <v>2235</v>
      </c>
      <c r="C18" s="57" t="s">
        <v>204</v>
      </c>
      <c r="D18" s="51" t="s">
        <v>2230</v>
      </c>
      <c r="E18" s="51"/>
      <c r="F18" s="658" t="s">
        <v>876</v>
      </c>
      <c r="G18" s="53">
        <v>100000</v>
      </c>
      <c r="H18" s="54"/>
    </row>
    <row r="19" spans="1:8" ht="15">
      <c r="A19" s="43">
        <v>17</v>
      </c>
      <c r="B19" s="44" t="s">
        <v>2236</v>
      </c>
      <c r="C19" s="57" t="s">
        <v>204</v>
      </c>
      <c r="D19" s="51" t="s">
        <v>2230</v>
      </c>
      <c r="E19" s="51"/>
      <c r="F19" s="658" t="s">
        <v>2237</v>
      </c>
      <c r="G19" s="53">
        <v>100000</v>
      </c>
      <c r="H19" s="54"/>
    </row>
    <row r="20" spans="1:8" ht="15">
      <c r="A20" s="43">
        <v>18</v>
      </c>
      <c r="B20" s="44" t="s">
        <v>2238</v>
      </c>
      <c r="C20" s="57" t="s">
        <v>194</v>
      </c>
      <c r="D20" s="51" t="s">
        <v>2230</v>
      </c>
      <c r="E20" s="51"/>
      <c r="F20" s="658" t="s">
        <v>847</v>
      </c>
      <c r="G20" s="53">
        <v>100000</v>
      </c>
      <c r="H20" s="54"/>
    </row>
    <row r="21" spans="1:8" ht="15">
      <c r="A21" s="43">
        <v>19</v>
      </c>
      <c r="B21" s="44" t="s">
        <v>2239</v>
      </c>
      <c r="C21" s="57" t="s">
        <v>194</v>
      </c>
      <c r="D21" s="51" t="s">
        <v>2230</v>
      </c>
      <c r="E21" s="51"/>
      <c r="F21" s="658" t="s">
        <v>853</v>
      </c>
      <c r="G21" s="53">
        <v>100000</v>
      </c>
      <c r="H21" s="54"/>
    </row>
    <row r="22" spans="1:8" ht="15">
      <c r="A22" s="43">
        <v>20</v>
      </c>
      <c r="B22" s="44" t="s">
        <v>212</v>
      </c>
      <c r="C22" s="57" t="s">
        <v>194</v>
      </c>
      <c r="D22" s="51" t="s">
        <v>2230</v>
      </c>
      <c r="E22" s="51"/>
      <c r="F22" s="658" t="s">
        <v>850</v>
      </c>
      <c r="G22" s="53">
        <v>100000</v>
      </c>
      <c r="H22" s="54"/>
    </row>
    <row r="23" spans="1:8" ht="15">
      <c r="A23" s="43">
        <v>21</v>
      </c>
      <c r="B23" s="44" t="s">
        <v>2240</v>
      </c>
      <c r="C23" s="57" t="s">
        <v>194</v>
      </c>
      <c r="D23" s="51" t="s">
        <v>2230</v>
      </c>
      <c r="E23" s="51"/>
      <c r="F23" s="658" t="s">
        <v>856</v>
      </c>
      <c r="G23" s="53">
        <v>100000</v>
      </c>
      <c r="H23" s="54"/>
    </row>
    <row r="24" spans="1:8" ht="15">
      <c r="A24" s="43">
        <v>22</v>
      </c>
      <c r="B24" s="44" t="s">
        <v>2241</v>
      </c>
      <c r="C24" s="57" t="s">
        <v>194</v>
      </c>
      <c r="D24" s="51" t="s">
        <v>2230</v>
      </c>
      <c r="E24" s="51"/>
      <c r="F24" s="658" t="s">
        <v>2242</v>
      </c>
      <c r="G24" s="53">
        <v>100000</v>
      </c>
      <c r="H24" s="54"/>
    </row>
    <row r="25" spans="1:8" ht="15">
      <c r="A25" s="43">
        <v>23</v>
      </c>
      <c r="B25" s="44" t="s">
        <v>203</v>
      </c>
      <c r="C25" s="57" t="s">
        <v>204</v>
      </c>
      <c r="D25" s="51" t="s">
        <v>2230</v>
      </c>
      <c r="E25" s="51"/>
      <c r="F25" s="658" t="s">
        <v>829</v>
      </c>
      <c r="G25" s="53">
        <v>100000</v>
      </c>
      <c r="H25" s="54"/>
    </row>
    <row r="26" spans="1:8" ht="15">
      <c r="A26" s="43">
        <v>24</v>
      </c>
      <c r="B26" s="44" t="s">
        <v>2243</v>
      </c>
      <c r="C26" s="57" t="s">
        <v>194</v>
      </c>
      <c r="D26" s="51" t="s">
        <v>2230</v>
      </c>
      <c r="E26" s="51"/>
      <c r="F26" s="658" t="s">
        <v>838</v>
      </c>
      <c r="G26" s="53">
        <v>100000</v>
      </c>
      <c r="H26" s="54"/>
    </row>
    <row r="27" spans="1:8" ht="15">
      <c r="A27" s="43">
        <v>25</v>
      </c>
      <c r="B27" s="44" t="s">
        <v>248</v>
      </c>
      <c r="C27" s="57" t="s">
        <v>245</v>
      </c>
      <c r="D27" s="51" t="s">
        <v>2230</v>
      </c>
      <c r="E27" s="51"/>
      <c r="F27" s="658" t="s">
        <v>928</v>
      </c>
      <c r="G27" s="53">
        <v>100000</v>
      </c>
      <c r="H27" s="54"/>
    </row>
    <row r="28" spans="1:8" ht="15">
      <c r="A28" s="43">
        <v>26</v>
      </c>
      <c r="B28" s="44" t="s">
        <v>250</v>
      </c>
      <c r="C28" s="57" t="s">
        <v>194</v>
      </c>
      <c r="D28" s="51" t="s">
        <v>2230</v>
      </c>
      <c r="E28" s="51"/>
      <c r="F28" s="658" t="s">
        <v>931</v>
      </c>
      <c r="G28" s="53">
        <v>100000</v>
      </c>
      <c r="H28" s="54"/>
    </row>
    <row r="29" spans="1:8" ht="15">
      <c r="A29" s="43">
        <v>27</v>
      </c>
      <c r="B29" s="44" t="s">
        <v>2244</v>
      </c>
      <c r="C29" s="57" t="s">
        <v>194</v>
      </c>
      <c r="D29" s="51" t="s">
        <v>2230</v>
      </c>
      <c r="E29" s="51"/>
      <c r="F29" s="658" t="s">
        <v>2245</v>
      </c>
      <c r="G29" s="53">
        <v>100000</v>
      </c>
      <c r="H29" s="54"/>
    </row>
    <row r="30" spans="1:8" ht="15">
      <c r="A30" s="43">
        <v>28</v>
      </c>
      <c r="B30" s="44" t="s">
        <v>2246</v>
      </c>
      <c r="C30" s="57" t="s">
        <v>194</v>
      </c>
      <c r="D30" s="51" t="s">
        <v>2230</v>
      </c>
      <c r="E30" s="51"/>
      <c r="F30" s="658" t="s">
        <v>2247</v>
      </c>
      <c r="G30" s="53">
        <v>100000</v>
      </c>
      <c r="H30" s="54"/>
    </row>
    <row r="31" spans="1:8" ht="15">
      <c r="A31" s="43">
        <v>29</v>
      </c>
      <c r="B31" s="44" t="s">
        <v>2248</v>
      </c>
      <c r="C31" s="57" t="s">
        <v>194</v>
      </c>
      <c r="D31" s="51" t="s">
        <v>2230</v>
      </c>
      <c r="E31" s="51"/>
      <c r="F31" s="659" t="s">
        <v>2249</v>
      </c>
      <c r="G31" s="53">
        <v>100000</v>
      </c>
      <c r="H31" s="54"/>
    </row>
    <row r="32" spans="1:8" ht="15">
      <c r="A32" s="43">
        <v>30</v>
      </c>
      <c r="B32" s="44" t="s">
        <v>2250</v>
      </c>
      <c r="C32" s="60" t="s">
        <v>2251</v>
      </c>
      <c r="D32" s="51" t="s">
        <v>2230</v>
      </c>
      <c r="E32" s="51"/>
      <c r="F32" s="59" t="s">
        <v>2252</v>
      </c>
      <c r="G32" s="53">
        <v>100000</v>
      </c>
      <c r="H32" s="54"/>
    </row>
    <row r="33" spans="1:8" ht="15">
      <c r="A33" s="43">
        <v>31</v>
      </c>
      <c r="B33" s="44" t="s">
        <v>2253</v>
      </c>
      <c r="C33" s="57" t="s">
        <v>196</v>
      </c>
      <c r="D33" s="51" t="s">
        <v>2230</v>
      </c>
      <c r="E33" s="51"/>
      <c r="F33" s="658" t="s">
        <v>2254</v>
      </c>
      <c r="G33" s="53">
        <v>100000</v>
      </c>
      <c r="H33" s="54"/>
    </row>
    <row r="34" spans="1:8" ht="15">
      <c r="A34" s="43">
        <v>32</v>
      </c>
      <c r="B34" s="44" t="s">
        <v>2255</v>
      </c>
      <c r="C34" s="57" t="s">
        <v>194</v>
      </c>
      <c r="D34" s="51" t="s">
        <v>2230</v>
      </c>
      <c r="E34" s="51"/>
      <c r="F34" s="658" t="s">
        <v>818</v>
      </c>
      <c r="G34" s="53">
        <v>100000</v>
      </c>
      <c r="H34" s="54"/>
    </row>
    <row r="35" spans="1:8" ht="15">
      <c r="A35" s="43">
        <v>33</v>
      </c>
      <c r="B35" s="44" t="s">
        <v>2256</v>
      </c>
      <c r="C35" s="57" t="s">
        <v>194</v>
      </c>
      <c r="D35" s="51" t="s">
        <v>2230</v>
      </c>
      <c r="E35" s="51"/>
      <c r="F35" s="658" t="s">
        <v>823</v>
      </c>
      <c r="G35" s="53">
        <v>100000</v>
      </c>
      <c r="H35" s="54"/>
    </row>
    <row r="36" spans="1:8" ht="15">
      <c r="A36" s="43">
        <v>34</v>
      </c>
      <c r="B36" s="44" t="s">
        <v>2257</v>
      </c>
      <c r="C36" s="57" t="s">
        <v>194</v>
      </c>
      <c r="D36" s="51" t="s">
        <v>2230</v>
      </c>
      <c r="E36" s="51"/>
      <c r="F36" s="658" t="s">
        <v>844</v>
      </c>
      <c r="G36" s="53">
        <v>100000</v>
      </c>
      <c r="H36" s="54"/>
    </row>
    <row r="37" spans="1:8" ht="15">
      <c r="A37" s="43">
        <v>35</v>
      </c>
      <c r="B37" s="44" t="s">
        <v>2258</v>
      </c>
      <c r="C37" s="57" t="s">
        <v>223</v>
      </c>
      <c r="D37" s="51" t="s">
        <v>2230</v>
      </c>
      <c r="E37" s="51"/>
      <c r="F37" s="658" t="s">
        <v>2168</v>
      </c>
      <c r="G37" s="53">
        <v>100000</v>
      </c>
      <c r="H37" s="54"/>
    </row>
    <row r="38" spans="1:8" ht="15">
      <c r="A38" s="43">
        <v>36</v>
      </c>
      <c r="B38" s="44" t="s">
        <v>2259</v>
      </c>
      <c r="C38" s="57" t="s">
        <v>223</v>
      </c>
      <c r="D38" s="51" t="s">
        <v>2230</v>
      </c>
      <c r="E38" s="51"/>
      <c r="F38" s="658" t="s">
        <v>2260</v>
      </c>
      <c r="G38" s="53">
        <v>100000</v>
      </c>
      <c r="H38" s="54"/>
    </row>
    <row r="39" spans="1:8" ht="15">
      <c r="A39" s="43">
        <v>37</v>
      </c>
      <c r="B39" s="44" t="s">
        <v>2261</v>
      </c>
      <c r="C39" s="57" t="s">
        <v>223</v>
      </c>
      <c r="D39" s="51" t="s">
        <v>2230</v>
      </c>
      <c r="E39" s="51"/>
      <c r="F39" s="658" t="s">
        <v>2262</v>
      </c>
      <c r="G39" s="53">
        <v>100000</v>
      </c>
      <c r="H39" s="54"/>
    </row>
    <row r="40" spans="1:8" ht="15">
      <c r="A40" s="43">
        <v>38</v>
      </c>
      <c r="B40" s="44" t="s">
        <v>2263</v>
      </c>
      <c r="C40" s="57" t="s">
        <v>204</v>
      </c>
      <c r="D40" s="51" t="s">
        <v>2230</v>
      </c>
      <c r="E40" s="51"/>
      <c r="F40" s="658" t="s">
        <v>873</v>
      </c>
      <c r="G40" s="53">
        <v>100000</v>
      </c>
      <c r="H40" s="54"/>
    </row>
    <row r="41" spans="1:8" ht="15">
      <c r="A41" s="43">
        <v>39</v>
      </c>
      <c r="B41" s="44" t="s">
        <v>2264</v>
      </c>
      <c r="C41" s="57" t="s">
        <v>223</v>
      </c>
      <c r="D41" s="51" t="s">
        <v>2230</v>
      </c>
      <c r="E41" s="51"/>
      <c r="F41" s="658" t="s">
        <v>2265</v>
      </c>
      <c r="G41" s="53">
        <v>100000</v>
      </c>
      <c r="H41" s="54"/>
    </row>
    <row r="42" spans="1:8" ht="15">
      <c r="A42" s="43">
        <v>40</v>
      </c>
      <c r="B42" s="44" t="s">
        <v>2266</v>
      </c>
      <c r="C42" s="57" t="s">
        <v>204</v>
      </c>
      <c r="D42" s="51" t="s">
        <v>2230</v>
      </c>
      <c r="E42" s="51"/>
      <c r="F42" s="658" t="s">
        <v>2267</v>
      </c>
      <c r="G42" s="53">
        <v>100000</v>
      </c>
      <c r="H42" s="54"/>
    </row>
    <row r="43" spans="1:8" ht="15">
      <c r="A43" s="43">
        <v>41</v>
      </c>
      <c r="B43" s="44" t="s">
        <v>2268</v>
      </c>
      <c r="C43" s="57" t="s">
        <v>223</v>
      </c>
      <c r="D43" s="51" t="s">
        <v>2230</v>
      </c>
      <c r="E43" s="51"/>
      <c r="F43" s="658" t="s">
        <v>2269</v>
      </c>
      <c r="G43" s="53">
        <v>100000</v>
      </c>
      <c r="H43" s="54"/>
    </row>
    <row r="44" spans="1:8" ht="15">
      <c r="A44" s="43">
        <v>42</v>
      </c>
      <c r="B44" s="44" t="s">
        <v>2270</v>
      </c>
      <c r="C44" s="57" t="s">
        <v>223</v>
      </c>
      <c r="D44" s="51" t="s">
        <v>2230</v>
      </c>
      <c r="E44" s="51"/>
      <c r="F44" s="658" t="s">
        <v>2271</v>
      </c>
      <c r="G44" s="53">
        <v>100000</v>
      </c>
      <c r="H44" s="54"/>
    </row>
    <row r="45" spans="1:8" ht="15">
      <c r="A45" s="43">
        <v>43</v>
      </c>
      <c r="B45" s="44" t="s">
        <v>2272</v>
      </c>
      <c r="C45" s="57" t="s">
        <v>223</v>
      </c>
      <c r="D45" s="51" t="s">
        <v>2230</v>
      </c>
      <c r="E45" s="51"/>
      <c r="F45" s="658" t="s">
        <v>2273</v>
      </c>
      <c r="G45" s="53">
        <v>100000</v>
      </c>
      <c r="H45" s="54"/>
    </row>
    <row r="46" spans="1:8" ht="15">
      <c r="A46" s="43">
        <v>44</v>
      </c>
      <c r="B46" s="44" t="s">
        <v>2274</v>
      </c>
      <c r="C46" s="57" t="s">
        <v>223</v>
      </c>
      <c r="D46" s="51" t="s">
        <v>2230</v>
      </c>
      <c r="E46" s="51"/>
      <c r="F46" s="658" t="s">
        <v>2275</v>
      </c>
      <c r="G46" s="53">
        <v>100000</v>
      </c>
      <c r="H46" s="54"/>
    </row>
    <row r="47" spans="1:8" ht="15">
      <c r="A47" s="43">
        <v>45</v>
      </c>
      <c r="B47" s="44" t="s">
        <v>2276</v>
      </c>
      <c r="C47" s="57" t="s">
        <v>223</v>
      </c>
      <c r="D47" s="51" t="s">
        <v>2230</v>
      </c>
      <c r="E47" s="51"/>
      <c r="F47" s="658" t="s">
        <v>2277</v>
      </c>
      <c r="G47" s="53">
        <v>100000</v>
      </c>
      <c r="H47" s="54"/>
    </row>
    <row r="48" spans="1:8" ht="15">
      <c r="A48" s="43">
        <v>46</v>
      </c>
      <c r="B48" s="44" t="s">
        <v>2278</v>
      </c>
      <c r="C48" s="57" t="s">
        <v>223</v>
      </c>
      <c r="D48" s="51" t="s">
        <v>2230</v>
      </c>
      <c r="E48" s="51"/>
      <c r="F48" s="658" t="s">
        <v>2279</v>
      </c>
      <c r="G48" s="53">
        <v>100000</v>
      </c>
      <c r="H48" s="54"/>
    </row>
    <row r="49" spans="1:8" ht="15">
      <c r="A49" s="43">
        <v>47</v>
      </c>
      <c r="B49" s="44" t="s">
        <v>195</v>
      </c>
      <c r="C49" s="57" t="s">
        <v>196</v>
      </c>
      <c r="D49" s="51" t="s">
        <v>2230</v>
      </c>
      <c r="E49" s="51"/>
      <c r="F49" s="660" t="s">
        <v>812</v>
      </c>
      <c r="G49" s="53">
        <v>100000</v>
      </c>
      <c r="H49" s="54"/>
    </row>
    <row r="50" spans="1:8" ht="15">
      <c r="A50" s="43">
        <v>48</v>
      </c>
      <c r="B50" s="44" t="s">
        <v>2280</v>
      </c>
      <c r="C50" s="57" t="s">
        <v>194</v>
      </c>
      <c r="D50" s="51" t="s">
        <v>2230</v>
      </c>
      <c r="E50" s="51"/>
      <c r="F50" s="658" t="s">
        <v>809</v>
      </c>
      <c r="G50" s="53">
        <v>100000</v>
      </c>
      <c r="H50" s="54"/>
    </row>
    <row r="51" spans="1:8" ht="15">
      <c r="A51" s="43">
        <v>49</v>
      </c>
      <c r="B51" s="44" t="s">
        <v>2281</v>
      </c>
      <c r="C51" s="57" t="s">
        <v>194</v>
      </c>
      <c r="D51" s="51" t="s">
        <v>2230</v>
      </c>
      <c r="E51" s="51"/>
      <c r="F51" s="658" t="s">
        <v>2167</v>
      </c>
      <c r="G51" s="53">
        <v>100000</v>
      </c>
      <c r="H51" s="54"/>
    </row>
    <row r="52" spans="1:8" ht="15">
      <c r="A52" s="43">
        <v>50</v>
      </c>
      <c r="B52" s="44" t="s">
        <v>2282</v>
      </c>
      <c r="C52" s="57" t="s">
        <v>194</v>
      </c>
      <c r="D52" s="51" t="s">
        <v>2230</v>
      </c>
      <c r="E52" s="51"/>
      <c r="F52" s="658" t="s">
        <v>2283</v>
      </c>
      <c r="G52" s="53">
        <v>100000</v>
      </c>
      <c r="H52" s="54"/>
    </row>
    <row r="53" spans="1:8" ht="15">
      <c r="A53" s="43">
        <v>51</v>
      </c>
      <c r="B53" s="44" t="s">
        <v>2165</v>
      </c>
      <c r="C53" s="57" t="s">
        <v>194</v>
      </c>
      <c r="D53" s="51" t="s">
        <v>2230</v>
      </c>
      <c r="E53" s="51"/>
      <c r="F53" s="658" t="s">
        <v>2166</v>
      </c>
      <c r="G53" s="53">
        <v>100000</v>
      </c>
      <c r="H53" s="54"/>
    </row>
    <row r="54" spans="1:8" ht="15">
      <c r="A54" s="43">
        <v>52</v>
      </c>
      <c r="B54" s="44" t="s">
        <v>2284</v>
      </c>
      <c r="C54" s="57" t="s">
        <v>239</v>
      </c>
      <c r="D54" s="51" t="s">
        <v>2230</v>
      </c>
      <c r="E54" s="51"/>
      <c r="F54" s="658" t="s">
        <v>2285</v>
      </c>
      <c r="G54" s="53">
        <v>100000</v>
      </c>
      <c r="H54" s="54"/>
    </row>
    <row r="55" spans="1:8" ht="15">
      <c r="A55" s="43">
        <v>53</v>
      </c>
      <c r="B55" s="44" t="s">
        <v>197</v>
      </c>
      <c r="C55" s="57" t="s">
        <v>194</v>
      </c>
      <c r="D55" s="51" t="s">
        <v>2230</v>
      </c>
      <c r="E55" s="51"/>
      <c r="F55" s="658" t="s">
        <v>815</v>
      </c>
      <c r="G55" s="53">
        <v>100000</v>
      </c>
      <c r="H55" s="54"/>
    </row>
    <row r="56" spans="1:8" ht="15">
      <c r="A56" s="43">
        <v>54</v>
      </c>
      <c r="B56" s="44" t="s">
        <v>2286</v>
      </c>
      <c r="C56" s="57" t="s">
        <v>194</v>
      </c>
      <c r="D56" s="51" t="s">
        <v>2230</v>
      </c>
      <c r="E56" s="51"/>
      <c r="F56" s="658" t="s">
        <v>2287</v>
      </c>
      <c r="G56" s="53">
        <v>100000</v>
      </c>
      <c r="H56" s="54"/>
    </row>
    <row r="57" spans="1:8" ht="15">
      <c r="A57" s="43">
        <v>55</v>
      </c>
      <c r="B57" s="44" t="s">
        <v>2288</v>
      </c>
      <c r="C57" s="57" t="s">
        <v>237</v>
      </c>
      <c r="D57" s="51" t="s">
        <v>2230</v>
      </c>
      <c r="E57" s="51"/>
      <c r="F57" s="658" t="s">
        <v>2289</v>
      </c>
      <c r="G57" s="53">
        <v>100000</v>
      </c>
      <c r="H57" s="54"/>
    </row>
    <row r="58" spans="1:8" ht="15">
      <c r="A58" s="43">
        <v>56</v>
      </c>
      <c r="B58" s="44" t="s">
        <v>2290</v>
      </c>
      <c r="C58" s="57" t="s">
        <v>204</v>
      </c>
      <c r="D58" s="51" t="s">
        <v>2230</v>
      </c>
      <c r="E58" s="51"/>
      <c r="F58" s="658" t="s">
        <v>2291</v>
      </c>
      <c r="G58" s="53">
        <v>100000</v>
      </c>
      <c r="H58" s="54"/>
    </row>
    <row r="59" spans="1:8" ht="15">
      <c r="A59" s="43">
        <v>57</v>
      </c>
      <c r="B59" s="44" t="s">
        <v>2292</v>
      </c>
      <c r="C59" s="57" t="s">
        <v>194</v>
      </c>
      <c r="D59" s="51" t="s">
        <v>2230</v>
      </c>
      <c r="E59" s="51"/>
      <c r="F59" s="658" t="s">
        <v>832</v>
      </c>
      <c r="G59" s="53">
        <v>100000</v>
      </c>
      <c r="H59" s="54"/>
    </row>
    <row r="60" spans="1:8" ht="15">
      <c r="A60" s="43">
        <v>58</v>
      </c>
      <c r="B60" s="44" t="s">
        <v>2293</v>
      </c>
      <c r="C60" s="57" t="s">
        <v>204</v>
      </c>
      <c r="D60" s="51" t="s">
        <v>2230</v>
      </c>
      <c r="E60" s="51"/>
      <c r="F60" s="658" t="s">
        <v>2294</v>
      </c>
      <c r="G60" s="53">
        <v>100000</v>
      </c>
      <c r="H60" s="54"/>
    </row>
    <row r="61" spans="1:8" ht="15">
      <c r="A61" s="43">
        <v>59</v>
      </c>
      <c r="B61" s="44" t="s">
        <v>2295</v>
      </c>
      <c r="C61" s="57" t="s">
        <v>204</v>
      </c>
      <c r="D61" s="51" t="s">
        <v>2230</v>
      </c>
      <c r="E61" s="51"/>
      <c r="F61" s="658" t="s">
        <v>2296</v>
      </c>
      <c r="G61" s="53">
        <v>100000</v>
      </c>
      <c r="H61" s="54"/>
    </row>
    <row r="62" spans="1:8" ht="15">
      <c r="A62" s="43">
        <v>60</v>
      </c>
      <c r="B62" s="44" t="s">
        <v>2297</v>
      </c>
      <c r="C62" s="57" t="s">
        <v>216</v>
      </c>
      <c r="D62" s="51" t="s">
        <v>2230</v>
      </c>
      <c r="E62" s="51"/>
      <c r="F62" s="658" t="s">
        <v>862</v>
      </c>
      <c r="G62" s="53">
        <v>100000</v>
      </c>
      <c r="H62" s="54"/>
    </row>
    <row r="63" spans="1:8" ht="15">
      <c r="A63" s="43">
        <v>61</v>
      </c>
      <c r="B63" s="44" t="s">
        <v>2298</v>
      </c>
      <c r="C63" s="57" t="s">
        <v>2299</v>
      </c>
      <c r="D63" s="51" t="s">
        <v>2230</v>
      </c>
      <c r="E63" s="51"/>
      <c r="F63" s="658" t="s">
        <v>870</v>
      </c>
      <c r="G63" s="53">
        <v>100000</v>
      </c>
      <c r="H63" s="54"/>
    </row>
    <row r="64" spans="1:8" ht="15">
      <c r="A64" s="43">
        <v>62</v>
      </c>
      <c r="B64" s="44" t="s">
        <v>2300</v>
      </c>
      <c r="C64" s="57" t="s">
        <v>2299</v>
      </c>
      <c r="D64" s="51" t="s">
        <v>2230</v>
      </c>
      <c r="E64" s="51"/>
      <c r="F64" s="658" t="s">
        <v>864</v>
      </c>
      <c r="G64" s="53">
        <v>100000</v>
      </c>
      <c r="H64" s="54"/>
    </row>
    <row r="65" spans="1:8" ht="15">
      <c r="A65" s="43">
        <v>63</v>
      </c>
      <c r="B65" s="44" t="s">
        <v>2301</v>
      </c>
      <c r="C65" s="57" t="s">
        <v>2299</v>
      </c>
      <c r="D65" s="51" t="s">
        <v>2230</v>
      </c>
      <c r="E65" s="51"/>
      <c r="F65" s="658" t="s">
        <v>867</v>
      </c>
      <c r="G65" s="53">
        <v>100000</v>
      </c>
      <c r="H65" s="54"/>
    </row>
    <row r="66" spans="1:8" ht="15">
      <c r="A66" s="43">
        <v>64</v>
      </c>
      <c r="B66" s="44" t="s">
        <v>2302</v>
      </c>
      <c r="C66" s="57" t="s">
        <v>194</v>
      </c>
      <c r="D66" s="51" t="s">
        <v>2230</v>
      </c>
      <c r="E66" s="61"/>
      <c r="F66" s="658" t="s">
        <v>841</v>
      </c>
      <c r="G66" s="53">
        <v>100000</v>
      </c>
      <c r="H66" s="54"/>
    </row>
    <row r="67" spans="1:8" ht="15">
      <c r="A67" s="43">
        <v>65</v>
      </c>
      <c r="B67" s="44" t="s">
        <v>2303</v>
      </c>
      <c r="C67" s="57" t="s">
        <v>270</v>
      </c>
      <c r="D67" s="51" t="s">
        <v>2230</v>
      </c>
      <c r="E67" s="61"/>
      <c r="F67" s="658" t="s">
        <v>2304</v>
      </c>
      <c r="G67" s="53">
        <v>100000</v>
      </c>
      <c r="H67" s="54"/>
    </row>
    <row r="68" spans="1:8" ht="15">
      <c r="A68" s="43">
        <v>66</v>
      </c>
      <c r="B68" s="44" t="s">
        <v>2305</v>
      </c>
      <c r="C68" s="57" t="s">
        <v>204</v>
      </c>
      <c r="D68" s="51" t="s">
        <v>2230</v>
      </c>
      <c r="E68" s="61"/>
      <c r="F68" s="659" t="s">
        <v>2306</v>
      </c>
      <c r="G68" s="53">
        <v>100000</v>
      </c>
      <c r="H68" s="54"/>
    </row>
    <row r="69" spans="1:8" ht="15">
      <c r="A69" s="43">
        <v>67</v>
      </c>
      <c r="B69" s="44" t="s">
        <v>2307</v>
      </c>
      <c r="C69" s="57" t="s">
        <v>204</v>
      </c>
      <c r="D69" s="51" t="s">
        <v>2230</v>
      </c>
      <c r="E69" s="61"/>
      <c r="F69" s="658" t="s">
        <v>2308</v>
      </c>
      <c r="G69" s="53">
        <v>100000</v>
      </c>
      <c r="H69" s="54"/>
    </row>
    <row r="70" spans="1:8" ht="15">
      <c r="A70" s="43">
        <v>68</v>
      </c>
      <c r="B70" s="44" t="s">
        <v>2309</v>
      </c>
      <c r="C70" s="57" t="s">
        <v>194</v>
      </c>
      <c r="D70" s="51" t="s">
        <v>2230</v>
      </c>
      <c r="E70" s="61"/>
      <c r="F70" s="658" t="s">
        <v>2310</v>
      </c>
      <c r="G70" s="53">
        <v>100000</v>
      </c>
      <c r="H70" s="54"/>
    </row>
    <row r="71" spans="1:8" ht="15">
      <c r="A71" s="43">
        <v>69</v>
      </c>
      <c r="B71" s="44" t="s">
        <v>2311</v>
      </c>
      <c r="C71" s="57" t="s">
        <v>216</v>
      </c>
      <c r="D71" s="51" t="s">
        <v>2230</v>
      </c>
      <c r="E71" s="61"/>
      <c r="F71" s="658" t="s">
        <v>859</v>
      </c>
      <c r="G71" s="53">
        <v>100000</v>
      </c>
      <c r="H71" s="54"/>
    </row>
    <row r="72" spans="1:8" ht="15">
      <c r="A72" s="43">
        <v>70</v>
      </c>
      <c r="B72" s="44" t="s">
        <v>2312</v>
      </c>
      <c r="C72" s="57" t="s">
        <v>204</v>
      </c>
      <c r="D72" s="51" t="s">
        <v>2230</v>
      </c>
      <c r="E72" s="61"/>
      <c r="F72" s="658" t="s">
        <v>2313</v>
      </c>
      <c r="G72" s="53">
        <v>100000</v>
      </c>
      <c r="H72" s="54"/>
    </row>
    <row r="73" spans="1:8" ht="15">
      <c r="A73" s="43">
        <v>71</v>
      </c>
      <c r="B73" s="44" t="s">
        <v>2314</v>
      </c>
      <c r="C73" s="57" t="s">
        <v>204</v>
      </c>
      <c r="D73" s="51" t="s">
        <v>2230</v>
      </c>
      <c r="E73" s="61"/>
      <c r="F73" s="658" t="s">
        <v>894</v>
      </c>
      <c r="G73" s="53">
        <v>100000</v>
      </c>
      <c r="H73" s="54"/>
    </row>
    <row r="74" spans="1:8" ht="15">
      <c r="A74" s="43">
        <v>72</v>
      </c>
      <c r="B74" s="44" t="s">
        <v>230</v>
      </c>
      <c r="C74" s="57" t="s">
        <v>231</v>
      </c>
      <c r="D74" s="51" t="s">
        <v>2230</v>
      </c>
      <c r="E74" s="61"/>
      <c r="F74" s="658" t="s">
        <v>891</v>
      </c>
      <c r="G74" s="53">
        <v>100000</v>
      </c>
      <c r="H74" s="54"/>
    </row>
    <row r="75" spans="1:8" ht="15">
      <c r="A75" s="43">
        <v>73</v>
      </c>
      <c r="B75" s="44" t="s">
        <v>2315</v>
      </c>
      <c r="C75" s="57" t="s">
        <v>231</v>
      </c>
      <c r="D75" s="51" t="s">
        <v>2230</v>
      </c>
      <c r="E75" s="61"/>
      <c r="F75" s="658" t="s">
        <v>2316</v>
      </c>
      <c r="G75" s="53">
        <v>100000</v>
      </c>
      <c r="H75" s="54"/>
    </row>
    <row r="76" spans="1:8" ht="15">
      <c r="A76" s="43">
        <v>74</v>
      </c>
      <c r="B76" s="44" t="s">
        <v>206</v>
      </c>
      <c r="C76" s="57" t="s">
        <v>194</v>
      </c>
      <c r="D76" s="51" t="s">
        <v>2230</v>
      </c>
      <c r="E76" s="61"/>
      <c r="F76" s="658" t="s">
        <v>835</v>
      </c>
      <c r="G76" s="53">
        <v>100000</v>
      </c>
      <c r="H76" s="54"/>
    </row>
    <row r="77" spans="1:8" ht="15">
      <c r="A77" s="43">
        <v>75</v>
      </c>
      <c r="B77" s="44" t="s">
        <v>2317</v>
      </c>
      <c r="C77" s="57" t="s">
        <v>231</v>
      </c>
      <c r="D77" s="51" t="s">
        <v>2230</v>
      </c>
      <c r="E77" s="61"/>
      <c r="F77" s="658" t="s">
        <v>897</v>
      </c>
      <c r="G77" s="53">
        <v>100000</v>
      </c>
      <c r="H77" s="54"/>
    </row>
    <row r="78" spans="1:8" ht="15">
      <c r="A78" s="43">
        <v>76</v>
      </c>
      <c r="B78" s="44" t="s">
        <v>238</v>
      </c>
      <c r="C78" s="57" t="s">
        <v>239</v>
      </c>
      <c r="D78" s="51" t="s">
        <v>2230</v>
      </c>
      <c r="E78" s="61"/>
      <c r="F78" s="658" t="s">
        <v>905</v>
      </c>
      <c r="G78" s="53">
        <v>100000</v>
      </c>
      <c r="H78" s="54"/>
    </row>
    <row r="79" spans="1:8" ht="15">
      <c r="A79" s="43">
        <v>77</v>
      </c>
      <c r="B79" s="44" t="s">
        <v>240</v>
      </c>
      <c r="C79" s="57" t="s">
        <v>204</v>
      </c>
      <c r="D79" s="51" t="s">
        <v>2230</v>
      </c>
      <c r="E79" s="61"/>
      <c r="F79" s="658" t="s">
        <v>908</v>
      </c>
      <c r="G79" s="53">
        <v>100000</v>
      </c>
      <c r="H79" s="54"/>
    </row>
    <row r="80" spans="1:8" ht="15">
      <c r="A80" s="43">
        <v>78</v>
      </c>
      <c r="B80" s="44" t="s">
        <v>241</v>
      </c>
      <c r="C80" s="57" t="s">
        <v>194</v>
      </c>
      <c r="D80" s="51" t="s">
        <v>2230</v>
      </c>
      <c r="E80" s="61"/>
      <c r="F80" s="658" t="s">
        <v>911</v>
      </c>
      <c r="G80" s="53">
        <v>100000</v>
      </c>
      <c r="H80" s="54"/>
    </row>
    <row r="81" spans="1:8" ht="15">
      <c r="A81" s="43">
        <v>79</v>
      </c>
      <c r="B81" s="44" t="s">
        <v>242</v>
      </c>
      <c r="C81" s="57" t="s">
        <v>194</v>
      </c>
      <c r="D81" s="51" t="s">
        <v>2230</v>
      </c>
      <c r="E81" s="61"/>
      <c r="F81" s="658" t="s">
        <v>914</v>
      </c>
      <c r="G81" s="53">
        <v>100000</v>
      </c>
      <c r="H81" s="54"/>
    </row>
    <row r="82" spans="1:8" ht="15">
      <c r="A82" s="43">
        <v>80</v>
      </c>
      <c r="B82" s="44" t="s">
        <v>2318</v>
      </c>
      <c r="C82" s="57" t="s">
        <v>194</v>
      </c>
      <c r="D82" s="51" t="s">
        <v>2230</v>
      </c>
      <c r="E82" s="61"/>
      <c r="F82" s="658" t="s">
        <v>917</v>
      </c>
      <c r="G82" s="53">
        <v>100000</v>
      </c>
      <c r="H82" s="54"/>
    </row>
    <row r="83" spans="1:8" ht="15">
      <c r="A83" s="43">
        <v>81</v>
      </c>
      <c r="B83" s="44" t="s">
        <v>2319</v>
      </c>
      <c r="C83" s="57" t="s">
        <v>194</v>
      </c>
      <c r="D83" s="51" t="s">
        <v>2230</v>
      </c>
      <c r="E83" s="61"/>
      <c r="F83" s="658" t="s">
        <v>2320</v>
      </c>
      <c r="G83" s="53">
        <v>100000</v>
      </c>
      <c r="H83" s="54"/>
    </row>
    <row r="84" spans="1:8" ht="15">
      <c r="A84" s="43">
        <v>82</v>
      </c>
      <c r="B84" s="44" t="s">
        <v>252</v>
      </c>
      <c r="C84" s="57" t="s">
        <v>253</v>
      </c>
      <c r="D84" s="51" t="s">
        <v>2230</v>
      </c>
      <c r="E84" s="61"/>
      <c r="F84" s="658" t="s">
        <v>936</v>
      </c>
      <c r="G84" s="53">
        <v>100000</v>
      </c>
      <c r="H84" s="54"/>
    </row>
    <row r="85" spans="1:8" ht="15">
      <c r="A85" s="43">
        <v>83</v>
      </c>
      <c r="B85" s="44" t="s">
        <v>2321</v>
      </c>
      <c r="C85" s="57" t="s">
        <v>194</v>
      </c>
      <c r="D85" s="51" t="s">
        <v>2230</v>
      </c>
      <c r="E85" s="61"/>
      <c r="F85" s="658" t="s">
        <v>2322</v>
      </c>
      <c r="G85" s="53">
        <v>100000</v>
      </c>
      <c r="H85" s="54"/>
    </row>
    <row r="86" spans="1:8" ht="15">
      <c r="A86" s="43">
        <v>84</v>
      </c>
      <c r="B86" s="44" t="s">
        <v>2323</v>
      </c>
      <c r="C86" s="57" t="s">
        <v>204</v>
      </c>
      <c r="D86" s="51" t="s">
        <v>2230</v>
      </c>
      <c r="E86" s="61"/>
      <c r="F86" s="658" t="s">
        <v>2324</v>
      </c>
      <c r="G86" s="53">
        <v>100000</v>
      </c>
      <c r="H86" s="54"/>
    </row>
    <row r="87" spans="1:8" ht="15">
      <c r="A87" s="43">
        <v>85</v>
      </c>
      <c r="B87" s="44" t="s">
        <v>191</v>
      </c>
      <c r="C87" s="59" t="s">
        <v>2325</v>
      </c>
      <c r="D87" s="51" t="s">
        <v>2230</v>
      </c>
      <c r="E87" s="61"/>
      <c r="F87" s="659" t="s">
        <v>806</v>
      </c>
      <c r="G87" s="53">
        <v>100000</v>
      </c>
      <c r="H87" s="54"/>
    </row>
    <row r="88" spans="1:8" ht="15">
      <c r="A88" s="43">
        <v>86</v>
      </c>
      <c r="B88" s="44" t="s">
        <v>234</v>
      </c>
      <c r="C88" s="59" t="s">
        <v>235</v>
      </c>
      <c r="D88" s="51" t="s">
        <v>2230</v>
      </c>
      <c r="E88" s="61"/>
      <c r="F88" s="659" t="s">
        <v>899</v>
      </c>
      <c r="G88" s="53">
        <v>100000</v>
      </c>
      <c r="H88" s="54"/>
    </row>
    <row r="89" spans="1:8" ht="15">
      <c r="A89" s="43">
        <v>87</v>
      </c>
      <c r="B89" s="44" t="s">
        <v>2326</v>
      </c>
      <c r="C89" s="59" t="s">
        <v>65</v>
      </c>
      <c r="D89" s="51" t="s">
        <v>2230</v>
      </c>
      <c r="E89" s="61"/>
      <c r="F89" s="659" t="s">
        <v>2327</v>
      </c>
      <c r="G89" s="53">
        <v>100000</v>
      </c>
      <c r="H89" s="54"/>
    </row>
    <row r="90" spans="1:8" ht="15">
      <c r="A90" s="43">
        <v>88</v>
      </c>
      <c r="B90" s="44" t="s">
        <v>2328</v>
      </c>
      <c r="C90" s="59" t="s">
        <v>65</v>
      </c>
      <c r="D90" s="51" t="s">
        <v>2230</v>
      </c>
      <c r="E90" s="61"/>
      <c r="F90" s="659" t="s">
        <v>2329</v>
      </c>
      <c r="G90" s="53">
        <v>100000</v>
      </c>
      <c r="H90" s="54"/>
    </row>
    <row r="91" spans="1:8">
      <c r="A91" s="62"/>
      <c r="B91" s="63"/>
      <c r="C91" s="63"/>
      <c r="D91" s="63"/>
      <c r="E91" s="63"/>
      <c r="F91" s="63"/>
      <c r="G91" s="64">
        <f>SUM(G3:G90)</f>
        <v>8800000</v>
      </c>
      <c r="H91" s="65"/>
    </row>
  </sheetData>
  <autoFilter ref="A2:H91"/>
  <mergeCells count="1">
    <mergeCell ref="A1:H1"/>
  </mergeCells>
  <pageMargins left="0.7" right="0.7" top="0.75" bottom="0.75" header="0.3" footer="0.3"/>
  <pageSetup paperSize="9" scale="70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workbookViewId="0">
      <selection activeCell="C19" sqref="C19"/>
    </sheetView>
  </sheetViews>
  <sheetFormatPr defaultColWidth="9" defaultRowHeight="14"/>
  <cols>
    <col min="1" max="1" width="9" style="1"/>
    <col min="2" max="2" width="5.58203125" style="1" customWidth="1"/>
    <col min="3" max="3" width="25.58203125" style="1" customWidth="1"/>
    <col min="4" max="4" width="6.58203125" style="1" customWidth="1"/>
    <col min="5" max="5" width="23.25" style="1" customWidth="1"/>
    <col min="6" max="6" width="12.25" style="1" customWidth="1"/>
    <col min="7" max="7" width="11.58203125" style="1" customWidth="1"/>
    <col min="8" max="8" width="15.25" style="1" customWidth="1"/>
    <col min="9" max="9" width="10.5" style="1" customWidth="1"/>
    <col min="10" max="16384" width="9" style="1"/>
  </cols>
  <sheetData>
    <row r="1" spans="1:9" ht="17.5">
      <c r="A1" s="897" t="s">
        <v>2330</v>
      </c>
      <c r="B1" s="898"/>
      <c r="C1" s="898"/>
      <c r="D1" s="898"/>
      <c r="E1" s="898"/>
      <c r="F1" s="898"/>
      <c r="G1" s="898"/>
      <c r="H1" s="898"/>
      <c r="I1" s="899"/>
    </row>
    <row r="2" spans="1:9" ht="17.5">
      <c r="A2" s="900" t="s">
        <v>2331</v>
      </c>
      <c r="B2" s="901"/>
      <c r="C2" s="901"/>
      <c r="D2" s="901"/>
      <c r="E2" s="901"/>
      <c r="F2" s="901"/>
      <c r="G2" s="901"/>
      <c r="H2" s="901"/>
      <c r="I2" s="902"/>
    </row>
    <row r="3" spans="1:9" ht="14.5">
      <c r="A3" s="2" t="s">
        <v>2203</v>
      </c>
      <c r="B3" s="3" t="s">
        <v>2332</v>
      </c>
      <c r="C3" s="3" t="s">
        <v>2193</v>
      </c>
      <c r="D3" s="3" t="s">
        <v>2333</v>
      </c>
      <c r="E3" s="3" t="s">
        <v>2334</v>
      </c>
      <c r="F3" s="3" t="s">
        <v>2335</v>
      </c>
      <c r="G3" s="4" t="s">
        <v>2207</v>
      </c>
      <c r="H3" s="5" t="s">
        <v>2336</v>
      </c>
      <c r="I3" s="19" t="s">
        <v>2208</v>
      </c>
    </row>
    <row r="4" spans="1:9" ht="14.5">
      <c r="A4" s="6">
        <v>1</v>
      </c>
      <c r="B4" s="7"/>
      <c r="C4" s="8" t="s">
        <v>2225</v>
      </c>
      <c r="D4" s="9" t="s">
        <v>2337</v>
      </c>
      <c r="E4" s="9" t="s">
        <v>2226</v>
      </c>
      <c r="F4" s="10" t="s">
        <v>2227</v>
      </c>
      <c r="G4" s="11">
        <v>100000</v>
      </c>
      <c r="H4" s="11" t="s">
        <v>2338</v>
      </c>
      <c r="I4" s="20"/>
    </row>
    <row r="5" spans="1:9" ht="14.5">
      <c r="A5" s="6">
        <v>2</v>
      </c>
      <c r="B5" s="12"/>
      <c r="C5" s="13" t="s">
        <v>2228</v>
      </c>
      <c r="D5" s="13" t="s">
        <v>2339</v>
      </c>
      <c r="E5" s="13" t="s">
        <v>194</v>
      </c>
      <c r="F5" s="661" t="s">
        <v>826</v>
      </c>
      <c r="G5" s="14">
        <v>100000</v>
      </c>
      <c r="H5" s="14" t="s">
        <v>2338</v>
      </c>
      <c r="I5" s="21"/>
    </row>
    <row r="6" spans="1:9" ht="14.5">
      <c r="A6" s="6">
        <v>3</v>
      </c>
      <c r="B6" s="12"/>
      <c r="C6" s="13" t="s">
        <v>2229</v>
      </c>
      <c r="D6" s="13" t="s">
        <v>2339</v>
      </c>
      <c r="E6" s="13" t="s">
        <v>425</v>
      </c>
      <c r="F6" s="661" t="s">
        <v>2231</v>
      </c>
      <c r="G6" s="14">
        <v>100000</v>
      </c>
      <c r="H6" s="14" t="s">
        <v>2338</v>
      </c>
      <c r="I6" s="21"/>
    </row>
    <row r="7" spans="1:9" ht="14.5">
      <c r="A7" s="6">
        <v>4</v>
      </c>
      <c r="B7" s="12"/>
      <c r="C7" s="13" t="s">
        <v>2232</v>
      </c>
      <c r="D7" s="13" t="s">
        <v>2339</v>
      </c>
      <c r="E7" s="13" t="s">
        <v>194</v>
      </c>
      <c r="F7" s="661" t="s">
        <v>820</v>
      </c>
      <c r="G7" s="14">
        <v>100000</v>
      </c>
      <c r="H7" s="14" t="s">
        <v>2338</v>
      </c>
      <c r="I7" s="21"/>
    </row>
    <row r="8" spans="1:9" ht="14.5">
      <c r="A8" s="6">
        <v>5</v>
      </c>
      <c r="B8" s="12"/>
      <c r="C8" s="13" t="s">
        <v>2233</v>
      </c>
      <c r="D8" s="13" t="s">
        <v>2339</v>
      </c>
      <c r="E8" s="13" t="s">
        <v>194</v>
      </c>
      <c r="F8" s="661" t="s">
        <v>2234</v>
      </c>
      <c r="G8" s="14">
        <v>100000</v>
      </c>
      <c r="H8" s="14" t="s">
        <v>2338</v>
      </c>
      <c r="I8" s="21"/>
    </row>
    <row r="9" spans="1:9" ht="14.5">
      <c r="A9" s="6">
        <v>6</v>
      </c>
      <c r="B9" s="12"/>
      <c r="C9" s="13" t="s">
        <v>2235</v>
      </c>
      <c r="D9" s="13" t="s">
        <v>2339</v>
      </c>
      <c r="E9" s="13" t="s">
        <v>204</v>
      </c>
      <c r="F9" s="661" t="s">
        <v>876</v>
      </c>
      <c r="G9" s="14">
        <v>100000</v>
      </c>
      <c r="H9" s="14" t="s">
        <v>2338</v>
      </c>
      <c r="I9" s="21"/>
    </row>
    <row r="10" spans="1:9" ht="14.5">
      <c r="A10" s="6">
        <v>7</v>
      </c>
      <c r="B10" s="12"/>
      <c r="C10" s="13" t="s">
        <v>2236</v>
      </c>
      <c r="D10" s="13" t="s">
        <v>2339</v>
      </c>
      <c r="E10" s="13" t="s">
        <v>204</v>
      </c>
      <c r="F10" s="661" t="s">
        <v>2237</v>
      </c>
      <c r="G10" s="14">
        <v>100000</v>
      </c>
      <c r="H10" s="14" t="s">
        <v>2338</v>
      </c>
      <c r="I10" s="21"/>
    </row>
    <row r="11" spans="1:9" ht="14.5">
      <c r="A11" s="6">
        <v>8</v>
      </c>
      <c r="B11" s="12"/>
      <c r="C11" s="13" t="s">
        <v>2238</v>
      </c>
      <c r="D11" s="13" t="s">
        <v>2339</v>
      </c>
      <c r="E11" s="13" t="s">
        <v>194</v>
      </c>
      <c r="F11" s="661" t="s">
        <v>847</v>
      </c>
      <c r="G11" s="14">
        <v>100000</v>
      </c>
      <c r="H11" s="14" t="s">
        <v>2338</v>
      </c>
      <c r="I11" s="21"/>
    </row>
    <row r="12" spans="1:9" ht="14.5">
      <c r="A12" s="6">
        <v>9</v>
      </c>
      <c r="B12" s="12"/>
      <c r="C12" s="13" t="s">
        <v>2239</v>
      </c>
      <c r="D12" s="13" t="s">
        <v>2339</v>
      </c>
      <c r="E12" s="13" t="s">
        <v>194</v>
      </c>
      <c r="F12" s="661" t="s">
        <v>853</v>
      </c>
      <c r="G12" s="14">
        <v>100000</v>
      </c>
      <c r="H12" s="14" t="s">
        <v>2338</v>
      </c>
      <c r="I12" s="21"/>
    </row>
    <row r="13" spans="1:9" ht="14.5">
      <c r="A13" s="6">
        <v>10</v>
      </c>
      <c r="B13" s="12"/>
      <c r="C13" s="13" t="s">
        <v>212</v>
      </c>
      <c r="D13" s="13" t="s">
        <v>2339</v>
      </c>
      <c r="E13" s="13" t="s">
        <v>194</v>
      </c>
      <c r="F13" s="661" t="s">
        <v>850</v>
      </c>
      <c r="G13" s="14">
        <v>100000</v>
      </c>
      <c r="H13" s="14" t="s">
        <v>2338</v>
      </c>
      <c r="I13" s="21"/>
    </row>
    <row r="14" spans="1:9" ht="14.5">
      <c r="A14" s="6">
        <v>11</v>
      </c>
      <c r="B14" s="12"/>
      <c r="C14" s="13" t="s">
        <v>2240</v>
      </c>
      <c r="D14" s="13" t="s">
        <v>2339</v>
      </c>
      <c r="E14" s="13" t="s">
        <v>194</v>
      </c>
      <c r="F14" s="661" t="s">
        <v>856</v>
      </c>
      <c r="G14" s="14">
        <v>100000</v>
      </c>
      <c r="H14" s="14" t="s">
        <v>2338</v>
      </c>
      <c r="I14" s="21"/>
    </row>
    <row r="15" spans="1:9" ht="14.5">
      <c r="A15" s="6">
        <v>12</v>
      </c>
      <c r="B15" s="12"/>
      <c r="C15" s="13" t="s">
        <v>2241</v>
      </c>
      <c r="D15" s="13" t="s">
        <v>2339</v>
      </c>
      <c r="E15" s="13" t="s">
        <v>194</v>
      </c>
      <c r="F15" s="661" t="s">
        <v>2242</v>
      </c>
      <c r="G15" s="14">
        <v>100000</v>
      </c>
      <c r="H15" s="14" t="s">
        <v>2338</v>
      </c>
      <c r="I15" s="21"/>
    </row>
    <row r="16" spans="1:9" ht="14.5">
      <c r="A16" s="6">
        <v>13</v>
      </c>
      <c r="B16" s="12"/>
      <c r="C16" s="13" t="s">
        <v>203</v>
      </c>
      <c r="D16" s="13" t="s">
        <v>2339</v>
      </c>
      <c r="E16" s="13" t="s">
        <v>204</v>
      </c>
      <c r="F16" s="661" t="s">
        <v>829</v>
      </c>
      <c r="G16" s="14">
        <v>100000</v>
      </c>
      <c r="H16" s="14" t="s">
        <v>2338</v>
      </c>
      <c r="I16" s="21"/>
    </row>
    <row r="17" spans="1:9" ht="14.5">
      <c r="A17" s="6">
        <v>14</v>
      </c>
      <c r="B17" s="12"/>
      <c r="C17" s="13" t="s">
        <v>2243</v>
      </c>
      <c r="D17" s="13" t="s">
        <v>2339</v>
      </c>
      <c r="E17" s="13" t="s">
        <v>194</v>
      </c>
      <c r="F17" s="661" t="s">
        <v>838</v>
      </c>
      <c r="G17" s="14">
        <v>100000</v>
      </c>
      <c r="H17" s="14" t="s">
        <v>2338</v>
      </c>
      <c r="I17" s="21"/>
    </row>
    <row r="18" spans="1:9" ht="14.5">
      <c r="A18" s="6">
        <v>15</v>
      </c>
      <c r="B18" s="12"/>
      <c r="C18" s="13" t="s">
        <v>248</v>
      </c>
      <c r="D18" s="13" t="s">
        <v>2339</v>
      </c>
      <c r="E18" s="13" t="s">
        <v>245</v>
      </c>
      <c r="F18" s="661" t="s">
        <v>928</v>
      </c>
      <c r="G18" s="14">
        <v>100000</v>
      </c>
      <c r="H18" s="14" t="s">
        <v>2338</v>
      </c>
      <c r="I18" s="21"/>
    </row>
    <row r="19" spans="1:9" ht="14.5">
      <c r="A19" s="6">
        <v>16</v>
      </c>
      <c r="B19" s="12"/>
      <c r="C19" s="13" t="s">
        <v>250</v>
      </c>
      <c r="D19" s="13" t="s">
        <v>2339</v>
      </c>
      <c r="E19" s="13" t="s">
        <v>194</v>
      </c>
      <c r="F19" s="661" t="s">
        <v>931</v>
      </c>
      <c r="G19" s="14">
        <v>100000</v>
      </c>
      <c r="H19" s="14" t="s">
        <v>2338</v>
      </c>
      <c r="I19" s="21"/>
    </row>
    <row r="20" spans="1:9" ht="14.5">
      <c r="A20" s="6">
        <v>17</v>
      </c>
      <c r="B20" s="12"/>
      <c r="C20" s="13" t="s">
        <v>2340</v>
      </c>
      <c r="D20" s="13" t="s">
        <v>2339</v>
      </c>
      <c r="E20" s="13" t="s">
        <v>194</v>
      </c>
      <c r="F20" s="661" t="s">
        <v>2341</v>
      </c>
      <c r="G20" s="14">
        <v>100000</v>
      </c>
      <c r="H20" s="14" t="s">
        <v>2338</v>
      </c>
      <c r="I20" s="21"/>
    </row>
    <row r="21" spans="1:9" ht="14.5">
      <c r="A21" s="6">
        <v>18</v>
      </c>
      <c r="B21" s="12"/>
      <c r="C21" s="13" t="s">
        <v>2244</v>
      </c>
      <c r="D21" s="13" t="s">
        <v>2339</v>
      </c>
      <c r="E21" s="13" t="s">
        <v>194</v>
      </c>
      <c r="F21" s="661" t="s">
        <v>2245</v>
      </c>
      <c r="G21" s="14">
        <v>100000</v>
      </c>
      <c r="H21" s="14" t="s">
        <v>2338</v>
      </c>
      <c r="I21" s="21"/>
    </row>
    <row r="22" spans="1:9" ht="14.5">
      <c r="A22" s="6">
        <v>19</v>
      </c>
      <c r="B22" s="12"/>
      <c r="C22" s="13" t="s">
        <v>2246</v>
      </c>
      <c r="D22" s="13" t="s">
        <v>2339</v>
      </c>
      <c r="E22" s="13" t="s">
        <v>194</v>
      </c>
      <c r="F22" s="661" t="s">
        <v>2247</v>
      </c>
      <c r="G22" s="14">
        <v>100000</v>
      </c>
      <c r="H22" s="14" t="s">
        <v>2338</v>
      </c>
      <c r="I22" s="21"/>
    </row>
    <row r="23" spans="1:9" ht="14.5">
      <c r="A23" s="6">
        <v>20</v>
      </c>
      <c r="B23" s="12"/>
      <c r="C23" s="13" t="s">
        <v>2248</v>
      </c>
      <c r="D23" s="13" t="s">
        <v>2339</v>
      </c>
      <c r="E23" s="13" t="s">
        <v>194</v>
      </c>
      <c r="F23" s="662" t="s">
        <v>2249</v>
      </c>
      <c r="G23" s="14">
        <v>100000</v>
      </c>
      <c r="H23" s="14" t="s">
        <v>2338</v>
      </c>
      <c r="I23" s="21"/>
    </row>
    <row r="24" spans="1:9" ht="15.5">
      <c r="A24" s="6">
        <v>21</v>
      </c>
      <c r="B24" s="15"/>
      <c r="C24" s="16" t="s">
        <v>2250</v>
      </c>
      <c r="D24" s="13" t="s">
        <v>2339</v>
      </c>
      <c r="E24" s="17" t="s">
        <v>2251</v>
      </c>
      <c r="F24" s="16" t="s">
        <v>2252</v>
      </c>
      <c r="G24" s="18">
        <v>100000</v>
      </c>
      <c r="H24" s="18" t="s">
        <v>2338</v>
      </c>
      <c r="I24" s="22"/>
    </row>
    <row r="25" spans="1:9" ht="14.5">
      <c r="A25" s="6">
        <v>22</v>
      </c>
      <c r="B25" s="12"/>
      <c r="C25" s="13" t="s">
        <v>2253</v>
      </c>
      <c r="D25" s="13" t="s">
        <v>2339</v>
      </c>
      <c r="E25" s="13" t="s">
        <v>196</v>
      </c>
      <c r="F25" s="661" t="s">
        <v>2254</v>
      </c>
      <c r="G25" s="18">
        <v>100000</v>
      </c>
      <c r="H25" s="12" t="s">
        <v>2342</v>
      </c>
      <c r="I25" s="22"/>
    </row>
    <row r="26" spans="1:9" ht="14.5">
      <c r="A26" s="6">
        <v>23</v>
      </c>
      <c r="B26" s="12"/>
      <c r="C26" s="13" t="s">
        <v>2255</v>
      </c>
      <c r="D26" s="13" t="s">
        <v>2339</v>
      </c>
      <c r="E26" s="13" t="s">
        <v>194</v>
      </c>
      <c r="F26" s="661" t="s">
        <v>818</v>
      </c>
      <c r="G26" s="18">
        <v>100000</v>
      </c>
      <c r="H26" s="12" t="s">
        <v>2342</v>
      </c>
      <c r="I26" s="22"/>
    </row>
    <row r="27" spans="1:9" ht="14.5">
      <c r="A27" s="6">
        <v>24</v>
      </c>
      <c r="B27" s="12"/>
      <c r="C27" s="13" t="s">
        <v>2256</v>
      </c>
      <c r="D27" s="13" t="s">
        <v>2339</v>
      </c>
      <c r="E27" s="13" t="s">
        <v>194</v>
      </c>
      <c r="F27" s="661" t="s">
        <v>823</v>
      </c>
      <c r="G27" s="18">
        <v>100000</v>
      </c>
      <c r="H27" s="12" t="s">
        <v>2342</v>
      </c>
      <c r="I27" s="22"/>
    </row>
    <row r="28" spans="1:9" ht="14.5">
      <c r="A28" s="6">
        <v>25</v>
      </c>
      <c r="B28" s="12"/>
      <c r="C28" s="13" t="s">
        <v>2257</v>
      </c>
      <c r="D28" s="13" t="s">
        <v>2339</v>
      </c>
      <c r="E28" s="13" t="s">
        <v>194</v>
      </c>
      <c r="F28" s="661" t="s">
        <v>844</v>
      </c>
      <c r="G28" s="18">
        <v>100000</v>
      </c>
      <c r="H28" s="12" t="s">
        <v>2342</v>
      </c>
      <c r="I28" s="22"/>
    </row>
    <row r="29" spans="1:9" ht="14.5">
      <c r="A29" s="6">
        <v>26</v>
      </c>
      <c r="B29" s="12"/>
      <c r="C29" s="13" t="s">
        <v>2258</v>
      </c>
      <c r="D29" s="13" t="s">
        <v>2339</v>
      </c>
      <c r="E29" s="13" t="s">
        <v>223</v>
      </c>
      <c r="F29" s="661" t="s">
        <v>2168</v>
      </c>
      <c r="G29" s="18">
        <v>100000</v>
      </c>
      <c r="H29" s="12" t="s">
        <v>2342</v>
      </c>
      <c r="I29" s="22"/>
    </row>
    <row r="30" spans="1:9" ht="14.5">
      <c r="A30" s="6">
        <v>27</v>
      </c>
      <c r="B30" s="12"/>
      <c r="C30" s="13" t="s">
        <v>2259</v>
      </c>
      <c r="D30" s="13" t="s">
        <v>2339</v>
      </c>
      <c r="E30" s="13" t="s">
        <v>223</v>
      </c>
      <c r="F30" s="661" t="s">
        <v>2260</v>
      </c>
      <c r="G30" s="18">
        <v>100000</v>
      </c>
      <c r="H30" s="12" t="s">
        <v>2342</v>
      </c>
      <c r="I30" s="22"/>
    </row>
    <row r="31" spans="1:9" ht="14.5">
      <c r="A31" s="6">
        <v>28</v>
      </c>
      <c r="B31" s="12"/>
      <c r="C31" s="13" t="s">
        <v>2261</v>
      </c>
      <c r="D31" s="13" t="s">
        <v>2339</v>
      </c>
      <c r="E31" s="13" t="s">
        <v>223</v>
      </c>
      <c r="F31" s="661" t="s">
        <v>2262</v>
      </c>
      <c r="G31" s="18">
        <v>100000</v>
      </c>
      <c r="H31" s="12" t="s">
        <v>2342</v>
      </c>
      <c r="I31" s="22"/>
    </row>
    <row r="32" spans="1:9" ht="14.5">
      <c r="A32" s="6">
        <v>29</v>
      </c>
      <c r="B32" s="12"/>
      <c r="C32" s="13" t="s">
        <v>2263</v>
      </c>
      <c r="D32" s="13" t="s">
        <v>2339</v>
      </c>
      <c r="E32" s="13" t="s">
        <v>204</v>
      </c>
      <c r="F32" s="661" t="s">
        <v>873</v>
      </c>
      <c r="G32" s="18">
        <v>100000</v>
      </c>
      <c r="H32" s="12" t="s">
        <v>2342</v>
      </c>
      <c r="I32" s="22"/>
    </row>
    <row r="33" spans="1:9" ht="14.5">
      <c r="A33" s="6">
        <v>30</v>
      </c>
      <c r="B33" s="12"/>
      <c r="C33" s="13" t="s">
        <v>2264</v>
      </c>
      <c r="D33" s="13" t="s">
        <v>2339</v>
      </c>
      <c r="E33" s="13" t="s">
        <v>223</v>
      </c>
      <c r="F33" s="661" t="s">
        <v>2265</v>
      </c>
      <c r="G33" s="18">
        <v>100000</v>
      </c>
      <c r="H33" s="12" t="s">
        <v>2342</v>
      </c>
      <c r="I33" s="22"/>
    </row>
    <row r="34" spans="1:9" ht="14.5">
      <c r="A34" s="6">
        <v>31</v>
      </c>
      <c r="B34" s="12"/>
      <c r="C34" s="13" t="s">
        <v>2266</v>
      </c>
      <c r="D34" s="13" t="s">
        <v>2339</v>
      </c>
      <c r="E34" s="13" t="s">
        <v>204</v>
      </c>
      <c r="F34" s="661" t="s">
        <v>2267</v>
      </c>
      <c r="G34" s="18">
        <v>100000</v>
      </c>
      <c r="H34" s="12" t="s">
        <v>2342</v>
      </c>
      <c r="I34" s="22"/>
    </row>
    <row r="35" spans="1:9" ht="14.5">
      <c r="A35" s="6">
        <v>32</v>
      </c>
      <c r="B35" s="12"/>
      <c r="C35" s="13" t="s">
        <v>2268</v>
      </c>
      <c r="D35" s="13" t="s">
        <v>2339</v>
      </c>
      <c r="E35" s="13" t="s">
        <v>223</v>
      </c>
      <c r="F35" s="661" t="s">
        <v>2269</v>
      </c>
      <c r="G35" s="18">
        <v>100000</v>
      </c>
      <c r="H35" s="12" t="s">
        <v>2342</v>
      </c>
      <c r="I35" s="22"/>
    </row>
    <row r="36" spans="1:9" ht="14.5">
      <c r="A36" s="6">
        <v>33</v>
      </c>
      <c r="B36" s="12"/>
      <c r="C36" s="13" t="s">
        <v>2270</v>
      </c>
      <c r="D36" s="13" t="s">
        <v>2339</v>
      </c>
      <c r="E36" s="13" t="s">
        <v>223</v>
      </c>
      <c r="F36" s="661" t="s">
        <v>2271</v>
      </c>
      <c r="G36" s="18">
        <v>100000</v>
      </c>
      <c r="H36" s="12" t="s">
        <v>2342</v>
      </c>
      <c r="I36" s="22"/>
    </row>
    <row r="37" spans="1:9" ht="14.5">
      <c r="A37" s="6">
        <v>34</v>
      </c>
      <c r="B37" s="12"/>
      <c r="C37" s="13" t="s">
        <v>2272</v>
      </c>
      <c r="D37" s="13" t="s">
        <v>2339</v>
      </c>
      <c r="E37" s="13" t="s">
        <v>223</v>
      </c>
      <c r="F37" s="661" t="s">
        <v>2273</v>
      </c>
      <c r="G37" s="18">
        <v>100000</v>
      </c>
      <c r="H37" s="12" t="s">
        <v>2342</v>
      </c>
      <c r="I37" s="22"/>
    </row>
    <row r="38" spans="1:9" ht="14.5">
      <c r="A38" s="6">
        <v>35</v>
      </c>
      <c r="B38" s="12"/>
      <c r="C38" s="13" t="s">
        <v>2274</v>
      </c>
      <c r="D38" s="13" t="s">
        <v>2339</v>
      </c>
      <c r="E38" s="13" t="s">
        <v>223</v>
      </c>
      <c r="F38" s="661" t="s">
        <v>2275</v>
      </c>
      <c r="G38" s="18">
        <v>100000</v>
      </c>
      <c r="H38" s="12" t="s">
        <v>2342</v>
      </c>
      <c r="I38" s="22"/>
    </row>
    <row r="39" spans="1:9" ht="14.5">
      <c r="A39" s="6">
        <v>36</v>
      </c>
      <c r="B39" s="12"/>
      <c r="C39" s="13" t="s">
        <v>2276</v>
      </c>
      <c r="D39" s="13" t="s">
        <v>2339</v>
      </c>
      <c r="E39" s="13" t="s">
        <v>223</v>
      </c>
      <c r="F39" s="661" t="s">
        <v>2277</v>
      </c>
      <c r="G39" s="18">
        <v>100000</v>
      </c>
      <c r="H39" s="12" t="s">
        <v>2342</v>
      </c>
      <c r="I39" s="22"/>
    </row>
    <row r="40" spans="1:9" ht="14.5">
      <c r="A40" s="6">
        <v>37</v>
      </c>
      <c r="B40" s="12"/>
      <c r="C40" s="13" t="s">
        <v>2278</v>
      </c>
      <c r="D40" s="13" t="s">
        <v>2339</v>
      </c>
      <c r="E40" s="13" t="s">
        <v>223</v>
      </c>
      <c r="F40" s="661" t="s">
        <v>2279</v>
      </c>
      <c r="G40" s="18">
        <v>100000</v>
      </c>
      <c r="H40" s="12" t="s">
        <v>2342</v>
      </c>
      <c r="I40" s="22"/>
    </row>
    <row r="41" spans="1:9" ht="14.5">
      <c r="A41" s="6">
        <v>38</v>
      </c>
      <c r="B41" s="12"/>
      <c r="C41" s="13" t="s">
        <v>195</v>
      </c>
      <c r="D41" s="13" t="s">
        <v>2339</v>
      </c>
      <c r="E41" s="13" t="s">
        <v>196</v>
      </c>
      <c r="F41" s="663" t="s">
        <v>812</v>
      </c>
      <c r="G41" s="18">
        <v>100000</v>
      </c>
      <c r="H41" s="12" t="s">
        <v>2343</v>
      </c>
      <c r="I41" s="22"/>
    </row>
    <row r="42" spans="1:9" ht="14.5">
      <c r="A42" s="6">
        <v>39</v>
      </c>
      <c r="B42" s="12"/>
      <c r="C42" s="13" t="s">
        <v>2280</v>
      </c>
      <c r="D42" s="13" t="s">
        <v>2339</v>
      </c>
      <c r="E42" s="13" t="s">
        <v>194</v>
      </c>
      <c r="F42" s="661" t="s">
        <v>809</v>
      </c>
      <c r="G42" s="18">
        <v>100000</v>
      </c>
      <c r="H42" s="12" t="s">
        <v>2343</v>
      </c>
      <c r="I42" s="22"/>
    </row>
    <row r="43" spans="1:9" ht="14.5">
      <c r="A43" s="6">
        <v>40</v>
      </c>
      <c r="B43" s="12"/>
      <c r="C43" s="13" t="s">
        <v>2281</v>
      </c>
      <c r="D43" s="13" t="s">
        <v>2339</v>
      </c>
      <c r="E43" s="13" t="s">
        <v>194</v>
      </c>
      <c r="F43" s="661" t="s">
        <v>2167</v>
      </c>
      <c r="G43" s="18">
        <v>100000</v>
      </c>
      <c r="H43" s="12" t="s">
        <v>2343</v>
      </c>
      <c r="I43" s="22"/>
    </row>
    <row r="44" spans="1:9" ht="14.5">
      <c r="A44" s="6">
        <v>41</v>
      </c>
      <c r="B44" s="12"/>
      <c r="C44" s="13" t="s">
        <v>2282</v>
      </c>
      <c r="D44" s="13" t="s">
        <v>2339</v>
      </c>
      <c r="E44" s="13" t="s">
        <v>194</v>
      </c>
      <c r="F44" s="661" t="s">
        <v>2283</v>
      </c>
      <c r="G44" s="18">
        <v>100000</v>
      </c>
      <c r="H44" s="12" t="s">
        <v>2343</v>
      </c>
      <c r="I44" s="22"/>
    </row>
    <row r="45" spans="1:9" ht="14.5">
      <c r="A45" s="6">
        <v>42</v>
      </c>
      <c r="B45" s="12"/>
      <c r="C45" s="13" t="s">
        <v>2165</v>
      </c>
      <c r="D45" s="13" t="s">
        <v>2339</v>
      </c>
      <c r="E45" s="13" t="s">
        <v>194</v>
      </c>
      <c r="F45" s="661" t="s">
        <v>2166</v>
      </c>
      <c r="G45" s="18">
        <v>100000</v>
      </c>
      <c r="H45" s="12" t="s">
        <v>2343</v>
      </c>
      <c r="I45" s="22"/>
    </row>
    <row r="46" spans="1:9" ht="14.5">
      <c r="A46" s="6">
        <v>43</v>
      </c>
      <c r="B46" s="12"/>
      <c r="C46" s="13" t="s">
        <v>2284</v>
      </c>
      <c r="D46" s="13" t="s">
        <v>2339</v>
      </c>
      <c r="E46" s="13" t="s">
        <v>239</v>
      </c>
      <c r="F46" s="661" t="s">
        <v>2285</v>
      </c>
      <c r="G46" s="18">
        <v>100000</v>
      </c>
      <c r="H46" s="12" t="s">
        <v>2343</v>
      </c>
      <c r="I46" s="22"/>
    </row>
    <row r="47" spans="1:9" ht="14.5">
      <c r="A47" s="6">
        <v>44</v>
      </c>
      <c r="B47" s="12"/>
      <c r="C47" s="13" t="s">
        <v>197</v>
      </c>
      <c r="D47" s="13" t="s">
        <v>2339</v>
      </c>
      <c r="E47" s="13" t="s">
        <v>194</v>
      </c>
      <c r="F47" s="661" t="s">
        <v>815</v>
      </c>
      <c r="G47" s="18">
        <v>100000</v>
      </c>
      <c r="H47" s="12" t="s">
        <v>2343</v>
      </c>
      <c r="I47" s="22"/>
    </row>
    <row r="48" spans="1:9" ht="14.5">
      <c r="A48" s="6">
        <v>45</v>
      </c>
      <c r="B48" s="12"/>
      <c r="C48" s="13" t="s">
        <v>2286</v>
      </c>
      <c r="D48" s="13" t="s">
        <v>2339</v>
      </c>
      <c r="E48" s="13" t="s">
        <v>194</v>
      </c>
      <c r="F48" s="661" t="s">
        <v>2287</v>
      </c>
      <c r="G48" s="18">
        <v>100000</v>
      </c>
      <c r="H48" s="12" t="s">
        <v>2343</v>
      </c>
      <c r="I48" s="22"/>
    </row>
    <row r="49" spans="1:9" ht="14.5">
      <c r="A49" s="6">
        <v>46</v>
      </c>
      <c r="B49" s="12"/>
      <c r="C49" s="13" t="s">
        <v>2288</v>
      </c>
      <c r="D49" s="13" t="s">
        <v>2339</v>
      </c>
      <c r="E49" s="13" t="s">
        <v>237</v>
      </c>
      <c r="F49" s="661" t="s">
        <v>2289</v>
      </c>
      <c r="G49" s="18">
        <v>100000</v>
      </c>
      <c r="H49" s="12" t="s">
        <v>2343</v>
      </c>
      <c r="I49" s="22"/>
    </row>
    <row r="50" spans="1:9" ht="14.5">
      <c r="A50" s="6">
        <v>47</v>
      </c>
      <c r="B50" s="12"/>
      <c r="C50" s="13" t="s">
        <v>2290</v>
      </c>
      <c r="D50" s="13" t="s">
        <v>2339</v>
      </c>
      <c r="E50" s="13" t="s">
        <v>204</v>
      </c>
      <c r="F50" s="661" t="s">
        <v>2291</v>
      </c>
      <c r="G50" s="18">
        <v>100000</v>
      </c>
      <c r="H50" s="12" t="s">
        <v>2343</v>
      </c>
      <c r="I50" s="22"/>
    </row>
    <row r="51" spans="1:9" ht="14.5">
      <c r="A51" s="6">
        <v>48</v>
      </c>
      <c r="B51" s="12"/>
      <c r="C51" s="13" t="s">
        <v>2292</v>
      </c>
      <c r="D51" s="13" t="s">
        <v>2339</v>
      </c>
      <c r="E51" s="13" t="s">
        <v>194</v>
      </c>
      <c r="F51" s="661" t="s">
        <v>832</v>
      </c>
      <c r="G51" s="18">
        <v>100000</v>
      </c>
      <c r="H51" s="12" t="s">
        <v>2343</v>
      </c>
      <c r="I51" s="22"/>
    </row>
    <row r="52" spans="1:9" ht="14.5">
      <c r="A52" s="6">
        <v>49</v>
      </c>
      <c r="B52" s="12"/>
      <c r="C52" s="13" t="s">
        <v>2293</v>
      </c>
      <c r="D52" s="13" t="s">
        <v>2339</v>
      </c>
      <c r="E52" s="13" t="s">
        <v>204</v>
      </c>
      <c r="F52" s="661" t="s">
        <v>2294</v>
      </c>
      <c r="G52" s="18">
        <v>100000</v>
      </c>
      <c r="H52" s="12" t="s">
        <v>2343</v>
      </c>
      <c r="I52" s="22"/>
    </row>
    <row r="53" spans="1:9" ht="14.5">
      <c r="A53" s="6">
        <v>50</v>
      </c>
      <c r="B53" s="12"/>
      <c r="C53" s="13" t="s">
        <v>2295</v>
      </c>
      <c r="D53" s="13" t="s">
        <v>2339</v>
      </c>
      <c r="E53" s="13" t="s">
        <v>204</v>
      </c>
      <c r="F53" s="661" t="s">
        <v>2296</v>
      </c>
      <c r="G53" s="18">
        <v>100000</v>
      </c>
      <c r="H53" s="12" t="s">
        <v>2343</v>
      </c>
      <c r="I53" s="22"/>
    </row>
    <row r="54" spans="1:9" ht="14.5">
      <c r="A54" s="6">
        <v>51</v>
      </c>
      <c r="B54" s="12"/>
      <c r="C54" s="13" t="s">
        <v>2297</v>
      </c>
      <c r="D54" s="13" t="s">
        <v>2339</v>
      </c>
      <c r="E54" s="13" t="s">
        <v>216</v>
      </c>
      <c r="F54" s="661" t="s">
        <v>862</v>
      </c>
      <c r="G54" s="18">
        <v>100000</v>
      </c>
      <c r="H54" s="12" t="s">
        <v>2343</v>
      </c>
      <c r="I54" s="22"/>
    </row>
    <row r="55" spans="1:9" ht="14.5">
      <c r="A55" s="6">
        <v>52</v>
      </c>
      <c r="B55" s="12"/>
      <c r="C55" s="13" t="s">
        <v>2298</v>
      </c>
      <c r="D55" s="13" t="s">
        <v>2339</v>
      </c>
      <c r="E55" s="13" t="s">
        <v>2299</v>
      </c>
      <c r="F55" s="661" t="s">
        <v>870</v>
      </c>
      <c r="G55" s="18">
        <v>100000</v>
      </c>
      <c r="H55" s="12" t="s">
        <v>2343</v>
      </c>
      <c r="I55" s="22"/>
    </row>
    <row r="56" spans="1:9" ht="14.5">
      <c r="A56" s="6">
        <v>53</v>
      </c>
      <c r="B56" s="12"/>
      <c r="C56" s="13" t="s">
        <v>2300</v>
      </c>
      <c r="D56" s="13" t="s">
        <v>2339</v>
      </c>
      <c r="E56" s="13" t="s">
        <v>2299</v>
      </c>
      <c r="F56" s="661" t="s">
        <v>864</v>
      </c>
      <c r="G56" s="18">
        <v>100000</v>
      </c>
      <c r="H56" s="12" t="s">
        <v>2343</v>
      </c>
      <c r="I56" s="22"/>
    </row>
    <row r="57" spans="1:9" ht="14.5">
      <c r="A57" s="6">
        <v>54</v>
      </c>
      <c r="B57" s="12"/>
      <c r="C57" s="13" t="s">
        <v>2301</v>
      </c>
      <c r="D57" s="13" t="s">
        <v>2339</v>
      </c>
      <c r="E57" s="13" t="s">
        <v>2299</v>
      </c>
      <c r="F57" s="661" t="s">
        <v>867</v>
      </c>
      <c r="G57" s="18">
        <v>100000</v>
      </c>
      <c r="H57" s="12" t="s">
        <v>2343</v>
      </c>
      <c r="I57" s="22"/>
    </row>
    <row r="58" spans="1:9" ht="14.5">
      <c r="A58" s="6">
        <v>55</v>
      </c>
      <c r="B58" s="12"/>
      <c r="C58" s="13" t="s">
        <v>2302</v>
      </c>
      <c r="D58" s="13" t="s">
        <v>2339</v>
      </c>
      <c r="E58" s="13" t="s">
        <v>194</v>
      </c>
      <c r="F58" s="661" t="s">
        <v>841</v>
      </c>
      <c r="G58" s="18">
        <v>100000</v>
      </c>
      <c r="H58" s="12" t="s">
        <v>2343</v>
      </c>
      <c r="I58" s="22"/>
    </row>
    <row r="59" spans="1:9" ht="14.5">
      <c r="A59" s="6">
        <v>56</v>
      </c>
      <c r="B59" s="12"/>
      <c r="C59" s="13" t="s">
        <v>2303</v>
      </c>
      <c r="D59" s="13" t="s">
        <v>2339</v>
      </c>
      <c r="E59" s="13" t="s">
        <v>270</v>
      </c>
      <c r="F59" s="661" t="s">
        <v>2304</v>
      </c>
      <c r="G59" s="18">
        <v>100000</v>
      </c>
      <c r="H59" s="12" t="s">
        <v>2343</v>
      </c>
      <c r="I59" s="22"/>
    </row>
    <row r="60" spans="1:9" ht="14.5">
      <c r="A60" s="6">
        <v>57</v>
      </c>
      <c r="B60" s="12"/>
      <c r="C60" s="13" t="s">
        <v>2305</v>
      </c>
      <c r="D60" s="13" t="s">
        <v>2339</v>
      </c>
      <c r="E60" s="13" t="s">
        <v>204</v>
      </c>
      <c r="F60" s="664" t="s">
        <v>2306</v>
      </c>
      <c r="G60" s="18">
        <v>100000</v>
      </c>
      <c r="H60" s="12" t="s">
        <v>2343</v>
      </c>
      <c r="I60" s="22"/>
    </row>
    <row r="61" spans="1:9" ht="14.5">
      <c r="A61" s="6">
        <v>58</v>
      </c>
      <c r="B61" s="12"/>
      <c r="C61" s="13" t="s">
        <v>2307</v>
      </c>
      <c r="D61" s="13" t="s">
        <v>2339</v>
      </c>
      <c r="E61" s="13" t="s">
        <v>204</v>
      </c>
      <c r="F61" s="661" t="s">
        <v>2308</v>
      </c>
      <c r="G61" s="18">
        <v>100000</v>
      </c>
      <c r="H61" s="12" t="s">
        <v>2343</v>
      </c>
      <c r="I61" s="22"/>
    </row>
    <row r="62" spans="1:9" ht="14.5">
      <c r="A62" s="6">
        <v>59</v>
      </c>
      <c r="B62" s="12"/>
      <c r="C62" s="13" t="s">
        <v>2309</v>
      </c>
      <c r="D62" s="13" t="s">
        <v>2339</v>
      </c>
      <c r="E62" s="13" t="s">
        <v>194</v>
      </c>
      <c r="F62" s="661" t="s">
        <v>2310</v>
      </c>
      <c r="G62" s="18">
        <v>100000</v>
      </c>
      <c r="H62" s="12" t="s">
        <v>2343</v>
      </c>
      <c r="I62" s="22"/>
    </row>
    <row r="63" spans="1:9" ht="14.5">
      <c r="A63" s="6">
        <v>60</v>
      </c>
      <c r="B63" s="12"/>
      <c r="C63" s="13" t="s">
        <v>2311</v>
      </c>
      <c r="D63" s="13" t="s">
        <v>2339</v>
      </c>
      <c r="E63" s="13" t="s">
        <v>216</v>
      </c>
      <c r="F63" s="661" t="s">
        <v>859</v>
      </c>
      <c r="G63" s="18">
        <v>100000</v>
      </c>
      <c r="H63" s="12" t="s">
        <v>2343</v>
      </c>
      <c r="I63" s="22"/>
    </row>
    <row r="64" spans="1:9" ht="14.5">
      <c r="A64" s="6">
        <v>61</v>
      </c>
      <c r="B64" s="12"/>
      <c r="C64" s="13" t="s">
        <v>2312</v>
      </c>
      <c r="D64" s="13" t="s">
        <v>2339</v>
      </c>
      <c r="E64" s="13" t="s">
        <v>204</v>
      </c>
      <c r="F64" s="661" t="s">
        <v>2313</v>
      </c>
      <c r="G64" s="18">
        <v>100000</v>
      </c>
      <c r="H64" s="12" t="s">
        <v>2343</v>
      </c>
      <c r="I64" s="22"/>
    </row>
    <row r="65" spans="1:9" ht="14.5">
      <c r="A65" s="6">
        <v>62</v>
      </c>
      <c r="B65" s="12"/>
      <c r="C65" s="13" t="s">
        <v>2344</v>
      </c>
      <c r="D65" s="13" t="s">
        <v>2339</v>
      </c>
      <c r="E65" s="13" t="s">
        <v>204</v>
      </c>
      <c r="F65" s="661" t="s">
        <v>2345</v>
      </c>
      <c r="G65" s="18">
        <v>100000</v>
      </c>
      <c r="H65" s="12" t="s">
        <v>2343</v>
      </c>
      <c r="I65" s="22"/>
    </row>
    <row r="66" spans="1:9" ht="14.5">
      <c r="A66" s="6">
        <v>63</v>
      </c>
      <c r="B66" s="12"/>
      <c r="C66" s="13" t="s">
        <v>2314</v>
      </c>
      <c r="D66" s="13" t="s">
        <v>2339</v>
      </c>
      <c r="E66" s="13" t="s">
        <v>204</v>
      </c>
      <c r="F66" s="661" t="s">
        <v>894</v>
      </c>
      <c r="G66" s="18">
        <v>100000</v>
      </c>
      <c r="H66" s="12" t="s">
        <v>2343</v>
      </c>
      <c r="I66" s="22"/>
    </row>
    <row r="67" spans="1:9" ht="14.5">
      <c r="A67" s="6">
        <v>64</v>
      </c>
      <c r="B67" s="12"/>
      <c r="C67" s="13" t="s">
        <v>230</v>
      </c>
      <c r="D67" s="13" t="s">
        <v>2339</v>
      </c>
      <c r="E67" s="13" t="s">
        <v>231</v>
      </c>
      <c r="F67" s="661" t="s">
        <v>891</v>
      </c>
      <c r="G67" s="18">
        <v>100000</v>
      </c>
      <c r="H67" s="12" t="s">
        <v>2343</v>
      </c>
      <c r="I67" s="22"/>
    </row>
    <row r="68" spans="1:9" ht="14.5">
      <c r="A68" s="6">
        <v>65</v>
      </c>
      <c r="B68" s="12"/>
      <c r="C68" s="13" t="s">
        <v>2315</v>
      </c>
      <c r="D68" s="13" t="s">
        <v>2339</v>
      </c>
      <c r="E68" s="13" t="s">
        <v>231</v>
      </c>
      <c r="F68" s="661" t="s">
        <v>2316</v>
      </c>
      <c r="G68" s="18">
        <v>100000</v>
      </c>
      <c r="H68" s="12" t="s">
        <v>2343</v>
      </c>
      <c r="I68" s="22"/>
    </row>
    <row r="69" spans="1:9" ht="14.5">
      <c r="A69" s="6">
        <v>66</v>
      </c>
      <c r="B69" s="12"/>
      <c r="C69" s="13" t="s">
        <v>206</v>
      </c>
      <c r="D69" s="13" t="s">
        <v>2339</v>
      </c>
      <c r="E69" s="13" t="s">
        <v>194</v>
      </c>
      <c r="F69" s="661" t="s">
        <v>835</v>
      </c>
      <c r="G69" s="18">
        <v>100000</v>
      </c>
      <c r="H69" s="12" t="s">
        <v>2343</v>
      </c>
      <c r="I69" s="22"/>
    </row>
    <row r="70" spans="1:9" ht="14.5">
      <c r="A70" s="6">
        <v>67</v>
      </c>
      <c r="B70" s="12"/>
      <c r="C70" s="13" t="s">
        <v>2317</v>
      </c>
      <c r="D70" s="13" t="s">
        <v>2339</v>
      </c>
      <c r="E70" s="13" t="s">
        <v>231</v>
      </c>
      <c r="F70" s="661" t="s">
        <v>897</v>
      </c>
      <c r="G70" s="18">
        <v>100000</v>
      </c>
      <c r="H70" s="12" t="s">
        <v>2343</v>
      </c>
      <c r="I70" s="22"/>
    </row>
    <row r="71" spans="1:9" ht="14.5">
      <c r="A71" s="6">
        <v>68</v>
      </c>
      <c r="B71" s="12"/>
      <c r="C71" s="13" t="s">
        <v>238</v>
      </c>
      <c r="D71" s="13" t="s">
        <v>2339</v>
      </c>
      <c r="E71" s="13" t="s">
        <v>239</v>
      </c>
      <c r="F71" s="661" t="s">
        <v>905</v>
      </c>
      <c r="G71" s="18">
        <v>100000</v>
      </c>
      <c r="H71" s="12" t="s">
        <v>2343</v>
      </c>
      <c r="I71" s="22"/>
    </row>
    <row r="72" spans="1:9" ht="14.5">
      <c r="A72" s="6">
        <v>69</v>
      </c>
      <c r="B72" s="12"/>
      <c r="C72" s="13" t="s">
        <v>240</v>
      </c>
      <c r="D72" s="13" t="s">
        <v>2339</v>
      </c>
      <c r="E72" s="13" t="s">
        <v>204</v>
      </c>
      <c r="F72" s="661" t="s">
        <v>908</v>
      </c>
      <c r="G72" s="18">
        <v>100000</v>
      </c>
      <c r="H72" s="12" t="s">
        <v>2343</v>
      </c>
      <c r="I72" s="22"/>
    </row>
    <row r="73" spans="1:9" ht="14.5">
      <c r="A73" s="6">
        <v>70</v>
      </c>
      <c r="B73" s="12"/>
      <c r="C73" s="13" t="s">
        <v>241</v>
      </c>
      <c r="D73" s="13" t="s">
        <v>2339</v>
      </c>
      <c r="E73" s="13" t="s">
        <v>194</v>
      </c>
      <c r="F73" s="661" t="s">
        <v>911</v>
      </c>
      <c r="G73" s="18">
        <v>100000</v>
      </c>
      <c r="H73" s="12" t="s">
        <v>2343</v>
      </c>
      <c r="I73" s="22"/>
    </row>
    <row r="74" spans="1:9" ht="14.5">
      <c r="A74" s="6">
        <v>71</v>
      </c>
      <c r="B74" s="12"/>
      <c r="C74" s="13" t="s">
        <v>242</v>
      </c>
      <c r="D74" s="13" t="s">
        <v>2339</v>
      </c>
      <c r="E74" s="13" t="s">
        <v>194</v>
      </c>
      <c r="F74" s="661" t="s">
        <v>914</v>
      </c>
      <c r="G74" s="18">
        <v>100000</v>
      </c>
      <c r="H74" s="12" t="s">
        <v>2343</v>
      </c>
      <c r="I74" s="22"/>
    </row>
    <row r="75" spans="1:9" ht="14.5">
      <c r="A75" s="6">
        <v>72</v>
      </c>
      <c r="B75" s="12"/>
      <c r="C75" s="13" t="s">
        <v>2318</v>
      </c>
      <c r="D75" s="13" t="s">
        <v>2339</v>
      </c>
      <c r="E75" s="13" t="s">
        <v>194</v>
      </c>
      <c r="F75" s="661" t="s">
        <v>917</v>
      </c>
      <c r="G75" s="18">
        <v>100000</v>
      </c>
      <c r="H75" s="12" t="s">
        <v>2343</v>
      </c>
      <c r="I75" s="22"/>
    </row>
    <row r="76" spans="1:9" ht="14.5">
      <c r="A76" s="6">
        <v>73</v>
      </c>
      <c r="B76" s="12"/>
      <c r="C76" s="13" t="s">
        <v>2319</v>
      </c>
      <c r="D76" s="13" t="s">
        <v>2339</v>
      </c>
      <c r="E76" s="13" t="s">
        <v>194</v>
      </c>
      <c r="F76" s="661" t="s">
        <v>2320</v>
      </c>
      <c r="G76" s="18">
        <v>100000</v>
      </c>
      <c r="H76" s="12" t="s">
        <v>2343</v>
      </c>
      <c r="I76" s="22"/>
    </row>
    <row r="77" spans="1:9" ht="15">
      <c r="A77" s="6">
        <v>74</v>
      </c>
      <c r="B77" s="12"/>
      <c r="C77" s="23" t="s">
        <v>252</v>
      </c>
      <c r="D77" s="13" t="s">
        <v>2339</v>
      </c>
      <c r="E77" s="13" t="s">
        <v>253</v>
      </c>
      <c r="F77" s="661" t="s">
        <v>936</v>
      </c>
      <c r="G77" s="18">
        <v>100000</v>
      </c>
      <c r="H77" s="12" t="s">
        <v>2343</v>
      </c>
      <c r="I77" s="22"/>
    </row>
    <row r="78" spans="1:9" ht="14.5">
      <c r="A78" s="6">
        <v>75</v>
      </c>
      <c r="B78" s="12"/>
      <c r="C78" s="13" t="s">
        <v>2321</v>
      </c>
      <c r="D78" s="13" t="s">
        <v>2339</v>
      </c>
      <c r="E78" s="13" t="s">
        <v>194</v>
      </c>
      <c r="F78" s="661" t="s">
        <v>2322</v>
      </c>
      <c r="G78" s="18">
        <v>100000</v>
      </c>
      <c r="H78" s="12" t="s">
        <v>2343</v>
      </c>
      <c r="I78" s="22"/>
    </row>
    <row r="79" spans="1:9" ht="14.5">
      <c r="A79" s="6">
        <v>76</v>
      </c>
      <c r="B79" s="12"/>
      <c r="C79" s="13" t="s">
        <v>2323</v>
      </c>
      <c r="D79" s="13" t="s">
        <v>2339</v>
      </c>
      <c r="E79" s="13" t="s">
        <v>204</v>
      </c>
      <c r="F79" s="661" t="s">
        <v>2324</v>
      </c>
      <c r="G79" s="18">
        <v>100000</v>
      </c>
      <c r="H79" s="12" t="s">
        <v>2343</v>
      </c>
      <c r="I79" s="22"/>
    </row>
    <row r="80" spans="1:9" ht="14.5">
      <c r="A80" s="6">
        <v>77</v>
      </c>
      <c r="B80" s="24"/>
      <c r="C80" s="24" t="s">
        <v>191</v>
      </c>
      <c r="D80" s="24" t="s">
        <v>2337</v>
      </c>
      <c r="E80" s="24" t="s">
        <v>2325</v>
      </c>
      <c r="F80" s="665" t="s">
        <v>806</v>
      </c>
      <c r="G80" s="25">
        <v>100000</v>
      </c>
      <c r="H80" s="24" t="s">
        <v>2346</v>
      </c>
      <c r="I80" s="22"/>
    </row>
    <row r="81" spans="1:9" ht="14.5">
      <c r="A81" s="6">
        <v>78</v>
      </c>
      <c r="B81" s="26"/>
      <c r="C81" s="27" t="s">
        <v>234</v>
      </c>
      <c r="D81" s="28" t="s">
        <v>2339</v>
      </c>
      <c r="E81" s="24" t="s">
        <v>235</v>
      </c>
      <c r="F81" s="665" t="s">
        <v>899</v>
      </c>
      <c r="G81" s="29">
        <v>100000</v>
      </c>
      <c r="H81" s="24" t="s">
        <v>2346</v>
      </c>
      <c r="I81" s="22"/>
    </row>
    <row r="82" spans="1:9" ht="14.5">
      <c r="A82" s="6">
        <v>79</v>
      </c>
      <c r="B82" s="26"/>
      <c r="C82" s="27" t="s">
        <v>2326</v>
      </c>
      <c r="D82" s="28" t="s">
        <v>2337</v>
      </c>
      <c r="E82" s="24" t="s">
        <v>65</v>
      </c>
      <c r="F82" s="665" t="s">
        <v>2327</v>
      </c>
      <c r="G82" s="29">
        <v>100000</v>
      </c>
      <c r="H82" s="24" t="s">
        <v>2346</v>
      </c>
      <c r="I82" s="22"/>
    </row>
    <row r="83" spans="1:9" ht="14.5">
      <c r="A83" s="6">
        <v>80</v>
      </c>
      <c r="B83" s="30"/>
      <c r="C83" s="31" t="s">
        <v>2328</v>
      </c>
      <c r="D83" s="32" t="s">
        <v>2337</v>
      </c>
      <c r="E83" s="33" t="s">
        <v>65</v>
      </c>
      <c r="F83" s="666" t="s">
        <v>2329</v>
      </c>
      <c r="G83" s="34">
        <v>100000</v>
      </c>
      <c r="H83" s="35" t="s">
        <v>2346</v>
      </c>
      <c r="I83" s="37"/>
    </row>
    <row r="84" spans="1:9">
      <c r="G84" s="36">
        <f>SUM(G4:G83)</f>
        <v>8000000</v>
      </c>
    </row>
  </sheetData>
  <mergeCells count="2">
    <mergeCell ref="A1:I1"/>
    <mergeCell ref="A2:I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3</vt:i4>
      </vt:variant>
    </vt:vector>
  </HeadingPairs>
  <TitlesOfParts>
    <vt:vector size="20" baseType="lpstr">
      <vt:lpstr>local staff april 2021</vt:lpstr>
      <vt:lpstr>chinese staff April</vt:lpstr>
      <vt:lpstr>Chart1</vt:lpstr>
      <vt:lpstr>LOCAL DECEMBER 2022</vt:lpstr>
      <vt:lpstr>chinese staff DECEMBER 2022 </vt:lpstr>
      <vt:lpstr>BANK INF DECEMBER 2022</vt:lpstr>
      <vt:lpstr>CHEC 03</vt:lpstr>
      <vt:lpstr>CHEC 01</vt:lpstr>
      <vt:lpstr>CHEC 02</vt:lpstr>
      <vt:lpstr>PAYE AND SDL SUMMARY</vt:lpstr>
      <vt:lpstr>NSSF &amp; WCF SUMMARY</vt:lpstr>
      <vt:lpstr>E-FILLING LOCAL</vt:lpstr>
      <vt:lpstr>E-FILLING FOR CHINESE </vt:lpstr>
      <vt:lpstr>BANK PAYMENT LIST - LOCAL</vt:lpstr>
      <vt:lpstr>LIST OF ARREARS</vt:lpstr>
      <vt:lpstr>ADVANCE JULY 2021</vt:lpstr>
      <vt:lpstr>SALARY ADVANCE</vt:lpstr>
      <vt:lpstr>'BANK PAYMENT LIST - LOCAL'!Print_Area</vt:lpstr>
      <vt:lpstr>'LIST OF ARREARS'!Print_Area</vt:lpstr>
      <vt:lpstr>'CHEC 03'!Print_Titles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Site-Tanga</dc:creator>
  <cp:lastModifiedBy>site</cp:lastModifiedBy>
  <dcterms:created xsi:type="dcterms:W3CDTF">2021-04-02T04:32:00Z</dcterms:created>
  <dcterms:modified xsi:type="dcterms:W3CDTF">2023-01-10T08:20:56Z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f0ebf52d3af946b69c2668fa7bfb4d6d</vt:lpwstr>
  </property>
  <property fmtid="{D5CDD505-2E9C-101B-9397-08002B2CF9AE}" pid="3" name="KSOProductBuildVer">
    <vt:lpwstr>2052-11.1.0.12980</vt:lpwstr>
  </property>
</Properties>
</file>